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worksheets/sheet8.xml" ContentType="application/vnd.openxmlformats-officedocument.spreadsheetml.work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omments4.xml" ContentType="application/vnd.openxmlformats-officedocument.spreadsheetml.comments+xml"/>
  <Override PartName="/xl/drawings/drawing6.xml" ContentType="application/vnd.openxmlformats-officedocument.drawing+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xl/volatileDependencies.xml" ContentType="application/vnd.openxmlformats-officedocument.spreadsheetml.volatileDependenc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24226"/>
  <bookViews>
    <workbookView xWindow="240" yWindow="105" windowWidth="14805" windowHeight="8010" tabRatio="898" activeTab="1"/>
  </bookViews>
  <sheets>
    <sheet name="Sheet1" sheetId="13" r:id="rId1"/>
    <sheet name="快捷键" sheetId="14" r:id="rId2"/>
    <sheet name="按照键盘顺序的索引" sheetId="16" r:id="rId3"/>
    <sheet name="其他技巧" sheetId="15" r:id="rId4"/>
    <sheet name="Basic" sheetId="1" r:id="rId5"/>
    <sheet name="HistData" sheetId="2" r:id="rId6"/>
    <sheet name="Opt_BS" sheetId="4" r:id="rId7"/>
    <sheet name="SimuPortoflio" sheetId="5" r:id="rId8"/>
    <sheet name="CmpRet" sheetId="6" r:id="rId9"/>
    <sheet name="CmpLevel" sheetId="9" r:id="rId10"/>
    <sheet name="CmpLevel (2)" sheetId="12" r:id="rId11"/>
    <sheet name="Backup" sheetId="3" r:id="rId12"/>
    <sheet name="CorreIndex" sheetId="7" r:id="rId13"/>
    <sheet name="RelativeArbitra" sheetId="11" r:id="rId14"/>
    <sheet name="Roll_Ret" sheetId="10" r:id="rId15"/>
  </sheets>
  <definedNames>
    <definedName name="Expiry">Opt_BS!$W$14:$W$23</definedName>
    <definedName name="m">Opt_BS!$W$3:$W$12</definedName>
    <definedName name="Moneyness">Opt_BS!$W$3:$W$12</definedName>
    <definedName name="RiskFree">Opt_BS!$W$27:$W$51</definedName>
    <definedName name="RiskFree2">Opt_BS!$W$27:$W$51</definedName>
  </definedNames>
  <calcPr calcId="152511"/>
</workbook>
</file>

<file path=xl/calcChain.xml><?xml version="1.0" encoding="utf-8"?>
<calcChain xmlns="http://schemas.openxmlformats.org/spreadsheetml/2006/main">
  <c r="E17" i="1" l="1"/>
  <c r="Q5" i="1" l="1"/>
  <c r="M2" i="1" a="1"/>
  <c r="A107" i="1" l="1"/>
  <c r="AG107" i="1" s="1"/>
  <c r="B107" i="1"/>
  <c r="A106" i="1"/>
  <c r="B106" i="1"/>
  <c r="A105" i="1"/>
  <c r="B105" i="1"/>
  <c r="A104" i="1"/>
  <c r="B104" i="1" s="1"/>
  <c r="A103" i="1"/>
  <c r="B103" i="1" s="1"/>
  <c r="C103" i="1" s="1"/>
  <c r="A102" i="1"/>
  <c r="B102" i="1" s="1"/>
  <c r="C102" i="1" s="1"/>
  <c r="A101" i="1"/>
  <c r="B101" i="1" s="1"/>
  <c r="C101" i="1" s="1"/>
  <c r="A100" i="1"/>
  <c r="B100" i="1" s="1"/>
  <c r="C100" i="1" s="1"/>
  <c r="A99" i="1"/>
  <c r="B99" i="1" s="1"/>
  <c r="C99" i="1" s="1"/>
  <c r="A98" i="1"/>
  <c r="B98" i="1"/>
  <c r="C98" i="1" s="1"/>
  <c r="A97" i="1"/>
  <c r="B97" i="1"/>
  <c r="C97" i="1" s="1"/>
  <c r="A96" i="1"/>
  <c r="B96" i="1" s="1"/>
  <c r="C96" i="1" s="1"/>
  <c r="A95" i="1"/>
  <c r="B95" i="1"/>
  <c r="C95" i="1" s="1"/>
  <c r="A94" i="1"/>
  <c r="B94" i="1" s="1"/>
  <c r="C94" i="1" s="1"/>
  <c r="A93" i="1"/>
  <c r="B93" i="1" s="1"/>
  <c r="C93" i="1" s="1"/>
  <c r="A92" i="1"/>
  <c r="B92" i="1" s="1"/>
  <c r="C92" i="1" s="1"/>
  <c r="A91" i="1"/>
  <c r="D91" i="1" s="1"/>
  <c r="B91" i="1"/>
  <c r="C91" i="1" s="1"/>
  <c r="A90" i="1"/>
  <c r="B90" i="1" s="1"/>
  <c r="C90" i="1" s="1"/>
  <c r="A89" i="1"/>
  <c r="D89" i="1" s="1"/>
  <c r="B89" i="1"/>
  <c r="C89" i="1" s="1"/>
  <c r="A88" i="1"/>
  <c r="B88" i="1" s="1"/>
  <c r="A87" i="1"/>
  <c r="D87" i="1" s="1"/>
  <c r="B87" i="1"/>
  <c r="C87" i="1" s="1"/>
  <c r="A86" i="1"/>
  <c r="D86" i="1" s="1"/>
  <c r="B86" i="1"/>
  <c r="C86" i="1" s="1"/>
  <c r="A85" i="1"/>
  <c r="D85" i="1" s="1"/>
  <c r="A84" i="1"/>
  <c r="B84" i="1" s="1"/>
  <c r="A83" i="1"/>
  <c r="D83" i="1" s="1"/>
  <c r="B83" i="1"/>
  <c r="A82" i="1"/>
  <c r="D82" i="1" s="1"/>
  <c r="B82" i="1"/>
  <c r="C82" i="1" s="1"/>
  <c r="A81" i="1"/>
  <c r="A80" i="1"/>
  <c r="B80" i="1" s="1"/>
  <c r="A79" i="1"/>
  <c r="D79" i="1" s="1"/>
  <c r="A78" i="1"/>
  <c r="D78" i="1" s="1"/>
  <c r="A77" i="1"/>
  <c r="D77" i="1" s="1"/>
  <c r="B77" i="1"/>
  <c r="C77" i="1" s="1"/>
  <c r="A76" i="1"/>
  <c r="B76" i="1" s="1"/>
  <c r="A75" i="1"/>
  <c r="D75" i="1" s="1"/>
  <c r="B75" i="1"/>
  <c r="C75" i="1" s="1"/>
  <c r="A74" i="1"/>
  <c r="B74" i="1"/>
  <c r="C74" i="1" s="1"/>
  <c r="A73" i="1"/>
  <c r="D73" i="1" s="1"/>
  <c r="B73" i="1"/>
  <c r="C73" i="1" s="1"/>
  <c r="A72" i="1"/>
  <c r="B72" i="1" s="1"/>
  <c r="D74" i="1"/>
  <c r="C83" i="1"/>
  <c r="B78" i="1" l="1"/>
  <c r="C78" i="1" s="1"/>
  <c r="B85" i="1"/>
  <c r="C85" i="1" s="1"/>
  <c r="D81" i="1"/>
  <c r="K81" i="1"/>
  <c r="B79" i="1"/>
  <c r="C79" i="1" s="1"/>
  <c r="D90" i="1"/>
  <c r="B81" i="1"/>
  <c r="C81" i="1" s="1"/>
  <c r="C88" i="1"/>
  <c r="C84" i="1"/>
  <c r="I72" i="1"/>
  <c r="J72" i="1"/>
  <c r="C80" i="1"/>
  <c r="C76" i="1"/>
  <c r="D88" i="1"/>
  <c r="D84" i="1"/>
  <c r="D80" i="1"/>
  <c r="D76" i="1"/>
  <c r="D72" i="1"/>
  <c r="A71" i="1"/>
  <c r="B71" i="1" s="1"/>
  <c r="A70" i="1"/>
  <c r="B70" i="1" s="1"/>
  <c r="A69" i="1"/>
  <c r="B69" i="1"/>
  <c r="A68" i="1"/>
  <c r="B68" i="1"/>
  <c r="A67" i="1"/>
  <c r="B67" i="1" s="1"/>
  <c r="A66" i="1"/>
  <c r="B66" i="1" s="1"/>
  <c r="A65" i="1"/>
  <c r="B65" i="1" s="1"/>
  <c r="A64" i="1"/>
  <c r="B64" i="1"/>
  <c r="A63" i="1"/>
  <c r="B63" i="1" s="1"/>
  <c r="A62" i="1"/>
  <c r="B62" i="1" s="1"/>
  <c r="A61" i="1"/>
  <c r="B61" i="1" s="1"/>
  <c r="A60" i="1"/>
  <c r="B60" i="1" s="1"/>
  <c r="A59" i="1"/>
  <c r="B59" i="1" s="1"/>
  <c r="A58" i="1"/>
  <c r="B58" i="1" s="1"/>
  <c r="A57" i="1"/>
  <c r="B57" i="1"/>
  <c r="A56" i="1"/>
  <c r="B56" i="1" s="1"/>
  <c r="A55" i="1"/>
  <c r="B55" i="1" s="1"/>
  <c r="A54" i="1"/>
  <c r="B54" i="1" s="1"/>
  <c r="A53" i="1"/>
  <c r="B53" i="1" s="1"/>
  <c r="A52" i="1"/>
  <c r="B52" i="1" s="1"/>
  <c r="A51" i="1"/>
  <c r="B51" i="1" s="1"/>
  <c r="A50" i="1"/>
  <c r="B50" i="1"/>
  <c r="A49" i="1"/>
  <c r="B49" i="1" s="1"/>
  <c r="A48" i="1"/>
  <c r="B48" i="1" s="1"/>
  <c r="A47" i="1"/>
  <c r="B47" i="1" s="1"/>
  <c r="A46" i="1"/>
  <c r="B46" i="1"/>
  <c r="A45" i="1"/>
  <c r="B45" i="1"/>
  <c r="A44" i="1"/>
  <c r="B44" i="1" s="1"/>
  <c r="A43" i="1"/>
  <c r="B43" i="1" s="1"/>
  <c r="A42" i="1"/>
  <c r="B42" i="1" s="1"/>
  <c r="A41" i="1"/>
  <c r="B41" i="1" s="1"/>
  <c r="A40" i="1"/>
  <c r="B40" i="1" s="1"/>
  <c r="A39" i="1"/>
  <c r="B39" i="1" s="1"/>
  <c r="A38" i="1"/>
  <c r="B38" i="1" s="1"/>
  <c r="C38" i="1" s="1"/>
  <c r="A37" i="1"/>
  <c r="B37" i="1"/>
  <c r="C37" i="1" s="1"/>
  <c r="A36" i="1"/>
  <c r="B36" i="1"/>
  <c r="C36" i="1" s="1"/>
  <c r="A35" i="1"/>
  <c r="B35" i="1" s="1"/>
  <c r="C35" i="1" s="1"/>
  <c r="A34" i="1"/>
  <c r="B34" i="1"/>
  <c r="A33" i="1"/>
  <c r="B33" i="1" s="1"/>
  <c r="C33" i="1" s="1"/>
  <c r="A32" i="1"/>
  <c r="B32" i="1"/>
  <c r="C32" i="1" s="1"/>
  <c r="A31" i="1"/>
  <c r="B31" i="1" s="1"/>
  <c r="A30" i="1"/>
  <c r="D30" i="1" s="1"/>
  <c r="A29" i="1"/>
  <c r="B29" i="1" s="1"/>
  <c r="C29" i="1" s="1"/>
  <c r="A28" i="1"/>
  <c r="D28" i="1" s="1"/>
  <c r="B28" i="1"/>
  <c r="C28" i="1" s="1"/>
  <c r="A27" i="1"/>
  <c r="B27" i="1" s="1"/>
  <c r="A26" i="1"/>
  <c r="D26" i="1" s="1"/>
  <c r="A25" i="1"/>
  <c r="B25" i="1" s="1"/>
  <c r="C25" i="1" s="1"/>
  <c r="A24" i="1"/>
  <c r="D24" i="1" s="1"/>
  <c r="A23" i="1"/>
  <c r="B23" i="1" s="1"/>
  <c r="A22" i="1"/>
  <c r="D22" i="1" s="1"/>
  <c r="B22" i="1"/>
  <c r="C22" i="1" s="1"/>
  <c r="A21" i="1"/>
  <c r="B21" i="1" s="1"/>
  <c r="C21" i="1" s="1"/>
  <c r="A20" i="1"/>
  <c r="D20" i="1" s="1"/>
  <c r="A19" i="1"/>
  <c r="B19" i="1" s="1"/>
  <c r="A18" i="1"/>
  <c r="D18" i="1" s="1"/>
  <c r="A17" i="1"/>
  <c r="B17" i="1" s="1"/>
  <c r="C17" i="1" s="1"/>
  <c r="A16" i="1"/>
  <c r="D16" i="1" s="1"/>
  <c r="B16" i="1"/>
  <c r="C16" i="1" s="1"/>
  <c r="A15" i="1"/>
  <c r="A13" i="1"/>
  <c r="D13" i="1" s="1"/>
  <c r="A12" i="1"/>
  <c r="D12" i="1" s="1"/>
  <c r="A11" i="1"/>
  <c r="D11" i="1" s="1"/>
  <c r="A10" i="1"/>
  <c r="B10" i="1" s="1"/>
  <c r="A9" i="1"/>
  <c r="D9" i="1" s="1"/>
  <c r="A8" i="1"/>
  <c r="D8" i="1" s="1"/>
  <c r="A7" i="1"/>
  <c r="D7" i="1" s="1"/>
  <c r="A6" i="1"/>
  <c r="B6" i="1" s="1"/>
  <c r="D29" i="1"/>
  <c r="C34" i="1"/>
  <c r="D25" i="1" l="1"/>
  <c r="D21" i="1"/>
  <c r="B12" i="1"/>
  <c r="C12" i="1" s="1"/>
  <c r="B18" i="1"/>
  <c r="C18" i="1" s="1"/>
  <c r="B24" i="1"/>
  <c r="C24" i="1" s="1"/>
  <c r="B8" i="1"/>
  <c r="C8" i="1" s="1"/>
  <c r="B13" i="1"/>
  <c r="C13" i="1" s="1"/>
  <c r="B9" i="1"/>
  <c r="C9" i="1" s="1"/>
  <c r="I73" i="1"/>
  <c r="I74" i="1" s="1"/>
  <c r="I75" i="1" s="1"/>
  <c r="I76" i="1" s="1"/>
  <c r="I77" i="1" s="1"/>
  <c r="I78" i="1" s="1"/>
  <c r="I79" i="1" s="1"/>
  <c r="I80" i="1" s="1"/>
  <c r="I81" i="1" s="1"/>
  <c r="I82" i="1" s="1"/>
  <c r="I83" i="1" s="1"/>
  <c r="I84" i="1" s="1"/>
  <c r="I85" i="1" s="1"/>
  <c r="I86" i="1" s="1"/>
  <c r="I87" i="1" s="1"/>
  <c r="I88" i="1" s="1"/>
  <c r="I89" i="1" s="1"/>
  <c r="I90" i="1" s="1"/>
  <c r="I91" i="1" s="1"/>
  <c r="D17" i="1"/>
  <c r="B20" i="1"/>
  <c r="C20" i="1" s="1"/>
  <c r="F72" i="1"/>
  <c r="B11" i="1"/>
  <c r="C11" i="1" s="1"/>
  <c r="B30" i="1"/>
  <c r="C30" i="1" s="1"/>
  <c r="B7" i="1"/>
  <c r="C7" i="1" s="1"/>
  <c r="B26" i="1"/>
  <c r="C26" i="1" s="1"/>
  <c r="C10" i="1"/>
  <c r="I6" i="1"/>
  <c r="J6" i="1"/>
  <c r="C27" i="1"/>
  <c r="C19" i="1"/>
  <c r="C31" i="1"/>
  <c r="C23" i="1"/>
  <c r="D31" i="1"/>
  <c r="D27" i="1"/>
  <c r="D23" i="1"/>
  <c r="D19" i="1"/>
  <c r="D15" i="1"/>
  <c r="D10" i="1"/>
  <c r="D6" i="1"/>
  <c r="I5" i="1"/>
  <c r="R5" i="1" s="1"/>
  <c r="AD5" i="1" s="1"/>
  <c r="O5" i="1"/>
  <c r="V6" i="1"/>
  <c r="AG6" i="1"/>
  <c r="AG7" i="1" s="1"/>
  <c r="AG8" i="1"/>
  <c r="AG9" i="1"/>
  <c r="AG10" i="1"/>
  <c r="AG11" i="1"/>
  <c r="AG12" i="1"/>
  <c r="AG13" i="1"/>
  <c r="AG15" i="1"/>
  <c r="AG16" i="1"/>
  <c r="AG17" i="1"/>
  <c r="AG18" i="1"/>
  <c r="AG19" i="1"/>
  <c r="AG20" i="1"/>
  <c r="AG21" i="1"/>
  <c r="AG22" i="1"/>
  <c r="AG23" i="1"/>
  <c r="AG24" i="1"/>
  <c r="AG25" i="1"/>
  <c r="AG26" i="1"/>
  <c r="AG27" i="1"/>
  <c r="AG28" i="1" s="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s="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G94" i="1"/>
  <c r="AG95" i="1"/>
  <c r="AG96" i="1"/>
  <c r="AG97" i="1"/>
  <c r="AG98" i="1" s="1"/>
  <c r="AG99" i="1"/>
  <c r="AG100" i="1"/>
  <c r="AG101" i="1"/>
  <c r="AG102" i="1"/>
  <c r="AG103" i="1"/>
  <c r="AG104" i="1"/>
  <c r="AG105" i="1"/>
  <c r="AG106" i="1"/>
  <c r="A108" i="1"/>
  <c r="AG108" i="1" s="1"/>
  <c r="A109" i="1"/>
  <c r="AG109" i="1" s="1"/>
  <c r="A110" i="1"/>
  <c r="AG110" i="1"/>
  <c r="A111" i="1"/>
  <c r="AG111" i="1"/>
  <c r="A112" i="1"/>
  <c r="AG112" i="1" s="1"/>
  <c r="A113" i="1"/>
  <c r="AG113" i="1" s="1"/>
  <c r="A114" i="1"/>
  <c r="AG114" i="1" s="1"/>
  <c r="A115" i="1"/>
  <c r="AG115" i="1"/>
  <c r="A116" i="1"/>
  <c r="AG116" i="1" s="1"/>
  <c r="A117" i="1"/>
  <c r="AG117" i="1" s="1"/>
  <c r="A118" i="1"/>
  <c r="AG118" i="1" s="1"/>
  <c r="A119" i="1"/>
  <c r="AG119" i="1" s="1"/>
  <c r="A120" i="1"/>
  <c r="AG120" i="1" s="1"/>
  <c r="A121" i="1"/>
  <c r="AG121" i="1" s="1"/>
  <c r="A122" i="1"/>
  <c r="AG122" i="1"/>
  <c r="A123" i="1"/>
  <c r="AG123" i="1" s="1"/>
  <c r="A124" i="1"/>
  <c r="AG124" i="1" s="1"/>
  <c r="A125" i="1"/>
  <c r="AG125" i="1" s="1"/>
  <c r="A126" i="1"/>
  <c r="AG126" i="1"/>
  <c r="A127" i="1"/>
  <c r="A128" i="1"/>
  <c r="AG128" i="1"/>
  <c r="A129" i="1"/>
  <c r="AG129" i="1"/>
  <c r="A130" i="1"/>
  <c r="AG130" i="1"/>
  <c r="A131" i="1"/>
  <c r="AG131" i="1"/>
  <c r="A132" i="1"/>
  <c r="AG132" i="1"/>
  <c r="A133" i="1"/>
  <c r="AG133" i="1"/>
  <c r="A134" i="1"/>
  <c r="AG134" i="1"/>
  <c r="A135" i="1"/>
  <c r="AG135" i="1"/>
  <c r="A136" i="1"/>
  <c r="AG136" i="1"/>
  <c r="A137" i="1"/>
  <c r="AG137" i="1"/>
  <c r="A138" i="1"/>
  <c r="AG138" i="1"/>
  <c r="A139" i="1"/>
  <c r="AG139" i="1"/>
  <c r="A140" i="1"/>
  <c r="AG140" i="1"/>
  <c r="A141" i="1"/>
  <c r="AG141" i="1"/>
  <c r="A142" i="1"/>
  <c r="AG142" i="1"/>
  <c r="A143" i="1"/>
  <c r="AG143" i="1"/>
  <c r="A144" i="1"/>
  <c r="AG144" i="1"/>
  <c r="A145" i="1"/>
  <c r="AG145" i="1"/>
  <c r="A146" i="1"/>
  <c r="AG146" i="1"/>
  <c r="A147" i="1"/>
  <c r="AG147" i="1"/>
  <c r="A148" i="1"/>
  <c r="AG148" i="1"/>
  <c r="A149" i="1"/>
  <c r="AG149" i="1"/>
  <c r="A150" i="1"/>
  <c r="AG150" i="1"/>
  <c r="A151" i="1"/>
  <c r="AG151" i="1"/>
  <c r="A152" i="1"/>
  <c r="AG152" i="1"/>
  <c r="A153" i="1"/>
  <c r="AG153" i="1"/>
  <c r="A154" i="1"/>
  <c r="AG154" i="1"/>
  <c r="A155" i="1"/>
  <c r="AG155" i="1"/>
  <c r="A156" i="1"/>
  <c r="AG156" i="1"/>
  <c r="A157" i="1"/>
  <c r="AG157" i="1"/>
  <c r="A158" i="1"/>
  <c r="AG158" i="1"/>
  <c r="A159" i="1"/>
  <c r="AG159" i="1"/>
  <c r="A160" i="1"/>
  <c r="AG160" i="1"/>
  <c r="A161" i="1"/>
  <c r="AG161" i="1"/>
  <c r="A162" i="1"/>
  <c r="AG162" i="1"/>
  <c r="A163" i="1"/>
  <c r="AG163" i="1"/>
  <c r="A164" i="1"/>
  <c r="AG164" i="1"/>
  <c r="A165" i="1"/>
  <c r="AG165" i="1"/>
  <c r="A166" i="1"/>
  <c r="AG166" i="1"/>
  <c r="A167" i="1"/>
  <c r="AG167" i="1"/>
  <c r="A168" i="1"/>
  <c r="AG168" i="1"/>
  <c r="A169" i="1"/>
  <c r="AG169" i="1"/>
  <c r="A170" i="1"/>
  <c r="AG170" i="1"/>
  <c r="A171" i="1"/>
  <c r="AG171" i="1"/>
  <c r="A172" i="1"/>
  <c r="AG172" i="1"/>
  <c r="AG173" i="1" s="1"/>
  <c r="A173" i="1"/>
  <c r="A174" i="1"/>
  <c r="AG174" i="1" s="1"/>
  <c r="A175" i="1"/>
  <c r="AG175" i="1"/>
  <c r="A176" i="1"/>
  <c r="AG176" i="1"/>
  <c r="A177" i="1"/>
  <c r="AG177" i="1" s="1"/>
  <c r="A178" i="1"/>
  <c r="AG178" i="1" s="1"/>
  <c r="A179" i="1"/>
  <c r="AG179" i="1"/>
  <c r="A180" i="1"/>
  <c r="AG180" i="1"/>
  <c r="A181" i="1"/>
  <c r="AG181" i="1" s="1"/>
  <c r="A182" i="1"/>
  <c r="AG182" i="1" s="1"/>
  <c r="A183" i="1"/>
  <c r="AG183" i="1"/>
  <c r="A184" i="1"/>
  <c r="AG184" i="1"/>
  <c r="A185" i="1"/>
  <c r="AG185" i="1" s="1"/>
  <c r="A186" i="1"/>
  <c r="AG186" i="1" s="1"/>
  <c r="A187" i="1"/>
  <c r="AG187" i="1"/>
  <c r="A188" i="1"/>
  <c r="AG188" i="1"/>
  <c r="A189" i="1"/>
  <c r="AG189" i="1" s="1"/>
  <c r="A190" i="1"/>
  <c r="AG190" i="1" s="1"/>
  <c r="A191" i="1"/>
  <c r="AG191" i="1"/>
  <c r="A192" i="1"/>
  <c r="AG192" i="1"/>
  <c r="A193" i="1"/>
  <c r="AG193" i="1" s="1"/>
  <c r="A194" i="1"/>
  <c r="AG194" i="1" s="1"/>
  <c r="A195" i="1"/>
  <c r="AG195" i="1"/>
  <c r="A196" i="1"/>
  <c r="AG196" i="1"/>
  <c r="A197" i="1"/>
  <c r="AG197" i="1" s="1"/>
  <c r="A198" i="1"/>
  <c r="AG198" i="1" s="1"/>
  <c r="A199" i="1"/>
  <c r="AG199" i="1"/>
  <c r="A200" i="1"/>
  <c r="AG200" i="1"/>
  <c r="A201" i="1"/>
  <c r="AG201" i="1" s="1"/>
  <c r="A202" i="1"/>
  <c r="AG202" i="1" s="1"/>
  <c r="A203" i="1"/>
  <c r="AG203" i="1"/>
  <c r="A204" i="1"/>
  <c r="AG204" i="1"/>
  <c r="A205" i="1"/>
  <c r="AG205" i="1" s="1"/>
  <c r="A206" i="1"/>
  <c r="AG206" i="1" s="1"/>
  <c r="A207" i="1"/>
  <c r="AG207" i="1"/>
  <c r="A208" i="1"/>
  <c r="AG208" i="1"/>
  <c r="A209" i="1"/>
  <c r="AG209" i="1" s="1"/>
  <c r="A210" i="1"/>
  <c r="AG210" i="1" s="1"/>
  <c r="A211" i="1"/>
  <c r="AG211" i="1"/>
  <c r="A212" i="1"/>
  <c r="AG212" i="1"/>
  <c r="A213" i="1"/>
  <c r="AG213" i="1" s="1"/>
  <c r="A214" i="1"/>
  <c r="AG214" i="1" s="1"/>
  <c r="A215" i="1"/>
  <c r="AG215" i="1"/>
  <c r="A216" i="1"/>
  <c r="AG216" i="1"/>
  <c r="C6" i="1"/>
  <c r="K6" i="1"/>
  <c r="U6" i="1"/>
  <c r="T6" i="1" s="1"/>
  <c r="G72" i="1" a="1"/>
  <c r="G72" i="1" l="1"/>
  <c r="H72" i="1" s="1"/>
  <c r="I7" i="1"/>
  <c r="I8" i="1" s="1"/>
  <c r="I9" i="1" s="1"/>
  <c r="I10" i="1" s="1"/>
  <c r="I11" i="1" s="1"/>
  <c r="I12" i="1" s="1"/>
  <c r="I13" i="1" s="1"/>
  <c r="AG127" i="1"/>
  <c r="AG2" i="1" s="1"/>
  <c r="L6" i="1"/>
  <c r="G3" i="1" a="1"/>
  <c r="Y6" i="1"/>
  <c r="G3" i="1"/>
  <c r="P6" i="1"/>
  <c r="F6" i="1"/>
  <c r="Z6" i="1"/>
  <c r="G6" i="1" a="1"/>
  <c r="AA6" i="1" l="1"/>
  <c r="G6" i="1"/>
  <c r="X6" i="1"/>
  <c r="W6" i="1" s="1"/>
  <c r="AH6" i="1"/>
  <c r="AH7" i="1" s="1"/>
  <c r="AJ6" i="1"/>
  <c r="AJ7" i="1" s="1"/>
  <c r="F7" i="1"/>
  <c r="H7" i="1"/>
  <c r="J7" i="1"/>
  <c r="K7" i="1"/>
  <c r="L7" i="1"/>
  <c r="K8" i="1"/>
  <c r="K9" i="1"/>
  <c r="K10" i="1"/>
  <c r="K11" i="1"/>
  <c r="K12" i="1"/>
  <c r="K13" i="1"/>
  <c r="K15" i="1"/>
  <c r="K16" i="1"/>
  <c r="K17" i="1"/>
  <c r="K18" i="1"/>
  <c r="K19" i="1"/>
  <c r="K20" i="1"/>
  <c r="K21" i="1"/>
  <c r="K22" i="1"/>
  <c r="K23" i="1"/>
  <c r="K24" i="1"/>
  <c r="K25" i="1"/>
  <c r="K26" i="1"/>
  <c r="K27" i="1"/>
  <c r="K28" i="1"/>
  <c r="K29" i="1"/>
  <c r="K30" i="1"/>
  <c r="K31" i="1"/>
  <c r="N7" i="1"/>
  <c r="T7" i="1"/>
  <c r="T8" i="1" s="1"/>
  <c r="T9" i="1" s="1"/>
  <c r="T10" i="1" s="1"/>
  <c r="T11" i="1" s="1"/>
  <c r="T12" i="1" s="1"/>
  <c r="T13" i="1" s="1"/>
  <c r="T15" i="1" s="1"/>
  <c r="T16" i="1" s="1"/>
  <c r="T17" i="1" s="1"/>
  <c r="T18" i="1" s="1"/>
  <c r="T19" i="1" s="1"/>
  <c r="T20" i="1" s="1"/>
  <c r="T21" i="1" s="1"/>
  <c r="T22" i="1" s="1"/>
  <c r="T23" i="1" s="1"/>
  <c r="T24" i="1" s="1"/>
  <c r="T25" i="1" s="1"/>
  <c r="T26" i="1" s="1"/>
  <c r="T27" i="1" s="1"/>
  <c r="T28" i="1" s="1"/>
  <c r="T29" i="1" s="1"/>
  <c r="T30" i="1" s="1"/>
  <c r="T31" i="1" s="1"/>
  <c r="U7" i="1"/>
  <c r="V7" i="1"/>
  <c r="W7" i="1"/>
  <c r="X7" i="1"/>
  <c r="Y7" i="1"/>
  <c r="F8" i="1"/>
  <c r="H8" i="1"/>
  <c r="J8" i="1"/>
  <c r="L8" i="1"/>
  <c r="N8" i="1"/>
  <c r="U8" i="1"/>
  <c r="V8" i="1"/>
  <c r="W8" i="1"/>
  <c r="Y8" i="1"/>
  <c r="X8" i="1"/>
  <c r="AH8" i="1"/>
  <c r="AJ8" i="1"/>
  <c r="AJ9" i="1" s="1"/>
  <c r="AJ10" i="1" s="1"/>
  <c r="AJ11" i="1" s="1"/>
  <c r="AJ12" i="1" s="1"/>
  <c r="AJ13" i="1" s="1"/>
  <c r="AJ15" i="1" s="1"/>
  <c r="AJ16" i="1" s="1"/>
  <c r="AJ17" i="1" s="1"/>
  <c r="AJ18" i="1" s="1"/>
  <c r="AJ19" i="1" s="1"/>
  <c r="AJ20" i="1" s="1"/>
  <c r="AJ21" i="1" s="1"/>
  <c r="AJ22" i="1" s="1"/>
  <c r="AJ23" i="1" s="1"/>
  <c r="AJ24" i="1" s="1"/>
  <c r="AJ25" i="1" s="1"/>
  <c r="AJ26" i="1" s="1"/>
  <c r="AJ27" i="1" s="1"/>
  <c r="AJ28" i="1" s="1"/>
  <c r="AJ29" i="1" s="1"/>
  <c r="AJ30" i="1" s="1"/>
  <c r="AJ31" i="1" s="1"/>
  <c r="AJ32" i="1" s="1"/>
  <c r="AJ33" i="1" s="1"/>
  <c r="AJ34" i="1" s="1"/>
  <c r="AJ35" i="1" s="1"/>
  <c r="AJ36" i="1" s="1"/>
  <c r="AJ37" i="1" s="1"/>
  <c r="AJ38" i="1" s="1"/>
  <c r="AJ39" i="1" s="1"/>
  <c r="AJ40" i="1" s="1"/>
  <c r="AJ41" i="1" s="1"/>
  <c r="AJ42" i="1" s="1"/>
  <c r="AJ43" i="1" s="1"/>
  <c r="AJ44" i="1" s="1"/>
  <c r="AJ45" i="1" s="1"/>
  <c r="AJ46" i="1" s="1"/>
  <c r="AJ47" i="1" s="1"/>
  <c r="AJ48" i="1" s="1"/>
  <c r="AJ49" i="1" s="1"/>
  <c r="AJ50" i="1" s="1"/>
  <c r="AJ51" i="1" s="1"/>
  <c r="AJ52" i="1" s="1"/>
  <c r="AJ53" i="1" s="1"/>
  <c r="AJ54" i="1" s="1"/>
  <c r="AJ55" i="1" s="1"/>
  <c r="AJ56" i="1" s="1"/>
  <c r="AJ57" i="1" s="1"/>
  <c r="AJ58" i="1" s="1"/>
  <c r="AJ59" i="1" s="1"/>
  <c r="AJ60" i="1" s="1"/>
  <c r="AJ61" i="1" s="1"/>
  <c r="AJ62" i="1" s="1"/>
  <c r="AJ63" i="1" s="1"/>
  <c r="AJ64" i="1" s="1"/>
  <c r="AJ65" i="1" s="1"/>
  <c r="AJ66" i="1" s="1"/>
  <c r="AJ67" i="1" s="1"/>
  <c r="AJ68" i="1" s="1"/>
  <c r="AJ69" i="1" s="1"/>
  <c r="AJ70" i="1" s="1"/>
  <c r="AJ71" i="1" s="1"/>
  <c r="AJ72" i="1" s="1"/>
  <c r="AJ73" i="1" s="1"/>
  <c r="AJ74" i="1" s="1"/>
  <c r="AJ75" i="1" s="1"/>
  <c r="AJ76" i="1" s="1"/>
  <c r="AJ77" i="1" s="1"/>
  <c r="AJ78" i="1" s="1"/>
  <c r="AJ79" i="1" s="1"/>
  <c r="AJ80" i="1" s="1"/>
  <c r="AJ81" i="1" s="1"/>
  <c r="AJ82" i="1" s="1"/>
  <c r="AJ83" i="1" s="1"/>
  <c r="AJ84" i="1" s="1"/>
  <c r="AJ85" i="1" s="1"/>
  <c r="AJ86" i="1" s="1"/>
  <c r="AJ87" i="1" s="1"/>
  <c r="AJ88" i="1" s="1"/>
  <c r="AJ89" i="1" s="1"/>
  <c r="AJ90" i="1" s="1"/>
  <c r="AJ91" i="1" s="1"/>
  <c r="AJ92" i="1" s="1"/>
  <c r="AJ93" i="1" s="1"/>
  <c r="AJ94" i="1" s="1"/>
  <c r="AJ95" i="1" s="1"/>
  <c r="AJ96" i="1" s="1"/>
  <c r="AJ97" i="1" s="1"/>
  <c r="AJ98" i="1" s="1"/>
  <c r="AJ99" i="1" s="1"/>
  <c r="AJ100" i="1" s="1"/>
  <c r="AJ101" i="1" s="1"/>
  <c r="AJ102" i="1" s="1"/>
  <c r="AJ103" i="1" s="1"/>
  <c r="AJ104" i="1" s="1"/>
  <c r="AJ105" i="1" s="1"/>
  <c r="AJ106" i="1" s="1"/>
  <c r="AJ107" i="1" s="1"/>
  <c r="AJ108" i="1" s="1"/>
  <c r="AJ109" i="1" s="1"/>
  <c r="AJ110" i="1" s="1"/>
  <c r="AJ111" i="1" s="1"/>
  <c r="AJ112" i="1" s="1"/>
  <c r="AJ113" i="1" s="1"/>
  <c r="AJ114" i="1" s="1"/>
  <c r="AJ115" i="1" s="1"/>
  <c r="AJ116" i="1" s="1"/>
  <c r="AJ117" i="1" s="1"/>
  <c r="AJ118" i="1" s="1"/>
  <c r="AJ119" i="1" s="1"/>
  <c r="AJ120" i="1" s="1"/>
  <c r="AJ121" i="1" s="1"/>
  <c r="AJ122" i="1" s="1"/>
  <c r="AJ123" i="1" s="1"/>
  <c r="AJ124" i="1" s="1"/>
  <c r="AJ125" i="1" s="1"/>
  <c r="AJ126" i="1" s="1"/>
  <c r="AJ127" i="1" s="1"/>
  <c r="AJ128" i="1" s="1"/>
  <c r="AJ129" i="1" s="1"/>
  <c r="AJ130" i="1" s="1"/>
  <c r="AJ131" i="1" s="1"/>
  <c r="AJ132" i="1" s="1"/>
  <c r="AJ133" i="1" s="1"/>
  <c r="AJ134" i="1" s="1"/>
  <c r="AJ135" i="1" s="1"/>
  <c r="AJ136" i="1" s="1"/>
  <c r="AJ137" i="1" s="1"/>
  <c r="AJ138" i="1" s="1"/>
  <c r="AJ139" i="1" s="1"/>
  <c r="AJ140" i="1" s="1"/>
  <c r="AJ141" i="1" s="1"/>
  <c r="AJ142" i="1" s="1"/>
  <c r="AJ143" i="1" s="1"/>
  <c r="AJ144" i="1" s="1"/>
  <c r="AJ145" i="1" s="1"/>
  <c r="AJ146" i="1" s="1"/>
  <c r="AJ147" i="1" s="1"/>
  <c r="AJ148" i="1" s="1"/>
  <c r="AJ149" i="1" s="1"/>
  <c r="AJ150" i="1" s="1"/>
  <c r="AJ151" i="1" s="1"/>
  <c r="AJ152" i="1" s="1"/>
  <c r="AJ153" i="1" s="1"/>
  <c r="AJ154" i="1" s="1"/>
  <c r="AJ155" i="1" s="1"/>
  <c r="AJ156" i="1" s="1"/>
  <c r="AJ157" i="1" s="1"/>
  <c r="AJ158" i="1" s="1"/>
  <c r="AJ159" i="1" s="1"/>
  <c r="AJ160" i="1" s="1"/>
  <c r="AJ161" i="1" s="1"/>
  <c r="AJ162" i="1" s="1"/>
  <c r="AJ163" i="1" s="1"/>
  <c r="AJ164" i="1" s="1"/>
  <c r="AJ165" i="1" s="1"/>
  <c r="AJ166" i="1" s="1"/>
  <c r="AJ167" i="1" s="1"/>
  <c r="AJ168" i="1" s="1"/>
  <c r="AJ169" i="1" s="1"/>
  <c r="AJ170" i="1" s="1"/>
  <c r="AJ171" i="1" s="1"/>
  <c r="AJ172" i="1" s="1"/>
  <c r="AJ173" i="1" s="1"/>
  <c r="AJ174" i="1" s="1"/>
  <c r="AJ175" i="1" s="1"/>
  <c r="AJ176" i="1" s="1"/>
  <c r="AJ177" i="1" s="1"/>
  <c r="AJ178" i="1" s="1"/>
  <c r="AJ179" i="1" s="1"/>
  <c r="AJ180" i="1" s="1"/>
  <c r="AJ181" i="1" s="1"/>
  <c r="AJ182" i="1" s="1"/>
  <c r="AJ183" i="1" s="1"/>
  <c r="AJ184" i="1" s="1"/>
  <c r="AJ185" i="1" s="1"/>
  <c r="AJ186" i="1" s="1"/>
  <c r="AJ187" i="1" s="1"/>
  <c r="AJ188" i="1" s="1"/>
  <c r="AJ189" i="1" s="1"/>
  <c r="AJ190" i="1" s="1"/>
  <c r="AJ191" i="1" s="1"/>
  <c r="AJ192" i="1" s="1"/>
  <c r="AJ193" i="1" s="1"/>
  <c r="AJ194" i="1" s="1"/>
  <c r="AJ195" i="1" s="1"/>
  <c r="AJ196" i="1" s="1"/>
  <c r="AJ197" i="1" s="1"/>
  <c r="AJ198" i="1" s="1"/>
  <c r="AJ199" i="1" s="1"/>
  <c r="AJ200" i="1" s="1"/>
  <c r="AJ201" i="1" s="1"/>
  <c r="F9" i="1"/>
  <c r="H9" i="1"/>
  <c r="J9" i="1"/>
  <c r="L9" i="1"/>
  <c r="N9" i="1"/>
  <c r="U9" i="1"/>
  <c r="V9" i="1"/>
  <c r="W9" i="1"/>
  <c r="Y9" i="1"/>
  <c r="X9" i="1"/>
  <c r="AH9" i="1"/>
  <c r="F10" i="1"/>
  <c r="H10" i="1"/>
  <c r="J10" i="1"/>
  <c r="L10" i="1"/>
  <c r="N10" i="1"/>
  <c r="U10" i="1"/>
  <c r="V10" i="1"/>
  <c r="W10" i="1"/>
  <c r="Y10" i="1"/>
  <c r="X10" i="1"/>
  <c r="AH10" i="1"/>
  <c r="F11" i="1"/>
  <c r="H11" i="1"/>
  <c r="J11" i="1"/>
  <c r="L11" i="1"/>
  <c r="N11" i="1"/>
  <c r="U11" i="1"/>
  <c r="V11" i="1"/>
  <c r="W11" i="1"/>
  <c r="Y11" i="1"/>
  <c r="X11" i="1"/>
  <c r="AH11" i="1"/>
  <c r="F12" i="1"/>
  <c r="H12" i="1"/>
  <c r="J12" i="1"/>
  <c r="L12" i="1"/>
  <c r="N12" i="1"/>
  <c r="U12" i="1"/>
  <c r="V12" i="1"/>
  <c r="W12" i="1"/>
  <c r="Y12" i="1"/>
  <c r="X12" i="1"/>
  <c r="AH12" i="1"/>
  <c r="F13" i="1"/>
  <c r="H13" i="1"/>
  <c r="J13" i="1"/>
  <c r="L13" i="1"/>
  <c r="N13" i="1"/>
  <c r="U13" i="1"/>
  <c r="V13" i="1"/>
  <c r="W13" i="1"/>
  <c r="Y13" i="1"/>
  <c r="X13" i="1"/>
  <c r="AH13" i="1"/>
  <c r="F15" i="1"/>
  <c r="L15" i="1"/>
  <c r="U15" i="1"/>
  <c r="V15" i="1"/>
  <c r="Y15" i="1"/>
  <c r="X15" i="1"/>
  <c r="W15" i="1" s="1"/>
  <c r="AH15" i="1"/>
  <c r="F16" i="1"/>
  <c r="H16" i="1"/>
  <c r="L16" i="1"/>
  <c r="N16" i="1"/>
  <c r="U16" i="1"/>
  <c r="V16" i="1"/>
  <c r="W16" i="1"/>
  <c r="Y16" i="1"/>
  <c r="X16" i="1"/>
  <c r="AH16" i="1"/>
  <c r="AM16" i="1" a="1"/>
  <c r="AM16" i="1" s="1"/>
  <c r="F17" i="1"/>
  <c r="H17" i="1"/>
  <c r="L17" i="1"/>
  <c r="N17" i="1"/>
  <c r="U17" i="1"/>
  <c r="V17" i="1"/>
  <c r="W17" i="1"/>
  <c r="Y17" i="1"/>
  <c r="X17" i="1"/>
  <c r="AH17" i="1"/>
  <c r="AM17" i="1" a="1"/>
  <c r="AM17" i="1" s="1"/>
  <c r="F18" i="1"/>
  <c r="H18" i="1"/>
  <c r="L18" i="1"/>
  <c r="N18" i="1"/>
  <c r="U18" i="1"/>
  <c r="V18" i="1"/>
  <c r="W18" i="1"/>
  <c r="Y18" i="1"/>
  <c r="X18" i="1"/>
  <c r="AH18" i="1"/>
  <c r="AM18" i="1" a="1"/>
  <c r="AM18" i="1" s="1"/>
  <c r="F19" i="1"/>
  <c r="H19" i="1"/>
  <c r="L19" i="1"/>
  <c r="N19" i="1"/>
  <c r="U19" i="1"/>
  <c r="V19" i="1"/>
  <c r="W19" i="1"/>
  <c r="Y19" i="1"/>
  <c r="X19" i="1"/>
  <c r="AH19" i="1"/>
  <c r="AM19" i="1" a="1"/>
  <c r="AM19" i="1" s="1"/>
  <c r="F20" i="1"/>
  <c r="H20" i="1"/>
  <c r="L20" i="1"/>
  <c r="N20" i="1"/>
  <c r="U20" i="1"/>
  <c r="V20" i="1"/>
  <c r="W20" i="1"/>
  <c r="Y20" i="1"/>
  <c r="X20" i="1"/>
  <c r="AH20" i="1"/>
  <c r="AM20" i="1" a="1"/>
  <c r="AM20" i="1" s="1"/>
  <c r="F21" i="1"/>
  <c r="H21" i="1"/>
  <c r="L21" i="1"/>
  <c r="N21" i="1"/>
  <c r="U21" i="1"/>
  <c r="V21" i="1"/>
  <c r="W21" i="1"/>
  <c r="Y21" i="1"/>
  <c r="X21" i="1"/>
  <c r="AH21" i="1"/>
  <c r="AM21" i="1" a="1"/>
  <c r="AM21" i="1" s="1"/>
  <c r="F22" i="1"/>
  <c r="H22" i="1"/>
  <c r="L22" i="1"/>
  <c r="N22" i="1"/>
  <c r="U22" i="1"/>
  <c r="V22" i="1"/>
  <c r="W22" i="1"/>
  <c r="Y22" i="1"/>
  <c r="X22" i="1"/>
  <c r="AH22" i="1"/>
  <c r="AM22" i="1" a="1"/>
  <c r="AM22" i="1" s="1"/>
  <c r="F23" i="1"/>
  <c r="H23" i="1"/>
  <c r="L23" i="1"/>
  <c r="N23" i="1"/>
  <c r="U23" i="1"/>
  <c r="V23" i="1"/>
  <c r="W23" i="1"/>
  <c r="Y23" i="1"/>
  <c r="X23" i="1"/>
  <c r="AH23" i="1"/>
  <c r="AM23" i="1" a="1"/>
  <c r="AM23" i="1" s="1"/>
  <c r="F24" i="1"/>
  <c r="H24" i="1"/>
  <c r="L24" i="1"/>
  <c r="N24" i="1"/>
  <c r="U24" i="1"/>
  <c r="V24" i="1"/>
  <c r="W24" i="1"/>
  <c r="Y24" i="1"/>
  <c r="X24" i="1"/>
  <c r="AH24" i="1"/>
  <c r="AM24" i="1" a="1"/>
  <c r="AM24" i="1" s="1"/>
  <c r="F25" i="1"/>
  <c r="H25" i="1"/>
  <c r="L25" i="1"/>
  <c r="N25" i="1"/>
  <c r="U25" i="1"/>
  <c r="V25" i="1"/>
  <c r="W25" i="1"/>
  <c r="Y25" i="1"/>
  <c r="X25" i="1"/>
  <c r="AH25" i="1"/>
  <c r="AM25" i="1" a="1"/>
  <c r="AM25" i="1" s="1"/>
  <c r="F26" i="1"/>
  <c r="H26" i="1"/>
  <c r="L26" i="1"/>
  <c r="N26" i="1"/>
  <c r="U26" i="1"/>
  <c r="V26" i="1"/>
  <c r="W26" i="1"/>
  <c r="Y26" i="1"/>
  <c r="X26" i="1"/>
  <c r="AH26" i="1"/>
  <c r="AM26" i="1" a="1"/>
  <c r="AM26" i="1" s="1"/>
  <c r="F27" i="1"/>
  <c r="H27" i="1"/>
  <c r="L27" i="1"/>
  <c r="N27" i="1"/>
  <c r="U27" i="1"/>
  <c r="V27" i="1"/>
  <c r="W27" i="1"/>
  <c r="Y27" i="1"/>
  <c r="X27" i="1"/>
  <c r="AH27" i="1"/>
  <c r="AH28" i="1" s="1"/>
  <c r="AM27" i="1" a="1"/>
  <c r="AM27" i="1"/>
  <c r="F28" i="1"/>
  <c r="H28" i="1"/>
  <c r="L28" i="1"/>
  <c r="N28" i="1"/>
  <c r="U28" i="1"/>
  <c r="V28" i="1"/>
  <c r="W28" i="1"/>
  <c r="X28" i="1"/>
  <c r="Y28" i="1"/>
  <c r="AM28" i="1" a="1"/>
  <c r="AM28" i="1" s="1"/>
  <c r="F29" i="1"/>
  <c r="H29" i="1"/>
  <c r="L29" i="1"/>
  <c r="N29" i="1"/>
  <c r="U29" i="1"/>
  <c r="V29" i="1"/>
  <c r="W29" i="1"/>
  <c r="Y29" i="1"/>
  <c r="X29" i="1"/>
  <c r="AH29" i="1"/>
  <c r="AM29" i="1" a="1"/>
  <c r="AM29" i="1" s="1"/>
  <c r="F30" i="1"/>
  <c r="H30" i="1"/>
  <c r="L30" i="1"/>
  <c r="N30" i="1"/>
  <c r="U30" i="1"/>
  <c r="V30" i="1"/>
  <c r="W30" i="1"/>
  <c r="Y30" i="1"/>
  <c r="X30" i="1"/>
  <c r="AH30" i="1"/>
  <c r="AM30" i="1" a="1"/>
  <c r="AM30" i="1" s="1"/>
  <c r="F31" i="1"/>
  <c r="H31" i="1"/>
  <c r="L31" i="1"/>
  <c r="N31" i="1"/>
  <c r="U31" i="1"/>
  <c r="V31" i="1"/>
  <c r="W31" i="1"/>
  <c r="Y31" i="1"/>
  <c r="X31" i="1"/>
  <c r="AH31" i="1"/>
  <c r="AM31" i="1" a="1"/>
  <c r="AM31" i="1"/>
  <c r="D32" i="1"/>
  <c r="C39" i="1"/>
  <c r="L36" i="1" s="1"/>
  <c r="C40" i="1"/>
  <c r="C41" i="1"/>
  <c r="C42" i="1"/>
  <c r="C43" i="1"/>
  <c r="C44" i="1"/>
  <c r="C45" i="1"/>
  <c r="C46" i="1"/>
  <c r="C47" i="1"/>
  <c r="C48" i="1"/>
  <c r="C49" i="1"/>
  <c r="C50" i="1"/>
  <c r="C51" i="1"/>
  <c r="C52" i="1"/>
  <c r="L48" i="1" s="1"/>
  <c r="C53" i="1"/>
  <c r="C54" i="1"/>
  <c r="C55" i="1"/>
  <c r="C56" i="1"/>
  <c r="Y55" i="1" s="1"/>
  <c r="C57" i="1"/>
  <c r="C58" i="1"/>
  <c r="C59" i="1"/>
  <c r="C60" i="1"/>
  <c r="C61" i="1"/>
  <c r="C62" i="1"/>
  <c r="C63" i="1"/>
  <c r="D33" i="1"/>
  <c r="D34" i="1"/>
  <c r="D35" i="1"/>
  <c r="D36" i="1"/>
  <c r="D37" i="1"/>
  <c r="D38" i="1"/>
  <c r="D39" i="1"/>
  <c r="D40" i="1"/>
  <c r="D41" i="1"/>
  <c r="D42" i="1"/>
  <c r="D43" i="1"/>
  <c r="D44" i="1"/>
  <c r="D45" i="1"/>
  <c r="D46" i="1"/>
  <c r="D47" i="1"/>
  <c r="D48" i="1"/>
  <c r="D49" i="1"/>
  <c r="D50" i="1"/>
  <c r="D51" i="1"/>
  <c r="K32" i="1"/>
  <c r="K33" i="1"/>
  <c r="K34" i="1"/>
  <c r="K35" i="1"/>
  <c r="K36" i="1"/>
  <c r="K37" i="1"/>
  <c r="K38" i="1"/>
  <c r="K39" i="1"/>
  <c r="K40" i="1"/>
  <c r="K41" i="1"/>
  <c r="K42" i="1"/>
  <c r="K43" i="1"/>
  <c r="K44" i="1"/>
  <c r="K45" i="1"/>
  <c r="K46" i="1"/>
  <c r="K47" i="1"/>
  <c r="K48" i="1"/>
  <c r="K49" i="1"/>
  <c r="K50" i="1"/>
  <c r="K51" i="1"/>
  <c r="U32" i="1"/>
  <c r="T32" i="1" s="1"/>
  <c r="T33" i="1" s="1"/>
  <c r="T34" i="1" s="1"/>
  <c r="T35" i="1" s="1"/>
  <c r="T36" i="1" s="1"/>
  <c r="T37" i="1" s="1"/>
  <c r="T38" i="1" s="1"/>
  <c r="T39" i="1" s="1"/>
  <c r="T40" i="1" s="1"/>
  <c r="T41" i="1" s="1"/>
  <c r="T42" i="1" s="1"/>
  <c r="T43" i="1" s="1"/>
  <c r="T44" i="1" s="1"/>
  <c r="T45" i="1" s="1"/>
  <c r="T46" i="1" s="1"/>
  <c r="T47" i="1" s="1"/>
  <c r="T48" i="1" s="1"/>
  <c r="T49" i="1" s="1"/>
  <c r="T50" i="1" s="1"/>
  <c r="T51" i="1" s="1"/>
  <c r="V32" i="1"/>
  <c r="X32" i="1"/>
  <c r="W32" i="1" s="1"/>
  <c r="AH32" i="1"/>
  <c r="AM32" i="1" a="1"/>
  <c r="AM32" i="1" s="1"/>
  <c r="H33" i="1"/>
  <c r="N33" i="1"/>
  <c r="U33" i="1"/>
  <c r="V33" i="1"/>
  <c r="W33" i="1"/>
  <c r="X33" i="1"/>
  <c r="AH33" i="1"/>
  <c r="AM33" i="1" a="1"/>
  <c r="AM33" i="1" s="1"/>
  <c r="H34" i="1"/>
  <c r="N34" i="1"/>
  <c r="U34" i="1"/>
  <c r="V34" i="1"/>
  <c r="W34" i="1"/>
  <c r="X34" i="1"/>
  <c r="AH34" i="1"/>
  <c r="AM34" i="1" a="1"/>
  <c r="AM34" i="1" s="1"/>
  <c r="H35" i="1"/>
  <c r="N35" i="1"/>
  <c r="U35" i="1"/>
  <c r="V35" i="1"/>
  <c r="W35" i="1"/>
  <c r="X35" i="1"/>
  <c r="AH35" i="1"/>
  <c r="AM35" i="1" a="1"/>
  <c r="AM35" i="1" s="1"/>
  <c r="H36" i="1"/>
  <c r="N36" i="1"/>
  <c r="U36" i="1"/>
  <c r="V36" i="1"/>
  <c r="W36" i="1"/>
  <c r="X36" i="1"/>
  <c r="AH36" i="1"/>
  <c r="AM36" i="1" a="1"/>
  <c r="AM36" i="1" s="1"/>
  <c r="H37" i="1"/>
  <c r="N37" i="1"/>
  <c r="U37" i="1"/>
  <c r="V37" i="1"/>
  <c r="W37" i="1"/>
  <c r="X37" i="1"/>
  <c r="AH37" i="1"/>
  <c r="AM37" i="1" a="1"/>
  <c r="AM37" i="1" s="1"/>
  <c r="H38" i="1"/>
  <c r="N38" i="1"/>
  <c r="U38" i="1"/>
  <c r="V38" i="1"/>
  <c r="W38" i="1"/>
  <c r="X38" i="1"/>
  <c r="AH38" i="1"/>
  <c r="AM38" i="1" a="1"/>
  <c r="AM38" i="1" s="1"/>
  <c r="H39" i="1"/>
  <c r="N39" i="1"/>
  <c r="U39" i="1"/>
  <c r="V39" i="1"/>
  <c r="W39" i="1"/>
  <c r="X39" i="1"/>
  <c r="AH39" i="1"/>
  <c r="AM39" i="1" a="1"/>
  <c r="AM39" i="1" s="1"/>
  <c r="H40" i="1"/>
  <c r="N40" i="1"/>
  <c r="U40" i="1"/>
  <c r="V40" i="1"/>
  <c r="W40" i="1"/>
  <c r="X40" i="1"/>
  <c r="AH40" i="1"/>
  <c r="AM40" i="1" a="1"/>
  <c r="AM40" i="1" s="1"/>
  <c r="H41" i="1"/>
  <c r="N41" i="1"/>
  <c r="U41" i="1"/>
  <c r="V41" i="1"/>
  <c r="W41" i="1"/>
  <c r="X41" i="1"/>
  <c r="AH41" i="1"/>
  <c r="AM41" i="1" a="1"/>
  <c r="AM41" i="1" s="1"/>
  <c r="H42" i="1"/>
  <c r="N42" i="1"/>
  <c r="U42" i="1"/>
  <c r="V42" i="1"/>
  <c r="W42" i="1"/>
  <c r="X42" i="1"/>
  <c r="AH42" i="1"/>
  <c r="AM42" i="1" a="1"/>
  <c r="AM42" i="1" s="1"/>
  <c r="H43" i="1"/>
  <c r="N43" i="1"/>
  <c r="U43" i="1"/>
  <c r="V43" i="1"/>
  <c r="W43" i="1"/>
  <c r="X43" i="1"/>
  <c r="AH43" i="1"/>
  <c r="AM43" i="1" a="1"/>
  <c r="AM43" i="1" s="1"/>
  <c r="H44" i="1"/>
  <c r="N44" i="1"/>
  <c r="U44" i="1"/>
  <c r="V44" i="1"/>
  <c r="W44" i="1"/>
  <c r="X44" i="1"/>
  <c r="AH44" i="1"/>
  <c r="AM44" i="1" a="1"/>
  <c r="AM44" i="1" s="1"/>
  <c r="H45" i="1"/>
  <c r="N45" i="1"/>
  <c r="U45" i="1"/>
  <c r="V45" i="1"/>
  <c r="W45" i="1"/>
  <c r="X45" i="1"/>
  <c r="AH45" i="1"/>
  <c r="AM45" i="1" a="1"/>
  <c r="AM45" i="1" s="1"/>
  <c r="H46" i="1"/>
  <c r="N46" i="1"/>
  <c r="U46" i="1"/>
  <c r="V46" i="1"/>
  <c r="W46" i="1"/>
  <c r="X46" i="1"/>
  <c r="AH46" i="1"/>
  <c r="AM46" i="1" a="1"/>
  <c r="AM46" i="1" s="1"/>
  <c r="H47" i="1"/>
  <c r="N47" i="1"/>
  <c r="U47" i="1"/>
  <c r="V47" i="1"/>
  <c r="W47" i="1"/>
  <c r="X47" i="1"/>
  <c r="AH47" i="1"/>
  <c r="AM47" i="1" a="1"/>
  <c r="AM47" i="1" s="1"/>
  <c r="H48" i="1"/>
  <c r="N48" i="1"/>
  <c r="U48" i="1"/>
  <c r="V48" i="1"/>
  <c r="W48" i="1"/>
  <c r="X48" i="1"/>
  <c r="AH48" i="1"/>
  <c r="AM48" i="1" a="1"/>
  <c r="AM48" i="1" s="1"/>
  <c r="H49" i="1"/>
  <c r="N49" i="1"/>
  <c r="U49" i="1"/>
  <c r="V49" i="1"/>
  <c r="W49" i="1"/>
  <c r="X49" i="1"/>
  <c r="AH49" i="1"/>
  <c r="AM49" i="1" a="1"/>
  <c r="AM49" i="1" s="1"/>
  <c r="H50" i="1"/>
  <c r="N50" i="1"/>
  <c r="U50" i="1"/>
  <c r="V50" i="1"/>
  <c r="W50" i="1"/>
  <c r="X50" i="1"/>
  <c r="AH50" i="1"/>
  <c r="AM50" i="1" a="1"/>
  <c r="AM50" i="1" s="1"/>
  <c r="H51" i="1"/>
  <c r="N51" i="1"/>
  <c r="U51" i="1"/>
  <c r="V51" i="1"/>
  <c r="W51" i="1"/>
  <c r="X51" i="1"/>
  <c r="AH51" i="1"/>
  <c r="AM51" i="1" a="1"/>
  <c r="AM51" i="1"/>
  <c r="D52" i="1"/>
  <c r="C64" i="1"/>
  <c r="L56" i="1" s="1"/>
  <c r="C65" i="1"/>
  <c r="C66" i="1"/>
  <c r="C67" i="1"/>
  <c r="C68" i="1"/>
  <c r="L66" i="1" s="1"/>
  <c r="C69" i="1"/>
  <c r="C70" i="1"/>
  <c r="C71" i="1"/>
  <c r="C72" i="1"/>
  <c r="F68" i="1" s="1"/>
  <c r="D53" i="1"/>
  <c r="D54" i="1"/>
  <c r="D55" i="1"/>
  <c r="D56" i="1"/>
  <c r="D57" i="1"/>
  <c r="D58" i="1"/>
  <c r="D59" i="1"/>
  <c r="D60" i="1"/>
  <c r="D61" i="1"/>
  <c r="D62" i="1"/>
  <c r="D63" i="1"/>
  <c r="D64" i="1"/>
  <c r="D65" i="1"/>
  <c r="D66" i="1"/>
  <c r="D67" i="1"/>
  <c r="D68" i="1"/>
  <c r="D69" i="1"/>
  <c r="D70" i="1"/>
  <c r="D71" i="1"/>
  <c r="K52" i="1"/>
  <c r="K53" i="1"/>
  <c r="K54" i="1"/>
  <c r="K55" i="1"/>
  <c r="K56" i="1"/>
  <c r="K57" i="1"/>
  <c r="K58" i="1"/>
  <c r="K59" i="1"/>
  <c r="K60" i="1"/>
  <c r="K61" i="1"/>
  <c r="K62" i="1"/>
  <c r="K63" i="1"/>
  <c r="K64" i="1"/>
  <c r="K65" i="1"/>
  <c r="K66" i="1"/>
  <c r="K67" i="1"/>
  <c r="K68" i="1"/>
  <c r="K69" i="1"/>
  <c r="K70" i="1"/>
  <c r="K71" i="1"/>
  <c r="U52" i="1"/>
  <c r="T52" i="1" s="1"/>
  <c r="T53" i="1" s="1"/>
  <c r="T54" i="1" s="1"/>
  <c r="T55" i="1" s="1"/>
  <c r="T56" i="1" s="1"/>
  <c r="T57" i="1" s="1"/>
  <c r="T58" i="1" s="1"/>
  <c r="T59" i="1" s="1"/>
  <c r="T60" i="1" s="1"/>
  <c r="T61" i="1" s="1"/>
  <c r="T62" i="1" s="1"/>
  <c r="T63" i="1" s="1"/>
  <c r="T64" i="1" s="1"/>
  <c r="T65" i="1" s="1"/>
  <c r="T66" i="1" s="1"/>
  <c r="T67" i="1" s="1"/>
  <c r="T68" i="1" s="1"/>
  <c r="T69" i="1" s="1"/>
  <c r="T70" i="1" s="1"/>
  <c r="T71" i="1" s="1"/>
  <c r="V52" i="1"/>
  <c r="X52" i="1"/>
  <c r="W52" i="1" s="1"/>
  <c r="AH52" i="1"/>
  <c r="AM52" i="1" a="1"/>
  <c r="AM52" i="1" s="1"/>
  <c r="H53" i="1"/>
  <c r="N53" i="1"/>
  <c r="U53" i="1"/>
  <c r="V53" i="1"/>
  <c r="W53" i="1"/>
  <c r="X53" i="1"/>
  <c r="AH53" i="1"/>
  <c r="AM53" i="1" a="1"/>
  <c r="AM53" i="1" s="1"/>
  <c r="H54" i="1"/>
  <c r="N54" i="1"/>
  <c r="U54" i="1"/>
  <c r="V54" i="1"/>
  <c r="W54" i="1"/>
  <c r="X54" i="1"/>
  <c r="AH54" i="1"/>
  <c r="AM54" i="1" a="1"/>
  <c r="AM54" i="1" s="1"/>
  <c r="H55" i="1"/>
  <c r="N55" i="1"/>
  <c r="U55" i="1"/>
  <c r="V55" i="1"/>
  <c r="W55" i="1"/>
  <c r="X55" i="1"/>
  <c r="AH55" i="1"/>
  <c r="AM55" i="1" a="1"/>
  <c r="AM55" i="1" s="1"/>
  <c r="H56" i="1"/>
  <c r="N56" i="1"/>
  <c r="U56" i="1"/>
  <c r="V56" i="1"/>
  <c r="W56" i="1"/>
  <c r="X56" i="1"/>
  <c r="AH56" i="1"/>
  <c r="AM56" i="1" a="1"/>
  <c r="AM56" i="1" s="1"/>
  <c r="H57" i="1"/>
  <c r="N57" i="1"/>
  <c r="U57" i="1"/>
  <c r="V57" i="1"/>
  <c r="W57" i="1"/>
  <c r="X57" i="1"/>
  <c r="AH57" i="1"/>
  <c r="AM57" i="1" a="1"/>
  <c r="AM57" i="1" s="1"/>
  <c r="H58" i="1"/>
  <c r="N58" i="1"/>
  <c r="U58" i="1"/>
  <c r="V58" i="1"/>
  <c r="W58" i="1"/>
  <c r="X58" i="1"/>
  <c r="AH58" i="1"/>
  <c r="AM58" i="1" a="1"/>
  <c r="AM58" i="1" s="1"/>
  <c r="H59" i="1"/>
  <c r="N59" i="1"/>
  <c r="U59" i="1"/>
  <c r="V59" i="1"/>
  <c r="W59" i="1"/>
  <c r="X59" i="1"/>
  <c r="AH59" i="1"/>
  <c r="AM59" i="1" a="1"/>
  <c r="AM59" i="1" s="1"/>
  <c r="H60" i="1"/>
  <c r="L60" i="1"/>
  <c r="N60" i="1"/>
  <c r="U60" i="1"/>
  <c r="V60" i="1"/>
  <c r="W60" i="1"/>
  <c r="X60" i="1"/>
  <c r="AH60" i="1"/>
  <c r="AM60" i="1" a="1"/>
  <c r="AM60" i="1"/>
  <c r="H61" i="1"/>
  <c r="N61" i="1"/>
  <c r="U61" i="1"/>
  <c r="V61" i="1"/>
  <c r="W61" i="1"/>
  <c r="X61" i="1"/>
  <c r="AH61" i="1"/>
  <c r="AH62" i="1" s="1"/>
  <c r="AM61" i="1" a="1"/>
  <c r="AM61" i="1"/>
  <c r="H62" i="1"/>
  <c r="N62" i="1"/>
  <c r="U62" i="1"/>
  <c r="V62" i="1"/>
  <c r="W62" i="1"/>
  <c r="X62" i="1"/>
  <c r="AM62" i="1" a="1"/>
  <c r="AM62" i="1" s="1"/>
  <c r="H63" i="1"/>
  <c r="N63" i="1"/>
  <c r="U63" i="1"/>
  <c r="V63" i="1"/>
  <c r="W63" i="1"/>
  <c r="X63" i="1"/>
  <c r="AH63" i="1"/>
  <c r="AM63" i="1" a="1"/>
  <c r="AM63" i="1" s="1"/>
  <c r="H64" i="1"/>
  <c r="N64" i="1"/>
  <c r="U64" i="1"/>
  <c r="V64" i="1"/>
  <c r="W64" i="1"/>
  <c r="X64" i="1"/>
  <c r="AH64" i="1"/>
  <c r="AM64" i="1" a="1"/>
  <c r="AM64" i="1" s="1"/>
  <c r="H65" i="1"/>
  <c r="N65" i="1"/>
  <c r="U65" i="1"/>
  <c r="V65" i="1"/>
  <c r="W65" i="1"/>
  <c r="X65" i="1"/>
  <c r="AH65" i="1"/>
  <c r="AM65" i="1" a="1"/>
  <c r="AM65" i="1" s="1"/>
  <c r="H66" i="1"/>
  <c r="N66" i="1"/>
  <c r="U66" i="1"/>
  <c r="V66" i="1"/>
  <c r="W66" i="1"/>
  <c r="Y66" i="1"/>
  <c r="X66" i="1"/>
  <c r="AH66" i="1"/>
  <c r="AM66" i="1" a="1"/>
  <c r="AM66" i="1" s="1"/>
  <c r="H67" i="1"/>
  <c r="N67" i="1"/>
  <c r="U67" i="1"/>
  <c r="V67" i="1"/>
  <c r="W67" i="1"/>
  <c r="X67" i="1"/>
  <c r="AH67" i="1"/>
  <c r="AM67" i="1" a="1"/>
  <c r="AM67" i="1" s="1"/>
  <c r="H68" i="1"/>
  <c r="N68" i="1"/>
  <c r="U68" i="1"/>
  <c r="V68" i="1"/>
  <c r="W68" i="1"/>
  <c r="X68" i="1"/>
  <c r="AH68" i="1"/>
  <c r="AM68" i="1" a="1"/>
  <c r="AM68" i="1" s="1"/>
  <c r="H69" i="1"/>
  <c r="N69" i="1"/>
  <c r="U69" i="1"/>
  <c r="V69" i="1"/>
  <c r="W69" i="1"/>
  <c r="X69" i="1"/>
  <c r="AH69" i="1"/>
  <c r="AM69" i="1" a="1"/>
  <c r="AM69" i="1" s="1"/>
  <c r="H70" i="1"/>
  <c r="N70" i="1"/>
  <c r="U70" i="1"/>
  <c r="V70" i="1"/>
  <c r="W70" i="1"/>
  <c r="X70" i="1"/>
  <c r="AH70" i="1"/>
  <c r="AM70" i="1" a="1"/>
  <c r="AM70" i="1" s="1"/>
  <c r="H71" i="1"/>
  <c r="N71" i="1"/>
  <c r="U71" i="1"/>
  <c r="V71" i="1"/>
  <c r="W71" i="1"/>
  <c r="X71" i="1"/>
  <c r="AH71" i="1"/>
  <c r="AM71" i="1" a="1"/>
  <c r="AM71" i="1"/>
  <c r="K72" i="1"/>
  <c r="L72" i="1"/>
  <c r="K73" i="1"/>
  <c r="K74" i="1"/>
  <c r="K75" i="1"/>
  <c r="K76" i="1"/>
  <c r="K77" i="1"/>
  <c r="K78" i="1"/>
  <c r="K79" i="1"/>
  <c r="K80" i="1"/>
  <c r="K82" i="1"/>
  <c r="K83" i="1"/>
  <c r="K84" i="1"/>
  <c r="K85" i="1"/>
  <c r="K86" i="1"/>
  <c r="K87" i="1"/>
  <c r="K88" i="1"/>
  <c r="K89" i="1"/>
  <c r="K90" i="1"/>
  <c r="K91" i="1"/>
  <c r="U72" i="1"/>
  <c r="T72" i="1" s="1"/>
  <c r="T73" i="1" s="1"/>
  <c r="T74" i="1" s="1"/>
  <c r="T75" i="1" s="1"/>
  <c r="T76" i="1" s="1"/>
  <c r="T77" i="1" s="1"/>
  <c r="T78" i="1" s="1"/>
  <c r="T79" i="1" s="1"/>
  <c r="T80" i="1" s="1"/>
  <c r="T81" i="1" s="1"/>
  <c r="T82" i="1" s="1"/>
  <c r="T83" i="1" s="1"/>
  <c r="T84" i="1" s="1"/>
  <c r="T85" i="1" s="1"/>
  <c r="T86" i="1" s="1"/>
  <c r="T87" i="1" s="1"/>
  <c r="T88" i="1" s="1"/>
  <c r="T89" i="1" s="1"/>
  <c r="T90" i="1" s="1"/>
  <c r="T91" i="1" s="1"/>
  <c r="V72" i="1"/>
  <c r="Y72" i="1"/>
  <c r="X72" i="1"/>
  <c r="W72" i="1" s="1"/>
  <c r="AH72" i="1"/>
  <c r="AM72" i="1" a="1"/>
  <c r="AM72" i="1" s="1"/>
  <c r="F73" i="1"/>
  <c r="H73" i="1"/>
  <c r="J73" i="1"/>
  <c r="L73" i="1"/>
  <c r="N73" i="1"/>
  <c r="U73" i="1"/>
  <c r="V73" i="1"/>
  <c r="W73" i="1"/>
  <c r="Y73" i="1"/>
  <c r="X73" i="1"/>
  <c r="AH73" i="1"/>
  <c r="AM73" i="1" a="1"/>
  <c r="AM73" i="1" s="1"/>
  <c r="F74" i="1"/>
  <c r="H74" i="1"/>
  <c r="J74" i="1"/>
  <c r="L74" i="1"/>
  <c r="N74" i="1"/>
  <c r="U74" i="1"/>
  <c r="V74" i="1"/>
  <c r="W74" i="1"/>
  <c r="Y74" i="1"/>
  <c r="X74" i="1"/>
  <c r="AH74" i="1"/>
  <c r="AM74" i="1" a="1"/>
  <c r="AM74" i="1" s="1"/>
  <c r="F75" i="1"/>
  <c r="H75" i="1"/>
  <c r="J75" i="1"/>
  <c r="L75" i="1"/>
  <c r="N75" i="1"/>
  <c r="U75" i="1"/>
  <c r="V75" i="1"/>
  <c r="W75" i="1"/>
  <c r="Y75" i="1"/>
  <c r="X75" i="1"/>
  <c r="AH75" i="1"/>
  <c r="AM75" i="1" a="1"/>
  <c r="AM75" i="1" s="1"/>
  <c r="F76" i="1"/>
  <c r="H76" i="1"/>
  <c r="J76" i="1"/>
  <c r="L76" i="1"/>
  <c r="N76" i="1"/>
  <c r="U76" i="1"/>
  <c r="V76" i="1"/>
  <c r="W76" i="1"/>
  <c r="Y76" i="1"/>
  <c r="X76" i="1"/>
  <c r="AH76" i="1"/>
  <c r="AM76" i="1" a="1"/>
  <c r="AM76" i="1" s="1"/>
  <c r="F77" i="1"/>
  <c r="H77" i="1"/>
  <c r="J77" i="1"/>
  <c r="L77" i="1"/>
  <c r="N77" i="1"/>
  <c r="U77" i="1"/>
  <c r="V77" i="1"/>
  <c r="W77" i="1"/>
  <c r="Y77" i="1"/>
  <c r="X77" i="1"/>
  <c r="AH77" i="1"/>
  <c r="AM77" i="1" a="1"/>
  <c r="AM77" i="1" s="1"/>
  <c r="F78" i="1"/>
  <c r="H78" i="1"/>
  <c r="J78" i="1"/>
  <c r="L78" i="1"/>
  <c r="N78" i="1"/>
  <c r="U78" i="1"/>
  <c r="V78" i="1"/>
  <c r="W78" i="1"/>
  <c r="Y78" i="1"/>
  <c r="X78" i="1"/>
  <c r="AH78" i="1"/>
  <c r="AM78" i="1" a="1"/>
  <c r="AM78" i="1" s="1"/>
  <c r="F79" i="1"/>
  <c r="H79" i="1"/>
  <c r="J79" i="1"/>
  <c r="L79" i="1"/>
  <c r="N79" i="1"/>
  <c r="U79" i="1"/>
  <c r="V79" i="1"/>
  <c r="W79" i="1"/>
  <c r="Y79" i="1"/>
  <c r="X79" i="1"/>
  <c r="AH79" i="1"/>
  <c r="AM79" i="1" a="1"/>
  <c r="AM79" i="1" s="1"/>
  <c r="F80" i="1"/>
  <c r="H80" i="1"/>
  <c r="J80" i="1"/>
  <c r="L80" i="1"/>
  <c r="N80" i="1"/>
  <c r="U80" i="1"/>
  <c r="V80" i="1"/>
  <c r="W80" i="1"/>
  <c r="Y80" i="1"/>
  <c r="X80" i="1"/>
  <c r="AH80" i="1"/>
  <c r="AM80" i="1" a="1"/>
  <c r="AM80" i="1"/>
  <c r="F81" i="1"/>
  <c r="H81" i="1"/>
  <c r="J81" i="1"/>
  <c r="L81" i="1"/>
  <c r="N81" i="1"/>
  <c r="U81" i="1"/>
  <c r="V81" i="1"/>
  <c r="W81" i="1"/>
  <c r="Y81" i="1"/>
  <c r="X81" i="1"/>
  <c r="AH81" i="1"/>
  <c r="AM81" i="1" a="1"/>
  <c r="AM81" i="1" s="1"/>
  <c r="F82" i="1"/>
  <c r="H82" i="1"/>
  <c r="J82" i="1"/>
  <c r="L82" i="1"/>
  <c r="N82" i="1"/>
  <c r="U82" i="1"/>
  <c r="V82" i="1"/>
  <c r="W82" i="1"/>
  <c r="Y82" i="1"/>
  <c r="X82" i="1"/>
  <c r="AH82" i="1"/>
  <c r="AM82" i="1" a="1"/>
  <c r="AM82" i="1" s="1"/>
  <c r="F83" i="1"/>
  <c r="H83" i="1"/>
  <c r="J83" i="1"/>
  <c r="L83" i="1"/>
  <c r="N83" i="1"/>
  <c r="U83" i="1"/>
  <c r="V83" i="1"/>
  <c r="W83" i="1"/>
  <c r="Y83" i="1"/>
  <c r="X83" i="1"/>
  <c r="AH83" i="1"/>
  <c r="AM83" i="1" a="1"/>
  <c r="AM83" i="1" s="1"/>
  <c r="F84" i="1"/>
  <c r="H84" i="1"/>
  <c r="J84" i="1"/>
  <c r="L84" i="1"/>
  <c r="N84" i="1"/>
  <c r="U84" i="1"/>
  <c r="V84" i="1"/>
  <c r="W84" i="1"/>
  <c r="Y84" i="1"/>
  <c r="X84" i="1"/>
  <c r="AH84" i="1"/>
  <c r="AM84" i="1" a="1"/>
  <c r="AM84" i="1" s="1"/>
  <c r="F85" i="1"/>
  <c r="H85" i="1"/>
  <c r="J85" i="1"/>
  <c r="L85" i="1"/>
  <c r="N85" i="1"/>
  <c r="U85" i="1"/>
  <c r="V85" i="1"/>
  <c r="W85" i="1"/>
  <c r="Y85" i="1"/>
  <c r="X85" i="1"/>
  <c r="AH85" i="1"/>
  <c r="AM85" i="1" a="1"/>
  <c r="AM85" i="1" s="1"/>
  <c r="F86" i="1"/>
  <c r="H86" i="1"/>
  <c r="J86" i="1"/>
  <c r="L86" i="1"/>
  <c r="N86" i="1"/>
  <c r="U86" i="1"/>
  <c r="V86" i="1"/>
  <c r="W86" i="1"/>
  <c r="Y86" i="1"/>
  <c r="X86" i="1"/>
  <c r="AH86" i="1"/>
  <c r="AM86" i="1" a="1"/>
  <c r="AM86" i="1" s="1"/>
  <c r="F87" i="1"/>
  <c r="H87" i="1"/>
  <c r="J87" i="1"/>
  <c r="L87" i="1"/>
  <c r="N87" i="1"/>
  <c r="U87" i="1"/>
  <c r="V87" i="1"/>
  <c r="W87" i="1"/>
  <c r="Y87" i="1"/>
  <c r="X87" i="1"/>
  <c r="AH87" i="1"/>
  <c r="AM87" i="1" a="1"/>
  <c r="AM87" i="1" s="1"/>
  <c r="F88" i="1"/>
  <c r="H88" i="1"/>
  <c r="J88" i="1"/>
  <c r="L88" i="1"/>
  <c r="N88" i="1"/>
  <c r="U88" i="1"/>
  <c r="V88" i="1"/>
  <c r="W88" i="1"/>
  <c r="Y88" i="1"/>
  <c r="X88" i="1"/>
  <c r="AH88" i="1"/>
  <c r="AM88" i="1" a="1"/>
  <c r="AM88" i="1" s="1"/>
  <c r="F89" i="1"/>
  <c r="H89" i="1"/>
  <c r="J89" i="1"/>
  <c r="L89" i="1"/>
  <c r="N89" i="1"/>
  <c r="U89" i="1"/>
  <c r="V89" i="1"/>
  <c r="W89" i="1"/>
  <c r="Y89" i="1"/>
  <c r="X89" i="1"/>
  <c r="AH89" i="1"/>
  <c r="AM89" i="1" a="1"/>
  <c r="AM89" i="1" s="1"/>
  <c r="F90" i="1"/>
  <c r="H90" i="1"/>
  <c r="J90" i="1"/>
  <c r="L90" i="1"/>
  <c r="N90" i="1"/>
  <c r="U90" i="1"/>
  <c r="V90" i="1"/>
  <c r="W90" i="1"/>
  <c r="Y90" i="1"/>
  <c r="X90" i="1"/>
  <c r="AH90" i="1"/>
  <c r="AM90" i="1" a="1"/>
  <c r="AM90" i="1" s="1"/>
  <c r="F91" i="1"/>
  <c r="H91" i="1"/>
  <c r="J91" i="1"/>
  <c r="L91" i="1"/>
  <c r="N91" i="1"/>
  <c r="U91" i="1"/>
  <c r="V91" i="1"/>
  <c r="W91" i="1"/>
  <c r="Y91" i="1"/>
  <c r="X91" i="1"/>
  <c r="AH91" i="1"/>
  <c r="AM91" i="1" a="1"/>
  <c r="AM91" i="1" s="1"/>
  <c r="D92" i="1"/>
  <c r="C104" i="1"/>
  <c r="C105" i="1"/>
  <c r="C106" i="1"/>
  <c r="C107" i="1"/>
  <c r="B108" i="1"/>
  <c r="B109" i="1"/>
  <c r="W109" i="1" s="1"/>
  <c r="B110" i="1"/>
  <c r="C110" i="1" s="1"/>
  <c r="B111" i="1"/>
  <c r="H111" i="1" s="1"/>
  <c r="C111" i="1"/>
  <c r="B112" i="1"/>
  <c r="C112" i="1"/>
  <c r="B113" i="1"/>
  <c r="C113" i="1"/>
  <c r="B114" i="1"/>
  <c r="C114" i="1" s="1"/>
  <c r="B115" i="1"/>
  <c r="H115" i="1" s="1"/>
  <c r="C115" i="1"/>
  <c r="B116" i="1"/>
  <c r="B117" i="1"/>
  <c r="C117" i="1"/>
  <c r="L116" i="1" s="1"/>
  <c r="B118" i="1"/>
  <c r="C118" i="1" s="1"/>
  <c r="B119" i="1"/>
  <c r="H119" i="1" s="1"/>
  <c r="B120" i="1"/>
  <c r="H120" i="1" s="1"/>
  <c r="C120" i="1"/>
  <c r="B121" i="1"/>
  <c r="W121" i="1" s="1"/>
  <c r="C121" i="1"/>
  <c r="B122" i="1"/>
  <c r="C122" i="1" s="1"/>
  <c r="B123" i="1"/>
  <c r="D93" i="1"/>
  <c r="D94" i="1"/>
  <c r="D95" i="1"/>
  <c r="D96" i="1"/>
  <c r="D97" i="1"/>
  <c r="D98" i="1"/>
  <c r="D99" i="1"/>
  <c r="D100" i="1"/>
  <c r="D101" i="1"/>
  <c r="D102" i="1"/>
  <c r="D103" i="1"/>
  <c r="D104" i="1"/>
  <c r="D105" i="1"/>
  <c r="D106" i="1"/>
  <c r="D107" i="1"/>
  <c r="D108" i="1"/>
  <c r="D109" i="1"/>
  <c r="D110" i="1"/>
  <c r="D111" i="1"/>
  <c r="D112" i="1"/>
  <c r="D113" i="1"/>
  <c r="D114" i="1"/>
  <c r="D115" i="1"/>
  <c r="D116" i="1"/>
  <c r="K92" i="1"/>
  <c r="K93" i="1"/>
  <c r="K94" i="1"/>
  <c r="K95" i="1"/>
  <c r="K96" i="1"/>
  <c r="K97" i="1"/>
  <c r="K98" i="1"/>
  <c r="K99" i="1"/>
  <c r="K100" i="1"/>
  <c r="K101" i="1"/>
  <c r="K102" i="1"/>
  <c r="K103" i="1"/>
  <c r="K104" i="1"/>
  <c r="K105" i="1"/>
  <c r="K106" i="1"/>
  <c r="K107" i="1"/>
  <c r="K108" i="1"/>
  <c r="K109" i="1"/>
  <c r="K110" i="1"/>
  <c r="K111" i="1"/>
  <c r="K112" i="1"/>
  <c r="K113" i="1"/>
  <c r="K114" i="1"/>
  <c r="K115" i="1"/>
  <c r="K116" i="1"/>
  <c r="U92" i="1"/>
  <c r="T92" i="1" s="1"/>
  <c r="T93" i="1" s="1"/>
  <c r="T94" i="1" s="1"/>
  <c r="T95" i="1" s="1"/>
  <c r="T96" i="1" s="1"/>
  <c r="T97" i="1" s="1"/>
  <c r="T98" i="1" s="1"/>
  <c r="T99" i="1" s="1"/>
  <c r="T100" i="1" s="1"/>
  <c r="T101" i="1" s="1"/>
  <c r="T102" i="1" s="1"/>
  <c r="T103" i="1" s="1"/>
  <c r="T104" i="1" s="1"/>
  <c r="T105" i="1" s="1"/>
  <c r="T106" i="1" s="1"/>
  <c r="T107" i="1" s="1"/>
  <c r="V92" i="1"/>
  <c r="X92" i="1"/>
  <c r="W92" i="1"/>
  <c r="AH92" i="1"/>
  <c r="AM92" i="1" a="1"/>
  <c r="AM92" i="1" s="1"/>
  <c r="H93" i="1"/>
  <c r="N93" i="1"/>
  <c r="U93" i="1"/>
  <c r="V93" i="1"/>
  <c r="W93" i="1"/>
  <c r="X93" i="1"/>
  <c r="AH93" i="1"/>
  <c r="AM93" i="1" a="1"/>
  <c r="AM93" i="1" s="1"/>
  <c r="H94" i="1"/>
  <c r="N94" i="1"/>
  <c r="U94" i="1"/>
  <c r="V94" i="1"/>
  <c r="W94" i="1"/>
  <c r="X94" i="1"/>
  <c r="AH94" i="1"/>
  <c r="AM94" i="1" a="1"/>
  <c r="AM94" i="1" s="1"/>
  <c r="H95" i="1"/>
  <c r="N95" i="1"/>
  <c r="U95" i="1"/>
  <c r="V95" i="1"/>
  <c r="W95" i="1"/>
  <c r="X95" i="1"/>
  <c r="AH95" i="1"/>
  <c r="AM95" i="1" a="1"/>
  <c r="AM95" i="1" s="1"/>
  <c r="H96" i="1"/>
  <c r="N96" i="1"/>
  <c r="U96" i="1"/>
  <c r="V96" i="1"/>
  <c r="W96" i="1"/>
  <c r="X96" i="1"/>
  <c r="AH96" i="1"/>
  <c r="AM96" i="1" a="1"/>
  <c r="AM96" i="1" s="1"/>
  <c r="H97" i="1"/>
  <c r="N97" i="1"/>
  <c r="U97" i="1"/>
  <c r="V97" i="1"/>
  <c r="W97" i="1"/>
  <c r="X97" i="1"/>
  <c r="AH97" i="1"/>
  <c r="AH98" i="1" s="1"/>
  <c r="AM97" i="1" a="1"/>
  <c r="AM97" i="1" s="1"/>
  <c r="H98" i="1"/>
  <c r="N98" i="1"/>
  <c r="U98" i="1"/>
  <c r="V98" i="1"/>
  <c r="W98" i="1"/>
  <c r="X98" i="1"/>
  <c r="AM98" i="1" a="1"/>
  <c r="AM98" i="1" s="1"/>
  <c r="H99" i="1"/>
  <c r="N99" i="1"/>
  <c r="U99" i="1"/>
  <c r="V99" i="1"/>
  <c r="W99" i="1"/>
  <c r="X99" i="1"/>
  <c r="AH99" i="1"/>
  <c r="AM99" i="1" a="1"/>
  <c r="AM99" i="1" s="1"/>
  <c r="H100" i="1"/>
  <c r="N100" i="1"/>
  <c r="U100" i="1"/>
  <c r="V100" i="1"/>
  <c r="W100" i="1"/>
  <c r="X100" i="1"/>
  <c r="AH100" i="1"/>
  <c r="AM100" i="1" a="1"/>
  <c r="AM100" i="1" s="1"/>
  <c r="H101" i="1"/>
  <c r="N101" i="1"/>
  <c r="U101" i="1"/>
  <c r="V101" i="1"/>
  <c r="W101" i="1"/>
  <c r="X101" i="1"/>
  <c r="AH101" i="1"/>
  <c r="AM101" i="1" a="1"/>
  <c r="AM101" i="1" s="1"/>
  <c r="H102" i="1"/>
  <c r="N102" i="1"/>
  <c r="U102" i="1"/>
  <c r="V102" i="1"/>
  <c r="W102" i="1"/>
  <c r="X102" i="1"/>
  <c r="AH102" i="1"/>
  <c r="AM102" i="1" a="1"/>
  <c r="AM102" i="1" s="1"/>
  <c r="H103" i="1"/>
  <c r="N103" i="1"/>
  <c r="U103" i="1"/>
  <c r="V103" i="1"/>
  <c r="W103" i="1"/>
  <c r="X103" i="1"/>
  <c r="AH103" i="1"/>
  <c r="AM103" i="1" a="1"/>
  <c r="AM103" i="1" s="1"/>
  <c r="H104" i="1"/>
  <c r="N104" i="1"/>
  <c r="U104" i="1"/>
  <c r="V104" i="1"/>
  <c r="W104" i="1"/>
  <c r="X104" i="1"/>
  <c r="AH104" i="1"/>
  <c r="AM104" i="1" a="1"/>
  <c r="AM104" i="1" s="1"/>
  <c r="H105" i="1"/>
  <c r="N105" i="1"/>
  <c r="U105" i="1"/>
  <c r="V105" i="1"/>
  <c r="W105" i="1"/>
  <c r="X105" i="1"/>
  <c r="AH105" i="1"/>
  <c r="AM105" i="1" a="1"/>
  <c r="AM105" i="1" s="1"/>
  <c r="H106" i="1"/>
  <c r="N106" i="1"/>
  <c r="U106" i="1"/>
  <c r="V106" i="1"/>
  <c r="W106" i="1"/>
  <c r="X106" i="1"/>
  <c r="AH106" i="1"/>
  <c r="AM106" i="1" a="1"/>
  <c r="AM106" i="1" s="1"/>
  <c r="H107" i="1"/>
  <c r="N107" i="1"/>
  <c r="U107" i="1"/>
  <c r="AS107" i="1" s="1"/>
  <c r="V107" i="1"/>
  <c r="W107" i="1"/>
  <c r="X107" i="1"/>
  <c r="AH107" i="1"/>
  <c r="AM107" i="1" a="1"/>
  <c r="AM107" i="1" s="1"/>
  <c r="U108" i="1"/>
  <c r="V108" i="1"/>
  <c r="X108" i="1"/>
  <c r="AH108" i="1"/>
  <c r="AM108" i="1" a="1"/>
  <c r="AM108" i="1" s="1"/>
  <c r="N109" i="1"/>
  <c r="U109" i="1"/>
  <c r="V109" i="1"/>
  <c r="X109" i="1"/>
  <c r="AH109" i="1"/>
  <c r="AM109" i="1" a="1"/>
  <c r="AM109" i="1" s="1"/>
  <c r="H110" i="1"/>
  <c r="N110" i="1"/>
  <c r="U110" i="1"/>
  <c r="V110" i="1"/>
  <c r="X110" i="1"/>
  <c r="AH110" i="1"/>
  <c r="AM110" i="1" a="1"/>
  <c r="AM110" i="1" s="1"/>
  <c r="U111" i="1"/>
  <c r="V111" i="1"/>
  <c r="X111" i="1"/>
  <c r="AH111" i="1"/>
  <c r="AM111" i="1" a="1"/>
  <c r="AM111" i="1" s="1"/>
  <c r="H112" i="1"/>
  <c r="U112" i="1"/>
  <c r="V112" i="1"/>
  <c r="X112" i="1"/>
  <c r="AH112" i="1"/>
  <c r="AM112" i="1" a="1"/>
  <c r="AM112" i="1" s="1"/>
  <c r="H113" i="1"/>
  <c r="N113" i="1"/>
  <c r="U113" i="1"/>
  <c r="V113" i="1"/>
  <c r="W113" i="1"/>
  <c r="X113" i="1"/>
  <c r="AH113" i="1"/>
  <c r="AM113" i="1" a="1"/>
  <c r="AM113" i="1" s="1"/>
  <c r="H114" i="1"/>
  <c r="N114" i="1"/>
  <c r="U114" i="1"/>
  <c r="V114" i="1"/>
  <c r="W114" i="1"/>
  <c r="X114" i="1"/>
  <c r="AH114" i="1"/>
  <c r="AM114" i="1" a="1"/>
  <c r="AM114" i="1" s="1"/>
  <c r="N115" i="1"/>
  <c r="U115" i="1"/>
  <c r="V115" i="1"/>
  <c r="W115" i="1"/>
  <c r="X115" i="1"/>
  <c r="AH115" i="1"/>
  <c r="AM115" i="1" a="1"/>
  <c r="AM115" i="1" s="1"/>
  <c r="F116" i="1"/>
  <c r="U116" i="1"/>
  <c r="V116" i="1"/>
  <c r="Y116" i="1"/>
  <c r="X116" i="1"/>
  <c r="AH116" i="1"/>
  <c r="AM116" i="1" a="1"/>
  <c r="AM116" i="1"/>
  <c r="D117" i="1"/>
  <c r="B124" i="1"/>
  <c r="C124" i="1" s="1"/>
  <c r="B125" i="1"/>
  <c r="H125" i="1" s="1"/>
  <c r="B126" i="1"/>
  <c r="C126" i="1"/>
  <c r="B127" i="1"/>
  <c r="H127" i="1" s="1"/>
  <c r="C127" i="1"/>
  <c r="B128" i="1"/>
  <c r="C128" i="1" s="1"/>
  <c r="B129" i="1"/>
  <c r="C129" i="1" s="1"/>
  <c r="B130" i="1"/>
  <c r="H130" i="1" s="1"/>
  <c r="C130" i="1"/>
  <c r="B131" i="1"/>
  <c r="C131" i="1"/>
  <c r="B132" i="1"/>
  <c r="C132" i="1" s="1"/>
  <c r="B133" i="1"/>
  <c r="C133" i="1" s="1"/>
  <c r="B134" i="1"/>
  <c r="C134" i="1" s="1"/>
  <c r="B135" i="1"/>
  <c r="C135" i="1" s="1"/>
  <c r="B136" i="1"/>
  <c r="B137" i="1"/>
  <c r="C137" i="1" s="1"/>
  <c r="L136" i="1" s="1"/>
  <c r="B138" i="1"/>
  <c r="C138" i="1"/>
  <c r="B139" i="1"/>
  <c r="C139" i="1" s="1"/>
  <c r="B140" i="1"/>
  <c r="C140" i="1" s="1"/>
  <c r="B141" i="1"/>
  <c r="B142" i="1"/>
  <c r="C142" i="1"/>
  <c r="B143" i="1"/>
  <c r="W143" i="1" s="1"/>
  <c r="B144" i="1"/>
  <c r="C144" i="1" s="1"/>
  <c r="B145" i="1"/>
  <c r="C145" i="1" s="1"/>
  <c r="B146" i="1"/>
  <c r="C146" i="1" s="1"/>
  <c r="B147" i="1"/>
  <c r="N147" i="1" s="1"/>
  <c r="C147" i="1"/>
  <c r="B148" i="1"/>
  <c r="C148" i="1" s="1"/>
  <c r="D118" i="1"/>
  <c r="D119" i="1"/>
  <c r="D120" i="1"/>
  <c r="D121" i="1"/>
  <c r="D122" i="1"/>
  <c r="D123" i="1"/>
  <c r="D124" i="1"/>
  <c r="D125" i="1"/>
  <c r="D126" i="1"/>
  <c r="D127" i="1"/>
  <c r="D128" i="1"/>
  <c r="D129" i="1"/>
  <c r="D130" i="1"/>
  <c r="D131" i="1"/>
  <c r="D132" i="1"/>
  <c r="D133" i="1"/>
  <c r="D134" i="1"/>
  <c r="D135" i="1"/>
  <c r="D136" i="1"/>
  <c r="K117" i="1"/>
  <c r="K118" i="1"/>
  <c r="K119" i="1"/>
  <c r="K120" i="1"/>
  <c r="K121" i="1"/>
  <c r="K122" i="1"/>
  <c r="K123" i="1"/>
  <c r="K124" i="1"/>
  <c r="K125" i="1"/>
  <c r="K126" i="1"/>
  <c r="K127" i="1"/>
  <c r="K128" i="1"/>
  <c r="K129" i="1"/>
  <c r="K130" i="1"/>
  <c r="K131" i="1"/>
  <c r="K132" i="1"/>
  <c r="K133" i="1"/>
  <c r="K134" i="1"/>
  <c r="K135" i="1"/>
  <c r="K136" i="1"/>
  <c r="U117" i="1"/>
  <c r="V117" i="1"/>
  <c r="X117" i="1"/>
  <c r="W117" i="1"/>
  <c r="AH117" i="1"/>
  <c r="AM117" i="1" a="1"/>
  <c r="AM117" i="1" s="1"/>
  <c r="N118" i="1"/>
  <c r="U118" i="1"/>
  <c r="V118" i="1"/>
  <c r="W118" i="1"/>
  <c r="X118" i="1"/>
  <c r="AH118" i="1"/>
  <c r="AM118" i="1" a="1"/>
  <c r="AM118" i="1" s="1"/>
  <c r="U119" i="1"/>
  <c r="V119" i="1"/>
  <c r="X119" i="1"/>
  <c r="AH119" i="1"/>
  <c r="AM119" i="1" a="1"/>
  <c r="AM119" i="1" s="1"/>
  <c r="N120" i="1"/>
  <c r="U120" i="1"/>
  <c r="V120" i="1"/>
  <c r="W120" i="1"/>
  <c r="X120" i="1"/>
  <c r="AH120" i="1"/>
  <c r="AM120" i="1" a="1"/>
  <c r="AM120" i="1" s="1"/>
  <c r="H121" i="1"/>
  <c r="N121" i="1"/>
  <c r="U121" i="1"/>
  <c r="V121" i="1"/>
  <c r="X121" i="1"/>
  <c r="AH121" i="1"/>
  <c r="AM121" i="1" a="1"/>
  <c r="AM121" i="1" s="1"/>
  <c r="H122" i="1"/>
  <c r="N122" i="1"/>
  <c r="U122" i="1"/>
  <c r="V122" i="1"/>
  <c r="W122" i="1"/>
  <c r="X122" i="1"/>
  <c r="AH122" i="1"/>
  <c r="AM122" i="1" a="1"/>
  <c r="AM122" i="1" s="1"/>
  <c r="AS122" i="1"/>
  <c r="U123" i="1"/>
  <c r="V123" i="1"/>
  <c r="X123" i="1"/>
  <c r="AH123" i="1"/>
  <c r="AM123" i="1" a="1"/>
  <c r="AM123" i="1" s="1"/>
  <c r="N124" i="1"/>
  <c r="U124" i="1"/>
  <c r="V124" i="1"/>
  <c r="X124" i="1"/>
  <c r="AH124" i="1"/>
  <c r="AM124" i="1" a="1"/>
  <c r="AM124" i="1" s="1"/>
  <c r="U125" i="1"/>
  <c r="AS126" i="1" s="1"/>
  <c r="V125" i="1"/>
  <c r="X125" i="1"/>
  <c r="AH125" i="1"/>
  <c r="AM125" i="1" a="1"/>
  <c r="AM125" i="1" s="1"/>
  <c r="H126" i="1"/>
  <c r="N126" i="1"/>
  <c r="U126" i="1"/>
  <c r="V126" i="1"/>
  <c r="W126" i="1"/>
  <c r="X126" i="1"/>
  <c r="AH126" i="1"/>
  <c r="AM126" i="1" a="1"/>
  <c r="AM126" i="1" s="1"/>
  <c r="U127" i="1"/>
  <c r="V127" i="1"/>
  <c r="W127" i="1"/>
  <c r="X127" i="1"/>
  <c r="AH127" i="1"/>
  <c r="AM127" i="1" a="1"/>
  <c r="AM127" i="1" s="1"/>
  <c r="H128" i="1"/>
  <c r="N128" i="1"/>
  <c r="U128" i="1"/>
  <c r="V128" i="1"/>
  <c r="X128" i="1"/>
  <c r="AH128" i="1"/>
  <c r="AM128" i="1" a="1"/>
  <c r="AM128" i="1" s="1"/>
  <c r="H129" i="1"/>
  <c r="N129" i="1"/>
  <c r="U129" i="1"/>
  <c r="V129" i="1"/>
  <c r="W129" i="1"/>
  <c r="X129" i="1"/>
  <c r="AH129" i="1"/>
  <c r="AM129" i="1" a="1"/>
  <c r="AM129" i="1" s="1"/>
  <c r="U130" i="1"/>
  <c r="V130" i="1"/>
  <c r="X130" i="1"/>
  <c r="AH130" i="1"/>
  <c r="AM130" i="1" a="1"/>
  <c r="AM130" i="1" s="1"/>
  <c r="H131" i="1"/>
  <c r="N131" i="1"/>
  <c r="U131" i="1"/>
  <c r="V131" i="1"/>
  <c r="W131" i="1"/>
  <c r="X131" i="1"/>
  <c r="AH131" i="1"/>
  <c r="AM131" i="1" a="1"/>
  <c r="AM131" i="1" s="1"/>
  <c r="H132" i="1"/>
  <c r="U132" i="1"/>
  <c r="V132" i="1"/>
  <c r="X132" i="1"/>
  <c r="AH132" i="1"/>
  <c r="AM132" i="1" a="1"/>
  <c r="AM132" i="1" s="1"/>
  <c r="H133" i="1"/>
  <c r="U133" i="1"/>
  <c r="V133" i="1"/>
  <c r="X133" i="1"/>
  <c r="AH133" i="1"/>
  <c r="AM133" i="1" a="1"/>
  <c r="AM133" i="1" s="1"/>
  <c r="H134" i="1"/>
  <c r="N134" i="1"/>
  <c r="U134" i="1"/>
  <c r="V134" i="1"/>
  <c r="X134" i="1"/>
  <c r="AH134" i="1"/>
  <c r="AM134" i="1" a="1"/>
  <c r="AM134" i="1" s="1"/>
  <c r="H135" i="1"/>
  <c r="N135" i="1"/>
  <c r="U135" i="1"/>
  <c r="V135" i="1"/>
  <c r="W135" i="1"/>
  <c r="X135" i="1"/>
  <c r="AH135" i="1"/>
  <c r="AM135" i="1" a="1"/>
  <c r="AM135" i="1" s="1"/>
  <c r="F136" i="1"/>
  <c r="H136" i="1"/>
  <c r="U136" i="1"/>
  <c r="V136" i="1"/>
  <c r="X136" i="1"/>
  <c r="AH136" i="1"/>
  <c r="AM136" i="1" a="1"/>
  <c r="AM136" i="1"/>
  <c r="D137" i="1"/>
  <c r="B149" i="1"/>
  <c r="C149" i="1" s="1"/>
  <c r="B150" i="1"/>
  <c r="C150" i="1" s="1"/>
  <c r="B151" i="1"/>
  <c r="B152" i="1"/>
  <c r="W152" i="1" s="1"/>
  <c r="B153" i="1"/>
  <c r="B154" i="1"/>
  <c r="C154" i="1" s="1"/>
  <c r="B155" i="1"/>
  <c r="N155" i="1" s="1"/>
  <c r="C155" i="1"/>
  <c r="B156" i="1"/>
  <c r="C156" i="1" s="1"/>
  <c r="B157" i="1"/>
  <c r="C157" i="1" s="1"/>
  <c r="B158" i="1"/>
  <c r="C158" i="1" s="1"/>
  <c r="B159" i="1"/>
  <c r="B160" i="1"/>
  <c r="C160" i="1"/>
  <c r="B161" i="1"/>
  <c r="C161" i="1" s="1"/>
  <c r="B162" i="1"/>
  <c r="B163" i="1"/>
  <c r="C163" i="1" s="1"/>
  <c r="B164" i="1"/>
  <c r="W164" i="1" s="1"/>
  <c r="C164" i="1"/>
  <c r="B165" i="1"/>
  <c r="C165" i="1" s="1"/>
  <c r="B166" i="1"/>
  <c r="C166" i="1" s="1"/>
  <c r="B167" i="1"/>
  <c r="B168" i="1"/>
  <c r="H168" i="1" s="1"/>
  <c r="D138" i="1"/>
  <c r="D139" i="1"/>
  <c r="D140" i="1"/>
  <c r="D141" i="1"/>
  <c r="D142" i="1"/>
  <c r="D143" i="1"/>
  <c r="D144" i="1"/>
  <c r="D145" i="1"/>
  <c r="D146" i="1"/>
  <c r="D147" i="1"/>
  <c r="D148" i="1"/>
  <c r="D149" i="1"/>
  <c r="D150" i="1"/>
  <c r="D151" i="1"/>
  <c r="D152" i="1"/>
  <c r="D153" i="1"/>
  <c r="D154" i="1"/>
  <c r="D155" i="1"/>
  <c r="D156" i="1"/>
  <c r="D157" i="1"/>
  <c r="D158" i="1"/>
  <c r="D159" i="1"/>
  <c r="D160" i="1"/>
  <c r="D161" i="1"/>
  <c r="I137"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U137" i="1"/>
  <c r="V137" i="1"/>
  <c r="X137" i="1"/>
  <c r="AH137" i="1"/>
  <c r="AM137" i="1" a="1"/>
  <c r="AM137" i="1" s="1"/>
  <c r="H138" i="1"/>
  <c r="N138" i="1"/>
  <c r="U138" i="1"/>
  <c r="V138" i="1"/>
  <c r="W138" i="1"/>
  <c r="X138" i="1"/>
  <c r="AH138" i="1"/>
  <c r="AM138" i="1" a="1"/>
  <c r="AM138" i="1" s="1"/>
  <c r="H139" i="1"/>
  <c r="U139" i="1"/>
  <c r="V139" i="1"/>
  <c r="W139" i="1"/>
  <c r="X139" i="1"/>
  <c r="AH139" i="1"/>
  <c r="AM139" i="1" a="1"/>
  <c r="AM139" i="1" s="1"/>
  <c r="H140" i="1"/>
  <c r="U140" i="1"/>
  <c r="V140" i="1"/>
  <c r="X140" i="1"/>
  <c r="AH140" i="1"/>
  <c r="AM140" i="1" a="1"/>
  <c r="AM140" i="1" s="1"/>
  <c r="U141" i="1"/>
  <c r="V141" i="1"/>
  <c r="X141" i="1"/>
  <c r="AH141" i="1"/>
  <c r="AM141" i="1" a="1"/>
  <c r="AM141" i="1" s="1"/>
  <c r="H142" i="1"/>
  <c r="N142" i="1"/>
  <c r="U142" i="1"/>
  <c r="V142" i="1"/>
  <c r="W142" i="1"/>
  <c r="X142" i="1"/>
  <c r="AH142" i="1"/>
  <c r="AM142" i="1" a="1"/>
  <c r="AM142" i="1" s="1"/>
  <c r="U143" i="1"/>
  <c r="V143" i="1"/>
  <c r="X143" i="1"/>
  <c r="AH143" i="1"/>
  <c r="AM143" i="1" a="1"/>
  <c r="AM143" i="1" s="1"/>
  <c r="N144" i="1"/>
  <c r="U144" i="1"/>
  <c r="AS144" i="1" s="1"/>
  <c r="V144" i="1"/>
  <c r="X144" i="1"/>
  <c r="AH144" i="1"/>
  <c r="AM144" i="1" a="1"/>
  <c r="AM144" i="1" s="1"/>
  <c r="U145" i="1"/>
  <c r="V145" i="1"/>
  <c r="X145" i="1"/>
  <c r="AH145" i="1"/>
  <c r="AM145" i="1" a="1"/>
  <c r="AM145" i="1" s="1"/>
  <c r="U146" i="1"/>
  <c r="V146" i="1"/>
  <c r="X146" i="1"/>
  <c r="AH146" i="1"/>
  <c r="AM146" i="1" a="1"/>
  <c r="AM146" i="1" s="1"/>
  <c r="H147" i="1"/>
  <c r="U147" i="1"/>
  <c r="V147" i="1"/>
  <c r="W147" i="1"/>
  <c r="X147" i="1"/>
  <c r="AH147" i="1"/>
  <c r="AM147" i="1" a="1"/>
  <c r="AM147" i="1" s="1"/>
  <c r="H148" i="1"/>
  <c r="U148" i="1"/>
  <c r="V148" i="1"/>
  <c r="W148" i="1"/>
  <c r="X148" i="1"/>
  <c r="AH148" i="1"/>
  <c r="AM148" i="1" a="1"/>
  <c r="AM148" i="1" s="1"/>
  <c r="U149" i="1"/>
  <c r="V149" i="1"/>
  <c r="W149" i="1"/>
  <c r="X149" i="1"/>
  <c r="AH149" i="1"/>
  <c r="AM149" i="1" a="1"/>
  <c r="AM149" i="1" s="1"/>
  <c r="H150" i="1"/>
  <c r="N150" i="1"/>
  <c r="U150" i="1"/>
  <c r="V150" i="1"/>
  <c r="W150" i="1"/>
  <c r="X150" i="1"/>
  <c r="AH150" i="1"/>
  <c r="AM150" i="1" a="1"/>
  <c r="AM150" i="1" s="1"/>
  <c r="U151" i="1"/>
  <c r="V151" i="1"/>
  <c r="X151" i="1"/>
  <c r="AH151" i="1"/>
  <c r="AM151" i="1" a="1"/>
  <c r="AM151" i="1" s="1"/>
  <c r="U152" i="1"/>
  <c r="V152" i="1"/>
  <c r="X152" i="1"/>
  <c r="AH152" i="1"/>
  <c r="AM152" i="1" a="1"/>
  <c r="AM152" i="1" s="1"/>
  <c r="U153" i="1"/>
  <c r="V153" i="1"/>
  <c r="X153" i="1"/>
  <c r="AH153" i="1"/>
  <c r="AM153" i="1" a="1"/>
  <c r="AM153" i="1" s="1"/>
  <c r="H154" i="1"/>
  <c r="N154" i="1"/>
  <c r="U154" i="1"/>
  <c r="V154" i="1"/>
  <c r="W154" i="1"/>
  <c r="X154" i="1"/>
  <c r="AH154" i="1"/>
  <c r="AM154" i="1" a="1"/>
  <c r="AM154" i="1" s="1"/>
  <c r="H155" i="1"/>
  <c r="U155" i="1"/>
  <c r="AS155" i="1" s="1"/>
  <c r="V155" i="1"/>
  <c r="W155" i="1"/>
  <c r="X155" i="1"/>
  <c r="AH155" i="1"/>
  <c r="AM155" i="1" a="1"/>
  <c r="AM155" i="1" s="1"/>
  <c r="U156" i="1"/>
  <c r="V156" i="1"/>
  <c r="W156" i="1"/>
  <c r="X156" i="1"/>
  <c r="AH156" i="1"/>
  <c r="AM156" i="1" a="1"/>
  <c r="AM156" i="1" s="1"/>
  <c r="H157" i="1"/>
  <c r="N157" i="1"/>
  <c r="U157" i="1"/>
  <c r="AS157" i="1" s="1"/>
  <c r="V157" i="1"/>
  <c r="W157" i="1"/>
  <c r="X157" i="1"/>
  <c r="AH157" i="1"/>
  <c r="AM157" i="1" a="1"/>
  <c r="AM157" i="1" s="1"/>
  <c r="H158" i="1"/>
  <c r="U158" i="1"/>
  <c r="V158" i="1"/>
  <c r="W158" i="1"/>
  <c r="X158" i="1"/>
  <c r="AH158" i="1"/>
  <c r="AM158" i="1" a="1"/>
  <c r="AM158" i="1" s="1"/>
  <c r="U159" i="1"/>
  <c r="AS159" i="1" s="1"/>
  <c r="V159" i="1"/>
  <c r="X159" i="1"/>
  <c r="AH159" i="1"/>
  <c r="AM159" i="1" a="1"/>
  <c r="AM159" i="1" s="1"/>
  <c r="H160" i="1"/>
  <c r="N160" i="1"/>
  <c r="U160" i="1"/>
  <c r="V160" i="1"/>
  <c r="W160" i="1"/>
  <c r="X160" i="1"/>
  <c r="AH160" i="1"/>
  <c r="AM160" i="1" a="1"/>
  <c r="AM160" i="1" s="1"/>
  <c r="U161" i="1"/>
  <c r="V161" i="1"/>
  <c r="X161" i="1"/>
  <c r="AH161" i="1"/>
  <c r="AM161" i="1" a="1"/>
  <c r="AM161" i="1"/>
  <c r="D162" i="1"/>
  <c r="B169" i="1"/>
  <c r="B170" i="1"/>
  <c r="C170" i="1" s="1"/>
  <c r="B171" i="1"/>
  <c r="B172" i="1"/>
  <c r="W172" i="1" s="1"/>
  <c r="C172" i="1"/>
  <c r="B173" i="1"/>
  <c r="C173" i="1" s="1"/>
  <c r="B174" i="1"/>
  <c r="C174" i="1" s="1"/>
  <c r="B175" i="1"/>
  <c r="B176" i="1"/>
  <c r="N176" i="1" s="1"/>
  <c r="B177" i="1"/>
  <c r="C177" i="1" s="1"/>
  <c r="B178" i="1"/>
  <c r="B179" i="1"/>
  <c r="W179" i="1" s="1"/>
  <c r="C179" i="1"/>
  <c r="B180" i="1"/>
  <c r="W180" i="1" s="1"/>
  <c r="B181" i="1"/>
  <c r="B182" i="1"/>
  <c r="C182" i="1" s="1"/>
  <c r="B183" i="1"/>
  <c r="W183" i="1" s="1"/>
  <c r="C183" i="1"/>
  <c r="B184" i="1"/>
  <c r="C184" i="1"/>
  <c r="B185" i="1"/>
  <c r="B186" i="1"/>
  <c r="C186" i="1" s="1"/>
  <c r="B187" i="1"/>
  <c r="B188" i="1"/>
  <c r="C188" i="1"/>
  <c r="B189" i="1"/>
  <c r="C189" i="1" s="1"/>
  <c r="B190" i="1"/>
  <c r="C190" i="1" s="1"/>
  <c r="B191" i="1"/>
  <c r="B192" i="1"/>
  <c r="H192" i="1" s="1"/>
  <c r="B193" i="1"/>
  <c r="D163" i="1"/>
  <c r="D164" i="1"/>
  <c r="D165" i="1"/>
  <c r="D166" i="1"/>
  <c r="D167" i="1"/>
  <c r="D168" i="1"/>
  <c r="D169" i="1"/>
  <c r="D170" i="1"/>
  <c r="D171" i="1"/>
  <c r="D172" i="1"/>
  <c r="D173" i="1"/>
  <c r="D174" i="1"/>
  <c r="D175" i="1"/>
  <c r="D176" i="1"/>
  <c r="D177" i="1"/>
  <c r="D178" i="1"/>
  <c r="D179" i="1"/>
  <c r="D180" i="1"/>
  <c r="D181" i="1"/>
  <c r="K162" i="1"/>
  <c r="K163" i="1"/>
  <c r="K164" i="1"/>
  <c r="K165" i="1"/>
  <c r="K166" i="1"/>
  <c r="K167" i="1"/>
  <c r="K168" i="1"/>
  <c r="K169" i="1"/>
  <c r="K170" i="1"/>
  <c r="K171" i="1"/>
  <c r="K172" i="1"/>
  <c r="K173" i="1"/>
  <c r="K174" i="1"/>
  <c r="K175" i="1"/>
  <c r="K176" i="1"/>
  <c r="K177" i="1"/>
  <c r="K178" i="1"/>
  <c r="K179" i="1"/>
  <c r="K180" i="1"/>
  <c r="K181" i="1"/>
  <c r="U162" i="1"/>
  <c r="V162" i="1"/>
  <c r="X162" i="1"/>
  <c r="AH162" i="1"/>
  <c r="AH163" i="1" s="1"/>
  <c r="AH164" i="1" s="1"/>
  <c r="AH165" i="1" s="1"/>
  <c r="AH166" i="1" s="1"/>
  <c r="AH167" i="1" s="1"/>
  <c r="AH168" i="1" s="1"/>
  <c r="AH169" i="1" s="1"/>
  <c r="AH170" i="1" s="1"/>
  <c r="AH171" i="1" s="1"/>
  <c r="AH172" i="1" s="1"/>
  <c r="AH173" i="1" s="1"/>
  <c r="AH174" i="1" s="1"/>
  <c r="AH175" i="1" s="1"/>
  <c r="AH176" i="1" s="1"/>
  <c r="AH177" i="1" s="1"/>
  <c r="AH178" i="1" s="1"/>
  <c r="AH179" i="1" s="1"/>
  <c r="AH180" i="1" s="1"/>
  <c r="AH181" i="1" s="1"/>
  <c r="AH182" i="1" s="1"/>
  <c r="AH183" i="1" s="1"/>
  <c r="AH184" i="1" s="1"/>
  <c r="AH185" i="1" s="1"/>
  <c r="AH186" i="1" s="1"/>
  <c r="AH187" i="1" s="1"/>
  <c r="AH188" i="1" s="1"/>
  <c r="AH189" i="1" s="1"/>
  <c r="AH190" i="1" s="1"/>
  <c r="AH191" i="1" s="1"/>
  <c r="AH192" i="1" s="1"/>
  <c r="AH193" i="1" s="1"/>
  <c r="AH194" i="1" s="1"/>
  <c r="AH195" i="1" s="1"/>
  <c r="AH196" i="1" s="1"/>
  <c r="AH197" i="1" s="1"/>
  <c r="AH198" i="1" s="1"/>
  <c r="AH199" i="1" s="1"/>
  <c r="AH200" i="1" s="1"/>
  <c r="AH201" i="1" s="1"/>
  <c r="AM162" i="1" a="1"/>
  <c r="AM162" i="1" s="1"/>
  <c r="H163" i="1"/>
  <c r="N163" i="1"/>
  <c r="U163" i="1"/>
  <c r="V163" i="1"/>
  <c r="W163" i="1"/>
  <c r="X163" i="1"/>
  <c r="AM163" i="1" a="1"/>
  <c r="AM163" i="1" s="1"/>
  <c r="H164" i="1"/>
  <c r="N164" i="1"/>
  <c r="U164" i="1"/>
  <c r="V164" i="1"/>
  <c r="X164" i="1"/>
  <c r="AM164" i="1" a="1"/>
  <c r="AM164" i="1" s="1"/>
  <c r="U165" i="1"/>
  <c r="V165" i="1"/>
  <c r="X165" i="1"/>
  <c r="AM165" i="1" a="1"/>
  <c r="AM165" i="1" s="1"/>
  <c r="H166" i="1"/>
  <c r="N166" i="1"/>
  <c r="U166" i="1"/>
  <c r="V166" i="1"/>
  <c r="W166" i="1"/>
  <c r="X166" i="1"/>
  <c r="AM166" i="1" a="1"/>
  <c r="AM166" i="1" s="1"/>
  <c r="N167" i="1"/>
  <c r="U167" i="1"/>
  <c r="V167" i="1"/>
  <c r="X167" i="1"/>
  <c r="AM167" i="1" a="1"/>
  <c r="AM167" i="1" s="1"/>
  <c r="U168" i="1"/>
  <c r="V168" i="1"/>
  <c r="X168" i="1"/>
  <c r="AM168" i="1" a="1"/>
  <c r="AM168" i="1" s="1"/>
  <c r="N169" i="1"/>
  <c r="U169" i="1"/>
  <c r="V169" i="1"/>
  <c r="X169" i="1"/>
  <c r="AM169" i="1" a="1"/>
  <c r="AM169" i="1" s="1"/>
  <c r="H170" i="1"/>
  <c r="U170" i="1"/>
  <c r="V170" i="1"/>
  <c r="W170" i="1"/>
  <c r="X170" i="1"/>
  <c r="AM170" i="1" a="1"/>
  <c r="AM170" i="1" s="1"/>
  <c r="N171" i="1"/>
  <c r="U171" i="1"/>
  <c r="V171" i="1"/>
  <c r="X171" i="1"/>
  <c r="AM171" i="1" a="1"/>
  <c r="AM171" i="1" s="1"/>
  <c r="H172" i="1"/>
  <c r="U172" i="1"/>
  <c r="V172" i="1"/>
  <c r="X172" i="1"/>
  <c r="AM172" i="1" a="1"/>
  <c r="AM172" i="1" s="1"/>
  <c r="U173" i="1"/>
  <c r="V173" i="1"/>
  <c r="X173" i="1"/>
  <c r="AM173" i="1" a="1"/>
  <c r="AM173" i="1" s="1"/>
  <c r="H174" i="1"/>
  <c r="N174" i="1"/>
  <c r="U174" i="1"/>
  <c r="V174" i="1"/>
  <c r="W174" i="1"/>
  <c r="X174" i="1"/>
  <c r="AM174" i="1" a="1"/>
  <c r="AM174" i="1" s="1"/>
  <c r="U175" i="1"/>
  <c r="V175" i="1"/>
  <c r="W175" i="1"/>
  <c r="X175" i="1"/>
  <c r="AM175" i="1" a="1"/>
  <c r="AM175" i="1" s="1"/>
  <c r="U176" i="1"/>
  <c r="V176" i="1"/>
  <c r="W176" i="1"/>
  <c r="X176" i="1"/>
  <c r="AM176" i="1" a="1"/>
  <c r="AM176" i="1" s="1"/>
  <c r="U177" i="1"/>
  <c r="AS178" i="1" s="1"/>
  <c r="V177" i="1"/>
  <c r="X177" i="1"/>
  <c r="AM177" i="1" a="1"/>
  <c r="AM177" i="1" s="1"/>
  <c r="U178" i="1"/>
  <c r="V178" i="1"/>
  <c r="X178" i="1"/>
  <c r="AM178" i="1" a="1"/>
  <c r="AM178" i="1" s="1"/>
  <c r="H179" i="1"/>
  <c r="N179" i="1"/>
  <c r="U179" i="1"/>
  <c r="V179" i="1"/>
  <c r="X179" i="1"/>
  <c r="AM179" i="1" a="1"/>
  <c r="AM179" i="1" s="1"/>
  <c r="U180" i="1"/>
  <c r="V180" i="1"/>
  <c r="X180" i="1"/>
  <c r="AM180" i="1" a="1"/>
  <c r="AM180" i="1" s="1"/>
  <c r="F181" i="1"/>
  <c r="L181" i="1"/>
  <c r="U181" i="1"/>
  <c r="V181" i="1"/>
  <c r="Y181" i="1"/>
  <c r="X181" i="1"/>
  <c r="AM181" i="1" a="1"/>
  <c r="AM181" i="1"/>
  <c r="D182" i="1"/>
  <c r="B194" i="1"/>
  <c r="C194" i="1" s="1"/>
  <c r="B195" i="1"/>
  <c r="C195" i="1" s="1"/>
  <c r="B196" i="1"/>
  <c r="B197" i="1"/>
  <c r="C197" i="1" s="1"/>
  <c r="F196" i="1" s="1"/>
  <c r="B198" i="1"/>
  <c r="C198" i="1" s="1"/>
  <c r="Y197" i="1" s="1"/>
  <c r="B199" i="1"/>
  <c r="C199" i="1" s="1"/>
  <c r="L197" i="1" s="1"/>
  <c r="B200" i="1"/>
  <c r="C200" i="1" s="1"/>
  <c r="B201" i="1"/>
  <c r="C201" i="1" s="1"/>
  <c r="Y199" i="1" s="1"/>
  <c r="B202" i="1"/>
  <c r="C202" i="1" s="1"/>
  <c r="Y201" i="1" s="1"/>
  <c r="B203" i="1"/>
  <c r="C203" i="1" s="1"/>
  <c r="B204" i="1"/>
  <c r="C204" i="1" s="1"/>
  <c r="B205" i="1"/>
  <c r="C205" i="1" s="1"/>
  <c r="B206" i="1"/>
  <c r="C206" i="1" s="1"/>
  <c r="B207" i="1"/>
  <c r="C207" i="1" s="1"/>
  <c r="B208" i="1"/>
  <c r="C208" i="1" s="1"/>
  <c r="B209" i="1"/>
  <c r="C209" i="1"/>
  <c r="B210" i="1"/>
  <c r="C210" i="1" s="1"/>
  <c r="B211" i="1"/>
  <c r="C211" i="1" s="1"/>
  <c r="B212" i="1"/>
  <c r="C212" i="1" s="1"/>
  <c r="B213" i="1"/>
  <c r="C213" i="1" s="1"/>
  <c r="D183" i="1"/>
  <c r="D184" i="1"/>
  <c r="D185" i="1"/>
  <c r="D186" i="1"/>
  <c r="D187" i="1"/>
  <c r="D188" i="1"/>
  <c r="D189" i="1"/>
  <c r="D190" i="1"/>
  <c r="D191" i="1"/>
  <c r="D192" i="1"/>
  <c r="D193" i="1"/>
  <c r="D194" i="1"/>
  <c r="D195" i="1"/>
  <c r="D196" i="1"/>
  <c r="D197" i="1"/>
  <c r="D198" i="1"/>
  <c r="D199" i="1"/>
  <c r="D200" i="1"/>
  <c r="D201" i="1"/>
  <c r="K182" i="1"/>
  <c r="K183" i="1"/>
  <c r="K184" i="1"/>
  <c r="K185" i="1"/>
  <c r="K186" i="1"/>
  <c r="K187" i="1"/>
  <c r="K188" i="1"/>
  <c r="K189" i="1"/>
  <c r="K190" i="1"/>
  <c r="K191" i="1"/>
  <c r="K192" i="1"/>
  <c r="K193" i="1"/>
  <c r="K194" i="1"/>
  <c r="K195" i="1"/>
  <c r="K196" i="1"/>
  <c r="K197" i="1"/>
  <c r="K198" i="1"/>
  <c r="K199" i="1"/>
  <c r="K200" i="1"/>
  <c r="K201" i="1"/>
  <c r="U182" i="1"/>
  <c r="T182" i="1" s="1"/>
  <c r="T183" i="1" s="1"/>
  <c r="T184" i="1" s="1"/>
  <c r="V182" i="1"/>
  <c r="X182" i="1"/>
  <c r="W182" i="1" s="1"/>
  <c r="AM182" i="1" a="1"/>
  <c r="AM182" i="1" s="1"/>
  <c r="H183" i="1"/>
  <c r="N183" i="1"/>
  <c r="U183" i="1"/>
  <c r="V183" i="1"/>
  <c r="X183" i="1"/>
  <c r="AM183" i="1" a="1"/>
  <c r="AM183" i="1" s="1"/>
  <c r="H184" i="1"/>
  <c r="N184" i="1"/>
  <c r="U184" i="1"/>
  <c r="V184" i="1"/>
  <c r="W184" i="1"/>
  <c r="X184" i="1"/>
  <c r="AM184" i="1" a="1"/>
  <c r="AM184" i="1" s="1"/>
  <c r="N185" i="1"/>
  <c r="U185" i="1"/>
  <c r="V185" i="1"/>
  <c r="X185" i="1"/>
  <c r="AM185" i="1" a="1"/>
  <c r="AM185" i="1" s="1"/>
  <c r="U186" i="1"/>
  <c r="V186" i="1"/>
  <c r="X186" i="1"/>
  <c r="AM186" i="1" a="1"/>
  <c r="AM186" i="1" s="1"/>
  <c r="U187" i="1"/>
  <c r="V187" i="1"/>
  <c r="X187" i="1"/>
  <c r="AM187" i="1" a="1"/>
  <c r="AM187" i="1" s="1"/>
  <c r="H188" i="1"/>
  <c r="N188" i="1"/>
  <c r="U188" i="1"/>
  <c r="V188" i="1"/>
  <c r="W188" i="1"/>
  <c r="X188" i="1"/>
  <c r="AM188" i="1" a="1"/>
  <c r="AM188" i="1" s="1"/>
  <c r="H189" i="1"/>
  <c r="N189" i="1"/>
  <c r="U189" i="1"/>
  <c r="V189" i="1"/>
  <c r="X189" i="1"/>
  <c r="AM189" i="1" a="1"/>
  <c r="AM189" i="1" s="1"/>
  <c r="H190" i="1"/>
  <c r="N190" i="1"/>
  <c r="U190" i="1"/>
  <c r="V190" i="1"/>
  <c r="W190" i="1"/>
  <c r="X190" i="1"/>
  <c r="AM190" i="1" a="1"/>
  <c r="AM190" i="1" s="1"/>
  <c r="U191" i="1"/>
  <c r="V191" i="1"/>
  <c r="W191" i="1"/>
  <c r="X191" i="1"/>
  <c r="AM191" i="1" a="1"/>
  <c r="AM191" i="1" s="1"/>
  <c r="U192" i="1"/>
  <c r="V192" i="1"/>
  <c r="X192" i="1"/>
  <c r="AM192" i="1" a="1"/>
  <c r="AM192" i="1" s="1"/>
  <c r="U193" i="1"/>
  <c r="AS193" i="1" s="1"/>
  <c r="V193" i="1"/>
  <c r="X193" i="1"/>
  <c r="AM193" i="1" a="1"/>
  <c r="AM193" i="1" s="1"/>
  <c r="H194" i="1"/>
  <c r="U194" i="1"/>
  <c r="V194" i="1"/>
  <c r="W194" i="1"/>
  <c r="X194" i="1"/>
  <c r="AM194" i="1" a="1"/>
  <c r="AM194" i="1" s="1"/>
  <c r="N195" i="1"/>
  <c r="U195" i="1"/>
  <c r="V195" i="1"/>
  <c r="W195" i="1"/>
  <c r="X195" i="1"/>
  <c r="AM195" i="1" a="1"/>
  <c r="AM195" i="1" s="1"/>
  <c r="H196" i="1"/>
  <c r="U196" i="1"/>
  <c r="V196" i="1"/>
  <c r="X196" i="1"/>
  <c r="AM196" i="1" a="1"/>
  <c r="AM196" i="1" s="1"/>
  <c r="F197" i="1"/>
  <c r="U197" i="1"/>
  <c r="V197" i="1"/>
  <c r="X197" i="1"/>
  <c r="AM197" i="1" a="1"/>
  <c r="AM197" i="1" s="1"/>
  <c r="U198" i="1"/>
  <c r="V198" i="1"/>
  <c r="X198" i="1"/>
  <c r="AM198" i="1" a="1"/>
  <c r="AM198" i="1" s="1"/>
  <c r="U199" i="1"/>
  <c r="V199" i="1"/>
  <c r="X199" i="1"/>
  <c r="AM199" i="1" a="1"/>
  <c r="AM199" i="1" s="1"/>
  <c r="H200" i="1"/>
  <c r="N200" i="1"/>
  <c r="U200" i="1"/>
  <c r="V200" i="1"/>
  <c r="W200" i="1"/>
  <c r="X200" i="1"/>
  <c r="AM200" i="1" a="1"/>
  <c r="AM200" i="1" s="1"/>
  <c r="N201" i="1"/>
  <c r="U201" i="1"/>
  <c r="V201" i="1"/>
  <c r="W201" i="1"/>
  <c r="X201" i="1"/>
  <c r="AM201" i="1" a="1"/>
  <c r="AM201" i="1"/>
  <c r="D202" i="1"/>
  <c r="B214" i="1"/>
  <c r="C214" i="1" s="1"/>
  <c r="B215" i="1"/>
  <c r="C215" i="1" s="1"/>
  <c r="B216" i="1"/>
  <c r="C216" i="1"/>
  <c r="A217" i="1"/>
  <c r="D217" i="1" s="1"/>
  <c r="A218" i="1"/>
  <c r="D218" i="1" s="1"/>
  <c r="B218" i="1"/>
  <c r="C218" i="1" s="1"/>
  <c r="A219" i="1"/>
  <c r="A220" i="1"/>
  <c r="D220" i="1" s="1"/>
  <c r="A221" i="1"/>
  <c r="B221" i="1" s="1"/>
  <c r="C221" i="1" s="1"/>
  <c r="A222" i="1"/>
  <c r="D222" i="1" s="1"/>
  <c r="B222" i="1"/>
  <c r="C222" i="1" s="1"/>
  <c r="A223" i="1"/>
  <c r="A224" i="1"/>
  <c r="D224" i="1" s="1"/>
  <c r="D225" i="1" s="1"/>
  <c r="D226" i="1" s="1"/>
  <c r="B224" i="1"/>
  <c r="C224" i="1" s="1"/>
  <c r="A225" i="1"/>
  <c r="B225" i="1"/>
  <c r="C225" i="1" s="1"/>
  <c r="A226" i="1"/>
  <c r="B226" i="1" s="1"/>
  <c r="C226" i="1" s="1"/>
  <c r="A227" i="1"/>
  <c r="B227" i="1" s="1"/>
  <c r="C227" i="1" s="1"/>
  <c r="D203" i="1"/>
  <c r="D204" i="1"/>
  <c r="D205" i="1"/>
  <c r="D206" i="1"/>
  <c r="D207" i="1"/>
  <c r="D208" i="1"/>
  <c r="D209" i="1"/>
  <c r="D210" i="1"/>
  <c r="D211" i="1"/>
  <c r="D212" i="1"/>
  <c r="D213" i="1"/>
  <c r="D214" i="1"/>
  <c r="D215" i="1"/>
  <c r="D216" i="1"/>
  <c r="G12" i="1" a="1"/>
  <c r="Z85" i="1"/>
  <c r="G82" i="1" a="1"/>
  <c r="Z17" i="1"/>
  <c r="G26" i="1" a="1"/>
  <c r="G25" i="1" a="1"/>
  <c r="Z29" i="1"/>
  <c r="M116" i="1" a="1"/>
  <c r="G27" i="1" a="1"/>
  <c r="G74" i="1" a="1"/>
  <c r="G24" i="1" a="1"/>
  <c r="M84" i="1" a="1"/>
  <c r="Z15" i="1"/>
  <c r="M60" i="1" a="1"/>
  <c r="Z199" i="1"/>
  <c r="M17" i="1" a="1"/>
  <c r="M81" i="1" a="1"/>
  <c r="M13" i="1" a="1"/>
  <c r="G80" i="1" a="1"/>
  <c r="G10" i="1" a="1"/>
  <c r="M74" i="1" a="1"/>
  <c r="G68" i="1" a="1"/>
  <c r="G8" i="1" a="1"/>
  <c r="G85" i="1" a="1"/>
  <c r="G30" i="1" a="1"/>
  <c r="M76" i="1" a="1"/>
  <c r="Z73" i="1"/>
  <c r="M91" i="1" a="1"/>
  <c r="Z86" i="1"/>
  <c r="M66" i="1" a="1"/>
  <c r="Z25" i="1"/>
  <c r="G13" i="1" a="1"/>
  <c r="M12" i="1" a="1"/>
  <c r="Z20" i="1"/>
  <c r="M26" i="1" a="1"/>
  <c r="M83" i="1" a="1"/>
  <c r="M20" i="1" a="1"/>
  <c r="Z26" i="1"/>
  <c r="G197" i="1" a="1"/>
  <c r="Z19" i="1"/>
  <c r="Z28" i="1"/>
  <c r="Z84" i="1"/>
  <c r="M88" i="1" a="1"/>
  <c r="M27" i="1" a="1"/>
  <c r="M136" i="1" a="1"/>
  <c r="M36" i="1" a="1"/>
  <c r="M75" i="1" a="1"/>
  <c r="G136" i="1" a="1"/>
  <c r="G75" i="1" a="1"/>
  <c r="M19" i="1" a="1"/>
  <c r="G181" i="1" a="1"/>
  <c r="G7" i="1" a="1"/>
  <c r="M181" i="1" a="1"/>
  <c r="M87" i="1" a="1"/>
  <c r="M10" i="1" a="1"/>
  <c r="Z12" i="1"/>
  <c r="G73" i="1" a="1"/>
  <c r="Z201" i="1"/>
  <c r="G20" i="1" a="1"/>
  <c r="Z30" i="1"/>
  <c r="Z23" i="1"/>
  <c r="Z22" i="1"/>
  <c r="Z197" i="1"/>
  <c r="Z24" i="1"/>
  <c r="Z75" i="1"/>
  <c r="Z90" i="1"/>
  <c r="G23" i="1" a="1"/>
  <c r="G88" i="1" a="1"/>
  <c r="G22" i="1" a="1"/>
  <c r="Z7" i="1"/>
  <c r="G11" i="1" a="1"/>
  <c r="M86" i="1" a="1"/>
  <c r="Z80" i="1"/>
  <c r="G19" i="1" a="1"/>
  <c r="Z89" i="1"/>
  <c r="Z87" i="1"/>
  <c r="G83" i="1" a="1"/>
  <c r="M197" i="1" a="1"/>
  <c r="Z8" i="1"/>
  <c r="Z79" i="1"/>
  <c r="G17" i="1" a="1"/>
  <c r="G31" i="1" a="1"/>
  <c r="Z66" i="1"/>
  <c r="G78" i="1" a="1"/>
  <c r="G89" i="1" a="1"/>
  <c r="Z116" i="1"/>
  <c r="M89" i="1" a="1"/>
  <c r="Z13" i="1"/>
  <c r="G21" i="1" a="1"/>
  <c r="G9" i="1" a="1"/>
  <c r="Z11" i="1"/>
  <c r="M7" i="1" a="1"/>
  <c r="G81" i="1" a="1"/>
  <c r="G84" i="1" a="1"/>
  <c r="M79" i="1" a="1"/>
  <c r="Z181" i="1"/>
  <c r="M85" i="1" a="1"/>
  <c r="G87" i="1" a="1"/>
  <c r="G76" i="1" a="1"/>
  <c r="G91" i="1" a="1"/>
  <c r="Z76" i="1"/>
  <c r="M21" i="1" a="1"/>
  <c r="M23" i="1" a="1"/>
  <c r="Z83" i="1"/>
  <c r="Z55" i="1"/>
  <c r="Z21" i="1"/>
  <c r="Z78" i="1"/>
  <c r="G16" i="1" a="1"/>
  <c r="G15" i="1" a="1"/>
  <c r="M80" i="1" a="1"/>
  <c r="Z10" i="1"/>
  <c r="M18" i="1" a="1"/>
  <c r="Z88" i="1"/>
  <c r="Z72" i="1"/>
  <c r="M9" i="1" a="1"/>
  <c r="Z9" i="1"/>
  <c r="M72" i="1" a="1"/>
  <c r="Z18" i="1"/>
  <c r="G90" i="1" a="1"/>
  <c r="Z82" i="1"/>
  <c r="M22" i="1" a="1"/>
  <c r="G86" i="1" a="1"/>
  <c r="Z91" i="1"/>
  <c r="M25" i="1" a="1"/>
  <c r="G29" i="1" a="1"/>
  <c r="G77" i="1" a="1"/>
  <c r="G116" i="1" a="1"/>
  <c r="Z74" i="1"/>
  <c r="Z77" i="1"/>
  <c r="M90" i="1" a="1"/>
  <c r="M82" i="1" a="1"/>
  <c r="Z27" i="1"/>
  <c r="G18" i="1" a="1"/>
  <c r="M30" i="1" a="1"/>
  <c r="G28" i="1" a="1"/>
  <c r="M78" i="1" a="1"/>
  <c r="Z81" i="1"/>
  <c r="Z31" i="1"/>
  <c r="G196" i="1" a="1"/>
  <c r="G79" i="1" a="1"/>
  <c r="Z16" i="1"/>
  <c r="M56" i="1" a="1"/>
  <c r="M8" i="1" a="1"/>
  <c r="M77" i="1" a="1"/>
  <c r="M31" i="1" a="1"/>
  <c r="M73" i="1" a="1"/>
  <c r="M15" i="1" a="1"/>
  <c r="M29" i="1" a="1"/>
  <c r="M48" i="1" a="1"/>
  <c r="M11" i="1" a="1"/>
  <c r="M16" i="1" a="1"/>
  <c r="M24" i="1" a="1"/>
  <c r="M28" i="1" a="1"/>
  <c r="AS124" i="1" l="1"/>
  <c r="L64" i="1"/>
  <c r="W198" i="1"/>
  <c r="N186" i="1"/>
  <c r="W177" i="1"/>
  <c r="W173" i="1"/>
  <c r="N168" i="1"/>
  <c r="W165" i="1"/>
  <c r="N146" i="1"/>
  <c r="N145" i="1"/>
  <c r="N143" i="1"/>
  <c r="N111" i="1"/>
  <c r="H109" i="1"/>
  <c r="L68" i="1"/>
  <c r="B217" i="1"/>
  <c r="C217" i="1" s="1"/>
  <c r="W197" i="1"/>
  <c r="N194" i="1"/>
  <c r="H186" i="1"/>
  <c r="AS180" i="1"/>
  <c r="N172" i="1"/>
  <c r="W161" i="1"/>
  <c r="N158" i="1"/>
  <c r="N156" i="1"/>
  <c r="N149" i="1"/>
  <c r="N148" i="1"/>
  <c r="H146" i="1"/>
  <c r="H145" i="1"/>
  <c r="H144" i="1"/>
  <c r="H143" i="1"/>
  <c r="H124" i="1"/>
  <c r="C143" i="1"/>
  <c r="Y142" i="1" s="1"/>
  <c r="C109" i="1"/>
  <c r="F99" i="1" s="1"/>
  <c r="L44" i="1"/>
  <c r="AS200" i="1"/>
  <c r="L198" i="1"/>
  <c r="N197" i="1"/>
  <c r="L199" i="1"/>
  <c r="H173" i="1"/>
  <c r="H165" i="1"/>
  <c r="N161" i="1"/>
  <c r="H118" i="1"/>
  <c r="W110" i="1"/>
  <c r="W199" i="1"/>
  <c r="W192" i="1"/>
  <c r="H156" i="1"/>
  <c r="H149" i="1"/>
  <c r="W140" i="1"/>
  <c r="W133" i="1"/>
  <c r="W132" i="1"/>
  <c r="N127" i="1"/>
  <c r="N198" i="1"/>
  <c r="AS197" i="1"/>
  <c r="H195" i="1"/>
  <c r="W189" i="1"/>
  <c r="N177" i="1"/>
  <c r="AS175" i="1"/>
  <c r="N173" i="1"/>
  <c r="N165" i="1"/>
  <c r="Y65" i="1"/>
  <c r="AS188" i="1"/>
  <c r="AS201" i="1"/>
  <c r="L200" i="1"/>
  <c r="N199" i="1"/>
  <c r="H198" i="1"/>
  <c r="H197" i="1"/>
  <c r="W186" i="1"/>
  <c r="F199" i="1"/>
  <c r="N170" i="1"/>
  <c r="H161" i="1"/>
  <c r="H152" i="1"/>
  <c r="W146" i="1"/>
  <c r="W145" i="1"/>
  <c r="W144" i="1"/>
  <c r="N140" i="1"/>
  <c r="N139" i="1"/>
  <c r="J137" i="1"/>
  <c r="N133" i="1"/>
  <c r="N132" i="1"/>
  <c r="W124" i="1"/>
  <c r="W111" i="1"/>
  <c r="F64" i="1"/>
  <c r="AS191" i="1"/>
  <c r="AS177" i="1"/>
  <c r="AS173" i="1"/>
  <c r="AS143" i="1"/>
  <c r="AS131" i="1"/>
  <c r="AS194" i="1"/>
  <c r="AS176" i="1"/>
  <c r="AS120" i="1"/>
  <c r="J138" i="1"/>
  <c r="M2" i="1"/>
  <c r="C193" i="1"/>
  <c r="N193" i="1"/>
  <c r="W193" i="1"/>
  <c r="H193" i="1"/>
  <c r="N180" i="1"/>
  <c r="C180" i="1"/>
  <c r="H180" i="1"/>
  <c r="W187" i="1"/>
  <c r="C187" i="1"/>
  <c r="N187" i="1"/>
  <c r="C181" i="1"/>
  <c r="W181" i="1"/>
  <c r="H181" i="1"/>
  <c r="N181" i="1"/>
  <c r="H187" i="1"/>
  <c r="AS114" i="1"/>
  <c r="AS115" i="1"/>
  <c r="C196" i="1"/>
  <c r="W196" i="1"/>
  <c r="C159" i="1"/>
  <c r="F145" i="1" s="1"/>
  <c r="W159" i="1"/>
  <c r="H159" i="1"/>
  <c r="N159" i="1"/>
  <c r="C153" i="1"/>
  <c r="W153" i="1"/>
  <c r="H153" i="1"/>
  <c r="N153" i="1"/>
  <c r="B223" i="1"/>
  <c r="C223" i="1" s="1"/>
  <c r="L202" i="1" s="1"/>
  <c r="D223" i="1"/>
  <c r="H123" i="1"/>
  <c r="W123" i="1"/>
  <c r="C123" i="1"/>
  <c r="L119" i="1" s="1"/>
  <c r="N123" i="1"/>
  <c r="L111" i="1"/>
  <c r="Y110" i="1"/>
  <c r="D219" i="1"/>
  <c r="B219" i="1"/>
  <c r="C219" i="1" s="1"/>
  <c r="N196" i="1"/>
  <c r="AS174" i="1"/>
  <c r="L144" i="1"/>
  <c r="C141" i="1"/>
  <c r="N141" i="1"/>
  <c r="H141" i="1"/>
  <c r="W141" i="1"/>
  <c r="F198" i="1"/>
  <c r="T185" i="1"/>
  <c r="T186" i="1" s="1"/>
  <c r="T187" i="1" s="1"/>
  <c r="T188" i="1" s="1"/>
  <c r="T189" i="1" s="1"/>
  <c r="T190" i="1" s="1"/>
  <c r="T191" i="1" s="1"/>
  <c r="T192" i="1" s="1"/>
  <c r="T193" i="1" s="1"/>
  <c r="T194" i="1" s="1"/>
  <c r="T195" i="1" s="1"/>
  <c r="T196" i="1" s="1"/>
  <c r="T197" i="1" s="1"/>
  <c r="T198" i="1" s="1"/>
  <c r="T199" i="1" s="1"/>
  <c r="T200" i="1" s="1"/>
  <c r="T201" i="1" s="1"/>
  <c r="C178" i="1"/>
  <c r="N178" i="1"/>
  <c r="W178" i="1"/>
  <c r="H171" i="1"/>
  <c r="C171" i="1"/>
  <c r="W171" i="1"/>
  <c r="L130" i="1"/>
  <c r="L142" i="1"/>
  <c r="L70" i="1"/>
  <c r="H116" i="1"/>
  <c r="N116" i="1"/>
  <c r="C116" i="1"/>
  <c r="F110" i="1" s="1"/>
  <c r="L110" i="1"/>
  <c r="N191" i="1"/>
  <c r="C191" i="1"/>
  <c r="W151" i="1"/>
  <c r="H151" i="1"/>
  <c r="C151" i="1"/>
  <c r="L146" i="1" s="1"/>
  <c r="N151" i="1"/>
  <c r="F125" i="1"/>
  <c r="L125" i="1"/>
  <c r="D221" i="1"/>
  <c r="C162" i="1"/>
  <c r="W162" i="1"/>
  <c r="L129" i="1"/>
  <c r="L128" i="1"/>
  <c r="F126" i="1"/>
  <c r="F129" i="1"/>
  <c r="C125" i="1"/>
  <c r="N125" i="1"/>
  <c r="W125" i="1"/>
  <c r="W116" i="1"/>
  <c r="L112" i="1"/>
  <c r="F113" i="1"/>
  <c r="Y71" i="1"/>
  <c r="F71" i="1"/>
  <c r="L71" i="1"/>
  <c r="F52" i="1"/>
  <c r="Y63" i="1"/>
  <c r="F63" i="1"/>
  <c r="L63" i="1"/>
  <c r="F62" i="1"/>
  <c r="Y62" i="1"/>
  <c r="Y61" i="1"/>
  <c r="Y60" i="1"/>
  <c r="F60" i="1"/>
  <c r="Y52" i="1"/>
  <c r="L52" i="1"/>
  <c r="Y44" i="1"/>
  <c r="F44" i="1"/>
  <c r="Y99" i="1"/>
  <c r="C192" i="1"/>
  <c r="N192" i="1"/>
  <c r="C185" i="1"/>
  <c r="W185" i="1"/>
  <c r="F200" i="1"/>
  <c r="H185" i="1"/>
  <c r="Y198" i="1"/>
  <c r="Y196" i="1"/>
  <c r="H199" i="1"/>
  <c r="C176" i="1"/>
  <c r="H176" i="1"/>
  <c r="C169" i="1"/>
  <c r="H169" i="1"/>
  <c r="W169" i="1"/>
  <c r="C168" i="1"/>
  <c r="W168" i="1"/>
  <c r="C136" i="1"/>
  <c r="Y134" i="1" s="1"/>
  <c r="N136" i="1"/>
  <c r="W136" i="1"/>
  <c r="N119" i="1"/>
  <c r="W119" i="1"/>
  <c r="C119" i="1"/>
  <c r="F70" i="1"/>
  <c r="L32" i="1"/>
  <c r="L55" i="1"/>
  <c r="L57" i="1"/>
  <c r="L59" i="1"/>
  <c r="Y56" i="1"/>
  <c r="F56" i="1"/>
  <c r="F58" i="1"/>
  <c r="Y58" i="1"/>
  <c r="L54" i="1"/>
  <c r="L58" i="1"/>
  <c r="F55" i="1"/>
  <c r="F59" i="1"/>
  <c r="Y53" i="1"/>
  <c r="Y57" i="1"/>
  <c r="F53" i="1"/>
  <c r="F57" i="1"/>
  <c r="F49" i="1"/>
  <c r="F51" i="1"/>
  <c r="L49" i="1"/>
  <c r="L51" i="1"/>
  <c r="Y48" i="1"/>
  <c r="Y50" i="1"/>
  <c r="F46" i="1"/>
  <c r="Y47" i="1"/>
  <c r="F50" i="1"/>
  <c r="Y51" i="1"/>
  <c r="L46" i="1"/>
  <c r="L50" i="1"/>
  <c r="Y45" i="1"/>
  <c r="F48" i="1"/>
  <c r="Y49" i="1"/>
  <c r="F43" i="1"/>
  <c r="L41" i="1"/>
  <c r="L43" i="1"/>
  <c r="Y40" i="1"/>
  <c r="Y42" i="1"/>
  <c r="F34" i="1"/>
  <c r="Y35" i="1"/>
  <c r="F38" i="1"/>
  <c r="Y39" i="1"/>
  <c r="F42" i="1"/>
  <c r="Y43" i="1"/>
  <c r="L34" i="1"/>
  <c r="L38" i="1"/>
  <c r="L42" i="1"/>
  <c r="Y33" i="1"/>
  <c r="F36" i="1"/>
  <c r="Y37" i="1"/>
  <c r="F40" i="1"/>
  <c r="Y41" i="1"/>
  <c r="C152" i="1"/>
  <c r="N152" i="1"/>
  <c r="L201" i="1"/>
  <c r="Y200" i="1"/>
  <c r="H201" i="1"/>
  <c r="F201" i="1"/>
  <c r="H191" i="1"/>
  <c r="L196" i="1"/>
  <c r="H178" i="1"/>
  <c r="H177" i="1"/>
  <c r="H175" i="1"/>
  <c r="C175" i="1"/>
  <c r="N175" i="1"/>
  <c r="AS150" i="1"/>
  <c r="H167" i="1"/>
  <c r="C167" i="1"/>
  <c r="W167" i="1"/>
  <c r="F159" i="1"/>
  <c r="L159" i="1"/>
  <c r="Y125" i="1"/>
  <c r="N108" i="1"/>
  <c r="W108" i="1"/>
  <c r="H108" i="1"/>
  <c r="C108" i="1"/>
  <c r="L93" i="1" s="1"/>
  <c r="Y70" i="1"/>
  <c r="L62" i="1"/>
  <c r="Y59" i="1"/>
  <c r="L40" i="1"/>
  <c r="AS189" i="1"/>
  <c r="AS185" i="1"/>
  <c r="AS147" i="1"/>
  <c r="Y67" i="1"/>
  <c r="Y69" i="1"/>
  <c r="F65" i="1"/>
  <c r="F67" i="1"/>
  <c r="F69" i="1"/>
  <c r="L67" i="1"/>
  <c r="L69" i="1"/>
  <c r="F41" i="1"/>
  <c r="AS172" i="1"/>
  <c r="AS170" i="1"/>
  <c r="AS148" i="1"/>
  <c r="Y136" i="1"/>
  <c r="N130" i="1"/>
  <c r="W130" i="1"/>
  <c r="N112" i="1"/>
  <c r="W112" i="1"/>
  <c r="Y68" i="1"/>
  <c r="Y64" i="1"/>
  <c r="F47" i="1"/>
  <c r="F39" i="1"/>
  <c r="AS183" i="1"/>
  <c r="AS179" i="1"/>
  <c r="L133" i="1"/>
  <c r="L127" i="1"/>
  <c r="Y54" i="1"/>
  <c r="F54" i="1"/>
  <c r="Y46" i="1"/>
  <c r="F32" i="1"/>
  <c r="F33" i="1"/>
  <c r="F35" i="1"/>
  <c r="F37" i="1"/>
  <c r="L33" i="1"/>
  <c r="L35" i="1"/>
  <c r="L37" i="1"/>
  <c r="Y32" i="1"/>
  <c r="Y34" i="1"/>
  <c r="Y36" i="1"/>
  <c r="Y38" i="1"/>
  <c r="AS161" i="1"/>
  <c r="Y131" i="1"/>
  <c r="L131" i="1"/>
  <c r="Y126" i="1"/>
  <c r="Y109" i="1"/>
  <c r="F66" i="1"/>
  <c r="F61" i="1"/>
  <c r="L61" i="1"/>
  <c r="L53" i="1"/>
  <c r="F45" i="1"/>
  <c r="L45" i="1"/>
  <c r="W134" i="1"/>
  <c r="W128" i="1"/>
  <c r="L65" i="1"/>
  <c r="L47" i="1"/>
  <c r="L39" i="1"/>
  <c r="AS140" i="1"/>
  <c r="AS139" i="1"/>
  <c r="W137" i="1"/>
  <c r="T108" i="1"/>
  <c r="T109" i="1" s="1"/>
  <c r="T110" i="1" s="1"/>
  <c r="T111" i="1" s="1"/>
  <c r="T112" i="1" s="1"/>
  <c r="T113" i="1" s="1"/>
  <c r="T114" i="1" s="1"/>
  <c r="T115" i="1" s="1"/>
  <c r="T116" i="1" s="1"/>
  <c r="AA116" i="1" s="1"/>
  <c r="I138" i="1"/>
  <c r="AS153" i="1"/>
  <c r="AS154" i="1"/>
  <c r="AS151" i="1"/>
  <c r="AS133" i="1"/>
  <c r="AS134" i="1"/>
  <c r="AS129" i="1"/>
  <c r="AS130" i="1"/>
  <c r="AS127" i="1"/>
  <c r="AS128" i="1"/>
  <c r="AS192" i="1"/>
  <c r="AS162" i="1"/>
  <c r="T162" i="1"/>
  <c r="T163" i="1" s="1"/>
  <c r="T164" i="1" s="1"/>
  <c r="T165" i="1" s="1"/>
  <c r="T166" i="1" s="1"/>
  <c r="T167" i="1" s="1"/>
  <c r="T168" i="1" s="1"/>
  <c r="T169" i="1" s="1"/>
  <c r="T170" i="1" s="1"/>
  <c r="T171" i="1" s="1"/>
  <c r="T172" i="1" s="1"/>
  <c r="T173" i="1" s="1"/>
  <c r="T174" i="1" s="1"/>
  <c r="T175" i="1" s="1"/>
  <c r="T176" i="1" s="1"/>
  <c r="T177" i="1" s="1"/>
  <c r="T178" i="1" s="1"/>
  <c r="T179" i="1" s="1"/>
  <c r="T180" i="1" s="1"/>
  <c r="T181" i="1" s="1"/>
  <c r="AA181" i="1" s="1"/>
  <c r="AS163" i="1"/>
  <c r="AS138" i="1"/>
  <c r="AS160" i="1"/>
  <c r="AS119" i="1"/>
  <c r="AS112" i="1"/>
  <c r="AS113" i="1"/>
  <c r="AS110" i="1"/>
  <c r="AS111" i="1"/>
  <c r="AS108" i="1"/>
  <c r="AS109" i="1"/>
  <c r="AS199" i="1"/>
  <c r="AS181" i="1"/>
  <c r="AS198" i="1"/>
  <c r="AS195" i="1"/>
  <c r="AS196" i="1"/>
  <c r="AS184" i="1"/>
  <c r="AS190" i="1"/>
  <c r="AS171" i="1"/>
  <c r="AS169" i="1"/>
  <c r="AS166" i="1"/>
  <c r="AS156" i="1"/>
  <c r="AS149" i="1"/>
  <c r="AS141" i="1"/>
  <c r="AS125" i="1"/>
  <c r="AS187" i="1"/>
  <c r="AS164" i="1"/>
  <c r="AS123" i="1"/>
  <c r="AS186" i="1"/>
  <c r="AS152" i="1"/>
  <c r="AS121" i="1"/>
  <c r="AS116" i="1"/>
  <c r="M181" i="1"/>
  <c r="M84" i="1"/>
  <c r="M29" i="1"/>
  <c r="M16" i="1"/>
  <c r="G197" i="1"/>
  <c r="M8" i="1"/>
  <c r="G7" i="1"/>
  <c r="M74" i="1"/>
  <c r="M9" i="1"/>
  <c r="M88" i="1"/>
  <c r="AA72" i="1"/>
  <c r="AA201" i="1"/>
  <c r="M197" i="1"/>
  <c r="M81" i="1"/>
  <c r="M27" i="1"/>
  <c r="M17" i="1"/>
  <c r="M78" i="1"/>
  <c r="M12" i="1"/>
  <c r="G22" i="1"/>
  <c r="AA82" i="1"/>
  <c r="AA81" i="1"/>
  <c r="AA15" i="1"/>
  <c r="G116" i="1"/>
  <c r="M86" i="1"/>
  <c r="M85" i="1"/>
  <c r="G83" i="1"/>
  <c r="AA29" i="1"/>
  <c r="M13" i="1"/>
  <c r="M90" i="1"/>
  <c r="AA85" i="1"/>
  <c r="M56" i="1"/>
  <c r="M21" i="1"/>
  <c r="M10" i="1"/>
  <c r="AA86" i="1"/>
  <c r="AA30" i="1"/>
  <c r="M25" i="1"/>
  <c r="M11" i="1"/>
  <c r="G196" i="1"/>
  <c r="G181" i="1"/>
  <c r="G79" i="1"/>
  <c r="M73" i="1"/>
  <c r="M72" i="1"/>
  <c r="N72" i="1" s="1"/>
  <c r="M48" i="1"/>
  <c r="M26" i="1"/>
  <c r="M136" i="1"/>
  <c r="M89" i="1"/>
  <c r="AA74" i="1"/>
  <c r="M66" i="1"/>
  <c r="G28" i="1"/>
  <c r="AA27" i="1"/>
  <c r="G24" i="1"/>
  <c r="M19" i="1"/>
  <c r="AA17" i="1"/>
  <c r="AA11" i="1"/>
  <c r="AA10" i="1"/>
  <c r="AA90" i="1"/>
  <c r="AA89" i="1"/>
  <c r="G87" i="1"/>
  <c r="M77" i="1"/>
  <c r="G75" i="1"/>
  <c r="M20" i="1"/>
  <c r="G18" i="1"/>
  <c r="M15" i="1"/>
  <c r="N15" i="1" s="1"/>
  <c r="G91" i="1"/>
  <c r="M82" i="1"/>
  <c r="M80" i="1"/>
  <c r="AA78" i="1"/>
  <c r="M36" i="1"/>
  <c r="M30" i="1"/>
  <c r="AA28" i="1"/>
  <c r="M23" i="1"/>
  <c r="AA21" i="1"/>
  <c r="AA13" i="1"/>
  <c r="G89" i="1"/>
  <c r="G85" i="1"/>
  <c r="G81" i="1"/>
  <c r="AA80" i="1"/>
  <c r="M79" i="1"/>
  <c r="AA31" i="1"/>
  <c r="AA23" i="1"/>
  <c r="M22" i="1"/>
  <c r="G10" i="1"/>
  <c r="G136" i="1"/>
  <c r="M116" i="1"/>
  <c r="M76" i="1"/>
  <c r="G73" i="1"/>
  <c r="AA66" i="1"/>
  <c r="M28" i="1"/>
  <c r="AA25" i="1"/>
  <c r="M24" i="1"/>
  <c r="G16" i="1"/>
  <c r="G12" i="1"/>
  <c r="AA8" i="1"/>
  <c r="AA7" i="1"/>
  <c r="AA88" i="1"/>
  <c r="AA84" i="1"/>
  <c r="AA76" i="1"/>
  <c r="M75" i="1"/>
  <c r="M31" i="1"/>
  <c r="G30" i="1"/>
  <c r="G26" i="1"/>
  <c r="AA19" i="1"/>
  <c r="M18" i="1"/>
  <c r="G13" i="1"/>
  <c r="AA91" i="1"/>
  <c r="M91" i="1"/>
  <c r="AA87" i="1"/>
  <c r="M87" i="1"/>
  <c r="AA83" i="1"/>
  <c r="M83" i="1"/>
  <c r="G77" i="1"/>
  <c r="G68" i="1"/>
  <c r="G20" i="1"/>
  <c r="G9" i="1"/>
  <c r="G90" i="1"/>
  <c r="G88" i="1"/>
  <c r="G86" i="1"/>
  <c r="G84" i="1"/>
  <c r="G82" i="1"/>
  <c r="AA79" i="1"/>
  <c r="AA77" i="1"/>
  <c r="AA75" i="1"/>
  <c r="AA73" i="1"/>
  <c r="AA55" i="1"/>
  <c r="G31" i="1"/>
  <c r="G29" i="1"/>
  <c r="AA26" i="1"/>
  <c r="AA24" i="1"/>
  <c r="AA22" i="1"/>
  <c r="AA20" i="1"/>
  <c r="AA18" i="1"/>
  <c r="AA16" i="1"/>
  <c r="G15" i="1"/>
  <c r="H15" i="1" s="1"/>
  <c r="M7" i="1"/>
  <c r="G80" i="1"/>
  <c r="G78" i="1"/>
  <c r="G76" i="1"/>
  <c r="G74" i="1"/>
  <c r="M60" i="1"/>
  <c r="G27" i="1"/>
  <c r="G25" i="1"/>
  <c r="G23" i="1"/>
  <c r="G21" i="1"/>
  <c r="G19" i="1"/>
  <c r="G17" i="1"/>
  <c r="AA12" i="1"/>
  <c r="G11" i="1"/>
  <c r="AA9" i="1"/>
  <c r="G8" i="1"/>
  <c r="AS145" i="1"/>
  <c r="AS146" i="1"/>
  <c r="AS165" i="1"/>
  <c r="AS168" i="1"/>
  <c r="AS167" i="1"/>
  <c r="AS182" i="1"/>
  <c r="AS142" i="1"/>
  <c r="AS158" i="1"/>
  <c r="T137" i="1"/>
  <c r="T138" i="1" s="1"/>
  <c r="T139" i="1" s="1"/>
  <c r="T140" i="1" s="1"/>
  <c r="T141" i="1" s="1"/>
  <c r="T142" i="1" s="1"/>
  <c r="T143" i="1" s="1"/>
  <c r="T144" i="1" s="1"/>
  <c r="T145" i="1" s="1"/>
  <c r="T146" i="1" s="1"/>
  <c r="T147" i="1" s="1"/>
  <c r="T148" i="1" s="1"/>
  <c r="T149" i="1" s="1"/>
  <c r="T150" i="1" s="1"/>
  <c r="T151" i="1" s="1"/>
  <c r="T152" i="1" s="1"/>
  <c r="T153" i="1" s="1"/>
  <c r="T154" i="1" s="1"/>
  <c r="T155" i="1" s="1"/>
  <c r="T156" i="1" s="1"/>
  <c r="T157" i="1" s="1"/>
  <c r="T158" i="1" s="1"/>
  <c r="T159" i="1" s="1"/>
  <c r="T160" i="1" s="1"/>
  <c r="T161" i="1" s="1"/>
  <c r="AS137" i="1"/>
  <c r="AS135" i="1"/>
  <c r="AS136" i="1"/>
  <c r="AS132" i="1"/>
  <c r="T117" i="1"/>
  <c r="T118" i="1" s="1"/>
  <c r="T119" i="1" s="1"/>
  <c r="T120" i="1" s="1"/>
  <c r="T121" i="1" s="1"/>
  <c r="T122" i="1" s="1"/>
  <c r="T123" i="1" s="1"/>
  <c r="T124" i="1" s="1"/>
  <c r="T125" i="1" s="1"/>
  <c r="T126" i="1" s="1"/>
  <c r="T127" i="1" s="1"/>
  <c r="T128" i="1" s="1"/>
  <c r="T129" i="1" s="1"/>
  <c r="T130" i="1" s="1"/>
  <c r="T131" i="1" s="1"/>
  <c r="T132" i="1" s="1"/>
  <c r="T133" i="1" s="1"/>
  <c r="T134" i="1" s="1"/>
  <c r="T135" i="1" s="1"/>
  <c r="T136" i="1" s="1"/>
  <c r="AS117" i="1"/>
  <c r="AS118" i="1"/>
  <c r="B220" i="1"/>
  <c r="C220" i="1" s="1"/>
  <c r="I202" i="1"/>
  <c r="J202" i="1"/>
  <c r="K202" i="1"/>
  <c r="K203" i="1"/>
  <c r="K204" i="1"/>
  <c r="K205" i="1"/>
  <c r="K206" i="1"/>
  <c r="K207" i="1"/>
  <c r="K208" i="1"/>
  <c r="K209" i="1"/>
  <c r="K210" i="1"/>
  <c r="K211" i="1"/>
  <c r="K212" i="1"/>
  <c r="K213" i="1"/>
  <c r="K214" i="1"/>
  <c r="K215" i="1"/>
  <c r="K216" i="1"/>
  <c r="K217" i="1"/>
  <c r="K218" i="1"/>
  <c r="K219" i="1"/>
  <c r="K220" i="1"/>
  <c r="K221" i="1"/>
  <c r="K222" i="1"/>
  <c r="K223" i="1"/>
  <c r="K224" i="1"/>
  <c r="K225" i="1" s="1"/>
  <c r="K226" i="1" s="1"/>
  <c r="M44" i="1" a="1"/>
  <c r="G64" i="1" a="1"/>
  <c r="M199" i="1" a="1"/>
  <c r="M68" i="1" a="1"/>
  <c r="M64" i="1" a="1"/>
  <c r="M198" i="1" a="1"/>
  <c r="Z65" i="1"/>
  <c r="G199" i="1" a="1"/>
  <c r="M200" i="1" a="1"/>
  <c r="G198" i="1" a="1"/>
  <c r="G38" i="1" a="1"/>
  <c r="M70" i="1" a="1"/>
  <c r="Z39" i="1"/>
  <c r="G49" i="1" a="1"/>
  <c r="M49" i="1" a="1"/>
  <c r="G145" i="1" a="1"/>
  <c r="G125" i="1" a="1"/>
  <c r="Z198" i="1"/>
  <c r="Z61" i="1"/>
  <c r="G56" i="1" a="1"/>
  <c r="Z69" i="1"/>
  <c r="G60" i="1" a="1"/>
  <c r="G110" i="1" a="1"/>
  <c r="M71" i="1" a="1"/>
  <c r="Z63" i="1"/>
  <c r="G36" i="1" a="1"/>
  <c r="G63" i="1" a="1"/>
  <c r="M61" i="1" a="1"/>
  <c r="M46" i="1" a="1"/>
  <c r="Z142" i="1"/>
  <c r="Z71" i="1"/>
  <c r="G51" i="1" a="1"/>
  <c r="Z70" i="1"/>
  <c r="Z57" i="1"/>
  <c r="M93" i="1" a="1"/>
  <c r="G129" i="1" a="1"/>
  <c r="G41" i="1" a="1"/>
  <c r="M43" i="1" a="1"/>
  <c r="Z67" i="1"/>
  <c r="G33" i="1" a="1"/>
  <c r="M146" i="1" a="1"/>
  <c r="Z53" i="1"/>
  <c r="Z68" i="1"/>
  <c r="G58" i="1" a="1"/>
  <c r="G47" i="1" a="1"/>
  <c r="G42" i="1" a="1"/>
  <c r="Z58" i="1"/>
  <c r="G62" i="1" a="1"/>
  <c r="M58" i="1" a="1"/>
  <c r="G59" i="1" a="1"/>
  <c r="Z34" i="1"/>
  <c r="M39" i="1" a="1"/>
  <c r="G201" i="1" a="1"/>
  <c r="Z36" i="1"/>
  <c r="Z35" i="1"/>
  <c r="Z38" i="1"/>
  <c r="Z136" i="1"/>
  <c r="Z48" i="1"/>
  <c r="M133" i="1" a="1"/>
  <c r="G53" i="1" a="1"/>
  <c r="Z54" i="1"/>
  <c r="G40" i="1" a="1"/>
  <c r="G57" i="1" a="1"/>
  <c r="M112" i="1" a="1"/>
  <c r="G44" i="1" a="1"/>
  <c r="Z46" i="1"/>
  <c r="Z64" i="1"/>
  <c r="M41" i="1" a="1"/>
  <c r="Z51" i="1"/>
  <c r="M51" i="1" a="1"/>
  <c r="Z110" i="1"/>
  <c r="Z126" i="1"/>
  <c r="G66" i="1" a="1"/>
  <c r="Z33" i="1"/>
  <c r="M111" i="1" a="1"/>
  <c r="Z59" i="1"/>
  <c r="M127" i="1" a="1"/>
  <c r="Z37" i="1"/>
  <c r="M129" i="1" a="1"/>
  <c r="Z62" i="1"/>
  <c r="Z50" i="1"/>
  <c r="G200" i="1" a="1"/>
  <c r="M55" i="1" a="1"/>
  <c r="G32" i="1" a="1"/>
  <c r="Z41" i="1"/>
  <c r="G35" i="1" a="1"/>
  <c r="Z60" i="1"/>
  <c r="Z52" i="1"/>
  <c r="Z134" i="1"/>
  <c r="M54" i="1" a="1"/>
  <c r="M65" i="1" a="1"/>
  <c r="Z40" i="1"/>
  <c r="G48" i="1" a="1"/>
  <c r="Z45" i="1"/>
  <c r="G37" i="1" a="1"/>
  <c r="G46" i="1" a="1"/>
  <c r="M35" i="1" a="1"/>
  <c r="Z200" i="1"/>
  <c r="Z47" i="1"/>
  <c r="G39" i="1" a="1"/>
  <c r="Z44" i="1"/>
  <c r="M57" i="1" a="1"/>
  <c r="Z32" i="1"/>
  <c r="Z131" i="1"/>
  <c r="G69" i="1" a="1"/>
  <c r="Z43" i="1"/>
  <c r="M50" i="1" a="1"/>
  <c r="M33" i="1" a="1"/>
  <c r="M142" i="1" a="1"/>
  <c r="G99" i="1" a="1"/>
  <c r="G65" i="1" a="1"/>
  <c r="M53" i="1" a="1"/>
  <c r="G126" i="1" a="1"/>
  <c r="G34" i="1" a="1"/>
  <c r="Z49" i="1"/>
  <c r="G61" i="1" a="1"/>
  <c r="G43" i="1" a="1"/>
  <c r="G54" i="1" a="1"/>
  <c r="M32" i="1" a="1"/>
  <c r="G55" i="1" a="1"/>
  <c r="Z109" i="1"/>
  <c r="M47" i="1" a="1"/>
  <c r="G45" i="1" a="1"/>
  <c r="Z125" i="1"/>
  <c r="Z42" i="1"/>
  <c r="G71" i="1" a="1"/>
  <c r="M62" i="1" a="1"/>
  <c r="G52" i="1" a="1"/>
  <c r="Z56" i="1"/>
  <c r="G67" i="1" a="1"/>
  <c r="Z196" i="1"/>
  <c r="G50" i="1" a="1"/>
  <c r="G70" i="1" a="1"/>
  <c r="M196" i="1" a="1"/>
  <c r="M130" i="1" a="1"/>
  <c r="G113" i="1" a="1"/>
  <c r="M34" i="1" a="1"/>
  <c r="Z99" i="1"/>
  <c r="G159" i="1" a="1"/>
  <c r="M128" i="1" a="1"/>
  <c r="M38" i="1" a="1"/>
  <c r="M131" i="1" a="1"/>
  <c r="M59" i="1" a="1"/>
  <c r="M52" i="1" a="1"/>
  <c r="M40" i="1" a="1"/>
  <c r="M63" i="1" a="1"/>
  <c r="M42" i="1" a="1"/>
  <c r="M201" i="1" a="1"/>
  <c r="M159" i="1" a="1"/>
  <c r="M37" i="1" a="1"/>
  <c r="M45" i="1" a="1"/>
  <c r="M202" i="1" a="1"/>
  <c r="M144" i="1" a="1"/>
  <c r="M110" i="1" a="1"/>
  <c r="M125" i="1" a="1"/>
  <c r="M67" i="1" a="1"/>
  <c r="M119" i="1" a="1"/>
  <c r="M69" i="1" a="1"/>
  <c r="M200" i="1" l="1"/>
  <c r="G199" i="1"/>
  <c r="AA65" i="1"/>
  <c r="M198" i="1"/>
  <c r="M64" i="1"/>
  <c r="M68" i="1"/>
  <c r="M199" i="1"/>
  <c r="G64" i="1"/>
  <c r="M44" i="1"/>
  <c r="F142" i="1"/>
  <c r="Y104" i="1"/>
  <c r="Y111" i="1"/>
  <c r="Y106" i="1"/>
  <c r="F109" i="1"/>
  <c r="L95" i="1"/>
  <c r="Y129" i="1"/>
  <c r="F92" i="1"/>
  <c r="Y133" i="1"/>
  <c r="F132" i="1"/>
  <c r="Y120" i="1"/>
  <c r="F130" i="1"/>
  <c r="L104" i="1"/>
  <c r="F108" i="1"/>
  <c r="L171" i="1"/>
  <c r="F144" i="1"/>
  <c r="F98" i="1"/>
  <c r="L108" i="1"/>
  <c r="L121" i="1"/>
  <c r="F95" i="1"/>
  <c r="F133" i="1"/>
  <c r="L102" i="1"/>
  <c r="Y92" i="1"/>
  <c r="L98" i="1"/>
  <c r="Y98" i="1"/>
  <c r="L99" i="1"/>
  <c r="AA199" i="1"/>
  <c r="L109" i="1"/>
  <c r="F117" i="1"/>
  <c r="F102" i="1"/>
  <c r="F111" i="1"/>
  <c r="AA197" i="1"/>
  <c r="M53" i="1"/>
  <c r="M127" i="1"/>
  <c r="G159" i="1"/>
  <c r="G200" i="1"/>
  <c r="M93" i="1"/>
  <c r="G110" i="1"/>
  <c r="G65" i="1"/>
  <c r="AA59" i="1"/>
  <c r="M146" i="1"/>
  <c r="G60" i="1"/>
  <c r="G52" i="1"/>
  <c r="H52" i="1" s="1"/>
  <c r="M111" i="1"/>
  <c r="AA38" i="1"/>
  <c r="G35" i="1"/>
  <c r="AA69" i="1"/>
  <c r="M62" i="1"/>
  <c r="AA33" i="1"/>
  <c r="AA35" i="1"/>
  <c r="G48" i="1"/>
  <c r="AA50" i="1"/>
  <c r="AA57" i="1"/>
  <c r="G56" i="1"/>
  <c r="G99" i="1"/>
  <c r="G66" i="1"/>
  <c r="AA36" i="1"/>
  <c r="G33" i="1"/>
  <c r="AA67" i="1"/>
  <c r="AA70" i="1"/>
  <c r="AA61" i="1"/>
  <c r="G71" i="1"/>
  <c r="G201" i="1"/>
  <c r="AA41" i="1"/>
  <c r="M43" i="1"/>
  <c r="G51" i="1"/>
  <c r="AA198" i="1"/>
  <c r="M142" i="1"/>
  <c r="M39" i="1"/>
  <c r="M131" i="1"/>
  <c r="G125" i="1"/>
  <c r="M33" i="1"/>
  <c r="AA110" i="1"/>
  <c r="AA34" i="1"/>
  <c r="G32" i="1"/>
  <c r="H32" i="1" s="1"/>
  <c r="G41" i="1"/>
  <c r="M38" i="1"/>
  <c r="AA42" i="1"/>
  <c r="M50" i="1"/>
  <c r="M51" i="1"/>
  <c r="G59" i="1"/>
  <c r="M59" i="1"/>
  <c r="AA62" i="1"/>
  <c r="AA71" i="1"/>
  <c r="M45" i="1"/>
  <c r="AA43" i="1"/>
  <c r="AA51" i="1"/>
  <c r="M58" i="1"/>
  <c r="M55" i="1"/>
  <c r="M125" i="1"/>
  <c r="M144" i="1"/>
  <c r="G45" i="1"/>
  <c r="G69" i="1"/>
  <c r="M41" i="1"/>
  <c r="M128" i="1"/>
  <c r="M47" i="1"/>
  <c r="AA64" i="1"/>
  <c r="AA99" i="1"/>
  <c r="M129" i="1"/>
  <c r="G145" i="1"/>
  <c r="AA109" i="1"/>
  <c r="AA32" i="1"/>
  <c r="AA46" i="1"/>
  <c r="M34" i="1"/>
  <c r="AA40" i="1"/>
  <c r="M46" i="1"/>
  <c r="M49" i="1"/>
  <c r="G55" i="1"/>
  <c r="M57" i="1"/>
  <c r="G44" i="1"/>
  <c r="G62" i="1"/>
  <c r="G113" i="1"/>
  <c r="G129" i="1"/>
  <c r="M119" i="1"/>
  <c r="G49" i="1"/>
  <c r="M32" i="1"/>
  <c r="N32" i="1" s="1"/>
  <c r="AA44" i="1"/>
  <c r="M112" i="1"/>
  <c r="M110" i="1"/>
  <c r="M130" i="1"/>
  <c r="M65" i="1"/>
  <c r="M61" i="1"/>
  <c r="M37" i="1"/>
  <c r="G54" i="1"/>
  <c r="G39" i="1"/>
  <c r="M69" i="1"/>
  <c r="M196" i="1"/>
  <c r="M201" i="1"/>
  <c r="AA37" i="1"/>
  <c r="AA39" i="1"/>
  <c r="G43" i="1"/>
  <c r="AA47" i="1"/>
  <c r="G57" i="1"/>
  <c r="AA58" i="1"/>
  <c r="G70" i="1"/>
  <c r="M52" i="1"/>
  <c r="N52" i="1" s="1"/>
  <c r="G63" i="1"/>
  <c r="M70" i="1"/>
  <c r="AA200" i="1"/>
  <c r="G40" i="1"/>
  <c r="G42" i="1"/>
  <c r="G50" i="1"/>
  <c r="M54" i="1"/>
  <c r="M63" i="1"/>
  <c r="G61" i="1"/>
  <c r="M35" i="1"/>
  <c r="AA54" i="1"/>
  <c r="G47" i="1"/>
  <c r="M67" i="1"/>
  <c r="G36" i="1"/>
  <c r="G38" i="1"/>
  <c r="AA49" i="1"/>
  <c r="G46" i="1"/>
  <c r="G53" i="1"/>
  <c r="G58" i="1"/>
  <c r="AA196" i="1"/>
  <c r="AA52" i="1"/>
  <c r="AA63" i="1"/>
  <c r="G198" i="1"/>
  <c r="G37" i="1"/>
  <c r="M133" i="1"/>
  <c r="AA68" i="1"/>
  <c r="G67" i="1"/>
  <c r="M40" i="1"/>
  <c r="M159" i="1"/>
  <c r="M42" i="1"/>
  <c r="G34" i="1"/>
  <c r="AA45" i="1"/>
  <c r="AA48" i="1"/>
  <c r="AA53" i="1"/>
  <c r="AA56" i="1"/>
  <c r="AA60" i="1"/>
  <c r="M71" i="1"/>
  <c r="G126" i="1"/>
  <c r="F162" i="1"/>
  <c r="F168" i="1"/>
  <c r="L168" i="1"/>
  <c r="Y168" i="1"/>
  <c r="L150" i="1"/>
  <c r="L148" i="1"/>
  <c r="Y149" i="1"/>
  <c r="Y150" i="1"/>
  <c r="L147" i="1"/>
  <c r="F148" i="1"/>
  <c r="F149" i="1"/>
  <c r="L149" i="1"/>
  <c r="Y147" i="1"/>
  <c r="F150" i="1"/>
  <c r="F147" i="1"/>
  <c r="F143" i="1"/>
  <c r="F146" i="1"/>
  <c r="Y148" i="1"/>
  <c r="Y145" i="1"/>
  <c r="F141" i="1"/>
  <c r="Y144" i="1"/>
  <c r="L145" i="1"/>
  <c r="L141" i="1"/>
  <c r="Y141" i="1"/>
  <c r="Y143" i="1"/>
  <c r="F163" i="1"/>
  <c r="L156" i="1"/>
  <c r="L158" i="1"/>
  <c r="F157" i="1"/>
  <c r="L157" i="1"/>
  <c r="Y158" i="1"/>
  <c r="L155" i="1"/>
  <c r="Y156" i="1"/>
  <c r="Y157" i="1"/>
  <c r="F156" i="1"/>
  <c r="F153" i="1"/>
  <c r="F155" i="1"/>
  <c r="F154" i="1"/>
  <c r="F158" i="1"/>
  <c r="L153" i="1"/>
  <c r="Y155" i="1"/>
  <c r="L154" i="1"/>
  <c r="L165" i="1"/>
  <c r="F164" i="1"/>
  <c r="F166" i="1"/>
  <c r="L164" i="1"/>
  <c r="L166" i="1"/>
  <c r="Y164" i="1"/>
  <c r="Y165" i="1"/>
  <c r="Y166" i="1"/>
  <c r="F165" i="1"/>
  <c r="L162" i="1"/>
  <c r="Y146" i="1"/>
  <c r="L143" i="1"/>
  <c r="F139" i="1"/>
  <c r="Y151" i="1"/>
  <c r="F151" i="1"/>
  <c r="L151" i="1"/>
  <c r="Y154" i="1"/>
  <c r="F175" i="1"/>
  <c r="Y175" i="1"/>
  <c r="L175" i="1"/>
  <c r="Y100" i="1"/>
  <c r="L169" i="1"/>
  <c r="F170" i="1"/>
  <c r="L170" i="1"/>
  <c r="Y169" i="1"/>
  <c r="Y170" i="1"/>
  <c r="F169" i="1"/>
  <c r="F107" i="1"/>
  <c r="L107" i="1"/>
  <c r="F106" i="1"/>
  <c r="Y107" i="1"/>
  <c r="L106" i="1"/>
  <c r="Y93" i="1"/>
  <c r="F104" i="1"/>
  <c r="F94" i="1"/>
  <c r="F100" i="1"/>
  <c r="Y97" i="1"/>
  <c r="F97" i="1"/>
  <c r="L97" i="1"/>
  <c r="Y102" i="1"/>
  <c r="Y103" i="1"/>
  <c r="F101" i="1"/>
  <c r="L101" i="1"/>
  <c r="L96" i="1"/>
  <c r="F105" i="1"/>
  <c r="L105" i="1"/>
  <c r="L100" i="1"/>
  <c r="L94" i="1"/>
  <c r="F103" i="1"/>
  <c r="L103" i="1"/>
  <c r="L92" i="1"/>
  <c r="F96" i="1"/>
  <c r="Y163" i="1"/>
  <c r="L163" i="1"/>
  <c r="Y95" i="1"/>
  <c r="Y153" i="1"/>
  <c r="Y96" i="1"/>
  <c r="F93" i="1"/>
  <c r="F188" i="1"/>
  <c r="Y190" i="1"/>
  <c r="L188" i="1"/>
  <c r="Y189" i="1"/>
  <c r="L190" i="1"/>
  <c r="L189" i="1"/>
  <c r="Y187" i="1"/>
  <c r="F189" i="1"/>
  <c r="Y188" i="1"/>
  <c r="F190" i="1"/>
  <c r="L187" i="1"/>
  <c r="F187" i="1"/>
  <c r="Y177" i="1"/>
  <c r="F177" i="1"/>
  <c r="L177" i="1"/>
  <c r="F176" i="1"/>
  <c r="Y176" i="1"/>
  <c r="L176" i="1"/>
  <c r="Y179" i="1"/>
  <c r="F178" i="1"/>
  <c r="Y178" i="1"/>
  <c r="L178" i="1"/>
  <c r="F179" i="1"/>
  <c r="L179" i="1"/>
  <c r="F202" i="1"/>
  <c r="F137" i="1"/>
  <c r="Y162" i="1"/>
  <c r="Y101" i="1"/>
  <c r="Y94" i="1"/>
  <c r="Y105" i="1"/>
  <c r="Y140" i="1"/>
  <c r="F138" i="1"/>
  <c r="L140" i="1"/>
  <c r="Y139" i="1"/>
  <c r="L139" i="1"/>
  <c r="L138" i="1"/>
  <c r="F140" i="1"/>
  <c r="Y137" i="1"/>
  <c r="L137" i="1"/>
  <c r="Y138" i="1"/>
  <c r="L152" i="1"/>
  <c r="Y152" i="1"/>
  <c r="F152" i="1"/>
  <c r="F184" i="1"/>
  <c r="L184" i="1"/>
  <c r="F183" i="1"/>
  <c r="Y184" i="1"/>
  <c r="L183" i="1"/>
  <c r="Y182" i="1"/>
  <c r="Y183" i="1"/>
  <c r="L182" i="1"/>
  <c r="L180" i="1"/>
  <c r="Y180" i="1"/>
  <c r="F180" i="1"/>
  <c r="Y135" i="1"/>
  <c r="L135" i="1"/>
  <c r="F135" i="1"/>
  <c r="L132" i="1"/>
  <c r="F127" i="1"/>
  <c r="L134" i="1"/>
  <c r="Y132" i="1"/>
  <c r="Y128" i="1"/>
  <c r="F131" i="1"/>
  <c r="Y130" i="1"/>
  <c r="F128" i="1"/>
  <c r="F134" i="1"/>
  <c r="L113" i="1"/>
  <c r="Y127" i="1"/>
  <c r="F160" i="1"/>
  <c r="Y161" i="1"/>
  <c r="Y159" i="1"/>
  <c r="F161" i="1"/>
  <c r="L160" i="1"/>
  <c r="Y160" i="1"/>
  <c r="L161" i="1"/>
  <c r="Y108" i="1"/>
  <c r="Y193" i="1"/>
  <c r="L194" i="1"/>
  <c r="Y195" i="1"/>
  <c r="F195" i="1"/>
  <c r="L195" i="1"/>
  <c r="F193" i="1"/>
  <c r="Y194" i="1"/>
  <c r="L193" i="1"/>
  <c r="F194" i="1"/>
  <c r="F124" i="1"/>
  <c r="F123" i="1"/>
  <c r="L123" i="1"/>
  <c r="Y124" i="1"/>
  <c r="Y123" i="1"/>
  <c r="L124" i="1"/>
  <c r="AA136" i="1"/>
  <c r="L120" i="1"/>
  <c r="F120" i="1"/>
  <c r="Y118" i="1"/>
  <c r="L118" i="1"/>
  <c r="F118" i="1"/>
  <c r="L117" i="1"/>
  <c r="L167" i="1"/>
  <c r="Y167" i="1"/>
  <c r="F167" i="1"/>
  <c r="Y191" i="1"/>
  <c r="F191" i="1"/>
  <c r="L191" i="1"/>
  <c r="Y113" i="1"/>
  <c r="L126" i="1"/>
  <c r="Y119" i="1"/>
  <c r="F121" i="1"/>
  <c r="F122" i="1"/>
  <c r="L122" i="1"/>
  <c r="Y122" i="1"/>
  <c r="F119" i="1"/>
  <c r="Y121" i="1"/>
  <c r="F186" i="1"/>
  <c r="L186" i="1"/>
  <c r="F185" i="1"/>
  <c r="Y185" i="1"/>
  <c r="Y186" i="1"/>
  <c r="L185" i="1"/>
  <c r="F182" i="1"/>
  <c r="Y117" i="1"/>
  <c r="L173" i="1"/>
  <c r="F172" i="1"/>
  <c r="F174" i="1"/>
  <c r="L172" i="1"/>
  <c r="L174" i="1"/>
  <c r="Y172" i="1"/>
  <c r="F171" i="1"/>
  <c r="F173" i="1"/>
  <c r="Y174" i="1"/>
  <c r="Y173" i="1"/>
  <c r="Y171" i="1"/>
  <c r="Y115" i="1"/>
  <c r="L115" i="1"/>
  <c r="Y114" i="1"/>
  <c r="Y112" i="1"/>
  <c r="F115" i="1"/>
  <c r="L114" i="1"/>
  <c r="F112" i="1"/>
  <c r="F114" i="1"/>
  <c r="Y192" i="1"/>
  <c r="F192" i="1"/>
  <c r="L192" i="1"/>
  <c r="I139" i="1"/>
  <c r="J139" i="1"/>
  <c r="AA125" i="1"/>
  <c r="AA131" i="1"/>
  <c r="AA142" i="1"/>
  <c r="AA134" i="1"/>
  <c r="AA126" i="1"/>
  <c r="M202" i="1"/>
  <c r="N202" i="1" s="1"/>
  <c r="U202" i="1"/>
  <c r="T202" i="1" s="1"/>
  <c r="T203" i="1" s="1"/>
  <c r="T204" i="1" s="1"/>
  <c r="T205" i="1" s="1"/>
  <c r="T206" i="1" s="1"/>
  <c r="T207" i="1" s="1"/>
  <c r="T208" i="1" s="1"/>
  <c r="T209" i="1" s="1"/>
  <c r="T210" i="1" s="1"/>
  <c r="T211" i="1" s="1"/>
  <c r="T212" i="1" s="1"/>
  <c r="T213" i="1" s="1"/>
  <c r="T214" i="1" s="1"/>
  <c r="T215" i="1" s="1"/>
  <c r="T216" i="1" s="1"/>
  <c r="T217" i="1" s="1"/>
  <c r="V202" i="1"/>
  <c r="Y202" i="1"/>
  <c r="X202" i="1"/>
  <c r="W202" i="1"/>
  <c r="AH202" i="1"/>
  <c r="AH203" i="1" s="1"/>
  <c r="AH204" i="1" s="1"/>
  <c r="AH205" i="1" s="1"/>
  <c r="AH206" i="1" s="1"/>
  <c r="AH207" i="1" s="1"/>
  <c r="AH208" i="1" s="1"/>
  <c r="AH209" i="1" s="1"/>
  <c r="AH210" i="1" s="1"/>
  <c r="AH211" i="1" s="1"/>
  <c r="AH212" i="1" s="1"/>
  <c r="AH213" i="1" s="1"/>
  <c r="AH214" i="1" s="1"/>
  <c r="AH215" i="1" s="1"/>
  <c r="AH216" i="1" s="1"/>
  <c r="AH217" i="1" s="1"/>
  <c r="AJ202" i="1"/>
  <c r="AJ203" i="1" s="1"/>
  <c r="AJ204" i="1" s="1"/>
  <c r="AJ205" i="1" s="1"/>
  <c r="AJ206" i="1" s="1"/>
  <c r="AJ207" i="1" s="1"/>
  <c r="AJ208" i="1" s="1"/>
  <c r="AJ209" i="1" s="1"/>
  <c r="AJ210" i="1" s="1"/>
  <c r="AJ211" i="1" s="1"/>
  <c r="AJ212" i="1" s="1"/>
  <c r="AJ213" i="1" s="1"/>
  <c r="AJ214" i="1" s="1"/>
  <c r="AJ215" i="1" s="1"/>
  <c r="AJ216" i="1" s="1"/>
  <c r="AM202" i="1" a="1"/>
  <c r="AM202" i="1" s="1"/>
  <c r="F203" i="1"/>
  <c r="H203" i="1"/>
  <c r="I203" i="1"/>
  <c r="J204" i="1" s="1"/>
  <c r="J203" i="1"/>
  <c r="L203" i="1"/>
  <c r="N203" i="1"/>
  <c r="U203" i="1"/>
  <c r="V203" i="1"/>
  <c r="W203" i="1"/>
  <c r="Y203" i="1"/>
  <c r="X203" i="1"/>
  <c r="AM203" i="1" a="1"/>
  <c r="AM203" i="1" s="1"/>
  <c r="F204" i="1"/>
  <c r="H204" i="1"/>
  <c r="L204" i="1"/>
  <c r="N204" i="1"/>
  <c r="U204" i="1"/>
  <c r="V204" i="1"/>
  <c r="W204" i="1"/>
  <c r="Y204" i="1"/>
  <c r="X204" i="1"/>
  <c r="AM204" i="1" a="1"/>
  <c r="AM204" i="1" s="1"/>
  <c r="F205" i="1"/>
  <c r="H205" i="1"/>
  <c r="L205" i="1"/>
  <c r="N205" i="1"/>
  <c r="U205" i="1"/>
  <c r="V205" i="1"/>
  <c r="W205" i="1"/>
  <c r="Y205" i="1"/>
  <c r="X205" i="1"/>
  <c r="AM205" i="1" a="1"/>
  <c r="AM205" i="1" s="1"/>
  <c r="F206" i="1"/>
  <c r="H206" i="1"/>
  <c r="L206" i="1"/>
  <c r="N206" i="1"/>
  <c r="U206" i="1"/>
  <c r="V206" i="1"/>
  <c r="W206" i="1"/>
  <c r="Y206" i="1"/>
  <c r="X206" i="1"/>
  <c r="AM206" i="1" a="1"/>
  <c r="AM206" i="1" s="1"/>
  <c r="F207" i="1"/>
  <c r="H207" i="1"/>
  <c r="L207" i="1"/>
  <c r="N207" i="1"/>
  <c r="U207" i="1"/>
  <c r="V207" i="1"/>
  <c r="W207" i="1"/>
  <c r="Y207" i="1"/>
  <c r="X207" i="1"/>
  <c r="AM207" i="1" a="1"/>
  <c r="AM207" i="1" s="1"/>
  <c r="F208" i="1"/>
  <c r="H208" i="1"/>
  <c r="L208" i="1"/>
  <c r="N208" i="1"/>
  <c r="U208" i="1"/>
  <c r="V208" i="1"/>
  <c r="W208" i="1"/>
  <c r="Y208" i="1"/>
  <c r="X208" i="1"/>
  <c r="AM208" i="1" a="1"/>
  <c r="AM208" i="1" s="1"/>
  <c r="F209" i="1"/>
  <c r="H209" i="1"/>
  <c r="L209" i="1"/>
  <c r="N209" i="1"/>
  <c r="U209" i="1"/>
  <c r="V209" i="1"/>
  <c r="W209" i="1"/>
  <c r="Y209" i="1"/>
  <c r="X209" i="1"/>
  <c r="AM209" i="1" a="1"/>
  <c r="AM209" i="1" s="1"/>
  <c r="F210" i="1"/>
  <c r="H210" i="1"/>
  <c r="L210" i="1"/>
  <c r="N210" i="1"/>
  <c r="U210" i="1"/>
  <c r="V210" i="1"/>
  <c r="W210" i="1"/>
  <c r="Y210" i="1"/>
  <c r="X210" i="1"/>
  <c r="AM210" i="1" a="1"/>
  <c r="AM210" i="1" s="1"/>
  <c r="F211" i="1"/>
  <c r="H211" i="1"/>
  <c r="L211" i="1"/>
  <c r="N211" i="1"/>
  <c r="U211" i="1"/>
  <c r="V211" i="1"/>
  <c r="W211" i="1"/>
  <c r="Y211" i="1"/>
  <c r="X211" i="1"/>
  <c r="AM211" i="1" a="1"/>
  <c r="AM211" i="1" s="1"/>
  <c r="F212" i="1"/>
  <c r="H212" i="1"/>
  <c r="L212" i="1"/>
  <c r="N212" i="1"/>
  <c r="U212" i="1"/>
  <c r="V212" i="1"/>
  <c r="W212" i="1"/>
  <c r="Y212" i="1"/>
  <c r="X212" i="1"/>
  <c r="AM212" i="1" a="1"/>
  <c r="AM212" i="1" s="1"/>
  <c r="F213" i="1"/>
  <c r="H213" i="1"/>
  <c r="L213" i="1"/>
  <c r="N213" i="1"/>
  <c r="U213" i="1"/>
  <c r="V213" i="1"/>
  <c r="W213" i="1"/>
  <c r="Y213" i="1"/>
  <c r="X213" i="1"/>
  <c r="AM213" i="1" a="1"/>
  <c r="AM213" i="1" s="1"/>
  <c r="F214" i="1"/>
  <c r="H214" i="1"/>
  <c r="L214" i="1"/>
  <c r="N214" i="1"/>
  <c r="U214" i="1"/>
  <c r="V214" i="1"/>
  <c r="W214" i="1"/>
  <c r="Y214" i="1"/>
  <c r="X214" i="1"/>
  <c r="AM214" i="1" a="1"/>
  <c r="AM214" i="1" s="1"/>
  <c r="F215" i="1"/>
  <c r="H215" i="1"/>
  <c r="L215" i="1"/>
  <c r="N215" i="1"/>
  <c r="U215" i="1"/>
  <c r="V215" i="1"/>
  <c r="W215" i="1"/>
  <c r="Y215" i="1"/>
  <c r="X215" i="1"/>
  <c r="AM215" i="1" a="1"/>
  <c r="AM215" i="1" s="1"/>
  <c r="F216" i="1"/>
  <c r="H216" i="1"/>
  <c r="L216" i="1"/>
  <c r="N216" i="1"/>
  <c r="U216" i="1"/>
  <c r="V216" i="1"/>
  <c r="W216" i="1"/>
  <c r="Y216" i="1"/>
  <c r="X216" i="1"/>
  <c r="AM216" i="1" a="1"/>
  <c r="AM216" i="1" s="1"/>
  <c r="F217" i="1"/>
  <c r="H217" i="1"/>
  <c r="L217" i="1"/>
  <c r="N217" i="1"/>
  <c r="U217" i="1"/>
  <c r="V217" i="1"/>
  <c r="W217" i="1"/>
  <c r="Y217" i="1"/>
  <c r="X217" i="1"/>
  <c r="AG217" i="1"/>
  <c r="F218" i="1"/>
  <c r="G92" i="1" a="1"/>
  <c r="G144" i="1" a="1"/>
  <c r="M98" i="1" a="1"/>
  <c r="G132" i="1" a="1"/>
  <c r="M108" i="1" a="1"/>
  <c r="Z120" i="1"/>
  <c r="M121" i="1" a="1"/>
  <c r="G108" i="1" a="1"/>
  <c r="M102" i="1" a="1"/>
  <c r="G102" i="1" a="1"/>
  <c r="M171" i="1" a="1"/>
  <c r="G111" i="1" a="1"/>
  <c r="G142" i="1" a="1"/>
  <c r="Z133" i="1"/>
  <c r="G98" i="1" a="1"/>
  <c r="Z98" i="1"/>
  <c r="Z104" i="1"/>
  <c r="M99" i="1" a="1"/>
  <c r="Z111" i="1"/>
  <c r="M95" i="1" a="1"/>
  <c r="Z129" i="1"/>
  <c r="Z92" i="1"/>
  <c r="Z106" i="1"/>
  <c r="G130" i="1" a="1"/>
  <c r="G95" i="1" a="1"/>
  <c r="M109" i="1" a="1"/>
  <c r="G109" i="1" a="1"/>
  <c r="M104" i="1" a="1"/>
  <c r="G133" i="1" a="1"/>
  <c r="G117" i="1" a="1"/>
  <c r="M169" i="1" a="1"/>
  <c r="Z162" i="1"/>
  <c r="M124" i="1" a="1"/>
  <c r="M147" i="1" a="1"/>
  <c r="Z107" i="1"/>
  <c r="M138" i="1" a="1"/>
  <c r="G121" i="1" a="1"/>
  <c r="G137" i="1" a="1"/>
  <c r="G163" i="1" a="1"/>
  <c r="Z180" i="1"/>
  <c r="Z185" i="1"/>
  <c r="G156" i="1" a="1"/>
  <c r="Z96" i="1"/>
  <c r="Z161" i="1"/>
  <c r="G173" i="1" a="1"/>
  <c r="G186" i="1" a="1"/>
  <c r="M162" i="1" a="1"/>
  <c r="G176" i="1" a="1"/>
  <c r="Z195" i="1"/>
  <c r="Z175" i="1"/>
  <c r="G202" i="1" a="1"/>
  <c r="M123" i="1" a="1"/>
  <c r="Z149" i="1"/>
  <c r="G193" i="1" a="1"/>
  <c r="G205" i="1" a="1"/>
  <c r="G216" i="1" a="1"/>
  <c r="G214" i="1" a="1"/>
  <c r="G209" i="1" a="1"/>
  <c r="M213" i="1" a="1"/>
  <c r="M182" i="1" a="1"/>
  <c r="Z156" i="1"/>
  <c r="Z171" i="1"/>
  <c r="G177" i="1" a="1"/>
  <c r="Z154" i="1"/>
  <c r="M149" i="1" a="1"/>
  <c r="Z144" i="1"/>
  <c r="G182" i="1" a="1"/>
  <c r="M107" i="1" a="1"/>
  <c r="Z208" i="1"/>
  <c r="Z212" i="1"/>
  <c r="M155" i="1" a="1"/>
  <c r="G127" i="1" a="1"/>
  <c r="Z155" i="1"/>
  <c r="Z127" i="1"/>
  <c r="G158" i="1" a="1"/>
  <c r="M151" i="1" a="1"/>
  <c r="G194" i="1" a="1"/>
  <c r="Z186" i="1"/>
  <c r="M187" i="1" a="1"/>
  <c r="Z184" i="1"/>
  <c r="M92" i="1" a="1"/>
  <c r="G128" i="1" a="1"/>
  <c r="G210" i="1" a="1"/>
  <c r="Z216" i="1"/>
  <c r="Z151" i="1"/>
  <c r="Z194" i="1"/>
  <c r="Z167" i="1"/>
  <c r="M188" i="1" a="1"/>
  <c r="G122" i="1" a="1"/>
  <c r="M145" i="1" a="1"/>
  <c r="Z159" i="1"/>
  <c r="Z176" i="1"/>
  <c r="M132" i="1" a="1"/>
  <c r="G212" i="1" a="1"/>
  <c r="Z150" i="1"/>
  <c r="G106" i="1" a="1"/>
  <c r="M139" i="1" a="1"/>
  <c r="M167" i="1" a="1"/>
  <c r="G146" i="1" a="1"/>
  <c r="M97" i="1" a="1"/>
  <c r="G184" i="1" a="1"/>
  <c r="G185" i="1" a="1"/>
  <c r="G192" i="1" a="1"/>
  <c r="G118" i="1" a="1"/>
  <c r="Z183" i="1"/>
  <c r="Z157" i="1"/>
  <c r="Z153" i="1"/>
  <c r="Z132" i="1"/>
  <c r="M172" i="1" a="1"/>
  <c r="Z187" i="1"/>
  <c r="G124" i="1" a="1"/>
  <c r="G107" i="1" a="1"/>
  <c r="M141" i="1" a="1"/>
  <c r="G175" i="1" a="1"/>
  <c r="M179" i="1" a="1"/>
  <c r="G123" i="1" a="1"/>
  <c r="G169" i="1" a="1"/>
  <c r="G138" i="1" a="1"/>
  <c r="M118" i="1" a="1"/>
  <c r="Z158" i="1"/>
  <c r="G204" i="1" a="1"/>
  <c r="G206" i="1" a="1"/>
  <c r="G215" i="1" a="1"/>
  <c r="G217" i="1" a="1"/>
  <c r="Z215" i="1"/>
  <c r="Z168" i="1"/>
  <c r="Z140" i="1"/>
  <c r="Z147" i="1"/>
  <c r="Z138" i="1"/>
  <c r="G190" i="1" a="1"/>
  <c r="M166" i="1" a="1"/>
  <c r="M206" i="1" a="1"/>
  <c r="M214" i="1" a="1"/>
  <c r="Z211" i="1"/>
  <c r="Z141" i="1"/>
  <c r="M186" i="1" a="1"/>
  <c r="M134" i="1" a="1"/>
  <c r="G147" i="1" a="1"/>
  <c r="Z166" i="1"/>
  <c r="Z192" i="1"/>
  <c r="Z191" i="1"/>
  <c r="Z97" i="1"/>
  <c r="G191" i="1" a="1"/>
  <c r="M101" i="1" a="1"/>
  <c r="M152" i="1" a="1"/>
  <c r="Z202" i="1"/>
  <c r="Z204" i="1"/>
  <c r="M163" i="1" a="1"/>
  <c r="G172" i="1" a="1"/>
  <c r="M190" i="1" a="1"/>
  <c r="G114" i="1" a="1"/>
  <c r="M178" i="1" a="1"/>
  <c r="M168" i="1" a="1"/>
  <c r="Z137" i="1"/>
  <c r="M140" i="1" a="1"/>
  <c r="G101" i="1" a="1"/>
  <c r="G157" i="1" a="1"/>
  <c r="M135" i="1" a="1"/>
  <c r="Z163" i="1"/>
  <c r="Z203" i="1"/>
  <c r="M207" i="1" a="1"/>
  <c r="G178" i="1" a="1"/>
  <c r="Z101" i="1"/>
  <c r="Z182" i="1"/>
  <c r="Z102" i="1"/>
  <c r="M156" i="1" a="1"/>
  <c r="Z113" i="1"/>
  <c r="G164" i="1" a="1"/>
  <c r="Z146" i="1"/>
  <c r="G115" i="1" a="1"/>
  <c r="M209" i="1" a="1"/>
  <c r="G143" i="1" a="1"/>
  <c r="G97" i="1" a="1"/>
  <c r="G152" i="1" a="1"/>
  <c r="Z119" i="1"/>
  <c r="Z143" i="1"/>
  <c r="M100" i="1" a="1"/>
  <c r="M180" i="1" a="1"/>
  <c r="G174" i="1" a="1"/>
  <c r="Z117" i="1"/>
  <c r="Z160" i="1"/>
  <c r="G160" i="1" a="1"/>
  <c r="Z115" i="1"/>
  <c r="G165" i="1" a="1"/>
  <c r="G120" i="1" a="1"/>
  <c r="G96" i="1" a="1"/>
  <c r="G139" i="1" a="1"/>
  <c r="Z170" i="1"/>
  <c r="Z118" i="1"/>
  <c r="G94" i="1" a="1"/>
  <c r="G119" i="1" a="1"/>
  <c r="Z174" i="1"/>
  <c r="G207" i="1" a="1"/>
  <c r="M105" i="1" a="1"/>
  <c r="Z95" i="1"/>
  <c r="Z193" i="1"/>
  <c r="Z105" i="1"/>
  <c r="G104" i="1" a="1"/>
  <c r="M183" i="1" a="1"/>
  <c r="G203" i="1" a="1"/>
  <c r="Z213" i="1"/>
  <c r="Z169" i="1"/>
  <c r="G141" i="1" a="1"/>
  <c r="Z122" i="1"/>
  <c r="G171" i="1" a="1"/>
  <c r="Z206" i="1"/>
  <c r="M205" i="1" a="1"/>
  <c r="G162" i="1" a="1"/>
  <c r="M122" i="1" a="1"/>
  <c r="M184" i="1" a="1"/>
  <c r="G103" i="1" a="1"/>
  <c r="Z123" i="1"/>
  <c r="Z114" i="1"/>
  <c r="G154" i="1" a="1"/>
  <c r="Z214" i="1"/>
  <c r="Z210" i="1"/>
  <c r="M153" i="1" a="1"/>
  <c r="Z189" i="1"/>
  <c r="M113" i="1" a="1"/>
  <c r="Z173" i="1"/>
  <c r="Z165" i="1"/>
  <c r="Z177" i="1"/>
  <c r="Z108" i="1"/>
  <c r="G179" i="1" a="1"/>
  <c r="G100" i="1" a="1"/>
  <c r="Z100" i="1"/>
  <c r="G168" i="1" a="1"/>
  <c r="Z94" i="1"/>
  <c r="M120" i="1" a="1"/>
  <c r="G149" i="1" a="1"/>
  <c r="Z93" i="1"/>
  <c r="G183" i="1" a="1"/>
  <c r="G135" i="1" a="1"/>
  <c r="Z139" i="1"/>
  <c r="M158" i="1" a="1"/>
  <c r="M103" i="1" a="1"/>
  <c r="Z135" i="1"/>
  <c r="G155" i="1" a="1"/>
  <c r="G188" i="1" a="1"/>
  <c r="Z130" i="1"/>
  <c r="Z112" i="1"/>
  <c r="Z124" i="1"/>
  <c r="Z179" i="1"/>
  <c r="G213" i="1" a="1"/>
  <c r="Z217" i="1"/>
  <c r="G211" i="1" a="1"/>
  <c r="M210" i="1" a="1"/>
  <c r="Z164" i="1"/>
  <c r="G187" i="1" a="1"/>
  <c r="M161" i="1" a="1"/>
  <c r="G112" i="1" a="1"/>
  <c r="G151" i="1" a="1"/>
  <c r="Z178" i="1"/>
  <c r="M193" i="1" a="1"/>
  <c r="M194" i="1" a="1"/>
  <c r="Z190" i="1"/>
  <c r="G105" i="1" a="1"/>
  <c r="G148" i="1" a="1"/>
  <c r="M106" i="1" a="1"/>
  <c r="G140" i="1" a="1"/>
  <c r="G167" i="1" a="1"/>
  <c r="Z145" i="1"/>
  <c r="Z103" i="1"/>
  <c r="G180" i="1" a="1"/>
  <c r="M191" i="1" a="1"/>
  <c r="M195" i="1" a="1"/>
  <c r="G134" i="1" a="1"/>
  <c r="G153" i="1" a="1"/>
  <c r="G93" i="1" a="1"/>
  <c r="G131" i="1" a="1"/>
  <c r="Z172" i="1"/>
  <c r="G166" i="1" a="1"/>
  <c r="Z188" i="1"/>
  <c r="G161" i="1" a="1"/>
  <c r="G150" i="1" a="1"/>
  <c r="Z121" i="1"/>
  <c r="Z152" i="1"/>
  <c r="Z207" i="1"/>
  <c r="G208" i="1" a="1"/>
  <c r="Z205" i="1"/>
  <c r="G218" i="1" a="1"/>
  <c r="M203" i="1" a="1"/>
  <c r="M217" i="1" a="1"/>
  <c r="G170" i="1" a="1"/>
  <c r="Z148" i="1"/>
  <c r="Z128" i="1"/>
  <c r="G189" i="1" a="1"/>
  <c r="G195" i="1" a="1"/>
  <c r="Z209" i="1"/>
  <c r="M211" i="1" a="1"/>
  <c r="M170" i="1" a="1"/>
  <c r="M189" i="1" a="1"/>
  <c r="M165" i="1" a="1"/>
  <c r="M215" i="1" a="1"/>
  <c r="M114" i="1" a="1"/>
  <c r="M94" i="1" a="1"/>
  <c r="M115" i="1" a="1"/>
  <c r="M137" i="1" a="1"/>
  <c r="M185" i="1" a="1"/>
  <c r="M175" i="1" a="1"/>
  <c r="M126" i="1" a="1"/>
  <c r="M154" i="1" a="1"/>
  <c r="M174" i="1" a="1"/>
  <c r="M177" i="1" a="1"/>
  <c r="M192" i="1" a="1"/>
  <c r="M117" i="1" a="1"/>
  <c r="M150" i="1" a="1"/>
  <c r="M160" i="1" a="1"/>
  <c r="M204" i="1" a="1"/>
  <c r="M208" i="1" a="1"/>
  <c r="M212" i="1" a="1"/>
  <c r="M216" i="1" a="1"/>
  <c r="M148" i="1" a="1"/>
  <c r="M157" i="1" a="1"/>
  <c r="M164" i="1" a="1"/>
  <c r="M143" i="1" a="1"/>
  <c r="M96" i="1" a="1"/>
  <c r="M176" i="1" a="1"/>
  <c r="M173" i="1" a="1"/>
  <c r="G117" i="1" l="1"/>
  <c r="H117" i="1" s="1"/>
  <c r="G133" i="1"/>
  <c r="M104" i="1"/>
  <c r="G109" i="1"/>
  <c r="M109" i="1"/>
  <c r="G95" i="1"/>
  <c r="G130" i="1"/>
  <c r="AA106" i="1"/>
  <c r="AA92" i="1"/>
  <c r="AA129" i="1"/>
  <c r="M95" i="1"/>
  <c r="AA111" i="1"/>
  <c r="M99" i="1"/>
  <c r="AA104" i="1"/>
  <c r="AA98" i="1"/>
  <c r="G98" i="1"/>
  <c r="AA133" i="1"/>
  <c r="G142" i="1"/>
  <c r="G111" i="1"/>
  <c r="M171" i="1"/>
  <c r="G102" i="1"/>
  <c r="M102" i="1"/>
  <c r="G108" i="1"/>
  <c r="M121" i="1"/>
  <c r="AA120" i="1"/>
  <c r="M108" i="1"/>
  <c r="G132" i="1"/>
  <c r="M98" i="1"/>
  <c r="G144" i="1"/>
  <c r="G92" i="1"/>
  <c r="H92" i="1" s="1"/>
  <c r="AS215" i="1"/>
  <c r="AS211" i="1"/>
  <c r="AS217" i="1"/>
  <c r="AS213" i="1"/>
  <c r="AA174" i="1"/>
  <c r="M126" i="1"/>
  <c r="G193" i="1"/>
  <c r="M132" i="1"/>
  <c r="AA152" i="1"/>
  <c r="AA179" i="1"/>
  <c r="AA163" i="1"/>
  <c r="M107" i="1"/>
  <c r="M166" i="1"/>
  <c r="AA158" i="1"/>
  <c r="AA149" i="1"/>
  <c r="G115" i="1"/>
  <c r="AA121" i="1"/>
  <c r="AA124" i="1"/>
  <c r="G128" i="1"/>
  <c r="M152" i="1"/>
  <c r="G190" i="1"/>
  <c r="M96" i="1"/>
  <c r="M143" i="1"/>
  <c r="G154" i="1"/>
  <c r="G150" i="1"/>
  <c r="AA112" i="1"/>
  <c r="G171" i="1"/>
  <c r="G182" i="1"/>
  <c r="H182" i="1" s="1"/>
  <c r="G119" i="1"/>
  <c r="M118" i="1"/>
  <c r="M123" i="1"/>
  <c r="G195" i="1"/>
  <c r="G161" i="1"/>
  <c r="AA130" i="1"/>
  <c r="M135" i="1"/>
  <c r="M183" i="1"/>
  <c r="AA138" i="1"/>
  <c r="G138" i="1"/>
  <c r="G202" i="1"/>
  <c r="H202" i="1" s="1"/>
  <c r="AA176" i="1"/>
  <c r="AA188" i="1"/>
  <c r="G188" i="1"/>
  <c r="M92" i="1"/>
  <c r="N92" i="1" s="1"/>
  <c r="M101" i="1"/>
  <c r="G94" i="1"/>
  <c r="G169" i="1"/>
  <c r="AA175" i="1"/>
  <c r="AA146" i="1"/>
  <c r="G166" i="1"/>
  <c r="G155" i="1"/>
  <c r="G157" i="1"/>
  <c r="AA144" i="1"/>
  <c r="AA147" i="1"/>
  <c r="M150" i="1"/>
  <c r="M192" i="1"/>
  <c r="AA114" i="1"/>
  <c r="AA172" i="1"/>
  <c r="M185" i="1"/>
  <c r="AA122" i="1"/>
  <c r="G191" i="1"/>
  <c r="AA118" i="1"/>
  <c r="G123" i="1"/>
  <c r="AA195" i="1"/>
  <c r="AA159" i="1"/>
  <c r="G131" i="1"/>
  <c r="AA135" i="1"/>
  <c r="AA184" i="1"/>
  <c r="M137" i="1"/>
  <c r="N137" i="1" s="1"/>
  <c r="AA140" i="1"/>
  <c r="M179" i="1"/>
  <c r="G176" i="1"/>
  <c r="G189" i="1"/>
  <c r="G93" i="1"/>
  <c r="M103" i="1"/>
  <c r="G101" i="1"/>
  <c r="G104" i="1"/>
  <c r="AA170" i="1"/>
  <c r="G175" i="1"/>
  <c r="M162" i="1"/>
  <c r="N162" i="1" s="1"/>
  <c r="G164" i="1"/>
  <c r="G153" i="1"/>
  <c r="M158" i="1"/>
  <c r="G141" i="1"/>
  <c r="M149" i="1"/>
  <c r="AA168" i="1"/>
  <c r="M114" i="1"/>
  <c r="G186" i="1"/>
  <c r="AA123" i="1"/>
  <c r="G134" i="1"/>
  <c r="AA139" i="1"/>
  <c r="M187" i="1"/>
  <c r="AA97" i="1"/>
  <c r="G139" i="1"/>
  <c r="M141" i="1"/>
  <c r="G173" i="1"/>
  <c r="AA113" i="1"/>
  <c r="M195" i="1"/>
  <c r="G135" i="1"/>
  <c r="M140" i="1"/>
  <c r="M176" i="1"/>
  <c r="G96" i="1"/>
  <c r="G107" i="1"/>
  <c r="M164" i="1"/>
  <c r="M145" i="1"/>
  <c r="M191" i="1"/>
  <c r="M115" i="1"/>
  <c r="AA186" i="1"/>
  <c r="AA191" i="1"/>
  <c r="G120" i="1"/>
  <c r="G124" i="1"/>
  <c r="AA161" i="1"/>
  <c r="AA128" i="1"/>
  <c r="G180" i="1"/>
  <c r="G183" i="1"/>
  <c r="AA137" i="1"/>
  <c r="AA105" i="1"/>
  <c r="M177" i="1"/>
  <c r="AA187" i="1"/>
  <c r="AA96" i="1"/>
  <c r="G103" i="1"/>
  <c r="AA103" i="1"/>
  <c r="AA93" i="1"/>
  <c r="AA169" i="1"/>
  <c r="AA154" i="1"/>
  <c r="G165" i="1"/>
  <c r="M165" i="1"/>
  <c r="G156" i="1"/>
  <c r="M156" i="1"/>
  <c r="AA145" i="1"/>
  <c r="G149" i="1"/>
  <c r="M168" i="1"/>
  <c r="AA192" i="1"/>
  <c r="AA115" i="1"/>
  <c r="M172" i="1"/>
  <c r="AA185" i="1"/>
  <c r="G122" i="1"/>
  <c r="G167" i="1"/>
  <c r="M120" i="1"/>
  <c r="G194" i="1"/>
  <c r="AA193" i="1"/>
  <c r="G160" i="1"/>
  <c r="AA132" i="1"/>
  <c r="AA180" i="1"/>
  <c r="M184" i="1"/>
  <c r="G140" i="1"/>
  <c r="AA94" i="1"/>
  <c r="M178" i="1"/>
  <c r="G177" i="1"/>
  <c r="M189" i="1"/>
  <c r="AA153" i="1"/>
  <c r="M94" i="1"/>
  <c r="AA102" i="1"/>
  <c r="M106" i="1"/>
  <c r="M170" i="1"/>
  <c r="M151" i="1"/>
  <c r="AA166" i="1"/>
  <c r="M154" i="1"/>
  <c r="AA157" i="1"/>
  <c r="G163" i="1"/>
  <c r="AA148" i="1"/>
  <c r="G148" i="1"/>
  <c r="G168" i="1"/>
  <c r="M173" i="1"/>
  <c r="M117" i="1"/>
  <c r="N117" i="1" s="1"/>
  <c r="AA160" i="1"/>
  <c r="AA183" i="1"/>
  <c r="G137" i="1"/>
  <c r="H137" i="1" s="1"/>
  <c r="M188" i="1"/>
  <c r="G105" i="1"/>
  <c r="AA100" i="1"/>
  <c r="G158" i="1"/>
  <c r="G147" i="1"/>
  <c r="AA117" i="1"/>
  <c r="G118" i="1"/>
  <c r="M160" i="1"/>
  <c r="AA182" i="1"/>
  <c r="AA190" i="1"/>
  <c r="G100" i="1"/>
  <c r="M175" i="1"/>
  <c r="M157" i="1"/>
  <c r="M148" i="1"/>
  <c r="G192" i="1"/>
  <c r="M174" i="1"/>
  <c r="M122" i="1"/>
  <c r="M194" i="1"/>
  <c r="G179" i="1"/>
  <c r="G114" i="1"/>
  <c r="AA171" i="1"/>
  <c r="G174" i="1"/>
  <c r="G185" i="1"/>
  <c r="G121" i="1"/>
  <c r="AA167" i="1"/>
  <c r="M193" i="1"/>
  <c r="AA108" i="1"/>
  <c r="AA127" i="1"/>
  <c r="M134" i="1"/>
  <c r="M180" i="1"/>
  <c r="G184" i="1"/>
  <c r="M138" i="1"/>
  <c r="AA101" i="1"/>
  <c r="AA178" i="1"/>
  <c r="AA177" i="1"/>
  <c r="M190" i="1"/>
  <c r="AA95" i="1"/>
  <c r="M100" i="1"/>
  <c r="M97" i="1"/>
  <c r="AA107" i="1"/>
  <c r="G170" i="1"/>
  <c r="G151" i="1"/>
  <c r="AA165" i="1"/>
  <c r="AA155" i="1"/>
  <c r="AA156" i="1"/>
  <c r="AA143" i="1"/>
  <c r="G146" i="1"/>
  <c r="M147" i="1"/>
  <c r="G162" i="1"/>
  <c r="H162" i="1" s="1"/>
  <c r="G112" i="1"/>
  <c r="AA173" i="1"/>
  <c r="G172" i="1"/>
  <c r="M186" i="1"/>
  <c r="AA119" i="1"/>
  <c r="M167" i="1"/>
  <c r="M124" i="1"/>
  <c r="AA194" i="1"/>
  <c r="M161" i="1"/>
  <c r="M113" i="1"/>
  <c r="G127" i="1"/>
  <c r="M182" i="1"/>
  <c r="N182" i="1" s="1"/>
  <c r="G152" i="1"/>
  <c r="M139" i="1"/>
  <c r="AA162" i="1"/>
  <c r="G178" i="1"/>
  <c r="G187" i="1"/>
  <c r="AA189" i="1"/>
  <c r="M163" i="1"/>
  <c r="M105" i="1"/>
  <c r="G97" i="1"/>
  <c r="G106" i="1"/>
  <c r="M169" i="1"/>
  <c r="AA151" i="1"/>
  <c r="AA164" i="1"/>
  <c r="M153" i="1"/>
  <c r="M155" i="1"/>
  <c r="AA141" i="1"/>
  <c r="G143" i="1"/>
  <c r="AA150" i="1"/>
  <c r="AJ217" i="1"/>
  <c r="AS208" i="1"/>
  <c r="AS204" i="1"/>
  <c r="AS209" i="1"/>
  <c r="AS205" i="1"/>
  <c r="J140" i="1"/>
  <c r="I140" i="1"/>
  <c r="AS207" i="1"/>
  <c r="AS216" i="1"/>
  <c r="AS212" i="1"/>
  <c r="M210" i="1"/>
  <c r="M206" i="1"/>
  <c r="M212" i="1"/>
  <c r="G205" i="1"/>
  <c r="AA204" i="1"/>
  <c r="AA217" i="1"/>
  <c r="AA209" i="1"/>
  <c r="AA214" i="1"/>
  <c r="G216" i="1"/>
  <c r="AA215" i="1"/>
  <c r="M215" i="1"/>
  <c r="G212" i="1"/>
  <c r="AA211" i="1"/>
  <c r="M211" i="1"/>
  <c r="G208" i="1"/>
  <c r="AA207" i="1"/>
  <c r="M207" i="1"/>
  <c r="G204" i="1"/>
  <c r="AA203" i="1"/>
  <c r="M203" i="1"/>
  <c r="G217" i="1"/>
  <c r="AA216" i="1"/>
  <c r="M216" i="1"/>
  <c r="G213" i="1"/>
  <c r="AA212" i="1"/>
  <c r="G209" i="1"/>
  <c r="AA208" i="1"/>
  <c r="M217" i="1"/>
  <c r="G214" i="1"/>
  <c r="AA213" i="1"/>
  <c r="M213" i="1"/>
  <c r="G210" i="1"/>
  <c r="M209" i="1"/>
  <c r="AA205" i="1"/>
  <c r="M214" i="1"/>
  <c r="G211" i="1"/>
  <c r="AA210" i="1"/>
  <c r="G207" i="1"/>
  <c r="AA206" i="1"/>
  <c r="G203" i="1"/>
  <c r="M208" i="1"/>
  <c r="M204" i="1"/>
  <c r="G206" i="1"/>
  <c r="M205" i="1"/>
  <c r="G215" i="1"/>
  <c r="AA202" i="1"/>
  <c r="AS203" i="1"/>
  <c r="AS214" i="1"/>
  <c r="AS210" i="1"/>
  <c r="AS206" i="1"/>
  <c r="AS202" i="1"/>
  <c r="I204" i="1"/>
  <c r="AM217" i="1" a="1"/>
  <c r="AM217" i="1" s="1"/>
  <c r="G218" i="1"/>
  <c r="H218" i="1"/>
  <c r="L218" i="1"/>
  <c r="N218" i="1"/>
  <c r="T218" i="1"/>
  <c r="U218" i="1"/>
  <c r="AS218" i="1" s="1"/>
  <c r="V218" i="1"/>
  <c r="W218" i="1"/>
  <c r="Y218" i="1"/>
  <c r="X218" i="1"/>
  <c r="AG218" i="1"/>
  <c r="AJ218" i="1" s="1"/>
  <c r="AH218" i="1"/>
  <c r="F219" i="1"/>
  <c r="Z218" i="1"/>
  <c r="G219" i="1" a="1"/>
  <c r="M218" i="1" a="1"/>
  <c r="I141" i="1" l="1"/>
  <c r="J141" i="1"/>
  <c r="AA218" i="1"/>
  <c r="M218" i="1"/>
  <c r="I205" i="1"/>
  <c r="J205" i="1"/>
  <c r="AM218" i="1" a="1"/>
  <c r="AM218" i="1" s="1"/>
  <c r="G219" i="1"/>
  <c r="H219" i="1"/>
  <c r="L219" i="1"/>
  <c r="N219" i="1"/>
  <c r="T219" i="1"/>
  <c r="U219" i="1"/>
  <c r="AS219" i="1" s="1"/>
  <c r="V219" i="1"/>
  <c r="W219" i="1"/>
  <c r="Y219" i="1"/>
  <c r="X219" i="1"/>
  <c r="AG219" i="1"/>
  <c r="AJ219" i="1" s="1"/>
  <c r="AH219" i="1"/>
  <c r="F220" i="1"/>
  <c r="G220" i="1" a="1"/>
  <c r="Z219" i="1"/>
  <c r="M219" i="1" a="1"/>
  <c r="I142" i="1" l="1"/>
  <c r="J142" i="1"/>
  <c r="AA219" i="1"/>
  <c r="M219" i="1"/>
  <c r="I206" i="1"/>
  <c r="J206" i="1"/>
  <c r="AM219" i="1" a="1"/>
  <c r="AM219" i="1" s="1"/>
  <c r="G220" i="1"/>
  <c r="H220" i="1"/>
  <c r="L220" i="1"/>
  <c r="N220" i="1"/>
  <c r="T220" i="1"/>
  <c r="U220" i="1"/>
  <c r="AS220" i="1" s="1"/>
  <c r="V220" i="1"/>
  <c r="W220" i="1"/>
  <c r="Y220" i="1"/>
  <c r="X220" i="1"/>
  <c r="AG220" i="1"/>
  <c r="AJ220" i="1" s="1"/>
  <c r="AH220" i="1"/>
  <c r="F221" i="1"/>
  <c r="G221" i="1" a="1"/>
  <c r="Z220" i="1"/>
  <c r="M220" i="1" a="1"/>
  <c r="I143" i="1" l="1"/>
  <c r="J143" i="1"/>
  <c r="M220" i="1"/>
  <c r="AA220" i="1"/>
  <c r="I207" i="1"/>
  <c r="J207" i="1"/>
  <c r="AM220" i="1" a="1"/>
  <c r="AM220" i="1" s="1"/>
  <c r="G221" i="1"/>
  <c r="H221" i="1"/>
  <c r="L221" i="1"/>
  <c r="N221" i="1"/>
  <c r="T221" i="1"/>
  <c r="U221" i="1"/>
  <c r="AS221" i="1" s="1"/>
  <c r="V221" i="1"/>
  <c r="W221" i="1"/>
  <c r="Y221" i="1"/>
  <c r="X221" i="1"/>
  <c r="AG221" i="1"/>
  <c r="AJ221" i="1" s="1"/>
  <c r="AH221" i="1"/>
  <c r="F222" i="1"/>
  <c r="G222" i="1" a="1"/>
  <c r="M221" i="1" a="1"/>
  <c r="Z221" i="1"/>
  <c r="J144" i="1" l="1"/>
  <c r="I144" i="1"/>
  <c r="AA221" i="1"/>
  <c r="M221" i="1"/>
  <c r="I208" i="1"/>
  <c r="J208" i="1"/>
  <c r="AM221" i="1" a="1"/>
  <c r="AM221" i="1" s="1"/>
  <c r="G222" i="1"/>
  <c r="H222" i="1"/>
  <c r="L222" i="1"/>
  <c r="N222" i="1"/>
  <c r="T222" i="1"/>
  <c r="U222" i="1"/>
  <c r="AS222" i="1" s="1"/>
  <c r="V222" i="1"/>
  <c r="W222" i="1"/>
  <c r="Y222" i="1"/>
  <c r="X222" i="1"/>
  <c r="AG222" i="1"/>
  <c r="AJ222" i="1" s="1"/>
  <c r="AH222" i="1"/>
  <c r="F223" i="1"/>
  <c r="G223" i="1" a="1"/>
  <c r="Z222" i="1"/>
  <c r="M222" i="1" a="1"/>
  <c r="I145" i="1" l="1"/>
  <c r="J145" i="1"/>
  <c r="AA222" i="1"/>
  <c r="M222" i="1"/>
  <c r="I209" i="1"/>
  <c r="J209" i="1"/>
  <c r="AM222" i="1" a="1"/>
  <c r="AM222" i="1" s="1"/>
  <c r="G223" i="1"/>
  <c r="H223" i="1"/>
  <c r="L223" i="1"/>
  <c r="N223" i="1"/>
  <c r="T223" i="1"/>
  <c r="U223" i="1"/>
  <c r="AS223" i="1" s="1"/>
  <c r="V223" i="1"/>
  <c r="W223" i="1"/>
  <c r="Y223" i="1"/>
  <c r="X223" i="1"/>
  <c r="AG223" i="1"/>
  <c r="AM223" i="1" s="1" a="1"/>
  <c r="AM223" i="1" s="1"/>
  <c r="AH223" i="1"/>
  <c r="F224" i="1"/>
  <c r="G224" i="1" a="1"/>
  <c r="M223" i="1" a="1"/>
  <c r="Z223" i="1"/>
  <c r="I146" i="1" l="1"/>
  <c r="J146" i="1"/>
  <c r="AA223" i="1"/>
  <c r="M223" i="1"/>
  <c r="I210" i="1"/>
  <c r="J210" i="1"/>
  <c r="AJ223" i="1"/>
  <c r="G224" i="1"/>
  <c r="H224" i="1"/>
  <c r="L224" i="1"/>
  <c r="N224" i="1"/>
  <c r="T224" i="1"/>
  <c r="U224" i="1"/>
  <c r="AS224" i="1" s="1"/>
  <c r="V224" i="1"/>
  <c r="W224" i="1"/>
  <c r="Y224" i="1"/>
  <c r="X224" i="1"/>
  <c r="AG224" i="1"/>
  <c r="AJ224" i="1" s="1"/>
  <c r="AH224" i="1"/>
  <c r="F225" i="1"/>
  <c r="G225" i="1" a="1"/>
  <c r="Z224" i="1"/>
  <c r="M224" i="1" a="1"/>
  <c r="J147" i="1" l="1"/>
  <c r="I147" i="1"/>
  <c r="AA224" i="1"/>
  <c r="M224" i="1"/>
  <c r="I211" i="1"/>
  <c r="J211" i="1"/>
  <c r="AM224" i="1" a="1"/>
  <c r="AM224" i="1" s="1"/>
  <c r="G225" i="1"/>
  <c r="H225" i="1"/>
  <c r="L225" i="1"/>
  <c r="N225" i="1"/>
  <c r="T225" i="1"/>
  <c r="U225" i="1"/>
  <c r="AS225" i="1" s="1"/>
  <c r="V225" i="1"/>
  <c r="W225" i="1"/>
  <c r="Y225" i="1"/>
  <c r="X225" i="1"/>
  <c r="AG225" i="1"/>
  <c r="AJ225" i="1" s="1"/>
  <c r="AH225" i="1"/>
  <c r="F226" i="1"/>
  <c r="Z225" i="1"/>
  <c r="G226" i="1" a="1"/>
  <c r="M225" i="1" a="1"/>
  <c r="I148" i="1" l="1"/>
  <c r="J148" i="1"/>
  <c r="AA225" i="1"/>
  <c r="M225" i="1"/>
  <c r="J212" i="1"/>
  <c r="I212" i="1"/>
  <c r="AM225" i="1" a="1"/>
  <c r="AM225" i="1" s="1"/>
  <c r="G226" i="1"/>
  <c r="H226" i="1"/>
  <c r="L226" i="1"/>
  <c r="N226" i="1"/>
  <c r="T226" i="1"/>
  <c r="U226" i="1"/>
  <c r="AS226" i="1" s="1"/>
  <c r="V226" i="1"/>
  <c r="W226" i="1"/>
  <c r="Y226" i="1"/>
  <c r="X226" i="1"/>
  <c r="AG226" i="1"/>
  <c r="AJ226" i="1" s="1"/>
  <c r="AH226" i="1"/>
  <c r="D227" i="1"/>
  <c r="F227" i="1"/>
  <c r="Z226" i="1"/>
  <c r="G227" i="1" a="1"/>
  <c r="M226" i="1" a="1"/>
  <c r="J149" i="1" l="1"/>
  <c r="I149" i="1"/>
  <c r="M226" i="1"/>
  <c r="AA226" i="1"/>
  <c r="I213" i="1"/>
  <c r="J213" i="1"/>
  <c r="AM226" i="1" a="1"/>
  <c r="AM226" i="1" s="1"/>
  <c r="G227" i="1"/>
  <c r="H227" i="1" s="1"/>
  <c r="K227" i="1"/>
  <c r="L227" i="1"/>
  <c r="U227" i="1"/>
  <c r="T227" i="1" s="1"/>
  <c r="V227" i="1"/>
  <c r="Y227" i="1"/>
  <c r="X227" i="1"/>
  <c r="W227" i="1"/>
  <c r="AG227" i="1"/>
  <c r="AJ227" i="1" s="1"/>
  <c r="AH227" i="1"/>
  <c r="M6" i="1" a="1"/>
  <c r="Z227" i="1"/>
  <c r="M227" i="1" a="1"/>
  <c r="I150" i="1" l="1"/>
  <c r="J150" i="1"/>
  <c r="M227" i="1"/>
  <c r="N227" i="1" s="1"/>
  <c r="AA227" i="1"/>
  <c r="I214" i="1"/>
  <c r="J214" i="1"/>
  <c r="AS227" i="1"/>
  <c r="AM227" i="1" a="1"/>
  <c r="AM227" i="1" s="1"/>
  <c r="M6" i="1"/>
  <c r="N6" i="1" s="1"/>
  <c r="S6" i="1" s="1"/>
  <c r="M3" i="1" a="1"/>
  <c r="M3" i="1" s="1"/>
  <c r="I151" i="1" l="1"/>
  <c r="J151" i="1"/>
  <c r="I215" i="1"/>
  <c r="J215" i="1"/>
  <c r="R6" i="1"/>
  <c r="AD6" i="1" s="1"/>
  <c r="AE6" i="1" s="1"/>
  <c r="O6" i="1"/>
  <c r="S7" i="1"/>
  <c r="S8" i="1" s="1"/>
  <c r="S9" i="1" s="1"/>
  <c r="S10" i="1" s="1"/>
  <c r="S11" i="1" s="1"/>
  <c r="S12" i="1" s="1"/>
  <c r="S13" i="1" s="1"/>
  <c r="O2537" i="3"/>
  <c r="O2545" i="3"/>
  <c r="O2553" i="3"/>
  <c r="O2561" i="3"/>
  <c r="O2569" i="3"/>
  <c r="O2577" i="3"/>
  <c r="O2585" i="3"/>
  <c r="O2593" i="3"/>
  <c r="O2601" i="3"/>
  <c r="O2609" i="3"/>
  <c r="O2617" i="3"/>
  <c r="O2625" i="3"/>
  <c r="O2633" i="3"/>
  <c r="O2641" i="3"/>
  <c r="O2649" i="3"/>
  <c r="O2657" i="3"/>
  <c r="O2665" i="3"/>
  <c r="O2673" i="3"/>
  <c r="O2681" i="3"/>
  <c r="O2689" i="3"/>
  <c r="O2697" i="3"/>
  <c r="O2705" i="3"/>
  <c r="O2713" i="3"/>
  <c r="O2721" i="3"/>
  <c r="O2729" i="3"/>
  <c r="O2737" i="3"/>
  <c r="O2745" i="3"/>
  <c r="O2753" i="3"/>
  <c r="O2761" i="3"/>
  <c r="O2769" i="3"/>
  <c r="O2777" i="3"/>
  <c r="O2785" i="3"/>
  <c r="O2793" i="3"/>
  <c r="O2801" i="3"/>
  <c r="O2809" i="3"/>
  <c r="O2817" i="3"/>
  <c r="O2825" i="3"/>
  <c r="O2833" i="3"/>
  <c r="O2841" i="3"/>
  <c r="O2849" i="3"/>
  <c r="O2857" i="3"/>
  <c r="O2865" i="3"/>
  <c r="O2873" i="3"/>
  <c r="O2881" i="3"/>
  <c r="O2889" i="3"/>
  <c r="O2897" i="3"/>
  <c r="O2905" i="3"/>
  <c r="O2913" i="3"/>
  <c r="O2921" i="3"/>
  <c r="O2929" i="3"/>
  <c r="O2937" i="3"/>
  <c r="O2945" i="3"/>
  <c r="O2953" i="3"/>
  <c r="O2961" i="3"/>
  <c r="O2969" i="3"/>
  <c r="O2977" i="3"/>
  <c r="O2985" i="3"/>
  <c r="O2993" i="3"/>
  <c r="O3001" i="3"/>
  <c r="O3009" i="3"/>
  <c r="O3017" i="3"/>
  <c r="O3025" i="3"/>
  <c r="O3033" i="3"/>
  <c r="O3041" i="3"/>
  <c r="O3049" i="3"/>
  <c r="O3057" i="3"/>
  <c r="O3065" i="3"/>
  <c r="O3073" i="3"/>
  <c r="O3081" i="3"/>
  <c r="O3089" i="3"/>
  <c r="O3097" i="3"/>
  <c r="O2539" i="3"/>
  <c r="O2555" i="3"/>
  <c r="O2563" i="3"/>
  <c r="O2571" i="3"/>
  <c r="O2579" i="3"/>
  <c r="O2587" i="3"/>
  <c r="O2595" i="3"/>
  <c r="O2603" i="3"/>
  <c r="O2611" i="3"/>
  <c r="O2619" i="3"/>
  <c r="O2627" i="3"/>
  <c r="O2635" i="3"/>
  <c r="O2643" i="3"/>
  <c r="O2651" i="3"/>
  <c r="O2659" i="3"/>
  <c r="O2667" i="3"/>
  <c r="O2675" i="3"/>
  <c r="O2683" i="3"/>
  <c r="O2691" i="3"/>
  <c r="O2699" i="3"/>
  <c r="O2707" i="3"/>
  <c r="O2715" i="3"/>
  <c r="O2723" i="3"/>
  <c r="O2731" i="3"/>
  <c r="O2739" i="3"/>
  <c r="O2747" i="3"/>
  <c r="O2755" i="3"/>
  <c r="O2771" i="3"/>
  <c r="O2779" i="3"/>
  <c r="O2787" i="3"/>
  <c r="O2795" i="3"/>
  <c r="O2811" i="3"/>
  <c r="O2827" i="3"/>
  <c r="O2843" i="3"/>
  <c r="O2859" i="3"/>
  <c r="O2867" i="3"/>
  <c r="O2883" i="3"/>
  <c r="O2899" i="3"/>
  <c r="O2907" i="3"/>
  <c r="O2931" i="3"/>
  <c r="O2947" i="3"/>
  <c r="O2955" i="3"/>
  <c r="O2971" i="3"/>
  <c r="O2987" i="3"/>
  <c r="O3003" i="3"/>
  <c r="O3011" i="3"/>
  <c r="O3027" i="3"/>
  <c r="O3051" i="3"/>
  <c r="O3067" i="3"/>
  <c r="O3083" i="3"/>
  <c r="O3091" i="3"/>
  <c r="O2540" i="3"/>
  <c r="O2556" i="3"/>
  <c r="O2564" i="3"/>
  <c r="O2538" i="3"/>
  <c r="O2546" i="3"/>
  <c r="O2554" i="3"/>
  <c r="O2562" i="3"/>
  <c r="O2570" i="3"/>
  <c r="O2578" i="3"/>
  <c r="O2586" i="3"/>
  <c r="O2594" i="3"/>
  <c r="O2602" i="3"/>
  <c r="O2610" i="3"/>
  <c r="O2618" i="3"/>
  <c r="O2626" i="3"/>
  <c r="O2634" i="3"/>
  <c r="O2642" i="3"/>
  <c r="O2650" i="3"/>
  <c r="O2658" i="3"/>
  <c r="O2666" i="3"/>
  <c r="O2674" i="3"/>
  <c r="O2682" i="3"/>
  <c r="O2690" i="3"/>
  <c r="O2698" i="3"/>
  <c r="O2706" i="3"/>
  <c r="O2714" i="3"/>
  <c r="O2722" i="3"/>
  <c r="O2730" i="3"/>
  <c r="O2738" i="3"/>
  <c r="O2746" i="3"/>
  <c r="O2754" i="3"/>
  <c r="O2762" i="3"/>
  <c r="O2770" i="3"/>
  <c r="O2778" i="3"/>
  <c r="O2786" i="3"/>
  <c r="O2794" i="3"/>
  <c r="O2802" i="3"/>
  <c r="O2810" i="3"/>
  <c r="O2818" i="3"/>
  <c r="O2826" i="3"/>
  <c r="O2834" i="3"/>
  <c r="O2842" i="3"/>
  <c r="O2850" i="3"/>
  <c r="O2858" i="3"/>
  <c r="O2866" i="3"/>
  <c r="O2874" i="3"/>
  <c r="O2882" i="3"/>
  <c r="O2890" i="3"/>
  <c r="O2898" i="3"/>
  <c r="O2906" i="3"/>
  <c r="O2914" i="3"/>
  <c r="O2922" i="3"/>
  <c r="O2930" i="3"/>
  <c r="O2938" i="3"/>
  <c r="O2946" i="3"/>
  <c r="O2954" i="3"/>
  <c r="O2962" i="3"/>
  <c r="O2970" i="3"/>
  <c r="O2978" i="3"/>
  <c r="O2986" i="3"/>
  <c r="O2994" i="3"/>
  <c r="O3002" i="3"/>
  <c r="O3010" i="3"/>
  <c r="O3018" i="3"/>
  <c r="O3026" i="3"/>
  <c r="O3034" i="3"/>
  <c r="O3042" i="3"/>
  <c r="O3050" i="3"/>
  <c r="O3058" i="3"/>
  <c r="O3066" i="3"/>
  <c r="O3074" i="3"/>
  <c r="O3082" i="3"/>
  <c r="O3090" i="3"/>
  <c r="O3098" i="3"/>
  <c r="O2547" i="3"/>
  <c r="O2763" i="3"/>
  <c r="O2803" i="3"/>
  <c r="O2819" i="3"/>
  <c r="O2835" i="3"/>
  <c r="O2851" i="3"/>
  <c r="O2875" i="3"/>
  <c r="O2891" i="3"/>
  <c r="O2915" i="3"/>
  <c r="O2923" i="3"/>
  <c r="O2939" i="3"/>
  <c r="O2963" i="3"/>
  <c r="O2979" i="3"/>
  <c r="O2995" i="3"/>
  <c r="O3019" i="3"/>
  <c r="O3035" i="3"/>
  <c r="O3043" i="3"/>
  <c r="O3059" i="3"/>
  <c r="O3075" i="3"/>
  <c r="O3099" i="3"/>
  <c r="O2543" i="3"/>
  <c r="O2551" i="3"/>
  <c r="O2559" i="3"/>
  <c r="O2567" i="3"/>
  <c r="O2575" i="3"/>
  <c r="O2583" i="3"/>
  <c r="O2591" i="3"/>
  <c r="O2599" i="3"/>
  <c r="O2607" i="3"/>
  <c r="O2615" i="3"/>
  <c r="O2623" i="3"/>
  <c r="O2631" i="3"/>
  <c r="O2639" i="3"/>
  <c r="O2647" i="3"/>
  <c r="O2655" i="3"/>
  <c r="O2663" i="3"/>
  <c r="O2671" i="3"/>
  <c r="O2679" i="3"/>
  <c r="O2687" i="3"/>
  <c r="O2695" i="3"/>
  <c r="O2703" i="3"/>
  <c r="O2711" i="3"/>
  <c r="O2719" i="3"/>
  <c r="O2727" i="3"/>
  <c r="O2735" i="3"/>
  <c r="O2743" i="3"/>
  <c r="O2751" i="3"/>
  <c r="O2759" i="3"/>
  <c r="O2767" i="3"/>
  <c r="O2775" i="3"/>
  <c r="O2783" i="3"/>
  <c r="O2791" i="3"/>
  <c r="O2799" i="3"/>
  <c r="O2807" i="3"/>
  <c r="O2815" i="3"/>
  <c r="O2823" i="3"/>
  <c r="O2831" i="3"/>
  <c r="O2839" i="3"/>
  <c r="O2847" i="3"/>
  <c r="O2855" i="3"/>
  <c r="O2863" i="3"/>
  <c r="O2871" i="3"/>
  <c r="O2879" i="3"/>
  <c r="O2887" i="3"/>
  <c r="O2895" i="3"/>
  <c r="O2903" i="3"/>
  <c r="O2911" i="3"/>
  <c r="O2919" i="3"/>
  <c r="O2927" i="3"/>
  <c r="O2935" i="3"/>
  <c r="O2943" i="3"/>
  <c r="O2951" i="3"/>
  <c r="O2959" i="3"/>
  <c r="O2967" i="3"/>
  <c r="O2975" i="3"/>
  <c r="O2983" i="3"/>
  <c r="O2991" i="3"/>
  <c r="O2999" i="3"/>
  <c r="O3007" i="3"/>
  <c r="O3015" i="3"/>
  <c r="O3023" i="3"/>
  <c r="O3031" i="3"/>
  <c r="O3039" i="3"/>
  <c r="O3047" i="3"/>
  <c r="O3055" i="3"/>
  <c r="O3063" i="3"/>
  <c r="O3071" i="3"/>
  <c r="O3079" i="3"/>
  <c r="O3087" i="3"/>
  <c r="O3095" i="3"/>
  <c r="O2544" i="3"/>
  <c r="O2552" i="3"/>
  <c r="O2560" i="3"/>
  <c r="O2568" i="3"/>
  <c r="O2576" i="3"/>
  <c r="O2584" i="3"/>
  <c r="O2592" i="3"/>
  <c r="O2600" i="3"/>
  <c r="O2608" i="3"/>
  <c r="O2616" i="3"/>
  <c r="O2624" i="3"/>
  <c r="O2632" i="3"/>
  <c r="O2640" i="3"/>
  <c r="O2648" i="3"/>
  <c r="O2656" i="3"/>
  <c r="O2664" i="3"/>
  <c r="O2672" i="3"/>
  <c r="O2680" i="3"/>
  <c r="O2688" i="3"/>
  <c r="O2696" i="3"/>
  <c r="O2704" i="3"/>
  <c r="O2712" i="3"/>
  <c r="O2720" i="3"/>
  <c r="O2728" i="3"/>
  <c r="O2736" i="3"/>
  <c r="O2744" i="3"/>
  <c r="O2752" i="3"/>
  <c r="O2760" i="3"/>
  <c r="O2768" i="3"/>
  <c r="O2776" i="3"/>
  <c r="O2784" i="3"/>
  <c r="O2792" i="3"/>
  <c r="O2800" i="3"/>
  <c r="O2808" i="3"/>
  <c r="O2816" i="3"/>
  <c r="O2824" i="3"/>
  <c r="O2832" i="3"/>
  <c r="O2840" i="3"/>
  <c r="O2848" i="3"/>
  <c r="O2856" i="3"/>
  <c r="O2864" i="3"/>
  <c r="O2872" i="3"/>
  <c r="O2880" i="3"/>
  <c r="O2888" i="3"/>
  <c r="O2896" i="3"/>
  <c r="O2904" i="3"/>
  <c r="O2912" i="3"/>
  <c r="O2920" i="3"/>
  <c r="O2928" i="3"/>
  <c r="O2936" i="3"/>
  <c r="O2944" i="3"/>
  <c r="O2952" i="3"/>
  <c r="O2960" i="3"/>
  <c r="O2968" i="3"/>
  <c r="O2976" i="3"/>
  <c r="O2984" i="3"/>
  <c r="O2992" i="3"/>
  <c r="O2541" i="3"/>
  <c r="O2566" i="3"/>
  <c r="O2589" i="3"/>
  <c r="O2612" i="3"/>
  <c r="O2630" i="3"/>
  <c r="O2653" i="3"/>
  <c r="O2676" i="3"/>
  <c r="O2694" i="3"/>
  <c r="O2717" i="3"/>
  <c r="O2740" i="3"/>
  <c r="O2758" i="3"/>
  <c r="O2781" i="3"/>
  <c r="O2804" i="3"/>
  <c r="O2822" i="3"/>
  <c r="O2845" i="3"/>
  <c r="O2868" i="3"/>
  <c r="O2886" i="3"/>
  <c r="O2909" i="3"/>
  <c r="O2932" i="3"/>
  <c r="O2950" i="3"/>
  <c r="O2973" i="3"/>
  <c r="O2996" i="3"/>
  <c r="O3012" i="3"/>
  <c r="O3028" i="3"/>
  <c r="O3044" i="3"/>
  <c r="O3060" i="3"/>
  <c r="O3076" i="3"/>
  <c r="O3092" i="3"/>
  <c r="O2828" i="3"/>
  <c r="O2573" i="3"/>
  <c r="O2660" i="3"/>
  <c r="O2701" i="3"/>
  <c r="O2742" i="3"/>
  <c r="O2788" i="3"/>
  <c r="O2829" i="3"/>
  <c r="O2893" i="3"/>
  <c r="O2957" i="3"/>
  <c r="O2980" i="3"/>
  <c r="O3046" i="3"/>
  <c r="O3094" i="3"/>
  <c r="O2597" i="3"/>
  <c r="O2620" i="3"/>
  <c r="O2638" i="3"/>
  <c r="O2684" i="3"/>
  <c r="O2725" i="3"/>
  <c r="O2766" i="3"/>
  <c r="O2853" i="3"/>
  <c r="O2917" i="3"/>
  <c r="O2981" i="3"/>
  <c r="O3032" i="3"/>
  <c r="O3080" i="3"/>
  <c r="O2550" i="3"/>
  <c r="O2621" i="3"/>
  <c r="O2644" i="3"/>
  <c r="O2685" i="3"/>
  <c r="O2708" i="3"/>
  <c r="O2772" i="3"/>
  <c r="O2836" i="3"/>
  <c r="O2900" i="3"/>
  <c r="O2964" i="3"/>
  <c r="O3020" i="3"/>
  <c r="O3052" i="3"/>
  <c r="O3084" i="3"/>
  <c r="O2604" i="3"/>
  <c r="O2668" i="3"/>
  <c r="O2709" i="3"/>
  <c r="O2773" i="3"/>
  <c r="O2814" i="3"/>
  <c r="O2878" i="3"/>
  <c r="O2942" i="3"/>
  <c r="O3005" i="3"/>
  <c r="O3053" i="3"/>
  <c r="O3101" i="3"/>
  <c r="O2542" i="3"/>
  <c r="O2572" i="3"/>
  <c r="O2590" i="3"/>
  <c r="O2613" i="3"/>
  <c r="O2636" i="3"/>
  <c r="O2654" i="3"/>
  <c r="O2677" i="3"/>
  <c r="O2700" i="3"/>
  <c r="O2718" i="3"/>
  <c r="O2741" i="3"/>
  <c r="O2764" i="3"/>
  <c r="O2782" i="3"/>
  <c r="O2805" i="3"/>
  <c r="O2846" i="3"/>
  <c r="O2869" i="3"/>
  <c r="O2892" i="3"/>
  <c r="O2910" i="3"/>
  <c r="O2933" i="3"/>
  <c r="O2956" i="3"/>
  <c r="O2974" i="3"/>
  <c r="O2997" i="3"/>
  <c r="O3013" i="3"/>
  <c r="O3029" i="3"/>
  <c r="O3045" i="3"/>
  <c r="O3061" i="3"/>
  <c r="O3077" i="3"/>
  <c r="O3093" i="3"/>
  <c r="O2596" i="3"/>
  <c r="O2852" i="3"/>
  <c r="O2934" i="3"/>
  <c r="O3014" i="3"/>
  <c r="O3030" i="3"/>
  <c r="O3078" i="3"/>
  <c r="O2549" i="3"/>
  <c r="O2702" i="3"/>
  <c r="O2812" i="3"/>
  <c r="O2876" i="3"/>
  <c r="O2940" i="3"/>
  <c r="O3000" i="3"/>
  <c r="O3048" i="3"/>
  <c r="O3096" i="3"/>
  <c r="O2598" i="3"/>
  <c r="O2662" i="3"/>
  <c r="O2749" i="3"/>
  <c r="O2813" i="3"/>
  <c r="O2877" i="3"/>
  <c r="O2941" i="3"/>
  <c r="O3004" i="3"/>
  <c r="O3068" i="3"/>
  <c r="O2581" i="3"/>
  <c r="O2622" i="3"/>
  <c r="O2686" i="3"/>
  <c r="O2750" i="3"/>
  <c r="O2837" i="3"/>
  <c r="O2924" i="3"/>
  <c r="O2965" i="3"/>
  <c r="O3021" i="3"/>
  <c r="O3085" i="3"/>
  <c r="O2558" i="3"/>
  <c r="O2582" i="3"/>
  <c r="O2605" i="3"/>
  <c r="O2628" i="3"/>
  <c r="O2646" i="3"/>
  <c r="O2669" i="3"/>
  <c r="O2692" i="3"/>
  <c r="O2710" i="3"/>
  <c r="O2733" i="3"/>
  <c r="O2756" i="3"/>
  <c r="O2774" i="3"/>
  <c r="O2797" i="3"/>
  <c r="O2820" i="3"/>
  <c r="O2838" i="3"/>
  <c r="O2861" i="3"/>
  <c r="O2884" i="3"/>
  <c r="O2902" i="3"/>
  <c r="O2925" i="3"/>
  <c r="O2948" i="3"/>
  <c r="O2966" i="3"/>
  <c r="O2989" i="3"/>
  <c r="O3006" i="3"/>
  <c r="O3022" i="3"/>
  <c r="O3038" i="3"/>
  <c r="O3054" i="3"/>
  <c r="O3070" i="3"/>
  <c r="O3086" i="3"/>
  <c r="O3102" i="3"/>
  <c r="O2565" i="3"/>
  <c r="O2588" i="3"/>
  <c r="O2606" i="3"/>
  <c r="O2629" i="3"/>
  <c r="O2652" i="3"/>
  <c r="O2670" i="3"/>
  <c r="O2693" i="3"/>
  <c r="O2716" i="3"/>
  <c r="O2734" i="3"/>
  <c r="O2757" i="3"/>
  <c r="O2780" i="3"/>
  <c r="O2798" i="3"/>
  <c r="O2821" i="3"/>
  <c r="O2844" i="3"/>
  <c r="O2862" i="3"/>
  <c r="O2885" i="3"/>
  <c r="O2908" i="3"/>
  <c r="O2926" i="3"/>
  <c r="O2949" i="3"/>
  <c r="O2972" i="3"/>
  <c r="O2990" i="3"/>
  <c r="O3008" i="3"/>
  <c r="O3024" i="3"/>
  <c r="O3040" i="3"/>
  <c r="O3056" i="3"/>
  <c r="O3072" i="3"/>
  <c r="O3088" i="3"/>
  <c r="O2548" i="3"/>
  <c r="O2614" i="3"/>
  <c r="O2637" i="3"/>
  <c r="O2678" i="3"/>
  <c r="O2724" i="3"/>
  <c r="O2765" i="3"/>
  <c r="O2806" i="3"/>
  <c r="O2870" i="3"/>
  <c r="O2916" i="3"/>
  <c r="O2998" i="3"/>
  <c r="O3062" i="3"/>
  <c r="O2574" i="3"/>
  <c r="O2661" i="3"/>
  <c r="O2748" i="3"/>
  <c r="O2789" i="3"/>
  <c r="O2830" i="3"/>
  <c r="O2894" i="3"/>
  <c r="O2958" i="3"/>
  <c r="O3016" i="3"/>
  <c r="O3064" i="3"/>
  <c r="O2580" i="3"/>
  <c r="O2726" i="3"/>
  <c r="O2790" i="3"/>
  <c r="O2854" i="3"/>
  <c r="O2918" i="3"/>
  <c r="O2982" i="3"/>
  <c r="O3036" i="3"/>
  <c r="O3100" i="3"/>
  <c r="O2557" i="3"/>
  <c r="O2645" i="3"/>
  <c r="O2732" i="3"/>
  <c r="O2796" i="3"/>
  <c r="O2860" i="3"/>
  <c r="O2901" i="3"/>
  <c r="O2988" i="3"/>
  <c r="O3037" i="3"/>
  <c r="O3069" i="3"/>
  <c r="N3" i="3"/>
  <c r="J3" i="3"/>
  <c r="H2551" i="4"/>
  <c r="O15" i="3"/>
  <c r="O1462" i="3"/>
  <c r="K11" i="3"/>
  <c r="O2394" i="3"/>
  <c r="O373" i="3"/>
  <c r="O87" i="3"/>
  <c r="O841" i="3"/>
  <c r="O2466" i="3"/>
  <c r="O2047" i="3"/>
  <c r="O193" i="3"/>
  <c r="O530" i="3"/>
  <c r="O739" i="3"/>
  <c r="O800" i="3"/>
  <c r="O483" i="3"/>
  <c r="O2524" i="3"/>
  <c r="K33" i="3"/>
  <c r="O876" i="3"/>
  <c r="O2336" i="3"/>
  <c r="O279" i="3"/>
  <c r="O1279" i="3"/>
  <c r="O604" i="3"/>
  <c r="O1708" i="3"/>
  <c r="O1109" i="3"/>
  <c r="O2232" i="3"/>
  <c r="O1664" i="3"/>
  <c r="O1918" i="3"/>
  <c r="O1038" i="3"/>
  <c r="O242" i="3"/>
  <c r="O1104" i="3"/>
  <c r="O1158" i="3"/>
  <c r="O651" i="3"/>
  <c r="O2246" i="3"/>
  <c r="O24" i="3"/>
  <c r="O713" i="3"/>
  <c r="O460" i="3"/>
  <c r="O1277" i="3"/>
  <c r="O112" i="3"/>
  <c r="O1447" i="3"/>
  <c r="O760" i="3"/>
  <c r="O2472" i="3"/>
  <c r="O1772" i="3"/>
  <c r="O2179" i="3"/>
  <c r="O1243" i="3"/>
  <c r="O2514" i="3"/>
  <c r="O285" i="3"/>
  <c r="O13" i="3"/>
  <c r="O476" i="3"/>
  <c r="O673" i="3"/>
  <c r="O661" i="3"/>
  <c r="O2473" i="3"/>
  <c r="O2096" i="3"/>
  <c r="O2204" i="3"/>
  <c r="O1506" i="3"/>
  <c r="O1662" i="3"/>
  <c r="O1034" i="3"/>
  <c r="O1752" i="3"/>
  <c r="O215" i="3"/>
  <c r="O1953" i="3"/>
  <c r="O2364" i="3"/>
  <c r="O2014" i="3"/>
  <c r="O2125" i="3"/>
  <c r="O64" i="3"/>
  <c r="O2040" i="3"/>
  <c r="O619" i="3"/>
  <c r="O942" i="3"/>
  <c r="O85" i="3"/>
  <c r="O493" i="3"/>
  <c r="O1748" i="3"/>
  <c r="O2517" i="3"/>
  <c r="O856" i="3"/>
  <c r="O1123" i="3"/>
  <c r="O1911" i="3"/>
  <c r="O2498" i="3"/>
  <c r="O1972" i="3"/>
  <c r="O1643" i="3"/>
  <c r="O1321" i="3"/>
  <c r="O309" i="3"/>
  <c r="O335" i="3"/>
  <c r="O1846" i="3"/>
  <c r="O127" i="3"/>
  <c r="O585" i="3"/>
  <c r="O1854" i="3"/>
  <c r="O1048" i="3"/>
  <c r="O1029" i="3"/>
  <c r="O2117" i="3"/>
  <c r="O1728" i="3"/>
  <c r="O2502" i="3"/>
  <c r="O2206" i="3"/>
  <c r="O395" i="3"/>
  <c r="O1004" i="3"/>
  <c r="O19" i="3"/>
  <c r="O339" i="3"/>
  <c r="O667" i="3"/>
  <c r="O1721" i="3"/>
  <c r="O462" i="3"/>
  <c r="O2245" i="3"/>
  <c r="O691" i="3"/>
  <c r="O650" i="3"/>
  <c r="O280" i="3"/>
  <c r="O712" i="3"/>
  <c r="O1659" i="3"/>
  <c r="O52" i="3"/>
  <c r="O2133" i="3"/>
  <c r="O2425" i="3"/>
  <c r="O1608" i="3"/>
  <c r="O319" i="3"/>
  <c r="O1581" i="3"/>
  <c r="O685" i="3"/>
  <c r="O996" i="3"/>
  <c r="O2399" i="3"/>
  <c r="O374" i="3"/>
  <c r="O2456" i="3"/>
  <c r="O637" i="3"/>
  <c r="O2082" i="3"/>
  <c r="O436" i="3"/>
  <c r="O1922" i="3"/>
  <c r="O562" i="3"/>
  <c r="O656" i="3"/>
  <c r="O680" i="3"/>
  <c r="O1086" i="3"/>
  <c r="O1239" i="3"/>
  <c r="O1744" i="3"/>
  <c r="O28" i="3"/>
  <c r="O346" i="3"/>
  <c r="O923" i="3"/>
  <c r="O512" i="3"/>
  <c r="O37" i="3"/>
  <c r="O749" i="3"/>
  <c r="O1293" i="3"/>
  <c r="O1100" i="3"/>
  <c r="O934" i="3"/>
  <c r="O514" i="3"/>
  <c r="O1991" i="3"/>
  <c r="O89" i="3"/>
  <c r="O746" i="3"/>
  <c r="O560" i="3"/>
  <c r="O2032" i="3"/>
  <c r="O2365" i="3"/>
  <c r="O429" i="3"/>
  <c r="O607" i="3"/>
  <c r="O223" i="3"/>
  <c r="O1192" i="3"/>
  <c r="O323" i="3"/>
  <c r="O2342" i="3"/>
  <c r="O1603" i="3"/>
  <c r="O1633" i="3"/>
  <c r="O1165" i="3"/>
  <c r="O472" i="3"/>
  <c r="O1502" i="3"/>
  <c r="O989" i="3"/>
  <c r="O1001" i="3"/>
  <c r="O559" i="3"/>
  <c r="O2043" i="3"/>
  <c r="O1069" i="3"/>
  <c r="O2007" i="3"/>
  <c r="O735" i="3"/>
  <c r="O1950" i="3"/>
  <c r="O743" i="3"/>
  <c r="O1026" i="3"/>
  <c r="O91" i="3"/>
  <c r="O1175" i="3"/>
  <c r="O430" i="3"/>
  <c r="O955" i="3"/>
  <c r="O504" i="3"/>
  <c r="O1329" i="3"/>
  <c r="O1364" i="3"/>
  <c r="O1495" i="3"/>
  <c r="O786" i="3"/>
  <c r="O782" i="3"/>
  <c r="O1562" i="3"/>
  <c r="O129" i="3"/>
  <c r="O792" i="3"/>
  <c r="O385" i="3"/>
  <c r="O1102" i="3"/>
  <c r="O976" i="3"/>
  <c r="O1960" i="3"/>
  <c r="O932" i="3"/>
  <c r="O1435" i="3"/>
  <c r="O705" i="3"/>
  <c r="O849" i="3"/>
  <c r="O101" i="3"/>
  <c r="O1841" i="3"/>
  <c r="O628" i="3"/>
  <c r="O1556" i="3"/>
  <c r="O1479" i="3"/>
  <c r="O1084" i="3"/>
  <c r="O266" i="3"/>
  <c r="O1955" i="3"/>
  <c r="O858" i="3"/>
  <c r="O1357" i="3"/>
  <c r="O830" i="3"/>
  <c r="O333" i="3"/>
  <c r="O1369" i="3"/>
  <c r="O666" i="3"/>
  <c r="O1973" i="3"/>
  <c r="O952" i="3"/>
  <c r="O1426" i="3"/>
  <c r="O1788" i="3"/>
  <c r="O1467" i="3"/>
  <c r="O2513" i="3"/>
  <c r="O903" i="3"/>
  <c r="O1234" i="3"/>
  <c r="O1691" i="3"/>
  <c r="O513" i="3"/>
  <c r="O393" i="3"/>
  <c r="O1355" i="3"/>
  <c r="O1354" i="3"/>
  <c r="O2098" i="3"/>
  <c r="O1529" i="3"/>
  <c r="O68" i="3"/>
  <c r="O2077" i="3"/>
  <c r="O1460" i="3"/>
  <c r="O2066" i="3"/>
  <c r="O744" i="3"/>
  <c r="O2370" i="3"/>
  <c r="O1272" i="3"/>
  <c r="O2099" i="3"/>
  <c r="K25" i="3"/>
  <c r="O159" i="3"/>
  <c r="O2519" i="3"/>
  <c r="O1152" i="3"/>
  <c r="O2176" i="3"/>
  <c r="O230" i="3"/>
  <c r="O354" i="3"/>
  <c r="O2269" i="3"/>
  <c r="O413" i="3"/>
  <c r="O1896" i="3"/>
  <c r="O1326" i="3"/>
  <c r="O1776" i="3"/>
  <c r="O3" i="3"/>
  <c r="O2052" i="3"/>
  <c r="O1108" i="3"/>
  <c r="O57" i="3"/>
  <c r="O121" i="3"/>
  <c r="O2253" i="3"/>
  <c r="O1634" i="3"/>
  <c r="O655" i="3"/>
  <c r="O2102" i="3"/>
  <c r="O2155" i="3"/>
  <c r="O1553" i="3"/>
  <c r="O1605" i="3"/>
  <c r="O1652" i="3"/>
  <c r="O545" i="3"/>
  <c r="O535" i="3"/>
  <c r="O2127" i="3"/>
  <c r="O2359" i="3"/>
  <c r="O1456" i="3"/>
  <c r="O1933" i="3"/>
  <c r="O1627" i="3"/>
  <c r="O29" i="3"/>
  <c r="O2257" i="3"/>
  <c r="O1033" i="3"/>
  <c r="O1490" i="3"/>
  <c r="O58" i="3"/>
  <c r="O396" i="3"/>
  <c r="O2240" i="3"/>
  <c r="O957" i="3"/>
  <c r="O1171" i="3"/>
  <c r="O675" i="3"/>
  <c r="O1580" i="3"/>
  <c r="O1951" i="3"/>
  <c r="O1160" i="3"/>
  <c r="O2474" i="3"/>
  <c r="O2185" i="3"/>
  <c r="O994" i="3"/>
  <c r="O855" i="3"/>
  <c r="O1222" i="3"/>
  <c r="O1085" i="3"/>
  <c r="O1113" i="3"/>
  <c r="O1002" i="3"/>
  <c r="O1220" i="3"/>
  <c r="O1043" i="3"/>
  <c r="O573" i="3"/>
  <c r="O2059" i="3"/>
  <c r="O256" i="3"/>
  <c r="O110" i="3"/>
  <c r="O544" i="3"/>
  <c r="O322" i="3"/>
  <c r="O569" i="3"/>
  <c r="O1061" i="3"/>
  <c r="O1067" i="3"/>
  <c r="O1735" i="3"/>
  <c r="O1398" i="3"/>
  <c r="O210" i="3"/>
  <c r="O1266" i="3"/>
  <c r="O1925" i="3"/>
  <c r="O972" i="3"/>
  <c r="O1099" i="3"/>
  <c r="O890" i="3"/>
  <c r="O1606" i="3"/>
  <c r="O1442" i="3"/>
  <c r="O1592" i="3"/>
  <c r="O523" i="3"/>
  <c r="O567" i="3"/>
  <c r="O1044" i="3"/>
  <c r="O553" i="3"/>
  <c r="O2288" i="3"/>
  <c r="O2536" i="3"/>
  <c r="O1533" i="3"/>
  <c r="O893" i="3"/>
  <c r="O2401" i="3"/>
  <c r="O2123" i="3"/>
  <c r="O1876" i="3"/>
  <c r="O2018" i="3"/>
  <c r="O2036" i="3"/>
  <c r="O1224" i="3"/>
  <c r="O1729" i="3"/>
  <c r="O1774" i="3"/>
  <c r="O1007" i="3"/>
  <c r="O505" i="3"/>
  <c r="O457" i="3"/>
  <c r="O296" i="3"/>
  <c r="O2046" i="3"/>
  <c r="O1577" i="3"/>
  <c r="O793" i="3"/>
  <c r="O1665" i="3"/>
  <c r="O741" i="3"/>
  <c r="O550" i="3"/>
  <c r="O1647" i="3"/>
  <c r="O1488" i="3"/>
  <c r="O1441" i="3"/>
  <c r="O702" i="3"/>
  <c r="O297" i="3"/>
  <c r="O2408" i="3"/>
  <c r="O1780" i="3"/>
  <c r="O1427" i="3"/>
  <c r="O1073" i="3"/>
  <c r="O799" i="3"/>
  <c r="O2069" i="3"/>
  <c r="O1466" i="3"/>
  <c r="O305" i="3"/>
  <c r="O2112" i="3"/>
  <c r="K22" i="3"/>
  <c r="O104" i="3"/>
  <c r="O1597" i="3"/>
  <c r="O313" i="3"/>
  <c r="O290" i="3"/>
  <c r="O1408" i="3"/>
  <c r="O1619" i="3"/>
  <c r="O2268" i="3"/>
  <c r="O2197" i="3"/>
  <c r="O1564" i="3"/>
  <c r="O616" i="3"/>
  <c r="O2515" i="3"/>
  <c r="O658" i="3"/>
  <c r="O459" i="3"/>
  <c r="O1440" i="3"/>
  <c r="O2528" i="3"/>
  <c r="O2301" i="3"/>
  <c r="O2222" i="3"/>
  <c r="O2462" i="3"/>
  <c r="O1114" i="3"/>
  <c r="O1035" i="3"/>
  <c r="O1595" i="3"/>
  <c r="O2061" i="3"/>
  <c r="O2273" i="3"/>
  <c r="O1074" i="3"/>
  <c r="O2292" i="3"/>
  <c r="O2160" i="3"/>
  <c r="O700" i="3"/>
  <c r="O2138" i="3"/>
  <c r="O558" i="3"/>
  <c r="O7" i="3"/>
  <c r="O1141" i="3"/>
  <c r="O1217" i="3"/>
  <c r="O2263" i="3"/>
  <c r="O1678" i="3"/>
  <c r="O2080" i="3"/>
  <c r="O993" i="3"/>
  <c r="O1543" i="3"/>
  <c r="O151" i="3"/>
  <c r="O821" i="3"/>
  <c r="O816" i="3"/>
  <c r="O991" i="3"/>
  <c r="O2113" i="3"/>
  <c r="O1360" i="3"/>
  <c r="O48" i="3"/>
  <c r="O549" i="3"/>
  <c r="O670" i="3"/>
  <c r="O547" i="3"/>
  <c r="O34" i="3"/>
  <c r="O612" i="3"/>
  <c r="O2438" i="3"/>
  <c r="O2335" i="3"/>
  <c r="O577" i="3"/>
  <c r="O2465" i="3"/>
  <c r="O2255" i="3"/>
  <c r="O84" i="3"/>
  <c r="O1181" i="3"/>
  <c r="O452" i="3"/>
  <c r="O810" i="3"/>
  <c r="O2132" i="3"/>
  <c r="O527" i="3"/>
  <c r="O521" i="3"/>
  <c r="O879" i="3"/>
  <c r="O2523" i="3"/>
  <c r="O951" i="3"/>
  <c r="O2071" i="3"/>
  <c r="O1451" i="3"/>
  <c r="O418" i="3"/>
  <c r="O827" i="3"/>
  <c r="O1827" i="3"/>
  <c r="O1701" i="3"/>
  <c r="O2329" i="3"/>
  <c r="O1762" i="3"/>
  <c r="O310" i="3"/>
  <c r="O2114" i="3"/>
  <c r="O1268" i="3"/>
  <c r="O1784" i="3"/>
  <c r="O1393" i="3"/>
  <c r="O818" i="3"/>
  <c r="O983" i="3"/>
  <c r="O751" i="3"/>
  <c r="O648" i="3"/>
  <c r="O1046" i="3"/>
  <c r="O1015" i="3"/>
  <c r="O2013" i="3"/>
  <c r="O469" i="3"/>
  <c r="O1695" i="3"/>
  <c r="O681" i="3"/>
  <c r="O93" i="3"/>
  <c r="O1968" i="3"/>
  <c r="O1572" i="3"/>
  <c r="O1626" i="3"/>
  <c r="O1999" i="3"/>
  <c r="O12" i="3"/>
  <c r="O1757" i="3"/>
  <c r="O715" i="3"/>
  <c r="O843" i="3"/>
  <c r="O2325" i="3"/>
  <c r="O96" i="3"/>
  <c r="O427" i="3"/>
  <c r="O263" i="3"/>
  <c r="O2432" i="3"/>
  <c r="O247" i="3"/>
  <c r="O216" i="3"/>
  <c r="O202" i="3"/>
  <c r="O1817" i="3"/>
  <c r="O2100" i="3"/>
  <c r="O1446" i="3"/>
  <c r="O2398" i="3"/>
  <c r="O2075" i="3"/>
  <c r="O2264" i="3"/>
  <c r="O668" i="3"/>
  <c r="O1700" i="3"/>
  <c r="O1257" i="3"/>
  <c r="O2534" i="3"/>
  <c r="O1200" i="3"/>
  <c r="O62" i="3"/>
  <c r="O2526" i="3"/>
  <c r="O694" i="3"/>
  <c r="O1514" i="3"/>
  <c r="O1600" i="3"/>
  <c r="O139" i="3"/>
  <c r="O270" i="3"/>
  <c r="O2291" i="3"/>
  <c r="O1373" i="3"/>
  <c r="O582" i="3"/>
  <c r="O337" i="3"/>
  <c r="O1715" i="3"/>
  <c r="O1361" i="3"/>
  <c r="O2193" i="3"/>
  <c r="O441" i="3"/>
  <c r="O201" i="3"/>
  <c r="O16" i="3"/>
  <c r="O635" i="3"/>
  <c r="O450" i="3"/>
  <c r="O2410" i="3"/>
  <c r="O83" i="3"/>
  <c r="O895" i="3"/>
  <c r="O312" i="3"/>
  <c r="K32" i="3"/>
  <c r="O421" i="3"/>
  <c r="O2137" i="3"/>
  <c r="O1077" i="3"/>
  <c r="O1668" i="3"/>
  <c r="O2480" i="3"/>
  <c r="O1582" i="3"/>
  <c r="O2373" i="3"/>
  <c r="O1458" i="3"/>
  <c r="O128" i="3"/>
  <c r="O1623" i="3"/>
  <c r="O838" i="3"/>
  <c r="O188" i="3"/>
  <c r="O1289" i="3"/>
  <c r="O2290" i="3"/>
  <c r="O63" i="3"/>
  <c r="O1720" i="3"/>
  <c r="O1878" i="3"/>
  <c r="O1443" i="3"/>
  <c r="O468" i="3"/>
  <c r="O2220" i="3"/>
  <c r="O1000" i="3"/>
  <c r="O298" i="3"/>
  <c r="O234" i="3"/>
  <c r="O426" i="3"/>
  <c r="O2060" i="3"/>
  <c r="O970" i="3"/>
  <c r="O926" i="3"/>
  <c r="O1063" i="3"/>
  <c r="K27" i="3"/>
  <c r="O108" i="3"/>
  <c r="O1598" i="3"/>
  <c r="O2141" i="3"/>
  <c r="O725" i="3"/>
  <c r="K35" i="3"/>
  <c r="O1283" i="3"/>
  <c r="O1975" i="3"/>
  <c r="O520" i="3"/>
  <c r="O902" i="3"/>
  <c r="O341" i="3"/>
  <c r="O499" i="3"/>
  <c r="O1738" i="3"/>
  <c r="O39" i="3"/>
  <c r="O1240" i="3"/>
  <c r="O2430" i="3"/>
  <c r="O2078" i="3"/>
  <c r="O982" i="3"/>
  <c r="O2382" i="3"/>
  <c r="O1590" i="3"/>
  <c r="O1825" i="3"/>
  <c r="K41" i="3"/>
  <c r="O2469" i="3"/>
  <c r="O1822" i="3"/>
  <c r="O555" i="3"/>
  <c r="O711" i="3"/>
  <c r="O1291" i="3"/>
  <c r="O2038" i="3"/>
  <c r="O1202" i="3"/>
  <c r="O1519" i="3"/>
  <c r="K23" i="3"/>
  <c r="O1524" i="3"/>
  <c r="O325" i="3"/>
  <c r="O1935" i="3"/>
  <c r="O1285" i="3"/>
  <c r="O1078" i="3"/>
  <c r="O2045" i="3"/>
  <c r="O525" i="3"/>
  <c r="O1437" i="3"/>
  <c r="O2092" i="3"/>
  <c r="O1356" i="3"/>
  <c r="O4" i="3"/>
  <c r="O1244" i="3"/>
  <c r="O1771" i="3"/>
  <c r="O2015" i="3"/>
  <c r="O2491" i="3"/>
  <c r="O32" i="3"/>
  <c r="O1527" i="3"/>
  <c r="O1409" i="3"/>
  <c r="O74" i="3"/>
  <c r="O1051" i="3"/>
  <c r="O891" i="3"/>
  <c r="O2506" i="3"/>
  <c r="O1804" i="3"/>
  <c r="O237" i="3"/>
  <c r="O1909" i="3"/>
  <c r="O1641" i="3"/>
  <c r="O366" i="3"/>
  <c r="O861" i="3"/>
  <c r="O2260" i="3"/>
  <c r="O2397" i="3"/>
  <c r="O1537" i="3"/>
  <c r="O189" i="3"/>
  <c r="O965" i="3"/>
  <c r="O1203" i="3"/>
  <c r="O2030" i="3"/>
  <c r="O1792" i="3"/>
  <c r="O99" i="3"/>
  <c r="O1325" i="3"/>
  <c r="O1902" i="3"/>
  <c r="O1164" i="3"/>
  <c r="O662" i="3"/>
  <c r="O2121" i="3"/>
  <c r="O181" i="3"/>
  <c r="O1103" i="3"/>
  <c r="O294" i="3"/>
  <c r="O1410" i="3"/>
  <c r="K16" i="3"/>
  <c r="O1783" i="3"/>
  <c r="O2459" i="3"/>
  <c r="O1531" i="3"/>
  <c r="O419" i="3"/>
  <c r="O76" i="3"/>
  <c r="O1612" i="3"/>
  <c r="O1343" i="3"/>
  <c r="O579" i="3"/>
  <c r="O1206" i="3"/>
  <c r="O834" i="3"/>
  <c r="O2297" i="3"/>
  <c r="O1904" i="3"/>
  <c r="O35" i="3"/>
  <c r="O1290" i="3"/>
  <c r="O268" i="3"/>
  <c r="O2129" i="3"/>
  <c r="O2070" i="3"/>
  <c r="O1670" i="3"/>
  <c r="O1518" i="3"/>
  <c r="O332" i="3"/>
  <c r="O1722" i="3"/>
  <c r="O901" i="3"/>
  <c r="O2346" i="3"/>
  <c r="O1130" i="3"/>
  <c r="O2157" i="3"/>
  <c r="O1127" i="3"/>
  <c r="O11" i="3"/>
  <c r="O226" i="3"/>
  <c r="O2287" i="3"/>
  <c r="O2145" i="3"/>
  <c r="O2520" i="3"/>
  <c r="O1615" i="3"/>
  <c r="O2362" i="3"/>
  <c r="O832" i="3"/>
  <c r="O214" i="3"/>
  <c r="O597" i="3"/>
  <c r="O1992" i="3"/>
  <c r="O281" i="3"/>
  <c r="O797" i="3"/>
  <c r="O1122" i="3"/>
  <c r="O2326" i="3"/>
  <c r="O1796" i="3"/>
  <c r="O1672" i="3"/>
  <c r="O2450" i="3"/>
  <c r="O1308" i="3"/>
  <c r="O684" i="3"/>
  <c r="O1907" i="3"/>
  <c r="O826" i="3"/>
  <c r="O517" i="3"/>
  <c r="O727" i="3"/>
  <c r="O888" i="3"/>
  <c r="O1080" i="3"/>
  <c r="O485" i="3"/>
  <c r="O1292" i="3"/>
  <c r="O1135" i="3"/>
  <c r="O1065" i="3"/>
  <c r="O1178" i="3"/>
  <c r="O1863" i="3"/>
  <c r="O1297" i="3"/>
  <c r="O2224" i="3"/>
  <c r="O1484" i="3"/>
  <c r="O2048" i="3"/>
  <c r="O1019" i="3"/>
  <c r="O1307" i="3"/>
  <c r="O1208" i="3"/>
  <c r="O150" i="3"/>
  <c r="O1995" i="3"/>
  <c r="O2361" i="3"/>
  <c r="O107" i="3"/>
  <c r="O329" i="3"/>
  <c r="O646" i="3"/>
  <c r="O138" i="3"/>
  <c r="O1798" i="3"/>
  <c r="O1128" i="3"/>
  <c r="O1942" i="3"/>
  <c r="O1794" i="3"/>
  <c r="O611" i="3"/>
  <c r="O405" i="3"/>
  <c r="O2416" i="3"/>
  <c r="O446" i="3"/>
  <c r="O2507" i="3"/>
  <c r="O132" i="3"/>
  <c r="O707" i="3"/>
  <c r="O2375" i="3"/>
  <c r="O1092" i="3"/>
  <c r="O2272" i="3"/>
  <c r="O2533" i="3"/>
  <c r="O1545" i="3"/>
  <c r="O1979" i="3"/>
  <c r="O1059" i="3"/>
  <c r="O608" i="3"/>
  <c r="O2505" i="3"/>
  <c r="O1542" i="3"/>
  <c r="O2300" i="3"/>
  <c r="O1328" i="3"/>
  <c r="O1371" i="3"/>
  <c r="O2377" i="3"/>
  <c r="O391" i="3"/>
  <c r="O980" i="3"/>
  <c r="O1930" i="3"/>
  <c r="O358" i="3"/>
  <c r="O1894" i="3"/>
  <c r="O630" i="3"/>
  <c r="O1980" i="3"/>
  <c r="O317" i="3"/>
  <c r="O2190" i="3"/>
  <c r="O1566" i="3"/>
  <c r="O2357" i="3"/>
  <c r="O82" i="3"/>
  <c r="O1730" i="3"/>
  <c r="O892" i="3"/>
  <c r="O116" i="3"/>
  <c r="O2110" i="3"/>
  <c r="O627" i="3"/>
  <c r="O2442" i="3"/>
  <c r="O1731" i="3"/>
  <c r="O1284" i="3"/>
  <c r="O1513" i="3"/>
  <c r="O502" i="3"/>
  <c r="O1584" i="3"/>
  <c r="O315" i="3"/>
  <c r="O935" i="3"/>
  <c r="O1060" i="3"/>
  <c r="O548" i="3"/>
  <c r="O596" i="3"/>
  <c r="O225" i="3"/>
  <c r="O2267" i="3"/>
  <c r="O1877" i="3"/>
  <c r="O1137" i="3"/>
  <c r="O1781" i="3"/>
  <c r="O1906" i="3"/>
  <c r="O696" i="3"/>
  <c r="O2242" i="3"/>
  <c r="O516" i="3"/>
  <c r="O1310" i="3"/>
  <c r="O2461" i="3"/>
  <c r="O1940" i="3"/>
  <c r="O180" i="3"/>
  <c r="O106" i="3"/>
  <c r="O742" i="3"/>
  <c r="O1689" i="3"/>
  <c r="O1640" i="3"/>
  <c r="O1805" i="3"/>
  <c r="O240" i="3"/>
  <c r="O1957" i="3"/>
  <c r="O1096" i="3"/>
  <c r="O451" i="3"/>
  <c r="O842" i="3"/>
  <c r="O415" i="3"/>
  <c r="O1856" i="3"/>
  <c r="O232" i="3"/>
  <c r="O1589" i="3"/>
  <c r="O2440" i="3"/>
  <c r="O1242" i="3"/>
  <c r="O2151" i="3"/>
  <c r="O255" i="3"/>
  <c r="O820" i="3"/>
  <c r="O1025" i="3"/>
  <c r="O1779" i="3"/>
  <c r="O1359" i="3"/>
  <c r="O602" i="3"/>
  <c r="O2228" i="3"/>
  <c r="O1688" i="3"/>
  <c r="O1270" i="3"/>
  <c r="O2027" i="3"/>
  <c r="O1342" i="3"/>
  <c r="O1416" i="3"/>
  <c r="O840" i="3"/>
  <c r="O944" i="3"/>
  <c r="O831" i="3"/>
  <c r="O1604" i="3"/>
  <c r="O1696" i="3"/>
  <c r="O641" i="3"/>
  <c r="O2391" i="3"/>
  <c r="O475" i="3"/>
  <c r="O1331" i="3"/>
  <c r="O1528" i="3"/>
  <c r="O2154" i="3"/>
  <c r="O117" i="3"/>
  <c r="O282" i="3"/>
  <c r="O1095" i="3"/>
  <c r="O1042" i="3"/>
  <c r="O1684" i="3"/>
  <c r="O203" i="3"/>
  <c r="O866" i="3"/>
  <c r="O1963" i="3"/>
  <c r="O2496" i="3"/>
  <c r="O1855" i="3"/>
  <c r="O2414" i="3"/>
  <c r="O144" i="3"/>
  <c r="O1790" i="3"/>
  <c r="O1859" i="3"/>
  <c r="O1655" i="3"/>
  <c r="O542" i="3"/>
  <c r="O771" i="3"/>
  <c r="O444" i="3"/>
  <c r="O1734" i="3"/>
  <c r="O394" i="3"/>
  <c r="O1903" i="3"/>
  <c r="O1397" i="3"/>
  <c r="O2105" i="3"/>
  <c r="O404" i="3"/>
  <c r="O1837" i="3"/>
  <c r="O532" i="3"/>
  <c r="O1323" i="3"/>
  <c r="O949" i="3"/>
  <c r="O1126" i="3"/>
  <c r="O2323" i="3"/>
  <c r="O142" i="3"/>
  <c r="O625" i="3"/>
  <c r="O383" i="3"/>
  <c r="O1225" i="3"/>
  <c r="O647" i="3"/>
  <c r="O1724" i="3"/>
  <c r="O1646" i="3"/>
  <c r="O1905" i="3"/>
  <c r="O1567" i="3"/>
  <c r="O2131" i="3"/>
  <c r="O1489" i="3"/>
  <c r="O2088" i="3"/>
  <c r="O195" i="3"/>
  <c r="O777" i="3"/>
  <c r="O1981" i="3"/>
  <c r="O2419" i="3"/>
  <c r="O228" i="3"/>
  <c r="O1286" i="3"/>
  <c r="O491" i="3"/>
  <c r="O1765" i="3"/>
  <c r="O431" i="3"/>
  <c r="O1874" i="3"/>
  <c r="O2464" i="3"/>
  <c r="O43" i="3"/>
  <c r="O1315" i="3"/>
  <c r="O2262" i="3"/>
  <c r="O1481" i="3"/>
  <c r="O825" i="3"/>
  <c r="O1676" i="3"/>
  <c r="O2020" i="3"/>
  <c r="O1853" i="3"/>
  <c r="O740" i="3"/>
  <c r="O2493" i="3"/>
  <c r="O245" i="3"/>
  <c r="O1921" i="3"/>
  <c r="O814" i="3"/>
  <c r="O1693" i="3"/>
  <c r="O115" i="3"/>
  <c r="O899" i="3"/>
  <c r="O1866" i="3"/>
  <c r="O69" i="3"/>
  <c r="O1424" i="3"/>
  <c r="O252" i="3"/>
  <c r="O1384" i="3"/>
  <c r="O990" i="3"/>
  <c r="O1541" i="3"/>
  <c r="O809" i="3"/>
  <c r="O1107" i="3"/>
  <c r="O940" i="3"/>
  <c r="O289" i="3"/>
  <c r="O243" i="3"/>
  <c r="O2468" i="3"/>
  <c r="K38" i="3"/>
  <c r="O2116" i="3"/>
  <c r="O376" i="3"/>
  <c r="O1194" i="3"/>
  <c r="O1891" i="3"/>
  <c r="O1367" i="3"/>
  <c r="O1890" i="3"/>
  <c r="O1799" i="3"/>
  <c r="O1503" i="3"/>
  <c r="O2182" i="3"/>
  <c r="O1133" i="3"/>
  <c r="O2215" i="3"/>
  <c r="O1760" i="3"/>
  <c r="O1271" i="3"/>
  <c r="O2095" i="3"/>
  <c r="O1557" i="3"/>
  <c r="O2530" i="3"/>
  <c r="O617" i="3"/>
  <c r="O330" i="3"/>
  <c r="O643" i="3"/>
  <c r="O1280" i="3"/>
  <c r="O1759" i="3"/>
  <c r="O526" i="3"/>
  <c r="O125" i="3"/>
  <c r="O2383" i="3"/>
  <c r="O1510" i="3"/>
  <c r="O910" i="3"/>
  <c r="O948" i="3"/>
  <c r="O541" i="3"/>
  <c r="O2259" i="3"/>
  <c r="O209" i="3"/>
  <c r="O447" i="3"/>
  <c r="O410" i="3"/>
  <c r="O736" i="3"/>
  <c r="O2249" i="3"/>
  <c r="O412" i="3"/>
  <c r="O2248" i="3"/>
  <c r="O109" i="3"/>
  <c r="O2454" i="3"/>
  <c r="O1031" i="3"/>
  <c r="O1032" i="3"/>
  <c r="O1040" i="3"/>
  <c r="O251" i="3"/>
  <c r="O2076" i="3"/>
  <c r="O1585" i="3"/>
  <c r="O59" i="3"/>
  <c r="O2044" i="3"/>
  <c r="O1530" i="3"/>
  <c r="O2338" i="3"/>
  <c r="O1365" i="3"/>
  <c r="O253" i="3"/>
  <c r="O2146" i="3"/>
  <c r="O2191" i="3"/>
  <c r="O864" i="3"/>
  <c r="O1713" i="3"/>
  <c r="O732" i="3"/>
  <c r="O1687" i="3"/>
  <c r="O552" i="3"/>
  <c r="O292" i="3"/>
  <c r="O875" i="3"/>
  <c r="O2494" i="3"/>
  <c r="O1039" i="3"/>
  <c r="K14" i="3"/>
  <c r="O1023" i="3"/>
  <c r="O2535" i="3"/>
  <c r="O1157" i="3"/>
  <c r="O1306" i="3"/>
  <c r="O1755" i="3"/>
  <c r="O1793" i="3"/>
  <c r="O533" i="3"/>
  <c r="O471" i="3"/>
  <c r="O1119" i="3"/>
  <c r="O437" i="3"/>
  <c r="O484" i="3"/>
  <c r="O389" i="3"/>
  <c r="O889" i="3"/>
  <c r="O1314" i="3"/>
  <c r="O1657" i="3"/>
  <c r="O1777" i="3"/>
  <c r="O2213" i="3"/>
  <c r="O2174" i="3"/>
  <c r="O1974" i="3"/>
  <c r="O642" i="3"/>
  <c r="O1116" i="3"/>
  <c r="O887" i="3"/>
  <c r="O1494" i="3"/>
  <c r="O2318" i="3"/>
  <c r="O2407" i="3"/>
  <c r="K24" i="3"/>
  <c r="O307" i="3"/>
  <c r="O953" i="3"/>
  <c r="O2104" i="3"/>
  <c r="O2181" i="3"/>
  <c r="O2295" i="3"/>
  <c r="O1671" i="3"/>
  <c r="O863" i="3"/>
  <c r="O2270" i="3"/>
  <c r="O971" i="3"/>
  <c r="O1316" i="3"/>
  <c r="O2482" i="3"/>
  <c r="O2374" i="3"/>
  <c r="O1948" i="3"/>
  <c r="O1516" i="3"/>
  <c r="O433" i="3"/>
  <c r="K4" i="3"/>
  <c r="O338" i="3"/>
  <c r="O988" i="3"/>
  <c r="O1094" i="3"/>
  <c r="O1281" i="3"/>
  <c r="O1413" i="3"/>
  <c r="O1873" i="3"/>
  <c r="O2266" i="3"/>
  <c r="K43" i="3"/>
  <c r="O882" i="3"/>
  <c r="K34" i="3"/>
  <c r="O2485" i="3"/>
  <c r="O1512" i="3"/>
  <c r="O578" i="3"/>
  <c r="O1448" i="3"/>
  <c r="O2106" i="3"/>
  <c r="O784" i="3"/>
  <c r="O92" i="3"/>
  <c r="O1142" i="3"/>
  <c r="O353" i="3"/>
  <c r="O217" i="3"/>
  <c r="O169" i="3"/>
  <c r="O1511" i="3"/>
  <c r="O692" i="3"/>
  <c r="O2199" i="3"/>
  <c r="O2504" i="3"/>
  <c r="O1637" i="3"/>
  <c r="O765" i="3"/>
  <c r="O717" i="3"/>
  <c r="O1618" i="3"/>
  <c r="O2214" i="3"/>
  <c r="O1207" i="3"/>
  <c r="O293" i="3"/>
  <c r="O1789" i="3"/>
  <c r="O2412" i="3"/>
  <c r="O1917" i="3"/>
  <c r="O1532" i="3"/>
  <c r="O79" i="3"/>
  <c r="O2333" i="3"/>
  <c r="O1066" i="3"/>
  <c r="O2298" i="3"/>
  <c r="O2201" i="3"/>
  <c r="O788" i="3"/>
  <c r="O1421" i="3"/>
  <c r="O774" i="3"/>
  <c r="O1476" i="3"/>
  <c r="O936" i="3"/>
  <c r="O748" i="3"/>
  <c r="O1121" i="3"/>
  <c r="O973" i="3"/>
  <c r="O588" i="3"/>
  <c r="O1339" i="3"/>
  <c r="O930" i="3"/>
  <c r="O1056" i="3"/>
  <c r="O1884" i="3"/>
  <c r="O557" i="3"/>
  <c r="O2064" i="3"/>
  <c r="O510" i="3"/>
  <c r="O1587" i="3"/>
  <c r="O2321" i="3"/>
  <c r="O1901" i="3"/>
  <c r="O1264" i="3"/>
  <c r="O1134" i="3"/>
  <c r="O639" i="3"/>
  <c r="O2169" i="3"/>
  <c r="O1341" i="3"/>
  <c r="O46" i="3"/>
  <c r="O1763" i="3"/>
  <c r="O1845" i="3"/>
  <c r="O1864" i="3"/>
  <c r="O1112" i="3"/>
  <c r="O2275" i="3"/>
  <c r="O1472" i="3"/>
  <c r="O1076" i="3"/>
  <c r="O448" i="3"/>
  <c r="O2437" i="3"/>
  <c r="O466" i="3"/>
  <c r="O236" i="3"/>
  <c r="O1609" i="3"/>
  <c r="O776" i="3"/>
  <c r="O244" i="3"/>
  <c r="O1166" i="3"/>
  <c r="O66" i="3"/>
  <c r="O919" i="3"/>
  <c r="O420" i="3"/>
  <c r="O511" i="3"/>
  <c r="O133" i="3"/>
  <c r="O2476" i="3"/>
  <c r="O1706" i="3"/>
  <c r="O175" i="3"/>
  <c r="O1989" i="3"/>
  <c r="O1320" i="3"/>
  <c r="O529" i="3"/>
  <c r="O1535" i="3"/>
  <c r="K7" i="3"/>
  <c r="O998" i="3"/>
  <c r="O500" i="3"/>
  <c r="O1392" i="3"/>
  <c r="O2186" i="3"/>
  <c r="O1027" i="3"/>
  <c r="O370" i="3"/>
  <c r="O733" i="3"/>
  <c r="K19" i="3"/>
  <c r="O2164" i="3"/>
  <c r="O1415" i="3"/>
  <c r="O2054" i="3"/>
  <c r="O1959" i="3"/>
  <c r="O1197" i="3"/>
  <c r="O824" i="3"/>
  <c r="O1802" i="3"/>
  <c r="O2372" i="3"/>
  <c r="O1352" i="3"/>
  <c r="O781" i="3"/>
  <c r="O95" i="3"/>
  <c r="O2470" i="3"/>
  <c r="O1899" i="3"/>
  <c r="O1457" i="3"/>
  <c r="O1101" i="3"/>
  <c r="O1961" i="3"/>
  <c r="O1910" i="3"/>
  <c r="O1775" i="3"/>
  <c r="O1614" i="3"/>
  <c r="O1162" i="3"/>
  <c r="O1719" i="3"/>
  <c r="O480" i="3"/>
  <c r="O1401" i="3"/>
  <c r="O2083" i="3"/>
  <c r="O726" i="3"/>
  <c r="O730" i="3"/>
  <c r="O796" i="3"/>
  <c r="O2227" i="3"/>
  <c r="K44" i="3"/>
  <c r="O921" i="3"/>
  <c r="O833" i="3"/>
  <c r="O701" i="3"/>
  <c r="O1994" i="3"/>
  <c r="O967" i="3"/>
  <c r="O425" i="3"/>
  <c r="O20" i="3"/>
  <c r="O2532" i="3"/>
  <c r="O2034" i="3"/>
  <c r="O2429" i="3"/>
  <c r="O1761" i="3"/>
  <c r="O408" i="3"/>
  <c r="O1111" i="3"/>
  <c r="O1941" i="3"/>
  <c r="O1544" i="3"/>
  <c r="O1363" i="3"/>
  <c r="O414" i="3"/>
  <c r="O1944" i="3"/>
  <c r="O1914" i="3"/>
  <c r="O478" i="3"/>
  <c r="O581" i="3"/>
  <c r="O1699" i="3"/>
  <c r="O179" i="3"/>
  <c r="O1653" i="3"/>
  <c r="O977" i="3"/>
  <c r="O916" i="3"/>
  <c r="O303" i="3"/>
  <c r="O362" i="3"/>
  <c r="O1180" i="3"/>
  <c r="O221" i="3"/>
  <c r="O1648" i="3"/>
  <c r="O2400" i="3"/>
  <c r="O1726" i="3"/>
  <c r="O2418" i="3"/>
  <c r="O2276" i="3"/>
  <c r="O1895" i="3"/>
  <c r="O439" i="3"/>
  <c r="O1276" i="3"/>
  <c r="O1850" i="3"/>
  <c r="O1058" i="3"/>
  <c r="O868" i="3"/>
  <c r="O1964" i="3"/>
  <c r="O624" i="3"/>
  <c r="O2219" i="3"/>
  <c r="O1661" i="3"/>
  <c r="O1248" i="3"/>
  <c r="O974" i="3"/>
  <c r="O2041" i="3"/>
  <c r="O1932" i="3"/>
  <c r="O689" i="3"/>
  <c r="O1887" i="3"/>
  <c r="O2483" i="3"/>
  <c r="O2343" i="3"/>
  <c r="O2167" i="3"/>
  <c r="O798" i="3"/>
  <c r="O1346" i="3"/>
  <c r="O2225" i="3"/>
  <c r="O2221" i="3"/>
  <c r="O1263" i="3"/>
  <c r="O78" i="3"/>
  <c r="O1923" i="3"/>
  <c r="O2441" i="3"/>
  <c r="O2293" i="3"/>
  <c r="O1517" i="3"/>
  <c r="O1209" i="3"/>
  <c r="O2349" i="3"/>
  <c r="O2522" i="3"/>
  <c r="O1773" i="3"/>
  <c r="O186" i="3"/>
  <c r="O2422" i="3"/>
  <c r="O556" i="3"/>
  <c r="O848" i="3"/>
  <c r="O745" i="3"/>
  <c r="O687" i="3"/>
  <c r="O984" i="3"/>
  <c r="O233" i="3"/>
  <c r="O1260" i="3"/>
  <c r="O1574" i="3"/>
  <c r="O719" i="3"/>
  <c r="O2306" i="3"/>
  <c r="K28" i="3"/>
  <c r="K59" i="3"/>
  <c r="O1621" i="3"/>
  <c r="O1083" i="3"/>
  <c r="O1983" i="3"/>
  <c r="O262" i="3"/>
  <c r="O1739" i="3"/>
  <c r="O1521" i="3"/>
  <c r="O721" i="3"/>
  <c r="O1889" i="3"/>
  <c r="O347" i="3"/>
  <c r="O1826" i="3"/>
  <c r="O2529" i="3"/>
  <c r="O1380" i="3"/>
  <c r="O992" i="3"/>
  <c r="O1226" i="3"/>
  <c r="O465" i="3"/>
  <c r="O583" i="3"/>
  <c r="O2207" i="3"/>
  <c r="O113" i="3"/>
  <c r="O1195" i="3"/>
  <c r="O1756" i="3"/>
  <c r="O2289" i="3"/>
  <c r="O1697" i="3"/>
  <c r="O981" i="3"/>
  <c r="O120" i="3"/>
  <c r="O2527" i="3"/>
  <c r="O1677" i="3"/>
  <c r="O720" i="3"/>
  <c r="O1769" i="3"/>
  <c r="O2093" i="3"/>
  <c r="O572" i="3"/>
  <c r="O1255" i="3"/>
  <c r="O1882" i="3"/>
  <c r="O331" i="3"/>
  <c r="O537" i="3"/>
  <c r="O398" i="3"/>
  <c r="O574" i="3"/>
  <c r="O1554" i="3"/>
  <c r="O1011" i="3"/>
  <c r="O1861" i="3"/>
  <c r="O1869" i="3"/>
  <c r="O1381" i="3"/>
  <c r="O224" i="3"/>
  <c r="O1153" i="3"/>
  <c r="O539" i="3"/>
  <c r="O780" i="3"/>
  <c r="O1156" i="3"/>
  <c r="O621" i="3"/>
  <c r="O963" i="3"/>
  <c r="O1097" i="3"/>
  <c r="O847" i="3"/>
  <c r="O2107" i="3"/>
  <c r="K45" i="3"/>
  <c r="O731" i="3"/>
  <c r="O2063" i="3"/>
  <c r="O2218" i="3"/>
  <c r="K21" i="3"/>
  <c r="O2172" i="3"/>
  <c r="O1303" i="3"/>
  <c r="O2226" i="3"/>
  <c r="O1833" i="3"/>
  <c r="O724" i="3"/>
  <c r="O1573" i="3"/>
  <c r="O885" i="3"/>
  <c r="O364" i="3"/>
  <c r="O2139" i="3"/>
  <c r="O815" i="3"/>
  <c r="O917" i="3"/>
  <c r="K29" i="3"/>
  <c r="O2434" i="3"/>
  <c r="O1227" i="3"/>
  <c r="O1498" i="3"/>
  <c r="O2239" i="3"/>
  <c r="O170" i="3"/>
  <c r="O88" i="3"/>
  <c r="O2055" i="3"/>
  <c r="O2158" i="3"/>
  <c r="O1596" i="3"/>
  <c r="O2166" i="3"/>
  <c r="O1184" i="3"/>
  <c r="O174" i="3"/>
  <c r="O1168" i="3"/>
  <c r="O2126" i="3"/>
  <c r="O198" i="3"/>
  <c r="O770" i="3"/>
  <c r="O1965" i="3"/>
  <c r="O2180" i="3"/>
  <c r="O349" i="3"/>
  <c r="O467" i="3"/>
  <c r="O1501" i="3"/>
  <c r="O1174" i="3"/>
  <c r="O178" i="3"/>
  <c r="O1705" i="3"/>
  <c r="K8" i="3"/>
  <c r="O411" i="3"/>
  <c r="O2284" i="3"/>
  <c r="K20" i="3"/>
  <c r="O968" i="3"/>
  <c r="O1674" i="3"/>
  <c r="O1938" i="3"/>
  <c r="O1431" i="3"/>
  <c r="O2109" i="3"/>
  <c r="O1115" i="3"/>
  <c r="O757" i="3"/>
  <c r="O97" i="3"/>
  <c r="O1170" i="3"/>
  <c r="O1747" i="3"/>
  <c r="O763" i="3"/>
  <c r="O1049" i="3"/>
  <c r="O1411" i="3"/>
  <c r="O2229" i="3"/>
  <c r="O1188" i="3"/>
  <c r="O100" i="3"/>
  <c r="O941" i="3"/>
  <c r="O620" i="3"/>
  <c r="O794" i="3"/>
  <c r="O2358" i="3"/>
  <c r="O1383" i="3"/>
  <c r="O80" i="3"/>
  <c r="O538" i="3"/>
  <c r="O1278" i="3"/>
  <c r="O571" i="3"/>
  <c r="O767" i="3"/>
  <c r="O361" i="3"/>
  <c r="O1072" i="3"/>
  <c r="O823" i="3"/>
  <c r="O987" i="3"/>
  <c r="O416" i="3"/>
  <c r="O1053" i="3"/>
  <c r="O931" i="3"/>
  <c r="O137" i="3"/>
  <c r="O2278" i="3"/>
  <c r="O857" i="3"/>
  <c r="O42" i="3"/>
  <c r="O496" i="3"/>
  <c r="O1350" i="3"/>
  <c r="O566" i="3"/>
  <c r="O2381" i="3"/>
  <c r="O1947" i="3"/>
  <c r="O1591" i="3"/>
  <c r="O1237" i="3"/>
  <c r="O664" i="3"/>
  <c r="O682" i="3"/>
  <c r="O1718" i="3"/>
  <c r="O2313" i="3"/>
  <c r="O367" i="3"/>
  <c r="K5" i="3"/>
  <c r="O576" i="3"/>
  <c r="O25" i="3"/>
  <c r="O70" i="3"/>
  <c r="O1296" i="3"/>
  <c r="O2097" i="3"/>
  <c r="O1709" i="3"/>
  <c r="O231" i="3"/>
  <c r="O1047" i="3"/>
  <c r="O615" i="3"/>
  <c r="O1176" i="3"/>
  <c r="O850" i="3"/>
  <c r="O872" i="3"/>
  <c r="O2368" i="3"/>
  <c r="O540" i="3"/>
  <c r="O135" i="3"/>
  <c r="O1205" i="3"/>
  <c r="O1304" i="3"/>
  <c r="O2484" i="3"/>
  <c r="O2449" i="3"/>
  <c r="O1622" i="3"/>
  <c r="O822" i="3"/>
  <c r="O1797" i="3"/>
  <c r="O653" i="3"/>
  <c r="O2271" i="3"/>
  <c r="O2120" i="3"/>
  <c r="O1872" i="3"/>
  <c r="O492" i="3"/>
  <c r="O1593" i="3"/>
  <c r="O2296" i="3"/>
  <c r="O2162" i="3"/>
  <c r="O1105" i="3"/>
  <c r="O291" i="3"/>
  <c r="O2258" i="3"/>
  <c r="O986" i="3"/>
  <c r="O852" i="3"/>
  <c r="O351" i="3"/>
  <c r="O1330" i="3"/>
  <c r="O1362" i="3"/>
  <c r="O1068" i="3"/>
  <c r="O1070" i="3"/>
  <c r="O1258" i="3"/>
  <c r="O1402" i="3"/>
  <c r="K9" i="3"/>
  <c r="O218" i="3"/>
  <c r="O2203" i="3"/>
  <c r="O406" i="3"/>
  <c r="O964" i="3"/>
  <c r="O10" i="3"/>
  <c r="O464" i="3"/>
  <c r="O590" i="3"/>
  <c r="O1578" i="3"/>
  <c r="O2392" i="3"/>
  <c r="O302" i="3"/>
  <c r="O947" i="3"/>
  <c r="O449" i="3"/>
  <c r="O1663" i="3"/>
  <c r="O1120" i="3"/>
  <c r="O1824" i="3"/>
  <c r="O1742" i="3"/>
  <c r="O2337" i="3"/>
  <c r="O1228" i="3"/>
  <c r="O1422" i="3"/>
  <c r="O1654" i="3"/>
  <c r="O2049" i="3"/>
  <c r="O191" i="3"/>
  <c r="O220" i="3"/>
  <c r="O206" i="3"/>
  <c r="O2006" i="3"/>
  <c r="O791" i="3"/>
  <c r="O1558" i="3"/>
  <c r="O1358" i="3"/>
  <c r="O1625" i="3"/>
  <c r="O2237" i="3"/>
  <c r="O399" i="3"/>
  <c r="O1249" i="3"/>
  <c r="O2143" i="3"/>
  <c r="O778" i="3"/>
  <c r="O779" i="3"/>
  <c r="O2144" i="3"/>
  <c r="O2022" i="3"/>
  <c r="O1464" i="3"/>
  <c r="O1183" i="3"/>
  <c r="O1985" i="3"/>
  <c r="O155" i="3"/>
  <c r="O1561" i="3"/>
  <c r="K31" i="3"/>
  <c r="O939" i="3"/>
  <c r="O1694" i="3"/>
  <c r="O785" i="3"/>
  <c r="O561" i="3"/>
  <c r="O2150" i="3"/>
  <c r="O340" i="3"/>
  <c r="O1062" i="3"/>
  <c r="O854" i="3"/>
  <c r="O1412" i="3"/>
  <c r="O1351" i="3"/>
  <c r="O1680" i="3"/>
  <c r="O1159" i="3"/>
  <c r="O2122" i="3"/>
  <c r="O1018" i="3"/>
  <c r="O1996" i="3"/>
  <c r="O2327" i="3"/>
  <c r="O81" i="3"/>
  <c r="O909" i="3"/>
  <c r="O2501" i="3"/>
  <c r="O276" i="3"/>
  <c r="O392" i="3"/>
  <c r="O1900" i="3"/>
  <c r="O2518" i="3"/>
  <c r="O1607" i="3"/>
  <c r="O486" i="3"/>
  <c r="O1259" i="3"/>
  <c r="O222" i="3"/>
  <c r="O859" i="3"/>
  <c r="O2091" i="3"/>
  <c r="O508" i="3"/>
  <c r="O1685" i="3"/>
  <c r="O1091" i="3"/>
  <c r="O1743" i="3"/>
  <c r="O2283" i="3"/>
  <c r="O474" i="3"/>
  <c r="O2194" i="3"/>
  <c r="O295" i="3"/>
  <c r="O343" i="3"/>
  <c r="O1949" i="3"/>
  <c r="O241" i="3"/>
  <c r="O2386" i="3"/>
  <c r="O1050" i="3"/>
  <c r="O674" i="3"/>
  <c r="O1212" i="3"/>
  <c r="O853" i="3"/>
  <c r="O1576" i="3"/>
  <c r="K53" i="3"/>
  <c r="O2435" i="3"/>
  <c r="O388" i="3"/>
  <c r="O1036" i="3"/>
  <c r="O1768" i="3"/>
  <c r="O997" i="3"/>
  <c r="O1474" i="3"/>
  <c r="O640" i="3"/>
  <c r="O442" i="3"/>
  <c r="O1148" i="3"/>
  <c r="O31" i="3"/>
  <c r="O605" i="3"/>
  <c r="O17" i="3"/>
  <c r="O2024" i="3"/>
  <c r="O958" i="3"/>
  <c r="O2065" i="3"/>
  <c r="O1785" i="3"/>
  <c r="O589" i="3"/>
  <c r="O2153" i="3"/>
  <c r="O2347" i="3"/>
  <c r="O2062" i="3"/>
  <c r="O2168" i="3"/>
  <c r="O1395" i="3"/>
  <c r="O1858" i="3"/>
  <c r="O829" i="3"/>
  <c r="O723" i="3"/>
  <c r="O1616" i="3"/>
  <c r="O2490" i="3"/>
  <c r="O1635" i="3"/>
  <c r="O2217" i="3"/>
  <c r="O922" i="3"/>
  <c r="O787" i="3"/>
  <c r="O753" i="3"/>
  <c r="O2463" i="3"/>
  <c r="O769" i="3"/>
  <c r="O1546" i="3"/>
  <c r="O1013" i="3"/>
  <c r="O1946" i="3"/>
  <c r="O2516" i="3"/>
  <c r="O1368" i="3"/>
  <c r="O365" i="3"/>
  <c r="O1536" i="3"/>
  <c r="O1644" i="3"/>
  <c r="O372" i="3"/>
  <c r="O1560" i="3"/>
  <c r="O1836" i="3"/>
  <c r="O1879" i="3"/>
  <c r="O1390" i="3"/>
  <c r="O938" i="3"/>
  <c r="O1934" i="3"/>
  <c r="O1377" i="3"/>
  <c r="O2230" i="3"/>
  <c r="O41" i="3"/>
  <c r="O677" i="3"/>
  <c r="O2353" i="3"/>
  <c r="K36" i="3"/>
  <c r="O1958" i="3"/>
  <c r="O1453" i="3"/>
  <c r="O1552" i="3"/>
  <c r="O287" i="3"/>
  <c r="O1014" i="3"/>
  <c r="O586" i="3"/>
  <c r="O1920" i="3"/>
  <c r="O2477" i="3"/>
  <c r="O1439" i="3"/>
  <c r="O1912" i="3"/>
  <c r="O601" i="3"/>
  <c r="O2402" i="3"/>
  <c r="O1418" i="3"/>
  <c r="O1698" i="3"/>
  <c r="O1750" i="3"/>
  <c r="O45" i="3"/>
  <c r="O318" i="3"/>
  <c r="O649" i="3"/>
  <c r="O904" i="3"/>
  <c r="O734" i="3"/>
  <c r="O2444" i="3"/>
  <c r="O390" i="3"/>
  <c r="O111" i="3"/>
  <c r="O1333" i="3"/>
  <c r="O1269" i="3"/>
  <c r="O2378" i="3"/>
  <c r="O2478" i="3"/>
  <c r="O1344" i="3"/>
  <c r="O1347" i="3"/>
  <c r="O2331" i="3"/>
  <c r="O747" i="3"/>
  <c r="O985" i="3"/>
  <c r="O369" i="3"/>
  <c r="O176" i="3"/>
  <c r="O755" i="3"/>
  <c r="O2243" i="3"/>
  <c r="O790" i="3"/>
  <c r="O2404" i="3"/>
  <c r="O2309" i="3"/>
  <c r="O1140" i="3"/>
  <c r="O1508" i="3"/>
  <c r="O897" i="3"/>
  <c r="O400" i="3"/>
  <c r="O1885" i="3"/>
  <c r="O171" i="3"/>
  <c r="O633" i="3"/>
  <c r="O6" i="3"/>
  <c r="O141" i="3"/>
  <c r="O894" i="3"/>
  <c r="O884" i="3"/>
  <c r="O1055" i="3"/>
  <c r="O2244" i="3"/>
  <c r="O8" i="3"/>
  <c r="O2033" i="3"/>
  <c r="O1009" i="3"/>
  <c r="O344" i="3"/>
  <c r="O802" i="3"/>
  <c r="O2111" i="3"/>
  <c r="O1808" i="3"/>
  <c r="O865" i="3"/>
  <c r="O2467" i="3"/>
  <c r="O1389" i="3"/>
  <c r="O710" i="3"/>
  <c r="O907" i="3"/>
  <c r="O1893" i="3"/>
  <c r="O927" i="3"/>
  <c r="O2500" i="3"/>
  <c r="O261" i="3"/>
  <c r="O2328" i="3"/>
  <c r="O379" i="3"/>
  <c r="O229" i="3"/>
  <c r="O1982" i="3"/>
  <c r="O1870" i="3"/>
  <c r="O1090" i="3"/>
  <c r="O324" i="3"/>
  <c r="O461" i="3"/>
  <c r="O1650" i="3"/>
  <c r="O1005" i="3"/>
  <c r="O1230" i="3"/>
  <c r="O1117" i="3"/>
  <c r="O565" i="3"/>
  <c r="O123" i="3"/>
  <c r="O1374" i="3"/>
  <c r="O2315" i="3"/>
  <c r="O1340" i="3"/>
  <c r="O2156" i="3"/>
  <c r="O564" i="3"/>
  <c r="O896" i="3"/>
  <c r="O311" i="3"/>
  <c r="O38" i="3"/>
  <c r="O168" i="3"/>
  <c r="O722" i="3"/>
  <c r="O2177" i="3"/>
  <c r="O1892" i="3"/>
  <c r="O356" i="3"/>
  <c r="O2072" i="3"/>
  <c r="O622" i="3"/>
  <c r="O1727" i="3"/>
  <c r="O1767" i="3"/>
  <c r="O248" i="3"/>
  <c r="O1787" i="3"/>
  <c r="O2356" i="3"/>
  <c r="O629" i="3"/>
  <c r="O1003" i="3"/>
  <c r="O845" i="3"/>
  <c r="O204" i="3"/>
  <c r="O386" i="3"/>
  <c r="O789" i="3"/>
  <c r="O1737" i="3"/>
  <c r="O1406" i="3"/>
  <c r="O56" i="3"/>
  <c r="O914" i="3"/>
  <c r="O264" i="3"/>
  <c r="O2261" i="3"/>
  <c r="O956" i="3"/>
  <c r="O1880" i="3"/>
  <c r="O1549" i="3"/>
  <c r="O1686" i="3"/>
  <c r="O2352" i="3"/>
  <c r="O350" i="3"/>
  <c r="O657" i="3"/>
  <c r="O699" i="3"/>
  <c r="O1673" i="3"/>
  <c r="O432" i="3"/>
  <c r="O1707" i="3"/>
  <c r="O2128" i="3"/>
  <c r="O1525" i="3"/>
  <c r="O2056" i="3"/>
  <c r="O908" i="3"/>
  <c r="O750" i="3"/>
  <c r="O515" i="3"/>
  <c r="O1746" i="3"/>
  <c r="O345" i="3"/>
  <c r="O2081" i="3"/>
  <c r="O1125" i="3"/>
  <c r="O1236" i="3"/>
  <c r="O2170" i="3"/>
  <c r="O1704" i="3"/>
  <c r="O1190" i="3"/>
  <c r="O2371" i="3"/>
  <c r="O23" i="3"/>
  <c r="K18" i="3"/>
  <c r="O1131" i="3"/>
  <c r="O812" i="3"/>
  <c r="O2320" i="3"/>
  <c r="O1594" i="3"/>
  <c r="O2178" i="3"/>
  <c r="O801" i="3"/>
  <c r="O531" i="3"/>
  <c r="O368" i="3"/>
  <c r="O1404" i="3"/>
  <c r="O1927" i="3"/>
  <c r="O1470" i="3"/>
  <c r="O2531" i="3"/>
  <c r="O183" i="3"/>
  <c r="O606" i="3"/>
  <c r="O1254" i="3"/>
  <c r="O2431" i="3"/>
  <c r="O1926" i="3"/>
  <c r="O522" i="3"/>
  <c r="O254" i="3"/>
  <c r="O306" i="3"/>
  <c r="O1378" i="3"/>
  <c r="O2415" i="3"/>
  <c r="O1675" i="3"/>
  <c r="O1016" i="3"/>
  <c r="O1954" i="3"/>
  <c r="O1971" i="3"/>
  <c r="O417" i="3"/>
  <c r="O2452" i="3"/>
  <c r="O709" i="3"/>
  <c r="O1538" i="3"/>
  <c r="O1807" i="3"/>
  <c r="O1795" i="3"/>
  <c r="O1337" i="3"/>
  <c r="O1414" i="3"/>
  <c r="O1829" i="3"/>
  <c r="O1288" i="3"/>
  <c r="O1098" i="3"/>
  <c r="O807" i="3"/>
  <c r="O2388" i="3"/>
  <c r="O1177" i="3"/>
  <c r="O2390" i="3"/>
  <c r="O1146" i="3"/>
  <c r="O208" i="3"/>
  <c r="O773" i="3"/>
  <c r="O2351" i="3"/>
  <c r="O1396" i="3"/>
  <c r="O1656" i="3"/>
  <c r="O1482" i="3"/>
  <c r="O1865" i="3"/>
  <c r="O77" i="3"/>
  <c r="O1997" i="3"/>
  <c r="O2479" i="3"/>
  <c r="O870" i="3"/>
  <c r="O1163" i="3"/>
  <c r="O1185" i="3"/>
  <c r="O1766" i="3"/>
  <c r="O98" i="3"/>
  <c r="O172" i="3"/>
  <c r="O1201" i="3"/>
  <c r="O2035" i="3"/>
  <c r="O795" i="3"/>
  <c r="O587" i="3"/>
  <c r="O1702" i="3"/>
  <c r="O122" i="3"/>
  <c r="O1857" i="3"/>
  <c r="O2510" i="3"/>
  <c r="O563" i="3"/>
  <c r="O1349" i="3"/>
  <c r="O1998" i="3"/>
  <c r="O1711" i="3"/>
  <c r="O2299" i="3"/>
  <c r="O2314" i="3"/>
  <c r="O2344" i="3"/>
  <c r="O1813" i="3"/>
  <c r="O2254" i="3"/>
  <c r="O470" i="3"/>
  <c r="O1493" i="3"/>
  <c r="O1754" i="3"/>
  <c r="O1962" i="3"/>
  <c r="O1375" i="3"/>
  <c r="O1786" i="3"/>
  <c r="O1526" i="3"/>
  <c r="O1916" i="3"/>
  <c r="O269" i="3"/>
  <c r="O274" i="3"/>
  <c r="O2094" i="3"/>
  <c r="O320" i="3"/>
  <c r="O2389" i="3"/>
  <c r="O1198" i="3"/>
  <c r="O163" i="3"/>
  <c r="O2285" i="3"/>
  <c r="O878" i="3"/>
  <c r="O2443" i="3"/>
  <c r="O213" i="3"/>
  <c r="O1233" i="3"/>
  <c r="O805" i="3"/>
  <c r="O1334" i="3"/>
  <c r="K39" i="3"/>
  <c r="O672" i="3"/>
  <c r="O2411" i="3"/>
  <c r="O1868" i="3"/>
  <c r="O1967" i="3"/>
  <c r="O2067" i="3"/>
  <c r="O652" i="3"/>
  <c r="O1803" i="3"/>
  <c r="O1151" i="3"/>
  <c r="O1586" i="3"/>
  <c r="K56" i="3"/>
  <c r="O2189" i="3"/>
  <c r="O2413" i="3"/>
  <c r="O2279" i="3"/>
  <c r="O2265" i="3"/>
  <c r="O33" i="3"/>
  <c r="K40" i="3"/>
  <c r="O2152" i="3"/>
  <c r="O2355" i="3"/>
  <c r="O1305" i="3"/>
  <c r="O2497" i="3"/>
  <c r="O2277" i="3"/>
  <c r="O2406" i="3"/>
  <c r="O1214" i="3"/>
  <c r="O1791" i="3"/>
  <c r="O384" i="3"/>
  <c r="O2209" i="3"/>
  <c r="O498" i="3"/>
  <c r="O157" i="3"/>
  <c r="O2460" i="3"/>
  <c r="O1420" i="3"/>
  <c r="O2008" i="3"/>
  <c r="O1299" i="3"/>
  <c r="O1186" i="3"/>
  <c r="O326" i="3"/>
  <c r="O477" i="3"/>
  <c r="O301" i="3"/>
  <c r="O2423" i="3"/>
  <c r="O75" i="3"/>
  <c r="O2029" i="3"/>
  <c r="O1565" i="3"/>
  <c r="O1563" i="3"/>
  <c r="O1245" i="3"/>
  <c r="O1629" i="3"/>
  <c r="O1465" i="3"/>
  <c r="O2148" i="3"/>
  <c r="O65" i="3"/>
  <c r="O2042" i="3"/>
  <c r="O94" i="3"/>
  <c r="O114" i="3"/>
  <c r="O2453" i="3"/>
  <c r="O768" i="3"/>
  <c r="O2011" i="3"/>
  <c r="K51" i="3"/>
  <c r="O1041" i="3"/>
  <c r="O140" i="3"/>
  <c r="O184" i="3"/>
  <c r="O1079" i="3"/>
  <c r="O1469" i="3"/>
  <c r="O2332" i="3"/>
  <c r="O328" i="3"/>
  <c r="O260" i="3"/>
  <c r="O2369" i="3"/>
  <c r="O2103" i="3"/>
  <c r="O1681" i="3"/>
  <c r="O828" i="3"/>
  <c r="O1139" i="3"/>
  <c r="O1976" i="3"/>
  <c r="O978" i="3"/>
  <c r="O1087" i="3"/>
  <c r="O568" i="3"/>
  <c r="O1432" i="3"/>
  <c r="O352" i="3"/>
  <c r="O1559" i="3"/>
  <c r="O458" i="3"/>
  <c r="O1167" i="3"/>
  <c r="O2010" i="3"/>
  <c r="O1712" i="3"/>
  <c r="O660" i="3"/>
  <c r="O2002" i="3"/>
  <c r="O1660" i="3"/>
  <c r="O267" i="3"/>
  <c r="O249" i="3"/>
  <c r="O679" i="3"/>
  <c r="O1816" i="3"/>
  <c r="O1977" i="3"/>
  <c r="O783" i="3"/>
  <c r="O1831" i="3"/>
  <c r="O929" i="3"/>
  <c r="O2198" i="3"/>
  <c r="O455" i="3"/>
  <c r="O610" i="3"/>
  <c r="O90" i="3"/>
  <c r="O1936" i="3"/>
  <c r="O1849" i="3"/>
  <c r="O1848" i="3"/>
  <c r="K54" i="3"/>
  <c r="O2101" i="3"/>
  <c r="O1551" i="3"/>
  <c r="O1478" i="3"/>
  <c r="O2324" i="3"/>
  <c r="K30" i="3"/>
  <c r="O1669" i="3"/>
  <c r="O671" i="3"/>
  <c r="O2334" i="3"/>
  <c r="O1071" i="3"/>
  <c r="O1405" i="3"/>
  <c r="O695" i="3"/>
  <c r="O1182" i="3"/>
  <c r="O1617" i="3"/>
  <c r="O272" i="3"/>
  <c r="O2241" i="3"/>
  <c r="O886" i="3"/>
  <c r="K46" i="3"/>
  <c r="O775" i="3"/>
  <c r="O2396" i="3"/>
  <c r="O911" i="3"/>
  <c r="O534" i="3"/>
  <c r="O2142" i="3"/>
  <c r="O690" i="3"/>
  <c r="O2360" i="3"/>
  <c r="O1814" i="3"/>
  <c r="O1189" i="3"/>
  <c r="O772" i="3"/>
  <c r="O2200" i="3"/>
  <c r="O2050" i="3"/>
  <c r="O1445" i="3"/>
  <c r="O659" i="3"/>
  <c r="O1106" i="3"/>
  <c r="O1154" i="3"/>
  <c r="O2340" i="3"/>
  <c r="O273" i="3"/>
  <c r="O808" i="3"/>
  <c r="O22" i="3"/>
  <c r="O1312" i="3"/>
  <c r="O1534" i="3"/>
  <c r="O1475" i="3"/>
  <c r="O2039" i="3"/>
  <c r="O1570" i="3"/>
  <c r="O766" i="3"/>
  <c r="O1247" i="3"/>
  <c r="O239" i="3"/>
  <c r="O594" i="3"/>
  <c r="O1834" i="3"/>
  <c r="O2274" i="3"/>
  <c r="O378" i="3"/>
  <c r="O1319" i="3"/>
  <c r="O1110" i="3"/>
  <c r="O348" i="3"/>
  <c r="O1407" i="3"/>
  <c r="O2079" i="3"/>
  <c r="O1145" i="3"/>
  <c r="O489" i="3"/>
  <c r="O1345" i="3"/>
  <c r="O2068" i="3"/>
  <c r="O26" i="3"/>
  <c r="O1370" i="3"/>
  <c r="O1830" i="3"/>
  <c r="O1937" i="3"/>
  <c r="O1037" i="3"/>
  <c r="O1915" i="3"/>
  <c r="O683" i="3"/>
  <c r="O5" i="3"/>
  <c r="O481" i="3"/>
  <c r="O925" i="3"/>
  <c r="O1838" i="3"/>
  <c r="O1862" i="3"/>
  <c r="O1221" i="3"/>
  <c r="O1988" i="3"/>
  <c r="O2251" i="3"/>
  <c r="O2023" i="3"/>
  <c r="O862" i="3"/>
  <c r="O153" i="3"/>
  <c r="O2304" i="3"/>
  <c r="O167" i="3"/>
  <c r="O1204" i="3"/>
  <c r="O2003" i="3"/>
  <c r="O454" i="3"/>
  <c r="O598" i="3"/>
  <c r="K50" i="3"/>
  <c r="O1499" i="3"/>
  <c r="O73" i="3"/>
  <c r="O507" i="3"/>
  <c r="O488" i="3"/>
  <c r="O1052" i="3"/>
  <c r="O2135" i="3"/>
  <c r="O2471" i="3"/>
  <c r="O2211" i="3"/>
  <c r="O811" i="3"/>
  <c r="O275" i="3"/>
  <c r="O1093" i="3"/>
  <c r="O819" i="3"/>
  <c r="O1391" i="3"/>
  <c r="O152" i="3"/>
  <c r="O1459" i="3"/>
  <c r="O595" i="3"/>
  <c r="O1969" i="3"/>
  <c r="O1810" i="3"/>
  <c r="O1144" i="3"/>
  <c r="O714" i="3"/>
  <c r="O759" i="3"/>
  <c r="O1690" i="3"/>
  <c r="O1253" i="3"/>
  <c r="O609" i="3"/>
  <c r="O804" i="3"/>
  <c r="O599" i="3"/>
  <c r="O950" i="3"/>
  <c r="O2341" i="3"/>
  <c r="O2073" i="3"/>
  <c r="O61" i="3"/>
  <c r="O1438" i="3"/>
  <c r="O434" i="3"/>
  <c r="O1569" i="3"/>
  <c r="O1860" i="3"/>
  <c r="O2458" i="3"/>
  <c r="O1485" i="3"/>
  <c r="O1302" i="3"/>
  <c r="O623" i="3"/>
  <c r="O1021" i="3"/>
  <c r="O211" i="3"/>
  <c r="O995" i="3"/>
  <c r="O2380" i="3"/>
  <c r="O397" i="3"/>
  <c r="O148" i="3"/>
  <c r="K37" i="3"/>
  <c r="O2159" i="3"/>
  <c r="O238" i="3"/>
  <c r="O1840" i="3"/>
  <c r="O336" i="3"/>
  <c r="O47" i="3"/>
  <c r="O321" i="3"/>
  <c r="O1295" i="3"/>
  <c r="O187" i="3"/>
  <c r="O1399" i="3"/>
  <c r="O2316" i="3"/>
  <c r="O1461" i="3"/>
  <c r="O1199" i="3"/>
  <c r="O2140" i="3"/>
  <c r="O851" i="3"/>
  <c r="O593" i="3"/>
  <c r="O1273" i="3"/>
  <c r="O1336" i="3"/>
  <c r="O1147" i="3"/>
  <c r="O1740" i="3"/>
  <c r="O1764" i="3"/>
  <c r="O1509" i="3"/>
  <c r="O194" i="3"/>
  <c r="O130" i="3"/>
  <c r="O2393" i="3"/>
  <c r="O1376" i="3"/>
  <c r="O2317" i="3"/>
  <c r="O2405" i="3"/>
  <c r="O1636" i="3"/>
  <c r="O1129" i="3"/>
  <c r="O1454" i="3"/>
  <c r="O173" i="3"/>
  <c r="O803" i="3"/>
  <c r="O2376" i="3"/>
  <c r="O1388" i="3"/>
  <c r="O2108" i="3"/>
  <c r="O2451" i="3"/>
  <c r="O2307" i="3"/>
  <c r="O1613" i="3"/>
  <c r="O1210" i="3"/>
  <c r="O1667" i="3"/>
  <c r="O1149" i="3"/>
  <c r="O2208" i="3"/>
  <c r="O166" i="3"/>
  <c r="O1348" i="3"/>
  <c r="O570" i="3"/>
  <c r="O501" i="3"/>
  <c r="O1745" i="3"/>
  <c r="O937" i="3"/>
  <c r="O519" i="3"/>
  <c r="O44" i="3"/>
  <c r="O1847" i="3"/>
  <c r="O960" i="3"/>
  <c r="O756" i="3"/>
  <c r="O1471" i="3"/>
  <c r="O2058" i="3"/>
  <c r="O227" i="3"/>
  <c r="O1555" i="3"/>
  <c r="O72" i="3"/>
  <c r="O160" i="3"/>
  <c r="O1298" i="3"/>
  <c r="O1024" i="3"/>
  <c r="O536" i="3"/>
  <c r="O2212" i="3"/>
  <c r="O813" i="3"/>
  <c r="O528" i="3"/>
  <c r="O2000" i="3"/>
  <c r="O1081" i="3"/>
  <c r="O18" i="3"/>
  <c r="O196" i="3"/>
  <c r="O543" i="3"/>
  <c r="O999" i="3"/>
  <c r="O1571" i="3"/>
  <c r="O1057" i="3"/>
  <c r="O2057" i="3"/>
  <c r="O1483" i="3"/>
  <c r="O402" i="3"/>
  <c r="O1468" i="3"/>
  <c r="O1169" i="3"/>
  <c r="O1429" i="3"/>
  <c r="O357" i="3"/>
  <c r="O1628" i="3"/>
  <c r="O1645" i="3"/>
  <c r="O147" i="3"/>
  <c r="O199" i="3"/>
  <c r="O1327" i="3"/>
  <c r="O299" i="3"/>
  <c r="O2031" i="3"/>
  <c r="K52" i="3"/>
  <c r="O197" i="3"/>
  <c r="O1723" i="3"/>
  <c r="O2012" i="3"/>
  <c r="O131" i="3"/>
  <c r="K12" i="3"/>
  <c r="O1630" i="3"/>
  <c r="O1187" i="3"/>
  <c r="O943" i="3"/>
  <c r="O1423" i="3"/>
  <c r="O2084" i="3"/>
  <c r="O1505" i="3"/>
  <c r="O2051" i="3"/>
  <c r="O1282" i="3"/>
  <c r="O1261" i="3"/>
  <c r="O1006" i="3"/>
  <c r="O1246" i="3"/>
  <c r="O2119" i="3"/>
  <c r="O2005" i="3"/>
  <c r="O2525" i="3"/>
  <c r="O1939" i="3"/>
  <c r="K26" i="3"/>
  <c r="O869" i="3"/>
  <c r="O1318" i="3"/>
  <c r="O1812" i="3"/>
  <c r="O2115" i="3"/>
  <c r="O1500" i="3"/>
  <c r="O1984" i="3"/>
  <c r="O1193" i="3"/>
  <c r="O584" i="3"/>
  <c r="O1987" i="3"/>
  <c r="O2234" i="3"/>
  <c r="O1599" i="3"/>
  <c r="O1610" i="3"/>
  <c r="O1064" i="3"/>
  <c r="O342" i="3"/>
  <c r="O920" i="3"/>
  <c r="O2339" i="3"/>
  <c r="O2294" i="3"/>
  <c r="O124" i="3"/>
  <c r="O277" i="3"/>
  <c r="O219" i="3"/>
  <c r="O704" i="3"/>
  <c r="O456" i="3"/>
  <c r="O1809" i="3"/>
  <c r="O1366" i="3"/>
  <c r="O1216" i="3"/>
  <c r="O2165" i="3"/>
  <c r="O703" i="3"/>
  <c r="O1486" i="3"/>
  <c r="O2445" i="3"/>
  <c r="O1725" i="3"/>
  <c r="O518" i="3"/>
  <c r="O2210" i="3"/>
  <c r="O2488" i="3"/>
  <c r="O591" i="3"/>
  <c r="O2019" i="3"/>
  <c r="K6" i="3"/>
  <c r="O2134" i="3"/>
  <c r="O284" i="3"/>
  <c r="O1839" i="3"/>
  <c r="O1463" i="3"/>
  <c r="O2161" i="3"/>
  <c r="O1394" i="3"/>
  <c r="O1223" i="3"/>
  <c r="O1897" i="3"/>
  <c r="O1252" i="3"/>
  <c r="O1211" i="3"/>
  <c r="O409" i="3"/>
  <c r="O1473" i="3"/>
  <c r="O1583" i="3"/>
  <c r="O2354" i="3"/>
  <c r="O2017" i="3"/>
  <c r="O1496" i="3"/>
  <c r="O2216" i="3"/>
  <c r="O1611" i="3"/>
  <c r="O509" i="3"/>
  <c r="O1710" i="3"/>
  <c r="O283" i="3"/>
  <c r="O192" i="3"/>
  <c r="O300" i="3"/>
  <c r="O271" i="3"/>
  <c r="O2367" i="3"/>
  <c r="K49" i="3"/>
  <c r="O428" i="3"/>
  <c r="O1842" i="3"/>
  <c r="O2457" i="3"/>
  <c r="O145" i="3"/>
  <c r="O2348" i="3"/>
  <c r="O626" i="3"/>
  <c r="O1651" i="3"/>
  <c r="O2136" i="3"/>
  <c r="O67" i="3"/>
  <c r="O1497" i="3"/>
  <c r="O1455" i="3"/>
  <c r="O762" i="3"/>
  <c r="O334" i="3"/>
  <c r="O1403" i="3"/>
  <c r="K42" i="3"/>
  <c r="O2330" i="3"/>
  <c r="O55" i="3"/>
  <c r="O698" i="3"/>
  <c r="O1477" i="3"/>
  <c r="O2312" i="3"/>
  <c r="O314" i="3"/>
  <c r="O2183" i="3"/>
  <c r="O2280" i="3"/>
  <c r="O387" i="3"/>
  <c r="O1417" i="3"/>
  <c r="K10" i="3"/>
  <c r="O686" i="3"/>
  <c r="O1487" i="3"/>
  <c r="O2387" i="3"/>
  <c r="O2385" i="3"/>
  <c r="O1012" i="3"/>
  <c r="O1434" i="3"/>
  <c r="O435" i="3"/>
  <c r="O1010" i="3"/>
  <c r="O1444" i="3"/>
  <c r="O2021" i="3"/>
  <c r="O2282" i="3"/>
  <c r="O2447" i="3"/>
  <c r="O1030" i="3"/>
  <c r="O51" i="3"/>
  <c r="O860" i="3"/>
  <c r="O1265" i="3"/>
  <c r="O2433" i="3"/>
  <c r="O49" i="3"/>
  <c r="O669" i="3"/>
  <c r="O1267" i="3"/>
  <c r="O2350" i="3"/>
  <c r="O962" i="3"/>
  <c r="O575" i="3"/>
  <c r="O1649" i="3"/>
  <c r="O945" i="3"/>
  <c r="O2175" i="3"/>
  <c r="O327" i="3"/>
  <c r="O1161" i="3"/>
  <c r="O880" i="3"/>
  <c r="O2366" i="3"/>
  <c r="O2446" i="3"/>
  <c r="O2089" i="3"/>
  <c r="O2250" i="3"/>
  <c r="O1172" i="3"/>
  <c r="O1452" i="3"/>
  <c r="O1338" i="3"/>
  <c r="K47" i="3"/>
  <c r="O235" i="3"/>
  <c r="O1966" i="3"/>
  <c r="O912" i="3"/>
  <c r="O497" i="3"/>
  <c r="O1733" i="3"/>
  <c r="O663" i="3"/>
  <c r="O1250" i="3"/>
  <c r="O1642" i="3"/>
  <c r="O738" i="3"/>
  <c r="O288" i="3"/>
  <c r="O580" i="3"/>
  <c r="O979" i="3"/>
  <c r="O103" i="3"/>
  <c r="O764" i="3"/>
  <c r="O438" i="3"/>
  <c r="O257" i="3"/>
  <c r="O1088" i="3"/>
  <c r="O2308" i="3"/>
  <c r="O2421" i="3"/>
  <c r="O2303" i="3"/>
  <c r="O2409" i="3"/>
  <c r="O1540" i="3"/>
  <c r="O2311" i="3"/>
  <c r="O1231" i="3"/>
  <c r="O554" i="3"/>
  <c r="O2420" i="3"/>
  <c r="O835" i="3"/>
  <c r="O126" i="3"/>
  <c r="O2016" i="3"/>
  <c r="O2417" i="3"/>
  <c r="O2124" i="3"/>
  <c r="O1800" i="3"/>
  <c r="O380" i="3"/>
  <c r="O1993" i="3"/>
  <c r="O900" i="3"/>
  <c r="K13" i="3"/>
  <c r="O1931" i="3"/>
  <c r="O1504" i="3"/>
  <c r="O928" i="3"/>
  <c r="O403" i="3"/>
  <c r="O1155" i="3"/>
  <c r="O2489" i="3"/>
  <c r="K15" i="3"/>
  <c r="O728" i="3"/>
  <c r="O1523" i="3"/>
  <c r="O36" i="3"/>
  <c r="O377" i="3"/>
  <c r="O1666" i="3"/>
  <c r="O1522" i="3"/>
  <c r="O1311" i="3"/>
  <c r="O1436" i="3"/>
  <c r="O754" i="3"/>
  <c r="O1883" i="3"/>
  <c r="O1919" i="3"/>
  <c r="O954" i="3"/>
  <c r="O881" i="3"/>
  <c r="O2499" i="3"/>
  <c r="O473" i="3"/>
  <c r="O1978" i="3"/>
  <c r="O27" i="3"/>
  <c r="O60" i="3"/>
  <c r="O1317" i="3"/>
  <c r="O2345" i="3"/>
  <c r="O1913" i="3"/>
  <c r="O2427" i="3"/>
  <c r="O2195" i="3"/>
  <c r="O2192" i="3"/>
  <c r="O381" i="3"/>
  <c r="O1778" i="3"/>
  <c r="O2521" i="3"/>
  <c r="O487" i="3"/>
  <c r="O1881" i="3"/>
  <c r="O654" i="3"/>
  <c r="O1335" i="3"/>
  <c r="O2074" i="3"/>
  <c r="O495" i="3"/>
  <c r="O2238" i="3"/>
  <c r="O693" i="3"/>
  <c r="O156" i="3"/>
  <c r="O1238" i="3"/>
  <c r="O2173" i="3"/>
  <c r="O1620" i="3"/>
  <c r="O185" i="3"/>
  <c r="O2187" i="3"/>
  <c r="O1575" i="3"/>
  <c r="O1507" i="3"/>
  <c r="O2087" i="3"/>
  <c r="O1491" i="3"/>
  <c r="O1819" i="3"/>
  <c r="O86" i="3"/>
  <c r="O1287" i="3"/>
  <c r="O371" i="3"/>
  <c r="O839" i="3"/>
  <c r="O407" i="3"/>
  <c r="O1191" i="3"/>
  <c r="O1379" i="3"/>
  <c r="O1888" i="3"/>
  <c r="O551" i="3"/>
  <c r="O1751" i="3"/>
  <c r="O2171" i="3"/>
  <c r="O2037" i="3"/>
  <c r="O636" i="3"/>
  <c r="O2379" i="3"/>
  <c r="O1624" i="3"/>
  <c r="O1692" i="3"/>
  <c r="O1075" i="3"/>
  <c r="O2202" i="3"/>
  <c r="O1867" i="3"/>
  <c r="O359" i="3"/>
  <c r="O259" i="3"/>
  <c r="O2028" i="3"/>
  <c r="O1322" i="3"/>
  <c r="O871" i="3"/>
  <c r="O355" i="3"/>
  <c r="O164" i="3"/>
  <c r="O463" i="3"/>
  <c r="O1425" i="3"/>
  <c r="O494" i="3"/>
  <c r="O915" i="3"/>
  <c r="O182" i="3"/>
  <c r="O1929" i="3"/>
  <c r="O1215" i="3"/>
  <c r="O105" i="3"/>
  <c r="O2509" i="3"/>
  <c r="O1262" i="3"/>
  <c r="O422" i="3"/>
  <c r="O1275" i="3"/>
  <c r="O2384" i="3"/>
  <c r="O316" i="3"/>
  <c r="O933" i="3"/>
  <c r="O2236" i="3"/>
  <c r="O2448" i="3"/>
  <c r="O1753" i="3"/>
  <c r="O212" i="3"/>
  <c r="O1301" i="3"/>
  <c r="O2426" i="3"/>
  <c r="O1945" i="3"/>
  <c r="O600" i="3"/>
  <c r="O2053" i="3"/>
  <c r="O2492" i="3"/>
  <c r="O1136" i="3"/>
  <c r="O817" i="3"/>
  <c r="O1952" i="3"/>
  <c r="O1492" i="3"/>
  <c r="O618" i="3"/>
  <c r="O1818" i="3"/>
  <c r="O1124" i="3"/>
  <c r="O2231" i="3"/>
  <c r="O1213" i="3"/>
  <c r="O1811" i="3"/>
  <c r="O118" i="3"/>
  <c r="O482" i="3"/>
  <c r="O2428" i="3"/>
  <c r="O631" i="3"/>
  <c r="O304" i="3"/>
  <c r="O14" i="3"/>
  <c r="O161" i="3"/>
  <c r="O1703" i="3"/>
  <c r="O2281" i="3"/>
  <c r="O2286" i="3"/>
  <c r="O1714" i="3"/>
  <c r="O1419" i="3"/>
  <c r="O401" i="3"/>
  <c r="O445" i="3"/>
  <c r="O634" i="3"/>
  <c r="O1990" i="3"/>
  <c r="O54" i="3"/>
  <c r="O1313" i="3"/>
  <c r="O1235" i="3"/>
  <c r="O1843" i="3"/>
  <c r="O877" i="3"/>
  <c r="K48" i="3"/>
  <c r="O1218" i="3"/>
  <c r="O1150" i="3"/>
  <c r="K57" i="3"/>
  <c r="O2487" i="3"/>
  <c r="O688" i="3"/>
  <c r="O1928" i="3"/>
  <c r="O906" i="3"/>
  <c r="O165" i="3"/>
  <c r="O918" i="3"/>
  <c r="O1118" i="3"/>
  <c r="O1658" i="3"/>
  <c r="O913" i="3"/>
  <c r="O2252" i="3"/>
  <c r="O440" i="3"/>
  <c r="O1256" i="3"/>
  <c r="O1749" i="3"/>
  <c r="O258" i="3"/>
  <c r="O1386" i="3"/>
  <c r="O479" i="3"/>
  <c r="O375" i="3"/>
  <c r="O162" i="3"/>
  <c r="O177" i="3"/>
  <c r="O1548" i="3"/>
  <c r="O1639" i="3"/>
  <c r="O1274" i="3"/>
  <c r="O1898" i="3"/>
  <c r="O102" i="3"/>
  <c r="O1353" i="3"/>
  <c r="O946" i="3"/>
  <c r="O1956" i="3"/>
  <c r="O1579" i="3"/>
  <c r="O2508" i="3"/>
  <c r="O1736" i="3"/>
  <c r="O614" i="3"/>
  <c r="O873" i="3"/>
  <c r="O752" i="3"/>
  <c r="O2486" i="3"/>
  <c r="O2302" i="3"/>
  <c r="O959" i="3"/>
  <c r="O1324" i="3"/>
  <c r="O837" i="3"/>
  <c r="O1020" i="3"/>
  <c r="O1970" i="3"/>
  <c r="O1601" i="3"/>
  <c r="O2512" i="3"/>
  <c r="O1449" i="3"/>
  <c r="O2322" i="3"/>
  <c r="O706" i="3"/>
  <c r="O1820" i="3"/>
  <c r="O1832" i="3"/>
  <c r="O924" i="3"/>
  <c r="O524" i="3"/>
  <c r="O1602" i="3"/>
  <c r="O1173" i="3"/>
  <c r="K55" i="3"/>
  <c r="O40" i="3"/>
  <c r="O1828" i="3"/>
  <c r="O1539" i="3"/>
  <c r="O1382" i="3"/>
  <c r="O278" i="3"/>
  <c r="O1028" i="3"/>
  <c r="O443" i="3"/>
  <c r="O2090" i="3"/>
  <c r="O53" i="3"/>
  <c r="O1045" i="3"/>
  <c r="O2163" i="3"/>
  <c r="O2439" i="3"/>
  <c r="O1372" i="3"/>
  <c r="O665" i="3"/>
  <c r="O546" i="3"/>
  <c r="O1132" i="3"/>
  <c r="O2511" i="3"/>
  <c r="O1550" i="3"/>
  <c r="O697" i="3"/>
  <c r="O1568" i="3"/>
  <c r="O613" i="3"/>
  <c r="O1758" i="3"/>
  <c r="O1428" i="3"/>
  <c r="O158" i="3"/>
  <c r="O50" i="3"/>
  <c r="O2001" i="3"/>
  <c r="O490" i="3"/>
  <c r="O1520" i="3"/>
  <c r="O1430" i="3"/>
  <c r="O1433" i="3"/>
  <c r="O1219" i="3"/>
  <c r="O1683" i="3"/>
  <c r="O1871" i="3"/>
  <c r="O2403" i="3"/>
  <c r="O1943" i="3"/>
  <c r="O308" i="3"/>
  <c r="O2475" i="3"/>
  <c r="O2305" i="3"/>
  <c r="O503" i="3"/>
  <c r="O1385" i="3"/>
  <c r="O729" i="3"/>
  <c r="O1741" i="3"/>
  <c r="O363" i="3"/>
  <c r="K58" i="3"/>
  <c r="O603" i="3"/>
  <c r="O1844" i="3"/>
  <c r="O1138" i="3"/>
  <c r="O1588" i="3"/>
  <c r="O761" i="3"/>
  <c r="O1054" i="3"/>
  <c r="O2085" i="3"/>
  <c r="O2247" i="3"/>
  <c r="O592" i="3"/>
  <c r="O1008" i="3"/>
  <c r="O9" i="3"/>
  <c r="O2184" i="3"/>
  <c r="O2503" i="3"/>
  <c r="O250" i="3"/>
  <c r="O149" i="3"/>
  <c r="O1294" i="3"/>
  <c r="O71" i="3"/>
  <c r="O678" i="3"/>
  <c r="O867" i="3"/>
  <c r="O2118" i="3"/>
  <c r="O119" i="3"/>
  <c r="O30" i="3"/>
  <c r="O265" i="3"/>
  <c r="O645" i="3"/>
  <c r="O1179" i="3"/>
  <c r="O806" i="3"/>
  <c r="O975" i="3"/>
  <c r="O1082" i="3"/>
  <c r="O898" i="3"/>
  <c r="O644" i="3"/>
  <c r="O961" i="3"/>
  <c r="O136" i="3"/>
  <c r="O2319" i="3"/>
  <c r="O21" i="3"/>
  <c r="O154" i="3"/>
  <c r="O2205" i="3"/>
  <c r="O2395" i="3"/>
  <c r="O708" i="3"/>
  <c r="O1143" i="3"/>
  <c r="O1682" i="3"/>
  <c r="O716" i="3"/>
  <c r="O1241" i="3"/>
  <c r="O2310" i="3"/>
  <c r="O905" i="3"/>
  <c r="O1480" i="3"/>
  <c r="K17" i="3"/>
  <c r="O1232" i="3"/>
  <c r="O1732" i="3"/>
  <c r="O2026" i="3"/>
  <c r="O1716" i="3"/>
  <c r="O1835" i="3"/>
  <c r="O286" i="3"/>
  <c r="O1332" i="3"/>
  <c r="O200" i="3"/>
  <c r="O2233" i="3"/>
  <c r="O2235" i="3"/>
  <c r="O1875" i="3"/>
  <c r="O969" i="3"/>
  <c r="O2149" i="3"/>
  <c r="O1022" i="3"/>
  <c r="O2009" i="3"/>
  <c r="O1821" i="3"/>
  <c r="O844" i="3"/>
  <c r="O632" i="3"/>
  <c r="O2481" i="3"/>
  <c r="O638" i="3"/>
  <c r="O143" i="3"/>
  <c r="O2455" i="3"/>
  <c r="O506" i="3"/>
  <c r="O1851" i="3"/>
  <c r="O1631" i="3"/>
  <c r="O246" i="3"/>
  <c r="O1638" i="3"/>
  <c r="O2004" i="3"/>
  <c r="O146" i="3"/>
  <c r="O1400" i="3"/>
  <c r="O1229" i="3"/>
  <c r="O1515" i="3"/>
  <c r="O1251" i="3"/>
  <c r="K60" i="3"/>
  <c r="O758" i="3"/>
  <c r="O190" i="3"/>
  <c r="O424" i="3"/>
  <c r="O836" i="3"/>
  <c r="O423" i="3"/>
  <c r="O207" i="3"/>
  <c r="O1801" i="3"/>
  <c r="O2256" i="3"/>
  <c r="O846" i="3"/>
  <c r="O737" i="3"/>
  <c r="O205" i="3"/>
  <c r="O2424" i="3"/>
  <c r="O966" i="3"/>
  <c r="O1886" i="3"/>
  <c r="O1450" i="3"/>
  <c r="O1770" i="3"/>
  <c r="O1924" i="3"/>
  <c r="O1300" i="3"/>
  <c r="O1196" i="3"/>
  <c r="O2196" i="3"/>
  <c r="O1717" i="3"/>
  <c r="O676" i="3"/>
  <c r="O1782" i="3"/>
  <c r="O2130" i="3"/>
  <c r="O2147" i="3"/>
  <c r="O360" i="3"/>
  <c r="O1815" i="3"/>
  <c r="O1632" i="3"/>
  <c r="O1806" i="3"/>
  <c r="O1387" i="3"/>
  <c r="O2223" i="3"/>
  <c r="O2025" i="3"/>
  <c r="O1908" i="3"/>
  <c r="O2188" i="3"/>
  <c r="O453" i="3"/>
  <c r="O1986" i="3"/>
  <c r="O382" i="3"/>
  <c r="O1679" i="3"/>
  <c r="O718" i="3"/>
  <c r="O2086" i="3"/>
  <c r="O1017" i="3"/>
  <c r="O874" i="3"/>
  <c r="O1309" i="3"/>
  <c r="O2363" i="3"/>
  <c r="O883" i="3"/>
  <c r="O134" i="3"/>
  <c r="O1547" i="3"/>
  <c r="O1852" i="3"/>
  <c r="O1089" i="3"/>
  <c r="O1823" i="3"/>
  <c r="O2436" i="3"/>
  <c r="O2495" i="3"/>
  <c r="J15" i="1" l="1"/>
  <c r="J152" i="1"/>
  <c r="I152" i="1"/>
  <c r="J216" i="1"/>
  <c r="I216" i="1"/>
  <c r="R7" i="1"/>
  <c r="AD7" i="1" s="1"/>
  <c r="AE7" i="1" s="1"/>
  <c r="O7" i="1"/>
  <c r="Q6" i="1"/>
  <c r="P7" i="1"/>
  <c r="AP6" i="1"/>
  <c r="K2541" i="3"/>
  <c r="K2549" i="3"/>
  <c r="K2557" i="3"/>
  <c r="K2565" i="3"/>
  <c r="K2573" i="3"/>
  <c r="K2543" i="3"/>
  <c r="K2551" i="3"/>
  <c r="K2559" i="3"/>
  <c r="K2567" i="3"/>
  <c r="K2575" i="3"/>
  <c r="K2542" i="3"/>
  <c r="K2553" i="3"/>
  <c r="K2563" i="3"/>
  <c r="K2574" i="3"/>
  <c r="K2544" i="3"/>
  <c r="K2554" i="3"/>
  <c r="K2564" i="3"/>
  <c r="K2576" i="3"/>
  <c r="K2545" i="3"/>
  <c r="K2555" i="3"/>
  <c r="K2566" i="3"/>
  <c r="K2577" i="3"/>
  <c r="K2539" i="3"/>
  <c r="K2550" i="3"/>
  <c r="K2561" i="3"/>
  <c r="K2571" i="3"/>
  <c r="K2540" i="3"/>
  <c r="K2562" i="3"/>
  <c r="K2546" i="3"/>
  <c r="K2569" i="3"/>
  <c r="K2556" i="3"/>
  <c r="K2568" i="3"/>
  <c r="K2570" i="3"/>
  <c r="K2552" i="3"/>
  <c r="K2578" i="3"/>
  <c r="K2537" i="3"/>
  <c r="K2558" i="3"/>
  <c r="K2579" i="3"/>
  <c r="K2538" i="3"/>
  <c r="K2560" i="3"/>
  <c r="K2580" i="3"/>
  <c r="K2547" i="3"/>
  <c r="K2548" i="3"/>
  <c r="K2572" i="3"/>
  <c r="I153" i="1" l="1"/>
  <c r="J153" i="1"/>
  <c r="I217" i="1"/>
  <c r="J217" i="1"/>
  <c r="R8" i="1"/>
  <c r="AD8" i="1" s="1"/>
  <c r="AE8" i="1" s="1"/>
  <c r="O8" i="1"/>
  <c r="P8" i="1"/>
  <c r="Q7" i="1"/>
  <c r="AP7" i="1"/>
  <c r="I2551" i="4"/>
  <c r="I2569" i="4"/>
  <c r="I2570" i="4"/>
  <c r="I2571" i="4"/>
  <c r="I2572" i="4"/>
  <c r="I2573" i="4"/>
  <c r="I2574" i="4"/>
  <c r="I2575" i="4"/>
  <c r="K1044" i="3"/>
  <c r="K96" i="3"/>
  <c r="K2287" i="3"/>
  <c r="K1731" i="3"/>
  <c r="K489" i="3"/>
  <c r="K1192" i="3"/>
  <c r="K1929" i="3"/>
  <c r="K2489" i="3"/>
  <c r="K251" i="3"/>
  <c r="K1063" i="3"/>
  <c r="K2007" i="3"/>
  <c r="K1884" i="3"/>
  <c r="K1575" i="3"/>
  <c r="K1805" i="3"/>
  <c r="K1194" i="3"/>
  <c r="K2157" i="3"/>
  <c r="K2127" i="3"/>
  <c r="K1497" i="3"/>
  <c r="K2032" i="3"/>
  <c r="K345" i="3"/>
  <c r="K2176" i="3"/>
  <c r="K448" i="3"/>
  <c r="K873" i="3"/>
  <c r="K1595" i="3"/>
  <c r="K605" i="3"/>
  <c r="K2493" i="3"/>
  <c r="K656" i="3"/>
  <c r="K109" i="3"/>
  <c r="K512" i="3"/>
  <c r="K1247" i="3"/>
  <c r="K2320" i="3"/>
  <c r="K738" i="3"/>
  <c r="K2424" i="3"/>
  <c r="K444" i="3"/>
  <c r="K2333" i="3"/>
  <c r="K2042" i="3"/>
  <c r="K912" i="3"/>
  <c r="K1482" i="3"/>
  <c r="K1648" i="3"/>
  <c r="K652" i="3"/>
  <c r="K677" i="3"/>
  <c r="K547" i="3"/>
  <c r="K2513" i="3"/>
  <c r="K2066" i="3"/>
  <c r="K844" i="3"/>
  <c r="K1289" i="3"/>
  <c r="K92" i="3"/>
  <c r="K104" i="3"/>
  <c r="K1193" i="3"/>
  <c r="K833" i="3"/>
  <c r="K953" i="3"/>
  <c r="K1572" i="3"/>
  <c r="K112" i="3"/>
  <c r="K1539" i="3"/>
  <c r="K1426" i="3"/>
  <c r="K1818" i="3"/>
  <c r="K2232" i="3"/>
  <c r="K1642" i="3"/>
  <c r="K280" i="3"/>
  <c r="K753" i="3"/>
  <c r="K1108" i="3"/>
  <c r="K2251" i="3"/>
  <c r="K968" i="3"/>
  <c r="K1524" i="3"/>
  <c r="K1919" i="3"/>
  <c r="K366" i="3"/>
  <c r="K1991" i="3"/>
  <c r="K1661" i="3"/>
  <c r="K2079" i="3"/>
  <c r="K1823" i="3"/>
  <c r="K2135" i="3"/>
  <c r="K1695" i="3"/>
  <c r="K2234" i="3"/>
  <c r="K1689" i="3"/>
  <c r="K2233" i="3"/>
  <c r="K64" i="3"/>
  <c r="K805" i="3"/>
  <c r="K649" i="3"/>
  <c r="K1136" i="3"/>
  <c r="K2212" i="3"/>
  <c r="K976" i="3"/>
  <c r="K2228" i="3"/>
  <c r="K209" i="3"/>
  <c r="K840" i="3"/>
  <c r="K2422" i="3"/>
  <c r="K1445" i="3"/>
  <c r="K2292" i="3"/>
  <c r="K1883" i="3"/>
  <c r="K882" i="3"/>
  <c r="K812" i="3"/>
  <c r="K1834" i="3"/>
  <c r="K863" i="3"/>
  <c r="K70" i="3"/>
  <c r="K484" i="3"/>
  <c r="K2227" i="3"/>
  <c r="K1776" i="3"/>
  <c r="K2280" i="3"/>
  <c r="K658" i="3"/>
  <c r="K1262" i="3"/>
  <c r="K1666" i="3"/>
  <c r="K1701" i="3"/>
  <c r="K693" i="3"/>
  <c r="K2030" i="3"/>
  <c r="K172" i="3"/>
  <c r="K1941" i="3"/>
  <c r="K486" i="3"/>
  <c r="K1153" i="3"/>
  <c r="K707" i="3"/>
  <c r="K290" i="3"/>
  <c r="K1913" i="3"/>
  <c r="K817" i="3"/>
  <c r="K964" i="3"/>
  <c r="K2008" i="3"/>
  <c r="K2383" i="3"/>
  <c r="K1532" i="3"/>
  <c r="K1431" i="3"/>
  <c r="K884" i="3"/>
  <c r="K2385" i="3"/>
  <c r="K1089" i="3"/>
  <c r="K1511" i="3"/>
  <c r="K644" i="3"/>
  <c r="K640" i="3"/>
  <c r="K1856" i="3"/>
  <c r="K510" i="3"/>
  <c r="K1987" i="3"/>
  <c r="K1446" i="3"/>
  <c r="K1594" i="3"/>
  <c r="K883" i="3"/>
  <c r="K302" i="3"/>
  <c r="K1672" i="3"/>
  <c r="K270" i="3"/>
  <c r="K1166" i="3"/>
  <c r="K788" i="3"/>
  <c r="K1571" i="3"/>
  <c r="K1250" i="3"/>
  <c r="K1028" i="3"/>
  <c r="K1347" i="3"/>
  <c r="K2393" i="3"/>
  <c r="K336" i="3"/>
  <c r="K1712" i="3"/>
  <c r="K1863" i="3"/>
  <c r="K1018" i="3"/>
  <c r="K1786" i="3"/>
  <c r="K617" i="3"/>
  <c r="K2307" i="3"/>
  <c r="K2107" i="3"/>
  <c r="K1670" i="3"/>
  <c r="K2051" i="3"/>
  <c r="K308" i="3"/>
  <c r="K1007" i="3"/>
  <c r="K1997" i="3"/>
  <c r="K2108" i="3"/>
  <c r="K1974" i="3"/>
  <c r="K2517" i="3"/>
  <c r="K2141" i="3"/>
  <c r="K2150" i="3"/>
  <c r="K1734" i="3"/>
  <c r="K823" i="3"/>
  <c r="K199" i="3"/>
  <c r="K284" i="3"/>
  <c r="K796" i="3"/>
  <c r="K1366" i="3"/>
  <c r="K1363" i="3"/>
  <c r="K1472" i="3"/>
  <c r="K2114" i="3"/>
  <c r="K1160" i="3"/>
  <c r="K1020" i="3"/>
  <c r="K1097" i="3"/>
  <c r="K1263" i="3"/>
  <c r="K535" i="3"/>
  <c r="K236" i="3"/>
  <c r="K2440" i="3"/>
  <c r="K717" i="3"/>
  <c r="K2119" i="3"/>
  <c r="K1376" i="3"/>
  <c r="K1923" i="3"/>
  <c r="K957" i="3"/>
  <c r="K377" i="3"/>
  <c r="K2159" i="3"/>
  <c r="K148" i="3"/>
  <c r="K1870" i="3"/>
  <c r="K135" i="3"/>
  <c r="K1410" i="3"/>
  <c r="K1231" i="3"/>
  <c r="K518" i="3"/>
  <c r="K515" i="3"/>
  <c r="K75" i="3"/>
  <c r="K643" i="3"/>
  <c r="K2186" i="3"/>
  <c r="K894" i="3"/>
  <c r="K2225" i="3"/>
  <c r="K2279" i="3"/>
  <c r="K429" i="3"/>
  <c r="K1460" i="3"/>
  <c r="K1495" i="3"/>
  <c r="K455" i="3"/>
  <c r="K319" i="3"/>
  <c r="K2285" i="3"/>
  <c r="K2243" i="3"/>
  <c r="K1279" i="3"/>
  <c r="K1126" i="3"/>
  <c r="K1649" i="3"/>
  <c r="K1195" i="3"/>
  <c r="K315" i="3"/>
  <c r="K714" i="3"/>
  <c r="K413" i="3"/>
  <c r="K1835" i="3"/>
  <c r="K2172" i="3"/>
  <c r="K1522" i="3"/>
  <c r="K1943" i="3"/>
  <c r="K500" i="3"/>
  <c r="K1352" i="3"/>
  <c r="K2187" i="3"/>
  <c r="K1137" i="3"/>
  <c r="K1392" i="3"/>
  <c r="K637" i="3"/>
  <c r="K1371" i="3"/>
  <c r="K120" i="3"/>
  <c r="K1303" i="3"/>
  <c r="K190" i="3"/>
  <c r="K701" i="3"/>
  <c r="K770" i="3"/>
  <c r="K1323" i="3"/>
  <c r="K1143" i="3"/>
  <c r="K1304" i="3"/>
  <c r="K1939" i="3"/>
  <c r="K613" i="3"/>
  <c r="K996" i="3"/>
  <c r="K1724" i="3"/>
  <c r="K1009" i="3"/>
  <c r="K1381" i="3"/>
  <c r="K2433" i="3"/>
  <c r="K2531" i="3"/>
  <c r="K2461" i="3"/>
  <c r="K1756" i="3"/>
  <c r="K271" i="3"/>
  <c r="K2266" i="3"/>
  <c r="K689" i="3"/>
  <c r="K1322" i="3"/>
  <c r="K1257" i="3"/>
  <c r="K2073" i="3"/>
  <c r="K1780" i="3"/>
  <c r="K2017" i="3"/>
  <c r="K1984" i="3"/>
  <c r="K541" i="3"/>
  <c r="K578" i="3"/>
  <c r="K588" i="3"/>
  <c r="K2374" i="3"/>
  <c r="K440" i="3"/>
  <c r="K2121" i="3"/>
  <c r="K1660" i="3"/>
  <c r="K672" i="3"/>
  <c r="K1808" i="3"/>
  <c r="K2387" i="3"/>
  <c r="K1437" i="3"/>
  <c r="K1302" i="3"/>
  <c r="K230" i="3"/>
  <c r="K2097" i="3"/>
  <c r="K905" i="3"/>
  <c r="K807" i="3"/>
  <c r="K1973" i="3"/>
  <c r="K523" i="3"/>
  <c r="K1081" i="3"/>
  <c r="K2463" i="3"/>
  <c r="K771" i="3"/>
  <c r="K2023" i="3"/>
  <c r="K571" i="3"/>
  <c r="K1162" i="3"/>
  <c r="K1676" i="3"/>
  <c r="K982" i="3"/>
  <c r="K1076" i="3"/>
  <c r="K1205" i="3"/>
  <c r="K1638" i="3"/>
  <c r="K330" i="3"/>
  <c r="K867" i="3"/>
  <c r="K1975" i="3"/>
  <c r="K1619" i="3"/>
  <c r="K961" i="3"/>
  <c r="K2519" i="3"/>
  <c r="K1686" i="3"/>
  <c r="K1046" i="3"/>
  <c r="K65" i="3"/>
  <c r="K596" i="3"/>
  <c r="K792" i="3"/>
  <c r="K491" i="3"/>
  <c r="K397" i="3"/>
  <c r="K1131" i="3"/>
  <c r="K1630" i="3"/>
  <c r="K454" i="3"/>
  <c r="K2289" i="3"/>
  <c r="K1156" i="3"/>
  <c r="K121" i="3"/>
  <c r="K2197" i="3"/>
  <c r="K1053" i="3"/>
  <c r="K1626" i="3"/>
  <c r="K1761" i="3"/>
  <c r="K1414" i="3"/>
  <c r="K1351" i="3"/>
  <c r="K734" i="3"/>
  <c r="K699" i="3"/>
  <c r="K1180" i="3"/>
  <c r="K2275" i="3"/>
  <c r="K1855" i="3"/>
  <c r="K1293" i="3"/>
  <c r="K1772" i="3"/>
  <c r="K675" i="3"/>
  <c r="K775" i="3"/>
  <c r="K219" i="3"/>
  <c r="K1896" i="3"/>
  <c r="K2057" i="3"/>
  <c r="K2295" i="3"/>
  <c r="K1848" i="3"/>
  <c r="K2222" i="3"/>
  <c r="K2064" i="3"/>
  <c r="K1475" i="3"/>
  <c r="K2499" i="3"/>
  <c r="K1492" i="3"/>
  <c r="K922" i="3"/>
  <c r="K781" i="3"/>
  <c r="K2039" i="3"/>
  <c r="K806" i="3"/>
  <c r="K1418" i="3"/>
  <c r="K1508" i="3"/>
  <c r="K683" i="3"/>
  <c r="K144" i="3"/>
  <c r="K1534" i="3"/>
  <c r="K2224" i="3"/>
  <c r="K1027" i="3"/>
  <c r="K2090" i="3"/>
  <c r="K986" i="3"/>
  <c r="K1358" i="3"/>
  <c r="K1683" i="3"/>
  <c r="K2484" i="3"/>
  <c r="K722" i="3"/>
  <c r="K2166" i="3"/>
  <c r="K720" i="3"/>
  <c r="K2078" i="3"/>
  <c r="K1398" i="3"/>
  <c r="K2469" i="3"/>
  <c r="K744" i="3"/>
  <c r="K2357" i="3"/>
  <c r="K819" i="3"/>
  <c r="K2142" i="3"/>
  <c r="K2113" i="3"/>
  <c r="K1056" i="3"/>
  <c r="K1602" i="3"/>
  <c r="K1833" i="3"/>
  <c r="K1265" i="3"/>
  <c r="K1171" i="3"/>
  <c r="K2184" i="3"/>
  <c r="K2338" i="3"/>
  <c r="K645" i="3"/>
  <c r="K1646" i="3"/>
  <c r="K1297" i="3"/>
  <c r="K1284" i="3"/>
  <c r="K1102" i="3"/>
  <c r="K479" i="3"/>
  <c r="K166" i="3"/>
  <c r="K1236" i="3"/>
  <c r="K2241" i="3"/>
  <c r="K2350" i="3"/>
  <c r="K1060" i="3"/>
  <c r="K2458" i="3"/>
  <c r="K1904" i="3"/>
  <c r="K791" i="3"/>
  <c r="K1579" i="3"/>
  <c r="K1862" i="3"/>
  <c r="K386" i="3"/>
  <c r="K2044" i="3"/>
  <c r="K2004" i="3"/>
  <c r="K1655" i="3"/>
  <c r="K257" i="3"/>
  <c r="K2160" i="3"/>
  <c r="K1639" i="3"/>
  <c r="K997" i="3"/>
  <c r="K2238" i="3"/>
  <c r="K307" i="3"/>
  <c r="K1346" i="3"/>
  <c r="K1803" i="3"/>
  <c r="K458" i="3"/>
  <c r="K1259" i="3"/>
  <c r="K2506" i="3"/>
  <c r="K1067" i="3"/>
  <c r="K573" i="3"/>
  <c r="K1002" i="3"/>
  <c r="K1847" i="3"/>
  <c r="K264" i="3"/>
  <c r="K1206" i="3"/>
  <c r="K2204" i="3"/>
  <c r="K542" i="3"/>
  <c r="K335" i="3"/>
  <c r="K601" i="3"/>
  <c r="K2239" i="3"/>
  <c r="K418" i="3"/>
  <c r="K1291" i="3"/>
  <c r="K1577" i="3"/>
  <c r="K1514" i="3"/>
  <c r="K2315" i="3"/>
  <c r="K2306" i="3"/>
  <c r="K1254" i="3"/>
  <c r="K474" i="3"/>
  <c r="K1485" i="3"/>
  <c r="K1364" i="3"/>
  <c r="K1483" i="3"/>
  <c r="K630" i="3"/>
  <c r="K249" i="3"/>
  <c r="K1103" i="3"/>
  <c r="K711" i="3"/>
  <c r="K1068" i="3"/>
  <c r="K1806" i="3"/>
  <c r="K1338" i="3"/>
  <c r="K1448" i="3"/>
  <c r="K794" i="3"/>
  <c r="K527" i="3"/>
  <c r="K925" i="3"/>
  <c r="K1568" i="3"/>
  <c r="K2369" i="3"/>
  <c r="K1736" i="3"/>
  <c r="K277" i="3"/>
  <c r="K1912" i="3"/>
  <c r="K727" i="3"/>
  <c r="K2164" i="3"/>
  <c r="K900" i="3"/>
  <c r="K650" i="3"/>
  <c r="K1055" i="3"/>
  <c r="K1586" i="3"/>
  <c r="K2284" i="3"/>
  <c r="K1065" i="3"/>
  <c r="K1872" i="3"/>
  <c r="K259" i="3"/>
  <c r="K1105" i="3"/>
  <c r="K2447" i="3"/>
  <c r="K629" i="3"/>
  <c r="K1321" i="3"/>
  <c r="K826" i="3"/>
  <c r="K2089" i="3"/>
  <c r="K834" i="3"/>
  <c r="K391" i="3"/>
  <c r="K944" i="3"/>
  <c r="K1240" i="3"/>
  <c r="K801" i="3"/>
  <c r="K728" i="3"/>
  <c r="K467" i="3"/>
  <c r="K1758" i="3"/>
  <c r="K1730" i="3"/>
  <c r="K62" i="3"/>
  <c r="K1697" i="3"/>
  <c r="K1178" i="3"/>
  <c r="K278" i="3"/>
  <c r="K924" i="3"/>
  <c r="K430" i="3"/>
  <c r="K1441" i="3"/>
  <c r="K405" i="3"/>
  <c r="K139" i="3"/>
  <c r="K1158" i="3"/>
  <c r="K1918" i="3"/>
  <c r="K1857" i="3"/>
  <c r="K666" i="3"/>
  <c r="K556" i="3"/>
  <c r="K1842" i="3"/>
  <c r="K2065" i="3"/>
  <c r="K730" i="3"/>
  <c r="K1875" i="3"/>
  <c r="K90" i="3"/>
  <c r="K1134" i="3"/>
  <c r="K1228" i="3"/>
  <c r="K991" i="3"/>
  <c r="K1598" i="3"/>
  <c r="K509" i="3"/>
  <c r="K2497" i="3"/>
  <c r="K1841" i="3"/>
  <c r="K2099" i="3"/>
  <c r="K1490" i="3"/>
  <c r="K237" i="3"/>
  <c r="K483" i="3"/>
  <c r="K464" i="3"/>
  <c r="K456" i="3"/>
  <c r="K743" i="3"/>
  <c r="K911" i="3"/>
  <c r="K2452" i="3"/>
  <c r="K1755" i="3"/>
  <c r="K352" i="3"/>
  <c r="K1405" i="3"/>
  <c r="K1142" i="3"/>
  <c r="K305" i="3"/>
  <c r="K414" i="3"/>
  <c r="K81" i="3"/>
  <c r="K327" i="3"/>
  <c r="K203" i="3"/>
  <c r="K116" i="3"/>
  <c r="K406" i="3"/>
  <c r="K184" i="3"/>
  <c r="K857" i="3"/>
  <c r="K2451" i="3"/>
  <c r="K1685" i="3"/>
  <c r="K1546" i="3"/>
  <c r="K962" i="3"/>
  <c r="K793" i="3"/>
  <c r="K848" i="3"/>
  <c r="K1017" i="3"/>
  <c r="K1391" i="3"/>
  <c r="K2525" i="3"/>
  <c r="K77" i="3"/>
  <c r="K845" i="3"/>
  <c r="K1988" i="3"/>
  <c r="K525" i="3"/>
  <c r="K616" i="3"/>
  <c r="K146" i="3"/>
  <c r="K532" i="3"/>
  <c r="K1552" i="3"/>
  <c r="K2288" i="3"/>
  <c r="K1399" i="3"/>
  <c r="K1484" i="3"/>
  <c r="K2025" i="3"/>
  <c r="K2020" i="3"/>
  <c r="K1807" i="3"/>
  <c r="K1890" i="3"/>
  <c r="K417" i="3"/>
  <c r="K1125" i="3"/>
  <c r="K78" i="3"/>
  <c r="K1424" i="3"/>
  <c r="K1406" i="3"/>
  <c r="K1298" i="3"/>
  <c r="K974" i="3"/>
  <c r="K1025" i="3"/>
  <c r="K453" i="3"/>
  <c r="K615" i="3"/>
  <c r="K2392" i="3"/>
  <c r="K1585" i="3"/>
  <c r="K2382" i="3"/>
  <c r="K593" i="3"/>
  <c r="K552" i="3"/>
  <c r="K598" i="3"/>
  <c r="K838" i="3"/>
  <c r="K1255" i="3"/>
  <c r="K2106" i="3"/>
  <c r="K800" i="3"/>
  <c r="K2053" i="3"/>
  <c r="K1471" i="3"/>
  <c r="K1006" i="3"/>
  <c r="K499" i="3"/>
  <c r="K716" i="3"/>
  <c r="K2122" i="3"/>
  <c r="K1278" i="3"/>
  <c r="K107" i="3"/>
  <c r="K843" i="3"/>
  <c r="K2215" i="3"/>
  <c r="K1635" i="3"/>
  <c r="K1499" i="3"/>
  <c r="K679" i="3"/>
  <c r="K685" i="3"/>
  <c r="K1858" i="3"/>
  <c r="K1428" i="3"/>
  <c r="K1596" i="3"/>
  <c r="K1965" i="3"/>
  <c r="K118" i="3"/>
  <c r="K1800" i="3"/>
  <c r="K1199" i="3"/>
  <c r="K2448" i="3"/>
  <c r="K2314" i="3"/>
  <c r="K476" i="3"/>
  <c r="K830" i="3"/>
  <c r="K2363" i="3"/>
  <c r="K1140" i="3"/>
  <c r="K1173" i="3"/>
  <c r="K1057" i="3"/>
  <c r="K208" i="3"/>
  <c r="K111" i="3"/>
  <c r="K2330" i="3"/>
  <c r="K2426" i="3"/>
  <c r="K522" i="3"/>
  <c r="K1453" i="3"/>
  <c r="K1934" i="3"/>
  <c r="K1599" i="3"/>
  <c r="K472" i="3"/>
  <c r="K1260" i="3"/>
  <c r="K396" i="3"/>
  <c r="K1892" i="3"/>
  <c r="K765" i="3"/>
  <c r="K1412" i="3"/>
  <c r="K548" i="3"/>
  <c r="K2010" i="3"/>
  <c r="K977" i="3"/>
  <c r="K1379" i="3"/>
  <c r="K923" i="3"/>
  <c r="K1911" i="3"/>
  <c r="K1538" i="3"/>
  <c r="K1793" i="3"/>
  <c r="K760" i="3"/>
  <c r="K1174" i="3"/>
  <c r="K849" i="3"/>
  <c r="K2144" i="3"/>
  <c r="K2223" i="3"/>
  <c r="K1221" i="3"/>
  <c r="K723" i="3"/>
  <c r="K1001" i="3"/>
  <c r="K374" i="3"/>
  <c r="K1922" i="3"/>
  <c r="K590" i="3"/>
  <c r="K1266" i="3"/>
  <c r="K1150" i="3"/>
  <c r="K565" i="3"/>
  <c r="K1566" i="3"/>
  <c r="K1957" i="3"/>
  <c r="K1752" i="3"/>
  <c r="K1950" i="3"/>
  <c r="K2203" i="3"/>
  <c r="K268" i="3"/>
  <c r="K628" i="3"/>
  <c r="K2283" i="3"/>
  <c r="K787" i="3"/>
  <c r="K798" i="3"/>
  <c r="K1963" i="3"/>
  <c r="K160" i="3"/>
  <c r="K1402" i="3"/>
  <c r="K2146" i="3"/>
  <c r="K496" i="3"/>
  <c r="K786" i="3"/>
  <c r="K1077" i="3"/>
  <c r="K2028" i="3"/>
  <c r="K1455" i="3"/>
  <c r="K2388" i="3"/>
  <c r="K2376" i="3"/>
  <c r="K910" i="3"/>
  <c r="K2105" i="3"/>
  <c r="K2346" i="3"/>
  <c r="K407" i="3"/>
  <c r="K285" i="3"/>
  <c r="K2464" i="3"/>
  <c r="K339" i="3"/>
  <c r="K1487" i="3"/>
  <c r="K2095" i="3"/>
  <c r="K1109" i="3"/>
  <c r="K1788" i="3"/>
  <c r="K2367" i="3"/>
  <c r="K2377" i="3"/>
  <c r="K2423" i="3"/>
  <c r="K2344" i="3"/>
  <c r="K1383" i="3"/>
  <c r="K897" i="3"/>
  <c r="K1343" i="3"/>
  <c r="K960" i="3"/>
  <c r="K1359" i="3"/>
  <c r="K1088" i="3"/>
  <c r="K2041" i="3"/>
  <c r="K150" i="3"/>
  <c r="K457" i="3"/>
  <c r="K646" i="3"/>
  <c r="K1705" i="3"/>
  <c r="K759" i="3"/>
  <c r="K2153" i="3"/>
  <c r="K2293" i="3"/>
  <c r="K797" i="3"/>
  <c r="K1092" i="3"/>
  <c r="K359" i="3"/>
  <c r="K2101" i="3"/>
  <c r="K767" i="3"/>
  <c r="K1198" i="3"/>
  <c r="K999" i="3"/>
  <c r="K1045" i="3"/>
  <c r="K864" i="3"/>
  <c r="K2061" i="3"/>
  <c r="K1960" i="3"/>
  <c r="K1768" i="3"/>
  <c r="K1147" i="3"/>
  <c r="K636" i="3"/>
  <c r="K952" i="3"/>
  <c r="K1360" i="3"/>
  <c r="K1615" i="3"/>
  <c r="K1605" i="3"/>
  <c r="K687" i="3"/>
  <c r="K306" i="3"/>
  <c r="K478" i="3"/>
  <c r="K2019" i="3"/>
  <c r="K721" i="3"/>
  <c r="K69" i="3"/>
  <c r="K511" i="3"/>
  <c r="K1326" i="3"/>
  <c r="K165" i="3"/>
  <c r="K127" i="3"/>
  <c r="K1549" i="3"/>
  <c r="K1023" i="3"/>
  <c r="K586" i="3"/>
  <c r="K2427" i="3"/>
  <c r="K2180" i="3"/>
  <c r="K2482" i="3"/>
  <c r="K951" i="3"/>
  <c r="K623" i="3"/>
  <c r="K1992" i="3"/>
  <c r="K2133" i="3"/>
  <c r="K768" i="3"/>
  <c r="K2340" i="3"/>
  <c r="K1871" i="3"/>
  <c r="K1631" i="3"/>
  <c r="K1036" i="3"/>
  <c r="K2352" i="3"/>
  <c r="K772" i="3"/>
  <c r="K1151" i="3"/>
  <c r="K1710" i="3"/>
  <c r="K1581" i="3"/>
  <c r="K152" i="3"/>
  <c r="K639" i="3"/>
  <c r="K1389" i="3"/>
  <c r="K1665" i="3"/>
  <c r="K1465" i="3"/>
  <c r="K740" i="3"/>
  <c r="K1723" i="3"/>
  <c r="K1900" i="3"/>
  <c r="K2256" i="3"/>
  <c r="K754" i="3"/>
  <c r="K814" i="3"/>
  <c r="K1224" i="3"/>
  <c r="K293" i="3"/>
  <c r="K2027" i="3"/>
  <c r="K1442" i="3"/>
  <c r="K402" i="3"/>
  <c r="K2165" i="3"/>
  <c r="K1663" i="3"/>
  <c r="K984" i="3"/>
  <c r="K880" i="3"/>
  <c r="K2263" i="3"/>
  <c r="K1832" i="3"/>
  <c r="K2137" i="3"/>
  <c r="K1636" i="3"/>
  <c r="K1570" i="3"/>
  <c r="K2213" i="3"/>
  <c r="K68" i="3"/>
  <c r="K2505" i="3"/>
  <c r="K569" i="3"/>
  <c r="K660" i="3"/>
  <c r="K1300" i="3"/>
  <c r="K1317" i="3"/>
  <c r="K296" i="3"/>
  <c r="K2060" i="3"/>
  <c r="K147" i="3"/>
  <c r="K761" i="3"/>
  <c r="K1313" i="3"/>
  <c r="K947" i="3"/>
  <c r="K1229" i="3"/>
  <c r="K1567" i="3"/>
  <c r="K2093" i="3"/>
  <c r="K1380" i="3"/>
  <c r="K316" i="3"/>
  <c r="K575" i="3"/>
  <c r="K297" i="3"/>
  <c r="K1503" i="3"/>
  <c r="K2353" i="3"/>
  <c r="K1719" i="3"/>
  <c r="K2278" i="3"/>
  <c r="K1390" i="3"/>
  <c r="K1507" i="3"/>
  <c r="K1708" i="3"/>
  <c r="K1866" i="3"/>
  <c r="K1378" i="3"/>
  <c r="K1119" i="3"/>
  <c r="K224" i="3"/>
  <c r="K2219" i="3"/>
  <c r="K1452" i="3"/>
  <c r="K981" i="3"/>
  <c r="K612" i="3"/>
  <c r="K2056" i="3"/>
  <c r="K1372" i="3"/>
  <c r="K1085" i="3"/>
  <c r="K2085" i="3"/>
  <c r="K750" i="3"/>
  <c r="K1169" i="3"/>
  <c r="K357" i="3"/>
  <c r="K581" i="3"/>
  <c r="K1977" i="3"/>
  <c r="K1461" i="3"/>
  <c r="K871" i="3"/>
  <c r="K2111" i="3"/>
  <c r="K2037" i="3"/>
  <c r="K891" i="3"/>
  <c r="K1451" i="3"/>
  <c r="K2096" i="3"/>
  <c r="K1271" i="3"/>
  <c r="K2342" i="3"/>
  <c r="K437" i="3"/>
  <c r="K2068" i="3"/>
  <c r="K1488" i="3"/>
  <c r="K678" i="3"/>
  <c r="K732" i="3"/>
  <c r="K252" i="3"/>
  <c r="K1120" i="3"/>
  <c r="K1454" i="3"/>
  <c r="K591" i="3"/>
  <c r="K1920" i="3"/>
  <c r="K93" i="3"/>
  <c r="K1940" i="3"/>
  <c r="K2331" i="3"/>
  <c r="K2487" i="3"/>
  <c r="K1573" i="3"/>
  <c r="K351" i="3"/>
  <c r="K1286" i="3"/>
  <c r="K597" i="3"/>
  <c r="K2323" i="3"/>
  <c r="K1746" i="3"/>
  <c r="K2261" i="3"/>
  <c r="K937" i="3"/>
  <c r="K124" i="3"/>
  <c r="K168" i="3"/>
  <c r="K682" i="3"/>
  <c r="K2271" i="3"/>
  <c r="K2147" i="3"/>
  <c r="K343" i="3"/>
  <c r="K860" i="3"/>
  <c r="K517" i="3"/>
  <c r="K2473" i="3"/>
  <c r="K1889" i="3"/>
  <c r="K2297" i="3"/>
  <c r="K1830" i="3"/>
  <c r="K896" i="3"/>
  <c r="K1651" i="3"/>
  <c r="K920" i="3"/>
  <c r="K1457" i="3"/>
  <c r="K372" i="3"/>
  <c r="K1127" i="3"/>
  <c r="K914" i="3"/>
  <c r="K310" i="3"/>
  <c r="K1760" i="3"/>
  <c r="K412" i="3"/>
  <c r="K1614" i="3"/>
  <c r="K225" i="3"/>
  <c r="K1308" i="3"/>
  <c r="K1771" i="3"/>
  <c r="K2075" i="3"/>
  <c r="K2502" i="3"/>
  <c r="K462" i="3"/>
  <c r="K528" i="3"/>
  <c r="K2425" i="3"/>
  <c r="K1306" i="3"/>
  <c r="K427" i="3"/>
  <c r="K1033" i="3"/>
  <c r="K2389" i="3"/>
  <c r="K778" i="3"/>
  <c r="K287" i="3"/>
  <c r="K1052" i="3"/>
  <c r="K2074" i="3"/>
  <c r="K921" i="3"/>
  <c r="K2477" i="3"/>
  <c r="K604" i="3"/>
  <c r="K1191" i="3"/>
  <c r="K1548" i="3"/>
  <c r="K1434" i="3"/>
  <c r="K332" i="3"/>
  <c r="K207" i="3"/>
  <c r="K1386" i="3"/>
  <c r="K85" i="3"/>
  <c r="K620" i="3"/>
  <c r="K2467" i="3"/>
  <c r="K779" i="3"/>
  <c r="K534" i="3"/>
  <c r="K1843" i="3"/>
  <c r="K1716" i="3"/>
  <c r="K1316" i="3"/>
  <c r="K105" i="3"/>
  <c r="K1339" i="3"/>
  <c r="K2504" i="3"/>
  <c r="K471" i="3"/>
  <c r="K530" i="3"/>
  <c r="K1132" i="3"/>
  <c r="K2034" i="3"/>
  <c r="K1403" i="3"/>
  <c r="K2528" i="3"/>
  <c r="K1516" i="3"/>
  <c r="K1882" i="3"/>
  <c r="K708" i="3"/>
  <c r="K1886" i="3"/>
  <c r="K2217" i="3"/>
  <c r="K198" i="3"/>
  <c r="K2161" i="3"/>
  <c r="K1417" i="3"/>
  <c r="K847" i="3"/>
  <c r="K827" i="3"/>
  <c r="K777" i="3"/>
  <c r="K205" i="3"/>
  <c r="K566" i="3"/>
  <c r="K958" i="3"/>
  <c r="K1327" i="3"/>
  <c r="K949" i="3"/>
  <c r="K1658" i="3"/>
  <c r="K1527" i="3"/>
  <c r="K97" i="3"/>
  <c r="K1811" i="3"/>
  <c r="K942" i="3"/>
  <c r="K1753" i="3"/>
  <c r="K1976" i="3"/>
  <c r="K1745" i="3"/>
  <c r="K2191" i="3"/>
  <c r="K475" i="3"/>
  <c r="K2273" i="3"/>
  <c r="K861" i="3"/>
  <c r="K1233" i="3"/>
  <c r="K2432" i="3"/>
  <c r="K1409" i="3"/>
  <c r="K1234" i="3"/>
  <c r="K632" i="3"/>
  <c r="K2115" i="3"/>
  <c r="K1729" i="3"/>
  <c r="K1117" i="3"/>
  <c r="K692" i="3"/>
  <c r="K1061" i="3"/>
  <c r="K1510" i="3"/>
  <c r="K1491" i="3"/>
  <c r="K213" i="3"/>
  <c r="K1562" i="3"/>
  <c r="K825" i="3"/>
  <c r="K1015" i="3"/>
  <c r="K114" i="3"/>
  <c r="K1698" i="3"/>
  <c r="K218" i="3"/>
  <c r="K822" i="3"/>
  <c r="K1801" i="3"/>
  <c r="K241" i="3"/>
  <c r="K2199" i="3"/>
  <c r="K969" i="3"/>
  <c r="K965" i="3"/>
  <c r="K846" i="3"/>
  <c r="K1541" i="3"/>
  <c r="K887" i="3"/>
  <c r="K383" i="3"/>
  <c r="K1769" i="3"/>
  <c r="K893" i="3"/>
  <c r="K1146" i="3"/>
  <c r="K2206" i="3"/>
  <c r="K1565" i="3"/>
  <c r="K1374" i="3"/>
  <c r="K210" i="3"/>
  <c r="K1003" i="3"/>
  <c r="K2000" i="3"/>
  <c r="K223" i="3"/>
  <c r="K1836" i="3"/>
  <c r="K526" i="3"/>
  <c r="K1443" i="3"/>
  <c r="K141" i="3"/>
  <c r="K2395" i="3"/>
  <c r="K2046" i="3"/>
  <c r="K1163" i="3"/>
  <c r="K170" i="3"/>
  <c r="K1894" i="3"/>
  <c r="K261" i="3"/>
  <c r="K1995" i="3"/>
  <c r="K1794" i="3"/>
  <c r="K1024" i="3"/>
  <c r="K126" i="3"/>
  <c r="K1946" i="3"/>
  <c r="K84" i="3"/>
  <c r="K1607" i="3"/>
  <c r="K2214" i="3"/>
  <c r="K1728" i="3"/>
  <c r="K1612" i="3"/>
  <c r="K1375" i="3"/>
  <c r="K2534" i="3"/>
  <c r="K1005" i="3"/>
  <c r="K751" i="3"/>
  <c r="K1953" i="3"/>
  <c r="K367" i="3"/>
  <c r="K2490" i="3"/>
  <c r="K1249" i="3"/>
  <c r="K313" i="3"/>
  <c r="K748" i="3"/>
  <c r="K1282" i="3"/>
  <c r="K2460" i="3"/>
  <c r="K2536" i="3"/>
  <c r="K410" i="3"/>
  <c r="K507" i="3"/>
  <c r="K294" i="3"/>
  <c r="K1553" i="3"/>
  <c r="K289" i="3"/>
  <c r="K2481" i="3"/>
  <c r="K2480" i="3"/>
  <c r="K1606" i="3"/>
  <c r="K1513" i="3"/>
  <c r="K469" i="3"/>
  <c r="K1039" i="3"/>
  <c r="K1542" i="3"/>
  <c r="K1010" i="3"/>
  <c r="K669" i="3"/>
  <c r="K1154" i="3"/>
  <c r="K176" i="3"/>
  <c r="K317" i="3"/>
  <c r="K1084" i="3"/>
  <c r="K1225" i="3"/>
  <c r="K163" i="3"/>
  <c r="K563" i="3"/>
  <c r="K2375" i="3"/>
  <c r="K625" i="3"/>
  <c r="K2009" i="3"/>
  <c r="K2195" i="3"/>
  <c r="K939" i="3"/>
  <c r="K1048" i="3"/>
  <c r="K384" i="3"/>
  <c r="K1200" i="3"/>
  <c r="K993" i="3"/>
  <c r="K2414" i="3"/>
  <c r="K2103" i="3"/>
  <c r="K1821" i="3"/>
  <c r="K1588" i="3"/>
  <c r="K1474" i="3"/>
  <c r="K66" i="3"/>
  <c r="K1425" i="3"/>
  <c r="K1468" i="3"/>
  <c r="K387" i="3"/>
  <c r="K2429" i="3"/>
  <c r="K1591" i="3"/>
  <c r="K1470" i="3"/>
  <c r="K1019" i="3"/>
  <c r="K1135" i="3"/>
  <c r="K344" i="3"/>
  <c r="K705" i="3"/>
  <c r="K602" i="3"/>
  <c r="K1356" i="3"/>
  <c r="K125" i="3"/>
  <c r="K231" i="3"/>
  <c r="K200" i="3"/>
  <c r="K2532" i="3"/>
  <c r="K2148" i="3"/>
  <c r="K1790" i="3"/>
  <c r="K1921" i="3"/>
  <c r="K626" i="3"/>
  <c r="K1915" i="3"/>
  <c r="K1763" i="3"/>
  <c r="K1272" i="3"/>
  <c r="K1682" i="3"/>
  <c r="K1251" i="3"/>
  <c r="K1617" i="3"/>
  <c r="K1822" i="3"/>
  <c r="K831" i="3"/>
  <c r="K2211" i="3"/>
  <c r="K1624" i="3"/>
  <c r="K2332" i="3"/>
  <c r="K255" i="3"/>
  <c r="K564" i="3"/>
  <c r="K174" i="3"/>
  <c r="K1647" i="3"/>
  <c r="K186" i="3"/>
  <c r="K433" i="3"/>
  <c r="K726" i="3"/>
  <c r="K229" i="3"/>
  <c r="K195" i="3"/>
  <c r="K1467" i="3"/>
  <c r="K1690" i="3"/>
  <c r="K1246" i="3"/>
  <c r="K1961" i="3"/>
  <c r="K481" i="3"/>
  <c r="K1584" i="3"/>
  <c r="K131" i="3"/>
  <c r="K450" i="3"/>
  <c r="K1177" i="3"/>
  <c r="K1706" i="3"/>
  <c r="K909" i="3"/>
  <c r="K558" i="3"/>
  <c r="K2301" i="3"/>
  <c r="K710" i="3"/>
  <c r="K2453" i="3"/>
  <c r="K654" i="3"/>
  <c r="K1208" i="3"/>
  <c r="K1817" i="3"/>
  <c r="K1011" i="3"/>
  <c r="K361" i="3"/>
  <c r="K1829" i="3"/>
  <c r="K2372" i="3"/>
  <c r="K1159" i="3"/>
  <c r="K1480" i="3"/>
  <c r="K155" i="3"/>
  <c r="K2246" i="3"/>
  <c r="K706" i="3"/>
  <c r="K1910" i="3"/>
  <c r="K931" i="3"/>
  <c r="K175" i="3"/>
  <c r="K1739" i="3"/>
  <c r="K1295" i="3"/>
  <c r="K495" i="3"/>
  <c r="K1558" i="3"/>
  <c r="K1129" i="3"/>
  <c r="K2445" i="3"/>
  <c r="K2419" i="3"/>
  <c r="K735" i="3"/>
  <c r="K2345" i="3"/>
  <c r="K494" i="3"/>
  <c r="K1094" i="3"/>
  <c r="K101" i="3"/>
  <c r="K1998" i="3"/>
  <c r="K2286" i="3"/>
  <c r="K574" i="3"/>
  <c r="K2173" i="3"/>
  <c r="K519" i="3"/>
  <c r="K1620" i="3"/>
  <c r="K892" i="3"/>
  <c r="K2456" i="3"/>
  <c r="K2436" i="3"/>
  <c r="K667" i="3"/>
  <c r="K171" i="3"/>
  <c r="K2336" i="3"/>
  <c r="K889" i="3"/>
  <c r="K655" i="3"/>
  <c r="K1681" i="3"/>
  <c r="K1659" i="3"/>
  <c r="K1099" i="3"/>
  <c r="K567" i="3"/>
  <c r="K839" i="3"/>
  <c r="K2439" i="3"/>
  <c r="K250" i="3"/>
  <c r="K907" i="3"/>
  <c r="K2510" i="3"/>
  <c r="K2455" i="3"/>
  <c r="K2515" i="3"/>
  <c r="K1770" i="3"/>
  <c r="K2254" i="3"/>
  <c r="K1116" i="3"/>
  <c r="K1632" i="3"/>
  <c r="K2516" i="3"/>
  <c r="K506" i="3"/>
  <c r="K2129" i="3"/>
  <c r="K1667" i="3"/>
  <c r="K2080" i="3"/>
  <c r="K815" i="3"/>
  <c r="K2050" i="3"/>
  <c r="K1124" i="3"/>
  <c r="K904" i="3"/>
  <c r="K1653" i="3"/>
  <c r="K603" i="3"/>
  <c r="K618" i="3"/>
  <c r="K2210" i="3"/>
  <c r="K2049" i="3"/>
  <c r="K214" i="3"/>
  <c r="K681" i="3"/>
  <c r="K2441" i="3"/>
  <c r="K179" i="3"/>
  <c r="K2304" i="3"/>
  <c r="K1211" i="3"/>
  <c r="K703" i="3"/>
  <c r="K1182" i="3"/>
  <c r="K1184" i="3"/>
  <c r="K1478" i="3"/>
  <c r="K1466" i="3"/>
  <c r="K715" i="3"/>
  <c r="K1078" i="3"/>
  <c r="K253" i="3"/>
  <c r="K854" i="3"/>
  <c r="K1861" i="3"/>
  <c r="K2138" i="3"/>
  <c r="K1394" i="3"/>
  <c r="K2431" i="3"/>
  <c r="K178" i="3"/>
  <c r="K1688" i="3"/>
  <c r="K1095" i="3"/>
  <c r="K2322" i="3"/>
  <c r="K878" i="3"/>
  <c r="K1860" i="3"/>
  <c r="K582" i="3"/>
  <c r="K1509" i="3"/>
  <c r="K2503" i="3"/>
  <c r="K980" i="3"/>
  <c r="K2326" i="3"/>
  <c r="K401" i="3"/>
  <c r="K1219" i="3"/>
  <c r="K421" i="3"/>
  <c r="K369" i="3"/>
  <c r="K1215" i="3"/>
  <c r="K1190" i="3"/>
  <c r="K492" i="3"/>
  <c r="K821" i="3"/>
  <c r="K557" i="3"/>
  <c r="K1523" i="3"/>
  <c r="K2248" i="3"/>
  <c r="K279" i="3"/>
  <c r="K1713" i="3"/>
  <c r="K254" i="3"/>
  <c r="K1621" i="3"/>
  <c r="K193" i="3"/>
  <c r="K2124" i="3"/>
  <c r="K881" i="3"/>
  <c r="K243" i="3"/>
  <c r="K611" i="3"/>
  <c r="K2290" i="3"/>
  <c r="K1643" i="3"/>
  <c r="K1276" i="3"/>
  <c r="K1851" i="3"/>
  <c r="K137" i="3"/>
  <c r="K1128" i="3"/>
  <c r="K724" i="3"/>
  <c r="K2318" i="3"/>
  <c r="K1867" i="3"/>
  <c r="K1981" i="3"/>
  <c r="K549" i="3"/>
  <c r="K1469" i="3"/>
  <c r="K2347" i="3"/>
  <c r="K1362" i="3"/>
  <c r="K1735" i="3"/>
  <c r="K2507" i="3"/>
  <c r="K1600" i="3"/>
  <c r="K933" i="3"/>
  <c r="K1058" i="3"/>
  <c r="K1123" i="3"/>
  <c r="K2230" i="3"/>
  <c r="K411" i="3"/>
  <c r="K929" i="3"/>
  <c r="K1440" i="3"/>
  <c r="K538" i="3"/>
  <c r="K123" i="3"/>
  <c r="K2014" i="3"/>
  <c r="K189" i="3"/>
  <c r="K1320" i="3"/>
  <c r="K546" i="3"/>
  <c r="K1012" i="3"/>
  <c r="K1846" i="3"/>
  <c r="K390" i="3"/>
  <c r="K1787" i="3"/>
  <c r="K232" i="3"/>
  <c r="K2208" i="3"/>
  <c r="K2311" i="3"/>
  <c r="K1299" i="3"/>
  <c r="K1226" i="3"/>
  <c r="K1463" i="3"/>
  <c r="K1590" i="3"/>
  <c r="K633" i="3"/>
  <c r="K851" i="3"/>
  <c r="K1968" i="3"/>
  <c r="K572" i="3"/>
  <c r="K445" i="3"/>
  <c r="K2316" i="3"/>
  <c r="K2533" i="3"/>
  <c r="K1604" i="3"/>
  <c r="K2405" i="3"/>
  <c r="K554" i="3"/>
  <c r="K600" i="3"/>
  <c r="K2305" i="3"/>
  <c r="K624" i="3"/>
  <c r="K2200" i="3"/>
  <c r="K1865" i="3"/>
  <c r="K1329" i="3"/>
  <c r="K2168" i="3"/>
  <c r="K1597" i="3"/>
  <c r="K338" i="3"/>
  <c r="K1245" i="3"/>
  <c r="K376" i="3"/>
  <c r="K1248" i="3"/>
  <c r="K122" i="3"/>
  <c r="K2312" i="3"/>
  <c r="K1382" i="3"/>
  <c r="K2277" i="3"/>
  <c r="K1239" i="3"/>
  <c r="K1384" i="3"/>
  <c r="K1429" i="3"/>
  <c r="K599" i="3"/>
  <c r="K202" i="3"/>
  <c r="K695" i="3"/>
  <c r="K1449" i="3"/>
  <c r="K2117" i="3"/>
  <c r="K1559" i="3"/>
  <c r="K1909" i="3"/>
  <c r="K304" i="3"/>
  <c r="K1242" i="3"/>
  <c r="K808" i="3"/>
  <c r="K1273" i="3"/>
  <c r="K1330" i="3"/>
  <c r="K966" i="3"/>
  <c r="K2183" i="3"/>
  <c r="K841" i="3"/>
  <c r="K2112" i="3"/>
  <c r="K829" i="3"/>
  <c r="K452" i="3"/>
  <c r="K1916" i="3"/>
  <c r="K2116" i="3"/>
  <c r="K856" i="3"/>
  <c r="K1610" i="3"/>
  <c r="K1891" i="3"/>
  <c r="K1073" i="3"/>
  <c r="K337" i="3"/>
  <c r="K2140" i="3"/>
  <c r="K2067" i="3"/>
  <c r="K2310" i="3"/>
  <c r="K1115" i="3"/>
  <c r="K1777" i="3"/>
  <c r="K1013" i="3"/>
  <c r="K2459" i="3"/>
  <c r="K1256" i="3"/>
  <c r="K2491" i="3"/>
  <c r="K2368" i="3"/>
  <c r="K431" i="3"/>
  <c r="K2076" i="3"/>
  <c r="K832" i="3"/>
  <c r="K508" i="3"/>
  <c r="K1113" i="3"/>
  <c r="K899" i="3"/>
  <c r="K1684" i="3"/>
  <c r="K2401" i="3"/>
  <c r="K913" i="3"/>
  <c r="K941" i="3"/>
  <c r="K1662" i="3"/>
  <c r="K295" i="3"/>
  <c r="K151" i="3"/>
  <c r="K1337" i="3"/>
  <c r="K2486" i="3"/>
  <c r="K1927" i="3"/>
  <c r="K428" i="3"/>
  <c r="K187" i="3"/>
  <c r="K1261" i="3"/>
  <c r="K2327" i="3"/>
  <c r="K1502" i="3"/>
  <c r="K299" i="3"/>
  <c r="K684" i="3"/>
  <c r="K1152" i="3"/>
  <c r="K561" i="3"/>
  <c r="K712" i="3"/>
  <c r="K442" i="3"/>
  <c r="K1711" i="3"/>
  <c r="K1186" i="3"/>
  <c r="K1603" i="3"/>
  <c r="K1241" i="3"/>
  <c r="K1738" i="3"/>
  <c r="K1218" i="3"/>
  <c r="K220" i="3"/>
  <c r="K875" i="3"/>
  <c r="K725" i="3"/>
  <c r="K2341" i="3"/>
  <c r="K2154" i="3"/>
  <c r="K493" i="3"/>
  <c r="K1062" i="3"/>
  <c r="K98" i="3"/>
  <c r="K378" i="3"/>
  <c r="K2011" i="3"/>
  <c r="K349" i="3"/>
  <c r="K1634" i="3"/>
  <c r="K1985" i="3"/>
  <c r="K1307" i="3"/>
  <c r="K1387" i="3"/>
  <c r="K1032" i="3"/>
  <c r="K755" i="3"/>
  <c r="K762" i="3"/>
  <c r="K2466" i="3"/>
  <c r="K731" i="3"/>
  <c r="K2530" i="3"/>
  <c r="K1878" i="3"/>
  <c r="K1345" i="3"/>
  <c r="K490" i="3"/>
  <c r="K1310" i="3"/>
  <c r="K742" i="3"/>
  <c r="K811" i="3"/>
  <c r="K1799" i="3"/>
  <c r="K872" i="3"/>
  <c r="K606" i="3"/>
  <c r="K2102" i="3"/>
  <c r="K1342" i="3"/>
  <c r="K288" i="3"/>
  <c r="K169" i="3"/>
  <c r="K653" i="3"/>
  <c r="K368" i="3"/>
  <c r="K1765" i="3"/>
  <c r="K619" i="3"/>
  <c r="K1820" i="3"/>
  <c r="K1925" i="3"/>
  <c r="K2244" i="3"/>
  <c r="K256" i="3"/>
  <c r="K1214" i="3"/>
  <c r="K2478" i="3"/>
  <c r="K1657" i="3"/>
  <c r="K2035" i="3"/>
  <c r="K1188" i="3"/>
  <c r="K1021" i="3"/>
  <c r="K1220" i="3"/>
  <c r="K741" i="3"/>
  <c r="K263" i="3"/>
  <c r="K950" i="3"/>
  <c r="K2521" i="3"/>
  <c r="K665" i="3"/>
  <c r="K156" i="3"/>
  <c r="K1897" i="3"/>
  <c r="K938" i="3"/>
  <c r="K1948" i="3"/>
  <c r="K1537" i="3"/>
  <c r="K702" i="3"/>
  <c r="K355" i="3"/>
  <c r="K1554" i="3"/>
  <c r="K1952" i="3"/>
  <c r="K2196" i="3"/>
  <c r="K2442" i="3"/>
  <c r="K477" i="3"/>
  <c r="K1944" i="3"/>
  <c r="K2361" i="3"/>
  <c r="K309" i="3"/>
  <c r="K1325" i="3"/>
  <c r="K2365" i="3"/>
  <c r="K2509" i="3"/>
  <c r="K1438" i="3"/>
  <c r="K1008" i="3"/>
  <c r="K1049" i="3"/>
  <c r="K983" i="3"/>
  <c r="K906" i="3"/>
  <c r="K1741" i="3"/>
  <c r="K1640" i="3"/>
  <c r="K733" i="3"/>
  <c r="K94" i="3"/>
  <c r="K1149" i="3"/>
  <c r="K520" i="3"/>
  <c r="K513" i="3"/>
  <c r="K1353" i="3"/>
  <c r="K470" i="3"/>
  <c r="K1433" i="3"/>
  <c r="K1110" i="3"/>
  <c r="K360" i="3"/>
  <c r="K2002" i="3"/>
  <c r="K795" i="3"/>
  <c r="K651" i="3"/>
  <c r="K1427" i="3"/>
  <c r="K2158" i="3"/>
  <c r="K117" i="3"/>
  <c r="K1932" i="3"/>
  <c r="K2098" i="3"/>
  <c r="K550" i="3"/>
  <c r="K438" i="3"/>
  <c r="K1917" i="3"/>
  <c r="K1098" i="3"/>
  <c r="K1104" i="3"/>
  <c r="K2058" i="3"/>
  <c r="K292" i="3"/>
  <c r="K668" i="3"/>
  <c r="K736" i="3"/>
  <c r="K2281" i="3"/>
  <c r="K2522" i="3"/>
  <c r="K1874" i="3"/>
  <c r="K1578" i="3"/>
  <c r="K545" i="3"/>
  <c r="K473" i="3"/>
  <c r="K2472" i="3"/>
  <c r="K1868" i="3"/>
  <c r="K426" i="3"/>
  <c r="K1828" i="3"/>
  <c r="K1087" i="3"/>
  <c r="K1824" i="3"/>
  <c r="K865" i="3"/>
  <c r="K1355" i="3"/>
  <c r="K1161" i="3"/>
  <c r="K718" i="3"/>
  <c r="K608" i="3"/>
  <c r="K1518" i="3"/>
  <c r="K1462" i="3"/>
  <c r="K820" i="3"/>
  <c r="K555" i="3"/>
  <c r="K967" i="3"/>
  <c r="K2178" i="3"/>
  <c r="K153" i="3"/>
  <c r="K1978" i="3"/>
  <c r="K1593" i="3"/>
  <c r="K1810" i="3"/>
  <c r="K1341" i="3"/>
  <c r="K217" i="3"/>
  <c r="K182" i="3"/>
  <c r="K757" i="3"/>
  <c r="K917" i="3"/>
  <c r="K1091" i="3"/>
  <c r="K2526" i="3"/>
  <c r="K2495" i="3"/>
  <c r="K580" i="3"/>
  <c r="K1175" i="3"/>
  <c r="K739" i="3"/>
  <c r="K1931" i="3"/>
  <c r="K2143" i="3"/>
  <c r="K1903" i="3"/>
  <c r="K1531" i="3"/>
  <c r="K1852" i="3"/>
  <c r="K1222" i="3"/>
  <c r="K2072" i="3"/>
  <c r="K2470" i="3"/>
  <c r="K1949" i="3"/>
  <c r="K908" i="3"/>
  <c r="K1505" i="3"/>
  <c r="K659" i="3"/>
  <c r="K2082" i="3"/>
  <c r="K159" i="3"/>
  <c r="K1782" i="3"/>
  <c r="K1305" i="3"/>
  <c r="K460" i="3"/>
  <c r="K192" i="3"/>
  <c r="K265" i="3"/>
  <c r="K747" i="3"/>
  <c r="K971" i="3"/>
  <c r="K1933" i="3"/>
  <c r="K1743" i="3"/>
  <c r="K543" i="3"/>
  <c r="K799" i="3"/>
  <c r="K1388" i="3"/>
  <c r="K399" i="3"/>
  <c r="K286" i="3"/>
  <c r="K2529" i="3"/>
  <c r="K1668" i="3"/>
  <c r="K1574" i="3"/>
  <c r="K356" i="3"/>
  <c r="K1742" i="3"/>
  <c r="K2468" i="3"/>
  <c r="K2535" i="3"/>
  <c r="K158" i="3"/>
  <c r="K2087" i="3"/>
  <c r="K1798" i="3"/>
  <c r="K325" i="3"/>
  <c r="K1887" i="3"/>
  <c r="K197" i="3"/>
  <c r="K1165" i="3"/>
  <c r="K505" i="3"/>
  <c r="K1051" i="3"/>
  <c r="K228" i="3"/>
  <c r="K2109" i="3"/>
  <c r="K2324" i="3"/>
  <c r="K185" i="3"/>
  <c r="K1079" i="3"/>
  <c r="K226" i="3"/>
  <c r="K1543" i="3"/>
  <c r="K2237" i="3"/>
  <c r="K886" i="3"/>
  <c r="K2031" i="3"/>
  <c r="K592" i="3"/>
  <c r="K1201" i="3"/>
  <c r="K188" i="3"/>
  <c r="K248" i="3"/>
  <c r="K498" i="3"/>
  <c r="K1935" i="3"/>
  <c r="K487" i="3"/>
  <c r="K1608" i="3"/>
  <c r="K648" i="3"/>
  <c r="K1901" i="3"/>
  <c r="K2302" i="3"/>
  <c r="K638" i="3"/>
  <c r="K516" i="3"/>
  <c r="K1986" i="3"/>
  <c r="K810" i="3"/>
  <c r="K529" i="3"/>
  <c r="K173" i="3"/>
  <c r="K1069" i="3"/>
  <c r="K211" i="3"/>
  <c r="K1850" i="3"/>
  <c r="K2207" i="3"/>
  <c r="K258" i="3"/>
  <c r="K1112" i="3"/>
  <c r="K2177" i="3"/>
  <c r="K589" i="3"/>
  <c r="K2163" i="3"/>
  <c r="K835" i="3"/>
  <c r="K154" i="3"/>
  <c r="K540" i="3"/>
  <c r="K2309" i="3"/>
  <c r="K233" i="3"/>
  <c r="K301" i="3"/>
  <c r="K1764" i="3"/>
  <c r="K1413" i="3"/>
  <c r="K1170" i="3"/>
  <c r="K1210" i="3"/>
  <c r="K298" i="3"/>
  <c r="K1155" i="3"/>
  <c r="K928" i="3"/>
  <c r="K1365" i="3"/>
  <c r="K423" i="3"/>
  <c r="K212" i="3"/>
  <c r="K273" i="3"/>
  <c r="K1519" i="3"/>
  <c r="K434" i="3"/>
  <c r="K876" i="3"/>
  <c r="K1016" i="3"/>
  <c r="K1616" i="3"/>
  <c r="K1335" i="3"/>
  <c r="K1350" i="3"/>
  <c r="K1645" i="3"/>
  <c r="K2402" i="3"/>
  <c r="K1674" i="3"/>
  <c r="K380" i="3"/>
  <c r="K2054" i="3"/>
  <c r="K2145" i="3"/>
  <c r="K2070" i="3"/>
  <c r="K2198" i="3"/>
  <c r="K1269" i="3"/>
  <c r="K262" i="3"/>
  <c r="K1072" i="3"/>
  <c r="K488" i="3"/>
  <c r="K2171" i="3"/>
  <c r="K2123" i="3"/>
  <c r="K451" i="3"/>
  <c r="K803" i="3"/>
  <c r="K373" i="3"/>
  <c r="K1047" i="3"/>
  <c r="K975" i="3"/>
  <c r="K1288" i="3"/>
  <c r="K1459" i="3"/>
  <c r="K1914" i="3"/>
  <c r="K2485" i="3"/>
  <c r="K2169" i="3"/>
  <c r="K1825" i="3"/>
  <c r="K362" i="3"/>
  <c r="K641" i="3"/>
  <c r="K1070" i="3"/>
  <c r="K312" i="3"/>
  <c r="K1797" i="3"/>
  <c r="K191" i="3"/>
  <c r="K1439" i="3"/>
  <c r="K1680" i="3"/>
  <c r="K1625" i="3"/>
  <c r="K866" i="3"/>
  <c r="K1749" i="3"/>
  <c r="K1564" i="3"/>
  <c r="K1928" i="3"/>
  <c r="K1420" i="3"/>
  <c r="K1064" i="3"/>
  <c r="K898" i="3"/>
  <c r="K700" i="3"/>
  <c r="K385" i="3"/>
  <c r="K2348" i="3"/>
  <c r="K1844" i="3"/>
  <c r="K276" i="3"/>
  <c r="K2511" i="3"/>
  <c r="K1430" i="3"/>
  <c r="K2209" i="3"/>
  <c r="K2167" i="3"/>
  <c r="K1759" i="3"/>
  <c r="K1906" i="3"/>
  <c r="K321" i="3"/>
  <c r="K2022" i="3"/>
  <c r="K927" i="3"/>
  <c r="K2438" i="3"/>
  <c r="K275" i="3"/>
  <c r="K162" i="3"/>
  <c r="K2156" i="3"/>
  <c r="K1197" i="3"/>
  <c r="K2483" i="3"/>
  <c r="K1945" i="3"/>
  <c r="K143" i="3"/>
  <c r="K133" i="3"/>
  <c r="K874" i="3"/>
  <c r="K1202" i="3"/>
  <c r="K234" i="3"/>
  <c r="K585" i="3"/>
  <c r="K1718" i="3"/>
  <c r="K1217" i="3"/>
  <c r="K607" i="3"/>
  <c r="K2268" i="3"/>
  <c r="K559" i="3"/>
  <c r="K86" i="3"/>
  <c r="K1268" i="3"/>
  <c r="K1766" i="3"/>
  <c r="K1972" i="3"/>
  <c r="K1529" i="3"/>
  <c r="K2329" i="3"/>
  <c r="K661" i="3"/>
  <c r="K2512" i="3"/>
  <c r="K1693" i="3"/>
  <c r="K784" i="3"/>
  <c r="K1026" i="3"/>
  <c r="K138" i="3"/>
  <c r="K2029" i="3"/>
  <c r="K1905" i="3"/>
  <c r="K2052" i="3"/>
  <c r="K1122" i="3"/>
  <c r="K1312" i="3"/>
  <c r="K389" i="3"/>
  <c r="K1954" i="3"/>
  <c r="K2170" i="3"/>
  <c r="K247" i="3"/>
  <c r="K521" i="3"/>
  <c r="K1947" i="3"/>
  <c r="K136" i="3"/>
  <c r="K363" i="3"/>
  <c r="K134" i="3"/>
  <c r="K281" i="3"/>
  <c r="K1093" i="3"/>
  <c r="K1819" i="3"/>
  <c r="K2356" i="3"/>
  <c r="K2282" i="3"/>
  <c r="K802" i="3"/>
  <c r="K537" i="3"/>
  <c r="K388" i="3"/>
  <c r="K551" i="3"/>
  <c r="K560" i="3"/>
  <c r="K461" i="3"/>
  <c r="K804" i="3"/>
  <c r="K680" i="3"/>
  <c r="K1309" i="3"/>
  <c r="K2359" i="3"/>
  <c r="K704" i="3"/>
  <c r="K766" i="3"/>
  <c r="K1517" i="3"/>
  <c r="K246" i="3"/>
  <c r="K2250" i="3"/>
  <c r="K2420" i="3"/>
  <c r="K2475" i="3"/>
  <c r="K1902" i="3"/>
  <c r="K1754" i="3"/>
  <c r="K2185" i="3"/>
  <c r="K2349" i="3"/>
  <c r="K95" i="3"/>
  <c r="K1703" i="3"/>
  <c r="K177" i="3"/>
  <c r="K858" i="3"/>
  <c r="K1333" i="3"/>
  <c r="K994" i="3"/>
  <c r="K1318" i="3"/>
  <c r="K400" i="3"/>
  <c r="K985" i="3"/>
  <c r="K379" i="3"/>
  <c r="K441" i="3"/>
  <c r="K381" i="3"/>
  <c r="K1942" i="3"/>
  <c r="K1845" i="3"/>
  <c r="K1785" i="3"/>
  <c r="K2201" i="3"/>
  <c r="K671" i="3"/>
  <c r="K63" i="3"/>
  <c r="K1377" i="3"/>
  <c r="K2132" i="3"/>
  <c r="K2373" i="3"/>
  <c r="K2062" i="3"/>
  <c r="K164" i="3"/>
  <c r="K1486" i="3"/>
  <c r="K1203" i="3"/>
  <c r="K1762" i="3"/>
  <c r="K463" i="3"/>
  <c r="K783" i="3"/>
  <c r="K1416" i="3"/>
  <c r="K2260" i="3"/>
  <c r="K859" i="3"/>
  <c r="K868" i="3"/>
  <c r="K466" i="3"/>
  <c r="K1859" i="3"/>
  <c r="K1525" i="3"/>
  <c r="K1050" i="3"/>
  <c r="K1557" i="3"/>
  <c r="K1504" i="3"/>
  <c r="K524" i="3"/>
  <c r="K888" i="3"/>
  <c r="K979" i="3"/>
  <c r="K1702" i="3"/>
  <c r="K1849" i="3"/>
  <c r="K260" i="3"/>
  <c r="K1034" i="3"/>
  <c r="K1669" i="3"/>
  <c r="K2299" i="3"/>
  <c r="K161" i="3"/>
  <c r="K2492" i="3"/>
  <c r="K1075" i="3"/>
  <c r="K1473" i="3"/>
  <c r="K89" i="3"/>
  <c r="K1704" i="3"/>
  <c r="K1993" i="3"/>
  <c r="K274" i="3"/>
  <c r="K647" i="3"/>
  <c r="K1937" i="3"/>
  <c r="K1369" i="3"/>
  <c r="K1041" i="3"/>
  <c r="K2335" i="3"/>
  <c r="K1740" i="3"/>
  <c r="K664" i="3"/>
  <c r="K690" i="3"/>
  <c r="K2351" i="3"/>
  <c r="K480" i="3"/>
  <c r="K855" i="3"/>
  <c r="K1396" i="3"/>
  <c r="K789" i="3"/>
  <c r="K1641" i="3"/>
  <c r="K1014" i="3"/>
  <c r="K1361" i="3"/>
  <c r="K99" i="3"/>
  <c r="K328" i="3"/>
  <c r="K1589" i="3"/>
  <c r="K1096" i="3"/>
  <c r="K1456" i="3"/>
  <c r="K2048" i="3"/>
  <c r="K2205" i="3"/>
  <c r="K2317" i="3"/>
  <c r="K1907" i="3"/>
  <c r="K978" i="3"/>
  <c r="K816" i="3"/>
  <c r="K2013" i="3"/>
  <c r="K2194" i="3"/>
  <c r="K1561" i="3"/>
  <c r="K1715" i="3"/>
  <c r="K2110" i="3"/>
  <c r="K1926" i="3"/>
  <c r="K206" i="3"/>
  <c r="K83" i="3"/>
  <c r="K737" i="3"/>
  <c r="K419" i="3"/>
  <c r="K1592" i="3"/>
  <c r="K1893" i="3"/>
  <c r="K2189" i="3"/>
  <c r="K850" i="3"/>
  <c r="K102" i="3"/>
  <c r="K2476" i="3"/>
  <c r="K562" i="3"/>
  <c r="K88" i="3"/>
  <c r="K1971" i="3"/>
  <c r="K972" i="3"/>
  <c r="K1139" i="3"/>
  <c r="K940" i="3"/>
  <c r="K2337" i="3"/>
  <c r="K1512" i="3"/>
  <c r="K501" i="3"/>
  <c r="K1750" i="3"/>
  <c r="K1479" i="3"/>
  <c r="K2120" i="3"/>
  <c r="K1789" i="3"/>
  <c r="K1444" i="3"/>
  <c r="K1650" i="3"/>
  <c r="K2496" i="3"/>
  <c r="K2437" i="3"/>
  <c r="K266" i="3"/>
  <c r="K1477" i="3"/>
  <c r="K691" i="3"/>
  <c r="K2104" i="3"/>
  <c r="K1924" i="3"/>
  <c r="K1956" i="3"/>
  <c r="K1839" i="3"/>
  <c r="K1774" i="3"/>
  <c r="K341" i="3"/>
  <c r="K614" i="3"/>
  <c r="K1536" i="3"/>
  <c r="K1622" i="3"/>
  <c r="K1854" i="3"/>
  <c r="K1464" i="3"/>
  <c r="K1344" i="3"/>
  <c r="K303" i="3"/>
  <c r="K2399" i="3"/>
  <c r="K622" i="3"/>
  <c r="K1493" i="3"/>
  <c r="K1243" i="3"/>
  <c r="K2319" i="3"/>
  <c r="K1547" i="3"/>
  <c r="K238" i="3"/>
  <c r="K1556" i="3"/>
  <c r="K1501" i="3"/>
  <c r="K1328" i="3"/>
  <c r="K1080" i="3"/>
  <c r="K698" i="3"/>
  <c r="K1694" i="3"/>
  <c r="K358" i="3"/>
  <c r="K998" i="3"/>
  <c r="K2406" i="3"/>
  <c r="K1232" i="3"/>
  <c r="K482" i="3"/>
  <c r="K1792" i="3"/>
  <c r="K2024" i="3"/>
  <c r="K670" i="3"/>
  <c r="K1773" i="3"/>
  <c r="K74" i="3"/>
  <c r="K1340" i="3"/>
  <c r="K1213" i="3"/>
  <c r="K1315" i="3"/>
  <c r="K1422" i="3"/>
  <c r="K2355" i="3"/>
  <c r="K1252" i="3"/>
  <c r="K1996" i="3"/>
  <c r="K1879" i="3"/>
  <c r="K1744" i="3"/>
  <c r="K1489" i="3"/>
  <c r="K2220" i="3"/>
  <c r="K115" i="3"/>
  <c r="K1958" i="3"/>
  <c r="K2334" i="3"/>
  <c r="K2411" i="3"/>
  <c r="K1357" i="3"/>
  <c r="K1141" i="3"/>
  <c r="K2118" i="3"/>
  <c r="K2412" i="3"/>
  <c r="K1183" i="3"/>
  <c r="K1779" i="3"/>
  <c r="K1144" i="3"/>
  <c r="K1167" i="3"/>
  <c r="K2257" i="3"/>
  <c r="K1563" i="3"/>
  <c r="K222" i="3"/>
  <c r="K1627" i="3"/>
  <c r="K1767" i="3"/>
  <c r="K2354" i="3"/>
  <c r="K696" i="3"/>
  <c r="K157" i="3"/>
  <c r="K553" i="3"/>
  <c r="K1809" i="3"/>
  <c r="K2398" i="3"/>
  <c r="K1354" i="3"/>
  <c r="K1348" i="3"/>
  <c r="K758" i="3"/>
  <c r="K2300" i="3"/>
  <c r="K595" i="3"/>
  <c r="K1814" i="3"/>
  <c r="K663" i="3"/>
  <c r="K129" i="3"/>
  <c r="K2520" i="3"/>
  <c r="K1421" i="3"/>
  <c r="K2134" i="3"/>
  <c r="K1837" i="3"/>
  <c r="K970" i="3"/>
  <c r="K2128" i="3"/>
  <c r="K2231" i="3"/>
  <c r="K1908" i="3"/>
  <c r="K140" i="3"/>
  <c r="K729" i="3"/>
  <c r="K1037" i="3"/>
  <c r="K2308" i="3"/>
  <c r="K1644" i="3"/>
  <c r="K2404" i="3"/>
  <c r="K130" i="3"/>
  <c r="K350" i="3"/>
  <c r="K583" i="3"/>
  <c r="K2465" i="3"/>
  <c r="K1881" i="3"/>
  <c r="K2413" i="3"/>
  <c r="K1172" i="3"/>
  <c r="K2298" i="3"/>
  <c r="K973" i="3"/>
  <c r="K1983" i="3"/>
  <c r="K1980" i="3"/>
  <c r="K544" i="3"/>
  <c r="K936" i="3"/>
  <c r="K392" i="3"/>
  <c r="K497" i="3"/>
  <c r="K1840" i="3"/>
  <c r="K2410" i="3"/>
  <c r="K2417" i="3"/>
  <c r="K2174" i="3"/>
  <c r="K459" i="3"/>
  <c r="K322" i="3"/>
  <c r="K436" i="3"/>
  <c r="K988" i="3"/>
  <c r="K1029" i="3"/>
  <c r="K890" i="3"/>
  <c r="K1100" i="3"/>
  <c r="K809" i="3"/>
  <c r="K2192" i="3"/>
  <c r="K2378" i="3"/>
  <c r="K2415" i="3"/>
  <c r="K1496" i="3"/>
  <c r="K149" i="3"/>
  <c r="K1481" i="3"/>
  <c r="K1628" i="3"/>
  <c r="K76" i="3"/>
  <c r="K1204" i="3"/>
  <c r="K1864" i="3"/>
  <c r="K1083" i="3"/>
  <c r="K1515" i="3"/>
  <c r="K80" i="3"/>
  <c r="K2291" i="3"/>
  <c r="K1637" i="3"/>
  <c r="K329" i="3"/>
  <c r="K1930" i="3"/>
  <c r="K181" i="3"/>
  <c r="K1618" i="3"/>
  <c r="K2005" i="3"/>
  <c r="K1873" i="3"/>
  <c r="K1936" i="3"/>
  <c r="K132" i="3"/>
  <c r="K1964" i="3"/>
  <c r="K1133" i="3"/>
  <c r="K1040" i="3"/>
  <c r="K1043" i="3"/>
  <c r="K1114" i="3"/>
  <c r="K331" i="3"/>
  <c r="K763" i="3"/>
  <c r="K954" i="3"/>
  <c r="K2360" i="3"/>
  <c r="K1775" i="3"/>
  <c r="K1285" i="3"/>
  <c r="K1181" i="3"/>
  <c r="K1540" i="3"/>
  <c r="K1899" i="3"/>
  <c r="K879" i="3"/>
  <c r="K1458" i="3"/>
  <c r="K79" i="3"/>
  <c r="K1520" i="3"/>
  <c r="K2443" i="3"/>
  <c r="K2416" i="3"/>
  <c r="K2240" i="3"/>
  <c r="K447" i="3"/>
  <c r="K2430" i="3"/>
  <c r="K128" i="3"/>
  <c r="K2379" i="3"/>
  <c r="K818" i="3"/>
  <c r="K2434" i="3"/>
  <c r="K2084" i="3"/>
  <c r="K2296" i="3"/>
  <c r="K2328" i="3"/>
  <c r="K2235" i="3"/>
  <c r="K1726" i="3"/>
  <c r="K340" i="3"/>
  <c r="K1727" i="3"/>
  <c r="K1732" i="3"/>
  <c r="K1145" i="3"/>
  <c r="K1838" i="3"/>
  <c r="K1877" i="3"/>
  <c r="K1526" i="3"/>
  <c r="K642" i="3"/>
  <c r="K782" i="3"/>
  <c r="K2474" i="3"/>
  <c r="K2270" i="3"/>
  <c r="K1212" i="3"/>
  <c r="K1990" i="3"/>
  <c r="K2229" i="3"/>
  <c r="K1784" i="3"/>
  <c r="K746" i="3"/>
  <c r="K719" i="3"/>
  <c r="K836" i="3"/>
  <c r="K1869" i="3"/>
  <c r="K2397" i="3"/>
  <c r="K1725" i="3"/>
  <c r="K2252" i="3"/>
  <c r="K1423" i="3"/>
  <c r="K852" i="3"/>
  <c r="K2026" i="3"/>
  <c r="K2130" i="3"/>
  <c r="K365" i="3"/>
  <c r="K2081" i="3"/>
  <c r="K930" i="3"/>
  <c r="K503" i="3"/>
  <c r="K2131" i="3"/>
  <c r="K1569" i="3"/>
  <c r="K621" i="3"/>
  <c r="K2294" i="3"/>
  <c r="K1419" i="3"/>
  <c r="K2047" i="3"/>
  <c r="K1066" i="3"/>
  <c r="K2454" i="3"/>
  <c r="K2518" i="3"/>
  <c r="K1071" i="3"/>
  <c r="K1130" i="3"/>
  <c r="K769" i="3"/>
  <c r="K2262" i="3"/>
  <c r="K2524" i="3"/>
  <c r="K283" i="3"/>
  <c r="K2313" i="3"/>
  <c r="K1582" i="3"/>
  <c r="K764" i="3"/>
  <c r="K1138" i="3"/>
  <c r="K235" i="3"/>
  <c r="K1223" i="3"/>
  <c r="K1691" i="3"/>
  <c r="K1795" i="3"/>
  <c r="K987" i="3"/>
  <c r="K1831" i="3"/>
  <c r="K1955" i="3"/>
  <c r="K1613" i="3"/>
  <c r="K435" i="3"/>
  <c r="K1966" i="3"/>
  <c r="K1673" i="3"/>
  <c r="K2446" i="3"/>
  <c r="K1545" i="3"/>
  <c r="K1187" i="3"/>
  <c r="K1699" i="3"/>
  <c r="K106" i="3"/>
  <c r="K2063" i="3"/>
  <c r="K2001" i="3"/>
  <c r="K1270" i="3"/>
  <c r="K676" i="3"/>
  <c r="K1609" i="3"/>
  <c r="K2155" i="3"/>
  <c r="K110" i="3"/>
  <c r="K745" i="3"/>
  <c r="K842" i="3"/>
  <c r="K468" i="3"/>
  <c r="K634" i="3"/>
  <c r="K2236" i="3"/>
  <c r="K502" i="3"/>
  <c r="K300" i="3"/>
  <c r="K1432" i="3"/>
  <c r="K577" i="3"/>
  <c r="K2193" i="3"/>
  <c r="K485" i="3"/>
  <c r="K1031" i="3"/>
  <c r="K1287" i="3"/>
  <c r="K269" i="3"/>
  <c r="K1781" i="3"/>
  <c r="K935" i="3"/>
  <c r="K1885" i="3"/>
  <c r="K1264" i="3"/>
  <c r="K196" i="3"/>
  <c r="K2366" i="3"/>
  <c r="K2094" i="3"/>
  <c r="K2139" i="3"/>
  <c r="K394" i="3"/>
  <c r="K240" i="3"/>
  <c r="K2527" i="3"/>
  <c r="K1090" i="3"/>
  <c r="K61" i="3"/>
  <c r="K2071" i="3"/>
  <c r="K2216" i="3"/>
  <c r="K948" i="3"/>
  <c r="K432" i="3"/>
  <c r="K404" i="3"/>
  <c r="K870" i="3"/>
  <c r="K903" i="3"/>
  <c r="K2523" i="3"/>
  <c r="K2255" i="3"/>
  <c r="K869" i="3"/>
  <c r="K2479" i="3"/>
  <c r="K697" i="3"/>
  <c r="K443" i="3"/>
  <c r="K449" i="3"/>
  <c r="K1227" i="3"/>
  <c r="K1395" i="3"/>
  <c r="K415" i="3"/>
  <c r="K1733" i="3"/>
  <c r="K180" i="3"/>
  <c r="K1385" i="3"/>
  <c r="K776" i="3"/>
  <c r="K382" i="3"/>
  <c r="K244" i="3"/>
  <c r="K1791" i="3"/>
  <c r="K353" i="3"/>
  <c r="K885" i="3"/>
  <c r="K2003" i="3"/>
  <c r="K100" i="3"/>
  <c r="K2264" i="3"/>
  <c r="K2265" i="3"/>
  <c r="K1696" i="3"/>
  <c r="K1207" i="3"/>
  <c r="K2083" i="3"/>
  <c r="K1277" i="3"/>
  <c r="K2508" i="3"/>
  <c r="K1827" i="3"/>
  <c r="K446" i="3"/>
  <c r="K2151" i="3"/>
  <c r="K2471" i="3"/>
  <c r="K1560" i="3"/>
  <c r="K657" i="3"/>
  <c r="K326" i="3"/>
  <c r="K2245" i="3"/>
  <c r="K1258" i="3"/>
  <c r="K2362" i="3"/>
  <c r="K2126" i="3"/>
  <c r="K221" i="3"/>
  <c r="K1989" i="3"/>
  <c r="K1967" i="3"/>
  <c r="K1111" i="3"/>
  <c r="K1176" i="3"/>
  <c r="K1074" i="3"/>
  <c r="K610" i="3"/>
  <c r="K2149" i="3"/>
  <c r="K688" i="3"/>
  <c r="K995" i="3"/>
  <c r="K853" i="3"/>
  <c r="K1436" i="3"/>
  <c r="K2381" i="3"/>
  <c r="K1623" i="3"/>
  <c r="K2242" i="3"/>
  <c r="K2462" i="3"/>
  <c r="K1498" i="3"/>
  <c r="K272" i="3"/>
  <c r="K72" i="3"/>
  <c r="K1038" i="3"/>
  <c r="K1880" i="3"/>
  <c r="K2418" i="3"/>
  <c r="K1004" i="3"/>
  <c r="K1778" i="3"/>
  <c r="K1722" i="3"/>
  <c r="K631" i="3"/>
  <c r="K1253" i="3"/>
  <c r="K2400" i="3"/>
  <c r="K956" i="3"/>
  <c r="K570" i="3"/>
  <c r="K1959" i="3"/>
  <c r="K609" i="3"/>
  <c r="K1244" i="3"/>
  <c r="K587" i="3"/>
  <c r="K1748" i="3"/>
  <c r="K1587" i="3"/>
  <c r="K2015" i="3"/>
  <c r="K1895" i="3"/>
  <c r="K1397" i="3"/>
  <c r="K2267" i="3"/>
  <c r="K2371" i="3"/>
  <c r="K403" i="3"/>
  <c r="K1368" i="3"/>
  <c r="K2272" i="3"/>
  <c r="K1714" i="3"/>
  <c r="K2396" i="3"/>
  <c r="K785" i="3"/>
  <c r="K2364" i="3"/>
  <c r="K1664" i="3"/>
  <c r="K1747" i="3"/>
  <c r="K2218" i="3"/>
  <c r="K1331" i="3"/>
  <c r="K1216" i="3"/>
  <c r="K291" i="3"/>
  <c r="K439" i="3"/>
  <c r="K1349" i="3"/>
  <c r="K1281" i="3"/>
  <c r="K1035" i="3"/>
  <c r="K926" i="3"/>
  <c r="K1294" i="3"/>
  <c r="K1709" i="3"/>
  <c r="K635" i="3"/>
  <c r="K364" i="3"/>
  <c r="K2259" i="3"/>
  <c r="K1157" i="3"/>
  <c r="K756" i="3"/>
  <c r="K1999" i="3"/>
  <c r="K1000" i="3"/>
  <c r="K1022" i="3"/>
  <c r="K1720" i="3"/>
  <c r="K1121" i="3"/>
  <c r="K1611" i="3"/>
  <c r="K2450" i="3"/>
  <c r="K713" i="3"/>
  <c r="K239" i="3"/>
  <c r="K686" i="3"/>
  <c r="K1267" i="3"/>
  <c r="K1185" i="3"/>
  <c r="K1671" i="3"/>
  <c r="K2247" i="3"/>
  <c r="K1804" i="3"/>
  <c r="K1404" i="3"/>
  <c r="K813" i="3"/>
  <c r="K323" i="3"/>
  <c r="K1401" i="3"/>
  <c r="K915" i="3"/>
  <c r="K1812" i="3"/>
  <c r="K1280" i="3"/>
  <c r="K103" i="3"/>
  <c r="K1521" i="3"/>
  <c r="K1679" i="3"/>
  <c r="K2457" i="3"/>
  <c r="K2390" i="3"/>
  <c r="K1656" i="3"/>
  <c r="K1654" i="3"/>
  <c r="K2488" i="3"/>
  <c r="K2179" i="3"/>
  <c r="K774" i="3"/>
  <c r="K1816" i="3"/>
  <c r="K2092" i="3"/>
  <c r="K183" i="3"/>
  <c r="K934" i="3"/>
  <c r="K1633" i="3"/>
  <c r="K1164" i="3"/>
  <c r="K2059" i="3"/>
  <c r="K989" i="3"/>
  <c r="K579" i="3"/>
  <c r="K2152" i="3"/>
  <c r="K1148" i="3"/>
  <c r="K504" i="3"/>
  <c r="K2321" i="3"/>
  <c r="K216" i="3"/>
  <c r="K955" i="3"/>
  <c r="K2021" i="3"/>
  <c r="K1555" i="3"/>
  <c r="K932" i="3"/>
  <c r="K2435" i="3"/>
  <c r="K627" i="3"/>
  <c r="K1393" i="3"/>
  <c r="K425" i="3"/>
  <c r="K1370" i="3"/>
  <c r="K1179" i="3"/>
  <c r="K2181" i="3"/>
  <c r="K1054" i="3"/>
  <c r="K2040" i="3"/>
  <c r="K2409" i="3"/>
  <c r="K1757" i="3"/>
  <c r="K2033" i="3"/>
  <c r="K2077" i="3"/>
  <c r="K424" i="3"/>
  <c r="K1751" i="3"/>
  <c r="K1888" i="3"/>
  <c r="K1717" i="3"/>
  <c r="K371" i="3"/>
  <c r="K1319" i="3"/>
  <c r="K533" i="3"/>
  <c r="K2501" i="3"/>
  <c r="K2391" i="3"/>
  <c r="K2384" i="3"/>
  <c r="K568" i="3"/>
  <c r="K1721" i="3"/>
  <c r="K1876" i="3"/>
  <c r="K409" i="3"/>
  <c r="K346" i="3"/>
  <c r="K242" i="3"/>
  <c r="K1815" i="3"/>
  <c r="K790" i="3"/>
  <c r="K919" i="3"/>
  <c r="K194" i="3"/>
  <c r="K1707" i="3"/>
  <c r="K2016" i="3"/>
  <c r="K1969" i="3"/>
  <c r="K215" i="3"/>
  <c r="K2343" i="3"/>
  <c r="K2407" i="3"/>
  <c r="K916" i="3"/>
  <c r="K342" i="3"/>
  <c r="K536" i="3"/>
  <c r="K1407" i="3"/>
  <c r="K2386" i="3"/>
  <c r="K709" i="3"/>
  <c r="K1447" i="3"/>
  <c r="K1106" i="3"/>
  <c r="K108" i="3"/>
  <c r="K901" i="3"/>
  <c r="K1450" i="3"/>
  <c r="K773" i="3"/>
  <c r="K1979" i="3"/>
  <c r="K2274" i="3"/>
  <c r="K2088" i="3"/>
  <c r="K2100" i="3"/>
  <c r="K2175" i="3"/>
  <c r="K752" i="3"/>
  <c r="K347" i="3"/>
  <c r="K267" i="3"/>
  <c r="K2303" i="3"/>
  <c r="K837" i="3"/>
  <c r="K780" i="3"/>
  <c r="K1373" i="3"/>
  <c r="K2514" i="3"/>
  <c r="K245" i="3"/>
  <c r="K420" i="3"/>
  <c r="K2162" i="3"/>
  <c r="K1994" i="3"/>
  <c r="K1435" i="3"/>
  <c r="K1533" i="3"/>
  <c r="K2136" i="3"/>
  <c r="K1324" i="3"/>
  <c r="K113" i="3"/>
  <c r="K1530" i="3"/>
  <c r="K1237" i="3"/>
  <c r="K2202" i="3"/>
  <c r="K1675" i="3"/>
  <c r="K1678" i="3"/>
  <c r="K393" i="3"/>
  <c r="K1629" i="3"/>
  <c r="K1290" i="3"/>
  <c r="K749" i="3"/>
  <c r="K1583" i="3"/>
  <c r="K73" i="3"/>
  <c r="K1042" i="3"/>
  <c r="K946" i="3"/>
  <c r="K416" i="3"/>
  <c r="K1196" i="3"/>
  <c r="K1476" i="3"/>
  <c r="K2226" i="3"/>
  <c r="K1528" i="3"/>
  <c r="K2258" i="3"/>
  <c r="K943" i="3"/>
  <c r="K877" i="3"/>
  <c r="K1107" i="3"/>
  <c r="K465" i="3"/>
  <c r="K1813" i="3"/>
  <c r="K514" i="3"/>
  <c r="K1314" i="3"/>
  <c r="K71" i="3"/>
  <c r="K282" i="3"/>
  <c r="K2043" i="3"/>
  <c r="K673" i="3"/>
  <c r="K1332" i="3"/>
  <c r="K1118" i="3"/>
  <c r="K1938" i="3"/>
  <c r="K1030" i="3"/>
  <c r="K1059" i="3"/>
  <c r="K1700" i="3"/>
  <c r="K1601" i="3"/>
  <c r="K2494" i="3"/>
  <c r="K145" i="3"/>
  <c r="K333" i="3"/>
  <c r="K2408" i="3"/>
  <c r="K1737" i="3"/>
  <c r="K2036" i="3"/>
  <c r="K1982" i="3"/>
  <c r="K1411" i="3"/>
  <c r="K1535" i="3"/>
  <c r="K1783" i="3"/>
  <c r="K2421" i="3"/>
  <c r="K2269" i="3"/>
  <c r="K1500" i="3"/>
  <c r="K314" i="3"/>
  <c r="K918" i="3"/>
  <c r="K334" i="3"/>
  <c r="K1336" i="3"/>
  <c r="K82" i="3"/>
  <c r="K422" i="3"/>
  <c r="K1853" i="3"/>
  <c r="K1283" i="3"/>
  <c r="K1677" i="3"/>
  <c r="K662" i="3"/>
  <c r="K674" i="3"/>
  <c r="K2380" i="3"/>
  <c r="K694" i="3"/>
  <c r="K2253" i="3"/>
  <c r="K1494" i="3"/>
  <c r="K963" i="3"/>
  <c r="K1415" i="3"/>
  <c r="K2249" i="3"/>
  <c r="K227" i="3"/>
  <c r="K1551" i="3"/>
  <c r="K311" i="3"/>
  <c r="K959" i="3"/>
  <c r="K1168" i="3"/>
  <c r="K2370" i="3"/>
  <c r="K1692" i="3"/>
  <c r="K2018" i="3"/>
  <c r="K895" i="3"/>
  <c r="K119" i="3"/>
  <c r="K87" i="3"/>
  <c r="K1796" i="3"/>
  <c r="K1292" i="3"/>
  <c r="K375" i="3"/>
  <c r="K1970" i="3"/>
  <c r="K992" i="3"/>
  <c r="K1101" i="3"/>
  <c r="K1086" i="3"/>
  <c r="K2449" i="3"/>
  <c r="K2358" i="3"/>
  <c r="K2498" i="3"/>
  <c r="K2012" i="3"/>
  <c r="K2325" i="3"/>
  <c r="K1687" i="3"/>
  <c r="K1408" i="3"/>
  <c r="K1506" i="3"/>
  <c r="K1296" i="3"/>
  <c r="K3" i="3"/>
  <c r="K324" i="3"/>
  <c r="K395" i="3"/>
  <c r="K584" i="3"/>
  <c r="K2428" i="3"/>
  <c r="K824" i="3"/>
  <c r="K990" i="3"/>
  <c r="K1576" i="3"/>
  <c r="K1209" i="3"/>
  <c r="K531" i="3"/>
  <c r="K370" i="3"/>
  <c r="K1580" i="3"/>
  <c r="K1230" i="3"/>
  <c r="K2055" i="3"/>
  <c r="K1189" i="3"/>
  <c r="K1400" i="3"/>
  <c r="K902" i="3"/>
  <c r="K204" i="3"/>
  <c r="K1235" i="3"/>
  <c r="K2045" i="3"/>
  <c r="K1652" i="3"/>
  <c r="K2006" i="3"/>
  <c r="K828" i="3"/>
  <c r="K142" i="3"/>
  <c r="K1898" i="3"/>
  <c r="K408" i="3"/>
  <c r="K1311" i="3"/>
  <c r="K594" i="3"/>
  <c r="K354" i="3"/>
  <c r="K2339" i="3"/>
  <c r="K2069" i="3"/>
  <c r="K539" i="3"/>
  <c r="K2125" i="3"/>
  <c r="K1367" i="3"/>
  <c r="K1544" i="3"/>
  <c r="K2188" i="3"/>
  <c r="K2091" i="3"/>
  <c r="K1334" i="3"/>
  <c r="K2276" i="3"/>
  <c r="K1238" i="3"/>
  <c r="K2038" i="3"/>
  <c r="K2221" i="3"/>
  <c r="K2403" i="3"/>
  <c r="K67" i="3"/>
  <c r="K201" i="3"/>
  <c r="K2190" i="3"/>
  <c r="K91" i="3"/>
  <c r="K398" i="3"/>
  <c r="K945" i="3"/>
  <c r="K1082" i="3"/>
  <c r="K1275" i="3"/>
  <c r="K862" i="3"/>
  <c r="K1274" i="3"/>
  <c r="K348" i="3"/>
  <c r="K2500" i="3"/>
  <c r="K1826" i="3"/>
  <c r="K2182" i="3"/>
  <c r="K167" i="3"/>
  <c r="K1802" i="3"/>
  <c r="K1301" i="3"/>
  <c r="K320" i="3"/>
  <c r="K318" i="3"/>
  <c r="K576" i="3"/>
  <c r="K2444" i="3"/>
  <c r="K1550" i="3"/>
  <c r="K2394" i="3"/>
  <c r="K2086" i="3"/>
  <c r="K1951" i="3"/>
  <c r="K1962" i="3"/>
  <c r="J154" i="1" l="1"/>
  <c r="I154" i="1"/>
  <c r="I218" i="1"/>
  <c r="J218" i="1"/>
  <c r="O9" i="1"/>
  <c r="R9" i="1"/>
  <c r="AD9" i="1" s="1"/>
  <c r="AE9" i="1" s="1"/>
  <c r="P9" i="1"/>
  <c r="Q8" i="1"/>
  <c r="AP8" i="1"/>
  <c r="J155" i="1" l="1"/>
  <c r="I155" i="1"/>
  <c r="I219" i="1"/>
  <c r="J219" i="1"/>
  <c r="AP9" i="1"/>
  <c r="R10" i="1"/>
  <c r="AD10" i="1" s="1"/>
  <c r="AE10" i="1" s="1"/>
  <c r="O10" i="1"/>
  <c r="Q9" i="1"/>
  <c r="P10" i="1"/>
  <c r="I156" i="1" l="1"/>
  <c r="J156" i="1"/>
  <c r="I220" i="1"/>
  <c r="J220" i="1"/>
  <c r="O11" i="1"/>
  <c r="R11" i="1"/>
  <c r="AD11" i="1" s="1"/>
  <c r="AE11" i="1" s="1"/>
  <c r="P11" i="1"/>
  <c r="Q10" i="1"/>
  <c r="AP10" i="1"/>
  <c r="J157" i="1" l="1"/>
  <c r="I157" i="1"/>
  <c r="I221" i="1"/>
  <c r="J221" i="1"/>
  <c r="AP11" i="1"/>
  <c r="R12" i="1"/>
  <c r="AD12" i="1" s="1"/>
  <c r="AE12" i="1" s="1"/>
  <c r="O12" i="1"/>
  <c r="Q11" i="1"/>
  <c r="P12" i="1"/>
  <c r="D2574" i="4"/>
  <c r="D2575"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C1154" i="4"/>
  <c r="C1155" i="4"/>
  <c r="C1156" i="4"/>
  <c r="C1157" i="4"/>
  <c r="C1158" i="4"/>
  <c r="C1159" i="4"/>
  <c r="C1160" i="4"/>
  <c r="C1161" i="4"/>
  <c r="C1162" i="4"/>
  <c r="C1163" i="4"/>
  <c r="C1164" i="4"/>
  <c r="C1165" i="4"/>
  <c r="C1166" i="4"/>
  <c r="C1167" i="4"/>
  <c r="C1168" i="4"/>
  <c r="C1169" i="4"/>
  <c r="C1170" i="4"/>
  <c r="C1171" i="4"/>
  <c r="C1172" i="4"/>
  <c r="C1173" i="4"/>
  <c r="C1174" i="4"/>
  <c r="C1175" i="4"/>
  <c r="C1176" i="4"/>
  <c r="C1177" i="4"/>
  <c r="C1178" i="4"/>
  <c r="C1179" i="4"/>
  <c r="C1180" i="4"/>
  <c r="C1181" i="4"/>
  <c r="C1182" i="4"/>
  <c r="C1183" i="4"/>
  <c r="C1184" i="4"/>
  <c r="C1185" i="4"/>
  <c r="C1186" i="4"/>
  <c r="C1187" i="4"/>
  <c r="C1188" i="4"/>
  <c r="C1189" i="4"/>
  <c r="C1190" i="4"/>
  <c r="C1191" i="4"/>
  <c r="C1192" i="4"/>
  <c r="C1193" i="4"/>
  <c r="C1194" i="4"/>
  <c r="C1195" i="4"/>
  <c r="C1196" i="4"/>
  <c r="C1197" i="4"/>
  <c r="C1198" i="4"/>
  <c r="C1199" i="4"/>
  <c r="C1200" i="4"/>
  <c r="C1201" i="4"/>
  <c r="C1202" i="4"/>
  <c r="C1203" i="4"/>
  <c r="C1204" i="4"/>
  <c r="C1205" i="4"/>
  <c r="C1206" i="4"/>
  <c r="C1207" i="4"/>
  <c r="C1208" i="4"/>
  <c r="C1209" i="4"/>
  <c r="C1210" i="4"/>
  <c r="C1211" i="4"/>
  <c r="C1212" i="4"/>
  <c r="C1213" i="4"/>
  <c r="C1214" i="4"/>
  <c r="C1215" i="4"/>
  <c r="C1216" i="4"/>
  <c r="C1217" i="4"/>
  <c r="C1218" i="4"/>
  <c r="C1219" i="4"/>
  <c r="C1220" i="4"/>
  <c r="C1221" i="4"/>
  <c r="C1222" i="4"/>
  <c r="C1223" i="4"/>
  <c r="C1224" i="4"/>
  <c r="C1225" i="4"/>
  <c r="C1226" i="4"/>
  <c r="C1227" i="4"/>
  <c r="C1228" i="4"/>
  <c r="C1229" i="4"/>
  <c r="C1230" i="4"/>
  <c r="C1231" i="4"/>
  <c r="C1232" i="4"/>
  <c r="C1233" i="4"/>
  <c r="C1234" i="4"/>
  <c r="C1235" i="4"/>
  <c r="C1236" i="4"/>
  <c r="C1237" i="4"/>
  <c r="C1238" i="4"/>
  <c r="C1239" i="4"/>
  <c r="C1240" i="4"/>
  <c r="C1241" i="4"/>
  <c r="C1242" i="4"/>
  <c r="C1243" i="4"/>
  <c r="C1244" i="4"/>
  <c r="C1245" i="4"/>
  <c r="C1246" i="4"/>
  <c r="C1247" i="4"/>
  <c r="C1248" i="4"/>
  <c r="C1249" i="4"/>
  <c r="C1250" i="4"/>
  <c r="C1251" i="4"/>
  <c r="C1252" i="4"/>
  <c r="C1253" i="4"/>
  <c r="C1254" i="4"/>
  <c r="C1255" i="4"/>
  <c r="C1256" i="4"/>
  <c r="C1257" i="4"/>
  <c r="C1258" i="4"/>
  <c r="C1259" i="4"/>
  <c r="C1260" i="4"/>
  <c r="C1261" i="4"/>
  <c r="C1262" i="4"/>
  <c r="C1263" i="4"/>
  <c r="C1264" i="4"/>
  <c r="C1265" i="4"/>
  <c r="C1266" i="4"/>
  <c r="C1267" i="4"/>
  <c r="C1268" i="4"/>
  <c r="C1269" i="4"/>
  <c r="C1270" i="4"/>
  <c r="C1271" i="4"/>
  <c r="C1272" i="4"/>
  <c r="C1273" i="4"/>
  <c r="C1274" i="4"/>
  <c r="C1275" i="4"/>
  <c r="C1276" i="4"/>
  <c r="C1277" i="4"/>
  <c r="C1278" i="4"/>
  <c r="C1279" i="4"/>
  <c r="C1280" i="4"/>
  <c r="C1281" i="4"/>
  <c r="C1282" i="4"/>
  <c r="C1283" i="4"/>
  <c r="C1284" i="4"/>
  <c r="C1285" i="4"/>
  <c r="C1286" i="4"/>
  <c r="C1287" i="4"/>
  <c r="C1288" i="4"/>
  <c r="C1289" i="4"/>
  <c r="C1290" i="4"/>
  <c r="C1291" i="4"/>
  <c r="C1292" i="4"/>
  <c r="C1293" i="4"/>
  <c r="C1294" i="4"/>
  <c r="C1295" i="4"/>
  <c r="C1296" i="4"/>
  <c r="C1297" i="4"/>
  <c r="C1298" i="4"/>
  <c r="C1299" i="4"/>
  <c r="C1300" i="4"/>
  <c r="C1301" i="4"/>
  <c r="C1302" i="4"/>
  <c r="C1303" i="4"/>
  <c r="C1304" i="4"/>
  <c r="C1305" i="4"/>
  <c r="C1306" i="4"/>
  <c r="C1307" i="4"/>
  <c r="C1308" i="4"/>
  <c r="C1309" i="4"/>
  <c r="C1310" i="4"/>
  <c r="C1311" i="4"/>
  <c r="C1312" i="4"/>
  <c r="C1313" i="4"/>
  <c r="C1314" i="4"/>
  <c r="C1315" i="4"/>
  <c r="C1316" i="4"/>
  <c r="C1317" i="4"/>
  <c r="C1318" i="4"/>
  <c r="C1319" i="4"/>
  <c r="C1320" i="4"/>
  <c r="C1321" i="4"/>
  <c r="C1322" i="4"/>
  <c r="C1323" i="4"/>
  <c r="C1324" i="4"/>
  <c r="C1325" i="4"/>
  <c r="C1326" i="4"/>
  <c r="C1327" i="4"/>
  <c r="C1328" i="4"/>
  <c r="C1329" i="4"/>
  <c r="C1330" i="4"/>
  <c r="C1331" i="4"/>
  <c r="C1332" i="4"/>
  <c r="C1333" i="4"/>
  <c r="C1334" i="4"/>
  <c r="C1335" i="4"/>
  <c r="C1336" i="4"/>
  <c r="C1337" i="4"/>
  <c r="C1338" i="4"/>
  <c r="C1339" i="4"/>
  <c r="C1340" i="4"/>
  <c r="C1341" i="4"/>
  <c r="C1342" i="4"/>
  <c r="C1343" i="4"/>
  <c r="C1344" i="4"/>
  <c r="C1345" i="4"/>
  <c r="C1346" i="4"/>
  <c r="C1347" i="4"/>
  <c r="C1348" i="4"/>
  <c r="C1349" i="4"/>
  <c r="C1350" i="4"/>
  <c r="C1351" i="4"/>
  <c r="C1352" i="4"/>
  <c r="C1353" i="4"/>
  <c r="C1354" i="4"/>
  <c r="C1355" i="4"/>
  <c r="C1356" i="4"/>
  <c r="C1357" i="4"/>
  <c r="C1358" i="4"/>
  <c r="C1359" i="4"/>
  <c r="C1360" i="4"/>
  <c r="C1361" i="4"/>
  <c r="C1362" i="4"/>
  <c r="C1363" i="4"/>
  <c r="C1364" i="4"/>
  <c r="C1365" i="4"/>
  <c r="C1366" i="4"/>
  <c r="C1367" i="4"/>
  <c r="C1368" i="4"/>
  <c r="C1369" i="4"/>
  <c r="C1370" i="4"/>
  <c r="C1371" i="4"/>
  <c r="C1372" i="4"/>
  <c r="C1373" i="4"/>
  <c r="C1374" i="4"/>
  <c r="C1375" i="4"/>
  <c r="C1376" i="4"/>
  <c r="C1377" i="4"/>
  <c r="C1378" i="4"/>
  <c r="C1379" i="4"/>
  <c r="C1380" i="4"/>
  <c r="C1381" i="4"/>
  <c r="C1382" i="4"/>
  <c r="C1383" i="4"/>
  <c r="C1384" i="4"/>
  <c r="C1385" i="4"/>
  <c r="C1386" i="4"/>
  <c r="C1387" i="4"/>
  <c r="C1388" i="4"/>
  <c r="C1389" i="4"/>
  <c r="C1390" i="4"/>
  <c r="C1391" i="4"/>
  <c r="C1392" i="4"/>
  <c r="C1393" i="4"/>
  <c r="C1394" i="4"/>
  <c r="C1395" i="4"/>
  <c r="C1396" i="4"/>
  <c r="C1397" i="4"/>
  <c r="C1398" i="4"/>
  <c r="C1399" i="4"/>
  <c r="C1400" i="4"/>
  <c r="C1401" i="4"/>
  <c r="C1402" i="4"/>
  <c r="C1403" i="4"/>
  <c r="C1404" i="4"/>
  <c r="C1405" i="4"/>
  <c r="C1406" i="4"/>
  <c r="C1407" i="4"/>
  <c r="C1408" i="4"/>
  <c r="C1409" i="4"/>
  <c r="C1410" i="4"/>
  <c r="C1411" i="4"/>
  <c r="C1412" i="4"/>
  <c r="C1413" i="4"/>
  <c r="C1414" i="4"/>
  <c r="C1415" i="4"/>
  <c r="C1416" i="4"/>
  <c r="C1417" i="4"/>
  <c r="C1418" i="4"/>
  <c r="C1419" i="4"/>
  <c r="C1420" i="4"/>
  <c r="C1421" i="4"/>
  <c r="C1422" i="4"/>
  <c r="C1423" i="4"/>
  <c r="C1424" i="4"/>
  <c r="C1425" i="4"/>
  <c r="C1426" i="4"/>
  <c r="C1427" i="4"/>
  <c r="C1428" i="4"/>
  <c r="C1429" i="4"/>
  <c r="C1430" i="4"/>
  <c r="C1431" i="4"/>
  <c r="C1432" i="4"/>
  <c r="C1433" i="4"/>
  <c r="C1434" i="4"/>
  <c r="C1435" i="4"/>
  <c r="C1436" i="4"/>
  <c r="C1437" i="4"/>
  <c r="C1438" i="4"/>
  <c r="C1439" i="4"/>
  <c r="C1440" i="4"/>
  <c r="C1441" i="4"/>
  <c r="C1442" i="4"/>
  <c r="C1443" i="4"/>
  <c r="C1444" i="4"/>
  <c r="C1445" i="4"/>
  <c r="C1446" i="4"/>
  <c r="C1447" i="4"/>
  <c r="C1448" i="4"/>
  <c r="C1449" i="4"/>
  <c r="C1450" i="4"/>
  <c r="C1451" i="4"/>
  <c r="C1452" i="4"/>
  <c r="C1453" i="4"/>
  <c r="C1454" i="4"/>
  <c r="C1455" i="4"/>
  <c r="C1456" i="4"/>
  <c r="C1457" i="4"/>
  <c r="C1458" i="4"/>
  <c r="C1459" i="4"/>
  <c r="C1460" i="4"/>
  <c r="C1461" i="4"/>
  <c r="C1462" i="4"/>
  <c r="C1463" i="4"/>
  <c r="C1464" i="4"/>
  <c r="C1465" i="4"/>
  <c r="C1466" i="4"/>
  <c r="C1467" i="4"/>
  <c r="C1468" i="4"/>
  <c r="C1469" i="4"/>
  <c r="C1470" i="4"/>
  <c r="C1471" i="4"/>
  <c r="C1472" i="4"/>
  <c r="C1473" i="4"/>
  <c r="C1474" i="4"/>
  <c r="C1475" i="4"/>
  <c r="C1476" i="4"/>
  <c r="C1477" i="4"/>
  <c r="C1478" i="4"/>
  <c r="C1479" i="4"/>
  <c r="C1480" i="4"/>
  <c r="C1481" i="4"/>
  <c r="C1482" i="4"/>
  <c r="C1483" i="4"/>
  <c r="C1484" i="4"/>
  <c r="C1485" i="4"/>
  <c r="C1486" i="4"/>
  <c r="C1487" i="4"/>
  <c r="C1488" i="4"/>
  <c r="C1489" i="4"/>
  <c r="C1490" i="4"/>
  <c r="C1491" i="4"/>
  <c r="C1492" i="4"/>
  <c r="C1493" i="4"/>
  <c r="C1494" i="4"/>
  <c r="C1495" i="4"/>
  <c r="C1496" i="4"/>
  <c r="C1497" i="4"/>
  <c r="C1498" i="4"/>
  <c r="C1499" i="4"/>
  <c r="C1500" i="4"/>
  <c r="C1501" i="4"/>
  <c r="C1502" i="4"/>
  <c r="C1503" i="4"/>
  <c r="C1504" i="4"/>
  <c r="C1505" i="4"/>
  <c r="C1506" i="4"/>
  <c r="C1507" i="4"/>
  <c r="C1508" i="4"/>
  <c r="C1509" i="4"/>
  <c r="C1510" i="4"/>
  <c r="C1511" i="4"/>
  <c r="C1512" i="4"/>
  <c r="C1513" i="4"/>
  <c r="C1514" i="4"/>
  <c r="C1515" i="4"/>
  <c r="C1516" i="4"/>
  <c r="C1517" i="4"/>
  <c r="C1518" i="4"/>
  <c r="C1519" i="4"/>
  <c r="C1520" i="4"/>
  <c r="C1521" i="4"/>
  <c r="C1522" i="4"/>
  <c r="C1523" i="4"/>
  <c r="C1524" i="4"/>
  <c r="C1525" i="4"/>
  <c r="C1526" i="4"/>
  <c r="C1527" i="4"/>
  <c r="C1528" i="4"/>
  <c r="C1529" i="4"/>
  <c r="C1530" i="4"/>
  <c r="C1531" i="4"/>
  <c r="C1532" i="4"/>
  <c r="C1533" i="4"/>
  <c r="C1534" i="4"/>
  <c r="C1535" i="4"/>
  <c r="C1536" i="4"/>
  <c r="C1537" i="4"/>
  <c r="C1538" i="4"/>
  <c r="C1539" i="4"/>
  <c r="C1540" i="4"/>
  <c r="C1541" i="4"/>
  <c r="C1542" i="4"/>
  <c r="C1543" i="4"/>
  <c r="C1544" i="4"/>
  <c r="C1545" i="4"/>
  <c r="C1546" i="4"/>
  <c r="C1547" i="4"/>
  <c r="C1548" i="4"/>
  <c r="C1549" i="4"/>
  <c r="C1550" i="4"/>
  <c r="C1551" i="4"/>
  <c r="C1552" i="4"/>
  <c r="C1553" i="4"/>
  <c r="C1554" i="4"/>
  <c r="C1555" i="4"/>
  <c r="C1556" i="4"/>
  <c r="C1557" i="4"/>
  <c r="C1558" i="4"/>
  <c r="C1559" i="4"/>
  <c r="C1560" i="4"/>
  <c r="C1561" i="4"/>
  <c r="C1562" i="4"/>
  <c r="C1563" i="4"/>
  <c r="C1564" i="4"/>
  <c r="C1565" i="4"/>
  <c r="C1566" i="4"/>
  <c r="C1567" i="4"/>
  <c r="C1568" i="4"/>
  <c r="C1569" i="4"/>
  <c r="C1570" i="4"/>
  <c r="C1571" i="4"/>
  <c r="C1572" i="4"/>
  <c r="C1573" i="4"/>
  <c r="C1574" i="4"/>
  <c r="C1575" i="4"/>
  <c r="C1576" i="4"/>
  <c r="C1577" i="4"/>
  <c r="C1578" i="4"/>
  <c r="C1579" i="4"/>
  <c r="C1580" i="4"/>
  <c r="C1581" i="4"/>
  <c r="C1582" i="4"/>
  <c r="C1583" i="4"/>
  <c r="C1584" i="4"/>
  <c r="C1585" i="4"/>
  <c r="C1586" i="4"/>
  <c r="C1587" i="4"/>
  <c r="C1588" i="4"/>
  <c r="C1589" i="4"/>
  <c r="C1590" i="4"/>
  <c r="C1591" i="4"/>
  <c r="C1592" i="4"/>
  <c r="C1593" i="4"/>
  <c r="C1594" i="4"/>
  <c r="C1595" i="4"/>
  <c r="C1596" i="4"/>
  <c r="C1597" i="4"/>
  <c r="C1598" i="4"/>
  <c r="C1599" i="4"/>
  <c r="C1600" i="4"/>
  <c r="C1601" i="4"/>
  <c r="C1602" i="4"/>
  <c r="C1603" i="4"/>
  <c r="C1604" i="4"/>
  <c r="C1605" i="4"/>
  <c r="C1606" i="4"/>
  <c r="C1607" i="4"/>
  <c r="C1608" i="4"/>
  <c r="C1609" i="4"/>
  <c r="C1610" i="4"/>
  <c r="C1611" i="4"/>
  <c r="C1612" i="4"/>
  <c r="C1613" i="4"/>
  <c r="C1614" i="4"/>
  <c r="C1615" i="4"/>
  <c r="C1616" i="4"/>
  <c r="C1617" i="4"/>
  <c r="C1618" i="4"/>
  <c r="C1619" i="4"/>
  <c r="C1620" i="4"/>
  <c r="C1621" i="4"/>
  <c r="C1622" i="4"/>
  <c r="C1623" i="4"/>
  <c r="C1624" i="4"/>
  <c r="C1625" i="4"/>
  <c r="C1626" i="4"/>
  <c r="C1627" i="4"/>
  <c r="C1628" i="4"/>
  <c r="C1629" i="4"/>
  <c r="C1630" i="4"/>
  <c r="C1631" i="4"/>
  <c r="C1632" i="4"/>
  <c r="C1633" i="4"/>
  <c r="C1634" i="4"/>
  <c r="C1635" i="4"/>
  <c r="C1636" i="4"/>
  <c r="C1637" i="4"/>
  <c r="C1638" i="4"/>
  <c r="C1639" i="4"/>
  <c r="C1640" i="4"/>
  <c r="C1641" i="4"/>
  <c r="C1642" i="4"/>
  <c r="C1643" i="4"/>
  <c r="C1644" i="4"/>
  <c r="C1645" i="4"/>
  <c r="C1646" i="4"/>
  <c r="C1647" i="4"/>
  <c r="C1648" i="4"/>
  <c r="C1649" i="4"/>
  <c r="C1650" i="4"/>
  <c r="C1651" i="4"/>
  <c r="C1652" i="4"/>
  <c r="C1653" i="4"/>
  <c r="C1654" i="4"/>
  <c r="C1655" i="4"/>
  <c r="C1656" i="4"/>
  <c r="C1657" i="4"/>
  <c r="C1658" i="4"/>
  <c r="C1659" i="4"/>
  <c r="C1660" i="4"/>
  <c r="C1661" i="4"/>
  <c r="C1662" i="4"/>
  <c r="C1663" i="4"/>
  <c r="C1664" i="4"/>
  <c r="C1665" i="4"/>
  <c r="C1666" i="4"/>
  <c r="C1667" i="4"/>
  <c r="C1668" i="4"/>
  <c r="C1669" i="4"/>
  <c r="C1670" i="4"/>
  <c r="C1671" i="4"/>
  <c r="C1672" i="4"/>
  <c r="C1673" i="4"/>
  <c r="C1674" i="4"/>
  <c r="C1675" i="4"/>
  <c r="C1676" i="4"/>
  <c r="C1677" i="4"/>
  <c r="C1678" i="4"/>
  <c r="C1679" i="4"/>
  <c r="C1680" i="4"/>
  <c r="C1681" i="4"/>
  <c r="C1682" i="4"/>
  <c r="C1683" i="4"/>
  <c r="C1684" i="4"/>
  <c r="C1685" i="4"/>
  <c r="C1686" i="4"/>
  <c r="C1687" i="4"/>
  <c r="C1688" i="4"/>
  <c r="C1689" i="4"/>
  <c r="C1690" i="4"/>
  <c r="C1691" i="4"/>
  <c r="C1692" i="4"/>
  <c r="C1693" i="4"/>
  <c r="C1694" i="4"/>
  <c r="C1695" i="4"/>
  <c r="C1696" i="4"/>
  <c r="C1697" i="4"/>
  <c r="C1698" i="4"/>
  <c r="C1699" i="4"/>
  <c r="C1700" i="4"/>
  <c r="C1701" i="4"/>
  <c r="C1702" i="4"/>
  <c r="C1703" i="4"/>
  <c r="C1704" i="4"/>
  <c r="C1705" i="4"/>
  <c r="C1706" i="4"/>
  <c r="C1707" i="4"/>
  <c r="C1708" i="4"/>
  <c r="C1709" i="4"/>
  <c r="C1710" i="4"/>
  <c r="C1711" i="4"/>
  <c r="C1712" i="4"/>
  <c r="C1713" i="4"/>
  <c r="C1714" i="4"/>
  <c r="C1715" i="4"/>
  <c r="C1716" i="4"/>
  <c r="C1717" i="4"/>
  <c r="C1718" i="4"/>
  <c r="C1719" i="4"/>
  <c r="C1720" i="4"/>
  <c r="C1721" i="4"/>
  <c r="C1722" i="4"/>
  <c r="C1723" i="4"/>
  <c r="C1724" i="4"/>
  <c r="C1725" i="4"/>
  <c r="C1726" i="4"/>
  <c r="C1727" i="4"/>
  <c r="C1728" i="4"/>
  <c r="C1729" i="4"/>
  <c r="C1730" i="4"/>
  <c r="C1731" i="4"/>
  <c r="C1732" i="4"/>
  <c r="C1733" i="4"/>
  <c r="C1734" i="4"/>
  <c r="C1735" i="4"/>
  <c r="C1736" i="4"/>
  <c r="C1737" i="4"/>
  <c r="C1738" i="4"/>
  <c r="C1739" i="4"/>
  <c r="C1740" i="4"/>
  <c r="C1741" i="4"/>
  <c r="C1742" i="4"/>
  <c r="C1743" i="4"/>
  <c r="C1744" i="4"/>
  <c r="C1745" i="4"/>
  <c r="C1746" i="4"/>
  <c r="C1747" i="4"/>
  <c r="C1748" i="4"/>
  <c r="C1749" i="4"/>
  <c r="C1750" i="4"/>
  <c r="C1751" i="4"/>
  <c r="C1752" i="4"/>
  <c r="C1753" i="4"/>
  <c r="C1754" i="4"/>
  <c r="C1755" i="4"/>
  <c r="C1756" i="4"/>
  <c r="C1757" i="4"/>
  <c r="C1758" i="4"/>
  <c r="C1759" i="4"/>
  <c r="C1760" i="4"/>
  <c r="C1761" i="4"/>
  <c r="C1762" i="4"/>
  <c r="C1763" i="4"/>
  <c r="C1764" i="4"/>
  <c r="C1765" i="4"/>
  <c r="C1766" i="4"/>
  <c r="C1767" i="4"/>
  <c r="C1768" i="4"/>
  <c r="C1769" i="4"/>
  <c r="C1770" i="4"/>
  <c r="C1771" i="4"/>
  <c r="C1772" i="4"/>
  <c r="C1773" i="4"/>
  <c r="C1774" i="4"/>
  <c r="C1775" i="4"/>
  <c r="C1776" i="4"/>
  <c r="C1777" i="4"/>
  <c r="C1778" i="4"/>
  <c r="C1779" i="4"/>
  <c r="C1780" i="4"/>
  <c r="C1781" i="4"/>
  <c r="C1782" i="4"/>
  <c r="C1783" i="4"/>
  <c r="C1784" i="4"/>
  <c r="C1785" i="4"/>
  <c r="C1786" i="4"/>
  <c r="C1787" i="4"/>
  <c r="C1788" i="4"/>
  <c r="C1789" i="4"/>
  <c r="C1790" i="4"/>
  <c r="C1791" i="4"/>
  <c r="C1792" i="4"/>
  <c r="C1793" i="4"/>
  <c r="C1794" i="4"/>
  <c r="C1795" i="4"/>
  <c r="C1796" i="4"/>
  <c r="C1797" i="4"/>
  <c r="C1798" i="4"/>
  <c r="C1799" i="4"/>
  <c r="C1800" i="4"/>
  <c r="C1801" i="4"/>
  <c r="C1802" i="4"/>
  <c r="C1803" i="4"/>
  <c r="C1804" i="4"/>
  <c r="C1805" i="4"/>
  <c r="C1806" i="4"/>
  <c r="C1807" i="4"/>
  <c r="C1808" i="4"/>
  <c r="C1809" i="4"/>
  <c r="C1810" i="4"/>
  <c r="C1811" i="4"/>
  <c r="C1812" i="4"/>
  <c r="C1813" i="4"/>
  <c r="C1814" i="4"/>
  <c r="C1815" i="4"/>
  <c r="C1816" i="4"/>
  <c r="C1817" i="4"/>
  <c r="C1818" i="4"/>
  <c r="C1819" i="4"/>
  <c r="C1820" i="4"/>
  <c r="C1821" i="4"/>
  <c r="C1822" i="4"/>
  <c r="C1823" i="4"/>
  <c r="C1824" i="4"/>
  <c r="C1825" i="4"/>
  <c r="C1826" i="4"/>
  <c r="C1827" i="4"/>
  <c r="C1828" i="4"/>
  <c r="C1829" i="4"/>
  <c r="C1830" i="4"/>
  <c r="C1831" i="4"/>
  <c r="C1832" i="4"/>
  <c r="C1833" i="4"/>
  <c r="C1834" i="4"/>
  <c r="C1835" i="4"/>
  <c r="C1836" i="4"/>
  <c r="C1837" i="4"/>
  <c r="C1838" i="4"/>
  <c r="C1839" i="4"/>
  <c r="C1840" i="4"/>
  <c r="C1841" i="4"/>
  <c r="C1842" i="4"/>
  <c r="C1843" i="4"/>
  <c r="C1844" i="4"/>
  <c r="C1845" i="4"/>
  <c r="C1846" i="4"/>
  <c r="C1847" i="4"/>
  <c r="C1848" i="4"/>
  <c r="C1849" i="4"/>
  <c r="C1850" i="4"/>
  <c r="C1851" i="4"/>
  <c r="C1852" i="4"/>
  <c r="C1853" i="4"/>
  <c r="C1854" i="4"/>
  <c r="C1855" i="4"/>
  <c r="C1856" i="4"/>
  <c r="C1857" i="4"/>
  <c r="C1858" i="4"/>
  <c r="C1859" i="4"/>
  <c r="C1860" i="4"/>
  <c r="C1861" i="4"/>
  <c r="C1862" i="4"/>
  <c r="C1863" i="4"/>
  <c r="C1864" i="4"/>
  <c r="C1865" i="4"/>
  <c r="C1866" i="4"/>
  <c r="C1867" i="4"/>
  <c r="C1868" i="4"/>
  <c r="C1869" i="4"/>
  <c r="C1870" i="4"/>
  <c r="C1871" i="4"/>
  <c r="C1872" i="4"/>
  <c r="C1873" i="4"/>
  <c r="C1874" i="4"/>
  <c r="C1875" i="4"/>
  <c r="C1876" i="4"/>
  <c r="C1877" i="4"/>
  <c r="C1878" i="4"/>
  <c r="C1879" i="4"/>
  <c r="C1880" i="4"/>
  <c r="C1881" i="4"/>
  <c r="C1882" i="4"/>
  <c r="C1883" i="4"/>
  <c r="C1884" i="4"/>
  <c r="C1885" i="4"/>
  <c r="C1886" i="4"/>
  <c r="C1887" i="4"/>
  <c r="C1888" i="4"/>
  <c r="C1889" i="4"/>
  <c r="C1890" i="4"/>
  <c r="C1891" i="4"/>
  <c r="C1892" i="4"/>
  <c r="C1893" i="4"/>
  <c r="C1894" i="4"/>
  <c r="C1895" i="4"/>
  <c r="C1896" i="4"/>
  <c r="C1897" i="4"/>
  <c r="C1898" i="4"/>
  <c r="C1899" i="4"/>
  <c r="C1900" i="4"/>
  <c r="C1901" i="4"/>
  <c r="C1902" i="4"/>
  <c r="C1903" i="4"/>
  <c r="C1904" i="4"/>
  <c r="C1905" i="4"/>
  <c r="C1906" i="4"/>
  <c r="C1907" i="4"/>
  <c r="C1908" i="4"/>
  <c r="C1909" i="4"/>
  <c r="C1910" i="4"/>
  <c r="C1911" i="4"/>
  <c r="C1912" i="4"/>
  <c r="C1913" i="4"/>
  <c r="C1914" i="4"/>
  <c r="C1915" i="4"/>
  <c r="C1916" i="4"/>
  <c r="C1917" i="4"/>
  <c r="C1918" i="4"/>
  <c r="C1919" i="4"/>
  <c r="C1920" i="4"/>
  <c r="C1921" i="4"/>
  <c r="C1922" i="4"/>
  <c r="C1923" i="4"/>
  <c r="C1924" i="4"/>
  <c r="C1925" i="4"/>
  <c r="C1926" i="4"/>
  <c r="C1927" i="4"/>
  <c r="C1928" i="4"/>
  <c r="C1929" i="4"/>
  <c r="C1930" i="4"/>
  <c r="C1931" i="4"/>
  <c r="C1932" i="4"/>
  <c r="C1933" i="4"/>
  <c r="C1934" i="4"/>
  <c r="C1935" i="4"/>
  <c r="C1936" i="4"/>
  <c r="C1937" i="4"/>
  <c r="C1938" i="4"/>
  <c r="C1939" i="4"/>
  <c r="C1940" i="4"/>
  <c r="C1941" i="4"/>
  <c r="C1942" i="4"/>
  <c r="C1943" i="4"/>
  <c r="C1944" i="4"/>
  <c r="C1945" i="4"/>
  <c r="C1946" i="4"/>
  <c r="C1947" i="4"/>
  <c r="C1948" i="4"/>
  <c r="C1949" i="4"/>
  <c r="C1950" i="4"/>
  <c r="C1951" i="4"/>
  <c r="C1952" i="4"/>
  <c r="C1953" i="4"/>
  <c r="C1954" i="4"/>
  <c r="C1955" i="4"/>
  <c r="C1956" i="4"/>
  <c r="C1957" i="4"/>
  <c r="C1958" i="4"/>
  <c r="C1959" i="4"/>
  <c r="C1960" i="4"/>
  <c r="C1961" i="4"/>
  <c r="C1962" i="4"/>
  <c r="C1963" i="4"/>
  <c r="C1964" i="4"/>
  <c r="C1965" i="4"/>
  <c r="C1966" i="4"/>
  <c r="C1967" i="4"/>
  <c r="C1968" i="4"/>
  <c r="C1969" i="4"/>
  <c r="C1970" i="4"/>
  <c r="C1971" i="4"/>
  <c r="C1972" i="4"/>
  <c r="C1973" i="4"/>
  <c r="C1974" i="4"/>
  <c r="C1975" i="4"/>
  <c r="C1976" i="4"/>
  <c r="C1977" i="4"/>
  <c r="C1978" i="4"/>
  <c r="C1979" i="4"/>
  <c r="C1980" i="4"/>
  <c r="C1981" i="4"/>
  <c r="C1982" i="4"/>
  <c r="C1983" i="4"/>
  <c r="C1984" i="4"/>
  <c r="C1985" i="4"/>
  <c r="C1986" i="4"/>
  <c r="C1987" i="4"/>
  <c r="C1988" i="4"/>
  <c r="C1989" i="4"/>
  <c r="C1990" i="4"/>
  <c r="C1991" i="4"/>
  <c r="C1992" i="4"/>
  <c r="C1993" i="4"/>
  <c r="C1994" i="4"/>
  <c r="C1995" i="4"/>
  <c r="C1996" i="4"/>
  <c r="C1997" i="4"/>
  <c r="C1998" i="4"/>
  <c r="C1999" i="4"/>
  <c r="C2000" i="4"/>
  <c r="C2001" i="4"/>
  <c r="C2002" i="4"/>
  <c r="C2003" i="4"/>
  <c r="C2004" i="4"/>
  <c r="C2005" i="4"/>
  <c r="C2006" i="4"/>
  <c r="C2007" i="4"/>
  <c r="C2008" i="4"/>
  <c r="C2009" i="4"/>
  <c r="C2010" i="4"/>
  <c r="C2011" i="4"/>
  <c r="C2012" i="4"/>
  <c r="C2013" i="4"/>
  <c r="C2014" i="4"/>
  <c r="C2015" i="4"/>
  <c r="C2016" i="4"/>
  <c r="C2017" i="4"/>
  <c r="C2018" i="4"/>
  <c r="C2019" i="4"/>
  <c r="C2020" i="4"/>
  <c r="C2021" i="4"/>
  <c r="C2022" i="4"/>
  <c r="C2023" i="4"/>
  <c r="C2024" i="4"/>
  <c r="C2025" i="4"/>
  <c r="C2026" i="4"/>
  <c r="C2027" i="4"/>
  <c r="C2028" i="4"/>
  <c r="C2029" i="4"/>
  <c r="C2030" i="4"/>
  <c r="C2031" i="4"/>
  <c r="C2032" i="4"/>
  <c r="C2033" i="4"/>
  <c r="C2034" i="4"/>
  <c r="C2035" i="4"/>
  <c r="C2036" i="4"/>
  <c r="C2037" i="4"/>
  <c r="C2038" i="4"/>
  <c r="C2039" i="4"/>
  <c r="C2040" i="4"/>
  <c r="C2041" i="4"/>
  <c r="C2042" i="4"/>
  <c r="C2043" i="4"/>
  <c r="C2044" i="4"/>
  <c r="C2045" i="4"/>
  <c r="C2046" i="4"/>
  <c r="C2047" i="4"/>
  <c r="C2048" i="4"/>
  <c r="C2049" i="4"/>
  <c r="C2050" i="4"/>
  <c r="C2051" i="4"/>
  <c r="C2052" i="4"/>
  <c r="C2053" i="4"/>
  <c r="C2054" i="4"/>
  <c r="C2055" i="4"/>
  <c r="C2056" i="4"/>
  <c r="C2057" i="4"/>
  <c r="C2058" i="4"/>
  <c r="C2059" i="4"/>
  <c r="C2060" i="4"/>
  <c r="C2061" i="4"/>
  <c r="C2062" i="4"/>
  <c r="C2063" i="4"/>
  <c r="C2064" i="4"/>
  <c r="C2065" i="4"/>
  <c r="C2066" i="4"/>
  <c r="C2067" i="4"/>
  <c r="C2068" i="4"/>
  <c r="C2069" i="4"/>
  <c r="C2070" i="4"/>
  <c r="C2071" i="4"/>
  <c r="C2072" i="4"/>
  <c r="C2073" i="4"/>
  <c r="C2074" i="4"/>
  <c r="C2075" i="4"/>
  <c r="C2076" i="4"/>
  <c r="C2077" i="4"/>
  <c r="C2078" i="4"/>
  <c r="C2079" i="4"/>
  <c r="C2080" i="4"/>
  <c r="C2081" i="4"/>
  <c r="C2082" i="4"/>
  <c r="C2083" i="4"/>
  <c r="C2084" i="4"/>
  <c r="C2085" i="4"/>
  <c r="C2086" i="4"/>
  <c r="C2087" i="4"/>
  <c r="C2088" i="4"/>
  <c r="C2089" i="4"/>
  <c r="C2090" i="4"/>
  <c r="C2091" i="4"/>
  <c r="C2092" i="4"/>
  <c r="C2093" i="4"/>
  <c r="C2094" i="4"/>
  <c r="C2095" i="4"/>
  <c r="C2096" i="4"/>
  <c r="C2097" i="4"/>
  <c r="C2098" i="4"/>
  <c r="C2099" i="4"/>
  <c r="C2100" i="4"/>
  <c r="C2101" i="4"/>
  <c r="C2102" i="4"/>
  <c r="C2103" i="4"/>
  <c r="C2104" i="4"/>
  <c r="C2105" i="4"/>
  <c r="C2106" i="4"/>
  <c r="C2107" i="4"/>
  <c r="C2108" i="4"/>
  <c r="C2109" i="4"/>
  <c r="C2110" i="4"/>
  <c r="C2111" i="4"/>
  <c r="C2112" i="4"/>
  <c r="C2113" i="4"/>
  <c r="C2114" i="4"/>
  <c r="C2115" i="4"/>
  <c r="C2116" i="4"/>
  <c r="C2117" i="4"/>
  <c r="C2118" i="4"/>
  <c r="C2119" i="4"/>
  <c r="C2120" i="4"/>
  <c r="C2121" i="4"/>
  <c r="C2122" i="4"/>
  <c r="C2123" i="4"/>
  <c r="C2124" i="4"/>
  <c r="C2125" i="4"/>
  <c r="C2126" i="4"/>
  <c r="C2127" i="4"/>
  <c r="C2128" i="4"/>
  <c r="C2129" i="4"/>
  <c r="C2130" i="4"/>
  <c r="C2131" i="4"/>
  <c r="C2132" i="4"/>
  <c r="C2133" i="4"/>
  <c r="C2134" i="4"/>
  <c r="C2135" i="4"/>
  <c r="C2136" i="4"/>
  <c r="C2137" i="4"/>
  <c r="C2138" i="4"/>
  <c r="C2139" i="4"/>
  <c r="C2140" i="4"/>
  <c r="C2141" i="4"/>
  <c r="C2142" i="4"/>
  <c r="C2143" i="4"/>
  <c r="C2144" i="4"/>
  <c r="C2145" i="4"/>
  <c r="C2146" i="4"/>
  <c r="C2147" i="4"/>
  <c r="C2148" i="4"/>
  <c r="C2149" i="4"/>
  <c r="C2150" i="4"/>
  <c r="C2151" i="4"/>
  <c r="C2152" i="4"/>
  <c r="C2153" i="4"/>
  <c r="C2154" i="4"/>
  <c r="C2155" i="4"/>
  <c r="C2156" i="4"/>
  <c r="C2157" i="4"/>
  <c r="C2158" i="4"/>
  <c r="C2159" i="4"/>
  <c r="C2160" i="4"/>
  <c r="C2161" i="4"/>
  <c r="C2162" i="4"/>
  <c r="C2163" i="4"/>
  <c r="C2164" i="4"/>
  <c r="C2165" i="4"/>
  <c r="C2166" i="4"/>
  <c r="C2167" i="4"/>
  <c r="C2168" i="4"/>
  <c r="C2169" i="4"/>
  <c r="C2170" i="4"/>
  <c r="C2171" i="4"/>
  <c r="C2172" i="4"/>
  <c r="C2173" i="4"/>
  <c r="C2174" i="4"/>
  <c r="C2175" i="4"/>
  <c r="C2176" i="4"/>
  <c r="C2177" i="4"/>
  <c r="C2178" i="4"/>
  <c r="C2179" i="4"/>
  <c r="C2180" i="4"/>
  <c r="C2181" i="4"/>
  <c r="C2182" i="4"/>
  <c r="C2183" i="4"/>
  <c r="C2184" i="4"/>
  <c r="C2185" i="4"/>
  <c r="C2186" i="4"/>
  <c r="C2187" i="4"/>
  <c r="C2188" i="4"/>
  <c r="C2189" i="4"/>
  <c r="C2190" i="4"/>
  <c r="C2191" i="4"/>
  <c r="C2192" i="4"/>
  <c r="C2193" i="4"/>
  <c r="C2194" i="4"/>
  <c r="C2195" i="4"/>
  <c r="C2196" i="4"/>
  <c r="C2197" i="4"/>
  <c r="C2198" i="4"/>
  <c r="C2199" i="4"/>
  <c r="C2200" i="4"/>
  <c r="C2201" i="4"/>
  <c r="C2202" i="4"/>
  <c r="C2203" i="4"/>
  <c r="C2204" i="4"/>
  <c r="C2205" i="4"/>
  <c r="C2206" i="4"/>
  <c r="C2207" i="4"/>
  <c r="C2208" i="4"/>
  <c r="C2209" i="4"/>
  <c r="C2210" i="4"/>
  <c r="C2211" i="4"/>
  <c r="C2212" i="4"/>
  <c r="C2213" i="4"/>
  <c r="C2214" i="4"/>
  <c r="C2215" i="4"/>
  <c r="C2216" i="4"/>
  <c r="C2217" i="4"/>
  <c r="C2218" i="4"/>
  <c r="C2219" i="4"/>
  <c r="C2220" i="4"/>
  <c r="C2221" i="4"/>
  <c r="C2222" i="4"/>
  <c r="C2223" i="4"/>
  <c r="C2224" i="4"/>
  <c r="C2225" i="4"/>
  <c r="C2226" i="4"/>
  <c r="C2227" i="4"/>
  <c r="C2228" i="4"/>
  <c r="C2229" i="4"/>
  <c r="C2230" i="4"/>
  <c r="C2231" i="4"/>
  <c r="C2232" i="4"/>
  <c r="C2233" i="4"/>
  <c r="C2234" i="4"/>
  <c r="C2235" i="4"/>
  <c r="C2236" i="4"/>
  <c r="C2237" i="4"/>
  <c r="C2238" i="4"/>
  <c r="C2239" i="4"/>
  <c r="C2240" i="4"/>
  <c r="C2241" i="4"/>
  <c r="C2242" i="4"/>
  <c r="C2243" i="4"/>
  <c r="C2244" i="4"/>
  <c r="C2245" i="4"/>
  <c r="C2246" i="4"/>
  <c r="C2247" i="4"/>
  <c r="C2248" i="4"/>
  <c r="C2249" i="4"/>
  <c r="C2250" i="4"/>
  <c r="C2251" i="4"/>
  <c r="C2252" i="4"/>
  <c r="C2253" i="4"/>
  <c r="C2254" i="4"/>
  <c r="C2255" i="4"/>
  <c r="C2256" i="4"/>
  <c r="C2257" i="4"/>
  <c r="C2258" i="4"/>
  <c r="C2259" i="4"/>
  <c r="C2260" i="4"/>
  <c r="C2261" i="4"/>
  <c r="C2262" i="4"/>
  <c r="C2263" i="4"/>
  <c r="C2264" i="4"/>
  <c r="C2265" i="4"/>
  <c r="C2266" i="4"/>
  <c r="C2267" i="4"/>
  <c r="C2268" i="4"/>
  <c r="C2269" i="4"/>
  <c r="C2270" i="4"/>
  <c r="C2271" i="4"/>
  <c r="C2272" i="4"/>
  <c r="C2273" i="4"/>
  <c r="C2274" i="4"/>
  <c r="C2275" i="4"/>
  <c r="C2276" i="4"/>
  <c r="C2277" i="4"/>
  <c r="C2278" i="4"/>
  <c r="C2279" i="4"/>
  <c r="C2280" i="4"/>
  <c r="C2281" i="4"/>
  <c r="C2282" i="4"/>
  <c r="C2283" i="4"/>
  <c r="C2284" i="4"/>
  <c r="C2285" i="4"/>
  <c r="C2286" i="4"/>
  <c r="C2287" i="4"/>
  <c r="C2288" i="4"/>
  <c r="C2289" i="4"/>
  <c r="C2290" i="4"/>
  <c r="C2291" i="4"/>
  <c r="C2292" i="4"/>
  <c r="C2293" i="4"/>
  <c r="C2294" i="4"/>
  <c r="C2295" i="4"/>
  <c r="C2296" i="4"/>
  <c r="C2297" i="4"/>
  <c r="C2298" i="4"/>
  <c r="C2299" i="4"/>
  <c r="C2300" i="4"/>
  <c r="C2301" i="4"/>
  <c r="C2302" i="4"/>
  <c r="C2303" i="4"/>
  <c r="C2304" i="4"/>
  <c r="C2305" i="4"/>
  <c r="C2306" i="4"/>
  <c r="C2307" i="4"/>
  <c r="C2308" i="4"/>
  <c r="C2309" i="4"/>
  <c r="C2310" i="4"/>
  <c r="C2311" i="4"/>
  <c r="C2312" i="4"/>
  <c r="C2313" i="4"/>
  <c r="C2314" i="4"/>
  <c r="C2315" i="4"/>
  <c r="C2316" i="4"/>
  <c r="C2317" i="4"/>
  <c r="C2318" i="4"/>
  <c r="C2319" i="4"/>
  <c r="C2320" i="4"/>
  <c r="C2321" i="4"/>
  <c r="C2322" i="4"/>
  <c r="C2323" i="4"/>
  <c r="C2324" i="4"/>
  <c r="C2325" i="4"/>
  <c r="C2326" i="4"/>
  <c r="C2327" i="4"/>
  <c r="C2328" i="4"/>
  <c r="C2329" i="4"/>
  <c r="C2330" i="4"/>
  <c r="C2331" i="4"/>
  <c r="C2332" i="4"/>
  <c r="C2333" i="4"/>
  <c r="C2334" i="4"/>
  <c r="C2335" i="4"/>
  <c r="C2336" i="4"/>
  <c r="C2337" i="4"/>
  <c r="C2338" i="4"/>
  <c r="C2339" i="4"/>
  <c r="C2340" i="4"/>
  <c r="C2341" i="4"/>
  <c r="C2342" i="4"/>
  <c r="C2343" i="4"/>
  <c r="C2344" i="4"/>
  <c r="C2345" i="4"/>
  <c r="C2346" i="4"/>
  <c r="C2347" i="4"/>
  <c r="C2348" i="4"/>
  <c r="C2349" i="4"/>
  <c r="C2350" i="4"/>
  <c r="C2351" i="4"/>
  <c r="C2352" i="4"/>
  <c r="C2353" i="4"/>
  <c r="C2354" i="4"/>
  <c r="C2355" i="4"/>
  <c r="C2356" i="4"/>
  <c r="C2357" i="4"/>
  <c r="C2358" i="4"/>
  <c r="C2359" i="4"/>
  <c r="C2360" i="4"/>
  <c r="C2361" i="4"/>
  <c r="C2362" i="4"/>
  <c r="C2363" i="4"/>
  <c r="C2364" i="4"/>
  <c r="C2365" i="4"/>
  <c r="C2366" i="4"/>
  <c r="C2367" i="4"/>
  <c r="C2368" i="4"/>
  <c r="C2369" i="4"/>
  <c r="C2370" i="4"/>
  <c r="C2371" i="4"/>
  <c r="C2372" i="4"/>
  <c r="C2373" i="4"/>
  <c r="C2374" i="4"/>
  <c r="C2375" i="4"/>
  <c r="C2376" i="4"/>
  <c r="C2377" i="4"/>
  <c r="C2378" i="4"/>
  <c r="C2379" i="4"/>
  <c r="C2380" i="4"/>
  <c r="C2381" i="4"/>
  <c r="C2382" i="4"/>
  <c r="C2383" i="4"/>
  <c r="C2384" i="4"/>
  <c r="C2385" i="4"/>
  <c r="C2386" i="4"/>
  <c r="C2387" i="4"/>
  <c r="C2388" i="4"/>
  <c r="C2389" i="4"/>
  <c r="C2390" i="4"/>
  <c r="C2391" i="4"/>
  <c r="C2392" i="4"/>
  <c r="C2393" i="4"/>
  <c r="C2394" i="4"/>
  <c r="C2395" i="4"/>
  <c r="C2396" i="4"/>
  <c r="C2397" i="4"/>
  <c r="C2398" i="4"/>
  <c r="C2399" i="4"/>
  <c r="C2400" i="4"/>
  <c r="C2401" i="4"/>
  <c r="C2402" i="4"/>
  <c r="C2403" i="4"/>
  <c r="C2404" i="4"/>
  <c r="C2405" i="4"/>
  <c r="C2406" i="4"/>
  <c r="C2407" i="4"/>
  <c r="C2408" i="4"/>
  <c r="C2409" i="4"/>
  <c r="C2410" i="4"/>
  <c r="C2411" i="4"/>
  <c r="C2412" i="4"/>
  <c r="C2413" i="4"/>
  <c r="C2414" i="4"/>
  <c r="C2415" i="4"/>
  <c r="C2416" i="4"/>
  <c r="C2417" i="4"/>
  <c r="C2418" i="4"/>
  <c r="C2419" i="4"/>
  <c r="C2420" i="4"/>
  <c r="C2421" i="4"/>
  <c r="C2422" i="4"/>
  <c r="C2423" i="4"/>
  <c r="C2424" i="4"/>
  <c r="C2425" i="4"/>
  <c r="C2426" i="4"/>
  <c r="C2427" i="4"/>
  <c r="C2428" i="4"/>
  <c r="C2429" i="4"/>
  <c r="C2430" i="4"/>
  <c r="C2431" i="4"/>
  <c r="C2432" i="4"/>
  <c r="C2433" i="4"/>
  <c r="C2434" i="4"/>
  <c r="C2435" i="4"/>
  <c r="C2436" i="4"/>
  <c r="C2437" i="4"/>
  <c r="C2438" i="4"/>
  <c r="C2439" i="4"/>
  <c r="C2440" i="4"/>
  <c r="C2441" i="4"/>
  <c r="C2442" i="4"/>
  <c r="C2443" i="4"/>
  <c r="C2444" i="4"/>
  <c r="C2445" i="4"/>
  <c r="C2446" i="4"/>
  <c r="C2447" i="4"/>
  <c r="C2448" i="4"/>
  <c r="C2449" i="4"/>
  <c r="C2450" i="4"/>
  <c r="C2451" i="4"/>
  <c r="C2452" i="4"/>
  <c r="C2453" i="4"/>
  <c r="C2454" i="4"/>
  <c r="C2455" i="4"/>
  <c r="C2456" i="4"/>
  <c r="C2457" i="4"/>
  <c r="C2458" i="4"/>
  <c r="C2459" i="4"/>
  <c r="C2460" i="4"/>
  <c r="C2461" i="4"/>
  <c r="C2462" i="4"/>
  <c r="C2463" i="4"/>
  <c r="C2464" i="4"/>
  <c r="C2465" i="4"/>
  <c r="C2466" i="4"/>
  <c r="C2467" i="4"/>
  <c r="C2468" i="4"/>
  <c r="C2469" i="4"/>
  <c r="C2470" i="4"/>
  <c r="C2471" i="4"/>
  <c r="C2472" i="4"/>
  <c r="C2473" i="4"/>
  <c r="C2474" i="4"/>
  <c r="C2475" i="4"/>
  <c r="C2476" i="4"/>
  <c r="C2477" i="4"/>
  <c r="C2478" i="4"/>
  <c r="C2479" i="4"/>
  <c r="C2480" i="4"/>
  <c r="C2481" i="4"/>
  <c r="C2482" i="4"/>
  <c r="C2483" i="4"/>
  <c r="C2484" i="4"/>
  <c r="C2485" i="4"/>
  <c r="C2486" i="4"/>
  <c r="C2487" i="4"/>
  <c r="C2488" i="4"/>
  <c r="C2489" i="4"/>
  <c r="C2490" i="4"/>
  <c r="C2491" i="4"/>
  <c r="C2492" i="4"/>
  <c r="C2493" i="4"/>
  <c r="C2494" i="4"/>
  <c r="C2495" i="4"/>
  <c r="C2496" i="4"/>
  <c r="C2497" i="4"/>
  <c r="C2498" i="4"/>
  <c r="C2499" i="4"/>
  <c r="C2500" i="4"/>
  <c r="C2501" i="4"/>
  <c r="C2502" i="4"/>
  <c r="C2503" i="4"/>
  <c r="C2504" i="4"/>
  <c r="C2505" i="4"/>
  <c r="C2506" i="4"/>
  <c r="C2507" i="4"/>
  <c r="C2508" i="4"/>
  <c r="C2509" i="4"/>
  <c r="C2510" i="4"/>
  <c r="C2511" i="4"/>
  <c r="C2512" i="4"/>
  <c r="C2513" i="4"/>
  <c r="C2514" i="4"/>
  <c r="C2515" i="4"/>
  <c r="C2516" i="4"/>
  <c r="C2517" i="4"/>
  <c r="C2518" i="4"/>
  <c r="C2519" i="4"/>
  <c r="C2520" i="4"/>
  <c r="C2521" i="4"/>
  <c r="C2522" i="4"/>
  <c r="C2523" i="4"/>
  <c r="C2524" i="4"/>
  <c r="C2525" i="4"/>
  <c r="C2526" i="4"/>
  <c r="C2527" i="4"/>
  <c r="C2528" i="4"/>
  <c r="C2529" i="4"/>
  <c r="C2530" i="4"/>
  <c r="C2531" i="4"/>
  <c r="C2532" i="4"/>
  <c r="C2533" i="4"/>
  <c r="C2534" i="4"/>
  <c r="C2535" i="4"/>
  <c r="C2536" i="4"/>
  <c r="C2537" i="4"/>
  <c r="C2538" i="4"/>
  <c r="C2539" i="4"/>
  <c r="C2540" i="4"/>
  <c r="C2541" i="4"/>
  <c r="C2542" i="4"/>
  <c r="C2543" i="4"/>
  <c r="C2544" i="4"/>
  <c r="C2545" i="4"/>
  <c r="C2546" i="4"/>
  <c r="C2547" i="4"/>
  <c r="C2548" i="4"/>
  <c r="C2549" i="4"/>
  <c r="C2550" i="4"/>
  <c r="C2551" i="4"/>
  <c r="C2552" i="4"/>
  <c r="C2553" i="4"/>
  <c r="C2554" i="4"/>
  <c r="C2555" i="4"/>
  <c r="C2556" i="4"/>
  <c r="C2557" i="4"/>
  <c r="C2558" i="4"/>
  <c r="C2559" i="4"/>
  <c r="C2560" i="4"/>
  <c r="C2561" i="4"/>
  <c r="C2562" i="4"/>
  <c r="C2563" i="4"/>
  <c r="C2564" i="4"/>
  <c r="C2565" i="4"/>
  <c r="C2566" i="4"/>
  <c r="C2567" i="4"/>
  <c r="C2568" i="4"/>
  <c r="C2569" i="4"/>
  <c r="C2570" i="4"/>
  <c r="C2571" i="4"/>
  <c r="C2572" i="4"/>
  <c r="C2573" i="4"/>
  <c r="C2574" i="4"/>
  <c r="C2575" i="4"/>
  <c r="Q2541" i="4"/>
  <c r="Q2542" i="4"/>
  <c r="Q2543" i="4"/>
  <c r="Q2544" i="4"/>
  <c r="Q2545" i="4"/>
  <c r="Q2546" i="4"/>
  <c r="Q2547" i="4"/>
  <c r="Q2548" i="4"/>
  <c r="Q2549" i="4"/>
  <c r="Q2550" i="4"/>
  <c r="Q2551" i="4"/>
  <c r="Q2552" i="4"/>
  <c r="Q2553" i="4"/>
  <c r="Q2554" i="4"/>
  <c r="Q2555" i="4"/>
  <c r="Q2556" i="4"/>
  <c r="Q2557" i="4"/>
  <c r="Q2558" i="4"/>
  <c r="Q2559" i="4"/>
  <c r="Q2560" i="4"/>
  <c r="Q2561" i="4"/>
  <c r="Q2562" i="4"/>
  <c r="Q2563" i="4"/>
  <c r="Q2564" i="4"/>
  <c r="Q2565" i="4"/>
  <c r="Q2566" i="4"/>
  <c r="Q2567" i="4"/>
  <c r="Q2568" i="4"/>
  <c r="Q2569" i="4"/>
  <c r="Q2570" i="4"/>
  <c r="Q2571" i="4"/>
  <c r="Q2572" i="4"/>
  <c r="Q2573" i="4"/>
  <c r="Q2574" i="4"/>
  <c r="Q2575" i="4"/>
  <c r="Q2534" i="4"/>
  <c r="Q2535" i="4"/>
  <c r="Q2536" i="4"/>
  <c r="Q2537" i="4"/>
  <c r="Q2538" i="4"/>
  <c r="Q2539" i="4"/>
  <c r="Q2540" i="4"/>
  <c r="E2574" i="4"/>
  <c r="J2574" i="4" s="1"/>
  <c r="E2575" i="4"/>
  <c r="H2570" i="4"/>
  <c r="H2574" i="4"/>
  <c r="H2569" i="4"/>
  <c r="H2571" i="4"/>
  <c r="H2573" i="4"/>
  <c r="H2575" i="4"/>
  <c r="H2572" i="4"/>
  <c r="H2566" i="4"/>
  <c r="H2567" i="4"/>
  <c r="H2568" i="4"/>
  <c r="H63" i="4"/>
  <c r="H127" i="4"/>
  <c r="H191" i="4"/>
  <c r="H255" i="4"/>
  <c r="H319" i="4"/>
  <c r="H383" i="4"/>
  <c r="H447" i="4"/>
  <c r="H511" i="4"/>
  <c r="H575" i="4"/>
  <c r="H639" i="4"/>
  <c r="H703" i="4"/>
  <c r="H767" i="4"/>
  <c r="H831" i="4"/>
  <c r="H895" i="4"/>
  <c r="H959" i="4"/>
  <c r="H8" i="4"/>
  <c r="H72" i="4"/>
  <c r="H136" i="4"/>
  <c r="H200" i="4"/>
  <c r="H264" i="4"/>
  <c r="H328" i="4"/>
  <c r="H392" i="4"/>
  <c r="H456" i="4"/>
  <c r="H520" i="4"/>
  <c r="H584" i="4"/>
  <c r="H648" i="4"/>
  <c r="H712" i="4"/>
  <c r="H776" i="4"/>
  <c r="H840" i="4"/>
  <c r="H904" i="4"/>
  <c r="H968" i="4"/>
  <c r="H18" i="4"/>
  <c r="H82" i="4"/>
  <c r="H146" i="4"/>
  <c r="H210" i="4"/>
  <c r="H274" i="4"/>
  <c r="H338" i="4"/>
  <c r="H402" i="4"/>
  <c r="H466" i="4"/>
  <c r="H530" i="4"/>
  <c r="H594" i="4"/>
  <c r="H658" i="4"/>
  <c r="H722" i="4"/>
  <c r="H786" i="4"/>
  <c r="H850" i="4"/>
  <c r="H914" i="4"/>
  <c r="H978" i="4"/>
  <c r="H37" i="4"/>
  <c r="H9" i="4"/>
  <c r="H129" i="4"/>
  <c r="H230" i="4"/>
  <c r="H333" i="4"/>
  <c r="H436" i="4"/>
  <c r="H539" i="4"/>
  <c r="H641" i="4"/>
  <c r="H742" i="4"/>
  <c r="H845" i="4"/>
  <c r="H948" i="4"/>
  <c r="H1038" i="4"/>
  <c r="H27" i="4"/>
  <c r="H142" i="4"/>
  <c r="H245" i="4"/>
  <c r="H348" i="4"/>
  <c r="H451" i="4"/>
  <c r="H553" i="4"/>
  <c r="H654" i="4"/>
  <c r="H757" i="4"/>
  <c r="H860" i="4"/>
  <c r="H76" i="4"/>
  <c r="H182" i="4"/>
  <c r="H285" i="4"/>
  <c r="H388" i="4"/>
  <c r="H491" i="4"/>
  <c r="H593" i="4"/>
  <c r="H694" i="4"/>
  <c r="H797" i="4"/>
  <c r="H900" i="4"/>
  <c r="H1003" i="4"/>
  <c r="H1072" i="4"/>
  <c r="H1136" i="4"/>
  <c r="H62" i="4"/>
  <c r="H172" i="4"/>
  <c r="H275" i="4"/>
  <c r="H377" i="4"/>
  <c r="H478" i="4"/>
  <c r="H581" i="4"/>
  <c r="H684" i="4"/>
  <c r="H787" i="4"/>
  <c r="H889" i="4"/>
  <c r="H990" i="4"/>
  <c r="H1065" i="4"/>
  <c r="H1129" i="4"/>
  <c r="H1193" i="4"/>
  <c r="H1257" i="4"/>
  <c r="H1321" i="4"/>
  <c r="H1385" i="4"/>
  <c r="H134" i="4"/>
  <c r="H340" i="4"/>
  <c r="H545" i="4"/>
  <c r="H749" i="4"/>
  <c r="H942" i="4"/>
  <c r="H1074" i="4"/>
  <c r="H1162" i="4"/>
  <c r="H1236" i="4"/>
  <c r="H1309" i="4"/>
  <c r="H1382" i="4"/>
  <c r="H1450" i="4"/>
  <c r="H1514" i="4"/>
  <c r="H1578" i="4"/>
  <c r="H1642" i="4"/>
  <c r="H1706" i="4"/>
  <c r="H1770" i="4"/>
  <c r="H1834" i="4"/>
  <c r="H189" i="4"/>
  <c r="H395" i="4"/>
  <c r="H598" i="4"/>
  <c r="H804" i="4"/>
  <c r="H988" i="4"/>
  <c r="H1100" i="4"/>
  <c r="H1183" i="4"/>
  <c r="H1256" i="4"/>
  <c r="H1330" i="4"/>
  <c r="H1403" i="4"/>
  <c r="H1468" i="4"/>
  <c r="H1532" i="4"/>
  <c r="H123" i="4"/>
  <c r="H326" i="4"/>
  <c r="H532" i="4"/>
  <c r="H737" i="4"/>
  <c r="H932" i="4"/>
  <c r="H1067" i="4"/>
  <c r="H1156" i="4"/>
  <c r="H1231" i="4"/>
  <c r="H1304" i="4"/>
  <c r="H1378" i="4"/>
  <c r="H1446" i="4"/>
  <c r="H1510" i="4"/>
  <c r="H1574" i="4"/>
  <c r="H1638" i="4"/>
  <c r="H1702" i="4"/>
  <c r="H1766" i="4"/>
  <c r="H201" i="4"/>
  <c r="H524" i="4"/>
  <c r="H853" i="4"/>
  <c r="H1084" i="4"/>
  <c r="H1215" i="4"/>
  <c r="H1333" i="4"/>
  <c r="H1445" i="4"/>
  <c r="H1547" i="4"/>
  <c r="H1636" i="4"/>
  <c r="H1721" i="4"/>
  <c r="H1805" i="4"/>
  <c r="H1874" i="4"/>
  <c r="H1938" i="4"/>
  <c r="H2002" i="4"/>
  <c r="H2066" i="4"/>
  <c r="H2130" i="4"/>
  <c r="H2194" i="4"/>
  <c r="H2258" i="4"/>
  <c r="H2322" i="4"/>
  <c r="H2386" i="4"/>
  <c r="H2450" i="4"/>
  <c r="H2514" i="4"/>
  <c r="H70" i="4"/>
  <c r="H406" i="4"/>
  <c r="H739" i="4"/>
  <c r="H1027" i="4"/>
  <c r="H1173" i="4"/>
  <c r="H1290" i="4"/>
  <c r="H1407" i="4"/>
  <c r="H1511" i="4"/>
  <c r="H1605" i="4"/>
  <c r="H1691" i="4"/>
  <c r="H291" i="4"/>
  <c r="H613" i="4"/>
  <c r="H937" i="4"/>
  <c r="H1125" i="4"/>
  <c r="H1248" i="4"/>
  <c r="H1365" i="4"/>
  <c r="H1473" i="4"/>
  <c r="H1575" i="4"/>
  <c r="H1660" i="4"/>
  <c r="H1745" i="4"/>
  <c r="H1825" i="4"/>
  <c r="H1892" i="4"/>
  <c r="H1956" i="4"/>
  <c r="H2020" i="4"/>
  <c r="H2084" i="4"/>
  <c r="H254" i="4"/>
  <c r="H587" i="4"/>
  <c r="H916" i="4"/>
  <c r="H1111" i="4"/>
  <c r="H1237" i="4"/>
  <c r="H1354" i="4"/>
  <c r="H1464" i="4"/>
  <c r="H1567" i="4"/>
  <c r="H1652" i="4"/>
  <c r="H1737" i="4"/>
  <c r="H1819" i="4"/>
  <c r="H1886" i="4"/>
  <c r="H1950" i="4"/>
  <c r="H2014" i="4"/>
  <c r="H2078" i="4"/>
  <c r="H2142" i="4"/>
  <c r="H2206" i="4"/>
  <c r="H2270" i="4"/>
  <c r="H2334" i="4"/>
  <c r="H2398" i="4"/>
  <c r="H2462" i="4"/>
  <c r="H2526" i="4"/>
  <c r="H140" i="4"/>
  <c r="H469" i="4"/>
  <c r="H662" i="4"/>
  <c r="H1143" i="4"/>
  <c r="H1381" i="4"/>
  <c r="H1587" i="4"/>
  <c r="H1747" i="4"/>
  <c r="H1867" i="4"/>
  <c r="H1969" i="4"/>
  <c r="H2072" i="4"/>
  <c r="H2163" i="4"/>
  <c r="H2248" i="4"/>
  <c r="H2333" i="4"/>
  <c r="H2419" i="4"/>
  <c r="H2504" i="4"/>
  <c r="H174" i="4"/>
  <c r="H917" i="4"/>
  <c r="H1239" i="4"/>
  <c r="H1465" i="4"/>
  <c r="H1653" i="4"/>
  <c r="H1799" i="4"/>
  <c r="H1907" i="4"/>
  <c r="H2009" i="4"/>
  <c r="H2111" i="4"/>
  <c r="H7" i="4"/>
  <c r="H71" i="4"/>
  <c r="H135" i="4"/>
  <c r="H199" i="4"/>
  <c r="H263" i="4"/>
  <c r="H327" i="4"/>
  <c r="H391" i="4"/>
  <c r="H455" i="4"/>
  <c r="H519" i="4"/>
  <c r="H583" i="4"/>
  <c r="H647" i="4"/>
  <c r="H711" i="4"/>
  <c r="H775" i="4"/>
  <c r="H839" i="4"/>
  <c r="H903" i="4"/>
  <c r="H967" i="4"/>
  <c r="H16" i="4"/>
  <c r="H80" i="4"/>
  <c r="H144" i="4"/>
  <c r="H208" i="4"/>
  <c r="H272" i="4"/>
  <c r="H336" i="4"/>
  <c r="H400" i="4"/>
  <c r="H464" i="4"/>
  <c r="H528" i="4"/>
  <c r="H592" i="4"/>
  <c r="H656" i="4"/>
  <c r="H720" i="4"/>
  <c r="H784" i="4"/>
  <c r="H848" i="4"/>
  <c r="H912" i="4"/>
  <c r="H976" i="4"/>
  <c r="H26" i="4"/>
  <c r="H90" i="4"/>
  <c r="H154" i="4"/>
  <c r="H218" i="4"/>
  <c r="H282" i="4"/>
  <c r="H346" i="4"/>
  <c r="H410" i="4"/>
  <c r="H474" i="4"/>
  <c r="H538" i="4"/>
  <c r="H602" i="4"/>
  <c r="H666" i="4"/>
  <c r="H730" i="4"/>
  <c r="H794" i="4"/>
  <c r="H858" i="4"/>
  <c r="H922" i="4"/>
  <c r="H986" i="4"/>
  <c r="H45" i="4"/>
  <c r="H25" i="4"/>
  <c r="H141" i="4"/>
  <c r="H244" i="4"/>
  <c r="H347" i="4"/>
  <c r="H449" i="4"/>
  <c r="H550" i="4"/>
  <c r="H653" i="4"/>
  <c r="H756" i="4"/>
  <c r="H859" i="4"/>
  <c r="H961" i="4"/>
  <c r="H1046" i="4"/>
  <c r="H43" i="4"/>
  <c r="H156" i="4"/>
  <c r="H259" i="4"/>
  <c r="H361" i="4"/>
  <c r="H462" i="4"/>
  <c r="H565" i="4"/>
  <c r="H668" i="4"/>
  <c r="H771" i="4"/>
  <c r="H873" i="4"/>
  <c r="H92" i="4"/>
  <c r="H196" i="4"/>
  <c r="H299" i="4"/>
  <c r="H401" i="4"/>
  <c r="H502" i="4"/>
  <c r="H605" i="4"/>
  <c r="H708" i="4"/>
  <c r="H811" i="4"/>
  <c r="H913" i="4"/>
  <c r="H1014" i="4"/>
  <c r="H1080" i="4"/>
  <c r="H1144" i="4"/>
  <c r="H78" i="4"/>
  <c r="H185" i="4"/>
  <c r="H286" i="4"/>
  <c r="H389" i="4"/>
  <c r="H492" i="4"/>
  <c r="H595" i="4"/>
  <c r="H697" i="4"/>
  <c r="H798" i="4"/>
  <c r="H901" i="4"/>
  <c r="H1004" i="4"/>
  <c r="H1073" i="4"/>
  <c r="H1137" i="4"/>
  <c r="H1201" i="4"/>
  <c r="H1265" i="4"/>
  <c r="H1329" i="4"/>
  <c r="H1393" i="4"/>
  <c r="H161" i="4"/>
  <c r="H365" i="4"/>
  <c r="H571" i="4"/>
  <c r="H774" i="4"/>
  <c r="H963" i="4"/>
  <c r="H1085" i="4"/>
  <c r="H1172" i="4"/>
  <c r="H1245" i="4"/>
  <c r="H1318" i="4"/>
  <c r="H1391" i="4"/>
  <c r="H1458" i="4"/>
  <c r="H1522" i="4"/>
  <c r="H1586" i="4"/>
  <c r="H1650" i="4"/>
  <c r="H1714" i="4"/>
  <c r="H1778" i="4"/>
  <c r="H1842" i="4"/>
  <c r="H214" i="4"/>
  <c r="H420" i="4"/>
  <c r="H625" i="4"/>
  <c r="H829" i="4"/>
  <c r="H1009" i="4"/>
  <c r="H1110" i="4"/>
  <c r="H1192" i="4"/>
  <c r="H1266" i="4"/>
  <c r="H1339" i="4"/>
  <c r="H1412" i="4"/>
  <c r="H1476" i="4"/>
  <c r="H1540" i="4"/>
  <c r="H148" i="4"/>
  <c r="H353" i="4"/>
  <c r="H557" i="4"/>
  <c r="H763" i="4"/>
  <c r="H955" i="4"/>
  <c r="H1079" i="4"/>
  <c r="H1166" i="4"/>
  <c r="H1240" i="4"/>
  <c r="H1314" i="4"/>
  <c r="H1387" i="4"/>
  <c r="H1454" i="4"/>
  <c r="H1518" i="4"/>
  <c r="H1582" i="4"/>
  <c r="H1646" i="4"/>
  <c r="H1710" i="4"/>
  <c r="H1774" i="4"/>
  <c r="H238" i="4"/>
  <c r="H563" i="4"/>
  <c r="H893" i="4"/>
  <c r="H1103" i="4"/>
  <c r="H1230" i="4"/>
  <c r="H1347" i="4"/>
  <c r="H1457" i="4"/>
  <c r="H1560" i="4"/>
  <c r="H1647" i="4"/>
  <c r="H1732" i="4"/>
  <c r="H1814" i="4"/>
  <c r="H1882" i="4"/>
  <c r="H1946" i="4"/>
  <c r="H2010" i="4"/>
  <c r="H2074" i="4"/>
  <c r="H2138" i="4"/>
  <c r="H2202" i="4"/>
  <c r="H2266" i="4"/>
  <c r="H2330" i="4"/>
  <c r="H2394" i="4"/>
  <c r="H2458" i="4"/>
  <c r="H2522" i="4"/>
  <c r="H124" i="4"/>
  <c r="H446" i="4"/>
  <c r="H777" i="4"/>
  <c r="H1045" i="4"/>
  <c r="H1188" i="4"/>
  <c r="H1306" i="4"/>
  <c r="H1421" i="4"/>
  <c r="H1523" i="4"/>
  <c r="H1616" i="4"/>
  <c r="H1701" i="4"/>
  <c r="H331" i="4"/>
  <c r="H661" i="4"/>
  <c r="H971" i="4"/>
  <c r="H1141" i="4"/>
  <c r="H1262" i="4"/>
  <c r="H1380" i="4"/>
  <c r="H1487" i="4"/>
  <c r="H1585" i="4"/>
  <c r="H1671" i="4"/>
  <c r="H1756" i="4"/>
  <c r="H1835" i="4"/>
  <c r="H1900" i="4"/>
  <c r="H1964" i="4"/>
  <c r="H2028" i="4"/>
  <c r="H2092" i="4"/>
  <c r="H302" i="4"/>
  <c r="H627" i="4"/>
  <c r="H945" i="4"/>
  <c r="H1127" i="4"/>
  <c r="H1252" i="4"/>
  <c r="H1370" i="4"/>
  <c r="H1477" i="4"/>
  <c r="H1577" i="4"/>
  <c r="H1663" i="4"/>
  <c r="H1748" i="4"/>
  <c r="H1828" i="4"/>
  <c r="H1894" i="4"/>
  <c r="H1958" i="4"/>
  <c r="H2022" i="4"/>
  <c r="H2086" i="4"/>
  <c r="H2150" i="4"/>
  <c r="H2214" i="4"/>
  <c r="H2278" i="4"/>
  <c r="H2342" i="4"/>
  <c r="H2406" i="4"/>
  <c r="H2470" i="4"/>
  <c r="H2534" i="4"/>
  <c r="H179" i="4"/>
  <c r="H509" i="4"/>
  <c r="H741" i="4"/>
  <c r="H1178" i="4"/>
  <c r="H1411" i="4"/>
  <c r="H1608" i="4"/>
  <c r="H1763" i="4"/>
  <c r="H1880" i="4"/>
  <c r="H1983" i="4"/>
  <c r="H2085" i="4"/>
  <c r="H2173" i="4"/>
  <c r="H2259" i="4"/>
  <c r="H2344" i="4"/>
  <c r="H2429" i="4"/>
  <c r="H2515" i="4"/>
  <c r="H277" i="4"/>
  <c r="H981" i="4"/>
  <c r="H1269" i="4"/>
  <c r="H1491" i="4"/>
  <c r="H1675" i="4"/>
  <c r="H1813" i="4"/>
  <c r="H1920" i="4"/>
  <c r="H2023" i="4"/>
  <c r="H2121" i="4"/>
  <c r="H2207" i="4"/>
  <c r="H2292" i="4"/>
  <c r="H2377" i="4"/>
  <c r="H2473" i="4"/>
  <c r="H764" i="4"/>
  <c r="H1182" i="4"/>
  <c r="H1416" i="4"/>
  <c r="H15" i="4"/>
  <c r="H79" i="4"/>
  <c r="H143" i="4"/>
  <c r="H207" i="4"/>
  <c r="H271" i="4"/>
  <c r="H335" i="4"/>
  <c r="H399" i="4"/>
  <c r="H463" i="4"/>
  <c r="H527" i="4"/>
  <c r="H591" i="4"/>
  <c r="H655" i="4"/>
  <c r="H719" i="4"/>
  <c r="H783" i="4"/>
  <c r="H847" i="4"/>
  <c r="H911" i="4"/>
  <c r="H975" i="4"/>
  <c r="H24" i="4"/>
  <c r="H88" i="4"/>
  <c r="H152" i="4"/>
  <c r="H216" i="4"/>
  <c r="H280" i="4"/>
  <c r="H344" i="4"/>
  <c r="H408" i="4"/>
  <c r="H472" i="4"/>
  <c r="H536" i="4"/>
  <c r="H600" i="4"/>
  <c r="H664" i="4"/>
  <c r="H728" i="4"/>
  <c r="H792" i="4"/>
  <c r="H856" i="4"/>
  <c r="H920" i="4"/>
  <c r="H984" i="4"/>
  <c r="H34" i="4"/>
  <c r="H98" i="4"/>
  <c r="H162" i="4"/>
  <c r="H226" i="4"/>
  <c r="H290" i="4"/>
  <c r="H354" i="4"/>
  <c r="H418" i="4"/>
  <c r="H482" i="4"/>
  <c r="H546" i="4"/>
  <c r="H610" i="4"/>
  <c r="H674" i="4"/>
  <c r="H738" i="4"/>
  <c r="H802" i="4"/>
  <c r="H866" i="4"/>
  <c r="H930" i="4"/>
  <c r="H994" i="4"/>
  <c r="H53" i="4"/>
  <c r="H41" i="4"/>
  <c r="H155" i="4"/>
  <c r="H257" i="4"/>
  <c r="H358" i="4"/>
  <c r="H461" i="4"/>
  <c r="H564" i="4"/>
  <c r="H667" i="4"/>
  <c r="H769" i="4"/>
  <c r="H870" i="4"/>
  <c r="H973" i="4"/>
  <c r="H1054" i="4"/>
  <c r="H59" i="4"/>
  <c r="H169" i="4"/>
  <c r="H270" i="4"/>
  <c r="H373" i="4"/>
  <c r="H476" i="4"/>
  <c r="H579" i="4"/>
  <c r="H681" i="4"/>
  <c r="H782" i="4"/>
  <c r="H885" i="4"/>
  <c r="H107" i="4"/>
  <c r="H209" i="4"/>
  <c r="H310" i="4"/>
  <c r="H413" i="4"/>
  <c r="H516" i="4"/>
  <c r="H619" i="4"/>
  <c r="H721" i="4"/>
  <c r="H822" i="4"/>
  <c r="H925" i="4"/>
  <c r="H1024" i="4"/>
  <c r="H1088" i="4"/>
  <c r="H1152" i="4"/>
  <c r="H94" i="4"/>
  <c r="H197" i="4"/>
  <c r="H300" i="4"/>
  <c r="H403" i="4"/>
  <c r="H505" i="4"/>
  <c r="H606" i="4"/>
  <c r="H709" i="4"/>
  <c r="H812" i="4"/>
  <c r="H915" i="4"/>
  <c r="H1017" i="4"/>
  <c r="H1081" i="4"/>
  <c r="H1145" i="4"/>
  <c r="H1209" i="4"/>
  <c r="H1273" i="4"/>
  <c r="H1337" i="4"/>
  <c r="H1401" i="4"/>
  <c r="H187" i="4"/>
  <c r="H390" i="4"/>
  <c r="H596" i="4"/>
  <c r="H801" i="4"/>
  <c r="H982" i="4"/>
  <c r="H1098" i="4"/>
  <c r="H1181" i="4"/>
  <c r="H1254" i="4"/>
  <c r="H1327" i="4"/>
  <c r="H1400" i="4"/>
  <c r="H1466" i="4"/>
  <c r="H1530" i="4"/>
  <c r="H1594" i="4"/>
  <c r="H1658" i="4"/>
  <c r="H1722" i="4"/>
  <c r="H1786" i="4"/>
  <c r="H20" i="4"/>
  <c r="H241" i="4"/>
  <c r="H445" i="4"/>
  <c r="H651" i="4"/>
  <c r="H854" i="4"/>
  <c r="H1026" i="4"/>
  <c r="H1122" i="4"/>
  <c r="H1202" i="4"/>
  <c r="H1275" i="4"/>
  <c r="H1348" i="4"/>
  <c r="H1420" i="4"/>
  <c r="H1484" i="4"/>
  <c r="H1548" i="4"/>
  <c r="H173" i="4"/>
  <c r="H379" i="4"/>
  <c r="H582" i="4"/>
  <c r="H788" i="4"/>
  <c r="H972" i="4"/>
  <c r="H1092" i="4"/>
  <c r="H1176" i="4"/>
  <c r="H1250" i="4"/>
  <c r="H1323" i="4"/>
  <c r="H1396" i="4"/>
  <c r="H1462" i="4"/>
  <c r="H1526" i="4"/>
  <c r="H1590" i="4"/>
  <c r="H1654" i="4"/>
  <c r="H1718" i="4"/>
  <c r="H1782" i="4"/>
  <c r="H278" i="4"/>
  <c r="H611" i="4"/>
  <c r="H931" i="4"/>
  <c r="H1119" i="4"/>
  <c r="H1244" i="4"/>
  <c r="H1362" i="4"/>
  <c r="H1471" i="4"/>
  <c r="H1572" i="4"/>
  <c r="H1657" i="4"/>
  <c r="H1743" i="4"/>
  <c r="H1823" i="4"/>
  <c r="H1890" i="4"/>
  <c r="H1954" i="4"/>
  <c r="H2018" i="4"/>
  <c r="H2082" i="4"/>
  <c r="H2146" i="4"/>
  <c r="H2210" i="4"/>
  <c r="H2274" i="4"/>
  <c r="H2338" i="4"/>
  <c r="H2402" i="4"/>
  <c r="H2466" i="4"/>
  <c r="H2530" i="4"/>
  <c r="H163" i="4"/>
  <c r="H485" i="4"/>
  <c r="H817" i="4"/>
  <c r="H1068" i="4"/>
  <c r="H1203" i="4"/>
  <c r="H1319" i="4"/>
  <c r="H1433" i="4"/>
  <c r="H1536" i="4"/>
  <c r="H1627" i="4"/>
  <c r="H35" i="4"/>
  <c r="H371" i="4"/>
  <c r="H700" i="4"/>
  <c r="H1001" i="4"/>
  <c r="H1158" i="4"/>
  <c r="H1278" i="4"/>
  <c r="H1395" i="4"/>
  <c r="H1499" i="4"/>
  <c r="H1596" i="4"/>
  <c r="H1681" i="4"/>
  <c r="H1767" i="4"/>
  <c r="H1844" i="4"/>
  <c r="H1908" i="4"/>
  <c r="H1972" i="4"/>
  <c r="H2036" i="4"/>
  <c r="H2100" i="4"/>
  <c r="H341" i="4"/>
  <c r="H665" i="4"/>
  <c r="H980" i="4"/>
  <c r="H1147" i="4"/>
  <c r="H1267" i="4"/>
  <c r="H1383" i="4"/>
  <c r="H1489" i="4"/>
  <c r="H1588" i="4"/>
  <c r="H1673" i="4"/>
  <c r="H1759" i="4"/>
  <c r="H1837" i="4"/>
  <c r="H1902" i="4"/>
  <c r="H1966" i="4"/>
  <c r="H2030" i="4"/>
  <c r="H2094" i="4"/>
  <c r="H2158" i="4"/>
  <c r="H2222" i="4"/>
  <c r="H2286" i="4"/>
  <c r="H2350" i="4"/>
  <c r="H2414" i="4"/>
  <c r="H2478" i="4"/>
  <c r="H2542" i="4"/>
  <c r="H227" i="4"/>
  <c r="H36" i="4"/>
  <c r="H828" i="4"/>
  <c r="H1206" i="4"/>
  <c r="H1437" i="4"/>
  <c r="H1629" i="4"/>
  <c r="H1781" i="4"/>
  <c r="H1893" i="4"/>
  <c r="H1995" i="4"/>
  <c r="H2097" i="4"/>
  <c r="H2184" i="4"/>
  <c r="H2269" i="4"/>
  <c r="H2355" i="4"/>
  <c r="H2440" i="4"/>
  <c r="H2525" i="4"/>
  <c r="H393" i="4"/>
  <c r="H1036" i="4"/>
  <c r="H1298" i="4"/>
  <c r="H1517" i="4"/>
  <c r="H1696" i="4"/>
  <c r="H1829" i="4"/>
  <c r="H1933" i="4"/>
  <c r="H2035" i="4"/>
  <c r="H2132" i="4"/>
  <c r="H2217" i="4"/>
  <c r="H2303" i="4"/>
  <c r="H2388" i="4"/>
  <c r="H2484" i="4"/>
  <c r="H67" i="4"/>
  <c r="H843" i="4"/>
  <c r="H1212" i="4"/>
  <c r="H1441" i="4"/>
  <c r="H1633" i="4"/>
  <c r="H1784" i="4"/>
  <c r="H1896" i="4"/>
  <c r="H1999" i="4"/>
  <c r="H2101" i="4"/>
  <c r="H2187" i="4"/>
  <c r="H2272" i="4"/>
  <c r="H2357" i="4"/>
  <c r="H2443" i="4"/>
  <c r="H2528" i="4"/>
  <c r="H521" i="4"/>
  <c r="H1083" i="4"/>
  <c r="H39" i="4"/>
  <c r="H103" i="4"/>
  <c r="H167" i="4"/>
  <c r="H231" i="4"/>
  <c r="H295" i="4"/>
  <c r="H359" i="4"/>
  <c r="H423" i="4"/>
  <c r="H487" i="4"/>
  <c r="H551" i="4"/>
  <c r="H615" i="4"/>
  <c r="H679" i="4"/>
  <c r="H743" i="4"/>
  <c r="H807" i="4"/>
  <c r="H871" i="4"/>
  <c r="H935" i="4"/>
  <c r="H999" i="4"/>
  <c r="H48" i="4"/>
  <c r="H112" i="4"/>
  <c r="H176" i="4"/>
  <c r="H240" i="4"/>
  <c r="H304" i="4"/>
  <c r="H368" i="4"/>
  <c r="H432" i="4"/>
  <c r="H496" i="4"/>
  <c r="H560" i="4"/>
  <c r="H624" i="4"/>
  <c r="H688" i="4"/>
  <c r="H752" i="4"/>
  <c r="H816" i="4"/>
  <c r="H880" i="4"/>
  <c r="H944" i="4"/>
  <c r="H1008" i="4"/>
  <c r="H58" i="4"/>
  <c r="H122" i="4"/>
  <c r="H186" i="4"/>
  <c r="H250" i="4"/>
  <c r="H314" i="4"/>
  <c r="H378" i="4"/>
  <c r="H442" i="4"/>
  <c r="H506" i="4"/>
  <c r="H570" i="4"/>
  <c r="H634" i="4"/>
  <c r="H698" i="4"/>
  <c r="H762" i="4"/>
  <c r="H826" i="4"/>
  <c r="H890" i="4"/>
  <c r="H954" i="4"/>
  <c r="H13" i="4"/>
  <c r="H77" i="4"/>
  <c r="H89" i="4"/>
  <c r="H193" i="4"/>
  <c r="H294" i="4"/>
  <c r="H397" i="4"/>
  <c r="H500" i="4"/>
  <c r="H603" i="4"/>
  <c r="H705" i="4"/>
  <c r="H806" i="4"/>
  <c r="H909" i="4"/>
  <c r="H1012" i="4"/>
  <c r="H1078" i="4"/>
  <c r="H105" i="4"/>
  <c r="H206" i="4"/>
  <c r="H309" i="4"/>
  <c r="H412" i="4"/>
  <c r="H515" i="4"/>
  <c r="H617" i="4"/>
  <c r="H718" i="4"/>
  <c r="H821" i="4"/>
  <c r="H28" i="4"/>
  <c r="H145" i="4"/>
  <c r="H246" i="4"/>
  <c r="H349" i="4"/>
  <c r="H452" i="4"/>
  <c r="H555" i="4"/>
  <c r="H657" i="4"/>
  <c r="H758" i="4"/>
  <c r="H861" i="4"/>
  <c r="H964" i="4"/>
  <c r="H1048" i="4"/>
  <c r="H1112" i="4"/>
  <c r="H14" i="4"/>
  <c r="H133" i="4"/>
  <c r="H236" i="4"/>
  <c r="H339" i="4"/>
  <c r="H441" i="4"/>
  <c r="H542" i="4"/>
  <c r="H645" i="4"/>
  <c r="H748" i="4"/>
  <c r="H851" i="4"/>
  <c r="H953" i="4"/>
  <c r="H1041" i="4"/>
  <c r="H1105" i="4"/>
  <c r="H1169" i="4"/>
  <c r="H1233" i="4"/>
  <c r="H1297" i="4"/>
  <c r="H1361" i="4"/>
  <c r="H49" i="4"/>
  <c r="H262" i="4"/>
  <c r="H468" i="4"/>
  <c r="H673" i="4"/>
  <c r="H877" i="4"/>
  <c r="H1035" i="4"/>
  <c r="H1130" i="4"/>
  <c r="H1208" i="4"/>
  <c r="H1282" i="4"/>
  <c r="H1355" i="4"/>
  <c r="H1426" i="4"/>
  <c r="H1490" i="4"/>
  <c r="H1554" i="4"/>
  <c r="H1618" i="4"/>
  <c r="H1682" i="4"/>
  <c r="H1746" i="4"/>
  <c r="H1810" i="4"/>
  <c r="H113" i="4"/>
  <c r="H317" i="4"/>
  <c r="H523" i="4"/>
  <c r="H726" i="4"/>
  <c r="H929" i="4"/>
  <c r="H1063" i="4"/>
  <c r="H1154" i="4"/>
  <c r="H1229" i="4"/>
  <c r="H1302" i="4"/>
  <c r="H1375" i="4"/>
  <c r="H1444" i="4"/>
  <c r="H1508" i="4"/>
  <c r="H33" i="4"/>
  <c r="H251" i="4"/>
  <c r="H454" i="4"/>
  <c r="H660" i="4"/>
  <c r="H865" i="4"/>
  <c r="H1028" i="4"/>
  <c r="H1124" i="4"/>
  <c r="H1204" i="4"/>
  <c r="H1277" i="4"/>
  <c r="H1350" i="4"/>
  <c r="H1422" i="4"/>
  <c r="H1486" i="4"/>
  <c r="H1550" i="4"/>
  <c r="H1614" i="4"/>
  <c r="H1678" i="4"/>
  <c r="H1742" i="4"/>
  <c r="H68" i="4"/>
  <c r="H405" i="4"/>
  <c r="H729" i="4"/>
  <c r="H1023" i="4"/>
  <c r="H1171" i="4"/>
  <c r="H1288" i="4"/>
  <c r="H1406" i="4"/>
  <c r="H1509" i="4"/>
  <c r="H1604" i="4"/>
  <c r="H1689" i="4"/>
  <c r="H1775" i="4"/>
  <c r="H1850" i="4"/>
  <c r="H1914" i="4"/>
  <c r="H1978" i="4"/>
  <c r="H2042" i="4"/>
  <c r="H2106" i="4"/>
  <c r="H2170" i="4"/>
  <c r="H2234" i="4"/>
  <c r="H2298" i="4"/>
  <c r="H2362" i="4"/>
  <c r="H2426" i="4"/>
  <c r="H2490" i="4"/>
  <c r="H2554" i="4"/>
  <c r="H281" i="4"/>
  <c r="H612" i="4"/>
  <c r="H933" i="4"/>
  <c r="H1123" i="4"/>
  <c r="H1246" i="4"/>
  <c r="H1363" i="4"/>
  <c r="H1472" i="4"/>
  <c r="H1573" i="4"/>
  <c r="H1659" i="4"/>
  <c r="H165" i="4"/>
  <c r="H494" i="4"/>
  <c r="H819" i="4"/>
  <c r="H1069" i="4"/>
  <c r="H1205" i="4"/>
  <c r="H1322" i="4"/>
  <c r="H1435" i="4"/>
  <c r="H1537" i="4"/>
  <c r="H1628" i="4"/>
  <c r="H1713" i="4"/>
  <c r="H1798" i="4"/>
  <c r="H1868" i="4"/>
  <c r="H1932" i="4"/>
  <c r="H1996" i="4"/>
  <c r="H2060" i="4"/>
  <c r="H137" i="4"/>
  <c r="H460" i="4"/>
  <c r="H790" i="4"/>
  <c r="H1055" i="4"/>
  <c r="H1194" i="4"/>
  <c r="H1310" i="4"/>
  <c r="H1425" i="4"/>
  <c r="H1528" i="4"/>
  <c r="H1620" i="4"/>
  <c r="H1705" i="4"/>
  <c r="H1791" i="4"/>
  <c r="H1862" i="4"/>
  <c r="H1926" i="4"/>
  <c r="H1990" i="4"/>
  <c r="H2054" i="4"/>
  <c r="H2118" i="4"/>
  <c r="H2182" i="4"/>
  <c r="H2246" i="4"/>
  <c r="H2310" i="4"/>
  <c r="H2374" i="4"/>
  <c r="H2438" i="4"/>
  <c r="H2502" i="4"/>
  <c r="H345" i="4"/>
  <c r="H380" i="4"/>
  <c r="H1031" i="4"/>
  <c r="H1294" i="4"/>
  <c r="H1513" i="4"/>
  <c r="H1693" i="4"/>
  <c r="H1827" i="4"/>
  <c r="H1931" i="4"/>
  <c r="H2033" i="4"/>
  <c r="H2131" i="4"/>
  <c r="H2216" i="4"/>
  <c r="H2301" i="4"/>
  <c r="H2387" i="4"/>
  <c r="H2472" i="4"/>
  <c r="H2557" i="4"/>
  <c r="H675" i="4"/>
  <c r="H1148" i="4"/>
  <c r="H1386" i="4"/>
  <c r="H1589" i="4"/>
  <c r="H1749" i="4"/>
  <c r="H1869" i="4"/>
  <c r="H1971" i="4"/>
  <c r="H2073" i="4"/>
  <c r="H2164" i="4"/>
  <c r="H2249" i="4"/>
  <c r="H2335" i="4"/>
  <c r="H2420" i="4"/>
  <c r="H2516" i="4"/>
  <c r="H396" i="4"/>
  <c r="H1039" i="4"/>
  <c r="H1299" i="4"/>
  <c r="H1519" i="4"/>
  <c r="H1697" i="4"/>
  <c r="H1830" i="4"/>
  <c r="H1935" i="4"/>
  <c r="H2037" i="4"/>
  <c r="H47" i="4"/>
  <c r="H175" i="4"/>
  <c r="H303" i="4"/>
  <c r="H431" i="4"/>
  <c r="H559" i="4"/>
  <c r="H687" i="4"/>
  <c r="H815" i="4"/>
  <c r="H943" i="4"/>
  <c r="H56" i="4"/>
  <c r="H184" i="4"/>
  <c r="H312" i="4"/>
  <c r="H440" i="4"/>
  <c r="H568" i="4"/>
  <c r="H696" i="4"/>
  <c r="H824" i="4"/>
  <c r="H952" i="4"/>
  <c r="H66" i="4"/>
  <c r="H194" i="4"/>
  <c r="H322" i="4"/>
  <c r="H450" i="4"/>
  <c r="H578" i="4"/>
  <c r="H706" i="4"/>
  <c r="H834" i="4"/>
  <c r="H962" i="4"/>
  <c r="H85" i="4"/>
  <c r="H205" i="4"/>
  <c r="H411" i="4"/>
  <c r="H614" i="4"/>
  <c r="H820" i="4"/>
  <c r="H1022" i="4"/>
  <c r="H117" i="4"/>
  <c r="H323" i="4"/>
  <c r="H526" i="4"/>
  <c r="H732" i="4"/>
  <c r="H44" i="4"/>
  <c r="H260" i="4"/>
  <c r="H465" i="4"/>
  <c r="H669" i="4"/>
  <c r="H875" i="4"/>
  <c r="H1056" i="4"/>
  <c r="H30" i="4"/>
  <c r="H249" i="4"/>
  <c r="H453" i="4"/>
  <c r="H659" i="4"/>
  <c r="H862" i="4"/>
  <c r="H1049" i="4"/>
  <c r="H1177" i="4"/>
  <c r="H1305" i="4"/>
  <c r="H81" i="4"/>
  <c r="H493" i="4"/>
  <c r="H902" i="4"/>
  <c r="H1140" i="4"/>
  <c r="H1291" i="4"/>
  <c r="H1434" i="4"/>
  <c r="H1562" i="4"/>
  <c r="H1690" i="4"/>
  <c r="H1818" i="4"/>
  <c r="H342" i="4"/>
  <c r="H753" i="4"/>
  <c r="H1076" i="4"/>
  <c r="H1238" i="4"/>
  <c r="H1384" i="4"/>
  <c r="H1516" i="4"/>
  <c r="H276" i="4"/>
  <c r="H685" i="4"/>
  <c r="H1042" i="4"/>
  <c r="H1213" i="4"/>
  <c r="H1359" i="4"/>
  <c r="H1494" i="4"/>
  <c r="H1622" i="4"/>
  <c r="H1750" i="4"/>
  <c r="H444" i="4"/>
  <c r="H1044" i="4"/>
  <c r="H1303" i="4"/>
  <c r="H1521" i="4"/>
  <c r="H1700" i="4"/>
  <c r="H1858" i="4"/>
  <c r="H1986" i="4"/>
  <c r="H2114" i="4"/>
  <c r="H2242" i="4"/>
  <c r="H2370" i="4"/>
  <c r="H2498" i="4"/>
  <c r="H329" i="4"/>
  <c r="H966" i="4"/>
  <c r="H1261" i="4"/>
  <c r="H1485" i="4"/>
  <c r="H1669" i="4"/>
  <c r="H534" i="4"/>
  <c r="H1091" i="4"/>
  <c r="H1335" i="4"/>
  <c r="H1551" i="4"/>
  <c r="H1724" i="4"/>
  <c r="H1876" i="4"/>
  <c r="H2004" i="4"/>
  <c r="H177" i="4"/>
  <c r="H830" i="4"/>
  <c r="H1207" i="4"/>
  <c r="H1439" i="4"/>
  <c r="H1631" i="4"/>
  <c r="H1800" i="4"/>
  <c r="H1934" i="4"/>
  <c r="H2062" i="4"/>
  <c r="H2190" i="4"/>
  <c r="H2318" i="4"/>
  <c r="H2446" i="4"/>
  <c r="H268" i="4"/>
  <c r="H1264" i="4"/>
  <c r="H1672" i="4"/>
  <c r="H1919" i="4"/>
  <c r="H2120" i="4"/>
  <c r="H2291" i="4"/>
  <c r="H2461" i="4"/>
  <c r="H588" i="4"/>
  <c r="H1356" i="4"/>
  <c r="H1731" i="4"/>
  <c r="H1959" i="4"/>
  <c r="H2153" i="4"/>
  <c r="H2281" i="4"/>
  <c r="H2431" i="4"/>
  <c r="H1082" i="4"/>
  <c r="H1467" i="4"/>
  <c r="H1717" i="4"/>
  <c r="H1871" i="4"/>
  <c r="H2011" i="4"/>
  <c r="H2133" i="4"/>
  <c r="H2229" i="4"/>
  <c r="H2325" i="4"/>
  <c r="H2421" i="4"/>
  <c r="H2517" i="4"/>
  <c r="H601" i="4"/>
  <c r="H1151" i="4"/>
  <c r="H868" i="4"/>
  <c r="H1404" i="4"/>
  <c r="H1708" i="4"/>
  <c r="H1901" i="4"/>
  <c r="H2065" i="4"/>
  <c r="H2209" i="4"/>
  <c r="H2343" i="4"/>
  <c r="H2480" i="4"/>
  <c r="H2232" i="4"/>
  <c r="H2488" i="4"/>
  <c r="H1389" i="4"/>
  <c r="H1929" i="4"/>
  <c r="H2385" i="4"/>
  <c r="H1343" i="4"/>
  <c r="H1873" i="4"/>
  <c r="H2268" i="4"/>
  <c r="H1133" i="4"/>
  <c r="H1787" i="4"/>
  <c r="H2203" i="4"/>
  <c r="H957" i="4"/>
  <c r="H1736" i="4"/>
  <c r="H2137" i="4"/>
  <c r="H2545" i="4"/>
  <c r="H1165" i="4"/>
  <c r="H1533" i="4"/>
  <c r="H1793" i="4"/>
  <c r="H1965" i="4"/>
  <c r="H2125" i="4"/>
  <c r="H2263" i="4"/>
  <c r="H2415" i="4"/>
  <c r="H2199" i="4"/>
  <c r="H2215" i="4"/>
  <c r="H636" i="4"/>
  <c r="H2287" i="4"/>
  <c r="H55" i="4"/>
  <c r="H183" i="4"/>
  <c r="H311" i="4"/>
  <c r="H439" i="4"/>
  <c r="H567" i="4"/>
  <c r="H695" i="4"/>
  <c r="H823" i="4"/>
  <c r="H951" i="4"/>
  <c r="H64" i="4"/>
  <c r="H192" i="4"/>
  <c r="H320" i="4"/>
  <c r="H448" i="4"/>
  <c r="H576" i="4"/>
  <c r="H704" i="4"/>
  <c r="H832" i="4"/>
  <c r="H960" i="4"/>
  <c r="H74" i="4"/>
  <c r="H202" i="4"/>
  <c r="H330" i="4"/>
  <c r="H458" i="4"/>
  <c r="H586" i="4"/>
  <c r="H714" i="4"/>
  <c r="H842" i="4"/>
  <c r="H970" i="4"/>
  <c r="H93" i="4"/>
  <c r="H219" i="4"/>
  <c r="H422" i="4"/>
  <c r="H628" i="4"/>
  <c r="H833" i="4"/>
  <c r="H1030" i="4"/>
  <c r="H131" i="4"/>
  <c r="H334" i="4"/>
  <c r="H540" i="4"/>
  <c r="H745" i="4"/>
  <c r="H60" i="4"/>
  <c r="H273" i="4"/>
  <c r="H477" i="4"/>
  <c r="H683" i="4"/>
  <c r="H886" i="4"/>
  <c r="H1064" i="4"/>
  <c r="H46" i="4"/>
  <c r="H261" i="4"/>
  <c r="H467" i="4"/>
  <c r="H670" i="4"/>
  <c r="H876" i="4"/>
  <c r="H1057" i="4"/>
  <c r="H1185" i="4"/>
  <c r="H1313" i="4"/>
  <c r="H109" i="4"/>
  <c r="H518" i="4"/>
  <c r="H921" i="4"/>
  <c r="H1150" i="4"/>
  <c r="H1300" i="4"/>
  <c r="H1442" i="4"/>
  <c r="H1570" i="4"/>
  <c r="H1698" i="4"/>
  <c r="H1826" i="4"/>
  <c r="H369" i="4"/>
  <c r="H779" i="4"/>
  <c r="H1090" i="4"/>
  <c r="H1247" i="4"/>
  <c r="H1394" i="4"/>
  <c r="H1524" i="4"/>
  <c r="H301" i="4"/>
  <c r="H710" i="4"/>
  <c r="H1053" i="4"/>
  <c r="H1222" i="4"/>
  <c r="H1368" i="4"/>
  <c r="H1502" i="4"/>
  <c r="H1630" i="4"/>
  <c r="H1758" i="4"/>
  <c r="H484" i="4"/>
  <c r="H1066" i="4"/>
  <c r="H1317" i="4"/>
  <c r="H1535" i="4"/>
  <c r="H1711" i="4"/>
  <c r="H1866" i="4"/>
  <c r="H1994" i="4"/>
  <c r="H2122" i="4"/>
  <c r="H2250" i="4"/>
  <c r="H2378" i="4"/>
  <c r="H2506" i="4"/>
  <c r="H366" i="4"/>
  <c r="H997" i="4"/>
  <c r="H1276" i="4"/>
  <c r="H1497" i="4"/>
  <c r="H1680" i="4"/>
  <c r="H574" i="4"/>
  <c r="H1107" i="4"/>
  <c r="H1351" i="4"/>
  <c r="H1563" i="4"/>
  <c r="H1735" i="4"/>
  <c r="H1884" i="4"/>
  <c r="H2012" i="4"/>
  <c r="H217" i="4"/>
  <c r="H869" i="4"/>
  <c r="H1223" i="4"/>
  <c r="H1451" i="4"/>
  <c r="H1641" i="4"/>
  <c r="H1809" i="4"/>
  <c r="H1942" i="4"/>
  <c r="H2070" i="4"/>
  <c r="H2198" i="4"/>
  <c r="H2326" i="4"/>
  <c r="H2454" i="4"/>
  <c r="H51" i="4"/>
  <c r="H483" i="4"/>
  <c r="H1324" i="4"/>
  <c r="H1712" i="4"/>
  <c r="H1944" i="4"/>
  <c r="H2141" i="4"/>
  <c r="H2312" i="4"/>
  <c r="H2483" i="4"/>
  <c r="H755" i="4"/>
  <c r="H1415" i="4"/>
  <c r="H1765" i="4"/>
  <c r="H1984" i="4"/>
  <c r="H2175" i="4"/>
  <c r="H2313" i="4"/>
  <c r="H2441" i="4"/>
  <c r="H188" i="4"/>
  <c r="H1116" i="4"/>
  <c r="H1493" i="4"/>
  <c r="H1733" i="4"/>
  <c r="H1883" i="4"/>
  <c r="H2024" i="4"/>
  <c r="H2144" i="4"/>
  <c r="H2240" i="4"/>
  <c r="H2336" i="4"/>
  <c r="H2432" i="4"/>
  <c r="H2539" i="4"/>
  <c r="H686" i="4"/>
  <c r="H1184" i="4"/>
  <c r="H1006" i="4"/>
  <c r="H1453" i="4"/>
  <c r="H1739" i="4"/>
  <c r="H1923" i="4"/>
  <c r="H2083" i="4"/>
  <c r="H2224" i="4"/>
  <c r="H87" i="4"/>
  <c r="H215" i="4"/>
  <c r="H343" i="4"/>
  <c r="H471" i="4"/>
  <c r="H599" i="4"/>
  <c r="H727" i="4"/>
  <c r="H855" i="4"/>
  <c r="H983" i="4"/>
  <c r="H96" i="4"/>
  <c r="H224" i="4"/>
  <c r="H352" i="4"/>
  <c r="H480" i="4"/>
  <c r="H608" i="4"/>
  <c r="H736" i="4"/>
  <c r="H864" i="4"/>
  <c r="H992" i="4"/>
  <c r="H106" i="4"/>
  <c r="H234" i="4"/>
  <c r="H362" i="4"/>
  <c r="H490" i="4"/>
  <c r="H618" i="4"/>
  <c r="H746" i="4"/>
  <c r="H874" i="4"/>
  <c r="H1002" i="4"/>
  <c r="H57" i="4"/>
  <c r="H269" i="4"/>
  <c r="H475" i="4"/>
  <c r="H678" i="4"/>
  <c r="H884" i="4"/>
  <c r="H1062" i="4"/>
  <c r="H181" i="4"/>
  <c r="H387" i="4"/>
  <c r="H590" i="4"/>
  <c r="H796" i="4"/>
  <c r="H118" i="4"/>
  <c r="H324" i="4"/>
  <c r="H529" i="4"/>
  <c r="H733" i="4"/>
  <c r="H939" i="4"/>
  <c r="H1096" i="4"/>
  <c r="H108" i="4"/>
  <c r="H313" i="4"/>
  <c r="H517" i="4"/>
  <c r="H723" i="4"/>
  <c r="H926" i="4"/>
  <c r="H1089" i="4"/>
  <c r="H1217" i="4"/>
  <c r="H1345" i="4"/>
  <c r="H212" i="4"/>
  <c r="H621" i="4"/>
  <c r="H1005" i="4"/>
  <c r="H1190" i="4"/>
  <c r="H1336" i="4"/>
  <c r="H1474" i="4"/>
  <c r="H1602" i="4"/>
  <c r="H1730" i="4"/>
  <c r="H52" i="4"/>
  <c r="H470" i="4"/>
  <c r="H881" i="4"/>
  <c r="H1132" i="4"/>
  <c r="H1284" i="4"/>
  <c r="H1428" i="4"/>
  <c r="H1556" i="4"/>
  <c r="H404" i="4"/>
  <c r="H813" i="4"/>
  <c r="H1102" i="4"/>
  <c r="H1259" i="4"/>
  <c r="H1405" i="4"/>
  <c r="H1534" i="4"/>
  <c r="H1662" i="4"/>
  <c r="H1790" i="4"/>
  <c r="H649" i="4"/>
  <c r="H1138" i="4"/>
  <c r="H1376" i="4"/>
  <c r="H1583" i="4"/>
  <c r="H1753" i="4"/>
  <c r="H1898" i="4"/>
  <c r="H2026" i="4"/>
  <c r="H2154" i="4"/>
  <c r="H2282" i="4"/>
  <c r="H2410" i="4"/>
  <c r="H2538" i="4"/>
  <c r="H533" i="4"/>
  <c r="H1087" i="4"/>
  <c r="H1334" i="4"/>
  <c r="H1549" i="4"/>
  <c r="H83" i="4"/>
  <c r="H740" i="4"/>
  <c r="H1175" i="4"/>
  <c r="H1408" i="4"/>
  <c r="H1607" i="4"/>
  <c r="H1777" i="4"/>
  <c r="H1916" i="4"/>
  <c r="H2044" i="4"/>
  <c r="H381" i="4"/>
  <c r="H1011" i="4"/>
  <c r="H1280" i="4"/>
  <c r="H1503" i="4"/>
  <c r="H1684" i="4"/>
  <c r="H1846" i="4"/>
  <c r="H1974" i="4"/>
  <c r="H2102" i="4"/>
  <c r="H2230" i="4"/>
  <c r="H2358" i="4"/>
  <c r="H2486" i="4"/>
  <c r="H100" i="4"/>
  <c r="H585" i="4"/>
  <c r="H1352" i="4"/>
  <c r="H1729" i="4"/>
  <c r="H1957" i="4"/>
  <c r="H2152" i="4"/>
  <c r="H2323" i="4"/>
  <c r="H2493" i="4"/>
  <c r="H841" i="4"/>
  <c r="H1440" i="4"/>
  <c r="H1783" i="4"/>
  <c r="H1997" i="4"/>
  <c r="H2185" i="4"/>
  <c r="H2324" i="4"/>
  <c r="H2452" i="4"/>
  <c r="H293" i="4"/>
  <c r="H1149" i="4"/>
  <c r="H1544" i="4"/>
  <c r="H1751" i="4"/>
  <c r="H1909" i="4"/>
  <c r="H2049" i="4"/>
  <c r="H2155" i="4"/>
  <c r="H2251" i="4"/>
  <c r="H2347" i="4"/>
  <c r="H2453" i="4"/>
  <c r="H2549" i="4"/>
  <c r="H765" i="4"/>
  <c r="H1214" i="4"/>
  <c r="H1093" i="4"/>
  <c r="H1495" i="4"/>
  <c r="H1761" i="4"/>
  <c r="H1941" i="4"/>
  <c r="H2105" i="4"/>
  <c r="H2243" i="4"/>
  <c r="H2380" i="4"/>
  <c r="H2513" i="4"/>
  <c r="H2299" i="4"/>
  <c r="H2540" i="4"/>
  <c r="H1555" i="4"/>
  <c r="H2095" i="4"/>
  <c r="H2508" i="4"/>
  <c r="H1479" i="4"/>
  <c r="H1993" i="4"/>
  <c r="H2372" i="4"/>
  <c r="H1344" i="4"/>
  <c r="H1875" i="4"/>
  <c r="H2288" i="4"/>
  <c r="H1258" i="4"/>
  <c r="H1859" i="4"/>
  <c r="H2241" i="4"/>
  <c r="H332" i="4"/>
  <c r="H1279" i="4"/>
  <c r="H1613" i="4"/>
  <c r="H1839" i="4"/>
  <c r="H2005" i="4"/>
  <c r="H2159" i="4"/>
  <c r="H2311" i="4"/>
  <c r="H2448" i="4"/>
  <c r="H1804" i="4"/>
  <c r="H2319" i="4"/>
  <c r="H1891" i="4"/>
  <c r="H2391" i="4"/>
  <c r="H2057" i="4"/>
  <c r="H2544" i="4"/>
  <c r="H2275" i="4"/>
  <c r="H716" i="4"/>
  <c r="H1372" i="4"/>
  <c r="H1685" i="4"/>
  <c r="H1887" i="4"/>
  <c r="H2051" i="4"/>
  <c r="H2193" i="4"/>
  <c r="H2331" i="4"/>
  <c r="H2468" i="4"/>
  <c r="H356" i="4"/>
  <c r="H1285" i="4"/>
  <c r="H1621" i="4"/>
  <c r="H1865" i="4"/>
  <c r="H2031" i="4"/>
  <c r="H2213" i="4"/>
  <c r="H2521" i="4"/>
  <c r="H1429" i="4"/>
  <c r="H1952" i="4"/>
  <c r="H2352" i="4"/>
  <c r="H1196" i="4"/>
  <c r="H1851" i="4"/>
  <c r="H2305" i="4"/>
  <c r="H1197" i="4"/>
  <c r="H1853" i="4"/>
  <c r="H2273" i="4"/>
  <c r="H805" i="4"/>
  <c r="H1707" i="4"/>
  <c r="H2171" i="4"/>
  <c r="H2531" i="4"/>
  <c r="H119" i="4"/>
  <c r="H247" i="4"/>
  <c r="H375" i="4"/>
  <c r="H503" i="4"/>
  <c r="H631" i="4"/>
  <c r="H759" i="4"/>
  <c r="H887" i="4"/>
  <c r="H1015" i="4"/>
  <c r="H128" i="4"/>
  <c r="H256" i="4"/>
  <c r="H384" i="4"/>
  <c r="H512" i="4"/>
  <c r="H640" i="4"/>
  <c r="H768" i="4"/>
  <c r="H896" i="4"/>
  <c r="H10" i="4"/>
  <c r="H138" i="4"/>
  <c r="H266" i="4"/>
  <c r="H394" i="4"/>
  <c r="H522" i="4"/>
  <c r="H650" i="4"/>
  <c r="H778" i="4"/>
  <c r="H906" i="4"/>
  <c r="H29" i="4"/>
  <c r="H116" i="4"/>
  <c r="H321" i="4"/>
  <c r="H525" i="4"/>
  <c r="H731" i="4"/>
  <c r="H934" i="4"/>
  <c r="H11" i="4"/>
  <c r="H233" i="4"/>
  <c r="H437" i="4"/>
  <c r="H643" i="4"/>
  <c r="H846" i="4"/>
  <c r="H171" i="4"/>
  <c r="H374" i="4"/>
  <c r="H580" i="4"/>
  <c r="H785" i="4"/>
  <c r="H989" i="4"/>
  <c r="H1128" i="4"/>
  <c r="H158" i="4"/>
  <c r="H364" i="4"/>
  <c r="H569" i="4"/>
  <c r="H773" i="4"/>
  <c r="H979" i="4"/>
  <c r="H1121" i="4"/>
  <c r="H1249" i="4"/>
  <c r="H1377" i="4"/>
  <c r="H315" i="4"/>
  <c r="H724" i="4"/>
  <c r="H1060" i="4"/>
  <c r="H1227" i="4"/>
  <c r="H1373" i="4"/>
  <c r="H1506" i="4"/>
  <c r="H1634" i="4"/>
  <c r="H1762" i="4"/>
  <c r="H164" i="4"/>
  <c r="H573" i="4"/>
  <c r="H969" i="4"/>
  <c r="H1174" i="4"/>
  <c r="H1320" i="4"/>
  <c r="H1460" i="4"/>
  <c r="H97" i="4"/>
  <c r="H507" i="4"/>
  <c r="H910" i="4"/>
  <c r="H1146" i="4"/>
  <c r="H1295" i="4"/>
  <c r="H1438" i="4"/>
  <c r="H1566" i="4"/>
  <c r="H1694" i="4"/>
  <c r="H153" i="4"/>
  <c r="H814" i="4"/>
  <c r="H1200" i="4"/>
  <c r="H1432" i="4"/>
  <c r="H1625" i="4"/>
  <c r="H1796" i="4"/>
  <c r="H1930" i="4"/>
  <c r="H2058" i="4"/>
  <c r="H2186" i="4"/>
  <c r="H2314" i="4"/>
  <c r="H2442" i="4"/>
  <c r="H22" i="4"/>
  <c r="H691" i="4"/>
  <c r="H1157" i="4"/>
  <c r="H1392" i="4"/>
  <c r="H1595" i="4"/>
  <c r="H252" i="4"/>
  <c r="H905" i="4"/>
  <c r="H1234" i="4"/>
  <c r="H1461" i="4"/>
  <c r="H1649" i="4"/>
  <c r="H1816" i="4"/>
  <c r="H1948" i="4"/>
  <c r="H2076" i="4"/>
  <c r="H547" i="4"/>
  <c r="H1094" i="4"/>
  <c r="H1340" i="4"/>
  <c r="H1553" i="4"/>
  <c r="H1727" i="4"/>
  <c r="H1878" i="4"/>
  <c r="H2006" i="4"/>
  <c r="H2134" i="4"/>
  <c r="H2262" i="4"/>
  <c r="H2390" i="4"/>
  <c r="H2518" i="4"/>
  <c r="H382" i="4"/>
  <c r="H1071" i="4"/>
  <c r="H1539" i="4"/>
  <c r="H1840" i="4"/>
  <c r="H2047" i="4"/>
  <c r="H2227" i="4"/>
  <c r="H2397" i="4"/>
  <c r="H2463" i="4"/>
  <c r="H1180" i="4"/>
  <c r="H1611" i="4"/>
  <c r="H1881" i="4"/>
  <c r="H2087" i="4"/>
  <c r="H2239" i="4"/>
  <c r="H2367" i="4"/>
  <c r="H2527" i="4"/>
  <c r="H677" i="4"/>
  <c r="H1328" i="4"/>
  <c r="H1612" i="4"/>
  <c r="H1815" i="4"/>
  <c r="H1960" i="4"/>
  <c r="H2088" i="4"/>
  <c r="H2197" i="4"/>
  <c r="H2293" i="4"/>
  <c r="H2389" i="4"/>
  <c r="H2485" i="4"/>
  <c r="H190" i="4"/>
  <c r="H993" i="4"/>
  <c r="H316" i="4"/>
  <c r="H1271" i="4"/>
  <c r="H1603" i="4"/>
  <c r="H1838" i="4"/>
  <c r="H2003" i="4"/>
  <c r="H2157" i="4"/>
  <c r="H2295" i="4"/>
  <c r="H2428" i="4"/>
  <c r="H2533" i="4"/>
  <c r="H2384" i="4"/>
  <c r="H1052" i="4"/>
  <c r="H1752" i="4"/>
  <c r="H2252" i="4"/>
  <c r="H793" i="4"/>
  <c r="H1699" i="4"/>
  <c r="H2135" i="4"/>
  <c r="H2509" i="4"/>
  <c r="H1559" i="4"/>
  <c r="H2040" i="4"/>
  <c r="H2459" i="4"/>
  <c r="H1529" i="4"/>
  <c r="H2001" i="4"/>
  <c r="H2412" i="4"/>
  <c r="H878" i="4"/>
  <c r="H1417" i="4"/>
  <c r="H1709" i="4"/>
  <c r="H1903" i="4"/>
  <c r="H2067" i="4"/>
  <c r="H2211" i="4"/>
  <c r="H2363" i="4"/>
  <c r="H2500" i="4"/>
  <c r="H2032" i="4"/>
  <c r="H2471" i="4"/>
  <c r="H2116" i="4"/>
  <c r="H2543" i="4"/>
  <c r="H2255" i="4"/>
  <c r="H1917" i="4"/>
  <c r="H2393" i="4"/>
  <c r="H1099" i="4"/>
  <c r="H1504" i="4"/>
  <c r="H1772" i="4"/>
  <c r="H1949" i="4"/>
  <c r="H2108" i="4"/>
  <c r="H2245" i="4"/>
  <c r="H2383" i="4"/>
  <c r="H2520" i="4"/>
  <c r="H892" i="4"/>
  <c r="H1427" i="4"/>
  <c r="H1720" i="4"/>
  <c r="H1928" i="4"/>
  <c r="H2093" i="4"/>
  <c r="H2317" i="4"/>
  <c r="H789" i="4"/>
  <c r="H1661" i="4"/>
  <c r="H2115" i="4"/>
  <c r="H2489" i="4"/>
  <c r="H1520" i="4"/>
  <c r="H2016" i="4"/>
  <c r="H2476" i="4"/>
  <c r="H1527" i="4"/>
  <c r="H2017" i="4"/>
  <c r="H2392" i="4"/>
  <c r="H1312" i="4"/>
  <c r="H1899" i="4"/>
  <c r="H2308" i="4"/>
  <c r="H2565" i="4"/>
  <c r="H23" i="4"/>
  <c r="H151" i="4"/>
  <c r="H279" i="4"/>
  <c r="H407" i="4"/>
  <c r="H535" i="4"/>
  <c r="H663" i="4"/>
  <c r="H791" i="4"/>
  <c r="H919" i="4"/>
  <c r="H32" i="4"/>
  <c r="H160" i="4"/>
  <c r="H288" i="4"/>
  <c r="H416" i="4"/>
  <c r="H544" i="4"/>
  <c r="H672" i="4"/>
  <c r="H800" i="4"/>
  <c r="H928" i="4"/>
  <c r="H42" i="4"/>
  <c r="H170" i="4"/>
  <c r="H298" i="4"/>
  <c r="H426" i="4"/>
  <c r="H554" i="4"/>
  <c r="H682" i="4"/>
  <c r="H810" i="4"/>
  <c r="H938" i="4"/>
  <c r="H61" i="4"/>
  <c r="H166" i="4"/>
  <c r="H372" i="4"/>
  <c r="H577" i="4"/>
  <c r="H781" i="4"/>
  <c r="H987" i="4"/>
  <c r="H75" i="4"/>
  <c r="H284" i="4"/>
  <c r="H489" i="4"/>
  <c r="H693" i="4"/>
  <c r="H899" i="4"/>
  <c r="H221" i="4"/>
  <c r="H427" i="4"/>
  <c r="H630" i="4"/>
  <c r="H836" i="4"/>
  <c r="H1032" i="4"/>
  <c r="H1160" i="4"/>
  <c r="H211" i="4"/>
  <c r="H414" i="4"/>
  <c r="H620" i="4"/>
  <c r="H825" i="4"/>
  <c r="H1025" i="4"/>
  <c r="H1153" i="4"/>
  <c r="H1281" i="4"/>
  <c r="H1409" i="4"/>
  <c r="H417" i="4"/>
  <c r="H827" i="4"/>
  <c r="H1108" i="4"/>
  <c r="H1263" i="4"/>
  <c r="H1410" i="4"/>
  <c r="H1538" i="4"/>
  <c r="H1666" i="4"/>
  <c r="H1794" i="4"/>
  <c r="H267" i="4"/>
  <c r="H676" i="4"/>
  <c r="H1037" i="4"/>
  <c r="H1211" i="4"/>
  <c r="H1357" i="4"/>
  <c r="H1492" i="4"/>
  <c r="H198" i="4"/>
  <c r="H609" i="4"/>
  <c r="H995" i="4"/>
  <c r="H1186" i="4"/>
  <c r="H1332" i="4"/>
  <c r="H1470" i="4"/>
  <c r="H1598" i="4"/>
  <c r="H1726" i="4"/>
  <c r="H318" i="4"/>
  <c r="H958" i="4"/>
  <c r="H1260" i="4"/>
  <c r="H1483" i="4"/>
  <c r="H1668" i="4"/>
  <c r="H1832" i="4"/>
  <c r="H1962" i="4"/>
  <c r="H2090" i="4"/>
  <c r="H2218" i="4"/>
  <c r="H2346" i="4"/>
  <c r="H2474" i="4"/>
  <c r="H203" i="4"/>
  <c r="H857" i="4"/>
  <c r="H1216" i="4"/>
  <c r="H1447" i="4"/>
  <c r="H1637" i="4"/>
  <c r="H409" i="4"/>
  <c r="H1029" i="4"/>
  <c r="H1292" i="4"/>
  <c r="H1512" i="4"/>
  <c r="H1692" i="4"/>
  <c r="H1852" i="4"/>
  <c r="H1980" i="4"/>
  <c r="H38" i="4"/>
  <c r="H713" i="4"/>
  <c r="H1163" i="4"/>
  <c r="H1398" i="4"/>
  <c r="H1599" i="4"/>
  <c r="H1769" i="4"/>
  <c r="H1910" i="4"/>
  <c r="H2038" i="4"/>
  <c r="H2166" i="4"/>
  <c r="H2294" i="4"/>
  <c r="H2422" i="4"/>
  <c r="H2550" i="4"/>
  <c r="H430" i="4"/>
  <c r="H1109" i="4"/>
  <c r="H1565" i="4"/>
  <c r="H1855" i="4"/>
  <c r="H2059" i="4"/>
  <c r="H2237" i="4"/>
  <c r="H2408" i="4"/>
  <c r="H54" i="4"/>
  <c r="H1210" i="4"/>
  <c r="H1632" i="4"/>
  <c r="H1895" i="4"/>
  <c r="H2099" i="4"/>
  <c r="H2260" i="4"/>
  <c r="H2399" i="4"/>
  <c r="H2537" i="4"/>
  <c r="H918" i="4"/>
  <c r="H1358" i="4"/>
  <c r="H1655" i="4"/>
  <c r="H1845" i="4"/>
  <c r="H1973" i="4"/>
  <c r="H2112" i="4"/>
  <c r="H2208" i="4"/>
  <c r="H2304" i="4"/>
  <c r="H2400" i="4"/>
  <c r="H2496" i="4"/>
  <c r="H307" i="4"/>
  <c r="H1043" i="4"/>
  <c r="H537" i="4"/>
  <c r="H1315" i="4"/>
  <c r="H1643" i="4"/>
  <c r="H1861" i="4"/>
  <c r="H2025" i="4"/>
  <c r="H2172" i="4"/>
  <c r="H2309" i="4"/>
  <c r="H2447" i="4"/>
  <c r="H1803" i="4"/>
  <c r="H2417" i="4"/>
  <c r="H1191" i="4"/>
  <c r="H1824" i="4"/>
  <c r="H2300" i="4"/>
  <c r="H1131" i="4"/>
  <c r="H1755" i="4"/>
  <c r="H2183" i="4"/>
  <c r="H459" i="4"/>
  <c r="H1635" i="4"/>
  <c r="H2103" i="4"/>
  <c r="H2511" i="4"/>
  <c r="H1601" i="4"/>
  <c r="H2041" i="4"/>
  <c r="H2479" i="4"/>
  <c r="H1018" i="4"/>
  <c r="H1455" i="4"/>
  <c r="H1740" i="4"/>
  <c r="H1925" i="4"/>
  <c r="H2089" i="4"/>
  <c r="H2225" i="4"/>
  <c r="H2381" i="4"/>
  <c r="H2519" i="4"/>
  <c r="H2077" i="4"/>
  <c r="H2523" i="4"/>
  <c r="H2168" i="4"/>
  <c r="H637" i="4"/>
  <c r="H2307" i="4"/>
  <c r="H1979" i="4"/>
  <c r="H2460" i="4"/>
  <c r="H1167" i="4"/>
  <c r="H1545" i="4"/>
  <c r="H1795" i="4"/>
  <c r="H1967" i="4"/>
  <c r="H2127" i="4"/>
  <c r="H2264" i="4"/>
  <c r="H2401" i="4"/>
  <c r="H2535" i="4"/>
  <c r="H1020" i="4"/>
  <c r="H1469" i="4"/>
  <c r="H1744" i="4"/>
  <c r="H1951" i="4"/>
  <c r="H2113" i="4"/>
  <c r="H2369" i="4"/>
  <c r="H941" i="4"/>
  <c r="H1723" i="4"/>
  <c r="H2148" i="4"/>
  <c r="H2541" i="4"/>
  <c r="H1597" i="4"/>
  <c r="H2096" i="4"/>
  <c r="H2524" i="4"/>
  <c r="H1600" i="4"/>
  <c r="H2080" i="4"/>
  <c r="H2444" i="4"/>
  <c r="H1402" i="4"/>
  <c r="H1961" i="4"/>
  <c r="H2375" i="4"/>
  <c r="H2564" i="4"/>
  <c r="H31" i="4"/>
  <c r="H159" i="4"/>
  <c r="H287" i="4"/>
  <c r="H415" i="4"/>
  <c r="H543" i="4"/>
  <c r="H671" i="4"/>
  <c r="H799" i="4"/>
  <c r="H927" i="4"/>
  <c r="H40" i="4"/>
  <c r="H168" i="4"/>
  <c r="H296" i="4"/>
  <c r="H424" i="4"/>
  <c r="H552" i="4"/>
  <c r="H680" i="4"/>
  <c r="H808" i="4"/>
  <c r="H936" i="4"/>
  <c r="H50" i="4"/>
  <c r="H178" i="4"/>
  <c r="H306" i="4"/>
  <c r="H434" i="4"/>
  <c r="H562" i="4"/>
  <c r="H690" i="4"/>
  <c r="H818" i="4"/>
  <c r="H946" i="4"/>
  <c r="H69" i="4"/>
  <c r="H180" i="4"/>
  <c r="H385" i="4"/>
  <c r="H589" i="4"/>
  <c r="H795" i="4"/>
  <c r="H998" i="4"/>
  <c r="H91" i="4"/>
  <c r="H297" i="4"/>
  <c r="H501" i="4"/>
  <c r="H707" i="4"/>
  <c r="H12" i="4"/>
  <c r="H235" i="4"/>
  <c r="H438" i="4"/>
  <c r="H644" i="4"/>
  <c r="H849" i="4"/>
  <c r="H1040" i="4"/>
  <c r="H1168" i="4"/>
  <c r="H222" i="4"/>
  <c r="H428" i="4"/>
  <c r="H633" i="4"/>
  <c r="H837" i="4"/>
  <c r="H1033" i="4"/>
  <c r="H1161" i="4"/>
  <c r="H1289" i="4"/>
  <c r="H17" i="4"/>
  <c r="H443" i="4"/>
  <c r="H852" i="4"/>
  <c r="H1118" i="4"/>
  <c r="H1272" i="4"/>
  <c r="H1418" i="4"/>
  <c r="H1546" i="4"/>
  <c r="H1674" i="4"/>
  <c r="H1802" i="4"/>
  <c r="H292" i="4"/>
  <c r="H701" i="4"/>
  <c r="H1051" i="4"/>
  <c r="H1220" i="4"/>
  <c r="H1366" i="4"/>
  <c r="H1500" i="4"/>
  <c r="H225" i="4"/>
  <c r="H635" i="4"/>
  <c r="H1013" i="4"/>
  <c r="H1195" i="4"/>
  <c r="H1341" i="4"/>
  <c r="H1478" i="4"/>
  <c r="H1606" i="4"/>
  <c r="H1734" i="4"/>
  <c r="H357" i="4"/>
  <c r="H996" i="4"/>
  <c r="H1274" i="4"/>
  <c r="H1496" i="4"/>
  <c r="H1679" i="4"/>
  <c r="H1841" i="4"/>
  <c r="H1970" i="4"/>
  <c r="H2098" i="4"/>
  <c r="H2226" i="4"/>
  <c r="H2354" i="4"/>
  <c r="H2482" i="4"/>
  <c r="H243" i="4"/>
  <c r="H894" i="4"/>
  <c r="H1232" i="4"/>
  <c r="H1459" i="4"/>
  <c r="H1648" i="4"/>
  <c r="H457" i="4"/>
  <c r="H1050" i="4"/>
  <c r="H1307" i="4"/>
  <c r="H1525" i="4"/>
  <c r="H1703" i="4"/>
  <c r="H1860" i="4"/>
  <c r="H1988" i="4"/>
  <c r="H99" i="4"/>
  <c r="H750" i="4"/>
  <c r="H1179" i="4"/>
  <c r="H1413" i="4"/>
  <c r="H1609" i="4"/>
  <c r="H1780" i="4"/>
  <c r="H1918" i="4"/>
  <c r="H2046" i="4"/>
  <c r="H2174" i="4"/>
  <c r="H2302" i="4"/>
  <c r="H2430" i="4"/>
  <c r="H2558" i="4"/>
  <c r="H150" i="4"/>
  <c r="H1235" i="4"/>
  <c r="H1651" i="4"/>
  <c r="H1905" i="4"/>
  <c r="H2109" i="4"/>
  <c r="H2280" i="4"/>
  <c r="H2451" i="4"/>
  <c r="H499" i="4"/>
  <c r="H1199" i="4"/>
  <c r="H780" i="4"/>
  <c r="H1543" i="4"/>
  <c r="H2507" i="4"/>
  <c r="H1431" i="4"/>
  <c r="H1224" i="4"/>
  <c r="H2373" i="4"/>
  <c r="H2487" i="4"/>
  <c r="H2233" i="4"/>
  <c r="H2256" i="4"/>
  <c r="H495" i="4"/>
  <c r="H1007" i="4"/>
  <c r="H504" i="4"/>
  <c r="H1016" i="4"/>
  <c r="H514" i="4"/>
  <c r="H21" i="4"/>
  <c r="H717" i="4"/>
  <c r="H425" i="4"/>
  <c r="H363" i="4"/>
  <c r="H1120" i="4"/>
  <c r="H761" i="4"/>
  <c r="H1369" i="4"/>
  <c r="H1218" i="4"/>
  <c r="H1754" i="4"/>
  <c r="H1164" i="4"/>
  <c r="H481" i="4"/>
  <c r="H1430" i="4"/>
  <c r="H766" i="4"/>
  <c r="H1785" i="4"/>
  <c r="H2306" i="4"/>
  <c r="H1139" i="4"/>
  <c r="H867" i="4"/>
  <c r="H1807" i="4"/>
  <c r="H1075" i="4"/>
  <c r="H1870" i="4"/>
  <c r="H2382" i="4"/>
  <c r="H1463" i="4"/>
  <c r="H2365" i="4"/>
  <c r="H1568" i="4"/>
  <c r="H2196" i="4"/>
  <c r="H2548" i="4"/>
  <c r="H1569" i="4"/>
  <c r="H1985" i="4"/>
  <c r="H2283" i="4"/>
  <c r="H702" i="4"/>
  <c r="H1817" i="4"/>
  <c r="H2257" i="4"/>
  <c r="H2532" i="4"/>
  <c r="H2167" i="4"/>
  <c r="H1557" i="4"/>
  <c r="H2424" i="4"/>
  <c r="H1937" i="4"/>
  <c r="H1360" i="4"/>
  <c r="H2289" i="4"/>
  <c r="H1316" i="4"/>
  <c r="H1863" i="4"/>
  <c r="H2177" i="4"/>
  <c r="H2467" i="4"/>
  <c r="H2371" i="4"/>
  <c r="H2439" i="4"/>
  <c r="H2425" i="4"/>
  <c r="H2360" i="4"/>
  <c r="H1331" i="4"/>
  <c r="H1821" i="4"/>
  <c r="H2069" i="4"/>
  <c r="H2297" i="4"/>
  <c r="H2501" i="4"/>
  <c r="H1228" i="4"/>
  <c r="H1773" i="4"/>
  <c r="H2053" i="4"/>
  <c r="H2436" i="4"/>
  <c r="H1592" i="4"/>
  <c r="H2285" i="4"/>
  <c r="H1664" i="4"/>
  <c r="H2353" i="4"/>
  <c r="H1728" i="4"/>
  <c r="H2359" i="4"/>
  <c r="H1640" i="4"/>
  <c r="H2427" i="4"/>
  <c r="H632" i="4"/>
  <c r="H965" i="4"/>
  <c r="H139" i="4"/>
  <c r="H891" i="4"/>
  <c r="H1187" i="4"/>
  <c r="H2434" i="4"/>
  <c r="H1219" i="4"/>
  <c r="H1325" i="4"/>
  <c r="H1797" i="4"/>
  <c r="H1843" i="4"/>
  <c r="H510" i="4"/>
  <c r="H2075" i="4"/>
  <c r="H419" i="4"/>
  <c r="H1963" i="4"/>
  <c r="H2161" i="4"/>
  <c r="H2337" i="4"/>
  <c r="H956" i="4"/>
  <c r="H1667" i="4"/>
  <c r="H1501" i="4"/>
  <c r="H2244" i="4"/>
  <c r="H1757" i="4"/>
  <c r="H355" i="4"/>
  <c r="H1864" i="4"/>
  <c r="H2349" i="4"/>
  <c r="H1848" i="4"/>
  <c r="H2555" i="4"/>
  <c r="H2456" i="4"/>
  <c r="H229" i="4"/>
  <c r="H2529" i="4"/>
  <c r="H2497" i="4"/>
  <c r="H232" i="4"/>
  <c r="H283" i="4"/>
  <c r="H747" i="4"/>
  <c r="H1097" i="4"/>
  <c r="H1482" i="4"/>
  <c r="H1436" i="4"/>
  <c r="H1390" i="4"/>
  <c r="H2546" i="4"/>
  <c r="H1423" i="4"/>
  <c r="H2110" i="4"/>
  <c r="H2547" i="4"/>
  <c r="H2345" i="4"/>
  <c r="H1768" i="4"/>
  <c r="H2379" i="4"/>
  <c r="H1367" i="4"/>
  <c r="H2361" i="4"/>
  <c r="H1475" i="4"/>
  <c r="H1936" i="4"/>
  <c r="H2236" i="4"/>
  <c r="H110" i="4"/>
  <c r="H1987" i="4"/>
  <c r="H622" i="4"/>
  <c r="H1789" i="4"/>
  <c r="H1580" i="4"/>
  <c r="H2160" i="4"/>
  <c r="H149" i="4"/>
  <c r="H1888" i="4"/>
  <c r="H433" i="4"/>
  <c r="H1913" i="4"/>
  <c r="H1955" i="4"/>
  <c r="H2019" i="4"/>
  <c r="H367" i="4"/>
  <c r="H888" i="4"/>
  <c r="H513" i="4"/>
  <c r="H556" i="4"/>
  <c r="H1626" i="4"/>
  <c r="H65" i="4"/>
  <c r="H1615" i="4"/>
  <c r="H1639" i="4"/>
  <c r="H2254" i="4"/>
  <c r="H1326" i="4"/>
  <c r="H1921" i="4"/>
  <c r="H1243" i="4"/>
  <c r="H2465" i="4"/>
  <c r="H1253" i="4"/>
  <c r="H253" i="4"/>
  <c r="H2107" i="4"/>
  <c r="H2235" i="4"/>
  <c r="H1226" i="4"/>
  <c r="H2231" i="4"/>
  <c r="H1656" i="4"/>
  <c r="H1342" i="4"/>
  <c r="H2201" i="4"/>
  <c r="H2221" i="4"/>
  <c r="H2560" i="4"/>
  <c r="H488" i="4"/>
  <c r="H1010" i="4"/>
  <c r="H337" i="4"/>
  <c r="H1353" i="4"/>
  <c r="H429" i="4"/>
  <c r="H1106" i="4"/>
  <c r="H1854" i="4"/>
  <c r="H2205" i="4"/>
  <c r="H1388" i="4"/>
  <c r="H101" i="4"/>
  <c r="H2499" i="4"/>
  <c r="H2320" i="4"/>
  <c r="H2140" i="4"/>
  <c r="H2339" i="4"/>
  <c r="H1741" i="4"/>
  <c r="H1687" i="4"/>
  <c r="H1507" i="4"/>
  <c r="H1665" i="4"/>
  <c r="H2559" i="4"/>
  <c r="H95" i="4"/>
  <c r="H607" i="4"/>
  <c r="H104" i="4"/>
  <c r="H616" i="4"/>
  <c r="H114" i="4"/>
  <c r="H626" i="4"/>
  <c r="H73" i="4"/>
  <c r="H897" i="4"/>
  <c r="H604" i="4"/>
  <c r="H541" i="4"/>
  <c r="H121" i="4"/>
  <c r="H940" i="4"/>
  <c r="H237" i="4"/>
  <c r="H1346" i="4"/>
  <c r="H84" i="4"/>
  <c r="H1293" i="4"/>
  <c r="H838" i="4"/>
  <c r="H1542" i="4"/>
  <c r="H1155" i="4"/>
  <c r="H1906" i="4"/>
  <c r="H2418" i="4"/>
  <c r="H1349" i="4"/>
  <c r="H1189" i="4"/>
  <c r="H1924" i="4"/>
  <c r="H1296" i="4"/>
  <c r="H1982" i="4"/>
  <c r="H2494" i="4"/>
  <c r="H1488" i="4"/>
  <c r="H2376" i="4"/>
  <c r="H1715" i="4"/>
  <c r="H2228" i="4"/>
  <c r="H1591" i="4"/>
  <c r="H2063" i="4"/>
  <c r="H2315" i="4"/>
  <c r="H86" i="4"/>
  <c r="H1159" i="4"/>
  <c r="H1879" i="4"/>
  <c r="H2276" i="4"/>
  <c r="H2296" i="4"/>
  <c r="H213" i="4"/>
  <c r="H2200" i="4"/>
  <c r="H1624" i="4"/>
  <c r="H2457" i="4"/>
  <c r="H2000" i="4"/>
  <c r="H1449" i="4"/>
  <c r="H2341" i="4"/>
  <c r="H1371" i="4"/>
  <c r="H1885" i="4"/>
  <c r="H2192" i="4"/>
  <c r="H2481" i="4"/>
  <c r="H2423" i="4"/>
  <c r="H2491" i="4"/>
  <c r="H2477" i="4"/>
  <c r="H126" i="4"/>
  <c r="H1424" i="4"/>
  <c r="H1847" i="4"/>
  <c r="H2091" i="4"/>
  <c r="H2316" i="4"/>
  <c r="H2553" i="4"/>
  <c r="H1338" i="4"/>
  <c r="H1822" i="4"/>
  <c r="H2071" i="4"/>
  <c r="H2469" i="4"/>
  <c r="H1776" i="4"/>
  <c r="H2404" i="4"/>
  <c r="H1725" i="4"/>
  <c r="H2405" i="4"/>
  <c r="H1808" i="4"/>
  <c r="H2492" i="4"/>
  <c r="H1760" i="4"/>
  <c r="H2445" i="4"/>
  <c r="H111" i="4"/>
  <c r="H623" i="4"/>
  <c r="H120" i="4"/>
  <c r="H130" i="4"/>
  <c r="H642" i="4"/>
  <c r="H102" i="4"/>
  <c r="H923" i="4"/>
  <c r="H629" i="4"/>
  <c r="H566" i="4"/>
  <c r="H147" i="4"/>
  <c r="H289" i="4"/>
  <c r="H1364" i="4"/>
  <c r="H1311" i="4"/>
  <c r="H1558" i="4"/>
  <c r="H1922" i="4"/>
  <c r="H1379" i="4"/>
  <c r="H1940" i="4"/>
  <c r="H1998" i="4"/>
  <c r="H2510" i="4"/>
  <c r="H2536" i="4"/>
  <c r="H2271" i="4"/>
  <c r="H1676" i="4"/>
  <c r="H2368" i="4"/>
  <c r="H1221" i="4"/>
  <c r="H2328" i="4"/>
  <c r="H1287" i="4"/>
  <c r="H1831" i="4"/>
  <c r="H2151" i="4"/>
  <c r="H2512" i="4"/>
  <c r="H1943" i="4"/>
  <c r="H2552" i="4"/>
  <c r="H638" i="4"/>
  <c r="H1456" i="4"/>
  <c r="H2145" i="4"/>
  <c r="H1374" i="4"/>
  <c r="H2128" i="4"/>
  <c r="H1849" i="4"/>
  <c r="H1806" i="4"/>
  <c r="H1915" i="4"/>
  <c r="H1836" i="4"/>
  <c r="H2561" i="4"/>
  <c r="H223" i="4"/>
  <c r="H735" i="4"/>
  <c r="H744" i="4"/>
  <c r="H242" i="4"/>
  <c r="H754" i="4"/>
  <c r="H1070" i="4"/>
  <c r="H809" i="4"/>
  <c r="H325" i="4"/>
  <c r="H646" i="4"/>
  <c r="H497" i="4"/>
  <c r="H1114" i="4"/>
  <c r="H1670" i="4"/>
  <c r="H2034" i="4"/>
  <c r="H1561" i="4"/>
  <c r="H2052" i="4"/>
  <c r="H1515" i="4"/>
  <c r="H1812" i="4"/>
  <c r="H1856" i="4"/>
  <c r="H597" i="4"/>
  <c r="H2123" i="4"/>
  <c r="H844" i="4"/>
  <c r="H1981" i="4"/>
  <c r="H2265" i="4"/>
  <c r="H2437" i="4"/>
  <c r="H1255" i="4"/>
  <c r="H1811" i="4"/>
  <c r="H1579" i="4"/>
  <c r="H2277" i="4"/>
  <c r="H1779" i="4"/>
  <c r="H1897" i="4"/>
  <c r="H558" i="4"/>
  <c r="H1904" i="4"/>
  <c r="H2364" i="4"/>
  <c r="H1505" i="4"/>
  <c r="H2147" i="4"/>
  <c r="H1889" i="4"/>
  <c r="H228" i="4"/>
  <c r="H803" i="4"/>
  <c r="H473" i="4"/>
  <c r="H2562" i="4"/>
  <c r="H376" i="4"/>
  <c r="H386" i="4"/>
  <c r="H220" i="4"/>
  <c r="H157" i="4"/>
  <c r="H1241" i="4"/>
  <c r="H947" i="4"/>
  <c r="H115" i="4"/>
  <c r="H2178" i="4"/>
  <c r="H204" i="4"/>
  <c r="H1716" i="4"/>
  <c r="H2195" i="4"/>
  <c r="H2061" i="4"/>
  <c r="H1270" i="4"/>
  <c r="H2475" i="4"/>
  <c r="H2139" i="4"/>
  <c r="H1872" i="4"/>
  <c r="H2220" i="4"/>
  <c r="H2104" i="4"/>
  <c r="H1771" i="4"/>
  <c r="H2129" i="4"/>
  <c r="H2223" i="4"/>
  <c r="H2007" i="4"/>
  <c r="H1101" i="4"/>
  <c r="H2284" i="4"/>
  <c r="H2181" i="4"/>
  <c r="H1443" i="4"/>
  <c r="H2204" i="4"/>
  <c r="H479" i="4"/>
  <c r="H1000" i="4"/>
  <c r="H692" i="4"/>
  <c r="H1104" i="4"/>
  <c r="H1738" i="4"/>
  <c r="H1414" i="4"/>
  <c r="H2290" i="4"/>
  <c r="H1034" i="4"/>
  <c r="H974" i="4"/>
  <c r="H2505" i="4"/>
  <c r="H2261" i="4"/>
  <c r="H2191" i="4"/>
  <c r="H2015" i="4"/>
  <c r="H1135" i="4"/>
  <c r="H2189" i="4"/>
  <c r="H2433" i="4"/>
  <c r="H2327" i="4"/>
  <c r="H2029" i="4"/>
  <c r="H1170" i="4"/>
  <c r="H2403" i="4"/>
  <c r="H2253" i="4"/>
  <c r="H1571" i="4"/>
  <c r="H239" i="4"/>
  <c r="H751" i="4"/>
  <c r="H248" i="4"/>
  <c r="H760" i="4"/>
  <c r="H258" i="4"/>
  <c r="H770" i="4"/>
  <c r="H308" i="4"/>
  <c r="H1086" i="4"/>
  <c r="H835" i="4"/>
  <c r="H772" i="4"/>
  <c r="H350" i="4"/>
  <c r="H1113" i="4"/>
  <c r="H699" i="4"/>
  <c r="H1498" i="4"/>
  <c r="H548" i="4"/>
  <c r="H1452" i="4"/>
  <c r="H1134" i="4"/>
  <c r="H1686" i="4"/>
  <c r="H1419" i="4"/>
  <c r="H2050" i="4"/>
  <c r="H1584" i="4"/>
  <c r="H1448" i="4"/>
  <c r="H2068" i="4"/>
  <c r="H1541" i="4"/>
  <c r="H2126" i="4"/>
  <c r="H265" i="4"/>
  <c r="H2008" i="4"/>
  <c r="H1077" i="4"/>
  <c r="H1945" i="4"/>
  <c r="H2356" i="4"/>
  <c r="H985" i="4"/>
  <c r="H1801" i="4"/>
  <c r="H2165" i="4"/>
  <c r="H2411" i="4"/>
  <c r="H924" i="4"/>
  <c r="H1531" i="4"/>
  <c r="H2043" i="4"/>
  <c r="H2395" i="4"/>
  <c r="H2332" i="4"/>
  <c r="H1623" i="4"/>
  <c r="H2556" i="4"/>
  <c r="H2039" i="4"/>
  <c r="H1399" i="4"/>
  <c r="H2340" i="4"/>
  <c r="H1877" i="4"/>
  <c r="H549" i="4"/>
  <c r="H1644" i="4"/>
  <c r="H2027" i="4"/>
  <c r="H2329" i="4"/>
  <c r="H1912" i="4"/>
  <c r="H1976" i="4"/>
  <c r="H1977" i="4"/>
  <c r="H2081" i="4"/>
  <c r="H883" i="4"/>
  <c r="H1619" i="4"/>
  <c r="H1927" i="4"/>
  <c r="H2179" i="4"/>
  <c r="H2416" i="4"/>
  <c r="H561" i="4"/>
  <c r="H1552" i="4"/>
  <c r="H1911" i="4"/>
  <c r="H2180" i="4"/>
  <c r="H1126" i="4"/>
  <c r="H1992" i="4"/>
  <c r="H949" i="4"/>
  <c r="H1953" i="4"/>
  <c r="H1059" i="4"/>
  <c r="H2136" i="4"/>
  <c r="H1061" i="4"/>
  <c r="H2064" i="4"/>
  <c r="H351" i="4"/>
  <c r="H863" i="4"/>
  <c r="H360" i="4"/>
  <c r="H872" i="4"/>
  <c r="H370" i="4"/>
  <c r="H882" i="4"/>
  <c r="H486" i="4"/>
  <c r="H195" i="4"/>
  <c r="H132" i="4"/>
  <c r="H950" i="4"/>
  <c r="H531" i="4"/>
  <c r="H1225" i="4"/>
  <c r="H1021" i="4"/>
  <c r="H1610" i="4"/>
  <c r="H907" i="4"/>
  <c r="H1564" i="4"/>
  <c r="H1268" i="4"/>
  <c r="H19" i="4"/>
  <c r="H1593" i="4"/>
  <c r="H2162" i="4"/>
  <c r="H572" i="4"/>
  <c r="H125" i="4"/>
  <c r="H1617" i="4"/>
  <c r="H421" i="4"/>
  <c r="H1695" i="4"/>
  <c r="H2238" i="4"/>
  <c r="H305" i="4"/>
  <c r="H2021" i="4"/>
  <c r="H1115" i="4"/>
  <c r="H2048" i="4"/>
  <c r="H2409" i="4"/>
  <c r="H1242" i="4"/>
  <c r="H1857" i="4"/>
  <c r="H2176" i="4"/>
  <c r="H2464" i="4"/>
  <c r="H1117" i="4"/>
  <c r="H1576" i="4"/>
  <c r="H2124" i="4"/>
  <c r="H2413" i="4"/>
  <c r="H2351" i="4"/>
  <c r="H1688" i="4"/>
  <c r="H435" i="4"/>
  <c r="H2079" i="4"/>
  <c r="H1480" i="4"/>
  <c r="H2407" i="4"/>
  <c r="H1939" i="4"/>
  <c r="H715" i="4"/>
  <c r="H1683" i="4"/>
  <c r="H2045" i="4"/>
  <c r="H2348" i="4"/>
  <c r="H1975" i="4"/>
  <c r="H2056" i="4"/>
  <c r="H2117" i="4"/>
  <c r="H2156" i="4"/>
  <c r="H1019" i="4"/>
  <c r="H1645" i="4"/>
  <c r="H1989" i="4"/>
  <c r="H2212" i="4"/>
  <c r="H2435" i="4"/>
  <c r="H725" i="4"/>
  <c r="H1581" i="4"/>
  <c r="H1968" i="4"/>
  <c r="H2247" i="4"/>
  <c r="H1251" i="4"/>
  <c r="H2055" i="4"/>
  <c r="H1058" i="4"/>
  <c r="H2149" i="4"/>
  <c r="H1308" i="4"/>
  <c r="H2169" i="4"/>
  <c r="H1198" i="4"/>
  <c r="H2119" i="4"/>
  <c r="H2563" i="4"/>
  <c r="H879" i="4"/>
  <c r="H898" i="4"/>
  <c r="H977" i="4"/>
  <c r="H1047" i="4"/>
  <c r="H1286" i="4"/>
  <c r="H652" i="4"/>
  <c r="H508" i="4"/>
  <c r="H908" i="4"/>
  <c r="H2495" i="4"/>
  <c r="H2219" i="4"/>
  <c r="H1677" i="4"/>
  <c r="H2455" i="4"/>
  <c r="H1704" i="4"/>
  <c r="H1095" i="4"/>
  <c r="H2396" i="4"/>
  <c r="H2188" i="4"/>
  <c r="H1719" i="4"/>
  <c r="H2449" i="4"/>
  <c r="H1991" i="4"/>
  <c r="H1301" i="4"/>
  <c r="H1481" i="4"/>
  <c r="H991" i="4"/>
  <c r="H498" i="4"/>
  <c r="H398" i="4"/>
  <c r="H734" i="4"/>
  <c r="H1142" i="4"/>
  <c r="H689" i="4"/>
  <c r="H1764" i="4"/>
  <c r="H1788" i="4"/>
  <c r="H2366" i="4"/>
  <c r="H2143" i="4"/>
  <c r="H1947" i="4"/>
  <c r="H1792" i="4"/>
  <c r="H2503" i="4"/>
  <c r="H1833" i="4"/>
  <c r="H1820" i="4"/>
  <c r="H2267" i="4"/>
  <c r="H1283" i="4"/>
  <c r="H2279" i="4"/>
  <c r="H2013" i="4"/>
  <c r="H1397" i="4"/>
  <c r="H2321" i="4"/>
  <c r="H6" i="4"/>
  <c r="I158" i="1" l="1"/>
  <c r="J158" i="1"/>
  <c r="I222" i="1"/>
  <c r="J222" i="1"/>
  <c r="AP12" i="1"/>
  <c r="R13" i="1"/>
  <c r="AD13" i="1" s="1"/>
  <c r="AE13" i="1" s="1"/>
  <c r="O13" i="1"/>
  <c r="Q12" i="1"/>
  <c r="P13" i="1"/>
  <c r="I2321" i="4"/>
  <c r="I1397" i="4"/>
  <c r="I2013" i="4"/>
  <c r="I2279" i="4"/>
  <c r="I1283" i="4"/>
  <c r="I2267" i="4"/>
  <c r="I1820" i="4"/>
  <c r="I1833" i="4"/>
  <c r="I2503" i="4"/>
  <c r="I1792" i="4"/>
  <c r="I1947" i="4"/>
  <c r="I2143" i="4"/>
  <c r="I2366" i="4"/>
  <c r="I1788" i="4"/>
  <c r="I1764" i="4"/>
  <c r="I689" i="4"/>
  <c r="I1142" i="4"/>
  <c r="I734" i="4"/>
  <c r="I398" i="4"/>
  <c r="I498" i="4"/>
  <c r="I991" i="4"/>
  <c r="I1481" i="4"/>
  <c r="I1301" i="4"/>
  <c r="I1991" i="4"/>
  <c r="I2449" i="4"/>
  <c r="I1719" i="4"/>
  <c r="I2188" i="4"/>
  <c r="I2396" i="4"/>
  <c r="I1095" i="4"/>
  <c r="I1704" i="4"/>
  <c r="I2455" i="4"/>
  <c r="I1677" i="4"/>
  <c r="I2219" i="4"/>
  <c r="I2495" i="4"/>
  <c r="I908" i="4"/>
  <c r="I508" i="4"/>
  <c r="I652" i="4"/>
  <c r="I1286" i="4"/>
  <c r="I1047" i="4"/>
  <c r="I977" i="4"/>
  <c r="I898" i="4"/>
  <c r="I879" i="4"/>
  <c r="I2119" i="4"/>
  <c r="I1198" i="4"/>
  <c r="I2169" i="4"/>
  <c r="I1308" i="4"/>
  <c r="I2149" i="4"/>
  <c r="I1058" i="4"/>
  <c r="I2055" i="4"/>
  <c r="I1251" i="4"/>
  <c r="I2247" i="4"/>
  <c r="I1968" i="4"/>
  <c r="I1581" i="4"/>
  <c r="I725" i="4"/>
  <c r="I2435" i="4"/>
  <c r="I2212" i="4"/>
  <c r="I1989" i="4"/>
  <c r="I1645" i="4"/>
  <c r="I1019" i="4"/>
  <c r="I2156" i="4"/>
  <c r="I2117" i="4"/>
  <c r="I2056" i="4"/>
  <c r="I1975" i="4"/>
  <c r="I2348" i="4"/>
  <c r="I2045" i="4"/>
  <c r="I1683" i="4"/>
  <c r="I715" i="4"/>
  <c r="I1939" i="4"/>
  <c r="I2407" i="4"/>
  <c r="I1480" i="4"/>
  <c r="I2079" i="4"/>
  <c r="I435" i="4"/>
  <c r="I1688" i="4"/>
  <c r="I2351" i="4"/>
  <c r="I2413" i="4"/>
  <c r="I2124" i="4"/>
  <c r="I1576" i="4"/>
  <c r="I1117" i="4"/>
  <c r="I2464" i="4"/>
  <c r="I2176" i="4"/>
  <c r="I1857" i="4"/>
  <c r="I1242" i="4"/>
  <c r="I2409" i="4"/>
  <c r="I2048" i="4"/>
  <c r="I1115" i="4"/>
  <c r="I2021" i="4"/>
  <c r="I305" i="4"/>
  <c r="I2238" i="4"/>
  <c r="I1695" i="4"/>
  <c r="I421" i="4"/>
  <c r="I1617" i="4"/>
  <c r="I125" i="4"/>
  <c r="I572" i="4"/>
  <c r="I2162" i="4"/>
  <c r="I1593" i="4"/>
  <c r="I19" i="4"/>
  <c r="I1268" i="4"/>
  <c r="I1564" i="4"/>
  <c r="I907" i="4"/>
  <c r="I1610" i="4"/>
  <c r="I1021" i="4"/>
  <c r="I1225" i="4"/>
  <c r="I531" i="4"/>
  <c r="I950" i="4"/>
  <c r="I132" i="4"/>
  <c r="I195" i="4"/>
  <c r="I486" i="4"/>
  <c r="I882" i="4"/>
  <c r="I370" i="4"/>
  <c r="I872" i="4"/>
  <c r="I360" i="4"/>
  <c r="I863" i="4"/>
  <c r="I351" i="4"/>
  <c r="I2064" i="4"/>
  <c r="I1061" i="4"/>
  <c r="I2136" i="4"/>
  <c r="I1059" i="4"/>
  <c r="I1953" i="4"/>
  <c r="I949" i="4"/>
  <c r="I1992" i="4"/>
  <c r="I1126" i="4"/>
  <c r="I2180" i="4"/>
  <c r="I1911" i="4"/>
  <c r="I1552" i="4"/>
  <c r="I561" i="4"/>
  <c r="I2416" i="4"/>
  <c r="I2179" i="4"/>
  <c r="I1927" i="4"/>
  <c r="I1619" i="4"/>
  <c r="I883" i="4"/>
  <c r="I2081" i="4"/>
  <c r="I1977" i="4"/>
  <c r="I1976" i="4"/>
  <c r="I1912" i="4"/>
  <c r="I2329" i="4"/>
  <c r="I2027" i="4"/>
  <c r="I1644" i="4"/>
  <c r="I549" i="4"/>
  <c r="I1877" i="4"/>
  <c r="I2340" i="4"/>
  <c r="I1399" i="4"/>
  <c r="I2039" i="4"/>
  <c r="I2556" i="4"/>
  <c r="I1623" i="4"/>
  <c r="I2332" i="4"/>
  <c r="I2395" i="4"/>
  <c r="I2043" i="4"/>
  <c r="I1531" i="4"/>
  <c r="I924" i="4"/>
  <c r="I2411" i="4"/>
  <c r="I2165" i="4"/>
  <c r="I1801" i="4"/>
  <c r="I985" i="4"/>
  <c r="I2356" i="4"/>
  <c r="I1945" i="4"/>
  <c r="I1077" i="4"/>
  <c r="I2008" i="4"/>
  <c r="I265" i="4"/>
  <c r="I2126" i="4"/>
  <c r="I1541" i="4"/>
  <c r="I2068" i="4"/>
  <c r="I1448" i="4"/>
  <c r="I1584" i="4"/>
  <c r="I2050" i="4"/>
  <c r="I1419" i="4"/>
  <c r="I1686" i="4"/>
  <c r="I1134" i="4"/>
  <c r="I1452" i="4"/>
  <c r="I548" i="4"/>
  <c r="I1498" i="4"/>
  <c r="I699" i="4"/>
  <c r="I1113" i="4"/>
  <c r="I350" i="4"/>
  <c r="I772" i="4"/>
  <c r="I835" i="4"/>
  <c r="I1086" i="4"/>
  <c r="I308" i="4"/>
  <c r="I770" i="4"/>
  <c r="I258" i="4"/>
  <c r="I760" i="4"/>
  <c r="I248" i="4"/>
  <c r="I751" i="4"/>
  <c r="I239" i="4"/>
  <c r="I1571" i="4"/>
  <c r="I2253" i="4"/>
  <c r="I2403" i="4"/>
  <c r="I1170" i="4"/>
  <c r="I2029" i="4"/>
  <c r="I2327" i="4"/>
  <c r="I2433" i="4"/>
  <c r="I2189" i="4"/>
  <c r="I1135" i="4"/>
  <c r="I2015" i="4"/>
  <c r="I2191" i="4"/>
  <c r="I2261" i="4"/>
  <c r="I2505" i="4"/>
  <c r="I974" i="4"/>
  <c r="I1034" i="4"/>
  <c r="I2290" i="4"/>
  <c r="I1414" i="4"/>
  <c r="I1738" i="4"/>
  <c r="I1104" i="4"/>
  <c r="I692" i="4"/>
  <c r="I1000" i="4"/>
  <c r="I479" i="4"/>
  <c r="I2204" i="4"/>
  <c r="I1443" i="4"/>
  <c r="I2181" i="4"/>
  <c r="I2284" i="4"/>
  <c r="I1101" i="4"/>
  <c r="I2007" i="4"/>
  <c r="I2223" i="4"/>
  <c r="I2129" i="4"/>
  <c r="I1771" i="4"/>
  <c r="I2104" i="4"/>
  <c r="I2220" i="4"/>
  <c r="I1872" i="4"/>
  <c r="I2139" i="4"/>
  <c r="I2475" i="4"/>
  <c r="I1270" i="4"/>
  <c r="I2061" i="4"/>
  <c r="I2195" i="4"/>
  <c r="I1716" i="4"/>
  <c r="I204" i="4"/>
  <c r="I2178" i="4"/>
  <c r="I115" i="4"/>
  <c r="I947" i="4"/>
  <c r="I1241" i="4"/>
  <c r="I157" i="4"/>
  <c r="I220" i="4"/>
  <c r="I386" i="4"/>
  <c r="I376" i="4"/>
  <c r="I473" i="4"/>
  <c r="I803" i="4"/>
  <c r="I228" i="4"/>
  <c r="I1889" i="4"/>
  <c r="I2147" i="4"/>
  <c r="I1505" i="4"/>
  <c r="I2364" i="4"/>
  <c r="I1904" i="4"/>
  <c r="I558" i="4"/>
  <c r="I1897" i="4"/>
  <c r="I1779" i="4"/>
  <c r="I2277" i="4"/>
  <c r="I1579" i="4"/>
  <c r="I1811" i="4"/>
  <c r="I1255" i="4"/>
  <c r="I2437" i="4"/>
  <c r="I2265" i="4"/>
  <c r="I1981" i="4"/>
  <c r="I844" i="4"/>
  <c r="I2123" i="4"/>
  <c r="I597" i="4"/>
  <c r="I1856" i="4"/>
  <c r="I1812" i="4"/>
  <c r="I1515" i="4"/>
  <c r="I2052" i="4"/>
  <c r="I1561" i="4"/>
  <c r="I2034" i="4"/>
  <c r="I1670" i="4"/>
  <c r="I1114" i="4"/>
  <c r="I497" i="4"/>
  <c r="I646" i="4"/>
  <c r="I325" i="4"/>
  <c r="I809" i="4"/>
  <c r="I1070" i="4"/>
  <c r="I754" i="4"/>
  <c r="I242" i="4"/>
  <c r="I744" i="4"/>
  <c r="I735" i="4"/>
  <c r="I223" i="4"/>
  <c r="I1836" i="4"/>
  <c r="I1915" i="4"/>
  <c r="I1806" i="4"/>
  <c r="I1849" i="4"/>
  <c r="I2128" i="4"/>
  <c r="I1374" i="4"/>
  <c r="I2145" i="4"/>
  <c r="I1456" i="4"/>
  <c r="I638" i="4"/>
  <c r="I2552" i="4"/>
  <c r="I1943" i="4"/>
  <c r="I2512" i="4"/>
  <c r="I2151" i="4"/>
  <c r="I1831" i="4"/>
  <c r="I1287" i="4"/>
  <c r="I2328" i="4"/>
  <c r="I1221" i="4"/>
  <c r="I2368" i="4"/>
  <c r="I1676" i="4"/>
  <c r="I2271" i="4"/>
  <c r="I2536" i="4"/>
  <c r="I2510" i="4"/>
  <c r="I1998" i="4"/>
  <c r="I1940" i="4"/>
  <c r="I1379" i="4"/>
  <c r="I1922" i="4"/>
  <c r="I1558" i="4"/>
  <c r="I1311" i="4"/>
  <c r="I1364" i="4"/>
  <c r="I289" i="4"/>
  <c r="I147" i="4"/>
  <c r="I566" i="4"/>
  <c r="I629" i="4"/>
  <c r="I923" i="4"/>
  <c r="I102" i="4"/>
  <c r="I642" i="4"/>
  <c r="I130" i="4"/>
  <c r="I120" i="4"/>
  <c r="I623" i="4"/>
  <c r="I111" i="4"/>
  <c r="I2445" i="4"/>
  <c r="I1760" i="4"/>
  <c r="I2492" i="4"/>
  <c r="I1808" i="4"/>
  <c r="I2405" i="4"/>
  <c r="I1725" i="4"/>
  <c r="I2404" i="4"/>
  <c r="I1776" i="4"/>
  <c r="I2469" i="4"/>
  <c r="I2071" i="4"/>
  <c r="I1822" i="4"/>
  <c r="I1338" i="4"/>
  <c r="I2553" i="4"/>
  <c r="I2316" i="4"/>
  <c r="I2091" i="4"/>
  <c r="I1847" i="4"/>
  <c r="I1424" i="4"/>
  <c r="I126" i="4"/>
  <c r="I2477" i="4"/>
  <c r="I2491" i="4"/>
  <c r="I2423" i="4"/>
  <c r="I2481" i="4"/>
  <c r="I2192" i="4"/>
  <c r="I1885" i="4"/>
  <c r="I1371" i="4"/>
  <c r="I2341" i="4"/>
  <c r="I1449" i="4"/>
  <c r="I2000" i="4"/>
  <c r="I2457" i="4"/>
  <c r="I1624" i="4"/>
  <c r="I2200" i="4"/>
  <c r="I213" i="4"/>
  <c r="I2296" i="4"/>
  <c r="I2276" i="4"/>
  <c r="I1879" i="4"/>
  <c r="I1159" i="4"/>
  <c r="I86" i="4"/>
  <c r="I2315" i="4"/>
  <c r="I2063" i="4"/>
  <c r="I1591" i="4"/>
  <c r="I2228" i="4"/>
  <c r="I1715" i="4"/>
  <c r="I2376" i="4"/>
  <c r="I1488" i="4"/>
  <c r="I2494" i="4"/>
  <c r="I1982" i="4"/>
  <c r="I1296" i="4"/>
  <c r="I1924" i="4"/>
  <c r="I1189" i="4"/>
  <c r="I1349" i="4"/>
  <c r="I2418" i="4"/>
  <c r="I1906" i="4"/>
  <c r="I1155" i="4"/>
  <c r="I1542" i="4"/>
  <c r="I838" i="4"/>
  <c r="I1293" i="4"/>
  <c r="I84" i="4"/>
  <c r="I1346" i="4"/>
  <c r="I237" i="4"/>
  <c r="I940" i="4"/>
  <c r="I121" i="4"/>
  <c r="I541" i="4"/>
  <c r="I604" i="4"/>
  <c r="I897" i="4"/>
  <c r="I73" i="4"/>
  <c r="I626" i="4"/>
  <c r="I114" i="4"/>
  <c r="I616" i="4"/>
  <c r="I104" i="4"/>
  <c r="I607" i="4"/>
  <c r="I95" i="4"/>
  <c r="I1665" i="4"/>
  <c r="I1507" i="4"/>
  <c r="I1687" i="4"/>
  <c r="I1741" i="4"/>
  <c r="I2339" i="4"/>
  <c r="I2140" i="4"/>
  <c r="I2320" i="4"/>
  <c r="I2499" i="4"/>
  <c r="I101" i="4"/>
  <c r="I1388" i="4"/>
  <c r="I2205" i="4"/>
  <c r="I1854" i="4"/>
  <c r="I1106" i="4"/>
  <c r="I429" i="4"/>
  <c r="I1353" i="4"/>
  <c r="I337" i="4"/>
  <c r="I1010" i="4"/>
  <c r="I488" i="4"/>
  <c r="I2221" i="4"/>
  <c r="I2201" i="4"/>
  <c r="I1342" i="4"/>
  <c r="I1656" i="4"/>
  <c r="I2231" i="4"/>
  <c r="I1226" i="4"/>
  <c r="I2235" i="4"/>
  <c r="I2107" i="4"/>
  <c r="I253" i="4"/>
  <c r="I1253" i="4"/>
  <c r="I2465" i="4"/>
  <c r="I1243" i="4"/>
  <c r="I1921" i="4"/>
  <c r="I1326" i="4"/>
  <c r="I2254" i="4"/>
  <c r="I1639" i="4"/>
  <c r="I1615" i="4"/>
  <c r="I65" i="4"/>
  <c r="I1626" i="4"/>
  <c r="I556" i="4"/>
  <c r="I513" i="4"/>
  <c r="I888" i="4"/>
  <c r="I367" i="4"/>
  <c r="I2019" i="4"/>
  <c r="I1955" i="4"/>
  <c r="I1913" i="4"/>
  <c r="I433" i="4"/>
  <c r="I1888" i="4"/>
  <c r="I149" i="4"/>
  <c r="I2160" i="4"/>
  <c r="I1580" i="4"/>
  <c r="I1789" i="4"/>
  <c r="I622" i="4"/>
  <c r="I1987" i="4"/>
  <c r="I110" i="4"/>
  <c r="I2236" i="4"/>
  <c r="I1936" i="4"/>
  <c r="I1475" i="4"/>
  <c r="I2361" i="4"/>
  <c r="I1367" i="4"/>
  <c r="I2379" i="4"/>
  <c r="I1768" i="4"/>
  <c r="I2345" i="4"/>
  <c r="I2547" i="4"/>
  <c r="I2110" i="4"/>
  <c r="I1423" i="4"/>
  <c r="I2546" i="4"/>
  <c r="I1390" i="4"/>
  <c r="I1436" i="4"/>
  <c r="I1482" i="4"/>
  <c r="I1097" i="4"/>
  <c r="I747" i="4"/>
  <c r="I283" i="4"/>
  <c r="I232" i="4"/>
  <c r="I2497" i="4"/>
  <c r="I2529" i="4"/>
  <c r="I229" i="4"/>
  <c r="I2456" i="4"/>
  <c r="I2555" i="4"/>
  <c r="I1848" i="4"/>
  <c r="I2349" i="4"/>
  <c r="I1864" i="4"/>
  <c r="I355" i="4"/>
  <c r="I1757" i="4"/>
  <c r="I2244" i="4"/>
  <c r="I1501" i="4"/>
  <c r="I1667" i="4"/>
  <c r="I956" i="4"/>
  <c r="I2337" i="4"/>
  <c r="I2161" i="4"/>
  <c r="I1963" i="4"/>
  <c r="I419" i="4"/>
  <c r="I2075" i="4"/>
  <c r="I510" i="4"/>
  <c r="I1843" i="4"/>
  <c r="I1797" i="4"/>
  <c r="I1325" i="4"/>
  <c r="I1219" i="4"/>
  <c r="I2434" i="4"/>
  <c r="I1187" i="4"/>
  <c r="I891" i="4"/>
  <c r="I139" i="4"/>
  <c r="I965" i="4"/>
  <c r="I632" i="4"/>
  <c r="I2427" i="4"/>
  <c r="I1640" i="4"/>
  <c r="I2359" i="4"/>
  <c r="I1728" i="4"/>
  <c r="I2353" i="4"/>
  <c r="I1664" i="4"/>
  <c r="I2285" i="4"/>
  <c r="I1592" i="4"/>
  <c r="I2436" i="4"/>
  <c r="I2053" i="4"/>
  <c r="I1773" i="4"/>
  <c r="I1228" i="4"/>
  <c r="I2501" i="4"/>
  <c r="I2297" i="4"/>
  <c r="I2069" i="4"/>
  <c r="I1821" i="4"/>
  <c r="I1331" i="4"/>
  <c r="I2360" i="4"/>
  <c r="I2425" i="4"/>
  <c r="I2439" i="4"/>
  <c r="I2371" i="4"/>
  <c r="I2467" i="4"/>
  <c r="I2177" i="4"/>
  <c r="I1863" i="4"/>
  <c r="I1316" i="4"/>
  <c r="I2289" i="4"/>
  <c r="I1360" i="4"/>
  <c r="I1937" i="4"/>
  <c r="I2424" i="4"/>
  <c r="I1557" i="4"/>
  <c r="I2167" i="4"/>
  <c r="I2532" i="4"/>
  <c r="I2257" i="4"/>
  <c r="I1817" i="4"/>
  <c r="I702" i="4"/>
  <c r="I2283" i="4"/>
  <c r="I1985" i="4"/>
  <c r="I1569" i="4"/>
  <c r="I2548" i="4"/>
  <c r="I2196" i="4"/>
  <c r="I1568" i="4"/>
  <c r="I2365" i="4"/>
  <c r="I1463" i="4"/>
  <c r="I2382" i="4"/>
  <c r="I1870" i="4"/>
  <c r="I1075" i="4"/>
  <c r="I1807" i="4"/>
  <c r="I867" i="4"/>
  <c r="I1139" i="4"/>
  <c r="I2306" i="4"/>
  <c r="I1785" i="4"/>
  <c r="I766" i="4"/>
  <c r="I1430" i="4"/>
  <c r="I481" i="4"/>
  <c r="I1164" i="4"/>
  <c r="I1754" i="4"/>
  <c r="I1218" i="4"/>
  <c r="I1369" i="4"/>
  <c r="I761" i="4"/>
  <c r="I1120" i="4"/>
  <c r="I363" i="4"/>
  <c r="I425" i="4"/>
  <c r="I717" i="4"/>
  <c r="I21" i="4"/>
  <c r="I514" i="4"/>
  <c r="I1016" i="4"/>
  <c r="I504" i="4"/>
  <c r="I1007" i="4"/>
  <c r="I495" i="4"/>
  <c r="I2256" i="4"/>
  <c r="I2233" i="4"/>
  <c r="I2487" i="4"/>
  <c r="I2373" i="4"/>
  <c r="I1224" i="4"/>
  <c r="I1431" i="4"/>
  <c r="I2507" i="4"/>
  <c r="I1543" i="4"/>
  <c r="I780" i="4"/>
  <c r="I1199" i="4"/>
  <c r="I499" i="4"/>
  <c r="I2451" i="4"/>
  <c r="I2280" i="4"/>
  <c r="I2109" i="4"/>
  <c r="I1905" i="4"/>
  <c r="I1651" i="4"/>
  <c r="I1235" i="4"/>
  <c r="I150" i="4"/>
  <c r="I2558" i="4"/>
  <c r="I2430" i="4"/>
  <c r="I2302" i="4"/>
  <c r="I2174" i="4"/>
  <c r="I2046" i="4"/>
  <c r="I1918" i="4"/>
  <c r="I1780" i="4"/>
  <c r="I1609" i="4"/>
  <c r="I1413" i="4"/>
  <c r="I1179" i="4"/>
  <c r="I750" i="4"/>
  <c r="I99" i="4"/>
  <c r="I1988" i="4"/>
  <c r="I1860" i="4"/>
  <c r="I1703" i="4"/>
  <c r="I1525" i="4"/>
  <c r="I1307" i="4"/>
  <c r="I1050" i="4"/>
  <c r="I457" i="4"/>
  <c r="I1648" i="4"/>
  <c r="I1459" i="4"/>
  <c r="I1232" i="4"/>
  <c r="I894" i="4"/>
  <c r="I243" i="4"/>
  <c r="I2482" i="4"/>
  <c r="I2354" i="4"/>
  <c r="I2226" i="4"/>
  <c r="I2098" i="4"/>
  <c r="I1970" i="4"/>
  <c r="I1841" i="4"/>
  <c r="I1679" i="4"/>
  <c r="I1496" i="4"/>
  <c r="I1274" i="4"/>
  <c r="I996" i="4"/>
  <c r="I357" i="4"/>
  <c r="I1734" i="4"/>
  <c r="I1606" i="4"/>
  <c r="I1478" i="4"/>
  <c r="I1341" i="4"/>
  <c r="I1195" i="4"/>
  <c r="I1013" i="4"/>
  <c r="I635" i="4"/>
  <c r="I225" i="4"/>
  <c r="I1500" i="4"/>
  <c r="I1366" i="4"/>
  <c r="I1220" i="4"/>
  <c r="I1051" i="4"/>
  <c r="I701" i="4"/>
  <c r="I292" i="4"/>
  <c r="I1802" i="4"/>
  <c r="I1674" i="4"/>
  <c r="I1546" i="4"/>
  <c r="I1418" i="4"/>
  <c r="I1272" i="4"/>
  <c r="I1118" i="4"/>
  <c r="I852" i="4"/>
  <c r="I443" i="4"/>
  <c r="I17" i="4"/>
  <c r="I1289" i="4"/>
  <c r="I1161" i="4"/>
  <c r="I1033" i="4"/>
  <c r="I837" i="4"/>
  <c r="I633" i="4"/>
  <c r="I428" i="4"/>
  <c r="I222" i="4"/>
  <c r="I1168" i="4"/>
  <c r="I1040" i="4"/>
  <c r="I849" i="4"/>
  <c r="I644" i="4"/>
  <c r="I438" i="4"/>
  <c r="I235" i="4"/>
  <c r="I12" i="4"/>
  <c r="I707" i="4"/>
  <c r="I501" i="4"/>
  <c r="I297" i="4"/>
  <c r="I91" i="4"/>
  <c r="I998" i="4"/>
  <c r="I795" i="4"/>
  <c r="I589" i="4"/>
  <c r="I385" i="4"/>
  <c r="I180" i="4"/>
  <c r="I69" i="4"/>
  <c r="I946" i="4"/>
  <c r="I818" i="4"/>
  <c r="I690" i="4"/>
  <c r="I562" i="4"/>
  <c r="I434" i="4"/>
  <c r="I306" i="4"/>
  <c r="I178" i="4"/>
  <c r="I50" i="4"/>
  <c r="I936" i="4"/>
  <c r="I808" i="4"/>
  <c r="I680" i="4"/>
  <c r="I552" i="4"/>
  <c r="I424" i="4"/>
  <c r="I296" i="4"/>
  <c r="I168" i="4"/>
  <c r="I40" i="4"/>
  <c r="I927" i="4"/>
  <c r="I799" i="4"/>
  <c r="I671" i="4"/>
  <c r="I543" i="4"/>
  <c r="I415" i="4"/>
  <c r="I287" i="4"/>
  <c r="I159" i="4"/>
  <c r="I31" i="4"/>
  <c r="I2375" i="4"/>
  <c r="I1961" i="4"/>
  <c r="I1402" i="4"/>
  <c r="I2444" i="4"/>
  <c r="I2080" i="4"/>
  <c r="I1600" i="4"/>
  <c r="I2524" i="4"/>
  <c r="I2096" i="4"/>
  <c r="I1597" i="4"/>
  <c r="I2541" i="4"/>
  <c r="I2148" i="4"/>
  <c r="I1723" i="4"/>
  <c r="I941" i="4"/>
  <c r="I2369" i="4"/>
  <c r="I2113" i="4"/>
  <c r="I1951" i="4"/>
  <c r="I1744" i="4"/>
  <c r="I1469" i="4"/>
  <c r="I1020" i="4"/>
  <c r="I2535" i="4"/>
  <c r="I2401" i="4"/>
  <c r="I2264" i="4"/>
  <c r="I2127" i="4"/>
  <c r="I1967" i="4"/>
  <c r="I1795" i="4"/>
  <c r="I1545" i="4"/>
  <c r="I1167" i="4"/>
  <c r="I2460" i="4"/>
  <c r="I1979" i="4"/>
  <c r="I2307" i="4"/>
  <c r="I637" i="4"/>
  <c r="I2168" i="4"/>
  <c r="I2523" i="4"/>
  <c r="I2077" i="4"/>
  <c r="I2519" i="4"/>
  <c r="I2381" i="4"/>
  <c r="I2225" i="4"/>
  <c r="I2089" i="4"/>
  <c r="I1925" i="4"/>
  <c r="I1740" i="4"/>
  <c r="I1455" i="4"/>
  <c r="I1018" i="4"/>
  <c r="I2479" i="4"/>
  <c r="I2041" i="4"/>
  <c r="I1601" i="4"/>
  <c r="I2511" i="4"/>
  <c r="I2103" i="4"/>
  <c r="I1635" i="4"/>
  <c r="I459" i="4"/>
  <c r="I2183" i="4"/>
  <c r="I1755" i="4"/>
  <c r="I1131" i="4"/>
  <c r="I2300" i="4"/>
  <c r="I1824" i="4"/>
  <c r="I1191" i="4"/>
  <c r="I2417" i="4"/>
  <c r="I1803" i="4"/>
  <c r="I2447" i="4"/>
  <c r="I2309" i="4"/>
  <c r="I2172" i="4"/>
  <c r="I2025" i="4"/>
  <c r="I1861" i="4"/>
  <c r="I1643" i="4"/>
  <c r="I1315" i="4"/>
  <c r="I537" i="4"/>
  <c r="I1043" i="4"/>
  <c r="I307" i="4"/>
  <c r="I2496" i="4"/>
  <c r="I2400" i="4"/>
  <c r="I2304" i="4"/>
  <c r="I2208" i="4"/>
  <c r="I2112" i="4"/>
  <c r="I1973" i="4"/>
  <c r="I1845" i="4"/>
  <c r="I1655" i="4"/>
  <c r="I1358" i="4"/>
  <c r="I918" i="4"/>
  <c r="I2537" i="4"/>
  <c r="I2399" i="4"/>
  <c r="I2260" i="4"/>
  <c r="I2099" i="4"/>
  <c r="I1895" i="4"/>
  <c r="I1632" i="4"/>
  <c r="I1210" i="4"/>
  <c r="I54" i="4"/>
  <c r="I2408" i="4"/>
  <c r="I2237" i="4"/>
  <c r="I2059" i="4"/>
  <c r="I1855" i="4"/>
  <c r="I1565" i="4"/>
  <c r="I1109" i="4"/>
  <c r="I430" i="4"/>
  <c r="I2550" i="4"/>
  <c r="I2422" i="4"/>
  <c r="I2294" i="4"/>
  <c r="I2166" i="4"/>
  <c r="I2038" i="4"/>
  <c r="I1910" i="4"/>
  <c r="I1769" i="4"/>
  <c r="I1599" i="4"/>
  <c r="I1398" i="4"/>
  <c r="I1163" i="4"/>
  <c r="I713" i="4"/>
  <c r="I38" i="4"/>
  <c r="I1980" i="4"/>
  <c r="I1852" i="4"/>
  <c r="I1692" i="4"/>
  <c r="I1512" i="4"/>
  <c r="I1292" i="4"/>
  <c r="I1029" i="4"/>
  <c r="I409" i="4"/>
  <c r="I1637" i="4"/>
  <c r="I1447" i="4"/>
  <c r="I1216" i="4"/>
  <c r="I857" i="4"/>
  <c r="I203" i="4"/>
  <c r="I2474" i="4"/>
  <c r="I2346" i="4"/>
  <c r="I2218" i="4"/>
  <c r="I2090" i="4"/>
  <c r="I1962" i="4"/>
  <c r="I1832" i="4"/>
  <c r="I1668" i="4"/>
  <c r="I1483" i="4"/>
  <c r="I1260" i="4"/>
  <c r="I958" i="4"/>
  <c r="I318" i="4"/>
  <c r="I1726" i="4"/>
  <c r="I1598" i="4"/>
  <c r="I1470" i="4"/>
  <c r="I1332" i="4"/>
  <c r="I1186" i="4"/>
  <c r="I995" i="4"/>
  <c r="I609" i="4"/>
  <c r="I198" i="4"/>
  <c r="I1492" i="4"/>
  <c r="I1357" i="4"/>
  <c r="I1211" i="4"/>
  <c r="I1037" i="4"/>
  <c r="I676" i="4"/>
  <c r="I267" i="4"/>
  <c r="I1794" i="4"/>
  <c r="I1666" i="4"/>
  <c r="I1538" i="4"/>
  <c r="I1410" i="4"/>
  <c r="I1263" i="4"/>
  <c r="I1108" i="4"/>
  <c r="I827" i="4"/>
  <c r="I417" i="4"/>
  <c r="I1409" i="4"/>
  <c r="I1281" i="4"/>
  <c r="I1153" i="4"/>
  <c r="I1025" i="4"/>
  <c r="I825" i="4"/>
  <c r="I620" i="4"/>
  <c r="I414" i="4"/>
  <c r="I211" i="4"/>
  <c r="I1160" i="4"/>
  <c r="I1032" i="4"/>
  <c r="I836" i="4"/>
  <c r="I630" i="4"/>
  <c r="I427" i="4"/>
  <c r="I221" i="4"/>
  <c r="I899" i="4"/>
  <c r="I693" i="4"/>
  <c r="I489" i="4"/>
  <c r="I284" i="4"/>
  <c r="I75" i="4"/>
  <c r="I987" i="4"/>
  <c r="I781" i="4"/>
  <c r="I577" i="4"/>
  <c r="I372" i="4"/>
  <c r="I166" i="4"/>
  <c r="I61" i="4"/>
  <c r="I938" i="4"/>
  <c r="I810" i="4"/>
  <c r="I682" i="4"/>
  <c r="I554" i="4"/>
  <c r="I426" i="4"/>
  <c r="I298" i="4"/>
  <c r="I170" i="4"/>
  <c r="I42" i="4"/>
  <c r="I928" i="4"/>
  <c r="I800" i="4"/>
  <c r="I672" i="4"/>
  <c r="I544" i="4"/>
  <c r="I416" i="4"/>
  <c r="I288" i="4"/>
  <c r="I160" i="4"/>
  <c r="I32" i="4"/>
  <c r="I919" i="4"/>
  <c r="I791" i="4"/>
  <c r="I663" i="4"/>
  <c r="I535" i="4"/>
  <c r="I407" i="4"/>
  <c r="I279" i="4"/>
  <c r="I151" i="4"/>
  <c r="I23" i="4"/>
  <c r="I2308" i="4"/>
  <c r="I1899" i="4"/>
  <c r="I1312" i="4"/>
  <c r="I2392" i="4"/>
  <c r="I2017" i="4"/>
  <c r="I1527" i="4"/>
  <c r="I2476" i="4"/>
  <c r="I2016" i="4"/>
  <c r="I1520" i="4"/>
  <c r="I2489" i="4"/>
  <c r="I2115" i="4"/>
  <c r="I1661" i="4"/>
  <c r="I789" i="4"/>
  <c r="I2317" i="4"/>
  <c r="I2093" i="4"/>
  <c r="I1928" i="4"/>
  <c r="I1720" i="4"/>
  <c r="I1427" i="4"/>
  <c r="I892" i="4"/>
  <c r="I2520" i="4"/>
  <c r="I2383" i="4"/>
  <c r="I2245" i="4"/>
  <c r="I2108" i="4"/>
  <c r="I1949" i="4"/>
  <c r="I1772" i="4"/>
  <c r="I1504" i="4"/>
  <c r="I1099" i="4"/>
  <c r="I2393" i="4"/>
  <c r="I1917" i="4"/>
  <c r="I2255" i="4"/>
  <c r="I2543" i="4"/>
  <c r="I2116" i="4"/>
  <c r="I2471" i="4"/>
  <c r="I2032" i="4"/>
  <c r="I2500" i="4"/>
  <c r="I2363" i="4"/>
  <c r="I2211" i="4"/>
  <c r="I2067" i="4"/>
  <c r="I1903" i="4"/>
  <c r="I1709" i="4"/>
  <c r="I1417" i="4"/>
  <c r="I878" i="4"/>
  <c r="I2412" i="4"/>
  <c r="I2001" i="4"/>
  <c r="I1529" i="4"/>
  <c r="I2459" i="4"/>
  <c r="I2040" i="4"/>
  <c r="I1559" i="4"/>
  <c r="I2509" i="4"/>
  <c r="I2135" i="4"/>
  <c r="I1699" i="4"/>
  <c r="I793" i="4"/>
  <c r="I2252" i="4"/>
  <c r="I1752" i="4"/>
  <c r="I1052" i="4"/>
  <c r="I2384" i="4"/>
  <c r="I2533" i="4"/>
  <c r="I2428" i="4"/>
  <c r="I2295" i="4"/>
  <c r="I2157" i="4"/>
  <c r="I2003" i="4"/>
  <c r="I1838" i="4"/>
  <c r="I1603" i="4"/>
  <c r="I1271" i="4"/>
  <c r="I316" i="4"/>
  <c r="I993" i="4"/>
  <c r="I190" i="4"/>
  <c r="I2485" i="4"/>
  <c r="I2389" i="4"/>
  <c r="I2293" i="4"/>
  <c r="I2197" i="4"/>
  <c r="I2088" i="4"/>
  <c r="I1960" i="4"/>
  <c r="I1815" i="4"/>
  <c r="I1612" i="4"/>
  <c r="I1328" i="4"/>
  <c r="I677" i="4"/>
  <c r="I2527" i="4"/>
  <c r="I2367" i="4"/>
  <c r="I2239" i="4"/>
  <c r="I2087" i="4"/>
  <c r="I1881" i="4"/>
  <c r="I1611" i="4"/>
  <c r="I1180" i="4"/>
  <c r="I2463" i="4"/>
  <c r="I2397" i="4"/>
  <c r="I2227" i="4"/>
  <c r="I2047" i="4"/>
  <c r="I1840" i="4"/>
  <c r="I1539" i="4"/>
  <c r="I1071" i="4"/>
  <c r="I382" i="4"/>
  <c r="I2518" i="4"/>
  <c r="I2390" i="4"/>
  <c r="I2262" i="4"/>
  <c r="I2134" i="4"/>
  <c r="I2006" i="4"/>
  <c r="I1878" i="4"/>
  <c r="I1727" i="4"/>
  <c r="I1553" i="4"/>
  <c r="I1340" i="4"/>
  <c r="I1094" i="4"/>
  <c r="I547" i="4"/>
  <c r="I2076" i="4"/>
  <c r="I1948" i="4"/>
  <c r="I1816" i="4"/>
  <c r="I1649" i="4"/>
  <c r="I1461" i="4"/>
  <c r="I1234" i="4"/>
  <c r="I905" i="4"/>
  <c r="I252" i="4"/>
  <c r="I1595" i="4"/>
  <c r="I1392" i="4"/>
  <c r="I1157" i="4"/>
  <c r="I691" i="4"/>
  <c r="I22" i="4"/>
  <c r="I2442" i="4"/>
  <c r="I2314" i="4"/>
  <c r="I2186" i="4"/>
  <c r="I2058" i="4"/>
  <c r="I1930" i="4"/>
  <c r="I1796" i="4"/>
  <c r="I1625" i="4"/>
  <c r="I1432" i="4"/>
  <c r="I1200" i="4"/>
  <c r="I814" i="4"/>
  <c r="I153" i="4"/>
  <c r="I1694" i="4"/>
  <c r="I1566" i="4"/>
  <c r="I1438" i="4"/>
  <c r="I1295" i="4"/>
  <c r="I1146" i="4"/>
  <c r="I910" i="4"/>
  <c r="I507" i="4"/>
  <c r="I97" i="4"/>
  <c r="I1460" i="4"/>
  <c r="I1320" i="4"/>
  <c r="I1174" i="4"/>
  <c r="I969" i="4"/>
  <c r="I573" i="4"/>
  <c r="I164" i="4"/>
  <c r="I1762" i="4"/>
  <c r="I1634" i="4"/>
  <c r="I1506" i="4"/>
  <c r="I1373" i="4"/>
  <c r="I1227" i="4"/>
  <c r="I1060" i="4"/>
  <c r="I724" i="4"/>
  <c r="I315" i="4"/>
  <c r="I1377" i="4"/>
  <c r="I1249" i="4"/>
  <c r="I1121" i="4"/>
  <c r="I979" i="4"/>
  <c r="I773" i="4"/>
  <c r="I569" i="4"/>
  <c r="I364" i="4"/>
  <c r="I158" i="4"/>
  <c r="I1128" i="4"/>
  <c r="I989" i="4"/>
  <c r="I785" i="4"/>
  <c r="I580" i="4"/>
  <c r="I374" i="4"/>
  <c r="I171" i="4"/>
  <c r="I846" i="4"/>
  <c r="I643" i="4"/>
  <c r="I437" i="4"/>
  <c r="I233" i="4"/>
  <c r="I11" i="4"/>
  <c r="I934" i="4"/>
  <c r="I731" i="4"/>
  <c r="I525" i="4"/>
  <c r="I321" i="4"/>
  <c r="I116" i="4"/>
  <c r="I29" i="4"/>
  <c r="I906" i="4"/>
  <c r="I778" i="4"/>
  <c r="I650" i="4"/>
  <c r="I522" i="4"/>
  <c r="I394" i="4"/>
  <c r="I266" i="4"/>
  <c r="I138" i="4"/>
  <c r="I10" i="4"/>
  <c r="I896" i="4"/>
  <c r="I768" i="4"/>
  <c r="I640" i="4"/>
  <c r="I512" i="4"/>
  <c r="I384" i="4"/>
  <c r="I256" i="4"/>
  <c r="I128" i="4"/>
  <c r="I1015" i="4"/>
  <c r="I887" i="4"/>
  <c r="I759" i="4"/>
  <c r="I631" i="4"/>
  <c r="I503" i="4"/>
  <c r="I375" i="4"/>
  <c r="I247" i="4"/>
  <c r="I119" i="4"/>
  <c r="I2531" i="4"/>
  <c r="I2171" i="4"/>
  <c r="I1707" i="4"/>
  <c r="I805" i="4"/>
  <c r="I2273" i="4"/>
  <c r="I1853" i="4"/>
  <c r="I1197" i="4"/>
  <c r="I2305" i="4"/>
  <c r="I1851" i="4"/>
  <c r="I1196" i="4"/>
  <c r="I2352" i="4"/>
  <c r="I1952" i="4"/>
  <c r="I1429" i="4"/>
  <c r="I2521" i="4"/>
  <c r="I2213" i="4"/>
  <c r="I2031" i="4"/>
  <c r="I1865" i="4"/>
  <c r="I1621" i="4"/>
  <c r="I1285" i="4"/>
  <c r="I356" i="4"/>
  <c r="I2468" i="4"/>
  <c r="I2331" i="4"/>
  <c r="I2193" i="4"/>
  <c r="I2051" i="4"/>
  <c r="I1887" i="4"/>
  <c r="I1685" i="4"/>
  <c r="I1372" i="4"/>
  <c r="I716" i="4"/>
  <c r="I2275" i="4"/>
  <c r="I2544" i="4"/>
  <c r="I2057" i="4"/>
  <c r="I2391" i="4"/>
  <c r="I1891" i="4"/>
  <c r="I2319" i="4"/>
  <c r="I1804" i="4"/>
  <c r="I2448" i="4"/>
  <c r="I2311" i="4"/>
  <c r="I2159" i="4"/>
  <c r="I2005" i="4"/>
  <c r="I1839" i="4"/>
  <c r="I1613" i="4"/>
  <c r="I1279" i="4"/>
  <c r="I332" i="4"/>
  <c r="I2241" i="4"/>
  <c r="I1859" i="4"/>
  <c r="I1258" i="4"/>
  <c r="I2288" i="4"/>
  <c r="I1875" i="4"/>
  <c r="I1344" i="4"/>
  <c r="I2372" i="4"/>
  <c r="I1993" i="4"/>
  <c r="I1479" i="4"/>
  <c r="I2508" i="4"/>
  <c r="I2095" i="4"/>
  <c r="I1555" i="4"/>
  <c r="I2540" i="4"/>
  <c r="I2299" i="4"/>
  <c r="I2513" i="4"/>
  <c r="I2380" i="4"/>
  <c r="I2243" i="4"/>
  <c r="I2105" i="4"/>
  <c r="I1941" i="4"/>
  <c r="I1761" i="4"/>
  <c r="I1495" i="4"/>
  <c r="I1093" i="4"/>
  <c r="I1214" i="4"/>
  <c r="I765" i="4"/>
  <c r="I2549" i="4"/>
  <c r="I2453" i="4"/>
  <c r="I2347" i="4"/>
  <c r="I2251" i="4"/>
  <c r="I2155" i="4"/>
  <c r="I2049" i="4"/>
  <c r="I1909" i="4"/>
  <c r="I1751" i="4"/>
  <c r="I1544" i="4"/>
  <c r="I1149" i="4"/>
  <c r="I293" i="4"/>
  <c r="I2452" i="4"/>
  <c r="I2324" i="4"/>
  <c r="I2185" i="4"/>
  <c r="I1997" i="4"/>
  <c r="I1783" i="4"/>
  <c r="I1440" i="4"/>
  <c r="I841" i="4"/>
  <c r="I2493" i="4"/>
  <c r="I2323" i="4"/>
  <c r="I2152" i="4"/>
  <c r="I1957" i="4"/>
  <c r="I1729" i="4"/>
  <c r="I1352" i="4"/>
  <c r="I585" i="4"/>
  <c r="I100" i="4"/>
  <c r="I2486" i="4"/>
  <c r="I2358" i="4"/>
  <c r="I2230" i="4"/>
  <c r="I2102" i="4"/>
  <c r="I1974" i="4"/>
  <c r="I1846" i="4"/>
  <c r="I1684" i="4"/>
  <c r="I1503" i="4"/>
  <c r="I1280" i="4"/>
  <c r="I1011" i="4"/>
  <c r="I381" i="4"/>
  <c r="I2044" i="4"/>
  <c r="I1916" i="4"/>
  <c r="I1777" i="4"/>
  <c r="I1607" i="4"/>
  <c r="I1408" i="4"/>
  <c r="I1175" i="4"/>
  <c r="I740" i="4"/>
  <c r="I83" i="4"/>
  <c r="I1549" i="4"/>
  <c r="I1334" i="4"/>
  <c r="I1087" i="4"/>
  <c r="I533" i="4"/>
  <c r="I2538" i="4"/>
  <c r="I2410" i="4"/>
  <c r="I2282" i="4"/>
  <c r="I2154" i="4"/>
  <c r="I2026" i="4"/>
  <c r="I1898" i="4"/>
  <c r="I1753" i="4"/>
  <c r="I1583" i="4"/>
  <c r="I1376" i="4"/>
  <c r="I1138" i="4"/>
  <c r="I649" i="4"/>
  <c r="I1790" i="4"/>
  <c r="I1662" i="4"/>
  <c r="I1534" i="4"/>
  <c r="I1405" i="4"/>
  <c r="I1259" i="4"/>
  <c r="I1102" i="4"/>
  <c r="I813" i="4"/>
  <c r="I404" i="4"/>
  <c r="I1556" i="4"/>
  <c r="I1428" i="4"/>
  <c r="I1284" i="4"/>
  <c r="I1132" i="4"/>
  <c r="I881" i="4"/>
  <c r="I470" i="4"/>
  <c r="I52" i="4"/>
  <c r="I1730" i="4"/>
  <c r="I1602" i="4"/>
  <c r="I1474" i="4"/>
  <c r="I1336" i="4"/>
  <c r="I1190" i="4"/>
  <c r="I1005" i="4"/>
  <c r="I621" i="4"/>
  <c r="I212" i="4"/>
  <c r="I1345" i="4"/>
  <c r="I1217" i="4"/>
  <c r="I1089" i="4"/>
  <c r="I926" i="4"/>
  <c r="I723" i="4"/>
  <c r="I517" i="4"/>
  <c r="I313" i="4"/>
  <c r="I108" i="4"/>
  <c r="I1096" i="4"/>
  <c r="I939" i="4"/>
  <c r="I733" i="4"/>
  <c r="I529" i="4"/>
  <c r="I324" i="4"/>
  <c r="I118" i="4"/>
  <c r="I796" i="4"/>
  <c r="I590" i="4"/>
  <c r="I387" i="4"/>
  <c r="I181" i="4"/>
  <c r="I1062" i="4"/>
  <c r="I884" i="4"/>
  <c r="I678" i="4"/>
  <c r="I475" i="4"/>
  <c r="I269" i="4"/>
  <c r="I57" i="4"/>
  <c r="I1002" i="4"/>
  <c r="I874" i="4"/>
  <c r="I746" i="4"/>
  <c r="I618" i="4"/>
  <c r="I490" i="4"/>
  <c r="I362" i="4"/>
  <c r="I234" i="4"/>
  <c r="I106" i="4"/>
  <c r="I992" i="4"/>
  <c r="I864" i="4"/>
  <c r="I736" i="4"/>
  <c r="I608" i="4"/>
  <c r="I480" i="4"/>
  <c r="I352" i="4"/>
  <c r="I224" i="4"/>
  <c r="I96" i="4"/>
  <c r="I983" i="4"/>
  <c r="I855" i="4"/>
  <c r="I727" i="4"/>
  <c r="I599" i="4"/>
  <c r="I471" i="4"/>
  <c r="I343" i="4"/>
  <c r="I215" i="4"/>
  <c r="I87" i="4"/>
  <c r="I2224" i="4"/>
  <c r="I2083" i="4"/>
  <c r="I1923" i="4"/>
  <c r="I1739" i="4"/>
  <c r="I1453" i="4"/>
  <c r="I1006" i="4"/>
  <c r="I1184" i="4"/>
  <c r="I686" i="4"/>
  <c r="I2539" i="4"/>
  <c r="I2432" i="4"/>
  <c r="I2336" i="4"/>
  <c r="I2240" i="4"/>
  <c r="I2144" i="4"/>
  <c r="I2024" i="4"/>
  <c r="I1883" i="4"/>
  <c r="I1733" i="4"/>
  <c r="I1493" i="4"/>
  <c r="I1116" i="4"/>
  <c r="I188" i="4"/>
  <c r="I2441" i="4"/>
  <c r="I2313" i="4"/>
  <c r="I2175" i="4"/>
  <c r="I1984" i="4"/>
  <c r="I1765" i="4"/>
  <c r="I1415" i="4"/>
  <c r="I755" i="4"/>
  <c r="I2483" i="4"/>
  <c r="I2312" i="4"/>
  <c r="I2141" i="4"/>
  <c r="I1944" i="4"/>
  <c r="I1712" i="4"/>
  <c r="I1324" i="4"/>
  <c r="I483" i="4"/>
  <c r="I51" i="4"/>
  <c r="I2454" i="4"/>
  <c r="I2326" i="4"/>
  <c r="I2198" i="4"/>
  <c r="I2070" i="4"/>
  <c r="I1942" i="4"/>
  <c r="I1809" i="4"/>
  <c r="I1641" i="4"/>
  <c r="I1451" i="4"/>
  <c r="I1223" i="4"/>
  <c r="I869" i="4"/>
  <c r="I217" i="4"/>
  <c r="I2012" i="4"/>
  <c r="I1884" i="4"/>
  <c r="I1735" i="4"/>
  <c r="I1563" i="4"/>
  <c r="I1351" i="4"/>
  <c r="I1107" i="4"/>
  <c r="I574" i="4"/>
  <c r="I1680" i="4"/>
  <c r="I1497" i="4"/>
  <c r="I1276" i="4"/>
  <c r="I997" i="4"/>
  <c r="I366" i="4"/>
  <c r="I2506" i="4"/>
  <c r="I2378" i="4"/>
  <c r="I2250" i="4"/>
  <c r="I2122" i="4"/>
  <c r="I1994" i="4"/>
  <c r="I1866" i="4"/>
  <c r="I1711" i="4"/>
  <c r="I1535" i="4"/>
  <c r="I1317" i="4"/>
  <c r="I1066" i="4"/>
  <c r="I484" i="4"/>
  <c r="I1758" i="4"/>
  <c r="I1630" i="4"/>
  <c r="I1502" i="4"/>
  <c r="I1368" i="4"/>
  <c r="I1222" i="4"/>
  <c r="I1053" i="4"/>
  <c r="I710" i="4"/>
  <c r="I301" i="4"/>
  <c r="I1524" i="4"/>
  <c r="I1394" i="4"/>
  <c r="I1247" i="4"/>
  <c r="I1090" i="4"/>
  <c r="I779" i="4"/>
  <c r="I369" i="4"/>
  <c r="I1826" i="4"/>
  <c r="I1698" i="4"/>
  <c r="I1570" i="4"/>
  <c r="I1442" i="4"/>
  <c r="I1300" i="4"/>
  <c r="I1150" i="4"/>
  <c r="I921" i="4"/>
  <c r="I518" i="4"/>
  <c r="I109" i="4"/>
  <c r="I1313" i="4"/>
  <c r="I1185" i="4"/>
  <c r="I1057" i="4"/>
  <c r="I876" i="4"/>
  <c r="I670" i="4"/>
  <c r="I467" i="4"/>
  <c r="I261" i="4"/>
  <c r="I46" i="4"/>
  <c r="I1064" i="4"/>
  <c r="I886" i="4"/>
  <c r="I683" i="4"/>
  <c r="I477" i="4"/>
  <c r="I273" i="4"/>
  <c r="I60" i="4"/>
  <c r="I745" i="4"/>
  <c r="I540" i="4"/>
  <c r="I334" i="4"/>
  <c r="I131" i="4"/>
  <c r="I1030" i="4"/>
  <c r="I833" i="4"/>
  <c r="I628" i="4"/>
  <c r="I422" i="4"/>
  <c r="I219" i="4"/>
  <c r="I93" i="4"/>
  <c r="I970" i="4"/>
  <c r="I842" i="4"/>
  <c r="I714" i="4"/>
  <c r="I586" i="4"/>
  <c r="I458" i="4"/>
  <c r="I330" i="4"/>
  <c r="I202" i="4"/>
  <c r="I74" i="4"/>
  <c r="I960" i="4"/>
  <c r="I832" i="4"/>
  <c r="I704" i="4"/>
  <c r="I576" i="4"/>
  <c r="I448" i="4"/>
  <c r="I320" i="4"/>
  <c r="I192" i="4"/>
  <c r="I64" i="4"/>
  <c r="I951" i="4"/>
  <c r="I823" i="4"/>
  <c r="I695" i="4"/>
  <c r="I567" i="4"/>
  <c r="I439" i="4"/>
  <c r="I311" i="4"/>
  <c r="I183" i="4"/>
  <c r="I55" i="4"/>
  <c r="I2287" i="4"/>
  <c r="I636" i="4"/>
  <c r="I2215" i="4"/>
  <c r="I2199" i="4"/>
  <c r="I2415" i="4"/>
  <c r="I2263" i="4"/>
  <c r="I2125" i="4"/>
  <c r="I1965" i="4"/>
  <c r="I1793" i="4"/>
  <c r="I1533" i="4"/>
  <c r="I1165" i="4"/>
  <c r="I2545" i="4"/>
  <c r="I2137" i="4"/>
  <c r="I1736" i="4"/>
  <c r="I957" i="4"/>
  <c r="I2203" i="4"/>
  <c r="I1787" i="4"/>
  <c r="I1133" i="4"/>
  <c r="I2268" i="4"/>
  <c r="I1873" i="4"/>
  <c r="I1343" i="4"/>
  <c r="I2385" i="4"/>
  <c r="I1929" i="4"/>
  <c r="I1389" i="4"/>
  <c r="I2488" i="4"/>
  <c r="I2232" i="4"/>
  <c r="I2480" i="4"/>
  <c r="I2343" i="4"/>
  <c r="I2209" i="4"/>
  <c r="I2065" i="4"/>
  <c r="I1901" i="4"/>
  <c r="I1708" i="4"/>
  <c r="I1404" i="4"/>
  <c r="I868" i="4"/>
  <c r="I1151" i="4"/>
  <c r="I601" i="4"/>
  <c r="I2517" i="4"/>
  <c r="I2421" i="4"/>
  <c r="I2325" i="4"/>
  <c r="I2229" i="4"/>
  <c r="I2133" i="4"/>
  <c r="I2011" i="4"/>
  <c r="I1871" i="4"/>
  <c r="I1717" i="4"/>
  <c r="I1467" i="4"/>
  <c r="I1082" i="4"/>
  <c r="I2431" i="4"/>
  <c r="I2281" i="4"/>
  <c r="I2153" i="4"/>
  <c r="I1959" i="4"/>
  <c r="I1731" i="4"/>
  <c r="I1356" i="4"/>
  <c r="I588" i="4"/>
  <c r="I2461" i="4"/>
  <c r="I2291" i="4"/>
  <c r="I2120" i="4"/>
  <c r="I1919" i="4"/>
  <c r="I1672" i="4"/>
  <c r="I1264" i="4"/>
  <c r="I268" i="4"/>
  <c r="I2446" i="4"/>
  <c r="I2318" i="4"/>
  <c r="I2190" i="4"/>
  <c r="I2062" i="4"/>
  <c r="I1934" i="4"/>
  <c r="I1800" i="4"/>
  <c r="I1631" i="4"/>
  <c r="I1439" i="4"/>
  <c r="I1207" i="4"/>
  <c r="I830" i="4"/>
  <c r="I177" i="4"/>
  <c r="I2004" i="4"/>
  <c r="I1876" i="4"/>
  <c r="I1724" i="4"/>
  <c r="I1551" i="4"/>
  <c r="I1335" i="4"/>
  <c r="I1091" i="4"/>
  <c r="I534" i="4"/>
  <c r="I1669" i="4"/>
  <c r="I1485" i="4"/>
  <c r="I1261" i="4"/>
  <c r="I966" i="4"/>
  <c r="I329" i="4"/>
  <c r="I2498" i="4"/>
  <c r="I2370" i="4"/>
  <c r="I2242" i="4"/>
  <c r="I2114" i="4"/>
  <c r="I1986" i="4"/>
  <c r="I1858" i="4"/>
  <c r="I1700" i="4"/>
  <c r="I1521" i="4"/>
  <c r="I1303" i="4"/>
  <c r="I1044" i="4"/>
  <c r="I444" i="4"/>
  <c r="I1750" i="4"/>
  <c r="I1622" i="4"/>
  <c r="I1494" i="4"/>
  <c r="I1359" i="4"/>
  <c r="I1213" i="4"/>
  <c r="I1042" i="4"/>
  <c r="I685" i="4"/>
  <c r="I276" i="4"/>
  <c r="I1516" i="4"/>
  <c r="I1384" i="4"/>
  <c r="I1238" i="4"/>
  <c r="I1076" i="4"/>
  <c r="I753" i="4"/>
  <c r="I342" i="4"/>
  <c r="I1818" i="4"/>
  <c r="I1690" i="4"/>
  <c r="I1562" i="4"/>
  <c r="I1434" i="4"/>
  <c r="I1291" i="4"/>
  <c r="I1140" i="4"/>
  <c r="I902" i="4"/>
  <c r="I493" i="4"/>
  <c r="I81" i="4"/>
  <c r="I1305" i="4"/>
  <c r="I1177" i="4"/>
  <c r="I1049" i="4"/>
  <c r="I862" i="4"/>
  <c r="I659" i="4"/>
  <c r="I453" i="4"/>
  <c r="I249" i="4"/>
  <c r="I30" i="4"/>
  <c r="I1056" i="4"/>
  <c r="I875" i="4"/>
  <c r="I669" i="4"/>
  <c r="I465" i="4"/>
  <c r="I260" i="4"/>
  <c r="I44" i="4"/>
  <c r="I732" i="4"/>
  <c r="I526" i="4"/>
  <c r="I323" i="4"/>
  <c r="I117" i="4"/>
  <c r="I1022" i="4"/>
  <c r="I820" i="4"/>
  <c r="I614" i="4"/>
  <c r="I411" i="4"/>
  <c r="I205" i="4"/>
  <c r="I85" i="4"/>
  <c r="I962" i="4"/>
  <c r="I834" i="4"/>
  <c r="I706" i="4"/>
  <c r="I578" i="4"/>
  <c r="I450" i="4"/>
  <c r="I322" i="4"/>
  <c r="I194" i="4"/>
  <c r="I66" i="4"/>
  <c r="I952" i="4"/>
  <c r="I824" i="4"/>
  <c r="I696" i="4"/>
  <c r="I568" i="4"/>
  <c r="I440" i="4"/>
  <c r="I312" i="4"/>
  <c r="I184" i="4"/>
  <c r="I56" i="4"/>
  <c r="I943" i="4"/>
  <c r="I815" i="4"/>
  <c r="I687" i="4"/>
  <c r="I559" i="4"/>
  <c r="I431" i="4"/>
  <c r="I303" i="4"/>
  <c r="I175" i="4"/>
  <c r="I47" i="4"/>
  <c r="I2037" i="4"/>
  <c r="I1935" i="4"/>
  <c r="I1830" i="4"/>
  <c r="I1697" i="4"/>
  <c r="I1519" i="4"/>
  <c r="I1299" i="4"/>
  <c r="I1039" i="4"/>
  <c r="I396" i="4"/>
  <c r="I2516" i="4"/>
  <c r="I2420" i="4"/>
  <c r="I2335" i="4"/>
  <c r="I2249" i="4"/>
  <c r="I2164" i="4"/>
  <c r="I2073" i="4"/>
  <c r="I1971" i="4"/>
  <c r="I1869" i="4"/>
  <c r="I1749" i="4"/>
  <c r="I1589" i="4"/>
  <c r="I1386" i="4"/>
  <c r="I1148" i="4"/>
  <c r="I675" i="4"/>
  <c r="I2557" i="4"/>
  <c r="I2472" i="4"/>
  <c r="I2387" i="4"/>
  <c r="I2301" i="4"/>
  <c r="I2216" i="4"/>
  <c r="I2131" i="4"/>
  <c r="I2033" i="4"/>
  <c r="I1931" i="4"/>
  <c r="I1827" i="4"/>
  <c r="I1693" i="4"/>
  <c r="I1513" i="4"/>
  <c r="I1294" i="4"/>
  <c r="I1031" i="4"/>
  <c r="I380" i="4"/>
  <c r="I345" i="4"/>
  <c r="I2502" i="4"/>
  <c r="I2438" i="4"/>
  <c r="I2374" i="4"/>
  <c r="I2310" i="4"/>
  <c r="I2246" i="4"/>
  <c r="I2182" i="4"/>
  <c r="I2118" i="4"/>
  <c r="I2054" i="4"/>
  <c r="I1990" i="4"/>
  <c r="I1926" i="4"/>
  <c r="I1862" i="4"/>
  <c r="I1791" i="4"/>
  <c r="I1705" i="4"/>
  <c r="I1620" i="4"/>
  <c r="I1528" i="4"/>
  <c r="I1425" i="4"/>
  <c r="I1310" i="4"/>
  <c r="I1194" i="4"/>
  <c r="I1055" i="4"/>
  <c r="I790" i="4"/>
  <c r="I460" i="4"/>
  <c r="I137" i="4"/>
  <c r="I2060" i="4"/>
  <c r="I1996" i="4"/>
  <c r="I1932" i="4"/>
  <c r="I1868" i="4"/>
  <c r="I1798" i="4"/>
  <c r="I1713" i="4"/>
  <c r="I1628" i="4"/>
  <c r="I1537" i="4"/>
  <c r="I1435" i="4"/>
  <c r="I1322" i="4"/>
  <c r="I1205" i="4"/>
  <c r="I1069" i="4"/>
  <c r="I819" i="4"/>
  <c r="I494" i="4"/>
  <c r="I165" i="4"/>
  <c r="I1659" i="4"/>
  <c r="I1573" i="4"/>
  <c r="I1472" i="4"/>
  <c r="I1363" i="4"/>
  <c r="I1246" i="4"/>
  <c r="I1123" i="4"/>
  <c r="I933" i="4"/>
  <c r="I612" i="4"/>
  <c r="I281" i="4"/>
  <c r="I2554" i="4"/>
  <c r="I2490" i="4"/>
  <c r="I2426" i="4"/>
  <c r="I2362" i="4"/>
  <c r="I2298" i="4"/>
  <c r="I2234" i="4"/>
  <c r="I2170" i="4"/>
  <c r="I2106" i="4"/>
  <c r="I2042" i="4"/>
  <c r="I1978" i="4"/>
  <c r="I1914" i="4"/>
  <c r="I1850" i="4"/>
  <c r="I1775" i="4"/>
  <c r="I1689" i="4"/>
  <c r="I1604" i="4"/>
  <c r="I1509" i="4"/>
  <c r="I1406" i="4"/>
  <c r="I1288" i="4"/>
  <c r="I1171" i="4"/>
  <c r="I1023" i="4"/>
  <c r="I729" i="4"/>
  <c r="I405" i="4"/>
  <c r="I68" i="4"/>
  <c r="I1742" i="4"/>
  <c r="I1678" i="4"/>
  <c r="I1614" i="4"/>
  <c r="I1550" i="4"/>
  <c r="I1486" i="4"/>
  <c r="I1422" i="4"/>
  <c r="I1350" i="4"/>
  <c r="I1277" i="4"/>
  <c r="I1204" i="4"/>
  <c r="I1124" i="4"/>
  <c r="I1028" i="4"/>
  <c r="I865" i="4"/>
  <c r="I660" i="4"/>
  <c r="I454" i="4"/>
  <c r="I251" i="4"/>
  <c r="I33" i="4"/>
  <c r="I1508" i="4"/>
  <c r="I1444" i="4"/>
  <c r="I1375" i="4"/>
  <c r="I1302" i="4"/>
  <c r="I1229" i="4"/>
  <c r="I1154" i="4"/>
  <c r="I1063" i="4"/>
  <c r="I929" i="4"/>
  <c r="I726" i="4"/>
  <c r="I523" i="4"/>
  <c r="I317" i="4"/>
  <c r="I113" i="4"/>
  <c r="I1810" i="4"/>
  <c r="I1746" i="4"/>
  <c r="I1682" i="4"/>
  <c r="I1618" i="4"/>
  <c r="I1554" i="4"/>
  <c r="I1490" i="4"/>
  <c r="I1426" i="4"/>
  <c r="I1355" i="4"/>
  <c r="I1282" i="4"/>
  <c r="I1208" i="4"/>
  <c r="I1130" i="4"/>
  <c r="I1035" i="4"/>
  <c r="I877" i="4"/>
  <c r="I673" i="4"/>
  <c r="I468" i="4"/>
  <c r="I262" i="4"/>
  <c r="I49" i="4"/>
  <c r="I1361" i="4"/>
  <c r="I1297" i="4"/>
  <c r="I1233" i="4"/>
  <c r="I1169" i="4"/>
  <c r="I1105" i="4"/>
  <c r="I1041" i="4"/>
  <c r="I953" i="4"/>
  <c r="I851" i="4"/>
  <c r="I748" i="4"/>
  <c r="I645" i="4"/>
  <c r="I542" i="4"/>
  <c r="I441" i="4"/>
  <c r="I339" i="4"/>
  <c r="I236" i="4"/>
  <c r="I133" i="4"/>
  <c r="I14" i="4"/>
  <c r="I1112" i="4"/>
  <c r="I1048" i="4"/>
  <c r="I964" i="4"/>
  <c r="I861" i="4"/>
  <c r="I758" i="4"/>
  <c r="I657" i="4"/>
  <c r="I555" i="4"/>
  <c r="I452" i="4"/>
  <c r="I349" i="4"/>
  <c r="I246" i="4"/>
  <c r="I145" i="4"/>
  <c r="I28" i="4"/>
  <c r="I821" i="4"/>
  <c r="I718" i="4"/>
  <c r="I617" i="4"/>
  <c r="I515" i="4"/>
  <c r="I412" i="4"/>
  <c r="I309" i="4"/>
  <c r="I206" i="4"/>
  <c r="I105" i="4"/>
  <c r="I1078" i="4"/>
  <c r="I1012" i="4"/>
  <c r="I909" i="4"/>
  <c r="I806" i="4"/>
  <c r="I705" i="4"/>
  <c r="I603" i="4"/>
  <c r="I500" i="4"/>
  <c r="I397" i="4"/>
  <c r="I294" i="4"/>
  <c r="I193" i="4"/>
  <c r="I89" i="4"/>
  <c r="I77" i="4"/>
  <c r="I13" i="4"/>
  <c r="I954" i="4"/>
  <c r="I890" i="4"/>
  <c r="I826" i="4"/>
  <c r="I762" i="4"/>
  <c r="I698" i="4"/>
  <c r="I634" i="4"/>
  <c r="I570" i="4"/>
  <c r="I506" i="4"/>
  <c r="I442" i="4"/>
  <c r="I378" i="4"/>
  <c r="I314" i="4"/>
  <c r="I250" i="4"/>
  <c r="I186" i="4"/>
  <c r="I122" i="4"/>
  <c r="I58" i="4"/>
  <c r="I1008" i="4"/>
  <c r="I944" i="4"/>
  <c r="I880" i="4"/>
  <c r="I816" i="4"/>
  <c r="I752" i="4"/>
  <c r="I688" i="4"/>
  <c r="I624" i="4"/>
  <c r="I560" i="4"/>
  <c r="I496" i="4"/>
  <c r="I432" i="4"/>
  <c r="I368" i="4"/>
  <c r="I304" i="4"/>
  <c r="I240" i="4"/>
  <c r="I176" i="4"/>
  <c r="I112" i="4"/>
  <c r="I48" i="4"/>
  <c r="I999" i="4"/>
  <c r="I935" i="4"/>
  <c r="I871" i="4"/>
  <c r="I807" i="4"/>
  <c r="I743" i="4"/>
  <c r="I679" i="4"/>
  <c r="I615" i="4"/>
  <c r="I551" i="4"/>
  <c r="I487" i="4"/>
  <c r="I423" i="4"/>
  <c r="I359" i="4"/>
  <c r="I295" i="4"/>
  <c r="I231" i="4"/>
  <c r="I167" i="4"/>
  <c r="I103" i="4"/>
  <c r="I39" i="4"/>
  <c r="I1083" i="4"/>
  <c r="I521" i="4"/>
  <c r="I2528" i="4"/>
  <c r="I2443" i="4"/>
  <c r="I2357" i="4"/>
  <c r="I2272" i="4"/>
  <c r="I2187" i="4"/>
  <c r="I2101" i="4"/>
  <c r="I1999" i="4"/>
  <c r="I1896" i="4"/>
  <c r="I1784" i="4"/>
  <c r="I1633" i="4"/>
  <c r="I1441" i="4"/>
  <c r="I1212" i="4"/>
  <c r="I843" i="4"/>
  <c r="I67" i="4"/>
  <c r="I2484" i="4"/>
  <c r="I2388" i="4"/>
  <c r="I2303" i="4"/>
  <c r="I2217" i="4"/>
  <c r="I2132" i="4"/>
  <c r="I2035" i="4"/>
  <c r="I1933" i="4"/>
  <c r="I1829" i="4"/>
  <c r="I1696" i="4"/>
  <c r="I1517" i="4"/>
  <c r="I1298" i="4"/>
  <c r="I1036" i="4"/>
  <c r="I393" i="4"/>
  <c r="I2525" i="4"/>
  <c r="I2440" i="4"/>
  <c r="I2355" i="4"/>
  <c r="I2269" i="4"/>
  <c r="I2184" i="4"/>
  <c r="I2097" i="4"/>
  <c r="I1995" i="4"/>
  <c r="I1893" i="4"/>
  <c r="I1781" i="4"/>
  <c r="I1629" i="4"/>
  <c r="I1437" i="4"/>
  <c r="I1206" i="4"/>
  <c r="I828" i="4"/>
  <c r="I36" i="4"/>
  <c r="I227" i="4"/>
  <c r="I2542" i="4"/>
  <c r="I2478" i="4"/>
  <c r="I2414" i="4"/>
  <c r="I2350" i="4"/>
  <c r="I2286" i="4"/>
  <c r="I2222" i="4"/>
  <c r="I2158" i="4"/>
  <c r="I2094" i="4"/>
  <c r="I2030" i="4"/>
  <c r="I1966" i="4"/>
  <c r="I1902" i="4"/>
  <c r="I1837" i="4"/>
  <c r="I1759" i="4"/>
  <c r="I1673" i="4"/>
  <c r="I1588" i="4"/>
  <c r="I1489" i="4"/>
  <c r="I1383" i="4"/>
  <c r="I1267" i="4"/>
  <c r="I1147" i="4"/>
  <c r="I980" i="4"/>
  <c r="I665" i="4"/>
  <c r="I341" i="4"/>
  <c r="I2100" i="4"/>
  <c r="I2036" i="4"/>
  <c r="I1972" i="4"/>
  <c r="I1908" i="4"/>
  <c r="I1844" i="4"/>
  <c r="I1767" i="4"/>
  <c r="I1681" i="4"/>
  <c r="I1596" i="4"/>
  <c r="I1499" i="4"/>
  <c r="I1395" i="4"/>
  <c r="I1278" i="4"/>
  <c r="I1158" i="4"/>
  <c r="I1001" i="4"/>
  <c r="I700" i="4"/>
  <c r="I371" i="4"/>
  <c r="I35" i="4"/>
  <c r="I1627" i="4"/>
  <c r="I1536" i="4"/>
  <c r="I1433" i="4"/>
  <c r="I1319" i="4"/>
  <c r="I1203" i="4"/>
  <c r="I1068" i="4"/>
  <c r="I817" i="4"/>
  <c r="I485" i="4"/>
  <c r="I163" i="4"/>
  <c r="I2530" i="4"/>
  <c r="I2466" i="4"/>
  <c r="I2402" i="4"/>
  <c r="I2338" i="4"/>
  <c r="I2274" i="4"/>
  <c r="I2210" i="4"/>
  <c r="I2146" i="4"/>
  <c r="I2082" i="4"/>
  <c r="I2018" i="4"/>
  <c r="I1954" i="4"/>
  <c r="I1890" i="4"/>
  <c r="I1823" i="4"/>
  <c r="I1743" i="4"/>
  <c r="I1657" i="4"/>
  <c r="I1572" i="4"/>
  <c r="I1471" i="4"/>
  <c r="I1362" i="4"/>
  <c r="I1244" i="4"/>
  <c r="I1119" i="4"/>
  <c r="I931" i="4"/>
  <c r="I611" i="4"/>
  <c r="I278" i="4"/>
  <c r="I1782" i="4"/>
  <c r="I1718" i="4"/>
  <c r="I1654" i="4"/>
  <c r="I1590" i="4"/>
  <c r="I1526" i="4"/>
  <c r="I1462" i="4"/>
  <c r="I1396" i="4"/>
  <c r="I1323" i="4"/>
  <c r="I1250" i="4"/>
  <c r="I1176" i="4"/>
  <c r="I1092" i="4"/>
  <c r="I972" i="4"/>
  <c r="I788" i="4"/>
  <c r="I582" i="4"/>
  <c r="I379" i="4"/>
  <c r="I173" i="4"/>
  <c r="I1548" i="4"/>
  <c r="I1484" i="4"/>
  <c r="I1420" i="4"/>
  <c r="I1348" i="4"/>
  <c r="I1275" i="4"/>
  <c r="I1202" i="4"/>
  <c r="I1122" i="4"/>
  <c r="I1026" i="4"/>
  <c r="I854" i="4"/>
  <c r="I651" i="4"/>
  <c r="I445" i="4"/>
  <c r="I241" i="4"/>
  <c r="I20" i="4"/>
  <c r="I1786" i="4"/>
  <c r="I1722" i="4"/>
  <c r="I1658" i="4"/>
  <c r="I1594" i="4"/>
  <c r="I1530" i="4"/>
  <c r="I1466" i="4"/>
  <c r="I1400" i="4"/>
  <c r="I1327" i="4"/>
  <c r="I1254" i="4"/>
  <c r="I1181" i="4"/>
  <c r="I1098" i="4"/>
  <c r="I982" i="4"/>
  <c r="I801" i="4"/>
  <c r="I596" i="4"/>
  <c r="I390" i="4"/>
  <c r="I187" i="4"/>
  <c r="I1401" i="4"/>
  <c r="I1337" i="4"/>
  <c r="I1273" i="4"/>
  <c r="I1209" i="4"/>
  <c r="I1145" i="4"/>
  <c r="I1081" i="4"/>
  <c r="I1017" i="4"/>
  <c r="I915" i="4"/>
  <c r="I812" i="4"/>
  <c r="I709" i="4"/>
  <c r="I606" i="4"/>
  <c r="I505" i="4"/>
  <c r="I403" i="4"/>
  <c r="I300" i="4"/>
  <c r="I197" i="4"/>
  <c r="I94" i="4"/>
  <c r="I1152" i="4"/>
  <c r="I1088" i="4"/>
  <c r="I1024" i="4"/>
  <c r="I925" i="4"/>
  <c r="I822" i="4"/>
  <c r="I721" i="4"/>
  <c r="I619" i="4"/>
  <c r="I516" i="4"/>
  <c r="I413" i="4"/>
  <c r="I310" i="4"/>
  <c r="I209" i="4"/>
  <c r="I107" i="4"/>
  <c r="I885" i="4"/>
  <c r="I782" i="4"/>
  <c r="I681" i="4"/>
  <c r="I579" i="4"/>
  <c r="I476" i="4"/>
  <c r="I373" i="4"/>
  <c r="I270" i="4"/>
  <c r="I169" i="4"/>
  <c r="I59" i="4"/>
  <c r="I1054" i="4"/>
  <c r="I973" i="4"/>
  <c r="I870" i="4"/>
  <c r="I769" i="4"/>
  <c r="I667" i="4"/>
  <c r="I564" i="4"/>
  <c r="I461" i="4"/>
  <c r="I358" i="4"/>
  <c r="I257" i="4"/>
  <c r="I155" i="4"/>
  <c r="I41" i="4"/>
  <c r="I53" i="4"/>
  <c r="I994" i="4"/>
  <c r="I930" i="4"/>
  <c r="I866" i="4"/>
  <c r="I802" i="4"/>
  <c r="I738" i="4"/>
  <c r="I674" i="4"/>
  <c r="I610" i="4"/>
  <c r="I546" i="4"/>
  <c r="I482" i="4"/>
  <c r="I418" i="4"/>
  <c r="I354" i="4"/>
  <c r="I290" i="4"/>
  <c r="I226" i="4"/>
  <c r="I162" i="4"/>
  <c r="I98" i="4"/>
  <c r="I34" i="4"/>
  <c r="I984" i="4"/>
  <c r="I920" i="4"/>
  <c r="I856" i="4"/>
  <c r="I792" i="4"/>
  <c r="I728" i="4"/>
  <c r="I664" i="4"/>
  <c r="I600" i="4"/>
  <c r="I536" i="4"/>
  <c r="I472" i="4"/>
  <c r="I408" i="4"/>
  <c r="I344" i="4"/>
  <c r="I280" i="4"/>
  <c r="I216" i="4"/>
  <c r="I152" i="4"/>
  <c r="I88" i="4"/>
  <c r="I24" i="4"/>
  <c r="I975" i="4"/>
  <c r="I911" i="4"/>
  <c r="I847" i="4"/>
  <c r="I783" i="4"/>
  <c r="I719" i="4"/>
  <c r="I655" i="4"/>
  <c r="I591" i="4"/>
  <c r="I527" i="4"/>
  <c r="I463" i="4"/>
  <c r="I399" i="4"/>
  <c r="I335" i="4"/>
  <c r="I271" i="4"/>
  <c r="I207" i="4"/>
  <c r="I143" i="4"/>
  <c r="I79" i="4"/>
  <c r="I15" i="4"/>
  <c r="I1416" i="4"/>
  <c r="I1182" i="4"/>
  <c r="I764" i="4"/>
  <c r="I2473" i="4"/>
  <c r="I2377" i="4"/>
  <c r="I2292" i="4"/>
  <c r="I2207" i="4"/>
  <c r="I2121" i="4"/>
  <c r="I2023" i="4"/>
  <c r="I1920" i="4"/>
  <c r="I1813" i="4"/>
  <c r="I1675" i="4"/>
  <c r="I1491" i="4"/>
  <c r="I1269" i="4"/>
  <c r="I981" i="4"/>
  <c r="I277" i="4"/>
  <c r="I2515" i="4"/>
  <c r="I2429" i="4"/>
  <c r="I2344" i="4"/>
  <c r="I2259" i="4"/>
  <c r="I2173" i="4"/>
  <c r="I2085" i="4"/>
  <c r="I1983" i="4"/>
  <c r="I1880" i="4"/>
  <c r="I1763" i="4"/>
  <c r="I1608" i="4"/>
  <c r="I1411" i="4"/>
  <c r="I1178" i="4"/>
  <c r="I741" i="4"/>
  <c r="I509" i="4"/>
  <c r="I179" i="4"/>
  <c r="I2534" i="4"/>
  <c r="I2470" i="4"/>
  <c r="I2406" i="4"/>
  <c r="I2342" i="4"/>
  <c r="I2278" i="4"/>
  <c r="I2214" i="4"/>
  <c r="I2150" i="4"/>
  <c r="I2086" i="4"/>
  <c r="I2022" i="4"/>
  <c r="I1958" i="4"/>
  <c r="I1894" i="4"/>
  <c r="I1828" i="4"/>
  <c r="I1748" i="4"/>
  <c r="I1663" i="4"/>
  <c r="I1577" i="4"/>
  <c r="I1477" i="4"/>
  <c r="I1370" i="4"/>
  <c r="I1252" i="4"/>
  <c r="I1127" i="4"/>
  <c r="I945" i="4"/>
  <c r="I627" i="4"/>
  <c r="I302" i="4"/>
  <c r="I2092" i="4"/>
  <c r="I2028" i="4"/>
  <c r="I1964" i="4"/>
  <c r="I1900" i="4"/>
  <c r="I1835" i="4"/>
  <c r="I1756" i="4"/>
  <c r="I1671" i="4"/>
  <c r="I1585" i="4"/>
  <c r="I1487" i="4"/>
  <c r="I1380" i="4"/>
  <c r="I1262" i="4"/>
  <c r="I1141" i="4"/>
  <c r="I971" i="4"/>
  <c r="I661" i="4"/>
  <c r="I331" i="4"/>
  <c r="I1701" i="4"/>
  <c r="I1616" i="4"/>
  <c r="I1523" i="4"/>
  <c r="I1421" i="4"/>
  <c r="I1306" i="4"/>
  <c r="I1188" i="4"/>
  <c r="I1045" i="4"/>
  <c r="I777" i="4"/>
  <c r="I446" i="4"/>
  <c r="I124" i="4"/>
  <c r="I2522" i="4"/>
  <c r="I2458" i="4"/>
  <c r="I2394" i="4"/>
  <c r="I2330" i="4"/>
  <c r="I2266" i="4"/>
  <c r="I2202" i="4"/>
  <c r="I2138" i="4"/>
  <c r="I2074" i="4"/>
  <c r="I2010" i="4"/>
  <c r="I1946" i="4"/>
  <c r="I1882" i="4"/>
  <c r="I1814" i="4"/>
  <c r="I1732" i="4"/>
  <c r="I1647" i="4"/>
  <c r="I1560" i="4"/>
  <c r="I1457" i="4"/>
  <c r="I1347" i="4"/>
  <c r="I1230" i="4"/>
  <c r="I1103" i="4"/>
  <c r="I893" i="4"/>
  <c r="I563" i="4"/>
  <c r="I238" i="4"/>
  <c r="I1774" i="4"/>
  <c r="I1710" i="4"/>
  <c r="I1646" i="4"/>
  <c r="I1582" i="4"/>
  <c r="I1518" i="4"/>
  <c r="I1454" i="4"/>
  <c r="I1387" i="4"/>
  <c r="I1314" i="4"/>
  <c r="I1240" i="4"/>
  <c r="I1166" i="4"/>
  <c r="I1079" i="4"/>
  <c r="I955" i="4"/>
  <c r="I763" i="4"/>
  <c r="I557" i="4"/>
  <c r="I353" i="4"/>
  <c r="I148" i="4"/>
  <c r="I1540" i="4"/>
  <c r="I1476" i="4"/>
  <c r="I1412" i="4"/>
  <c r="I1339" i="4"/>
  <c r="I1266" i="4"/>
  <c r="I1192" i="4"/>
  <c r="I1110" i="4"/>
  <c r="I1009" i="4"/>
  <c r="I829" i="4"/>
  <c r="I625" i="4"/>
  <c r="I420" i="4"/>
  <c r="I214" i="4"/>
  <c r="I1842" i="4"/>
  <c r="I1778" i="4"/>
  <c r="I1714" i="4"/>
  <c r="I1650" i="4"/>
  <c r="I1586" i="4"/>
  <c r="I1522" i="4"/>
  <c r="I1458" i="4"/>
  <c r="I1391" i="4"/>
  <c r="I1318" i="4"/>
  <c r="I1245" i="4"/>
  <c r="I1172" i="4"/>
  <c r="I1085" i="4"/>
  <c r="I963" i="4"/>
  <c r="I774" i="4"/>
  <c r="I571" i="4"/>
  <c r="I365" i="4"/>
  <c r="I161" i="4"/>
  <c r="I1393" i="4"/>
  <c r="I1329" i="4"/>
  <c r="I1265" i="4"/>
  <c r="I1201" i="4"/>
  <c r="I1137" i="4"/>
  <c r="I1073" i="4"/>
  <c r="I1004" i="4"/>
  <c r="I901" i="4"/>
  <c r="I798" i="4"/>
  <c r="I697" i="4"/>
  <c r="I595" i="4"/>
  <c r="I492" i="4"/>
  <c r="I389" i="4"/>
  <c r="I286" i="4"/>
  <c r="I185" i="4"/>
  <c r="I78" i="4"/>
  <c r="I1144" i="4"/>
  <c r="I1080" i="4"/>
  <c r="I1014" i="4"/>
  <c r="I913" i="4"/>
  <c r="I811" i="4"/>
  <c r="I708" i="4"/>
  <c r="I605" i="4"/>
  <c r="I502" i="4"/>
  <c r="I401" i="4"/>
  <c r="I299" i="4"/>
  <c r="I196" i="4"/>
  <c r="I92" i="4"/>
  <c r="I873" i="4"/>
  <c r="I771" i="4"/>
  <c r="I668" i="4"/>
  <c r="I565" i="4"/>
  <c r="I462" i="4"/>
  <c r="I361" i="4"/>
  <c r="I259" i="4"/>
  <c r="I156" i="4"/>
  <c r="I43" i="4"/>
  <c r="I1046" i="4"/>
  <c r="I961" i="4"/>
  <c r="I859" i="4"/>
  <c r="I756" i="4"/>
  <c r="I653" i="4"/>
  <c r="I550" i="4"/>
  <c r="I449" i="4"/>
  <c r="I347" i="4"/>
  <c r="I244" i="4"/>
  <c r="I141" i="4"/>
  <c r="I25" i="4"/>
  <c r="I45" i="4"/>
  <c r="I986" i="4"/>
  <c r="I922" i="4"/>
  <c r="I858" i="4"/>
  <c r="I794" i="4"/>
  <c r="I730" i="4"/>
  <c r="I666" i="4"/>
  <c r="I602" i="4"/>
  <c r="I538" i="4"/>
  <c r="I474" i="4"/>
  <c r="I410" i="4"/>
  <c r="I346" i="4"/>
  <c r="I282" i="4"/>
  <c r="I218" i="4"/>
  <c r="I154" i="4"/>
  <c r="I90" i="4"/>
  <c r="I26" i="4"/>
  <c r="I976" i="4"/>
  <c r="I912" i="4"/>
  <c r="I848" i="4"/>
  <c r="I784" i="4"/>
  <c r="I720" i="4"/>
  <c r="I656" i="4"/>
  <c r="I592" i="4"/>
  <c r="I528" i="4"/>
  <c r="I464" i="4"/>
  <c r="I400" i="4"/>
  <c r="I336" i="4"/>
  <c r="I272" i="4"/>
  <c r="I208" i="4"/>
  <c r="I144" i="4"/>
  <c r="I80" i="4"/>
  <c r="I16" i="4"/>
  <c r="I967" i="4"/>
  <c r="I903" i="4"/>
  <c r="I839" i="4"/>
  <c r="I775" i="4"/>
  <c r="I711" i="4"/>
  <c r="I647" i="4"/>
  <c r="I583" i="4"/>
  <c r="I519" i="4"/>
  <c r="I455" i="4"/>
  <c r="I391" i="4"/>
  <c r="I327" i="4"/>
  <c r="I263" i="4"/>
  <c r="I199" i="4"/>
  <c r="I135" i="4"/>
  <c r="I71" i="4"/>
  <c r="I7" i="4"/>
  <c r="I2111" i="4"/>
  <c r="I2009" i="4"/>
  <c r="I1907" i="4"/>
  <c r="I1799" i="4"/>
  <c r="I1653" i="4"/>
  <c r="I1465" i="4"/>
  <c r="I1239" i="4"/>
  <c r="I917" i="4"/>
  <c r="I174" i="4"/>
  <c r="I2504" i="4"/>
  <c r="I2419" i="4"/>
  <c r="I2333" i="4"/>
  <c r="I2248" i="4"/>
  <c r="I2163" i="4"/>
  <c r="I2072" i="4"/>
  <c r="I1969" i="4"/>
  <c r="I1867" i="4"/>
  <c r="I1747" i="4"/>
  <c r="I1587" i="4"/>
  <c r="I1381" i="4"/>
  <c r="I1143" i="4"/>
  <c r="I662" i="4"/>
  <c r="I469" i="4"/>
  <c r="I140" i="4"/>
  <c r="I2526" i="4"/>
  <c r="I2462" i="4"/>
  <c r="I2398" i="4"/>
  <c r="I2334" i="4"/>
  <c r="I2270" i="4"/>
  <c r="I2206" i="4"/>
  <c r="I2142" i="4"/>
  <c r="I2078" i="4"/>
  <c r="I2014" i="4"/>
  <c r="I1950" i="4"/>
  <c r="I1886" i="4"/>
  <c r="I1819" i="4"/>
  <c r="I1737" i="4"/>
  <c r="I1652" i="4"/>
  <c r="I1567" i="4"/>
  <c r="I1464" i="4"/>
  <c r="I1354" i="4"/>
  <c r="I1237" i="4"/>
  <c r="I1111" i="4"/>
  <c r="I916" i="4"/>
  <c r="I587" i="4"/>
  <c r="I254" i="4"/>
  <c r="I2084" i="4"/>
  <c r="I2020" i="4"/>
  <c r="I1956" i="4"/>
  <c r="I1892" i="4"/>
  <c r="I1825" i="4"/>
  <c r="I1745" i="4"/>
  <c r="I1660" i="4"/>
  <c r="I1575" i="4"/>
  <c r="I1473" i="4"/>
  <c r="I1365" i="4"/>
  <c r="I1248" i="4"/>
  <c r="I1125" i="4"/>
  <c r="I937" i="4"/>
  <c r="I613" i="4"/>
  <c r="I291" i="4"/>
  <c r="I1691" i="4"/>
  <c r="I1605" i="4"/>
  <c r="I1511" i="4"/>
  <c r="I1407" i="4"/>
  <c r="I1290" i="4"/>
  <c r="I1173" i="4"/>
  <c r="I1027" i="4"/>
  <c r="I739" i="4"/>
  <c r="I406" i="4"/>
  <c r="I70" i="4"/>
  <c r="I2514" i="4"/>
  <c r="I2450" i="4"/>
  <c r="I2386" i="4"/>
  <c r="I2322" i="4"/>
  <c r="I2258" i="4"/>
  <c r="I2194" i="4"/>
  <c r="I2130" i="4"/>
  <c r="I2066" i="4"/>
  <c r="I2002" i="4"/>
  <c r="I1938" i="4"/>
  <c r="I1874" i="4"/>
  <c r="I1805" i="4"/>
  <c r="I1721" i="4"/>
  <c r="I1636" i="4"/>
  <c r="I1547" i="4"/>
  <c r="I1445" i="4"/>
  <c r="I1333" i="4"/>
  <c r="I1215" i="4"/>
  <c r="I1084" i="4"/>
  <c r="I853" i="4"/>
  <c r="I524" i="4"/>
  <c r="I201" i="4"/>
  <c r="I1766" i="4"/>
  <c r="I1702" i="4"/>
  <c r="I1638" i="4"/>
  <c r="I1574" i="4"/>
  <c r="I1510" i="4"/>
  <c r="I1446" i="4"/>
  <c r="I1378" i="4"/>
  <c r="I1304" i="4"/>
  <c r="I1231" i="4"/>
  <c r="I1156" i="4"/>
  <c r="I1067" i="4"/>
  <c r="I932" i="4"/>
  <c r="I737" i="4"/>
  <c r="I532" i="4"/>
  <c r="I326" i="4"/>
  <c r="I123" i="4"/>
  <c r="I1532" i="4"/>
  <c r="I1468" i="4"/>
  <c r="I1403" i="4"/>
  <c r="I1330" i="4"/>
  <c r="I1256" i="4"/>
  <c r="I1183" i="4"/>
  <c r="I1100" i="4"/>
  <c r="I988" i="4"/>
  <c r="I804" i="4"/>
  <c r="I598" i="4"/>
  <c r="I395" i="4"/>
  <c r="I189" i="4"/>
  <c r="I1834" i="4"/>
  <c r="I1770" i="4"/>
  <c r="I1706" i="4"/>
  <c r="I1642" i="4"/>
  <c r="I1578" i="4"/>
  <c r="I1514" i="4"/>
  <c r="I1450" i="4"/>
  <c r="I1382" i="4"/>
  <c r="I1309" i="4"/>
  <c r="I1236" i="4"/>
  <c r="I1162" i="4"/>
  <c r="I1074" i="4"/>
  <c r="I942" i="4"/>
  <c r="I749" i="4"/>
  <c r="I545" i="4"/>
  <c r="I340" i="4"/>
  <c r="I134" i="4"/>
  <c r="I1385" i="4"/>
  <c r="I1321" i="4"/>
  <c r="I1257" i="4"/>
  <c r="I1193" i="4"/>
  <c r="I1129" i="4"/>
  <c r="I1065" i="4"/>
  <c r="I990" i="4"/>
  <c r="I889" i="4"/>
  <c r="I787" i="4"/>
  <c r="I684" i="4"/>
  <c r="I581" i="4"/>
  <c r="I478" i="4"/>
  <c r="I377" i="4"/>
  <c r="I275" i="4"/>
  <c r="I172" i="4"/>
  <c r="I62" i="4"/>
  <c r="I1136" i="4"/>
  <c r="I1072" i="4"/>
  <c r="I1003" i="4"/>
  <c r="I900" i="4"/>
  <c r="I797" i="4"/>
  <c r="I694" i="4"/>
  <c r="I593" i="4"/>
  <c r="I491" i="4"/>
  <c r="I388" i="4"/>
  <c r="I285" i="4"/>
  <c r="I182" i="4"/>
  <c r="I76" i="4"/>
  <c r="I860" i="4"/>
  <c r="I757" i="4"/>
  <c r="I654" i="4"/>
  <c r="I553" i="4"/>
  <c r="I451" i="4"/>
  <c r="I348" i="4"/>
  <c r="I245" i="4"/>
  <c r="I142" i="4"/>
  <c r="I27" i="4"/>
  <c r="I1038" i="4"/>
  <c r="I948" i="4"/>
  <c r="I845" i="4"/>
  <c r="I742" i="4"/>
  <c r="I641" i="4"/>
  <c r="I539" i="4"/>
  <c r="I436" i="4"/>
  <c r="I333" i="4"/>
  <c r="I230" i="4"/>
  <c r="I129" i="4"/>
  <c r="I9" i="4"/>
  <c r="I37" i="4"/>
  <c r="I978" i="4"/>
  <c r="I914" i="4"/>
  <c r="I850" i="4"/>
  <c r="I786" i="4"/>
  <c r="I722" i="4"/>
  <c r="I658" i="4"/>
  <c r="I594" i="4"/>
  <c r="I530" i="4"/>
  <c r="I466" i="4"/>
  <c r="I402" i="4"/>
  <c r="I338" i="4"/>
  <c r="I274" i="4"/>
  <c r="I210" i="4"/>
  <c r="I146" i="4"/>
  <c r="I82" i="4"/>
  <c r="I18" i="4"/>
  <c r="I968" i="4"/>
  <c r="I904" i="4"/>
  <c r="I840" i="4"/>
  <c r="I776" i="4"/>
  <c r="I712" i="4"/>
  <c r="I648" i="4"/>
  <c r="I584" i="4"/>
  <c r="I520" i="4"/>
  <c r="I456" i="4"/>
  <c r="I392" i="4"/>
  <c r="I328" i="4"/>
  <c r="I264" i="4"/>
  <c r="I200" i="4"/>
  <c r="I136" i="4"/>
  <c r="I72" i="4"/>
  <c r="I8" i="4"/>
  <c r="I959" i="4"/>
  <c r="I895" i="4"/>
  <c r="I831" i="4"/>
  <c r="I767" i="4"/>
  <c r="I703" i="4"/>
  <c r="I639" i="4"/>
  <c r="I575" i="4"/>
  <c r="I511" i="4"/>
  <c r="I447" i="4"/>
  <c r="I383" i="4"/>
  <c r="I319" i="4"/>
  <c r="I255" i="4"/>
  <c r="I191" i="4"/>
  <c r="I127" i="4"/>
  <c r="I63" i="4"/>
  <c r="I6" i="4"/>
  <c r="I2561" i="4"/>
  <c r="I2568" i="4"/>
  <c r="I2567" i="4"/>
  <c r="I2559" i="4"/>
  <c r="I2560" i="4"/>
  <c r="I2563" i="4"/>
  <c r="I2564" i="4"/>
  <c r="I2565" i="4"/>
  <c r="I2566" i="4"/>
  <c r="I2562" i="4"/>
  <c r="G9" i="4"/>
  <c r="G10" i="4" s="1"/>
  <c r="G11" i="4" s="1"/>
  <c r="G12" i="4" s="1"/>
  <c r="G13" i="4" s="1"/>
  <c r="G14" i="4" s="1"/>
  <c r="G15" i="4" s="1"/>
  <c r="G16" i="4" s="1"/>
  <c r="G17" i="4" s="1"/>
  <c r="G18" i="4" s="1"/>
  <c r="G19" i="4" s="1"/>
  <c r="G20" i="4" s="1"/>
  <c r="G21" i="4" s="1"/>
  <c r="G22" i="4" s="1"/>
  <c r="G23" i="4" s="1"/>
  <c r="G24" i="4" s="1"/>
  <c r="G25" i="4" s="1"/>
  <c r="G26" i="4" s="1"/>
  <c r="G6" i="4"/>
  <c r="G7" i="4" s="1"/>
  <c r="G8" i="4" s="1"/>
  <c r="D2566" i="4"/>
  <c r="D2570" i="4"/>
  <c r="D2565" i="4"/>
  <c r="J2565" i="4" s="1"/>
  <c r="D2543" i="4"/>
  <c r="D2535" i="4"/>
  <c r="D2542" i="4"/>
  <c r="D2547" i="4"/>
  <c r="D2571" i="4"/>
  <c r="D2539" i="4"/>
  <c r="D2569" i="4"/>
  <c r="D2562" i="4"/>
  <c r="D2554" i="4"/>
  <c r="D2538" i="4"/>
  <c r="J2575" i="4"/>
  <c r="D2567" i="4"/>
  <c r="D2544" i="4"/>
  <c r="D2536" i="4"/>
  <c r="D2564" i="4"/>
  <c r="D2534" i="4"/>
  <c r="D2573" i="4"/>
  <c r="D2537" i="4"/>
  <c r="J2566" i="4"/>
  <c r="D2541" i="4"/>
  <c r="D2572" i="4"/>
  <c r="D2540" i="4"/>
  <c r="D2545" i="4"/>
  <c r="D2568" i="4"/>
  <c r="D2546" i="4"/>
  <c r="D2560" i="4"/>
  <c r="D2559" i="4"/>
  <c r="D2561" i="4"/>
  <c r="D2553" i="4"/>
  <c r="D2552" i="4"/>
  <c r="D2551" i="4"/>
  <c r="D2558" i="4"/>
  <c r="D2550" i="4"/>
  <c r="D2557" i="4"/>
  <c r="D2549" i="4"/>
  <c r="D2556" i="4"/>
  <c r="D2548" i="4"/>
  <c r="D2563" i="4"/>
  <c r="D2555" i="4"/>
  <c r="J159" i="1" l="1"/>
  <c r="I159" i="1"/>
  <c r="I223" i="1"/>
  <c r="J223" i="1"/>
  <c r="AP13" i="1"/>
  <c r="O15" i="1"/>
  <c r="P15" i="1"/>
  <c r="S15" i="1" s="1"/>
  <c r="R15" i="1" s="1"/>
  <c r="AD15" i="1" s="1"/>
  <c r="AE15" i="1" s="1"/>
  <c r="Q13" i="1"/>
  <c r="L2565" i="4"/>
  <c r="N2565" i="4" s="1"/>
  <c r="K2558" i="4"/>
  <c r="K2539" i="4"/>
  <c r="K2563" i="4"/>
  <c r="K2564" i="4"/>
  <c r="K2559" i="4"/>
  <c r="K2550" i="4"/>
  <c r="K2536" i="4"/>
  <c r="K2560" i="4"/>
  <c r="K2556" i="4"/>
  <c r="K2548" i="4"/>
  <c r="K2544" i="4"/>
  <c r="K2561" i="4"/>
  <c r="K2542" i="4"/>
  <c r="G27" i="4"/>
  <c r="G28" i="4" s="1"/>
  <c r="G29" i="4" s="1"/>
  <c r="G30" i="4" s="1"/>
  <c r="G31" i="4" s="1"/>
  <c r="G32" i="4" s="1"/>
  <c r="G33" i="4" s="1"/>
  <c r="G34" i="4" s="1"/>
  <c r="G35" i="4" s="1"/>
  <c r="G36" i="4" s="1"/>
  <c r="G37" i="4" s="1"/>
  <c r="G38" i="4" s="1"/>
  <c r="G39" i="4" s="1"/>
  <c r="G40" i="4" s="1"/>
  <c r="G41" i="4" s="1"/>
  <c r="G42" i="4" s="1"/>
  <c r="G43" i="4" s="1"/>
  <c r="G44" i="4" s="1"/>
  <c r="G45" i="4" s="1"/>
  <c r="G46" i="4" s="1"/>
  <c r="G47" i="4" s="1"/>
  <c r="G48" i="4" s="1"/>
  <c r="G49" i="4" s="1"/>
  <c r="G50" i="4" s="1"/>
  <c r="G51" i="4" s="1"/>
  <c r="G52" i="4" s="1"/>
  <c r="G53" i="4" s="1"/>
  <c r="G54" i="4" s="1"/>
  <c r="G55" i="4" s="1"/>
  <c r="G56" i="4" s="1"/>
  <c r="G57" i="4" s="1"/>
  <c r="G58" i="4" s="1"/>
  <c r="G59" i="4" s="1"/>
  <c r="G60" i="4" s="1"/>
  <c r="G61" i="4" s="1"/>
  <c r="G62" i="4" s="1"/>
  <c r="G63" i="4" s="1"/>
  <c r="G64" i="4" s="1"/>
  <c r="G65" i="4" s="1"/>
  <c r="G66" i="4" s="1"/>
  <c r="G67" i="4" s="1"/>
  <c r="G68" i="4" s="1"/>
  <c r="G69" i="4" s="1"/>
  <c r="G70" i="4" s="1"/>
  <c r="G71" i="4" s="1"/>
  <c r="G72" i="4" s="1"/>
  <c r="G73" i="4" s="1"/>
  <c r="G74" i="4" s="1"/>
  <c r="G75" i="4" s="1"/>
  <c r="G76" i="4" s="1"/>
  <c r="G77" i="4" s="1"/>
  <c r="G78" i="4" s="1"/>
  <c r="G79" i="4" s="1"/>
  <c r="G80" i="4" s="1"/>
  <c r="G81" i="4" s="1"/>
  <c r="G82" i="4" s="1"/>
  <c r="G83" i="4" s="1"/>
  <c r="G84" i="4" s="1"/>
  <c r="G85" i="4" s="1"/>
  <c r="G86" i="4" s="1"/>
  <c r="G87" i="4" s="1"/>
  <c r="G88" i="4" s="1"/>
  <c r="G89" i="4" s="1"/>
  <c r="G90" i="4" s="1"/>
  <c r="G91" i="4" s="1"/>
  <c r="G92" i="4" s="1"/>
  <c r="G93" i="4" s="1"/>
  <c r="G94" i="4" s="1"/>
  <c r="G95" i="4" s="1"/>
  <c r="G96" i="4" s="1"/>
  <c r="G97" i="4" s="1"/>
  <c r="G98" i="4" s="1"/>
  <c r="G99" i="4" s="1"/>
  <c r="G100" i="4" s="1"/>
  <c r="G101" i="4" s="1"/>
  <c r="G102" i="4" s="1"/>
  <c r="G103" i="4" s="1"/>
  <c r="G104" i="4" s="1"/>
  <c r="G105" i="4" s="1"/>
  <c r="G106" i="4" s="1"/>
  <c r="G107" i="4" s="1"/>
  <c r="G108" i="4" s="1"/>
  <c r="G109" i="4" s="1"/>
  <c r="G110" i="4" s="1"/>
  <c r="G111" i="4" s="1"/>
  <c r="G112" i="4" s="1"/>
  <c r="G113" i="4" s="1"/>
  <c r="G114" i="4" s="1"/>
  <c r="G115" i="4" s="1"/>
  <c r="G116" i="4" s="1"/>
  <c r="G117" i="4" s="1"/>
  <c r="G118" i="4" s="1"/>
  <c r="G119" i="4" s="1"/>
  <c r="G120" i="4" s="1"/>
  <c r="G121" i="4" s="1"/>
  <c r="G122" i="4" s="1"/>
  <c r="G123" i="4" s="1"/>
  <c r="G124" i="4" s="1"/>
  <c r="G125" i="4" s="1"/>
  <c r="G126" i="4" s="1"/>
  <c r="G127" i="4" s="1"/>
  <c r="G128" i="4" s="1"/>
  <c r="G129" i="4" s="1"/>
  <c r="G130" i="4" s="1"/>
  <c r="G131" i="4" s="1"/>
  <c r="G132" i="4" s="1"/>
  <c r="G133" i="4" s="1"/>
  <c r="G134" i="4" s="1"/>
  <c r="G135" i="4" s="1"/>
  <c r="G136" i="4" s="1"/>
  <c r="G137" i="4" s="1"/>
  <c r="G138" i="4" s="1"/>
  <c r="G139" i="4" s="1"/>
  <c r="G140" i="4" s="1"/>
  <c r="G141" i="4" s="1"/>
  <c r="G142" i="4" s="1"/>
  <c r="G143" i="4" s="1"/>
  <c r="G144" i="4" s="1"/>
  <c r="G145" i="4" s="1"/>
  <c r="G146" i="4" s="1"/>
  <c r="G147" i="4" s="1"/>
  <c r="G148" i="4" s="1"/>
  <c r="G149" i="4" s="1"/>
  <c r="G150" i="4" s="1"/>
  <c r="G151" i="4" s="1"/>
  <c r="G152" i="4" s="1"/>
  <c r="G153" i="4" s="1"/>
  <c r="G154" i="4" s="1"/>
  <c r="G155" i="4" s="1"/>
  <c r="G156" i="4" s="1"/>
  <c r="G157" i="4" s="1"/>
  <c r="G158" i="4" s="1"/>
  <c r="G159" i="4" s="1"/>
  <c r="G160" i="4" s="1"/>
  <c r="G161" i="4" s="1"/>
  <c r="G162" i="4" s="1"/>
  <c r="G163" i="4" s="1"/>
  <c r="G164" i="4" s="1"/>
  <c r="G165" i="4" s="1"/>
  <c r="G166" i="4" s="1"/>
  <c r="G167" i="4" s="1"/>
  <c r="G168" i="4" s="1"/>
  <c r="G169" i="4" s="1"/>
  <c r="G170" i="4" s="1"/>
  <c r="G171" i="4" s="1"/>
  <c r="G172" i="4" s="1"/>
  <c r="G173" i="4" s="1"/>
  <c r="G174" i="4" s="1"/>
  <c r="G175" i="4" s="1"/>
  <c r="G176" i="4" s="1"/>
  <c r="G177" i="4" s="1"/>
  <c r="G178" i="4" s="1"/>
  <c r="G179" i="4" s="1"/>
  <c r="G180" i="4" s="1"/>
  <c r="G181" i="4" s="1"/>
  <c r="G182" i="4" s="1"/>
  <c r="G183" i="4" s="1"/>
  <c r="G184" i="4" s="1"/>
  <c r="G185" i="4" s="1"/>
  <c r="G186" i="4" s="1"/>
  <c r="G187" i="4" s="1"/>
  <c r="G188" i="4" s="1"/>
  <c r="G189" i="4" s="1"/>
  <c r="G190" i="4" s="1"/>
  <c r="G191" i="4" s="1"/>
  <c r="G192" i="4" s="1"/>
  <c r="G193" i="4" s="1"/>
  <c r="G194" i="4" s="1"/>
  <c r="G195" i="4" s="1"/>
  <c r="G196" i="4" s="1"/>
  <c r="G197" i="4" s="1"/>
  <c r="G198" i="4" s="1"/>
  <c r="G199" i="4" s="1"/>
  <c r="G200" i="4" s="1"/>
  <c r="G201" i="4" s="1"/>
  <c r="G202" i="4" s="1"/>
  <c r="G203" i="4" s="1"/>
  <c r="G204" i="4" s="1"/>
  <c r="G205" i="4" s="1"/>
  <c r="G206" i="4" s="1"/>
  <c r="G207" i="4" s="1"/>
  <c r="G208" i="4" s="1"/>
  <c r="G209" i="4" s="1"/>
  <c r="G210" i="4" s="1"/>
  <c r="G211" i="4" s="1"/>
  <c r="G212" i="4" s="1"/>
  <c r="G213" i="4" s="1"/>
  <c r="G214" i="4" s="1"/>
  <c r="G215" i="4" s="1"/>
  <c r="G216" i="4" s="1"/>
  <c r="G217" i="4" s="1"/>
  <c r="G218" i="4" s="1"/>
  <c r="G219" i="4" s="1"/>
  <c r="G220" i="4" s="1"/>
  <c r="G221" i="4" s="1"/>
  <c r="G222" i="4" s="1"/>
  <c r="G223" i="4" s="1"/>
  <c r="G224" i="4" s="1"/>
  <c r="G225" i="4" s="1"/>
  <c r="G226" i="4" s="1"/>
  <c r="G227" i="4" s="1"/>
  <c r="G228" i="4" s="1"/>
  <c r="G229" i="4" s="1"/>
  <c r="G230" i="4" s="1"/>
  <c r="G231" i="4" s="1"/>
  <c r="G232" i="4" s="1"/>
  <c r="G233" i="4" s="1"/>
  <c r="G234" i="4" s="1"/>
  <c r="G235" i="4" s="1"/>
  <c r="G236" i="4" s="1"/>
  <c r="G237" i="4" s="1"/>
  <c r="G238" i="4" s="1"/>
  <c r="G239" i="4" s="1"/>
  <c r="G240" i="4" s="1"/>
  <c r="G241" i="4" s="1"/>
  <c r="G242" i="4" s="1"/>
  <c r="G243" i="4" s="1"/>
  <c r="G244" i="4" s="1"/>
  <c r="G245" i="4" s="1"/>
  <c r="G246" i="4" s="1"/>
  <c r="G247" i="4" s="1"/>
  <c r="G248" i="4" s="1"/>
  <c r="G249" i="4" s="1"/>
  <c r="G250" i="4" s="1"/>
  <c r="G251" i="4" s="1"/>
  <c r="G252" i="4" s="1"/>
  <c r="K2551" i="4"/>
  <c r="K2535" i="4"/>
  <c r="K2546" i="4"/>
  <c r="K2554" i="4"/>
  <c r="K2543" i="4"/>
  <c r="K2552" i="4"/>
  <c r="K2565" i="4"/>
  <c r="K2547" i="4"/>
  <c r="K2545" i="4"/>
  <c r="K2540" i="4"/>
  <c r="G2566" i="4"/>
  <c r="K2537" i="4"/>
  <c r="K2538" i="4"/>
  <c r="K2555" i="4"/>
  <c r="K2553" i="4"/>
  <c r="K2549" i="4"/>
  <c r="K2557" i="4"/>
  <c r="K2541" i="4"/>
  <c r="K2534" i="4"/>
  <c r="K2562" i="4"/>
  <c r="S16" i="1" l="1"/>
  <c r="S17" i="1" s="1"/>
  <c r="S18" i="1" s="1"/>
  <c r="S19" i="1" s="1"/>
  <c r="S20" i="1" s="1"/>
  <c r="S21" i="1" s="1"/>
  <c r="S22" i="1" s="1"/>
  <c r="S23" i="1" s="1"/>
  <c r="S24" i="1" s="1"/>
  <c r="S25" i="1" s="1"/>
  <c r="S26" i="1" s="1"/>
  <c r="S27" i="1" s="1"/>
  <c r="S28" i="1" s="1"/>
  <c r="S29" i="1" s="1"/>
  <c r="S30" i="1" s="1"/>
  <c r="S31" i="1" s="1"/>
  <c r="I15" i="1"/>
  <c r="Q15" i="1" s="1"/>
  <c r="J160" i="1"/>
  <c r="I160" i="1"/>
  <c r="I224" i="1"/>
  <c r="J224" i="1"/>
  <c r="O16" i="1"/>
  <c r="P16" i="1"/>
  <c r="AP15" i="1"/>
  <c r="M2565" i="4"/>
  <c r="O2565" i="4" s="1"/>
  <c r="G253" i="4"/>
  <c r="G254" i="4" s="1"/>
  <c r="G255" i="4" s="1"/>
  <c r="G256" i="4" s="1"/>
  <c r="G257" i="4" s="1"/>
  <c r="G258" i="4" s="1"/>
  <c r="G259" i="4" s="1"/>
  <c r="G260" i="4" s="1"/>
  <c r="G261" i="4" s="1"/>
  <c r="G262" i="4" s="1"/>
  <c r="G263" i="4" s="1"/>
  <c r="G264" i="4" s="1"/>
  <c r="G265" i="4" s="1"/>
  <c r="G266" i="4" s="1"/>
  <c r="G267" i="4" s="1"/>
  <c r="G268" i="4" s="1"/>
  <c r="G269" i="4" s="1"/>
  <c r="G270" i="4" s="1"/>
  <c r="G271" i="4" s="1"/>
  <c r="G272" i="4" s="1"/>
  <c r="G273" i="4" s="1"/>
  <c r="G274" i="4" s="1"/>
  <c r="G275" i="4" s="1"/>
  <c r="G276" i="4" s="1"/>
  <c r="G277" i="4" s="1"/>
  <c r="G278" i="4" s="1"/>
  <c r="G279" i="4" s="1"/>
  <c r="G280" i="4" s="1"/>
  <c r="G281" i="4" s="1"/>
  <c r="G282" i="4" s="1"/>
  <c r="G283" i="4" s="1"/>
  <c r="G284" i="4" s="1"/>
  <c r="G285" i="4" s="1"/>
  <c r="G286" i="4" s="1"/>
  <c r="G287" i="4" s="1"/>
  <c r="G288" i="4" s="1"/>
  <c r="G289" i="4" s="1"/>
  <c r="G290" i="4" s="1"/>
  <c r="G291" i="4" s="1"/>
  <c r="G292" i="4" s="1"/>
  <c r="G293" i="4" s="1"/>
  <c r="G294" i="4" s="1"/>
  <c r="G295" i="4" s="1"/>
  <c r="G296" i="4" s="1"/>
  <c r="G297" i="4" s="1"/>
  <c r="G298" i="4" s="1"/>
  <c r="G299" i="4" s="1"/>
  <c r="G300" i="4" s="1"/>
  <c r="G301" i="4" s="1"/>
  <c r="G302" i="4" s="1"/>
  <c r="G303" i="4" s="1"/>
  <c r="G304" i="4" s="1"/>
  <c r="G305" i="4" s="1"/>
  <c r="G306" i="4" s="1"/>
  <c r="G307" i="4" s="1"/>
  <c r="G308" i="4" s="1"/>
  <c r="G309" i="4" s="1"/>
  <c r="G310" i="4" s="1"/>
  <c r="G311" i="4" s="1"/>
  <c r="G312" i="4" s="1"/>
  <c r="G313" i="4" s="1"/>
  <c r="G314" i="4" s="1"/>
  <c r="G315" i="4" s="1"/>
  <c r="G316" i="4" s="1"/>
  <c r="G317" i="4" s="1"/>
  <c r="G318" i="4" s="1"/>
  <c r="G319" i="4" s="1"/>
  <c r="G320" i="4" s="1"/>
  <c r="G321" i="4" s="1"/>
  <c r="G322" i="4" s="1"/>
  <c r="G323" i="4" s="1"/>
  <c r="G324" i="4" s="1"/>
  <c r="G325" i="4" s="1"/>
  <c r="G326" i="4" s="1"/>
  <c r="G327" i="4" s="1"/>
  <c r="G328" i="4" s="1"/>
  <c r="G329" i="4" s="1"/>
  <c r="G330" i="4" s="1"/>
  <c r="G331" i="4" s="1"/>
  <c r="G332" i="4" s="1"/>
  <c r="G333" i="4" s="1"/>
  <c r="G334" i="4" s="1"/>
  <c r="G335" i="4" s="1"/>
  <c r="G336" i="4" s="1"/>
  <c r="G337" i="4" s="1"/>
  <c r="G338" i="4" s="1"/>
  <c r="G339" i="4" s="1"/>
  <c r="G340" i="4" s="1"/>
  <c r="G341" i="4" s="1"/>
  <c r="G342" i="4" s="1"/>
  <c r="G343" i="4" s="1"/>
  <c r="G344" i="4" s="1"/>
  <c r="G345" i="4" s="1"/>
  <c r="G346" i="4" s="1"/>
  <c r="G347" i="4" s="1"/>
  <c r="G348" i="4" s="1"/>
  <c r="G349" i="4" s="1"/>
  <c r="G350" i="4" s="1"/>
  <c r="G351" i="4" s="1"/>
  <c r="G352" i="4" s="1"/>
  <c r="G353" i="4" s="1"/>
  <c r="G354" i="4" s="1"/>
  <c r="G355" i="4" s="1"/>
  <c r="G356" i="4" s="1"/>
  <c r="G357" i="4" s="1"/>
  <c r="G358" i="4" s="1"/>
  <c r="G359" i="4" s="1"/>
  <c r="G360" i="4" s="1"/>
  <c r="G361" i="4" s="1"/>
  <c r="G362" i="4" s="1"/>
  <c r="G363" i="4" s="1"/>
  <c r="G364" i="4" s="1"/>
  <c r="G365" i="4" s="1"/>
  <c r="G366" i="4" s="1"/>
  <c r="G367" i="4" s="1"/>
  <c r="G368" i="4" s="1"/>
  <c r="G369" i="4" s="1"/>
  <c r="G370" i="4" s="1"/>
  <c r="G371" i="4" s="1"/>
  <c r="G372" i="4" s="1"/>
  <c r="G373" i="4" s="1"/>
  <c r="G374" i="4" s="1"/>
  <c r="G375" i="4" s="1"/>
  <c r="G376" i="4" s="1"/>
  <c r="G377" i="4" s="1"/>
  <c r="G378" i="4" s="1"/>
  <c r="G379" i="4" s="1"/>
  <c r="G380" i="4" s="1"/>
  <c r="G381" i="4" s="1"/>
  <c r="G382" i="4" s="1"/>
  <c r="G383" i="4" s="1"/>
  <c r="G384" i="4" s="1"/>
  <c r="G385" i="4" s="1"/>
  <c r="G386" i="4" s="1"/>
  <c r="G387" i="4" s="1"/>
  <c r="G388" i="4" s="1"/>
  <c r="G389" i="4" s="1"/>
  <c r="G390" i="4" s="1"/>
  <c r="G391" i="4" s="1"/>
  <c r="G392" i="4" s="1"/>
  <c r="G393" i="4" s="1"/>
  <c r="G394" i="4" s="1"/>
  <c r="G395" i="4" s="1"/>
  <c r="G396" i="4" s="1"/>
  <c r="G397" i="4" s="1"/>
  <c r="G398" i="4" s="1"/>
  <c r="G399" i="4" s="1"/>
  <c r="G400" i="4" s="1"/>
  <c r="G401" i="4" s="1"/>
  <c r="G402" i="4" s="1"/>
  <c r="G403" i="4" s="1"/>
  <c r="G404" i="4" s="1"/>
  <c r="G405" i="4" s="1"/>
  <c r="G406" i="4" s="1"/>
  <c r="G407" i="4" s="1"/>
  <c r="G408" i="4" s="1"/>
  <c r="G409" i="4" s="1"/>
  <c r="G410" i="4" s="1"/>
  <c r="G411" i="4" s="1"/>
  <c r="G412" i="4" s="1"/>
  <c r="G413" i="4" s="1"/>
  <c r="G414" i="4" s="1"/>
  <c r="G415" i="4" s="1"/>
  <c r="G416" i="4" s="1"/>
  <c r="G417" i="4" s="1"/>
  <c r="G418" i="4" s="1"/>
  <c r="G419" i="4" s="1"/>
  <c r="G420" i="4" s="1"/>
  <c r="G421" i="4" s="1"/>
  <c r="G422" i="4" s="1"/>
  <c r="G423" i="4" s="1"/>
  <c r="G424" i="4" s="1"/>
  <c r="G425" i="4" s="1"/>
  <c r="G426" i="4" s="1"/>
  <c r="G427" i="4" s="1"/>
  <c r="G428" i="4" s="1"/>
  <c r="G429" i="4" s="1"/>
  <c r="G430" i="4" s="1"/>
  <c r="G431" i="4" s="1"/>
  <c r="G432" i="4" s="1"/>
  <c r="G433" i="4" s="1"/>
  <c r="G434" i="4" s="1"/>
  <c r="G435" i="4" s="1"/>
  <c r="G436" i="4" s="1"/>
  <c r="G437" i="4" s="1"/>
  <c r="G438" i="4" s="1"/>
  <c r="G439" i="4" s="1"/>
  <c r="G440" i="4" s="1"/>
  <c r="G441" i="4" s="1"/>
  <c r="G442" i="4" s="1"/>
  <c r="G443" i="4" s="1"/>
  <c r="G444" i="4" s="1"/>
  <c r="G445" i="4" s="1"/>
  <c r="G446" i="4" s="1"/>
  <c r="G447" i="4" s="1"/>
  <c r="G448" i="4" s="1"/>
  <c r="G449" i="4" s="1"/>
  <c r="G450" i="4" s="1"/>
  <c r="G451" i="4" s="1"/>
  <c r="G452" i="4" s="1"/>
  <c r="G453" i="4" s="1"/>
  <c r="G454" i="4" s="1"/>
  <c r="G455" i="4" s="1"/>
  <c r="G456" i="4" s="1"/>
  <c r="G457" i="4" s="1"/>
  <c r="G458" i="4" s="1"/>
  <c r="G459" i="4" s="1"/>
  <c r="G460" i="4" s="1"/>
  <c r="G461" i="4" s="1"/>
  <c r="G462" i="4" s="1"/>
  <c r="G463" i="4" s="1"/>
  <c r="G464" i="4" s="1"/>
  <c r="G465" i="4" s="1"/>
  <c r="G466" i="4" s="1"/>
  <c r="G467" i="4" s="1"/>
  <c r="G468" i="4" s="1"/>
  <c r="G469" i="4" s="1"/>
  <c r="G470" i="4" s="1"/>
  <c r="G471" i="4" s="1"/>
  <c r="G472" i="4" s="1"/>
  <c r="G473" i="4" s="1"/>
  <c r="G474" i="4" s="1"/>
  <c r="G475" i="4" s="1"/>
  <c r="G476" i="4" s="1"/>
  <c r="G477" i="4" s="1"/>
  <c r="G478" i="4" s="1"/>
  <c r="G479" i="4" s="1"/>
  <c r="G480" i="4" s="1"/>
  <c r="G481" i="4" s="1"/>
  <c r="G482" i="4" s="1"/>
  <c r="G483" i="4" s="1"/>
  <c r="G484" i="4" s="1"/>
  <c r="G485" i="4" s="1"/>
  <c r="G486" i="4" s="1"/>
  <c r="G487" i="4" s="1"/>
  <c r="G488" i="4" s="1"/>
  <c r="G489" i="4" s="1"/>
  <c r="G490" i="4" s="1"/>
  <c r="G491" i="4" s="1"/>
  <c r="G492" i="4" s="1"/>
  <c r="G493" i="4" s="1"/>
  <c r="G494" i="4" s="1"/>
  <c r="G495" i="4" s="1"/>
  <c r="G496" i="4" s="1"/>
  <c r="G497" i="4" s="1"/>
  <c r="G498" i="4" s="1"/>
  <c r="G499" i="4" s="1"/>
  <c r="G500" i="4" s="1"/>
  <c r="G501" i="4" s="1"/>
  <c r="G502" i="4" s="1"/>
  <c r="G503" i="4" s="1"/>
  <c r="G504" i="4" s="1"/>
  <c r="G505" i="4" s="1"/>
  <c r="G506" i="4" s="1"/>
  <c r="G507" i="4" s="1"/>
  <c r="G508" i="4" s="1"/>
  <c r="G509" i="4" s="1"/>
  <c r="G510" i="4" s="1"/>
  <c r="G511" i="4" s="1"/>
  <c r="G512" i="4" s="1"/>
  <c r="G513" i="4" s="1"/>
  <c r="G514" i="4" s="1"/>
  <c r="G515" i="4" s="1"/>
  <c r="G516" i="4" s="1"/>
  <c r="G517" i="4" s="1"/>
  <c r="G518" i="4" s="1"/>
  <c r="G519" i="4" s="1"/>
  <c r="G520" i="4" s="1"/>
  <c r="G521" i="4" s="1"/>
  <c r="G522" i="4" s="1"/>
  <c r="G523" i="4" s="1"/>
  <c r="G524" i="4" s="1"/>
  <c r="G525" i="4" s="1"/>
  <c r="G526" i="4" s="1"/>
  <c r="G527" i="4" s="1"/>
  <c r="G528" i="4" s="1"/>
  <c r="G529" i="4" s="1"/>
  <c r="G530" i="4" s="1"/>
  <c r="G531" i="4" s="1"/>
  <c r="G532" i="4" s="1"/>
  <c r="G533" i="4" s="1"/>
  <c r="G534" i="4" s="1"/>
  <c r="G535" i="4" s="1"/>
  <c r="G536" i="4" s="1"/>
  <c r="G537" i="4" s="1"/>
  <c r="G538" i="4" s="1"/>
  <c r="G539" i="4" s="1"/>
  <c r="G540" i="4" s="1"/>
  <c r="G541" i="4" s="1"/>
  <c r="G542" i="4" s="1"/>
  <c r="G543" i="4" s="1"/>
  <c r="G544" i="4" s="1"/>
  <c r="G545" i="4" s="1"/>
  <c r="G546" i="4" s="1"/>
  <c r="G547" i="4" s="1"/>
  <c r="G548" i="4" s="1"/>
  <c r="G549" i="4" s="1"/>
  <c r="G550" i="4" s="1"/>
  <c r="G551" i="4" s="1"/>
  <c r="G552" i="4" s="1"/>
  <c r="G553" i="4" s="1"/>
  <c r="G554" i="4" s="1"/>
  <c r="G555" i="4" s="1"/>
  <c r="G556" i="4" s="1"/>
  <c r="G557" i="4" s="1"/>
  <c r="G558" i="4" s="1"/>
  <c r="G559" i="4" s="1"/>
  <c r="G560" i="4" s="1"/>
  <c r="G561" i="4" s="1"/>
  <c r="G562" i="4" s="1"/>
  <c r="G563" i="4" s="1"/>
  <c r="G564" i="4" s="1"/>
  <c r="G565" i="4" s="1"/>
  <c r="G566" i="4" s="1"/>
  <c r="G567" i="4" s="1"/>
  <c r="G568" i="4" s="1"/>
  <c r="G569" i="4" s="1"/>
  <c r="G570" i="4" s="1"/>
  <c r="G571" i="4" s="1"/>
  <c r="G572" i="4" s="1"/>
  <c r="G573" i="4" s="1"/>
  <c r="G574" i="4" s="1"/>
  <c r="G575" i="4" s="1"/>
  <c r="G576" i="4" s="1"/>
  <c r="G577" i="4" s="1"/>
  <c r="G578" i="4" s="1"/>
  <c r="G579" i="4" s="1"/>
  <c r="G580" i="4" s="1"/>
  <c r="G581" i="4" s="1"/>
  <c r="G582" i="4" s="1"/>
  <c r="G583" i="4" s="1"/>
  <c r="G584" i="4" s="1"/>
  <c r="G585" i="4" s="1"/>
  <c r="G586" i="4" s="1"/>
  <c r="G587" i="4" s="1"/>
  <c r="G588" i="4" s="1"/>
  <c r="G589" i="4" s="1"/>
  <c r="G590" i="4" s="1"/>
  <c r="G591" i="4" s="1"/>
  <c r="G592" i="4" s="1"/>
  <c r="G593" i="4" s="1"/>
  <c r="G594" i="4" s="1"/>
  <c r="G595" i="4" s="1"/>
  <c r="G596" i="4" s="1"/>
  <c r="G597" i="4" s="1"/>
  <c r="G598" i="4" s="1"/>
  <c r="G599" i="4" s="1"/>
  <c r="G600" i="4" s="1"/>
  <c r="G601" i="4" s="1"/>
  <c r="G602" i="4" s="1"/>
  <c r="G603" i="4" s="1"/>
  <c r="G604" i="4" s="1"/>
  <c r="G605" i="4" s="1"/>
  <c r="G606" i="4" s="1"/>
  <c r="G607" i="4" s="1"/>
  <c r="G608" i="4" s="1"/>
  <c r="G609" i="4" s="1"/>
  <c r="G610" i="4" s="1"/>
  <c r="G611" i="4" s="1"/>
  <c r="G612" i="4" s="1"/>
  <c r="G613" i="4" s="1"/>
  <c r="G614" i="4" s="1"/>
  <c r="G615" i="4" s="1"/>
  <c r="G616" i="4" s="1"/>
  <c r="G617" i="4" s="1"/>
  <c r="G618" i="4" s="1"/>
  <c r="G619" i="4" s="1"/>
  <c r="G620" i="4" s="1"/>
  <c r="G621" i="4" s="1"/>
  <c r="G622" i="4" s="1"/>
  <c r="G623" i="4" s="1"/>
  <c r="G624" i="4" s="1"/>
  <c r="G625" i="4" s="1"/>
  <c r="G626" i="4" s="1"/>
  <c r="G627" i="4" s="1"/>
  <c r="G628" i="4" s="1"/>
  <c r="G629" i="4" s="1"/>
  <c r="G630" i="4" s="1"/>
  <c r="G631" i="4" s="1"/>
  <c r="G632" i="4" s="1"/>
  <c r="G633" i="4" s="1"/>
  <c r="G634" i="4" s="1"/>
  <c r="G635" i="4" s="1"/>
  <c r="G636" i="4" s="1"/>
  <c r="G637" i="4" s="1"/>
  <c r="G638" i="4" s="1"/>
  <c r="G639" i="4" s="1"/>
  <c r="G640" i="4" s="1"/>
  <c r="G641" i="4" s="1"/>
  <c r="G642" i="4" s="1"/>
  <c r="G643" i="4" s="1"/>
  <c r="G644" i="4" s="1"/>
  <c r="G645" i="4" s="1"/>
  <c r="G646" i="4" s="1"/>
  <c r="G647" i="4" s="1"/>
  <c r="G648" i="4" s="1"/>
  <c r="G649" i="4" s="1"/>
  <c r="G650" i="4" s="1"/>
  <c r="G651" i="4" s="1"/>
  <c r="G652" i="4" s="1"/>
  <c r="G653" i="4" s="1"/>
  <c r="G654" i="4" s="1"/>
  <c r="G655" i="4" s="1"/>
  <c r="G656" i="4" s="1"/>
  <c r="G657" i="4" s="1"/>
  <c r="G658" i="4" s="1"/>
  <c r="G659" i="4" s="1"/>
  <c r="G660" i="4" s="1"/>
  <c r="G661" i="4" s="1"/>
  <c r="G662" i="4" s="1"/>
  <c r="G663" i="4" s="1"/>
  <c r="G664" i="4" s="1"/>
  <c r="G665" i="4" s="1"/>
  <c r="G666" i="4" s="1"/>
  <c r="G667" i="4" s="1"/>
  <c r="G668" i="4" s="1"/>
  <c r="G669" i="4" s="1"/>
  <c r="G670" i="4" s="1"/>
  <c r="G671" i="4" s="1"/>
  <c r="G672" i="4" s="1"/>
  <c r="G673" i="4" s="1"/>
  <c r="G674" i="4" s="1"/>
  <c r="G675" i="4" s="1"/>
  <c r="G676" i="4" s="1"/>
  <c r="G677" i="4" s="1"/>
  <c r="G678" i="4" s="1"/>
  <c r="G679" i="4" s="1"/>
  <c r="G680" i="4" s="1"/>
  <c r="G681" i="4" s="1"/>
  <c r="G682" i="4" s="1"/>
  <c r="G683" i="4" s="1"/>
  <c r="G684" i="4" s="1"/>
  <c r="G685" i="4" s="1"/>
  <c r="G686" i="4" s="1"/>
  <c r="G687" i="4" s="1"/>
  <c r="G688" i="4" s="1"/>
  <c r="G689" i="4" s="1"/>
  <c r="G690" i="4" s="1"/>
  <c r="G691" i="4" s="1"/>
  <c r="G692" i="4" s="1"/>
  <c r="G693" i="4" s="1"/>
  <c r="G694" i="4" s="1"/>
  <c r="G695" i="4" s="1"/>
  <c r="G696" i="4" s="1"/>
  <c r="G697" i="4" s="1"/>
  <c r="G698" i="4" s="1"/>
  <c r="G699" i="4" s="1"/>
  <c r="G700" i="4" s="1"/>
  <c r="G701" i="4" s="1"/>
  <c r="G702" i="4" s="1"/>
  <c r="G703" i="4" s="1"/>
  <c r="G704" i="4" s="1"/>
  <c r="G705" i="4" s="1"/>
  <c r="G706" i="4" s="1"/>
  <c r="G707" i="4" s="1"/>
  <c r="G708" i="4" s="1"/>
  <c r="G709" i="4" s="1"/>
  <c r="G710" i="4" s="1"/>
  <c r="G711" i="4" s="1"/>
  <c r="G712" i="4" s="1"/>
  <c r="G713" i="4" s="1"/>
  <c r="G714" i="4" s="1"/>
  <c r="G715" i="4" s="1"/>
  <c r="G716" i="4" s="1"/>
  <c r="G717" i="4" s="1"/>
  <c r="G718" i="4" s="1"/>
  <c r="G719" i="4" s="1"/>
  <c r="G720" i="4" s="1"/>
  <c r="G721" i="4" s="1"/>
  <c r="G722" i="4" s="1"/>
  <c r="G723" i="4" s="1"/>
  <c r="G724" i="4" s="1"/>
  <c r="G725" i="4" s="1"/>
  <c r="G726" i="4" s="1"/>
  <c r="G727" i="4" s="1"/>
  <c r="G728" i="4" s="1"/>
  <c r="G729" i="4" s="1"/>
  <c r="G730" i="4" s="1"/>
  <c r="G731" i="4" s="1"/>
  <c r="G732" i="4" s="1"/>
  <c r="G733" i="4" s="1"/>
  <c r="G734" i="4" s="1"/>
  <c r="G735" i="4" s="1"/>
  <c r="G736" i="4" s="1"/>
  <c r="G737" i="4" s="1"/>
  <c r="G738" i="4" s="1"/>
  <c r="G739" i="4" s="1"/>
  <c r="G740" i="4" s="1"/>
  <c r="G741" i="4" s="1"/>
  <c r="G742" i="4" s="1"/>
  <c r="G743" i="4" s="1"/>
  <c r="G744" i="4" s="1"/>
  <c r="G745" i="4" s="1"/>
  <c r="G746" i="4" s="1"/>
  <c r="G747" i="4" s="1"/>
  <c r="G748" i="4" s="1"/>
  <c r="G749" i="4" s="1"/>
  <c r="G750" i="4" s="1"/>
  <c r="G751" i="4" s="1"/>
  <c r="G752" i="4" s="1"/>
  <c r="G753" i="4" s="1"/>
  <c r="G754" i="4" s="1"/>
  <c r="G755" i="4" s="1"/>
  <c r="G756" i="4" s="1"/>
  <c r="G757" i="4" s="1"/>
  <c r="G758" i="4" s="1"/>
  <c r="G759" i="4" s="1"/>
  <c r="G760" i="4" s="1"/>
  <c r="G761" i="4" s="1"/>
  <c r="G762" i="4" s="1"/>
  <c r="G763" i="4" s="1"/>
  <c r="G764" i="4" s="1"/>
  <c r="G765" i="4" s="1"/>
  <c r="G766" i="4" s="1"/>
  <c r="G767" i="4" s="1"/>
  <c r="G768" i="4" s="1"/>
  <c r="G769" i="4" s="1"/>
  <c r="G770" i="4" s="1"/>
  <c r="G771" i="4" s="1"/>
  <c r="G772" i="4" s="1"/>
  <c r="G773" i="4" s="1"/>
  <c r="G774" i="4" s="1"/>
  <c r="G775" i="4" s="1"/>
  <c r="G776" i="4" s="1"/>
  <c r="G777" i="4" s="1"/>
  <c r="G778" i="4" s="1"/>
  <c r="G779" i="4" s="1"/>
  <c r="G780" i="4" s="1"/>
  <c r="G781" i="4" s="1"/>
  <c r="G782" i="4" s="1"/>
  <c r="G783" i="4" s="1"/>
  <c r="G784" i="4" s="1"/>
  <c r="G785" i="4" s="1"/>
  <c r="G786" i="4" s="1"/>
  <c r="G787" i="4" s="1"/>
  <c r="G788" i="4" s="1"/>
  <c r="G789" i="4" s="1"/>
  <c r="G790" i="4" s="1"/>
  <c r="G791" i="4" s="1"/>
  <c r="G792" i="4" s="1"/>
  <c r="G793" i="4" s="1"/>
  <c r="G794" i="4" s="1"/>
  <c r="G795" i="4" s="1"/>
  <c r="G796" i="4" s="1"/>
  <c r="G797" i="4" s="1"/>
  <c r="G798" i="4" s="1"/>
  <c r="G799" i="4" s="1"/>
  <c r="G800" i="4" s="1"/>
  <c r="G801" i="4" s="1"/>
  <c r="G802" i="4" s="1"/>
  <c r="G803" i="4" s="1"/>
  <c r="G804" i="4" s="1"/>
  <c r="G805" i="4" s="1"/>
  <c r="G806" i="4" s="1"/>
  <c r="G807" i="4" s="1"/>
  <c r="G808" i="4" s="1"/>
  <c r="G809" i="4" s="1"/>
  <c r="G810" i="4" s="1"/>
  <c r="G811" i="4" s="1"/>
  <c r="G812" i="4" s="1"/>
  <c r="G813" i="4" s="1"/>
  <c r="G814" i="4" s="1"/>
  <c r="G815" i="4" s="1"/>
  <c r="G816" i="4" s="1"/>
  <c r="G817" i="4" s="1"/>
  <c r="G818" i="4" s="1"/>
  <c r="G819" i="4" s="1"/>
  <c r="G820" i="4" s="1"/>
  <c r="G821" i="4" s="1"/>
  <c r="G822" i="4" s="1"/>
  <c r="G823" i="4" s="1"/>
  <c r="G824" i="4" s="1"/>
  <c r="G825" i="4" s="1"/>
  <c r="G826" i="4" s="1"/>
  <c r="G827" i="4" s="1"/>
  <c r="G828" i="4" s="1"/>
  <c r="G829" i="4" s="1"/>
  <c r="G830" i="4" s="1"/>
  <c r="G831" i="4" s="1"/>
  <c r="G832" i="4" s="1"/>
  <c r="G833" i="4" s="1"/>
  <c r="G834" i="4" s="1"/>
  <c r="G835" i="4" s="1"/>
  <c r="G836" i="4" s="1"/>
  <c r="G837" i="4" s="1"/>
  <c r="G838" i="4" s="1"/>
  <c r="G839" i="4" s="1"/>
  <c r="G840" i="4" s="1"/>
  <c r="G841" i="4" s="1"/>
  <c r="G842" i="4" s="1"/>
  <c r="G843" i="4" s="1"/>
  <c r="G844" i="4" s="1"/>
  <c r="G845" i="4" s="1"/>
  <c r="G846" i="4" s="1"/>
  <c r="G847" i="4" s="1"/>
  <c r="G848" i="4" s="1"/>
  <c r="G849" i="4" s="1"/>
  <c r="G850" i="4" s="1"/>
  <c r="G851" i="4" s="1"/>
  <c r="G852" i="4" s="1"/>
  <c r="G853" i="4" s="1"/>
  <c r="G854" i="4" s="1"/>
  <c r="G855" i="4" s="1"/>
  <c r="G856" i="4" s="1"/>
  <c r="G857" i="4" s="1"/>
  <c r="G858" i="4" s="1"/>
  <c r="G859" i="4" s="1"/>
  <c r="G860" i="4" s="1"/>
  <c r="G861" i="4" s="1"/>
  <c r="G862" i="4" s="1"/>
  <c r="G863" i="4" s="1"/>
  <c r="G864" i="4" s="1"/>
  <c r="G865" i="4" s="1"/>
  <c r="G866" i="4" s="1"/>
  <c r="G867" i="4" s="1"/>
  <c r="G868" i="4" s="1"/>
  <c r="G869" i="4" s="1"/>
  <c r="G870" i="4" s="1"/>
  <c r="G871" i="4" s="1"/>
  <c r="G872" i="4" s="1"/>
  <c r="G873" i="4" s="1"/>
  <c r="G874" i="4" s="1"/>
  <c r="G875" i="4" s="1"/>
  <c r="G876" i="4" s="1"/>
  <c r="G877" i="4" s="1"/>
  <c r="G878" i="4" s="1"/>
  <c r="G879" i="4" s="1"/>
  <c r="G880" i="4" s="1"/>
  <c r="G881" i="4" s="1"/>
  <c r="G882" i="4" s="1"/>
  <c r="G883" i="4" s="1"/>
  <c r="G884" i="4" s="1"/>
  <c r="G885" i="4" s="1"/>
  <c r="G886" i="4" s="1"/>
  <c r="G887" i="4" s="1"/>
  <c r="G888" i="4" s="1"/>
  <c r="G889" i="4" s="1"/>
  <c r="G890" i="4" s="1"/>
  <c r="G891" i="4" s="1"/>
  <c r="G892" i="4" s="1"/>
  <c r="G893" i="4" s="1"/>
  <c r="G894" i="4" s="1"/>
  <c r="G895" i="4" s="1"/>
  <c r="G896" i="4" s="1"/>
  <c r="G897" i="4" s="1"/>
  <c r="G898" i="4" s="1"/>
  <c r="G899" i="4" s="1"/>
  <c r="G900" i="4" s="1"/>
  <c r="G901" i="4" s="1"/>
  <c r="G902" i="4" s="1"/>
  <c r="G903" i="4" s="1"/>
  <c r="G904" i="4" s="1"/>
  <c r="G905" i="4" s="1"/>
  <c r="G906" i="4" s="1"/>
  <c r="G907" i="4" s="1"/>
  <c r="G908" i="4" s="1"/>
  <c r="G909" i="4" s="1"/>
  <c r="G910" i="4" s="1"/>
  <c r="G911" i="4" s="1"/>
  <c r="G912" i="4" s="1"/>
  <c r="G913" i="4" s="1"/>
  <c r="G914" i="4" s="1"/>
  <c r="G915" i="4" s="1"/>
  <c r="G916" i="4" s="1"/>
  <c r="G917" i="4" s="1"/>
  <c r="G918" i="4" s="1"/>
  <c r="G919" i="4" s="1"/>
  <c r="G920" i="4" s="1"/>
  <c r="G921" i="4" s="1"/>
  <c r="G922" i="4" s="1"/>
  <c r="G923" i="4" s="1"/>
  <c r="G924" i="4" s="1"/>
  <c r="G925" i="4" s="1"/>
  <c r="G926" i="4" s="1"/>
  <c r="G927" i="4" s="1"/>
  <c r="G928" i="4" s="1"/>
  <c r="G929" i="4" s="1"/>
  <c r="G930" i="4" s="1"/>
  <c r="G931" i="4" s="1"/>
  <c r="G932" i="4" s="1"/>
  <c r="G933" i="4" s="1"/>
  <c r="G934" i="4" s="1"/>
  <c r="G935" i="4" s="1"/>
  <c r="G936" i="4" s="1"/>
  <c r="G937" i="4" s="1"/>
  <c r="G938" i="4" s="1"/>
  <c r="G939" i="4" s="1"/>
  <c r="G940" i="4" s="1"/>
  <c r="G941" i="4" s="1"/>
  <c r="G942" i="4" s="1"/>
  <c r="G943" i="4" s="1"/>
  <c r="G944" i="4" s="1"/>
  <c r="G945" i="4" s="1"/>
  <c r="G946" i="4" s="1"/>
  <c r="G947" i="4" s="1"/>
  <c r="G948" i="4" s="1"/>
  <c r="G949" i="4" s="1"/>
  <c r="G950" i="4" s="1"/>
  <c r="G951" i="4" s="1"/>
  <c r="G952" i="4" s="1"/>
  <c r="G953" i="4" s="1"/>
  <c r="G954" i="4" s="1"/>
  <c r="G955" i="4" s="1"/>
  <c r="G956" i="4" s="1"/>
  <c r="G957" i="4" s="1"/>
  <c r="G958" i="4" s="1"/>
  <c r="G959" i="4" s="1"/>
  <c r="G960" i="4" s="1"/>
  <c r="G961" i="4" s="1"/>
  <c r="G962" i="4" s="1"/>
  <c r="G963" i="4" s="1"/>
  <c r="G964" i="4" s="1"/>
  <c r="G965" i="4" s="1"/>
  <c r="G966" i="4" s="1"/>
  <c r="G967" i="4" s="1"/>
  <c r="G968" i="4" s="1"/>
  <c r="G969" i="4" s="1"/>
  <c r="G970" i="4" s="1"/>
  <c r="G971" i="4" s="1"/>
  <c r="G972" i="4" s="1"/>
  <c r="G973" i="4" s="1"/>
  <c r="G974" i="4" s="1"/>
  <c r="G975" i="4" s="1"/>
  <c r="G976" i="4" s="1"/>
  <c r="G977" i="4" s="1"/>
  <c r="G978" i="4" s="1"/>
  <c r="G979" i="4" s="1"/>
  <c r="G980" i="4" s="1"/>
  <c r="G981" i="4" s="1"/>
  <c r="G982" i="4" s="1"/>
  <c r="G983" i="4" s="1"/>
  <c r="G984" i="4" s="1"/>
  <c r="G985" i="4" s="1"/>
  <c r="G986" i="4" s="1"/>
  <c r="G987" i="4" s="1"/>
  <c r="G988" i="4" s="1"/>
  <c r="G989" i="4" s="1"/>
  <c r="G990" i="4" s="1"/>
  <c r="G991" i="4" s="1"/>
  <c r="G992" i="4" s="1"/>
  <c r="G993" i="4" s="1"/>
  <c r="G994" i="4" s="1"/>
  <c r="G995" i="4" s="1"/>
  <c r="G996" i="4" s="1"/>
  <c r="G997" i="4" s="1"/>
  <c r="G998" i="4" s="1"/>
  <c r="G999" i="4" s="1"/>
  <c r="G1000" i="4" s="1"/>
  <c r="G1001" i="4" s="1"/>
  <c r="G1002" i="4" s="1"/>
  <c r="G1003" i="4" s="1"/>
  <c r="G1004" i="4" s="1"/>
  <c r="G1005" i="4" s="1"/>
  <c r="G1006" i="4" s="1"/>
  <c r="G1007" i="4" s="1"/>
  <c r="G1008" i="4" s="1"/>
  <c r="G1009" i="4" s="1"/>
  <c r="G1010" i="4" s="1"/>
  <c r="G1011" i="4" s="1"/>
  <c r="G1012" i="4" s="1"/>
  <c r="G1013" i="4" s="1"/>
  <c r="G1014" i="4" s="1"/>
  <c r="G1015" i="4" s="1"/>
  <c r="G1016" i="4" s="1"/>
  <c r="G1017" i="4" s="1"/>
  <c r="G1018" i="4" s="1"/>
  <c r="G1019" i="4" s="1"/>
  <c r="G1020" i="4" s="1"/>
  <c r="G1021" i="4" s="1"/>
  <c r="G1022" i="4" s="1"/>
  <c r="G1023" i="4" s="1"/>
  <c r="G1024" i="4" s="1"/>
  <c r="G1025" i="4" s="1"/>
  <c r="G1026" i="4" s="1"/>
  <c r="G1027" i="4" s="1"/>
  <c r="G1028" i="4" s="1"/>
  <c r="G1029" i="4" s="1"/>
  <c r="G1030" i="4" s="1"/>
  <c r="G1031" i="4" s="1"/>
  <c r="G1032" i="4" s="1"/>
  <c r="G1033" i="4" s="1"/>
  <c r="G1034" i="4" s="1"/>
  <c r="G1035" i="4" s="1"/>
  <c r="G1036" i="4" s="1"/>
  <c r="G1037" i="4" s="1"/>
  <c r="G1038" i="4" s="1"/>
  <c r="G1039" i="4" s="1"/>
  <c r="G1040" i="4" s="1"/>
  <c r="G1041" i="4" s="1"/>
  <c r="G1042" i="4" s="1"/>
  <c r="G1043" i="4" s="1"/>
  <c r="G1044" i="4" s="1"/>
  <c r="G1045" i="4" s="1"/>
  <c r="G1046" i="4" s="1"/>
  <c r="G1047" i="4" s="1"/>
  <c r="G1048" i="4" s="1"/>
  <c r="G1049" i="4" s="1"/>
  <c r="G1050" i="4" s="1"/>
  <c r="G1051" i="4" s="1"/>
  <c r="G1052" i="4" s="1"/>
  <c r="G1053" i="4" s="1"/>
  <c r="G1054" i="4" s="1"/>
  <c r="G1055" i="4" s="1"/>
  <c r="G1056" i="4" s="1"/>
  <c r="G1057" i="4" s="1"/>
  <c r="G1058" i="4" s="1"/>
  <c r="G1059" i="4" s="1"/>
  <c r="G1060" i="4" s="1"/>
  <c r="G1061" i="4" s="1"/>
  <c r="G1062" i="4" s="1"/>
  <c r="G1063" i="4" s="1"/>
  <c r="G1064" i="4" s="1"/>
  <c r="G1065" i="4" s="1"/>
  <c r="G1066" i="4" s="1"/>
  <c r="G1067" i="4" s="1"/>
  <c r="G1068" i="4" s="1"/>
  <c r="G1069" i="4" s="1"/>
  <c r="G1070" i="4" s="1"/>
  <c r="G1071" i="4" s="1"/>
  <c r="G1072" i="4" s="1"/>
  <c r="G1073" i="4" s="1"/>
  <c r="G1074" i="4" s="1"/>
  <c r="G1075" i="4" s="1"/>
  <c r="G1076" i="4" s="1"/>
  <c r="G1077" i="4" s="1"/>
  <c r="G1078" i="4" s="1"/>
  <c r="G1079" i="4" s="1"/>
  <c r="G1080" i="4" s="1"/>
  <c r="G1081" i="4" s="1"/>
  <c r="G1082" i="4" s="1"/>
  <c r="G1083" i="4" s="1"/>
  <c r="G1084" i="4" s="1"/>
  <c r="G1085" i="4" s="1"/>
  <c r="G1086" i="4" s="1"/>
  <c r="G1087" i="4" s="1"/>
  <c r="G1088" i="4" s="1"/>
  <c r="G1089" i="4" s="1"/>
  <c r="G1090" i="4" s="1"/>
  <c r="G1091" i="4" s="1"/>
  <c r="G1092" i="4" s="1"/>
  <c r="G1093" i="4" s="1"/>
  <c r="G1094" i="4" s="1"/>
  <c r="G1095" i="4" s="1"/>
  <c r="G1096" i="4" s="1"/>
  <c r="G1097" i="4" s="1"/>
  <c r="G1098" i="4" s="1"/>
  <c r="G1099" i="4" s="1"/>
  <c r="G1100" i="4" s="1"/>
  <c r="G1101" i="4" s="1"/>
  <c r="G1102" i="4" s="1"/>
  <c r="G1103" i="4" s="1"/>
  <c r="G1104" i="4" s="1"/>
  <c r="G1105" i="4" s="1"/>
  <c r="G1106" i="4" s="1"/>
  <c r="G1107" i="4" s="1"/>
  <c r="G1108" i="4" s="1"/>
  <c r="G1109" i="4" s="1"/>
  <c r="G1110" i="4" s="1"/>
  <c r="G1111" i="4" s="1"/>
  <c r="G1112" i="4" s="1"/>
  <c r="G1113" i="4" s="1"/>
  <c r="G1114" i="4" s="1"/>
  <c r="G1115" i="4" s="1"/>
  <c r="G1116" i="4" s="1"/>
  <c r="G1117" i="4" s="1"/>
  <c r="G1118" i="4" s="1"/>
  <c r="G1119" i="4" s="1"/>
  <c r="G1120" i="4" s="1"/>
  <c r="G1121" i="4" s="1"/>
  <c r="G1122" i="4" s="1"/>
  <c r="G1123" i="4" s="1"/>
  <c r="G1124" i="4" s="1"/>
  <c r="G1125" i="4" s="1"/>
  <c r="G1126" i="4" s="1"/>
  <c r="G1127" i="4" s="1"/>
  <c r="G1128" i="4" s="1"/>
  <c r="G1129" i="4" s="1"/>
  <c r="G1130" i="4" s="1"/>
  <c r="G1131" i="4" s="1"/>
  <c r="G1132" i="4" s="1"/>
  <c r="G1133" i="4" s="1"/>
  <c r="G1134" i="4" s="1"/>
  <c r="G1135" i="4" s="1"/>
  <c r="G1136" i="4" s="1"/>
  <c r="G1137" i="4" s="1"/>
  <c r="G1138" i="4" s="1"/>
  <c r="G1139" i="4" s="1"/>
  <c r="G1140" i="4" s="1"/>
  <c r="G1141" i="4" s="1"/>
  <c r="G1142" i="4" s="1"/>
  <c r="G1143" i="4" s="1"/>
  <c r="G1144" i="4" s="1"/>
  <c r="G1145" i="4" s="1"/>
  <c r="G1146" i="4" s="1"/>
  <c r="G1147" i="4" s="1"/>
  <c r="G1148" i="4" s="1"/>
  <c r="G1149" i="4" s="1"/>
  <c r="G1150" i="4" s="1"/>
  <c r="G1151" i="4" s="1"/>
  <c r="G1152" i="4" s="1"/>
  <c r="G1153" i="4" s="1"/>
  <c r="G1154" i="4" s="1"/>
  <c r="G1155" i="4" s="1"/>
  <c r="G1156" i="4" s="1"/>
  <c r="G1157" i="4" s="1"/>
  <c r="G1158" i="4" s="1"/>
  <c r="G1159" i="4" s="1"/>
  <c r="G1160" i="4" s="1"/>
  <c r="G1161" i="4" s="1"/>
  <c r="G1162" i="4" s="1"/>
  <c r="G1163" i="4" s="1"/>
  <c r="G1164" i="4" s="1"/>
  <c r="G1165" i="4" s="1"/>
  <c r="G1166" i="4" s="1"/>
  <c r="G1167" i="4" s="1"/>
  <c r="G1168" i="4" s="1"/>
  <c r="G1169" i="4" s="1"/>
  <c r="G1170" i="4" s="1"/>
  <c r="G1171" i="4" s="1"/>
  <c r="G1172" i="4" s="1"/>
  <c r="G1173" i="4" s="1"/>
  <c r="G1174" i="4" s="1"/>
  <c r="G1175" i="4" s="1"/>
  <c r="G1176" i="4" s="1"/>
  <c r="G1177" i="4" s="1"/>
  <c r="G1178" i="4" s="1"/>
  <c r="G1179" i="4" s="1"/>
  <c r="G1180" i="4" s="1"/>
  <c r="G1181" i="4" s="1"/>
  <c r="G1182" i="4" s="1"/>
  <c r="G1183" i="4" s="1"/>
  <c r="G1184" i="4" s="1"/>
  <c r="G1185" i="4" s="1"/>
  <c r="G1186" i="4" s="1"/>
  <c r="G1187" i="4" s="1"/>
  <c r="G1188" i="4" s="1"/>
  <c r="G1189" i="4" s="1"/>
  <c r="G1190" i="4" s="1"/>
  <c r="G1191" i="4" s="1"/>
  <c r="G1192" i="4" s="1"/>
  <c r="G1193" i="4" s="1"/>
  <c r="G1194" i="4" s="1"/>
  <c r="G1195" i="4" s="1"/>
  <c r="G1196" i="4" s="1"/>
  <c r="G1197" i="4" s="1"/>
  <c r="G1198" i="4" s="1"/>
  <c r="G1199" i="4" s="1"/>
  <c r="G1200" i="4" s="1"/>
  <c r="G1201" i="4" s="1"/>
  <c r="G1202" i="4" s="1"/>
  <c r="G1203" i="4" s="1"/>
  <c r="G1204" i="4" s="1"/>
  <c r="G1205" i="4" s="1"/>
  <c r="G1206" i="4" s="1"/>
  <c r="G1207" i="4" s="1"/>
  <c r="G1208" i="4" s="1"/>
  <c r="G1209" i="4" s="1"/>
  <c r="G1210" i="4" s="1"/>
  <c r="G1211" i="4" s="1"/>
  <c r="G1212" i="4" s="1"/>
  <c r="G1213" i="4" s="1"/>
  <c r="G1214" i="4" s="1"/>
  <c r="G1215" i="4" s="1"/>
  <c r="G1216" i="4" s="1"/>
  <c r="G1217" i="4" s="1"/>
  <c r="G1218" i="4" s="1"/>
  <c r="G1219" i="4" s="1"/>
  <c r="G1220" i="4" s="1"/>
  <c r="G1221" i="4" s="1"/>
  <c r="G1222" i="4" s="1"/>
  <c r="G1223" i="4" s="1"/>
  <c r="G1224" i="4" s="1"/>
  <c r="G1225" i="4" s="1"/>
  <c r="G1226" i="4" s="1"/>
  <c r="G1227" i="4" s="1"/>
  <c r="G1228" i="4" s="1"/>
  <c r="G1229" i="4" s="1"/>
  <c r="G1230" i="4" s="1"/>
  <c r="G1231" i="4" s="1"/>
  <c r="G1232" i="4" s="1"/>
  <c r="G1233" i="4" s="1"/>
  <c r="G1234" i="4" s="1"/>
  <c r="G1235" i="4" s="1"/>
  <c r="G1236" i="4" s="1"/>
  <c r="G1237" i="4" s="1"/>
  <c r="G1238" i="4" s="1"/>
  <c r="G1239" i="4" s="1"/>
  <c r="G1240" i="4" s="1"/>
  <c r="G1241" i="4" s="1"/>
  <c r="G1242" i="4" s="1"/>
  <c r="G1243" i="4" s="1"/>
  <c r="G1244" i="4" s="1"/>
  <c r="G1245" i="4" s="1"/>
  <c r="G1246" i="4" s="1"/>
  <c r="G1247" i="4" s="1"/>
  <c r="G1248" i="4" s="1"/>
  <c r="G1249" i="4" s="1"/>
  <c r="G1250" i="4" s="1"/>
  <c r="G1251" i="4" s="1"/>
  <c r="G1252" i="4" s="1"/>
  <c r="G1253" i="4" s="1"/>
  <c r="G1254" i="4" s="1"/>
  <c r="G1255" i="4" s="1"/>
  <c r="G1256" i="4" s="1"/>
  <c r="G1257" i="4" s="1"/>
  <c r="G1258" i="4" s="1"/>
  <c r="G1259" i="4" s="1"/>
  <c r="G1260" i="4" s="1"/>
  <c r="G1261" i="4" s="1"/>
  <c r="G1262" i="4" s="1"/>
  <c r="G1263" i="4" s="1"/>
  <c r="G1264" i="4" s="1"/>
  <c r="G1265" i="4" s="1"/>
  <c r="G1266" i="4" s="1"/>
  <c r="G1267" i="4" s="1"/>
  <c r="G1268" i="4" s="1"/>
  <c r="G1269" i="4" s="1"/>
  <c r="G1270" i="4" s="1"/>
  <c r="G1271" i="4" s="1"/>
  <c r="G1272" i="4" s="1"/>
  <c r="G1273" i="4" s="1"/>
  <c r="G1274" i="4" s="1"/>
  <c r="G1275" i="4" s="1"/>
  <c r="G1276" i="4" s="1"/>
  <c r="G1277" i="4" s="1"/>
  <c r="G1278" i="4" s="1"/>
  <c r="G1279" i="4" s="1"/>
  <c r="G1280" i="4" s="1"/>
  <c r="G1281" i="4" s="1"/>
  <c r="G1282" i="4" s="1"/>
  <c r="G1283" i="4" s="1"/>
  <c r="G1284" i="4" s="1"/>
  <c r="G1285" i="4" s="1"/>
  <c r="G1286" i="4" s="1"/>
  <c r="G1287" i="4" s="1"/>
  <c r="G1288" i="4" s="1"/>
  <c r="G1289" i="4" s="1"/>
  <c r="G1290" i="4" s="1"/>
  <c r="G1291" i="4" s="1"/>
  <c r="G1292" i="4" s="1"/>
  <c r="G1293" i="4" s="1"/>
  <c r="G1294" i="4" s="1"/>
  <c r="G1295" i="4" s="1"/>
  <c r="G1296" i="4" s="1"/>
  <c r="G1297" i="4" s="1"/>
  <c r="G1298" i="4" s="1"/>
  <c r="G1299" i="4" s="1"/>
  <c r="G1300" i="4" s="1"/>
  <c r="G1301" i="4" s="1"/>
  <c r="G1302" i="4" s="1"/>
  <c r="G1303" i="4" s="1"/>
  <c r="G1304" i="4" s="1"/>
  <c r="G1305" i="4" s="1"/>
  <c r="G1306" i="4" s="1"/>
  <c r="G1307" i="4" s="1"/>
  <c r="G1308" i="4" s="1"/>
  <c r="G1309" i="4" s="1"/>
  <c r="G1310" i="4" s="1"/>
  <c r="G1311" i="4" s="1"/>
  <c r="G1312" i="4" s="1"/>
  <c r="G1313" i="4" s="1"/>
  <c r="G1314" i="4" s="1"/>
  <c r="G1315" i="4" s="1"/>
  <c r="G1316" i="4" s="1"/>
  <c r="G1317" i="4" s="1"/>
  <c r="G1318" i="4" s="1"/>
  <c r="G1319" i="4" s="1"/>
  <c r="G1320" i="4" s="1"/>
  <c r="G1321" i="4" s="1"/>
  <c r="G1322" i="4" s="1"/>
  <c r="G1323" i="4" s="1"/>
  <c r="G1324" i="4" s="1"/>
  <c r="G1325" i="4" s="1"/>
  <c r="G1326" i="4" s="1"/>
  <c r="G1327" i="4" s="1"/>
  <c r="G1328" i="4" s="1"/>
  <c r="G1329" i="4" s="1"/>
  <c r="G1330" i="4" s="1"/>
  <c r="G1331" i="4" s="1"/>
  <c r="G1332" i="4" s="1"/>
  <c r="G1333" i="4" s="1"/>
  <c r="G1334" i="4" s="1"/>
  <c r="G1335" i="4" s="1"/>
  <c r="G1336" i="4" s="1"/>
  <c r="G1337" i="4" s="1"/>
  <c r="G1338" i="4" s="1"/>
  <c r="G1339" i="4" s="1"/>
  <c r="G1340" i="4" s="1"/>
  <c r="G1341" i="4" s="1"/>
  <c r="G1342" i="4" s="1"/>
  <c r="G1343" i="4" s="1"/>
  <c r="G1344" i="4" s="1"/>
  <c r="G1345" i="4" s="1"/>
  <c r="G1346" i="4" s="1"/>
  <c r="G1347" i="4" s="1"/>
  <c r="G1348" i="4" s="1"/>
  <c r="G1349" i="4" s="1"/>
  <c r="G1350" i="4" s="1"/>
  <c r="G1351" i="4" s="1"/>
  <c r="G1352" i="4" s="1"/>
  <c r="G1353" i="4" s="1"/>
  <c r="G1354" i="4" s="1"/>
  <c r="G1355" i="4" s="1"/>
  <c r="G1356" i="4" s="1"/>
  <c r="G1357" i="4" s="1"/>
  <c r="G1358" i="4" s="1"/>
  <c r="G1359" i="4" s="1"/>
  <c r="G1360" i="4" s="1"/>
  <c r="G1361" i="4" s="1"/>
  <c r="G1362" i="4" s="1"/>
  <c r="G1363" i="4" s="1"/>
  <c r="G1364" i="4" s="1"/>
  <c r="G1365" i="4" s="1"/>
  <c r="G1366" i="4" s="1"/>
  <c r="G1367" i="4" s="1"/>
  <c r="G1368" i="4" s="1"/>
  <c r="G1369" i="4" s="1"/>
  <c r="G1370" i="4" s="1"/>
  <c r="G1371" i="4" s="1"/>
  <c r="G1372" i="4" s="1"/>
  <c r="G1373" i="4" s="1"/>
  <c r="G1374" i="4" s="1"/>
  <c r="G1375" i="4" s="1"/>
  <c r="G1376" i="4" s="1"/>
  <c r="G1377" i="4" s="1"/>
  <c r="G1378" i="4" s="1"/>
  <c r="G1379" i="4" s="1"/>
  <c r="G1380" i="4" s="1"/>
  <c r="G1381" i="4" s="1"/>
  <c r="G1382" i="4" s="1"/>
  <c r="G1383" i="4" s="1"/>
  <c r="G1384" i="4" s="1"/>
  <c r="G1385" i="4" s="1"/>
  <c r="G1386" i="4" s="1"/>
  <c r="G1387" i="4" s="1"/>
  <c r="G1388" i="4" s="1"/>
  <c r="G1389" i="4" s="1"/>
  <c r="G1390" i="4" s="1"/>
  <c r="G1391" i="4" s="1"/>
  <c r="G1392" i="4" s="1"/>
  <c r="G1393" i="4" s="1"/>
  <c r="G1394" i="4" s="1"/>
  <c r="G1395" i="4" s="1"/>
  <c r="G1396" i="4" s="1"/>
  <c r="G1397" i="4" s="1"/>
  <c r="G1398" i="4" s="1"/>
  <c r="G1399" i="4" s="1"/>
  <c r="G1400" i="4" s="1"/>
  <c r="G1401" i="4" s="1"/>
  <c r="G1402" i="4" s="1"/>
  <c r="G1403" i="4" s="1"/>
  <c r="G1404" i="4" s="1"/>
  <c r="G1405" i="4" s="1"/>
  <c r="G1406" i="4" s="1"/>
  <c r="G1407" i="4" s="1"/>
  <c r="G1408" i="4" s="1"/>
  <c r="G1409" i="4" s="1"/>
  <c r="G1410" i="4" s="1"/>
  <c r="G1411" i="4" s="1"/>
  <c r="G1412" i="4" s="1"/>
  <c r="G1413" i="4" s="1"/>
  <c r="G1414" i="4" s="1"/>
  <c r="G1415" i="4" s="1"/>
  <c r="G1416" i="4" s="1"/>
  <c r="G1417" i="4" s="1"/>
  <c r="G1418" i="4" s="1"/>
  <c r="G1419" i="4" s="1"/>
  <c r="G1420" i="4" s="1"/>
  <c r="G1421" i="4" s="1"/>
  <c r="G1422" i="4" s="1"/>
  <c r="G1423" i="4" s="1"/>
  <c r="G1424" i="4" s="1"/>
  <c r="G1425" i="4" s="1"/>
  <c r="G1426" i="4" s="1"/>
  <c r="G1427" i="4" s="1"/>
  <c r="G1428" i="4" s="1"/>
  <c r="G1429" i="4" s="1"/>
  <c r="G1430" i="4" s="1"/>
  <c r="G1431" i="4" s="1"/>
  <c r="G1432" i="4" s="1"/>
  <c r="G1433" i="4" s="1"/>
  <c r="G1434" i="4" s="1"/>
  <c r="G1435" i="4" s="1"/>
  <c r="G1436" i="4" s="1"/>
  <c r="G1437" i="4" s="1"/>
  <c r="G1438" i="4" s="1"/>
  <c r="G1439" i="4" s="1"/>
  <c r="G1440" i="4" s="1"/>
  <c r="G1441" i="4" s="1"/>
  <c r="G1442" i="4" s="1"/>
  <c r="G1443" i="4" s="1"/>
  <c r="G1444" i="4" s="1"/>
  <c r="G1445" i="4" s="1"/>
  <c r="G1446" i="4" s="1"/>
  <c r="G1447" i="4" s="1"/>
  <c r="G1448" i="4" s="1"/>
  <c r="G1449" i="4" s="1"/>
  <c r="G1450" i="4" s="1"/>
  <c r="G1451" i="4" s="1"/>
  <c r="G1452" i="4" s="1"/>
  <c r="G1453" i="4" s="1"/>
  <c r="G1454" i="4" s="1"/>
  <c r="G1455" i="4" s="1"/>
  <c r="G1456" i="4" s="1"/>
  <c r="G1457" i="4" s="1"/>
  <c r="G1458" i="4" s="1"/>
  <c r="G1459" i="4" s="1"/>
  <c r="G1460" i="4" s="1"/>
  <c r="G1461" i="4" s="1"/>
  <c r="G1462" i="4" s="1"/>
  <c r="G1463" i="4" s="1"/>
  <c r="G1464" i="4" s="1"/>
  <c r="G1465" i="4" s="1"/>
  <c r="G1466" i="4" s="1"/>
  <c r="G1467" i="4" s="1"/>
  <c r="G1468" i="4" s="1"/>
  <c r="G1469" i="4" s="1"/>
  <c r="G1470" i="4" s="1"/>
  <c r="G1471" i="4" s="1"/>
  <c r="G1472" i="4" s="1"/>
  <c r="G1473" i="4" s="1"/>
  <c r="G1474" i="4" s="1"/>
  <c r="G1475" i="4" s="1"/>
  <c r="G1476" i="4" s="1"/>
  <c r="G1477" i="4" s="1"/>
  <c r="G1478" i="4" s="1"/>
  <c r="G1479" i="4" s="1"/>
  <c r="G1480" i="4" s="1"/>
  <c r="G1481" i="4" s="1"/>
  <c r="G1482" i="4" s="1"/>
  <c r="G1483" i="4" s="1"/>
  <c r="G1484" i="4" s="1"/>
  <c r="G1485" i="4" s="1"/>
  <c r="G1486" i="4" s="1"/>
  <c r="G1487" i="4" s="1"/>
  <c r="G1488" i="4" s="1"/>
  <c r="G1489" i="4" s="1"/>
  <c r="G1490" i="4" s="1"/>
  <c r="G1491" i="4" s="1"/>
  <c r="G1492" i="4" s="1"/>
  <c r="G1493" i="4" s="1"/>
  <c r="G1494" i="4" s="1"/>
  <c r="G1495" i="4" s="1"/>
  <c r="G1496" i="4" s="1"/>
  <c r="G1497" i="4" s="1"/>
  <c r="G1498" i="4" s="1"/>
  <c r="G1499" i="4" s="1"/>
  <c r="G1500" i="4" s="1"/>
  <c r="G1501" i="4" s="1"/>
  <c r="G1502" i="4" s="1"/>
  <c r="G1503" i="4" s="1"/>
  <c r="G1504" i="4" s="1"/>
  <c r="G1505" i="4" s="1"/>
  <c r="G1506" i="4" s="1"/>
  <c r="G1507" i="4" s="1"/>
  <c r="G1508" i="4" s="1"/>
  <c r="G1509" i="4" s="1"/>
  <c r="G1510" i="4" s="1"/>
  <c r="G1511" i="4" s="1"/>
  <c r="G1512" i="4" s="1"/>
  <c r="G1513" i="4" s="1"/>
  <c r="G1514" i="4" s="1"/>
  <c r="G1515" i="4" s="1"/>
  <c r="G1516" i="4" s="1"/>
  <c r="G1517" i="4" s="1"/>
  <c r="G1518" i="4" s="1"/>
  <c r="G1519" i="4" s="1"/>
  <c r="G1520" i="4" s="1"/>
  <c r="G1521" i="4" s="1"/>
  <c r="G1522" i="4" s="1"/>
  <c r="G1523" i="4" s="1"/>
  <c r="G1524" i="4" s="1"/>
  <c r="G1525" i="4" s="1"/>
  <c r="G1526" i="4" s="1"/>
  <c r="G1527" i="4" s="1"/>
  <c r="G1528" i="4" s="1"/>
  <c r="G1529" i="4" s="1"/>
  <c r="G1530" i="4" s="1"/>
  <c r="G1531" i="4" s="1"/>
  <c r="G1532" i="4" s="1"/>
  <c r="G1533" i="4" s="1"/>
  <c r="G1534" i="4" s="1"/>
  <c r="G1535" i="4" s="1"/>
  <c r="G1536" i="4" s="1"/>
  <c r="G1537" i="4" s="1"/>
  <c r="G1538" i="4" s="1"/>
  <c r="G1539" i="4" s="1"/>
  <c r="G1540" i="4" s="1"/>
  <c r="G1541" i="4" s="1"/>
  <c r="G1542" i="4" s="1"/>
  <c r="G1543" i="4" s="1"/>
  <c r="G1544" i="4" s="1"/>
  <c r="G1545" i="4" s="1"/>
  <c r="G1546" i="4" s="1"/>
  <c r="G1547" i="4" s="1"/>
  <c r="G1548" i="4" s="1"/>
  <c r="G1549" i="4" s="1"/>
  <c r="G1550" i="4" s="1"/>
  <c r="G1551" i="4" s="1"/>
  <c r="G1552" i="4" s="1"/>
  <c r="G1553" i="4" s="1"/>
  <c r="G1554" i="4" s="1"/>
  <c r="G1555" i="4" s="1"/>
  <c r="G1556" i="4" s="1"/>
  <c r="G1557" i="4" s="1"/>
  <c r="G1558" i="4" s="1"/>
  <c r="G1559" i="4" s="1"/>
  <c r="G1560" i="4" s="1"/>
  <c r="G1561" i="4" s="1"/>
  <c r="G1562" i="4" s="1"/>
  <c r="G1563" i="4" s="1"/>
  <c r="G1564" i="4" s="1"/>
  <c r="G1565" i="4" s="1"/>
  <c r="G1566" i="4" s="1"/>
  <c r="G1567" i="4" s="1"/>
  <c r="G1568" i="4" s="1"/>
  <c r="G1569" i="4" s="1"/>
  <c r="G1570" i="4" s="1"/>
  <c r="G1571" i="4" s="1"/>
  <c r="G1572" i="4" s="1"/>
  <c r="G1573" i="4" s="1"/>
  <c r="G1574" i="4" s="1"/>
  <c r="G1575" i="4" s="1"/>
  <c r="G1576" i="4" s="1"/>
  <c r="G1577" i="4" s="1"/>
  <c r="G1578" i="4" s="1"/>
  <c r="G1579" i="4" s="1"/>
  <c r="G1580" i="4" s="1"/>
  <c r="G1581" i="4" s="1"/>
  <c r="G1582" i="4" s="1"/>
  <c r="G1583" i="4" s="1"/>
  <c r="G1584" i="4" s="1"/>
  <c r="G1585" i="4" s="1"/>
  <c r="G1586" i="4" s="1"/>
  <c r="G1587" i="4" s="1"/>
  <c r="G1588" i="4" s="1"/>
  <c r="G1589" i="4" s="1"/>
  <c r="G1590" i="4" s="1"/>
  <c r="G1591" i="4" s="1"/>
  <c r="G1592" i="4" s="1"/>
  <c r="G1593" i="4" s="1"/>
  <c r="G1594" i="4" s="1"/>
  <c r="G1595" i="4" s="1"/>
  <c r="G1596" i="4" s="1"/>
  <c r="G1597" i="4" s="1"/>
  <c r="G1598" i="4" s="1"/>
  <c r="G1599" i="4" s="1"/>
  <c r="G1600" i="4" s="1"/>
  <c r="G1601" i="4" s="1"/>
  <c r="G1602" i="4" s="1"/>
  <c r="G1603" i="4" s="1"/>
  <c r="G1604" i="4" s="1"/>
  <c r="G1605" i="4" s="1"/>
  <c r="G1606" i="4" s="1"/>
  <c r="G1607" i="4" s="1"/>
  <c r="G1608" i="4" s="1"/>
  <c r="G1609" i="4" s="1"/>
  <c r="G1610" i="4" s="1"/>
  <c r="G1611" i="4" s="1"/>
  <c r="G1612" i="4" s="1"/>
  <c r="G1613" i="4" s="1"/>
  <c r="G1614" i="4" s="1"/>
  <c r="G1615" i="4" s="1"/>
  <c r="G1616" i="4" s="1"/>
  <c r="G1617" i="4" s="1"/>
  <c r="G1618" i="4" s="1"/>
  <c r="G1619" i="4" s="1"/>
  <c r="G1620" i="4" s="1"/>
  <c r="G1621" i="4" s="1"/>
  <c r="G1622" i="4" s="1"/>
  <c r="G1623" i="4" s="1"/>
  <c r="G1624" i="4" s="1"/>
  <c r="G1625" i="4" s="1"/>
  <c r="G1626" i="4" s="1"/>
  <c r="G1627" i="4" s="1"/>
  <c r="G1628" i="4" s="1"/>
  <c r="G1629" i="4" s="1"/>
  <c r="G1630" i="4" s="1"/>
  <c r="G1631" i="4" s="1"/>
  <c r="G1632" i="4" s="1"/>
  <c r="G1633" i="4" s="1"/>
  <c r="G1634" i="4" s="1"/>
  <c r="G1635" i="4" s="1"/>
  <c r="G1636" i="4" s="1"/>
  <c r="G1637" i="4" s="1"/>
  <c r="G1638" i="4" s="1"/>
  <c r="G1639" i="4" s="1"/>
  <c r="G1640" i="4" s="1"/>
  <c r="G1641" i="4" s="1"/>
  <c r="G1642" i="4" s="1"/>
  <c r="G1643" i="4" s="1"/>
  <c r="G1644" i="4" s="1"/>
  <c r="G1645" i="4" s="1"/>
  <c r="G1646" i="4" s="1"/>
  <c r="G1647" i="4" s="1"/>
  <c r="G1648" i="4" s="1"/>
  <c r="G1649" i="4" s="1"/>
  <c r="G1650" i="4" s="1"/>
  <c r="G1651" i="4" s="1"/>
  <c r="G1652" i="4" s="1"/>
  <c r="G1653" i="4" s="1"/>
  <c r="G1654" i="4" s="1"/>
  <c r="G1655" i="4" s="1"/>
  <c r="G1656" i="4" s="1"/>
  <c r="G1657" i="4" s="1"/>
  <c r="G1658" i="4" s="1"/>
  <c r="G1659" i="4" s="1"/>
  <c r="G1660" i="4" s="1"/>
  <c r="G1661" i="4" s="1"/>
  <c r="G1662" i="4" s="1"/>
  <c r="G1663" i="4" s="1"/>
  <c r="G1664" i="4" s="1"/>
  <c r="G1665" i="4" s="1"/>
  <c r="G1666" i="4" s="1"/>
  <c r="G1667" i="4" s="1"/>
  <c r="G1668" i="4" s="1"/>
  <c r="G1669" i="4" s="1"/>
  <c r="G1670" i="4" s="1"/>
  <c r="G1671" i="4" s="1"/>
  <c r="G1672" i="4" s="1"/>
  <c r="G1673" i="4" s="1"/>
  <c r="G1674" i="4" s="1"/>
  <c r="G1675" i="4" s="1"/>
  <c r="G1676" i="4" s="1"/>
  <c r="G1677" i="4" s="1"/>
  <c r="G1678" i="4" s="1"/>
  <c r="G1679" i="4" s="1"/>
  <c r="G1680" i="4" s="1"/>
  <c r="G1681" i="4" s="1"/>
  <c r="G1682" i="4" s="1"/>
  <c r="G1683" i="4" s="1"/>
  <c r="G1684" i="4" s="1"/>
  <c r="G1685" i="4" s="1"/>
  <c r="G1686" i="4" s="1"/>
  <c r="G1687" i="4" s="1"/>
  <c r="G1688" i="4" s="1"/>
  <c r="G1689" i="4" s="1"/>
  <c r="G1690" i="4" s="1"/>
  <c r="G1691" i="4" s="1"/>
  <c r="G1692" i="4" s="1"/>
  <c r="G1693" i="4" s="1"/>
  <c r="G1694" i="4" s="1"/>
  <c r="G1695" i="4" s="1"/>
  <c r="G1696" i="4" s="1"/>
  <c r="G1697" i="4" s="1"/>
  <c r="G1698" i="4" s="1"/>
  <c r="G1699" i="4" s="1"/>
  <c r="G1700" i="4" s="1"/>
  <c r="G1701" i="4" s="1"/>
  <c r="G1702" i="4" s="1"/>
  <c r="G1703" i="4" s="1"/>
  <c r="G1704" i="4" s="1"/>
  <c r="G1705" i="4" s="1"/>
  <c r="G1706" i="4" s="1"/>
  <c r="G1707" i="4" s="1"/>
  <c r="G1708" i="4" s="1"/>
  <c r="G1709" i="4" s="1"/>
  <c r="G1710" i="4" s="1"/>
  <c r="G1711" i="4" s="1"/>
  <c r="G1712" i="4" s="1"/>
  <c r="G1713" i="4" s="1"/>
  <c r="G1714" i="4" s="1"/>
  <c r="G1715" i="4" s="1"/>
  <c r="G1716" i="4" s="1"/>
  <c r="G1717" i="4" s="1"/>
  <c r="G1718" i="4" s="1"/>
  <c r="G1719" i="4" s="1"/>
  <c r="G1720" i="4" s="1"/>
  <c r="G1721" i="4" s="1"/>
  <c r="G1722" i="4" s="1"/>
  <c r="G1723" i="4" s="1"/>
  <c r="G1724" i="4" s="1"/>
  <c r="G1725" i="4" s="1"/>
  <c r="G1726" i="4" s="1"/>
  <c r="G1727" i="4" s="1"/>
  <c r="G1728" i="4" s="1"/>
  <c r="G1729" i="4" s="1"/>
  <c r="G1730" i="4" s="1"/>
  <c r="G1731" i="4" s="1"/>
  <c r="G1732" i="4" s="1"/>
  <c r="G1733" i="4" s="1"/>
  <c r="G1734" i="4" s="1"/>
  <c r="G1735" i="4" s="1"/>
  <c r="G1736" i="4" s="1"/>
  <c r="G1737" i="4" s="1"/>
  <c r="G1738" i="4" s="1"/>
  <c r="G1739" i="4" s="1"/>
  <c r="G1740" i="4" s="1"/>
  <c r="G1741" i="4" s="1"/>
  <c r="G1742" i="4" s="1"/>
  <c r="G1743" i="4" s="1"/>
  <c r="G1744" i="4" s="1"/>
  <c r="G1745" i="4" s="1"/>
  <c r="G1746" i="4" s="1"/>
  <c r="G1747" i="4" s="1"/>
  <c r="G1748" i="4" s="1"/>
  <c r="G1749" i="4" s="1"/>
  <c r="G1750" i="4" s="1"/>
  <c r="G1751" i="4" s="1"/>
  <c r="G1752" i="4" s="1"/>
  <c r="G1753" i="4" s="1"/>
  <c r="G1754" i="4" s="1"/>
  <c r="G1755" i="4" s="1"/>
  <c r="G1756" i="4" s="1"/>
  <c r="G1757" i="4" s="1"/>
  <c r="G1758" i="4" s="1"/>
  <c r="G1759" i="4" s="1"/>
  <c r="G1760" i="4" s="1"/>
  <c r="G1761" i="4" s="1"/>
  <c r="G1762" i="4" s="1"/>
  <c r="G1763" i="4" s="1"/>
  <c r="G1764" i="4" s="1"/>
  <c r="G1765" i="4" s="1"/>
  <c r="G1766" i="4" s="1"/>
  <c r="G1767" i="4" s="1"/>
  <c r="G1768" i="4" s="1"/>
  <c r="G1769" i="4" s="1"/>
  <c r="G1770" i="4" s="1"/>
  <c r="G1771" i="4" s="1"/>
  <c r="G1772" i="4" s="1"/>
  <c r="G1773" i="4" s="1"/>
  <c r="G1774" i="4" s="1"/>
  <c r="G1775" i="4" s="1"/>
  <c r="G1776" i="4" s="1"/>
  <c r="G1777" i="4" s="1"/>
  <c r="G1778" i="4" s="1"/>
  <c r="G1779" i="4" s="1"/>
  <c r="G1780" i="4" s="1"/>
  <c r="G1781" i="4" s="1"/>
  <c r="G1782" i="4" s="1"/>
  <c r="G1783" i="4" s="1"/>
  <c r="G1784" i="4" s="1"/>
  <c r="G1785" i="4" s="1"/>
  <c r="G1786" i="4" s="1"/>
  <c r="G1787" i="4" s="1"/>
  <c r="G1788" i="4" s="1"/>
  <c r="G1789" i="4" s="1"/>
  <c r="G1790" i="4" s="1"/>
  <c r="G1791" i="4" s="1"/>
  <c r="G1792" i="4" s="1"/>
  <c r="G1793" i="4" s="1"/>
  <c r="G1794" i="4" s="1"/>
  <c r="G1795" i="4" s="1"/>
  <c r="G1796" i="4" s="1"/>
  <c r="G1797" i="4" s="1"/>
  <c r="G1798" i="4" s="1"/>
  <c r="G1799" i="4" s="1"/>
  <c r="G1800" i="4" s="1"/>
  <c r="G1801" i="4" s="1"/>
  <c r="G1802" i="4" s="1"/>
  <c r="G1803" i="4" s="1"/>
  <c r="G1804" i="4" s="1"/>
  <c r="G1805" i="4" s="1"/>
  <c r="G1806" i="4" s="1"/>
  <c r="G1807" i="4" s="1"/>
  <c r="G1808" i="4" s="1"/>
  <c r="G1809" i="4" s="1"/>
  <c r="G1810" i="4" s="1"/>
  <c r="G1811" i="4" s="1"/>
  <c r="G1812" i="4" s="1"/>
  <c r="G1813" i="4" s="1"/>
  <c r="G1814" i="4" s="1"/>
  <c r="G1815" i="4" s="1"/>
  <c r="G1816" i="4" s="1"/>
  <c r="G1817" i="4" s="1"/>
  <c r="G1818" i="4" s="1"/>
  <c r="G1819" i="4" s="1"/>
  <c r="G1820" i="4" s="1"/>
  <c r="G1821" i="4" s="1"/>
  <c r="G1822" i="4" s="1"/>
  <c r="G1823" i="4" s="1"/>
  <c r="G1824" i="4" s="1"/>
  <c r="G1825" i="4" s="1"/>
  <c r="G1826" i="4" s="1"/>
  <c r="G1827" i="4" s="1"/>
  <c r="G1828" i="4" s="1"/>
  <c r="G1829" i="4" s="1"/>
  <c r="G1830" i="4" s="1"/>
  <c r="G1831" i="4" s="1"/>
  <c r="G1832" i="4" s="1"/>
  <c r="G1833" i="4" s="1"/>
  <c r="G1834" i="4" s="1"/>
  <c r="G1835" i="4" s="1"/>
  <c r="G1836" i="4" s="1"/>
  <c r="G1837" i="4" s="1"/>
  <c r="G1838" i="4" s="1"/>
  <c r="G1839" i="4" s="1"/>
  <c r="G1840" i="4" s="1"/>
  <c r="G1841" i="4" s="1"/>
  <c r="G1842" i="4" s="1"/>
  <c r="G1843" i="4" s="1"/>
  <c r="G1844" i="4" s="1"/>
  <c r="G1845" i="4" s="1"/>
  <c r="G1846" i="4" s="1"/>
  <c r="G1847" i="4" s="1"/>
  <c r="G1848" i="4" s="1"/>
  <c r="G1849" i="4" s="1"/>
  <c r="G1850" i="4" s="1"/>
  <c r="G1851" i="4" s="1"/>
  <c r="G1852" i="4" s="1"/>
  <c r="G1853" i="4" s="1"/>
  <c r="G1854" i="4" s="1"/>
  <c r="G1855" i="4" s="1"/>
  <c r="G1856" i="4" s="1"/>
  <c r="G1857" i="4" s="1"/>
  <c r="G1858" i="4" s="1"/>
  <c r="G1859" i="4" s="1"/>
  <c r="G1860" i="4" s="1"/>
  <c r="G1861" i="4" s="1"/>
  <c r="G1862" i="4" s="1"/>
  <c r="G1863" i="4" s="1"/>
  <c r="G1864" i="4" s="1"/>
  <c r="G1865" i="4" s="1"/>
  <c r="G1866" i="4" s="1"/>
  <c r="G1867" i="4" s="1"/>
  <c r="G1868" i="4" s="1"/>
  <c r="G1869" i="4" s="1"/>
  <c r="G1870" i="4" s="1"/>
  <c r="G1871" i="4" s="1"/>
  <c r="G1872" i="4" s="1"/>
  <c r="G1873" i="4" s="1"/>
  <c r="G1874" i="4" s="1"/>
  <c r="G1875" i="4" s="1"/>
  <c r="G1876" i="4" s="1"/>
  <c r="G1877" i="4" s="1"/>
  <c r="G1878" i="4" s="1"/>
  <c r="G1879" i="4" s="1"/>
  <c r="G1880" i="4" s="1"/>
  <c r="G1881" i="4" s="1"/>
  <c r="G1882" i="4" s="1"/>
  <c r="G1883" i="4" s="1"/>
  <c r="G1884" i="4" s="1"/>
  <c r="G1885" i="4" s="1"/>
  <c r="G1886" i="4" s="1"/>
  <c r="G1887" i="4" s="1"/>
  <c r="G1888" i="4" s="1"/>
  <c r="G1889" i="4" s="1"/>
  <c r="G1890" i="4" s="1"/>
  <c r="G1891" i="4" s="1"/>
  <c r="G1892" i="4" s="1"/>
  <c r="G1893" i="4" s="1"/>
  <c r="G1894" i="4" s="1"/>
  <c r="G1895" i="4" s="1"/>
  <c r="G1896" i="4" s="1"/>
  <c r="G1897" i="4" s="1"/>
  <c r="G1898" i="4" s="1"/>
  <c r="G1899" i="4" s="1"/>
  <c r="G1900" i="4" s="1"/>
  <c r="G1901" i="4" s="1"/>
  <c r="G1902" i="4" s="1"/>
  <c r="G1903" i="4" s="1"/>
  <c r="G1904" i="4" s="1"/>
  <c r="G1905" i="4" s="1"/>
  <c r="G1906" i="4" s="1"/>
  <c r="G1907" i="4" s="1"/>
  <c r="G1908" i="4" s="1"/>
  <c r="G1909" i="4" s="1"/>
  <c r="G1910" i="4" s="1"/>
  <c r="G1911" i="4" s="1"/>
  <c r="G1912" i="4" s="1"/>
  <c r="G1913" i="4" s="1"/>
  <c r="G1914" i="4" s="1"/>
  <c r="G1915" i="4" s="1"/>
  <c r="G1916" i="4" s="1"/>
  <c r="G1917" i="4" s="1"/>
  <c r="G1918" i="4" s="1"/>
  <c r="G1919" i="4" s="1"/>
  <c r="G1920" i="4" s="1"/>
  <c r="G1921" i="4" s="1"/>
  <c r="G1922" i="4" s="1"/>
  <c r="G1923" i="4" s="1"/>
  <c r="G1924" i="4" s="1"/>
  <c r="G1925" i="4" s="1"/>
  <c r="G1926" i="4" s="1"/>
  <c r="G1927" i="4" s="1"/>
  <c r="G1928" i="4" s="1"/>
  <c r="G1929" i="4" s="1"/>
  <c r="G1930" i="4" s="1"/>
  <c r="G1931" i="4" s="1"/>
  <c r="G1932" i="4" s="1"/>
  <c r="G1933" i="4" s="1"/>
  <c r="G1934" i="4" s="1"/>
  <c r="G1935" i="4" s="1"/>
  <c r="G1936" i="4" s="1"/>
  <c r="G1937" i="4" s="1"/>
  <c r="G1938" i="4" s="1"/>
  <c r="G1939" i="4" s="1"/>
  <c r="G1940" i="4" s="1"/>
  <c r="G1941" i="4" s="1"/>
  <c r="G1942" i="4" s="1"/>
  <c r="G1943" i="4" s="1"/>
  <c r="G1944" i="4" s="1"/>
  <c r="G1945" i="4" s="1"/>
  <c r="G1946" i="4" s="1"/>
  <c r="G1947" i="4" s="1"/>
  <c r="G1948" i="4" s="1"/>
  <c r="G1949" i="4" s="1"/>
  <c r="G1950" i="4" s="1"/>
  <c r="G1951" i="4" s="1"/>
  <c r="G1952" i="4" s="1"/>
  <c r="G1953" i="4" s="1"/>
  <c r="G1954" i="4" s="1"/>
  <c r="G1955" i="4" s="1"/>
  <c r="G1956" i="4" s="1"/>
  <c r="G1957" i="4" s="1"/>
  <c r="G1958" i="4" s="1"/>
  <c r="G1959" i="4" s="1"/>
  <c r="G1960" i="4" s="1"/>
  <c r="G1961" i="4" s="1"/>
  <c r="G1962" i="4" s="1"/>
  <c r="G1963" i="4" s="1"/>
  <c r="G1964" i="4" s="1"/>
  <c r="G1965" i="4" s="1"/>
  <c r="G1966" i="4" s="1"/>
  <c r="G1967" i="4" s="1"/>
  <c r="G1968" i="4" s="1"/>
  <c r="G1969" i="4" s="1"/>
  <c r="G1970" i="4" s="1"/>
  <c r="G1971" i="4" s="1"/>
  <c r="G1972" i="4" s="1"/>
  <c r="G1973" i="4" s="1"/>
  <c r="G1974" i="4" s="1"/>
  <c r="G1975" i="4" s="1"/>
  <c r="G1976" i="4" s="1"/>
  <c r="G1977" i="4" s="1"/>
  <c r="G1978" i="4" s="1"/>
  <c r="G1979" i="4" s="1"/>
  <c r="G1980" i="4" s="1"/>
  <c r="G1981" i="4" s="1"/>
  <c r="G1982" i="4" s="1"/>
  <c r="G1983" i="4" s="1"/>
  <c r="G1984" i="4" s="1"/>
  <c r="G1985" i="4" s="1"/>
  <c r="G1986" i="4" s="1"/>
  <c r="G1987" i="4" s="1"/>
  <c r="G1988" i="4" s="1"/>
  <c r="G1989" i="4" s="1"/>
  <c r="G1990" i="4" s="1"/>
  <c r="G1991" i="4" s="1"/>
  <c r="G1992" i="4" s="1"/>
  <c r="G1993" i="4" s="1"/>
  <c r="G1994" i="4" s="1"/>
  <c r="G1995" i="4" s="1"/>
  <c r="G1996" i="4" s="1"/>
  <c r="G1997" i="4" s="1"/>
  <c r="G1998" i="4" s="1"/>
  <c r="G1999" i="4" s="1"/>
  <c r="G2000" i="4" s="1"/>
  <c r="G2001" i="4" s="1"/>
  <c r="G2002" i="4" s="1"/>
  <c r="G2003" i="4" s="1"/>
  <c r="G2004" i="4" s="1"/>
  <c r="G2005" i="4" s="1"/>
  <c r="G2006" i="4" s="1"/>
  <c r="G2007" i="4" s="1"/>
  <c r="G2008" i="4" s="1"/>
  <c r="G2009" i="4" s="1"/>
  <c r="G2010" i="4" s="1"/>
  <c r="G2011" i="4" s="1"/>
  <c r="G2012" i="4" s="1"/>
  <c r="G2013" i="4" s="1"/>
  <c r="G2014" i="4" s="1"/>
  <c r="G2015" i="4" s="1"/>
  <c r="G2016" i="4" s="1"/>
  <c r="G2017" i="4" s="1"/>
  <c r="G2018" i="4" s="1"/>
  <c r="G2019" i="4" s="1"/>
  <c r="G2020" i="4" s="1"/>
  <c r="G2021" i="4" s="1"/>
  <c r="G2022" i="4" s="1"/>
  <c r="G2023" i="4" s="1"/>
  <c r="G2024" i="4" s="1"/>
  <c r="G2025" i="4" s="1"/>
  <c r="G2026" i="4" s="1"/>
  <c r="G2027" i="4" s="1"/>
  <c r="G2028" i="4" s="1"/>
  <c r="G2029" i="4" s="1"/>
  <c r="G2030" i="4" s="1"/>
  <c r="G2031" i="4" s="1"/>
  <c r="G2032" i="4" s="1"/>
  <c r="G2033" i="4" s="1"/>
  <c r="G2034" i="4" s="1"/>
  <c r="G2035" i="4" s="1"/>
  <c r="G2036" i="4" s="1"/>
  <c r="G2037" i="4" s="1"/>
  <c r="G2038" i="4" s="1"/>
  <c r="G2039" i="4" s="1"/>
  <c r="G2040" i="4" s="1"/>
  <c r="G2041" i="4" s="1"/>
  <c r="G2042" i="4" s="1"/>
  <c r="G2043" i="4" s="1"/>
  <c r="G2044" i="4" s="1"/>
  <c r="G2045" i="4" s="1"/>
  <c r="G2046" i="4" s="1"/>
  <c r="G2047" i="4" s="1"/>
  <c r="G2048" i="4" s="1"/>
  <c r="G2049" i="4" s="1"/>
  <c r="G2050" i="4" s="1"/>
  <c r="G2051" i="4" s="1"/>
  <c r="G2052" i="4" s="1"/>
  <c r="G2053" i="4" s="1"/>
  <c r="G2054" i="4" s="1"/>
  <c r="G2055" i="4" s="1"/>
  <c r="G2056" i="4" s="1"/>
  <c r="G2057" i="4" s="1"/>
  <c r="G2058" i="4" s="1"/>
  <c r="G2059" i="4" s="1"/>
  <c r="G2060" i="4" s="1"/>
  <c r="G2061" i="4" s="1"/>
  <c r="G2062" i="4" s="1"/>
  <c r="G2063" i="4" s="1"/>
  <c r="G2064" i="4" s="1"/>
  <c r="G2065" i="4" s="1"/>
  <c r="G2066" i="4" s="1"/>
  <c r="G2067" i="4" s="1"/>
  <c r="G2068" i="4" s="1"/>
  <c r="G2069" i="4" s="1"/>
  <c r="G2070" i="4" s="1"/>
  <c r="G2071" i="4" s="1"/>
  <c r="G2072" i="4" s="1"/>
  <c r="G2073" i="4" s="1"/>
  <c r="G2074" i="4" s="1"/>
  <c r="G2075" i="4" s="1"/>
  <c r="G2076" i="4" s="1"/>
  <c r="G2077" i="4" s="1"/>
  <c r="G2078" i="4" s="1"/>
  <c r="G2079" i="4" s="1"/>
  <c r="G2080" i="4" s="1"/>
  <c r="G2081" i="4" s="1"/>
  <c r="G2082" i="4" s="1"/>
  <c r="G2083" i="4" s="1"/>
  <c r="G2084" i="4" s="1"/>
  <c r="G2085" i="4" s="1"/>
  <c r="G2086" i="4" s="1"/>
  <c r="G2087" i="4" s="1"/>
  <c r="G2088" i="4" s="1"/>
  <c r="G2089" i="4" s="1"/>
  <c r="G2090" i="4" s="1"/>
  <c r="G2091" i="4" s="1"/>
  <c r="G2092" i="4" s="1"/>
  <c r="G2093" i="4" s="1"/>
  <c r="G2094" i="4" s="1"/>
  <c r="G2095" i="4" s="1"/>
  <c r="G2096" i="4" s="1"/>
  <c r="G2097" i="4" s="1"/>
  <c r="G2098" i="4" s="1"/>
  <c r="G2099" i="4" s="1"/>
  <c r="G2100" i="4" s="1"/>
  <c r="G2101" i="4" s="1"/>
  <c r="G2102" i="4" s="1"/>
  <c r="G2103" i="4" s="1"/>
  <c r="G2104" i="4" s="1"/>
  <c r="G2105" i="4" s="1"/>
  <c r="G2106" i="4" s="1"/>
  <c r="G2107" i="4" s="1"/>
  <c r="G2108" i="4" s="1"/>
  <c r="G2109" i="4" s="1"/>
  <c r="G2110" i="4" s="1"/>
  <c r="G2111" i="4" s="1"/>
  <c r="G2112" i="4" s="1"/>
  <c r="G2113" i="4" s="1"/>
  <c r="G2114" i="4" s="1"/>
  <c r="G2115" i="4" s="1"/>
  <c r="G2116" i="4" s="1"/>
  <c r="G2117" i="4" s="1"/>
  <c r="G2118" i="4" s="1"/>
  <c r="G2119" i="4" s="1"/>
  <c r="G2120" i="4" s="1"/>
  <c r="G2121" i="4" s="1"/>
  <c r="G2122" i="4" s="1"/>
  <c r="G2123" i="4" s="1"/>
  <c r="G2124" i="4" s="1"/>
  <c r="G2125" i="4" s="1"/>
  <c r="G2126" i="4" s="1"/>
  <c r="G2127" i="4" s="1"/>
  <c r="G2128" i="4" s="1"/>
  <c r="G2129" i="4" s="1"/>
  <c r="G2130" i="4" s="1"/>
  <c r="G2131" i="4" s="1"/>
  <c r="G2132" i="4" s="1"/>
  <c r="G2133" i="4" s="1"/>
  <c r="G2134" i="4" s="1"/>
  <c r="G2135" i="4" s="1"/>
  <c r="G2136" i="4" s="1"/>
  <c r="G2137" i="4" s="1"/>
  <c r="G2138" i="4" s="1"/>
  <c r="G2139" i="4" s="1"/>
  <c r="G2140" i="4" s="1"/>
  <c r="G2141" i="4" s="1"/>
  <c r="G2142" i="4" s="1"/>
  <c r="G2143" i="4" s="1"/>
  <c r="G2144" i="4" s="1"/>
  <c r="G2145" i="4" s="1"/>
  <c r="G2146" i="4" s="1"/>
  <c r="G2147" i="4" s="1"/>
  <c r="G2148" i="4" s="1"/>
  <c r="G2149" i="4" s="1"/>
  <c r="G2150" i="4" s="1"/>
  <c r="G2151" i="4" s="1"/>
  <c r="G2152" i="4" s="1"/>
  <c r="G2153" i="4" s="1"/>
  <c r="G2154" i="4" s="1"/>
  <c r="G2155" i="4" s="1"/>
  <c r="G2156" i="4" s="1"/>
  <c r="G2157" i="4" s="1"/>
  <c r="G2158" i="4" s="1"/>
  <c r="G2159" i="4" s="1"/>
  <c r="G2160" i="4" s="1"/>
  <c r="G2161" i="4" s="1"/>
  <c r="G2162" i="4" s="1"/>
  <c r="G2163" i="4" s="1"/>
  <c r="G2164" i="4" s="1"/>
  <c r="G2165" i="4" s="1"/>
  <c r="G2166" i="4" s="1"/>
  <c r="G2167" i="4" s="1"/>
  <c r="G2168" i="4" s="1"/>
  <c r="G2169" i="4" s="1"/>
  <c r="G2170" i="4" s="1"/>
  <c r="G2171" i="4" s="1"/>
  <c r="G2172" i="4" s="1"/>
  <c r="G2173" i="4" s="1"/>
  <c r="G2174" i="4" s="1"/>
  <c r="G2175" i="4" s="1"/>
  <c r="G2176" i="4" s="1"/>
  <c r="G2177" i="4" s="1"/>
  <c r="G2178" i="4" s="1"/>
  <c r="G2179" i="4" s="1"/>
  <c r="G2180" i="4" s="1"/>
  <c r="G2181" i="4" s="1"/>
  <c r="G2182" i="4" s="1"/>
  <c r="G2183" i="4" s="1"/>
  <c r="G2184" i="4" s="1"/>
  <c r="G2185" i="4" s="1"/>
  <c r="G2186" i="4" s="1"/>
  <c r="G2187" i="4" s="1"/>
  <c r="G2188" i="4" s="1"/>
  <c r="G2189" i="4" s="1"/>
  <c r="G2190" i="4" s="1"/>
  <c r="G2191" i="4" s="1"/>
  <c r="G2192" i="4" s="1"/>
  <c r="G2193" i="4" s="1"/>
  <c r="G2194" i="4" s="1"/>
  <c r="G2195" i="4" s="1"/>
  <c r="G2196" i="4" s="1"/>
  <c r="G2197" i="4" s="1"/>
  <c r="G2198" i="4" s="1"/>
  <c r="G2199" i="4" s="1"/>
  <c r="G2200" i="4" s="1"/>
  <c r="G2201" i="4" s="1"/>
  <c r="G2202" i="4" s="1"/>
  <c r="G2203" i="4" s="1"/>
  <c r="G2204" i="4" s="1"/>
  <c r="G2205" i="4" s="1"/>
  <c r="G2206" i="4" s="1"/>
  <c r="G2207" i="4" s="1"/>
  <c r="G2208" i="4" s="1"/>
  <c r="G2209" i="4" s="1"/>
  <c r="G2210" i="4" s="1"/>
  <c r="G2211" i="4" s="1"/>
  <c r="G2212" i="4" s="1"/>
  <c r="G2213" i="4" s="1"/>
  <c r="G2214" i="4" s="1"/>
  <c r="G2215" i="4" s="1"/>
  <c r="G2216" i="4" s="1"/>
  <c r="G2217" i="4" s="1"/>
  <c r="G2218" i="4" s="1"/>
  <c r="G2219" i="4" s="1"/>
  <c r="G2220" i="4" s="1"/>
  <c r="G2221" i="4" s="1"/>
  <c r="G2222" i="4" s="1"/>
  <c r="G2223" i="4" s="1"/>
  <c r="G2224" i="4" s="1"/>
  <c r="G2225" i="4" s="1"/>
  <c r="G2226" i="4" s="1"/>
  <c r="G2227" i="4" s="1"/>
  <c r="G2228" i="4" s="1"/>
  <c r="G2229" i="4" s="1"/>
  <c r="G2230" i="4" s="1"/>
  <c r="G2231" i="4" s="1"/>
  <c r="G2232" i="4" s="1"/>
  <c r="G2233" i="4" s="1"/>
  <c r="G2234" i="4" s="1"/>
  <c r="G2235" i="4" s="1"/>
  <c r="G2236" i="4" s="1"/>
  <c r="G2237" i="4" s="1"/>
  <c r="G2238" i="4" s="1"/>
  <c r="G2239" i="4" s="1"/>
  <c r="G2240" i="4" s="1"/>
  <c r="G2241" i="4" s="1"/>
  <c r="G2242" i="4" s="1"/>
  <c r="G2243" i="4" s="1"/>
  <c r="G2244" i="4" s="1"/>
  <c r="G2245" i="4" s="1"/>
  <c r="G2246" i="4" s="1"/>
  <c r="G2247" i="4" s="1"/>
  <c r="G2248" i="4" s="1"/>
  <c r="G2249" i="4" s="1"/>
  <c r="G2250" i="4" s="1"/>
  <c r="G2251" i="4" s="1"/>
  <c r="G2252" i="4" s="1"/>
  <c r="G2253" i="4" s="1"/>
  <c r="G2254" i="4" s="1"/>
  <c r="G2255" i="4" s="1"/>
  <c r="G2256" i="4" s="1"/>
  <c r="G2257" i="4" s="1"/>
  <c r="G2258" i="4" s="1"/>
  <c r="G2259" i="4" s="1"/>
  <c r="G2260" i="4" s="1"/>
  <c r="G2261" i="4" s="1"/>
  <c r="G2262" i="4" s="1"/>
  <c r="G2263" i="4" s="1"/>
  <c r="G2264" i="4" s="1"/>
  <c r="G2265" i="4" s="1"/>
  <c r="G2266" i="4" s="1"/>
  <c r="G2267" i="4" s="1"/>
  <c r="G2268" i="4" s="1"/>
  <c r="G2269" i="4" s="1"/>
  <c r="G2270" i="4" s="1"/>
  <c r="G2271" i="4" s="1"/>
  <c r="G2272" i="4" s="1"/>
  <c r="G2273" i="4" s="1"/>
  <c r="G2274" i="4" s="1"/>
  <c r="G2275" i="4" s="1"/>
  <c r="G2276" i="4" s="1"/>
  <c r="G2277" i="4" s="1"/>
  <c r="G2278" i="4" s="1"/>
  <c r="G2279" i="4" s="1"/>
  <c r="G2280" i="4" s="1"/>
  <c r="G2281" i="4" s="1"/>
  <c r="G2282" i="4" s="1"/>
  <c r="G2283" i="4" s="1"/>
  <c r="G2284" i="4" s="1"/>
  <c r="G2285" i="4" s="1"/>
  <c r="G2286" i="4" s="1"/>
  <c r="G2287" i="4" s="1"/>
  <c r="G2288" i="4" s="1"/>
  <c r="G2289" i="4" s="1"/>
  <c r="G2290" i="4" s="1"/>
  <c r="G2291" i="4" s="1"/>
  <c r="G2292" i="4" s="1"/>
  <c r="G2293" i="4" s="1"/>
  <c r="G2294" i="4" s="1"/>
  <c r="G2295" i="4" s="1"/>
  <c r="G2296" i="4" s="1"/>
  <c r="G2297" i="4" s="1"/>
  <c r="G2298" i="4" s="1"/>
  <c r="G2299" i="4" s="1"/>
  <c r="G2300" i="4" s="1"/>
  <c r="G2301" i="4" s="1"/>
  <c r="G2302" i="4" s="1"/>
  <c r="G2303" i="4" s="1"/>
  <c r="G2304" i="4" s="1"/>
  <c r="G2305" i="4" s="1"/>
  <c r="G2306" i="4" s="1"/>
  <c r="G2307" i="4" s="1"/>
  <c r="G2308" i="4" s="1"/>
  <c r="G2309" i="4" s="1"/>
  <c r="G2310" i="4" s="1"/>
  <c r="G2311" i="4" s="1"/>
  <c r="G2312" i="4" s="1"/>
  <c r="G2313" i="4" s="1"/>
  <c r="G2314" i="4" s="1"/>
  <c r="G2315" i="4" s="1"/>
  <c r="G2316" i="4" s="1"/>
  <c r="G2317" i="4" s="1"/>
  <c r="G2318" i="4" s="1"/>
  <c r="G2319" i="4" s="1"/>
  <c r="G2320" i="4" s="1"/>
  <c r="G2321" i="4" s="1"/>
  <c r="G2322" i="4" s="1"/>
  <c r="G2323" i="4" s="1"/>
  <c r="G2324" i="4" s="1"/>
  <c r="G2325" i="4" s="1"/>
  <c r="G2326" i="4" s="1"/>
  <c r="G2327" i="4" s="1"/>
  <c r="G2328" i="4" s="1"/>
  <c r="G2329" i="4" s="1"/>
  <c r="G2330" i="4" s="1"/>
  <c r="G2331" i="4" s="1"/>
  <c r="G2332" i="4" s="1"/>
  <c r="G2333" i="4" s="1"/>
  <c r="G2334" i="4" s="1"/>
  <c r="G2335" i="4" s="1"/>
  <c r="G2336" i="4" s="1"/>
  <c r="G2337" i="4" s="1"/>
  <c r="G2338" i="4" s="1"/>
  <c r="G2339" i="4" s="1"/>
  <c r="G2340" i="4" s="1"/>
  <c r="G2341" i="4" s="1"/>
  <c r="G2342" i="4" s="1"/>
  <c r="G2343" i="4" s="1"/>
  <c r="G2344" i="4" s="1"/>
  <c r="G2345" i="4" s="1"/>
  <c r="G2346" i="4" s="1"/>
  <c r="G2347" i="4" s="1"/>
  <c r="G2348" i="4" s="1"/>
  <c r="G2349" i="4" s="1"/>
  <c r="G2350" i="4" s="1"/>
  <c r="G2351" i="4" s="1"/>
  <c r="G2352" i="4" s="1"/>
  <c r="G2353" i="4" s="1"/>
  <c r="G2354" i="4" s="1"/>
  <c r="G2355" i="4" s="1"/>
  <c r="G2356" i="4" s="1"/>
  <c r="G2357" i="4" s="1"/>
  <c r="G2358" i="4" s="1"/>
  <c r="G2359" i="4" s="1"/>
  <c r="G2360" i="4" s="1"/>
  <c r="G2361" i="4" s="1"/>
  <c r="G2362" i="4" s="1"/>
  <c r="G2363" i="4" s="1"/>
  <c r="G2364" i="4" s="1"/>
  <c r="G2365" i="4" s="1"/>
  <c r="G2366" i="4" s="1"/>
  <c r="G2367" i="4" s="1"/>
  <c r="G2368" i="4" s="1"/>
  <c r="G2369" i="4" s="1"/>
  <c r="G2370" i="4" s="1"/>
  <c r="G2371" i="4" s="1"/>
  <c r="G2372" i="4" s="1"/>
  <c r="G2373" i="4" s="1"/>
  <c r="G2374" i="4" s="1"/>
  <c r="G2375" i="4" s="1"/>
  <c r="G2376" i="4" s="1"/>
  <c r="G2377" i="4" s="1"/>
  <c r="G2378" i="4" s="1"/>
  <c r="G2379" i="4" s="1"/>
  <c r="G2380" i="4" s="1"/>
  <c r="G2381" i="4" s="1"/>
  <c r="G2382" i="4" s="1"/>
  <c r="G2383" i="4" s="1"/>
  <c r="G2384" i="4" s="1"/>
  <c r="G2385" i="4" s="1"/>
  <c r="G2386" i="4" s="1"/>
  <c r="G2387" i="4" s="1"/>
  <c r="G2388" i="4" s="1"/>
  <c r="G2389" i="4" s="1"/>
  <c r="G2390" i="4" s="1"/>
  <c r="G2391" i="4" s="1"/>
  <c r="G2392" i="4" s="1"/>
  <c r="G2393" i="4" s="1"/>
  <c r="G2394" i="4" s="1"/>
  <c r="G2395" i="4" s="1"/>
  <c r="G2396" i="4" s="1"/>
  <c r="G2397" i="4" s="1"/>
  <c r="G2398" i="4" s="1"/>
  <c r="G2399" i="4" s="1"/>
  <c r="G2400" i="4" s="1"/>
  <c r="G2401" i="4" s="1"/>
  <c r="G2402" i="4" s="1"/>
  <c r="G2403" i="4" s="1"/>
  <c r="G2404" i="4" s="1"/>
  <c r="G2405" i="4" s="1"/>
  <c r="G2406" i="4" s="1"/>
  <c r="G2407" i="4" s="1"/>
  <c r="G2408" i="4" s="1"/>
  <c r="G2409" i="4" s="1"/>
  <c r="G2410" i="4" s="1"/>
  <c r="G2411" i="4" s="1"/>
  <c r="G2412" i="4" s="1"/>
  <c r="G2413" i="4" s="1"/>
  <c r="G2414" i="4" s="1"/>
  <c r="G2415" i="4" s="1"/>
  <c r="G2416" i="4" s="1"/>
  <c r="G2417" i="4" s="1"/>
  <c r="G2418" i="4" s="1"/>
  <c r="G2419" i="4" s="1"/>
  <c r="G2420" i="4" s="1"/>
  <c r="G2421" i="4" s="1"/>
  <c r="G2422" i="4" s="1"/>
  <c r="G2423" i="4" s="1"/>
  <c r="G2424" i="4" s="1"/>
  <c r="G2425" i="4" s="1"/>
  <c r="G2426" i="4" s="1"/>
  <c r="G2427" i="4" s="1"/>
  <c r="G2428" i="4" s="1"/>
  <c r="G2429" i="4" s="1"/>
  <c r="G2430" i="4" s="1"/>
  <c r="G2431" i="4" s="1"/>
  <c r="G2432" i="4" s="1"/>
  <c r="G2433" i="4" s="1"/>
  <c r="G2434" i="4" s="1"/>
  <c r="G2435" i="4" s="1"/>
  <c r="G2436" i="4" s="1"/>
  <c r="G2437" i="4" s="1"/>
  <c r="G2438" i="4" s="1"/>
  <c r="G2439" i="4" s="1"/>
  <c r="G2440" i="4" s="1"/>
  <c r="G2441" i="4" s="1"/>
  <c r="G2442" i="4" s="1"/>
  <c r="G2443" i="4" s="1"/>
  <c r="G2444" i="4" s="1"/>
  <c r="G2445" i="4" s="1"/>
  <c r="G2446" i="4" s="1"/>
  <c r="G2447" i="4" s="1"/>
  <c r="G2448" i="4" s="1"/>
  <c r="G2449" i="4" s="1"/>
  <c r="G2450" i="4" s="1"/>
  <c r="G2451" i="4" s="1"/>
  <c r="G2452" i="4" s="1"/>
  <c r="G2453" i="4" s="1"/>
  <c r="G2454" i="4" s="1"/>
  <c r="G2455" i="4" s="1"/>
  <c r="G2456" i="4" s="1"/>
  <c r="G2457" i="4" s="1"/>
  <c r="G2458" i="4" s="1"/>
  <c r="G2459" i="4" s="1"/>
  <c r="G2460" i="4" s="1"/>
  <c r="G2461" i="4" s="1"/>
  <c r="G2462" i="4" s="1"/>
  <c r="G2463" i="4" s="1"/>
  <c r="G2464" i="4" s="1"/>
  <c r="G2465" i="4" s="1"/>
  <c r="G2466" i="4" s="1"/>
  <c r="G2467" i="4" s="1"/>
  <c r="G2468" i="4" s="1"/>
  <c r="G2469" i="4" s="1"/>
  <c r="G2470" i="4" s="1"/>
  <c r="G2471" i="4" s="1"/>
  <c r="G2472" i="4" s="1"/>
  <c r="G2473" i="4" s="1"/>
  <c r="G2474" i="4" s="1"/>
  <c r="G2475" i="4" s="1"/>
  <c r="G2476" i="4" s="1"/>
  <c r="G2477" i="4" s="1"/>
  <c r="G2478" i="4" s="1"/>
  <c r="G2479" i="4" s="1"/>
  <c r="G2480" i="4" s="1"/>
  <c r="G2481" i="4" s="1"/>
  <c r="G2482" i="4" s="1"/>
  <c r="G2483" i="4" s="1"/>
  <c r="G2484" i="4" s="1"/>
  <c r="G2485" i="4" s="1"/>
  <c r="G2486" i="4" s="1"/>
  <c r="G2487" i="4" s="1"/>
  <c r="G2488" i="4" s="1"/>
  <c r="G2489" i="4" s="1"/>
  <c r="G2490" i="4" s="1"/>
  <c r="G2491" i="4" s="1"/>
  <c r="G2492" i="4" s="1"/>
  <c r="G2493" i="4" s="1"/>
  <c r="G2494" i="4" s="1"/>
  <c r="G2495" i="4" s="1"/>
  <c r="G2496" i="4" s="1"/>
  <c r="G2497" i="4" s="1"/>
  <c r="G2498" i="4" s="1"/>
  <c r="G2499" i="4" s="1"/>
  <c r="G2500" i="4" s="1"/>
  <c r="G2501" i="4" s="1"/>
  <c r="G2502" i="4" s="1"/>
  <c r="G2503" i="4" s="1"/>
  <c r="G2504" i="4" s="1"/>
  <c r="G2505" i="4" s="1"/>
  <c r="G2506" i="4" s="1"/>
  <c r="G2507" i="4" s="1"/>
  <c r="G2508" i="4" s="1"/>
  <c r="G2509" i="4" s="1"/>
  <c r="G2510" i="4" s="1"/>
  <c r="G2511" i="4" s="1"/>
  <c r="G2512" i="4" s="1"/>
  <c r="G2513" i="4" s="1"/>
  <c r="G2514" i="4" s="1"/>
  <c r="G2515" i="4" s="1"/>
  <c r="G2516" i="4" s="1"/>
  <c r="G2517" i="4" s="1"/>
  <c r="G2518" i="4" s="1"/>
  <c r="G2519" i="4" s="1"/>
  <c r="G2520" i="4" s="1"/>
  <c r="G2521" i="4" s="1"/>
  <c r="G2522" i="4" s="1"/>
  <c r="G2523" i="4" s="1"/>
  <c r="G2524" i="4" s="1"/>
  <c r="G2525" i="4" s="1"/>
  <c r="G2526" i="4" s="1"/>
  <c r="G2527" i="4" s="1"/>
  <c r="G2528" i="4" s="1"/>
  <c r="G2529" i="4" s="1"/>
  <c r="G2530" i="4" s="1"/>
  <c r="G2531" i="4" s="1"/>
  <c r="G2532" i="4" s="1"/>
  <c r="G2533" i="4" s="1"/>
  <c r="G2534" i="4" s="1"/>
  <c r="G2535" i="4" s="1"/>
  <c r="G2536" i="4" s="1"/>
  <c r="G2537" i="4" s="1"/>
  <c r="G2538" i="4" s="1"/>
  <c r="G2539" i="4" s="1"/>
  <c r="G2540" i="4" s="1"/>
  <c r="G2541" i="4" s="1"/>
  <c r="G2542" i="4" s="1"/>
  <c r="G2543" i="4" s="1"/>
  <c r="G2544" i="4" s="1"/>
  <c r="G2545" i="4" s="1"/>
  <c r="G2546" i="4" s="1"/>
  <c r="G2547" i="4" s="1"/>
  <c r="G2548" i="4" s="1"/>
  <c r="G2549" i="4" s="1"/>
  <c r="G2550" i="4" s="1"/>
  <c r="G2551" i="4" s="1"/>
  <c r="G2552" i="4" s="1"/>
  <c r="G2553" i="4" s="1"/>
  <c r="G2554" i="4" s="1"/>
  <c r="G2555" i="4" s="1"/>
  <c r="G2556" i="4" s="1"/>
  <c r="G2557" i="4" s="1"/>
  <c r="G2558" i="4" s="1"/>
  <c r="G2559" i="4" s="1"/>
  <c r="G2560" i="4" s="1"/>
  <c r="G2561" i="4" s="1"/>
  <c r="G2562" i="4" s="1"/>
  <c r="G2563" i="4" s="1"/>
  <c r="G2564" i="4" s="1"/>
  <c r="G2565" i="4" s="1"/>
  <c r="G2567" i="4"/>
  <c r="R2565" i="4"/>
  <c r="S2565" i="4" s="1"/>
  <c r="R16" i="1" l="1"/>
  <c r="AD16" i="1" s="1"/>
  <c r="AE16" i="1" s="1"/>
  <c r="AP16" i="1" s="1"/>
  <c r="J161" i="1"/>
  <c r="I161" i="1"/>
  <c r="I16" i="1"/>
  <c r="R17" i="1" s="1"/>
  <c r="AD17" i="1" s="1"/>
  <c r="J16" i="1"/>
  <c r="I225" i="1"/>
  <c r="J225" i="1"/>
  <c r="O17" i="1"/>
  <c r="P17" i="1"/>
  <c r="K2567" i="4"/>
  <c r="G2568" i="4"/>
  <c r="L2566" i="4"/>
  <c r="K2566" i="4"/>
  <c r="AE17" i="1" l="1"/>
  <c r="AL17" i="1" s="1" a="1"/>
  <c r="AL17" i="1" s="1"/>
  <c r="AL16" i="1" a="1"/>
  <c r="AL16" i="1" s="1"/>
  <c r="Q16" i="1"/>
  <c r="I17" i="1"/>
  <c r="Q17" i="1" s="1"/>
  <c r="J17" i="1"/>
  <c r="I226" i="1"/>
  <c r="J226" i="1"/>
  <c r="O18" i="1"/>
  <c r="P18" i="1"/>
  <c r="N2566" i="4"/>
  <c r="M2566" i="4"/>
  <c r="O2566" i="4" s="1"/>
  <c r="G2569" i="4"/>
  <c r="K2568" i="4"/>
  <c r="AP17" i="1" l="1"/>
  <c r="R18" i="1"/>
  <c r="AD18" i="1" s="1"/>
  <c r="AE18" i="1" s="1"/>
  <c r="AL18" i="1" s="1" a="1"/>
  <c r="AL18" i="1" s="1"/>
  <c r="I18" i="1"/>
  <c r="R19" i="1" s="1"/>
  <c r="AD19" i="1" s="1"/>
  <c r="J18" i="1"/>
  <c r="O19" i="1"/>
  <c r="P19" i="1"/>
  <c r="K2569" i="4"/>
  <c r="G2570" i="4"/>
  <c r="R2566" i="4"/>
  <c r="S2566" i="4" s="1"/>
  <c r="D24" i="4"/>
  <c r="K24" i="4" s="1"/>
  <c r="D44" i="4"/>
  <c r="K44" i="4" s="1"/>
  <c r="D88" i="4"/>
  <c r="K88" i="4" s="1"/>
  <c r="D200" i="4"/>
  <c r="K200" i="4" s="1"/>
  <c r="D216" i="4"/>
  <c r="K216" i="4" s="1"/>
  <c r="D220" i="4"/>
  <c r="K220" i="4" s="1"/>
  <c r="D264" i="4"/>
  <c r="K264" i="4" s="1"/>
  <c r="D392" i="4"/>
  <c r="K392" i="4" s="1"/>
  <c r="D440" i="4"/>
  <c r="K440" i="4" s="1"/>
  <c r="D480" i="4"/>
  <c r="K480" i="4" s="1"/>
  <c r="D504" i="4"/>
  <c r="K504" i="4" s="1"/>
  <c r="D608" i="4"/>
  <c r="K608" i="4" s="1"/>
  <c r="D655" i="4"/>
  <c r="K655" i="4" s="1"/>
  <c r="D680" i="4"/>
  <c r="K680" i="4" s="1"/>
  <c r="D700" i="4"/>
  <c r="K700" i="4" s="1"/>
  <c r="D719" i="4"/>
  <c r="K719" i="4" s="1"/>
  <c r="D744" i="4"/>
  <c r="K744" i="4" s="1"/>
  <c r="D745" i="4"/>
  <c r="K745" i="4" s="1"/>
  <c r="D765" i="4"/>
  <c r="K765" i="4" s="1"/>
  <c r="D783" i="4"/>
  <c r="K783" i="4" s="1"/>
  <c r="D785" i="4"/>
  <c r="K785" i="4" s="1"/>
  <c r="D847" i="4"/>
  <c r="K847" i="4" s="1"/>
  <c r="D873" i="4"/>
  <c r="K873" i="4" s="1"/>
  <c r="D895" i="4"/>
  <c r="K895" i="4" s="1"/>
  <c r="D911" i="4"/>
  <c r="K911" i="4" s="1"/>
  <c r="D913" i="4"/>
  <c r="K913" i="4" s="1"/>
  <c r="D937" i="4"/>
  <c r="K937" i="4" s="1"/>
  <c r="D939" i="4"/>
  <c r="K939" i="4" s="1"/>
  <c r="D959" i="4"/>
  <c r="K959" i="4" s="1"/>
  <c r="D1005" i="4"/>
  <c r="K1005" i="4" s="1"/>
  <c r="D1023" i="4"/>
  <c r="K1023" i="4" s="1"/>
  <c r="D1151" i="4"/>
  <c r="K1151" i="4" s="1"/>
  <c r="D1175" i="4"/>
  <c r="K1175" i="4" s="1"/>
  <c r="D1200" i="4"/>
  <c r="K1200" i="4" s="1"/>
  <c r="D1220" i="4"/>
  <c r="K1220" i="4" s="1"/>
  <c r="D1242" i="4"/>
  <c r="K1242" i="4" s="1"/>
  <c r="D1244" i="4"/>
  <c r="K1244" i="4" s="1"/>
  <c r="D1264" i="4"/>
  <c r="K1264" i="4" s="1"/>
  <c r="D1265" i="4"/>
  <c r="K1265" i="4" s="1"/>
  <c r="D1282" i="4"/>
  <c r="D1284" i="4"/>
  <c r="K1284" i="4" s="1"/>
  <c r="D1329" i="4"/>
  <c r="K1329" i="4" s="1"/>
  <c r="D1393" i="4"/>
  <c r="K1393" i="4" s="1"/>
  <c r="D1440" i="4"/>
  <c r="K1440" i="4" s="1"/>
  <c r="D1480" i="4"/>
  <c r="K1480" i="4" s="1"/>
  <c r="D1504" i="4"/>
  <c r="K1504" i="4" s="1"/>
  <c r="D1505" i="4"/>
  <c r="K1505" i="4" s="1"/>
  <c r="D1544" i="4"/>
  <c r="K1544" i="4" s="1"/>
  <c r="D1545" i="4"/>
  <c r="K1545" i="4" s="1"/>
  <c r="D1569" i="4"/>
  <c r="K1569" i="4" s="1"/>
  <c r="D1570" i="4"/>
  <c r="K1570" i="4" s="1"/>
  <c r="D1610" i="4"/>
  <c r="K1610" i="4" s="1"/>
  <c r="D1633" i="4"/>
  <c r="K1633" i="4" s="1"/>
  <c r="D1634" i="4"/>
  <c r="K1634" i="4" s="1"/>
  <c r="D1680" i="4"/>
  <c r="K1680" i="4" s="1"/>
  <c r="D1720" i="4"/>
  <c r="K1720" i="4" s="1"/>
  <c r="D1744" i="4"/>
  <c r="K1744" i="4" s="1"/>
  <c r="D1745" i="4"/>
  <c r="K1745" i="4" s="1"/>
  <c r="D1784" i="4"/>
  <c r="K1784" i="4" s="1"/>
  <c r="D1785" i="4"/>
  <c r="K1785" i="4" s="1"/>
  <c r="D1809" i="4"/>
  <c r="D1873" i="4"/>
  <c r="K1873" i="4" s="1"/>
  <c r="D1913" i="4"/>
  <c r="K1913" i="4" s="1"/>
  <c r="D1914" i="4"/>
  <c r="K1914" i="4" s="1"/>
  <c r="D1960" i="4"/>
  <c r="K1960" i="4" s="1"/>
  <c r="D1978" i="4"/>
  <c r="K1978" i="4" s="1"/>
  <c r="D1980" i="4"/>
  <c r="K1980" i="4" s="1"/>
  <c r="D2024" i="4"/>
  <c r="K2024" i="4" s="1"/>
  <c r="D2025" i="4"/>
  <c r="K2025" i="4" s="1"/>
  <c r="D2049" i="4"/>
  <c r="K2049" i="4" s="1"/>
  <c r="D2089" i="4"/>
  <c r="K2089" i="4" s="1"/>
  <c r="D2090" i="4"/>
  <c r="K2090" i="4" s="1"/>
  <c r="D2113" i="4"/>
  <c r="K2113" i="4" s="1"/>
  <c r="D2153" i="4"/>
  <c r="K2153" i="4" s="1"/>
  <c r="D2154" i="4"/>
  <c r="K2154" i="4" s="1"/>
  <c r="D2200" i="4"/>
  <c r="K2200" i="4" s="1"/>
  <c r="D2218" i="4"/>
  <c r="K2218" i="4" s="1"/>
  <c r="D2220" i="4"/>
  <c r="D2264" i="4"/>
  <c r="K2264" i="4" s="1"/>
  <c r="D2265" i="4"/>
  <c r="K2265" i="4" s="1"/>
  <c r="D2282" i="4"/>
  <c r="K2282" i="4" s="1"/>
  <c r="D2284" i="4"/>
  <c r="K2284" i="4" s="1"/>
  <c r="D2329" i="4"/>
  <c r="K2329" i="4" s="1"/>
  <c r="D2330" i="4"/>
  <c r="K2330" i="4" s="1"/>
  <c r="D2393" i="4"/>
  <c r="K2393" i="4" s="1"/>
  <c r="D2394" i="4"/>
  <c r="K2394" i="4" s="1"/>
  <c r="D2440" i="4"/>
  <c r="K2440" i="4" s="1"/>
  <c r="D2458" i="4"/>
  <c r="K2458" i="4" s="1"/>
  <c r="D2460" i="4"/>
  <c r="K2460" i="4" s="1"/>
  <c r="D2480" i="4"/>
  <c r="K2480" i="4" s="1"/>
  <c r="D2504" i="4"/>
  <c r="K2504" i="4" s="1"/>
  <c r="D2505" i="4"/>
  <c r="K2505" i="4" s="1"/>
  <c r="D2522" i="4"/>
  <c r="K2522" i="4" s="1"/>
  <c r="D2524" i="4"/>
  <c r="K2524" i="4" s="1"/>
  <c r="D12" i="4"/>
  <c r="K12" i="4" s="1"/>
  <c r="D8" i="4"/>
  <c r="K8" i="4" s="1"/>
  <c r="D22" i="4"/>
  <c r="K22" i="4" s="1"/>
  <c r="D25" i="4"/>
  <c r="K25" i="4" s="1"/>
  <c r="D28" i="4"/>
  <c r="K28" i="4" s="1"/>
  <c r="D30" i="4"/>
  <c r="K30" i="4" s="1"/>
  <c r="D38" i="4"/>
  <c r="K38" i="4" s="1"/>
  <c r="D40" i="4"/>
  <c r="K40" i="4" s="1"/>
  <c r="D45" i="4"/>
  <c r="K45" i="4" s="1"/>
  <c r="D46" i="4"/>
  <c r="K46" i="4" s="1"/>
  <c r="D56" i="4"/>
  <c r="K56" i="4" s="1"/>
  <c r="D60" i="4"/>
  <c r="K60" i="4" s="1"/>
  <c r="D62" i="4"/>
  <c r="K62" i="4" s="1"/>
  <c r="D70" i="4"/>
  <c r="K70" i="4" s="1"/>
  <c r="D76" i="4"/>
  <c r="K76" i="4" s="1"/>
  <c r="D78" i="4"/>
  <c r="K78" i="4" s="1"/>
  <c r="D86" i="4"/>
  <c r="K86" i="4" s="1"/>
  <c r="D90" i="4"/>
  <c r="K90" i="4" s="1"/>
  <c r="D92" i="4"/>
  <c r="K92" i="4" s="1"/>
  <c r="D108" i="4"/>
  <c r="K108" i="4" s="1"/>
  <c r="D110" i="4"/>
  <c r="K110" i="4" s="1"/>
  <c r="D124" i="4"/>
  <c r="K124" i="4" s="1"/>
  <c r="D126" i="4"/>
  <c r="K126" i="4" s="1"/>
  <c r="D134" i="4"/>
  <c r="K134" i="4" s="1"/>
  <c r="D135" i="4"/>
  <c r="K135" i="4" s="1"/>
  <c r="D140" i="4"/>
  <c r="K140" i="4" s="1"/>
  <c r="D136" i="4"/>
  <c r="K136" i="4" s="1"/>
  <c r="D150" i="4"/>
  <c r="K150" i="4" s="1"/>
  <c r="D155" i="4"/>
  <c r="K155" i="4" s="1"/>
  <c r="D156" i="4"/>
  <c r="K156" i="4" s="1"/>
  <c r="D158" i="4"/>
  <c r="K158" i="4" s="1"/>
  <c r="D168" i="4"/>
  <c r="K168" i="4" s="1"/>
  <c r="D174" i="4"/>
  <c r="K174" i="4" s="1"/>
  <c r="D180" i="4"/>
  <c r="K180" i="4" s="1"/>
  <c r="D184" i="4"/>
  <c r="K184" i="4" s="1"/>
  <c r="D188" i="4"/>
  <c r="K188" i="4" s="1"/>
  <c r="D190" i="4"/>
  <c r="K190" i="4" s="1"/>
  <c r="D198" i="4"/>
  <c r="K198" i="4" s="1"/>
  <c r="D199" i="4"/>
  <c r="K199" i="4" s="1"/>
  <c r="D204" i="4"/>
  <c r="K204" i="4" s="1"/>
  <c r="D206" i="4"/>
  <c r="D214" i="4"/>
  <c r="K214" i="4" s="1"/>
  <c r="D222" i="4"/>
  <c r="K222" i="4" s="1"/>
  <c r="D236" i="4"/>
  <c r="K236" i="4" s="1"/>
  <c r="D238" i="4"/>
  <c r="K238" i="4" s="1"/>
  <c r="D244" i="4"/>
  <c r="K244" i="4" s="1"/>
  <c r="D245" i="4"/>
  <c r="K245" i="4" s="1"/>
  <c r="D252" i="4"/>
  <c r="K252" i="4" s="1"/>
  <c r="D254" i="4"/>
  <c r="K254" i="4" s="1"/>
  <c r="D262" i="4"/>
  <c r="K262" i="4" s="1"/>
  <c r="D265" i="4"/>
  <c r="K265" i="4" s="1"/>
  <c r="D268" i="4"/>
  <c r="K268" i="4" s="1"/>
  <c r="D270" i="4"/>
  <c r="K270" i="4" s="1"/>
  <c r="D278" i="4"/>
  <c r="K278" i="4" s="1"/>
  <c r="D284" i="4"/>
  <c r="K284" i="4" s="1"/>
  <c r="D285" i="4"/>
  <c r="K285" i="4" s="1"/>
  <c r="D286" i="4"/>
  <c r="K286" i="4" s="1"/>
  <c r="D296" i="4"/>
  <c r="K296" i="4" s="1"/>
  <c r="D300" i="4"/>
  <c r="K300" i="4" s="1"/>
  <c r="D304" i="4"/>
  <c r="K304" i="4" s="1"/>
  <c r="D305" i="4"/>
  <c r="K305" i="4" s="1"/>
  <c r="D312" i="4"/>
  <c r="K312" i="4" s="1"/>
  <c r="D316" i="4"/>
  <c r="K316" i="4" s="1"/>
  <c r="D318" i="4"/>
  <c r="K318" i="4" s="1"/>
  <c r="D326" i="4"/>
  <c r="K326" i="4" s="1"/>
  <c r="D330" i="4"/>
  <c r="K330" i="4" s="1"/>
  <c r="D332" i="4"/>
  <c r="K332" i="4" s="1"/>
  <c r="D334" i="4"/>
  <c r="K334" i="4" s="1"/>
  <c r="D344" i="4"/>
  <c r="K344" i="4" s="1"/>
  <c r="D364" i="4"/>
  <c r="K364" i="4" s="1"/>
  <c r="D366" i="4"/>
  <c r="K366" i="4" s="1"/>
  <c r="D374" i="4"/>
  <c r="K374" i="4" s="1"/>
  <c r="D375" i="4"/>
  <c r="K375" i="4" s="1"/>
  <c r="D376" i="4"/>
  <c r="K376" i="4" s="1"/>
  <c r="D380" i="4"/>
  <c r="K380" i="4" s="1"/>
  <c r="D382" i="4"/>
  <c r="K382" i="4" s="1"/>
  <c r="D390" i="4"/>
  <c r="K390" i="4" s="1"/>
  <c r="D395" i="4"/>
  <c r="K395" i="4" s="1"/>
  <c r="D396" i="4"/>
  <c r="K396" i="4" s="1"/>
  <c r="D398" i="4"/>
  <c r="K398" i="4" s="1"/>
  <c r="D412" i="4"/>
  <c r="K412" i="4" s="1"/>
  <c r="D414" i="4"/>
  <c r="K414" i="4" s="1"/>
  <c r="D415" i="4"/>
  <c r="K415" i="4" s="1"/>
  <c r="D424" i="4"/>
  <c r="K424" i="4" s="1"/>
  <c r="D428" i="4"/>
  <c r="K428" i="4" s="1"/>
  <c r="D438" i="4"/>
  <c r="K438" i="4" s="1"/>
  <c r="D439" i="4"/>
  <c r="K439" i="4" s="1"/>
  <c r="D444" i="4"/>
  <c r="K444" i="4" s="1"/>
  <c r="D446" i="4"/>
  <c r="K446" i="4" s="1"/>
  <c r="D453" i="4"/>
  <c r="K453" i="4" s="1"/>
  <c r="D456" i="4"/>
  <c r="K456" i="4" s="1"/>
  <c r="D460" i="4"/>
  <c r="K460" i="4" s="1"/>
  <c r="D462" i="4"/>
  <c r="K462" i="4" s="1"/>
  <c r="D470" i="4"/>
  <c r="K470" i="4" s="1"/>
  <c r="D472" i="4"/>
  <c r="K472" i="4" s="1"/>
  <c r="D478" i="4"/>
  <c r="K478" i="4" s="1"/>
  <c r="D479" i="4"/>
  <c r="K479" i="4" s="1"/>
  <c r="D483" i="4"/>
  <c r="K483" i="4" s="1"/>
  <c r="D494" i="4"/>
  <c r="K494" i="4" s="1"/>
  <c r="D502" i="4"/>
  <c r="K502" i="4" s="1"/>
  <c r="D505" i="4"/>
  <c r="K505" i="4" s="1"/>
  <c r="D507" i="4"/>
  <c r="K507" i="4" s="1"/>
  <c r="D508" i="4"/>
  <c r="K508" i="4" s="1"/>
  <c r="D510" i="4"/>
  <c r="K510" i="4" s="1"/>
  <c r="D517" i="4"/>
  <c r="K517" i="4" s="1"/>
  <c r="D520" i="4"/>
  <c r="K520" i="4" s="1"/>
  <c r="D524" i="4"/>
  <c r="K524" i="4" s="1"/>
  <c r="D525" i="4"/>
  <c r="K525" i="4" s="1"/>
  <c r="D536" i="4"/>
  <c r="K536" i="4" s="1"/>
  <c r="D542" i="4"/>
  <c r="K542" i="4" s="1"/>
  <c r="D547" i="4"/>
  <c r="K547" i="4" s="1"/>
  <c r="D544" i="4"/>
  <c r="K544" i="4" s="1"/>
  <c r="D550" i="4"/>
  <c r="K550" i="4" s="1"/>
  <c r="D558" i="4"/>
  <c r="K558" i="4" s="1"/>
  <c r="D566" i="4"/>
  <c r="K566" i="4" s="1"/>
  <c r="D572" i="4"/>
  <c r="K572" i="4" s="1"/>
  <c r="D571" i="4"/>
  <c r="K571" i="4" s="1"/>
  <c r="D588" i="4"/>
  <c r="K588" i="4" s="1"/>
  <c r="D590" i="4"/>
  <c r="K590" i="4" s="1"/>
  <c r="D596" i="4"/>
  <c r="K596" i="4" s="1"/>
  <c r="D605" i="4"/>
  <c r="K605" i="4" s="1"/>
  <c r="D610" i="4"/>
  <c r="K610" i="4" s="1"/>
  <c r="D611" i="4"/>
  <c r="K611" i="4" s="1"/>
  <c r="D619" i="4"/>
  <c r="K619" i="4" s="1"/>
  <c r="D622" i="4"/>
  <c r="K622" i="4" s="1"/>
  <c r="D627" i="4"/>
  <c r="K627" i="4" s="1"/>
  <c r="D632" i="4"/>
  <c r="K632" i="4" s="1"/>
  <c r="D635" i="4"/>
  <c r="K635" i="4" s="1"/>
  <c r="D636" i="4"/>
  <c r="K636" i="4" s="1"/>
  <c r="D646" i="4"/>
  <c r="K646" i="4" s="1"/>
  <c r="D653" i="4"/>
  <c r="K653" i="4" s="1"/>
  <c r="D667" i="4"/>
  <c r="K667" i="4" s="1"/>
  <c r="D672" i="4"/>
  <c r="K672" i="4" s="1"/>
  <c r="D678" i="4"/>
  <c r="K678" i="4" s="1"/>
  <c r="D679" i="4"/>
  <c r="K679" i="4" s="1"/>
  <c r="D683" i="4"/>
  <c r="K683" i="4" s="1"/>
  <c r="D691" i="4"/>
  <c r="K691" i="4" s="1"/>
  <c r="D692" i="4"/>
  <c r="K692" i="4" s="1"/>
  <c r="D694" i="4"/>
  <c r="K694" i="4" s="1"/>
  <c r="D701" i="4"/>
  <c r="K701" i="4" s="1"/>
  <c r="D709" i="4"/>
  <c r="K709" i="4" s="1"/>
  <c r="D712" i="4"/>
  <c r="K712" i="4" s="1"/>
  <c r="D717" i="4"/>
  <c r="K717" i="4" s="1"/>
  <c r="D720" i="4"/>
  <c r="K720" i="4" s="1"/>
  <c r="D727" i="4"/>
  <c r="K727" i="4" s="1"/>
  <c r="D731" i="4"/>
  <c r="K731" i="4" s="1"/>
  <c r="D737" i="4"/>
  <c r="K737" i="4" s="1"/>
  <c r="D740" i="4"/>
  <c r="K740" i="4" s="1"/>
  <c r="D742" i="4"/>
  <c r="K742" i="4" s="1"/>
  <c r="D743" i="4"/>
  <c r="K743" i="4" s="1"/>
  <c r="D747" i="4"/>
  <c r="K747" i="4" s="1"/>
  <c r="D750" i="4"/>
  <c r="K750" i="4" s="1"/>
  <c r="D755" i="4"/>
  <c r="K755" i="4" s="1"/>
  <c r="D756" i="4"/>
  <c r="D758" i="4"/>
  <c r="K758" i="4" s="1"/>
  <c r="D764" i="4"/>
  <c r="K764" i="4" s="1"/>
  <c r="D767" i="4"/>
  <c r="K767" i="4" s="1"/>
  <c r="D781" i="4"/>
  <c r="K781" i="4" s="1"/>
  <c r="D784" i="4"/>
  <c r="K784" i="4" s="1"/>
  <c r="D795" i="4"/>
  <c r="K795" i="4" s="1"/>
  <c r="D804" i="4"/>
  <c r="K804" i="4" s="1"/>
  <c r="D806" i="4"/>
  <c r="K806" i="4" s="1"/>
  <c r="D809" i="4"/>
  <c r="K809" i="4" s="1"/>
  <c r="D820" i="4"/>
  <c r="K820" i="4" s="1"/>
  <c r="D819" i="4"/>
  <c r="K819" i="4" s="1"/>
  <c r="D828" i="4"/>
  <c r="K828" i="4" s="1"/>
  <c r="D830" i="4"/>
  <c r="K830" i="4" s="1"/>
  <c r="D831" i="4"/>
  <c r="K831" i="4" s="1"/>
  <c r="D837" i="4"/>
  <c r="K837" i="4" s="1"/>
  <c r="D845" i="4"/>
  <c r="K845" i="4" s="1"/>
  <c r="D848" i="4"/>
  <c r="K848" i="4" s="1"/>
  <c r="D850" i="4"/>
  <c r="K850" i="4" s="1"/>
  <c r="D856" i="4"/>
  <c r="K856" i="4" s="1"/>
  <c r="D868" i="4"/>
  <c r="K868" i="4" s="1"/>
  <c r="D870" i="4"/>
  <c r="K870" i="4" s="1"/>
  <c r="D875" i="4"/>
  <c r="K875" i="4" s="1"/>
  <c r="D883" i="4"/>
  <c r="K883" i="4" s="1"/>
  <c r="D884" i="4"/>
  <c r="K884" i="4" s="1"/>
  <c r="D886" i="4"/>
  <c r="K886" i="4" s="1"/>
  <c r="D894" i="4"/>
  <c r="D901" i="4"/>
  <c r="K901" i="4" s="1"/>
  <c r="D904" i="4"/>
  <c r="K904" i="4" s="1"/>
  <c r="D909" i="4"/>
  <c r="K909" i="4" s="1"/>
  <c r="D912" i="4"/>
  <c r="K912" i="4" s="1"/>
  <c r="D915" i="4"/>
  <c r="K915" i="4" s="1"/>
  <c r="D919" i="4"/>
  <c r="K919" i="4" s="1"/>
  <c r="D923" i="4"/>
  <c r="K923" i="4" s="1"/>
  <c r="D920" i="4"/>
  <c r="K920" i="4" s="1"/>
  <c r="D926" i="4"/>
  <c r="D929" i="4"/>
  <c r="K929" i="4" s="1"/>
  <c r="D932" i="4"/>
  <c r="K932" i="4" s="1"/>
  <c r="D934" i="4"/>
  <c r="K934" i="4" s="1"/>
  <c r="D940" i="4"/>
  <c r="K940" i="4" s="1"/>
  <c r="D941" i="4"/>
  <c r="K941" i="4" s="1"/>
  <c r="D948" i="4"/>
  <c r="K948" i="4" s="1"/>
  <c r="D950" i="4"/>
  <c r="K950" i="4" s="1"/>
  <c r="D956" i="4"/>
  <c r="K956" i="4" s="1"/>
  <c r="D958" i="4"/>
  <c r="K958" i="4" s="1"/>
  <c r="D960" i="4"/>
  <c r="K960" i="4" s="1"/>
  <c r="D965" i="4"/>
  <c r="K965" i="4" s="1"/>
  <c r="D968" i="4"/>
  <c r="K968" i="4" s="1"/>
  <c r="D973" i="4"/>
  <c r="K973" i="4" s="1"/>
  <c r="D977" i="4"/>
  <c r="K977" i="4" s="1"/>
  <c r="D980" i="4"/>
  <c r="D990" i="4"/>
  <c r="K990" i="4" s="1"/>
  <c r="D992" i="4"/>
  <c r="K992" i="4" s="1"/>
  <c r="D996" i="4"/>
  <c r="K996" i="4" s="1"/>
  <c r="D998" i="4"/>
  <c r="K998" i="4" s="1"/>
  <c r="D1003" i="4"/>
  <c r="K1003" i="4" s="1"/>
  <c r="D1004" i="4"/>
  <c r="K1004" i="4" s="1"/>
  <c r="D1011" i="4"/>
  <c r="K1011" i="4" s="1"/>
  <c r="D1020" i="4"/>
  <c r="K1020" i="4" s="1"/>
  <c r="D1022" i="4"/>
  <c r="K1022" i="4" s="1"/>
  <c r="D1024" i="4"/>
  <c r="K1024" i="4" s="1"/>
  <c r="D1025" i="4"/>
  <c r="K1025" i="4" s="1"/>
  <c r="D1030" i="4"/>
  <c r="K1030" i="4" s="1"/>
  <c r="D1037" i="4"/>
  <c r="K1037" i="4" s="1"/>
  <c r="D1039" i="4"/>
  <c r="K1039" i="4" s="1"/>
  <c r="D1046" i="4"/>
  <c r="D1050" i="4"/>
  <c r="K1050" i="4" s="1"/>
  <c r="D1051" i="4"/>
  <c r="K1051" i="4" s="1"/>
  <c r="D1056" i="4"/>
  <c r="K1056" i="4" s="1"/>
  <c r="D1065" i="4"/>
  <c r="K1065" i="4" s="1"/>
  <c r="D1067" i="4"/>
  <c r="K1067" i="4" s="1"/>
  <c r="D1070" i="4"/>
  <c r="K1070" i="4" s="1"/>
  <c r="D1075" i="4"/>
  <c r="K1075" i="4" s="1"/>
  <c r="D1076" i="4"/>
  <c r="D1078" i="4"/>
  <c r="K1078" i="4" s="1"/>
  <c r="D1086" i="4"/>
  <c r="D1088" i="4"/>
  <c r="K1088" i="4" s="1"/>
  <c r="D1090" i="4"/>
  <c r="K1090" i="4" s="1"/>
  <c r="D1094" i="4"/>
  <c r="D1110" i="4"/>
  <c r="K1110" i="4" s="1"/>
  <c r="D1112" i="4"/>
  <c r="K1112" i="4" s="1"/>
  <c r="D1115" i="4"/>
  <c r="K1115" i="4" s="1"/>
  <c r="D1124" i="4"/>
  <c r="K1124" i="4" s="1"/>
  <c r="D1126" i="4"/>
  <c r="K1126" i="4" s="1"/>
  <c r="D1134" i="4"/>
  <c r="K1134" i="4" s="1"/>
  <c r="D1135" i="4"/>
  <c r="K1135" i="4" s="1"/>
  <c r="D1139" i="4"/>
  <c r="K1139" i="4" s="1"/>
  <c r="D1140" i="4"/>
  <c r="K1140" i="4" s="1"/>
  <c r="D1142" i="4"/>
  <c r="K1142" i="4" s="1"/>
  <c r="D1148" i="4"/>
  <c r="K1148" i="4" s="1"/>
  <c r="D1150" i="4"/>
  <c r="K1150" i="4" s="1"/>
  <c r="D1152" i="4"/>
  <c r="K1152" i="4" s="1"/>
  <c r="D1155" i="4"/>
  <c r="K1155" i="4" s="1"/>
  <c r="D1157" i="4"/>
  <c r="K1157" i="4" s="1"/>
  <c r="D1160" i="4"/>
  <c r="K1160" i="4" s="1"/>
  <c r="D1166" i="4"/>
  <c r="K1166" i="4" s="1"/>
  <c r="D1174" i="4"/>
  <c r="K1174" i="4" s="1"/>
  <c r="D1185" i="4"/>
  <c r="K1185" i="4" s="1"/>
  <c r="D1188" i="4"/>
  <c r="K1188" i="4" s="1"/>
  <c r="D1196" i="4"/>
  <c r="K1196" i="4" s="1"/>
  <c r="D1198" i="4"/>
  <c r="K1198" i="4" s="1"/>
  <c r="D1199" i="4"/>
  <c r="K1199" i="4" s="1"/>
  <c r="D1204" i="4"/>
  <c r="D1206" i="4"/>
  <c r="K1206" i="4" s="1"/>
  <c r="D1212" i="4"/>
  <c r="K1212" i="4" s="1"/>
  <c r="D1214" i="4"/>
  <c r="K1214" i="4" s="1"/>
  <c r="D1217" i="4"/>
  <c r="K1217" i="4" s="1"/>
  <c r="D1218" i="4"/>
  <c r="K1218" i="4" s="1"/>
  <c r="D1226" i="4"/>
  <c r="K1226" i="4" s="1"/>
  <c r="D1228" i="4"/>
  <c r="K1228" i="4" s="1"/>
  <c r="D1230" i="4"/>
  <c r="K1230" i="4" s="1"/>
  <c r="D1236" i="4"/>
  <c r="D1238" i="4"/>
  <c r="K1238" i="4" s="1"/>
  <c r="D1241" i="4"/>
  <c r="K1241" i="4" s="1"/>
  <c r="D1245" i="4"/>
  <c r="K1245" i="4" s="1"/>
  <c r="D1249" i="4"/>
  <c r="K1249" i="4" s="1"/>
  <c r="D1252" i="4"/>
  <c r="K1252" i="4" s="1"/>
  <c r="D1258" i="4"/>
  <c r="K1258" i="4" s="1"/>
  <c r="D1260" i="4"/>
  <c r="K1260" i="4" s="1"/>
  <c r="D1262" i="4"/>
  <c r="K1262" i="4" s="1"/>
  <c r="D1263" i="4"/>
  <c r="K1263" i="4" s="1"/>
  <c r="D1266" i="4"/>
  <c r="K1266" i="4" s="1"/>
  <c r="D1268" i="4"/>
  <c r="K1268" i="4" s="1"/>
  <c r="D1276" i="4"/>
  <c r="K1276" i="4" s="1"/>
  <c r="D1278" i="4"/>
  <c r="K1278" i="4" s="1"/>
  <c r="D1281" i="4"/>
  <c r="K1281" i="4" s="1"/>
  <c r="D1285" i="4"/>
  <c r="K1285" i="4" s="1"/>
  <c r="D1289" i="4"/>
  <c r="K1289" i="4" s="1"/>
  <c r="D1292" i="4"/>
  <c r="D1298" i="4"/>
  <c r="K1298" i="4" s="1"/>
  <c r="D1300" i="4"/>
  <c r="K1300" i="4" s="1"/>
  <c r="D1308" i="4"/>
  <c r="K1308" i="4" s="1"/>
  <c r="D1310" i="4"/>
  <c r="K1310" i="4" s="1"/>
  <c r="D1316" i="4"/>
  <c r="K1316" i="4" s="1"/>
  <c r="D1321" i="4"/>
  <c r="K1321" i="4" s="1"/>
  <c r="D1322" i="4"/>
  <c r="K1322" i="4" s="1"/>
  <c r="D1326" i="4"/>
  <c r="K1326" i="4" s="1"/>
  <c r="D1328" i="4"/>
  <c r="K1328" i="4" s="1"/>
  <c r="D1332" i="4"/>
  <c r="D1340" i="4"/>
  <c r="K1340" i="4" s="1"/>
  <c r="D1342" i="4"/>
  <c r="K1342" i="4" s="1"/>
  <c r="D1345" i="4"/>
  <c r="K1345" i="4" s="1"/>
  <c r="D1350" i="4"/>
  <c r="K1350" i="4" s="1"/>
  <c r="D1353" i="4"/>
  <c r="K1353" i="4" s="1"/>
  <c r="D1356" i="4"/>
  <c r="K1356" i="4" s="1"/>
  <c r="D1362" i="4"/>
  <c r="K1362" i="4" s="1"/>
  <c r="D1364" i="4"/>
  <c r="D1372" i="4"/>
  <c r="K1372" i="4" s="1"/>
  <c r="D1374" i="4"/>
  <c r="K1374" i="4" s="1"/>
  <c r="D1375" i="4"/>
  <c r="K1375" i="4" s="1"/>
  <c r="D1380" i="4"/>
  <c r="K1380" i="4" s="1"/>
  <c r="D1382" i="4"/>
  <c r="K1382" i="4" s="1"/>
  <c r="D1385" i="4"/>
  <c r="D1386" i="4"/>
  <c r="K1386" i="4" s="1"/>
  <c r="D1390" i="4"/>
  <c r="K1390" i="4" s="1"/>
  <c r="D1394" i="4"/>
  <c r="K1394" i="4" s="1"/>
  <c r="D1395" i="4"/>
  <c r="K1395" i="4" s="1"/>
  <c r="D1396" i="4"/>
  <c r="K1396" i="4" s="1"/>
  <c r="D1404" i="4"/>
  <c r="K1404" i="4" s="1"/>
  <c r="D1406" i="4"/>
  <c r="K1406" i="4" s="1"/>
  <c r="D1409" i="4"/>
  <c r="K1409" i="4" s="1"/>
  <c r="D1414" i="4"/>
  <c r="K1414" i="4" s="1"/>
  <c r="D1415" i="4"/>
  <c r="K1415" i="4" s="1"/>
  <c r="D1417" i="4"/>
  <c r="K1417" i="4" s="1"/>
  <c r="D1420" i="4"/>
  <c r="K1420" i="4" s="1"/>
  <c r="D1426" i="4"/>
  <c r="K1426" i="4" s="1"/>
  <c r="D1428" i="4"/>
  <c r="K1428" i="4" s="1"/>
  <c r="D1436" i="4"/>
  <c r="K1436" i="4" s="1"/>
  <c r="D1438" i="4"/>
  <c r="K1438" i="4" s="1"/>
  <c r="D1439" i="4"/>
  <c r="K1439" i="4" s="1"/>
  <c r="D1441" i="4"/>
  <c r="K1441" i="4" s="1"/>
  <c r="D1444" i="4"/>
  <c r="K1444" i="4" s="1"/>
  <c r="D1446" i="4"/>
  <c r="K1446" i="4" s="1"/>
  <c r="D1449" i="4"/>
  <c r="D1454" i="4"/>
  <c r="K1454" i="4" s="1"/>
  <c r="D1457" i="4"/>
  <c r="K1457" i="4" s="1"/>
  <c r="D1460" i="4"/>
  <c r="K1460" i="4" s="1"/>
  <c r="D1466" i="4"/>
  <c r="K1466" i="4" s="1"/>
  <c r="D1468" i="4"/>
  <c r="K1468" i="4" s="1"/>
  <c r="D1476" i="4"/>
  <c r="K1476" i="4" s="1"/>
  <c r="D1478" i="4"/>
  <c r="K1478" i="4" s="1"/>
  <c r="D1479" i="4"/>
  <c r="K1479" i="4" s="1"/>
  <c r="D1481" i="4"/>
  <c r="K1481" i="4" s="1"/>
  <c r="D1484" i="4"/>
  <c r="D1489" i="4"/>
  <c r="D1497" i="4"/>
  <c r="K1497" i="4" s="1"/>
  <c r="D1500" i="4"/>
  <c r="K1500" i="4" s="1"/>
  <c r="D1502" i="4"/>
  <c r="K1502" i="4" s="1"/>
  <c r="D1503" i="4"/>
  <c r="K1503" i="4" s="1"/>
  <c r="D1506" i="4"/>
  <c r="K1506" i="4" s="1"/>
  <c r="D1514" i="4"/>
  <c r="K1514" i="4" s="1"/>
  <c r="D1516" i="4"/>
  <c r="K1516" i="4" s="1"/>
  <c r="D1518" i="4"/>
  <c r="K1518" i="4" s="1"/>
  <c r="D1524" i="4"/>
  <c r="K1524" i="4" s="1"/>
  <c r="D1525" i="4"/>
  <c r="K1525" i="4" s="1"/>
  <c r="D1529" i="4"/>
  <c r="D1537" i="4"/>
  <c r="K1537" i="4" s="1"/>
  <c r="D1540" i="4"/>
  <c r="K1540" i="4" s="1"/>
  <c r="D1542" i="4"/>
  <c r="K1542" i="4" s="1"/>
  <c r="D1543" i="4"/>
  <c r="K1543" i="4" s="1"/>
  <c r="D1546" i="4"/>
  <c r="K1546" i="4" s="1"/>
  <c r="D1550" i="4"/>
  <c r="K1550" i="4" s="1"/>
  <c r="D1554" i="4"/>
  <c r="K1554" i="4" s="1"/>
  <c r="D1556" i="4"/>
  <c r="K1556" i="4" s="1"/>
  <c r="D1564" i="4"/>
  <c r="K1564" i="4" s="1"/>
  <c r="D1566" i="4"/>
  <c r="K1566" i="4" s="1"/>
  <c r="D1568" i="4"/>
  <c r="K1568" i="4" s="1"/>
  <c r="D1577" i="4"/>
  <c r="K1577" i="4" s="1"/>
  <c r="D1580" i="4"/>
  <c r="K1580" i="4" s="1"/>
  <c r="D1586" i="4"/>
  <c r="K1586" i="4" s="1"/>
  <c r="D1588" i="4"/>
  <c r="K1588" i="4" s="1"/>
  <c r="D1590" i="4"/>
  <c r="K1590" i="4" s="1"/>
  <c r="D1596" i="4"/>
  <c r="K1596" i="4" s="1"/>
  <c r="D1598" i="4"/>
  <c r="K1598" i="4" s="1"/>
  <c r="D1604" i="4"/>
  <c r="K1604" i="4" s="1"/>
  <c r="D1606" i="4"/>
  <c r="K1606" i="4" s="1"/>
  <c r="D1608" i="4"/>
  <c r="K1608" i="4" s="1"/>
  <c r="D1618" i="4"/>
  <c r="K1618" i="4" s="1"/>
  <c r="D1620" i="4"/>
  <c r="K1620" i="4" s="1"/>
  <c r="D1622" i="4"/>
  <c r="K1622" i="4" s="1"/>
  <c r="D1628" i="4"/>
  <c r="K1628" i="4" s="1"/>
  <c r="D1630" i="4"/>
  <c r="K1630" i="4" s="1"/>
  <c r="D1635" i="4"/>
  <c r="K1635" i="4" s="1"/>
  <c r="D1641" i="4"/>
  <c r="K1641" i="4" s="1"/>
  <c r="D1644" i="4"/>
  <c r="K1644" i="4" s="1"/>
  <c r="D1646" i="4"/>
  <c r="K1646" i="4" s="1"/>
  <c r="D1650" i="4"/>
  <c r="K1650" i="4" s="1"/>
  <c r="D1652" i="4"/>
  <c r="K1652" i="4" s="1"/>
  <c r="D1654" i="4"/>
  <c r="K1654" i="4" s="1"/>
  <c r="D1655" i="4"/>
  <c r="K1655" i="4" s="1"/>
  <c r="D1660" i="4"/>
  <c r="K1660" i="4" s="1"/>
  <c r="D1668" i="4"/>
  <c r="K1668" i="4" s="1"/>
  <c r="D1672" i="4"/>
  <c r="K1672" i="4" s="1"/>
  <c r="D1673" i="4"/>
  <c r="K1673" i="4" s="1"/>
  <c r="D1678" i="4"/>
  <c r="K1678" i="4" s="1"/>
  <c r="D1679" i="4"/>
  <c r="K1679" i="4" s="1"/>
  <c r="D1682" i="4"/>
  <c r="K1682" i="4" s="1"/>
  <c r="D1684" i="4"/>
  <c r="K1684" i="4" s="1"/>
  <c r="D1688" i="4"/>
  <c r="K1688" i="4" s="1"/>
  <c r="D1689" i="4"/>
  <c r="K1689" i="4" s="1"/>
  <c r="D1694" i="4"/>
  <c r="K1694" i="4" s="1"/>
  <c r="D1698" i="4"/>
  <c r="K1698" i="4" s="1"/>
  <c r="D1700" i="4"/>
  <c r="K1700" i="4" s="1"/>
  <c r="D1704" i="4"/>
  <c r="K1704" i="4" s="1"/>
  <c r="D1705" i="4"/>
  <c r="K1705" i="4" s="1"/>
  <c r="D1714" i="4"/>
  <c r="K1714" i="4" s="1"/>
  <c r="D1716" i="4"/>
  <c r="K1716" i="4" s="1"/>
  <c r="D1718" i="4"/>
  <c r="K1718" i="4" s="1"/>
  <c r="D1719" i="4"/>
  <c r="K1719" i="4" s="1"/>
  <c r="D1721" i="4"/>
  <c r="K1721" i="4" s="1"/>
  <c r="D1730" i="4"/>
  <c r="K1730" i="4" s="1"/>
  <c r="D1732" i="4"/>
  <c r="K1732" i="4" s="1"/>
  <c r="D1736" i="4"/>
  <c r="K1736" i="4" s="1"/>
  <c r="D1737" i="4"/>
  <c r="D1742" i="4"/>
  <c r="K1742" i="4" s="1"/>
  <c r="D1743" i="4"/>
  <c r="K1743" i="4" s="1"/>
  <c r="D1746" i="4"/>
  <c r="D1748" i="4"/>
  <c r="K1748" i="4" s="1"/>
  <c r="D1752" i="4"/>
  <c r="K1752" i="4" s="1"/>
  <c r="D1753" i="4"/>
  <c r="K1753" i="4" s="1"/>
  <c r="D1758" i="4"/>
  <c r="K1758" i="4" s="1"/>
  <c r="D1762" i="4"/>
  <c r="K1762" i="4" s="1"/>
  <c r="D1764" i="4"/>
  <c r="K1764" i="4" s="1"/>
  <c r="D1765" i="4"/>
  <c r="K1765" i="4" s="1"/>
  <c r="D1768" i="4"/>
  <c r="K1768" i="4" s="1"/>
  <c r="D1769" i="4"/>
  <c r="K1769" i="4" s="1"/>
  <c r="D1774" i="4"/>
  <c r="K1774" i="4" s="1"/>
  <c r="D1778" i="4"/>
  <c r="K1778" i="4" s="1"/>
  <c r="D1780" i="4"/>
  <c r="K1780" i="4" s="1"/>
  <c r="D1782" i="4"/>
  <c r="K1782" i="4" s="1"/>
  <c r="D1783" i="4"/>
  <c r="K1783" i="4" s="1"/>
  <c r="D1794" i="4"/>
  <c r="K1794" i="4" s="1"/>
  <c r="D1796" i="4"/>
  <c r="K1796" i="4" s="1"/>
  <c r="D1798" i="4"/>
  <c r="K1798" i="4" s="1"/>
  <c r="D1800" i="4"/>
  <c r="K1800" i="4" s="1"/>
  <c r="D1801" i="4"/>
  <c r="K1801" i="4" s="1"/>
  <c r="D1806" i="4"/>
  <c r="K1806" i="4" s="1"/>
  <c r="D1810" i="4"/>
  <c r="K1810" i="4" s="1"/>
  <c r="D1812" i="4"/>
  <c r="K1812" i="4" s="1"/>
  <c r="D1816" i="4"/>
  <c r="K1816" i="4" s="1"/>
  <c r="D1817" i="4"/>
  <c r="K1817" i="4" s="1"/>
  <c r="D1822" i="4"/>
  <c r="K1822" i="4" s="1"/>
  <c r="D1826" i="4"/>
  <c r="K1826" i="4" s="1"/>
  <c r="D1828" i="4"/>
  <c r="K1828" i="4" s="1"/>
  <c r="D1830" i="4"/>
  <c r="K1830" i="4" s="1"/>
  <c r="D1832" i="4"/>
  <c r="K1832" i="4" s="1"/>
  <c r="D1833" i="4"/>
  <c r="D1842" i="4"/>
  <c r="D1844" i="4"/>
  <c r="K1844" i="4" s="1"/>
  <c r="D1848" i="4"/>
  <c r="K1848" i="4" s="1"/>
  <c r="D1849" i="4"/>
  <c r="K1849" i="4" s="1"/>
  <c r="D1854" i="4"/>
  <c r="K1854" i="4" s="1"/>
  <c r="D1855" i="4"/>
  <c r="K1855" i="4" s="1"/>
  <c r="D1858" i="4"/>
  <c r="K1858" i="4" s="1"/>
  <c r="D1860" i="4"/>
  <c r="K1860" i="4" s="1"/>
  <c r="D1862" i="4"/>
  <c r="K1862" i="4" s="1"/>
  <c r="D1864" i="4"/>
  <c r="K1864" i="4" s="1"/>
  <c r="D1865" i="4"/>
  <c r="K1865" i="4" s="1"/>
  <c r="D1870" i="4"/>
  <c r="K1870" i="4" s="1"/>
  <c r="D1874" i="4"/>
  <c r="K1874" i="4" s="1"/>
  <c r="D1875" i="4"/>
  <c r="K1875" i="4" s="1"/>
  <c r="D1876" i="4"/>
  <c r="K1876" i="4" s="1"/>
  <c r="D1880" i="4"/>
  <c r="K1880" i="4" s="1"/>
  <c r="D1881" i="4"/>
  <c r="K1881" i="4" s="1"/>
  <c r="D1886" i="4"/>
  <c r="K1886" i="4" s="1"/>
  <c r="D1890" i="4"/>
  <c r="K1890" i="4" s="1"/>
  <c r="D1892" i="4"/>
  <c r="K1892" i="4" s="1"/>
  <c r="D1894" i="4"/>
  <c r="K1894" i="4" s="1"/>
  <c r="D1895" i="4"/>
  <c r="K1895" i="4" s="1"/>
  <c r="D1896" i="4"/>
  <c r="K1896" i="4" s="1"/>
  <c r="D1897" i="4"/>
  <c r="D1906" i="4"/>
  <c r="K1906" i="4" s="1"/>
  <c r="D1908" i="4"/>
  <c r="K1908" i="4" s="1"/>
  <c r="D1910" i="4"/>
  <c r="K1910" i="4" s="1"/>
  <c r="D1912" i="4"/>
  <c r="K1912" i="4" s="1"/>
  <c r="D1915" i="4"/>
  <c r="D1922" i="4"/>
  <c r="K1922" i="4" s="1"/>
  <c r="D1924" i="4"/>
  <c r="K1924" i="4" s="1"/>
  <c r="D1928" i="4"/>
  <c r="K1928" i="4" s="1"/>
  <c r="D1929" i="4"/>
  <c r="K1929" i="4" s="1"/>
  <c r="D1934" i="4"/>
  <c r="K1934" i="4" s="1"/>
  <c r="D1938" i="4"/>
  <c r="D1940" i="4"/>
  <c r="D1944" i="4"/>
  <c r="K1944" i="4" s="1"/>
  <c r="D1945" i="4"/>
  <c r="K1945" i="4" s="1"/>
  <c r="D1950" i="4"/>
  <c r="K1950" i="4" s="1"/>
  <c r="D1954" i="4"/>
  <c r="K1954" i="4" s="1"/>
  <c r="D1956" i="4"/>
  <c r="K1956" i="4" s="1"/>
  <c r="D1958" i="4"/>
  <c r="K1958" i="4" s="1"/>
  <c r="D1959" i="4"/>
  <c r="K1959" i="4" s="1"/>
  <c r="D1961" i="4"/>
  <c r="K1961" i="4" s="1"/>
  <c r="D1966" i="4"/>
  <c r="K1966" i="4" s="1"/>
  <c r="D1970" i="4"/>
  <c r="K1970" i="4" s="1"/>
  <c r="D1972" i="4"/>
  <c r="K1972" i="4" s="1"/>
  <c r="D1974" i="4"/>
  <c r="K1974" i="4" s="1"/>
  <c r="D1976" i="4"/>
  <c r="K1976" i="4" s="1"/>
  <c r="D1977" i="4"/>
  <c r="K1977" i="4" s="1"/>
  <c r="D1986" i="4"/>
  <c r="K1986" i="4" s="1"/>
  <c r="D1988" i="4"/>
  <c r="K1988" i="4" s="1"/>
  <c r="D1992" i="4"/>
  <c r="K1992" i="4" s="1"/>
  <c r="D1993" i="4"/>
  <c r="K1993" i="4" s="1"/>
  <c r="D1998" i="4"/>
  <c r="K1998" i="4" s="1"/>
  <c r="D2002" i="4"/>
  <c r="K2002" i="4" s="1"/>
  <c r="D2004" i="4"/>
  <c r="K2004" i="4" s="1"/>
  <c r="D2005" i="4"/>
  <c r="D2006" i="4"/>
  <c r="K2006" i="4" s="1"/>
  <c r="D2008" i="4"/>
  <c r="K2008" i="4" s="1"/>
  <c r="D2009" i="4"/>
  <c r="K2009" i="4" s="1"/>
  <c r="D2018" i="4"/>
  <c r="K2018" i="4" s="1"/>
  <c r="D2020" i="4"/>
  <c r="K2020" i="4" s="1"/>
  <c r="D2022" i="4"/>
  <c r="K2022" i="4" s="1"/>
  <c r="D2023" i="4"/>
  <c r="K2023" i="4" s="1"/>
  <c r="D2034" i="4"/>
  <c r="K2034" i="4" s="1"/>
  <c r="D2036" i="4"/>
  <c r="K2036" i="4" s="1"/>
  <c r="D2038" i="4"/>
  <c r="K2038" i="4" s="1"/>
  <c r="D2040" i="4"/>
  <c r="K2040" i="4" s="1"/>
  <c r="D2041" i="4"/>
  <c r="K2041" i="4" s="1"/>
  <c r="D2046" i="4"/>
  <c r="K2046" i="4" s="1"/>
  <c r="D2050" i="4"/>
  <c r="K2050" i="4" s="1"/>
  <c r="D2052" i="4"/>
  <c r="K2052" i="4" s="1"/>
  <c r="D2056" i="4"/>
  <c r="K2056" i="4" s="1"/>
  <c r="D2057" i="4"/>
  <c r="K2057" i="4" s="1"/>
  <c r="D2066" i="4"/>
  <c r="K2066" i="4" s="1"/>
  <c r="D2068" i="4"/>
  <c r="K2068" i="4" s="1"/>
  <c r="D2070" i="4"/>
  <c r="K2070" i="4" s="1"/>
  <c r="D2072" i="4"/>
  <c r="K2072" i="4" s="1"/>
  <c r="D2073" i="4"/>
  <c r="K2073" i="4" s="1"/>
  <c r="D2074" i="4"/>
  <c r="K2074" i="4" s="1"/>
  <c r="D2082" i="4"/>
  <c r="K2082" i="4" s="1"/>
  <c r="D2084" i="4"/>
  <c r="K2084" i="4" s="1"/>
  <c r="D2086" i="4"/>
  <c r="K2086" i="4" s="1"/>
  <c r="D2088" i="4"/>
  <c r="K2088" i="4" s="1"/>
  <c r="D2092" i="4"/>
  <c r="K2092" i="4" s="1"/>
  <c r="D2098" i="4"/>
  <c r="K2098" i="4" s="1"/>
  <c r="D2100" i="4"/>
  <c r="K2100" i="4" s="1"/>
  <c r="D2104" i="4"/>
  <c r="K2104" i="4" s="1"/>
  <c r="D2105" i="4"/>
  <c r="K2105" i="4" s="1"/>
  <c r="D2110" i="4"/>
  <c r="K2110" i="4" s="1"/>
  <c r="D2114" i="4"/>
  <c r="K2114" i="4" s="1"/>
  <c r="D2115" i="4"/>
  <c r="K2115" i="4" s="1"/>
  <c r="D2116" i="4"/>
  <c r="K2116" i="4" s="1"/>
  <c r="D2120" i="4"/>
  <c r="K2120" i="4" s="1"/>
  <c r="D2121" i="4"/>
  <c r="K2121" i="4" s="1"/>
  <c r="D2130" i="4"/>
  <c r="D2132" i="4"/>
  <c r="K2132" i="4" s="1"/>
  <c r="D2134" i="4"/>
  <c r="K2134" i="4" s="1"/>
  <c r="D2135" i="4"/>
  <c r="K2135" i="4" s="1"/>
  <c r="D2136" i="4"/>
  <c r="K2136" i="4" s="1"/>
  <c r="D2137" i="4"/>
  <c r="K2137" i="4" s="1"/>
  <c r="D2146" i="4"/>
  <c r="K2146" i="4" s="1"/>
  <c r="D2148" i="4"/>
  <c r="K2148" i="4" s="1"/>
  <c r="D2150" i="4"/>
  <c r="K2150" i="4" s="1"/>
  <c r="D2152" i="4"/>
  <c r="K2152" i="4" s="1"/>
  <c r="D2155" i="4"/>
  <c r="K2155" i="4" s="1"/>
  <c r="D2162" i="4"/>
  <c r="K2162" i="4" s="1"/>
  <c r="D2164" i="4"/>
  <c r="K2164" i="4" s="1"/>
  <c r="D2168" i="4"/>
  <c r="K2168" i="4" s="1"/>
  <c r="D2169" i="4"/>
  <c r="D2174" i="4"/>
  <c r="K2174" i="4" s="1"/>
  <c r="D2175" i="4"/>
  <c r="K2175" i="4" s="1"/>
  <c r="D2178" i="4"/>
  <c r="K2178" i="4" s="1"/>
  <c r="D2180" i="4"/>
  <c r="K2180" i="4" s="1"/>
  <c r="D2182" i="4"/>
  <c r="K2182" i="4" s="1"/>
  <c r="D2184" i="4"/>
  <c r="K2184" i="4" s="1"/>
  <c r="D2185" i="4"/>
  <c r="K2185" i="4" s="1"/>
  <c r="D2190" i="4"/>
  <c r="K2190" i="4" s="1"/>
  <c r="D2194" i="4"/>
  <c r="K2194" i="4" s="1"/>
  <c r="D2196" i="4"/>
  <c r="K2196" i="4" s="1"/>
  <c r="D2198" i="4"/>
  <c r="K2198" i="4" s="1"/>
  <c r="D2199" i="4"/>
  <c r="K2199" i="4" s="1"/>
  <c r="D2201" i="4"/>
  <c r="K2201" i="4" s="1"/>
  <c r="D2210" i="4"/>
  <c r="K2210" i="4" s="1"/>
  <c r="D2212" i="4"/>
  <c r="K2212" i="4" s="1"/>
  <c r="D2214" i="4"/>
  <c r="K2214" i="4" s="1"/>
  <c r="D2216" i="4"/>
  <c r="K2216" i="4" s="1"/>
  <c r="D2217" i="4"/>
  <c r="K2217" i="4" s="1"/>
  <c r="D2226" i="4"/>
  <c r="K2226" i="4" s="1"/>
  <c r="D2228" i="4"/>
  <c r="K2228" i="4" s="1"/>
  <c r="D2232" i="4"/>
  <c r="K2232" i="4" s="1"/>
  <c r="D2233" i="4"/>
  <c r="K2233" i="4" s="1"/>
  <c r="D2238" i="4"/>
  <c r="K2238" i="4" s="1"/>
  <c r="D2242" i="4"/>
  <c r="K2242" i="4" s="1"/>
  <c r="D2244" i="4"/>
  <c r="K2244" i="4" s="1"/>
  <c r="D2245" i="4"/>
  <c r="K2245" i="4" s="1"/>
  <c r="D2246" i="4"/>
  <c r="K2246" i="4" s="1"/>
  <c r="D2248" i="4"/>
  <c r="K2248" i="4" s="1"/>
  <c r="D2249" i="4"/>
  <c r="K2249" i="4" s="1"/>
  <c r="D2254" i="4"/>
  <c r="K2254" i="4" s="1"/>
  <c r="D2258" i="4"/>
  <c r="K2258" i="4" s="1"/>
  <c r="D2260" i="4"/>
  <c r="K2260" i="4" s="1"/>
  <c r="D2262" i="4"/>
  <c r="K2262" i="4" s="1"/>
  <c r="D2263" i="4"/>
  <c r="K2263" i="4" s="1"/>
  <c r="D2274" i="4"/>
  <c r="K2274" i="4" s="1"/>
  <c r="D2276" i="4"/>
  <c r="K2276" i="4" s="1"/>
  <c r="D2278" i="4"/>
  <c r="K2278" i="4" s="1"/>
  <c r="D2280" i="4"/>
  <c r="K2280" i="4" s="1"/>
  <c r="D2281" i="4"/>
  <c r="K2281" i="4" s="1"/>
  <c r="D2285" i="4"/>
  <c r="K2285" i="4" s="1"/>
  <c r="D2290" i="4"/>
  <c r="K2290" i="4" s="1"/>
  <c r="D2292" i="4"/>
  <c r="K2292" i="4" s="1"/>
  <c r="D2296" i="4"/>
  <c r="K2296" i="4" s="1"/>
  <c r="D2297" i="4"/>
  <c r="K2297" i="4" s="1"/>
  <c r="D2306" i="4"/>
  <c r="K2306" i="4" s="1"/>
  <c r="D2308" i="4"/>
  <c r="K2308" i="4" s="1"/>
  <c r="D2310" i="4"/>
  <c r="K2310" i="4" s="1"/>
  <c r="D2312" i="4"/>
  <c r="K2312" i="4" s="1"/>
  <c r="D2313" i="4"/>
  <c r="K2313" i="4" s="1"/>
  <c r="D2322" i="4"/>
  <c r="K2322" i="4" s="1"/>
  <c r="D2324" i="4"/>
  <c r="K2324" i="4" s="1"/>
  <c r="D2326" i="4"/>
  <c r="K2326" i="4" s="1"/>
  <c r="D2328" i="4"/>
  <c r="K2328" i="4" s="1"/>
  <c r="D2338" i="4"/>
  <c r="K2338" i="4" s="1"/>
  <c r="D2340" i="4"/>
  <c r="K2340" i="4" s="1"/>
  <c r="D2344" i="4"/>
  <c r="K2344" i="4" s="1"/>
  <c r="D2345" i="4"/>
  <c r="K2345" i="4" s="1"/>
  <c r="D2350" i="4"/>
  <c r="K2350" i="4" s="1"/>
  <c r="D2354" i="4"/>
  <c r="K2354" i="4" s="1"/>
  <c r="D2356" i="4"/>
  <c r="K2356" i="4" s="1"/>
  <c r="D2360" i="4"/>
  <c r="K2360" i="4" s="1"/>
  <c r="D2361" i="4"/>
  <c r="K2361" i="4" s="1"/>
  <c r="D2366" i="4"/>
  <c r="K2366" i="4" s="1"/>
  <c r="D2370" i="4"/>
  <c r="D2372" i="4"/>
  <c r="K2372" i="4" s="1"/>
  <c r="D2374" i="4"/>
  <c r="K2374" i="4" s="1"/>
  <c r="D2375" i="4"/>
  <c r="K2375" i="4" s="1"/>
  <c r="D2376" i="4"/>
  <c r="K2376" i="4" s="1"/>
  <c r="D2377" i="4"/>
  <c r="D2386" i="4"/>
  <c r="D2388" i="4"/>
  <c r="K2388" i="4" s="1"/>
  <c r="D2390" i="4"/>
  <c r="K2390" i="4" s="1"/>
  <c r="D2392" i="4"/>
  <c r="K2392" i="4" s="1"/>
  <c r="D2395" i="4"/>
  <c r="K2395" i="4" s="1"/>
  <c r="D2402" i="4"/>
  <c r="K2402" i="4" s="1"/>
  <c r="D2404" i="4"/>
  <c r="K2404" i="4" s="1"/>
  <c r="D2406" i="4"/>
  <c r="K2406" i="4" s="1"/>
  <c r="D2408" i="4"/>
  <c r="K2408" i="4" s="1"/>
  <c r="D2409" i="4"/>
  <c r="D2414" i="4"/>
  <c r="K2414" i="4" s="1"/>
  <c r="D2415" i="4"/>
  <c r="K2415" i="4" s="1"/>
  <c r="D2418" i="4"/>
  <c r="D2420" i="4"/>
  <c r="K2420" i="4" s="1"/>
  <c r="D2424" i="4"/>
  <c r="K2424" i="4" s="1"/>
  <c r="D2425" i="4"/>
  <c r="K2425" i="4" s="1"/>
  <c r="D2434" i="4"/>
  <c r="K2434" i="4" s="1"/>
  <c r="D2436" i="4"/>
  <c r="K2436" i="4" s="1"/>
  <c r="D2438" i="4"/>
  <c r="K2438" i="4" s="1"/>
  <c r="D2439" i="4"/>
  <c r="K2439" i="4" s="1"/>
  <c r="D2441" i="4"/>
  <c r="D2442" i="4"/>
  <c r="K2442" i="4" s="1"/>
  <c r="D2450" i="4"/>
  <c r="K2450" i="4" s="1"/>
  <c r="D2452" i="4"/>
  <c r="K2452" i="4" s="1"/>
  <c r="D2454" i="4"/>
  <c r="K2454" i="4" s="1"/>
  <c r="D2456" i="4"/>
  <c r="K2456" i="4" s="1"/>
  <c r="D2457" i="4"/>
  <c r="K2457" i="4" s="1"/>
  <c r="D2466" i="4"/>
  <c r="K2466" i="4" s="1"/>
  <c r="D2468" i="4"/>
  <c r="K2468" i="4" s="1"/>
  <c r="D2472" i="4"/>
  <c r="K2472" i="4" s="1"/>
  <c r="D2473" i="4"/>
  <c r="D2478" i="4"/>
  <c r="K2478" i="4" s="1"/>
  <c r="D2479" i="4"/>
  <c r="K2479" i="4" s="1"/>
  <c r="D2482" i="4"/>
  <c r="D2484" i="4"/>
  <c r="K2484" i="4" s="1"/>
  <c r="D2488" i="4"/>
  <c r="K2488" i="4" s="1"/>
  <c r="D2489" i="4"/>
  <c r="K2489" i="4" s="1"/>
  <c r="D2498" i="4"/>
  <c r="K2498" i="4" s="1"/>
  <c r="D2500" i="4"/>
  <c r="K2500" i="4" s="1"/>
  <c r="D2502" i="4"/>
  <c r="K2502" i="4" s="1"/>
  <c r="D2503" i="4"/>
  <c r="K2503" i="4" s="1"/>
  <c r="D2510" i="4"/>
  <c r="K2510" i="4" s="1"/>
  <c r="D2514" i="4"/>
  <c r="K2514" i="4" s="1"/>
  <c r="D2516" i="4"/>
  <c r="K2516" i="4" s="1"/>
  <c r="D2518" i="4"/>
  <c r="K2518" i="4" s="1"/>
  <c r="D2520" i="4"/>
  <c r="K2520" i="4" s="1"/>
  <c r="D2521" i="4"/>
  <c r="D2525" i="4"/>
  <c r="K2525" i="4" s="1"/>
  <c r="D2530" i="4"/>
  <c r="K2530" i="4" s="1"/>
  <c r="D2532" i="4"/>
  <c r="K2532" i="4" s="1"/>
  <c r="Q2533" i="4"/>
  <c r="Q2532" i="4"/>
  <c r="Q2531" i="4"/>
  <c r="Q2530" i="4"/>
  <c r="Q2529" i="4"/>
  <c r="Q2528" i="4"/>
  <c r="Q2527" i="4"/>
  <c r="Q2526" i="4"/>
  <c r="Q2525" i="4"/>
  <c r="Q2524" i="4"/>
  <c r="Q2523" i="4"/>
  <c r="Q2522" i="4"/>
  <c r="Q2521" i="4"/>
  <c r="Q2520" i="4"/>
  <c r="Q2519" i="4"/>
  <c r="Q2518" i="4"/>
  <c r="Q2517" i="4"/>
  <c r="Q2516" i="4"/>
  <c r="Q2515" i="4"/>
  <c r="Q2514" i="4"/>
  <c r="Q2513" i="4"/>
  <c r="Q2512" i="4"/>
  <c r="Q2511" i="4"/>
  <c r="Q2510" i="4"/>
  <c r="Q2509" i="4"/>
  <c r="Q2508" i="4"/>
  <c r="Q2507" i="4"/>
  <c r="Q2506" i="4"/>
  <c r="Q2505" i="4"/>
  <c r="Q2504" i="4"/>
  <c r="Q2503" i="4"/>
  <c r="Q2502" i="4"/>
  <c r="Q2501" i="4"/>
  <c r="Q2500" i="4"/>
  <c r="Q2499" i="4"/>
  <c r="Q2498" i="4"/>
  <c r="Q2497" i="4"/>
  <c r="Q2496" i="4"/>
  <c r="Q2495" i="4"/>
  <c r="Q2494" i="4"/>
  <c r="Q2493" i="4"/>
  <c r="Q2492" i="4"/>
  <c r="Q2491" i="4"/>
  <c r="Q2490" i="4"/>
  <c r="Q2489" i="4"/>
  <c r="Q2488" i="4"/>
  <c r="Q2487" i="4"/>
  <c r="Q2486" i="4"/>
  <c r="Q2485" i="4"/>
  <c r="Q2484" i="4"/>
  <c r="Q2483" i="4"/>
  <c r="Q2482" i="4"/>
  <c r="Q2481" i="4"/>
  <c r="Q2480" i="4"/>
  <c r="Q2479" i="4"/>
  <c r="Q2478" i="4"/>
  <c r="Q2477" i="4"/>
  <c r="Q2476" i="4"/>
  <c r="Q2475" i="4"/>
  <c r="Q2474" i="4"/>
  <c r="Q2473" i="4"/>
  <c r="Q2472" i="4"/>
  <c r="Q2471" i="4"/>
  <c r="Q2470" i="4"/>
  <c r="Q2469" i="4"/>
  <c r="Q2468" i="4"/>
  <c r="Q2467" i="4"/>
  <c r="Q2466" i="4"/>
  <c r="Q2465" i="4"/>
  <c r="Q2464" i="4"/>
  <c r="Q2463" i="4"/>
  <c r="Q2462" i="4"/>
  <c r="Q2461" i="4"/>
  <c r="Q2460" i="4"/>
  <c r="Q2459" i="4"/>
  <c r="Q2458" i="4"/>
  <c r="Q2457" i="4"/>
  <c r="Q2456" i="4"/>
  <c r="Q2455" i="4"/>
  <c r="Q2454" i="4"/>
  <c r="Q2453" i="4"/>
  <c r="Q2452" i="4"/>
  <c r="Q2451" i="4"/>
  <c r="Q2450" i="4"/>
  <c r="Q2449" i="4"/>
  <c r="Q2448" i="4"/>
  <c r="Q2447" i="4"/>
  <c r="Q2446" i="4"/>
  <c r="Q2445" i="4"/>
  <c r="Q2444" i="4"/>
  <c r="Q2443" i="4"/>
  <c r="Q2442" i="4"/>
  <c r="Q2441" i="4"/>
  <c r="Q2440" i="4"/>
  <c r="Q2439" i="4"/>
  <c r="Q2438" i="4"/>
  <c r="Q2437" i="4"/>
  <c r="Q2436" i="4"/>
  <c r="Q2435" i="4"/>
  <c r="Q2434" i="4"/>
  <c r="Q2433" i="4"/>
  <c r="Q2432" i="4"/>
  <c r="Q2431" i="4"/>
  <c r="Q2430" i="4"/>
  <c r="Q2429" i="4"/>
  <c r="Q2428" i="4"/>
  <c r="Q2427" i="4"/>
  <c r="Q2426" i="4"/>
  <c r="Q2425" i="4"/>
  <c r="Q2424" i="4"/>
  <c r="Q2423" i="4"/>
  <c r="Q2422" i="4"/>
  <c r="Q2421" i="4"/>
  <c r="Q2420" i="4"/>
  <c r="Q2419" i="4"/>
  <c r="Q2418" i="4"/>
  <c r="Q2417" i="4"/>
  <c r="Q2416" i="4"/>
  <c r="Q2415" i="4"/>
  <c r="Q2414" i="4"/>
  <c r="Q2413" i="4"/>
  <c r="Q2412" i="4"/>
  <c r="Q2411" i="4"/>
  <c r="Q2410" i="4"/>
  <c r="Q2409" i="4"/>
  <c r="Q2408" i="4"/>
  <c r="Q2407" i="4"/>
  <c r="Q2406" i="4"/>
  <c r="Q2405" i="4"/>
  <c r="Q2404" i="4"/>
  <c r="Q2403" i="4"/>
  <c r="Q2402" i="4"/>
  <c r="Q2401" i="4"/>
  <c r="Q2400" i="4"/>
  <c r="Q2399" i="4"/>
  <c r="Q2398" i="4"/>
  <c r="Q2397" i="4"/>
  <c r="Q2396" i="4"/>
  <c r="Q2395" i="4"/>
  <c r="Q2394" i="4"/>
  <c r="Q2393" i="4"/>
  <c r="Q2392" i="4"/>
  <c r="Q2391" i="4"/>
  <c r="Q2390" i="4"/>
  <c r="Q2389" i="4"/>
  <c r="Q2388" i="4"/>
  <c r="Q2387" i="4"/>
  <c r="Q2386" i="4"/>
  <c r="Q2385" i="4"/>
  <c r="Q2384" i="4"/>
  <c r="Q2383" i="4"/>
  <c r="Q2382" i="4"/>
  <c r="Q2381" i="4"/>
  <c r="Q2380" i="4"/>
  <c r="Q2379" i="4"/>
  <c r="Q2378" i="4"/>
  <c r="Q2377" i="4"/>
  <c r="Q2376" i="4"/>
  <c r="Q2375" i="4"/>
  <c r="Q2374" i="4"/>
  <c r="Q2373" i="4"/>
  <c r="Q2372" i="4"/>
  <c r="Q2371" i="4"/>
  <c r="Q2370" i="4"/>
  <c r="Q2369" i="4"/>
  <c r="Q2368" i="4"/>
  <c r="Q2367" i="4"/>
  <c r="Q2366" i="4"/>
  <c r="Q2365" i="4"/>
  <c r="Q2364" i="4"/>
  <c r="Q2363" i="4"/>
  <c r="Q2362" i="4"/>
  <c r="Q2361" i="4"/>
  <c r="Q2360" i="4"/>
  <c r="Q2359" i="4"/>
  <c r="Q2358" i="4"/>
  <c r="Q2357" i="4"/>
  <c r="Q2356" i="4"/>
  <c r="Q2355" i="4"/>
  <c r="Q2354" i="4"/>
  <c r="Q2353" i="4"/>
  <c r="Q2352" i="4"/>
  <c r="Q2351" i="4"/>
  <c r="Q2350" i="4"/>
  <c r="Q2349" i="4"/>
  <c r="Q2348" i="4"/>
  <c r="Q2347" i="4"/>
  <c r="Q2346" i="4"/>
  <c r="Q2345" i="4"/>
  <c r="Q2344" i="4"/>
  <c r="Q2343" i="4"/>
  <c r="Q2342" i="4"/>
  <c r="Q2341" i="4"/>
  <c r="Q2340" i="4"/>
  <c r="Q2339" i="4"/>
  <c r="Q2338" i="4"/>
  <c r="Q2337" i="4"/>
  <c r="Q2336" i="4"/>
  <c r="Q2335" i="4"/>
  <c r="Q2334" i="4"/>
  <c r="Q2333" i="4"/>
  <c r="Q2332" i="4"/>
  <c r="Q2331" i="4"/>
  <c r="Q2330" i="4"/>
  <c r="Q2329" i="4"/>
  <c r="Q2328" i="4"/>
  <c r="Q2327" i="4"/>
  <c r="Q2326" i="4"/>
  <c r="Q2325" i="4"/>
  <c r="Q2324" i="4"/>
  <c r="Q2323" i="4"/>
  <c r="Q2322" i="4"/>
  <c r="Q2321" i="4"/>
  <c r="Q2320" i="4"/>
  <c r="Q2319" i="4"/>
  <c r="Q2318" i="4"/>
  <c r="Q2317" i="4"/>
  <c r="Q2316" i="4"/>
  <c r="Q2315" i="4"/>
  <c r="Q2314" i="4"/>
  <c r="Q2313" i="4"/>
  <c r="Q2312" i="4"/>
  <c r="Q2311" i="4"/>
  <c r="Q2310" i="4"/>
  <c r="Q2309" i="4"/>
  <c r="Q2308" i="4"/>
  <c r="Q2307" i="4"/>
  <c r="Q2306" i="4"/>
  <c r="Q2305" i="4"/>
  <c r="Q2304" i="4"/>
  <c r="Q2303" i="4"/>
  <c r="Q2302" i="4"/>
  <c r="Q2301" i="4"/>
  <c r="Q2300" i="4"/>
  <c r="Q2299" i="4"/>
  <c r="Q2298" i="4"/>
  <c r="Q2297" i="4"/>
  <c r="Q2296" i="4"/>
  <c r="Q2295" i="4"/>
  <c r="Q2294" i="4"/>
  <c r="Q2293" i="4"/>
  <c r="Q2292" i="4"/>
  <c r="Q2291" i="4"/>
  <c r="Q2290" i="4"/>
  <c r="Q2289" i="4"/>
  <c r="Q2288" i="4"/>
  <c r="Q2287" i="4"/>
  <c r="Q2286" i="4"/>
  <c r="Q2285" i="4"/>
  <c r="Q2284" i="4"/>
  <c r="Q2283" i="4"/>
  <c r="Q2282" i="4"/>
  <c r="Q2281" i="4"/>
  <c r="Q2280" i="4"/>
  <c r="Q2279" i="4"/>
  <c r="Q2278" i="4"/>
  <c r="Q2277" i="4"/>
  <c r="Q2276" i="4"/>
  <c r="Q2275" i="4"/>
  <c r="Q2274" i="4"/>
  <c r="Q2273" i="4"/>
  <c r="Q2272" i="4"/>
  <c r="Q2271" i="4"/>
  <c r="Q2270" i="4"/>
  <c r="Q2269" i="4"/>
  <c r="Q2268" i="4"/>
  <c r="Q2267" i="4"/>
  <c r="Q2266" i="4"/>
  <c r="Q2265" i="4"/>
  <c r="Q2264" i="4"/>
  <c r="Q2263" i="4"/>
  <c r="Q2262" i="4"/>
  <c r="Q2261" i="4"/>
  <c r="Q2260" i="4"/>
  <c r="Q2259" i="4"/>
  <c r="Q2258" i="4"/>
  <c r="Q2257" i="4"/>
  <c r="Q2256" i="4"/>
  <c r="Q2255" i="4"/>
  <c r="Q2254" i="4"/>
  <c r="Q2253" i="4"/>
  <c r="Q2252" i="4"/>
  <c r="Q2251" i="4"/>
  <c r="Q2250" i="4"/>
  <c r="Q2249" i="4"/>
  <c r="Q2248" i="4"/>
  <c r="Q2247" i="4"/>
  <c r="Q2246" i="4"/>
  <c r="Q2245" i="4"/>
  <c r="Q2244" i="4"/>
  <c r="Q2243" i="4"/>
  <c r="Q2242" i="4"/>
  <c r="Q2241" i="4"/>
  <c r="Q2240" i="4"/>
  <c r="Q2239" i="4"/>
  <c r="Q2238" i="4"/>
  <c r="Q2237" i="4"/>
  <c r="Q2236" i="4"/>
  <c r="Q2235" i="4"/>
  <c r="Q2234" i="4"/>
  <c r="Q2233" i="4"/>
  <c r="Q2232" i="4"/>
  <c r="Q2231" i="4"/>
  <c r="Q2230" i="4"/>
  <c r="Q2229" i="4"/>
  <c r="Q2228" i="4"/>
  <c r="Q2227" i="4"/>
  <c r="Q2226" i="4"/>
  <c r="Q2225" i="4"/>
  <c r="Q2224" i="4"/>
  <c r="Q2223" i="4"/>
  <c r="Q2222" i="4"/>
  <c r="Q2221" i="4"/>
  <c r="Q2220" i="4"/>
  <c r="Q2219" i="4"/>
  <c r="Q2218" i="4"/>
  <c r="Q2217" i="4"/>
  <c r="Q2216" i="4"/>
  <c r="Q2215" i="4"/>
  <c r="Q2214" i="4"/>
  <c r="Q2213" i="4"/>
  <c r="Q2212" i="4"/>
  <c r="Q2211" i="4"/>
  <c r="Q2210" i="4"/>
  <c r="Q2209" i="4"/>
  <c r="Q2208" i="4"/>
  <c r="Q2207" i="4"/>
  <c r="Q2206" i="4"/>
  <c r="Q2205" i="4"/>
  <c r="Q2204" i="4"/>
  <c r="Q2203" i="4"/>
  <c r="Q2202" i="4"/>
  <c r="Q2201" i="4"/>
  <c r="Q2200" i="4"/>
  <c r="Q2199" i="4"/>
  <c r="Q2198" i="4"/>
  <c r="Q2197" i="4"/>
  <c r="Q2196" i="4"/>
  <c r="Q2195" i="4"/>
  <c r="Q2194" i="4"/>
  <c r="Q2193" i="4"/>
  <c r="Q2192" i="4"/>
  <c r="Q2191" i="4"/>
  <c r="Q2190" i="4"/>
  <c r="Q2189" i="4"/>
  <c r="Q2188" i="4"/>
  <c r="Q2187" i="4"/>
  <c r="Q2186" i="4"/>
  <c r="Q2185" i="4"/>
  <c r="Q2184" i="4"/>
  <c r="Q2183" i="4"/>
  <c r="Q2182" i="4"/>
  <c r="Q2181" i="4"/>
  <c r="Q2180" i="4"/>
  <c r="Q2179" i="4"/>
  <c r="Q2178" i="4"/>
  <c r="Q2177" i="4"/>
  <c r="Q2176" i="4"/>
  <c r="Q2175" i="4"/>
  <c r="Q2174" i="4"/>
  <c r="Q2173" i="4"/>
  <c r="Q2172" i="4"/>
  <c r="Q2171" i="4"/>
  <c r="Q2170" i="4"/>
  <c r="Q2169" i="4"/>
  <c r="Q2168" i="4"/>
  <c r="Q2167" i="4"/>
  <c r="Q2166" i="4"/>
  <c r="Q2165" i="4"/>
  <c r="Q2164" i="4"/>
  <c r="Q2163" i="4"/>
  <c r="Q2162" i="4"/>
  <c r="Q2161" i="4"/>
  <c r="Q2160" i="4"/>
  <c r="Q2159" i="4"/>
  <c r="Q2158" i="4"/>
  <c r="Q2157" i="4"/>
  <c r="Q2156" i="4"/>
  <c r="Q2155" i="4"/>
  <c r="Q2154" i="4"/>
  <c r="Q2153" i="4"/>
  <c r="Q2152" i="4"/>
  <c r="Q2151" i="4"/>
  <c r="Q2150" i="4"/>
  <c r="Q2149" i="4"/>
  <c r="Q2148" i="4"/>
  <c r="Q2147" i="4"/>
  <c r="Q2146" i="4"/>
  <c r="Q2145" i="4"/>
  <c r="Q2144" i="4"/>
  <c r="Q2143" i="4"/>
  <c r="Q2142" i="4"/>
  <c r="Q2141" i="4"/>
  <c r="Q2140" i="4"/>
  <c r="Q2139" i="4"/>
  <c r="Q2138" i="4"/>
  <c r="Q2137" i="4"/>
  <c r="Q2136" i="4"/>
  <c r="Q2135" i="4"/>
  <c r="Q2134" i="4"/>
  <c r="Q2133" i="4"/>
  <c r="Q2132" i="4"/>
  <c r="Q2131" i="4"/>
  <c r="Q2130" i="4"/>
  <c r="Q2129" i="4"/>
  <c r="Q2128" i="4"/>
  <c r="Q2127" i="4"/>
  <c r="Q2126" i="4"/>
  <c r="Q2125" i="4"/>
  <c r="Q2124" i="4"/>
  <c r="Q2123" i="4"/>
  <c r="Q2122" i="4"/>
  <c r="Q2121" i="4"/>
  <c r="Q2120" i="4"/>
  <c r="Q2119" i="4"/>
  <c r="Q2118" i="4"/>
  <c r="Q2117" i="4"/>
  <c r="Q2116" i="4"/>
  <c r="Q2115" i="4"/>
  <c r="Q2114" i="4"/>
  <c r="Q2113" i="4"/>
  <c r="Q2112" i="4"/>
  <c r="Q2111" i="4"/>
  <c r="Q2110" i="4"/>
  <c r="Q2109" i="4"/>
  <c r="Q2108" i="4"/>
  <c r="Q2107" i="4"/>
  <c r="Q2106" i="4"/>
  <c r="Q2105" i="4"/>
  <c r="Q2104" i="4"/>
  <c r="Q2103" i="4"/>
  <c r="Q2102" i="4"/>
  <c r="Q2101" i="4"/>
  <c r="Q2100" i="4"/>
  <c r="Q2099" i="4"/>
  <c r="Q2098" i="4"/>
  <c r="Q2097" i="4"/>
  <c r="Q2096" i="4"/>
  <c r="Q2095" i="4"/>
  <c r="Q2094" i="4"/>
  <c r="Q2093" i="4"/>
  <c r="Q2092" i="4"/>
  <c r="Q2091" i="4"/>
  <c r="Q2090" i="4"/>
  <c r="Q2089" i="4"/>
  <c r="Q2088" i="4"/>
  <c r="Q2087" i="4"/>
  <c r="Q2086" i="4"/>
  <c r="Q2085" i="4"/>
  <c r="Q2084" i="4"/>
  <c r="Q2083" i="4"/>
  <c r="Q2082" i="4"/>
  <c r="Q2081" i="4"/>
  <c r="Q2080" i="4"/>
  <c r="Q2079" i="4"/>
  <c r="Q2078" i="4"/>
  <c r="Q2077" i="4"/>
  <c r="Q2076" i="4"/>
  <c r="Q2075" i="4"/>
  <c r="Q2074" i="4"/>
  <c r="Q2073" i="4"/>
  <c r="Q2072" i="4"/>
  <c r="Q2071" i="4"/>
  <c r="Q2070" i="4"/>
  <c r="Q2069" i="4"/>
  <c r="Q2068" i="4"/>
  <c r="Q2067" i="4"/>
  <c r="Q2066" i="4"/>
  <c r="Q2065" i="4"/>
  <c r="Q2064" i="4"/>
  <c r="Q2063" i="4"/>
  <c r="Q2062" i="4"/>
  <c r="Q2061" i="4"/>
  <c r="Q2060" i="4"/>
  <c r="Q2059" i="4"/>
  <c r="Q2058" i="4"/>
  <c r="Q2057" i="4"/>
  <c r="Q2056" i="4"/>
  <c r="Q2055" i="4"/>
  <c r="Q2054" i="4"/>
  <c r="Q2053" i="4"/>
  <c r="Q2052" i="4"/>
  <c r="Q2051" i="4"/>
  <c r="Q2050" i="4"/>
  <c r="Q2049" i="4"/>
  <c r="Q2048" i="4"/>
  <c r="Q2047" i="4"/>
  <c r="Q2046" i="4"/>
  <c r="Q2045" i="4"/>
  <c r="Q2044" i="4"/>
  <c r="Q2043" i="4"/>
  <c r="Q2042" i="4"/>
  <c r="Q2041" i="4"/>
  <c r="Q2040" i="4"/>
  <c r="Q2039" i="4"/>
  <c r="Q2038" i="4"/>
  <c r="Q2037" i="4"/>
  <c r="Q2036" i="4"/>
  <c r="Q2035" i="4"/>
  <c r="Q2034" i="4"/>
  <c r="Q2033" i="4"/>
  <c r="Q2032" i="4"/>
  <c r="Q2031" i="4"/>
  <c r="Q2030" i="4"/>
  <c r="Q2029" i="4"/>
  <c r="Q2028" i="4"/>
  <c r="Q2027" i="4"/>
  <c r="Q2026" i="4"/>
  <c r="Q2025" i="4"/>
  <c r="Q2024" i="4"/>
  <c r="Q2023" i="4"/>
  <c r="Q2022" i="4"/>
  <c r="Q2021" i="4"/>
  <c r="Q2020" i="4"/>
  <c r="Q2019" i="4"/>
  <c r="Q2018" i="4"/>
  <c r="Q2017" i="4"/>
  <c r="Q2016" i="4"/>
  <c r="Q2015" i="4"/>
  <c r="Q2014" i="4"/>
  <c r="Q2013" i="4"/>
  <c r="Q2012" i="4"/>
  <c r="Q2011" i="4"/>
  <c r="Q2010" i="4"/>
  <c r="Q2009" i="4"/>
  <c r="Q2008" i="4"/>
  <c r="Q2007" i="4"/>
  <c r="Q2006" i="4"/>
  <c r="Q2005" i="4"/>
  <c r="Q2004" i="4"/>
  <c r="Q2003" i="4"/>
  <c r="Q2002" i="4"/>
  <c r="Q2001" i="4"/>
  <c r="Q2000" i="4"/>
  <c r="Q1999" i="4"/>
  <c r="Q1998" i="4"/>
  <c r="Q1997" i="4"/>
  <c r="Q1996" i="4"/>
  <c r="Q1995" i="4"/>
  <c r="Q1994" i="4"/>
  <c r="Q1993" i="4"/>
  <c r="Q1992" i="4"/>
  <c r="Q1991" i="4"/>
  <c r="Q1990" i="4"/>
  <c r="Q1989" i="4"/>
  <c r="Q1988" i="4"/>
  <c r="Q1987" i="4"/>
  <c r="Q1986" i="4"/>
  <c r="Q1985" i="4"/>
  <c r="Q1984" i="4"/>
  <c r="Q1983" i="4"/>
  <c r="Q1982" i="4"/>
  <c r="Q1981" i="4"/>
  <c r="Q1980" i="4"/>
  <c r="Q1979" i="4"/>
  <c r="Q1978" i="4"/>
  <c r="Q1977" i="4"/>
  <c r="Q1976" i="4"/>
  <c r="Q1975" i="4"/>
  <c r="Q1974" i="4"/>
  <c r="Q1973" i="4"/>
  <c r="Q1972" i="4"/>
  <c r="Q1971" i="4"/>
  <c r="Q1970" i="4"/>
  <c r="Q1969" i="4"/>
  <c r="Q1968" i="4"/>
  <c r="Q1967" i="4"/>
  <c r="Q1966" i="4"/>
  <c r="Q1965" i="4"/>
  <c r="Q1964" i="4"/>
  <c r="Q1963" i="4"/>
  <c r="Q1962" i="4"/>
  <c r="Q1961" i="4"/>
  <c r="Q1960" i="4"/>
  <c r="Q1959" i="4"/>
  <c r="Q1958" i="4"/>
  <c r="Q1957" i="4"/>
  <c r="Q1956" i="4"/>
  <c r="Q1955" i="4"/>
  <c r="Q1954" i="4"/>
  <c r="Q1953" i="4"/>
  <c r="Q1952" i="4"/>
  <c r="Q1951" i="4"/>
  <c r="Q1950" i="4"/>
  <c r="Q1949" i="4"/>
  <c r="Q1948" i="4"/>
  <c r="Q1947" i="4"/>
  <c r="Q1946" i="4"/>
  <c r="Q1945" i="4"/>
  <c r="Q1944" i="4"/>
  <c r="Q1943" i="4"/>
  <c r="Q1942" i="4"/>
  <c r="Q1941" i="4"/>
  <c r="Q1940" i="4"/>
  <c r="Q1939" i="4"/>
  <c r="Q1938" i="4"/>
  <c r="Q1937" i="4"/>
  <c r="Q1936" i="4"/>
  <c r="Q1935" i="4"/>
  <c r="Q1934" i="4"/>
  <c r="Q1933" i="4"/>
  <c r="Q1932" i="4"/>
  <c r="Q1931" i="4"/>
  <c r="Q1930" i="4"/>
  <c r="Q1929" i="4"/>
  <c r="Q1928" i="4"/>
  <c r="Q1927" i="4"/>
  <c r="Q1926" i="4"/>
  <c r="Q1925" i="4"/>
  <c r="Q1924" i="4"/>
  <c r="Q1923" i="4"/>
  <c r="Q1922" i="4"/>
  <c r="Q1921" i="4"/>
  <c r="Q1920" i="4"/>
  <c r="Q1919" i="4"/>
  <c r="Q1918" i="4"/>
  <c r="Q1917" i="4"/>
  <c r="Q1916" i="4"/>
  <c r="Q1915" i="4"/>
  <c r="Q1914" i="4"/>
  <c r="Q1913" i="4"/>
  <c r="Q1912" i="4"/>
  <c r="Q1911" i="4"/>
  <c r="Q1910" i="4"/>
  <c r="Q1909" i="4"/>
  <c r="Q1908" i="4"/>
  <c r="Q1907" i="4"/>
  <c r="Q1906" i="4"/>
  <c r="Q1905" i="4"/>
  <c r="Q1904" i="4"/>
  <c r="Q1903" i="4"/>
  <c r="Q1902" i="4"/>
  <c r="Q1901" i="4"/>
  <c r="Q1900" i="4"/>
  <c r="Q1899" i="4"/>
  <c r="Q1898" i="4"/>
  <c r="Q1897" i="4"/>
  <c r="Q1896" i="4"/>
  <c r="Q1895" i="4"/>
  <c r="Q1894" i="4"/>
  <c r="Q1893" i="4"/>
  <c r="Q1892" i="4"/>
  <c r="Q1891" i="4"/>
  <c r="Q1890" i="4"/>
  <c r="Q1889" i="4"/>
  <c r="Q1888" i="4"/>
  <c r="Q1887" i="4"/>
  <c r="Q1886" i="4"/>
  <c r="Q1885" i="4"/>
  <c r="Q1884" i="4"/>
  <c r="Q1883" i="4"/>
  <c r="Q1882" i="4"/>
  <c r="Q1881" i="4"/>
  <c r="Q1880" i="4"/>
  <c r="Q1879" i="4"/>
  <c r="Q1878" i="4"/>
  <c r="Q1877" i="4"/>
  <c r="Q1876" i="4"/>
  <c r="Q1875" i="4"/>
  <c r="Q1874" i="4"/>
  <c r="Q1873" i="4"/>
  <c r="Q1872" i="4"/>
  <c r="Q1871" i="4"/>
  <c r="Q1870" i="4"/>
  <c r="Q1869" i="4"/>
  <c r="Q1868" i="4"/>
  <c r="Q1867" i="4"/>
  <c r="Q1866" i="4"/>
  <c r="Q1865" i="4"/>
  <c r="Q1864" i="4"/>
  <c r="Q1863" i="4"/>
  <c r="Q1862" i="4"/>
  <c r="Q1861" i="4"/>
  <c r="Q1860" i="4"/>
  <c r="Q1859" i="4"/>
  <c r="Q1858" i="4"/>
  <c r="Q1857" i="4"/>
  <c r="Q1856" i="4"/>
  <c r="Q1855" i="4"/>
  <c r="Q1854" i="4"/>
  <c r="Q1853" i="4"/>
  <c r="Q1852" i="4"/>
  <c r="Q1851" i="4"/>
  <c r="Q1850" i="4"/>
  <c r="Q1849" i="4"/>
  <c r="Q1848" i="4"/>
  <c r="Q1847" i="4"/>
  <c r="Q1846" i="4"/>
  <c r="Q1845" i="4"/>
  <c r="Q1844" i="4"/>
  <c r="Q1843" i="4"/>
  <c r="Q1842" i="4"/>
  <c r="Q1841" i="4"/>
  <c r="Q1840" i="4"/>
  <c r="Q1839" i="4"/>
  <c r="Q1838" i="4"/>
  <c r="Q1837" i="4"/>
  <c r="Q1836" i="4"/>
  <c r="Q1835" i="4"/>
  <c r="Q1834" i="4"/>
  <c r="Q1833" i="4"/>
  <c r="Q1832" i="4"/>
  <c r="Q1831" i="4"/>
  <c r="Q1830" i="4"/>
  <c r="Q1829" i="4"/>
  <c r="Q1828" i="4"/>
  <c r="Q1827" i="4"/>
  <c r="Q1826" i="4"/>
  <c r="Q1825" i="4"/>
  <c r="Q1824" i="4"/>
  <c r="Q1823" i="4"/>
  <c r="Q1822" i="4"/>
  <c r="Q1821" i="4"/>
  <c r="Q1820" i="4"/>
  <c r="Q1819" i="4"/>
  <c r="Q1818" i="4"/>
  <c r="Q1817" i="4"/>
  <c r="Q1816" i="4"/>
  <c r="Q1815" i="4"/>
  <c r="Q1814" i="4"/>
  <c r="Q1813" i="4"/>
  <c r="Q1812" i="4"/>
  <c r="Q1811" i="4"/>
  <c r="Q1810" i="4"/>
  <c r="Q1809" i="4"/>
  <c r="Q1808" i="4"/>
  <c r="Q1807" i="4"/>
  <c r="Q1806" i="4"/>
  <c r="Q1805" i="4"/>
  <c r="Q1804" i="4"/>
  <c r="Q1803" i="4"/>
  <c r="Q1802" i="4"/>
  <c r="Q1801" i="4"/>
  <c r="Q1800" i="4"/>
  <c r="Q1799" i="4"/>
  <c r="Q1798" i="4"/>
  <c r="Q1797" i="4"/>
  <c r="Q1796" i="4"/>
  <c r="Q1795" i="4"/>
  <c r="Q1794" i="4"/>
  <c r="Q1793" i="4"/>
  <c r="Q1792" i="4"/>
  <c r="Q1791" i="4"/>
  <c r="Q1790" i="4"/>
  <c r="Q1789" i="4"/>
  <c r="Q1788" i="4"/>
  <c r="Q1787" i="4"/>
  <c r="Q1786" i="4"/>
  <c r="Q1785" i="4"/>
  <c r="Q1784" i="4"/>
  <c r="Q1783" i="4"/>
  <c r="Q1782" i="4"/>
  <c r="Q1781" i="4"/>
  <c r="Q1780" i="4"/>
  <c r="Q1779" i="4"/>
  <c r="Q1778" i="4"/>
  <c r="Q1777" i="4"/>
  <c r="Q1776" i="4"/>
  <c r="Q1775" i="4"/>
  <c r="Q1774" i="4"/>
  <c r="Q1773" i="4"/>
  <c r="Q1772" i="4"/>
  <c r="Q1771" i="4"/>
  <c r="Q1770" i="4"/>
  <c r="Q1769" i="4"/>
  <c r="Q1768" i="4"/>
  <c r="Q1767" i="4"/>
  <c r="Q1766" i="4"/>
  <c r="Q1765" i="4"/>
  <c r="Q1764" i="4"/>
  <c r="Q1763" i="4"/>
  <c r="Q1762" i="4"/>
  <c r="Q1761" i="4"/>
  <c r="Q1760" i="4"/>
  <c r="Q1759" i="4"/>
  <c r="Q1758" i="4"/>
  <c r="Q1757" i="4"/>
  <c r="Q1756" i="4"/>
  <c r="Q1755" i="4"/>
  <c r="Q1754" i="4"/>
  <c r="Q1753" i="4"/>
  <c r="Q1752" i="4"/>
  <c r="Q1751" i="4"/>
  <c r="Q1750" i="4"/>
  <c r="Q1749" i="4"/>
  <c r="Q1748" i="4"/>
  <c r="Q1747" i="4"/>
  <c r="Q1746" i="4"/>
  <c r="Q1745" i="4"/>
  <c r="Q1744" i="4"/>
  <c r="Q1743" i="4"/>
  <c r="Q1742" i="4"/>
  <c r="Q1741" i="4"/>
  <c r="Q1740" i="4"/>
  <c r="Q1739" i="4"/>
  <c r="Q1738" i="4"/>
  <c r="Q1737" i="4"/>
  <c r="Q1736" i="4"/>
  <c r="Q1735" i="4"/>
  <c r="Q1734" i="4"/>
  <c r="Q1733" i="4"/>
  <c r="Q1732" i="4"/>
  <c r="Q1731" i="4"/>
  <c r="Q1730" i="4"/>
  <c r="Q1729" i="4"/>
  <c r="Q1728" i="4"/>
  <c r="Q1727" i="4"/>
  <c r="Q1726" i="4"/>
  <c r="Q1725" i="4"/>
  <c r="Q1724" i="4"/>
  <c r="Q1723" i="4"/>
  <c r="Q1722" i="4"/>
  <c r="Q1721" i="4"/>
  <c r="Q1720" i="4"/>
  <c r="Q1719" i="4"/>
  <c r="Q1718" i="4"/>
  <c r="Q1717" i="4"/>
  <c r="Q1716" i="4"/>
  <c r="Q1715" i="4"/>
  <c r="Q1714" i="4"/>
  <c r="Q1713" i="4"/>
  <c r="Q1712" i="4"/>
  <c r="Q1711" i="4"/>
  <c r="Q1710" i="4"/>
  <c r="Q1709" i="4"/>
  <c r="Q1708" i="4"/>
  <c r="Q1707" i="4"/>
  <c r="Q1706" i="4"/>
  <c r="Q1705" i="4"/>
  <c r="Q1704" i="4"/>
  <c r="Q1703" i="4"/>
  <c r="Q1702" i="4"/>
  <c r="Q1701" i="4"/>
  <c r="Q1700" i="4"/>
  <c r="Q1699" i="4"/>
  <c r="Q1698" i="4"/>
  <c r="Q1697" i="4"/>
  <c r="Q1696" i="4"/>
  <c r="Q1695" i="4"/>
  <c r="Q1694" i="4"/>
  <c r="Q1693" i="4"/>
  <c r="Q1692" i="4"/>
  <c r="Q1691" i="4"/>
  <c r="Q1690" i="4"/>
  <c r="Q1689" i="4"/>
  <c r="Q1688" i="4"/>
  <c r="Q1687" i="4"/>
  <c r="Q1686" i="4"/>
  <c r="Q1685" i="4"/>
  <c r="Q1684" i="4"/>
  <c r="Q1683" i="4"/>
  <c r="Q1682" i="4"/>
  <c r="Q1681" i="4"/>
  <c r="Q1680" i="4"/>
  <c r="Q1679" i="4"/>
  <c r="Q1678" i="4"/>
  <c r="Q1677" i="4"/>
  <c r="Q1676" i="4"/>
  <c r="Q1675" i="4"/>
  <c r="Q1674" i="4"/>
  <c r="Q1673" i="4"/>
  <c r="Q1672" i="4"/>
  <c r="Q1671" i="4"/>
  <c r="Q1670" i="4"/>
  <c r="Q1669" i="4"/>
  <c r="Q1668" i="4"/>
  <c r="Q1667" i="4"/>
  <c r="Q1666" i="4"/>
  <c r="Q1665" i="4"/>
  <c r="Q1664" i="4"/>
  <c r="Q1663" i="4"/>
  <c r="Q1662" i="4"/>
  <c r="Q1661" i="4"/>
  <c r="Q1660" i="4"/>
  <c r="Q1659" i="4"/>
  <c r="Q1658" i="4"/>
  <c r="Q1657" i="4"/>
  <c r="Q1656" i="4"/>
  <c r="Q1655" i="4"/>
  <c r="Q1654" i="4"/>
  <c r="Q1653" i="4"/>
  <c r="Q1652" i="4"/>
  <c r="Q1651" i="4"/>
  <c r="Q1650" i="4"/>
  <c r="Q1649" i="4"/>
  <c r="Q1648" i="4"/>
  <c r="Q1647" i="4"/>
  <c r="Q1646" i="4"/>
  <c r="Q1645" i="4"/>
  <c r="Q1644" i="4"/>
  <c r="Q1643" i="4"/>
  <c r="Q1642" i="4"/>
  <c r="Q1641" i="4"/>
  <c r="Q1640" i="4"/>
  <c r="Q1639" i="4"/>
  <c r="Q1638" i="4"/>
  <c r="Q1637" i="4"/>
  <c r="Q1636" i="4"/>
  <c r="Q1635" i="4"/>
  <c r="Q1634" i="4"/>
  <c r="Q1633" i="4"/>
  <c r="Q1632" i="4"/>
  <c r="Q1631" i="4"/>
  <c r="Q1630" i="4"/>
  <c r="Q1629" i="4"/>
  <c r="Q1628" i="4"/>
  <c r="Q1627" i="4"/>
  <c r="Q1626" i="4"/>
  <c r="Q1625" i="4"/>
  <c r="Q1624" i="4"/>
  <c r="Q1623" i="4"/>
  <c r="Q1622" i="4"/>
  <c r="Q1621" i="4"/>
  <c r="Q1620" i="4"/>
  <c r="Q1619" i="4"/>
  <c r="Q1618" i="4"/>
  <c r="Q1617" i="4"/>
  <c r="Q1616" i="4"/>
  <c r="Q1615" i="4"/>
  <c r="Q1614" i="4"/>
  <c r="Q1613" i="4"/>
  <c r="Q1612" i="4"/>
  <c r="Q1611" i="4"/>
  <c r="Q1610" i="4"/>
  <c r="Q1609" i="4"/>
  <c r="Q1608" i="4"/>
  <c r="Q1607" i="4"/>
  <c r="Q1606" i="4"/>
  <c r="Q1605" i="4"/>
  <c r="Q1604" i="4"/>
  <c r="Q1603" i="4"/>
  <c r="Q1602" i="4"/>
  <c r="Q1601" i="4"/>
  <c r="Q1600" i="4"/>
  <c r="Q1599" i="4"/>
  <c r="Q1598" i="4"/>
  <c r="Q1597" i="4"/>
  <c r="Q1596" i="4"/>
  <c r="Q1595" i="4"/>
  <c r="Q1594" i="4"/>
  <c r="Q1593" i="4"/>
  <c r="Q1592" i="4"/>
  <c r="Q1591" i="4"/>
  <c r="Q1590" i="4"/>
  <c r="Q1589" i="4"/>
  <c r="Q1588" i="4"/>
  <c r="Q1587" i="4"/>
  <c r="Q1586" i="4"/>
  <c r="Q1585" i="4"/>
  <c r="Q1584" i="4"/>
  <c r="Q1583" i="4"/>
  <c r="Q1582" i="4"/>
  <c r="Q1581" i="4"/>
  <c r="Q1580" i="4"/>
  <c r="Q1579" i="4"/>
  <c r="Q1578" i="4"/>
  <c r="Q1577" i="4"/>
  <c r="Q1576" i="4"/>
  <c r="Q1575" i="4"/>
  <c r="Q1574" i="4"/>
  <c r="Q1573" i="4"/>
  <c r="Q1572" i="4"/>
  <c r="Q1571" i="4"/>
  <c r="Q1570" i="4"/>
  <c r="Q1569" i="4"/>
  <c r="Q1568" i="4"/>
  <c r="Q1567" i="4"/>
  <c r="Q1566" i="4"/>
  <c r="Q1565" i="4"/>
  <c r="Q1564" i="4"/>
  <c r="Q1563" i="4"/>
  <c r="Q1562" i="4"/>
  <c r="Q1561" i="4"/>
  <c r="Q1560" i="4"/>
  <c r="Q1559" i="4"/>
  <c r="Q1558" i="4"/>
  <c r="Q1557" i="4"/>
  <c r="Q1556" i="4"/>
  <c r="Q1555" i="4"/>
  <c r="Q1554" i="4"/>
  <c r="Q1553" i="4"/>
  <c r="Q1552" i="4"/>
  <c r="Q1551" i="4"/>
  <c r="Q1550" i="4"/>
  <c r="Q1549" i="4"/>
  <c r="Q1548" i="4"/>
  <c r="Q1547" i="4"/>
  <c r="Q1546" i="4"/>
  <c r="Q1545" i="4"/>
  <c r="Q1544" i="4"/>
  <c r="Q1543" i="4"/>
  <c r="Q1542" i="4"/>
  <c r="Q1541" i="4"/>
  <c r="Q1540" i="4"/>
  <c r="Q1539" i="4"/>
  <c r="Q1538" i="4"/>
  <c r="Q1537" i="4"/>
  <c r="Q1536" i="4"/>
  <c r="Q1535" i="4"/>
  <c r="Q1534" i="4"/>
  <c r="Q1533" i="4"/>
  <c r="Q1532" i="4"/>
  <c r="Q1531" i="4"/>
  <c r="Q1530" i="4"/>
  <c r="Q1529" i="4"/>
  <c r="Q1528" i="4"/>
  <c r="Q1527" i="4"/>
  <c r="Q1526" i="4"/>
  <c r="Q1525" i="4"/>
  <c r="Q1524" i="4"/>
  <c r="Q1523" i="4"/>
  <c r="Q1522" i="4"/>
  <c r="Q1521" i="4"/>
  <c r="Q1520" i="4"/>
  <c r="Q1519" i="4"/>
  <c r="Q1518" i="4"/>
  <c r="Q1517" i="4"/>
  <c r="Q1516" i="4"/>
  <c r="Q1515" i="4"/>
  <c r="Q1514" i="4"/>
  <c r="Q1513" i="4"/>
  <c r="Q1512" i="4"/>
  <c r="Q1511" i="4"/>
  <c r="Q1510" i="4"/>
  <c r="Q1509" i="4"/>
  <c r="Q1508" i="4"/>
  <c r="Q1507" i="4"/>
  <c r="Q1506" i="4"/>
  <c r="Q1505" i="4"/>
  <c r="Q1504" i="4"/>
  <c r="Q1503" i="4"/>
  <c r="Q1502" i="4"/>
  <c r="Q1501" i="4"/>
  <c r="Q1500" i="4"/>
  <c r="Q1499" i="4"/>
  <c r="Q1498" i="4"/>
  <c r="Q1497" i="4"/>
  <c r="Q1496" i="4"/>
  <c r="Q1495" i="4"/>
  <c r="Q1494" i="4"/>
  <c r="Q1493" i="4"/>
  <c r="Q1492" i="4"/>
  <c r="Q1491" i="4"/>
  <c r="Q1490" i="4"/>
  <c r="Q1489" i="4"/>
  <c r="Q1488" i="4"/>
  <c r="Q1487" i="4"/>
  <c r="Q1486" i="4"/>
  <c r="Q1485" i="4"/>
  <c r="Q1484" i="4"/>
  <c r="Q1483" i="4"/>
  <c r="Q1482" i="4"/>
  <c r="Q1481" i="4"/>
  <c r="Q1480" i="4"/>
  <c r="Q1479" i="4"/>
  <c r="Q1478" i="4"/>
  <c r="Q1477" i="4"/>
  <c r="Q1476" i="4"/>
  <c r="Q1475" i="4"/>
  <c r="Q1474" i="4"/>
  <c r="Q1473" i="4"/>
  <c r="Q1472" i="4"/>
  <c r="Q1471" i="4"/>
  <c r="Q1470" i="4"/>
  <c r="Q1469" i="4"/>
  <c r="Q1468" i="4"/>
  <c r="Q1467" i="4"/>
  <c r="Q1466" i="4"/>
  <c r="Q1465" i="4"/>
  <c r="Q1464" i="4"/>
  <c r="Q1463" i="4"/>
  <c r="Q1462" i="4"/>
  <c r="Q1461" i="4"/>
  <c r="Q1460" i="4"/>
  <c r="Q1459" i="4"/>
  <c r="Q1458" i="4"/>
  <c r="Q1457" i="4"/>
  <c r="Q1456" i="4"/>
  <c r="Q1455" i="4"/>
  <c r="Q1454" i="4"/>
  <c r="Q1453" i="4"/>
  <c r="Q1452" i="4"/>
  <c r="Q1451" i="4"/>
  <c r="Q1450" i="4"/>
  <c r="Q1449" i="4"/>
  <c r="Q1448" i="4"/>
  <c r="Q1447" i="4"/>
  <c r="Q1446" i="4"/>
  <c r="Q1445" i="4"/>
  <c r="Q1444" i="4"/>
  <c r="Q1443" i="4"/>
  <c r="Q1442" i="4"/>
  <c r="Q1441" i="4"/>
  <c r="Q1440" i="4"/>
  <c r="Q1439" i="4"/>
  <c r="Q1438" i="4"/>
  <c r="Q1437" i="4"/>
  <c r="Q1436" i="4"/>
  <c r="Q1435" i="4"/>
  <c r="Q1434" i="4"/>
  <c r="Q1433" i="4"/>
  <c r="Q1432" i="4"/>
  <c r="Q1431" i="4"/>
  <c r="Q1430" i="4"/>
  <c r="Q1429" i="4"/>
  <c r="Q1428" i="4"/>
  <c r="Q1427" i="4"/>
  <c r="Q1426" i="4"/>
  <c r="Q1425" i="4"/>
  <c r="Q1424" i="4"/>
  <c r="Q1423" i="4"/>
  <c r="Q1422" i="4"/>
  <c r="Q1421" i="4"/>
  <c r="Q1420" i="4"/>
  <c r="Q1419" i="4"/>
  <c r="Q1418" i="4"/>
  <c r="Q1417" i="4"/>
  <c r="Q1416" i="4"/>
  <c r="Q1415" i="4"/>
  <c r="Q1414" i="4"/>
  <c r="Q1413" i="4"/>
  <c r="Q1412" i="4"/>
  <c r="Q1411" i="4"/>
  <c r="Q1410" i="4"/>
  <c r="Q1409" i="4"/>
  <c r="Q1408" i="4"/>
  <c r="Q1407" i="4"/>
  <c r="Q1406" i="4"/>
  <c r="Q1405" i="4"/>
  <c r="Q1404" i="4"/>
  <c r="Q1403" i="4"/>
  <c r="Q1402" i="4"/>
  <c r="Q1401" i="4"/>
  <c r="Q1400" i="4"/>
  <c r="Q1399" i="4"/>
  <c r="Q1398" i="4"/>
  <c r="Q1397" i="4"/>
  <c r="Q1396" i="4"/>
  <c r="Q1395" i="4"/>
  <c r="Q1394" i="4"/>
  <c r="Q1393" i="4"/>
  <c r="Q1392" i="4"/>
  <c r="Q1391" i="4"/>
  <c r="Q1390" i="4"/>
  <c r="Q1389" i="4"/>
  <c r="Q1388" i="4"/>
  <c r="Q1387" i="4"/>
  <c r="Q1386" i="4"/>
  <c r="Q1385" i="4"/>
  <c r="Q1384" i="4"/>
  <c r="Q1383" i="4"/>
  <c r="Q1382" i="4"/>
  <c r="Q1381" i="4"/>
  <c r="Q1380" i="4"/>
  <c r="Q1379" i="4"/>
  <c r="Q1378" i="4"/>
  <c r="Q1377" i="4"/>
  <c r="Q1376" i="4"/>
  <c r="Q1375" i="4"/>
  <c r="Q1374" i="4"/>
  <c r="Q1373" i="4"/>
  <c r="Q1372" i="4"/>
  <c r="Q1371" i="4"/>
  <c r="Q1370" i="4"/>
  <c r="Q1369" i="4"/>
  <c r="Q1368" i="4"/>
  <c r="Q1367" i="4"/>
  <c r="Q1366" i="4"/>
  <c r="Q1365" i="4"/>
  <c r="Q1364" i="4"/>
  <c r="Q1363" i="4"/>
  <c r="Q1362" i="4"/>
  <c r="Q1361" i="4"/>
  <c r="Q1360" i="4"/>
  <c r="Q1359" i="4"/>
  <c r="Q1358" i="4"/>
  <c r="Q1357" i="4"/>
  <c r="Q1356" i="4"/>
  <c r="Q1355" i="4"/>
  <c r="Q1354" i="4"/>
  <c r="Q1353" i="4"/>
  <c r="Q1352" i="4"/>
  <c r="Q1351" i="4"/>
  <c r="Q1350" i="4"/>
  <c r="Q1349" i="4"/>
  <c r="Q1348" i="4"/>
  <c r="Q1347" i="4"/>
  <c r="Q1346" i="4"/>
  <c r="Q1345" i="4"/>
  <c r="Q1344" i="4"/>
  <c r="Q1343" i="4"/>
  <c r="Q1342" i="4"/>
  <c r="Q1341" i="4"/>
  <c r="Q1340" i="4"/>
  <c r="Q1339" i="4"/>
  <c r="Q1338" i="4"/>
  <c r="Q1337" i="4"/>
  <c r="Q1336" i="4"/>
  <c r="Q1335" i="4"/>
  <c r="Q1334" i="4"/>
  <c r="Q1333" i="4"/>
  <c r="Q1332" i="4"/>
  <c r="Q1331" i="4"/>
  <c r="Q1330" i="4"/>
  <c r="Q1329" i="4"/>
  <c r="Q1328" i="4"/>
  <c r="Q1327" i="4"/>
  <c r="Q1326" i="4"/>
  <c r="Q1325" i="4"/>
  <c r="Q1324" i="4"/>
  <c r="Q1323" i="4"/>
  <c r="Q1322" i="4"/>
  <c r="Q1321" i="4"/>
  <c r="Q1320" i="4"/>
  <c r="Q1319" i="4"/>
  <c r="Q1318" i="4"/>
  <c r="Q1317" i="4"/>
  <c r="Q1316" i="4"/>
  <c r="Q1315" i="4"/>
  <c r="Q1314" i="4"/>
  <c r="Q1313" i="4"/>
  <c r="Q1312" i="4"/>
  <c r="Q1311" i="4"/>
  <c r="Q1310" i="4"/>
  <c r="Q1309" i="4"/>
  <c r="Q1308" i="4"/>
  <c r="Q1307" i="4"/>
  <c r="Q1306" i="4"/>
  <c r="Q1305" i="4"/>
  <c r="Q1304" i="4"/>
  <c r="Q1303" i="4"/>
  <c r="Q1302" i="4"/>
  <c r="Q1301" i="4"/>
  <c r="Q1300" i="4"/>
  <c r="Q1299" i="4"/>
  <c r="Q1298" i="4"/>
  <c r="Q1297" i="4"/>
  <c r="Q1296" i="4"/>
  <c r="Q1295" i="4"/>
  <c r="Q1294" i="4"/>
  <c r="Q1293" i="4"/>
  <c r="Q1292" i="4"/>
  <c r="Q1291" i="4"/>
  <c r="Q1290" i="4"/>
  <c r="Q1289" i="4"/>
  <c r="Q1288" i="4"/>
  <c r="Q1287" i="4"/>
  <c r="Q1286" i="4"/>
  <c r="Q1285" i="4"/>
  <c r="Q1284" i="4"/>
  <c r="Q1283" i="4"/>
  <c r="Q1282" i="4"/>
  <c r="Q1281" i="4"/>
  <c r="Q1280" i="4"/>
  <c r="Q1279" i="4"/>
  <c r="Q1278" i="4"/>
  <c r="Q1277" i="4"/>
  <c r="Q1276" i="4"/>
  <c r="Q1275" i="4"/>
  <c r="Q1274" i="4"/>
  <c r="Q1273" i="4"/>
  <c r="Q1272" i="4"/>
  <c r="Q1271" i="4"/>
  <c r="Q1270" i="4"/>
  <c r="Q1269" i="4"/>
  <c r="Q1268" i="4"/>
  <c r="Q1267" i="4"/>
  <c r="Q1266" i="4"/>
  <c r="Q1265" i="4"/>
  <c r="Q1264" i="4"/>
  <c r="Q1263" i="4"/>
  <c r="Q1262" i="4"/>
  <c r="Q1261" i="4"/>
  <c r="Q1260" i="4"/>
  <c r="Q1259" i="4"/>
  <c r="Q1258" i="4"/>
  <c r="Q1257" i="4"/>
  <c r="Q1256" i="4"/>
  <c r="Q1255" i="4"/>
  <c r="Q1254" i="4"/>
  <c r="Q1253" i="4"/>
  <c r="Q1252" i="4"/>
  <c r="Q1251" i="4"/>
  <c r="Q1250" i="4"/>
  <c r="Q1249" i="4"/>
  <c r="Q1248" i="4"/>
  <c r="Q1247" i="4"/>
  <c r="Q1246" i="4"/>
  <c r="Q1245" i="4"/>
  <c r="Q1244" i="4"/>
  <c r="Q1243" i="4"/>
  <c r="Q1242" i="4"/>
  <c r="Q1241" i="4"/>
  <c r="Q1240" i="4"/>
  <c r="Q1239" i="4"/>
  <c r="Q1238" i="4"/>
  <c r="Q1237" i="4"/>
  <c r="Q1236" i="4"/>
  <c r="Q1235" i="4"/>
  <c r="Q1234" i="4"/>
  <c r="Q1233" i="4"/>
  <c r="Q1232" i="4"/>
  <c r="Q1231" i="4"/>
  <c r="Q1230" i="4"/>
  <c r="Q1229" i="4"/>
  <c r="Q1228" i="4"/>
  <c r="Q1227" i="4"/>
  <c r="Q1226" i="4"/>
  <c r="Q1225" i="4"/>
  <c r="Q1224" i="4"/>
  <c r="Q1223" i="4"/>
  <c r="Q1222" i="4"/>
  <c r="Q1221" i="4"/>
  <c r="Q1220" i="4"/>
  <c r="Q1219" i="4"/>
  <c r="Q1218" i="4"/>
  <c r="Q1217" i="4"/>
  <c r="Q1216" i="4"/>
  <c r="Q1215" i="4"/>
  <c r="Q1214" i="4"/>
  <c r="Q1213" i="4"/>
  <c r="Q1212" i="4"/>
  <c r="Q1211" i="4"/>
  <c r="Q1210" i="4"/>
  <c r="Q1209" i="4"/>
  <c r="Q1208" i="4"/>
  <c r="Q1207" i="4"/>
  <c r="Q1206" i="4"/>
  <c r="Q1205" i="4"/>
  <c r="Q1204" i="4"/>
  <c r="Q1203" i="4"/>
  <c r="Q1202" i="4"/>
  <c r="Q1201" i="4"/>
  <c r="Q1200" i="4"/>
  <c r="Q1199" i="4"/>
  <c r="Q1198" i="4"/>
  <c r="Q1197" i="4"/>
  <c r="Q1196" i="4"/>
  <c r="Q1195" i="4"/>
  <c r="Q1194" i="4"/>
  <c r="Q1193" i="4"/>
  <c r="Q1192" i="4"/>
  <c r="Q1191" i="4"/>
  <c r="Q1190" i="4"/>
  <c r="Q1189" i="4"/>
  <c r="Q1188" i="4"/>
  <c r="Q1187" i="4"/>
  <c r="Q1186" i="4"/>
  <c r="Q1185" i="4"/>
  <c r="Q1184" i="4"/>
  <c r="Q1183" i="4"/>
  <c r="Q1182" i="4"/>
  <c r="Q1181" i="4"/>
  <c r="Q1180" i="4"/>
  <c r="Q1179" i="4"/>
  <c r="Q1178" i="4"/>
  <c r="Q1177" i="4"/>
  <c r="Q1176" i="4"/>
  <c r="Q1175" i="4"/>
  <c r="Q1174" i="4"/>
  <c r="Q1173" i="4"/>
  <c r="Q1172" i="4"/>
  <c r="Q1171" i="4"/>
  <c r="Q1170" i="4"/>
  <c r="Q1169" i="4"/>
  <c r="Q1168" i="4"/>
  <c r="Q1167" i="4"/>
  <c r="Q1166" i="4"/>
  <c r="Q1165" i="4"/>
  <c r="Q1164" i="4"/>
  <c r="Q1163" i="4"/>
  <c r="Q1162" i="4"/>
  <c r="Q1161" i="4"/>
  <c r="Q1160" i="4"/>
  <c r="Q1159" i="4"/>
  <c r="Q1158" i="4"/>
  <c r="Q1157" i="4"/>
  <c r="Q1156" i="4"/>
  <c r="Q1155" i="4"/>
  <c r="Q1154" i="4"/>
  <c r="Q1153" i="4"/>
  <c r="Q1152" i="4"/>
  <c r="Q1151" i="4"/>
  <c r="Q1150" i="4"/>
  <c r="Q1149" i="4"/>
  <c r="Q1148" i="4"/>
  <c r="Q1147" i="4"/>
  <c r="Q1146" i="4"/>
  <c r="Q1145" i="4"/>
  <c r="Q1144" i="4"/>
  <c r="Q1143" i="4"/>
  <c r="Q1142" i="4"/>
  <c r="Q1141" i="4"/>
  <c r="Q1140" i="4"/>
  <c r="Q1139" i="4"/>
  <c r="Q1138" i="4"/>
  <c r="Q1137" i="4"/>
  <c r="Q1136" i="4"/>
  <c r="Q1135" i="4"/>
  <c r="Q1134" i="4"/>
  <c r="Q1133" i="4"/>
  <c r="Q1132" i="4"/>
  <c r="Q1131" i="4"/>
  <c r="Q1130" i="4"/>
  <c r="Q1129" i="4"/>
  <c r="Q1128" i="4"/>
  <c r="Q1127" i="4"/>
  <c r="Q1126" i="4"/>
  <c r="Q1125" i="4"/>
  <c r="Q1124" i="4"/>
  <c r="Q1123" i="4"/>
  <c r="Q1122" i="4"/>
  <c r="Q1121" i="4"/>
  <c r="Q1120" i="4"/>
  <c r="Q1119" i="4"/>
  <c r="Q1118" i="4"/>
  <c r="Q1117" i="4"/>
  <c r="Q1116" i="4"/>
  <c r="Q1115" i="4"/>
  <c r="Q1114" i="4"/>
  <c r="Q1113" i="4"/>
  <c r="Q1112" i="4"/>
  <c r="Q1111" i="4"/>
  <c r="Q1110" i="4"/>
  <c r="Q1109" i="4"/>
  <c r="Q1108" i="4"/>
  <c r="Q1107" i="4"/>
  <c r="Q1106" i="4"/>
  <c r="Q1105" i="4"/>
  <c r="Q1104" i="4"/>
  <c r="Q1103" i="4"/>
  <c r="Q1102" i="4"/>
  <c r="Q1101" i="4"/>
  <c r="Q1100" i="4"/>
  <c r="Q1099" i="4"/>
  <c r="Q1098" i="4"/>
  <c r="Q1097" i="4"/>
  <c r="Q1096" i="4"/>
  <c r="Q1095" i="4"/>
  <c r="Q1094" i="4"/>
  <c r="Q1093" i="4"/>
  <c r="Q1092" i="4"/>
  <c r="Q1091" i="4"/>
  <c r="Q1090" i="4"/>
  <c r="Q1089" i="4"/>
  <c r="Q1088" i="4"/>
  <c r="Q1087" i="4"/>
  <c r="Q1086" i="4"/>
  <c r="Q1085" i="4"/>
  <c r="Q1084" i="4"/>
  <c r="Q1083" i="4"/>
  <c r="Q1082" i="4"/>
  <c r="Q1081" i="4"/>
  <c r="Q1080" i="4"/>
  <c r="Q1079" i="4"/>
  <c r="Q1078" i="4"/>
  <c r="Q1077" i="4"/>
  <c r="Q1076" i="4"/>
  <c r="Q1075" i="4"/>
  <c r="Q1074" i="4"/>
  <c r="Q1073" i="4"/>
  <c r="Q1072" i="4"/>
  <c r="Q1071" i="4"/>
  <c r="Q1070" i="4"/>
  <c r="Q1069" i="4"/>
  <c r="Q1068" i="4"/>
  <c r="Q1067" i="4"/>
  <c r="Q1066" i="4"/>
  <c r="Q1065" i="4"/>
  <c r="Q1064" i="4"/>
  <c r="Q1063" i="4"/>
  <c r="Q1062" i="4"/>
  <c r="Q1061" i="4"/>
  <c r="Q1060" i="4"/>
  <c r="Q1059" i="4"/>
  <c r="Q1058" i="4"/>
  <c r="Q1057" i="4"/>
  <c r="Q1056" i="4"/>
  <c r="Q1055" i="4"/>
  <c r="Q1054" i="4"/>
  <c r="Q1053" i="4"/>
  <c r="Q1052" i="4"/>
  <c r="Q1051" i="4"/>
  <c r="Q1050" i="4"/>
  <c r="Q1049" i="4"/>
  <c r="Q1048" i="4"/>
  <c r="Q1047" i="4"/>
  <c r="Q1046" i="4"/>
  <c r="Q1045" i="4"/>
  <c r="Q1044" i="4"/>
  <c r="Q1043" i="4"/>
  <c r="Q1042" i="4"/>
  <c r="Q1041" i="4"/>
  <c r="Q1040" i="4"/>
  <c r="Q1039" i="4"/>
  <c r="Q1038" i="4"/>
  <c r="Q1037" i="4"/>
  <c r="Q1036" i="4"/>
  <c r="Q1035" i="4"/>
  <c r="Q1034" i="4"/>
  <c r="Q1033" i="4"/>
  <c r="Q1032" i="4"/>
  <c r="Q1031" i="4"/>
  <c r="Q1030" i="4"/>
  <c r="Q1029" i="4"/>
  <c r="Q1028" i="4"/>
  <c r="Q1027" i="4"/>
  <c r="Q1026" i="4"/>
  <c r="Q1025" i="4"/>
  <c r="Q1024" i="4"/>
  <c r="Q1023" i="4"/>
  <c r="Q1022" i="4"/>
  <c r="Q1021" i="4"/>
  <c r="Q1020" i="4"/>
  <c r="Q1019" i="4"/>
  <c r="Q1018" i="4"/>
  <c r="Q1017" i="4"/>
  <c r="Q1016" i="4"/>
  <c r="Q1015" i="4"/>
  <c r="Q1014" i="4"/>
  <c r="Q1013" i="4"/>
  <c r="Q1012" i="4"/>
  <c r="Q1011" i="4"/>
  <c r="Q1010" i="4"/>
  <c r="Q1009" i="4"/>
  <c r="Q1008" i="4"/>
  <c r="Q1007" i="4"/>
  <c r="Q1006" i="4"/>
  <c r="Q1005" i="4"/>
  <c r="Q1004" i="4"/>
  <c r="Q1003" i="4"/>
  <c r="Q1002" i="4"/>
  <c r="Q1001" i="4"/>
  <c r="Q1000" i="4"/>
  <c r="Q999" i="4"/>
  <c r="Q998" i="4"/>
  <c r="Q997" i="4"/>
  <c r="Q996" i="4"/>
  <c r="Q995" i="4"/>
  <c r="Q994" i="4"/>
  <c r="Q993" i="4"/>
  <c r="Q992" i="4"/>
  <c r="Q991" i="4"/>
  <c r="Q990" i="4"/>
  <c r="Q989" i="4"/>
  <c r="Q988" i="4"/>
  <c r="Q987" i="4"/>
  <c r="Q986" i="4"/>
  <c r="Q985" i="4"/>
  <c r="Q984" i="4"/>
  <c r="Q983" i="4"/>
  <c r="Q982" i="4"/>
  <c r="Q981" i="4"/>
  <c r="Q980" i="4"/>
  <c r="Q979" i="4"/>
  <c r="Q978" i="4"/>
  <c r="Q977" i="4"/>
  <c r="Q976" i="4"/>
  <c r="Q975" i="4"/>
  <c r="Q974" i="4"/>
  <c r="Q973" i="4"/>
  <c r="Q972" i="4"/>
  <c r="Q971" i="4"/>
  <c r="Q970" i="4"/>
  <c r="Q969" i="4"/>
  <c r="Q968" i="4"/>
  <c r="Q967" i="4"/>
  <c r="Q966" i="4"/>
  <c r="Q965" i="4"/>
  <c r="Q964" i="4"/>
  <c r="Q963" i="4"/>
  <c r="Q962" i="4"/>
  <c r="Q961" i="4"/>
  <c r="Q960" i="4"/>
  <c r="Q959" i="4"/>
  <c r="Q958" i="4"/>
  <c r="Q957" i="4"/>
  <c r="Q956" i="4"/>
  <c r="Q955" i="4"/>
  <c r="Q954" i="4"/>
  <c r="Q953" i="4"/>
  <c r="Q952" i="4"/>
  <c r="Q951" i="4"/>
  <c r="Q950" i="4"/>
  <c r="Q949" i="4"/>
  <c r="Q948" i="4"/>
  <c r="Q947" i="4"/>
  <c r="Q946" i="4"/>
  <c r="Q945" i="4"/>
  <c r="Q944" i="4"/>
  <c r="Q943" i="4"/>
  <c r="Q942" i="4"/>
  <c r="Q941" i="4"/>
  <c r="Q940" i="4"/>
  <c r="Q939" i="4"/>
  <c r="Q938" i="4"/>
  <c r="Q937" i="4"/>
  <c r="Q936" i="4"/>
  <c r="Q935" i="4"/>
  <c r="Q934" i="4"/>
  <c r="Q933" i="4"/>
  <c r="Q932" i="4"/>
  <c r="Q931" i="4"/>
  <c r="Q930" i="4"/>
  <c r="Q929" i="4"/>
  <c r="Q928" i="4"/>
  <c r="Q927" i="4"/>
  <c r="Q926" i="4"/>
  <c r="Q925" i="4"/>
  <c r="Q924" i="4"/>
  <c r="Q923" i="4"/>
  <c r="Q922" i="4"/>
  <c r="Q921" i="4"/>
  <c r="Q920" i="4"/>
  <c r="Q919" i="4"/>
  <c r="Q918" i="4"/>
  <c r="Q917" i="4"/>
  <c r="Q916" i="4"/>
  <c r="Q915" i="4"/>
  <c r="Q914" i="4"/>
  <c r="Q913" i="4"/>
  <c r="Q912" i="4"/>
  <c r="Q911" i="4"/>
  <c r="Q910" i="4"/>
  <c r="Q909" i="4"/>
  <c r="Q908" i="4"/>
  <c r="Q907" i="4"/>
  <c r="Q906" i="4"/>
  <c r="Q905" i="4"/>
  <c r="Q904" i="4"/>
  <c r="Q903" i="4"/>
  <c r="Q902" i="4"/>
  <c r="Q901" i="4"/>
  <c r="Q900" i="4"/>
  <c r="Q899" i="4"/>
  <c r="Q898" i="4"/>
  <c r="Q897" i="4"/>
  <c r="Q896" i="4"/>
  <c r="Q895" i="4"/>
  <c r="Q894" i="4"/>
  <c r="Q893" i="4"/>
  <c r="Q892" i="4"/>
  <c r="Q891" i="4"/>
  <c r="Q890" i="4"/>
  <c r="Q889" i="4"/>
  <c r="Q888" i="4"/>
  <c r="Q887" i="4"/>
  <c r="Q886" i="4"/>
  <c r="Q885" i="4"/>
  <c r="Q884" i="4"/>
  <c r="Q883" i="4"/>
  <c r="Q882" i="4"/>
  <c r="Q881" i="4"/>
  <c r="Q880" i="4"/>
  <c r="Q879" i="4"/>
  <c r="Q878" i="4"/>
  <c r="Q877" i="4"/>
  <c r="Q876" i="4"/>
  <c r="Q875" i="4"/>
  <c r="Q874" i="4"/>
  <c r="Q873" i="4"/>
  <c r="Q872" i="4"/>
  <c r="Q871" i="4"/>
  <c r="Q870" i="4"/>
  <c r="Q869" i="4"/>
  <c r="Q868" i="4"/>
  <c r="Q867" i="4"/>
  <c r="Q866" i="4"/>
  <c r="Q865" i="4"/>
  <c r="Q864" i="4"/>
  <c r="Q863" i="4"/>
  <c r="Q862" i="4"/>
  <c r="Q861" i="4"/>
  <c r="Q860" i="4"/>
  <c r="Q859" i="4"/>
  <c r="Q858" i="4"/>
  <c r="Q857" i="4"/>
  <c r="Q856" i="4"/>
  <c r="Q855" i="4"/>
  <c r="Q854" i="4"/>
  <c r="Q853" i="4"/>
  <c r="Q852" i="4"/>
  <c r="Q851" i="4"/>
  <c r="Q850" i="4"/>
  <c r="Q849" i="4"/>
  <c r="Q848" i="4"/>
  <c r="Q847" i="4"/>
  <c r="Q846" i="4"/>
  <c r="Q845" i="4"/>
  <c r="Q844" i="4"/>
  <c r="Q843" i="4"/>
  <c r="Q842" i="4"/>
  <c r="Q841" i="4"/>
  <c r="Q840" i="4"/>
  <c r="Q839" i="4"/>
  <c r="Q838" i="4"/>
  <c r="Q837" i="4"/>
  <c r="Q836" i="4"/>
  <c r="Q835" i="4"/>
  <c r="Q834" i="4"/>
  <c r="Q833" i="4"/>
  <c r="Q832" i="4"/>
  <c r="Q831" i="4"/>
  <c r="Q830" i="4"/>
  <c r="Q829" i="4"/>
  <c r="Q828" i="4"/>
  <c r="Q827" i="4"/>
  <c r="Q826" i="4"/>
  <c r="Q825" i="4"/>
  <c r="Q824" i="4"/>
  <c r="Q823" i="4"/>
  <c r="Q822" i="4"/>
  <c r="Q821" i="4"/>
  <c r="Q820" i="4"/>
  <c r="Q819" i="4"/>
  <c r="Q818" i="4"/>
  <c r="Q817" i="4"/>
  <c r="Q816" i="4"/>
  <c r="Q815" i="4"/>
  <c r="Q814" i="4"/>
  <c r="Q813" i="4"/>
  <c r="Q812" i="4"/>
  <c r="Q811" i="4"/>
  <c r="Q810" i="4"/>
  <c r="Q809" i="4"/>
  <c r="Q808" i="4"/>
  <c r="Q807" i="4"/>
  <c r="Q806" i="4"/>
  <c r="Q805" i="4"/>
  <c r="Q804" i="4"/>
  <c r="Q803" i="4"/>
  <c r="Q802" i="4"/>
  <c r="Q801" i="4"/>
  <c r="Q800" i="4"/>
  <c r="Q799" i="4"/>
  <c r="Q798" i="4"/>
  <c r="Q797" i="4"/>
  <c r="Q796" i="4"/>
  <c r="Q795" i="4"/>
  <c r="Q794" i="4"/>
  <c r="Q793" i="4"/>
  <c r="Q792" i="4"/>
  <c r="Q791" i="4"/>
  <c r="Q790" i="4"/>
  <c r="Q789" i="4"/>
  <c r="Q788" i="4"/>
  <c r="Q787" i="4"/>
  <c r="Q786" i="4"/>
  <c r="Q785" i="4"/>
  <c r="Q784" i="4"/>
  <c r="Q783" i="4"/>
  <c r="Q782" i="4"/>
  <c r="Q781" i="4"/>
  <c r="Q780" i="4"/>
  <c r="Q779" i="4"/>
  <c r="Q778" i="4"/>
  <c r="Q777" i="4"/>
  <c r="Q776" i="4"/>
  <c r="Q775" i="4"/>
  <c r="Q774" i="4"/>
  <c r="Q773" i="4"/>
  <c r="Q772" i="4"/>
  <c r="Q771" i="4"/>
  <c r="Q770" i="4"/>
  <c r="Q769" i="4"/>
  <c r="Q768" i="4"/>
  <c r="Q767" i="4"/>
  <c r="Q766" i="4"/>
  <c r="Q765" i="4"/>
  <c r="Q764" i="4"/>
  <c r="Q763" i="4"/>
  <c r="Q762" i="4"/>
  <c r="Q761" i="4"/>
  <c r="Q760" i="4"/>
  <c r="Q759" i="4"/>
  <c r="Q758" i="4"/>
  <c r="Q757" i="4"/>
  <c r="Q756" i="4"/>
  <c r="Q755" i="4"/>
  <c r="Q754" i="4"/>
  <c r="Q753" i="4"/>
  <c r="Q752" i="4"/>
  <c r="Q751" i="4"/>
  <c r="Q750" i="4"/>
  <c r="Q749" i="4"/>
  <c r="Q748" i="4"/>
  <c r="Q747" i="4"/>
  <c r="Q746" i="4"/>
  <c r="Q745" i="4"/>
  <c r="Q744" i="4"/>
  <c r="Q743" i="4"/>
  <c r="Q742" i="4"/>
  <c r="Q741" i="4"/>
  <c r="Q740" i="4"/>
  <c r="Q739" i="4"/>
  <c r="Q738" i="4"/>
  <c r="Q737" i="4"/>
  <c r="Q736" i="4"/>
  <c r="Q735" i="4"/>
  <c r="Q734" i="4"/>
  <c r="Q733" i="4"/>
  <c r="Q732" i="4"/>
  <c r="Q731" i="4"/>
  <c r="Q730" i="4"/>
  <c r="Q729" i="4"/>
  <c r="Q728" i="4"/>
  <c r="Q727" i="4"/>
  <c r="Q726" i="4"/>
  <c r="Q725" i="4"/>
  <c r="Q724" i="4"/>
  <c r="Q723" i="4"/>
  <c r="Q722" i="4"/>
  <c r="Q721" i="4"/>
  <c r="Q720" i="4"/>
  <c r="Q719" i="4"/>
  <c r="Q718" i="4"/>
  <c r="Q717" i="4"/>
  <c r="Q716" i="4"/>
  <c r="Q715" i="4"/>
  <c r="Q714" i="4"/>
  <c r="Q713" i="4"/>
  <c r="Q712" i="4"/>
  <c r="Q711" i="4"/>
  <c r="Q710" i="4"/>
  <c r="Q709" i="4"/>
  <c r="Q708" i="4"/>
  <c r="Q707" i="4"/>
  <c r="Q706" i="4"/>
  <c r="Q705" i="4"/>
  <c r="Q704" i="4"/>
  <c r="Q703" i="4"/>
  <c r="Q702" i="4"/>
  <c r="Q701" i="4"/>
  <c r="Q700" i="4"/>
  <c r="Q699" i="4"/>
  <c r="Q698" i="4"/>
  <c r="Q697" i="4"/>
  <c r="Q696" i="4"/>
  <c r="Q695" i="4"/>
  <c r="Q694" i="4"/>
  <c r="Q693" i="4"/>
  <c r="Q692" i="4"/>
  <c r="Q691" i="4"/>
  <c r="Q690" i="4"/>
  <c r="Q689" i="4"/>
  <c r="Q688" i="4"/>
  <c r="Q687" i="4"/>
  <c r="Q686" i="4"/>
  <c r="Q685" i="4"/>
  <c r="Q684" i="4"/>
  <c r="Q683" i="4"/>
  <c r="Q682" i="4"/>
  <c r="Q681" i="4"/>
  <c r="Q680" i="4"/>
  <c r="Q679" i="4"/>
  <c r="Q678" i="4"/>
  <c r="Q677" i="4"/>
  <c r="Q676" i="4"/>
  <c r="Q675" i="4"/>
  <c r="Q674" i="4"/>
  <c r="Q673" i="4"/>
  <c r="Q672" i="4"/>
  <c r="Q671" i="4"/>
  <c r="Q670" i="4"/>
  <c r="Q669" i="4"/>
  <c r="Q668" i="4"/>
  <c r="Q667" i="4"/>
  <c r="Q666" i="4"/>
  <c r="Q665" i="4"/>
  <c r="Q664" i="4"/>
  <c r="Q663" i="4"/>
  <c r="Q662" i="4"/>
  <c r="Q661" i="4"/>
  <c r="Q660" i="4"/>
  <c r="Q659" i="4"/>
  <c r="Q658" i="4"/>
  <c r="Q657" i="4"/>
  <c r="Q656" i="4"/>
  <c r="Q655" i="4"/>
  <c r="Q654" i="4"/>
  <c r="Q653" i="4"/>
  <c r="Q652" i="4"/>
  <c r="Q651" i="4"/>
  <c r="Q650" i="4"/>
  <c r="Q649" i="4"/>
  <c r="Q648" i="4"/>
  <c r="Q647" i="4"/>
  <c r="Q646" i="4"/>
  <c r="Q645" i="4"/>
  <c r="Q644" i="4"/>
  <c r="Q643" i="4"/>
  <c r="Q642" i="4"/>
  <c r="Q641" i="4"/>
  <c r="Q640" i="4"/>
  <c r="Q639" i="4"/>
  <c r="Q638" i="4"/>
  <c r="Q637" i="4"/>
  <c r="Q636" i="4"/>
  <c r="Q635" i="4"/>
  <c r="Q634" i="4"/>
  <c r="Q633" i="4"/>
  <c r="Q632" i="4"/>
  <c r="Q631" i="4"/>
  <c r="Q630" i="4"/>
  <c r="Q629" i="4"/>
  <c r="Q628" i="4"/>
  <c r="Q627" i="4"/>
  <c r="Q626" i="4"/>
  <c r="Q625" i="4"/>
  <c r="Q624" i="4"/>
  <c r="Q623" i="4"/>
  <c r="Q622" i="4"/>
  <c r="Q621" i="4"/>
  <c r="Q620" i="4"/>
  <c r="Q619" i="4"/>
  <c r="Q618" i="4"/>
  <c r="Q617" i="4"/>
  <c r="Q616" i="4"/>
  <c r="Q615" i="4"/>
  <c r="Q614" i="4"/>
  <c r="Q613" i="4"/>
  <c r="Q612" i="4"/>
  <c r="Q611" i="4"/>
  <c r="Q610" i="4"/>
  <c r="Q609" i="4"/>
  <c r="Q608" i="4"/>
  <c r="Q607" i="4"/>
  <c r="Q606" i="4"/>
  <c r="Q605" i="4"/>
  <c r="Q604" i="4"/>
  <c r="Q603" i="4"/>
  <c r="Q602" i="4"/>
  <c r="Q601" i="4"/>
  <c r="Q600" i="4"/>
  <c r="Q599" i="4"/>
  <c r="Q598" i="4"/>
  <c r="Q597" i="4"/>
  <c r="Q596" i="4"/>
  <c r="Q595" i="4"/>
  <c r="Q594" i="4"/>
  <c r="Q593" i="4"/>
  <c r="Q592" i="4"/>
  <c r="Q591" i="4"/>
  <c r="Q590" i="4"/>
  <c r="Q589" i="4"/>
  <c r="Q588" i="4"/>
  <c r="Q587" i="4"/>
  <c r="Q586" i="4"/>
  <c r="Q585" i="4"/>
  <c r="Q584" i="4"/>
  <c r="Q583" i="4"/>
  <c r="Q582" i="4"/>
  <c r="Q581" i="4"/>
  <c r="Q580" i="4"/>
  <c r="Q579" i="4"/>
  <c r="Q578" i="4"/>
  <c r="Q577" i="4"/>
  <c r="Q576" i="4"/>
  <c r="Q575" i="4"/>
  <c r="Q574" i="4"/>
  <c r="Q573" i="4"/>
  <c r="Q572" i="4"/>
  <c r="Q571" i="4"/>
  <c r="Q570" i="4"/>
  <c r="Q569" i="4"/>
  <c r="Q568" i="4"/>
  <c r="Q567" i="4"/>
  <c r="Q566" i="4"/>
  <c r="Q565" i="4"/>
  <c r="Q564" i="4"/>
  <c r="Q563" i="4"/>
  <c r="Q562" i="4"/>
  <c r="Q561" i="4"/>
  <c r="Q560" i="4"/>
  <c r="Q559" i="4"/>
  <c r="Q558" i="4"/>
  <c r="Q557" i="4"/>
  <c r="Q556" i="4"/>
  <c r="Q555" i="4"/>
  <c r="Q554" i="4"/>
  <c r="Q553" i="4"/>
  <c r="Q552" i="4"/>
  <c r="Q551" i="4"/>
  <c r="Q550" i="4"/>
  <c r="Q549" i="4"/>
  <c r="Q548" i="4"/>
  <c r="Q547" i="4"/>
  <c r="Q546" i="4"/>
  <c r="Q545" i="4"/>
  <c r="Q544" i="4"/>
  <c r="Q543" i="4"/>
  <c r="Q542" i="4"/>
  <c r="Q541" i="4"/>
  <c r="Q540" i="4"/>
  <c r="Q539" i="4"/>
  <c r="Q538" i="4"/>
  <c r="Q537" i="4"/>
  <c r="Q536" i="4"/>
  <c r="Q535" i="4"/>
  <c r="Q534" i="4"/>
  <c r="Q533" i="4"/>
  <c r="Q532" i="4"/>
  <c r="Q531" i="4"/>
  <c r="Q530" i="4"/>
  <c r="Q529" i="4"/>
  <c r="Q528" i="4"/>
  <c r="Q527" i="4"/>
  <c r="Q526" i="4"/>
  <c r="Q525" i="4"/>
  <c r="Q524" i="4"/>
  <c r="Q523" i="4"/>
  <c r="Q522" i="4"/>
  <c r="Q521" i="4"/>
  <c r="Q520" i="4"/>
  <c r="Q519" i="4"/>
  <c r="Q518" i="4"/>
  <c r="Q517" i="4"/>
  <c r="Q516" i="4"/>
  <c r="Q515" i="4"/>
  <c r="Q514" i="4"/>
  <c r="Q513" i="4"/>
  <c r="Q512" i="4"/>
  <c r="Q511" i="4"/>
  <c r="Q510" i="4"/>
  <c r="Q509" i="4"/>
  <c r="Q508" i="4"/>
  <c r="Q507" i="4"/>
  <c r="Q506" i="4"/>
  <c r="Q505" i="4"/>
  <c r="Q504" i="4"/>
  <c r="Q503" i="4"/>
  <c r="Q502" i="4"/>
  <c r="Q501" i="4"/>
  <c r="Q500" i="4"/>
  <c r="Q499" i="4"/>
  <c r="Q498" i="4"/>
  <c r="Q497" i="4"/>
  <c r="Q496" i="4"/>
  <c r="Q495" i="4"/>
  <c r="Q494" i="4"/>
  <c r="Q493" i="4"/>
  <c r="Q492" i="4"/>
  <c r="Q491" i="4"/>
  <c r="Q490" i="4"/>
  <c r="Q489" i="4"/>
  <c r="Q488" i="4"/>
  <c r="Q487" i="4"/>
  <c r="Q486" i="4"/>
  <c r="Q485" i="4"/>
  <c r="Q484" i="4"/>
  <c r="Q483" i="4"/>
  <c r="Q482" i="4"/>
  <c r="Q481" i="4"/>
  <c r="Q480" i="4"/>
  <c r="Q479" i="4"/>
  <c r="Q478" i="4"/>
  <c r="Q477" i="4"/>
  <c r="Q476" i="4"/>
  <c r="Q475" i="4"/>
  <c r="Q474" i="4"/>
  <c r="Q473" i="4"/>
  <c r="Q472" i="4"/>
  <c r="Q471" i="4"/>
  <c r="Q470" i="4"/>
  <c r="Q469" i="4"/>
  <c r="Q468" i="4"/>
  <c r="Q467" i="4"/>
  <c r="Q466" i="4"/>
  <c r="Q465" i="4"/>
  <c r="Q464" i="4"/>
  <c r="Q463" i="4"/>
  <c r="Q462" i="4"/>
  <c r="Q461" i="4"/>
  <c r="Q460" i="4"/>
  <c r="Q459" i="4"/>
  <c r="Q458" i="4"/>
  <c r="Q457" i="4"/>
  <c r="Q456" i="4"/>
  <c r="Q455" i="4"/>
  <c r="Q454" i="4"/>
  <c r="Q453" i="4"/>
  <c r="Q452" i="4"/>
  <c r="Q451" i="4"/>
  <c r="Q450" i="4"/>
  <c r="Q449" i="4"/>
  <c r="Q448" i="4"/>
  <c r="Q447" i="4"/>
  <c r="Q446" i="4"/>
  <c r="Q445" i="4"/>
  <c r="Q444" i="4"/>
  <c r="Q443" i="4"/>
  <c r="Q442" i="4"/>
  <c r="Q441" i="4"/>
  <c r="Q440" i="4"/>
  <c r="Q439" i="4"/>
  <c r="Q438" i="4"/>
  <c r="Q437" i="4"/>
  <c r="Q436" i="4"/>
  <c r="Q435" i="4"/>
  <c r="Q434" i="4"/>
  <c r="Q433" i="4"/>
  <c r="Q432" i="4"/>
  <c r="Q431" i="4"/>
  <c r="Q430" i="4"/>
  <c r="Q429" i="4"/>
  <c r="Q428" i="4"/>
  <c r="Q427" i="4"/>
  <c r="Q426" i="4"/>
  <c r="Q425" i="4"/>
  <c r="Q424" i="4"/>
  <c r="Q423" i="4"/>
  <c r="Q422" i="4"/>
  <c r="Q421" i="4"/>
  <c r="Q420" i="4"/>
  <c r="Q419" i="4"/>
  <c r="Q418" i="4"/>
  <c r="Q417" i="4"/>
  <c r="Q416" i="4"/>
  <c r="Q415" i="4"/>
  <c r="Q414" i="4"/>
  <c r="Q413" i="4"/>
  <c r="Q412" i="4"/>
  <c r="Q411" i="4"/>
  <c r="Q410" i="4"/>
  <c r="Q409" i="4"/>
  <c r="Q408" i="4"/>
  <c r="Q407" i="4"/>
  <c r="Q406" i="4"/>
  <c r="Q405" i="4"/>
  <c r="Q404" i="4"/>
  <c r="Q403" i="4"/>
  <c r="Q402" i="4"/>
  <c r="Q401" i="4"/>
  <c r="Q400" i="4"/>
  <c r="Q399" i="4"/>
  <c r="Q398" i="4"/>
  <c r="Q397" i="4"/>
  <c r="Q396" i="4"/>
  <c r="Q395" i="4"/>
  <c r="Q394" i="4"/>
  <c r="Q393" i="4"/>
  <c r="Q392" i="4"/>
  <c r="Q391" i="4"/>
  <c r="Q390" i="4"/>
  <c r="Q389" i="4"/>
  <c r="Q388" i="4"/>
  <c r="Q387" i="4"/>
  <c r="Q386" i="4"/>
  <c r="Q385" i="4"/>
  <c r="Q384" i="4"/>
  <c r="Q383" i="4"/>
  <c r="Q382" i="4"/>
  <c r="Q381" i="4"/>
  <c r="Q380" i="4"/>
  <c r="Q379" i="4"/>
  <c r="Q378" i="4"/>
  <c r="Q377" i="4"/>
  <c r="Q376" i="4"/>
  <c r="Q375" i="4"/>
  <c r="Q374" i="4"/>
  <c r="Q373" i="4"/>
  <c r="Q372" i="4"/>
  <c r="Q371" i="4"/>
  <c r="Q370" i="4"/>
  <c r="Q369" i="4"/>
  <c r="Q368" i="4"/>
  <c r="Q367" i="4"/>
  <c r="Q366" i="4"/>
  <c r="Q365" i="4"/>
  <c r="Q364" i="4"/>
  <c r="Q363" i="4"/>
  <c r="Q362" i="4"/>
  <c r="Q361" i="4"/>
  <c r="Q360" i="4"/>
  <c r="Q359" i="4"/>
  <c r="Q358" i="4"/>
  <c r="Q357" i="4"/>
  <c r="Q356" i="4"/>
  <c r="Q355" i="4"/>
  <c r="Q354" i="4"/>
  <c r="Q353" i="4"/>
  <c r="Q352" i="4"/>
  <c r="Q351" i="4"/>
  <c r="Q350" i="4"/>
  <c r="Q349" i="4"/>
  <c r="Q348" i="4"/>
  <c r="Q347" i="4"/>
  <c r="Q346" i="4"/>
  <c r="Q345" i="4"/>
  <c r="Q344" i="4"/>
  <c r="Q343" i="4"/>
  <c r="Q342" i="4"/>
  <c r="Q341" i="4"/>
  <c r="Q340" i="4"/>
  <c r="Q339" i="4"/>
  <c r="Q338" i="4"/>
  <c r="Q337" i="4"/>
  <c r="Q336" i="4"/>
  <c r="Q335" i="4"/>
  <c r="Q334" i="4"/>
  <c r="Q333" i="4"/>
  <c r="Q332" i="4"/>
  <c r="Q331" i="4"/>
  <c r="Q330" i="4"/>
  <c r="Q329" i="4"/>
  <c r="Q328" i="4"/>
  <c r="Q327" i="4"/>
  <c r="Q326" i="4"/>
  <c r="Q325" i="4"/>
  <c r="Q324" i="4"/>
  <c r="Q323" i="4"/>
  <c r="Q322" i="4"/>
  <c r="Q321" i="4"/>
  <c r="Q320" i="4"/>
  <c r="Q319" i="4"/>
  <c r="Q318" i="4"/>
  <c r="Q317" i="4"/>
  <c r="Q316" i="4"/>
  <c r="Q315" i="4"/>
  <c r="Q314" i="4"/>
  <c r="Q313" i="4"/>
  <c r="Q312" i="4"/>
  <c r="Q311" i="4"/>
  <c r="Q310" i="4"/>
  <c r="Q309" i="4"/>
  <c r="Q308" i="4"/>
  <c r="Q307" i="4"/>
  <c r="Q306" i="4"/>
  <c r="Q305" i="4"/>
  <c r="Q304" i="4"/>
  <c r="Q303" i="4"/>
  <c r="Q302" i="4"/>
  <c r="Q301" i="4"/>
  <c r="Q300" i="4"/>
  <c r="Q299" i="4"/>
  <c r="Q298" i="4"/>
  <c r="Q297" i="4"/>
  <c r="Q296" i="4"/>
  <c r="Q295" i="4"/>
  <c r="Q294" i="4"/>
  <c r="Q293" i="4"/>
  <c r="Q292" i="4"/>
  <c r="Q291" i="4"/>
  <c r="Q290" i="4"/>
  <c r="Q289" i="4"/>
  <c r="Q288" i="4"/>
  <c r="Q287" i="4"/>
  <c r="Q286" i="4"/>
  <c r="Q285" i="4"/>
  <c r="Q284" i="4"/>
  <c r="Q283" i="4"/>
  <c r="Q282" i="4"/>
  <c r="Q281" i="4"/>
  <c r="Q280" i="4"/>
  <c r="Q279" i="4"/>
  <c r="Q278" i="4"/>
  <c r="Q277" i="4"/>
  <c r="Q276" i="4"/>
  <c r="Q275" i="4"/>
  <c r="Q274" i="4"/>
  <c r="Q273" i="4"/>
  <c r="Q272" i="4"/>
  <c r="Q271" i="4"/>
  <c r="Q270" i="4"/>
  <c r="Q269" i="4"/>
  <c r="Q268" i="4"/>
  <c r="Q267" i="4"/>
  <c r="Q266" i="4"/>
  <c r="Q265" i="4"/>
  <c r="Q264" i="4"/>
  <c r="Q263" i="4"/>
  <c r="Q262" i="4"/>
  <c r="Q261" i="4"/>
  <c r="Q260" i="4"/>
  <c r="Q259" i="4"/>
  <c r="Q258" i="4"/>
  <c r="Q257" i="4"/>
  <c r="Q256" i="4"/>
  <c r="Q255" i="4"/>
  <c r="Q254" i="4"/>
  <c r="Q253" i="4"/>
  <c r="Q252" i="4"/>
  <c r="Q251" i="4"/>
  <c r="Q250" i="4"/>
  <c r="Q249" i="4"/>
  <c r="Q248" i="4"/>
  <c r="Q247" i="4"/>
  <c r="Q246" i="4"/>
  <c r="Q245" i="4"/>
  <c r="Q244" i="4"/>
  <c r="Q243" i="4"/>
  <c r="Q242" i="4"/>
  <c r="Q241" i="4"/>
  <c r="Q240" i="4"/>
  <c r="Q239" i="4"/>
  <c r="Q238" i="4"/>
  <c r="Q237" i="4"/>
  <c r="Q236" i="4"/>
  <c r="Q235" i="4"/>
  <c r="Q234" i="4"/>
  <c r="Q233" i="4"/>
  <c r="Q232" i="4"/>
  <c r="Q231" i="4"/>
  <c r="Q230" i="4"/>
  <c r="Q229" i="4"/>
  <c r="Q228" i="4"/>
  <c r="Q227" i="4"/>
  <c r="Q226" i="4"/>
  <c r="Q225" i="4"/>
  <c r="Q224" i="4"/>
  <c r="Q223" i="4"/>
  <c r="Q222" i="4"/>
  <c r="Q221" i="4"/>
  <c r="Q220" i="4"/>
  <c r="Q219" i="4"/>
  <c r="Q218" i="4"/>
  <c r="Q217" i="4"/>
  <c r="Q216" i="4"/>
  <c r="Q215" i="4"/>
  <c r="Q214" i="4"/>
  <c r="Q213" i="4"/>
  <c r="Q212" i="4"/>
  <c r="Q211" i="4"/>
  <c r="Q210" i="4"/>
  <c r="Q209" i="4"/>
  <c r="Q208" i="4"/>
  <c r="Q207" i="4"/>
  <c r="Q206" i="4"/>
  <c r="Q205" i="4"/>
  <c r="Q204" i="4"/>
  <c r="Q203" i="4"/>
  <c r="Q202" i="4"/>
  <c r="Q201" i="4"/>
  <c r="Q200" i="4"/>
  <c r="Q199" i="4"/>
  <c r="Q198" i="4"/>
  <c r="Q197" i="4"/>
  <c r="Q196" i="4"/>
  <c r="Q195" i="4"/>
  <c r="Q194" i="4"/>
  <c r="Q193" i="4"/>
  <c r="Q192" i="4"/>
  <c r="Q191" i="4"/>
  <c r="Q190" i="4"/>
  <c r="Q189" i="4"/>
  <c r="Q188" i="4"/>
  <c r="Q187" i="4"/>
  <c r="Q186" i="4"/>
  <c r="Q185" i="4"/>
  <c r="Q184" i="4"/>
  <c r="Q183" i="4"/>
  <c r="Q182" i="4"/>
  <c r="Q181" i="4"/>
  <c r="Q180" i="4"/>
  <c r="Q179" i="4"/>
  <c r="Q178" i="4"/>
  <c r="Q177" i="4"/>
  <c r="Q176" i="4"/>
  <c r="Q175" i="4"/>
  <c r="Q174" i="4"/>
  <c r="Q173" i="4"/>
  <c r="Q172" i="4"/>
  <c r="Q171" i="4"/>
  <c r="Q170" i="4"/>
  <c r="Q169" i="4"/>
  <c r="Q168" i="4"/>
  <c r="Q167" i="4"/>
  <c r="Q166" i="4"/>
  <c r="Q165" i="4"/>
  <c r="Q164" i="4"/>
  <c r="Q163" i="4"/>
  <c r="Q162" i="4"/>
  <c r="Q161" i="4"/>
  <c r="Q160" i="4"/>
  <c r="Q159" i="4"/>
  <c r="Q158" i="4"/>
  <c r="Q157" i="4"/>
  <c r="Q156" i="4"/>
  <c r="Q155" i="4"/>
  <c r="Q154" i="4"/>
  <c r="Q153" i="4"/>
  <c r="Q152" i="4"/>
  <c r="Q151" i="4"/>
  <c r="Q150" i="4"/>
  <c r="Q149" i="4"/>
  <c r="Q148" i="4"/>
  <c r="Q147" i="4"/>
  <c r="Q146" i="4"/>
  <c r="Q145" i="4"/>
  <c r="Q144" i="4"/>
  <c r="Q143" i="4"/>
  <c r="Q142" i="4"/>
  <c r="Q141" i="4"/>
  <c r="Q140" i="4"/>
  <c r="Q139" i="4"/>
  <c r="Q138" i="4"/>
  <c r="Q137" i="4"/>
  <c r="Q136" i="4"/>
  <c r="Q135" i="4"/>
  <c r="Q134" i="4"/>
  <c r="Q133" i="4"/>
  <c r="Q132" i="4"/>
  <c r="Q131" i="4"/>
  <c r="Q130" i="4"/>
  <c r="Q129" i="4"/>
  <c r="Q128" i="4"/>
  <c r="Q127" i="4"/>
  <c r="Q126" i="4"/>
  <c r="Q125" i="4"/>
  <c r="Q124" i="4"/>
  <c r="Q123" i="4"/>
  <c r="Q122" i="4"/>
  <c r="Q121" i="4"/>
  <c r="Q120" i="4"/>
  <c r="Q119" i="4"/>
  <c r="Q118" i="4"/>
  <c r="Q117" i="4"/>
  <c r="Q116" i="4"/>
  <c r="Q115" i="4"/>
  <c r="Q114" i="4"/>
  <c r="Q113" i="4"/>
  <c r="Q112" i="4"/>
  <c r="Q111" i="4"/>
  <c r="Q110" i="4"/>
  <c r="Q109" i="4"/>
  <c r="Q108" i="4"/>
  <c r="Q107" i="4"/>
  <c r="Q106" i="4"/>
  <c r="Q105" i="4"/>
  <c r="Q104" i="4"/>
  <c r="Q103" i="4"/>
  <c r="Q102" i="4"/>
  <c r="Q101" i="4"/>
  <c r="Q100" i="4"/>
  <c r="Q99" i="4"/>
  <c r="Q98" i="4"/>
  <c r="Q97" i="4"/>
  <c r="Q96" i="4"/>
  <c r="Q95" i="4"/>
  <c r="Q94" i="4"/>
  <c r="Q93" i="4"/>
  <c r="Q92" i="4"/>
  <c r="Q91" i="4"/>
  <c r="Q90" i="4"/>
  <c r="Q89" i="4"/>
  <c r="Q88" i="4"/>
  <c r="Q87" i="4"/>
  <c r="Q86" i="4"/>
  <c r="Q85" i="4"/>
  <c r="Q84" i="4"/>
  <c r="Q83" i="4"/>
  <c r="Q82" i="4"/>
  <c r="Q81" i="4"/>
  <c r="Q80" i="4"/>
  <c r="Q79" i="4"/>
  <c r="Q78" i="4"/>
  <c r="Q77" i="4"/>
  <c r="Q76" i="4"/>
  <c r="Q75" i="4"/>
  <c r="Q74" i="4"/>
  <c r="Q73" i="4"/>
  <c r="Q72" i="4"/>
  <c r="Q71" i="4"/>
  <c r="Q70" i="4"/>
  <c r="Q69" i="4"/>
  <c r="Q68" i="4"/>
  <c r="Q67" i="4"/>
  <c r="Q66" i="4"/>
  <c r="Q65" i="4"/>
  <c r="Q64" i="4"/>
  <c r="Q63" i="4"/>
  <c r="Q62" i="4"/>
  <c r="Q61" i="4"/>
  <c r="Q60" i="4"/>
  <c r="Q59" i="4"/>
  <c r="Q58" i="4"/>
  <c r="Q57" i="4"/>
  <c r="Q56" i="4"/>
  <c r="Q55" i="4"/>
  <c r="Q54" i="4"/>
  <c r="Q53" i="4"/>
  <c r="Q52" i="4"/>
  <c r="Q51" i="4"/>
  <c r="Q50" i="4"/>
  <c r="Q49" i="4"/>
  <c r="Q48" i="4"/>
  <c r="Q47" i="4"/>
  <c r="Q46" i="4"/>
  <c r="Q45" i="4"/>
  <c r="Q44" i="4"/>
  <c r="Q43" i="4"/>
  <c r="Q42" i="4"/>
  <c r="Q41" i="4"/>
  <c r="Q40" i="4"/>
  <c r="Q39" i="4"/>
  <c r="Q38" i="4"/>
  <c r="Q37" i="4"/>
  <c r="Q36" i="4"/>
  <c r="Q35" i="4"/>
  <c r="Q34" i="4"/>
  <c r="Q33" i="4"/>
  <c r="Q32" i="4"/>
  <c r="Q31" i="4"/>
  <c r="Q30" i="4"/>
  <c r="Q29" i="4"/>
  <c r="Q28" i="4"/>
  <c r="Q27" i="4"/>
  <c r="Q26" i="4"/>
  <c r="Q25" i="4"/>
  <c r="Q24" i="4"/>
  <c r="Q23" i="4"/>
  <c r="Q22" i="4"/>
  <c r="Q21" i="4"/>
  <c r="Q20" i="4"/>
  <c r="Q19" i="4"/>
  <c r="Q18" i="4"/>
  <c r="Q17" i="4"/>
  <c r="Q16" i="4"/>
  <c r="Q15" i="4"/>
  <c r="Q14" i="4"/>
  <c r="Q13" i="4"/>
  <c r="Q12" i="4"/>
  <c r="Q11" i="4"/>
  <c r="Q10" i="4"/>
  <c r="Q9" i="4"/>
  <c r="Q8" i="4"/>
  <c r="Q7" i="4"/>
  <c r="AP18" i="1" l="1"/>
  <c r="Q18" i="1"/>
  <c r="AE19" i="1"/>
  <c r="AL19" i="1" s="1" a="1"/>
  <c r="AL19" i="1" s="1"/>
  <c r="I19" i="1"/>
  <c r="Q19" i="1" s="1"/>
  <c r="J19" i="1"/>
  <c r="O20" i="1"/>
  <c r="P20" i="1"/>
  <c r="K2570" i="4"/>
  <c r="G2571" i="4"/>
  <c r="C6" i="4"/>
  <c r="D2526" i="4"/>
  <c r="K2526" i="4" s="1"/>
  <c r="D2494" i="4"/>
  <c r="K2494" i="4" s="1"/>
  <c r="D2470" i="4"/>
  <c r="K2470" i="4" s="1"/>
  <c r="D2382" i="4"/>
  <c r="K2382" i="4" s="1"/>
  <c r="D2318" i="4"/>
  <c r="K2318" i="4" s="1"/>
  <c r="D2286" i="4"/>
  <c r="K2286" i="4" s="1"/>
  <c r="D2166" i="4"/>
  <c r="K2166" i="4" s="1"/>
  <c r="D2102" i="4"/>
  <c r="K2102" i="4" s="1"/>
  <c r="D1990" i="4"/>
  <c r="K1990" i="4" s="1"/>
  <c r="D1926" i="4"/>
  <c r="K1926" i="4" s="1"/>
  <c r="D1814" i="4"/>
  <c r="K1814" i="4" s="1"/>
  <c r="D1750" i="4"/>
  <c r="K1750" i="4" s="1"/>
  <c r="D1638" i="4"/>
  <c r="K1638" i="4" s="1"/>
  <c r="D1574" i="4"/>
  <c r="K1574" i="4" s="1"/>
  <c r="D1510" i="4"/>
  <c r="K1510" i="4" s="1"/>
  <c r="D1430" i="4"/>
  <c r="K1430" i="4" s="1"/>
  <c r="D1366" i="4"/>
  <c r="K1366" i="4" s="1"/>
  <c r="D1334" i="4"/>
  <c r="K1334" i="4" s="1"/>
  <c r="D1294" i="4"/>
  <c r="K1294" i="4" s="1"/>
  <c r="D1270" i="4"/>
  <c r="K1270" i="4" s="1"/>
  <c r="D1246" i="4"/>
  <c r="K1246" i="4" s="1"/>
  <c r="D1222" i="4"/>
  <c r="K1222" i="4" s="1"/>
  <c r="D1190" i="4"/>
  <c r="K1190" i="4" s="1"/>
  <c r="D1101" i="4"/>
  <c r="K1101" i="4" s="1"/>
  <c r="D814" i="4"/>
  <c r="K814" i="4" s="1"/>
  <c r="D726" i="4"/>
  <c r="K726" i="4" s="1"/>
  <c r="D670" i="4"/>
  <c r="K670" i="4" s="1"/>
  <c r="D638" i="4"/>
  <c r="K638" i="4" s="1"/>
  <c r="D614" i="4"/>
  <c r="K614" i="4" s="1"/>
  <c r="D581" i="4"/>
  <c r="K581" i="4" s="1"/>
  <c r="D526" i="4"/>
  <c r="K526" i="4" s="1"/>
  <c r="D406" i="4"/>
  <c r="K406" i="4" s="1"/>
  <c r="D2501" i="4"/>
  <c r="K2501" i="4" s="1"/>
  <c r="D2477" i="4"/>
  <c r="K2477" i="4" s="1"/>
  <c r="D2445" i="4"/>
  <c r="K2445" i="4" s="1"/>
  <c r="D2413" i="4"/>
  <c r="K2413" i="4" s="1"/>
  <c r="D2397" i="4"/>
  <c r="K2397" i="4" s="1"/>
  <c r="D2373" i="4"/>
  <c r="K2373" i="4" s="1"/>
  <c r="D2349" i="4"/>
  <c r="K2349" i="4" s="1"/>
  <c r="D2333" i="4"/>
  <c r="K2333" i="4" s="1"/>
  <c r="D2309" i="4"/>
  <c r="K2309" i="4" s="1"/>
  <c r="D2293" i="4"/>
  <c r="K2293" i="4" s="1"/>
  <c r="D2277" i="4"/>
  <c r="K2277" i="4" s="1"/>
  <c r="D2261" i="4"/>
  <c r="K2261" i="4" s="1"/>
  <c r="D2237" i="4"/>
  <c r="K2237" i="4" s="1"/>
  <c r="D2221" i="4"/>
  <c r="K2221" i="4" s="1"/>
  <c r="D2205" i="4"/>
  <c r="K2205" i="4" s="1"/>
  <c r="D2189" i="4"/>
  <c r="K2189" i="4" s="1"/>
  <c r="D2173" i="4"/>
  <c r="K2173" i="4" s="1"/>
  <c r="D2141" i="4"/>
  <c r="K2141" i="4" s="1"/>
  <c r="D2125" i="4"/>
  <c r="K2125" i="4" s="1"/>
  <c r="D2109" i="4"/>
  <c r="K2109" i="4" s="1"/>
  <c r="D2093" i="4"/>
  <c r="K2093" i="4" s="1"/>
  <c r="D2077" i="4"/>
  <c r="K2077" i="4" s="1"/>
  <c r="D2061" i="4"/>
  <c r="K2061" i="4" s="1"/>
  <c r="D2045" i="4"/>
  <c r="K2045" i="4" s="1"/>
  <c r="D2029" i="4"/>
  <c r="K2029" i="4" s="1"/>
  <c r="D1981" i="4"/>
  <c r="K1981" i="4" s="1"/>
  <c r="D1965" i="4"/>
  <c r="K1965" i="4" s="1"/>
  <c r="D1949" i="4"/>
  <c r="K1949" i="4" s="1"/>
  <c r="D1925" i="4"/>
  <c r="K1925" i="4" s="1"/>
  <c r="D1909" i="4"/>
  <c r="K1909" i="4" s="1"/>
  <c r="D1885" i="4"/>
  <c r="K1885" i="4" s="1"/>
  <c r="D1869" i="4"/>
  <c r="K1869" i="4" s="1"/>
  <c r="D1853" i="4"/>
  <c r="K1853" i="4" s="1"/>
  <c r="D1837" i="4"/>
  <c r="K1837" i="4" s="1"/>
  <c r="D1821" i="4"/>
  <c r="K1821" i="4" s="1"/>
  <c r="D1805" i="4"/>
  <c r="K1805" i="4" s="1"/>
  <c r="D1789" i="4"/>
  <c r="K1789" i="4" s="1"/>
  <c r="D1773" i="4"/>
  <c r="K1773" i="4" s="1"/>
  <c r="D1757" i="4"/>
  <c r="K1757" i="4" s="1"/>
  <c r="D1741" i="4"/>
  <c r="K1741" i="4" s="1"/>
  <c r="D1717" i="4"/>
  <c r="K1717" i="4" s="1"/>
  <c r="D1701" i="4"/>
  <c r="K1701" i="4" s="1"/>
  <c r="D1685" i="4"/>
  <c r="K1685" i="4" s="1"/>
  <c r="D1669" i="4"/>
  <c r="K1669" i="4" s="1"/>
  <c r="D1653" i="4"/>
  <c r="K1653" i="4" s="1"/>
  <c r="D1629" i="4"/>
  <c r="K1629" i="4" s="1"/>
  <c r="D1597" i="4"/>
  <c r="K1597" i="4" s="1"/>
  <c r="D1197" i="4"/>
  <c r="K1197" i="4" s="1"/>
  <c r="D172" i="4"/>
  <c r="K172" i="4" s="1"/>
  <c r="D1164" i="4"/>
  <c r="K1164" i="4" s="1"/>
  <c r="D1132" i="4"/>
  <c r="K1132" i="4" s="1"/>
  <c r="D1100" i="4"/>
  <c r="K1100" i="4" s="1"/>
  <c r="D1044" i="4"/>
  <c r="K1044" i="4" s="1"/>
  <c r="D916" i="4"/>
  <c r="K916" i="4" s="1"/>
  <c r="D836" i="4"/>
  <c r="K836" i="4" s="1"/>
  <c r="D812" i="4"/>
  <c r="K812" i="4" s="1"/>
  <c r="D788" i="4"/>
  <c r="K788" i="4" s="1"/>
  <c r="D732" i="4"/>
  <c r="K732" i="4" s="1"/>
  <c r="D708" i="4"/>
  <c r="K708" i="4" s="1"/>
  <c r="D684" i="4"/>
  <c r="K684" i="4" s="1"/>
  <c r="D660" i="4"/>
  <c r="K660" i="4" s="1"/>
  <c r="D604" i="4"/>
  <c r="K604" i="4" s="1"/>
  <c r="D580" i="4"/>
  <c r="K580" i="4" s="1"/>
  <c r="D556" i="4"/>
  <c r="K556" i="4" s="1"/>
  <c r="D484" i="4"/>
  <c r="K484" i="4" s="1"/>
  <c r="D452" i="4"/>
  <c r="K452" i="4" s="1"/>
  <c r="D404" i="4"/>
  <c r="K404" i="4" s="1"/>
  <c r="D356" i="4"/>
  <c r="K356" i="4" s="1"/>
  <c r="D1168" i="4"/>
  <c r="K1168" i="4" s="1"/>
  <c r="D1144" i="4"/>
  <c r="K1144" i="4" s="1"/>
  <c r="D1136" i="4"/>
  <c r="K1136" i="4" s="1"/>
  <c r="D1104" i="4"/>
  <c r="K1104" i="4" s="1"/>
  <c r="D1080" i="4"/>
  <c r="K1080" i="4" s="1"/>
  <c r="D1072" i="4"/>
  <c r="K1072" i="4" s="1"/>
  <c r="D1040" i="4"/>
  <c r="K1040" i="4" s="1"/>
  <c r="D1016" i="4"/>
  <c r="K1016" i="4" s="1"/>
  <c r="D1008" i="4"/>
  <c r="K1008" i="4" s="1"/>
  <c r="D976" i="4"/>
  <c r="K976" i="4" s="1"/>
  <c r="D952" i="4"/>
  <c r="K952" i="4" s="1"/>
  <c r="D944" i="4"/>
  <c r="K944" i="4" s="1"/>
  <c r="D896" i="4"/>
  <c r="K896" i="4" s="1"/>
  <c r="D888" i="4"/>
  <c r="K888" i="4" s="1"/>
  <c r="D880" i="4"/>
  <c r="K880" i="4" s="1"/>
  <c r="D832" i="4"/>
  <c r="K832" i="4" s="1"/>
  <c r="D824" i="4"/>
  <c r="K824" i="4" s="1"/>
  <c r="D816" i="4"/>
  <c r="K816" i="4" s="1"/>
  <c r="D768" i="4"/>
  <c r="K768" i="4" s="1"/>
  <c r="D760" i="4"/>
  <c r="K760" i="4" s="1"/>
  <c r="D752" i="4"/>
  <c r="K752" i="4" s="1"/>
  <c r="D704" i="4"/>
  <c r="K704" i="4" s="1"/>
  <c r="D696" i="4"/>
  <c r="K696" i="4" s="1"/>
  <c r="D688" i="4"/>
  <c r="K688" i="4" s="1"/>
  <c r="D656" i="4"/>
  <c r="K656" i="4" s="1"/>
  <c r="D640" i="4"/>
  <c r="K640" i="4" s="1"/>
  <c r="D624" i="4"/>
  <c r="K624" i="4" s="1"/>
  <c r="D592" i="4"/>
  <c r="K592" i="4" s="1"/>
  <c r="D576" i="4"/>
  <c r="K576" i="4" s="1"/>
  <c r="D560" i="4"/>
  <c r="K560" i="4" s="1"/>
  <c r="D552" i="4"/>
  <c r="K552" i="4" s="1"/>
  <c r="D528" i="4"/>
  <c r="K528" i="4" s="1"/>
  <c r="D512" i="4"/>
  <c r="K512" i="4" s="1"/>
  <c r="D496" i="4"/>
  <c r="K496" i="4" s="1"/>
  <c r="D488" i="4"/>
  <c r="K488" i="4" s="1"/>
  <c r="D464" i="4"/>
  <c r="K464" i="4" s="1"/>
  <c r="D448" i="4"/>
  <c r="K448" i="4" s="1"/>
  <c r="D432" i="4"/>
  <c r="K432" i="4" s="1"/>
  <c r="D416" i="4"/>
  <c r="K416" i="4" s="1"/>
  <c r="D400" i="4"/>
  <c r="K400" i="4" s="1"/>
  <c r="D384" i="4"/>
  <c r="K384" i="4" s="1"/>
  <c r="D368" i="4"/>
  <c r="K368" i="4" s="1"/>
  <c r="D352" i="4"/>
  <c r="K352" i="4" s="1"/>
  <c r="D336" i="4"/>
  <c r="K336" i="4" s="1"/>
  <c r="D320" i="4"/>
  <c r="K320" i="4" s="1"/>
  <c r="D288" i="4"/>
  <c r="K288" i="4" s="1"/>
  <c r="D272" i="4"/>
  <c r="K272" i="4" s="1"/>
  <c r="D256" i="4"/>
  <c r="K256" i="4" s="1"/>
  <c r="D240" i="4"/>
  <c r="K240" i="4" s="1"/>
  <c r="D224" i="4"/>
  <c r="K224" i="4" s="1"/>
  <c r="D208" i="4"/>
  <c r="K208" i="4" s="1"/>
  <c r="D192" i="4"/>
  <c r="K192" i="4" s="1"/>
  <c r="D176" i="4"/>
  <c r="K176" i="4" s="1"/>
  <c r="D160" i="4"/>
  <c r="K160" i="4" s="1"/>
  <c r="D144" i="4"/>
  <c r="K144" i="4" s="1"/>
  <c r="D128" i="4"/>
  <c r="K128" i="4" s="1"/>
  <c r="D112" i="4"/>
  <c r="K112" i="4" s="1"/>
  <c r="D96" i="4"/>
  <c r="K96" i="4" s="1"/>
  <c r="D80" i="4"/>
  <c r="K80" i="4" s="1"/>
  <c r="D64" i="4"/>
  <c r="K64" i="4" s="1"/>
  <c r="D48" i="4"/>
  <c r="K48" i="4" s="1"/>
  <c r="D32" i="4"/>
  <c r="K32" i="4" s="1"/>
  <c r="D16" i="4"/>
  <c r="K16" i="4" s="1"/>
  <c r="D2529" i="4"/>
  <c r="K2529" i="4" s="1"/>
  <c r="D2513" i="4"/>
  <c r="K2513" i="4" s="1"/>
  <c r="D2497" i="4"/>
  <c r="K2497" i="4" s="1"/>
  <c r="D2481" i="4"/>
  <c r="K2481" i="4" s="1"/>
  <c r="D2465" i="4"/>
  <c r="K2465" i="4" s="1"/>
  <c r="D2449" i="4"/>
  <c r="K2449" i="4" s="1"/>
  <c r="D2433" i="4"/>
  <c r="K2433" i="4" s="1"/>
  <c r="D2417" i="4"/>
  <c r="K2417" i="4" s="1"/>
  <c r="D2401" i="4"/>
  <c r="K2401" i="4" s="1"/>
  <c r="D2385" i="4"/>
  <c r="K2385" i="4" s="1"/>
  <c r="D2369" i="4"/>
  <c r="K2369" i="4" s="1"/>
  <c r="D2353" i="4"/>
  <c r="K2353" i="4" s="1"/>
  <c r="D2337" i="4"/>
  <c r="K2337" i="4" s="1"/>
  <c r="D2321" i="4"/>
  <c r="K2321" i="4" s="1"/>
  <c r="D2305" i="4"/>
  <c r="K2305" i="4" s="1"/>
  <c r="D2289" i="4"/>
  <c r="K2289" i="4" s="1"/>
  <c r="D2273" i="4"/>
  <c r="K2273" i="4" s="1"/>
  <c r="D2257" i="4"/>
  <c r="K2257" i="4" s="1"/>
  <c r="D2241" i="4"/>
  <c r="K2241" i="4" s="1"/>
  <c r="D2225" i="4"/>
  <c r="K2225" i="4" s="1"/>
  <c r="D2209" i="4"/>
  <c r="K2209" i="4" s="1"/>
  <c r="D2193" i="4"/>
  <c r="K2193" i="4" s="1"/>
  <c r="D2177" i="4"/>
  <c r="K2177" i="4" s="1"/>
  <c r="D2161" i="4"/>
  <c r="K2161" i="4" s="1"/>
  <c r="D2145" i="4"/>
  <c r="K2145" i="4" s="1"/>
  <c r="D2129" i="4"/>
  <c r="K2129" i="4" s="1"/>
  <c r="D2097" i="4"/>
  <c r="K2097" i="4" s="1"/>
  <c r="D2081" i="4"/>
  <c r="K2081" i="4" s="1"/>
  <c r="D2065" i="4"/>
  <c r="K2065" i="4" s="1"/>
  <c r="D2033" i="4"/>
  <c r="K2033" i="4" s="1"/>
  <c r="D2017" i="4"/>
  <c r="K2017" i="4" s="1"/>
  <c r="D2001" i="4"/>
  <c r="K2001" i="4" s="1"/>
  <c r="D1985" i="4"/>
  <c r="K1985" i="4" s="1"/>
  <c r="D1969" i="4"/>
  <c r="K1969" i="4" s="1"/>
  <c r="D1953" i="4"/>
  <c r="K1953" i="4" s="1"/>
  <c r="D1937" i="4"/>
  <c r="K1937" i="4" s="1"/>
  <c r="D1921" i="4"/>
  <c r="K1921" i="4" s="1"/>
  <c r="D1905" i="4"/>
  <c r="K1905" i="4" s="1"/>
  <c r="D1889" i="4"/>
  <c r="K1889" i="4" s="1"/>
  <c r="D1857" i="4"/>
  <c r="K1857" i="4" s="1"/>
  <c r="D1841" i="4"/>
  <c r="K1841" i="4" s="1"/>
  <c r="D1825" i="4"/>
  <c r="K1825" i="4" s="1"/>
  <c r="D1793" i="4"/>
  <c r="K1793" i="4" s="1"/>
  <c r="D1777" i="4"/>
  <c r="K1777" i="4" s="1"/>
  <c r="D1761" i="4"/>
  <c r="K1761" i="4" s="1"/>
  <c r="D1729" i="4"/>
  <c r="K1729" i="4" s="1"/>
  <c r="D1713" i="4"/>
  <c r="K1713" i="4" s="1"/>
  <c r="D1697" i="4"/>
  <c r="K1697" i="4" s="1"/>
  <c r="D1681" i="4"/>
  <c r="K1681" i="4" s="1"/>
  <c r="D1665" i="4"/>
  <c r="K1665" i="4" s="1"/>
  <c r="D1642" i="4"/>
  <c r="K1642" i="4" s="1"/>
  <c r="D1601" i="4"/>
  <c r="K1601" i="4" s="1"/>
  <c r="D1578" i="4"/>
  <c r="K1578" i="4" s="1"/>
  <c r="D1538" i="4"/>
  <c r="K1538" i="4" s="1"/>
  <c r="D1498" i="4"/>
  <c r="K1498" i="4" s="1"/>
  <c r="D1458" i="4"/>
  <c r="K1458" i="4" s="1"/>
  <c r="D1418" i="4"/>
  <c r="K1418" i="4" s="1"/>
  <c r="D1377" i="4"/>
  <c r="K1377" i="4" s="1"/>
  <c r="D1354" i="4"/>
  <c r="K1354" i="4" s="1"/>
  <c r="D1313" i="4"/>
  <c r="K1313" i="4" s="1"/>
  <c r="D1290" i="4"/>
  <c r="K1290" i="4" s="1"/>
  <c r="D1250" i="4"/>
  <c r="K1250" i="4" s="1"/>
  <c r="D1209" i="4"/>
  <c r="K1209" i="4" s="1"/>
  <c r="D1093" i="4"/>
  <c r="K1093" i="4" s="1"/>
  <c r="D1041" i="4"/>
  <c r="K1041" i="4" s="1"/>
  <c r="D993" i="4"/>
  <c r="K993" i="4" s="1"/>
  <c r="D947" i="4"/>
  <c r="K947" i="4" s="1"/>
  <c r="D822" i="4"/>
  <c r="K822" i="4" s="1"/>
  <c r="D800" i="4"/>
  <c r="K800" i="4" s="1"/>
  <c r="D774" i="4"/>
  <c r="K774" i="4" s="1"/>
  <c r="D749" i="4"/>
  <c r="K749" i="4" s="1"/>
  <c r="D728" i="4"/>
  <c r="K728" i="4" s="1"/>
  <c r="D703" i="4"/>
  <c r="K703" i="4" s="1"/>
  <c r="D681" i="4"/>
  <c r="K681" i="4" s="1"/>
  <c r="D657" i="4"/>
  <c r="K657" i="4" s="1"/>
  <c r="D574" i="4"/>
  <c r="K574" i="4" s="1"/>
  <c r="D360" i="4"/>
  <c r="K360" i="4" s="1"/>
  <c r="D232" i="4"/>
  <c r="K232" i="4" s="1"/>
  <c r="D142" i="4"/>
  <c r="K142" i="4" s="1"/>
  <c r="D104" i="4"/>
  <c r="K104" i="4" s="1"/>
  <c r="D14" i="4"/>
  <c r="K14" i="4" s="1"/>
  <c r="D2527" i="4"/>
  <c r="K2527" i="4" s="1"/>
  <c r="D2519" i="4"/>
  <c r="K2519" i="4" s="1"/>
  <c r="D2511" i="4"/>
  <c r="K2511" i="4" s="1"/>
  <c r="D2495" i="4"/>
  <c r="K2495" i="4" s="1"/>
  <c r="D2487" i="4"/>
  <c r="K2487" i="4" s="1"/>
  <c r="D2471" i="4"/>
  <c r="K2471" i="4" s="1"/>
  <c r="D2463" i="4"/>
  <c r="K2463" i="4" s="1"/>
  <c r="D2455" i="4"/>
  <c r="K2455" i="4" s="1"/>
  <c r="D2447" i="4"/>
  <c r="K2447" i="4" s="1"/>
  <c r="D2431" i="4"/>
  <c r="K2431" i="4" s="1"/>
  <c r="D2423" i="4"/>
  <c r="K2423" i="4" s="1"/>
  <c r="D2407" i="4"/>
  <c r="K2407" i="4" s="1"/>
  <c r="D2399" i="4"/>
  <c r="K2399" i="4" s="1"/>
  <c r="D2391" i="4"/>
  <c r="K2391" i="4" s="1"/>
  <c r="D2383" i="4"/>
  <c r="K2383" i="4" s="1"/>
  <c r="D2367" i="4"/>
  <c r="K2367" i="4" s="1"/>
  <c r="D2359" i="4"/>
  <c r="K2359" i="4" s="1"/>
  <c r="D2351" i="4"/>
  <c r="K2351" i="4" s="1"/>
  <c r="D2343" i="4"/>
  <c r="K2343" i="4" s="1"/>
  <c r="D2335" i="4"/>
  <c r="K2335" i="4" s="1"/>
  <c r="D2327" i="4"/>
  <c r="K2327" i="4" s="1"/>
  <c r="D2319" i="4"/>
  <c r="K2319" i="4" s="1"/>
  <c r="D2311" i="4"/>
  <c r="K2311" i="4" s="1"/>
  <c r="D2303" i="4"/>
  <c r="K2303" i="4" s="1"/>
  <c r="D2295" i="4"/>
  <c r="K2295" i="4" s="1"/>
  <c r="D2287" i="4"/>
  <c r="K2287" i="4" s="1"/>
  <c r="D2279" i="4"/>
  <c r="K2279" i="4" s="1"/>
  <c r="D2271" i="4"/>
  <c r="K2271" i="4" s="1"/>
  <c r="D2255" i="4"/>
  <c r="K2255" i="4" s="1"/>
  <c r="D2247" i="4"/>
  <c r="K2247" i="4" s="1"/>
  <c r="D2239" i="4"/>
  <c r="K2239" i="4" s="1"/>
  <c r="D2231" i="4"/>
  <c r="K2231" i="4" s="1"/>
  <c r="D2223" i="4"/>
  <c r="K2223" i="4" s="1"/>
  <c r="D2215" i="4"/>
  <c r="K2215" i="4" s="1"/>
  <c r="D2207" i="4"/>
  <c r="K2207" i="4" s="1"/>
  <c r="D2191" i="4"/>
  <c r="K2191" i="4" s="1"/>
  <c r="D2183" i="4"/>
  <c r="K2183" i="4" s="1"/>
  <c r="D2167" i="4"/>
  <c r="K2167" i="4" s="1"/>
  <c r="D2159" i="4"/>
  <c r="K2159" i="4" s="1"/>
  <c r="D2151" i="4"/>
  <c r="K2151" i="4" s="1"/>
  <c r="D2143" i="4"/>
  <c r="K2143" i="4" s="1"/>
  <c r="D2127" i="4"/>
  <c r="K2127" i="4" s="1"/>
  <c r="D2119" i="4"/>
  <c r="K2119" i="4" s="1"/>
  <c r="D2111" i="4"/>
  <c r="K2111" i="4" s="1"/>
  <c r="D2103" i="4"/>
  <c r="K2103" i="4" s="1"/>
  <c r="D2095" i="4"/>
  <c r="K2095" i="4" s="1"/>
  <c r="D2087" i="4"/>
  <c r="K2087" i="4" s="1"/>
  <c r="D2079" i="4"/>
  <c r="K2079" i="4" s="1"/>
  <c r="D2071" i="4"/>
  <c r="K2071" i="4" s="1"/>
  <c r="D2063" i="4"/>
  <c r="K2063" i="4" s="1"/>
  <c r="D2055" i="4"/>
  <c r="K2055" i="4" s="1"/>
  <c r="D2047" i="4"/>
  <c r="K2047" i="4" s="1"/>
  <c r="D2039" i="4"/>
  <c r="K2039" i="4" s="1"/>
  <c r="D2031" i="4"/>
  <c r="K2031" i="4" s="1"/>
  <c r="D2015" i="4"/>
  <c r="K2015" i="4" s="1"/>
  <c r="D2007" i="4"/>
  <c r="K2007" i="4" s="1"/>
  <c r="D1999" i="4"/>
  <c r="K1999" i="4" s="1"/>
  <c r="D1991" i="4"/>
  <c r="K1991" i="4" s="1"/>
  <c r="D1983" i="4"/>
  <c r="K1983" i="4" s="1"/>
  <c r="D1975" i="4"/>
  <c r="K1975" i="4" s="1"/>
  <c r="D1967" i="4"/>
  <c r="K1967" i="4" s="1"/>
  <c r="D1951" i="4"/>
  <c r="K1951" i="4" s="1"/>
  <c r="D1943" i="4"/>
  <c r="K1943" i="4" s="1"/>
  <c r="D1935" i="4"/>
  <c r="K1935" i="4" s="1"/>
  <c r="D1927" i="4"/>
  <c r="K1927" i="4" s="1"/>
  <c r="D1919" i="4"/>
  <c r="K1919" i="4" s="1"/>
  <c r="D1911" i="4"/>
  <c r="K1911" i="4" s="1"/>
  <c r="D1903" i="4"/>
  <c r="K1903" i="4" s="1"/>
  <c r="D1887" i="4"/>
  <c r="K1887" i="4" s="1"/>
  <c r="D1879" i="4"/>
  <c r="K1879" i="4" s="1"/>
  <c r="D1871" i="4"/>
  <c r="K1871" i="4" s="1"/>
  <c r="D1863" i="4"/>
  <c r="K1863" i="4" s="1"/>
  <c r="D1847" i="4"/>
  <c r="K1847" i="4" s="1"/>
  <c r="D1839" i="4"/>
  <c r="K1839" i="4" s="1"/>
  <c r="D1831" i="4"/>
  <c r="K1831" i="4" s="1"/>
  <c r="D1823" i="4"/>
  <c r="K1823" i="4" s="1"/>
  <c r="D1815" i="4"/>
  <c r="K1815" i="4" s="1"/>
  <c r="D1807" i="4"/>
  <c r="K1807" i="4" s="1"/>
  <c r="D1799" i="4"/>
  <c r="K1799" i="4" s="1"/>
  <c r="D1791" i="4"/>
  <c r="K1791" i="4" s="1"/>
  <c r="D1775" i="4"/>
  <c r="K1775" i="4" s="1"/>
  <c r="D1767" i="4"/>
  <c r="K1767" i="4" s="1"/>
  <c r="D1759" i="4"/>
  <c r="K1759" i="4" s="1"/>
  <c r="D1751" i="4"/>
  <c r="K1751" i="4" s="1"/>
  <c r="D1735" i="4"/>
  <c r="K1735" i="4" s="1"/>
  <c r="D1727" i="4"/>
  <c r="K1727" i="4" s="1"/>
  <c r="D1711" i="4"/>
  <c r="K1711" i="4" s="1"/>
  <c r="D1703" i="4"/>
  <c r="K1703" i="4" s="1"/>
  <c r="D1695" i="4"/>
  <c r="K1695" i="4" s="1"/>
  <c r="D1687" i="4"/>
  <c r="K1687" i="4" s="1"/>
  <c r="D1671" i="4"/>
  <c r="K1671" i="4" s="1"/>
  <c r="D1663" i="4"/>
  <c r="K1663" i="4" s="1"/>
  <c r="D1647" i="4"/>
  <c r="K1647" i="4" s="1"/>
  <c r="D1639" i="4"/>
  <c r="K1639" i="4" s="1"/>
  <c r="D1631" i="4"/>
  <c r="K1631" i="4" s="1"/>
  <c r="D1623" i="4"/>
  <c r="K1623" i="4" s="1"/>
  <c r="D1615" i="4"/>
  <c r="K1615" i="4" s="1"/>
  <c r="D1607" i="4"/>
  <c r="K1607" i="4" s="1"/>
  <c r="D1599" i="4"/>
  <c r="K1599" i="4" s="1"/>
  <c r="D1591" i="4"/>
  <c r="K1591" i="4" s="1"/>
  <c r="D1583" i="4"/>
  <c r="K1583" i="4" s="1"/>
  <c r="D1575" i="4"/>
  <c r="K1575" i="4" s="1"/>
  <c r="D1567" i="4"/>
  <c r="K1567" i="4" s="1"/>
  <c r="D1559" i="4"/>
  <c r="K1559" i="4" s="1"/>
  <c r="D1551" i="4"/>
  <c r="K1551" i="4" s="1"/>
  <c r="D1535" i="4"/>
  <c r="K1535" i="4" s="1"/>
  <c r="D1527" i="4"/>
  <c r="K1527" i="4" s="1"/>
  <c r="D1519" i="4"/>
  <c r="K1519" i="4" s="1"/>
  <c r="D1511" i="4"/>
  <c r="K1511" i="4" s="1"/>
  <c r="D1495" i="4"/>
  <c r="K1495" i="4" s="1"/>
  <c r="D1487" i="4"/>
  <c r="K1487" i="4" s="1"/>
  <c r="D1471" i="4"/>
  <c r="K1471" i="4" s="1"/>
  <c r="D1463" i="4"/>
  <c r="K1463" i="4" s="1"/>
  <c r="D1455" i="4"/>
  <c r="K1455" i="4" s="1"/>
  <c r="D1447" i="4"/>
  <c r="K1447" i="4" s="1"/>
  <c r="D1431" i="4"/>
  <c r="K1431" i="4" s="1"/>
  <c r="D1423" i="4"/>
  <c r="K1423" i="4" s="1"/>
  <c r="D1407" i="4"/>
  <c r="K1407" i="4" s="1"/>
  <c r="D1399" i="4"/>
  <c r="K1399" i="4" s="1"/>
  <c r="D1391" i="4"/>
  <c r="K1391" i="4" s="1"/>
  <c r="D1383" i="4"/>
  <c r="K1383" i="4" s="1"/>
  <c r="D1367" i="4"/>
  <c r="K1367" i="4" s="1"/>
  <c r="D1359" i="4"/>
  <c r="K1359" i="4" s="1"/>
  <c r="D1351" i="4"/>
  <c r="K1351" i="4" s="1"/>
  <c r="D1343" i="4"/>
  <c r="K1343" i="4" s="1"/>
  <c r="D1335" i="4"/>
  <c r="K1335" i="4" s="1"/>
  <c r="D1327" i="4"/>
  <c r="K1327" i="4" s="1"/>
  <c r="D1319" i="4"/>
  <c r="K1319" i="4" s="1"/>
  <c r="D1311" i="4"/>
  <c r="K1311" i="4" s="1"/>
  <c r="D1303" i="4"/>
  <c r="K1303" i="4" s="1"/>
  <c r="D1295" i="4"/>
  <c r="K1295" i="4" s="1"/>
  <c r="D1287" i="4"/>
  <c r="K1287" i="4" s="1"/>
  <c r="D1279" i="4"/>
  <c r="K1279" i="4" s="1"/>
  <c r="D1271" i="4"/>
  <c r="K1271" i="4" s="1"/>
  <c r="D1255" i="4"/>
  <c r="K1255" i="4" s="1"/>
  <c r="D1247" i="4"/>
  <c r="K1247" i="4" s="1"/>
  <c r="D1239" i="4"/>
  <c r="K1239" i="4" s="1"/>
  <c r="D1231" i="4"/>
  <c r="K1231" i="4" s="1"/>
  <c r="D1223" i="4"/>
  <c r="K1223" i="4" s="1"/>
  <c r="D1215" i="4"/>
  <c r="K1215" i="4" s="1"/>
  <c r="D1207" i="4"/>
  <c r="K1207" i="4" s="1"/>
  <c r="D1191" i="4"/>
  <c r="K1191" i="4" s="1"/>
  <c r="D1159" i="4"/>
  <c r="K1159" i="4" s="1"/>
  <c r="D1143" i="4"/>
  <c r="K1143" i="4" s="1"/>
  <c r="D1127" i="4"/>
  <c r="K1127" i="4" s="1"/>
  <c r="D1095" i="4"/>
  <c r="K1095" i="4" s="1"/>
  <c r="D1079" i="4"/>
  <c r="K1079" i="4" s="1"/>
  <c r="D1071" i="4"/>
  <c r="K1071" i="4" s="1"/>
  <c r="D1063" i="4"/>
  <c r="K1063" i="4" s="1"/>
  <c r="D1031" i="4"/>
  <c r="K1031" i="4" s="1"/>
  <c r="D1015" i="4"/>
  <c r="K1015" i="4" s="1"/>
  <c r="D1007" i="4"/>
  <c r="K1007" i="4" s="1"/>
  <c r="D999" i="4"/>
  <c r="K999" i="4" s="1"/>
  <c r="D967" i="4"/>
  <c r="K967" i="4" s="1"/>
  <c r="D951" i="4"/>
  <c r="K951" i="4" s="1"/>
  <c r="D943" i="4"/>
  <c r="K943" i="4" s="1"/>
  <c r="D935" i="4"/>
  <c r="K935" i="4" s="1"/>
  <c r="D903" i="4"/>
  <c r="K903" i="4" s="1"/>
  <c r="D887" i="4"/>
  <c r="K887" i="4" s="1"/>
  <c r="D879" i="4"/>
  <c r="K879" i="4" s="1"/>
  <c r="D871" i="4"/>
  <c r="K871" i="4" s="1"/>
  <c r="D839" i="4"/>
  <c r="K839" i="4" s="1"/>
  <c r="D823" i="4"/>
  <c r="K823" i="4" s="1"/>
  <c r="D815" i="4"/>
  <c r="K815" i="4" s="1"/>
  <c r="D807" i="4"/>
  <c r="K807" i="4" s="1"/>
  <c r="D775" i="4"/>
  <c r="K775" i="4" s="1"/>
  <c r="D759" i="4"/>
  <c r="K759" i="4" s="1"/>
  <c r="D751" i="4"/>
  <c r="K751" i="4" s="1"/>
  <c r="D711" i="4"/>
  <c r="K711" i="4" s="1"/>
  <c r="D695" i="4"/>
  <c r="K695" i="4" s="1"/>
  <c r="D687" i="4"/>
  <c r="K687" i="4" s="1"/>
  <c r="D647" i="4"/>
  <c r="K647" i="4" s="1"/>
  <c r="D631" i="4"/>
  <c r="K631" i="4" s="1"/>
  <c r="D623" i="4"/>
  <c r="K623" i="4" s="1"/>
  <c r="D2528" i="4"/>
  <c r="K2528" i="4" s="1"/>
  <c r="D2512" i="4"/>
  <c r="K2512" i="4" s="1"/>
  <c r="D2496" i="4"/>
  <c r="K2496" i="4" s="1"/>
  <c r="D2464" i="4"/>
  <c r="K2464" i="4" s="1"/>
  <c r="D2448" i="4"/>
  <c r="K2448" i="4" s="1"/>
  <c r="D2432" i="4"/>
  <c r="K2432" i="4" s="1"/>
  <c r="D2416" i="4"/>
  <c r="K2416" i="4" s="1"/>
  <c r="D2400" i="4"/>
  <c r="K2400" i="4" s="1"/>
  <c r="D2384" i="4"/>
  <c r="K2384" i="4" s="1"/>
  <c r="D2368" i="4"/>
  <c r="K2368" i="4" s="1"/>
  <c r="D2352" i="4"/>
  <c r="K2352" i="4" s="1"/>
  <c r="D2336" i="4"/>
  <c r="K2336" i="4" s="1"/>
  <c r="D2320" i="4"/>
  <c r="K2320" i="4" s="1"/>
  <c r="D2304" i="4"/>
  <c r="K2304" i="4" s="1"/>
  <c r="D2288" i="4"/>
  <c r="K2288" i="4" s="1"/>
  <c r="D2272" i="4"/>
  <c r="K2272" i="4" s="1"/>
  <c r="D2256" i="4"/>
  <c r="K2256" i="4" s="1"/>
  <c r="D2240" i="4"/>
  <c r="K2240" i="4" s="1"/>
  <c r="D2224" i="4"/>
  <c r="K2224" i="4" s="1"/>
  <c r="D2208" i="4"/>
  <c r="K2208" i="4" s="1"/>
  <c r="D2192" i="4"/>
  <c r="K2192" i="4" s="1"/>
  <c r="D2176" i="4"/>
  <c r="K2176" i="4" s="1"/>
  <c r="D2160" i="4"/>
  <c r="K2160" i="4" s="1"/>
  <c r="D2144" i="4"/>
  <c r="K2144" i="4" s="1"/>
  <c r="D2128" i="4"/>
  <c r="K2128" i="4" s="1"/>
  <c r="D2112" i="4"/>
  <c r="K2112" i="4" s="1"/>
  <c r="D2096" i="4"/>
  <c r="K2096" i="4" s="1"/>
  <c r="D2080" i="4"/>
  <c r="K2080" i="4" s="1"/>
  <c r="D2064" i="4"/>
  <c r="K2064" i="4" s="1"/>
  <c r="D2048" i="4"/>
  <c r="K2048" i="4" s="1"/>
  <c r="D2032" i="4"/>
  <c r="K2032" i="4" s="1"/>
  <c r="D2016" i="4"/>
  <c r="K2016" i="4" s="1"/>
  <c r="D2000" i="4"/>
  <c r="K2000" i="4" s="1"/>
  <c r="D1984" i="4"/>
  <c r="K1984" i="4" s="1"/>
  <c r="D1968" i="4"/>
  <c r="K1968" i="4" s="1"/>
  <c r="D1952" i="4"/>
  <c r="K1952" i="4" s="1"/>
  <c r="D1936" i="4"/>
  <c r="K1936" i="4" s="1"/>
  <c r="D1920" i="4"/>
  <c r="K1920" i="4" s="1"/>
  <c r="D1904" i="4"/>
  <c r="K1904" i="4" s="1"/>
  <c r="D1888" i="4"/>
  <c r="K1888" i="4" s="1"/>
  <c r="D1872" i="4"/>
  <c r="K1872" i="4" s="1"/>
  <c r="D1856" i="4"/>
  <c r="K1856" i="4" s="1"/>
  <c r="D1840" i="4"/>
  <c r="K1840" i="4" s="1"/>
  <c r="D1824" i="4"/>
  <c r="K1824" i="4" s="1"/>
  <c r="D1808" i="4"/>
  <c r="K1808" i="4" s="1"/>
  <c r="D1792" i="4"/>
  <c r="K1792" i="4" s="1"/>
  <c r="D1776" i="4"/>
  <c r="K1776" i="4" s="1"/>
  <c r="D1760" i="4"/>
  <c r="K1760" i="4" s="1"/>
  <c r="D1728" i="4"/>
  <c r="K1728" i="4" s="1"/>
  <c r="D1712" i="4"/>
  <c r="K1712" i="4" s="1"/>
  <c r="D1696" i="4"/>
  <c r="K1696" i="4" s="1"/>
  <c r="D1330" i="4"/>
  <c r="K1330" i="4" s="1"/>
  <c r="D1087" i="4"/>
  <c r="K1087" i="4" s="1"/>
  <c r="D1014" i="4"/>
  <c r="K1014" i="4" s="1"/>
  <c r="D966" i="4"/>
  <c r="K966" i="4" s="1"/>
  <c r="D893" i="4"/>
  <c r="K893" i="4" s="1"/>
  <c r="D846" i="4"/>
  <c r="K846" i="4" s="1"/>
  <c r="D773" i="4"/>
  <c r="K773" i="4" s="1"/>
  <c r="D630" i="4"/>
  <c r="K630" i="4" s="1"/>
  <c r="D606" i="4"/>
  <c r="K606" i="4" s="1"/>
  <c r="D350" i="4"/>
  <c r="K350" i="4" s="1"/>
  <c r="D94" i="4"/>
  <c r="K94" i="4" s="1"/>
  <c r="D2462" i="4"/>
  <c r="K2462" i="4" s="1"/>
  <c r="D2422" i="4"/>
  <c r="K2422" i="4" s="1"/>
  <c r="D2358" i="4"/>
  <c r="K2358" i="4" s="1"/>
  <c r="D2334" i="4"/>
  <c r="K2334" i="4" s="1"/>
  <c r="D2302" i="4"/>
  <c r="K2302" i="4" s="1"/>
  <c r="D2230" i="4"/>
  <c r="K2230" i="4" s="1"/>
  <c r="D2158" i="4"/>
  <c r="K2158" i="4" s="1"/>
  <c r="D2126" i="4"/>
  <c r="K2126" i="4" s="1"/>
  <c r="D1902" i="4"/>
  <c r="K1902" i="4" s="1"/>
  <c r="D1790" i="4"/>
  <c r="K1790" i="4" s="1"/>
  <c r="D1766" i="4"/>
  <c r="K1766" i="4" s="1"/>
  <c r="D1726" i="4"/>
  <c r="K1726" i="4" s="1"/>
  <c r="D1614" i="4"/>
  <c r="K1614" i="4" s="1"/>
  <c r="D1582" i="4"/>
  <c r="K1582" i="4" s="1"/>
  <c r="D1558" i="4"/>
  <c r="K1558" i="4" s="1"/>
  <c r="D1494" i="4"/>
  <c r="K1494" i="4" s="1"/>
  <c r="D1462" i="4"/>
  <c r="K1462" i="4" s="1"/>
  <c r="D1422" i="4"/>
  <c r="K1422" i="4" s="1"/>
  <c r="D1318" i="4"/>
  <c r="K1318" i="4" s="1"/>
  <c r="D1286" i="4"/>
  <c r="K1286" i="4" s="1"/>
  <c r="D1254" i="4"/>
  <c r="K1254" i="4" s="1"/>
  <c r="D862" i="4"/>
  <c r="K862" i="4" s="1"/>
  <c r="D798" i="4"/>
  <c r="K798" i="4" s="1"/>
  <c r="D534" i="4"/>
  <c r="K534" i="4" s="1"/>
  <c r="D422" i="4"/>
  <c r="K422" i="4" s="1"/>
  <c r="D2517" i="4"/>
  <c r="K2517" i="4" s="1"/>
  <c r="D2485" i="4"/>
  <c r="K2485" i="4" s="1"/>
  <c r="D2461" i="4"/>
  <c r="K2461" i="4" s="1"/>
  <c r="D2421" i="4"/>
  <c r="K2421" i="4" s="1"/>
  <c r="D2389" i="4"/>
  <c r="K2389" i="4" s="1"/>
  <c r="D2357" i="4"/>
  <c r="K2357" i="4" s="1"/>
  <c r="D2317" i="4"/>
  <c r="K2317" i="4" s="1"/>
  <c r="D2253" i="4"/>
  <c r="K2253" i="4" s="1"/>
  <c r="D2013" i="4"/>
  <c r="K2013" i="4" s="1"/>
  <c r="D1381" i="4"/>
  <c r="K1381" i="4" s="1"/>
  <c r="D1473" i="4"/>
  <c r="K1473" i="4" s="1"/>
  <c r="D1180" i="4"/>
  <c r="K1180" i="4" s="1"/>
  <c r="D1108" i="4"/>
  <c r="K1108" i="4" s="1"/>
  <c r="D1052" i="4"/>
  <c r="K1052" i="4" s="1"/>
  <c r="D964" i="4"/>
  <c r="K964" i="4" s="1"/>
  <c r="D924" i="4"/>
  <c r="K924" i="4" s="1"/>
  <c r="D860" i="4"/>
  <c r="K860" i="4" s="1"/>
  <c r="D2531" i="4"/>
  <c r="K2531" i="4" s="1"/>
  <c r="D2523" i="4"/>
  <c r="K2523" i="4" s="1"/>
  <c r="D2515" i="4"/>
  <c r="K2515" i="4" s="1"/>
  <c r="D2507" i="4"/>
  <c r="K2507" i="4" s="1"/>
  <c r="D2499" i="4"/>
  <c r="K2499" i="4" s="1"/>
  <c r="D2491" i="4"/>
  <c r="K2491" i="4" s="1"/>
  <c r="D2483" i="4"/>
  <c r="K2483" i="4" s="1"/>
  <c r="D2475" i="4"/>
  <c r="K2475" i="4" s="1"/>
  <c r="D2467" i="4"/>
  <c r="K2467" i="4" s="1"/>
  <c r="D2459" i="4"/>
  <c r="K2459" i="4" s="1"/>
  <c r="D2451" i="4"/>
  <c r="K2451" i="4" s="1"/>
  <c r="D2443" i="4"/>
  <c r="K2443" i="4" s="1"/>
  <c r="D2435" i="4"/>
  <c r="K2435" i="4" s="1"/>
  <c r="D2427" i="4"/>
  <c r="K2427" i="4" s="1"/>
  <c r="D2419" i="4"/>
  <c r="K2419" i="4" s="1"/>
  <c r="D2411" i="4"/>
  <c r="K2411" i="4" s="1"/>
  <c r="D2403" i="4"/>
  <c r="K2403" i="4" s="1"/>
  <c r="D2387" i="4"/>
  <c r="K2387" i="4" s="1"/>
  <c r="D2379" i="4"/>
  <c r="K2379" i="4" s="1"/>
  <c r="D2371" i="4"/>
  <c r="K2371" i="4" s="1"/>
  <c r="D2363" i="4"/>
  <c r="K2363" i="4" s="1"/>
  <c r="D2355" i="4"/>
  <c r="K2355" i="4" s="1"/>
  <c r="D2347" i="4"/>
  <c r="K2347" i="4" s="1"/>
  <c r="D2339" i="4"/>
  <c r="K2339" i="4" s="1"/>
  <c r="D2331" i="4"/>
  <c r="K2331" i="4" s="1"/>
  <c r="D2323" i="4"/>
  <c r="K2323" i="4" s="1"/>
  <c r="D2315" i="4"/>
  <c r="K2315" i="4" s="1"/>
  <c r="D2307" i="4"/>
  <c r="K2307" i="4" s="1"/>
  <c r="D2299" i="4"/>
  <c r="K2299" i="4" s="1"/>
  <c r="D2291" i="4"/>
  <c r="K2291" i="4" s="1"/>
  <c r="D2283" i="4"/>
  <c r="K2283" i="4" s="1"/>
  <c r="D2275" i="4"/>
  <c r="K2275" i="4" s="1"/>
  <c r="D2267" i="4"/>
  <c r="K2267" i="4" s="1"/>
  <c r="D2259" i="4"/>
  <c r="K2259" i="4" s="1"/>
  <c r="D2251" i="4"/>
  <c r="K2251" i="4" s="1"/>
  <c r="D2243" i="4"/>
  <c r="K2243" i="4" s="1"/>
  <c r="D2235" i="4"/>
  <c r="K2235" i="4" s="1"/>
  <c r="D2227" i="4"/>
  <c r="K2227" i="4" s="1"/>
  <c r="D2219" i="4"/>
  <c r="K2219" i="4" s="1"/>
  <c r="D2211" i="4"/>
  <c r="K2211" i="4" s="1"/>
  <c r="D2203" i="4"/>
  <c r="K2203" i="4" s="1"/>
  <c r="D2195" i="4"/>
  <c r="K2195" i="4" s="1"/>
  <c r="D2187" i="4"/>
  <c r="K2187" i="4" s="1"/>
  <c r="D2179" i="4"/>
  <c r="K2179" i="4" s="1"/>
  <c r="D2171" i="4"/>
  <c r="K2171" i="4" s="1"/>
  <c r="D2163" i="4"/>
  <c r="K2163" i="4" s="1"/>
  <c r="D2147" i="4"/>
  <c r="K2147" i="4" s="1"/>
  <c r="D2139" i="4"/>
  <c r="K2139" i="4" s="1"/>
  <c r="D2131" i="4"/>
  <c r="K2131" i="4" s="1"/>
  <c r="D2123" i="4"/>
  <c r="K2123" i="4" s="1"/>
  <c r="D2107" i="4"/>
  <c r="K2107" i="4" s="1"/>
  <c r="D2099" i="4"/>
  <c r="K2099" i="4" s="1"/>
  <c r="D2091" i="4"/>
  <c r="K2091" i="4" s="1"/>
  <c r="D2083" i="4"/>
  <c r="K2083" i="4" s="1"/>
  <c r="D2075" i="4"/>
  <c r="K2075" i="4" s="1"/>
  <c r="D2067" i="4"/>
  <c r="K2067" i="4" s="1"/>
  <c r="D2059" i="4"/>
  <c r="K2059" i="4" s="1"/>
  <c r="D2051" i="4"/>
  <c r="K2051" i="4" s="1"/>
  <c r="D2043" i="4"/>
  <c r="K2043" i="4" s="1"/>
  <c r="D2035" i="4"/>
  <c r="K2035" i="4" s="1"/>
  <c r="D2027" i="4"/>
  <c r="K2027" i="4" s="1"/>
  <c r="D2019" i="4"/>
  <c r="K2019" i="4" s="1"/>
  <c r="D2011" i="4"/>
  <c r="K2011" i="4" s="1"/>
  <c r="D2003" i="4"/>
  <c r="K2003" i="4" s="1"/>
  <c r="D1995" i="4"/>
  <c r="K1995" i="4" s="1"/>
  <c r="D1987" i="4"/>
  <c r="K1987" i="4" s="1"/>
  <c r="D1979" i="4"/>
  <c r="K1979" i="4" s="1"/>
  <c r="D1971" i="4"/>
  <c r="K1971" i="4" s="1"/>
  <c r="D1963" i="4"/>
  <c r="K1963" i="4" s="1"/>
  <c r="D1955" i="4"/>
  <c r="K1955" i="4" s="1"/>
  <c r="D1947" i="4"/>
  <c r="K1947" i="4" s="1"/>
  <c r="D1939" i="4"/>
  <c r="K1939" i="4" s="1"/>
  <c r="D1931" i="4"/>
  <c r="K1931" i="4" s="1"/>
  <c r="D1923" i="4"/>
  <c r="K1923" i="4" s="1"/>
  <c r="D1907" i="4"/>
  <c r="K1907" i="4" s="1"/>
  <c r="D1899" i="4"/>
  <c r="K1899" i="4" s="1"/>
  <c r="D1891" i="4"/>
  <c r="K1891" i="4" s="1"/>
  <c r="D1883" i="4"/>
  <c r="K1883" i="4" s="1"/>
  <c r="D1867" i="4"/>
  <c r="K1867" i="4" s="1"/>
  <c r="D1859" i="4"/>
  <c r="K1859" i="4" s="1"/>
  <c r="D1851" i="4"/>
  <c r="K1851" i="4" s="1"/>
  <c r="D1843" i="4"/>
  <c r="K1843" i="4" s="1"/>
  <c r="D1835" i="4"/>
  <c r="K1835" i="4" s="1"/>
  <c r="D1827" i="4"/>
  <c r="K1827" i="4" s="1"/>
  <c r="D1819" i="4"/>
  <c r="K1819" i="4" s="1"/>
  <c r="D1811" i="4"/>
  <c r="K1811" i="4" s="1"/>
  <c r="D1803" i="4"/>
  <c r="K1803" i="4" s="1"/>
  <c r="D1795" i="4"/>
  <c r="K1795" i="4" s="1"/>
  <c r="D1787" i="4"/>
  <c r="K1787" i="4" s="1"/>
  <c r="D1779" i="4"/>
  <c r="K1779" i="4" s="1"/>
  <c r="D1771" i="4"/>
  <c r="K1771" i="4" s="1"/>
  <c r="D1763" i="4"/>
  <c r="K1763" i="4" s="1"/>
  <c r="D1755" i="4"/>
  <c r="K1755" i="4" s="1"/>
  <c r="D1747" i="4"/>
  <c r="K1747" i="4" s="1"/>
  <c r="D1739" i="4"/>
  <c r="K1739" i="4" s="1"/>
  <c r="D1731" i="4"/>
  <c r="K1731" i="4" s="1"/>
  <c r="D1723" i="4"/>
  <c r="K1723" i="4" s="1"/>
  <c r="D1715" i="4"/>
  <c r="K1715" i="4" s="1"/>
  <c r="D1707" i="4"/>
  <c r="K1707" i="4" s="1"/>
  <c r="D1699" i="4"/>
  <c r="K1699" i="4" s="1"/>
  <c r="D1691" i="4"/>
  <c r="K1691" i="4" s="1"/>
  <c r="D1683" i="4"/>
  <c r="K1683" i="4" s="1"/>
  <c r="D1675" i="4"/>
  <c r="K1675" i="4" s="1"/>
  <c r="D1667" i="4"/>
  <c r="K1667" i="4" s="1"/>
  <c r="D1659" i="4"/>
  <c r="K1659" i="4" s="1"/>
  <c r="D1651" i="4"/>
  <c r="K1651" i="4" s="1"/>
  <c r="D1643" i="4"/>
  <c r="K1643" i="4" s="1"/>
  <c r="D1627" i="4"/>
  <c r="K1627" i="4" s="1"/>
  <c r="D1619" i="4"/>
  <c r="K1619" i="4" s="1"/>
  <c r="D1611" i="4"/>
  <c r="K1611" i="4" s="1"/>
  <c r="D1603" i="4"/>
  <c r="K1603" i="4" s="1"/>
  <c r="D1595" i="4"/>
  <c r="K1595" i="4" s="1"/>
  <c r="D1587" i="4"/>
  <c r="K1587" i="4" s="1"/>
  <c r="D1579" i="4"/>
  <c r="K1579" i="4" s="1"/>
  <c r="D1571" i="4"/>
  <c r="K1571" i="4" s="1"/>
  <c r="D1563" i="4"/>
  <c r="K1563" i="4" s="1"/>
  <c r="D1555" i="4"/>
  <c r="K1555" i="4" s="1"/>
  <c r="D1547" i="4"/>
  <c r="K1547" i="4" s="1"/>
  <c r="D1539" i="4"/>
  <c r="K1539" i="4" s="1"/>
  <c r="D1531" i="4"/>
  <c r="K1531" i="4" s="1"/>
  <c r="D1523" i="4"/>
  <c r="K1523" i="4" s="1"/>
  <c r="D1515" i="4"/>
  <c r="K1515" i="4" s="1"/>
  <c r="D1507" i="4"/>
  <c r="K1507" i="4" s="1"/>
  <c r="D1499" i="4"/>
  <c r="K1499" i="4" s="1"/>
  <c r="D1491" i="4"/>
  <c r="K1491" i="4" s="1"/>
  <c r="D1483" i="4"/>
  <c r="K1483" i="4" s="1"/>
  <c r="D1475" i="4"/>
  <c r="K1475" i="4" s="1"/>
  <c r="D1467" i="4"/>
  <c r="K1467" i="4" s="1"/>
  <c r="D1459" i="4"/>
  <c r="K1459" i="4" s="1"/>
  <c r="D1451" i="4"/>
  <c r="K1451" i="4" s="1"/>
  <c r="D1443" i="4"/>
  <c r="K1443" i="4" s="1"/>
  <c r="D1435" i="4"/>
  <c r="K1435" i="4" s="1"/>
  <c r="D1427" i="4"/>
  <c r="K1427" i="4" s="1"/>
  <c r="D1419" i="4"/>
  <c r="K1419" i="4" s="1"/>
  <c r="D1411" i="4"/>
  <c r="K1411" i="4" s="1"/>
  <c r="D1403" i="4"/>
  <c r="K1403" i="4" s="1"/>
  <c r="D1387" i="4"/>
  <c r="K1387" i="4" s="1"/>
  <c r="D1379" i="4"/>
  <c r="K1379" i="4" s="1"/>
  <c r="D1371" i="4"/>
  <c r="K1371" i="4" s="1"/>
  <c r="D1363" i="4"/>
  <c r="K1363" i="4" s="1"/>
  <c r="D1355" i="4"/>
  <c r="K1355" i="4" s="1"/>
  <c r="D1347" i="4"/>
  <c r="K1347" i="4" s="1"/>
  <c r="D1339" i="4"/>
  <c r="K1339" i="4" s="1"/>
  <c r="D1331" i="4"/>
  <c r="K1331" i="4" s="1"/>
  <c r="D1323" i="4"/>
  <c r="K1323" i="4" s="1"/>
  <c r="D1315" i="4"/>
  <c r="K1315" i="4" s="1"/>
  <c r="D1307" i="4"/>
  <c r="K1307" i="4" s="1"/>
  <c r="D1299" i="4"/>
  <c r="K1299" i="4" s="1"/>
  <c r="D1291" i="4"/>
  <c r="K1291" i="4" s="1"/>
  <c r="D1283" i="4"/>
  <c r="K1283" i="4" s="1"/>
  <c r="D1275" i="4"/>
  <c r="K1275" i="4" s="1"/>
  <c r="D1267" i="4"/>
  <c r="K1267" i="4" s="1"/>
  <c r="D1259" i="4"/>
  <c r="K1259" i="4" s="1"/>
  <c r="D1251" i="4"/>
  <c r="K1251" i="4" s="1"/>
  <c r="D1243" i="4"/>
  <c r="K1243" i="4" s="1"/>
  <c r="D1235" i="4"/>
  <c r="K1235" i="4" s="1"/>
  <c r="D1227" i="4"/>
  <c r="K1227" i="4" s="1"/>
  <c r="D1219" i="4"/>
  <c r="K1219" i="4" s="1"/>
  <c r="D1211" i="4"/>
  <c r="K1211" i="4" s="1"/>
  <c r="D1203" i="4"/>
  <c r="K1203" i="4" s="1"/>
  <c r="D1195" i="4"/>
  <c r="K1195" i="4" s="1"/>
  <c r="D1187" i="4"/>
  <c r="K1187" i="4" s="1"/>
  <c r="D1171" i="4"/>
  <c r="K1171" i="4" s="1"/>
  <c r="D1163" i="4"/>
  <c r="K1163" i="4" s="1"/>
  <c r="D1147" i="4"/>
  <c r="K1147" i="4" s="1"/>
  <c r="D1123" i="4"/>
  <c r="K1123" i="4" s="1"/>
  <c r="D1107" i="4"/>
  <c r="K1107" i="4" s="1"/>
  <c r="D1099" i="4"/>
  <c r="K1099" i="4" s="1"/>
  <c r="D1091" i="4"/>
  <c r="K1091" i="4" s="1"/>
  <c r="D1083" i="4"/>
  <c r="K1083" i="4" s="1"/>
  <c r="D1059" i="4"/>
  <c r="K1059" i="4" s="1"/>
  <c r="D1043" i="4"/>
  <c r="K1043" i="4" s="1"/>
  <c r="D1035" i="4"/>
  <c r="K1035" i="4" s="1"/>
  <c r="D1027" i="4"/>
  <c r="K1027" i="4" s="1"/>
  <c r="D1019" i="4"/>
  <c r="K1019" i="4" s="1"/>
  <c r="D995" i="4"/>
  <c r="K995" i="4" s="1"/>
  <c r="D979" i="4"/>
  <c r="K979" i="4" s="1"/>
  <c r="D971" i="4"/>
  <c r="K971" i="4" s="1"/>
  <c r="D963" i="4"/>
  <c r="K963" i="4" s="1"/>
  <c r="D955" i="4"/>
  <c r="K955" i="4" s="1"/>
  <c r="D931" i="4"/>
  <c r="K931" i="4" s="1"/>
  <c r="D907" i="4"/>
  <c r="K907" i="4" s="1"/>
  <c r="D899" i="4"/>
  <c r="K899" i="4" s="1"/>
  <c r="D891" i="4"/>
  <c r="K891" i="4" s="1"/>
  <c r="D867" i="4"/>
  <c r="K867" i="4" s="1"/>
  <c r="D851" i="4"/>
  <c r="K851" i="4" s="1"/>
  <c r="D843" i="4"/>
  <c r="K843" i="4" s="1"/>
  <c r="D835" i="4"/>
  <c r="K835" i="4" s="1"/>
  <c r="D827" i="4"/>
  <c r="K827" i="4" s="1"/>
  <c r="D803" i="4"/>
  <c r="K803" i="4" s="1"/>
  <c r="D787" i="4"/>
  <c r="K787" i="4" s="1"/>
  <c r="D779" i="4"/>
  <c r="K779" i="4" s="1"/>
  <c r="D771" i="4"/>
  <c r="K771" i="4" s="1"/>
  <c r="D763" i="4"/>
  <c r="K763" i="4" s="1"/>
  <c r="D739" i="4"/>
  <c r="K739" i="4" s="1"/>
  <c r="D723" i="4"/>
  <c r="K723" i="4" s="1"/>
  <c r="D715" i="4"/>
  <c r="K715" i="4" s="1"/>
  <c r="D707" i="4"/>
  <c r="K707" i="4" s="1"/>
  <c r="D699" i="4"/>
  <c r="K699" i="4" s="1"/>
  <c r="D675" i="4"/>
  <c r="K675" i="4" s="1"/>
  <c r="D659" i="4"/>
  <c r="K659" i="4" s="1"/>
  <c r="D651" i="4"/>
  <c r="K651" i="4" s="1"/>
  <c r="D643" i="4"/>
  <c r="K643" i="4" s="1"/>
  <c r="D603" i="4"/>
  <c r="K603" i="4" s="1"/>
  <c r="D595" i="4"/>
  <c r="K595" i="4" s="1"/>
  <c r="D587" i="4"/>
  <c r="K587" i="4" s="1"/>
  <c r="D579" i="4"/>
  <c r="K579" i="4" s="1"/>
  <c r="D555" i="4"/>
  <c r="K555" i="4" s="1"/>
  <c r="D539" i="4"/>
  <c r="K539" i="4" s="1"/>
  <c r="D531" i="4"/>
  <c r="K531" i="4" s="1"/>
  <c r="D523" i="4"/>
  <c r="K523" i="4" s="1"/>
  <c r="D515" i="4"/>
  <c r="K515" i="4" s="1"/>
  <c r="D491" i="4"/>
  <c r="K491" i="4" s="1"/>
  <c r="D475" i="4"/>
  <c r="K475" i="4" s="1"/>
  <c r="D467" i="4"/>
  <c r="K467" i="4" s="1"/>
  <c r="D459" i="4"/>
  <c r="K459" i="4" s="1"/>
  <c r="D451" i="4"/>
  <c r="K451" i="4" s="1"/>
  <c r="D443" i="4"/>
  <c r="K443" i="4" s="1"/>
  <c r="D435" i="4"/>
  <c r="K435" i="4" s="1"/>
  <c r="D427" i="4"/>
  <c r="K427" i="4" s="1"/>
  <c r="D419" i="4"/>
  <c r="K419" i="4" s="1"/>
  <c r="D411" i="4"/>
  <c r="K411" i="4" s="1"/>
  <c r="D403" i="4"/>
  <c r="K403" i="4" s="1"/>
  <c r="D387" i="4"/>
  <c r="K387" i="4" s="1"/>
  <c r="D379" i="4"/>
  <c r="K379" i="4" s="1"/>
  <c r="D371" i="4"/>
  <c r="K371" i="4" s="1"/>
  <c r="D363" i="4"/>
  <c r="K363" i="4" s="1"/>
  <c r="D355" i="4"/>
  <c r="K355" i="4" s="1"/>
  <c r="D347" i="4"/>
  <c r="K347" i="4" s="1"/>
  <c r="D339" i="4"/>
  <c r="K339" i="4" s="1"/>
  <c r="D331" i="4"/>
  <c r="K331" i="4" s="1"/>
  <c r="D323" i="4"/>
  <c r="K323" i="4" s="1"/>
  <c r="D315" i="4"/>
  <c r="K315" i="4" s="1"/>
  <c r="D307" i="4"/>
  <c r="K307" i="4" s="1"/>
  <c r="D299" i="4"/>
  <c r="K299" i="4" s="1"/>
  <c r="D291" i="4"/>
  <c r="K291" i="4" s="1"/>
  <c r="D283" i="4"/>
  <c r="K283" i="4" s="1"/>
  <c r="D275" i="4"/>
  <c r="K275" i="4" s="1"/>
  <c r="D267" i="4"/>
  <c r="K267" i="4" s="1"/>
  <c r="D259" i="4"/>
  <c r="K259" i="4" s="1"/>
  <c r="D251" i="4"/>
  <c r="K251" i="4" s="1"/>
  <c r="D243" i="4"/>
  <c r="K243" i="4" s="1"/>
  <c r="D235" i="4"/>
  <c r="K235" i="4" s="1"/>
  <c r="D227" i="4"/>
  <c r="K227" i="4" s="1"/>
  <c r="D219" i="4"/>
  <c r="K219" i="4" s="1"/>
  <c r="D211" i="4"/>
  <c r="K211" i="4" s="1"/>
  <c r="D203" i="4"/>
  <c r="K203" i="4" s="1"/>
  <c r="D195" i="4"/>
  <c r="K195" i="4" s="1"/>
  <c r="D187" i="4"/>
  <c r="K187" i="4" s="1"/>
  <c r="D179" i="4"/>
  <c r="K179" i="4" s="1"/>
  <c r="D171" i="4"/>
  <c r="K171" i="4" s="1"/>
  <c r="D163" i="4"/>
  <c r="K163" i="4" s="1"/>
  <c r="D147" i="4"/>
  <c r="K147" i="4" s="1"/>
  <c r="D139" i="4"/>
  <c r="K139" i="4" s="1"/>
  <c r="D131" i="4"/>
  <c r="K131" i="4" s="1"/>
  <c r="D123" i="4"/>
  <c r="K123" i="4" s="1"/>
  <c r="D115" i="4"/>
  <c r="K115" i="4" s="1"/>
  <c r="D107" i="4"/>
  <c r="K107" i="4" s="1"/>
  <c r="D99" i="4"/>
  <c r="K99" i="4" s="1"/>
  <c r="D91" i="4"/>
  <c r="K91" i="4" s="1"/>
  <c r="D83" i="4"/>
  <c r="K83" i="4" s="1"/>
  <c r="D75" i="4"/>
  <c r="K75" i="4" s="1"/>
  <c r="D67" i="4"/>
  <c r="K67" i="4" s="1"/>
  <c r="D59" i="4"/>
  <c r="K59" i="4" s="1"/>
  <c r="D51" i="4"/>
  <c r="K51" i="4" s="1"/>
  <c r="D43" i="4"/>
  <c r="K43" i="4" s="1"/>
  <c r="D35" i="4"/>
  <c r="K35" i="4" s="1"/>
  <c r="D27" i="4"/>
  <c r="K27" i="4" s="1"/>
  <c r="D19" i="4"/>
  <c r="K19" i="4" s="1"/>
  <c r="D11" i="4"/>
  <c r="K11" i="4" s="1"/>
  <c r="D1609" i="4"/>
  <c r="K1609" i="4" s="1"/>
  <c r="D1149" i="4"/>
  <c r="K1149" i="4" s="1"/>
  <c r="D1102" i="4"/>
  <c r="K1102" i="4" s="1"/>
  <c r="D1029" i="4"/>
  <c r="K1029" i="4" s="1"/>
  <c r="D645" i="4"/>
  <c r="K645" i="4" s="1"/>
  <c r="D557" i="4"/>
  <c r="K557" i="4" s="1"/>
  <c r="D493" i="4"/>
  <c r="K493" i="4" s="1"/>
  <c r="D248" i="4"/>
  <c r="K248" i="4" s="1"/>
  <c r="D120" i="4"/>
  <c r="K120" i="4" s="1"/>
  <c r="D2486" i="4"/>
  <c r="K2486" i="4" s="1"/>
  <c r="D2430" i="4"/>
  <c r="K2430" i="4" s="1"/>
  <c r="D2398" i="4"/>
  <c r="K2398" i="4" s="1"/>
  <c r="D2342" i="4"/>
  <c r="K2342" i="4" s="1"/>
  <c r="D2294" i="4"/>
  <c r="K2294" i="4" s="1"/>
  <c r="D2270" i="4"/>
  <c r="K2270" i="4" s="1"/>
  <c r="D2206" i="4"/>
  <c r="K2206" i="4" s="1"/>
  <c r="D2142" i="4"/>
  <c r="K2142" i="4" s="1"/>
  <c r="D2118" i="4"/>
  <c r="K2118" i="4" s="1"/>
  <c r="D2094" i="4"/>
  <c r="K2094" i="4" s="1"/>
  <c r="D2062" i="4"/>
  <c r="K2062" i="4" s="1"/>
  <c r="D2030" i="4"/>
  <c r="K2030" i="4" s="1"/>
  <c r="D2014" i="4"/>
  <c r="K2014" i="4" s="1"/>
  <c r="D1982" i="4"/>
  <c r="K1982" i="4" s="1"/>
  <c r="D1918" i="4"/>
  <c r="K1918" i="4" s="1"/>
  <c r="D1838" i="4"/>
  <c r="K1838" i="4" s="1"/>
  <c r="D1710" i="4"/>
  <c r="K1710" i="4" s="1"/>
  <c r="D1686" i="4"/>
  <c r="K1686" i="4" s="1"/>
  <c r="D1662" i="4"/>
  <c r="K1662" i="4" s="1"/>
  <c r="D1534" i="4"/>
  <c r="K1534" i="4" s="1"/>
  <c r="D1470" i="4"/>
  <c r="K1470" i="4" s="1"/>
  <c r="D1398" i="4"/>
  <c r="K1398" i="4" s="1"/>
  <c r="D1358" i="4"/>
  <c r="K1358" i="4" s="1"/>
  <c r="D1302" i="4"/>
  <c r="K1302" i="4" s="1"/>
  <c r="D1182" i="4"/>
  <c r="K1182" i="4" s="1"/>
  <c r="D1118" i="4"/>
  <c r="K1118" i="4" s="1"/>
  <c r="D1062" i="4"/>
  <c r="K1062" i="4" s="1"/>
  <c r="D1006" i="4"/>
  <c r="K1006" i="4" s="1"/>
  <c r="D942" i="4"/>
  <c r="K942" i="4" s="1"/>
  <c r="D878" i="4"/>
  <c r="K878" i="4" s="1"/>
  <c r="D854" i="4"/>
  <c r="K854" i="4" s="1"/>
  <c r="D790" i="4"/>
  <c r="K790" i="4" s="1"/>
  <c r="D766" i="4"/>
  <c r="K766" i="4" s="1"/>
  <c r="D734" i="4"/>
  <c r="K734" i="4" s="1"/>
  <c r="D686" i="4"/>
  <c r="K686" i="4" s="1"/>
  <c r="D598" i="4"/>
  <c r="K598" i="4" s="1"/>
  <c r="D486" i="4"/>
  <c r="K486" i="4" s="1"/>
  <c r="D358" i="4"/>
  <c r="K358" i="4" s="1"/>
  <c r="D342" i="4"/>
  <c r="K342" i="4" s="1"/>
  <c r="D310" i="4"/>
  <c r="K310" i="4" s="1"/>
  <c r="D294" i="4"/>
  <c r="K294" i="4" s="1"/>
  <c r="D246" i="4"/>
  <c r="K246" i="4" s="1"/>
  <c r="D230" i="4"/>
  <c r="K230" i="4" s="1"/>
  <c r="D182" i="4"/>
  <c r="K182" i="4" s="1"/>
  <c r="D166" i="4"/>
  <c r="K166" i="4" s="1"/>
  <c r="D118" i="4"/>
  <c r="K118" i="4" s="1"/>
  <c r="D102" i="4"/>
  <c r="K102" i="4" s="1"/>
  <c r="D54" i="4"/>
  <c r="K54" i="4" s="1"/>
  <c r="D6" i="4"/>
  <c r="K6" i="4" s="1"/>
  <c r="D2508" i="4"/>
  <c r="K2508" i="4" s="1"/>
  <c r="D2492" i="4"/>
  <c r="K2492" i="4" s="1"/>
  <c r="D2476" i="4"/>
  <c r="K2476" i="4" s="1"/>
  <c r="D2444" i="4"/>
  <c r="K2444" i="4" s="1"/>
  <c r="D2428" i="4"/>
  <c r="K2428" i="4" s="1"/>
  <c r="D2412" i="4"/>
  <c r="K2412" i="4" s="1"/>
  <c r="D2396" i="4"/>
  <c r="K2396" i="4" s="1"/>
  <c r="D2380" i="4"/>
  <c r="K2380" i="4" s="1"/>
  <c r="D2364" i="4"/>
  <c r="K2364" i="4" s="1"/>
  <c r="D2348" i="4"/>
  <c r="K2348" i="4" s="1"/>
  <c r="D2332" i="4"/>
  <c r="K2332" i="4" s="1"/>
  <c r="D2316" i="4"/>
  <c r="K2316" i="4" s="1"/>
  <c r="D2300" i="4"/>
  <c r="K2300" i="4" s="1"/>
  <c r="D2268" i="4"/>
  <c r="K2268" i="4" s="1"/>
  <c r="D2252" i="4"/>
  <c r="K2252" i="4" s="1"/>
  <c r="D2236" i="4"/>
  <c r="K2236" i="4" s="1"/>
  <c r="D2204" i="4"/>
  <c r="K2204" i="4" s="1"/>
  <c r="D2188" i="4"/>
  <c r="K2188" i="4" s="1"/>
  <c r="D2172" i="4"/>
  <c r="K2172" i="4" s="1"/>
  <c r="D2156" i="4"/>
  <c r="K2156" i="4" s="1"/>
  <c r="D2140" i="4"/>
  <c r="K2140" i="4" s="1"/>
  <c r="D2124" i="4"/>
  <c r="K2124" i="4" s="1"/>
  <c r="D2108" i="4"/>
  <c r="K2108" i="4" s="1"/>
  <c r="D2076" i="4"/>
  <c r="K2076" i="4" s="1"/>
  <c r="D2060" i="4"/>
  <c r="K2060" i="4" s="1"/>
  <c r="D2044" i="4"/>
  <c r="K2044" i="4" s="1"/>
  <c r="D2028" i="4"/>
  <c r="K2028" i="4" s="1"/>
  <c r="D2012" i="4"/>
  <c r="K2012" i="4" s="1"/>
  <c r="D1996" i="4"/>
  <c r="K1996" i="4" s="1"/>
  <c r="D1964" i="4"/>
  <c r="K1964" i="4" s="1"/>
  <c r="D1948" i="4"/>
  <c r="K1948" i="4" s="1"/>
  <c r="D1932" i="4"/>
  <c r="K1932" i="4" s="1"/>
  <c r="D1916" i="4"/>
  <c r="K1916" i="4" s="1"/>
  <c r="D1900" i="4"/>
  <c r="K1900" i="4" s="1"/>
  <c r="D1884" i="4"/>
  <c r="K1884" i="4" s="1"/>
  <c r="D1868" i="4"/>
  <c r="K1868" i="4" s="1"/>
  <c r="D1852" i="4"/>
  <c r="K1852" i="4" s="1"/>
  <c r="D1836" i="4"/>
  <c r="K1836" i="4" s="1"/>
  <c r="D1820" i="4"/>
  <c r="K1820" i="4" s="1"/>
  <c r="D1804" i="4"/>
  <c r="K1804" i="4" s="1"/>
  <c r="D1788" i="4"/>
  <c r="K1788" i="4" s="1"/>
  <c r="D1772" i="4"/>
  <c r="K1772" i="4" s="1"/>
  <c r="D1756" i="4"/>
  <c r="K1756" i="4" s="1"/>
  <c r="D1740" i="4"/>
  <c r="K1740" i="4" s="1"/>
  <c r="D1724" i="4"/>
  <c r="K1724" i="4" s="1"/>
  <c r="D1708" i="4"/>
  <c r="K1708" i="4" s="1"/>
  <c r="D1692" i="4"/>
  <c r="K1692" i="4" s="1"/>
  <c r="D1676" i="4"/>
  <c r="K1676" i="4" s="1"/>
  <c r="D1658" i="4"/>
  <c r="K1658" i="4" s="1"/>
  <c r="D1636" i="4"/>
  <c r="K1636" i="4" s="1"/>
  <c r="D1617" i="4"/>
  <c r="K1617" i="4" s="1"/>
  <c r="D1594" i="4"/>
  <c r="K1594" i="4" s="1"/>
  <c r="D1572" i="4"/>
  <c r="K1572" i="4" s="1"/>
  <c r="D1553" i="4"/>
  <c r="K1553" i="4" s="1"/>
  <c r="D1532" i="4"/>
  <c r="K1532" i="4" s="1"/>
  <c r="D1513" i="4"/>
  <c r="K1513" i="4" s="1"/>
  <c r="D1492" i="4"/>
  <c r="K1492" i="4" s="1"/>
  <c r="D1474" i="4"/>
  <c r="K1474" i="4" s="1"/>
  <c r="D1452" i="4"/>
  <c r="K1452" i="4" s="1"/>
  <c r="D1434" i="4"/>
  <c r="K1434" i="4" s="1"/>
  <c r="D1412" i="4"/>
  <c r="K1412" i="4" s="1"/>
  <c r="D1370" i="4"/>
  <c r="K1370" i="4" s="1"/>
  <c r="D1348" i="4"/>
  <c r="K1348" i="4" s="1"/>
  <c r="D1306" i="4"/>
  <c r="K1306" i="4" s="1"/>
  <c r="D1225" i="4"/>
  <c r="K1225" i="4" s="1"/>
  <c r="D1202" i="4"/>
  <c r="K1202" i="4" s="1"/>
  <c r="D1184" i="4"/>
  <c r="K1184" i="4" s="1"/>
  <c r="D1158" i="4"/>
  <c r="K1158" i="4" s="1"/>
  <c r="D1133" i="4"/>
  <c r="K1133" i="4" s="1"/>
  <c r="D1111" i="4"/>
  <c r="K1111" i="4" s="1"/>
  <c r="D1085" i="4"/>
  <c r="K1085" i="4" s="1"/>
  <c r="D1060" i="4"/>
  <c r="K1060" i="4" s="1"/>
  <c r="D1038" i="4"/>
  <c r="K1038" i="4" s="1"/>
  <c r="D1012" i="4"/>
  <c r="K1012" i="4" s="1"/>
  <c r="D987" i="4"/>
  <c r="K987" i="4" s="1"/>
  <c r="D892" i="4"/>
  <c r="K892" i="4" s="1"/>
  <c r="D865" i="4"/>
  <c r="K865" i="4" s="1"/>
  <c r="D840" i="4"/>
  <c r="K840" i="4" s="1"/>
  <c r="D792" i="4"/>
  <c r="K792" i="4" s="1"/>
  <c r="D721" i="4"/>
  <c r="K721" i="4" s="1"/>
  <c r="D676" i="4"/>
  <c r="K676" i="4" s="1"/>
  <c r="D654" i="4"/>
  <c r="K654" i="4" s="1"/>
  <c r="D628" i="4"/>
  <c r="K628" i="4" s="1"/>
  <c r="D600" i="4"/>
  <c r="K600" i="4" s="1"/>
  <c r="D533" i="4"/>
  <c r="K533" i="4" s="1"/>
  <c r="D469" i="4"/>
  <c r="K469" i="4" s="1"/>
  <c r="D430" i="4"/>
  <c r="K430" i="4" s="1"/>
  <c r="D348" i="4"/>
  <c r="K348" i="4" s="1"/>
  <c r="D302" i="4"/>
  <c r="K302" i="4" s="1"/>
  <c r="D2533" i="4"/>
  <c r="K2533" i="4" s="1"/>
  <c r="D2509" i="4"/>
  <c r="K2509" i="4" s="1"/>
  <c r="D2493" i="4"/>
  <c r="K2493" i="4" s="1"/>
  <c r="D2469" i="4"/>
  <c r="K2469" i="4" s="1"/>
  <c r="D2453" i="4"/>
  <c r="K2453" i="4" s="1"/>
  <c r="D2429" i="4"/>
  <c r="K2429" i="4" s="1"/>
  <c r="D2405" i="4"/>
  <c r="K2405" i="4" s="1"/>
  <c r="D2381" i="4"/>
  <c r="K2381" i="4" s="1"/>
  <c r="D2365" i="4"/>
  <c r="K2365" i="4" s="1"/>
  <c r="D2341" i="4"/>
  <c r="K2341" i="4" s="1"/>
  <c r="D2325" i="4"/>
  <c r="K2325" i="4" s="1"/>
  <c r="D2301" i="4"/>
  <c r="K2301" i="4" s="1"/>
  <c r="D2269" i="4"/>
  <c r="K2269" i="4" s="1"/>
  <c r="D2229" i="4"/>
  <c r="K2229" i="4" s="1"/>
  <c r="D2213" i="4"/>
  <c r="K2213" i="4" s="1"/>
  <c r="D2197" i="4"/>
  <c r="K2197" i="4" s="1"/>
  <c r="D2181" i="4"/>
  <c r="K2181" i="4" s="1"/>
  <c r="D2165" i="4"/>
  <c r="K2165" i="4" s="1"/>
  <c r="D2149" i="4"/>
  <c r="K2149" i="4" s="1"/>
  <c r="D2133" i="4"/>
  <c r="K2133" i="4" s="1"/>
  <c r="D2117" i="4"/>
  <c r="K2117" i="4" s="1"/>
  <c r="D2101" i="4"/>
  <c r="K2101" i="4" s="1"/>
  <c r="D2085" i="4"/>
  <c r="K2085" i="4" s="1"/>
  <c r="D2069" i="4"/>
  <c r="K2069" i="4" s="1"/>
  <c r="D2053" i="4"/>
  <c r="K2053" i="4" s="1"/>
  <c r="D2037" i="4"/>
  <c r="K2037" i="4" s="1"/>
  <c r="D2021" i="4"/>
  <c r="K2021" i="4" s="1"/>
  <c r="D1997" i="4"/>
  <c r="K1997" i="4" s="1"/>
  <c r="D1989" i="4"/>
  <c r="K1989" i="4" s="1"/>
  <c r="D1973" i="4"/>
  <c r="K1973" i="4" s="1"/>
  <c r="D1957" i="4"/>
  <c r="K1957" i="4" s="1"/>
  <c r="D1941" i="4"/>
  <c r="K1941" i="4" s="1"/>
  <c r="D1933" i="4"/>
  <c r="K1933" i="4" s="1"/>
  <c r="D1917" i="4"/>
  <c r="K1917" i="4" s="1"/>
  <c r="D1901" i="4"/>
  <c r="K1901" i="4" s="1"/>
  <c r="D1893" i="4"/>
  <c r="K1893" i="4" s="1"/>
  <c r="D1877" i="4"/>
  <c r="K1877" i="4" s="1"/>
  <c r="D1861" i="4"/>
  <c r="K1861" i="4" s="1"/>
  <c r="D1845" i="4"/>
  <c r="K1845" i="4" s="1"/>
  <c r="D1829" i="4"/>
  <c r="K1829" i="4" s="1"/>
  <c r="D1813" i="4"/>
  <c r="K1813" i="4" s="1"/>
  <c r="D1797" i="4"/>
  <c r="K1797" i="4" s="1"/>
  <c r="D1781" i="4"/>
  <c r="K1781" i="4" s="1"/>
  <c r="D1749" i="4"/>
  <c r="K1749" i="4" s="1"/>
  <c r="D1733" i="4"/>
  <c r="K1733" i="4" s="1"/>
  <c r="D1725" i="4"/>
  <c r="K1725" i="4" s="1"/>
  <c r="D1709" i="4"/>
  <c r="K1709" i="4" s="1"/>
  <c r="D1693" i="4"/>
  <c r="K1693" i="4" s="1"/>
  <c r="D1677" i="4"/>
  <c r="K1677" i="4" s="1"/>
  <c r="D1661" i="4"/>
  <c r="K1661" i="4" s="1"/>
  <c r="D1645" i="4"/>
  <c r="K1645" i="4" s="1"/>
  <c r="D1637" i="4"/>
  <c r="K1637" i="4" s="1"/>
  <c r="D1621" i="4"/>
  <c r="K1621" i="4" s="1"/>
  <c r="D1613" i="4"/>
  <c r="K1613" i="4" s="1"/>
  <c r="D1605" i="4"/>
  <c r="K1605" i="4" s="1"/>
  <c r="D1589" i="4"/>
  <c r="K1589" i="4" s="1"/>
  <c r="D1581" i="4"/>
  <c r="K1581" i="4" s="1"/>
  <c r="D1573" i="4"/>
  <c r="K1573" i="4" s="1"/>
  <c r="D1565" i="4"/>
  <c r="K1565" i="4" s="1"/>
  <c r="D1557" i="4"/>
  <c r="K1557" i="4" s="1"/>
  <c r="D1549" i="4"/>
  <c r="K1549" i="4" s="1"/>
  <c r="D1541" i="4"/>
  <c r="K1541" i="4" s="1"/>
  <c r="D1533" i="4"/>
  <c r="K1533" i="4" s="1"/>
  <c r="D1517" i="4"/>
  <c r="K1517" i="4" s="1"/>
  <c r="D1509" i="4"/>
  <c r="K1509" i="4" s="1"/>
  <c r="D1501" i="4"/>
  <c r="K1501" i="4" s="1"/>
  <c r="D1485" i="4"/>
  <c r="K1485" i="4" s="1"/>
  <c r="D1477" i="4"/>
  <c r="K1477" i="4" s="1"/>
  <c r="D1469" i="4"/>
  <c r="K1469" i="4" s="1"/>
  <c r="D1461" i="4"/>
  <c r="K1461" i="4" s="1"/>
  <c r="D1453" i="4"/>
  <c r="K1453" i="4" s="1"/>
  <c r="D1445" i="4"/>
  <c r="K1445" i="4" s="1"/>
  <c r="D1437" i="4"/>
  <c r="K1437" i="4" s="1"/>
  <c r="D1429" i="4"/>
  <c r="K1429" i="4" s="1"/>
  <c r="D1421" i="4"/>
  <c r="K1421" i="4" s="1"/>
  <c r="D1413" i="4"/>
  <c r="K1413" i="4" s="1"/>
  <c r="D1405" i="4"/>
  <c r="K1405" i="4" s="1"/>
  <c r="D1397" i="4"/>
  <c r="K1397" i="4" s="1"/>
  <c r="D1389" i="4"/>
  <c r="K1389" i="4" s="1"/>
  <c r="D1373" i="4"/>
  <c r="K1373" i="4" s="1"/>
  <c r="D1365" i="4"/>
  <c r="K1365" i="4" s="1"/>
  <c r="D1357" i="4"/>
  <c r="K1357" i="4" s="1"/>
  <c r="D1349" i="4"/>
  <c r="K1349" i="4" s="1"/>
  <c r="D1341" i="4"/>
  <c r="K1341" i="4" s="1"/>
  <c r="D1333" i="4"/>
  <c r="K1333" i="4" s="1"/>
  <c r="D1325" i="4"/>
  <c r="K1325" i="4" s="1"/>
  <c r="D1317" i="4"/>
  <c r="K1317" i="4" s="1"/>
  <c r="D1309" i="4"/>
  <c r="K1309" i="4" s="1"/>
  <c r="D1301" i="4"/>
  <c r="K1301" i="4" s="1"/>
  <c r="D1293" i="4"/>
  <c r="K1293" i="4" s="1"/>
  <c r="D1277" i="4"/>
  <c r="K1277" i="4" s="1"/>
  <c r="D1269" i="4"/>
  <c r="K1269" i="4" s="1"/>
  <c r="D1261" i="4"/>
  <c r="K1261" i="4" s="1"/>
  <c r="D1253" i="4"/>
  <c r="K1253" i="4" s="1"/>
  <c r="D1237" i="4"/>
  <c r="K1237" i="4" s="1"/>
  <c r="D1229" i="4"/>
  <c r="K1229" i="4" s="1"/>
  <c r="D1221" i="4"/>
  <c r="K1221" i="4" s="1"/>
  <c r="D1213" i="4"/>
  <c r="K1213" i="4" s="1"/>
  <c r="D1205" i="4"/>
  <c r="K1205" i="4" s="1"/>
  <c r="D1189" i="4"/>
  <c r="K1189" i="4" s="1"/>
  <c r="D1181" i="4"/>
  <c r="K1181" i="4" s="1"/>
  <c r="D1173" i="4"/>
  <c r="K1173" i="4" s="1"/>
  <c r="D1141" i="4"/>
  <c r="K1141" i="4" s="1"/>
  <c r="D1125" i="4"/>
  <c r="K1125" i="4" s="1"/>
  <c r="D1117" i="4"/>
  <c r="K1117" i="4" s="1"/>
  <c r="D1109" i="4"/>
  <c r="K1109" i="4" s="1"/>
  <c r="D1077" i="4"/>
  <c r="K1077" i="4" s="1"/>
  <c r="D1061" i="4"/>
  <c r="K1061" i="4" s="1"/>
  <c r="D1053" i="4"/>
  <c r="K1053" i="4" s="1"/>
  <c r="D1045" i="4"/>
  <c r="K1045" i="4" s="1"/>
  <c r="D1013" i="4"/>
  <c r="K1013" i="4" s="1"/>
  <c r="D997" i="4"/>
  <c r="K997" i="4" s="1"/>
  <c r="D989" i="4"/>
  <c r="K989" i="4" s="1"/>
  <c r="D981" i="4"/>
  <c r="K981" i="4" s="1"/>
  <c r="D949" i="4"/>
  <c r="K949" i="4" s="1"/>
  <c r="D933" i="4"/>
  <c r="K933" i="4" s="1"/>
  <c r="D925" i="4"/>
  <c r="K925" i="4" s="1"/>
  <c r="D917" i="4"/>
  <c r="K917" i="4" s="1"/>
  <c r="D885" i="4"/>
  <c r="K885" i="4" s="1"/>
  <c r="D869" i="4"/>
  <c r="K869" i="4" s="1"/>
  <c r="D861" i="4"/>
  <c r="K861" i="4" s="1"/>
  <c r="D853" i="4"/>
  <c r="K853" i="4" s="1"/>
  <c r="D821" i="4"/>
  <c r="K821" i="4" s="1"/>
  <c r="D805" i="4"/>
  <c r="K805" i="4" s="1"/>
  <c r="D797" i="4"/>
  <c r="K797" i="4" s="1"/>
  <c r="D789" i="4"/>
  <c r="K789" i="4" s="1"/>
  <c r="D757" i="4"/>
  <c r="K757" i="4" s="1"/>
  <c r="D741" i="4"/>
  <c r="K741" i="4" s="1"/>
  <c r="D733" i="4"/>
  <c r="K733" i="4" s="1"/>
  <c r="D725" i="4"/>
  <c r="K725" i="4" s="1"/>
  <c r="D693" i="4"/>
  <c r="K693" i="4" s="1"/>
  <c r="D677" i="4"/>
  <c r="K677" i="4" s="1"/>
  <c r="D669" i="4"/>
  <c r="K669" i="4" s="1"/>
  <c r="D661" i="4"/>
  <c r="K661" i="4" s="1"/>
  <c r="D629" i="4"/>
  <c r="K629" i="4" s="1"/>
  <c r="D613" i="4"/>
  <c r="K613" i="4" s="1"/>
  <c r="D589" i="4"/>
  <c r="K589" i="4" s="1"/>
  <c r="D573" i="4"/>
  <c r="K573" i="4" s="1"/>
  <c r="D565" i="4"/>
  <c r="K565" i="4" s="1"/>
  <c r="D541" i="4"/>
  <c r="K541" i="4" s="1"/>
  <c r="D509" i="4"/>
  <c r="K509" i="4" s="1"/>
  <c r="D501" i="4"/>
  <c r="K501" i="4" s="1"/>
  <c r="D477" i="4"/>
  <c r="K477" i="4" s="1"/>
  <c r="D461" i="4"/>
  <c r="K461" i="4" s="1"/>
  <c r="D445" i="4"/>
  <c r="K445" i="4" s="1"/>
  <c r="D437" i="4"/>
  <c r="K437" i="4" s="1"/>
  <c r="D429" i="4"/>
  <c r="K429" i="4" s="1"/>
  <c r="D421" i="4"/>
  <c r="K421" i="4" s="1"/>
  <c r="D413" i="4"/>
  <c r="K413" i="4" s="1"/>
  <c r="D405" i="4"/>
  <c r="K405" i="4" s="1"/>
  <c r="D397" i="4"/>
  <c r="K397" i="4" s="1"/>
  <c r="D389" i="4"/>
  <c r="K389" i="4" s="1"/>
  <c r="D381" i="4"/>
  <c r="K381" i="4" s="1"/>
  <c r="D373" i="4"/>
  <c r="K373" i="4" s="1"/>
  <c r="D365" i="4"/>
  <c r="K365" i="4" s="1"/>
  <c r="D357" i="4"/>
  <c r="K357" i="4" s="1"/>
  <c r="D349" i="4"/>
  <c r="K349" i="4" s="1"/>
  <c r="D341" i="4"/>
  <c r="K341" i="4" s="1"/>
  <c r="D333" i="4"/>
  <c r="K333" i="4" s="1"/>
  <c r="D325" i="4"/>
  <c r="K325" i="4" s="1"/>
  <c r="D317" i="4"/>
  <c r="K317" i="4" s="1"/>
  <c r="D309" i="4"/>
  <c r="K309" i="4" s="1"/>
  <c r="D301" i="4"/>
  <c r="K301" i="4" s="1"/>
  <c r="D293" i="4"/>
  <c r="K293" i="4" s="1"/>
  <c r="D277" i="4"/>
  <c r="K277" i="4" s="1"/>
  <c r="D269" i="4"/>
  <c r="K269" i="4" s="1"/>
  <c r="D261" i="4"/>
  <c r="K261" i="4" s="1"/>
  <c r="D253" i="4"/>
  <c r="K253" i="4" s="1"/>
  <c r="D237" i="4"/>
  <c r="K237" i="4" s="1"/>
  <c r="D229" i="4"/>
  <c r="K229" i="4" s="1"/>
  <c r="D221" i="4"/>
  <c r="K221" i="4" s="1"/>
  <c r="D213" i="4"/>
  <c r="K213" i="4" s="1"/>
  <c r="D205" i="4"/>
  <c r="K205" i="4" s="1"/>
  <c r="D197" i="4"/>
  <c r="K197" i="4" s="1"/>
  <c r="D189" i="4"/>
  <c r="K189" i="4" s="1"/>
  <c r="D181" i="4"/>
  <c r="K181" i="4" s="1"/>
  <c r="D173" i="4"/>
  <c r="K173" i="4" s="1"/>
  <c r="D165" i="4"/>
  <c r="K165" i="4" s="1"/>
  <c r="D157" i="4"/>
  <c r="K157" i="4" s="1"/>
  <c r="D149" i="4"/>
  <c r="K149" i="4" s="1"/>
  <c r="D141" i="4"/>
  <c r="K141" i="4" s="1"/>
  <c r="D133" i="4"/>
  <c r="K133" i="4" s="1"/>
  <c r="D125" i="4"/>
  <c r="K125" i="4" s="1"/>
  <c r="D117" i="4"/>
  <c r="K117" i="4" s="1"/>
  <c r="D109" i="4"/>
  <c r="K109" i="4" s="1"/>
  <c r="D101" i="4"/>
  <c r="K101" i="4" s="1"/>
  <c r="D93" i="4"/>
  <c r="K93" i="4" s="1"/>
  <c r="D85" i="4"/>
  <c r="K85" i="4" s="1"/>
  <c r="D77" i="4"/>
  <c r="K77" i="4" s="1"/>
  <c r="D69" i="4"/>
  <c r="K69" i="4" s="1"/>
  <c r="D61" i="4"/>
  <c r="K61" i="4" s="1"/>
  <c r="D53" i="4"/>
  <c r="K53" i="4" s="1"/>
  <c r="D37" i="4"/>
  <c r="K37" i="4" s="1"/>
  <c r="D29" i="4"/>
  <c r="K29" i="4" s="1"/>
  <c r="D21" i="4"/>
  <c r="K21" i="4" s="1"/>
  <c r="D13" i="4"/>
  <c r="K13" i="4" s="1"/>
  <c r="D2506" i="4"/>
  <c r="K2506" i="4" s="1"/>
  <c r="D2490" i="4"/>
  <c r="K2490" i="4" s="1"/>
  <c r="D2474" i="4"/>
  <c r="K2474" i="4" s="1"/>
  <c r="D2426" i="4"/>
  <c r="K2426" i="4" s="1"/>
  <c r="D2410" i="4"/>
  <c r="K2410" i="4" s="1"/>
  <c r="D2378" i="4"/>
  <c r="K2378" i="4" s="1"/>
  <c r="D2362" i="4"/>
  <c r="K2362" i="4" s="1"/>
  <c r="D2346" i="4"/>
  <c r="K2346" i="4" s="1"/>
  <c r="D2314" i="4"/>
  <c r="K2314" i="4" s="1"/>
  <c r="D2298" i="4"/>
  <c r="K2298" i="4" s="1"/>
  <c r="D2266" i="4"/>
  <c r="K2266" i="4" s="1"/>
  <c r="D2250" i="4"/>
  <c r="K2250" i="4" s="1"/>
  <c r="D2234" i="4"/>
  <c r="K2234" i="4" s="1"/>
  <c r="D2202" i="4"/>
  <c r="K2202" i="4" s="1"/>
  <c r="D2186" i="4"/>
  <c r="K2186" i="4" s="1"/>
  <c r="D2170" i="4"/>
  <c r="K2170" i="4" s="1"/>
  <c r="D2138" i="4"/>
  <c r="K2138" i="4" s="1"/>
  <c r="D2122" i="4"/>
  <c r="K2122" i="4" s="1"/>
  <c r="D2106" i="4"/>
  <c r="K2106" i="4" s="1"/>
  <c r="D2058" i="4"/>
  <c r="K2058" i="4" s="1"/>
  <c r="D2042" i="4"/>
  <c r="K2042" i="4" s="1"/>
  <c r="D2026" i="4"/>
  <c r="K2026" i="4" s="1"/>
  <c r="D2010" i="4"/>
  <c r="K2010" i="4" s="1"/>
  <c r="D1994" i="4"/>
  <c r="K1994" i="4" s="1"/>
  <c r="D1962" i="4"/>
  <c r="K1962" i="4" s="1"/>
  <c r="D1946" i="4"/>
  <c r="K1946" i="4" s="1"/>
  <c r="D1930" i="4"/>
  <c r="K1930" i="4" s="1"/>
  <c r="D1898" i="4"/>
  <c r="K1898" i="4" s="1"/>
  <c r="D1882" i="4"/>
  <c r="K1882" i="4" s="1"/>
  <c r="D1866" i="4"/>
  <c r="K1866" i="4" s="1"/>
  <c r="D1850" i="4"/>
  <c r="K1850" i="4" s="1"/>
  <c r="D1834" i="4"/>
  <c r="K1834" i="4" s="1"/>
  <c r="D1802" i="4"/>
  <c r="K1802" i="4" s="1"/>
  <c r="D1786" i="4"/>
  <c r="K1786" i="4" s="1"/>
  <c r="D1770" i="4"/>
  <c r="K1770" i="4" s="1"/>
  <c r="D1754" i="4"/>
  <c r="K1754" i="4" s="1"/>
  <c r="D1738" i="4"/>
  <c r="K1738" i="4" s="1"/>
  <c r="D1722" i="4"/>
  <c r="K1722" i="4" s="1"/>
  <c r="D1706" i="4"/>
  <c r="K1706" i="4" s="1"/>
  <c r="D1690" i="4"/>
  <c r="K1690" i="4" s="1"/>
  <c r="D1674" i="4"/>
  <c r="K1674" i="4" s="1"/>
  <c r="D1657" i="4"/>
  <c r="K1657" i="4" s="1"/>
  <c r="D1612" i="4"/>
  <c r="K1612" i="4" s="1"/>
  <c r="D1593" i="4"/>
  <c r="K1593" i="4" s="1"/>
  <c r="D1548" i="4"/>
  <c r="K1548" i="4" s="1"/>
  <c r="D1530" i="4"/>
  <c r="K1530" i="4" s="1"/>
  <c r="D1508" i="4"/>
  <c r="K1508" i="4" s="1"/>
  <c r="D1490" i="4"/>
  <c r="K1490" i="4" s="1"/>
  <c r="D1450" i="4"/>
  <c r="K1450" i="4" s="1"/>
  <c r="D1433" i="4"/>
  <c r="K1433" i="4" s="1"/>
  <c r="D1410" i="4"/>
  <c r="K1410" i="4" s="1"/>
  <c r="D1388" i="4"/>
  <c r="K1388" i="4" s="1"/>
  <c r="D1369" i="4"/>
  <c r="K1369" i="4" s="1"/>
  <c r="D1346" i="4"/>
  <c r="K1346" i="4" s="1"/>
  <c r="D1324" i="4"/>
  <c r="K1324" i="4" s="1"/>
  <c r="D1305" i="4"/>
  <c r="K1305" i="4" s="1"/>
  <c r="D1201" i="4"/>
  <c r="K1201" i="4" s="1"/>
  <c r="D1179" i="4"/>
  <c r="K1179" i="4" s="1"/>
  <c r="D1131" i="4"/>
  <c r="K1131" i="4" s="1"/>
  <c r="D1105" i="4"/>
  <c r="K1105" i="4" s="1"/>
  <c r="D1084" i="4"/>
  <c r="K1084" i="4" s="1"/>
  <c r="D1057" i="4"/>
  <c r="K1057" i="4" s="1"/>
  <c r="D1032" i="4"/>
  <c r="K1032" i="4" s="1"/>
  <c r="D984" i="4"/>
  <c r="K984" i="4" s="1"/>
  <c r="D864" i="4"/>
  <c r="K864" i="4" s="1"/>
  <c r="D838" i="4"/>
  <c r="K838" i="4" s="1"/>
  <c r="D813" i="4"/>
  <c r="K813" i="4" s="1"/>
  <c r="D791" i="4"/>
  <c r="K791" i="4" s="1"/>
  <c r="D673" i="4"/>
  <c r="K673" i="4" s="1"/>
  <c r="D648" i="4"/>
  <c r="K648" i="4" s="1"/>
  <c r="D597" i="4"/>
  <c r="K597" i="4" s="1"/>
  <c r="D563" i="4"/>
  <c r="K563" i="4" s="1"/>
  <c r="D532" i="4"/>
  <c r="K532" i="4" s="1"/>
  <c r="D499" i="4"/>
  <c r="K499" i="4" s="1"/>
  <c r="D468" i="4"/>
  <c r="K468" i="4" s="1"/>
  <c r="D1172" i="4"/>
  <c r="K1172" i="4" s="1"/>
  <c r="D1092" i="4"/>
  <c r="K1092" i="4" s="1"/>
  <c r="D1036" i="4"/>
  <c r="K1036" i="4" s="1"/>
  <c r="D988" i="4"/>
  <c r="K988" i="4" s="1"/>
  <c r="D900" i="4"/>
  <c r="K900" i="4" s="1"/>
  <c r="D876" i="4"/>
  <c r="K876" i="4" s="1"/>
  <c r="D844" i="4"/>
  <c r="K844" i="4" s="1"/>
  <c r="D780" i="4"/>
  <c r="K780" i="4" s="1"/>
  <c r="D716" i="4"/>
  <c r="K716" i="4" s="1"/>
  <c r="D668" i="4"/>
  <c r="K668" i="4" s="1"/>
  <c r="D644" i="4"/>
  <c r="K644" i="4" s="1"/>
  <c r="D620" i="4"/>
  <c r="K620" i="4" s="1"/>
  <c r="D548" i="4"/>
  <c r="K548" i="4" s="1"/>
  <c r="D500" i="4"/>
  <c r="K500" i="4" s="1"/>
  <c r="D476" i="4"/>
  <c r="K476" i="4" s="1"/>
  <c r="D436" i="4"/>
  <c r="K436" i="4" s="1"/>
  <c r="D388" i="4"/>
  <c r="K388" i="4" s="1"/>
  <c r="D340" i="4"/>
  <c r="K340" i="4" s="1"/>
  <c r="D324" i="4"/>
  <c r="K324" i="4" s="1"/>
  <c r="D308" i="4"/>
  <c r="K308" i="4" s="1"/>
  <c r="D292" i="4"/>
  <c r="K292" i="4" s="1"/>
  <c r="D260" i="4"/>
  <c r="K260" i="4" s="1"/>
  <c r="D228" i="4"/>
  <c r="K228" i="4" s="1"/>
  <c r="D212" i="4"/>
  <c r="K212" i="4" s="1"/>
  <c r="D196" i="4"/>
  <c r="K196" i="4" s="1"/>
  <c r="D164" i="4"/>
  <c r="K164" i="4" s="1"/>
  <c r="D148" i="4"/>
  <c r="K148" i="4" s="1"/>
  <c r="D132" i="4"/>
  <c r="K132" i="4" s="1"/>
  <c r="D116" i="4"/>
  <c r="K116" i="4" s="1"/>
  <c r="D100" i="4"/>
  <c r="K100" i="4" s="1"/>
  <c r="D84" i="4"/>
  <c r="K84" i="4" s="1"/>
  <c r="D68" i="4"/>
  <c r="K68" i="4" s="1"/>
  <c r="D52" i="4"/>
  <c r="K52" i="4" s="1"/>
  <c r="D36" i="4"/>
  <c r="K36" i="4" s="1"/>
  <c r="D20" i="4"/>
  <c r="K20" i="4" s="1"/>
  <c r="D1176" i="4"/>
  <c r="K1176" i="4" s="1"/>
  <c r="D1129" i="4"/>
  <c r="K1129" i="4" s="1"/>
  <c r="D1103" i="4"/>
  <c r="K1103" i="4" s="1"/>
  <c r="D983" i="4"/>
  <c r="K983" i="4" s="1"/>
  <c r="D957" i="4"/>
  <c r="K957" i="4" s="1"/>
  <c r="D910" i="4"/>
  <c r="K910" i="4" s="1"/>
  <c r="D859" i="4"/>
  <c r="K859" i="4" s="1"/>
  <c r="D811" i="4"/>
  <c r="K811" i="4" s="1"/>
  <c r="D718" i="4"/>
  <c r="K718" i="4" s="1"/>
  <c r="D621" i="4"/>
  <c r="K621" i="4" s="1"/>
  <c r="D1664" i="4"/>
  <c r="K1664" i="4" s="1"/>
  <c r="D1656" i="4"/>
  <c r="K1656" i="4" s="1"/>
  <c r="D1648" i="4"/>
  <c r="K1648" i="4" s="1"/>
  <c r="D1640" i="4"/>
  <c r="K1640" i="4" s="1"/>
  <c r="D1632" i="4"/>
  <c r="K1632" i="4" s="1"/>
  <c r="D1624" i="4"/>
  <c r="K1624" i="4" s="1"/>
  <c r="D1616" i="4"/>
  <c r="K1616" i="4" s="1"/>
  <c r="D1600" i="4"/>
  <c r="K1600" i="4" s="1"/>
  <c r="D1592" i="4"/>
  <c r="K1592" i="4" s="1"/>
  <c r="D1584" i="4"/>
  <c r="K1584" i="4" s="1"/>
  <c r="D1576" i="4"/>
  <c r="K1576" i="4" s="1"/>
  <c r="D1560" i="4"/>
  <c r="K1560" i="4" s="1"/>
  <c r="D1552" i="4"/>
  <c r="K1552" i="4" s="1"/>
  <c r="D1536" i="4"/>
  <c r="K1536" i="4" s="1"/>
  <c r="D1528" i="4"/>
  <c r="K1528" i="4" s="1"/>
  <c r="D1520" i="4"/>
  <c r="K1520" i="4" s="1"/>
  <c r="D1512" i="4"/>
  <c r="K1512" i="4" s="1"/>
  <c r="D1496" i="4"/>
  <c r="K1496" i="4" s="1"/>
  <c r="D1488" i="4"/>
  <c r="K1488" i="4" s="1"/>
  <c r="D1472" i="4"/>
  <c r="K1472" i="4" s="1"/>
  <c r="D1464" i="4"/>
  <c r="K1464" i="4" s="1"/>
  <c r="D1456" i="4"/>
  <c r="K1456" i="4" s="1"/>
  <c r="D1432" i="4"/>
  <c r="K1432" i="4" s="1"/>
  <c r="D1424" i="4"/>
  <c r="K1424" i="4" s="1"/>
  <c r="D1416" i="4"/>
  <c r="K1416" i="4" s="1"/>
  <c r="D1408" i="4"/>
  <c r="K1408" i="4" s="1"/>
  <c r="D1400" i="4"/>
  <c r="K1400" i="4" s="1"/>
  <c r="D1392" i="4"/>
  <c r="K1392" i="4" s="1"/>
  <c r="D1384" i="4"/>
  <c r="K1384" i="4" s="1"/>
  <c r="D1376" i="4"/>
  <c r="K1376" i="4" s="1"/>
  <c r="D1368" i="4"/>
  <c r="K1368" i="4" s="1"/>
  <c r="D1360" i="4"/>
  <c r="K1360" i="4" s="1"/>
  <c r="D1352" i="4"/>
  <c r="K1352" i="4" s="1"/>
  <c r="D1344" i="4"/>
  <c r="K1344" i="4" s="1"/>
  <c r="D1336" i="4"/>
  <c r="K1336" i="4" s="1"/>
  <c r="D1320" i="4"/>
  <c r="K1320" i="4" s="1"/>
  <c r="D1312" i="4"/>
  <c r="K1312" i="4" s="1"/>
  <c r="D1304" i="4"/>
  <c r="K1304" i="4" s="1"/>
  <c r="D1296" i="4"/>
  <c r="K1296" i="4" s="1"/>
  <c r="D1288" i="4"/>
  <c r="K1288" i="4" s="1"/>
  <c r="D1280" i="4"/>
  <c r="K1280" i="4" s="1"/>
  <c r="D1272" i="4"/>
  <c r="K1272" i="4" s="1"/>
  <c r="D1256" i="4"/>
  <c r="K1256" i="4" s="1"/>
  <c r="D1248" i="4"/>
  <c r="K1248" i="4" s="1"/>
  <c r="D1240" i="4"/>
  <c r="K1240" i="4" s="1"/>
  <c r="D1232" i="4"/>
  <c r="K1232" i="4" s="1"/>
  <c r="D1224" i="4"/>
  <c r="K1224" i="4" s="1"/>
  <c r="D1216" i="4"/>
  <c r="K1216" i="4" s="1"/>
  <c r="D1208" i="4"/>
  <c r="K1208" i="4" s="1"/>
  <c r="D1192" i="4"/>
  <c r="K1192" i="4" s="1"/>
  <c r="D1186" i="4"/>
  <c r="K1186" i="4" s="1"/>
  <c r="D1183" i="4"/>
  <c r="K1183" i="4" s="1"/>
  <c r="D1178" i="4"/>
  <c r="K1178" i="4" s="1"/>
  <c r="D1170" i="4"/>
  <c r="K1170" i="4" s="1"/>
  <c r="D1162" i="4"/>
  <c r="K1162" i="4" s="1"/>
  <c r="D1154" i="4"/>
  <c r="K1154" i="4" s="1"/>
  <c r="D1146" i="4"/>
  <c r="K1146" i="4" s="1"/>
  <c r="D1138" i="4"/>
  <c r="K1138" i="4" s="1"/>
  <c r="D1137" i="4"/>
  <c r="K1137" i="4" s="1"/>
  <c r="D1130" i="4"/>
  <c r="K1130" i="4" s="1"/>
  <c r="D1128" i="4"/>
  <c r="K1128" i="4" s="1"/>
  <c r="D1122" i="4"/>
  <c r="K1122" i="4" s="1"/>
  <c r="D1119" i="4"/>
  <c r="K1119" i="4" s="1"/>
  <c r="D1114" i="4"/>
  <c r="K1114" i="4" s="1"/>
  <c r="D1106" i="4"/>
  <c r="K1106" i="4" s="1"/>
  <c r="D1098" i="4"/>
  <c r="K1098" i="4" s="1"/>
  <c r="D1082" i="4"/>
  <c r="K1082" i="4" s="1"/>
  <c r="D1074" i="4"/>
  <c r="K1074" i="4" s="1"/>
  <c r="D1073" i="4"/>
  <c r="K1073" i="4" s="1"/>
  <c r="D1066" i="4"/>
  <c r="K1066" i="4" s="1"/>
  <c r="D1064" i="4"/>
  <c r="K1064" i="4" s="1"/>
  <c r="D1058" i="4"/>
  <c r="K1058" i="4" s="1"/>
  <c r="D1055" i="4"/>
  <c r="K1055" i="4" s="1"/>
  <c r="D1042" i="4"/>
  <c r="K1042" i="4" s="1"/>
  <c r="D1034" i="4"/>
  <c r="K1034" i="4" s="1"/>
  <c r="D1026" i="4"/>
  <c r="K1026" i="4" s="1"/>
  <c r="D1018" i="4"/>
  <c r="K1018" i="4" s="1"/>
  <c r="D1010" i="4"/>
  <c r="K1010" i="4" s="1"/>
  <c r="D1009" i="4"/>
  <c r="K1009" i="4" s="1"/>
  <c r="D1002" i="4"/>
  <c r="K1002" i="4" s="1"/>
  <c r="D1000" i="4"/>
  <c r="K1000" i="4" s="1"/>
  <c r="D994" i="4"/>
  <c r="K994" i="4" s="1"/>
  <c r="D991" i="4"/>
  <c r="K991" i="4" s="1"/>
  <c r="D986" i="4"/>
  <c r="K986" i="4" s="1"/>
  <c r="D978" i="4"/>
  <c r="K978" i="4" s="1"/>
  <c r="D970" i="4"/>
  <c r="K970" i="4" s="1"/>
  <c r="D962" i="4"/>
  <c r="K962" i="4" s="1"/>
  <c r="D954" i="4"/>
  <c r="K954" i="4" s="1"/>
  <c r="D946" i="4"/>
  <c r="K946" i="4" s="1"/>
  <c r="D945" i="4"/>
  <c r="K945" i="4" s="1"/>
  <c r="D938" i="4"/>
  <c r="K938" i="4" s="1"/>
  <c r="D936" i="4"/>
  <c r="K936" i="4" s="1"/>
  <c r="D930" i="4"/>
  <c r="K930" i="4" s="1"/>
  <c r="D927" i="4"/>
  <c r="K927" i="4" s="1"/>
  <c r="D922" i="4"/>
  <c r="K922" i="4" s="1"/>
  <c r="D914" i="4"/>
  <c r="K914" i="4" s="1"/>
  <c r="D906" i="4"/>
  <c r="K906" i="4" s="1"/>
  <c r="D898" i="4"/>
  <c r="K898" i="4" s="1"/>
  <c r="D890" i="4"/>
  <c r="K890" i="4" s="1"/>
  <c r="D882" i="4"/>
  <c r="K882" i="4" s="1"/>
  <c r="D881" i="4"/>
  <c r="K881" i="4" s="1"/>
  <c r="D874" i="4"/>
  <c r="K874" i="4" s="1"/>
  <c r="D872" i="4"/>
  <c r="K872" i="4" s="1"/>
  <c r="D866" i="4"/>
  <c r="K866" i="4" s="1"/>
  <c r="D863" i="4"/>
  <c r="K863" i="4" s="1"/>
  <c r="D858" i="4"/>
  <c r="K858" i="4" s="1"/>
  <c r="D842" i="4"/>
  <c r="K842" i="4" s="1"/>
  <c r="D834" i="4"/>
  <c r="K834" i="4" s="1"/>
  <c r="D826" i="4"/>
  <c r="K826" i="4" s="1"/>
  <c r="D818" i="4"/>
  <c r="K818" i="4" s="1"/>
  <c r="D817" i="4"/>
  <c r="K817" i="4" s="1"/>
  <c r="D810" i="4"/>
  <c r="K810" i="4" s="1"/>
  <c r="D808" i="4"/>
  <c r="K808" i="4" s="1"/>
  <c r="D802" i="4"/>
  <c r="K802" i="4" s="1"/>
  <c r="D799" i="4"/>
  <c r="K799" i="4" s="1"/>
  <c r="D794" i="4"/>
  <c r="K794" i="4" s="1"/>
  <c r="D786" i="4"/>
  <c r="K786" i="4" s="1"/>
  <c r="D778" i="4"/>
  <c r="K778" i="4" s="1"/>
  <c r="D770" i="4"/>
  <c r="K770" i="4" s="1"/>
  <c r="D762" i="4"/>
  <c r="K762" i="4" s="1"/>
  <c r="D754" i="4"/>
  <c r="K754" i="4" s="1"/>
  <c r="D753" i="4"/>
  <c r="K753" i="4" s="1"/>
  <c r="D746" i="4"/>
  <c r="K746" i="4" s="1"/>
  <c r="D738" i="4"/>
  <c r="K738" i="4" s="1"/>
  <c r="D735" i="4"/>
  <c r="K735" i="4" s="1"/>
  <c r="D730" i="4"/>
  <c r="K730" i="4" s="1"/>
  <c r="D722" i="4"/>
  <c r="K722" i="4" s="1"/>
  <c r="D714" i="4"/>
  <c r="K714" i="4" s="1"/>
  <c r="D706" i="4"/>
  <c r="K706" i="4" s="1"/>
  <c r="D698" i="4"/>
  <c r="K698" i="4" s="1"/>
  <c r="D690" i="4"/>
  <c r="K690" i="4" s="1"/>
  <c r="D689" i="4"/>
  <c r="K689" i="4" s="1"/>
  <c r="D682" i="4"/>
  <c r="K682" i="4" s="1"/>
  <c r="D674" i="4"/>
  <c r="K674" i="4" s="1"/>
  <c r="D671" i="4"/>
  <c r="K671" i="4" s="1"/>
  <c r="D666" i="4"/>
  <c r="K666" i="4" s="1"/>
  <c r="D658" i="4"/>
  <c r="K658" i="4" s="1"/>
  <c r="D650" i="4"/>
  <c r="K650" i="4" s="1"/>
  <c r="D642" i="4"/>
  <c r="K642" i="4" s="1"/>
  <c r="D634" i="4"/>
  <c r="K634" i="4" s="1"/>
  <c r="D626" i="4"/>
  <c r="K626" i="4" s="1"/>
  <c r="D625" i="4"/>
  <c r="K625" i="4" s="1"/>
  <c r="D618" i="4"/>
  <c r="K618" i="4" s="1"/>
  <c r="D616" i="4"/>
  <c r="K616" i="4" s="1"/>
  <c r="D602" i="4"/>
  <c r="K602" i="4" s="1"/>
  <c r="D594" i="4"/>
  <c r="K594" i="4" s="1"/>
  <c r="D586" i="4"/>
  <c r="K586" i="4" s="1"/>
  <c r="D578" i="4"/>
  <c r="K578" i="4" s="1"/>
  <c r="D570" i="4"/>
  <c r="K570" i="4" s="1"/>
  <c r="D568" i="4"/>
  <c r="K568" i="4" s="1"/>
  <c r="D562" i="4"/>
  <c r="K562" i="4" s="1"/>
  <c r="D554" i="4"/>
  <c r="K554" i="4" s="1"/>
  <c r="D546" i="4"/>
  <c r="K546" i="4" s="1"/>
  <c r="D538" i="4"/>
  <c r="K538" i="4" s="1"/>
  <c r="D530" i="4"/>
  <c r="K530" i="4" s="1"/>
  <c r="D522" i="4"/>
  <c r="K522" i="4" s="1"/>
  <c r="D514" i="4"/>
  <c r="K514" i="4" s="1"/>
  <c r="D506" i="4"/>
  <c r="K506" i="4" s="1"/>
  <c r="D498" i="4"/>
  <c r="K498" i="4" s="1"/>
  <c r="D490" i="4"/>
  <c r="K490" i="4" s="1"/>
  <c r="D482" i="4"/>
  <c r="K482" i="4" s="1"/>
  <c r="D474" i="4"/>
  <c r="K474" i="4" s="1"/>
  <c r="D466" i="4"/>
  <c r="K466" i="4" s="1"/>
  <c r="D458" i="4"/>
  <c r="K458" i="4" s="1"/>
  <c r="D450" i="4"/>
  <c r="K450" i="4" s="1"/>
  <c r="D442" i="4"/>
  <c r="K442" i="4" s="1"/>
  <c r="D434" i="4"/>
  <c r="K434" i="4" s="1"/>
  <c r="D426" i="4"/>
  <c r="K426" i="4" s="1"/>
  <c r="D418" i="4"/>
  <c r="K418" i="4" s="1"/>
  <c r="D410" i="4"/>
  <c r="K410" i="4" s="1"/>
  <c r="D402" i="4"/>
  <c r="K402" i="4" s="1"/>
  <c r="D394" i="4"/>
  <c r="K394" i="4" s="1"/>
  <c r="D386" i="4"/>
  <c r="K386" i="4" s="1"/>
  <c r="D378" i="4"/>
  <c r="K378" i="4" s="1"/>
  <c r="D370" i="4"/>
  <c r="K370" i="4" s="1"/>
  <c r="D362" i="4"/>
  <c r="K362" i="4" s="1"/>
  <c r="D354" i="4"/>
  <c r="K354" i="4" s="1"/>
  <c r="D346" i="4"/>
  <c r="K346" i="4" s="1"/>
  <c r="D338" i="4"/>
  <c r="K338" i="4" s="1"/>
  <c r="D322" i="4"/>
  <c r="K322" i="4" s="1"/>
  <c r="D314" i="4"/>
  <c r="K314" i="4" s="1"/>
  <c r="D306" i="4"/>
  <c r="K306" i="4" s="1"/>
  <c r="D298" i="4"/>
  <c r="K298" i="4" s="1"/>
  <c r="D290" i="4"/>
  <c r="K290" i="4" s="1"/>
  <c r="D282" i="4"/>
  <c r="K282" i="4" s="1"/>
  <c r="D274" i="4"/>
  <c r="K274" i="4" s="1"/>
  <c r="D266" i="4"/>
  <c r="K266" i="4" s="1"/>
  <c r="D258" i="4"/>
  <c r="K258" i="4" s="1"/>
  <c r="D250" i="4"/>
  <c r="K250" i="4" s="1"/>
  <c r="D242" i="4"/>
  <c r="K242" i="4" s="1"/>
  <c r="D234" i="4"/>
  <c r="K234" i="4" s="1"/>
  <c r="D226" i="4"/>
  <c r="K226" i="4" s="1"/>
  <c r="D218" i="4"/>
  <c r="K218" i="4" s="1"/>
  <c r="D210" i="4"/>
  <c r="K210" i="4" s="1"/>
  <c r="D202" i="4"/>
  <c r="K202" i="4" s="1"/>
  <c r="D194" i="4"/>
  <c r="K194" i="4" s="1"/>
  <c r="D186" i="4"/>
  <c r="K186" i="4" s="1"/>
  <c r="D178" i="4"/>
  <c r="K178" i="4" s="1"/>
  <c r="D170" i="4"/>
  <c r="K170" i="4" s="1"/>
  <c r="D162" i="4"/>
  <c r="K162" i="4" s="1"/>
  <c r="D154" i="4"/>
  <c r="K154" i="4" s="1"/>
  <c r="D146" i="4"/>
  <c r="K146" i="4" s="1"/>
  <c r="D138" i="4"/>
  <c r="K138" i="4" s="1"/>
  <c r="D130" i="4"/>
  <c r="K130" i="4" s="1"/>
  <c r="D122" i="4"/>
  <c r="K122" i="4" s="1"/>
  <c r="D114" i="4"/>
  <c r="K114" i="4" s="1"/>
  <c r="D106" i="4"/>
  <c r="K106" i="4" s="1"/>
  <c r="D98" i="4"/>
  <c r="K98" i="4" s="1"/>
  <c r="D82" i="4"/>
  <c r="K82" i="4" s="1"/>
  <c r="D74" i="4"/>
  <c r="K74" i="4" s="1"/>
  <c r="D66" i="4"/>
  <c r="K66" i="4" s="1"/>
  <c r="D58" i="4"/>
  <c r="K58" i="4" s="1"/>
  <c r="D50" i="4"/>
  <c r="K50" i="4" s="1"/>
  <c r="D42" i="4"/>
  <c r="K42" i="4" s="1"/>
  <c r="D34" i="4"/>
  <c r="K34" i="4" s="1"/>
  <c r="D26" i="4"/>
  <c r="K26" i="4" s="1"/>
  <c r="D18" i="4"/>
  <c r="K18" i="4" s="1"/>
  <c r="D10" i="4"/>
  <c r="K10" i="4" s="1"/>
  <c r="D1649" i="4"/>
  <c r="K1649" i="4" s="1"/>
  <c r="D1626" i="4"/>
  <c r="K1626" i="4" s="1"/>
  <c r="D1585" i="4"/>
  <c r="K1585" i="4" s="1"/>
  <c r="D1562" i="4"/>
  <c r="K1562" i="4" s="1"/>
  <c r="D1522" i="4"/>
  <c r="K1522" i="4" s="1"/>
  <c r="D1482" i="4"/>
  <c r="K1482" i="4" s="1"/>
  <c r="D1465" i="4"/>
  <c r="K1465" i="4" s="1"/>
  <c r="D1442" i="4"/>
  <c r="K1442" i="4" s="1"/>
  <c r="D1425" i="4"/>
  <c r="K1425" i="4" s="1"/>
  <c r="D1402" i="4"/>
  <c r="K1402" i="4" s="1"/>
  <c r="D1361" i="4"/>
  <c r="K1361" i="4" s="1"/>
  <c r="D1338" i="4"/>
  <c r="K1338" i="4" s="1"/>
  <c r="D1297" i="4"/>
  <c r="K1297" i="4" s="1"/>
  <c r="D1274" i="4"/>
  <c r="K1274" i="4" s="1"/>
  <c r="D1257" i="4"/>
  <c r="K1257" i="4" s="1"/>
  <c r="D1234" i="4"/>
  <c r="K1234" i="4" s="1"/>
  <c r="D1194" i="4"/>
  <c r="K1194" i="4" s="1"/>
  <c r="D1169" i="4"/>
  <c r="K1169" i="4" s="1"/>
  <c r="D1121" i="4"/>
  <c r="K1121" i="4" s="1"/>
  <c r="D1096" i="4"/>
  <c r="K1096" i="4" s="1"/>
  <c r="D1048" i="4"/>
  <c r="K1048" i="4" s="1"/>
  <c r="D1001" i="4"/>
  <c r="K1001" i="4" s="1"/>
  <c r="D975" i="4"/>
  <c r="K975" i="4" s="1"/>
  <c r="D928" i="4"/>
  <c r="K928" i="4" s="1"/>
  <c r="D902" i="4"/>
  <c r="K902" i="4" s="1"/>
  <c r="D877" i="4"/>
  <c r="K877" i="4" s="1"/>
  <c r="D855" i="4"/>
  <c r="K855" i="4" s="1"/>
  <c r="D829" i="4"/>
  <c r="K829" i="4" s="1"/>
  <c r="D782" i="4"/>
  <c r="K782" i="4" s="1"/>
  <c r="D736" i="4"/>
  <c r="K736" i="4" s="1"/>
  <c r="D710" i="4"/>
  <c r="K710" i="4" s="1"/>
  <c r="D685" i="4"/>
  <c r="K685" i="4" s="1"/>
  <c r="D664" i="4"/>
  <c r="K664" i="4" s="1"/>
  <c r="D639" i="4"/>
  <c r="K639" i="4" s="1"/>
  <c r="D617" i="4"/>
  <c r="K617" i="4" s="1"/>
  <c r="D584" i="4"/>
  <c r="K584" i="4" s="1"/>
  <c r="D549" i="4"/>
  <c r="K549" i="4" s="1"/>
  <c r="D518" i="4"/>
  <c r="K518" i="4" s="1"/>
  <c r="D485" i="4"/>
  <c r="K485" i="4" s="1"/>
  <c r="D454" i="4"/>
  <c r="K454" i="4" s="1"/>
  <c r="D328" i="4"/>
  <c r="K328" i="4" s="1"/>
  <c r="D72" i="4"/>
  <c r="K72" i="4" s="1"/>
  <c r="D2446" i="4"/>
  <c r="K2446" i="4" s="1"/>
  <c r="D2222" i="4"/>
  <c r="K2222" i="4" s="1"/>
  <c r="D2078" i="4"/>
  <c r="K2078" i="4" s="1"/>
  <c r="D2054" i="4"/>
  <c r="K2054" i="4" s="1"/>
  <c r="D1942" i="4"/>
  <c r="K1942" i="4" s="1"/>
  <c r="D1878" i="4"/>
  <c r="K1878" i="4" s="1"/>
  <c r="D1846" i="4"/>
  <c r="K1846" i="4" s="1"/>
  <c r="D1734" i="4"/>
  <c r="K1734" i="4" s="1"/>
  <c r="D1702" i="4"/>
  <c r="K1702" i="4" s="1"/>
  <c r="D1670" i="4"/>
  <c r="K1670" i="4" s="1"/>
  <c r="D1526" i="4"/>
  <c r="K1526" i="4" s="1"/>
  <c r="D1486" i="4"/>
  <c r="K1486" i="4" s="1"/>
  <c r="D1165" i="4"/>
  <c r="K1165" i="4" s="1"/>
  <c r="D1054" i="4"/>
  <c r="K1054" i="4" s="1"/>
  <c r="D982" i="4"/>
  <c r="K982" i="4" s="1"/>
  <c r="D918" i="4"/>
  <c r="K918" i="4" s="1"/>
  <c r="D702" i="4"/>
  <c r="K702" i="4" s="1"/>
  <c r="D662" i="4"/>
  <c r="K662" i="4" s="1"/>
  <c r="D2437" i="4"/>
  <c r="K2437" i="4" s="1"/>
  <c r="D2157" i="4"/>
  <c r="K2157" i="4" s="1"/>
  <c r="D1493" i="4"/>
  <c r="K1493" i="4" s="1"/>
  <c r="D1818" i="4"/>
  <c r="K1818" i="4" s="1"/>
  <c r="D1156" i="4"/>
  <c r="K1156" i="4" s="1"/>
  <c r="D1116" i="4"/>
  <c r="K1116" i="4" s="1"/>
  <c r="D1068" i="4"/>
  <c r="K1068" i="4" s="1"/>
  <c r="D1028" i="4"/>
  <c r="K1028" i="4" s="1"/>
  <c r="D972" i="4"/>
  <c r="K972" i="4" s="1"/>
  <c r="D908" i="4"/>
  <c r="K908" i="4" s="1"/>
  <c r="D852" i="4"/>
  <c r="K852" i="4" s="1"/>
  <c r="D796" i="4"/>
  <c r="K796" i="4" s="1"/>
  <c r="D772" i="4"/>
  <c r="K772" i="4" s="1"/>
  <c r="D748" i="4"/>
  <c r="K748" i="4" s="1"/>
  <c r="D724" i="4"/>
  <c r="K724" i="4" s="1"/>
  <c r="D652" i="4"/>
  <c r="K652" i="4" s="1"/>
  <c r="D612" i="4"/>
  <c r="K612" i="4" s="1"/>
  <c r="D564" i="4"/>
  <c r="K564" i="4" s="1"/>
  <c r="D540" i="4"/>
  <c r="K540" i="4" s="1"/>
  <c r="D516" i="4"/>
  <c r="K516" i="4" s="1"/>
  <c r="D492" i="4"/>
  <c r="K492" i="4" s="1"/>
  <c r="D420" i="4"/>
  <c r="K420" i="4" s="1"/>
  <c r="D372" i="4"/>
  <c r="K372" i="4" s="1"/>
  <c r="D276" i="4"/>
  <c r="K276" i="4" s="1"/>
  <c r="D1448" i="4"/>
  <c r="K1448" i="4" s="1"/>
  <c r="D1177" i="4"/>
  <c r="K1177" i="4" s="1"/>
  <c r="D1161" i="4"/>
  <c r="K1161" i="4" s="1"/>
  <c r="D1153" i="4"/>
  <c r="K1153" i="4" s="1"/>
  <c r="D1145" i="4"/>
  <c r="K1145" i="4" s="1"/>
  <c r="D1113" i="4"/>
  <c r="K1113" i="4" s="1"/>
  <c r="D1097" i="4"/>
  <c r="K1097" i="4" s="1"/>
  <c r="D1089" i="4"/>
  <c r="K1089" i="4" s="1"/>
  <c r="D1081" i="4"/>
  <c r="K1081" i="4" s="1"/>
  <c r="D1049" i="4"/>
  <c r="K1049" i="4" s="1"/>
  <c r="D1033" i="4"/>
  <c r="K1033" i="4" s="1"/>
  <c r="D1017" i="4"/>
  <c r="K1017" i="4" s="1"/>
  <c r="D985" i="4"/>
  <c r="K985" i="4" s="1"/>
  <c r="D969" i="4"/>
  <c r="K969" i="4" s="1"/>
  <c r="D961" i="4"/>
  <c r="K961" i="4" s="1"/>
  <c r="D953" i="4"/>
  <c r="K953" i="4" s="1"/>
  <c r="D921" i="4"/>
  <c r="K921" i="4" s="1"/>
  <c r="D905" i="4"/>
  <c r="K905" i="4" s="1"/>
  <c r="D897" i="4"/>
  <c r="K897" i="4" s="1"/>
  <c r="D889" i="4"/>
  <c r="K889" i="4" s="1"/>
  <c r="D857" i="4"/>
  <c r="K857" i="4" s="1"/>
  <c r="D841" i="4"/>
  <c r="K841" i="4" s="1"/>
  <c r="D833" i="4"/>
  <c r="K833" i="4" s="1"/>
  <c r="D825" i="4"/>
  <c r="K825" i="4" s="1"/>
  <c r="D793" i="4"/>
  <c r="K793" i="4" s="1"/>
  <c r="D777" i="4"/>
  <c r="K777" i="4" s="1"/>
  <c r="D769" i="4"/>
  <c r="K769" i="4" s="1"/>
  <c r="D761" i="4"/>
  <c r="K761" i="4" s="1"/>
  <c r="D729" i="4"/>
  <c r="K729" i="4" s="1"/>
  <c r="D713" i="4"/>
  <c r="K713" i="4" s="1"/>
  <c r="D705" i="4"/>
  <c r="K705" i="4" s="1"/>
  <c r="D697" i="4"/>
  <c r="K697" i="4" s="1"/>
  <c r="D665" i="4"/>
  <c r="K665" i="4" s="1"/>
  <c r="D649" i="4"/>
  <c r="K649" i="4" s="1"/>
  <c r="D641" i="4"/>
  <c r="K641" i="4" s="1"/>
  <c r="D633" i="4"/>
  <c r="K633" i="4" s="1"/>
  <c r="D609" i="4"/>
  <c r="K609" i="4" s="1"/>
  <c r="D601" i="4"/>
  <c r="K601" i="4" s="1"/>
  <c r="D1666" i="4"/>
  <c r="K1666" i="4" s="1"/>
  <c r="D1625" i="4"/>
  <c r="K1625" i="4" s="1"/>
  <c r="D1602" i="4"/>
  <c r="K1602" i="4" s="1"/>
  <c r="D1561" i="4"/>
  <c r="K1561" i="4" s="1"/>
  <c r="D1521" i="4"/>
  <c r="K1521" i="4" s="1"/>
  <c r="D1401" i="4"/>
  <c r="K1401" i="4" s="1"/>
  <c r="D1378" i="4"/>
  <c r="K1378" i="4" s="1"/>
  <c r="D1337" i="4"/>
  <c r="K1337" i="4" s="1"/>
  <c r="D1314" i="4"/>
  <c r="K1314" i="4" s="1"/>
  <c r="D1273" i="4"/>
  <c r="K1273" i="4" s="1"/>
  <c r="D1233" i="4"/>
  <c r="K1233" i="4" s="1"/>
  <c r="D1210" i="4"/>
  <c r="K1210" i="4" s="1"/>
  <c r="D1193" i="4"/>
  <c r="K1193" i="4" s="1"/>
  <c r="D1167" i="4"/>
  <c r="K1167" i="4" s="1"/>
  <c r="D1120" i="4"/>
  <c r="K1120" i="4" s="1"/>
  <c r="D1069" i="4"/>
  <c r="K1069" i="4" s="1"/>
  <c r="D1047" i="4"/>
  <c r="K1047" i="4" s="1"/>
  <c r="D1021" i="4"/>
  <c r="K1021" i="4" s="1"/>
  <c r="D974" i="4"/>
  <c r="K974" i="4" s="1"/>
  <c r="D849" i="4"/>
  <c r="K849" i="4" s="1"/>
  <c r="D801" i="4"/>
  <c r="K801" i="4" s="1"/>
  <c r="D776" i="4"/>
  <c r="K776" i="4" s="1"/>
  <c r="D663" i="4"/>
  <c r="K663" i="4" s="1"/>
  <c r="D637" i="4"/>
  <c r="K637" i="4" s="1"/>
  <c r="D582" i="4"/>
  <c r="K582" i="4" s="1"/>
  <c r="D408" i="4"/>
  <c r="K408" i="4" s="1"/>
  <c r="D280" i="4"/>
  <c r="K280" i="4" s="1"/>
  <c r="D152" i="4"/>
  <c r="K152" i="4" s="1"/>
  <c r="D593" i="4"/>
  <c r="K593" i="4" s="1"/>
  <c r="D585" i="4"/>
  <c r="K585" i="4" s="1"/>
  <c r="D577" i="4"/>
  <c r="K577" i="4" s="1"/>
  <c r="D569" i="4"/>
  <c r="K569" i="4" s="1"/>
  <c r="D561" i="4"/>
  <c r="K561" i="4" s="1"/>
  <c r="D553" i="4"/>
  <c r="K553" i="4" s="1"/>
  <c r="D545" i="4"/>
  <c r="K545" i="4" s="1"/>
  <c r="D537" i="4"/>
  <c r="K537" i="4" s="1"/>
  <c r="D529" i="4"/>
  <c r="K529" i="4" s="1"/>
  <c r="D521" i="4"/>
  <c r="K521" i="4" s="1"/>
  <c r="D513" i="4"/>
  <c r="K513" i="4" s="1"/>
  <c r="D497" i="4"/>
  <c r="K497" i="4" s="1"/>
  <c r="D489" i="4"/>
  <c r="K489" i="4" s="1"/>
  <c r="D481" i="4"/>
  <c r="K481" i="4" s="1"/>
  <c r="D473" i="4"/>
  <c r="K473" i="4" s="1"/>
  <c r="D465" i="4"/>
  <c r="K465" i="4" s="1"/>
  <c r="D457" i="4"/>
  <c r="K457" i="4" s="1"/>
  <c r="D449" i="4"/>
  <c r="K449" i="4" s="1"/>
  <c r="D441" i="4"/>
  <c r="K441" i="4" s="1"/>
  <c r="D433" i="4"/>
  <c r="K433" i="4" s="1"/>
  <c r="D425" i="4"/>
  <c r="K425" i="4" s="1"/>
  <c r="D417" i="4"/>
  <c r="K417" i="4" s="1"/>
  <c r="D409" i="4"/>
  <c r="K409" i="4" s="1"/>
  <c r="D401" i="4"/>
  <c r="K401" i="4" s="1"/>
  <c r="D393" i="4"/>
  <c r="K393" i="4" s="1"/>
  <c r="D385" i="4"/>
  <c r="K385" i="4" s="1"/>
  <c r="D377" i="4"/>
  <c r="K377" i="4" s="1"/>
  <c r="D369" i="4"/>
  <c r="K369" i="4" s="1"/>
  <c r="D361" i="4"/>
  <c r="K361" i="4" s="1"/>
  <c r="D353" i="4"/>
  <c r="K353" i="4" s="1"/>
  <c r="D345" i="4"/>
  <c r="K345" i="4" s="1"/>
  <c r="D337" i="4"/>
  <c r="K337" i="4" s="1"/>
  <c r="D329" i="4"/>
  <c r="K329" i="4" s="1"/>
  <c r="D321" i="4"/>
  <c r="K321" i="4" s="1"/>
  <c r="D313" i="4"/>
  <c r="K313" i="4" s="1"/>
  <c r="D297" i="4"/>
  <c r="K297" i="4" s="1"/>
  <c r="D289" i="4"/>
  <c r="K289" i="4" s="1"/>
  <c r="D281" i="4"/>
  <c r="K281" i="4" s="1"/>
  <c r="D273" i="4"/>
  <c r="K273" i="4" s="1"/>
  <c r="D257" i="4"/>
  <c r="K257" i="4" s="1"/>
  <c r="D249" i="4"/>
  <c r="K249" i="4" s="1"/>
  <c r="D241" i="4"/>
  <c r="K241" i="4" s="1"/>
  <c r="D233" i="4"/>
  <c r="K233" i="4" s="1"/>
  <c r="D225" i="4"/>
  <c r="K225" i="4" s="1"/>
  <c r="D217" i="4"/>
  <c r="K217" i="4" s="1"/>
  <c r="D209" i="4"/>
  <c r="K209" i="4" s="1"/>
  <c r="D201" i="4"/>
  <c r="K201" i="4" s="1"/>
  <c r="D193" i="4"/>
  <c r="K193" i="4" s="1"/>
  <c r="D185" i="4"/>
  <c r="K185" i="4" s="1"/>
  <c r="D177" i="4"/>
  <c r="K177" i="4" s="1"/>
  <c r="D169" i="4"/>
  <c r="K169" i="4" s="1"/>
  <c r="D161" i="4"/>
  <c r="K161" i="4" s="1"/>
  <c r="D153" i="4"/>
  <c r="K153" i="4" s="1"/>
  <c r="D145" i="4"/>
  <c r="K145" i="4" s="1"/>
  <c r="D137" i="4"/>
  <c r="K137" i="4" s="1"/>
  <c r="D129" i="4"/>
  <c r="K129" i="4" s="1"/>
  <c r="D121" i="4"/>
  <c r="K121" i="4" s="1"/>
  <c r="D113" i="4"/>
  <c r="K113" i="4" s="1"/>
  <c r="D105" i="4"/>
  <c r="K105" i="4" s="1"/>
  <c r="D97" i="4"/>
  <c r="K97" i="4" s="1"/>
  <c r="D89" i="4"/>
  <c r="K89" i="4" s="1"/>
  <c r="D81" i="4"/>
  <c r="K81" i="4" s="1"/>
  <c r="D73" i="4"/>
  <c r="K73" i="4" s="1"/>
  <c r="D65" i="4"/>
  <c r="K65" i="4" s="1"/>
  <c r="D57" i="4"/>
  <c r="K57" i="4" s="1"/>
  <c r="D49" i="4"/>
  <c r="K49" i="4" s="1"/>
  <c r="D41" i="4"/>
  <c r="K41" i="4" s="1"/>
  <c r="D33" i="4"/>
  <c r="K33" i="4" s="1"/>
  <c r="D17" i="4"/>
  <c r="K17" i="4" s="1"/>
  <c r="D9" i="4"/>
  <c r="K9" i="4" s="1"/>
  <c r="D615" i="4"/>
  <c r="K615" i="4" s="1"/>
  <c r="D607" i="4"/>
  <c r="K607" i="4" s="1"/>
  <c r="D599" i="4"/>
  <c r="K599" i="4" s="1"/>
  <c r="D591" i="4"/>
  <c r="K591" i="4" s="1"/>
  <c r="D583" i="4"/>
  <c r="K583" i="4" s="1"/>
  <c r="D575" i="4"/>
  <c r="K575" i="4" s="1"/>
  <c r="D567" i="4"/>
  <c r="K567" i="4" s="1"/>
  <c r="D559" i="4"/>
  <c r="K559" i="4" s="1"/>
  <c r="D551" i="4"/>
  <c r="K551" i="4" s="1"/>
  <c r="D543" i="4"/>
  <c r="K543" i="4" s="1"/>
  <c r="D535" i="4"/>
  <c r="K535" i="4" s="1"/>
  <c r="D527" i="4"/>
  <c r="K527" i="4" s="1"/>
  <c r="D519" i="4"/>
  <c r="K519" i="4" s="1"/>
  <c r="D511" i="4"/>
  <c r="K511" i="4" s="1"/>
  <c r="D503" i="4"/>
  <c r="K503" i="4" s="1"/>
  <c r="D495" i="4"/>
  <c r="K495" i="4" s="1"/>
  <c r="D487" i="4"/>
  <c r="K487" i="4" s="1"/>
  <c r="D471" i="4"/>
  <c r="K471" i="4" s="1"/>
  <c r="D463" i="4"/>
  <c r="K463" i="4" s="1"/>
  <c r="D455" i="4"/>
  <c r="K455" i="4" s="1"/>
  <c r="D447" i="4"/>
  <c r="K447" i="4" s="1"/>
  <c r="D431" i="4"/>
  <c r="K431" i="4" s="1"/>
  <c r="D423" i="4"/>
  <c r="K423" i="4" s="1"/>
  <c r="D407" i="4"/>
  <c r="K407" i="4" s="1"/>
  <c r="D399" i="4"/>
  <c r="K399" i="4" s="1"/>
  <c r="D391" i="4"/>
  <c r="K391" i="4" s="1"/>
  <c r="D383" i="4"/>
  <c r="K383" i="4" s="1"/>
  <c r="D367" i="4"/>
  <c r="K367" i="4" s="1"/>
  <c r="D359" i="4"/>
  <c r="K359" i="4" s="1"/>
  <c r="D351" i="4"/>
  <c r="K351" i="4" s="1"/>
  <c r="D343" i="4"/>
  <c r="K343" i="4" s="1"/>
  <c r="D335" i="4"/>
  <c r="K335" i="4" s="1"/>
  <c r="D327" i="4"/>
  <c r="K327" i="4" s="1"/>
  <c r="D319" i="4"/>
  <c r="K319" i="4" s="1"/>
  <c r="D311" i="4"/>
  <c r="K311" i="4" s="1"/>
  <c r="D303" i="4"/>
  <c r="K303" i="4" s="1"/>
  <c r="D295" i="4"/>
  <c r="K295" i="4" s="1"/>
  <c r="D287" i="4"/>
  <c r="K287" i="4" s="1"/>
  <c r="D279" i="4"/>
  <c r="K279" i="4" s="1"/>
  <c r="D271" i="4"/>
  <c r="K271" i="4" s="1"/>
  <c r="D263" i="4"/>
  <c r="K263" i="4" s="1"/>
  <c r="D255" i="4"/>
  <c r="K255" i="4" s="1"/>
  <c r="D247" i="4"/>
  <c r="K247" i="4" s="1"/>
  <c r="D239" i="4"/>
  <c r="K239" i="4" s="1"/>
  <c r="D231" i="4"/>
  <c r="K231" i="4" s="1"/>
  <c r="D223" i="4"/>
  <c r="K223" i="4" s="1"/>
  <c r="D215" i="4"/>
  <c r="K215" i="4" s="1"/>
  <c r="D207" i="4"/>
  <c r="K207" i="4" s="1"/>
  <c r="D191" i="4"/>
  <c r="K191" i="4" s="1"/>
  <c r="D183" i="4"/>
  <c r="K183" i="4" s="1"/>
  <c r="D175" i="4"/>
  <c r="K175" i="4" s="1"/>
  <c r="D167" i="4"/>
  <c r="K167" i="4" s="1"/>
  <c r="D159" i="4"/>
  <c r="K159" i="4" s="1"/>
  <c r="D151" i="4"/>
  <c r="K151" i="4" s="1"/>
  <c r="D143" i="4"/>
  <c r="K143" i="4" s="1"/>
  <c r="D127" i="4"/>
  <c r="K127" i="4" s="1"/>
  <c r="D119" i="4"/>
  <c r="K119" i="4" s="1"/>
  <c r="D111" i="4"/>
  <c r="K111" i="4" s="1"/>
  <c r="D103" i="4"/>
  <c r="K103" i="4" s="1"/>
  <c r="D95" i="4"/>
  <c r="K95" i="4" s="1"/>
  <c r="D87" i="4"/>
  <c r="K87" i="4" s="1"/>
  <c r="D79" i="4"/>
  <c r="K79" i="4" s="1"/>
  <c r="D71" i="4"/>
  <c r="K71" i="4" s="1"/>
  <c r="D63" i="4"/>
  <c r="K63" i="4" s="1"/>
  <c r="D55" i="4"/>
  <c r="K55" i="4" s="1"/>
  <c r="D47" i="4"/>
  <c r="K47" i="4" s="1"/>
  <c r="D39" i="4"/>
  <c r="K39" i="4" s="1"/>
  <c r="D31" i="4"/>
  <c r="K31" i="4" s="1"/>
  <c r="D23" i="4"/>
  <c r="K23" i="4" s="1"/>
  <c r="D15" i="4"/>
  <c r="K15" i="4" s="1"/>
  <c r="D7" i="4"/>
  <c r="K7" i="4" s="1"/>
  <c r="K1086" i="4"/>
  <c r="K1236" i="4"/>
  <c r="K1449" i="4"/>
  <c r="K1842" i="4"/>
  <c r="K2521" i="4"/>
  <c r="K2473" i="4"/>
  <c r="K2441" i="4"/>
  <c r="K2409" i="4"/>
  <c r="K1489" i="4"/>
  <c r="K756" i="4"/>
  <c r="K1292" i="4"/>
  <c r="K2169" i="4"/>
  <c r="K2377" i="4"/>
  <c r="K1897" i="4"/>
  <c r="K1833" i="4"/>
  <c r="K1737" i="4"/>
  <c r="K1529" i="4"/>
  <c r="K1332" i="4"/>
  <c r="K1385" i="4"/>
  <c r="K1809" i="4"/>
  <c r="K1094" i="4"/>
  <c r="K1046" i="4"/>
  <c r="K926" i="4"/>
  <c r="K894" i="4"/>
  <c r="K206" i="4"/>
  <c r="K2220" i="4"/>
  <c r="K1940" i="4"/>
  <c r="K1484" i="4"/>
  <c r="K1364" i="4"/>
  <c r="K2482" i="4"/>
  <c r="K2386" i="4"/>
  <c r="K1746" i="4"/>
  <c r="K1076" i="4"/>
  <c r="K2130" i="4"/>
  <c r="K1282" i="4"/>
  <c r="K980" i="4"/>
  <c r="K1204" i="4"/>
  <c r="K2418" i="4"/>
  <c r="K2370" i="4"/>
  <c r="K1938" i="4"/>
  <c r="K1915" i="4"/>
  <c r="K2005" i="4"/>
  <c r="Q6" i="4"/>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D1001" i="3"/>
  <c r="D1002" i="3"/>
  <c r="D1003" i="3"/>
  <c r="D1004" i="3"/>
  <c r="D1005" i="3"/>
  <c r="D1006" i="3"/>
  <c r="D1007" i="3"/>
  <c r="D1008" i="3"/>
  <c r="D1009" i="3"/>
  <c r="D1010" i="3"/>
  <c r="D1011" i="3"/>
  <c r="D1012" i="3"/>
  <c r="D1013" i="3"/>
  <c r="D1014" i="3"/>
  <c r="D1015" i="3"/>
  <c r="D1016" i="3"/>
  <c r="D1017" i="3"/>
  <c r="D1018" i="3"/>
  <c r="D1019" i="3"/>
  <c r="D1020" i="3"/>
  <c r="D1021" i="3"/>
  <c r="D1022" i="3"/>
  <c r="D1023" i="3"/>
  <c r="D1024" i="3"/>
  <c r="D1025" i="3"/>
  <c r="D1026" i="3"/>
  <c r="D1027" i="3"/>
  <c r="D1028" i="3"/>
  <c r="D1029" i="3"/>
  <c r="D1030" i="3"/>
  <c r="D1031" i="3"/>
  <c r="D1032" i="3"/>
  <c r="D1033" i="3"/>
  <c r="D1034" i="3"/>
  <c r="D1035" i="3"/>
  <c r="D1036" i="3"/>
  <c r="D1037" i="3"/>
  <c r="D1038" i="3"/>
  <c r="D1039" i="3"/>
  <c r="D1040" i="3"/>
  <c r="D1041" i="3"/>
  <c r="D1042" i="3"/>
  <c r="D1043" i="3"/>
  <c r="D1044" i="3"/>
  <c r="D1045" i="3"/>
  <c r="D1046" i="3"/>
  <c r="D1047" i="3"/>
  <c r="D1048" i="3"/>
  <c r="D1049" i="3"/>
  <c r="D1050" i="3"/>
  <c r="D1051" i="3"/>
  <c r="D1052" i="3"/>
  <c r="D1053" i="3"/>
  <c r="D1054" i="3"/>
  <c r="D1055" i="3"/>
  <c r="D1056" i="3"/>
  <c r="D1057" i="3"/>
  <c r="D1058" i="3"/>
  <c r="D1059" i="3"/>
  <c r="D1060" i="3"/>
  <c r="D1061" i="3"/>
  <c r="D1062" i="3"/>
  <c r="D1063" i="3"/>
  <c r="D1064" i="3"/>
  <c r="D1065" i="3"/>
  <c r="D1066" i="3"/>
  <c r="D1067" i="3"/>
  <c r="D1068" i="3"/>
  <c r="D1069" i="3"/>
  <c r="D1070" i="3"/>
  <c r="D1071" i="3"/>
  <c r="D1072" i="3"/>
  <c r="D1073" i="3"/>
  <c r="D1074" i="3"/>
  <c r="D1075" i="3"/>
  <c r="D1076" i="3"/>
  <c r="D1077" i="3"/>
  <c r="D1078" i="3"/>
  <c r="D1079" i="3"/>
  <c r="D1080" i="3"/>
  <c r="D1081" i="3"/>
  <c r="D1082" i="3"/>
  <c r="D1083" i="3"/>
  <c r="D1084" i="3"/>
  <c r="D1085" i="3"/>
  <c r="D1086" i="3"/>
  <c r="D1087" i="3"/>
  <c r="D1088" i="3"/>
  <c r="D1089" i="3"/>
  <c r="D1090" i="3"/>
  <c r="D1091" i="3"/>
  <c r="D1092" i="3"/>
  <c r="D1093" i="3"/>
  <c r="D1094" i="3"/>
  <c r="D1095" i="3"/>
  <c r="D1096" i="3"/>
  <c r="D1097" i="3"/>
  <c r="D1098" i="3"/>
  <c r="D1099" i="3"/>
  <c r="D1100" i="3"/>
  <c r="D1101" i="3"/>
  <c r="D1102" i="3"/>
  <c r="D1103" i="3"/>
  <c r="D1104" i="3"/>
  <c r="D1105" i="3"/>
  <c r="D1106" i="3"/>
  <c r="D1107" i="3"/>
  <c r="D1108" i="3"/>
  <c r="D1109" i="3"/>
  <c r="D1110" i="3"/>
  <c r="D1111" i="3"/>
  <c r="D1112" i="3"/>
  <c r="D1113" i="3"/>
  <c r="D1114" i="3"/>
  <c r="D1115" i="3"/>
  <c r="D1116" i="3"/>
  <c r="D1117" i="3"/>
  <c r="D1118" i="3"/>
  <c r="D1119" i="3"/>
  <c r="D1120" i="3"/>
  <c r="D1121" i="3"/>
  <c r="D1122" i="3"/>
  <c r="D1123" i="3"/>
  <c r="D1124" i="3"/>
  <c r="D1125" i="3"/>
  <c r="D1126" i="3"/>
  <c r="D1127" i="3"/>
  <c r="D1128" i="3"/>
  <c r="D1129" i="3"/>
  <c r="D1130" i="3"/>
  <c r="D1131" i="3"/>
  <c r="D1132" i="3"/>
  <c r="D1133" i="3"/>
  <c r="D1134" i="3"/>
  <c r="D1135" i="3"/>
  <c r="D1136" i="3"/>
  <c r="D1137" i="3"/>
  <c r="D1138" i="3"/>
  <c r="D1139" i="3"/>
  <c r="D1140" i="3"/>
  <c r="D1141" i="3"/>
  <c r="D1142" i="3"/>
  <c r="D1143" i="3"/>
  <c r="D1144" i="3"/>
  <c r="D1145" i="3"/>
  <c r="D1146" i="3"/>
  <c r="D1147" i="3"/>
  <c r="D1148" i="3"/>
  <c r="D1149" i="3"/>
  <c r="D1150" i="3"/>
  <c r="D1151" i="3"/>
  <c r="D1152" i="3"/>
  <c r="D1153" i="3"/>
  <c r="D1154" i="3"/>
  <c r="D1155" i="3"/>
  <c r="D1156" i="3"/>
  <c r="D1157" i="3"/>
  <c r="D1158" i="3"/>
  <c r="D1159" i="3"/>
  <c r="D1160" i="3"/>
  <c r="D1161" i="3"/>
  <c r="D1162" i="3"/>
  <c r="D1163" i="3"/>
  <c r="D1164" i="3"/>
  <c r="D1165" i="3"/>
  <c r="D1166" i="3"/>
  <c r="D1167" i="3"/>
  <c r="D1168" i="3"/>
  <c r="D1169" i="3"/>
  <c r="D1170" i="3"/>
  <c r="D1171" i="3"/>
  <c r="D1172" i="3"/>
  <c r="D1173" i="3"/>
  <c r="D1174" i="3"/>
  <c r="D1175" i="3"/>
  <c r="D1176" i="3"/>
  <c r="D1177" i="3"/>
  <c r="D1178" i="3"/>
  <c r="D1179" i="3"/>
  <c r="D1180" i="3"/>
  <c r="D1181" i="3"/>
  <c r="D1182" i="3"/>
  <c r="D1183" i="3"/>
  <c r="D1184" i="3"/>
  <c r="D1185" i="3"/>
  <c r="D1186" i="3"/>
  <c r="D1187" i="3"/>
  <c r="D1188" i="3"/>
  <c r="D1189" i="3"/>
  <c r="D1190" i="3"/>
  <c r="D1191" i="3"/>
  <c r="D1192" i="3"/>
  <c r="D1193" i="3"/>
  <c r="D1194" i="3"/>
  <c r="D1195" i="3"/>
  <c r="D1196" i="3"/>
  <c r="D1197" i="3"/>
  <c r="D1198" i="3"/>
  <c r="D1199" i="3"/>
  <c r="D1200" i="3"/>
  <c r="D1201" i="3"/>
  <c r="D1202" i="3"/>
  <c r="D1203" i="3"/>
  <c r="D1204" i="3"/>
  <c r="D1205" i="3"/>
  <c r="D1206" i="3"/>
  <c r="D1207" i="3"/>
  <c r="D1208" i="3"/>
  <c r="D1209" i="3"/>
  <c r="D1210" i="3"/>
  <c r="D1211" i="3"/>
  <c r="D1212" i="3"/>
  <c r="D1213" i="3"/>
  <c r="D1214" i="3"/>
  <c r="D1215" i="3"/>
  <c r="D1216" i="3"/>
  <c r="D1217" i="3"/>
  <c r="D1218" i="3"/>
  <c r="D1219" i="3"/>
  <c r="D1220" i="3"/>
  <c r="D1221" i="3"/>
  <c r="D1222" i="3"/>
  <c r="D1223" i="3"/>
  <c r="D1224" i="3"/>
  <c r="D1225" i="3"/>
  <c r="D1226" i="3"/>
  <c r="D1227" i="3"/>
  <c r="D1228" i="3"/>
  <c r="D1229" i="3"/>
  <c r="D1230" i="3"/>
  <c r="D1231" i="3"/>
  <c r="D1232" i="3"/>
  <c r="D1233" i="3"/>
  <c r="D1234" i="3"/>
  <c r="D1235" i="3"/>
  <c r="D1236" i="3"/>
  <c r="D1237" i="3"/>
  <c r="D1238" i="3"/>
  <c r="D1239" i="3"/>
  <c r="D1240" i="3"/>
  <c r="D1241" i="3"/>
  <c r="D1242" i="3"/>
  <c r="D1243" i="3"/>
  <c r="D1244" i="3"/>
  <c r="D1245" i="3"/>
  <c r="D1246" i="3"/>
  <c r="D1247" i="3"/>
  <c r="D1248" i="3"/>
  <c r="D1249" i="3"/>
  <c r="D1250" i="3"/>
  <c r="D1251" i="3"/>
  <c r="D1252" i="3"/>
  <c r="D1253" i="3"/>
  <c r="D1254" i="3"/>
  <c r="D1255" i="3"/>
  <c r="D1256" i="3"/>
  <c r="D1257" i="3"/>
  <c r="D1258" i="3"/>
  <c r="D1259" i="3"/>
  <c r="D1260" i="3"/>
  <c r="D1261" i="3"/>
  <c r="D1262" i="3"/>
  <c r="D1263" i="3"/>
  <c r="D1264" i="3"/>
  <c r="D1265" i="3"/>
  <c r="D1266" i="3"/>
  <c r="D1267" i="3"/>
  <c r="D1268" i="3"/>
  <c r="D1269" i="3"/>
  <c r="D1270" i="3"/>
  <c r="D1271" i="3"/>
  <c r="D1272" i="3"/>
  <c r="D1273" i="3"/>
  <c r="D1274" i="3"/>
  <c r="D1275" i="3"/>
  <c r="D1276" i="3"/>
  <c r="D1277" i="3"/>
  <c r="D1278" i="3"/>
  <c r="D1279" i="3"/>
  <c r="D1280" i="3"/>
  <c r="D1281" i="3"/>
  <c r="D1282" i="3"/>
  <c r="D1283" i="3"/>
  <c r="D1284" i="3"/>
  <c r="D1285" i="3"/>
  <c r="D1286" i="3"/>
  <c r="D1287" i="3"/>
  <c r="D1288" i="3"/>
  <c r="D1289" i="3"/>
  <c r="D1290" i="3"/>
  <c r="D1291" i="3"/>
  <c r="D1292" i="3"/>
  <c r="D1293" i="3"/>
  <c r="D1294" i="3"/>
  <c r="D1295" i="3"/>
  <c r="D1296" i="3"/>
  <c r="D1297" i="3"/>
  <c r="D1298" i="3"/>
  <c r="D1299" i="3"/>
  <c r="D1300" i="3"/>
  <c r="D1301" i="3"/>
  <c r="D1302" i="3"/>
  <c r="D1303" i="3"/>
  <c r="D1304" i="3"/>
  <c r="D1305" i="3"/>
  <c r="D1306" i="3"/>
  <c r="D1307" i="3"/>
  <c r="D1308" i="3"/>
  <c r="D1309" i="3"/>
  <c r="D1310" i="3"/>
  <c r="D1311" i="3"/>
  <c r="D1312" i="3"/>
  <c r="D1313" i="3"/>
  <c r="D1314" i="3"/>
  <c r="D1315" i="3"/>
  <c r="D1316" i="3"/>
  <c r="D1317" i="3"/>
  <c r="D1318" i="3"/>
  <c r="D1319" i="3"/>
  <c r="D1320" i="3"/>
  <c r="D1321" i="3"/>
  <c r="D1322" i="3"/>
  <c r="D1323" i="3"/>
  <c r="D1324" i="3"/>
  <c r="D1325" i="3"/>
  <c r="D1326" i="3"/>
  <c r="D1327" i="3"/>
  <c r="D1328" i="3"/>
  <c r="D1329" i="3"/>
  <c r="D1330" i="3"/>
  <c r="D1331" i="3"/>
  <c r="D1332" i="3"/>
  <c r="D1333" i="3"/>
  <c r="D1334" i="3"/>
  <c r="D1335" i="3"/>
  <c r="D1336" i="3"/>
  <c r="D1337" i="3"/>
  <c r="D1338" i="3"/>
  <c r="D1339" i="3"/>
  <c r="D1340" i="3"/>
  <c r="D1341" i="3"/>
  <c r="D1342" i="3"/>
  <c r="D1343" i="3"/>
  <c r="D1344" i="3"/>
  <c r="D1345" i="3"/>
  <c r="D1346" i="3"/>
  <c r="D1347" i="3"/>
  <c r="D1348" i="3"/>
  <c r="D1349" i="3"/>
  <c r="D1350" i="3"/>
  <c r="D1351" i="3"/>
  <c r="D1352" i="3"/>
  <c r="D1353" i="3"/>
  <c r="D1354" i="3"/>
  <c r="D1355" i="3"/>
  <c r="D1356" i="3"/>
  <c r="D1357" i="3"/>
  <c r="D1358" i="3"/>
  <c r="D1359" i="3"/>
  <c r="D1360" i="3"/>
  <c r="D1361" i="3"/>
  <c r="D1362" i="3"/>
  <c r="D1363" i="3"/>
  <c r="D1364" i="3"/>
  <c r="D1365" i="3"/>
  <c r="D1366" i="3"/>
  <c r="D1367" i="3"/>
  <c r="D1368" i="3"/>
  <c r="D1369" i="3"/>
  <c r="D1370" i="3"/>
  <c r="D1371" i="3"/>
  <c r="D1372" i="3"/>
  <c r="D1373" i="3"/>
  <c r="D1374" i="3"/>
  <c r="D1375" i="3"/>
  <c r="D1376" i="3"/>
  <c r="D1377" i="3"/>
  <c r="D1378" i="3"/>
  <c r="D1379" i="3"/>
  <c r="D1380" i="3"/>
  <c r="D1381" i="3"/>
  <c r="D1382" i="3"/>
  <c r="D1383" i="3"/>
  <c r="D1384" i="3"/>
  <c r="D1385" i="3"/>
  <c r="D1386" i="3"/>
  <c r="D1387" i="3"/>
  <c r="D1388" i="3"/>
  <c r="D1389" i="3"/>
  <c r="D1390" i="3"/>
  <c r="D1391" i="3"/>
  <c r="D1392" i="3"/>
  <c r="D1393" i="3"/>
  <c r="D1394" i="3"/>
  <c r="D1395" i="3"/>
  <c r="D1396" i="3"/>
  <c r="D1397" i="3"/>
  <c r="D1398" i="3"/>
  <c r="D1399" i="3"/>
  <c r="D1400" i="3"/>
  <c r="D1401" i="3"/>
  <c r="D1402" i="3"/>
  <c r="D1403" i="3"/>
  <c r="D1404" i="3"/>
  <c r="D1405" i="3"/>
  <c r="D1406" i="3"/>
  <c r="D1407" i="3"/>
  <c r="D1408" i="3"/>
  <c r="D1409" i="3"/>
  <c r="D1410" i="3"/>
  <c r="D1411" i="3"/>
  <c r="D1412" i="3"/>
  <c r="D1413" i="3"/>
  <c r="D1414" i="3"/>
  <c r="D1415" i="3"/>
  <c r="D1416" i="3"/>
  <c r="D1417" i="3"/>
  <c r="D1418" i="3"/>
  <c r="D1419" i="3"/>
  <c r="D1420" i="3"/>
  <c r="D1421" i="3"/>
  <c r="D1422" i="3"/>
  <c r="D1423" i="3"/>
  <c r="D1424" i="3"/>
  <c r="D1425" i="3"/>
  <c r="D1426" i="3"/>
  <c r="D1427" i="3"/>
  <c r="D1428" i="3"/>
  <c r="D1429" i="3"/>
  <c r="D1430" i="3"/>
  <c r="D1431" i="3"/>
  <c r="D1432" i="3"/>
  <c r="D1433" i="3"/>
  <c r="D1434" i="3"/>
  <c r="D1435" i="3"/>
  <c r="D1436" i="3"/>
  <c r="D1437" i="3"/>
  <c r="D1438" i="3"/>
  <c r="D1439" i="3"/>
  <c r="D1440" i="3"/>
  <c r="D1441" i="3"/>
  <c r="D1442" i="3"/>
  <c r="D1443" i="3"/>
  <c r="D1444" i="3"/>
  <c r="D1445" i="3"/>
  <c r="D1446" i="3"/>
  <c r="D1447" i="3"/>
  <c r="D1448" i="3"/>
  <c r="D1449" i="3"/>
  <c r="D1450" i="3"/>
  <c r="D1451" i="3"/>
  <c r="D1452" i="3"/>
  <c r="D1453" i="3"/>
  <c r="D1454" i="3"/>
  <c r="D1455" i="3"/>
  <c r="D1456" i="3"/>
  <c r="D1457" i="3"/>
  <c r="D1458" i="3"/>
  <c r="D1459" i="3"/>
  <c r="D1460" i="3"/>
  <c r="D1461" i="3"/>
  <c r="D1462" i="3"/>
  <c r="D1463" i="3"/>
  <c r="D1464" i="3"/>
  <c r="D1465" i="3"/>
  <c r="D1466" i="3"/>
  <c r="D1467" i="3"/>
  <c r="D1468" i="3"/>
  <c r="D1469" i="3"/>
  <c r="D1470" i="3"/>
  <c r="D1471" i="3"/>
  <c r="D1472" i="3"/>
  <c r="D1473" i="3"/>
  <c r="D1474" i="3"/>
  <c r="D1475" i="3"/>
  <c r="D1476" i="3"/>
  <c r="D1477" i="3"/>
  <c r="D1478" i="3"/>
  <c r="D1479" i="3"/>
  <c r="D1480" i="3"/>
  <c r="D1481" i="3"/>
  <c r="D1482" i="3"/>
  <c r="D1483" i="3"/>
  <c r="D1484" i="3"/>
  <c r="D1485" i="3"/>
  <c r="D1486" i="3"/>
  <c r="D1487" i="3"/>
  <c r="D1488" i="3"/>
  <c r="D1489" i="3"/>
  <c r="D1490" i="3"/>
  <c r="D1491" i="3"/>
  <c r="D1492" i="3"/>
  <c r="D1493" i="3"/>
  <c r="D1494" i="3"/>
  <c r="D1495" i="3"/>
  <c r="D1496" i="3"/>
  <c r="D1497" i="3"/>
  <c r="D1498" i="3"/>
  <c r="D1499" i="3"/>
  <c r="D1500" i="3"/>
  <c r="D1501" i="3"/>
  <c r="D1502" i="3"/>
  <c r="D1503" i="3"/>
  <c r="D1504" i="3"/>
  <c r="D1505" i="3"/>
  <c r="D1506" i="3"/>
  <c r="D1507" i="3"/>
  <c r="D1508" i="3"/>
  <c r="D1509" i="3"/>
  <c r="D1510" i="3"/>
  <c r="D1511" i="3"/>
  <c r="D1512" i="3"/>
  <c r="D1513" i="3"/>
  <c r="D1514" i="3"/>
  <c r="D1515" i="3"/>
  <c r="D1516" i="3"/>
  <c r="D1517" i="3"/>
  <c r="D1518" i="3"/>
  <c r="D1519" i="3"/>
  <c r="D1520" i="3"/>
  <c r="D1521" i="3"/>
  <c r="D1522" i="3"/>
  <c r="D1523" i="3"/>
  <c r="D1524" i="3"/>
  <c r="D1525" i="3"/>
  <c r="D1526" i="3"/>
  <c r="D1527" i="3"/>
  <c r="D1528" i="3"/>
  <c r="D1529" i="3"/>
  <c r="D1530" i="3"/>
  <c r="D1531" i="3"/>
  <c r="D1532" i="3"/>
  <c r="D1533" i="3"/>
  <c r="D1534" i="3"/>
  <c r="D1535" i="3"/>
  <c r="D1536" i="3"/>
  <c r="D1537" i="3"/>
  <c r="D1538" i="3"/>
  <c r="D1539" i="3"/>
  <c r="D1540" i="3"/>
  <c r="D1541" i="3"/>
  <c r="D1542" i="3"/>
  <c r="D1543" i="3"/>
  <c r="D1544" i="3"/>
  <c r="D1545" i="3"/>
  <c r="D1546" i="3"/>
  <c r="D1547" i="3"/>
  <c r="D1548" i="3"/>
  <c r="D1549" i="3"/>
  <c r="D1550" i="3"/>
  <c r="D1551" i="3"/>
  <c r="D1552" i="3"/>
  <c r="D1553" i="3"/>
  <c r="D1554" i="3"/>
  <c r="D1555" i="3"/>
  <c r="D1556" i="3"/>
  <c r="D1557" i="3"/>
  <c r="D1558" i="3"/>
  <c r="D1559" i="3"/>
  <c r="D1560" i="3"/>
  <c r="D1561" i="3"/>
  <c r="D1562" i="3"/>
  <c r="D1563" i="3"/>
  <c r="D1564" i="3"/>
  <c r="D1565" i="3"/>
  <c r="D1566" i="3"/>
  <c r="D1567" i="3"/>
  <c r="D1568" i="3"/>
  <c r="D1569" i="3"/>
  <c r="D1570" i="3"/>
  <c r="D1571" i="3"/>
  <c r="D1572" i="3"/>
  <c r="D1573" i="3"/>
  <c r="D1574" i="3"/>
  <c r="D1575" i="3"/>
  <c r="D1576" i="3"/>
  <c r="D1577" i="3"/>
  <c r="D1578" i="3"/>
  <c r="D1579" i="3"/>
  <c r="D1580" i="3"/>
  <c r="D1581" i="3"/>
  <c r="D1582" i="3"/>
  <c r="D1583" i="3"/>
  <c r="D1584" i="3"/>
  <c r="D1585" i="3"/>
  <c r="D1586" i="3"/>
  <c r="D1587" i="3"/>
  <c r="D1588" i="3"/>
  <c r="D1589" i="3"/>
  <c r="D1590" i="3"/>
  <c r="D1591" i="3"/>
  <c r="D1592" i="3"/>
  <c r="D1593" i="3"/>
  <c r="D1594" i="3"/>
  <c r="D1595" i="3"/>
  <c r="D1596" i="3"/>
  <c r="D1597" i="3"/>
  <c r="D1598" i="3"/>
  <c r="D1599" i="3"/>
  <c r="D1600" i="3"/>
  <c r="D1601" i="3"/>
  <c r="D1602" i="3"/>
  <c r="D1603" i="3"/>
  <c r="D1604" i="3"/>
  <c r="D1605" i="3"/>
  <c r="D1606" i="3"/>
  <c r="D1607" i="3"/>
  <c r="D1608" i="3"/>
  <c r="D1609" i="3"/>
  <c r="D1610" i="3"/>
  <c r="D1611" i="3"/>
  <c r="D1612" i="3"/>
  <c r="D1613" i="3"/>
  <c r="D1614" i="3"/>
  <c r="D1615" i="3"/>
  <c r="D1616" i="3"/>
  <c r="D1617" i="3"/>
  <c r="D1618" i="3"/>
  <c r="D1619" i="3"/>
  <c r="D1620" i="3"/>
  <c r="D1621" i="3"/>
  <c r="D1622" i="3"/>
  <c r="D1623" i="3"/>
  <c r="D1624" i="3"/>
  <c r="D1625" i="3"/>
  <c r="D1626" i="3"/>
  <c r="D1627" i="3"/>
  <c r="D1628" i="3"/>
  <c r="D1629" i="3"/>
  <c r="D1630" i="3"/>
  <c r="D1631" i="3"/>
  <c r="D1632" i="3"/>
  <c r="D1633" i="3"/>
  <c r="D1634" i="3"/>
  <c r="D1635" i="3"/>
  <c r="D1636" i="3"/>
  <c r="D1637" i="3"/>
  <c r="D1638" i="3"/>
  <c r="D1639" i="3"/>
  <c r="D1640" i="3"/>
  <c r="D1641" i="3"/>
  <c r="D1642" i="3"/>
  <c r="D1643" i="3"/>
  <c r="D1644" i="3"/>
  <c r="D1645" i="3"/>
  <c r="D1646" i="3"/>
  <c r="D1647" i="3"/>
  <c r="D1648" i="3"/>
  <c r="D1649" i="3"/>
  <c r="D1650" i="3"/>
  <c r="D1651" i="3"/>
  <c r="D1652" i="3"/>
  <c r="D1653" i="3"/>
  <c r="D1654" i="3"/>
  <c r="D1655" i="3"/>
  <c r="D1656" i="3"/>
  <c r="D1657" i="3"/>
  <c r="D1658" i="3"/>
  <c r="D1659" i="3"/>
  <c r="D1660" i="3"/>
  <c r="D1661" i="3"/>
  <c r="D1662" i="3"/>
  <c r="D1663" i="3"/>
  <c r="D1664" i="3"/>
  <c r="D1665" i="3"/>
  <c r="D1666" i="3"/>
  <c r="D1667" i="3"/>
  <c r="D1668" i="3"/>
  <c r="D1669" i="3"/>
  <c r="D1670" i="3"/>
  <c r="D1671" i="3"/>
  <c r="D1672" i="3"/>
  <c r="D1673" i="3"/>
  <c r="D1674" i="3"/>
  <c r="D1675" i="3"/>
  <c r="D1676" i="3"/>
  <c r="D1677" i="3"/>
  <c r="D1678" i="3"/>
  <c r="D1679" i="3"/>
  <c r="D1680" i="3"/>
  <c r="D1681" i="3"/>
  <c r="D1682" i="3"/>
  <c r="D1683" i="3"/>
  <c r="D1684" i="3"/>
  <c r="D1685" i="3"/>
  <c r="D1686" i="3"/>
  <c r="D1687" i="3"/>
  <c r="D1688" i="3"/>
  <c r="D1689" i="3"/>
  <c r="D1690" i="3"/>
  <c r="D1691" i="3"/>
  <c r="D1692" i="3"/>
  <c r="D1693" i="3"/>
  <c r="D1694" i="3"/>
  <c r="D1695" i="3"/>
  <c r="D1696" i="3"/>
  <c r="D1697" i="3"/>
  <c r="D1698" i="3"/>
  <c r="D1699" i="3"/>
  <c r="D1700" i="3"/>
  <c r="D1701" i="3"/>
  <c r="D1702" i="3"/>
  <c r="D1703" i="3"/>
  <c r="D1704" i="3"/>
  <c r="D1705" i="3"/>
  <c r="D1706" i="3"/>
  <c r="D1707" i="3"/>
  <c r="D1708" i="3"/>
  <c r="D1709" i="3"/>
  <c r="D1710" i="3"/>
  <c r="D1711" i="3"/>
  <c r="D1712" i="3"/>
  <c r="D1713" i="3"/>
  <c r="D1714" i="3"/>
  <c r="D1715" i="3"/>
  <c r="D1716" i="3"/>
  <c r="D1717" i="3"/>
  <c r="D1718" i="3"/>
  <c r="D1719" i="3"/>
  <c r="D1720" i="3"/>
  <c r="D1721" i="3"/>
  <c r="D1722" i="3"/>
  <c r="D1723" i="3"/>
  <c r="D1724" i="3"/>
  <c r="D1725" i="3"/>
  <c r="D1726" i="3"/>
  <c r="D1727" i="3"/>
  <c r="D1728" i="3"/>
  <c r="D1729" i="3"/>
  <c r="D1730" i="3"/>
  <c r="D1731" i="3"/>
  <c r="D1732" i="3"/>
  <c r="D1733" i="3"/>
  <c r="D1734" i="3"/>
  <c r="D1735" i="3"/>
  <c r="D1736" i="3"/>
  <c r="D1737" i="3"/>
  <c r="D1738" i="3"/>
  <c r="D1739" i="3"/>
  <c r="D1740" i="3"/>
  <c r="D1741" i="3"/>
  <c r="D1742" i="3"/>
  <c r="D1743" i="3"/>
  <c r="D1744" i="3"/>
  <c r="D1745" i="3"/>
  <c r="D1746" i="3"/>
  <c r="D1747" i="3"/>
  <c r="D1748" i="3"/>
  <c r="D1749" i="3"/>
  <c r="D1750" i="3"/>
  <c r="D1751" i="3"/>
  <c r="D1752" i="3"/>
  <c r="D1753" i="3"/>
  <c r="D1754" i="3"/>
  <c r="D1755" i="3"/>
  <c r="D1756" i="3"/>
  <c r="D1757" i="3"/>
  <c r="D1758" i="3"/>
  <c r="D1759" i="3"/>
  <c r="D1760" i="3"/>
  <c r="D1761" i="3"/>
  <c r="D1762" i="3"/>
  <c r="D1763" i="3"/>
  <c r="D1764" i="3"/>
  <c r="D1765" i="3"/>
  <c r="D1766" i="3"/>
  <c r="D1767" i="3"/>
  <c r="D1768" i="3"/>
  <c r="D1769" i="3"/>
  <c r="D1770" i="3"/>
  <c r="D1771" i="3"/>
  <c r="D1772" i="3"/>
  <c r="D1773" i="3"/>
  <c r="D1774" i="3"/>
  <c r="D1775" i="3"/>
  <c r="D1776" i="3"/>
  <c r="D1777" i="3"/>
  <c r="D1778" i="3"/>
  <c r="D1779" i="3"/>
  <c r="D1780" i="3"/>
  <c r="D1781" i="3"/>
  <c r="D1782" i="3"/>
  <c r="D1783" i="3"/>
  <c r="D1784" i="3"/>
  <c r="D1785" i="3"/>
  <c r="D1786" i="3"/>
  <c r="D1787" i="3"/>
  <c r="D1788" i="3"/>
  <c r="D1789" i="3"/>
  <c r="D1790" i="3"/>
  <c r="D1791" i="3"/>
  <c r="D1792" i="3"/>
  <c r="D1793" i="3"/>
  <c r="D1794" i="3"/>
  <c r="D1795" i="3"/>
  <c r="D1796" i="3"/>
  <c r="D1797" i="3"/>
  <c r="D1798" i="3"/>
  <c r="D1799" i="3"/>
  <c r="D1800" i="3"/>
  <c r="D1801" i="3"/>
  <c r="D1802" i="3"/>
  <c r="D1803" i="3"/>
  <c r="D1804" i="3"/>
  <c r="D1805" i="3"/>
  <c r="D1806" i="3"/>
  <c r="D1807" i="3"/>
  <c r="D1808" i="3"/>
  <c r="D1809" i="3"/>
  <c r="D1810" i="3"/>
  <c r="D1811" i="3"/>
  <c r="D1812" i="3"/>
  <c r="D1813" i="3"/>
  <c r="D1814" i="3"/>
  <c r="D1815" i="3"/>
  <c r="D1816" i="3"/>
  <c r="D1817" i="3"/>
  <c r="D1818" i="3"/>
  <c r="D1819" i="3"/>
  <c r="D1820" i="3"/>
  <c r="D1821" i="3"/>
  <c r="D1822" i="3"/>
  <c r="D1823" i="3"/>
  <c r="D1824" i="3"/>
  <c r="D1825" i="3"/>
  <c r="D1826" i="3"/>
  <c r="D1827" i="3"/>
  <c r="D1828" i="3"/>
  <c r="D1829" i="3"/>
  <c r="D1830" i="3"/>
  <c r="D1831" i="3"/>
  <c r="D1832" i="3"/>
  <c r="D1833" i="3"/>
  <c r="D1834" i="3"/>
  <c r="D1835" i="3"/>
  <c r="D1836" i="3"/>
  <c r="D1837" i="3"/>
  <c r="D1838" i="3"/>
  <c r="D1839" i="3"/>
  <c r="D1840" i="3"/>
  <c r="D1841" i="3"/>
  <c r="D1842" i="3"/>
  <c r="D1843" i="3"/>
  <c r="D1844" i="3"/>
  <c r="D1845" i="3"/>
  <c r="D1846" i="3"/>
  <c r="D1847" i="3"/>
  <c r="D1848" i="3"/>
  <c r="D1849" i="3"/>
  <c r="D1850" i="3"/>
  <c r="D1851" i="3"/>
  <c r="D1852" i="3"/>
  <c r="D1853" i="3"/>
  <c r="D1854" i="3"/>
  <c r="D1855" i="3"/>
  <c r="D1856" i="3"/>
  <c r="D1857" i="3"/>
  <c r="D1858" i="3"/>
  <c r="D1859" i="3"/>
  <c r="D1860" i="3"/>
  <c r="D1861" i="3"/>
  <c r="D1862" i="3"/>
  <c r="D1863" i="3"/>
  <c r="D1864" i="3"/>
  <c r="D1865" i="3"/>
  <c r="D1866" i="3"/>
  <c r="D1867" i="3"/>
  <c r="D1868" i="3"/>
  <c r="D1869" i="3"/>
  <c r="D1870" i="3"/>
  <c r="D1871" i="3"/>
  <c r="D1872" i="3"/>
  <c r="D1873" i="3"/>
  <c r="D1874" i="3"/>
  <c r="D1875" i="3"/>
  <c r="D1876" i="3"/>
  <c r="D1877" i="3"/>
  <c r="D1878" i="3"/>
  <c r="D1879" i="3"/>
  <c r="D1880" i="3"/>
  <c r="D1881" i="3"/>
  <c r="D1882" i="3"/>
  <c r="D1883" i="3"/>
  <c r="D1884" i="3"/>
  <c r="D1885" i="3"/>
  <c r="D1886" i="3"/>
  <c r="D1887" i="3"/>
  <c r="D1888" i="3"/>
  <c r="D1889" i="3"/>
  <c r="D1890" i="3"/>
  <c r="D1891" i="3"/>
  <c r="D1892" i="3"/>
  <c r="D1893" i="3"/>
  <c r="D1894" i="3"/>
  <c r="D1895" i="3"/>
  <c r="D1896" i="3"/>
  <c r="D1897" i="3"/>
  <c r="D1898" i="3"/>
  <c r="D1899" i="3"/>
  <c r="D1900" i="3"/>
  <c r="D1901" i="3"/>
  <c r="D1902" i="3"/>
  <c r="D1903" i="3"/>
  <c r="D1904" i="3"/>
  <c r="D1905" i="3"/>
  <c r="D1906" i="3"/>
  <c r="D1907" i="3"/>
  <c r="D1908" i="3"/>
  <c r="D1909" i="3"/>
  <c r="D1910" i="3"/>
  <c r="D1911" i="3"/>
  <c r="D1912" i="3"/>
  <c r="D1913" i="3"/>
  <c r="D1914" i="3"/>
  <c r="D1915" i="3"/>
  <c r="D1916" i="3"/>
  <c r="D1917" i="3"/>
  <c r="D1918" i="3"/>
  <c r="D1919" i="3"/>
  <c r="D1920" i="3"/>
  <c r="D1921" i="3"/>
  <c r="D1922" i="3"/>
  <c r="D1923" i="3"/>
  <c r="D1924" i="3"/>
  <c r="D1925" i="3"/>
  <c r="D1926" i="3"/>
  <c r="D1927" i="3"/>
  <c r="D1928" i="3"/>
  <c r="D1929" i="3"/>
  <c r="D1930" i="3"/>
  <c r="D1931" i="3"/>
  <c r="D1932" i="3"/>
  <c r="D1933" i="3"/>
  <c r="D1934" i="3"/>
  <c r="D1935" i="3"/>
  <c r="D1936" i="3"/>
  <c r="D1937" i="3"/>
  <c r="D1938" i="3"/>
  <c r="D1939" i="3"/>
  <c r="D1940" i="3"/>
  <c r="D1941" i="3"/>
  <c r="D1942" i="3"/>
  <c r="D1943" i="3"/>
  <c r="D1944" i="3"/>
  <c r="D1945" i="3"/>
  <c r="D1946" i="3"/>
  <c r="D1947" i="3"/>
  <c r="D1948" i="3"/>
  <c r="D1949" i="3"/>
  <c r="D1950" i="3"/>
  <c r="D1951" i="3"/>
  <c r="D1952" i="3"/>
  <c r="D1953" i="3"/>
  <c r="D1954" i="3"/>
  <c r="D1955" i="3"/>
  <c r="D1956" i="3"/>
  <c r="D1957" i="3"/>
  <c r="D1958" i="3"/>
  <c r="D1959" i="3"/>
  <c r="D1960" i="3"/>
  <c r="D1961" i="3"/>
  <c r="D1962" i="3"/>
  <c r="D1963" i="3"/>
  <c r="D1964" i="3"/>
  <c r="D1965" i="3"/>
  <c r="D1966" i="3"/>
  <c r="D1967" i="3"/>
  <c r="D1968" i="3"/>
  <c r="D1969" i="3"/>
  <c r="D1970" i="3"/>
  <c r="D1971" i="3"/>
  <c r="D1972" i="3"/>
  <c r="D1973" i="3"/>
  <c r="D1974" i="3"/>
  <c r="D1975" i="3"/>
  <c r="D1976" i="3"/>
  <c r="D1977" i="3"/>
  <c r="D1978" i="3"/>
  <c r="D1979" i="3"/>
  <c r="D1980" i="3"/>
  <c r="D1981" i="3"/>
  <c r="D1982" i="3"/>
  <c r="D1983" i="3"/>
  <c r="D1984" i="3"/>
  <c r="D1985" i="3"/>
  <c r="D1986" i="3"/>
  <c r="D1987" i="3"/>
  <c r="D1988" i="3"/>
  <c r="D1989" i="3"/>
  <c r="D1990" i="3"/>
  <c r="D1991" i="3"/>
  <c r="D1992" i="3"/>
  <c r="D1993" i="3"/>
  <c r="D1994" i="3"/>
  <c r="D1995" i="3"/>
  <c r="D1996" i="3"/>
  <c r="D1997" i="3"/>
  <c r="D1998" i="3"/>
  <c r="D1999" i="3"/>
  <c r="D2000" i="3"/>
  <c r="D2001" i="3"/>
  <c r="D2002" i="3"/>
  <c r="D2003" i="3"/>
  <c r="D2004" i="3"/>
  <c r="D2005" i="3"/>
  <c r="D2006" i="3"/>
  <c r="D2007" i="3"/>
  <c r="D2008" i="3"/>
  <c r="D2009" i="3"/>
  <c r="D2010" i="3"/>
  <c r="D2011" i="3"/>
  <c r="D2012" i="3"/>
  <c r="D2013" i="3"/>
  <c r="D2014" i="3"/>
  <c r="D2015" i="3"/>
  <c r="D2016" i="3"/>
  <c r="D2017" i="3"/>
  <c r="D2018" i="3"/>
  <c r="D2019" i="3"/>
  <c r="D2020" i="3"/>
  <c r="D2021" i="3"/>
  <c r="D2022" i="3"/>
  <c r="D2023" i="3"/>
  <c r="D2024" i="3"/>
  <c r="D2025" i="3"/>
  <c r="D2026" i="3"/>
  <c r="D2027" i="3"/>
  <c r="D2028" i="3"/>
  <c r="D2029" i="3"/>
  <c r="D2030" i="3"/>
  <c r="D2031" i="3"/>
  <c r="D2032" i="3"/>
  <c r="D2033" i="3"/>
  <c r="D2034" i="3"/>
  <c r="D2035" i="3"/>
  <c r="D2036" i="3"/>
  <c r="D2037" i="3"/>
  <c r="D2038" i="3"/>
  <c r="D2039" i="3"/>
  <c r="D2040" i="3"/>
  <c r="D2041" i="3"/>
  <c r="D2042" i="3"/>
  <c r="D2043" i="3"/>
  <c r="D2044" i="3"/>
  <c r="D2045" i="3"/>
  <c r="D2046" i="3"/>
  <c r="D2047" i="3"/>
  <c r="D2048" i="3"/>
  <c r="D2049" i="3"/>
  <c r="D2050" i="3"/>
  <c r="D2051" i="3"/>
  <c r="D2052" i="3"/>
  <c r="D2053" i="3"/>
  <c r="D2054" i="3"/>
  <c r="D2055" i="3"/>
  <c r="D2056" i="3"/>
  <c r="D2057" i="3"/>
  <c r="D2058" i="3"/>
  <c r="D2059" i="3"/>
  <c r="D2060" i="3"/>
  <c r="D2061" i="3"/>
  <c r="D2062" i="3"/>
  <c r="D2063" i="3"/>
  <c r="D2064" i="3"/>
  <c r="D2065" i="3"/>
  <c r="D2066" i="3"/>
  <c r="D2067" i="3"/>
  <c r="D2068" i="3"/>
  <c r="D2069" i="3"/>
  <c r="D2070" i="3"/>
  <c r="D2071" i="3"/>
  <c r="D2072" i="3"/>
  <c r="D2073" i="3"/>
  <c r="D2074" i="3"/>
  <c r="D2075" i="3"/>
  <c r="D2076" i="3"/>
  <c r="D2077" i="3"/>
  <c r="D2078" i="3"/>
  <c r="D2079" i="3"/>
  <c r="D2080" i="3"/>
  <c r="D2081" i="3"/>
  <c r="D2082" i="3"/>
  <c r="D2083" i="3"/>
  <c r="D2084" i="3"/>
  <c r="D2085" i="3"/>
  <c r="D2086" i="3"/>
  <c r="D2087" i="3"/>
  <c r="D2088" i="3"/>
  <c r="D2089" i="3"/>
  <c r="D2090" i="3"/>
  <c r="D2091" i="3"/>
  <c r="D2092" i="3"/>
  <c r="D2093" i="3"/>
  <c r="D2094" i="3"/>
  <c r="D2095" i="3"/>
  <c r="D2096" i="3"/>
  <c r="D2097" i="3"/>
  <c r="D2098" i="3"/>
  <c r="D2099" i="3"/>
  <c r="D2100" i="3"/>
  <c r="D2101" i="3"/>
  <c r="D2102" i="3"/>
  <c r="D2103" i="3"/>
  <c r="D2104" i="3"/>
  <c r="D2105" i="3"/>
  <c r="D2106" i="3"/>
  <c r="D2107" i="3"/>
  <c r="D2108" i="3"/>
  <c r="D2109" i="3"/>
  <c r="D2110" i="3"/>
  <c r="D2111" i="3"/>
  <c r="D2112" i="3"/>
  <c r="D2113" i="3"/>
  <c r="D2114" i="3"/>
  <c r="D2115" i="3"/>
  <c r="D2116" i="3"/>
  <c r="D2117" i="3"/>
  <c r="D2118" i="3"/>
  <c r="D2119" i="3"/>
  <c r="D2120" i="3"/>
  <c r="D2121" i="3"/>
  <c r="D2122" i="3"/>
  <c r="D2123" i="3"/>
  <c r="D2124" i="3"/>
  <c r="D2125" i="3"/>
  <c r="D2126" i="3"/>
  <c r="D2127" i="3"/>
  <c r="D2128" i="3"/>
  <c r="D2129" i="3"/>
  <c r="D2130" i="3"/>
  <c r="D2131" i="3"/>
  <c r="D2132" i="3"/>
  <c r="D2133" i="3"/>
  <c r="D2134" i="3"/>
  <c r="D2135" i="3"/>
  <c r="D2136" i="3"/>
  <c r="D2137" i="3"/>
  <c r="D2138" i="3"/>
  <c r="D2139" i="3"/>
  <c r="D2140" i="3"/>
  <c r="D2141" i="3"/>
  <c r="D2142" i="3"/>
  <c r="D2143" i="3"/>
  <c r="D2144" i="3"/>
  <c r="D2145" i="3"/>
  <c r="D2146" i="3"/>
  <c r="D2147" i="3"/>
  <c r="D2148" i="3"/>
  <c r="D2149" i="3"/>
  <c r="D2150" i="3"/>
  <c r="D2151" i="3"/>
  <c r="D2152" i="3"/>
  <c r="D2153" i="3"/>
  <c r="D2154" i="3"/>
  <c r="D2155" i="3"/>
  <c r="D2156" i="3"/>
  <c r="D2157" i="3"/>
  <c r="D2158" i="3"/>
  <c r="D2159" i="3"/>
  <c r="D2160" i="3"/>
  <c r="D2161" i="3"/>
  <c r="D2162" i="3"/>
  <c r="D2163" i="3"/>
  <c r="D2164" i="3"/>
  <c r="D2165" i="3"/>
  <c r="D2166" i="3"/>
  <c r="D2167" i="3"/>
  <c r="D2168" i="3"/>
  <c r="D2169" i="3"/>
  <c r="D2170" i="3"/>
  <c r="D2171" i="3"/>
  <c r="D2172" i="3"/>
  <c r="D2173" i="3"/>
  <c r="D2174" i="3"/>
  <c r="D2175" i="3"/>
  <c r="D2176" i="3"/>
  <c r="D2177" i="3"/>
  <c r="D2178" i="3"/>
  <c r="D2179" i="3"/>
  <c r="D2180" i="3"/>
  <c r="D2181" i="3"/>
  <c r="D2182" i="3"/>
  <c r="D2183" i="3"/>
  <c r="D2184" i="3"/>
  <c r="D2185" i="3"/>
  <c r="D2186" i="3"/>
  <c r="D2187" i="3"/>
  <c r="D2188" i="3"/>
  <c r="D2189" i="3"/>
  <c r="D2190" i="3"/>
  <c r="D2191" i="3"/>
  <c r="D2192" i="3"/>
  <c r="D2193" i="3"/>
  <c r="D2194" i="3"/>
  <c r="D2195" i="3"/>
  <c r="D2196" i="3"/>
  <c r="D2197" i="3"/>
  <c r="D2198" i="3"/>
  <c r="D2199" i="3"/>
  <c r="D2200" i="3"/>
  <c r="D2201" i="3"/>
  <c r="D2202" i="3"/>
  <c r="D2203" i="3"/>
  <c r="D2204" i="3"/>
  <c r="D2205" i="3"/>
  <c r="D2206" i="3"/>
  <c r="D2207" i="3"/>
  <c r="D2208" i="3"/>
  <c r="D2209" i="3"/>
  <c r="D2210" i="3"/>
  <c r="D2211" i="3"/>
  <c r="D2212" i="3"/>
  <c r="D2213" i="3"/>
  <c r="D2214" i="3"/>
  <c r="D2215" i="3"/>
  <c r="D2216" i="3"/>
  <c r="D2217" i="3"/>
  <c r="D2218" i="3"/>
  <c r="D2219" i="3"/>
  <c r="D2220" i="3"/>
  <c r="D2221" i="3"/>
  <c r="D2222" i="3"/>
  <c r="D2223" i="3"/>
  <c r="D2224" i="3"/>
  <c r="D2225" i="3"/>
  <c r="D2226" i="3"/>
  <c r="D2227" i="3"/>
  <c r="D2228" i="3"/>
  <c r="D2229" i="3"/>
  <c r="D2230" i="3"/>
  <c r="D2231" i="3"/>
  <c r="D2232" i="3"/>
  <c r="D2233" i="3"/>
  <c r="D2234" i="3"/>
  <c r="D2235" i="3"/>
  <c r="D2236" i="3"/>
  <c r="D2237" i="3"/>
  <c r="D2238" i="3"/>
  <c r="D2239" i="3"/>
  <c r="D2240" i="3"/>
  <c r="D2241" i="3"/>
  <c r="D2242" i="3"/>
  <c r="D2243" i="3"/>
  <c r="D2244" i="3"/>
  <c r="D2245" i="3"/>
  <c r="D2246" i="3"/>
  <c r="D2247" i="3"/>
  <c r="D2248" i="3"/>
  <c r="D2249" i="3"/>
  <c r="D2250" i="3"/>
  <c r="D2251" i="3"/>
  <c r="D2252" i="3"/>
  <c r="D2253" i="3"/>
  <c r="D2254" i="3"/>
  <c r="D2255" i="3"/>
  <c r="D2256" i="3"/>
  <c r="D2257" i="3"/>
  <c r="D2258" i="3"/>
  <c r="D2259" i="3"/>
  <c r="D2260" i="3"/>
  <c r="D2261" i="3"/>
  <c r="D2262" i="3"/>
  <c r="D2263" i="3"/>
  <c r="D2264" i="3"/>
  <c r="D2265" i="3"/>
  <c r="D2266" i="3"/>
  <c r="D2267" i="3"/>
  <c r="D2268" i="3"/>
  <c r="D2269" i="3"/>
  <c r="D2270" i="3"/>
  <c r="D2271" i="3"/>
  <c r="D2272" i="3"/>
  <c r="D2273" i="3"/>
  <c r="D2274" i="3"/>
  <c r="D2275" i="3"/>
  <c r="D2276" i="3"/>
  <c r="D2277" i="3"/>
  <c r="D2278" i="3"/>
  <c r="D2279" i="3"/>
  <c r="D2280" i="3"/>
  <c r="D2281" i="3"/>
  <c r="D2282" i="3"/>
  <c r="D2283" i="3"/>
  <c r="D2284" i="3"/>
  <c r="D2285" i="3"/>
  <c r="D2286" i="3"/>
  <c r="D2287" i="3"/>
  <c r="D2288" i="3"/>
  <c r="D2289" i="3"/>
  <c r="D2290" i="3"/>
  <c r="D2291" i="3"/>
  <c r="D2292" i="3"/>
  <c r="D2293" i="3"/>
  <c r="D2294" i="3"/>
  <c r="D2295" i="3"/>
  <c r="D2296" i="3"/>
  <c r="D2297" i="3"/>
  <c r="D2298" i="3"/>
  <c r="D2299" i="3"/>
  <c r="D2300" i="3"/>
  <c r="D2301" i="3"/>
  <c r="D2302" i="3"/>
  <c r="D2303" i="3"/>
  <c r="D2304" i="3"/>
  <c r="D2305" i="3"/>
  <c r="D2306" i="3"/>
  <c r="D2307" i="3"/>
  <c r="D2308" i="3"/>
  <c r="D2309" i="3"/>
  <c r="D2310" i="3"/>
  <c r="D2311" i="3"/>
  <c r="D2312" i="3"/>
  <c r="D2313" i="3"/>
  <c r="D2314" i="3"/>
  <c r="D2315" i="3"/>
  <c r="D2316" i="3"/>
  <c r="D2317" i="3"/>
  <c r="D2318" i="3"/>
  <c r="D2319" i="3"/>
  <c r="D2320" i="3"/>
  <c r="D2321" i="3"/>
  <c r="D2322" i="3"/>
  <c r="D2323" i="3"/>
  <c r="D2324" i="3"/>
  <c r="D2325" i="3"/>
  <c r="D2326" i="3"/>
  <c r="D2327" i="3"/>
  <c r="D2328" i="3"/>
  <c r="D2329" i="3"/>
  <c r="D2330" i="3"/>
  <c r="D2331" i="3"/>
  <c r="D2332" i="3"/>
  <c r="D2333" i="3"/>
  <c r="D2334" i="3"/>
  <c r="D2335" i="3"/>
  <c r="D2336" i="3"/>
  <c r="D2337" i="3"/>
  <c r="D2338" i="3"/>
  <c r="D2339" i="3"/>
  <c r="D2340" i="3"/>
  <c r="D2341" i="3"/>
  <c r="D2342" i="3"/>
  <c r="D2343" i="3"/>
  <c r="D2344" i="3"/>
  <c r="D2345" i="3"/>
  <c r="D2346" i="3"/>
  <c r="D2347" i="3"/>
  <c r="D2348" i="3"/>
  <c r="D2349" i="3"/>
  <c r="D2350" i="3"/>
  <c r="D2351" i="3"/>
  <c r="D2352" i="3"/>
  <c r="D2353" i="3"/>
  <c r="D2354" i="3"/>
  <c r="D2355" i="3"/>
  <c r="D2356" i="3"/>
  <c r="D2357" i="3"/>
  <c r="D2358" i="3"/>
  <c r="D2359" i="3"/>
  <c r="D2360" i="3"/>
  <c r="D2361" i="3"/>
  <c r="D2362" i="3"/>
  <c r="D2363" i="3"/>
  <c r="D2364" i="3"/>
  <c r="D2365" i="3"/>
  <c r="D2366" i="3"/>
  <c r="D2367" i="3"/>
  <c r="D2368" i="3"/>
  <c r="D2369" i="3"/>
  <c r="D2370" i="3"/>
  <c r="D2371" i="3"/>
  <c r="D2372" i="3"/>
  <c r="D2373" i="3"/>
  <c r="D2374" i="3"/>
  <c r="D2375" i="3"/>
  <c r="D2376" i="3"/>
  <c r="D2377" i="3"/>
  <c r="D2378" i="3"/>
  <c r="D2379" i="3"/>
  <c r="D2380" i="3"/>
  <c r="D2381" i="3"/>
  <c r="D2382" i="3"/>
  <c r="D2383" i="3"/>
  <c r="D2384" i="3"/>
  <c r="D2385" i="3"/>
  <c r="D2386" i="3"/>
  <c r="D2387" i="3"/>
  <c r="D2388" i="3"/>
  <c r="D2389" i="3"/>
  <c r="D2390" i="3"/>
  <c r="D2391" i="3"/>
  <c r="D2392" i="3"/>
  <c r="D2393" i="3"/>
  <c r="D2394" i="3"/>
  <c r="D2395" i="3"/>
  <c r="D2396" i="3"/>
  <c r="D2397" i="3"/>
  <c r="D2398" i="3"/>
  <c r="D2399" i="3"/>
  <c r="D2400" i="3"/>
  <c r="D2401" i="3"/>
  <c r="D2402" i="3"/>
  <c r="D2403" i="3"/>
  <c r="D2404" i="3"/>
  <c r="D2405" i="3"/>
  <c r="D2406" i="3"/>
  <c r="D2407" i="3"/>
  <c r="D2408" i="3"/>
  <c r="D2409" i="3"/>
  <c r="D2410" i="3"/>
  <c r="D2411" i="3"/>
  <c r="D2412" i="3"/>
  <c r="D2413" i="3"/>
  <c r="D2414" i="3"/>
  <c r="D2415" i="3"/>
  <c r="D2416" i="3"/>
  <c r="D2417" i="3"/>
  <c r="D2418" i="3"/>
  <c r="D2419" i="3"/>
  <c r="D2420" i="3"/>
  <c r="D2421" i="3"/>
  <c r="D2422" i="3"/>
  <c r="D2423" i="3"/>
  <c r="D2424" i="3"/>
  <c r="D2425" i="3"/>
  <c r="D2426" i="3"/>
  <c r="D2427" i="3"/>
  <c r="D2428" i="3"/>
  <c r="D2429" i="3"/>
  <c r="D2430" i="3"/>
  <c r="D2431" i="3"/>
  <c r="D2432" i="3"/>
  <c r="D2433" i="3"/>
  <c r="D2434" i="3"/>
  <c r="D2435" i="3"/>
  <c r="D2436" i="3"/>
  <c r="D2437" i="3"/>
  <c r="D2438" i="3"/>
  <c r="D2439" i="3"/>
  <c r="D2440" i="3"/>
  <c r="D2441" i="3"/>
  <c r="D2442" i="3"/>
  <c r="D2443" i="3"/>
  <c r="D2444" i="3"/>
  <c r="D2445" i="3"/>
  <c r="D2446" i="3"/>
  <c r="D2447" i="3"/>
  <c r="D2448" i="3"/>
  <c r="D2449" i="3"/>
  <c r="D2450" i="3"/>
  <c r="D2451" i="3"/>
  <c r="D2452" i="3"/>
  <c r="D2453" i="3"/>
  <c r="D2454" i="3"/>
  <c r="D2455" i="3"/>
  <c r="D2456" i="3"/>
  <c r="D2457" i="3"/>
  <c r="D2458" i="3"/>
  <c r="D2459" i="3"/>
  <c r="D2460" i="3"/>
  <c r="D2461" i="3"/>
  <c r="D2462" i="3"/>
  <c r="D2463" i="3"/>
  <c r="D2464" i="3"/>
  <c r="D2465" i="3"/>
  <c r="D2466" i="3"/>
  <c r="D2467" i="3"/>
  <c r="D2468" i="3"/>
  <c r="D2469" i="3"/>
  <c r="D2470" i="3"/>
  <c r="D2471" i="3"/>
  <c r="D2472" i="3"/>
  <c r="D2473" i="3"/>
  <c r="D2474" i="3"/>
  <c r="D2475" i="3"/>
  <c r="D2476" i="3"/>
  <c r="D2477" i="3"/>
  <c r="D2478" i="3"/>
  <c r="D2479" i="3"/>
  <c r="D2480" i="3"/>
  <c r="D2481" i="3"/>
  <c r="D2482" i="3"/>
  <c r="D2483" i="3"/>
  <c r="D2484" i="3"/>
  <c r="D2485" i="3"/>
  <c r="D2486" i="3"/>
  <c r="D2487" i="3"/>
  <c r="D2488" i="3"/>
  <c r="D2489" i="3"/>
  <c r="D2490" i="3"/>
  <c r="D2491" i="3"/>
  <c r="D2492" i="3"/>
  <c r="D2493" i="3"/>
  <c r="D2494" i="3"/>
  <c r="D2495" i="3"/>
  <c r="D2496" i="3"/>
  <c r="D2497" i="3"/>
  <c r="D2498" i="3"/>
  <c r="D2499" i="3"/>
  <c r="D2500" i="3"/>
  <c r="D2501" i="3"/>
  <c r="D2502" i="3"/>
  <c r="D2503" i="3"/>
  <c r="D2504" i="3"/>
  <c r="D2505" i="3"/>
  <c r="D2506" i="3"/>
  <c r="D2507" i="3"/>
  <c r="D2508" i="3"/>
  <c r="D2509" i="3"/>
  <c r="D2510" i="3"/>
  <c r="D2511" i="3"/>
  <c r="D2512" i="3"/>
  <c r="D2513" i="3"/>
  <c r="D2514" i="3"/>
  <c r="D2515" i="3"/>
  <c r="D2516" i="3"/>
  <c r="D2517" i="3"/>
  <c r="D2518" i="3"/>
  <c r="D2519" i="3"/>
  <c r="D2520" i="3"/>
  <c r="D2521" i="3"/>
  <c r="D2522" i="3"/>
  <c r="D2523" i="3"/>
  <c r="D2524" i="3"/>
  <c r="D2525" i="3"/>
  <c r="D2526" i="3"/>
  <c r="D2527" i="3"/>
  <c r="D2528" i="3"/>
  <c r="D2529" i="3"/>
  <c r="D2530" i="3"/>
  <c r="D2531" i="3"/>
  <c r="D2532" i="3"/>
  <c r="D2533" i="3"/>
  <c r="D2534" i="3"/>
  <c r="D2535" i="3"/>
  <c r="D2536" i="3"/>
  <c r="D2537" i="3"/>
  <c r="D2538" i="3"/>
  <c r="D2539" i="3"/>
  <c r="D2540" i="3"/>
  <c r="D2541" i="3"/>
  <c r="D2542" i="3"/>
  <c r="D2543" i="3"/>
  <c r="D2544" i="3"/>
  <c r="D2545" i="3"/>
  <c r="D2546" i="3"/>
  <c r="D2547" i="3"/>
  <c r="D2548" i="3"/>
  <c r="D2549" i="3"/>
  <c r="D2550" i="3"/>
  <c r="D2551" i="3"/>
  <c r="D2552" i="3"/>
  <c r="D2553" i="3"/>
  <c r="D2554" i="3"/>
  <c r="D2555" i="3"/>
  <c r="D2556" i="3"/>
  <c r="D2557" i="3"/>
  <c r="D2558" i="3"/>
  <c r="D2559" i="3"/>
  <c r="D2560" i="3"/>
  <c r="D2561" i="3"/>
  <c r="D2562" i="3"/>
  <c r="D2563" i="3"/>
  <c r="D2564" i="3"/>
  <c r="D2565" i="3"/>
  <c r="D2566" i="3"/>
  <c r="D2567" i="3"/>
  <c r="D2568" i="3"/>
  <c r="D2569" i="3"/>
  <c r="D2570" i="3"/>
  <c r="D2571" i="3"/>
  <c r="D2572" i="3"/>
  <c r="D2573" i="3"/>
  <c r="D2574" i="3"/>
  <c r="D2575" i="3"/>
  <c r="D2576" i="3"/>
  <c r="D2577" i="3"/>
  <c r="D2578" i="3"/>
  <c r="D2579" i="3"/>
  <c r="D2580" i="3"/>
  <c r="D2581" i="3"/>
  <c r="D2582" i="3"/>
  <c r="D2583" i="3"/>
  <c r="D2584" i="3"/>
  <c r="D2585" i="3"/>
  <c r="D2586" i="3"/>
  <c r="D2587" i="3"/>
  <c r="D2588" i="3"/>
  <c r="D2589" i="3"/>
  <c r="D2590" i="3"/>
  <c r="D2591" i="3"/>
  <c r="D2592" i="3"/>
  <c r="D2593" i="3"/>
  <c r="D2594" i="3"/>
  <c r="D2595" i="3"/>
  <c r="D2596" i="3"/>
  <c r="D2597" i="3"/>
  <c r="D2598" i="3"/>
  <c r="D2599" i="3"/>
  <c r="D2600" i="3"/>
  <c r="D2601" i="3"/>
  <c r="D2602" i="3"/>
  <c r="D2603" i="3"/>
  <c r="D2604" i="3"/>
  <c r="D2605" i="3"/>
  <c r="D2606" i="3"/>
  <c r="D2607" i="3"/>
  <c r="D2608" i="3"/>
  <c r="D2609" i="3"/>
  <c r="D2610" i="3"/>
  <c r="D2611" i="3"/>
  <c r="D2612" i="3"/>
  <c r="D2613" i="3"/>
  <c r="D2614" i="3"/>
  <c r="D2615" i="3"/>
  <c r="D2616" i="3"/>
  <c r="D2617" i="3"/>
  <c r="D2618" i="3"/>
  <c r="D2619" i="3"/>
  <c r="D2620" i="3"/>
  <c r="D2621" i="3"/>
  <c r="D2622" i="3"/>
  <c r="D2623" i="3"/>
  <c r="D2624" i="3"/>
  <c r="D2625" i="3"/>
  <c r="D2626" i="3"/>
  <c r="D2627" i="3"/>
  <c r="D2628" i="3"/>
  <c r="D2629" i="3"/>
  <c r="D2630" i="3"/>
  <c r="D2631" i="3"/>
  <c r="D2632" i="3"/>
  <c r="D2633" i="3"/>
  <c r="D2634" i="3"/>
  <c r="D2635" i="3"/>
  <c r="D2636" i="3"/>
  <c r="D2637" i="3"/>
  <c r="D2638" i="3"/>
  <c r="D2639" i="3"/>
  <c r="D2640" i="3"/>
  <c r="D2641" i="3"/>
  <c r="D2642" i="3"/>
  <c r="D2643" i="3"/>
  <c r="D2644" i="3"/>
  <c r="D2645" i="3"/>
  <c r="D2646" i="3"/>
  <c r="D2647" i="3"/>
  <c r="D2648" i="3"/>
  <c r="D2649" i="3"/>
  <c r="D2650" i="3"/>
  <c r="D2651" i="3"/>
  <c r="D2652" i="3"/>
  <c r="D2653" i="3"/>
  <c r="D2654" i="3"/>
  <c r="D2655" i="3"/>
  <c r="D2656" i="3"/>
  <c r="D2657" i="3"/>
  <c r="D2658" i="3"/>
  <c r="D2659" i="3"/>
  <c r="D2660" i="3"/>
  <c r="D2661" i="3"/>
  <c r="D2662" i="3"/>
  <c r="D2663" i="3"/>
  <c r="D2664" i="3"/>
  <c r="D2665" i="3"/>
  <c r="D2666" i="3"/>
  <c r="D2667" i="3"/>
  <c r="D2668" i="3"/>
  <c r="D2669" i="3"/>
  <c r="D2670" i="3"/>
  <c r="D2671" i="3"/>
  <c r="D2672" i="3"/>
  <c r="D2673" i="3"/>
  <c r="D2674" i="3"/>
  <c r="D2675" i="3"/>
  <c r="D2676" i="3"/>
  <c r="D2677" i="3"/>
  <c r="D2678" i="3"/>
  <c r="D2679" i="3"/>
  <c r="D2680" i="3"/>
  <c r="D2681" i="3"/>
  <c r="D2682" i="3"/>
  <c r="D2683" i="3"/>
  <c r="D2684" i="3"/>
  <c r="D2685" i="3"/>
  <c r="D2686" i="3"/>
  <c r="D2687" i="3"/>
  <c r="D2688" i="3"/>
  <c r="D2689" i="3"/>
  <c r="D2690" i="3"/>
  <c r="D2691" i="3"/>
  <c r="D2692" i="3"/>
  <c r="D2693" i="3"/>
  <c r="D2694" i="3"/>
  <c r="D2695" i="3"/>
  <c r="D2696" i="3"/>
  <c r="D2697" i="3"/>
  <c r="D2698" i="3"/>
  <c r="D2699" i="3"/>
  <c r="D2700" i="3"/>
  <c r="D2701" i="3"/>
  <c r="D2702" i="3"/>
  <c r="D2703" i="3"/>
  <c r="D2704" i="3"/>
  <c r="D2705" i="3"/>
  <c r="D2706" i="3"/>
  <c r="D2707" i="3"/>
  <c r="D2708" i="3"/>
  <c r="D2709" i="3"/>
  <c r="D2710" i="3"/>
  <c r="D2711" i="3"/>
  <c r="D2712" i="3"/>
  <c r="D2713" i="3"/>
  <c r="D2714" i="3"/>
  <c r="D2715" i="3"/>
  <c r="D2716" i="3"/>
  <c r="D2717" i="3"/>
  <c r="D2718" i="3"/>
  <c r="D2719" i="3"/>
  <c r="D2720" i="3"/>
  <c r="D2721" i="3"/>
  <c r="D2722" i="3"/>
  <c r="D2723" i="3"/>
  <c r="D2724" i="3"/>
  <c r="D2725" i="3"/>
  <c r="D2726" i="3"/>
  <c r="D2727" i="3"/>
  <c r="D2728" i="3"/>
  <c r="D2729" i="3"/>
  <c r="D2730" i="3"/>
  <c r="D2731" i="3"/>
  <c r="D2732" i="3"/>
  <c r="D2733" i="3"/>
  <c r="D2734" i="3"/>
  <c r="D2735" i="3"/>
  <c r="D2736" i="3"/>
  <c r="D2737" i="3"/>
  <c r="D2738" i="3"/>
  <c r="D2739" i="3"/>
  <c r="D2740" i="3"/>
  <c r="D2741" i="3"/>
  <c r="D2742" i="3"/>
  <c r="D2743" i="3"/>
  <c r="D2744" i="3"/>
  <c r="D2745" i="3"/>
  <c r="D2746" i="3"/>
  <c r="D2747" i="3"/>
  <c r="D2748" i="3"/>
  <c r="D2749" i="3"/>
  <c r="D2750" i="3"/>
  <c r="D2751" i="3"/>
  <c r="D2752" i="3"/>
  <c r="D2753" i="3"/>
  <c r="D2754" i="3"/>
  <c r="D2755" i="3"/>
  <c r="D2756" i="3"/>
  <c r="D2757" i="3"/>
  <c r="D2758" i="3"/>
  <c r="D2759" i="3"/>
  <c r="D2760" i="3"/>
  <c r="D2761" i="3"/>
  <c r="D2762" i="3"/>
  <c r="D2763" i="3"/>
  <c r="D2764" i="3"/>
  <c r="D2765" i="3"/>
  <c r="D2766" i="3"/>
  <c r="D2767" i="3"/>
  <c r="D2768" i="3"/>
  <c r="D2769" i="3"/>
  <c r="D2770" i="3"/>
  <c r="D2771" i="3"/>
  <c r="D2772" i="3"/>
  <c r="D2773" i="3"/>
  <c r="D2774" i="3"/>
  <c r="D2775" i="3"/>
  <c r="D2776" i="3"/>
  <c r="D2777" i="3"/>
  <c r="D2778" i="3"/>
  <c r="D2779" i="3"/>
  <c r="D2780" i="3"/>
  <c r="D2781" i="3"/>
  <c r="D2782" i="3"/>
  <c r="D2783" i="3"/>
  <c r="D2784" i="3"/>
  <c r="D2785" i="3"/>
  <c r="D2786" i="3"/>
  <c r="D2787" i="3"/>
  <c r="D2788" i="3"/>
  <c r="D2789" i="3"/>
  <c r="D2790" i="3"/>
  <c r="D2791" i="3"/>
  <c r="D2792" i="3"/>
  <c r="D2793" i="3"/>
  <c r="D2794" i="3"/>
  <c r="D2795" i="3"/>
  <c r="D2796" i="3"/>
  <c r="D2797" i="3"/>
  <c r="D2798" i="3"/>
  <c r="D2799" i="3"/>
  <c r="D2800" i="3"/>
  <c r="D2801" i="3"/>
  <c r="D2802" i="3"/>
  <c r="D2803" i="3"/>
  <c r="D2804" i="3"/>
  <c r="D2805" i="3"/>
  <c r="D2806" i="3"/>
  <c r="D2807" i="3"/>
  <c r="D2808" i="3"/>
  <c r="D2809" i="3"/>
  <c r="D2810" i="3"/>
  <c r="D2811" i="3"/>
  <c r="D2812" i="3"/>
  <c r="D2813" i="3"/>
  <c r="D2814" i="3"/>
  <c r="D2815" i="3"/>
  <c r="D2816" i="3"/>
  <c r="D2817" i="3"/>
  <c r="D2818" i="3"/>
  <c r="D2819" i="3"/>
  <c r="D2820" i="3"/>
  <c r="D2821" i="3"/>
  <c r="D2822" i="3"/>
  <c r="D2823" i="3"/>
  <c r="D2824" i="3"/>
  <c r="D2825" i="3"/>
  <c r="D2826" i="3"/>
  <c r="D2827" i="3"/>
  <c r="D2828" i="3"/>
  <c r="D2829" i="3"/>
  <c r="D2830" i="3"/>
  <c r="D2831" i="3"/>
  <c r="D2832" i="3"/>
  <c r="D2833" i="3"/>
  <c r="D2834" i="3"/>
  <c r="D2835" i="3"/>
  <c r="D2836" i="3"/>
  <c r="D2837" i="3"/>
  <c r="D2838" i="3"/>
  <c r="D2839" i="3"/>
  <c r="D2840" i="3"/>
  <c r="D2841" i="3"/>
  <c r="D2842" i="3"/>
  <c r="D2843" i="3"/>
  <c r="D2844" i="3"/>
  <c r="D2845" i="3"/>
  <c r="D2846" i="3"/>
  <c r="D2847" i="3"/>
  <c r="D2848" i="3"/>
  <c r="D2849" i="3"/>
  <c r="D2850" i="3"/>
  <c r="D2851" i="3"/>
  <c r="D2852" i="3"/>
  <c r="D2853" i="3"/>
  <c r="D2854" i="3"/>
  <c r="D2855" i="3"/>
  <c r="D2856" i="3"/>
  <c r="D2857" i="3"/>
  <c r="D2858" i="3"/>
  <c r="D2859" i="3"/>
  <c r="D2860" i="3"/>
  <c r="D2861" i="3"/>
  <c r="D2862" i="3"/>
  <c r="D2863" i="3"/>
  <c r="D2864" i="3"/>
  <c r="D2865" i="3"/>
  <c r="D2866" i="3"/>
  <c r="D2867" i="3"/>
  <c r="D2868" i="3"/>
  <c r="D2869" i="3"/>
  <c r="D2870" i="3"/>
  <c r="D2871" i="3"/>
  <c r="D2872" i="3"/>
  <c r="D2873" i="3"/>
  <c r="D2874" i="3"/>
  <c r="D2875" i="3"/>
  <c r="D2876" i="3"/>
  <c r="D2877" i="3"/>
  <c r="D2878" i="3"/>
  <c r="D2879" i="3"/>
  <c r="D2880" i="3"/>
  <c r="D2881" i="3"/>
  <c r="D2882" i="3"/>
  <c r="D2883" i="3"/>
  <c r="D2884" i="3"/>
  <c r="D2885" i="3"/>
  <c r="D2886" i="3"/>
  <c r="D2887" i="3"/>
  <c r="D2888" i="3"/>
  <c r="D2889" i="3"/>
  <c r="D2890" i="3"/>
  <c r="D2891" i="3"/>
  <c r="D2892" i="3"/>
  <c r="D2893" i="3"/>
  <c r="D2894" i="3"/>
  <c r="D2895" i="3"/>
  <c r="D2896" i="3"/>
  <c r="D2897" i="3"/>
  <c r="D2898" i="3"/>
  <c r="D2899" i="3"/>
  <c r="D2900" i="3"/>
  <c r="D2901" i="3"/>
  <c r="D2902" i="3"/>
  <c r="D2903" i="3"/>
  <c r="D2904" i="3"/>
  <c r="D2905" i="3"/>
  <c r="D2906" i="3"/>
  <c r="D2907" i="3"/>
  <c r="D2908" i="3"/>
  <c r="D2909" i="3"/>
  <c r="D2910" i="3"/>
  <c r="D2911" i="3"/>
  <c r="D2912" i="3"/>
  <c r="D2913" i="3"/>
  <c r="D2914" i="3"/>
  <c r="D2915" i="3"/>
  <c r="D2916" i="3"/>
  <c r="D2917" i="3"/>
  <c r="D2918" i="3"/>
  <c r="D2919" i="3"/>
  <c r="D2920" i="3"/>
  <c r="D2921" i="3"/>
  <c r="D2922" i="3"/>
  <c r="D2923" i="3"/>
  <c r="D2924" i="3"/>
  <c r="D2925" i="3"/>
  <c r="D2926" i="3"/>
  <c r="D2927" i="3"/>
  <c r="D2928" i="3"/>
  <c r="D2929" i="3"/>
  <c r="D2930" i="3"/>
  <c r="D2931" i="3"/>
  <c r="D2932" i="3"/>
  <c r="D2933" i="3"/>
  <c r="D2934" i="3"/>
  <c r="D2935" i="3"/>
  <c r="D2936" i="3"/>
  <c r="D2937" i="3"/>
  <c r="D2938" i="3"/>
  <c r="D2939" i="3"/>
  <c r="D2940" i="3"/>
  <c r="D2941" i="3"/>
  <c r="D2942" i="3"/>
  <c r="D2943" i="3"/>
  <c r="D2944" i="3"/>
  <c r="D2945" i="3"/>
  <c r="D2946" i="3"/>
  <c r="D2947" i="3"/>
  <c r="D2948" i="3"/>
  <c r="D2949" i="3"/>
  <c r="D2950" i="3"/>
  <c r="D2951" i="3"/>
  <c r="D2952" i="3"/>
  <c r="D2953" i="3"/>
  <c r="D2954" i="3"/>
  <c r="D2955" i="3"/>
  <c r="D2956" i="3"/>
  <c r="D2957" i="3"/>
  <c r="D2958" i="3"/>
  <c r="D2959" i="3"/>
  <c r="D2960" i="3"/>
  <c r="D2961" i="3"/>
  <c r="D2962" i="3"/>
  <c r="D2963" i="3"/>
  <c r="D2964" i="3"/>
  <c r="D2965" i="3"/>
  <c r="D2966" i="3"/>
  <c r="D2967" i="3"/>
  <c r="D2968" i="3"/>
  <c r="D2969" i="3"/>
  <c r="D2970" i="3"/>
  <c r="D2971" i="3"/>
  <c r="D2972" i="3"/>
  <c r="D2973" i="3"/>
  <c r="D2974" i="3"/>
  <c r="D2975" i="3"/>
  <c r="D2976" i="3"/>
  <c r="D2977" i="3"/>
  <c r="D2978" i="3"/>
  <c r="D2979" i="3"/>
  <c r="D2980" i="3"/>
  <c r="D2981" i="3"/>
  <c r="D2982" i="3"/>
  <c r="D2983" i="3"/>
  <c r="D2984" i="3"/>
  <c r="D2985" i="3"/>
  <c r="D2986" i="3"/>
  <c r="D2987" i="3"/>
  <c r="D2988" i="3"/>
  <c r="D2989" i="3"/>
  <c r="D2990" i="3"/>
  <c r="D2991" i="3"/>
  <c r="D2992" i="3"/>
  <c r="D2993" i="3"/>
  <c r="D2994" i="3"/>
  <c r="D2995" i="3"/>
  <c r="D2996" i="3"/>
  <c r="D2997" i="3"/>
  <c r="D2998" i="3"/>
  <c r="D2999" i="3"/>
  <c r="D3000" i="3"/>
  <c r="D3001" i="3"/>
  <c r="D3002" i="3"/>
  <c r="D3003" i="3"/>
  <c r="D3004" i="3"/>
  <c r="D3005" i="3"/>
  <c r="D3006" i="3"/>
  <c r="D3007" i="3"/>
  <c r="D3008" i="3"/>
  <c r="D3009" i="3"/>
  <c r="D3010" i="3"/>
  <c r="D3011" i="3"/>
  <c r="D3012" i="3"/>
  <c r="D3013" i="3"/>
  <c r="D3014" i="3"/>
  <c r="D3015" i="3"/>
  <c r="D3016" i="3"/>
  <c r="D3017" i="3"/>
  <c r="D3018" i="3"/>
  <c r="D3019" i="3"/>
  <c r="D3020" i="3"/>
  <c r="D3021" i="3"/>
  <c r="D3022" i="3"/>
  <c r="D3023" i="3"/>
  <c r="D3024" i="3"/>
  <c r="D3025" i="3"/>
  <c r="D3026" i="3"/>
  <c r="D3027" i="3"/>
  <c r="D3028" i="3"/>
  <c r="D3029" i="3"/>
  <c r="D3030" i="3"/>
  <c r="D3031" i="3"/>
  <c r="D3032" i="3"/>
  <c r="D3033" i="3"/>
  <c r="D3034" i="3"/>
  <c r="D3035" i="3"/>
  <c r="D3036" i="3"/>
  <c r="D3037" i="3"/>
  <c r="D3038" i="3"/>
  <c r="D3039" i="3"/>
  <c r="D3040" i="3"/>
  <c r="D3041" i="3"/>
  <c r="D3042" i="3"/>
  <c r="D3043" i="3"/>
  <c r="D3044" i="3"/>
  <c r="D3045" i="3"/>
  <c r="D3046" i="3"/>
  <c r="D3047" i="3"/>
  <c r="D3048" i="3"/>
  <c r="D3049" i="3"/>
  <c r="D3050" i="3"/>
  <c r="D3051" i="3"/>
  <c r="D3052" i="3"/>
  <c r="D3053" i="3"/>
  <c r="D3054" i="3"/>
  <c r="D3055" i="3"/>
  <c r="D3056" i="3"/>
  <c r="D3057" i="3"/>
  <c r="D3058" i="3"/>
  <c r="D3059" i="3"/>
  <c r="D3060" i="3"/>
  <c r="D3061" i="3"/>
  <c r="D3062" i="3"/>
  <c r="D3063" i="3"/>
  <c r="D3064" i="3"/>
  <c r="D3065" i="3"/>
  <c r="D3066" i="3"/>
  <c r="D3067" i="3"/>
  <c r="D3068" i="3"/>
  <c r="D3069" i="3"/>
  <c r="D3070" i="3"/>
  <c r="D3071" i="3"/>
  <c r="D3072" i="3"/>
  <c r="D3073" i="3"/>
  <c r="D3074" i="3"/>
  <c r="D3075" i="3"/>
  <c r="D3076" i="3"/>
  <c r="D3077" i="3"/>
  <c r="D3078" i="3"/>
  <c r="D3079" i="3"/>
  <c r="D3080" i="3"/>
  <c r="D3081" i="3"/>
  <c r="D3082" i="3"/>
  <c r="D3083" i="3"/>
  <c r="D3084" i="3"/>
  <c r="D3085" i="3"/>
  <c r="D3086" i="3"/>
  <c r="D3087" i="3"/>
  <c r="D3088" i="3"/>
  <c r="D3089" i="3"/>
  <c r="D3090" i="3"/>
  <c r="D3091" i="3"/>
  <c r="D3092" i="3"/>
  <c r="D3093" i="3"/>
  <c r="D3094" i="3"/>
  <c r="D3095" i="3"/>
  <c r="D3096" i="3"/>
  <c r="D3097" i="3"/>
  <c r="D3098" i="3"/>
  <c r="D3099" i="3"/>
  <c r="D3100" i="3"/>
  <c r="D3101" i="3"/>
  <c r="D3102" i="3"/>
  <c r="D3103" i="3"/>
  <c r="D3104" i="3"/>
  <c r="D3105" i="3"/>
  <c r="D3106" i="3"/>
  <c r="D3107" i="3"/>
  <c r="D3108" i="3"/>
  <c r="D3109" i="3"/>
  <c r="D3110" i="3"/>
  <c r="D3111" i="3"/>
  <c r="D3112" i="3"/>
  <c r="D3113" i="3"/>
  <c r="D3114" i="3"/>
  <c r="D3115" i="3"/>
  <c r="D3116" i="3"/>
  <c r="D3117" i="3"/>
  <c r="D3118" i="3"/>
  <c r="D3119" i="3"/>
  <c r="D3120" i="3"/>
  <c r="D3121" i="3"/>
  <c r="D3122" i="3"/>
  <c r="D3123" i="3"/>
  <c r="D3124" i="3"/>
  <c r="D3125" i="3"/>
  <c r="D3126" i="3"/>
  <c r="D3127" i="3"/>
  <c r="D3128" i="3"/>
  <c r="D3129" i="3"/>
  <c r="D3130" i="3"/>
  <c r="D3131" i="3"/>
  <c r="D3132" i="3"/>
  <c r="D3133" i="3"/>
  <c r="D3134" i="3"/>
  <c r="D3135" i="3"/>
  <c r="D3136" i="3"/>
  <c r="D3137" i="3"/>
  <c r="D3138" i="3"/>
  <c r="D3139" i="3"/>
  <c r="D3140" i="3"/>
  <c r="D3141" i="3"/>
  <c r="D3142" i="3"/>
  <c r="D3143" i="3"/>
  <c r="D3144" i="3"/>
  <c r="D3145" i="3"/>
  <c r="D3146" i="3"/>
  <c r="D3147" i="3"/>
  <c r="D3148" i="3"/>
  <c r="D3149" i="3"/>
  <c r="D3150" i="3"/>
  <c r="D3151" i="3"/>
  <c r="D3152" i="3"/>
  <c r="D3153" i="3"/>
  <c r="D3154" i="3"/>
  <c r="D3155" i="3"/>
  <c r="D3156" i="3"/>
  <c r="D3157" i="3"/>
  <c r="D3158" i="3"/>
  <c r="D3159" i="3"/>
  <c r="D3160" i="3"/>
  <c r="D3161" i="3"/>
  <c r="D3162" i="3"/>
  <c r="D3163" i="3"/>
  <c r="D3164" i="3"/>
  <c r="D3165" i="3"/>
  <c r="D3166" i="3"/>
  <c r="D3167" i="3"/>
  <c r="D3168" i="3"/>
  <c r="D3169" i="3"/>
  <c r="D3170" i="3"/>
  <c r="D3171" i="3"/>
  <c r="D3172" i="3"/>
  <c r="D3173" i="3"/>
  <c r="D3174" i="3"/>
  <c r="D3175" i="3"/>
  <c r="D3176" i="3"/>
  <c r="D3177" i="3"/>
  <c r="D3178" i="3"/>
  <c r="D3179" i="3"/>
  <c r="D3180" i="3"/>
  <c r="D3181" i="3"/>
  <c r="D3182" i="3"/>
  <c r="D3183" i="3"/>
  <c r="D3184" i="3"/>
  <c r="D3185" i="3"/>
  <c r="D3186" i="3"/>
  <c r="D3187" i="3"/>
  <c r="D3188" i="3"/>
  <c r="D3189" i="3"/>
  <c r="D3190" i="3"/>
  <c r="D3191" i="3"/>
  <c r="D3192" i="3"/>
  <c r="D3193" i="3"/>
  <c r="D3194" i="3"/>
  <c r="D3195" i="3"/>
  <c r="D3196" i="3"/>
  <c r="D3197" i="3"/>
  <c r="D3198" i="3"/>
  <c r="D3199" i="3"/>
  <c r="D3200" i="3"/>
  <c r="D3201" i="3"/>
  <c r="D3202" i="3"/>
  <c r="D3203" i="3"/>
  <c r="D3204" i="3"/>
  <c r="D3205" i="3"/>
  <c r="D3206" i="3"/>
  <c r="D3207" i="3"/>
  <c r="D3208" i="3"/>
  <c r="D3209" i="3"/>
  <c r="D3210" i="3"/>
  <c r="D3211" i="3"/>
  <c r="D3212" i="3"/>
  <c r="D3213" i="3"/>
  <c r="D3214" i="3"/>
  <c r="D3215" i="3"/>
  <c r="D3216" i="3"/>
  <c r="D3217" i="3"/>
  <c r="D3218" i="3"/>
  <c r="D3219" i="3"/>
  <c r="D3220" i="3"/>
  <c r="D3221" i="3"/>
  <c r="D3222" i="3"/>
  <c r="D3223" i="3"/>
  <c r="D3224" i="3"/>
  <c r="D3225" i="3"/>
  <c r="D3226" i="3"/>
  <c r="D3227" i="3"/>
  <c r="D3228" i="3"/>
  <c r="D3229" i="3"/>
  <c r="D3230" i="3"/>
  <c r="D3231" i="3"/>
  <c r="D3232" i="3"/>
  <c r="D3233" i="3"/>
  <c r="D3234" i="3"/>
  <c r="D3235" i="3"/>
  <c r="D3236" i="3"/>
  <c r="D3237" i="3"/>
  <c r="D3238" i="3"/>
  <c r="D3239" i="3"/>
  <c r="D3240" i="3"/>
  <c r="D3241" i="3"/>
  <c r="D3242" i="3"/>
  <c r="D3243" i="3"/>
  <c r="D3244" i="3"/>
  <c r="D3245" i="3"/>
  <c r="D3246" i="3"/>
  <c r="D3247" i="3"/>
  <c r="D3248" i="3"/>
  <c r="D3249" i="3"/>
  <c r="D3250" i="3"/>
  <c r="D3251" i="3"/>
  <c r="D3252" i="3"/>
  <c r="D3253" i="3"/>
  <c r="D3254" i="3"/>
  <c r="D3255" i="3"/>
  <c r="D3256" i="3"/>
  <c r="D3257" i="3"/>
  <c r="D3258" i="3"/>
  <c r="D3259" i="3"/>
  <c r="D3260" i="3"/>
  <c r="D3261" i="3"/>
  <c r="D3262" i="3"/>
  <c r="D3263" i="3"/>
  <c r="D3264" i="3"/>
  <c r="D3265" i="3"/>
  <c r="D3266" i="3"/>
  <c r="D3267" i="3"/>
  <c r="D3268" i="3"/>
  <c r="D3269" i="3"/>
  <c r="D3270" i="3"/>
  <c r="D3271" i="3"/>
  <c r="D3272" i="3"/>
  <c r="D3273" i="3"/>
  <c r="D3274" i="3"/>
  <c r="D3275" i="3"/>
  <c r="D3276" i="3"/>
  <c r="D3277" i="3"/>
  <c r="D3278" i="3"/>
  <c r="D3279" i="3"/>
  <c r="D3280" i="3"/>
  <c r="D3281" i="3"/>
  <c r="D3282" i="3"/>
  <c r="D3283" i="3"/>
  <c r="D3284" i="3"/>
  <c r="D3285" i="3"/>
  <c r="D3286" i="3"/>
  <c r="D3287" i="3"/>
  <c r="D3288" i="3"/>
  <c r="D3289" i="3"/>
  <c r="D3290" i="3"/>
  <c r="D3291" i="3"/>
  <c r="D3292" i="3"/>
  <c r="D3293" i="3"/>
  <c r="D3294" i="3"/>
  <c r="D3295" i="3"/>
  <c r="D3296" i="3"/>
  <c r="D3297" i="3"/>
  <c r="D3298" i="3"/>
  <c r="D3299" i="3"/>
  <c r="D3300" i="3"/>
  <c r="D3301" i="3"/>
  <c r="D3302" i="3"/>
  <c r="D3303" i="3"/>
  <c r="D3304" i="3"/>
  <c r="D3305" i="3"/>
  <c r="D3306" i="3"/>
  <c r="D3307" i="3"/>
  <c r="D3308" i="3"/>
  <c r="D3309" i="3"/>
  <c r="D3310" i="3"/>
  <c r="D3311" i="3"/>
  <c r="D3312" i="3"/>
  <c r="D3313" i="3"/>
  <c r="D3314" i="3"/>
  <c r="D3315" i="3"/>
  <c r="D3316" i="3"/>
  <c r="D3317" i="3"/>
  <c r="D3318" i="3"/>
  <c r="D3319" i="3"/>
  <c r="D3320" i="3"/>
  <c r="D3321" i="3"/>
  <c r="D3322" i="3"/>
  <c r="D3323" i="3"/>
  <c r="D3324" i="3"/>
  <c r="D3325" i="3"/>
  <c r="D3326" i="3"/>
  <c r="D3327" i="3"/>
  <c r="D3328" i="3"/>
  <c r="D3329" i="3"/>
  <c r="D3330" i="3"/>
  <c r="D3331" i="3"/>
  <c r="D3332" i="3"/>
  <c r="D3333" i="3"/>
  <c r="D3334" i="3"/>
  <c r="D3335" i="3"/>
  <c r="D3336" i="3"/>
  <c r="D3337" i="3"/>
  <c r="D3338" i="3"/>
  <c r="D3339" i="3"/>
  <c r="D3340" i="3"/>
  <c r="D3341" i="3"/>
  <c r="D3342" i="3"/>
  <c r="D3343" i="3"/>
  <c r="D3344" i="3"/>
  <c r="D3345" i="3"/>
  <c r="D3346" i="3"/>
  <c r="D3347" i="3"/>
  <c r="D3348" i="3"/>
  <c r="D3349" i="3"/>
  <c r="D3350" i="3"/>
  <c r="D3351" i="3"/>
  <c r="D3352" i="3"/>
  <c r="D3353" i="3"/>
  <c r="D3354" i="3"/>
  <c r="D3355" i="3"/>
  <c r="D3356" i="3"/>
  <c r="D3357" i="3"/>
  <c r="D3358" i="3"/>
  <c r="D3359" i="3"/>
  <c r="D3360" i="3"/>
  <c r="D3361" i="3"/>
  <c r="D3362" i="3"/>
  <c r="D3363" i="3"/>
  <c r="D3364" i="3"/>
  <c r="D3365" i="3"/>
  <c r="D3366" i="3"/>
  <c r="D3367" i="3"/>
  <c r="D3368" i="3"/>
  <c r="D3369" i="3"/>
  <c r="D3370" i="3"/>
  <c r="D3371" i="3"/>
  <c r="D3372" i="3"/>
  <c r="D3373" i="3"/>
  <c r="D3374" i="3"/>
  <c r="D3375" i="3"/>
  <c r="D3376" i="3"/>
  <c r="D3377" i="3"/>
  <c r="D3378" i="3"/>
  <c r="D3379" i="3"/>
  <c r="D3380" i="3"/>
  <c r="D3381" i="3"/>
  <c r="D3382" i="3"/>
  <c r="D3383" i="3"/>
  <c r="D3384" i="3"/>
  <c r="D3385" i="3"/>
  <c r="D3386" i="3"/>
  <c r="D3387" i="3"/>
  <c r="D3388" i="3"/>
  <c r="D3389" i="3"/>
  <c r="D3390" i="3"/>
  <c r="D3391" i="3"/>
  <c r="D3392" i="3"/>
  <c r="D3393" i="3"/>
  <c r="D3394" i="3"/>
  <c r="D3395" i="3"/>
  <c r="D3396" i="3"/>
  <c r="D3397" i="3"/>
  <c r="D3398" i="3"/>
  <c r="D3399" i="3"/>
  <c r="D3400" i="3"/>
  <c r="D3401" i="3"/>
  <c r="D3402" i="3"/>
  <c r="D3403" i="3"/>
  <c r="D3404" i="3"/>
  <c r="D3405" i="3"/>
  <c r="D3406" i="3"/>
  <c r="D3407" i="3"/>
  <c r="D3408" i="3"/>
  <c r="D3409" i="3"/>
  <c r="D3410" i="3"/>
  <c r="D3411" i="3"/>
  <c r="D3412" i="3"/>
  <c r="D3413" i="3"/>
  <c r="D3414" i="3"/>
  <c r="D3415" i="3"/>
  <c r="D3416" i="3"/>
  <c r="D3417" i="3"/>
  <c r="D3418" i="3"/>
  <c r="D3419" i="3"/>
  <c r="D3420" i="3"/>
  <c r="D3421" i="3"/>
  <c r="D3422" i="3"/>
  <c r="D3423" i="3"/>
  <c r="D3424" i="3"/>
  <c r="D3425" i="3"/>
  <c r="D3426" i="3"/>
  <c r="D3427" i="3"/>
  <c r="D3428" i="3"/>
  <c r="D3429" i="3"/>
  <c r="D3430" i="3"/>
  <c r="D3431" i="3"/>
  <c r="D3432" i="3"/>
  <c r="D3433" i="3"/>
  <c r="D3434" i="3"/>
  <c r="D3435" i="3"/>
  <c r="D3436" i="3"/>
  <c r="D3437" i="3"/>
  <c r="D3438" i="3"/>
  <c r="D3439" i="3"/>
  <c r="D3440" i="3"/>
  <c r="D3441" i="3"/>
  <c r="D3442" i="3"/>
  <c r="D3443" i="3"/>
  <c r="D3444" i="3"/>
  <c r="D3445" i="3"/>
  <c r="D3446" i="3"/>
  <c r="D3447" i="3"/>
  <c r="D3448" i="3"/>
  <c r="D3449" i="3"/>
  <c r="D3450" i="3"/>
  <c r="D3451" i="3"/>
  <c r="D3452" i="3"/>
  <c r="D3453" i="3"/>
  <c r="D3454" i="3"/>
  <c r="D3455" i="3"/>
  <c r="D3456" i="3"/>
  <c r="D3457" i="3"/>
  <c r="D3458" i="3"/>
  <c r="D3459" i="3"/>
  <c r="D3460" i="3"/>
  <c r="D3461" i="3"/>
  <c r="D3462" i="3"/>
  <c r="D3463" i="3"/>
  <c r="D3464" i="3"/>
  <c r="D3465" i="3"/>
  <c r="D3466" i="3"/>
  <c r="D3467" i="3"/>
  <c r="D3468" i="3"/>
  <c r="D3469" i="3"/>
  <c r="D3470" i="3"/>
  <c r="D3471" i="3"/>
  <c r="D3472" i="3"/>
  <c r="D3473" i="3"/>
  <c r="D3474" i="3"/>
  <c r="D3475" i="3"/>
  <c r="D3476" i="3"/>
  <c r="D3477" i="3"/>
  <c r="D3478" i="3"/>
  <c r="D3479" i="3"/>
  <c r="D3480" i="3"/>
  <c r="D3481" i="3"/>
  <c r="D3482" i="3"/>
  <c r="D3483" i="3"/>
  <c r="D3484" i="3"/>
  <c r="D3485" i="3"/>
  <c r="D3486" i="3"/>
  <c r="D3487" i="3"/>
  <c r="D3488" i="3"/>
  <c r="D3489" i="3"/>
  <c r="D3490" i="3"/>
  <c r="D3491" i="3"/>
  <c r="D3492" i="3"/>
  <c r="D3493" i="3"/>
  <c r="D3494" i="3"/>
  <c r="D3495" i="3"/>
  <c r="D3496" i="3"/>
  <c r="D3497" i="3"/>
  <c r="D3498" i="3"/>
  <c r="D3499" i="3"/>
  <c r="D3500" i="3"/>
  <c r="D3501" i="3"/>
  <c r="D3502" i="3"/>
  <c r="D3503" i="3"/>
  <c r="D3504" i="3"/>
  <c r="D3505" i="3"/>
  <c r="D3506" i="3"/>
  <c r="D3507" i="3"/>
  <c r="D3508" i="3"/>
  <c r="D3509" i="3"/>
  <c r="D3510" i="3"/>
  <c r="D3511" i="3"/>
  <c r="D3512" i="3"/>
  <c r="D3513" i="3"/>
  <c r="D3514" i="3"/>
  <c r="D3515" i="3"/>
  <c r="D3516" i="3"/>
  <c r="D3517" i="3"/>
  <c r="D3518" i="3"/>
  <c r="D3519" i="3"/>
  <c r="D3520" i="3"/>
  <c r="D3521" i="3"/>
  <c r="D3522" i="3"/>
  <c r="D3523" i="3"/>
  <c r="D3524" i="3"/>
  <c r="D3525" i="3"/>
  <c r="D3526" i="3"/>
  <c r="D3527" i="3"/>
  <c r="D3528" i="3"/>
  <c r="D3529" i="3"/>
  <c r="D3530" i="3"/>
  <c r="D3531" i="3"/>
  <c r="D3532" i="3"/>
  <c r="D3533" i="3"/>
  <c r="D3534" i="3"/>
  <c r="D3535" i="3"/>
  <c r="D3536" i="3"/>
  <c r="D3537" i="3"/>
  <c r="D3538" i="3"/>
  <c r="D3539" i="3"/>
  <c r="D3540" i="3"/>
  <c r="D3541" i="3"/>
  <c r="D3542" i="3"/>
  <c r="D3543" i="3"/>
  <c r="D3544" i="3"/>
  <c r="D3545" i="3"/>
  <c r="D3546" i="3"/>
  <c r="D3547" i="3"/>
  <c r="D3548" i="3"/>
  <c r="D3549" i="3"/>
  <c r="D3550" i="3"/>
  <c r="D3551" i="3"/>
  <c r="D3552" i="3"/>
  <c r="D3553" i="3"/>
  <c r="D3554" i="3"/>
  <c r="D3555" i="3"/>
  <c r="D3556" i="3"/>
  <c r="D3557" i="3"/>
  <c r="D3558" i="3"/>
  <c r="D3559" i="3"/>
  <c r="D3560" i="3"/>
  <c r="D3561" i="3"/>
  <c r="D3562" i="3"/>
  <c r="D3563" i="3"/>
  <c r="D3564" i="3"/>
  <c r="D3565" i="3"/>
  <c r="D3566" i="3"/>
  <c r="D3567" i="3"/>
  <c r="D3568" i="3"/>
  <c r="D3569" i="3"/>
  <c r="D3570" i="3"/>
  <c r="D3571" i="3"/>
  <c r="D3572" i="3"/>
  <c r="D3573" i="3"/>
  <c r="D3574" i="3"/>
  <c r="D3575" i="3"/>
  <c r="D3576" i="3"/>
  <c r="D3577" i="3"/>
  <c r="D3578" i="3"/>
  <c r="D3579" i="3"/>
  <c r="D3580" i="3"/>
  <c r="D3581" i="3"/>
  <c r="D3582" i="3"/>
  <c r="D3583" i="3"/>
  <c r="D3584" i="3"/>
  <c r="D3585" i="3"/>
  <c r="D3586" i="3"/>
  <c r="D3587" i="3"/>
  <c r="D3588" i="3"/>
  <c r="D3589" i="3"/>
  <c r="D3590" i="3"/>
  <c r="D3591" i="3"/>
  <c r="D3592" i="3"/>
  <c r="D3593" i="3"/>
  <c r="D3594" i="3"/>
  <c r="D3595" i="3"/>
  <c r="D3596" i="3"/>
  <c r="D3597" i="3"/>
  <c r="D3598" i="3"/>
  <c r="D3599" i="3"/>
  <c r="D3600" i="3"/>
  <c r="D3601" i="3"/>
  <c r="D3602" i="3"/>
  <c r="D3603" i="3"/>
  <c r="D3604" i="3"/>
  <c r="D3605" i="3"/>
  <c r="D3606" i="3"/>
  <c r="D3607" i="3"/>
  <c r="D3608" i="3"/>
  <c r="D3609" i="3"/>
  <c r="D3610" i="3"/>
  <c r="D3611" i="3"/>
  <c r="D3612" i="3"/>
  <c r="D3613" i="3"/>
  <c r="D3614" i="3"/>
  <c r="D3615" i="3"/>
  <c r="D3616" i="3"/>
  <c r="D3617" i="3"/>
  <c r="D3618" i="3"/>
  <c r="D3619" i="3"/>
  <c r="D3620" i="3"/>
  <c r="D3621" i="3"/>
  <c r="D3622" i="3"/>
  <c r="D3623" i="3"/>
  <c r="D3624" i="3"/>
  <c r="D3625" i="3"/>
  <c r="D3626" i="3"/>
  <c r="D3627" i="3"/>
  <c r="D3628" i="3"/>
  <c r="D3629" i="3"/>
  <c r="D3630" i="3"/>
  <c r="D3631" i="3"/>
  <c r="D3632" i="3"/>
  <c r="D3633" i="3"/>
  <c r="D3634" i="3"/>
  <c r="D3635" i="3"/>
  <c r="D3636" i="3"/>
  <c r="D3637" i="3"/>
  <c r="D3638" i="3"/>
  <c r="D3639" i="3"/>
  <c r="D3640" i="3"/>
  <c r="D3641" i="3"/>
  <c r="D3642" i="3"/>
  <c r="D3643" i="3"/>
  <c r="D3644" i="3"/>
  <c r="D3645" i="3"/>
  <c r="D3646" i="3"/>
  <c r="D3647" i="3"/>
  <c r="D3648" i="3"/>
  <c r="D3649" i="3"/>
  <c r="D3650" i="3"/>
  <c r="D3651" i="3"/>
  <c r="D3652" i="3"/>
  <c r="D3653" i="3"/>
  <c r="D3654" i="3"/>
  <c r="D3655" i="3"/>
  <c r="D3656" i="3"/>
  <c r="D3657" i="3"/>
  <c r="D3658" i="3"/>
  <c r="D3659" i="3"/>
  <c r="D3660" i="3"/>
  <c r="D3661" i="3"/>
  <c r="D3662" i="3"/>
  <c r="D3663" i="3"/>
  <c r="D3664" i="3"/>
  <c r="D3665" i="3"/>
  <c r="D3666" i="3"/>
  <c r="D3667" i="3"/>
  <c r="D3668" i="3"/>
  <c r="D3669" i="3"/>
  <c r="D3670" i="3"/>
  <c r="D3671" i="3"/>
  <c r="D3672" i="3"/>
  <c r="D3673" i="3"/>
  <c r="D3674" i="3"/>
  <c r="D3675" i="3"/>
  <c r="D3676" i="3"/>
  <c r="D3677" i="3"/>
  <c r="D3678" i="3"/>
  <c r="D3679" i="3"/>
  <c r="D3680" i="3"/>
  <c r="D3681" i="3"/>
  <c r="D3682" i="3"/>
  <c r="D3683" i="3"/>
  <c r="D3684" i="3"/>
  <c r="D3685" i="3"/>
  <c r="D3686" i="3"/>
  <c r="D3687" i="3"/>
  <c r="D3688" i="3"/>
  <c r="D3689" i="3"/>
  <c r="D3690" i="3"/>
  <c r="D3691" i="3"/>
  <c r="D3692" i="3"/>
  <c r="D3693" i="3"/>
  <c r="D3694" i="3"/>
  <c r="D3695" i="3"/>
  <c r="D3696" i="3"/>
  <c r="D3697" i="3"/>
  <c r="D3698" i="3"/>
  <c r="D3699" i="3"/>
  <c r="D3700" i="3"/>
  <c r="D3701" i="3"/>
  <c r="D3702" i="3"/>
  <c r="D3703" i="3"/>
  <c r="D3704" i="3"/>
  <c r="D3705" i="3"/>
  <c r="D3706" i="3"/>
  <c r="D3707" i="3"/>
  <c r="D3708" i="3"/>
  <c r="D3709" i="3"/>
  <c r="D3710" i="3"/>
  <c r="D3711" i="3"/>
  <c r="D3712" i="3"/>
  <c r="D3713" i="3"/>
  <c r="D3714" i="3"/>
  <c r="D3715" i="3"/>
  <c r="D3716" i="3"/>
  <c r="D3717" i="3"/>
  <c r="D3718" i="3"/>
  <c r="D3719" i="3"/>
  <c r="D3720" i="3"/>
  <c r="D3721" i="3"/>
  <c r="D3722" i="3"/>
  <c r="D3723" i="3"/>
  <c r="D3724" i="3"/>
  <c r="D3725" i="3"/>
  <c r="D3726" i="3"/>
  <c r="D3727" i="3"/>
  <c r="D3728" i="3"/>
  <c r="D3729" i="3"/>
  <c r="D3730" i="3"/>
  <c r="D3731" i="3"/>
  <c r="D3732" i="3"/>
  <c r="D3733" i="3"/>
  <c r="D3734" i="3"/>
  <c r="D3735" i="3"/>
  <c r="D3736" i="3"/>
  <c r="D3737" i="3"/>
  <c r="D3738" i="3"/>
  <c r="D3739" i="3"/>
  <c r="D3740" i="3"/>
  <c r="D3741" i="3"/>
  <c r="D3742" i="3"/>
  <c r="D3743" i="3"/>
  <c r="D3744" i="3"/>
  <c r="D3745" i="3"/>
  <c r="D3746" i="3"/>
  <c r="D3747" i="3"/>
  <c r="D3748" i="3"/>
  <c r="D3749" i="3"/>
  <c r="D3750" i="3"/>
  <c r="D3751" i="3"/>
  <c r="D3752" i="3"/>
  <c r="D3753" i="3"/>
  <c r="D3754" i="3"/>
  <c r="D3755" i="3"/>
  <c r="D3756" i="3"/>
  <c r="D3757" i="3"/>
  <c r="D3758" i="3"/>
  <c r="D3759" i="3"/>
  <c r="D3760" i="3"/>
  <c r="D3761" i="3"/>
  <c r="D3762" i="3"/>
  <c r="D3763" i="3"/>
  <c r="D3764" i="3"/>
  <c r="D3765" i="3"/>
  <c r="D3766" i="3"/>
  <c r="D3767" i="3"/>
  <c r="D3768" i="3"/>
  <c r="D3769" i="3"/>
  <c r="D3770" i="3"/>
  <c r="D3771" i="3"/>
  <c r="D3772" i="3"/>
  <c r="D3773" i="3"/>
  <c r="D3774" i="3"/>
  <c r="D3775" i="3"/>
  <c r="D3776" i="3"/>
  <c r="D3777" i="3"/>
  <c r="D3778" i="3"/>
  <c r="D3779" i="3"/>
  <c r="D3780" i="3"/>
  <c r="D3781" i="3"/>
  <c r="D3782" i="3"/>
  <c r="D3783" i="3"/>
  <c r="D3784" i="3"/>
  <c r="D3785" i="3"/>
  <c r="D3786" i="3"/>
  <c r="D3787" i="3"/>
  <c r="D3788" i="3"/>
  <c r="D3789" i="3"/>
  <c r="D3790" i="3"/>
  <c r="D3791" i="3"/>
  <c r="D3792" i="3"/>
  <c r="D3793" i="3"/>
  <c r="D3794" i="3"/>
  <c r="D3795" i="3"/>
  <c r="D3796" i="3"/>
  <c r="D3797" i="3"/>
  <c r="D3798" i="3"/>
  <c r="D3799" i="3"/>
  <c r="D3800" i="3"/>
  <c r="D3801" i="3"/>
  <c r="D3802" i="3"/>
  <c r="D3803" i="3"/>
  <c r="D3804" i="3"/>
  <c r="D3805" i="3"/>
  <c r="D3806" i="3"/>
  <c r="D3807" i="3"/>
  <c r="D3808" i="3"/>
  <c r="D3809" i="3"/>
  <c r="D3810" i="3"/>
  <c r="D3811" i="3"/>
  <c r="D3812" i="3"/>
  <c r="D3813" i="3"/>
  <c r="D3814" i="3"/>
  <c r="D3815" i="3"/>
  <c r="D3816" i="3"/>
  <c r="D3817" i="3"/>
  <c r="D3818" i="3"/>
  <c r="D3819" i="3"/>
  <c r="D3820" i="3"/>
  <c r="D3821" i="3"/>
  <c r="D3822" i="3"/>
  <c r="D3823" i="3"/>
  <c r="D3824" i="3"/>
  <c r="D3825" i="3"/>
  <c r="D3826" i="3"/>
  <c r="D3827" i="3"/>
  <c r="D3828" i="3"/>
  <c r="D3829" i="3"/>
  <c r="D3830" i="3"/>
  <c r="D3831" i="3"/>
  <c r="D3832" i="3"/>
  <c r="D3833" i="3"/>
  <c r="D3834" i="3"/>
  <c r="D3835" i="3"/>
  <c r="D3836" i="3"/>
  <c r="D3837" i="3"/>
  <c r="D3838" i="3"/>
  <c r="D3839" i="3"/>
  <c r="D3840" i="3"/>
  <c r="D3841" i="3"/>
  <c r="D3842" i="3"/>
  <c r="D3843" i="3"/>
  <c r="D3844" i="3"/>
  <c r="D3845" i="3"/>
  <c r="D3846" i="3"/>
  <c r="D3847" i="3"/>
  <c r="D3848" i="3"/>
  <c r="D3849" i="3"/>
  <c r="D3850" i="3"/>
  <c r="D3851" i="3"/>
  <c r="D3852" i="3"/>
  <c r="D3853" i="3"/>
  <c r="D3854" i="3"/>
  <c r="D3855" i="3"/>
  <c r="D3856" i="3"/>
  <c r="D3857" i="3"/>
  <c r="D3858" i="3"/>
  <c r="D3859" i="3"/>
  <c r="D3860" i="3"/>
  <c r="D3861" i="3"/>
  <c r="D3862" i="3"/>
  <c r="D3863" i="3"/>
  <c r="D3864" i="3"/>
  <c r="D3865" i="3"/>
  <c r="D3866" i="3"/>
  <c r="D3867" i="3"/>
  <c r="D3868" i="3"/>
  <c r="D3869" i="3"/>
  <c r="D3870" i="3"/>
  <c r="D3871" i="3"/>
  <c r="D3872" i="3"/>
  <c r="D3873" i="3"/>
  <c r="D3874" i="3"/>
  <c r="D3875" i="3"/>
  <c r="D3876" i="3"/>
  <c r="D3877" i="3"/>
  <c r="D3878" i="3"/>
  <c r="D3879" i="3"/>
  <c r="D3880" i="3"/>
  <c r="D3881" i="3"/>
  <c r="D3882" i="3"/>
  <c r="D3883" i="3"/>
  <c r="D3884" i="3"/>
  <c r="D3885" i="3"/>
  <c r="D3886" i="3"/>
  <c r="D3887" i="3"/>
  <c r="D3888" i="3"/>
  <c r="D3889" i="3"/>
  <c r="D3890" i="3"/>
  <c r="D3891" i="3"/>
  <c r="D3892" i="3"/>
  <c r="D3893" i="3"/>
  <c r="D3894" i="3"/>
  <c r="D3895" i="3"/>
  <c r="D3896" i="3"/>
  <c r="D3897" i="3"/>
  <c r="D3898" i="3"/>
  <c r="D3899" i="3"/>
  <c r="D3900" i="3"/>
  <c r="D3901" i="3"/>
  <c r="D3902" i="3"/>
  <c r="D3903" i="3"/>
  <c r="D3904" i="3"/>
  <c r="D3905" i="3"/>
  <c r="D3906" i="3"/>
  <c r="D3907" i="3"/>
  <c r="D3908" i="3"/>
  <c r="D3909" i="3"/>
  <c r="D3910" i="3"/>
  <c r="D3911" i="3"/>
  <c r="D3912" i="3"/>
  <c r="D3913" i="3"/>
  <c r="D3914" i="3"/>
  <c r="D3915" i="3"/>
  <c r="D3916" i="3"/>
  <c r="D3917" i="3"/>
  <c r="D3918" i="3"/>
  <c r="D3919" i="3"/>
  <c r="D3920" i="3"/>
  <c r="D3921" i="3"/>
  <c r="D3922" i="3"/>
  <c r="D3923" i="3"/>
  <c r="D3924" i="3"/>
  <c r="D3925" i="3"/>
  <c r="D3926" i="3"/>
  <c r="D3927" i="3"/>
  <c r="D3928" i="3"/>
  <c r="D3929" i="3"/>
  <c r="D3930" i="3"/>
  <c r="D3931" i="3"/>
  <c r="D3932" i="3"/>
  <c r="D3933" i="3"/>
  <c r="D3934" i="3"/>
  <c r="D3935" i="3"/>
  <c r="D3936" i="3"/>
  <c r="D3937" i="3"/>
  <c r="D3938" i="3"/>
  <c r="D3939" i="3"/>
  <c r="D3940" i="3"/>
  <c r="D3941" i="3"/>
  <c r="D3942" i="3"/>
  <c r="D3943" i="3"/>
  <c r="D3944" i="3"/>
  <c r="D3945" i="3"/>
  <c r="D3946" i="3"/>
  <c r="D3947" i="3"/>
  <c r="D3948" i="3"/>
  <c r="D3949" i="3"/>
  <c r="D3950" i="3"/>
  <c r="D3951" i="3"/>
  <c r="D3952" i="3"/>
  <c r="D3953" i="3"/>
  <c r="D3954" i="3"/>
  <c r="D3955" i="3"/>
  <c r="D3956" i="3"/>
  <c r="D3957" i="3"/>
  <c r="D3958" i="3"/>
  <c r="D3959" i="3"/>
  <c r="D3960" i="3"/>
  <c r="D3961" i="3"/>
  <c r="D3962" i="3"/>
  <c r="D3963" i="3"/>
  <c r="D3964" i="3"/>
  <c r="D3965" i="3"/>
  <c r="D3966" i="3"/>
  <c r="D3967" i="3"/>
  <c r="D3968" i="3"/>
  <c r="D3969" i="3"/>
  <c r="D3970" i="3"/>
  <c r="D3971" i="3"/>
  <c r="D3972" i="3"/>
  <c r="D3973" i="3"/>
  <c r="D3974" i="3"/>
  <c r="D3975" i="3"/>
  <c r="D3976" i="3"/>
  <c r="D3977" i="3"/>
  <c r="D3978" i="3"/>
  <c r="D3979" i="3"/>
  <c r="D3980" i="3"/>
  <c r="D3981" i="3"/>
  <c r="D3982" i="3"/>
  <c r="D3983" i="3"/>
  <c r="D3984" i="3"/>
  <c r="D3985" i="3"/>
  <c r="D3986" i="3"/>
  <c r="D3987" i="3"/>
  <c r="D3988" i="3"/>
  <c r="D3989" i="3"/>
  <c r="D3990" i="3"/>
  <c r="D3991" i="3"/>
  <c r="D3992" i="3"/>
  <c r="D3993" i="3"/>
  <c r="D3994" i="3"/>
  <c r="D3995" i="3"/>
  <c r="D3996" i="3"/>
  <c r="D3997" i="3"/>
  <c r="D3998" i="3"/>
  <c r="D3999" i="3"/>
  <c r="D4000" i="3"/>
  <c r="D4001" i="3"/>
  <c r="D4002" i="3"/>
  <c r="D4003" i="3"/>
  <c r="D4004" i="3"/>
  <c r="D4005" i="3"/>
  <c r="D4006" i="3"/>
  <c r="D4007" i="3"/>
  <c r="D4008" i="3"/>
  <c r="D4009" i="3"/>
  <c r="D4010" i="3"/>
  <c r="D4011" i="3"/>
  <c r="D4012" i="3"/>
  <c r="D4013" i="3"/>
  <c r="D4014" i="3"/>
  <c r="D4015" i="3"/>
  <c r="D4016" i="3"/>
  <c r="D4017" i="3"/>
  <c r="D4018" i="3"/>
  <c r="D4019" i="3"/>
  <c r="D4020" i="3"/>
  <c r="D4021" i="3"/>
  <c r="D4022" i="3"/>
  <c r="D4023" i="3"/>
  <c r="D4024" i="3"/>
  <c r="D4025" i="3"/>
  <c r="D4026" i="3"/>
  <c r="D4027" i="3"/>
  <c r="D4028" i="3"/>
  <c r="D4029" i="3"/>
  <c r="D4030" i="3"/>
  <c r="D4031" i="3"/>
  <c r="D4032" i="3"/>
  <c r="D4033" i="3"/>
  <c r="D4034" i="3"/>
  <c r="D4035" i="3"/>
  <c r="D4036" i="3"/>
  <c r="D4037" i="3"/>
  <c r="D4038" i="3"/>
  <c r="D4039" i="3"/>
  <c r="D4040" i="3"/>
  <c r="D4041" i="3"/>
  <c r="D4042" i="3"/>
  <c r="D4043" i="3"/>
  <c r="D4044" i="3"/>
  <c r="D4045" i="3"/>
  <c r="D4046" i="3"/>
  <c r="D4047" i="3"/>
  <c r="D4048" i="3"/>
  <c r="D4049" i="3"/>
  <c r="D4050" i="3"/>
  <c r="D4051" i="3"/>
  <c r="D4052" i="3"/>
  <c r="D4053" i="3"/>
  <c r="D4054" i="3"/>
  <c r="D4055" i="3"/>
  <c r="D4056" i="3"/>
  <c r="D4057" i="3"/>
  <c r="D4058" i="3"/>
  <c r="D4059" i="3"/>
  <c r="D4060" i="3"/>
  <c r="D4061" i="3"/>
  <c r="D4062" i="3"/>
  <c r="D4063" i="3"/>
  <c r="D4064" i="3"/>
  <c r="D4065" i="3"/>
  <c r="D4066" i="3"/>
  <c r="D4067" i="3"/>
  <c r="D4068" i="3"/>
  <c r="D4069" i="3"/>
  <c r="D4070" i="3"/>
  <c r="D4071" i="3"/>
  <c r="D4072" i="3"/>
  <c r="D4073" i="3"/>
  <c r="D4074" i="3"/>
  <c r="D4075" i="3"/>
  <c r="D4076" i="3"/>
  <c r="D4077" i="3"/>
  <c r="D4078" i="3"/>
  <c r="D4079" i="3"/>
  <c r="D4080" i="3"/>
  <c r="D4081" i="3"/>
  <c r="D4082" i="3"/>
  <c r="D4083" i="3"/>
  <c r="D4084" i="3"/>
  <c r="D4085" i="3"/>
  <c r="D4086" i="3"/>
  <c r="D4087" i="3"/>
  <c r="D4088" i="3"/>
  <c r="D4089" i="3"/>
  <c r="D4090" i="3"/>
  <c r="D4091" i="3"/>
  <c r="D4092" i="3"/>
  <c r="D4093" i="3"/>
  <c r="D4094" i="3"/>
  <c r="D4095" i="3"/>
  <c r="D4096" i="3"/>
  <c r="D4097" i="3"/>
  <c r="D4098" i="3"/>
  <c r="D4099" i="3"/>
  <c r="D4100" i="3"/>
  <c r="D4101" i="3"/>
  <c r="D4102" i="3"/>
  <c r="D4103" i="3"/>
  <c r="D4104" i="3"/>
  <c r="D4105" i="3"/>
  <c r="D4106" i="3"/>
  <c r="D4107" i="3"/>
  <c r="D4108" i="3"/>
  <c r="D4109" i="3"/>
  <c r="D4110" i="3"/>
  <c r="D4111" i="3"/>
  <c r="D4112" i="3"/>
  <c r="D4113" i="3"/>
  <c r="D4114" i="3"/>
  <c r="D4115" i="3"/>
  <c r="D4116" i="3"/>
  <c r="D4117" i="3"/>
  <c r="D4118" i="3"/>
  <c r="D4119" i="3"/>
  <c r="D4120" i="3"/>
  <c r="D4121" i="3"/>
  <c r="D4122" i="3"/>
  <c r="D4123" i="3"/>
  <c r="D4124" i="3"/>
  <c r="D4125" i="3"/>
  <c r="D4126" i="3"/>
  <c r="D4127" i="3"/>
  <c r="D4128" i="3"/>
  <c r="D4129" i="3"/>
  <c r="D4130" i="3"/>
  <c r="D4131" i="3"/>
  <c r="D4132" i="3"/>
  <c r="D4133" i="3"/>
  <c r="D4134" i="3"/>
  <c r="D4135" i="3"/>
  <c r="D4136" i="3"/>
  <c r="D4137" i="3"/>
  <c r="D4138" i="3"/>
  <c r="D4139" i="3"/>
  <c r="D4140" i="3"/>
  <c r="D4141" i="3"/>
  <c r="D4142" i="3"/>
  <c r="D4143" i="3"/>
  <c r="D4144" i="3"/>
  <c r="D4145" i="3"/>
  <c r="D4146" i="3"/>
  <c r="D4147" i="3"/>
  <c r="D4148" i="3"/>
  <c r="D4149" i="3"/>
  <c r="D4150" i="3"/>
  <c r="D4151" i="3"/>
  <c r="D4152" i="3"/>
  <c r="D4153" i="3"/>
  <c r="D4154" i="3"/>
  <c r="D4155" i="3"/>
  <c r="D4156" i="3"/>
  <c r="D4157" i="3"/>
  <c r="D4158" i="3"/>
  <c r="D4159" i="3"/>
  <c r="D4160" i="3"/>
  <c r="D4161" i="3"/>
  <c r="D4162" i="3"/>
  <c r="D4163" i="3"/>
  <c r="D4164" i="3"/>
  <c r="D4165" i="3"/>
  <c r="D4166" i="3"/>
  <c r="D4167" i="3"/>
  <c r="D4168" i="3"/>
  <c r="D4169" i="3"/>
  <c r="D4170" i="3"/>
  <c r="D4171" i="3"/>
  <c r="D4172" i="3"/>
  <c r="D4173" i="3"/>
  <c r="D4174" i="3"/>
  <c r="D4175" i="3"/>
  <c r="D4176" i="3"/>
  <c r="D4177" i="3"/>
  <c r="D4178" i="3"/>
  <c r="D4179" i="3"/>
  <c r="D4180" i="3"/>
  <c r="D4181" i="3"/>
  <c r="D4182" i="3"/>
  <c r="D4183" i="3"/>
  <c r="D4184" i="3"/>
  <c r="D4185" i="3"/>
  <c r="D4186" i="3"/>
  <c r="D4187" i="3"/>
  <c r="D4188" i="3"/>
  <c r="D4189" i="3"/>
  <c r="D4190" i="3"/>
  <c r="D4191" i="3"/>
  <c r="D4192" i="3"/>
  <c r="D4193" i="3"/>
  <c r="D4194" i="3"/>
  <c r="D4195" i="3"/>
  <c r="D4196" i="3"/>
  <c r="D4197" i="3"/>
  <c r="D4198" i="3"/>
  <c r="D4199" i="3"/>
  <c r="D4200" i="3"/>
  <c r="D4201" i="3"/>
  <c r="D4202" i="3"/>
  <c r="D4203" i="3"/>
  <c r="D4204" i="3"/>
  <c r="D4205" i="3"/>
  <c r="D4206" i="3"/>
  <c r="D4207" i="3"/>
  <c r="D4208" i="3"/>
  <c r="D4209" i="3"/>
  <c r="D4210" i="3"/>
  <c r="D4211" i="3"/>
  <c r="D4212" i="3"/>
  <c r="D4213" i="3"/>
  <c r="D4214" i="3"/>
  <c r="D4215" i="3"/>
  <c r="D4216" i="3"/>
  <c r="D4217" i="3"/>
  <c r="D4218" i="3"/>
  <c r="D4219" i="3"/>
  <c r="D4220" i="3"/>
  <c r="D4221" i="3"/>
  <c r="D4222" i="3"/>
  <c r="D4223" i="3"/>
  <c r="D4224" i="3"/>
  <c r="D4225" i="3"/>
  <c r="D4226" i="3"/>
  <c r="D4227" i="3"/>
  <c r="D4228" i="3"/>
  <c r="D4229" i="3"/>
  <c r="D4230" i="3"/>
  <c r="D4231" i="3"/>
  <c r="D4232" i="3"/>
  <c r="D4233" i="3"/>
  <c r="D4234" i="3"/>
  <c r="D4235" i="3"/>
  <c r="D4236" i="3"/>
  <c r="D4237" i="3"/>
  <c r="D4238" i="3"/>
  <c r="D4239" i="3"/>
  <c r="D4240" i="3"/>
  <c r="D4241" i="3"/>
  <c r="D4242" i="3"/>
  <c r="D4243" i="3"/>
  <c r="D4244" i="3"/>
  <c r="D4245" i="3"/>
  <c r="D4246" i="3"/>
  <c r="D4247" i="3"/>
  <c r="D4248" i="3"/>
  <c r="D4249" i="3"/>
  <c r="D4250" i="3"/>
  <c r="D4251" i="3"/>
  <c r="D4252" i="3"/>
  <c r="D4253" i="3"/>
  <c r="D4254" i="3"/>
  <c r="D4255" i="3"/>
  <c r="D4256" i="3"/>
  <c r="D4257" i="3"/>
  <c r="D4258" i="3"/>
  <c r="D4259" i="3"/>
  <c r="D4260" i="3"/>
  <c r="D4261" i="3"/>
  <c r="D4262" i="3"/>
  <c r="D4263" i="3"/>
  <c r="D4264" i="3"/>
  <c r="D4265" i="3"/>
  <c r="D4266" i="3"/>
  <c r="D4267" i="3"/>
  <c r="D4268" i="3"/>
  <c r="D4269" i="3"/>
  <c r="D4270" i="3"/>
  <c r="D4271" i="3"/>
  <c r="D4272" i="3"/>
  <c r="D4273" i="3"/>
  <c r="D4274" i="3"/>
  <c r="D4275" i="3"/>
  <c r="D4276" i="3"/>
  <c r="D4277" i="3"/>
  <c r="D4278" i="3"/>
  <c r="D4279" i="3"/>
  <c r="D4280" i="3"/>
  <c r="D4281" i="3"/>
  <c r="D4282" i="3"/>
  <c r="D4283" i="3"/>
  <c r="D4284" i="3"/>
  <c r="D4285" i="3"/>
  <c r="D4286" i="3"/>
  <c r="D4287" i="3"/>
  <c r="D4288" i="3"/>
  <c r="D4289" i="3"/>
  <c r="D4290" i="3"/>
  <c r="D4291" i="3"/>
  <c r="D4292" i="3"/>
  <c r="D4293" i="3"/>
  <c r="D4294" i="3"/>
  <c r="D4295" i="3"/>
  <c r="D4296" i="3"/>
  <c r="D4297" i="3"/>
  <c r="D4298" i="3"/>
  <c r="D4299" i="3"/>
  <c r="D4300" i="3"/>
  <c r="D4301" i="3"/>
  <c r="D4302" i="3"/>
  <c r="D4303" i="3"/>
  <c r="D4304" i="3"/>
  <c r="D4305" i="3"/>
  <c r="D4306" i="3"/>
  <c r="D4307" i="3"/>
  <c r="D4308" i="3"/>
  <c r="D4309" i="3"/>
  <c r="D4310" i="3"/>
  <c r="D4311" i="3"/>
  <c r="D4312" i="3"/>
  <c r="D4313" i="3"/>
  <c r="D4314" i="3"/>
  <c r="D4315" i="3"/>
  <c r="D4316" i="3"/>
  <c r="D4317" i="3"/>
  <c r="D4318" i="3"/>
  <c r="D4319" i="3"/>
  <c r="D4320" i="3"/>
  <c r="D4321" i="3"/>
  <c r="D4322" i="3"/>
  <c r="D4323" i="3"/>
  <c r="D4324" i="3"/>
  <c r="D4325" i="3"/>
  <c r="D4326" i="3"/>
  <c r="D4327" i="3"/>
  <c r="D4328" i="3"/>
  <c r="D4329" i="3"/>
  <c r="D4330" i="3"/>
  <c r="D4331" i="3"/>
  <c r="D4332" i="3"/>
  <c r="D4333" i="3"/>
  <c r="D4334" i="3"/>
  <c r="D4335" i="3"/>
  <c r="D4336" i="3"/>
  <c r="D4337" i="3"/>
  <c r="D4338" i="3"/>
  <c r="D4339" i="3"/>
  <c r="D4340" i="3"/>
  <c r="D4341" i="3"/>
  <c r="D4342" i="3"/>
  <c r="D4343" i="3"/>
  <c r="D4344" i="3"/>
  <c r="D4345" i="3"/>
  <c r="D4346" i="3"/>
  <c r="D4347" i="3"/>
  <c r="D4348" i="3"/>
  <c r="D4349" i="3"/>
  <c r="D4350" i="3"/>
  <c r="D4351" i="3"/>
  <c r="D4352" i="3"/>
  <c r="D4353" i="3"/>
  <c r="D4354" i="3"/>
  <c r="D4355" i="3"/>
  <c r="D4356" i="3"/>
  <c r="D4357" i="3"/>
  <c r="D4358" i="3"/>
  <c r="D4359" i="3"/>
  <c r="D4360" i="3"/>
  <c r="D4361" i="3"/>
  <c r="D4362" i="3"/>
  <c r="D4363" i="3"/>
  <c r="D4364" i="3"/>
  <c r="D4365" i="3"/>
  <c r="D4366" i="3"/>
  <c r="D4367" i="3"/>
  <c r="D4368" i="3"/>
  <c r="D4369" i="3"/>
  <c r="D4370" i="3"/>
  <c r="D4371" i="3"/>
  <c r="D4372" i="3"/>
  <c r="D4373" i="3"/>
  <c r="D4374" i="3"/>
  <c r="D4375" i="3"/>
  <c r="D4376" i="3"/>
  <c r="D4377" i="3"/>
  <c r="D4378" i="3"/>
  <c r="D4379" i="3"/>
  <c r="D4380" i="3"/>
  <c r="D4381" i="3"/>
  <c r="D4382" i="3"/>
  <c r="D4383" i="3"/>
  <c r="D4384" i="3"/>
  <c r="D4385" i="3"/>
  <c r="D4386" i="3"/>
  <c r="D4387" i="3"/>
  <c r="D4388" i="3"/>
  <c r="D4389" i="3"/>
  <c r="D4390" i="3"/>
  <c r="D4391" i="3"/>
  <c r="D4392" i="3"/>
  <c r="D4393" i="3"/>
  <c r="D4394" i="3"/>
  <c r="D4395" i="3"/>
  <c r="D4396" i="3"/>
  <c r="D4397" i="3"/>
  <c r="D4398" i="3"/>
  <c r="D4399" i="3"/>
  <c r="D4400" i="3"/>
  <c r="D4401" i="3"/>
  <c r="D4402" i="3"/>
  <c r="D4403" i="3"/>
  <c r="D4404" i="3"/>
  <c r="D4405" i="3"/>
  <c r="D4406" i="3"/>
  <c r="D4407" i="3"/>
  <c r="D4408" i="3"/>
  <c r="D4409" i="3"/>
  <c r="D4410" i="3"/>
  <c r="D4411" i="3"/>
  <c r="D4412" i="3"/>
  <c r="D4413" i="3"/>
  <c r="D4414" i="3"/>
  <c r="D4415" i="3"/>
  <c r="D4416" i="3"/>
  <c r="D4417" i="3"/>
  <c r="D4418" i="3"/>
  <c r="D4419" i="3"/>
  <c r="D4420" i="3"/>
  <c r="D4421" i="3"/>
  <c r="D4422" i="3"/>
  <c r="D4423" i="3"/>
  <c r="D4424" i="3"/>
  <c r="D4425" i="3"/>
  <c r="D4426" i="3"/>
  <c r="D4427" i="3"/>
  <c r="D4428" i="3"/>
  <c r="D4429" i="3"/>
  <c r="D4430" i="3"/>
  <c r="D4431" i="3"/>
  <c r="D4432" i="3"/>
  <c r="D4433" i="3"/>
  <c r="D4434" i="3"/>
  <c r="D4435" i="3"/>
  <c r="D4436" i="3"/>
  <c r="D4437" i="3"/>
  <c r="D4438" i="3"/>
  <c r="D4439" i="3"/>
  <c r="D4440" i="3"/>
  <c r="D4441" i="3"/>
  <c r="D4442" i="3"/>
  <c r="D4443" i="3"/>
  <c r="D4444" i="3"/>
  <c r="D4445" i="3"/>
  <c r="D4446" i="3"/>
  <c r="D4447" i="3"/>
  <c r="D4448" i="3"/>
  <c r="D4449" i="3"/>
  <c r="D4450" i="3"/>
  <c r="D4451" i="3"/>
  <c r="D4452" i="3"/>
  <c r="D4453" i="3"/>
  <c r="D4454" i="3"/>
  <c r="D4455" i="3"/>
  <c r="D4456" i="3"/>
  <c r="D4457" i="3"/>
  <c r="D4458" i="3"/>
  <c r="D4459" i="3"/>
  <c r="D4460" i="3"/>
  <c r="D4461" i="3"/>
  <c r="D4462" i="3"/>
  <c r="D4463" i="3"/>
  <c r="D4464" i="3"/>
  <c r="D4465" i="3"/>
  <c r="D4466" i="3"/>
  <c r="D4467" i="3"/>
  <c r="D4468" i="3"/>
  <c r="D4469" i="3"/>
  <c r="D4470" i="3"/>
  <c r="D4471" i="3"/>
  <c r="D4472" i="3"/>
  <c r="D4473" i="3"/>
  <c r="D4474" i="3"/>
  <c r="D4475" i="3"/>
  <c r="D4476" i="3"/>
  <c r="D4477" i="3"/>
  <c r="D4478" i="3"/>
  <c r="D4479" i="3"/>
  <c r="D4480" i="3"/>
  <c r="D4481" i="3"/>
  <c r="D4482" i="3"/>
  <c r="D4483" i="3"/>
  <c r="D4484" i="3"/>
  <c r="D4485" i="3"/>
  <c r="D4486" i="3"/>
  <c r="D4487" i="3"/>
  <c r="D4488" i="3"/>
  <c r="D4489" i="3"/>
  <c r="D4490" i="3"/>
  <c r="D4491" i="3"/>
  <c r="D4492" i="3"/>
  <c r="D4493" i="3"/>
  <c r="D4494" i="3"/>
  <c r="D4495" i="3"/>
  <c r="D4496" i="3"/>
  <c r="D4497" i="3"/>
  <c r="D4498" i="3"/>
  <c r="D4499" i="3"/>
  <c r="D4500" i="3"/>
  <c r="D4501" i="3"/>
  <c r="D4502" i="3"/>
  <c r="D4503" i="3"/>
  <c r="D4504" i="3"/>
  <c r="D4505" i="3"/>
  <c r="D4506" i="3"/>
  <c r="D4507" i="3"/>
  <c r="D4508" i="3"/>
  <c r="D4509" i="3"/>
  <c r="D4510" i="3"/>
  <c r="D4511" i="3"/>
  <c r="D4512" i="3"/>
  <c r="D4513" i="3"/>
  <c r="D4514" i="3"/>
  <c r="D4515" i="3"/>
  <c r="D4516" i="3"/>
  <c r="D4517" i="3"/>
  <c r="D4518" i="3"/>
  <c r="D4519" i="3"/>
  <c r="D4520" i="3"/>
  <c r="D4521" i="3"/>
  <c r="D4522" i="3"/>
  <c r="D4523" i="3"/>
  <c r="D4524" i="3"/>
  <c r="D4525" i="3"/>
  <c r="D4526" i="3"/>
  <c r="D4527" i="3"/>
  <c r="D4528" i="3"/>
  <c r="D4529" i="3"/>
  <c r="D4530" i="3"/>
  <c r="D4531" i="3"/>
  <c r="D4532" i="3"/>
  <c r="D4533" i="3"/>
  <c r="D4534" i="3"/>
  <c r="D4535" i="3"/>
  <c r="D4536" i="3"/>
  <c r="D4537" i="3"/>
  <c r="D4538" i="3"/>
  <c r="D4539" i="3"/>
  <c r="D4540" i="3"/>
  <c r="D4541" i="3"/>
  <c r="D4542" i="3"/>
  <c r="D4543" i="3"/>
  <c r="D4544" i="3"/>
  <c r="D4545" i="3"/>
  <c r="D4546" i="3"/>
  <c r="D4547" i="3"/>
  <c r="D4548" i="3"/>
  <c r="D4549" i="3"/>
  <c r="D4550" i="3"/>
  <c r="D4551" i="3"/>
  <c r="D4552" i="3"/>
  <c r="D4553" i="3"/>
  <c r="D4554" i="3"/>
  <c r="D4555" i="3"/>
  <c r="D4556" i="3"/>
  <c r="D4557" i="3"/>
  <c r="D4558" i="3"/>
  <c r="D4559" i="3"/>
  <c r="D4560" i="3"/>
  <c r="D4561" i="3"/>
  <c r="D4562" i="3"/>
  <c r="D4563" i="3"/>
  <c r="D4564" i="3"/>
  <c r="D4565" i="3"/>
  <c r="D4566" i="3"/>
  <c r="D4567" i="3"/>
  <c r="D4568" i="3"/>
  <c r="D4569" i="3"/>
  <c r="D4570" i="3"/>
  <c r="D4571" i="3"/>
  <c r="D4572" i="3"/>
  <c r="D4573" i="3"/>
  <c r="D4574" i="3"/>
  <c r="D4575" i="3"/>
  <c r="D4576" i="3"/>
  <c r="D4577" i="3"/>
  <c r="D4578" i="3"/>
  <c r="D4579" i="3"/>
  <c r="D4580" i="3"/>
  <c r="D4581" i="3"/>
  <c r="D4582" i="3"/>
  <c r="D4583" i="3"/>
  <c r="D4584" i="3"/>
  <c r="D4585" i="3"/>
  <c r="D4586" i="3"/>
  <c r="D4587" i="3"/>
  <c r="D4588" i="3"/>
  <c r="D4589" i="3"/>
  <c r="D4590" i="3"/>
  <c r="D4591" i="3"/>
  <c r="D4592" i="3"/>
  <c r="D4593" i="3"/>
  <c r="D4594" i="3"/>
  <c r="D4595" i="3"/>
  <c r="D4596" i="3"/>
  <c r="D4597" i="3"/>
  <c r="D4598" i="3"/>
  <c r="D4599" i="3"/>
  <c r="D4600" i="3"/>
  <c r="D4601" i="3"/>
  <c r="D4602" i="3"/>
  <c r="D4603" i="3"/>
  <c r="D4604" i="3"/>
  <c r="D4605" i="3"/>
  <c r="D4606" i="3"/>
  <c r="D4607" i="3"/>
  <c r="D4608" i="3"/>
  <c r="D4609" i="3"/>
  <c r="D4610" i="3"/>
  <c r="D4611" i="3"/>
  <c r="D4612" i="3"/>
  <c r="D4613" i="3"/>
  <c r="D4614" i="3"/>
  <c r="D4615" i="3"/>
  <c r="D4616" i="3"/>
  <c r="D4617" i="3"/>
  <c r="D4618" i="3"/>
  <c r="D4619" i="3"/>
  <c r="D4620" i="3"/>
  <c r="D4621" i="3"/>
  <c r="D4622" i="3"/>
  <c r="D4623" i="3"/>
  <c r="D4624" i="3"/>
  <c r="D4625" i="3"/>
  <c r="D4626" i="3"/>
  <c r="D4627" i="3"/>
  <c r="D4628" i="3"/>
  <c r="D4629" i="3"/>
  <c r="D4630" i="3"/>
  <c r="D4631" i="3"/>
  <c r="D4632" i="3"/>
  <c r="D4633" i="3"/>
  <c r="D4634" i="3"/>
  <c r="D4635" i="3"/>
  <c r="D4636" i="3"/>
  <c r="D4637" i="3"/>
  <c r="D4638" i="3"/>
  <c r="D4639" i="3"/>
  <c r="D4640" i="3"/>
  <c r="D4641" i="3"/>
  <c r="D4642" i="3"/>
  <c r="D4643" i="3"/>
  <c r="D4644" i="3"/>
  <c r="D4645" i="3"/>
  <c r="D4646" i="3"/>
  <c r="D4647" i="3"/>
  <c r="D4648" i="3"/>
  <c r="D4649" i="3"/>
  <c r="D4650" i="3"/>
  <c r="D4651" i="3"/>
  <c r="D4652" i="3"/>
  <c r="D4653" i="3"/>
  <c r="D4654" i="3"/>
  <c r="D4655" i="3"/>
  <c r="D4656" i="3"/>
  <c r="D4657" i="3"/>
  <c r="D4658" i="3"/>
  <c r="D4659" i="3"/>
  <c r="D4660" i="3"/>
  <c r="D4661" i="3"/>
  <c r="D4662" i="3"/>
  <c r="D4663" i="3"/>
  <c r="D4664" i="3"/>
  <c r="D4665" i="3"/>
  <c r="D4666" i="3"/>
  <c r="D4667" i="3"/>
  <c r="D4668" i="3"/>
  <c r="D4669" i="3"/>
  <c r="D4670" i="3"/>
  <c r="D4671" i="3"/>
  <c r="D4672" i="3"/>
  <c r="D4673" i="3"/>
  <c r="D4674" i="3"/>
  <c r="D4675" i="3"/>
  <c r="D4676" i="3"/>
  <c r="D4677" i="3"/>
  <c r="D4678" i="3"/>
  <c r="D4679" i="3"/>
  <c r="D4680" i="3"/>
  <c r="D4681" i="3"/>
  <c r="D4682" i="3"/>
  <c r="D4683" i="3"/>
  <c r="D4684" i="3"/>
  <c r="D4685" i="3"/>
  <c r="D4686" i="3"/>
  <c r="D4687" i="3"/>
  <c r="D4688" i="3"/>
  <c r="D4689" i="3"/>
  <c r="D4690" i="3"/>
  <c r="D4691" i="3"/>
  <c r="D4692" i="3"/>
  <c r="D4693" i="3"/>
  <c r="D4694" i="3"/>
  <c r="D4695" i="3"/>
  <c r="D4696" i="3"/>
  <c r="D4697" i="3"/>
  <c r="D4698" i="3"/>
  <c r="D4699" i="3"/>
  <c r="D4700" i="3"/>
  <c r="D4701" i="3"/>
  <c r="D4702" i="3"/>
  <c r="D4703" i="3"/>
  <c r="D4704" i="3"/>
  <c r="D4705" i="3"/>
  <c r="D4706" i="3"/>
  <c r="D4707" i="3"/>
  <c r="D4708" i="3"/>
  <c r="D4709" i="3"/>
  <c r="D4710" i="3"/>
  <c r="D4711" i="3"/>
  <c r="D4712" i="3"/>
  <c r="D4713" i="3"/>
  <c r="D4714" i="3"/>
  <c r="D4715" i="3"/>
  <c r="D4716" i="3"/>
  <c r="D4717" i="3"/>
  <c r="D4718" i="3"/>
  <c r="D4719" i="3"/>
  <c r="D4720" i="3"/>
  <c r="D4721" i="3"/>
  <c r="D4722" i="3"/>
  <c r="D4723" i="3"/>
  <c r="D4724" i="3"/>
  <c r="D4725" i="3"/>
  <c r="D4726" i="3"/>
  <c r="D4727" i="3"/>
  <c r="D4728" i="3"/>
  <c r="D4729" i="3"/>
  <c r="D4730" i="3"/>
  <c r="D4731" i="3"/>
  <c r="D4732" i="3"/>
  <c r="D4733" i="3"/>
  <c r="D4734" i="3"/>
  <c r="D4735" i="3"/>
  <c r="D4736" i="3"/>
  <c r="D4737" i="3"/>
  <c r="D4738" i="3"/>
  <c r="D4739" i="3"/>
  <c r="D4740" i="3"/>
  <c r="D4741" i="3"/>
  <c r="D4742" i="3"/>
  <c r="D4743" i="3"/>
  <c r="D4744" i="3"/>
  <c r="D4745" i="3"/>
  <c r="D4746" i="3"/>
  <c r="D4747" i="3"/>
  <c r="D4748" i="3"/>
  <c r="D4749" i="3"/>
  <c r="D4750" i="3"/>
  <c r="D4751" i="3"/>
  <c r="D4752" i="3"/>
  <c r="D4753" i="3"/>
  <c r="D4754" i="3"/>
  <c r="D4755" i="3"/>
  <c r="D4756" i="3"/>
  <c r="D4757" i="3"/>
  <c r="D4758" i="3"/>
  <c r="D4759" i="3"/>
  <c r="D4760" i="3"/>
  <c r="D4761" i="3"/>
  <c r="D4762" i="3"/>
  <c r="D4763" i="3"/>
  <c r="D4764" i="3"/>
  <c r="D4765" i="3"/>
  <c r="D4766" i="3"/>
  <c r="D4767" i="3"/>
  <c r="D4768" i="3"/>
  <c r="D4769" i="3"/>
  <c r="D4770" i="3"/>
  <c r="D4771" i="3"/>
  <c r="D4772" i="3"/>
  <c r="D4773" i="3"/>
  <c r="D4774" i="3"/>
  <c r="D4775" i="3"/>
  <c r="D4776" i="3"/>
  <c r="D4777" i="3"/>
  <c r="D4778" i="3"/>
  <c r="D4779" i="3"/>
  <c r="D4780" i="3"/>
  <c r="D4781" i="3"/>
  <c r="D4782" i="3"/>
  <c r="D4783" i="3"/>
  <c r="D4784" i="3"/>
  <c r="D4785" i="3"/>
  <c r="D4786" i="3"/>
  <c r="D4787" i="3"/>
  <c r="D4788" i="3"/>
  <c r="D4789" i="3"/>
  <c r="D4790" i="3"/>
  <c r="D4791" i="3"/>
  <c r="D4792" i="3"/>
  <c r="D4793" i="3"/>
  <c r="D4794" i="3"/>
  <c r="D4795" i="3"/>
  <c r="D4796" i="3"/>
  <c r="D4797" i="3"/>
  <c r="D4798" i="3"/>
  <c r="D4799" i="3"/>
  <c r="D4800" i="3"/>
  <c r="D4801" i="3"/>
  <c r="D4802" i="3"/>
  <c r="D4803" i="3"/>
  <c r="D4804" i="3"/>
  <c r="D4805" i="3"/>
  <c r="D4806" i="3"/>
  <c r="D4807" i="3"/>
  <c r="D4808" i="3"/>
  <c r="D4809" i="3"/>
  <c r="D4810" i="3"/>
  <c r="D4811" i="3"/>
  <c r="D4812" i="3"/>
  <c r="D4813" i="3"/>
  <c r="D4814" i="3"/>
  <c r="D4815" i="3"/>
  <c r="D4816" i="3"/>
  <c r="D4817" i="3"/>
  <c r="D4818" i="3"/>
  <c r="D4819" i="3"/>
  <c r="D4820" i="3"/>
  <c r="D4821" i="3"/>
  <c r="D4822" i="3"/>
  <c r="D4823" i="3"/>
  <c r="D4824" i="3"/>
  <c r="D4825" i="3"/>
  <c r="D4826" i="3"/>
  <c r="D4827" i="3"/>
  <c r="D4828" i="3"/>
  <c r="D4829" i="3"/>
  <c r="D4830" i="3"/>
  <c r="D4831" i="3"/>
  <c r="D4832" i="3"/>
  <c r="D4833" i="3"/>
  <c r="D4834" i="3"/>
  <c r="D4835" i="3"/>
  <c r="D4836" i="3"/>
  <c r="D4837" i="3"/>
  <c r="D4838" i="3"/>
  <c r="D4839" i="3"/>
  <c r="D4840" i="3"/>
  <c r="D4841" i="3"/>
  <c r="D4842" i="3"/>
  <c r="D4843" i="3"/>
  <c r="D4844" i="3"/>
  <c r="D4845" i="3"/>
  <c r="D4846" i="3"/>
  <c r="D4847" i="3"/>
  <c r="D4848" i="3"/>
  <c r="D4849" i="3"/>
  <c r="D4850" i="3"/>
  <c r="D4851" i="3"/>
  <c r="D4852" i="3"/>
  <c r="D4853" i="3"/>
  <c r="D4854" i="3"/>
  <c r="D4855" i="3"/>
  <c r="D4856" i="3"/>
  <c r="D4857" i="3"/>
  <c r="D4858" i="3"/>
  <c r="D4859" i="3"/>
  <c r="D4860" i="3"/>
  <c r="D4861" i="3"/>
  <c r="D4862" i="3"/>
  <c r="D4863" i="3"/>
  <c r="D4864" i="3"/>
  <c r="D4865" i="3"/>
  <c r="D4866" i="3"/>
  <c r="D4867" i="3"/>
  <c r="D4868" i="3"/>
  <c r="D4869" i="3"/>
  <c r="D4870" i="3"/>
  <c r="D4871" i="3"/>
  <c r="D4872" i="3"/>
  <c r="D4873" i="3"/>
  <c r="D4874" i="3"/>
  <c r="D4875" i="3"/>
  <c r="D4876" i="3"/>
  <c r="D4877" i="3"/>
  <c r="D4878" i="3"/>
  <c r="D4879" i="3"/>
  <c r="D4880" i="3"/>
  <c r="D4881" i="3"/>
  <c r="D4882" i="3"/>
  <c r="D4883" i="3"/>
  <c r="D4884" i="3"/>
  <c r="D4885" i="3"/>
  <c r="D4886" i="3"/>
  <c r="D4887" i="3"/>
  <c r="D4888" i="3"/>
  <c r="D4889" i="3"/>
  <c r="D4890" i="3"/>
  <c r="D4891" i="3"/>
  <c r="D4892" i="3"/>
  <c r="D4893" i="3"/>
  <c r="D4894" i="3"/>
  <c r="D4895" i="3"/>
  <c r="D4896" i="3"/>
  <c r="D4897" i="3"/>
  <c r="D4898" i="3"/>
  <c r="D4899" i="3"/>
  <c r="D4900" i="3"/>
  <c r="D4901" i="3"/>
  <c r="D4902" i="3"/>
  <c r="D4903" i="3"/>
  <c r="D4904" i="3"/>
  <c r="D4905" i="3"/>
  <c r="D4906" i="3"/>
  <c r="D4907" i="3"/>
  <c r="D4908" i="3"/>
  <c r="D4909" i="3"/>
  <c r="D4910" i="3"/>
  <c r="D4911" i="3"/>
  <c r="D4912" i="3"/>
  <c r="D4913" i="3"/>
  <c r="D4914" i="3"/>
  <c r="D4915" i="3"/>
  <c r="D4916" i="3"/>
  <c r="D4917" i="3"/>
  <c r="D4918" i="3"/>
  <c r="D4919" i="3"/>
  <c r="D4920" i="3"/>
  <c r="D4921" i="3"/>
  <c r="D4922" i="3"/>
  <c r="D4923" i="3"/>
  <c r="D4924" i="3"/>
  <c r="D4925" i="3"/>
  <c r="D4926" i="3"/>
  <c r="D4927" i="3"/>
  <c r="D4928" i="3"/>
  <c r="D4929" i="3"/>
  <c r="D4930" i="3"/>
  <c r="D4931" i="3"/>
  <c r="D4932" i="3"/>
  <c r="D4933" i="3"/>
  <c r="D4934" i="3"/>
  <c r="D4935" i="3"/>
  <c r="D4936" i="3"/>
  <c r="D4937" i="3"/>
  <c r="D4938" i="3"/>
  <c r="D4939" i="3"/>
  <c r="D4940" i="3"/>
  <c r="D4941" i="3"/>
  <c r="D4942" i="3"/>
  <c r="D4943" i="3"/>
  <c r="D4944" i="3"/>
  <c r="D4945" i="3"/>
  <c r="D4946" i="3"/>
  <c r="D4947" i="3"/>
  <c r="D4948" i="3"/>
  <c r="D4949" i="3"/>
  <c r="D4950" i="3"/>
  <c r="D4951" i="3"/>
  <c r="D4952" i="3"/>
  <c r="D4953" i="3"/>
  <c r="D4954" i="3"/>
  <c r="D4955" i="3"/>
  <c r="D4956" i="3"/>
  <c r="D4957" i="3"/>
  <c r="D4958" i="3"/>
  <c r="D4959" i="3"/>
  <c r="D4960" i="3"/>
  <c r="D4961" i="3"/>
  <c r="D4962" i="3"/>
  <c r="D4963" i="3"/>
  <c r="D4964" i="3"/>
  <c r="D4965" i="3"/>
  <c r="D4966" i="3"/>
  <c r="D4967" i="3"/>
  <c r="D4968" i="3"/>
  <c r="D4969" i="3"/>
  <c r="D4970" i="3"/>
  <c r="D4971" i="3"/>
  <c r="D4972" i="3"/>
  <c r="D4973" i="3"/>
  <c r="D4974" i="3"/>
  <c r="D4975" i="3"/>
  <c r="D4976" i="3"/>
  <c r="D4977" i="3"/>
  <c r="D4978" i="3"/>
  <c r="D4979" i="3"/>
  <c r="D4980" i="3"/>
  <c r="D4981" i="3"/>
  <c r="D4982" i="3"/>
  <c r="D4983" i="3"/>
  <c r="D4984" i="3"/>
  <c r="D4985" i="3"/>
  <c r="D4986" i="3"/>
  <c r="D4987" i="3"/>
  <c r="D4988" i="3"/>
  <c r="D4989" i="3"/>
  <c r="D4990" i="3"/>
  <c r="D4991" i="3"/>
  <c r="D4992" i="3"/>
  <c r="D4993" i="3"/>
  <c r="D4994" i="3"/>
  <c r="D4995" i="3"/>
  <c r="D4996" i="3"/>
  <c r="D4997" i="3"/>
  <c r="D4998" i="3"/>
  <c r="D4999" i="3"/>
  <c r="D5000" i="3"/>
  <c r="D5001" i="3"/>
  <c r="D5002" i="3"/>
  <c r="D5003" i="3"/>
  <c r="D5004" i="3"/>
  <c r="D5005" i="3"/>
  <c r="D5006" i="3"/>
  <c r="D5007" i="3"/>
  <c r="D5008" i="3"/>
  <c r="D5009" i="3"/>
  <c r="D5010" i="3"/>
  <c r="D5011" i="3"/>
  <c r="D5012" i="3"/>
  <c r="D5013" i="3"/>
  <c r="D5014" i="3"/>
  <c r="D5015" i="3"/>
  <c r="D5016" i="3"/>
  <c r="D5017" i="3"/>
  <c r="D5018" i="3"/>
  <c r="D5019" i="3"/>
  <c r="D5020" i="3"/>
  <c r="D5021" i="3"/>
  <c r="D5022" i="3"/>
  <c r="D5023" i="3"/>
  <c r="D5024" i="3"/>
  <c r="D5025" i="3"/>
  <c r="D5026" i="3"/>
  <c r="D5027" i="3"/>
  <c r="D5028" i="3"/>
  <c r="D5029" i="3"/>
  <c r="D5030" i="3"/>
  <c r="D5031" i="3"/>
  <c r="D5032" i="3"/>
  <c r="D5033" i="3"/>
  <c r="D5034" i="3"/>
  <c r="D5035" i="3"/>
  <c r="D5036" i="3"/>
  <c r="D5037" i="3"/>
  <c r="D5038" i="3"/>
  <c r="D5039" i="3"/>
  <c r="D5040" i="3"/>
  <c r="D5041" i="3"/>
  <c r="D5042" i="3"/>
  <c r="D5043" i="3"/>
  <c r="D5044" i="3"/>
  <c r="D5045" i="3"/>
  <c r="D5046" i="3"/>
  <c r="D5047" i="3"/>
  <c r="D5048" i="3"/>
  <c r="D5049" i="3"/>
  <c r="D5050" i="3"/>
  <c r="D5051" i="3"/>
  <c r="D5052" i="3"/>
  <c r="D5053" i="3"/>
  <c r="D5054" i="3"/>
  <c r="D5055" i="3"/>
  <c r="D5056" i="3"/>
  <c r="D5057" i="3"/>
  <c r="D5058" i="3"/>
  <c r="D5059" i="3"/>
  <c r="D5060" i="3"/>
  <c r="D5061" i="3"/>
  <c r="D5062" i="3"/>
  <c r="D5063" i="3"/>
  <c r="D5064" i="3"/>
  <c r="D5065" i="3"/>
  <c r="D5066" i="3"/>
  <c r="D5067" i="3"/>
  <c r="D5068" i="3"/>
  <c r="D5069" i="3"/>
  <c r="D5070" i="3"/>
  <c r="D5071" i="3"/>
  <c r="D5072" i="3"/>
  <c r="D5073" i="3"/>
  <c r="D5074" i="3"/>
  <c r="D5075" i="3"/>
  <c r="D5076" i="3"/>
  <c r="D5077" i="3"/>
  <c r="D5078" i="3"/>
  <c r="D5079" i="3"/>
  <c r="D5080" i="3"/>
  <c r="D5081" i="3"/>
  <c r="D5082" i="3"/>
  <c r="D5083" i="3"/>
  <c r="D5084" i="3"/>
  <c r="D5085" i="3"/>
  <c r="D5086" i="3"/>
  <c r="D5087" i="3"/>
  <c r="D5088" i="3"/>
  <c r="D5089" i="3"/>
  <c r="D5090" i="3"/>
  <c r="D5091" i="3"/>
  <c r="D5092" i="3"/>
  <c r="D5093" i="3"/>
  <c r="D5094" i="3"/>
  <c r="D5095" i="3"/>
  <c r="D5096" i="3"/>
  <c r="D5097" i="3"/>
  <c r="D5098" i="3"/>
  <c r="D5099" i="3"/>
  <c r="D5100" i="3"/>
  <c r="D5101" i="3"/>
  <c r="D5102" i="3"/>
  <c r="D5103" i="3"/>
  <c r="D5104" i="3"/>
  <c r="D5105" i="3"/>
  <c r="D5106" i="3"/>
  <c r="D5107" i="3"/>
  <c r="D5108" i="3"/>
  <c r="D5109" i="3"/>
  <c r="D5110" i="3"/>
  <c r="D5111" i="3"/>
  <c r="D5112" i="3"/>
  <c r="D5113" i="3"/>
  <c r="D5114" i="3"/>
  <c r="D5115" i="3"/>
  <c r="D5116" i="3"/>
  <c r="D5117" i="3"/>
  <c r="D5118" i="3"/>
  <c r="D5119" i="3"/>
  <c r="D5120" i="3"/>
  <c r="D5121" i="3"/>
  <c r="D5122" i="3"/>
  <c r="D5123" i="3"/>
  <c r="D5124" i="3"/>
  <c r="D5125" i="3"/>
  <c r="D5126" i="3"/>
  <c r="D5127" i="3"/>
  <c r="D5128" i="3"/>
  <c r="D5129" i="3"/>
  <c r="D5130" i="3"/>
  <c r="D5131" i="3"/>
  <c r="D5132" i="3"/>
  <c r="D5133" i="3"/>
  <c r="D5134" i="3"/>
  <c r="D5135" i="3"/>
  <c r="D5136" i="3"/>
  <c r="D5137" i="3"/>
  <c r="D5138" i="3"/>
  <c r="D5139" i="3"/>
  <c r="D5140" i="3"/>
  <c r="D5141" i="3"/>
  <c r="D5142" i="3"/>
  <c r="D5143" i="3"/>
  <c r="D5144" i="3"/>
  <c r="D5145" i="3"/>
  <c r="D5146" i="3"/>
  <c r="D5147" i="3"/>
  <c r="D5148" i="3"/>
  <c r="D5149" i="3"/>
  <c r="D5150" i="3"/>
  <c r="D5151" i="3"/>
  <c r="D5152" i="3"/>
  <c r="D5153" i="3"/>
  <c r="D5154" i="3"/>
  <c r="D5155" i="3"/>
  <c r="D5156" i="3"/>
  <c r="D5157" i="3"/>
  <c r="D5158" i="3"/>
  <c r="D5159" i="3"/>
  <c r="D5160" i="3"/>
  <c r="D5161" i="3"/>
  <c r="D5162" i="3"/>
  <c r="D5163" i="3"/>
  <c r="D5164" i="3"/>
  <c r="D5165" i="3"/>
  <c r="D5166" i="3"/>
  <c r="D5167" i="3"/>
  <c r="D5168" i="3"/>
  <c r="D5169" i="3"/>
  <c r="D5170" i="3"/>
  <c r="D5171" i="3"/>
  <c r="D5172" i="3"/>
  <c r="D5173" i="3"/>
  <c r="D5174" i="3"/>
  <c r="D5175" i="3"/>
  <c r="D5176" i="3"/>
  <c r="D5177" i="3"/>
  <c r="D5178" i="3"/>
  <c r="D5179" i="3"/>
  <c r="D5180" i="3"/>
  <c r="D5181" i="3"/>
  <c r="D5182" i="3"/>
  <c r="D5183" i="3"/>
  <c r="D5184" i="3"/>
  <c r="D5185" i="3"/>
  <c r="D5186" i="3"/>
  <c r="D5187" i="3"/>
  <c r="D5188" i="3"/>
  <c r="D5189" i="3"/>
  <c r="D5190" i="3"/>
  <c r="D5191" i="3"/>
  <c r="D5192" i="3"/>
  <c r="D5193" i="3"/>
  <c r="D5194" i="3"/>
  <c r="D5195" i="3"/>
  <c r="D5196" i="3"/>
  <c r="D5197" i="3"/>
  <c r="D5198" i="3"/>
  <c r="D5199" i="3"/>
  <c r="D5200" i="3"/>
  <c r="D5201" i="3"/>
  <c r="D5202" i="3"/>
  <c r="D5203" i="3"/>
  <c r="D5204" i="3"/>
  <c r="D5205" i="3"/>
  <c r="D5206" i="3"/>
  <c r="D5207" i="3"/>
  <c r="D5208" i="3"/>
  <c r="D5209" i="3"/>
  <c r="D5210" i="3"/>
  <c r="D5211" i="3"/>
  <c r="D5212" i="3"/>
  <c r="D5213" i="3"/>
  <c r="D5214" i="3"/>
  <c r="D5215" i="3"/>
  <c r="D5216" i="3"/>
  <c r="D5217" i="3"/>
  <c r="D5218" i="3"/>
  <c r="D5219" i="3"/>
  <c r="D5220" i="3"/>
  <c r="D5221" i="3"/>
  <c r="D5222" i="3"/>
  <c r="D5223" i="3"/>
  <c r="D5224" i="3"/>
  <c r="D5225" i="3"/>
  <c r="D5226" i="3"/>
  <c r="D5227" i="3"/>
  <c r="D5228" i="3"/>
  <c r="D5229" i="3"/>
  <c r="D5230" i="3"/>
  <c r="D5231" i="3"/>
  <c r="D5232" i="3"/>
  <c r="D5233" i="3"/>
  <c r="D5234" i="3"/>
  <c r="D5235" i="3"/>
  <c r="D5236" i="3"/>
  <c r="D5237" i="3"/>
  <c r="D5238" i="3"/>
  <c r="D5239" i="3"/>
  <c r="D5240" i="3"/>
  <c r="D5241" i="3"/>
  <c r="D5242" i="3"/>
  <c r="D5243" i="3"/>
  <c r="D5244" i="3"/>
  <c r="D5245" i="3"/>
  <c r="D5246" i="3"/>
  <c r="D5247" i="3"/>
  <c r="D5248" i="3"/>
  <c r="D5249" i="3"/>
  <c r="D5250" i="3"/>
  <c r="D5251" i="3"/>
  <c r="D5252" i="3"/>
  <c r="D5253" i="3"/>
  <c r="D5254" i="3"/>
  <c r="D5255" i="3"/>
  <c r="D5256" i="3"/>
  <c r="D5257" i="3"/>
  <c r="D5258" i="3"/>
  <c r="D5259" i="3"/>
  <c r="D5260" i="3"/>
  <c r="D5261" i="3"/>
  <c r="D5262" i="3"/>
  <c r="D5263" i="3"/>
  <c r="D5264" i="3"/>
  <c r="D5265" i="3"/>
  <c r="D5266" i="3"/>
  <c r="D5267" i="3"/>
  <c r="D5268" i="3"/>
  <c r="D5269" i="3"/>
  <c r="D5270" i="3"/>
  <c r="D5271" i="3"/>
  <c r="D5272" i="3"/>
  <c r="D5273" i="3"/>
  <c r="D5274" i="3"/>
  <c r="D5275" i="3"/>
  <c r="D5276" i="3"/>
  <c r="D5277" i="3"/>
  <c r="D5278" i="3"/>
  <c r="D5279" i="3"/>
  <c r="D5280" i="3"/>
  <c r="D5281" i="3"/>
  <c r="D5282" i="3"/>
  <c r="D5283" i="3"/>
  <c r="D5284" i="3"/>
  <c r="D5285" i="3"/>
  <c r="D5286" i="3"/>
  <c r="D5287" i="3"/>
  <c r="D5288" i="3"/>
  <c r="D5289" i="3"/>
  <c r="D5290" i="3"/>
  <c r="D5291" i="3"/>
  <c r="D5292" i="3"/>
  <c r="D5293" i="3"/>
  <c r="D5294" i="3"/>
  <c r="D5295" i="3"/>
  <c r="D5296" i="3"/>
  <c r="D5297" i="3"/>
  <c r="D5298" i="3"/>
  <c r="D5299" i="3"/>
  <c r="D5300" i="3"/>
  <c r="D5301" i="3"/>
  <c r="D5302" i="3"/>
  <c r="D5303" i="3"/>
  <c r="D5304" i="3"/>
  <c r="D5305" i="3"/>
  <c r="D5306" i="3"/>
  <c r="D5307" i="3"/>
  <c r="D5308" i="3"/>
  <c r="D5309" i="3"/>
  <c r="D5310" i="3"/>
  <c r="D5311" i="3"/>
  <c r="D5312" i="3"/>
  <c r="D5313" i="3"/>
  <c r="D5314" i="3"/>
  <c r="D5315" i="3"/>
  <c r="D5316" i="3"/>
  <c r="D5317" i="3"/>
  <c r="D5318" i="3"/>
  <c r="D5319" i="3"/>
  <c r="D5320" i="3"/>
  <c r="D5321" i="3"/>
  <c r="D5322" i="3"/>
  <c r="D5323" i="3"/>
  <c r="D5324" i="3"/>
  <c r="D5325" i="3"/>
  <c r="D5326" i="3"/>
  <c r="D5327" i="3"/>
  <c r="D5328" i="3"/>
  <c r="D5329" i="3"/>
  <c r="D5330" i="3"/>
  <c r="D5331" i="3"/>
  <c r="D5332" i="3"/>
  <c r="D5333" i="3"/>
  <c r="D5334" i="3"/>
  <c r="D5335" i="3"/>
  <c r="D5336" i="3"/>
  <c r="D5337" i="3"/>
  <c r="D5338" i="3"/>
  <c r="D5339" i="3"/>
  <c r="D5340" i="3"/>
  <c r="D5341" i="3"/>
  <c r="D5342" i="3"/>
  <c r="D5343" i="3"/>
  <c r="D5344" i="3"/>
  <c r="D5345" i="3"/>
  <c r="D5346" i="3"/>
  <c r="D5347" i="3"/>
  <c r="D5348" i="3"/>
  <c r="D5349" i="3"/>
  <c r="D5350" i="3"/>
  <c r="D5351" i="3"/>
  <c r="D5352" i="3"/>
  <c r="D5353" i="3"/>
  <c r="D5354" i="3"/>
  <c r="D5355" i="3"/>
  <c r="D5356" i="3"/>
  <c r="D5357" i="3"/>
  <c r="D5358" i="3"/>
  <c r="D5359" i="3"/>
  <c r="D5360" i="3"/>
  <c r="D5361" i="3"/>
  <c r="D5362" i="3"/>
  <c r="D5363" i="3"/>
  <c r="D5364" i="3"/>
  <c r="D5365" i="3"/>
  <c r="D5366" i="3"/>
  <c r="D5367" i="3"/>
  <c r="D5368" i="3"/>
  <c r="D5369" i="3"/>
  <c r="D5370" i="3"/>
  <c r="D5371" i="3"/>
  <c r="D5372" i="3"/>
  <c r="D5373" i="3"/>
  <c r="D5374" i="3"/>
  <c r="D5375" i="3"/>
  <c r="D5376" i="3"/>
  <c r="D5377" i="3"/>
  <c r="D5378" i="3"/>
  <c r="D5379" i="3"/>
  <c r="D5380" i="3"/>
  <c r="D5381" i="3"/>
  <c r="D5382" i="3"/>
  <c r="D5383" i="3"/>
  <c r="D5384" i="3"/>
  <c r="D5385" i="3"/>
  <c r="D5386" i="3"/>
  <c r="D5387" i="3"/>
  <c r="D5388" i="3"/>
  <c r="D5389" i="3"/>
  <c r="D5390" i="3"/>
  <c r="D5391" i="3"/>
  <c r="D5392" i="3"/>
  <c r="D5393" i="3"/>
  <c r="D5394" i="3"/>
  <c r="D5395" i="3"/>
  <c r="D5396" i="3"/>
  <c r="D5397" i="3"/>
  <c r="D5398" i="3"/>
  <c r="D5399" i="3"/>
  <c r="D5400" i="3"/>
  <c r="D5401" i="3"/>
  <c r="D5402" i="3"/>
  <c r="D5403" i="3"/>
  <c r="D5404" i="3"/>
  <c r="D5405" i="3"/>
  <c r="D5406" i="3"/>
  <c r="D5407" i="3"/>
  <c r="D5408" i="3"/>
  <c r="D5409" i="3"/>
  <c r="D5410" i="3"/>
  <c r="D5411" i="3"/>
  <c r="D5412" i="3"/>
  <c r="D5413" i="3"/>
  <c r="D5414" i="3"/>
  <c r="D5415" i="3"/>
  <c r="D5416" i="3"/>
  <c r="D5417" i="3"/>
  <c r="D5418" i="3"/>
  <c r="D5419" i="3"/>
  <c r="D5420" i="3"/>
  <c r="D5421" i="3"/>
  <c r="D5422" i="3"/>
  <c r="D5423" i="3"/>
  <c r="D5424" i="3"/>
  <c r="D5425" i="3"/>
  <c r="D5426" i="3"/>
  <c r="D5427" i="3"/>
  <c r="D5428" i="3"/>
  <c r="D5429" i="3"/>
  <c r="D5430" i="3"/>
  <c r="D5431" i="3"/>
  <c r="D5432" i="3"/>
  <c r="D5433" i="3"/>
  <c r="D5434" i="3"/>
  <c r="D5435" i="3"/>
  <c r="D5436" i="3"/>
  <c r="D5437" i="3"/>
  <c r="D5438" i="3"/>
  <c r="D5439" i="3"/>
  <c r="D5440" i="3"/>
  <c r="D5441" i="3"/>
  <c r="D5442" i="3"/>
  <c r="D5443" i="3"/>
  <c r="D5444" i="3"/>
  <c r="D5445" i="3"/>
  <c r="D5446" i="3"/>
  <c r="D5447" i="3"/>
  <c r="D5448" i="3"/>
  <c r="D5449" i="3"/>
  <c r="D5450" i="3"/>
  <c r="D5451" i="3"/>
  <c r="D5452" i="3"/>
  <c r="D5453" i="3"/>
  <c r="D5454" i="3"/>
  <c r="D5455" i="3"/>
  <c r="D5456" i="3"/>
  <c r="D5457" i="3"/>
  <c r="D5458" i="3"/>
  <c r="D5459" i="3"/>
  <c r="D5460" i="3"/>
  <c r="D5461" i="3"/>
  <c r="D5462" i="3"/>
  <c r="D5463" i="3"/>
  <c r="D5464" i="3"/>
  <c r="D5465" i="3"/>
  <c r="D5466" i="3"/>
  <c r="D5467" i="3"/>
  <c r="D5468" i="3"/>
  <c r="D5469" i="3"/>
  <c r="D5470" i="3"/>
  <c r="D5471" i="3"/>
  <c r="D5472" i="3"/>
  <c r="D5473" i="3"/>
  <c r="D5474" i="3"/>
  <c r="D5475" i="3"/>
  <c r="D5476" i="3"/>
  <c r="D5477" i="3"/>
  <c r="D5478" i="3"/>
  <c r="D5479" i="3"/>
  <c r="D5480" i="3"/>
  <c r="D5481" i="3"/>
  <c r="D5482" i="3"/>
  <c r="D5483" i="3"/>
  <c r="D5484" i="3"/>
  <c r="D5485" i="3"/>
  <c r="D5486" i="3"/>
  <c r="D5487" i="3"/>
  <c r="D5488" i="3"/>
  <c r="D5489" i="3"/>
  <c r="D5490" i="3"/>
  <c r="D5491" i="3"/>
  <c r="D5492" i="3"/>
  <c r="D5493" i="3"/>
  <c r="D5494" i="3"/>
  <c r="D5495" i="3"/>
  <c r="D5496" i="3"/>
  <c r="D5497" i="3"/>
  <c r="D5498" i="3"/>
  <c r="D5499" i="3"/>
  <c r="D5500" i="3"/>
  <c r="D5501" i="3"/>
  <c r="D5502" i="3"/>
  <c r="D5503" i="3"/>
  <c r="D5504" i="3"/>
  <c r="D5505" i="3"/>
  <c r="D5506" i="3"/>
  <c r="D5507" i="3"/>
  <c r="D5508" i="3"/>
  <c r="D5509" i="3"/>
  <c r="D5510" i="3"/>
  <c r="D5511" i="3"/>
  <c r="D5512" i="3"/>
  <c r="D5513" i="3"/>
  <c r="D5514" i="3"/>
  <c r="D5515" i="3"/>
  <c r="D5516" i="3"/>
  <c r="D5517" i="3"/>
  <c r="D5518" i="3"/>
  <c r="D5519" i="3"/>
  <c r="D5520" i="3"/>
  <c r="D5521" i="3"/>
  <c r="D5522" i="3"/>
  <c r="D5523" i="3"/>
  <c r="D5524" i="3"/>
  <c r="D5525" i="3"/>
  <c r="D5526" i="3"/>
  <c r="D5527" i="3"/>
  <c r="D5528" i="3"/>
  <c r="D5529" i="3"/>
  <c r="D5530" i="3"/>
  <c r="D5531" i="3"/>
  <c r="D5532" i="3"/>
  <c r="D5533" i="3"/>
  <c r="D5534" i="3"/>
  <c r="D5535" i="3"/>
  <c r="D5536" i="3"/>
  <c r="D5537" i="3"/>
  <c r="D5538" i="3"/>
  <c r="D5539" i="3"/>
  <c r="D5540" i="3"/>
  <c r="D5541" i="3"/>
  <c r="D5542" i="3"/>
  <c r="D5543" i="3"/>
  <c r="D5544" i="3"/>
  <c r="D5545" i="3"/>
  <c r="D5546" i="3"/>
  <c r="D5547" i="3"/>
  <c r="D5548" i="3"/>
  <c r="D5549" i="3"/>
  <c r="D5550" i="3"/>
  <c r="D5551" i="3"/>
  <c r="D5552" i="3"/>
  <c r="D5553" i="3"/>
  <c r="D5554" i="3"/>
  <c r="D5555" i="3"/>
  <c r="D5556" i="3"/>
  <c r="D5557" i="3"/>
  <c r="D5558" i="3"/>
  <c r="D5559" i="3"/>
  <c r="D5560" i="3"/>
  <c r="D5561" i="3"/>
  <c r="D5562" i="3"/>
  <c r="D5563" i="3"/>
  <c r="D5564" i="3"/>
  <c r="D5565" i="3"/>
  <c r="D5566" i="3"/>
  <c r="D5567" i="3"/>
  <c r="D5568" i="3"/>
  <c r="D5569" i="3"/>
  <c r="D5570" i="3"/>
  <c r="D5571" i="3"/>
  <c r="D5572" i="3"/>
  <c r="D5573" i="3"/>
  <c r="D5574" i="3"/>
  <c r="D5575" i="3"/>
  <c r="D5576" i="3"/>
  <c r="D5577" i="3"/>
  <c r="D5578" i="3"/>
  <c r="D5579" i="3"/>
  <c r="D5580" i="3"/>
  <c r="D5581" i="3"/>
  <c r="D5582" i="3"/>
  <c r="D5583" i="3"/>
  <c r="D5584" i="3"/>
  <c r="D5585" i="3"/>
  <c r="D5586" i="3"/>
  <c r="D5587" i="3"/>
  <c r="D5588" i="3"/>
  <c r="D5589" i="3"/>
  <c r="D5590" i="3"/>
  <c r="D5591" i="3"/>
  <c r="D5592" i="3"/>
  <c r="D5593" i="3"/>
  <c r="D5594" i="3"/>
  <c r="D5595" i="3"/>
  <c r="D5596" i="3"/>
  <c r="D5597" i="3"/>
  <c r="D5598" i="3"/>
  <c r="D5599" i="3"/>
  <c r="D5600" i="3"/>
  <c r="D5601" i="3"/>
  <c r="D5602" i="3"/>
  <c r="D5603" i="3"/>
  <c r="D5604" i="3"/>
  <c r="D5605" i="3"/>
  <c r="D5606" i="3"/>
  <c r="D5607" i="3"/>
  <c r="D5608" i="3"/>
  <c r="D5609" i="3"/>
  <c r="D5610" i="3"/>
  <c r="D5611" i="3"/>
  <c r="D5612" i="3"/>
  <c r="D5613" i="3"/>
  <c r="D5614" i="3"/>
  <c r="D5615" i="3"/>
  <c r="D5616" i="3"/>
  <c r="D5617" i="3"/>
  <c r="D5618" i="3"/>
  <c r="D5619" i="3"/>
  <c r="D5620" i="3"/>
  <c r="D5621" i="3"/>
  <c r="D5622" i="3"/>
  <c r="D5623" i="3"/>
  <c r="D5624" i="3"/>
  <c r="D5625" i="3"/>
  <c r="D5626" i="3"/>
  <c r="D5627" i="3"/>
  <c r="D5628" i="3"/>
  <c r="D5629" i="3"/>
  <c r="D5630" i="3"/>
  <c r="D5631" i="3"/>
  <c r="D5632" i="3"/>
  <c r="D5633" i="3"/>
  <c r="D5634" i="3"/>
  <c r="D5635" i="3"/>
  <c r="D5636" i="3"/>
  <c r="D5637" i="3"/>
  <c r="D5638" i="3"/>
  <c r="D5639" i="3"/>
  <c r="D5640" i="3"/>
  <c r="D5641" i="3"/>
  <c r="D5642" i="3"/>
  <c r="D5643" i="3"/>
  <c r="D5644" i="3"/>
  <c r="D5645" i="3"/>
  <c r="D5646" i="3"/>
  <c r="D5647" i="3"/>
  <c r="D5648" i="3"/>
  <c r="D5649" i="3"/>
  <c r="D5650" i="3"/>
  <c r="D5651" i="3"/>
  <c r="D5652" i="3"/>
  <c r="D5653" i="3"/>
  <c r="D5654" i="3"/>
  <c r="D5655" i="3"/>
  <c r="D5656" i="3"/>
  <c r="D5657" i="3"/>
  <c r="D5658" i="3"/>
  <c r="D5659" i="3"/>
  <c r="D5660" i="3"/>
  <c r="D5661" i="3"/>
  <c r="D5662" i="3"/>
  <c r="D5663" i="3"/>
  <c r="D5664" i="3"/>
  <c r="D5665" i="3"/>
  <c r="D5666" i="3"/>
  <c r="D5667" i="3"/>
  <c r="D5668" i="3"/>
  <c r="D5669" i="3"/>
  <c r="D5670" i="3"/>
  <c r="D5671" i="3"/>
  <c r="D5672" i="3"/>
  <c r="D5673" i="3"/>
  <c r="D5674" i="3"/>
  <c r="D5675" i="3"/>
  <c r="D5676" i="3"/>
  <c r="D5677" i="3"/>
  <c r="D5678" i="3"/>
  <c r="D5679" i="3"/>
  <c r="D5680" i="3"/>
  <c r="D5681" i="3"/>
  <c r="D5682" i="3"/>
  <c r="D5683" i="3"/>
  <c r="D5684" i="3"/>
  <c r="D5685" i="3"/>
  <c r="D5686" i="3"/>
  <c r="D5687" i="3"/>
  <c r="D5688" i="3"/>
  <c r="D5689" i="3"/>
  <c r="D5690" i="3"/>
  <c r="D5691" i="3"/>
  <c r="D5692" i="3"/>
  <c r="D5693" i="3"/>
  <c r="D5694" i="3"/>
  <c r="D5695" i="3"/>
  <c r="D5696" i="3"/>
  <c r="D5697" i="3"/>
  <c r="D5698" i="3"/>
  <c r="D5699" i="3"/>
  <c r="D5700" i="3"/>
  <c r="D5701" i="3"/>
  <c r="D5702" i="3"/>
  <c r="D5703" i="3"/>
  <c r="D5704" i="3"/>
  <c r="D5705" i="3"/>
  <c r="D5706" i="3"/>
  <c r="D5707" i="3"/>
  <c r="D5708" i="3"/>
  <c r="D5709" i="3"/>
  <c r="D5710" i="3"/>
  <c r="D5711" i="3"/>
  <c r="D5712" i="3"/>
  <c r="D5713" i="3"/>
  <c r="D5714" i="3"/>
  <c r="D5715" i="3"/>
  <c r="D5716" i="3"/>
  <c r="D5717" i="3"/>
  <c r="D5718" i="3"/>
  <c r="D5719" i="3"/>
  <c r="D5720" i="3"/>
  <c r="D5721" i="3"/>
  <c r="D5722" i="3"/>
  <c r="D5723" i="3"/>
  <c r="D5724" i="3"/>
  <c r="D5725" i="3"/>
  <c r="D5726" i="3"/>
  <c r="D5727" i="3"/>
  <c r="D5728" i="3"/>
  <c r="D5729" i="3"/>
  <c r="D5730" i="3"/>
  <c r="D5731" i="3"/>
  <c r="D5732" i="3"/>
  <c r="D5733" i="3"/>
  <c r="D5734" i="3"/>
  <c r="D5735" i="3"/>
  <c r="D5736" i="3"/>
  <c r="D5737" i="3"/>
  <c r="D5738" i="3"/>
  <c r="D5739" i="3"/>
  <c r="D5740" i="3"/>
  <c r="D5741" i="3"/>
  <c r="D5742" i="3"/>
  <c r="D5743" i="3"/>
  <c r="D5744" i="3"/>
  <c r="D5745" i="3"/>
  <c r="D5746" i="3"/>
  <c r="D5747" i="3"/>
  <c r="D5748" i="3"/>
  <c r="D5749" i="3"/>
  <c r="D5750" i="3"/>
  <c r="D5751" i="3"/>
  <c r="D5752" i="3"/>
  <c r="D5753" i="3"/>
  <c r="D5754" i="3"/>
  <c r="D5755" i="3"/>
  <c r="D5756" i="3"/>
  <c r="D5757" i="3"/>
  <c r="D5758" i="3"/>
  <c r="D5759" i="3"/>
  <c r="D5760" i="3"/>
  <c r="D5761" i="3"/>
  <c r="D5762" i="3"/>
  <c r="D5763" i="3"/>
  <c r="D5764" i="3"/>
  <c r="D5765" i="3"/>
  <c r="D5766" i="3"/>
  <c r="D5767" i="3"/>
  <c r="D5768" i="3"/>
  <c r="D5769" i="3"/>
  <c r="D5770" i="3"/>
  <c r="D5771" i="3"/>
  <c r="D5772" i="3"/>
  <c r="D5773" i="3"/>
  <c r="D5774" i="3"/>
  <c r="D5775" i="3"/>
  <c r="D5776" i="3"/>
  <c r="D5777" i="3"/>
  <c r="D5778" i="3"/>
  <c r="D5779" i="3"/>
  <c r="D5780" i="3"/>
  <c r="D5781" i="3"/>
  <c r="D5782" i="3"/>
  <c r="D5783" i="3"/>
  <c r="D5784" i="3"/>
  <c r="D5785" i="3"/>
  <c r="D5786" i="3"/>
  <c r="D5787" i="3"/>
  <c r="D5788" i="3"/>
  <c r="D5789" i="3"/>
  <c r="D5790" i="3"/>
  <c r="D5791" i="3"/>
  <c r="D5792" i="3"/>
  <c r="D5793" i="3"/>
  <c r="D5794" i="3"/>
  <c r="D5795" i="3"/>
  <c r="D5796" i="3"/>
  <c r="D5797" i="3"/>
  <c r="D5798" i="3"/>
  <c r="D5799" i="3"/>
  <c r="D5800" i="3"/>
  <c r="D5801" i="3"/>
  <c r="D5802" i="3"/>
  <c r="D5803" i="3"/>
  <c r="D5804" i="3"/>
  <c r="D5805" i="3"/>
  <c r="D5806" i="3"/>
  <c r="D5807" i="3"/>
  <c r="D5808" i="3"/>
  <c r="D5809" i="3"/>
  <c r="D5810" i="3"/>
  <c r="D5811" i="3"/>
  <c r="D5812" i="3"/>
  <c r="D5813" i="3"/>
  <c r="D5814" i="3"/>
  <c r="D5815" i="3"/>
  <c r="D5816" i="3"/>
  <c r="D5817" i="3"/>
  <c r="D5818" i="3"/>
  <c r="D5819" i="3"/>
  <c r="D5820" i="3"/>
  <c r="D5821" i="3"/>
  <c r="D5822" i="3"/>
  <c r="D5823" i="3"/>
  <c r="D5824" i="3"/>
  <c r="D5825" i="3"/>
  <c r="D5826" i="3"/>
  <c r="D5827" i="3"/>
  <c r="D5828" i="3"/>
  <c r="D5829" i="3"/>
  <c r="D5830" i="3"/>
  <c r="D5831" i="3"/>
  <c r="D5832" i="3"/>
  <c r="D5833" i="3"/>
  <c r="D5834" i="3"/>
  <c r="D5835" i="3"/>
  <c r="D5836" i="3"/>
  <c r="D5837" i="3"/>
  <c r="D5838" i="3"/>
  <c r="D5839" i="3"/>
  <c r="D5840" i="3"/>
  <c r="D5841" i="3"/>
  <c r="D5842" i="3"/>
  <c r="D5843" i="3"/>
  <c r="D5844" i="3"/>
  <c r="D5845" i="3"/>
  <c r="D5846" i="3"/>
  <c r="D5847" i="3"/>
  <c r="D5848" i="3"/>
  <c r="D5849" i="3"/>
  <c r="D5850" i="3"/>
  <c r="D5851" i="3"/>
  <c r="D5852" i="3"/>
  <c r="D5853" i="3"/>
  <c r="D5854" i="3"/>
  <c r="D5855" i="3"/>
  <c r="D5856" i="3"/>
  <c r="D5857" i="3"/>
  <c r="D5858" i="3"/>
  <c r="D5859" i="3"/>
  <c r="D5860" i="3"/>
  <c r="D5861" i="3"/>
  <c r="D5862" i="3"/>
  <c r="D5863" i="3"/>
  <c r="D5864" i="3"/>
  <c r="D5865" i="3"/>
  <c r="D5866" i="3"/>
  <c r="D5867" i="3"/>
  <c r="D5868" i="3"/>
  <c r="D5869" i="3"/>
  <c r="D5870" i="3"/>
  <c r="D5871" i="3"/>
  <c r="D5872" i="3"/>
  <c r="D5873" i="3"/>
  <c r="D5874" i="3"/>
  <c r="D5875" i="3"/>
  <c r="D5876" i="3"/>
  <c r="D5877" i="3"/>
  <c r="D5878" i="3"/>
  <c r="D5879" i="3"/>
  <c r="D5880" i="3"/>
  <c r="D5881" i="3"/>
  <c r="D5882" i="3"/>
  <c r="D5883" i="3"/>
  <c r="D5884" i="3"/>
  <c r="D5885" i="3"/>
  <c r="D5886" i="3"/>
  <c r="D5887" i="3"/>
  <c r="D5888" i="3"/>
  <c r="D5889" i="3"/>
  <c r="D5890" i="3"/>
  <c r="D5891" i="3"/>
  <c r="D5892" i="3"/>
  <c r="D5893" i="3"/>
  <c r="D5894" i="3"/>
  <c r="D5895" i="3"/>
  <c r="D5896" i="3"/>
  <c r="D5897" i="3"/>
  <c r="D5898" i="3"/>
  <c r="D5899" i="3"/>
  <c r="D5900" i="3"/>
  <c r="D5901" i="3"/>
  <c r="D5902" i="3"/>
  <c r="D5903" i="3"/>
  <c r="D5904" i="3"/>
  <c r="D5905" i="3"/>
  <c r="D5906" i="3"/>
  <c r="D5907" i="3"/>
  <c r="D5908" i="3"/>
  <c r="D5909" i="3"/>
  <c r="D5910" i="3"/>
  <c r="D5911" i="3"/>
  <c r="D5912" i="3"/>
  <c r="D5913" i="3"/>
  <c r="D5914" i="3"/>
  <c r="D5915" i="3"/>
  <c r="D5916" i="3"/>
  <c r="D5917" i="3"/>
  <c r="D5918" i="3"/>
  <c r="D5919" i="3"/>
  <c r="D5920" i="3"/>
  <c r="D5921" i="3"/>
  <c r="D5922" i="3"/>
  <c r="D5923" i="3"/>
  <c r="D5924" i="3"/>
  <c r="D5925" i="3"/>
  <c r="D5926" i="3"/>
  <c r="D5927" i="3"/>
  <c r="D5928" i="3"/>
  <c r="D5929" i="3"/>
  <c r="D5930" i="3"/>
  <c r="D5931" i="3"/>
  <c r="D5932" i="3"/>
  <c r="D5933" i="3"/>
  <c r="D5934" i="3"/>
  <c r="D5935" i="3"/>
  <c r="D5936" i="3"/>
  <c r="D5937" i="3"/>
  <c r="D5938" i="3"/>
  <c r="D5939" i="3"/>
  <c r="D5940" i="3"/>
  <c r="D5941" i="3"/>
  <c r="D5942" i="3"/>
  <c r="D5943" i="3"/>
  <c r="D5944" i="3"/>
  <c r="D5945" i="3"/>
  <c r="D5946" i="3"/>
  <c r="D5947" i="3"/>
  <c r="D5948" i="3"/>
  <c r="D5949" i="3"/>
  <c r="D5950" i="3"/>
  <c r="D5951" i="3"/>
  <c r="D5952" i="3"/>
  <c r="D5953" i="3"/>
  <c r="D5954" i="3"/>
  <c r="D5955" i="3"/>
  <c r="D5956" i="3"/>
  <c r="D5957" i="3"/>
  <c r="D5958" i="3"/>
  <c r="D5959" i="3"/>
  <c r="D5960" i="3"/>
  <c r="D5961" i="3"/>
  <c r="D5962" i="3"/>
  <c r="D5963" i="3"/>
  <c r="D5964" i="3"/>
  <c r="D5965" i="3"/>
  <c r="D5966" i="3"/>
  <c r="D5967" i="3"/>
  <c r="D5968" i="3"/>
  <c r="D5969" i="3"/>
  <c r="D5970" i="3"/>
  <c r="D5971" i="3"/>
  <c r="D5972" i="3"/>
  <c r="D5973" i="3"/>
  <c r="D5974" i="3"/>
  <c r="D5975" i="3"/>
  <c r="D5976" i="3"/>
  <c r="D5977" i="3"/>
  <c r="D5978" i="3"/>
  <c r="D5979" i="3"/>
  <c r="D5980" i="3"/>
  <c r="D5981" i="3"/>
  <c r="D5982" i="3"/>
  <c r="D5983" i="3"/>
  <c r="D5984" i="3"/>
  <c r="D5985" i="3"/>
  <c r="D5986" i="3"/>
  <c r="D5987" i="3"/>
  <c r="D5988" i="3"/>
  <c r="D5989" i="3"/>
  <c r="D5990" i="3"/>
  <c r="D5991" i="3"/>
  <c r="D5992" i="3"/>
  <c r="D5993" i="3"/>
  <c r="D5994" i="3"/>
  <c r="D5995" i="3"/>
  <c r="D5996" i="3"/>
  <c r="D5997" i="3"/>
  <c r="D5998" i="3"/>
  <c r="D5999" i="3"/>
  <c r="D6000" i="3"/>
  <c r="D6001" i="3"/>
  <c r="D6002" i="3"/>
  <c r="D6003" i="3"/>
  <c r="D6004" i="3"/>
  <c r="D6005" i="3"/>
  <c r="D6006" i="3"/>
  <c r="D6007" i="3"/>
  <c r="D6008" i="3"/>
  <c r="D6009" i="3"/>
  <c r="D6010" i="3"/>
  <c r="D6011" i="3"/>
  <c r="D6012" i="3"/>
  <c r="D6013" i="3"/>
  <c r="D6014" i="3"/>
  <c r="D6015" i="3"/>
  <c r="D6016" i="3"/>
  <c r="D6017" i="3"/>
  <c r="D6018" i="3"/>
  <c r="D6019" i="3"/>
  <c r="D6020" i="3"/>
  <c r="D6021" i="3"/>
  <c r="D6022" i="3"/>
  <c r="D6023" i="3"/>
  <c r="D6024" i="3"/>
  <c r="D6025" i="3"/>
  <c r="D6026" i="3"/>
  <c r="D6027" i="3"/>
  <c r="D6028" i="3"/>
  <c r="D6029" i="3"/>
  <c r="D6030" i="3"/>
  <c r="D6031" i="3"/>
  <c r="D6032" i="3"/>
  <c r="D6033" i="3"/>
  <c r="D6034" i="3"/>
  <c r="D6035" i="3"/>
  <c r="D6036" i="3"/>
  <c r="D6037" i="3"/>
  <c r="D6038" i="3"/>
  <c r="D6039" i="3"/>
  <c r="D6040" i="3"/>
  <c r="D6041" i="3"/>
  <c r="D6042" i="3"/>
  <c r="D6043" i="3"/>
  <c r="D6044" i="3"/>
  <c r="D6045" i="3"/>
  <c r="D6046" i="3"/>
  <c r="D6047" i="3"/>
  <c r="D6048" i="3"/>
  <c r="D6049" i="3"/>
  <c r="D6050" i="3"/>
  <c r="D6051" i="3"/>
  <c r="D6052" i="3"/>
  <c r="D6053" i="3"/>
  <c r="D6054" i="3"/>
  <c r="D6055" i="3"/>
  <c r="D6056" i="3"/>
  <c r="D6057" i="3"/>
  <c r="D6058" i="3"/>
  <c r="D6059" i="3"/>
  <c r="D6060" i="3"/>
  <c r="D6061" i="3"/>
  <c r="D6062" i="3"/>
  <c r="D6063" i="3"/>
  <c r="D6064" i="3"/>
  <c r="D6065" i="3"/>
  <c r="D6066" i="3"/>
  <c r="D6067" i="3"/>
  <c r="D6068" i="3"/>
  <c r="D6069" i="3"/>
  <c r="D6070" i="3"/>
  <c r="D6071" i="3"/>
  <c r="D6072" i="3"/>
  <c r="D6073" i="3"/>
  <c r="D6074" i="3"/>
  <c r="D6075" i="3"/>
  <c r="D6076" i="3"/>
  <c r="D6077" i="3"/>
  <c r="D6078" i="3"/>
  <c r="D6079" i="3"/>
  <c r="D6080" i="3"/>
  <c r="D6081" i="3"/>
  <c r="D6082" i="3"/>
  <c r="D6083" i="3"/>
  <c r="D6084" i="3"/>
  <c r="D6085" i="3"/>
  <c r="D6086" i="3"/>
  <c r="D6087" i="3"/>
  <c r="D6088" i="3"/>
  <c r="D6089" i="3"/>
  <c r="D6090" i="3"/>
  <c r="D6091" i="3"/>
  <c r="D6092" i="3"/>
  <c r="D6093" i="3"/>
  <c r="D6094" i="3"/>
  <c r="D6095" i="3"/>
  <c r="D6096" i="3"/>
  <c r="D6097" i="3"/>
  <c r="D6098" i="3"/>
  <c r="D6099" i="3"/>
  <c r="D6100" i="3"/>
  <c r="D6101" i="3"/>
  <c r="D6102" i="3"/>
  <c r="D6103" i="3"/>
  <c r="D6104" i="3"/>
  <c r="D6105" i="3"/>
  <c r="D6106" i="3"/>
  <c r="D6107" i="3"/>
  <c r="D6108" i="3"/>
  <c r="D6109" i="3"/>
  <c r="D6110" i="3"/>
  <c r="D6111" i="3"/>
  <c r="D6112" i="3"/>
  <c r="D6113" i="3"/>
  <c r="D6114" i="3"/>
  <c r="D6115" i="3"/>
  <c r="D6116" i="3"/>
  <c r="D6117" i="3"/>
  <c r="D6118" i="3"/>
  <c r="D6119" i="3"/>
  <c r="D6120" i="3"/>
  <c r="D6121" i="3"/>
  <c r="D6122" i="3"/>
  <c r="D6123" i="3"/>
  <c r="D6124" i="3"/>
  <c r="D6125" i="3"/>
  <c r="D6126" i="3"/>
  <c r="D6127" i="3"/>
  <c r="D6128" i="3"/>
  <c r="D6129" i="3"/>
  <c r="D6130" i="3"/>
  <c r="D6131" i="3"/>
  <c r="D6132" i="3"/>
  <c r="D6133" i="3"/>
  <c r="D6134" i="3"/>
  <c r="D6135" i="3"/>
  <c r="D6136" i="3"/>
  <c r="D6137" i="3"/>
  <c r="D6138" i="3"/>
  <c r="D6139" i="3"/>
  <c r="D6140" i="3"/>
  <c r="D6141" i="3"/>
  <c r="D6142" i="3"/>
  <c r="D6143" i="3"/>
  <c r="D6144" i="3"/>
  <c r="D6145" i="3"/>
  <c r="D6146" i="3"/>
  <c r="D6147" i="3"/>
  <c r="D6148" i="3"/>
  <c r="D6149" i="3"/>
  <c r="D6150" i="3"/>
  <c r="D6151" i="3"/>
  <c r="D6152" i="3"/>
  <c r="D6153" i="3"/>
  <c r="D6154" i="3"/>
  <c r="D6155" i="3"/>
  <c r="D6156" i="3"/>
  <c r="D6157" i="3"/>
  <c r="D6158" i="3"/>
  <c r="D6159" i="3"/>
  <c r="D6160" i="3"/>
  <c r="D6161" i="3"/>
  <c r="D6162" i="3"/>
  <c r="D6163" i="3"/>
  <c r="D6164" i="3"/>
  <c r="D6165" i="3"/>
  <c r="D6166" i="3"/>
  <c r="D6167" i="3"/>
  <c r="D6168" i="3"/>
  <c r="D6169" i="3"/>
  <c r="D6170" i="3"/>
  <c r="D6171" i="3"/>
  <c r="D6172" i="3"/>
  <c r="D6173" i="3"/>
  <c r="D6174" i="3"/>
  <c r="D6175" i="3"/>
  <c r="D6176" i="3"/>
  <c r="D6177" i="3"/>
  <c r="D6178" i="3"/>
  <c r="D6179" i="3"/>
  <c r="D6180" i="3"/>
  <c r="D6181" i="3"/>
  <c r="D6182" i="3"/>
  <c r="D6183" i="3"/>
  <c r="D6184" i="3"/>
  <c r="D6185" i="3"/>
  <c r="D6186" i="3"/>
  <c r="D6187" i="3"/>
  <c r="D6188" i="3"/>
  <c r="D6189" i="3"/>
  <c r="D6190" i="3"/>
  <c r="D6191" i="3"/>
  <c r="D6192" i="3"/>
  <c r="D6193" i="3"/>
  <c r="D6194" i="3"/>
  <c r="D6195" i="3"/>
  <c r="D6196" i="3"/>
  <c r="D6197" i="3"/>
  <c r="D6198" i="3"/>
  <c r="D6199" i="3"/>
  <c r="D6200" i="3"/>
  <c r="D6201" i="3"/>
  <c r="D6202" i="3"/>
  <c r="D6203" i="3"/>
  <c r="D6204" i="3"/>
  <c r="D6205" i="3"/>
  <c r="D6206" i="3"/>
  <c r="D6207" i="3"/>
  <c r="D6208" i="3"/>
  <c r="D6209" i="3"/>
  <c r="D6210" i="3"/>
  <c r="D6211" i="3"/>
  <c r="D6212" i="3"/>
  <c r="D6213" i="3"/>
  <c r="D6214" i="3"/>
  <c r="D6215" i="3"/>
  <c r="D6216" i="3"/>
  <c r="D6217" i="3"/>
  <c r="D6218" i="3"/>
  <c r="D6219" i="3"/>
  <c r="D6220" i="3"/>
  <c r="D6221" i="3"/>
  <c r="D6222" i="3"/>
  <c r="D6223" i="3"/>
  <c r="D6224" i="3"/>
  <c r="D6225" i="3"/>
  <c r="D6226" i="3"/>
  <c r="D6227" i="3"/>
  <c r="D6228" i="3"/>
  <c r="D6229" i="3"/>
  <c r="D6230" i="3"/>
  <c r="D6231" i="3"/>
  <c r="D6232" i="3"/>
  <c r="D6233" i="3"/>
  <c r="D6234" i="3"/>
  <c r="D6235" i="3"/>
  <c r="D6236" i="3"/>
  <c r="D6237" i="3"/>
  <c r="D6238" i="3"/>
  <c r="D6239" i="3"/>
  <c r="D6240" i="3"/>
  <c r="D6241" i="3"/>
  <c r="D6242" i="3"/>
  <c r="D6243" i="3"/>
  <c r="D6244" i="3"/>
  <c r="D6245" i="3"/>
  <c r="D6246" i="3"/>
  <c r="D6247" i="3"/>
  <c r="D6248" i="3"/>
  <c r="D6249" i="3"/>
  <c r="D6250" i="3"/>
  <c r="D6251" i="3"/>
  <c r="D6252" i="3"/>
  <c r="D6253" i="3"/>
  <c r="D6254" i="3"/>
  <c r="D6255" i="3"/>
  <c r="D6256" i="3"/>
  <c r="D6257" i="3"/>
  <c r="D6258" i="3"/>
  <c r="D6259" i="3"/>
  <c r="D6260" i="3"/>
  <c r="D6261" i="3"/>
  <c r="D6262" i="3"/>
  <c r="D6263" i="3"/>
  <c r="D6264" i="3"/>
  <c r="D6265" i="3"/>
  <c r="D6266" i="3"/>
  <c r="D6267" i="3"/>
  <c r="D6268" i="3"/>
  <c r="D6269" i="3"/>
  <c r="D6270" i="3"/>
  <c r="D6271" i="3"/>
  <c r="D6272" i="3"/>
  <c r="D6273" i="3"/>
  <c r="D6274" i="3"/>
  <c r="D6275" i="3"/>
  <c r="D6276" i="3"/>
  <c r="D6277" i="3"/>
  <c r="D6278" i="3"/>
  <c r="D6279" i="3"/>
  <c r="D6280" i="3"/>
  <c r="D6281" i="3"/>
  <c r="D6282" i="3"/>
  <c r="D6283" i="3"/>
  <c r="D6284" i="3"/>
  <c r="D6285" i="3"/>
  <c r="D6286" i="3"/>
  <c r="D6287" i="3"/>
  <c r="D6288" i="3"/>
  <c r="D6289" i="3"/>
  <c r="D6290" i="3"/>
  <c r="D6291" i="3"/>
  <c r="D6292" i="3"/>
  <c r="D6293" i="3"/>
  <c r="D6294" i="3"/>
  <c r="D6295" i="3"/>
  <c r="D6296" i="3"/>
  <c r="D6297" i="3"/>
  <c r="D6298" i="3"/>
  <c r="D6299" i="3"/>
  <c r="D6300" i="3"/>
  <c r="D6301" i="3"/>
  <c r="D6302" i="3"/>
  <c r="D6303" i="3"/>
  <c r="D6304" i="3"/>
  <c r="D6305" i="3"/>
  <c r="D6306" i="3"/>
  <c r="D6307" i="3"/>
  <c r="D6308" i="3"/>
  <c r="D6309" i="3"/>
  <c r="D6310" i="3"/>
  <c r="D6311" i="3"/>
  <c r="D6312" i="3"/>
  <c r="D6313" i="3"/>
  <c r="D6314" i="3"/>
  <c r="D6315" i="3"/>
  <c r="D6316" i="3"/>
  <c r="D6317" i="3"/>
  <c r="D6318" i="3"/>
  <c r="D6319" i="3"/>
  <c r="D6320" i="3"/>
  <c r="D6321" i="3"/>
  <c r="D6322" i="3"/>
  <c r="D6323" i="3"/>
  <c r="D6324" i="3"/>
  <c r="D6325" i="3"/>
  <c r="D6326" i="3"/>
  <c r="D6327" i="3"/>
  <c r="D6328" i="3"/>
  <c r="D6329" i="3"/>
  <c r="D6330" i="3"/>
  <c r="D6331" i="3"/>
  <c r="D6332" i="3"/>
  <c r="D6333" i="3"/>
  <c r="D6334" i="3"/>
  <c r="D6335" i="3"/>
  <c r="D6336" i="3"/>
  <c r="D6337" i="3"/>
  <c r="D6338" i="3"/>
  <c r="D6339" i="3"/>
  <c r="D6340" i="3"/>
  <c r="D6341" i="3"/>
  <c r="D6342" i="3"/>
  <c r="D6343" i="3"/>
  <c r="D6344" i="3"/>
  <c r="D6345" i="3"/>
  <c r="D6346" i="3"/>
  <c r="D6347" i="3"/>
  <c r="D6348" i="3"/>
  <c r="D6349" i="3"/>
  <c r="D6350" i="3"/>
  <c r="D6351" i="3"/>
  <c r="D6352" i="3"/>
  <c r="D6353" i="3"/>
  <c r="D6354" i="3"/>
  <c r="D6355" i="3"/>
  <c r="D6356" i="3"/>
  <c r="D6357" i="3"/>
  <c r="D6358" i="3"/>
  <c r="D6359" i="3"/>
  <c r="D6360" i="3"/>
  <c r="D6361" i="3"/>
  <c r="D6362" i="3"/>
  <c r="D6363" i="3"/>
  <c r="D6364" i="3"/>
  <c r="D6365" i="3"/>
  <c r="D6366" i="3"/>
  <c r="D6367" i="3"/>
  <c r="D6368" i="3"/>
  <c r="D6369" i="3"/>
  <c r="D6370" i="3"/>
  <c r="D6371" i="3"/>
  <c r="D6372" i="3"/>
  <c r="D6373" i="3"/>
  <c r="D6374" i="3"/>
  <c r="D6375" i="3"/>
  <c r="D6376" i="3"/>
  <c r="D6377" i="3"/>
  <c r="D6378" i="3"/>
  <c r="D6379" i="3"/>
  <c r="D6380" i="3"/>
  <c r="D6381" i="3"/>
  <c r="D6382" i="3"/>
  <c r="D6383" i="3"/>
  <c r="D6384" i="3"/>
  <c r="D6385" i="3"/>
  <c r="D6386" i="3"/>
  <c r="D6387" i="3"/>
  <c r="D6388" i="3"/>
  <c r="D6389" i="3"/>
  <c r="D6390" i="3"/>
  <c r="D6391" i="3"/>
  <c r="D6392" i="3"/>
  <c r="D6393" i="3"/>
  <c r="D6394" i="3"/>
  <c r="D6395" i="3"/>
  <c r="D6396" i="3"/>
  <c r="D6397" i="3"/>
  <c r="D6398" i="3"/>
  <c r="D6399" i="3"/>
  <c r="D6400" i="3"/>
  <c r="D6401" i="3"/>
  <c r="D6402" i="3"/>
  <c r="D6403" i="3"/>
  <c r="D6404" i="3"/>
  <c r="D6405" i="3"/>
  <c r="D6406" i="3"/>
  <c r="D6407" i="3"/>
  <c r="D6408" i="3"/>
  <c r="D6409" i="3"/>
  <c r="D6410" i="3"/>
  <c r="D6411" i="3"/>
  <c r="D6412" i="3"/>
  <c r="D6413" i="3"/>
  <c r="D6414" i="3"/>
  <c r="D6415" i="3"/>
  <c r="D6416" i="3"/>
  <c r="D6417" i="3"/>
  <c r="D6418" i="3"/>
  <c r="D6419" i="3"/>
  <c r="D6420" i="3"/>
  <c r="D6421" i="3"/>
  <c r="D6422" i="3"/>
  <c r="D6423" i="3"/>
  <c r="D6424" i="3"/>
  <c r="D6425" i="3"/>
  <c r="D6426" i="3"/>
  <c r="D6427" i="3"/>
  <c r="D6428" i="3"/>
  <c r="D6429" i="3"/>
  <c r="D6430" i="3"/>
  <c r="D6431" i="3"/>
  <c r="D6432" i="3"/>
  <c r="D6433" i="3"/>
  <c r="D6434" i="3"/>
  <c r="D6435" i="3"/>
  <c r="D6436" i="3"/>
  <c r="D6437" i="3"/>
  <c r="D6438" i="3"/>
  <c r="D6439" i="3"/>
  <c r="D6440" i="3"/>
  <c r="D6441" i="3"/>
  <c r="D6442" i="3"/>
  <c r="D6443" i="3"/>
  <c r="D6444" i="3"/>
  <c r="D6445" i="3"/>
  <c r="D6446" i="3"/>
  <c r="D6447" i="3"/>
  <c r="D6448" i="3"/>
  <c r="D6449" i="3"/>
  <c r="D6450" i="3"/>
  <c r="D6451" i="3"/>
  <c r="D6452" i="3"/>
  <c r="D6453" i="3"/>
  <c r="D6454" i="3"/>
  <c r="D6455" i="3"/>
  <c r="D6456" i="3"/>
  <c r="D6457" i="3"/>
  <c r="D6458" i="3"/>
  <c r="D6459" i="3"/>
  <c r="D6460" i="3"/>
  <c r="D6461" i="3"/>
  <c r="D6462" i="3"/>
  <c r="D6463" i="3"/>
  <c r="D6464" i="3"/>
  <c r="D6465" i="3"/>
  <c r="D6466" i="3"/>
  <c r="D6467" i="3"/>
  <c r="D6468" i="3"/>
  <c r="D6469" i="3"/>
  <c r="D6470" i="3"/>
  <c r="D6471" i="3"/>
  <c r="D6472" i="3"/>
  <c r="D6473" i="3"/>
  <c r="D6474" i="3"/>
  <c r="D6475" i="3"/>
  <c r="D6476" i="3"/>
  <c r="D6477" i="3"/>
  <c r="D6478" i="3"/>
  <c r="D6479" i="3"/>
  <c r="D6480" i="3"/>
  <c r="D6481" i="3"/>
  <c r="D6482" i="3"/>
  <c r="D6483" i="3"/>
  <c r="D6484" i="3"/>
  <c r="D6485" i="3"/>
  <c r="D6486" i="3"/>
  <c r="D6487" i="3"/>
  <c r="D6488" i="3"/>
  <c r="D6489" i="3"/>
  <c r="D6490" i="3"/>
  <c r="D6491" i="3"/>
  <c r="D6492" i="3"/>
  <c r="D6493" i="3"/>
  <c r="D6494" i="3"/>
  <c r="D6495" i="3"/>
  <c r="D6496" i="3"/>
  <c r="D6497" i="3"/>
  <c r="D6498" i="3"/>
  <c r="D6499" i="3"/>
  <c r="D6500" i="3"/>
  <c r="D6501" i="3"/>
  <c r="D6502" i="3"/>
  <c r="D6503" i="3"/>
  <c r="D6504" i="3"/>
  <c r="D6505" i="3"/>
  <c r="D6506" i="3"/>
  <c r="D6507" i="3"/>
  <c r="D6508" i="3"/>
  <c r="D6509" i="3"/>
  <c r="D6510" i="3"/>
  <c r="D6511" i="3"/>
  <c r="D6512" i="3"/>
  <c r="D6513" i="3"/>
  <c r="D6514" i="3"/>
  <c r="D6515" i="3"/>
  <c r="D6516" i="3"/>
  <c r="D6517" i="3"/>
  <c r="D6518" i="3"/>
  <c r="D6519" i="3"/>
  <c r="D6520" i="3"/>
  <c r="D6521" i="3"/>
  <c r="D6522" i="3"/>
  <c r="D6523" i="3"/>
  <c r="D6524" i="3"/>
  <c r="D6525" i="3"/>
  <c r="D6526" i="3"/>
  <c r="D6527" i="3"/>
  <c r="D6528" i="3"/>
  <c r="D6529" i="3"/>
  <c r="D6530" i="3"/>
  <c r="D6531" i="3"/>
  <c r="D6532" i="3"/>
  <c r="D6533" i="3"/>
  <c r="D6534" i="3"/>
  <c r="D6535" i="3"/>
  <c r="D6536" i="3"/>
  <c r="D6537" i="3"/>
  <c r="D6538" i="3"/>
  <c r="D6539" i="3"/>
  <c r="D6540" i="3"/>
  <c r="D6541" i="3"/>
  <c r="D6542" i="3"/>
  <c r="D6543" i="3"/>
  <c r="D6544" i="3"/>
  <c r="D6545" i="3"/>
  <c r="D6546" i="3"/>
  <c r="D6547" i="3"/>
  <c r="D6548" i="3"/>
  <c r="D6549" i="3"/>
  <c r="D6550" i="3"/>
  <c r="D6551" i="3"/>
  <c r="D6552" i="3"/>
  <c r="D6553" i="3"/>
  <c r="D6554" i="3"/>
  <c r="D6555" i="3"/>
  <c r="D6556" i="3"/>
  <c r="D6557" i="3"/>
  <c r="D6558" i="3"/>
  <c r="D6559" i="3"/>
  <c r="D6560" i="3"/>
  <c r="D6561" i="3"/>
  <c r="D6562" i="3"/>
  <c r="D6563" i="3"/>
  <c r="D6564" i="3"/>
  <c r="D6565" i="3"/>
  <c r="D6566" i="3"/>
  <c r="D6567" i="3"/>
  <c r="D6568" i="3"/>
  <c r="D6569" i="3"/>
  <c r="D6570" i="3"/>
  <c r="D6571" i="3"/>
  <c r="D6572" i="3"/>
  <c r="D6573" i="3"/>
  <c r="D6574" i="3"/>
  <c r="D6575" i="3"/>
  <c r="D6576" i="3"/>
  <c r="D6577" i="3"/>
  <c r="D6578" i="3"/>
  <c r="D6579" i="3"/>
  <c r="D6580" i="3"/>
  <c r="D6581" i="3"/>
  <c r="D6582" i="3"/>
  <c r="D6583" i="3"/>
  <c r="D6584" i="3"/>
  <c r="D6585" i="3"/>
  <c r="D6586" i="3"/>
  <c r="D6587" i="3"/>
  <c r="D6588" i="3"/>
  <c r="D6589" i="3"/>
  <c r="D6590" i="3"/>
  <c r="D6591" i="3"/>
  <c r="D6592" i="3"/>
  <c r="D6593" i="3"/>
  <c r="D6594" i="3"/>
  <c r="D6595" i="3"/>
  <c r="D6596" i="3"/>
  <c r="D6597" i="3"/>
  <c r="D6598" i="3"/>
  <c r="D6599" i="3"/>
  <c r="D6600" i="3"/>
  <c r="D6601" i="3"/>
  <c r="D6602" i="3"/>
  <c r="D6603" i="3"/>
  <c r="D6604" i="3"/>
  <c r="D6605" i="3"/>
  <c r="D6606" i="3"/>
  <c r="D6607" i="3"/>
  <c r="D6608" i="3"/>
  <c r="D6609" i="3"/>
  <c r="D6610" i="3"/>
  <c r="D6611" i="3"/>
  <c r="D6612" i="3"/>
  <c r="D6613" i="3"/>
  <c r="D6614" i="3"/>
  <c r="D6615" i="3"/>
  <c r="D6616" i="3"/>
  <c r="D6617" i="3"/>
  <c r="D6618" i="3"/>
  <c r="D6619" i="3"/>
  <c r="D6620" i="3"/>
  <c r="D6621" i="3"/>
  <c r="D6622" i="3"/>
  <c r="D6623" i="3"/>
  <c r="D6624" i="3"/>
  <c r="D6625" i="3"/>
  <c r="D6626" i="3"/>
  <c r="D6627" i="3"/>
  <c r="D6628" i="3"/>
  <c r="D6629" i="3"/>
  <c r="D6630" i="3"/>
  <c r="D6631" i="3"/>
  <c r="D6632" i="3"/>
  <c r="D6633" i="3"/>
  <c r="D6634" i="3"/>
  <c r="D6635" i="3"/>
  <c r="D6636" i="3"/>
  <c r="D6637" i="3"/>
  <c r="D6638" i="3"/>
  <c r="D6639" i="3"/>
  <c r="D6640" i="3"/>
  <c r="D6641" i="3"/>
  <c r="D6642" i="3"/>
  <c r="D6643" i="3"/>
  <c r="D6644" i="3"/>
  <c r="D6645" i="3"/>
  <c r="D6646" i="3"/>
  <c r="D6647" i="3"/>
  <c r="D6648" i="3"/>
  <c r="D6649" i="3"/>
  <c r="D6650" i="3"/>
  <c r="D6651" i="3"/>
  <c r="D6652" i="3"/>
  <c r="D6653" i="3"/>
  <c r="D6654" i="3"/>
  <c r="D6655" i="3"/>
  <c r="D6656" i="3"/>
  <c r="D6657" i="3"/>
  <c r="D6658" i="3"/>
  <c r="D6659" i="3"/>
  <c r="D6660" i="3"/>
  <c r="D6661" i="3"/>
  <c r="D6662" i="3"/>
  <c r="D6663" i="3"/>
  <c r="D6664" i="3"/>
  <c r="D6665" i="3"/>
  <c r="D6666" i="3"/>
  <c r="D6667" i="3"/>
  <c r="D6668" i="3"/>
  <c r="D6669" i="3"/>
  <c r="D6670" i="3"/>
  <c r="D6671" i="3"/>
  <c r="D6672" i="3"/>
  <c r="D6673" i="3"/>
  <c r="D6674" i="3"/>
  <c r="D6675" i="3"/>
  <c r="D6676" i="3"/>
  <c r="D6677" i="3"/>
  <c r="D6678" i="3"/>
  <c r="D6679" i="3"/>
  <c r="D6680" i="3"/>
  <c r="D6681" i="3"/>
  <c r="D6682" i="3"/>
  <c r="D6683" i="3"/>
  <c r="D6684" i="3"/>
  <c r="D6685" i="3"/>
  <c r="D6686" i="3"/>
  <c r="D6687" i="3"/>
  <c r="D6688" i="3"/>
  <c r="D6689" i="3"/>
  <c r="D6690" i="3"/>
  <c r="D6691" i="3"/>
  <c r="D6692" i="3"/>
  <c r="D6693" i="3"/>
  <c r="D6694" i="3"/>
  <c r="D6695" i="3"/>
  <c r="D6696" i="3"/>
  <c r="D6697" i="3"/>
  <c r="D6698" i="3"/>
  <c r="D6699" i="3"/>
  <c r="D6700" i="3"/>
  <c r="D6701" i="3"/>
  <c r="D6702" i="3"/>
  <c r="D6703" i="3"/>
  <c r="D6704" i="3"/>
  <c r="D6705" i="3"/>
  <c r="D6706" i="3"/>
  <c r="D6707" i="3"/>
  <c r="D6708" i="3"/>
  <c r="D6709" i="3"/>
  <c r="D6710" i="3"/>
  <c r="D6711" i="3"/>
  <c r="D6712" i="3"/>
  <c r="D6713" i="3"/>
  <c r="D6714" i="3"/>
  <c r="D6715" i="3"/>
  <c r="D6716" i="3"/>
  <c r="D6717" i="3"/>
  <c r="D6718" i="3"/>
  <c r="D6719" i="3"/>
  <c r="D6720" i="3"/>
  <c r="D6721" i="3"/>
  <c r="D6722" i="3"/>
  <c r="D6723" i="3"/>
  <c r="D6724" i="3"/>
  <c r="D6725" i="3"/>
  <c r="D6726" i="3"/>
  <c r="D6727" i="3"/>
  <c r="D6728" i="3"/>
  <c r="D6729" i="3"/>
  <c r="D6730" i="3"/>
  <c r="D6731" i="3"/>
  <c r="D6732" i="3"/>
  <c r="D6733" i="3"/>
  <c r="D6734" i="3"/>
  <c r="D6735" i="3"/>
  <c r="D6736" i="3"/>
  <c r="D6737" i="3"/>
  <c r="D6738" i="3"/>
  <c r="D6739" i="3"/>
  <c r="D6740" i="3"/>
  <c r="D6741" i="3"/>
  <c r="D6742" i="3"/>
  <c r="D6743" i="3"/>
  <c r="D6744" i="3"/>
  <c r="D6745" i="3"/>
  <c r="D6746" i="3"/>
  <c r="D6747" i="3"/>
  <c r="D6748" i="3"/>
  <c r="D6749" i="3"/>
  <c r="D6750" i="3"/>
  <c r="D6751" i="3"/>
  <c r="D6752" i="3"/>
  <c r="D6753" i="3"/>
  <c r="D6754" i="3"/>
  <c r="D6755" i="3"/>
  <c r="D6756" i="3"/>
  <c r="D6757" i="3"/>
  <c r="D6758" i="3"/>
  <c r="D6759" i="3"/>
  <c r="D6760" i="3"/>
  <c r="D6761" i="3"/>
  <c r="D6762" i="3"/>
  <c r="D6763" i="3"/>
  <c r="D6764" i="3"/>
  <c r="D6765" i="3"/>
  <c r="D6766" i="3"/>
  <c r="D6767" i="3"/>
  <c r="D6768" i="3"/>
  <c r="D6769" i="3"/>
  <c r="D6770" i="3"/>
  <c r="D6771" i="3"/>
  <c r="D6772" i="3"/>
  <c r="D6773" i="3"/>
  <c r="D6774" i="3"/>
  <c r="D6775" i="3"/>
  <c r="D6776" i="3"/>
  <c r="D6777" i="3"/>
  <c r="D6778" i="3"/>
  <c r="D6779" i="3"/>
  <c r="D6780" i="3"/>
  <c r="D6781" i="3"/>
  <c r="D6782" i="3"/>
  <c r="D6783" i="3"/>
  <c r="D6784" i="3"/>
  <c r="D6785" i="3"/>
  <c r="D6786" i="3"/>
  <c r="D6787" i="3"/>
  <c r="D6788" i="3"/>
  <c r="D6789" i="3"/>
  <c r="D6790" i="3"/>
  <c r="D6791" i="3"/>
  <c r="D6792" i="3"/>
  <c r="D6793" i="3"/>
  <c r="D6794" i="3"/>
  <c r="D6795" i="3"/>
  <c r="D6796" i="3"/>
  <c r="D6797" i="3"/>
  <c r="D6798" i="3"/>
  <c r="D6799" i="3"/>
  <c r="D6800" i="3"/>
  <c r="D6801" i="3"/>
  <c r="D6802" i="3"/>
  <c r="D6803" i="3"/>
  <c r="D6804" i="3"/>
  <c r="D6805" i="3"/>
  <c r="D6806" i="3"/>
  <c r="D6807" i="3"/>
  <c r="D6808" i="3"/>
  <c r="D6809" i="3"/>
  <c r="D6810" i="3"/>
  <c r="D6811" i="3"/>
  <c r="D6812" i="3"/>
  <c r="D6813" i="3"/>
  <c r="D6814" i="3"/>
  <c r="D6815" i="3"/>
  <c r="D6816" i="3"/>
  <c r="D6817" i="3"/>
  <c r="D6818" i="3"/>
  <c r="D6819" i="3"/>
  <c r="D6820" i="3"/>
  <c r="D6821" i="3"/>
  <c r="D6822" i="3"/>
  <c r="D6823" i="3"/>
  <c r="D6824" i="3"/>
  <c r="D6825" i="3"/>
  <c r="D6826" i="3"/>
  <c r="D6827" i="3"/>
  <c r="D6828" i="3"/>
  <c r="D6829" i="3"/>
  <c r="D6830" i="3"/>
  <c r="D6831" i="3"/>
  <c r="D6832" i="3"/>
  <c r="D6833" i="3"/>
  <c r="D6834" i="3"/>
  <c r="D6835" i="3"/>
  <c r="D6836" i="3"/>
  <c r="D6837" i="3"/>
  <c r="D6838" i="3"/>
  <c r="D6839" i="3"/>
  <c r="D6840" i="3"/>
  <c r="D6841" i="3"/>
  <c r="D6842" i="3"/>
  <c r="D6843" i="3"/>
  <c r="D6844" i="3"/>
  <c r="D6845" i="3"/>
  <c r="D6846" i="3"/>
  <c r="D6847" i="3"/>
  <c r="D6848" i="3"/>
  <c r="D6849" i="3"/>
  <c r="D6850" i="3"/>
  <c r="D6851" i="3"/>
  <c r="D6852" i="3"/>
  <c r="D6853" i="3"/>
  <c r="D6854" i="3"/>
  <c r="D6855" i="3"/>
  <c r="D6856" i="3"/>
  <c r="D6857" i="3"/>
  <c r="D6858" i="3"/>
  <c r="D6859" i="3"/>
  <c r="D6860" i="3"/>
  <c r="D6861" i="3"/>
  <c r="D6862" i="3"/>
  <c r="D6863" i="3"/>
  <c r="D6864" i="3"/>
  <c r="D6865" i="3"/>
  <c r="D6866" i="3"/>
  <c r="D6867" i="3"/>
  <c r="D6868" i="3"/>
  <c r="D6869" i="3"/>
  <c r="D6870" i="3"/>
  <c r="D6871" i="3"/>
  <c r="D6872" i="3"/>
  <c r="D6873" i="3"/>
  <c r="D6874" i="3"/>
  <c r="D6875" i="3"/>
  <c r="D6876" i="3"/>
  <c r="D6877" i="3"/>
  <c r="D6878" i="3"/>
  <c r="D6879" i="3"/>
  <c r="D6880" i="3"/>
  <c r="D6881" i="3"/>
  <c r="D6882" i="3"/>
  <c r="D6883" i="3"/>
  <c r="D6884" i="3"/>
  <c r="D6885" i="3"/>
  <c r="D6886" i="3"/>
  <c r="D6887" i="3"/>
  <c r="D6888" i="3"/>
  <c r="D6889" i="3"/>
  <c r="D6890" i="3"/>
  <c r="D6891" i="3"/>
  <c r="D6892" i="3"/>
  <c r="D6893" i="3"/>
  <c r="D6894" i="3"/>
  <c r="D6895" i="3"/>
  <c r="D6896" i="3"/>
  <c r="D6897" i="3"/>
  <c r="D6898" i="3"/>
  <c r="D6899" i="3"/>
  <c r="D6900" i="3"/>
  <c r="D6901" i="3"/>
  <c r="D6902" i="3"/>
  <c r="D6903" i="3"/>
  <c r="D6904" i="3"/>
  <c r="D6905" i="3"/>
  <c r="D6906" i="3"/>
  <c r="D6907" i="3"/>
  <c r="D6908" i="3"/>
  <c r="D6909" i="3"/>
  <c r="D6910" i="3"/>
  <c r="D6911" i="3"/>
  <c r="D6912" i="3"/>
  <c r="D6913" i="3"/>
  <c r="D6914" i="3"/>
  <c r="D6915" i="3"/>
  <c r="D6916" i="3"/>
  <c r="D6917" i="3"/>
  <c r="D6918" i="3"/>
  <c r="D6919" i="3"/>
  <c r="D6920" i="3"/>
  <c r="D6921" i="3"/>
  <c r="D6922" i="3"/>
  <c r="D6923" i="3"/>
  <c r="D6924" i="3"/>
  <c r="D6925" i="3"/>
  <c r="D6926" i="3"/>
  <c r="D6927" i="3"/>
  <c r="D6928" i="3"/>
  <c r="D6929" i="3"/>
  <c r="D6930" i="3"/>
  <c r="D6931" i="3"/>
  <c r="D6932" i="3"/>
  <c r="D6933" i="3"/>
  <c r="D6934" i="3"/>
  <c r="D6935" i="3"/>
  <c r="D6936" i="3"/>
  <c r="D6937" i="3"/>
  <c r="D6938" i="3"/>
  <c r="D6939" i="3"/>
  <c r="D6940" i="3"/>
  <c r="D6941" i="3"/>
  <c r="D6942" i="3"/>
  <c r="D6943" i="3"/>
  <c r="D6944" i="3"/>
  <c r="D6945" i="3"/>
  <c r="D6946" i="3"/>
  <c r="D6947" i="3"/>
  <c r="D6948" i="3"/>
  <c r="D6949" i="3"/>
  <c r="D6950" i="3"/>
  <c r="D6951" i="3"/>
  <c r="D6952" i="3"/>
  <c r="D6953" i="3"/>
  <c r="D6954" i="3"/>
  <c r="D6955" i="3"/>
  <c r="D6956" i="3"/>
  <c r="D6957" i="3"/>
  <c r="D6958" i="3"/>
  <c r="D6959" i="3"/>
  <c r="D6960" i="3"/>
  <c r="D6961" i="3"/>
  <c r="D6962" i="3"/>
  <c r="D6963" i="3"/>
  <c r="D6964" i="3"/>
  <c r="D6965" i="3"/>
  <c r="D6966" i="3"/>
  <c r="D6967" i="3"/>
  <c r="D6968" i="3"/>
  <c r="D6969" i="3"/>
  <c r="D6970" i="3"/>
  <c r="D6971" i="3"/>
  <c r="D6972" i="3"/>
  <c r="D6973" i="3"/>
  <c r="D6974" i="3"/>
  <c r="D6975" i="3"/>
  <c r="D6976" i="3"/>
  <c r="D6977" i="3"/>
  <c r="D6978" i="3"/>
  <c r="D6979" i="3"/>
  <c r="D6980" i="3"/>
  <c r="D6981" i="3"/>
  <c r="D6982" i="3"/>
  <c r="D6983" i="3"/>
  <c r="D6984" i="3"/>
  <c r="D6985" i="3"/>
  <c r="D6986" i="3"/>
  <c r="D6987" i="3"/>
  <c r="D6988" i="3"/>
  <c r="D6989" i="3"/>
  <c r="D6990" i="3"/>
  <c r="D6991" i="3"/>
  <c r="D6992" i="3"/>
  <c r="D6993" i="3"/>
  <c r="D6994" i="3"/>
  <c r="D6995" i="3"/>
  <c r="D6996" i="3"/>
  <c r="D6997" i="3"/>
  <c r="D6998" i="3"/>
  <c r="D6999" i="3"/>
  <c r="D7000" i="3"/>
  <c r="D7001" i="3"/>
  <c r="D7002" i="3"/>
  <c r="D7003" i="3"/>
  <c r="D7004" i="3"/>
  <c r="D7005" i="3"/>
  <c r="D7006" i="3"/>
  <c r="D7007" i="3"/>
  <c r="D7008" i="3"/>
  <c r="D7009" i="3"/>
  <c r="D7010" i="3"/>
  <c r="D7011" i="3"/>
  <c r="D7012" i="3"/>
  <c r="D7013" i="3"/>
  <c r="D7014" i="3"/>
  <c r="D7015" i="3"/>
  <c r="D7016" i="3"/>
  <c r="D7017" i="3"/>
  <c r="D7018" i="3"/>
  <c r="D7019" i="3"/>
  <c r="D7020" i="3"/>
  <c r="D7021" i="3"/>
  <c r="D7022" i="3"/>
  <c r="D7023" i="3"/>
  <c r="D7024" i="3"/>
  <c r="D7025" i="3"/>
  <c r="D7026" i="3"/>
  <c r="D7027" i="3"/>
  <c r="D7028" i="3"/>
  <c r="D7029" i="3"/>
  <c r="D7030" i="3"/>
  <c r="D7031" i="3"/>
  <c r="D7032" i="3"/>
  <c r="D7033" i="3"/>
  <c r="D7034" i="3"/>
  <c r="D7035" i="3"/>
  <c r="D7036" i="3"/>
  <c r="D7037" i="3"/>
  <c r="D7038" i="3"/>
  <c r="D7039" i="3"/>
  <c r="D7040" i="3"/>
  <c r="D7041" i="3"/>
  <c r="D7042" i="3"/>
  <c r="D7043" i="3"/>
  <c r="D7044" i="3"/>
  <c r="D7045" i="3"/>
  <c r="D7046" i="3"/>
  <c r="D7047" i="3"/>
  <c r="D7048" i="3"/>
  <c r="D7049" i="3"/>
  <c r="D7050" i="3"/>
  <c r="D7051" i="3"/>
  <c r="D7052" i="3"/>
  <c r="D7053" i="3"/>
  <c r="D7054" i="3"/>
  <c r="D7055" i="3"/>
  <c r="D7056" i="3"/>
  <c r="D7057" i="3"/>
  <c r="D7058" i="3"/>
  <c r="D7059" i="3"/>
  <c r="D7060" i="3"/>
  <c r="D7061" i="3"/>
  <c r="D7062" i="3"/>
  <c r="D7063" i="3"/>
  <c r="D7064" i="3"/>
  <c r="D7065" i="3"/>
  <c r="D7066" i="3"/>
  <c r="D7067" i="3"/>
  <c r="D7068" i="3"/>
  <c r="D7069" i="3"/>
  <c r="D7070" i="3"/>
  <c r="D7071" i="3"/>
  <c r="D7072" i="3"/>
  <c r="D7073" i="3"/>
  <c r="D7074" i="3"/>
  <c r="D7075" i="3"/>
  <c r="D7076" i="3"/>
  <c r="D7077" i="3"/>
  <c r="D7078" i="3"/>
  <c r="D7079" i="3"/>
  <c r="D7080" i="3"/>
  <c r="D7081" i="3"/>
  <c r="D7082" i="3"/>
  <c r="D7083" i="3"/>
  <c r="D7084" i="3"/>
  <c r="D7085" i="3"/>
  <c r="D7086" i="3"/>
  <c r="D7087" i="3"/>
  <c r="D7088" i="3"/>
  <c r="D7089" i="3"/>
  <c r="D7090" i="3"/>
  <c r="D7091" i="3"/>
  <c r="D7092" i="3"/>
  <c r="D7093" i="3"/>
  <c r="D7094" i="3"/>
  <c r="D7095" i="3"/>
  <c r="D7096" i="3"/>
  <c r="D7097" i="3"/>
  <c r="D7098" i="3"/>
  <c r="D7099" i="3"/>
  <c r="D7100" i="3"/>
  <c r="D7101" i="3"/>
  <c r="D7102" i="3"/>
  <c r="D7103" i="3"/>
  <c r="D7104" i="3"/>
  <c r="D7105" i="3"/>
  <c r="D7106" i="3"/>
  <c r="D7107" i="3"/>
  <c r="D7108" i="3"/>
  <c r="D7109" i="3"/>
  <c r="D7110" i="3"/>
  <c r="D7111" i="3"/>
  <c r="D7112" i="3"/>
  <c r="D7113" i="3"/>
  <c r="D7114" i="3"/>
  <c r="D7115" i="3"/>
  <c r="D7116" i="3"/>
  <c r="D7117" i="3"/>
  <c r="D7118" i="3"/>
  <c r="D7119" i="3"/>
  <c r="D7120" i="3"/>
  <c r="D7121" i="3"/>
  <c r="D7122" i="3"/>
  <c r="D7123" i="3"/>
  <c r="D7124" i="3"/>
  <c r="D7125" i="3"/>
  <c r="D7126" i="3"/>
  <c r="D7127" i="3"/>
  <c r="D7128" i="3"/>
  <c r="D7129" i="3"/>
  <c r="D7130" i="3"/>
  <c r="D7131" i="3"/>
  <c r="D7132" i="3"/>
  <c r="D7133" i="3"/>
  <c r="D7134" i="3"/>
  <c r="D7135" i="3"/>
  <c r="D7136" i="3"/>
  <c r="D7137" i="3"/>
  <c r="D7138" i="3"/>
  <c r="D7139" i="3"/>
  <c r="D7140" i="3"/>
  <c r="D7141" i="3"/>
  <c r="D7142" i="3"/>
  <c r="D7143" i="3"/>
  <c r="D7144" i="3"/>
  <c r="D7145" i="3"/>
  <c r="D7146" i="3"/>
  <c r="D7147" i="3"/>
  <c r="D7148" i="3"/>
  <c r="D7149" i="3"/>
  <c r="D7150" i="3"/>
  <c r="D7151" i="3"/>
  <c r="D7152" i="3"/>
  <c r="D7153" i="3"/>
  <c r="D7154" i="3"/>
  <c r="D7155" i="3"/>
  <c r="D7156" i="3"/>
  <c r="D7157" i="3"/>
  <c r="D7158" i="3"/>
  <c r="D7159" i="3"/>
  <c r="D7160" i="3"/>
  <c r="D7161" i="3"/>
  <c r="D7162" i="3"/>
  <c r="D7163" i="3"/>
  <c r="D7164" i="3"/>
  <c r="D7165" i="3"/>
  <c r="D7166" i="3"/>
  <c r="D7167" i="3"/>
  <c r="D7168" i="3"/>
  <c r="D7169" i="3"/>
  <c r="D7170" i="3"/>
  <c r="D7171" i="3"/>
  <c r="D7172" i="3"/>
  <c r="D7173" i="3"/>
  <c r="D7174" i="3"/>
  <c r="D7175" i="3"/>
  <c r="D7176" i="3"/>
  <c r="D7177" i="3"/>
  <c r="D7178" i="3"/>
  <c r="D7179" i="3"/>
  <c r="D7180" i="3"/>
  <c r="D7181" i="3"/>
  <c r="D7182" i="3"/>
  <c r="D7183" i="3"/>
  <c r="D7184" i="3"/>
  <c r="D7185" i="3"/>
  <c r="D7186" i="3"/>
  <c r="D7187" i="3"/>
  <c r="D7188" i="3"/>
  <c r="D7189" i="3"/>
  <c r="D7190" i="3"/>
  <c r="D7191" i="3"/>
  <c r="D7192" i="3"/>
  <c r="D7193" i="3"/>
  <c r="D7194" i="3"/>
  <c r="D7195" i="3"/>
  <c r="D7196" i="3"/>
  <c r="D7197" i="3"/>
  <c r="D7198" i="3"/>
  <c r="D7199" i="3"/>
  <c r="D7200" i="3"/>
  <c r="D7201" i="3"/>
  <c r="D7202" i="3"/>
  <c r="D7203" i="3"/>
  <c r="D7204" i="3"/>
  <c r="D7205" i="3"/>
  <c r="D7206" i="3"/>
  <c r="D7207" i="3"/>
  <c r="D7208" i="3"/>
  <c r="D7209" i="3"/>
  <c r="D7210" i="3"/>
  <c r="D7211" i="3"/>
  <c r="D7212" i="3"/>
  <c r="D7213" i="3"/>
  <c r="D7214" i="3"/>
  <c r="D7215" i="3"/>
  <c r="D7216" i="3"/>
  <c r="D7217" i="3"/>
  <c r="D7218" i="3"/>
  <c r="D7219" i="3"/>
  <c r="D7220" i="3"/>
  <c r="D7221" i="3"/>
  <c r="D7222" i="3"/>
  <c r="D7223" i="3"/>
  <c r="D7224" i="3"/>
  <c r="D7225" i="3"/>
  <c r="D7226" i="3"/>
  <c r="D7227" i="3"/>
  <c r="D7228" i="3"/>
  <c r="D7229" i="3"/>
  <c r="D7230" i="3"/>
  <c r="D7231" i="3"/>
  <c r="D7232" i="3"/>
  <c r="D7233" i="3"/>
  <c r="D7234" i="3"/>
  <c r="D7235" i="3"/>
  <c r="D7236" i="3"/>
  <c r="D7237" i="3"/>
  <c r="D7238" i="3"/>
  <c r="D7239" i="3"/>
  <c r="D7240" i="3"/>
  <c r="D7241" i="3"/>
  <c r="D7242" i="3"/>
  <c r="D7243" i="3"/>
  <c r="D7244" i="3"/>
  <c r="D7245" i="3"/>
  <c r="D7246" i="3"/>
  <c r="D7247" i="3"/>
  <c r="D7248" i="3"/>
  <c r="D7249" i="3"/>
  <c r="D7250" i="3"/>
  <c r="D7251" i="3"/>
  <c r="D7252" i="3"/>
  <c r="D7253" i="3"/>
  <c r="D7254" i="3"/>
  <c r="D7255" i="3"/>
  <c r="D7256" i="3"/>
  <c r="D7257" i="3"/>
  <c r="D7258" i="3"/>
  <c r="D7259" i="3"/>
  <c r="D7260" i="3"/>
  <c r="D7261" i="3"/>
  <c r="D7262" i="3"/>
  <c r="D7263" i="3"/>
  <c r="D7264" i="3"/>
  <c r="D7265" i="3"/>
  <c r="D7266" i="3"/>
  <c r="D7267" i="3"/>
  <c r="D7268" i="3"/>
  <c r="D7269" i="3"/>
  <c r="D7270" i="3"/>
  <c r="D7271" i="3"/>
  <c r="D7272" i="3"/>
  <c r="D7273" i="3"/>
  <c r="D7274" i="3"/>
  <c r="D7275" i="3"/>
  <c r="D7276" i="3"/>
  <c r="D7277" i="3"/>
  <c r="D7278" i="3"/>
  <c r="D7279" i="3"/>
  <c r="D7280" i="3"/>
  <c r="D7281" i="3"/>
  <c r="D7282" i="3"/>
  <c r="D7283" i="3"/>
  <c r="D7284" i="3"/>
  <c r="D7285" i="3"/>
  <c r="D7286" i="3"/>
  <c r="D7287" i="3"/>
  <c r="D7288" i="3"/>
  <c r="D7289" i="3"/>
  <c r="D7290" i="3"/>
  <c r="D7291" i="3"/>
  <c r="D7292" i="3"/>
  <c r="D7293" i="3"/>
  <c r="D7294" i="3"/>
  <c r="D7295" i="3"/>
  <c r="D7296" i="3"/>
  <c r="D7297" i="3"/>
  <c r="D7298" i="3"/>
  <c r="D7299" i="3"/>
  <c r="D7300" i="3"/>
  <c r="D7301" i="3"/>
  <c r="D7302" i="3"/>
  <c r="D7303" i="3"/>
  <c r="D7304" i="3"/>
  <c r="D7305" i="3"/>
  <c r="D7306" i="3"/>
  <c r="D7307" i="3"/>
  <c r="D7308" i="3"/>
  <c r="D7309" i="3"/>
  <c r="D7310" i="3"/>
  <c r="D7311" i="3"/>
  <c r="D7312" i="3"/>
  <c r="D7313" i="3"/>
  <c r="D7314" i="3"/>
  <c r="D7315" i="3"/>
  <c r="D7316" i="3"/>
  <c r="D7317" i="3"/>
  <c r="D7318" i="3"/>
  <c r="D7319" i="3"/>
  <c r="D7320" i="3"/>
  <c r="D7321" i="3"/>
  <c r="D7322" i="3"/>
  <c r="D7323" i="3"/>
  <c r="D7324" i="3"/>
  <c r="D7325" i="3"/>
  <c r="D7326" i="3"/>
  <c r="D7327" i="3"/>
  <c r="D7328" i="3"/>
  <c r="D7329" i="3"/>
  <c r="D7330" i="3"/>
  <c r="D7331" i="3"/>
  <c r="D7332" i="3"/>
  <c r="D7333" i="3"/>
  <c r="D7334" i="3"/>
  <c r="D7335" i="3"/>
  <c r="D7336" i="3"/>
  <c r="D7337" i="3"/>
  <c r="D7338" i="3"/>
  <c r="D7339" i="3"/>
  <c r="D7340" i="3"/>
  <c r="D7341" i="3"/>
  <c r="D7342" i="3"/>
  <c r="D7343" i="3"/>
  <c r="D7344" i="3"/>
  <c r="D7345" i="3"/>
  <c r="D7346" i="3"/>
  <c r="D7347" i="3"/>
  <c r="D7348" i="3"/>
  <c r="D7349" i="3"/>
  <c r="D7350" i="3"/>
  <c r="D7351" i="3"/>
  <c r="D7352" i="3"/>
  <c r="D7353" i="3"/>
  <c r="D7354" i="3"/>
  <c r="D7355" i="3"/>
  <c r="D7356" i="3"/>
  <c r="D7357" i="3"/>
  <c r="D7358" i="3"/>
  <c r="D7359" i="3"/>
  <c r="D7360" i="3"/>
  <c r="D7361" i="3"/>
  <c r="D7362" i="3"/>
  <c r="D7363" i="3"/>
  <c r="D7364" i="3"/>
  <c r="D7365" i="3"/>
  <c r="D7366" i="3"/>
  <c r="D7367" i="3"/>
  <c r="D7368" i="3"/>
  <c r="D7369" i="3"/>
  <c r="D7370" i="3"/>
  <c r="D7371" i="3"/>
  <c r="D7372" i="3"/>
  <c r="D7373" i="3"/>
  <c r="D7374" i="3"/>
  <c r="D7375" i="3"/>
  <c r="D7376" i="3"/>
  <c r="D7377" i="3"/>
  <c r="D7378" i="3"/>
  <c r="D7379" i="3"/>
  <c r="D7380" i="3"/>
  <c r="D7381" i="3"/>
  <c r="D7382" i="3"/>
  <c r="D7383" i="3"/>
  <c r="D7384" i="3"/>
  <c r="D7385" i="3"/>
  <c r="D7386" i="3"/>
  <c r="D7387" i="3"/>
  <c r="D7388" i="3"/>
  <c r="D7389" i="3"/>
  <c r="D7390" i="3"/>
  <c r="D7391" i="3"/>
  <c r="D7392" i="3"/>
  <c r="D7393" i="3"/>
  <c r="D7394" i="3"/>
  <c r="D7395" i="3"/>
  <c r="D7396" i="3"/>
  <c r="D7397" i="3"/>
  <c r="D7398" i="3"/>
  <c r="D7399" i="3"/>
  <c r="D7400" i="3"/>
  <c r="D7401" i="3"/>
  <c r="D7402" i="3"/>
  <c r="D7403" i="3"/>
  <c r="D7404" i="3"/>
  <c r="D7405" i="3"/>
  <c r="D7406" i="3"/>
  <c r="D7407" i="3"/>
  <c r="D7408" i="3"/>
  <c r="D7409" i="3"/>
  <c r="D7410" i="3"/>
  <c r="D7411" i="3"/>
  <c r="D7412" i="3"/>
  <c r="D741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C1421" i="3"/>
  <c r="C1422" i="3"/>
  <c r="C1423" i="3"/>
  <c r="C1424" i="3"/>
  <c r="C1425" i="3"/>
  <c r="C1426" i="3"/>
  <c r="C1427" i="3"/>
  <c r="C1428" i="3"/>
  <c r="C1429" i="3"/>
  <c r="C1430" i="3"/>
  <c r="C1431" i="3"/>
  <c r="C1432" i="3"/>
  <c r="C1433" i="3"/>
  <c r="C1434" i="3"/>
  <c r="C1435" i="3"/>
  <c r="C1436" i="3"/>
  <c r="C1437" i="3"/>
  <c r="C1438" i="3"/>
  <c r="C1439" i="3"/>
  <c r="C1440" i="3"/>
  <c r="C1441" i="3"/>
  <c r="C1442" i="3"/>
  <c r="C1443" i="3"/>
  <c r="C1444" i="3"/>
  <c r="C1445" i="3"/>
  <c r="C1446" i="3"/>
  <c r="C1447" i="3"/>
  <c r="C1448" i="3"/>
  <c r="C1449" i="3"/>
  <c r="C1450" i="3"/>
  <c r="C1451" i="3"/>
  <c r="C1452" i="3"/>
  <c r="C1453" i="3"/>
  <c r="C1454" i="3"/>
  <c r="C1455" i="3"/>
  <c r="C1456" i="3"/>
  <c r="C1457" i="3"/>
  <c r="C1458" i="3"/>
  <c r="C1459" i="3"/>
  <c r="C1460" i="3"/>
  <c r="C1461" i="3"/>
  <c r="C1462" i="3"/>
  <c r="C1463" i="3"/>
  <c r="C1464" i="3"/>
  <c r="C1465" i="3"/>
  <c r="C1466" i="3"/>
  <c r="C1467" i="3"/>
  <c r="C1468" i="3"/>
  <c r="C1469" i="3"/>
  <c r="C1470" i="3"/>
  <c r="C1471" i="3"/>
  <c r="C1472" i="3"/>
  <c r="C1473" i="3"/>
  <c r="C1474" i="3"/>
  <c r="C1475" i="3"/>
  <c r="C1476" i="3"/>
  <c r="C1477" i="3"/>
  <c r="C1478" i="3"/>
  <c r="C1479" i="3"/>
  <c r="C1480" i="3"/>
  <c r="C1481" i="3"/>
  <c r="C1482" i="3"/>
  <c r="C1483" i="3"/>
  <c r="C1484" i="3"/>
  <c r="C1485" i="3"/>
  <c r="C1486" i="3"/>
  <c r="C1487" i="3"/>
  <c r="C1488" i="3"/>
  <c r="C1489" i="3"/>
  <c r="C1490" i="3"/>
  <c r="C1491" i="3"/>
  <c r="C1492" i="3"/>
  <c r="C1493" i="3"/>
  <c r="C1494" i="3"/>
  <c r="C1495" i="3"/>
  <c r="C1496" i="3"/>
  <c r="C1497" i="3"/>
  <c r="C1498" i="3"/>
  <c r="C1499" i="3"/>
  <c r="C1500" i="3"/>
  <c r="C1501" i="3"/>
  <c r="C1502" i="3"/>
  <c r="C1503" i="3"/>
  <c r="C1504" i="3"/>
  <c r="C1505" i="3"/>
  <c r="C1506" i="3"/>
  <c r="C1507" i="3"/>
  <c r="C1508" i="3"/>
  <c r="C1509" i="3"/>
  <c r="C1510" i="3"/>
  <c r="C1511" i="3"/>
  <c r="C1512" i="3"/>
  <c r="C1513" i="3"/>
  <c r="C1514" i="3"/>
  <c r="C1515" i="3"/>
  <c r="C1516" i="3"/>
  <c r="C1517" i="3"/>
  <c r="C1518" i="3"/>
  <c r="C1519" i="3"/>
  <c r="C1520" i="3"/>
  <c r="C1521" i="3"/>
  <c r="C1522" i="3"/>
  <c r="C1523" i="3"/>
  <c r="C1524" i="3"/>
  <c r="C1525" i="3"/>
  <c r="C1526" i="3"/>
  <c r="C1527" i="3"/>
  <c r="C1528" i="3"/>
  <c r="C1529" i="3"/>
  <c r="C1530" i="3"/>
  <c r="C1531" i="3"/>
  <c r="C1532" i="3"/>
  <c r="C1533" i="3"/>
  <c r="C1534" i="3"/>
  <c r="C1535" i="3"/>
  <c r="C1536" i="3"/>
  <c r="C1537" i="3"/>
  <c r="C1538" i="3"/>
  <c r="C1539" i="3"/>
  <c r="C1540" i="3"/>
  <c r="C1541" i="3"/>
  <c r="C1542" i="3"/>
  <c r="C1543" i="3"/>
  <c r="C1544" i="3"/>
  <c r="C1545" i="3"/>
  <c r="C1546" i="3"/>
  <c r="C1547" i="3"/>
  <c r="C1548" i="3"/>
  <c r="C1549" i="3"/>
  <c r="C1550" i="3"/>
  <c r="C1551" i="3"/>
  <c r="C1552" i="3"/>
  <c r="C1553" i="3"/>
  <c r="C1554" i="3"/>
  <c r="C1555" i="3"/>
  <c r="C1556" i="3"/>
  <c r="C1557" i="3"/>
  <c r="C1558" i="3"/>
  <c r="C1559" i="3"/>
  <c r="C1560" i="3"/>
  <c r="C1561" i="3"/>
  <c r="C1562" i="3"/>
  <c r="C1563" i="3"/>
  <c r="C1564" i="3"/>
  <c r="C1565" i="3"/>
  <c r="C1566" i="3"/>
  <c r="C1567" i="3"/>
  <c r="C1568" i="3"/>
  <c r="C1569" i="3"/>
  <c r="C1570" i="3"/>
  <c r="C1571" i="3"/>
  <c r="C1572" i="3"/>
  <c r="C1573" i="3"/>
  <c r="C1574" i="3"/>
  <c r="C1575" i="3"/>
  <c r="C1576" i="3"/>
  <c r="C1577" i="3"/>
  <c r="C1578" i="3"/>
  <c r="C1579" i="3"/>
  <c r="C1580" i="3"/>
  <c r="C1581" i="3"/>
  <c r="C1582" i="3"/>
  <c r="C1583" i="3"/>
  <c r="C1584" i="3"/>
  <c r="C1585" i="3"/>
  <c r="C1586" i="3"/>
  <c r="C1587" i="3"/>
  <c r="C1588" i="3"/>
  <c r="C1589" i="3"/>
  <c r="C1590" i="3"/>
  <c r="C1591" i="3"/>
  <c r="C1592" i="3"/>
  <c r="C1593" i="3"/>
  <c r="C1594" i="3"/>
  <c r="C1595" i="3"/>
  <c r="C1596" i="3"/>
  <c r="C1597" i="3"/>
  <c r="C1598" i="3"/>
  <c r="C1599" i="3"/>
  <c r="C1600" i="3"/>
  <c r="C1601" i="3"/>
  <c r="C1602" i="3"/>
  <c r="C1603" i="3"/>
  <c r="C1604" i="3"/>
  <c r="C1605" i="3"/>
  <c r="C1606" i="3"/>
  <c r="C1607" i="3"/>
  <c r="C1608" i="3"/>
  <c r="C1609" i="3"/>
  <c r="C1610" i="3"/>
  <c r="C1611" i="3"/>
  <c r="C1612" i="3"/>
  <c r="C1613" i="3"/>
  <c r="C1614" i="3"/>
  <c r="C1615" i="3"/>
  <c r="C1616" i="3"/>
  <c r="C1617" i="3"/>
  <c r="C1618" i="3"/>
  <c r="C1619" i="3"/>
  <c r="C1620" i="3"/>
  <c r="C1621" i="3"/>
  <c r="C1622" i="3"/>
  <c r="C1623" i="3"/>
  <c r="C1624" i="3"/>
  <c r="C1625" i="3"/>
  <c r="C1626" i="3"/>
  <c r="C1627" i="3"/>
  <c r="C1628" i="3"/>
  <c r="C1629" i="3"/>
  <c r="C1630" i="3"/>
  <c r="C1631" i="3"/>
  <c r="C1632" i="3"/>
  <c r="C1633" i="3"/>
  <c r="C1634" i="3"/>
  <c r="C1635" i="3"/>
  <c r="C1636" i="3"/>
  <c r="C1637" i="3"/>
  <c r="C1638" i="3"/>
  <c r="C1639" i="3"/>
  <c r="C1640" i="3"/>
  <c r="C1641" i="3"/>
  <c r="C1642" i="3"/>
  <c r="C1643" i="3"/>
  <c r="C1644" i="3"/>
  <c r="C1645" i="3"/>
  <c r="C1646" i="3"/>
  <c r="C1647" i="3"/>
  <c r="C1648" i="3"/>
  <c r="C1649" i="3"/>
  <c r="C1650" i="3"/>
  <c r="C1651" i="3"/>
  <c r="C1652" i="3"/>
  <c r="C1653" i="3"/>
  <c r="C1654" i="3"/>
  <c r="C1655" i="3"/>
  <c r="C1656" i="3"/>
  <c r="C1657" i="3"/>
  <c r="C1658" i="3"/>
  <c r="C1659" i="3"/>
  <c r="C1660" i="3"/>
  <c r="C1661" i="3"/>
  <c r="C1662" i="3"/>
  <c r="C1663" i="3"/>
  <c r="C1664" i="3"/>
  <c r="C1665" i="3"/>
  <c r="C1666" i="3"/>
  <c r="C1667" i="3"/>
  <c r="C1668" i="3"/>
  <c r="C1669" i="3"/>
  <c r="C1670" i="3"/>
  <c r="C1671" i="3"/>
  <c r="C1672" i="3"/>
  <c r="C1673" i="3"/>
  <c r="C1674" i="3"/>
  <c r="C1675" i="3"/>
  <c r="C1676" i="3"/>
  <c r="C1677" i="3"/>
  <c r="C1678" i="3"/>
  <c r="C1679" i="3"/>
  <c r="C1680" i="3"/>
  <c r="C1681" i="3"/>
  <c r="C1682" i="3"/>
  <c r="C1683" i="3"/>
  <c r="C1684" i="3"/>
  <c r="C1685" i="3"/>
  <c r="C1686" i="3"/>
  <c r="C1687" i="3"/>
  <c r="C1688" i="3"/>
  <c r="C1689" i="3"/>
  <c r="C1690" i="3"/>
  <c r="C1691" i="3"/>
  <c r="C1692" i="3"/>
  <c r="C1693" i="3"/>
  <c r="C1694" i="3"/>
  <c r="C1695" i="3"/>
  <c r="C1696" i="3"/>
  <c r="C1697" i="3"/>
  <c r="C1698" i="3"/>
  <c r="C1699" i="3"/>
  <c r="C1700" i="3"/>
  <c r="C1701" i="3"/>
  <c r="C1702" i="3"/>
  <c r="C1703" i="3"/>
  <c r="C1704" i="3"/>
  <c r="C1705" i="3"/>
  <c r="C1706" i="3"/>
  <c r="C1707" i="3"/>
  <c r="C1708" i="3"/>
  <c r="C1709" i="3"/>
  <c r="C1710" i="3"/>
  <c r="C1711" i="3"/>
  <c r="C1712" i="3"/>
  <c r="C1713" i="3"/>
  <c r="C1714" i="3"/>
  <c r="C1715" i="3"/>
  <c r="C1716" i="3"/>
  <c r="C1717" i="3"/>
  <c r="C1718" i="3"/>
  <c r="C1719" i="3"/>
  <c r="C1720" i="3"/>
  <c r="C1721" i="3"/>
  <c r="C1722" i="3"/>
  <c r="C1723" i="3"/>
  <c r="C1724" i="3"/>
  <c r="C1725" i="3"/>
  <c r="C1726" i="3"/>
  <c r="C1727" i="3"/>
  <c r="C1728" i="3"/>
  <c r="C1729" i="3"/>
  <c r="C1730" i="3"/>
  <c r="C1731" i="3"/>
  <c r="C1732" i="3"/>
  <c r="C1733" i="3"/>
  <c r="C1734" i="3"/>
  <c r="C1735" i="3"/>
  <c r="C1736" i="3"/>
  <c r="C1737" i="3"/>
  <c r="C1738" i="3"/>
  <c r="C1739" i="3"/>
  <c r="C1740" i="3"/>
  <c r="C1741" i="3"/>
  <c r="C1742" i="3"/>
  <c r="C1743" i="3"/>
  <c r="C1744" i="3"/>
  <c r="C1745" i="3"/>
  <c r="C1746" i="3"/>
  <c r="C1747" i="3"/>
  <c r="C1748" i="3"/>
  <c r="C1749" i="3"/>
  <c r="C1750" i="3"/>
  <c r="C1751" i="3"/>
  <c r="C1752" i="3"/>
  <c r="C1753" i="3"/>
  <c r="C1754" i="3"/>
  <c r="C1755" i="3"/>
  <c r="C1756" i="3"/>
  <c r="C1757" i="3"/>
  <c r="C1758" i="3"/>
  <c r="C1759" i="3"/>
  <c r="C1760" i="3"/>
  <c r="C1761" i="3"/>
  <c r="C1762" i="3"/>
  <c r="C1763" i="3"/>
  <c r="C1764" i="3"/>
  <c r="C1765" i="3"/>
  <c r="C1766" i="3"/>
  <c r="C1767" i="3"/>
  <c r="C1768" i="3"/>
  <c r="C1769" i="3"/>
  <c r="C1770" i="3"/>
  <c r="C1771" i="3"/>
  <c r="C1772" i="3"/>
  <c r="C1773" i="3"/>
  <c r="C1774" i="3"/>
  <c r="C1775" i="3"/>
  <c r="C1776" i="3"/>
  <c r="C1777" i="3"/>
  <c r="C1778" i="3"/>
  <c r="C1779" i="3"/>
  <c r="C1780" i="3"/>
  <c r="C1781" i="3"/>
  <c r="C1782" i="3"/>
  <c r="C1783" i="3"/>
  <c r="C1784" i="3"/>
  <c r="C1785" i="3"/>
  <c r="C1786" i="3"/>
  <c r="C1787" i="3"/>
  <c r="C1788" i="3"/>
  <c r="C1789" i="3"/>
  <c r="C1790" i="3"/>
  <c r="C1791" i="3"/>
  <c r="C1792" i="3"/>
  <c r="C1793" i="3"/>
  <c r="C1794" i="3"/>
  <c r="C1795" i="3"/>
  <c r="C1796" i="3"/>
  <c r="C1797" i="3"/>
  <c r="C1798" i="3"/>
  <c r="C1799" i="3"/>
  <c r="C1800" i="3"/>
  <c r="C1801" i="3"/>
  <c r="C1802" i="3"/>
  <c r="C1803" i="3"/>
  <c r="C1804" i="3"/>
  <c r="C1805" i="3"/>
  <c r="C1806" i="3"/>
  <c r="C1807" i="3"/>
  <c r="C1808" i="3"/>
  <c r="C1809" i="3"/>
  <c r="C1810" i="3"/>
  <c r="C1811" i="3"/>
  <c r="C1812" i="3"/>
  <c r="C1813" i="3"/>
  <c r="C1814" i="3"/>
  <c r="C1815" i="3"/>
  <c r="C1816" i="3"/>
  <c r="C1817" i="3"/>
  <c r="C1818" i="3"/>
  <c r="C1819" i="3"/>
  <c r="C1820" i="3"/>
  <c r="C1821" i="3"/>
  <c r="C1822" i="3"/>
  <c r="C1823" i="3"/>
  <c r="C1824" i="3"/>
  <c r="C1825" i="3"/>
  <c r="C1826" i="3"/>
  <c r="C1827" i="3"/>
  <c r="C1828" i="3"/>
  <c r="C1829" i="3"/>
  <c r="C1830" i="3"/>
  <c r="C1831" i="3"/>
  <c r="C1832" i="3"/>
  <c r="C1833" i="3"/>
  <c r="C1834" i="3"/>
  <c r="C1835" i="3"/>
  <c r="C1836" i="3"/>
  <c r="C1837" i="3"/>
  <c r="C1838" i="3"/>
  <c r="C1839" i="3"/>
  <c r="C1840" i="3"/>
  <c r="C1841" i="3"/>
  <c r="C1842" i="3"/>
  <c r="C1843" i="3"/>
  <c r="C1844" i="3"/>
  <c r="C1845" i="3"/>
  <c r="C1846" i="3"/>
  <c r="C1847" i="3"/>
  <c r="C1848" i="3"/>
  <c r="C1849" i="3"/>
  <c r="C1850" i="3"/>
  <c r="C1851" i="3"/>
  <c r="C1852" i="3"/>
  <c r="C1853" i="3"/>
  <c r="C1854" i="3"/>
  <c r="C1855" i="3"/>
  <c r="C1856" i="3"/>
  <c r="C1857" i="3"/>
  <c r="C1858" i="3"/>
  <c r="C1859" i="3"/>
  <c r="C1860" i="3"/>
  <c r="C1861" i="3"/>
  <c r="C1862" i="3"/>
  <c r="C1863" i="3"/>
  <c r="C1864" i="3"/>
  <c r="C1865" i="3"/>
  <c r="C1866" i="3"/>
  <c r="C1867" i="3"/>
  <c r="C1868" i="3"/>
  <c r="C1869" i="3"/>
  <c r="C1870" i="3"/>
  <c r="C1871" i="3"/>
  <c r="C1872" i="3"/>
  <c r="C1873" i="3"/>
  <c r="C1874" i="3"/>
  <c r="C1875" i="3"/>
  <c r="C1876" i="3"/>
  <c r="C1877"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C1926" i="3"/>
  <c r="C1927" i="3"/>
  <c r="C1928" i="3"/>
  <c r="C1929" i="3"/>
  <c r="C1930" i="3"/>
  <c r="C1931" i="3"/>
  <c r="C1932" i="3"/>
  <c r="C1933" i="3"/>
  <c r="C1934" i="3"/>
  <c r="C1935" i="3"/>
  <c r="C1936" i="3"/>
  <c r="C1937" i="3"/>
  <c r="C1938" i="3"/>
  <c r="C1939" i="3"/>
  <c r="C1940" i="3"/>
  <c r="C1941" i="3"/>
  <c r="C1942" i="3"/>
  <c r="C1943" i="3"/>
  <c r="C1944" i="3"/>
  <c r="C1945" i="3"/>
  <c r="C1946" i="3"/>
  <c r="C1947" i="3"/>
  <c r="C1948" i="3"/>
  <c r="C1949" i="3"/>
  <c r="C1950" i="3"/>
  <c r="C1951" i="3"/>
  <c r="C1952" i="3"/>
  <c r="C1953" i="3"/>
  <c r="C1954" i="3"/>
  <c r="C1955" i="3"/>
  <c r="C1956" i="3"/>
  <c r="C1957" i="3"/>
  <c r="C1958" i="3"/>
  <c r="C1959" i="3"/>
  <c r="C1960" i="3"/>
  <c r="C1961" i="3"/>
  <c r="C1962" i="3"/>
  <c r="C1963" i="3"/>
  <c r="C1964" i="3"/>
  <c r="C1965" i="3"/>
  <c r="C1966" i="3"/>
  <c r="C1967" i="3"/>
  <c r="C1968" i="3"/>
  <c r="C1969" i="3"/>
  <c r="C1970" i="3"/>
  <c r="C1971" i="3"/>
  <c r="C1972" i="3"/>
  <c r="C1973" i="3"/>
  <c r="C1974" i="3"/>
  <c r="C1975" i="3"/>
  <c r="C1976" i="3"/>
  <c r="C1977" i="3"/>
  <c r="C1978" i="3"/>
  <c r="C1979" i="3"/>
  <c r="C1980" i="3"/>
  <c r="C1981" i="3"/>
  <c r="C1982" i="3"/>
  <c r="C1983" i="3"/>
  <c r="C1984" i="3"/>
  <c r="C1985" i="3"/>
  <c r="C1986" i="3"/>
  <c r="C1987" i="3"/>
  <c r="C1988" i="3"/>
  <c r="C1989" i="3"/>
  <c r="C1990" i="3"/>
  <c r="C1991" i="3"/>
  <c r="C1992" i="3"/>
  <c r="C1993" i="3"/>
  <c r="C1994" i="3"/>
  <c r="C1995" i="3"/>
  <c r="C1996" i="3"/>
  <c r="C1997" i="3"/>
  <c r="C1998" i="3"/>
  <c r="C1999" i="3"/>
  <c r="C2000" i="3"/>
  <c r="C2001" i="3"/>
  <c r="C2002" i="3"/>
  <c r="C2003" i="3"/>
  <c r="C2004" i="3"/>
  <c r="C2005" i="3"/>
  <c r="C2006" i="3"/>
  <c r="C2007" i="3"/>
  <c r="C2008" i="3"/>
  <c r="C2009" i="3"/>
  <c r="C2010" i="3"/>
  <c r="C2011" i="3"/>
  <c r="C2012" i="3"/>
  <c r="C2013" i="3"/>
  <c r="C2014" i="3"/>
  <c r="C2015" i="3"/>
  <c r="C2016" i="3"/>
  <c r="C2017" i="3"/>
  <c r="C2018" i="3"/>
  <c r="C2019" i="3"/>
  <c r="C2020" i="3"/>
  <c r="C2021" i="3"/>
  <c r="C2022" i="3"/>
  <c r="C2023" i="3"/>
  <c r="C2024" i="3"/>
  <c r="C2025" i="3"/>
  <c r="C2026" i="3"/>
  <c r="C2027" i="3"/>
  <c r="C2028" i="3"/>
  <c r="C2029" i="3"/>
  <c r="C2030" i="3"/>
  <c r="C2031" i="3"/>
  <c r="C2032" i="3"/>
  <c r="C2033" i="3"/>
  <c r="C2034" i="3"/>
  <c r="C2035" i="3"/>
  <c r="C2036" i="3"/>
  <c r="C2037" i="3"/>
  <c r="C2038" i="3"/>
  <c r="C2039" i="3"/>
  <c r="C2040" i="3"/>
  <c r="C2041" i="3"/>
  <c r="C2042" i="3"/>
  <c r="C2043" i="3"/>
  <c r="C2044" i="3"/>
  <c r="C2045" i="3"/>
  <c r="C2046" i="3"/>
  <c r="C2047" i="3"/>
  <c r="C2048" i="3"/>
  <c r="C2049" i="3"/>
  <c r="C2050" i="3"/>
  <c r="C2051" i="3"/>
  <c r="C2052" i="3"/>
  <c r="C2053" i="3"/>
  <c r="C2054" i="3"/>
  <c r="C2055" i="3"/>
  <c r="C2056" i="3"/>
  <c r="C2057" i="3"/>
  <c r="C2058" i="3"/>
  <c r="C2059" i="3"/>
  <c r="C2060" i="3"/>
  <c r="C2061" i="3"/>
  <c r="C2062" i="3"/>
  <c r="C2063" i="3"/>
  <c r="C2064" i="3"/>
  <c r="C2065" i="3"/>
  <c r="C2066" i="3"/>
  <c r="C2067" i="3"/>
  <c r="C2068" i="3"/>
  <c r="C2069" i="3"/>
  <c r="C2070" i="3"/>
  <c r="C2071" i="3"/>
  <c r="C2072" i="3"/>
  <c r="C2073" i="3"/>
  <c r="C2074" i="3"/>
  <c r="C2075" i="3"/>
  <c r="C2076" i="3"/>
  <c r="C2077" i="3"/>
  <c r="C2078" i="3"/>
  <c r="C2079" i="3"/>
  <c r="C2080" i="3"/>
  <c r="C2081" i="3"/>
  <c r="C2082" i="3"/>
  <c r="C2083" i="3"/>
  <c r="C2084" i="3"/>
  <c r="C2085" i="3"/>
  <c r="C2086" i="3"/>
  <c r="C2087" i="3"/>
  <c r="C2088" i="3"/>
  <c r="C2089" i="3"/>
  <c r="C2090" i="3"/>
  <c r="C2091" i="3"/>
  <c r="C2092" i="3"/>
  <c r="C2093" i="3"/>
  <c r="C2094" i="3"/>
  <c r="C2095" i="3"/>
  <c r="C2096" i="3"/>
  <c r="C2097" i="3"/>
  <c r="C2098" i="3"/>
  <c r="C2099" i="3"/>
  <c r="C2100" i="3"/>
  <c r="C2101" i="3"/>
  <c r="C2102" i="3"/>
  <c r="C2103" i="3"/>
  <c r="C2104" i="3"/>
  <c r="C2105" i="3"/>
  <c r="C2106" i="3"/>
  <c r="C2107" i="3"/>
  <c r="C2108" i="3"/>
  <c r="C2109" i="3"/>
  <c r="C2110" i="3"/>
  <c r="C2111" i="3"/>
  <c r="C2112" i="3"/>
  <c r="C2113" i="3"/>
  <c r="C2114" i="3"/>
  <c r="C2115" i="3"/>
  <c r="C2116" i="3"/>
  <c r="C2117" i="3"/>
  <c r="C2118" i="3"/>
  <c r="C2119" i="3"/>
  <c r="C2120" i="3"/>
  <c r="C2121" i="3"/>
  <c r="C2122" i="3"/>
  <c r="C2123" i="3"/>
  <c r="C2124" i="3"/>
  <c r="C2125" i="3"/>
  <c r="C2126" i="3"/>
  <c r="C2127" i="3"/>
  <c r="C2128" i="3"/>
  <c r="C2129" i="3"/>
  <c r="C2130" i="3"/>
  <c r="C2131" i="3"/>
  <c r="C2132" i="3"/>
  <c r="C2133" i="3"/>
  <c r="C2134" i="3"/>
  <c r="C2135" i="3"/>
  <c r="C2136" i="3"/>
  <c r="C2137" i="3"/>
  <c r="C2138" i="3"/>
  <c r="C2139" i="3"/>
  <c r="C2140" i="3"/>
  <c r="C2141" i="3"/>
  <c r="C2142" i="3"/>
  <c r="C2143" i="3"/>
  <c r="C2144" i="3"/>
  <c r="C2145" i="3"/>
  <c r="C2146" i="3"/>
  <c r="C2147" i="3"/>
  <c r="C2148" i="3"/>
  <c r="C2149" i="3"/>
  <c r="C2150" i="3"/>
  <c r="C2151" i="3"/>
  <c r="C2152" i="3"/>
  <c r="C2153" i="3"/>
  <c r="C2154" i="3"/>
  <c r="C2155" i="3"/>
  <c r="C2156" i="3"/>
  <c r="C2157" i="3"/>
  <c r="C2158" i="3"/>
  <c r="C2159" i="3"/>
  <c r="C2160" i="3"/>
  <c r="C2161" i="3"/>
  <c r="C2162" i="3"/>
  <c r="C2163" i="3"/>
  <c r="C2164" i="3"/>
  <c r="C2165" i="3"/>
  <c r="C2166" i="3"/>
  <c r="C2167" i="3"/>
  <c r="C2168" i="3"/>
  <c r="C2169" i="3"/>
  <c r="C2170" i="3"/>
  <c r="C2171" i="3"/>
  <c r="C2172" i="3"/>
  <c r="C2173" i="3"/>
  <c r="C2174" i="3"/>
  <c r="C2175" i="3"/>
  <c r="C2176" i="3"/>
  <c r="C2177" i="3"/>
  <c r="C2178" i="3"/>
  <c r="C2179" i="3"/>
  <c r="C2180" i="3"/>
  <c r="C2181" i="3"/>
  <c r="C2182" i="3"/>
  <c r="C2183" i="3"/>
  <c r="C2184" i="3"/>
  <c r="C2185" i="3"/>
  <c r="C2186" i="3"/>
  <c r="C2187" i="3"/>
  <c r="C2188" i="3"/>
  <c r="C2189" i="3"/>
  <c r="C2190" i="3"/>
  <c r="C2191" i="3"/>
  <c r="C2192" i="3"/>
  <c r="C2193" i="3"/>
  <c r="C2194" i="3"/>
  <c r="C2195" i="3"/>
  <c r="C2196" i="3"/>
  <c r="C2197" i="3"/>
  <c r="C2198" i="3"/>
  <c r="C2199" i="3"/>
  <c r="C2200" i="3"/>
  <c r="C2201" i="3"/>
  <c r="C2202" i="3"/>
  <c r="C2203" i="3"/>
  <c r="C2204" i="3"/>
  <c r="C2205" i="3"/>
  <c r="C2206" i="3"/>
  <c r="C2207" i="3"/>
  <c r="C2208" i="3"/>
  <c r="C2209" i="3"/>
  <c r="C2210" i="3"/>
  <c r="C2211" i="3"/>
  <c r="C2212" i="3"/>
  <c r="C2213" i="3"/>
  <c r="C2214" i="3"/>
  <c r="C2215" i="3"/>
  <c r="C2216" i="3"/>
  <c r="C2217" i="3"/>
  <c r="C2218" i="3"/>
  <c r="C2219" i="3"/>
  <c r="C2220" i="3"/>
  <c r="C2221" i="3"/>
  <c r="C2222" i="3"/>
  <c r="C2223" i="3"/>
  <c r="C2224" i="3"/>
  <c r="C2225" i="3"/>
  <c r="C2226" i="3"/>
  <c r="C2227" i="3"/>
  <c r="C2228" i="3"/>
  <c r="C2229" i="3"/>
  <c r="C2230" i="3"/>
  <c r="C2231" i="3"/>
  <c r="C2232" i="3"/>
  <c r="C2233" i="3"/>
  <c r="C2234" i="3"/>
  <c r="C2235" i="3"/>
  <c r="C2236" i="3"/>
  <c r="C2237" i="3"/>
  <c r="C2238" i="3"/>
  <c r="C2239" i="3"/>
  <c r="C2240" i="3"/>
  <c r="C2241" i="3"/>
  <c r="C2242" i="3"/>
  <c r="C2243" i="3"/>
  <c r="C2244" i="3"/>
  <c r="C2245" i="3"/>
  <c r="C2246" i="3"/>
  <c r="C2247" i="3"/>
  <c r="C2248" i="3"/>
  <c r="C2249" i="3"/>
  <c r="C2250" i="3"/>
  <c r="C2251" i="3"/>
  <c r="C2252" i="3"/>
  <c r="C2253" i="3"/>
  <c r="C2254" i="3"/>
  <c r="C2255" i="3"/>
  <c r="C2256" i="3"/>
  <c r="C2257" i="3"/>
  <c r="C2258" i="3"/>
  <c r="C2259" i="3"/>
  <c r="C2260" i="3"/>
  <c r="C2261" i="3"/>
  <c r="C2262" i="3"/>
  <c r="C2263" i="3"/>
  <c r="C2264" i="3"/>
  <c r="C2265" i="3"/>
  <c r="C2266" i="3"/>
  <c r="C2267" i="3"/>
  <c r="C2268" i="3"/>
  <c r="C2269" i="3"/>
  <c r="C2270" i="3"/>
  <c r="C2271" i="3"/>
  <c r="C2272" i="3"/>
  <c r="C2273" i="3"/>
  <c r="C2274" i="3"/>
  <c r="C2275" i="3"/>
  <c r="C2276" i="3"/>
  <c r="C2277" i="3"/>
  <c r="C2278" i="3"/>
  <c r="C2279" i="3"/>
  <c r="C2280" i="3"/>
  <c r="C2281" i="3"/>
  <c r="C2282" i="3"/>
  <c r="C2283" i="3"/>
  <c r="C2284" i="3"/>
  <c r="C2285" i="3"/>
  <c r="C2286" i="3"/>
  <c r="C2287" i="3"/>
  <c r="C2288" i="3"/>
  <c r="C2289" i="3"/>
  <c r="C2290" i="3"/>
  <c r="C2291" i="3"/>
  <c r="C2292" i="3"/>
  <c r="C2293" i="3"/>
  <c r="C2294" i="3"/>
  <c r="C2295" i="3"/>
  <c r="C2296" i="3"/>
  <c r="C2297" i="3"/>
  <c r="C2298" i="3"/>
  <c r="C2299" i="3"/>
  <c r="C2300" i="3"/>
  <c r="C2301" i="3"/>
  <c r="C2302" i="3"/>
  <c r="C2303" i="3"/>
  <c r="C2304" i="3"/>
  <c r="C2305" i="3"/>
  <c r="C2306" i="3"/>
  <c r="C2307" i="3"/>
  <c r="C2308" i="3"/>
  <c r="C2309" i="3"/>
  <c r="C2310" i="3"/>
  <c r="C2311" i="3"/>
  <c r="C2312" i="3"/>
  <c r="C2313" i="3"/>
  <c r="C2314" i="3"/>
  <c r="C2315" i="3"/>
  <c r="C2316" i="3"/>
  <c r="C2317" i="3"/>
  <c r="C2318" i="3"/>
  <c r="C2319" i="3"/>
  <c r="C2320" i="3"/>
  <c r="C2321" i="3"/>
  <c r="C2322" i="3"/>
  <c r="C2323" i="3"/>
  <c r="C2324" i="3"/>
  <c r="C2325" i="3"/>
  <c r="C2326" i="3"/>
  <c r="C2327" i="3"/>
  <c r="C2328" i="3"/>
  <c r="C2329" i="3"/>
  <c r="C2330" i="3"/>
  <c r="C2331" i="3"/>
  <c r="C2332" i="3"/>
  <c r="C2333" i="3"/>
  <c r="C2334" i="3"/>
  <c r="C2335" i="3"/>
  <c r="C2336" i="3"/>
  <c r="C2337" i="3"/>
  <c r="C2338" i="3"/>
  <c r="C2339" i="3"/>
  <c r="C2340" i="3"/>
  <c r="C2341" i="3"/>
  <c r="C2342" i="3"/>
  <c r="C2343" i="3"/>
  <c r="C2344" i="3"/>
  <c r="C2345" i="3"/>
  <c r="C2346" i="3"/>
  <c r="C2347" i="3"/>
  <c r="C2348" i="3"/>
  <c r="C2349" i="3"/>
  <c r="C2350" i="3"/>
  <c r="C2351" i="3"/>
  <c r="C2352" i="3"/>
  <c r="C2353" i="3"/>
  <c r="C2354" i="3"/>
  <c r="C2355" i="3"/>
  <c r="C2356" i="3"/>
  <c r="C2357" i="3"/>
  <c r="C2358" i="3"/>
  <c r="C2359" i="3"/>
  <c r="C2360" i="3"/>
  <c r="C2361" i="3"/>
  <c r="C2362" i="3"/>
  <c r="C2363" i="3"/>
  <c r="C2364" i="3"/>
  <c r="C2365" i="3"/>
  <c r="C2366" i="3"/>
  <c r="C2367" i="3"/>
  <c r="C2368" i="3"/>
  <c r="C2369" i="3"/>
  <c r="C2370" i="3"/>
  <c r="C2371" i="3"/>
  <c r="C2372" i="3"/>
  <c r="C2373" i="3"/>
  <c r="C2374" i="3"/>
  <c r="C2375" i="3"/>
  <c r="C2376" i="3"/>
  <c r="C2377" i="3"/>
  <c r="C2378" i="3"/>
  <c r="C2379" i="3"/>
  <c r="C2380" i="3"/>
  <c r="C2381" i="3"/>
  <c r="C2382" i="3"/>
  <c r="C2383" i="3"/>
  <c r="C2384" i="3"/>
  <c r="C2385" i="3"/>
  <c r="C2386" i="3"/>
  <c r="C2387" i="3"/>
  <c r="C2388" i="3"/>
  <c r="C2389" i="3"/>
  <c r="C2390" i="3"/>
  <c r="C2391" i="3"/>
  <c r="C2392" i="3"/>
  <c r="C2393" i="3"/>
  <c r="C2394" i="3"/>
  <c r="C2395" i="3"/>
  <c r="C2396" i="3"/>
  <c r="C2397" i="3"/>
  <c r="C2398" i="3"/>
  <c r="C2399" i="3"/>
  <c r="C2400" i="3"/>
  <c r="C2401" i="3"/>
  <c r="C2402" i="3"/>
  <c r="C2403" i="3"/>
  <c r="C2404" i="3"/>
  <c r="C2405" i="3"/>
  <c r="C2406" i="3"/>
  <c r="C2407" i="3"/>
  <c r="C2408" i="3"/>
  <c r="C2409" i="3"/>
  <c r="C2410" i="3"/>
  <c r="C2411" i="3"/>
  <c r="C2412" i="3"/>
  <c r="C2413" i="3"/>
  <c r="C2414" i="3"/>
  <c r="C2415" i="3"/>
  <c r="C2416" i="3"/>
  <c r="C2417" i="3"/>
  <c r="C2418" i="3"/>
  <c r="C2419" i="3"/>
  <c r="C2420" i="3"/>
  <c r="C2421" i="3"/>
  <c r="C2422" i="3"/>
  <c r="C2423" i="3"/>
  <c r="C2424" i="3"/>
  <c r="C2425" i="3"/>
  <c r="C2426" i="3"/>
  <c r="C2427" i="3"/>
  <c r="C2428" i="3"/>
  <c r="C2429" i="3"/>
  <c r="C2430" i="3"/>
  <c r="C2431" i="3"/>
  <c r="C2432" i="3"/>
  <c r="C2433" i="3"/>
  <c r="C2434" i="3"/>
  <c r="C2435" i="3"/>
  <c r="C2436" i="3"/>
  <c r="C2437" i="3"/>
  <c r="C2438" i="3"/>
  <c r="C2439" i="3"/>
  <c r="C2440" i="3"/>
  <c r="C2441" i="3"/>
  <c r="C2442" i="3"/>
  <c r="C2443" i="3"/>
  <c r="C2444" i="3"/>
  <c r="C2445" i="3"/>
  <c r="C2446" i="3"/>
  <c r="C2447" i="3"/>
  <c r="C2448" i="3"/>
  <c r="C2449" i="3"/>
  <c r="C2450" i="3"/>
  <c r="C2451" i="3"/>
  <c r="C2452" i="3"/>
  <c r="C2453" i="3"/>
  <c r="C2454" i="3"/>
  <c r="C2455" i="3"/>
  <c r="C2456" i="3"/>
  <c r="C2457" i="3"/>
  <c r="C2458" i="3"/>
  <c r="C2459" i="3"/>
  <c r="C2460" i="3"/>
  <c r="C2461" i="3"/>
  <c r="C2462" i="3"/>
  <c r="C2463" i="3"/>
  <c r="C2464" i="3"/>
  <c r="C2465" i="3"/>
  <c r="C2466" i="3"/>
  <c r="C2467" i="3"/>
  <c r="C2468" i="3"/>
  <c r="C2469" i="3"/>
  <c r="C2470" i="3"/>
  <c r="C2471" i="3"/>
  <c r="C2472" i="3"/>
  <c r="C2473" i="3"/>
  <c r="C2474" i="3"/>
  <c r="C2475" i="3"/>
  <c r="C2476" i="3"/>
  <c r="C2477" i="3"/>
  <c r="C2478" i="3"/>
  <c r="C2479" i="3"/>
  <c r="C2480" i="3"/>
  <c r="C2481" i="3"/>
  <c r="C2482" i="3"/>
  <c r="C2483" i="3"/>
  <c r="C2484" i="3"/>
  <c r="C2485" i="3"/>
  <c r="C2486" i="3"/>
  <c r="C2487" i="3"/>
  <c r="C2488" i="3"/>
  <c r="C2489" i="3"/>
  <c r="C2490" i="3"/>
  <c r="C2491" i="3"/>
  <c r="C2492" i="3"/>
  <c r="C2493" i="3"/>
  <c r="C2494" i="3"/>
  <c r="C2495" i="3"/>
  <c r="C2496" i="3"/>
  <c r="C2497" i="3"/>
  <c r="C2498" i="3"/>
  <c r="C2499" i="3"/>
  <c r="C2500" i="3"/>
  <c r="C2501" i="3"/>
  <c r="C2502" i="3"/>
  <c r="C2503" i="3"/>
  <c r="C2504" i="3"/>
  <c r="C2505" i="3"/>
  <c r="C2506" i="3"/>
  <c r="C2507" i="3"/>
  <c r="C2508" i="3"/>
  <c r="C2509" i="3"/>
  <c r="C2510" i="3"/>
  <c r="C2511" i="3"/>
  <c r="C2512" i="3"/>
  <c r="C2513" i="3"/>
  <c r="C2514" i="3"/>
  <c r="C2515" i="3"/>
  <c r="C2516" i="3"/>
  <c r="C2517" i="3"/>
  <c r="C2518" i="3"/>
  <c r="C2519" i="3"/>
  <c r="C2520" i="3"/>
  <c r="C2521" i="3"/>
  <c r="C2522" i="3"/>
  <c r="C2523" i="3"/>
  <c r="C2524" i="3"/>
  <c r="C2525" i="3"/>
  <c r="C2526" i="3"/>
  <c r="C2527" i="3"/>
  <c r="C2528" i="3"/>
  <c r="C2529" i="3"/>
  <c r="C2530" i="3"/>
  <c r="C2531" i="3"/>
  <c r="C2532" i="3"/>
  <c r="C2533" i="3"/>
  <c r="C2534" i="3"/>
  <c r="C2535" i="3"/>
  <c r="C2536" i="3"/>
  <c r="C2537" i="3"/>
  <c r="C2538" i="3"/>
  <c r="C2539" i="3"/>
  <c r="C2540" i="3"/>
  <c r="C2541" i="3"/>
  <c r="C2542" i="3"/>
  <c r="C2543" i="3"/>
  <c r="C2544" i="3"/>
  <c r="C2545" i="3"/>
  <c r="C2546" i="3"/>
  <c r="C2547" i="3"/>
  <c r="C2548" i="3"/>
  <c r="C2549" i="3"/>
  <c r="C2550" i="3"/>
  <c r="C2551" i="3"/>
  <c r="C2552" i="3"/>
  <c r="C2553" i="3"/>
  <c r="C2554" i="3"/>
  <c r="C2555" i="3"/>
  <c r="C2556" i="3"/>
  <c r="C2557" i="3"/>
  <c r="C2558" i="3"/>
  <c r="C2559" i="3"/>
  <c r="C2560" i="3"/>
  <c r="C2561" i="3"/>
  <c r="C2562" i="3"/>
  <c r="C2563" i="3"/>
  <c r="C2564" i="3"/>
  <c r="C2565" i="3"/>
  <c r="C2566" i="3"/>
  <c r="C2567" i="3"/>
  <c r="C2568" i="3"/>
  <c r="C2569" i="3"/>
  <c r="C2570" i="3"/>
  <c r="C2571" i="3"/>
  <c r="C2572" i="3"/>
  <c r="C2573" i="3"/>
  <c r="C2574" i="3"/>
  <c r="C2575" i="3"/>
  <c r="C2576" i="3"/>
  <c r="C2577" i="3"/>
  <c r="C2578" i="3"/>
  <c r="C2579" i="3"/>
  <c r="C2580" i="3"/>
  <c r="C2581" i="3"/>
  <c r="C2582" i="3"/>
  <c r="C2583" i="3"/>
  <c r="C2584" i="3"/>
  <c r="C2585" i="3"/>
  <c r="C2586" i="3"/>
  <c r="C2587" i="3"/>
  <c r="C2588" i="3"/>
  <c r="C2589" i="3"/>
  <c r="C2590" i="3"/>
  <c r="C2591" i="3"/>
  <c r="C2592" i="3"/>
  <c r="C2593" i="3"/>
  <c r="C2594" i="3"/>
  <c r="C2595" i="3"/>
  <c r="C2596" i="3"/>
  <c r="C2597" i="3"/>
  <c r="C2598" i="3"/>
  <c r="C2599" i="3"/>
  <c r="C2600" i="3"/>
  <c r="C2601" i="3"/>
  <c r="C2602" i="3"/>
  <c r="C2603" i="3"/>
  <c r="C2604" i="3"/>
  <c r="C2605" i="3"/>
  <c r="C2606" i="3"/>
  <c r="C2607" i="3"/>
  <c r="C2608" i="3"/>
  <c r="C2609" i="3"/>
  <c r="C2610" i="3"/>
  <c r="C2611" i="3"/>
  <c r="C2612" i="3"/>
  <c r="C2613" i="3"/>
  <c r="C2614" i="3"/>
  <c r="C2615" i="3"/>
  <c r="C2616" i="3"/>
  <c r="C2617" i="3"/>
  <c r="C2618" i="3"/>
  <c r="C2619" i="3"/>
  <c r="C2620" i="3"/>
  <c r="C2621" i="3"/>
  <c r="C2622" i="3"/>
  <c r="C2623" i="3"/>
  <c r="C2624" i="3"/>
  <c r="C2625" i="3"/>
  <c r="C2626" i="3"/>
  <c r="C2627" i="3"/>
  <c r="C2628" i="3"/>
  <c r="C2629" i="3"/>
  <c r="C2630" i="3"/>
  <c r="C2631" i="3"/>
  <c r="C2632" i="3"/>
  <c r="C2633" i="3"/>
  <c r="C2634" i="3"/>
  <c r="C2635" i="3"/>
  <c r="C2636" i="3"/>
  <c r="C2637" i="3"/>
  <c r="C2638" i="3"/>
  <c r="C2639" i="3"/>
  <c r="C2640" i="3"/>
  <c r="C2641" i="3"/>
  <c r="C2642" i="3"/>
  <c r="C2643" i="3"/>
  <c r="C2644" i="3"/>
  <c r="C2645" i="3"/>
  <c r="C2646" i="3"/>
  <c r="C2647" i="3"/>
  <c r="C2648" i="3"/>
  <c r="C2649" i="3"/>
  <c r="C2650" i="3"/>
  <c r="C2651" i="3"/>
  <c r="C2652" i="3"/>
  <c r="C2653" i="3"/>
  <c r="C2654" i="3"/>
  <c r="C2655" i="3"/>
  <c r="C2656" i="3"/>
  <c r="C2657" i="3"/>
  <c r="C2658" i="3"/>
  <c r="C2659" i="3"/>
  <c r="C2660" i="3"/>
  <c r="C2661" i="3"/>
  <c r="C2662" i="3"/>
  <c r="C2663" i="3"/>
  <c r="C2664" i="3"/>
  <c r="C2665" i="3"/>
  <c r="C2666" i="3"/>
  <c r="C2667" i="3"/>
  <c r="C2668" i="3"/>
  <c r="C2669" i="3"/>
  <c r="C2670" i="3"/>
  <c r="C2671" i="3"/>
  <c r="C2672" i="3"/>
  <c r="C2673" i="3"/>
  <c r="C2674" i="3"/>
  <c r="C2675" i="3"/>
  <c r="C2676" i="3"/>
  <c r="C2677" i="3"/>
  <c r="C2678" i="3"/>
  <c r="C2679" i="3"/>
  <c r="C2680" i="3"/>
  <c r="C2681" i="3"/>
  <c r="C2682" i="3"/>
  <c r="C2683" i="3"/>
  <c r="C2684" i="3"/>
  <c r="C2685" i="3"/>
  <c r="C2686" i="3"/>
  <c r="C2687" i="3"/>
  <c r="C2688" i="3"/>
  <c r="C2689" i="3"/>
  <c r="C2690" i="3"/>
  <c r="C2691" i="3"/>
  <c r="C2692" i="3"/>
  <c r="C2693" i="3"/>
  <c r="C2694" i="3"/>
  <c r="C2695" i="3"/>
  <c r="C2696" i="3"/>
  <c r="C2697" i="3"/>
  <c r="C2698" i="3"/>
  <c r="C2699" i="3"/>
  <c r="C2700" i="3"/>
  <c r="C2701" i="3"/>
  <c r="C2702" i="3"/>
  <c r="C2703" i="3"/>
  <c r="C2704" i="3"/>
  <c r="C2705" i="3"/>
  <c r="C2706" i="3"/>
  <c r="C2707" i="3"/>
  <c r="C2708" i="3"/>
  <c r="C2709" i="3"/>
  <c r="C2710" i="3"/>
  <c r="C2711" i="3"/>
  <c r="C2712" i="3"/>
  <c r="C2713" i="3"/>
  <c r="C2714" i="3"/>
  <c r="C2715" i="3"/>
  <c r="C2716" i="3"/>
  <c r="C2717" i="3"/>
  <c r="C2718" i="3"/>
  <c r="C2719" i="3"/>
  <c r="C2720" i="3"/>
  <c r="C2721" i="3"/>
  <c r="C2722" i="3"/>
  <c r="C2723" i="3"/>
  <c r="C2724" i="3"/>
  <c r="C2725" i="3"/>
  <c r="C2726" i="3"/>
  <c r="C2727" i="3"/>
  <c r="C2728" i="3"/>
  <c r="C2729" i="3"/>
  <c r="C2730" i="3"/>
  <c r="C2731" i="3"/>
  <c r="C2732" i="3"/>
  <c r="C2733" i="3"/>
  <c r="C2734" i="3"/>
  <c r="C2735" i="3"/>
  <c r="C2736" i="3"/>
  <c r="C2737" i="3"/>
  <c r="C2738" i="3"/>
  <c r="C2739" i="3"/>
  <c r="C2740" i="3"/>
  <c r="C2741" i="3"/>
  <c r="C2742" i="3"/>
  <c r="C2743" i="3"/>
  <c r="C2744" i="3"/>
  <c r="C2745" i="3"/>
  <c r="C2746" i="3"/>
  <c r="C2747" i="3"/>
  <c r="C2748" i="3"/>
  <c r="C2749" i="3"/>
  <c r="C2750" i="3"/>
  <c r="C2751" i="3"/>
  <c r="C2752" i="3"/>
  <c r="C2753" i="3"/>
  <c r="C2754" i="3"/>
  <c r="C2755" i="3"/>
  <c r="C2756" i="3"/>
  <c r="C2757" i="3"/>
  <c r="C2758" i="3"/>
  <c r="C2759" i="3"/>
  <c r="C2760" i="3"/>
  <c r="C2761" i="3"/>
  <c r="C2762" i="3"/>
  <c r="C2763" i="3"/>
  <c r="C2764" i="3"/>
  <c r="C2765" i="3"/>
  <c r="C2766" i="3"/>
  <c r="C2767" i="3"/>
  <c r="C2768" i="3"/>
  <c r="C2769" i="3"/>
  <c r="C2770" i="3"/>
  <c r="C2771" i="3"/>
  <c r="C2772" i="3"/>
  <c r="C2773" i="3"/>
  <c r="C2774" i="3"/>
  <c r="C2775" i="3"/>
  <c r="C2776" i="3"/>
  <c r="C2777" i="3"/>
  <c r="C2778" i="3"/>
  <c r="C2779" i="3"/>
  <c r="C2780" i="3"/>
  <c r="C2781" i="3"/>
  <c r="C2782" i="3"/>
  <c r="C2783" i="3"/>
  <c r="C2784" i="3"/>
  <c r="C2785" i="3"/>
  <c r="C2786" i="3"/>
  <c r="C2787" i="3"/>
  <c r="C2788" i="3"/>
  <c r="C2789" i="3"/>
  <c r="C2790" i="3"/>
  <c r="C2791" i="3"/>
  <c r="C2792" i="3"/>
  <c r="C2793" i="3"/>
  <c r="C2794" i="3"/>
  <c r="C2795" i="3"/>
  <c r="C2796" i="3"/>
  <c r="C2797" i="3"/>
  <c r="C2798" i="3"/>
  <c r="C2799" i="3"/>
  <c r="C2800" i="3"/>
  <c r="C2801" i="3"/>
  <c r="C2802" i="3"/>
  <c r="C2803" i="3"/>
  <c r="C2804" i="3"/>
  <c r="C2805" i="3"/>
  <c r="C2806" i="3"/>
  <c r="C2807" i="3"/>
  <c r="C2808" i="3"/>
  <c r="C2809" i="3"/>
  <c r="C2810" i="3"/>
  <c r="C2811" i="3"/>
  <c r="C2812" i="3"/>
  <c r="C2813" i="3"/>
  <c r="C2814" i="3"/>
  <c r="C2815" i="3"/>
  <c r="C2816" i="3"/>
  <c r="C2817" i="3"/>
  <c r="C2818" i="3"/>
  <c r="C2819" i="3"/>
  <c r="C2820" i="3"/>
  <c r="C2821" i="3"/>
  <c r="C2822" i="3"/>
  <c r="C2823" i="3"/>
  <c r="C2824" i="3"/>
  <c r="C2825" i="3"/>
  <c r="C2826" i="3"/>
  <c r="C2827" i="3"/>
  <c r="C2828" i="3"/>
  <c r="C2829" i="3"/>
  <c r="C2830" i="3"/>
  <c r="C2831" i="3"/>
  <c r="C2832" i="3"/>
  <c r="C2833" i="3"/>
  <c r="C2834" i="3"/>
  <c r="C2835" i="3"/>
  <c r="C2836" i="3"/>
  <c r="C2837" i="3"/>
  <c r="C2838" i="3"/>
  <c r="C2839" i="3"/>
  <c r="C2840" i="3"/>
  <c r="C2841" i="3"/>
  <c r="C2842" i="3"/>
  <c r="C2843" i="3"/>
  <c r="C2844" i="3"/>
  <c r="C2845" i="3"/>
  <c r="C2846" i="3"/>
  <c r="C2847" i="3"/>
  <c r="C2848" i="3"/>
  <c r="C2849" i="3"/>
  <c r="C2850" i="3"/>
  <c r="C2851" i="3"/>
  <c r="C2852" i="3"/>
  <c r="C2853" i="3"/>
  <c r="C2854" i="3"/>
  <c r="C2855" i="3"/>
  <c r="C2856" i="3"/>
  <c r="C2857" i="3"/>
  <c r="C2858" i="3"/>
  <c r="C2859" i="3"/>
  <c r="C2860" i="3"/>
  <c r="C2861" i="3"/>
  <c r="C2862" i="3"/>
  <c r="C2863" i="3"/>
  <c r="C2864" i="3"/>
  <c r="C2865" i="3"/>
  <c r="C2866" i="3"/>
  <c r="C2867" i="3"/>
  <c r="C2868" i="3"/>
  <c r="C2869" i="3"/>
  <c r="C2870" i="3"/>
  <c r="C2871" i="3"/>
  <c r="C2872" i="3"/>
  <c r="C2873" i="3"/>
  <c r="C2874" i="3"/>
  <c r="C2875" i="3"/>
  <c r="C2876" i="3"/>
  <c r="C2877" i="3"/>
  <c r="C2878" i="3"/>
  <c r="C2879" i="3"/>
  <c r="C2880" i="3"/>
  <c r="C2881" i="3"/>
  <c r="C2882" i="3"/>
  <c r="C2883" i="3"/>
  <c r="C2884" i="3"/>
  <c r="C2885" i="3"/>
  <c r="C2886" i="3"/>
  <c r="C2887" i="3"/>
  <c r="C2888" i="3"/>
  <c r="C2889" i="3"/>
  <c r="C2890" i="3"/>
  <c r="C2891" i="3"/>
  <c r="C2892" i="3"/>
  <c r="C2893" i="3"/>
  <c r="C2894" i="3"/>
  <c r="C2895" i="3"/>
  <c r="C2896" i="3"/>
  <c r="C2897" i="3"/>
  <c r="C2898" i="3"/>
  <c r="C2899" i="3"/>
  <c r="C2900" i="3"/>
  <c r="C2901" i="3"/>
  <c r="C2902" i="3"/>
  <c r="C2903" i="3"/>
  <c r="C2904" i="3"/>
  <c r="C2905" i="3"/>
  <c r="C2906" i="3"/>
  <c r="C2907" i="3"/>
  <c r="C2908" i="3"/>
  <c r="C2909" i="3"/>
  <c r="C2910" i="3"/>
  <c r="C2911" i="3"/>
  <c r="C2912" i="3"/>
  <c r="C2913" i="3"/>
  <c r="C2914" i="3"/>
  <c r="C2915" i="3"/>
  <c r="C2916" i="3"/>
  <c r="C2917" i="3"/>
  <c r="C2918" i="3"/>
  <c r="C2919" i="3"/>
  <c r="C2920" i="3"/>
  <c r="C2921" i="3"/>
  <c r="C2922" i="3"/>
  <c r="C2923" i="3"/>
  <c r="C2924" i="3"/>
  <c r="C2925" i="3"/>
  <c r="C2926" i="3"/>
  <c r="C2927" i="3"/>
  <c r="C2928" i="3"/>
  <c r="C2929" i="3"/>
  <c r="C2930" i="3"/>
  <c r="C2931" i="3"/>
  <c r="C2932" i="3"/>
  <c r="C2933" i="3"/>
  <c r="C2934" i="3"/>
  <c r="C2935" i="3"/>
  <c r="C2936" i="3"/>
  <c r="C2937" i="3"/>
  <c r="C2938" i="3"/>
  <c r="C2939" i="3"/>
  <c r="C2940" i="3"/>
  <c r="C2941" i="3"/>
  <c r="C2942" i="3"/>
  <c r="C2943" i="3"/>
  <c r="C2944" i="3"/>
  <c r="C2945" i="3"/>
  <c r="C2946" i="3"/>
  <c r="C2947" i="3"/>
  <c r="C2948" i="3"/>
  <c r="C2949" i="3"/>
  <c r="C2950" i="3"/>
  <c r="C2951" i="3"/>
  <c r="C2952" i="3"/>
  <c r="C2953" i="3"/>
  <c r="C2954" i="3"/>
  <c r="C2955" i="3"/>
  <c r="C2956" i="3"/>
  <c r="C2957" i="3"/>
  <c r="C2958" i="3"/>
  <c r="C2959" i="3"/>
  <c r="C2960" i="3"/>
  <c r="C2961" i="3"/>
  <c r="C2962" i="3"/>
  <c r="C2963" i="3"/>
  <c r="C2964" i="3"/>
  <c r="C2965" i="3"/>
  <c r="C2966" i="3"/>
  <c r="C2967" i="3"/>
  <c r="C2968" i="3"/>
  <c r="C2969" i="3"/>
  <c r="C2970" i="3"/>
  <c r="C2971" i="3"/>
  <c r="C2972" i="3"/>
  <c r="C2973" i="3"/>
  <c r="C2974" i="3"/>
  <c r="C2975" i="3"/>
  <c r="C2976" i="3"/>
  <c r="C2977" i="3"/>
  <c r="C2978" i="3"/>
  <c r="C2979" i="3"/>
  <c r="C2980" i="3"/>
  <c r="C2981" i="3"/>
  <c r="C2982" i="3"/>
  <c r="C2983" i="3"/>
  <c r="C2984" i="3"/>
  <c r="C2985" i="3"/>
  <c r="C2986" i="3"/>
  <c r="C2987" i="3"/>
  <c r="C2988" i="3"/>
  <c r="C2989" i="3"/>
  <c r="C2990" i="3"/>
  <c r="C2991" i="3"/>
  <c r="C2992" i="3"/>
  <c r="C2993" i="3"/>
  <c r="C2994" i="3"/>
  <c r="C2995" i="3"/>
  <c r="C2996" i="3"/>
  <c r="C2997" i="3"/>
  <c r="C2998" i="3"/>
  <c r="C2999" i="3"/>
  <c r="C3000" i="3"/>
  <c r="C3001" i="3"/>
  <c r="C3002" i="3"/>
  <c r="C3003" i="3"/>
  <c r="C3004" i="3"/>
  <c r="C3005" i="3"/>
  <c r="C3006" i="3"/>
  <c r="C3007" i="3"/>
  <c r="C3008" i="3"/>
  <c r="C3009" i="3"/>
  <c r="C3010" i="3"/>
  <c r="C3011" i="3"/>
  <c r="C3012" i="3"/>
  <c r="C3013" i="3"/>
  <c r="C3014" i="3"/>
  <c r="C3015" i="3"/>
  <c r="C3016" i="3"/>
  <c r="C3017" i="3"/>
  <c r="C3018" i="3"/>
  <c r="C3019" i="3"/>
  <c r="C3020" i="3"/>
  <c r="C3021" i="3"/>
  <c r="C3022" i="3"/>
  <c r="C3023" i="3"/>
  <c r="C3024" i="3"/>
  <c r="C3025" i="3"/>
  <c r="C3026" i="3"/>
  <c r="C3027" i="3"/>
  <c r="C3028" i="3"/>
  <c r="C3029" i="3"/>
  <c r="C3030" i="3"/>
  <c r="C3031" i="3"/>
  <c r="C3032" i="3"/>
  <c r="C3033" i="3"/>
  <c r="C3034" i="3"/>
  <c r="C3035" i="3"/>
  <c r="C3036" i="3"/>
  <c r="C3037" i="3"/>
  <c r="C3038" i="3"/>
  <c r="C3039" i="3"/>
  <c r="C3040" i="3"/>
  <c r="C3041" i="3"/>
  <c r="C3042" i="3"/>
  <c r="C3043" i="3"/>
  <c r="C3044" i="3"/>
  <c r="C3045" i="3"/>
  <c r="C3046" i="3"/>
  <c r="C3047" i="3"/>
  <c r="C3048" i="3"/>
  <c r="C3049" i="3"/>
  <c r="C3050" i="3"/>
  <c r="C3051" i="3"/>
  <c r="C3052" i="3"/>
  <c r="C3053" i="3"/>
  <c r="C3054" i="3"/>
  <c r="C3055" i="3"/>
  <c r="C3056" i="3"/>
  <c r="C3057" i="3"/>
  <c r="C3058" i="3"/>
  <c r="C3059" i="3"/>
  <c r="C3060" i="3"/>
  <c r="C3061" i="3"/>
  <c r="C3062" i="3"/>
  <c r="C3063" i="3"/>
  <c r="C3064" i="3"/>
  <c r="C3065" i="3"/>
  <c r="C3066" i="3"/>
  <c r="C3067" i="3"/>
  <c r="C3068" i="3"/>
  <c r="C3069" i="3"/>
  <c r="C3070" i="3"/>
  <c r="C3071" i="3"/>
  <c r="C3072" i="3"/>
  <c r="C3073" i="3"/>
  <c r="C3074" i="3"/>
  <c r="C3075" i="3"/>
  <c r="C3076" i="3"/>
  <c r="C3077" i="3"/>
  <c r="C3078" i="3"/>
  <c r="C3079" i="3"/>
  <c r="C3080" i="3"/>
  <c r="C3081" i="3"/>
  <c r="C3082" i="3"/>
  <c r="C3083" i="3"/>
  <c r="C3084" i="3"/>
  <c r="C3085" i="3"/>
  <c r="C3086" i="3"/>
  <c r="C3087" i="3"/>
  <c r="C3088" i="3"/>
  <c r="C3089" i="3"/>
  <c r="C3090" i="3"/>
  <c r="C3091" i="3"/>
  <c r="C3092" i="3"/>
  <c r="C3093" i="3"/>
  <c r="C3094" i="3"/>
  <c r="C3095" i="3"/>
  <c r="C3096" i="3"/>
  <c r="C3097" i="3"/>
  <c r="C3098" i="3"/>
  <c r="C3099" i="3"/>
  <c r="C3100" i="3"/>
  <c r="C3101" i="3"/>
  <c r="C3102" i="3"/>
  <c r="C3103" i="3"/>
  <c r="C3104" i="3"/>
  <c r="C3105" i="3"/>
  <c r="C3106" i="3"/>
  <c r="C3107" i="3"/>
  <c r="C3108" i="3"/>
  <c r="C3109" i="3"/>
  <c r="C3110" i="3"/>
  <c r="C3111" i="3"/>
  <c r="C3112" i="3"/>
  <c r="C3113" i="3"/>
  <c r="C3114" i="3"/>
  <c r="C3115" i="3"/>
  <c r="C3116" i="3"/>
  <c r="C3117" i="3"/>
  <c r="C3118" i="3"/>
  <c r="C3119" i="3"/>
  <c r="C3120" i="3"/>
  <c r="C3121" i="3"/>
  <c r="C3122" i="3"/>
  <c r="C3123" i="3"/>
  <c r="C3124" i="3"/>
  <c r="C3125" i="3"/>
  <c r="C3126" i="3"/>
  <c r="C3127" i="3"/>
  <c r="C3128" i="3"/>
  <c r="C3129" i="3"/>
  <c r="C3130" i="3"/>
  <c r="C3131" i="3"/>
  <c r="C3132" i="3"/>
  <c r="C3133" i="3"/>
  <c r="C3134" i="3"/>
  <c r="C3135" i="3"/>
  <c r="C3136" i="3"/>
  <c r="C3137" i="3"/>
  <c r="C3138" i="3"/>
  <c r="C3139" i="3"/>
  <c r="C3140" i="3"/>
  <c r="C3141" i="3"/>
  <c r="C3142" i="3"/>
  <c r="C3143" i="3"/>
  <c r="C3144" i="3"/>
  <c r="C3145" i="3"/>
  <c r="C3146" i="3"/>
  <c r="C3147" i="3"/>
  <c r="C3148" i="3"/>
  <c r="C3149" i="3"/>
  <c r="C3150" i="3"/>
  <c r="C3151" i="3"/>
  <c r="C3152" i="3"/>
  <c r="C3153" i="3"/>
  <c r="C3154" i="3"/>
  <c r="C3155" i="3"/>
  <c r="C3156" i="3"/>
  <c r="C3157" i="3"/>
  <c r="C3158" i="3"/>
  <c r="C3159" i="3"/>
  <c r="C3160" i="3"/>
  <c r="C3161" i="3"/>
  <c r="C3162" i="3"/>
  <c r="C3163" i="3"/>
  <c r="C3164" i="3"/>
  <c r="C3165" i="3"/>
  <c r="C3166" i="3"/>
  <c r="C3167" i="3"/>
  <c r="C3168" i="3"/>
  <c r="C3169" i="3"/>
  <c r="C3170" i="3"/>
  <c r="C3171" i="3"/>
  <c r="C3172" i="3"/>
  <c r="C3173" i="3"/>
  <c r="C3174" i="3"/>
  <c r="C3175" i="3"/>
  <c r="C3176" i="3"/>
  <c r="C3177" i="3"/>
  <c r="C3178" i="3"/>
  <c r="C3179" i="3"/>
  <c r="C3180" i="3"/>
  <c r="C3181" i="3"/>
  <c r="C3182" i="3"/>
  <c r="C3183" i="3"/>
  <c r="C3184" i="3"/>
  <c r="C3185" i="3"/>
  <c r="C3186" i="3"/>
  <c r="C3187" i="3"/>
  <c r="C3188" i="3"/>
  <c r="C3189" i="3"/>
  <c r="C3190" i="3"/>
  <c r="C3191" i="3"/>
  <c r="C3192" i="3"/>
  <c r="C3193" i="3"/>
  <c r="C3194" i="3"/>
  <c r="C3195" i="3"/>
  <c r="C3196" i="3"/>
  <c r="C3197" i="3"/>
  <c r="C3198" i="3"/>
  <c r="C3199" i="3"/>
  <c r="C3200" i="3"/>
  <c r="C3201" i="3"/>
  <c r="C3202" i="3"/>
  <c r="C3203" i="3"/>
  <c r="C3204" i="3"/>
  <c r="C3205" i="3"/>
  <c r="C3206" i="3"/>
  <c r="C3207" i="3"/>
  <c r="C3208" i="3"/>
  <c r="C3209" i="3"/>
  <c r="C3210" i="3"/>
  <c r="C3211" i="3"/>
  <c r="C3212" i="3"/>
  <c r="C3213" i="3"/>
  <c r="C3214" i="3"/>
  <c r="C3215" i="3"/>
  <c r="C3216" i="3"/>
  <c r="C3217" i="3"/>
  <c r="C3218" i="3"/>
  <c r="C3219" i="3"/>
  <c r="C3220" i="3"/>
  <c r="C3221" i="3"/>
  <c r="C3222" i="3"/>
  <c r="C3223" i="3"/>
  <c r="C3224" i="3"/>
  <c r="C3225" i="3"/>
  <c r="C3226" i="3"/>
  <c r="C3227" i="3"/>
  <c r="C3228" i="3"/>
  <c r="C3229" i="3"/>
  <c r="C3230" i="3"/>
  <c r="C3231" i="3"/>
  <c r="C3232" i="3"/>
  <c r="C3233" i="3"/>
  <c r="C3234" i="3"/>
  <c r="C3235" i="3"/>
  <c r="C3236" i="3"/>
  <c r="C3237" i="3"/>
  <c r="C3238" i="3"/>
  <c r="C3239" i="3"/>
  <c r="C3240" i="3"/>
  <c r="C3241" i="3"/>
  <c r="C3242" i="3"/>
  <c r="C3243" i="3"/>
  <c r="C3244" i="3"/>
  <c r="C3245" i="3"/>
  <c r="C3246" i="3"/>
  <c r="C3247" i="3"/>
  <c r="C3248" i="3"/>
  <c r="C3249" i="3"/>
  <c r="C3250" i="3"/>
  <c r="C3251" i="3"/>
  <c r="C3252" i="3"/>
  <c r="C3253" i="3"/>
  <c r="C3254" i="3"/>
  <c r="C3255" i="3"/>
  <c r="C3256" i="3"/>
  <c r="C3257" i="3"/>
  <c r="C3258" i="3"/>
  <c r="C3259" i="3"/>
  <c r="C3260" i="3"/>
  <c r="C3261" i="3"/>
  <c r="C3262" i="3"/>
  <c r="C3263" i="3"/>
  <c r="C3264" i="3"/>
  <c r="C3265" i="3"/>
  <c r="C3266" i="3"/>
  <c r="C3267" i="3"/>
  <c r="C3268" i="3"/>
  <c r="C3269" i="3"/>
  <c r="C3270" i="3"/>
  <c r="C3271" i="3"/>
  <c r="C3272" i="3"/>
  <c r="C3273" i="3"/>
  <c r="C3274" i="3"/>
  <c r="C3275" i="3"/>
  <c r="C3276" i="3"/>
  <c r="C3277" i="3"/>
  <c r="C3278" i="3"/>
  <c r="C3279" i="3"/>
  <c r="C3280" i="3"/>
  <c r="C3281" i="3"/>
  <c r="C3282" i="3"/>
  <c r="C3283" i="3"/>
  <c r="C3284" i="3"/>
  <c r="C3285" i="3"/>
  <c r="C3286" i="3"/>
  <c r="C3287" i="3"/>
  <c r="C3288" i="3"/>
  <c r="C3289" i="3"/>
  <c r="C3290" i="3"/>
  <c r="C3291" i="3"/>
  <c r="C3292" i="3"/>
  <c r="C3293" i="3"/>
  <c r="C3294" i="3"/>
  <c r="C3295" i="3"/>
  <c r="C3296" i="3"/>
  <c r="C3297" i="3"/>
  <c r="C3298" i="3"/>
  <c r="C3299" i="3"/>
  <c r="C3300" i="3"/>
  <c r="C3301" i="3"/>
  <c r="C3302" i="3"/>
  <c r="C3303" i="3"/>
  <c r="C3304" i="3"/>
  <c r="C3305" i="3"/>
  <c r="C3306" i="3"/>
  <c r="C3307" i="3"/>
  <c r="C3308" i="3"/>
  <c r="C3309" i="3"/>
  <c r="C3310" i="3"/>
  <c r="C3311" i="3"/>
  <c r="C3312" i="3"/>
  <c r="C3313" i="3"/>
  <c r="C3314" i="3"/>
  <c r="C3315" i="3"/>
  <c r="C3316" i="3"/>
  <c r="C3317" i="3"/>
  <c r="C3318" i="3"/>
  <c r="C3319" i="3"/>
  <c r="C3320" i="3"/>
  <c r="C3321" i="3"/>
  <c r="C3322" i="3"/>
  <c r="C3323" i="3"/>
  <c r="C3324" i="3"/>
  <c r="C3325" i="3"/>
  <c r="C3326" i="3"/>
  <c r="C3327" i="3"/>
  <c r="C3328" i="3"/>
  <c r="C3329" i="3"/>
  <c r="C3330" i="3"/>
  <c r="C3331" i="3"/>
  <c r="C3332" i="3"/>
  <c r="C3333" i="3"/>
  <c r="C3334" i="3"/>
  <c r="C3335" i="3"/>
  <c r="C3336" i="3"/>
  <c r="C3337" i="3"/>
  <c r="C3338" i="3"/>
  <c r="C3339" i="3"/>
  <c r="C3340" i="3"/>
  <c r="C3341" i="3"/>
  <c r="C3342" i="3"/>
  <c r="C3343" i="3"/>
  <c r="C3344" i="3"/>
  <c r="C3345" i="3"/>
  <c r="C3346" i="3"/>
  <c r="C3347" i="3"/>
  <c r="C3348" i="3"/>
  <c r="C3349" i="3"/>
  <c r="C3350" i="3"/>
  <c r="C3351" i="3"/>
  <c r="C3352" i="3"/>
  <c r="C3353" i="3"/>
  <c r="C3354" i="3"/>
  <c r="C3355" i="3"/>
  <c r="C3356" i="3"/>
  <c r="C3357" i="3"/>
  <c r="C3358" i="3"/>
  <c r="C3359" i="3"/>
  <c r="C3360" i="3"/>
  <c r="C3361" i="3"/>
  <c r="C3362" i="3"/>
  <c r="C3363" i="3"/>
  <c r="C3364" i="3"/>
  <c r="C3365" i="3"/>
  <c r="C3366" i="3"/>
  <c r="C3367" i="3"/>
  <c r="C3368" i="3"/>
  <c r="C3369" i="3"/>
  <c r="C3370" i="3"/>
  <c r="C3371" i="3"/>
  <c r="C3372" i="3"/>
  <c r="C3373" i="3"/>
  <c r="C3374" i="3"/>
  <c r="C3375" i="3"/>
  <c r="C3376" i="3"/>
  <c r="C3377" i="3"/>
  <c r="C3378" i="3"/>
  <c r="C3379" i="3"/>
  <c r="C3380" i="3"/>
  <c r="C3381" i="3"/>
  <c r="C3382" i="3"/>
  <c r="C3383" i="3"/>
  <c r="C3384" i="3"/>
  <c r="C3385" i="3"/>
  <c r="C3386" i="3"/>
  <c r="C3387" i="3"/>
  <c r="C3388" i="3"/>
  <c r="C3389" i="3"/>
  <c r="C3390" i="3"/>
  <c r="C3391" i="3"/>
  <c r="C3392" i="3"/>
  <c r="C3393" i="3"/>
  <c r="C3394" i="3"/>
  <c r="C3395" i="3"/>
  <c r="C3396" i="3"/>
  <c r="C3397" i="3"/>
  <c r="C3398" i="3"/>
  <c r="C3399" i="3"/>
  <c r="C3400" i="3"/>
  <c r="C3401" i="3"/>
  <c r="C3402" i="3"/>
  <c r="C3403" i="3"/>
  <c r="C3404" i="3"/>
  <c r="C3405" i="3"/>
  <c r="C3406" i="3"/>
  <c r="C3407" i="3"/>
  <c r="C3408" i="3"/>
  <c r="C3409" i="3"/>
  <c r="C3410" i="3"/>
  <c r="C3411" i="3"/>
  <c r="C3412" i="3"/>
  <c r="C3413" i="3"/>
  <c r="C3414" i="3"/>
  <c r="C3415" i="3"/>
  <c r="C3416" i="3"/>
  <c r="C3417" i="3"/>
  <c r="C3418" i="3"/>
  <c r="C3419" i="3"/>
  <c r="C3420" i="3"/>
  <c r="C3421" i="3"/>
  <c r="C3422" i="3"/>
  <c r="C3423" i="3"/>
  <c r="C3424" i="3"/>
  <c r="C3425" i="3"/>
  <c r="C3426" i="3"/>
  <c r="C3427" i="3"/>
  <c r="C3428" i="3"/>
  <c r="C3429" i="3"/>
  <c r="C3430" i="3"/>
  <c r="C3431" i="3"/>
  <c r="C3432" i="3"/>
  <c r="C3433" i="3"/>
  <c r="C3434" i="3"/>
  <c r="C3435" i="3"/>
  <c r="C3436" i="3"/>
  <c r="C3437" i="3"/>
  <c r="C3438" i="3"/>
  <c r="C3439" i="3"/>
  <c r="C3440" i="3"/>
  <c r="C3441" i="3"/>
  <c r="C3442" i="3"/>
  <c r="C3443" i="3"/>
  <c r="C3444" i="3"/>
  <c r="C3445" i="3"/>
  <c r="C3446" i="3"/>
  <c r="C3447" i="3"/>
  <c r="C3448" i="3"/>
  <c r="C3449" i="3"/>
  <c r="C3450" i="3"/>
  <c r="C3451" i="3"/>
  <c r="C3452" i="3"/>
  <c r="C3453" i="3"/>
  <c r="C3454" i="3"/>
  <c r="C3455" i="3"/>
  <c r="C3456" i="3"/>
  <c r="C3457" i="3"/>
  <c r="C3458" i="3"/>
  <c r="C3459" i="3"/>
  <c r="C3460" i="3"/>
  <c r="C3461" i="3"/>
  <c r="C3462" i="3"/>
  <c r="C3463" i="3"/>
  <c r="C3464" i="3"/>
  <c r="C3465" i="3"/>
  <c r="C3466" i="3"/>
  <c r="C3467" i="3"/>
  <c r="C3468" i="3"/>
  <c r="C3469" i="3"/>
  <c r="C3470" i="3"/>
  <c r="C3471" i="3"/>
  <c r="C3472" i="3"/>
  <c r="C3473" i="3"/>
  <c r="C3474" i="3"/>
  <c r="C3475" i="3"/>
  <c r="C3476" i="3"/>
  <c r="C3477" i="3"/>
  <c r="C3478" i="3"/>
  <c r="C3479" i="3"/>
  <c r="C3480" i="3"/>
  <c r="C3481" i="3"/>
  <c r="C3482" i="3"/>
  <c r="C3483" i="3"/>
  <c r="C3484" i="3"/>
  <c r="C3485" i="3"/>
  <c r="C3486" i="3"/>
  <c r="C3487" i="3"/>
  <c r="C3488" i="3"/>
  <c r="C3489" i="3"/>
  <c r="C3490" i="3"/>
  <c r="C3491" i="3"/>
  <c r="C3492" i="3"/>
  <c r="C3493" i="3"/>
  <c r="C3494" i="3"/>
  <c r="C3495" i="3"/>
  <c r="C3496" i="3"/>
  <c r="C3497" i="3"/>
  <c r="C3498" i="3"/>
  <c r="C3499" i="3"/>
  <c r="C3500" i="3"/>
  <c r="C3501" i="3"/>
  <c r="C3502" i="3"/>
  <c r="C3503" i="3"/>
  <c r="C3504" i="3"/>
  <c r="C3505" i="3"/>
  <c r="C3506" i="3"/>
  <c r="C3507" i="3"/>
  <c r="C3508" i="3"/>
  <c r="C3509" i="3"/>
  <c r="C3510" i="3"/>
  <c r="C3511" i="3"/>
  <c r="C3512" i="3"/>
  <c r="C3513" i="3"/>
  <c r="C3514" i="3"/>
  <c r="C3515" i="3"/>
  <c r="C3516" i="3"/>
  <c r="C3517" i="3"/>
  <c r="C3518" i="3"/>
  <c r="C3519" i="3"/>
  <c r="C3520" i="3"/>
  <c r="C3521" i="3"/>
  <c r="C3522" i="3"/>
  <c r="C3523" i="3"/>
  <c r="C3524" i="3"/>
  <c r="C3525" i="3"/>
  <c r="C3526" i="3"/>
  <c r="C3527" i="3"/>
  <c r="C3528" i="3"/>
  <c r="C3529" i="3"/>
  <c r="C3530" i="3"/>
  <c r="C3531" i="3"/>
  <c r="C3532" i="3"/>
  <c r="C3533" i="3"/>
  <c r="C3534" i="3"/>
  <c r="C3535" i="3"/>
  <c r="C3536" i="3"/>
  <c r="C3537" i="3"/>
  <c r="C3538" i="3"/>
  <c r="C3539" i="3"/>
  <c r="C3540" i="3"/>
  <c r="C3541" i="3"/>
  <c r="C3542" i="3"/>
  <c r="C3543" i="3"/>
  <c r="C3544" i="3"/>
  <c r="C3545" i="3"/>
  <c r="C3546" i="3"/>
  <c r="C3547" i="3"/>
  <c r="C3548" i="3"/>
  <c r="C3549" i="3"/>
  <c r="C3550" i="3"/>
  <c r="C3551" i="3"/>
  <c r="C3552" i="3"/>
  <c r="C3553" i="3"/>
  <c r="C3554" i="3"/>
  <c r="C3555" i="3"/>
  <c r="C3556" i="3"/>
  <c r="C3557" i="3"/>
  <c r="C3558" i="3"/>
  <c r="C3559" i="3"/>
  <c r="C3560" i="3"/>
  <c r="C3561" i="3"/>
  <c r="C3562" i="3"/>
  <c r="C3563" i="3"/>
  <c r="C3564" i="3"/>
  <c r="C3565" i="3"/>
  <c r="C3566" i="3"/>
  <c r="C3567" i="3"/>
  <c r="C3568" i="3"/>
  <c r="C3569" i="3"/>
  <c r="C3570" i="3"/>
  <c r="C3571" i="3"/>
  <c r="C3572" i="3"/>
  <c r="C3573" i="3"/>
  <c r="C3574" i="3"/>
  <c r="C3575" i="3"/>
  <c r="C3576" i="3"/>
  <c r="C3577" i="3"/>
  <c r="C3578" i="3"/>
  <c r="C3579" i="3"/>
  <c r="C3580" i="3"/>
  <c r="C3581" i="3"/>
  <c r="C3582" i="3"/>
  <c r="C3583" i="3"/>
  <c r="C3584" i="3"/>
  <c r="C3585" i="3"/>
  <c r="C3586" i="3"/>
  <c r="C3587" i="3"/>
  <c r="C3588" i="3"/>
  <c r="C3589" i="3"/>
  <c r="C3590" i="3"/>
  <c r="C3591" i="3"/>
  <c r="C3592" i="3"/>
  <c r="C3593" i="3"/>
  <c r="C3594" i="3"/>
  <c r="C3595" i="3"/>
  <c r="C3596" i="3"/>
  <c r="C3597" i="3"/>
  <c r="C3598" i="3"/>
  <c r="C3599" i="3"/>
  <c r="C3600" i="3"/>
  <c r="C3601" i="3"/>
  <c r="C3602" i="3"/>
  <c r="C3603" i="3"/>
  <c r="C3604" i="3"/>
  <c r="C3605" i="3"/>
  <c r="C3606" i="3"/>
  <c r="C3607" i="3"/>
  <c r="C3608" i="3"/>
  <c r="C3609" i="3"/>
  <c r="C3610" i="3"/>
  <c r="C3611" i="3"/>
  <c r="C3612" i="3"/>
  <c r="C3613" i="3"/>
  <c r="C3614" i="3"/>
  <c r="C3615" i="3"/>
  <c r="C3616" i="3"/>
  <c r="C3617" i="3"/>
  <c r="C3618" i="3"/>
  <c r="C3619" i="3"/>
  <c r="C3620" i="3"/>
  <c r="C3621" i="3"/>
  <c r="C3622" i="3"/>
  <c r="C3623" i="3"/>
  <c r="C3624" i="3"/>
  <c r="C3625" i="3"/>
  <c r="C3626" i="3"/>
  <c r="C3627" i="3"/>
  <c r="C3628" i="3"/>
  <c r="C3629" i="3"/>
  <c r="C3630" i="3"/>
  <c r="C3631" i="3"/>
  <c r="C3632" i="3"/>
  <c r="C3633" i="3"/>
  <c r="C3634" i="3"/>
  <c r="C3635" i="3"/>
  <c r="C3636" i="3"/>
  <c r="C3637" i="3"/>
  <c r="C3638" i="3"/>
  <c r="C3639" i="3"/>
  <c r="C3640" i="3"/>
  <c r="C3641" i="3"/>
  <c r="C3642" i="3"/>
  <c r="C3643" i="3"/>
  <c r="C3644" i="3"/>
  <c r="C3645" i="3"/>
  <c r="C3646" i="3"/>
  <c r="C3647" i="3"/>
  <c r="C3648" i="3"/>
  <c r="C3649" i="3"/>
  <c r="C3650" i="3"/>
  <c r="C3651" i="3"/>
  <c r="C3652" i="3"/>
  <c r="C3653" i="3"/>
  <c r="C3654" i="3"/>
  <c r="C3655" i="3"/>
  <c r="C3656" i="3"/>
  <c r="C3657" i="3"/>
  <c r="C3658" i="3"/>
  <c r="C3659" i="3"/>
  <c r="C3660" i="3"/>
  <c r="C3661" i="3"/>
  <c r="C3662" i="3"/>
  <c r="C3663" i="3"/>
  <c r="C3664" i="3"/>
  <c r="C3665" i="3"/>
  <c r="C3666" i="3"/>
  <c r="C3667" i="3"/>
  <c r="C3668" i="3"/>
  <c r="C3669" i="3"/>
  <c r="C3670" i="3"/>
  <c r="C3671" i="3"/>
  <c r="C3672" i="3"/>
  <c r="C3673" i="3"/>
  <c r="C3674" i="3"/>
  <c r="C3675" i="3"/>
  <c r="C3676" i="3"/>
  <c r="C3677" i="3"/>
  <c r="C3678" i="3"/>
  <c r="C3679" i="3"/>
  <c r="C3680" i="3"/>
  <c r="C3681" i="3"/>
  <c r="C3682" i="3"/>
  <c r="C3683" i="3"/>
  <c r="C3684" i="3"/>
  <c r="C3685" i="3"/>
  <c r="C3686" i="3"/>
  <c r="C3687" i="3"/>
  <c r="C3688" i="3"/>
  <c r="C3689" i="3"/>
  <c r="C3690" i="3"/>
  <c r="C3691" i="3"/>
  <c r="C3692" i="3"/>
  <c r="C3693" i="3"/>
  <c r="C3694" i="3"/>
  <c r="C3695" i="3"/>
  <c r="C3696" i="3"/>
  <c r="C3697" i="3"/>
  <c r="C3698" i="3"/>
  <c r="C3699" i="3"/>
  <c r="C3700" i="3"/>
  <c r="C3701" i="3"/>
  <c r="C3702" i="3"/>
  <c r="C3703" i="3"/>
  <c r="C3704" i="3"/>
  <c r="C3705" i="3"/>
  <c r="C3706" i="3"/>
  <c r="C3707" i="3"/>
  <c r="C3708" i="3"/>
  <c r="C3709" i="3"/>
  <c r="C3710" i="3"/>
  <c r="C3711" i="3"/>
  <c r="C3712" i="3"/>
  <c r="C3713" i="3"/>
  <c r="C3714" i="3"/>
  <c r="C3715" i="3"/>
  <c r="C3716" i="3"/>
  <c r="C3717" i="3"/>
  <c r="C3718" i="3"/>
  <c r="C3719" i="3"/>
  <c r="C3720" i="3"/>
  <c r="C3721" i="3"/>
  <c r="C3722" i="3"/>
  <c r="C3723" i="3"/>
  <c r="C3724" i="3"/>
  <c r="C3725" i="3"/>
  <c r="C3726" i="3"/>
  <c r="C3727" i="3"/>
  <c r="C3728" i="3"/>
  <c r="C3729" i="3"/>
  <c r="C3730" i="3"/>
  <c r="C3731" i="3"/>
  <c r="C3732" i="3"/>
  <c r="C3733" i="3"/>
  <c r="C3734" i="3"/>
  <c r="C3735" i="3"/>
  <c r="C3736" i="3"/>
  <c r="C3737" i="3"/>
  <c r="C3738" i="3"/>
  <c r="C3739" i="3"/>
  <c r="C3740" i="3"/>
  <c r="C3741" i="3"/>
  <c r="C3742" i="3"/>
  <c r="C3743" i="3"/>
  <c r="C3744" i="3"/>
  <c r="C3745" i="3"/>
  <c r="C3746" i="3"/>
  <c r="C3747" i="3"/>
  <c r="C3748" i="3"/>
  <c r="C3749" i="3"/>
  <c r="C3750" i="3"/>
  <c r="C3751" i="3"/>
  <c r="C3752" i="3"/>
  <c r="C3753" i="3"/>
  <c r="C3754" i="3"/>
  <c r="C3755" i="3"/>
  <c r="C3756" i="3"/>
  <c r="C3757" i="3"/>
  <c r="C3758" i="3"/>
  <c r="C3759" i="3"/>
  <c r="C3760" i="3"/>
  <c r="C3761" i="3"/>
  <c r="C3762" i="3"/>
  <c r="C3763" i="3"/>
  <c r="C3764" i="3"/>
  <c r="C3765" i="3"/>
  <c r="C3766" i="3"/>
  <c r="C3767" i="3"/>
  <c r="C3768" i="3"/>
  <c r="C3769" i="3"/>
  <c r="C3770" i="3"/>
  <c r="C3771" i="3"/>
  <c r="C3772" i="3"/>
  <c r="C3773" i="3"/>
  <c r="C3774" i="3"/>
  <c r="C3775" i="3"/>
  <c r="C3776" i="3"/>
  <c r="C3777" i="3"/>
  <c r="C3778" i="3"/>
  <c r="C3779" i="3"/>
  <c r="C3780" i="3"/>
  <c r="C3781" i="3"/>
  <c r="C3782" i="3"/>
  <c r="C3783" i="3"/>
  <c r="C3784" i="3"/>
  <c r="C3785" i="3"/>
  <c r="C3786" i="3"/>
  <c r="C3787" i="3"/>
  <c r="C3788" i="3"/>
  <c r="C3789" i="3"/>
  <c r="C3790" i="3"/>
  <c r="C3791" i="3"/>
  <c r="C3792" i="3"/>
  <c r="C3793" i="3"/>
  <c r="C3794" i="3"/>
  <c r="C3795" i="3"/>
  <c r="C3796" i="3"/>
  <c r="C3797" i="3"/>
  <c r="C3798" i="3"/>
  <c r="C3799" i="3"/>
  <c r="C3800" i="3"/>
  <c r="C3801" i="3"/>
  <c r="C3802" i="3"/>
  <c r="C3803" i="3"/>
  <c r="C3804" i="3"/>
  <c r="C3805" i="3"/>
  <c r="C3806" i="3"/>
  <c r="C3807" i="3"/>
  <c r="C3808" i="3"/>
  <c r="C3809" i="3"/>
  <c r="C3810" i="3"/>
  <c r="C3811" i="3"/>
  <c r="C3812" i="3"/>
  <c r="C3813" i="3"/>
  <c r="C3814" i="3"/>
  <c r="C3815" i="3"/>
  <c r="C3816" i="3"/>
  <c r="C3817" i="3"/>
  <c r="C3818" i="3"/>
  <c r="C3819" i="3"/>
  <c r="C3820" i="3"/>
  <c r="C3821" i="3"/>
  <c r="C3822" i="3"/>
  <c r="C3823" i="3"/>
  <c r="C3824" i="3"/>
  <c r="C3825" i="3"/>
  <c r="C3826" i="3"/>
  <c r="C3827" i="3"/>
  <c r="C3828" i="3"/>
  <c r="C3829" i="3"/>
  <c r="C3830" i="3"/>
  <c r="C3831" i="3"/>
  <c r="C3832" i="3"/>
  <c r="C3833" i="3"/>
  <c r="C3834" i="3"/>
  <c r="C3835" i="3"/>
  <c r="C3836" i="3"/>
  <c r="C3837" i="3"/>
  <c r="C3838" i="3"/>
  <c r="C3839" i="3"/>
  <c r="C3840" i="3"/>
  <c r="C3841" i="3"/>
  <c r="C3842" i="3"/>
  <c r="C3843" i="3"/>
  <c r="C3844" i="3"/>
  <c r="C3845" i="3"/>
  <c r="C3846" i="3"/>
  <c r="C3847" i="3"/>
  <c r="C3848" i="3"/>
  <c r="C3849" i="3"/>
  <c r="C3850" i="3"/>
  <c r="C3851" i="3"/>
  <c r="C3852" i="3"/>
  <c r="C3853" i="3"/>
  <c r="C3854" i="3"/>
  <c r="C3855" i="3"/>
  <c r="C3856" i="3"/>
  <c r="C3857" i="3"/>
  <c r="C3858" i="3"/>
  <c r="C3859" i="3"/>
  <c r="C3860" i="3"/>
  <c r="C3861" i="3"/>
  <c r="C3862" i="3"/>
  <c r="C3863" i="3"/>
  <c r="C3864" i="3"/>
  <c r="C3865" i="3"/>
  <c r="C3866" i="3"/>
  <c r="C3867" i="3"/>
  <c r="C3868" i="3"/>
  <c r="C3869" i="3"/>
  <c r="C3870" i="3"/>
  <c r="C3871" i="3"/>
  <c r="C3872" i="3"/>
  <c r="C3873" i="3"/>
  <c r="C3874" i="3"/>
  <c r="C3875" i="3"/>
  <c r="C3876" i="3"/>
  <c r="C3877" i="3"/>
  <c r="C3878" i="3"/>
  <c r="C3879" i="3"/>
  <c r="C3880" i="3"/>
  <c r="C3881" i="3"/>
  <c r="C3882" i="3"/>
  <c r="C3883" i="3"/>
  <c r="C3884" i="3"/>
  <c r="C3885" i="3"/>
  <c r="C3886" i="3"/>
  <c r="C3887" i="3"/>
  <c r="C3888" i="3"/>
  <c r="C3889" i="3"/>
  <c r="C3890" i="3"/>
  <c r="C3891" i="3"/>
  <c r="C3892" i="3"/>
  <c r="C3893" i="3"/>
  <c r="C3894" i="3"/>
  <c r="C3895" i="3"/>
  <c r="C3896" i="3"/>
  <c r="C3897" i="3"/>
  <c r="C3898" i="3"/>
  <c r="C3899" i="3"/>
  <c r="C3900" i="3"/>
  <c r="C3901" i="3"/>
  <c r="C3902" i="3"/>
  <c r="C3903" i="3"/>
  <c r="C3904" i="3"/>
  <c r="C3905" i="3"/>
  <c r="C3906" i="3"/>
  <c r="C3907" i="3"/>
  <c r="C3908" i="3"/>
  <c r="C3909" i="3"/>
  <c r="C3910" i="3"/>
  <c r="C3911" i="3"/>
  <c r="C3912" i="3"/>
  <c r="C3913" i="3"/>
  <c r="C3914" i="3"/>
  <c r="C3915" i="3"/>
  <c r="C3916" i="3"/>
  <c r="C3917" i="3"/>
  <c r="C3918" i="3"/>
  <c r="C3919" i="3"/>
  <c r="C3920" i="3"/>
  <c r="C3921" i="3"/>
  <c r="C3922" i="3"/>
  <c r="C3923" i="3"/>
  <c r="C3924" i="3"/>
  <c r="C3925" i="3"/>
  <c r="C3926" i="3"/>
  <c r="C3927" i="3"/>
  <c r="C3928" i="3"/>
  <c r="C3929" i="3"/>
  <c r="C3930" i="3"/>
  <c r="C3931" i="3"/>
  <c r="C3932" i="3"/>
  <c r="C3933" i="3"/>
  <c r="C3934" i="3"/>
  <c r="C3935" i="3"/>
  <c r="C3936" i="3"/>
  <c r="C3937" i="3"/>
  <c r="C3938" i="3"/>
  <c r="C3939" i="3"/>
  <c r="C3940" i="3"/>
  <c r="C3941" i="3"/>
  <c r="C3942" i="3"/>
  <c r="C3943" i="3"/>
  <c r="C3944" i="3"/>
  <c r="C3945" i="3"/>
  <c r="C3946" i="3"/>
  <c r="C3947" i="3"/>
  <c r="C3948" i="3"/>
  <c r="C3949" i="3"/>
  <c r="C3950" i="3"/>
  <c r="C3951" i="3"/>
  <c r="C3952" i="3"/>
  <c r="C3953" i="3"/>
  <c r="C3954" i="3"/>
  <c r="C3955" i="3"/>
  <c r="C3956" i="3"/>
  <c r="C3957" i="3"/>
  <c r="C3958" i="3"/>
  <c r="C3959" i="3"/>
  <c r="C3960" i="3"/>
  <c r="C3961" i="3"/>
  <c r="C3962" i="3"/>
  <c r="C3963" i="3"/>
  <c r="C3964" i="3"/>
  <c r="C3965" i="3"/>
  <c r="C3966" i="3"/>
  <c r="C3967" i="3"/>
  <c r="C3968" i="3"/>
  <c r="C3969" i="3"/>
  <c r="C3970" i="3"/>
  <c r="C3971" i="3"/>
  <c r="C3972" i="3"/>
  <c r="C3973" i="3"/>
  <c r="C3974" i="3"/>
  <c r="C3975" i="3"/>
  <c r="C3976" i="3"/>
  <c r="C3977" i="3"/>
  <c r="C3978" i="3"/>
  <c r="C3979" i="3"/>
  <c r="C3980" i="3"/>
  <c r="C3981" i="3"/>
  <c r="C3982" i="3"/>
  <c r="C3983" i="3"/>
  <c r="C3984" i="3"/>
  <c r="C3985" i="3"/>
  <c r="C3986" i="3"/>
  <c r="C3987" i="3"/>
  <c r="C3988" i="3"/>
  <c r="C3989" i="3"/>
  <c r="C3990" i="3"/>
  <c r="C3991" i="3"/>
  <c r="C3992" i="3"/>
  <c r="C3993" i="3"/>
  <c r="C3994" i="3"/>
  <c r="C3995" i="3"/>
  <c r="C3996" i="3"/>
  <c r="C3997" i="3"/>
  <c r="C3998" i="3"/>
  <c r="C3999" i="3"/>
  <c r="C4000" i="3"/>
  <c r="C4001" i="3"/>
  <c r="C4002" i="3"/>
  <c r="C4003" i="3"/>
  <c r="C4004" i="3"/>
  <c r="C4005" i="3"/>
  <c r="C4006" i="3"/>
  <c r="C4007" i="3"/>
  <c r="C4008" i="3"/>
  <c r="C4009" i="3"/>
  <c r="C4010" i="3"/>
  <c r="C4011" i="3"/>
  <c r="C4012" i="3"/>
  <c r="C4013" i="3"/>
  <c r="C4014" i="3"/>
  <c r="C4015" i="3"/>
  <c r="C4016" i="3"/>
  <c r="C4017" i="3"/>
  <c r="C4018" i="3"/>
  <c r="C4019" i="3"/>
  <c r="C4020" i="3"/>
  <c r="C4021" i="3"/>
  <c r="C4022" i="3"/>
  <c r="C4023" i="3"/>
  <c r="C4024" i="3"/>
  <c r="C4025" i="3"/>
  <c r="C4026" i="3"/>
  <c r="C4027" i="3"/>
  <c r="C4028" i="3"/>
  <c r="C4029" i="3"/>
  <c r="C4030" i="3"/>
  <c r="C4031" i="3"/>
  <c r="C4032" i="3"/>
  <c r="C4033" i="3"/>
  <c r="C4034" i="3"/>
  <c r="C4035" i="3"/>
  <c r="C4036" i="3"/>
  <c r="C4037" i="3"/>
  <c r="C4038" i="3"/>
  <c r="C4039" i="3"/>
  <c r="C4040" i="3"/>
  <c r="C4041" i="3"/>
  <c r="C4042" i="3"/>
  <c r="C4043" i="3"/>
  <c r="C4044" i="3"/>
  <c r="C4045" i="3"/>
  <c r="C4046" i="3"/>
  <c r="C4047" i="3"/>
  <c r="C4048" i="3"/>
  <c r="C4049" i="3"/>
  <c r="C4050" i="3"/>
  <c r="C4051" i="3"/>
  <c r="C4052" i="3"/>
  <c r="C4053" i="3"/>
  <c r="C4054" i="3"/>
  <c r="C4055" i="3"/>
  <c r="C4056" i="3"/>
  <c r="C4057" i="3"/>
  <c r="C4058" i="3"/>
  <c r="C4059" i="3"/>
  <c r="C4060" i="3"/>
  <c r="C4061" i="3"/>
  <c r="C4062" i="3"/>
  <c r="C4063" i="3"/>
  <c r="C4064" i="3"/>
  <c r="C4065" i="3"/>
  <c r="C4066" i="3"/>
  <c r="C4067" i="3"/>
  <c r="C4068" i="3"/>
  <c r="C4069" i="3"/>
  <c r="C4070" i="3"/>
  <c r="C4071" i="3"/>
  <c r="C4072" i="3"/>
  <c r="C4073" i="3"/>
  <c r="C4074" i="3"/>
  <c r="C4075" i="3"/>
  <c r="C4076" i="3"/>
  <c r="C4077" i="3"/>
  <c r="C4078" i="3"/>
  <c r="C4079" i="3"/>
  <c r="C4080" i="3"/>
  <c r="C4081" i="3"/>
  <c r="C4082" i="3"/>
  <c r="C4083" i="3"/>
  <c r="C4084" i="3"/>
  <c r="C4085" i="3"/>
  <c r="C4086" i="3"/>
  <c r="C4087" i="3"/>
  <c r="C4088" i="3"/>
  <c r="C4089" i="3"/>
  <c r="C4090" i="3"/>
  <c r="C4091" i="3"/>
  <c r="C4092" i="3"/>
  <c r="C4093" i="3"/>
  <c r="C4094" i="3"/>
  <c r="C4095" i="3"/>
  <c r="C4096" i="3"/>
  <c r="C4097" i="3"/>
  <c r="C4098" i="3"/>
  <c r="C4099" i="3"/>
  <c r="C4100" i="3"/>
  <c r="C4101" i="3"/>
  <c r="C4102" i="3"/>
  <c r="C4103" i="3"/>
  <c r="C4104" i="3"/>
  <c r="C4105" i="3"/>
  <c r="C4106" i="3"/>
  <c r="C4107" i="3"/>
  <c r="C4108" i="3"/>
  <c r="C4109" i="3"/>
  <c r="C4110" i="3"/>
  <c r="C4111" i="3"/>
  <c r="C4112" i="3"/>
  <c r="C4113" i="3"/>
  <c r="C4114" i="3"/>
  <c r="C4115" i="3"/>
  <c r="C4116" i="3"/>
  <c r="C4117" i="3"/>
  <c r="C4118" i="3"/>
  <c r="C4119" i="3"/>
  <c r="C4120" i="3"/>
  <c r="C4121" i="3"/>
  <c r="C4122" i="3"/>
  <c r="C4123" i="3"/>
  <c r="C4124" i="3"/>
  <c r="C4125" i="3"/>
  <c r="C4126" i="3"/>
  <c r="C4127" i="3"/>
  <c r="C4128" i="3"/>
  <c r="C4129" i="3"/>
  <c r="C4130" i="3"/>
  <c r="C4131" i="3"/>
  <c r="C4132" i="3"/>
  <c r="C4133" i="3"/>
  <c r="C4134" i="3"/>
  <c r="C4135" i="3"/>
  <c r="C4136" i="3"/>
  <c r="C4137" i="3"/>
  <c r="C4138" i="3"/>
  <c r="C4139" i="3"/>
  <c r="C4140" i="3"/>
  <c r="C4141" i="3"/>
  <c r="C4142" i="3"/>
  <c r="C4143" i="3"/>
  <c r="C4144" i="3"/>
  <c r="C4145" i="3"/>
  <c r="C4146" i="3"/>
  <c r="C4147" i="3"/>
  <c r="C4148" i="3"/>
  <c r="C4149" i="3"/>
  <c r="C4150" i="3"/>
  <c r="C4151" i="3"/>
  <c r="C4152" i="3"/>
  <c r="C4153" i="3"/>
  <c r="C4154" i="3"/>
  <c r="C4155" i="3"/>
  <c r="C4156" i="3"/>
  <c r="C4157" i="3"/>
  <c r="C4158" i="3"/>
  <c r="C4159" i="3"/>
  <c r="C4160" i="3"/>
  <c r="C4161" i="3"/>
  <c r="C4162" i="3"/>
  <c r="C4163" i="3"/>
  <c r="C4164" i="3"/>
  <c r="C4165" i="3"/>
  <c r="C4166" i="3"/>
  <c r="C4167" i="3"/>
  <c r="C4168" i="3"/>
  <c r="C4169" i="3"/>
  <c r="C4170" i="3"/>
  <c r="C4171" i="3"/>
  <c r="C4172" i="3"/>
  <c r="C4173" i="3"/>
  <c r="C4174" i="3"/>
  <c r="C4175" i="3"/>
  <c r="C4176" i="3"/>
  <c r="C4177" i="3"/>
  <c r="C4178" i="3"/>
  <c r="C4179" i="3"/>
  <c r="C4180" i="3"/>
  <c r="C4181" i="3"/>
  <c r="C4182" i="3"/>
  <c r="C4183" i="3"/>
  <c r="C4184" i="3"/>
  <c r="C4185" i="3"/>
  <c r="C4186" i="3"/>
  <c r="C4187" i="3"/>
  <c r="C4188" i="3"/>
  <c r="C4189" i="3"/>
  <c r="C4190" i="3"/>
  <c r="C4191" i="3"/>
  <c r="C4192" i="3"/>
  <c r="C4193" i="3"/>
  <c r="C4194" i="3"/>
  <c r="C4195" i="3"/>
  <c r="C4196" i="3"/>
  <c r="C4197" i="3"/>
  <c r="C4198" i="3"/>
  <c r="C4199" i="3"/>
  <c r="C4200" i="3"/>
  <c r="C4201" i="3"/>
  <c r="C4202" i="3"/>
  <c r="C4203" i="3"/>
  <c r="C4204" i="3"/>
  <c r="C4205" i="3"/>
  <c r="C4206" i="3"/>
  <c r="C4207" i="3"/>
  <c r="C4208" i="3"/>
  <c r="C4209" i="3"/>
  <c r="C4210" i="3"/>
  <c r="C4211" i="3"/>
  <c r="C4212" i="3"/>
  <c r="C4213" i="3"/>
  <c r="C4214" i="3"/>
  <c r="C4215" i="3"/>
  <c r="C4216" i="3"/>
  <c r="C4217" i="3"/>
  <c r="C4218" i="3"/>
  <c r="C4219" i="3"/>
  <c r="C4220" i="3"/>
  <c r="C4221" i="3"/>
  <c r="C4222" i="3"/>
  <c r="C4223" i="3"/>
  <c r="C4224" i="3"/>
  <c r="C4225" i="3"/>
  <c r="C4226" i="3"/>
  <c r="C4227" i="3"/>
  <c r="C4228" i="3"/>
  <c r="C4229" i="3"/>
  <c r="C4230" i="3"/>
  <c r="C4231" i="3"/>
  <c r="C4232" i="3"/>
  <c r="C4233" i="3"/>
  <c r="C4234" i="3"/>
  <c r="C4235" i="3"/>
  <c r="C4236" i="3"/>
  <c r="C4237" i="3"/>
  <c r="C4238" i="3"/>
  <c r="C4239" i="3"/>
  <c r="C4240" i="3"/>
  <c r="C4241" i="3"/>
  <c r="C4242" i="3"/>
  <c r="C4243" i="3"/>
  <c r="C4244" i="3"/>
  <c r="C4245" i="3"/>
  <c r="C4246" i="3"/>
  <c r="C4247" i="3"/>
  <c r="C4248" i="3"/>
  <c r="C4249" i="3"/>
  <c r="C4250" i="3"/>
  <c r="C4251" i="3"/>
  <c r="C4252" i="3"/>
  <c r="C4253" i="3"/>
  <c r="C4254" i="3"/>
  <c r="C4255" i="3"/>
  <c r="C4256" i="3"/>
  <c r="C4257" i="3"/>
  <c r="C4258" i="3"/>
  <c r="C4259" i="3"/>
  <c r="C4260" i="3"/>
  <c r="C4261" i="3"/>
  <c r="C4262" i="3"/>
  <c r="C4263" i="3"/>
  <c r="C4264" i="3"/>
  <c r="C4265" i="3"/>
  <c r="C4266" i="3"/>
  <c r="C4267" i="3"/>
  <c r="C4268" i="3"/>
  <c r="C4269" i="3"/>
  <c r="C4270" i="3"/>
  <c r="C4271" i="3"/>
  <c r="C4272" i="3"/>
  <c r="C4273" i="3"/>
  <c r="C4274" i="3"/>
  <c r="C4275" i="3"/>
  <c r="C4276" i="3"/>
  <c r="C4277" i="3"/>
  <c r="C4278" i="3"/>
  <c r="C4279" i="3"/>
  <c r="C4280" i="3"/>
  <c r="C4281" i="3"/>
  <c r="C4282" i="3"/>
  <c r="C4283" i="3"/>
  <c r="C4284" i="3"/>
  <c r="C4285" i="3"/>
  <c r="C4286" i="3"/>
  <c r="C4287" i="3"/>
  <c r="C4288" i="3"/>
  <c r="C4289" i="3"/>
  <c r="C4290" i="3"/>
  <c r="C4291" i="3"/>
  <c r="C4292" i="3"/>
  <c r="C4293" i="3"/>
  <c r="C4294" i="3"/>
  <c r="C4295" i="3"/>
  <c r="C4296" i="3"/>
  <c r="C4297" i="3"/>
  <c r="C4298" i="3"/>
  <c r="C4299" i="3"/>
  <c r="C4300" i="3"/>
  <c r="C4301" i="3"/>
  <c r="C4302" i="3"/>
  <c r="C4303" i="3"/>
  <c r="C4304" i="3"/>
  <c r="C4305" i="3"/>
  <c r="C4306" i="3"/>
  <c r="C4307" i="3"/>
  <c r="C4308" i="3"/>
  <c r="C4309" i="3"/>
  <c r="C4310" i="3"/>
  <c r="C4311" i="3"/>
  <c r="C4312" i="3"/>
  <c r="C4313" i="3"/>
  <c r="C4314" i="3"/>
  <c r="C4315" i="3"/>
  <c r="C4316" i="3"/>
  <c r="C4317" i="3"/>
  <c r="C4318" i="3"/>
  <c r="C4319" i="3"/>
  <c r="C4320" i="3"/>
  <c r="C4321" i="3"/>
  <c r="C4322" i="3"/>
  <c r="C4323" i="3"/>
  <c r="C4324" i="3"/>
  <c r="C4325" i="3"/>
  <c r="C4326" i="3"/>
  <c r="C4327" i="3"/>
  <c r="C4328" i="3"/>
  <c r="C4329" i="3"/>
  <c r="C4330" i="3"/>
  <c r="C4331" i="3"/>
  <c r="C4332" i="3"/>
  <c r="C4333" i="3"/>
  <c r="C4334" i="3"/>
  <c r="C4335" i="3"/>
  <c r="C4336" i="3"/>
  <c r="C4337" i="3"/>
  <c r="C4338" i="3"/>
  <c r="C4339" i="3"/>
  <c r="C4340" i="3"/>
  <c r="C4341" i="3"/>
  <c r="C4342" i="3"/>
  <c r="C4343" i="3"/>
  <c r="C4344" i="3"/>
  <c r="C4345" i="3"/>
  <c r="C4346" i="3"/>
  <c r="C4347" i="3"/>
  <c r="C4348" i="3"/>
  <c r="C4349" i="3"/>
  <c r="C4350" i="3"/>
  <c r="C4351" i="3"/>
  <c r="C4352" i="3"/>
  <c r="C4353" i="3"/>
  <c r="C4354" i="3"/>
  <c r="C4355" i="3"/>
  <c r="C4356" i="3"/>
  <c r="C4357" i="3"/>
  <c r="C4358" i="3"/>
  <c r="C4359" i="3"/>
  <c r="C4360" i="3"/>
  <c r="C4361" i="3"/>
  <c r="C4362" i="3"/>
  <c r="C4363" i="3"/>
  <c r="C4364" i="3"/>
  <c r="C4365" i="3"/>
  <c r="C4366" i="3"/>
  <c r="C4367" i="3"/>
  <c r="C4368" i="3"/>
  <c r="C4369" i="3"/>
  <c r="C4370" i="3"/>
  <c r="C4371" i="3"/>
  <c r="C4372" i="3"/>
  <c r="C4373" i="3"/>
  <c r="C4374" i="3"/>
  <c r="C4375" i="3"/>
  <c r="C4376" i="3"/>
  <c r="C4377" i="3"/>
  <c r="C4378" i="3"/>
  <c r="C4379" i="3"/>
  <c r="C4380" i="3"/>
  <c r="C4381" i="3"/>
  <c r="C4382" i="3"/>
  <c r="C4383" i="3"/>
  <c r="C4384" i="3"/>
  <c r="C4385" i="3"/>
  <c r="C4386" i="3"/>
  <c r="C4387" i="3"/>
  <c r="C4388" i="3"/>
  <c r="C4389" i="3"/>
  <c r="C4390" i="3"/>
  <c r="C4391" i="3"/>
  <c r="C4392" i="3"/>
  <c r="C4393" i="3"/>
  <c r="C4394" i="3"/>
  <c r="C4395" i="3"/>
  <c r="C4396" i="3"/>
  <c r="C4397" i="3"/>
  <c r="C4398" i="3"/>
  <c r="C4399" i="3"/>
  <c r="C4400" i="3"/>
  <c r="C4401" i="3"/>
  <c r="C4402" i="3"/>
  <c r="C4403" i="3"/>
  <c r="C4404" i="3"/>
  <c r="C4405" i="3"/>
  <c r="C4406" i="3"/>
  <c r="C4407" i="3"/>
  <c r="C4408" i="3"/>
  <c r="C4409" i="3"/>
  <c r="C4410" i="3"/>
  <c r="C4411" i="3"/>
  <c r="C4412" i="3"/>
  <c r="C4413" i="3"/>
  <c r="C4414" i="3"/>
  <c r="C4415" i="3"/>
  <c r="C4416" i="3"/>
  <c r="C4417" i="3"/>
  <c r="C4418" i="3"/>
  <c r="C4419" i="3"/>
  <c r="C4420" i="3"/>
  <c r="C4421" i="3"/>
  <c r="C4422" i="3"/>
  <c r="C4423" i="3"/>
  <c r="C4424" i="3"/>
  <c r="C4425" i="3"/>
  <c r="C4426" i="3"/>
  <c r="C4427" i="3"/>
  <c r="C4428" i="3"/>
  <c r="C4429" i="3"/>
  <c r="C4430" i="3"/>
  <c r="C4431" i="3"/>
  <c r="C4432" i="3"/>
  <c r="C4433" i="3"/>
  <c r="C4434" i="3"/>
  <c r="C4435" i="3"/>
  <c r="C4436" i="3"/>
  <c r="C4437" i="3"/>
  <c r="C4438" i="3"/>
  <c r="C4439" i="3"/>
  <c r="C4440" i="3"/>
  <c r="C4441" i="3"/>
  <c r="C4442" i="3"/>
  <c r="C4443" i="3"/>
  <c r="C4444" i="3"/>
  <c r="C4445" i="3"/>
  <c r="C4446" i="3"/>
  <c r="C4447" i="3"/>
  <c r="C4448" i="3"/>
  <c r="C4449" i="3"/>
  <c r="C4450" i="3"/>
  <c r="C4451" i="3"/>
  <c r="C4452" i="3"/>
  <c r="C4453" i="3"/>
  <c r="C4454" i="3"/>
  <c r="C4455" i="3"/>
  <c r="C4456" i="3"/>
  <c r="C4457" i="3"/>
  <c r="C4458" i="3"/>
  <c r="C4459" i="3"/>
  <c r="C4460" i="3"/>
  <c r="C4461" i="3"/>
  <c r="C4462" i="3"/>
  <c r="C4463" i="3"/>
  <c r="C4464" i="3"/>
  <c r="C4465" i="3"/>
  <c r="C4466" i="3"/>
  <c r="C4467" i="3"/>
  <c r="C4468" i="3"/>
  <c r="C4469" i="3"/>
  <c r="C4470" i="3"/>
  <c r="C4471" i="3"/>
  <c r="C4472" i="3"/>
  <c r="C4473" i="3"/>
  <c r="C4474" i="3"/>
  <c r="C4475" i="3"/>
  <c r="C4476" i="3"/>
  <c r="C4477" i="3"/>
  <c r="C4478" i="3"/>
  <c r="C4479" i="3"/>
  <c r="C4480" i="3"/>
  <c r="C4481" i="3"/>
  <c r="C4482" i="3"/>
  <c r="C4483" i="3"/>
  <c r="C4484" i="3"/>
  <c r="C4485" i="3"/>
  <c r="C4486" i="3"/>
  <c r="C4487" i="3"/>
  <c r="C4488" i="3"/>
  <c r="C4489" i="3"/>
  <c r="C4490" i="3"/>
  <c r="C4491" i="3"/>
  <c r="C4492" i="3"/>
  <c r="C4493" i="3"/>
  <c r="C4494" i="3"/>
  <c r="C4495" i="3"/>
  <c r="C4496" i="3"/>
  <c r="C4497" i="3"/>
  <c r="C4498" i="3"/>
  <c r="C4499" i="3"/>
  <c r="C4500" i="3"/>
  <c r="C4501" i="3"/>
  <c r="C4502" i="3"/>
  <c r="C4503" i="3"/>
  <c r="C4504" i="3"/>
  <c r="C4505" i="3"/>
  <c r="C4506" i="3"/>
  <c r="C4507" i="3"/>
  <c r="C4508" i="3"/>
  <c r="C4509" i="3"/>
  <c r="C4510" i="3"/>
  <c r="C4511" i="3"/>
  <c r="C4512" i="3"/>
  <c r="C4513" i="3"/>
  <c r="C4514" i="3"/>
  <c r="C4515" i="3"/>
  <c r="C4516" i="3"/>
  <c r="C4517" i="3"/>
  <c r="C4518" i="3"/>
  <c r="C4519" i="3"/>
  <c r="C4520" i="3"/>
  <c r="C4521" i="3"/>
  <c r="C4522" i="3"/>
  <c r="C4523" i="3"/>
  <c r="C4524" i="3"/>
  <c r="C4525" i="3"/>
  <c r="C4526" i="3"/>
  <c r="C4527" i="3"/>
  <c r="C4528" i="3"/>
  <c r="C4529" i="3"/>
  <c r="C4530" i="3"/>
  <c r="C4531" i="3"/>
  <c r="C4532" i="3"/>
  <c r="C4533" i="3"/>
  <c r="C4534" i="3"/>
  <c r="C4535" i="3"/>
  <c r="C4536" i="3"/>
  <c r="C4537" i="3"/>
  <c r="C4538" i="3"/>
  <c r="C4539" i="3"/>
  <c r="C4540" i="3"/>
  <c r="C4541" i="3"/>
  <c r="C4542" i="3"/>
  <c r="C4543" i="3"/>
  <c r="C4544" i="3"/>
  <c r="C4545" i="3"/>
  <c r="C4546" i="3"/>
  <c r="C4547" i="3"/>
  <c r="C4548" i="3"/>
  <c r="C4549" i="3"/>
  <c r="C4550" i="3"/>
  <c r="C4551" i="3"/>
  <c r="C4552" i="3"/>
  <c r="C4553" i="3"/>
  <c r="C4554" i="3"/>
  <c r="C4555" i="3"/>
  <c r="C4556" i="3"/>
  <c r="C4557" i="3"/>
  <c r="C4558" i="3"/>
  <c r="C4559" i="3"/>
  <c r="C4560" i="3"/>
  <c r="C4561" i="3"/>
  <c r="C4562" i="3"/>
  <c r="C4563" i="3"/>
  <c r="C4564" i="3"/>
  <c r="C4565" i="3"/>
  <c r="C4566" i="3"/>
  <c r="C4567" i="3"/>
  <c r="C4568" i="3"/>
  <c r="C4569" i="3"/>
  <c r="C4570" i="3"/>
  <c r="C4571" i="3"/>
  <c r="C4572" i="3"/>
  <c r="C4573" i="3"/>
  <c r="C4574" i="3"/>
  <c r="C4575" i="3"/>
  <c r="C4576" i="3"/>
  <c r="C4577" i="3"/>
  <c r="C4578" i="3"/>
  <c r="C4579" i="3"/>
  <c r="C4580" i="3"/>
  <c r="C4581" i="3"/>
  <c r="C4582" i="3"/>
  <c r="C4583" i="3"/>
  <c r="C4584" i="3"/>
  <c r="C4585" i="3"/>
  <c r="C4586" i="3"/>
  <c r="C4587" i="3"/>
  <c r="C4588" i="3"/>
  <c r="C4589" i="3"/>
  <c r="C4590" i="3"/>
  <c r="C4591" i="3"/>
  <c r="C4592" i="3"/>
  <c r="C4593" i="3"/>
  <c r="C4594" i="3"/>
  <c r="C4595" i="3"/>
  <c r="C4596" i="3"/>
  <c r="C4597" i="3"/>
  <c r="C4598" i="3"/>
  <c r="C4599" i="3"/>
  <c r="C4600" i="3"/>
  <c r="C4601" i="3"/>
  <c r="C4602" i="3"/>
  <c r="C4603" i="3"/>
  <c r="C4604" i="3"/>
  <c r="C4605" i="3"/>
  <c r="C4606" i="3"/>
  <c r="C4607" i="3"/>
  <c r="C4608" i="3"/>
  <c r="C4609" i="3"/>
  <c r="C4610" i="3"/>
  <c r="C4611" i="3"/>
  <c r="C4612" i="3"/>
  <c r="C4613" i="3"/>
  <c r="C4614" i="3"/>
  <c r="C4615" i="3"/>
  <c r="C4616" i="3"/>
  <c r="C4617" i="3"/>
  <c r="C4618" i="3"/>
  <c r="C4619" i="3"/>
  <c r="C4620" i="3"/>
  <c r="C4621" i="3"/>
  <c r="C4622" i="3"/>
  <c r="C4623" i="3"/>
  <c r="C4624" i="3"/>
  <c r="C4625" i="3"/>
  <c r="C4626" i="3"/>
  <c r="C4627" i="3"/>
  <c r="C4628" i="3"/>
  <c r="C4629" i="3"/>
  <c r="C4630" i="3"/>
  <c r="C4631" i="3"/>
  <c r="C4632" i="3"/>
  <c r="C4633" i="3"/>
  <c r="C4634" i="3"/>
  <c r="C4635" i="3"/>
  <c r="C4636" i="3"/>
  <c r="C4637" i="3"/>
  <c r="C4638" i="3"/>
  <c r="C4639" i="3"/>
  <c r="C4640" i="3"/>
  <c r="C4641" i="3"/>
  <c r="C4642" i="3"/>
  <c r="C4643" i="3"/>
  <c r="C4644" i="3"/>
  <c r="C4645" i="3"/>
  <c r="C4646" i="3"/>
  <c r="C4647" i="3"/>
  <c r="C4648" i="3"/>
  <c r="C4649" i="3"/>
  <c r="C4650" i="3"/>
  <c r="C4651" i="3"/>
  <c r="C4652" i="3"/>
  <c r="C4653" i="3"/>
  <c r="C4654" i="3"/>
  <c r="C4655" i="3"/>
  <c r="C4656" i="3"/>
  <c r="C4657" i="3"/>
  <c r="C4658" i="3"/>
  <c r="C4659" i="3"/>
  <c r="C4660" i="3"/>
  <c r="C4661" i="3"/>
  <c r="C4662" i="3"/>
  <c r="C4663" i="3"/>
  <c r="C4664" i="3"/>
  <c r="C4665" i="3"/>
  <c r="C4666" i="3"/>
  <c r="C4667" i="3"/>
  <c r="C4668" i="3"/>
  <c r="C4669" i="3"/>
  <c r="C4670" i="3"/>
  <c r="C4671" i="3"/>
  <c r="C4672" i="3"/>
  <c r="C4673" i="3"/>
  <c r="C4674" i="3"/>
  <c r="C4675" i="3"/>
  <c r="C4676" i="3"/>
  <c r="C4677" i="3"/>
  <c r="C4678" i="3"/>
  <c r="C4679" i="3"/>
  <c r="C4680" i="3"/>
  <c r="C4681" i="3"/>
  <c r="C4682" i="3"/>
  <c r="C4683" i="3"/>
  <c r="C4684" i="3"/>
  <c r="C4685" i="3"/>
  <c r="C4686" i="3"/>
  <c r="C4687" i="3"/>
  <c r="C4688" i="3"/>
  <c r="C4689" i="3"/>
  <c r="C4690" i="3"/>
  <c r="C4691" i="3"/>
  <c r="C4692" i="3"/>
  <c r="C4693" i="3"/>
  <c r="C4694" i="3"/>
  <c r="C4695" i="3"/>
  <c r="C4696" i="3"/>
  <c r="C4697" i="3"/>
  <c r="C4698" i="3"/>
  <c r="C4699" i="3"/>
  <c r="C4700" i="3"/>
  <c r="C4701" i="3"/>
  <c r="C4702" i="3"/>
  <c r="C4703" i="3"/>
  <c r="C4704" i="3"/>
  <c r="C4705" i="3"/>
  <c r="C4706" i="3"/>
  <c r="C4707" i="3"/>
  <c r="C4708" i="3"/>
  <c r="C4709" i="3"/>
  <c r="C4710" i="3"/>
  <c r="C4711" i="3"/>
  <c r="C4712" i="3"/>
  <c r="C4713" i="3"/>
  <c r="C4714" i="3"/>
  <c r="C4715" i="3"/>
  <c r="C4716" i="3"/>
  <c r="C4717" i="3"/>
  <c r="C4718" i="3"/>
  <c r="C4719" i="3"/>
  <c r="C4720" i="3"/>
  <c r="C4721" i="3"/>
  <c r="C4722" i="3"/>
  <c r="C4723" i="3"/>
  <c r="C4724" i="3"/>
  <c r="C4725" i="3"/>
  <c r="C4726" i="3"/>
  <c r="C4727" i="3"/>
  <c r="C4728" i="3"/>
  <c r="C4729" i="3"/>
  <c r="C4730" i="3"/>
  <c r="C4731" i="3"/>
  <c r="C4732" i="3"/>
  <c r="C4733" i="3"/>
  <c r="C4734" i="3"/>
  <c r="C4735" i="3"/>
  <c r="C4736" i="3"/>
  <c r="C4737" i="3"/>
  <c r="C4738" i="3"/>
  <c r="C4739" i="3"/>
  <c r="C4740" i="3"/>
  <c r="C4741" i="3"/>
  <c r="C4742" i="3"/>
  <c r="C4743" i="3"/>
  <c r="C4744" i="3"/>
  <c r="C4745" i="3"/>
  <c r="C4746" i="3"/>
  <c r="C4747" i="3"/>
  <c r="C4748" i="3"/>
  <c r="C4749" i="3"/>
  <c r="C4750" i="3"/>
  <c r="C4751" i="3"/>
  <c r="C4752" i="3"/>
  <c r="C4753" i="3"/>
  <c r="C4754" i="3"/>
  <c r="C4755" i="3"/>
  <c r="C4756" i="3"/>
  <c r="C4757" i="3"/>
  <c r="C4758" i="3"/>
  <c r="C4759" i="3"/>
  <c r="C4760" i="3"/>
  <c r="C4761" i="3"/>
  <c r="C4762" i="3"/>
  <c r="C4763" i="3"/>
  <c r="C4764" i="3"/>
  <c r="C4765" i="3"/>
  <c r="C4766" i="3"/>
  <c r="C4767" i="3"/>
  <c r="C4768" i="3"/>
  <c r="C4769" i="3"/>
  <c r="C4770" i="3"/>
  <c r="C4771" i="3"/>
  <c r="C4772" i="3"/>
  <c r="C4773" i="3"/>
  <c r="C4774" i="3"/>
  <c r="C4775" i="3"/>
  <c r="C4776" i="3"/>
  <c r="C4777" i="3"/>
  <c r="C4778" i="3"/>
  <c r="C4779" i="3"/>
  <c r="C4780" i="3"/>
  <c r="C4781" i="3"/>
  <c r="C4782" i="3"/>
  <c r="C4783" i="3"/>
  <c r="C4784" i="3"/>
  <c r="C4785" i="3"/>
  <c r="C4786" i="3"/>
  <c r="C4787" i="3"/>
  <c r="C4788" i="3"/>
  <c r="C4789" i="3"/>
  <c r="C4790" i="3"/>
  <c r="C4791" i="3"/>
  <c r="C4792" i="3"/>
  <c r="C4793" i="3"/>
  <c r="C4794" i="3"/>
  <c r="C4795" i="3"/>
  <c r="C4796" i="3"/>
  <c r="C4797" i="3"/>
  <c r="C4798" i="3"/>
  <c r="C4799" i="3"/>
  <c r="C4800" i="3"/>
  <c r="C4801" i="3"/>
  <c r="C4802" i="3"/>
  <c r="C4803" i="3"/>
  <c r="C4804" i="3"/>
  <c r="C4805" i="3"/>
  <c r="C4806" i="3"/>
  <c r="C4807" i="3"/>
  <c r="C4808" i="3"/>
  <c r="C4809" i="3"/>
  <c r="C4810" i="3"/>
  <c r="C4811" i="3"/>
  <c r="C4812" i="3"/>
  <c r="C4813" i="3"/>
  <c r="C4814" i="3"/>
  <c r="C4815" i="3"/>
  <c r="C4816" i="3"/>
  <c r="C4817" i="3"/>
  <c r="C4818" i="3"/>
  <c r="C4819" i="3"/>
  <c r="C4820" i="3"/>
  <c r="C4821" i="3"/>
  <c r="C4822" i="3"/>
  <c r="C4823" i="3"/>
  <c r="C4824" i="3"/>
  <c r="C4825" i="3"/>
  <c r="C4826" i="3"/>
  <c r="C4827" i="3"/>
  <c r="C4828" i="3"/>
  <c r="C4829" i="3"/>
  <c r="C4830" i="3"/>
  <c r="C4831" i="3"/>
  <c r="C4832" i="3"/>
  <c r="C4833" i="3"/>
  <c r="C4834" i="3"/>
  <c r="C4835" i="3"/>
  <c r="C4836" i="3"/>
  <c r="C4837" i="3"/>
  <c r="C4838" i="3"/>
  <c r="C4839" i="3"/>
  <c r="C4840" i="3"/>
  <c r="C4841" i="3"/>
  <c r="C4842" i="3"/>
  <c r="C4843" i="3"/>
  <c r="C4844" i="3"/>
  <c r="C4845" i="3"/>
  <c r="C4846" i="3"/>
  <c r="C4847" i="3"/>
  <c r="C4848" i="3"/>
  <c r="C4849" i="3"/>
  <c r="C4850" i="3"/>
  <c r="C4851" i="3"/>
  <c r="C4852" i="3"/>
  <c r="C4853" i="3"/>
  <c r="C4854" i="3"/>
  <c r="C4855" i="3"/>
  <c r="C4856" i="3"/>
  <c r="C4857" i="3"/>
  <c r="C4858" i="3"/>
  <c r="C4859" i="3"/>
  <c r="C4860" i="3"/>
  <c r="C4861" i="3"/>
  <c r="C4862" i="3"/>
  <c r="C4863" i="3"/>
  <c r="C4864" i="3"/>
  <c r="C4865" i="3"/>
  <c r="C4866" i="3"/>
  <c r="C4867" i="3"/>
  <c r="C4868" i="3"/>
  <c r="C4869" i="3"/>
  <c r="C4870" i="3"/>
  <c r="C4871" i="3"/>
  <c r="C4872" i="3"/>
  <c r="C4873" i="3"/>
  <c r="C4874" i="3"/>
  <c r="C4875" i="3"/>
  <c r="C4876" i="3"/>
  <c r="C4877" i="3"/>
  <c r="C4878" i="3"/>
  <c r="C4879" i="3"/>
  <c r="C4880" i="3"/>
  <c r="C4881" i="3"/>
  <c r="C4882" i="3"/>
  <c r="C4883" i="3"/>
  <c r="C4884" i="3"/>
  <c r="C4885" i="3"/>
  <c r="C4886" i="3"/>
  <c r="C4887" i="3"/>
  <c r="C4888" i="3"/>
  <c r="C4889" i="3"/>
  <c r="C4890" i="3"/>
  <c r="C4891" i="3"/>
  <c r="C4892" i="3"/>
  <c r="C4893" i="3"/>
  <c r="C4894" i="3"/>
  <c r="C4895" i="3"/>
  <c r="C4896" i="3"/>
  <c r="C4897" i="3"/>
  <c r="C4898" i="3"/>
  <c r="C4899" i="3"/>
  <c r="C4900" i="3"/>
  <c r="C4901" i="3"/>
  <c r="C4902" i="3"/>
  <c r="C4903" i="3"/>
  <c r="C4904" i="3"/>
  <c r="C4905" i="3"/>
  <c r="C4906" i="3"/>
  <c r="C4907" i="3"/>
  <c r="C4908" i="3"/>
  <c r="C4909" i="3"/>
  <c r="C4910" i="3"/>
  <c r="C4911" i="3"/>
  <c r="C4912" i="3"/>
  <c r="C4913" i="3"/>
  <c r="C4914" i="3"/>
  <c r="C4915" i="3"/>
  <c r="C4916" i="3"/>
  <c r="C4917" i="3"/>
  <c r="C4918" i="3"/>
  <c r="C4919" i="3"/>
  <c r="C4920" i="3"/>
  <c r="C4921" i="3"/>
  <c r="C4922" i="3"/>
  <c r="C4923" i="3"/>
  <c r="C4924" i="3"/>
  <c r="C4925" i="3"/>
  <c r="C4926" i="3"/>
  <c r="C4927" i="3"/>
  <c r="C4928" i="3"/>
  <c r="C4929" i="3"/>
  <c r="C4930" i="3"/>
  <c r="C4931" i="3"/>
  <c r="C4932" i="3"/>
  <c r="C4933" i="3"/>
  <c r="C4934" i="3"/>
  <c r="C4935" i="3"/>
  <c r="C4936" i="3"/>
  <c r="C4937" i="3"/>
  <c r="C4938" i="3"/>
  <c r="C4939" i="3"/>
  <c r="C4940" i="3"/>
  <c r="C4941" i="3"/>
  <c r="C4942" i="3"/>
  <c r="C4943" i="3"/>
  <c r="C4944" i="3"/>
  <c r="C4945" i="3"/>
  <c r="C4946" i="3"/>
  <c r="C4947" i="3"/>
  <c r="C4948" i="3"/>
  <c r="C4949" i="3"/>
  <c r="C4950" i="3"/>
  <c r="C4951" i="3"/>
  <c r="C4952" i="3"/>
  <c r="C4953" i="3"/>
  <c r="C4954" i="3"/>
  <c r="C4955" i="3"/>
  <c r="C4956" i="3"/>
  <c r="C4957" i="3"/>
  <c r="C4958" i="3"/>
  <c r="C4959" i="3"/>
  <c r="C4960" i="3"/>
  <c r="C4961" i="3"/>
  <c r="C4962" i="3"/>
  <c r="C4963" i="3"/>
  <c r="C4964" i="3"/>
  <c r="C4965" i="3"/>
  <c r="C4966" i="3"/>
  <c r="C4967" i="3"/>
  <c r="C4968" i="3"/>
  <c r="C4969" i="3"/>
  <c r="C4970" i="3"/>
  <c r="C4971" i="3"/>
  <c r="C4972" i="3"/>
  <c r="C4973" i="3"/>
  <c r="C4974" i="3"/>
  <c r="C4975" i="3"/>
  <c r="C4976" i="3"/>
  <c r="C4977" i="3"/>
  <c r="C4978" i="3"/>
  <c r="C4979" i="3"/>
  <c r="C4980" i="3"/>
  <c r="C4981" i="3"/>
  <c r="C4982" i="3"/>
  <c r="C4983" i="3"/>
  <c r="C4984" i="3"/>
  <c r="C4985" i="3"/>
  <c r="C4986" i="3"/>
  <c r="C4987" i="3"/>
  <c r="C4988" i="3"/>
  <c r="C4989" i="3"/>
  <c r="C4990" i="3"/>
  <c r="C4991" i="3"/>
  <c r="C4992" i="3"/>
  <c r="C4993" i="3"/>
  <c r="C4994" i="3"/>
  <c r="C4995" i="3"/>
  <c r="C4996" i="3"/>
  <c r="C4997" i="3"/>
  <c r="C4998" i="3"/>
  <c r="C4999" i="3"/>
  <c r="C5000" i="3"/>
  <c r="C5001" i="3"/>
  <c r="C5002" i="3"/>
  <c r="C5003" i="3"/>
  <c r="C5004" i="3"/>
  <c r="C5005" i="3"/>
  <c r="C5006" i="3"/>
  <c r="C5007" i="3"/>
  <c r="C5008" i="3"/>
  <c r="C5009" i="3"/>
  <c r="C5010" i="3"/>
  <c r="C5011" i="3"/>
  <c r="C5012" i="3"/>
  <c r="C5013" i="3"/>
  <c r="C5014" i="3"/>
  <c r="C5015" i="3"/>
  <c r="C5016" i="3"/>
  <c r="C5017" i="3"/>
  <c r="C5018" i="3"/>
  <c r="C5019" i="3"/>
  <c r="C5020" i="3"/>
  <c r="C5021" i="3"/>
  <c r="C5022" i="3"/>
  <c r="C5023" i="3"/>
  <c r="C5024" i="3"/>
  <c r="C5025" i="3"/>
  <c r="C5026" i="3"/>
  <c r="C5027" i="3"/>
  <c r="C5028" i="3"/>
  <c r="C5029" i="3"/>
  <c r="C5030" i="3"/>
  <c r="C5031" i="3"/>
  <c r="C5032" i="3"/>
  <c r="C5033" i="3"/>
  <c r="C5034" i="3"/>
  <c r="C5035" i="3"/>
  <c r="C5036" i="3"/>
  <c r="C5037" i="3"/>
  <c r="C5038" i="3"/>
  <c r="C5039" i="3"/>
  <c r="C5040" i="3"/>
  <c r="C5041" i="3"/>
  <c r="C5042" i="3"/>
  <c r="C5043" i="3"/>
  <c r="C5044" i="3"/>
  <c r="C5045" i="3"/>
  <c r="C5046" i="3"/>
  <c r="C5047" i="3"/>
  <c r="C5048" i="3"/>
  <c r="C5049" i="3"/>
  <c r="C5050" i="3"/>
  <c r="C5051" i="3"/>
  <c r="C5052" i="3"/>
  <c r="C5053" i="3"/>
  <c r="C5054" i="3"/>
  <c r="C5055" i="3"/>
  <c r="C5056" i="3"/>
  <c r="C5057" i="3"/>
  <c r="C5058" i="3"/>
  <c r="C5059" i="3"/>
  <c r="C5060" i="3"/>
  <c r="C5061" i="3"/>
  <c r="C5062" i="3"/>
  <c r="C5063" i="3"/>
  <c r="C5064" i="3"/>
  <c r="C5065" i="3"/>
  <c r="C5066" i="3"/>
  <c r="C5067" i="3"/>
  <c r="C5068" i="3"/>
  <c r="C5069" i="3"/>
  <c r="C5070" i="3"/>
  <c r="C5071" i="3"/>
  <c r="C5072" i="3"/>
  <c r="C5073" i="3"/>
  <c r="C5074" i="3"/>
  <c r="C5075" i="3"/>
  <c r="C5076" i="3"/>
  <c r="C5077" i="3"/>
  <c r="C5078" i="3"/>
  <c r="C5079" i="3"/>
  <c r="C5080" i="3"/>
  <c r="C5081" i="3"/>
  <c r="C5082" i="3"/>
  <c r="C5083" i="3"/>
  <c r="C5084" i="3"/>
  <c r="C5085" i="3"/>
  <c r="C5086" i="3"/>
  <c r="C5087" i="3"/>
  <c r="C5088" i="3"/>
  <c r="C5089" i="3"/>
  <c r="C5090" i="3"/>
  <c r="C5091" i="3"/>
  <c r="C5092" i="3"/>
  <c r="C5093" i="3"/>
  <c r="C5094" i="3"/>
  <c r="C5095" i="3"/>
  <c r="C5096" i="3"/>
  <c r="C5097" i="3"/>
  <c r="C5098" i="3"/>
  <c r="C5099" i="3"/>
  <c r="C5100" i="3"/>
  <c r="C5101" i="3"/>
  <c r="C5102" i="3"/>
  <c r="C5103" i="3"/>
  <c r="C5104" i="3"/>
  <c r="C5105" i="3"/>
  <c r="C5106" i="3"/>
  <c r="C5107" i="3"/>
  <c r="C5108" i="3"/>
  <c r="C5109" i="3"/>
  <c r="C5110" i="3"/>
  <c r="C5111" i="3"/>
  <c r="C5112" i="3"/>
  <c r="C5113" i="3"/>
  <c r="C5114" i="3"/>
  <c r="C5115" i="3"/>
  <c r="C5116" i="3"/>
  <c r="C5117" i="3"/>
  <c r="C5118" i="3"/>
  <c r="C5119" i="3"/>
  <c r="C5120" i="3"/>
  <c r="C5121" i="3"/>
  <c r="C5122" i="3"/>
  <c r="C5123" i="3"/>
  <c r="C5124" i="3"/>
  <c r="C5125" i="3"/>
  <c r="C5126" i="3"/>
  <c r="C5127" i="3"/>
  <c r="C5128" i="3"/>
  <c r="C5129" i="3"/>
  <c r="C5130" i="3"/>
  <c r="C5131" i="3"/>
  <c r="C5132" i="3"/>
  <c r="C5133" i="3"/>
  <c r="C5134" i="3"/>
  <c r="C5135" i="3"/>
  <c r="C5136" i="3"/>
  <c r="C5137" i="3"/>
  <c r="C5138" i="3"/>
  <c r="C5139" i="3"/>
  <c r="C5140" i="3"/>
  <c r="C5141" i="3"/>
  <c r="C5142" i="3"/>
  <c r="C5143" i="3"/>
  <c r="C5144" i="3"/>
  <c r="C5145" i="3"/>
  <c r="C5146" i="3"/>
  <c r="C5147" i="3"/>
  <c r="C5148" i="3"/>
  <c r="C5149" i="3"/>
  <c r="C5150" i="3"/>
  <c r="C5151" i="3"/>
  <c r="C5152" i="3"/>
  <c r="C5153" i="3"/>
  <c r="C5154" i="3"/>
  <c r="C5155" i="3"/>
  <c r="C5156" i="3"/>
  <c r="C5157" i="3"/>
  <c r="C5158" i="3"/>
  <c r="C5159" i="3"/>
  <c r="C5160" i="3"/>
  <c r="C5161" i="3"/>
  <c r="C5162" i="3"/>
  <c r="C5163" i="3"/>
  <c r="C5164" i="3"/>
  <c r="C5165" i="3"/>
  <c r="C5166" i="3"/>
  <c r="C5167" i="3"/>
  <c r="C5168" i="3"/>
  <c r="C5169" i="3"/>
  <c r="C5170" i="3"/>
  <c r="C5171" i="3"/>
  <c r="C5172" i="3"/>
  <c r="C5173" i="3"/>
  <c r="C5174" i="3"/>
  <c r="C5175" i="3"/>
  <c r="C5176" i="3"/>
  <c r="C5177" i="3"/>
  <c r="C5178" i="3"/>
  <c r="C5179" i="3"/>
  <c r="C5180" i="3"/>
  <c r="C5181" i="3"/>
  <c r="C5182" i="3"/>
  <c r="C5183" i="3"/>
  <c r="C5184" i="3"/>
  <c r="C5185" i="3"/>
  <c r="C5186" i="3"/>
  <c r="C5187" i="3"/>
  <c r="C5188" i="3"/>
  <c r="C5189" i="3"/>
  <c r="C5190" i="3"/>
  <c r="C5191" i="3"/>
  <c r="C5192" i="3"/>
  <c r="C5193" i="3"/>
  <c r="C5194" i="3"/>
  <c r="C5195" i="3"/>
  <c r="C5196" i="3"/>
  <c r="C5197" i="3"/>
  <c r="C5198" i="3"/>
  <c r="C5199" i="3"/>
  <c r="C5200" i="3"/>
  <c r="C5201" i="3"/>
  <c r="C5202" i="3"/>
  <c r="C5203" i="3"/>
  <c r="C5204" i="3"/>
  <c r="C5205" i="3"/>
  <c r="C5206" i="3"/>
  <c r="C5207" i="3"/>
  <c r="C5208" i="3"/>
  <c r="C5209" i="3"/>
  <c r="C5210" i="3"/>
  <c r="C5211" i="3"/>
  <c r="C5212" i="3"/>
  <c r="C5213" i="3"/>
  <c r="C5214" i="3"/>
  <c r="C5215" i="3"/>
  <c r="C5216" i="3"/>
  <c r="C5217" i="3"/>
  <c r="C5218" i="3"/>
  <c r="C5219" i="3"/>
  <c r="C5220" i="3"/>
  <c r="C5221" i="3"/>
  <c r="C5222" i="3"/>
  <c r="C5223" i="3"/>
  <c r="C5224" i="3"/>
  <c r="C5225" i="3"/>
  <c r="C5226" i="3"/>
  <c r="C5227" i="3"/>
  <c r="C5228" i="3"/>
  <c r="C5229" i="3"/>
  <c r="C5230" i="3"/>
  <c r="C5231" i="3"/>
  <c r="C5232" i="3"/>
  <c r="C5233" i="3"/>
  <c r="C5234" i="3"/>
  <c r="C5235" i="3"/>
  <c r="C5236" i="3"/>
  <c r="C5237" i="3"/>
  <c r="C5238" i="3"/>
  <c r="C5239" i="3"/>
  <c r="C5240" i="3"/>
  <c r="C5241" i="3"/>
  <c r="C5242" i="3"/>
  <c r="C5243" i="3"/>
  <c r="C5244" i="3"/>
  <c r="C5245" i="3"/>
  <c r="C5246" i="3"/>
  <c r="C5247" i="3"/>
  <c r="C5248" i="3"/>
  <c r="C5249" i="3"/>
  <c r="C5250" i="3"/>
  <c r="C5251" i="3"/>
  <c r="C5252" i="3"/>
  <c r="C5253" i="3"/>
  <c r="C5254" i="3"/>
  <c r="C5255" i="3"/>
  <c r="C5256" i="3"/>
  <c r="C5257" i="3"/>
  <c r="C5258" i="3"/>
  <c r="C5259" i="3"/>
  <c r="C5260" i="3"/>
  <c r="C5261" i="3"/>
  <c r="C5262" i="3"/>
  <c r="C5263" i="3"/>
  <c r="C5264" i="3"/>
  <c r="C5265" i="3"/>
  <c r="C5266" i="3"/>
  <c r="C5267" i="3"/>
  <c r="C5268" i="3"/>
  <c r="C5269" i="3"/>
  <c r="C5270" i="3"/>
  <c r="C5271" i="3"/>
  <c r="C5272" i="3"/>
  <c r="C5273" i="3"/>
  <c r="C5274" i="3"/>
  <c r="C5275" i="3"/>
  <c r="C5276" i="3"/>
  <c r="C5277" i="3"/>
  <c r="C5278" i="3"/>
  <c r="C5279" i="3"/>
  <c r="C5280" i="3"/>
  <c r="C5281" i="3"/>
  <c r="C5282" i="3"/>
  <c r="C5283" i="3"/>
  <c r="C5284" i="3"/>
  <c r="C5285" i="3"/>
  <c r="C5286" i="3"/>
  <c r="C5287" i="3"/>
  <c r="C5288" i="3"/>
  <c r="C5289" i="3"/>
  <c r="C5290" i="3"/>
  <c r="C5291" i="3"/>
  <c r="C5292" i="3"/>
  <c r="C5293" i="3"/>
  <c r="C5294" i="3"/>
  <c r="C5295" i="3"/>
  <c r="C5296" i="3"/>
  <c r="C5297" i="3"/>
  <c r="C5298" i="3"/>
  <c r="C5299" i="3"/>
  <c r="C5300" i="3"/>
  <c r="C5301" i="3"/>
  <c r="C5302" i="3"/>
  <c r="C5303" i="3"/>
  <c r="C5304" i="3"/>
  <c r="C5305" i="3"/>
  <c r="C5306" i="3"/>
  <c r="C5307" i="3"/>
  <c r="C5308" i="3"/>
  <c r="C5309" i="3"/>
  <c r="C5310" i="3"/>
  <c r="C5311" i="3"/>
  <c r="C5312" i="3"/>
  <c r="C5313" i="3"/>
  <c r="C5314" i="3"/>
  <c r="C5315" i="3"/>
  <c r="C5316" i="3"/>
  <c r="C5317" i="3"/>
  <c r="C5318" i="3"/>
  <c r="C5319" i="3"/>
  <c r="C5320" i="3"/>
  <c r="C5321" i="3"/>
  <c r="C5322" i="3"/>
  <c r="C5323" i="3"/>
  <c r="C5324" i="3"/>
  <c r="C5325" i="3"/>
  <c r="C5326" i="3"/>
  <c r="C5327" i="3"/>
  <c r="C5328" i="3"/>
  <c r="C5329" i="3"/>
  <c r="C5330" i="3"/>
  <c r="C5331" i="3"/>
  <c r="C5332" i="3"/>
  <c r="C5333" i="3"/>
  <c r="C5334" i="3"/>
  <c r="C5335" i="3"/>
  <c r="C5336" i="3"/>
  <c r="C5337" i="3"/>
  <c r="C5338" i="3"/>
  <c r="C5339" i="3"/>
  <c r="C5340" i="3"/>
  <c r="C5341" i="3"/>
  <c r="C5342" i="3"/>
  <c r="C5343" i="3"/>
  <c r="C5344" i="3"/>
  <c r="C5345" i="3"/>
  <c r="C5346" i="3"/>
  <c r="C5347" i="3"/>
  <c r="C5348" i="3"/>
  <c r="C5349" i="3"/>
  <c r="C5350" i="3"/>
  <c r="C5351" i="3"/>
  <c r="C5352" i="3"/>
  <c r="C5353" i="3"/>
  <c r="C5354" i="3"/>
  <c r="C5355" i="3"/>
  <c r="C5356" i="3"/>
  <c r="C5357" i="3"/>
  <c r="C5358" i="3"/>
  <c r="C5359" i="3"/>
  <c r="C5360" i="3"/>
  <c r="C5361" i="3"/>
  <c r="C5362" i="3"/>
  <c r="C5363" i="3"/>
  <c r="C5364" i="3"/>
  <c r="C5365" i="3"/>
  <c r="C5366" i="3"/>
  <c r="C5367" i="3"/>
  <c r="C5368" i="3"/>
  <c r="C5369" i="3"/>
  <c r="C5370" i="3"/>
  <c r="C5371" i="3"/>
  <c r="C5372" i="3"/>
  <c r="C5373" i="3"/>
  <c r="C5374" i="3"/>
  <c r="C5375" i="3"/>
  <c r="C5376" i="3"/>
  <c r="C5377" i="3"/>
  <c r="C5378" i="3"/>
  <c r="C5379" i="3"/>
  <c r="C5380" i="3"/>
  <c r="C5381" i="3"/>
  <c r="C5382" i="3"/>
  <c r="C5383" i="3"/>
  <c r="C5384" i="3"/>
  <c r="C5385" i="3"/>
  <c r="C5386" i="3"/>
  <c r="C5387" i="3"/>
  <c r="C5388" i="3"/>
  <c r="C5389" i="3"/>
  <c r="C5390" i="3"/>
  <c r="C5391" i="3"/>
  <c r="C5392" i="3"/>
  <c r="C5393" i="3"/>
  <c r="C5394" i="3"/>
  <c r="C5395" i="3"/>
  <c r="C5396" i="3"/>
  <c r="C5397" i="3"/>
  <c r="C5398" i="3"/>
  <c r="C5399" i="3"/>
  <c r="C5400" i="3"/>
  <c r="C5401" i="3"/>
  <c r="C5402" i="3"/>
  <c r="C5403" i="3"/>
  <c r="C5404" i="3"/>
  <c r="C5405" i="3"/>
  <c r="C5406" i="3"/>
  <c r="C5407" i="3"/>
  <c r="C5408" i="3"/>
  <c r="C5409" i="3"/>
  <c r="C5410" i="3"/>
  <c r="C5411" i="3"/>
  <c r="C5412" i="3"/>
  <c r="C5413" i="3"/>
  <c r="C5414" i="3"/>
  <c r="C5415" i="3"/>
  <c r="C5416" i="3"/>
  <c r="C5417" i="3"/>
  <c r="C5418" i="3"/>
  <c r="C5419" i="3"/>
  <c r="C5420" i="3"/>
  <c r="C5421" i="3"/>
  <c r="C5422" i="3"/>
  <c r="C5423" i="3"/>
  <c r="C5424" i="3"/>
  <c r="C5425" i="3"/>
  <c r="C5426" i="3"/>
  <c r="C5427" i="3"/>
  <c r="C5428" i="3"/>
  <c r="C5429" i="3"/>
  <c r="C5430" i="3"/>
  <c r="C5431" i="3"/>
  <c r="C5432" i="3"/>
  <c r="C5433" i="3"/>
  <c r="C5434" i="3"/>
  <c r="C5435" i="3"/>
  <c r="C5436" i="3"/>
  <c r="C5437" i="3"/>
  <c r="C5438" i="3"/>
  <c r="C5439" i="3"/>
  <c r="C5440" i="3"/>
  <c r="C5441" i="3"/>
  <c r="C5442" i="3"/>
  <c r="C5443" i="3"/>
  <c r="C5444" i="3"/>
  <c r="C5445" i="3"/>
  <c r="C5446" i="3"/>
  <c r="C5447" i="3"/>
  <c r="C5448" i="3"/>
  <c r="C5449" i="3"/>
  <c r="C5450" i="3"/>
  <c r="C5451" i="3"/>
  <c r="C5452" i="3"/>
  <c r="C5453" i="3"/>
  <c r="C5454" i="3"/>
  <c r="C5455" i="3"/>
  <c r="C5456" i="3"/>
  <c r="C5457" i="3"/>
  <c r="C5458" i="3"/>
  <c r="C5459" i="3"/>
  <c r="C5460" i="3"/>
  <c r="C5461" i="3"/>
  <c r="C5462" i="3"/>
  <c r="C5463" i="3"/>
  <c r="C5464" i="3"/>
  <c r="C5465" i="3"/>
  <c r="C5466" i="3"/>
  <c r="C5467" i="3"/>
  <c r="C5468" i="3"/>
  <c r="C5469" i="3"/>
  <c r="C5470" i="3"/>
  <c r="C5471" i="3"/>
  <c r="C5472" i="3"/>
  <c r="C5473" i="3"/>
  <c r="C5474" i="3"/>
  <c r="C5475" i="3"/>
  <c r="C5476" i="3"/>
  <c r="C5477" i="3"/>
  <c r="C5478" i="3"/>
  <c r="C5479" i="3"/>
  <c r="C5480" i="3"/>
  <c r="C5481" i="3"/>
  <c r="C5482" i="3"/>
  <c r="C5483" i="3"/>
  <c r="C5484" i="3"/>
  <c r="C5485" i="3"/>
  <c r="C5486" i="3"/>
  <c r="C5487" i="3"/>
  <c r="C5488" i="3"/>
  <c r="C5489" i="3"/>
  <c r="C5490" i="3"/>
  <c r="C5491" i="3"/>
  <c r="C5492" i="3"/>
  <c r="C5493" i="3"/>
  <c r="C5494" i="3"/>
  <c r="C5495" i="3"/>
  <c r="C5496" i="3"/>
  <c r="C5497" i="3"/>
  <c r="C5498" i="3"/>
  <c r="C5499" i="3"/>
  <c r="C5500" i="3"/>
  <c r="C5501" i="3"/>
  <c r="C5502" i="3"/>
  <c r="C5503" i="3"/>
  <c r="C5504" i="3"/>
  <c r="C5505" i="3"/>
  <c r="C5506" i="3"/>
  <c r="C5507" i="3"/>
  <c r="C5508" i="3"/>
  <c r="C5509" i="3"/>
  <c r="C5510" i="3"/>
  <c r="C5511" i="3"/>
  <c r="C5512" i="3"/>
  <c r="C5513" i="3"/>
  <c r="C5514" i="3"/>
  <c r="C5515" i="3"/>
  <c r="C5516" i="3"/>
  <c r="C5517" i="3"/>
  <c r="C5518" i="3"/>
  <c r="C5519" i="3"/>
  <c r="C5520" i="3"/>
  <c r="C5521" i="3"/>
  <c r="C5522" i="3"/>
  <c r="C5523" i="3"/>
  <c r="C5524" i="3"/>
  <c r="C5525" i="3"/>
  <c r="C5526" i="3"/>
  <c r="C5527" i="3"/>
  <c r="C5528" i="3"/>
  <c r="C5529" i="3"/>
  <c r="C5530" i="3"/>
  <c r="C5531" i="3"/>
  <c r="C5532" i="3"/>
  <c r="C5533" i="3"/>
  <c r="C5534" i="3"/>
  <c r="C5535" i="3"/>
  <c r="C5536" i="3"/>
  <c r="C5537" i="3"/>
  <c r="C5538" i="3"/>
  <c r="C5539" i="3"/>
  <c r="C5540" i="3"/>
  <c r="C5541" i="3"/>
  <c r="C5542" i="3"/>
  <c r="C5543" i="3"/>
  <c r="C5544" i="3"/>
  <c r="C5545" i="3"/>
  <c r="C5546" i="3"/>
  <c r="C5547" i="3"/>
  <c r="C5548" i="3"/>
  <c r="C5549" i="3"/>
  <c r="C5550" i="3"/>
  <c r="C5551" i="3"/>
  <c r="C5552" i="3"/>
  <c r="C5553" i="3"/>
  <c r="C5554" i="3"/>
  <c r="C5555" i="3"/>
  <c r="C5556" i="3"/>
  <c r="C5557" i="3"/>
  <c r="C5558" i="3"/>
  <c r="C5559" i="3"/>
  <c r="C5560" i="3"/>
  <c r="C5561" i="3"/>
  <c r="C5562" i="3"/>
  <c r="C5563" i="3"/>
  <c r="C5564" i="3"/>
  <c r="C5565" i="3"/>
  <c r="C5566" i="3"/>
  <c r="C5567" i="3"/>
  <c r="C5568" i="3"/>
  <c r="C5569" i="3"/>
  <c r="C5570" i="3"/>
  <c r="C5571" i="3"/>
  <c r="C5572" i="3"/>
  <c r="C5573" i="3"/>
  <c r="C5574" i="3"/>
  <c r="C5575" i="3"/>
  <c r="C5576" i="3"/>
  <c r="C5577" i="3"/>
  <c r="C5578" i="3"/>
  <c r="C5579" i="3"/>
  <c r="C5580" i="3"/>
  <c r="C5581" i="3"/>
  <c r="C5582" i="3"/>
  <c r="C5583" i="3"/>
  <c r="C5584" i="3"/>
  <c r="C5585" i="3"/>
  <c r="C5586" i="3"/>
  <c r="C5587" i="3"/>
  <c r="C5588" i="3"/>
  <c r="C5589" i="3"/>
  <c r="C5590" i="3"/>
  <c r="C5591" i="3"/>
  <c r="C5592" i="3"/>
  <c r="C5593" i="3"/>
  <c r="C5594" i="3"/>
  <c r="C5595" i="3"/>
  <c r="C5596" i="3"/>
  <c r="C5597" i="3"/>
  <c r="C5598" i="3"/>
  <c r="C5599" i="3"/>
  <c r="C5600" i="3"/>
  <c r="C5601" i="3"/>
  <c r="C5602" i="3"/>
  <c r="C5603" i="3"/>
  <c r="C5604" i="3"/>
  <c r="C5605" i="3"/>
  <c r="C5606" i="3"/>
  <c r="C5607" i="3"/>
  <c r="C5608" i="3"/>
  <c r="C5609" i="3"/>
  <c r="C5610" i="3"/>
  <c r="C5611" i="3"/>
  <c r="C5612" i="3"/>
  <c r="C5613" i="3"/>
  <c r="C5614" i="3"/>
  <c r="C5615" i="3"/>
  <c r="C5616" i="3"/>
  <c r="C5617" i="3"/>
  <c r="C5618" i="3"/>
  <c r="C5619" i="3"/>
  <c r="C5620" i="3"/>
  <c r="C5621" i="3"/>
  <c r="C5622" i="3"/>
  <c r="C5623" i="3"/>
  <c r="C5624" i="3"/>
  <c r="C5625" i="3"/>
  <c r="C5626" i="3"/>
  <c r="C5627" i="3"/>
  <c r="C5628" i="3"/>
  <c r="C5629" i="3"/>
  <c r="C5630" i="3"/>
  <c r="C5631" i="3"/>
  <c r="C5632" i="3"/>
  <c r="C5633" i="3"/>
  <c r="C5634" i="3"/>
  <c r="C5635" i="3"/>
  <c r="C5636" i="3"/>
  <c r="C5637" i="3"/>
  <c r="C5638" i="3"/>
  <c r="C5639" i="3"/>
  <c r="C5640" i="3"/>
  <c r="C5641" i="3"/>
  <c r="C5642" i="3"/>
  <c r="C5643" i="3"/>
  <c r="C5644" i="3"/>
  <c r="C5645" i="3"/>
  <c r="C5646" i="3"/>
  <c r="C5647" i="3"/>
  <c r="C5648" i="3"/>
  <c r="C5649" i="3"/>
  <c r="C5650" i="3"/>
  <c r="C5651" i="3"/>
  <c r="C5652" i="3"/>
  <c r="C5653" i="3"/>
  <c r="C5654" i="3"/>
  <c r="C5655" i="3"/>
  <c r="C5656" i="3"/>
  <c r="C5657" i="3"/>
  <c r="C5658" i="3"/>
  <c r="C5659" i="3"/>
  <c r="C5660" i="3"/>
  <c r="C5661" i="3"/>
  <c r="C5662" i="3"/>
  <c r="C5663" i="3"/>
  <c r="C5664" i="3"/>
  <c r="C5665" i="3"/>
  <c r="C5666" i="3"/>
  <c r="C5667" i="3"/>
  <c r="C5668" i="3"/>
  <c r="C5669" i="3"/>
  <c r="C5670" i="3"/>
  <c r="C5671" i="3"/>
  <c r="C5672" i="3"/>
  <c r="C5673" i="3"/>
  <c r="C5674" i="3"/>
  <c r="C5675" i="3"/>
  <c r="C5676" i="3"/>
  <c r="C5677" i="3"/>
  <c r="C5678" i="3"/>
  <c r="C5679" i="3"/>
  <c r="C5680" i="3"/>
  <c r="C5681" i="3"/>
  <c r="C5682" i="3"/>
  <c r="C5683" i="3"/>
  <c r="C5684" i="3"/>
  <c r="C5685" i="3"/>
  <c r="C5686" i="3"/>
  <c r="C5687" i="3"/>
  <c r="C5688" i="3"/>
  <c r="C5689" i="3"/>
  <c r="C5690" i="3"/>
  <c r="C5691" i="3"/>
  <c r="C5692" i="3"/>
  <c r="C5693" i="3"/>
  <c r="C5694" i="3"/>
  <c r="C5695" i="3"/>
  <c r="C5696" i="3"/>
  <c r="C5697" i="3"/>
  <c r="C5698" i="3"/>
  <c r="C5699" i="3"/>
  <c r="C5700" i="3"/>
  <c r="C5701" i="3"/>
  <c r="C5702" i="3"/>
  <c r="C5703" i="3"/>
  <c r="C5704" i="3"/>
  <c r="C5705" i="3"/>
  <c r="C5706" i="3"/>
  <c r="C5707" i="3"/>
  <c r="C5708" i="3"/>
  <c r="C5709" i="3"/>
  <c r="C5710" i="3"/>
  <c r="C5711" i="3"/>
  <c r="C5712" i="3"/>
  <c r="C5713" i="3"/>
  <c r="C5714" i="3"/>
  <c r="C5715" i="3"/>
  <c r="C5716" i="3"/>
  <c r="C5717" i="3"/>
  <c r="C5718" i="3"/>
  <c r="C5719" i="3"/>
  <c r="C5720" i="3"/>
  <c r="C5721" i="3"/>
  <c r="C5722" i="3"/>
  <c r="C5723" i="3"/>
  <c r="C5724" i="3"/>
  <c r="C5725" i="3"/>
  <c r="C5726" i="3"/>
  <c r="C5727" i="3"/>
  <c r="C5728" i="3"/>
  <c r="C5729" i="3"/>
  <c r="C5730" i="3"/>
  <c r="C5731" i="3"/>
  <c r="C5732" i="3"/>
  <c r="C5733" i="3"/>
  <c r="C5734" i="3"/>
  <c r="C5735" i="3"/>
  <c r="C5736" i="3"/>
  <c r="C5737" i="3"/>
  <c r="C5738" i="3"/>
  <c r="C5739" i="3"/>
  <c r="C5740" i="3"/>
  <c r="C5741" i="3"/>
  <c r="C5742" i="3"/>
  <c r="C5743" i="3"/>
  <c r="C5744" i="3"/>
  <c r="C5745" i="3"/>
  <c r="C5746" i="3"/>
  <c r="C5747" i="3"/>
  <c r="C5748" i="3"/>
  <c r="C5749" i="3"/>
  <c r="C5750" i="3"/>
  <c r="C5751" i="3"/>
  <c r="C5752" i="3"/>
  <c r="C5753" i="3"/>
  <c r="C5754" i="3"/>
  <c r="C5755" i="3"/>
  <c r="C5756" i="3"/>
  <c r="C5757" i="3"/>
  <c r="C5758" i="3"/>
  <c r="C5759" i="3"/>
  <c r="C5760" i="3"/>
  <c r="C5761" i="3"/>
  <c r="C5762" i="3"/>
  <c r="C5763" i="3"/>
  <c r="C5764" i="3"/>
  <c r="C5765" i="3"/>
  <c r="C5766" i="3"/>
  <c r="C5767" i="3"/>
  <c r="C5768" i="3"/>
  <c r="C5769" i="3"/>
  <c r="C5770" i="3"/>
  <c r="C5771" i="3"/>
  <c r="C5772" i="3"/>
  <c r="C5773" i="3"/>
  <c r="C5774" i="3"/>
  <c r="C5775" i="3"/>
  <c r="C5776" i="3"/>
  <c r="C5777" i="3"/>
  <c r="C5778" i="3"/>
  <c r="C5779" i="3"/>
  <c r="C5780" i="3"/>
  <c r="C5781" i="3"/>
  <c r="C5782" i="3"/>
  <c r="C5783" i="3"/>
  <c r="C5784" i="3"/>
  <c r="C5785" i="3"/>
  <c r="C5786" i="3"/>
  <c r="C5787" i="3"/>
  <c r="C5788" i="3"/>
  <c r="C5789" i="3"/>
  <c r="C5790" i="3"/>
  <c r="C5791" i="3"/>
  <c r="C5792" i="3"/>
  <c r="C5793" i="3"/>
  <c r="C5794" i="3"/>
  <c r="C5795" i="3"/>
  <c r="C5796" i="3"/>
  <c r="C5797" i="3"/>
  <c r="C5798" i="3"/>
  <c r="C5799" i="3"/>
  <c r="C5800" i="3"/>
  <c r="C5801" i="3"/>
  <c r="C5802" i="3"/>
  <c r="C5803" i="3"/>
  <c r="C5804" i="3"/>
  <c r="C5805" i="3"/>
  <c r="C5806" i="3"/>
  <c r="C5807" i="3"/>
  <c r="C5808" i="3"/>
  <c r="C5809" i="3"/>
  <c r="C5810" i="3"/>
  <c r="C5811" i="3"/>
  <c r="C5812" i="3"/>
  <c r="C5813" i="3"/>
  <c r="C5814" i="3"/>
  <c r="C5815" i="3"/>
  <c r="C5816" i="3"/>
  <c r="C5817" i="3"/>
  <c r="C5818" i="3"/>
  <c r="C5819" i="3"/>
  <c r="C5820" i="3"/>
  <c r="C5821" i="3"/>
  <c r="C5822" i="3"/>
  <c r="C5823" i="3"/>
  <c r="C5824" i="3"/>
  <c r="C5825" i="3"/>
  <c r="C5826" i="3"/>
  <c r="C5827" i="3"/>
  <c r="C5828" i="3"/>
  <c r="C5829" i="3"/>
  <c r="C5830" i="3"/>
  <c r="C5831" i="3"/>
  <c r="C5832" i="3"/>
  <c r="C5833" i="3"/>
  <c r="C5834" i="3"/>
  <c r="C5835" i="3"/>
  <c r="C5836" i="3"/>
  <c r="C5837" i="3"/>
  <c r="C5838" i="3"/>
  <c r="C5839" i="3"/>
  <c r="C5840" i="3"/>
  <c r="C5841" i="3"/>
  <c r="C5842" i="3"/>
  <c r="C5843" i="3"/>
  <c r="C5844" i="3"/>
  <c r="C5845" i="3"/>
  <c r="C5846" i="3"/>
  <c r="C5847" i="3"/>
  <c r="C5848" i="3"/>
  <c r="C5849" i="3"/>
  <c r="C5850" i="3"/>
  <c r="C5851" i="3"/>
  <c r="C5852" i="3"/>
  <c r="C5853" i="3"/>
  <c r="C5854" i="3"/>
  <c r="C5855" i="3"/>
  <c r="C5856" i="3"/>
  <c r="C5857" i="3"/>
  <c r="C5858" i="3"/>
  <c r="C5859" i="3"/>
  <c r="C5860" i="3"/>
  <c r="C5861" i="3"/>
  <c r="C5862" i="3"/>
  <c r="C5863" i="3"/>
  <c r="C5864" i="3"/>
  <c r="C5865" i="3"/>
  <c r="C5866" i="3"/>
  <c r="C5867" i="3"/>
  <c r="C5868" i="3"/>
  <c r="C5869" i="3"/>
  <c r="C5870" i="3"/>
  <c r="C5871" i="3"/>
  <c r="C5872" i="3"/>
  <c r="C5873" i="3"/>
  <c r="C5874" i="3"/>
  <c r="C5875" i="3"/>
  <c r="C5876" i="3"/>
  <c r="C5877" i="3"/>
  <c r="C5878" i="3"/>
  <c r="C5879" i="3"/>
  <c r="C5880" i="3"/>
  <c r="C5881" i="3"/>
  <c r="C5882" i="3"/>
  <c r="C5883" i="3"/>
  <c r="C5884" i="3"/>
  <c r="C5885" i="3"/>
  <c r="C5886" i="3"/>
  <c r="C5887" i="3"/>
  <c r="C5888" i="3"/>
  <c r="C5889" i="3"/>
  <c r="C5890" i="3"/>
  <c r="C5891" i="3"/>
  <c r="C5892" i="3"/>
  <c r="C5893" i="3"/>
  <c r="C5894" i="3"/>
  <c r="C5895" i="3"/>
  <c r="C5896" i="3"/>
  <c r="C5897" i="3"/>
  <c r="C5898" i="3"/>
  <c r="C5899" i="3"/>
  <c r="C5900" i="3"/>
  <c r="C5901" i="3"/>
  <c r="C5902" i="3"/>
  <c r="C5903" i="3"/>
  <c r="C5904" i="3"/>
  <c r="C5905" i="3"/>
  <c r="C5906" i="3"/>
  <c r="C5907" i="3"/>
  <c r="C5908" i="3"/>
  <c r="C5909" i="3"/>
  <c r="C5910" i="3"/>
  <c r="C5911" i="3"/>
  <c r="C5912" i="3"/>
  <c r="C5913" i="3"/>
  <c r="C5914" i="3"/>
  <c r="C5915" i="3"/>
  <c r="C5916" i="3"/>
  <c r="C5917" i="3"/>
  <c r="C5918" i="3"/>
  <c r="C5919" i="3"/>
  <c r="C5920" i="3"/>
  <c r="C5921" i="3"/>
  <c r="C5922" i="3"/>
  <c r="C5923" i="3"/>
  <c r="C5924" i="3"/>
  <c r="C5925" i="3"/>
  <c r="C5926" i="3"/>
  <c r="C5927" i="3"/>
  <c r="C5928" i="3"/>
  <c r="C5929" i="3"/>
  <c r="C5930" i="3"/>
  <c r="C5931" i="3"/>
  <c r="C5932" i="3"/>
  <c r="C5933" i="3"/>
  <c r="C5934" i="3"/>
  <c r="C5935" i="3"/>
  <c r="C5936" i="3"/>
  <c r="C5937" i="3"/>
  <c r="C5938" i="3"/>
  <c r="C5939" i="3"/>
  <c r="C5940" i="3"/>
  <c r="C5941" i="3"/>
  <c r="C5942" i="3"/>
  <c r="C5943" i="3"/>
  <c r="C5944" i="3"/>
  <c r="C5945" i="3"/>
  <c r="C5946" i="3"/>
  <c r="C5947" i="3"/>
  <c r="C5948" i="3"/>
  <c r="C5949" i="3"/>
  <c r="C5950" i="3"/>
  <c r="C5951" i="3"/>
  <c r="C5952" i="3"/>
  <c r="C5953" i="3"/>
  <c r="C5954" i="3"/>
  <c r="C5955" i="3"/>
  <c r="C5956" i="3"/>
  <c r="C5957" i="3"/>
  <c r="C5958" i="3"/>
  <c r="C5959" i="3"/>
  <c r="C5960" i="3"/>
  <c r="C5961" i="3"/>
  <c r="C5962" i="3"/>
  <c r="C5963" i="3"/>
  <c r="C5964" i="3"/>
  <c r="C5965" i="3"/>
  <c r="C5966" i="3"/>
  <c r="C5967" i="3"/>
  <c r="C5968" i="3"/>
  <c r="C5969" i="3"/>
  <c r="C5970" i="3"/>
  <c r="C5971" i="3"/>
  <c r="C5972" i="3"/>
  <c r="C5973" i="3"/>
  <c r="C5974" i="3"/>
  <c r="C5975" i="3"/>
  <c r="C5976" i="3"/>
  <c r="C5977" i="3"/>
  <c r="C5978" i="3"/>
  <c r="C5979" i="3"/>
  <c r="C5980" i="3"/>
  <c r="C5981" i="3"/>
  <c r="C5982" i="3"/>
  <c r="C5983" i="3"/>
  <c r="C5984" i="3"/>
  <c r="C5985" i="3"/>
  <c r="C5986" i="3"/>
  <c r="C5987" i="3"/>
  <c r="C5988" i="3"/>
  <c r="C5989" i="3"/>
  <c r="C5990" i="3"/>
  <c r="C5991" i="3"/>
  <c r="C5992" i="3"/>
  <c r="C5993" i="3"/>
  <c r="C5994" i="3"/>
  <c r="C5995" i="3"/>
  <c r="C5996" i="3"/>
  <c r="C5997" i="3"/>
  <c r="C5998" i="3"/>
  <c r="C5999" i="3"/>
  <c r="C6000" i="3"/>
  <c r="C6001" i="3"/>
  <c r="C6002" i="3"/>
  <c r="C6003" i="3"/>
  <c r="C6004" i="3"/>
  <c r="C6005" i="3"/>
  <c r="C6006" i="3"/>
  <c r="C6007" i="3"/>
  <c r="C6008" i="3"/>
  <c r="C6009" i="3"/>
  <c r="C6010" i="3"/>
  <c r="C6011" i="3"/>
  <c r="C6012" i="3"/>
  <c r="C6013" i="3"/>
  <c r="C6014" i="3"/>
  <c r="C6015" i="3"/>
  <c r="C6016" i="3"/>
  <c r="C6017" i="3"/>
  <c r="C6018" i="3"/>
  <c r="C6019" i="3"/>
  <c r="C6020" i="3"/>
  <c r="C6021" i="3"/>
  <c r="C6022" i="3"/>
  <c r="C6023" i="3"/>
  <c r="C6024" i="3"/>
  <c r="C6025" i="3"/>
  <c r="C6026" i="3"/>
  <c r="C6027" i="3"/>
  <c r="C6028" i="3"/>
  <c r="C6029" i="3"/>
  <c r="C6030" i="3"/>
  <c r="C6031" i="3"/>
  <c r="C6032" i="3"/>
  <c r="C6033" i="3"/>
  <c r="C6034" i="3"/>
  <c r="C6035" i="3"/>
  <c r="C6036" i="3"/>
  <c r="C6037" i="3"/>
  <c r="C6038" i="3"/>
  <c r="C6039" i="3"/>
  <c r="C6040" i="3"/>
  <c r="C6041" i="3"/>
  <c r="C6042" i="3"/>
  <c r="C6043" i="3"/>
  <c r="C6044" i="3"/>
  <c r="C6045" i="3"/>
  <c r="C6046" i="3"/>
  <c r="C6047" i="3"/>
  <c r="C6048" i="3"/>
  <c r="C6049" i="3"/>
  <c r="C6050" i="3"/>
  <c r="C6051" i="3"/>
  <c r="C6052" i="3"/>
  <c r="C6053" i="3"/>
  <c r="C6054" i="3"/>
  <c r="C6055" i="3"/>
  <c r="C6056" i="3"/>
  <c r="C6057" i="3"/>
  <c r="C6058" i="3"/>
  <c r="C6059" i="3"/>
  <c r="C6060" i="3"/>
  <c r="C6061" i="3"/>
  <c r="C6062" i="3"/>
  <c r="C6063" i="3"/>
  <c r="C6064" i="3"/>
  <c r="C6065" i="3"/>
  <c r="C6066" i="3"/>
  <c r="C6067" i="3"/>
  <c r="C6068" i="3"/>
  <c r="C6069" i="3"/>
  <c r="C6070" i="3"/>
  <c r="C6071" i="3"/>
  <c r="C6072" i="3"/>
  <c r="C6073" i="3"/>
  <c r="C6074" i="3"/>
  <c r="C6075" i="3"/>
  <c r="C6076" i="3"/>
  <c r="C6077" i="3"/>
  <c r="C6078" i="3"/>
  <c r="C6079" i="3"/>
  <c r="C6080" i="3"/>
  <c r="C6081" i="3"/>
  <c r="C6082" i="3"/>
  <c r="C6083" i="3"/>
  <c r="C6084" i="3"/>
  <c r="C6085" i="3"/>
  <c r="C6086" i="3"/>
  <c r="C6087" i="3"/>
  <c r="C6088" i="3"/>
  <c r="C6089" i="3"/>
  <c r="C6090" i="3"/>
  <c r="C6091" i="3"/>
  <c r="C6092" i="3"/>
  <c r="C6093" i="3"/>
  <c r="C6094" i="3"/>
  <c r="C6095" i="3"/>
  <c r="C6096" i="3"/>
  <c r="C6097" i="3"/>
  <c r="C6098" i="3"/>
  <c r="C6099" i="3"/>
  <c r="C6100" i="3"/>
  <c r="C6101" i="3"/>
  <c r="C6102" i="3"/>
  <c r="C6103" i="3"/>
  <c r="C6104" i="3"/>
  <c r="C6105" i="3"/>
  <c r="C6106" i="3"/>
  <c r="C6107" i="3"/>
  <c r="C6108" i="3"/>
  <c r="C6109" i="3"/>
  <c r="C6110" i="3"/>
  <c r="C6111" i="3"/>
  <c r="C6112" i="3"/>
  <c r="C6113" i="3"/>
  <c r="C6114" i="3"/>
  <c r="C6115" i="3"/>
  <c r="C6116" i="3"/>
  <c r="C6117" i="3"/>
  <c r="C6118" i="3"/>
  <c r="C6119" i="3"/>
  <c r="C6120" i="3"/>
  <c r="C6121" i="3"/>
  <c r="C6122" i="3"/>
  <c r="C6123" i="3"/>
  <c r="C6124" i="3"/>
  <c r="C6125" i="3"/>
  <c r="C6126" i="3"/>
  <c r="C6127" i="3"/>
  <c r="C6128" i="3"/>
  <c r="C6129" i="3"/>
  <c r="C6130" i="3"/>
  <c r="C6131" i="3"/>
  <c r="C6132" i="3"/>
  <c r="C6133" i="3"/>
  <c r="C6134" i="3"/>
  <c r="C6135" i="3"/>
  <c r="C6136" i="3"/>
  <c r="C6137" i="3"/>
  <c r="C6138" i="3"/>
  <c r="C6139" i="3"/>
  <c r="C6140" i="3"/>
  <c r="C6141" i="3"/>
  <c r="C6142" i="3"/>
  <c r="C6143" i="3"/>
  <c r="C6144" i="3"/>
  <c r="C6145" i="3"/>
  <c r="C6146" i="3"/>
  <c r="C6147" i="3"/>
  <c r="C6148" i="3"/>
  <c r="C6149" i="3"/>
  <c r="C6150" i="3"/>
  <c r="C6151" i="3"/>
  <c r="C6152" i="3"/>
  <c r="C6153" i="3"/>
  <c r="C6154" i="3"/>
  <c r="C6155" i="3"/>
  <c r="C6156" i="3"/>
  <c r="C6157" i="3"/>
  <c r="C6158" i="3"/>
  <c r="C6159" i="3"/>
  <c r="C6160" i="3"/>
  <c r="C6161" i="3"/>
  <c r="C6162" i="3"/>
  <c r="C6163" i="3"/>
  <c r="C6164" i="3"/>
  <c r="C6165" i="3"/>
  <c r="C6166" i="3"/>
  <c r="C6167" i="3"/>
  <c r="C6168" i="3"/>
  <c r="C6169" i="3"/>
  <c r="C6170" i="3"/>
  <c r="C6171" i="3"/>
  <c r="C6172" i="3"/>
  <c r="C6173" i="3"/>
  <c r="C6174" i="3"/>
  <c r="C6175" i="3"/>
  <c r="C6176" i="3"/>
  <c r="C6177" i="3"/>
  <c r="C6178" i="3"/>
  <c r="C6179" i="3"/>
  <c r="C6180" i="3"/>
  <c r="C6181" i="3"/>
  <c r="C6182" i="3"/>
  <c r="C6183" i="3"/>
  <c r="C6184" i="3"/>
  <c r="C6185" i="3"/>
  <c r="C6186" i="3"/>
  <c r="C6187" i="3"/>
  <c r="C6188" i="3"/>
  <c r="C6189" i="3"/>
  <c r="C6190" i="3"/>
  <c r="C6191" i="3"/>
  <c r="C6192" i="3"/>
  <c r="C6193" i="3"/>
  <c r="C6194" i="3"/>
  <c r="C6195" i="3"/>
  <c r="C6196" i="3"/>
  <c r="C6197" i="3"/>
  <c r="C6198" i="3"/>
  <c r="C6199" i="3"/>
  <c r="C6200" i="3"/>
  <c r="C6201" i="3"/>
  <c r="C6202" i="3"/>
  <c r="C6203" i="3"/>
  <c r="C6204" i="3"/>
  <c r="C6205" i="3"/>
  <c r="C6206" i="3"/>
  <c r="C6207" i="3"/>
  <c r="C6208" i="3"/>
  <c r="C6209" i="3"/>
  <c r="C6210" i="3"/>
  <c r="C6211" i="3"/>
  <c r="C6212" i="3"/>
  <c r="C6213" i="3"/>
  <c r="C6214" i="3"/>
  <c r="C6215" i="3"/>
  <c r="C6216" i="3"/>
  <c r="C6217" i="3"/>
  <c r="C6218" i="3"/>
  <c r="C6219" i="3"/>
  <c r="C6220" i="3"/>
  <c r="C6221" i="3"/>
  <c r="C6222" i="3"/>
  <c r="C6223" i="3"/>
  <c r="C6224" i="3"/>
  <c r="C6225" i="3"/>
  <c r="C6226" i="3"/>
  <c r="C6227" i="3"/>
  <c r="C6228" i="3"/>
  <c r="C6229" i="3"/>
  <c r="C6230" i="3"/>
  <c r="C6231" i="3"/>
  <c r="C6232" i="3"/>
  <c r="C6233" i="3"/>
  <c r="C6234" i="3"/>
  <c r="C6235" i="3"/>
  <c r="C6236" i="3"/>
  <c r="C6237" i="3"/>
  <c r="C6238" i="3"/>
  <c r="C6239" i="3"/>
  <c r="C6240" i="3"/>
  <c r="C6241" i="3"/>
  <c r="C6242" i="3"/>
  <c r="C6243" i="3"/>
  <c r="C6244" i="3"/>
  <c r="C6245" i="3"/>
  <c r="C6246" i="3"/>
  <c r="C6247" i="3"/>
  <c r="C6248" i="3"/>
  <c r="C6249" i="3"/>
  <c r="C6250" i="3"/>
  <c r="C6251" i="3"/>
  <c r="C6252" i="3"/>
  <c r="C6253" i="3"/>
  <c r="C6254" i="3"/>
  <c r="C6255" i="3"/>
  <c r="C6256" i="3"/>
  <c r="C6257" i="3"/>
  <c r="C6258" i="3"/>
  <c r="C6259" i="3"/>
  <c r="C6260" i="3"/>
  <c r="C6261" i="3"/>
  <c r="C6262" i="3"/>
  <c r="C6263" i="3"/>
  <c r="C6264" i="3"/>
  <c r="C6265" i="3"/>
  <c r="C6266" i="3"/>
  <c r="C6267" i="3"/>
  <c r="C6268" i="3"/>
  <c r="C6269" i="3"/>
  <c r="C6270" i="3"/>
  <c r="C6271" i="3"/>
  <c r="C6272" i="3"/>
  <c r="C6273" i="3"/>
  <c r="C6274" i="3"/>
  <c r="C6275" i="3"/>
  <c r="C6276" i="3"/>
  <c r="C6277" i="3"/>
  <c r="C6278" i="3"/>
  <c r="C6279" i="3"/>
  <c r="C6280" i="3"/>
  <c r="C6281" i="3"/>
  <c r="C6282" i="3"/>
  <c r="C6283" i="3"/>
  <c r="C6284" i="3"/>
  <c r="C6285" i="3"/>
  <c r="C6286" i="3"/>
  <c r="C6287" i="3"/>
  <c r="C6288" i="3"/>
  <c r="C6289" i="3"/>
  <c r="C6290" i="3"/>
  <c r="C6291" i="3"/>
  <c r="C6292" i="3"/>
  <c r="C6293" i="3"/>
  <c r="C6294" i="3"/>
  <c r="C6295" i="3"/>
  <c r="C6296" i="3"/>
  <c r="C6297" i="3"/>
  <c r="C6298" i="3"/>
  <c r="C6299" i="3"/>
  <c r="C6300" i="3"/>
  <c r="C6301" i="3"/>
  <c r="C6302" i="3"/>
  <c r="C6303" i="3"/>
  <c r="C6304" i="3"/>
  <c r="C6305" i="3"/>
  <c r="C6306" i="3"/>
  <c r="C6307" i="3"/>
  <c r="C6308" i="3"/>
  <c r="C6309" i="3"/>
  <c r="C6310" i="3"/>
  <c r="C6311" i="3"/>
  <c r="C6312" i="3"/>
  <c r="C6313" i="3"/>
  <c r="C6314" i="3"/>
  <c r="C6315" i="3"/>
  <c r="C6316" i="3"/>
  <c r="C6317" i="3"/>
  <c r="C6318" i="3"/>
  <c r="C6319" i="3"/>
  <c r="C6320" i="3"/>
  <c r="C6321" i="3"/>
  <c r="C6322" i="3"/>
  <c r="C6323" i="3"/>
  <c r="C6324" i="3"/>
  <c r="C6325" i="3"/>
  <c r="C6326" i="3"/>
  <c r="C6327" i="3"/>
  <c r="C6328" i="3"/>
  <c r="C6329" i="3"/>
  <c r="C6330" i="3"/>
  <c r="C6331" i="3"/>
  <c r="C6332" i="3"/>
  <c r="C6333" i="3"/>
  <c r="C6334" i="3"/>
  <c r="C6335" i="3"/>
  <c r="C6336" i="3"/>
  <c r="C6337" i="3"/>
  <c r="C6338" i="3"/>
  <c r="C6339" i="3"/>
  <c r="C6340" i="3"/>
  <c r="C6341" i="3"/>
  <c r="C6342" i="3"/>
  <c r="C6343" i="3"/>
  <c r="C6344" i="3"/>
  <c r="C6345" i="3"/>
  <c r="C6346" i="3"/>
  <c r="C6347" i="3"/>
  <c r="C6348" i="3"/>
  <c r="C6349" i="3"/>
  <c r="C6350" i="3"/>
  <c r="C6351" i="3"/>
  <c r="C6352" i="3"/>
  <c r="C6353" i="3"/>
  <c r="C6354" i="3"/>
  <c r="C6355" i="3"/>
  <c r="C6356" i="3"/>
  <c r="C6357" i="3"/>
  <c r="C6358" i="3"/>
  <c r="C6359" i="3"/>
  <c r="C6360" i="3"/>
  <c r="C6361" i="3"/>
  <c r="C6362" i="3"/>
  <c r="C6363" i="3"/>
  <c r="C6364" i="3"/>
  <c r="C6365" i="3"/>
  <c r="C6366" i="3"/>
  <c r="C6367" i="3"/>
  <c r="C6368" i="3"/>
  <c r="C6369" i="3"/>
  <c r="C6370" i="3"/>
  <c r="C6371" i="3"/>
  <c r="C6372" i="3"/>
  <c r="C6373" i="3"/>
  <c r="C6374" i="3"/>
  <c r="C6375" i="3"/>
  <c r="C6376" i="3"/>
  <c r="C6377" i="3"/>
  <c r="C6378" i="3"/>
  <c r="C6379" i="3"/>
  <c r="C6380" i="3"/>
  <c r="C6381" i="3"/>
  <c r="C6382" i="3"/>
  <c r="C6383" i="3"/>
  <c r="C6384" i="3"/>
  <c r="C6385" i="3"/>
  <c r="C6386" i="3"/>
  <c r="C6387" i="3"/>
  <c r="C6388" i="3"/>
  <c r="C6389" i="3"/>
  <c r="C6390" i="3"/>
  <c r="C6391" i="3"/>
  <c r="C6392" i="3"/>
  <c r="C6393" i="3"/>
  <c r="C6394" i="3"/>
  <c r="C6395" i="3"/>
  <c r="C6396" i="3"/>
  <c r="C6397" i="3"/>
  <c r="C6398" i="3"/>
  <c r="C6399" i="3"/>
  <c r="C6400" i="3"/>
  <c r="C6401" i="3"/>
  <c r="C6402" i="3"/>
  <c r="C6403" i="3"/>
  <c r="C6404" i="3"/>
  <c r="C6405" i="3"/>
  <c r="C6406" i="3"/>
  <c r="C6407" i="3"/>
  <c r="C6408" i="3"/>
  <c r="C6409" i="3"/>
  <c r="C6410" i="3"/>
  <c r="C6411" i="3"/>
  <c r="C6412" i="3"/>
  <c r="C6413" i="3"/>
  <c r="C6414" i="3"/>
  <c r="C6415" i="3"/>
  <c r="C6416" i="3"/>
  <c r="C6417" i="3"/>
  <c r="C6418" i="3"/>
  <c r="C6419" i="3"/>
  <c r="C6420" i="3"/>
  <c r="C6421" i="3"/>
  <c r="C6422" i="3"/>
  <c r="C6423" i="3"/>
  <c r="C6424" i="3"/>
  <c r="C6425" i="3"/>
  <c r="C6426" i="3"/>
  <c r="C6427" i="3"/>
  <c r="C6428" i="3"/>
  <c r="C6429" i="3"/>
  <c r="C6430" i="3"/>
  <c r="C6431" i="3"/>
  <c r="C6432" i="3"/>
  <c r="C6433" i="3"/>
  <c r="C6434" i="3"/>
  <c r="C6435" i="3"/>
  <c r="C6436" i="3"/>
  <c r="C6437" i="3"/>
  <c r="C6438" i="3"/>
  <c r="C6439" i="3"/>
  <c r="C6440" i="3"/>
  <c r="C6441" i="3"/>
  <c r="C6442" i="3"/>
  <c r="C6443" i="3"/>
  <c r="C6444" i="3"/>
  <c r="C6445" i="3"/>
  <c r="C6446" i="3"/>
  <c r="C6447" i="3"/>
  <c r="C6448" i="3"/>
  <c r="C6449" i="3"/>
  <c r="C6450" i="3"/>
  <c r="C6451" i="3"/>
  <c r="C6452" i="3"/>
  <c r="C6453" i="3"/>
  <c r="C6454" i="3"/>
  <c r="C6455" i="3"/>
  <c r="C6456" i="3"/>
  <c r="C6457" i="3"/>
  <c r="C6458" i="3"/>
  <c r="C6459" i="3"/>
  <c r="C6460" i="3"/>
  <c r="C6461" i="3"/>
  <c r="C6462" i="3"/>
  <c r="C6463" i="3"/>
  <c r="C6464" i="3"/>
  <c r="C6465" i="3"/>
  <c r="C6466" i="3"/>
  <c r="C6467" i="3"/>
  <c r="C6468" i="3"/>
  <c r="C6469" i="3"/>
  <c r="C6470" i="3"/>
  <c r="C6471" i="3"/>
  <c r="C6472" i="3"/>
  <c r="C6473" i="3"/>
  <c r="C6474" i="3"/>
  <c r="C6475" i="3"/>
  <c r="C6476" i="3"/>
  <c r="C6477" i="3"/>
  <c r="C6478" i="3"/>
  <c r="C6479" i="3"/>
  <c r="C6480" i="3"/>
  <c r="C6481" i="3"/>
  <c r="C6482" i="3"/>
  <c r="C6483" i="3"/>
  <c r="C6484" i="3"/>
  <c r="C6485" i="3"/>
  <c r="C6486" i="3"/>
  <c r="C6487" i="3"/>
  <c r="C6488" i="3"/>
  <c r="C6489" i="3"/>
  <c r="C6490" i="3"/>
  <c r="C6491" i="3"/>
  <c r="C6492" i="3"/>
  <c r="C6493" i="3"/>
  <c r="C6494" i="3"/>
  <c r="C6495" i="3"/>
  <c r="C6496" i="3"/>
  <c r="C6497" i="3"/>
  <c r="C6498" i="3"/>
  <c r="C6499" i="3"/>
  <c r="C6500" i="3"/>
  <c r="C6501" i="3"/>
  <c r="C6502" i="3"/>
  <c r="C6503" i="3"/>
  <c r="C6504" i="3"/>
  <c r="C6505" i="3"/>
  <c r="C6506" i="3"/>
  <c r="C6507" i="3"/>
  <c r="C6508" i="3"/>
  <c r="C6509" i="3"/>
  <c r="C6510" i="3"/>
  <c r="C6511" i="3"/>
  <c r="C6512" i="3"/>
  <c r="C6513" i="3"/>
  <c r="C6514" i="3"/>
  <c r="C6515" i="3"/>
  <c r="C6516" i="3"/>
  <c r="C6517" i="3"/>
  <c r="C6518" i="3"/>
  <c r="C6519" i="3"/>
  <c r="C6520" i="3"/>
  <c r="C6521" i="3"/>
  <c r="C6522" i="3"/>
  <c r="C6523" i="3"/>
  <c r="C6524" i="3"/>
  <c r="C6525" i="3"/>
  <c r="C6526" i="3"/>
  <c r="C6527" i="3"/>
  <c r="C6528" i="3"/>
  <c r="C6529" i="3"/>
  <c r="C6530" i="3"/>
  <c r="C6531" i="3"/>
  <c r="C6532" i="3"/>
  <c r="C6533" i="3"/>
  <c r="C6534" i="3"/>
  <c r="C6535" i="3"/>
  <c r="C6536" i="3"/>
  <c r="C6537" i="3"/>
  <c r="C6538" i="3"/>
  <c r="C6539" i="3"/>
  <c r="C6540" i="3"/>
  <c r="C6541" i="3"/>
  <c r="C6542" i="3"/>
  <c r="C6543" i="3"/>
  <c r="C6544" i="3"/>
  <c r="C6545" i="3"/>
  <c r="C6546" i="3"/>
  <c r="C6547" i="3"/>
  <c r="C6548" i="3"/>
  <c r="C6549" i="3"/>
  <c r="C6550" i="3"/>
  <c r="C6551" i="3"/>
  <c r="C6552" i="3"/>
  <c r="C6553" i="3"/>
  <c r="C6554" i="3"/>
  <c r="C6555" i="3"/>
  <c r="C6556" i="3"/>
  <c r="C6557" i="3"/>
  <c r="C6558" i="3"/>
  <c r="C6559" i="3"/>
  <c r="C6560" i="3"/>
  <c r="C6561" i="3"/>
  <c r="C6562" i="3"/>
  <c r="C6563" i="3"/>
  <c r="C6564" i="3"/>
  <c r="C6565" i="3"/>
  <c r="C6566" i="3"/>
  <c r="C6567" i="3"/>
  <c r="C6568" i="3"/>
  <c r="C6569" i="3"/>
  <c r="C6570" i="3"/>
  <c r="C6571" i="3"/>
  <c r="C6572" i="3"/>
  <c r="C6573" i="3"/>
  <c r="C6574" i="3"/>
  <c r="C6575" i="3"/>
  <c r="C6576" i="3"/>
  <c r="C6577" i="3"/>
  <c r="C6578" i="3"/>
  <c r="C6579" i="3"/>
  <c r="C6580" i="3"/>
  <c r="C6581" i="3"/>
  <c r="C6582" i="3"/>
  <c r="C6583" i="3"/>
  <c r="C6584" i="3"/>
  <c r="C6585" i="3"/>
  <c r="C6586" i="3"/>
  <c r="C6587" i="3"/>
  <c r="C6588" i="3"/>
  <c r="C6589" i="3"/>
  <c r="C6590" i="3"/>
  <c r="C6591" i="3"/>
  <c r="C6592" i="3"/>
  <c r="C6593" i="3"/>
  <c r="C6594" i="3"/>
  <c r="C6595" i="3"/>
  <c r="C6596" i="3"/>
  <c r="C6597" i="3"/>
  <c r="C6598" i="3"/>
  <c r="C6599" i="3"/>
  <c r="C6600" i="3"/>
  <c r="C6601" i="3"/>
  <c r="C6602" i="3"/>
  <c r="C6603" i="3"/>
  <c r="C6604" i="3"/>
  <c r="C6605" i="3"/>
  <c r="C6606" i="3"/>
  <c r="C6607" i="3"/>
  <c r="C6608" i="3"/>
  <c r="C6609" i="3"/>
  <c r="C6610" i="3"/>
  <c r="C6611" i="3"/>
  <c r="C6612" i="3"/>
  <c r="C6613" i="3"/>
  <c r="C6614" i="3"/>
  <c r="C6615" i="3"/>
  <c r="C6616" i="3"/>
  <c r="C6617" i="3"/>
  <c r="C6618" i="3"/>
  <c r="C6619" i="3"/>
  <c r="C6620" i="3"/>
  <c r="C6621" i="3"/>
  <c r="C6622" i="3"/>
  <c r="C6623" i="3"/>
  <c r="C6624" i="3"/>
  <c r="C6625" i="3"/>
  <c r="C6626" i="3"/>
  <c r="C6627" i="3"/>
  <c r="C6628" i="3"/>
  <c r="C6629" i="3"/>
  <c r="C6630" i="3"/>
  <c r="C6631" i="3"/>
  <c r="C6632" i="3"/>
  <c r="C6633" i="3"/>
  <c r="C6634" i="3"/>
  <c r="C6635" i="3"/>
  <c r="C6636" i="3"/>
  <c r="C6637" i="3"/>
  <c r="C6638" i="3"/>
  <c r="C6639" i="3"/>
  <c r="C6640" i="3"/>
  <c r="C6641" i="3"/>
  <c r="C6642" i="3"/>
  <c r="C6643" i="3"/>
  <c r="C6644" i="3"/>
  <c r="C6645" i="3"/>
  <c r="C6646" i="3"/>
  <c r="C6647" i="3"/>
  <c r="C6648" i="3"/>
  <c r="C6649" i="3"/>
  <c r="C6650" i="3"/>
  <c r="C6651" i="3"/>
  <c r="C6652" i="3"/>
  <c r="C6653" i="3"/>
  <c r="C6654" i="3"/>
  <c r="C6655" i="3"/>
  <c r="C6656" i="3"/>
  <c r="C6657" i="3"/>
  <c r="C6658" i="3"/>
  <c r="C6659" i="3"/>
  <c r="C6660" i="3"/>
  <c r="C6661" i="3"/>
  <c r="C6662" i="3"/>
  <c r="C6663" i="3"/>
  <c r="C6664" i="3"/>
  <c r="C6665" i="3"/>
  <c r="C6666" i="3"/>
  <c r="C6667" i="3"/>
  <c r="C6668" i="3"/>
  <c r="C6669" i="3"/>
  <c r="C6670" i="3"/>
  <c r="C6671" i="3"/>
  <c r="C6672" i="3"/>
  <c r="C6673" i="3"/>
  <c r="C6674" i="3"/>
  <c r="C6675" i="3"/>
  <c r="C6676" i="3"/>
  <c r="C6677" i="3"/>
  <c r="C6678" i="3"/>
  <c r="C6679" i="3"/>
  <c r="C6680" i="3"/>
  <c r="C6681" i="3"/>
  <c r="C6682" i="3"/>
  <c r="C6683" i="3"/>
  <c r="C6684" i="3"/>
  <c r="C6685" i="3"/>
  <c r="C6686" i="3"/>
  <c r="C6687" i="3"/>
  <c r="C6688" i="3"/>
  <c r="C6689" i="3"/>
  <c r="C6690" i="3"/>
  <c r="C6691" i="3"/>
  <c r="C6692" i="3"/>
  <c r="C6693" i="3"/>
  <c r="C6694" i="3"/>
  <c r="C6695" i="3"/>
  <c r="C6696" i="3"/>
  <c r="C6697" i="3"/>
  <c r="C6698" i="3"/>
  <c r="C6699" i="3"/>
  <c r="C6700" i="3"/>
  <c r="C6701" i="3"/>
  <c r="C6702" i="3"/>
  <c r="C6703" i="3"/>
  <c r="C6704" i="3"/>
  <c r="C6705" i="3"/>
  <c r="C6706" i="3"/>
  <c r="C6707" i="3"/>
  <c r="C6708" i="3"/>
  <c r="C6709" i="3"/>
  <c r="C6710" i="3"/>
  <c r="C6711" i="3"/>
  <c r="C6712" i="3"/>
  <c r="C6713" i="3"/>
  <c r="C6714" i="3"/>
  <c r="C6715" i="3"/>
  <c r="C6716" i="3"/>
  <c r="C6717" i="3"/>
  <c r="C6718" i="3"/>
  <c r="C6719" i="3"/>
  <c r="C6720" i="3"/>
  <c r="C6721" i="3"/>
  <c r="C6722" i="3"/>
  <c r="C6723" i="3"/>
  <c r="C6724" i="3"/>
  <c r="C6725" i="3"/>
  <c r="C6726" i="3"/>
  <c r="C6727" i="3"/>
  <c r="C6728" i="3"/>
  <c r="C6729" i="3"/>
  <c r="C6730" i="3"/>
  <c r="C6731" i="3"/>
  <c r="C6732" i="3"/>
  <c r="C6733" i="3"/>
  <c r="C6734" i="3"/>
  <c r="C6735" i="3"/>
  <c r="C6736" i="3"/>
  <c r="C6737" i="3"/>
  <c r="C6738" i="3"/>
  <c r="C6739" i="3"/>
  <c r="C6740" i="3"/>
  <c r="C6741" i="3"/>
  <c r="C6742" i="3"/>
  <c r="C6743" i="3"/>
  <c r="C6744" i="3"/>
  <c r="C6745" i="3"/>
  <c r="C6746" i="3"/>
  <c r="C6747" i="3"/>
  <c r="C6748" i="3"/>
  <c r="C6749" i="3"/>
  <c r="C6750" i="3"/>
  <c r="C6751" i="3"/>
  <c r="C6752" i="3"/>
  <c r="C6753" i="3"/>
  <c r="C6754" i="3"/>
  <c r="C6755" i="3"/>
  <c r="C6756" i="3"/>
  <c r="C6757" i="3"/>
  <c r="C6758" i="3"/>
  <c r="C6759" i="3"/>
  <c r="C6760" i="3"/>
  <c r="C6761" i="3"/>
  <c r="C6762" i="3"/>
  <c r="C6763" i="3"/>
  <c r="C6764" i="3"/>
  <c r="C6765" i="3"/>
  <c r="C6766" i="3"/>
  <c r="C6767" i="3"/>
  <c r="C6768" i="3"/>
  <c r="C6769" i="3"/>
  <c r="C6770" i="3"/>
  <c r="C6771" i="3"/>
  <c r="C6772" i="3"/>
  <c r="C6773" i="3"/>
  <c r="C6774" i="3"/>
  <c r="C6775" i="3"/>
  <c r="C6776" i="3"/>
  <c r="C6777" i="3"/>
  <c r="C6778" i="3"/>
  <c r="C6779" i="3"/>
  <c r="C6780" i="3"/>
  <c r="C6781" i="3"/>
  <c r="C6782" i="3"/>
  <c r="C6783" i="3"/>
  <c r="C6784" i="3"/>
  <c r="C6785" i="3"/>
  <c r="C6786" i="3"/>
  <c r="C6787" i="3"/>
  <c r="C6788" i="3"/>
  <c r="C6789" i="3"/>
  <c r="C6790" i="3"/>
  <c r="C6791" i="3"/>
  <c r="C6792" i="3"/>
  <c r="C6793" i="3"/>
  <c r="C6794" i="3"/>
  <c r="C6795" i="3"/>
  <c r="C6796" i="3"/>
  <c r="C6797" i="3"/>
  <c r="C6798" i="3"/>
  <c r="C6799" i="3"/>
  <c r="C6800" i="3"/>
  <c r="C6801" i="3"/>
  <c r="C6802" i="3"/>
  <c r="C6803" i="3"/>
  <c r="C6804" i="3"/>
  <c r="C6805" i="3"/>
  <c r="C6806" i="3"/>
  <c r="C6807" i="3"/>
  <c r="C6808" i="3"/>
  <c r="C6809" i="3"/>
  <c r="C6810" i="3"/>
  <c r="C6811" i="3"/>
  <c r="C6812" i="3"/>
  <c r="C6813" i="3"/>
  <c r="C6814" i="3"/>
  <c r="C6815" i="3"/>
  <c r="C6816" i="3"/>
  <c r="C6817" i="3"/>
  <c r="C6818" i="3"/>
  <c r="C6819" i="3"/>
  <c r="C6820" i="3"/>
  <c r="C6821" i="3"/>
  <c r="C6822" i="3"/>
  <c r="C6823" i="3"/>
  <c r="C6824" i="3"/>
  <c r="C6825" i="3"/>
  <c r="C6826" i="3"/>
  <c r="C6827" i="3"/>
  <c r="C6828" i="3"/>
  <c r="C6829" i="3"/>
  <c r="C6830" i="3"/>
  <c r="C6831" i="3"/>
  <c r="C6832" i="3"/>
  <c r="C6833" i="3"/>
  <c r="C6834" i="3"/>
  <c r="C6835" i="3"/>
  <c r="C6836" i="3"/>
  <c r="C6837" i="3"/>
  <c r="C6838" i="3"/>
  <c r="C6839" i="3"/>
  <c r="C6840" i="3"/>
  <c r="C6841" i="3"/>
  <c r="C6842" i="3"/>
  <c r="C6843" i="3"/>
  <c r="C6844" i="3"/>
  <c r="C6845" i="3"/>
  <c r="C6846" i="3"/>
  <c r="C6847" i="3"/>
  <c r="C6848" i="3"/>
  <c r="C6849" i="3"/>
  <c r="C6850" i="3"/>
  <c r="C6851" i="3"/>
  <c r="C6852" i="3"/>
  <c r="C6853" i="3"/>
  <c r="C6854" i="3"/>
  <c r="C6855" i="3"/>
  <c r="C6856" i="3"/>
  <c r="C6857" i="3"/>
  <c r="C6858" i="3"/>
  <c r="C6859" i="3"/>
  <c r="C6860" i="3"/>
  <c r="C6861" i="3"/>
  <c r="C6862" i="3"/>
  <c r="C6863" i="3"/>
  <c r="C6864" i="3"/>
  <c r="C6865" i="3"/>
  <c r="C6866" i="3"/>
  <c r="C6867" i="3"/>
  <c r="C6868" i="3"/>
  <c r="C6869" i="3"/>
  <c r="C6870" i="3"/>
  <c r="C6871" i="3"/>
  <c r="C6872" i="3"/>
  <c r="C6873" i="3"/>
  <c r="C6874" i="3"/>
  <c r="C6875" i="3"/>
  <c r="C6876" i="3"/>
  <c r="C6877" i="3"/>
  <c r="C6878" i="3"/>
  <c r="C6879" i="3"/>
  <c r="C6880" i="3"/>
  <c r="C6881" i="3"/>
  <c r="C6882" i="3"/>
  <c r="C6883" i="3"/>
  <c r="C6884" i="3"/>
  <c r="C6885" i="3"/>
  <c r="C6886" i="3"/>
  <c r="C6887" i="3"/>
  <c r="C6888" i="3"/>
  <c r="C6889" i="3"/>
  <c r="C6890" i="3"/>
  <c r="C6891" i="3"/>
  <c r="C6892" i="3"/>
  <c r="C6893" i="3"/>
  <c r="C6894" i="3"/>
  <c r="C6895" i="3"/>
  <c r="C6896" i="3"/>
  <c r="C6897" i="3"/>
  <c r="C6898" i="3"/>
  <c r="C6899" i="3"/>
  <c r="C6900" i="3"/>
  <c r="C6901" i="3"/>
  <c r="C6902" i="3"/>
  <c r="C6903" i="3"/>
  <c r="C6904" i="3"/>
  <c r="C6905" i="3"/>
  <c r="C6906" i="3"/>
  <c r="C6907" i="3"/>
  <c r="C6908" i="3"/>
  <c r="C6909" i="3"/>
  <c r="C6910" i="3"/>
  <c r="C6911" i="3"/>
  <c r="C6912" i="3"/>
  <c r="C6913" i="3"/>
  <c r="C6914" i="3"/>
  <c r="C6915" i="3"/>
  <c r="C6916" i="3"/>
  <c r="C6917" i="3"/>
  <c r="C6918" i="3"/>
  <c r="C6919" i="3"/>
  <c r="C6920" i="3"/>
  <c r="C6921" i="3"/>
  <c r="C6922" i="3"/>
  <c r="C6923" i="3"/>
  <c r="C6924" i="3"/>
  <c r="C6925" i="3"/>
  <c r="C6926" i="3"/>
  <c r="C6927" i="3"/>
  <c r="C6928" i="3"/>
  <c r="C6929" i="3"/>
  <c r="C6930" i="3"/>
  <c r="C6931" i="3"/>
  <c r="C6932" i="3"/>
  <c r="C6933" i="3"/>
  <c r="C6934" i="3"/>
  <c r="C6935" i="3"/>
  <c r="C6936" i="3"/>
  <c r="C6937" i="3"/>
  <c r="C6938" i="3"/>
  <c r="C6939" i="3"/>
  <c r="C6940" i="3"/>
  <c r="C6941" i="3"/>
  <c r="C6942" i="3"/>
  <c r="C6943" i="3"/>
  <c r="C6944" i="3"/>
  <c r="C6945" i="3"/>
  <c r="C6946" i="3"/>
  <c r="C6947" i="3"/>
  <c r="C6948" i="3"/>
  <c r="C6949" i="3"/>
  <c r="C6950" i="3"/>
  <c r="C6951" i="3"/>
  <c r="C6952" i="3"/>
  <c r="C6953" i="3"/>
  <c r="C6954" i="3"/>
  <c r="C6955" i="3"/>
  <c r="C6956" i="3"/>
  <c r="C6957" i="3"/>
  <c r="C6958" i="3"/>
  <c r="C6959" i="3"/>
  <c r="C6960" i="3"/>
  <c r="C6961" i="3"/>
  <c r="C6962" i="3"/>
  <c r="C6963" i="3"/>
  <c r="C6964" i="3"/>
  <c r="C6965" i="3"/>
  <c r="C6966" i="3"/>
  <c r="C6967" i="3"/>
  <c r="C6968" i="3"/>
  <c r="C6969" i="3"/>
  <c r="C6970" i="3"/>
  <c r="C6971" i="3"/>
  <c r="C6972" i="3"/>
  <c r="C6973" i="3"/>
  <c r="C6974" i="3"/>
  <c r="C6975" i="3"/>
  <c r="C6976" i="3"/>
  <c r="C6977" i="3"/>
  <c r="C6978" i="3"/>
  <c r="C6979" i="3"/>
  <c r="C6980" i="3"/>
  <c r="C6981" i="3"/>
  <c r="C6982" i="3"/>
  <c r="C6983" i="3"/>
  <c r="C6984" i="3"/>
  <c r="C6985" i="3"/>
  <c r="C6986" i="3"/>
  <c r="C6987" i="3"/>
  <c r="C6988" i="3"/>
  <c r="C6989" i="3"/>
  <c r="C6990" i="3"/>
  <c r="C6991" i="3"/>
  <c r="C6992" i="3"/>
  <c r="C6993" i="3"/>
  <c r="C6994" i="3"/>
  <c r="C6995" i="3"/>
  <c r="C6996" i="3"/>
  <c r="C6997" i="3"/>
  <c r="C6998" i="3"/>
  <c r="C6999" i="3"/>
  <c r="C7000" i="3"/>
  <c r="C7001" i="3"/>
  <c r="C7002" i="3"/>
  <c r="C7003" i="3"/>
  <c r="C7004" i="3"/>
  <c r="C7005" i="3"/>
  <c r="C7006" i="3"/>
  <c r="C7007" i="3"/>
  <c r="C7008" i="3"/>
  <c r="C7009" i="3"/>
  <c r="C7010" i="3"/>
  <c r="C7011" i="3"/>
  <c r="C7012" i="3"/>
  <c r="C7013" i="3"/>
  <c r="C7014" i="3"/>
  <c r="C7015" i="3"/>
  <c r="C7016" i="3"/>
  <c r="C7017" i="3"/>
  <c r="C7018" i="3"/>
  <c r="C7019" i="3"/>
  <c r="C7020" i="3"/>
  <c r="C7021" i="3"/>
  <c r="C7022" i="3"/>
  <c r="C7023" i="3"/>
  <c r="C7024" i="3"/>
  <c r="C7025" i="3"/>
  <c r="C7026" i="3"/>
  <c r="C7027" i="3"/>
  <c r="C7028" i="3"/>
  <c r="C7029" i="3"/>
  <c r="C7030" i="3"/>
  <c r="C7031" i="3"/>
  <c r="C7032" i="3"/>
  <c r="C7033" i="3"/>
  <c r="C7034" i="3"/>
  <c r="C7035" i="3"/>
  <c r="C7036" i="3"/>
  <c r="C7037" i="3"/>
  <c r="C7038" i="3"/>
  <c r="C7039" i="3"/>
  <c r="C7040" i="3"/>
  <c r="C7041" i="3"/>
  <c r="C7042" i="3"/>
  <c r="C7043" i="3"/>
  <c r="C7044" i="3"/>
  <c r="C7045" i="3"/>
  <c r="C7046" i="3"/>
  <c r="C7047" i="3"/>
  <c r="C7048" i="3"/>
  <c r="C7049" i="3"/>
  <c r="C7050" i="3"/>
  <c r="C7051" i="3"/>
  <c r="C7052" i="3"/>
  <c r="C7053" i="3"/>
  <c r="C7054" i="3"/>
  <c r="C7055" i="3"/>
  <c r="C7056" i="3"/>
  <c r="C7057" i="3"/>
  <c r="C7058" i="3"/>
  <c r="C7059" i="3"/>
  <c r="C7060" i="3"/>
  <c r="C7061" i="3"/>
  <c r="C7062" i="3"/>
  <c r="C7063" i="3"/>
  <c r="C7064" i="3"/>
  <c r="C7065" i="3"/>
  <c r="C7066" i="3"/>
  <c r="C7067" i="3"/>
  <c r="C7068" i="3"/>
  <c r="C7069" i="3"/>
  <c r="C7070" i="3"/>
  <c r="C7071" i="3"/>
  <c r="C7072" i="3"/>
  <c r="C7073" i="3"/>
  <c r="C7074" i="3"/>
  <c r="C7075" i="3"/>
  <c r="C7076" i="3"/>
  <c r="C7077" i="3"/>
  <c r="C7078" i="3"/>
  <c r="C7079" i="3"/>
  <c r="C7080" i="3"/>
  <c r="C7081" i="3"/>
  <c r="C7082" i="3"/>
  <c r="C7083" i="3"/>
  <c r="C7084" i="3"/>
  <c r="C7085" i="3"/>
  <c r="C7086" i="3"/>
  <c r="C7087" i="3"/>
  <c r="C7088" i="3"/>
  <c r="C7089" i="3"/>
  <c r="C7090" i="3"/>
  <c r="C7091" i="3"/>
  <c r="C7092" i="3"/>
  <c r="C7093" i="3"/>
  <c r="C7094" i="3"/>
  <c r="C7095" i="3"/>
  <c r="C7096" i="3"/>
  <c r="C7097" i="3"/>
  <c r="C7098" i="3"/>
  <c r="C7099" i="3"/>
  <c r="C7100" i="3"/>
  <c r="C7101" i="3"/>
  <c r="C7102" i="3"/>
  <c r="C7103" i="3"/>
  <c r="C7104" i="3"/>
  <c r="C7105" i="3"/>
  <c r="C7106" i="3"/>
  <c r="C7107" i="3"/>
  <c r="C7108" i="3"/>
  <c r="C7109" i="3"/>
  <c r="C7110" i="3"/>
  <c r="C7111" i="3"/>
  <c r="C7112" i="3"/>
  <c r="C7113" i="3"/>
  <c r="C7114" i="3"/>
  <c r="C7115" i="3"/>
  <c r="C7116" i="3"/>
  <c r="C7117" i="3"/>
  <c r="C7118" i="3"/>
  <c r="C7119" i="3"/>
  <c r="C7120" i="3"/>
  <c r="C7121" i="3"/>
  <c r="C7122" i="3"/>
  <c r="C7123" i="3"/>
  <c r="C7124" i="3"/>
  <c r="C7125" i="3"/>
  <c r="C7126" i="3"/>
  <c r="C7127" i="3"/>
  <c r="C7128" i="3"/>
  <c r="C7129" i="3"/>
  <c r="C7130" i="3"/>
  <c r="C7131" i="3"/>
  <c r="C7132" i="3"/>
  <c r="C7133" i="3"/>
  <c r="C7134" i="3"/>
  <c r="C7135" i="3"/>
  <c r="C7136" i="3"/>
  <c r="C7137" i="3"/>
  <c r="C7138" i="3"/>
  <c r="C7139" i="3"/>
  <c r="C7140" i="3"/>
  <c r="C7141" i="3"/>
  <c r="C7142" i="3"/>
  <c r="C7143" i="3"/>
  <c r="C7144" i="3"/>
  <c r="C7145" i="3"/>
  <c r="C7146" i="3"/>
  <c r="C7147" i="3"/>
  <c r="C7148" i="3"/>
  <c r="C7149" i="3"/>
  <c r="C7150" i="3"/>
  <c r="C7151" i="3"/>
  <c r="C7152" i="3"/>
  <c r="C7153" i="3"/>
  <c r="C7154" i="3"/>
  <c r="C7155" i="3"/>
  <c r="C7156" i="3"/>
  <c r="C7157" i="3"/>
  <c r="C7158" i="3"/>
  <c r="C7159" i="3"/>
  <c r="C7160" i="3"/>
  <c r="C7161" i="3"/>
  <c r="C7162" i="3"/>
  <c r="C7163" i="3"/>
  <c r="C7164" i="3"/>
  <c r="C7165" i="3"/>
  <c r="C7166" i="3"/>
  <c r="C7167" i="3"/>
  <c r="C7168" i="3"/>
  <c r="C7169" i="3"/>
  <c r="C7170" i="3"/>
  <c r="C7171" i="3"/>
  <c r="C7172" i="3"/>
  <c r="C7173" i="3"/>
  <c r="C7174" i="3"/>
  <c r="C7175" i="3"/>
  <c r="C7176" i="3"/>
  <c r="C7177" i="3"/>
  <c r="C7178" i="3"/>
  <c r="C7179" i="3"/>
  <c r="C7180" i="3"/>
  <c r="C7181" i="3"/>
  <c r="C7182" i="3"/>
  <c r="C7183" i="3"/>
  <c r="C7184" i="3"/>
  <c r="C7185" i="3"/>
  <c r="C7186" i="3"/>
  <c r="C7187" i="3"/>
  <c r="C7188" i="3"/>
  <c r="C7189" i="3"/>
  <c r="C7190" i="3"/>
  <c r="C7191" i="3"/>
  <c r="C7192" i="3"/>
  <c r="C7193" i="3"/>
  <c r="C7194" i="3"/>
  <c r="C7195" i="3"/>
  <c r="C7196" i="3"/>
  <c r="C7197" i="3"/>
  <c r="C7198" i="3"/>
  <c r="C7199" i="3"/>
  <c r="C7200" i="3"/>
  <c r="C7201" i="3"/>
  <c r="C7202" i="3"/>
  <c r="C7203" i="3"/>
  <c r="C7204" i="3"/>
  <c r="C7205" i="3"/>
  <c r="C7206" i="3"/>
  <c r="C7207" i="3"/>
  <c r="C7208" i="3"/>
  <c r="C7209" i="3"/>
  <c r="C7210" i="3"/>
  <c r="C7211" i="3"/>
  <c r="C7212" i="3"/>
  <c r="C7213" i="3"/>
  <c r="C7214" i="3"/>
  <c r="C7215" i="3"/>
  <c r="C7216" i="3"/>
  <c r="C7217" i="3"/>
  <c r="C7218" i="3"/>
  <c r="C7219" i="3"/>
  <c r="C7220" i="3"/>
  <c r="C7221" i="3"/>
  <c r="C7222" i="3"/>
  <c r="C7223" i="3"/>
  <c r="C7224" i="3"/>
  <c r="C7225" i="3"/>
  <c r="C7226" i="3"/>
  <c r="C7227" i="3"/>
  <c r="C7228" i="3"/>
  <c r="C7229" i="3"/>
  <c r="C7230" i="3"/>
  <c r="C7231" i="3"/>
  <c r="C7232" i="3"/>
  <c r="C7233" i="3"/>
  <c r="C7234" i="3"/>
  <c r="C7235" i="3"/>
  <c r="C7236" i="3"/>
  <c r="C7237" i="3"/>
  <c r="C7238" i="3"/>
  <c r="C7239" i="3"/>
  <c r="C7240" i="3"/>
  <c r="C7241" i="3"/>
  <c r="C7242" i="3"/>
  <c r="C7243" i="3"/>
  <c r="C7244" i="3"/>
  <c r="C7245" i="3"/>
  <c r="C7246" i="3"/>
  <c r="C7247" i="3"/>
  <c r="C7248" i="3"/>
  <c r="C7249" i="3"/>
  <c r="C7250" i="3"/>
  <c r="C7251" i="3"/>
  <c r="C7252" i="3"/>
  <c r="C7253" i="3"/>
  <c r="C7254" i="3"/>
  <c r="C7255" i="3"/>
  <c r="C7256" i="3"/>
  <c r="C7257" i="3"/>
  <c r="C7258" i="3"/>
  <c r="C7259" i="3"/>
  <c r="C7260" i="3"/>
  <c r="C7261" i="3"/>
  <c r="C7262" i="3"/>
  <c r="C7263" i="3"/>
  <c r="C7264" i="3"/>
  <c r="C7265" i="3"/>
  <c r="C7266" i="3"/>
  <c r="C7267" i="3"/>
  <c r="C7268" i="3"/>
  <c r="C7269" i="3"/>
  <c r="C7270" i="3"/>
  <c r="C7271" i="3"/>
  <c r="C7272" i="3"/>
  <c r="C7273" i="3"/>
  <c r="C7274" i="3"/>
  <c r="C7275" i="3"/>
  <c r="C7276" i="3"/>
  <c r="C7277" i="3"/>
  <c r="C7278" i="3"/>
  <c r="C7279" i="3"/>
  <c r="C7280" i="3"/>
  <c r="C7281" i="3"/>
  <c r="C7282" i="3"/>
  <c r="C7283" i="3"/>
  <c r="C7284" i="3"/>
  <c r="C7285" i="3"/>
  <c r="C7286" i="3"/>
  <c r="C7287" i="3"/>
  <c r="C7288" i="3"/>
  <c r="C7289" i="3"/>
  <c r="C7290" i="3"/>
  <c r="C7291" i="3"/>
  <c r="C7292" i="3"/>
  <c r="C7293" i="3"/>
  <c r="C7294" i="3"/>
  <c r="C7295" i="3"/>
  <c r="C7296" i="3"/>
  <c r="C7297" i="3"/>
  <c r="C7298" i="3"/>
  <c r="C7299" i="3"/>
  <c r="C7300" i="3"/>
  <c r="C7301" i="3"/>
  <c r="C7302" i="3"/>
  <c r="C7303" i="3"/>
  <c r="C7304" i="3"/>
  <c r="C7305" i="3"/>
  <c r="C7306" i="3"/>
  <c r="C7307" i="3"/>
  <c r="C7308" i="3"/>
  <c r="C7309" i="3"/>
  <c r="C7310" i="3"/>
  <c r="C7311" i="3"/>
  <c r="C7312" i="3"/>
  <c r="C7313" i="3"/>
  <c r="C7314" i="3"/>
  <c r="C7315" i="3"/>
  <c r="C7316" i="3"/>
  <c r="C7317" i="3"/>
  <c r="C7318" i="3"/>
  <c r="C7319" i="3"/>
  <c r="C7320" i="3"/>
  <c r="C7321" i="3"/>
  <c r="C7322" i="3"/>
  <c r="C7323" i="3"/>
  <c r="C7324" i="3"/>
  <c r="C7325" i="3"/>
  <c r="C7326" i="3"/>
  <c r="C7327" i="3"/>
  <c r="C7328" i="3"/>
  <c r="C7329" i="3"/>
  <c r="C7330" i="3"/>
  <c r="C7331" i="3"/>
  <c r="C7332" i="3"/>
  <c r="C7333" i="3"/>
  <c r="C7334" i="3"/>
  <c r="C7335" i="3"/>
  <c r="C7336" i="3"/>
  <c r="C7337" i="3"/>
  <c r="C7338" i="3"/>
  <c r="C7339" i="3"/>
  <c r="C7340" i="3"/>
  <c r="C7341" i="3"/>
  <c r="C7342" i="3"/>
  <c r="C7343" i="3"/>
  <c r="C7344" i="3"/>
  <c r="C7345" i="3"/>
  <c r="C7346" i="3"/>
  <c r="C7347" i="3"/>
  <c r="C7348" i="3"/>
  <c r="C7349" i="3"/>
  <c r="C7350" i="3"/>
  <c r="C7351" i="3"/>
  <c r="C7352" i="3"/>
  <c r="C7353" i="3"/>
  <c r="C7354" i="3"/>
  <c r="C7355" i="3"/>
  <c r="C7356" i="3"/>
  <c r="C7357" i="3"/>
  <c r="C7358" i="3"/>
  <c r="C7359" i="3"/>
  <c r="C7360" i="3"/>
  <c r="C7361" i="3"/>
  <c r="C7362" i="3"/>
  <c r="C7363" i="3"/>
  <c r="C7364" i="3"/>
  <c r="C7365" i="3"/>
  <c r="C7366" i="3"/>
  <c r="C7367" i="3"/>
  <c r="C7368" i="3"/>
  <c r="C7369" i="3"/>
  <c r="C7370" i="3"/>
  <c r="C7371" i="3"/>
  <c r="C7372" i="3"/>
  <c r="C7373" i="3"/>
  <c r="C7374" i="3"/>
  <c r="C7375" i="3"/>
  <c r="C7376" i="3"/>
  <c r="C7377" i="3"/>
  <c r="C7378" i="3"/>
  <c r="C7379" i="3"/>
  <c r="C7380" i="3"/>
  <c r="C7381" i="3"/>
  <c r="C7382" i="3"/>
  <c r="C7383" i="3"/>
  <c r="C7384" i="3"/>
  <c r="C7385" i="3"/>
  <c r="C7386" i="3"/>
  <c r="C7387" i="3"/>
  <c r="C7388" i="3"/>
  <c r="C7389" i="3"/>
  <c r="C7390" i="3"/>
  <c r="C7391" i="3"/>
  <c r="C7392" i="3"/>
  <c r="C7393" i="3"/>
  <c r="C7394" i="3"/>
  <c r="C7395" i="3"/>
  <c r="C7396" i="3"/>
  <c r="C7397" i="3"/>
  <c r="C7398" i="3"/>
  <c r="C7399" i="3"/>
  <c r="C7400" i="3"/>
  <c r="C7401" i="3"/>
  <c r="C7402" i="3"/>
  <c r="C7403" i="3"/>
  <c r="C7404" i="3"/>
  <c r="C7405" i="3"/>
  <c r="C7406" i="3"/>
  <c r="C7407" i="3"/>
  <c r="C7408" i="3"/>
  <c r="C7409" i="3"/>
  <c r="C7410" i="3"/>
  <c r="C7411" i="3"/>
  <c r="C7412" i="3"/>
  <c r="C7413" i="3"/>
  <c r="D3" i="3"/>
  <c r="C3" i="3"/>
  <c r="G7397" i="3"/>
  <c r="G7333" i="3"/>
  <c r="G7269" i="3"/>
  <c r="G7205" i="3"/>
  <c r="G7141" i="3"/>
  <c r="G7077" i="3"/>
  <c r="G7013" i="3"/>
  <c r="G6949" i="3"/>
  <c r="G6885" i="3"/>
  <c r="G6821" i="3"/>
  <c r="G6757" i="3"/>
  <c r="G6693" i="3"/>
  <c r="G6629" i="3"/>
  <c r="G6565" i="3"/>
  <c r="G6501" i="3"/>
  <c r="G6437" i="3"/>
  <c r="G7388" i="3"/>
  <c r="G7324" i="3"/>
  <c r="G7260" i="3"/>
  <c r="G7196" i="3"/>
  <c r="G7132" i="3"/>
  <c r="G7068" i="3"/>
  <c r="G7004" i="3"/>
  <c r="G6940" i="3"/>
  <c r="G6876" i="3"/>
  <c r="G6812" i="3"/>
  <c r="G6748" i="3"/>
  <c r="G6684" i="3"/>
  <c r="G6620" i="3"/>
  <c r="G6556" i="3"/>
  <c r="G6492" i="3"/>
  <c r="G6428" i="3"/>
  <c r="G7379" i="3"/>
  <c r="G7315" i="3"/>
  <c r="G7251" i="3"/>
  <c r="G7187" i="3"/>
  <c r="G7123" i="3"/>
  <c r="G7059" i="3"/>
  <c r="G6995" i="3"/>
  <c r="G6931" i="3"/>
  <c r="G6867" i="3"/>
  <c r="G6803" i="3"/>
  <c r="G6739" i="3"/>
  <c r="G6675" i="3"/>
  <c r="G6611" i="3"/>
  <c r="G6547" i="3"/>
  <c r="G6483" i="3"/>
  <c r="G6419" i="3"/>
  <c r="G7346" i="3"/>
  <c r="G7246" i="3"/>
  <c r="G7143" i="3"/>
  <c r="G7040" i="3"/>
  <c r="G6937" i="3"/>
  <c r="G6834" i="3"/>
  <c r="G6734" i="3"/>
  <c r="G6631" i="3"/>
  <c r="G6528" i="3"/>
  <c r="G6425" i="3"/>
  <c r="G6352" i="3"/>
  <c r="G6288" i="3"/>
  <c r="G6224" i="3"/>
  <c r="G6160" i="3"/>
  <c r="G6096" i="3"/>
  <c r="G6032" i="3"/>
  <c r="G7334" i="3"/>
  <c r="G7231" i="3"/>
  <c r="G7128" i="3"/>
  <c r="G7025" i="3"/>
  <c r="G6922" i="3"/>
  <c r="G6822" i="3"/>
  <c r="G6719" i="3"/>
  <c r="G6616" i="3"/>
  <c r="G6513" i="3"/>
  <c r="G6410" i="3"/>
  <c r="G6343" i="3"/>
  <c r="G6279" i="3"/>
  <c r="G6215" i="3"/>
  <c r="G6151" i="3"/>
  <c r="G6087" i="3"/>
  <c r="G6023" i="3"/>
  <c r="G7319" i="3"/>
  <c r="G7216" i="3"/>
  <c r="G7113" i="3"/>
  <c r="G7010" i="3"/>
  <c r="G6910" i="3"/>
  <c r="G6807" i="3"/>
  <c r="G6704" i="3"/>
  <c r="G6601" i="3"/>
  <c r="G6498" i="3"/>
  <c r="G6398" i="3"/>
  <c r="G6334" i="3"/>
  <c r="G6270" i="3"/>
  <c r="G6206" i="3"/>
  <c r="G6142" i="3"/>
  <c r="G6078" i="3"/>
  <c r="G7407" i="3"/>
  <c r="G7247" i="3"/>
  <c r="G7081" i="3"/>
  <c r="G6918" i="3"/>
  <c r="G6752" i="3"/>
  <c r="G6586" i="3"/>
  <c r="G6426" i="3"/>
  <c r="G6314" i="3"/>
  <c r="G6211" i="3"/>
  <c r="G6108" i="3"/>
  <c r="G6011" i="3"/>
  <c r="G5947" i="3"/>
  <c r="G5883" i="3"/>
  <c r="G5819" i="3"/>
  <c r="G5755" i="3"/>
  <c r="G5691" i="3"/>
  <c r="G7386" i="3"/>
  <c r="G7223" i="3"/>
  <c r="G7057" i="3"/>
  <c r="G6894" i="3"/>
  <c r="G6728" i="3"/>
  <c r="G6568" i="3"/>
  <c r="G6402" i="3"/>
  <c r="G6299" i="3"/>
  <c r="G6196" i="3"/>
  <c r="G6093" i="3"/>
  <c r="G6002" i="3"/>
  <c r="G5938" i="3"/>
  <c r="G5874" i="3"/>
  <c r="G5810" i="3"/>
  <c r="G5746" i="3"/>
  <c r="G5682" i="3"/>
  <c r="G7389" i="3"/>
  <c r="G7325" i="3"/>
  <c r="G7261" i="3"/>
  <c r="G7197" i="3"/>
  <c r="G7133" i="3"/>
  <c r="G7069" i="3"/>
  <c r="G7005" i="3"/>
  <c r="G6941" i="3"/>
  <c r="G6877" i="3"/>
  <c r="G6813" i="3"/>
  <c r="G6749" i="3"/>
  <c r="G6685" i="3"/>
  <c r="G6621" i="3"/>
  <c r="G6557" i="3"/>
  <c r="G6493" i="3"/>
  <c r="G6429" i="3"/>
  <c r="G7380" i="3"/>
  <c r="G7316" i="3"/>
  <c r="G7252" i="3"/>
  <c r="G7188" i="3"/>
  <c r="G7124" i="3"/>
  <c r="G7060" i="3"/>
  <c r="G6996" i="3"/>
  <c r="G6932" i="3"/>
  <c r="G6868" i="3"/>
  <c r="G6804" i="3"/>
  <c r="G6740" i="3"/>
  <c r="G6676" i="3"/>
  <c r="G6612" i="3"/>
  <c r="G6548" i="3"/>
  <c r="G6484" i="3"/>
  <c r="G6420" i="3"/>
  <c r="G7371" i="3"/>
  <c r="G7307" i="3"/>
  <c r="G7243" i="3"/>
  <c r="G7179" i="3"/>
  <c r="G7115" i="3"/>
  <c r="G7051" i="3"/>
  <c r="G6987" i="3"/>
  <c r="G6923" i="3"/>
  <c r="G6859" i="3"/>
  <c r="G6795" i="3"/>
  <c r="G6731" i="3"/>
  <c r="G6667" i="3"/>
  <c r="G6603" i="3"/>
  <c r="G6539" i="3"/>
  <c r="G6475" i="3"/>
  <c r="G6411" i="3"/>
  <c r="G7335" i="3"/>
  <c r="G7232" i="3"/>
  <c r="G7129" i="3"/>
  <c r="G7026" i="3"/>
  <c r="G6926" i="3"/>
  <c r="G6823" i="3"/>
  <c r="G6720" i="3"/>
  <c r="G6617" i="3"/>
  <c r="G6514" i="3"/>
  <c r="G6414" i="3"/>
  <c r="G6344" i="3"/>
  <c r="G6280" i="3"/>
  <c r="G6216" i="3"/>
  <c r="G6152" i="3"/>
  <c r="G6088" i="3"/>
  <c r="G6024" i="3"/>
  <c r="G7320" i="3"/>
  <c r="G7217" i="3"/>
  <c r="G7114" i="3"/>
  <c r="G7014" i="3"/>
  <c r="G6911" i="3"/>
  <c r="G6808" i="3"/>
  <c r="G6705" i="3"/>
  <c r="G6602" i="3"/>
  <c r="G6502" i="3"/>
  <c r="G6399" i="3"/>
  <c r="G6335" i="3"/>
  <c r="G6271" i="3"/>
  <c r="G6207" i="3"/>
  <c r="G6143" i="3"/>
  <c r="G6079" i="3"/>
  <c r="G7408" i="3"/>
  <c r="G7305" i="3"/>
  <c r="G7202" i="3"/>
  <c r="G7102" i="3"/>
  <c r="G6999" i="3"/>
  <c r="G6896" i="3"/>
  <c r="G6793" i="3"/>
  <c r="G6690" i="3"/>
  <c r="G6590" i="3"/>
  <c r="G6487" i="3"/>
  <c r="G6390" i="3"/>
  <c r="G6326" i="3"/>
  <c r="G6262" i="3"/>
  <c r="G6198" i="3"/>
  <c r="G6134" i="3"/>
  <c r="G6070" i="3"/>
  <c r="G7390" i="3"/>
  <c r="G7224" i="3"/>
  <c r="G7058" i="3"/>
  <c r="G6895" i="3"/>
  <c r="G6735" i="3"/>
  <c r="G6569" i="3"/>
  <c r="G6406" i="3"/>
  <c r="G6300" i="3"/>
  <c r="G6197" i="3"/>
  <c r="G6097" i="3"/>
  <c r="G6003" i="3"/>
  <c r="G5939" i="3"/>
  <c r="G5875" i="3"/>
  <c r="G5811" i="3"/>
  <c r="G5747" i="3"/>
  <c r="G5683" i="3"/>
  <c r="G7366" i="3"/>
  <c r="G7200" i="3"/>
  <c r="G7034" i="3"/>
  <c r="G6874" i="3"/>
  <c r="G6711" i="3"/>
  <c r="G6545" i="3"/>
  <c r="G6388" i="3"/>
  <c r="G6285" i="3"/>
  <c r="G6185" i="3"/>
  <c r="G6082" i="3"/>
  <c r="G5994" i="3"/>
  <c r="G5930" i="3"/>
  <c r="G5866" i="3"/>
  <c r="G5802" i="3"/>
  <c r="G5738" i="3"/>
  <c r="G5674" i="3"/>
  <c r="G7381" i="3"/>
  <c r="G7317" i="3"/>
  <c r="G7253" i="3"/>
  <c r="G7189" i="3"/>
  <c r="G7125" i="3"/>
  <c r="G7061" i="3"/>
  <c r="G6997" i="3"/>
  <c r="G6933" i="3"/>
  <c r="G6869" i="3"/>
  <c r="G6805" i="3"/>
  <c r="G6741" i="3"/>
  <c r="G6677" i="3"/>
  <c r="G6613" i="3"/>
  <c r="G6549" i="3"/>
  <c r="G6485" i="3"/>
  <c r="G6421" i="3"/>
  <c r="G7372" i="3"/>
  <c r="G7308" i="3"/>
  <c r="G7244" i="3"/>
  <c r="G7180" i="3"/>
  <c r="G7116" i="3"/>
  <c r="G7052" i="3"/>
  <c r="G6988" i="3"/>
  <c r="G6924" i="3"/>
  <c r="G6860" i="3"/>
  <c r="G6796" i="3"/>
  <c r="G6732" i="3"/>
  <c r="G6668" i="3"/>
  <c r="G6604" i="3"/>
  <c r="G6540" i="3"/>
  <c r="G6476" i="3"/>
  <c r="G6412" i="3"/>
  <c r="G7363" i="3"/>
  <c r="G7299" i="3"/>
  <c r="G7235" i="3"/>
  <c r="G7171" i="3"/>
  <c r="G7107" i="3"/>
  <c r="G7043" i="3"/>
  <c r="G6979" i="3"/>
  <c r="G6915" i="3"/>
  <c r="G6851" i="3"/>
  <c r="G6787" i="3"/>
  <c r="G6723" i="3"/>
  <c r="G6659" i="3"/>
  <c r="G6595" i="3"/>
  <c r="G6531" i="3"/>
  <c r="G6467" i="3"/>
  <c r="G6403" i="3"/>
  <c r="G7321" i="3"/>
  <c r="G7218" i="3"/>
  <c r="G7118" i="3"/>
  <c r="G7015" i="3"/>
  <c r="G6912" i="3"/>
  <c r="G6809" i="3"/>
  <c r="G6706" i="3"/>
  <c r="G6606" i="3"/>
  <c r="G6503" i="3"/>
  <c r="G6400" i="3"/>
  <c r="G6336" i="3"/>
  <c r="G6272" i="3"/>
  <c r="G6208" i="3"/>
  <c r="G6144" i="3"/>
  <c r="G6080" i="3"/>
  <c r="G7409" i="3"/>
  <c r="G7306" i="3"/>
  <c r="G7206" i="3"/>
  <c r="G7103" i="3"/>
  <c r="G7000" i="3"/>
  <c r="G6897" i="3"/>
  <c r="G6794" i="3"/>
  <c r="G6694" i="3"/>
  <c r="G6591" i="3"/>
  <c r="G6488" i="3"/>
  <c r="G6391" i="3"/>
  <c r="G6327" i="3"/>
  <c r="G6263" i="3"/>
  <c r="G6199" i="3"/>
  <c r="G6135" i="3"/>
  <c r="G6071" i="3"/>
  <c r="G7394" i="3"/>
  <c r="G7294" i="3"/>
  <c r="G7191" i="3"/>
  <c r="G7088" i="3"/>
  <c r="G6985" i="3"/>
  <c r="G6882" i="3"/>
  <c r="G6782" i="3"/>
  <c r="G6679" i="3"/>
  <c r="G6576" i="3"/>
  <c r="G6473" i="3"/>
  <c r="G6382" i="3"/>
  <c r="G6318" i="3"/>
  <c r="G6254" i="3"/>
  <c r="G6190" i="3"/>
  <c r="G6126" i="3"/>
  <c r="G6062" i="3"/>
  <c r="G7367" i="3"/>
  <c r="G7201" i="3"/>
  <c r="G7041" i="3"/>
  <c r="G6878" i="3"/>
  <c r="G6712" i="3"/>
  <c r="G6546" i="3"/>
  <c r="G6389" i="3"/>
  <c r="G6289" i="3"/>
  <c r="G6186" i="3"/>
  <c r="G6083" i="3"/>
  <c r="G5995" i="3"/>
  <c r="G5931" i="3"/>
  <c r="G5867" i="3"/>
  <c r="G5803" i="3"/>
  <c r="G5739" i="3"/>
  <c r="G5675" i="3"/>
  <c r="G7343" i="3"/>
  <c r="G7183" i="3"/>
  <c r="G7017" i="3"/>
  <c r="G6854" i="3"/>
  <c r="G6688" i="3"/>
  <c r="G6522" i="3"/>
  <c r="G6377" i="3"/>
  <c r="G6274" i="3"/>
  <c r="G6171" i="3"/>
  <c r="G6068" i="3"/>
  <c r="G5986" i="3"/>
  <c r="G5922" i="3"/>
  <c r="G5858" i="3"/>
  <c r="G5794" i="3"/>
  <c r="G5730" i="3"/>
  <c r="G5666" i="3"/>
  <c r="G7373" i="3"/>
  <c r="G7309" i="3"/>
  <c r="G7245" i="3"/>
  <c r="G7181" i="3"/>
  <c r="G7117" i="3"/>
  <c r="G7053" i="3"/>
  <c r="G6989" i="3"/>
  <c r="G6925" i="3"/>
  <c r="G6861" i="3"/>
  <c r="G6797" i="3"/>
  <c r="G6733" i="3"/>
  <c r="G6669" i="3"/>
  <c r="G6605" i="3"/>
  <c r="G6541" i="3"/>
  <c r="G6477" i="3"/>
  <c r="G6413" i="3"/>
  <c r="G7364" i="3"/>
  <c r="G7300" i="3"/>
  <c r="G7236" i="3"/>
  <c r="G7172" i="3"/>
  <c r="G7108" i="3"/>
  <c r="G7044" i="3"/>
  <c r="G6980" i="3"/>
  <c r="G6916" i="3"/>
  <c r="G6852" i="3"/>
  <c r="G6788" i="3"/>
  <c r="G6724" i="3"/>
  <c r="G6660" i="3"/>
  <c r="G6596" i="3"/>
  <c r="G6532" i="3"/>
  <c r="G6468" i="3"/>
  <c r="G6404" i="3"/>
  <c r="G7355" i="3"/>
  <c r="G7291" i="3"/>
  <c r="G7227" i="3"/>
  <c r="G7163" i="3"/>
  <c r="G7099" i="3"/>
  <c r="G7035" i="3"/>
  <c r="G6971" i="3"/>
  <c r="G6907" i="3"/>
  <c r="G6843" i="3"/>
  <c r="G6779" i="3"/>
  <c r="G6715" i="3"/>
  <c r="G6651" i="3"/>
  <c r="G6587" i="3"/>
  <c r="G6523" i="3"/>
  <c r="G6459" i="3"/>
  <c r="G7410" i="3"/>
  <c r="G7310" i="3"/>
  <c r="G7207" i="3"/>
  <c r="G7104" i="3"/>
  <c r="G7001" i="3"/>
  <c r="G6898" i="3"/>
  <c r="G6798" i="3"/>
  <c r="G6695" i="3"/>
  <c r="G6592" i="3"/>
  <c r="G6489" i="3"/>
  <c r="G6392" i="3"/>
  <c r="G6328" i="3"/>
  <c r="G6264" i="3"/>
  <c r="G6200" i="3"/>
  <c r="G6136" i="3"/>
  <c r="G6072" i="3"/>
  <c r="G7398" i="3"/>
  <c r="G7295" i="3"/>
  <c r="G7192" i="3"/>
  <c r="G7089" i="3"/>
  <c r="G6986" i="3"/>
  <c r="G6886" i="3"/>
  <c r="G6783" i="3"/>
  <c r="G6680" i="3"/>
  <c r="G6577" i="3"/>
  <c r="G6474" i="3"/>
  <c r="G6383" i="3"/>
  <c r="G6319" i="3"/>
  <c r="G6255" i="3"/>
  <c r="G6191" i="3"/>
  <c r="G6127" i="3"/>
  <c r="G6063" i="3"/>
  <c r="G7383" i="3"/>
  <c r="G7280" i="3"/>
  <c r="G7177" i="3"/>
  <c r="G7074" i="3"/>
  <c r="G6974" i="3"/>
  <c r="G6871" i="3"/>
  <c r="G6768" i="3"/>
  <c r="G6665" i="3"/>
  <c r="G6562" i="3"/>
  <c r="G6462" i="3"/>
  <c r="G6374" i="3"/>
  <c r="G6310" i="3"/>
  <c r="G6246" i="3"/>
  <c r="G6182" i="3"/>
  <c r="G6118" i="3"/>
  <c r="G6054" i="3"/>
  <c r="G7350" i="3"/>
  <c r="G7184" i="3"/>
  <c r="G7018" i="3"/>
  <c r="G6855" i="3"/>
  <c r="G6689" i="3"/>
  <c r="G6529" i="3"/>
  <c r="G6378" i="3"/>
  <c r="G6275" i="3"/>
  <c r="G6172" i="3"/>
  <c r="G6069" i="3"/>
  <c r="G5987" i="3"/>
  <c r="G5923" i="3"/>
  <c r="G5859" i="3"/>
  <c r="G5795" i="3"/>
  <c r="G5731" i="3"/>
  <c r="G5667" i="3"/>
  <c r="G7326" i="3"/>
  <c r="G7160" i="3"/>
  <c r="G6994" i="3"/>
  <c r="G6831" i="3"/>
  <c r="G6671" i="3"/>
  <c r="G6505" i="3"/>
  <c r="G6363" i="3"/>
  <c r="G6260" i="3"/>
  <c r="G6157" i="3"/>
  <c r="G6057" i="3"/>
  <c r="G7301" i="3"/>
  <c r="G7173" i="3"/>
  <c r="G7045" i="3"/>
  <c r="G6917" i="3"/>
  <c r="G6789" i="3"/>
  <c r="G6661" i="3"/>
  <c r="G6533" i="3"/>
  <c r="G6405" i="3"/>
  <c r="G7292" i="3"/>
  <c r="G7164" i="3"/>
  <c r="G7036" i="3"/>
  <c r="G6908" i="3"/>
  <c r="G6780" i="3"/>
  <c r="G6652" i="3"/>
  <c r="G6524" i="3"/>
  <c r="G7411" i="3"/>
  <c r="G7283" i="3"/>
  <c r="G7155" i="3"/>
  <c r="G7027" i="3"/>
  <c r="G6899" i="3"/>
  <c r="G6771" i="3"/>
  <c r="G6643" i="3"/>
  <c r="G6515" i="3"/>
  <c r="G7399" i="3"/>
  <c r="G7193" i="3"/>
  <c r="G6990" i="3"/>
  <c r="G6784" i="3"/>
  <c r="G6578" i="3"/>
  <c r="G6384" i="3"/>
  <c r="G6256" i="3"/>
  <c r="G6128" i="3"/>
  <c r="G7384" i="3"/>
  <c r="G7178" i="3"/>
  <c r="G6975" i="3"/>
  <c r="G6769" i="3"/>
  <c r="G6566" i="3"/>
  <c r="G6375" i="3"/>
  <c r="G6247" i="3"/>
  <c r="G6119" i="3"/>
  <c r="G7369" i="3"/>
  <c r="G7166" i="3"/>
  <c r="G6960" i="3"/>
  <c r="G6754" i="3"/>
  <c r="G6551" i="3"/>
  <c r="G6366" i="3"/>
  <c r="G6238" i="3"/>
  <c r="G6110" i="3"/>
  <c r="G7327" i="3"/>
  <c r="G6998" i="3"/>
  <c r="G6672" i="3"/>
  <c r="G6364" i="3"/>
  <c r="G6161" i="3"/>
  <c r="G5979" i="3"/>
  <c r="G5851" i="3"/>
  <c r="G5723" i="3"/>
  <c r="G7303" i="3"/>
  <c r="G6977" i="3"/>
  <c r="G6648" i="3"/>
  <c r="G6349" i="3"/>
  <c r="G6146" i="3"/>
  <c r="G5978" i="3"/>
  <c r="G5890" i="3"/>
  <c r="G5778" i="3"/>
  <c r="G5690" i="3"/>
  <c r="G7342" i="3"/>
  <c r="G7176" i="3"/>
  <c r="G7016" i="3"/>
  <c r="G6850" i="3"/>
  <c r="G6687" i="3"/>
  <c r="G6521" i="3"/>
  <c r="G6373" i="3"/>
  <c r="G6273" i="3"/>
  <c r="G6170" i="3"/>
  <c r="G6067" i="3"/>
  <c r="G5985" i="3"/>
  <c r="G5921" i="3"/>
  <c r="G5857" i="3"/>
  <c r="G5793" i="3"/>
  <c r="G5729" i="3"/>
  <c r="G5665" i="3"/>
  <c r="G7273" i="3"/>
  <c r="G7008" i="3"/>
  <c r="G6746" i="3"/>
  <c r="G6490" i="3"/>
  <c r="G7293" i="3"/>
  <c r="G7165" i="3"/>
  <c r="G7037" i="3"/>
  <c r="G6909" i="3"/>
  <c r="G6781" i="3"/>
  <c r="G6653" i="3"/>
  <c r="G6525" i="3"/>
  <c r="G7412" i="3"/>
  <c r="G7284" i="3"/>
  <c r="G7156" i="3"/>
  <c r="G7028" i="3"/>
  <c r="G6900" i="3"/>
  <c r="G6772" i="3"/>
  <c r="G6644" i="3"/>
  <c r="G6516" i="3"/>
  <c r="G7403" i="3"/>
  <c r="G7275" i="3"/>
  <c r="G7147" i="3"/>
  <c r="G7019" i="3"/>
  <c r="G6891" i="3"/>
  <c r="G6763" i="3"/>
  <c r="G6635" i="3"/>
  <c r="G6507" i="3"/>
  <c r="G7385" i="3"/>
  <c r="G7182" i="3"/>
  <c r="G6976" i="3"/>
  <c r="G6770" i="3"/>
  <c r="G6567" i="3"/>
  <c r="G6376" i="3"/>
  <c r="G6248" i="3"/>
  <c r="G6120" i="3"/>
  <c r="G7370" i="3"/>
  <c r="G7167" i="3"/>
  <c r="G6961" i="3"/>
  <c r="G6758" i="3"/>
  <c r="G6552" i="3"/>
  <c r="G6367" i="3"/>
  <c r="G6239" i="3"/>
  <c r="G6111" i="3"/>
  <c r="G7358" i="3"/>
  <c r="G7152" i="3"/>
  <c r="G6946" i="3"/>
  <c r="G6743" i="3"/>
  <c r="G6537" i="3"/>
  <c r="G6358" i="3"/>
  <c r="G6230" i="3"/>
  <c r="G6102" i="3"/>
  <c r="G7304" i="3"/>
  <c r="G6978" i="3"/>
  <c r="G6649" i="3"/>
  <c r="G6353" i="3"/>
  <c r="G6147" i="3"/>
  <c r="G5971" i="3"/>
  <c r="G5843" i="3"/>
  <c r="G5715" i="3"/>
  <c r="G7286" i="3"/>
  <c r="G6954" i="3"/>
  <c r="G6625" i="3"/>
  <c r="G6338" i="3"/>
  <c r="G6132" i="3"/>
  <c r="G5970" i="3"/>
  <c r="G5882" i="3"/>
  <c r="G5770" i="3"/>
  <c r="G5658" i="3"/>
  <c r="G7322" i="3"/>
  <c r="G7159" i="3"/>
  <c r="G6993" i="3"/>
  <c r="G6830" i="3"/>
  <c r="G6664" i="3"/>
  <c r="G6504" i="3"/>
  <c r="G6362" i="3"/>
  <c r="G6259" i="3"/>
  <c r="G6156" i="3"/>
  <c r="G6053" i="3"/>
  <c r="G5977" i="3"/>
  <c r="G5913" i="3"/>
  <c r="G5849" i="3"/>
  <c r="G5785" i="3"/>
  <c r="G5721" i="3"/>
  <c r="G5657" i="3"/>
  <c r="G7238" i="3"/>
  <c r="G6982" i="3"/>
  <c r="G6714" i="3"/>
  <c r="G6455" i="3"/>
  <c r="G6268" i="3"/>
  <c r="G7413" i="3"/>
  <c r="G7285" i="3"/>
  <c r="G7157" i="3"/>
  <c r="G7029" i="3"/>
  <c r="G6901" i="3"/>
  <c r="G6773" i="3"/>
  <c r="G6645" i="3"/>
  <c r="G6517" i="3"/>
  <c r="G7404" i="3"/>
  <c r="G7276" i="3"/>
  <c r="G7148" i="3"/>
  <c r="G7020" i="3"/>
  <c r="G6892" i="3"/>
  <c r="G6764" i="3"/>
  <c r="G6636" i="3"/>
  <c r="G6508" i="3"/>
  <c r="G7395" i="3"/>
  <c r="G7267" i="3"/>
  <c r="G7139" i="3"/>
  <c r="G7011" i="3"/>
  <c r="G6883" i="3"/>
  <c r="G6755" i="3"/>
  <c r="G6627" i="3"/>
  <c r="G6499" i="3"/>
  <c r="G7374" i="3"/>
  <c r="G7168" i="3"/>
  <c r="G6962" i="3"/>
  <c r="G6759" i="3"/>
  <c r="G6553" i="3"/>
  <c r="G6368" i="3"/>
  <c r="G6240" i="3"/>
  <c r="G6112" i="3"/>
  <c r="G7359" i="3"/>
  <c r="G7153" i="3"/>
  <c r="G6950" i="3"/>
  <c r="G6744" i="3"/>
  <c r="G6538" i="3"/>
  <c r="G6359" i="3"/>
  <c r="G6231" i="3"/>
  <c r="G6103" i="3"/>
  <c r="G7344" i="3"/>
  <c r="G7138" i="3"/>
  <c r="G6935" i="3"/>
  <c r="G6729" i="3"/>
  <c r="G6526" i="3"/>
  <c r="G6350" i="3"/>
  <c r="G6222" i="3"/>
  <c r="G6094" i="3"/>
  <c r="G7287" i="3"/>
  <c r="G6958" i="3"/>
  <c r="G6632" i="3"/>
  <c r="G6339" i="3"/>
  <c r="G6133" i="3"/>
  <c r="G5963" i="3"/>
  <c r="G5835" i="3"/>
  <c r="G5707" i="3"/>
  <c r="G7263" i="3"/>
  <c r="G6934" i="3"/>
  <c r="G6608" i="3"/>
  <c r="G6324" i="3"/>
  <c r="G6121" i="3"/>
  <c r="G5962" i="3"/>
  <c r="G5850" i="3"/>
  <c r="G5762" i="3"/>
  <c r="G5650" i="3"/>
  <c r="G7302" i="3"/>
  <c r="G7136" i="3"/>
  <c r="G6970" i="3"/>
  <c r="G6810" i="3"/>
  <c r="G6647" i="3"/>
  <c r="G6481" i="3"/>
  <c r="G6348" i="3"/>
  <c r="G6245" i="3"/>
  <c r="G6145" i="3"/>
  <c r="G6042" i="3"/>
  <c r="G5969" i="3"/>
  <c r="G5905" i="3"/>
  <c r="G7357" i="3"/>
  <c r="G7229" i="3"/>
  <c r="G7101" i="3"/>
  <c r="G6973" i="3"/>
  <c r="G6845" i="3"/>
  <c r="G6717" i="3"/>
  <c r="G6589" i="3"/>
  <c r="G6461" i="3"/>
  <c r="G7348" i="3"/>
  <c r="G7220" i="3"/>
  <c r="G7092" i="3"/>
  <c r="G6964" i="3"/>
  <c r="G6836" i="3"/>
  <c r="G6708" i="3"/>
  <c r="G6580" i="3"/>
  <c r="G6452" i="3"/>
  <c r="G7339" i="3"/>
  <c r="G7211" i="3"/>
  <c r="G7083" i="3"/>
  <c r="G6955" i="3"/>
  <c r="G6827" i="3"/>
  <c r="G6699" i="3"/>
  <c r="G6571" i="3"/>
  <c r="G6443" i="3"/>
  <c r="G7282" i="3"/>
  <c r="G7079" i="3"/>
  <c r="G6873" i="3"/>
  <c r="G6670" i="3"/>
  <c r="G6464" i="3"/>
  <c r="G6312" i="3"/>
  <c r="G6184" i="3"/>
  <c r="G6056" i="3"/>
  <c r="G7270" i="3"/>
  <c r="G7064" i="3"/>
  <c r="G6858" i="3"/>
  <c r="G6655" i="3"/>
  <c r="G6449" i="3"/>
  <c r="G6303" i="3"/>
  <c r="G6175" i="3"/>
  <c r="G6047" i="3"/>
  <c r="G7255" i="3"/>
  <c r="G7049" i="3"/>
  <c r="G6846" i="3"/>
  <c r="G6640" i="3"/>
  <c r="G6434" i="3"/>
  <c r="G6294" i="3"/>
  <c r="G6166" i="3"/>
  <c r="G6038" i="3"/>
  <c r="G7144" i="3"/>
  <c r="G6815" i="3"/>
  <c r="G6486" i="3"/>
  <c r="G6250" i="3"/>
  <c r="G6044" i="3"/>
  <c r="G5907" i="3"/>
  <c r="G5779" i="3"/>
  <c r="G5651" i="3"/>
  <c r="G7120" i="3"/>
  <c r="G6791" i="3"/>
  <c r="G6465" i="3"/>
  <c r="G6235" i="3"/>
  <c r="G6029" i="3"/>
  <c r="G5914" i="3"/>
  <c r="G5826" i="3"/>
  <c r="G5714" i="3"/>
  <c r="G7402" i="3"/>
  <c r="G7239" i="3"/>
  <c r="G7073" i="3"/>
  <c r="G6913" i="3"/>
  <c r="G6750" i="3"/>
  <c r="G6584" i="3"/>
  <c r="G6418" i="3"/>
  <c r="G6309" i="3"/>
  <c r="G6209" i="3"/>
  <c r="G6106" i="3"/>
  <c r="G6009" i="3"/>
  <c r="G5945" i="3"/>
  <c r="G5881" i="3"/>
  <c r="G5817" i="3"/>
  <c r="G5753" i="3"/>
  <c r="G5689" i="3"/>
  <c r="G7375" i="3"/>
  <c r="G7110" i="3"/>
  <c r="G6842" i="3"/>
  <c r="G6583" i="3"/>
  <c r="G6354" i="3"/>
  <c r="G6188" i="3"/>
  <c r="G6025" i="3"/>
  <c r="G5919" i="3"/>
  <c r="G5816" i="3"/>
  <c r="G5716" i="3"/>
  <c r="G5621" i="3"/>
  <c r="G5557" i="3"/>
  <c r="G5493" i="3"/>
  <c r="G5429" i="3"/>
  <c r="G5365" i="3"/>
  <c r="G5301" i="3"/>
  <c r="G5237" i="3"/>
  <c r="G7298" i="3"/>
  <c r="G7042" i="3"/>
  <c r="G6777" i="3"/>
  <c r="G6518" i="3"/>
  <c r="G6307" i="3"/>
  <c r="G6141" i="3"/>
  <c r="G5996" i="3"/>
  <c r="G5893" i="3"/>
  <c r="G5790" i="3"/>
  <c r="G5687" i="3"/>
  <c r="G5604" i="3"/>
  <c r="G5540" i="3"/>
  <c r="G5476" i="3"/>
  <c r="G5412" i="3"/>
  <c r="G5348" i="3"/>
  <c r="G5284" i="3"/>
  <c r="G5220" i="3"/>
  <c r="G7233" i="3"/>
  <c r="G6968" i="3"/>
  <c r="G6703" i="3"/>
  <c r="G6447" i="3"/>
  <c r="G6266" i="3"/>
  <c r="G6100" i="3"/>
  <c r="G5967" i="3"/>
  <c r="G5864" i="3"/>
  <c r="G5764" i="3"/>
  <c r="G5661" i="3"/>
  <c r="G5587" i="3"/>
  <c r="G5523" i="3"/>
  <c r="G5459" i="3"/>
  <c r="G7365" i="3"/>
  <c r="G7109" i="3"/>
  <c r="G6853" i="3"/>
  <c r="G6597" i="3"/>
  <c r="G7356" i="3"/>
  <c r="G7100" i="3"/>
  <c r="G6844" i="3"/>
  <c r="G6588" i="3"/>
  <c r="G7347" i="3"/>
  <c r="G7091" i="3"/>
  <c r="G6835" i="3"/>
  <c r="G6579" i="3"/>
  <c r="G7296" i="3"/>
  <c r="G6887" i="3"/>
  <c r="G6478" i="3"/>
  <c r="G6192" i="3"/>
  <c r="G7281" i="3"/>
  <c r="G6872" i="3"/>
  <c r="G6463" i="3"/>
  <c r="G6183" i="3"/>
  <c r="G7266" i="3"/>
  <c r="G6857" i="3"/>
  <c r="G6448" i="3"/>
  <c r="G6174" i="3"/>
  <c r="G7161" i="3"/>
  <c r="G6506" i="3"/>
  <c r="G6058" i="3"/>
  <c r="G5787" i="3"/>
  <c r="G7137" i="3"/>
  <c r="G6482" i="3"/>
  <c r="G6043" i="3"/>
  <c r="G5834" i="3"/>
  <c r="G5634" i="3"/>
  <c r="G7096" i="3"/>
  <c r="G6767" i="3"/>
  <c r="G6441" i="3"/>
  <c r="G6220" i="3"/>
  <c r="G6017" i="3"/>
  <c r="G5889" i="3"/>
  <c r="G5777" i="3"/>
  <c r="G5681" i="3"/>
  <c r="G7174" i="3"/>
  <c r="G6778" i="3"/>
  <c r="G6371" i="3"/>
  <c r="G6148" i="3"/>
  <c r="G5983" i="3"/>
  <c r="G5869" i="3"/>
  <c r="G5752" i="3"/>
  <c r="G5638" i="3"/>
  <c r="G5565" i="3"/>
  <c r="G5485" i="3"/>
  <c r="G5413" i="3"/>
  <c r="G5341" i="3"/>
  <c r="G5269" i="3"/>
  <c r="G7400" i="3"/>
  <c r="G7106" i="3"/>
  <c r="G6806" i="3"/>
  <c r="G6480" i="3"/>
  <c r="G6267" i="3"/>
  <c r="G6084" i="3"/>
  <c r="G5943" i="3"/>
  <c r="G5829" i="3"/>
  <c r="G5712" i="3"/>
  <c r="G5612" i="3"/>
  <c r="G5532" i="3"/>
  <c r="G5460" i="3"/>
  <c r="G5388" i="3"/>
  <c r="G5316" i="3"/>
  <c r="G5244" i="3"/>
  <c r="G7297" i="3"/>
  <c r="G7006" i="3"/>
  <c r="G6674" i="3"/>
  <c r="G6386" i="3"/>
  <c r="G6203" i="3"/>
  <c r="G6020" i="3"/>
  <c r="G5903" i="3"/>
  <c r="G5789" i="3"/>
  <c r="G5672" i="3"/>
  <c r="G5579" i="3"/>
  <c r="G5507" i="3"/>
  <c r="G5435" i="3"/>
  <c r="G5371" i="3"/>
  <c r="G5307" i="3"/>
  <c r="G5243" i="3"/>
  <c r="G7314" i="3"/>
  <c r="G7055" i="3"/>
  <c r="G6799" i="3"/>
  <c r="G6534" i="3"/>
  <c r="G6317" i="3"/>
  <c r="G6154" i="3"/>
  <c r="G6000" i="3"/>
  <c r="G5900" i="3"/>
  <c r="G5797" i="3"/>
  <c r="G5694" i="3"/>
  <c r="G5608" i="3"/>
  <c r="G5544" i="3"/>
  <c r="G5480" i="3"/>
  <c r="G5416" i="3"/>
  <c r="G5352" i="3"/>
  <c r="G5288" i="3"/>
  <c r="G7194" i="3"/>
  <c r="G6673" i="3"/>
  <c r="G6242" i="3"/>
  <c r="G5952" i="3"/>
  <c r="G5749" i="3"/>
  <c r="G5578" i="3"/>
  <c r="G5450" i="3"/>
  <c r="G5322" i="3"/>
  <c r="G5207" i="3"/>
  <c r="G5140" i="3"/>
  <c r="G5076" i="3"/>
  <c r="G5012" i="3"/>
  <c r="G4948" i="3"/>
  <c r="G4884" i="3"/>
  <c r="G4820" i="3"/>
  <c r="G4756" i="3"/>
  <c r="G4692" i="3"/>
  <c r="G7190" i="3"/>
  <c r="G6663" i="3"/>
  <c r="G6241" i="3"/>
  <c r="G5951" i="3"/>
  <c r="G7349" i="3"/>
  <c r="G7093" i="3"/>
  <c r="G6837" i="3"/>
  <c r="G6581" i="3"/>
  <c r="G7340" i="3"/>
  <c r="G7084" i="3"/>
  <c r="G6828" i="3"/>
  <c r="G6572" i="3"/>
  <c r="G7331" i="3"/>
  <c r="G7075" i="3"/>
  <c r="G6819" i="3"/>
  <c r="G6563" i="3"/>
  <c r="G7271" i="3"/>
  <c r="G6862" i="3"/>
  <c r="G6450" i="3"/>
  <c r="G6176" i="3"/>
  <c r="G7256" i="3"/>
  <c r="G6847" i="3"/>
  <c r="G6438" i="3"/>
  <c r="G6167" i="3"/>
  <c r="G7241" i="3"/>
  <c r="G6832" i="3"/>
  <c r="G6423" i="3"/>
  <c r="G6158" i="3"/>
  <c r="G7121" i="3"/>
  <c r="G6466" i="3"/>
  <c r="G6033" i="3"/>
  <c r="G5771" i="3"/>
  <c r="G7097" i="3"/>
  <c r="G6442" i="3"/>
  <c r="G6018" i="3"/>
  <c r="G5818" i="3"/>
  <c r="G7382" i="3"/>
  <c r="G7056" i="3"/>
  <c r="G6727" i="3"/>
  <c r="G6401" i="3"/>
  <c r="G6195" i="3"/>
  <c r="G6001" i="3"/>
  <c r="G5873" i="3"/>
  <c r="G5769" i="3"/>
  <c r="G5673" i="3"/>
  <c r="G7145" i="3"/>
  <c r="G6682" i="3"/>
  <c r="G6331" i="3"/>
  <c r="G6125" i="3"/>
  <c r="G5972" i="3"/>
  <c r="G5855" i="3"/>
  <c r="G5741" i="3"/>
  <c r="G5629" i="3"/>
  <c r="G5549" i="3"/>
  <c r="G5477" i="3"/>
  <c r="G5405" i="3"/>
  <c r="G5333" i="3"/>
  <c r="G5261" i="3"/>
  <c r="G7368" i="3"/>
  <c r="G7071" i="3"/>
  <c r="G6742" i="3"/>
  <c r="G6454" i="3"/>
  <c r="G6244" i="3"/>
  <c r="G6061" i="3"/>
  <c r="G5932" i="3"/>
  <c r="G5815" i="3"/>
  <c r="G5701" i="3"/>
  <c r="G5596" i="3"/>
  <c r="G5524" i="3"/>
  <c r="G5452" i="3"/>
  <c r="G5380" i="3"/>
  <c r="G5308" i="3"/>
  <c r="G5236" i="3"/>
  <c r="G7265" i="3"/>
  <c r="G6942" i="3"/>
  <c r="G6639" i="3"/>
  <c r="G6369" i="3"/>
  <c r="G6180" i="3"/>
  <c r="G6006" i="3"/>
  <c r="G5892" i="3"/>
  <c r="G5775" i="3"/>
  <c r="G5647" i="3"/>
  <c r="G5571" i="3"/>
  <c r="G5499" i="3"/>
  <c r="G5427" i="3"/>
  <c r="G5363" i="3"/>
  <c r="G5299" i="3"/>
  <c r="G5235" i="3"/>
  <c r="G7288" i="3"/>
  <c r="G7023" i="3"/>
  <c r="G6761" i="3"/>
  <c r="G6496" i="3"/>
  <c r="G6297" i="3"/>
  <c r="G6137" i="3"/>
  <c r="G5989" i="3"/>
  <c r="G5886" i="3"/>
  <c r="G5783" i="3"/>
  <c r="G5680" i="3"/>
  <c r="G5600" i="3"/>
  <c r="G5536" i="3"/>
  <c r="G5472" i="3"/>
  <c r="G5408" i="3"/>
  <c r="G5344" i="3"/>
  <c r="G5280" i="3"/>
  <c r="G7130" i="3"/>
  <c r="G6600" i="3"/>
  <c r="G6202" i="3"/>
  <c r="G5927" i="3"/>
  <c r="G5724" i="3"/>
  <c r="G5562" i="3"/>
  <c r="G5434" i="3"/>
  <c r="G5306" i="3"/>
  <c r="G5196" i="3"/>
  <c r="G5132" i="3"/>
  <c r="G5068" i="3"/>
  <c r="G5004" i="3"/>
  <c r="G4940" i="3"/>
  <c r="G4876" i="3"/>
  <c r="G4812" i="3"/>
  <c r="G4748" i="3"/>
  <c r="G4684" i="3"/>
  <c r="G7126" i="3"/>
  <c r="G6599" i="3"/>
  <c r="G6201" i="3"/>
  <c r="G5926" i="3"/>
  <c r="G5720" i="3"/>
  <c r="G5561" i="3"/>
  <c r="G5433" i="3"/>
  <c r="G5305" i="3"/>
  <c r="G5195" i="3"/>
  <c r="G5131" i="3"/>
  <c r="G7341" i="3"/>
  <c r="G7085" i="3"/>
  <c r="G6829" i="3"/>
  <c r="G6573" i="3"/>
  <c r="G7332" i="3"/>
  <c r="G7076" i="3"/>
  <c r="G6820" i="3"/>
  <c r="G6564" i="3"/>
  <c r="G7323" i="3"/>
  <c r="G7067" i="3"/>
  <c r="G6811" i="3"/>
  <c r="G6555" i="3"/>
  <c r="G7257" i="3"/>
  <c r="G6848" i="3"/>
  <c r="G6439" i="3"/>
  <c r="G6168" i="3"/>
  <c r="G7242" i="3"/>
  <c r="G6833" i="3"/>
  <c r="G6424" i="3"/>
  <c r="G6159" i="3"/>
  <c r="G7230" i="3"/>
  <c r="G6818" i="3"/>
  <c r="G6409" i="3"/>
  <c r="G6150" i="3"/>
  <c r="G7098" i="3"/>
  <c r="G6446" i="3"/>
  <c r="G6019" i="3"/>
  <c r="G5763" i="3"/>
  <c r="G7080" i="3"/>
  <c r="G6422" i="3"/>
  <c r="G6010" i="3"/>
  <c r="G5786" i="3"/>
  <c r="G7362" i="3"/>
  <c r="G7033" i="3"/>
  <c r="G6710" i="3"/>
  <c r="G6387" i="3"/>
  <c r="G6181" i="3"/>
  <c r="G5993" i="3"/>
  <c r="G5865" i="3"/>
  <c r="G5761" i="3"/>
  <c r="G5649" i="3"/>
  <c r="G7072" i="3"/>
  <c r="G6650" i="3"/>
  <c r="G6308" i="3"/>
  <c r="G6105" i="3"/>
  <c r="G5958" i="3"/>
  <c r="G5844" i="3"/>
  <c r="G5727" i="3"/>
  <c r="G5613" i="3"/>
  <c r="G5541" i="3"/>
  <c r="G5469" i="3"/>
  <c r="G5397" i="3"/>
  <c r="G5325" i="3"/>
  <c r="G5253" i="3"/>
  <c r="G7336" i="3"/>
  <c r="G7007" i="3"/>
  <c r="G6713" i="3"/>
  <c r="G6416" i="3"/>
  <c r="G6227" i="3"/>
  <c r="G6041" i="3"/>
  <c r="G5918" i="3"/>
  <c r="G5804" i="3"/>
  <c r="G5676" i="3"/>
  <c r="G5588" i="3"/>
  <c r="G5516" i="3"/>
  <c r="G5444" i="3"/>
  <c r="G5372" i="3"/>
  <c r="G5300" i="3"/>
  <c r="G5228" i="3"/>
  <c r="G7198" i="3"/>
  <c r="G6904" i="3"/>
  <c r="G6610" i="3"/>
  <c r="G6346" i="3"/>
  <c r="G6163" i="3"/>
  <c r="G5992" i="3"/>
  <c r="G5878" i="3"/>
  <c r="G5750" i="3"/>
  <c r="G5636" i="3"/>
  <c r="G5563" i="3"/>
  <c r="G5491" i="3"/>
  <c r="G5419" i="3"/>
  <c r="G5355" i="3"/>
  <c r="G5291" i="3"/>
  <c r="G5227" i="3"/>
  <c r="G7250" i="3"/>
  <c r="G6991" i="3"/>
  <c r="G6726" i="3"/>
  <c r="G6470" i="3"/>
  <c r="G6277" i="3"/>
  <c r="G6114" i="3"/>
  <c r="G5975" i="3"/>
  <c r="G5872" i="3"/>
  <c r="G5772" i="3"/>
  <c r="G5669" i="3"/>
  <c r="G5592" i="3"/>
  <c r="G5528" i="3"/>
  <c r="G5464" i="3"/>
  <c r="G5400" i="3"/>
  <c r="G5336" i="3"/>
  <c r="G5272" i="3"/>
  <c r="G7066" i="3"/>
  <c r="G6536" i="3"/>
  <c r="G6162" i="3"/>
  <c r="G5902" i="3"/>
  <c r="G5696" i="3"/>
  <c r="G5546" i="3"/>
  <c r="G5418" i="3"/>
  <c r="G5290" i="3"/>
  <c r="G5188" i="3"/>
  <c r="G5124" i="3"/>
  <c r="G5060" i="3"/>
  <c r="G4996" i="3"/>
  <c r="G4932" i="3"/>
  <c r="G4868" i="3"/>
  <c r="G4804" i="3"/>
  <c r="G4740" i="3"/>
  <c r="G4676" i="3"/>
  <c r="G7062" i="3"/>
  <c r="G6535" i="3"/>
  <c r="G6155" i="3"/>
  <c r="G5901" i="3"/>
  <c r="G5695" i="3"/>
  <c r="G5545" i="3"/>
  <c r="G5417" i="3"/>
  <c r="G5289" i="3"/>
  <c r="G5187" i="3"/>
  <c r="G5123" i="3"/>
  <c r="G7221" i="3"/>
  <c r="G6965" i="3"/>
  <c r="G6709" i="3"/>
  <c r="G6453" i="3"/>
  <c r="G7212" i="3"/>
  <c r="G6956" i="3"/>
  <c r="G6700" i="3"/>
  <c r="G6444" i="3"/>
  <c r="G7203" i="3"/>
  <c r="G6947" i="3"/>
  <c r="G6691" i="3"/>
  <c r="G6435" i="3"/>
  <c r="G7065" i="3"/>
  <c r="G6656" i="3"/>
  <c r="G6304" i="3"/>
  <c r="G6048" i="3"/>
  <c r="G7050" i="3"/>
  <c r="G6641" i="3"/>
  <c r="G6295" i="3"/>
  <c r="G6039" i="3"/>
  <c r="G7038" i="3"/>
  <c r="G6626" i="3"/>
  <c r="G6286" i="3"/>
  <c r="G6030" i="3"/>
  <c r="G6792" i="3"/>
  <c r="G6236" i="3"/>
  <c r="G5899" i="3"/>
  <c r="G5643" i="3"/>
  <c r="G6774" i="3"/>
  <c r="G6221" i="3"/>
  <c r="G5906" i="3"/>
  <c r="G5706" i="3"/>
  <c r="G7222" i="3"/>
  <c r="G6890" i="3"/>
  <c r="G6561" i="3"/>
  <c r="G6298" i="3"/>
  <c r="G6092" i="3"/>
  <c r="G5937" i="3"/>
  <c r="G5825" i="3"/>
  <c r="G5713" i="3"/>
  <c r="G7337" i="3"/>
  <c r="G6906" i="3"/>
  <c r="G6519" i="3"/>
  <c r="G6228" i="3"/>
  <c r="G6045" i="3"/>
  <c r="G5908" i="3"/>
  <c r="G5791" i="3"/>
  <c r="G5677" i="3"/>
  <c r="G5589" i="3"/>
  <c r="G5517" i="3"/>
  <c r="G5445" i="3"/>
  <c r="G5373" i="3"/>
  <c r="G5293" i="3"/>
  <c r="G5221" i="3"/>
  <c r="G7208" i="3"/>
  <c r="G6905" i="3"/>
  <c r="G6614" i="3"/>
  <c r="G6347" i="3"/>
  <c r="G6164" i="3"/>
  <c r="G5982" i="3"/>
  <c r="G5868" i="3"/>
  <c r="G5751" i="3"/>
  <c r="G5637" i="3"/>
  <c r="G5564" i="3"/>
  <c r="G5492" i="3"/>
  <c r="G5420" i="3"/>
  <c r="G5340" i="3"/>
  <c r="G5268" i="3"/>
  <c r="G7393" i="3"/>
  <c r="G7105" i="3"/>
  <c r="G6802" i="3"/>
  <c r="G6511" i="3"/>
  <c r="G6283" i="3"/>
  <c r="G6077" i="3"/>
  <c r="G5942" i="3"/>
  <c r="G5828" i="3"/>
  <c r="G5711" i="3"/>
  <c r="G5611" i="3"/>
  <c r="G5539" i="3"/>
  <c r="G5467" i="3"/>
  <c r="G5395" i="3"/>
  <c r="G5331" i="3"/>
  <c r="G5267" i="3"/>
  <c r="G5203" i="3"/>
  <c r="G7151" i="3"/>
  <c r="G6889" i="3"/>
  <c r="G6633" i="3"/>
  <c r="G6380" i="3"/>
  <c r="G6217" i="3"/>
  <c r="G6051" i="3"/>
  <c r="G5936" i="3"/>
  <c r="G5836" i="3"/>
  <c r="G5733" i="3"/>
  <c r="G5632" i="3"/>
  <c r="G5568" i="3"/>
  <c r="G5504" i="3"/>
  <c r="G5440" i="3"/>
  <c r="G5376" i="3"/>
  <c r="G5312" i="3"/>
  <c r="G7392" i="3"/>
  <c r="G6865" i="3"/>
  <c r="G6365" i="3"/>
  <c r="G6036" i="3"/>
  <c r="G5824" i="3"/>
  <c r="G5626" i="3"/>
  <c r="G5498" i="3"/>
  <c r="G5370" i="3"/>
  <c r="G5246" i="3"/>
  <c r="G5164" i="3"/>
  <c r="G5100" i="3"/>
  <c r="G5036" i="3"/>
  <c r="G4972" i="3"/>
  <c r="G4908" i="3"/>
  <c r="G4844" i="3"/>
  <c r="G4780" i="3"/>
  <c r="G4716" i="3"/>
  <c r="G7391" i="3"/>
  <c r="G6864" i="3"/>
  <c r="G6361" i="3"/>
  <c r="G6035" i="3"/>
  <c r="G5823" i="3"/>
  <c r="G5625" i="3"/>
  <c r="G5497" i="3"/>
  <c r="G5369" i="3"/>
  <c r="G5242" i="3"/>
  <c r="G5163" i="3"/>
  <c r="G5099" i="3"/>
  <c r="G5035" i="3"/>
  <c r="G4971" i="3"/>
  <c r="G4907" i="3"/>
  <c r="G4843" i="3"/>
  <c r="G4779" i="3"/>
  <c r="G4715" i="3"/>
  <c r="G4651" i="3"/>
  <c r="G6903" i="3"/>
  <c r="G6385" i="3"/>
  <c r="G6059" i="3"/>
  <c r="G5838" i="3"/>
  <c r="G5635" i="3"/>
  <c r="G5506" i="3"/>
  <c r="G5378" i="3"/>
  <c r="G5250" i="3"/>
  <c r="G5168" i="3"/>
  <c r="G5104" i="3"/>
  <c r="G5040" i="3"/>
  <c r="G4976" i="3"/>
  <c r="G4912" i="3"/>
  <c r="G4848" i="3"/>
  <c r="G4784" i="3"/>
  <c r="G7353" i="3"/>
  <c r="G6826" i="3"/>
  <c r="G6341" i="3"/>
  <c r="G6015" i="3"/>
  <c r="G5812" i="3"/>
  <c r="G5617" i="3"/>
  <c r="G5489" i="3"/>
  <c r="G5361" i="3"/>
  <c r="G5238" i="3"/>
  <c r="G5159" i="3"/>
  <c r="G5095" i="3"/>
  <c r="G5031" i="3"/>
  <c r="G4967" i="3"/>
  <c r="G4903" i="3"/>
  <c r="G4839" i="3"/>
  <c r="G4775" i="3"/>
  <c r="G7377" i="3"/>
  <c r="G6356" i="3"/>
  <c r="G5821" i="3"/>
  <c r="G5495" i="3"/>
  <c r="G5241" i="3"/>
  <c r="G5098" i="3"/>
  <c r="G4970" i="3"/>
  <c r="G4842" i="3"/>
  <c r="G4717" i="3"/>
  <c r="G4636" i="3"/>
  <c r="G7149" i="3"/>
  <c r="G6637" i="3"/>
  <c r="G7140" i="3"/>
  <c r="G6628" i="3"/>
  <c r="G7131" i="3"/>
  <c r="G6619" i="3"/>
  <c r="G6951" i="3"/>
  <c r="G6232" i="3"/>
  <c r="G6936" i="3"/>
  <c r="G6223" i="3"/>
  <c r="G6921" i="3"/>
  <c r="G6214" i="3"/>
  <c r="G6609" i="3"/>
  <c r="G5827" i="3"/>
  <c r="G6585" i="3"/>
  <c r="G5842" i="3"/>
  <c r="G7119" i="3"/>
  <c r="G6458" i="3"/>
  <c r="G6028" i="3"/>
  <c r="G5801" i="3"/>
  <c r="G7209" i="3"/>
  <c r="G6394" i="3"/>
  <c r="G5997" i="3"/>
  <c r="G5766" i="3"/>
  <c r="G5573" i="3"/>
  <c r="G5421" i="3"/>
  <c r="G5277" i="3"/>
  <c r="G7135" i="3"/>
  <c r="G6550" i="3"/>
  <c r="G6101" i="3"/>
  <c r="G5840" i="3"/>
  <c r="G5620" i="3"/>
  <c r="G5468" i="3"/>
  <c r="G5324" i="3"/>
  <c r="G7329" i="3"/>
  <c r="G6738" i="3"/>
  <c r="G6226" i="3"/>
  <c r="G5917" i="3"/>
  <c r="G5686" i="3"/>
  <c r="G5515" i="3"/>
  <c r="G5379" i="3"/>
  <c r="G5251" i="3"/>
  <c r="G7087" i="3"/>
  <c r="G6560" i="3"/>
  <c r="G6177" i="3"/>
  <c r="G5911" i="3"/>
  <c r="G5708" i="3"/>
  <c r="G5552" i="3"/>
  <c r="G5424" i="3"/>
  <c r="G5296" i="3"/>
  <c r="G6737" i="3"/>
  <c r="G5980" i="3"/>
  <c r="G5594" i="3"/>
  <c r="G5338" i="3"/>
  <c r="G5148" i="3"/>
  <c r="G5020" i="3"/>
  <c r="G4892" i="3"/>
  <c r="G4764" i="3"/>
  <c r="G7254" i="3"/>
  <c r="G6281" i="3"/>
  <c r="G5773" i="3"/>
  <c r="G5513" i="3"/>
  <c r="G5321" i="3"/>
  <c r="G5155" i="3"/>
  <c r="G5067" i="3"/>
  <c r="G4995" i="3"/>
  <c r="G4923" i="3"/>
  <c r="G4851" i="3"/>
  <c r="G4771" i="3"/>
  <c r="G4699" i="3"/>
  <c r="G7226" i="3"/>
  <c r="G6638" i="3"/>
  <c r="G6179" i="3"/>
  <c r="G5888" i="3"/>
  <c r="G5660" i="3"/>
  <c r="G5490" i="3"/>
  <c r="G5346" i="3"/>
  <c r="G5214" i="3"/>
  <c r="G5136" i="3"/>
  <c r="G5064" i="3"/>
  <c r="G4992" i="3"/>
  <c r="G4920" i="3"/>
  <c r="G4840" i="3"/>
  <c r="G4768" i="3"/>
  <c r="G7158" i="3"/>
  <c r="G6570" i="3"/>
  <c r="G6138" i="3"/>
  <c r="G5862" i="3"/>
  <c r="G5633" i="3"/>
  <c r="G5473" i="3"/>
  <c r="G5329" i="3"/>
  <c r="G5199" i="3"/>
  <c r="G5127" i="3"/>
  <c r="G5055" i="3"/>
  <c r="G4983" i="3"/>
  <c r="G4911" i="3"/>
  <c r="G4831" i="3"/>
  <c r="G4759" i="3"/>
  <c r="G6984" i="3"/>
  <c r="G6027" i="3"/>
  <c r="G5591" i="3"/>
  <c r="G5303" i="3"/>
  <c r="G5114" i="3"/>
  <c r="G4954" i="3"/>
  <c r="G4810" i="3"/>
  <c r="G4685" i="3"/>
  <c r="G4604" i="3"/>
  <c r="G4540" i="3"/>
  <c r="G4476" i="3"/>
  <c r="G4412" i="3"/>
  <c r="G4348" i="3"/>
  <c r="G4284" i="3"/>
  <c r="G4220" i="3"/>
  <c r="G4156" i="3"/>
  <c r="G4092" i="3"/>
  <c r="G4028" i="3"/>
  <c r="G3964" i="3"/>
  <c r="G3900" i="3"/>
  <c r="G3836" i="3"/>
  <c r="G3772" i="3"/>
  <c r="G3708" i="3"/>
  <c r="G3644" i="3"/>
  <c r="G3580" i="3"/>
  <c r="G3516" i="3"/>
  <c r="G3452" i="3"/>
  <c r="G3388" i="3"/>
  <c r="G3324" i="3"/>
  <c r="G7021" i="3"/>
  <c r="G6509" i="3"/>
  <c r="G7012" i="3"/>
  <c r="G6500" i="3"/>
  <c r="G7003" i="3"/>
  <c r="G6491" i="3"/>
  <c r="G6745" i="3"/>
  <c r="G6104" i="3"/>
  <c r="G6730" i="3"/>
  <c r="G6095" i="3"/>
  <c r="G6718" i="3"/>
  <c r="G6086" i="3"/>
  <c r="G6325" i="3"/>
  <c r="G5699" i="3"/>
  <c r="G6313" i="3"/>
  <c r="G5754" i="3"/>
  <c r="G6953" i="3"/>
  <c r="G6337" i="3"/>
  <c r="G5961" i="3"/>
  <c r="G5745" i="3"/>
  <c r="G7046" i="3"/>
  <c r="G6291" i="3"/>
  <c r="G5944" i="3"/>
  <c r="G5702" i="3"/>
  <c r="G5533" i="3"/>
  <c r="G5389" i="3"/>
  <c r="G5245" i="3"/>
  <c r="G6969" i="3"/>
  <c r="G6393" i="3"/>
  <c r="G6021" i="3"/>
  <c r="G5776" i="3"/>
  <c r="G5580" i="3"/>
  <c r="G5436" i="3"/>
  <c r="G5292" i="3"/>
  <c r="G7169" i="3"/>
  <c r="G6575" i="3"/>
  <c r="G6140" i="3"/>
  <c r="G5853" i="3"/>
  <c r="G5627" i="3"/>
  <c r="G5483" i="3"/>
  <c r="G5347" i="3"/>
  <c r="G5219" i="3"/>
  <c r="G6959" i="3"/>
  <c r="G6432" i="3"/>
  <c r="G6091" i="3"/>
  <c r="G5861" i="3"/>
  <c r="G5655" i="3"/>
  <c r="G5520" i="3"/>
  <c r="G5392" i="3"/>
  <c r="G5264" i="3"/>
  <c r="G6472" i="3"/>
  <c r="G5877" i="3"/>
  <c r="G5530" i="3"/>
  <c r="G5274" i="3"/>
  <c r="G5116" i="3"/>
  <c r="G4988" i="3"/>
  <c r="G4860" i="3"/>
  <c r="G4732" i="3"/>
  <c r="G6992" i="3"/>
  <c r="G6115" i="3"/>
  <c r="G5748" i="3"/>
  <c r="G5481" i="3"/>
  <c r="G5273" i="3"/>
  <c r="G5147" i="3"/>
  <c r="G5059" i="3"/>
  <c r="G4987" i="3"/>
  <c r="G4915" i="3"/>
  <c r="G4835" i="3"/>
  <c r="G4763" i="3"/>
  <c r="G4691" i="3"/>
  <c r="G7162" i="3"/>
  <c r="G6574" i="3"/>
  <c r="G6139" i="3"/>
  <c r="G5863" i="3"/>
  <c r="G5618" i="3"/>
  <c r="G5474" i="3"/>
  <c r="G5330" i="3"/>
  <c r="G5200" i="3"/>
  <c r="G5128" i="3"/>
  <c r="G5056" i="3"/>
  <c r="G4984" i="3"/>
  <c r="G4904" i="3"/>
  <c r="G4832" i="3"/>
  <c r="G4760" i="3"/>
  <c r="G7094" i="3"/>
  <c r="G6497" i="3"/>
  <c r="G6098" i="3"/>
  <c r="G5837" i="3"/>
  <c r="G5601" i="3"/>
  <c r="G5457" i="3"/>
  <c r="G5313" i="3"/>
  <c r="G5191" i="3"/>
  <c r="G5119" i="3"/>
  <c r="G5047" i="3"/>
  <c r="G4975" i="3"/>
  <c r="G4895" i="3"/>
  <c r="G4823" i="3"/>
  <c r="G4751" i="3"/>
  <c r="G6856" i="3"/>
  <c r="G5974" i="3"/>
  <c r="G5559" i="3"/>
  <c r="G5271" i="3"/>
  <c r="G5082" i="3"/>
  <c r="G4938" i="3"/>
  <c r="G4794" i="3"/>
  <c r="G4673" i="3"/>
  <c r="G4596" i="3"/>
  <c r="G4532" i="3"/>
  <c r="G4468" i="3"/>
  <c r="G4404" i="3"/>
  <c r="G4340" i="3"/>
  <c r="G4276" i="3"/>
  <c r="G4212" i="3"/>
  <c r="G4148" i="3"/>
  <c r="G4084" i="3"/>
  <c r="G4020" i="3"/>
  <c r="G3956" i="3"/>
  <c r="G3892" i="3"/>
  <c r="G3828" i="3"/>
  <c r="G3764" i="3"/>
  <c r="G3700" i="3"/>
  <c r="G3636" i="3"/>
  <c r="G3572" i="3"/>
  <c r="G3508" i="3"/>
  <c r="G3444" i="3"/>
  <c r="G3380" i="3"/>
  <c r="G3316" i="3"/>
  <c r="G6981" i="3"/>
  <c r="G6469" i="3"/>
  <c r="G6972" i="3"/>
  <c r="G6460" i="3"/>
  <c r="G6963" i="3"/>
  <c r="G6451" i="3"/>
  <c r="G6681" i="3"/>
  <c r="G6064" i="3"/>
  <c r="G6666" i="3"/>
  <c r="G6055" i="3"/>
  <c r="G6654" i="3"/>
  <c r="G6046" i="3"/>
  <c r="G6261" i="3"/>
  <c r="G5659" i="3"/>
  <c r="G6249" i="3"/>
  <c r="G5722" i="3"/>
  <c r="G6930" i="3"/>
  <c r="G6323" i="3"/>
  <c r="G5953" i="3"/>
  <c r="G5737" i="3"/>
  <c r="G6944" i="3"/>
  <c r="G6251" i="3"/>
  <c r="G5933" i="3"/>
  <c r="G5688" i="3"/>
  <c r="G5525" i="3"/>
  <c r="G5381" i="3"/>
  <c r="G5229" i="3"/>
  <c r="G6943" i="3"/>
  <c r="G6370" i="3"/>
  <c r="G6007" i="3"/>
  <c r="G5765" i="3"/>
  <c r="G5572" i="3"/>
  <c r="G5428" i="3"/>
  <c r="G5276" i="3"/>
  <c r="G7134" i="3"/>
  <c r="G6543" i="3"/>
  <c r="G6123" i="3"/>
  <c r="G5839" i="3"/>
  <c r="G5619" i="3"/>
  <c r="G5475" i="3"/>
  <c r="G5339" i="3"/>
  <c r="G5211" i="3"/>
  <c r="G6927" i="3"/>
  <c r="G6397" i="3"/>
  <c r="G6074" i="3"/>
  <c r="G5847" i="3"/>
  <c r="G5644" i="3"/>
  <c r="G5512" i="3"/>
  <c r="G5384" i="3"/>
  <c r="G5256" i="3"/>
  <c r="G6408" i="3"/>
  <c r="G5852" i="3"/>
  <c r="G5514" i="3"/>
  <c r="G5258" i="3"/>
  <c r="G5108" i="3"/>
  <c r="G4980" i="3"/>
  <c r="G4852" i="3"/>
  <c r="G4724" i="3"/>
  <c r="G6928" i="3"/>
  <c r="G6075" i="3"/>
  <c r="G5670" i="3"/>
  <c r="G5465" i="3"/>
  <c r="G5257" i="3"/>
  <c r="G5139" i="3"/>
  <c r="G5051" i="3"/>
  <c r="G4979" i="3"/>
  <c r="G4899" i="3"/>
  <c r="G4827" i="3"/>
  <c r="G4755" i="3"/>
  <c r="G4683" i="3"/>
  <c r="G7095" i="3"/>
  <c r="G6510" i="3"/>
  <c r="G6099" i="3"/>
  <c r="G5813" i="3"/>
  <c r="G5602" i="3"/>
  <c r="G5458" i="3"/>
  <c r="G5314" i="3"/>
  <c r="G5192" i="3"/>
  <c r="G5120" i="3"/>
  <c r="G5048" i="3"/>
  <c r="G4968" i="3"/>
  <c r="G4896" i="3"/>
  <c r="G4824" i="3"/>
  <c r="G4752" i="3"/>
  <c r="G7030" i="3"/>
  <c r="G6433" i="3"/>
  <c r="G6052" i="3"/>
  <c r="G5784" i="3"/>
  <c r="G5585" i="3"/>
  <c r="G5441" i="3"/>
  <c r="G5297" i="3"/>
  <c r="G5183" i="3"/>
  <c r="G5111" i="3"/>
  <c r="G5039" i="3"/>
  <c r="G4959" i="3"/>
  <c r="G4887" i="3"/>
  <c r="G4815" i="3"/>
  <c r="G4743" i="3"/>
  <c r="G6722" i="3"/>
  <c r="G5924" i="3"/>
  <c r="G5527" i="3"/>
  <c r="G5216" i="3"/>
  <c r="G5066" i="3"/>
  <c r="G4922" i="3"/>
  <c r="G4778" i="3"/>
  <c r="G4663" i="3"/>
  <c r="G4588" i="3"/>
  <c r="G4524" i="3"/>
  <c r="G4460" i="3"/>
  <c r="G4396" i="3"/>
  <c r="G4332" i="3"/>
  <c r="G4268" i="3"/>
  <c r="G4204" i="3"/>
  <c r="G4140" i="3"/>
  <c r="G4076" i="3"/>
  <c r="G4012" i="3"/>
  <c r="G3948" i="3"/>
  <c r="G3884" i="3"/>
  <c r="G3820" i="3"/>
  <c r="G3756" i="3"/>
  <c r="G3692" i="3"/>
  <c r="G3628" i="3"/>
  <c r="G3564" i="3"/>
  <c r="G3500" i="3"/>
  <c r="G3436" i="3"/>
  <c r="G3372" i="3"/>
  <c r="G3308" i="3"/>
  <c r="G3244" i="3"/>
  <c r="G3180" i="3"/>
  <c r="G6456" i="3"/>
  <c r="G5870" i="3"/>
  <c r="G5526" i="3"/>
  <c r="G5270" i="3"/>
  <c r="G5113" i="3"/>
  <c r="G4985" i="3"/>
  <c r="G4857" i="3"/>
  <c r="G4729" i="3"/>
  <c r="G4643" i="3"/>
  <c r="G4579" i="3"/>
  <c r="G4515" i="3"/>
  <c r="G4451" i="3"/>
  <c r="G4387" i="3"/>
  <c r="G4323" i="3"/>
  <c r="G7405" i="3"/>
  <c r="G6701" i="3"/>
  <c r="G6756" i="3"/>
  <c r="G6939" i="3"/>
  <c r="G7090" i="3"/>
  <c r="G7345" i="3"/>
  <c r="G6287" i="3"/>
  <c r="G6342" i="3"/>
  <c r="G6225" i="3"/>
  <c r="G6814" i="3"/>
  <c r="G5642" i="3"/>
  <c r="G6544" i="3"/>
  <c r="G5841" i="3"/>
  <c r="G6880" i="3"/>
  <c r="G6065" i="3"/>
  <c r="G5652" i="3"/>
  <c r="G5437" i="3"/>
  <c r="G7272" i="3"/>
  <c r="G6330" i="3"/>
  <c r="G5879" i="3"/>
  <c r="G5548" i="3"/>
  <c r="G5332" i="3"/>
  <c r="G6866" i="3"/>
  <c r="G6060" i="3"/>
  <c r="G5725" i="3"/>
  <c r="G5443" i="3"/>
  <c r="G5259" i="3"/>
  <c r="G6697" i="3"/>
  <c r="G6034" i="3"/>
  <c r="G5744" i="3"/>
  <c r="G5488" i="3"/>
  <c r="G5304" i="3"/>
  <c r="G6116" i="3"/>
  <c r="G5482" i="3"/>
  <c r="G5172" i="3"/>
  <c r="G4956" i="3"/>
  <c r="G4772" i="3"/>
  <c r="G6471" i="3"/>
  <c r="G5645" i="3"/>
  <c r="G5353" i="3"/>
  <c r="G5107" i="3"/>
  <c r="G5003" i="3"/>
  <c r="G4875" i="3"/>
  <c r="G4747" i="3"/>
  <c r="G7354" i="3"/>
  <c r="G6345" i="3"/>
  <c r="G5916" i="3"/>
  <c r="G5554" i="3"/>
  <c r="G5298" i="3"/>
  <c r="G5152" i="3"/>
  <c r="G5024" i="3"/>
  <c r="G4928" i="3"/>
  <c r="G4800" i="3"/>
  <c r="G6966" i="3"/>
  <c r="G6218" i="3"/>
  <c r="G5734" i="3"/>
  <c r="G5505" i="3"/>
  <c r="G5249" i="3"/>
  <c r="G5103" i="3"/>
  <c r="G4999" i="3"/>
  <c r="G4871" i="3"/>
  <c r="G4767" i="3"/>
  <c r="G6276" i="3"/>
  <c r="G5463" i="3"/>
  <c r="G5146" i="3"/>
  <c r="G4890" i="3"/>
  <c r="G4695" i="3"/>
  <c r="G4564" i="3"/>
  <c r="G4452" i="3"/>
  <c r="G4364" i="3"/>
  <c r="G4252" i="3"/>
  <c r="G4164" i="3"/>
  <c r="G4052" i="3"/>
  <c r="G3940" i="3"/>
  <c r="G3852" i="3"/>
  <c r="G3740" i="3"/>
  <c r="G3652" i="3"/>
  <c r="G3540" i="3"/>
  <c r="G3428" i="3"/>
  <c r="G3340" i="3"/>
  <c r="G3252" i="3"/>
  <c r="G7376" i="3"/>
  <c r="G6269" i="3"/>
  <c r="G5717" i="3"/>
  <c r="G5398" i="3"/>
  <c r="G5161" i="3"/>
  <c r="G5017" i="3"/>
  <c r="G4873" i="3"/>
  <c r="G4714" i="3"/>
  <c r="G4627" i="3"/>
  <c r="G4555" i="3"/>
  <c r="G4483" i="3"/>
  <c r="G4411" i="3"/>
  <c r="G4339" i="3"/>
  <c r="G4267" i="3"/>
  <c r="G4203" i="3"/>
  <c r="G4139" i="3"/>
  <c r="G4075" i="3"/>
  <c r="G4011" i="3"/>
  <c r="G3947" i="3"/>
  <c r="G3883" i="3"/>
  <c r="G3819" i="3"/>
  <c r="G3755" i="3"/>
  <c r="G3691" i="3"/>
  <c r="G3627" i="3"/>
  <c r="G3563" i="3"/>
  <c r="G3499" i="3"/>
  <c r="G3435" i="3"/>
  <c r="G3371" i="3"/>
  <c r="G3307" i="3"/>
  <c r="G3243" i="3"/>
  <c r="G3179" i="3"/>
  <c r="G6396" i="3"/>
  <c r="G5846" i="3"/>
  <c r="G5511" i="3"/>
  <c r="G5255" i="3"/>
  <c r="G5106" i="3"/>
  <c r="G4978" i="3"/>
  <c r="G4850" i="3"/>
  <c r="G4722" i="3"/>
  <c r="G4640" i="3"/>
  <c r="G4576" i="3"/>
  <c r="G4512" i="3"/>
  <c r="G4448" i="3"/>
  <c r="G4384" i="3"/>
  <c r="G4320" i="3"/>
  <c r="G4256" i="3"/>
  <c r="G4192" i="3"/>
  <c r="G4128" i="3"/>
  <c r="G4064" i="3"/>
  <c r="G4000" i="3"/>
  <c r="G3936" i="3"/>
  <c r="G3872" i="3"/>
  <c r="G3808" i="3"/>
  <c r="G3744" i="3"/>
  <c r="G3680" i="3"/>
  <c r="G3616" i="3"/>
  <c r="G3552" i="3"/>
  <c r="G3488" i="3"/>
  <c r="G3424" i="3"/>
  <c r="G3360" i="3"/>
  <c r="G3296" i="3"/>
  <c r="G7312" i="3"/>
  <c r="G6315" i="3"/>
  <c r="G5792" i="3"/>
  <c r="G5478" i="3"/>
  <c r="G5226" i="3"/>
  <c r="G5089" i="3"/>
  <c r="G4961" i="3"/>
  <c r="G4833" i="3"/>
  <c r="G4710" i="3"/>
  <c r="G4631" i="3"/>
  <c r="G4567" i="3"/>
  <c r="G4503" i="3"/>
  <c r="G4439" i="3"/>
  <c r="G4375" i="3"/>
  <c r="G4311" i="3"/>
  <c r="G4247" i="3"/>
  <c r="G4183" i="3"/>
  <c r="G4119" i="3"/>
  <c r="G4055" i="3"/>
  <c r="G3991" i="3"/>
  <c r="G3927" i="3"/>
  <c r="G3863" i="3"/>
  <c r="G3799" i="3"/>
  <c r="G3735" i="3"/>
  <c r="G3671" i="3"/>
  <c r="G3607" i="3"/>
  <c r="G3543" i="3"/>
  <c r="G3479" i="3"/>
  <c r="G3415" i="3"/>
  <c r="G3351" i="3"/>
  <c r="G3287" i="3"/>
  <c r="G7086" i="3"/>
  <c r="G5704" i="3"/>
  <c r="G5190" i="3"/>
  <c r="G4934" i="3"/>
  <c r="G4693" i="3"/>
  <c r="G4554" i="3"/>
  <c r="G4426" i="3"/>
  <c r="G4298" i="3"/>
  <c r="G4170" i="3"/>
  <c r="G4042" i="3"/>
  <c r="G3914" i="3"/>
  <c r="G3786" i="3"/>
  <c r="G3658" i="3"/>
  <c r="G6169" i="3"/>
  <c r="G5422" i="3"/>
  <c r="G5061" i="3"/>
  <c r="G4805" i="3"/>
  <c r="G4617" i="3"/>
  <c r="G4489" i="3"/>
  <c r="G4361" i="3"/>
  <c r="G4233" i="3"/>
  <c r="G4105" i="3"/>
  <c r="G3977" i="3"/>
  <c r="G3849" i="3"/>
  <c r="G3721" i="3"/>
  <c r="G3593" i="3"/>
  <c r="G6253" i="3"/>
  <c r="G5455" i="3"/>
  <c r="G5078" i="3"/>
  <c r="G4822" i="3"/>
  <c r="G4626" i="3"/>
  <c r="G4498" i="3"/>
  <c r="G4370" i="3"/>
  <c r="G4242" i="3"/>
  <c r="G4114" i="3"/>
  <c r="G3986" i="3"/>
  <c r="G3858" i="3"/>
  <c r="G3730" i="3"/>
  <c r="G3602" i="3"/>
  <c r="G5832" i="3"/>
  <c r="G5248" i="3"/>
  <c r="G4974" i="3"/>
  <c r="G4720" i="3"/>
  <c r="G4574" i="3"/>
  <c r="G4446" i="3"/>
  <c r="G4318" i="3"/>
  <c r="G4190" i="3"/>
  <c r="G4062" i="3"/>
  <c r="G3934" i="3"/>
  <c r="G3806" i="3"/>
  <c r="G3678" i="3"/>
  <c r="G3550" i="3"/>
  <c r="G3422" i="3"/>
  <c r="G3294" i="3"/>
  <c r="G7278" i="3"/>
  <c r="G5223" i="3"/>
  <c r="G4709" i="3"/>
  <c r="G4438" i="3"/>
  <c r="G4182" i="3"/>
  <c r="G3926" i="3"/>
  <c r="G3670" i="3"/>
  <c r="G3489" i="3"/>
  <c r="G3341" i="3"/>
  <c r="G3208" i="3"/>
  <c r="G3135" i="3"/>
  <c r="G3071" i="3"/>
  <c r="G3007" i="3"/>
  <c r="G2943" i="3"/>
  <c r="G2879" i="3"/>
  <c r="G2815" i="3"/>
  <c r="G7277" i="3"/>
  <c r="G6445" i="3"/>
  <c r="G6716" i="3"/>
  <c r="G6875" i="3"/>
  <c r="G7054" i="3"/>
  <c r="G7142" i="3"/>
  <c r="G6031" i="3"/>
  <c r="G6302" i="3"/>
  <c r="G6122" i="3"/>
  <c r="G6751" i="3"/>
  <c r="G7279" i="3"/>
  <c r="G6284" i="3"/>
  <c r="G5833" i="3"/>
  <c r="G6816" i="3"/>
  <c r="G6008" i="3"/>
  <c r="G5605" i="3"/>
  <c r="G5357" i="3"/>
  <c r="G7234" i="3"/>
  <c r="G6290" i="3"/>
  <c r="G5854" i="3"/>
  <c r="G5508" i="3"/>
  <c r="G5260" i="3"/>
  <c r="G6840" i="3"/>
  <c r="G6037" i="3"/>
  <c r="G5700" i="3"/>
  <c r="G5411" i="3"/>
  <c r="G7378" i="3"/>
  <c r="G6662" i="3"/>
  <c r="G6014" i="3"/>
  <c r="G5719" i="3"/>
  <c r="G5456" i="3"/>
  <c r="G7328" i="3"/>
  <c r="G6076" i="3"/>
  <c r="G5466" i="3"/>
  <c r="G5156" i="3"/>
  <c r="G4924" i="3"/>
  <c r="G4708" i="3"/>
  <c r="G6407" i="3"/>
  <c r="G5609" i="3"/>
  <c r="G5337" i="3"/>
  <c r="G5091" i="3"/>
  <c r="G4963" i="3"/>
  <c r="G4867" i="3"/>
  <c r="G4739" i="3"/>
  <c r="G7290" i="3"/>
  <c r="G6305" i="3"/>
  <c r="G5788" i="3"/>
  <c r="G5538" i="3"/>
  <c r="G5282" i="3"/>
  <c r="G5144" i="3"/>
  <c r="G5016" i="3"/>
  <c r="G4888" i="3"/>
  <c r="G4792" i="3"/>
  <c r="G6902" i="3"/>
  <c r="G6178" i="3"/>
  <c r="G5709" i="3"/>
  <c r="G5425" i="3"/>
  <c r="G5224" i="3"/>
  <c r="G5087" i="3"/>
  <c r="G4991" i="3"/>
  <c r="G4863" i="3"/>
  <c r="G4735" i="3"/>
  <c r="G6193" i="3"/>
  <c r="G5431" i="3"/>
  <c r="G5130" i="3"/>
  <c r="G4874" i="3"/>
  <c r="G4653" i="3"/>
  <c r="G4556" i="3"/>
  <c r="G4444" i="3"/>
  <c r="G4356" i="3"/>
  <c r="G4244" i="3"/>
  <c r="G4132" i="3"/>
  <c r="G4044" i="3"/>
  <c r="G3932" i="3"/>
  <c r="G3844" i="3"/>
  <c r="G3732" i="3"/>
  <c r="G3620" i="3"/>
  <c r="G3532" i="3"/>
  <c r="G3420" i="3"/>
  <c r="G3332" i="3"/>
  <c r="G3236" i="3"/>
  <c r="G7248" i="3"/>
  <c r="G6189" i="3"/>
  <c r="G5664" i="3"/>
  <c r="G5366" i="3"/>
  <c r="G5145" i="3"/>
  <c r="G5001" i="3"/>
  <c r="G4841" i="3"/>
  <c r="G4704" i="3"/>
  <c r="G4619" i="3"/>
  <c r="G4547" i="3"/>
  <c r="G4475" i="3"/>
  <c r="G4403" i="3"/>
  <c r="G4331" i="3"/>
  <c r="G4259" i="3"/>
  <c r="G4195" i="3"/>
  <c r="G4131" i="3"/>
  <c r="G4067" i="3"/>
  <c r="G4003" i="3"/>
  <c r="G3939" i="3"/>
  <c r="G3875" i="3"/>
  <c r="G3811" i="3"/>
  <c r="G3747" i="3"/>
  <c r="G3683" i="3"/>
  <c r="G3619" i="3"/>
  <c r="G3555" i="3"/>
  <c r="G3491" i="3"/>
  <c r="G3427" i="3"/>
  <c r="G3363" i="3"/>
  <c r="G3299" i="3"/>
  <c r="G3235" i="3"/>
  <c r="G7313" i="3"/>
  <c r="G6316" i="3"/>
  <c r="G5796" i="3"/>
  <c r="G5479" i="3"/>
  <c r="G5230" i="3"/>
  <c r="G5090" i="3"/>
  <c r="G4962" i="3"/>
  <c r="G4834" i="3"/>
  <c r="G4711" i="3"/>
  <c r="G4632" i="3"/>
  <c r="G4568" i="3"/>
  <c r="G4504" i="3"/>
  <c r="G4440" i="3"/>
  <c r="G4376" i="3"/>
  <c r="G4312" i="3"/>
  <c r="G4248" i="3"/>
  <c r="G4184" i="3"/>
  <c r="G4120" i="3"/>
  <c r="G4056" i="3"/>
  <c r="G3992" i="3"/>
  <c r="G3928" i="3"/>
  <c r="G3864" i="3"/>
  <c r="G3800" i="3"/>
  <c r="G3736" i="3"/>
  <c r="G3672" i="3"/>
  <c r="G3608" i="3"/>
  <c r="G3544" i="3"/>
  <c r="G3480" i="3"/>
  <c r="G3416" i="3"/>
  <c r="G3352" i="3"/>
  <c r="G3288" i="3"/>
  <c r="G7175" i="3"/>
  <c r="G6229" i="3"/>
  <c r="G5742" i="3"/>
  <c r="G5446" i="3"/>
  <c r="G5201" i="3"/>
  <c r="G5073" i="3"/>
  <c r="G4945" i="3"/>
  <c r="G4817" i="3"/>
  <c r="G4698" i="3"/>
  <c r="G4623" i="3"/>
  <c r="G4559" i="3"/>
  <c r="G4495" i="3"/>
  <c r="G4431" i="3"/>
  <c r="G4367" i="3"/>
  <c r="G4303" i="3"/>
  <c r="G4239" i="3"/>
  <c r="G4175" i="3"/>
  <c r="G4111" i="3"/>
  <c r="G4047" i="3"/>
  <c r="G3983" i="3"/>
  <c r="G3919" i="3"/>
  <c r="G3855" i="3"/>
  <c r="G3791" i="3"/>
  <c r="G3727" i="3"/>
  <c r="G3663" i="3"/>
  <c r="G3599" i="3"/>
  <c r="G3535" i="3"/>
  <c r="G3471" i="3"/>
  <c r="G3407" i="3"/>
  <c r="G3343" i="3"/>
  <c r="G3279" i="3"/>
  <c r="G6824" i="3"/>
  <c r="G5615" i="3"/>
  <c r="G5158" i="3"/>
  <c r="G4902" i="3"/>
  <c r="G4671" i="3"/>
  <c r="G4538" i="3"/>
  <c r="G4410" i="3"/>
  <c r="G4282" i="3"/>
  <c r="G4154" i="3"/>
  <c r="G4026" i="3"/>
  <c r="G3898" i="3"/>
  <c r="G3770" i="3"/>
  <c r="G3642" i="3"/>
  <c r="G6012" i="3"/>
  <c r="G5358" i="3"/>
  <c r="G5029" i="3"/>
  <c r="G4773" i="3"/>
  <c r="G4601" i="3"/>
  <c r="G4473" i="3"/>
  <c r="G4345" i="3"/>
  <c r="G4217" i="3"/>
  <c r="G4089" i="3"/>
  <c r="G3961" i="3"/>
  <c r="G3833" i="3"/>
  <c r="G3705" i="3"/>
  <c r="G3577" i="3"/>
  <c r="G6090" i="3"/>
  <c r="G5391" i="3"/>
  <c r="G5046" i="3"/>
  <c r="G4790" i="3"/>
  <c r="G4610" i="3"/>
  <c r="G4482" i="3"/>
  <c r="G4354" i="3"/>
  <c r="G4226" i="3"/>
  <c r="G4098" i="3"/>
  <c r="G3970" i="3"/>
  <c r="G3842" i="3"/>
  <c r="G3714" i="3"/>
  <c r="G7150" i="3"/>
  <c r="G5732" i="3"/>
  <c r="G5198" i="3"/>
  <c r="G4942" i="3"/>
  <c r="G4697" i="3"/>
  <c r="G4558" i="3"/>
  <c r="G4430" i="3"/>
  <c r="G4302" i="3"/>
  <c r="G4174" i="3"/>
  <c r="G4046" i="3"/>
  <c r="G3918" i="3"/>
  <c r="G3790" i="3"/>
  <c r="G3662" i="3"/>
  <c r="G3534" i="3"/>
  <c r="G3406" i="3"/>
  <c r="G3278" i="3"/>
  <c r="G6760" i="3"/>
  <c r="G5150" i="3"/>
  <c r="G4665" i="3"/>
  <c r="G4406" i="3"/>
  <c r="G4150" i="3"/>
  <c r="G3894" i="3"/>
  <c r="G3638" i="3"/>
  <c r="G3469" i="3"/>
  <c r="G3322" i="3"/>
  <c r="G3197" i="3"/>
  <c r="G3127" i="3"/>
  <c r="G3063" i="3"/>
  <c r="G2999" i="3"/>
  <c r="G2935" i="3"/>
  <c r="G2871" i="3"/>
  <c r="G2807" i="3"/>
  <c r="G2743" i="3"/>
  <c r="G2679" i="3"/>
  <c r="G2615" i="3"/>
  <c r="G2551" i="3"/>
  <c r="G2487" i="3"/>
  <c r="G2423" i="3"/>
  <c r="G2359" i="3"/>
  <c r="G2295" i="3"/>
  <c r="G2231" i="3"/>
  <c r="G2167" i="3"/>
  <c r="G2103" i="3"/>
  <c r="G2039" i="3"/>
  <c r="G6957" i="3"/>
  <c r="G6948" i="3"/>
  <c r="G6747" i="3"/>
  <c r="G6360" i="3"/>
  <c r="G6351" i="3"/>
  <c r="G6278" i="3"/>
  <c r="G5891" i="3"/>
  <c r="G5898" i="3"/>
  <c r="G6234" i="3"/>
  <c r="G5697" i="3"/>
  <c r="G6165" i="3"/>
  <c r="G5597" i="3"/>
  <c r="G5309" i="3"/>
  <c r="G6646" i="3"/>
  <c r="G5740" i="3"/>
  <c r="G5404" i="3"/>
  <c r="G7070" i="3"/>
  <c r="G5981" i="3"/>
  <c r="G5555" i="3"/>
  <c r="G5283" i="3"/>
  <c r="G6598" i="3"/>
  <c r="G5925" i="3"/>
  <c r="G5560" i="3"/>
  <c r="G7258" i="3"/>
  <c r="G5774" i="3"/>
  <c r="G5218" i="3"/>
  <c r="G4916" i="3"/>
  <c r="G4660" i="3"/>
  <c r="G5848" i="3"/>
  <c r="G5231" i="3"/>
  <c r="G5043" i="3"/>
  <c r="G4891" i="3"/>
  <c r="G4731" i="3"/>
  <c r="G6839" i="3"/>
  <c r="G5966" i="3"/>
  <c r="G5522" i="3"/>
  <c r="G5225" i="3"/>
  <c r="G5072" i="3"/>
  <c r="G4880" i="3"/>
  <c r="G4736" i="3"/>
  <c r="G6301" i="3"/>
  <c r="G5684" i="3"/>
  <c r="G5377" i="3"/>
  <c r="G5143" i="3"/>
  <c r="G4951" i="3"/>
  <c r="G4807" i="3"/>
  <c r="G6594" i="3"/>
  <c r="G5399" i="3"/>
  <c r="G5018" i="3"/>
  <c r="G4730" i="3"/>
  <c r="G4548" i="3"/>
  <c r="G4420" i="3"/>
  <c r="G4292" i="3"/>
  <c r="G4124" i="3"/>
  <c r="G3996" i="3"/>
  <c r="G3868" i="3"/>
  <c r="G3724" i="3"/>
  <c r="G3596" i="3"/>
  <c r="G3468" i="3"/>
  <c r="G3300" i="3"/>
  <c r="G3212" i="3"/>
  <c r="G6593" i="3"/>
  <c r="G5622" i="3"/>
  <c r="G5240" i="3"/>
  <c r="G5049" i="3"/>
  <c r="G4825" i="3"/>
  <c r="G4672" i="3"/>
  <c r="G4571" i="3"/>
  <c r="G4467" i="3"/>
  <c r="G4371" i="3"/>
  <c r="G4283" i="3"/>
  <c r="G4187" i="3"/>
  <c r="G4107" i="3"/>
  <c r="G4027" i="3"/>
  <c r="G3931" i="3"/>
  <c r="G3851" i="3"/>
  <c r="G3771" i="3"/>
  <c r="G3675" i="3"/>
  <c r="G3595" i="3"/>
  <c r="G3515" i="3"/>
  <c r="G3419" i="3"/>
  <c r="G3339" i="3"/>
  <c r="G3259" i="3"/>
  <c r="G7185" i="3"/>
  <c r="G6073" i="3"/>
  <c r="G5575" i="3"/>
  <c r="G5202" i="3"/>
  <c r="G5042" i="3"/>
  <c r="G4882" i="3"/>
  <c r="G4701" i="3"/>
  <c r="G4608" i="3"/>
  <c r="G4528" i="3"/>
  <c r="G4432" i="3"/>
  <c r="G4352" i="3"/>
  <c r="G4272" i="3"/>
  <c r="G4176" i="3"/>
  <c r="G4096" i="3"/>
  <c r="G4016" i="3"/>
  <c r="G3920" i="3"/>
  <c r="G3840" i="3"/>
  <c r="G3760" i="3"/>
  <c r="G3664" i="3"/>
  <c r="G3584" i="3"/>
  <c r="G3504" i="3"/>
  <c r="G3408" i="3"/>
  <c r="G3328" i="3"/>
  <c r="G3248" i="3"/>
  <c r="G6149" i="3"/>
  <c r="G5606" i="3"/>
  <c r="G5286" i="3"/>
  <c r="G5057" i="3"/>
  <c r="G4897" i="3"/>
  <c r="G4737" i="3"/>
  <c r="G4615" i="3"/>
  <c r="G4535" i="3"/>
  <c r="G4455" i="3"/>
  <c r="G4359" i="3"/>
  <c r="G4279" i="3"/>
  <c r="G4199" i="3"/>
  <c r="G4103" i="3"/>
  <c r="G6893" i="3"/>
  <c r="G6884" i="3"/>
  <c r="G6707" i="3"/>
  <c r="G6320" i="3"/>
  <c r="G6311" i="3"/>
  <c r="G6022" i="3"/>
  <c r="G7406" i="3"/>
  <c r="G5698" i="3"/>
  <c r="G6131" i="3"/>
  <c r="G5641" i="3"/>
  <c r="G6085" i="3"/>
  <c r="G5581" i="3"/>
  <c r="G5285" i="3"/>
  <c r="G6582" i="3"/>
  <c r="G5726" i="3"/>
  <c r="G5396" i="3"/>
  <c r="G7032" i="3"/>
  <c r="G5956" i="3"/>
  <c r="G5547" i="3"/>
  <c r="G5275" i="3"/>
  <c r="G6357" i="3"/>
  <c r="G5822" i="3"/>
  <c r="G5496" i="3"/>
  <c r="G7002" i="3"/>
  <c r="G5671" i="3"/>
  <c r="G5180" i="3"/>
  <c r="G4900" i="3"/>
  <c r="G7318" i="3"/>
  <c r="G5798" i="3"/>
  <c r="G5217" i="3"/>
  <c r="G5027" i="3"/>
  <c r="G4883" i="3"/>
  <c r="G4723" i="3"/>
  <c r="G6766" i="3"/>
  <c r="G5941" i="3"/>
  <c r="G5442" i="3"/>
  <c r="G5184" i="3"/>
  <c r="G5032" i="3"/>
  <c r="G4872" i="3"/>
  <c r="G4728" i="3"/>
  <c r="G6258" i="3"/>
  <c r="G5656" i="3"/>
  <c r="G5345" i="3"/>
  <c r="G5135" i="3"/>
  <c r="G4943" i="3"/>
  <c r="G4799" i="3"/>
  <c r="G6457" i="3"/>
  <c r="G5367" i="3"/>
  <c r="G5002" i="3"/>
  <c r="G4705" i="3"/>
  <c r="G4516" i="3"/>
  <c r="G4388" i="3"/>
  <c r="G4260" i="3"/>
  <c r="G4116" i="3"/>
  <c r="G3988" i="3"/>
  <c r="G3860" i="3"/>
  <c r="G3716" i="3"/>
  <c r="G3588" i="3"/>
  <c r="G3460" i="3"/>
  <c r="G3292" i="3"/>
  <c r="G3204" i="3"/>
  <c r="G6355" i="3"/>
  <c r="G5590" i="3"/>
  <c r="G5215" i="3"/>
  <c r="G5033" i="3"/>
  <c r="G4809" i="3"/>
  <c r="G4662" i="3"/>
  <c r="G4563" i="3"/>
  <c r="G4459" i="3"/>
  <c r="G4363" i="3"/>
  <c r="G4275" i="3"/>
  <c r="G4179" i="3"/>
  <c r="G4099" i="3"/>
  <c r="G4019" i="3"/>
  <c r="G3923" i="3"/>
  <c r="G3843" i="3"/>
  <c r="G3763" i="3"/>
  <c r="G3667" i="3"/>
  <c r="G3587" i="3"/>
  <c r="G3507" i="3"/>
  <c r="G3411" i="3"/>
  <c r="G3331" i="3"/>
  <c r="G3251" i="3"/>
  <c r="G7048" i="3"/>
  <c r="G5999" i="3"/>
  <c r="G5543" i="3"/>
  <c r="G5186" i="3"/>
  <c r="G5026" i="3"/>
  <c r="G4866" i="3"/>
  <c r="G4689" i="3"/>
  <c r="G4600" i="3"/>
  <c r="G4520" i="3"/>
  <c r="G4424" i="3"/>
  <c r="G4344" i="3"/>
  <c r="G4264" i="3"/>
  <c r="G4168" i="3"/>
  <c r="G4088" i="3"/>
  <c r="G4008" i="3"/>
  <c r="G3912" i="3"/>
  <c r="G3832" i="3"/>
  <c r="G3752" i="3"/>
  <c r="G3656" i="3"/>
  <c r="G3576" i="3"/>
  <c r="G3496" i="3"/>
  <c r="G3400" i="3"/>
  <c r="G3320" i="3"/>
  <c r="G3240" i="3"/>
  <c r="G6066" i="3"/>
  <c r="G5574" i="3"/>
  <c r="G5254" i="3"/>
  <c r="G5041" i="3"/>
  <c r="G4881" i="3"/>
  <c r="G4721" i="3"/>
  <c r="G4607" i="3"/>
  <c r="G4527" i="3"/>
  <c r="G4447" i="3"/>
  <c r="G4351" i="3"/>
  <c r="G4271" i="3"/>
  <c r="G4191" i="3"/>
  <c r="G4095" i="3"/>
  <c r="G4015" i="3"/>
  <c r="G3935" i="3"/>
  <c r="G3839" i="3"/>
  <c r="G3759" i="3"/>
  <c r="G3679" i="3"/>
  <c r="G3583" i="3"/>
  <c r="G3503" i="3"/>
  <c r="G3423" i="3"/>
  <c r="G3327" i="3"/>
  <c r="G3247" i="3"/>
  <c r="G5807" i="3"/>
  <c r="G5094" i="3"/>
  <c r="G4774" i="3"/>
  <c r="G4570" i="3"/>
  <c r="G4378" i="3"/>
  <c r="G4218" i="3"/>
  <c r="G4058" i="3"/>
  <c r="G3866" i="3"/>
  <c r="G3706" i="3"/>
  <c r="G6332" i="3"/>
  <c r="G5233" i="3"/>
  <c r="G4901" i="3"/>
  <c r="G4633" i="3"/>
  <c r="G4441" i="3"/>
  <c r="G4281" i="3"/>
  <c r="G4121" i="3"/>
  <c r="G3929" i="3"/>
  <c r="G3769" i="3"/>
  <c r="G3609" i="3"/>
  <c r="G5860" i="3"/>
  <c r="G5174" i="3"/>
  <c r="G4854" i="3"/>
  <c r="G4578" i="3"/>
  <c r="G4418" i="3"/>
  <c r="G4258" i="3"/>
  <c r="G4066" i="3"/>
  <c r="G3906" i="3"/>
  <c r="G3746" i="3"/>
  <c r="G6623" i="3"/>
  <c r="G5439" i="3"/>
  <c r="G5006" i="3"/>
  <c r="G4655" i="3"/>
  <c r="G4494" i="3"/>
  <c r="G4334" i="3"/>
  <c r="G4142" i="3"/>
  <c r="G3982" i="3"/>
  <c r="G3822" i="3"/>
  <c r="G7396" i="3"/>
  <c r="G7387" i="3"/>
  <c r="G7360" i="3"/>
  <c r="G7078" i="3"/>
  <c r="G7063" i="3"/>
  <c r="G6838" i="3"/>
  <c r="G6210" i="3"/>
  <c r="G6870" i="3"/>
  <c r="G5929" i="3"/>
  <c r="G6618" i="3"/>
  <c r="G5830" i="3"/>
  <c r="G5461" i="3"/>
  <c r="G7170" i="3"/>
  <c r="G6124" i="3"/>
  <c r="G5628" i="3"/>
  <c r="G5252" i="3"/>
  <c r="G6415" i="3"/>
  <c r="G5800" i="3"/>
  <c r="G5403" i="3"/>
  <c r="G7186" i="3"/>
  <c r="G6237" i="3"/>
  <c r="G5624" i="3"/>
  <c r="G5368" i="3"/>
  <c r="G6322" i="3"/>
  <c r="G5402" i="3"/>
  <c r="G5052" i="3"/>
  <c r="G4796" i="3"/>
  <c r="G6321" i="3"/>
  <c r="G5529" i="3"/>
  <c r="G5171" i="3"/>
  <c r="G4955" i="3"/>
  <c r="G4811" i="3"/>
  <c r="G4667" i="3"/>
  <c r="G6265" i="3"/>
  <c r="G5710" i="3"/>
  <c r="G5394" i="3"/>
  <c r="G5112" i="3"/>
  <c r="G4960" i="3"/>
  <c r="G4816" i="3"/>
  <c r="G6762" i="3"/>
  <c r="G5940" i="3"/>
  <c r="G5537" i="3"/>
  <c r="G5210" i="3"/>
  <c r="G5063" i="3"/>
  <c r="G4919" i="3"/>
  <c r="G4727" i="3"/>
  <c r="G5768" i="3"/>
  <c r="G5178" i="3"/>
  <c r="G4858" i="3"/>
  <c r="G4620" i="3"/>
  <c r="G4492" i="3"/>
  <c r="G4324" i="3"/>
  <c r="G4196" i="3"/>
  <c r="G4068" i="3"/>
  <c r="G3924" i="3"/>
  <c r="G3796" i="3"/>
  <c r="G3668" i="3"/>
  <c r="G3524" i="3"/>
  <c r="G3396" i="3"/>
  <c r="G3268" i="3"/>
  <c r="G7111" i="3"/>
  <c r="G5973" i="3"/>
  <c r="G5462" i="3"/>
  <c r="G5129" i="3"/>
  <c r="G4937" i="3"/>
  <c r="G4761" i="3"/>
  <c r="G4611" i="3"/>
  <c r="G4523" i="3"/>
  <c r="G4427" i="3"/>
  <c r="G4315" i="3"/>
  <c r="G4235" i="3"/>
  <c r="G4155" i="3"/>
  <c r="G4059" i="3"/>
  <c r="G3979" i="3"/>
  <c r="G3899" i="3"/>
  <c r="G3803" i="3"/>
  <c r="G3723" i="3"/>
  <c r="G3643" i="3"/>
  <c r="G3547" i="3"/>
  <c r="G3467" i="3"/>
  <c r="G3387" i="3"/>
  <c r="G3291" i="3"/>
  <c r="G3211" i="3"/>
  <c r="G6658" i="3"/>
  <c r="G5743" i="3"/>
  <c r="G5383" i="3"/>
  <c r="G5138" i="3"/>
  <c r="G4946" i="3"/>
  <c r="G4786" i="3"/>
  <c r="G4657" i="3"/>
  <c r="G4560" i="3"/>
  <c r="G4480" i="3"/>
  <c r="G4400" i="3"/>
  <c r="G4304" i="3"/>
  <c r="G4224" i="3"/>
  <c r="G4144" i="3"/>
  <c r="G4048" i="3"/>
  <c r="G3968" i="3"/>
  <c r="G3888" i="3"/>
  <c r="G3792" i="3"/>
  <c r="G3712" i="3"/>
  <c r="G3632" i="3"/>
  <c r="G3536" i="3"/>
  <c r="G3456" i="3"/>
  <c r="G3376" i="3"/>
  <c r="G3280" i="3"/>
  <c r="G6785" i="3"/>
  <c r="G5895" i="3"/>
  <c r="G5414" i="3"/>
  <c r="G5153" i="3"/>
  <c r="G4993" i="3"/>
  <c r="G4801" i="3"/>
  <c r="G4666" i="3"/>
  <c r="G4583" i="3"/>
  <c r="G4487" i="3"/>
  <c r="G4407" i="3"/>
  <c r="G4327" i="3"/>
  <c r="G4231" i="3"/>
  <c r="G4151" i="3"/>
  <c r="G4071" i="3"/>
  <c r="G3975" i="3"/>
  <c r="G3895" i="3"/>
  <c r="G3815" i="3"/>
  <c r="G3719" i="3"/>
  <c r="G3639" i="3"/>
  <c r="G3559" i="3"/>
  <c r="G3463" i="3"/>
  <c r="G7268" i="3"/>
  <c r="G6683" i="3"/>
  <c r="G6630" i="3"/>
  <c r="G6938" i="3"/>
  <c r="G5946" i="3"/>
  <c r="G5897" i="3"/>
  <c r="G5894" i="3"/>
  <c r="G5349" i="3"/>
  <c r="G6187" i="3"/>
  <c r="G5484" i="3"/>
  <c r="G6329" i="3"/>
  <c r="G5531" i="3"/>
  <c r="G6863" i="3"/>
  <c r="G5758" i="3"/>
  <c r="G5320" i="3"/>
  <c r="G5386" i="3"/>
  <c r="G4836" i="3"/>
  <c r="G5976" i="3"/>
  <c r="G5179" i="3"/>
  <c r="G4931" i="3"/>
  <c r="G4659" i="3"/>
  <c r="G5760" i="3"/>
  <c r="G5266" i="3"/>
  <c r="G5000" i="3"/>
  <c r="G4744" i="3"/>
  <c r="G5912" i="3"/>
  <c r="G5281" i="3"/>
  <c r="G5015" i="3"/>
  <c r="G4783" i="3"/>
  <c r="G5623" i="3"/>
  <c r="G4826" i="3"/>
  <c r="G4508" i="3"/>
  <c r="G4308" i="3"/>
  <c r="G4100" i="3"/>
  <c r="G3876" i="3"/>
  <c r="G3660" i="3"/>
  <c r="G3412" i="3"/>
  <c r="G3228" i="3"/>
  <c r="G6026" i="3"/>
  <c r="G5302" i="3"/>
  <c r="G4921" i="3"/>
  <c r="G4652" i="3"/>
  <c r="G4499" i="3"/>
  <c r="G4347" i="3"/>
  <c r="G4211" i="3"/>
  <c r="G4051" i="3"/>
  <c r="G3915" i="3"/>
  <c r="G3787" i="3"/>
  <c r="G3651" i="3"/>
  <c r="G3523" i="3"/>
  <c r="G3379" i="3"/>
  <c r="G3227" i="3"/>
  <c r="G6233" i="3"/>
  <c r="G5415" i="3"/>
  <c r="G5058" i="3"/>
  <c r="G4770" i="3"/>
  <c r="G4592" i="3"/>
  <c r="G4464" i="3"/>
  <c r="G4328" i="3"/>
  <c r="G4200" i="3"/>
  <c r="G4040" i="3"/>
  <c r="G3904" i="3"/>
  <c r="G3776" i="3"/>
  <c r="G3640" i="3"/>
  <c r="G3512" i="3"/>
  <c r="G3368" i="3"/>
  <c r="G7047" i="3"/>
  <c r="G5692" i="3"/>
  <c r="G5169" i="3"/>
  <c r="G4913" i="3"/>
  <c r="G4656" i="3"/>
  <c r="G4519" i="3"/>
  <c r="G4391" i="3"/>
  <c r="G4255" i="3"/>
  <c r="G4127" i="3"/>
  <c r="G3999" i="3"/>
  <c r="G3879" i="3"/>
  <c r="G3767" i="3"/>
  <c r="G3647" i="3"/>
  <c r="G3527" i="3"/>
  <c r="G3431" i="3"/>
  <c r="G3319" i="3"/>
  <c r="G7351" i="3"/>
  <c r="G5423" i="3"/>
  <c r="G4966" i="3"/>
  <c r="G4618" i="3"/>
  <c r="G4442" i="3"/>
  <c r="G4234" i="3"/>
  <c r="G4010" i="3"/>
  <c r="G3834" i="3"/>
  <c r="G3626" i="3"/>
  <c r="G5614" i="3"/>
  <c r="G4997" i="3"/>
  <c r="G4670" i="3"/>
  <c r="G4457" i="3"/>
  <c r="G4265" i="3"/>
  <c r="G4057" i="3"/>
  <c r="G3881" i="3"/>
  <c r="G3673" i="3"/>
  <c r="G6696" i="3"/>
  <c r="G5263" i="3"/>
  <c r="G4886" i="3"/>
  <c r="G4562" i="3"/>
  <c r="G4386" i="3"/>
  <c r="G4178" i="3"/>
  <c r="G4002" i="3"/>
  <c r="G3794" i="3"/>
  <c r="G3618" i="3"/>
  <c r="G5503" i="3"/>
  <c r="G4910" i="3"/>
  <c r="G4622" i="3"/>
  <c r="G4414" i="3"/>
  <c r="G4238" i="3"/>
  <c r="G4030" i="3"/>
  <c r="G3854" i="3"/>
  <c r="G3646" i="3"/>
  <c r="G3486" i="3"/>
  <c r="G3326" i="3"/>
  <c r="G6293" i="3"/>
  <c r="G4958" i="3"/>
  <c r="G4502" i="3"/>
  <c r="G4118" i="3"/>
  <c r="G3798" i="3"/>
  <c r="G3525" i="3"/>
  <c r="G3305" i="3"/>
  <c r="G3167" i="3"/>
  <c r="G3087" i="3"/>
  <c r="G2991" i="3"/>
  <c r="G2911" i="3"/>
  <c r="G2831" i="3"/>
  <c r="G2751" i="3"/>
  <c r="G2671" i="3"/>
  <c r="G2599" i="3"/>
  <c r="G2527" i="3"/>
  <c r="G2455" i="3"/>
  <c r="G2383" i="3"/>
  <c r="G2311" i="3"/>
  <c r="G2239" i="3"/>
  <c r="G2159" i="3"/>
  <c r="G2087" i="3"/>
  <c r="G2015" i="3"/>
  <c r="G1951" i="3"/>
  <c r="G1887" i="3"/>
  <c r="G1823" i="3"/>
  <c r="G1759" i="3"/>
  <c r="G5598" i="3"/>
  <c r="G4893" i="3"/>
  <c r="G4533" i="3"/>
  <c r="G4277" i="3"/>
  <c r="G4021" i="3"/>
  <c r="G3765" i="3"/>
  <c r="G3541" i="3"/>
  <c r="G3394" i="3"/>
  <c r="G3249" i="3"/>
  <c r="G3158" i="3"/>
  <c r="G3094" i="3"/>
  <c r="G6495" i="3"/>
  <c r="G5118" i="3"/>
  <c r="G4646" i="3"/>
  <c r="G4390" i="3"/>
  <c r="G4134" i="3"/>
  <c r="G3878" i="3"/>
  <c r="G3622" i="3"/>
  <c r="G3461" i="3"/>
  <c r="G3314" i="3"/>
  <c r="G3191" i="3"/>
  <c r="G3123" i="3"/>
  <c r="G3059" i="3"/>
  <c r="G2995" i="3"/>
  <c r="G2931" i="3"/>
  <c r="G2867" i="3"/>
  <c r="G2803" i="3"/>
  <c r="G2739" i="3"/>
  <c r="G2675" i="3"/>
  <c r="G2611" i="3"/>
  <c r="G2547" i="3"/>
  <c r="G2483" i="3"/>
  <c r="G2419" i="3"/>
  <c r="G2355" i="3"/>
  <c r="G2291" i="3"/>
  <c r="G2227" i="3"/>
  <c r="G2163" i="3"/>
  <c r="G2099" i="3"/>
  <c r="G2035" i="3"/>
  <c r="G1971" i="3"/>
  <c r="G1907" i="3"/>
  <c r="G1843" i="3"/>
  <c r="G1779" i="3"/>
  <c r="G5934" i="3"/>
  <c r="G4702" i="3"/>
  <c r="G4285" i="3"/>
  <c r="G3873" i="3"/>
  <c r="G3513" i="3"/>
  <c r="G3281" i="3"/>
  <c r="G3133" i="3"/>
  <c r="G3033" i="3"/>
  <c r="G2948" i="3"/>
  <c r="G2862" i="3"/>
  <c r="G2777" i="3"/>
  <c r="G2692" i="3"/>
  <c r="G2606" i="3"/>
  <c r="G2521" i="3"/>
  <c r="G2436" i="3"/>
  <c r="G2350" i="3"/>
  <c r="G2265" i="3"/>
  <c r="G2180" i="3"/>
  <c r="G2094" i="3"/>
  <c r="G2009" i="3"/>
  <c r="G1924" i="3"/>
  <c r="G1838" i="3"/>
  <c r="G1753" i="3"/>
  <c r="G1685" i="3"/>
  <c r="G1621" i="3"/>
  <c r="G1557" i="3"/>
  <c r="G1493" i="3"/>
  <c r="G1429" i="3"/>
  <c r="G1365" i="3"/>
  <c r="G1301" i="3"/>
  <c r="G1237" i="3"/>
  <c r="G1173" i="3"/>
  <c r="G1109" i="3"/>
  <c r="G1045" i="3"/>
  <c r="G981" i="3"/>
  <c r="G917" i="3"/>
  <c r="G853" i="3"/>
  <c r="G789" i="3"/>
  <c r="G725" i="3"/>
  <c r="G661" i="3"/>
  <c r="G597" i="3"/>
  <c r="G533" i="3"/>
  <c r="G469" i="3"/>
  <c r="G405" i="3"/>
  <c r="G341" i="3"/>
  <c r="G277" i="3"/>
  <c r="G213" i="3"/>
  <c r="G149" i="3"/>
  <c r="G85" i="3"/>
  <c r="G21" i="3"/>
  <c r="G1323" i="3"/>
  <c r="G1203" i="3"/>
  <c r="G1075" i="3"/>
  <c r="G939" i="3"/>
  <c r="G811" i="3"/>
  <c r="G691" i="3"/>
  <c r="G555" i="3"/>
  <c r="G427" i="3"/>
  <c r="G291" i="3"/>
  <c r="G155" i="3"/>
  <c r="G43" i="3"/>
  <c r="G4417" i="3"/>
  <c r="G3569" i="3"/>
  <c r="G5390" i="3"/>
  <c r="G4581" i="3"/>
  <c r="G7228" i="3"/>
  <c r="G6427" i="3"/>
  <c r="G6527" i="3"/>
  <c r="G6775" i="3"/>
  <c r="G7262" i="3"/>
  <c r="G5809" i="3"/>
  <c r="G5880" i="3"/>
  <c r="G5317" i="3"/>
  <c r="G5968" i="3"/>
  <c r="G5364" i="3"/>
  <c r="G6306" i="3"/>
  <c r="G5451" i="3"/>
  <c r="G6825" i="3"/>
  <c r="G5616" i="3"/>
  <c r="G6929" i="3"/>
  <c r="G5354" i="3"/>
  <c r="G4828" i="3"/>
  <c r="G5876" i="3"/>
  <c r="G5115" i="3"/>
  <c r="G4859" i="3"/>
  <c r="G7031" i="3"/>
  <c r="G5735" i="3"/>
  <c r="G5239" i="3"/>
  <c r="G4952" i="3"/>
  <c r="G7289" i="3"/>
  <c r="G5887" i="3"/>
  <c r="G5265" i="3"/>
  <c r="G5007" i="3"/>
  <c r="G4719" i="3"/>
  <c r="G5335" i="3"/>
  <c r="G4762" i="3"/>
  <c r="G4500" i="3"/>
  <c r="G4300" i="3"/>
  <c r="G4060" i="3"/>
  <c r="G3812" i="3"/>
  <c r="G3612" i="3"/>
  <c r="G3404" i="3"/>
  <c r="G3220" i="3"/>
  <c r="G5920" i="3"/>
  <c r="G5193" i="3"/>
  <c r="G4905" i="3"/>
  <c r="G4635" i="3"/>
  <c r="G4491" i="3"/>
  <c r="G4307" i="3"/>
  <c r="G4171" i="3"/>
  <c r="G4043" i="3"/>
  <c r="G3907" i="3"/>
  <c r="G3779" i="3"/>
  <c r="G3635" i="3"/>
  <c r="G3483" i="3"/>
  <c r="G3355" i="3"/>
  <c r="G3219" i="3"/>
  <c r="G6153" i="3"/>
  <c r="G5351" i="3"/>
  <c r="G5010" i="3"/>
  <c r="G4754" i="3"/>
  <c r="G4584" i="3"/>
  <c r="G4456" i="3"/>
  <c r="G4296" i="3"/>
  <c r="G4160" i="3"/>
  <c r="G4032" i="3"/>
  <c r="G3896" i="3"/>
  <c r="G3768" i="3"/>
  <c r="G3624" i="3"/>
  <c r="G3472" i="3"/>
  <c r="G3344" i="3"/>
  <c r="G6919" i="3"/>
  <c r="G5639" i="3"/>
  <c r="G5137" i="3"/>
  <c r="G4865" i="3"/>
  <c r="G4647" i="3"/>
  <c r="G4511" i="3"/>
  <c r="G4383" i="3"/>
  <c r="G4223" i="3"/>
  <c r="G4087" i="3"/>
  <c r="G3967" i="3"/>
  <c r="G3871" i="3"/>
  <c r="G3751" i="3"/>
  <c r="G3631" i="3"/>
  <c r="G3519" i="3"/>
  <c r="G3399" i="3"/>
  <c r="G3311" i="3"/>
  <c r="G6559" i="3"/>
  <c r="G5359" i="3"/>
  <c r="G4870" i="3"/>
  <c r="G4602" i="3"/>
  <c r="G4394" i="3"/>
  <c r="G4202" i="3"/>
  <c r="G3994" i="3"/>
  <c r="G3818" i="3"/>
  <c r="G7338" i="3"/>
  <c r="G5550" i="3"/>
  <c r="G4965" i="3"/>
  <c r="G4649" i="3"/>
  <c r="G4425" i="3"/>
  <c r="G4249" i="3"/>
  <c r="G4041" i="3"/>
  <c r="G3865" i="3"/>
  <c r="G3657" i="3"/>
  <c r="G6431" i="3"/>
  <c r="G5209" i="3"/>
  <c r="G4758" i="3"/>
  <c r="G4546" i="3"/>
  <c r="G4338" i="3"/>
  <c r="G4162" i="3"/>
  <c r="G3954" i="3"/>
  <c r="G3778" i="3"/>
  <c r="G6888" i="3"/>
  <c r="G5375" i="3"/>
  <c r="G4878" i="3"/>
  <c r="G4606" i="3"/>
  <c r="G4398" i="3"/>
  <c r="G4222" i="3"/>
  <c r="G4014" i="3"/>
  <c r="G3838" i="3"/>
  <c r="G3630" i="3"/>
  <c r="G3470" i="3"/>
  <c r="G3310" i="3"/>
  <c r="G5988" i="3"/>
  <c r="G4894" i="3"/>
  <c r="G4470" i="3"/>
  <c r="G4086" i="3"/>
  <c r="G3766" i="3"/>
  <c r="G3506" i="3"/>
  <c r="G3286" i="3"/>
  <c r="G3159" i="3"/>
  <c r="G3079" i="3"/>
  <c r="G2983" i="3"/>
  <c r="G2903" i="3"/>
  <c r="G2823" i="3"/>
  <c r="G2735" i="3"/>
  <c r="G2663" i="3"/>
  <c r="G2591" i="3"/>
  <c r="G2519" i="3"/>
  <c r="G2447" i="3"/>
  <c r="G2375" i="3"/>
  <c r="G2303" i="3"/>
  <c r="G2223" i="3"/>
  <c r="G2151" i="3"/>
  <c r="G2079" i="3"/>
  <c r="G2007" i="3"/>
  <c r="G1943" i="3"/>
  <c r="G1879" i="3"/>
  <c r="G1815" i="3"/>
  <c r="G1751" i="3"/>
  <c r="G5470" i="3"/>
  <c r="G4829" i="3"/>
  <c r="G4501" i="3"/>
  <c r="G4245" i="3"/>
  <c r="G3989" i="3"/>
  <c r="G3733" i="3"/>
  <c r="G3522" i="3"/>
  <c r="G3377" i="3"/>
  <c r="G3231" i="3"/>
  <c r="G3150" i="3"/>
  <c r="G3086" i="3"/>
  <c r="G6130" i="3"/>
  <c r="G5054" i="3"/>
  <c r="G4614" i="3"/>
  <c r="G4358" i="3"/>
  <c r="G4102" i="3"/>
  <c r="G3846" i="3"/>
  <c r="G3597" i="3"/>
  <c r="G3442" i="3"/>
  <c r="G3297" i="3"/>
  <c r="G3181" i="3"/>
  <c r="G3115" i="3"/>
  <c r="G3051" i="3"/>
  <c r="G2987" i="3"/>
  <c r="G2923" i="3"/>
  <c r="G2859" i="3"/>
  <c r="G2795" i="3"/>
  <c r="G2731" i="3"/>
  <c r="G2667" i="3"/>
  <c r="G2603" i="3"/>
  <c r="G2539" i="3"/>
  <c r="G2475" i="3"/>
  <c r="G2411" i="3"/>
  <c r="G2347" i="3"/>
  <c r="G2283" i="3"/>
  <c r="G2219" i="3"/>
  <c r="G2155" i="3"/>
  <c r="G2091" i="3"/>
  <c r="G2027" i="3"/>
  <c r="G1963" i="3"/>
  <c r="G1899" i="3"/>
  <c r="G1835" i="3"/>
  <c r="G1771" i="3"/>
  <c r="G5630" i="3"/>
  <c r="G4641" i="3"/>
  <c r="G4229" i="3"/>
  <c r="G3821" i="3"/>
  <c r="G3482" i="3"/>
  <c r="G3253" i="3"/>
  <c r="G3121" i="3"/>
  <c r="G3022" i="3"/>
  <c r="G2937" i="3"/>
  <c r="G2852" i="3"/>
  <c r="G2766" i="3"/>
  <c r="G2681" i="3"/>
  <c r="G2596" i="3"/>
  <c r="G2510" i="3"/>
  <c r="G2425" i="3"/>
  <c r="G2340" i="3"/>
  <c r="G2254" i="3"/>
  <c r="G2169" i="3"/>
  <c r="G2084" i="3"/>
  <c r="G1998" i="3"/>
  <c r="G1913" i="3"/>
  <c r="G1828" i="3"/>
  <c r="G1742" i="3"/>
  <c r="G1677" i="3"/>
  <c r="G1613" i="3"/>
  <c r="G1549" i="3"/>
  <c r="G1485" i="3"/>
  <c r="G1421" i="3"/>
  <c r="G1357" i="3"/>
  <c r="G1293" i="3"/>
  <c r="G1229" i="3"/>
  <c r="G1165" i="3"/>
  <c r="G1101" i="3"/>
  <c r="G1037" i="3"/>
  <c r="G973" i="3"/>
  <c r="G909" i="3"/>
  <c r="G845" i="3"/>
  <c r="G781" i="3"/>
  <c r="G717" i="3"/>
  <c r="G653" i="3"/>
  <c r="G589" i="3"/>
  <c r="G525" i="3"/>
  <c r="G461" i="3"/>
  <c r="G397" i="3"/>
  <c r="G333" i="3"/>
  <c r="G269" i="3"/>
  <c r="G205" i="3"/>
  <c r="G141" i="3"/>
  <c r="G77" i="3"/>
  <c r="G13" i="3"/>
  <c r="G1307" i="3"/>
  <c r="G1187" i="3"/>
  <c r="G1051" i="3"/>
  <c r="G923" i="3"/>
  <c r="G803" i="3"/>
  <c r="G667" i="3"/>
  <c r="G539" i="3"/>
  <c r="G411" i="3"/>
  <c r="G275" i="3"/>
  <c r="G147" i="3"/>
  <c r="G27" i="3"/>
  <c r="G4317" i="3"/>
  <c r="G3474" i="3"/>
  <c r="G5197" i="3"/>
  <c r="G4529" i="3"/>
  <c r="G4125" i="3"/>
  <c r="G3713" i="3"/>
  <c r="G7204" i="3"/>
  <c r="G7154" i="3"/>
  <c r="G7330" i="3"/>
  <c r="G5955" i="3"/>
  <c r="G7199" i="3"/>
  <c r="G5705" i="3"/>
  <c r="G5805" i="3"/>
  <c r="G5213" i="3"/>
  <c r="G5957" i="3"/>
  <c r="G5356" i="3"/>
  <c r="G6243" i="3"/>
  <c r="G5387" i="3"/>
  <c r="G6340" i="3"/>
  <c r="G5584" i="3"/>
  <c r="G6801" i="3"/>
  <c r="G5232" i="3"/>
  <c r="G4788" i="3"/>
  <c r="G5593" i="3"/>
  <c r="G5083" i="3"/>
  <c r="G4819" i="3"/>
  <c r="G6967" i="3"/>
  <c r="G5685" i="3"/>
  <c r="G5176" i="3"/>
  <c r="G4944" i="3"/>
  <c r="G7225" i="3"/>
  <c r="G5759" i="3"/>
  <c r="G5175" i="3"/>
  <c r="G4935" i="3"/>
  <c r="G7249" i="3"/>
  <c r="G5194" i="3"/>
  <c r="G4746" i="3"/>
  <c r="G4484" i="3"/>
  <c r="G4236" i="3"/>
  <c r="G4036" i="3"/>
  <c r="G3804" i="3"/>
  <c r="G3604" i="3"/>
  <c r="G3364" i="3"/>
  <c r="G3196" i="3"/>
  <c r="G5820" i="3"/>
  <c r="G5177" i="3"/>
  <c r="G4889" i="3"/>
  <c r="G4603" i="3"/>
  <c r="G4443" i="3"/>
  <c r="G4299" i="3"/>
  <c r="G4163" i="3"/>
  <c r="G4035" i="3"/>
  <c r="G3891" i="3"/>
  <c r="G3739" i="3"/>
  <c r="G3611" i="3"/>
  <c r="G3475" i="3"/>
  <c r="G3347" i="3"/>
  <c r="G3203" i="3"/>
  <c r="G5949" i="3"/>
  <c r="G5319" i="3"/>
  <c r="G4994" i="3"/>
  <c r="G4738" i="3"/>
  <c r="G4552" i="3"/>
  <c r="G4416" i="3"/>
  <c r="G4288" i="3"/>
  <c r="G4152" i="3"/>
  <c r="G4024" i="3"/>
  <c r="G3880" i="3"/>
  <c r="G3728" i="3"/>
  <c r="G3600" i="3"/>
  <c r="G3464" i="3"/>
  <c r="G3336" i="3"/>
  <c r="G6657" i="3"/>
  <c r="G5542" i="3"/>
  <c r="G5121" i="3"/>
  <c r="G4849" i="3"/>
  <c r="G4639" i="3"/>
  <c r="G4479" i="3"/>
  <c r="G4343" i="3"/>
  <c r="G4215" i="3"/>
  <c r="G4079" i="3"/>
  <c r="G3959" i="3"/>
  <c r="G3847" i="3"/>
  <c r="G3743" i="3"/>
  <c r="G3623" i="3"/>
  <c r="G3511" i="3"/>
  <c r="G3391" i="3"/>
  <c r="G3303" i="3"/>
  <c r="G6333" i="3"/>
  <c r="G5295" i="3"/>
  <c r="G4838" i="3"/>
  <c r="G4586" i="3"/>
  <c r="G4362" i="3"/>
  <c r="G4186" i="3"/>
  <c r="G3978" i="3"/>
  <c r="G3802" i="3"/>
  <c r="G7082" i="3"/>
  <c r="G5486" i="3"/>
  <c r="G4933" i="3"/>
  <c r="G4585" i="3"/>
  <c r="G4409" i="3"/>
  <c r="G4201" i="3"/>
  <c r="G4025" i="3"/>
  <c r="G3817" i="3"/>
  <c r="G3641" i="3"/>
  <c r="G5960" i="3"/>
  <c r="G5142" i="3"/>
  <c r="G4726" i="3"/>
  <c r="G4530" i="3"/>
  <c r="G4322" i="3"/>
  <c r="G4146" i="3"/>
  <c r="G3938" i="3"/>
  <c r="G3762" i="3"/>
  <c r="G6379" i="3"/>
  <c r="G5311" i="3"/>
  <c r="G4846" i="3"/>
  <c r="G4590" i="3"/>
  <c r="G4382" i="3"/>
  <c r="G4206" i="3"/>
  <c r="G3998" i="3"/>
  <c r="G3774" i="3"/>
  <c r="G3614" i="3"/>
  <c r="G3454" i="3"/>
  <c r="G3262" i="3"/>
  <c r="G5782" i="3"/>
  <c r="G4830" i="3"/>
  <c r="G4374" i="3"/>
  <c r="G4054" i="3"/>
  <c r="G3734" i="3"/>
  <c r="G3450" i="3"/>
  <c r="G3269" i="3"/>
  <c r="G3151" i="3"/>
  <c r="G3055" i="3"/>
  <c r="G2975" i="3"/>
  <c r="G2895" i="3"/>
  <c r="G2799" i="3"/>
  <c r="G2727" i="3"/>
  <c r="G2655" i="3"/>
  <c r="G2583" i="3"/>
  <c r="G2511" i="3"/>
  <c r="G2439" i="3"/>
  <c r="G2367" i="3"/>
  <c r="G2287" i="3"/>
  <c r="G2215" i="3"/>
  <c r="G2143" i="3"/>
  <c r="G2071" i="3"/>
  <c r="G1999" i="3"/>
  <c r="G1935" i="3"/>
  <c r="G1871" i="3"/>
  <c r="G1807" i="3"/>
  <c r="G1743" i="3"/>
  <c r="G5342" i="3"/>
  <c r="G4765" i="3"/>
  <c r="G4469" i="3"/>
  <c r="G4213" i="3"/>
  <c r="G3957" i="3"/>
  <c r="G3701" i="3"/>
  <c r="G3505" i="3"/>
  <c r="G3357" i="3"/>
  <c r="G3218" i="3"/>
  <c r="G3142" i="3"/>
  <c r="G3078" i="3"/>
  <c r="G5885" i="3"/>
  <c r="G4990" i="3"/>
  <c r="G4582" i="3"/>
  <c r="G4326" i="3"/>
  <c r="G4070" i="3"/>
  <c r="G3814" i="3"/>
  <c r="G3574" i="3"/>
  <c r="G3425" i="3"/>
  <c r="G3277" i="3"/>
  <c r="G3171" i="3"/>
  <c r="G7237" i="3"/>
  <c r="G7195" i="3"/>
  <c r="G6615" i="3"/>
  <c r="G6790" i="3"/>
  <c r="G6417" i="3"/>
  <c r="G6879" i="3"/>
  <c r="G5500" i="3"/>
  <c r="G5736" i="3"/>
  <c r="G6257" i="3"/>
  <c r="G5360" i="3"/>
  <c r="G5084" i="3"/>
  <c r="G6004" i="3"/>
  <c r="G5011" i="3"/>
  <c r="G6702" i="3"/>
  <c r="G5410" i="3"/>
  <c r="G4864" i="3"/>
  <c r="G5965" i="3"/>
  <c r="G5079" i="3"/>
  <c r="G7112" i="3"/>
  <c r="G4986" i="3"/>
  <c r="G4428" i="3"/>
  <c r="G4108" i="3"/>
  <c r="G3748" i="3"/>
  <c r="G3356" i="3"/>
  <c r="G6721" i="3"/>
  <c r="G5081" i="3"/>
  <c r="G4682" i="3"/>
  <c r="G4395" i="3"/>
  <c r="G4147" i="3"/>
  <c r="G3963" i="3"/>
  <c r="G3715" i="3"/>
  <c r="G3531" i="3"/>
  <c r="G3283" i="3"/>
  <c r="G5896" i="3"/>
  <c r="G5122" i="3"/>
  <c r="G4669" i="3"/>
  <c r="G4472" i="3"/>
  <c r="G4232" i="3"/>
  <c r="G3984" i="3"/>
  <c r="G3816" i="3"/>
  <c r="G3568" i="3"/>
  <c r="G3384" i="3"/>
  <c r="G5998" i="3"/>
  <c r="G5105" i="3"/>
  <c r="G4688" i="3"/>
  <c r="G4463" i="3"/>
  <c r="G4263" i="3"/>
  <c r="G4031" i="3"/>
  <c r="G3831" i="3"/>
  <c r="G3687" i="3"/>
  <c r="G3487" i="3"/>
  <c r="G3335" i="3"/>
  <c r="G5910" i="3"/>
  <c r="G4806" i="3"/>
  <c r="G4474" i="3"/>
  <c r="G4122" i="3"/>
  <c r="G3850" i="3"/>
  <c r="G5909" i="3"/>
  <c r="G4869" i="3"/>
  <c r="G4521" i="3"/>
  <c r="G4169" i="3"/>
  <c r="G3897" i="3"/>
  <c r="G3545" i="3"/>
  <c r="G5110" i="3"/>
  <c r="G4642" i="3"/>
  <c r="G4290" i="3"/>
  <c r="G4018" i="3"/>
  <c r="G3666" i="3"/>
  <c r="G5166" i="3"/>
  <c r="G4677" i="3"/>
  <c r="G4350" i="3"/>
  <c r="G4078" i="3"/>
  <c r="G3726" i="3"/>
  <c r="G3438" i="3"/>
  <c r="G3210" i="3"/>
  <c r="G4630" i="3"/>
  <c r="G4214" i="3"/>
  <c r="G3586" i="3"/>
  <c r="G3250" i="3"/>
  <c r="G3103" i="3"/>
  <c r="G2959" i="3"/>
  <c r="G2839" i="3"/>
  <c r="G2703" i="3"/>
  <c r="G2575" i="3"/>
  <c r="G2471" i="3"/>
  <c r="G2343" i="3"/>
  <c r="G2247" i="3"/>
  <c r="G2119" i="3"/>
  <c r="G1991" i="3"/>
  <c r="G1903" i="3"/>
  <c r="G1791" i="3"/>
  <c r="G5781" i="3"/>
  <c r="G4629" i="3"/>
  <c r="G4181" i="3"/>
  <c r="G3829" i="3"/>
  <c r="G3466" i="3"/>
  <c r="G3266" i="3"/>
  <c r="G3118" i="3"/>
  <c r="G5679" i="3"/>
  <c r="G4734" i="3"/>
  <c r="G4262" i="3"/>
  <c r="G3910" i="3"/>
  <c r="G3514" i="3"/>
  <c r="G3258" i="3"/>
  <c r="G3139" i="3"/>
  <c r="G3043" i="3"/>
  <c r="G2963" i="3"/>
  <c r="G2883" i="3"/>
  <c r="G2787" i="3"/>
  <c r="G2707" i="3"/>
  <c r="G2627" i="3"/>
  <c r="G2531" i="3"/>
  <c r="G2451" i="3"/>
  <c r="G2371" i="3"/>
  <c r="G2275" i="3"/>
  <c r="G2195" i="3"/>
  <c r="G2115" i="3"/>
  <c r="G2019" i="3"/>
  <c r="G1939" i="3"/>
  <c r="G1859" i="3"/>
  <c r="G1763" i="3"/>
  <c r="G5109" i="3"/>
  <c r="G4385" i="3"/>
  <c r="G3773" i="3"/>
  <c r="G3398" i="3"/>
  <c r="G3160" i="3"/>
  <c r="G3012" i="3"/>
  <c r="G2905" i="3"/>
  <c r="G2798" i="3"/>
  <c r="G2670" i="3"/>
  <c r="G2564" i="3"/>
  <c r="G2457" i="3"/>
  <c r="G2329" i="3"/>
  <c r="G2222" i="3"/>
  <c r="G2116" i="3"/>
  <c r="G1988" i="3"/>
  <c r="G1881" i="3"/>
  <c r="G1774" i="3"/>
  <c r="G1669" i="3"/>
  <c r="G1589" i="3"/>
  <c r="G1509" i="3"/>
  <c r="G1413" i="3"/>
  <c r="G1333" i="3"/>
  <c r="G1253" i="3"/>
  <c r="G1157" i="3"/>
  <c r="G1077" i="3"/>
  <c r="G997" i="3"/>
  <c r="G901" i="3"/>
  <c r="G821" i="3"/>
  <c r="G741" i="3"/>
  <c r="G645" i="3"/>
  <c r="G565" i="3"/>
  <c r="G485" i="3"/>
  <c r="G389" i="3"/>
  <c r="G309" i="3"/>
  <c r="G229" i="3"/>
  <c r="G133" i="3"/>
  <c r="G53" i="3"/>
  <c r="G1355" i="3"/>
  <c r="G1171" i="3"/>
  <c r="G1003" i="3"/>
  <c r="G851" i="3"/>
  <c r="G651" i="3"/>
  <c r="G491" i="3"/>
  <c r="G323" i="3"/>
  <c r="G131" i="3"/>
  <c r="G5069" i="3"/>
  <c r="G3749" i="3"/>
  <c r="G5101" i="3"/>
  <c r="G4381" i="3"/>
  <c r="G3917" i="3"/>
  <c r="G3510" i="3"/>
  <c r="G3274" i="3"/>
  <c r="G3132" i="3"/>
  <c r="G3032" i="3"/>
  <c r="G2946" i="3"/>
  <c r="G2861" i="3"/>
  <c r="G2776" i="3"/>
  <c r="G2690" i="3"/>
  <c r="G2605" i="3"/>
  <c r="G2520" i="3"/>
  <c r="G2434" i="3"/>
  <c r="G2349" i="3"/>
  <c r="G2264" i="3"/>
  <c r="G2178" i="3"/>
  <c r="G2093" i="3"/>
  <c r="G2008" i="3"/>
  <c r="G1922" i="3"/>
  <c r="G1837" i="3"/>
  <c r="G1752" i="3"/>
  <c r="G1684" i="3"/>
  <c r="G1620" i="3"/>
  <c r="G1556" i="3"/>
  <c r="G1492" i="3"/>
  <c r="G1428" i="3"/>
  <c r="G1364" i="3"/>
  <c r="G1300" i="3"/>
  <c r="G1236" i="3"/>
  <c r="G1172" i="3"/>
  <c r="G1108" i="3"/>
  <c r="G1044" i="3"/>
  <c r="G980" i="3"/>
  <c r="G916" i="3"/>
  <c r="G852" i="3"/>
  <c r="G788" i="3"/>
  <c r="G724" i="3"/>
  <c r="G660" i="3"/>
  <c r="G596" i="3"/>
  <c r="G532" i="3"/>
  <c r="G468" i="3"/>
  <c r="G404" i="3"/>
  <c r="G340" i="3"/>
  <c r="G276" i="3"/>
  <c r="G212" i="3"/>
  <c r="G148" i="3"/>
  <c r="G84" i="3"/>
  <c r="G20" i="3"/>
  <c r="G1331" i="3"/>
  <c r="G1195" i="3"/>
  <c r="G1067" i="3"/>
  <c r="G947" i="3"/>
  <c r="G819" i="3"/>
  <c r="G683" i="3"/>
  <c r="G563" i="3"/>
  <c r="G435" i="3"/>
  <c r="G315" i="3"/>
  <c r="G195" i="3"/>
  <c r="G51" i="3"/>
  <c r="G4973" i="3"/>
  <c r="G4061" i="3"/>
  <c r="G3445" i="3"/>
  <c r="G5181" i="3"/>
  <c r="G4525" i="3"/>
  <c r="G4113" i="3"/>
  <c r="G3709" i="3"/>
  <c r="G3418" i="3"/>
  <c r="G3201" i="3"/>
  <c r="G3092" i="3"/>
  <c r="G2998" i="3"/>
  <c r="G2913" i="3"/>
  <c r="G2828" i="3"/>
  <c r="G2742" i="3"/>
  <c r="G2657" i="3"/>
  <c r="G2572" i="3"/>
  <c r="G2486" i="3"/>
  <c r="G2401" i="3"/>
  <c r="G2316" i="3"/>
  <c r="G2230" i="3"/>
  <c r="G2145" i="3"/>
  <c r="G2060" i="3"/>
  <c r="G1974" i="3"/>
  <c r="G1889" i="3"/>
  <c r="G1804" i="3"/>
  <c r="G1723" i="3"/>
  <c r="G1659" i="3"/>
  <c r="G6765" i="3"/>
  <c r="G6542" i="3"/>
  <c r="G7264" i="3"/>
  <c r="G6607" i="3"/>
  <c r="G5780" i="3"/>
  <c r="G6678" i="3"/>
  <c r="G5204" i="3"/>
  <c r="G5595" i="3"/>
  <c r="G5964" i="3"/>
  <c r="G6282" i="3"/>
  <c r="G5028" i="3"/>
  <c r="G5449" i="3"/>
  <c r="G4939" i="3"/>
  <c r="G6219" i="3"/>
  <c r="G5160" i="3"/>
  <c r="G4808" i="3"/>
  <c r="G5553" i="3"/>
  <c r="G5023" i="3"/>
  <c r="G5871" i="3"/>
  <c r="G4644" i="3"/>
  <c r="G4372" i="3"/>
  <c r="G3980" i="3"/>
  <c r="G3676" i="3"/>
  <c r="G3284" i="3"/>
  <c r="G5767" i="3"/>
  <c r="G4969" i="3"/>
  <c r="G4587" i="3"/>
  <c r="G4355" i="3"/>
  <c r="G4115" i="3"/>
  <c r="G3867" i="3"/>
  <c r="G3699" i="3"/>
  <c r="G3451" i="3"/>
  <c r="G3267" i="3"/>
  <c r="G5640" i="3"/>
  <c r="G4930" i="3"/>
  <c r="G4624" i="3"/>
  <c r="G4392" i="3"/>
  <c r="G4208" i="3"/>
  <c r="G3960" i="3"/>
  <c r="G3720" i="3"/>
  <c r="G3528" i="3"/>
  <c r="G3304" i="3"/>
  <c r="G5845" i="3"/>
  <c r="G5009" i="3"/>
  <c r="G4599" i="3"/>
  <c r="G4415" i="3"/>
  <c r="G4167" i="3"/>
  <c r="G4007" i="3"/>
  <c r="G3807" i="3"/>
  <c r="G3615" i="3"/>
  <c r="G3447" i="3"/>
  <c r="G3271" i="3"/>
  <c r="G5487" i="3"/>
  <c r="G4713" i="3"/>
  <c r="G4346" i="3"/>
  <c r="G4090" i="3"/>
  <c r="G3738" i="3"/>
  <c r="G5703" i="3"/>
  <c r="G4741" i="3"/>
  <c r="G4393" i="3"/>
  <c r="G4137" i="3"/>
  <c r="G3785" i="3"/>
  <c r="G6952" i="3"/>
  <c r="G4982" i="3"/>
  <c r="G4514" i="3"/>
  <c r="G4210" i="3"/>
  <c r="G3890" i="3"/>
  <c r="G3634" i="3"/>
  <c r="G5102" i="3"/>
  <c r="G4542" i="3"/>
  <c r="G4270" i="3"/>
  <c r="G3950" i="3"/>
  <c r="G3694" i="3"/>
  <c r="G3374" i="3"/>
  <c r="G5599" i="3"/>
  <c r="G4566" i="3"/>
  <c r="G3990" i="3"/>
  <c r="G3542" i="3"/>
  <c r="G3221" i="3"/>
  <c r="G3047" i="3"/>
  <c r="G2927" i="3"/>
  <c r="G2783" i="3"/>
  <c r="G2687" i="3"/>
  <c r="G2559" i="3"/>
  <c r="G2431" i="3"/>
  <c r="G2327" i="3"/>
  <c r="G2199" i="3"/>
  <c r="G2095" i="3"/>
  <c r="G1975" i="3"/>
  <c r="G1863" i="3"/>
  <c r="G1775" i="3"/>
  <c r="G5149" i="3"/>
  <c r="G4565" i="3"/>
  <c r="G4117" i="3"/>
  <c r="G3669" i="3"/>
  <c r="G3430" i="3"/>
  <c r="G3194" i="3"/>
  <c r="G3102" i="3"/>
  <c r="G5407" i="3"/>
  <c r="G4550" i="3"/>
  <c r="G4198" i="3"/>
  <c r="G3750" i="3"/>
  <c r="G3478" i="3"/>
  <c r="G3226" i="3"/>
  <c r="G3107" i="3"/>
  <c r="G3027" i="3"/>
  <c r="G2947" i="3"/>
  <c r="G2851" i="3"/>
  <c r="G2771" i="3"/>
  <c r="G2691" i="3"/>
  <c r="G2595" i="3"/>
  <c r="G2515" i="3"/>
  <c r="G2435" i="3"/>
  <c r="G2339" i="3"/>
  <c r="G2259" i="3"/>
  <c r="G2179" i="3"/>
  <c r="G2083" i="3"/>
  <c r="G2003" i="3"/>
  <c r="G1923" i="3"/>
  <c r="G1827" i="3"/>
  <c r="G1747" i="3"/>
  <c r="G4909" i="3"/>
  <c r="G4177" i="3"/>
  <c r="G3665" i="3"/>
  <c r="G3337" i="3"/>
  <c r="G3108" i="3"/>
  <c r="G2990" i="3"/>
  <c r="G2884" i="3"/>
  <c r="G2756" i="3"/>
  <c r="G2649" i="3"/>
  <c r="G2542" i="3"/>
  <c r="G2414" i="3"/>
  <c r="G2308" i="3"/>
  <c r="G2201" i="3"/>
  <c r="G2073" i="3"/>
  <c r="G1966" i="3"/>
  <c r="G1860" i="3"/>
  <c r="G1733" i="3"/>
  <c r="G1653" i="3"/>
  <c r="G1573" i="3"/>
  <c r="G1477" i="3"/>
  <c r="G1397" i="3"/>
  <c r="G1317" i="3"/>
  <c r="G1221" i="3"/>
  <c r="G1141" i="3"/>
  <c r="G1061" i="3"/>
  <c r="G965" i="3"/>
  <c r="G885" i="3"/>
  <c r="G805" i="3"/>
  <c r="G709" i="3"/>
  <c r="G629" i="3"/>
  <c r="G549" i="3"/>
  <c r="G453" i="3"/>
  <c r="G373" i="3"/>
  <c r="G293" i="3"/>
  <c r="G197" i="3"/>
  <c r="G117" i="3"/>
  <c r="G37" i="3"/>
  <c r="G1291" i="3"/>
  <c r="G1131" i="3"/>
  <c r="G971" i="3"/>
  <c r="G787" i="3"/>
  <c r="G627" i="3"/>
  <c r="G459" i="3"/>
  <c r="G259" i="3"/>
  <c r="G99" i="3"/>
  <c r="G4680" i="3"/>
  <c r="G3417" i="3"/>
  <c r="G4885" i="3"/>
  <c r="G4273" i="3"/>
  <c r="G3813" i="3"/>
  <c r="G3453" i="3"/>
  <c r="G3224" i="3"/>
  <c r="G3106" i="3"/>
  <c r="G3010" i="3"/>
  <c r="G2925" i="3"/>
  <c r="G2840" i="3"/>
  <c r="G2754" i="3"/>
  <c r="G2669" i="3"/>
  <c r="G2584" i="3"/>
  <c r="G2498" i="3"/>
  <c r="G2413" i="3"/>
  <c r="G2328" i="3"/>
  <c r="G2242" i="3"/>
  <c r="G2157" i="3"/>
  <c r="G2072" i="3"/>
  <c r="G1986" i="3"/>
  <c r="G1901" i="3"/>
  <c r="G1816" i="3"/>
  <c r="G1732" i="3"/>
  <c r="G1668" i="3"/>
  <c r="G1604" i="3"/>
  <c r="G1540" i="3"/>
  <c r="G1476" i="3"/>
  <c r="G1412" i="3"/>
  <c r="G1348" i="3"/>
  <c r="G1284" i="3"/>
  <c r="G1220" i="3"/>
  <c r="G1156" i="3"/>
  <c r="G1092" i="3"/>
  <c r="G1028" i="3"/>
  <c r="G964" i="3"/>
  <c r="G900" i="3"/>
  <c r="G836" i="3"/>
  <c r="G772" i="3"/>
  <c r="G708" i="3"/>
  <c r="G644" i="3"/>
  <c r="G580" i="3"/>
  <c r="G516" i="3"/>
  <c r="G452" i="3"/>
  <c r="G388" i="3"/>
  <c r="G324" i="3"/>
  <c r="G260" i="3"/>
  <c r="G196" i="3"/>
  <c r="G132" i="3"/>
  <c r="G68" i="3"/>
  <c r="G1419" i="3"/>
  <c r="G1299" i="3"/>
  <c r="G1163" i="3"/>
  <c r="G1043" i="3"/>
  <c r="G915" i="3"/>
  <c r="G779" i="3"/>
  <c r="G659" i="3"/>
  <c r="G531" i="3"/>
  <c r="G403" i="3"/>
  <c r="G283" i="3"/>
  <c r="G163" i="3"/>
  <c r="G19" i="3"/>
  <c r="G4621" i="3"/>
  <c r="G3905" i="3"/>
  <c r="G3354" i="3"/>
  <c r="G4981" i="3"/>
  <c r="G4421" i="3"/>
  <c r="G4013" i="3"/>
  <c r="G3605" i="3"/>
  <c r="G3362" i="3"/>
  <c r="G3169" i="3"/>
  <c r="G3066" i="3"/>
  <c r="G2977" i="3"/>
  <c r="G2892" i="3"/>
  <c r="G2806" i="3"/>
  <c r="G2721" i="3"/>
  <c r="G2636" i="3"/>
  <c r="G2550" i="3"/>
  <c r="G2465" i="3"/>
  <c r="G2380" i="3"/>
  <c r="G2294" i="3"/>
  <c r="G2209" i="3"/>
  <c r="G2124" i="3"/>
  <c r="G2038" i="3"/>
  <c r="G1953" i="3"/>
  <c r="G1868" i="3"/>
  <c r="G1782" i="3"/>
  <c r="G1707" i="3"/>
  <c r="G1643" i="3"/>
  <c r="G6725" i="3"/>
  <c r="G6296" i="3"/>
  <c r="G5915" i="3"/>
  <c r="G6117" i="3"/>
  <c r="G5663" i="3"/>
  <c r="G6204" i="3"/>
  <c r="G7361" i="3"/>
  <c r="G5323" i="3"/>
  <c r="G5950" i="3"/>
  <c r="G6005" i="3"/>
  <c r="G4964" i="3"/>
  <c r="G5401" i="3"/>
  <c r="G4803" i="3"/>
  <c r="G6016" i="3"/>
  <c r="G5096" i="3"/>
  <c r="G4776" i="3"/>
  <c r="G5521" i="3"/>
  <c r="G4927" i="3"/>
  <c r="G5718" i="3"/>
  <c r="G4628" i="3"/>
  <c r="G4316" i="3"/>
  <c r="G3972" i="3"/>
  <c r="G3556" i="3"/>
  <c r="G3276" i="3"/>
  <c r="G5558" i="3"/>
  <c r="G4953" i="3"/>
  <c r="G4539" i="3"/>
  <c r="G4291" i="3"/>
  <c r="G4091" i="3"/>
  <c r="G3859" i="3"/>
  <c r="G3659" i="3"/>
  <c r="G3443" i="3"/>
  <c r="G3195" i="3"/>
  <c r="G5607" i="3"/>
  <c r="G4914" i="3"/>
  <c r="G4616" i="3"/>
  <c r="G4368" i="3"/>
  <c r="G4136" i="3"/>
  <c r="G3952" i="3"/>
  <c r="G3704" i="3"/>
  <c r="G3520" i="3"/>
  <c r="G3272" i="3"/>
  <c r="G5510" i="3"/>
  <c r="G4977" i="3"/>
  <c r="G4591" i="3"/>
  <c r="G4399" i="3"/>
  <c r="G4159" i="3"/>
  <c r="G3951" i="3"/>
  <c r="G3783" i="3"/>
  <c r="G3591" i="3"/>
  <c r="G3439" i="3"/>
  <c r="G3263" i="3"/>
  <c r="G5234" i="3"/>
  <c r="G4650" i="3"/>
  <c r="G4330" i="3"/>
  <c r="G4074" i="3"/>
  <c r="G3722" i="3"/>
  <c r="G5294" i="3"/>
  <c r="G4712" i="3"/>
  <c r="G4377" i="3"/>
  <c r="G4073" i="3"/>
  <c r="G3753" i="3"/>
  <c r="G5757" i="3"/>
  <c r="G4950" i="3"/>
  <c r="G4466" i="3"/>
  <c r="G4194" i="3"/>
  <c r="G3874" i="3"/>
  <c r="G6213" i="3"/>
  <c r="G6692" i="3"/>
  <c r="G7024" i="3"/>
  <c r="G7401" i="3"/>
  <c r="G6841" i="3"/>
  <c r="G5928" i="3"/>
  <c r="G5808" i="3"/>
  <c r="G5092" i="3"/>
  <c r="G5206" i="3"/>
  <c r="G6440" i="3"/>
  <c r="G5008" i="3"/>
  <c r="G5409" i="3"/>
  <c r="G4791" i="3"/>
  <c r="G4580" i="3"/>
  <c r="G4004" i="3"/>
  <c r="G3484" i="3"/>
  <c r="G5494" i="3"/>
  <c r="G4694" i="3"/>
  <c r="G4243" i="3"/>
  <c r="G3955" i="3"/>
  <c r="G3571" i="3"/>
  <c r="G3187" i="3"/>
  <c r="G5154" i="3"/>
  <c r="G4536" i="3"/>
  <c r="G4216" i="3"/>
  <c r="G3848" i="3"/>
  <c r="G3448" i="3"/>
  <c r="G6395" i="3"/>
  <c r="G4785" i="3"/>
  <c r="G4423" i="3"/>
  <c r="G4063" i="3"/>
  <c r="G3775" i="3"/>
  <c r="G3495" i="3"/>
  <c r="G3239" i="3"/>
  <c r="G4742" i="3"/>
  <c r="G4250" i="3"/>
  <c r="G3690" i="3"/>
  <c r="G5093" i="3"/>
  <c r="G4313" i="3"/>
  <c r="G3801" i="3"/>
  <c r="G5519" i="3"/>
  <c r="G4450" i="3"/>
  <c r="G4034" i="3"/>
  <c r="G5935" i="3"/>
  <c r="G4750" i="3"/>
  <c r="G4254" i="3"/>
  <c r="G3870" i="3"/>
  <c r="G3502" i="3"/>
  <c r="G5471" i="3"/>
  <c r="G4310" i="3"/>
  <c r="G3610" i="3"/>
  <c r="G3185" i="3"/>
  <c r="G3023" i="3"/>
  <c r="G2847" i="3"/>
  <c r="G2647" i="3"/>
  <c r="G2503" i="3"/>
  <c r="G2351" i="3"/>
  <c r="G2191" i="3"/>
  <c r="G2047" i="3"/>
  <c r="G1911" i="3"/>
  <c r="G1767" i="3"/>
  <c r="G4957" i="3"/>
  <c r="G4309" i="3"/>
  <c r="G3637" i="3"/>
  <c r="G3321" i="3"/>
  <c r="G3126" i="3"/>
  <c r="G5279" i="3"/>
  <c r="G4454" i="3"/>
  <c r="G3942" i="3"/>
  <c r="G3405" i="3"/>
  <c r="G3163" i="3"/>
  <c r="G3067" i="3"/>
  <c r="G2939" i="3"/>
  <c r="G2827" i="3"/>
  <c r="G2715" i="3"/>
  <c r="G2587" i="3"/>
  <c r="G2491" i="3"/>
  <c r="G2379" i="3"/>
  <c r="G2251" i="3"/>
  <c r="G2139" i="3"/>
  <c r="G2043" i="3"/>
  <c r="G1915" i="3"/>
  <c r="G1803" i="3"/>
  <c r="G5208" i="3"/>
  <c r="G4129" i="3"/>
  <c r="G3546" i="3"/>
  <c r="G3172" i="3"/>
  <c r="G2980" i="3"/>
  <c r="G2830" i="3"/>
  <c r="G2702" i="3"/>
  <c r="G2532" i="3"/>
  <c r="G2382" i="3"/>
  <c r="G2233" i="3"/>
  <c r="G2062" i="3"/>
  <c r="G1934" i="3"/>
  <c r="G1785" i="3"/>
  <c r="G1645" i="3"/>
  <c r="G1533" i="3"/>
  <c r="G1437" i="3"/>
  <c r="G1309" i="3"/>
  <c r="G1197" i="3"/>
  <c r="G1085" i="3"/>
  <c r="G957" i="3"/>
  <c r="G861" i="3"/>
  <c r="G6436" i="3"/>
  <c r="G6512" i="3"/>
  <c r="G7311" i="3"/>
  <c r="G5904" i="3"/>
  <c r="G5814" i="3"/>
  <c r="G5576" i="3"/>
  <c r="G5044" i="3"/>
  <c r="G5075" i="3"/>
  <c r="G5991" i="3"/>
  <c r="G4936" i="3"/>
  <c r="G5393" i="3"/>
  <c r="G6113" i="3"/>
  <c r="G4572" i="3"/>
  <c r="G3916" i="3"/>
  <c r="G3476" i="3"/>
  <c r="G5430" i="3"/>
  <c r="G4595" i="3"/>
  <c r="G4227" i="3"/>
  <c r="G3835" i="3"/>
  <c r="G3539" i="3"/>
  <c r="G6920" i="3"/>
  <c r="G5074" i="3"/>
  <c r="G4496" i="3"/>
  <c r="G4112" i="3"/>
  <c r="G3824" i="3"/>
  <c r="G3440" i="3"/>
  <c r="G5948" i="3"/>
  <c r="G4769" i="3"/>
  <c r="G4335" i="3"/>
  <c r="G4039" i="3"/>
  <c r="G3711" i="3"/>
  <c r="G3455" i="3"/>
  <c r="G6173" i="3"/>
  <c r="G4634" i="3"/>
  <c r="G4138" i="3"/>
  <c r="G3674" i="3"/>
  <c r="G4837" i="3"/>
  <c r="G4297" i="3"/>
  <c r="G3737" i="3"/>
  <c r="G5327" i="3"/>
  <c r="G4434" i="3"/>
  <c r="G3922" i="3"/>
  <c r="G5631" i="3"/>
  <c r="G4638" i="3"/>
  <c r="G4158" i="3"/>
  <c r="G3758" i="3"/>
  <c r="G3390" i="3"/>
  <c r="G5343" i="3"/>
  <c r="G4278" i="3"/>
  <c r="G3565" i="3"/>
  <c r="G3175" i="3"/>
  <c r="G3015" i="3"/>
  <c r="G2791" i="3"/>
  <c r="G2639" i="3"/>
  <c r="G2495" i="3"/>
  <c r="G2335" i="3"/>
  <c r="G2183" i="3"/>
  <c r="G2031" i="3"/>
  <c r="G1895" i="3"/>
  <c r="G7274" i="3"/>
  <c r="G4706" i="3"/>
  <c r="G4149" i="3"/>
  <c r="G3606" i="3"/>
  <c r="G3302" i="3"/>
  <c r="G3110" i="3"/>
  <c r="G5182" i="3"/>
  <c r="G4422" i="3"/>
  <c r="G3782" i="3"/>
  <c r="G3386" i="3"/>
  <c r="G3155" i="3"/>
  <c r="G3035" i="3"/>
  <c r="G2915" i="3"/>
  <c r="G2819" i="3"/>
  <c r="G2699" i="3"/>
  <c r="G2579" i="3"/>
  <c r="G2467" i="3"/>
  <c r="G2363" i="3"/>
  <c r="G2243" i="3"/>
  <c r="G2131" i="3"/>
  <c r="G2011" i="3"/>
  <c r="G1891" i="3"/>
  <c r="G1795" i="3"/>
  <c r="G5005" i="3"/>
  <c r="G4077" i="3"/>
  <c r="G3457" i="3"/>
  <c r="G3146" i="3"/>
  <c r="G2969" i="3"/>
  <c r="G2820" i="3"/>
  <c r="G2660" i="3"/>
  <c r="G2500" i="3"/>
  <c r="G2372" i="3"/>
  <c r="G2212" i="3"/>
  <c r="G2052" i="3"/>
  <c r="G1902" i="3"/>
  <c r="G1764" i="3"/>
  <c r="G1637" i="3"/>
  <c r="G1525" i="3"/>
  <c r="G1405" i="3"/>
  <c r="G1285" i="3"/>
  <c r="G1189" i="3"/>
  <c r="G1069" i="3"/>
  <c r="G949" i="3"/>
  <c r="G837" i="3"/>
  <c r="G733" i="3"/>
  <c r="G613" i="3"/>
  <c r="G501" i="3"/>
  <c r="G381" i="3"/>
  <c r="G261" i="3"/>
  <c r="G165" i="3"/>
  <c r="G45" i="3"/>
  <c r="G1267" i="3"/>
  <c r="G1035" i="3"/>
  <c r="G827" i="3"/>
  <c r="G595" i="3"/>
  <c r="G355" i="3"/>
  <c r="G115" i="3"/>
  <c r="G4209" i="3"/>
  <c r="G5884" i="3"/>
  <c r="G4325" i="3"/>
  <c r="G3661" i="3"/>
  <c r="G3334" i="3"/>
  <c r="G3120" i="3"/>
  <c r="G2989" i="3"/>
  <c r="G2882" i="3"/>
  <c r="G2765" i="3"/>
  <c r="G2648" i="3"/>
  <c r="G2541" i="3"/>
  <c r="G2424" i="3"/>
  <c r="G2306" i="3"/>
  <c r="G2200" i="3"/>
  <c r="G2082" i="3"/>
  <c r="G1965" i="3"/>
  <c r="G1858" i="3"/>
  <c r="G1741" i="3"/>
  <c r="G1652" i="3"/>
  <c r="G1572" i="3"/>
  <c r="G1484" i="3"/>
  <c r="G1396" i="3"/>
  <c r="G1316" i="3"/>
  <c r="G1228" i="3"/>
  <c r="G1140" i="3"/>
  <c r="G1060" i="3"/>
  <c r="G972" i="3"/>
  <c r="G884" i="3"/>
  <c r="G804" i="3"/>
  <c r="G716" i="3"/>
  <c r="G628" i="3"/>
  <c r="G548" i="3"/>
  <c r="G460" i="3"/>
  <c r="G372" i="3"/>
  <c r="G292" i="3"/>
  <c r="G204" i="3"/>
  <c r="G116" i="3"/>
  <c r="G36" i="3"/>
  <c r="G1315" i="3"/>
  <c r="G1139" i="3"/>
  <c r="G979" i="3"/>
  <c r="G795" i="3"/>
  <c r="G619" i="3"/>
  <c r="G467" i="3"/>
  <c r="G7219" i="3"/>
  <c r="G6914" i="3"/>
  <c r="G6205" i="3"/>
  <c r="G5648" i="3"/>
  <c r="G5315" i="3"/>
  <c r="G5432" i="3"/>
  <c r="G4668" i="3"/>
  <c r="G4947" i="3"/>
  <c r="G5570" i="3"/>
  <c r="G6698" i="3"/>
  <c r="G5151" i="3"/>
  <c r="G5162" i="3"/>
  <c r="G4380" i="3"/>
  <c r="G3788" i="3"/>
  <c r="G3260" i="3"/>
  <c r="G5097" i="3"/>
  <c r="G4507" i="3"/>
  <c r="G4123" i="3"/>
  <c r="G3795" i="3"/>
  <c r="G3403" i="3"/>
  <c r="G6530" i="3"/>
  <c r="G4818" i="3"/>
  <c r="G4408" i="3"/>
  <c r="G4080" i="3"/>
  <c r="G3696" i="3"/>
  <c r="G3392" i="3"/>
  <c r="G5350" i="3"/>
  <c r="G4678" i="3"/>
  <c r="G4295" i="3"/>
  <c r="G3943" i="3"/>
  <c r="G3695" i="3"/>
  <c r="G3375" i="3"/>
  <c r="G5551" i="3"/>
  <c r="G4506" i="3"/>
  <c r="G3962" i="3"/>
  <c r="G6558" i="3"/>
  <c r="G4569" i="3"/>
  <c r="G4153" i="3"/>
  <c r="G3625" i="3"/>
  <c r="G4918" i="3"/>
  <c r="G4306" i="3"/>
  <c r="G3810" i="3"/>
  <c r="G5134" i="3"/>
  <c r="G4510" i="3"/>
  <c r="G4110" i="3"/>
  <c r="G3710" i="3"/>
  <c r="G3342" i="3"/>
  <c r="G5022" i="3"/>
  <c r="G4022" i="3"/>
  <c r="G3414" i="3"/>
  <c r="G3119" i="3"/>
  <c r="G2951" i="3"/>
  <c r="G2767" i="3"/>
  <c r="G2623" i="3"/>
  <c r="G2463" i="3"/>
  <c r="G2279" i="3"/>
  <c r="G2135" i="3"/>
  <c r="G1983" i="3"/>
  <c r="G1847" i="3"/>
  <c r="G6292" i="3"/>
  <c r="G4597" i="3"/>
  <c r="G4053" i="3"/>
  <c r="G3562" i="3"/>
  <c r="G3207" i="3"/>
  <c r="G3062" i="3"/>
  <c r="G4862" i="3"/>
  <c r="G4230" i="3"/>
  <c r="G3686" i="3"/>
  <c r="G3350" i="3"/>
  <c r="G3131" i="3"/>
  <c r="G3011" i="3"/>
  <c r="G2899" i="3"/>
  <c r="G2779" i="3"/>
  <c r="G2659" i="3"/>
  <c r="G2563" i="3"/>
  <c r="G2443" i="3"/>
  <c r="G2323" i="3"/>
  <c r="G2211" i="3"/>
  <c r="G2107" i="3"/>
  <c r="G1987" i="3"/>
  <c r="G1875" i="3"/>
  <c r="G1755" i="3"/>
  <c r="G4589" i="3"/>
  <c r="G3973" i="3"/>
  <c r="G3366" i="3"/>
  <c r="G3082" i="3"/>
  <c r="G2926" i="3"/>
  <c r="G2788" i="3"/>
  <c r="G2628" i="3"/>
  <c r="G2478" i="3"/>
  <c r="G2318" i="3"/>
  <c r="G2158" i="3"/>
  <c r="G2030" i="3"/>
  <c r="G1870" i="3"/>
  <c r="G1717" i="3"/>
  <c r="G1605" i="3"/>
  <c r="G1501" i="3"/>
  <c r="G1381" i="3"/>
  <c r="G1269" i="3"/>
  <c r="G1149" i="3"/>
  <c r="G1029" i="3"/>
  <c r="G933" i="3"/>
  <c r="G813" i="3"/>
  <c r="G693" i="3"/>
  <c r="G581" i="3"/>
  <c r="G477" i="3"/>
  <c r="G357" i="3"/>
  <c r="G245" i="3"/>
  <c r="G125" i="3"/>
  <c r="G5" i="3"/>
  <c r="G1235" i="3"/>
  <c r="G987" i="3"/>
  <c r="G747" i="3"/>
  <c r="G523" i="3"/>
  <c r="G307" i="3"/>
  <c r="G67" i="3"/>
  <c r="G3953" i="3"/>
  <c r="G4989" i="3"/>
  <c r="G4173" i="3"/>
  <c r="G3573" i="3"/>
  <c r="G3245" i="3"/>
  <c r="G3081" i="3"/>
  <c r="G2968" i="3"/>
  <c r="G2850" i="3"/>
  <c r="G2733" i="3"/>
  <c r="G2626" i="3"/>
  <c r="G2509" i="3"/>
  <c r="G6040" i="3"/>
  <c r="G6554" i="3"/>
  <c r="G6776" i="3"/>
  <c r="G5328" i="3"/>
  <c r="G5385" i="3"/>
  <c r="G5362" i="3"/>
  <c r="G5167" i="3"/>
  <c r="G4906" i="3"/>
  <c r="G3780" i="3"/>
  <c r="G6109" i="3"/>
  <c r="G4419" i="3"/>
  <c r="G3827" i="3"/>
  <c r="G3315" i="3"/>
  <c r="G4802" i="3"/>
  <c r="G4240" i="3"/>
  <c r="G3648" i="3"/>
  <c r="G5382" i="3"/>
  <c r="G4543" i="3"/>
  <c r="G3911" i="3"/>
  <c r="G3551" i="3"/>
  <c r="G5062" i="3"/>
  <c r="G4106" i="3"/>
  <c r="G5157" i="3"/>
  <c r="G4009" i="3"/>
  <c r="G5583" i="3"/>
  <c r="G4130" i="3"/>
  <c r="G5567" i="3"/>
  <c r="G4366" i="3"/>
  <c r="G3598" i="3"/>
  <c r="G3200" i="3"/>
  <c r="G3862" i="3"/>
  <c r="G3143" i="3"/>
  <c r="G2863" i="3"/>
  <c r="G2607" i="3"/>
  <c r="G2391" i="3"/>
  <c r="G2111" i="3"/>
  <c r="G1855" i="3"/>
  <c r="G5085" i="3"/>
  <c r="G3925" i="3"/>
  <c r="G3338" i="3"/>
  <c r="G3046" i="3"/>
  <c r="G4294" i="3"/>
  <c r="G3533" i="3"/>
  <c r="G3099" i="3"/>
  <c r="G2955" i="3"/>
  <c r="G2755" i="3"/>
  <c r="G2571" i="3"/>
  <c r="G2395" i="3"/>
  <c r="G2203" i="3"/>
  <c r="G2051" i="3"/>
  <c r="G1851" i="3"/>
  <c r="G4797" i="3"/>
  <c r="G3617" i="3"/>
  <c r="G3069" i="3"/>
  <c r="G2841" i="3"/>
  <c r="G2585" i="3"/>
  <c r="G2361" i="3"/>
  <c r="G2126" i="3"/>
  <c r="G1849" i="3"/>
  <c r="G1661" i="3"/>
  <c r="G1461" i="3"/>
  <c r="G1277" i="3"/>
  <c r="G1117" i="3"/>
  <c r="G925" i="3"/>
  <c r="G757" i="3"/>
  <c r="G605" i="3"/>
  <c r="G437" i="3"/>
  <c r="G301" i="3"/>
  <c r="G157" i="3"/>
  <c r="G1387" i="3"/>
  <c r="G1107" i="3"/>
  <c r="G763" i="3"/>
  <c r="G475" i="3"/>
  <c r="G187" i="3"/>
  <c r="G4109" i="3"/>
  <c r="G4696" i="3"/>
  <c r="G3869" i="3"/>
  <c r="G3306" i="3"/>
  <c r="G3056" i="3"/>
  <c r="G2904" i="3"/>
  <c r="G2744" i="3"/>
  <c r="G2594" i="3"/>
  <c r="G2456" i="3"/>
  <c r="G2317" i="3"/>
  <c r="G2189" i="3"/>
  <c r="G2050" i="3"/>
  <c r="G1933" i="3"/>
  <c r="G1794" i="3"/>
  <c r="G1692" i="3"/>
  <c r="G1588" i="3"/>
  <c r="G1500" i="3"/>
  <c r="G1388" i="3"/>
  <c r="G1292" i="3"/>
  <c r="G1196" i="3"/>
  <c r="G1100" i="3"/>
  <c r="G1004" i="3"/>
  <c r="G908" i="3"/>
  <c r="G812" i="3"/>
  <c r="G700" i="3"/>
  <c r="G612" i="3"/>
  <c r="G508" i="3"/>
  <c r="G420" i="3"/>
  <c r="G316" i="3"/>
  <c r="G228" i="3"/>
  <c r="G124" i="3"/>
  <c r="G28" i="3"/>
  <c r="G1259" i="3"/>
  <c r="G1091" i="3"/>
  <c r="G875" i="3"/>
  <c r="G699" i="3"/>
  <c r="G499" i="3"/>
  <c r="G331" i="3"/>
  <c r="G139" i="3"/>
  <c r="G5534" i="3"/>
  <c r="G4161" i="3"/>
  <c r="G7009" i="3"/>
  <c r="G4686" i="3"/>
  <c r="G4165" i="3"/>
  <c r="G3570" i="3"/>
  <c r="G3273" i="3"/>
  <c r="G3105" i="3"/>
  <c r="G2966" i="3"/>
  <c r="G2860" i="3"/>
  <c r="G2753" i="3"/>
  <c r="G2625" i="3"/>
  <c r="G2518" i="3"/>
  <c r="G2412" i="3"/>
  <c r="G2284" i="3"/>
  <c r="G2177" i="3"/>
  <c r="G2070" i="3"/>
  <c r="G1942" i="3"/>
  <c r="G1836" i="3"/>
  <c r="G1731" i="3"/>
  <c r="G1635" i="3"/>
  <c r="G1571" i="3"/>
  <c r="G1507" i="3"/>
  <c r="G1443" i="3"/>
  <c r="G4674" i="3"/>
  <c r="G3845" i="3"/>
  <c r="G3282" i="3"/>
  <c r="G3073" i="3"/>
  <c r="G2930" i="3"/>
  <c r="G2793" i="3"/>
  <c r="G2656" i="3"/>
  <c r="G2522" i="3"/>
  <c r="G2385" i="3"/>
  <c r="G2248" i="3"/>
  <c r="G2110" i="3"/>
  <c r="G1973" i="3"/>
  <c r="G1840" i="3"/>
  <c r="G1711" i="3"/>
  <c r="G1608" i="3"/>
  <c r="G1505" i="3"/>
  <c r="G1402" i="3"/>
  <c r="G1302" i="3"/>
  <c r="G1199" i="3"/>
  <c r="G1096" i="3"/>
  <c r="G993" i="3"/>
  <c r="G890" i="3"/>
  <c r="G790" i="3"/>
  <c r="G687" i="3"/>
  <c r="G584" i="3"/>
  <c r="G481" i="3"/>
  <c r="G378" i="3"/>
  <c r="G278" i="3"/>
  <c r="G175" i="3"/>
  <c r="G72" i="3"/>
  <c r="G7" i="3"/>
  <c r="G3553" i="3"/>
  <c r="G3013" i="3"/>
  <c r="G2757" i="3"/>
  <c r="G2464" i="3"/>
  <c r="G2208" i="3"/>
  <c r="G1937" i="3"/>
  <c r="G209" i="3"/>
  <c r="G6" i="3"/>
  <c r="G3621" i="3"/>
  <c r="G3026" i="3"/>
  <c r="G2737" i="3"/>
  <c r="G2462" i="3"/>
  <c r="G2206" i="3"/>
  <c r="G1917" i="3"/>
  <c r="G1680" i="3"/>
  <c r="G1474" i="3"/>
  <c r="G1246" i="3"/>
  <c r="G962" i="3"/>
  <c r="G670" i="3"/>
  <c r="G375" i="3"/>
  <c r="G55" i="3"/>
  <c r="G3216" i="3"/>
  <c r="G2736" i="3"/>
  <c r="G2324" i="3"/>
  <c r="G1930" i="3"/>
  <c r="G1590" i="3"/>
  <c r="G1295" i="3"/>
  <c r="G950" i="3"/>
  <c r="G655" i="3"/>
  <c r="G346" i="3"/>
  <c r="G40" i="3"/>
  <c r="G3526" i="3"/>
  <c r="G3005" i="3"/>
  <c r="G4557" i="3"/>
  <c r="G3741" i="3"/>
  <c r="G3230" i="3"/>
  <c r="G3049" i="3"/>
  <c r="G2910" i="3"/>
  <c r="G2773" i="3"/>
  <c r="G2640" i="3"/>
  <c r="G2502" i="3"/>
  <c r="G2365" i="3"/>
  <c r="G2228" i="3"/>
  <c r="G2090" i="3"/>
  <c r="G1957" i="3"/>
  <c r="G1820" i="3"/>
  <c r="G1696" i="3"/>
  <c r="G1593" i="3"/>
  <c r="G1490" i="3"/>
  <c r="G1390" i="3"/>
  <c r="G1287" i="3"/>
  <c r="G1184" i="3"/>
  <c r="G1081" i="3"/>
  <c r="G978" i="3"/>
  <c r="G878" i="3"/>
  <c r="G775" i="3"/>
  <c r="G672" i="3"/>
  <c r="G569" i="3"/>
  <c r="G466" i="3"/>
  <c r="G366" i="3"/>
  <c r="G263" i="3"/>
  <c r="G160" i="3"/>
  <c r="G46" i="3"/>
  <c r="G4141" i="3"/>
  <c r="G3088" i="3"/>
  <c r="G2805" i="3"/>
  <c r="G2534" i="3"/>
  <c r="G2260" i="3"/>
  <c r="G1989" i="3"/>
  <c r="G1748" i="3"/>
  <c r="G1642" i="3"/>
  <c r="G1542" i="3"/>
  <c r="G1439" i="3"/>
  <c r="G1336" i="3"/>
  <c r="G1233" i="3"/>
  <c r="G1130" i="3"/>
  <c r="G1030" i="3"/>
  <c r="G927" i="3"/>
  <c r="G824" i="3"/>
  <c r="G721" i="3"/>
  <c r="G618" i="3"/>
  <c r="G518" i="3"/>
  <c r="G401" i="3"/>
  <c r="G298" i="3"/>
  <c r="G120" i="3"/>
  <c r="G4813" i="3"/>
  <c r="G3217" i="3"/>
  <c r="G2908" i="3"/>
  <c r="G2652" i="3"/>
  <c r="G2377" i="3"/>
  <c r="G2088" i="3"/>
  <c r="G1813" i="3"/>
  <c r="G1577" i="3"/>
  <c r="G7039" i="3"/>
  <c r="G5509" i="3"/>
  <c r="G6479" i="3"/>
  <c r="G5799" i="3"/>
  <c r="G5019" i="3"/>
  <c r="G5088" i="3"/>
  <c r="G5071" i="3"/>
  <c r="G4612" i="3"/>
  <c r="G3684" i="3"/>
  <c r="G5334" i="3"/>
  <c r="G4379" i="3"/>
  <c r="G3731" i="3"/>
  <c r="G3275" i="3"/>
  <c r="G4679" i="3"/>
  <c r="G4104" i="3"/>
  <c r="G3592" i="3"/>
  <c r="G5318" i="3"/>
  <c r="G4471" i="3"/>
  <c r="G3903" i="3"/>
  <c r="G3383" i="3"/>
  <c r="G5030" i="3"/>
  <c r="G3946" i="3"/>
  <c r="G5125" i="3"/>
  <c r="G3993" i="3"/>
  <c r="G5014" i="3"/>
  <c r="G4082" i="3"/>
  <c r="G5070" i="3"/>
  <c r="G4286" i="3"/>
  <c r="G3582" i="3"/>
  <c r="G5086" i="3"/>
  <c r="G3830" i="3"/>
  <c r="G3111" i="3"/>
  <c r="G2855" i="3"/>
  <c r="G2567" i="3"/>
  <c r="G2319" i="3"/>
  <c r="G2063" i="3"/>
  <c r="G1839" i="3"/>
  <c r="G5021" i="3"/>
  <c r="G3893" i="3"/>
  <c r="G3285" i="3"/>
  <c r="G7022" i="3"/>
  <c r="G4166" i="3"/>
  <c r="G3497" i="3"/>
  <c r="G3091" i="3"/>
  <c r="G2907" i="3"/>
  <c r="G2747" i="3"/>
  <c r="G2555" i="3"/>
  <c r="G2387" i="3"/>
  <c r="G2187" i="3"/>
  <c r="G1995" i="3"/>
  <c r="G1819" i="3"/>
  <c r="G4541" i="3"/>
  <c r="G3578" i="3"/>
  <c r="G3057" i="3"/>
  <c r="G2809" i="3"/>
  <c r="G2574" i="3"/>
  <c r="G2297" i="3"/>
  <c r="G2105" i="3"/>
  <c r="G1817" i="3"/>
  <c r="G1629" i="3"/>
  <c r="G1453" i="3"/>
  <c r="G1261" i="3"/>
  <c r="G1093" i="3"/>
  <c r="G893" i="3"/>
  <c r="G749" i="3"/>
  <c r="G573" i="3"/>
  <c r="G429" i="3"/>
  <c r="G285" i="3"/>
  <c r="G109" i="3"/>
  <c r="G1371" i="3"/>
  <c r="G1083" i="3"/>
  <c r="G731" i="3"/>
  <c r="G443" i="3"/>
  <c r="G171" i="3"/>
  <c r="G3853" i="3"/>
  <c r="G4637" i="3"/>
  <c r="G3761" i="3"/>
  <c r="G3205" i="3"/>
  <c r="G3042" i="3"/>
  <c r="G2893" i="3"/>
  <c r="G2722" i="3"/>
  <c r="G2573" i="3"/>
  <c r="G2445" i="3"/>
  <c r="G2296" i="3"/>
  <c r="G2168" i="3"/>
  <c r="G2040" i="3"/>
  <c r="G1912" i="3"/>
  <c r="G1784" i="3"/>
  <c r="G1676" i="3"/>
  <c r="G1580" i="3"/>
  <c r="G1468" i="3"/>
  <c r="G1380" i="3"/>
  <c r="G1276" i="3"/>
  <c r="G1188" i="3"/>
  <c r="G1084" i="3"/>
  <c r="G996" i="3"/>
  <c r="G892" i="3"/>
  <c r="G796" i="3"/>
  <c r="G692" i="3"/>
  <c r="G604" i="3"/>
  <c r="G500" i="3"/>
  <c r="G412" i="3"/>
  <c r="G308" i="3"/>
  <c r="G220" i="3"/>
  <c r="G108" i="3"/>
  <c r="G12" i="3"/>
  <c r="G1243" i="3"/>
  <c r="G1059" i="3"/>
  <c r="G859" i="3"/>
  <c r="G675" i="3"/>
  <c r="G483" i="3"/>
  <c r="G299" i="3"/>
  <c r="G123" i="3"/>
  <c r="G5326" i="3"/>
  <c r="G4005" i="3"/>
  <c r="G6252" i="3"/>
  <c r="G4625" i="3"/>
  <c r="G4065" i="3"/>
  <c r="G3537" i="3"/>
  <c r="G3242" i="3"/>
  <c r="G3080" i="3"/>
  <c r="G2956" i="3"/>
  <c r="G2849" i="3"/>
  <c r="G2732" i="3"/>
  <c r="G2614" i="3"/>
  <c r="G2508" i="3"/>
  <c r="G2390" i="3"/>
  <c r="G2273" i="3"/>
  <c r="G2166" i="3"/>
  <c r="G2049" i="3"/>
  <c r="G1932" i="3"/>
  <c r="G1825" i="3"/>
  <c r="G1715" i="3"/>
  <c r="G1627" i="3"/>
  <c r="G1563" i="3"/>
  <c r="G1499" i="3"/>
  <c r="G1435" i="3"/>
  <c r="G4561" i="3"/>
  <c r="G3745" i="3"/>
  <c r="G3234" i="3"/>
  <c r="G3050" i="3"/>
  <c r="G2912" i="3"/>
  <c r="G2778" i="3"/>
  <c r="G2641" i="3"/>
  <c r="G2504" i="3"/>
  <c r="G2366" i="3"/>
  <c r="G2229" i="3"/>
  <c r="G2096" i="3"/>
  <c r="G1958" i="3"/>
  <c r="G1821" i="3"/>
  <c r="G1697" i="3"/>
  <c r="G1594" i="3"/>
  <c r="G1494" i="3"/>
  <c r="G1391" i="3"/>
  <c r="G1288" i="3"/>
  <c r="G1185" i="3"/>
  <c r="G1082" i="3"/>
  <c r="G982" i="3"/>
  <c r="G879" i="3"/>
  <c r="G776" i="3"/>
  <c r="G673" i="3"/>
  <c r="G570" i="3"/>
  <c r="G470" i="3"/>
  <c r="G367" i="3"/>
  <c r="G264" i="3"/>
  <c r="G161" i="3"/>
  <c r="G58" i="3"/>
  <c r="G6622" i="3"/>
  <c r="G3434" i="3"/>
  <c r="G2976" i="3"/>
  <c r="G2720" i="3"/>
  <c r="G2430" i="3"/>
  <c r="G2193" i="3"/>
  <c r="G1904" i="3"/>
  <c r="G184" i="3"/>
  <c r="G5653" i="3"/>
  <c r="G3490" i="3"/>
  <c r="G2993" i="3"/>
  <c r="G2704" i="3"/>
  <c r="G2429" i="3"/>
  <c r="G2173" i="3"/>
  <c r="G1884" i="3"/>
  <c r="G1655" i="3"/>
  <c r="G1449" i="3"/>
  <c r="G1218" i="3"/>
  <c r="G937" i="3"/>
  <c r="G631" i="3"/>
  <c r="G336" i="3"/>
  <c r="G16" i="3"/>
  <c r="G3141" i="3"/>
  <c r="G2717" i="3"/>
  <c r="G2272" i="3"/>
  <c r="G1864" i="3"/>
  <c r="G1551" i="3"/>
  <c r="G1256" i="3"/>
  <c r="G911" i="3"/>
  <c r="G616" i="3"/>
  <c r="G310" i="3"/>
  <c r="G6089" i="3"/>
  <c r="G3409" i="3"/>
  <c r="G2972" i="3"/>
  <c r="G4453" i="3"/>
  <c r="G3633" i="3"/>
  <c r="G3198" i="3"/>
  <c r="G3029" i="3"/>
  <c r="G2896" i="3"/>
  <c r="G2758" i="3"/>
  <c r="G2621" i="3"/>
  <c r="G2484" i="3"/>
  <c r="G2346" i="3"/>
  <c r="G2213" i="3"/>
  <c r="G2076" i="3"/>
  <c r="G1938" i="3"/>
  <c r="G1801" i="3"/>
  <c r="G1682" i="3"/>
  <c r="G1582" i="3"/>
  <c r="G1479" i="3"/>
  <c r="G1376" i="3"/>
  <c r="G1273" i="3"/>
  <c r="G1170" i="3"/>
  <c r="G1070" i="3"/>
  <c r="G967" i="3"/>
  <c r="G864" i="3"/>
  <c r="G761" i="3"/>
  <c r="G658" i="3"/>
  <c r="G558" i="3"/>
  <c r="G455" i="3"/>
  <c r="G352" i="3"/>
  <c r="G249" i="3"/>
  <c r="G146" i="3"/>
  <c r="G18" i="3"/>
  <c r="G3937" i="3"/>
  <c r="G3065" i="3"/>
  <c r="G2772" i="3"/>
  <c r="G2501" i="3"/>
  <c r="G2226" i="3"/>
  <c r="G1952" i="3"/>
  <c r="G1734" i="3"/>
  <c r="G1631" i="3"/>
  <c r="G1528" i="3"/>
  <c r="G1425" i="3"/>
  <c r="G1322" i="3"/>
  <c r="G1222" i="3"/>
  <c r="G1119" i="3"/>
  <c r="G6107" i="3"/>
  <c r="G5205" i="3"/>
  <c r="G7215" i="3"/>
  <c r="G4700" i="3"/>
  <c r="G4707" i="3"/>
  <c r="G6634" i="3"/>
  <c r="G4847" i="3"/>
  <c r="G4188" i="3"/>
  <c r="G3348" i="3"/>
  <c r="G4777" i="3"/>
  <c r="G4083" i="3"/>
  <c r="G3579" i="3"/>
  <c r="G5447" i="3"/>
  <c r="G4488" i="3"/>
  <c r="G3944" i="3"/>
  <c r="G3312" i="3"/>
  <c r="G4929" i="3"/>
  <c r="G4207" i="3"/>
  <c r="G3703" i="3"/>
  <c r="G3295" i="3"/>
  <c r="G4490" i="3"/>
  <c r="G3754" i="3"/>
  <c r="G4537" i="3"/>
  <c r="G3689" i="3"/>
  <c r="G4661" i="3"/>
  <c r="G3698" i="3"/>
  <c r="G4782" i="3"/>
  <c r="G3966" i="3"/>
  <c r="G3358" i="3"/>
  <c r="G4534" i="3"/>
  <c r="G3397" i="3"/>
  <c r="G3031" i="3"/>
  <c r="G2719" i="3"/>
  <c r="G2479" i="3"/>
  <c r="G2255" i="3"/>
  <c r="G1967" i="3"/>
  <c r="G1783" i="3"/>
  <c r="G4405" i="3"/>
  <c r="G3585" i="3"/>
  <c r="G3166" i="3"/>
  <c r="G4798" i="3"/>
  <c r="G3974" i="3"/>
  <c r="G3241" i="3"/>
  <c r="G3019" i="3"/>
  <c r="G2843" i="3"/>
  <c r="G2651" i="3"/>
  <c r="G2499" i="3"/>
  <c r="G2307" i="3"/>
  <c r="G2123" i="3"/>
  <c r="G1947" i="3"/>
  <c r="G1739" i="3"/>
  <c r="G4333" i="3"/>
  <c r="G3225" i="3"/>
  <c r="G2958" i="3"/>
  <c r="G2724" i="3"/>
  <c r="G2468" i="3"/>
  <c r="G2244" i="3"/>
  <c r="G1977" i="3"/>
  <c r="G1725" i="3"/>
  <c r="G1565" i="3"/>
  <c r="G1373" i="3"/>
  <c r="G1205" i="3"/>
  <c r="G1013" i="3"/>
  <c r="G829" i="3"/>
  <c r="G677" i="3"/>
  <c r="G517" i="3"/>
  <c r="G365" i="3"/>
  <c r="G221" i="3"/>
  <c r="G69" i="3"/>
  <c r="G1251" i="3"/>
  <c r="G907" i="3"/>
  <c r="G643" i="3"/>
  <c r="G339" i="3"/>
  <c r="G11" i="3"/>
  <c r="G7146" i="3"/>
  <c r="G4225" i="3"/>
  <c r="G3481" i="3"/>
  <c r="G3157" i="3"/>
  <c r="G2978" i="3"/>
  <c r="G2818" i="3"/>
  <c r="G2680" i="3"/>
  <c r="G2530" i="3"/>
  <c r="G2381" i="3"/>
  <c r="G2253" i="3"/>
  <c r="G2125" i="3"/>
  <c r="G1997" i="3"/>
  <c r="G1869" i="3"/>
  <c r="G1724" i="3"/>
  <c r="G1636" i="3"/>
  <c r="G1532" i="3"/>
  <c r="G1444" i="3"/>
  <c r="G1340" i="3"/>
  <c r="G1252" i="3"/>
  <c r="G1148" i="3"/>
  <c r="G1052" i="3"/>
  <c r="G948" i="3"/>
  <c r="G860" i="3"/>
  <c r="G756" i="3"/>
  <c r="G668" i="3"/>
  <c r="G564" i="3"/>
  <c r="G476" i="3"/>
  <c r="G364" i="3"/>
  <c r="G268" i="3"/>
  <c r="G172" i="3"/>
  <c r="G76" i="3"/>
  <c r="G1379" i="3"/>
  <c r="G1179" i="3"/>
  <c r="G995" i="3"/>
  <c r="G771" i="3"/>
  <c r="G587" i="3"/>
  <c r="G395" i="3"/>
  <c r="G235" i="3"/>
  <c r="G75" i="3"/>
  <c r="G4573" i="3"/>
  <c r="G3601" i="3"/>
  <c r="G5374" i="3"/>
  <c r="G4369" i="3"/>
  <c r="G3857" i="3"/>
  <c r="G3446" i="3"/>
  <c r="G3156" i="3"/>
  <c r="G3030" i="3"/>
  <c r="G2924" i="3"/>
  <c r="G2796" i="3"/>
  <c r="G2689" i="3"/>
  <c r="G2582" i="3"/>
  <c r="G2454" i="3"/>
  <c r="G2348" i="3"/>
  <c r="G2241" i="3"/>
  <c r="G2113" i="3"/>
  <c r="G2006" i="3"/>
  <c r="G1900" i="3"/>
  <c r="G1772" i="3"/>
  <c r="G1683" i="3"/>
  <c r="G1603" i="3"/>
  <c r="G1539" i="3"/>
  <c r="G1475" i="3"/>
  <c r="G5756" i="3"/>
  <c r="G4257" i="3"/>
  <c r="G3498" i="3"/>
  <c r="G3153" i="3"/>
  <c r="G2997" i="3"/>
  <c r="G2864" i="3"/>
  <c r="G2726" i="3"/>
  <c r="G2589" i="3"/>
  <c r="G2452" i="3"/>
  <c r="G2314" i="3"/>
  <c r="G2181" i="3"/>
  <c r="G2044" i="3"/>
  <c r="G1906" i="3"/>
  <c r="G1769" i="3"/>
  <c r="G1658" i="3"/>
  <c r="G1558" i="3"/>
  <c r="G1455" i="3"/>
  <c r="G1352" i="3"/>
  <c r="G1249" i="3"/>
  <c r="G1146" i="3"/>
  <c r="G1046" i="3"/>
  <c r="G943" i="3"/>
  <c r="G840" i="3"/>
  <c r="G737" i="3"/>
  <c r="G634" i="3"/>
  <c r="G534" i="3"/>
  <c r="G431" i="3"/>
  <c r="G328" i="3"/>
  <c r="G225" i="3"/>
  <c r="G122" i="3"/>
  <c r="G22" i="3"/>
  <c r="G4241" i="3"/>
  <c r="G3168" i="3"/>
  <c r="G2890" i="3"/>
  <c r="G2620" i="3"/>
  <c r="G2345" i="3"/>
  <c r="G2074" i="3"/>
  <c r="G1781" i="3"/>
  <c r="G95" i="3"/>
  <c r="G4337" i="3"/>
  <c r="G3192" i="3"/>
  <c r="G2889" i="3"/>
  <c r="G2600" i="3"/>
  <c r="G2325" i="3"/>
  <c r="G2054" i="3"/>
  <c r="G1798" i="3"/>
  <c r="G1591" i="3"/>
  <c r="G1374" i="3"/>
  <c r="G1118" i="3"/>
  <c r="G823" i="3"/>
  <c r="G528" i="3"/>
  <c r="G208" i="3"/>
  <c r="G3793" i="3"/>
  <c r="G2940" i="3"/>
  <c r="G2546" i="3"/>
  <c r="G2138" i="3"/>
  <c r="G1718" i="3"/>
  <c r="G1434" i="3"/>
  <c r="G1114" i="3"/>
  <c r="G783" i="3"/>
  <c r="G527" i="3"/>
  <c r="G207" i="3"/>
  <c r="G4301" i="3"/>
  <c r="G3162" i="3"/>
  <c r="G5278" i="3"/>
  <c r="G4145" i="3"/>
  <c r="G3437" i="3"/>
  <c r="G3129" i="3"/>
  <c r="G2981" i="3"/>
  <c r="G2844" i="3"/>
  <c r="G2706" i="3"/>
  <c r="G2569" i="3"/>
  <c r="G2432" i="3"/>
  <c r="G2298" i="3"/>
  <c r="G2161" i="3"/>
  <c r="G2024" i="3"/>
  <c r="G1886" i="3"/>
  <c r="G1749" i="3"/>
  <c r="G1646" i="3"/>
  <c r="G1543" i="3"/>
  <c r="G1440" i="3"/>
  <c r="G1337" i="3"/>
  <c r="G1234" i="3"/>
  <c r="G1134" i="3"/>
  <c r="G1031" i="3"/>
  <c r="G928" i="3"/>
  <c r="G825" i="3"/>
  <c r="G722" i="3"/>
  <c r="G622" i="3"/>
  <c r="G519" i="3"/>
  <c r="G416" i="3"/>
  <c r="G313" i="3"/>
  <c r="G210" i="3"/>
  <c r="G110" i="3"/>
  <c r="G5037" i="3"/>
  <c r="G3373" i="3"/>
  <c r="G2942" i="3"/>
  <c r="G2672" i="3"/>
  <c r="G2397" i="3"/>
  <c r="G2122" i="3"/>
  <c r="G1852" i="3"/>
  <c r="G1695" i="3"/>
  <c r="G1592" i="3"/>
  <c r="G1489" i="3"/>
  <c r="G1386" i="3"/>
  <c r="G1286" i="3"/>
  <c r="G1183" i="3"/>
  <c r="G1080" i="3"/>
  <c r="G977" i="3"/>
  <c r="G874" i="3"/>
  <c r="G774" i="3"/>
  <c r="G671" i="3"/>
  <c r="G568" i="3"/>
  <c r="G465" i="3"/>
  <c r="G351" i="3"/>
  <c r="G223" i="3"/>
  <c r="G17" i="3"/>
  <c r="G3825" i="3"/>
  <c r="G3045" i="3"/>
  <c r="G5954" i="3"/>
  <c r="G5603" i="3"/>
  <c r="G6736" i="3"/>
  <c r="G4856" i="3"/>
  <c r="G5034" i="3"/>
  <c r="G3188" i="3"/>
  <c r="G4251" i="3"/>
  <c r="G3395" i="3"/>
  <c r="G4544" i="3"/>
  <c r="G3688" i="3"/>
  <c r="G4753" i="3"/>
  <c r="G3887" i="3"/>
  <c r="G6013" i="3"/>
  <c r="G3882" i="3"/>
  <c r="G4185" i="3"/>
  <c r="G4594" i="3"/>
  <c r="G5038" i="3"/>
  <c r="G3886" i="3"/>
  <c r="G4598" i="3"/>
  <c r="G3233" i="3"/>
  <c r="G2711" i="3"/>
  <c r="G2271" i="3"/>
  <c r="G1927" i="3"/>
  <c r="G4437" i="3"/>
  <c r="G3413" i="3"/>
  <c r="G4687" i="3"/>
  <c r="G3369" i="3"/>
  <c r="G2979" i="3"/>
  <c r="G2683" i="3"/>
  <c r="G2403" i="3"/>
  <c r="G2075" i="3"/>
  <c r="G1811" i="3"/>
  <c r="G3921" i="3"/>
  <c r="G3001" i="3"/>
  <c r="G2617" i="3"/>
  <c r="G2190" i="3"/>
  <c r="G1806" i="3"/>
  <c r="G1517" i="3"/>
  <c r="G1213" i="3"/>
  <c r="G941" i="3"/>
  <c r="G669" i="3"/>
  <c r="G421" i="3"/>
  <c r="G181" i="3"/>
  <c r="G1283" i="3"/>
  <c r="G867" i="3"/>
  <c r="G243" i="3"/>
  <c r="G3649" i="3"/>
  <c r="G4017" i="3"/>
  <c r="G3170" i="3"/>
  <c r="G2914" i="3"/>
  <c r="G2658" i="3"/>
  <c r="G2402" i="3"/>
  <c r="G2221" i="3"/>
  <c r="G2018" i="3"/>
  <c r="G1805" i="3"/>
  <c r="G1628" i="3"/>
  <c r="G1460" i="3"/>
  <c r="G1324" i="3"/>
  <c r="G1164" i="3"/>
  <c r="G1012" i="3"/>
  <c r="G844" i="3"/>
  <c r="G684" i="3"/>
  <c r="G540" i="3"/>
  <c r="G380" i="3"/>
  <c r="G236" i="3"/>
  <c r="G60" i="3"/>
  <c r="G1227" i="3"/>
  <c r="G931" i="3"/>
  <c r="G603" i="3"/>
  <c r="G347" i="3"/>
  <c r="G35" i="3"/>
  <c r="G3805" i="3"/>
  <c r="G4877" i="3"/>
  <c r="G3909" i="3"/>
  <c r="G3301" i="3"/>
  <c r="G3020" i="3"/>
  <c r="G2838" i="3"/>
  <c r="G2668" i="3"/>
  <c r="G2476" i="3"/>
  <c r="G2305" i="3"/>
  <c r="G2102" i="3"/>
  <c r="G1921" i="3"/>
  <c r="G1750" i="3"/>
  <c r="G1611" i="3"/>
  <c r="G1515" i="3"/>
  <c r="G5310" i="3"/>
  <c r="G3645" i="3"/>
  <c r="G3113" i="3"/>
  <c r="G2878" i="3"/>
  <c r="G2674" i="3"/>
  <c r="G2437" i="3"/>
  <c r="G2214" i="3"/>
  <c r="G2010" i="3"/>
  <c r="G1788" i="3"/>
  <c r="G1622" i="3"/>
  <c r="G1441" i="3"/>
  <c r="G1274" i="3"/>
  <c r="G1121" i="3"/>
  <c r="G954" i="3"/>
  <c r="G801" i="3"/>
  <c r="G623" i="3"/>
  <c r="G456" i="3"/>
  <c r="G303" i="3"/>
  <c r="G136" i="3"/>
  <c r="G32" i="3"/>
  <c r="G3149" i="3"/>
  <c r="G2686" i="3"/>
  <c r="G2278" i="3"/>
  <c r="G1833" i="3"/>
  <c r="G31" i="3"/>
  <c r="G3148" i="3"/>
  <c r="G2666" i="3"/>
  <c r="G2258" i="3"/>
  <c r="G1832" i="3"/>
  <c r="G1513" i="3"/>
  <c r="G1079" i="3"/>
  <c r="G606" i="3"/>
  <c r="G130" i="3"/>
  <c r="G3006" i="3"/>
  <c r="G2376" i="3"/>
  <c r="G1690" i="3"/>
  <c r="G1192" i="3"/>
  <c r="G705" i="3"/>
  <c r="G246" i="3"/>
  <c r="G3685" i="3"/>
  <c r="G5045" i="3"/>
  <c r="G3557" i="3"/>
  <c r="G3089" i="3"/>
  <c r="G2858" i="3"/>
  <c r="G2654" i="3"/>
  <c r="G2417" i="3"/>
  <c r="G2194" i="3"/>
  <c r="G1990" i="3"/>
  <c r="G1768" i="3"/>
  <c r="G1607" i="3"/>
  <c r="G1426" i="3"/>
  <c r="G1262" i="3"/>
  <c r="G1106" i="3"/>
  <c r="G942" i="3"/>
  <c r="G786" i="3"/>
  <c r="G608" i="3"/>
  <c r="G441" i="3"/>
  <c r="G288" i="3"/>
  <c r="G121" i="3"/>
  <c r="G4349" i="3"/>
  <c r="G2909" i="3"/>
  <c r="G2482" i="3"/>
  <c r="G2056" i="3"/>
  <c r="G1706" i="3"/>
  <c r="G1553" i="3"/>
  <c r="G1375" i="3"/>
  <c r="G1208" i="3"/>
  <c r="G1055" i="3"/>
  <c r="G913" i="3"/>
  <c r="G785" i="3"/>
  <c r="G646" i="3"/>
  <c r="G504" i="3"/>
  <c r="G362" i="3"/>
  <c r="G170" i="3"/>
  <c r="G4545" i="3"/>
  <c r="G3085" i="3"/>
  <c r="G2752" i="3"/>
  <c r="G2448" i="3"/>
  <c r="G6624" i="3"/>
  <c r="G7352" i="3"/>
  <c r="G5577" i="3"/>
  <c r="G6381" i="3"/>
  <c r="G4436" i="3"/>
  <c r="G6983" i="3"/>
  <c r="G4219" i="3"/>
  <c r="G3323" i="3"/>
  <c r="G4360" i="3"/>
  <c r="G3560" i="3"/>
  <c r="G4575" i="3"/>
  <c r="G3823" i="3"/>
  <c r="G5126" i="3"/>
  <c r="G6817" i="3"/>
  <c r="G3945" i="3"/>
  <c r="G4402" i="3"/>
  <c r="G4814" i="3"/>
  <c r="G3742" i="3"/>
  <c r="G4342" i="3"/>
  <c r="G3095" i="3"/>
  <c r="G2695" i="3"/>
  <c r="G2263" i="3"/>
  <c r="G1919" i="3"/>
  <c r="G4373" i="3"/>
  <c r="G3184" i="3"/>
  <c r="G4518" i="3"/>
  <c r="G3333" i="3"/>
  <c r="G2971" i="3"/>
  <c r="G2643" i="3"/>
  <c r="G2331" i="3"/>
  <c r="G2067" i="3"/>
  <c r="G1787" i="3"/>
  <c r="G3717" i="3"/>
  <c r="G2916" i="3"/>
  <c r="G2553" i="3"/>
  <c r="G2148" i="3"/>
  <c r="G1796" i="3"/>
  <c r="G1469" i="3"/>
  <c r="G1181" i="3"/>
  <c r="G877" i="3"/>
  <c r="G637" i="3"/>
  <c r="G413" i="3"/>
  <c r="G173" i="3"/>
  <c r="G1219" i="3"/>
  <c r="G723" i="3"/>
  <c r="G227" i="3"/>
  <c r="G3329" i="3"/>
  <c r="G3969" i="3"/>
  <c r="G3145" i="3"/>
  <c r="G2872" i="3"/>
  <c r="G2637" i="3"/>
  <c r="G2392" i="3"/>
  <c r="G2210" i="3"/>
  <c r="G1976" i="3"/>
  <c r="G1773" i="3"/>
  <c r="G1612" i="3"/>
  <c r="G1452" i="3"/>
  <c r="G1308" i="3"/>
  <c r="G1132" i="3"/>
  <c r="G988" i="3"/>
  <c r="G828" i="3"/>
  <c r="G676" i="3"/>
  <c r="G524" i="3"/>
  <c r="G356" i="3"/>
  <c r="G188" i="3"/>
  <c r="G52" i="3"/>
  <c r="G1211" i="3"/>
  <c r="G899" i="3"/>
  <c r="G579" i="3"/>
  <c r="G267" i="3"/>
  <c r="G6945" i="3"/>
  <c r="G3697" i="3"/>
  <c r="G4781" i="3"/>
  <c r="G3809" i="3"/>
  <c r="G3223" i="3"/>
  <c r="G3009" i="3"/>
  <c r="G2817" i="3"/>
  <c r="G2646" i="3"/>
  <c r="G2444" i="3"/>
  <c r="G2262" i="3"/>
  <c r="G2092" i="3"/>
  <c r="G1910" i="3"/>
  <c r="G1740" i="3"/>
  <c r="G1595" i="3"/>
  <c r="G1491" i="3"/>
  <c r="G5053" i="3"/>
  <c r="G3558" i="3"/>
  <c r="G3090" i="3"/>
  <c r="G2845" i="3"/>
  <c r="G2622" i="3"/>
  <c r="G2418" i="3"/>
  <c r="G2196" i="3"/>
  <c r="G1992" i="3"/>
  <c r="G1754" i="3"/>
  <c r="G1583" i="3"/>
  <c r="G1430" i="3"/>
  <c r="G1263" i="3"/>
  <c r="G1110" i="3"/>
  <c r="G929" i="3"/>
  <c r="G762" i="3"/>
  <c r="G609" i="3"/>
  <c r="G442" i="3"/>
  <c r="G289" i="3"/>
  <c r="G111" i="3"/>
  <c r="G4821" i="3"/>
  <c r="G3109" i="3"/>
  <c r="G2653" i="3"/>
  <c r="G2245" i="3"/>
  <c r="G454" i="3"/>
  <c r="G4645" i="3"/>
  <c r="G3104" i="3"/>
  <c r="G2633" i="3"/>
  <c r="G2225" i="3"/>
  <c r="G1765" i="3"/>
  <c r="G1424" i="3"/>
  <c r="G1040" i="3"/>
  <c r="G567" i="3"/>
  <c r="G94" i="3"/>
  <c r="G2888" i="3"/>
  <c r="G2238" i="3"/>
  <c r="G1654" i="3"/>
  <c r="G1153" i="3"/>
  <c r="G694" i="3"/>
  <c r="G154" i="3"/>
  <c r="G3293" i="3"/>
  <c r="G4845" i="3"/>
  <c r="G3494" i="3"/>
  <c r="G3072" i="3"/>
  <c r="G2825" i="3"/>
  <c r="G2602" i="3"/>
  <c r="G2398" i="3"/>
  <c r="G2176" i="3"/>
  <c r="G1972" i="3"/>
  <c r="G1735" i="3"/>
  <c r="G1568" i="3"/>
  <c r="G1415" i="3"/>
  <c r="G1248" i="3"/>
  <c r="G1095" i="3"/>
  <c r="G914" i="3"/>
  <c r="G750" i="3"/>
  <c r="G594" i="3"/>
  <c r="G430" i="3"/>
  <c r="G274" i="3"/>
  <c r="G96" i="3"/>
  <c r="G3729" i="3"/>
  <c r="G2876" i="3"/>
  <c r="G2449" i="3"/>
  <c r="G2022" i="3"/>
  <c r="G1681" i="3"/>
  <c r="G1514" i="3"/>
  <c r="G1361" i="3"/>
  <c r="G1194" i="3"/>
  <c r="G1041" i="3"/>
  <c r="G902" i="3"/>
  <c r="G760" i="3"/>
  <c r="G632" i="3"/>
  <c r="G490" i="3"/>
  <c r="G337" i="3"/>
  <c r="G145" i="3"/>
  <c r="G4237" i="3"/>
  <c r="G3008" i="3"/>
  <c r="G2718" i="3"/>
  <c r="G2410" i="3"/>
  <c r="G2069" i="3"/>
  <c r="G1746" i="3"/>
  <c r="G6081" i="3"/>
  <c r="G7122" i="3"/>
  <c r="G4795" i="3"/>
  <c r="G5990" i="3"/>
  <c r="G4228" i="3"/>
  <c r="G6849" i="3"/>
  <c r="G3995" i="3"/>
  <c r="G6786" i="3"/>
  <c r="G4336" i="3"/>
  <c r="G3432" i="3"/>
  <c r="G4551" i="3"/>
  <c r="G3655" i="3"/>
  <c r="G4998" i="3"/>
  <c r="G5806" i="3"/>
  <c r="G3913" i="3"/>
  <c r="G4274" i="3"/>
  <c r="G4526" i="3"/>
  <c r="G3566" i="3"/>
  <c r="G4246" i="3"/>
  <c r="G3039" i="3"/>
  <c r="G2631" i="3"/>
  <c r="G2207" i="3"/>
  <c r="G1831" i="3"/>
  <c r="G4341" i="3"/>
  <c r="G3174" i="3"/>
  <c r="G4486" i="3"/>
  <c r="G3215" i="3"/>
  <c r="G2891" i="3"/>
  <c r="G2635" i="3"/>
  <c r="G2315" i="3"/>
  <c r="G2059" i="3"/>
  <c r="G7210" i="3"/>
  <c r="G3426" i="3"/>
  <c r="G2894" i="3"/>
  <c r="G2489" i="3"/>
  <c r="G2137" i="3"/>
  <c r="G1709" i="3"/>
  <c r="G1445" i="3"/>
  <c r="G1133" i="3"/>
  <c r="G869" i="3"/>
  <c r="G621" i="3"/>
  <c r="G349" i="3"/>
  <c r="G101" i="3"/>
  <c r="G1155" i="3"/>
  <c r="G707" i="3"/>
  <c r="G211" i="3"/>
  <c r="G6372" i="3"/>
  <c r="G3613" i="3"/>
  <c r="G3093" i="3"/>
  <c r="G2829" i="3"/>
  <c r="G2616" i="3"/>
  <c r="G2370" i="3"/>
  <c r="G2146" i="3"/>
  <c r="G1954" i="3"/>
  <c r="G1762" i="3"/>
  <c r="G1596" i="3"/>
  <c r="G1436" i="3"/>
  <c r="G1268" i="3"/>
  <c r="G1124" i="3"/>
  <c r="G956" i="3"/>
  <c r="G820" i="3"/>
  <c r="G652" i="3"/>
  <c r="G492" i="3"/>
  <c r="G348" i="3"/>
  <c r="G180" i="3"/>
  <c r="G44" i="3"/>
  <c r="G1147" i="3"/>
  <c r="G843" i="3"/>
  <c r="G547" i="3"/>
  <c r="G251" i="3"/>
  <c r="G5831" i="3"/>
  <c r="G3530" i="3"/>
  <c r="G4577" i="3"/>
  <c r="G3757" i="3"/>
  <c r="G3183" i="3"/>
  <c r="G2988" i="3"/>
  <c r="G2785" i="3"/>
  <c r="G2604" i="3"/>
  <c r="G2433" i="3"/>
  <c r="G2252" i="3"/>
  <c r="G2081" i="3"/>
  <c r="G1878" i="3"/>
  <c r="G1699" i="3"/>
  <c r="G1587" i="3"/>
  <c r="G1483" i="3"/>
  <c r="G4853" i="3"/>
  <c r="G3441" i="3"/>
  <c r="G3034" i="3"/>
  <c r="G2826" i="3"/>
  <c r="G2608" i="3"/>
  <c r="G2400" i="3"/>
  <c r="G2162" i="3"/>
  <c r="G1940" i="3"/>
  <c r="G1736" i="3"/>
  <c r="G1569" i="3"/>
  <c r="G1416" i="3"/>
  <c r="G1238" i="3"/>
  <c r="G1071" i="3"/>
  <c r="G918" i="3"/>
  <c r="G751" i="3"/>
  <c r="G598" i="3"/>
  <c r="G417" i="3"/>
  <c r="G250" i="3"/>
  <c r="G97" i="3"/>
  <c r="G4449" i="3"/>
  <c r="G3048" i="3"/>
  <c r="G2586" i="3"/>
  <c r="G2141" i="3"/>
  <c r="G287" i="3"/>
  <c r="G4445" i="3"/>
  <c r="G3064" i="3"/>
  <c r="G2566" i="3"/>
  <c r="G2140" i="3"/>
  <c r="G1730" i="3"/>
  <c r="G1399" i="3"/>
  <c r="G1001" i="3"/>
  <c r="G489" i="3"/>
  <c r="G5165" i="3"/>
  <c r="G2836" i="3"/>
  <c r="G2186" i="3"/>
  <c r="G1615" i="3"/>
  <c r="G1078" i="3"/>
  <c r="G577" i="3"/>
  <c r="G118" i="3"/>
  <c r="G3214" i="3"/>
  <c r="G4658" i="3"/>
  <c r="G3381" i="3"/>
  <c r="G3014" i="3"/>
  <c r="G2810" i="3"/>
  <c r="G2588" i="3"/>
  <c r="G2384" i="3"/>
  <c r="G2142" i="3"/>
  <c r="G1920" i="3"/>
  <c r="G1721" i="3"/>
  <c r="G1554" i="3"/>
  <c r="G1401" i="3"/>
  <c r="G1223" i="3"/>
  <c r="G1056" i="3"/>
  <c r="G903" i="3"/>
  <c r="G736" i="3"/>
  <c r="G583" i="3"/>
  <c r="G402" i="3"/>
  <c r="G238" i="3"/>
  <c r="G82" i="3"/>
  <c r="G3493" i="3"/>
  <c r="G2842" i="3"/>
  <c r="G2364" i="3"/>
  <c r="G1918" i="3"/>
  <c r="G1670" i="3"/>
  <c r="G1503" i="3"/>
  <c r="G1350" i="3"/>
  <c r="G1169" i="3"/>
  <c r="G1016" i="3"/>
  <c r="G888" i="3"/>
  <c r="G746" i="3"/>
  <c r="G607" i="3"/>
  <c r="G479" i="3"/>
  <c r="G6642" i="3"/>
  <c r="G5662" i="3"/>
  <c r="G5646" i="3"/>
  <c r="G5586" i="3"/>
  <c r="G4855" i="3"/>
  <c r="G3908" i="3"/>
  <c r="G4745" i="3"/>
  <c r="G3707" i="3"/>
  <c r="G5170" i="3"/>
  <c r="G3976" i="3"/>
  <c r="G6520" i="3"/>
  <c r="G4143" i="3"/>
  <c r="G3367" i="3"/>
  <c r="G4314" i="3"/>
  <c r="G4553" i="3"/>
  <c r="G5654" i="3"/>
  <c r="G3682" i="3"/>
  <c r="G4126" i="3"/>
  <c r="G3232" i="3"/>
  <c r="G3433" i="3"/>
  <c r="G2887" i="3"/>
  <c r="G2415" i="3"/>
  <c r="G2055" i="3"/>
  <c r="G5984" i="3"/>
  <c r="G3797" i="3"/>
  <c r="G3054" i="3"/>
  <c r="G3718" i="3"/>
  <c r="G3083" i="3"/>
  <c r="G2811" i="3"/>
  <c r="G2507" i="3"/>
  <c r="G2235" i="3"/>
  <c r="G1931" i="3"/>
  <c r="G4485" i="3"/>
  <c r="G3189" i="3"/>
  <c r="G2734" i="3"/>
  <c r="G2393" i="3"/>
  <c r="G1956" i="3"/>
  <c r="G1597" i="3"/>
  <c r="G1341" i="3"/>
  <c r="G1021" i="3"/>
  <c r="G765" i="3"/>
  <c r="G509" i="3"/>
  <c r="G253" i="3"/>
  <c r="G29" i="3"/>
  <c r="G955" i="3"/>
  <c r="G507" i="3"/>
  <c r="G6212" i="3"/>
  <c r="G4481" i="3"/>
  <c r="G3393" i="3"/>
  <c r="G3000" i="3"/>
  <c r="G2786" i="3"/>
  <c r="G2488" i="3"/>
  <c r="G2285" i="3"/>
  <c r="G2104" i="3"/>
  <c r="G1880" i="3"/>
  <c r="G1700" i="3"/>
  <c r="G1524" i="3"/>
  <c r="G1372" i="3"/>
  <c r="G1212" i="3"/>
  <c r="G1068" i="3"/>
  <c r="G924" i="3"/>
  <c r="G748" i="3"/>
  <c r="G588" i="3"/>
  <c r="G436" i="3"/>
  <c r="G284" i="3"/>
  <c r="G140" i="3"/>
  <c r="G1363" i="3"/>
  <c r="G1027" i="3"/>
  <c r="G739" i="3"/>
  <c r="G419" i="3"/>
  <c r="G179" i="3"/>
  <c r="G4465" i="3"/>
  <c r="G5856" i="3"/>
  <c r="G4269" i="3"/>
  <c r="G3477" i="3"/>
  <c r="G3117" i="3"/>
  <c r="G2902" i="3"/>
  <c r="G2710" i="3"/>
  <c r="G2540" i="3"/>
  <c r="G2358" i="3"/>
  <c r="G2188" i="3"/>
  <c r="G1996" i="3"/>
  <c r="G1814" i="3"/>
  <c r="G1667" i="3"/>
  <c r="G1547" i="3"/>
  <c r="G1451" i="3"/>
  <c r="G4157" i="3"/>
  <c r="G3199" i="3"/>
  <c r="G2964" i="3"/>
  <c r="G2741" i="3"/>
  <c r="G2537" i="3"/>
  <c r="G2300" i="3"/>
  <c r="G2077" i="3"/>
  <c r="G1873" i="3"/>
  <c r="G1672" i="3"/>
  <c r="G1519" i="3"/>
  <c r="G1338" i="3"/>
  <c r="G1174" i="3"/>
  <c r="G1018" i="3"/>
  <c r="G854" i="3"/>
  <c r="G698" i="3"/>
  <c r="G520" i="3"/>
  <c r="G353" i="3"/>
  <c r="G200" i="3"/>
  <c r="G33" i="3"/>
  <c r="G3629" i="3"/>
  <c r="G2857" i="3"/>
  <c r="G2416" i="3"/>
  <c r="G2004" i="3"/>
  <c r="G134" i="3"/>
  <c r="G3725" i="3"/>
  <c r="G2837" i="3"/>
  <c r="G2396" i="3"/>
  <c r="G2002" i="3"/>
  <c r="G1616" i="3"/>
  <c r="G1282" i="3"/>
  <c r="G784" i="3"/>
  <c r="G297" i="3"/>
  <c r="G3473" i="3"/>
  <c r="G2613" i="3"/>
  <c r="G1982" i="3"/>
  <c r="G1398" i="3"/>
  <c r="G858" i="3"/>
  <c r="G424" i="3"/>
  <c r="G4509" i="3"/>
  <c r="G3038" i="3"/>
  <c r="G4045" i="3"/>
  <c r="G3173" i="3"/>
  <c r="G2944" i="3"/>
  <c r="G2725" i="3"/>
  <c r="G2517" i="3"/>
  <c r="G2280" i="3"/>
  <c r="G2057" i="3"/>
  <c r="G1853" i="3"/>
  <c r="G1657" i="3"/>
  <c r="G1504" i="3"/>
  <c r="G1326" i="3"/>
  <c r="G1159" i="3"/>
  <c r="G1006" i="3"/>
  <c r="G839" i="3"/>
  <c r="G686" i="3"/>
  <c r="G505" i="3"/>
  <c r="G338" i="3"/>
  <c r="G185" i="3"/>
  <c r="G5262" i="3"/>
  <c r="G3128" i="3"/>
  <c r="G2634" i="3"/>
  <c r="G2174" i="3"/>
  <c r="G1800" i="3"/>
  <c r="G1606" i="3"/>
  <c r="G1450" i="3"/>
  <c r="G1272" i="3"/>
  <c r="G1105" i="3"/>
  <c r="G966" i="3"/>
  <c r="G838" i="3"/>
  <c r="G696" i="3"/>
  <c r="G554" i="3"/>
  <c r="G415" i="3"/>
  <c r="G262" i="3"/>
  <c r="G6494" i="3"/>
  <c r="G3313" i="3"/>
  <c r="G2856" i="3"/>
  <c r="G2533" i="3"/>
  <c r="G2240" i="3"/>
  <c r="G1936" i="3"/>
  <c r="G1641" i="3"/>
  <c r="G1385" i="3"/>
  <c r="G1104" i="3"/>
  <c r="G798" i="3"/>
  <c r="G514" i="3"/>
  <c r="G194" i="3"/>
  <c r="G4413" i="3"/>
  <c r="G3061" i="3"/>
  <c r="G2632" i="3"/>
  <c r="G2224" i="3"/>
  <c r="G1845" i="3"/>
  <c r="G1498" i="3"/>
  <c r="G1217" i="3"/>
  <c r="G897" i="3"/>
  <c r="G602" i="3"/>
  <c r="G296" i="3"/>
  <c r="G15" i="3"/>
  <c r="G1090" i="3"/>
  <c r="G759" i="3"/>
  <c r="G425" i="3"/>
  <c r="G144" i="3"/>
  <c r="G4001" i="3"/>
  <c r="G2921" i="3"/>
  <c r="G2513" i="3"/>
  <c r="G2101" i="3"/>
  <c r="G1704" i="3"/>
  <c r="G1370" i="3"/>
  <c r="G1064" i="3"/>
  <c r="G769" i="3"/>
  <c r="G438" i="3"/>
  <c r="G104" i="3"/>
  <c r="G3997" i="3"/>
  <c r="G3100" i="3"/>
  <c r="G3885" i="3"/>
  <c r="G2848" i="3"/>
  <c r="G2490" i="3"/>
  <c r="G2118" i="3"/>
  <c r="G1757" i="3"/>
  <c r="G1481" i="3"/>
  <c r="G1202" i="3"/>
  <c r="G934" i="3"/>
  <c r="G663" i="3"/>
  <c r="G384" i="3"/>
  <c r="G113" i="3"/>
  <c r="G1599" i="3"/>
  <c r="G778" i="3"/>
  <c r="G5117" i="3"/>
  <c r="G2184" i="3"/>
  <c r="G1186" i="3"/>
  <c r="G368" i="3"/>
  <c r="G2269" i="3"/>
  <c r="G1215" i="3"/>
  <c r="G329" i="3"/>
  <c r="G2676" i="3"/>
  <c r="G1585" i="3"/>
  <c r="G626" i="3"/>
  <c r="G3074" i="3"/>
  <c r="G2662" i="3"/>
  <c r="G2301" i="3"/>
  <c r="G1929" i="3"/>
  <c r="G1610" i="3"/>
  <c r="G1342" i="3"/>
  <c r="G1063" i="3"/>
  <c r="G792" i="3"/>
  <c r="G521" i="3"/>
  <c r="G242" i="3"/>
  <c r="G3237" i="3"/>
  <c r="G2064" i="3"/>
  <c r="G1470" i="3"/>
  <c r="G920" i="3"/>
  <c r="G305" i="3"/>
  <c r="G2970" i="3"/>
  <c r="G2012" i="3"/>
  <c r="G1152" i="3"/>
  <c r="G369" i="3"/>
  <c r="G2545" i="3"/>
  <c r="G1560" i="3"/>
  <c r="G807" i="3"/>
  <c r="G4925" i="3"/>
  <c r="G2356" i="3"/>
  <c r="G1383" i="3"/>
  <c r="G562" i="3"/>
  <c r="G3097" i="3"/>
  <c r="G1896" i="3"/>
  <c r="G1138" i="3"/>
  <c r="G4193" i="3"/>
  <c r="G2885" i="3"/>
  <c r="G2524" i="3"/>
  <c r="G2152" i="3"/>
  <c r="G1790" i="3"/>
  <c r="G7213" i="3"/>
  <c r="G6194" i="3"/>
  <c r="G5569" i="3"/>
  <c r="G5065" i="3"/>
  <c r="G5693" i="3"/>
  <c r="G3264" i="3"/>
  <c r="G3575" i="3"/>
  <c r="G5189" i="3"/>
  <c r="G4050" i="3"/>
  <c r="G3518" i="3"/>
  <c r="G2967" i="3"/>
  <c r="G2175" i="3"/>
  <c r="G4085" i="3"/>
  <c r="G4038" i="3"/>
  <c r="G2875" i="3"/>
  <c r="G2299" i="3"/>
  <c r="G6430" i="3"/>
  <c r="G2873" i="3"/>
  <c r="G2041" i="3"/>
  <c r="G1389" i="3"/>
  <c r="G797" i="3"/>
  <c r="G325" i="3"/>
  <c r="G1115" i="3"/>
  <c r="G83" i="3"/>
  <c r="G3538" i="3"/>
  <c r="G2808" i="3"/>
  <c r="G2360" i="3"/>
  <c r="G1944" i="3"/>
  <c r="G1564" i="3"/>
  <c r="G1260" i="3"/>
  <c r="G940" i="3"/>
  <c r="G636" i="3"/>
  <c r="G332" i="3"/>
  <c r="G1403" i="3"/>
  <c r="G835" i="3"/>
  <c r="G219" i="3"/>
  <c r="G3501" i="3"/>
  <c r="G3653" i="3"/>
  <c r="G2945" i="3"/>
  <c r="G2593" i="3"/>
  <c r="G2220" i="3"/>
  <c r="G1857" i="3"/>
  <c r="G1579" i="3"/>
  <c r="G4461" i="3"/>
  <c r="G3016" i="3"/>
  <c r="G2570" i="3"/>
  <c r="G2144" i="3"/>
  <c r="G1722" i="3"/>
  <c r="G1377" i="3"/>
  <c r="G1057" i="3"/>
  <c r="G726" i="3"/>
  <c r="G406" i="3"/>
  <c r="G86" i="3"/>
  <c r="G2961" i="3"/>
  <c r="G2108" i="3"/>
  <c r="G4133" i="3"/>
  <c r="G2548" i="3"/>
  <c r="G1705" i="3"/>
  <c r="G898" i="3"/>
  <c r="G4101" i="3"/>
  <c r="G2086" i="3"/>
  <c r="G1039" i="3"/>
  <c r="G79" i="3"/>
  <c r="G4353" i="3"/>
  <c r="G2996" i="3"/>
  <c r="G2554" i="3"/>
  <c r="G2128" i="3"/>
  <c r="G1710" i="3"/>
  <c r="G1362" i="3"/>
  <c r="G1042" i="3"/>
  <c r="G711" i="3"/>
  <c r="G391" i="3"/>
  <c r="G71" i="3"/>
  <c r="G2738" i="3"/>
  <c r="G1885" i="3"/>
  <c r="G1478" i="3"/>
  <c r="G1158" i="3"/>
  <c r="G863" i="3"/>
  <c r="G593" i="3"/>
  <c r="G326" i="3"/>
  <c r="G5247" i="3"/>
  <c r="G2941" i="3"/>
  <c r="G2481" i="3"/>
  <c r="G1984" i="3"/>
  <c r="G1602" i="3"/>
  <c r="G1335" i="3"/>
  <c r="G976" i="3"/>
  <c r="G656" i="3"/>
  <c r="G322" i="3"/>
  <c r="G4749" i="3"/>
  <c r="G3101" i="3"/>
  <c r="G2580" i="3"/>
  <c r="G2120" i="3"/>
  <c r="G1679" i="3"/>
  <c r="G1345" i="3"/>
  <c r="G1014" i="3"/>
  <c r="G680" i="3"/>
  <c r="G335" i="3"/>
  <c r="G5141" i="3"/>
  <c r="G1026" i="3"/>
  <c r="G642" i="3"/>
  <c r="G286" i="3"/>
  <c r="G4949" i="3"/>
  <c r="G2992" i="3"/>
  <c r="G2565" i="3"/>
  <c r="G2053" i="3"/>
  <c r="G1626" i="3"/>
  <c r="G1231" i="3"/>
  <c r="G922" i="3"/>
  <c r="G552" i="3"/>
  <c r="G182" i="3"/>
  <c r="G4197" i="3"/>
  <c r="G3060" i="3"/>
  <c r="G3290" i="3"/>
  <c r="G2714" i="3"/>
  <c r="G2302" i="3"/>
  <c r="G1894" i="3"/>
  <c r="G1546" i="3"/>
  <c r="G1240" i="3"/>
  <c r="G896" i="3"/>
  <c r="G590" i="3"/>
  <c r="G281" i="3"/>
  <c r="G3116" i="3"/>
  <c r="G1087" i="3"/>
  <c r="G201" i="3"/>
  <c r="G2321" i="3"/>
  <c r="G1086" i="3"/>
  <c r="G192" i="3"/>
  <c r="G1770" i="3"/>
  <c r="G738" i="3"/>
  <c r="G3177" i="3"/>
  <c r="G1856" i="3"/>
  <c r="G729" i="3"/>
  <c r="G3002" i="3"/>
  <c r="G2576" i="3"/>
  <c r="G2164" i="3"/>
  <c r="G1756" i="3"/>
  <c r="G1442" i="3"/>
  <c r="G1136" i="3"/>
  <c r="G830" i="3"/>
  <c r="G486" i="3"/>
  <c r="G177" i="3"/>
  <c r="G2512" i="3"/>
  <c r="G1703" i="3"/>
  <c r="G1161" i="3"/>
  <c r="G446" i="3"/>
  <c r="G3402" i="3"/>
  <c r="G1874" i="3"/>
  <c r="G946" i="3"/>
  <c r="G25" i="3"/>
  <c r="G2046" i="3"/>
  <c r="G1113" i="3"/>
  <c r="G162" i="3"/>
  <c r="G2493" i="3"/>
  <c r="G1280" i="3"/>
  <c r="G359" i="3"/>
  <c r="G2629" i="3"/>
  <c r="G1482" i="3"/>
  <c r="G664" i="3"/>
  <c r="G2985" i="3"/>
  <c r="G2560" i="3"/>
  <c r="G2112" i="3"/>
  <c r="G1712" i="3"/>
  <c r="G1433" i="3"/>
  <c r="G1162" i="3"/>
  <c r="G894" i="3"/>
  <c r="G615" i="3"/>
  <c r="G344" i="3"/>
  <c r="G73" i="3"/>
  <c r="G3052" i="3"/>
  <c r="G2558" i="3"/>
  <c r="G1829" i="3"/>
  <c r="G1226" i="3"/>
  <c r="G714" i="3"/>
  <c r="G167" i="3"/>
  <c r="G2832" i="3"/>
  <c r="G2236" i="3"/>
  <c r="G1431" i="3"/>
  <c r="G537" i="3"/>
  <c r="G3209" i="3"/>
  <c r="G2097" i="3"/>
  <c r="G1151" i="3"/>
  <c r="G330" i="3"/>
  <c r="G2865" i="3"/>
  <c r="G1994" i="3"/>
  <c r="G1150" i="3"/>
  <c r="G394" i="3"/>
  <c r="G2716" i="3"/>
  <c r="G1688" i="3"/>
  <c r="G905" i="3"/>
  <c r="G458" i="3"/>
  <c r="G190" i="3"/>
  <c r="G2117" i="3"/>
  <c r="G448" i="3"/>
  <c r="G2421" i="3"/>
  <c r="G1058" i="3"/>
  <c r="G370" i="3"/>
  <c r="G1737" i="3"/>
  <c r="G846" i="3"/>
  <c r="G1909" i="3"/>
  <c r="G983" i="3"/>
  <c r="G2218" i="3"/>
  <c r="G256" i="3"/>
  <c r="G2441" i="3"/>
  <c r="G5454" i="3"/>
  <c r="G2473" i="3"/>
  <c r="G1674" i="3"/>
  <c r="G1406" i="3"/>
  <c r="G856" i="3"/>
  <c r="G306" i="3"/>
  <c r="G38" i="3"/>
  <c r="G2472" i="3"/>
  <c r="G1126" i="3"/>
  <c r="G649" i="3"/>
  <c r="G2781" i="3"/>
  <c r="G1328" i="3"/>
  <c r="G2965" i="3"/>
  <c r="G2000" i="3"/>
  <c r="G230" i="3"/>
  <c r="G1861" i="3"/>
  <c r="G1112" i="3"/>
  <c r="G2578" i="3"/>
  <c r="G802" i="3"/>
  <c r="G87" i="3"/>
  <c r="G1862" i="3"/>
  <c r="G2677" i="3"/>
  <c r="G191" i="3"/>
  <c r="G2492" i="3"/>
  <c r="G561" i="3"/>
  <c r="G7240" i="3"/>
  <c r="G6800" i="3"/>
  <c r="G5050" i="3"/>
  <c r="G4435" i="3"/>
  <c r="G4648" i="3"/>
  <c r="G5025" i="3"/>
  <c r="G3255" i="3"/>
  <c r="G4329" i="3"/>
  <c r="G6050" i="3"/>
  <c r="G4766" i="3"/>
  <c r="G2759" i="3"/>
  <c r="G1959" i="3"/>
  <c r="G3449" i="3"/>
  <c r="G3554" i="3"/>
  <c r="G2723" i="3"/>
  <c r="G2147" i="3"/>
  <c r="G4029" i="3"/>
  <c r="G2638" i="3"/>
  <c r="G1892" i="3"/>
  <c r="G1245" i="3"/>
  <c r="G685" i="3"/>
  <c r="G189" i="3"/>
  <c r="G4517" i="3"/>
  <c r="G3186" i="3"/>
  <c r="G2701" i="3"/>
  <c r="G2232" i="3"/>
  <c r="G1826" i="3"/>
  <c r="G1508" i="3"/>
  <c r="G868" i="3"/>
  <c r="G556" i="3"/>
  <c r="G244" i="3"/>
  <c r="G1275" i="3"/>
  <c r="G635" i="3"/>
  <c r="G91" i="3"/>
  <c r="G5077" i="3"/>
  <c r="G3330" i="3"/>
  <c r="G2870" i="3"/>
  <c r="G2497" i="3"/>
  <c r="G2134" i="3"/>
  <c r="G1761" i="3"/>
  <c r="G1523" i="3"/>
  <c r="G3949" i="3"/>
  <c r="G2897" i="3"/>
  <c r="G2470" i="3"/>
  <c r="G2025" i="3"/>
  <c r="G1633" i="3"/>
  <c r="G968" i="3"/>
  <c r="G648" i="3"/>
  <c r="G314" i="3"/>
  <c r="G57" i="3"/>
  <c r="G2790" i="3"/>
  <c r="G1866" i="3"/>
  <c r="G2292" i="3"/>
  <c r="G1538" i="3"/>
  <c r="G3084" i="3"/>
  <c r="G744" i="3"/>
  <c r="G3841" i="3"/>
  <c r="G2877" i="3"/>
  <c r="G2005" i="3"/>
  <c r="G1298" i="3"/>
  <c r="G302" i="3"/>
  <c r="G2568" i="3"/>
  <c r="G1400" i="3"/>
  <c r="G799" i="3"/>
  <c r="G248" i="3"/>
  <c r="G2789" i="3"/>
  <c r="G1865" i="3"/>
  <c r="G862" i="3"/>
  <c r="G158" i="3"/>
  <c r="G2906" i="3"/>
  <c r="G1562" i="3"/>
  <c r="G513" i="3"/>
  <c r="G912" i="3"/>
  <c r="G183" i="3"/>
  <c r="G2357" i="3"/>
  <c r="G1142" i="3"/>
  <c r="G26" i="3"/>
  <c r="G2953" i="3"/>
  <c r="G2165" i="3"/>
  <c r="G1408" i="3"/>
  <c r="G487" i="3"/>
  <c r="G713" i="3"/>
  <c r="G777" i="3"/>
  <c r="G432" i="3"/>
  <c r="G4289" i="3"/>
  <c r="G2026" i="3"/>
  <c r="G998" i="3"/>
  <c r="G689" i="3"/>
  <c r="G2237" i="3"/>
  <c r="G202" i="3"/>
  <c r="G640" i="3"/>
  <c r="G2866" i="3"/>
  <c r="G3018" i="3"/>
  <c r="G23" i="3"/>
  <c r="G3781" i="3"/>
  <c r="G1978" i="3"/>
  <c r="G1062" i="3"/>
  <c r="G512" i="3"/>
  <c r="G2880" i="3"/>
  <c r="G1600" i="3"/>
  <c r="G4093" i="3"/>
  <c r="G1122" i="3"/>
  <c r="G1728" i="3"/>
  <c r="G2544" i="3"/>
  <c r="G88" i="3"/>
  <c r="G599" i="3"/>
  <c r="G5501" i="3"/>
  <c r="G4787" i="3"/>
  <c r="G4180" i="3"/>
  <c r="G3987" i="3"/>
  <c r="G4280" i="3"/>
  <c r="G4319" i="3"/>
  <c r="G4522" i="3"/>
  <c r="G3561" i="3"/>
  <c r="G4478" i="3"/>
  <c r="G3958" i="3"/>
  <c r="G2543" i="3"/>
  <c r="G1799" i="3"/>
  <c r="G3134" i="3"/>
  <c r="G3202" i="3"/>
  <c r="G2619" i="3"/>
  <c r="G1979" i="3"/>
  <c r="G3309" i="3"/>
  <c r="G2446" i="3"/>
  <c r="G1701" i="3"/>
  <c r="G1125" i="3"/>
  <c r="G557" i="3"/>
  <c r="G93" i="3"/>
  <c r="G611" i="3"/>
  <c r="G5582" i="3"/>
  <c r="G3068" i="3"/>
  <c r="G2562" i="3"/>
  <c r="G2136" i="3"/>
  <c r="G1716" i="3"/>
  <c r="G1116" i="3"/>
  <c r="G780" i="3"/>
  <c r="G484" i="3"/>
  <c r="G164" i="3"/>
  <c r="G1123" i="3"/>
  <c r="G515" i="3"/>
  <c r="G5173" i="3"/>
  <c r="G4477" i="3"/>
  <c r="G3144" i="3"/>
  <c r="G2774" i="3"/>
  <c r="G2422" i="3"/>
  <c r="G2028" i="3"/>
  <c r="G1691" i="3"/>
  <c r="G1467" i="3"/>
  <c r="G3382" i="3"/>
  <c r="G2812" i="3"/>
  <c r="G2352" i="3"/>
  <c r="G1925" i="3"/>
  <c r="G1544" i="3"/>
  <c r="G1224" i="3"/>
  <c r="G904" i="3"/>
  <c r="G239" i="3"/>
  <c r="G4037" i="3"/>
  <c r="G2549" i="3"/>
  <c r="G234" i="3"/>
  <c r="G2106" i="3"/>
  <c r="G1346" i="3"/>
  <c r="G1512" i="3"/>
  <c r="G538" i="3"/>
  <c r="G3318" i="3"/>
  <c r="G2332" i="3"/>
  <c r="G1529" i="3"/>
  <c r="G889" i="3"/>
  <c r="G544" i="3"/>
  <c r="G3265" i="3"/>
  <c r="G1656" i="3"/>
  <c r="G1002" i="3"/>
  <c r="G7259" i="3"/>
  <c r="G5448" i="3"/>
  <c r="G4879" i="3"/>
  <c r="G4793" i="3"/>
  <c r="G5287" i="3"/>
  <c r="G3256" i="3"/>
  <c r="G3567" i="3"/>
  <c r="G4690" i="3"/>
  <c r="G3826" i="3"/>
  <c r="G3246" i="3"/>
  <c r="G2919" i="3"/>
  <c r="G2127" i="3"/>
  <c r="G3861" i="3"/>
  <c r="G4006" i="3"/>
  <c r="G2835" i="3"/>
  <c r="G2267" i="3"/>
  <c r="G5406" i="3"/>
  <c r="G2745" i="3"/>
  <c r="G2020" i="3"/>
  <c r="G1349" i="3"/>
  <c r="G773" i="3"/>
  <c r="G317" i="3"/>
  <c r="G1019" i="3"/>
  <c r="G59" i="3"/>
  <c r="G3421" i="3"/>
  <c r="G2797" i="3"/>
  <c r="G2338" i="3"/>
  <c r="G1890" i="3"/>
  <c r="G1548" i="3"/>
  <c r="G1244" i="3"/>
  <c r="G932" i="3"/>
  <c r="G620" i="3"/>
  <c r="G300" i="3"/>
  <c r="G1395" i="3"/>
  <c r="G755" i="3"/>
  <c r="G203" i="3"/>
  <c r="G3385" i="3"/>
  <c r="G3509" i="3"/>
  <c r="G2934" i="3"/>
  <c r="G2561" i="3"/>
  <c r="G2198" i="3"/>
  <c r="G1846" i="3"/>
  <c r="G1555" i="3"/>
  <c r="G4357" i="3"/>
  <c r="G2982" i="3"/>
  <c r="G2556" i="3"/>
  <c r="G2129" i="3"/>
  <c r="G1686" i="3"/>
  <c r="G1366" i="3"/>
  <c r="G1032" i="3"/>
  <c r="G712" i="3"/>
  <c r="G392" i="3"/>
  <c r="G47" i="3"/>
  <c r="G2928" i="3"/>
  <c r="G2037" i="3"/>
  <c r="G3933" i="3"/>
  <c r="G2514" i="3"/>
  <c r="G1630" i="3"/>
  <c r="G873" i="3"/>
  <c r="G3529" i="3"/>
  <c r="G2034" i="3"/>
  <c r="G1000" i="3"/>
  <c r="G4733" i="3"/>
  <c r="G4253" i="3"/>
  <c r="G2962" i="3"/>
  <c r="G2536" i="3"/>
  <c r="G2109" i="3"/>
  <c r="G1671" i="3"/>
  <c r="G1351" i="3"/>
  <c r="G1017" i="3"/>
  <c r="G697" i="3"/>
  <c r="G377" i="3"/>
  <c r="G5678" i="3"/>
  <c r="G2705" i="3"/>
  <c r="G1818" i="3"/>
  <c r="G1464" i="3"/>
  <c r="G1144" i="3"/>
  <c r="G849" i="3"/>
  <c r="G582" i="3"/>
  <c r="G312" i="3"/>
  <c r="G5013" i="3"/>
  <c r="G2874" i="3"/>
  <c r="G2344" i="3"/>
  <c r="G1969" i="3"/>
  <c r="G1552" i="3"/>
  <c r="G1296" i="3"/>
  <c r="G926" i="3"/>
  <c r="G617" i="3"/>
  <c r="G272" i="3"/>
  <c r="G4613" i="3"/>
  <c r="G3025" i="3"/>
  <c r="G2528" i="3"/>
  <c r="G2068" i="3"/>
  <c r="G1640" i="3"/>
  <c r="G1306" i="3"/>
  <c r="G975" i="3"/>
  <c r="G641" i="3"/>
  <c r="G257" i="3"/>
  <c r="G1488" i="3"/>
  <c r="G990" i="3"/>
  <c r="G578" i="3"/>
  <c r="G247" i="3"/>
  <c r="G4513" i="3"/>
  <c r="G2973" i="3"/>
  <c r="G2461" i="3"/>
  <c r="G2001" i="3"/>
  <c r="G1576" i="3"/>
  <c r="G1206" i="3"/>
  <c r="G886" i="3"/>
  <c r="G502" i="3"/>
  <c r="G143" i="3"/>
  <c r="G3789" i="3"/>
  <c r="G3024" i="3"/>
  <c r="G3161" i="3"/>
  <c r="G2664" i="3"/>
  <c r="G2256" i="3"/>
  <c r="G1844" i="3"/>
  <c r="G1511" i="3"/>
  <c r="G1175" i="3"/>
  <c r="G866" i="3"/>
  <c r="G560" i="3"/>
  <c r="G254" i="3"/>
  <c r="G2098" i="3"/>
  <c r="G984" i="3"/>
  <c r="G98" i="3"/>
  <c r="G1960" i="3"/>
  <c r="G1010" i="3"/>
  <c r="G89" i="3"/>
  <c r="G1624" i="3"/>
  <c r="G638" i="3"/>
  <c r="G2950" i="3"/>
  <c r="G1726" i="3"/>
  <c r="G5959" i="3"/>
  <c r="G2933" i="3"/>
  <c r="G2525" i="3"/>
  <c r="G1713" i="3"/>
  <c r="G1407" i="3"/>
  <c r="G1098" i="3"/>
  <c r="G754" i="3"/>
  <c r="G142" i="3"/>
  <c r="G1638" i="3"/>
  <c r="G2868" i="3"/>
  <c r="G4081" i="3"/>
  <c r="G62" i="3"/>
  <c r="G1177" i="3"/>
  <c r="G1382" i="3"/>
  <c r="G2932" i="3"/>
  <c r="G2065" i="3"/>
  <c r="G1127" i="3"/>
  <c r="G585" i="3"/>
  <c r="G2984" i="3"/>
  <c r="G1738" i="3"/>
  <c r="G64" i="3"/>
  <c r="G2149" i="3"/>
  <c r="G434" i="3"/>
  <c r="G1048" i="3"/>
  <c r="G2768" i="3"/>
  <c r="G294" i="3"/>
  <c r="G1623" i="3"/>
  <c r="G152" i="3"/>
  <c r="G127" i="3"/>
  <c r="G1009" i="3"/>
  <c r="G1520" i="3"/>
  <c r="G393" i="3"/>
  <c r="G883" i="3"/>
  <c r="G1313" i="3"/>
  <c r="G3261" i="3"/>
  <c r="G706" i="3"/>
  <c r="G1760" i="3"/>
  <c r="G3889" i="3"/>
  <c r="G2450" i="3"/>
  <c r="G1618" i="3"/>
  <c r="G953" i="3"/>
  <c r="G4549" i="3"/>
  <c r="G1720" i="3"/>
  <c r="G1066" i="3"/>
  <c r="G529" i="3"/>
  <c r="G3549" i="3"/>
  <c r="G2277" i="3"/>
  <c r="G1502" i="3"/>
  <c r="G553" i="3"/>
  <c r="G3901" i="3"/>
  <c r="G1968" i="3"/>
  <c r="G1242" i="3"/>
  <c r="G193" i="3"/>
  <c r="G503" i="3"/>
  <c r="G2802" i="3"/>
  <c r="G1487" i="3"/>
  <c r="G399" i="3"/>
  <c r="G3004" i="3"/>
  <c r="G1714" i="3"/>
  <c r="G793" i="3"/>
  <c r="G178" i="3"/>
  <c r="G3114" i="3"/>
  <c r="G3985" i="3"/>
  <c r="G2538" i="3"/>
  <c r="G2846" i="3"/>
  <c r="G1648" i="3"/>
  <c r="G383" i="3"/>
  <c r="G1497" i="3"/>
  <c r="G2597" i="3"/>
  <c r="G1663" i="3"/>
  <c r="G974" i="3"/>
  <c r="G1241" i="3"/>
  <c r="G2386" i="3"/>
  <c r="G1330" i="3"/>
  <c r="G241" i="3"/>
  <c r="G2288" i="3"/>
  <c r="G546" i="3"/>
  <c r="G2644" i="3"/>
  <c r="G231" i="3"/>
  <c r="G842" i="3"/>
  <c r="G1662" i="3"/>
  <c r="G2354" i="3"/>
  <c r="G423" i="3"/>
  <c r="G7127" i="3"/>
  <c r="G5610" i="3"/>
  <c r="G5668" i="3"/>
  <c r="G4531" i="3"/>
  <c r="G4898" i="3"/>
  <c r="G5185" i="3"/>
  <c r="G3359" i="3"/>
  <c r="G4505" i="3"/>
  <c r="G3650" i="3"/>
  <c r="G3222" i="3"/>
  <c r="G2775" i="3"/>
  <c r="G2023" i="3"/>
  <c r="G3485" i="3"/>
  <c r="G3654" i="3"/>
  <c r="G2763" i="3"/>
  <c r="G2171" i="3"/>
  <c r="G4433" i="3"/>
  <c r="G2713" i="3"/>
  <c r="G1945" i="3"/>
  <c r="G1325" i="3"/>
  <c r="G701" i="3"/>
  <c r="G237" i="3"/>
  <c r="G891" i="3"/>
  <c r="G4861" i="3"/>
  <c r="G3365" i="3"/>
  <c r="G2712" i="3"/>
  <c r="G2274" i="3"/>
  <c r="G1848" i="3"/>
  <c r="G1516" i="3"/>
  <c r="G1204" i="3"/>
  <c r="G876" i="3"/>
  <c r="G572" i="3"/>
  <c r="G252" i="3"/>
  <c r="G1347" i="3"/>
  <c r="G715" i="3"/>
  <c r="G107" i="3"/>
  <c r="G5566" i="3"/>
  <c r="G3389" i="3"/>
  <c r="G2881" i="3"/>
  <c r="G2529" i="3"/>
  <c r="G2156" i="3"/>
  <c r="G1793" i="3"/>
  <c r="G1531" i="3"/>
  <c r="G4049" i="3"/>
  <c r="G2949" i="3"/>
  <c r="G2485" i="3"/>
  <c r="G2058" i="3"/>
  <c r="G1647" i="3"/>
  <c r="G1327" i="3"/>
  <c r="G1007" i="3"/>
  <c r="G662" i="3"/>
  <c r="G342" i="3"/>
  <c r="G8" i="3"/>
  <c r="G2824" i="3"/>
  <c r="G1970" i="3"/>
  <c r="G3370" i="3"/>
  <c r="G2362" i="3"/>
  <c r="G1566" i="3"/>
  <c r="G745" i="3"/>
  <c r="G3298" i="3"/>
  <c r="G1812" i="3"/>
  <c r="G822" i="3"/>
  <c r="G4097" i="3"/>
  <c r="G3941" i="3"/>
  <c r="G2929" i="3"/>
  <c r="G2469" i="3"/>
  <c r="G2042" i="3"/>
  <c r="G1632" i="3"/>
  <c r="G1312" i="3"/>
  <c r="G992" i="3"/>
  <c r="G647" i="3"/>
  <c r="G327" i="3"/>
  <c r="G4654" i="3"/>
  <c r="G2601" i="3"/>
  <c r="G1766" i="3"/>
  <c r="G1414" i="3"/>
  <c r="G1094" i="3"/>
  <c r="G810" i="3"/>
  <c r="G543" i="3"/>
  <c r="G273" i="3"/>
  <c r="G4033" i="3"/>
  <c r="G2822" i="3"/>
  <c r="G2310" i="3"/>
  <c r="G1898" i="3"/>
  <c r="G1527" i="3"/>
  <c r="G1271" i="3"/>
  <c r="G887" i="3"/>
  <c r="G592" i="3"/>
  <c r="G233" i="3"/>
  <c r="G4205" i="3"/>
  <c r="G2954" i="3"/>
  <c r="G2480" i="3"/>
  <c r="G2016" i="3"/>
  <c r="G1601" i="3"/>
  <c r="G1270" i="3"/>
  <c r="G936" i="3"/>
  <c r="G566" i="3"/>
  <c r="G232" i="3"/>
  <c r="G1310" i="3"/>
  <c r="G951" i="3"/>
  <c r="G542" i="3"/>
  <c r="G222" i="3"/>
  <c r="G4305" i="3"/>
  <c r="G2854" i="3"/>
  <c r="G2409" i="3"/>
  <c r="G1949" i="3"/>
  <c r="G1537" i="3"/>
  <c r="G1167" i="3"/>
  <c r="G847" i="3"/>
  <c r="G474" i="3"/>
  <c r="G65" i="3"/>
  <c r="G3590" i="3"/>
  <c r="G2986" i="3"/>
  <c r="G3076" i="3"/>
  <c r="G2624" i="3"/>
  <c r="G2216" i="3"/>
  <c r="G1808" i="3"/>
  <c r="G1446" i="3"/>
  <c r="G1137" i="3"/>
  <c r="G831" i="3"/>
  <c r="G522" i="3"/>
  <c r="G216" i="3"/>
  <c r="G1914" i="3"/>
  <c r="G881" i="3"/>
  <c r="G3401" i="3"/>
  <c r="G1822" i="3"/>
  <c r="G910" i="3"/>
  <c r="G24" i="3"/>
  <c r="G1521" i="3"/>
  <c r="G535" i="3"/>
  <c r="G2813" i="3"/>
  <c r="G1447" i="3"/>
  <c r="G4718" i="3"/>
  <c r="G2886" i="3"/>
  <c r="G2474" i="3"/>
  <c r="G2066" i="3"/>
  <c r="G1678" i="3"/>
  <c r="G1369" i="3"/>
  <c r="G1033" i="3"/>
  <c r="G727" i="3"/>
  <c r="G418" i="3"/>
  <c r="G112" i="3"/>
  <c r="G2334" i="3"/>
  <c r="G1570" i="3"/>
  <c r="G985" i="3"/>
  <c r="G240" i="3"/>
  <c r="G2730" i="3"/>
  <c r="G1634" i="3"/>
  <c r="G743" i="3"/>
  <c r="G3036" i="3"/>
  <c r="G1776" i="3"/>
  <c r="G880" i="3"/>
  <c r="G3178" i="3"/>
  <c r="G2085" i="3"/>
  <c r="G1074" i="3"/>
  <c r="G153" i="3"/>
  <c r="G2304" i="3"/>
  <c r="G1344" i="3"/>
  <c r="G4605" i="3"/>
  <c r="G2834" i="3"/>
  <c r="G2426" i="3"/>
  <c r="G2014" i="3"/>
  <c r="G1639" i="3"/>
  <c r="G1368" i="3"/>
  <c r="G1097" i="3"/>
  <c r="G818" i="3"/>
  <c r="G550" i="3"/>
  <c r="G279" i="3"/>
  <c r="G5438" i="3"/>
  <c r="G2920" i="3"/>
  <c r="G2374" i="3"/>
  <c r="G1673" i="3"/>
  <c r="G1088" i="3"/>
  <c r="G614" i="3"/>
  <c r="G5133" i="3"/>
  <c r="G2694" i="3"/>
  <c r="G2048" i="3"/>
  <c r="G1225" i="3"/>
  <c r="G334" i="3"/>
  <c r="G2816" i="3"/>
  <c r="G945" i="3"/>
  <c r="G1727" i="3"/>
  <c r="G702" i="3"/>
  <c r="G1180" i="3"/>
  <c r="G633" i="3"/>
  <c r="G1232" i="3"/>
  <c r="G2442" i="3"/>
  <c r="G872" i="3"/>
  <c r="G1257" i="3"/>
  <c r="G3693" i="3"/>
  <c r="G1882" i="3"/>
  <c r="G808" i="3"/>
  <c r="G3465" i="3"/>
  <c r="G2577" i="3"/>
  <c r="G1102" i="3"/>
  <c r="G1777" i="3"/>
  <c r="G1698" i="3"/>
  <c r="G1418" i="3"/>
  <c r="G1314" i="3"/>
  <c r="G2438" i="3"/>
  <c r="G1304" i="3"/>
  <c r="G74" i="3"/>
  <c r="G855" i="3"/>
  <c r="G1561" i="3"/>
  <c r="G704" i="3"/>
  <c r="G1948" i="3"/>
  <c r="G2170" i="3"/>
  <c r="G2794" i="3"/>
  <c r="G1609" i="3"/>
  <c r="G791" i="3"/>
  <c r="G4593" i="3"/>
  <c r="G1023" i="3"/>
  <c r="G1961" i="3"/>
  <c r="G2682" i="3"/>
  <c r="G4397" i="3"/>
  <c r="G906" i="3"/>
  <c r="G1417" i="3"/>
  <c r="G114" i="3"/>
  <c r="G1420" i="3"/>
  <c r="G559" i="3"/>
  <c r="G2960" i="3"/>
  <c r="G2784" i="3"/>
  <c r="G3122" i="3"/>
  <c r="G2792" i="3"/>
  <c r="G1905" i="3"/>
  <c r="G1209" i="3"/>
  <c r="G224" i="3"/>
  <c r="G2330" i="3"/>
  <c r="G1311" i="3"/>
  <c r="G735" i="3"/>
  <c r="G5453" i="3"/>
  <c r="G4675" i="3"/>
  <c r="G4172" i="3"/>
  <c r="G3971" i="3"/>
  <c r="G4072" i="3"/>
  <c r="G4287" i="3"/>
  <c r="G4458" i="3"/>
  <c r="G7214" i="3"/>
  <c r="G4462" i="3"/>
  <c r="G3702" i="3"/>
  <c r="G2535" i="3"/>
  <c r="G6753" i="3"/>
  <c r="G3070" i="3"/>
  <c r="G3147" i="3"/>
  <c r="G2523" i="3"/>
  <c r="G1955" i="3"/>
  <c r="G3206" i="3"/>
  <c r="G2404" i="3"/>
  <c r="G1693" i="3"/>
  <c r="G1053" i="3"/>
  <c r="G541" i="3"/>
  <c r="G61" i="3"/>
  <c r="G571" i="3"/>
  <c r="G4789" i="3"/>
  <c r="G3021" i="3"/>
  <c r="G2552" i="3"/>
  <c r="G2114" i="3"/>
  <c r="G1708" i="3"/>
  <c r="G1404" i="3"/>
  <c r="G1076" i="3"/>
  <c r="G764" i="3"/>
  <c r="G444" i="3"/>
  <c r="G156" i="3"/>
  <c r="G1099" i="3"/>
  <c r="G451" i="3"/>
  <c r="G4757" i="3"/>
  <c r="G4321" i="3"/>
  <c r="G3130" i="3"/>
  <c r="G2764" i="3"/>
  <c r="G2369" i="3"/>
  <c r="G2017" i="3"/>
  <c r="G1675" i="3"/>
  <c r="G1459" i="3"/>
  <c r="G3325" i="3"/>
  <c r="G2760" i="3"/>
  <c r="G2333" i="3"/>
  <c r="G1888" i="3"/>
  <c r="G1530" i="3"/>
  <c r="G1210" i="3"/>
  <c r="G865" i="3"/>
  <c r="G545" i="3"/>
  <c r="G214" i="3"/>
  <c r="G3837" i="3"/>
  <c r="G2516" i="3"/>
  <c r="G159" i="3"/>
  <c r="G2922" i="3"/>
  <c r="G2036" i="3"/>
  <c r="G1321" i="3"/>
  <c r="G414" i="3"/>
  <c r="G2665" i="3"/>
  <c r="G1473" i="3"/>
  <c r="G488" i="3"/>
  <c r="G3077" i="3"/>
  <c r="G3270" i="3"/>
  <c r="G2740" i="3"/>
  <c r="G2313" i="3"/>
  <c r="G1872" i="3"/>
  <c r="G1518" i="3"/>
  <c r="G1198" i="3"/>
  <c r="G850" i="3"/>
  <c r="G530" i="3"/>
  <c r="G199" i="3"/>
  <c r="G3193" i="3"/>
  <c r="G2293" i="3"/>
  <c r="G1617" i="3"/>
  <c r="G1297" i="3"/>
  <c r="G991" i="3"/>
  <c r="G710" i="3"/>
  <c r="G426" i="3"/>
  <c r="G106" i="3"/>
  <c r="G3165" i="3"/>
  <c r="G2618" i="3"/>
  <c r="G2154" i="3"/>
  <c r="G1719" i="3"/>
  <c r="G1438" i="3"/>
  <c r="G1154" i="3"/>
  <c r="G770" i="3"/>
  <c r="G439" i="3"/>
  <c r="G80" i="3"/>
  <c r="G3410" i="3"/>
  <c r="G2821" i="3"/>
  <c r="G2342" i="3"/>
  <c r="G1897" i="3"/>
  <c r="G1462" i="3"/>
  <c r="G1128" i="3"/>
  <c r="G794" i="3"/>
  <c r="G449" i="3"/>
  <c r="G129" i="3"/>
  <c r="G1168" i="3"/>
  <c r="G809" i="3"/>
  <c r="G386" i="3"/>
  <c r="G66" i="3"/>
  <c r="G3190" i="3"/>
  <c r="G2684" i="3"/>
  <c r="G2257" i="3"/>
  <c r="G1778" i="3"/>
  <c r="G1409" i="3"/>
  <c r="G1025" i="3"/>
  <c r="G666" i="3"/>
  <c r="G321" i="3"/>
  <c r="G4941" i="3"/>
  <c r="G3254" i="3"/>
  <c r="G4725" i="3"/>
  <c r="G2898" i="3"/>
  <c r="G2440" i="3"/>
  <c r="G2032" i="3"/>
  <c r="G1649" i="3"/>
  <c r="G1343" i="3"/>
  <c r="G1034" i="3"/>
  <c r="G728" i="3"/>
  <c r="G422" i="3"/>
  <c r="G78" i="3"/>
  <c r="G1393" i="3"/>
  <c r="G510" i="3"/>
  <c r="G2780" i="3"/>
  <c r="G1495" i="3"/>
  <c r="G574" i="3"/>
  <c r="G2406" i="3"/>
  <c r="G1047" i="3"/>
  <c r="G126" i="3"/>
  <c r="G2268" i="3"/>
  <c r="G1073" i="3"/>
  <c r="G3517" i="3"/>
  <c r="G2749" i="3"/>
  <c r="G2341" i="3"/>
  <c r="G1893" i="3"/>
  <c r="G1545" i="3"/>
  <c r="G1239" i="3"/>
  <c r="G930" i="3"/>
  <c r="G624" i="3"/>
  <c r="G318" i="3"/>
  <c r="G9" i="3"/>
  <c r="G1962" i="3"/>
  <c r="G1329" i="3"/>
  <c r="G679" i="3"/>
  <c r="G102" i="3"/>
  <c r="G2373" i="3"/>
  <c r="G1358" i="3"/>
  <c r="G472" i="3"/>
  <c r="G2368" i="3"/>
  <c r="G1422" i="3"/>
  <c r="G536" i="3"/>
  <c r="G2814" i="3"/>
  <c r="G1689" i="3"/>
  <c r="G768" i="3"/>
  <c r="G3581" i="3"/>
  <c r="G1758" i="3"/>
  <c r="G970" i="3"/>
  <c r="G3238" i="3"/>
  <c r="G2697" i="3"/>
  <c r="G2289" i="3"/>
  <c r="G1877" i="3"/>
  <c r="G1536" i="3"/>
  <c r="G1265" i="3"/>
  <c r="G994" i="3"/>
  <c r="G718" i="3"/>
  <c r="G447" i="3"/>
  <c r="G176" i="3"/>
  <c r="G3777" i="3"/>
  <c r="G2782" i="3"/>
  <c r="G2100" i="3"/>
  <c r="G1432" i="3"/>
  <c r="G882" i="3"/>
  <c r="G408" i="3"/>
  <c r="G3213" i="3"/>
  <c r="G2460" i="3"/>
  <c r="G1702" i="3"/>
  <c r="G919" i="3"/>
  <c r="G63" i="3"/>
  <c r="G2505" i="3"/>
  <c r="G1457" i="3"/>
  <c r="G639" i="3"/>
  <c r="G3346" i="3"/>
  <c r="G2320" i="3"/>
  <c r="G1456" i="3"/>
  <c r="G703" i="3"/>
  <c r="G3345" i="3"/>
  <c r="G2080" i="3"/>
  <c r="G1214" i="3"/>
  <c r="G49" i="3"/>
  <c r="G255" i="3"/>
  <c r="G5556" i="3"/>
  <c r="G5426" i="3"/>
  <c r="G3548" i="3"/>
  <c r="G3603" i="3"/>
  <c r="G3856" i="3"/>
  <c r="G4135" i="3"/>
  <c r="G4266" i="3"/>
  <c r="G4703" i="3"/>
  <c r="G4094" i="3"/>
  <c r="G3378" i="3"/>
  <c r="G2407" i="3"/>
  <c r="G5222" i="3"/>
  <c r="G5535" i="3"/>
  <c r="G3075" i="3"/>
  <c r="G2459" i="3"/>
  <c r="G1883" i="3"/>
  <c r="G3096" i="3"/>
  <c r="G2286" i="3"/>
  <c r="G1581" i="3"/>
  <c r="G1005" i="3"/>
  <c r="G493" i="3"/>
  <c r="G1411" i="3"/>
  <c r="G387" i="3"/>
  <c r="G4429" i="3"/>
  <c r="G2957" i="3"/>
  <c r="G2477" i="3"/>
  <c r="G2061" i="3"/>
  <c r="G1660" i="3"/>
  <c r="G1356" i="3"/>
  <c r="G1036" i="3"/>
  <c r="G740" i="3"/>
  <c r="G428" i="3"/>
  <c r="G100" i="3"/>
  <c r="G1011" i="3"/>
  <c r="G379" i="3"/>
  <c r="G4365" i="3"/>
  <c r="G4221" i="3"/>
  <c r="G3053" i="3"/>
  <c r="G2700" i="3"/>
  <c r="G2337" i="3"/>
  <c r="G1985" i="3"/>
  <c r="G1651" i="3"/>
  <c r="G1427" i="3"/>
  <c r="G3176" i="3"/>
  <c r="G2708" i="3"/>
  <c r="G2281" i="3"/>
  <c r="G1854" i="3"/>
  <c r="G1480" i="3"/>
  <c r="G1160" i="3"/>
  <c r="G826" i="3"/>
  <c r="G506" i="3"/>
  <c r="G186" i="3"/>
  <c r="G3317" i="3"/>
  <c r="G2378" i="3"/>
  <c r="G70" i="3"/>
  <c r="G2804" i="3"/>
  <c r="G1950" i="3"/>
  <c r="G1182" i="3"/>
  <c r="G258" i="3"/>
  <c r="G2494" i="3"/>
  <c r="G1359" i="3"/>
  <c r="G385" i="3"/>
  <c r="G6686" i="3"/>
  <c r="G3152" i="3"/>
  <c r="G2688" i="3"/>
  <c r="G2261" i="3"/>
  <c r="G1834" i="3"/>
  <c r="G1465" i="3"/>
  <c r="G1145" i="3"/>
  <c r="G814" i="3"/>
  <c r="G494" i="3"/>
  <c r="G174" i="3"/>
  <c r="G3028" i="3"/>
  <c r="G2160" i="3"/>
  <c r="G1578" i="3"/>
  <c r="G1258" i="3"/>
  <c r="G952" i="3"/>
  <c r="G682" i="3"/>
  <c r="G390" i="3"/>
  <c r="G81" i="3"/>
  <c r="G3125" i="3"/>
  <c r="G2581" i="3"/>
  <c r="G2121" i="3"/>
  <c r="G1694" i="3"/>
  <c r="G1410" i="3"/>
  <c r="G1065" i="3"/>
  <c r="G734" i="3"/>
  <c r="G400" i="3"/>
  <c r="G41" i="3"/>
  <c r="G3257" i="3"/>
  <c r="G2769" i="3"/>
  <c r="G2290" i="3"/>
  <c r="G1797" i="3"/>
  <c r="G1423" i="3"/>
  <c r="G1089" i="3"/>
  <c r="G758" i="3"/>
  <c r="G410" i="3"/>
  <c r="G90" i="3"/>
  <c r="G1129" i="3"/>
  <c r="G720" i="3"/>
  <c r="G350" i="3"/>
  <c r="G30" i="3"/>
  <c r="G3124" i="3"/>
  <c r="G2650" i="3"/>
  <c r="G2205" i="3"/>
  <c r="G1745" i="3"/>
  <c r="G1320" i="3"/>
  <c r="G986" i="3"/>
  <c r="G630" i="3"/>
  <c r="G271" i="3"/>
  <c r="G4609" i="3"/>
  <c r="G3182" i="3"/>
  <c r="G4293" i="3"/>
  <c r="G2801" i="3"/>
  <c r="G2389" i="3"/>
  <c r="G1981" i="3"/>
  <c r="G1614" i="3"/>
  <c r="G1305" i="3"/>
  <c r="G999" i="3"/>
  <c r="G690" i="3"/>
  <c r="G354" i="3"/>
  <c r="G48" i="3"/>
  <c r="G1290" i="3"/>
  <c r="G407" i="3"/>
  <c r="G2642" i="3"/>
  <c r="G1392" i="3"/>
  <c r="G471" i="3"/>
  <c r="G2045" i="3"/>
  <c r="G944" i="3"/>
  <c r="G50" i="3"/>
  <c r="G2130" i="3"/>
  <c r="G935" i="3"/>
  <c r="G3289" i="3"/>
  <c r="G2709" i="3"/>
  <c r="G2250" i="3"/>
  <c r="G1842" i="3"/>
  <c r="G1510" i="3"/>
  <c r="G1201" i="3"/>
  <c r="G895" i="3"/>
  <c r="G586" i="3"/>
  <c r="G280" i="3"/>
  <c r="G2746" i="3"/>
  <c r="G1876" i="3"/>
  <c r="G1264" i="3"/>
  <c r="G576" i="3"/>
  <c r="G34" i="3"/>
  <c r="G2282" i="3"/>
  <c r="G1255" i="3"/>
  <c r="G266" i="3"/>
  <c r="G2234" i="3"/>
  <c r="G1354" i="3"/>
  <c r="G433" i="3"/>
  <c r="G2728" i="3"/>
  <c r="G1586" i="3"/>
  <c r="G665" i="3"/>
  <c r="G2900" i="3"/>
  <c r="G1650" i="3"/>
  <c r="G870" i="3"/>
  <c r="G3138" i="3"/>
  <c r="G2661" i="3"/>
  <c r="G2249" i="3"/>
  <c r="G1841" i="3"/>
  <c r="G1506" i="3"/>
  <c r="G1230" i="3"/>
  <c r="G959" i="3"/>
  <c r="G688" i="3"/>
  <c r="G409" i="3"/>
  <c r="G138" i="3"/>
  <c r="G3458" i="3"/>
  <c r="G2696" i="3"/>
  <c r="G2013" i="3"/>
  <c r="G1367" i="3"/>
  <c r="G817" i="3"/>
  <c r="G343" i="3"/>
  <c r="G3037" i="3"/>
  <c r="G2420" i="3"/>
  <c r="G1664" i="3"/>
  <c r="G816" i="3"/>
  <c r="G4493" i="3"/>
  <c r="G2408" i="3"/>
  <c r="G1319" i="3"/>
  <c r="G498" i="3"/>
  <c r="G3098" i="3"/>
  <c r="G2182" i="3"/>
  <c r="G1353" i="3"/>
  <c r="G600" i="3"/>
  <c r="G3017" i="3"/>
  <c r="G1946" i="3"/>
  <c r="G1111" i="3"/>
  <c r="G290" i="3"/>
  <c r="G496" i="3"/>
  <c r="G5212" i="3"/>
  <c r="G5080" i="3"/>
  <c r="G3492" i="3"/>
  <c r="G3459" i="3"/>
  <c r="G3784" i="3"/>
  <c r="G4023" i="3"/>
  <c r="G3930" i="3"/>
  <c r="G4681" i="3"/>
  <c r="G3902" i="3"/>
  <c r="G3361" i="3"/>
  <c r="G2399" i="3"/>
  <c r="G4664" i="3"/>
  <c r="G4926" i="3"/>
  <c r="G3003" i="3"/>
  <c r="G2427" i="3"/>
  <c r="G1867" i="3"/>
  <c r="G3044" i="3"/>
  <c r="G2276" i="3"/>
  <c r="G1541" i="3"/>
  <c r="G989" i="3"/>
  <c r="G445" i="3"/>
  <c r="G1339" i="3"/>
  <c r="G371" i="3"/>
  <c r="G4069" i="3"/>
  <c r="G2936" i="3"/>
  <c r="G2466" i="3"/>
  <c r="G2029" i="3"/>
  <c r="G1644" i="3"/>
  <c r="G1332" i="3"/>
  <c r="G1020" i="3"/>
  <c r="G732" i="3"/>
  <c r="G396" i="3"/>
  <c r="G92" i="3"/>
  <c r="G963" i="3"/>
  <c r="G363" i="3"/>
  <c r="G4261" i="3"/>
  <c r="G3965" i="3"/>
  <c r="G3041" i="3"/>
  <c r="G2678" i="3"/>
  <c r="G2326" i="3"/>
  <c r="G1964" i="3"/>
  <c r="G1619" i="3"/>
  <c r="G6881" i="3"/>
  <c r="G3136" i="3"/>
  <c r="G2693" i="3"/>
  <c r="G2266" i="3"/>
  <c r="G1802" i="3"/>
  <c r="G1466" i="3"/>
  <c r="G1135" i="3"/>
  <c r="G815" i="3"/>
  <c r="G495" i="3"/>
  <c r="G150" i="3"/>
  <c r="G3229" i="3"/>
  <c r="G2312" i="3"/>
  <c r="G56" i="3"/>
  <c r="G2770" i="3"/>
  <c r="G1850" i="3"/>
  <c r="G1143" i="3"/>
  <c r="G169" i="3"/>
  <c r="G2428" i="3"/>
  <c r="G1334" i="3"/>
  <c r="G282" i="3"/>
  <c r="G5728" i="3"/>
  <c r="G3112" i="3"/>
  <c r="G2673" i="3"/>
  <c r="G2246" i="3"/>
  <c r="G1786" i="3"/>
  <c r="G1454" i="3"/>
  <c r="G1120" i="3"/>
  <c r="G800" i="3"/>
  <c r="G480" i="3"/>
  <c r="G135" i="3"/>
  <c r="G2994" i="3"/>
  <c r="G2089" i="3"/>
  <c r="G1567" i="3"/>
  <c r="G1247" i="3"/>
  <c r="G938" i="3"/>
  <c r="G657" i="3"/>
  <c r="G376" i="3"/>
  <c r="G42" i="3"/>
  <c r="G2974" i="3"/>
  <c r="G2496" i="3"/>
  <c r="G2021" i="3"/>
  <c r="G1666" i="3"/>
  <c r="G1360" i="3"/>
  <c r="G1015" i="3"/>
  <c r="G695" i="3"/>
  <c r="G361" i="3"/>
  <c r="G6129" i="3"/>
  <c r="G3164" i="3"/>
  <c r="G2698" i="3"/>
  <c r="G2172" i="3"/>
  <c r="G1729" i="3"/>
  <c r="G1384" i="3"/>
  <c r="G1050" i="3"/>
  <c r="G730" i="3"/>
  <c r="G374" i="3"/>
  <c r="G54" i="3"/>
  <c r="G1054" i="3"/>
  <c r="G681" i="3"/>
  <c r="G311" i="3"/>
  <c r="G5518" i="3"/>
  <c r="G3040" i="3"/>
  <c r="G2598" i="3"/>
  <c r="G2153" i="3"/>
  <c r="G1665" i="3"/>
  <c r="G1281" i="3"/>
  <c r="G961" i="3"/>
  <c r="G591" i="3"/>
  <c r="G218" i="3"/>
  <c r="G4401" i="3"/>
  <c r="G3140" i="3"/>
  <c r="G3521" i="3"/>
  <c r="G2761" i="3"/>
  <c r="G2353" i="3"/>
  <c r="G1941" i="3"/>
  <c r="G1584" i="3"/>
  <c r="G1278" i="3"/>
  <c r="G969" i="3"/>
  <c r="G625" i="3"/>
  <c r="G319" i="3"/>
  <c r="G10" i="3"/>
  <c r="G1190" i="3"/>
  <c r="G304" i="3"/>
  <c r="G2458" i="3"/>
  <c r="G1289" i="3"/>
  <c r="G265" i="3"/>
  <c r="G1908" i="3"/>
  <c r="G806" i="3"/>
  <c r="G2685" i="3"/>
  <c r="G3594" i="3"/>
  <c r="G168" i="3"/>
  <c r="G1830" i="3"/>
  <c r="G2938" i="3"/>
  <c r="G151" i="3"/>
  <c r="G226" i="3"/>
  <c r="G2800" i="3"/>
  <c r="G1266" i="3"/>
  <c r="G39" i="3"/>
  <c r="G137" i="3"/>
  <c r="G2729" i="3"/>
  <c r="G1810" i="3"/>
  <c r="G1038" i="3"/>
  <c r="G1928" i="3"/>
  <c r="G753" i="3"/>
  <c r="G2833" i="3"/>
  <c r="G473" i="3"/>
  <c r="G1022" i="3"/>
  <c r="G742" i="3"/>
  <c r="G841" i="3"/>
  <c r="G320" i="3"/>
  <c r="G270" i="3"/>
  <c r="G398" i="3"/>
  <c r="G14" i="3"/>
  <c r="G526" i="3"/>
  <c r="G462" i="3"/>
  <c r="G2853" i="3"/>
  <c r="G921" i="3"/>
  <c r="G2192" i="3"/>
  <c r="G2869" i="3"/>
  <c r="G1207" i="3"/>
  <c r="G1448" i="3"/>
  <c r="G2526" i="3"/>
  <c r="G1496" i="3"/>
  <c r="G4389" i="3"/>
  <c r="G2612" i="3"/>
  <c r="G1166" i="3"/>
  <c r="G2609" i="3"/>
  <c r="G4497" i="3"/>
  <c r="G2133" i="3"/>
  <c r="G1486" i="3"/>
  <c r="G767" i="3"/>
  <c r="G1744" i="3"/>
  <c r="G650" i="3"/>
  <c r="G2645" i="3"/>
  <c r="G678" i="3"/>
  <c r="G497" i="3"/>
  <c r="G1780" i="3"/>
  <c r="G2394" i="3"/>
  <c r="G848" i="3"/>
  <c r="G1103" i="3"/>
  <c r="G2078" i="3"/>
  <c r="G610" i="3"/>
  <c r="G2405" i="3"/>
  <c r="G2388" i="3"/>
  <c r="G960" i="3"/>
  <c r="G2150" i="3"/>
  <c r="G2506" i="3"/>
  <c r="G1522" i="3"/>
  <c r="G871" i="3"/>
  <c r="G3462" i="3"/>
  <c r="G1574" i="3"/>
  <c r="G482" i="3"/>
  <c r="G2197" i="3"/>
  <c r="G3681" i="3"/>
  <c r="G128" i="3"/>
  <c r="G3589" i="3"/>
  <c r="G4917" i="3"/>
  <c r="G1463" i="3"/>
  <c r="G1916" i="3"/>
  <c r="G464" i="3"/>
  <c r="G719" i="3"/>
  <c r="G1687" i="3"/>
  <c r="G2917" i="3"/>
  <c r="G1993" i="3"/>
  <c r="G2204" i="3"/>
  <c r="G857" i="3"/>
  <c r="G1789" i="3"/>
  <c r="G2185" i="3"/>
  <c r="G1216" i="3"/>
  <c r="G3058" i="3"/>
  <c r="G1471" i="3"/>
  <c r="G382" i="3"/>
  <c r="G1926" i="3"/>
  <c r="G2918" i="3"/>
  <c r="G3677" i="3"/>
  <c r="G2952" i="3"/>
  <c r="G217" i="3"/>
  <c r="G478" i="3"/>
  <c r="G119" i="3"/>
  <c r="G463" i="3"/>
  <c r="G6049" i="3"/>
  <c r="G1318" i="3"/>
  <c r="G1472" i="3"/>
  <c r="G166" i="3"/>
  <c r="G1550" i="3"/>
  <c r="G3137" i="3"/>
  <c r="G1534" i="3"/>
  <c r="G1250" i="3"/>
  <c r="G450" i="3"/>
  <c r="G1193" i="3"/>
  <c r="G1526" i="3"/>
  <c r="G105" i="3"/>
  <c r="G360" i="3"/>
  <c r="G1378" i="3"/>
  <c r="G1598" i="3"/>
  <c r="G1176" i="3"/>
  <c r="G1980" i="3"/>
  <c r="G654" i="3"/>
  <c r="G1394" i="3"/>
  <c r="G1458" i="3"/>
  <c r="G601" i="3"/>
  <c r="G3981" i="3"/>
  <c r="G2748" i="3"/>
  <c r="G1303" i="3"/>
  <c r="G206" i="3"/>
  <c r="G1535" i="3"/>
  <c r="G2557" i="3"/>
  <c r="G2592" i="3"/>
  <c r="G2453" i="3"/>
  <c r="G2217" i="3"/>
  <c r="G358" i="3"/>
  <c r="G440" i="3"/>
  <c r="G834" i="3"/>
  <c r="G1178" i="3"/>
  <c r="G3353" i="3"/>
  <c r="G5502" i="3"/>
  <c r="G1072" i="3"/>
  <c r="G674" i="3"/>
  <c r="G832" i="3"/>
  <c r="G1792" i="3"/>
  <c r="G551" i="3"/>
  <c r="G1191" i="3"/>
  <c r="G1049" i="3"/>
  <c r="G295" i="3"/>
  <c r="G2762" i="3"/>
  <c r="G2610" i="3"/>
  <c r="G1200" i="3"/>
  <c r="G103" i="3"/>
  <c r="G1294" i="3"/>
  <c r="G2322" i="3"/>
  <c r="G2270" i="3"/>
  <c r="G2132" i="3"/>
  <c r="G1809" i="3"/>
  <c r="G198" i="3"/>
  <c r="G833" i="3"/>
  <c r="G2750" i="3"/>
  <c r="G3349" i="3"/>
  <c r="G766" i="3"/>
  <c r="G2590" i="3"/>
  <c r="G3877" i="3"/>
  <c r="G1575" i="3"/>
  <c r="G345" i="3"/>
  <c r="G752" i="3"/>
  <c r="G575" i="3"/>
  <c r="G2901" i="3"/>
  <c r="G2033" i="3"/>
  <c r="G2336" i="3"/>
  <c r="G1024" i="3"/>
  <c r="G4189" i="3"/>
  <c r="G958" i="3"/>
  <c r="G1824" i="3"/>
  <c r="G1625" i="3"/>
  <c r="G1559" i="3"/>
  <c r="G1279" i="3"/>
  <c r="G3429" i="3"/>
  <c r="G2309" i="3"/>
  <c r="G457" i="3"/>
  <c r="G3154" i="3"/>
  <c r="G215" i="3"/>
  <c r="G511" i="3"/>
  <c r="G2630" i="3"/>
  <c r="G2202" i="3"/>
  <c r="G782" i="3"/>
  <c r="G1254" i="3"/>
  <c r="G1008" i="3"/>
  <c r="G3" i="3"/>
  <c r="G4" i="3"/>
  <c r="R20" i="1" l="1"/>
  <c r="AD20" i="1" s="1"/>
  <c r="AE20" i="1" s="1"/>
  <c r="AL20" i="1" s="1" a="1"/>
  <c r="AL20" i="1" s="1"/>
  <c r="AP19" i="1"/>
  <c r="I20" i="1"/>
  <c r="R21" i="1" s="1"/>
  <c r="AD21" i="1" s="1"/>
  <c r="J20" i="1"/>
  <c r="O21" i="1"/>
  <c r="P21" i="1"/>
  <c r="K2571" i="4"/>
  <c r="G2572" i="4"/>
  <c r="AP20" i="1" l="1"/>
  <c r="AE21" i="1"/>
  <c r="AP21" i="1" s="1"/>
  <c r="Q20" i="1"/>
  <c r="I21" i="1"/>
  <c r="R22" i="1" s="1"/>
  <c r="AD22" i="1" s="1"/>
  <c r="AE22" i="1" s="1"/>
  <c r="J21" i="1"/>
  <c r="O22" i="1"/>
  <c r="P22" i="1"/>
  <c r="G2573" i="4"/>
  <c r="AL21" i="1" l="1" a="1"/>
  <c r="AL21" i="1" s="1"/>
  <c r="AL22" i="1" a="1"/>
  <c r="AL22" i="1" s="1"/>
  <c r="Q21" i="1"/>
  <c r="I22" i="1"/>
  <c r="R23" i="1" s="1"/>
  <c r="AD23" i="1" s="1"/>
  <c r="AE23" i="1" s="1"/>
  <c r="J22" i="1"/>
  <c r="AP22" i="1"/>
  <c r="O23" i="1"/>
  <c r="P23" i="1"/>
  <c r="E6" i="4"/>
  <c r="K2572" i="4"/>
  <c r="G2574" i="4"/>
  <c r="Q22" i="1" l="1"/>
  <c r="I23" i="1"/>
  <c r="R24" i="1" s="1"/>
  <c r="AD24" i="1" s="1"/>
  <c r="AE24" i="1" s="1"/>
  <c r="J23" i="1"/>
  <c r="AL23" i="1" a="1"/>
  <c r="AL23" i="1" s="1"/>
  <c r="O24" i="1"/>
  <c r="P24" i="1"/>
  <c r="AP23" i="1"/>
  <c r="G2575" i="4"/>
  <c r="K2573" i="4"/>
  <c r="E7" i="4"/>
  <c r="J7" i="4" s="1"/>
  <c r="Q23" i="1" l="1"/>
  <c r="I24" i="1"/>
  <c r="R25" i="1" s="1"/>
  <c r="AD25" i="1" s="1"/>
  <c r="AE25" i="1" s="1"/>
  <c r="AL25" i="1" s="1" a="1"/>
  <c r="AL25" i="1" s="1"/>
  <c r="J24" i="1"/>
  <c r="AL24" i="1" a="1"/>
  <c r="AL24" i="1" s="1"/>
  <c r="O25" i="1"/>
  <c r="P25" i="1"/>
  <c r="AP24" i="1"/>
  <c r="K2575" i="4"/>
  <c r="L2575" i="4"/>
  <c r="L2574" i="4"/>
  <c r="K2574" i="4"/>
  <c r="L7" i="4"/>
  <c r="N7" i="4" s="1"/>
  <c r="E8" i="4"/>
  <c r="L8" i="4" s="1"/>
  <c r="E9" i="4"/>
  <c r="Q24" i="1" l="1"/>
  <c r="I25" i="1"/>
  <c r="R26" i="1" s="1"/>
  <c r="AD26" i="1" s="1"/>
  <c r="AE26" i="1" s="1"/>
  <c r="AL26" i="1" s="1" a="1"/>
  <c r="AL26" i="1" s="1"/>
  <c r="J25" i="1"/>
  <c r="O26" i="1"/>
  <c r="P26" i="1"/>
  <c r="AP25" i="1"/>
  <c r="N2574" i="4"/>
  <c r="M2574" i="4"/>
  <c r="O2574" i="4" s="1"/>
  <c r="N2575" i="4"/>
  <c r="M2575" i="4"/>
  <c r="O2575" i="4" s="1"/>
  <c r="M7" i="4"/>
  <c r="O7" i="4" s="1"/>
  <c r="R7" i="4" s="1"/>
  <c r="S7" i="4" s="1"/>
  <c r="J8" i="4"/>
  <c r="L9" i="4"/>
  <c r="J9" i="4"/>
  <c r="M8" i="4"/>
  <c r="N8" i="4"/>
  <c r="E10" i="4"/>
  <c r="Q25" i="1" l="1"/>
  <c r="I26" i="1"/>
  <c r="R27" i="1" s="1"/>
  <c r="AD27" i="1" s="1"/>
  <c r="AE27" i="1" s="1"/>
  <c r="AL27" i="1" s="1" a="1"/>
  <c r="AL27" i="1" s="1"/>
  <c r="J26" i="1"/>
  <c r="AP26" i="1"/>
  <c r="O27" i="1"/>
  <c r="P27" i="1"/>
  <c r="R2575" i="4"/>
  <c r="S2575" i="4" s="1"/>
  <c r="R2574" i="4"/>
  <c r="S2574" i="4" s="1"/>
  <c r="O8" i="4"/>
  <c r="R8" i="4" s="1"/>
  <c r="S8" i="4" s="1"/>
  <c r="J10" i="4"/>
  <c r="L10" i="4"/>
  <c r="M9" i="4"/>
  <c r="O9" i="4" s="1"/>
  <c r="N9" i="4"/>
  <c r="E11" i="4"/>
  <c r="Q26" i="1" l="1"/>
  <c r="I27" i="1"/>
  <c r="R28" i="1" s="1"/>
  <c r="AD28" i="1" s="1"/>
  <c r="AE28" i="1" s="1"/>
  <c r="AL28" i="1" s="1" a="1"/>
  <c r="AL28" i="1" s="1"/>
  <c r="J27" i="1"/>
  <c r="O28" i="1"/>
  <c r="P28" i="1"/>
  <c r="AP27" i="1"/>
  <c r="R9" i="4"/>
  <c r="S9" i="4" s="1"/>
  <c r="N10" i="4"/>
  <c r="M10" i="4"/>
  <c r="O10" i="4" s="1"/>
  <c r="L11" i="4"/>
  <c r="J11" i="4"/>
  <c r="E12" i="4"/>
  <c r="Q27" i="1" l="1"/>
  <c r="I28" i="1"/>
  <c r="R29" i="1" s="1"/>
  <c r="AD29" i="1" s="1"/>
  <c r="AE29" i="1" s="1"/>
  <c r="J28" i="1"/>
  <c r="AP28" i="1"/>
  <c r="O29" i="1"/>
  <c r="P29" i="1"/>
  <c r="R10" i="4"/>
  <c r="S10" i="4" s="1"/>
  <c r="N11" i="4"/>
  <c r="M11" i="4"/>
  <c r="O11" i="4" s="1"/>
  <c r="L12" i="4"/>
  <c r="J12" i="4"/>
  <c r="E13" i="4"/>
  <c r="Q28" i="1" l="1"/>
  <c r="I29" i="1"/>
  <c r="R30" i="1" s="1"/>
  <c r="AD30" i="1" s="1"/>
  <c r="AE30" i="1" s="1"/>
  <c r="J29" i="1"/>
  <c r="AL29" i="1" a="1"/>
  <c r="AL29" i="1" s="1"/>
  <c r="O30" i="1"/>
  <c r="P30" i="1"/>
  <c r="AP29" i="1"/>
  <c r="R11" i="4"/>
  <c r="S11" i="4" s="1"/>
  <c r="J13" i="4"/>
  <c r="L13" i="4"/>
  <c r="N12" i="4"/>
  <c r="M12" i="4"/>
  <c r="O12" i="4" s="1"/>
  <c r="E14" i="4"/>
  <c r="Q29" i="1" l="1"/>
  <c r="I30" i="1"/>
  <c r="R31" i="1" s="1"/>
  <c r="AD31" i="1" s="1"/>
  <c r="AE31" i="1" s="1"/>
  <c r="AL31" i="1" s="1" a="1"/>
  <c r="AL31" i="1" s="1"/>
  <c r="J30" i="1"/>
  <c r="AL30" i="1" a="1"/>
  <c r="AL30" i="1" s="1"/>
  <c r="O31" i="1"/>
  <c r="P31" i="1"/>
  <c r="AP30" i="1"/>
  <c r="R12" i="4"/>
  <c r="S12" i="4" s="1"/>
  <c r="N13" i="4"/>
  <c r="M13" i="4"/>
  <c r="O13" i="4" s="1"/>
  <c r="L14" i="4"/>
  <c r="J14" i="4"/>
  <c r="E15" i="4"/>
  <c r="Q30" i="1" l="1"/>
  <c r="I31" i="1"/>
  <c r="J32" i="1" s="1"/>
  <c r="J31" i="1"/>
  <c r="AP31" i="1"/>
  <c r="L15" i="4"/>
  <c r="J15" i="4"/>
  <c r="N14" i="4"/>
  <c r="M14" i="4"/>
  <c r="O14" i="4" s="1"/>
  <c r="R13" i="4"/>
  <c r="S13" i="4" s="1"/>
  <c r="E16" i="4"/>
  <c r="P32" i="1" l="1"/>
  <c r="S32" i="1" s="1"/>
  <c r="S33" i="1" s="1"/>
  <c r="S34" i="1" s="1"/>
  <c r="S35" i="1" s="1"/>
  <c r="S36" i="1" s="1"/>
  <c r="S37" i="1" s="1"/>
  <c r="S38" i="1" s="1"/>
  <c r="S39" i="1" s="1"/>
  <c r="S40" i="1" s="1"/>
  <c r="S41" i="1" s="1"/>
  <c r="S42" i="1" s="1"/>
  <c r="S43" i="1" s="1"/>
  <c r="S44" i="1" s="1"/>
  <c r="S45" i="1" s="1"/>
  <c r="S46" i="1" s="1"/>
  <c r="S47" i="1" s="1"/>
  <c r="S48" i="1" s="1"/>
  <c r="S49" i="1" s="1"/>
  <c r="S50" i="1" s="1"/>
  <c r="S51" i="1" s="1"/>
  <c r="Q31" i="1"/>
  <c r="O32" i="1"/>
  <c r="O33" i="1" s="1"/>
  <c r="R14" i="4"/>
  <c r="S14" i="4" s="1"/>
  <c r="L16" i="4"/>
  <c r="J16" i="4"/>
  <c r="N15" i="4"/>
  <c r="M15" i="4"/>
  <c r="O15" i="4" s="1"/>
  <c r="E17" i="4"/>
  <c r="P33" i="1" l="1"/>
  <c r="R32" i="1"/>
  <c r="AD32" i="1" s="1"/>
  <c r="AE32" i="1" s="1"/>
  <c r="AL32" i="1" s="1" a="1"/>
  <c r="AL32" i="1" s="1"/>
  <c r="I32" i="1"/>
  <c r="I33" i="1" s="1"/>
  <c r="O34" i="1"/>
  <c r="P34" i="1"/>
  <c r="R15" i="4"/>
  <c r="S15" i="4" s="1"/>
  <c r="J17" i="4"/>
  <c r="L17" i="4"/>
  <c r="M16" i="4"/>
  <c r="O16" i="4" s="1"/>
  <c r="N16" i="4"/>
  <c r="E18" i="4"/>
  <c r="J33" i="1" l="1"/>
  <c r="Q32" i="1"/>
  <c r="R33" i="1"/>
  <c r="AD33" i="1" s="1"/>
  <c r="AE33" i="1" s="1"/>
  <c r="AL33" i="1" s="1" a="1"/>
  <c r="AL33" i="1" s="1"/>
  <c r="AP32" i="1"/>
  <c r="I34" i="1"/>
  <c r="R34" i="1"/>
  <c r="AD34" i="1" s="1"/>
  <c r="J34" i="1"/>
  <c r="O35" i="1"/>
  <c r="P35" i="1"/>
  <c r="R16" i="4"/>
  <c r="S16" i="4" s="1"/>
  <c r="J18" i="4"/>
  <c r="L18" i="4"/>
  <c r="M17" i="4"/>
  <c r="O17" i="4" s="1"/>
  <c r="N17" i="4"/>
  <c r="E19" i="4"/>
  <c r="AE34" i="1" l="1"/>
  <c r="AP34" i="1" s="1"/>
  <c r="Q33" i="1"/>
  <c r="AP33" i="1"/>
  <c r="O36" i="1"/>
  <c r="P36" i="1"/>
  <c r="I35" i="1"/>
  <c r="R35" i="1"/>
  <c r="AD35" i="1" s="1"/>
  <c r="AE35" i="1" s="1"/>
  <c r="Q34" i="1"/>
  <c r="J35" i="1"/>
  <c r="R17" i="4"/>
  <c r="S17" i="4" s="1"/>
  <c r="J19" i="4"/>
  <c r="L19" i="4"/>
  <c r="N18" i="4"/>
  <c r="M18" i="4"/>
  <c r="O18" i="4" s="1"/>
  <c r="E20" i="4"/>
  <c r="AL34" i="1" l="1" a="1"/>
  <c r="AL34" i="1" s="1"/>
  <c r="AL35" i="1" a="1"/>
  <c r="AL35" i="1" s="1"/>
  <c r="I36" i="1"/>
  <c r="R36" i="1"/>
  <c r="AD36" i="1" s="1"/>
  <c r="AE36" i="1" s="1"/>
  <c r="Q35" i="1"/>
  <c r="J36" i="1"/>
  <c r="AP35" i="1"/>
  <c r="O37" i="1"/>
  <c r="P37" i="1"/>
  <c r="R18" i="4"/>
  <c r="S18" i="4" s="1"/>
  <c r="N19" i="4"/>
  <c r="M19" i="4"/>
  <c r="O19" i="4" s="1"/>
  <c r="L20" i="4"/>
  <c r="J20" i="4"/>
  <c r="E21" i="4"/>
  <c r="AL36" i="1" l="1" a="1"/>
  <c r="AL36" i="1" s="1"/>
  <c r="AP36" i="1"/>
  <c r="O38" i="1"/>
  <c r="P38" i="1"/>
  <c r="I37" i="1"/>
  <c r="R37" i="1"/>
  <c r="AD37" i="1" s="1"/>
  <c r="AE37" i="1" s="1"/>
  <c r="AL37" i="1" s="1" a="1"/>
  <c r="AL37" i="1" s="1"/>
  <c r="Q36" i="1"/>
  <c r="J37" i="1"/>
  <c r="N20" i="4"/>
  <c r="M20" i="4"/>
  <c r="O20" i="4" s="1"/>
  <c r="L21" i="4"/>
  <c r="J21" i="4"/>
  <c r="R19" i="4"/>
  <c r="S19" i="4" s="1"/>
  <c r="E22" i="4"/>
  <c r="AP37" i="1" l="1"/>
  <c r="R38" i="1"/>
  <c r="AD38" i="1" s="1"/>
  <c r="AE38" i="1" s="1"/>
  <c r="AL38" i="1" s="1" a="1"/>
  <c r="AL38" i="1" s="1"/>
  <c r="I38" i="1"/>
  <c r="J38" i="1"/>
  <c r="Q37" i="1"/>
  <c r="O39" i="1"/>
  <c r="P39" i="1"/>
  <c r="R20" i="4"/>
  <c r="S20" i="4" s="1"/>
  <c r="J22" i="4"/>
  <c r="L22" i="4"/>
  <c r="M21" i="4"/>
  <c r="O21" i="4" s="1"/>
  <c r="N21" i="4"/>
  <c r="E23" i="4"/>
  <c r="O40" i="1" l="1"/>
  <c r="P40" i="1"/>
  <c r="I39" i="1"/>
  <c r="R39" i="1"/>
  <c r="AD39" i="1" s="1"/>
  <c r="AE39" i="1" s="1"/>
  <c r="AL39" i="1" s="1" a="1"/>
  <c r="AL39" i="1" s="1"/>
  <c r="Q38" i="1"/>
  <c r="J39" i="1"/>
  <c r="AP38" i="1"/>
  <c r="R21" i="4"/>
  <c r="S21" i="4" s="1"/>
  <c r="J23" i="4"/>
  <c r="L23" i="4"/>
  <c r="M22" i="4"/>
  <c r="O22" i="4" s="1"/>
  <c r="N22" i="4"/>
  <c r="E24" i="4"/>
  <c r="I40" i="1" l="1"/>
  <c r="R40" i="1"/>
  <c r="AD40" i="1" s="1"/>
  <c r="AE40" i="1" s="1"/>
  <c r="J40" i="1"/>
  <c r="Q39" i="1"/>
  <c r="AP39" i="1"/>
  <c r="O41" i="1"/>
  <c r="P41" i="1"/>
  <c r="R22" i="4"/>
  <c r="S22" i="4" s="1"/>
  <c r="L24" i="4"/>
  <c r="J24" i="4"/>
  <c r="N23" i="4"/>
  <c r="M23" i="4"/>
  <c r="O23" i="4" s="1"/>
  <c r="E25" i="4"/>
  <c r="AL40" i="1" l="1" a="1"/>
  <c r="AL40" i="1" s="1"/>
  <c r="O42" i="1"/>
  <c r="P42" i="1"/>
  <c r="AP40" i="1"/>
  <c r="I41" i="1"/>
  <c r="R41" i="1"/>
  <c r="AD41" i="1" s="1"/>
  <c r="AE41" i="1" s="1"/>
  <c r="AL41" i="1" s="1" a="1"/>
  <c r="AL41" i="1" s="1"/>
  <c r="Q40" i="1"/>
  <c r="J41" i="1"/>
  <c r="R23" i="4"/>
  <c r="S23" i="4" s="1"/>
  <c r="L25" i="4"/>
  <c r="J25" i="4"/>
  <c r="M24" i="4"/>
  <c r="O24" i="4" s="1"/>
  <c r="N24" i="4"/>
  <c r="AP41" i="1" l="1"/>
  <c r="I42" i="1"/>
  <c r="R42" i="1"/>
  <c r="AD42" i="1" s="1"/>
  <c r="AE42" i="1" s="1"/>
  <c r="Q41" i="1"/>
  <c r="J42" i="1"/>
  <c r="O43" i="1"/>
  <c r="P43" i="1"/>
  <c r="E26" i="4"/>
  <c r="L26" i="4" s="1"/>
  <c r="R24" i="4"/>
  <c r="S24" i="4" s="1"/>
  <c r="M25" i="4"/>
  <c r="O25" i="4" s="1"/>
  <c r="N25" i="4"/>
  <c r="E27" i="4"/>
  <c r="AL42" i="1" l="1" a="1"/>
  <c r="AL42" i="1" s="1"/>
  <c r="AP42" i="1"/>
  <c r="O44" i="1"/>
  <c r="P44" i="1"/>
  <c r="R43" i="1"/>
  <c r="AD43" i="1" s="1"/>
  <c r="AE43" i="1" s="1"/>
  <c r="I43" i="1"/>
  <c r="Q42" i="1"/>
  <c r="J43" i="1"/>
  <c r="J26" i="4"/>
  <c r="R25" i="4"/>
  <c r="S25" i="4" s="1"/>
  <c r="L27" i="4"/>
  <c r="J27" i="4"/>
  <c r="M26" i="4"/>
  <c r="N26" i="4"/>
  <c r="E28" i="4"/>
  <c r="AL43" i="1" l="1" a="1"/>
  <c r="AL43" i="1" s="1"/>
  <c r="AP43" i="1"/>
  <c r="R44" i="1"/>
  <c r="AD44" i="1" s="1"/>
  <c r="AE44" i="1" s="1"/>
  <c r="I44" i="1"/>
  <c r="J44" i="1"/>
  <c r="Q43" i="1"/>
  <c r="O45" i="1"/>
  <c r="P45" i="1"/>
  <c r="O26" i="4"/>
  <c r="R26" i="4" s="1"/>
  <c r="S26" i="4" s="1"/>
  <c r="N27" i="4"/>
  <c r="M27" i="4"/>
  <c r="O27" i="4" s="1"/>
  <c r="L28" i="4"/>
  <c r="J28" i="4"/>
  <c r="E29" i="4"/>
  <c r="AL44" i="1" l="1" a="1"/>
  <c r="AL44" i="1" s="1"/>
  <c r="O46" i="1"/>
  <c r="P46" i="1"/>
  <c r="I45" i="1"/>
  <c r="R45" i="1"/>
  <c r="AD45" i="1" s="1"/>
  <c r="AE45" i="1" s="1"/>
  <c r="AL45" i="1" s="1" a="1"/>
  <c r="AL45" i="1" s="1"/>
  <c r="Q44" i="1"/>
  <c r="J45" i="1"/>
  <c r="AP44" i="1"/>
  <c r="R27" i="4"/>
  <c r="S27" i="4" s="1"/>
  <c r="J29" i="4"/>
  <c r="L29" i="4"/>
  <c r="N28" i="4"/>
  <c r="M28" i="4"/>
  <c r="O28" i="4" s="1"/>
  <c r="E30" i="4"/>
  <c r="AP45" i="1" l="1"/>
  <c r="R46" i="1"/>
  <c r="AD46" i="1" s="1"/>
  <c r="AE46" i="1" s="1"/>
  <c r="I46" i="1"/>
  <c r="Q45" i="1"/>
  <c r="J46" i="1"/>
  <c r="O47" i="1"/>
  <c r="P47" i="1"/>
  <c r="R28" i="4"/>
  <c r="S28" i="4" s="1"/>
  <c r="N29" i="4"/>
  <c r="M29" i="4"/>
  <c r="O29" i="4" s="1"/>
  <c r="J30" i="4"/>
  <c r="L30" i="4"/>
  <c r="E31" i="4"/>
  <c r="AL46" i="1" l="1" a="1"/>
  <c r="AL46" i="1" s="1"/>
  <c r="O48" i="1"/>
  <c r="P48" i="1"/>
  <c r="I47" i="1"/>
  <c r="R47" i="1"/>
  <c r="AD47" i="1" s="1"/>
  <c r="AE47" i="1" s="1"/>
  <c r="Q46" i="1"/>
  <c r="J47" i="1"/>
  <c r="AP46" i="1"/>
  <c r="N30" i="4"/>
  <c r="M30" i="4"/>
  <c r="O30" i="4" s="1"/>
  <c r="L31" i="4"/>
  <c r="J31" i="4"/>
  <c r="R29" i="4"/>
  <c r="S29" i="4" s="1"/>
  <c r="E32" i="4"/>
  <c r="AL47" i="1" l="1" a="1"/>
  <c r="AL47" i="1" s="1"/>
  <c r="AP47" i="1"/>
  <c r="I48" i="1"/>
  <c r="R48" i="1"/>
  <c r="AD48" i="1" s="1"/>
  <c r="AE48" i="1" s="1"/>
  <c r="J48" i="1"/>
  <c r="Q47" i="1"/>
  <c r="O49" i="1"/>
  <c r="P49" i="1"/>
  <c r="L32" i="4"/>
  <c r="J32" i="4"/>
  <c r="N31" i="4"/>
  <c r="M31" i="4"/>
  <c r="O31" i="4" s="1"/>
  <c r="R30" i="4"/>
  <c r="S30" i="4" s="1"/>
  <c r="E33" i="4"/>
  <c r="AL48" i="1" l="1" a="1"/>
  <c r="AL48" i="1" s="1"/>
  <c r="O50" i="1"/>
  <c r="P50" i="1"/>
  <c r="I49" i="1"/>
  <c r="R49" i="1"/>
  <c r="AD49" i="1" s="1"/>
  <c r="AE49" i="1" s="1"/>
  <c r="Q48" i="1"/>
  <c r="J49" i="1"/>
  <c r="AP48" i="1"/>
  <c r="R31" i="4"/>
  <c r="S31" i="4" s="1"/>
  <c r="J33" i="4"/>
  <c r="L33" i="4"/>
  <c r="M32" i="4"/>
  <c r="O32" i="4" s="1"/>
  <c r="N32" i="4"/>
  <c r="E34" i="4"/>
  <c r="AL49" i="1" l="1" a="1"/>
  <c r="AL49" i="1" s="1"/>
  <c r="AP49" i="1"/>
  <c r="I50" i="1"/>
  <c r="R50" i="1"/>
  <c r="AD50" i="1" s="1"/>
  <c r="AE50" i="1" s="1"/>
  <c r="J50" i="1"/>
  <c r="Q49" i="1"/>
  <c r="O51" i="1"/>
  <c r="P51" i="1"/>
  <c r="R32" i="4"/>
  <c r="S32" i="4" s="1"/>
  <c r="L34" i="4"/>
  <c r="J34" i="4"/>
  <c r="M33" i="4"/>
  <c r="O33" i="4" s="1"/>
  <c r="N33" i="4"/>
  <c r="E35" i="4"/>
  <c r="AL50" i="1" l="1" a="1"/>
  <c r="AL50" i="1" s="1"/>
  <c r="AP50" i="1"/>
  <c r="R51" i="1"/>
  <c r="AD51" i="1" s="1"/>
  <c r="AE51" i="1" s="1"/>
  <c r="AL51" i="1" s="1" a="1"/>
  <c r="AL51" i="1" s="1"/>
  <c r="I51" i="1"/>
  <c r="Q50" i="1"/>
  <c r="J51" i="1"/>
  <c r="R33" i="4"/>
  <c r="S33" i="4" s="1"/>
  <c r="J35" i="4"/>
  <c r="L35" i="4"/>
  <c r="N34" i="4"/>
  <c r="M34" i="4"/>
  <c r="O34" i="4" s="1"/>
  <c r="E36" i="4"/>
  <c r="J52" i="1" l="1"/>
  <c r="Q51" i="1"/>
  <c r="AP51" i="1"/>
  <c r="P52" i="1"/>
  <c r="O52" i="1"/>
  <c r="R34" i="4"/>
  <c r="S34" i="4" s="1"/>
  <c r="L36" i="4"/>
  <c r="J36" i="4"/>
  <c r="N35" i="4"/>
  <c r="M35" i="4"/>
  <c r="O35" i="4" s="1"/>
  <c r="E37" i="4"/>
  <c r="O53" i="1" l="1"/>
  <c r="P53" i="1"/>
  <c r="S52" i="1"/>
  <c r="R35" i="4"/>
  <c r="S35" i="4" s="1"/>
  <c r="L37" i="4"/>
  <c r="J37" i="4"/>
  <c r="N36" i="4"/>
  <c r="M36" i="4"/>
  <c r="O36" i="4" s="1"/>
  <c r="E38" i="4"/>
  <c r="O54" i="1" l="1"/>
  <c r="P54" i="1"/>
  <c r="S53" i="1"/>
  <c r="S54" i="1" s="1"/>
  <c r="S55" i="1" s="1"/>
  <c r="S56" i="1" s="1"/>
  <c r="S57" i="1" s="1"/>
  <c r="S58" i="1" s="1"/>
  <c r="S59" i="1" s="1"/>
  <c r="S60" i="1" s="1"/>
  <c r="S61" i="1" s="1"/>
  <c r="S62" i="1" s="1"/>
  <c r="S63" i="1" s="1"/>
  <c r="S64" i="1" s="1"/>
  <c r="S65" i="1" s="1"/>
  <c r="S66" i="1" s="1"/>
  <c r="S67" i="1" s="1"/>
  <c r="S68" i="1" s="1"/>
  <c r="S69" i="1" s="1"/>
  <c r="S70" i="1" s="1"/>
  <c r="S71" i="1" s="1"/>
  <c r="R52" i="1"/>
  <c r="AD52" i="1" s="1"/>
  <c r="AE52" i="1" s="1"/>
  <c r="I52" i="1"/>
  <c r="R36" i="4"/>
  <c r="S36" i="4" s="1"/>
  <c r="L38" i="4"/>
  <c r="J38" i="4"/>
  <c r="N37" i="4"/>
  <c r="M37" i="4"/>
  <c r="O37" i="4" s="1"/>
  <c r="E39" i="4"/>
  <c r="AL52" i="1" l="1" a="1"/>
  <c r="AL52" i="1" s="1"/>
  <c r="I53" i="1"/>
  <c r="R53" i="1"/>
  <c r="AD53" i="1" s="1"/>
  <c r="AE53" i="1" s="1"/>
  <c r="AL53" i="1" s="1" a="1"/>
  <c r="AL53" i="1" s="1"/>
  <c r="J53" i="1"/>
  <c r="Q52" i="1"/>
  <c r="AP52" i="1"/>
  <c r="O55" i="1"/>
  <c r="P55" i="1"/>
  <c r="R37" i="4"/>
  <c r="S37" i="4" s="1"/>
  <c r="J39" i="4"/>
  <c r="L39" i="4"/>
  <c r="M38" i="4"/>
  <c r="O38" i="4" s="1"/>
  <c r="N38" i="4"/>
  <c r="E40" i="4"/>
  <c r="O56" i="1" l="1"/>
  <c r="P56" i="1"/>
  <c r="AP53" i="1"/>
  <c r="I54" i="1"/>
  <c r="R54" i="1"/>
  <c r="AD54" i="1" s="1"/>
  <c r="AE54" i="1" s="1"/>
  <c r="AL54" i="1" s="1" a="1"/>
  <c r="AL54" i="1" s="1"/>
  <c r="J54" i="1"/>
  <c r="Q53" i="1"/>
  <c r="R38" i="4"/>
  <c r="S38" i="4" s="1"/>
  <c r="M39" i="4"/>
  <c r="O39" i="4" s="1"/>
  <c r="N39" i="4"/>
  <c r="L40" i="4"/>
  <c r="J40" i="4"/>
  <c r="E41" i="4"/>
  <c r="AP54" i="1" l="1"/>
  <c r="I55" i="1"/>
  <c r="R55" i="1"/>
  <c r="AD55" i="1" s="1"/>
  <c r="AE55" i="1" s="1"/>
  <c r="AL55" i="1" s="1" a="1"/>
  <c r="AL55" i="1" s="1"/>
  <c r="J55" i="1"/>
  <c r="Q54" i="1"/>
  <c r="O57" i="1"/>
  <c r="P57" i="1"/>
  <c r="R39" i="4"/>
  <c r="S39" i="4" s="1"/>
  <c r="M40" i="4"/>
  <c r="O40" i="4" s="1"/>
  <c r="N40" i="4"/>
  <c r="J41" i="4"/>
  <c r="L41" i="4"/>
  <c r="E42" i="4"/>
  <c r="O58" i="1" l="1"/>
  <c r="P58" i="1"/>
  <c r="I56" i="1"/>
  <c r="R56" i="1"/>
  <c r="AD56" i="1" s="1"/>
  <c r="AE56" i="1" s="1"/>
  <c r="J56" i="1"/>
  <c r="Q55" i="1"/>
  <c r="AP55" i="1"/>
  <c r="J42" i="4"/>
  <c r="L42" i="4"/>
  <c r="R40" i="4"/>
  <c r="S40" i="4" s="1"/>
  <c r="N41" i="4"/>
  <c r="M41" i="4"/>
  <c r="O41" i="4" s="1"/>
  <c r="E43" i="4"/>
  <c r="AL56" i="1" l="1" a="1"/>
  <c r="AL56" i="1" s="1"/>
  <c r="AP56" i="1"/>
  <c r="R57" i="1"/>
  <c r="AD57" i="1" s="1"/>
  <c r="AE57" i="1" s="1"/>
  <c r="I57" i="1"/>
  <c r="J57" i="1"/>
  <c r="Q56" i="1"/>
  <c r="O59" i="1"/>
  <c r="P59" i="1"/>
  <c r="R41" i="4"/>
  <c r="S41" i="4" s="1"/>
  <c r="N42" i="4"/>
  <c r="M42" i="4"/>
  <c r="O42" i="4" s="1"/>
  <c r="J43" i="4"/>
  <c r="L43" i="4"/>
  <c r="E44" i="4"/>
  <c r="AL57" i="1" l="1" a="1"/>
  <c r="AL57" i="1" s="1"/>
  <c r="O60" i="1"/>
  <c r="P60" i="1"/>
  <c r="I58" i="1"/>
  <c r="R58" i="1"/>
  <c r="AD58" i="1" s="1"/>
  <c r="AE58" i="1" s="1"/>
  <c r="AL58" i="1" s="1" a="1"/>
  <c r="AL58" i="1" s="1"/>
  <c r="J58" i="1"/>
  <c r="Q57" i="1"/>
  <c r="AP57" i="1"/>
  <c r="R42" i="4"/>
  <c r="S42" i="4" s="1"/>
  <c r="L44" i="4"/>
  <c r="J44" i="4"/>
  <c r="N43" i="4"/>
  <c r="M43" i="4"/>
  <c r="O43" i="4" s="1"/>
  <c r="E45" i="4"/>
  <c r="AP58" i="1" l="1"/>
  <c r="I59" i="1"/>
  <c r="R59" i="1"/>
  <c r="AD59" i="1" s="1"/>
  <c r="AE59" i="1" s="1"/>
  <c r="J59" i="1"/>
  <c r="Q58" i="1"/>
  <c r="O61" i="1"/>
  <c r="P61" i="1"/>
  <c r="R43" i="4"/>
  <c r="S43" i="4" s="1"/>
  <c r="J45" i="4"/>
  <c r="L45" i="4"/>
  <c r="N44" i="4"/>
  <c r="M44" i="4"/>
  <c r="O44" i="4" s="1"/>
  <c r="E46" i="4"/>
  <c r="AL59" i="1" l="1" a="1"/>
  <c r="AL59" i="1" s="1"/>
  <c r="O62" i="1"/>
  <c r="P62" i="1"/>
  <c r="AP59" i="1"/>
  <c r="R60" i="1"/>
  <c r="AD60" i="1" s="1"/>
  <c r="AE60" i="1" s="1"/>
  <c r="I60" i="1"/>
  <c r="J60" i="1"/>
  <c r="Q59" i="1"/>
  <c r="R44" i="4"/>
  <c r="S44" i="4" s="1"/>
  <c r="L46" i="4"/>
  <c r="J46" i="4"/>
  <c r="N45" i="4"/>
  <c r="M45" i="4"/>
  <c r="O45" i="4" s="1"/>
  <c r="E47" i="4"/>
  <c r="AL60" i="1" l="1" a="1"/>
  <c r="AL60" i="1" s="1"/>
  <c r="I61" i="1"/>
  <c r="R61" i="1"/>
  <c r="AD61" i="1" s="1"/>
  <c r="AE61" i="1" s="1"/>
  <c r="AL61" i="1" s="1" a="1"/>
  <c r="AL61" i="1" s="1"/>
  <c r="J61" i="1"/>
  <c r="Q60" i="1"/>
  <c r="O63" i="1"/>
  <c r="P63" i="1"/>
  <c r="AP60" i="1"/>
  <c r="L47" i="4"/>
  <c r="J47" i="4"/>
  <c r="R45" i="4"/>
  <c r="S45" i="4" s="1"/>
  <c r="N46" i="4"/>
  <c r="M46" i="4"/>
  <c r="O46" i="4" s="1"/>
  <c r="E48" i="4"/>
  <c r="O64" i="1" l="1"/>
  <c r="P64" i="1"/>
  <c r="AP61" i="1"/>
  <c r="I62" i="1"/>
  <c r="R62" i="1"/>
  <c r="AD62" i="1" s="1"/>
  <c r="AE62" i="1" s="1"/>
  <c r="J62" i="1"/>
  <c r="Q61" i="1"/>
  <c r="N47" i="4"/>
  <c r="M47" i="4"/>
  <c r="O47" i="4" s="1"/>
  <c r="L48" i="4"/>
  <c r="J48" i="4"/>
  <c r="R46" i="4"/>
  <c r="S46" i="4" s="1"/>
  <c r="E49" i="4"/>
  <c r="AL62" i="1" l="1" a="1"/>
  <c r="AL62" i="1" s="1"/>
  <c r="I63" i="1"/>
  <c r="R63" i="1"/>
  <c r="AD63" i="1" s="1"/>
  <c r="AE63" i="1" s="1"/>
  <c r="AL63" i="1" s="1" a="1"/>
  <c r="AL63" i="1" s="1"/>
  <c r="J63" i="1"/>
  <c r="Q62" i="1"/>
  <c r="AP62" i="1"/>
  <c r="O65" i="1"/>
  <c r="P65" i="1"/>
  <c r="R47" i="4"/>
  <c r="S47" i="4" s="1"/>
  <c r="M48" i="4"/>
  <c r="O48" i="4" s="1"/>
  <c r="N48" i="4"/>
  <c r="J49" i="4"/>
  <c r="L49" i="4"/>
  <c r="E50" i="4"/>
  <c r="O66" i="1" l="1"/>
  <c r="P66" i="1"/>
  <c r="AP63" i="1"/>
  <c r="I64" i="1"/>
  <c r="R64" i="1"/>
  <c r="AD64" i="1" s="1"/>
  <c r="AE64" i="1" s="1"/>
  <c r="J64" i="1"/>
  <c r="Q63" i="1"/>
  <c r="J50" i="4"/>
  <c r="L50" i="4"/>
  <c r="N49" i="4"/>
  <c r="M49" i="4"/>
  <c r="O49" i="4" s="1"/>
  <c r="R48" i="4"/>
  <c r="S48" i="4" s="1"/>
  <c r="E51" i="4"/>
  <c r="AL64" i="1" l="1" a="1"/>
  <c r="AL64" i="1" s="1"/>
  <c r="AP64" i="1"/>
  <c r="R65" i="1"/>
  <c r="AD65" i="1" s="1"/>
  <c r="AE65" i="1" s="1"/>
  <c r="AL65" i="1" s="1" a="1"/>
  <c r="AL65" i="1" s="1"/>
  <c r="J65" i="1"/>
  <c r="Q64" i="1"/>
  <c r="I65" i="1"/>
  <c r="O67" i="1"/>
  <c r="P67" i="1"/>
  <c r="L51" i="4"/>
  <c r="J51" i="4"/>
  <c r="R49" i="4"/>
  <c r="S49" i="4" s="1"/>
  <c r="M50" i="4"/>
  <c r="O50" i="4" s="1"/>
  <c r="N50" i="4"/>
  <c r="E52" i="4"/>
  <c r="O68" i="1" l="1"/>
  <c r="P68" i="1"/>
  <c r="R66" i="1"/>
  <c r="AD66" i="1" s="1"/>
  <c r="AE66" i="1" s="1"/>
  <c r="I66" i="1"/>
  <c r="J66" i="1"/>
  <c r="Q65" i="1"/>
  <c r="AP65" i="1"/>
  <c r="R50" i="4"/>
  <c r="S50" i="4" s="1"/>
  <c r="N51" i="4"/>
  <c r="M51" i="4"/>
  <c r="O51" i="4" s="1"/>
  <c r="L52" i="4"/>
  <c r="J52" i="4"/>
  <c r="E53" i="4"/>
  <c r="AL66" i="1" l="1" a="1"/>
  <c r="AL66" i="1" s="1"/>
  <c r="I67" i="1"/>
  <c r="R67" i="1"/>
  <c r="AD67" i="1" s="1"/>
  <c r="AE67" i="1" s="1"/>
  <c r="J67" i="1"/>
  <c r="Q66" i="1"/>
  <c r="AP66" i="1"/>
  <c r="O69" i="1"/>
  <c r="P69" i="1"/>
  <c r="N52" i="4"/>
  <c r="M52" i="4"/>
  <c r="O52" i="4" s="1"/>
  <c r="J53" i="4"/>
  <c r="L53" i="4"/>
  <c r="R51" i="4"/>
  <c r="S51" i="4" s="1"/>
  <c r="E54" i="4"/>
  <c r="AL67" i="1" l="1" a="1"/>
  <c r="AL67" i="1" s="1"/>
  <c r="AP67" i="1"/>
  <c r="O70" i="1"/>
  <c r="P70" i="1"/>
  <c r="R68" i="1"/>
  <c r="AD68" i="1" s="1"/>
  <c r="AE68" i="1" s="1"/>
  <c r="AL68" i="1" s="1" a="1"/>
  <c r="AL68" i="1" s="1"/>
  <c r="I68" i="1"/>
  <c r="J68" i="1"/>
  <c r="Q67" i="1"/>
  <c r="R52" i="4"/>
  <c r="S52" i="4" s="1"/>
  <c r="N53" i="4"/>
  <c r="M53" i="4"/>
  <c r="O53" i="4" s="1"/>
  <c r="L54" i="4"/>
  <c r="J54" i="4"/>
  <c r="E55" i="4"/>
  <c r="O71" i="1" l="1"/>
  <c r="P71" i="1"/>
  <c r="I69" i="1"/>
  <c r="R69" i="1"/>
  <c r="AD69" i="1" s="1"/>
  <c r="AE69" i="1" s="1"/>
  <c r="J69" i="1"/>
  <c r="Q68" i="1"/>
  <c r="AP68" i="1"/>
  <c r="R53" i="4"/>
  <c r="S53" i="4" s="1"/>
  <c r="J55" i="4"/>
  <c r="L55" i="4"/>
  <c r="N54" i="4"/>
  <c r="M54" i="4"/>
  <c r="O54" i="4" s="1"/>
  <c r="E56" i="4"/>
  <c r="AL69" i="1" l="1" a="1"/>
  <c r="AL69" i="1" s="1"/>
  <c r="AP69" i="1"/>
  <c r="I70" i="1"/>
  <c r="R70" i="1"/>
  <c r="AD70" i="1" s="1"/>
  <c r="AE70" i="1" s="1"/>
  <c r="J70" i="1"/>
  <c r="Q69" i="1"/>
  <c r="L56" i="4"/>
  <c r="J56" i="4"/>
  <c r="M55" i="4"/>
  <c r="O55" i="4" s="1"/>
  <c r="N55" i="4"/>
  <c r="R54" i="4"/>
  <c r="S54" i="4" s="1"/>
  <c r="E57" i="4"/>
  <c r="AL70" i="1" l="1" a="1"/>
  <c r="AL70" i="1" s="1"/>
  <c r="AP70" i="1"/>
  <c r="I71" i="1"/>
  <c r="R71" i="1"/>
  <c r="AD71" i="1" s="1"/>
  <c r="AE71" i="1" s="1"/>
  <c r="AL71" i="1" s="1" a="1"/>
  <c r="AL71" i="1" s="1"/>
  <c r="J71" i="1"/>
  <c r="Q70" i="1"/>
  <c r="R55" i="4"/>
  <c r="S55" i="4" s="1"/>
  <c r="J57" i="4"/>
  <c r="L57" i="4"/>
  <c r="N56" i="4"/>
  <c r="M56" i="4"/>
  <c r="O56" i="4" s="1"/>
  <c r="E58" i="4"/>
  <c r="P72" i="1" l="1"/>
  <c r="S72" i="1" s="1"/>
  <c r="S73" i="1" s="1"/>
  <c r="S74" i="1" s="1"/>
  <c r="S75" i="1" s="1"/>
  <c r="S76" i="1" s="1"/>
  <c r="S77" i="1" s="1"/>
  <c r="S78" i="1" s="1"/>
  <c r="S79" i="1" s="1"/>
  <c r="S80" i="1" s="1"/>
  <c r="S81" i="1" s="1"/>
  <c r="S82" i="1" s="1"/>
  <c r="S83" i="1" s="1"/>
  <c r="S84" i="1" s="1"/>
  <c r="S85" i="1" s="1"/>
  <c r="S86" i="1" s="1"/>
  <c r="S87" i="1" s="1"/>
  <c r="S88" i="1" s="1"/>
  <c r="S89" i="1" s="1"/>
  <c r="S90" i="1" s="1"/>
  <c r="S91" i="1" s="1"/>
  <c r="Q71" i="1"/>
  <c r="AP71" i="1"/>
  <c r="R56" i="4"/>
  <c r="S56" i="4" s="1"/>
  <c r="N57" i="4"/>
  <c r="M57" i="4"/>
  <c r="O57" i="4" s="1"/>
  <c r="L58" i="4"/>
  <c r="J58" i="4"/>
  <c r="E59" i="4"/>
  <c r="R72" i="1" l="1"/>
  <c r="AD72" i="1" s="1"/>
  <c r="AE72" i="1" s="1"/>
  <c r="O72" i="1"/>
  <c r="J92" i="1"/>
  <c r="R57" i="4"/>
  <c r="S57" i="4" s="1"/>
  <c r="N58" i="4"/>
  <c r="M58" i="4"/>
  <c r="O58" i="4" s="1"/>
  <c r="J59" i="4"/>
  <c r="L59" i="4"/>
  <c r="E60" i="4"/>
  <c r="AL72" i="1" l="1" a="1"/>
  <c r="AL72" i="1" s="1"/>
  <c r="AP72" i="1"/>
  <c r="O73" i="1"/>
  <c r="R73" i="1"/>
  <c r="AD73" i="1" s="1"/>
  <c r="AE73" i="1" s="1"/>
  <c r="Q72" i="1"/>
  <c r="P73" i="1"/>
  <c r="R58" i="4"/>
  <c r="S58" i="4" s="1"/>
  <c r="N59" i="4"/>
  <c r="M59" i="4"/>
  <c r="O59" i="4" s="1"/>
  <c r="L60" i="4"/>
  <c r="J60" i="4"/>
  <c r="E61" i="4"/>
  <c r="AL73" i="1" l="1" a="1"/>
  <c r="AL73" i="1" s="1"/>
  <c r="O74" i="1"/>
  <c r="R74" i="1"/>
  <c r="AD74" i="1" s="1"/>
  <c r="AE74" i="1" s="1"/>
  <c r="Q73" i="1"/>
  <c r="P74" i="1"/>
  <c r="AP73" i="1"/>
  <c r="R59" i="4"/>
  <c r="S59" i="4" s="1"/>
  <c r="N60" i="4"/>
  <c r="M60" i="4"/>
  <c r="O60" i="4" s="1"/>
  <c r="J61" i="4"/>
  <c r="L61" i="4"/>
  <c r="E62" i="4"/>
  <c r="AL74" i="1" l="1" a="1"/>
  <c r="AL74" i="1" s="1"/>
  <c r="AP74" i="1"/>
  <c r="O75" i="1"/>
  <c r="R75" i="1"/>
  <c r="AD75" i="1" s="1"/>
  <c r="AE75" i="1" s="1"/>
  <c r="AL75" i="1" s="1" a="1"/>
  <c r="AL75" i="1" s="1"/>
  <c r="Q74" i="1"/>
  <c r="P75" i="1"/>
  <c r="R60" i="4"/>
  <c r="S60" i="4" s="1"/>
  <c r="N61" i="4"/>
  <c r="M61" i="4"/>
  <c r="O61" i="4" s="1"/>
  <c r="L62" i="4"/>
  <c r="J62" i="4"/>
  <c r="E63" i="4"/>
  <c r="AP75" i="1" l="1"/>
  <c r="R76" i="1"/>
  <c r="AD76" i="1" s="1"/>
  <c r="AE76" i="1" s="1"/>
  <c r="O76" i="1"/>
  <c r="P76" i="1"/>
  <c r="Q75" i="1"/>
  <c r="M62" i="4"/>
  <c r="O62" i="4" s="1"/>
  <c r="N62" i="4"/>
  <c r="L63" i="4"/>
  <c r="J63" i="4"/>
  <c r="R61" i="4"/>
  <c r="S61" i="4" s="1"/>
  <c r="E64" i="4"/>
  <c r="AL76" i="1" l="1" a="1"/>
  <c r="AL76" i="1" s="1"/>
  <c r="O77" i="1"/>
  <c r="R77" i="1"/>
  <c r="AD77" i="1" s="1"/>
  <c r="AE77" i="1" s="1"/>
  <c r="P77" i="1"/>
  <c r="Q76" i="1"/>
  <c r="AP76" i="1"/>
  <c r="R62" i="4"/>
  <c r="S62" i="4" s="1"/>
  <c r="L64" i="4"/>
  <c r="J64" i="4"/>
  <c r="N63" i="4"/>
  <c r="M63" i="4"/>
  <c r="O63" i="4" s="1"/>
  <c r="E65" i="4"/>
  <c r="AL77" i="1" l="1" a="1"/>
  <c r="AL77" i="1" s="1"/>
  <c r="AP77" i="1"/>
  <c r="R78" i="1"/>
  <c r="AD78" i="1" s="1"/>
  <c r="AE78" i="1" s="1"/>
  <c r="AL78" i="1" s="1" a="1"/>
  <c r="AL78" i="1" s="1"/>
  <c r="O78" i="1"/>
  <c r="Q77" i="1"/>
  <c r="P78" i="1"/>
  <c r="R63" i="4"/>
  <c r="S63" i="4" s="1"/>
  <c r="J65" i="4"/>
  <c r="L65" i="4"/>
  <c r="M64" i="4"/>
  <c r="O64" i="4" s="1"/>
  <c r="N64" i="4"/>
  <c r="E66" i="4"/>
  <c r="O79" i="1" l="1"/>
  <c r="R79" i="1"/>
  <c r="AD79" i="1" s="1"/>
  <c r="AE79" i="1" s="1"/>
  <c r="AL79" i="1" s="1" a="1"/>
  <c r="AL79" i="1" s="1"/>
  <c r="P79" i="1"/>
  <c r="Q78" i="1"/>
  <c r="AP78" i="1"/>
  <c r="N65" i="4"/>
  <c r="M65" i="4"/>
  <c r="O65" i="4" s="1"/>
  <c r="J66" i="4"/>
  <c r="L66" i="4"/>
  <c r="R64" i="4"/>
  <c r="S64" i="4" s="1"/>
  <c r="E67" i="4"/>
  <c r="AP79" i="1" l="1"/>
  <c r="O80" i="1"/>
  <c r="R80" i="1"/>
  <c r="AD80" i="1" s="1"/>
  <c r="AE80" i="1" s="1"/>
  <c r="P80" i="1"/>
  <c r="Q79" i="1"/>
  <c r="N66" i="4"/>
  <c r="M66" i="4"/>
  <c r="O66" i="4" s="1"/>
  <c r="J67" i="4"/>
  <c r="L67" i="4"/>
  <c r="R65" i="4"/>
  <c r="S65" i="4" s="1"/>
  <c r="E68" i="4"/>
  <c r="AL80" i="1" l="1" a="1"/>
  <c r="AL80" i="1" s="1"/>
  <c r="AP80" i="1"/>
  <c r="O81" i="1"/>
  <c r="R81" i="1"/>
  <c r="AD81" i="1" s="1"/>
  <c r="AE81" i="1" s="1"/>
  <c r="AL81" i="1" s="1" a="1"/>
  <c r="AL81" i="1" s="1"/>
  <c r="Q80" i="1"/>
  <c r="P81" i="1"/>
  <c r="R66" i="4"/>
  <c r="S66" i="4" s="1"/>
  <c r="L68" i="4"/>
  <c r="J68" i="4"/>
  <c r="M67" i="4"/>
  <c r="O67" i="4" s="1"/>
  <c r="N67" i="4"/>
  <c r="E69" i="4"/>
  <c r="AP81" i="1" l="1"/>
  <c r="O82" i="1"/>
  <c r="R82" i="1"/>
  <c r="AD82" i="1" s="1"/>
  <c r="AE82" i="1" s="1"/>
  <c r="AL82" i="1" s="1" a="1"/>
  <c r="AL82" i="1" s="1"/>
  <c r="Q81" i="1"/>
  <c r="P82" i="1"/>
  <c r="R67" i="4"/>
  <c r="S67" i="4" s="1"/>
  <c r="J69" i="4"/>
  <c r="L69" i="4"/>
  <c r="N68" i="4"/>
  <c r="M68" i="4"/>
  <c r="O68" i="4" s="1"/>
  <c r="E70" i="4"/>
  <c r="AP82" i="1" l="1"/>
  <c r="O83" i="1"/>
  <c r="R83" i="1"/>
  <c r="AD83" i="1" s="1"/>
  <c r="AE83" i="1" s="1"/>
  <c r="P83" i="1"/>
  <c r="Q82" i="1"/>
  <c r="R68" i="4"/>
  <c r="S68" i="4" s="1"/>
  <c r="J70" i="4"/>
  <c r="L70" i="4"/>
  <c r="N69" i="4"/>
  <c r="M69" i="4"/>
  <c r="O69" i="4" s="1"/>
  <c r="E71" i="4"/>
  <c r="AL83" i="1" l="1" a="1"/>
  <c r="AL83" i="1" s="1"/>
  <c r="AP83" i="1"/>
  <c r="R84" i="1"/>
  <c r="AD84" i="1" s="1"/>
  <c r="AE84" i="1" s="1"/>
  <c r="AL84" i="1" s="1" a="1"/>
  <c r="AL84" i="1" s="1"/>
  <c r="O84" i="1"/>
  <c r="Q83" i="1"/>
  <c r="P84" i="1"/>
  <c r="L71" i="4"/>
  <c r="J71" i="4"/>
  <c r="N70" i="4"/>
  <c r="M70" i="4"/>
  <c r="O70" i="4" s="1"/>
  <c r="R69" i="4"/>
  <c r="S69" i="4" s="1"/>
  <c r="E72" i="4"/>
  <c r="O85" i="1" l="1"/>
  <c r="R85" i="1"/>
  <c r="AD85" i="1" s="1"/>
  <c r="AE85" i="1" s="1"/>
  <c r="AL85" i="1" s="1" a="1"/>
  <c r="AL85" i="1" s="1"/>
  <c r="Q84" i="1"/>
  <c r="P85" i="1"/>
  <c r="AP84" i="1"/>
  <c r="R70" i="4"/>
  <c r="S70" i="4" s="1"/>
  <c r="L72" i="4"/>
  <c r="J72" i="4"/>
  <c r="N71" i="4"/>
  <c r="M71" i="4"/>
  <c r="O71" i="4" s="1"/>
  <c r="E73" i="4"/>
  <c r="AP85" i="1" l="1"/>
  <c r="R86" i="1"/>
  <c r="AD86" i="1" s="1"/>
  <c r="AE86" i="1" s="1"/>
  <c r="AL86" i="1" s="1" a="1"/>
  <c r="AL86" i="1" s="1"/>
  <c r="O86" i="1"/>
  <c r="P86" i="1"/>
  <c r="Q85" i="1"/>
  <c r="M72" i="4"/>
  <c r="O72" i="4" s="1"/>
  <c r="N72" i="4"/>
  <c r="J73" i="4"/>
  <c r="L73" i="4"/>
  <c r="R71" i="4"/>
  <c r="S71" i="4" s="1"/>
  <c r="E74" i="4"/>
  <c r="O87" i="1" l="1"/>
  <c r="R87" i="1"/>
  <c r="AD87" i="1" s="1"/>
  <c r="AE87" i="1" s="1"/>
  <c r="P87" i="1"/>
  <c r="Q86" i="1"/>
  <c r="AP86" i="1"/>
  <c r="R72" i="4"/>
  <c r="S72" i="4" s="1"/>
  <c r="N73" i="4"/>
  <c r="M73" i="4"/>
  <c r="O73" i="4" s="1"/>
  <c r="L74" i="4"/>
  <c r="J74" i="4"/>
  <c r="E75" i="4"/>
  <c r="AL87" i="1" l="1" a="1"/>
  <c r="AL87" i="1" s="1"/>
  <c r="AP87" i="1"/>
  <c r="O88" i="1"/>
  <c r="R88" i="1"/>
  <c r="AD88" i="1" s="1"/>
  <c r="AE88" i="1" s="1"/>
  <c r="Q87" i="1"/>
  <c r="P88" i="1"/>
  <c r="R73" i="4"/>
  <c r="S73" i="4" s="1"/>
  <c r="M74" i="4"/>
  <c r="O74" i="4" s="1"/>
  <c r="N74" i="4"/>
  <c r="J75" i="4"/>
  <c r="L75" i="4"/>
  <c r="E76" i="4"/>
  <c r="AL88" i="1" l="1" a="1"/>
  <c r="AL88" i="1" s="1"/>
  <c r="AP88" i="1"/>
  <c r="O89" i="1"/>
  <c r="R89" i="1"/>
  <c r="AD89" i="1" s="1"/>
  <c r="AE89" i="1" s="1"/>
  <c r="Q88" i="1"/>
  <c r="P89" i="1"/>
  <c r="R74" i="4"/>
  <c r="S74" i="4" s="1"/>
  <c r="L76" i="4"/>
  <c r="J76" i="4"/>
  <c r="N75" i="4"/>
  <c r="M75" i="4"/>
  <c r="O75" i="4" s="1"/>
  <c r="E77" i="4"/>
  <c r="AL89" i="1" l="1" a="1"/>
  <c r="AL89" i="1" s="1"/>
  <c r="AP89" i="1"/>
  <c r="O90" i="1"/>
  <c r="R90" i="1"/>
  <c r="AD90" i="1" s="1"/>
  <c r="AE90" i="1" s="1"/>
  <c r="P90" i="1"/>
  <c r="Q89" i="1"/>
  <c r="R75" i="4"/>
  <c r="S75" i="4" s="1"/>
  <c r="J77" i="4"/>
  <c r="L77" i="4"/>
  <c r="N76" i="4"/>
  <c r="M76" i="4"/>
  <c r="O76" i="4" s="1"/>
  <c r="E78" i="4"/>
  <c r="AL90" i="1" l="1" a="1"/>
  <c r="AL90" i="1" s="1"/>
  <c r="O91" i="1"/>
  <c r="R91" i="1"/>
  <c r="AD91" i="1" s="1"/>
  <c r="AE91" i="1" s="1"/>
  <c r="AL91" i="1" s="1" a="1"/>
  <c r="AL91" i="1" s="1"/>
  <c r="P91" i="1"/>
  <c r="Q90" i="1"/>
  <c r="AP90" i="1"/>
  <c r="R76" i="4"/>
  <c r="S76" i="4" s="1"/>
  <c r="J78" i="4"/>
  <c r="L78" i="4"/>
  <c r="N77" i="4"/>
  <c r="M77" i="4"/>
  <c r="O77" i="4" s="1"/>
  <c r="E79" i="4"/>
  <c r="AP91" i="1" l="1"/>
  <c r="O92" i="1"/>
  <c r="P92" i="1"/>
  <c r="S92" i="1" s="1"/>
  <c r="R92" i="1" s="1"/>
  <c r="AD92" i="1" s="1"/>
  <c r="AE92" i="1" s="1"/>
  <c r="Q91" i="1"/>
  <c r="N78" i="4"/>
  <c r="M78" i="4"/>
  <c r="O78" i="4" s="1"/>
  <c r="L79" i="4"/>
  <c r="J79" i="4"/>
  <c r="R77" i="4"/>
  <c r="S77" i="4" s="1"/>
  <c r="E80" i="4"/>
  <c r="AL92" i="1" l="1" a="1"/>
  <c r="AL92" i="1" s="1"/>
  <c r="AP92" i="1"/>
  <c r="S93" i="1"/>
  <c r="S94" i="1" s="1"/>
  <c r="S95" i="1" s="1"/>
  <c r="S96" i="1" s="1"/>
  <c r="S97" i="1" s="1"/>
  <c r="S98" i="1" s="1"/>
  <c r="S99" i="1" s="1"/>
  <c r="S100" i="1" s="1"/>
  <c r="S101" i="1" s="1"/>
  <c r="S102" i="1" s="1"/>
  <c r="S103" i="1" s="1"/>
  <c r="S104" i="1" s="1"/>
  <c r="S105" i="1" s="1"/>
  <c r="S106" i="1" s="1"/>
  <c r="S107" i="1" s="1"/>
  <c r="S108" i="1" s="1"/>
  <c r="S109" i="1" s="1"/>
  <c r="S110" i="1" s="1"/>
  <c r="S111" i="1" s="1"/>
  <c r="S112" i="1" s="1"/>
  <c r="S113" i="1" s="1"/>
  <c r="S114" i="1" s="1"/>
  <c r="S115" i="1" s="1"/>
  <c r="S116" i="1" s="1"/>
  <c r="I92" i="1"/>
  <c r="O93" i="1"/>
  <c r="P93" i="1"/>
  <c r="R78" i="4"/>
  <c r="S78" i="4" s="1"/>
  <c r="N79" i="4"/>
  <c r="M79" i="4"/>
  <c r="O79" i="4" s="1"/>
  <c r="L80" i="4"/>
  <c r="J80" i="4"/>
  <c r="E81" i="4"/>
  <c r="I93" i="1" l="1"/>
  <c r="R93" i="1"/>
  <c r="AD93" i="1" s="1"/>
  <c r="AE93" i="1" s="1"/>
  <c r="J93" i="1"/>
  <c r="Q92" i="1"/>
  <c r="O94" i="1"/>
  <c r="P94" i="1"/>
  <c r="R79" i="4"/>
  <c r="S79" i="4" s="1"/>
  <c r="J81" i="4"/>
  <c r="L81" i="4"/>
  <c r="M80" i="4"/>
  <c r="O80" i="4" s="1"/>
  <c r="N80" i="4"/>
  <c r="E82" i="4"/>
  <c r="AL93" i="1" l="1" a="1"/>
  <c r="AL93" i="1" s="1"/>
  <c r="O95" i="1"/>
  <c r="P95" i="1"/>
  <c r="AP93" i="1"/>
  <c r="I94" i="1"/>
  <c r="R94" i="1"/>
  <c r="AD94" i="1" s="1"/>
  <c r="AE94" i="1" s="1"/>
  <c r="AL94" i="1" s="1" a="1"/>
  <c r="AL94" i="1" s="1"/>
  <c r="J94" i="1"/>
  <c r="Q93" i="1"/>
  <c r="L82" i="4"/>
  <c r="J82" i="4"/>
  <c r="N81" i="4"/>
  <c r="M81" i="4"/>
  <c r="O81" i="4" s="1"/>
  <c r="R80" i="4"/>
  <c r="S80" i="4" s="1"/>
  <c r="E83" i="4"/>
  <c r="AP94" i="1" l="1"/>
  <c r="I95" i="1"/>
  <c r="R95" i="1"/>
  <c r="AD95" i="1" s="1"/>
  <c r="AE95" i="1" s="1"/>
  <c r="J95" i="1"/>
  <c r="Q94" i="1"/>
  <c r="O96" i="1"/>
  <c r="P96" i="1"/>
  <c r="R81" i="4"/>
  <c r="S81" i="4" s="1"/>
  <c r="J83" i="4"/>
  <c r="L83" i="4"/>
  <c r="N82" i="4"/>
  <c r="M82" i="4"/>
  <c r="O82" i="4" s="1"/>
  <c r="E84" i="4"/>
  <c r="AL95" i="1" l="1" a="1"/>
  <c r="AL95" i="1" s="1"/>
  <c r="AP95" i="1"/>
  <c r="O97" i="1"/>
  <c r="P97" i="1"/>
  <c r="I96" i="1"/>
  <c r="R96" i="1"/>
  <c r="AD96" i="1" s="1"/>
  <c r="AE96" i="1" s="1"/>
  <c r="J96" i="1"/>
  <c r="Q95" i="1"/>
  <c r="R82" i="4"/>
  <c r="S82" i="4" s="1"/>
  <c r="N83" i="4"/>
  <c r="M83" i="4"/>
  <c r="O83" i="4" s="1"/>
  <c r="L84" i="4"/>
  <c r="J84" i="4"/>
  <c r="E85" i="4"/>
  <c r="AL96" i="1" l="1" a="1"/>
  <c r="AL96" i="1" s="1"/>
  <c r="AP96" i="1"/>
  <c r="I97" i="1"/>
  <c r="R97" i="1"/>
  <c r="AD97" i="1" s="1"/>
  <c r="AE97" i="1" s="1"/>
  <c r="J97" i="1"/>
  <c r="Q96" i="1"/>
  <c r="O98" i="1"/>
  <c r="P98" i="1"/>
  <c r="N84" i="4"/>
  <c r="M84" i="4"/>
  <c r="O84" i="4" s="1"/>
  <c r="R83" i="4"/>
  <c r="S83" i="4" s="1"/>
  <c r="J85" i="4"/>
  <c r="L85" i="4"/>
  <c r="E86" i="4"/>
  <c r="AL97" i="1" l="1" a="1"/>
  <c r="AL97" i="1" s="1"/>
  <c r="AP97" i="1"/>
  <c r="R98" i="1"/>
  <c r="AD98" i="1" s="1"/>
  <c r="AE98" i="1" s="1"/>
  <c r="I98" i="1"/>
  <c r="J98" i="1"/>
  <c r="Q97" i="1"/>
  <c r="O99" i="1"/>
  <c r="P99" i="1"/>
  <c r="R84" i="4"/>
  <c r="S84" i="4" s="1"/>
  <c r="M85" i="4"/>
  <c r="O85" i="4" s="1"/>
  <c r="N85" i="4"/>
  <c r="J86" i="4"/>
  <c r="L86" i="4"/>
  <c r="E87" i="4"/>
  <c r="AL98" i="1" l="1" a="1"/>
  <c r="AL98" i="1" s="1"/>
  <c r="O100" i="1"/>
  <c r="P100" i="1"/>
  <c r="I99" i="1"/>
  <c r="R99" i="1"/>
  <c r="AD99" i="1" s="1"/>
  <c r="AE99" i="1" s="1"/>
  <c r="AL99" i="1" s="1" a="1"/>
  <c r="AL99" i="1" s="1"/>
  <c r="J99" i="1"/>
  <c r="Q98" i="1"/>
  <c r="AP98" i="1"/>
  <c r="R85" i="4"/>
  <c r="S85" i="4" s="1"/>
  <c r="N86" i="4"/>
  <c r="M86" i="4"/>
  <c r="O86" i="4" s="1"/>
  <c r="L87" i="4"/>
  <c r="J87" i="4"/>
  <c r="E88" i="4"/>
  <c r="AP99" i="1" l="1"/>
  <c r="R100" i="1"/>
  <c r="AD100" i="1" s="1"/>
  <c r="AE100" i="1" s="1"/>
  <c r="AL100" i="1" s="1" a="1"/>
  <c r="AL100" i="1" s="1"/>
  <c r="I100" i="1"/>
  <c r="J100" i="1"/>
  <c r="Q99" i="1"/>
  <c r="O101" i="1"/>
  <c r="P101" i="1"/>
  <c r="L88" i="4"/>
  <c r="J88" i="4"/>
  <c r="N87" i="4"/>
  <c r="M87" i="4"/>
  <c r="O87" i="4" s="1"/>
  <c r="R86" i="4"/>
  <c r="S86" i="4" s="1"/>
  <c r="E89" i="4"/>
  <c r="O102" i="1" l="1"/>
  <c r="P102" i="1"/>
  <c r="R101" i="1"/>
  <c r="AD101" i="1" s="1"/>
  <c r="AE101" i="1" s="1"/>
  <c r="AL101" i="1" s="1" a="1"/>
  <c r="AL101" i="1" s="1"/>
  <c r="I101" i="1"/>
  <c r="J101" i="1"/>
  <c r="Q100" i="1"/>
  <c r="AP100" i="1"/>
  <c r="J89" i="4"/>
  <c r="L89" i="4"/>
  <c r="R87" i="4"/>
  <c r="S87" i="4" s="1"/>
  <c r="M88" i="4"/>
  <c r="O88" i="4" s="1"/>
  <c r="N88" i="4"/>
  <c r="E90" i="4"/>
  <c r="O103" i="1" l="1"/>
  <c r="P103" i="1"/>
  <c r="AP101" i="1"/>
  <c r="I102" i="1"/>
  <c r="R102" i="1"/>
  <c r="AD102" i="1" s="1"/>
  <c r="AE102" i="1" s="1"/>
  <c r="AL102" i="1" s="1" a="1"/>
  <c r="AL102" i="1" s="1"/>
  <c r="J102" i="1"/>
  <c r="Q101" i="1"/>
  <c r="R88" i="4"/>
  <c r="S88" i="4" s="1"/>
  <c r="N89" i="4"/>
  <c r="M89" i="4"/>
  <c r="O89" i="4" s="1"/>
  <c r="J90" i="4"/>
  <c r="L90" i="4"/>
  <c r="AP102" i="1" l="1"/>
  <c r="I103" i="1"/>
  <c r="R103" i="1"/>
  <c r="AD103" i="1" s="1"/>
  <c r="AE103" i="1" s="1"/>
  <c r="AL103" i="1" s="1" a="1"/>
  <c r="AL103" i="1" s="1"/>
  <c r="J103" i="1"/>
  <c r="Q102" i="1"/>
  <c r="O104" i="1"/>
  <c r="P104" i="1"/>
  <c r="E91" i="4"/>
  <c r="L91" i="4" s="1"/>
  <c r="N90" i="4"/>
  <c r="M90" i="4"/>
  <c r="O90" i="4" s="1"/>
  <c r="R89" i="4"/>
  <c r="S89" i="4" s="1"/>
  <c r="E92" i="4"/>
  <c r="I104" i="1" l="1"/>
  <c r="R104" i="1"/>
  <c r="AD104" i="1" s="1"/>
  <c r="AE104" i="1" s="1"/>
  <c r="AL104" i="1" s="1" a="1"/>
  <c r="AL104" i="1" s="1"/>
  <c r="J104" i="1"/>
  <c r="Q103" i="1"/>
  <c r="O105" i="1"/>
  <c r="P105" i="1"/>
  <c r="AP103" i="1"/>
  <c r="R90" i="4"/>
  <c r="S90" i="4" s="1"/>
  <c r="J91" i="4"/>
  <c r="N91" i="4"/>
  <c r="M91" i="4"/>
  <c r="L92" i="4"/>
  <c r="J92" i="4"/>
  <c r="E93" i="4"/>
  <c r="O106" i="1" l="1"/>
  <c r="P106" i="1"/>
  <c r="AP104" i="1"/>
  <c r="I105" i="1"/>
  <c r="R105" i="1"/>
  <c r="AD105" i="1" s="1"/>
  <c r="AE105" i="1" s="1"/>
  <c r="J105" i="1"/>
  <c r="Q104" i="1"/>
  <c r="O91" i="4"/>
  <c r="R91" i="4" s="1"/>
  <c r="S91" i="4" s="1"/>
  <c r="N92" i="4"/>
  <c r="M92" i="4"/>
  <c r="O92" i="4" s="1"/>
  <c r="J93" i="4"/>
  <c r="L93" i="4"/>
  <c r="E94" i="4"/>
  <c r="AL105" i="1" l="1" a="1"/>
  <c r="AL105" i="1" s="1"/>
  <c r="R106" i="1"/>
  <c r="AD106" i="1" s="1"/>
  <c r="AE106" i="1" s="1"/>
  <c r="AL106" i="1" s="1" a="1"/>
  <c r="AL106" i="1" s="1"/>
  <c r="I106" i="1"/>
  <c r="J106" i="1"/>
  <c r="Q105" i="1"/>
  <c r="AP105" i="1"/>
  <c r="O107" i="1"/>
  <c r="P107" i="1"/>
  <c r="R92" i="4"/>
  <c r="S92" i="4" s="1"/>
  <c r="N93" i="4"/>
  <c r="M93" i="4"/>
  <c r="O93" i="4" s="1"/>
  <c r="L94" i="4"/>
  <c r="J94" i="4"/>
  <c r="E95" i="4"/>
  <c r="O108" i="1" l="1"/>
  <c r="P108" i="1"/>
  <c r="I107" i="1"/>
  <c r="R107" i="1"/>
  <c r="AD107" i="1" s="1"/>
  <c r="AE107" i="1" s="1"/>
  <c r="J107" i="1"/>
  <c r="Q106" i="1"/>
  <c r="AP106" i="1"/>
  <c r="J95" i="4"/>
  <c r="L95" i="4"/>
  <c r="R93" i="4"/>
  <c r="S93" i="4" s="1"/>
  <c r="N94" i="4"/>
  <c r="M94" i="4"/>
  <c r="O94" i="4" s="1"/>
  <c r="E96" i="4"/>
  <c r="AL107" i="1" l="1" a="1"/>
  <c r="AL107" i="1" s="1"/>
  <c r="AP107" i="1"/>
  <c r="O109" i="1"/>
  <c r="P109" i="1"/>
  <c r="R108" i="1"/>
  <c r="AD108" i="1" s="1"/>
  <c r="AE108" i="1" s="1"/>
  <c r="I108" i="1"/>
  <c r="J108" i="1"/>
  <c r="Q107" i="1"/>
  <c r="R94" i="4"/>
  <c r="S94" i="4" s="1"/>
  <c r="N95" i="4"/>
  <c r="M95" i="4"/>
  <c r="O95" i="4" s="1"/>
  <c r="L96" i="4"/>
  <c r="J96" i="4"/>
  <c r="E97" i="4"/>
  <c r="AQ27" i="1" l="1" a="1"/>
  <c r="AQ27" i="1" s="1"/>
  <c r="AQ28" i="1" a="1"/>
  <c r="AQ28" i="1" s="1"/>
  <c r="AQ23" i="1" a="1"/>
  <c r="AQ23" i="1" s="1"/>
  <c r="AQ21" i="1" a="1"/>
  <c r="AQ21" i="1" s="1"/>
  <c r="AQ26" i="1" a="1"/>
  <c r="AQ26" i="1" s="1"/>
  <c r="AQ24" i="1" a="1"/>
  <c r="AQ24" i="1" s="1"/>
  <c r="AQ25" i="1" a="1"/>
  <c r="AQ25" i="1" s="1"/>
  <c r="AQ29" i="1" a="1"/>
  <c r="AQ29" i="1" s="1"/>
  <c r="AQ31" i="1" a="1"/>
  <c r="AQ31" i="1" s="1"/>
  <c r="AQ30" i="1" a="1"/>
  <c r="AQ30" i="1" s="1"/>
  <c r="AQ34" i="1" a="1"/>
  <c r="AQ34" i="1" s="1"/>
  <c r="AQ33" i="1" a="1"/>
  <c r="AQ33" i="1" s="1"/>
  <c r="AQ32" i="1" a="1"/>
  <c r="AQ32" i="1" s="1"/>
  <c r="AQ35" i="1" a="1"/>
  <c r="AQ35" i="1" s="1"/>
  <c r="AQ37" i="1" a="1"/>
  <c r="AQ37" i="1" s="1"/>
  <c r="AQ38" i="1" a="1"/>
  <c r="AQ38" i="1" s="1"/>
  <c r="AQ39" i="1" a="1"/>
  <c r="AQ39" i="1" s="1"/>
  <c r="AQ41" i="1" a="1"/>
  <c r="AQ41" i="1" s="1"/>
  <c r="AQ36" i="1" a="1"/>
  <c r="AQ36" i="1" s="1"/>
  <c r="AQ42" i="1" a="1"/>
  <c r="AQ42" i="1" s="1"/>
  <c r="AQ43" i="1" a="1"/>
  <c r="AQ43" i="1" s="1"/>
  <c r="AQ47" i="1" a="1"/>
  <c r="AQ47" i="1" s="1"/>
  <c r="AQ40" i="1" a="1"/>
  <c r="AQ40" i="1" s="1"/>
  <c r="AQ48" i="1" a="1"/>
  <c r="AQ48" i="1" s="1"/>
  <c r="AQ45" i="1" a="1"/>
  <c r="AQ45" i="1" s="1"/>
  <c r="AQ44" i="1" a="1"/>
  <c r="AQ44" i="1" s="1"/>
  <c r="AQ46" i="1" a="1"/>
  <c r="AQ46" i="1" s="1"/>
  <c r="AQ49" i="1" a="1"/>
  <c r="AQ49" i="1" s="1"/>
  <c r="AQ50" i="1" a="1"/>
  <c r="AQ50" i="1" s="1"/>
  <c r="AQ52" i="1" a="1"/>
  <c r="AQ52" i="1" s="1"/>
  <c r="AQ51" i="1" a="1"/>
  <c r="AQ51" i="1" s="1"/>
  <c r="AQ53" i="1" a="1"/>
  <c r="AQ53" i="1" s="1"/>
  <c r="AQ54" i="1" a="1"/>
  <c r="AQ54" i="1" s="1"/>
  <c r="AQ56" i="1" a="1"/>
  <c r="AQ56" i="1" s="1"/>
  <c r="AQ57" i="1" a="1"/>
  <c r="AQ57" i="1" s="1"/>
  <c r="AQ59" i="1" a="1"/>
  <c r="AQ59" i="1" s="1"/>
  <c r="AQ55" i="1" a="1"/>
  <c r="AQ55" i="1" s="1"/>
  <c r="AQ62" i="1" a="1"/>
  <c r="AQ62" i="1" s="1"/>
  <c r="AQ61" i="1" a="1"/>
  <c r="AQ61" i="1" s="1"/>
  <c r="AQ58" i="1" a="1"/>
  <c r="AQ58" i="1" s="1"/>
  <c r="AQ60" i="1" a="1"/>
  <c r="AQ60" i="1" s="1"/>
  <c r="AQ63" i="1" a="1"/>
  <c r="AQ63" i="1" s="1"/>
  <c r="AQ64" i="1" a="1"/>
  <c r="AQ64" i="1" s="1"/>
  <c r="AQ66" i="1" a="1"/>
  <c r="AQ66" i="1" s="1"/>
  <c r="AQ65" i="1" a="1"/>
  <c r="AQ65" i="1" s="1"/>
  <c r="AQ67" i="1" a="1"/>
  <c r="AQ67" i="1" s="1"/>
  <c r="AQ69" i="1" a="1"/>
  <c r="AQ69" i="1" s="1"/>
  <c r="AQ70" i="1" a="1"/>
  <c r="AQ70" i="1" s="1"/>
  <c r="AQ68" i="1" a="1"/>
  <c r="AQ68" i="1" s="1"/>
  <c r="AQ72" i="1" a="1"/>
  <c r="AQ72" i="1" s="1"/>
  <c r="AQ71" i="1" a="1"/>
  <c r="AQ71" i="1" s="1"/>
  <c r="AQ74" i="1" a="1"/>
  <c r="AQ74" i="1" s="1"/>
  <c r="AQ73" i="1" a="1"/>
  <c r="AQ73" i="1" s="1"/>
  <c r="AQ75" i="1" a="1"/>
  <c r="AQ75" i="1" s="1"/>
  <c r="AQ78" i="1" a="1"/>
  <c r="AQ78" i="1" s="1"/>
  <c r="AQ76" i="1" a="1"/>
  <c r="AQ76" i="1" s="1"/>
  <c r="AQ77" i="1" a="1"/>
  <c r="AQ77" i="1" s="1"/>
  <c r="AQ79" i="1" a="1"/>
  <c r="AQ79" i="1" s="1"/>
  <c r="AQ81" i="1" a="1"/>
  <c r="AQ81" i="1" s="1"/>
  <c r="AQ80" i="1" a="1"/>
  <c r="AQ80" i="1" s="1"/>
  <c r="AQ82" i="1" a="1"/>
  <c r="AQ82" i="1" s="1"/>
  <c r="AQ84" i="1" a="1"/>
  <c r="AQ84" i="1" s="1"/>
  <c r="AQ87" i="1" a="1"/>
  <c r="AQ87" i="1" s="1"/>
  <c r="AQ83" i="1" a="1"/>
  <c r="AQ83" i="1" s="1"/>
  <c r="AQ89" i="1" a="1"/>
  <c r="AQ89" i="1" s="1"/>
  <c r="AQ85" i="1" a="1"/>
  <c r="AQ85" i="1" s="1"/>
  <c r="AQ91" i="1" a="1"/>
  <c r="AQ91" i="1" s="1"/>
  <c r="AQ86" i="1" a="1"/>
  <c r="AQ86" i="1" s="1"/>
  <c r="AQ90" i="1" a="1"/>
  <c r="AQ90" i="1" s="1"/>
  <c r="AQ88" i="1" a="1"/>
  <c r="AQ88" i="1" s="1"/>
  <c r="AQ94" i="1" a="1"/>
  <c r="AQ94" i="1" s="1"/>
  <c r="AQ92" i="1" a="1"/>
  <c r="AQ92" i="1" s="1"/>
  <c r="AQ96" i="1" a="1"/>
  <c r="AQ96" i="1" s="1"/>
  <c r="AQ93" i="1" a="1"/>
  <c r="AQ93" i="1" s="1"/>
  <c r="AQ95" i="1" a="1"/>
  <c r="AQ95" i="1" s="1"/>
  <c r="AQ97" i="1" a="1"/>
  <c r="AQ97" i="1" s="1"/>
  <c r="AQ101" i="1" a="1"/>
  <c r="AQ101" i="1" s="1"/>
  <c r="AQ106" i="1" a="1"/>
  <c r="AQ106" i="1" s="1"/>
  <c r="AQ98" i="1" a="1"/>
  <c r="AQ98" i="1" s="1"/>
  <c r="AQ100" i="1" a="1"/>
  <c r="AQ100" i="1" s="1"/>
  <c r="AL108" i="1" a="1"/>
  <c r="AL108" i="1" s="1"/>
  <c r="AQ102" i="1" a="1"/>
  <c r="AQ102" i="1" s="1"/>
  <c r="AQ99" i="1" a="1"/>
  <c r="AQ99" i="1" s="1"/>
  <c r="AQ105" i="1" a="1"/>
  <c r="AQ105" i="1" s="1"/>
  <c r="AQ104" i="1" a="1"/>
  <c r="AQ104" i="1" s="1"/>
  <c r="AQ103" i="1" a="1"/>
  <c r="AQ103" i="1" s="1"/>
  <c r="AQ6" i="1" a="1"/>
  <c r="AQ6" i="1" s="1"/>
  <c r="AQ7" i="1" a="1"/>
  <c r="AQ7" i="1" s="1"/>
  <c r="AQ9" i="1" a="1"/>
  <c r="AQ9" i="1" s="1"/>
  <c r="AQ8" i="1" a="1"/>
  <c r="AQ8" i="1" s="1"/>
  <c r="AQ11" i="1" a="1"/>
  <c r="AQ11" i="1" s="1"/>
  <c r="AQ10" i="1" a="1"/>
  <c r="AQ10" i="1" s="1"/>
  <c r="AQ13" i="1" a="1"/>
  <c r="AQ13" i="1" s="1"/>
  <c r="AQ15" i="1" a="1"/>
  <c r="AQ15" i="1" s="1"/>
  <c r="AQ12" i="1" a="1"/>
  <c r="AQ12" i="1" s="1"/>
  <c r="AQ19" i="1" a="1"/>
  <c r="AQ19" i="1" s="1"/>
  <c r="AQ16" i="1" a="1"/>
  <c r="AQ16" i="1" s="1"/>
  <c r="AQ22" i="1" a="1"/>
  <c r="AQ22" i="1" s="1"/>
  <c r="AQ18" i="1" a="1"/>
  <c r="AQ18" i="1" s="1"/>
  <c r="AQ17" i="1" a="1"/>
  <c r="AQ17" i="1" s="1"/>
  <c r="AQ20" i="1" a="1"/>
  <c r="AQ20" i="1" s="1"/>
  <c r="I109" i="1"/>
  <c r="R109" i="1"/>
  <c r="AD109" i="1" s="1"/>
  <c r="AE109" i="1" s="1"/>
  <c r="J109" i="1"/>
  <c r="Q108" i="1"/>
  <c r="AP108" i="1"/>
  <c r="AQ108" i="1" s="1" a="1"/>
  <c r="AQ108" i="1" s="1"/>
  <c r="O110" i="1"/>
  <c r="P110" i="1"/>
  <c r="AQ107" i="1" a="1"/>
  <c r="AQ107" i="1" s="1"/>
  <c r="R95" i="4"/>
  <c r="S95" i="4" s="1"/>
  <c r="M96" i="4"/>
  <c r="O96" i="4" s="1"/>
  <c r="N96" i="4"/>
  <c r="L97" i="4"/>
  <c r="J97" i="4"/>
  <c r="E98" i="4"/>
  <c r="AL109" i="1" l="1" a="1"/>
  <c r="AL109" i="1" s="1"/>
  <c r="AP109" i="1"/>
  <c r="O111" i="1"/>
  <c r="P111" i="1"/>
  <c r="I110" i="1"/>
  <c r="R110" i="1"/>
  <c r="AD110" i="1" s="1"/>
  <c r="AE110" i="1" s="1"/>
  <c r="Q109" i="1"/>
  <c r="J110" i="1"/>
  <c r="L98" i="4"/>
  <c r="J98" i="4"/>
  <c r="N97" i="4"/>
  <c r="M97" i="4"/>
  <c r="O97" i="4" s="1"/>
  <c r="R96" i="4"/>
  <c r="S96" i="4" s="1"/>
  <c r="E99" i="4"/>
  <c r="AL110" i="1" l="1" a="1"/>
  <c r="AL110" i="1" s="1"/>
  <c r="AQ109" i="1" a="1"/>
  <c r="AQ109" i="1" s="1"/>
  <c r="AP110" i="1"/>
  <c r="I111" i="1"/>
  <c r="R111" i="1"/>
  <c r="AD111" i="1" s="1"/>
  <c r="AE111" i="1" s="1"/>
  <c r="Q110" i="1"/>
  <c r="J111" i="1"/>
  <c r="O112" i="1"/>
  <c r="P112" i="1"/>
  <c r="R97" i="4"/>
  <c r="S97" i="4" s="1"/>
  <c r="J99" i="4"/>
  <c r="L99" i="4"/>
  <c r="N98" i="4"/>
  <c r="M98" i="4"/>
  <c r="O98" i="4" s="1"/>
  <c r="E100" i="4"/>
  <c r="AQ110" i="1" l="1" a="1"/>
  <c r="AQ110" i="1" s="1"/>
  <c r="AL111" i="1" a="1"/>
  <c r="AL111" i="1" s="1"/>
  <c r="O113" i="1"/>
  <c r="P113" i="1"/>
  <c r="AP111" i="1"/>
  <c r="I112" i="1"/>
  <c r="R112" i="1"/>
  <c r="AD112" i="1" s="1"/>
  <c r="AE112" i="1" s="1"/>
  <c r="J112" i="1"/>
  <c r="Q111" i="1"/>
  <c r="R98" i="4"/>
  <c r="S98" i="4" s="1"/>
  <c r="N99" i="4"/>
  <c r="M99" i="4"/>
  <c r="O99" i="4" s="1"/>
  <c r="L100" i="4"/>
  <c r="J100" i="4"/>
  <c r="E101" i="4"/>
  <c r="AL112" i="1" l="1" a="1"/>
  <c r="AL112" i="1" s="1"/>
  <c r="AQ111" i="1" a="1"/>
  <c r="AQ111" i="1" s="1"/>
  <c r="AP112" i="1"/>
  <c r="I113" i="1"/>
  <c r="R113" i="1"/>
  <c r="AD113" i="1" s="1"/>
  <c r="AE113" i="1" s="1"/>
  <c r="J113" i="1"/>
  <c r="Q112" i="1"/>
  <c r="O114" i="1"/>
  <c r="P114" i="1"/>
  <c r="N100" i="4"/>
  <c r="M100" i="4"/>
  <c r="O100" i="4" s="1"/>
  <c r="J101" i="4"/>
  <c r="L101" i="4"/>
  <c r="R99" i="4"/>
  <c r="S99" i="4" s="1"/>
  <c r="E102" i="4"/>
  <c r="AL113" i="1" l="1" a="1"/>
  <c r="AL113" i="1" s="1"/>
  <c r="AQ112" i="1" a="1"/>
  <c r="AQ112" i="1" s="1"/>
  <c r="O115" i="1"/>
  <c r="P115" i="1"/>
  <c r="AP113" i="1"/>
  <c r="I114" i="1"/>
  <c r="R114" i="1"/>
  <c r="AD114" i="1" s="1"/>
  <c r="AE114" i="1" s="1"/>
  <c r="Q113" i="1"/>
  <c r="J114" i="1"/>
  <c r="R100" i="4"/>
  <c r="S100" i="4" s="1"/>
  <c r="L102" i="4"/>
  <c r="J102" i="4"/>
  <c r="M101" i="4"/>
  <c r="O101" i="4" s="1"/>
  <c r="N101" i="4"/>
  <c r="E103" i="4"/>
  <c r="AQ113" i="1" l="1" a="1"/>
  <c r="AQ113" i="1" s="1"/>
  <c r="AL114" i="1" a="1"/>
  <c r="AL114" i="1" s="1"/>
  <c r="AP114" i="1"/>
  <c r="AQ114" i="1" s="1" a="1"/>
  <c r="AQ114" i="1" s="1"/>
  <c r="I115" i="1"/>
  <c r="Q114" i="1"/>
  <c r="R115" i="1"/>
  <c r="AD115" i="1" s="1"/>
  <c r="AE115" i="1" s="1"/>
  <c r="J115" i="1"/>
  <c r="O116" i="1"/>
  <c r="P116" i="1"/>
  <c r="L103" i="4"/>
  <c r="J103" i="4"/>
  <c r="R101" i="4"/>
  <c r="S101" i="4" s="1"/>
  <c r="N102" i="4"/>
  <c r="M102" i="4"/>
  <c r="O102" i="4" s="1"/>
  <c r="E104" i="4"/>
  <c r="AL115" i="1" l="1" a="1"/>
  <c r="AL115" i="1" s="1"/>
  <c r="AP115" i="1"/>
  <c r="I116" i="1"/>
  <c r="P117" i="1" s="1"/>
  <c r="R116" i="1"/>
  <c r="AD116" i="1" s="1"/>
  <c r="AE116" i="1" s="1"/>
  <c r="AL116" i="1" s="1" a="1"/>
  <c r="AL116" i="1" s="1"/>
  <c r="J116" i="1"/>
  <c r="Q115" i="1"/>
  <c r="R102" i="4"/>
  <c r="S102" i="4" s="1"/>
  <c r="L104" i="4"/>
  <c r="J104" i="4"/>
  <c r="N103" i="4"/>
  <c r="M103" i="4"/>
  <c r="O103" i="4" s="1"/>
  <c r="E105" i="4"/>
  <c r="AQ115" i="1" l="1" a="1"/>
  <c r="AQ115" i="1" s="1"/>
  <c r="AP116" i="1"/>
  <c r="O117" i="1"/>
  <c r="J117" i="1"/>
  <c r="S117" i="1" s="1"/>
  <c r="S118" i="1" s="1"/>
  <c r="S119" i="1" s="1"/>
  <c r="S120" i="1" s="1"/>
  <c r="S121" i="1" s="1"/>
  <c r="S122" i="1" s="1"/>
  <c r="S123" i="1" s="1"/>
  <c r="S124" i="1" s="1"/>
  <c r="S125" i="1" s="1"/>
  <c r="S126" i="1" s="1"/>
  <c r="S127" i="1" s="1"/>
  <c r="S128" i="1" s="1"/>
  <c r="S129" i="1" s="1"/>
  <c r="S130" i="1" s="1"/>
  <c r="S131" i="1" s="1"/>
  <c r="S132" i="1" s="1"/>
  <c r="S133" i="1" s="1"/>
  <c r="S134" i="1" s="1"/>
  <c r="S135" i="1" s="1"/>
  <c r="S136" i="1" s="1"/>
  <c r="Q116" i="1"/>
  <c r="M104" i="4"/>
  <c r="O104" i="4" s="1"/>
  <c r="N104" i="4"/>
  <c r="R103" i="4"/>
  <c r="S103" i="4" s="1"/>
  <c r="L105" i="4"/>
  <c r="J105" i="4"/>
  <c r="E106" i="4"/>
  <c r="AQ116" i="1" l="1" a="1"/>
  <c r="AQ116" i="1" s="1"/>
  <c r="R117" i="1"/>
  <c r="AD117" i="1" s="1"/>
  <c r="AE117" i="1" s="1"/>
  <c r="I117" i="1"/>
  <c r="O118" i="1"/>
  <c r="P118" i="1"/>
  <c r="N105" i="4"/>
  <c r="M105" i="4"/>
  <c r="O105" i="4" s="1"/>
  <c r="L106" i="4"/>
  <c r="J106" i="4"/>
  <c r="R104" i="4"/>
  <c r="S104" i="4" s="1"/>
  <c r="E107" i="4"/>
  <c r="AL117" i="1" l="1" a="1"/>
  <c r="AL117" i="1" s="1"/>
  <c r="O119" i="1"/>
  <c r="P119" i="1"/>
  <c r="I118" i="1"/>
  <c r="R118" i="1"/>
  <c r="AD118" i="1" s="1"/>
  <c r="AE118" i="1" s="1"/>
  <c r="AL118" i="1" s="1" a="1"/>
  <c r="AL118" i="1" s="1"/>
  <c r="Q117" i="1"/>
  <c r="J118" i="1"/>
  <c r="AP117" i="1"/>
  <c r="N106" i="4"/>
  <c r="M106" i="4"/>
  <c r="O106" i="4" s="1"/>
  <c r="J107" i="4"/>
  <c r="L107" i="4"/>
  <c r="R105" i="4"/>
  <c r="S105" i="4" s="1"/>
  <c r="E108" i="4"/>
  <c r="AQ117" i="1" l="1" a="1"/>
  <c r="AQ117" i="1" s="1"/>
  <c r="I119" i="1"/>
  <c r="J119" i="1"/>
  <c r="R119" i="1"/>
  <c r="AD119" i="1" s="1"/>
  <c r="AE119" i="1" s="1"/>
  <c r="Q118" i="1"/>
  <c r="AP118" i="1"/>
  <c r="AQ118" i="1" s="1" a="1"/>
  <c r="AQ118" i="1" s="1"/>
  <c r="O120" i="1"/>
  <c r="P120" i="1"/>
  <c r="R106" i="4"/>
  <c r="S106" i="4" s="1"/>
  <c r="N107" i="4"/>
  <c r="M107" i="4"/>
  <c r="O107" i="4" s="1"/>
  <c r="L108" i="4"/>
  <c r="J108" i="4"/>
  <c r="E109" i="4"/>
  <c r="AL119" i="1" l="1" a="1"/>
  <c r="AL119" i="1" s="1"/>
  <c r="O121" i="1"/>
  <c r="P121" i="1"/>
  <c r="AP119" i="1"/>
  <c r="AQ119" i="1" s="1" a="1"/>
  <c r="AQ119" i="1" s="1"/>
  <c r="I120" i="1"/>
  <c r="R120" i="1"/>
  <c r="AD120" i="1" s="1"/>
  <c r="AE120" i="1" s="1"/>
  <c r="AL120" i="1" s="1" a="1"/>
  <c r="AL120" i="1" s="1"/>
  <c r="J120" i="1"/>
  <c r="Q119" i="1"/>
  <c r="N108" i="4"/>
  <c r="M108" i="4"/>
  <c r="O108" i="4" s="1"/>
  <c r="R107" i="4"/>
  <c r="S107" i="4" s="1"/>
  <c r="J109" i="4"/>
  <c r="L109" i="4"/>
  <c r="E110" i="4"/>
  <c r="AP120" i="1" l="1"/>
  <c r="AQ120" i="1" s="1" a="1"/>
  <c r="AQ120" i="1" s="1"/>
  <c r="I121" i="1"/>
  <c r="R121" i="1"/>
  <c r="AD121" i="1" s="1"/>
  <c r="AE121" i="1" s="1"/>
  <c r="AL121" i="1" s="1" a="1"/>
  <c r="AL121" i="1" s="1"/>
  <c r="Q120" i="1"/>
  <c r="J121" i="1"/>
  <c r="P122" i="1"/>
  <c r="O122" i="1"/>
  <c r="R108" i="4"/>
  <c r="S108" i="4" s="1"/>
  <c r="N109" i="4"/>
  <c r="M109" i="4"/>
  <c r="O109" i="4" s="1"/>
  <c r="L110" i="4"/>
  <c r="J110" i="4"/>
  <c r="E111" i="4"/>
  <c r="AP121" i="1" l="1"/>
  <c r="AQ121" i="1" s="1" a="1"/>
  <c r="AQ121" i="1" s="1"/>
  <c r="O123" i="1"/>
  <c r="P123" i="1"/>
  <c r="I122" i="1"/>
  <c r="R122" i="1"/>
  <c r="AD122" i="1" s="1"/>
  <c r="AE122" i="1" s="1"/>
  <c r="AL122" i="1" s="1" a="1"/>
  <c r="AL122" i="1" s="1"/>
  <c r="Q121" i="1"/>
  <c r="J122" i="1"/>
  <c r="M110" i="4"/>
  <c r="O110" i="4" s="1"/>
  <c r="N110" i="4"/>
  <c r="L111" i="4"/>
  <c r="J111" i="4"/>
  <c r="R109" i="4"/>
  <c r="S109" i="4" s="1"/>
  <c r="E112" i="4"/>
  <c r="AP122" i="1" l="1"/>
  <c r="AQ122" i="1" s="1" a="1"/>
  <c r="AQ122" i="1" s="1"/>
  <c r="I123" i="1"/>
  <c r="J123" i="1"/>
  <c r="Q122" i="1"/>
  <c r="R123" i="1"/>
  <c r="AD123" i="1" s="1"/>
  <c r="AE123" i="1" s="1"/>
  <c r="O124" i="1"/>
  <c r="P124" i="1"/>
  <c r="R110" i="4"/>
  <c r="S110" i="4" s="1"/>
  <c r="N111" i="4"/>
  <c r="M111" i="4"/>
  <c r="O111" i="4" s="1"/>
  <c r="L112" i="4"/>
  <c r="J112" i="4"/>
  <c r="E113" i="4"/>
  <c r="AL123" i="1" l="1" a="1"/>
  <c r="AL123" i="1" s="1"/>
  <c r="AP123" i="1"/>
  <c r="AQ123" i="1" s="1" a="1"/>
  <c r="AQ123" i="1" s="1"/>
  <c r="I124" i="1"/>
  <c r="J124" i="1"/>
  <c r="Q123" i="1"/>
  <c r="R124" i="1"/>
  <c r="AD124" i="1" s="1"/>
  <c r="AE124" i="1" s="1"/>
  <c r="O125" i="1"/>
  <c r="P125" i="1"/>
  <c r="R111" i="4"/>
  <c r="S111" i="4" s="1"/>
  <c r="M112" i="4"/>
  <c r="O112" i="4" s="1"/>
  <c r="N112" i="4"/>
  <c r="J113" i="4"/>
  <c r="L113" i="4"/>
  <c r="E114" i="4"/>
  <c r="AL124" i="1" l="1" a="1"/>
  <c r="AL124" i="1" s="1"/>
  <c r="AP124" i="1"/>
  <c r="AQ124" i="1" s="1" a="1"/>
  <c r="AQ124" i="1" s="1"/>
  <c r="I125" i="1"/>
  <c r="Q124" i="1"/>
  <c r="R125" i="1"/>
  <c r="AD125" i="1" s="1"/>
  <c r="AE125" i="1" s="1"/>
  <c r="J125" i="1"/>
  <c r="O126" i="1"/>
  <c r="P126" i="1"/>
  <c r="N113" i="4"/>
  <c r="M113" i="4"/>
  <c r="O113" i="4" s="1"/>
  <c r="L114" i="4"/>
  <c r="J114" i="4"/>
  <c r="R112" i="4"/>
  <c r="S112" i="4" s="1"/>
  <c r="E115" i="4"/>
  <c r="AL125" i="1" l="1" a="1"/>
  <c r="AL125" i="1" s="1"/>
  <c r="AP125" i="1"/>
  <c r="AQ125" i="1" s="1" a="1"/>
  <c r="AQ125" i="1" s="1"/>
  <c r="I126" i="1"/>
  <c r="R126" i="1"/>
  <c r="AD126" i="1" s="1"/>
  <c r="AE126" i="1" s="1"/>
  <c r="J126" i="1"/>
  <c r="Q125" i="1"/>
  <c r="O127" i="1"/>
  <c r="P127" i="1"/>
  <c r="R113" i="4"/>
  <c r="S113" i="4" s="1"/>
  <c r="N114" i="4"/>
  <c r="M114" i="4"/>
  <c r="O114" i="4" s="1"/>
  <c r="J115" i="4"/>
  <c r="L115" i="4"/>
  <c r="E116" i="4"/>
  <c r="AL126" i="1" l="1" a="1"/>
  <c r="AL126" i="1" s="1"/>
  <c r="O128" i="1"/>
  <c r="P128" i="1"/>
  <c r="AP126" i="1"/>
  <c r="AQ126" i="1" s="1" a="1"/>
  <c r="AQ126" i="1" s="1"/>
  <c r="I127" i="1"/>
  <c r="J127" i="1"/>
  <c r="R127" i="1"/>
  <c r="AD127" i="1" s="1"/>
  <c r="AE127" i="1" s="1"/>
  <c r="Q126" i="1"/>
  <c r="R114" i="4"/>
  <c r="S114" i="4" s="1"/>
  <c r="L116" i="4"/>
  <c r="J116" i="4"/>
  <c r="N115" i="4"/>
  <c r="M115" i="4"/>
  <c r="O115" i="4" s="1"/>
  <c r="E117" i="4"/>
  <c r="AL127" i="1" l="1" a="1"/>
  <c r="AL127" i="1" s="1"/>
  <c r="AP127" i="1"/>
  <c r="AQ127" i="1" s="1" a="1"/>
  <c r="AQ127" i="1" s="1"/>
  <c r="I128" i="1"/>
  <c r="R128" i="1"/>
  <c r="AD128" i="1" s="1"/>
  <c r="AE128" i="1" s="1"/>
  <c r="Q127" i="1"/>
  <c r="J128" i="1"/>
  <c r="O129" i="1"/>
  <c r="P129" i="1"/>
  <c r="R115" i="4"/>
  <c r="S115" i="4" s="1"/>
  <c r="N116" i="4"/>
  <c r="M116" i="4"/>
  <c r="O116" i="4" s="1"/>
  <c r="J117" i="4"/>
  <c r="L117" i="4"/>
  <c r="E118" i="4"/>
  <c r="AL128" i="1" l="1" a="1"/>
  <c r="AL128" i="1" s="1"/>
  <c r="O130" i="1"/>
  <c r="P130" i="1"/>
  <c r="AP128" i="1"/>
  <c r="AQ128" i="1" s="1" a="1"/>
  <c r="AQ128" i="1" s="1"/>
  <c r="I129" i="1"/>
  <c r="R129" i="1"/>
  <c r="AD129" i="1" s="1"/>
  <c r="AE129" i="1" s="1"/>
  <c r="J129" i="1"/>
  <c r="Q128" i="1"/>
  <c r="R116" i="4"/>
  <c r="S116" i="4" s="1"/>
  <c r="N117" i="4"/>
  <c r="M117" i="4"/>
  <c r="O117" i="4" s="1"/>
  <c r="J118" i="4"/>
  <c r="L118" i="4"/>
  <c r="E119" i="4"/>
  <c r="AL129" i="1" l="1" a="1"/>
  <c r="AL129" i="1" s="1"/>
  <c r="AP129" i="1"/>
  <c r="AQ129" i="1" s="1" a="1"/>
  <c r="AQ129" i="1" s="1"/>
  <c r="I130" i="1"/>
  <c r="R130" i="1"/>
  <c r="AD130" i="1" s="1"/>
  <c r="AE130" i="1" s="1"/>
  <c r="Q129" i="1"/>
  <c r="J130" i="1"/>
  <c r="O131" i="1"/>
  <c r="P131" i="1"/>
  <c r="L119" i="4"/>
  <c r="J119" i="4"/>
  <c r="N118" i="4"/>
  <c r="M118" i="4"/>
  <c r="O118" i="4" s="1"/>
  <c r="R117" i="4"/>
  <c r="S117" i="4" s="1"/>
  <c r="E120" i="4"/>
  <c r="AL130" i="1" l="1" a="1"/>
  <c r="AL130" i="1" s="1"/>
  <c r="AP130" i="1"/>
  <c r="AQ130" i="1" s="1" a="1"/>
  <c r="AQ130" i="1" s="1"/>
  <c r="I131" i="1"/>
  <c r="J131" i="1"/>
  <c r="R131" i="1"/>
  <c r="AD131" i="1" s="1"/>
  <c r="AE131" i="1" s="1"/>
  <c r="Q130" i="1"/>
  <c r="O132" i="1"/>
  <c r="P132" i="1"/>
  <c r="R118" i="4"/>
  <c r="S118" i="4" s="1"/>
  <c r="L120" i="4"/>
  <c r="J120" i="4"/>
  <c r="N119" i="4"/>
  <c r="M119" i="4"/>
  <c r="O119" i="4" s="1"/>
  <c r="E121" i="4"/>
  <c r="AL131" i="1" l="1" a="1"/>
  <c r="AL131" i="1" s="1"/>
  <c r="O133" i="1"/>
  <c r="P133" i="1"/>
  <c r="AP131" i="1"/>
  <c r="AQ131" i="1" s="1" a="1"/>
  <c r="AQ131" i="1" s="1"/>
  <c r="I132" i="1"/>
  <c r="R132" i="1"/>
  <c r="AD132" i="1" s="1"/>
  <c r="AE132" i="1" s="1"/>
  <c r="Q131" i="1"/>
  <c r="J132" i="1"/>
  <c r="R119" i="4"/>
  <c r="S119" i="4" s="1"/>
  <c r="L121" i="4"/>
  <c r="J121" i="4"/>
  <c r="N120" i="4"/>
  <c r="M120" i="4"/>
  <c r="O120" i="4" s="1"/>
  <c r="E122" i="4"/>
  <c r="AL132" i="1" l="1" a="1"/>
  <c r="AL132" i="1" s="1"/>
  <c r="AP132" i="1"/>
  <c r="AQ132" i="1" s="1" a="1"/>
  <c r="AQ132" i="1" s="1"/>
  <c r="I133" i="1"/>
  <c r="R133" i="1"/>
  <c r="AD133" i="1" s="1"/>
  <c r="AE133" i="1" s="1"/>
  <c r="J133" i="1"/>
  <c r="Q132" i="1"/>
  <c r="O134" i="1"/>
  <c r="P134" i="1"/>
  <c r="R120" i="4"/>
  <c r="S120" i="4" s="1"/>
  <c r="J122" i="4"/>
  <c r="L122" i="4"/>
  <c r="N121" i="4"/>
  <c r="M121" i="4"/>
  <c r="O121" i="4" s="1"/>
  <c r="E123" i="4"/>
  <c r="AL133" i="1" l="1" a="1"/>
  <c r="AL133" i="1" s="1"/>
  <c r="O135" i="1"/>
  <c r="P135" i="1"/>
  <c r="AP133" i="1"/>
  <c r="AQ133" i="1" s="1" a="1"/>
  <c r="AQ133" i="1" s="1"/>
  <c r="I134" i="1"/>
  <c r="R134" i="1"/>
  <c r="AD134" i="1" s="1"/>
  <c r="AE134" i="1" s="1"/>
  <c r="Q133" i="1"/>
  <c r="J134" i="1"/>
  <c r="N122" i="4"/>
  <c r="M122" i="4"/>
  <c r="O122" i="4" s="1"/>
  <c r="R121" i="4"/>
  <c r="S121" i="4" s="1"/>
  <c r="J123" i="4"/>
  <c r="L123" i="4"/>
  <c r="E124" i="4"/>
  <c r="AL134" i="1" l="1" a="1"/>
  <c r="AL134" i="1" s="1"/>
  <c r="AP134" i="1"/>
  <c r="AQ134" i="1" s="1" a="1"/>
  <c r="AQ134" i="1" s="1"/>
  <c r="I135" i="1"/>
  <c r="R135" i="1"/>
  <c r="AD135" i="1" s="1"/>
  <c r="AE135" i="1" s="1"/>
  <c r="Q134" i="1"/>
  <c r="J135" i="1"/>
  <c r="O136" i="1"/>
  <c r="P136" i="1"/>
  <c r="R122" i="4"/>
  <c r="S122" i="4" s="1"/>
  <c r="N123" i="4"/>
  <c r="M123" i="4"/>
  <c r="O123" i="4" s="1"/>
  <c r="L124" i="4"/>
  <c r="J124" i="4"/>
  <c r="E125" i="4"/>
  <c r="AL135" i="1" l="1" a="1"/>
  <c r="AL135" i="1" s="1"/>
  <c r="AP135" i="1"/>
  <c r="AQ135" i="1" s="1" a="1"/>
  <c r="AQ135" i="1" s="1"/>
  <c r="I136" i="1"/>
  <c r="R136" i="1"/>
  <c r="AD136" i="1" s="1"/>
  <c r="AE136" i="1" s="1"/>
  <c r="Q135" i="1"/>
  <c r="J136" i="1"/>
  <c r="N124" i="4"/>
  <c r="M124" i="4"/>
  <c r="O124" i="4" s="1"/>
  <c r="J125" i="4"/>
  <c r="L125" i="4"/>
  <c r="R123" i="4"/>
  <c r="S123" i="4" s="1"/>
  <c r="E126" i="4"/>
  <c r="AL136" i="1" l="1" a="1"/>
  <c r="AL136" i="1" s="1"/>
  <c r="AP136" i="1"/>
  <c r="AQ136" i="1" s="1" a="1"/>
  <c r="AQ136" i="1" s="1"/>
  <c r="P137" i="1"/>
  <c r="S137" i="1" s="1"/>
  <c r="S138" i="1" s="1"/>
  <c r="S139" i="1" s="1"/>
  <c r="S140" i="1" s="1"/>
  <c r="S141" i="1" s="1"/>
  <c r="S142" i="1" s="1"/>
  <c r="S143" i="1" s="1"/>
  <c r="S144" i="1" s="1"/>
  <c r="S145" i="1" s="1"/>
  <c r="S146" i="1" s="1"/>
  <c r="S147" i="1" s="1"/>
  <c r="S148" i="1" s="1"/>
  <c r="S149" i="1" s="1"/>
  <c r="S150" i="1" s="1"/>
  <c r="S151" i="1" s="1"/>
  <c r="S152" i="1" s="1"/>
  <c r="S153" i="1" s="1"/>
  <c r="S154" i="1" s="1"/>
  <c r="S155" i="1" s="1"/>
  <c r="S156" i="1" s="1"/>
  <c r="S157" i="1" s="1"/>
  <c r="S158" i="1" s="1"/>
  <c r="S159" i="1" s="1"/>
  <c r="S160" i="1" s="1"/>
  <c r="S161" i="1" s="1"/>
  <c r="Q136" i="1"/>
  <c r="R124" i="4"/>
  <c r="S124" i="4" s="1"/>
  <c r="N125" i="4"/>
  <c r="M125" i="4"/>
  <c r="O125" i="4" s="1"/>
  <c r="L126" i="4"/>
  <c r="J126" i="4"/>
  <c r="E127" i="4"/>
  <c r="J162" i="1" l="1"/>
  <c r="O137" i="1"/>
  <c r="R137" i="1"/>
  <c r="AD137" i="1" s="1"/>
  <c r="AE137" i="1" s="1"/>
  <c r="R125" i="4"/>
  <c r="S125" i="4" s="1"/>
  <c r="M126" i="4"/>
  <c r="O126" i="4" s="1"/>
  <c r="N126" i="4"/>
  <c r="L127" i="4"/>
  <c r="J127" i="4"/>
  <c r="E128" i="4"/>
  <c r="AL137" i="1" l="1" a="1"/>
  <c r="AL137" i="1" s="1"/>
  <c r="O138" i="1"/>
  <c r="R138" i="1"/>
  <c r="AD138" i="1" s="1"/>
  <c r="AE138" i="1" s="1"/>
  <c r="AL138" i="1" s="1" a="1"/>
  <c r="AL138" i="1" s="1"/>
  <c r="P138" i="1"/>
  <c r="Q137" i="1"/>
  <c r="AP137" i="1"/>
  <c r="AQ137" i="1" s="1" a="1"/>
  <c r="AQ137" i="1" s="1"/>
  <c r="R126" i="4"/>
  <c r="S126" i="4" s="1"/>
  <c r="N127" i="4"/>
  <c r="M127" i="4"/>
  <c r="O127" i="4" s="1"/>
  <c r="L128" i="4"/>
  <c r="J128" i="4"/>
  <c r="E129" i="4"/>
  <c r="AP138" i="1" l="1"/>
  <c r="AQ138" i="1" s="1" a="1"/>
  <c r="AQ138" i="1" s="1"/>
  <c r="O139" i="1"/>
  <c r="Q138" i="1"/>
  <c r="P139" i="1"/>
  <c r="R139" i="1"/>
  <c r="AD139" i="1" s="1"/>
  <c r="AE139" i="1" s="1"/>
  <c r="AL139" i="1" s="1" a="1"/>
  <c r="AL139" i="1" s="1"/>
  <c r="R127" i="4"/>
  <c r="S127" i="4" s="1"/>
  <c r="N128" i="4"/>
  <c r="M128" i="4"/>
  <c r="O128" i="4" s="1"/>
  <c r="J129" i="4"/>
  <c r="L129" i="4"/>
  <c r="E130" i="4"/>
  <c r="AP139" i="1" l="1"/>
  <c r="AQ139" i="1" s="1" a="1"/>
  <c r="AQ139" i="1" s="1"/>
  <c r="Q139" i="1"/>
  <c r="R140" i="1"/>
  <c r="AD140" i="1" s="1"/>
  <c r="AE140" i="1" s="1"/>
  <c r="O140" i="1"/>
  <c r="P140" i="1"/>
  <c r="R128" i="4"/>
  <c r="S128" i="4" s="1"/>
  <c r="N129" i="4"/>
  <c r="M129" i="4"/>
  <c r="O129" i="4" s="1"/>
  <c r="L130" i="4"/>
  <c r="J130" i="4"/>
  <c r="E131" i="4"/>
  <c r="AL140" i="1" l="1" a="1"/>
  <c r="AL140" i="1" s="1"/>
  <c r="AP140" i="1"/>
  <c r="AQ140" i="1" s="1" a="1"/>
  <c r="AQ140" i="1" s="1"/>
  <c r="O141" i="1"/>
  <c r="P141" i="1"/>
  <c r="Q140" i="1"/>
  <c r="R141" i="1"/>
  <c r="AD141" i="1" s="1"/>
  <c r="AE141" i="1" s="1"/>
  <c r="AL141" i="1" s="1" a="1"/>
  <c r="AL141" i="1" s="1"/>
  <c r="R129" i="4"/>
  <c r="S129" i="4" s="1"/>
  <c r="M130" i="4"/>
  <c r="O130" i="4" s="1"/>
  <c r="N130" i="4"/>
  <c r="J131" i="4"/>
  <c r="L131" i="4"/>
  <c r="E132" i="4"/>
  <c r="AP141" i="1" l="1"/>
  <c r="AQ141" i="1" s="1" a="1"/>
  <c r="AQ141" i="1" s="1"/>
  <c r="O142" i="1"/>
  <c r="R142" i="1"/>
  <c r="AD142" i="1" s="1"/>
  <c r="AE142" i="1" s="1"/>
  <c r="AL142" i="1" s="1" a="1"/>
  <c r="AL142" i="1" s="1"/>
  <c r="P142" i="1"/>
  <c r="Q141" i="1"/>
  <c r="R130" i="4"/>
  <c r="S130" i="4" s="1"/>
  <c r="N131" i="4"/>
  <c r="M131" i="4"/>
  <c r="O131" i="4" s="1"/>
  <c r="L132" i="4"/>
  <c r="J132" i="4"/>
  <c r="E133" i="4"/>
  <c r="AP142" i="1" l="1"/>
  <c r="AQ142" i="1" s="1" a="1"/>
  <c r="AQ142" i="1" s="1"/>
  <c r="O143" i="1"/>
  <c r="P143" i="1"/>
  <c r="Q142" i="1"/>
  <c r="R143" i="1"/>
  <c r="AD143" i="1" s="1"/>
  <c r="AE143" i="1" s="1"/>
  <c r="R131" i="4"/>
  <c r="S131" i="4" s="1"/>
  <c r="N132" i="4"/>
  <c r="M132" i="4"/>
  <c r="O132" i="4" s="1"/>
  <c r="L133" i="4"/>
  <c r="J133" i="4"/>
  <c r="E134" i="4"/>
  <c r="AL143" i="1" l="1" a="1"/>
  <c r="AL143" i="1" s="1"/>
  <c r="AP143" i="1"/>
  <c r="AQ143" i="1" s="1" a="1"/>
  <c r="AQ143" i="1" s="1"/>
  <c r="O144" i="1"/>
  <c r="R144" i="1"/>
  <c r="AD144" i="1" s="1"/>
  <c r="AE144" i="1" s="1"/>
  <c r="Q143" i="1"/>
  <c r="P144" i="1"/>
  <c r="R132" i="4"/>
  <c r="S132" i="4" s="1"/>
  <c r="M133" i="4"/>
  <c r="O133" i="4" s="1"/>
  <c r="N133" i="4"/>
  <c r="L134" i="4"/>
  <c r="J134" i="4"/>
  <c r="E135" i="4"/>
  <c r="AL144" i="1" l="1" a="1"/>
  <c r="AL144" i="1" s="1"/>
  <c r="AP144" i="1"/>
  <c r="AQ144" i="1" s="1" a="1"/>
  <c r="AQ144" i="1" s="1"/>
  <c r="O145" i="1"/>
  <c r="R145" i="1"/>
  <c r="AD145" i="1" s="1"/>
  <c r="AE145" i="1" s="1"/>
  <c r="Q144" i="1"/>
  <c r="P145" i="1"/>
  <c r="R133" i="4"/>
  <c r="S133" i="4" s="1"/>
  <c r="M134" i="4"/>
  <c r="O134" i="4" s="1"/>
  <c r="N134" i="4"/>
  <c r="J135" i="4"/>
  <c r="L135" i="4"/>
  <c r="E136" i="4"/>
  <c r="AL145" i="1" l="1" a="1"/>
  <c r="AL145" i="1" s="1"/>
  <c r="AP145" i="1"/>
  <c r="AQ145" i="1" s="1" a="1"/>
  <c r="AQ145" i="1" s="1"/>
  <c r="O146" i="1"/>
  <c r="R146" i="1"/>
  <c r="AD146" i="1" s="1"/>
  <c r="AE146" i="1" s="1"/>
  <c r="P146" i="1"/>
  <c r="Q145" i="1"/>
  <c r="R134" i="4"/>
  <c r="S134" i="4" s="1"/>
  <c r="L136" i="4"/>
  <c r="J136" i="4"/>
  <c r="M135" i="4"/>
  <c r="O135" i="4" s="1"/>
  <c r="N135" i="4"/>
  <c r="E137" i="4"/>
  <c r="AL146" i="1" l="1" a="1"/>
  <c r="AL146" i="1" s="1"/>
  <c r="AP146" i="1"/>
  <c r="AQ146" i="1" s="1" a="1"/>
  <c r="AQ146" i="1" s="1"/>
  <c r="O147" i="1"/>
  <c r="Q146" i="1"/>
  <c r="P147" i="1"/>
  <c r="R147" i="1"/>
  <c r="AD147" i="1" s="1"/>
  <c r="AE147" i="1" s="1"/>
  <c r="R135" i="4"/>
  <c r="S135" i="4" s="1"/>
  <c r="J137" i="4"/>
  <c r="L137" i="4"/>
  <c r="M136" i="4"/>
  <c r="O136" i="4" s="1"/>
  <c r="N136" i="4"/>
  <c r="E138" i="4"/>
  <c r="AL147" i="1" l="1" a="1"/>
  <c r="AL147" i="1" s="1"/>
  <c r="AP147" i="1"/>
  <c r="AQ147" i="1" s="1" a="1"/>
  <c r="AQ147" i="1" s="1"/>
  <c r="O148" i="1"/>
  <c r="R148" i="1"/>
  <c r="AD148" i="1" s="1"/>
  <c r="AE148" i="1" s="1"/>
  <c r="P148" i="1"/>
  <c r="Q147" i="1"/>
  <c r="R136" i="4"/>
  <c r="S136" i="4" s="1"/>
  <c r="M137" i="4"/>
  <c r="O137" i="4" s="1"/>
  <c r="N137" i="4"/>
  <c r="J138" i="4"/>
  <c r="L138" i="4"/>
  <c r="E139" i="4"/>
  <c r="AL148" i="1" l="1" a="1"/>
  <c r="AL148" i="1" s="1"/>
  <c r="AP148" i="1"/>
  <c r="AQ148" i="1" s="1" a="1"/>
  <c r="AQ148" i="1" s="1"/>
  <c r="O149" i="1"/>
  <c r="P149" i="1"/>
  <c r="R149" i="1"/>
  <c r="AD149" i="1" s="1"/>
  <c r="AE149" i="1" s="1"/>
  <c r="Q148" i="1"/>
  <c r="R137" i="4"/>
  <c r="S137" i="4" s="1"/>
  <c r="N138" i="4"/>
  <c r="M138" i="4"/>
  <c r="O138" i="4" s="1"/>
  <c r="J139" i="4"/>
  <c r="L139" i="4"/>
  <c r="E140" i="4"/>
  <c r="AL149" i="1" l="1" a="1"/>
  <c r="AL149" i="1" s="1"/>
  <c r="O150" i="1"/>
  <c r="R150" i="1"/>
  <c r="AD150" i="1" s="1"/>
  <c r="AE150" i="1" s="1"/>
  <c r="P150" i="1"/>
  <c r="Q149" i="1"/>
  <c r="AP149" i="1"/>
  <c r="AQ149" i="1" s="1" a="1"/>
  <c r="AQ149" i="1" s="1"/>
  <c r="N139" i="4"/>
  <c r="M139" i="4"/>
  <c r="O139" i="4" s="1"/>
  <c r="L140" i="4"/>
  <c r="J140" i="4"/>
  <c r="R138" i="4"/>
  <c r="S138" i="4" s="1"/>
  <c r="E141" i="4"/>
  <c r="AL150" i="1" l="1" a="1"/>
  <c r="AL150" i="1" s="1"/>
  <c r="AP150" i="1"/>
  <c r="AQ150" i="1" s="1" a="1"/>
  <c r="AQ150" i="1" s="1"/>
  <c r="O151" i="1"/>
  <c r="P151" i="1"/>
  <c r="Q150" i="1"/>
  <c r="R151" i="1"/>
  <c r="AD151" i="1" s="1"/>
  <c r="AE151" i="1" s="1"/>
  <c r="AL151" i="1" s="1" a="1"/>
  <c r="AL151" i="1" s="1"/>
  <c r="J141" i="4"/>
  <c r="L141" i="4"/>
  <c r="N140" i="4"/>
  <c r="M140" i="4"/>
  <c r="O140" i="4" s="1"/>
  <c r="R139" i="4"/>
  <c r="S139" i="4" s="1"/>
  <c r="E142" i="4"/>
  <c r="AP151" i="1" l="1"/>
  <c r="AQ151" i="1" s="1" a="1"/>
  <c r="AQ151" i="1" s="1"/>
  <c r="O152" i="1"/>
  <c r="R152" i="1"/>
  <c r="AD152" i="1" s="1"/>
  <c r="AE152" i="1" s="1"/>
  <c r="Q151" i="1"/>
  <c r="P152" i="1"/>
  <c r="N141" i="4"/>
  <c r="M141" i="4"/>
  <c r="O141" i="4" s="1"/>
  <c r="R140" i="4"/>
  <c r="S140" i="4" s="1"/>
  <c r="J142" i="4"/>
  <c r="L142" i="4"/>
  <c r="E143" i="4"/>
  <c r="AL152" i="1" l="1" a="1"/>
  <c r="AL152" i="1" s="1"/>
  <c r="O153" i="1"/>
  <c r="R153" i="1"/>
  <c r="AD153" i="1" s="1"/>
  <c r="AE153" i="1" s="1"/>
  <c r="AL153" i="1" s="1" a="1"/>
  <c r="AL153" i="1" s="1"/>
  <c r="Q152" i="1"/>
  <c r="P153" i="1"/>
  <c r="AP152" i="1"/>
  <c r="AQ152" i="1" s="1" a="1"/>
  <c r="AQ152" i="1" s="1"/>
  <c r="L143" i="4"/>
  <c r="J143" i="4"/>
  <c r="M142" i="4"/>
  <c r="O142" i="4" s="1"/>
  <c r="N142" i="4"/>
  <c r="R141" i="4"/>
  <c r="S141" i="4" s="1"/>
  <c r="E144" i="4"/>
  <c r="AP153" i="1" l="1"/>
  <c r="AQ153" i="1" s="1" a="1"/>
  <c r="AQ153" i="1" s="1"/>
  <c r="O154" i="1"/>
  <c r="R154" i="1"/>
  <c r="AD154" i="1" s="1"/>
  <c r="AE154" i="1" s="1"/>
  <c r="Q153" i="1"/>
  <c r="P154" i="1"/>
  <c r="R142" i="4"/>
  <c r="S142" i="4" s="1"/>
  <c r="L144" i="4"/>
  <c r="J144" i="4"/>
  <c r="N143" i="4"/>
  <c r="M143" i="4"/>
  <c r="O143" i="4" s="1"/>
  <c r="E145" i="4"/>
  <c r="AL154" i="1" l="1" a="1"/>
  <c r="AL154" i="1" s="1"/>
  <c r="AP154" i="1"/>
  <c r="AQ154" i="1" s="1" a="1"/>
  <c r="AQ154" i="1" s="1"/>
  <c r="O155" i="1"/>
  <c r="Q154" i="1"/>
  <c r="P155" i="1"/>
  <c r="R155" i="1"/>
  <c r="AD155" i="1" s="1"/>
  <c r="AE155" i="1" s="1"/>
  <c r="AL155" i="1" s="1" a="1"/>
  <c r="AL155" i="1" s="1"/>
  <c r="R143" i="4"/>
  <c r="S143" i="4" s="1"/>
  <c r="J145" i="4"/>
  <c r="L145" i="4"/>
  <c r="M144" i="4"/>
  <c r="O144" i="4" s="1"/>
  <c r="N144" i="4"/>
  <c r="E146" i="4"/>
  <c r="AP155" i="1" l="1"/>
  <c r="AQ155" i="1" s="1" a="1"/>
  <c r="AQ155" i="1" s="1"/>
  <c r="O156" i="1"/>
  <c r="P156" i="1"/>
  <c r="Q155" i="1"/>
  <c r="R156" i="1"/>
  <c r="AD156" i="1" s="1"/>
  <c r="AE156" i="1" s="1"/>
  <c r="R144" i="4"/>
  <c r="S144" i="4" s="1"/>
  <c r="M145" i="4"/>
  <c r="O145" i="4" s="1"/>
  <c r="N145" i="4"/>
  <c r="J146" i="4"/>
  <c r="L146" i="4"/>
  <c r="E147" i="4"/>
  <c r="AL156" i="1" l="1" a="1"/>
  <c r="AL156" i="1" s="1"/>
  <c r="AP156" i="1"/>
  <c r="AQ156" i="1" s="1" a="1"/>
  <c r="AQ156" i="1" s="1"/>
  <c r="O157" i="1"/>
  <c r="P157" i="1"/>
  <c r="Q156" i="1"/>
  <c r="R157" i="1"/>
  <c r="AD157" i="1" s="1"/>
  <c r="AE157" i="1" s="1"/>
  <c r="R145" i="4"/>
  <c r="S145" i="4" s="1"/>
  <c r="J147" i="4"/>
  <c r="L147" i="4"/>
  <c r="N146" i="4"/>
  <c r="M146" i="4"/>
  <c r="O146" i="4" s="1"/>
  <c r="E148" i="4"/>
  <c r="AL157" i="1" l="1" a="1"/>
  <c r="AL157" i="1" s="1"/>
  <c r="O158" i="1"/>
  <c r="R158" i="1"/>
  <c r="AD158" i="1" s="1"/>
  <c r="AE158" i="1" s="1"/>
  <c r="Q157" i="1"/>
  <c r="P158" i="1"/>
  <c r="AP157" i="1"/>
  <c r="AQ157" i="1" s="1" a="1"/>
  <c r="AQ157" i="1" s="1"/>
  <c r="R146" i="4"/>
  <c r="S146" i="4" s="1"/>
  <c r="L148" i="4"/>
  <c r="J148" i="4"/>
  <c r="M147" i="4"/>
  <c r="O147" i="4" s="1"/>
  <c r="N147" i="4"/>
  <c r="E149" i="4"/>
  <c r="AL158" i="1" l="1" a="1"/>
  <c r="AL158" i="1" s="1"/>
  <c r="AP158" i="1"/>
  <c r="AQ158" i="1" s="1" a="1"/>
  <c r="AQ158" i="1" s="1"/>
  <c r="O159" i="1"/>
  <c r="P159" i="1"/>
  <c r="Q158" i="1"/>
  <c r="R159" i="1"/>
  <c r="AD159" i="1" s="1"/>
  <c r="AE159" i="1" s="1"/>
  <c r="R147" i="4"/>
  <c r="S147" i="4" s="1"/>
  <c r="J149" i="4"/>
  <c r="L149" i="4"/>
  <c r="N148" i="4"/>
  <c r="M148" i="4"/>
  <c r="O148" i="4" s="1"/>
  <c r="E150" i="4"/>
  <c r="AL159" i="1" l="1" a="1"/>
  <c r="AL159" i="1" s="1"/>
  <c r="AP159" i="1"/>
  <c r="AQ159" i="1" s="1" a="1"/>
  <c r="AQ159" i="1" s="1"/>
  <c r="O160" i="1"/>
  <c r="R160" i="1"/>
  <c r="AD160" i="1" s="1"/>
  <c r="AE160" i="1" s="1"/>
  <c r="AL160" i="1" s="1" a="1"/>
  <c r="AL160" i="1" s="1"/>
  <c r="Q159" i="1"/>
  <c r="P160" i="1"/>
  <c r="R148" i="4"/>
  <c r="S148" i="4" s="1"/>
  <c r="N149" i="4"/>
  <c r="M149" i="4"/>
  <c r="O149" i="4" s="1"/>
  <c r="L150" i="4"/>
  <c r="J150" i="4"/>
  <c r="E151" i="4"/>
  <c r="O161" i="1" l="1"/>
  <c r="R161" i="1"/>
  <c r="AD161" i="1" s="1"/>
  <c r="AE161" i="1" s="1"/>
  <c r="Q160" i="1"/>
  <c r="P161" i="1"/>
  <c r="AP160" i="1"/>
  <c r="AQ160" i="1" s="1" a="1"/>
  <c r="AQ160" i="1" s="1"/>
  <c r="R149" i="4"/>
  <c r="S149" i="4" s="1"/>
  <c r="N150" i="4"/>
  <c r="M150" i="4"/>
  <c r="O150" i="4" s="1"/>
  <c r="L151" i="4"/>
  <c r="J151" i="4"/>
  <c r="E152" i="4"/>
  <c r="AL161" i="1" l="1" a="1"/>
  <c r="AL161" i="1" s="1"/>
  <c r="AP161" i="1"/>
  <c r="AQ161" i="1" s="1" a="1"/>
  <c r="AQ161" i="1" s="1"/>
  <c r="P162" i="1"/>
  <c r="S162" i="1" s="1"/>
  <c r="R162" i="1" s="1"/>
  <c r="AD162" i="1" s="1"/>
  <c r="AE162" i="1" s="1"/>
  <c r="O162" i="1"/>
  <c r="Q161" i="1"/>
  <c r="N151" i="4"/>
  <c r="M151" i="4"/>
  <c r="O151" i="4" s="1"/>
  <c r="R150" i="4"/>
  <c r="S150" i="4" s="1"/>
  <c r="L152" i="4"/>
  <c r="J152" i="4"/>
  <c r="E153" i="4"/>
  <c r="AL162" i="1" l="1" a="1"/>
  <c r="AL162" i="1" s="1"/>
  <c r="AP162" i="1"/>
  <c r="AQ162" i="1" s="1" a="1"/>
  <c r="AQ162" i="1" s="1"/>
  <c r="O163" i="1"/>
  <c r="P163" i="1"/>
  <c r="S163" i="1"/>
  <c r="S164" i="1" s="1"/>
  <c r="S165" i="1" s="1"/>
  <c r="S166" i="1" s="1"/>
  <c r="S167" i="1" s="1"/>
  <c r="S168" i="1" s="1"/>
  <c r="S169" i="1" s="1"/>
  <c r="S170" i="1" s="1"/>
  <c r="S171" i="1" s="1"/>
  <c r="S172" i="1" s="1"/>
  <c r="S173" i="1" s="1"/>
  <c r="S174" i="1" s="1"/>
  <c r="S175" i="1" s="1"/>
  <c r="S176" i="1" s="1"/>
  <c r="S177" i="1" s="1"/>
  <c r="S178" i="1" s="1"/>
  <c r="S179" i="1" s="1"/>
  <c r="S180" i="1" s="1"/>
  <c r="S181" i="1" s="1"/>
  <c r="I162" i="1"/>
  <c r="J153" i="4"/>
  <c r="L153" i="4"/>
  <c r="M152" i="4"/>
  <c r="O152" i="4" s="1"/>
  <c r="N152" i="4"/>
  <c r="R151" i="4"/>
  <c r="S151" i="4" s="1"/>
  <c r="E154" i="4"/>
  <c r="I163" i="1" l="1"/>
  <c r="Q162" i="1"/>
  <c r="J163" i="1"/>
  <c r="R163" i="1"/>
  <c r="AD163" i="1" s="1"/>
  <c r="AE163" i="1" s="1"/>
  <c r="O164" i="1"/>
  <c r="P164" i="1"/>
  <c r="R152" i="4"/>
  <c r="S152" i="4" s="1"/>
  <c r="N153" i="4"/>
  <c r="M153" i="4"/>
  <c r="O153" i="4" s="1"/>
  <c r="J154" i="4"/>
  <c r="L154" i="4"/>
  <c r="E155" i="4"/>
  <c r="AL163" i="1" l="1" a="1"/>
  <c r="AL163" i="1" s="1"/>
  <c r="O165" i="1"/>
  <c r="P165" i="1"/>
  <c r="AP163" i="1"/>
  <c r="AQ163" i="1" s="1" a="1"/>
  <c r="AQ163" i="1" s="1"/>
  <c r="I164" i="1"/>
  <c r="R164" i="1"/>
  <c r="AD164" i="1" s="1"/>
  <c r="AE164" i="1" s="1"/>
  <c r="AL164" i="1" s="1" a="1"/>
  <c r="AL164" i="1" s="1"/>
  <c r="J164" i="1"/>
  <c r="Q163" i="1"/>
  <c r="N154" i="4"/>
  <c r="M154" i="4"/>
  <c r="O154" i="4" s="1"/>
  <c r="L155" i="4"/>
  <c r="J155" i="4"/>
  <c r="R153" i="4"/>
  <c r="S153" i="4" s="1"/>
  <c r="AP164" i="1" l="1"/>
  <c r="AQ164" i="1" s="1" a="1"/>
  <c r="AQ164" i="1" s="1"/>
  <c r="I165" i="1"/>
  <c r="J165" i="1"/>
  <c r="R165" i="1"/>
  <c r="AD165" i="1" s="1"/>
  <c r="AE165" i="1" s="1"/>
  <c r="Q164" i="1"/>
  <c r="O166" i="1"/>
  <c r="P166" i="1"/>
  <c r="R154" i="4"/>
  <c r="S154" i="4" s="1"/>
  <c r="E156" i="4"/>
  <c r="L156" i="4" s="1"/>
  <c r="N155" i="4"/>
  <c r="M155" i="4"/>
  <c r="O155" i="4" s="1"/>
  <c r="E157" i="4"/>
  <c r="AL165" i="1" l="1" a="1"/>
  <c r="AL165" i="1" s="1"/>
  <c r="O167" i="1"/>
  <c r="P167" i="1"/>
  <c r="I166" i="1"/>
  <c r="R166" i="1"/>
  <c r="AD166" i="1" s="1"/>
  <c r="AE166" i="1" s="1"/>
  <c r="AL166" i="1" s="1" a="1"/>
  <c r="AL166" i="1" s="1"/>
  <c r="Q165" i="1"/>
  <c r="J166" i="1"/>
  <c r="AP165" i="1"/>
  <c r="AQ165" i="1" s="1" a="1"/>
  <c r="AQ165" i="1" s="1"/>
  <c r="J156" i="4"/>
  <c r="N156" i="4"/>
  <c r="M156" i="4"/>
  <c r="J157" i="4"/>
  <c r="L157" i="4"/>
  <c r="R155" i="4"/>
  <c r="S155" i="4" s="1"/>
  <c r="E158" i="4"/>
  <c r="AP166" i="1" l="1"/>
  <c r="AQ166" i="1" s="1" a="1"/>
  <c r="AQ166" i="1" s="1"/>
  <c r="I167" i="1"/>
  <c r="Q166" i="1"/>
  <c r="R167" i="1"/>
  <c r="AD167" i="1" s="1"/>
  <c r="AE167" i="1" s="1"/>
  <c r="J167" i="1"/>
  <c r="O168" i="1"/>
  <c r="P168" i="1"/>
  <c r="O156" i="4"/>
  <c r="R156" i="4" s="1"/>
  <c r="S156" i="4" s="1"/>
  <c r="N157" i="4"/>
  <c r="M157" i="4"/>
  <c r="O157" i="4" s="1"/>
  <c r="L158" i="4"/>
  <c r="J158" i="4"/>
  <c r="E159" i="4"/>
  <c r="AL167" i="1" l="1" a="1"/>
  <c r="AL167" i="1" s="1"/>
  <c r="O169" i="1"/>
  <c r="P169" i="1"/>
  <c r="AP167" i="1"/>
  <c r="AQ167" i="1" s="1" a="1"/>
  <c r="AQ167" i="1" s="1"/>
  <c r="I168" i="1"/>
  <c r="R168" i="1"/>
  <c r="AD168" i="1" s="1"/>
  <c r="AE168" i="1" s="1"/>
  <c r="J168" i="1"/>
  <c r="Q167" i="1"/>
  <c r="R157" i="4"/>
  <c r="S157" i="4" s="1"/>
  <c r="N158" i="4"/>
  <c r="M158" i="4"/>
  <c r="O158" i="4" s="1"/>
  <c r="J159" i="4"/>
  <c r="L159" i="4"/>
  <c r="E160" i="4"/>
  <c r="AL168" i="1" l="1" a="1"/>
  <c r="AL168" i="1" s="1"/>
  <c r="AP168" i="1"/>
  <c r="AQ168" i="1" s="1" a="1"/>
  <c r="AQ168" i="1" s="1"/>
  <c r="I169" i="1"/>
  <c r="J169" i="1"/>
  <c r="R169" i="1"/>
  <c r="AD169" i="1" s="1"/>
  <c r="AE169" i="1" s="1"/>
  <c r="Q168" i="1"/>
  <c r="O170" i="1"/>
  <c r="P170" i="1"/>
  <c r="N159" i="4"/>
  <c r="M159" i="4"/>
  <c r="O159" i="4" s="1"/>
  <c r="R158" i="4"/>
  <c r="S158" i="4" s="1"/>
  <c r="L160" i="4"/>
  <c r="J160" i="4"/>
  <c r="E161" i="4"/>
  <c r="AL169" i="1" l="1" a="1"/>
  <c r="AL169" i="1" s="1"/>
  <c r="O171" i="1"/>
  <c r="P171" i="1"/>
  <c r="AP169" i="1"/>
  <c r="AQ169" i="1" s="1" a="1"/>
  <c r="AQ169" i="1" s="1"/>
  <c r="R170" i="1"/>
  <c r="AD170" i="1" s="1"/>
  <c r="AE170" i="1" s="1"/>
  <c r="I170" i="1"/>
  <c r="Q169" i="1"/>
  <c r="J170" i="1"/>
  <c r="R159" i="4"/>
  <c r="S159" i="4" s="1"/>
  <c r="M160" i="4"/>
  <c r="O160" i="4" s="1"/>
  <c r="N160" i="4"/>
  <c r="J161" i="4"/>
  <c r="L161" i="4"/>
  <c r="E162" i="4"/>
  <c r="AL170" i="1" l="1" a="1"/>
  <c r="AL170" i="1" s="1"/>
  <c r="I171" i="1"/>
  <c r="Q170" i="1"/>
  <c r="J171" i="1"/>
  <c r="R171" i="1"/>
  <c r="AD171" i="1" s="1"/>
  <c r="AE171" i="1" s="1"/>
  <c r="AL171" i="1" s="1" a="1"/>
  <c r="AL171" i="1" s="1"/>
  <c r="AP170" i="1"/>
  <c r="AQ170" i="1" s="1" a="1"/>
  <c r="AQ170" i="1" s="1"/>
  <c r="O172" i="1"/>
  <c r="P172" i="1"/>
  <c r="L162" i="4"/>
  <c r="J162" i="4"/>
  <c r="M161" i="4"/>
  <c r="O161" i="4" s="1"/>
  <c r="N161" i="4"/>
  <c r="R160" i="4"/>
  <c r="S160" i="4" s="1"/>
  <c r="E163" i="4"/>
  <c r="O173" i="1" l="1"/>
  <c r="P173" i="1"/>
  <c r="AP171" i="1"/>
  <c r="AQ171" i="1" s="1" a="1"/>
  <c r="AQ171" i="1" s="1"/>
  <c r="I172" i="1"/>
  <c r="R172" i="1"/>
  <c r="AD172" i="1" s="1"/>
  <c r="AE172" i="1" s="1"/>
  <c r="J172" i="1"/>
  <c r="Q171" i="1"/>
  <c r="J163" i="4"/>
  <c r="L163" i="4"/>
  <c r="R161" i="4"/>
  <c r="S161" i="4" s="1"/>
  <c r="N162" i="4"/>
  <c r="M162" i="4"/>
  <c r="O162" i="4" s="1"/>
  <c r="E164" i="4"/>
  <c r="AL172" i="1" l="1" a="1"/>
  <c r="AL172" i="1" s="1"/>
  <c r="AP172" i="1"/>
  <c r="AQ172" i="1" s="1" a="1"/>
  <c r="AQ172" i="1" s="1"/>
  <c r="I173" i="1"/>
  <c r="J173" i="1"/>
  <c r="R173" i="1"/>
  <c r="AD173" i="1" s="1"/>
  <c r="AE173" i="1" s="1"/>
  <c r="Q172" i="1"/>
  <c r="O174" i="1"/>
  <c r="P174" i="1"/>
  <c r="R162" i="4"/>
  <c r="S162" i="4" s="1"/>
  <c r="L164" i="4"/>
  <c r="J164" i="4"/>
  <c r="N163" i="4"/>
  <c r="M163" i="4"/>
  <c r="O163" i="4" s="1"/>
  <c r="E165" i="4"/>
  <c r="AL173" i="1" l="1" a="1"/>
  <c r="AL173" i="1" s="1"/>
  <c r="O175" i="1"/>
  <c r="P175" i="1"/>
  <c r="AP173" i="1"/>
  <c r="AQ173" i="1" s="1" a="1"/>
  <c r="AQ173" i="1" s="1"/>
  <c r="I174" i="1"/>
  <c r="R174" i="1"/>
  <c r="AD174" i="1" s="1"/>
  <c r="AE174" i="1" s="1"/>
  <c r="Q173" i="1"/>
  <c r="J174" i="1"/>
  <c r="J165" i="4"/>
  <c r="L165" i="4"/>
  <c r="R163" i="4"/>
  <c r="S163" i="4" s="1"/>
  <c r="N164" i="4"/>
  <c r="M164" i="4"/>
  <c r="O164" i="4" s="1"/>
  <c r="E166" i="4"/>
  <c r="AL174" i="1" l="1" a="1"/>
  <c r="AL174" i="1" s="1"/>
  <c r="AP174" i="1"/>
  <c r="AQ174" i="1" s="1" a="1"/>
  <c r="AQ174" i="1" s="1"/>
  <c r="I175" i="1"/>
  <c r="Q174" i="1"/>
  <c r="J175" i="1"/>
  <c r="R175" i="1"/>
  <c r="AD175" i="1" s="1"/>
  <c r="AE175" i="1" s="1"/>
  <c r="O176" i="1"/>
  <c r="P176" i="1"/>
  <c r="R164" i="4"/>
  <c r="S164" i="4" s="1"/>
  <c r="L166" i="4"/>
  <c r="J166" i="4"/>
  <c r="N165" i="4"/>
  <c r="M165" i="4"/>
  <c r="O165" i="4" s="1"/>
  <c r="E167" i="4"/>
  <c r="AL175" i="1" l="1" a="1"/>
  <c r="AL175" i="1" s="1"/>
  <c r="O177" i="1"/>
  <c r="P177" i="1"/>
  <c r="AP175" i="1"/>
  <c r="AQ175" i="1" s="1" a="1"/>
  <c r="AQ175" i="1" s="1"/>
  <c r="I176" i="1"/>
  <c r="R176" i="1"/>
  <c r="AD176" i="1" s="1"/>
  <c r="AE176" i="1" s="1"/>
  <c r="J176" i="1"/>
  <c r="Q175" i="1"/>
  <c r="L167" i="4"/>
  <c r="J167" i="4"/>
  <c r="R165" i="4"/>
  <c r="S165" i="4" s="1"/>
  <c r="N166" i="4"/>
  <c r="M166" i="4"/>
  <c r="O166" i="4" s="1"/>
  <c r="E168" i="4"/>
  <c r="AL176" i="1" l="1" a="1"/>
  <c r="AL176" i="1" s="1"/>
  <c r="AP176" i="1"/>
  <c r="AQ176" i="1" s="1" a="1"/>
  <c r="AQ176" i="1" s="1"/>
  <c r="I177" i="1"/>
  <c r="J177" i="1"/>
  <c r="R177" i="1"/>
  <c r="AD177" i="1" s="1"/>
  <c r="AE177" i="1" s="1"/>
  <c r="Q176" i="1"/>
  <c r="O178" i="1"/>
  <c r="P178" i="1"/>
  <c r="R166" i="4"/>
  <c r="S166" i="4" s="1"/>
  <c r="L168" i="4"/>
  <c r="J168" i="4"/>
  <c r="N167" i="4"/>
  <c r="M167" i="4"/>
  <c r="O167" i="4" s="1"/>
  <c r="E169" i="4"/>
  <c r="AL177" i="1" l="1" a="1"/>
  <c r="AL177" i="1" s="1"/>
  <c r="O179" i="1"/>
  <c r="P179" i="1"/>
  <c r="AP177" i="1"/>
  <c r="AQ177" i="1" s="1" a="1"/>
  <c r="AQ177" i="1" s="1"/>
  <c r="I178" i="1"/>
  <c r="R178" i="1"/>
  <c r="AD178" i="1" s="1"/>
  <c r="AE178" i="1" s="1"/>
  <c r="J178" i="1"/>
  <c r="Q177" i="1"/>
  <c r="J169" i="4"/>
  <c r="L169" i="4"/>
  <c r="R167" i="4"/>
  <c r="S167" i="4" s="1"/>
  <c r="M168" i="4"/>
  <c r="O168" i="4" s="1"/>
  <c r="N168" i="4"/>
  <c r="E170" i="4"/>
  <c r="AL178" i="1" l="1" a="1"/>
  <c r="AL178" i="1" s="1"/>
  <c r="AP178" i="1"/>
  <c r="AQ178" i="1" s="1" a="1"/>
  <c r="AQ178" i="1" s="1"/>
  <c r="I179" i="1"/>
  <c r="Q178" i="1"/>
  <c r="J179" i="1"/>
  <c r="R179" i="1"/>
  <c r="AD179" i="1" s="1"/>
  <c r="AE179" i="1" s="1"/>
  <c r="O180" i="1"/>
  <c r="P180" i="1"/>
  <c r="R168" i="4"/>
  <c r="S168" i="4" s="1"/>
  <c r="L170" i="4"/>
  <c r="J170" i="4"/>
  <c r="M169" i="4"/>
  <c r="O169" i="4" s="1"/>
  <c r="N169" i="4"/>
  <c r="E171" i="4"/>
  <c r="AL179" i="1" l="1" a="1"/>
  <c r="AL179" i="1" s="1"/>
  <c r="O181" i="1"/>
  <c r="P181" i="1"/>
  <c r="AP179" i="1"/>
  <c r="AQ179" i="1" s="1" a="1"/>
  <c r="AQ179" i="1" s="1"/>
  <c r="I180" i="1"/>
  <c r="R180" i="1"/>
  <c r="AD180" i="1" s="1"/>
  <c r="AE180" i="1" s="1"/>
  <c r="J180" i="1"/>
  <c r="Q179" i="1"/>
  <c r="J171" i="4"/>
  <c r="L171" i="4"/>
  <c r="R169" i="4"/>
  <c r="S169" i="4" s="1"/>
  <c r="N170" i="4"/>
  <c r="M170" i="4"/>
  <c r="O170" i="4" s="1"/>
  <c r="E172" i="4"/>
  <c r="AL180" i="1" l="1" a="1"/>
  <c r="AL180" i="1" s="1"/>
  <c r="AP180" i="1"/>
  <c r="AQ180" i="1" s="1" a="1"/>
  <c r="AQ180" i="1" s="1"/>
  <c r="I181" i="1"/>
  <c r="P182" i="1" s="1"/>
  <c r="J181" i="1"/>
  <c r="R181" i="1"/>
  <c r="AD181" i="1" s="1"/>
  <c r="AE181" i="1" s="1"/>
  <c r="AL181" i="1" s="1" a="1"/>
  <c r="AL181" i="1" s="1"/>
  <c r="Q180" i="1"/>
  <c r="R170" i="4"/>
  <c r="S170" i="4" s="1"/>
  <c r="N171" i="4"/>
  <c r="M171" i="4"/>
  <c r="O171" i="4" s="1"/>
  <c r="L172" i="4"/>
  <c r="J172" i="4"/>
  <c r="E173" i="4"/>
  <c r="AP181" i="1" l="1"/>
  <c r="AQ181" i="1" s="1" a="1"/>
  <c r="AQ181" i="1" s="1"/>
  <c r="J182" i="1"/>
  <c r="S182" i="1" s="1"/>
  <c r="S183" i="1" s="1"/>
  <c r="S184" i="1" s="1"/>
  <c r="S185" i="1" s="1"/>
  <c r="S186" i="1" s="1"/>
  <c r="S187" i="1" s="1"/>
  <c r="S188" i="1" s="1"/>
  <c r="S189" i="1" s="1"/>
  <c r="S190" i="1" s="1"/>
  <c r="S191" i="1" s="1"/>
  <c r="S192" i="1" s="1"/>
  <c r="S193" i="1" s="1"/>
  <c r="S194" i="1" s="1"/>
  <c r="S195" i="1" s="1"/>
  <c r="S196" i="1" s="1"/>
  <c r="S197" i="1" s="1"/>
  <c r="S198" i="1" s="1"/>
  <c r="S199" i="1" s="1"/>
  <c r="S200" i="1" s="1"/>
  <c r="S201" i="1" s="1"/>
  <c r="Q181" i="1"/>
  <c r="O182" i="1"/>
  <c r="J173" i="4"/>
  <c r="L173" i="4"/>
  <c r="N172" i="4"/>
  <c r="M172" i="4"/>
  <c r="O172" i="4" s="1"/>
  <c r="R171" i="4"/>
  <c r="S171" i="4" s="1"/>
  <c r="E174" i="4"/>
  <c r="O183" i="1" l="1"/>
  <c r="P183" i="1"/>
  <c r="R182" i="1"/>
  <c r="AD182" i="1" s="1"/>
  <c r="AE182" i="1" s="1"/>
  <c r="I182" i="1"/>
  <c r="R172" i="4"/>
  <c r="S172" i="4" s="1"/>
  <c r="M173" i="4"/>
  <c r="O173" i="4" s="1"/>
  <c r="N173" i="4"/>
  <c r="J174" i="4"/>
  <c r="L174" i="4"/>
  <c r="E175" i="4"/>
  <c r="AL182" i="1" l="1" a="1"/>
  <c r="AL182" i="1" s="1"/>
  <c r="AP182" i="1"/>
  <c r="AQ182" i="1" s="1" a="1"/>
  <c r="AQ182" i="1" s="1"/>
  <c r="I183" i="1"/>
  <c r="R183" i="1"/>
  <c r="AD183" i="1" s="1"/>
  <c r="AE183" i="1" s="1"/>
  <c r="AL183" i="1" s="1" a="1"/>
  <c r="AL183" i="1" s="1"/>
  <c r="J183" i="1"/>
  <c r="Q182" i="1"/>
  <c r="O184" i="1"/>
  <c r="P184" i="1"/>
  <c r="R173" i="4"/>
  <c r="S173" i="4" s="1"/>
  <c r="M174" i="4"/>
  <c r="O174" i="4" s="1"/>
  <c r="N174" i="4"/>
  <c r="J175" i="4"/>
  <c r="L175" i="4"/>
  <c r="E176" i="4"/>
  <c r="O185" i="1" l="1"/>
  <c r="P185" i="1"/>
  <c r="I184" i="1"/>
  <c r="R184" i="1"/>
  <c r="AD184" i="1" s="1"/>
  <c r="AE184" i="1" s="1"/>
  <c r="J184" i="1"/>
  <c r="Q183" i="1"/>
  <c r="AP183" i="1"/>
  <c r="AQ183" i="1" s="1" a="1"/>
  <c r="AQ183" i="1" s="1"/>
  <c r="N175" i="4"/>
  <c r="M175" i="4"/>
  <c r="O175" i="4" s="1"/>
  <c r="L176" i="4"/>
  <c r="J176" i="4"/>
  <c r="R174" i="4"/>
  <c r="S174" i="4" s="1"/>
  <c r="E177" i="4"/>
  <c r="AL184" i="1" l="1" a="1"/>
  <c r="AL184" i="1" s="1"/>
  <c r="AP184" i="1"/>
  <c r="AQ184" i="1" s="1" a="1"/>
  <c r="AQ184" i="1" s="1"/>
  <c r="I185" i="1"/>
  <c r="R185" i="1"/>
  <c r="AD185" i="1" s="1"/>
  <c r="AE185" i="1" s="1"/>
  <c r="AL185" i="1" s="1" a="1"/>
  <c r="AL185" i="1" s="1"/>
  <c r="J185" i="1"/>
  <c r="Q184" i="1"/>
  <c r="O186" i="1"/>
  <c r="P186" i="1"/>
  <c r="R175" i="4"/>
  <c r="S175" i="4" s="1"/>
  <c r="J177" i="4"/>
  <c r="L177" i="4"/>
  <c r="M176" i="4"/>
  <c r="O176" i="4" s="1"/>
  <c r="N176" i="4"/>
  <c r="E178" i="4"/>
  <c r="O187" i="1" l="1"/>
  <c r="P187" i="1"/>
  <c r="AP185" i="1"/>
  <c r="AQ185" i="1" s="1" a="1"/>
  <c r="AQ185" i="1" s="1"/>
  <c r="I186" i="1"/>
  <c r="R186" i="1"/>
  <c r="AD186" i="1" s="1"/>
  <c r="AE186" i="1" s="1"/>
  <c r="Q185" i="1"/>
  <c r="J186" i="1"/>
  <c r="R176" i="4"/>
  <c r="S176" i="4" s="1"/>
  <c r="N177" i="4"/>
  <c r="M177" i="4"/>
  <c r="O177" i="4" s="1"/>
  <c r="L178" i="4"/>
  <c r="J178" i="4"/>
  <c r="E179" i="4"/>
  <c r="AL186" i="1" l="1" a="1"/>
  <c r="AL186" i="1" s="1"/>
  <c r="I187" i="1"/>
  <c r="R187" i="1"/>
  <c r="AD187" i="1" s="1"/>
  <c r="AE187" i="1" s="1"/>
  <c r="J187" i="1"/>
  <c r="Q186" i="1"/>
  <c r="AP186" i="1"/>
  <c r="AQ186" i="1" s="1" a="1"/>
  <c r="AQ186" i="1" s="1"/>
  <c r="O188" i="1"/>
  <c r="P188" i="1"/>
  <c r="R177" i="4"/>
  <c r="S177" i="4" s="1"/>
  <c r="N178" i="4"/>
  <c r="M178" i="4"/>
  <c r="O178" i="4" s="1"/>
  <c r="J179" i="4"/>
  <c r="L179" i="4"/>
  <c r="E180" i="4"/>
  <c r="AL187" i="1" l="1" a="1"/>
  <c r="AL187" i="1" s="1"/>
  <c r="O189" i="1"/>
  <c r="P189" i="1"/>
  <c r="AP187" i="1"/>
  <c r="AQ187" i="1" s="1" a="1"/>
  <c r="AQ187" i="1" s="1"/>
  <c r="I188" i="1"/>
  <c r="J188" i="1"/>
  <c r="Q187" i="1"/>
  <c r="R188" i="1"/>
  <c r="AD188" i="1" s="1"/>
  <c r="AE188" i="1" s="1"/>
  <c r="AL188" i="1" s="1" a="1"/>
  <c r="AL188" i="1" s="1"/>
  <c r="M179" i="4"/>
  <c r="O179" i="4" s="1"/>
  <c r="N179" i="4"/>
  <c r="L180" i="4"/>
  <c r="J180" i="4"/>
  <c r="R178" i="4"/>
  <c r="S178" i="4" s="1"/>
  <c r="E181" i="4"/>
  <c r="I189" i="1" l="1"/>
  <c r="R189" i="1"/>
  <c r="AD189" i="1" s="1"/>
  <c r="AE189" i="1" s="1"/>
  <c r="Q188" i="1"/>
  <c r="J189" i="1"/>
  <c r="AP188" i="1"/>
  <c r="AQ188" i="1" s="1" a="1"/>
  <c r="AQ188" i="1" s="1"/>
  <c r="O190" i="1"/>
  <c r="P190" i="1"/>
  <c r="R179" i="4"/>
  <c r="S179" i="4" s="1"/>
  <c r="N180" i="4"/>
  <c r="M180" i="4"/>
  <c r="O180" i="4" s="1"/>
  <c r="J181" i="4"/>
  <c r="L181" i="4"/>
  <c r="E182" i="4"/>
  <c r="AL189" i="1" l="1" a="1"/>
  <c r="AL189" i="1" s="1"/>
  <c r="O191" i="1"/>
  <c r="P191" i="1"/>
  <c r="AP189" i="1"/>
  <c r="AQ189" i="1" s="1" a="1"/>
  <c r="AQ189" i="1" s="1"/>
  <c r="I190" i="1"/>
  <c r="R190" i="1"/>
  <c r="AD190" i="1" s="1"/>
  <c r="AE190" i="1" s="1"/>
  <c r="J190" i="1"/>
  <c r="Q189" i="1"/>
  <c r="R180" i="4"/>
  <c r="S180" i="4" s="1"/>
  <c r="J182" i="4"/>
  <c r="L182" i="4"/>
  <c r="M181" i="4"/>
  <c r="O181" i="4" s="1"/>
  <c r="N181" i="4"/>
  <c r="E183" i="4"/>
  <c r="AL190" i="1" l="1" a="1"/>
  <c r="AL190" i="1" s="1"/>
  <c r="AP190" i="1"/>
  <c r="AQ190" i="1" s="1" a="1"/>
  <c r="AQ190" i="1" s="1"/>
  <c r="I191" i="1"/>
  <c r="Q190" i="1"/>
  <c r="R191" i="1"/>
  <c r="AD191" i="1" s="1"/>
  <c r="AE191" i="1" s="1"/>
  <c r="J191" i="1"/>
  <c r="O192" i="1"/>
  <c r="P192" i="1"/>
  <c r="L183" i="4"/>
  <c r="J183" i="4"/>
  <c r="N182" i="4"/>
  <c r="M182" i="4"/>
  <c r="O182" i="4" s="1"/>
  <c r="R181" i="4"/>
  <c r="S181" i="4" s="1"/>
  <c r="E184" i="4"/>
  <c r="AL191" i="1" l="1" a="1"/>
  <c r="AL191" i="1" s="1"/>
  <c r="O193" i="1"/>
  <c r="P193" i="1"/>
  <c r="AP191" i="1"/>
  <c r="AQ191" i="1" s="1" a="1"/>
  <c r="AQ191" i="1" s="1"/>
  <c r="R192" i="1"/>
  <c r="AD192" i="1" s="1"/>
  <c r="AE192" i="1" s="1"/>
  <c r="I192" i="1"/>
  <c r="Q191" i="1"/>
  <c r="J192" i="1"/>
  <c r="R182" i="4"/>
  <c r="S182" i="4" s="1"/>
  <c r="L184" i="4"/>
  <c r="J184" i="4"/>
  <c r="N183" i="4"/>
  <c r="M183" i="4"/>
  <c r="O183" i="4" s="1"/>
  <c r="E185" i="4"/>
  <c r="AL192" i="1" l="1" a="1"/>
  <c r="AL192" i="1" s="1"/>
  <c r="I193" i="1"/>
  <c r="J193" i="1"/>
  <c r="Q192" i="1"/>
  <c r="R193" i="1"/>
  <c r="AD193" i="1" s="1"/>
  <c r="AE193" i="1" s="1"/>
  <c r="AL193" i="1" s="1" a="1"/>
  <c r="AL193" i="1" s="1"/>
  <c r="AP192" i="1"/>
  <c r="AQ192" i="1" s="1" a="1"/>
  <c r="AQ192" i="1" s="1"/>
  <c r="O194" i="1"/>
  <c r="P194" i="1"/>
  <c r="R183" i="4"/>
  <c r="S183" i="4" s="1"/>
  <c r="L185" i="4"/>
  <c r="J185" i="4"/>
  <c r="N184" i="4"/>
  <c r="M184" i="4"/>
  <c r="O184" i="4" s="1"/>
  <c r="E186" i="4"/>
  <c r="O195" i="1" l="1"/>
  <c r="P195" i="1"/>
  <c r="AP193" i="1"/>
  <c r="AQ193" i="1" s="1" a="1"/>
  <c r="AQ193" i="1" s="1"/>
  <c r="I194" i="1"/>
  <c r="Q193" i="1"/>
  <c r="J194" i="1"/>
  <c r="R194" i="1"/>
  <c r="AD194" i="1" s="1"/>
  <c r="AE194" i="1" s="1"/>
  <c r="J186" i="4"/>
  <c r="L186" i="4"/>
  <c r="M185" i="4"/>
  <c r="O185" i="4" s="1"/>
  <c r="N185" i="4"/>
  <c r="R184" i="4"/>
  <c r="S184" i="4" s="1"/>
  <c r="E187" i="4"/>
  <c r="AL194" i="1" l="1" a="1"/>
  <c r="AL194" i="1" s="1"/>
  <c r="I195" i="1"/>
  <c r="R195" i="1"/>
  <c r="AD195" i="1" s="1"/>
  <c r="AE195" i="1" s="1"/>
  <c r="J195" i="1"/>
  <c r="Q194" i="1"/>
  <c r="O196" i="1"/>
  <c r="P196" i="1"/>
  <c r="AP194" i="1"/>
  <c r="AQ194" i="1" s="1" a="1"/>
  <c r="AQ194" i="1" s="1"/>
  <c r="R185" i="4"/>
  <c r="S185" i="4" s="1"/>
  <c r="N186" i="4"/>
  <c r="M186" i="4"/>
  <c r="O186" i="4" s="1"/>
  <c r="L187" i="4"/>
  <c r="J187" i="4"/>
  <c r="E188" i="4"/>
  <c r="AL195" i="1" l="1" a="1"/>
  <c r="AL195" i="1" s="1"/>
  <c r="O197" i="1"/>
  <c r="P197" i="1"/>
  <c r="AP195" i="1"/>
  <c r="AQ195" i="1" s="1" a="1"/>
  <c r="AQ195" i="1" s="1"/>
  <c r="I196" i="1"/>
  <c r="R196" i="1"/>
  <c r="AD196" i="1" s="1"/>
  <c r="AE196" i="1" s="1"/>
  <c r="J196" i="1"/>
  <c r="Q195" i="1"/>
  <c r="R186" i="4"/>
  <c r="S186" i="4" s="1"/>
  <c r="M187" i="4"/>
  <c r="O187" i="4" s="1"/>
  <c r="N187" i="4"/>
  <c r="L188" i="4"/>
  <c r="J188" i="4"/>
  <c r="E189" i="4"/>
  <c r="AL196" i="1" l="1" a="1"/>
  <c r="AL196" i="1" s="1"/>
  <c r="AP196" i="1"/>
  <c r="AQ196" i="1" s="1" a="1"/>
  <c r="AQ196" i="1" s="1"/>
  <c r="I197" i="1"/>
  <c r="Q196" i="1"/>
  <c r="R197" i="1"/>
  <c r="AD197" i="1" s="1"/>
  <c r="AE197" i="1" s="1"/>
  <c r="J197" i="1"/>
  <c r="O198" i="1"/>
  <c r="P198" i="1"/>
  <c r="R187" i="4"/>
  <c r="S187" i="4" s="1"/>
  <c r="N188" i="4"/>
  <c r="M188" i="4"/>
  <c r="O188" i="4" s="1"/>
  <c r="J189" i="4"/>
  <c r="L189" i="4"/>
  <c r="E190" i="4"/>
  <c r="AL197" i="1" l="1" a="1"/>
  <c r="AL197" i="1" s="1"/>
  <c r="O199" i="1"/>
  <c r="P199" i="1"/>
  <c r="I198" i="1"/>
  <c r="R198" i="1"/>
  <c r="AD198" i="1" s="1"/>
  <c r="AE198" i="1" s="1"/>
  <c r="J198" i="1"/>
  <c r="Q197" i="1"/>
  <c r="AP197" i="1"/>
  <c r="AQ197" i="1" s="1" a="1"/>
  <c r="AQ197" i="1" s="1"/>
  <c r="R188" i="4"/>
  <c r="S188" i="4" s="1"/>
  <c r="N189" i="4"/>
  <c r="M189" i="4"/>
  <c r="O189" i="4" s="1"/>
  <c r="J190" i="4"/>
  <c r="L190" i="4"/>
  <c r="E191" i="4"/>
  <c r="AL198" i="1" l="1" a="1"/>
  <c r="AL198" i="1" s="1"/>
  <c r="AP198" i="1"/>
  <c r="AQ198" i="1" s="1" a="1"/>
  <c r="AQ198" i="1" s="1"/>
  <c r="I199" i="1"/>
  <c r="J199" i="1"/>
  <c r="Q198" i="1"/>
  <c r="R199" i="1"/>
  <c r="AD199" i="1" s="1"/>
  <c r="AE199" i="1" s="1"/>
  <c r="O200" i="1"/>
  <c r="P200" i="1"/>
  <c r="N190" i="4"/>
  <c r="M190" i="4"/>
  <c r="O190" i="4" s="1"/>
  <c r="J191" i="4"/>
  <c r="L191" i="4"/>
  <c r="R189" i="4"/>
  <c r="S189" i="4" s="1"/>
  <c r="E192" i="4"/>
  <c r="AL199" i="1" l="1" a="1"/>
  <c r="AL199" i="1" s="1"/>
  <c r="O201" i="1"/>
  <c r="P201" i="1"/>
  <c r="AP199" i="1"/>
  <c r="AQ199" i="1" s="1" a="1"/>
  <c r="AQ199" i="1" s="1"/>
  <c r="I200" i="1"/>
  <c r="R200" i="1"/>
  <c r="AD200" i="1" s="1"/>
  <c r="AE200" i="1" s="1"/>
  <c r="AL200" i="1" s="1" a="1"/>
  <c r="AL200" i="1" s="1"/>
  <c r="Q199" i="1"/>
  <c r="J200" i="1"/>
  <c r="R190" i="4"/>
  <c r="S190" i="4" s="1"/>
  <c r="N191" i="4"/>
  <c r="M191" i="4"/>
  <c r="O191" i="4" s="1"/>
  <c r="L192" i="4"/>
  <c r="J192" i="4"/>
  <c r="E193" i="4"/>
  <c r="AP200" i="1" l="1"/>
  <c r="AQ200" i="1" s="1" a="1"/>
  <c r="AQ200" i="1" s="1"/>
  <c r="I201" i="1"/>
  <c r="R201" i="1"/>
  <c r="AD201" i="1" s="1"/>
  <c r="AE201" i="1" s="1"/>
  <c r="J201" i="1"/>
  <c r="Q200" i="1"/>
  <c r="R191" i="4"/>
  <c r="S191" i="4" s="1"/>
  <c r="N192" i="4"/>
  <c r="M192" i="4"/>
  <c r="O192" i="4" s="1"/>
  <c r="J193" i="4"/>
  <c r="L193" i="4"/>
  <c r="E194" i="4"/>
  <c r="AL201" i="1" l="1" a="1"/>
  <c r="AL201" i="1" s="1"/>
  <c r="AP201" i="1"/>
  <c r="AQ201" i="1" s="1" a="1"/>
  <c r="AQ201" i="1" s="1"/>
  <c r="P202" i="1"/>
  <c r="S202" i="1" s="1"/>
  <c r="S203" i="1" s="1"/>
  <c r="S204" i="1" s="1"/>
  <c r="S205" i="1" s="1"/>
  <c r="S206" i="1" s="1"/>
  <c r="S207" i="1" s="1"/>
  <c r="S208" i="1" s="1"/>
  <c r="S209" i="1" s="1"/>
  <c r="S210" i="1" s="1"/>
  <c r="S211" i="1" s="1"/>
  <c r="S212" i="1" s="1"/>
  <c r="S213" i="1" s="1"/>
  <c r="S214" i="1" s="1"/>
  <c r="S215" i="1" s="1"/>
  <c r="S216" i="1" s="1"/>
  <c r="S217" i="1" s="1"/>
  <c r="S218" i="1" s="1"/>
  <c r="S219" i="1" s="1"/>
  <c r="S220" i="1" s="1"/>
  <c r="S221" i="1" s="1"/>
  <c r="S222" i="1" s="1"/>
  <c r="S223" i="1" s="1"/>
  <c r="S224" i="1" s="1"/>
  <c r="S225" i="1" s="1"/>
  <c r="S226" i="1" s="1"/>
  <c r="Q201" i="1"/>
  <c r="R192" i="4"/>
  <c r="S192" i="4" s="1"/>
  <c r="N193" i="4"/>
  <c r="M193" i="4"/>
  <c r="O193" i="4" s="1"/>
  <c r="L194" i="4"/>
  <c r="J194" i="4"/>
  <c r="E195" i="4"/>
  <c r="O202" i="1" l="1"/>
  <c r="O203" i="1" s="1"/>
  <c r="R202" i="1"/>
  <c r="AD202" i="1" s="1"/>
  <c r="AE202" i="1" s="1"/>
  <c r="J227" i="1"/>
  <c r="M194" i="4"/>
  <c r="O194" i="4" s="1"/>
  <c r="N194" i="4"/>
  <c r="L195" i="4"/>
  <c r="J195" i="4"/>
  <c r="R193" i="4"/>
  <c r="S193" i="4" s="1"/>
  <c r="E196" i="4"/>
  <c r="AP202" i="1" l="1"/>
  <c r="AQ202" i="1" s="1" a="1"/>
  <c r="AQ202" i="1" s="1"/>
  <c r="AL202" i="1" a="1"/>
  <c r="AL202" i="1" s="1"/>
  <c r="Q202" i="1"/>
  <c r="P203" i="1"/>
  <c r="R203" i="1"/>
  <c r="AD203" i="1" s="1"/>
  <c r="AE203" i="1" s="1"/>
  <c r="O204" i="1"/>
  <c r="P204" i="1"/>
  <c r="R204" i="1"/>
  <c r="AD204" i="1" s="1"/>
  <c r="M195" i="4"/>
  <c r="O195" i="4" s="1"/>
  <c r="N195" i="4"/>
  <c r="J196" i="4"/>
  <c r="L196" i="4"/>
  <c r="R194" i="4"/>
  <c r="S194" i="4" s="1"/>
  <c r="E197" i="4"/>
  <c r="AE204" i="1" l="1"/>
  <c r="AL204" i="1" s="1" a="1"/>
  <c r="AL204" i="1" s="1"/>
  <c r="Q203" i="1"/>
  <c r="AL203" i="1" a="1"/>
  <c r="AL203" i="1" s="1"/>
  <c r="AP203" i="1"/>
  <c r="AQ203" i="1" s="1" a="1"/>
  <c r="AQ203" i="1" s="1"/>
  <c r="O205" i="1"/>
  <c r="Q204" i="1"/>
  <c r="R205" i="1"/>
  <c r="AD205" i="1" s="1"/>
  <c r="AE205" i="1" s="1"/>
  <c r="P205" i="1"/>
  <c r="R195" i="4"/>
  <c r="S195" i="4" s="1"/>
  <c r="N196" i="4"/>
  <c r="M196" i="4"/>
  <c r="O196" i="4" s="1"/>
  <c r="J197" i="4"/>
  <c r="L197" i="4"/>
  <c r="E198" i="4"/>
  <c r="AP204" i="1" l="1"/>
  <c r="AQ204" i="1" s="1" a="1"/>
  <c r="AQ204" i="1" s="1"/>
  <c r="AL205" i="1" a="1"/>
  <c r="AL205" i="1" s="1"/>
  <c r="AP205" i="1"/>
  <c r="O206" i="1"/>
  <c r="R206" i="1"/>
  <c r="AD206" i="1" s="1"/>
  <c r="AE206" i="1" s="1"/>
  <c r="AL206" i="1" s="1" a="1"/>
  <c r="AL206" i="1" s="1"/>
  <c r="Q205" i="1"/>
  <c r="P206" i="1"/>
  <c r="R196" i="4"/>
  <c r="S196" i="4" s="1"/>
  <c r="M197" i="4"/>
  <c r="O197" i="4" s="1"/>
  <c r="N197" i="4"/>
  <c r="L198" i="4"/>
  <c r="J198" i="4"/>
  <c r="E199" i="4"/>
  <c r="AQ205" i="1" l="1" a="1"/>
  <c r="AQ205" i="1" s="1"/>
  <c r="AP206" i="1"/>
  <c r="AQ206" i="1" s="1" a="1"/>
  <c r="AQ206" i="1" s="1"/>
  <c r="O207" i="1"/>
  <c r="Q206" i="1"/>
  <c r="R207" i="1"/>
  <c r="AD207" i="1" s="1"/>
  <c r="AE207" i="1" s="1"/>
  <c r="P207" i="1"/>
  <c r="R197" i="4"/>
  <c r="S197" i="4" s="1"/>
  <c r="L199" i="4"/>
  <c r="J199" i="4"/>
  <c r="N198" i="4"/>
  <c r="M198" i="4"/>
  <c r="O198" i="4" s="1"/>
  <c r="E200" i="4"/>
  <c r="AL207" i="1" l="1" a="1"/>
  <c r="AL207" i="1" s="1"/>
  <c r="O208" i="1"/>
  <c r="P208" i="1"/>
  <c r="Q207" i="1"/>
  <c r="R208" i="1"/>
  <c r="AD208" i="1" s="1"/>
  <c r="AE208" i="1" s="1"/>
  <c r="AL208" i="1" s="1" a="1"/>
  <c r="AL208" i="1" s="1"/>
  <c r="AP207" i="1"/>
  <c r="AQ207" i="1" s="1" a="1"/>
  <c r="AQ207" i="1" s="1"/>
  <c r="R198" i="4"/>
  <c r="S198" i="4" s="1"/>
  <c r="L200" i="4"/>
  <c r="J200" i="4"/>
  <c r="N199" i="4"/>
  <c r="M199" i="4"/>
  <c r="O199" i="4" s="1"/>
  <c r="E201" i="4"/>
  <c r="AP208" i="1" l="1"/>
  <c r="AQ208" i="1" s="1" a="1"/>
  <c r="AQ208" i="1" s="1"/>
  <c r="O209" i="1"/>
  <c r="R209" i="1"/>
  <c r="AD209" i="1" s="1"/>
  <c r="AE209" i="1" s="1"/>
  <c r="Q208" i="1"/>
  <c r="P209" i="1"/>
  <c r="J201" i="4"/>
  <c r="L201" i="4"/>
  <c r="R199" i="4"/>
  <c r="S199" i="4" s="1"/>
  <c r="M200" i="4"/>
  <c r="O200" i="4" s="1"/>
  <c r="N200" i="4"/>
  <c r="E202" i="4"/>
  <c r="AL209" i="1" l="1" a="1"/>
  <c r="AL209" i="1" s="1"/>
  <c r="AP209" i="1"/>
  <c r="AQ209" i="1" s="1" a="1"/>
  <c r="AQ209" i="1" s="1"/>
  <c r="O210" i="1"/>
  <c r="Q209" i="1"/>
  <c r="R210" i="1"/>
  <c r="AD210" i="1" s="1"/>
  <c r="AE210" i="1" s="1"/>
  <c r="AL210" i="1" s="1" a="1"/>
  <c r="AL210" i="1" s="1"/>
  <c r="P210" i="1"/>
  <c r="R200" i="4"/>
  <c r="S200" i="4" s="1"/>
  <c r="N201" i="4"/>
  <c r="M201" i="4"/>
  <c r="O201" i="4" s="1"/>
  <c r="L202" i="4"/>
  <c r="J202" i="4"/>
  <c r="E203" i="4"/>
  <c r="AP210" i="1" l="1"/>
  <c r="AQ210" i="1" s="1" a="1"/>
  <c r="AQ210" i="1" s="1"/>
  <c r="O211" i="1"/>
  <c r="R211" i="1"/>
  <c r="AD211" i="1" s="1"/>
  <c r="AE211" i="1" s="1"/>
  <c r="P211" i="1"/>
  <c r="Q210" i="1"/>
  <c r="R201" i="4"/>
  <c r="S201" i="4" s="1"/>
  <c r="M202" i="4"/>
  <c r="O202" i="4" s="1"/>
  <c r="N202" i="4"/>
  <c r="L203" i="4"/>
  <c r="J203" i="4"/>
  <c r="E204" i="4"/>
  <c r="AL211" i="1" l="1" a="1"/>
  <c r="AL211" i="1" s="1"/>
  <c r="AP211" i="1"/>
  <c r="AQ211" i="1" s="1" a="1"/>
  <c r="AQ211" i="1" s="1"/>
  <c r="O212" i="1"/>
  <c r="Q211" i="1"/>
  <c r="P212" i="1"/>
  <c r="R212" i="1"/>
  <c r="AD212" i="1" s="1"/>
  <c r="AE212" i="1" s="1"/>
  <c r="N203" i="4"/>
  <c r="M203" i="4"/>
  <c r="O203" i="4" s="1"/>
  <c r="R202" i="4"/>
  <c r="S202" i="4" s="1"/>
  <c r="L204" i="4"/>
  <c r="J204" i="4"/>
  <c r="E205" i="4"/>
  <c r="AL212" i="1" l="1" a="1"/>
  <c r="AL212" i="1" s="1"/>
  <c r="O213" i="1"/>
  <c r="R213" i="1"/>
  <c r="AD213" i="1" s="1"/>
  <c r="AE213" i="1" s="1"/>
  <c r="AL213" i="1" s="1" a="1"/>
  <c r="AL213" i="1" s="1"/>
  <c r="P213" i="1"/>
  <c r="Q212" i="1"/>
  <c r="AP212" i="1"/>
  <c r="AQ212" i="1" s="1" a="1"/>
  <c r="AQ212" i="1" s="1"/>
  <c r="R203" i="4"/>
  <c r="S203" i="4" s="1"/>
  <c r="N204" i="4"/>
  <c r="M204" i="4"/>
  <c r="O204" i="4" s="1"/>
  <c r="J205" i="4"/>
  <c r="L205" i="4"/>
  <c r="E206" i="4"/>
  <c r="AP213" i="1" l="1"/>
  <c r="AQ213" i="1" s="1" a="1"/>
  <c r="AQ213" i="1" s="1"/>
  <c r="O214" i="1"/>
  <c r="R214" i="1"/>
  <c r="AD214" i="1" s="1"/>
  <c r="AE214" i="1" s="1"/>
  <c r="AL214" i="1" s="1" a="1"/>
  <c r="AL214" i="1" s="1"/>
  <c r="P214" i="1"/>
  <c r="Q213" i="1"/>
  <c r="R204" i="4"/>
  <c r="S204" i="4" s="1"/>
  <c r="N205" i="4"/>
  <c r="M205" i="4"/>
  <c r="O205" i="4" s="1"/>
  <c r="J206" i="4"/>
  <c r="L206" i="4"/>
  <c r="E207" i="4"/>
  <c r="AP214" i="1" l="1"/>
  <c r="AQ214" i="1" s="1" a="1"/>
  <c r="AQ214" i="1" s="1"/>
  <c r="Q214" i="1"/>
  <c r="P215" i="1"/>
  <c r="R215" i="1"/>
  <c r="AD215" i="1" s="1"/>
  <c r="AE215" i="1" s="1"/>
  <c r="O215" i="1"/>
  <c r="M206" i="4"/>
  <c r="O206" i="4" s="1"/>
  <c r="N206" i="4"/>
  <c r="L207" i="4"/>
  <c r="J207" i="4"/>
  <c r="R205" i="4"/>
  <c r="S205" i="4" s="1"/>
  <c r="E208" i="4"/>
  <c r="AL215" i="1" l="1" a="1"/>
  <c r="AL215" i="1" s="1"/>
  <c r="AP215" i="1"/>
  <c r="AQ215" i="1" s="1" a="1"/>
  <c r="AQ215" i="1" s="1"/>
  <c r="O216" i="1"/>
  <c r="P216" i="1"/>
  <c r="R216" i="1"/>
  <c r="AD216" i="1" s="1"/>
  <c r="AE216" i="1" s="1"/>
  <c r="Q215" i="1"/>
  <c r="R206" i="4"/>
  <c r="S206" i="4" s="1"/>
  <c r="L208" i="4"/>
  <c r="J208" i="4"/>
  <c r="N207" i="4"/>
  <c r="M207" i="4"/>
  <c r="O207" i="4" s="1"/>
  <c r="E209" i="4"/>
  <c r="AL216" i="1" l="1" a="1"/>
  <c r="AL216" i="1" s="1"/>
  <c r="AH3" i="1"/>
  <c r="AG3" i="1"/>
  <c r="AE2" i="1"/>
  <c r="AI6" i="1" s="1"/>
  <c r="AI7" i="1" s="1"/>
  <c r="AI8" i="1" s="1"/>
  <c r="AI9" i="1" s="1"/>
  <c r="AI10" i="1" s="1"/>
  <c r="AI11" i="1" s="1"/>
  <c r="AI12" i="1" s="1"/>
  <c r="AI13" i="1" s="1"/>
  <c r="AI15" i="1" s="1"/>
  <c r="AI16" i="1" s="1"/>
  <c r="AI17" i="1" s="1"/>
  <c r="AI18" i="1" s="1"/>
  <c r="AI19" i="1" s="1"/>
  <c r="AI20" i="1" s="1"/>
  <c r="AI21" i="1" s="1"/>
  <c r="AI22" i="1" s="1"/>
  <c r="AI23" i="1" s="1"/>
  <c r="AI24" i="1" s="1"/>
  <c r="AI25" i="1" s="1"/>
  <c r="AI26" i="1" s="1"/>
  <c r="AI27" i="1" s="1"/>
  <c r="AI28" i="1" s="1"/>
  <c r="AI29" i="1" s="1"/>
  <c r="AI30" i="1" s="1"/>
  <c r="AI31" i="1" s="1"/>
  <c r="AI32" i="1" s="1"/>
  <c r="AI33" i="1" s="1"/>
  <c r="AI34" i="1" s="1"/>
  <c r="AI35" i="1" s="1"/>
  <c r="AI36" i="1" s="1"/>
  <c r="AI37" i="1" s="1"/>
  <c r="AI38" i="1" s="1"/>
  <c r="AI39" i="1" s="1"/>
  <c r="AI40" i="1" s="1"/>
  <c r="AI41" i="1" s="1"/>
  <c r="AI42" i="1" s="1"/>
  <c r="AI43" i="1" s="1"/>
  <c r="AI44" i="1" s="1"/>
  <c r="AI45" i="1" s="1"/>
  <c r="AI46" i="1" s="1"/>
  <c r="AI47" i="1" s="1"/>
  <c r="AI48" i="1" s="1"/>
  <c r="AI49" i="1" s="1"/>
  <c r="AI50" i="1" s="1"/>
  <c r="AI51" i="1" s="1"/>
  <c r="AI52" i="1" s="1"/>
  <c r="AI53" i="1" s="1"/>
  <c r="AI54" i="1" s="1"/>
  <c r="AI55" i="1" s="1"/>
  <c r="AI56" i="1" s="1"/>
  <c r="AI57" i="1" s="1"/>
  <c r="AI58" i="1" s="1"/>
  <c r="AI59" i="1" s="1"/>
  <c r="AI60" i="1" s="1"/>
  <c r="AI61" i="1" s="1"/>
  <c r="AI62" i="1" s="1"/>
  <c r="AI63" i="1" s="1"/>
  <c r="AI64" i="1" s="1"/>
  <c r="AI65" i="1" s="1"/>
  <c r="AI66" i="1" s="1"/>
  <c r="AI67" i="1" s="1"/>
  <c r="AI68" i="1" s="1"/>
  <c r="AI69" i="1" s="1"/>
  <c r="AI70" i="1" s="1"/>
  <c r="AI71" i="1" s="1"/>
  <c r="AI72" i="1" s="1"/>
  <c r="AI73" i="1" s="1"/>
  <c r="AI74" i="1" s="1"/>
  <c r="AI75" i="1" s="1"/>
  <c r="AI76" i="1" s="1"/>
  <c r="AI77" i="1" s="1"/>
  <c r="AI78" i="1" s="1"/>
  <c r="AI79" i="1" s="1"/>
  <c r="AI80" i="1" s="1"/>
  <c r="AI81" i="1" s="1"/>
  <c r="AI82" i="1" s="1"/>
  <c r="AI83" i="1" s="1"/>
  <c r="AI84" i="1" s="1"/>
  <c r="AI85" i="1" s="1"/>
  <c r="AI86" i="1" s="1"/>
  <c r="AI87" i="1" s="1"/>
  <c r="AI88" i="1" s="1"/>
  <c r="AI89" i="1" s="1"/>
  <c r="AI90" i="1" s="1"/>
  <c r="AI91" i="1" s="1"/>
  <c r="AI92" i="1" s="1"/>
  <c r="AI93" i="1" s="1"/>
  <c r="AI94" i="1" s="1"/>
  <c r="AI95" i="1" s="1"/>
  <c r="AI96" i="1" s="1"/>
  <c r="AI97" i="1" s="1"/>
  <c r="AI98" i="1" s="1"/>
  <c r="AI99" i="1" s="1"/>
  <c r="AI100" i="1" s="1"/>
  <c r="AI101" i="1" s="1"/>
  <c r="AI102" i="1" s="1"/>
  <c r="AI103" i="1" s="1"/>
  <c r="AI104" i="1" s="1"/>
  <c r="AI105" i="1" s="1"/>
  <c r="AI106" i="1" s="1"/>
  <c r="AI107" i="1" s="1"/>
  <c r="AI108" i="1" s="1"/>
  <c r="AI109" i="1" s="1"/>
  <c r="AI110" i="1" s="1"/>
  <c r="AI111" i="1" s="1"/>
  <c r="AI112" i="1" s="1"/>
  <c r="AI113" i="1" s="1"/>
  <c r="AI114" i="1" s="1"/>
  <c r="AI115" i="1" s="1"/>
  <c r="AI116" i="1" s="1"/>
  <c r="AI117" i="1" s="1"/>
  <c r="AI118" i="1" s="1"/>
  <c r="AI119" i="1" s="1"/>
  <c r="AI120" i="1" s="1"/>
  <c r="AI121" i="1" s="1"/>
  <c r="AI122" i="1" s="1"/>
  <c r="AI123" i="1" s="1"/>
  <c r="AI124" i="1" s="1"/>
  <c r="AI125" i="1" s="1"/>
  <c r="AI126" i="1" s="1"/>
  <c r="AI127" i="1" s="1"/>
  <c r="AI128" i="1" s="1"/>
  <c r="AI129" i="1" s="1"/>
  <c r="AI130" i="1" s="1"/>
  <c r="AI131" i="1" s="1"/>
  <c r="AI132" i="1" s="1"/>
  <c r="AI133" i="1" s="1"/>
  <c r="AI134" i="1" s="1"/>
  <c r="AI135" i="1" s="1"/>
  <c r="AI136" i="1" s="1"/>
  <c r="AI137" i="1" s="1"/>
  <c r="AI138" i="1" s="1"/>
  <c r="AI139" i="1" s="1"/>
  <c r="AI140" i="1" s="1"/>
  <c r="AI141" i="1" s="1"/>
  <c r="AI142" i="1" s="1"/>
  <c r="AI143" i="1" s="1"/>
  <c r="AI144" i="1" s="1"/>
  <c r="AI145" i="1" s="1"/>
  <c r="AI146" i="1" s="1"/>
  <c r="AI147" i="1" s="1"/>
  <c r="AI148" i="1" s="1"/>
  <c r="AI149" i="1" s="1"/>
  <c r="AI150" i="1" s="1"/>
  <c r="AI151" i="1" s="1"/>
  <c r="AI152" i="1" s="1"/>
  <c r="AI153" i="1" s="1"/>
  <c r="AI154" i="1" s="1"/>
  <c r="AI155" i="1" s="1"/>
  <c r="AI156" i="1" s="1"/>
  <c r="AI157" i="1" s="1"/>
  <c r="AI158" i="1" s="1"/>
  <c r="AI159" i="1" s="1"/>
  <c r="AI160" i="1" s="1"/>
  <c r="AI161" i="1" s="1"/>
  <c r="AI162" i="1" s="1"/>
  <c r="AI163" i="1" s="1"/>
  <c r="AI164" i="1" s="1"/>
  <c r="AI165" i="1" s="1"/>
  <c r="AI166" i="1" s="1"/>
  <c r="AI167" i="1" s="1"/>
  <c r="AI168" i="1" s="1"/>
  <c r="AI169" i="1" s="1"/>
  <c r="AI170" i="1" s="1"/>
  <c r="AI171" i="1" s="1"/>
  <c r="AI172" i="1" s="1"/>
  <c r="AI173" i="1" s="1"/>
  <c r="AI174" i="1" s="1"/>
  <c r="AI175" i="1" s="1"/>
  <c r="AI176" i="1" s="1"/>
  <c r="AI177" i="1" s="1"/>
  <c r="AI178" i="1" s="1"/>
  <c r="AI179" i="1" s="1"/>
  <c r="AI180" i="1" s="1"/>
  <c r="AI181" i="1" s="1"/>
  <c r="AI182" i="1" s="1"/>
  <c r="AI183" i="1" s="1"/>
  <c r="AI184" i="1" s="1"/>
  <c r="AI185" i="1" s="1"/>
  <c r="AI186" i="1" s="1"/>
  <c r="AI187" i="1" s="1"/>
  <c r="AI188" i="1" s="1"/>
  <c r="AI189" i="1" s="1"/>
  <c r="AI190" i="1" s="1"/>
  <c r="AI191" i="1" s="1"/>
  <c r="AI192" i="1" s="1"/>
  <c r="AI193" i="1" s="1"/>
  <c r="AI194" i="1" s="1"/>
  <c r="AI195" i="1" s="1"/>
  <c r="AI196" i="1" s="1"/>
  <c r="AI197" i="1" s="1"/>
  <c r="AI198" i="1" s="1"/>
  <c r="AI199" i="1" s="1"/>
  <c r="AI200" i="1" s="1"/>
  <c r="AI201" i="1" s="1"/>
  <c r="AI202" i="1" s="1"/>
  <c r="AI203" i="1" s="1"/>
  <c r="AI204" i="1" s="1"/>
  <c r="AI205" i="1" s="1"/>
  <c r="AI206" i="1" s="1"/>
  <c r="AI207" i="1" s="1"/>
  <c r="AI208" i="1" s="1"/>
  <c r="AI209" i="1" s="1"/>
  <c r="AI210" i="1" s="1"/>
  <c r="AI211" i="1" s="1"/>
  <c r="AI212" i="1" s="1"/>
  <c r="AI213" i="1" s="1"/>
  <c r="AI214" i="1" s="1"/>
  <c r="AI215" i="1" s="1"/>
  <c r="AI216" i="1" s="1"/>
  <c r="AP216" i="1"/>
  <c r="AQ216" i="1" s="1" a="1"/>
  <c r="AQ216" i="1" s="1"/>
  <c r="R217" i="1"/>
  <c r="AD217" i="1" s="1"/>
  <c r="AE217" i="1" s="1"/>
  <c r="O217" i="1"/>
  <c r="Q216" i="1"/>
  <c r="P217" i="1"/>
  <c r="L209" i="4"/>
  <c r="J209" i="4"/>
  <c r="R207" i="4"/>
  <c r="S207" i="4" s="1"/>
  <c r="M208" i="4"/>
  <c r="O208" i="4" s="1"/>
  <c r="N208" i="4"/>
  <c r="E210" i="4"/>
  <c r="AI217" i="1" l="1"/>
  <c r="AL217" i="1" a="1"/>
  <c r="AL217" i="1" s="1"/>
  <c r="AP217" i="1"/>
  <c r="AQ217" i="1" s="1" a="1"/>
  <c r="AQ217" i="1" s="1"/>
  <c r="R218" i="1"/>
  <c r="AD218" i="1" s="1"/>
  <c r="AE218" i="1" s="1"/>
  <c r="AL224" i="1" s="1" a="1"/>
  <c r="AL224" i="1" s="1"/>
  <c r="O218" i="1"/>
  <c r="Q217" i="1"/>
  <c r="P218" i="1"/>
  <c r="L210" i="4"/>
  <c r="J210" i="4"/>
  <c r="N209" i="4"/>
  <c r="M209" i="4"/>
  <c r="O209" i="4" s="1"/>
  <c r="R208" i="4"/>
  <c r="S208" i="4" s="1"/>
  <c r="E211" i="4"/>
  <c r="AL226" i="1" l="1" a="1"/>
  <c r="AL226" i="1" s="1"/>
  <c r="AL222" i="1" a="1"/>
  <c r="AL222" i="1" s="1"/>
  <c r="AL218" i="1" a="1"/>
  <c r="AL218" i="1" s="1"/>
  <c r="AL225" i="1" a="1"/>
  <c r="AL225" i="1" s="1"/>
  <c r="AL223" i="1" a="1"/>
  <c r="AL223" i="1" s="1"/>
  <c r="O219" i="1"/>
  <c r="P219" i="1"/>
  <c r="Q218" i="1"/>
  <c r="R219" i="1"/>
  <c r="AD219" i="1" s="1"/>
  <c r="AE219" i="1" s="1"/>
  <c r="AL227" i="1" a="1"/>
  <c r="AL227" i="1" s="1"/>
  <c r="AP218" i="1"/>
  <c r="AQ218" i="1" s="1" a="1"/>
  <c r="AQ218" i="1" s="1"/>
  <c r="AI218" i="1"/>
  <c r="R209" i="4"/>
  <c r="S209" i="4" s="1"/>
  <c r="J211" i="4"/>
  <c r="L211" i="4"/>
  <c r="N210" i="4"/>
  <c r="M210" i="4"/>
  <c r="O210" i="4" s="1"/>
  <c r="E212" i="4"/>
  <c r="AP219" i="1" l="1"/>
  <c r="AQ219" i="1" s="1" a="1"/>
  <c r="AQ219" i="1" s="1"/>
  <c r="AL219" i="1" a="1"/>
  <c r="AL219" i="1" s="1"/>
  <c r="AI219" i="1"/>
  <c r="O220" i="1"/>
  <c r="Q219" i="1"/>
  <c r="P220" i="1"/>
  <c r="R220" i="1"/>
  <c r="AD220" i="1" s="1"/>
  <c r="AE220" i="1" s="1"/>
  <c r="R210" i="4"/>
  <c r="S210" i="4" s="1"/>
  <c r="N211" i="4"/>
  <c r="M211" i="4"/>
  <c r="O211" i="4" s="1"/>
  <c r="L212" i="4"/>
  <c r="J212" i="4"/>
  <c r="E213" i="4"/>
  <c r="AP220" i="1" l="1"/>
  <c r="AQ220" i="1" s="1" a="1"/>
  <c r="AQ220" i="1" s="1"/>
  <c r="AL220" i="1" a="1"/>
  <c r="AL220" i="1" s="1"/>
  <c r="O221" i="1"/>
  <c r="R221" i="1"/>
  <c r="AD221" i="1" s="1"/>
  <c r="AE221" i="1" s="1"/>
  <c r="P221" i="1"/>
  <c r="Q220" i="1"/>
  <c r="AI220" i="1"/>
  <c r="J213" i="4"/>
  <c r="L213" i="4"/>
  <c r="N212" i="4"/>
  <c r="M212" i="4"/>
  <c r="O212" i="4" s="1"/>
  <c r="R211" i="4"/>
  <c r="S211" i="4" s="1"/>
  <c r="E214" i="4"/>
  <c r="AI221" i="1" l="1"/>
  <c r="AP221" i="1"/>
  <c r="AQ221" i="1" s="1" a="1"/>
  <c r="AQ221" i="1" s="1"/>
  <c r="AL221" i="1" a="1"/>
  <c r="AL221" i="1" s="1"/>
  <c r="O222" i="1"/>
  <c r="R222" i="1"/>
  <c r="AD222" i="1" s="1"/>
  <c r="AE222" i="1" s="1"/>
  <c r="AP222" i="1" s="1"/>
  <c r="AQ222" i="1" s="1" a="1"/>
  <c r="AQ222" i="1" s="1"/>
  <c r="P222" i="1"/>
  <c r="Q221" i="1"/>
  <c r="R212" i="4"/>
  <c r="S212" i="4" s="1"/>
  <c r="L214" i="4"/>
  <c r="J214" i="4"/>
  <c r="N213" i="4"/>
  <c r="M213" i="4"/>
  <c r="O213" i="4" s="1"/>
  <c r="E215" i="4"/>
  <c r="O223" i="1" l="1"/>
  <c r="Q222" i="1"/>
  <c r="R223" i="1"/>
  <c r="AD223" i="1" s="1"/>
  <c r="AE223" i="1" s="1"/>
  <c r="AP223" i="1" s="1"/>
  <c r="AQ223" i="1" s="1" a="1"/>
  <c r="AQ223" i="1" s="1"/>
  <c r="P223" i="1"/>
  <c r="AI222" i="1"/>
  <c r="L215" i="4"/>
  <c r="J215" i="4"/>
  <c r="R213" i="4"/>
  <c r="S213" i="4" s="1"/>
  <c r="N214" i="4"/>
  <c r="M214" i="4"/>
  <c r="O214" i="4" s="1"/>
  <c r="E216" i="4"/>
  <c r="AI223" i="1" l="1"/>
  <c r="O224" i="1"/>
  <c r="R224" i="1"/>
  <c r="AD224" i="1" s="1"/>
  <c r="AE224" i="1" s="1"/>
  <c r="AP224" i="1" s="1"/>
  <c r="AQ224" i="1" s="1" a="1"/>
  <c r="AQ224" i="1" s="1"/>
  <c r="P224" i="1"/>
  <c r="Q223" i="1"/>
  <c r="R214" i="4"/>
  <c r="S214" i="4" s="1"/>
  <c r="L216" i="4"/>
  <c r="J216" i="4"/>
  <c r="N215" i="4"/>
  <c r="M215" i="4"/>
  <c r="O215" i="4" s="1"/>
  <c r="E217" i="4"/>
  <c r="O225" i="1" l="1"/>
  <c r="Q224" i="1"/>
  <c r="R225" i="1"/>
  <c r="AD225" i="1" s="1"/>
  <c r="AE225" i="1" s="1"/>
  <c r="AP225" i="1" s="1"/>
  <c r="AQ225" i="1" s="1" a="1"/>
  <c r="AQ225" i="1" s="1"/>
  <c r="P225" i="1"/>
  <c r="AI224" i="1"/>
  <c r="J217" i="4"/>
  <c r="L217" i="4"/>
  <c r="R215" i="4"/>
  <c r="S215" i="4" s="1"/>
  <c r="M216" i="4"/>
  <c r="O216" i="4" s="1"/>
  <c r="N216" i="4"/>
  <c r="E218" i="4"/>
  <c r="AI225" i="1" l="1"/>
  <c r="R226" i="1"/>
  <c r="AD226" i="1" s="1"/>
  <c r="AE226" i="1" s="1"/>
  <c r="AP226" i="1" s="1"/>
  <c r="AQ226" i="1" s="1" a="1"/>
  <c r="AQ226" i="1" s="1"/>
  <c r="O226" i="1"/>
  <c r="P226" i="1"/>
  <c r="Q225" i="1"/>
  <c r="R216" i="4"/>
  <c r="S216" i="4" s="1"/>
  <c r="L218" i="4"/>
  <c r="J218" i="4"/>
  <c r="N217" i="4"/>
  <c r="M217" i="4"/>
  <c r="O217" i="4" s="1"/>
  <c r="E219" i="4"/>
  <c r="P227" i="1" l="1"/>
  <c r="S227" i="1" s="1"/>
  <c r="I227" i="1" s="1"/>
  <c r="Q226" i="1"/>
  <c r="O227" i="1"/>
  <c r="AI226" i="1"/>
  <c r="J219" i="4"/>
  <c r="L219" i="4"/>
  <c r="R217" i="4"/>
  <c r="S217" i="4" s="1"/>
  <c r="M218" i="4"/>
  <c r="O218" i="4" s="1"/>
  <c r="N218" i="4"/>
  <c r="E220" i="4"/>
  <c r="R227" i="1" l="1"/>
  <c r="AD227" i="1" s="1"/>
  <c r="AE227" i="1" s="1"/>
  <c r="AP227" i="1" s="1"/>
  <c r="R218" i="4"/>
  <c r="S218" i="4" s="1"/>
  <c r="J220" i="4"/>
  <c r="L220" i="4"/>
  <c r="N219" i="4"/>
  <c r="M219" i="4"/>
  <c r="O219" i="4" s="1"/>
  <c r="AP2" i="1" l="1"/>
  <c r="AS3" i="1"/>
  <c r="AP3" i="1"/>
  <c r="AQ227" i="1" a="1"/>
  <c r="AQ227" i="1" s="1"/>
  <c r="Q227" i="1"/>
  <c r="AI227" i="1"/>
  <c r="E221" i="4"/>
  <c r="J221" i="4" s="1"/>
  <c r="R219" i="4"/>
  <c r="S219" i="4" s="1"/>
  <c r="N220" i="4"/>
  <c r="M220" i="4"/>
  <c r="O220" i="4" s="1"/>
  <c r="E222" i="4"/>
  <c r="AP1" i="1" l="1"/>
  <c r="L221" i="4"/>
  <c r="M221" i="4" s="1"/>
  <c r="O221" i="4" s="1"/>
  <c r="R220" i="4"/>
  <c r="S220" i="4" s="1"/>
  <c r="J222" i="4"/>
  <c r="L222" i="4"/>
  <c r="E223" i="4"/>
  <c r="N221" i="4" l="1"/>
  <c r="R221" i="4" s="1"/>
  <c r="S221" i="4" s="1"/>
  <c r="J223" i="4"/>
  <c r="L223" i="4"/>
  <c r="N222" i="4"/>
  <c r="M222" i="4"/>
  <c r="O222" i="4" s="1"/>
  <c r="E224" i="4"/>
  <c r="L224" i="4" l="1"/>
  <c r="J224" i="4"/>
  <c r="R222" i="4"/>
  <c r="S222" i="4" s="1"/>
  <c r="N223" i="4"/>
  <c r="M223" i="4"/>
  <c r="O223" i="4" s="1"/>
  <c r="E225" i="4"/>
  <c r="R223" i="4" l="1"/>
  <c r="S223" i="4" s="1"/>
  <c r="J225" i="4"/>
  <c r="L225" i="4"/>
  <c r="M224" i="4"/>
  <c r="O224" i="4" s="1"/>
  <c r="N224" i="4"/>
  <c r="E226" i="4"/>
  <c r="R224" i="4" l="1"/>
  <c r="S224" i="4" s="1"/>
  <c r="N225" i="4"/>
  <c r="M225" i="4"/>
  <c r="O225" i="4" s="1"/>
  <c r="L226" i="4"/>
  <c r="J226" i="4"/>
  <c r="E227" i="4"/>
  <c r="N226" i="4" l="1"/>
  <c r="M226" i="4"/>
  <c r="O226" i="4" s="1"/>
  <c r="L227" i="4"/>
  <c r="J227" i="4"/>
  <c r="R225" i="4"/>
  <c r="S225" i="4" s="1"/>
  <c r="E228" i="4"/>
  <c r="R226" i="4" l="1"/>
  <c r="S226" i="4" s="1"/>
  <c r="N227" i="4"/>
  <c r="M227" i="4"/>
  <c r="O227" i="4" s="1"/>
  <c r="L228" i="4"/>
  <c r="J228" i="4"/>
  <c r="E229" i="4"/>
  <c r="N228" i="4" l="1"/>
  <c r="M228" i="4"/>
  <c r="O228" i="4" s="1"/>
  <c r="J229" i="4"/>
  <c r="L229" i="4"/>
  <c r="R227" i="4"/>
  <c r="S227" i="4" s="1"/>
  <c r="E230" i="4"/>
  <c r="R228" i="4" l="1"/>
  <c r="S228" i="4" s="1"/>
  <c r="M229" i="4"/>
  <c r="O229" i="4" s="1"/>
  <c r="N229" i="4"/>
  <c r="L230" i="4"/>
  <c r="J230" i="4"/>
  <c r="E231" i="4"/>
  <c r="R229" i="4" l="1"/>
  <c r="S229" i="4" s="1"/>
  <c r="L231" i="4"/>
  <c r="J231" i="4"/>
  <c r="N230" i="4"/>
  <c r="M230" i="4"/>
  <c r="O230" i="4" s="1"/>
  <c r="E232" i="4"/>
  <c r="R230" i="4" l="1"/>
  <c r="S230" i="4" s="1"/>
  <c r="L232" i="4"/>
  <c r="J232" i="4"/>
  <c r="N231" i="4"/>
  <c r="M231" i="4"/>
  <c r="O231" i="4" s="1"/>
  <c r="E233" i="4"/>
  <c r="R231" i="4" l="1"/>
  <c r="S231" i="4" s="1"/>
  <c r="M232" i="4"/>
  <c r="O232" i="4" s="1"/>
  <c r="N232" i="4"/>
  <c r="J233" i="4"/>
  <c r="L233" i="4"/>
  <c r="E234" i="4"/>
  <c r="N233" i="4" l="1"/>
  <c r="M233" i="4"/>
  <c r="O233" i="4" s="1"/>
  <c r="R232" i="4"/>
  <c r="S232" i="4" s="1"/>
  <c r="L234" i="4"/>
  <c r="J234" i="4"/>
  <c r="E235" i="4"/>
  <c r="J235" i="4" l="1"/>
  <c r="L235" i="4"/>
  <c r="N234" i="4"/>
  <c r="M234" i="4"/>
  <c r="O234" i="4" s="1"/>
  <c r="R233" i="4"/>
  <c r="S233" i="4" s="1"/>
  <c r="E236" i="4"/>
  <c r="R234" i="4" l="1"/>
  <c r="S234" i="4" s="1"/>
  <c r="N235" i="4"/>
  <c r="M235" i="4"/>
  <c r="O235" i="4" s="1"/>
  <c r="J236" i="4"/>
  <c r="L236" i="4"/>
  <c r="E237" i="4"/>
  <c r="N236" i="4" l="1"/>
  <c r="M236" i="4"/>
  <c r="O236" i="4" s="1"/>
  <c r="R235" i="4"/>
  <c r="S235" i="4" s="1"/>
  <c r="J237" i="4"/>
  <c r="L237" i="4"/>
  <c r="E238" i="4"/>
  <c r="R236" i="4" l="1"/>
  <c r="S236" i="4" s="1"/>
  <c r="L238" i="4"/>
  <c r="J238" i="4"/>
  <c r="M237" i="4"/>
  <c r="O237" i="4" s="1"/>
  <c r="N237" i="4"/>
  <c r="E239" i="4"/>
  <c r="R237" i="4" l="1"/>
  <c r="S237" i="4" s="1"/>
  <c r="J239" i="4"/>
  <c r="L239" i="4"/>
  <c r="N238" i="4"/>
  <c r="M238" i="4"/>
  <c r="O238" i="4" s="1"/>
  <c r="E240" i="4"/>
  <c r="L240" i="4" l="1"/>
  <c r="J240" i="4"/>
  <c r="N239" i="4"/>
  <c r="M239" i="4"/>
  <c r="O239" i="4" s="1"/>
  <c r="R238" i="4"/>
  <c r="S238" i="4" s="1"/>
  <c r="E241" i="4"/>
  <c r="R239" i="4" l="1"/>
  <c r="S239" i="4" s="1"/>
  <c r="J241" i="4"/>
  <c r="L241" i="4"/>
  <c r="M240" i="4"/>
  <c r="O240" i="4" s="1"/>
  <c r="N240" i="4"/>
  <c r="E242" i="4"/>
  <c r="R240" i="4" l="1"/>
  <c r="S240" i="4" s="1"/>
  <c r="L242" i="4"/>
  <c r="J242" i="4"/>
  <c r="N241" i="4"/>
  <c r="M241" i="4"/>
  <c r="O241" i="4" s="1"/>
  <c r="E243" i="4"/>
  <c r="R241" i="4" l="1"/>
  <c r="S241" i="4" s="1"/>
  <c r="J243" i="4"/>
  <c r="L243" i="4"/>
  <c r="N242" i="4"/>
  <c r="M242" i="4"/>
  <c r="O242" i="4" s="1"/>
  <c r="E244" i="4"/>
  <c r="R242" i="4" l="1"/>
  <c r="S242" i="4" s="1"/>
  <c r="M243" i="4"/>
  <c r="O243" i="4" s="1"/>
  <c r="N243" i="4"/>
  <c r="J244" i="4"/>
  <c r="L244" i="4"/>
  <c r="E245" i="4"/>
  <c r="R243" i="4" l="1"/>
  <c r="S243" i="4" s="1"/>
  <c r="N244" i="4"/>
  <c r="M244" i="4"/>
  <c r="O244" i="4" s="1"/>
  <c r="L245" i="4"/>
  <c r="J245" i="4"/>
  <c r="E246" i="4"/>
  <c r="R244" i="4" l="1"/>
  <c r="S244" i="4" s="1"/>
  <c r="L246" i="4"/>
  <c r="J246" i="4"/>
  <c r="M245" i="4"/>
  <c r="O245" i="4" s="1"/>
  <c r="N245" i="4"/>
  <c r="E247" i="4"/>
  <c r="L247" i="4" l="1"/>
  <c r="J247" i="4"/>
  <c r="R245" i="4"/>
  <c r="S245" i="4" s="1"/>
  <c r="N246" i="4"/>
  <c r="M246" i="4"/>
  <c r="O246" i="4" s="1"/>
  <c r="E248" i="4"/>
  <c r="L248" i="4" l="1"/>
  <c r="J248" i="4"/>
  <c r="R246" i="4"/>
  <c r="S246" i="4" s="1"/>
  <c r="N247" i="4"/>
  <c r="M247" i="4"/>
  <c r="O247" i="4" s="1"/>
  <c r="E249" i="4"/>
  <c r="J249" i="4" l="1"/>
  <c r="L249" i="4"/>
  <c r="R247" i="4"/>
  <c r="S247" i="4" s="1"/>
  <c r="M248" i="4"/>
  <c r="O248" i="4" s="1"/>
  <c r="N248" i="4"/>
  <c r="E250" i="4"/>
  <c r="R248" i="4" l="1"/>
  <c r="S248" i="4" s="1"/>
  <c r="J250" i="4"/>
  <c r="L250" i="4"/>
  <c r="N249" i="4"/>
  <c r="M249" i="4"/>
  <c r="O249" i="4" s="1"/>
  <c r="E251" i="4"/>
  <c r="R249" i="4" l="1"/>
  <c r="S249" i="4" s="1"/>
  <c r="N250" i="4"/>
  <c r="M250" i="4"/>
  <c r="O250" i="4" s="1"/>
  <c r="J251" i="4"/>
  <c r="L251" i="4"/>
  <c r="E252" i="4"/>
  <c r="R250" i="4" l="1"/>
  <c r="S250" i="4" s="1"/>
  <c r="N251" i="4"/>
  <c r="M251" i="4"/>
  <c r="O251" i="4" s="1"/>
  <c r="L252" i="4"/>
  <c r="J252" i="4"/>
  <c r="E253" i="4"/>
  <c r="N252" i="4" l="1"/>
  <c r="M252" i="4"/>
  <c r="O252" i="4" s="1"/>
  <c r="J253" i="4"/>
  <c r="L253" i="4"/>
  <c r="R251" i="4"/>
  <c r="S251" i="4" s="1"/>
  <c r="E254" i="4"/>
  <c r="R252" i="4" l="1"/>
  <c r="S252" i="4" s="1"/>
  <c r="N253" i="4"/>
  <c r="M253" i="4"/>
  <c r="O253" i="4" s="1"/>
  <c r="L254" i="4"/>
  <c r="J254" i="4"/>
  <c r="E255" i="4"/>
  <c r="R253" i="4" l="1"/>
  <c r="S253" i="4" s="1"/>
  <c r="N254" i="4"/>
  <c r="M254" i="4"/>
  <c r="O254" i="4" s="1"/>
  <c r="L255" i="4"/>
  <c r="J255" i="4"/>
  <c r="E256" i="4"/>
  <c r="L256" i="4" l="1"/>
  <c r="J256" i="4"/>
  <c r="N255" i="4"/>
  <c r="M255" i="4"/>
  <c r="O255" i="4" s="1"/>
  <c r="R254" i="4"/>
  <c r="S254" i="4" s="1"/>
  <c r="E257" i="4"/>
  <c r="R255" i="4" l="1"/>
  <c r="S255" i="4" s="1"/>
  <c r="J257" i="4"/>
  <c r="L257" i="4"/>
  <c r="M256" i="4"/>
  <c r="O256" i="4" s="1"/>
  <c r="N256" i="4"/>
  <c r="E258" i="4"/>
  <c r="R256" i="4" l="1"/>
  <c r="S256" i="4" s="1"/>
  <c r="M257" i="4"/>
  <c r="O257" i="4" s="1"/>
  <c r="N257" i="4"/>
  <c r="L258" i="4"/>
  <c r="J258" i="4"/>
  <c r="E259" i="4"/>
  <c r="R257" i="4" l="1"/>
  <c r="S257" i="4" s="1"/>
  <c r="N258" i="4"/>
  <c r="M258" i="4"/>
  <c r="O258" i="4" s="1"/>
  <c r="J259" i="4"/>
  <c r="L259" i="4"/>
  <c r="E260" i="4"/>
  <c r="R258" i="4" l="1"/>
  <c r="S258" i="4" s="1"/>
  <c r="M259" i="4"/>
  <c r="O259" i="4" s="1"/>
  <c r="N259" i="4"/>
  <c r="L260" i="4"/>
  <c r="J260" i="4"/>
  <c r="E261" i="4"/>
  <c r="R259" i="4" l="1"/>
  <c r="S259" i="4" s="1"/>
  <c r="N260" i="4"/>
  <c r="M260" i="4"/>
  <c r="O260" i="4" s="1"/>
  <c r="L261" i="4"/>
  <c r="J261" i="4"/>
  <c r="E262" i="4"/>
  <c r="R260" i="4" l="1"/>
  <c r="S260" i="4" s="1"/>
  <c r="J262" i="4"/>
  <c r="L262" i="4"/>
  <c r="M261" i="4"/>
  <c r="O261" i="4" s="1"/>
  <c r="N261" i="4"/>
  <c r="E263" i="4"/>
  <c r="R261" i="4" l="1"/>
  <c r="S261" i="4" s="1"/>
  <c r="N262" i="4"/>
  <c r="M262" i="4"/>
  <c r="O262" i="4" s="1"/>
  <c r="J263" i="4"/>
  <c r="L263" i="4"/>
  <c r="E264" i="4"/>
  <c r="L264" i="4" l="1"/>
  <c r="J264" i="4"/>
  <c r="M263" i="4"/>
  <c r="O263" i="4" s="1"/>
  <c r="N263" i="4"/>
  <c r="R262" i="4"/>
  <c r="S262" i="4" s="1"/>
  <c r="E265" i="4" l="1"/>
  <c r="J265" i="4" s="1"/>
  <c r="R263" i="4"/>
  <c r="S263" i="4" s="1"/>
  <c r="M264" i="4"/>
  <c r="O264" i="4" s="1"/>
  <c r="N264" i="4"/>
  <c r="E266" i="4"/>
  <c r="L265" i="4" l="1"/>
  <c r="N265" i="4" s="1"/>
  <c r="R264" i="4"/>
  <c r="S264" i="4" s="1"/>
  <c r="L266" i="4"/>
  <c r="J266" i="4"/>
  <c r="E267" i="4"/>
  <c r="M265" i="4" l="1"/>
  <c r="O265" i="4" s="1"/>
  <c r="R265" i="4" s="1"/>
  <c r="S265" i="4" s="1"/>
  <c r="J267" i="4"/>
  <c r="L267" i="4"/>
  <c r="N266" i="4"/>
  <c r="M266" i="4"/>
  <c r="O266" i="4" s="1"/>
  <c r="E268" i="4"/>
  <c r="M267" i="4" l="1"/>
  <c r="O267" i="4" s="1"/>
  <c r="N267" i="4"/>
  <c r="J268" i="4"/>
  <c r="L268" i="4"/>
  <c r="R266" i="4"/>
  <c r="S266" i="4" s="1"/>
  <c r="E269" i="4"/>
  <c r="R267" i="4" l="1"/>
  <c r="S267" i="4" s="1"/>
  <c r="N268" i="4"/>
  <c r="M268" i="4"/>
  <c r="O268" i="4" s="1"/>
  <c r="J269" i="4"/>
  <c r="L269" i="4"/>
  <c r="E270" i="4"/>
  <c r="R268" i="4" l="1"/>
  <c r="S268" i="4" s="1"/>
  <c r="N269" i="4"/>
  <c r="M269" i="4"/>
  <c r="O269" i="4" s="1"/>
  <c r="J270" i="4"/>
  <c r="L270" i="4"/>
  <c r="E271" i="4"/>
  <c r="N270" i="4" l="1"/>
  <c r="M270" i="4"/>
  <c r="O270" i="4" s="1"/>
  <c r="R269" i="4"/>
  <c r="S269" i="4" s="1"/>
  <c r="L271" i="4"/>
  <c r="J271" i="4"/>
  <c r="E272" i="4"/>
  <c r="R270" i="4" l="1"/>
  <c r="S270" i="4" s="1"/>
  <c r="N271" i="4"/>
  <c r="M271" i="4"/>
  <c r="O271" i="4" s="1"/>
  <c r="L272" i="4"/>
  <c r="J272" i="4"/>
  <c r="E273" i="4"/>
  <c r="R271" i="4" l="1"/>
  <c r="S271" i="4" s="1"/>
  <c r="J273" i="4"/>
  <c r="L273" i="4"/>
  <c r="M272" i="4"/>
  <c r="O272" i="4" s="1"/>
  <c r="N272" i="4"/>
  <c r="E274" i="4"/>
  <c r="R272" i="4" l="1"/>
  <c r="S272" i="4" s="1"/>
  <c r="N273" i="4"/>
  <c r="M273" i="4"/>
  <c r="O273" i="4" s="1"/>
  <c r="L274" i="4"/>
  <c r="J274" i="4"/>
  <c r="E275" i="4"/>
  <c r="L275" i="4" l="1"/>
  <c r="J275" i="4"/>
  <c r="M274" i="4"/>
  <c r="O274" i="4" s="1"/>
  <c r="N274" i="4"/>
  <c r="R273" i="4"/>
  <c r="S273" i="4" s="1"/>
  <c r="E276" i="4"/>
  <c r="R274" i="4" l="1"/>
  <c r="S274" i="4" s="1"/>
  <c r="L276" i="4"/>
  <c r="J276" i="4"/>
  <c r="N275" i="4"/>
  <c r="M275" i="4"/>
  <c r="O275" i="4" s="1"/>
  <c r="E277" i="4"/>
  <c r="R275" i="4" l="1"/>
  <c r="S275" i="4" s="1"/>
  <c r="N276" i="4"/>
  <c r="M276" i="4"/>
  <c r="O276" i="4" s="1"/>
  <c r="L277" i="4"/>
  <c r="J277" i="4"/>
  <c r="E278" i="4"/>
  <c r="R276" i="4" l="1"/>
  <c r="S276" i="4" s="1"/>
  <c r="J278" i="4"/>
  <c r="L278" i="4"/>
  <c r="N277" i="4"/>
  <c r="M277" i="4"/>
  <c r="O277" i="4" s="1"/>
  <c r="E279" i="4"/>
  <c r="N278" i="4" l="1"/>
  <c r="M278" i="4"/>
  <c r="O278" i="4" s="1"/>
  <c r="R277" i="4"/>
  <c r="S277" i="4" s="1"/>
  <c r="L279" i="4"/>
  <c r="J279" i="4"/>
  <c r="E280" i="4"/>
  <c r="N279" i="4" l="1"/>
  <c r="M279" i="4"/>
  <c r="O279" i="4" s="1"/>
  <c r="L280" i="4"/>
  <c r="J280" i="4"/>
  <c r="R278" i="4"/>
  <c r="S278" i="4" s="1"/>
  <c r="E281" i="4"/>
  <c r="M280" i="4" l="1"/>
  <c r="O280" i="4" s="1"/>
  <c r="N280" i="4"/>
  <c r="L281" i="4"/>
  <c r="J281" i="4"/>
  <c r="R279" i="4"/>
  <c r="S279" i="4" s="1"/>
  <c r="E282" i="4"/>
  <c r="R280" i="4" l="1"/>
  <c r="S280" i="4" s="1"/>
  <c r="M281" i="4"/>
  <c r="O281" i="4" s="1"/>
  <c r="N281" i="4"/>
  <c r="L282" i="4"/>
  <c r="J282" i="4"/>
  <c r="E283" i="4"/>
  <c r="R281" i="4" l="1"/>
  <c r="S281" i="4" s="1"/>
  <c r="L283" i="4"/>
  <c r="J283" i="4"/>
  <c r="N282" i="4"/>
  <c r="M282" i="4"/>
  <c r="O282" i="4" s="1"/>
  <c r="E284" i="4"/>
  <c r="R282" i="4" l="1"/>
  <c r="S282" i="4" s="1"/>
  <c r="J284" i="4"/>
  <c r="L284" i="4"/>
  <c r="N283" i="4"/>
  <c r="M283" i="4"/>
  <c r="O283" i="4" s="1"/>
  <c r="E285" i="4"/>
  <c r="R283" i="4" l="1"/>
  <c r="S283" i="4" s="1"/>
  <c r="J285" i="4"/>
  <c r="L285" i="4"/>
  <c r="N284" i="4"/>
  <c r="M284" i="4"/>
  <c r="O284" i="4" s="1"/>
  <c r="R284" i="4" l="1"/>
  <c r="S284" i="4" s="1"/>
  <c r="E286" i="4"/>
  <c r="L286" i="4" s="1"/>
  <c r="N285" i="4"/>
  <c r="M285" i="4"/>
  <c r="O285" i="4" s="1"/>
  <c r="E287" i="4"/>
  <c r="J286" i="4" l="1"/>
  <c r="M286" i="4"/>
  <c r="N286" i="4"/>
  <c r="J287" i="4"/>
  <c r="L287" i="4"/>
  <c r="R285" i="4"/>
  <c r="S285" i="4" s="1"/>
  <c r="E288" i="4"/>
  <c r="O286" i="4" l="1"/>
  <c r="R286" i="4" s="1"/>
  <c r="S286" i="4" s="1"/>
  <c r="N287" i="4"/>
  <c r="M287" i="4"/>
  <c r="O287" i="4" s="1"/>
  <c r="L288" i="4"/>
  <c r="J288" i="4"/>
  <c r="E289" i="4"/>
  <c r="L289" i="4" l="1"/>
  <c r="J289" i="4"/>
  <c r="N288" i="4"/>
  <c r="M288" i="4"/>
  <c r="O288" i="4" s="1"/>
  <c r="R287" i="4"/>
  <c r="S287" i="4" s="1"/>
  <c r="E290" i="4"/>
  <c r="R288" i="4" l="1"/>
  <c r="S288" i="4" s="1"/>
  <c r="J290" i="4"/>
  <c r="L290" i="4"/>
  <c r="N289" i="4"/>
  <c r="M289" i="4"/>
  <c r="O289" i="4" s="1"/>
  <c r="E291" i="4"/>
  <c r="L291" i="4" l="1"/>
  <c r="J291" i="4"/>
  <c r="N290" i="4"/>
  <c r="M290" i="4"/>
  <c r="O290" i="4" s="1"/>
  <c r="R289" i="4"/>
  <c r="S289" i="4" s="1"/>
  <c r="E292" i="4"/>
  <c r="R290" i="4" l="1"/>
  <c r="S290" i="4" s="1"/>
  <c r="N291" i="4"/>
  <c r="M291" i="4"/>
  <c r="O291" i="4" s="1"/>
  <c r="L292" i="4"/>
  <c r="J292" i="4"/>
  <c r="E293" i="4"/>
  <c r="R291" i="4" l="1"/>
  <c r="S291" i="4" s="1"/>
  <c r="J293" i="4"/>
  <c r="L293" i="4"/>
  <c r="N292" i="4"/>
  <c r="M292" i="4"/>
  <c r="O292" i="4" s="1"/>
  <c r="E294" i="4"/>
  <c r="R292" i="4" l="1"/>
  <c r="S292" i="4" s="1"/>
  <c r="N293" i="4"/>
  <c r="M293" i="4"/>
  <c r="O293" i="4" s="1"/>
  <c r="J294" i="4"/>
  <c r="L294" i="4"/>
  <c r="E295" i="4"/>
  <c r="N294" i="4" l="1"/>
  <c r="M294" i="4"/>
  <c r="O294" i="4" s="1"/>
  <c r="L295" i="4"/>
  <c r="J295" i="4"/>
  <c r="R293" i="4"/>
  <c r="S293" i="4" s="1"/>
  <c r="E296" i="4"/>
  <c r="L296" i="4" l="1"/>
  <c r="J296" i="4"/>
  <c r="N295" i="4"/>
  <c r="M295" i="4"/>
  <c r="O295" i="4" s="1"/>
  <c r="R294" i="4"/>
  <c r="S294" i="4" s="1"/>
  <c r="E297" i="4"/>
  <c r="J297" i="4" l="1"/>
  <c r="L297" i="4"/>
  <c r="R295" i="4"/>
  <c r="S295" i="4" s="1"/>
  <c r="M296" i="4"/>
  <c r="O296" i="4" s="1"/>
  <c r="N296" i="4"/>
  <c r="E298" i="4"/>
  <c r="R296" i="4" l="1"/>
  <c r="S296" i="4" s="1"/>
  <c r="N297" i="4"/>
  <c r="M297" i="4"/>
  <c r="O297" i="4" s="1"/>
  <c r="J298" i="4"/>
  <c r="L298" i="4"/>
  <c r="E299" i="4"/>
  <c r="M298" i="4" l="1"/>
  <c r="O298" i="4" s="1"/>
  <c r="N298" i="4"/>
  <c r="J299" i="4"/>
  <c r="L299" i="4"/>
  <c r="R297" i="4"/>
  <c r="S297" i="4" s="1"/>
  <c r="E300" i="4"/>
  <c r="L300" i="4" l="1"/>
  <c r="J300" i="4"/>
  <c r="N299" i="4"/>
  <c r="M299" i="4"/>
  <c r="O299" i="4" s="1"/>
  <c r="R298" i="4"/>
  <c r="S298" i="4" s="1"/>
  <c r="E301" i="4"/>
  <c r="R299" i="4" l="1"/>
  <c r="S299" i="4" s="1"/>
  <c r="J301" i="4"/>
  <c r="L301" i="4"/>
  <c r="M300" i="4"/>
  <c r="O300" i="4" s="1"/>
  <c r="N300" i="4"/>
  <c r="E302" i="4"/>
  <c r="M301" i="4" l="1"/>
  <c r="O301" i="4" s="1"/>
  <c r="N301" i="4"/>
  <c r="R300" i="4"/>
  <c r="S300" i="4" s="1"/>
  <c r="L302" i="4"/>
  <c r="J302" i="4"/>
  <c r="E303" i="4"/>
  <c r="R301" i="4" l="1"/>
  <c r="S301" i="4" s="1"/>
  <c r="N302" i="4"/>
  <c r="M302" i="4"/>
  <c r="O302" i="4" s="1"/>
  <c r="L303" i="4"/>
  <c r="J303" i="4"/>
  <c r="E304" i="4"/>
  <c r="N303" i="4" l="1"/>
  <c r="M303" i="4"/>
  <c r="O303" i="4" s="1"/>
  <c r="L304" i="4"/>
  <c r="J304" i="4"/>
  <c r="R302" i="4"/>
  <c r="S302" i="4" s="1"/>
  <c r="E305" i="4"/>
  <c r="R303" i="4" l="1"/>
  <c r="S303" i="4" s="1"/>
  <c r="M304" i="4"/>
  <c r="O304" i="4" s="1"/>
  <c r="N304" i="4"/>
  <c r="J305" i="4"/>
  <c r="L305" i="4"/>
  <c r="E306" i="4"/>
  <c r="N305" i="4" l="1"/>
  <c r="M305" i="4"/>
  <c r="O305" i="4" s="1"/>
  <c r="L306" i="4"/>
  <c r="J306" i="4"/>
  <c r="R304" i="4"/>
  <c r="S304" i="4" s="1"/>
  <c r="E307" i="4"/>
  <c r="N306" i="4" l="1"/>
  <c r="M306" i="4"/>
  <c r="O306" i="4" s="1"/>
  <c r="J307" i="4"/>
  <c r="L307" i="4"/>
  <c r="R305" i="4"/>
  <c r="S305" i="4" s="1"/>
  <c r="E308" i="4"/>
  <c r="M307" i="4" l="1"/>
  <c r="O307" i="4" s="1"/>
  <c r="N307" i="4"/>
  <c r="L308" i="4"/>
  <c r="J308" i="4"/>
  <c r="R306" i="4"/>
  <c r="S306" i="4" s="1"/>
  <c r="E309" i="4"/>
  <c r="R307" i="4" l="1"/>
  <c r="S307" i="4" s="1"/>
  <c r="N308" i="4"/>
  <c r="M308" i="4"/>
  <c r="O308" i="4" s="1"/>
  <c r="L309" i="4"/>
  <c r="J309" i="4"/>
  <c r="E310" i="4"/>
  <c r="R308" i="4" l="1"/>
  <c r="S308" i="4" s="1"/>
  <c r="M309" i="4"/>
  <c r="O309" i="4" s="1"/>
  <c r="N309" i="4"/>
  <c r="L310" i="4"/>
  <c r="J310" i="4"/>
  <c r="E311" i="4"/>
  <c r="R309" i="4" l="1"/>
  <c r="S309" i="4" s="1"/>
  <c r="N310" i="4"/>
  <c r="M310" i="4"/>
  <c r="O310" i="4" s="1"/>
  <c r="L311" i="4"/>
  <c r="J311" i="4"/>
  <c r="E312" i="4"/>
  <c r="R310" i="4" l="1"/>
  <c r="S310" i="4" s="1"/>
  <c r="N311" i="4"/>
  <c r="M311" i="4"/>
  <c r="O311" i="4" s="1"/>
  <c r="L312" i="4"/>
  <c r="J312" i="4"/>
  <c r="E313" i="4"/>
  <c r="M312" i="4" l="1"/>
  <c r="O312" i="4" s="1"/>
  <c r="N312" i="4"/>
  <c r="L313" i="4"/>
  <c r="J313" i="4"/>
  <c r="R311" i="4"/>
  <c r="S311" i="4" s="1"/>
  <c r="E314" i="4"/>
  <c r="N313" i="4" l="1"/>
  <c r="M313" i="4"/>
  <c r="O313" i="4" s="1"/>
  <c r="R312" i="4"/>
  <c r="S312" i="4" s="1"/>
  <c r="L314" i="4"/>
  <c r="J314" i="4"/>
  <c r="E315" i="4"/>
  <c r="N314" i="4" l="1"/>
  <c r="M314" i="4"/>
  <c r="O314" i="4" s="1"/>
  <c r="L315" i="4"/>
  <c r="J315" i="4"/>
  <c r="R313" i="4"/>
  <c r="S313" i="4" s="1"/>
  <c r="E316" i="4"/>
  <c r="R314" i="4" l="1"/>
  <c r="S314" i="4" s="1"/>
  <c r="N315" i="4"/>
  <c r="M315" i="4"/>
  <c r="O315" i="4" s="1"/>
  <c r="L316" i="4"/>
  <c r="J316" i="4"/>
  <c r="E317" i="4"/>
  <c r="N316" i="4" l="1"/>
  <c r="M316" i="4"/>
  <c r="O316" i="4" s="1"/>
  <c r="J317" i="4"/>
  <c r="L317" i="4"/>
  <c r="R315" i="4"/>
  <c r="S315" i="4" s="1"/>
  <c r="E318" i="4"/>
  <c r="R316" i="4" l="1"/>
  <c r="S316" i="4" s="1"/>
  <c r="M317" i="4"/>
  <c r="O317" i="4" s="1"/>
  <c r="N317" i="4"/>
  <c r="J318" i="4"/>
  <c r="L318" i="4"/>
  <c r="E319" i="4"/>
  <c r="R317" i="4" l="1"/>
  <c r="S317" i="4" s="1"/>
  <c r="L319" i="4"/>
  <c r="J319" i="4"/>
  <c r="N318" i="4"/>
  <c r="M318" i="4"/>
  <c r="O318" i="4" s="1"/>
  <c r="E320" i="4"/>
  <c r="R318" i="4" l="1"/>
  <c r="S318" i="4" s="1"/>
  <c r="N319" i="4"/>
  <c r="M319" i="4"/>
  <c r="O319" i="4" s="1"/>
  <c r="L320" i="4"/>
  <c r="J320" i="4"/>
  <c r="E321" i="4"/>
  <c r="R319" i="4" l="1"/>
  <c r="S319" i="4" s="1"/>
  <c r="M320" i="4"/>
  <c r="O320" i="4" s="1"/>
  <c r="N320" i="4"/>
  <c r="J321" i="4"/>
  <c r="L321" i="4"/>
  <c r="E322" i="4"/>
  <c r="L322" i="4" l="1"/>
  <c r="J322" i="4"/>
  <c r="M321" i="4"/>
  <c r="O321" i="4" s="1"/>
  <c r="N321" i="4"/>
  <c r="R320" i="4"/>
  <c r="S320" i="4" s="1"/>
  <c r="E323" i="4"/>
  <c r="R321" i="4" l="1"/>
  <c r="S321" i="4" s="1"/>
  <c r="L323" i="4"/>
  <c r="J323" i="4"/>
  <c r="N322" i="4"/>
  <c r="M322" i="4"/>
  <c r="O322" i="4" s="1"/>
  <c r="E324" i="4"/>
  <c r="R322" i="4" l="1"/>
  <c r="S322" i="4" s="1"/>
  <c r="L324" i="4"/>
  <c r="J324" i="4"/>
  <c r="N323" i="4"/>
  <c r="M323" i="4"/>
  <c r="O323" i="4" s="1"/>
  <c r="E325" i="4"/>
  <c r="R323" i="4" l="1"/>
  <c r="S323" i="4" s="1"/>
  <c r="L325" i="4"/>
  <c r="J325" i="4"/>
  <c r="N324" i="4"/>
  <c r="M324" i="4"/>
  <c r="O324" i="4" s="1"/>
  <c r="E326" i="4"/>
  <c r="R324" i="4" l="1"/>
  <c r="S324" i="4" s="1"/>
  <c r="M325" i="4"/>
  <c r="O325" i="4" s="1"/>
  <c r="N325" i="4"/>
  <c r="L326" i="4"/>
  <c r="J326" i="4"/>
  <c r="E327" i="4"/>
  <c r="M326" i="4" l="1"/>
  <c r="O326" i="4" s="1"/>
  <c r="N326" i="4"/>
  <c r="J327" i="4"/>
  <c r="L327" i="4"/>
  <c r="R325" i="4"/>
  <c r="S325" i="4" s="1"/>
  <c r="E328" i="4"/>
  <c r="L328" i="4" l="1"/>
  <c r="J328" i="4"/>
  <c r="M327" i="4"/>
  <c r="O327" i="4" s="1"/>
  <c r="N327" i="4"/>
  <c r="R326" i="4"/>
  <c r="S326" i="4" s="1"/>
  <c r="E329" i="4"/>
  <c r="R327" i="4" l="1"/>
  <c r="S327" i="4" s="1"/>
  <c r="M328" i="4"/>
  <c r="O328" i="4" s="1"/>
  <c r="N328" i="4"/>
  <c r="J329" i="4"/>
  <c r="L329" i="4"/>
  <c r="E330" i="4"/>
  <c r="M329" i="4" l="1"/>
  <c r="O329" i="4" s="1"/>
  <c r="N329" i="4"/>
  <c r="R328" i="4"/>
  <c r="S328" i="4" s="1"/>
  <c r="L330" i="4"/>
  <c r="J330" i="4"/>
  <c r="E331" i="4"/>
  <c r="R329" i="4" l="1"/>
  <c r="S329" i="4" s="1"/>
  <c r="N330" i="4"/>
  <c r="M330" i="4"/>
  <c r="O330" i="4" s="1"/>
  <c r="L331" i="4"/>
  <c r="J331" i="4"/>
  <c r="E332" i="4"/>
  <c r="R330" i="4" l="1"/>
  <c r="S330" i="4" s="1"/>
  <c r="N331" i="4"/>
  <c r="M331" i="4"/>
  <c r="O331" i="4" s="1"/>
  <c r="J332" i="4"/>
  <c r="L332" i="4"/>
  <c r="E333" i="4"/>
  <c r="R331" i="4" l="1"/>
  <c r="S331" i="4" s="1"/>
  <c r="N332" i="4"/>
  <c r="M332" i="4"/>
  <c r="O332" i="4" s="1"/>
  <c r="J333" i="4"/>
  <c r="L333" i="4"/>
  <c r="E334" i="4"/>
  <c r="R332" i="4" l="1"/>
  <c r="S332" i="4" s="1"/>
  <c r="L334" i="4"/>
  <c r="J334" i="4"/>
  <c r="N333" i="4"/>
  <c r="M333" i="4"/>
  <c r="O333" i="4" s="1"/>
  <c r="E335" i="4"/>
  <c r="R333" i="4" l="1"/>
  <c r="S333" i="4" s="1"/>
  <c r="L335" i="4"/>
  <c r="J335" i="4"/>
  <c r="M334" i="4"/>
  <c r="O334" i="4" s="1"/>
  <c r="N334" i="4"/>
  <c r="E336" i="4"/>
  <c r="L336" i="4" l="1"/>
  <c r="J336" i="4"/>
  <c r="R334" i="4"/>
  <c r="S334" i="4" s="1"/>
  <c r="N335" i="4"/>
  <c r="M335" i="4"/>
  <c r="O335" i="4" s="1"/>
  <c r="E337" i="4"/>
  <c r="R335" i="4" l="1"/>
  <c r="S335" i="4" s="1"/>
  <c r="J337" i="4"/>
  <c r="L337" i="4"/>
  <c r="M336" i="4"/>
  <c r="O336" i="4" s="1"/>
  <c r="N336" i="4"/>
  <c r="E338" i="4"/>
  <c r="L338" i="4" l="1"/>
  <c r="J338" i="4"/>
  <c r="N337" i="4"/>
  <c r="M337" i="4"/>
  <c r="O337" i="4" s="1"/>
  <c r="R336" i="4"/>
  <c r="S336" i="4" s="1"/>
  <c r="E339" i="4"/>
  <c r="R337" i="4" l="1"/>
  <c r="S337" i="4" s="1"/>
  <c r="N338" i="4"/>
  <c r="M338" i="4"/>
  <c r="O338" i="4" s="1"/>
  <c r="J339" i="4"/>
  <c r="L339" i="4"/>
  <c r="E340" i="4"/>
  <c r="R338" i="4" l="1"/>
  <c r="S338" i="4" s="1"/>
  <c r="N339" i="4"/>
  <c r="M339" i="4"/>
  <c r="O339" i="4" s="1"/>
  <c r="L340" i="4"/>
  <c r="J340" i="4"/>
  <c r="E341" i="4"/>
  <c r="L341" i="4" l="1"/>
  <c r="J341" i="4"/>
  <c r="N340" i="4"/>
  <c r="M340" i="4"/>
  <c r="O340" i="4" s="1"/>
  <c r="R339" i="4"/>
  <c r="S339" i="4" s="1"/>
  <c r="E342" i="4"/>
  <c r="R340" i="4" l="1"/>
  <c r="S340" i="4" s="1"/>
  <c r="M341" i="4"/>
  <c r="O341" i="4" s="1"/>
  <c r="N341" i="4"/>
  <c r="J342" i="4"/>
  <c r="L342" i="4"/>
  <c r="E343" i="4"/>
  <c r="R341" i="4" l="1"/>
  <c r="S341" i="4" s="1"/>
  <c r="N342" i="4"/>
  <c r="M342" i="4"/>
  <c r="O342" i="4" s="1"/>
  <c r="J343" i="4"/>
  <c r="L343" i="4"/>
  <c r="E344" i="4"/>
  <c r="R342" i="4" l="1"/>
  <c r="S342" i="4" s="1"/>
  <c r="N343" i="4"/>
  <c r="M343" i="4"/>
  <c r="O343" i="4" s="1"/>
  <c r="L344" i="4"/>
  <c r="J344" i="4"/>
  <c r="E345" i="4"/>
  <c r="M344" i="4" l="1"/>
  <c r="O344" i="4" s="1"/>
  <c r="N344" i="4"/>
  <c r="J345" i="4"/>
  <c r="L345" i="4"/>
  <c r="R343" i="4"/>
  <c r="S343" i="4" s="1"/>
  <c r="E346" i="4"/>
  <c r="R344" i="4" l="1"/>
  <c r="S344" i="4" s="1"/>
  <c r="L346" i="4"/>
  <c r="J346" i="4"/>
  <c r="N345" i="4"/>
  <c r="M345" i="4"/>
  <c r="O345" i="4" s="1"/>
  <c r="E347" i="4"/>
  <c r="R345" i="4" l="1"/>
  <c r="S345" i="4" s="1"/>
  <c r="L347" i="4"/>
  <c r="J347" i="4"/>
  <c r="M346" i="4"/>
  <c r="O346" i="4" s="1"/>
  <c r="N346" i="4"/>
  <c r="E348" i="4"/>
  <c r="R346" i="4" l="1"/>
  <c r="S346" i="4" s="1"/>
  <c r="L348" i="4"/>
  <c r="J348" i="4"/>
  <c r="N347" i="4"/>
  <c r="M347" i="4"/>
  <c r="O347" i="4" s="1"/>
  <c r="E349" i="4"/>
  <c r="J349" i="4" l="1"/>
  <c r="L349" i="4"/>
  <c r="R347" i="4"/>
  <c r="S347" i="4" s="1"/>
  <c r="N348" i="4"/>
  <c r="M348" i="4"/>
  <c r="O348" i="4" s="1"/>
  <c r="E350" i="4"/>
  <c r="R348" i="4" l="1"/>
  <c r="S348" i="4" s="1"/>
  <c r="N349" i="4"/>
  <c r="M349" i="4"/>
  <c r="O349" i="4" s="1"/>
  <c r="L350" i="4"/>
  <c r="J350" i="4"/>
  <c r="E351" i="4" l="1"/>
  <c r="J351" i="4" s="1"/>
  <c r="M350" i="4"/>
  <c r="O350" i="4" s="1"/>
  <c r="N350" i="4"/>
  <c r="R349" i="4"/>
  <c r="S349" i="4" s="1"/>
  <c r="E352" i="4"/>
  <c r="L351" i="4" l="1"/>
  <c r="M351" i="4" s="1"/>
  <c r="O351" i="4" s="1"/>
  <c r="R350" i="4"/>
  <c r="S350" i="4" s="1"/>
  <c r="L352" i="4"/>
  <c r="J352" i="4"/>
  <c r="E353" i="4"/>
  <c r="N351" i="4" l="1"/>
  <c r="R351" i="4" s="1"/>
  <c r="S351" i="4" s="1"/>
  <c r="J353" i="4"/>
  <c r="L353" i="4"/>
  <c r="N352" i="4"/>
  <c r="M352" i="4"/>
  <c r="O352" i="4" s="1"/>
  <c r="E354" i="4"/>
  <c r="R352" i="4" l="1"/>
  <c r="S352" i="4" s="1"/>
  <c r="N353" i="4"/>
  <c r="M353" i="4"/>
  <c r="O353" i="4" s="1"/>
  <c r="J354" i="4"/>
  <c r="L354" i="4"/>
  <c r="E355" i="4"/>
  <c r="J355" i="4" l="1"/>
  <c r="L355" i="4"/>
  <c r="N354" i="4"/>
  <c r="M354" i="4"/>
  <c r="O354" i="4" s="1"/>
  <c r="R353" i="4"/>
  <c r="S353" i="4" s="1"/>
  <c r="E356" i="4"/>
  <c r="R354" i="4" l="1"/>
  <c r="S354" i="4" s="1"/>
  <c r="J356" i="4"/>
  <c r="L356" i="4"/>
  <c r="N355" i="4"/>
  <c r="M355" i="4"/>
  <c r="O355" i="4" s="1"/>
  <c r="E357" i="4"/>
  <c r="J357" i="4" l="1"/>
  <c r="L357" i="4"/>
  <c r="N356" i="4"/>
  <c r="M356" i="4"/>
  <c r="O356" i="4" s="1"/>
  <c r="R355" i="4"/>
  <c r="S355" i="4" s="1"/>
  <c r="E358" i="4"/>
  <c r="R356" i="4" l="1"/>
  <c r="S356" i="4" s="1"/>
  <c r="M357" i="4"/>
  <c r="O357" i="4" s="1"/>
  <c r="N357" i="4"/>
  <c r="L358" i="4"/>
  <c r="J358" i="4"/>
  <c r="E359" i="4"/>
  <c r="R357" i="4" l="1"/>
  <c r="S357" i="4" s="1"/>
  <c r="J359" i="4"/>
  <c r="L359" i="4"/>
  <c r="N358" i="4"/>
  <c r="M358" i="4"/>
  <c r="O358" i="4" s="1"/>
  <c r="E360" i="4"/>
  <c r="R358" i="4" l="1"/>
  <c r="S358" i="4" s="1"/>
  <c r="N359" i="4"/>
  <c r="M359" i="4"/>
  <c r="O359" i="4" s="1"/>
  <c r="L360" i="4"/>
  <c r="J360" i="4"/>
  <c r="E361" i="4"/>
  <c r="M360" i="4" l="1"/>
  <c r="O360" i="4" s="1"/>
  <c r="N360" i="4"/>
  <c r="R359" i="4"/>
  <c r="S359" i="4" s="1"/>
  <c r="J361" i="4"/>
  <c r="L361" i="4"/>
  <c r="E362" i="4"/>
  <c r="N361" i="4" l="1"/>
  <c r="M361" i="4"/>
  <c r="O361" i="4" s="1"/>
  <c r="J362" i="4"/>
  <c r="L362" i="4"/>
  <c r="R360" i="4"/>
  <c r="S360" i="4" s="1"/>
  <c r="E363" i="4"/>
  <c r="N362" i="4" l="1"/>
  <c r="M362" i="4"/>
  <c r="O362" i="4" s="1"/>
  <c r="L363" i="4"/>
  <c r="J363" i="4"/>
  <c r="R361" i="4"/>
  <c r="S361" i="4" s="1"/>
  <c r="E364" i="4"/>
  <c r="N363" i="4" l="1"/>
  <c r="M363" i="4"/>
  <c r="O363" i="4" s="1"/>
  <c r="J364" i="4"/>
  <c r="L364" i="4"/>
  <c r="R362" i="4"/>
  <c r="S362" i="4" s="1"/>
  <c r="E365" i="4"/>
  <c r="R363" i="4" l="1"/>
  <c r="S363" i="4" s="1"/>
  <c r="N364" i="4"/>
  <c r="M364" i="4"/>
  <c r="O364" i="4" s="1"/>
  <c r="J365" i="4"/>
  <c r="L365" i="4"/>
  <c r="E366" i="4"/>
  <c r="R364" i="4" l="1"/>
  <c r="S364" i="4" s="1"/>
  <c r="J366" i="4"/>
  <c r="L366" i="4"/>
  <c r="N365" i="4"/>
  <c r="M365" i="4"/>
  <c r="O365" i="4" s="1"/>
  <c r="E367" i="4"/>
  <c r="M366" i="4" l="1"/>
  <c r="O366" i="4" s="1"/>
  <c r="N366" i="4"/>
  <c r="R365" i="4"/>
  <c r="S365" i="4" s="1"/>
  <c r="J367" i="4"/>
  <c r="L367" i="4"/>
  <c r="E368" i="4"/>
  <c r="R366" i="4" l="1"/>
  <c r="S366" i="4" s="1"/>
  <c r="N367" i="4"/>
  <c r="M367" i="4"/>
  <c r="O367" i="4" s="1"/>
  <c r="L368" i="4"/>
  <c r="J368" i="4"/>
  <c r="E369" i="4"/>
  <c r="R367" i="4" l="1"/>
  <c r="S367" i="4" s="1"/>
  <c r="N368" i="4"/>
  <c r="M368" i="4"/>
  <c r="O368" i="4" s="1"/>
  <c r="J369" i="4"/>
  <c r="L369" i="4"/>
  <c r="E370" i="4"/>
  <c r="R368" i="4" l="1"/>
  <c r="S368" i="4" s="1"/>
  <c r="J370" i="4"/>
  <c r="L370" i="4"/>
  <c r="N369" i="4"/>
  <c r="M369" i="4"/>
  <c r="O369" i="4" s="1"/>
  <c r="E371" i="4"/>
  <c r="R369" i="4" l="1"/>
  <c r="S369" i="4" s="1"/>
  <c r="N370" i="4"/>
  <c r="M370" i="4"/>
  <c r="O370" i="4" s="1"/>
  <c r="L371" i="4"/>
  <c r="J371" i="4"/>
  <c r="E372" i="4"/>
  <c r="R370" i="4" l="1"/>
  <c r="S370" i="4" s="1"/>
  <c r="L372" i="4"/>
  <c r="J372" i="4"/>
  <c r="N371" i="4"/>
  <c r="M371" i="4"/>
  <c r="O371" i="4" s="1"/>
  <c r="E373" i="4"/>
  <c r="R371" i="4" l="1"/>
  <c r="S371" i="4" s="1"/>
  <c r="J373" i="4"/>
  <c r="L373" i="4"/>
  <c r="N372" i="4"/>
  <c r="M372" i="4"/>
  <c r="O372" i="4" s="1"/>
  <c r="E374" i="4"/>
  <c r="R372" i="4" l="1"/>
  <c r="S372" i="4" s="1"/>
  <c r="N373" i="4"/>
  <c r="M373" i="4"/>
  <c r="O373" i="4" s="1"/>
  <c r="L374" i="4"/>
  <c r="J374" i="4"/>
  <c r="E375" i="4"/>
  <c r="L375" i="4" l="1"/>
  <c r="J375" i="4"/>
  <c r="N374" i="4"/>
  <c r="M374" i="4"/>
  <c r="O374" i="4" s="1"/>
  <c r="R373" i="4"/>
  <c r="S373" i="4" s="1"/>
  <c r="E376" i="4"/>
  <c r="R374" i="4" l="1"/>
  <c r="S374" i="4" s="1"/>
  <c r="L376" i="4"/>
  <c r="J376" i="4"/>
  <c r="N375" i="4"/>
  <c r="M375" i="4"/>
  <c r="O375" i="4" s="1"/>
  <c r="E377" i="4"/>
  <c r="R375" i="4" l="1"/>
  <c r="S375" i="4" s="1"/>
  <c r="M376" i="4"/>
  <c r="O376" i="4" s="1"/>
  <c r="N376" i="4"/>
  <c r="L377" i="4"/>
  <c r="J377" i="4"/>
  <c r="E378" i="4"/>
  <c r="J378" i="4" l="1"/>
  <c r="L378" i="4"/>
  <c r="N377" i="4"/>
  <c r="M377" i="4"/>
  <c r="O377" i="4" s="1"/>
  <c r="R376" i="4"/>
  <c r="S376" i="4" s="1"/>
  <c r="E379" i="4"/>
  <c r="R377" i="4" l="1"/>
  <c r="S377" i="4" s="1"/>
  <c r="J379" i="4"/>
  <c r="L379" i="4"/>
  <c r="N378" i="4"/>
  <c r="M378" i="4"/>
  <c r="O378" i="4" s="1"/>
  <c r="E380" i="4"/>
  <c r="R378" i="4" l="1"/>
  <c r="S378" i="4" s="1"/>
  <c r="N379" i="4"/>
  <c r="M379" i="4"/>
  <c r="O379" i="4" s="1"/>
  <c r="J380" i="4"/>
  <c r="L380" i="4"/>
  <c r="E381" i="4"/>
  <c r="J381" i="4" l="1"/>
  <c r="L381" i="4"/>
  <c r="N380" i="4"/>
  <c r="M380" i="4"/>
  <c r="O380" i="4" s="1"/>
  <c r="R379" i="4"/>
  <c r="S379" i="4" s="1"/>
  <c r="E382" i="4"/>
  <c r="L382" i="4" l="1"/>
  <c r="J382" i="4"/>
  <c r="N381" i="4"/>
  <c r="M381" i="4"/>
  <c r="O381" i="4" s="1"/>
  <c r="R380" i="4"/>
  <c r="S380" i="4" s="1"/>
  <c r="E383" i="4"/>
  <c r="L383" i="4" l="1"/>
  <c r="J383" i="4"/>
  <c r="R381" i="4"/>
  <c r="S381" i="4" s="1"/>
  <c r="N382" i="4"/>
  <c r="M382" i="4"/>
  <c r="O382" i="4" s="1"/>
  <c r="E384" i="4" l="1"/>
  <c r="R382" i="4"/>
  <c r="S382" i="4" s="1"/>
  <c r="N383" i="4"/>
  <c r="M383" i="4"/>
  <c r="O383" i="4" s="1"/>
  <c r="R383" i="4" l="1"/>
  <c r="S383" i="4" s="1"/>
  <c r="E385" i="4"/>
  <c r="L384" i="4"/>
  <c r="J384" i="4"/>
  <c r="M384" i="4" l="1"/>
  <c r="O384" i="4" s="1"/>
  <c r="N384" i="4"/>
  <c r="J385" i="4"/>
  <c r="L385" i="4"/>
  <c r="E386" i="4"/>
  <c r="R384" i="4" l="1"/>
  <c r="S384" i="4" s="1"/>
  <c r="N385" i="4"/>
  <c r="M385" i="4"/>
  <c r="O385" i="4" s="1"/>
  <c r="J386" i="4"/>
  <c r="L386" i="4"/>
  <c r="E387" i="4"/>
  <c r="J387" i="4" l="1"/>
  <c r="L387" i="4"/>
  <c r="E388" i="4"/>
  <c r="R385" i="4"/>
  <c r="S385" i="4" s="1"/>
  <c r="N386" i="4"/>
  <c r="M386" i="4"/>
  <c r="O386" i="4" s="1"/>
  <c r="R386" i="4" l="1"/>
  <c r="S386" i="4" s="1"/>
  <c r="N387" i="4"/>
  <c r="M387" i="4"/>
  <c r="O387" i="4" s="1"/>
  <c r="J388" i="4"/>
  <c r="L388" i="4"/>
  <c r="E389" i="4"/>
  <c r="E390" i="4" l="1"/>
  <c r="L389" i="4"/>
  <c r="J389" i="4"/>
  <c r="N388" i="4"/>
  <c r="M388" i="4"/>
  <c r="O388" i="4" s="1"/>
  <c r="R387" i="4"/>
  <c r="S387" i="4" s="1"/>
  <c r="R388" i="4" l="1"/>
  <c r="S388" i="4" s="1"/>
  <c r="L390" i="4"/>
  <c r="J390" i="4"/>
  <c r="E391" i="4"/>
  <c r="N389" i="4"/>
  <c r="M389" i="4"/>
  <c r="O389" i="4" s="1"/>
  <c r="N390" i="4" l="1"/>
  <c r="M390" i="4"/>
  <c r="O390" i="4" s="1"/>
  <c r="E392" i="4"/>
  <c r="R389" i="4"/>
  <c r="S389" i="4" s="1"/>
  <c r="J391" i="4"/>
  <c r="L391" i="4"/>
  <c r="E393" i="4" l="1"/>
  <c r="M391" i="4"/>
  <c r="O391" i="4" s="1"/>
  <c r="N391" i="4"/>
  <c r="R390" i="4"/>
  <c r="S390" i="4" s="1"/>
  <c r="L392" i="4"/>
  <c r="J392" i="4"/>
  <c r="R391" i="4" l="1"/>
  <c r="S391" i="4" s="1"/>
  <c r="N392" i="4"/>
  <c r="M392" i="4"/>
  <c r="O392" i="4" s="1"/>
  <c r="L393" i="4"/>
  <c r="J393" i="4"/>
  <c r="E394" i="4"/>
  <c r="R392" i="4" l="1"/>
  <c r="S392" i="4" s="1"/>
  <c r="E395" i="4"/>
  <c r="M393" i="4"/>
  <c r="O393" i="4" s="1"/>
  <c r="N393" i="4"/>
  <c r="L394" i="4"/>
  <c r="J394" i="4"/>
  <c r="R393" i="4" l="1"/>
  <c r="S393" i="4" s="1"/>
  <c r="E396" i="4"/>
  <c r="J395" i="4"/>
  <c r="L395" i="4"/>
  <c r="M394" i="4"/>
  <c r="O394" i="4" s="1"/>
  <c r="N394" i="4"/>
  <c r="R394" i="4" l="1"/>
  <c r="S394" i="4" s="1"/>
  <c r="J396" i="4"/>
  <c r="L396" i="4"/>
  <c r="M395" i="4"/>
  <c r="O395" i="4" s="1"/>
  <c r="N395" i="4"/>
  <c r="E397" i="4"/>
  <c r="J397" i="4" l="1"/>
  <c r="L397" i="4"/>
  <c r="E398" i="4"/>
  <c r="N396" i="4"/>
  <c r="M396" i="4"/>
  <c r="O396" i="4" s="1"/>
  <c r="R395" i="4"/>
  <c r="S395" i="4" s="1"/>
  <c r="R396" i="4" l="1"/>
  <c r="S396" i="4" s="1"/>
  <c r="J398" i="4"/>
  <c r="L398" i="4"/>
  <c r="M397" i="4"/>
  <c r="O397" i="4" s="1"/>
  <c r="N397" i="4"/>
  <c r="E399" i="4"/>
  <c r="R397" i="4" l="1"/>
  <c r="S397" i="4" s="1"/>
  <c r="E400" i="4"/>
  <c r="N398" i="4"/>
  <c r="M398" i="4"/>
  <c r="O398" i="4" s="1"/>
  <c r="J399" i="4"/>
  <c r="L399" i="4"/>
  <c r="R398" i="4" l="1"/>
  <c r="S398" i="4" s="1"/>
  <c r="L400" i="4"/>
  <c r="J400" i="4"/>
  <c r="N399" i="4"/>
  <c r="M399" i="4"/>
  <c r="O399" i="4" s="1"/>
  <c r="E401" i="4"/>
  <c r="R399" i="4" l="1"/>
  <c r="S399" i="4" s="1"/>
  <c r="M400" i="4"/>
  <c r="O400" i="4" s="1"/>
  <c r="N400" i="4"/>
  <c r="L401" i="4"/>
  <c r="J401" i="4"/>
  <c r="E402" i="4"/>
  <c r="R400" i="4" l="1"/>
  <c r="S400" i="4" s="1"/>
  <c r="M401" i="4"/>
  <c r="O401" i="4" s="1"/>
  <c r="N401" i="4"/>
  <c r="L402" i="4"/>
  <c r="J402" i="4"/>
  <c r="E403" i="4"/>
  <c r="R401" i="4" l="1"/>
  <c r="S401" i="4" s="1"/>
  <c r="L403" i="4"/>
  <c r="J403" i="4"/>
  <c r="E404" i="4"/>
  <c r="N402" i="4"/>
  <c r="M402" i="4"/>
  <c r="O402" i="4" s="1"/>
  <c r="L404" i="4" l="1"/>
  <c r="J404" i="4"/>
  <c r="E405" i="4"/>
  <c r="N403" i="4"/>
  <c r="M403" i="4"/>
  <c r="O403" i="4" s="1"/>
  <c r="R402" i="4"/>
  <c r="S402" i="4" s="1"/>
  <c r="R403" i="4" l="1"/>
  <c r="S403" i="4" s="1"/>
  <c r="E406" i="4"/>
  <c r="L405" i="4"/>
  <c r="J405" i="4"/>
  <c r="N404" i="4"/>
  <c r="M404" i="4"/>
  <c r="O404" i="4" s="1"/>
  <c r="R404" i="4" l="1"/>
  <c r="S404" i="4" s="1"/>
  <c r="N405" i="4"/>
  <c r="M405" i="4"/>
  <c r="O405" i="4" s="1"/>
  <c r="L406" i="4"/>
  <c r="J406" i="4"/>
  <c r="E407" i="4"/>
  <c r="E408" i="4" l="1"/>
  <c r="N406" i="4"/>
  <c r="M406" i="4"/>
  <c r="O406" i="4" s="1"/>
  <c r="L407" i="4"/>
  <c r="J407" i="4"/>
  <c r="R405" i="4"/>
  <c r="S405" i="4" s="1"/>
  <c r="L408" i="4" l="1"/>
  <c r="J408" i="4"/>
  <c r="E409" i="4"/>
  <c r="R406" i="4"/>
  <c r="S406" i="4" s="1"/>
  <c r="M407" i="4"/>
  <c r="O407" i="4" s="1"/>
  <c r="N407" i="4"/>
  <c r="E410" i="4" l="1"/>
  <c r="J409" i="4"/>
  <c r="L409" i="4"/>
  <c r="R407" i="4"/>
  <c r="S407" i="4" s="1"/>
  <c r="M408" i="4"/>
  <c r="O408" i="4" s="1"/>
  <c r="N408" i="4"/>
  <c r="M409" i="4" l="1"/>
  <c r="O409" i="4" s="1"/>
  <c r="N409" i="4"/>
  <c r="R408" i="4"/>
  <c r="S408" i="4" s="1"/>
  <c r="L410" i="4"/>
  <c r="J410" i="4"/>
  <c r="E411" i="4"/>
  <c r="R409" i="4" l="1"/>
  <c r="S409" i="4" s="1"/>
  <c r="E412" i="4"/>
  <c r="J411" i="4"/>
  <c r="L411" i="4"/>
  <c r="M410" i="4"/>
  <c r="O410" i="4" s="1"/>
  <c r="N410" i="4"/>
  <c r="R410" i="4" l="1"/>
  <c r="S410" i="4" s="1"/>
  <c r="N411" i="4"/>
  <c r="M411" i="4"/>
  <c r="O411" i="4" s="1"/>
  <c r="E413" i="4"/>
  <c r="L412" i="4"/>
  <c r="J412" i="4"/>
  <c r="E414" i="4" l="1"/>
  <c r="N412" i="4"/>
  <c r="M412" i="4"/>
  <c r="O412" i="4" s="1"/>
  <c r="J413" i="4"/>
  <c r="L413" i="4"/>
  <c r="R411" i="4"/>
  <c r="S411" i="4" s="1"/>
  <c r="L414" i="4" l="1"/>
  <c r="J414" i="4"/>
  <c r="E415" i="4"/>
  <c r="R412" i="4"/>
  <c r="S412" i="4" s="1"/>
  <c r="N413" i="4"/>
  <c r="M413" i="4"/>
  <c r="O413" i="4" s="1"/>
  <c r="E416" i="4" l="1"/>
  <c r="R413" i="4"/>
  <c r="S413" i="4" s="1"/>
  <c r="L415" i="4"/>
  <c r="J415" i="4"/>
  <c r="M414" i="4"/>
  <c r="O414" i="4" s="1"/>
  <c r="N414" i="4"/>
  <c r="E417" i="4" l="1"/>
  <c r="L416" i="4"/>
  <c r="J416" i="4"/>
  <c r="R414" i="4"/>
  <c r="S414" i="4" s="1"/>
  <c r="N415" i="4"/>
  <c r="M415" i="4"/>
  <c r="O415" i="4" s="1"/>
  <c r="M416" i="4" l="1"/>
  <c r="O416" i="4" s="1"/>
  <c r="N416" i="4"/>
  <c r="J417" i="4"/>
  <c r="L417" i="4"/>
  <c r="E418" i="4"/>
  <c r="R415" i="4"/>
  <c r="S415" i="4" s="1"/>
  <c r="R416" i="4" l="1"/>
  <c r="S416" i="4" s="1"/>
  <c r="E419" i="4"/>
  <c r="J418" i="4"/>
  <c r="L418" i="4"/>
  <c r="N417" i="4"/>
  <c r="M417" i="4"/>
  <c r="O417" i="4" s="1"/>
  <c r="L419" i="4" l="1"/>
  <c r="J419" i="4"/>
  <c r="E420" i="4"/>
  <c r="R417" i="4"/>
  <c r="S417" i="4" s="1"/>
  <c r="N418" i="4"/>
  <c r="M418" i="4"/>
  <c r="O418" i="4" s="1"/>
  <c r="E421" i="4" l="1"/>
  <c r="N419" i="4"/>
  <c r="M419" i="4"/>
  <c r="O419" i="4" s="1"/>
  <c r="L420" i="4"/>
  <c r="J420" i="4"/>
  <c r="R418" i="4"/>
  <c r="S418" i="4" s="1"/>
  <c r="R419" i="4" l="1"/>
  <c r="S419" i="4" s="1"/>
  <c r="J421" i="4"/>
  <c r="L421" i="4"/>
  <c r="E422" i="4"/>
  <c r="N420" i="4"/>
  <c r="M420" i="4"/>
  <c r="O420" i="4" s="1"/>
  <c r="R420" i="4" l="1"/>
  <c r="S420" i="4" s="1"/>
  <c r="E423" i="4"/>
  <c r="L422" i="4"/>
  <c r="J422" i="4"/>
  <c r="N421" i="4"/>
  <c r="M421" i="4"/>
  <c r="O421" i="4" s="1"/>
  <c r="R421" i="4" l="1"/>
  <c r="S421" i="4" s="1"/>
  <c r="M422" i="4"/>
  <c r="O422" i="4" s="1"/>
  <c r="N422" i="4"/>
  <c r="J423" i="4"/>
  <c r="L423" i="4"/>
  <c r="E424" i="4"/>
  <c r="R422" i="4" l="1"/>
  <c r="S422" i="4" s="1"/>
  <c r="L424" i="4"/>
  <c r="J424" i="4"/>
  <c r="E425" i="4"/>
  <c r="M423" i="4"/>
  <c r="O423" i="4" s="1"/>
  <c r="N423" i="4"/>
  <c r="R423" i="4" l="1"/>
  <c r="S423" i="4" s="1"/>
  <c r="M424" i="4"/>
  <c r="O424" i="4" s="1"/>
  <c r="N424" i="4"/>
  <c r="E426" i="4"/>
  <c r="J425" i="4"/>
  <c r="L425" i="4"/>
  <c r="N425" i="4" l="1"/>
  <c r="M425" i="4"/>
  <c r="O425" i="4" s="1"/>
  <c r="E427" i="4"/>
  <c r="R424" i="4"/>
  <c r="S424" i="4" s="1"/>
  <c r="L426" i="4"/>
  <c r="J426" i="4"/>
  <c r="R425" i="4" l="1"/>
  <c r="S425" i="4" s="1"/>
  <c r="L427" i="4"/>
  <c r="J427" i="4"/>
  <c r="E428" i="4"/>
  <c r="M426" i="4"/>
  <c r="O426" i="4" s="1"/>
  <c r="N426" i="4"/>
  <c r="R426" i="4" l="1"/>
  <c r="S426" i="4" s="1"/>
  <c r="N427" i="4"/>
  <c r="M427" i="4"/>
  <c r="O427" i="4" s="1"/>
  <c r="E429" i="4"/>
  <c r="L428" i="4"/>
  <c r="J428" i="4"/>
  <c r="M428" i="4" l="1"/>
  <c r="O428" i="4" s="1"/>
  <c r="N428" i="4"/>
  <c r="R427" i="4"/>
  <c r="S427" i="4" s="1"/>
  <c r="J429" i="4"/>
  <c r="L429" i="4"/>
  <c r="E430" i="4"/>
  <c r="N429" i="4" l="1"/>
  <c r="M429" i="4"/>
  <c r="O429" i="4" s="1"/>
  <c r="J430" i="4"/>
  <c r="L430" i="4"/>
  <c r="E431" i="4"/>
  <c r="R428" i="4"/>
  <c r="S428" i="4" s="1"/>
  <c r="R429" i="4" l="1"/>
  <c r="S429" i="4" s="1"/>
  <c r="M430" i="4"/>
  <c r="O430" i="4" s="1"/>
  <c r="N430" i="4"/>
  <c r="E432" i="4"/>
  <c r="J431" i="4"/>
  <c r="L431" i="4"/>
  <c r="N431" i="4" l="1"/>
  <c r="M431" i="4"/>
  <c r="O431" i="4" s="1"/>
  <c r="E433" i="4"/>
  <c r="J432" i="4"/>
  <c r="L432" i="4"/>
  <c r="R430" i="4"/>
  <c r="S430" i="4" s="1"/>
  <c r="R431" i="4" l="1"/>
  <c r="S431" i="4" s="1"/>
  <c r="L433" i="4"/>
  <c r="J433" i="4"/>
  <c r="E434" i="4"/>
  <c r="M432" i="4"/>
  <c r="O432" i="4" s="1"/>
  <c r="N432" i="4"/>
  <c r="R432" i="4" l="1"/>
  <c r="S432" i="4" s="1"/>
  <c r="J434" i="4"/>
  <c r="L434" i="4"/>
  <c r="E435" i="4"/>
  <c r="N433" i="4"/>
  <c r="M433" i="4"/>
  <c r="O433" i="4" s="1"/>
  <c r="R433" i="4" l="1"/>
  <c r="S433" i="4" s="1"/>
  <c r="J435" i="4"/>
  <c r="L435" i="4"/>
  <c r="E436" i="4"/>
  <c r="N434" i="4"/>
  <c r="M434" i="4"/>
  <c r="O434" i="4" s="1"/>
  <c r="J436" i="4" l="1"/>
  <c r="L436" i="4"/>
  <c r="E437" i="4"/>
  <c r="M435" i="4"/>
  <c r="O435" i="4" s="1"/>
  <c r="N435" i="4"/>
  <c r="R434" i="4"/>
  <c r="S434" i="4" s="1"/>
  <c r="L437" i="4" l="1"/>
  <c r="J437" i="4"/>
  <c r="N436" i="4"/>
  <c r="M436" i="4"/>
  <c r="O436" i="4" s="1"/>
  <c r="E438" i="4"/>
  <c r="R435" i="4"/>
  <c r="S435" i="4" s="1"/>
  <c r="J438" i="4" l="1"/>
  <c r="L438" i="4"/>
  <c r="E439" i="4"/>
  <c r="N437" i="4"/>
  <c r="M437" i="4"/>
  <c r="O437" i="4" s="1"/>
  <c r="R436" i="4"/>
  <c r="S436" i="4" s="1"/>
  <c r="J439" i="4" l="1"/>
  <c r="L439" i="4"/>
  <c r="E440" i="4"/>
  <c r="R437" i="4"/>
  <c r="S437" i="4" s="1"/>
  <c r="N438" i="4"/>
  <c r="M438" i="4"/>
  <c r="O438" i="4" s="1"/>
  <c r="E441" i="4" l="1"/>
  <c r="J440" i="4"/>
  <c r="L440" i="4"/>
  <c r="N439" i="4"/>
  <c r="M439" i="4"/>
  <c r="O439" i="4" s="1"/>
  <c r="R438" i="4"/>
  <c r="S438" i="4" s="1"/>
  <c r="J441" i="4" l="1"/>
  <c r="L441" i="4"/>
  <c r="E442" i="4"/>
  <c r="R439" i="4"/>
  <c r="S439" i="4" s="1"/>
  <c r="M440" i="4"/>
  <c r="O440" i="4" s="1"/>
  <c r="N440" i="4"/>
  <c r="R440" i="4" l="1"/>
  <c r="S440" i="4" s="1"/>
  <c r="L442" i="4"/>
  <c r="J442" i="4"/>
  <c r="M441" i="4"/>
  <c r="O441" i="4" s="1"/>
  <c r="N441" i="4"/>
  <c r="E443" i="4"/>
  <c r="R441" i="4" l="1"/>
  <c r="S441" i="4" s="1"/>
  <c r="N442" i="4"/>
  <c r="M442" i="4"/>
  <c r="O442" i="4" s="1"/>
  <c r="E444" i="4"/>
  <c r="J443" i="4"/>
  <c r="L443" i="4"/>
  <c r="J444" i="4" l="1"/>
  <c r="L444" i="4"/>
  <c r="M443" i="4"/>
  <c r="O443" i="4" s="1"/>
  <c r="N443" i="4"/>
  <c r="E445" i="4"/>
  <c r="R442" i="4"/>
  <c r="S442" i="4" s="1"/>
  <c r="R443" i="4" l="1"/>
  <c r="S443" i="4" s="1"/>
  <c r="E446" i="4"/>
  <c r="L445" i="4"/>
  <c r="J445" i="4"/>
  <c r="N444" i="4"/>
  <c r="M444" i="4"/>
  <c r="O444" i="4" s="1"/>
  <c r="N445" i="4" l="1"/>
  <c r="M445" i="4"/>
  <c r="O445" i="4" s="1"/>
  <c r="L446" i="4"/>
  <c r="J446" i="4"/>
  <c r="R444" i="4"/>
  <c r="S444" i="4" s="1"/>
  <c r="E447" i="4"/>
  <c r="E448" i="4" l="1"/>
  <c r="R445" i="4"/>
  <c r="S445" i="4" s="1"/>
  <c r="J447" i="4"/>
  <c r="L447" i="4"/>
  <c r="N446" i="4"/>
  <c r="M446" i="4"/>
  <c r="O446" i="4" s="1"/>
  <c r="R446" i="4" l="1"/>
  <c r="S446" i="4" s="1"/>
  <c r="M447" i="4"/>
  <c r="O447" i="4" s="1"/>
  <c r="N447" i="4"/>
  <c r="J448" i="4"/>
  <c r="L448" i="4"/>
  <c r="E449" i="4"/>
  <c r="R447" i="4" l="1"/>
  <c r="S447" i="4" s="1"/>
  <c r="J449" i="4"/>
  <c r="L449" i="4"/>
  <c r="E450" i="4"/>
  <c r="M448" i="4"/>
  <c r="O448" i="4" s="1"/>
  <c r="N448" i="4"/>
  <c r="R448" i="4" l="1"/>
  <c r="S448" i="4" s="1"/>
  <c r="N449" i="4"/>
  <c r="M449" i="4"/>
  <c r="O449" i="4" s="1"/>
  <c r="L450" i="4"/>
  <c r="J450" i="4"/>
  <c r="E451" i="4"/>
  <c r="R449" i="4" l="1"/>
  <c r="S449" i="4" s="1"/>
  <c r="E452" i="4"/>
  <c r="N450" i="4"/>
  <c r="M450" i="4"/>
  <c r="O450" i="4" s="1"/>
  <c r="J451" i="4"/>
  <c r="L451" i="4"/>
  <c r="R450" i="4" l="1"/>
  <c r="S450" i="4" s="1"/>
  <c r="J452" i="4"/>
  <c r="L452" i="4"/>
  <c r="M451" i="4"/>
  <c r="O451" i="4" s="1"/>
  <c r="N451" i="4"/>
  <c r="E453" i="4"/>
  <c r="R451" i="4" l="1"/>
  <c r="S451" i="4" s="1"/>
  <c r="N452" i="4"/>
  <c r="M452" i="4"/>
  <c r="O452" i="4" s="1"/>
  <c r="J453" i="4"/>
  <c r="L453" i="4"/>
  <c r="E454" i="4"/>
  <c r="J454" i="4" l="1"/>
  <c r="L454" i="4"/>
  <c r="E455" i="4"/>
  <c r="M453" i="4"/>
  <c r="O453" i="4" s="1"/>
  <c r="N453" i="4"/>
  <c r="R452" i="4"/>
  <c r="S452" i="4" s="1"/>
  <c r="J455" i="4" l="1"/>
  <c r="L455" i="4"/>
  <c r="E456" i="4"/>
  <c r="N454" i="4"/>
  <c r="M454" i="4"/>
  <c r="O454" i="4" s="1"/>
  <c r="R453" i="4"/>
  <c r="S453" i="4" s="1"/>
  <c r="R454" i="4" l="1"/>
  <c r="S454" i="4" s="1"/>
  <c r="J456" i="4"/>
  <c r="L456" i="4"/>
  <c r="E457" i="4"/>
  <c r="N455" i="4"/>
  <c r="M455" i="4"/>
  <c r="O455" i="4" s="1"/>
  <c r="M456" i="4" l="1"/>
  <c r="O456" i="4" s="1"/>
  <c r="N456" i="4"/>
  <c r="L457" i="4"/>
  <c r="J457" i="4"/>
  <c r="E458" i="4"/>
  <c r="R455" i="4"/>
  <c r="S455" i="4" s="1"/>
  <c r="R456" i="4" l="1"/>
  <c r="S456" i="4" s="1"/>
  <c r="M457" i="4"/>
  <c r="O457" i="4" s="1"/>
  <c r="N457" i="4"/>
  <c r="E459" i="4"/>
  <c r="L458" i="4"/>
  <c r="J458" i="4"/>
  <c r="R457" i="4" l="1"/>
  <c r="S457" i="4" s="1"/>
  <c r="E460" i="4"/>
  <c r="J459" i="4"/>
  <c r="L459" i="4"/>
  <c r="N458" i="4"/>
  <c r="M458" i="4"/>
  <c r="O458" i="4" s="1"/>
  <c r="R458" i="4" l="1"/>
  <c r="S458" i="4" s="1"/>
  <c r="N459" i="4"/>
  <c r="M459" i="4"/>
  <c r="O459" i="4" s="1"/>
  <c r="E461" i="4"/>
  <c r="J460" i="4"/>
  <c r="L460" i="4"/>
  <c r="L461" i="4" l="1"/>
  <c r="J461" i="4"/>
  <c r="E462" i="4"/>
  <c r="N460" i="4"/>
  <c r="M460" i="4"/>
  <c r="O460" i="4" s="1"/>
  <c r="R459" i="4"/>
  <c r="S459" i="4" s="1"/>
  <c r="N461" i="4" l="1"/>
  <c r="M461" i="4"/>
  <c r="O461" i="4" s="1"/>
  <c r="J462" i="4"/>
  <c r="L462" i="4"/>
  <c r="E463" i="4"/>
  <c r="R460" i="4"/>
  <c r="S460" i="4" s="1"/>
  <c r="M462" i="4" l="1"/>
  <c r="O462" i="4" s="1"/>
  <c r="N462" i="4"/>
  <c r="J463" i="4"/>
  <c r="L463" i="4"/>
  <c r="R461" i="4"/>
  <c r="S461" i="4" s="1"/>
  <c r="E464" i="4"/>
  <c r="R462" i="4" l="1"/>
  <c r="S462" i="4" s="1"/>
  <c r="N463" i="4"/>
  <c r="M463" i="4"/>
  <c r="O463" i="4" s="1"/>
  <c r="J464" i="4"/>
  <c r="L464" i="4"/>
  <c r="E465" i="4"/>
  <c r="N464" i="4" l="1"/>
  <c r="M464" i="4"/>
  <c r="O464" i="4" s="1"/>
  <c r="E466" i="4"/>
  <c r="R463" i="4"/>
  <c r="S463" i="4" s="1"/>
  <c r="J465" i="4"/>
  <c r="L465" i="4"/>
  <c r="M465" i="4" l="1"/>
  <c r="O465" i="4" s="1"/>
  <c r="N465" i="4"/>
  <c r="E467" i="4"/>
  <c r="R464" i="4"/>
  <c r="S464" i="4" s="1"/>
  <c r="L466" i="4"/>
  <c r="J466" i="4"/>
  <c r="R465" i="4" l="1"/>
  <c r="S465" i="4" s="1"/>
  <c r="N466" i="4"/>
  <c r="M466" i="4"/>
  <c r="O466" i="4" s="1"/>
  <c r="J467" i="4"/>
  <c r="L467" i="4"/>
  <c r="E468" i="4"/>
  <c r="R466" i="4" l="1"/>
  <c r="S466" i="4" s="1"/>
  <c r="E469" i="4"/>
  <c r="N467" i="4"/>
  <c r="M467" i="4"/>
  <c r="O467" i="4" s="1"/>
  <c r="J468" i="4"/>
  <c r="L468" i="4"/>
  <c r="R467" i="4" l="1"/>
  <c r="S467" i="4" s="1"/>
  <c r="E470" i="4"/>
  <c r="N468" i="4"/>
  <c r="M468" i="4"/>
  <c r="O468" i="4" s="1"/>
  <c r="L469" i="4"/>
  <c r="J469" i="4"/>
  <c r="L470" i="4" l="1"/>
  <c r="J470" i="4"/>
  <c r="N469" i="4"/>
  <c r="M469" i="4"/>
  <c r="O469" i="4" s="1"/>
  <c r="R468" i="4"/>
  <c r="S468" i="4" s="1"/>
  <c r="E471" i="4"/>
  <c r="N470" i="4" l="1"/>
  <c r="M470" i="4"/>
  <c r="O470" i="4" s="1"/>
  <c r="R469" i="4"/>
  <c r="S469" i="4" s="1"/>
  <c r="E472" i="4"/>
  <c r="J471" i="4"/>
  <c r="L471" i="4"/>
  <c r="R470" i="4" l="1"/>
  <c r="S470" i="4" s="1"/>
  <c r="E473" i="4"/>
  <c r="J472" i="4"/>
  <c r="L472" i="4"/>
  <c r="M471" i="4"/>
  <c r="O471" i="4" s="1"/>
  <c r="N471" i="4"/>
  <c r="R471" i="4" l="1"/>
  <c r="S471" i="4" s="1"/>
  <c r="J473" i="4"/>
  <c r="L473" i="4"/>
  <c r="N472" i="4"/>
  <c r="M472" i="4"/>
  <c r="O472" i="4" s="1"/>
  <c r="E474" i="4"/>
  <c r="R472" i="4" l="1"/>
  <c r="S472" i="4" s="1"/>
  <c r="L474" i="4"/>
  <c r="J474" i="4"/>
  <c r="E475" i="4"/>
  <c r="N473" i="4"/>
  <c r="M473" i="4"/>
  <c r="O473" i="4" s="1"/>
  <c r="R473" i="4" l="1"/>
  <c r="S473" i="4" s="1"/>
  <c r="E476" i="4"/>
  <c r="J475" i="4"/>
  <c r="L475" i="4"/>
  <c r="N474" i="4"/>
  <c r="M474" i="4"/>
  <c r="O474" i="4" s="1"/>
  <c r="R474" i="4" l="1"/>
  <c r="S474" i="4" s="1"/>
  <c r="L476" i="4"/>
  <c r="J476" i="4"/>
  <c r="E477" i="4"/>
  <c r="M475" i="4"/>
  <c r="O475" i="4" s="1"/>
  <c r="N475" i="4"/>
  <c r="R475" i="4" l="1"/>
  <c r="S475" i="4" s="1"/>
  <c r="E478" i="4"/>
  <c r="M476" i="4"/>
  <c r="O476" i="4" s="1"/>
  <c r="N476" i="4"/>
  <c r="L477" i="4"/>
  <c r="J477" i="4"/>
  <c r="R476" i="4" l="1"/>
  <c r="S476" i="4" s="1"/>
  <c r="N477" i="4"/>
  <c r="M477" i="4"/>
  <c r="O477" i="4" s="1"/>
  <c r="L478" i="4"/>
  <c r="J478" i="4"/>
  <c r="E479" i="4"/>
  <c r="J479" i="4" l="1"/>
  <c r="L479" i="4"/>
  <c r="E480" i="4"/>
  <c r="N478" i="4"/>
  <c r="M478" i="4"/>
  <c r="O478" i="4" s="1"/>
  <c r="R477" i="4"/>
  <c r="S477" i="4" s="1"/>
  <c r="L480" i="4" l="1"/>
  <c r="J480" i="4"/>
  <c r="E481" i="4"/>
  <c r="R478" i="4"/>
  <c r="S478" i="4" s="1"/>
  <c r="M479" i="4"/>
  <c r="O479" i="4" s="1"/>
  <c r="N479" i="4"/>
  <c r="R479" i="4" l="1"/>
  <c r="S479" i="4" s="1"/>
  <c r="J481" i="4"/>
  <c r="L481" i="4"/>
  <c r="E482" i="4"/>
  <c r="M480" i="4"/>
  <c r="O480" i="4" s="1"/>
  <c r="N480" i="4"/>
  <c r="R480" i="4" l="1"/>
  <c r="S480" i="4" s="1"/>
  <c r="L482" i="4"/>
  <c r="J482" i="4"/>
  <c r="E483" i="4"/>
  <c r="M481" i="4"/>
  <c r="O481" i="4" s="1"/>
  <c r="N481" i="4"/>
  <c r="R481" i="4" l="1"/>
  <c r="S481" i="4" s="1"/>
  <c r="J483" i="4"/>
  <c r="L483" i="4"/>
  <c r="E484" i="4"/>
  <c r="N482" i="4"/>
  <c r="M482" i="4"/>
  <c r="O482" i="4" s="1"/>
  <c r="R482" i="4" l="1"/>
  <c r="S482" i="4" s="1"/>
  <c r="E485" i="4"/>
  <c r="M483" i="4"/>
  <c r="O483" i="4" s="1"/>
  <c r="N483" i="4"/>
  <c r="J484" i="4"/>
  <c r="L484" i="4"/>
  <c r="R483" i="4" l="1"/>
  <c r="S483" i="4" s="1"/>
  <c r="N484" i="4"/>
  <c r="M484" i="4"/>
  <c r="O484" i="4" s="1"/>
  <c r="L485" i="4"/>
  <c r="J485" i="4"/>
  <c r="E486" i="4"/>
  <c r="J486" i="4" l="1"/>
  <c r="L486" i="4"/>
  <c r="E487" i="4"/>
  <c r="M485" i="4"/>
  <c r="O485" i="4" s="1"/>
  <c r="N485" i="4"/>
  <c r="R484" i="4"/>
  <c r="S484" i="4" s="1"/>
  <c r="E488" i="4" l="1"/>
  <c r="J487" i="4"/>
  <c r="L487" i="4"/>
  <c r="N486" i="4"/>
  <c r="M486" i="4"/>
  <c r="O486" i="4" s="1"/>
  <c r="R485" i="4"/>
  <c r="S485" i="4" s="1"/>
  <c r="R486" i="4" l="1"/>
  <c r="S486" i="4" s="1"/>
  <c r="J488" i="4"/>
  <c r="L488" i="4"/>
  <c r="E489" i="4"/>
  <c r="M487" i="4"/>
  <c r="O487" i="4" s="1"/>
  <c r="N487" i="4"/>
  <c r="R487" i="4" l="1"/>
  <c r="S487" i="4" s="1"/>
  <c r="J489" i="4"/>
  <c r="L489" i="4"/>
  <c r="E490" i="4"/>
  <c r="M488" i="4"/>
  <c r="O488" i="4" s="1"/>
  <c r="N488" i="4"/>
  <c r="R488" i="4" l="1"/>
  <c r="S488" i="4" s="1"/>
  <c r="L490" i="4"/>
  <c r="J490" i="4"/>
  <c r="N489" i="4"/>
  <c r="M489" i="4"/>
  <c r="O489" i="4" s="1"/>
  <c r="E491" i="4"/>
  <c r="R489" i="4" l="1"/>
  <c r="S489" i="4" s="1"/>
  <c r="E492" i="4"/>
  <c r="J491" i="4"/>
  <c r="L491" i="4"/>
  <c r="M490" i="4"/>
  <c r="O490" i="4" s="1"/>
  <c r="N490" i="4"/>
  <c r="R490" i="4" l="1"/>
  <c r="S490" i="4" s="1"/>
  <c r="N491" i="4"/>
  <c r="M491" i="4"/>
  <c r="O491" i="4" s="1"/>
  <c r="J492" i="4"/>
  <c r="L492" i="4"/>
  <c r="E493" i="4"/>
  <c r="R491" i="4" l="1"/>
  <c r="S491" i="4" s="1"/>
  <c r="L493" i="4"/>
  <c r="J493" i="4"/>
  <c r="N492" i="4"/>
  <c r="M492" i="4"/>
  <c r="O492" i="4" s="1"/>
  <c r="E494" i="4"/>
  <c r="R492" i="4" l="1"/>
  <c r="S492" i="4" s="1"/>
  <c r="N493" i="4"/>
  <c r="M493" i="4"/>
  <c r="O493" i="4" s="1"/>
  <c r="L494" i="4"/>
  <c r="J494" i="4"/>
  <c r="E495" i="4"/>
  <c r="J495" i="4" l="1"/>
  <c r="L495" i="4"/>
  <c r="E496" i="4"/>
  <c r="R493" i="4"/>
  <c r="S493" i="4" s="1"/>
  <c r="N494" i="4"/>
  <c r="M494" i="4"/>
  <c r="O494" i="4" s="1"/>
  <c r="E497" i="4" l="1"/>
  <c r="R494" i="4"/>
  <c r="S494" i="4" s="1"/>
  <c r="L496" i="4"/>
  <c r="J496" i="4"/>
  <c r="N495" i="4"/>
  <c r="M495" i="4"/>
  <c r="O495" i="4" s="1"/>
  <c r="E498" i="4" l="1"/>
  <c r="M496" i="4"/>
  <c r="O496" i="4" s="1"/>
  <c r="N496" i="4"/>
  <c r="J497" i="4"/>
  <c r="L497" i="4"/>
  <c r="R495" i="4"/>
  <c r="S495" i="4" s="1"/>
  <c r="R496" i="4" l="1"/>
  <c r="S496" i="4" s="1"/>
  <c r="E499" i="4"/>
  <c r="L498" i="4"/>
  <c r="J498" i="4"/>
  <c r="M497" i="4"/>
  <c r="O497" i="4" s="1"/>
  <c r="N497" i="4"/>
  <c r="R497" i="4" l="1"/>
  <c r="S497" i="4" s="1"/>
  <c r="J499" i="4"/>
  <c r="L499" i="4"/>
  <c r="E500" i="4"/>
  <c r="N498" i="4"/>
  <c r="M498" i="4"/>
  <c r="O498" i="4" s="1"/>
  <c r="L500" i="4" l="1"/>
  <c r="J500" i="4"/>
  <c r="E501" i="4"/>
  <c r="N499" i="4"/>
  <c r="M499" i="4"/>
  <c r="O499" i="4" s="1"/>
  <c r="R498" i="4"/>
  <c r="S498" i="4" s="1"/>
  <c r="R499" i="4" l="1"/>
  <c r="S499" i="4" s="1"/>
  <c r="E502" i="4"/>
  <c r="L501" i="4"/>
  <c r="J501" i="4"/>
  <c r="N500" i="4"/>
  <c r="M500" i="4"/>
  <c r="O500" i="4" s="1"/>
  <c r="R500" i="4" l="1"/>
  <c r="S500" i="4" s="1"/>
  <c r="N501" i="4"/>
  <c r="M501" i="4"/>
  <c r="O501" i="4" s="1"/>
  <c r="E503" i="4"/>
  <c r="J502" i="4"/>
  <c r="L502" i="4"/>
  <c r="E504" i="4" l="1"/>
  <c r="J503" i="4"/>
  <c r="L503" i="4"/>
  <c r="N502" i="4"/>
  <c r="M502" i="4"/>
  <c r="O502" i="4" s="1"/>
  <c r="R501" i="4"/>
  <c r="S501" i="4" s="1"/>
  <c r="R502" i="4" l="1"/>
  <c r="S502" i="4" s="1"/>
  <c r="N503" i="4"/>
  <c r="M503" i="4"/>
  <c r="O503" i="4" s="1"/>
  <c r="L504" i="4"/>
  <c r="J504" i="4"/>
  <c r="E505" i="4"/>
  <c r="E506" i="4" l="1"/>
  <c r="L505" i="4"/>
  <c r="J505" i="4"/>
  <c r="N504" i="4"/>
  <c r="M504" i="4"/>
  <c r="O504" i="4" s="1"/>
  <c r="R503" i="4"/>
  <c r="S503" i="4" s="1"/>
  <c r="N505" i="4" l="1"/>
  <c r="M505" i="4"/>
  <c r="O505" i="4" s="1"/>
  <c r="R504" i="4"/>
  <c r="S504" i="4" s="1"/>
  <c r="L506" i="4"/>
  <c r="J506" i="4"/>
  <c r="E507" i="4"/>
  <c r="R505" i="4" l="1"/>
  <c r="S505" i="4" s="1"/>
  <c r="N506" i="4"/>
  <c r="M506" i="4"/>
  <c r="O506" i="4" s="1"/>
  <c r="J507" i="4"/>
  <c r="L507" i="4"/>
  <c r="E508" i="4"/>
  <c r="R506" i="4" l="1"/>
  <c r="S506" i="4" s="1"/>
  <c r="J508" i="4"/>
  <c r="L508" i="4"/>
  <c r="E509" i="4"/>
  <c r="M507" i="4"/>
  <c r="O507" i="4" s="1"/>
  <c r="N507" i="4"/>
  <c r="R507" i="4" l="1"/>
  <c r="S507" i="4" s="1"/>
  <c r="L509" i="4"/>
  <c r="J509" i="4"/>
  <c r="M508" i="4"/>
  <c r="O508" i="4" s="1"/>
  <c r="N508" i="4"/>
  <c r="E510" i="4"/>
  <c r="R508" i="4" l="1"/>
  <c r="S508" i="4" s="1"/>
  <c r="L510" i="4"/>
  <c r="J510" i="4"/>
  <c r="E511" i="4"/>
  <c r="N509" i="4"/>
  <c r="M509" i="4"/>
  <c r="O509" i="4" s="1"/>
  <c r="E512" i="4" l="1"/>
  <c r="N510" i="4"/>
  <c r="M510" i="4"/>
  <c r="O510" i="4" s="1"/>
  <c r="R509" i="4"/>
  <c r="S509" i="4" s="1"/>
  <c r="J511" i="4"/>
  <c r="L511" i="4"/>
  <c r="M511" i="4" l="1"/>
  <c r="O511" i="4" s="1"/>
  <c r="N511" i="4"/>
  <c r="J512" i="4"/>
  <c r="L512" i="4"/>
  <c r="R510" i="4"/>
  <c r="S510" i="4" s="1"/>
  <c r="E513" i="4"/>
  <c r="R511" i="4" l="1"/>
  <c r="S511" i="4" s="1"/>
  <c r="L513" i="4"/>
  <c r="J513" i="4"/>
  <c r="E514" i="4"/>
  <c r="M512" i="4"/>
  <c r="O512" i="4" s="1"/>
  <c r="N512" i="4"/>
  <c r="R512" i="4" l="1"/>
  <c r="S512" i="4" s="1"/>
  <c r="J514" i="4"/>
  <c r="L514" i="4"/>
  <c r="E515" i="4"/>
  <c r="N513" i="4"/>
  <c r="M513" i="4"/>
  <c r="O513" i="4" s="1"/>
  <c r="R513" i="4" l="1"/>
  <c r="S513" i="4" s="1"/>
  <c r="E516" i="4"/>
  <c r="L515" i="4"/>
  <c r="J515" i="4"/>
  <c r="N514" i="4"/>
  <c r="M514" i="4"/>
  <c r="O514" i="4" s="1"/>
  <c r="R514" i="4" l="1"/>
  <c r="S514" i="4" s="1"/>
  <c r="N515" i="4"/>
  <c r="M515" i="4"/>
  <c r="O515" i="4" s="1"/>
  <c r="J516" i="4"/>
  <c r="L516" i="4"/>
  <c r="E517" i="4"/>
  <c r="R515" i="4" l="1"/>
  <c r="S515" i="4" s="1"/>
  <c r="N516" i="4"/>
  <c r="M516" i="4"/>
  <c r="O516" i="4" s="1"/>
  <c r="L517" i="4"/>
  <c r="J517" i="4"/>
  <c r="E518" i="4"/>
  <c r="E519" i="4" l="1"/>
  <c r="N517" i="4"/>
  <c r="M517" i="4"/>
  <c r="O517" i="4" s="1"/>
  <c r="J518" i="4"/>
  <c r="L518" i="4"/>
  <c r="R516" i="4"/>
  <c r="S516" i="4" s="1"/>
  <c r="R517" i="4" l="1"/>
  <c r="S517" i="4" s="1"/>
  <c r="J519" i="4"/>
  <c r="L519" i="4"/>
  <c r="E520" i="4"/>
  <c r="N518" i="4"/>
  <c r="M518" i="4"/>
  <c r="O518" i="4" s="1"/>
  <c r="R518" i="4" l="1"/>
  <c r="S518" i="4" s="1"/>
  <c r="M519" i="4"/>
  <c r="O519" i="4" s="1"/>
  <c r="N519" i="4"/>
  <c r="E521" i="4"/>
  <c r="L520" i="4"/>
  <c r="J520" i="4"/>
  <c r="R519" i="4" l="1"/>
  <c r="S519" i="4" s="1"/>
  <c r="J521" i="4"/>
  <c r="L521" i="4"/>
  <c r="E522" i="4"/>
  <c r="M520" i="4"/>
  <c r="O520" i="4" s="1"/>
  <c r="N520" i="4"/>
  <c r="R520" i="4" l="1"/>
  <c r="S520" i="4" s="1"/>
  <c r="L522" i="4"/>
  <c r="J522" i="4"/>
  <c r="E523" i="4"/>
  <c r="N521" i="4"/>
  <c r="M521" i="4"/>
  <c r="O521" i="4" s="1"/>
  <c r="R521" i="4" l="1"/>
  <c r="S521" i="4" s="1"/>
  <c r="L523" i="4"/>
  <c r="J523" i="4"/>
  <c r="E524" i="4"/>
  <c r="N522" i="4"/>
  <c r="M522" i="4"/>
  <c r="O522" i="4" s="1"/>
  <c r="J524" i="4" l="1"/>
  <c r="L524" i="4"/>
  <c r="R522" i="4"/>
  <c r="S522" i="4" s="1"/>
  <c r="E525" i="4"/>
  <c r="N523" i="4"/>
  <c r="M523" i="4"/>
  <c r="O523" i="4" s="1"/>
  <c r="R523" i="4" l="1"/>
  <c r="S523" i="4" s="1"/>
  <c r="E526" i="4"/>
  <c r="M524" i="4"/>
  <c r="O524" i="4" s="1"/>
  <c r="N524" i="4"/>
  <c r="J525" i="4"/>
  <c r="L525" i="4"/>
  <c r="R524" i="4" l="1"/>
  <c r="S524" i="4" s="1"/>
  <c r="L526" i="4"/>
  <c r="J526" i="4"/>
  <c r="N525" i="4"/>
  <c r="M525" i="4"/>
  <c r="O525" i="4" s="1"/>
  <c r="E527" i="4"/>
  <c r="R525" i="4" l="1"/>
  <c r="S525" i="4" s="1"/>
  <c r="M526" i="4"/>
  <c r="O526" i="4" s="1"/>
  <c r="N526" i="4"/>
  <c r="L527" i="4"/>
  <c r="J527" i="4"/>
  <c r="E528" i="4"/>
  <c r="R526" i="4" l="1"/>
  <c r="S526" i="4" s="1"/>
  <c r="N527" i="4"/>
  <c r="M527" i="4"/>
  <c r="O527" i="4" s="1"/>
  <c r="L528" i="4"/>
  <c r="J528" i="4"/>
  <c r="E529" i="4"/>
  <c r="R527" i="4" l="1"/>
  <c r="S527" i="4" s="1"/>
  <c r="E530" i="4"/>
  <c r="M528" i="4"/>
  <c r="O528" i="4" s="1"/>
  <c r="N528" i="4"/>
  <c r="J529" i="4"/>
  <c r="L529" i="4"/>
  <c r="R528" i="4" l="1"/>
  <c r="S528" i="4" s="1"/>
  <c r="N529" i="4"/>
  <c r="M529" i="4"/>
  <c r="O529" i="4" s="1"/>
  <c r="L530" i="4"/>
  <c r="J530" i="4"/>
  <c r="E531" i="4"/>
  <c r="L531" i="4" l="1"/>
  <c r="J531" i="4"/>
  <c r="N530" i="4"/>
  <c r="M530" i="4"/>
  <c r="O530" i="4" s="1"/>
  <c r="E532" i="4"/>
  <c r="R529" i="4"/>
  <c r="S529" i="4" s="1"/>
  <c r="R530" i="4" l="1"/>
  <c r="S530" i="4" s="1"/>
  <c r="J532" i="4"/>
  <c r="L532" i="4"/>
  <c r="E533" i="4"/>
  <c r="N531" i="4"/>
  <c r="M531" i="4"/>
  <c r="O531" i="4" s="1"/>
  <c r="R531" i="4" l="1"/>
  <c r="S531" i="4" s="1"/>
  <c r="L533" i="4"/>
  <c r="J533" i="4"/>
  <c r="E534" i="4"/>
  <c r="N532" i="4"/>
  <c r="M532" i="4"/>
  <c r="O532" i="4" s="1"/>
  <c r="R532" i="4" l="1"/>
  <c r="S532" i="4" s="1"/>
  <c r="L534" i="4"/>
  <c r="J534" i="4"/>
  <c r="E535" i="4"/>
  <c r="N533" i="4"/>
  <c r="M533" i="4"/>
  <c r="O533" i="4" s="1"/>
  <c r="R533" i="4" l="1"/>
  <c r="S533" i="4" s="1"/>
  <c r="L535" i="4"/>
  <c r="J535" i="4"/>
  <c r="E536" i="4"/>
  <c r="M534" i="4"/>
  <c r="O534" i="4" s="1"/>
  <c r="N534" i="4"/>
  <c r="R534" i="4" l="1"/>
  <c r="S534" i="4" s="1"/>
  <c r="M535" i="4"/>
  <c r="O535" i="4" s="1"/>
  <c r="N535" i="4"/>
  <c r="L536" i="4"/>
  <c r="J536" i="4"/>
  <c r="E537" i="4"/>
  <c r="N536" i="4" l="1"/>
  <c r="M536" i="4"/>
  <c r="O536" i="4" s="1"/>
  <c r="R535" i="4"/>
  <c r="S535" i="4" s="1"/>
  <c r="E538" i="4"/>
  <c r="L537" i="4"/>
  <c r="J537" i="4"/>
  <c r="M537" i="4" l="1"/>
  <c r="O537" i="4" s="1"/>
  <c r="N537" i="4"/>
  <c r="E539" i="4"/>
  <c r="J538" i="4"/>
  <c r="L538" i="4"/>
  <c r="R536" i="4"/>
  <c r="S536" i="4" s="1"/>
  <c r="R537" i="4" l="1"/>
  <c r="S537" i="4" s="1"/>
  <c r="E540" i="4"/>
  <c r="J539" i="4"/>
  <c r="L539" i="4"/>
  <c r="N538" i="4"/>
  <c r="M538" i="4"/>
  <c r="O538" i="4" s="1"/>
  <c r="R538" i="4" l="1"/>
  <c r="S538" i="4" s="1"/>
  <c r="N539" i="4"/>
  <c r="M539" i="4"/>
  <c r="O539" i="4" s="1"/>
  <c r="J540" i="4"/>
  <c r="L540" i="4"/>
  <c r="E541" i="4"/>
  <c r="N540" i="4" l="1"/>
  <c r="M540" i="4"/>
  <c r="O540" i="4" s="1"/>
  <c r="J541" i="4"/>
  <c r="L541" i="4"/>
  <c r="E542" i="4"/>
  <c r="R539" i="4"/>
  <c r="S539" i="4" s="1"/>
  <c r="R540" i="4" l="1"/>
  <c r="S540" i="4" s="1"/>
  <c r="N541" i="4"/>
  <c r="M541" i="4"/>
  <c r="O541" i="4" s="1"/>
  <c r="E543" i="4"/>
  <c r="L542" i="4"/>
  <c r="J542" i="4"/>
  <c r="J543" i="4" l="1"/>
  <c r="L543" i="4"/>
  <c r="R541" i="4"/>
  <c r="S541" i="4" s="1"/>
  <c r="E544" i="4"/>
  <c r="N542" i="4"/>
  <c r="M542" i="4"/>
  <c r="O542" i="4" s="1"/>
  <c r="M543" i="4" l="1"/>
  <c r="O543" i="4" s="1"/>
  <c r="N543" i="4"/>
  <c r="J544" i="4"/>
  <c r="L544" i="4"/>
  <c r="R542" i="4"/>
  <c r="S542" i="4" s="1"/>
  <c r="E545" i="4"/>
  <c r="R543" i="4" l="1"/>
  <c r="S543" i="4" s="1"/>
  <c r="M544" i="4"/>
  <c r="O544" i="4" s="1"/>
  <c r="N544" i="4"/>
  <c r="E546" i="4"/>
  <c r="L545" i="4"/>
  <c r="J545" i="4"/>
  <c r="R544" i="4" l="1"/>
  <c r="S544" i="4" s="1"/>
  <c r="L546" i="4"/>
  <c r="J546" i="4"/>
  <c r="E547" i="4"/>
  <c r="N545" i="4"/>
  <c r="M545" i="4"/>
  <c r="O545" i="4" s="1"/>
  <c r="E548" i="4" l="1"/>
  <c r="N546" i="4"/>
  <c r="M546" i="4"/>
  <c r="O546" i="4" s="1"/>
  <c r="J547" i="4"/>
  <c r="L547" i="4"/>
  <c r="R545" i="4"/>
  <c r="S545" i="4" s="1"/>
  <c r="N547" i="4" l="1"/>
  <c r="M547" i="4"/>
  <c r="O547" i="4" s="1"/>
  <c r="J548" i="4"/>
  <c r="L548" i="4"/>
  <c r="E549" i="4"/>
  <c r="R546" i="4"/>
  <c r="S546" i="4" s="1"/>
  <c r="R547" i="4" l="1"/>
  <c r="S547" i="4" s="1"/>
  <c r="N548" i="4"/>
  <c r="M548" i="4"/>
  <c r="O548" i="4" s="1"/>
  <c r="L549" i="4"/>
  <c r="J549" i="4"/>
  <c r="E550" i="4"/>
  <c r="E551" i="4" l="1"/>
  <c r="N549" i="4"/>
  <c r="M549" i="4"/>
  <c r="O549" i="4" s="1"/>
  <c r="L550" i="4"/>
  <c r="J550" i="4"/>
  <c r="R548" i="4"/>
  <c r="S548" i="4" s="1"/>
  <c r="L551" i="4" l="1"/>
  <c r="J551" i="4"/>
  <c r="E552" i="4"/>
  <c r="N550" i="4"/>
  <c r="M550" i="4"/>
  <c r="O550" i="4" s="1"/>
  <c r="R549" i="4"/>
  <c r="S549" i="4" s="1"/>
  <c r="R550" i="4" l="1"/>
  <c r="S550" i="4" s="1"/>
  <c r="J552" i="4"/>
  <c r="L552" i="4"/>
  <c r="E553" i="4"/>
  <c r="M551" i="4"/>
  <c r="O551" i="4" s="1"/>
  <c r="N551" i="4"/>
  <c r="R551" i="4" l="1"/>
  <c r="S551" i="4" s="1"/>
  <c r="L553" i="4"/>
  <c r="J553" i="4"/>
  <c r="E554" i="4"/>
  <c r="N552" i="4"/>
  <c r="M552" i="4"/>
  <c r="O552" i="4" s="1"/>
  <c r="R552" i="4" l="1"/>
  <c r="S552" i="4" s="1"/>
  <c r="L554" i="4"/>
  <c r="J554" i="4"/>
  <c r="E555" i="4"/>
  <c r="M553" i="4"/>
  <c r="O553" i="4" s="1"/>
  <c r="N553" i="4"/>
  <c r="R553" i="4" l="1"/>
  <c r="S553" i="4" s="1"/>
  <c r="E556" i="4"/>
  <c r="N554" i="4"/>
  <c r="M554" i="4"/>
  <c r="O554" i="4" s="1"/>
  <c r="J555" i="4"/>
  <c r="L555" i="4"/>
  <c r="L556" i="4" l="1"/>
  <c r="J556" i="4"/>
  <c r="E557" i="4"/>
  <c r="N555" i="4"/>
  <c r="M555" i="4"/>
  <c r="O555" i="4" s="1"/>
  <c r="R554" i="4"/>
  <c r="S554" i="4" s="1"/>
  <c r="N556" i="4" l="1"/>
  <c r="M556" i="4"/>
  <c r="O556" i="4" s="1"/>
  <c r="R555" i="4"/>
  <c r="S555" i="4" s="1"/>
  <c r="L557" i="4"/>
  <c r="J557" i="4"/>
  <c r="E558" i="4"/>
  <c r="R556" i="4" l="1"/>
  <c r="S556" i="4" s="1"/>
  <c r="L558" i="4"/>
  <c r="J558" i="4"/>
  <c r="E559" i="4"/>
  <c r="N557" i="4"/>
  <c r="M557" i="4"/>
  <c r="O557" i="4" s="1"/>
  <c r="E560" i="4" l="1"/>
  <c r="M558" i="4"/>
  <c r="O558" i="4" s="1"/>
  <c r="N558" i="4"/>
  <c r="R557" i="4"/>
  <c r="S557" i="4" s="1"/>
  <c r="J559" i="4"/>
  <c r="L559" i="4"/>
  <c r="R558" i="4" l="1"/>
  <c r="S558" i="4" s="1"/>
  <c r="N559" i="4"/>
  <c r="M559" i="4"/>
  <c r="O559" i="4" s="1"/>
  <c r="J560" i="4"/>
  <c r="L560" i="4"/>
  <c r="E561" i="4"/>
  <c r="M560" i="4" l="1"/>
  <c r="O560" i="4" s="1"/>
  <c r="N560" i="4"/>
  <c r="E562" i="4"/>
  <c r="J561" i="4"/>
  <c r="L561" i="4"/>
  <c r="R559" i="4"/>
  <c r="S559" i="4" s="1"/>
  <c r="L562" i="4" l="1"/>
  <c r="J562" i="4"/>
  <c r="E563" i="4"/>
  <c r="N561" i="4"/>
  <c r="M561" i="4"/>
  <c r="O561" i="4" s="1"/>
  <c r="R560" i="4"/>
  <c r="S560" i="4" s="1"/>
  <c r="J563" i="4" l="1"/>
  <c r="L563" i="4"/>
  <c r="E564" i="4"/>
  <c r="R561" i="4"/>
  <c r="S561" i="4" s="1"/>
  <c r="N562" i="4"/>
  <c r="M562" i="4"/>
  <c r="O562" i="4" s="1"/>
  <c r="L564" i="4" l="1"/>
  <c r="J564" i="4"/>
  <c r="E565" i="4"/>
  <c r="M563" i="4"/>
  <c r="O563" i="4" s="1"/>
  <c r="N563" i="4"/>
  <c r="R562" i="4"/>
  <c r="S562" i="4" s="1"/>
  <c r="R563" i="4" l="1"/>
  <c r="S563" i="4" s="1"/>
  <c r="J565" i="4"/>
  <c r="L565" i="4"/>
  <c r="E566" i="4"/>
  <c r="N564" i="4"/>
  <c r="M564" i="4"/>
  <c r="O564" i="4" s="1"/>
  <c r="R564" i="4" l="1"/>
  <c r="S564" i="4" s="1"/>
  <c r="L566" i="4"/>
  <c r="J566" i="4"/>
  <c r="E567" i="4"/>
  <c r="M565" i="4"/>
  <c r="O565" i="4" s="1"/>
  <c r="N565" i="4"/>
  <c r="L567" i="4" l="1"/>
  <c r="J567" i="4"/>
  <c r="E568" i="4"/>
  <c r="M566" i="4"/>
  <c r="O566" i="4" s="1"/>
  <c r="N566" i="4"/>
  <c r="R565" i="4"/>
  <c r="S565" i="4" s="1"/>
  <c r="R566" i="4" l="1"/>
  <c r="S566" i="4" s="1"/>
  <c r="J568" i="4"/>
  <c r="L568" i="4"/>
  <c r="E569" i="4"/>
  <c r="N567" i="4"/>
  <c r="M567" i="4"/>
  <c r="O567" i="4" s="1"/>
  <c r="R567" i="4" l="1"/>
  <c r="S567" i="4" s="1"/>
  <c r="E570" i="4"/>
  <c r="N568" i="4"/>
  <c r="M568" i="4"/>
  <c r="O568" i="4" s="1"/>
  <c r="J569" i="4"/>
  <c r="L569" i="4"/>
  <c r="N569" i="4" l="1"/>
  <c r="M569" i="4"/>
  <c r="O569" i="4" s="1"/>
  <c r="E571" i="4"/>
  <c r="R568" i="4"/>
  <c r="S568" i="4" s="1"/>
  <c r="J570" i="4"/>
  <c r="L570" i="4"/>
  <c r="N570" i="4" l="1"/>
  <c r="M570" i="4"/>
  <c r="O570" i="4" s="1"/>
  <c r="L571" i="4"/>
  <c r="J571" i="4"/>
  <c r="E572" i="4"/>
  <c r="R569" i="4"/>
  <c r="S569" i="4" s="1"/>
  <c r="R570" i="4" l="1"/>
  <c r="S570" i="4" s="1"/>
  <c r="E573" i="4"/>
  <c r="N571" i="4"/>
  <c r="M571" i="4"/>
  <c r="O571" i="4" s="1"/>
  <c r="J572" i="4"/>
  <c r="L572" i="4"/>
  <c r="R571" i="4" l="1"/>
  <c r="S571" i="4" s="1"/>
  <c r="M572" i="4"/>
  <c r="O572" i="4" s="1"/>
  <c r="N572" i="4"/>
  <c r="J573" i="4"/>
  <c r="L573" i="4"/>
  <c r="E574" i="4"/>
  <c r="R572" i="4" l="1"/>
  <c r="S572" i="4" s="1"/>
  <c r="N573" i="4"/>
  <c r="M573" i="4"/>
  <c r="O573" i="4" s="1"/>
  <c r="L574" i="4"/>
  <c r="J574" i="4"/>
  <c r="E575" i="4"/>
  <c r="M574" i="4" l="1"/>
  <c r="O574" i="4" s="1"/>
  <c r="N574" i="4"/>
  <c r="R573" i="4"/>
  <c r="S573" i="4" s="1"/>
  <c r="J575" i="4"/>
  <c r="L575" i="4"/>
  <c r="E576" i="4"/>
  <c r="R574" i="4" l="1"/>
  <c r="S574" i="4" s="1"/>
  <c r="N575" i="4"/>
  <c r="M575" i="4"/>
  <c r="O575" i="4" s="1"/>
  <c r="J576" i="4"/>
  <c r="L576" i="4"/>
  <c r="E577" i="4"/>
  <c r="M576" i="4" l="1"/>
  <c r="O576" i="4" s="1"/>
  <c r="N576" i="4"/>
  <c r="L577" i="4"/>
  <c r="J577" i="4"/>
  <c r="E578" i="4"/>
  <c r="R575" i="4"/>
  <c r="S575" i="4" s="1"/>
  <c r="R576" i="4" l="1"/>
  <c r="S576" i="4" s="1"/>
  <c r="N577" i="4"/>
  <c r="M577" i="4"/>
  <c r="O577" i="4" s="1"/>
  <c r="L578" i="4"/>
  <c r="J578" i="4"/>
  <c r="E579" i="4"/>
  <c r="R577" i="4" l="1"/>
  <c r="S577" i="4" s="1"/>
  <c r="E580" i="4"/>
  <c r="L579" i="4"/>
  <c r="J579" i="4"/>
  <c r="N578" i="4"/>
  <c r="M578" i="4"/>
  <c r="O578" i="4" s="1"/>
  <c r="R578" i="4" l="1"/>
  <c r="S578" i="4" s="1"/>
  <c r="E581" i="4"/>
  <c r="M579" i="4"/>
  <c r="O579" i="4" s="1"/>
  <c r="N579" i="4"/>
  <c r="J580" i="4"/>
  <c r="L580" i="4"/>
  <c r="R579" i="4" l="1"/>
  <c r="S579" i="4" s="1"/>
  <c r="L581" i="4"/>
  <c r="J581" i="4"/>
  <c r="N580" i="4"/>
  <c r="M580" i="4"/>
  <c r="O580" i="4" s="1"/>
  <c r="E582" i="4"/>
  <c r="R580" i="4" l="1"/>
  <c r="S580" i="4" s="1"/>
  <c r="N581" i="4"/>
  <c r="M581" i="4"/>
  <c r="O581" i="4" s="1"/>
  <c r="L582" i="4"/>
  <c r="J582" i="4"/>
  <c r="E583" i="4"/>
  <c r="N582" i="4" l="1"/>
  <c r="M582" i="4"/>
  <c r="O582" i="4" s="1"/>
  <c r="J583" i="4"/>
  <c r="L583" i="4"/>
  <c r="R581" i="4"/>
  <c r="S581" i="4" s="1"/>
  <c r="E584" i="4"/>
  <c r="M583" i="4" l="1"/>
  <c r="O583" i="4" s="1"/>
  <c r="N583" i="4"/>
  <c r="E585" i="4"/>
  <c r="J584" i="4"/>
  <c r="L584" i="4"/>
  <c r="R582" i="4"/>
  <c r="S582" i="4" s="1"/>
  <c r="R583" i="4" l="1"/>
  <c r="S583" i="4" s="1"/>
  <c r="N584" i="4"/>
  <c r="M584" i="4"/>
  <c r="O584" i="4" s="1"/>
  <c r="L585" i="4"/>
  <c r="J585" i="4"/>
  <c r="E586" i="4"/>
  <c r="J586" i="4" l="1"/>
  <c r="L586" i="4"/>
  <c r="E587" i="4"/>
  <c r="N585" i="4"/>
  <c r="M585" i="4"/>
  <c r="O585" i="4" s="1"/>
  <c r="R584" i="4"/>
  <c r="S584" i="4" s="1"/>
  <c r="E588" i="4" l="1"/>
  <c r="N586" i="4"/>
  <c r="M586" i="4"/>
  <c r="O586" i="4" s="1"/>
  <c r="J587" i="4"/>
  <c r="L587" i="4"/>
  <c r="R585" i="4"/>
  <c r="S585" i="4" s="1"/>
  <c r="J588" i="4" l="1"/>
  <c r="L588" i="4"/>
  <c r="N587" i="4"/>
  <c r="M587" i="4"/>
  <c r="O587" i="4" s="1"/>
  <c r="E589" i="4"/>
  <c r="R586" i="4"/>
  <c r="S586" i="4" s="1"/>
  <c r="J589" i="4" l="1"/>
  <c r="L589" i="4"/>
  <c r="E590" i="4"/>
  <c r="N588" i="4"/>
  <c r="M588" i="4"/>
  <c r="O588" i="4" s="1"/>
  <c r="R587" i="4"/>
  <c r="S587" i="4" s="1"/>
  <c r="R588" i="4" l="1"/>
  <c r="S588" i="4" s="1"/>
  <c r="N589" i="4"/>
  <c r="M589" i="4"/>
  <c r="O589" i="4" s="1"/>
  <c r="E591" i="4"/>
  <c r="L590" i="4"/>
  <c r="J590" i="4"/>
  <c r="E592" i="4" l="1"/>
  <c r="N590" i="4"/>
  <c r="M590" i="4"/>
  <c r="O590" i="4" s="1"/>
  <c r="L591" i="4"/>
  <c r="J591" i="4"/>
  <c r="R589" i="4"/>
  <c r="S589" i="4" s="1"/>
  <c r="R590" i="4" l="1"/>
  <c r="S590" i="4" s="1"/>
  <c r="L592" i="4"/>
  <c r="J592" i="4"/>
  <c r="N591" i="4"/>
  <c r="M591" i="4"/>
  <c r="O591" i="4" s="1"/>
  <c r="E593" i="4"/>
  <c r="R591" i="4" l="1"/>
  <c r="S591" i="4" s="1"/>
  <c r="E594" i="4"/>
  <c r="N592" i="4"/>
  <c r="M592" i="4"/>
  <c r="O592" i="4" s="1"/>
  <c r="L593" i="4"/>
  <c r="J593" i="4"/>
  <c r="R592" i="4" l="1"/>
  <c r="S592" i="4" s="1"/>
  <c r="L594" i="4"/>
  <c r="J594" i="4"/>
  <c r="E595" i="4"/>
  <c r="N593" i="4"/>
  <c r="M593" i="4"/>
  <c r="O593" i="4" s="1"/>
  <c r="E596" i="4" l="1"/>
  <c r="R593" i="4"/>
  <c r="S593" i="4" s="1"/>
  <c r="L595" i="4"/>
  <c r="J595" i="4"/>
  <c r="N594" i="4"/>
  <c r="M594" i="4"/>
  <c r="O594" i="4" s="1"/>
  <c r="N595" i="4" l="1"/>
  <c r="M595" i="4"/>
  <c r="O595" i="4" s="1"/>
  <c r="L596" i="4"/>
  <c r="J596" i="4"/>
  <c r="E597" i="4"/>
  <c r="R594" i="4"/>
  <c r="S594" i="4" s="1"/>
  <c r="E598" i="4" l="1"/>
  <c r="J597" i="4"/>
  <c r="L597" i="4"/>
  <c r="N596" i="4"/>
  <c r="M596" i="4"/>
  <c r="O596" i="4" s="1"/>
  <c r="R595" i="4"/>
  <c r="S595" i="4" s="1"/>
  <c r="N597" i="4" l="1"/>
  <c r="M597" i="4"/>
  <c r="O597" i="4" s="1"/>
  <c r="J598" i="4"/>
  <c r="L598" i="4"/>
  <c r="R596" i="4"/>
  <c r="S596" i="4" s="1"/>
  <c r="E599" i="4"/>
  <c r="N598" i="4" l="1"/>
  <c r="M598" i="4"/>
  <c r="O598" i="4" s="1"/>
  <c r="E600" i="4"/>
  <c r="R597" i="4"/>
  <c r="S597" i="4" s="1"/>
  <c r="J599" i="4"/>
  <c r="L599" i="4"/>
  <c r="J600" i="4" l="1"/>
  <c r="L600" i="4"/>
  <c r="E601" i="4"/>
  <c r="R598" i="4"/>
  <c r="S598" i="4" s="1"/>
  <c r="N599" i="4"/>
  <c r="M599" i="4"/>
  <c r="O599" i="4" s="1"/>
  <c r="R599" i="4" l="1"/>
  <c r="S599" i="4" s="1"/>
  <c r="M600" i="4"/>
  <c r="O600" i="4" s="1"/>
  <c r="N600" i="4"/>
  <c r="J601" i="4"/>
  <c r="L601" i="4"/>
  <c r="E602" i="4"/>
  <c r="R600" i="4" l="1"/>
  <c r="S600" i="4" s="1"/>
  <c r="E603" i="4"/>
  <c r="L602" i="4"/>
  <c r="J602" i="4"/>
  <c r="N601" i="4"/>
  <c r="M601" i="4"/>
  <c r="O601" i="4" s="1"/>
  <c r="L603" i="4" l="1"/>
  <c r="J603" i="4"/>
  <c r="N602" i="4"/>
  <c r="M602" i="4"/>
  <c r="O602" i="4" s="1"/>
  <c r="R601" i="4"/>
  <c r="S601" i="4" s="1"/>
  <c r="E604" i="4"/>
  <c r="E605" i="4" l="1"/>
  <c r="N603" i="4"/>
  <c r="M603" i="4"/>
  <c r="O603" i="4" s="1"/>
  <c r="J604" i="4"/>
  <c r="L604" i="4"/>
  <c r="R602" i="4"/>
  <c r="S602" i="4" s="1"/>
  <c r="J605" i="4" l="1"/>
  <c r="L605" i="4"/>
  <c r="E606" i="4"/>
  <c r="R603" i="4"/>
  <c r="S603" i="4" s="1"/>
  <c r="N604" i="4"/>
  <c r="M604" i="4"/>
  <c r="O604" i="4" s="1"/>
  <c r="L606" i="4" l="1"/>
  <c r="J606" i="4"/>
  <c r="E607" i="4"/>
  <c r="M605" i="4"/>
  <c r="O605" i="4" s="1"/>
  <c r="N605" i="4"/>
  <c r="R604" i="4"/>
  <c r="S604" i="4" s="1"/>
  <c r="R605" i="4" l="1"/>
  <c r="S605" i="4" s="1"/>
  <c r="M606" i="4"/>
  <c r="O606" i="4" s="1"/>
  <c r="N606" i="4"/>
  <c r="L607" i="4"/>
  <c r="J607" i="4"/>
  <c r="E608" i="4"/>
  <c r="R606" i="4" l="1"/>
  <c r="S606" i="4" s="1"/>
  <c r="L608" i="4"/>
  <c r="J608" i="4"/>
  <c r="E609" i="4"/>
  <c r="N607" i="4"/>
  <c r="M607" i="4"/>
  <c r="O607" i="4" s="1"/>
  <c r="R607" i="4" l="1"/>
  <c r="S607" i="4" s="1"/>
  <c r="E610" i="4"/>
  <c r="L609" i="4"/>
  <c r="J609" i="4"/>
  <c r="N608" i="4"/>
  <c r="M608" i="4"/>
  <c r="O608" i="4" s="1"/>
  <c r="E611" i="4" l="1"/>
  <c r="N609" i="4"/>
  <c r="M609" i="4"/>
  <c r="O609" i="4" s="1"/>
  <c r="R608" i="4"/>
  <c r="S608" i="4" s="1"/>
  <c r="L610" i="4"/>
  <c r="J610" i="4"/>
  <c r="J611" i="4" l="1"/>
  <c r="L611" i="4"/>
  <c r="R609" i="4"/>
  <c r="S609" i="4" s="1"/>
  <c r="N610" i="4"/>
  <c r="M610" i="4"/>
  <c r="O610" i="4" s="1"/>
  <c r="E612" i="4"/>
  <c r="N611" i="4" l="1"/>
  <c r="M611" i="4"/>
  <c r="O611" i="4" s="1"/>
  <c r="J612" i="4"/>
  <c r="L612" i="4"/>
  <c r="E613" i="4"/>
  <c r="R610" i="4"/>
  <c r="S610" i="4" s="1"/>
  <c r="J613" i="4" l="1"/>
  <c r="L613" i="4"/>
  <c r="M612" i="4"/>
  <c r="O612" i="4" s="1"/>
  <c r="N612" i="4"/>
  <c r="E614" i="4"/>
  <c r="R611" i="4"/>
  <c r="S611" i="4" s="1"/>
  <c r="E615" i="4" l="1"/>
  <c r="N613" i="4"/>
  <c r="M613" i="4"/>
  <c r="O613" i="4" s="1"/>
  <c r="L614" i="4"/>
  <c r="J614" i="4"/>
  <c r="R612" i="4"/>
  <c r="S612" i="4" s="1"/>
  <c r="N614" i="4" l="1"/>
  <c r="M614" i="4"/>
  <c r="O614" i="4" s="1"/>
  <c r="J615" i="4"/>
  <c r="L615" i="4"/>
  <c r="R613" i="4"/>
  <c r="S613" i="4" s="1"/>
  <c r="E616" i="4"/>
  <c r="R614" i="4" l="1"/>
  <c r="S614" i="4" s="1"/>
  <c r="N615" i="4"/>
  <c r="M615" i="4"/>
  <c r="O615" i="4" s="1"/>
  <c r="E617" i="4"/>
  <c r="J616" i="4"/>
  <c r="L616" i="4"/>
  <c r="R615" i="4" l="1"/>
  <c r="S615" i="4" s="1"/>
  <c r="N616" i="4"/>
  <c r="M616" i="4"/>
  <c r="O616" i="4" s="1"/>
  <c r="J617" i="4"/>
  <c r="L617" i="4"/>
  <c r="E618" i="4"/>
  <c r="L618" i="4" l="1"/>
  <c r="J618" i="4"/>
  <c r="M617" i="4"/>
  <c r="O617" i="4" s="1"/>
  <c r="N617" i="4"/>
  <c r="R616" i="4"/>
  <c r="S616" i="4" s="1"/>
  <c r="E619" i="4"/>
  <c r="R617" i="4" l="1"/>
  <c r="S617" i="4" s="1"/>
  <c r="L619" i="4"/>
  <c r="J619" i="4"/>
  <c r="E620" i="4"/>
  <c r="N618" i="4"/>
  <c r="M618" i="4"/>
  <c r="O618" i="4" s="1"/>
  <c r="E621" i="4" l="1"/>
  <c r="R618" i="4"/>
  <c r="S618" i="4" s="1"/>
  <c r="N619" i="4"/>
  <c r="M619" i="4"/>
  <c r="O619" i="4" s="1"/>
  <c r="L620" i="4"/>
  <c r="J620" i="4"/>
  <c r="L621" i="4" l="1"/>
  <c r="J621" i="4"/>
  <c r="M620" i="4"/>
  <c r="O620" i="4" s="1"/>
  <c r="N620" i="4"/>
  <c r="R619" i="4"/>
  <c r="S619" i="4" s="1"/>
  <c r="E622" i="4"/>
  <c r="R620" i="4" l="1"/>
  <c r="S620" i="4" s="1"/>
  <c r="N621" i="4"/>
  <c r="M621" i="4"/>
  <c r="O621" i="4" s="1"/>
  <c r="L622" i="4"/>
  <c r="J622" i="4"/>
  <c r="E623" i="4"/>
  <c r="M622" i="4" l="1"/>
  <c r="O622" i="4" s="1"/>
  <c r="N622" i="4"/>
  <c r="R621" i="4"/>
  <c r="S621" i="4" s="1"/>
  <c r="E624" i="4"/>
  <c r="J623" i="4"/>
  <c r="L623" i="4"/>
  <c r="R622" i="4" l="1"/>
  <c r="S622" i="4" s="1"/>
  <c r="L624" i="4"/>
  <c r="J624" i="4"/>
  <c r="E625" i="4"/>
  <c r="N623" i="4"/>
  <c r="M623" i="4"/>
  <c r="O623" i="4" s="1"/>
  <c r="R623" i="4" l="1"/>
  <c r="S623" i="4" s="1"/>
  <c r="N624" i="4"/>
  <c r="M624" i="4"/>
  <c r="O624" i="4" s="1"/>
  <c r="L625" i="4"/>
  <c r="J625" i="4"/>
  <c r="E626" i="4"/>
  <c r="N625" i="4" l="1"/>
  <c r="M625" i="4"/>
  <c r="O625" i="4" s="1"/>
  <c r="R624" i="4"/>
  <c r="S624" i="4" s="1"/>
  <c r="L626" i="4"/>
  <c r="J626" i="4"/>
  <c r="E627" i="4"/>
  <c r="R625" i="4" l="1"/>
  <c r="S625" i="4" s="1"/>
  <c r="J627" i="4"/>
  <c r="L627" i="4"/>
  <c r="E628" i="4"/>
  <c r="M626" i="4"/>
  <c r="O626" i="4" s="1"/>
  <c r="N626" i="4"/>
  <c r="J628" i="4" l="1"/>
  <c r="L628" i="4"/>
  <c r="E629" i="4"/>
  <c r="N627" i="4"/>
  <c r="M627" i="4"/>
  <c r="O627" i="4" s="1"/>
  <c r="R626" i="4"/>
  <c r="S626" i="4" s="1"/>
  <c r="J629" i="4" l="1"/>
  <c r="L629" i="4"/>
  <c r="N628" i="4"/>
  <c r="M628" i="4"/>
  <c r="O628" i="4" s="1"/>
  <c r="E630" i="4"/>
  <c r="R627" i="4"/>
  <c r="S627" i="4" s="1"/>
  <c r="J630" i="4" l="1"/>
  <c r="L630" i="4"/>
  <c r="M629" i="4"/>
  <c r="O629" i="4" s="1"/>
  <c r="N629" i="4"/>
  <c r="R628" i="4"/>
  <c r="S628" i="4" s="1"/>
  <c r="E631" i="4"/>
  <c r="R629" i="4" l="1"/>
  <c r="S629" i="4" s="1"/>
  <c r="M630" i="4"/>
  <c r="O630" i="4" s="1"/>
  <c r="N630" i="4"/>
  <c r="J631" i="4"/>
  <c r="L631" i="4"/>
  <c r="E632" i="4"/>
  <c r="R630" i="4" l="1"/>
  <c r="S630" i="4" s="1"/>
  <c r="J632" i="4"/>
  <c r="L632" i="4"/>
  <c r="E633" i="4"/>
  <c r="M631" i="4"/>
  <c r="O631" i="4" s="1"/>
  <c r="N631" i="4"/>
  <c r="R631" i="4" l="1"/>
  <c r="S631" i="4" s="1"/>
  <c r="E634" i="4"/>
  <c r="N632" i="4"/>
  <c r="M632" i="4"/>
  <c r="O632" i="4" s="1"/>
  <c r="J633" i="4"/>
  <c r="L633" i="4"/>
  <c r="J634" i="4" l="1"/>
  <c r="L634" i="4"/>
  <c r="E635" i="4"/>
  <c r="M633" i="4"/>
  <c r="O633" i="4" s="1"/>
  <c r="N633" i="4"/>
  <c r="R632" i="4"/>
  <c r="S632" i="4" s="1"/>
  <c r="R633" i="4" l="1"/>
  <c r="S633" i="4" s="1"/>
  <c r="N634" i="4"/>
  <c r="M634" i="4"/>
  <c r="O634" i="4" s="1"/>
  <c r="J635" i="4"/>
  <c r="L635" i="4"/>
  <c r="E636" i="4"/>
  <c r="E637" i="4" l="1"/>
  <c r="N635" i="4"/>
  <c r="M635" i="4"/>
  <c r="O635" i="4" s="1"/>
  <c r="J636" i="4"/>
  <c r="L636" i="4"/>
  <c r="R634" i="4"/>
  <c r="S634" i="4" s="1"/>
  <c r="R635" i="4" l="1"/>
  <c r="S635" i="4" s="1"/>
  <c r="J637" i="4"/>
  <c r="L637" i="4"/>
  <c r="N636" i="4"/>
  <c r="M636" i="4"/>
  <c r="O636" i="4" s="1"/>
  <c r="E638" i="4"/>
  <c r="R636" i="4" l="1"/>
  <c r="S636" i="4" s="1"/>
  <c r="N637" i="4"/>
  <c r="M637" i="4"/>
  <c r="O637" i="4" s="1"/>
  <c r="L638" i="4"/>
  <c r="J638" i="4"/>
  <c r="E639" i="4"/>
  <c r="J639" i="4" l="1"/>
  <c r="L639" i="4"/>
  <c r="E640" i="4"/>
  <c r="R637" i="4"/>
  <c r="S637" i="4" s="1"/>
  <c r="N638" i="4"/>
  <c r="M638" i="4"/>
  <c r="O638" i="4" s="1"/>
  <c r="E641" i="4" l="1"/>
  <c r="L640" i="4"/>
  <c r="J640" i="4"/>
  <c r="R638" i="4"/>
  <c r="S638" i="4" s="1"/>
  <c r="M639" i="4"/>
  <c r="O639" i="4" s="1"/>
  <c r="N639" i="4"/>
  <c r="R639" i="4" l="1"/>
  <c r="S639" i="4" s="1"/>
  <c r="N640" i="4"/>
  <c r="M640" i="4"/>
  <c r="O640" i="4" s="1"/>
  <c r="L641" i="4"/>
  <c r="J641" i="4"/>
  <c r="E642" i="4"/>
  <c r="R640" i="4" l="1"/>
  <c r="S640" i="4" s="1"/>
  <c r="L642" i="4"/>
  <c r="J642" i="4"/>
  <c r="E643" i="4"/>
  <c r="N641" i="4"/>
  <c r="M641" i="4"/>
  <c r="O641" i="4" s="1"/>
  <c r="R641" i="4" l="1"/>
  <c r="S641" i="4" s="1"/>
  <c r="J643" i="4"/>
  <c r="L643" i="4"/>
  <c r="E644" i="4"/>
  <c r="M642" i="4"/>
  <c r="O642" i="4" s="1"/>
  <c r="N642" i="4"/>
  <c r="R642" i="4" l="1"/>
  <c r="S642" i="4" s="1"/>
  <c r="L644" i="4"/>
  <c r="J644" i="4"/>
  <c r="E645" i="4"/>
  <c r="N643" i="4"/>
  <c r="M643" i="4"/>
  <c r="O643" i="4" s="1"/>
  <c r="R643" i="4" l="1"/>
  <c r="S643" i="4" s="1"/>
  <c r="N644" i="4"/>
  <c r="M644" i="4"/>
  <c r="O644" i="4" s="1"/>
  <c r="L645" i="4"/>
  <c r="J645" i="4"/>
  <c r="E646" i="4"/>
  <c r="J646" i="4" l="1"/>
  <c r="L646" i="4"/>
  <c r="E647" i="4"/>
  <c r="M645" i="4"/>
  <c r="O645" i="4" s="1"/>
  <c r="N645" i="4"/>
  <c r="R644" i="4"/>
  <c r="S644" i="4" s="1"/>
  <c r="R645" i="4" l="1"/>
  <c r="S645" i="4" s="1"/>
  <c r="J647" i="4"/>
  <c r="L647" i="4"/>
  <c r="E648" i="4"/>
  <c r="N646" i="4"/>
  <c r="M646" i="4"/>
  <c r="O646" i="4" s="1"/>
  <c r="E649" i="4" l="1"/>
  <c r="R646" i="4"/>
  <c r="S646" i="4" s="1"/>
  <c r="N647" i="4"/>
  <c r="M647" i="4"/>
  <c r="O647" i="4" s="1"/>
  <c r="J648" i="4"/>
  <c r="L648" i="4"/>
  <c r="R647" i="4" l="1"/>
  <c r="S647" i="4" s="1"/>
  <c r="L649" i="4"/>
  <c r="J649" i="4"/>
  <c r="N648" i="4"/>
  <c r="M648" i="4"/>
  <c r="O648" i="4" s="1"/>
  <c r="E650" i="4"/>
  <c r="R648" i="4" l="1"/>
  <c r="S648" i="4" s="1"/>
  <c r="L650" i="4"/>
  <c r="J650" i="4"/>
  <c r="E651" i="4"/>
  <c r="N649" i="4"/>
  <c r="M649" i="4"/>
  <c r="O649" i="4" s="1"/>
  <c r="R649" i="4" l="1"/>
  <c r="S649" i="4" s="1"/>
  <c r="J651" i="4"/>
  <c r="L651" i="4"/>
  <c r="E652" i="4"/>
  <c r="N650" i="4"/>
  <c r="M650" i="4"/>
  <c r="O650" i="4" s="1"/>
  <c r="N651" i="4" l="1"/>
  <c r="M651" i="4"/>
  <c r="O651" i="4" s="1"/>
  <c r="J652" i="4"/>
  <c r="L652" i="4"/>
  <c r="E653" i="4"/>
  <c r="R650" i="4"/>
  <c r="S650" i="4" s="1"/>
  <c r="E654" i="4" l="1"/>
  <c r="J653" i="4"/>
  <c r="L653" i="4"/>
  <c r="N652" i="4"/>
  <c r="M652" i="4"/>
  <c r="O652" i="4" s="1"/>
  <c r="R651" i="4"/>
  <c r="S651" i="4" s="1"/>
  <c r="R652" i="4" l="1"/>
  <c r="S652" i="4" s="1"/>
  <c r="J654" i="4"/>
  <c r="L654" i="4"/>
  <c r="N653" i="4"/>
  <c r="M653" i="4"/>
  <c r="O653" i="4" s="1"/>
  <c r="E655" i="4"/>
  <c r="R653" i="4" l="1"/>
  <c r="S653" i="4" s="1"/>
  <c r="E656" i="4"/>
  <c r="J655" i="4"/>
  <c r="L655" i="4"/>
  <c r="N654" i="4"/>
  <c r="M654" i="4"/>
  <c r="O654" i="4" s="1"/>
  <c r="R654" i="4" l="1"/>
  <c r="S654" i="4" s="1"/>
  <c r="J656" i="4"/>
  <c r="L656" i="4"/>
  <c r="M655" i="4"/>
  <c r="O655" i="4" s="1"/>
  <c r="N655" i="4"/>
  <c r="E657" i="4"/>
  <c r="R655" i="4" l="1"/>
  <c r="S655" i="4" s="1"/>
  <c r="N656" i="4"/>
  <c r="M656" i="4"/>
  <c r="O656" i="4" s="1"/>
  <c r="L657" i="4"/>
  <c r="J657" i="4"/>
  <c r="E658" i="4"/>
  <c r="N657" i="4" l="1"/>
  <c r="M657" i="4"/>
  <c r="O657" i="4" s="1"/>
  <c r="L658" i="4"/>
  <c r="J658" i="4"/>
  <c r="E659" i="4"/>
  <c r="R656" i="4"/>
  <c r="S656" i="4" s="1"/>
  <c r="R657" i="4" l="1"/>
  <c r="S657" i="4" s="1"/>
  <c r="J659" i="4"/>
  <c r="L659" i="4"/>
  <c r="N658" i="4"/>
  <c r="M658" i="4"/>
  <c r="O658" i="4" s="1"/>
  <c r="E660" i="4"/>
  <c r="N659" i="4" l="1"/>
  <c r="M659" i="4"/>
  <c r="O659" i="4" s="1"/>
  <c r="J660" i="4"/>
  <c r="L660" i="4"/>
  <c r="R658" i="4"/>
  <c r="S658" i="4" s="1"/>
  <c r="E661" i="4"/>
  <c r="R659" i="4" l="1"/>
  <c r="S659" i="4" s="1"/>
  <c r="N660" i="4"/>
  <c r="M660" i="4"/>
  <c r="O660" i="4" s="1"/>
  <c r="J661" i="4"/>
  <c r="L661" i="4"/>
  <c r="E662" i="4"/>
  <c r="R660" i="4" l="1"/>
  <c r="S660" i="4" s="1"/>
  <c r="N661" i="4"/>
  <c r="M661" i="4"/>
  <c r="O661" i="4" s="1"/>
  <c r="L662" i="4"/>
  <c r="J662" i="4"/>
  <c r="E663" i="4"/>
  <c r="J663" i="4" l="1"/>
  <c r="L663" i="4"/>
  <c r="E664" i="4"/>
  <c r="M662" i="4"/>
  <c r="O662" i="4" s="1"/>
  <c r="N662" i="4"/>
  <c r="R661" i="4"/>
  <c r="S661" i="4" s="1"/>
  <c r="R662" i="4" l="1"/>
  <c r="S662" i="4" s="1"/>
  <c r="J664" i="4"/>
  <c r="L664" i="4"/>
  <c r="E665" i="4"/>
  <c r="N663" i="4"/>
  <c r="M663" i="4"/>
  <c r="O663" i="4" s="1"/>
  <c r="N664" i="4" l="1"/>
  <c r="M664" i="4"/>
  <c r="O664" i="4" s="1"/>
  <c r="L665" i="4"/>
  <c r="J665" i="4"/>
  <c r="E666" i="4"/>
  <c r="R663" i="4"/>
  <c r="S663" i="4" s="1"/>
  <c r="J666" i="4" l="1"/>
  <c r="L666" i="4"/>
  <c r="N665" i="4"/>
  <c r="M665" i="4"/>
  <c r="O665" i="4" s="1"/>
  <c r="E667" i="4"/>
  <c r="R664" i="4"/>
  <c r="S664" i="4" s="1"/>
  <c r="R665" i="4" l="1"/>
  <c r="S665" i="4" s="1"/>
  <c r="E668" i="4"/>
  <c r="J667" i="4"/>
  <c r="L667" i="4"/>
  <c r="N666" i="4"/>
  <c r="M666" i="4"/>
  <c r="O666" i="4" s="1"/>
  <c r="E669" i="4" l="1"/>
  <c r="M667" i="4"/>
  <c r="O667" i="4" s="1"/>
  <c r="N667" i="4"/>
  <c r="L668" i="4"/>
  <c r="J668" i="4"/>
  <c r="R666" i="4"/>
  <c r="S666" i="4" s="1"/>
  <c r="R667" i="4" l="1"/>
  <c r="S667" i="4" s="1"/>
  <c r="L669" i="4"/>
  <c r="J669" i="4"/>
  <c r="E670" i="4"/>
  <c r="N668" i="4"/>
  <c r="M668" i="4"/>
  <c r="O668" i="4" s="1"/>
  <c r="N669" i="4" l="1"/>
  <c r="M669" i="4"/>
  <c r="O669" i="4" s="1"/>
  <c r="L670" i="4"/>
  <c r="J670" i="4"/>
  <c r="E671" i="4"/>
  <c r="R668" i="4"/>
  <c r="S668" i="4" s="1"/>
  <c r="R669" i="4" l="1"/>
  <c r="S669" i="4" s="1"/>
  <c r="N670" i="4"/>
  <c r="M670" i="4"/>
  <c r="O670" i="4" s="1"/>
  <c r="J671" i="4"/>
  <c r="L671" i="4"/>
  <c r="E672" i="4"/>
  <c r="M671" i="4" l="1"/>
  <c r="O671" i="4" s="1"/>
  <c r="N671" i="4"/>
  <c r="J672" i="4"/>
  <c r="L672" i="4"/>
  <c r="E673" i="4"/>
  <c r="R670" i="4"/>
  <c r="S670" i="4" s="1"/>
  <c r="R671" i="4" l="1"/>
  <c r="S671" i="4" s="1"/>
  <c r="E674" i="4"/>
  <c r="N672" i="4"/>
  <c r="M672" i="4"/>
  <c r="O672" i="4" s="1"/>
  <c r="L673" i="4"/>
  <c r="J673" i="4"/>
  <c r="R672" i="4" l="1"/>
  <c r="S672" i="4" s="1"/>
  <c r="E675" i="4"/>
  <c r="L674" i="4"/>
  <c r="J674" i="4"/>
  <c r="M673" i="4"/>
  <c r="O673" i="4" s="1"/>
  <c r="N673" i="4"/>
  <c r="R673" i="4" l="1"/>
  <c r="S673" i="4" s="1"/>
  <c r="N674" i="4"/>
  <c r="M674" i="4"/>
  <c r="O674" i="4" s="1"/>
  <c r="J675" i="4"/>
  <c r="L675" i="4"/>
  <c r="E676" i="4"/>
  <c r="N675" i="4" l="1"/>
  <c r="M675" i="4"/>
  <c r="O675" i="4" s="1"/>
  <c r="J676" i="4"/>
  <c r="L676" i="4"/>
  <c r="E677" i="4"/>
  <c r="R674" i="4"/>
  <c r="S674" i="4" s="1"/>
  <c r="M676" i="4" l="1"/>
  <c r="O676" i="4" s="1"/>
  <c r="N676" i="4"/>
  <c r="L677" i="4"/>
  <c r="J677" i="4"/>
  <c r="E678" i="4"/>
  <c r="R675" i="4"/>
  <c r="S675" i="4" s="1"/>
  <c r="R676" i="4" l="1"/>
  <c r="S676" i="4" s="1"/>
  <c r="N677" i="4"/>
  <c r="M677" i="4"/>
  <c r="O677" i="4" s="1"/>
  <c r="E679" i="4"/>
  <c r="L678" i="4"/>
  <c r="J678" i="4"/>
  <c r="J679" i="4" l="1"/>
  <c r="L679" i="4"/>
  <c r="E680" i="4"/>
  <c r="N678" i="4"/>
  <c r="M678" i="4"/>
  <c r="O678" i="4" s="1"/>
  <c r="R677" i="4"/>
  <c r="S677" i="4" s="1"/>
  <c r="L680" i="4" l="1"/>
  <c r="J680" i="4"/>
  <c r="E681" i="4"/>
  <c r="N679" i="4"/>
  <c r="M679" i="4"/>
  <c r="O679" i="4" s="1"/>
  <c r="R678" i="4"/>
  <c r="S678" i="4" s="1"/>
  <c r="J681" i="4" l="1"/>
  <c r="L681" i="4"/>
  <c r="E682" i="4"/>
  <c r="N680" i="4"/>
  <c r="M680" i="4"/>
  <c r="O680" i="4" s="1"/>
  <c r="R679" i="4"/>
  <c r="S679" i="4" s="1"/>
  <c r="R680" i="4" l="1"/>
  <c r="S680" i="4" s="1"/>
  <c r="L682" i="4"/>
  <c r="J682" i="4"/>
  <c r="N681" i="4"/>
  <c r="M681" i="4"/>
  <c r="O681" i="4" s="1"/>
  <c r="E683" i="4"/>
  <c r="R681" i="4" l="1"/>
  <c r="S681" i="4" s="1"/>
  <c r="J683" i="4"/>
  <c r="L683" i="4"/>
  <c r="N682" i="4"/>
  <c r="M682" i="4"/>
  <c r="O682" i="4" s="1"/>
  <c r="E684" i="4"/>
  <c r="E685" i="4" l="1"/>
  <c r="J684" i="4"/>
  <c r="L684" i="4"/>
  <c r="R682" i="4"/>
  <c r="S682" i="4" s="1"/>
  <c r="N683" i="4"/>
  <c r="M683" i="4"/>
  <c r="O683" i="4" s="1"/>
  <c r="R683" i="4" l="1"/>
  <c r="S683" i="4" s="1"/>
  <c r="N684" i="4"/>
  <c r="M684" i="4"/>
  <c r="O684" i="4" s="1"/>
  <c r="L685" i="4"/>
  <c r="J685" i="4"/>
  <c r="E686" i="4"/>
  <c r="R684" i="4" l="1"/>
  <c r="S684" i="4" s="1"/>
  <c r="M685" i="4"/>
  <c r="O685" i="4" s="1"/>
  <c r="N685" i="4"/>
  <c r="L686" i="4"/>
  <c r="J686" i="4"/>
  <c r="E687" i="4"/>
  <c r="R685" i="4" l="1"/>
  <c r="S685" i="4" s="1"/>
  <c r="E688" i="4"/>
  <c r="J687" i="4"/>
  <c r="L687" i="4"/>
  <c r="N686" i="4"/>
  <c r="M686" i="4"/>
  <c r="O686" i="4" s="1"/>
  <c r="R686" i="4" l="1"/>
  <c r="S686" i="4" s="1"/>
  <c r="E689" i="4"/>
  <c r="J688" i="4"/>
  <c r="L688" i="4"/>
  <c r="M687" i="4"/>
  <c r="O687" i="4" s="1"/>
  <c r="N687" i="4"/>
  <c r="R687" i="4" l="1"/>
  <c r="S687" i="4" s="1"/>
  <c r="M688" i="4"/>
  <c r="O688" i="4" s="1"/>
  <c r="N688" i="4"/>
  <c r="L689" i="4"/>
  <c r="J689" i="4"/>
  <c r="E690" i="4"/>
  <c r="R688" i="4" l="1"/>
  <c r="S688" i="4" s="1"/>
  <c r="L690" i="4"/>
  <c r="J690" i="4"/>
  <c r="E691" i="4"/>
  <c r="N689" i="4"/>
  <c r="M689" i="4"/>
  <c r="O689" i="4" s="1"/>
  <c r="J691" i="4" l="1"/>
  <c r="L691" i="4"/>
  <c r="N690" i="4"/>
  <c r="M690" i="4"/>
  <c r="O690" i="4" s="1"/>
  <c r="E692" i="4"/>
  <c r="R689" i="4"/>
  <c r="S689" i="4" s="1"/>
  <c r="J692" i="4" l="1"/>
  <c r="L692" i="4"/>
  <c r="E693" i="4"/>
  <c r="R690" i="4"/>
  <c r="S690" i="4" s="1"/>
  <c r="N691" i="4"/>
  <c r="M691" i="4"/>
  <c r="O691" i="4" s="1"/>
  <c r="L693" i="4" l="1"/>
  <c r="J693" i="4"/>
  <c r="E694" i="4"/>
  <c r="N692" i="4"/>
  <c r="M692" i="4"/>
  <c r="O692" i="4" s="1"/>
  <c r="R691" i="4"/>
  <c r="S691" i="4" s="1"/>
  <c r="R692" i="4" l="1"/>
  <c r="S692" i="4" s="1"/>
  <c r="N693" i="4"/>
  <c r="M693" i="4"/>
  <c r="O693" i="4" s="1"/>
  <c r="L694" i="4"/>
  <c r="J694" i="4"/>
  <c r="E695" i="4"/>
  <c r="R693" i="4" l="1"/>
  <c r="S693" i="4" s="1"/>
  <c r="J695" i="4"/>
  <c r="L695" i="4"/>
  <c r="E696" i="4"/>
  <c r="N694" i="4"/>
  <c r="M694" i="4"/>
  <c r="O694" i="4" s="1"/>
  <c r="N695" i="4" l="1"/>
  <c r="M695" i="4"/>
  <c r="O695" i="4" s="1"/>
  <c r="R694" i="4"/>
  <c r="S694" i="4" s="1"/>
  <c r="J696" i="4"/>
  <c r="L696" i="4"/>
  <c r="E697" i="4"/>
  <c r="N696" i="4" l="1"/>
  <c r="M696" i="4"/>
  <c r="O696" i="4" s="1"/>
  <c r="J697" i="4"/>
  <c r="L697" i="4"/>
  <c r="E698" i="4"/>
  <c r="R695" i="4"/>
  <c r="S695" i="4" s="1"/>
  <c r="L698" i="4" l="1"/>
  <c r="J698" i="4"/>
  <c r="E699" i="4"/>
  <c r="M697" i="4"/>
  <c r="O697" i="4" s="1"/>
  <c r="N697" i="4"/>
  <c r="R696" i="4"/>
  <c r="S696" i="4" s="1"/>
  <c r="R697" i="4" l="1"/>
  <c r="S697" i="4" s="1"/>
  <c r="E700" i="4"/>
  <c r="N698" i="4"/>
  <c r="M698" i="4"/>
  <c r="O698" i="4" s="1"/>
  <c r="J699" i="4"/>
  <c r="L699" i="4"/>
  <c r="J700" i="4" l="1"/>
  <c r="L700" i="4"/>
  <c r="M699" i="4"/>
  <c r="O699" i="4" s="1"/>
  <c r="N699" i="4"/>
  <c r="R698" i="4"/>
  <c r="S698" i="4" s="1"/>
  <c r="E701" i="4"/>
  <c r="R699" i="4" l="1"/>
  <c r="S699" i="4" s="1"/>
  <c r="N700" i="4"/>
  <c r="M700" i="4"/>
  <c r="O700" i="4" s="1"/>
  <c r="E702" i="4"/>
  <c r="J701" i="4"/>
  <c r="L701" i="4"/>
  <c r="R700" i="4" l="1"/>
  <c r="S700" i="4" s="1"/>
  <c r="E703" i="4"/>
  <c r="M701" i="4"/>
  <c r="O701" i="4" s="1"/>
  <c r="N701" i="4"/>
  <c r="L702" i="4"/>
  <c r="J702" i="4"/>
  <c r="R701" i="4" l="1"/>
  <c r="S701" i="4" s="1"/>
  <c r="J703" i="4"/>
  <c r="L703" i="4"/>
  <c r="E704" i="4"/>
  <c r="N702" i="4"/>
  <c r="M702" i="4"/>
  <c r="O702" i="4" s="1"/>
  <c r="R702" i="4" l="1"/>
  <c r="S702" i="4" s="1"/>
  <c r="J704" i="4"/>
  <c r="L704" i="4"/>
  <c r="N703" i="4"/>
  <c r="M703" i="4"/>
  <c r="O703" i="4" s="1"/>
  <c r="E705" i="4"/>
  <c r="N704" i="4" l="1"/>
  <c r="M704" i="4"/>
  <c r="O704" i="4" s="1"/>
  <c r="L705" i="4"/>
  <c r="J705" i="4"/>
  <c r="R703" i="4"/>
  <c r="S703" i="4" s="1"/>
  <c r="E706" i="4"/>
  <c r="M705" i="4" l="1"/>
  <c r="O705" i="4" s="1"/>
  <c r="N705" i="4"/>
  <c r="J706" i="4"/>
  <c r="L706" i="4"/>
  <c r="E707" i="4"/>
  <c r="R704" i="4"/>
  <c r="S704" i="4" s="1"/>
  <c r="J707" i="4" l="1"/>
  <c r="L707" i="4"/>
  <c r="E708" i="4"/>
  <c r="R705" i="4"/>
  <c r="S705" i="4" s="1"/>
  <c r="N706" i="4"/>
  <c r="M706" i="4"/>
  <c r="O706" i="4" s="1"/>
  <c r="E709" i="4" l="1"/>
  <c r="J708" i="4"/>
  <c r="L708" i="4"/>
  <c r="R706" i="4"/>
  <c r="S706" i="4" s="1"/>
  <c r="M707" i="4"/>
  <c r="O707" i="4" s="1"/>
  <c r="N707" i="4"/>
  <c r="R707" i="4" l="1"/>
  <c r="S707" i="4" s="1"/>
  <c r="L709" i="4"/>
  <c r="J709" i="4"/>
  <c r="M708" i="4"/>
  <c r="O708" i="4" s="1"/>
  <c r="N708" i="4"/>
  <c r="E710" i="4"/>
  <c r="R708" i="4" l="1"/>
  <c r="S708" i="4" s="1"/>
  <c r="L710" i="4"/>
  <c r="J710" i="4"/>
  <c r="E711" i="4"/>
  <c r="N709" i="4"/>
  <c r="M709" i="4"/>
  <c r="O709" i="4" s="1"/>
  <c r="R709" i="4" l="1"/>
  <c r="S709" i="4" s="1"/>
  <c r="J711" i="4"/>
  <c r="L711" i="4"/>
  <c r="E712" i="4"/>
  <c r="N710" i="4"/>
  <c r="M710" i="4"/>
  <c r="O710" i="4" s="1"/>
  <c r="M711" i="4" l="1"/>
  <c r="O711" i="4" s="1"/>
  <c r="N711" i="4"/>
  <c r="R710" i="4"/>
  <c r="S710" i="4" s="1"/>
  <c r="L712" i="4"/>
  <c r="J712" i="4"/>
  <c r="E713" i="4"/>
  <c r="R711" i="4" l="1"/>
  <c r="S711" i="4" s="1"/>
  <c r="E714" i="4"/>
  <c r="N712" i="4"/>
  <c r="M712" i="4"/>
  <c r="O712" i="4" s="1"/>
  <c r="L713" i="4"/>
  <c r="J713" i="4"/>
  <c r="R712" i="4" l="1"/>
  <c r="S712" i="4" s="1"/>
  <c r="N713" i="4"/>
  <c r="M713" i="4"/>
  <c r="O713" i="4" s="1"/>
  <c r="L714" i="4"/>
  <c r="J714" i="4"/>
  <c r="E715" i="4"/>
  <c r="R713" i="4" l="1"/>
  <c r="S713" i="4" s="1"/>
  <c r="J715" i="4"/>
  <c r="L715" i="4"/>
  <c r="E716" i="4"/>
  <c r="N714" i="4"/>
  <c r="M714" i="4"/>
  <c r="O714" i="4" s="1"/>
  <c r="R714" i="4" l="1"/>
  <c r="S714" i="4" s="1"/>
  <c r="L716" i="4"/>
  <c r="J716" i="4"/>
  <c r="E717" i="4"/>
  <c r="M715" i="4"/>
  <c r="O715" i="4" s="1"/>
  <c r="N715" i="4"/>
  <c r="R715" i="4" l="1"/>
  <c r="S715" i="4" s="1"/>
  <c r="L717" i="4"/>
  <c r="J717" i="4"/>
  <c r="E718" i="4"/>
  <c r="N716" i="4"/>
  <c r="M716" i="4"/>
  <c r="O716" i="4" s="1"/>
  <c r="J718" i="4" l="1"/>
  <c r="L718" i="4"/>
  <c r="E719" i="4"/>
  <c r="M717" i="4"/>
  <c r="O717" i="4" s="1"/>
  <c r="N717" i="4"/>
  <c r="R716" i="4"/>
  <c r="S716" i="4" s="1"/>
  <c r="R717" i="4" l="1"/>
  <c r="S717" i="4" s="1"/>
  <c r="J719" i="4"/>
  <c r="L719" i="4"/>
  <c r="E720" i="4"/>
  <c r="M718" i="4"/>
  <c r="O718" i="4" s="1"/>
  <c r="N718" i="4"/>
  <c r="R718" i="4" l="1"/>
  <c r="S718" i="4" s="1"/>
  <c r="E721" i="4"/>
  <c r="N719" i="4"/>
  <c r="M719" i="4"/>
  <c r="O719" i="4" s="1"/>
  <c r="L720" i="4"/>
  <c r="J720" i="4"/>
  <c r="L721" i="4" l="1"/>
  <c r="J721" i="4"/>
  <c r="M720" i="4"/>
  <c r="O720" i="4" s="1"/>
  <c r="N720" i="4"/>
  <c r="R719" i="4"/>
  <c r="S719" i="4" s="1"/>
  <c r="E722" i="4"/>
  <c r="R720" i="4" l="1"/>
  <c r="S720" i="4" s="1"/>
  <c r="L722" i="4"/>
  <c r="J722" i="4"/>
  <c r="E723" i="4"/>
  <c r="N721" i="4"/>
  <c r="M721" i="4"/>
  <c r="O721" i="4" s="1"/>
  <c r="J723" i="4" l="1"/>
  <c r="L723" i="4"/>
  <c r="E724" i="4"/>
  <c r="N722" i="4"/>
  <c r="M722" i="4"/>
  <c r="O722" i="4" s="1"/>
  <c r="R721" i="4"/>
  <c r="S721" i="4" s="1"/>
  <c r="E725" i="4" l="1"/>
  <c r="L724" i="4"/>
  <c r="J724" i="4"/>
  <c r="M723" i="4"/>
  <c r="O723" i="4" s="1"/>
  <c r="N723" i="4"/>
  <c r="R722" i="4"/>
  <c r="S722" i="4" s="1"/>
  <c r="J725" i="4" l="1"/>
  <c r="L725" i="4"/>
  <c r="E726" i="4"/>
  <c r="M724" i="4"/>
  <c r="O724" i="4" s="1"/>
  <c r="N724" i="4"/>
  <c r="R723" i="4"/>
  <c r="S723" i="4" s="1"/>
  <c r="R724" i="4" l="1"/>
  <c r="S724" i="4" s="1"/>
  <c r="L726" i="4"/>
  <c r="J726" i="4"/>
  <c r="E727" i="4"/>
  <c r="M725" i="4"/>
  <c r="O725" i="4" s="1"/>
  <c r="N725" i="4"/>
  <c r="E728" i="4" l="1"/>
  <c r="R725" i="4"/>
  <c r="S725" i="4" s="1"/>
  <c r="M726" i="4"/>
  <c r="O726" i="4" s="1"/>
  <c r="N726" i="4"/>
  <c r="J727" i="4"/>
  <c r="L727" i="4"/>
  <c r="R726" i="4" l="1"/>
  <c r="S726" i="4" s="1"/>
  <c r="M727" i="4"/>
  <c r="O727" i="4" s="1"/>
  <c r="N727" i="4"/>
  <c r="J728" i="4"/>
  <c r="L728" i="4"/>
  <c r="E729" i="4"/>
  <c r="R727" i="4" l="1"/>
  <c r="S727" i="4" s="1"/>
  <c r="J729" i="4"/>
  <c r="L729" i="4"/>
  <c r="E730" i="4"/>
  <c r="M728" i="4"/>
  <c r="O728" i="4" s="1"/>
  <c r="N728" i="4"/>
  <c r="R728" i="4" l="1"/>
  <c r="S728" i="4" s="1"/>
  <c r="M729" i="4"/>
  <c r="O729" i="4" s="1"/>
  <c r="N729" i="4"/>
  <c r="J730" i="4"/>
  <c r="L730" i="4"/>
  <c r="E731" i="4"/>
  <c r="R729" i="4" l="1"/>
  <c r="S729" i="4" s="1"/>
  <c r="N730" i="4"/>
  <c r="M730" i="4"/>
  <c r="O730" i="4" s="1"/>
  <c r="J731" i="4"/>
  <c r="L731" i="4"/>
  <c r="E732" i="4"/>
  <c r="R730" i="4" l="1"/>
  <c r="S730" i="4" s="1"/>
  <c r="N731" i="4"/>
  <c r="M731" i="4"/>
  <c r="O731" i="4" s="1"/>
  <c r="J732" i="4"/>
  <c r="L732" i="4"/>
  <c r="E733" i="4"/>
  <c r="E734" i="4" l="1"/>
  <c r="L733" i="4"/>
  <c r="J733" i="4"/>
  <c r="M732" i="4"/>
  <c r="O732" i="4" s="1"/>
  <c r="N732" i="4"/>
  <c r="R731" i="4"/>
  <c r="S731" i="4" s="1"/>
  <c r="R732" i="4" l="1"/>
  <c r="S732" i="4" s="1"/>
  <c r="N733" i="4"/>
  <c r="M733" i="4"/>
  <c r="O733" i="4" s="1"/>
  <c r="L734" i="4"/>
  <c r="J734" i="4"/>
  <c r="E735" i="4"/>
  <c r="R733" i="4" l="1"/>
  <c r="S733" i="4" s="1"/>
  <c r="N734" i="4"/>
  <c r="M734" i="4"/>
  <c r="O734" i="4" s="1"/>
  <c r="E736" i="4"/>
  <c r="J735" i="4"/>
  <c r="L735" i="4"/>
  <c r="E737" i="4" l="1"/>
  <c r="R734" i="4"/>
  <c r="S734" i="4" s="1"/>
  <c r="M735" i="4"/>
  <c r="O735" i="4" s="1"/>
  <c r="N735" i="4"/>
  <c r="J736" i="4"/>
  <c r="L736" i="4"/>
  <c r="R735" i="4" l="1"/>
  <c r="S735" i="4" s="1"/>
  <c r="N736" i="4"/>
  <c r="M736" i="4"/>
  <c r="O736" i="4" s="1"/>
  <c r="E738" i="4"/>
  <c r="J737" i="4"/>
  <c r="L737" i="4"/>
  <c r="R736" i="4" l="1"/>
  <c r="S736" i="4" s="1"/>
  <c r="N737" i="4"/>
  <c r="M737" i="4"/>
  <c r="O737" i="4" s="1"/>
  <c r="L738" i="4"/>
  <c r="J738" i="4"/>
  <c r="E739" i="4"/>
  <c r="L739" i="4" l="1"/>
  <c r="J739" i="4"/>
  <c r="E740" i="4"/>
  <c r="R737" i="4"/>
  <c r="S737" i="4" s="1"/>
  <c r="N738" i="4"/>
  <c r="M738" i="4"/>
  <c r="O738" i="4" s="1"/>
  <c r="N739" i="4" l="1"/>
  <c r="M739" i="4"/>
  <c r="O739" i="4" s="1"/>
  <c r="J740" i="4"/>
  <c r="L740" i="4"/>
  <c r="R738" i="4"/>
  <c r="S738" i="4" s="1"/>
  <c r="E741" i="4"/>
  <c r="R739" i="4" l="1"/>
  <c r="S739" i="4" s="1"/>
  <c r="N740" i="4"/>
  <c r="M740" i="4"/>
  <c r="O740" i="4" s="1"/>
  <c r="J741" i="4"/>
  <c r="L741" i="4"/>
  <c r="E742" i="4"/>
  <c r="R740" i="4" l="1"/>
  <c r="S740" i="4" s="1"/>
  <c r="J742" i="4"/>
  <c r="L742" i="4"/>
  <c r="N741" i="4"/>
  <c r="M741" i="4"/>
  <c r="O741" i="4" s="1"/>
  <c r="E743" i="4"/>
  <c r="R741" i="4" l="1"/>
  <c r="S741" i="4" s="1"/>
  <c r="N742" i="4"/>
  <c r="M742" i="4"/>
  <c r="O742" i="4" s="1"/>
  <c r="L743" i="4"/>
  <c r="J743" i="4"/>
  <c r="E744" i="4"/>
  <c r="R742" i="4" l="1"/>
  <c r="S742" i="4" s="1"/>
  <c r="J744" i="4"/>
  <c r="L744" i="4"/>
  <c r="M743" i="4"/>
  <c r="O743" i="4" s="1"/>
  <c r="N743" i="4"/>
  <c r="E745" i="4"/>
  <c r="R743" i="4" l="1"/>
  <c r="S743" i="4" s="1"/>
  <c r="L745" i="4"/>
  <c r="J745" i="4"/>
  <c r="E746" i="4"/>
  <c r="M744" i="4"/>
  <c r="O744" i="4" s="1"/>
  <c r="N744" i="4"/>
  <c r="N745" i="4" l="1"/>
  <c r="M745" i="4"/>
  <c r="O745" i="4" s="1"/>
  <c r="L746" i="4"/>
  <c r="J746" i="4"/>
  <c r="E747" i="4"/>
  <c r="R744" i="4"/>
  <c r="S744" i="4" s="1"/>
  <c r="R745" i="4" l="1"/>
  <c r="S745" i="4" s="1"/>
  <c r="E748" i="4"/>
  <c r="M746" i="4"/>
  <c r="O746" i="4" s="1"/>
  <c r="N746" i="4"/>
  <c r="L747" i="4"/>
  <c r="J747" i="4"/>
  <c r="R746" i="4" l="1"/>
  <c r="S746" i="4" s="1"/>
  <c r="J748" i="4"/>
  <c r="L748" i="4"/>
  <c r="E749" i="4"/>
  <c r="M747" i="4"/>
  <c r="O747" i="4" s="1"/>
  <c r="N747" i="4"/>
  <c r="R747" i="4" l="1"/>
  <c r="S747" i="4" s="1"/>
  <c r="L749" i="4"/>
  <c r="J749" i="4"/>
  <c r="E750" i="4"/>
  <c r="N748" i="4"/>
  <c r="M748" i="4"/>
  <c r="O748" i="4" s="1"/>
  <c r="R748" i="4" l="1"/>
  <c r="S748" i="4" s="1"/>
  <c r="L750" i="4"/>
  <c r="J750" i="4"/>
  <c r="E751" i="4"/>
  <c r="N749" i="4"/>
  <c r="M749" i="4"/>
  <c r="O749" i="4" s="1"/>
  <c r="R749" i="4" l="1"/>
  <c r="S749" i="4" s="1"/>
  <c r="N750" i="4"/>
  <c r="M750" i="4"/>
  <c r="O750" i="4" s="1"/>
  <c r="L751" i="4"/>
  <c r="J751" i="4"/>
  <c r="E752" i="4"/>
  <c r="L752" i="4" l="1"/>
  <c r="J752" i="4"/>
  <c r="E753" i="4"/>
  <c r="R750" i="4"/>
  <c r="S750" i="4" s="1"/>
  <c r="M751" i="4"/>
  <c r="O751" i="4" s="1"/>
  <c r="N751" i="4"/>
  <c r="R751" i="4" l="1"/>
  <c r="S751" i="4" s="1"/>
  <c r="L753" i="4"/>
  <c r="J753" i="4"/>
  <c r="E754" i="4"/>
  <c r="N752" i="4"/>
  <c r="M752" i="4"/>
  <c r="O752" i="4" s="1"/>
  <c r="L754" i="4" l="1"/>
  <c r="J754" i="4"/>
  <c r="E755" i="4"/>
  <c r="N753" i="4"/>
  <c r="M753" i="4"/>
  <c r="O753" i="4" s="1"/>
  <c r="R752" i="4"/>
  <c r="S752" i="4" s="1"/>
  <c r="R753" i="4" l="1"/>
  <c r="S753" i="4" s="1"/>
  <c r="J755" i="4"/>
  <c r="L755" i="4"/>
  <c r="N754" i="4"/>
  <c r="M754" i="4"/>
  <c r="O754" i="4" s="1"/>
  <c r="E756" i="4"/>
  <c r="R754" i="4" l="1"/>
  <c r="S754" i="4" s="1"/>
  <c r="L756" i="4"/>
  <c r="J756" i="4"/>
  <c r="E757" i="4"/>
  <c r="N755" i="4"/>
  <c r="M755" i="4"/>
  <c r="O755" i="4" s="1"/>
  <c r="R755" i="4" l="1"/>
  <c r="S755" i="4" s="1"/>
  <c r="J757" i="4"/>
  <c r="L757" i="4"/>
  <c r="N756" i="4"/>
  <c r="M756" i="4"/>
  <c r="O756" i="4" s="1"/>
  <c r="E758" i="4"/>
  <c r="R756" i="4" l="1"/>
  <c r="S756" i="4" s="1"/>
  <c r="N757" i="4"/>
  <c r="M757" i="4"/>
  <c r="O757" i="4" s="1"/>
  <c r="L758" i="4"/>
  <c r="J758" i="4"/>
  <c r="E759" i="4"/>
  <c r="R757" i="4" l="1"/>
  <c r="S757" i="4" s="1"/>
  <c r="N758" i="4"/>
  <c r="M758" i="4"/>
  <c r="O758" i="4" s="1"/>
  <c r="L759" i="4"/>
  <c r="J759" i="4"/>
  <c r="E760" i="4"/>
  <c r="E761" i="4" l="1"/>
  <c r="M759" i="4"/>
  <c r="O759" i="4" s="1"/>
  <c r="N759" i="4"/>
  <c r="J760" i="4"/>
  <c r="L760" i="4"/>
  <c r="R758" i="4"/>
  <c r="S758" i="4" s="1"/>
  <c r="E762" i="4" l="1"/>
  <c r="M760" i="4"/>
  <c r="O760" i="4" s="1"/>
  <c r="N760" i="4"/>
  <c r="R759" i="4"/>
  <c r="S759" i="4" s="1"/>
  <c r="L761" i="4"/>
  <c r="J761" i="4"/>
  <c r="R760" i="4" l="1"/>
  <c r="S760" i="4" s="1"/>
  <c r="N761" i="4"/>
  <c r="M761" i="4"/>
  <c r="O761" i="4" s="1"/>
  <c r="L762" i="4"/>
  <c r="J762" i="4"/>
  <c r="E763" i="4"/>
  <c r="R761" i="4" l="1"/>
  <c r="S761" i="4" s="1"/>
  <c r="E764" i="4"/>
  <c r="M762" i="4"/>
  <c r="O762" i="4" s="1"/>
  <c r="N762" i="4"/>
  <c r="J763" i="4"/>
  <c r="L763" i="4"/>
  <c r="L764" i="4" l="1"/>
  <c r="J764" i="4"/>
  <c r="E765" i="4"/>
  <c r="M763" i="4"/>
  <c r="O763" i="4" s="1"/>
  <c r="N763" i="4"/>
  <c r="R762" i="4"/>
  <c r="S762" i="4" s="1"/>
  <c r="M764" i="4" l="1"/>
  <c r="O764" i="4" s="1"/>
  <c r="N764" i="4"/>
  <c r="J765" i="4"/>
  <c r="L765" i="4"/>
  <c r="E766" i="4"/>
  <c r="R763" i="4"/>
  <c r="S763" i="4" s="1"/>
  <c r="R764" i="4" l="1"/>
  <c r="S764" i="4" s="1"/>
  <c r="N765" i="4"/>
  <c r="M765" i="4"/>
  <c r="O765" i="4" s="1"/>
  <c r="L766" i="4"/>
  <c r="J766" i="4"/>
  <c r="E767" i="4"/>
  <c r="R765" i="4" l="1"/>
  <c r="S765" i="4" s="1"/>
  <c r="E768" i="4"/>
  <c r="N766" i="4"/>
  <c r="M766" i="4"/>
  <c r="O766" i="4" s="1"/>
  <c r="J767" i="4"/>
  <c r="L767" i="4"/>
  <c r="R766" i="4" l="1"/>
  <c r="S766" i="4" s="1"/>
  <c r="E769" i="4"/>
  <c r="N767" i="4"/>
  <c r="M767" i="4"/>
  <c r="O767" i="4" s="1"/>
  <c r="L768" i="4"/>
  <c r="J768" i="4"/>
  <c r="R767" i="4" l="1"/>
  <c r="S767" i="4" s="1"/>
  <c r="M768" i="4"/>
  <c r="O768" i="4" s="1"/>
  <c r="N768" i="4"/>
  <c r="E770" i="4"/>
  <c r="L769" i="4"/>
  <c r="J769" i="4"/>
  <c r="R768" i="4" l="1"/>
  <c r="S768" i="4" s="1"/>
  <c r="J770" i="4"/>
  <c r="L770" i="4"/>
  <c r="N769" i="4"/>
  <c r="M769" i="4"/>
  <c r="O769" i="4" s="1"/>
  <c r="E771" i="4"/>
  <c r="R769" i="4" l="1"/>
  <c r="S769" i="4" s="1"/>
  <c r="E772" i="4"/>
  <c r="N770" i="4"/>
  <c r="M770" i="4"/>
  <c r="O770" i="4" s="1"/>
  <c r="L771" i="4"/>
  <c r="J771" i="4"/>
  <c r="R770" i="4" l="1"/>
  <c r="S770" i="4" s="1"/>
  <c r="E773" i="4"/>
  <c r="M771" i="4"/>
  <c r="O771" i="4" s="1"/>
  <c r="N771" i="4"/>
  <c r="J772" i="4"/>
  <c r="L772" i="4"/>
  <c r="L773" i="4" l="1"/>
  <c r="J773" i="4"/>
  <c r="R771" i="4"/>
  <c r="S771" i="4" s="1"/>
  <c r="E774" i="4"/>
  <c r="M772" i="4"/>
  <c r="O772" i="4" s="1"/>
  <c r="N772" i="4"/>
  <c r="R772" i="4" l="1"/>
  <c r="S772" i="4" s="1"/>
  <c r="L774" i="4"/>
  <c r="J774" i="4"/>
  <c r="N773" i="4"/>
  <c r="M773" i="4"/>
  <c r="O773" i="4" s="1"/>
  <c r="E775" i="4"/>
  <c r="R773" i="4" l="1"/>
  <c r="S773" i="4" s="1"/>
  <c r="J775" i="4"/>
  <c r="L775" i="4"/>
  <c r="E776" i="4"/>
  <c r="N774" i="4"/>
  <c r="M774" i="4"/>
  <c r="O774" i="4" s="1"/>
  <c r="E777" i="4" l="1"/>
  <c r="N775" i="4"/>
  <c r="M775" i="4"/>
  <c r="O775" i="4" s="1"/>
  <c r="R774" i="4"/>
  <c r="S774" i="4" s="1"/>
  <c r="L776" i="4"/>
  <c r="J776" i="4"/>
  <c r="R775" i="4" l="1"/>
  <c r="S775" i="4" s="1"/>
  <c r="J777" i="4"/>
  <c r="L777" i="4"/>
  <c r="E778" i="4"/>
  <c r="M776" i="4"/>
  <c r="O776" i="4" s="1"/>
  <c r="N776" i="4"/>
  <c r="R776" i="4" l="1"/>
  <c r="S776" i="4" s="1"/>
  <c r="N777" i="4"/>
  <c r="M777" i="4"/>
  <c r="O777" i="4" s="1"/>
  <c r="L778" i="4"/>
  <c r="J778" i="4"/>
  <c r="E779" i="4"/>
  <c r="E780" i="4" l="1"/>
  <c r="J779" i="4"/>
  <c r="L779" i="4"/>
  <c r="R777" i="4"/>
  <c r="S777" i="4" s="1"/>
  <c r="N778" i="4"/>
  <c r="M778" i="4"/>
  <c r="O778" i="4" s="1"/>
  <c r="R778" i="4" l="1"/>
  <c r="S778" i="4" s="1"/>
  <c r="E781" i="4"/>
  <c r="M779" i="4"/>
  <c r="O779" i="4" s="1"/>
  <c r="N779" i="4"/>
  <c r="L780" i="4"/>
  <c r="J780" i="4"/>
  <c r="R779" i="4" l="1"/>
  <c r="S779" i="4" s="1"/>
  <c r="J781" i="4"/>
  <c r="L781" i="4"/>
  <c r="E782" i="4"/>
  <c r="M780" i="4"/>
  <c r="O780" i="4" s="1"/>
  <c r="N780" i="4"/>
  <c r="R780" i="4" l="1"/>
  <c r="S780" i="4" s="1"/>
  <c r="L782" i="4"/>
  <c r="J782" i="4"/>
  <c r="N781" i="4"/>
  <c r="M781" i="4"/>
  <c r="O781" i="4" s="1"/>
  <c r="E783" i="4"/>
  <c r="M782" i="4" l="1"/>
  <c r="O782" i="4" s="1"/>
  <c r="N782" i="4"/>
  <c r="L783" i="4"/>
  <c r="J783" i="4"/>
  <c r="E784" i="4"/>
  <c r="R781" i="4"/>
  <c r="S781" i="4" s="1"/>
  <c r="E785" i="4" l="1"/>
  <c r="N783" i="4"/>
  <c r="M783" i="4"/>
  <c r="O783" i="4" s="1"/>
  <c r="L784" i="4"/>
  <c r="J784" i="4"/>
  <c r="R782" i="4"/>
  <c r="S782" i="4" s="1"/>
  <c r="R783" i="4" l="1"/>
  <c r="S783" i="4" s="1"/>
  <c r="J785" i="4"/>
  <c r="L785" i="4"/>
  <c r="N784" i="4"/>
  <c r="M784" i="4"/>
  <c r="O784" i="4" s="1"/>
  <c r="E786" i="4"/>
  <c r="J786" i="4" l="1"/>
  <c r="L786" i="4"/>
  <c r="R784" i="4"/>
  <c r="S784" i="4" s="1"/>
  <c r="N785" i="4"/>
  <c r="M785" i="4"/>
  <c r="O785" i="4" s="1"/>
  <c r="E787" i="4"/>
  <c r="N786" i="4" l="1"/>
  <c r="M786" i="4"/>
  <c r="O786" i="4" s="1"/>
  <c r="L787" i="4"/>
  <c r="J787" i="4"/>
  <c r="E788" i="4"/>
  <c r="R785" i="4"/>
  <c r="S785" i="4" s="1"/>
  <c r="R786" i="4" l="1"/>
  <c r="S786" i="4" s="1"/>
  <c r="J788" i="4"/>
  <c r="L788" i="4"/>
  <c r="E789" i="4"/>
  <c r="M787" i="4"/>
  <c r="O787" i="4" s="1"/>
  <c r="N787" i="4"/>
  <c r="R787" i="4" l="1"/>
  <c r="S787" i="4" s="1"/>
  <c r="E790" i="4"/>
  <c r="N788" i="4"/>
  <c r="M788" i="4"/>
  <c r="O788" i="4" s="1"/>
  <c r="J789" i="4"/>
  <c r="L789" i="4"/>
  <c r="E791" i="4" l="1"/>
  <c r="N789" i="4"/>
  <c r="M789" i="4"/>
  <c r="O789" i="4" s="1"/>
  <c r="L790" i="4"/>
  <c r="J790" i="4"/>
  <c r="R788" i="4"/>
  <c r="S788" i="4" s="1"/>
  <c r="R789" i="4" l="1"/>
  <c r="S789" i="4" s="1"/>
  <c r="N790" i="4"/>
  <c r="M790" i="4"/>
  <c r="O790" i="4" s="1"/>
  <c r="J791" i="4"/>
  <c r="L791" i="4"/>
  <c r="E792" i="4"/>
  <c r="R790" i="4" l="1"/>
  <c r="S790" i="4" s="1"/>
  <c r="L792" i="4"/>
  <c r="J792" i="4"/>
  <c r="E793" i="4"/>
  <c r="M791" i="4"/>
  <c r="O791" i="4" s="1"/>
  <c r="N791" i="4"/>
  <c r="R791" i="4" l="1"/>
  <c r="S791" i="4" s="1"/>
  <c r="N792" i="4"/>
  <c r="M792" i="4"/>
  <c r="O792" i="4" s="1"/>
  <c r="L793" i="4"/>
  <c r="J793" i="4"/>
  <c r="E794" i="4"/>
  <c r="E795" i="4" l="1"/>
  <c r="R792" i="4"/>
  <c r="S792" i="4" s="1"/>
  <c r="N793" i="4"/>
  <c r="M793" i="4"/>
  <c r="O793" i="4" s="1"/>
  <c r="L794" i="4"/>
  <c r="J794" i="4"/>
  <c r="N794" i="4" l="1"/>
  <c r="M794" i="4"/>
  <c r="O794" i="4" s="1"/>
  <c r="R793" i="4"/>
  <c r="S793" i="4" s="1"/>
  <c r="J795" i="4"/>
  <c r="L795" i="4"/>
  <c r="E796" i="4"/>
  <c r="L796" i="4" l="1"/>
  <c r="J796" i="4"/>
  <c r="E797" i="4"/>
  <c r="N795" i="4"/>
  <c r="M795" i="4"/>
  <c r="O795" i="4" s="1"/>
  <c r="R794" i="4"/>
  <c r="S794" i="4" s="1"/>
  <c r="E798" i="4" l="1"/>
  <c r="M796" i="4"/>
  <c r="O796" i="4" s="1"/>
  <c r="N796" i="4"/>
  <c r="R795" i="4"/>
  <c r="S795" i="4" s="1"/>
  <c r="L797" i="4"/>
  <c r="J797" i="4"/>
  <c r="R796" i="4" l="1"/>
  <c r="S796" i="4" s="1"/>
  <c r="N797" i="4"/>
  <c r="M797" i="4"/>
  <c r="O797" i="4" s="1"/>
  <c r="J798" i="4"/>
  <c r="L798" i="4"/>
  <c r="E799" i="4"/>
  <c r="R797" i="4" l="1"/>
  <c r="S797" i="4" s="1"/>
  <c r="N798" i="4"/>
  <c r="M798" i="4"/>
  <c r="O798" i="4" s="1"/>
  <c r="E800" i="4"/>
  <c r="L799" i="4"/>
  <c r="J799" i="4"/>
  <c r="R798" i="4" l="1"/>
  <c r="S798" i="4" s="1"/>
  <c r="M799" i="4"/>
  <c r="O799" i="4" s="1"/>
  <c r="N799" i="4"/>
  <c r="L800" i="4"/>
  <c r="J800" i="4"/>
  <c r="E801" i="4"/>
  <c r="R799" i="4" l="1"/>
  <c r="S799" i="4" s="1"/>
  <c r="L801" i="4"/>
  <c r="J801" i="4"/>
  <c r="E802" i="4"/>
  <c r="N800" i="4"/>
  <c r="M800" i="4"/>
  <c r="O800" i="4" s="1"/>
  <c r="E803" i="4" l="1"/>
  <c r="N801" i="4"/>
  <c r="M801" i="4"/>
  <c r="O801" i="4" s="1"/>
  <c r="J802" i="4"/>
  <c r="L802" i="4"/>
  <c r="R800" i="4"/>
  <c r="S800" i="4" s="1"/>
  <c r="R801" i="4" l="1"/>
  <c r="S801" i="4" s="1"/>
  <c r="N802" i="4"/>
  <c r="M802" i="4"/>
  <c r="O802" i="4" s="1"/>
  <c r="J803" i="4"/>
  <c r="L803" i="4"/>
  <c r="E804" i="4"/>
  <c r="R802" i="4" l="1"/>
  <c r="S802" i="4" s="1"/>
  <c r="M803" i="4"/>
  <c r="O803" i="4" s="1"/>
  <c r="N803" i="4"/>
  <c r="L804" i="4"/>
  <c r="J804" i="4"/>
  <c r="E805" i="4"/>
  <c r="J805" i="4" l="1"/>
  <c r="L805" i="4"/>
  <c r="E806" i="4"/>
  <c r="N804" i="4"/>
  <c r="M804" i="4"/>
  <c r="O804" i="4" s="1"/>
  <c r="R803" i="4"/>
  <c r="S803" i="4" s="1"/>
  <c r="N805" i="4" l="1"/>
  <c r="M805" i="4"/>
  <c r="O805" i="4" s="1"/>
  <c r="R804" i="4"/>
  <c r="S804" i="4" s="1"/>
  <c r="J806" i="4"/>
  <c r="L806" i="4"/>
  <c r="E807" i="4"/>
  <c r="R805" i="4" l="1"/>
  <c r="S805" i="4" s="1"/>
  <c r="N806" i="4"/>
  <c r="M806" i="4"/>
  <c r="O806" i="4" s="1"/>
  <c r="L807" i="4"/>
  <c r="J807" i="4"/>
  <c r="E808" i="4"/>
  <c r="R806" i="4" l="1"/>
  <c r="S806" i="4" s="1"/>
  <c r="N807" i="4"/>
  <c r="M807" i="4"/>
  <c r="O807" i="4" s="1"/>
  <c r="J808" i="4"/>
  <c r="L808" i="4"/>
  <c r="E809" i="4"/>
  <c r="E810" i="4" l="1"/>
  <c r="R807" i="4"/>
  <c r="S807" i="4" s="1"/>
  <c r="N808" i="4"/>
  <c r="M808" i="4"/>
  <c r="O808" i="4" s="1"/>
  <c r="L809" i="4"/>
  <c r="J809" i="4"/>
  <c r="R808" i="4" l="1"/>
  <c r="S808" i="4" s="1"/>
  <c r="M809" i="4"/>
  <c r="O809" i="4" s="1"/>
  <c r="N809" i="4"/>
  <c r="L810" i="4"/>
  <c r="J810" i="4"/>
  <c r="E811" i="4"/>
  <c r="R809" i="4" l="1"/>
  <c r="S809" i="4" s="1"/>
  <c r="M810" i="4"/>
  <c r="O810" i="4" s="1"/>
  <c r="N810" i="4"/>
  <c r="J811" i="4"/>
  <c r="L811" i="4"/>
  <c r="E812" i="4"/>
  <c r="R810" i="4" l="1"/>
  <c r="S810" i="4" s="1"/>
  <c r="E813" i="4"/>
  <c r="N811" i="4"/>
  <c r="M811" i="4"/>
  <c r="O811" i="4" s="1"/>
  <c r="L812" i="4"/>
  <c r="J812" i="4"/>
  <c r="R811" i="4" l="1"/>
  <c r="S811" i="4" s="1"/>
  <c r="E814" i="4"/>
  <c r="L813" i="4"/>
  <c r="J813" i="4"/>
  <c r="M812" i="4"/>
  <c r="O812" i="4" s="1"/>
  <c r="N812" i="4"/>
  <c r="R812" i="4" l="1"/>
  <c r="S812" i="4" s="1"/>
  <c r="N813" i="4"/>
  <c r="M813" i="4"/>
  <c r="O813" i="4" s="1"/>
  <c r="L814" i="4"/>
  <c r="J814" i="4"/>
  <c r="E815" i="4"/>
  <c r="M814" i="4" l="1"/>
  <c r="O814" i="4" s="1"/>
  <c r="N814" i="4"/>
  <c r="J815" i="4"/>
  <c r="L815" i="4"/>
  <c r="R813" i="4"/>
  <c r="S813" i="4" s="1"/>
  <c r="E816" i="4"/>
  <c r="R814" i="4" l="1"/>
  <c r="S814" i="4" s="1"/>
  <c r="M815" i="4"/>
  <c r="O815" i="4" s="1"/>
  <c r="N815" i="4"/>
  <c r="L816" i="4"/>
  <c r="J816" i="4"/>
  <c r="E817" i="4"/>
  <c r="R815" i="4" l="1"/>
  <c r="S815" i="4" s="1"/>
  <c r="N816" i="4"/>
  <c r="M816" i="4"/>
  <c r="O816" i="4" s="1"/>
  <c r="L817" i="4"/>
  <c r="J817" i="4"/>
  <c r="E818" i="4"/>
  <c r="E819" i="4" l="1"/>
  <c r="R816" i="4"/>
  <c r="S816" i="4" s="1"/>
  <c r="N817" i="4"/>
  <c r="M817" i="4"/>
  <c r="O817" i="4" s="1"/>
  <c r="L818" i="4"/>
  <c r="J818" i="4"/>
  <c r="R817" i="4" l="1"/>
  <c r="S817" i="4" s="1"/>
  <c r="J819" i="4"/>
  <c r="L819" i="4"/>
  <c r="N818" i="4"/>
  <c r="M818" i="4"/>
  <c r="O818" i="4" s="1"/>
  <c r="E820" i="4"/>
  <c r="R818" i="4" l="1"/>
  <c r="S818" i="4" s="1"/>
  <c r="M819" i="4"/>
  <c r="O819" i="4" s="1"/>
  <c r="N819" i="4"/>
  <c r="J820" i="4"/>
  <c r="L820" i="4"/>
  <c r="E821" i="4"/>
  <c r="R819" i="4" l="1"/>
  <c r="S819" i="4" s="1"/>
  <c r="E822" i="4"/>
  <c r="J821" i="4"/>
  <c r="L821" i="4"/>
  <c r="N820" i="4"/>
  <c r="M820" i="4"/>
  <c r="O820" i="4" s="1"/>
  <c r="R820" i="4" l="1"/>
  <c r="S820" i="4" s="1"/>
  <c r="N821" i="4"/>
  <c r="M821" i="4"/>
  <c r="O821" i="4" s="1"/>
  <c r="J822" i="4"/>
  <c r="L822" i="4"/>
  <c r="E823" i="4"/>
  <c r="N822" i="4" l="1"/>
  <c r="M822" i="4"/>
  <c r="O822" i="4" s="1"/>
  <c r="L823" i="4"/>
  <c r="J823" i="4"/>
  <c r="R821" i="4"/>
  <c r="S821" i="4" s="1"/>
  <c r="E824" i="4"/>
  <c r="N823" i="4" l="1"/>
  <c r="M823" i="4"/>
  <c r="O823" i="4" s="1"/>
  <c r="J824" i="4"/>
  <c r="L824" i="4"/>
  <c r="R822" i="4"/>
  <c r="S822" i="4" s="1"/>
  <c r="E825" i="4"/>
  <c r="M824" i="4" l="1"/>
  <c r="O824" i="4" s="1"/>
  <c r="N824" i="4"/>
  <c r="E826" i="4"/>
  <c r="L825" i="4"/>
  <c r="J825" i="4"/>
  <c r="R823" i="4"/>
  <c r="S823" i="4" s="1"/>
  <c r="N825" i="4" l="1"/>
  <c r="M825" i="4"/>
  <c r="O825" i="4" s="1"/>
  <c r="E827" i="4"/>
  <c r="L826" i="4"/>
  <c r="J826" i="4"/>
  <c r="R824" i="4"/>
  <c r="S824" i="4" s="1"/>
  <c r="R825" i="4" l="1"/>
  <c r="S825" i="4" s="1"/>
  <c r="J827" i="4"/>
  <c r="L827" i="4"/>
  <c r="N826" i="4"/>
  <c r="M826" i="4"/>
  <c r="O826" i="4" s="1"/>
  <c r="E828" i="4"/>
  <c r="R826" i="4" l="1"/>
  <c r="S826" i="4" s="1"/>
  <c r="E829" i="4"/>
  <c r="E830" i="4"/>
  <c r="N827" i="4"/>
  <c r="M827" i="4"/>
  <c r="O827" i="4" s="1"/>
  <c r="J828" i="4"/>
  <c r="L828" i="4"/>
  <c r="E831" i="4" l="1"/>
  <c r="J830" i="4"/>
  <c r="L830" i="4"/>
  <c r="L829" i="4"/>
  <c r="J829" i="4"/>
  <c r="R827" i="4"/>
  <c r="S827" i="4" s="1"/>
  <c r="N828" i="4"/>
  <c r="M828" i="4"/>
  <c r="O828" i="4" s="1"/>
  <c r="L831" i="4" l="1"/>
  <c r="J831" i="4"/>
  <c r="E832" i="4"/>
  <c r="R828" i="4"/>
  <c r="S828" i="4" s="1"/>
  <c r="M829" i="4"/>
  <c r="O829" i="4" s="1"/>
  <c r="N829" i="4"/>
  <c r="M830" i="4"/>
  <c r="O830" i="4" s="1"/>
  <c r="N830" i="4"/>
  <c r="E833" i="4" l="1"/>
  <c r="L832" i="4"/>
  <c r="J832" i="4"/>
  <c r="N831" i="4"/>
  <c r="M831" i="4"/>
  <c r="O831" i="4" s="1"/>
  <c r="R829" i="4"/>
  <c r="S829" i="4" s="1"/>
  <c r="R830" i="4"/>
  <c r="S830" i="4" s="1"/>
  <c r="L833" i="4" l="1"/>
  <c r="J833" i="4"/>
  <c r="R831" i="4"/>
  <c r="S831" i="4" s="1"/>
  <c r="M832" i="4"/>
  <c r="O832" i="4" s="1"/>
  <c r="N832" i="4"/>
  <c r="E834" i="4"/>
  <c r="R832" i="4" l="1"/>
  <c r="S832" i="4" s="1"/>
  <c r="J834" i="4"/>
  <c r="L834" i="4"/>
  <c r="E835" i="4"/>
  <c r="N833" i="4"/>
  <c r="M833" i="4"/>
  <c r="O833" i="4" s="1"/>
  <c r="R833" i="4" l="1"/>
  <c r="S833" i="4" s="1"/>
  <c r="E836" i="4"/>
  <c r="N834" i="4"/>
  <c r="M834" i="4"/>
  <c r="O834" i="4" s="1"/>
  <c r="J835" i="4"/>
  <c r="L835" i="4"/>
  <c r="M835" i="4" l="1"/>
  <c r="O835" i="4" s="1"/>
  <c r="N835" i="4"/>
  <c r="L836" i="4"/>
  <c r="J836" i="4"/>
  <c r="R834" i="4"/>
  <c r="S834" i="4" s="1"/>
  <c r="E837" i="4"/>
  <c r="R835" i="4" l="1"/>
  <c r="S835" i="4" s="1"/>
  <c r="E838" i="4"/>
  <c r="M836" i="4"/>
  <c r="O836" i="4" s="1"/>
  <c r="N836" i="4"/>
  <c r="J837" i="4"/>
  <c r="L837" i="4"/>
  <c r="R836" i="4" l="1"/>
  <c r="S836" i="4" s="1"/>
  <c r="N837" i="4"/>
  <c r="M837" i="4"/>
  <c r="O837" i="4" s="1"/>
  <c r="J838" i="4"/>
  <c r="L838" i="4"/>
  <c r="E839" i="4"/>
  <c r="E840" i="4" l="1"/>
  <c r="M838" i="4"/>
  <c r="O838" i="4" s="1"/>
  <c r="N838" i="4"/>
  <c r="L839" i="4"/>
  <c r="J839" i="4"/>
  <c r="R837" i="4"/>
  <c r="S837" i="4" s="1"/>
  <c r="R838" i="4" l="1"/>
  <c r="S838" i="4" s="1"/>
  <c r="N839" i="4"/>
  <c r="M839" i="4"/>
  <c r="O839" i="4" s="1"/>
  <c r="J840" i="4"/>
  <c r="L840" i="4"/>
  <c r="E841" i="4"/>
  <c r="J841" i="4" l="1"/>
  <c r="L841" i="4"/>
  <c r="E842" i="4"/>
  <c r="M840" i="4"/>
  <c r="O840" i="4" s="1"/>
  <c r="N840" i="4"/>
  <c r="R839" i="4"/>
  <c r="S839" i="4" s="1"/>
  <c r="E843" i="4" l="1"/>
  <c r="R840" i="4"/>
  <c r="S840" i="4" s="1"/>
  <c r="N841" i="4"/>
  <c r="M841" i="4"/>
  <c r="O841" i="4" s="1"/>
  <c r="L842" i="4"/>
  <c r="J842" i="4"/>
  <c r="R841" i="4" l="1"/>
  <c r="S841" i="4" s="1"/>
  <c r="L843" i="4"/>
  <c r="J843" i="4"/>
  <c r="M842" i="4"/>
  <c r="O842" i="4" s="1"/>
  <c r="N842" i="4"/>
  <c r="E844" i="4"/>
  <c r="R842" i="4" l="1"/>
  <c r="S842" i="4" s="1"/>
  <c r="J844" i="4"/>
  <c r="L844" i="4"/>
  <c r="E845" i="4"/>
  <c r="M843" i="4"/>
  <c r="O843" i="4" s="1"/>
  <c r="N843" i="4"/>
  <c r="E846" i="4" l="1"/>
  <c r="R843" i="4"/>
  <c r="S843" i="4" s="1"/>
  <c r="L845" i="4"/>
  <c r="J845" i="4"/>
  <c r="M844" i="4"/>
  <c r="O844" i="4" s="1"/>
  <c r="N844" i="4"/>
  <c r="R844" i="4" l="1"/>
  <c r="S844" i="4" s="1"/>
  <c r="N845" i="4"/>
  <c r="M845" i="4"/>
  <c r="O845" i="4" s="1"/>
  <c r="L846" i="4"/>
  <c r="J846" i="4"/>
  <c r="E847" i="4"/>
  <c r="E848" i="4" l="1"/>
  <c r="M846" i="4"/>
  <c r="O846" i="4" s="1"/>
  <c r="N846" i="4"/>
  <c r="R846" i="4" s="1"/>
  <c r="S846" i="4" s="1"/>
  <c r="J847" i="4"/>
  <c r="L847" i="4"/>
  <c r="R845" i="4"/>
  <c r="S845" i="4" s="1"/>
  <c r="N847" i="4" l="1"/>
  <c r="M847" i="4"/>
  <c r="O847" i="4" s="1"/>
  <c r="J848" i="4"/>
  <c r="L848" i="4"/>
  <c r="E849" i="4"/>
  <c r="L849" i="4" l="1"/>
  <c r="J849" i="4"/>
  <c r="N848" i="4"/>
  <c r="M848" i="4"/>
  <c r="O848" i="4" s="1"/>
  <c r="E850" i="4"/>
  <c r="R847" i="4"/>
  <c r="S847" i="4" s="1"/>
  <c r="R848" i="4" l="1"/>
  <c r="S848" i="4" s="1"/>
  <c r="J850" i="4"/>
  <c r="L850" i="4"/>
  <c r="E851" i="4"/>
  <c r="N849" i="4"/>
  <c r="M849" i="4"/>
  <c r="O849" i="4" s="1"/>
  <c r="J851" i="4" l="1"/>
  <c r="L851" i="4"/>
  <c r="R849" i="4"/>
  <c r="S849" i="4" s="1"/>
  <c r="N850" i="4"/>
  <c r="M850" i="4"/>
  <c r="O850" i="4" s="1"/>
  <c r="E852" i="4"/>
  <c r="E853" i="4" l="1"/>
  <c r="L852" i="4"/>
  <c r="J852" i="4"/>
  <c r="N851" i="4"/>
  <c r="M851" i="4"/>
  <c r="O851" i="4" s="1"/>
  <c r="R850" i="4"/>
  <c r="S850" i="4" s="1"/>
  <c r="R851" i="4" l="1"/>
  <c r="S851" i="4" s="1"/>
  <c r="N852" i="4"/>
  <c r="M852" i="4"/>
  <c r="O852" i="4" s="1"/>
  <c r="L853" i="4"/>
  <c r="J853" i="4"/>
  <c r="E854" i="4"/>
  <c r="R852" i="4" l="1"/>
  <c r="S852" i="4" s="1"/>
  <c r="E855" i="4"/>
  <c r="L854" i="4"/>
  <c r="J854" i="4"/>
  <c r="N853" i="4"/>
  <c r="M853" i="4"/>
  <c r="O853" i="4" s="1"/>
  <c r="R853" i="4" l="1"/>
  <c r="S853" i="4" s="1"/>
  <c r="M854" i="4"/>
  <c r="O854" i="4" s="1"/>
  <c r="N854" i="4"/>
  <c r="L855" i="4"/>
  <c r="J855" i="4"/>
  <c r="E856" i="4"/>
  <c r="R854" i="4" l="1"/>
  <c r="S854" i="4" s="1"/>
  <c r="M855" i="4"/>
  <c r="O855" i="4" s="1"/>
  <c r="N855" i="4"/>
  <c r="E857" i="4"/>
  <c r="J856" i="4"/>
  <c r="L856" i="4"/>
  <c r="R855" i="4" l="1"/>
  <c r="S855" i="4" s="1"/>
  <c r="N856" i="4"/>
  <c r="M856" i="4"/>
  <c r="O856" i="4" s="1"/>
  <c r="E858" i="4"/>
  <c r="J857" i="4"/>
  <c r="L857" i="4"/>
  <c r="N857" i="4" l="1"/>
  <c r="M857" i="4"/>
  <c r="O857" i="4" s="1"/>
  <c r="E859" i="4"/>
  <c r="L858" i="4"/>
  <c r="J858" i="4"/>
  <c r="R856" i="4"/>
  <c r="S856" i="4" s="1"/>
  <c r="M858" i="4" l="1"/>
  <c r="O858" i="4" s="1"/>
  <c r="N858" i="4"/>
  <c r="E860" i="4"/>
  <c r="L859" i="4"/>
  <c r="J859" i="4"/>
  <c r="R857" i="4"/>
  <c r="S857" i="4" s="1"/>
  <c r="R858" i="4" l="1"/>
  <c r="S858" i="4" s="1"/>
  <c r="M859" i="4"/>
  <c r="O859" i="4" s="1"/>
  <c r="N859" i="4"/>
  <c r="E861" i="4"/>
  <c r="J860" i="4"/>
  <c r="L860" i="4"/>
  <c r="R859" i="4" l="1"/>
  <c r="S859" i="4" s="1"/>
  <c r="M860" i="4"/>
  <c r="O860" i="4" s="1"/>
  <c r="N860" i="4"/>
  <c r="E862" i="4"/>
  <c r="J861" i="4"/>
  <c r="L861" i="4"/>
  <c r="R860" i="4" l="1"/>
  <c r="S860" i="4" s="1"/>
  <c r="E863" i="4"/>
  <c r="M861" i="4"/>
  <c r="O861" i="4" s="1"/>
  <c r="N861" i="4"/>
  <c r="L862" i="4"/>
  <c r="J862" i="4"/>
  <c r="R861" i="4" l="1"/>
  <c r="S861" i="4" s="1"/>
  <c r="N862" i="4"/>
  <c r="M862" i="4"/>
  <c r="O862" i="4" s="1"/>
  <c r="J863" i="4"/>
  <c r="L863" i="4"/>
  <c r="E864" i="4"/>
  <c r="L864" i="4" l="1"/>
  <c r="J864" i="4"/>
  <c r="E865" i="4"/>
  <c r="M863" i="4"/>
  <c r="O863" i="4" s="1"/>
  <c r="N863" i="4"/>
  <c r="R862" i="4"/>
  <c r="S862" i="4" s="1"/>
  <c r="R863" i="4" l="1"/>
  <c r="S863" i="4" s="1"/>
  <c r="E866" i="4"/>
  <c r="L865" i="4"/>
  <c r="J865" i="4"/>
  <c r="N864" i="4"/>
  <c r="M864" i="4"/>
  <c r="O864" i="4" s="1"/>
  <c r="N865" i="4" l="1"/>
  <c r="M865" i="4"/>
  <c r="O865" i="4" s="1"/>
  <c r="L866" i="4"/>
  <c r="J866" i="4"/>
  <c r="E867" i="4"/>
  <c r="R864" i="4"/>
  <c r="S864" i="4" s="1"/>
  <c r="L867" i="4" l="1"/>
  <c r="J867" i="4"/>
  <c r="M866" i="4"/>
  <c r="O866" i="4" s="1"/>
  <c r="N866" i="4"/>
  <c r="R866" i="4" s="1"/>
  <c r="S866" i="4" s="1"/>
  <c r="E868" i="4"/>
  <c r="R865" i="4"/>
  <c r="S865" i="4" s="1"/>
  <c r="E869" i="4" l="1"/>
  <c r="J868" i="4"/>
  <c r="L868" i="4"/>
  <c r="N867" i="4"/>
  <c r="M867" i="4"/>
  <c r="O867" i="4" s="1"/>
  <c r="R867" i="4" l="1"/>
  <c r="S867" i="4" s="1"/>
  <c r="J869" i="4"/>
  <c r="L869" i="4"/>
  <c r="N868" i="4"/>
  <c r="M868" i="4"/>
  <c r="O868" i="4" s="1"/>
  <c r="E870" i="4"/>
  <c r="L870" i="4" l="1"/>
  <c r="J870" i="4"/>
  <c r="R868" i="4"/>
  <c r="S868" i="4" s="1"/>
  <c r="M869" i="4"/>
  <c r="O869" i="4" s="1"/>
  <c r="N869" i="4"/>
  <c r="R869" i="4" s="1"/>
  <c r="S869" i="4" s="1"/>
  <c r="E871" i="4"/>
  <c r="E872" i="4" l="1"/>
  <c r="J871" i="4"/>
  <c r="L871" i="4"/>
  <c r="N870" i="4"/>
  <c r="M870" i="4"/>
  <c r="O870" i="4" s="1"/>
  <c r="R870" i="4" l="1"/>
  <c r="S870" i="4" s="1"/>
  <c r="J872" i="4"/>
  <c r="L872" i="4"/>
  <c r="N871" i="4"/>
  <c r="M871" i="4"/>
  <c r="O871" i="4" s="1"/>
  <c r="E873" i="4"/>
  <c r="N872" i="4" l="1"/>
  <c r="M872" i="4"/>
  <c r="O872" i="4" s="1"/>
  <c r="E874" i="4"/>
  <c r="L873" i="4"/>
  <c r="J873" i="4"/>
  <c r="R871" i="4"/>
  <c r="S871" i="4" s="1"/>
  <c r="M873" i="4" l="1"/>
  <c r="O873" i="4" s="1"/>
  <c r="N873" i="4"/>
  <c r="E875" i="4"/>
  <c r="J874" i="4"/>
  <c r="L874" i="4"/>
  <c r="R872" i="4"/>
  <c r="S872" i="4" s="1"/>
  <c r="R873" i="4" l="1"/>
  <c r="S873" i="4" s="1"/>
  <c r="E876" i="4"/>
  <c r="M874" i="4"/>
  <c r="O874" i="4" s="1"/>
  <c r="N874" i="4"/>
  <c r="J875" i="4"/>
  <c r="L875" i="4"/>
  <c r="R874" i="4" l="1"/>
  <c r="S874" i="4" s="1"/>
  <c r="M875" i="4"/>
  <c r="O875" i="4" s="1"/>
  <c r="N875" i="4"/>
  <c r="L876" i="4"/>
  <c r="J876" i="4"/>
  <c r="E877" i="4"/>
  <c r="R875" i="4" l="1"/>
  <c r="S875" i="4" s="1"/>
  <c r="E878" i="4"/>
  <c r="N876" i="4"/>
  <c r="M876" i="4"/>
  <c r="O876" i="4" s="1"/>
  <c r="L877" i="4"/>
  <c r="J877" i="4"/>
  <c r="R876" i="4" l="1"/>
  <c r="S876" i="4" s="1"/>
  <c r="N877" i="4"/>
  <c r="M877" i="4"/>
  <c r="O877" i="4" s="1"/>
  <c r="L878" i="4"/>
  <c r="J878" i="4"/>
  <c r="E879" i="4"/>
  <c r="J879" i="4" l="1"/>
  <c r="L879" i="4"/>
  <c r="N878" i="4"/>
  <c r="M878" i="4"/>
  <c r="O878" i="4" s="1"/>
  <c r="E880" i="4"/>
  <c r="R877" i="4"/>
  <c r="S877" i="4" s="1"/>
  <c r="E881" i="4" l="1"/>
  <c r="R878" i="4"/>
  <c r="S878" i="4" s="1"/>
  <c r="M879" i="4"/>
  <c r="O879" i="4" s="1"/>
  <c r="N879" i="4"/>
  <c r="L880" i="4"/>
  <c r="J880" i="4"/>
  <c r="R879" i="4" l="1"/>
  <c r="S879" i="4" s="1"/>
  <c r="J881" i="4"/>
  <c r="L881" i="4"/>
  <c r="N880" i="4"/>
  <c r="M880" i="4"/>
  <c r="O880" i="4" s="1"/>
  <c r="E882" i="4"/>
  <c r="R880" i="4" l="1"/>
  <c r="S880" i="4" s="1"/>
  <c r="E883" i="4"/>
  <c r="N881" i="4"/>
  <c r="M881" i="4"/>
  <c r="O881" i="4" s="1"/>
  <c r="L882" i="4"/>
  <c r="J882" i="4"/>
  <c r="R881" i="4" l="1"/>
  <c r="S881" i="4" s="1"/>
  <c r="L883" i="4"/>
  <c r="J883" i="4"/>
  <c r="E884" i="4"/>
  <c r="N882" i="4"/>
  <c r="M882" i="4"/>
  <c r="O882" i="4" s="1"/>
  <c r="J884" i="4" l="1"/>
  <c r="L884" i="4"/>
  <c r="M883" i="4"/>
  <c r="O883" i="4" s="1"/>
  <c r="N883" i="4"/>
  <c r="R882" i="4"/>
  <c r="S882" i="4" s="1"/>
  <c r="E885" i="4"/>
  <c r="R883" i="4" l="1"/>
  <c r="S883" i="4" s="1"/>
  <c r="J885" i="4"/>
  <c r="L885" i="4"/>
  <c r="E886" i="4"/>
  <c r="N884" i="4"/>
  <c r="M884" i="4"/>
  <c r="O884" i="4" s="1"/>
  <c r="R884" i="4" l="1"/>
  <c r="S884" i="4" s="1"/>
  <c r="J886" i="4"/>
  <c r="L886" i="4"/>
  <c r="M885" i="4"/>
  <c r="O885" i="4" s="1"/>
  <c r="N885" i="4"/>
  <c r="E887" i="4"/>
  <c r="R885" i="4" l="1"/>
  <c r="S885" i="4" s="1"/>
  <c r="J887" i="4"/>
  <c r="L887" i="4"/>
  <c r="E888" i="4"/>
  <c r="N886" i="4"/>
  <c r="M886" i="4"/>
  <c r="O886" i="4" s="1"/>
  <c r="R886" i="4" l="1"/>
  <c r="S886" i="4" s="1"/>
  <c r="E889" i="4"/>
  <c r="J888" i="4"/>
  <c r="L888" i="4"/>
  <c r="M887" i="4"/>
  <c r="O887" i="4" s="1"/>
  <c r="N887" i="4"/>
  <c r="J889" i="4" l="1"/>
  <c r="L889" i="4"/>
  <c r="N888" i="4"/>
  <c r="M888" i="4"/>
  <c r="O888" i="4" s="1"/>
  <c r="R887" i="4"/>
  <c r="S887" i="4" s="1"/>
  <c r="E890" i="4"/>
  <c r="E891" i="4" l="1"/>
  <c r="R888" i="4"/>
  <c r="S888" i="4" s="1"/>
  <c r="L890" i="4"/>
  <c r="J890" i="4"/>
  <c r="N889" i="4"/>
  <c r="M889" i="4"/>
  <c r="O889" i="4" s="1"/>
  <c r="N890" i="4" l="1"/>
  <c r="M890" i="4"/>
  <c r="O890" i="4" s="1"/>
  <c r="L891" i="4"/>
  <c r="J891" i="4"/>
  <c r="R889" i="4"/>
  <c r="S889" i="4" s="1"/>
  <c r="E892" i="4"/>
  <c r="E893" i="4" l="1"/>
  <c r="M891" i="4"/>
  <c r="O891" i="4" s="1"/>
  <c r="N891" i="4"/>
  <c r="R891" i="4" s="1"/>
  <c r="S891" i="4" s="1"/>
  <c r="J892" i="4"/>
  <c r="L892" i="4"/>
  <c r="R890" i="4"/>
  <c r="S890" i="4" s="1"/>
  <c r="J893" i="4" l="1"/>
  <c r="L893" i="4"/>
  <c r="M892" i="4"/>
  <c r="O892" i="4" s="1"/>
  <c r="N892" i="4"/>
  <c r="E894" i="4"/>
  <c r="R892" i="4" l="1"/>
  <c r="S892" i="4" s="1"/>
  <c r="E895" i="4"/>
  <c r="M893" i="4"/>
  <c r="O893" i="4" s="1"/>
  <c r="N893" i="4"/>
  <c r="J894" i="4"/>
  <c r="L894" i="4"/>
  <c r="R893" i="4" l="1"/>
  <c r="S893" i="4" s="1"/>
  <c r="L895" i="4"/>
  <c r="J895" i="4"/>
  <c r="N894" i="4"/>
  <c r="M894" i="4"/>
  <c r="O894" i="4" s="1"/>
  <c r="E896" i="4"/>
  <c r="R894" i="4" l="1"/>
  <c r="S894" i="4" s="1"/>
  <c r="J896" i="4"/>
  <c r="L896" i="4"/>
  <c r="E897" i="4"/>
  <c r="N895" i="4"/>
  <c r="M895" i="4"/>
  <c r="O895" i="4" s="1"/>
  <c r="L897" i="4" l="1"/>
  <c r="J897" i="4"/>
  <c r="M896" i="4"/>
  <c r="O896" i="4" s="1"/>
  <c r="N896" i="4"/>
  <c r="R895" i="4"/>
  <c r="S895" i="4" s="1"/>
  <c r="E898" i="4"/>
  <c r="R896" i="4" l="1"/>
  <c r="S896" i="4" s="1"/>
  <c r="E899" i="4"/>
  <c r="J898" i="4"/>
  <c r="L898" i="4"/>
  <c r="N897" i="4"/>
  <c r="M897" i="4"/>
  <c r="O897" i="4" s="1"/>
  <c r="R897" i="4" l="1"/>
  <c r="S897" i="4" s="1"/>
  <c r="L899" i="4"/>
  <c r="J899" i="4"/>
  <c r="N898" i="4"/>
  <c r="M898" i="4"/>
  <c r="O898" i="4" s="1"/>
  <c r="E900" i="4"/>
  <c r="E901" i="4" l="1"/>
  <c r="R898" i="4"/>
  <c r="S898" i="4" s="1"/>
  <c r="J900" i="4"/>
  <c r="L900" i="4"/>
  <c r="M899" i="4"/>
  <c r="O899" i="4" s="1"/>
  <c r="N899" i="4"/>
  <c r="R899" i="4" l="1"/>
  <c r="S899" i="4" s="1"/>
  <c r="J901" i="4"/>
  <c r="L901" i="4"/>
  <c r="M900" i="4"/>
  <c r="O900" i="4" s="1"/>
  <c r="N900" i="4"/>
  <c r="R900" i="4" s="1"/>
  <c r="S900" i="4" s="1"/>
  <c r="E902" i="4"/>
  <c r="E903" i="4" l="1"/>
  <c r="M901" i="4"/>
  <c r="O901" i="4" s="1"/>
  <c r="N901" i="4"/>
  <c r="R901" i="4" s="1"/>
  <c r="S901" i="4" s="1"/>
  <c r="J902" i="4"/>
  <c r="L902" i="4"/>
  <c r="L903" i="4" l="1"/>
  <c r="J903" i="4"/>
  <c r="M902" i="4"/>
  <c r="O902" i="4" s="1"/>
  <c r="N902" i="4"/>
  <c r="E904" i="4"/>
  <c r="R902" i="4" l="1"/>
  <c r="S902" i="4" s="1"/>
  <c r="E905" i="4"/>
  <c r="J904" i="4"/>
  <c r="L904" i="4"/>
  <c r="N903" i="4"/>
  <c r="M903" i="4"/>
  <c r="O903" i="4" s="1"/>
  <c r="J905" i="4" l="1"/>
  <c r="L905" i="4"/>
  <c r="N904" i="4"/>
  <c r="M904" i="4"/>
  <c r="O904" i="4" s="1"/>
  <c r="R903" i="4"/>
  <c r="S903" i="4" s="1"/>
  <c r="E906" i="4"/>
  <c r="R904" i="4" l="1"/>
  <c r="S904" i="4" s="1"/>
  <c r="L906" i="4"/>
  <c r="J906" i="4"/>
  <c r="E907" i="4"/>
  <c r="M905" i="4"/>
  <c r="O905" i="4" s="1"/>
  <c r="N905" i="4"/>
  <c r="R905" i="4" l="1"/>
  <c r="S905" i="4" s="1"/>
  <c r="J907" i="4"/>
  <c r="L907" i="4"/>
  <c r="M906" i="4"/>
  <c r="O906" i="4" s="1"/>
  <c r="N906" i="4"/>
  <c r="R906" i="4" s="1"/>
  <c r="S906" i="4" s="1"/>
  <c r="E908" i="4"/>
  <c r="M907" i="4" l="1"/>
  <c r="O907" i="4" s="1"/>
  <c r="N907" i="4"/>
  <c r="J908" i="4"/>
  <c r="L908" i="4"/>
  <c r="E909" i="4"/>
  <c r="R907" i="4" l="1"/>
  <c r="S907" i="4" s="1"/>
  <c r="L909" i="4"/>
  <c r="J909" i="4"/>
  <c r="E910" i="4"/>
  <c r="M908" i="4"/>
  <c r="O908" i="4" s="1"/>
  <c r="N908" i="4"/>
  <c r="R908" i="4" l="1"/>
  <c r="S908" i="4" s="1"/>
  <c r="E911" i="4"/>
  <c r="J910" i="4"/>
  <c r="L910" i="4"/>
  <c r="M909" i="4"/>
  <c r="O909" i="4" s="1"/>
  <c r="N909" i="4"/>
  <c r="R909" i="4" l="1"/>
  <c r="S909" i="4" s="1"/>
  <c r="M910" i="4"/>
  <c r="O910" i="4" s="1"/>
  <c r="N910" i="4"/>
  <c r="J911" i="4"/>
  <c r="L911" i="4"/>
  <c r="E912" i="4"/>
  <c r="R910" i="4" l="1"/>
  <c r="S910" i="4" s="1"/>
  <c r="E913" i="4"/>
  <c r="L912" i="4"/>
  <c r="J912" i="4"/>
  <c r="M911" i="4"/>
  <c r="O911" i="4" s="1"/>
  <c r="N911" i="4"/>
  <c r="R911" i="4" l="1"/>
  <c r="S911" i="4" s="1"/>
  <c r="L913" i="4"/>
  <c r="J913" i="4"/>
  <c r="N912" i="4"/>
  <c r="M912" i="4"/>
  <c r="O912" i="4" s="1"/>
  <c r="E914" i="4"/>
  <c r="R912" i="4" l="1"/>
  <c r="S912" i="4" s="1"/>
  <c r="L914" i="4"/>
  <c r="J914" i="4"/>
  <c r="E915" i="4"/>
  <c r="N913" i="4"/>
  <c r="M913" i="4"/>
  <c r="O913" i="4" s="1"/>
  <c r="R913" i="4" l="1"/>
  <c r="S913" i="4" s="1"/>
  <c r="L915" i="4"/>
  <c r="J915" i="4"/>
  <c r="M914" i="4"/>
  <c r="O914" i="4" s="1"/>
  <c r="N914" i="4"/>
  <c r="E916" i="4"/>
  <c r="R914" i="4" l="1"/>
  <c r="S914" i="4" s="1"/>
  <c r="J916" i="4"/>
  <c r="L916" i="4"/>
  <c r="E917" i="4"/>
  <c r="N915" i="4"/>
  <c r="M915" i="4"/>
  <c r="O915" i="4" s="1"/>
  <c r="R915" i="4" l="1"/>
  <c r="S915" i="4" s="1"/>
  <c r="J917" i="4"/>
  <c r="L917" i="4"/>
  <c r="M916" i="4"/>
  <c r="O916" i="4" s="1"/>
  <c r="N916" i="4"/>
  <c r="E918" i="4"/>
  <c r="R916" i="4" l="1"/>
  <c r="S916" i="4" s="1"/>
  <c r="J918" i="4"/>
  <c r="L918" i="4"/>
  <c r="E919" i="4"/>
  <c r="M917" i="4"/>
  <c r="O917" i="4" s="1"/>
  <c r="N917" i="4"/>
  <c r="R917" i="4" l="1"/>
  <c r="S917" i="4" s="1"/>
  <c r="E920" i="4"/>
  <c r="J919" i="4"/>
  <c r="L919" i="4"/>
  <c r="N918" i="4"/>
  <c r="M918" i="4"/>
  <c r="O918" i="4" s="1"/>
  <c r="M919" i="4" l="1"/>
  <c r="O919" i="4" s="1"/>
  <c r="N919" i="4"/>
  <c r="L920" i="4"/>
  <c r="J920" i="4"/>
  <c r="R918" i="4"/>
  <c r="S918" i="4" s="1"/>
  <c r="E921" i="4"/>
  <c r="R919" i="4" l="1"/>
  <c r="S919" i="4" s="1"/>
  <c r="L921" i="4"/>
  <c r="J921" i="4"/>
  <c r="M920" i="4"/>
  <c r="O920" i="4" s="1"/>
  <c r="N920" i="4"/>
  <c r="E922" i="4"/>
  <c r="R920" i="4" l="1"/>
  <c r="S920" i="4" s="1"/>
  <c r="J922" i="4"/>
  <c r="L922" i="4"/>
  <c r="E923" i="4"/>
  <c r="N921" i="4"/>
  <c r="M921" i="4"/>
  <c r="O921" i="4" s="1"/>
  <c r="R921" i="4" l="1"/>
  <c r="S921" i="4" s="1"/>
  <c r="E924" i="4"/>
  <c r="M922" i="4"/>
  <c r="O922" i="4" s="1"/>
  <c r="N922" i="4"/>
  <c r="J923" i="4"/>
  <c r="L923" i="4"/>
  <c r="R922" i="4" l="1"/>
  <c r="S922" i="4" s="1"/>
  <c r="M923" i="4"/>
  <c r="O923" i="4" s="1"/>
  <c r="N923" i="4"/>
  <c r="E925" i="4"/>
  <c r="L924" i="4"/>
  <c r="J924" i="4"/>
  <c r="R923" i="4" l="1"/>
  <c r="S923" i="4" s="1"/>
  <c r="M924" i="4"/>
  <c r="O924" i="4" s="1"/>
  <c r="N924" i="4"/>
  <c r="E926" i="4"/>
  <c r="L925" i="4"/>
  <c r="J925" i="4"/>
  <c r="R924" i="4" l="1"/>
  <c r="S924" i="4" s="1"/>
  <c r="N925" i="4"/>
  <c r="M925" i="4"/>
  <c r="O925" i="4" s="1"/>
  <c r="J926" i="4"/>
  <c r="L926" i="4"/>
  <c r="E927" i="4"/>
  <c r="J927" i="4" l="1"/>
  <c r="L927" i="4"/>
  <c r="N926" i="4"/>
  <c r="M926" i="4"/>
  <c r="O926" i="4" s="1"/>
  <c r="E928" i="4"/>
  <c r="R925" i="4"/>
  <c r="S925" i="4" s="1"/>
  <c r="E929" i="4" l="1"/>
  <c r="R926" i="4"/>
  <c r="S926" i="4" s="1"/>
  <c r="J928" i="4"/>
  <c r="L928" i="4"/>
  <c r="M927" i="4"/>
  <c r="O927" i="4" s="1"/>
  <c r="N927" i="4"/>
  <c r="R927" i="4" l="1"/>
  <c r="S927" i="4" s="1"/>
  <c r="N928" i="4"/>
  <c r="M928" i="4"/>
  <c r="O928" i="4" s="1"/>
  <c r="L929" i="4"/>
  <c r="J929" i="4"/>
  <c r="E930" i="4"/>
  <c r="E931" i="4" l="1"/>
  <c r="N929" i="4"/>
  <c r="M929" i="4"/>
  <c r="O929" i="4" s="1"/>
  <c r="J930" i="4"/>
  <c r="L930" i="4"/>
  <c r="R928" i="4"/>
  <c r="S928" i="4" s="1"/>
  <c r="R929" i="4" l="1"/>
  <c r="S929" i="4" s="1"/>
  <c r="J931" i="4"/>
  <c r="L931" i="4"/>
  <c r="M930" i="4"/>
  <c r="O930" i="4" s="1"/>
  <c r="N930" i="4"/>
  <c r="E932" i="4"/>
  <c r="R930" i="4" l="1"/>
  <c r="S930" i="4" s="1"/>
  <c r="E933" i="4"/>
  <c r="M931" i="4"/>
  <c r="O931" i="4" s="1"/>
  <c r="N931" i="4"/>
  <c r="L932" i="4"/>
  <c r="J932" i="4"/>
  <c r="R931" i="4" l="1"/>
  <c r="S931" i="4" s="1"/>
  <c r="N932" i="4"/>
  <c r="M932" i="4"/>
  <c r="O932" i="4" s="1"/>
  <c r="L933" i="4"/>
  <c r="J933" i="4"/>
  <c r="E934" i="4"/>
  <c r="R932" i="4" l="1"/>
  <c r="S932" i="4" s="1"/>
  <c r="L934" i="4"/>
  <c r="J934" i="4"/>
  <c r="N933" i="4"/>
  <c r="M933" i="4"/>
  <c r="O933" i="4" s="1"/>
  <c r="E935" i="4"/>
  <c r="R933" i="4" l="1"/>
  <c r="S933" i="4" s="1"/>
  <c r="J935" i="4"/>
  <c r="L935" i="4"/>
  <c r="E936" i="4"/>
  <c r="M934" i="4"/>
  <c r="O934" i="4" s="1"/>
  <c r="N934" i="4"/>
  <c r="R934" i="4" l="1"/>
  <c r="S934" i="4" s="1"/>
  <c r="L936" i="4"/>
  <c r="J936" i="4"/>
  <c r="M935" i="4"/>
  <c r="O935" i="4" s="1"/>
  <c r="N935" i="4"/>
  <c r="E937" i="4"/>
  <c r="R935" i="4" l="1"/>
  <c r="S935" i="4" s="1"/>
  <c r="E938" i="4"/>
  <c r="J937" i="4"/>
  <c r="L937" i="4"/>
  <c r="M936" i="4"/>
  <c r="O936" i="4" s="1"/>
  <c r="N936" i="4"/>
  <c r="R936" i="4" l="1"/>
  <c r="S936" i="4" s="1"/>
  <c r="N937" i="4"/>
  <c r="M937" i="4"/>
  <c r="O937" i="4" s="1"/>
  <c r="L938" i="4"/>
  <c r="J938" i="4"/>
  <c r="E939" i="4"/>
  <c r="L939" i="4" l="1"/>
  <c r="J939" i="4"/>
  <c r="R937" i="4"/>
  <c r="S937" i="4" s="1"/>
  <c r="E940" i="4"/>
  <c r="N938" i="4"/>
  <c r="M938" i="4"/>
  <c r="O938" i="4" s="1"/>
  <c r="R938" i="4" l="1"/>
  <c r="S938" i="4" s="1"/>
  <c r="J940" i="4"/>
  <c r="L940" i="4"/>
  <c r="E941" i="4"/>
  <c r="N939" i="4"/>
  <c r="M939" i="4"/>
  <c r="O939" i="4" s="1"/>
  <c r="R939" i="4" l="1"/>
  <c r="S939" i="4" s="1"/>
  <c r="L941" i="4"/>
  <c r="J941" i="4"/>
  <c r="E942" i="4"/>
  <c r="N940" i="4"/>
  <c r="M940" i="4"/>
  <c r="O940" i="4" s="1"/>
  <c r="N941" i="4" l="1"/>
  <c r="M941" i="4"/>
  <c r="O941" i="4" s="1"/>
  <c r="R940" i="4"/>
  <c r="S940" i="4" s="1"/>
  <c r="L942" i="4"/>
  <c r="J942" i="4"/>
  <c r="E943" i="4"/>
  <c r="R941" i="4" l="1"/>
  <c r="S941" i="4" s="1"/>
  <c r="E944" i="4"/>
  <c r="J943" i="4"/>
  <c r="L943" i="4"/>
  <c r="M942" i="4"/>
  <c r="O942" i="4" s="1"/>
  <c r="N942" i="4"/>
  <c r="R942" i="4" l="1"/>
  <c r="S942" i="4" s="1"/>
  <c r="L944" i="4"/>
  <c r="J944" i="4"/>
  <c r="M943" i="4"/>
  <c r="O943" i="4" s="1"/>
  <c r="N943" i="4"/>
  <c r="E945" i="4"/>
  <c r="R943" i="4" l="1"/>
  <c r="S943" i="4" s="1"/>
  <c r="J945" i="4"/>
  <c r="L945" i="4"/>
  <c r="E946" i="4"/>
  <c r="M944" i="4"/>
  <c r="O944" i="4" s="1"/>
  <c r="N944" i="4"/>
  <c r="E947" i="4" l="1"/>
  <c r="R944" i="4"/>
  <c r="S944" i="4" s="1"/>
  <c r="J946" i="4"/>
  <c r="L946" i="4"/>
  <c r="M945" i="4"/>
  <c r="O945" i="4" s="1"/>
  <c r="N945" i="4"/>
  <c r="R945" i="4" l="1"/>
  <c r="S945" i="4" s="1"/>
  <c r="M946" i="4"/>
  <c r="O946" i="4" s="1"/>
  <c r="N946" i="4"/>
  <c r="L947" i="4"/>
  <c r="J947" i="4"/>
  <c r="E948" i="4"/>
  <c r="R946" i="4" l="1"/>
  <c r="S946" i="4" s="1"/>
  <c r="N947" i="4"/>
  <c r="M947" i="4"/>
  <c r="O947" i="4" s="1"/>
  <c r="L948" i="4"/>
  <c r="J948" i="4"/>
  <c r="E949" i="4"/>
  <c r="L949" i="4" l="1"/>
  <c r="J949" i="4"/>
  <c r="N948" i="4"/>
  <c r="M948" i="4"/>
  <c r="O948" i="4" s="1"/>
  <c r="E950" i="4"/>
  <c r="R947" i="4"/>
  <c r="S947" i="4" s="1"/>
  <c r="E951" i="4" l="1"/>
  <c r="R948" i="4"/>
  <c r="S948" i="4" s="1"/>
  <c r="L950" i="4"/>
  <c r="J950" i="4"/>
  <c r="M949" i="4"/>
  <c r="O949" i="4" s="1"/>
  <c r="N949" i="4"/>
  <c r="R949" i="4" l="1"/>
  <c r="S949" i="4" s="1"/>
  <c r="L951" i="4"/>
  <c r="J951" i="4"/>
  <c r="N950" i="4"/>
  <c r="M950" i="4"/>
  <c r="O950" i="4" s="1"/>
  <c r="E952" i="4"/>
  <c r="R950" i="4" l="1"/>
  <c r="S950" i="4" s="1"/>
  <c r="E953" i="4"/>
  <c r="J952" i="4"/>
  <c r="L952" i="4"/>
  <c r="M951" i="4"/>
  <c r="O951" i="4" s="1"/>
  <c r="N951" i="4"/>
  <c r="R951" i="4" l="1"/>
  <c r="S951" i="4" s="1"/>
  <c r="M952" i="4"/>
  <c r="O952" i="4" s="1"/>
  <c r="N952" i="4"/>
  <c r="E954" i="4"/>
  <c r="J953" i="4"/>
  <c r="L953" i="4"/>
  <c r="R952" i="4" l="1"/>
  <c r="S952" i="4" s="1"/>
  <c r="J954" i="4"/>
  <c r="L954" i="4"/>
  <c r="E955" i="4"/>
  <c r="M953" i="4"/>
  <c r="O953" i="4" s="1"/>
  <c r="N953" i="4"/>
  <c r="R953" i="4" l="1"/>
  <c r="S953" i="4" s="1"/>
  <c r="L955" i="4"/>
  <c r="J955" i="4"/>
  <c r="E956" i="4"/>
  <c r="N954" i="4"/>
  <c r="M954" i="4"/>
  <c r="O954" i="4" s="1"/>
  <c r="L956" i="4" l="1"/>
  <c r="J956" i="4"/>
  <c r="E957" i="4"/>
  <c r="N955" i="4"/>
  <c r="M955" i="4"/>
  <c r="O955" i="4" s="1"/>
  <c r="R954" i="4"/>
  <c r="S954" i="4" s="1"/>
  <c r="R955" i="4" l="1"/>
  <c r="S955" i="4" s="1"/>
  <c r="E958" i="4"/>
  <c r="J957" i="4"/>
  <c r="L957" i="4"/>
  <c r="M956" i="4"/>
  <c r="O956" i="4" s="1"/>
  <c r="N956" i="4"/>
  <c r="M957" i="4" l="1"/>
  <c r="O957" i="4" s="1"/>
  <c r="N957" i="4"/>
  <c r="L958" i="4"/>
  <c r="J958" i="4"/>
  <c r="R956" i="4"/>
  <c r="S956" i="4" s="1"/>
  <c r="E959" i="4"/>
  <c r="R957" i="4" l="1"/>
  <c r="S957" i="4" s="1"/>
  <c r="E960" i="4"/>
  <c r="N958" i="4"/>
  <c r="M958" i="4"/>
  <c r="O958" i="4" s="1"/>
  <c r="J959" i="4"/>
  <c r="L959" i="4"/>
  <c r="M959" i="4" l="1"/>
  <c r="O959" i="4" s="1"/>
  <c r="N959" i="4"/>
  <c r="R959" i="4" s="1"/>
  <c r="S959" i="4" s="1"/>
  <c r="L960" i="4"/>
  <c r="J960" i="4"/>
  <c r="R958" i="4"/>
  <c r="S958" i="4" s="1"/>
  <c r="E961" i="4"/>
  <c r="E962" i="4" l="1"/>
  <c r="J961" i="4"/>
  <c r="L961" i="4"/>
  <c r="N960" i="4"/>
  <c r="M960" i="4"/>
  <c r="O960" i="4" s="1"/>
  <c r="R960" i="4" l="1"/>
  <c r="S960" i="4" s="1"/>
  <c r="L962" i="4"/>
  <c r="J962" i="4"/>
  <c r="M961" i="4"/>
  <c r="O961" i="4" s="1"/>
  <c r="N961" i="4"/>
  <c r="E963" i="4"/>
  <c r="J963" i="4" l="1"/>
  <c r="L963" i="4"/>
  <c r="E964" i="4"/>
  <c r="R961" i="4"/>
  <c r="S961" i="4" s="1"/>
  <c r="N962" i="4"/>
  <c r="M962" i="4"/>
  <c r="O962" i="4" s="1"/>
  <c r="L964" i="4" l="1"/>
  <c r="J964" i="4"/>
  <c r="E965" i="4"/>
  <c r="R962" i="4"/>
  <c r="S962" i="4" s="1"/>
  <c r="M963" i="4"/>
  <c r="O963" i="4" s="1"/>
  <c r="N963" i="4"/>
  <c r="R963" i="4" l="1"/>
  <c r="S963" i="4" s="1"/>
  <c r="J965" i="4"/>
  <c r="L965" i="4"/>
  <c r="E966" i="4"/>
  <c r="M964" i="4"/>
  <c r="O964" i="4" s="1"/>
  <c r="N964" i="4"/>
  <c r="E967" i="4" l="1"/>
  <c r="R964" i="4"/>
  <c r="S964" i="4" s="1"/>
  <c r="J966" i="4"/>
  <c r="L966" i="4"/>
  <c r="M965" i="4"/>
  <c r="O965" i="4" s="1"/>
  <c r="N965" i="4"/>
  <c r="R965" i="4" l="1"/>
  <c r="S965" i="4" s="1"/>
  <c r="M966" i="4"/>
  <c r="O966" i="4" s="1"/>
  <c r="N966" i="4"/>
  <c r="J967" i="4"/>
  <c r="L967" i="4"/>
  <c r="E968" i="4"/>
  <c r="R966" i="4" l="1"/>
  <c r="S966" i="4" s="1"/>
  <c r="E969" i="4"/>
  <c r="J968" i="4"/>
  <c r="L968" i="4"/>
  <c r="N967" i="4"/>
  <c r="M967" i="4"/>
  <c r="O967" i="4" s="1"/>
  <c r="R967" i="4" l="1"/>
  <c r="S967" i="4" s="1"/>
  <c r="M968" i="4"/>
  <c r="O968" i="4" s="1"/>
  <c r="N968" i="4"/>
  <c r="L969" i="4"/>
  <c r="J969" i="4"/>
  <c r="E970" i="4"/>
  <c r="R968" i="4" l="1"/>
  <c r="S968" i="4" s="1"/>
  <c r="E971" i="4"/>
  <c r="N969" i="4"/>
  <c r="M969" i="4"/>
  <c r="O969" i="4" s="1"/>
  <c r="L970" i="4"/>
  <c r="J970" i="4"/>
  <c r="N970" i="4" l="1"/>
  <c r="M970" i="4"/>
  <c r="O970" i="4" s="1"/>
  <c r="L971" i="4"/>
  <c r="J971" i="4"/>
  <c r="R969" i="4"/>
  <c r="S969" i="4" s="1"/>
  <c r="E972" i="4"/>
  <c r="E973" i="4" l="1"/>
  <c r="N971" i="4"/>
  <c r="M971" i="4"/>
  <c r="O971" i="4" s="1"/>
  <c r="L972" i="4"/>
  <c r="J972" i="4"/>
  <c r="R970" i="4"/>
  <c r="S970" i="4" s="1"/>
  <c r="M972" i="4" l="1"/>
  <c r="O972" i="4" s="1"/>
  <c r="N972" i="4"/>
  <c r="R971" i="4"/>
  <c r="S971" i="4" s="1"/>
  <c r="J973" i="4"/>
  <c r="L973" i="4"/>
  <c r="E974" i="4"/>
  <c r="R972" i="4" l="1"/>
  <c r="S972" i="4" s="1"/>
  <c r="L974" i="4"/>
  <c r="J974" i="4"/>
  <c r="E975" i="4"/>
  <c r="N973" i="4"/>
  <c r="M973" i="4"/>
  <c r="O973" i="4" s="1"/>
  <c r="R973" i="4" l="1"/>
  <c r="S973" i="4" s="1"/>
  <c r="L975" i="4"/>
  <c r="J975" i="4"/>
  <c r="E976" i="4"/>
  <c r="N974" i="4"/>
  <c r="M974" i="4"/>
  <c r="O974" i="4" s="1"/>
  <c r="R974" i="4" l="1"/>
  <c r="S974" i="4" s="1"/>
  <c r="E977" i="4"/>
  <c r="L976" i="4"/>
  <c r="J976" i="4"/>
  <c r="N975" i="4"/>
  <c r="M975" i="4"/>
  <c r="O975" i="4" s="1"/>
  <c r="R975" i="4" l="1"/>
  <c r="S975" i="4" s="1"/>
  <c r="L977" i="4"/>
  <c r="J977" i="4"/>
  <c r="M976" i="4"/>
  <c r="O976" i="4" s="1"/>
  <c r="N976" i="4"/>
  <c r="E978" i="4"/>
  <c r="R976" i="4" l="1"/>
  <c r="S976" i="4" s="1"/>
  <c r="E979" i="4"/>
  <c r="L978" i="4"/>
  <c r="J978" i="4"/>
  <c r="M977" i="4"/>
  <c r="O977" i="4" s="1"/>
  <c r="N977" i="4"/>
  <c r="R977" i="4" l="1"/>
  <c r="S977" i="4" s="1"/>
  <c r="M978" i="4"/>
  <c r="O978" i="4" s="1"/>
  <c r="N978" i="4"/>
  <c r="L979" i="4"/>
  <c r="J979" i="4"/>
  <c r="E980" i="4"/>
  <c r="R978" i="4" l="1"/>
  <c r="S978" i="4" s="1"/>
  <c r="E981" i="4"/>
  <c r="N979" i="4"/>
  <c r="M979" i="4"/>
  <c r="O979" i="4" s="1"/>
  <c r="L980" i="4"/>
  <c r="J980" i="4"/>
  <c r="J981" i="4" l="1"/>
  <c r="L981" i="4"/>
  <c r="N980" i="4"/>
  <c r="M980" i="4"/>
  <c r="O980" i="4" s="1"/>
  <c r="R979" i="4"/>
  <c r="S979" i="4" s="1"/>
  <c r="E982" i="4"/>
  <c r="R980" i="4" l="1"/>
  <c r="S980" i="4" s="1"/>
  <c r="N981" i="4"/>
  <c r="M981" i="4"/>
  <c r="O981" i="4" s="1"/>
  <c r="L982" i="4"/>
  <c r="J982" i="4"/>
  <c r="E983" i="4"/>
  <c r="E984" i="4" l="1"/>
  <c r="J983" i="4"/>
  <c r="L983" i="4"/>
  <c r="R981" i="4"/>
  <c r="S981" i="4" s="1"/>
  <c r="N982" i="4"/>
  <c r="M982" i="4"/>
  <c r="O982" i="4" s="1"/>
  <c r="M983" i="4" l="1"/>
  <c r="O983" i="4" s="1"/>
  <c r="N983" i="4"/>
  <c r="R983" i="4" s="1"/>
  <c r="S983" i="4" s="1"/>
  <c r="L984" i="4"/>
  <c r="J984" i="4"/>
  <c r="R982" i="4"/>
  <c r="S982" i="4" s="1"/>
  <c r="E985" i="4"/>
  <c r="J985" i="4" l="1"/>
  <c r="L985" i="4"/>
  <c r="E986" i="4"/>
  <c r="N984" i="4"/>
  <c r="M984" i="4"/>
  <c r="O984" i="4" s="1"/>
  <c r="R984" i="4" l="1"/>
  <c r="S984" i="4" s="1"/>
  <c r="E987" i="4"/>
  <c r="N985" i="4"/>
  <c r="M985" i="4"/>
  <c r="O985" i="4" s="1"/>
  <c r="L986" i="4"/>
  <c r="J986" i="4"/>
  <c r="N986" i="4" l="1"/>
  <c r="M986" i="4"/>
  <c r="O986" i="4" s="1"/>
  <c r="L987" i="4"/>
  <c r="J987" i="4"/>
  <c r="R985" i="4"/>
  <c r="S985" i="4" s="1"/>
  <c r="E988" i="4"/>
  <c r="E989" i="4" l="1"/>
  <c r="M987" i="4"/>
  <c r="O987" i="4" s="1"/>
  <c r="N987" i="4"/>
  <c r="L988" i="4"/>
  <c r="J988" i="4"/>
  <c r="R986" i="4"/>
  <c r="S986" i="4" s="1"/>
  <c r="R987" i="4" l="1"/>
  <c r="S987" i="4" s="1"/>
  <c r="M988" i="4"/>
  <c r="O988" i="4" s="1"/>
  <c r="N988" i="4"/>
  <c r="J989" i="4"/>
  <c r="L989" i="4"/>
  <c r="E990" i="4"/>
  <c r="R988" i="4" l="1"/>
  <c r="S988" i="4" s="1"/>
  <c r="N989" i="4"/>
  <c r="M989" i="4"/>
  <c r="O989" i="4" s="1"/>
  <c r="L990" i="4"/>
  <c r="J990" i="4"/>
  <c r="E991" i="4"/>
  <c r="N990" i="4" l="1"/>
  <c r="M990" i="4"/>
  <c r="O990" i="4" s="1"/>
  <c r="L991" i="4"/>
  <c r="J991" i="4"/>
  <c r="E992" i="4"/>
  <c r="R989" i="4"/>
  <c r="S989" i="4" s="1"/>
  <c r="M991" i="4" l="1"/>
  <c r="O991" i="4" s="1"/>
  <c r="N991" i="4"/>
  <c r="E993" i="4"/>
  <c r="J992" i="4"/>
  <c r="L992" i="4"/>
  <c r="R990" i="4"/>
  <c r="S990" i="4" s="1"/>
  <c r="R991" i="4" l="1"/>
  <c r="S991" i="4" s="1"/>
  <c r="J993" i="4"/>
  <c r="L993" i="4"/>
  <c r="E994" i="4"/>
  <c r="M992" i="4"/>
  <c r="O992" i="4" s="1"/>
  <c r="N992" i="4"/>
  <c r="J994" i="4" l="1"/>
  <c r="L994" i="4"/>
  <c r="E995" i="4"/>
  <c r="N993" i="4"/>
  <c r="M993" i="4"/>
  <c r="O993" i="4" s="1"/>
  <c r="R992" i="4"/>
  <c r="S992" i="4" s="1"/>
  <c r="R993" i="4" l="1"/>
  <c r="S993" i="4" s="1"/>
  <c r="E996" i="4"/>
  <c r="M994" i="4"/>
  <c r="O994" i="4" s="1"/>
  <c r="N994" i="4"/>
  <c r="L995" i="4"/>
  <c r="J995" i="4"/>
  <c r="R994" i="4" l="1"/>
  <c r="S994" i="4" s="1"/>
  <c r="N995" i="4"/>
  <c r="M995" i="4"/>
  <c r="O995" i="4" s="1"/>
  <c r="E997" i="4"/>
  <c r="L996" i="4"/>
  <c r="J996" i="4"/>
  <c r="E998" i="4" l="1"/>
  <c r="N996" i="4"/>
  <c r="M996" i="4"/>
  <c r="O996" i="4" s="1"/>
  <c r="J997" i="4"/>
  <c r="L997" i="4"/>
  <c r="R995" i="4"/>
  <c r="S995" i="4" s="1"/>
  <c r="N997" i="4" l="1"/>
  <c r="M997" i="4"/>
  <c r="O997" i="4" s="1"/>
  <c r="R996" i="4"/>
  <c r="S996" i="4" s="1"/>
  <c r="J998" i="4"/>
  <c r="L998" i="4"/>
  <c r="E999" i="4"/>
  <c r="L999" i="4" l="1"/>
  <c r="J999" i="4"/>
  <c r="E1000" i="4"/>
  <c r="M998" i="4"/>
  <c r="O998" i="4" s="1"/>
  <c r="N998" i="4"/>
  <c r="R997" i="4"/>
  <c r="S997" i="4" s="1"/>
  <c r="E1001" i="4" l="1"/>
  <c r="R998" i="4"/>
  <c r="S998" i="4" s="1"/>
  <c r="J1000" i="4"/>
  <c r="L1000" i="4"/>
  <c r="M999" i="4"/>
  <c r="O999" i="4" s="1"/>
  <c r="N999" i="4"/>
  <c r="R999" i="4" l="1"/>
  <c r="S999" i="4" s="1"/>
  <c r="N1000" i="4"/>
  <c r="M1000" i="4"/>
  <c r="O1000" i="4" s="1"/>
  <c r="L1001" i="4"/>
  <c r="J1001" i="4"/>
  <c r="E1002" i="4"/>
  <c r="J1002" i="4" l="1"/>
  <c r="L1002" i="4"/>
  <c r="E1003" i="4"/>
  <c r="N1001" i="4"/>
  <c r="M1001" i="4"/>
  <c r="O1001" i="4" s="1"/>
  <c r="R1000" i="4"/>
  <c r="S1000" i="4" s="1"/>
  <c r="R1001" i="4" l="1"/>
  <c r="S1001" i="4" s="1"/>
  <c r="N1002" i="4"/>
  <c r="M1002" i="4"/>
  <c r="O1002" i="4" s="1"/>
  <c r="L1003" i="4"/>
  <c r="J1003" i="4"/>
  <c r="E1004" i="4"/>
  <c r="E1005" i="4" l="1"/>
  <c r="N1003" i="4"/>
  <c r="M1003" i="4"/>
  <c r="O1003" i="4" s="1"/>
  <c r="L1004" i="4"/>
  <c r="J1004" i="4"/>
  <c r="R1002" i="4"/>
  <c r="S1002" i="4" s="1"/>
  <c r="N1004" i="4" l="1"/>
  <c r="M1004" i="4"/>
  <c r="O1004" i="4" s="1"/>
  <c r="R1003" i="4"/>
  <c r="S1003" i="4" s="1"/>
  <c r="J1005" i="4"/>
  <c r="L1005" i="4"/>
  <c r="E1006" i="4"/>
  <c r="R1004" i="4" l="1"/>
  <c r="S1004" i="4" s="1"/>
  <c r="E1007" i="4"/>
  <c r="L1006" i="4"/>
  <c r="J1006" i="4"/>
  <c r="M1005" i="4"/>
  <c r="O1005" i="4" s="1"/>
  <c r="N1005" i="4"/>
  <c r="R1005" i="4" l="1"/>
  <c r="S1005" i="4" s="1"/>
  <c r="E1008" i="4"/>
  <c r="N1006" i="4"/>
  <c r="M1006" i="4"/>
  <c r="O1006" i="4" s="1"/>
  <c r="L1007" i="4"/>
  <c r="J1007" i="4"/>
  <c r="N1007" i="4" l="1"/>
  <c r="M1007" i="4"/>
  <c r="O1007" i="4" s="1"/>
  <c r="R1006" i="4"/>
  <c r="S1006" i="4" s="1"/>
  <c r="J1008" i="4"/>
  <c r="L1008" i="4"/>
  <c r="E1009" i="4"/>
  <c r="R1007" i="4" l="1"/>
  <c r="S1007" i="4" s="1"/>
  <c r="J1009" i="4"/>
  <c r="L1009" i="4"/>
  <c r="E1010" i="4"/>
  <c r="N1008" i="4"/>
  <c r="M1008" i="4"/>
  <c r="O1008" i="4" s="1"/>
  <c r="R1008" i="4" l="1"/>
  <c r="S1008" i="4" s="1"/>
  <c r="L1010" i="4"/>
  <c r="J1010" i="4"/>
  <c r="E1011" i="4"/>
  <c r="N1009" i="4"/>
  <c r="M1009" i="4"/>
  <c r="O1009" i="4" s="1"/>
  <c r="J1011" i="4" l="1"/>
  <c r="L1011" i="4"/>
  <c r="M1010" i="4"/>
  <c r="O1010" i="4" s="1"/>
  <c r="N1010" i="4"/>
  <c r="R1010" i="4" s="1"/>
  <c r="S1010" i="4" s="1"/>
  <c r="R1009" i="4"/>
  <c r="S1009" i="4" s="1"/>
  <c r="E1012" i="4"/>
  <c r="J1012" i="4" l="1"/>
  <c r="L1012" i="4"/>
  <c r="E1013" i="4"/>
  <c r="N1011" i="4"/>
  <c r="M1011" i="4"/>
  <c r="O1011" i="4" s="1"/>
  <c r="R1011" i="4" l="1"/>
  <c r="S1011" i="4" s="1"/>
  <c r="E1014" i="4"/>
  <c r="M1012" i="4"/>
  <c r="O1012" i="4" s="1"/>
  <c r="N1012" i="4"/>
  <c r="J1013" i="4"/>
  <c r="L1013" i="4"/>
  <c r="R1012" i="4" l="1"/>
  <c r="S1012" i="4" s="1"/>
  <c r="N1013" i="4"/>
  <c r="M1013" i="4"/>
  <c r="O1013" i="4" s="1"/>
  <c r="L1014" i="4"/>
  <c r="J1014" i="4"/>
  <c r="E1015" i="4"/>
  <c r="L1015" i="4" l="1"/>
  <c r="J1015" i="4"/>
  <c r="E1016" i="4"/>
  <c r="M1014" i="4"/>
  <c r="O1014" i="4" s="1"/>
  <c r="N1014" i="4"/>
  <c r="R1013" i="4"/>
  <c r="S1013" i="4" s="1"/>
  <c r="R1014" i="4" l="1"/>
  <c r="S1014" i="4" s="1"/>
  <c r="J1016" i="4"/>
  <c r="L1016" i="4"/>
  <c r="E1017" i="4"/>
  <c r="N1015" i="4"/>
  <c r="M1015" i="4"/>
  <c r="O1015" i="4" s="1"/>
  <c r="R1015" i="4" l="1"/>
  <c r="S1015" i="4" s="1"/>
  <c r="E1018" i="4"/>
  <c r="M1016" i="4"/>
  <c r="O1016" i="4" s="1"/>
  <c r="N1016" i="4"/>
  <c r="J1017" i="4"/>
  <c r="L1017" i="4"/>
  <c r="R1016" i="4" l="1"/>
  <c r="S1016" i="4" s="1"/>
  <c r="N1017" i="4"/>
  <c r="M1017" i="4"/>
  <c r="O1017" i="4" s="1"/>
  <c r="E1019" i="4"/>
  <c r="L1018" i="4"/>
  <c r="J1018" i="4"/>
  <c r="L1019" i="4" l="1"/>
  <c r="J1019" i="4"/>
  <c r="R1017" i="4"/>
  <c r="S1017" i="4" s="1"/>
  <c r="M1018" i="4"/>
  <c r="O1018" i="4" s="1"/>
  <c r="N1018" i="4"/>
  <c r="E1020" i="4"/>
  <c r="R1018" i="4" l="1"/>
  <c r="S1018" i="4" s="1"/>
  <c r="E1021" i="4"/>
  <c r="J1020" i="4"/>
  <c r="L1020" i="4"/>
  <c r="N1019" i="4"/>
  <c r="M1019" i="4"/>
  <c r="O1019" i="4" s="1"/>
  <c r="R1019" i="4" l="1"/>
  <c r="S1019" i="4" s="1"/>
  <c r="L1021" i="4"/>
  <c r="J1021" i="4"/>
  <c r="N1020" i="4"/>
  <c r="M1020" i="4"/>
  <c r="O1020" i="4" s="1"/>
  <c r="E1022" i="4"/>
  <c r="E1023" i="4" l="1"/>
  <c r="J1022" i="4"/>
  <c r="L1022" i="4"/>
  <c r="N1021" i="4"/>
  <c r="M1021" i="4"/>
  <c r="O1021" i="4" s="1"/>
  <c r="R1020" i="4"/>
  <c r="S1020" i="4" s="1"/>
  <c r="R1021" i="4" l="1"/>
  <c r="S1021" i="4" s="1"/>
  <c r="N1022" i="4"/>
  <c r="M1022" i="4"/>
  <c r="O1022" i="4" s="1"/>
  <c r="L1023" i="4"/>
  <c r="J1023" i="4"/>
  <c r="E1024" i="4"/>
  <c r="J1024" i="4" l="1"/>
  <c r="L1024" i="4"/>
  <c r="N1023" i="4"/>
  <c r="M1023" i="4"/>
  <c r="O1023" i="4" s="1"/>
  <c r="E1025" i="4"/>
  <c r="R1022" i="4"/>
  <c r="S1022" i="4" s="1"/>
  <c r="E1026" i="4" l="1"/>
  <c r="R1023" i="4"/>
  <c r="S1023" i="4" s="1"/>
  <c r="L1025" i="4"/>
  <c r="J1025" i="4"/>
  <c r="N1024" i="4"/>
  <c r="M1024" i="4"/>
  <c r="O1024" i="4" s="1"/>
  <c r="R1024" i="4" l="1"/>
  <c r="S1024" i="4" s="1"/>
  <c r="J1026" i="4"/>
  <c r="L1026" i="4"/>
  <c r="M1025" i="4"/>
  <c r="O1025" i="4" s="1"/>
  <c r="N1025" i="4"/>
  <c r="R1025" i="4" s="1"/>
  <c r="S1025" i="4" s="1"/>
  <c r="E1027" i="4"/>
  <c r="E1028" i="4" l="1"/>
  <c r="N1026" i="4"/>
  <c r="M1026" i="4"/>
  <c r="O1026" i="4" s="1"/>
  <c r="L1027" i="4"/>
  <c r="J1027" i="4"/>
  <c r="N1027" i="4" l="1"/>
  <c r="M1027" i="4"/>
  <c r="O1027" i="4" s="1"/>
  <c r="L1028" i="4"/>
  <c r="J1028" i="4"/>
  <c r="R1026" i="4"/>
  <c r="S1026" i="4" s="1"/>
  <c r="E1029" i="4"/>
  <c r="L1029" i="4" l="1"/>
  <c r="J1029" i="4"/>
  <c r="E1030" i="4"/>
  <c r="N1028" i="4"/>
  <c r="M1028" i="4"/>
  <c r="O1028" i="4" s="1"/>
  <c r="R1027" i="4"/>
  <c r="S1027" i="4" s="1"/>
  <c r="L1030" i="4" l="1"/>
  <c r="J1030" i="4"/>
  <c r="E1031" i="4"/>
  <c r="R1028" i="4"/>
  <c r="S1028" i="4" s="1"/>
  <c r="M1029" i="4"/>
  <c r="O1029" i="4" s="1"/>
  <c r="N1029" i="4"/>
  <c r="R1029" i="4" l="1"/>
  <c r="S1029" i="4" s="1"/>
  <c r="E1032" i="4"/>
  <c r="L1031" i="4"/>
  <c r="J1031" i="4"/>
  <c r="N1030" i="4"/>
  <c r="M1030" i="4"/>
  <c r="O1030" i="4" s="1"/>
  <c r="R1030" i="4" l="1"/>
  <c r="S1030" i="4" s="1"/>
  <c r="L1032" i="4"/>
  <c r="J1032" i="4"/>
  <c r="N1031" i="4"/>
  <c r="M1031" i="4"/>
  <c r="O1031" i="4" s="1"/>
  <c r="E1033" i="4"/>
  <c r="R1031" i="4" l="1"/>
  <c r="S1031" i="4" s="1"/>
  <c r="E1034" i="4"/>
  <c r="L1033" i="4"/>
  <c r="J1033" i="4"/>
  <c r="M1032" i="4"/>
  <c r="O1032" i="4" s="1"/>
  <c r="N1032" i="4"/>
  <c r="R1032" i="4" l="1"/>
  <c r="S1032" i="4" s="1"/>
  <c r="N1033" i="4"/>
  <c r="M1033" i="4"/>
  <c r="O1033" i="4" s="1"/>
  <c r="E1035" i="4"/>
  <c r="J1034" i="4"/>
  <c r="L1034" i="4"/>
  <c r="N1034" i="4" l="1"/>
  <c r="M1034" i="4"/>
  <c r="O1034" i="4" s="1"/>
  <c r="J1035" i="4"/>
  <c r="L1035" i="4"/>
  <c r="E1036" i="4"/>
  <c r="R1033" i="4"/>
  <c r="S1033" i="4" s="1"/>
  <c r="E1037" i="4" l="1"/>
  <c r="L1036" i="4"/>
  <c r="J1036" i="4"/>
  <c r="M1035" i="4"/>
  <c r="O1035" i="4" s="1"/>
  <c r="N1035" i="4"/>
  <c r="R1034" i="4"/>
  <c r="S1034" i="4" s="1"/>
  <c r="N1036" i="4" l="1"/>
  <c r="M1036" i="4"/>
  <c r="O1036" i="4" s="1"/>
  <c r="L1037" i="4"/>
  <c r="J1037" i="4"/>
  <c r="R1035" i="4"/>
  <c r="S1035" i="4" s="1"/>
  <c r="E1038" i="4"/>
  <c r="M1037" i="4" l="1"/>
  <c r="O1037" i="4" s="1"/>
  <c r="N1037" i="4"/>
  <c r="L1038" i="4"/>
  <c r="J1038" i="4"/>
  <c r="E1039" i="4"/>
  <c r="R1036" i="4"/>
  <c r="S1036" i="4" s="1"/>
  <c r="R1037" i="4" l="1"/>
  <c r="S1037" i="4" s="1"/>
  <c r="N1038" i="4"/>
  <c r="M1038" i="4"/>
  <c r="O1038" i="4" s="1"/>
  <c r="L1039" i="4"/>
  <c r="J1039" i="4"/>
  <c r="E1040" i="4"/>
  <c r="E1041" i="4" l="1"/>
  <c r="N1039" i="4"/>
  <c r="M1039" i="4"/>
  <c r="O1039" i="4" s="1"/>
  <c r="J1040" i="4"/>
  <c r="L1040" i="4"/>
  <c r="R1038" i="4"/>
  <c r="S1038" i="4" s="1"/>
  <c r="M1040" i="4" l="1"/>
  <c r="O1040" i="4" s="1"/>
  <c r="N1040" i="4"/>
  <c r="R1040" i="4" s="1"/>
  <c r="S1040" i="4" s="1"/>
  <c r="L1041" i="4"/>
  <c r="J1041" i="4"/>
  <c r="R1039" i="4"/>
  <c r="S1039" i="4" s="1"/>
  <c r="E1042" i="4"/>
  <c r="E1043" i="4" l="1"/>
  <c r="N1041" i="4"/>
  <c r="M1041" i="4"/>
  <c r="O1041" i="4" s="1"/>
  <c r="J1042" i="4"/>
  <c r="L1042" i="4"/>
  <c r="N1042" i="4" l="1"/>
  <c r="M1042" i="4"/>
  <c r="O1042" i="4" s="1"/>
  <c r="J1043" i="4"/>
  <c r="L1043" i="4"/>
  <c r="R1041" i="4"/>
  <c r="S1041" i="4" s="1"/>
  <c r="E1044" i="4"/>
  <c r="E1045" i="4" l="1"/>
  <c r="J1044" i="4"/>
  <c r="L1044" i="4"/>
  <c r="N1043" i="4"/>
  <c r="M1043" i="4"/>
  <c r="O1043" i="4" s="1"/>
  <c r="R1042" i="4"/>
  <c r="S1042" i="4" s="1"/>
  <c r="R1043" i="4" l="1"/>
  <c r="S1043" i="4" s="1"/>
  <c r="N1044" i="4"/>
  <c r="M1044" i="4"/>
  <c r="O1044" i="4" s="1"/>
  <c r="J1045" i="4"/>
  <c r="L1045" i="4"/>
  <c r="E1046" i="4"/>
  <c r="E1047" i="4" l="1"/>
  <c r="J1046" i="4"/>
  <c r="L1046" i="4"/>
  <c r="N1045" i="4"/>
  <c r="M1045" i="4"/>
  <c r="O1045" i="4" s="1"/>
  <c r="R1044" i="4"/>
  <c r="S1044" i="4" s="1"/>
  <c r="R1045" i="4" l="1"/>
  <c r="S1045" i="4" s="1"/>
  <c r="M1046" i="4"/>
  <c r="O1046" i="4" s="1"/>
  <c r="N1046" i="4"/>
  <c r="J1047" i="4"/>
  <c r="L1047" i="4"/>
  <c r="E1048" i="4"/>
  <c r="R1046" i="4" l="1"/>
  <c r="S1046" i="4" s="1"/>
  <c r="E1049" i="4"/>
  <c r="J1048" i="4"/>
  <c r="L1048" i="4"/>
  <c r="N1047" i="4"/>
  <c r="M1047" i="4"/>
  <c r="O1047" i="4" s="1"/>
  <c r="R1047" i="4" l="1"/>
  <c r="S1047" i="4" s="1"/>
  <c r="M1048" i="4"/>
  <c r="O1048" i="4" s="1"/>
  <c r="N1048" i="4"/>
  <c r="L1049" i="4"/>
  <c r="J1049" i="4"/>
  <c r="E1050" i="4"/>
  <c r="R1048" i="4" l="1"/>
  <c r="S1048" i="4" s="1"/>
  <c r="N1049" i="4"/>
  <c r="M1049" i="4"/>
  <c r="O1049" i="4" s="1"/>
  <c r="E1051" i="4"/>
  <c r="L1050" i="4"/>
  <c r="J1050" i="4"/>
  <c r="N1050" i="4" l="1"/>
  <c r="M1050" i="4"/>
  <c r="O1050" i="4" s="1"/>
  <c r="L1051" i="4"/>
  <c r="J1051" i="4"/>
  <c r="E1052" i="4"/>
  <c r="R1049" i="4"/>
  <c r="S1049" i="4" s="1"/>
  <c r="N1051" i="4" l="1"/>
  <c r="M1051" i="4"/>
  <c r="O1051" i="4" s="1"/>
  <c r="E1053" i="4"/>
  <c r="L1052" i="4"/>
  <c r="J1052" i="4"/>
  <c r="R1050" i="4"/>
  <c r="S1050" i="4" s="1"/>
  <c r="N1052" i="4" l="1"/>
  <c r="M1052" i="4"/>
  <c r="O1052" i="4" s="1"/>
  <c r="L1053" i="4"/>
  <c r="J1053" i="4"/>
  <c r="E1054" i="4"/>
  <c r="R1051" i="4"/>
  <c r="S1051" i="4" s="1"/>
  <c r="J1054" i="4" l="1"/>
  <c r="L1054" i="4"/>
  <c r="M1053" i="4"/>
  <c r="O1053" i="4" s="1"/>
  <c r="N1053" i="4"/>
  <c r="E1055" i="4"/>
  <c r="R1052" i="4"/>
  <c r="S1052" i="4" s="1"/>
  <c r="R1053" i="4" l="1"/>
  <c r="S1053" i="4" s="1"/>
  <c r="L1055" i="4"/>
  <c r="J1055" i="4"/>
  <c r="E1056" i="4"/>
  <c r="M1054" i="4"/>
  <c r="O1054" i="4" s="1"/>
  <c r="N1054" i="4"/>
  <c r="R1054" i="4" l="1"/>
  <c r="S1054" i="4" s="1"/>
  <c r="L1056" i="4"/>
  <c r="J1056" i="4"/>
  <c r="E1057" i="4"/>
  <c r="N1055" i="4"/>
  <c r="M1055" i="4"/>
  <c r="O1055" i="4" s="1"/>
  <c r="R1055" i="4" l="1"/>
  <c r="S1055" i="4" s="1"/>
  <c r="E1058" i="4"/>
  <c r="L1057" i="4"/>
  <c r="J1057" i="4"/>
  <c r="N1056" i="4"/>
  <c r="M1056" i="4"/>
  <c r="O1056" i="4" s="1"/>
  <c r="R1056" i="4" l="1"/>
  <c r="S1056" i="4" s="1"/>
  <c r="E1059" i="4"/>
  <c r="M1057" i="4"/>
  <c r="O1057" i="4" s="1"/>
  <c r="N1057" i="4"/>
  <c r="J1058" i="4"/>
  <c r="L1058" i="4"/>
  <c r="R1057" i="4" l="1"/>
  <c r="S1057" i="4" s="1"/>
  <c r="N1058" i="4"/>
  <c r="M1058" i="4"/>
  <c r="O1058" i="4" s="1"/>
  <c r="J1059" i="4"/>
  <c r="L1059" i="4"/>
  <c r="E1060" i="4"/>
  <c r="J1060" i="4" l="1"/>
  <c r="L1060" i="4"/>
  <c r="E1061" i="4"/>
  <c r="N1059" i="4"/>
  <c r="M1059" i="4"/>
  <c r="O1059" i="4" s="1"/>
  <c r="R1058" i="4"/>
  <c r="S1058" i="4" s="1"/>
  <c r="R1059" i="4" l="1"/>
  <c r="S1059" i="4" s="1"/>
  <c r="J1061" i="4"/>
  <c r="L1061" i="4"/>
  <c r="E1062" i="4"/>
  <c r="N1060" i="4"/>
  <c r="M1060" i="4"/>
  <c r="O1060" i="4" s="1"/>
  <c r="R1060" i="4" l="1"/>
  <c r="S1060" i="4" s="1"/>
  <c r="E1063" i="4"/>
  <c r="J1062" i="4"/>
  <c r="L1062" i="4"/>
  <c r="N1061" i="4"/>
  <c r="M1061" i="4"/>
  <c r="O1061" i="4" s="1"/>
  <c r="R1061" i="4" l="1"/>
  <c r="S1061" i="4" s="1"/>
  <c r="M1062" i="4"/>
  <c r="O1062" i="4" s="1"/>
  <c r="N1062" i="4"/>
  <c r="L1063" i="4"/>
  <c r="J1063" i="4"/>
  <c r="E1064" i="4"/>
  <c r="R1062" i="4" l="1"/>
  <c r="S1062" i="4" s="1"/>
  <c r="L1064" i="4"/>
  <c r="J1064" i="4"/>
  <c r="E1065" i="4"/>
  <c r="N1063" i="4"/>
  <c r="M1063" i="4"/>
  <c r="O1063" i="4" s="1"/>
  <c r="R1063" i="4" l="1"/>
  <c r="S1063" i="4" s="1"/>
  <c r="E1066" i="4"/>
  <c r="L1065" i="4"/>
  <c r="J1065" i="4"/>
  <c r="M1064" i="4"/>
  <c r="O1064" i="4" s="1"/>
  <c r="N1064" i="4"/>
  <c r="R1064" i="4" l="1"/>
  <c r="S1064" i="4" s="1"/>
  <c r="N1065" i="4"/>
  <c r="M1065" i="4"/>
  <c r="O1065" i="4" s="1"/>
  <c r="J1066" i="4"/>
  <c r="L1066" i="4"/>
  <c r="E1067" i="4"/>
  <c r="E1068" i="4" l="1"/>
  <c r="N1066" i="4"/>
  <c r="M1066" i="4"/>
  <c r="O1066" i="4" s="1"/>
  <c r="L1067" i="4"/>
  <c r="J1067" i="4"/>
  <c r="R1065" i="4"/>
  <c r="S1065" i="4" s="1"/>
  <c r="N1067" i="4" l="1"/>
  <c r="M1067" i="4"/>
  <c r="O1067" i="4" s="1"/>
  <c r="L1068" i="4"/>
  <c r="J1068" i="4"/>
  <c r="R1066" i="4"/>
  <c r="S1066" i="4" s="1"/>
  <c r="E1069" i="4"/>
  <c r="E1070" i="4" l="1"/>
  <c r="J1069" i="4"/>
  <c r="L1069" i="4"/>
  <c r="M1068" i="4"/>
  <c r="O1068" i="4" s="1"/>
  <c r="N1068" i="4"/>
  <c r="R1067" i="4"/>
  <c r="S1067" i="4" s="1"/>
  <c r="L1070" i="4" l="1"/>
  <c r="J1070" i="4"/>
  <c r="R1068" i="4"/>
  <c r="S1068" i="4" s="1"/>
  <c r="N1069" i="4"/>
  <c r="M1069" i="4"/>
  <c r="O1069" i="4" s="1"/>
  <c r="E1071" i="4"/>
  <c r="E1072" i="4" l="1"/>
  <c r="L1071" i="4"/>
  <c r="J1071" i="4"/>
  <c r="R1069" i="4"/>
  <c r="S1069" i="4" s="1"/>
  <c r="N1070" i="4"/>
  <c r="M1070" i="4"/>
  <c r="O1070" i="4" s="1"/>
  <c r="R1070" i="4" l="1"/>
  <c r="S1070" i="4" s="1"/>
  <c r="J1072" i="4"/>
  <c r="L1072" i="4"/>
  <c r="N1071" i="4"/>
  <c r="M1071" i="4"/>
  <c r="O1071" i="4" s="1"/>
  <c r="E1073" i="4"/>
  <c r="E1074" i="4" l="1"/>
  <c r="N1072" i="4"/>
  <c r="M1072" i="4"/>
  <c r="O1072" i="4" s="1"/>
  <c r="R1071" i="4"/>
  <c r="S1071" i="4" s="1"/>
  <c r="L1073" i="4"/>
  <c r="J1073" i="4"/>
  <c r="N1073" i="4" l="1"/>
  <c r="M1073" i="4"/>
  <c r="O1073" i="4" s="1"/>
  <c r="L1074" i="4"/>
  <c r="J1074" i="4"/>
  <c r="R1072" i="4"/>
  <c r="S1072" i="4" s="1"/>
  <c r="E1075" i="4"/>
  <c r="E1076" i="4" l="1"/>
  <c r="M1074" i="4"/>
  <c r="O1074" i="4" s="1"/>
  <c r="N1074" i="4"/>
  <c r="R1074" i="4" s="1"/>
  <c r="S1074" i="4" s="1"/>
  <c r="L1075" i="4"/>
  <c r="J1075" i="4"/>
  <c r="R1073" i="4"/>
  <c r="S1073" i="4" s="1"/>
  <c r="M1075" i="4" l="1"/>
  <c r="O1075" i="4" s="1"/>
  <c r="N1075" i="4"/>
  <c r="J1076" i="4"/>
  <c r="L1076" i="4"/>
  <c r="E1077" i="4"/>
  <c r="R1075" i="4" l="1"/>
  <c r="S1075" i="4" s="1"/>
  <c r="E1078" i="4"/>
  <c r="J1077" i="4"/>
  <c r="L1077" i="4"/>
  <c r="M1076" i="4"/>
  <c r="O1076" i="4" s="1"/>
  <c r="N1076" i="4"/>
  <c r="R1076" i="4" l="1"/>
  <c r="S1076" i="4" s="1"/>
  <c r="J1078" i="4"/>
  <c r="L1078" i="4"/>
  <c r="N1077" i="4"/>
  <c r="M1077" i="4"/>
  <c r="O1077" i="4" s="1"/>
  <c r="E1079" i="4"/>
  <c r="J1079" i="4" l="1"/>
  <c r="L1079" i="4"/>
  <c r="E1080" i="4"/>
  <c r="M1078" i="4"/>
  <c r="O1078" i="4" s="1"/>
  <c r="N1078" i="4"/>
  <c r="R1078" i="4" s="1"/>
  <c r="S1078" i="4" s="1"/>
  <c r="R1077" i="4"/>
  <c r="S1077" i="4" s="1"/>
  <c r="N1079" i="4" l="1"/>
  <c r="M1079" i="4"/>
  <c r="O1079" i="4" s="1"/>
  <c r="L1080" i="4"/>
  <c r="J1080" i="4"/>
  <c r="E1081" i="4"/>
  <c r="L1081" i="4" l="1"/>
  <c r="J1081" i="4"/>
  <c r="E1082" i="4"/>
  <c r="M1080" i="4"/>
  <c r="O1080" i="4" s="1"/>
  <c r="N1080" i="4"/>
  <c r="R1079" i="4"/>
  <c r="S1079" i="4" s="1"/>
  <c r="R1080" i="4" l="1"/>
  <c r="S1080" i="4" s="1"/>
  <c r="L1082" i="4"/>
  <c r="J1082" i="4"/>
  <c r="E1083" i="4"/>
  <c r="N1081" i="4"/>
  <c r="M1081" i="4"/>
  <c r="O1081" i="4" s="1"/>
  <c r="R1081" i="4" l="1"/>
  <c r="S1081" i="4" s="1"/>
  <c r="L1083" i="4"/>
  <c r="J1083" i="4"/>
  <c r="E1084" i="4"/>
  <c r="M1082" i="4"/>
  <c r="O1082" i="4" s="1"/>
  <c r="N1082" i="4"/>
  <c r="R1082" i="4" l="1"/>
  <c r="S1082" i="4" s="1"/>
  <c r="J1084" i="4"/>
  <c r="L1084" i="4"/>
  <c r="M1083" i="4"/>
  <c r="O1083" i="4" s="1"/>
  <c r="N1083" i="4"/>
  <c r="E1085" i="4"/>
  <c r="R1083" i="4" l="1"/>
  <c r="S1083" i="4" s="1"/>
  <c r="E1086" i="4"/>
  <c r="L1085" i="4"/>
  <c r="J1085" i="4"/>
  <c r="M1084" i="4"/>
  <c r="O1084" i="4" s="1"/>
  <c r="N1084" i="4"/>
  <c r="M1085" i="4" l="1"/>
  <c r="O1085" i="4" s="1"/>
  <c r="N1085" i="4"/>
  <c r="R1085" i="4" s="1"/>
  <c r="S1085" i="4" s="1"/>
  <c r="J1086" i="4"/>
  <c r="L1086" i="4"/>
  <c r="R1084" i="4"/>
  <c r="S1084" i="4" s="1"/>
  <c r="E1087" i="4"/>
  <c r="E1088" i="4" l="1"/>
  <c r="L1087" i="4"/>
  <c r="J1087" i="4"/>
  <c r="N1086" i="4"/>
  <c r="M1086" i="4"/>
  <c r="O1086" i="4" s="1"/>
  <c r="R1086" i="4" l="1"/>
  <c r="S1086" i="4" s="1"/>
  <c r="L1088" i="4"/>
  <c r="J1088" i="4"/>
  <c r="M1087" i="4"/>
  <c r="O1087" i="4" s="1"/>
  <c r="N1087" i="4"/>
  <c r="R1087" i="4" s="1"/>
  <c r="S1087" i="4" s="1"/>
  <c r="E1089" i="4"/>
  <c r="E1090" i="4" l="1"/>
  <c r="L1089" i="4"/>
  <c r="J1089" i="4"/>
  <c r="N1088" i="4"/>
  <c r="M1088" i="4"/>
  <c r="O1088" i="4" s="1"/>
  <c r="R1088" i="4" l="1"/>
  <c r="S1088" i="4" s="1"/>
  <c r="J1090" i="4"/>
  <c r="L1090" i="4"/>
  <c r="M1089" i="4"/>
  <c r="O1089" i="4" s="1"/>
  <c r="N1089" i="4"/>
  <c r="R1089" i="4" s="1"/>
  <c r="S1089" i="4" s="1"/>
  <c r="E1091" i="4"/>
  <c r="E1092" i="4" l="1"/>
  <c r="N1090" i="4"/>
  <c r="M1090" i="4"/>
  <c r="O1090" i="4" s="1"/>
  <c r="J1091" i="4"/>
  <c r="L1091" i="4"/>
  <c r="R1090" i="4" l="1"/>
  <c r="S1090" i="4" s="1"/>
  <c r="N1091" i="4"/>
  <c r="M1091" i="4"/>
  <c r="O1091" i="4" s="1"/>
  <c r="L1092" i="4"/>
  <c r="J1092" i="4"/>
  <c r="E1093" i="4"/>
  <c r="E1094" i="4" l="1"/>
  <c r="L1093" i="4"/>
  <c r="J1093" i="4"/>
  <c r="M1092" i="4"/>
  <c r="O1092" i="4" s="1"/>
  <c r="N1092" i="4"/>
  <c r="R1091" i="4"/>
  <c r="S1091" i="4" s="1"/>
  <c r="L1094" i="4" l="1"/>
  <c r="J1094" i="4"/>
  <c r="R1092" i="4"/>
  <c r="S1092" i="4" s="1"/>
  <c r="M1093" i="4"/>
  <c r="O1093" i="4" s="1"/>
  <c r="N1093" i="4"/>
  <c r="E1095" i="4"/>
  <c r="R1093" i="4" l="1"/>
  <c r="S1093" i="4" s="1"/>
  <c r="J1095" i="4"/>
  <c r="L1095" i="4"/>
  <c r="E1096" i="4"/>
  <c r="N1094" i="4"/>
  <c r="M1094" i="4"/>
  <c r="O1094" i="4" s="1"/>
  <c r="R1094" i="4" l="1"/>
  <c r="S1094" i="4" s="1"/>
  <c r="E1097" i="4"/>
  <c r="M1095" i="4"/>
  <c r="O1095" i="4" s="1"/>
  <c r="N1095" i="4"/>
  <c r="J1096" i="4"/>
  <c r="L1096" i="4"/>
  <c r="R1095" i="4" l="1"/>
  <c r="S1095" i="4" s="1"/>
  <c r="M1096" i="4"/>
  <c r="O1096" i="4" s="1"/>
  <c r="N1096" i="4"/>
  <c r="J1097" i="4"/>
  <c r="L1097" i="4"/>
  <c r="E1098" i="4"/>
  <c r="R1096" i="4" l="1"/>
  <c r="S1096" i="4" s="1"/>
  <c r="E1099" i="4"/>
  <c r="J1098" i="4"/>
  <c r="L1098" i="4"/>
  <c r="N1097" i="4"/>
  <c r="M1097" i="4"/>
  <c r="O1097" i="4" s="1"/>
  <c r="L1099" i="4" l="1"/>
  <c r="J1099" i="4"/>
  <c r="R1097" i="4"/>
  <c r="S1097" i="4" s="1"/>
  <c r="N1098" i="4"/>
  <c r="M1098" i="4"/>
  <c r="O1098" i="4" s="1"/>
  <c r="E1100" i="4"/>
  <c r="E1101" i="4" l="1"/>
  <c r="L1100" i="4"/>
  <c r="J1100" i="4"/>
  <c r="R1098" i="4"/>
  <c r="S1098" i="4" s="1"/>
  <c r="N1099" i="4"/>
  <c r="M1099" i="4"/>
  <c r="O1099" i="4" s="1"/>
  <c r="R1099" i="4" l="1"/>
  <c r="S1099" i="4" s="1"/>
  <c r="J1101" i="4"/>
  <c r="L1101" i="4"/>
  <c r="N1100" i="4"/>
  <c r="M1100" i="4"/>
  <c r="O1100" i="4" s="1"/>
  <c r="E1102" i="4"/>
  <c r="R1100" i="4" l="1"/>
  <c r="S1100" i="4" s="1"/>
  <c r="J1102" i="4"/>
  <c r="L1102" i="4"/>
  <c r="M1101" i="4"/>
  <c r="O1101" i="4" s="1"/>
  <c r="N1101" i="4"/>
  <c r="E1103" i="4"/>
  <c r="R1101" i="4" l="1"/>
  <c r="S1101" i="4" s="1"/>
  <c r="E1104" i="4"/>
  <c r="L1103" i="4"/>
  <c r="J1103" i="4"/>
  <c r="M1102" i="4"/>
  <c r="O1102" i="4" s="1"/>
  <c r="N1102" i="4"/>
  <c r="R1102" i="4" l="1"/>
  <c r="S1102" i="4" s="1"/>
  <c r="L1104" i="4"/>
  <c r="J1104" i="4"/>
  <c r="M1103" i="4"/>
  <c r="O1103" i="4" s="1"/>
  <c r="N1103" i="4"/>
  <c r="E1105" i="4"/>
  <c r="R1103" i="4" l="1"/>
  <c r="S1103" i="4" s="1"/>
  <c r="E1106" i="4"/>
  <c r="M1104" i="4"/>
  <c r="O1104" i="4" s="1"/>
  <c r="N1104" i="4"/>
  <c r="J1105" i="4"/>
  <c r="L1105" i="4"/>
  <c r="R1104" i="4" l="1"/>
  <c r="S1104" i="4" s="1"/>
  <c r="L1106" i="4"/>
  <c r="J1106" i="4"/>
  <c r="N1105" i="4"/>
  <c r="M1105" i="4"/>
  <c r="O1105" i="4" s="1"/>
  <c r="E1107" i="4"/>
  <c r="L1107" i="4" l="1"/>
  <c r="J1107" i="4"/>
  <c r="R1105" i="4"/>
  <c r="S1105" i="4" s="1"/>
  <c r="E1108" i="4"/>
  <c r="N1106" i="4"/>
  <c r="M1106" i="4"/>
  <c r="O1106" i="4" s="1"/>
  <c r="J1108" i="4" l="1"/>
  <c r="L1108" i="4"/>
  <c r="R1106" i="4"/>
  <c r="S1106" i="4" s="1"/>
  <c r="E1109" i="4"/>
  <c r="M1107" i="4"/>
  <c r="O1107" i="4" s="1"/>
  <c r="N1107" i="4"/>
  <c r="R1107" i="4" l="1"/>
  <c r="S1107" i="4" s="1"/>
  <c r="J1109" i="4"/>
  <c r="L1109" i="4"/>
  <c r="E1110" i="4"/>
  <c r="N1108" i="4"/>
  <c r="M1108" i="4"/>
  <c r="O1108" i="4" s="1"/>
  <c r="R1108" i="4" l="1"/>
  <c r="S1108" i="4" s="1"/>
  <c r="J1110" i="4"/>
  <c r="L1110" i="4"/>
  <c r="E1111" i="4"/>
  <c r="M1109" i="4"/>
  <c r="O1109" i="4" s="1"/>
  <c r="N1109" i="4"/>
  <c r="L1111" i="4" l="1"/>
  <c r="J1111" i="4"/>
  <c r="E1112" i="4"/>
  <c r="R1109" i="4"/>
  <c r="S1109" i="4" s="1"/>
  <c r="M1110" i="4"/>
  <c r="O1110" i="4" s="1"/>
  <c r="N1110" i="4"/>
  <c r="R1110" i="4" l="1"/>
  <c r="S1110" i="4" s="1"/>
  <c r="L1112" i="4"/>
  <c r="J1112" i="4"/>
  <c r="E1113" i="4"/>
  <c r="M1111" i="4"/>
  <c r="O1111" i="4" s="1"/>
  <c r="N1111" i="4"/>
  <c r="R1111" i="4" l="1"/>
  <c r="S1111" i="4" s="1"/>
  <c r="E1114" i="4"/>
  <c r="J1113" i="4"/>
  <c r="L1113" i="4"/>
  <c r="N1112" i="4"/>
  <c r="M1112" i="4"/>
  <c r="O1112" i="4" s="1"/>
  <c r="R1112" i="4" l="1"/>
  <c r="S1112" i="4" s="1"/>
  <c r="N1113" i="4"/>
  <c r="M1113" i="4"/>
  <c r="O1113" i="4" s="1"/>
  <c r="L1114" i="4"/>
  <c r="J1114" i="4"/>
  <c r="E1115" i="4"/>
  <c r="L1115" i="4" l="1"/>
  <c r="J1115" i="4"/>
  <c r="M1114" i="4"/>
  <c r="O1114" i="4" s="1"/>
  <c r="N1114" i="4"/>
  <c r="R1113" i="4"/>
  <c r="S1113" i="4" s="1"/>
  <c r="E1116" i="4"/>
  <c r="R1114" i="4" l="1"/>
  <c r="S1114" i="4" s="1"/>
  <c r="J1116" i="4"/>
  <c r="L1116" i="4"/>
  <c r="E1117" i="4"/>
  <c r="N1115" i="4"/>
  <c r="M1115" i="4"/>
  <c r="O1115" i="4" s="1"/>
  <c r="R1115" i="4" l="1"/>
  <c r="S1115" i="4" s="1"/>
  <c r="J1117" i="4"/>
  <c r="L1117" i="4"/>
  <c r="N1116" i="4"/>
  <c r="M1116" i="4"/>
  <c r="O1116" i="4" s="1"/>
  <c r="E1118" i="4"/>
  <c r="E1119" i="4" l="1"/>
  <c r="R1116" i="4"/>
  <c r="S1116" i="4" s="1"/>
  <c r="L1118" i="4"/>
  <c r="J1118" i="4"/>
  <c r="N1117" i="4"/>
  <c r="M1117" i="4"/>
  <c r="O1117" i="4" s="1"/>
  <c r="N1118" i="4" l="1"/>
  <c r="M1118" i="4"/>
  <c r="O1118" i="4" s="1"/>
  <c r="R1117" i="4"/>
  <c r="S1117" i="4" s="1"/>
  <c r="J1119" i="4"/>
  <c r="L1119" i="4"/>
  <c r="E1120" i="4"/>
  <c r="N1119" i="4" l="1"/>
  <c r="M1119" i="4"/>
  <c r="O1119" i="4" s="1"/>
  <c r="J1120" i="4"/>
  <c r="L1120" i="4"/>
  <c r="E1121" i="4"/>
  <c r="R1118" i="4"/>
  <c r="S1118" i="4" s="1"/>
  <c r="L1121" i="4" l="1"/>
  <c r="J1121" i="4"/>
  <c r="E1122" i="4"/>
  <c r="M1120" i="4"/>
  <c r="O1120" i="4" s="1"/>
  <c r="N1120" i="4"/>
  <c r="R1119" i="4"/>
  <c r="S1119" i="4" s="1"/>
  <c r="R1120" i="4" l="1"/>
  <c r="S1120" i="4" s="1"/>
  <c r="J1122" i="4"/>
  <c r="L1122" i="4"/>
  <c r="E1123" i="4"/>
  <c r="N1121" i="4"/>
  <c r="M1121" i="4"/>
  <c r="O1121" i="4" s="1"/>
  <c r="R1121" i="4" l="1"/>
  <c r="S1121" i="4" s="1"/>
  <c r="J1123" i="4"/>
  <c r="L1123" i="4"/>
  <c r="E1124" i="4"/>
  <c r="N1122" i="4"/>
  <c r="M1122" i="4"/>
  <c r="O1122" i="4" s="1"/>
  <c r="N1123" i="4" l="1"/>
  <c r="M1123" i="4"/>
  <c r="O1123" i="4" s="1"/>
  <c r="R1122" i="4"/>
  <c r="S1122" i="4" s="1"/>
  <c r="J1124" i="4"/>
  <c r="L1124" i="4"/>
  <c r="E1125" i="4"/>
  <c r="N1124" i="4" l="1"/>
  <c r="M1124" i="4"/>
  <c r="O1124" i="4" s="1"/>
  <c r="L1125" i="4"/>
  <c r="J1125" i="4"/>
  <c r="E1126" i="4"/>
  <c r="R1123" i="4"/>
  <c r="S1123" i="4" s="1"/>
  <c r="E1127" i="4" l="1"/>
  <c r="J1126" i="4"/>
  <c r="L1126" i="4"/>
  <c r="N1125" i="4"/>
  <c r="M1125" i="4"/>
  <c r="O1125" i="4" s="1"/>
  <c r="R1124" i="4"/>
  <c r="S1124" i="4" s="1"/>
  <c r="R1125" i="4" l="1"/>
  <c r="S1125" i="4" s="1"/>
  <c r="M1126" i="4"/>
  <c r="O1126" i="4" s="1"/>
  <c r="N1126" i="4"/>
  <c r="J1127" i="4"/>
  <c r="L1127" i="4"/>
  <c r="E1128" i="4"/>
  <c r="R1126" i="4" l="1"/>
  <c r="S1126" i="4" s="1"/>
  <c r="J1128" i="4"/>
  <c r="L1128" i="4"/>
  <c r="M1127" i="4"/>
  <c r="O1127" i="4" s="1"/>
  <c r="N1127" i="4"/>
  <c r="E1129" i="4"/>
  <c r="L1129" i="4" l="1"/>
  <c r="J1129" i="4"/>
  <c r="E1130" i="4"/>
  <c r="R1127" i="4"/>
  <c r="S1127" i="4" s="1"/>
  <c r="N1128" i="4"/>
  <c r="M1128" i="4"/>
  <c r="O1128" i="4" s="1"/>
  <c r="R1128" i="4" l="1"/>
  <c r="S1128" i="4" s="1"/>
  <c r="L1130" i="4"/>
  <c r="J1130" i="4"/>
  <c r="E1131" i="4"/>
  <c r="N1129" i="4"/>
  <c r="M1129" i="4"/>
  <c r="O1129" i="4" s="1"/>
  <c r="R1129" i="4" l="1"/>
  <c r="S1129" i="4" s="1"/>
  <c r="M1130" i="4"/>
  <c r="O1130" i="4" s="1"/>
  <c r="N1130" i="4"/>
  <c r="J1131" i="4"/>
  <c r="L1131" i="4"/>
  <c r="E1132" i="4"/>
  <c r="R1130" i="4" l="1"/>
  <c r="S1130" i="4" s="1"/>
  <c r="L1132" i="4"/>
  <c r="J1132" i="4"/>
  <c r="E1133" i="4"/>
  <c r="N1131" i="4"/>
  <c r="M1131" i="4"/>
  <c r="O1131" i="4" s="1"/>
  <c r="R1131" i="4" l="1"/>
  <c r="S1131" i="4" s="1"/>
  <c r="E1134" i="4"/>
  <c r="J1133" i="4"/>
  <c r="L1133" i="4"/>
  <c r="N1132" i="4"/>
  <c r="M1132" i="4"/>
  <c r="O1132" i="4" s="1"/>
  <c r="R1132" i="4" l="1"/>
  <c r="S1132" i="4" s="1"/>
  <c r="M1133" i="4"/>
  <c r="O1133" i="4" s="1"/>
  <c r="N1133" i="4"/>
  <c r="J1134" i="4"/>
  <c r="L1134" i="4"/>
  <c r="E1135" i="4"/>
  <c r="R1133" i="4" l="1"/>
  <c r="S1133" i="4" s="1"/>
  <c r="L1135" i="4"/>
  <c r="J1135" i="4"/>
  <c r="E1136" i="4"/>
  <c r="M1134" i="4"/>
  <c r="O1134" i="4" s="1"/>
  <c r="N1134" i="4"/>
  <c r="R1134" i="4" l="1"/>
  <c r="S1134" i="4" s="1"/>
  <c r="E1137" i="4"/>
  <c r="J1136" i="4"/>
  <c r="L1136" i="4"/>
  <c r="M1135" i="4"/>
  <c r="O1135" i="4" s="1"/>
  <c r="N1135" i="4"/>
  <c r="R1135" i="4" s="1"/>
  <c r="S1135" i="4" s="1"/>
  <c r="N1136" i="4" l="1"/>
  <c r="M1136" i="4"/>
  <c r="O1136" i="4" s="1"/>
  <c r="L1137" i="4"/>
  <c r="J1137" i="4"/>
  <c r="E1138" i="4"/>
  <c r="J1138" i="4" l="1"/>
  <c r="L1138" i="4"/>
  <c r="E1139" i="4"/>
  <c r="N1137" i="4"/>
  <c r="M1137" i="4"/>
  <c r="O1137" i="4" s="1"/>
  <c r="R1136" i="4"/>
  <c r="S1136" i="4" s="1"/>
  <c r="R1137" i="4" l="1"/>
  <c r="S1137" i="4" s="1"/>
  <c r="J1139" i="4"/>
  <c r="L1139" i="4"/>
  <c r="N1138" i="4"/>
  <c r="M1138" i="4"/>
  <c r="O1138" i="4" s="1"/>
  <c r="E1140" i="4"/>
  <c r="R1138" i="4" l="1"/>
  <c r="S1138" i="4" s="1"/>
  <c r="E1141" i="4"/>
  <c r="M1139" i="4"/>
  <c r="O1139" i="4" s="1"/>
  <c r="N1139" i="4"/>
  <c r="L1140" i="4"/>
  <c r="J1140" i="4"/>
  <c r="R1139" i="4" l="1"/>
  <c r="S1139" i="4" s="1"/>
  <c r="M1140" i="4"/>
  <c r="O1140" i="4" s="1"/>
  <c r="N1140" i="4"/>
  <c r="L1141" i="4"/>
  <c r="J1141" i="4"/>
  <c r="E1142" i="4"/>
  <c r="R1140" i="4" l="1"/>
  <c r="S1140" i="4" s="1"/>
  <c r="J1142" i="4"/>
  <c r="L1142" i="4"/>
  <c r="M1141" i="4"/>
  <c r="O1141" i="4" s="1"/>
  <c r="N1141" i="4"/>
  <c r="E1143" i="4"/>
  <c r="J1143" i="4" l="1"/>
  <c r="L1143" i="4"/>
  <c r="N1142" i="4"/>
  <c r="M1142" i="4"/>
  <c r="O1142" i="4" s="1"/>
  <c r="E1144" i="4"/>
  <c r="R1141" i="4"/>
  <c r="S1141" i="4" s="1"/>
  <c r="R1142" i="4" l="1"/>
  <c r="S1142" i="4" s="1"/>
  <c r="E1145" i="4"/>
  <c r="N1143" i="4"/>
  <c r="M1143" i="4"/>
  <c r="O1143" i="4" s="1"/>
  <c r="J1144" i="4"/>
  <c r="L1144" i="4"/>
  <c r="R1143" i="4" l="1"/>
  <c r="S1143" i="4" s="1"/>
  <c r="J1145" i="4"/>
  <c r="L1145" i="4"/>
  <c r="E1146" i="4"/>
  <c r="N1144" i="4"/>
  <c r="M1144" i="4"/>
  <c r="O1144" i="4" s="1"/>
  <c r="J1146" i="4" l="1"/>
  <c r="L1146" i="4"/>
  <c r="N1145" i="4"/>
  <c r="M1145" i="4"/>
  <c r="O1145" i="4" s="1"/>
  <c r="R1144" i="4"/>
  <c r="S1144" i="4" s="1"/>
  <c r="E1147" i="4"/>
  <c r="E1148" i="4" l="1"/>
  <c r="R1145" i="4"/>
  <c r="S1145" i="4" s="1"/>
  <c r="M1146" i="4"/>
  <c r="O1146" i="4" s="1"/>
  <c r="N1146" i="4"/>
  <c r="L1147" i="4"/>
  <c r="J1147" i="4"/>
  <c r="R1146" i="4" l="1"/>
  <c r="S1146" i="4" s="1"/>
  <c r="J1148" i="4"/>
  <c r="L1148" i="4"/>
  <c r="N1147" i="4"/>
  <c r="M1147" i="4"/>
  <c r="O1147" i="4" s="1"/>
  <c r="E1149" i="4"/>
  <c r="R1147" i="4" l="1"/>
  <c r="S1147" i="4" s="1"/>
  <c r="E1150" i="4"/>
  <c r="N1148" i="4"/>
  <c r="M1148" i="4"/>
  <c r="O1148" i="4" s="1"/>
  <c r="L1149" i="4"/>
  <c r="J1149" i="4"/>
  <c r="N1149" i="4" l="1"/>
  <c r="M1149" i="4"/>
  <c r="O1149" i="4" s="1"/>
  <c r="R1148" i="4"/>
  <c r="S1148" i="4" s="1"/>
  <c r="E1151" i="4"/>
  <c r="L1150" i="4"/>
  <c r="J1150" i="4"/>
  <c r="J1151" i="4" l="1"/>
  <c r="L1151" i="4"/>
  <c r="N1150" i="4"/>
  <c r="M1150" i="4"/>
  <c r="O1150" i="4" s="1"/>
  <c r="E1152" i="4"/>
  <c r="R1149" i="4"/>
  <c r="S1149" i="4" s="1"/>
  <c r="R1150" i="4" l="1"/>
  <c r="S1150" i="4" s="1"/>
  <c r="J1152" i="4"/>
  <c r="L1152" i="4"/>
  <c r="N1151" i="4"/>
  <c r="M1151" i="4"/>
  <c r="O1151" i="4" s="1"/>
  <c r="E1153" i="4"/>
  <c r="R1151" i="4" l="1"/>
  <c r="S1151" i="4" s="1"/>
  <c r="E1154" i="4"/>
  <c r="N1152" i="4"/>
  <c r="M1152" i="4"/>
  <c r="O1152" i="4" s="1"/>
  <c r="L1153" i="4"/>
  <c r="J1153" i="4"/>
  <c r="R1152" i="4" l="1"/>
  <c r="S1152" i="4" s="1"/>
  <c r="L1154" i="4"/>
  <c r="J1154" i="4"/>
  <c r="E1155" i="4"/>
  <c r="M1153" i="4"/>
  <c r="O1153" i="4" s="1"/>
  <c r="N1153" i="4"/>
  <c r="R1153" i="4" l="1"/>
  <c r="S1153" i="4" s="1"/>
  <c r="L1155" i="4"/>
  <c r="J1155" i="4"/>
  <c r="N1154" i="4"/>
  <c r="M1154" i="4"/>
  <c r="O1154" i="4" s="1"/>
  <c r="E1156" i="4"/>
  <c r="R1154" i="4" l="1"/>
  <c r="S1154" i="4" s="1"/>
  <c r="J1156" i="4"/>
  <c r="L1156" i="4"/>
  <c r="E1157" i="4"/>
  <c r="N1155" i="4"/>
  <c r="M1155" i="4"/>
  <c r="O1155" i="4" s="1"/>
  <c r="R1155" i="4" l="1"/>
  <c r="S1155" i="4" s="1"/>
  <c r="E1158" i="4"/>
  <c r="M1156" i="4"/>
  <c r="O1156" i="4" s="1"/>
  <c r="N1156" i="4"/>
  <c r="L1157" i="4"/>
  <c r="J1157" i="4"/>
  <c r="R1156" i="4" l="1"/>
  <c r="S1156" i="4" s="1"/>
  <c r="M1157" i="4"/>
  <c r="O1157" i="4" s="1"/>
  <c r="N1157" i="4"/>
  <c r="J1158" i="4"/>
  <c r="L1158" i="4"/>
  <c r="E1159" i="4"/>
  <c r="R1157" i="4" l="1"/>
  <c r="S1157" i="4" s="1"/>
  <c r="L1159" i="4"/>
  <c r="J1159" i="4"/>
  <c r="E1160" i="4"/>
  <c r="N1158" i="4"/>
  <c r="M1158" i="4"/>
  <c r="O1158" i="4" s="1"/>
  <c r="R1158" i="4" l="1"/>
  <c r="S1158" i="4" s="1"/>
  <c r="E1161" i="4"/>
  <c r="J1160" i="4"/>
  <c r="L1160" i="4"/>
  <c r="M1159" i="4"/>
  <c r="O1159" i="4" s="1"/>
  <c r="N1159" i="4"/>
  <c r="R1159" i="4" l="1"/>
  <c r="S1159" i="4" s="1"/>
  <c r="M1160" i="4"/>
  <c r="O1160" i="4" s="1"/>
  <c r="N1160" i="4"/>
  <c r="J1161" i="4"/>
  <c r="L1161" i="4"/>
  <c r="E1162" i="4"/>
  <c r="R1160" i="4" l="1"/>
  <c r="S1160" i="4" s="1"/>
  <c r="J1162" i="4"/>
  <c r="L1162" i="4"/>
  <c r="E1163" i="4"/>
  <c r="N1161" i="4"/>
  <c r="M1161" i="4"/>
  <c r="O1161" i="4" s="1"/>
  <c r="R1161" i="4" l="1"/>
  <c r="S1161" i="4" s="1"/>
  <c r="J1163" i="4"/>
  <c r="L1163" i="4"/>
  <c r="E1164" i="4"/>
  <c r="N1162" i="4"/>
  <c r="M1162" i="4"/>
  <c r="O1162" i="4" s="1"/>
  <c r="E1165" i="4" l="1"/>
  <c r="R1162" i="4"/>
  <c r="S1162" i="4" s="1"/>
  <c r="L1164" i="4"/>
  <c r="J1164" i="4"/>
  <c r="N1163" i="4"/>
  <c r="M1163" i="4"/>
  <c r="O1163" i="4" s="1"/>
  <c r="N1164" i="4" l="1"/>
  <c r="M1164" i="4"/>
  <c r="O1164" i="4" s="1"/>
  <c r="L1165" i="4"/>
  <c r="J1165" i="4"/>
  <c r="R1163" i="4"/>
  <c r="S1163" i="4" s="1"/>
  <c r="E1166" i="4"/>
  <c r="M1165" i="4" l="1"/>
  <c r="O1165" i="4" s="1"/>
  <c r="N1165" i="4"/>
  <c r="E1167" i="4"/>
  <c r="J1166" i="4"/>
  <c r="L1166" i="4"/>
  <c r="R1164" i="4"/>
  <c r="S1164" i="4" s="1"/>
  <c r="R1165" i="4" l="1"/>
  <c r="S1165" i="4" s="1"/>
  <c r="M1166" i="4"/>
  <c r="O1166" i="4" s="1"/>
  <c r="N1166" i="4"/>
  <c r="J1167" i="4"/>
  <c r="L1167" i="4"/>
  <c r="E1168" i="4"/>
  <c r="R1166" i="4" l="1"/>
  <c r="S1166" i="4" s="1"/>
  <c r="J1168" i="4"/>
  <c r="L1168" i="4"/>
  <c r="E1169" i="4"/>
  <c r="N1167" i="4"/>
  <c r="M1167" i="4"/>
  <c r="O1167" i="4" s="1"/>
  <c r="R1167" i="4" l="1"/>
  <c r="S1167" i="4" s="1"/>
  <c r="E1170" i="4"/>
  <c r="J1169" i="4"/>
  <c r="L1169" i="4"/>
  <c r="M1168" i="4"/>
  <c r="O1168" i="4" s="1"/>
  <c r="N1168" i="4"/>
  <c r="R1168" i="4" l="1"/>
  <c r="S1168" i="4" s="1"/>
  <c r="J1170" i="4"/>
  <c r="L1170" i="4"/>
  <c r="N1169" i="4"/>
  <c r="M1169" i="4"/>
  <c r="O1169" i="4" s="1"/>
  <c r="E1171" i="4"/>
  <c r="E1172" i="4" l="1"/>
  <c r="R1169" i="4"/>
  <c r="S1169" i="4" s="1"/>
  <c r="N1170" i="4"/>
  <c r="M1170" i="4"/>
  <c r="O1170" i="4" s="1"/>
  <c r="J1171" i="4"/>
  <c r="L1171" i="4"/>
  <c r="R1170" i="4" l="1"/>
  <c r="S1170" i="4" s="1"/>
  <c r="J1172" i="4"/>
  <c r="L1172" i="4"/>
  <c r="N1171" i="4"/>
  <c r="M1171" i="4"/>
  <c r="O1171" i="4" s="1"/>
  <c r="E1173" i="4"/>
  <c r="L1173" i="4" l="1"/>
  <c r="J1173" i="4"/>
  <c r="R1171" i="4"/>
  <c r="S1171" i="4" s="1"/>
  <c r="M1172" i="4"/>
  <c r="O1172" i="4" s="1"/>
  <c r="N1172" i="4"/>
  <c r="E1174" i="4"/>
  <c r="R1172" i="4" l="1"/>
  <c r="S1172" i="4" s="1"/>
  <c r="E1175" i="4"/>
  <c r="J1174" i="4"/>
  <c r="L1174" i="4"/>
  <c r="N1173" i="4"/>
  <c r="M1173" i="4"/>
  <c r="O1173" i="4" s="1"/>
  <c r="N1174" i="4" l="1"/>
  <c r="M1174" i="4"/>
  <c r="O1174" i="4" s="1"/>
  <c r="L1175" i="4"/>
  <c r="J1175" i="4"/>
  <c r="R1173" i="4"/>
  <c r="S1173" i="4" s="1"/>
  <c r="E1176" i="4"/>
  <c r="N1175" i="4" l="1"/>
  <c r="M1175" i="4"/>
  <c r="O1175" i="4" s="1"/>
  <c r="E1177" i="4"/>
  <c r="L1176" i="4"/>
  <c r="J1176" i="4"/>
  <c r="R1174" i="4"/>
  <c r="S1174" i="4" s="1"/>
  <c r="N1176" i="4" l="1"/>
  <c r="M1176" i="4"/>
  <c r="O1176" i="4" s="1"/>
  <c r="E1178" i="4"/>
  <c r="J1177" i="4"/>
  <c r="L1177" i="4"/>
  <c r="R1175" i="4"/>
  <c r="S1175" i="4" s="1"/>
  <c r="J1178" i="4" l="1"/>
  <c r="L1178" i="4"/>
  <c r="E1179" i="4"/>
  <c r="N1177" i="4"/>
  <c r="M1177" i="4"/>
  <c r="O1177" i="4" s="1"/>
  <c r="R1176" i="4"/>
  <c r="S1176" i="4" s="1"/>
  <c r="R1177" i="4" l="1"/>
  <c r="S1177" i="4" s="1"/>
  <c r="L1179" i="4"/>
  <c r="J1179" i="4"/>
  <c r="E1180" i="4"/>
  <c r="M1178" i="4"/>
  <c r="O1178" i="4" s="1"/>
  <c r="N1178" i="4"/>
  <c r="E1181" i="4" l="1"/>
  <c r="M1179" i="4"/>
  <c r="O1179" i="4" s="1"/>
  <c r="N1179" i="4"/>
  <c r="R1178" i="4"/>
  <c r="S1178" i="4" s="1"/>
  <c r="J1180" i="4"/>
  <c r="L1180" i="4"/>
  <c r="R1179" i="4" l="1"/>
  <c r="S1179" i="4" s="1"/>
  <c r="J1181" i="4"/>
  <c r="L1181" i="4"/>
  <c r="M1180" i="4"/>
  <c r="O1180" i="4" s="1"/>
  <c r="N1180" i="4"/>
  <c r="E1182" i="4"/>
  <c r="R1180" i="4" l="1"/>
  <c r="S1180" i="4" s="1"/>
  <c r="L1182" i="4"/>
  <c r="J1182" i="4"/>
  <c r="E1183" i="4"/>
  <c r="M1181" i="4"/>
  <c r="O1181" i="4" s="1"/>
  <c r="N1181" i="4"/>
  <c r="L1183" i="4" l="1"/>
  <c r="J1183" i="4"/>
  <c r="E1184" i="4"/>
  <c r="R1181" i="4"/>
  <c r="S1181" i="4" s="1"/>
  <c r="M1182" i="4"/>
  <c r="O1182" i="4" s="1"/>
  <c r="N1182" i="4"/>
  <c r="R1182" i="4" l="1"/>
  <c r="S1182" i="4" s="1"/>
  <c r="L1184" i="4"/>
  <c r="J1184" i="4"/>
  <c r="E1185" i="4"/>
  <c r="M1183" i="4"/>
  <c r="O1183" i="4" s="1"/>
  <c r="N1183" i="4"/>
  <c r="E1186" i="4" l="1"/>
  <c r="R1183" i="4"/>
  <c r="S1183" i="4" s="1"/>
  <c r="J1185" i="4"/>
  <c r="L1185" i="4"/>
  <c r="M1184" i="4"/>
  <c r="O1184" i="4" s="1"/>
  <c r="N1184" i="4"/>
  <c r="R1184" i="4" l="1"/>
  <c r="S1184" i="4" s="1"/>
  <c r="M1185" i="4"/>
  <c r="O1185" i="4" s="1"/>
  <c r="N1185" i="4"/>
  <c r="L1186" i="4"/>
  <c r="J1186" i="4"/>
  <c r="E1187" i="4"/>
  <c r="R1185" i="4" l="1"/>
  <c r="S1185" i="4" s="1"/>
  <c r="M1186" i="4"/>
  <c r="O1186" i="4" s="1"/>
  <c r="N1186" i="4"/>
  <c r="L1187" i="4"/>
  <c r="J1187" i="4"/>
  <c r="E1188" i="4"/>
  <c r="R1186" i="4" l="1"/>
  <c r="S1186" i="4" s="1"/>
  <c r="M1187" i="4"/>
  <c r="O1187" i="4" s="1"/>
  <c r="N1187" i="4"/>
  <c r="L1188" i="4"/>
  <c r="J1188" i="4"/>
  <c r="E1189" i="4"/>
  <c r="R1187" i="4" l="1"/>
  <c r="S1187" i="4" s="1"/>
  <c r="L1189" i="4"/>
  <c r="J1189" i="4"/>
  <c r="M1188" i="4"/>
  <c r="O1188" i="4" s="1"/>
  <c r="N1188" i="4"/>
  <c r="R1188" i="4" s="1"/>
  <c r="S1188" i="4" s="1"/>
  <c r="E1190" i="4"/>
  <c r="J1190" i="4" l="1"/>
  <c r="L1190" i="4"/>
  <c r="E1191" i="4"/>
  <c r="M1189" i="4"/>
  <c r="O1189" i="4" s="1"/>
  <c r="N1189" i="4"/>
  <c r="E1192" i="4" l="1"/>
  <c r="M1190" i="4"/>
  <c r="O1190" i="4" s="1"/>
  <c r="N1190" i="4"/>
  <c r="R1190" i="4" s="1"/>
  <c r="S1190" i="4" s="1"/>
  <c r="R1189" i="4"/>
  <c r="S1189" i="4" s="1"/>
  <c r="L1191" i="4"/>
  <c r="J1191" i="4"/>
  <c r="N1191" i="4" l="1"/>
  <c r="M1191" i="4"/>
  <c r="O1191" i="4" s="1"/>
  <c r="L1192" i="4"/>
  <c r="J1192" i="4"/>
  <c r="E1193" i="4"/>
  <c r="R1191" i="4" l="1"/>
  <c r="S1191" i="4" s="1"/>
  <c r="L1193" i="4"/>
  <c r="J1193" i="4"/>
  <c r="E1194" i="4"/>
  <c r="N1192" i="4"/>
  <c r="M1192" i="4"/>
  <c r="O1192" i="4" s="1"/>
  <c r="R1192" i="4" l="1"/>
  <c r="S1192" i="4" s="1"/>
  <c r="E1195" i="4"/>
  <c r="J1194" i="4"/>
  <c r="L1194" i="4"/>
  <c r="N1193" i="4"/>
  <c r="M1193" i="4"/>
  <c r="O1193" i="4" s="1"/>
  <c r="R1193" i="4" l="1"/>
  <c r="S1193" i="4" s="1"/>
  <c r="L1195" i="4"/>
  <c r="J1195" i="4"/>
  <c r="N1194" i="4"/>
  <c r="M1194" i="4"/>
  <c r="O1194" i="4" s="1"/>
  <c r="E1196" i="4"/>
  <c r="J1196" i="4" l="1"/>
  <c r="L1196" i="4"/>
  <c r="R1194" i="4"/>
  <c r="S1194" i="4" s="1"/>
  <c r="E1197" i="4"/>
  <c r="N1195" i="4"/>
  <c r="M1195" i="4"/>
  <c r="O1195" i="4" s="1"/>
  <c r="J1197" i="4" l="1"/>
  <c r="L1197" i="4"/>
  <c r="N1196" i="4"/>
  <c r="M1196" i="4"/>
  <c r="O1196" i="4" s="1"/>
  <c r="R1195" i="4"/>
  <c r="S1195" i="4" s="1"/>
  <c r="E1198" i="4"/>
  <c r="E1199" i="4" l="1"/>
  <c r="R1196" i="4"/>
  <c r="S1196" i="4" s="1"/>
  <c r="M1197" i="4"/>
  <c r="O1197" i="4" s="1"/>
  <c r="N1197" i="4"/>
  <c r="J1198" i="4"/>
  <c r="L1198" i="4"/>
  <c r="R1197" i="4" l="1"/>
  <c r="S1197" i="4" s="1"/>
  <c r="N1198" i="4"/>
  <c r="M1198" i="4"/>
  <c r="O1198" i="4" s="1"/>
  <c r="J1199" i="4"/>
  <c r="L1199" i="4"/>
  <c r="E1200" i="4"/>
  <c r="L1200" i="4" l="1"/>
  <c r="J1200" i="4"/>
  <c r="E1201" i="4"/>
  <c r="N1199" i="4"/>
  <c r="M1199" i="4"/>
  <c r="O1199" i="4" s="1"/>
  <c r="R1198" i="4"/>
  <c r="S1198" i="4" s="1"/>
  <c r="R1199" i="4" l="1"/>
  <c r="S1199" i="4" s="1"/>
  <c r="E1202" i="4"/>
  <c r="L1201" i="4"/>
  <c r="J1201" i="4"/>
  <c r="M1200" i="4"/>
  <c r="O1200" i="4" s="1"/>
  <c r="N1200" i="4"/>
  <c r="R1200" i="4" l="1"/>
  <c r="S1200" i="4" s="1"/>
  <c r="J1202" i="4"/>
  <c r="L1202" i="4"/>
  <c r="E1203" i="4"/>
  <c r="N1201" i="4"/>
  <c r="M1201" i="4"/>
  <c r="O1201" i="4" s="1"/>
  <c r="L1203" i="4" l="1"/>
  <c r="J1203" i="4"/>
  <c r="N1202" i="4"/>
  <c r="M1202" i="4"/>
  <c r="O1202" i="4" s="1"/>
  <c r="R1201" i="4"/>
  <c r="S1201" i="4" s="1"/>
  <c r="E1204" i="4"/>
  <c r="E1205" i="4" l="1"/>
  <c r="L1204" i="4"/>
  <c r="J1204" i="4"/>
  <c r="R1202" i="4"/>
  <c r="S1202" i="4" s="1"/>
  <c r="M1203" i="4"/>
  <c r="O1203" i="4" s="1"/>
  <c r="N1203" i="4"/>
  <c r="R1203" i="4" l="1"/>
  <c r="S1203" i="4" s="1"/>
  <c r="L1205" i="4"/>
  <c r="J1205" i="4"/>
  <c r="M1204" i="4"/>
  <c r="O1204" i="4" s="1"/>
  <c r="N1204" i="4"/>
  <c r="E1206" i="4"/>
  <c r="R1204" i="4" l="1"/>
  <c r="S1204" i="4" s="1"/>
  <c r="E1207" i="4"/>
  <c r="J1206" i="4"/>
  <c r="L1206" i="4"/>
  <c r="M1205" i="4"/>
  <c r="O1205" i="4" s="1"/>
  <c r="N1205" i="4"/>
  <c r="R1205" i="4" s="1"/>
  <c r="S1205" i="4" s="1"/>
  <c r="J1207" i="4" l="1"/>
  <c r="L1207" i="4"/>
  <c r="N1206" i="4"/>
  <c r="M1206" i="4"/>
  <c r="O1206" i="4" s="1"/>
  <c r="E1208" i="4"/>
  <c r="E1209" i="4" l="1"/>
  <c r="R1206" i="4"/>
  <c r="S1206" i="4" s="1"/>
  <c r="L1208" i="4"/>
  <c r="J1208" i="4"/>
  <c r="M1207" i="4"/>
  <c r="O1207" i="4" s="1"/>
  <c r="N1207" i="4"/>
  <c r="R1207" i="4" l="1"/>
  <c r="S1207" i="4" s="1"/>
  <c r="L1209" i="4"/>
  <c r="J1209" i="4"/>
  <c r="M1208" i="4"/>
  <c r="O1208" i="4" s="1"/>
  <c r="N1208" i="4"/>
  <c r="E1210" i="4"/>
  <c r="R1208" i="4" l="1"/>
  <c r="S1208" i="4" s="1"/>
  <c r="J1210" i="4"/>
  <c r="L1210" i="4"/>
  <c r="E1211" i="4"/>
  <c r="M1209" i="4"/>
  <c r="O1209" i="4" s="1"/>
  <c r="N1209" i="4"/>
  <c r="L1211" i="4" l="1"/>
  <c r="J1211" i="4"/>
  <c r="E1212" i="4"/>
  <c r="R1209" i="4"/>
  <c r="S1209" i="4" s="1"/>
  <c r="M1210" i="4"/>
  <c r="O1210" i="4" s="1"/>
  <c r="N1210" i="4"/>
  <c r="E1213" i="4" l="1"/>
  <c r="J1212" i="4"/>
  <c r="L1212" i="4"/>
  <c r="R1210" i="4"/>
  <c r="S1210" i="4" s="1"/>
  <c r="N1211" i="4"/>
  <c r="M1211" i="4"/>
  <c r="O1211" i="4" s="1"/>
  <c r="M1212" i="4" l="1"/>
  <c r="O1212" i="4" s="1"/>
  <c r="N1212" i="4"/>
  <c r="L1213" i="4"/>
  <c r="J1213" i="4"/>
  <c r="R1211" i="4"/>
  <c r="S1211" i="4" s="1"/>
  <c r="E1214" i="4"/>
  <c r="R1212" i="4" l="1"/>
  <c r="S1212" i="4" s="1"/>
  <c r="E1215" i="4"/>
  <c r="J1214" i="4"/>
  <c r="L1214" i="4"/>
  <c r="N1213" i="4"/>
  <c r="M1213" i="4"/>
  <c r="O1213" i="4" s="1"/>
  <c r="R1213" i="4" l="1"/>
  <c r="S1213" i="4" s="1"/>
  <c r="J1215" i="4"/>
  <c r="L1215" i="4"/>
  <c r="N1214" i="4"/>
  <c r="M1214" i="4"/>
  <c r="O1214" i="4" s="1"/>
  <c r="E1216" i="4"/>
  <c r="N1215" i="4" l="1"/>
  <c r="M1215" i="4"/>
  <c r="O1215" i="4" s="1"/>
  <c r="E1217" i="4"/>
  <c r="R1214" i="4"/>
  <c r="S1214" i="4" s="1"/>
  <c r="J1216" i="4"/>
  <c r="L1216" i="4"/>
  <c r="E1218" i="4" l="1"/>
  <c r="N1216" i="4"/>
  <c r="M1216" i="4"/>
  <c r="O1216" i="4" s="1"/>
  <c r="L1217" i="4"/>
  <c r="J1217" i="4"/>
  <c r="R1215" i="4"/>
  <c r="S1215" i="4" s="1"/>
  <c r="M1217" i="4" l="1"/>
  <c r="O1217" i="4" s="1"/>
  <c r="N1217" i="4"/>
  <c r="L1218" i="4"/>
  <c r="J1218" i="4"/>
  <c r="R1216" i="4"/>
  <c r="S1216" i="4" s="1"/>
  <c r="E1219" i="4"/>
  <c r="L1219" i="4" l="1"/>
  <c r="J1219" i="4"/>
  <c r="E1220" i="4"/>
  <c r="M1218" i="4"/>
  <c r="O1218" i="4" s="1"/>
  <c r="N1218" i="4"/>
  <c r="R1217" i="4"/>
  <c r="S1217" i="4" s="1"/>
  <c r="R1218" i="4" l="1"/>
  <c r="S1218" i="4" s="1"/>
  <c r="E1221" i="4"/>
  <c r="L1220" i="4"/>
  <c r="J1220" i="4"/>
  <c r="M1219" i="4"/>
  <c r="O1219" i="4" s="1"/>
  <c r="N1219" i="4"/>
  <c r="L1221" i="4" l="1"/>
  <c r="J1221" i="4"/>
  <c r="R1219" i="4"/>
  <c r="S1219" i="4" s="1"/>
  <c r="N1220" i="4"/>
  <c r="M1220" i="4"/>
  <c r="O1220" i="4" s="1"/>
  <c r="E1222" i="4"/>
  <c r="E1223" i="4" l="1"/>
  <c r="J1222" i="4"/>
  <c r="L1222" i="4"/>
  <c r="R1220" i="4"/>
  <c r="S1220" i="4" s="1"/>
  <c r="N1221" i="4"/>
  <c r="M1221" i="4"/>
  <c r="O1221" i="4" s="1"/>
  <c r="N1222" i="4" l="1"/>
  <c r="M1222" i="4"/>
  <c r="O1222" i="4" s="1"/>
  <c r="J1223" i="4"/>
  <c r="L1223" i="4"/>
  <c r="R1221" i="4"/>
  <c r="S1221" i="4" s="1"/>
  <c r="E1224" i="4"/>
  <c r="L1224" i="4" l="1"/>
  <c r="J1224" i="4"/>
  <c r="E1225" i="4"/>
  <c r="N1223" i="4"/>
  <c r="M1223" i="4"/>
  <c r="O1223" i="4" s="1"/>
  <c r="R1222" i="4"/>
  <c r="S1222" i="4" s="1"/>
  <c r="L1225" i="4" l="1"/>
  <c r="J1225" i="4"/>
  <c r="R1223" i="4"/>
  <c r="S1223" i="4" s="1"/>
  <c r="E1226" i="4"/>
  <c r="M1224" i="4"/>
  <c r="O1224" i="4" s="1"/>
  <c r="N1224" i="4"/>
  <c r="R1224" i="4" l="1"/>
  <c r="S1224" i="4" s="1"/>
  <c r="E1227" i="4"/>
  <c r="J1226" i="4"/>
  <c r="L1226" i="4"/>
  <c r="N1225" i="4"/>
  <c r="M1225" i="4"/>
  <c r="O1225" i="4" s="1"/>
  <c r="M1226" i="4" l="1"/>
  <c r="O1226" i="4" s="1"/>
  <c r="N1226" i="4"/>
  <c r="L1227" i="4"/>
  <c r="J1227" i="4"/>
  <c r="R1225" i="4"/>
  <c r="S1225" i="4" s="1"/>
  <c r="E1228" i="4"/>
  <c r="R1226" i="4" l="1"/>
  <c r="S1226" i="4" s="1"/>
  <c r="E1229" i="4"/>
  <c r="N1227" i="4"/>
  <c r="M1227" i="4"/>
  <c r="O1227" i="4" s="1"/>
  <c r="L1228" i="4"/>
  <c r="J1228" i="4"/>
  <c r="L1229" i="4" l="1"/>
  <c r="J1229" i="4"/>
  <c r="N1228" i="4"/>
  <c r="M1228" i="4"/>
  <c r="O1228" i="4" s="1"/>
  <c r="R1227" i="4"/>
  <c r="S1227" i="4" s="1"/>
  <c r="E1230" i="4"/>
  <c r="E1231" i="4" l="1"/>
  <c r="R1228" i="4"/>
  <c r="S1228" i="4" s="1"/>
  <c r="J1230" i="4"/>
  <c r="L1230" i="4"/>
  <c r="M1229" i="4"/>
  <c r="O1229" i="4" s="1"/>
  <c r="N1229" i="4"/>
  <c r="M1230" i="4" l="1"/>
  <c r="O1230" i="4" s="1"/>
  <c r="N1230" i="4"/>
  <c r="L1231" i="4"/>
  <c r="J1231" i="4"/>
  <c r="R1229" i="4"/>
  <c r="S1229" i="4" s="1"/>
  <c r="E1232" i="4"/>
  <c r="R1230" i="4" l="1"/>
  <c r="S1230" i="4" s="1"/>
  <c r="E1233" i="4"/>
  <c r="M1231" i="4"/>
  <c r="O1231" i="4" s="1"/>
  <c r="N1231" i="4"/>
  <c r="L1232" i="4"/>
  <c r="J1232" i="4"/>
  <c r="R1231" i="4" l="1"/>
  <c r="S1231" i="4" s="1"/>
  <c r="N1232" i="4"/>
  <c r="M1232" i="4"/>
  <c r="O1232" i="4" s="1"/>
  <c r="L1233" i="4"/>
  <c r="J1233" i="4"/>
  <c r="E1234" i="4"/>
  <c r="N1233" i="4" l="1"/>
  <c r="M1233" i="4"/>
  <c r="O1233" i="4" s="1"/>
  <c r="L1234" i="4"/>
  <c r="J1234" i="4"/>
  <c r="E1235" i="4"/>
  <c r="R1232" i="4"/>
  <c r="S1232" i="4" s="1"/>
  <c r="N1234" i="4" l="1"/>
  <c r="M1234" i="4"/>
  <c r="O1234" i="4" s="1"/>
  <c r="E1236" i="4"/>
  <c r="L1235" i="4"/>
  <c r="J1235" i="4"/>
  <c r="R1233" i="4"/>
  <c r="S1233" i="4" s="1"/>
  <c r="E1237" i="4" l="1"/>
  <c r="N1235" i="4"/>
  <c r="M1235" i="4"/>
  <c r="O1235" i="4" s="1"/>
  <c r="J1236" i="4"/>
  <c r="L1236" i="4"/>
  <c r="R1234" i="4"/>
  <c r="S1234" i="4" s="1"/>
  <c r="N1236" i="4" l="1"/>
  <c r="M1236" i="4"/>
  <c r="O1236" i="4" s="1"/>
  <c r="L1237" i="4"/>
  <c r="J1237" i="4"/>
  <c r="R1235" i="4"/>
  <c r="S1235" i="4" s="1"/>
  <c r="E1238" i="4"/>
  <c r="E1239" i="4" l="1"/>
  <c r="N1237" i="4"/>
  <c r="M1237" i="4"/>
  <c r="O1237" i="4" s="1"/>
  <c r="J1238" i="4"/>
  <c r="L1238" i="4"/>
  <c r="R1236" i="4"/>
  <c r="S1236" i="4" s="1"/>
  <c r="L1239" i="4" l="1"/>
  <c r="J1239" i="4"/>
  <c r="N1238" i="4"/>
  <c r="M1238" i="4"/>
  <c r="O1238" i="4" s="1"/>
  <c r="R1237" i="4"/>
  <c r="S1237" i="4" s="1"/>
  <c r="E1240" i="4"/>
  <c r="E1241" i="4" l="1"/>
  <c r="J1240" i="4"/>
  <c r="L1240" i="4"/>
  <c r="R1238" i="4"/>
  <c r="S1238" i="4" s="1"/>
  <c r="N1239" i="4"/>
  <c r="M1239" i="4"/>
  <c r="O1239" i="4" s="1"/>
  <c r="R1239" i="4" l="1"/>
  <c r="S1239" i="4" s="1"/>
  <c r="J1241" i="4"/>
  <c r="L1241" i="4"/>
  <c r="N1240" i="4"/>
  <c r="M1240" i="4"/>
  <c r="O1240" i="4" s="1"/>
  <c r="E1242" i="4"/>
  <c r="E1243" i="4" l="1"/>
  <c r="N1241" i="4"/>
  <c r="M1241" i="4"/>
  <c r="O1241" i="4" s="1"/>
  <c r="R1240" i="4"/>
  <c r="S1240" i="4" s="1"/>
  <c r="J1242" i="4"/>
  <c r="L1242" i="4"/>
  <c r="N1242" i="4" l="1"/>
  <c r="M1242" i="4"/>
  <c r="O1242" i="4" s="1"/>
  <c r="J1243" i="4"/>
  <c r="L1243" i="4"/>
  <c r="R1241" i="4"/>
  <c r="S1241" i="4" s="1"/>
  <c r="E1244" i="4"/>
  <c r="E1245" i="4" l="1"/>
  <c r="L1244" i="4"/>
  <c r="J1244" i="4"/>
  <c r="M1243" i="4"/>
  <c r="O1243" i="4" s="1"/>
  <c r="N1243" i="4"/>
  <c r="R1242" i="4"/>
  <c r="S1242" i="4" s="1"/>
  <c r="R1243" i="4" l="1"/>
  <c r="S1243" i="4" s="1"/>
  <c r="J1245" i="4"/>
  <c r="L1245" i="4"/>
  <c r="M1244" i="4"/>
  <c r="O1244" i="4" s="1"/>
  <c r="N1244" i="4"/>
  <c r="E1246" i="4"/>
  <c r="R1244" i="4" l="1"/>
  <c r="S1244" i="4" s="1"/>
  <c r="E1247" i="4"/>
  <c r="J1246" i="4"/>
  <c r="L1246" i="4"/>
  <c r="M1245" i="4"/>
  <c r="O1245" i="4" s="1"/>
  <c r="N1245" i="4"/>
  <c r="R1245" i="4" l="1"/>
  <c r="S1245" i="4" s="1"/>
  <c r="N1246" i="4"/>
  <c r="M1246" i="4"/>
  <c r="O1246" i="4" s="1"/>
  <c r="J1247" i="4"/>
  <c r="L1247" i="4"/>
  <c r="E1248" i="4"/>
  <c r="J1248" i="4" l="1"/>
  <c r="L1248" i="4"/>
  <c r="M1247" i="4"/>
  <c r="O1247" i="4" s="1"/>
  <c r="N1247" i="4"/>
  <c r="E1249" i="4"/>
  <c r="R1246" i="4"/>
  <c r="S1246" i="4" s="1"/>
  <c r="J1249" i="4" l="1"/>
  <c r="L1249" i="4"/>
  <c r="E1250" i="4"/>
  <c r="M1248" i="4"/>
  <c r="O1248" i="4" s="1"/>
  <c r="N1248" i="4"/>
  <c r="R1247" i="4"/>
  <c r="S1247" i="4" s="1"/>
  <c r="L1250" i="4" l="1"/>
  <c r="J1250" i="4"/>
  <c r="E1251" i="4"/>
  <c r="R1248" i="4"/>
  <c r="S1248" i="4" s="1"/>
  <c r="M1249" i="4"/>
  <c r="O1249" i="4" s="1"/>
  <c r="N1249" i="4"/>
  <c r="R1249" i="4" l="1"/>
  <c r="S1249" i="4" s="1"/>
  <c r="L1251" i="4"/>
  <c r="J1251" i="4"/>
  <c r="E1252" i="4"/>
  <c r="N1250" i="4"/>
  <c r="M1250" i="4"/>
  <c r="O1250" i="4" s="1"/>
  <c r="E1253" i="4" l="1"/>
  <c r="R1250" i="4"/>
  <c r="S1250" i="4" s="1"/>
  <c r="J1252" i="4"/>
  <c r="L1252" i="4"/>
  <c r="N1251" i="4"/>
  <c r="M1251" i="4"/>
  <c r="O1251" i="4" s="1"/>
  <c r="N1252" i="4" l="1"/>
  <c r="M1252" i="4"/>
  <c r="O1252" i="4" s="1"/>
  <c r="L1253" i="4"/>
  <c r="J1253" i="4"/>
  <c r="R1251" i="4"/>
  <c r="S1251" i="4" s="1"/>
  <c r="E1254" i="4"/>
  <c r="E1255" i="4" l="1"/>
  <c r="N1253" i="4"/>
  <c r="M1253" i="4"/>
  <c r="O1253" i="4" s="1"/>
  <c r="L1254" i="4"/>
  <c r="J1254" i="4"/>
  <c r="R1252" i="4"/>
  <c r="S1252" i="4" s="1"/>
  <c r="N1254" i="4" l="1"/>
  <c r="M1254" i="4"/>
  <c r="O1254" i="4" s="1"/>
  <c r="J1255" i="4"/>
  <c r="L1255" i="4"/>
  <c r="R1253" i="4"/>
  <c r="S1253" i="4" s="1"/>
  <c r="E1256" i="4"/>
  <c r="E1257" i="4" l="1"/>
  <c r="J1256" i="4"/>
  <c r="L1256" i="4"/>
  <c r="M1255" i="4"/>
  <c r="O1255" i="4" s="1"/>
  <c r="N1255" i="4"/>
  <c r="R1254" i="4"/>
  <c r="S1254" i="4" s="1"/>
  <c r="R1255" i="4" l="1"/>
  <c r="S1255" i="4" s="1"/>
  <c r="J1257" i="4"/>
  <c r="L1257" i="4"/>
  <c r="M1256" i="4"/>
  <c r="O1256" i="4" s="1"/>
  <c r="N1256" i="4"/>
  <c r="E1258" i="4"/>
  <c r="L1258" i="4" l="1"/>
  <c r="J1258" i="4"/>
  <c r="E1259" i="4"/>
  <c r="N1257" i="4"/>
  <c r="M1257" i="4"/>
  <c r="O1257" i="4" s="1"/>
  <c r="R1256" i="4"/>
  <c r="S1256" i="4" s="1"/>
  <c r="E1260" i="4" l="1"/>
  <c r="R1257" i="4"/>
  <c r="S1257" i="4" s="1"/>
  <c r="L1259" i="4"/>
  <c r="J1259" i="4"/>
  <c r="N1258" i="4"/>
  <c r="M1258" i="4"/>
  <c r="O1258" i="4" s="1"/>
  <c r="L1260" i="4" l="1"/>
  <c r="J1260" i="4"/>
  <c r="M1259" i="4"/>
  <c r="O1259" i="4" s="1"/>
  <c r="N1259" i="4"/>
  <c r="R1258" i="4"/>
  <c r="S1258" i="4" s="1"/>
  <c r="E1261" i="4"/>
  <c r="R1259" i="4" l="1"/>
  <c r="S1259" i="4" s="1"/>
  <c r="E1262" i="4"/>
  <c r="J1261" i="4"/>
  <c r="L1261" i="4"/>
  <c r="N1260" i="4"/>
  <c r="M1260" i="4"/>
  <c r="O1260" i="4" s="1"/>
  <c r="M1261" i="4" l="1"/>
  <c r="O1261" i="4" s="1"/>
  <c r="N1261" i="4"/>
  <c r="R1261" i="4" s="1"/>
  <c r="S1261" i="4" s="1"/>
  <c r="L1262" i="4"/>
  <c r="J1262" i="4"/>
  <c r="R1260" i="4"/>
  <c r="S1260" i="4" s="1"/>
  <c r="E1263" i="4"/>
  <c r="E1264" i="4" l="1"/>
  <c r="N1262" i="4"/>
  <c r="M1262" i="4"/>
  <c r="O1262" i="4" s="1"/>
  <c r="L1263" i="4"/>
  <c r="J1263" i="4"/>
  <c r="M1263" i="4" l="1"/>
  <c r="O1263" i="4" s="1"/>
  <c r="N1263" i="4"/>
  <c r="R1262" i="4"/>
  <c r="S1262" i="4" s="1"/>
  <c r="J1264" i="4"/>
  <c r="L1264" i="4"/>
  <c r="E1265" i="4"/>
  <c r="R1263" i="4" l="1"/>
  <c r="S1263" i="4" s="1"/>
  <c r="E1266" i="4"/>
  <c r="J1265" i="4"/>
  <c r="L1265" i="4"/>
  <c r="N1264" i="4"/>
  <c r="M1264" i="4"/>
  <c r="O1264" i="4" s="1"/>
  <c r="R1264" i="4" l="1"/>
  <c r="S1264" i="4" s="1"/>
  <c r="M1265" i="4"/>
  <c r="O1265" i="4" s="1"/>
  <c r="N1265" i="4"/>
  <c r="J1266" i="4"/>
  <c r="L1266" i="4"/>
  <c r="E1267" i="4"/>
  <c r="R1265" i="4" l="1"/>
  <c r="S1265" i="4" s="1"/>
  <c r="L1267" i="4"/>
  <c r="J1267" i="4"/>
  <c r="E1268" i="4"/>
  <c r="M1266" i="4"/>
  <c r="O1266" i="4" s="1"/>
  <c r="N1266" i="4"/>
  <c r="R1266" i="4" l="1"/>
  <c r="S1266" i="4" s="1"/>
  <c r="E1269" i="4"/>
  <c r="J1268" i="4"/>
  <c r="L1268" i="4"/>
  <c r="N1267" i="4"/>
  <c r="M1267" i="4"/>
  <c r="O1267" i="4" s="1"/>
  <c r="N1268" i="4" l="1"/>
  <c r="M1268" i="4"/>
  <c r="O1268" i="4" s="1"/>
  <c r="R1267" i="4"/>
  <c r="S1267" i="4" s="1"/>
  <c r="L1269" i="4"/>
  <c r="J1269" i="4"/>
  <c r="E1270" i="4"/>
  <c r="E1271" i="4" l="1"/>
  <c r="L1270" i="4"/>
  <c r="J1270" i="4"/>
  <c r="M1269" i="4"/>
  <c r="O1269" i="4" s="1"/>
  <c r="N1269" i="4"/>
  <c r="R1268" i="4"/>
  <c r="S1268" i="4" s="1"/>
  <c r="R1269" i="4" l="1"/>
  <c r="S1269" i="4" s="1"/>
  <c r="M1270" i="4"/>
  <c r="O1270" i="4" s="1"/>
  <c r="N1270" i="4"/>
  <c r="J1271" i="4"/>
  <c r="L1271" i="4"/>
  <c r="E1272" i="4"/>
  <c r="R1270" i="4" l="1"/>
  <c r="S1270" i="4" s="1"/>
  <c r="E1273" i="4"/>
  <c r="J1272" i="4"/>
  <c r="L1272" i="4"/>
  <c r="N1271" i="4"/>
  <c r="M1271" i="4"/>
  <c r="O1271" i="4" s="1"/>
  <c r="L1273" i="4" l="1"/>
  <c r="J1273" i="4"/>
  <c r="M1272" i="4"/>
  <c r="O1272" i="4" s="1"/>
  <c r="N1272" i="4"/>
  <c r="R1271" i="4"/>
  <c r="S1271" i="4" s="1"/>
  <c r="E1274" i="4"/>
  <c r="E1275" i="4" l="1"/>
  <c r="R1272" i="4"/>
  <c r="S1272" i="4" s="1"/>
  <c r="J1274" i="4"/>
  <c r="L1274" i="4"/>
  <c r="N1273" i="4"/>
  <c r="M1273" i="4"/>
  <c r="O1273" i="4" s="1"/>
  <c r="L1275" i="4" l="1"/>
  <c r="J1275" i="4"/>
  <c r="N1274" i="4"/>
  <c r="M1274" i="4"/>
  <c r="O1274" i="4" s="1"/>
  <c r="R1273" i="4"/>
  <c r="S1273" i="4" s="1"/>
  <c r="E1276" i="4"/>
  <c r="R1274" i="4" l="1"/>
  <c r="S1274" i="4" s="1"/>
  <c r="E1277" i="4"/>
  <c r="J1276" i="4"/>
  <c r="L1276" i="4"/>
  <c r="N1275" i="4"/>
  <c r="M1275" i="4"/>
  <c r="O1275" i="4" s="1"/>
  <c r="N1276" i="4" l="1"/>
  <c r="M1276" i="4"/>
  <c r="O1276" i="4" s="1"/>
  <c r="J1277" i="4"/>
  <c r="L1277" i="4"/>
  <c r="R1275" i="4"/>
  <c r="S1275" i="4" s="1"/>
  <c r="E1278" i="4"/>
  <c r="E1279" i="4" l="1"/>
  <c r="N1277" i="4"/>
  <c r="M1277" i="4"/>
  <c r="O1277" i="4" s="1"/>
  <c r="J1278" i="4"/>
  <c r="L1278" i="4"/>
  <c r="R1276" i="4"/>
  <c r="S1276" i="4" s="1"/>
  <c r="N1278" i="4" l="1"/>
  <c r="M1278" i="4"/>
  <c r="O1278" i="4" s="1"/>
  <c r="L1279" i="4"/>
  <c r="J1279" i="4"/>
  <c r="R1277" i="4"/>
  <c r="S1277" i="4" s="1"/>
  <c r="E1280" i="4"/>
  <c r="E1281" i="4" l="1"/>
  <c r="N1279" i="4"/>
  <c r="M1279" i="4"/>
  <c r="O1279" i="4" s="1"/>
  <c r="J1280" i="4"/>
  <c r="L1280" i="4"/>
  <c r="R1278" i="4"/>
  <c r="S1278" i="4" s="1"/>
  <c r="J1281" i="4" l="1"/>
  <c r="L1281" i="4"/>
  <c r="M1280" i="4"/>
  <c r="O1280" i="4" s="1"/>
  <c r="N1280" i="4"/>
  <c r="R1279" i="4"/>
  <c r="S1279" i="4" s="1"/>
  <c r="E1282" i="4"/>
  <c r="E1283" i="4" l="1"/>
  <c r="L1282" i="4"/>
  <c r="J1282" i="4"/>
  <c r="N1281" i="4"/>
  <c r="M1281" i="4"/>
  <c r="O1281" i="4" s="1"/>
  <c r="R1280" i="4"/>
  <c r="S1280" i="4" s="1"/>
  <c r="J1283" i="4" l="1"/>
  <c r="L1283" i="4"/>
  <c r="R1281" i="4"/>
  <c r="S1281" i="4" s="1"/>
  <c r="N1282" i="4"/>
  <c r="M1282" i="4"/>
  <c r="O1282" i="4" s="1"/>
  <c r="E1284" i="4"/>
  <c r="N1283" i="4" l="1"/>
  <c r="M1283" i="4"/>
  <c r="O1283" i="4" s="1"/>
  <c r="J1284" i="4"/>
  <c r="L1284" i="4"/>
  <c r="E1285" i="4"/>
  <c r="R1282" i="4"/>
  <c r="S1282" i="4" s="1"/>
  <c r="E1286" i="4" l="1"/>
  <c r="J1285" i="4"/>
  <c r="L1285" i="4"/>
  <c r="N1284" i="4"/>
  <c r="M1284" i="4"/>
  <c r="O1284" i="4" s="1"/>
  <c r="R1283" i="4"/>
  <c r="S1283" i="4" s="1"/>
  <c r="R1284" i="4" l="1"/>
  <c r="S1284" i="4" s="1"/>
  <c r="N1285" i="4"/>
  <c r="M1285" i="4"/>
  <c r="O1285" i="4" s="1"/>
  <c r="J1286" i="4"/>
  <c r="L1286" i="4"/>
  <c r="E1287" i="4"/>
  <c r="E1288" i="4" l="1"/>
  <c r="L1287" i="4"/>
  <c r="J1287" i="4"/>
  <c r="M1286" i="4"/>
  <c r="O1286" i="4" s="1"/>
  <c r="N1286" i="4"/>
  <c r="R1286" i="4" s="1"/>
  <c r="S1286" i="4" s="1"/>
  <c r="R1285" i="4"/>
  <c r="S1285" i="4" s="1"/>
  <c r="J1288" i="4" l="1"/>
  <c r="L1288" i="4"/>
  <c r="M1287" i="4"/>
  <c r="O1287" i="4" s="1"/>
  <c r="N1287" i="4"/>
  <c r="E1289" i="4"/>
  <c r="N1288" i="4" l="1"/>
  <c r="M1288" i="4"/>
  <c r="O1288" i="4" s="1"/>
  <c r="J1289" i="4"/>
  <c r="L1289" i="4"/>
  <c r="E1290" i="4"/>
  <c r="R1287" i="4"/>
  <c r="S1287" i="4" s="1"/>
  <c r="N1289" i="4" l="1"/>
  <c r="M1289" i="4"/>
  <c r="O1289" i="4" s="1"/>
  <c r="L1290" i="4"/>
  <c r="J1290" i="4"/>
  <c r="E1291" i="4"/>
  <c r="R1288" i="4"/>
  <c r="S1288" i="4" s="1"/>
  <c r="R1289" i="4" l="1"/>
  <c r="S1289" i="4" s="1"/>
  <c r="J1291" i="4"/>
  <c r="L1291" i="4"/>
  <c r="N1290" i="4"/>
  <c r="M1290" i="4"/>
  <c r="O1290" i="4" s="1"/>
  <c r="E1292" i="4"/>
  <c r="L1292" i="4" l="1"/>
  <c r="J1292" i="4"/>
  <c r="R1290" i="4"/>
  <c r="S1290" i="4" s="1"/>
  <c r="E1293" i="4"/>
  <c r="N1291" i="4"/>
  <c r="M1291" i="4"/>
  <c r="O1291" i="4" s="1"/>
  <c r="R1291" i="4" l="1"/>
  <c r="S1291" i="4" s="1"/>
  <c r="L1293" i="4"/>
  <c r="J1293" i="4"/>
  <c r="E1294" i="4"/>
  <c r="N1292" i="4"/>
  <c r="M1292" i="4"/>
  <c r="O1292" i="4" s="1"/>
  <c r="R1292" i="4" l="1"/>
  <c r="S1292" i="4" s="1"/>
  <c r="L1294" i="4"/>
  <c r="J1294" i="4"/>
  <c r="E1295" i="4"/>
  <c r="N1293" i="4"/>
  <c r="M1293" i="4"/>
  <c r="O1293" i="4" s="1"/>
  <c r="R1293" i="4" l="1"/>
  <c r="S1293" i="4" s="1"/>
  <c r="E1296" i="4"/>
  <c r="J1295" i="4"/>
  <c r="L1295" i="4"/>
  <c r="M1294" i="4"/>
  <c r="O1294" i="4" s="1"/>
  <c r="N1294" i="4"/>
  <c r="M1295" i="4" l="1"/>
  <c r="O1295" i="4" s="1"/>
  <c r="N1295" i="4"/>
  <c r="R1295" i="4" s="1"/>
  <c r="S1295" i="4" s="1"/>
  <c r="E1297" i="4"/>
  <c r="R1294" i="4"/>
  <c r="S1294" i="4" s="1"/>
  <c r="J1296" i="4"/>
  <c r="L1296" i="4"/>
  <c r="L1297" i="4" l="1"/>
  <c r="J1297" i="4"/>
  <c r="E1298" i="4"/>
  <c r="M1296" i="4"/>
  <c r="O1296" i="4" s="1"/>
  <c r="N1296" i="4"/>
  <c r="E1299" i="4" l="1"/>
  <c r="R1296" i="4"/>
  <c r="S1296" i="4" s="1"/>
  <c r="J1298" i="4"/>
  <c r="L1298" i="4"/>
  <c r="N1297" i="4"/>
  <c r="M1297" i="4"/>
  <c r="O1297" i="4" s="1"/>
  <c r="N1298" i="4" l="1"/>
  <c r="M1298" i="4"/>
  <c r="O1298" i="4" s="1"/>
  <c r="J1299" i="4"/>
  <c r="L1299" i="4"/>
  <c r="R1297" i="4"/>
  <c r="S1297" i="4" s="1"/>
  <c r="E1300" i="4"/>
  <c r="E1301" i="4" l="1"/>
  <c r="N1299" i="4"/>
  <c r="M1299" i="4"/>
  <c r="O1299" i="4" s="1"/>
  <c r="L1300" i="4"/>
  <c r="J1300" i="4"/>
  <c r="R1298" i="4"/>
  <c r="S1298" i="4" s="1"/>
  <c r="R1299" i="4" l="1"/>
  <c r="S1299" i="4" s="1"/>
  <c r="M1300" i="4"/>
  <c r="O1300" i="4" s="1"/>
  <c r="N1300" i="4"/>
  <c r="J1301" i="4"/>
  <c r="L1301" i="4"/>
  <c r="E1302" i="4"/>
  <c r="R1300" i="4" l="1"/>
  <c r="S1300" i="4" s="1"/>
  <c r="L1302" i="4"/>
  <c r="J1302" i="4"/>
  <c r="E1303" i="4"/>
  <c r="M1301" i="4"/>
  <c r="O1301" i="4" s="1"/>
  <c r="N1301" i="4"/>
  <c r="L1303" i="4" l="1"/>
  <c r="J1303" i="4"/>
  <c r="E1304" i="4"/>
  <c r="R1301" i="4"/>
  <c r="S1301" i="4" s="1"/>
  <c r="M1302" i="4"/>
  <c r="O1302" i="4" s="1"/>
  <c r="N1302" i="4"/>
  <c r="R1302" i="4" l="1"/>
  <c r="S1302" i="4" s="1"/>
  <c r="L1304" i="4"/>
  <c r="J1304" i="4"/>
  <c r="E1305" i="4"/>
  <c r="M1303" i="4"/>
  <c r="O1303" i="4" s="1"/>
  <c r="N1303" i="4"/>
  <c r="R1303" i="4" l="1"/>
  <c r="S1303" i="4" s="1"/>
  <c r="L1305" i="4"/>
  <c r="J1305" i="4"/>
  <c r="E1306" i="4"/>
  <c r="M1304" i="4"/>
  <c r="O1304" i="4" s="1"/>
  <c r="N1304" i="4"/>
  <c r="E1307" i="4" l="1"/>
  <c r="R1304" i="4"/>
  <c r="S1304" i="4" s="1"/>
  <c r="J1306" i="4"/>
  <c r="L1306" i="4"/>
  <c r="N1305" i="4"/>
  <c r="M1305" i="4"/>
  <c r="O1305" i="4" s="1"/>
  <c r="M1306" i="4" l="1"/>
  <c r="O1306" i="4" s="1"/>
  <c r="N1306" i="4"/>
  <c r="L1307" i="4"/>
  <c r="J1307" i="4"/>
  <c r="R1305" i="4"/>
  <c r="S1305" i="4" s="1"/>
  <c r="E1308" i="4"/>
  <c r="R1306" i="4" l="1"/>
  <c r="S1306" i="4" s="1"/>
  <c r="E1309" i="4"/>
  <c r="J1308" i="4"/>
  <c r="L1308" i="4"/>
  <c r="N1307" i="4"/>
  <c r="M1307" i="4"/>
  <c r="O1307" i="4" s="1"/>
  <c r="R1307" i="4" l="1"/>
  <c r="S1307" i="4" s="1"/>
  <c r="J1309" i="4"/>
  <c r="L1309" i="4"/>
  <c r="N1308" i="4"/>
  <c r="M1308" i="4"/>
  <c r="O1308" i="4" s="1"/>
  <c r="E1310" i="4"/>
  <c r="E1311" i="4" l="1"/>
  <c r="N1309" i="4"/>
  <c r="M1309" i="4"/>
  <c r="O1309" i="4" s="1"/>
  <c r="J1310" i="4"/>
  <c r="L1310" i="4"/>
  <c r="R1308" i="4"/>
  <c r="S1308" i="4" s="1"/>
  <c r="M1310" i="4" l="1"/>
  <c r="O1310" i="4" s="1"/>
  <c r="N1310" i="4"/>
  <c r="R1309" i="4"/>
  <c r="S1309" i="4" s="1"/>
  <c r="J1311" i="4"/>
  <c r="L1311" i="4"/>
  <c r="E1312" i="4"/>
  <c r="R1310" i="4" l="1"/>
  <c r="S1310" i="4" s="1"/>
  <c r="E1313" i="4"/>
  <c r="N1311" i="4"/>
  <c r="M1311" i="4"/>
  <c r="O1311" i="4" s="1"/>
  <c r="J1312" i="4"/>
  <c r="L1312" i="4"/>
  <c r="J1313" i="4" l="1"/>
  <c r="L1313" i="4"/>
  <c r="N1312" i="4"/>
  <c r="M1312" i="4"/>
  <c r="O1312" i="4" s="1"/>
  <c r="R1311" i="4"/>
  <c r="S1311" i="4" s="1"/>
  <c r="E1314" i="4"/>
  <c r="R1312" i="4" l="1"/>
  <c r="S1312" i="4" s="1"/>
  <c r="J1314" i="4"/>
  <c r="L1314" i="4"/>
  <c r="E1315" i="4"/>
  <c r="N1313" i="4"/>
  <c r="M1313" i="4"/>
  <c r="O1313" i="4" s="1"/>
  <c r="E1316" i="4" l="1"/>
  <c r="R1313" i="4"/>
  <c r="S1313" i="4" s="1"/>
  <c r="J1315" i="4"/>
  <c r="L1315" i="4"/>
  <c r="N1314" i="4"/>
  <c r="M1314" i="4"/>
  <c r="O1314" i="4" s="1"/>
  <c r="R1314" i="4" l="1"/>
  <c r="S1314" i="4" s="1"/>
  <c r="N1315" i="4"/>
  <c r="M1315" i="4"/>
  <c r="O1315" i="4" s="1"/>
  <c r="J1316" i="4"/>
  <c r="L1316" i="4"/>
  <c r="E1317" i="4"/>
  <c r="E1318" i="4" l="1"/>
  <c r="R1315" i="4"/>
  <c r="S1315" i="4" s="1"/>
  <c r="J1317" i="4"/>
  <c r="L1317" i="4"/>
  <c r="M1316" i="4"/>
  <c r="O1316" i="4" s="1"/>
  <c r="N1316" i="4"/>
  <c r="L1318" i="4" l="1"/>
  <c r="J1318" i="4"/>
  <c r="M1317" i="4"/>
  <c r="O1317" i="4" s="1"/>
  <c r="N1317" i="4"/>
  <c r="R1316" i="4"/>
  <c r="S1316" i="4" s="1"/>
  <c r="E1319" i="4"/>
  <c r="R1317" i="4" l="1"/>
  <c r="S1317" i="4" s="1"/>
  <c r="E1320" i="4"/>
  <c r="L1319" i="4"/>
  <c r="J1319" i="4"/>
  <c r="M1318" i="4"/>
  <c r="O1318" i="4" s="1"/>
  <c r="N1318" i="4"/>
  <c r="L1320" i="4" l="1"/>
  <c r="J1320" i="4"/>
  <c r="R1318" i="4"/>
  <c r="S1318" i="4" s="1"/>
  <c r="M1319" i="4"/>
  <c r="O1319" i="4" s="1"/>
  <c r="N1319" i="4"/>
  <c r="E1321" i="4"/>
  <c r="E1322" i="4" l="1"/>
  <c r="J1321" i="4"/>
  <c r="L1321" i="4"/>
  <c r="R1319" i="4"/>
  <c r="S1319" i="4" s="1"/>
  <c r="M1320" i="4"/>
  <c r="O1320" i="4" s="1"/>
  <c r="N1320" i="4"/>
  <c r="J1322" i="4" l="1"/>
  <c r="L1322" i="4"/>
  <c r="R1320" i="4"/>
  <c r="S1320" i="4" s="1"/>
  <c r="M1321" i="4"/>
  <c r="O1321" i="4" s="1"/>
  <c r="N1321" i="4"/>
  <c r="E1323" i="4"/>
  <c r="R1321" i="4" l="1"/>
  <c r="S1321" i="4" s="1"/>
  <c r="E1324" i="4"/>
  <c r="L1323" i="4"/>
  <c r="J1323" i="4"/>
  <c r="N1322" i="4"/>
  <c r="M1322" i="4"/>
  <c r="O1322" i="4" s="1"/>
  <c r="R1322" i="4" l="1"/>
  <c r="S1322" i="4" s="1"/>
  <c r="J1324" i="4"/>
  <c r="L1324" i="4"/>
  <c r="N1323" i="4"/>
  <c r="M1323" i="4"/>
  <c r="O1323" i="4" s="1"/>
  <c r="E1325" i="4"/>
  <c r="E1326" i="4" l="1"/>
  <c r="R1323" i="4"/>
  <c r="S1323" i="4" s="1"/>
  <c r="M1324" i="4"/>
  <c r="O1324" i="4" s="1"/>
  <c r="N1324" i="4"/>
  <c r="J1325" i="4"/>
  <c r="L1325" i="4"/>
  <c r="R1324" i="4" l="1"/>
  <c r="S1324" i="4" s="1"/>
  <c r="N1325" i="4"/>
  <c r="M1325" i="4"/>
  <c r="O1325" i="4" s="1"/>
  <c r="L1326" i="4"/>
  <c r="J1326" i="4"/>
  <c r="E1327" i="4"/>
  <c r="E1328" i="4" l="1"/>
  <c r="M1326" i="4"/>
  <c r="O1326" i="4" s="1"/>
  <c r="N1326" i="4"/>
  <c r="R1326" i="4" s="1"/>
  <c r="S1326" i="4" s="1"/>
  <c r="J1327" i="4"/>
  <c r="L1327" i="4"/>
  <c r="R1325" i="4"/>
  <c r="S1325" i="4" s="1"/>
  <c r="N1327" i="4" l="1"/>
  <c r="M1327" i="4"/>
  <c r="O1327" i="4" s="1"/>
  <c r="J1328" i="4"/>
  <c r="L1328" i="4"/>
  <c r="E1329" i="4"/>
  <c r="E1330" i="4" l="1"/>
  <c r="J1329" i="4"/>
  <c r="L1329" i="4"/>
  <c r="N1328" i="4"/>
  <c r="M1328" i="4"/>
  <c r="O1328" i="4" s="1"/>
  <c r="R1327" i="4"/>
  <c r="S1327" i="4" s="1"/>
  <c r="R1328" i="4" l="1"/>
  <c r="S1328" i="4" s="1"/>
  <c r="M1329" i="4"/>
  <c r="O1329" i="4" s="1"/>
  <c r="N1329" i="4"/>
  <c r="J1330" i="4"/>
  <c r="L1330" i="4"/>
  <c r="E1331" i="4"/>
  <c r="R1329" i="4" l="1"/>
  <c r="S1329" i="4" s="1"/>
  <c r="E1332" i="4"/>
  <c r="L1331" i="4"/>
  <c r="J1331" i="4"/>
  <c r="N1330" i="4"/>
  <c r="M1330" i="4"/>
  <c r="O1330" i="4" s="1"/>
  <c r="R1330" i="4" l="1"/>
  <c r="S1330" i="4" s="1"/>
  <c r="L1332" i="4"/>
  <c r="J1332" i="4"/>
  <c r="M1331" i="4"/>
  <c r="O1331" i="4" s="1"/>
  <c r="N1331" i="4"/>
  <c r="E1333" i="4"/>
  <c r="R1331" i="4" l="1"/>
  <c r="S1331" i="4" s="1"/>
  <c r="E1334" i="4"/>
  <c r="J1333" i="4"/>
  <c r="L1333" i="4"/>
  <c r="M1332" i="4"/>
  <c r="O1332" i="4" s="1"/>
  <c r="N1332" i="4"/>
  <c r="L1334" i="4" l="1"/>
  <c r="J1334" i="4"/>
  <c r="N1333" i="4"/>
  <c r="M1333" i="4"/>
  <c r="O1333" i="4" s="1"/>
  <c r="R1332" i="4"/>
  <c r="S1332" i="4" s="1"/>
  <c r="E1335" i="4"/>
  <c r="E1336" i="4" l="1"/>
  <c r="R1333" i="4"/>
  <c r="S1333" i="4" s="1"/>
  <c r="J1335" i="4"/>
  <c r="L1335" i="4"/>
  <c r="N1334" i="4"/>
  <c r="M1334" i="4"/>
  <c r="O1334" i="4" s="1"/>
  <c r="N1335" i="4" l="1"/>
  <c r="M1335" i="4"/>
  <c r="O1335" i="4" s="1"/>
  <c r="J1336" i="4"/>
  <c r="L1336" i="4"/>
  <c r="R1334" i="4"/>
  <c r="S1334" i="4" s="1"/>
  <c r="E1337" i="4"/>
  <c r="J1337" i="4" l="1"/>
  <c r="L1337" i="4"/>
  <c r="E1338" i="4"/>
  <c r="M1336" i="4"/>
  <c r="O1336" i="4" s="1"/>
  <c r="N1336" i="4"/>
  <c r="R1335" i="4"/>
  <c r="S1335" i="4" s="1"/>
  <c r="R1336" i="4" l="1"/>
  <c r="S1336" i="4" s="1"/>
  <c r="E1339" i="4"/>
  <c r="J1338" i="4"/>
  <c r="L1338" i="4"/>
  <c r="N1337" i="4"/>
  <c r="M1337" i="4"/>
  <c r="O1337" i="4" s="1"/>
  <c r="R1337" i="4" l="1"/>
  <c r="S1337" i="4" s="1"/>
  <c r="L1339" i="4"/>
  <c r="J1339" i="4"/>
  <c r="N1338" i="4"/>
  <c r="M1338" i="4"/>
  <c r="O1338" i="4" s="1"/>
  <c r="E1340" i="4"/>
  <c r="R1338" i="4" l="1"/>
  <c r="S1338" i="4" s="1"/>
  <c r="J1340" i="4"/>
  <c r="L1340" i="4"/>
  <c r="E1341" i="4"/>
  <c r="N1339" i="4"/>
  <c r="M1339" i="4"/>
  <c r="O1339" i="4" s="1"/>
  <c r="L1341" i="4" l="1"/>
  <c r="J1341" i="4"/>
  <c r="R1339" i="4"/>
  <c r="S1339" i="4" s="1"/>
  <c r="M1340" i="4"/>
  <c r="O1340" i="4" s="1"/>
  <c r="N1340" i="4"/>
  <c r="E1342" i="4"/>
  <c r="R1340" i="4" l="1"/>
  <c r="S1340" i="4" s="1"/>
  <c r="J1342" i="4"/>
  <c r="L1342" i="4"/>
  <c r="E1343" i="4"/>
  <c r="M1341" i="4"/>
  <c r="O1341" i="4" s="1"/>
  <c r="N1341" i="4"/>
  <c r="R1341" i="4" l="1"/>
  <c r="S1341" i="4" s="1"/>
  <c r="L1343" i="4"/>
  <c r="J1343" i="4"/>
  <c r="E1344" i="4"/>
  <c r="N1342" i="4"/>
  <c r="M1342" i="4"/>
  <c r="O1342" i="4" s="1"/>
  <c r="L1344" i="4" l="1"/>
  <c r="J1344" i="4"/>
  <c r="E1345" i="4"/>
  <c r="R1342" i="4"/>
  <c r="S1342" i="4" s="1"/>
  <c r="M1343" i="4"/>
  <c r="O1343" i="4" s="1"/>
  <c r="N1343" i="4"/>
  <c r="R1343" i="4" l="1"/>
  <c r="S1343" i="4" s="1"/>
  <c r="L1345" i="4"/>
  <c r="J1345" i="4"/>
  <c r="E1346" i="4"/>
  <c r="N1344" i="4"/>
  <c r="M1344" i="4"/>
  <c r="O1344" i="4" s="1"/>
  <c r="R1344" i="4" l="1"/>
  <c r="S1344" i="4" s="1"/>
  <c r="E1347" i="4"/>
  <c r="L1346" i="4"/>
  <c r="J1346" i="4"/>
  <c r="N1345" i="4"/>
  <c r="M1345" i="4"/>
  <c r="O1345" i="4" s="1"/>
  <c r="J1347" i="4" l="1"/>
  <c r="L1347" i="4"/>
  <c r="R1345" i="4"/>
  <c r="S1345" i="4" s="1"/>
  <c r="M1346" i="4"/>
  <c r="O1346" i="4" s="1"/>
  <c r="N1346" i="4"/>
  <c r="E1348" i="4"/>
  <c r="R1346" i="4" l="1"/>
  <c r="S1346" i="4" s="1"/>
  <c r="E1349" i="4"/>
  <c r="M1347" i="4"/>
  <c r="O1347" i="4" s="1"/>
  <c r="N1347" i="4"/>
  <c r="L1348" i="4"/>
  <c r="J1348" i="4"/>
  <c r="R1347" i="4" l="1"/>
  <c r="S1347" i="4" s="1"/>
  <c r="N1348" i="4"/>
  <c r="M1348" i="4"/>
  <c r="O1348" i="4" s="1"/>
  <c r="L1349" i="4"/>
  <c r="J1349" i="4"/>
  <c r="E1350" i="4"/>
  <c r="E1351" i="4" l="1"/>
  <c r="M1349" i="4"/>
  <c r="O1349" i="4" s="1"/>
  <c r="N1349" i="4"/>
  <c r="J1350" i="4"/>
  <c r="L1350" i="4"/>
  <c r="R1348" i="4"/>
  <c r="S1348" i="4" s="1"/>
  <c r="J1351" i="4" l="1"/>
  <c r="L1351" i="4"/>
  <c r="N1350" i="4"/>
  <c r="M1350" i="4"/>
  <c r="O1350" i="4" s="1"/>
  <c r="R1349" i="4"/>
  <c r="S1349" i="4" s="1"/>
  <c r="E1352" i="4"/>
  <c r="R1350" i="4" l="1"/>
  <c r="S1350" i="4" s="1"/>
  <c r="E1353" i="4"/>
  <c r="L1352" i="4"/>
  <c r="J1352" i="4"/>
  <c r="N1351" i="4"/>
  <c r="M1351" i="4"/>
  <c r="O1351" i="4" s="1"/>
  <c r="R1351" i="4" l="1"/>
  <c r="S1351" i="4" s="1"/>
  <c r="M1352" i="4"/>
  <c r="O1352" i="4" s="1"/>
  <c r="N1352" i="4"/>
  <c r="L1353" i="4"/>
  <c r="J1353" i="4"/>
  <c r="E1354" i="4"/>
  <c r="R1352" i="4" l="1"/>
  <c r="S1352" i="4" s="1"/>
  <c r="J1354" i="4"/>
  <c r="L1354" i="4"/>
  <c r="E1355" i="4"/>
  <c r="N1353" i="4"/>
  <c r="M1353" i="4"/>
  <c r="O1353" i="4" s="1"/>
  <c r="R1353" i="4" l="1"/>
  <c r="S1353" i="4" s="1"/>
  <c r="E1356" i="4"/>
  <c r="L1355" i="4"/>
  <c r="J1355" i="4"/>
  <c r="N1354" i="4"/>
  <c r="M1354" i="4"/>
  <c r="O1354" i="4" s="1"/>
  <c r="E1357" i="4" l="1"/>
  <c r="R1354" i="4"/>
  <c r="S1354" i="4" s="1"/>
  <c r="M1355" i="4"/>
  <c r="O1355" i="4" s="1"/>
  <c r="N1355" i="4"/>
  <c r="J1356" i="4"/>
  <c r="L1356" i="4"/>
  <c r="R1355" i="4" l="1"/>
  <c r="S1355" i="4" s="1"/>
  <c r="M1356" i="4"/>
  <c r="O1356" i="4" s="1"/>
  <c r="N1356" i="4"/>
  <c r="J1357" i="4"/>
  <c r="L1357" i="4"/>
  <c r="E1358" i="4"/>
  <c r="R1356" i="4" l="1"/>
  <c r="S1356" i="4" s="1"/>
  <c r="L1358" i="4"/>
  <c r="J1358" i="4"/>
  <c r="E1359" i="4"/>
  <c r="M1357" i="4"/>
  <c r="O1357" i="4" s="1"/>
  <c r="N1357" i="4"/>
  <c r="R1357" i="4" l="1"/>
  <c r="S1357" i="4" s="1"/>
  <c r="E1360" i="4"/>
  <c r="L1359" i="4"/>
  <c r="J1359" i="4"/>
  <c r="N1358" i="4"/>
  <c r="M1358" i="4"/>
  <c r="O1358" i="4" s="1"/>
  <c r="R1358" i="4" l="1"/>
  <c r="S1358" i="4" s="1"/>
  <c r="E1361" i="4"/>
  <c r="M1359" i="4"/>
  <c r="O1359" i="4" s="1"/>
  <c r="N1359" i="4"/>
  <c r="L1360" i="4"/>
  <c r="J1360" i="4"/>
  <c r="R1359" i="4" l="1"/>
  <c r="S1359" i="4" s="1"/>
  <c r="N1360" i="4"/>
  <c r="M1360" i="4"/>
  <c r="O1360" i="4" s="1"/>
  <c r="J1361" i="4"/>
  <c r="L1361" i="4"/>
  <c r="E1362" i="4"/>
  <c r="J1362" i="4" l="1"/>
  <c r="L1362" i="4"/>
  <c r="M1361" i="4"/>
  <c r="O1361" i="4" s="1"/>
  <c r="N1361" i="4"/>
  <c r="E1363" i="4"/>
  <c r="R1360" i="4"/>
  <c r="S1360" i="4" s="1"/>
  <c r="J1363" i="4" l="1"/>
  <c r="L1363" i="4"/>
  <c r="R1361" i="4"/>
  <c r="S1361" i="4" s="1"/>
  <c r="M1362" i="4"/>
  <c r="O1362" i="4" s="1"/>
  <c r="N1362" i="4"/>
  <c r="R1362" i="4" s="1"/>
  <c r="S1362" i="4" s="1"/>
  <c r="E1364" i="4"/>
  <c r="E1365" i="4" l="1"/>
  <c r="M1363" i="4"/>
  <c r="O1363" i="4" s="1"/>
  <c r="N1363" i="4"/>
  <c r="R1363" i="4" s="1"/>
  <c r="S1363" i="4" s="1"/>
  <c r="J1364" i="4"/>
  <c r="L1364" i="4"/>
  <c r="L1365" i="4" l="1"/>
  <c r="J1365" i="4"/>
  <c r="M1364" i="4"/>
  <c r="O1364" i="4" s="1"/>
  <c r="N1364" i="4"/>
  <c r="E1366" i="4"/>
  <c r="R1364" i="4" l="1"/>
  <c r="S1364" i="4" s="1"/>
  <c r="L1366" i="4"/>
  <c r="J1366" i="4"/>
  <c r="E1367" i="4"/>
  <c r="N1365" i="4"/>
  <c r="M1365" i="4"/>
  <c r="O1365" i="4" s="1"/>
  <c r="L1367" i="4" l="1"/>
  <c r="J1367" i="4"/>
  <c r="M1366" i="4"/>
  <c r="O1366" i="4" s="1"/>
  <c r="N1366" i="4"/>
  <c r="R1365" i="4"/>
  <c r="S1365" i="4" s="1"/>
  <c r="E1368" i="4"/>
  <c r="E1369" i="4" l="1"/>
  <c r="R1366" i="4"/>
  <c r="S1366" i="4" s="1"/>
  <c r="L1368" i="4"/>
  <c r="J1368" i="4"/>
  <c r="N1367" i="4"/>
  <c r="M1367" i="4"/>
  <c r="O1367" i="4" s="1"/>
  <c r="M1368" i="4" l="1"/>
  <c r="O1368" i="4" s="1"/>
  <c r="N1368" i="4"/>
  <c r="J1369" i="4"/>
  <c r="L1369" i="4"/>
  <c r="R1367" i="4"/>
  <c r="S1367" i="4" s="1"/>
  <c r="E1370" i="4"/>
  <c r="R1368" i="4" l="1"/>
  <c r="S1368" i="4" s="1"/>
  <c r="E1371" i="4"/>
  <c r="L1370" i="4"/>
  <c r="J1370" i="4"/>
  <c r="N1369" i="4"/>
  <c r="M1369" i="4"/>
  <c r="O1369" i="4" s="1"/>
  <c r="R1369" i="4" l="1"/>
  <c r="S1369" i="4" s="1"/>
  <c r="J1371" i="4"/>
  <c r="L1371" i="4"/>
  <c r="N1370" i="4"/>
  <c r="M1370" i="4"/>
  <c r="O1370" i="4" s="1"/>
  <c r="E1372" i="4"/>
  <c r="E1373" i="4" l="1"/>
  <c r="L1372" i="4"/>
  <c r="J1372" i="4"/>
  <c r="N1371" i="4"/>
  <c r="M1371" i="4"/>
  <c r="O1371" i="4" s="1"/>
  <c r="R1370" i="4"/>
  <c r="S1370" i="4" s="1"/>
  <c r="R1371" i="4" l="1"/>
  <c r="S1371" i="4" s="1"/>
  <c r="N1372" i="4"/>
  <c r="M1372" i="4"/>
  <c r="O1372" i="4" s="1"/>
  <c r="L1373" i="4"/>
  <c r="J1373" i="4"/>
  <c r="E1374" i="4"/>
  <c r="M1373" i="4" l="1"/>
  <c r="O1373" i="4" s="1"/>
  <c r="N1373" i="4"/>
  <c r="J1374" i="4"/>
  <c r="L1374" i="4"/>
  <c r="E1375" i="4"/>
  <c r="R1372" i="4"/>
  <c r="S1372" i="4" s="1"/>
  <c r="R1373" i="4" l="1"/>
  <c r="S1373" i="4" s="1"/>
  <c r="E1376" i="4"/>
  <c r="J1375" i="4"/>
  <c r="L1375" i="4"/>
  <c r="N1374" i="4"/>
  <c r="M1374" i="4"/>
  <c r="O1374" i="4" s="1"/>
  <c r="R1374" i="4" l="1"/>
  <c r="S1374" i="4" s="1"/>
  <c r="N1375" i="4"/>
  <c r="M1375" i="4"/>
  <c r="O1375" i="4" s="1"/>
  <c r="L1376" i="4"/>
  <c r="J1376" i="4"/>
  <c r="E1377" i="4"/>
  <c r="M1376" i="4" l="1"/>
  <c r="O1376" i="4" s="1"/>
  <c r="N1376" i="4"/>
  <c r="E1378" i="4"/>
  <c r="J1377" i="4"/>
  <c r="L1377" i="4"/>
  <c r="R1375" i="4"/>
  <c r="S1375" i="4" s="1"/>
  <c r="R1376" i="4" l="1"/>
  <c r="S1376" i="4" s="1"/>
  <c r="N1377" i="4"/>
  <c r="M1377" i="4"/>
  <c r="O1377" i="4" s="1"/>
  <c r="L1378" i="4"/>
  <c r="J1378" i="4"/>
  <c r="E1379" i="4"/>
  <c r="L1379" i="4" l="1"/>
  <c r="J1379" i="4"/>
  <c r="M1378" i="4"/>
  <c r="O1378" i="4" s="1"/>
  <c r="N1378" i="4"/>
  <c r="R1378" i="4" s="1"/>
  <c r="S1378" i="4" s="1"/>
  <c r="E1380" i="4"/>
  <c r="R1377" i="4"/>
  <c r="S1377" i="4" s="1"/>
  <c r="J1380" i="4" l="1"/>
  <c r="L1380" i="4"/>
  <c r="E1381" i="4"/>
  <c r="M1379" i="4"/>
  <c r="O1379" i="4" s="1"/>
  <c r="N1379" i="4"/>
  <c r="R1379" i="4" l="1"/>
  <c r="S1379" i="4" s="1"/>
  <c r="J1381" i="4"/>
  <c r="L1381" i="4"/>
  <c r="E1382" i="4"/>
  <c r="N1380" i="4"/>
  <c r="M1380" i="4"/>
  <c r="O1380" i="4" s="1"/>
  <c r="J1382" i="4" l="1"/>
  <c r="L1382" i="4"/>
  <c r="R1380" i="4"/>
  <c r="S1380" i="4" s="1"/>
  <c r="N1381" i="4"/>
  <c r="M1381" i="4"/>
  <c r="O1381" i="4" s="1"/>
  <c r="E1383" i="4"/>
  <c r="R1381" i="4" l="1"/>
  <c r="S1381" i="4" s="1"/>
  <c r="E1384" i="4"/>
  <c r="N1382" i="4"/>
  <c r="M1382" i="4"/>
  <c r="O1382" i="4" s="1"/>
  <c r="J1383" i="4"/>
  <c r="L1383" i="4"/>
  <c r="L1384" i="4" l="1"/>
  <c r="J1384" i="4"/>
  <c r="N1383" i="4"/>
  <c r="M1383" i="4"/>
  <c r="O1383" i="4" s="1"/>
  <c r="R1382" i="4"/>
  <c r="S1382" i="4" s="1"/>
  <c r="E1385" i="4"/>
  <c r="E1386" i="4" l="1"/>
  <c r="R1383" i="4"/>
  <c r="S1383" i="4" s="1"/>
  <c r="J1385" i="4"/>
  <c r="L1385" i="4"/>
  <c r="N1384" i="4"/>
  <c r="M1384" i="4"/>
  <c r="O1384" i="4" s="1"/>
  <c r="J1386" i="4" l="1"/>
  <c r="L1386" i="4"/>
  <c r="R1384" i="4"/>
  <c r="S1384" i="4" s="1"/>
  <c r="N1385" i="4"/>
  <c r="M1385" i="4"/>
  <c r="O1385" i="4" s="1"/>
  <c r="E1387" i="4"/>
  <c r="R1385" i="4" l="1"/>
  <c r="S1385" i="4" s="1"/>
  <c r="J1387" i="4"/>
  <c r="L1387" i="4"/>
  <c r="E1388" i="4"/>
  <c r="M1386" i="4"/>
  <c r="O1386" i="4" s="1"/>
  <c r="N1386" i="4"/>
  <c r="R1386" i="4" l="1"/>
  <c r="S1386" i="4" s="1"/>
  <c r="E1389" i="4"/>
  <c r="L1388" i="4"/>
  <c r="J1388" i="4"/>
  <c r="N1387" i="4"/>
  <c r="M1387" i="4"/>
  <c r="O1387" i="4" s="1"/>
  <c r="R1387" i="4" l="1"/>
  <c r="S1387" i="4" s="1"/>
  <c r="N1388" i="4"/>
  <c r="M1388" i="4"/>
  <c r="O1388" i="4" s="1"/>
  <c r="L1389" i="4"/>
  <c r="J1389" i="4"/>
  <c r="E1390" i="4"/>
  <c r="N1389" i="4" l="1"/>
  <c r="M1389" i="4"/>
  <c r="O1389" i="4" s="1"/>
  <c r="L1390" i="4"/>
  <c r="J1390" i="4"/>
  <c r="E1391" i="4"/>
  <c r="R1388" i="4"/>
  <c r="S1388" i="4" s="1"/>
  <c r="J1391" i="4" l="1"/>
  <c r="L1391" i="4"/>
  <c r="N1390" i="4"/>
  <c r="M1390" i="4"/>
  <c r="O1390" i="4" s="1"/>
  <c r="E1392" i="4"/>
  <c r="R1389" i="4"/>
  <c r="S1389" i="4" s="1"/>
  <c r="E1393" i="4" l="1"/>
  <c r="R1390" i="4"/>
  <c r="S1390" i="4" s="1"/>
  <c r="J1392" i="4"/>
  <c r="L1392" i="4"/>
  <c r="N1391" i="4"/>
  <c r="M1391" i="4"/>
  <c r="O1391" i="4" s="1"/>
  <c r="M1392" i="4" l="1"/>
  <c r="O1392" i="4" s="1"/>
  <c r="N1392" i="4"/>
  <c r="L1393" i="4"/>
  <c r="J1393" i="4"/>
  <c r="R1391" i="4"/>
  <c r="S1391" i="4" s="1"/>
  <c r="E1394" i="4"/>
  <c r="E1395" i="4" l="1"/>
  <c r="J1394" i="4"/>
  <c r="L1394" i="4"/>
  <c r="M1393" i="4"/>
  <c r="O1393" i="4" s="1"/>
  <c r="N1393" i="4"/>
  <c r="R1392" i="4"/>
  <c r="S1392" i="4" s="1"/>
  <c r="R1393" i="4" l="1"/>
  <c r="S1393" i="4" s="1"/>
  <c r="J1395" i="4"/>
  <c r="L1395" i="4"/>
  <c r="N1394" i="4"/>
  <c r="M1394" i="4"/>
  <c r="O1394" i="4" s="1"/>
  <c r="E1396" i="4"/>
  <c r="R1394" i="4" l="1"/>
  <c r="S1394" i="4" s="1"/>
  <c r="J1396" i="4"/>
  <c r="L1396" i="4"/>
  <c r="N1395" i="4"/>
  <c r="M1395" i="4"/>
  <c r="O1395" i="4" s="1"/>
  <c r="E1397" i="4"/>
  <c r="E1398" i="4" l="1"/>
  <c r="M1396" i="4"/>
  <c r="O1396" i="4" s="1"/>
  <c r="N1396" i="4"/>
  <c r="R1396" i="4" s="1"/>
  <c r="S1396" i="4" s="1"/>
  <c r="L1397" i="4"/>
  <c r="J1397" i="4"/>
  <c r="R1395" i="4"/>
  <c r="S1395" i="4" s="1"/>
  <c r="M1397" i="4" l="1"/>
  <c r="O1397" i="4" s="1"/>
  <c r="N1397" i="4"/>
  <c r="L1398" i="4"/>
  <c r="J1398" i="4"/>
  <c r="E1399" i="4"/>
  <c r="R1397" i="4" l="1"/>
  <c r="S1397" i="4" s="1"/>
  <c r="E1400" i="4"/>
  <c r="M1398" i="4"/>
  <c r="O1398" i="4" s="1"/>
  <c r="N1398" i="4"/>
  <c r="L1399" i="4"/>
  <c r="J1399" i="4"/>
  <c r="R1398" i="4" l="1"/>
  <c r="S1398" i="4" s="1"/>
  <c r="N1399" i="4"/>
  <c r="M1399" i="4"/>
  <c r="O1399" i="4" s="1"/>
  <c r="L1400" i="4"/>
  <c r="J1400" i="4"/>
  <c r="E1401" i="4"/>
  <c r="L1401" i="4" l="1"/>
  <c r="J1401" i="4"/>
  <c r="N1400" i="4"/>
  <c r="M1400" i="4"/>
  <c r="O1400" i="4" s="1"/>
  <c r="E1402" i="4"/>
  <c r="R1399" i="4"/>
  <c r="S1399" i="4" s="1"/>
  <c r="J1402" i="4" l="1"/>
  <c r="L1402" i="4"/>
  <c r="R1400" i="4"/>
  <c r="S1400" i="4" s="1"/>
  <c r="E1403" i="4"/>
  <c r="M1401" i="4"/>
  <c r="O1401" i="4" s="1"/>
  <c r="N1401" i="4"/>
  <c r="J1403" i="4" l="1"/>
  <c r="L1403" i="4"/>
  <c r="M1402" i="4"/>
  <c r="O1402" i="4" s="1"/>
  <c r="N1402" i="4"/>
  <c r="R1401" i="4"/>
  <c r="S1401" i="4" s="1"/>
  <c r="E1404" i="4"/>
  <c r="R1402" i="4" l="1"/>
  <c r="S1402" i="4" s="1"/>
  <c r="E1405" i="4"/>
  <c r="N1403" i="4"/>
  <c r="M1403" i="4"/>
  <c r="O1403" i="4" s="1"/>
  <c r="L1404" i="4"/>
  <c r="J1404" i="4"/>
  <c r="N1404" i="4" l="1"/>
  <c r="M1404" i="4"/>
  <c r="O1404" i="4" s="1"/>
  <c r="L1405" i="4"/>
  <c r="J1405" i="4"/>
  <c r="R1403" i="4"/>
  <c r="S1403" i="4" s="1"/>
  <c r="E1406" i="4"/>
  <c r="N1405" i="4" l="1"/>
  <c r="M1405" i="4"/>
  <c r="O1405" i="4" s="1"/>
  <c r="L1406" i="4"/>
  <c r="J1406" i="4"/>
  <c r="E1407" i="4"/>
  <c r="R1404" i="4"/>
  <c r="S1404" i="4" s="1"/>
  <c r="M1406" i="4" l="1"/>
  <c r="O1406" i="4" s="1"/>
  <c r="N1406" i="4"/>
  <c r="J1407" i="4"/>
  <c r="L1407" i="4"/>
  <c r="E1408" i="4"/>
  <c r="R1405" i="4"/>
  <c r="S1405" i="4" s="1"/>
  <c r="R1406" i="4" l="1"/>
  <c r="S1406" i="4" s="1"/>
  <c r="L1408" i="4"/>
  <c r="J1408" i="4"/>
  <c r="E1409" i="4"/>
  <c r="N1407" i="4"/>
  <c r="M1407" i="4"/>
  <c r="O1407" i="4" s="1"/>
  <c r="R1407" i="4" l="1"/>
  <c r="S1407" i="4" s="1"/>
  <c r="J1409" i="4"/>
  <c r="L1409" i="4"/>
  <c r="E1410" i="4"/>
  <c r="M1408" i="4"/>
  <c r="O1408" i="4" s="1"/>
  <c r="N1408" i="4"/>
  <c r="M1409" i="4" l="1"/>
  <c r="O1409" i="4" s="1"/>
  <c r="N1409" i="4"/>
  <c r="R1408" i="4"/>
  <c r="S1408" i="4" s="1"/>
  <c r="L1410" i="4"/>
  <c r="J1410" i="4"/>
  <c r="E1411" i="4"/>
  <c r="R1409" i="4" l="1"/>
  <c r="S1409" i="4" s="1"/>
  <c r="E1412" i="4"/>
  <c r="J1411" i="4"/>
  <c r="L1411" i="4"/>
  <c r="M1410" i="4"/>
  <c r="O1410" i="4" s="1"/>
  <c r="N1410" i="4"/>
  <c r="R1410" i="4" l="1"/>
  <c r="S1410" i="4" s="1"/>
  <c r="J1412" i="4"/>
  <c r="L1412" i="4"/>
  <c r="M1411" i="4"/>
  <c r="O1411" i="4" s="1"/>
  <c r="N1411" i="4"/>
  <c r="E1413" i="4"/>
  <c r="R1411" i="4" l="1"/>
  <c r="S1411" i="4" s="1"/>
  <c r="L1413" i="4"/>
  <c r="J1413" i="4"/>
  <c r="E1414" i="4"/>
  <c r="N1412" i="4"/>
  <c r="M1412" i="4"/>
  <c r="O1412" i="4" s="1"/>
  <c r="J1414" i="4" l="1"/>
  <c r="L1414" i="4"/>
  <c r="E1415" i="4"/>
  <c r="R1412" i="4"/>
  <c r="S1412" i="4" s="1"/>
  <c r="N1413" i="4"/>
  <c r="M1413" i="4"/>
  <c r="O1413" i="4" s="1"/>
  <c r="J1415" i="4" l="1"/>
  <c r="L1415" i="4"/>
  <c r="E1416" i="4"/>
  <c r="R1413" i="4"/>
  <c r="S1413" i="4" s="1"/>
  <c r="N1414" i="4"/>
  <c r="M1414" i="4"/>
  <c r="O1414" i="4" s="1"/>
  <c r="E1417" i="4" l="1"/>
  <c r="M1415" i="4"/>
  <c r="O1415" i="4" s="1"/>
  <c r="N1415" i="4"/>
  <c r="R1414" i="4"/>
  <c r="S1414" i="4" s="1"/>
  <c r="L1416" i="4"/>
  <c r="J1416" i="4"/>
  <c r="R1415" i="4" l="1"/>
  <c r="S1415" i="4" s="1"/>
  <c r="N1416" i="4"/>
  <c r="M1416" i="4"/>
  <c r="O1416" i="4" s="1"/>
  <c r="J1417" i="4"/>
  <c r="L1417" i="4"/>
  <c r="E1418" i="4"/>
  <c r="L1418" i="4" l="1"/>
  <c r="J1418" i="4"/>
  <c r="E1419" i="4"/>
  <c r="N1417" i="4"/>
  <c r="M1417" i="4"/>
  <c r="O1417" i="4" s="1"/>
  <c r="R1416" i="4"/>
  <c r="S1416" i="4" s="1"/>
  <c r="R1417" i="4" l="1"/>
  <c r="S1417" i="4" s="1"/>
  <c r="L1419" i="4"/>
  <c r="J1419" i="4"/>
  <c r="E1420" i="4"/>
  <c r="N1418" i="4"/>
  <c r="M1418" i="4"/>
  <c r="O1418" i="4" s="1"/>
  <c r="L1420" i="4" l="1"/>
  <c r="J1420" i="4"/>
  <c r="E1421" i="4"/>
  <c r="N1419" i="4"/>
  <c r="M1419" i="4"/>
  <c r="O1419" i="4" s="1"/>
  <c r="R1418" i="4"/>
  <c r="S1418" i="4" s="1"/>
  <c r="R1419" i="4" l="1"/>
  <c r="S1419" i="4" s="1"/>
  <c r="L1421" i="4"/>
  <c r="J1421" i="4"/>
  <c r="E1422" i="4"/>
  <c r="M1420" i="4"/>
  <c r="O1420" i="4" s="1"/>
  <c r="N1420" i="4"/>
  <c r="R1420" i="4" l="1"/>
  <c r="S1420" i="4" s="1"/>
  <c r="E1423" i="4"/>
  <c r="L1422" i="4"/>
  <c r="J1422" i="4"/>
  <c r="M1421" i="4"/>
  <c r="O1421" i="4" s="1"/>
  <c r="N1421" i="4"/>
  <c r="E1424" i="4" l="1"/>
  <c r="R1421" i="4"/>
  <c r="S1421" i="4" s="1"/>
  <c r="M1422" i="4"/>
  <c r="O1422" i="4" s="1"/>
  <c r="N1422" i="4"/>
  <c r="J1423" i="4"/>
  <c r="L1423" i="4"/>
  <c r="R1422" i="4" l="1"/>
  <c r="S1422" i="4" s="1"/>
  <c r="J1424" i="4"/>
  <c r="L1424" i="4"/>
  <c r="N1423" i="4"/>
  <c r="M1423" i="4"/>
  <c r="O1423" i="4" s="1"/>
  <c r="E1425" i="4"/>
  <c r="R1423" i="4" l="1"/>
  <c r="S1423" i="4" s="1"/>
  <c r="E1426" i="4"/>
  <c r="N1424" i="4"/>
  <c r="M1424" i="4"/>
  <c r="O1424" i="4" s="1"/>
  <c r="J1425" i="4"/>
  <c r="L1425" i="4"/>
  <c r="R1424" i="4" l="1"/>
  <c r="S1424" i="4" s="1"/>
  <c r="J1426" i="4"/>
  <c r="L1426" i="4"/>
  <c r="M1425" i="4"/>
  <c r="O1425" i="4" s="1"/>
  <c r="N1425" i="4"/>
  <c r="E1427" i="4"/>
  <c r="R1425" i="4" l="1"/>
  <c r="S1425" i="4" s="1"/>
  <c r="E1428" i="4"/>
  <c r="M1426" i="4"/>
  <c r="O1426" i="4" s="1"/>
  <c r="N1426" i="4"/>
  <c r="L1427" i="4"/>
  <c r="J1427" i="4"/>
  <c r="R1426" i="4" l="1"/>
  <c r="S1426" i="4" s="1"/>
  <c r="N1427" i="4"/>
  <c r="M1427" i="4"/>
  <c r="O1427" i="4" s="1"/>
  <c r="L1428" i="4"/>
  <c r="J1428" i="4"/>
  <c r="E1429" i="4"/>
  <c r="N1428" i="4" l="1"/>
  <c r="M1428" i="4"/>
  <c r="O1428" i="4" s="1"/>
  <c r="L1429" i="4"/>
  <c r="J1429" i="4"/>
  <c r="E1430" i="4"/>
  <c r="R1427" i="4"/>
  <c r="S1427" i="4" s="1"/>
  <c r="E1431" i="4" l="1"/>
  <c r="N1429" i="4"/>
  <c r="M1429" i="4"/>
  <c r="O1429" i="4" s="1"/>
  <c r="J1430" i="4"/>
  <c r="L1430" i="4"/>
  <c r="R1428" i="4"/>
  <c r="S1428" i="4" s="1"/>
  <c r="L1431" i="4" l="1"/>
  <c r="J1431" i="4"/>
  <c r="M1430" i="4"/>
  <c r="O1430" i="4" s="1"/>
  <c r="N1430" i="4"/>
  <c r="R1429" i="4"/>
  <c r="S1429" i="4" s="1"/>
  <c r="E1432" i="4"/>
  <c r="R1430" i="4" l="1"/>
  <c r="S1430" i="4" s="1"/>
  <c r="E1433" i="4"/>
  <c r="L1432" i="4"/>
  <c r="J1432" i="4"/>
  <c r="N1431" i="4"/>
  <c r="M1431" i="4"/>
  <c r="O1431" i="4" s="1"/>
  <c r="R1431" i="4" l="1"/>
  <c r="S1431" i="4" s="1"/>
  <c r="J1433" i="4"/>
  <c r="L1433" i="4"/>
  <c r="N1432" i="4"/>
  <c r="M1432" i="4"/>
  <c r="O1432" i="4" s="1"/>
  <c r="E1434" i="4"/>
  <c r="E1435" i="4" l="1"/>
  <c r="M1433" i="4"/>
  <c r="O1433" i="4" s="1"/>
  <c r="N1433" i="4"/>
  <c r="R1432" i="4"/>
  <c r="S1432" i="4" s="1"/>
  <c r="L1434" i="4"/>
  <c r="J1434" i="4"/>
  <c r="R1433" i="4" l="1"/>
  <c r="S1433" i="4" s="1"/>
  <c r="L1435" i="4"/>
  <c r="J1435" i="4"/>
  <c r="M1434" i="4"/>
  <c r="O1434" i="4" s="1"/>
  <c r="N1434" i="4"/>
  <c r="E1436" i="4"/>
  <c r="R1434" i="4" l="1"/>
  <c r="S1434" i="4" s="1"/>
  <c r="E1437" i="4"/>
  <c r="J1436" i="4"/>
  <c r="L1436" i="4"/>
  <c r="M1435" i="4"/>
  <c r="O1435" i="4" s="1"/>
  <c r="N1435" i="4"/>
  <c r="N1436" i="4" l="1"/>
  <c r="M1436" i="4"/>
  <c r="O1436" i="4" s="1"/>
  <c r="L1437" i="4"/>
  <c r="J1437" i="4"/>
  <c r="R1435" i="4"/>
  <c r="S1435" i="4" s="1"/>
  <c r="E1438" i="4"/>
  <c r="E1439" i="4" l="1"/>
  <c r="M1437" i="4"/>
  <c r="O1437" i="4" s="1"/>
  <c r="N1437" i="4"/>
  <c r="L1438" i="4"/>
  <c r="J1438" i="4"/>
  <c r="R1436" i="4"/>
  <c r="S1436" i="4" s="1"/>
  <c r="R1437" i="4" l="1"/>
  <c r="S1437" i="4" s="1"/>
  <c r="N1438" i="4"/>
  <c r="M1438" i="4"/>
  <c r="O1438" i="4" s="1"/>
  <c r="L1439" i="4"/>
  <c r="J1439" i="4"/>
  <c r="E1440" i="4"/>
  <c r="E1441" i="4" l="1"/>
  <c r="N1439" i="4"/>
  <c r="M1439" i="4"/>
  <c r="O1439" i="4" s="1"/>
  <c r="J1440" i="4"/>
  <c r="L1440" i="4"/>
  <c r="R1438" i="4"/>
  <c r="S1438" i="4" s="1"/>
  <c r="R1439" i="4" l="1"/>
  <c r="S1439" i="4" s="1"/>
  <c r="L1441" i="4"/>
  <c r="J1441" i="4"/>
  <c r="M1440" i="4"/>
  <c r="O1440" i="4" s="1"/>
  <c r="N1440" i="4"/>
  <c r="R1440" i="4" s="1"/>
  <c r="S1440" i="4" s="1"/>
  <c r="E1442" i="4"/>
  <c r="E1443" i="4" l="1"/>
  <c r="N1441" i="4"/>
  <c r="M1441" i="4"/>
  <c r="O1441" i="4" s="1"/>
  <c r="L1442" i="4"/>
  <c r="J1442" i="4"/>
  <c r="M1442" i="4" l="1"/>
  <c r="O1442" i="4" s="1"/>
  <c r="N1442" i="4"/>
  <c r="J1443" i="4"/>
  <c r="L1443" i="4"/>
  <c r="R1441" i="4"/>
  <c r="S1441" i="4" s="1"/>
  <c r="E1444" i="4"/>
  <c r="R1442" i="4" l="1"/>
  <c r="S1442" i="4" s="1"/>
  <c r="E1445" i="4"/>
  <c r="L1444" i="4"/>
  <c r="J1444" i="4"/>
  <c r="N1443" i="4"/>
  <c r="M1443" i="4"/>
  <c r="O1443" i="4" s="1"/>
  <c r="R1443" i="4" l="1"/>
  <c r="S1443" i="4" s="1"/>
  <c r="L1445" i="4"/>
  <c r="J1445" i="4"/>
  <c r="N1444" i="4"/>
  <c r="M1444" i="4"/>
  <c r="O1444" i="4" s="1"/>
  <c r="E1446" i="4"/>
  <c r="L1446" i="4" l="1"/>
  <c r="J1446" i="4"/>
  <c r="R1444" i="4"/>
  <c r="S1444" i="4" s="1"/>
  <c r="E1447" i="4"/>
  <c r="M1445" i="4"/>
  <c r="O1445" i="4" s="1"/>
  <c r="N1445" i="4"/>
  <c r="L1447" i="4" l="1"/>
  <c r="J1447" i="4"/>
  <c r="R1445" i="4"/>
  <c r="S1445" i="4" s="1"/>
  <c r="E1448" i="4"/>
  <c r="N1446" i="4"/>
  <c r="M1446" i="4"/>
  <c r="O1446" i="4" s="1"/>
  <c r="J1448" i="4" l="1"/>
  <c r="L1448" i="4"/>
  <c r="R1446" i="4"/>
  <c r="S1446" i="4" s="1"/>
  <c r="E1449" i="4"/>
  <c r="M1447" i="4"/>
  <c r="O1447" i="4" s="1"/>
  <c r="N1447" i="4"/>
  <c r="R1447" i="4" l="1"/>
  <c r="S1447" i="4" s="1"/>
  <c r="L1449" i="4"/>
  <c r="J1449" i="4"/>
  <c r="M1448" i="4"/>
  <c r="O1448" i="4" s="1"/>
  <c r="N1448" i="4"/>
  <c r="E1450" i="4"/>
  <c r="R1448" i="4" l="1"/>
  <c r="S1448" i="4" s="1"/>
  <c r="L1450" i="4"/>
  <c r="J1450" i="4"/>
  <c r="E1451" i="4"/>
  <c r="N1449" i="4"/>
  <c r="M1449" i="4"/>
  <c r="O1449" i="4" s="1"/>
  <c r="R1449" i="4" l="1"/>
  <c r="S1449" i="4" s="1"/>
  <c r="E1452" i="4"/>
  <c r="J1451" i="4"/>
  <c r="L1451" i="4"/>
  <c r="N1450" i="4"/>
  <c r="M1450" i="4"/>
  <c r="O1450" i="4" s="1"/>
  <c r="R1450" i="4" l="1"/>
  <c r="S1450" i="4" s="1"/>
  <c r="N1451" i="4"/>
  <c r="M1451" i="4"/>
  <c r="O1451" i="4" s="1"/>
  <c r="J1452" i="4"/>
  <c r="L1452" i="4"/>
  <c r="E1453" i="4"/>
  <c r="E1454" i="4" l="1"/>
  <c r="L1453" i="4"/>
  <c r="J1453" i="4"/>
  <c r="N1452" i="4"/>
  <c r="M1452" i="4"/>
  <c r="O1452" i="4" s="1"/>
  <c r="R1451" i="4"/>
  <c r="S1451" i="4" s="1"/>
  <c r="R1452" i="4" l="1"/>
  <c r="S1452" i="4" s="1"/>
  <c r="J1454" i="4"/>
  <c r="L1454" i="4"/>
  <c r="N1453" i="4"/>
  <c r="M1453" i="4"/>
  <c r="O1453" i="4" s="1"/>
  <c r="E1455" i="4"/>
  <c r="E1456" i="4" l="1"/>
  <c r="N1454" i="4"/>
  <c r="M1454" i="4"/>
  <c r="O1454" i="4" s="1"/>
  <c r="L1455" i="4"/>
  <c r="J1455" i="4"/>
  <c r="R1453" i="4"/>
  <c r="S1453" i="4" s="1"/>
  <c r="R1454" i="4" l="1"/>
  <c r="S1454" i="4" s="1"/>
  <c r="M1455" i="4"/>
  <c r="O1455" i="4" s="1"/>
  <c r="N1455" i="4"/>
  <c r="J1456" i="4"/>
  <c r="L1456" i="4"/>
  <c r="E1457" i="4"/>
  <c r="R1455" i="4" l="1"/>
  <c r="S1455" i="4" s="1"/>
  <c r="E1458" i="4"/>
  <c r="L1457" i="4"/>
  <c r="J1457" i="4"/>
  <c r="N1456" i="4"/>
  <c r="M1456" i="4"/>
  <c r="O1456" i="4" s="1"/>
  <c r="N1457" i="4" l="1"/>
  <c r="M1457" i="4"/>
  <c r="O1457" i="4" s="1"/>
  <c r="J1458" i="4"/>
  <c r="L1458" i="4"/>
  <c r="R1456" i="4"/>
  <c r="S1456" i="4" s="1"/>
  <c r="E1459" i="4"/>
  <c r="E1460" i="4" l="1"/>
  <c r="L1459" i="4"/>
  <c r="J1459" i="4"/>
  <c r="N1458" i="4"/>
  <c r="M1458" i="4"/>
  <c r="O1458" i="4" s="1"/>
  <c r="R1457" i="4"/>
  <c r="S1457" i="4" s="1"/>
  <c r="M1459" i="4" l="1"/>
  <c r="O1459" i="4" s="1"/>
  <c r="N1459" i="4"/>
  <c r="J1460" i="4"/>
  <c r="L1460" i="4"/>
  <c r="R1458" i="4"/>
  <c r="S1458" i="4" s="1"/>
  <c r="E1461" i="4"/>
  <c r="E1462" i="4" l="1"/>
  <c r="N1460" i="4"/>
  <c r="M1460" i="4"/>
  <c r="O1460" i="4" s="1"/>
  <c r="L1461" i="4"/>
  <c r="J1461" i="4"/>
  <c r="R1459" i="4"/>
  <c r="S1459" i="4" s="1"/>
  <c r="N1461" i="4" l="1"/>
  <c r="M1461" i="4"/>
  <c r="O1461" i="4" s="1"/>
  <c r="R1460" i="4"/>
  <c r="S1460" i="4" s="1"/>
  <c r="L1462" i="4"/>
  <c r="J1462" i="4"/>
  <c r="E1463" i="4"/>
  <c r="E1464" i="4" l="1"/>
  <c r="J1463" i="4"/>
  <c r="L1463" i="4"/>
  <c r="M1462" i="4"/>
  <c r="O1462" i="4" s="1"/>
  <c r="N1462" i="4"/>
  <c r="R1461" i="4"/>
  <c r="S1461" i="4" s="1"/>
  <c r="R1462" i="4" l="1"/>
  <c r="S1462" i="4" s="1"/>
  <c r="M1463" i="4"/>
  <c r="O1463" i="4" s="1"/>
  <c r="N1463" i="4"/>
  <c r="J1464" i="4"/>
  <c r="L1464" i="4"/>
  <c r="E1465" i="4"/>
  <c r="J1465" i="4" l="1"/>
  <c r="L1465" i="4"/>
  <c r="M1464" i="4"/>
  <c r="O1464" i="4" s="1"/>
  <c r="N1464" i="4"/>
  <c r="E1466" i="4"/>
  <c r="R1463" i="4"/>
  <c r="S1463" i="4" s="1"/>
  <c r="R1464" i="4" l="1"/>
  <c r="S1464" i="4" s="1"/>
  <c r="E1467" i="4"/>
  <c r="J1466" i="4"/>
  <c r="L1466" i="4"/>
  <c r="M1465" i="4"/>
  <c r="O1465" i="4" s="1"/>
  <c r="N1465" i="4"/>
  <c r="R1465" i="4" l="1"/>
  <c r="S1465" i="4" s="1"/>
  <c r="L1467" i="4"/>
  <c r="J1467" i="4"/>
  <c r="N1466" i="4"/>
  <c r="M1466" i="4"/>
  <c r="O1466" i="4" s="1"/>
  <c r="E1468" i="4"/>
  <c r="E1469" i="4" l="1"/>
  <c r="R1466" i="4"/>
  <c r="S1466" i="4" s="1"/>
  <c r="L1468" i="4"/>
  <c r="J1468" i="4"/>
  <c r="M1467" i="4"/>
  <c r="O1467" i="4" s="1"/>
  <c r="N1467" i="4"/>
  <c r="L1469" i="4" l="1"/>
  <c r="J1469" i="4"/>
  <c r="R1467" i="4"/>
  <c r="S1467" i="4" s="1"/>
  <c r="N1468" i="4"/>
  <c r="M1468" i="4"/>
  <c r="O1468" i="4" s="1"/>
  <c r="E1470" i="4"/>
  <c r="E1471" i="4" l="1"/>
  <c r="J1470" i="4"/>
  <c r="L1470" i="4"/>
  <c r="R1468" i="4"/>
  <c r="S1468" i="4" s="1"/>
  <c r="N1469" i="4"/>
  <c r="M1469" i="4"/>
  <c r="O1469" i="4" s="1"/>
  <c r="N1470" i="4" l="1"/>
  <c r="M1470" i="4"/>
  <c r="O1470" i="4" s="1"/>
  <c r="J1471" i="4"/>
  <c r="L1471" i="4"/>
  <c r="R1469" i="4"/>
  <c r="S1469" i="4" s="1"/>
  <c r="E1472" i="4"/>
  <c r="R1470" i="4" l="1"/>
  <c r="S1470" i="4" s="1"/>
  <c r="J1472" i="4"/>
  <c r="L1472" i="4"/>
  <c r="E1473" i="4"/>
  <c r="M1471" i="4"/>
  <c r="O1471" i="4" s="1"/>
  <c r="N1471" i="4"/>
  <c r="J1473" i="4" l="1"/>
  <c r="L1473" i="4"/>
  <c r="E1474" i="4"/>
  <c r="N1472" i="4"/>
  <c r="M1472" i="4"/>
  <c r="O1472" i="4" s="1"/>
  <c r="R1471" i="4"/>
  <c r="S1471" i="4" s="1"/>
  <c r="J1474" i="4" l="1"/>
  <c r="L1474" i="4"/>
  <c r="M1473" i="4"/>
  <c r="O1473" i="4" s="1"/>
  <c r="N1473" i="4"/>
  <c r="R1472" i="4"/>
  <c r="S1472" i="4" s="1"/>
  <c r="E1475" i="4"/>
  <c r="R1473" i="4" l="1"/>
  <c r="S1473" i="4" s="1"/>
  <c r="E1476" i="4"/>
  <c r="L1475" i="4"/>
  <c r="J1475" i="4"/>
  <c r="N1474" i="4"/>
  <c r="M1474" i="4"/>
  <c r="O1474" i="4" s="1"/>
  <c r="R1474" i="4" l="1"/>
  <c r="S1474" i="4" s="1"/>
  <c r="J1476" i="4"/>
  <c r="L1476" i="4"/>
  <c r="M1475" i="4"/>
  <c r="O1475" i="4" s="1"/>
  <c r="N1475" i="4"/>
  <c r="E1477" i="4"/>
  <c r="E1478" i="4" l="1"/>
  <c r="J1477" i="4"/>
  <c r="L1477" i="4"/>
  <c r="N1476" i="4"/>
  <c r="M1476" i="4"/>
  <c r="O1476" i="4" s="1"/>
  <c r="R1475" i="4"/>
  <c r="S1475" i="4" s="1"/>
  <c r="L1478" i="4" l="1"/>
  <c r="J1478" i="4"/>
  <c r="R1476" i="4"/>
  <c r="S1476" i="4" s="1"/>
  <c r="N1477" i="4"/>
  <c r="M1477" i="4"/>
  <c r="O1477" i="4" s="1"/>
  <c r="E1479" i="4"/>
  <c r="R1477" i="4" l="1"/>
  <c r="S1477" i="4" s="1"/>
  <c r="L1479" i="4"/>
  <c r="J1479" i="4"/>
  <c r="E1480" i="4"/>
  <c r="M1478" i="4"/>
  <c r="O1478" i="4" s="1"/>
  <c r="N1478" i="4"/>
  <c r="R1478" i="4" l="1"/>
  <c r="S1478" i="4" s="1"/>
  <c r="E1481" i="4"/>
  <c r="L1480" i="4"/>
  <c r="J1480" i="4"/>
  <c r="N1479" i="4"/>
  <c r="M1479" i="4"/>
  <c r="O1479" i="4" s="1"/>
  <c r="R1479" i="4" l="1"/>
  <c r="S1479" i="4" s="1"/>
  <c r="J1481" i="4"/>
  <c r="L1481" i="4"/>
  <c r="M1480" i="4"/>
  <c r="O1480" i="4" s="1"/>
  <c r="N1480" i="4"/>
  <c r="R1480" i="4" s="1"/>
  <c r="S1480" i="4" s="1"/>
  <c r="E1482" i="4"/>
  <c r="E1483" i="4" l="1"/>
  <c r="M1481" i="4"/>
  <c r="O1481" i="4" s="1"/>
  <c r="N1481" i="4"/>
  <c r="L1482" i="4"/>
  <c r="J1482" i="4"/>
  <c r="R1481" i="4" l="1"/>
  <c r="S1481" i="4" s="1"/>
  <c r="M1482" i="4"/>
  <c r="O1482" i="4" s="1"/>
  <c r="N1482" i="4"/>
  <c r="L1483" i="4"/>
  <c r="J1483" i="4"/>
  <c r="E1484" i="4"/>
  <c r="R1482" i="4" l="1"/>
  <c r="S1482" i="4" s="1"/>
  <c r="L1484" i="4"/>
  <c r="J1484" i="4"/>
  <c r="M1483" i="4"/>
  <c r="O1483" i="4" s="1"/>
  <c r="N1483" i="4"/>
  <c r="E1485" i="4"/>
  <c r="R1483" i="4" l="1"/>
  <c r="S1483" i="4" s="1"/>
  <c r="J1485" i="4"/>
  <c r="L1485" i="4"/>
  <c r="E1486" i="4"/>
  <c r="N1484" i="4"/>
  <c r="M1484" i="4"/>
  <c r="O1484" i="4" s="1"/>
  <c r="R1484" i="4" l="1"/>
  <c r="S1484" i="4" s="1"/>
  <c r="J1486" i="4"/>
  <c r="L1486" i="4"/>
  <c r="E1487" i="4"/>
  <c r="N1485" i="4"/>
  <c r="M1485" i="4"/>
  <c r="O1485" i="4" s="1"/>
  <c r="L1487" i="4" l="1"/>
  <c r="J1487" i="4"/>
  <c r="N1486" i="4"/>
  <c r="M1486" i="4"/>
  <c r="O1486" i="4" s="1"/>
  <c r="R1485" i="4"/>
  <c r="S1485" i="4" s="1"/>
  <c r="E1488" i="4"/>
  <c r="E1489" i="4" l="1"/>
  <c r="R1486" i="4"/>
  <c r="S1486" i="4" s="1"/>
  <c r="J1488" i="4"/>
  <c r="L1488" i="4"/>
  <c r="N1487" i="4"/>
  <c r="M1487" i="4"/>
  <c r="O1487" i="4" s="1"/>
  <c r="N1488" i="4" l="1"/>
  <c r="M1488" i="4"/>
  <c r="O1488" i="4" s="1"/>
  <c r="L1489" i="4"/>
  <c r="J1489" i="4"/>
  <c r="R1487" i="4"/>
  <c r="S1487" i="4" s="1"/>
  <c r="E1490" i="4"/>
  <c r="E1491" i="4" l="1"/>
  <c r="M1489" i="4"/>
  <c r="O1489" i="4" s="1"/>
  <c r="N1489" i="4"/>
  <c r="R1489" i="4" s="1"/>
  <c r="S1489" i="4" s="1"/>
  <c r="L1490" i="4"/>
  <c r="J1490" i="4"/>
  <c r="R1488" i="4"/>
  <c r="S1488" i="4" s="1"/>
  <c r="N1490" i="4" l="1"/>
  <c r="M1490" i="4"/>
  <c r="O1490" i="4" s="1"/>
  <c r="J1491" i="4"/>
  <c r="L1491" i="4"/>
  <c r="E1492" i="4"/>
  <c r="E1493" i="4" l="1"/>
  <c r="N1491" i="4"/>
  <c r="M1491" i="4"/>
  <c r="O1491" i="4" s="1"/>
  <c r="L1492" i="4"/>
  <c r="J1492" i="4"/>
  <c r="R1490" i="4"/>
  <c r="S1490" i="4" s="1"/>
  <c r="M1492" i="4" l="1"/>
  <c r="O1492" i="4" s="1"/>
  <c r="N1492" i="4"/>
  <c r="R1491" i="4"/>
  <c r="S1491" i="4" s="1"/>
  <c r="L1493" i="4"/>
  <c r="J1493" i="4"/>
  <c r="E1494" i="4"/>
  <c r="R1492" i="4" l="1"/>
  <c r="S1492" i="4" s="1"/>
  <c r="E1495" i="4"/>
  <c r="M1493" i="4"/>
  <c r="O1493" i="4" s="1"/>
  <c r="N1493" i="4"/>
  <c r="J1494" i="4"/>
  <c r="L1494" i="4"/>
  <c r="J1495" i="4" l="1"/>
  <c r="L1495" i="4"/>
  <c r="M1494" i="4"/>
  <c r="O1494" i="4" s="1"/>
  <c r="N1494" i="4"/>
  <c r="R1493" i="4"/>
  <c r="S1493" i="4" s="1"/>
  <c r="E1496" i="4"/>
  <c r="R1494" i="4" l="1"/>
  <c r="S1494" i="4" s="1"/>
  <c r="E1497" i="4"/>
  <c r="N1495" i="4"/>
  <c r="M1495" i="4"/>
  <c r="O1495" i="4" s="1"/>
  <c r="J1496" i="4"/>
  <c r="L1496" i="4"/>
  <c r="J1497" i="4" l="1"/>
  <c r="L1497" i="4"/>
  <c r="M1496" i="4"/>
  <c r="O1496" i="4" s="1"/>
  <c r="N1496" i="4"/>
  <c r="R1495" i="4"/>
  <c r="S1495" i="4" s="1"/>
  <c r="E1498" i="4"/>
  <c r="R1496" i="4" l="1"/>
  <c r="S1496" i="4" s="1"/>
  <c r="E1499" i="4"/>
  <c r="N1497" i="4"/>
  <c r="M1497" i="4"/>
  <c r="O1497" i="4" s="1"/>
  <c r="J1498" i="4"/>
  <c r="L1498" i="4"/>
  <c r="M1498" i="4" l="1"/>
  <c r="O1498" i="4" s="1"/>
  <c r="N1498" i="4"/>
  <c r="R1497" i="4"/>
  <c r="S1497" i="4" s="1"/>
  <c r="J1499" i="4"/>
  <c r="L1499" i="4"/>
  <c r="E1500" i="4"/>
  <c r="R1498" i="4" l="1"/>
  <c r="S1498" i="4" s="1"/>
  <c r="N1499" i="4"/>
  <c r="M1499" i="4"/>
  <c r="O1499" i="4" s="1"/>
  <c r="L1500" i="4"/>
  <c r="J1500" i="4"/>
  <c r="E1501" i="4"/>
  <c r="M1500" i="4" l="1"/>
  <c r="O1500" i="4" s="1"/>
  <c r="N1500" i="4"/>
  <c r="J1501" i="4"/>
  <c r="L1501" i="4"/>
  <c r="E1502" i="4"/>
  <c r="R1499" i="4"/>
  <c r="S1499" i="4" s="1"/>
  <c r="R1500" i="4" l="1"/>
  <c r="S1500" i="4" s="1"/>
  <c r="E1503" i="4"/>
  <c r="L1502" i="4"/>
  <c r="J1502" i="4"/>
  <c r="M1501" i="4"/>
  <c r="O1501" i="4" s="1"/>
  <c r="N1501" i="4"/>
  <c r="L1503" i="4" l="1"/>
  <c r="J1503" i="4"/>
  <c r="R1501" i="4"/>
  <c r="S1501" i="4" s="1"/>
  <c r="M1502" i="4"/>
  <c r="O1502" i="4" s="1"/>
  <c r="N1502" i="4"/>
  <c r="R1502" i="4" s="1"/>
  <c r="S1502" i="4" s="1"/>
  <c r="E1504" i="4"/>
  <c r="L1504" i="4" l="1"/>
  <c r="J1504" i="4"/>
  <c r="E1505" i="4"/>
  <c r="M1503" i="4"/>
  <c r="O1503" i="4" s="1"/>
  <c r="N1503" i="4"/>
  <c r="R1503" i="4" l="1"/>
  <c r="S1503" i="4" s="1"/>
  <c r="L1505" i="4"/>
  <c r="J1505" i="4"/>
  <c r="E1506" i="4"/>
  <c r="M1504" i="4"/>
  <c r="O1504" i="4" s="1"/>
  <c r="N1504" i="4"/>
  <c r="R1504" i="4" l="1"/>
  <c r="S1504" i="4" s="1"/>
  <c r="E1507" i="4"/>
  <c r="J1506" i="4"/>
  <c r="L1506" i="4"/>
  <c r="M1505" i="4"/>
  <c r="O1505" i="4" s="1"/>
  <c r="N1505" i="4"/>
  <c r="R1505" i="4" l="1"/>
  <c r="S1505" i="4" s="1"/>
  <c r="N1506" i="4"/>
  <c r="M1506" i="4"/>
  <c r="O1506" i="4" s="1"/>
  <c r="E1508" i="4"/>
  <c r="L1507" i="4"/>
  <c r="J1507" i="4"/>
  <c r="M1507" i="4" l="1"/>
  <c r="O1507" i="4" s="1"/>
  <c r="N1507" i="4"/>
  <c r="R1507" i="4" s="1"/>
  <c r="S1507" i="4" s="1"/>
  <c r="J1508" i="4"/>
  <c r="L1508" i="4"/>
  <c r="E1509" i="4"/>
  <c r="R1506" i="4"/>
  <c r="S1506" i="4" s="1"/>
  <c r="J1509" i="4" l="1"/>
  <c r="L1509" i="4"/>
  <c r="E1510" i="4"/>
  <c r="M1508" i="4"/>
  <c r="O1508" i="4" s="1"/>
  <c r="N1508" i="4"/>
  <c r="R1508" i="4" l="1"/>
  <c r="S1508" i="4" s="1"/>
  <c r="E1511" i="4"/>
  <c r="L1510" i="4"/>
  <c r="J1510" i="4"/>
  <c r="M1509" i="4"/>
  <c r="O1509" i="4" s="1"/>
  <c r="N1509" i="4"/>
  <c r="R1509" i="4" l="1"/>
  <c r="S1509" i="4" s="1"/>
  <c r="M1510" i="4"/>
  <c r="O1510" i="4" s="1"/>
  <c r="N1510" i="4"/>
  <c r="J1511" i="4"/>
  <c r="L1511" i="4"/>
  <c r="E1512" i="4"/>
  <c r="R1510" i="4" l="1"/>
  <c r="S1510" i="4" s="1"/>
  <c r="E1513" i="4"/>
  <c r="L1512" i="4"/>
  <c r="J1512" i="4"/>
  <c r="N1511" i="4"/>
  <c r="M1511" i="4"/>
  <c r="O1511" i="4" s="1"/>
  <c r="R1511" i="4" l="1"/>
  <c r="S1511" i="4" s="1"/>
  <c r="M1512" i="4"/>
  <c r="O1512" i="4" s="1"/>
  <c r="N1512" i="4"/>
  <c r="L1513" i="4"/>
  <c r="J1513" i="4"/>
  <c r="E1514" i="4"/>
  <c r="R1512" i="4" l="1"/>
  <c r="S1512" i="4" s="1"/>
  <c r="J1514" i="4"/>
  <c r="L1514" i="4"/>
  <c r="N1513" i="4"/>
  <c r="M1513" i="4"/>
  <c r="O1513" i="4" s="1"/>
  <c r="E1515" i="4"/>
  <c r="R1513" i="4" l="1"/>
  <c r="S1513" i="4" s="1"/>
  <c r="E1516" i="4"/>
  <c r="N1514" i="4"/>
  <c r="M1514" i="4"/>
  <c r="O1514" i="4" s="1"/>
  <c r="J1515" i="4"/>
  <c r="L1515" i="4"/>
  <c r="R1514" i="4" l="1"/>
  <c r="S1514" i="4" s="1"/>
  <c r="L1516" i="4"/>
  <c r="J1516" i="4"/>
  <c r="E1517" i="4"/>
  <c r="M1515" i="4"/>
  <c r="O1515" i="4" s="1"/>
  <c r="N1515" i="4"/>
  <c r="R1515" i="4" l="1"/>
  <c r="S1515" i="4" s="1"/>
  <c r="L1517" i="4"/>
  <c r="J1517" i="4"/>
  <c r="E1518" i="4"/>
  <c r="N1516" i="4"/>
  <c r="M1516" i="4"/>
  <c r="O1516" i="4" s="1"/>
  <c r="J1518" i="4" l="1"/>
  <c r="L1518" i="4"/>
  <c r="E1519" i="4"/>
  <c r="R1516" i="4"/>
  <c r="S1516" i="4" s="1"/>
  <c r="N1517" i="4"/>
  <c r="M1517" i="4"/>
  <c r="O1517" i="4" s="1"/>
  <c r="J1519" i="4" l="1"/>
  <c r="L1519" i="4"/>
  <c r="E1520" i="4"/>
  <c r="R1517" i="4"/>
  <c r="S1517" i="4" s="1"/>
  <c r="M1518" i="4"/>
  <c r="O1518" i="4" s="1"/>
  <c r="N1518" i="4"/>
  <c r="R1518" i="4" l="1"/>
  <c r="S1518" i="4" s="1"/>
  <c r="L1520" i="4"/>
  <c r="J1520" i="4"/>
  <c r="E1521" i="4"/>
  <c r="N1519" i="4"/>
  <c r="M1519" i="4"/>
  <c r="O1519" i="4" s="1"/>
  <c r="R1519" i="4" l="1"/>
  <c r="S1519" i="4" s="1"/>
  <c r="E1522" i="4"/>
  <c r="J1521" i="4"/>
  <c r="L1521" i="4"/>
  <c r="M1520" i="4"/>
  <c r="O1520" i="4" s="1"/>
  <c r="N1520" i="4"/>
  <c r="N1521" i="4" l="1"/>
  <c r="M1521" i="4"/>
  <c r="O1521" i="4" s="1"/>
  <c r="L1522" i="4"/>
  <c r="J1522" i="4"/>
  <c r="R1520" i="4"/>
  <c r="S1520" i="4" s="1"/>
  <c r="E1523" i="4"/>
  <c r="J1523" i="4" l="1"/>
  <c r="L1523" i="4"/>
  <c r="E1524" i="4"/>
  <c r="N1522" i="4"/>
  <c r="M1522" i="4"/>
  <c r="O1522" i="4" s="1"/>
  <c r="R1521" i="4"/>
  <c r="S1521" i="4" s="1"/>
  <c r="L1524" i="4" l="1"/>
  <c r="J1524" i="4"/>
  <c r="E1525" i="4"/>
  <c r="R1522" i="4"/>
  <c r="S1522" i="4" s="1"/>
  <c r="N1523" i="4"/>
  <c r="M1523" i="4"/>
  <c r="O1523" i="4" s="1"/>
  <c r="E1526" i="4" l="1"/>
  <c r="R1523" i="4"/>
  <c r="S1523" i="4" s="1"/>
  <c r="L1525" i="4"/>
  <c r="J1525" i="4"/>
  <c r="N1524" i="4"/>
  <c r="M1524" i="4"/>
  <c r="O1524" i="4" s="1"/>
  <c r="R1524" i="4" l="1"/>
  <c r="S1524" i="4" s="1"/>
  <c r="M1525" i="4"/>
  <c r="O1525" i="4" s="1"/>
  <c r="N1525" i="4"/>
  <c r="J1526" i="4"/>
  <c r="L1526" i="4"/>
  <c r="E1527" i="4"/>
  <c r="E1528" i="4" l="1"/>
  <c r="N1526" i="4"/>
  <c r="M1526" i="4"/>
  <c r="O1526" i="4" s="1"/>
  <c r="R1526" i="4" s="1"/>
  <c r="S1526" i="4" s="1"/>
  <c r="R1525" i="4"/>
  <c r="S1525" i="4" s="1"/>
  <c r="J1527" i="4"/>
  <c r="L1527" i="4"/>
  <c r="J1528" i="4" l="1"/>
  <c r="L1528" i="4"/>
  <c r="N1527" i="4"/>
  <c r="M1527" i="4"/>
  <c r="O1527" i="4" s="1"/>
  <c r="E1529" i="4"/>
  <c r="E1530" i="4" l="1"/>
  <c r="R1527" i="4"/>
  <c r="S1527" i="4" s="1"/>
  <c r="N1528" i="4"/>
  <c r="M1528" i="4"/>
  <c r="O1528" i="4" s="1"/>
  <c r="L1529" i="4"/>
  <c r="J1529" i="4"/>
  <c r="M1529" i="4" l="1"/>
  <c r="O1529" i="4" s="1"/>
  <c r="N1529" i="4"/>
  <c r="R1529" i="4" s="1"/>
  <c r="S1529" i="4" s="1"/>
  <c r="L1530" i="4"/>
  <c r="J1530" i="4"/>
  <c r="R1528" i="4"/>
  <c r="S1528" i="4" s="1"/>
  <c r="E1531" i="4"/>
  <c r="E1532" i="4" l="1"/>
  <c r="N1530" i="4"/>
  <c r="M1530" i="4"/>
  <c r="O1530" i="4" s="1"/>
  <c r="J1531" i="4"/>
  <c r="L1531" i="4"/>
  <c r="N1531" i="4" l="1"/>
  <c r="M1531" i="4"/>
  <c r="O1531" i="4" s="1"/>
  <c r="R1530" i="4"/>
  <c r="S1530" i="4" s="1"/>
  <c r="J1532" i="4"/>
  <c r="L1532" i="4"/>
  <c r="E1533" i="4"/>
  <c r="E1534" i="4" l="1"/>
  <c r="N1532" i="4"/>
  <c r="M1532" i="4"/>
  <c r="O1532" i="4" s="1"/>
  <c r="L1533" i="4"/>
  <c r="J1533" i="4"/>
  <c r="R1531" i="4"/>
  <c r="S1531" i="4" s="1"/>
  <c r="J1534" i="4" l="1"/>
  <c r="L1534" i="4"/>
  <c r="N1533" i="4"/>
  <c r="M1533" i="4"/>
  <c r="O1533" i="4" s="1"/>
  <c r="R1532" i="4"/>
  <c r="S1532" i="4" s="1"/>
  <c r="E1535" i="4"/>
  <c r="E1536" i="4" l="1"/>
  <c r="R1533" i="4"/>
  <c r="S1533" i="4" s="1"/>
  <c r="J1535" i="4"/>
  <c r="L1535" i="4"/>
  <c r="M1534" i="4"/>
  <c r="O1534" i="4" s="1"/>
  <c r="N1534" i="4"/>
  <c r="N1535" i="4" l="1"/>
  <c r="M1535" i="4"/>
  <c r="O1535" i="4" s="1"/>
  <c r="J1536" i="4"/>
  <c r="L1536" i="4"/>
  <c r="R1534" i="4"/>
  <c r="S1534" i="4" s="1"/>
  <c r="E1537" i="4"/>
  <c r="E1538" i="4" l="1"/>
  <c r="M1536" i="4"/>
  <c r="O1536" i="4" s="1"/>
  <c r="N1536" i="4"/>
  <c r="L1537" i="4"/>
  <c r="J1537" i="4"/>
  <c r="R1535" i="4"/>
  <c r="S1535" i="4" s="1"/>
  <c r="R1536" i="4" l="1"/>
  <c r="S1536" i="4" s="1"/>
  <c r="M1537" i="4"/>
  <c r="O1537" i="4" s="1"/>
  <c r="N1537" i="4"/>
  <c r="J1538" i="4"/>
  <c r="L1538" i="4"/>
  <c r="E1539" i="4"/>
  <c r="R1537" i="4" l="1"/>
  <c r="S1537" i="4" s="1"/>
  <c r="L1539" i="4"/>
  <c r="J1539" i="4"/>
  <c r="E1540" i="4"/>
  <c r="N1538" i="4"/>
  <c r="M1538" i="4"/>
  <c r="O1538" i="4" s="1"/>
  <c r="E1541" i="4" l="1"/>
  <c r="R1538" i="4"/>
  <c r="S1538" i="4" s="1"/>
  <c r="L1540" i="4"/>
  <c r="J1540" i="4"/>
  <c r="M1539" i="4"/>
  <c r="O1539" i="4" s="1"/>
  <c r="N1539" i="4"/>
  <c r="L1541" i="4" l="1"/>
  <c r="J1541" i="4"/>
  <c r="N1540" i="4"/>
  <c r="M1540" i="4"/>
  <c r="O1540" i="4" s="1"/>
  <c r="R1539" i="4"/>
  <c r="S1539" i="4" s="1"/>
  <c r="E1542" i="4"/>
  <c r="E1543" i="4" l="1"/>
  <c r="L1542" i="4"/>
  <c r="J1542" i="4"/>
  <c r="R1540" i="4"/>
  <c r="S1540" i="4" s="1"/>
  <c r="N1541" i="4"/>
  <c r="M1541" i="4"/>
  <c r="O1541" i="4" s="1"/>
  <c r="N1542" i="4" l="1"/>
  <c r="M1542" i="4"/>
  <c r="O1542" i="4" s="1"/>
  <c r="J1543" i="4"/>
  <c r="L1543" i="4"/>
  <c r="R1541" i="4"/>
  <c r="S1541" i="4" s="1"/>
  <c r="E1544" i="4"/>
  <c r="L1544" i="4" l="1"/>
  <c r="J1544" i="4"/>
  <c r="E1545" i="4"/>
  <c r="N1543" i="4"/>
  <c r="M1543" i="4"/>
  <c r="O1543" i="4" s="1"/>
  <c r="R1542" i="4"/>
  <c r="S1542" i="4" s="1"/>
  <c r="R1543" i="4" l="1"/>
  <c r="S1543" i="4" s="1"/>
  <c r="J1545" i="4"/>
  <c r="L1545" i="4"/>
  <c r="E1546" i="4"/>
  <c r="N1544" i="4"/>
  <c r="M1544" i="4"/>
  <c r="O1544" i="4" s="1"/>
  <c r="R1544" i="4" l="1"/>
  <c r="S1544" i="4" s="1"/>
  <c r="E1547" i="4"/>
  <c r="M1545" i="4"/>
  <c r="O1545" i="4" s="1"/>
  <c r="N1545" i="4"/>
  <c r="J1546" i="4"/>
  <c r="L1546" i="4"/>
  <c r="R1545" i="4" l="1"/>
  <c r="S1545" i="4" s="1"/>
  <c r="N1546" i="4"/>
  <c r="M1546" i="4"/>
  <c r="O1546" i="4" s="1"/>
  <c r="L1547" i="4"/>
  <c r="J1547" i="4"/>
  <c r="E1548" i="4"/>
  <c r="J6" i="4"/>
  <c r="L6" i="4"/>
  <c r="M6" i="4" s="1"/>
  <c r="O6" i="4" s="1"/>
  <c r="L1548" i="4" l="1"/>
  <c r="J1548" i="4"/>
  <c r="E1549" i="4"/>
  <c r="N1547" i="4"/>
  <c r="M1547" i="4"/>
  <c r="O1547" i="4" s="1"/>
  <c r="R1546" i="4"/>
  <c r="S1546" i="4" s="1"/>
  <c r="N6" i="4"/>
  <c r="R6" i="4" s="1"/>
  <c r="S6" i="4" s="1"/>
  <c r="R1547" i="4" l="1"/>
  <c r="S1547" i="4" s="1"/>
  <c r="L1549" i="4"/>
  <c r="J1549" i="4"/>
  <c r="E1550" i="4"/>
  <c r="N1548" i="4"/>
  <c r="M1548" i="4"/>
  <c r="O1548" i="4" s="1"/>
  <c r="R1548" i="4" l="1"/>
  <c r="S1548" i="4" s="1"/>
  <c r="L1550" i="4"/>
  <c r="J1550" i="4"/>
  <c r="E1551" i="4"/>
  <c r="N1549" i="4"/>
  <c r="M1549" i="4"/>
  <c r="O1549" i="4" s="1"/>
  <c r="R1549" i="4" l="1"/>
  <c r="S1549" i="4" s="1"/>
  <c r="E1552" i="4"/>
  <c r="J1551" i="4"/>
  <c r="L1551" i="4"/>
  <c r="M1550" i="4"/>
  <c r="O1550" i="4" s="1"/>
  <c r="N1550" i="4"/>
  <c r="N1551" i="4" l="1"/>
  <c r="M1551" i="4"/>
  <c r="O1551" i="4" s="1"/>
  <c r="J1552" i="4"/>
  <c r="L1552" i="4"/>
  <c r="E1553" i="4"/>
  <c r="R1550" i="4"/>
  <c r="S1550" i="4" s="1"/>
  <c r="J1553" i="4" l="1"/>
  <c r="L1553" i="4"/>
  <c r="E1554" i="4"/>
  <c r="M1552" i="4"/>
  <c r="O1552" i="4" s="1"/>
  <c r="N1552" i="4"/>
  <c r="R1552" i="4" s="1"/>
  <c r="S1552" i="4" s="1"/>
  <c r="R1551" i="4"/>
  <c r="S1551" i="4" s="1"/>
  <c r="E1555" i="4" l="1"/>
  <c r="L1554" i="4"/>
  <c r="J1554" i="4"/>
  <c r="N1553" i="4"/>
  <c r="M1553" i="4"/>
  <c r="O1553" i="4" s="1"/>
  <c r="R1553" i="4" l="1"/>
  <c r="S1553" i="4" s="1"/>
  <c r="M1554" i="4"/>
  <c r="O1554" i="4" s="1"/>
  <c r="N1554" i="4"/>
  <c r="J1555" i="4"/>
  <c r="L1555" i="4"/>
  <c r="E1556" i="4"/>
  <c r="L1556" i="4" l="1"/>
  <c r="J1556" i="4"/>
  <c r="E1557" i="4"/>
  <c r="R1554" i="4"/>
  <c r="S1554" i="4" s="1"/>
  <c r="M1555" i="4"/>
  <c r="O1555" i="4" s="1"/>
  <c r="N1555" i="4"/>
  <c r="R1555" i="4" l="1"/>
  <c r="S1555" i="4" s="1"/>
  <c r="E1558" i="4"/>
  <c r="L1557" i="4"/>
  <c r="J1557" i="4"/>
  <c r="N1556" i="4"/>
  <c r="M1556" i="4"/>
  <c r="O1556" i="4" s="1"/>
  <c r="N1557" i="4" l="1"/>
  <c r="M1557" i="4"/>
  <c r="O1557" i="4" s="1"/>
  <c r="J1558" i="4"/>
  <c r="L1558" i="4"/>
  <c r="R1556" i="4"/>
  <c r="S1556" i="4" s="1"/>
  <c r="E1559" i="4"/>
  <c r="L1559" i="4" l="1"/>
  <c r="J1559" i="4"/>
  <c r="E1560" i="4"/>
  <c r="M1558" i="4"/>
  <c r="O1558" i="4" s="1"/>
  <c r="N1558" i="4"/>
  <c r="R1557" i="4"/>
  <c r="S1557" i="4" s="1"/>
  <c r="R1558" i="4" l="1"/>
  <c r="S1558" i="4" s="1"/>
  <c r="E1561" i="4"/>
  <c r="L1560" i="4"/>
  <c r="J1560" i="4"/>
  <c r="N1559" i="4"/>
  <c r="M1559" i="4"/>
  <c r="O1559" i="4" s="1"/>
  <c r="R1559" i="4" l="1"/>
  <c r="S1559" i="4" s="1"/>
  <c r="N1560" i="4"/>
  <c r="M1560" i="4"/>
  <c r="O1560" i="4" s="1"/>
  <c r="L1561" i="4"/>
  <c r="J1561" i="4"/>
  <c r="E1562" i="4"/>
  <c r="M1561" i="4" l="1"/>
  <c r="O1561" i="4" s="1"/>
  <c r="N1561" i="4"/>
  <c r="E1563" i="4"/>
  <c r="J1562" i="4"/>
  <c r="L1562" i="4"/>
  <c r="R1560" i="4"/>
  <c r="S1560" i="4" s="1"/>
  <c r="R1561" i="4" l="1"/>
  <c r="S1561" i="4" s="1"/>
  <c r="E1564" i="4"/>
  <c r="N1562" i="4"/>
  <c r="M1562" i="4"/>
  <c r="O1562" i="4" s="1"/>
  <c r="L1563" i="4"/>
  <c r="J1563" i="4"/>
  <c r="J1564" i="4" l="1"/>
  <c r="L1564" i="4"/>
  <c r="N1563" i="4"/>
  <c r="M1563" i="4"/>
  <c r="O1563" i="4" s="1"/>
  <c r="R1562" i="4"/>
  <c r="S1562" i="4" s="1"/>
  <c r="E1565" i="4"/>
  <c r="R1563" i="4" l="1"/>
  <c r="S1563" i="4" s="1"/>
  <c r="L1565" i="4"/>
  <c r="J1565" i="4"/>
  <c r="E1566" i="4"/>
  <c r="N1564" i="4"/>
  <c r="M1564" i="4"/>
  <c r="O1564" i="4" s="1"/>
  <c r="E1567" i="4" l="1"/>
  <c r="R1564" i="4"/>
  <c r="S1564" i="4" s="1"/>
  <c r="J1566" i="4"/>
  <c r="L1566" i="4"/>
  <c r="M1565" i="4"/>
  <c r="O1565" i="4" s="1"/>
  <c r="N1565" i="4"/>
  <c r="R1565" i="4" l="1"/>
  <c r="S1565" i="4" s="1"/>
  <c r="L1567" i="4"/>
  <c r="J1567" i="4"/>
  <c r="M1566" i="4"/>
  <c r="O1566" i="4" s="1"/>
  <c r="N1566" i="4"/>
  <c r="E1568" i="4"/>
  <c r="R1566" i="4" l="1"/>
  <c r="S1566" i="4" s="1"/>
  <c r="J1568" i="4"/>
  <c r="L1568" i="4"/>
  <c r="E1569" i="4"/>
  <c r="N1567" i="4"/>
  <c r="M1567" i="4"/>
  <c r="O1567" i="4" s="1"/>
  <c r="R1567" i="4" l="1"/>
  <c r="S1567" i="4" s="1"/>
  <c r="E1570" i="4"/>
  <c r="M1568" i="4"/>
  <c r="O1568" i="4" s="1"/>
  <c r="N1568" i="4"/>
  <c r="L1569" i="4"/>
  <c r="J1569" i="4"/>
  <c r="R1568" i="4" l="1"/>
  <c r="S1568" i="4" s="1"/>
  <c r="M1569" i="4"/>
  <c r="O1569" i="4" s="1"/>
  <c r="N1569" i="4"/>
  <c r="E1571" i="4"/>
  <c r="J1570" i="4"/>
  <c r="L1570" i="4"/>
  <c r="N1570" i="4" l="1"/>
  <c r="M1570" i="4"/>
  <c r="O1570" i="4" s="1"/>
  <c r="R1569" i="4"/>
  <c r="S1569" i="4" s="1"/>
  <c r="L1571" i="4"/>
  <c r="J1571" i="4"/>
  <c r="E1572" i="4"/>
  <c r="L1572" i="4" l="1"/>
  <c r="J1572" i="4"/>
  <c r="E1573" i="4"/>
  <c r="N1571" i="4"/>
  <c r="M1571" i="4"/>
  <c r="O1571" i="4" s="1"/>
  <c r="R1570" i="4"/>
  <c r="S1570" i="4" s="1"/>
  <c r="R1571" i="4" l="1"/>
  <c r="S1571" i="4" s="1"/>
  <c r="E1574" i="4"/>
  <c r="L1573" i="4"/>
  <c r="J1573" i="4"/>
  <c r="N1572" i="4"/>
  <c r="M1572" i="4"/>
  <c r="O1572" i="4" s="1"/>
  <c r="R1572" i="4" l="1"/>
  <c r="S1572" i="4" s="1"/>
  <c r="N1573" i="4"/>
  <c r="M1573" i="4"/>
  <c r="O1573" i="4" s="1"/>
  <c r="L1574" i="4"/>
  <c r="J1574" i="4"/>
  <c r="E1575" i="4"/>
  <c r="E1576" i="4" l="1"/>
  <c r="N1574" i="4"/>
  <c r="M1574" i="4"/>
  <c r="O1574" i="4" s="1"/>
  <c r="J1575" i="4"/>
  <c r="L1575" i="4"/>
  <c r="R1573" i="4"/>
  <c r="S1573" i="4" s="1"/>
  <c r="J1576" i="4" l="1"/>
  <c r="L1576" i="4"/>
  <c r="N1575" i="4"/>
  <c r="M1575" i="4"/>
  <c r="O1575" i="4" s="1"/>
  <c r="R1574" i="4"/>
  <c r="S1574" i="4" s="1"/>
  <c r="E1577" i="4"/>
  <c r="J1577" i="4" l="1"/>
  <c r="L1577" i="4"/>
  <c r="E1578" i="4"/>
  <c r="R1575" i="4"/>
  <c r="S1575" i="4" s="1"/>
  <c r="N1576" i="4"/>
  <c r="M1576" i="4"/>
  <c r="O1576" i="4" s="1"/>
  <c r="R1576" i="4" l="1"/>
  <c r="S1576" i="4" s="1"/>
  <c r="E1579" i="4"/>
  <c r="N1577" i="4"/>
  <c r="M1577" i="4"/>
  <c r="O1577" i="4" s="1"/>
  <c r="J1578" i="4"/>
  <c r="L1578" i="4"/>
  <c r="E1580" i="4" l="1"/>
  <c r="N1578" i="4"/>
  <c r="M1578" i="4"/>
  <c r="O1578" i="4" s="1"/>
  <c r="R1577" i="4"/>
  <c r="S1577" i="4" s="1"/>
  <c r="L1579" i="4"/>
  <c r="J1579" i="4"/>
  <c r="R1578" i="4" l="1"/>
  <c r="S1578" i="4" s="1"/>
  <c r="J1580" i="4"/>
  <c r="L1580" i="4"/>
  <c r="M1579" i="4"/>
  <c r="O1579" i="4" s="1"/>
  <c r="N1579" i="4"/>
  <c r="R1579" i="4" s="1"/>
  <c r="S1579" i="4" s="1"/>
  <c r="E1581" i="4"/>
  <c r="E1582" i="4" l="1"/>
  <c r="L1581" i="4"/>
  <c r="J1581" i="4"/>
  <c r="M1580" i="4"/>
  <c r="O1580" i="4" s="1"/>
  <c r="N1580" i="4"/>
  <c r="R1580" i="4" l="1"/>
  <c r="S1580" i="4" s="1"/>
  <c r="M1581" i="4"/>
  <c r="O1581" i="4" s="1"/>
  <c r="N1581" i="4"/>
  <c r="J1582" i="4"/>
  <c r="L1582" i="4"/>
  <c r="E1583" i="4"/>
  <c r="R1581" i="4" l="1"/>
  <c r="S1581" i="4" s="1"/>
  <c r="E1584" i="4"/>
  <c r="N1582" i="4"/>
  <c r="M1582" i="4"/>
  <c r="O1582" i="4" s="1"/>
  <c r="L1583" i="4"/>
  <c r="J1583" i="4"/>
  <c r="R1582" i="4" l="1"/>
  <c r="S1582" i="4" s="1"/>
  <c r="M1583" i="4"/>
  <c r="O1583" i="4" s="1"/>
  <c r="N1583" i="4"/>
  <c r="L1584" i="4"/>
  <c r="J1584" i="4"/>
  <c r="E1585" i="4"/>
  <c r="R1583" i="4" l="1"/>
  <c r="S1583" i="4" s="1"/>
  <c r="L1585" i="4"/>
  <c r="J1585" i="4"/>
  <c r="E1586" i="4"/>
  <c r="M1584" i="4"/>
  <c r="O1584" i="4" s="1"/>
  <c r="N1584" i="4"/>
  <c r="R1584" i="4" l="1"/>
  <c r="S1584" i="4" s="1"/>
  <c r="E1587" i="4"/>
  <c r="L1586" i="4"/>
  <c r="J1586" i="4"/>
  <c r="N1585" i="4"/>
  <c r="M1585" i="4"/>
  <c r="O1585" i="4" s="1"/>
  <c r="M1586" i="4" l="1"/>
  <c r="O1586" i="4" s="1"/>
  <c r="N1586" i="4"/>
  <c r="L1587" i="4"/>
  <c r="J1587" i="4"/>
  <c r="R1585" i="4"/>
  <c r="S1585" i="4" s="1"/>
  <c r="E1588" i="4"/>
  <c r="L1588" i="4" l="1"/>
  <c r="J1588" i="4"/>
  <c r="E1589" i="4"/>
  <c r="N1587" i="4"/>
  <c r="M1587" i="4"/>
  <c r="O1587" i="4" s="1"/>
  <c r="R1586" i="4"/>
  <c r="S1586" i="4" s="1"/>
  <c r="E1590" i="4" l="1"/>
  <c r="R1587" i="4"/>
  <c r="S1587" i="4" s="1"/>
  <c r="L1589" i="4"/>
  <c r="J1589" i="4"/>
  <c r="N1588" i="4"/>
  <c r="M1588" i="4"/>
  <c r="O1588" i="4" s="1"/>
  <c r="R1588" i="4" l="1"/>
  <c r="S1588" i="4" s="1"/>
  <c r="N1589" i="4"/>
  <c r="M1589" i="4"/>
  <c r="O1589" i="4" s="1"/>
  <c r="J1590" i="4"/>
  <c r="L1590" i="4"/>
  <c r="E1591" i="4"/>
  <c r="E1592" i="4" l="1"/>
  <c r="N1590" i="4"/>
  <c r="M1590" i="4"/>
  <c r="O1590" i="4" s="1"/>
  <c r="R1589" i="4"/>
  <c r="S1589" i="4" s="1"/>
  <c r="L1591" i="4"/>
  <c r="J1591" i="4"/>
  <c r="R1590" i="4" l="1"/>
  <c r="S1590" i="4" s="1"/>
  <c r="J1592" i="4"/>
  <c r="L1592" i="4"/>
  <c r="N1591" i="4"/>
  <c r="M1591" i="4"/>
  <c r="O1591" i="4" s="1"/>
  <c r="E1593" i="4"/>
  <c r="J1593" i="4" l="1"/>
  <c r="L1593" i="4"/>
  <c r="E1594" i="4"/>
  <c r="N1592" i="4"/>
  <c r="M1592" i="4"/>
  <c r="O1592" i="4" s="1"/>
  <c r="R1591" i="4"/>
  <c r="S1591" i="4" s="1"/>
  <c r="R1592" i="4" l="1"/>
  <c r="S1592" i="4" s="1"/>
  <c r="J1594" i="4"/>
  <c r="L1594" i="4"/>
  <c r="E1595" i="4"/>
  <c r="N1593" i="4"/>
  <c r="M1593" i="4"/>
  <c r="O1593" i="4" s="1"/>
  <c r="R1593" i="4" l="1"/>
  <c r="S1593" i="4" s="1"/>
  <c r="E1596" i="4"/>
  <c r="J1595" i="4"/>
  <c r="L1595" i="4"/>
  <c r="N1594" i="4"/>
  <c r="M1594" i="4"/>
  <c r="O1594" i="4" s="1"/>
  <c r="J1596" i="4" l="1"/>
  <c r="L1596" i="4"/>
  <c r="R1594" i="4"/>
  <c r="S1594" i="4" s="1"/>
  <c r="N1595" i="4"/>
  <c r="M1595" i="4"/>
  <c r="O1595" i="4" s="1"/>
  <c r="E1597" i="4"/>
  <c r="J1597" i="4" l="1"/>
  <c r="L1597" i="4"/>
  <c r="E1598" i="4"/>
  <c r="N1596" i="4"/>
  <c r="M1596" i="4"/>
  <c r="O1596" i="4" s="1"/>
  <c r="R1595" i="4"/>
  <c r="S1595" i="4" s="1"/>
  <c r="R1596" i="4" l="1"/>
  <c r="S1596" i="4" s="1"/>
  <c r="E1599" i="4"/>
  <c r="M1597" i="4"/>
  <c r="O1597" i="4" s="1"/>
  <c r="N1597" i="4"/>
  <c r="J1598" i="4"/>
  <c r="L1598" i="4"/>
  <c r="R1597" i="4" l="1"/>
  <c r="S1597" i="4" s="1"/>
  <c r="M1598" i="4"/>
  <c r="O1598" i="4" s="1"/>
  <c r="N1598" i="4"/>
  <c r="E1600" i="4"/>
  <c r="J1599" i="4"/>
  <c r="L1599" i="4"/>
  <c r="R1598" i="4" l="1"/>
  <c r="S1598" i="4" s="1"/>
  <c r="E1601" i="4"/>
  <c r="N1599" i="4"/>
  <c r="M1599" i="4"/>
  <c r="O1599" i="4" s="1"/>
  <c r="L1600" i="4"/>
  <c r="J1600" i="4"/>
  <c r="J1601" i="4" l="1"/>
  <c r="L1601" i="4"/>
  <c r="N1600" i="4"/>
  <c r="M1600" i="4"/>
  <c r="O1600" i="4" s="1"/>
  <c r="R1599" i="4"/>
  <c r="S1599" i="4" s="1"/>
  <c r="E1602" i="4"/>
  <c r="R1600" i="4" l="1"/>
  <c r="S1600" i="4" s="1"/>
  <c r="E1603" i="4"/>
  <c r="N1601" i="4"/>
  <c r="M1601" i="4"/>
  <c r="O1601" i="4" s="1"/>
  <c r="L1602" i="4"/>
  <c r="J1602" i="4"/>
  <c r="N1602" i="4" l="1"/>
  <c r="M1602" i="4"/>
  <c r="O1602" i="4" s="1"/>
  <c r="R1601" i="4"/>
  <c r="S1601" i="4" s="1"/>
  <c r="L1603" i="4"/>
  <c r="J1603" i="4"/>
  <c r="E1604" i="4"/>
  <c r="E1605" i="4" l="1"/>
  <c r="L1604" i="4"/>
  <c r="J1604" i="4"/>
  <c r="M1603" i="4"/>
  <c r="O1603" i="4" s="1"/>
  <c r="N1603" i="4"/>
  <c r="R1602" i="4"/>
  <c r="S1602" i="4" s="1"/>
  <c r="R1603" i="4" l="1"/>
  <c r="S1603" i="4" s="1"/>
  <c r="J1605" i="4"/>
  <c r="L1605" i="4"/>
  <c r="N1604" i="4"/>
  <c r="M1604" i="4"/>
  <c r="O1604" i="4" s="1"/>
  <c r="E1606" i="4"/>
  <c r="E1607" i="4" l="1"/>
  <c r="L1606" i="4"/>
  <c r="J1606" i="4"/>
  <c r="R1604" i="4"/>
  <c r="S1604" i="4" s="1"/>
  <c r="M1605" i="4"/>
  <c r="O1605" i="4" s="1"/>
  <c r="N1605" i="4"/>
  <c r="R1605" i="4" l="1"/>
  <c r="S1605" i="4" s="1"/>
  <c r="J1607" i="4"/>
  <c r="L1607" i="4"/>
  <c r="N1606" i="4"/>
  <c r="M1606" i="4"/>
  <c r="O1606" i="4" s="1"/>
  <c r="E1608" i="4"/>
  <c r="J1608" i="4" l="1"/>
  <c r="L1608" i="4"/>
  <c r="R1606" i="4"/>
  <c r="S1606" i="4" s="1"/>
  <c r="E1609" i="4"/>
  <c r="N1607" i="4"/>
  <c r="M1607" i="4"/>
  <c r="O1607" i="4" s="1"/>
  <c r="R1607" i="4" l="1"/>
  <c r="S1607" i="4" s="1"/>
  <c r="J1609" i="4"/>
  <c r="L1609" i="4"/>
  <c r="E1610" i="4"/>
  <c r="M1608" i="4"/>
  <c r="O1608" i="4" s="1"/>
  <c r="N1608" i="4"/>
  <c r="R1608" i="4" l="1"/>
  <c r="S1608" i="4" s="1"/>
  <c r="E1611" i="4"/>
  <c r="L1610" i="4"/>
  <c r="J1610" i="4"/>
  <c r="M1609" i="4"/>
  <c r="O1609" i="4" s="1"/>
  <c r="N1609" i="4"/>
  <c r="R1609" i="4" l="1"/>
  <c r="S1609" i="4" s="1"/>
  <c r="N1610" i="4"/>
  <c r="M1610" i="4"/>
  <c r="O1610" i="4" s="1"/>
  <c r="J1611" i="4"/>
  <c r="L1611" i="4"/>
  <c r="E1612" i="4"/>
  <c r="N1611" i="4" l="1"/>
  <c r="M1611" i="4"/>
  <c r="O1611" i="4" s="1"/>
  <c r="L1612" i="4"/>
  <c r="J1612" i="4"/>
  <c r="E1613" i="4"/>
  <c r="R1610" i="4"/>
  <c r="S1610" i="4" s="1"/>
  <c r="L1613" i="4" l="1"/>
  <c r="J1613" i="4"/>
  <c r="M1612" i="4"/>
  <c r="O1612" i="4" s="1"/>
  <c r="N1612" i="4"/>
  <c r="E1614" i="4"/>
  <c r="R1611" i="4"/>
  <c r="S1611" i="4" s="1"/>
  <c r="R1612" i="4" l="1"/>
  <c r="S1612" i="4" s="1"/>
  <c r="L1614" i="4"/>
  <c r="J1614" i="4"/>
  <c r="E1615" i="4"/>
  <c r="N1613" i="4"/>
  <c r="M1613" i="4"/>
  <c r="O1613" i="4" s="1"/>
  <c r="R1613" i="4" l="1"/>
  <c r="S1613" i="4" s="1"/>
  <c r="L1615" i="4"/>
  <c r="J1615" i="4"/>
  <c r="E1616" i="4"/>
  <c r="N1614" i="4"/>
  <c r="M1614" i="4"/>
  <c r="O1614" i="4" s="1"/>
  <c r="E1617" i="4" l="1"/>
  <c r="R1614" i="4"/>
  <c r="S1614" i="4" s="1"/>
  <c r="J1616" i="4"/>
  <c r="L1616" i="4"/>
  <c r="M1615" i="4"/>
  <c r="O1615" i="4" s="1"/>
  <c r="N1615" i="4"/>
  <c r="N1616" i="4" l="1"/>
  <c r="M1616" i="4"/>
  <c r="O1616" i="4" s="1"/>
  <c r="J1617" i="4"/>
  <c r="L1617" i="4"/>
  <c r="R1615" i="4"/>
  <c r="S1615" i="4" s="1"/>
  <c r="E1618" i="4"/>
  <c r="M1617" i="4" l="1"/>
  <c r="O1617" i="4" s="1"/>
  <c r="N1617" i="4"/>
  <c r="E1619" i="4"/>
  <c r="L1618" i="4"/>
  <c r="J1618" i="4"/>
  <c r="R1616" i="4"/>
  <c r="S1616" i="4" s="1"/>
  <c r="R1617" i="4" l="1"/>
  <c r="S1617" i="4" s="1"/>
  <c r="E1620" i="4"/>
  <c r="L1619" i="4"/>
  <c r="J1619" i="4"/>
  <c r="M1618" i="4"/>
  <c r="O1618" i="4" s="1"/>
  <c r="N1618" i="4"/>
  <c r="R1618" i="4" l="1"/>
  <c r="S1618" i="4" s="1"/>
  <c r="M1619" i="4"/>
  <c r="O1619" i="4" s="1"/>
  <c r="N1619" i="4"/>
  <c r="J1620" i="4"/>
  <c r="L1620" i="4"/>
  <c r="E1621" i="4"/>
  <c r="R1619" i="4" l="1"/>
  <c r="S1619" i="4" s="1"/>
  <c r="M1620" i="4"/>
  <c r="O1620" i="4" s="1"/>
  <c r="N1620" i="4"/>
  <c r="L1621" i="4"/>
  <c r="J1621" i="4"/>
  <c r="E1622" i="4"/>
  <c r="R1620" i="4" l="1"/>
  <c r="S1620" i="4" s="1"/>
  <c r="M1621" i="4"/>
  <c r="O1621" i="4" s="1"/>
  <c r="N1621" i="4"/>
  <c r="E1623" i="4"/>
  <c r="J1622" i="4"/>
  <c r="L1622" i="4"/>
  <c r="R1621" i="4" l="1"/>
  <c r="S1621" i="4" s="1"/>
  <c r="N1622" i="4"/>
  <c r="M1622" i="4"/>
  <c r="O1622" i="4" s="1"/>
  <c r="L1623" i="4"/>
  <c r="J1623" i="4"/>
  <c r="E1624" i="4"/>
  <c r="N1623" i="4" l="1"/>
  <c r="M1623" i="4"/>
  <c r="O1623" i="4" s="1"/>
  <c r="E1625" i="4"/>
  <c r="L1624" i="4"/>
  <c r="J1624" i="4"/>
  <c r="R1622" i="4"/>
  <c r="S1622" i="4" s="1"/>
  <c r="J1625" i="4" l="1"/>
  <c r="L1625" i="4"/>
  <c r="R1623" i="4"/>
  <c r="S1623" i="4" s="1"/>
  <c r="M1624" i="4"/>
  <c r="O1624" i="4" s="1"/>
  <c r="N1624" i="4"/>
  <c r="E1626" i="4"/>
  <c r="R1624" i="4" l="1"/>
  <c r="S1624" i="4" s="1"/>
  <c r="J1626" i="4"/>
  <c r="L1626" i="4"/>
  <c r="E1627" i="4"/>
  <c r="N1625" i="4"/>
  <c r="M1625" i="4"/>
  <c r="O1625" i="4" s="1"/>
  <c r="R1625" i="4" l="1"/>
  <c r="S1625" i="4" s="1"/>
  <c r="L1627" i="4"/>
  <c r="J1627" i="4"/>
  <c r="E1628" i="4"/>
  <c r="M1626" i="4"/>
  <c r="O1626" i="4" s="1"/>
  <c r="N1626" i="4"/>
  <c r="R1626" i="4" l="1"/>
  <c r="S1626" i="4" s="1"/>
  <c r="J1628" i="4"/>
  <c r="L1628" i="4"/>
  <c r="E1629" i="4"/>
  <c r="N1627" i="4"/>
  <c r="M1627" i="4"/>
  <c r="O1627" i="4" s="1"/>
  <c r="R1627" i="4" l="1"/>
  <c r="S1627" i="4" s="1"/>
  <c r="E1630" i="4"/>
  <c r="J1629" i="4"/>
  <c r="L1629" i="4"/>
  <c r="M1628" i="4"/>
  <c r="O1628" i="4" s="1"/>
  <c r="N1628" i="4"/>
  <c r="R1628" i="4" l="1"/>
  <c r="S1628" i="4" s="1"/>
  <c r="M1629" i="4"/>
  <c r="O1629" i="4" s="1"/>
  <c r="N1629" i="4"/>
  <c r="L1630" i="4"/>
  <c r="J1630" i="4"/>
  <c r="E1631" i="4"/>
  <c r="R1629" i="4" l="1"/>
  <c r="S1629" i="4" s="1"/>
  <c r="N1630" i="4"/>
  <c r="M1630" i="4"/>
  <c r="O1630" i="4" s="1"/>
  <c r="E1632" i="4"/>
  <c r="J1631" i="4"/>
  <c r="L1631" i="4"/>
  <c r="M1631" i="4" l="1"/>
  <c r="O1631" i="4" s="1"/>
  <c r="N1631" i="4"/>
  <c r="R1631" i="4" s="1"/>
  <c r="S1631" i="4" s="1"/>
  <c r="J1632" i="4"/>
  <c r="L1632" i="4"/>
  <c r="E1633" i="4"/>
  <c r="R1630" i="4"/>
  <c r="S1630" i="4" s="1"/>
  <c r="L1633" i="4" l="1"/>
  <c r="J1633" i="4"/>
  <c r="E1634" i="4"/>
  <c r="M1632" i="4"/>
  <c r="O1632" i="4" s="1"/>
  <c r="N1632" i="4"/>
  <c r="J1634" i="4" l="1"/>
  <c r="L1634" i="4"/>
  <c r="E1635" i="4"/>
  <c r="R1632" i="4"/>
  <c r="S1632" i="4" s="1"/>
  <c r="M1633" i="4"/>
  <c r="O1633" i="4" s="1"/>
  <c r="N1633" i="4"/>
  <c r="R1633" i="4" l="1"/>
  <c r="S1633" i="4" s="1"/>
  <c r="E1636" i="4"/>
  <c r="N1634" i="4"/>
  <c r="M1634" i="4"/>
  <c r="O1634" i="4" s="1"/>
  <c r="J1635" i="4"/>
  <c r="L1635" i="4"/>
  <c r="L1636" i="4" l="1"/>
  <c r="J1636" i="4"/>
  <c r="M1635" i="4"/>
  <c r="O1635" i="4" s="1"/>
  <c r="N1635" i="4"/>
  <c r="R1634" i="4"/>
  <c r="S1634" i="4" s="1"/>
  <c r="E1637" i="4"/>
  <c r="R1635" i="4" l="1"/>
  <c r="S1635" i="4" s="1"/>
  <c r="L1637" i="4"/>
  <c r="J1637" i="4"/>
  <c r="E1638" i="4"/>
  <c r="N1636" i="4"/>
  <c r="M1636" i="4"/>
  <c r="O1636" i="4" s="1"/>
  <c r="E1639" i="4" l="1"/>
  <c r="M1637" i="4"/>
  <c r="O1637" i="4" s="1"/>
  <c r="N1637" i="4"/>
  <c r="R1636" i="4"/>
  <c r="S1636" i="4" s="1"/>
  <c r="L1638" i="4"/>
  <c r="J1638" i="4"/>
  <c r="R1637" i="4" l="1"/>
  <c r="S1637" i="4" s="1"/>
  <c r="N1638" i="4"/>
  <c r="M1638" i="4"/>
  <c r="O1638" i="4" s="1"/>
  <c r="J1639" i="4"/>
  <c r="L1639" i="4"/>
  <c r="E1640" i="4"/>
  <c r="E1641" i="4" l="1"/>
  <c r="L1640" i="4"/>
  <c r="J1640" i="4"/>
  <c r="M1639" i="4"/>
  <c r="O1639" i="4" s="1"/>
  <c r="N1639" i="4"/>
  <c r="R1638" i="4"/>
  <c r="S1638" i="4" s="1"/>
  <c r="R1639" i="4" l="1"/>
  <c r="S1639" i="4" s="1"/>
  <c r="M1640" i="4"/>
  <c r="O1640" i="4" s="1"/>
  <c r="N1640" i="4"/>
  <c r="L1641" i="4"/>
  <c r="J1641" i="4"/>
  <c r="E1642" i="4"/>
  <c r="R1640" i="4" l="1"/>
  <c r="S1640" i="4" s="1"/>
  <c r="N1641" i="4"/>
  <c r="M1641" i="4"/>
  <c r="O1641" i="4" s="1"/>
  <c r="J1642" i="4"/>
  <c r="L1642" i="4"/>
  <c r="E1643" i="4"/>
  <c r="R1641" i="4" l="1"/>
  <c r="S1641" i="4" s="1"/>
  <c r="L1643" i="4"/>
  <c r="J1643" i="4"/>
  <c r="E1644" i="4"/>
  <c r="M1642" i="4"/>
  <c r="O1642" i="4" s="1"/>
  <c r="N1642" i="4"/>
  <c r="R1642" i="4" l="1"/>
  <c r="S1642" i="4" s="1"/>
  <c r="E1645" i="4"/>
  <c r="L1644" i="4"/>
  <c r="J1644" i="4"/>
  <c r="N1643" i="4"/>
  <c r="M1643" i="4"/>
  <c r="O1643" i="4" s="1"/>
  <c r="L1645" i="4" l="1"/>
  <c r="J1645" i="4"/>
  <c r="R1643" i="4"/>
  <c r="S1643" i="4" s="1"/>
  <c r="N1644" i="4"/>
  <c r="M1644" i="4"/>
  <c r="O1644" i="4" s="1"/>
  <c r="E1646" i="4"/>
  <c r="E1647" i="4" l="1"/>
  <c r="R1644" i="4"/>
  <c r="S1644" i="4" s="1"/>
  <c r="L1646" i="4"/>
  <c r="J1646" i="4"/>
  <c r="N1645" i="4"/>
  <c r="M1645" i="4"/>
  <c r="O1645" i="4" s="1"/>
  <c r="R1645" i="4" l="1"/>
  <c r="S1645" i="4" s="1"/>
  <c r="M1646" i="4"/>
  <c r="O1646" i="4" s="1"/>
  <c r="N1646" i="4"/>
  <c r="L1647" i="4"/>
  <c r="J1647" i="4"/>
  <c r="E1648" i="4"/>
  <c r="J1648" i="4" l="1"/>
  <c r="L1648" i="4"/>
  <c r="E1649" i="4"/>
  <c r="R1646" i="4"/>
  <c r="S1646" i="4" s="1"/>
  <c r="N1647" i="4"/>
  <c r="M1647" i="4"/>
  <c r="O1647" i="4" s="1"/>
  <c r="L1649" i="4" l="1"/>
  <c r="J1649" i="4"/>
  <c r="E1650" i="4"/>
  <c r="M1648" i="4"/>
  <c r="O1648" i="4" s="1"/>
  <c r="N1648" i="4"/>
  <c r="R1647" i="4"/>
  <c r="S1647" i="4" s="1"/>
  <c r="R1648" i="4" l="1"/>
  <c r="S1648" i="4" s="1"/>
  <c r="E1651" i="4"/>
  <c r="J1650" i="4"/>
  <c r="L1650" i="4"/>
  <c r="N1649" i="4"/>
  <c r="M1649" i="4"/>
  <c r="O1649" i="4" s="1"/>
  <c r="R1649" i="4" l="1"/>
  <c r="S1649" i="4" s="1"/>
  <c r="L1651" i="4"/>
  <c r="J1651" i="4"/>
  <c r="E1652" i="4"/>
  <c r="M1650" i="4"/>
  <c r="O1650" i="4" s="1"/>
  <c r="N1650" i="4"/>
  <c r="R1650" i="4" l="1"/>
  <c r="S1650" i="4" s="1"/>
  <c r="J1652" i="4"/>
  <c r="L1652" i="4"/>
  <c r="E1653" i="4"/>
  <c r="M1651" i="4"/>
  <c r="O1651" i="4" s="1"/>
  <c r="N1651" i="4"/>
  <c r="R1651" i="4" s="1"/>
  <c r="S1651" i="4" s="1"/>
  <c r="J1653" i="4" l="1"/>
  <c r="L1653" i="4"/>
  <c r="N1652" i="4"/>
  <c r="M1652" i="4"/>
  <c r="O1652" i="4" s="1"/>
  <c r="E1654" i="4"/>
  <c r="L1654" i="4" l="1"/>
  <c r="J1654" i="4"/>
  <c r="R1652" i="4"/>
  <c r="S1652" i="4" s="1"/>
  <c r="M1653" i="4"/>
  <c r="O1653" i="4" s="1"/>
  <c r="N1653" i="4"/>
  <c r="E1655" i="4"/>
  <c r="R1653" i="4" l="1"/>
  <c r="S1653" i="4" s="1"/>
  <c r="J1655" i="4"/>
  <c r="L1655" i="4"/>
  <c r="E1656" i="4"/>
  <c r="N1654" i="4"/>
  <c r="M1654" i="4"/>
  <c r="O1654" i="4" s="1"/>
  <c r="R1654" i="4" l="1"/>
  <c r="S1654" i="4" s="1"/>
  <c r="E1657" i="4"/>
  <c r="N1655" i="4"/>
  <c r="M1655" i="4"/>
  <c r="O1655" i="4" s="1"/>
  <c r="J1656" i="4"/>
  <c r="L1656" i="4"/>
  <c r="M1656" i="4" l="1"/>
  <c r="O1656" i="4" s="1"/>
  <c r="N1656" i="4"/>
  <c r="R1655" i="4"/>
  <c r="S1655" i="4" s="1"/>
  <c r="L1657" i="4"/>
  <c r="J1657" i="4"/>
  <c r="E1658" i="4"/>
  <c r="E1659" i="4" l="1"/>
  <c r="M1657" i="4"/>
  <c r="O1657" i="4" s="1"/>
  <c r="N1657" i="4"/>
  <c r="J1658" i="4"/>
  <c r="L1658" i="4"/>
  <c r="R1656" i="4"/>
  <c r="S1656" i="4" s="1"/>
  <c r="R1657" i="4" l="1"/>
  <c r="S1657" i="4" s="1"/>
  <c r="L1659" i="4"/>
  <c r="J1659" i="4"/>
  <c r="M1658" i="4"/>
  <c r="O1658" i="4" s="1"/>
  <c r="N1658" i="4"/>
  <c r="R1658" i="4" s="1"/>
  <c r="S1658" i="4" s="1"/>
  <c r="E1660" i="4"/>
  <c r="L1660" i="4" l="1"/>
  <c r="J1660" i="4"/>
  <c r="E1661" i="4"/>
  <c r="N1659" i="4"/>
  <c r="M1659" i="4"/>
  <c r="O1659" i="4" s="1"/>
  <c r="R1659" i="4" l="1"/>
  <c r="S1659" i="4" s="1"/>
  <c r="E1662" i="4"/>
  <c r="J1661" i="4"/>
  <c r="L1661" i="4"/>
  <c r="M1660" i="4"/>
  <c r="O1660" i="4" s="1"/>
  <c r="N1660" i="4"/>
  <c r="R1660" i="4" l="1"/>
  <c r="S1660" i="4" s="1"/>
  <c r="J1662" i="4"/>
  <c r="L1662" i="4"/>
  <c r="M1661" i="4"/>
  <c r="O1661" i="4" s="1"/>
  <c r="N1661" i="4"/>
  <c r="E1663" i="4"/>
  <c r="R1661" i="4" l="1"/>
  <c r="S1661" i="4" s="1"/>
  <c r="J1663" i="4"/>
  <c r="L1663" i="4"/>
  <c r="E1664" i="4"/>
  <c r="N1662" i="4"/>
  <c r="M1662" i="4"/>
  <c r="O1662" i="4" s="1"/>
  <c r="R1662" i="4" l="1"/>
  <c r="S1662" i="4" s="1"/>
  <c r="E1665" i="4"/>
  <c r="N1663" i="4"/>
  <c r="M1663" i="4"/>
  <c r="O1663" i="4" s="1"/>
  <c r="L1664" i="4"/>
  <c r="J1664" i="4"/>
  <c r="M1664" i="4" l="1"/>
  <c r="O1664" i="4" s="1"/>
  <c r="N1664" i="4"/>
  <c r="L1665" i="4"/>
  <c r="J1665" i="4"/>
  <c r="R1663" i="4"/>
  <c r="S1663" i="4" s="1"/>
  <c r="E1666" i="4"/>
  <c r="R1664" i="4" l="1"/>
  <c r="S1664" i="4" s="1"/>
  <c r="E1667" i="4"/>
  <c r="J1666" i="4"/>
  <c r="L1666" i="4"/>
  <c r="M1665" i="4"/>
  <c r="O1665" i="4" s="1"/>
  <c r="N1665" i="4"/>
  <c r="R1665" i="4" l="1"/>
  <c r="S1665" i="4" s="1"/>
  <c r="J1667" i="4"/>
  <c r="L1667" i="4"/>
  <c r="N1666" i="4"/>
  <c r="M1666" i="4"/>
  <c r="O1666" i="4" s="1"/>
  <c r="E1668" i="4"/>
  <c r="N1667" i="4" l="1"/>
  <c r="M1667" i="4"/>
  <c r="O1667" i="4" s="1"/>
  <c r="L1668" i="4"/>
  <c r="J1668" i="4"/>
  <c r="E1669" i="4"/>
  <c r="R1666" i="4"/>
  <c r="S1666" i="4" s="1"/>
  <c r="L1669" i="4" l="1"/>
  <c r="J1669" i="4"/>
  <c r="M1668" i="4"/>
  <c r="O1668" i="4" s="1"/>
  <c r="N1668" i="4"/>
  <c r="E1670" i="4"/>
  <c r="R1667" i="4"/>
  <c r="S1667" i="4" s="1"/>
  <c r="R1668" i="4" l="1"/>
  <c r="S1668" i="4" s="1"/>
  <c r="J1670" i="4"/>
  <c r="L1670" i="4"/>
  <c r="E1671" i="4"/>
  <c r="N1669" i="4"/>
  <c r="M1669" i="4"/>
  <c r="O1669" i="4" s="1"/>
  <c r="R1669" i="4" l="1"/>
  <c r="S1669" i="4" s="1"/>
  <c r="L1671" i="4"/>
  <c r="J1671" i="4"/>
  <c r="E1672" i="4"/>
  <c r="N1670" i="4"/>
  <c r="M1670" i="4"/>
  <c r="O1670" i="4" s="1"/>
  <c r="R1670" i="4" l="1"/>
  <c r="S1670" i="4" s="1"/>
  <c r="E1673" i="4"/>
  <c r="L1672" i="4"/>
  <c r="J1672" i="4"/>
  <c r="N1671" i="4"/>
  <c r="M1671" i="4"/>
  <c r="O1671" i="4" s="1"/>
  <c r="R1671" i="4" l="1"/>
  <c r="S1671" i="4" s="1"/>
  <c r="E1674" i="4"/>
  <c r="N1672" i="4"/>
  <c r="M1672" i="4"/>
  <c r="O1672" i="4" s="1"/>
  <c r="L1673" i="4"/>
  <c r="J1673" i="4"/>
  <c r="R1672" i="4" l="1"/>
  <c r="S1672" i="4" s="1"/>
  <c r="J1674" i="4"/>
  <c r="L1674" i="4"/>
  <c r="M1673" i="4"/>
  <c r="O1673" i="4" s="1"/>
  <c r="N1673" i="4"/>
  <c r="E1675" i="4"/>
  <c r="R1673" i="4" l="1"/>
  <c r="S1673" i="4" s="1"/>
  <c r="L1675" i="4"/>
  <c r="J1675" i="4"/>
  <c r="E1676" i="4"/>
  <c r="M1674" i="4"/>
  <c r="O1674" i="4" s="1"/>
  <c r="N1674" i="4"/>
  <c r="R1674" i="4" l="1"/>
  <c r="S1674" i="4" s="1"/>
  <c r="L1676" i="4"/>
  <c r="J1676" i="4"/>
  <c r="E1677" i="4"/>
  <c r="M1675" i="4"/>
  <c r="O1675" i="4" s="1"/>
  <c r="N1675" i="4"/>
  <c r="R1675" i="4" l="1"/>
  <c r="S1675" i="4" s="1"/>
  <c r="E1678" i="4"/>
  <c r="J1677" i="4"/>
  <c r="L1677" i="4"/>
  <c r="N1676" i="4"/>
  <c r="M1676" i="4"/>
  <c r="O1676" i="4" s="1"/>
  <c r="R1676" i="4" l="1"/>
  <c r="S1676" i="4" s="1"/>
  <c r="M1677" i="4"/>
  <c r="O1677" i="4" s="1"/>
  <c r="N1677" i="4"/>
  <c r="L1678" i="4"/>
  <c r="J1678" i="4"/>
  <c r="E1679" i="4"/>
  <c r="R1677" i="4" l="1"/>
  <c r="S1677" i="4" s="1"/>
  <c r="J1679" i="4"/>
  <c r="L1679" i="4"/>
  <c r="E1680" i="4"/>
  <c r="M1678" i="4"/>
  <c r="O1678" i="4" s="1"/>
  <c r="N1678" i="4"/>
  <c r="E1681" i="4" l="1"/>
  <c r="R1678" i="4"/>
  <c r="S1678" i="4" s="1"/>
  <c r="M1679" i="4"/>
  <c r="O1679" i="4" s="1"/>
  <c r="N1679" i="4"/>
  <c r="L1680" i="4"/>
  <c r="J1680" i="4"/>
  <c r="R1679" i="4" l="1"/>
  <c r="S1679" i="4" s="1"/>
  <c r="N1680" i="4"/>
  <c r="M1680" i="4"/>
  <c r="O1680" i="4" s="1"/>
  <c r="J1681" i="4"/>
  <c r="L1681" i="4"/>
  <c r="E1682" i="4"/>
  <c r="E1683" i="4" l="1"/>
  <c r="L1682" i="4"/>
  <c r="J1682" i="4"/>
  <c r="N1681" i="4"/>
  <c r="M1681" i="4"/>
  <c r="O1681" i="4" s="1"/>
  <c r="R1680" i="4"/>
  <c r="S1680" i="4" s="1"/>
  <c r="R1681" i="4" l="1"/>
  <c r="S1681" i="4" s="1"/>
  <c r="L1683" i="4"/>
  <c r="J1683" i="4"/>
  <c r="M1682" i="4"/>
  <c r="O1682" i="4" s="1"/>
  <c r="N1682" i="4"/>
  <c r="R1682" i="4" s="1"/>
  <c r="S1682" i="4" s="1"/>
  <c r="E1684" i="4"/>
  <c r="L1684" i="4" l="1"/>
  <c r="J1684" i="4"/>
  <c r="E1685" i="4"/>
  <c r="N1683" i="4"/>
  <c r="M1683" i="4"/>
  <c r="O1683" i="4" s="1"/>
  <c r="R1683" i="4" l="1"/>
  <c r="S1683" i="4" s="1"/>
  <c r="L1685" i="4"/>
  <c r="J1685" i="4"/>
  <c r="E1686" i="4"/>
  <c r="N1684" i="4"/>
  <c r="M1684" i="4"/>
  <c r="O1684" i="4" s="1"/>
  <c r="R1684" i="4" l="1"/>
  <c r="S1684" i="4" s="1"/>
  <c r="L1686" i="4"/>
  <c r="J1686" i="4"/>
  <c r="N1685" i="4"/>
  <c r="M1685" i="4"/>
  <c r="O1685" i="4" s="1"/>
  <c r="E1687" i="4"/>
  <c r="E1688" i="4" l="1"/>
  <c r="M1686" i="4"/>
  <c r="O1686" i="4" s="1"/>
  <c r="N1686" i="4"/>
  <c r="L1687" i="4"/>
  <c r="J1687" i="4"/>
  <c r="R1685" i="4"/>
  <c r="S1685" i="4" s="1"/>
  <c r="R1686" i="4" l="1"/>
  <c r="S1686" i="4" s="1"/>
  <c r="M1687" i="4"/>
  <c r="O1687" i="4" s="1"/>
  <c r="N1687" i="4"/>
  <c r="L1688" i="4"/>
  <c r="J1688" i="4"/>
  <c r="E1689" i="4"/>
  <c r="R1687" i="4" l="1"/>
  <c r="S1687" i="4" s="1"/>
  <c r="M1688" i="4"/>
  <c r="O1688" i="4" s="1"/>
  <c r="N1688" i="4"/>
  <c r="L1689" i="4"/>
  <c r="J1689" i="4"/>
  <c r="E1690" i="4"/>
  <c r="R1688" i="4" l="1"/>
  <c r="S1688" i="4" s="1"/>
  <c r="L1690" i="4"/>
  <c r="J1690" i="4"/>
  <c r="M1689" i="4"/>
  <c r="O1689" i="4" s="1"/>
  <c r="N1689" i="4"/>
  <c r="E1691" i="4"/>
  <c r="R1689" i="4" l="1"/>
  <c r="S1689" i="4" s="1"/>
  <c r="L1691" i="4"/>
  <c r="J1691" i="4"/>
  <c r="E1692" i="4"/>
  <c r="N1690" i="4"/>
  <c r="M1690" i="4"/>
  <c r="O1690" i="4" s="1"/>
  <c r="R1690" i="4" l="1"/>
  <c r="S1690" i="4" s="1"/>
  <c r="J1692" i="4"/>
  <c r="L1692" i="4"/>
  <c r="E1693" i="4"/>
  <c r="N1691" i="4"/>
  <c r="M1691" i="4"/>
  <c r="O1691" i="4" s="1"/>
  <c r="L1693" i="4" l="1"/>
  <c r="J1693" i="4"/>
  <c r="M1692" i="4"/>
  <c r="O1692" i="4" s="1"/>
  <c r="N1692" i="4"/>
  <c r="R1692" i="4" s="1"/>
  <c r="S1692" i="4" s="1"/>
  <c r="R1691" i="4"/>
  <c r="S1691" i="4" s="1"/>
  <c r="E1694" i="4"/>
  <c r="E1695" i="4" l="1"/>
  <c r="J1694" i="4"/>
  <c r="L1694" i="4"/>
  <c r="N1693" i="4"/>
  <c r="M1693" i="4"/>
  <c r="O1693" i="4" s="1"/>
  <c r="R1693" i="4" l="1"/>
  <c r="S1693" i="4" s="1"/>
  <c r="J1695" i="4"/>
  <c r="L1695" i="4"/>
  <c r="N1694" i="4"/>
  <c r="M1694" i="4"/>
  <c r="O1694" i="4" s="1"/>
  <c r="E1696" i="4"/>
  <c r="E1697" i="4" l="1"/>
  <c r="R1694" i="4"/>
  <c r="S1694" i="4" s="1"/>
  <c r="M1695" i="4"/>
  <c r="O1695" i="4" s="1"/>
  <c r="N1695" i="4"/>
  <c r="J1696" i="4"/>
  <c r="L1696" i="4"/>
  <c r="R1695" i="4" l="1"/>
  <c r="S1695" i="4" s="1"/>
  <c r="L1697" i="4"/>
  <c r="J1697" i="4"/>
  <c r="N1696" i="4"/>
  <c r="M1696" i="4"/>
  <c r="O1696" i="4" s="1"/>
  <c r="E1698" i="4"/>
  <c r="R1696" i="4" l="1"/>
  <c r="S1696" i="4" s="1"/>
  <c r="L1698" i="4"/>
  <c r="J1698" i="4"/>
  <c r="E1699" i="4"/>
  <c r="N1697" i="4"/>
  <c r="M1697" i="4"/>
  <c r="O1697" i="4" s="1"/>
  <c r="R1697" i="4" l="1"/>
  <c r="S1697" i="4" s="1"/>
  <c r="J1699" i="4"/>
  <c r="L1699" i="4"/>
  <c r="E1700" i="4"/>
  <c r="N1698" i="4"/>
  <c r="M1698" i="4"/>
  <c r="O1698" i="4" s="1"/>
  <c r="R1698" i="4" l="1"/>
  <c r="S1698" i="4" s="1"/>
  <c r="J1700" i="4"/>
  <c r="L1700" i="4"/>
  <c r="E1701" i="4"/>
  <c r="M1699" i="4"/>
  <c r="O1699" i="4" s="1"/>
  <c r="N1699" i="4"/>
  <c r="R1699" i="4" l="1"/>
  <c r="S1699" i="4" s="1"/>
  <c r="L1701" i="4"/>
  <c r="J1701" i="4"/>
  <c r="E1702" i="4"/>
  <c r="M1700" i="4"/>
  <c r="O1700" i="4" s="1"/>
  <c r="N1700" i="4"/>
  <c r="R1700" i="4" l="1"/>
  <c r="S1700" i="4" s="1"/>
  <c r="L1702" i="4"/>
  <c r="J1702" i="4"/>
  <c r="E1703" i="4"/>
  <c r="N1701" i="4"/>
  <c r="M1701" i="4"/>
  <c r="O1701" i="4" s="1"/>
  <c r="R1701" i="4" l="1"/>
  <c r="S1701" i="4" s="1"/>
  <c r="L1703" i="4"/>
  <c r="J1703" i="4"/>
  <c r="E1704" i="4"/>
  <c r="M1702" i="4"/>
  <c r="O1702" i="4" s="1"/>
  <c r="N1702" i="4"/>
  <c r="R1702" i="4" l="1"/>
  <c r="S1702" i="4" s="1"/>
  <c r="J1704" i="4"/>
  <c r="L1704" i="4"/>
  <c r="E1705" i="4"/>
  <c r="M1703" i="4"/>
  <c r="O1703" i="4" s="1"/>
  <c r="N1703" i="4"/>
  <c r="R1703" i="4" l="1"/>
  <c r="S1703" i="4" s="1"/>
  <c r="J1705" i="4"/>
  <c r="L1705" i="4"/>
  <c r="E1706" i="4"/>
  <c r="M1704" i="4"/>
  <c r="O1704" i="4" s="1"/>
  <c r="N1704" i="4"/>
  <c r="R1704" i="4" l="1"/>
  <c r="S1704" i="4" s="1"/>
  <c r="L1706" i="4"/>
  <c r="J1706" i="4"/>
  <c r="E1707" i="4"/>
  <c r="M1705" i="4"/>
  <c r="O1705" i="4" s="1"/>
  <c r="N1705" i="4"/>
  <c r="R1705" i="4" s="1"/>
  <c r="S1705" i="4" s="1"/>
  <c r="J1707" i="4" l="1"/>
  <c r="L1707" i="4"/>
  <c r="E1708" i="4"/>
  <c r="N1706" i="4"/>
  <c r="M1706" i="4"/>
  <c r="O1706" i="4" s="1"/>
  <c r="R1706" i="4" l="1"/>
  <c r="S1706" i="4" s="1"/>
  <c r="E1709" i="4"/>
  <c r="J1708" i="4"/>
  <c r="L1708" i="4"/>
  <c r="M1707" i="4"/>
  <c r="O1707" i="4" s="1"/>
  <c r="N1707" i="4"/>
  <c r="R1707" i="4" l="1"/>
  <c r="S1707" i="4" s="1"/>
  <c r="N1708" i="4"/>
  <c r="M1708" i="4"/>
  <c r="O1708" i="4" s="1"/>
  <c r="J1709" i="4"/>
  <c r="L1709" i="4"/>
  <c r="E1710" i="4"/>
  <c r="L1710" i="4" l="1"/>
  <c r="J1710" i="4"/>
  <c r="N1709" i="4"/>
  <c r="M1709" i="4"/>
  <c r="O1709" i="4" s="1"/>
  <c r="E1711" i="4"/>
  <c r="R1708" i="4"/>
  <c r="S1708" i="4" s="1"/>
  <c r="E1712" i="4" l="1"/>
  <c r="R1709" i="4"/>
  <c r="S1709" i="4" s="1"/>
  <c r="L1711" i="4"/>
  <c r="J1711" i="4"/>
  <c r="N1710" i="4"/>
  <c r="M1710" i="4"/>
  <c r="O1710" i="4" s="1"/>
  <c r="R1710" i="4" l="1"/>
  <c r="S1710" i="4" s="1"/>
  <c r="M1711" i="4"/>
  <c r="O1711" i="4" s="1"/>
  <c r="N1711" i="4"/>
  <c r="J1712" i="4"/>
  <c r="L1712" i="4"/>
  <c r="E1713" i="4"/>
  <c r="R1711" i="4" l="1"/>
  <c r="S1711" i="4" s="1"/>
  <c r="N1712" i="4"/>
  <c r="M1712" i="4"/>
  <c r="O1712" i="4" s="1"/>
  <c r="J1713" i="4"/>
  <c r="L1713" i="4"/>
  <c r="E1714" i="4"/>
  <c r="L1714" i="4" l="1"/>
  <c r="J1714" i="4"/>
  <c r="E1715" i="4"/>
  <c r="M1713" i="4"/>
  <c r="O1713" i="4" s="1"/>
  <c r="N1713" i="4"/>
  <c r="R1712" i="4"/>
  <c r="S1712" i="4" s="1"/>
  <c r="R1713" i="4" l="1"/>
  <c r="S1713" i="4" s="1"/>
  <c r="L1715" i="4"/>
  <c r="J1715" i="4"/>
  <c r="E1716" i="4"/>
  <c r="N1714" i="4"/>
  <c r="M1714" i="4"/>
  <c r="O1714" i="4" s="1"/>
  <c r="R1714" i="4" l="1"/>
  <c r="S1714" i="4" s="1"/>
  <c r="E1717" i="4"/>
  <c r="J1716" i="4"/>
  <c r="L1716" i="4"/>
  <c r="N1715" i="4"/>
  <c r="M1715" i="4"/>
  <c r="O1715" i="4" s="1"/>
  <c r="N1716" i="4" l="1"/>
  <c r="M1716" i="4"/>
  <c r="O1716" i="4" s="1"/>
  <c r="J1717" i="4"/>
  <c r="L1717" i="4"/>
  <c r="R1715" i="4"/>
  <c r="S1715" i="4" s="1"/>
  <c r="E1718" i="4"/>
  <c r="J1718" i="4" l="1"/>
  <c r="L1718" i="4"/>
  <c r="E1719" i="4"/>
  <c r="N1717" i="4"/>
  <c r="M1717" i="4"/>
  <c r="O1717" i="4" s="1"/>
  <c r="R1716" i="4"/>
  <c r="S1716" i="4" s="1"/>
  <c r="R1717" i="4" l="1"/>
  <c r="S1717" i="4" s="1"/>
  <c r="E1720" i="4"/>
  <c r="M1718" i="4"/>
  <c r="O1718" i="4" s="1"/>
  <c r="N1718" i="4"/>
  <c r="L1719" i="4"/>
  <c r="J1719" i="4"/>
  <c r="R1718" i="4" l="1"/>
  <c r="S1718" i="4" s="1"/>
  <c r="J1720" i="4"/>
  <c r="L1720" i="4"/>
  <c r="N1719" i="4"/>
  <c r="M1719" i="4"/>
  <c r="O1719" i="4" s="1"/>
  <c r="E1721" i="4"/>
  <c r="E1722" i="4" l="1"/>
  <c r="R1719" i="4"/>
  <c r="S1719" i="4" s="1"/>
  <c r="L1721" i="4"/>
  <c r="J1721" i="4"/>
  <c r="N1720" i="4"/>
  <c r="M1720" i="4"/>
  <c r="O1720" i="4" s="1"/>
  <c r="R1720" i="4" l="1"/>
  <c r="S1720" i="4" s="1"/>
  <c r="M1721" i="4"/>
  <c r="O1721" i="4" s="1"/>
  <c r="N1721" i="4"/>
  <c r="J1722" i="4"/>
  <c r="L1722" i="4"/>
  <c r="E1723" i="4"/>
  <c r="E1724" i="4" l="1"/>
  <c r="L1723" i="4"/>
  <c r="J1723" i="4"/>
  <c r="M1722" i="4"/>
  <c r="O1722" i="4" s="1"/>
  <c r="N1722" i="4"/>
  <c r="R1721" i="4"/>
  <c r="S1721" i="4" s="1"/>
  <c r="R1722" i="4" l="1"/>
  <c r="S1722" i="4" s="1"/>
  <c r="M1723" i="4"/>
  <c r="O1723" i="4" s="1"/>
  <c r="N1723" i="4"/>
  <c r="L1724" i="4"/>
  <c r="J1724" i="4"/>
  <c r="E1725" i="4"/>
  <c r="L1725" i="4" l="1"/>
  <c r="J1725" i="4"/>
  <c r="E1726" i="4"/>
  <c r="M1724" i="4"/>
  <c r="O1724" i="4" s="1"/>
  <c r="N1724" i="4"/>
  <c r="R1723" i="4"/>
  <c r="S1723" i="4" s="1"/>
  <c r="R1724" i="4" l="1"/>
  <c r="S1724" i="4" s="1"/>
  <c r="J1726" i="4"/>
  <c r="L1726" i="4"/>
  <c r="E1727" i="4"/>
  <c r="N1725" i="4"/>
  <c r="M1725" i="4"/>
  <c r="O1725" i="4" s="1"/>
  <c r="L1727" i="4" l="1"/>
  <c r="J1727" i="4"/>
  <c r="E1728" i="4"/>
  <c r="M1726" i="4"/>
  <c r="O1726" i="4" s="1"/>
  <c r="N1726" i="4"/>
  <c r="R1725" i="4"/>
  <c r="S1725" i="4" s="1"/>
  <c r="J1728" i="4" l="1"/>
  <c r="L1728" i="4"/>
  <c r="E1729" i="4"/>
  <c r="N1727" i="4"/>
  <c r="M1727" i="4"/>
  <c r="O1727" i="4" s="1"/>
  <c r="R1726" i="4"/>
  <c r="S1726" i="4" s="1"/>
  <c r="R1727" i="4" l="1"/>
  <c r="S1727" i="4" s="1"/>
  <c r="J1729" i="4"/>
  <c r="L1729" i="4"/>
  <c r="E1730" i="4"/>
  <c r="N1728" i="4"/>
  <c r="M1728" i="4"/>
  <c r="O1728" i="4" s="1"/>
  <c r="R1728" i="4" l="1"/>
  <c r="S1728" i="4" s="1"/>
  <c r="L1730" i="4"/>
  <c r="J1730" i="4"/>
  <c r="E1731" i="4"/>
  <c r="M1729" i="4"/>
  <c r="O1729" i="4" s="1"/>
  <c r="N1729" i="4"/>
  <c r="R1729" i="4" l="1"/>
  <c r="S1729" i="4" s="1"/>
  <c r="L1731" i="4"/>
  <c r="J1731" i="4"/>
  <c r="E1732" i="4"/>
  <c r="N1730" i="4"/>
  <c r="M1730" i="4"/>
  <c r="O1730" i="4" s="1"/>
  <c r="R1730" i="4" l="1"/>
  <c r="S1730" i="4" s="1"/>
  <c r="L1732" i="4"/>
  <c r="J1732" i="4"/>
  <c r="E1733" i="4"/>
  <c r="N1731" i="4"/>
  <c r="M1731" i="4"/>
  <c r="O1731" i="4" s="1"/>
  <c r="E1734" i="4" l="1"/>
  <c r="N1732" i="4"/>
  <c r="M1732" i="4"/>
  <c r="O1732" i="4" s="1"/>
  <c r="R1731" i="4"/>
  <c r="S1731" i="4" s="1"/>
  <c r="J1733" i="4"/>
  <c r="L1733" i="4"/>
  <c r="R1732" i="4" l="1"/>
  <c r="S1732" i="4" s="1"/>
  <c r="J1734" i="4"/>
  <c r="L1734" i="4"/>
  <c r="N1733" i="4"/>
  <c r="M1733" i="4"/>
  <c r="O1733" i="4" s="1"/>
  <c r="E1735" i="4"/>
  <c r="E1736" i="4" l="1"/>
  <c r="R1733" i="4"/>
  <c r="S1733" i="4" s="1"/>
  <c r="M1734" i="4"/>
  <c r="O1734" i="4" s="1"/>
  <c r="N1734" i="4"/>
  <c r="J1735" i="4"/>
  <c r="L1735" i="4"/>
  <c r="R1734" i="4" l="1"/>
  <c r="S1734" i="4" s="1"/>
  <c r="L1736" i="4"/>
  <c r="J1736" i="4"/>
  <c r="M1735" i="4"/>
  <c r="O1735" i="4" s="1"/>
  <c r="N1735" i="4"/>
  <c r="E1737" i="4"/>
  <c r="R1735" i="4" l="1"/>
  <c r="S1735" i="4" s="1"/>
  <c r="E1738" i="4"/>
  <c r="L1737" i="4"/>
  <c r="J1737" i="4"/>
  <c r="M1736" i="4"/>
  <c r="O1736" i="4" s="1"/>
  <c r="N1736" i="4"/>
  <c r="R1736" i="4" l="1"/>
  <c r="S1736" i="4" s="1"/>
  <c r="M1737" i="4"/>
  <c r="O1737" i="4" s="1"/>
  <c r="N1737" i="4"/>
  <c r="R1737" i="4" s="1"/>
  <c r="S1737" i="4" s="1"/>
  <c r="L1738" i="4"/>
  <c r="J1738" i="4"/>
  <c r="E1739" i="4"/>
  <c r="L1739" i="4" l="1"/>
  <c r="J1739" i="4"/>
  <c r="E1740" i="4"/>
  <c r="N1738" i="4"/>
  <c r="M1738" i="4"/>
  <c r="O1738" i="4" s="1"/>
  <c r="R1738" i="4" l="1"/>
  <c r="S1738" i="4" s="1"/>
  <c r="J1740" i="4"/>
  <c r="L1740" i="4"/>
  <c r="E1741" i="4"/>
  <c r="N1739" i="4"/>
  <c r="M1739" i="4"/>
  <c r="O1739" i="4" s="1"/>
  <c r="R1739" i="4" l="1"/>
  <c r="S1739" i="4" s="1"/>
  <c r="L1741" i="4"/>
  <c r="J1741" i="4"/>
  <c r="E1742" i="4"/>
  <c r="M1740" i="4"/>
  <c r="O1740" i="4" s="1"/>
  <c r="N1740" i="4"/>
  <c r="R1740" i="4" l="1"/>
  <c r="S1740" i="4" s="1"/>
  <c r="L1742" i="4"/>
  <c r="J1742" i="4"/>
  <c r="E1743" i="4"/>
  <c r="M1741" i="4"/>
  <c r="O1741" i="4" s="1"/>
  <c r="N1741" i="4"/>
  <c r="R1741" i="4" l="1"/>
  <c r="S1741" i="4" s="1"/>
  <c r="J1743" i="4"/>
  <c r="L1743" i="4"/>
  <c r="E1744" i="4"/>
  <c r="M1742" i="4"/>
  <c r="O1742" i="4" s="1"/>
  <c r="N1742" i="4"/>
  <c r="R1742" i="4" l="1"/>
  <c r="S1742" i="4" s="1"/>
  <c r="E1745" i="4"/>
  <c r="M1743" i="4"/>
  <c r="O1743" i="4" s="1"/>
  <c r="N1743" i="4"/>
  <c r="J1744" i="4"/>
  <c r="L1744" i="4"/>
  <c r="R1743" i="4" l="1"/>
  <c r="S1743" i="4" s="1"/>
  <c r="N1744" i="4"/>
  <c r="M1744" i="4"/>
  <c r="O1744" i="4" s="1"/>
  <c r="L1745" i="4"/>
  <c r="J1745" i="4"/>
  <c r="E1746" i="4"/>
  <c r="R1744" i="4" l="1"/>
  <c r="S1744" i="4" s="1"/>
  <c r="L1746" i="4"/>
  <c r="J1746" i="4"/>
  <c r="M1745" i="4"/>
  <c r="O1745" i="4" s="1"/>
  <c r="N1745" i="4"/>
  <c r="E1747" i="4"/>
  <c r="R1745" i="4" l="1"/>
  <c r="S1745" i="4" s="1"/>
  <c r="J1747" i="4"/>
  <c r="L1747" i="4"/>
  <c r="E1748" i="4"/>
  <c r="M1746" i="4"/>
  <c r="O1746" i="4" s="1"/>
  <c r="N1746" i="4"/>
  <c r="R1746" i="4" l="1"/>
  <c r="S1746" i="4" s="1"/>
  <c r="E1749" i="4"/>
  <c r="L1748" i="4"/>
  <c r="J1748" i="4"/>
  <c r="N1747" i="4"/>
  <c r="M1747" i="4"/>
  <c r="O1747" i="4" s="1"/>
  <c r="R1747" i="4" l="1"/>
  <c r="S1747" i="4" s="1"/>
  <c r="M1748" i="4"/>
  <c r="O1748" i="4" s="1"/>
  <c r="N1748" i="4"/>
  <c r="L1749" i="4"/>
  <c r="J1749" i="4"/>
  <c r="E1750" i="4"/>
  <c r="R1748" i="4" l="1"/>
  <c r="S1748" i="4" s="1"/>
  <c r="E1751" i="4"/>
  <c r="L1750" i="4"/>
  <c r="J1750" i="4"/>
  <c r="M1749" i="4"/>
  <c r="O1749" i="4" s="1"/>
  <c r="N1749" i="4"/>
  <c r="R1749" i="4" l="1"/>
  <c r="S1749" i="4" s="1"/>
  <c r="N1750" i="4"/>
  <c r="M1750" i="4"/>
  <c r="O1750" i="4" s="1"/>
  <c r="J1751" i="4"/>
  <c r="L1751" i="4"/>
  <c r="E1752" i="4"/>
  <c r="E1753" i="4" l="1"/>
  <c r="J1752" i="4"/>
  <c r="L1752" i="4"/>
  <c r="N1751" i="4"/>
  <c r="M1751" i="4"/>
  <c r="O1751" i="4" s="1"/>
  <c r="R1750" i="4"/>
  <c r="S1750" i="4" s="1"/>
  <c r="R1751" i="4" l="1"/>
  <c r="S1751" i="4" s="1"/>
  <c r="M1752" i="4"/>
  <c r="O1752" i="4" s="1"/>
  <c r="N1752" i="4"/>
  <c r="L1753" i="4"/>
  <c r="J1753" i="4"/>
  <c r="E1754" i="4"/>
  <c r="R1752" i="4" l="1"/>
  <c r="S1752" i="4" s="1"/>
  <c r="M1753" i="4"/>
  <c r="O1753" i="4" s="1"/>
  <c r="N1753" i="4"/>
  <c r="J1754" i="4"/>
  <c r="L1754" i="4"/>
  <c r="E1755" i="4"/>
  <c r="R1753" i="4" l="1"/>
  <c r="S1753" i="4" s="1"/>
  <c r="L1755" i="4"/>
  <c r="J1755" i="4"/>
  <c r="M1754" i="4"/>
  <c r="O1754" i="4" s="1"/>
  <c r="N1754" i="4"/>
  <c r="E1756" i="4"/>
  <c r="R1754" i="4" l="1"/>
  <c r="S1754" i="4" s="1"/>
  <c r="E1757" i="4"/>
  <c r="J1756" i="4"/>
  <c r="L1756" i="4"/>
  <c r="M1755" i="4"/>
  <c r="O1755" i="4" s="1"/>
  <c r="N1755" i="4"/>
  <c r="R1755" i="4" l="1"/>
  <c r="S1755" i="4" s="1"/>
  <c r="L1757" i="4"/>
  <c r="J1757" i="4"/>
  <c r="M1756" i="4"/>
  <c r="O1756" i="4" s="1"/>
  <c r="N1756" i="4"/>
  <c r="E1758" i="4"/>
  <c r="R1756" i="4" l="1"/>
  <c r="S1756" i="4" s="1"/>
  <c r="J1758" i="4"/>
  <c r="L1758" i="4"/>
  <c r="E1759" i="4"/>
  <c r="N1757" i="4"/>
  <c r="M1757" i="4"/>
  <c r="O1757" i="4" s="1"/>
  <c r="R1757" i="4" l="1"/>
  <c r="S1757" i="4" s="1"/>
  <c r="E1760" i="4"/>
  <c r="L1759" i="4"/>
  <c r="J1759" i="4"/>
  <c r="M1758" i="4"/>
  <c r="O1758" i="4" s="1"/>
  <c r="N1758" i="4"/>
  <c r="R1758" i="4" s="1"/>
  <c r="S1758" i="4" s="1"/>
  <c r="J1760" i="4" l="1"/>
  <c r="L1760" i="4"/>
  <c r="M1759" i="4"/>
  <c r="O1759" i="4" s="1"/>
  <c r="N1759" i="4"/>
  <c r="E1761" i="4"/>
  <c r="R1759" i="4" l="1"/>
  <c r="S1759" i="4" s="1"/>
  <c r="J1761" i="4"/>
  <c r="L1761" i="4"/>
  <c r="E1762" i="4"/>
  <c r="N1760" i="4"/>
  <c r="M1760" i="4"/>
  <c r="O1760" i="4" s="1"/>
  <c r="R1760" i="4" l="1"/>
  <c r="S1760" i="4" s="1"/>
  <c r="J1762" i="4"/>
  <c r="L1762" i="4"/>
  <c r="E1763" i="4"/>
  <c r="N1761" i="4"/>
  <c r="M1761" i="4"/>
  <c r="O1761" i="4" s="1"/>
  <c r="R1761" i="4" l="1"/>
  <c r="S1761" i="4" s="1"/>
  <c r="L1763" i="4"/>
  <c r="J1763" i="4"/>
  <c r="E1764" i="4"/>
  <c r="N1762" i="4"/>
  <c r="M1762" i="4"/>
  <c r="O1762" i="4" s="1"/>
  <c r="R1762" i="4" l="1"/>
  <c r="S1762" i="4" s="1"/>
  <c r="J1764" i="4"/>
  <c r="L1764" i="4"/>
  <c r="E1765" i="4"/>
  <c r="N1763" i="4"/>
  <c r="M1763" i="4"/>
  <c r="O1763" i="4" s="1"/>
  <c r="R1763" i="4" l="1"/>
  <c r="S1763" i="4" s="1"/>
  <c r="L1765" i="4"/>
  <c r="J1765" i="4"/>
  <c r="E1766" i="4"/>
  <c r="N1764" i="4"/>
  <c r="M1764" i="4"/>
  <c r="O1764" i="4" s="1"/>
  <c r="R1764" i="4" l="1"/>
  <c r="S1764" i="4" s="1"/>
  <c r="L1766" i="4"/>
  <c r="J1766" i="4"/>
  <c r="E1767" i="4"/>
  <c r="N1765" i="4"/>
  <c r="M1765" i="4"/>
  <c r="O1765" i="4" s="1"/>
  <c r="R1765" i="4" l="1"/>
  <c r="S1765" i="4" s="1"/>
  <c r="L1767" i="4"/>
  <c r="J1767" i="4"/>
  <c r="E1768" i="4"/>
  <c r="M1766" i="4"/>
  <c r="O1766" i="4" s="1"/>
  <c r="N1766" i="4"/>
  <c r="R1766" i="4" l="1"/>
  <c r="S1766" i="4" s="1"/>
  <c r="J1768" i="4"/>
  <c r="L1768" i="4"/>
  <c r="E1769" i="4"/>
  <c r="M1767" i="4"/>
  <c r="O1767" i="4" s="1"/>
  <c r="N1767" i="4"/>
  <c r="R1767" i="4" l="1"/>
  <c r="S1767" i="4" s="1"/>
  <c r="J1769" i="4"/>
  <c r="L1769" i="4"/>
  <c r="E1770" i="4"/>
  <c r="M1768" i="4"/>
  <c r="O1768" i="4" s="1"/>
  <c r="N1768" i="4"/>
  <c r="R1768" i="4" l="1"/>
  <c r="S1768" i="4" s="1"/>
  <c r="J1770" i="4"/>
  <c r="L1770" i="4"/>
  <c r="E1771" i="4"/>
  <c r="M1769" i="4"/>
  <c r="O1769" i="4" s="1"/>
  <c r="N1769" i="4"/>
  <c r="R1769" i="4" l="1"/>
  <c r="S1769" i="4" s="1"/>
  <c r="E1772" i="4"/>
  <c r="N1770" i="4"/>
  <c r="M1770" i="4"/>
  <c r="O1770" i="4" s="1"/>
  <c r="L1771" i="4"/>
  <c r="J1771" i="4"/>
  <c r="R1770" i="4" l="1"/>
  <c r="S1770" i="4" s="1"/>
  <c r="L1772" i="4"/>
  <c r="J1772" i="4"/>
  <c r="E1773" i="4"/>
  <c r="N1771" i="4"/>
  <c r="M1771" i="4"/>
  <c r="O1771" i="4" s="1"/>
  <c r="R1771" i="4" l="1"/>
  <c r="S1771" i="4" s="1"/>
  <c r="E1774" i="4"/>
  <c r="L1773" i="4"/>
  <c r="J1773" i="4"/>
  <c r="M1772" i="4"/>
  <c r="O1772" i="4" s="1"/>
  <c r="N1772" i="4"/>
  <c r="R1772" i="4" l="1"/>
  <c r="S1772" i="4" s="1"/>
  <c r="M1773" i="4"/>
  <c r="O1773" i="4" s="1"/>
  <c r="N1773" i="4"/>
  <c r="J1774" i="4"/>
  <c r="L1774" i="4"/>
  <c r="E1775" i="4"/>
  <c r="R1773" i="4" l="1"/>
  <c r="S1773" i="4" s="1"/>
  <c r="E1776" i="4"/>
  <c r="L1775" i="4"/>
  <c r="J1775" i="4"/>
  <c r="M1774" i="4"/>
  <c r="O1774" i="4" s="1"/>
  <c r="N1774" i="4"/>
  <c r="R1774" i="4" l="1"/>
  <c r="S1774" i="4" s="1"/>
  <c r="M1775" i="4"/>
  <c r="O1775" i="4" s="1"/>
  <c r="N1775" i="4"/>
  <c r="L1776" i="4"/>
  <c r="J1776" i="4"/>
  <c r="E1777" i="4"/>
  <c r="R1775" i="4" l="1"/>
  <c r="S1775" i="4" s="1"/>
  <c r="N1776" i="4"/>
  <c r="M1776" i="4"/>
  <c r="O1776" i="4" s="1"/>
  <c r="L1777" i="4"/>
  <c r="J1777" i="4"/>
  <c r="E1778" i="4"/>
  <c r="J1778" i="4" l="1"/>
  <c r="L1778" i="4"/>
  <c r="E1779" i="4"/>
  <c r="N1777" i="4"/>
  <c r="M1777" i="4"/>
  <c r="O1777" i="4" s="1"/>
  <c r="R1776" i="4"/>
  <c r="S1776" i="4" s="1"/>
  <c r="R1777" i="4" l="1"/>
  <c r="S1777" i="4" s="1"/>
  <c r="J1779" i="4"/>
  <c r="L1779" i="4"/>
  <c r="E1780" i="4"/>
  <c r="M1778" i="4"/>
  <c r="O1778" i="4" s="1"/>
  <c r="N1778" i="4"/>
  <c r="R1778" i="4" l="1"/>
  <c r="S1778" i="4" s="1"/>
  <c r="J1780" i="4"/>
  <c r="L1780" i="4"/>
  <c r="E1781" i="4"/>
  <c r="M1779" i="4"/>
  <c r="O1779" i="4" s="1"/>
  <c r="N1779" i="4"/>
  <c r="R1779" i="4" l="1"/>
  <c r="S1779" i="4" s="1"/>
  <c r="J1781" i="4"/>
  <c r="L1781" i="4"/>
  <c r="E1782" i="4"/>
  <c r="M1780" i="4"/>
  <c r="O1780" i="4" s="1"/>
  <c r="N1780" i="4"/>
  <c r="R1780" i="4" l="1"/>
  <c r="S1780" i="4" s="1"/>
  <c r="J1782" i="4"/>
  <c r="L1782" i="4"/>
  <c r="M1781" i="4"/>
  <c r="O1781" i="4" s="1"/>
  <c r="N1781" i="4"/>
  <c r="E1783" i="4"/>
  <c r="R1781" i="4" l="1"/>
  <c r="S1781" i="4" s="1"/>
  <c r="L1783" i="4"/>
  <c r="J1783" i="4"/>
  <c r="E1784" i="4"/>
  <c r="N1782" i="4"/>
  <c r="M1782" i="4"/>
  <c r="O1782" i="4" s="1"/>
  <c r="R1782" i="4" l="1"/>
  <c r="S1782" i="4" s="1"/>
  <c r="L1784" i="4"/>
  <c r="J1784" i="4"/>
  <c r="E1785" i="4"/>
  <c r="N1783" i="4"/>
  <c r="M1783" i="4"/>
  <c r="O1783" i="4" s="1"/>
  <c r="R1783" i="4" l="1"/>
  <c r="S1783" i="4" s="1"/>
  <c r="J1785" i="4"/>
  <c r="L1785" i="4"/>
  <c r="E1786" i="4"/>
  <c r="N1784" i="4"/>
  <c r="M1784" i="4"/>
  <c r="O1784" i="4" s="1"/>
  <c r="R1784" i="4" l="1"/>
  <c r="S1784" i="4" s="1"/>
  <c r="E1787" i="4"/>
  <c r="J1786" i="4"/>
  <c r="L1786" i="4"/>
  <c r="N1785" i="4"/>
  <c r="M1785" i="4"/>
  <c r="O1785" i="4" s="1"/>
  <c r="R1785" i="4" l="1"/>
  <c r="S1785" i="4" s="1"/>
  <c r="N1786" i="4"/>
  <c r="M1786" i="4"/>
  <c r="O1786" i="4" s="1"/>
  <c r="L1787" i="4"/>
  <c r="J1787" i="4"/>
  <c r="E1788" i="4"/>
  <c r="R1786" i="4" l="1"/>
  <c r="S1786" i="4" s="1"/>
  <c r="L1788" i="4"/>
  <c r="J1788" i="4"/>
  <c r="E1789" i="4"/>
  <c r="N1787" i="4"/>
  <c r="M1787" i="4"/>
  <c r="O1787" i="4" s="1"/>
  <c r="R1787" i="4" l="1"/>
  <c r="S1787" i="4" s="1"/>
  <c r="J1789" i="4"/>
  <c r="L1789" i="4"/>
  <c r="E1790" i="4"/>
  <c r="M1788" i="4"/>
  <c r="O1788" i="4" s="1"/>
  <c r="N1788" i="4"/>
  <c r="R1788" i="4" l="1"/>
  <c r="S1788" i="4" s="1"/>
  <c r="J1790" i="4"/>
  <c r="L1790" i="4"/>
  <c r="E1791" i="4"/>
  <c r="M1789" i="4"/>
  <c r="O1789" i="4" s="1"/>
  <c r="N1789" i="4"/>
  <c r="R1789" i="4" l="1"/>
  <c r="S1789" i="4" s="1"/>
  <c r="E1792" i="4"/>
  <c r="J1791" i="4"/>
  <c r="L1791" i="4"/>
  <c r="M1790" i="4"/>
  <c r="O1790" i="4" s="1"/>
  <c r="N1790" i="4"/>
  <c r="R1790" i="4" l="1"/>
  <c r="S1790" i="4" s="1"/>
  <c r="J1792" i="4"/>
  <c r="L1792" i="4"/>
  <c r="M1791" i="4"/>
  <c r="O1791" i="4" s="1"/>
  <c r="N1791" i="4"/>
  <c r="R1791" i="4" s="1"/>
  <c r="S1791" i="4" s="1"/>
  <c r="E1793" i="4"/>
  <c r="J1793" i="4" l="1"/>
  <c r="L1793" i="4"/>
  <c r="E1794" i="4"/>
  <c r="M1792" i="4"/>
  <c r="O1792" i="4" s="1"/>
  <c r="N1792" i="4"/>
  <c r="R1792" i="4" s="1"/>
  <c r="S1792" i="4" s="1"/>
  <c r="J1794" i="4" l="1"/>
  <c r="L1794" i="4"/>
  <c r="E1795" i="4"/>
  <c r="M1793" i="4"/>
  <c r="O1793" i="4" s="1"/>
  <c r="N1793" i="4"/>
  <c r="R1793" i="4" l="1"/>
  <c r="S1793" i="4" s="1"/>
  <c r="E1796" i="4"/>
  <c r="L1795" i="4"/>
  <c r="J1795" i="4"/>
  <c r="N1794" i="4"/>
  <c r="M1794" i="4"/>
  <c r="O1794" i="4" s="1"/>
  <c r="R1794" i="4" l="1"/>
  <c r="S1794" i="4" s="1"/>
  <c r="N1795" i="4"/>
  <c r="M1795" i="4"/>
  <c r="O1795" i="4" s="1"/>
  <c r="L1796" i="4"/>
  <c r="J1796" i="4"/>
  <c r="E1797" i="4"/>
  <c r="L1797" i="4" l="1"/>
  <c r="J1797" i="4"/>
  <c r="E1798" i="4"/>
  <c r="R1795" i="4"/>
  <c r="S1795" i="4" s="1"/>
  <c r="M1796" i="4"/>
  <c r="O1796" i="4" s="1"/>
  <c r="N1796" i="4"/>
  <c r="R1796" i="4" l="1"/>
  <c r="S1796" i="4" s="1"/>
  <c r="J1798" i="4"/>
  <c r="L1798" i="4"/>
  <c r="E1799" i="4"/>
  <c r="N1797" i="4"/>
  <c r="M1797" i="4"/>
  <c r="O1797" i="4" s="1"/>
  <c r="R1797" i="4" l="1"/>
  <c r="S1797" i="4" s="1"/>
  <c r="E1800" i="4"/>
  <c r="M1798" i="4"/>
  <c r="O1798" i="4" s="1"/>
  <c r="N1798" i="4"/>
  <c r="J1799" i="4"/>
  <c r="L1799" i="4"/>
  <c r="R1798" i="4" l="1"/>
  <c r="S1798" i="4" s="1"/>
  <c r="J1800" i="4"/>
  <c r="L1800" i="4"/>
  <c r="M1799" i="4"/>
  <c r="O1799" i="4" s="1"/>
  <c r="N1799" i="4"/>
  <c r="E1801" i="4"/>
  <c r="R1799" i="4" l="1"/>
  <c r="S1799" i="4" s="1"/>
  <c r="L1801" i="4"/>
  <c r="J1801" i="4"/>
  <c r="E1802" i="4"/>
  <c r="N1800" i="4"/>
  <c r="M1800" i="4"/>
  <c r="O1800" i="4" s="1"/>
  <c r="R1800" i="4" l="1"/>
  <c r="S1800" i="4" s="1"/>
  <c r="E1803" i="4"/>
  <c r="J1802" i="4"/>
  <c r="L1802" i="4"/>
  <c r="N1801" i="4"/>
  <c r="M1801" i="4"/>
  <c r="O1801" i="4" s="1"/>
  <c r="R1801" i="4" l="1"/>
  <c r="S1801" i="4" s="1"/>
  <c r="L1803" i="4"/>
  <c r="J1803" i="4"/>
  <c r="M1802" i="4"/>
  <c r="O1802" i="4" s="1"/>
  <c r="N1802" i="4"/>
  <c r="E1804" i="4"/>
  <c r="R1802" i="4" l="1"/>
  <c r="S1802" i="4" s="1"/>
  <c r="E1805" i="4"/>
  <c r="J1804" i="4"/>
  <c r="L1804" i="4"/>
  <c r="M1803" i="4"/>
  <c r="O1803" i="4" s="1"/>
  <c r="N1803" i="4"/>
  <c r="R1803" i="4" l="1"/>
  <c r="S1803" i="4" s="1"/>
  <c r="M1804" i="4"/>
  <c r="O1804" i="4" s="1"/>
  <c r="N1804" i="4"/>
  <c r="J1805" i="4"/>
  <c r="L1805" i="4"/>
  <c r="E1806" i="4"/>
  <c r="R1804" i="4" l="1"/>
  <c r="S1804" i="4" s="1"/>
  <c r="L1806" i="4"/>
  <c r="J1806" i="4"/>
  <c r="M1805" i="4"/>
  <c r="O1805" i="4" s="1"/>
  <c r="N1805" i="4"/>
  <c r="E1807" i="4"/>
  <c r="R1805" i="4" l="1"/>
  <c r="S1805" i="4" s="1"/>
  <c r="J1807" i="4"/>
  <c r="L1807" i="4"/>
  <c r="E1808" i="4"/>
  <c r="N1806" i="4"/>
  <c r="M1806" i="4"/>
  <c r="O1806" i="4" s="1"/>
  <c r="R1806" i="4" l="1"/>
  <c r="S1806" i="4" s="1"/>
  <c r="E1809" i="4"/>
  <c r="L1808" i="4"/>
  <c r="J1808" i="4"/>
  <c r="N1807" i="4"/>
  <c r="M1807" i="4"/>
  <c r="O1807" i="4" s="1"/>
  <c r="L1809" i="4" l="1"/>
  <c r="J1809" i="4"/>
  <c r="R1807" i="4"/>
  <c r="S1807" i="4" s="1"/>
  <c r="M1808" i="4"/>
  <c r="O1808" i="4" s="1"/>
  <c r="N1808" i="4"/>
  <c r="R1808" i="4" s="1"/>
  <c r="S1808" i="4" s="1"/>
  <c r="E1810" i="4"/>
  <c r="E1811" i="4" l="1"/>
  <c r="L1810" i="4"/>
  <c r="J1810" i="4"/>
  <c r="M1809" i="4"/>
  <c r="O1809" i="4" s="1"/>
  <c r="N1809" i="4"/>
  <c r="R1809" i="4" l="1"/>
  <c r="S1809" i="4" s="1"/>
  <c r="N1810" i="4"/>
  <c r="M1810" i="4"/>
  <c r="O1810" i="4" s="1"/>
  <c r="L1811" i="4"/>
  <c r="J1811" i="4"/>
  <c r="E1812" i="4"/>
  <c r="R1810" i="4" l="1"/>
  <c r="S1810" i="4" s="1"/>
  <c r="M1811" i="4"/>
  <c r="O1811" i="4" s="1"/>
  <c r="N1811" i="4"/>
  <c r="J1812" i="4"/>
  <c r="L1812" i="4"/>
  <c r="E1813" i="4"/>
  <c r="R1811" i="4" l="1"/>
  <c r="S1811" i="4" s="1"/>
  <c r="L1813" i="4"/>
  <c r="J1813" i="4"/>
  <c r="M1812" i="4"/>
  <c r="O1812" i="4" s="1"/>
  <c r="N1812" i="4"/>
  <c r="E1814" i="4"/>
  <c r="R1812" i="4" l="1"/>
  <c r="S1812" i="4" s="1"/>
  <c r="L1814" i="4"/>
  <c r="J1814" i="4"/>
  <c r="E1815" i="4"/>
  <c r="M1813" i="4"/>
  <c r="O1813" i="4" s="1"/>
  <c r="N1813" i="4"/>
  <c r="R1813" i="4" l="1"/>
  <c r="S1813" i="4" s="1"/>
  <c r="E1816" i="4"/>
  <c r="J1815" i="4"/>
  <c r="L1815" i="4"/>
  <c r="M1814" i="4"/>
  <c r="O1814" i="4" s="1"/>
  <c r="N1814" i="4"/>
  <c r="R1814" i="4" l="1"/>
  <c r="S1814" i="4" s="1"/>
  <c r="J1816" i="4"/>
  <c r="L1816" i="4"/>
  <c r="N1815" i="4"/>
  <c r="M1815" i="4"/>
  <c r="O1815" i="4" s="1"/>
  <c r="E1817" i="4"/>
  <c r="E1818" i="4" l="1"/>
  <c r="L1817" i="4"/>
  <c r="J1817" i="4"/>
  <c r="R1815" i="4"/>
  <c r="S1815" i="4" s="1"/>
  <c r="M1816" i="4"/>
  <c r="O1816" i="4" s="1"/>
  <c r="N1816" i="4"/>
  <c r="R1816" i="4" l="1"/>
  <c r="S1816" i="4" s="1"/>
  <c r="M1817" i="4"/>
  <c r="O1817" i="4" s="1"/>
  <c r="N1817" i="4"/>
  <c r="L1818" i="4"/>
  <c r="J1818" i="4"/>
  <c r="E1819" i="4"/>
  <c r="R1817" i="4" l="1"/>
  <c r="S1817" i="4" s="1"/>
  <c r="N1818" i="4"/>
  <c r="M1818" i="4"/>
  <c r="O1818" i="4" s="1"/>
  <c r="E1820" i="4"/>
  <c r="J1819" i="4"/>
  <c r="L1819" i="4"/>
  <c r="E1821" i="4" l="1"/>
  <c r="N1819" i="4"/>
  <c r="M1819" i="4"/>
  <c r="O1819" i="4" s="1"/>
  <c r="L1820" i="4"/>
  <c r="J1820" i="4"/>
  <c r="R1818" i="4"/>
  <c r="S1818" i="4" s="1"/>
  <c r="M1820" i="4" l="1"/>
  <c r="O1820" i="4" s="1"/>
  <c r="N1820" i="4"/>
  <c r="R1819" i="4"/>
  <c r="S1819" i="4" s="1"/>
  <c r="J1821" i="4"/>
  <c r="L1821" i="4"/>
  <c r="E1822" i="4"/>
  <c r="R1820" i="4" l="1"/>
  <c r="S1820" i="4" s="1"/>
  <c r="E1823" i="4"/>
  <c r="J1822" i="4"/>
  <c r="L1822" i="4"/>
  <c r="N1821" i="4"/>
  <c r="M1821" i="4"/>
  <c r="O1821" i="4" s="1"/>
  <c r="R1821" i="4" l="1"/>
  <c r="S1821" i="4" s="1"/>
  <c r="M1822" i="4"/>
  <c r="O1822" i="4" s="1"/>
  <c r="N1822" i="4"/>
  <c r="J1823" i="4"/>
  <c r="L1823" i="4"/>
  <c r="E1824" i="4"/>
  <c r="J1824" i="4" l="1"/>
  <c r="L1824" i="4"/>
  <c r="E1825" i="4"/>
  <c r="N1823" i="4"/>
  <c r="M1823" i="4"/>
  <c r="O1823" i="4" s="1"/>
  <c r="R1822" i="4"/>
  <c r="S1822" i="4" s="1"/>
  <c r="R1823" i="4" l="1"/>
  <c r="S1823" i="4" s="1"/>
  <c r="J1825" i="4"/>
  <c r="L1825" i="4"/>
  <c r="E1826" i="4"/>
  <c r="N1824" i="4"/>
  <c r="M1824" i="4"/>
  <c r="O1824" i="4" s="1"/>
  <c r="R1824" i="4" l="1"/>
  <c r="S1824" i="4" s="1"/>
  <c r="E1827" i="4"/>
  <c r="N1825" i="4"/>
  <c r="M1825" i="4"/>
  <c r="O1825" i="4" s="1"/>
  <c r="L1826" i="4"/>
  <c r="J1826" i="4"/>
  <c r="R1825" i="4" l="1"/>
  <c r="S1825" i="4" s="1"/>
  <c r="N1826" i="4"/>
  <c r="M1826" i="4"/>
  <c r="O1826" i="4" s="1"/>
  <c r="L1827" i="4"/>
  <c r="J1827" i="4"/>
  <c r="E1828" i="4"/>
  <c r="E1829" i="4" l="1"/>
  <c r="N1827" i="4"/>
  <c r="M1827" i="4"/>
  <c r="O1827" i="4" s="1"/>
  <c r="L1828" i="4"/>
  <c r="J1828" i="4"/>
  <c r="R1826" i="4"/>
  <c r="S1826" i="4" s="1"/>
  <c r="M1828" i="4" l="1"/>
  <c r="O1828" i="4" s="1"/>
  <c r="N1828" i="4"/>
  <c r="R1827" i="4"/>
  <c r="S1827" i="4" s="1"/>
  <c r="J1829" i="4"/>
  <c r="L1829" i="4"/>
  <c r="E1830" i="4"/>
  <c r="R1828" i="4" l="1"/>
  <c r="S1828" i="4" s="1"/>
  <c r="L1830" i="4"/>
  <c r="J1830" i="4"/>
  <c r="E1831" i="4"/>
  <c r="N1829" i="4"/>
  <c r="M1829" i="4"/>
  <c r="O1829" i="4" s="1"/>
  <c r="R1829" i="4" l="1"/>
  <c r="S1829" i="4" s="1"/>
  <c r="L1831" i="4"/>
  <c r="J1831" i="4"/>
  <c r="E1832" i="4"/>
  <c r="M1830" i="4"/>
  <c r="O1830" i="4" s="1"/>
  <c r="N1830" i="4"/>
  <c r="R1830" i="4" l="1"/>
  <c r="S1830" i="4" s="1"/>
  <c r="J1832" i="4"/>
  <c r="L1832" i="4"/>
  <c r="E1833" i="4"/>
  <c r="M1831" i="4"/>
  <c r="O1831" i="4" s="1"/>
  <c r="N1831" i="4"/>
  <c r="R1831" i="4" l="1"/>
  <c r="S1831" i="4" s="1"/>
  <c r="E1834" i="4"/>
  <c r="J1833" i="4"/>
  <c r="L1833" i="4"/>
  <c r="M1832" i="4"/>
  <c r="O1832" i="4" s="1"/>
  <c r="N1832" i="4"/>
  <c r="R1832" i="4" l="1"/>
  <c r="S1832" i="4" s="1"/>
  <c r="N1833" i="4"/>
  <c r="M1833" i="4"/>
  <c r="O1833" i="4" s="1"/>
  <c r="L1834" i="4"/>
  <c r="J1834" i="4"/>
  <c r="E1835" i="4"/>
  <c r="L1835" i="4" l="1"/>
  <c r="J1835" i="4"/>
  <c r="M1834" i="4"/>
  <c r="O1834" i="4" s="1"/>
  <c r="N1834" i="4"/>
  <c r="E1836" i="4"/>
  <c r="R1833" i="4"/>
  <c r="S1833" i="4" s="1"/>
  <c r="R1834" i="4" l="1"/>
  <c r="S1834" i="4" s="1"/>
  <c r="J1836" i="4"/>
  <c r="L1836" i="4"/>
  <c r="E1837" i="4"/>
  <c r="N1835" i="4"/>
  <c r="M1835" i="4"/>
  <c r="O1835" i="4" s="1"/>
  <c r="R1835" i="4" l="1"/>
  <c r="S1835" i="4" s="1"/>
  <c r="E1838" i="4"/>
  <c r="L1837" i="4"/>
  <c r="J1837" i="4"/>
  <c r="N1836" i="4"/>
  <c r="M1836" i="4"/>
  <c r="O1836" i="4" s="1"/>
  <c r="R1836" i="4" l="1"/>
  <c r="S1836" i="4" s="1"/>
  <c r="L1838" i="4"/>
  <c r="J1838" i="4"/>
  <c r="M1837" i="4"/>
  <c r="O1837" i="4" s="1"/>
  <c r="N1837" i="4"/>
  <c r="R1837" i="4" s="1"/>
  <c r="S1837" i="4" s="1"/>
  <c r="E1839" i="4"/>
  <c r="J1839" i="4" l="1"/>
  <c r="L1839" i="4"/>
  <c r="E1840" i="4"/>
  <c r="M1838" i="4"/>
  <c r="O1838" i="4" s="1"/>
  <c r="N1838" i="4"/>
  <c r="E1841" i="4" l="1"/>
  <c r="R1838" i="4"/>
  <c r="S1838" i="4" s="1"/>
  <c r="L1840" i="4"/>
  <c r="J1840" i="4"/>
  <c r="N1839" i="4"/>
  <c r="M1839" i="4"/>
  <c r="O1839" i="4" s="1"/>
  <c r="R1839" i="4" l="1"/>
  <c r="S1839" i="4" s="1"/>
  <c r="L1841" i="4"/>
  <c r="J1841" i="4"/>
  <c r="N1840" i="4"/>
  <c r="M1840" i="4"/>
  <c r="O1840" i="4" s="1"/>
  <c r="E1842" i="4"/>
  <c r="E1843" i="4" l="1"/>
  <c r="R1840" i="4"/>
  <c r="S1840" i="4" s="1"/>
  <c r="J1842" i="4"/>
  <c r="L1842" i="4"/>
  <c r="N1841" i="4"/>
  <c r="M1841" i="4"/>
  <c r="O1841" i="4" s="1"/>
  <c r="J1843" i="4" l="1"/>
  <c r="L1843" i="4"/>
  <c r="R1841" i="4"/>
  <c r="S1841" i="4" s="1"/>
  <c r="N1842" i="4"/>
  <c r="M1842" i="4"/>
  <c r="O1842" i="4" s="1"/>
  <c r="E1844" i="4"/>
  <c r="L1844" i="4" l="1"/>
  <c r="J1844" i="4"/>
  <c r="E1845" i="4"/>
  <c r="R1842" i="4"/>
  <c r="S1842" i="4" s="1"/>
  <c r="N1843" i="4"/>
  <c r="M1843" i="4"/>
  <c r="O1843" i="4" s="1"/>
  <c r="R1843" i="4" l="1"/>
  <c r="S1843" i="4" s="1"/>
  <c r="J1845" i="4"/>
  <c r="L1845" i="4"/>
  <c r="E1846" i="4"/>
  <c r="N1844" i="4"/>
  <c r="M1844" i="4"/>
  <c r="O1844" i="4" s="1"/>
  <c r="R1844" i="4" l="1"/>
  <c r="S1844" i="4" s="1"/>
  <c r="J1846" i="4"/>
  <c r="L1846" i="4"/>
  <c r="M1845" i="4"/>
  <c r="O1845" i="4" s="1"/>
  <c r="N1845" i="4"/>
  <c r="E1847" i="4"/>
  <c r="R1845" i="4" l="1"/>
  <c r="S1845" i="4" s="1"/>
  <c r="E1848" i="4"/>
  <c r="N1846" i="4"/>
  <c r="M1846" i="4"/>
  <c r="O1846" i="4" s="1"/>
  <c r="J1847" i="4"/>
  <c r="L1847" i="4"/>
  <c r="N1847" i="4" l="1"/>
  <c r="M1847" i="4"/>
  <c r="O1847" i="4" s="1"/>
  <c r="R1846" i="4"/>
  <c r="S1846" i="4" s="1"/>
  <c r="J1848" i="4"/>
  <c r="L1848" i="4"/>
  <c r="E1849" i="4"/>
  <c r="J1849" i="4" l="1"/>
  <c r="L1849" i="4"/>
  <c r="E1850" i="4"/>
  <c r="N1848" i="4"/>
  <c r="M1848" i="4"/>
  <c r="O1848" i="4" s="1"/>
  <c r="R1847" i="4"/>
  <c r="S1847" i="4" s="1"/>
  <c r="R1848" i="4" l="1"/>
  <c r="S1848" i="4" s="1"/>
  <c r="J1850" i="4"/>
  <c r="L1850" i="4"/>
  <c r="E1851" i="4"/>
  <c r="N1849" i="4"/>
  <c r="M1849" i="4"/>
  <c r="O1849" i="4" s="1"/>
  <c r="R1849" i="4" l="1"/>
  <c r="S1849" i="4" s="1"/>
  <c r="J1851" i="4"/>
  <c r="L1851" i="4"/>
  <c r="E1852" i="4"/>
  <c r="N1850" i="4"/>
  <c r="M1850" i="4"/>
  <c r="O1850" i="4" s="1"/>
  <c r="J1852" i="4" l="1"/>
  <c r="L1852" i="4"/>
  <c r="R1850" i="4"/>
  <c r="S1850" i="4" s="1"/>
  <c r="N1851" i="4"/>
  <c r="M1851" i="4"/>
  <c r="O1851" i="4" s="1"/>
  <c r="E1853" i="4"/>
  <c r="L1853" i="4" l="1"/>
  <c r="J1853" i="4"/>
  <c r="E1854" i="4"/>
  <c r="M1852" i="4"/>
  <c r="O1852" i="4" s="1"/>
  <c r="N1852" i="4"/>
  <c r="R1851" i="4"/>
  <c r="S1851" i="4" s="1"/>
  <c r="R1852" i="4" l="1"/>
  <c r="S1852" i="4" s="1"/>
  <c r="L1854" i="4"/>
  <c r="J1854" i="4"/>
  <c r="E1855" i="4"/>
  <c r="M1853" i="4"/>
  <c r="O1853" i="4" s="1"/>
  <c r="N1853" i="4"/>
  <c r="J1855" i="4" l="1"/>
  <c r="L1855" i="4"/>
  <c r="E1856" i="4"/>
  <c r="R1853" i="4"/>
  <c r="S1853" i="4" s="1"/>
  <c r="M1854" i="4"/>
  <c r="O1854" i="4" s="1"/>
  <c r="N1854" i="4"/>
  <c r="R1854" i="4" l="1"/>
  <c r="S1854" i="4" s="1"/>
  <c r="L1856" i="4"/>
  <c r="J1856" i="4"/>
  <c r="E1857" i="4"/>
  <c r="M1855" i="4"/>
  <c r="O1855" i="4" s="1"/>
  <c r="N1855" i="4"/>
  <c r="R1855" i="4" l="1"/>
  <c r="S1855" i="4" s="1"/>
  <c r="E1858" i="4"/>
  <c r="J1857" i="4"/>
  <c r="L1857" i="4"/>
  <c r="N1856" i="4"/>
  <c r="M1856" i="4"/>
  <c r="O1856" i="4" s="1"/>
  <c r="R1856" i="4" l="1"/>
  <c r="S1856" i="4" s="1"/>
  <c r="M1857" i="4"/>
  <c r="O1857" i="4" s="1"/>
  <c r="N1857" i="4"/>
  <c r="J1858" i="4"/>
  <c r="L1858" i="4"/>
  <c r="E1859" i="4"/>
  <c r="R1857" i="4" l="1"/>
  <c r="S1857" i="4" s="1"/>
  <c r="L1859" i="4"/>
  <c r="J1859" i="4"/>
  <c r="N1858" i="4"/>
  <c r="M1858" i="4"/>
  <c r="O1858" i="4" s="1"/>
  <c r="E1860" i="4"/>
  <c r="L1860" i="4" l="1"/>
  <c r="J1860" i="4"/>
  <c r="R1858" i="4"/>
  <c r="S1858" i="4" s="1"/>
  <c r="E1861" i="4"/>
  <c r="N1859" i="4"/>
  <c r="M1859" i="4"/>
  <c r="O1859" i="4" s="1"/>
  <c r="J1861" i="4" l="1"/>
  <c r="L1861" i="4"/>
  <c r="E1862" i="4"/>
  <c r="R1859" i="4"/>
  <c r="S1859" i="4" s="1"/>
  <c r="M1860" i="4"/>
  <c r="O1860" i="4" s="1"/>
  <c r="N1860" i="4"/>
  <c r="R1860" i="4" l="1"/>
  <c r="S1860" i="4" s="1"/>
  <c r="M1861" i="4"/>
  <c r="O1861" i="4" s="1"/>
  <c r="N1861" i="4"/>
  <c r="J1862" i="4"/>
  <c r="L1862" i="4"/>
  <c r="E1863" i="4"/>
  <c r="R1861" i="4" l="1"/>
  <c r="S1861" i="4" s="1"/>
  <c r="M1862" i="4"/>
  <c r="O1862" i="4" s="1"/>
  <c r="N1862" i="4"/>
  <c r="J1863" i="4"/>
  <c r="L1863" i="4"/>
  <c r="E1864" i="4"/>
  <c r="R1862" i="4" l="1"/>
  <c r="S1862" i="4" s="1"/>
  <c r="M1863" i="4"/>
  <c r="O1863" i="4" s="1"/>
  <c r="N1863" i="4"/>
  <c r="J1864" i="4"/>
  <c r="L1864" i="4"/>
  <c r="E1865" i="4"/>
  <c r="R1863" i="4" l="1"/>
  <c r="S1863" i="4" s="1"/>
  <c r="L1865" i="4"/>
  <c r="J1865" i="4"/>
  <c r="E1866" i="4"/>
  <c r="M1864" i="4"/>
  <c r="O1864" i="4" s="1"/>
  <c r="N1864" i="4"/>
  <c r="R1864" i="4" l="1"/>
  <c r="S1864" i="4" s="1"/>
  <c r="E1867" i="4"/>
  <c r="L1866" i="4"/>
  <c r="J1866" i="4"/>
  <c r="M1865" i="4"/>
  <c r="O1865" i="4" s="1"/>
  <c r="N1865" i="4"/>
  <c r="J1867" i="4" l="1"/>
  <c r="L1867" i="4"/>
  <c r="R1865" i="4"/>
  <c r="S1865" i="4" s="1"/>
  <c r="N1866" i="4"/>
  <c r="M1866" i="4"/>
  <c r="O1866" i="4" s="1"/>
  <c r="E1868" i="4"/>
  <c r="J1868" i="4" l="1"/>
  <c r="L1868" i="4"/>
  <c r="E1869" i="4"/>
  <c r="R1866" i="4"/>
  <c r="S1866" i="4" s="1"/>
  <c r="M1867" i="4"/>
  <c r="O1867" i="4" s="1"/>
  <c r="N1867" i="4"/>
  <c r="R1867" i="4" l="1"/>
  <c r="S1867" i="4" s="1"/>
  <c r="J1869" i="4"/>
  <c r="L1869" i="4"/>
  <c r="E1870" i="4"/>
  <c r="M1868" i="4"/>
  <c r="O1868" i="4" s="1"/>
  <c r="N1868" i="4"/>
  <c r="R1868" i="4" l="1"/>
  <c r="S1868" i="4" s="1"/>
  <c r="E1871" i="4"/>
  <c r="M1869" i="4"/>
  <c r="O1869" i="4" s="1"/>
  <c r="N1869" i="4"/>
  <c r="J1870" i="4"/>
  <c r="L1870" i="4"/>
  <c r="R1869" i="4" l="1"/>
  <c r="S1869" i="4" s="1"/>
  <c r="L1871" i="4"/>
  <c r="J1871" i="4"/>
  <c r="M1870" i="4"/>
  <c r="O1870" i="4" s="1"/>
  <c r="N1870" i="4"/>
  <c r="R1870" i="4" s="1"/>
  <c r="S1870" i="4" s="1"/>
  <c r="E1872" i="4"/>
  <c r="E1873" i="4" l="1"/>
  <c r="J1872" i="4"/>
  <c r="L1872" i="4"/>
  <c r="N1871" i="4"/>
  <c r="M1871" i="4"/>
  <c r="O1871" i="4" s="1"/>
  <c r="R1871" i="4" l="1"/>
  <c r="S1871" i="4" s="1"/>
  <c r="M1872" i="4"/>
  <c r="O1872" i="4" s="1"/>
  <c r="N1872" i="4"/>
  <c r="J1873" i="4"/>
  <c r="L1873" i="4"/>
  <c r="E1874" i="4"/>
  <c r="J1874" i="4" l="1"/>
  <c r="L1874" i="4"/>
  <c r="E1875" i="4"/>
  <c r="M1873" i="4"/>
  <c r="O1873" i="4" s="1"/>
  <c r="N1873" i="4"/>
  <c r="R1872" i="4"/>
  <c r="S1872" i="4" s="1"/>
  <c r="R1873" i="4" l="1"/>
  <c r="S1873" i="4" s="1"/>
  <c r="N1874" i="4"/>
  <c r="M1874" i="4"/>
  <c r="O1874" i="4" s="1"/>
  <c r="J1875" i="4"/>
  <c r="L1875" i="4"/>
  <c r="E1876" i="4"/>
  <c r="J1876" i="4" l="1"/>
  <c r="L1876" i="4"/>
  <c r="N1875" i="4"/>
  <c r="M1875" i="4"/>
  <c r="O1875" i="4" s="1"/>
  <c r="E1877" i="4"/>
  <c r="R1874" i="4"/>
  <c r="S1874" i="4" s="1"/>
  <c r="E1878" i="4" l="1"/>
  <c r="R1875" i="4"/>
  <c r="S1875" i="4" s="1"/>
  <c r="L1877" i="4"/>
  <c r="J1877" i="4"/>
  <c r="N1876" i="4"/>
  <c r="M1876" i="4"/>
  <c r="O1876" i="4" s="1"/>
  <c r="R1876" i="4" l="1"/>
  <c r="S1876" i="4" s="1"/>
  <c r="M1877" i="4"/>
  <c r="O1877" i="4" s="1"/>
  <c r="N1877" i="4"/>
  <c r="J1878" i="4"/>
  <c r="L1878" i="4"/>
  <c r="E1879" i="4"/>
  <c r="R1877" i="4" l="1"/>
  <c r="S1877" i="4" s="1"/>
  <c r="J1879" i="4"/>
  <c r="L1879" i="4"/>
  <c r="N1878" i="4"/>
  <c r="M1878" i="4"/>
  <c r="O1878" i="4" s="1"/>
  <c r="E1880" i="4"/>
  <c r="L1880" i="4" l="1"/>
  <c r="J1880" i="4"/>
  <c r="E1881" i="4"/>
  <c r="R1878" i="4"/>
  <c r="S1878" i="4" s="1"/>
  <c r="N1879" i="4"/>
  <c r="M1879" i="4"/>
  <c r="O1879" i="4" s="1"/>
  <c r="J1881" i="4" l="1"/>
  <c r="L1881" i="4"/>
  <c r="R1879" i="4"/>
  <c r="S1879" i="4" s="1"/>
  <c r="E1882" i="4"/>
  <c r="M1880" i="4"/>
  <c r="O1880" i="4" s="1"/>
  <c r="N1880" i="4"/>
  <c r="R1880" i="4" l="1"/>
  <c r="S1880" i="4" s="1"/>
  <c r="E1883" i="4"/>
  <c r="L1882" i="4"/>
  <c r="J1882" i="4"/>
  <c r="N1881" i="4"/>
  <c r="M1881" i="4"/>
  <c r="O1881" i="4" s="1"/>
  <c r="R1881" i="4" l="1"/>
  <c r="S1881" i="4" s="1"/>
  <c r="N1882" i="4"/>
  <c r="M1882" i="4"/>
  <c r="O1882" i="4" s="1"/>
  <c r="L1883" i="4"/>
  <c r="J1883" i="4"/>
  <c r="E1884" i="4"/>
  <c r="N1883" i="4" l="1"/>
  <c r="M1883" i="4"/>
  <c r="O1883" i="4" s="1"/>
  <c r="R1882" i="4"/>
  <c r="S1882" i="4" s="1"/>
  <c r="J1884" i="4"/>
  <c r="L1884" i="4"/>
  <c r="E1885" i="4"/>
  <c r="L1885" i="4" l="1"/>
  <c r="J1885" i="4"/>
  <c r="E1886" i="4"/>
  <c r="M1884" i="4"/>
  <c r="O1884" i="4" s="1"/>
  <c r="N1884" i="4"/>
  <c r="R1884" i="4" s="1"/>
  <c r="S1884" i="4" s="1"/>
  <c r="R1883" i="4"/>
  <c r="S1883" i="4" s="1"/>
  <c r="L1886" i="4" l="1"/>
  <c r="J1886" i="4"/>
  <c r="E1887" i="4"/>
  <c r="N1885" i="4"/>
  <c r="M1885" i="4"/>
  <c r="O1885" i="4" s="1"/>
  <c r="R1885" i="4" l="1"/>
  <c r="S1885" i="4" s="1"/>
  <c r="L1887" i="4"/>
  <c r="J1887" i="4"/>
  <c r="E1888" i="4"/>
  <c r="M1886" i="4"/>
  <c r="O1886" i="4" s="1"/>
  <c r="N1886" i="4"/>
  <c r="R1886" i="4" l="1"/>
  <c r="S1886" i="4" s="1"/>
  <c r="E1889" i="4"/>
  <c r="L1888" i="4"/>
  <c r="J1888" i="4"/>
  <c r="N1887" i="4"/>
  <c r="M1887" i="4"/>
  <c r="O1887" i="4" s="1"/>
  <c r="R1887" i="4" l="1"/>
  <c r="S1887" i="4" s="1"/>
  <c r="M1888" i="4"/>
  <c r="O1888" i="4" s="1"/>
  <c r="N1888" i="4"/>
  <c r="L1889" i="4"/>
  <c r="J1889" i="4"/>
  <c r="E1890" i="4"/>
  <c r="R1888" i="4" l="1"/>
  <c r="S1888" i="4" s="1"/>
  <c r="J1890" i="4"/>
  <c r="L1890" i="4"/>
  <c r="N1889" i="4"/>
  <c r="M1889" i="4"/>
  <c r="O1889" i="4" s="1"/>
  <c r="E1891" i="4"/>
  <c r="E1892" i="4" l="1"/>
  <c r="R1889" i="4"/>
  <c r="S1889" i="4" s="1"/>
  <c r="L1891" i="4"/>
  <c r="J1891" i="4"/>
  <c r="N1890" i="4"/>
  <c r="M1890" i="4"/>
  <c r="O1890" i="4" s="1"/>
  <c r="R1890" i="4" l="1"/>
  <c r="S1890" i="4" s="1"/>
  <c r="M1891" i="4"/>
  <c r="O1891" i="4" s="1"/>
  <c r="N1891" i="4"/>
  <c r="J1892" i="4"/>
  <c r="L1892" i="4"/>
  <c r="E1893" i="4"/>
  <c r="L1893" i="4" l="1"/>
  <c r="J1893" i="4"/>
  <c r="E1894" i="4"/>
  <c r="N1892" i="4"/>
  <c r="M1892" i="4"/>
  <c r="O1892" i="4" s="1"/>
  <c r="R1891" i="4"/>
  <c r="S1891" i="4" s="1"/>
  <c r="R1892" i="4" l="1"/>
  <c r="S1892" i="4" s="1"/>
  <c r="J1894" i="4"/>
  <c r="L1894" i="4"/>
  <c r="E1895" i="4"/>
  <c r="N1893" i="4"/>
  <c r="M1893" i="4"/>
  <c r="O1893" i="4" s="1"/>
  <c r="R1893" i="4" l="1"/>
  <c r="S1893" i="4" s="1"/>
  <c r="L1895" i="4"/>
  <c r="J1895" i="4"/>
  <c r="E1896" i="4"/>
  <c r="N1894" i="4"/>
  <c r="M1894" i="4"/>
  <c r="O1894" i="4" s="1"/>
  <c r="R1894" i="4" l="1"/>
  <c r="S1894" i="4" s="1"/>
  <c r="L1896" i="4"/>
  <c r="J1896" i="4"/>
  <c r="E1897" i="4"/>
  <c r="N1895" i="4"/>
  <c r="M1895" i="4"/>
  <c r="O1895" i="4" s="1"/>
  <c r="R1895" i="4" l="1"/>
  <c r="S1895" i="4" s="1"/>
  <c r="J1897" i="4"/>
  <c r="L1897" i="4"/>
  <c r="E1898" i="4"/>
  <c r="N1896" i="4"/>
  <c r="M1896" i="4"/>
  <c r="O1896" i="4" s="1"/>
  <c r="R1896" i="4" l="1"/>
  <c r="S1896" i="4" s="1"/>
  <c r="J1898" i="4"/>
  <c r="L1898" i="4"/>
  <c r="E1899" i="4"/>
  <c r="M1897" i="4"/>
  <c r="O1897" i="4" s="1"/>
  <c r="N1897" i="4"/>
  <c r="R1897" i="4" l="1"/>
  <c r="S1897" i="4" s="1"/>
  <c r="J1899" i="4"/>
  <c r="L1899" i="4"/>
  <c r="E1900" i="4"/>
  <c r="N1898" i="4"/>
  <c r="M1898" i="4"/>
  <c r="O1898" i="4" s="1"/>
  <c r="L1900" i="4" l="1"/>
  <c r="J1900" i="4"/>
  <c r="E1901" i="4"/>
  <c r="R1898" i="4"/>
  <c r="S1898" i="4" s="1"/>
  <c r="N1899" i="4"/>
  <c r="M1899" i="4"/>
  <c r="O1899" i="4" s="1"/>
  <c r="R1899" i="4" l="1"/>
  <c r="S1899" i="4" s="1"/>
  <c r="J1901" i="4"/>
  <c r="L1901" i="4"/>
  <c r="E1902" i="4"/>
  <c r="N1900" i="4"/>
  <c r="M1900" i="4"/>
  <c r="O1900" i="4" s="1"/>
  <c r="R1900" i="4" l="1"/>
  <c r="S1900" i="4" s="1"/>
  <c r="J1902" i="4"/>
  <c r="L1902" i="4"/>
  <c r="E1903" i="4"/>
  <c r="M1901" i="4"/>
  <c r="O1901" i="4" s="1"/>
  <c r="N1901" i="4"/>
  <c r="R1901" i="4" l="1"/>
  <c r="S1901" i="4" s="1"/>
  <c r="L1903" i="4"/>
  <c r="J1903" i="4"/>
  <c r="E1904" i="4"/>
  <c r="N1902" i="4"/>
  <c r="M1902" i="4"/>
  <c r="O1902" i="4" s="1"/>
  <c r="R1902" i="4" l="1"/>
  <c r="S1902" i="4" s="1"/>
  <c r="L1904" i="4"/>
  <c r="J1904" i="4"/>
  <c r="E1905" i="4"/>
  <c r="N1903" i="4"/>
  <c r="M1903" i="4"/>
  <c r="O1903" i="4" s="1"/>
  <c r="R1903" i="4" l="1"/>
  <c r="S1903" i="4" s="1"/>
  <c r="J1905" i="4"/>
  <c r="L1905" i="4"/>
  <c r="E1906" i="4"/>
  <c r="N1904" i="4"/>
  <c r="M1904" i="4"/>
  <c r="O1904" i="4" s="1"/>
  <c r="R1904" i="4" l="1"/>
  <c r="S1904" i="4" s="1"/>
  <c r="J1906" i="4"/>
  <c r="L1906" i="4"/>
  <c r="E1907" i="4"/>
  <c r="M1905" i="4"/>
  <c r="O1905" i="4" s="1"/>
  <c r="N1905" i="4"/>
  <c r="R1905" i="4" l="1"/>
  <c r="S1905" i="4" s="1"/>
  <c r="J1907" i="4"/>
  <c r="L1907" i="4"/>
  <c r="E1908" i="4"/>
  <c r="M1906" i="4"/>
  <c r="O1906" i="4" s="1"/>
  <c r="N1906" i="4"/>
  <c r="R1906" i="4" l="1"/>
  <c r="S1906" i="4" s="1"/>
  <c r="J1908" i="4"/>
  <c r="L1908" i="4"/>
  <c r="E1909" i="4"/>
  <c r="M1907" i="4"/>
  <c r="O1907" i="4" s="1"/>
  <c r="N1907" i="4"/>
  <c r="R1907" i="4" l="1"/>
  <c r="S1907" i="4" s="1"/>
  <c r="E1910" i="4"/>
  <c r="L1909" i="4"/>
  <c r="J1909" i="4"/>
  <c r="N1908" i="4"/>
  <c r="M1908" i="4"/>
  <c r="O1908" i="4" s="1"/>
  <c r="M1909" i="4" l="1"/>
  <c r="O1909" i="4" s="1"/>
  <c r="N1909" i="4"/>
  <c r="R1908" i="4"/>
  <c r="S1908" i="4" s="1"/>
  <c r="L1910" i="4"/>
  <c r="J1910" i="4"/>
  <c r="E1911" i="4"/>
  <c r="R1909" i="4" l="1"/>
  <c r="S1909" i="4" s="1"/>
  <c r="J1911" i="4"/>
  <c r="L1911" i="4"/>
  <c r="E1912" i="4"/>
  <c r="N1910" i="4"/>
  <c r="M1910" i="4"/>
  <c r="O1910" i="4" s="1"/>
  <c r="R1910" i="4" l="1"/>
  <c r="S1910" i="4" s="1"/>
  <c r="E1913" i="4"/>
  <c r="J1912" i="4"/>
  <c r="L1912" i="4"/>
  <c r="N1911" i="4"/>
  <c r="M1911" i="4"/>
  <c r="O1911" i="4" s="1"/>
  <c r="N1912" i="4" l="1"/>
  <c r="M1912" i="4"/>
  <c r="O1912" i="4" s="1"/>
  <c r="R1911" i="4"/>
  <c r="S1911" i="4" s="1"/>
  <c r="L1913" i="4"/>
  <c r="J1913" i="4"/>
  <c r="E1914" i="4"/>
  <c r="L1914" i="4" l="1"/>
  <c r="J1914" i="4"/>
  <c r="E1915" i="4"/>
  <c r="M1913" i="4"/>
  <c r="O1913" i="4" s="1"/>
  <c r="N1913" i="4"/>
  <c r="R1912" i="4"/>
  <c r="S1912" i="4" s="1"/>
  <c r="R1913" i="4" l="1"/>
  <c r="S1913" i="4" s="1"/>
  <c r="J1915" i="4"/>
  <c r="L1915" i="4"/>
  <c r="E1916" i="4"/>
  <c r="N1914" i="4"/>
  <c r="M1914" i="4"/>
  <c r="O1914" i="4" s="1"/>
  <c r="R1914" i="4" l="1"/>
  <c r="S1914" i="4" s="1"/>
  <c r="J1916" i="4"/>
  <c r="L1916" i="4"/>
  <c r="E1917" i="4"/>
  <c r="N1915" i="4"/>
  <c r="M1915" i="4"/>
  <c r="O1915" i="4" s="1"/>
  <c r="R1915" i="4" l="1"/>
  <c r="S1915" i="4" s="1"/>
  <c r="J1917" i="4"/>
  <c r="L1917" i="4"/>
  <c r="E1918" i="4"/>
  <c r="M1916" i="4"/>
  <c r="O1916" i="4" s="1"/>
  <c r="N1916" i="4"/>
  <c r="R1916" i="4" l="1"/>
  <c r="S1916" i="4" s="1"/>
  <c r="L1918" i="4"/>
  <c r="J1918" i="4"/>
  <c r="M1917" i="4"/>
  <c r="O1917" i="4" s="1"/>
  <c r="N1917" i="4"/>
  <c r="R1917" i="4" s="1"/>
  <c r="S1917" i="4" s="1"/>
  <c r="E1919" i="4"/>
  <c r="E1920" i="4" l="1"/>
  <c r="J1919" i="4"/>
  <c r="L1919" i="4"/>
  <c r="N1918" i="4"/>
  <c r="M1918" i="4"/>
  <c r="O1918" i="4" s="1"/>
  <c r="R1918" i="4" l="1"/>
  <c r="S1918" i="4" s="1"/>
  <c r="L1920" i="4"/>
  <c r="J1920" i="4"/>
  <c r="N1919" i="4"/>
  <c r="M1919" i="4"/>
  <c r="O1919" i="4" s="1"/>
  <c r="E1921" i="4"/>
  <c r="E1922" i="4" l="1"/>
  <c r="R1919" i="4"/>
  <c r="S1919" i="4" s="1"/>
  <c r="L1921" i="4"/>
  <c r="J1921" i="4"/>
  <c r="N1920" i="4"/>
  <c r="M1920" i="4"/>
  <c r="O1920" i="4" s="1"/>
  <c r="R1920" i="4" l="1"/>
  <c r="S1920" i="4" s="1"/>
  <c r="N1921" i="4"/>
  <c r="M1921" i="4"/>
  <c r="O1921" i="4" s="1"/>
  <c r="L1922" i="4"/>
  <c r="J1922" i="4"/>
  <c r="E1923" i="4"/>
  <c r="E1924" i="4" l="1"/>
  <c r="M1922" i="4"/>
  <c r="O1922" i="4" s="1"/>
  <c r="N1922" i="4"/>
  <c r="R1922" i="4" s="1"/>
  <c r="S1922" i="4" s="1"/>
  <c r="J1923" i="4"/>
  <c r="L1923" i="4"/>
  <c r="R1921" i="4"/>
  <c r="S1921" i="4" s="1"/>
  <c r="N1923" i="4" l="1"/>
  <c r="M1923" i="4"/>
  <c r="O1923" i="4" s="1"/>
  <c r="J1924" i="4"/>
  <c r="L1924" i="4"/>
  <c r="E1925" i="4"/>
  <c r="L1925" i="4" l="1"/>
  <c r="J1925" i="4"/>
  <c r="E1926" i="4"/>
  <c r="N1924" i="4"/>
  <c r="M1924" i="4"/>
  <c r="O1924" i="4" s="1"/>
  <c r="R1923" i="4"/>
  <c r="S1923" i="4" s="1"/>
  <c r="R1924" i="4" l="1"/>
  <c r="S1924" i="4" s="1"/>
  <c r="J1926" i="4"/>
  <c r="L1926" i="4"/>
  <c r="E1927" i="4"/>
  <c r="M1925" i="4"/>
  <c r="O1925" i="4" s="1"/>
  <c r="N1925" i="4"/>
  <c r="R1925" i="4" l="1"/>
  <c r="S1925" i="4" s="1"/>
  <c r="L1927" i="4"/>
  <c r="J1927" i="4"/>
  <c r="E1928" i="4"/>
  <c r="M1926" i="4"/>
  <c r="O1926" i="4" s="1"/>
  <c r="N1926" i="4"/>
  <c r="R1926" i="4" l="1"/>
  <c r="S1926" i="4" s="1"/>
  <c r="L1928" i="4"/>
  <c r="J1928" i="4"/>
  <c r="E1929" i="4"/>
  <c r="N1927" i="4"/>
  <c r="M1927" i="4"/>
  <c r="O1927" i="4" s="1"/>
  <c r="R1927" i="4" l="1"/>
  <c r="S1927" i="4" s="1"/>
  <c r="J1929" i="4"/>
  <c r="L1929" i="4"/>
  <c r="E1930" i="4"/>
  <c r="M1928" i="4"/>
  <c r="O1928" i="4" s="1"/>
  <c r="N1928" i="4"/>
  <c r="R1928" i="4" l="1"/>
  <c r="S1928" i="4" s="1"/>
  <c r="J1930" i="4"/>
  <c r="L1930" i="4"/>
  <c r="E1931" i="4"/>
  <c r="N1929" i="4"/>
  <c r="M1929" i="4"/>
  <c r="O1929" i="4" s="1"/>
  <c r="R1929" i="4" l="1"/>
  <c r="S1929" i="4" s="1"/>
  <c r="J1931" i="4"/>
  <c r="L1931" i="4"/>
  <c r="E1932" i="4"/>
  <c r="M1930" i="4"/>
  <c r="O1930" i="4" s="1"/>
  <c r="N1930" i="4"/>
  <c r="R1930" i="4" l="1"/>
  <c r="S1930" i="4" s="1"/>
  <c r="J1932" i="4"/>
  <c r="L1932" i="4"/>
  <c r="E1933" i="4"/>
  <c r="M1931" i="4"/>
  <c r="O1931" i="4" s="1"/>
  <c r="N1931" i="4"/>
  <c r="R1931" i="4" l="1"/>
  <c r="S1931" i="4" s="1"/>
  <c r="L1933" i="4"/>
  <c r="J1933" i="4"/>
  <c r="E1934" i="4"/>
  <c r="M1932" i="4"/>
  <c r="O1932" i="4" s="1"/>
  <c r="N1932" i="4"/>
  <c r="R1932" i="4" l="1"/>
  <c r="S1932" i="4" s="1"/>
  <c r="E1935" i="4"/>
  <c r="J1934" i="4"/>
  <c r="L1934" i="4"/>
  <c r="N1933" i="4"/>
  <c r="M1933" i="4"/>
  <c r="O1933" i="4" s="1"/>
  <c r="R1933" i="4" l="1"/>
  <c r="S1933" i="4" s="1"/>
  <c r="L1935" i="4"/>
  <c r="J1935" i="4"/>
  <c r="N1934" i="4"/>
  <c r="M1934" i="4"/>
  <c r="O1934" i="4" s="1"/>
  <c r="E1936" i="4"/>
  <c r="R1934" i="4" l="1"/>
  <c r="S1934" i="4" s="1"/>
  <c r="N1935" i="4"/>
  <c r="M1935" i="4"/>
  <c r="O1935" i="4" s="1"/>
  <c r="J1936" i="4"/>
  <c r="L1936" i="4"/>
  <c r="E1937" i="4"/>
  <c r="L1937" i="4" l="1"/>
  <c r="J1937" i="4"/>
  <c r="E1938" i="4"/>
  <c r="M1936" i="4"/>
  <c r="O1936" i="4" s="1"/>
  <c r="N1936" i="4"/>
  <c r="R1935" i="4"/>
  <c r="S1935" i="4" s="1"/>
  <c r="J1938" i="4" l="1"/>
  <c r="L1938" i="4"/>
  <c r="E1939" i="4"/>
  <c r="R1936" i="4"/>
  <c r="S1936" i="4" s="1"/>
  <c r="M1937" i="4"/>
  <c r="O1937" i="4" s="1"/>
  <c r="N1937" i="4"/>
  <c r="R1937" i="4" l="1"/>
  <c r="S1937" i="4" s="1"/>
  <c r="J1939" i="4"/>
  <c r="L1939" i="4"/>
  <c r="E1940" i="4"/>
  <c r="N1938" i="4"/>
  <c r="M1938" i="4"/>
  <c r="O1938" i="4" s="1"/>
  <c r="R1938" i="4" l="1"/>
  <c r="S1938" i="4" s="1"/>
  <c r="E1941" i="4"/>
  <c r="L1940" i="4"/>
  <c r="J1940" i="4"/>
  <c r="M1939" i="4"/>
  <c r="O1939" i="4" s="1"/>
  <c r="N1939" i="4"/>
  <c r="R1939" i="4" l="1"/>
  <c r="S1939" i="4" s="1"/>
  <c r="M1940" i="4"/>
  <c r="O1940" i="4" s="1"/>
  <c r="N1940" i="4"/>
  <c r="L1941" i="4"/>
  <c r="J1941" i="4"/>
  <c r="E1942" i="4"/>
  <c r="R1940" i="4" l="1"/>
  <c r="S1940" i="4" s="1"/>
  <c r="L1942" i="4"/>
  <c r="J1942" i="4"/>
  <c r="E1943" i="4"/>
  <c r="N1941" i="4"/>
  <c r="M1941" i="4"/>
  <c r="O1941" i="4" s="1"/>
  <c r="R1941" i="4" l="1"/>
  <c r="S1941" i="4" s="1"/>
  <c r="L1943" i="4"/>
  <c r="J1943" i="4"/>
  <c r="E1944" i="4"/>
  <c r="N1942" i="4"/>
  <c r="M1942" i="4"/>
  <c r="O1942" i="4" s="1"/>
  <c r="J1944" i="4" l="1"/>
  <c r="L1944" i="4"/>
  <c r="R1942" i="4"/>
  <c r="S1942" i="4" s="1"/>
  <c r="E1945" i="4"/>
  <c r="M1943" i="4"/>
  <c r="O1943" i="4" s="1"/>
  <c r="N1943" i="4"/>
  <c r="R1943" i="4" l="1"/>
  <c r="S1943" i="4" s="1"/>
  <c r="L1945" i="4"/>
  <c r="J1945" i="4"/>
  <c r="E1946" i="4"/>
  <c r="M1944" i="4"/>
  <c r="O1944" i="4" s="1"/>
  <c r="N1944" i="4"/>
  <c r="R1944" i="4" s="1"/>
  <c r="S1944" i="4" s="1"/>
  <c r="J1946" i="4" l="1"/>
  <c r="L1946" i="4"/>
  <c r="E1947" i="4"/>
  <c r="M1945" i="4"/>
  <c r="O1945" i="4" s="1"/>
  <c r="N1945" i="4"/>
  <c r="R1945" i="4" l="1"/>
  <c r="S1945" i="4" s="1"/>
  <c r="E1948" i="4"/>
  <c r="L1947" i="4"/>
  <c r="J1947" i="4"/>
  <c r="N1946" i="4"/>
  <c r="M1946" i="4"/>
  <c r="O1946" i="4" s="1"/>
  <c r="R1946" i="4" l="1"/>
  <c r="S1946" i="4" s="1"/>
  <c r="N1947" i="4"/>
  <c r="M1947" i="4"/>
  <c r="O1947" i="4" s="1"/>
  <c r="J1948" i="4"/>
  <c r="L1948" i="4"/>
  <c r="E1949" i="4"/>
  <c r="L1949" i="4" l="1"/>
  <c r="J1949" i="4"/>
  <c r="E1950" i="4"/>
  <c r="N1948" i="4"/>
  <c r="M1948" i="4"/>
  <c r="O1948" i="4" s="1"/>
  <c r="R1947" i="4"/>
  <c r="S1947" i="4" s="1"/>
  <c r="R1948" i="4" l="1"/>
  <c r="S1948" i="4" s="1"/>
  <c r="J1950" i="4"/>
  <c r="L1950" i="4"/>
  <c r="E1951" i="4"/>
  <c r="M1949" i="4"/>
  <c r="O1949" i="4" s="1"/>
  <c r="N1949" i="4"/>
  <c r="L1951" i="4" l="1"/>
  <c r="J1951" i="4"/>
  <c r="R1949" i="4"/>
  <c r="S1949" i="4" s="1"/>
  <c r="E1952" i="4"/>
  <c r="M1950" i="4"/>
  <c r="O1950" i="4" s="1"/>
  <c r="N1950" i="4"/>
  <c r="L1952" i="4" l="1"/>
  <c r="J1952" i="4"/>
  <c r="R1950" i="4"/>
  <c r="S1950" i="4" s="1"/>
  <c r="E1953" i="4"/>
  <c r="N1951" i="4"/>
  <c r="M1951" i="4"/>
  <c r="O1951" i="4" s="1"/>
  <c r="R1951" i="4" l="1"/>
  <c r="S1951" i="4" s="1"/>
  <c r="L1953" i="4"/>
  <c r="J1953" i="4"/>
  <c r="E1954" i="4"/>
  <c r="M1952" i="4"/>
  <c r="O1952" i="4" s="1"/>
  <c r="N1952" i="4"/>
  <c r="L1954" i="4" l="1"/>
  <c r="J1954" i="4"/>
  <c r="R1952" i="4"/>
  <c r="S1952" i="4" s="1"/>
  <c r="E1955" i="4"/>
  <c r="N1953" i="4"/>
  <c r="M1953" i="4"/>
  <c r="O1953" i="4" s="1"/>
  <c r="R1953" i="4" l="1"/>
  <c r="S1953" i="4" s="1"/>
  <c r="J1955" i="4"/>
  <c r="L1955" i="4"/>
  <c r="E1956" i="4"/>
  <c r="N1954" i="4"/>
  <c r="M1954" i="4"/>
  <c r="O1954" i="4" s="1"/>
  <c r="R1954" i="4" l="1"/>
  <c r="S1954" i="4" s="1"/>
  <c r="J1956" i="4"/>
  <c r="L1956" i="4"/>
  <c r="E1957" i="4"/>
  <c r="N1955" i="4"/>
  <c r="M1955" i="4"/>
  <c r="O1955" i="4" s="1"/>
  <c r="R1955" i="4" l="1"/>
  <c r="S1955" i="4" s="1"/>
  <c r="L1957" i="4"/>
  <c r="J1957" i="4"/>
  <c r="E1958" i="4"/>
  <c r="N1956" i="4"/>
  <c r="M1956" i="4"/>
  <c r="O1956" i="4" s="1"/>
  <c r="J1958" i="4" l="1"/>
  <c r="L1958" i="4"/>
  <c r="R1956" i="4"/>
  <c r="S1956" i="4" s="1"/>
  <c r="E1959" i="4"/>
  <c r="M1957" i="4"/>
  <c r="O1957" i="4" s="1"/>
  <c r="N1957" i="4"/>
  <c r="R1957" i="4" l="1"/>
  <c r="S1957" i="4" s="1"/>
  <c r="J1959" i="4"/>
  <c r="L1959" i="4"/>
  <c r="E1960" i="4"/>
  <c r="M1958" i="4"/>
  <c r="O1958" i="4" s="1"/>
  <c r="N1958" i="4"/>
  <c r="R1958" i="4" l="1"/>
  <c r="S1958" i="4" s="1"/>
  <c r="L1960" i="4"/>
  <c r="J1960" i="4"/>
  <c r="E1961" i="4"/>
  <c r="M1959" i="4"/>
  <c r="O1959" i="4" s="1"/>
  <c r="N1959" i="4"/>
  <c r="R1959" i="4" l="1"/>
  <c r="S1959" i="4" s="1"/>
  <c r="L1961" i="4"/>
  <c r="J1961" i="4"/>
  <c r="E1962" i="4"/>
  <c r="N1960" i="4"/>
  <c r="M1960" i="4"/>
  <c r="O1960" i="4" s="1"/>
  <c r="R1960" i="4" l="1"/>
  <c r="S1960" i="4" s="1"/>
  <c r="E1963" i="4"/>
  <c r="L1962" i="4"/>
  <c r="J1962" i="4"/>
  <c r="N1961" i="4"/>
  <c r="M1961" i="4"/>
  <c r="O1961" i="4" s="1"/>
  <c r="R1961" i="4" l="1"/>
  <c r="S1961" i="4" s="1"/>
  <c r="M1962" i="4"/>
  <c r="O1962" i="4" s="1"/>
  <c r="N1962" i="4"/>
  <c r="L1963" i="4"/>
  <c r="J1963" i="4"/>
  <c r="E1964" i="4"/>
  <c r="R1962" i="4" l="1"/>
  <c r="S1962" i="4" s="1"/>
  <c r="N1963" i="4"/>
  <c r="M1963" i="4"/>
  <c r="O1963" i="4" s="1"/>
  <c r="L1964" i="4"/>
  <c r="J1964" i="4"/>
  <c r="E1965" i="4"/>
  <c r="L1965" i="4" l="1"/>
  <c r="J1965" i="4"/>
  <c r="E1966" i="4"/>
  <c r="N1964" i="4"/>
  <c r="M1964" i="4"/>
  <c r="O1964" i="4" s="1"/>
  <c r="R1963" i="4"/>
  <c r="S1963" i="4" s="1"/>
  <c r="R1964" i="4" l="1"/>
  <c r="S1964" i="4" s="1"/>
  <c r="J1966" i="4"/>
  <c r="L1966" i="4"/>
  <c r="E1967" i="4"/>
  <c r="N1965" i="4"/>
  <c r="M1965" i="4"/>
  <c r="O1965" i="4" s="1"/>
  <c r="R1965" i="4" l="1"/>
  <c r="S1965" i="4" s="1"/>
  <c r="J1967" i="4"/>
  <c r="L1967" i="4"/>
  <c r="E1968" i="4"/>
  <c r="N1966" i="4"/>
  <c r="M1966" i="4"/>
  <c r="O1966" i="4" s="1"/>
  <c r="R1966" i="4" l="1"/>
  <c r="S1966" i="4" s="1"/>
  <c r="J1968" i="4"/>
  <c r="L1968" i="4"/>
  <c r="E1969" i="4"/>
  <c r="N1967" i="4"/>
  <c r="M1967" i="4"/>
  <c r="O1967" i="4" s="1"/>
  <c r="E1970" i="4" l="1"/>
  <c r="M1968" i="4"/>
  <c r="O1968" i="4" s="1"/>
  <c r="N1968" i="4"/>
  <c r="R1967" i="4"/>
  <c r="S1967" i="4" s="1"/>
  <c r="L1969" i="4"/>
  <c r="J1969" i="4"/>
  <c r="R1968" i="4" l="1"/>
  <c r="S1968" i="4" s="1"/>
  <c r="N1969" i="4"/>
  <c r="M1969" i="4"/>
  <c r="O1969" i="4" s="1"/>
  <c r="L1970" i="4"/>
  <c r="J1970" i="4"/>
  <c r="E1971" i="4"/>
  <c r="J1971" i="4" l="1"/>
  <c r="L1971" i="4"/>
  <c r="N1970" i="4"/>
  <c r="M1970" i="4"/>
  <c r="O1970" i="4" s="1"/>
  <c r="E1972" i="4"/>
  <c r="R1969" i="4"/>
  <c r="S1969" i="4" s="1"/>
  <c r="J1972" i="4" l="1"/>
  <c r="L1972" i="4"/>
  <c r="E1973" i="4"/>
  <c r="R1970" i="4"/>
  <c r="S1970" i="4" s="1"/>
  <c r="N1971" i="4"/>
  <c r="M1971" i="4"/>
  <c r="O1971" i="4" s="1"/>
  <c r="R1971" i="4" l="1"/>
  <c r="S1971" i="4" s="1"/>
  <c r="J1973" i="4"/>
  <c r="L1973" i="4"/>
  <c r="E1974" i="4"/>
  <c r="N1972" i="4"/>
  <c r="M1972" i="4"/>
  <c r="O1972" i="4" s="1"/>
  <c r="R1972" i="4" l="1"/>
  <c r="S1972" i="4" s="1"/>
  <c r="L1974" i="4"/>
  <c r="J1974" i="4"/>
  <c r="E1975" i="4"/>
  <c r="N1973" i="4"/>
  <c r="M1973" i="4"/>
  <c r="O1973" i="4" s="1"/>
  <c r="R1973" i="4" l="1"/>
  <c r="S1973" i="4" s="1"/>
  <c r="J1975" i="4"/>
  <c r="L1975" i="4"/>
  <c r="E1976" i="4"/>
  <c r="M1974" i="4"/>
  <c r="O1974" i="4" s="1"/>
  <c r="N1974" i="4"/>
  <c r="R1974" i="4" l="1"/>
  <c r="S1974" i="4" s="1"/>
  <c r="E1977" i="4"/>
  <c r="L1976" i="4"/>
  <c r="J1976" i="4"/>
  <c r="N1975" i="4"/>
  <c r="M1975" i="4"/>
  <c r="O1975" i="4" s="1"/>
  <c r="R1975" i="4" l="1"/>
  <c r="S1975" i="4" s="1"/>
  <c r="M1976" i="4"/>
  <c r="O1976" i="4" s="1"/>
  <c r="N1976" i="4"/>
  <c r="J1977" i="4"/>
  <c r="L1977" i="4"/>
  <c r="E1978" i="4"/>
  <c r="R1976" i="4" l="1"/>
  <c r="S1976" i="4" s="1"/>
  <c r="E1979" i="4"/>
  <c r="N1977" i="4"/>
  <c r="M1977" i="4"/>
  <c r="O1977" i="4" s="1"/>
  <c r="J1978" i="4"/>
  <c r="L1978" i="4"/>
  <c r="M1978" i="4" l="1"/>
  <c r="O1978" i="4" s="1"/>
  <c r="N1978" i="4"/>
  <c r="R1977" i="4"/>
  <c r="S1977" i="4" s="1"/>
  <c r="L1979" i="4"/>
  <c r="J1979" i="4"/>
  <c r="E1980" i="4"/>
  <c r="R1978" i="4" l="1"/>
  <c r="S1978" i="4" s="1"/>
  <c r="J1980" i="4"/>
  <c r="L1980" i="4"/>
  <c r="E1981" i="4"/>
  <c r="M1979" i="4"/>
  <c r="O1979" i="4" s="1"/>
  <c r="N1979" i="4"/>
  <c r="R1979" i="4" l="1"/>
  <c r="S1979" i="4" s="1"/>
  <c r="E1982" i="4"/>
  <c r="L1981" i="4"/>
  <c r="J1981" i="4"/>
  <c r="M1980" i="4"/>
  <c r="O1980" i="4" s="1"/>
  <c r="N1980" i="4"/>
  <c r="R1980" i="4" l="1"/>
  <c r="S1980" i="4" s="1"/>
  <c r="N1981" i="4"/>
  <c r="M1981" i="4"/>
  <c r="O1981" i="4" s="1"/>
  <c r="L1982" i="4"/>
  <c r="J1982" i="4"/>
  <c r="E1983" i="4"/>
  <c r="L1983" i="4" l="1"/>
  <c r="J1983" i="4"/>
  <c r="E1984" i="4"/>
  <c r="N1982" i="4"/>
  <c r="M1982" i="4"/>
  <c r="O1982" i="4" s="1"/>
  <c r="R1981" i="4"/>
  <c r="S1981" i="4" s="1"/>
  <c r="R1982" i="4" l="1"/>
  <c r="S1982" i="4" s="1"/>
  <c r="J1984" i="4"/>
  <c r="L1984" i="4"/>
  <c r="E1985" i="4"/>
  <c r="N1983" i="4"/>
  <c r="M1983" i="4"/>
  <c r="O1983" i="4" s="1"/>
  <c r="J1985" i="4" l="1"/>
  <c r="L1985" i="4"/>
  <c r="E1986" i="4"/>
  <c r="M1984" i="4"/>
  <c r="O1984" i="4" s="1"/>
  <c r="N1984" i="4"/>
  <c r="R1984" i="4" s="1"/>
  <c r="S1984" i="4" s="1"/>
  <c r="R1983" i="4"/>
  <c r="S1983" i="4" s="1"/>
  <c r="E1987" i="4" l="1"/>
  <c r="M1985" i="4"/>
  <c r="O1985" i="4" s="1"/>
  <c r="N1985" i="4"/>
  <c r="R1985" i="4" s="1"/>
  <c r="S1985" i="4" s="1"/>
  <c r="L1986" i="4"/>
  <c r="J1986" i="4"/>
  <c r="M1986" i="4" l="1"/>
  <c r="O1986" i="4" s="1"/>
  <c r="N1986" i="4"/>
  <c r="L1987" i="4"/>
  <c r="J1987" i="4"/>
  <c r="E1988" i="4"/>
  <c r="R1986" i="4" l="1"/>
  <c r="S1986" i="4" s="1"/>
  <c r="L1988" i="4"/>
  <c r="J1988" i="4"/>
  <c r="E1989" i="4"/>
  <c r="N1987" i="4"/>
  <c r="M1987" i="4"/>
  <c r="O1987" i="4" s="1"/>
  <c r="R1987" i="4" l="1"/>
  <c r="S1987" i="4" s="1"/>
  <c r="E1990" i="4"/>
  <c r="J1989" i="4"/>
  <c r="L1989" i="4"/>
  <c r="M1988" i="4"/>
  <c r="O1988" i="4" s="1"/>
  <c r="N1988" i="4"/>
  <c r="R1988" i="4" l="1"/>
  <c r="S1988" i="4" s="1"/>
  <c r="N1989" i="4"/>
  <c r="M1989" i="4"/>
  <c r="O1989" i="4" s="1"/>
  <c r="J1990" i="4"/>
  <c r="L1990" i="4"/>
  <c r="E1991" i="4"/>
  <c r="R1989" i="4" l="1"/>
  <c r="S1989" i="4" s="1"/>
  <c r="L1991" i="4"/>
  <c r="J1991" i="4"/>
  <c r="E1992" i="4"/>
  <c r="N1990" i="4"/>
  <c r="M1990" i="4"/>
  <c r="O1990" i="4" s="1"/>
  <c r="R1990" i="4" l="1"/>
  <c r="S1990" i="4" s="1"/>
  <c r="J1992" i="4"/>
  <c r="L1992" i="4"/>
  <c r="E1993" i="4"/>
  <c r="N1991" i="4"/>
  <c r="M1991" i="4"/>
  <c r="O1991" i="4" s="1"/>
  <c r="R1991" i="4" l="1"/>
  <c r="S1991" i="4" s="1"/>
  <c r="L1993" i="4"/>
  <c r="J1993" i="4"/>
  <c r="E1994" i="4"/>
  <c r="N1992" i="4"/>
  <c r="M1992" i="4"/>
  <c r="O1992" i="4" s="1"/>
  <c r="L1994" i="4" l="1"/>
  <c r="J1994" i="4"/>
  <c r="R1992" i="4"/>
  <c r="S1992" i="4" s="1"/>
  <c r="E1995" i="4"/>
  <c r="M1993" i="4"/>
  <c r="O1993" i="4" s="1"/>
  <c r="N1993" i="4"/>
  <c r="R1993" i="4" l="1"/>
  <c r="S1993" i="4" s="1"/>
  <c r="L1995" i="4"/>
  <c r="J1995" i="4"/>
  <c r="E1996" i="4"/>
  <c r="N1994" i="4"/>
  <c r="M1994" i="4"/>
  <c r="O1994" i="4" s="1"/>
  <c r="R1994" i="4" l="1"/>
  <c r="S1994" i="4" s="1"/>
  <c r="L1996" i="4"/>
  <c r="J1996" i="4"/>
  <c r="E1997" i="4"/>
  <c r="N1995" i="4"/>
  <c r="M1995" i="4"/>
  <c r="O1995" i="4" s="1"/>
  <c r="R1995" i="4" l="1"/>
  <c r="S1995" i="4" s="1"/>
  <c r="L1997" i="4"/>
  <c r="J1997" i="4"/>
  <c r="E1998" i="4"/>
  <c r="N1996" i="4"/>
  <c r="M1996" i="4"/>
  <c r="O1996" i="4" s="1"/>
  <c r="R1996" i="4" l="1"/>
  <c r="S1996" i="4" s="1"/>
  <c r="J1998" i="4"/>
  <c r="L1998" i="4"/>
  <c r="E1999" i="4"/>
  <c r="M1997" i="4"/>
  <c r="O1997" i="4" s="1"/>
  <c r="N1997" i="4"/>
  <c r="L1999" i="4" l="1"/>
  <c r="J1999" i="4"/>
  <c r="E2000" i="4"/>
  <c r="R1997" i="4"/>
  <c r="S1997" i="4" s="1"/>
  <c r="M1998" i="4"/>
  <c r="O1998" i="4" s="1"/>
  <c r="N1998" i="4"/>
  <c r="R1998" i="4" l="1"/>
  <c r="S1998" i="4" s="1"/>
  <c r="L2000" i="4"/>
  <c r="J2000" i="4"/>
  <c r="E2001" i="4"/>
  <c r="N1999" i="4"/>
  <c r="M1999" i="4"/>
  <c r="O1999" i="4" s="1"/>
  <c r="J2001" i="4" l="1"/>
  <c r="L2001" i="4"/>
  <c r="E2002" i="4"/>
  <c r="R1999" i="4"/>
  <c r="S1999" i="4" s="1"/>
  <c r="M2000" i="4"/>
  <c r="O2000" i="4" s="1"/>
  <c r="N2000" i="4"/>
  <c r="L2002" i="4" l="1"/>
  <c r="J2002" i="4"/>
  <c r="R2000" i="4"/>
  <c r="S2000" i="4" s="1"/>
  <c r="E2003" i="4"/>
  <c r="M2001" i="4"/>
  <c r="O2001" i="4" s="1"/>
  <c r="N2001" i="4"/>
  <c r="J2003" i="4" l="1"/>
  <c r="L2003" i="4"/>
  <c r="E2004" i="4"/>
  <c r="R2001" i="4"/>
  <c r="S2001" i="4" s="1"/>
  <c r="M2002" i="4"/>
  <c r="O2002" i="4" s="1"/>
  <c r="N2002" i="4"/>
  <c r="R2002" i="4" l="1"/>
  <c r="S2002" i="4" s="1"/>
  <c r="L2004" i="4"/>
  <c r="J2004" i="4"/>
  <c r="E2005" i="4"/>
  <c r="M2003" i="4"/>
  <c r="O2003" i="4" s="1"/>
  <c r="N2003" i="4"/>
  <c r="R2003" i="4" l="1"/>
  <c r="S2003" i="4" s="1"/>
  <c r="M2004" i="4"/>
  <c r="O2004" i="4" s="1"/>
  <c r="N2004" i="4"/>
  <c r="L2005" i="4"/>
  <c r="J2005" i="4"/>
  <c r="E2006" i="4"/>
  <c r="J2006" i="4" l="1"/>
  <c r="L2006" i="4"/>
  <c r="E2007" i="4"/>
  <c r="N2005" i="4"/>
  <c r="M2005" i="4"/>
  <c r="O2005" i="4" s="1"/>
  <c r="R2004" i="4"/>
  <c r="S2004" i="4" s="1"/>
  <c r="R2005" i="4" l="1"/>
  <c r="S2005" i="4" s="1"/>
  <c r="L2007" i="4"/>
  <c r="J2007" i="4"/>
  <c r="E2008" i="4"/>
  <c r="N2006" i="4"/>
  <c r="M2006" i="4"/>
  <c r="O2006" i="4" s="1"/>
  <c r="E2009" i="4" l="1"/>
  <c r="R2006" i="4"/>
  <c r="S2006" i="4" s="1"/>
  <c r="N2007" i="4"/>
  <c r="M2007" i="4"/>
  <c r="O2007" i="4" s="1"/>
  <c r="L2008" i="4"/>
  <c r="J2008" i="4"/>
  <c r="N2008" i="4" l="1"/>
  <c r="M2008" i="4"/>
  <c r="O2008" i="4" s="1"/>
  <c r="R2007" i="4"/>
  <c r="S2007" i="4" s="1"/>
  <c r="J2009" i="4"/>
  <c r="L2009" i="4"/>
  <c r="E2010" i="4"/>
  <c r="E2011" i="4" l="1"/>
  <c r="M2009" i="4"/>
  <c r="O2009" i="4" s="1"/>
  <c r="N2009" i="4"/>
  <c r="L2010" i="4"/>
  <c r="J2010" i="4"/>
  <c r="R2008" i="4"/>
  <c r="S2008" i="4" s="1"/>
  <c r="R2009" i="4" l="1"/>
  <c r="S2009" i="4" s="1"/>
  <c r="L2011" i="4"/>
  <c r="J2011" i="4"/>
  <c r="N2010" i="4"/>
  <c r="M2010" i="4"/>
  <c r="O2010" i="4" s="1"/>
  <c r="E2012" i="4"/>
  <c r="R2010" i="4" l="1"/>
  <c r="S2010" i="4" s="1"/>
  <c r="E2013" i="4"/>
  <c r="J2012" i="4"/>
  <c r="L2012" i="4"/>
  <c r="M2011" i="4"/>
  <c r="O2011" i="4" s="1"/>
  <c r="N2011" i="4"/>
  <c r="R2011" i="4" l="1"/>
  <c r="S2011" i="4" s="1"/>
  <c r="N2012" i="4"/>
  <c r="M2012" i="4"/>
  <c r="O2012" i="4" s="1"/>
  <c r="L2013" i="4"/>
  <c r="J2013" i="4"/>
  <c r="E2014" i="4"/>
  <c r="J2014" i="4" l="1"/>
  <c r="L2014" i="4"/>
  <c r="M2013" i="4"/>
  <c r="O2013" i="4" s="1"/>
  <c r="N2013" i="4"/>
  <c r="E2015" i="4"/>
  <c r="R2012" i="4"/>
  <c r="S2012" i="4" s="1"/>
  <c r="R2013" i="4" l="1"/>
  <c r="S2013" i="4" s="1"/>
  <c r="E2016" i="4"/>
  <c r="L2015" i="4"/>
  <c r="J2015" i="4"/>
  <c r="N2014" i="4"/>
  <c r="M2014" i="4"/>
  <c r="O2014" i="4" s="1"/>
  <c r="N2015" i="4" l="1"/>
  <c r="M2015" i="4"/>
  <c r="O2015" i="4" s="1"/>
  <c r="R2014" i="4"/>
  <c r="S2014" i="4" s="1"/>
  <c r="L2016" i="4"/>
  <c r="J2016" i="4"/>
  <c r="E2017" i="4"/>
  <c r="L2017" i="4" l="1"/>
  <c r="J2017" i="4"/>
  <c r="E2018" i="4"/>
  <c r="N2016" i="4"/>
  <c r="M2016" i="4"/>
  <c r="O2016" i="4" s="1"/>
  <c r="R2015" i="4"/>
  <c r="S2015" i="4" s="1"/>
  <c r="R2016" i="4" l="1"/>
  <c r="S2016" i="4" s="1"/>
  <c r="L2018" i="4"/>
  <c r="J2018" i="4"/>
  <c r="E2019" i="4"/>
  <c r="M2017" i="4"/>
  <c r="O2017" i="4" s="1"/>
  <c r="N2017" i="4"/>
  <c r="R2017" i="4" l="1"/>
  <c r="S2017" i="4" s="1"/>
  <c r="N2018" i="4"/>
  <c r="M2018" i="4"/>
  <c r="O2018" i="4" s="1"/>
  <c r="J2019" i="4"/>
  <c r="L2019" i="4"/>
  <c r="E2020" i="4"/>
  <c r="L2020" i="4" l="1"/>
  <c r="J2020" i="4"/>
  <c r="E2021" i="4"/>
  <c r="M2019" i="4"/>
  <c r="O2019" i="4" s="1"/>
  <c r="N2019" i="4"/>
  <c r="R2019" i="4" s="1"/>
  <c r="S2019" i="4" s="1"/>
  <c r="R2018" i="4"/>
  <c r="S2018" i="4" s="1"/>
  <c r="J2021" i="4" l="1"/>
  <c r="L2021" i="4"/>
  <c r="E2022" i="4"/>
  <c r="N2020" i="4"/>
  <c r="M2020" i="4"/>
  <c r="O2020" i="4" s="1"/>
  <c r="E2023" i="4" l="1"/>
  <c r="R2020" i="4"/>
  <c r="S2020" i="4" s="1"/>
  <c r="J2022" i="4"/>
  <c r="L2022" i="4"/>
  <c r="N2021" i="4"/>
  <c r="M2021" i="4"/>
  <c r="O2021" i="4" s="1"/>
  <c r="R2021" i="4" l="1"/>
  <c r="S2021" i="4" s="1"/>
  <c r="N2022" i="4"/>
  <c r="M2022" i="4"/>
  <c r="O2022" i="4" s="1"/>
  <c r="L2023" i="4"/>
  <c r="J2023" i="4"/>
  <c r="E2024" i="4"/>
  <c r="R2022" i="4" l="1"/>
  <c r="S2022" i="4" s="1"/>
  <c r="J2024" i="4"/>
  <c r="L2024" i="4"/>
  <c r="E2025" i="4"/>
  <c r="N2023" i="4"/>
  <c r="M2023" i="4"/>
  <c r="O2023" i="4" s="1"/>
  <c r="R2023" i="4" l="1"/>
  <c r="S2023" i="4" s="1"/>
  <c r="J2025" i="4"/>
  <c r="L2025" i="4"/>
  <c r="E2026" i="4"/>
  <c r="M2024" i="4"/>
  <c r="O2024" i="4" s="1"/>
  <c r="N2024" i="4"/>
  <c r="R2024" i="4" l="1"/>
  <c r="S2024" i="4" s="1"/>
  <c r="J2026" i="4"/>
  <c r="L2026" i="4"/>
  <c r="E2027" i="4"/>
  <c r="N2025" i="4"/>
  <c r="M2025" i="4"/>
  <c r="O2025" i="4" s="1"/>
  <c r="E2028" i="4" l="1"/>
  <c r="R2025" i="4"/>
  <c r="S2025" i="4" s="1"/>
  <c r="J2027" i="4"/>
  <c r="L2027" i="4"/>
  <c r="N2026" i="4"/>
  <c r="M2026" i="4"/>
  <c r="O2026" i="4" s="1"/>
  <c r="R2026" i="4" l="1"/>
  <c r="S2026" i="4" s="1"/>
  <c r="M2027" i="4"/>
  <c r="O2027" i="4" s="1"/>
  <c r="N2027" i="4"/>
  <c r="L2028" i="4"/>
  <c r="J2028" i="4"/>
  <c r="E2029" i="4"/>
  <c r="J2029" i="4" l="1"/>
  <c r="L2029" i="4"/>
  <c r="E2030" i="4"/>
  <c r="N2028" i="4"/>
  <c r="M2028" i="4"/>
  <c r="O2028" i="4" s="1"/>
  <c r="R2027" i="4"/>
  <c r="S2027" i="4" s="1"/>
  <c r="R2028" i="4" l="1"/>
  <c r="S2028" i="4" s="1"/>
  <c r="J2030" i="4"/>
  <c r="L2030" i="4"/>
  <c r="E2031" i="4"/>
  <c r="N2029" i="4"/>
  <c r="M2029" i="4"/>
  <c r="O2029" i="4" s="1"/>
  <c r="R2029" i="4" l="1"/>
  <c r="S2029" i="4" s="1"/>
  <c r="L2031" i="4"/>
  <c r="J2031" i="4"/>
  <c r="N2030" i="4"/>
  <c r="M2030" i="4"/>
  <c r="O2030" i="4" s="1"/>
  <c r="E2032" i="4"/>
  <c r="L2032" i="4" l="1"/>
  <c r="J2032" i="4"/>
  <c r="E2033" i="4"/>
  <c r="R2030" i="4"/>
  <c r="S2030" i="4" s="1"/>
  <c r="N2031" i="4"/>
  <c r="M2031" i="4"/>
  <c r="O2031" i="4" s="1"/>
  <c r="R2031" i="4" l="1"/>
  <c r="S2031" i="4" s="1"/>
  <c r="J2033" i="4"/>
  <c r="L2033" i="4"/>
  <c r="E2034" i="4"/>
  <c r="M2032" i="4"/>
  <c r="O2032" i="4" s="1"/>
  <c r="N2032" i="4"/>
  <c r="R2032" i="4" l="1"/>
  <c r="S2032" i="4" s="1"/>
  <c r="L2034" i="4"/>
  <c r="J2034" i="4"/>
  <c r="E2035" i="4"/>
  <c r="N2033" i="4"/>
  <c r="M2033" i="4"/>
  <c r="O2033" i="4" s="1"/>
  <c r="R2033" i="4" l="1"/>
  <c r="S2033" i="4" s="1"/>
  <c r="E2036" i="4"/>
  <c r="L2035" i="4"/>
  <c r="J2035" i="4"/>
  <c r="M2034" i="4"/>
  <c r="O2034" i="4" s="1"/>
  <c r="N2034" i="4"/>
  <c r="R2034" i="4" l="1"/>
  <c r="S2034" i="4" s="1"/>
  <c r="M2035" i="4"/>
  <c r="O2035" i="4" s="1"/>
  <c r="N2035" i="4"/>
  <c r="J2036" i="4"/>
  <c r="L2036" i="4"/>
  <c r="E2037" i="4"/>
  <c r="J2037" i="4" l="1"/>
  <c r="L2037" i="4"/>
  <c r="E2038" i="4"/>
  <c r="M2036" i="4"/>
  <c r="O2036" i="4" s="1"/>
  <c r="N2036" i="4"/>
  <c r="R2035" i="4"/>
  <c r="S2035" i="4" s="1"/>
  <c r="L2038" i="4" l="1"/>
  <c r="J2038" i="4"/>
  <c r="R2036" i="4"/>
  <c r="S2036" i="4" s="1"/>
  <c r="E2039" i="4"/>
  <c r="M2037" i="4"/>
  <c r="O2037" i="4" s="1"/>
  <c r="N2037" i="4"/>
  <c r="R2037" i="4" l="1"/>
  <c r="S2037" i="4" s="1"/>
  <c r="E2040" i="4"/>
  <c r="L2039" i="4"/>
  <c r="J2039" i="4"/>
  <c r="N2038" i="4"/>
  <c r="M2038" i="4"/>
  <c r="O2038" i="4" s="1"/>
  <c r="R2038" i="4" l="1"/>
  <c r="S2038" i="4" s="1"/>
  <c r="N2039" i="4"/>
  <c r="M2039" i="4"/>
  <c r="O2039" i="4" s="1"/>
  <c r="L2040" i="4"/>
  <c r="J2040" i="4"/>
  <c r="E2041" i="4"/>
  <c r="J2041" i="4" l="1"/>
  <c r="L2041" i="4"/>
  <c r="N2040" i="4"/>
  <c r="M2040" i="4"/>
  <c r="O2040" i="4" s="1"/>
  <c r="E2042" i="4"/>
  <c r="R2039" i="4"/>
  <c r="S2039" i="4" s="1"/>
  <c r="M2041" i="4" l="1"/>
  <c r="O2041" i="4" s="1"/>
  <c r="N2041" i="4"/>
  <c r="J2042" i="4"/>
  <c r="L2042" i="4"/>
  <c r="E2043" i="4"/>
  <c r="R2040" i="4"/>
  <c r="S2040" i="4" s="1"/>
  <c r="J2043" i="4" l="1"/>
  <c r="L2043" i="4"/>
  <c r="E2044" i="4"/>
  <c r="M2042" i="4"/>
  <c r="O2042" i="4" s="1"/>
  <c r="N2042" i="4"/>
  <c r="R2041" i="4"/>
  <c r="S2041" i="4" s="1"/>
  <c r="R2042" i="4" l="1"/>
  <c r="S2042" i="4" s="1"/>
  <c r="J2044" i="4"/>
  <c r="L2044" i="4"/>
  <c r="E2045" i="4"/>
  <c r="N2043" i="4"/>
  <c r="M2043" i="4"/>
  <c r="O2043" i="4" s="1"/>
  <c r="R2043" i="4" l="1"/>
  <c r="S2043" i="4" s="1"/>
  <c r="E2046" i="4"/>
  <c r="J2045" i="4"/>
  <c r="L2045" i="4"/>
  <c r="M2044" i="4"/>
  <c r="O2044" i="4" s="1"/>
  <c r="N2044" i="4"/>
  <c r="R2044" i="4" l="1"/>
  <c r="S2044" i="4" s="1"/>
  <c r="M2045" i="4"/>
  <c r="O2045" i="4" s="1"/>
  <c r="N2045" i="4"/>
  <c r="J2046" i="4"/>
  <c r="L2046" i="4"/>
  <c r="E2047" i="4"/>
  <c r="R2045" i="4" l="1"/>
  <c r="S2045" i="4" s="1"/>
  <c r="J2047" i="4"/>
  <c r="L2047" i="4"/>
  <c r="E2048" i="4"/>
  <c r="M2046" i="4"/>
  <c r="O2046" i="4" s="1"/>
  <c r="N2046" i="4"/>
  <c r="R2046" i="4" l="1"/>
  <c r="S2046" i="4" s="1"/>
  <c r="L2048" i="4"/>
  <c r="J2048" i="4"/>
  <c r="E2049" i="4"/>
  <c r="N2047" i="4"/>
  <c r="M2047" i="4"/>
  <c r="O2047" i="4" s="1"/>
  <c r="R2047" i="4" l="1"/>
  <c r="S2047" i="4" s="1"/>
  <c r="J2049" i="4"/>
  <c r="L2049" i="4"/>
  <c r="E2050" i="4"/>
  <c r="N2048" i="4"/>
  <c r="M2048" i="4"/>
  <c r="O2048" i="4" s="1"/>
  <c r="R2048" i="4" l="1"/>
  <c r="S2048" i="4" s="1"/>
  <c r="L2050" i="4"/>
  <c r="J2050" i="4"/>
  <c r="E2051" i="4"/>
  <c r="M2049" i="4"/>
  <c r="O2049" i="4" s="1"/>
  <c r="N2049" i="4"/>
  <c r="R2049" i="4" l="1"/>
  <c r="S2049" i="4" s="1"/>
  <c r="J2051" i="4"/>
  <c r="L2051" i="4"/>
  <c r="E2052" i="4"/>
  <c r="M2050" i="4"/>
  <c r="O2050" i="4" s="1"/>
  <c r="N2050" i="4"/>
  <c r="R2050" i="4" l="1"/>
  <c r="S2050" i="4" s="1"/>
  <c r="E2053" i="4"/>
  <c r="L2052" i="4"/>
  <c r="J2052" i="4"/>
  <c r="M2051" i="4"/>
  <c r="O2051" i="4" s="1"/>
  <c r="N2051" i="4"/>
  <c r="R2051" i="4" l="1"/>
  <c r="S2051" i="4" s="1"/>
  <c r="M2052" i="4"/>
  <c r="O2052" i="4" s="1"/>
  <c r="N2052" i="4"/>
  <c r="L2053" i="4"/>
  <c r="J2053" i="4"/>
  <c r="E2054" i="4"/>
  <c r="R2052" i="4" l="1"/>
  <c r="S2052" i="4" s="1"/>
  <c r="E2055" i="4"/>
  <c r="J2054" i="4"/>
  <c r="L2054" i="4"/>
  <c r="M2053" i="4"/>
  <c r="O2053" i="4" s="1"/>
  <c r="N2053" i="4"/>
  <c r="R2053" i="4" s="1"/>
  <c r="S2053" i="4" s="1"/>
  <c r="J2055" i="4" l="1"/>
  <c r="L2055" i="4"/>
  <c r="M2054" i="4"/>
  <c r="O2054" i="4" s="1"/>
  <c r="N2054" i="4"/>
  <c r="R2054" i="4" s="1"/>
  <c r="S2054" i="4" s="1"/>
  <c r="E2056" i="4"/>
  <c r="J2056" i="4" l="1"/>
  <c r="L2056" i="4"/>
  <c r="E2057" i="4"/>
  <c r="N2055" i="4"/>
  <c r="M2055" i="4"/>
  <c r="O2055" i="4" s="1"/>
  <c r="E2058" i="4" l="1"/>
  <c r="R2055" i="4"/>
  <c r="S2055" i="4" s="1"/>
  <c r="L2057" i="4"/>
  <c r="J2057" i="4"/>
  <c r="N2056" i="4"/>
  <c r="M2056" i="4"/>
  <c r="O2056" i="4" s="1"/>
  <c r="L2058" i="4" l="1"/>
  <c r="J2058" i="4"/>
  <c r="R2056" i="4"/>
  <c r="S2056" i="4" s="1"/>
  <c r="N2057" i="4"/>
  <c r="M2057" i="4"/>
  <c r="O2057" i="4" s="1"/>
  <c r="E2059" i="4"/>
  <c r="E2060" i="4" l="1"/>
  <c r="R2057" i="4"/>
  <c r="S2057" i="4" s="1"/>
  <c r="L2059" i="4"/>
  <c r="J2059" i="4"/>
  <c r="N2058" i="4"/>
  <c r="M2058" i="4"/>
  <c r="O2058" i="4" s="1"/>
  <c r="R2058" i="4" l="1"/>
  <c r="S2058" i="4" s="1"/>
  <c r="N2059" i="4"/>
  <c r="M2059" i="4"/>
  <c r="O2059" i="4" s="1"/>
  <c r="J2060" i="4"/>
  <c r="L2060" i="4"/>
  <c r="E2061" i="4"/>
  <c r="J2061" i="4" l="1"/>
  <c r="L2061" i="4"/>
  <c r="E2062" i="4"/>
  <c r="M2060" i="4"/>
  <c r="O2060" i="4" s="1"/>
  <c r="N2060" i="4"/>
  <c r="R2060" i="4" s="1"/>
  <c r="S2060" i="4" s="1"/>
  <c r="R2059" i="4"/>
  <c r="S2059" i="4" s="1"/>
  <c r="L2062" i="4" l="1"/>
  <c r="J2062" i="4"/>
  <c r="E2063" i="4"/>
  <c r="N2061" i="4"/>
  <c r="M2061" i="4"/>
  <c r="O2061" i="4" s="1"/>
  <c r="R2061" i="4" l="1"/>
  <c r="S2061" i="4" s="1"/>
  <c r="E2064" i="4"/>
  <c r="J2063" i="4"/>
  <c r="L2063" i="4"/>
  <c r="M2062" i="4"/>
  <c r="O2062" i="4" s="1"/>
  <c r="N2062" i="4"/>
  <c r="R2062" i="4" l="1"/>
  <c r="S2062" i="4" s="1"/>
  <c r="M2063" i="4"/>
  <c r="O2063" i="4" s="1"/>
  <c r="N2063" i="4"/>
  <c r="L2064" i="4"/>
  <c r="J2064" i="4"/>
  <c r="E2065" i="4"/>
  <c r="R2063" i="4" l="1"/>
  <c r="S2063" i="4" s="1"/>
  <c r="M2064" i="4"/>
  <c r="O2064" i="4" s="1"/>
  <c r="N2064" i="4"/>
  <c r="L2065" i="4"/>
  <c r="J2065" i="4"/>
  <c r="E2066" i="4"/>
  <c r="R2064" i="4" l="1"/>
  <c r="S2064" i="4" s="1"/>
  <c r="E2067" i="4"/>
  <c r="M2065" i="4"/>
  <c r="O2065" i="4" s="1"/>
  <c r="N2065" i="4"/>
  <c r="L2066" i="4"/>
  <c r="J2066" i="4"/>
  <c r="R2065" i="4" l="1"/>
  <c r="S2065" i="4" s="1"/>
  <c r="M2066" i="4"/>
  <c r="O2066" i="4" s="1"/>
  <c r="N2066" i="4"/>
  <c r="L2067" i="4"/>
  <c r="J2067" i="4"/>
  <c r="E2068" i="4"/>
  <c r="E2069" i="4" l="1"/>
  <c r="M2067" i="4"/>
  <c r="O2067" i="4" s="1"/>
  <c r="N2067" i="4"/>
  <c r="J2068" i="4"/>
  <c r="L2068" i="4"/>
  <c r="R2066" i="4"/>
  <c r="S2066" i="4" s="1"/>
  <c r="R2067" i="4" l="1"/>
  <c r="S2067" i="4" s="1"/>
  <c r="N2068" i="4"/>
  <c r="M2068" i="4"/>
  <c r="O2068" i="4" s="1"/>
  <c r="J2069" i="4"/>
  <c r="L2069" i="4"/>
  <c r="E2070" i="4"/>
  <c r="J2070" i="4" l="1"/>
  <c r="L2070" i="4"/>
  <c r="E2071" i="4"/>
  <c r="M2069" i="4"/>
  <c r="O2069" i="4" s="1"/>
  <c r="N2069" i="4"/>
  <c r="R2068" i="4"/>
  <c r="S2068" i="4" s="1"/>
  <c r="R2069" i="4" l="1"/>
  <c r="S2069" i="4" s="1"/>
  <c r="L2071" i="4"/>
  <c r="J2071" i="4"/>
  <c r="E2072" i="4"/>
  <c r="M2070" i="4"/>
  <c r="O2070" i="4" s="1"/>
  <c r="N2070" i="4"/>
  <c r="R2070" i="4" l="1"/>
  <c r="S2070" i="4" s="1"/>
  <c r="L2072" i="4"/>
  <c r="J2072" i="4"/>
  <c r="E2073" i="4"/>
  <c r="N2071" i="4"/>
  <c r="M2071" i="4"/>
  <c r="O2071" i="4" s="1"/>
  <c r="E2074" i="4" l="1"/>
  <c r="R2071" i="4"/>
  <c r="S2071" i="4" s="1"/>
  <c r="L2073" i="4"/>
  <c r="J2073" i="4"/>
  <c r="M2072" i="4"/>
  <c r="O2072" i="4" s="1"/>
  <c r="N2072" i="4"/>
  <c r="R2072" i="4" l="1"/>
  <c r="S2072" i="4" s="1"/>
  <c r="M2073" i="4"/>
  <c r="O2073" i="4" s="1"/>
  <c r="N2073" i="4"/>
  <c r="L2074" i="4"/>
  <c r="J2074" i="4"/>
  <c r="E2075" i="4"/>
  <c r="J2075" i="4" l="1"/>
  <c r="L2075" i="4"/>
  <c r="M2074" i="4"/>
  <c r="O2074" i="4" s="1"/>
  <c r="N2074" i="4"/>
  <c r="R2074" i="4" s="1"/>
  <c r="S2074" i="4" s="1"/>
  <c r="E2076" i="4"/>
  <c r="R2073" i="4"/>
  <c r="S2073" i="4" s="1"/>
  <c r="L2076" i="4" l="1"/>
  <c r="J2076" i="4"/>
  <c r="E2077" i="4"/>
  <c r="M2075" i="4"/>
  <c r="O2075" i="4" s="1"/>
  <c r="N2075" i="4"/>
  <c r="E2078" i="4" l="1"/>
  <c r="R2075" i="4"/>
  <c r="S2075" i="4" s="1"/>
  <c r="L2077" i="4"/>
  <c r="J2077" i="4"/>
  <c r="N2076" i="4"/>
  <c r="M2076" i="4"/>
  <c r="O2076" i="4" s="1"/>
  <c r="R2076" i="4" l="1"/>
  <c r="S2076" i="4" s="1"/>
  <c r="N2077" i="4"/>
  <c r="M2077" i="4"/>
  <c r="O2077" i="4" s="1"/>
  <c r="J2078" i="4"/>
  <c r="L2078" i="4"/>
  <c r="E2079" i="4"/>
  <c r="R2077" i="4" l="1"/>
  <c r="S2077" i="4" s="1"/>
  <c r="E2080" i="4"/>
  <c r="N2078" i="4"/>
  <c r="M2078" i="4"/>
  <c r="O2078" i="4" s="1"/>
  <c r="J2079" i="4"/>
  <c r="L2079" i="4"/>
  <c r="M2079" i="4" l="1"/>
  <c r="O2079" i="4" s="1"/>
  <c r="N2079" i="4"/>
  <c r="L2080" i="4"/>
  <c r="J2080" i="4"/>
  <c r="R2078" i="4"/>
  <c r="S2078" i="4" s="1"/>
  <c r="E2081" i="4"/>
  <c r="L2081" i="4" l="1"/>
  <c r="J2081" i="4"/>
  <c r="E2082" i="4"/>
  <c r="M2080" i="4"/>
  <c r="O2080" i="4" s="1"/>
  <c r="N2080" i="4"/>
  <c r="R2079" i="4"/>
  <c r="S2079" i="4" s="1"/>
  <c r="R2080" i="4" l="1"/>
  <c r="S2080" i="4" s="1"/>
  <c r="E2083" i="4"/>
  <c r="L2082" i="4"/>
  <c r="J2082" i="4"/>
  <c r="N2081" i="4"/>
  <c r="M2081" i="4"/>
  <c r="O2081" i="4" s="1"/>
  <c r="R2081" i="4" l="1"/>
  <c r="S2081" i="4" s="1"/>
  <c r="N2082" i="4"/>
  <c r="M2082" i="4"/>
  <c r="O2082" i="4" s="1"/>
  <c r="L2083" i="4"/>
  <c r="J2083" i="4"/>
  <c r="E2084" i="4"/>
  <c r="R2082" i="4" l="1"/>
  <c r="S2082" i="4" s="1"/>
  <c r="J2084" i="4"/>
  <c r="L2084" i="4"/>
  <c r="E2085" i="4"/>
  <c r="M2083" i="4"/>
  <c r="O2083" i="4" s="1"/>
  <c r="N2083" i="4"/>
  <c r="R2083" i="4" l="1"/>
  <c r="S2083" i="4" s="1"/>
  <c r="J2085" i="4"/>
  <c r="L2085" i="4"/>
  <c r="E2086" i="4"/>
  <c r="N2084" i="4"/>
  <c r="M2084" i="4"/>
  <c r="O2084" i="4" s="1"/>
  <c r="R2084" i="4" l="1"/>
  <c r="S2084" i="4" s="1"/>
  <c r="L2086" i="4"/>
  <c r="J2086" i="4"/>
  <c r="E2087" i="4"/>
  <c r="M2085" i="4"/>
  <c r="O2085" i="4" s="1"/>
  <c r="N2085" i="4"/>
  <c r="R2085" i="4" l="1"/>
  <c r="S2085" i="4" s="1"/>
  <c r="E2088" i="4"/>
  <c r="J2087" i="4"/>
  <c r="L2087" i="4"/>
  <c r="M2086" i="4"/>
  <c r="O2086" i="4" s="1"/>
  <c r="N2086" i="4"/>
  <c r="R2086" i="4" l="1"/>
  <c r="S2086" i="4" s="1"/>
  <c r="J2088" i="4"/>
  <c r="L2088" i="4"/>
  <c r="M2087" i="4"/>
  <c r="O2087" i="4" s="1"/>
  <c r="N2087" i="4"/>
  <c r="E2089" i="4"/>
  <c r="R2087" i="4" l="1"/>
  <c r="S2087" i="4" s="1"/>
  <c r="L2089" i="4"/>
  <c r="J2089" i="4"/>
  <c r="E2090" i="4"/>
  <c r="M2088" i="4"/>
  <c r="O2088" i="4" s="1"/>
  <c r="N2088" i="4"/>
  <c r="R2088" i="4" l="1"/>
  <c r="S2088" i="4" s="1"/>
  <c r="J2090" i="4"/>
  <c r="L2090" i="4"/>
  <c r="E2091" i="4"/>
  <c r="M2089" i="4"/>
  <c r="O2089" i="4" s="1"/>
  <c r="N2089" i="4"/>
  <c r="J2091" i="4" l="1"/>
  <c r="L2091" i="4"/>
  <c r="E2092" i="4"/>
  <c r="R2089" i="4"/>
  <c r="S2089" i="4" s="1"/>
  <c r="N2090" i="4"/>
  <c r="M2090" i="4"/>
  <c r="O2090" i="4" s="1"/>
  <c r="R2090" i="4" l="1"/>
  <c r="S2090" i="4" s="1"/>
  <c r="L2092" i="4"/>
  <c r="J2092" i="4"/>
  <c r="E2093" i="4"/>
  <c r="N2091" i="4"/>
  <c r="M2091" i="4"/>
  <c r="O2091" i="4" s="1"/>
  <c r="R2091" i="4" l="1"/>
  <c r="S2091" i="4" s="1"/>
  <c r="J2093" i="4"/>
  <c r="L2093" i="4"/>
  <c r="E2094" i="4"/>
  <c r="M2092" i="4"/>
  <c r="O2092" i="4" s="1"/>
  <c r="N2092" i="4"/>
  <c r="R2092" i="4" l="1"/>
  <c r="S2092" i="4" s="1"/>
  <c r="L2094" i="4"/>
  <c r="J2094" i="4"/>
  <c r="E2095" i="4"/>
  <c r="M2093" i="4"/>
  <c r="O2093" i="4" s="1"/>
  <c r="N2093" i="4"/>
  <c r="R2093" i="4" l="1"/>
  <c r="S2093" i="4" s="1"/>
  <c r="J2095" i="4"/>
  <c r="L2095" i="4"/>
  <c r="E2096" i="4"/>
  <c r="M2094" i="4"/>
  <c r="O2094" i="4" s="1"/>
  <c r="N2094" i="4"/>
  <c r="R2094" i="4" l="1"/>
  <c r="S2094" i="4" s="1"/>
  <c r="E2097" i="4"/>
  <c r="J2096" i="4"/>
  <c r="L2096" i="4"/>
  <c r="M2095" i="4"/>
  <c r="O2095" i="4" s="1"/>
  <c r="N2095" i="4"/>
  <c r="R2095" i="4" l="1"/>
  <c r="S2095" i="4" s="1"/>
  <c r="L2097" i="4"/>
  <c r="J2097" i="4"/>
  <c r="M2096" i="4"/>
  <c r="O2096" i="4" s="1"/>
  <c r="N2096" i="4"/>
  <c r="E2098" i="4"/>
  <c r="R2096" i="4" l="1"/>
  <c r="S2096" i="4" s="1"/>
  <c r="L2098" i="4"/>
  <c r="J2098" i="4"/>
  <c r="E2099" i="4"/>
  <c r="N2097" i="4"/>
  <c r="M2097" i="4"/>
  <c r="O2097" i="4" s="1"/>
  <c r="E2100" i="4" l="1"/>
  <c r="R2097" i="4"/>
  <c r="S2097" i="4" s="1"/>
  <c r="L2099" i="4"/>
  <c r="J2099" i="4"/>
  <c r="M2098" i="4"/>
  <c r="O2098" i="4" s="1"/>
  <c r="N2098" i="4"/>
  <c r="R2098" i="4" l="1"/>
  <c r="S2098" i="4" s="1"/>
  <c r="M2099" i="4"/>
  <c r="O2099" i="4" s="1"/>
  <c r="N2099" i="4"/>
  <c r="J2100" i="4"/>
  <c r="L2100" i="4"/>
  <c r="E2101" i="4"/>
  <c r="R2099" i="4" l="1"/>
  <c r="S2099" i="4" s="1"/>
  <c r="M2100" i="4"/>
  <c r="O2100" i="4" s="1"/>
  <c r="N2100" i="4"/>
  <c r="L2101" i="4"/>
  <c r="J2101" i="4"/>
  <c r="E2102" i="4"/>
  <c r="R2100" i="4" l="1"/>
  <c r="S2100" i="4" s="1"/>
  <c r="L2102" i="4"/>
  <c r="J2102" i="4"/>
  <c r="E2103" i="4"/>
  <c r="N2101" i="4"/>
  <c r="M2101" i="4"/>
  <c r="O2101" i="4" s="1"/>
  <c r="R2101" i="4" l="1"/>
  <c r="S2101" i="4" s="1"/>
  <c r="J2103" i="4"/>
  <c r="L2103" i="4"/>
  <c r="E2104" i="4"/>
  <c r="M2102" i="4"/>
  <c r="O2102" i="4" s="1"/>
  <c r="N2102" i="4"/>
  <c r="R2102" i="4" l="1"/>
  <c r="S2102" i="4" s="1"/>
  <c r="J2104" i="4"/>
  <c r="L2104" i="4"/>
  <c r="E2105" i="4"/>
  <c r="M2103" i="4"/>
  <c r="O2103" i="4" s="1"/>
  <c r="N2103" i="4"/>
  <c r="R2103" i="4" l="1"/>
  <c r="S2103" i="4" s="1"/>
  <c r="J2105" i="4"/>
  <c r="L2105" i="4"/>
  <c r="E2106" i="4"/>
  <c r="M2104" i="4"/>
  <c r="O2104" i="4" s="1"/>
  <c r="N2104" i="4"/>
  <c r="R2104" i="4" l="1"/>
  <c r="S2104" i="4" s="1"/>
  <c r="E2107" i="4"/>
  <c r="L2106" i="4"/>
  <c r="J2106" i="4"/>
  <c r="M2105" i="4"/>
  <c r="O2105" i="4" s="1"/>
  <c r="N2105" i="4"/>
  <c r="R2105" i="4" l="1"/>
  <c r="S2105" i="4" s="1"/>
  <c r="L2107" i="4"/>
  <c r="J2107" i="4"/>
  <c r="N2106" i="4"/>
  <c r="M2106" i="4"/>
  <c r="O2106" i="4" s="1"/>
  <c r="E2108" i="4"/>
  <c r="L2108" i="4" l="1"/>
  <c r="J2108" i="4"/>
  <c r="R2106" i="4"/>
  <c r="S2106" i="4" s="1"/>
  <c r="E2109" i="4"/>
  <c r="N2107" i="4"/>
  <c r="M2107" i="4"/>
  <c r="O2107" i="4" s="1"/>
  <c r="R2107" i="4" l="1"/>
  <c r="S2107" i="4" s="1"/>
  <c r="J2109" i="4"/>
  <c r="L2109" i="4"/>
  <c r="E2110" i="4"/>
  <c r="M2108" i="4"/>
  <c r="O2108" i="4" s="1"/>
  <c r="N2108" i="4"/>
  <c r="R2108" i="4" l="1"/>
  <c r="S2108" i="4" s="1"/>
  <c r="L2110" i="4"/>
  <c r="J2110" i="4"/>
  <c r="E2111" i="4"/>
  <c r="N2109" i="4"/>
  <c r="M2109" i="4"/>
  <c r="O2109" i="4" s="1"/>
  <c r="R2109" i="4" l="1"/>
  <c r="S2109" i="4" s="1"/>
  <c r="J2111" i="4"/>
  <c r="L2111" i="4"/>
  <c r="E2112" i="4"/>
  <c r="M2110" i="4"/>
  <c r="O2110" i="4" s="1"/>
  <c r="N2110" i="4"/>
  <c r="R2110" i="4" l="1"/>
  <c r="S2110" i="4" s="1"/>
  <c r="L2112" i="4"/>
  <c r="J2112" i="4"/>
  <c r="E2113" i="4"/>
  <c r="N2111" i="4"/>
  <c r="M2111" i="4"/>
  <c r="O2111" i="4" s="1"/>
  <c r="E2114" i="4" l="1"/>
  <c r="R2111" i="4"/>
  <c r="S2111" i="4" s="1"/>
  <c r="J2113" i="4"/>
  <c r="L2113" i="4"/>
  <c r="N2112" i="4"/>
  <c r="M2112" i="4"/>
  <c r="O2112" i="4" s="1"/>
  <c r="R2112" i="4" l="1"/>
  <c r="S2112" i="4" s="1"/>
  <c r="N2113" i="4"/>
  <c r="M2113" i="4"/>
  <c r="O2113" i="4" s="1"/>
  <c r="L2114" i="4"/>
  <c r="J2114" i="4"/>
  <c r="E2115" i="4"/>
  <c r="R2113" i="4" l="1"/>
  <c r="S2113" i="4" s="1"/>
  <c r="L2115" i="4"/>
  <c r="J2115" i="4"/>
  <c r="E2116" i="4"/>
  <c r="N2114" i="4"/>
  <c r="M2114" i="4"/>
  <c r="O2114" i="4" s="1"/>
  <c r="R2114" i="4" l="1"/>
  <c r="S2114" i="4" s="1"/>
  <c r="L2116" i="4"/>
  <c r="J2116" i="4"/>
  <c r="E2117" i="4"/>
  <c r="N2115" i="4"/>
  <c r="M2115" i="4"/>
  <c r="O2115" i="4" s="1"/>
  <c r="R2115" i="4" l="1"/>
  <c r="S2115" i="4" s="1"/>
  <c r="L2117" i="4"/>
  <c r="J2117" i="4"/>
  <c r="E2118" i="4"/>
  <c r="N2116" i="4"/>
  <c r="M2116" i="4"/>
  <c r="O2116" i="4" s="1"/>
  <c r="R2116" i="4" l="1"/>
  <c r="S2116" i="4" s="1"/>
  <c r="J2118" i="4"/>
  <c r="L2118" i="4"/>
  <c r="E2119" i="4"/>
  <c r="N2117" i="4"/>
  <c r="M2117" i="4"/>
  <c r="O2117" i="4" s="1"/>
  <c r="R2117" i="4" l="1"/>
  <c r="S2117" i="4" s="1"/>
  <c r="L2119" i="4"/>
  <c r="J2119" i="4"/>
  <c r="E2120" i="4"/>
  <c r="N2118" i="4"/>
  <c r="M2118" i="4"/>
  <c r="O2118" i="4" s="1"/>
  <c r="R2118" i="4" l="1"/>
  <c r="S2118" i="4" s="1"/>
  <c r="L2120" i="4"/>
  <c r="J2120" i="4"/>
  <c r="E2121" i="4"/>
  <c r="N2119" i="4"/>
  <c r="M2119" i="4"/>
  <c r="O2119" i="4" s="1"/>
  <c r="R2119" i="4" l="1"/>
  <c r="S2119" i="4" s="1"/>
  <c r="L2121" i="4"/>
  <c r="J2121" i="4"/>
  <c r="E2122" i="4"/>
  <c r="N2120" i="4"/>
  <c r="M2120" i="4"/>
  <c r="O2120" i="4" s="1"/>
  <c r="R2120" i="4" l="1"/>
  <c r="S2120" i="4" s="1"/>
  <c r="L2122" i="4"/>
  <c r="J2122" i="4"/>
  <c r="E2123" i="4"/>
  <c r="N2121" i="4"/>
  <c r="M2121" i="4"/>
  <c r="O2121" i="4" s="1"/>
  <c r="R2121" i="4" l="1"/>
  <c r="S2121" i="4" s="1"/>
  <c r="N2122" i="4"/>
  <c r="M2122" i="4"/>
  <c r="O2122" i="4" s="1"/>
  <c r="L2123" i="4"/>
  <c r="J2123" i="4"/>
  <c r="E2124" i="4"/>
  <c r="E2125" i="4" l="1"/>
  <c r="N2123" i="4"/>
  <c r="M2123" i="4"/>
  <c r="O2123" i="4" s="1"/>
  <c r="L2124" i="4"/>
  <c r="J2124" i="4"/>
  <c r="R2122" i="4"/>
  <c r="S2122" i="4" s="1"/>
  <c r="N2124" i="4" l="1"/>
  <c r="M2124" i="4"/>
  <c r="O2124" i="4" s="1"/>
  <c r="R2123" i="4"/>
  <c r="S2123" i="4" s="1"/>
  <c r="J2125" i="4"/>
  <c r="L2125" i="4"/>
  <c r="E2126" i="4"/>
  <c r="R2124" i="4" l="1"/>
  <c r="S2124" i="4" s="1"/>
  <c r="E2127" i="4"/>
  <c r="J2126" i="4"/>
  <c r="L2126" i="4"/>
  <c r="M2125" i="4"/>
  <c r="O2125" i="4" s="1"/>
  <c r="N2125" i="4"/>
  <c r="R2125" i="4" l="1"/>
  <c r="S2125" i="4" s="1"/>
  <c r="N2126" i="4"/>
  <c r="M2126" i="4"/>
  <c r="O2126" i="4" s="1"/>
  <c r="L2127" i="4"/>
  <c r="J2127" i="4"/>
  <c r="E2128" i="4"/>
  <c r="R2126" i="4" l="1"/>
  <c r="S2126" i="4" s="1"/>
  <c r="J2128" i="4"/>
  <c r="L2128" i="4"/>
  <c r="E2129" i="4"/>
  <c r="M2127" i="4"/>
  <c r="O2127" i="4" s="1"/>
  <c r="N2127" i="4"/>
  <c r="R2127" i="4" l="1"/>
  <c r="S2127" i="4" s="1"/>
  <c r="L2129" i="4"/>
  <c r="J2129" i="4"/>
  <c r="E2130" i="4"/>
  <c r="N2128" i="4"/>
  <c r="M2128" i="4"/>
  <c r="O2128" i="4" s="1"/>
  <c r="L2130" i="4" l="1"/>
  <c r="J2130" i="4"/>
  <c r="E2131" i="4"/>
  <c r="R2128" i="4"/>
  <c r="S2128" i="4" s="1"/>
  <c r="N2129" i="4"/>
  <c r="M2129" i="4"/>
  <c r="O2129" i="4" s="1"/>
  <c r="R2129" i="4" l="1"/>
  <c r="S2129" i="4" s="1"/>
  <c r="L2131" i="4"/>
  <c r="J2131" i="4"/>
  <c r="E2132" i="4"/>
  <c r="N2130" i="4"/>
  <c r="M2130" i="4"/>
  <c r="O2130" i="4" s="1"/>
  <c r="R2130" i="4" l="1"/>
  <c r="S2130" i="4" s="1"/>
  <c r="J2132" i="4"/>
  <c r="L2132" i="4"/>
  <c r="E2133" i="4"/>
  <c r="M2131" i="4"/>
  <c r="O2131" i="4" s="1"/>
  <c r="N2131" i="4"/>
  <c r="R2131" i="4" l="1"/>
  <c r="S2131" i="4" s="1"/>
  <c r="L2133" i="4"/>
  <c r="J2133" i="4"/>
  <c r="E2134" i="4"/>
  <c r="N2132" i="4"/>
  <c r="M2132" i="4"/>
  <c r="O2132" i="4" s="1"/>
  <c r="R2132" i="4" l="1"/>
  <c r="S2132" i="4" s="1"/>
  <c r="J2134" i="4"/>
  <c r="L2134" i="4"/>
  <c r="E2135" i="4"/>
  <c r="N2133" i="4"/>
  <c r="M2133" i="4"/>
  <c r="O2133" i="4" s="1"/>
  <c r="L2135" i="4" l="1"/>
  <c r="J2135" i="4"/>
  <c r="E2136" i="4"/>
  <c r="M2134" i="4"/>
  <c r="O2134" i="4" s="1"/>
  <c r="N2134" i="4"/>
  <c r="R2133" i="4"/>
  <c r="S2133" i="4" s="1"/>
  <c r="R2134" i="4" l="1"/>
  <c r="S2134" i="4" s="1"/>
  <c r="L2136" i="4"/>
  <c r="J2136" i="4"/>
  <c r="E2137" i="4"/>
  <c r="M2135" i="4"/>
  <c r="O2135" i="4" s="1"/>
  <c r="N2135" i="4"/>
  <c r="R2135" i="4" l="1"/>
  <c r="S2135" i="4" s="1"/>
  <c r="L2137" i="4"/>
  <c r="J2137" i="4"/>
  <c r="E2138" i="4"/>
  <c r="N2136" i="4"/>
  <c r="M2136" i="4"/>
  <c r="O2136" i="4" s="1"/>
  <c r="R2136" i="4" l="1"/>
  <c r="S2136" i="4" s="1"/>
  <c r="E2139" i="4"/>
  <c r="L2138" i="4"/>
  <c r="J2138" i="4"/>
  <c r="N2137" i="4"/>
  <c r="M2137" i="4"/>
  <c r="O2137" i="4" s="1"/>
  <c r="E2140" i="4" l="1"/>
  <c r="R2137" i="4"/>
  <c r="S2137" i="4" s="1"/>
  <c r="N2138" i="4"/>
  <c r="M2138" i="4"/>
  <c r="O2138" i="4" s="1"/>
  <c r="L2139" i="4"/>
  <c r="J2139" i="4"/>
  <c r="M2139" i="4" l="1"/>
  <c r="O2139" i="4" s="1"/>
  <c r="N2139" i="4"/>
  <c r="R2138" i="4"/>
  <c r="S2138" i="4" s="1"/>
  <c r="J2140" i="4"/>
  <c r="L2140" i="4"/>
  <c r="E2141" i="4"/>
  <c r="R2139" i="4" l="1"/>
  <c r="S2139" i="4" s="1"/>
  <c r="L2141" i="4"/>
  <c r="J2141" i="4"/>
  <c r="E2142" i="4"/>
  <c r="M2140" i="4"/>
  <c r="O2140" i="4" s="1"/>
  <c r="N2140" i="4"/>
  <c r="R2140" i="4" l="1"/>
  <c r="S2140" i="4" s="1"/>
  <c r="E2143" i="4"/>
  <c r="J2142" i="4"/>
  <c r="L2142" i="4"/>
  <c r="N2141" i="4"/>
  <c r="M2141" i="4"/>
  <c r="O2141" i="4" s="1"/>
  <c r="R2141" i="4" l="1"/>
  <c r="S2141" i="4" s="1"/>
  <c r="J2143" i="4"/>
  <c r="L2143" i="4"/>
  <c r="N2142" i="4"/>
  <c r="M2142" i="4"/>
  <c r="O2142" i="4" s="1"/>
  <c r="E2144" i="4"/>
  <c r="E2145" i="4" l="1"/>
  <c r="R2142" i="4"/>
  <c r="S2142" i="4" s="1"/>
  <c r="M2143" i="4"/>
  <c r="O2143" i="4" s="1"/>
  <c r="N2143" i="4"/>
  <c r="L2144" i="4"/>
  <c r="J2144" i="4"/>
  <c r="N2144" i="4" l="1"/>
  <c r="M2144" i="4"/>
  <c r="O2144" i="4" s="1"/>
  <c r="R2143" i="4"/>
  <c r="S2143" i="4" s="1"/>
  <c r="L2145" i="4"/>
  <c r="J2145" i="4"/>
  <c r="E2146" i="4"/>
  <c r="R2144" i="4" l="1"/>
  <c r="S2144" i="4" s="1"/>
  <c r="L2146" i="4"/>
  <c r="J2146" i="4"/>
  <c r="E2147" i="4"/>
  <c r="N2145" i="4"/>
  <c r="M2145" i="4"/>
  <c r="O2145" i="4" s="1"/>
  <c r="R2145" i="4" l="1"/>
  <c r="S2145" i="4" s="1"/>
  <c r="L2147" i="4"/>
  <c r="J2147" i="4"/>
  <c r="E2148" i="4"/>
  <c r="N2146" i="4"/>
  <c r="M2146" i="4"/>
  <c r="O2146" i="4" s="1"/>
  <c r="E2149" i="4" l="1"/>
  <c r="R2146" i="4"/>
  <c r="S2146" i="4" s="1"/>
  <c r="J2148" i="4"/>
  <c r="L2148" i="4"/>
  <c r="N2147" i="4"/>
  <c r="M2147" i="4"/>
  <c r="O2147" i="4" s="1"/>
  <c r="N2148" i="4" l="1"/>
  <c r="M2148" i="4"/>
  <c r="O2148" i="4" s="1"/>
  <c r="R2147" i="4"/>
  <c r="S2147" i="4" s="1"/>
  <c r="L2149" i="4"/>
  <c r="J2149" i="4"/>
  <c r="E2150" i="4"/>
  <c r="J2150" i="4" l="1"/>
  <c r="L2150" i="4"/>
  <c r="E2151" i="4"/>
  <c r="N2149" i="4"/>
  <c r="M2149" i="4"/>
  <c r="O2149" i="4" s="1"/>
  <c r="R2148" i="4"/>
  <c r="S2148" i="4" s="1"/>
  <c r="R2149" i="4" l="1"/>
  <c r="S2149" i="4" s="1"/>
  <c r="J2151" i="4"/>
  <c r="L2151" i="4"/>
  <c r="E2152" i="4"/>
  <c r="N2150" i="4"/>
  <c r="M2150" i="4"/>
  <c r="O2150" i="4" s="1"/>
  <c r="R2150" i="4" l="1"/>
  <c r="S2150" i="4" s="1"/>
  <c r="L2152" i="4"/>
  <c r="J2152" i="4"/>
  <c r="E2153" i="4"/>
  <c r="N2151" i="4"/>
  <c r="M2151" i="4"/>
  <c r="O2151" i="4" s="1"/>
  <c r="R2151" i="4" l="1"/>
  <c r="S2151" i="4" s="1"/>
  <c r="J2153" i="4"/>
  <c r="L2153" i="4"/>
  <c r="E2154" i="4"/>
  <c r="N2152" i="4"/>
  <c r="M2152" i="4"/>
  <c r="O2152" i="4" s="1"/>
  <c r="R2152" i="4" l="1"/>
  <c r="S2152" i="4" s="1"/>
  <c r="J2154" i="4"/>
  <c r="L2154" i="4"/>
  <c r="E2155" i="4"/>
  <c r="M2153" i="4"/>
  <c r="O2153" i="4" s="1"/>
  <c r="N2153" i="4"/>
  <c r="R2153" i="4" l="1"/>
  <c r="S2153" i="4" s="1"/>
  <c r="L2155" i="4"/>
  <c r="J2155" i="4"/>
  <c r="E2156" i="4"/>
  <c r="N2154" i="4"/>
  <c r="M2154" i="4"/>
  <c r="O2154" i="4" s="1"/>
  <c r="L2156" i="4" l="1"/>
  <c r="J2156" i="4"/>
  <c r="E2157" i="4"/>
  <c r="R2154" i="4"/>
  <c r="S2154" i="4" s="1"/>
  <c r="M2155" i="4"/>
  <c r="O2155" i="4" s="1"/>
  <c r="N2155" i="4"/>
  <c r="R2155" i="4" l="1"/>
  <c r="S2155" i="4" s="1"/>
  <c r="E2158" i="4"/>
  <c r="J2157" i="4"/>
  <c r="L2157" i="4"/>
  <c r="N2156" i="4"/>
  <c r="M2156" i="4"/>
  <c r="O2156" i="4" s="1"/>
  <c r="R2156" i="4" l="1"/>
  <c r="S2156" i="4" s="1"/>
  <c r="M2157" i="4"/>
  <c r="O2157" i="4" s="1"/>
  <c r="N2157" i="4"/>
  <c r="L2158" i="4"/>
  <c r="J2158" i="4"/>
  <c r="E2159" i="4"/>
  <c r="R2157" i="4" l="1"/>
  <c r="S2157" i="4" s="1"/>
  <c r="L2159" i="4"/>
  <c r="J2159" i="4"/>
  <c r="E2160" i="4"/>
  <c r="N2158" i="4"/>
  <c r="M2158" i="4"/>
  <c r="O2158" i="4" s="1"/>
  <c r="R2158" i="4" l="1"/>
  <c r="S2158" i="4" s="1"/>
  <c r="E2161" i="4"/>
  <c r="L2160" i="4"/>
  <c r="J2160" i="4"/>
  <c r="N2159" i="4"/>
  <c r="M2159" i="4"/>
  <c r="O2159" i="4" s="1"/>
  <c r="R2159" i="4" l="1"/>
  <c r="S2159" i="4" s="1"/>
  <c r="N2160" i="4"/>
  <c r="M2160" i="4"/>
  <c r="O2160" i="4" s="1"/>
  <c r="J2161" i="4"/>
  <c r="L2161" i="4"/>
  <c r="E2162" i="4"/>
  <c r="J2162" i="4" l="1"/>
  <c r="L2162" i="4"/>
  <c r="E2163" i="4"/>
  <c r="N2161" i="4"/>
  <c r="M2161" i="4"/>
  <c r="O2161" i="4" s="1"/>
  <c r="R2160" i="4"/>
  <c r="S2160" i="4" s="1"/>
  <c r="R2161" i="4" l="1"/>
  <c r="S2161" i="4" s="1"/>
  <c r="E2164" i="4"/>
  <c r="L2163" i="4"/>
  <c r="J2163" i="4"/>
  <c r="N2162" i="4"/>
  <c r="M2162" i="4"/>
  <c r="O2162" i="4" s="1"/>
  <c r="R2162" i="4" l="1"/>
  <c r="S2162" i="4" s="1"/>
  <c r="N2163" i="4"/>
  <c r="M2163" i="4"/>
  <c r="O2163" i="4" s="1"/>
  <c r="E2165" i="4"/>
  <c r="L2164" i="4"/>
  <c r="J2164" i="4"/>
  <c r="N2164" i="4" l="1"/>
  <c r="M2164" i="4"/>
  <c r="O2164" i="4" s="1"/>
  <c r="J2165" i="4"/>
  <c r="L2165" i="4"/>
  <c r="E2166" i="4"/>
  <c r="R2163" i="4"/>
  <c r="S2163" i="4" s="1"/>
  <c r="L2166" i="4" l="1"/>
  <c r="J2166" i="4"/>
  <c r="E2167" i="4"/>
  <c r="M2165" i="4"/>
  <c r="O2165" i="4" s="1"/>
  <c r="N2165" i="4"/>
  <c r="R2165" i="4" s="1"/>
  <c r="S2165" i="4" s="1"/>
  <c r="R2164" i="4"/>
  <c r="S2164" i="4" s="1"/>
  <c r="E2168" i="4" l="1"/>
  <c r="L2167" i="4"/>
  <c r="J2167" i="4"/>
  <c r="N2166" i="4"/>
  <c r="M2166" i="4"/>
  <c r="O2166" i="4" s="1"/>
  <c r="R2166" i="4" l="1"/>
  <c r="S2166" i="4" s="1"/>
  <c r="N2167" i="4"/>
  <c r="M2167" i="4"/>
  <c r="O2167" i="4" s="1"/>
  <c r="J2168" i="4"/>
  <c r="L2168" i="4"/>
  <c r="E2169" i="4"/>
  <c r="N2168" i="4" l="1"/>
  <c r="M2168" i="4"/>
  <c r="O2168" i="4" s="1"/>
  <c r="L2169" i="4"/>
  <c r="J2169" i="4"/>
  <c r="E2170" i="4"/>
  <c r="R2167" i="4"/>
  <c r="S2167" i="4" s="1"/>
  <c r="M2169" i="4" l="1"/>
  <c r="O2169" i="4" s="1"/>
  <c r="N2169" i="4"/>
  <c r="J2170" i="4"/>
  <c r="L2170" i="4"/>
  <c r="E2171" i="4"/>
  <c r="R2168" i="4"/>
  <c r="S2168" i="4" s="1"/>
  <c r="R2169" i="4" l="1"/>
  <c r="S2169" i="4" s="1"/>
  <c r="J2171" i="4"/>
  <c r="L2171" i="4"/>
  <c r="E2172" i="4"/>
  <c r="N2170" i="4"/>
  <c r="M2170" i="4"/>
  <c r="O2170" i="4" s="1"/>
  <c r="L2172" i="4" l="1"/>
  <c r="J2172" i="4"/>
  <c r="E2173" i="4"/>
  <c r="N2171" i="4"/>
  <c r="M2171" i="4"/>
  <c r="O2171" i="4" s="1"/>
  <c r="R2170" i="4"/>
  <c r="S2170" i="4" s="1"/>
  <c r="R2171" i="4" l="1"/>
  <c r="S2171" i="4" s="1"/>
  <c r="L2173" i="4"/>
  <c r="J2173" i="4"/>
  <c r="E2174" i="4"/>
  <c r="N2172" i="4"/>
  <c r="M2172" i="4"/>
  <c r="O2172" i="4" s="1"/>
  <c r="R2172" i="4" l="1"/>
  <c r="S2172" i="4" s="1"/>
  <c r="L2174" i="4"/>
  <c r="J2174" i="4"/>
  <c r="E2175" i="4"/>
  <c r="M2173" i="4"/>
  <c r="O2173" i="4" s="1"/>
  <c r="N2173" i="4"/>
  <c r="R2173" i="4" l="1"/>
  <c r="S2173" i="4" s="1"/>
  <c r="N2174" i="4"/>
  <c r="M2174" i="4"/>
  <c r="O2174" i="4" s="1"/>
  <c r="J2175" i="4"/>
  <c r="L2175" i="4"/>
  <c r="E2176" i="4"/>
  <c r="R2174" i="4" l="1"/>
  <c r="S2174" i="4" s="1"/>
  <c r="J2176" i="4"/>
  <c r="L2176" i="4"/>
  <c r="E2177" i="4"/>
  <c r="N2175" i="4"/>
  <c r="M2175" i="4"/>
  <c r="O2175" i="4" s="1"/>
  <c r="R2175" i="4" l="1"/>
  <c r="S2175" i="4" s="1"/>
  <c r="J2177" i="4"/>
  <c r="L2177" i="4"/>
  <c r="E2178" i="4"/>
  <c r="N2176" i="4"/>
  <c r="M2176" i="4"/>
  <c r="O2176" i="4" s="1"/>
  <c r="R2176" i="4" l="1"/>
  <c r="S2176" i="4" s="1"/>
  <c r="E2179" i="4"/>
  <c r="J2178" i="4"/>
  <c r="L2178" i="4"/>
  <c r="N2177" i="4"/>
  <c r="M2177" i="4"/>
  <c r="O2177" i="4" s="1"/>
  <c r="R2177" i="4" l="1"/>
  <c r="S2177" i="4" s="1"/>
  <c r="M2178" i="4"/>
  <c r="O2178" i="4" s="1"/>
  <c r="N2178" i="4"/>
  <c r="J2179" i="4"/>
  <c r="L2179" i="4"/>
  <c r="E2180" i="4"/>
  <c r="R2178" i="4" l="1"/>
  <c r="S2178" i="4" s="1"/>
  <c r="J2180" i="4"/>
  <c r="L2180" i="4"/>
  <c r="E2181" i="4"/>
  <c r="M2179" i="4"/>
  <c r="O2179" i="4" s="1"/>
  <c r="N2179" i="4"/>
  <c r="R2179" i="4" l="1"/>
  <c r="S2179" i="4" s="1"/>
  <c r="J2181" i="4"/>
  <c r="L2181" i="4"/>
  <c r="E2182" i="4"/>
  <c r="N2180" i="4"/>
  <c r="M2180" i="4"/>
  <c r="O2180" i="4" s="1"/>
  <c r="R2180" i="4" l="1"/>
  <c r="S2180" i="4" s="1"/>
  <c r="L2182" i="4"/>
  <c r="J2182" i="4"/>
  <c r="E2183" i="4"/>
  <c r="N2181" i="4"/>
  <c r="M2181" i="4"/>
  <c r="O2181" i="4" s="1"/>
  <c r="L2183" i="4" l="1"/>
  <c r="J2183" i="4"/>
  <c r="R2181" i="4"/>
  <c r="S2181" i="4" s="1"/>
  <c r="E2184" i="4"/>
  <c r="N2182" i="4"/>
  <c r="M2182" i="4"/>
  <c r="O2182" i="4" s="1"/>
  <c r="L2184" i="4" l="1"/>
  <c r="J2184" i="4"/>
  <c r="N2183" i="4"/>
  <c r="M2183" i="4"/>
  <c r="O2183" i="4" s="1"/>
  <c r="R2182" i="4"/>
  <c r="S2182" i="4" s="1"/>
  <c r="E2185" i="4"/>
  <c r="L2185" i="4" l="1"/>
  <c r="J2185" i="4"/>
  <c r="E2186" i="4"/>
  <c r="R2183" i="4"/>
  <c r="S2183" i="4" s="1"/>
  <c r="M2184" i="4"/>
  <c r="O2184" i="4" s="1"/>
  <c r="N2184" i="4"/>
  <c r="R2184" i="4" l="1"/>
  <c r="S2184" i="4" s="1"/>
  <c r="J2186" i="4"/>
  <c r="L2186" i="4"/>
  <c r="E2187" i="4"/>
  <c r="N2185" i="4"/>
  <c r="M2185" i="4"/>
  <c r="O2185" i="4" s="1"/>
  <c r="R2185" i="4" l="1"/>
  <c r="S2185" i="4" s="1"/>
  <c r="E2188" i="4"/>
  <c r="J2187" i="4"/>
  <c r="L2187" i="4"/>
  <c r="N2186" i="4"/>
  <c r="M2186" i="4"/>
  <c r="O2186" i="4" s="1"/>
  <c r="R2186" i="4" l="1"/>
  <c r="S2186" i="4" s="1"/>
  <c r="N2187" i="4"/>
  <c r="M2187" i="4"/>
  <c r="O2187" i="4" s="1"/>
  <c r="J2188" i="4"/>
  <c r="L2188" i="4"/>
  <c r="E2189" i="4"/>
  <c r="L2189" i="4" l="1"/>
  <c r="J2189" i="4"/>
  <c r="N2188" i="4"/>
  <c r="M2188" i="4"/>
  <c r="O2188" i="4" s="1"/>
  <c r="E2190" i="4"/>
  <c r="R2187" i="4"/>
  <c r="S2187" i="4" s="1"/>
  <c r="J2190" i="4" l="1"/>
  <c r="L2190" i="4"/>
  <c r="E2191" i="4"/>
  <c r="R2188" i="4"/>
  <c r="S2188" i="4" s="1"/>
  <c r="N2189" i="4"/>
  <c r="M2189" i="4"/>
  <c r="O2189" i="4" s="1"/>
  <c r="R2189" i="4" l="1"/>
  <c r="S2189" i="4" s="1"/>
  <c r="E2192" i="4"/>
  <c r="M2190" i="4"/>
  <c r="O2190" i="4" s="1"/>
  <c r="N2190" i="4"/>
  <c r="J2191" i="4"/>
  <c r="L2191" i="4"/>
  <c r="R2190" i="4" l="1"/>
  <c r="S2190" i="4" s="1"/>
  <c r="N2191" i="4"/>
  <c r="M2191" i="4"/>
  <c r="O2191" i="4" s="1"/>
  <c r="J2192" i="4"/>
  <c r="L2192" i="4"/>
  <c r="E2193" i="4"/>
  <c r="M2192" i="4" l="1"/>
  <c r="O2192" i="4" s="1"/>
  <c r="N2192" i="4"/>
  <c r="L2193" i="4"/>
  <c r="J2193" i="4"/>
  <c r="E2194" i="4"/>
  <c r="R2191" i="4"/>
  <c r="S2191" i="4" s="1"/>
  <c r="L2194" i="4" l="1"/>
  <c r="J2194" i="4"/>
  <c r="E2195" i="4"/>
  <c r="M2193" i="4"/>
  <c r="O2193" i="4" s="1"/>
  <c r="N2193" i="4"/>
  <c r="R2192" i="4"/>
  <c r="S2192" i="4" s="1"/>
  <c r="E2196" i="4" l="1"/>
  <c r="R2193" i="4"/>
  <c r="S2193" i="4" s="1"/>
  <c r="L2195" i="4"/>
  <c r="J2195" i="4"/>
  <c r="N2194" i="4"/>
  <c r="M2194" i="4"/>
  <c r="O2194" i="4" s="1"/>
  <c r="R2194" i="4" l="1"/>
  <c r="S2194" i="4" s="1"/>
  <c r="N2195" i="4"/>
  <c r="M2195" i="4"/>
  <c r="O2195" i="4" s="1"/>
  <c r="L2196" i="4"/>
  <c r="J2196" i="4"/>
  <c r="E2197" i="4"/>
  <c r="L2197" i="4" l="1"/>
  <c r="J2197" i="4"/>
  <c r="E2198" i="4"/>
  <c r="N2196" i="4"/>
  <c r="M2196" i="4"/>
  <c r="O2196" i="4" s="1"/>
  <c r="R2195" i="4"/>
  <c r="S2195" i="4" s="1"/>
  <c r="R2196" i="4" l="1"/>
  <c r="S2196" i="4" s="1"/>
  <c r="E2199" i="4"/>
  <c r="J2198" i="4"/>
  <c r="L2198" i="4"/>
  <c r="M2197" i="4"/>
  <c r="O2197" i="4" s="1"/>
  <c r="N2197" i="4"/>
  <c r="R2197" i="4" l="1"/>
  <c r="S2197" i="4" s="1"/>
  <c r="N2198" i="4"/>
  <c r="M2198" i="4"/>
  <c r="O2198" i="4" s="1"/>
  <c r="J2199" i="4"/>
  <c r="L2199" i="4"/>
  <c r="E2200" i="4"/>
  <c r="E2201" i="4" l="1"/>
  <c r="N2199" i="4"/>
  <c r="M2199" i="4"/>
  <c r="O2199" i="4" s="1"/>
  <c r="J2200" i="4"/>
  <c r="L2200" i="4"/>
  <c r="R2198" i="4"/>
  <c r="S2198" i="4" s="1"/>
  <c r="M2200" i="4" l="1"/>
  <c r="O2200" i="4" s="1"/>
  <c r="N2200" i="4"/>
  <c r="R2199" i="4"/>
  <c r="S2199" i="4" s="1"/>
  <c r="L2201" i="4"/>
  <c r="J2201" i="4"/>
  <c r="E2202" i="4"/>
  <c r="R2200" i="4" l="1"/>
  <c r="S2200" i="4" s="1"/>
  <c r="J2202" i="4"/>
  <c r="L2202" i="4"/>
  <c r="N2201" i="4"/>
  <c r="M2201" i="4"/>
  <c r="O2201" i="4" s="1"/>
  <c r="E2203" i="4"/>
  <c r="J2203" i="4" l="1"/>
  <c r="L2203" i="4"/>
  <c r="R2201" i="4"/>
  <c r="S2201" i="4" s="1"/>
  <c r="E2204" i="4"/>
  <c r="M2202" i="4"/>
  <c r="O2202" i="4" s="1"/>
  <c r="N2202" i="4"/>
  <c r="R2202" i="4" l="1"/>
  <c r="S2202" i="4" s="1"/>
  <c r="E2205" i="4"/>
  <c r="N2203" i="4"/>
  <c r="M2203" i="4"/>
  <c r="O2203" i="4" s="1"/>
  <c r="J2204" i="4"/>
  <c r="L2204" i="4"/>
  <c r="M2204" i="4" l="1"/>
  <c r="O2204" i="4" s="1"/>
  <c r="N2204" i="4"/>
  <c r="R2203" i="4"/>
  <c r="S2203" i="4" s="1"/>
  <c r="L2205" i="4"/>
  <c r="J2205" i="4"/>
  <c r="E2206" i="4"/>
  <c r="E2207" i="4" l="1"/>
  <c r="N2205" i="4"/>
  <c r="M2205" i="4"/>
  <c r="O2205" i="4" s="1"/>
  <c r="J2206" i="4"/>
  <c r="L2206" i="4"/>
  <c r="R2204" i="4"/>
  <c r="S2204" i="4" s="1"/>
  <c r="N2206" i="4" l="1"/>
  <c r="M2206" i="4"/>
  <c r="O2206" i="4" s="1"/>
  <c r="R2205" i="4"/>
  <c r="S2205" i="4" s="1"/>
  <c r="J2207" i="4"/>
  <c r="L2207" i="4"/>
  <c r="E2208" i="4"/>
  <c r="J2208" i="4" l="1"/>
  <c r="L2208" i="4"/>
  <c r="E2209" i="4"/>
  <c r="N2207" i="4"/>
  <c r="M2207" i="4"/>
  <c r="O2207" i="4" s="1"/>
  <c r="R2206" i="4"/>
  <c r="S2206" i="4" s="1"/>
  <c r="R2207" i="4" l="1"/>
  <c r="S2207" i="4" s="1"/>
  <c r="J2209" i="4"/>
  <c r="L2209" i="4"/>
  <c r="E2210" i="4"/>
  <c r="N2208" i="4"/>
  <c r="M2208" i="4"/>
  <c r="O2208" i="4" s="1"/>
  <c r="E2211" i="4" l="1"/>
  <c r="L2210" i="4"/>
  <c r="J2210" i="4"/>
  <c r="M2209" i="4"/>
  <c r="O2209" i="4" s="1"/>
  <c r="N2209" i="4"/>
  <c r="R2208" i="4"/>
  <c r="S2208" i="4" s="1"/>
  <c r="R2209" i="4" l="1"/>
  <c r="S2209" i="4" s="1"/>
  <c r="M2210" i="4"/>
  <c r="O2210" i="4" s="1"/>
  <c r="N2210" i="4"/>
  <c r="L2211" i="4"/>
  <c r="J2211" i="4"/>
  <c r="E2212" i="4"/>
  <c r="R2210" i="4" l="1"/>
  <c r="S2210" i="4" s="1"/>
  <c r="J2212" i="4"/>
  <c r="L2212" i="4"/>
  <c r="E2213" i="4"/>
  <c r="M2211" i="4"/>
  <c r="O2211" i="4" s="1"/>
  <c r="N2211" i="4"/>
  <c r="R2211" i="4" l="1"/>
  <c r="S2211" i="4" s="1"/>
  <c r="E2214" i="4"/>
  <c r="L2213" i="4"/>
  <c r="J2213" i="4"/>
  <c r="M2212" i="4"/>
  <c r="O2212" i="4" s="1"/>
  <c r="N2212" i="4"/>
  <c r="R2212" i="4" l="1"/>
  <c r="S2212" i="4" s="1"/>
  <c r="M2213" i="4"/>
  <c r="O2213" i="4" s="1"/>
  <c r="N2213" i="4"/>
  <c r="L2214" i="4"/>
  <c r="J2214" i="4"/>
  <c r="E2215" i="4"/>
  <c r="R2213" i="4" l="1"/>
  <c r="S2213" i="4" s="1"/>
  <c r="L2215" i="4"/>
  <c r="J2215" i="4"/>
  <c r="M2214" i="4"/>
  <c r="O2214" i="4" s="1"/>
  <c r="N2214" i="4"/>
  <c r="R2214" i="4" s="1"/>
  <c r="S2214" i="4" s="1"/>
  <c r="E2216" i="4"/>
  <c r="J2216" i="4" l="1"/>
  <c r="L2216" i="4"/>
  <c r="E2217" i="4"/>
  <c r="M2215" i="4"/>
  <c r="O2215" i="4" s="1"/>
  <c r="N2215" i="4"/>
  <c r="R2215" i="4" l="1"/>
  <c r="S2215" i="4" s="1"/>
  <c r="J2217" i="4"/>
  <c r="L2217" i="4"/>
  <c r="E2218" i="4"/>
  <c r="M2216" i="4"/>
  <c r="O2216" i="4" s="1"/>
  <c r="N2216" i="4"/>
  <c r="R2216" i="4" l="1"/>
  <c r="S2216" i="4" s="1"/>
  <c r="L2218" i="4"/>
  <c r="J2218" i="4"/>
  <c r="E2219" i="4"/>
  <c r="N2217" i="4"/>
  <c r="M2217" i="4"/>
  <c r="O2217" i="4" s="1"/>
  <c r="R2217" i="4" l="1"/>
  <c r="S2217" i="4" s="1"/>
  <c r="L2219" i="4"/>
  <c r="J2219" i="4"/>
  <c r="E2220" i="4"/>
  <c r="M2218" i="4"/>
  <c r="O2218" i="4" s="1"/>
  <c r="N2218" i="4"/>
  <c r="R2218" i="4" l="1"/>
  <c r="S2218" i="4" s="1"/>
  <c r="L2220" i="4"/>
  <c r="J2220" i="4"/>
  <c r="E2221" i="4"/>
  <c r="M2219" i="4"/>
  <c r="O2219" i="4" s="1"/>
  <c r="N2219" i="4"/>
  <c r="R2219" i="4" l="1"/>
  <c r="S2219" i="4" s="1"/>
  <c r="L2221" i="4"/>
  <c r="J2221" i="4"/>
  <c r="E2222" i="4"/>
  <c r="M2220" i="4"/>
  <c r="O2220" i="4" s="1"/>
  <c r="N2220" i="4"/>
  <c r="R2220" i="4" l="1"/>
  <c r="S2220" i="4" s="1"/>
  <c r="J2222" i="4"/>
  <c r="L2222" i="4"/>
  <c r="E2223" i="4"/>
  <c r="N2221" i="4"/>
  <c r="M2221" i="4"/>
  <c r="O2221" i="4" s="1"/>
  <c r="R2221" i="4" l="1"/>
  <c r="S2221" i="4" s="1"/>
  <c r="L2223" i="4"/>
  <c r="J2223" i="4"/>
  <c r="E2224" i="4"/>
  <c r="N2222" i="4"/>
  <c r="M2222" i="4"/>
  <c r="O2222" i="4" s="1"/>
  <c r="R2222" i="4" l="1"/>
  <c r="S2222" i="4" s="1"/>
  <c r="L2224" i="4"/>
  <c r="J2224" i="4"/>
  <c r="E2225" i="4"/>
  <c r="M2223" i="4"/>
  <c r="O2223" i="4" s="1"/>
  <c r="N2223" i="4"/>
  <c r="R2223" i="4" l="1"/>
  <c r="S2223" i="4" s="1"/>
  <c r="L2225" i="4"/>
  <c r="J2225" i="4"/>
  <c r="E2226" i="4"/>
  <c r="M2224" i="4"/>
  <c r="O2224" i="4" s="1"/>
  <c r="N2224" i="4"/>
  <c r="R2224" i="4" l="1"/>
  <c r="S2224" i="4" s="1"/>
  <c r="E2227" i="4"/>
  <c r="L2226" i="4"/>
  <c r="J2226" i="4"/>
  <c r="N2225" i="4"/>
  <c r="M2225" i="4"/>
  <c r="O2225" i="4" s="1"/>
  <c r="R2225" i="4" l="1"/>
  <c r="S2225" i="4" s="1"/>
  <c r="N2226" i="4"/>
  <c r="M2226" i="4"/>
  <c r="O2226" i="4" s="1"/>
  <c r="L2227" i="4"/>
  <c r="J2227" i="4"/>
  <c r="E2228" i="4"/>
  <c r="L2228" i="4" l="1"/>
  <c r="J2228" i="4"/>
  <c r="E2229" i="4"/>
  <c r="N2227" i="4"/>
  <c r="M2227" i="4"/>
  <c r="O2227" i="4" s="1"/>
  <c r="R2226" i="4"/>
  <c r="S2226" i="4" s="1"/>
  <c r="R2227" i="4" l="1"/>
  <c r="S2227" i="4" s="1"/>
  <c r="J2229" i="4"/>
  <c r="L2229" i="4"/>
  <c r="E2230" i="4"/>
  <c r="N2228" i="4"/>
  <c r="M2228" i="4"/>
  <c r="O2228" i="4" s="1"/>
  <c r="R2228" i="4" l="1"/>
  <c r="S2228" i="4" s="1"/>
  <c r="J2230" i="4"/>
  <c r="L2230" i="4"/>
  <c r="E2231" i="4"/>
  <c r="M2229" i="4"/>
  <c r="O2229" i="4" s="1"/>
  <c r="N2229" i="4"/>
  <c r="R2229" i="4" l="1"/>
  <c r="S2229" i="4" s="1"/>
  <c r="L2231" i="4"/>
  <c r="J2231" i="4"/>
  <c r="E2232" i="4"/>
  <c r="N2230" i="4"/>
  <c r="M2230" i="4"/>
  <c r="O2230" i="4" s="1"/>
  <c r="R2230" i="4" l="1"/>
  <c r="S2230" i="4" s="1"/>
  <c r="E2233" i="4"/>
  <c r="L2232" i="4"/>
  <c r="J2232" i="4"/>
  <c r="M2231" i="4"/>
  <c r="O2231" i="4" s="1"/>
  <c r="N2231" i="4"/>
  <c r="R2231" i="4" l="1"/>
  <c r="S2231" i="4" s="1"/>
  <c r="M2232" i="4"/>
  <c r="O2232" i="4" s="1"/>
  <c r="N2232" i="4"/>
  <c r="J2233" i="4"/>
  <c r="L2233" i="4"/>
  <c r="E2234" i="4"/>
  <c r="R2232" i="4" l="1"/>
  <c r="S2232" i="4" s="1"/>
  <c r="L2234" i="4"/>
  <c r="J2234" i="4"/>
  <c r="E2235" i="4"/>
  <c r="M2233" i="4"/>
  <c r="O2233" i="4" s="1"/>
  <c r="N2233" i="4"/>
  <c r="R2233" i="4" l="1"/>
  <c r="S2233" i="4" s="1"/>
  <c r="J2235" i="4"/>
  <c r="L2235" i="4"/>
  <c r="E2236" i="4"/>
  <c r="N2234" i="4"/>
  <c r="M2234" i="4"/>
  <c r="O2234" i="4" s="1"/>
  <c r="R2234" i="4" l="1"/>
  <c r="S2234" i="4" s="1"/>
  <c r="J2236" i="4"/>
  <c r="L2236" i="4"/>
  <c r="E2237" i="4"/>
  <c r="M2235" i="4"/>
  <c r="O2235" i="4" s="1"/>
  <c r="N2235" i="4"/>
  <c r="R2235" i="4" l="1"/>
  <c r="S2235" i="4" s="1"/>
  <c r="J2237" i="4"/>
  <c r="L2237" i="4"/>
  <c r="N2236" i="4"/>
  <c r="M2236" i="4"/>
  <c r="O2236" i="4" s="1"/>
  <c r="E2238" i="4"/>
  <c r="J2238" i="4" l="1"/>
  <c r="L2238" i="4"/>
  <c r="E2239" i="4"/>
  <c r="R2236" i="4"/>
  <c r="S2236" i="4" s="1"/>
  <c r="M2237" i="4"/>
  <c r="O2237" i="4" s="1"/>
  <c r="N2237" i="4"/>
  <c r="R2237" i="4" l="1"/>
  <c r="S2237" i="4" s="1"/>
  <c r="L2239" i="4"/>
  <c r="J2239" i="4"/>
  <c r="E2240" i="4"/>
  <c r="M2238" i="4"/>
  <c r="O2238" i="4" s="1"/>
  <c r="N2238" i="4"/>
  <c r="R2238" i="4" l="1"/>
  <c r="S2238" i="4" s="1"/>
  <c r="J2240" i="4"/>
  <c r="L2240" i="4"/>
  <c r="E2241" i="4"/>
  <c r="N2239" i="4"/>
  <c r="M2239" i="4"/>
  <c r="O2239" i="4" s="1"/>
  <c r="R2239" i="4" l="1"/>
  <c r="S2239" i="4" s="1"/>
  <c r="L2241" i="4"/>
  <c r="J2241" i="4"/>
  <c r="E2242" i="4"/>
  <c r="M2240" i="4"/>
  <c r="O2240" i="4" s="1"/>
  <c r="N2240" i="4"/>
  <c r="R2240" i="4" l="1"/>
  <c r="S2240" i="4" s="1"/>
  <c r="J2242" i="4"/>
  <c r="L2242" i="4"/>
  <c r="E2243" i="4"/>
  <c r="N2241" i="4"/>
  <c r="M2241" i="4"/>
  <c r="O2241" i="4" s="1"/>
  <c r="R2241" i="4" l="1"/>
  <c r="S2241" i="4" s="1"/>
  <c r="E2244" i="4"/>
  <c r="J2243" i="4"/>
  <c r="L2243" i="4"/>
  <c r="M2242" i="4"/>
  <c r="O2242" i="4" s="1"/>
  <c r="N2242" i="4"/>
  <c r="R2242" i="4" l="1"/>
  <c r="S2242" i="4" s="1"/>
  <c r="N2243" i="4"/>
  <c r="M2243" i="4"/>
  <c r="O2243" i="4" s="1"/>
  <c r="J2244" i="4"/>
  <c r="L2244" i="4"/>
  <c r="E2245" i="4"/>
  <c r="R2243" i="4" l="1"/>
  <c r="S2243" i="4" s="1"/>
  <c r="J2245" i="4"/>
  <c r="L2245" i="4"/>
  <c r="E2246" i="4"/>
  <c r="N2244" i="4"/>
  <c r="M2244" i="4"/>
  <c r="O2244" i="4" s="1"/>
  <c r="R2244" i="4" l="1"/>
  <c r="S2244" i="4" s="1"/>
  <c r="J2246" i="4"/>
  <c r="L2246" i="4"/>
  <c r="E2247" i="4"/>
  <c r="N2245" i="4"/>
  <c r="M2245" i="4"/>
  <c r="O2245" i="4" s="1"/>
  <c r="E2248" i="4" l="1"/>
  <c r="N2246" i="4"/>
  <c r="M2246" i="4"/>
  <c r="O2246" i="4" s="1"/>
  <c r="R2245" i="4"/>
  <c r="S2245" i="4" s="1"/>
  <c r="J2247" i="4"/>
  <c r="L2247" i="4"/>
  <c r="N2247" i="4" l="1"/>
  <c r="M2247" i="4"/>
  <c r="O2247" i="4" s="1"/>
  <c r="R2246" i="4"/>
  <c r="S2246" i="4" s="1"/>
  <c r="L2248" i="4"/>
  <c r="J2248" i="4"/>
  <c r="E2249" i="4"/>
  <c r="E2250" i="4" l="1"/>
  <c r="N2248" i="4"/>
  <c r="M2248" i="4"/>
  <c r="O2248" i="4" s="1"/>
  <c r="J2249" i="4"/>
  <c r="L2249" i="4"/>
  <c r="R2247" i="4"/>
  <c r="S2247" i="4" s="1"/>
  <c r="R2248" i="4" l="1"/>
  <c r="S2248" i="4" s="1"/>
  <c r="N2249" i="4"/>
  <c r="M2249" i="4"/>
  <c r="O2249" i="4" s="1"/>
  <c r="L2250" i="4"/>
  <c r="J2250" i="4"/>
  <c r="E2251" i="4"/>
  <c r="R2249" i="4" l="1"/>
  <c r="S2249" i="4" s="1"/>
  <c r="E2252" i="4"/>
  <c r="M2250" i="4"/>
  <c r="O2250" i="4" s="1"/>
  <c r="N2250" i="4"/>
  <c r="L2251" i="4"/>
  <c r="J2251" i="4"/>
  <c r="R2250" i="4" l="1"/>
  <c r="S2250" i="4" s="1"/>
  <c r="N2251" i="4"/>
  <c r="M2251" i="4"/>
  <c r="O2251" i="4" s="1"/>
  <c r="L2252" i="4"/>
  <c r="J2252" i="4"/>
  <c r="E2253" i="4"/>
  <c r="J2253" i="4" l="1"/>
  <c r="L2253" i="4"/>
  <c r="E2254" i="4"/>
  <c r="N2252" i="4"/>
  <c r="M2252" i="4"/>
  <c r="O2252" i="4" s="1"/>
  <c r="R2251" i="4"/>
  <c r="S2251" i="4" s="1"/>
  <c r="R2252" i="4" l="1"/>
  <c r="S2252" i="4" s="1"/>
  <c r="L2254" i="4"/>
  <c r="J2254" i="4"/>
  <c r="E2255" i="4"/>
  <c r="N2253" i="4"/>
  <c r="M2253" i="4"/>
  <c r="O2253" i="4" s="1"/>
  <c r="R2253" i="4" l="1"/>
  <c r="S2253" i="4" s="1"/>
  <c r="J2255" i="4"/>
  <c r="L2255" i="4"/>
  <c r="E2256" i="4"/>
  <c r="M2254" i="4"/>
  <c r="O2254" i="4" s="1"/>
  <c r="N2254" i="4"/>
  <c r="R2254" i="4" l="1"/>
  <c r="S2254" i="4" s="1"/>
  <c r="J2256" i="4"/>
  <c r="L2256" i="4"/>
  <c r="E2257" i="4"/>
  <c r="N2255" i="4"/>
  <c r="M2255" i="4"/>
  <c r="O2255" i="4" s="1"/>
  <c r="R2255" i="4" l="1"/>
  <c r="S2255" i="4" s="1"/>
  <c r="L2257" i="4"/>
  <c r="J2257" i="4"/>
  <c r="E2258" i="4"/>
  <c r="M2256" i="4"/>
  <c r="O2256" i="4" s="1"/>
  <c r="N2256" i="4"/>
  <c r="R2256" i="4" l="1"/>
  <c r="S2256" i="4" s="1"/>
  <c r="J2258" i="4"/>
  <c r="L2258" i="4"/>
  <c r="E2259" i="4"/>
  <c r="N2257" i="4"/>
  <c r="M2257" i="4"/>
  <c r="O2257" i="4" s="1"/>
  <c r="R2257" i="4" l="1"/>
  <c r="S2257" i="4" s="1"/>
  <c r="J2259" i="4"/>
  <c r="L2259" i="4"/>
  <c r="N2258" i="4"/>
  <c r="M2258" i="4"/>
  <c r="O2258" i="4" s="1"/>
  <c r="E2260" i="4"/>
  <c r="R2258" i="4" l="1"/>
  <c r="S2258" i="4" s="1"/>
  <c r="L2260" i="4"/>
  <c r="J2260" i="4"/>
  <c r="N2259" i="4"/>
  <c r="M2259" i="4"/>
  <c r="O2259" i="4" s="1"/>
  <c r="E2261" i="4"/>
  <c r="L2261" i="4" l="1"/>
  <c r="J2261" i="4"/>
  <c r="E2262" i="4"/>
  <c r="R2259" i="4"/>
  <c r="S2259" i="4" s="1"/>
  <c r="N2260" i="4"/>
  <c r="M2260" i="4"/>
  <c r="O2260" i="4" s="1"/>
  <c r="R2260" i="4" l="1"/>
  <c r="S2260" i="4" s="1"/>
  <c r="L2262" i="4"/>
  <c r="J2262" i="4"/>
  <c r="E2263" i="4"/>
  <c r="N2261" i="4"/>
  <c r="M2261" i="4"/>
  <c r="O2261" i="4" s="1"/>
  <c r="R2261" i="4" l="1"/>
  <c r="S2261" i="4" s="1"/>
  <c r="L2263" i="4"/>
  <c r="J2263" i="4"/>
  <c r="E2264" i="4"/>
  <c r="N2262" i="4"/>
  <c r="M2262" i="4"/>
  <c r="O2262" i="4" s="1"/>
  <c r="R2262" i="4" l="1"/>
  <c r="S2262" i="4" s="1"/>
  <c r="J2264" i="4"/>
  <c r="L2264" i="4"/>
  <c r="E2265" i="4"/>
  <c r="M2263" i="4"/>
  <c r="O2263" i="4" s="1"/>
  <c r="N2263" i="4"/>
  <c r="R2263" i="4" l="1"/>
  <c r="S2263" i="4" s="1"/>
  <c r="L2265" i="4"/>
  <c r="J2265" i="4"/>
  <c r="E2266" i="4"/>
  <c r="M2264" i="4"/>
  <c r="O2264" i="4" s="1"/>
  <c r="N2264" i="4"/>
  <c r="R2264" i="4" l="1"/>
  <c r="S2264" i="4" s="1"/>
  <c r="L2266" i="4"/>
  <c r="J2266" i="4"/>
  <c r="E2267" i="4"/>
  <c r="M2265" i="4"/>
  <c r="O2265" i="4" s="1"/>
  <c r="N2265" i="4"/>
  <c r="R2265" i="4" l="1"/>
  <c r="S2265" i="4" s="1"/>
  <c r="L2267" i="4"/>
  <c r="J2267" i="4"/>
  <c r="E2268" i="4"/>
  <c r="M2266" i="4"/>
  <c r="O2266" i="4" s="1"/>
  <c r="N2266" i="4"/>
  <c r="R2266" i="4" l="1"/>
  <c r="S2266" i="4" s="1"/>
  <c r="E2269" i="4"/>
  <c r="J2268" i="4"/>
  <c r="L2268" i="4"/>
  <c r="M2267" i="4"/>
  <c r="O2267" i="4" s="1"/>
  <c r="N2267" i="4"/>
  <c r="R2267" i="4" l="1"/>
  <c r="S2267" i="4" s="1"/>
  <c r="L2269" i="4"/>
  <c r="J2269" i="4"/>
  <c r="N2268" i="4"/>
  <c r="M2268" i="4"/>
  <c r="O2268" i="4" s="1"/>
  <c r="E2270" i="4"/>
  <c r="J2270" i="4" l="1"/>
  <c r="L2270" i="4"/>
  <c r="E2271" i="4"/>
  <c r="R2268" i="4"/>
  <c r="S2268" i="4" s="1"/>
  <c r="N2269" i="4"/>
  <c r="M2269" i="4"/>
  <c r="O2269" i="4" s="1"/>
  <c r="R2269" i="4" l="1"/>
  <c r="S2269" i="4" s="1"/>
  <c r="L2271" i="4"/>
  <c r="J2271" i="4"/>
  <c r="E2272" i="4"/>
  <c r="M2270" i="4"/>
  <c r="O2270" i="4" s="1"/>
  <c r="N2270" i="4"/>
  <c r="R2270" i="4" l="1"/>
  <c r="S2270" i="4" s="1"/>
  <c r="L2272" i="4"/>
  <c r="J2272" i="4"/>
  <c r="E2273" i="4"/>
  <c r="M2271" i="4"/>
  <c r="O2271" i="4" s="1"/>
  <c r="N2271" i="4"/>
  <c r="R2271" i="4" l="1"/>
  <c r="S2271" i="4" s="1"/>
  <c r="E2274" i="4"/>
  <c r="L2273" i="4"/>
  <c r="J2273" i="4"/>
  <c r="N2272" i="4"/>
  <c r="M2272" i="4"/>
  <c r="O2272" i="4" s="1"/>
  <c r="N2273" i="4" l="1"/>
  <c r="M2273" i="4"/>
  <c r="O2273" i="4" s="1"/>
  <c r="L2274" i="4"/>
  <c r="J2274" i="4"/>
  <c r="R2272" i="4"/>
  <c r="S2272" i="4" s="1"/>
  <c r="E2275" i="4"/>
  <c r="R2273" i="4" l="1"/>
  <c r="S2273" i="4" s="1"/>
  <c r="L2275" i="4"/>
  <c r="J2275" i="4"/>
  <c r="E2276" i="4"/>
  <c r="N2274" i="4"/>
  <c r="M2274" i="4"/>
  <c r="O2274" i="4" s="1"/>
  <c r="J2276" i="4" l="1"/>
  <c r="L2276" i="4"/>
  <c r="E2277" i="4"/>
  <c r="R2274" i="4"/>
  <c r="S2274" i="4" s="1"/>
  <c r="N2275" i="4"/>
  <c r="M2275" i="4"/>
  <c r="O2275" i="4" s="1"/>
  <c r="R2275" i="4" l="1"/>
  <c r="S2275" i="4" s="1"/>
  <c r="E2278" i="4"/>
  <c r="J2277" i="4"/>
  <c r="L2277" i="4"/>
  <c r="N2276" i="4"/>
  <c r="M2276" i="4"/>
  <c r="O2276" i="4" s="1"/>
  <c r="R2276" i="4" l="1"/>
  <c r="S2276" i="4" s="1"/>
  <c r="M2277" i="4"/>
  <c r="O2277" i="4" s="1"/>
  <c r="N2277" i="4"/>
  <c r="L2278" i="4"/>
  <c r="J2278" i="4"/>
  <c r="E2279" i="4"/>
  <c r="R2277" i="4" l="1"/>
  <c r="S2277" i="4" s="1"/>
  <c r="J2279" i="4"/>
  <c r="L2279" i="4"/>
  <c r="N2278" i="4"/>
  <c r="M2278" i="4"/>
  <c r="O2278" i="4" s="1"/>
  <c r="E2280" i="4"/>
  <c r="J2280" i="4" l="1"/>
  <c r="L2280" i="4"/>
  <c r="E2281" i="4"/>
  <c r="R2278" i="4"/>
  <c r="S2278" i="4" s="1"/>
  <c r="N2279" i="4"/>
  <c r="M2279" i="4"/>
  <c r="O2279" i="4" s="1"/>
  <c r="R2279" i="4" l="1"/>
  <c r="S2279" i="4" s="1"/>
  <c r="L2281" i="4"/>
  <c r="J2281" i="4"/>
  <c r="E2282" i="4"/>
  <c r="N2280" i="4"/>
  <c r="M2280" i="4"/>
  <c r="O2280" i="4" s="1"/>
  <c r="R2280" i="4" l="1"/>
  <c r="S2280" i="4" s="1"/>
  <c r="L2282" i="4"/>
  <c r="J2282" i="4"/>
  <c r="E2283" i="4"/>
  <c r="M2281" i="4"/>
  <c r="O2281" i="4" s="1"/>
  <c r="N2281" i="4"/>
  <c r="R2281" i="4" l="1"/>
  <c r="S2281" i="4" s="1"/>
  <c r="L2283" i="4"/>
  <c r="J2283" i="4"/>
  <c r="E2284" i="4"/>
  <c r="N2282" i="4"/>
  <c r="M2282" i="4"/>
  <c r="O2282" i="4" s="1"/>
  <c r="R2282" i="4" l="1"/>
  <c r="S2282" i="4" s="1"/>
  <c r="J2284" i="4"/>
  <c r="L2284" i="4"/>
  <c r="E2285" i="4"/>
  <c r="N2283" i="4"/>
  <c r="M2283" i="4"/>
  <c r="O2283" i="4" s="1"/>
  <c r="R2283" i="4" l="1"/>
  <c r="S2283" i="4" s="1"/>
  <c r="J2285" i="4"/>
  <c r="L2285" i="4"/>
  <c r="E2286" i="4"/>
  <c r="N2284" i="4"/>
  <c r="M2284" i="4"/>
  <c r="O2284" i="4" s="1"/>
  <c r="R2284" i="4" l="1"/>
  <c r="S2284" i="4" s="1"/>
  <c r="L2286" i="4"/>
  <c r="J2286" i="4"/>
  <c r="E2287" i="4"/>
  <c r="N2285" i="4"/>
  <c r="M2285" i="4"/>
  <c r="O2285" i="4" s="1"/>
  <c r="R2285" i="4" l="1"/>
  <c r="S2285" i="4" s="1"/>
  <c r="J2287" i="4"/>
  <c r="L2287" i="4"/>
  <c r="E2288" i="4"/>
  <c r="M2286" i="4"/>
  <c r="O2286" i="4" s="1"/>
  <c r="N2286" i="4"/>
  <c r="R2286" i="4" l="1"/>
  <c r="S2286" i="4" s="1"/>
  <c r="L2288" i="4"/>
  <c r="J2288" i="4"/>
  <c r="E2289" i="4"/>
  <c r="M2287" i="4"/>
  <c r="O2287" i="4" s="1"/>
  <c r="N2287" i="4"/>
  <c r="J2289" i="4" l="1"/>
  <c r="L2289" i="4"/>
  <c r="E2290" i="4"/>
  <c r="R2287" i="4"/>
  <c r="S2287" i="4" s="1"/>
  <c r="N2288" i="4"/>
  <c r="M2288" i="4"/>
  <c r="O2288" i="4" s="1"/>
  <c r="L2290" i="4" l="1"/>
  <c r="J2290" i="4"/>
  <c r="E2291" i="4"/>
  <c r="R2288" i="4"/>
  <c r="S2288" i="4" s="1"/>
  <c r="M2289" i="4"/>
  <c r="O2289" i="4" s="1"/>
  <c r="N2289" i="4"/>
  <c r="R2289" i="4" l="1"/>
  <c r="S2289" i="4" s="1"/>
  <c r="L2291" i="4"/>
  <c r="J2291" i="4"/>
  <c r="E2292" i="4"/>
  <c r="N2290" i="4"/>
  <c r="M2290" i="4"/>
  <c r="O2290" i="4" s="1"/>
  <c r="R2290" i="4" l="1"/>
  <c r="S2290" i="4" s="1"/>
  <c r="L2292" i="4"/>
  <c r="J2292" i="4"/>
  <c r="E2293" i="4"/>
  <c r="N2291" i="4"/>
  <c r="M2291" i="4"/>
  <c r="O2291" i="4" s="1"/>
  <c r="R2291" i="4" l="1"/>
  <c r="S2291" i="4" s="1"/>
  <c r="E2294" i="4"/>
  <c r="J2293" i="4"/>
  <c r="L2293" i="4"/>
  <c r="M2292" i="4"/>
  <c r="O2292" i="4" s="1"/>
  <c r="N2292" i="4"/>
  <c r="R2292" i="4" l="1"/>
  <c r="S2292" i="4" s="1"/>
  <c r="N2293" i="4"/>
  <c r="M2293" i="4"/>
  <c r="O2293" i="4" s="1"/>
  <c r="J2294" i="4"/>
  <c r="L2294" i="4"/>
  <c r="E2295" i="4"/>
  <c r="L2295" i="4" l="1"/>
  <c r="J2295" i="4"/>
  <c r="E2296" i="4"/>
  <c r="N2294" i="4"/>
  <c r="M2294" i="4"/>
  <c r="O2294" i="4" s="1"/>
  <c r="R2293" i="4"/>
  <c r="S2293" i="4" s="1"/>
  <c r="R2294" i="4" l="1"/>
  <c r="S2294" i="4" s="1"/>
  <c r="J2296" i="4"/>
  <c r="L2296" i="4"/>
  <c r="E2297" i="4"/>
  <c r="N2295" i="4"/>
  <c r="M2295" i="4"/>
  <c r="O2295" i="4" s="1"/>
  <c r="R2295" i="4" l="1"/>
  <c r="S2295" i="4" s="1"/>
  <c r="L2297" i="4"/>
  <c r="J2297" i="4"/>
  <c r="E2298" i="4"/>
  <c r="N2296" i="4"/>
  <c r="M2296" i="4"/>
  <c r="O2296" i="4" s="1"/>
  <c r="R2296" i="4" l="1"/>
  <c r="S2296" i="4" s="1"/>
  <c r="L2298" i="4"/>
  <c r="J2298" i="4"/>
  <c r="E2299" i="4"/>
  <c r="N2297" i="4"/>
  <c r="M2297" i="4"/>
  <c r="O2297" i="4" s="1"/>
  <c r="R2297" i="4" l="1"/>
  <c r="S2297" i="4" s="1"/>
  <c r="L2299" i="4"/>
  <c r="J2299" i="4"/>
  <c r="E2300" i="4"/>
  <c r="M2298" i="4"/>
  <c r="O2298" i="4" s="1"/>
  <c r="N2298" i="4"/>
  <c r="R2298" i="4" l="1"/>
  <c r="S2298" i="4" s="1"/>
  <c r="J2300" i="4"/>
  <c r="L2300" i="4"/>
  <c r="E2301" i="4"/>
  <c r="N2299" i="4"/>
  <c r="M2299" i="4"/>
  <c r="O2299" i="4" s="1"/>
  <c r="R2299" i="4" l="1"/>
  <c r="S2299" i="4" s="1"/>
  <c r="J2301" i="4"/>
  <c r="L2301" i="4"/>
  <c r="E2302" i="4"/>
  <c r="N2300" i="4"/>
  <c r="M2300" i="4"/>
  <c r="O2300" i="4" s="1"/>
  <c r="L2302" i="4" l="1"/>
  <c r="J2302" i="4"/>
  <c r="R2300" i="4"/>
  <c r="S2300" i="4" s="1"/>
  <c r="E2303" i="4"/>
  <c r="M2301" i="4"/>
  <c r="O2301" i="4" s="1"/>
  <c r="N2301" i="4"/>
  <c r="E2304" i="4" l="1"/>
  <c r="R2301" i="4"/>
  <c r="S2301" i="4" s="1"/>
  <c r="J2303" i="4"/>
  <c r="L2303" i="4"/>
  <c r="N2302" i="4"/>
  <c r="M2302" i="4"/>
  <c r="O2302" i="4" s="1"/>
  <c r="R2302" i="4" l="1"/>
  <c r="S2302" i="4" s="1"/>
  <c r="N2303" i="4"/>
  <c r="M2303" i="4"/>
  <c r="O2303" i="4" s="1"/>
  <c r="L2304" i="4"/>
  <c r="J2304" i="4"/>
  <c r="E2305" i="4"/>
  <c r="J2305" i="4" l="1"/>
  <c r="L2305" i="4"/>
  <c r="E2306" i="4"/>
  <c r="M2304" i="4"/>
  <c r="O2304" i="4" s="1"/>
  <c r="N2304" i="4"/>
  <c r="R2304" i="4" s="1"/>
  <c r="S2304" i="4" s="1"/>
  <c r="R2303" i="4"/>
  <c r="S2303" i="4" s="1"/>
  <c r="M2305" i="4" l="1"/>
  <c r="O2305" i="4" s="1"/>
  <c r="N2305" i="4"/>
  <c r="L2306" i="4"/>
  <c r="J2306" i="4"/>
  <c r="E2307" i="4"/>
  <c r="R2305" i="4" l="1"/>
  <c r="S2305" i="4" s="1"/>
  <c r="J2307" i="4"/>
  <c r="L2307" i="4"/>
  <c r="E2308" i="4"/>
  <c r="M2306" i="4"/>
  <c r="O2306" i="4" s="1"/>
  <c r="N2306" i="4"/>
  <c r="R2306" i="4" l="1"/>
  <c r="S2306" i="4" s="1"/>
  <c r="L2308" i="4"/>
  <c r="J2308" i="4"/>
  <c r="E2309" i="4"/>
  <c r="M2307" i="4"/>
  <c r="O2307" i="4" s="1"/>
  <c r="N2307" i="4"/>
  <c r="R2307" i="4" l="1"/>
  <c r="S2307" i="4" s="1"/>
  <c r="J2309" i="4"/>
  <c r="L2309" i="4"/>
  <c r="E2310" i="4"/>
  <c r="M2308" i="4"/>
  <c r="O2308" i="4" s="1"/>
  <c r="N2308" i="4"/>
  <c r="R2308" i="4" l="1"/>
  <c r="S2308" i="4" s="1"/>
  <c r="E2311" i="4"/>
  <c r="L2310" i="4"/>
  <c r="J2310" i="4"/>
  <c r="M2309" i="4"/>
  <c r="O2309" i="4" s="1"/>
  <c r="N2309" i="4"/>
  <c r="R2309" i="4" l="1"/>
  <c r="S2309" i="4" s="1"/>
  <c r="N2310" i="4"/>
  <c r="M2310" i="4"/>
  <c r="O2310" i="4" s="1"/>
  <c r="L2311" i="4"/>
  <c r="J2311" i="4"/>
  <c r="E2312" i="4"/>
  <c r="R2310" i="4" l="1"/>
  <c r="S2310" i="4" s="1"/>
  <c r="J2312" i="4"/>
  <c r="L2312" i="4"/>
  <c r="E2313" i="4"/>
  <c r="M2311" i="4"/>
  <c r="O2311" i="4" s="1"/>
  <c r="N2311" i="4"/>
  <c r="R2311" i="4" l="1"/>
  <c r="S2311" i="4" s="1"/>
  <c r="E2314" i="4"/>
  <c r="L2313" i="4"/>
  <c r="J2313" i="4"/>
  <c r="N2312" i="4"/>
  <c r="M2312" i="4"/>
  <c r="O2312" i="4" s="1"/>
  <c r="R2312" i="4" l="1"/>
  <c r="S2312" i="4" s="1"/>
  <c r="N2313" i="4"/>
  <c r="M2313" i="4"/>
  <c r="O2313" i="4" s="1"/>
  <c r="J2314" i="4"/>
  <c r="L2314" i="4"/>
  <c r="E2315" i="4"/>
  <c r="J2315" i="4" l="1"/>
  <c r="L2315" i="4"/>
  <c r="N2314" i="4"/>
  <c r="M2314" i="4"/>
  <c r="O2314" i="4" s="1"/>
  <c r="E2316" i="4"/>
  <c r="R2313" i="4"/>
  <c r="S2313" i="4" s="1"/>
  <c r="L2316" i="4" l="1"/>
  <c r="J2316" i="4"/>
  <c r="E2317" i="4"/>
  <c r="R2314" i="4"/>
  <c r="S2314" i="4" s="1"/>
  <c r="N2315" i="4"/>
  <c r="M2315" i="4"/>
  <c r="O2315" i="4" s="1"/>
  <c r="L2317" i="4" l="1"/>
  <c r="J2317" i="4"/>
  <c r="E2318" i="4"/>
  <c r="R2315" i="4"/>
  <c r="S2315" i="4" s="1"/>
  <c r="N2316" i="4"/>
  <c r="M2316" i="4"/>
  <c r="O2316" i="4" s="1"/>
  <c r="R2316" i="4" l="1"/>
  <c r="S2316" i="4" s="1"/>
  <c r="L2318" i="4"/>
  <c r="J2318" i="4"/>
  <c r="E2319" i="4"/>
  <c r="N2317" i="4"/>
  <c r="M2317" i="4"/>
  <c r="O2317" i="4" s="1"/>
  <c r="R2317" i="4" l="1"/>
  <c r="S2317" i="4" s="1"/>
  <c r="J2319" i="4"/>
  <c r="L2319" i="4"/>
  <c r="E2320" i="4"/>
  <c r="N2318" i="4"/>
  <c r="M2318" i="4"/>
  <c r="O2318" i="4" s="1"/>
  <c r="R2318" i="4" l="1"/>
  <c r="S2318" i="4" s="1"/>
  <c r="J2320" i="4"/>
  <c r="L2320" i="4"/>
  <c r="E2321" i="4"/>
  <c r="M2319" i="4"/>
  <c r="O2319" i="4" s="1"/>
  <c r="N2319" i="4"/>
  <c r="R2319" i="4" l="1"/>
  <c r="S2319" i="4" s="1"/>
  <c r="L2321" i="4"/>
  <c r="J2321" i="4"/>
  <c r="E2322" i="4"/>
  <c r="M2320" i="4"/>
  <c r="O2320" i="4" s="1"/>
  <c r="N2320" i="4"/>
  <c r="R2320" i="4" l="1"/>
  <c r="S2320" i="4" s="1"/>
  <c r="L2322" i="4"/>
  <c r="J2322" i="4"/>
  <c r="E2323" i="4"/>
  <c r="N2321" i="4"/>
  <c r="M2321" i="4"/>
  <c r="O2321" i="4" s="1"/>
  <c r="R2321" i="4" l="1"/>
  <c r="S2321" i="4" s="1"/>
  <c r="E2324" i="4"/>
  <c r="L2323" i="4"/>
  <c r="J2323" i="4"/>
  <c r="M2322" i="4"/>
  <c r="O2322" i="4" s="1"/>
  <c r="N2322" i="4"/>
  <c r="R2322" i="4" l="1"/>
  <c r="S2322" i="4" s="1"/>
  <c r="N2323" i="4"/>
  <c r="M2323" i="4"/>
  <c r="O2323" i="4" s="1"/>
  <c r="J2324" i="4"/>
  <c r="L2324" i="4"/>
  <c r="E2325" i="4"/>
  <c r="R2323" i="4" l="1"/>
  <c r="S2323" i="4" s="1"/>
  <c r="J2325" i="4"/>
  <c r="L2325" i="4"/>
  <c r="E2326" i="4"/>
  <c r="M2324" i="4"/>
  <c r="O2324" i="4" s="1"/>
  <c r="N2324" i="4"/>
  <c r="R2324" i="4" l="1"/>
  <c r="S2324" i="4" s="1"/>
  <c r="E2327" i="4"/>
  <c r="J2326" i="4"/>
  <c r="L2326" i="4"/>
  <c r="N2325" i="4"/>
  <c r="M2325" i="4"/>
  <c r="O2325" i="4" s="1"/>
  <c r="M2326" i="4" l="1"/>
  <c r="O2326" i="4" s="1"/>
  <c r="N2326" i="4"/>
  <c r="J2327" i="4"/>
  <c r="L2327" i="4"/>
  <c r="R2325" i="4"/>
  <c r="S2325" i="4" s="1"/>
  <c r="E2328" i="4"/>
  <c r="R2326" i="4" l="1"/>
  <c r="S2326" i="4" s="1"/>
  <c r="E2329" i="4"/>
  <c r="J2328" i="4"/>
  <c r="L2328" i="4"/>
  <c r="M2327" i="4"/>
  <c r="O2327" i="4" s="1"/>
  <c r="N2327" i="4"/>
  <c r="R2327" i="4" l="1"/>
  <c r="S2327" i="4" s="1"/>
  <c r="M2328" i="4"/>
  <c r="O2328" i="4" s="1"/>
  <c r="N2328" i="4"/>
  <c r="J2329" i="4"/>
  <c r="L2329" i="4"/>
  <c r="E2330" i="4"/>
  <c r="R2328" i="4" l="1"/>
  <c r="S2328" i="4" s="1"/>
  <c r="J2330" i="4"/>
  <c r="L2330" i="4"/>
  <c r="E2331" i="4"/>
  <c r="N2329" i="4"/>
  <c r="M2329" i="4"/>
  <c r="O2329" i="4" s="1"/>
  <c r="R2329" i="4" l="1"/>
  <c r="S2329" i="4" s="1"/>
  <c r="L2331" i="4"/>
  <c r="J2331" i="4"/>
  <c r="E2332" i="4"/>
  <c r="N2330" i="4"/>
  <c r="M2330" i="4"/>
  <c r="O2330" i="4" s="1"/>
  <c r="L2332" i="4" l="1"/>
  <c r="J2332" i="4"/>
  <c r="R2330" i="4"/>
  <c r="S2330" i="4" s="1"/>
  <c r="N2331" i="4"/>
  <c r="M2331" i="4"/>
  <c r="O2331" i="4" s="1"/>
  <c r="E2333" i="4"/>
  <c r="J2333" i="4" l="1"/>
  <c r="L2333" i="4"/>
  <c r="E2334" i="4"/>
  <c r="R2331" i="4"/>
  <c r="S2331" i="4" s="1"/>
  <c r="M2332" i="4"/>
  <c r="O2332" i="4" s="1"/>
  <c r="N2332" i="4"/>
  <c r="R2332" i="4" l="1"/>
  <c r="S2332" i="4" s="1"/>
  <c r="L2334" i="4"/>
  <c r="J2334" i="4"/>
  <c r="E2335" i="4"/>
  <c r="N2333" i="4"/>
  <c r="M2333" i="4"/>
  <c r="O2333" i="4" s="1"/>
  <c r="R2333" i="4" l="1"/>
  <c r="S2333" i="4" s="1"/>
  <c r="L2335" i="4"/>
  <c r="J2335" i="4"/>
  <c r="E2336" i="4"/>
  <c r="N2334" i="4"/>
  <c r="M2334" i="4"/>
  <c r="O2334" i="4" s="1"/>
  <c r="R2334" i="4" l="1"/>
  <c r="S2334" i="4" s="1"/>
  <c r="J2336" i="4"/>
  <c r="L2336" i="4"/>
  <c r="E2337" i="4"/>
  <c r="N2335" i="4"/>
  <c r="M2335" i="4"/>
  <c r="O2335" i="4" s="1"/>
  <c r="R2335" i="4" l="1"/>
  <c r="S2335" i="4" s="1"/>
  <c r="J2337" i="4"/>
  <c r="L2337" i="4"/>
  <c r="E2338" i="4"/>
  <c r="N2336" i="4"/>
  <c r="M2336" i="4"/>
  <c r="O2336" i="4" s="1"/>
  <c r="R2336" i="4" l="1"/>
  <c r="S2336" i="4" s="1"/>
  <c r="L2338" i="4"/>
  <c r="J2338" i="4"/>
  <c r="E2339" i="4"/>
  <c r="N2337" i="4"/>
  <c r="M2337" i="4"/>
  <c r="O2337" i="4" s="1"/>
  <c r="R2337" i="4" l="1"/>
  <c r="S2337" i="4" s="1"/>
  <c r="L2339" i="4"/>
  <c r="J2339" i="4"/>
  <c r="E2340" i="4"/>
  <c r="N2338" i="4"/>
  <c r="M2338" i="4"/>
  <c r="O2338" i="4" s="1"/>
  <c r="L2340" i="4" l="1"/>
  <c r="J2340" i="4"/>
  <c r="E2341" i="4"/>
  <c r="R2338" i="4"/>
  <c r="S2338" i="4" s="1"/>
  <c r="N2339" i="4"/>
  <c r="M2339" i="4"/>
  <c r="O2339" i="4" s="1"/>
  <c r="R2339" i="4" l="1"/>
  <c r="S2339" i="4" s="1"/>
  <c r="J2341" i="4"/>
  <c r="L2341" i="4"/>
  <c r="E2342" i="4"/>
  <c r="M2340" i="4"/>
  <c r="O2340" i="4" s="1"/>
  <c r="N2340" i="4"/>
  <c r="R2340" i="4" l="1"/>
  <c r="S2340" i="4" s="1"/>
  <c r="J2342" i="4"/>
  <c r="L2342" i="4"/>
  <c r="E2343" i="4"/>
  <c r="M2341" i="4"/>
  <c r="O2341" i="4" s="1"/>
  <c r="N2341" i="4"/>
  <c r="R2341" i="4" l="1"/>
  <c r="S2341" i="4" s="1"/>
  <c r="E2344" i="4"/>
  <c r="L2343" i="4"/>
  <c r="J2343" i="4"/>
  <c r="N2342" i="4"/>
  <c r="M2342" i="4"/>
  <c r="O2342" i="4" s="1"/>
  <c r="R2342" i="4" l="1"/>
  <c r="S2342" i="4" s="1"/>
  <c r="N2343" i="4"/>
  <c r="M2343" i="4"/>
  <c r="O2343" i="4" s="1"/>
  <c r="L2344" i="4"/>
  <c r="J2344" i="4"/>
  <c r="E2345" i="4"/>
  <c r="L2345" i="4" l="1"/>
  <c r="J2345" i="4"/>
  <c r="E2346" i="4"/>
  <c r="N2344" i="4"/>
  <c r="M2344" i="4"/>
  <c r="O2344" i="4" s="1"/>
  <c r="R2343" i="4"/>
  <c r="S2343" i="4" s="1"/>
  <c r="R2344" i="4" l="1"/>
  <c r="S2344" i="4" s="1"/>
  <c r="J2346" i="4"/>
  <c r="L2346" i="4"/>
  <c r="E2347" i="4"/>
  <c r="M2345" i="4"/>
  <c r="O2345" i="4" s="1"/>
  <c r="N2345" i="4"/>
  <c r="R2345" i="4" l="1"/>
  <c r="S2345" i="4" s="1"/>
  <c r="L2347" i="4"/>
  <c r="J2347" i="4"/>
  <c r="E2348" i="4"/>
  <c r="N2346" i="4"/>
  <c r="M2346" i="4"/>
  <c r="O2346" i="4" s="1"/>
  <c r="E2349" i="4" l="1"/>
  <c r="R2346" i="4"/>
  <c r="S2346" i="4" s="1"/>
  <c r="J2348" i="4"/>
  <c r="L2348" i="4"/>
  <c r="N2347" i="4"/>
  <c r="M2347" i="4"/>
  <c r="O2347" i="4" s="1"/>
  <c r="R2347" i="4" l="1"/>
  <c r="S2347" i="4" s="1"/>
  <c r="M2348" i="4"/>
  <c r="O2348" i="4" s="1"/>
  <c r="N2348" i="4"/>
  <c r="L2349" i="4"/>
  <c r="J2349" i="4"/>
  <c r="E2350" i="4"/>
  <c r="J2350" i="4" l="1"/>
  <c r="L2350" i="4"/>
  <c r="M2349" i="4"/>
  <c r="O2349" i="4" s="1"/>
  <c r="N2349" i="4"/>
  <c r="E2351" i="4"/>
  <c r="R2348" i="4"/>
  <c r="S2348" i="4" s="1"/>
  <c r="R2349" i="4" l="1"/>
  <c r="S2349" i="4" s="1"/>
  <c r="J2351" i="4"/>
  <c r="L2351" i="4"/>
  <c r="E2352" i="4"/>
  <c r="M2350" i="4"/>
  <c r="O2350" i="4" s="1"/>
  <c r="N2350" i="4"/>
  <c r="E2353" i="4" l="1"/>
  <c r="R2350" i="4"/>
  <c r="S2350" i="4" s="1"/>
  <c r="N2351" i="4"/>
  <c r="M2351" i="4"/>
  <c r="O2351" i="4" s="1"/>
  <c r="L2352" i="4"/>
  <c r="J2352" i="4"/>
  <c r="M2352" i="4" l="1"/>
  <c r="O2352" i="4" s="1"/>
  <c r="N2352" i="4"/>
  <c r="J2353" i="4"/>
  <c r="L2353" i="4"/>
  <c r="R2351" i="4"/>
  <c r="S2351" i="4" s="1"/>
  <c r="E2354" i="4"/>
  <c r="R2352" i="4" l="1"/>
  <c r="S2352" i="4" s="1"/>
  <c r="L2354" i="4"/>
  <c r="J2354" i="4"/>
  <c r="E2355" i="4"/>
  <c r="M2353" i="4"/>
  <c r="O2353" i="4" s="1"/>
  <c r="N2353" i="4"/>
  <c r="R2353" i="4" l="1"/>
  <c r="S2353" i="4" s="1"/>
  <c r="E2356" i="4"/>
  <c r="J2355" i="4"/>
  <c r="L2355" i="4"/>
  <c r="M2354" i="4"/>
  <c r="O2354" i="4" s="1"/>
  <c r="N2354" i="4"/>
  <c r="R2354" i="4" l="1"/>
  <c r="S2354" i="4" s="1"/>
  <c r="J2356" i="4"/>
  <c r="L2356" i="4"/>
  <c r="N2355" i="4"/>
  <c r="M2355" i="4"/>
  <c r="O2355" i="4" s="1"/>
  <c r="E2357" i="4"/>
  <c r="J2357" i="4" l="1"/>
  <c r="L2357" i="4"/>
  <c r="E2358" i="4"/>
  <c r="R2355" i="4"/>
  <c r="S2355" i="4" s="1"/>
  <c r="N2356" i="4"/>
  <c r="M2356" i="4"/>
  <c r="O2356" i="4" s="1"/>
  <c r="R2356" i="4" l="1"/>
  <c r="S2356" i="4" s="1"/>
  <c r="J2358" i="4"/>
  <c r="L2358" i="4"/>
  <c r="E2359" i="4"/>
  <c r="N2357" i="4"/>
  <c r="M2357" i="4"/>
  <c r="O2357" i="4" s="1"/>
  <c r="R2357" i="4" l="1"/>
  <c r="S2357" i="4" s="1"/>
  <c r="J2359" i="4"/>
  <c r="L2359" i="4"/>
  <c r="E2360" i="4"/>
  <c r="N2358" i="4"/>
  <c r="M2358" i="4"/>
  <c r="O2358" i="4" s="1"/>
  <c r="R2358" i="4" l="1"/>
  <c r="S2358" i="4" s="1"/>
  <c r="L2360" i="4"/>
  <c r="J2360" i="4"/>
  <c r="E2361" i="4"/>
  <c r="M2359" i="4"/>
  <c r="O2359" i="4" s="1"/>
  <c r="N2359" i="4"/>
  <c r="R2359" i="4" l="1"/>
  <c r="S2359" i="4" s="1"/>
  <c r="J2361" i="4"/>
  <c r="L2361" i="4"/>
  <c r="E2362" i="4"/>
  <c r="N2360" i="4"/>
  <c r="M2360" i="4"/>
  <c r="O2360" i="4" s="1"/>
  <c r="J2362" i="4" l="1"/>
  <c r="L2362" i="4"/>
  <c r="E2363" i="4"/>
  <c r="R2360" i="4"/>
  <c r="S2360" i="4" s="1"/>
  <c r="N2361" i="4"/>
  <c r="M2361" i="4"/>
  <c r="O2361" i="4" s="1"/>
  <c r="R2361" i="4" l="1"/>
  <c r="S2361" i="4" s="1"/>
  <c r="J2363" i="4"/>
  <c r="L2363" i="4"/>
  <c r="E2364" i="4"/>
  <c r="N2362" i="4"/>
  <c r="M2362" i="4"/>
  <c r="O2362" i="4" s="1"/>
  <c r="L2364" i="4" l="1"/>
  <c r="J2364" i="4"/>
  <c r="E2365" i="4"/>
  <c r="R2362" i="4"/>
  <c r="S2362" i="4" s="1"/>
  <c r="N2363" i="4"/>
  <c r="M2363" i="4"/>
  <c r="O2363" i="4" s="1"/>
  <c r="R2363" i="4" l="1"/>
  <c r="S2363" i="4" s="1"/>
  <c r="J2365" i="4"/>
  <c r="L2365" i="4"/>
  <c r="E2366" i="4"/>
  <c r="N2364" i="4"/>
  <c r="M2364" i="4"/>
  <c r="O2364" i="4" s="1"/>
  <c r="R2364" i="4" l="1"/>
  <c r="S2364" i="4" s="1"/>
  <c r="L2366" i="4"/>
  <c r="J2366" i="4"/>
  <c r="E2367" i="4"/>
  <c r="N2365" i="4"/>
  <c r="M2365" i="4"/>
  <c r="O2365" i="4" s="1"/>
  <c r="E2368" i="4" l="1"/>
  <c r="R2365" i="4"/>
  <c r="S2365" i="4" s="1"/>
  <c r="J2367" i="4"/>
  <c r="L2367" i="4"/>
  <c r="M2366" i="4"/>
  <c r="O2366" i="4" s="1"/>
  <c r="N2366" i="4"/>
  <c r="R2366" i="4" l="1"/>
  <c r="S2366" i="4" s="1"/>
  <c r="N2367" i="4"/>
  <c r="M2367" i="4"/>
  <c r="O2367" i="4" s="1"/>
  <c r="J2368" i="4"/>
  <c r="L2368" i="4"/>
  <c r="E2369" i="4"/>
  <c r="N2368" i="4" l="1"/>
  <c r="M2368" i="4"/>
  <c r="O2368" i="4" s="1"/>
  <c r="J2369" i="4"/>
  <c r="L2369" i="4"/>
  <c r="E2370" i="4"/>
  <c r="R2367" i="4"/>
  <c r="S2367" i="4" s="1"/>
  <c r="N2369" i="4" l="1"/>
  <c r="M2369" i="4"/>
  <c r="O2369" i="4" s="1"/>
  <c r="J2370" i="4"/>
  <c r="L2370" i="4"/>
  <c r="E2371" i="4"/>
  <c r="R2368" i="4"/>
  <c r="S2368" i="4" s="1"/>
  <c r="E2372" i="4" l="1"/>
  <c r="J2371" i="4"/>
  <c r="L2371" i="4"/>
  <c r="M2370" i="4"/>
  <c r="O2370" i="4" s="1"/>
  <c r="N2370" i="4"/>
  <c r="R2369" i="4"/>
  <c r="S2369" i="4" s="1"/>
  <c r="R2370" i="4" l="1"/>
  <c r="S2370" i="4" s="1"/>
  <c r="N2371" i="4"/>
  <c r="M2371" i="4"/>
  <c r="O2371" i="4" s="1"/>
  <c r="L2372" i="4"/>
  <c r="J2372" i="4"/>
  <c r="E2373" i="4"/>
  <c r="L2373" i="4" l="1"/>
  <c r="J2373" i="4"/>
  <c r="E2374" i="4"/>
  <c r="N2372" i="4"/>
  <c r="M2372" i="4"/>
  <c r="O2372" i="4" s="1"/>
  <c r="R2371" i="4"/>
  <c r="S2371" i="4" s="1"/>
  <c r="R2372" i="4" l="1"/>
  <c r="S2372" i="4" s="1"/>
  <c r="L2374" i="4"/>
  <c r="J2374" i="4"/>
  <c r="E2375" i="4"/>
  <c r="M2373" i="4"/>
  <c r="O2373" i="4" s="1"/>
  <c r="N2373" i="4"/>
  <c r="R2373" i="4" l="1"/>
  <c r="S2373" i="4" s="1"/>
  <c r="J2375" i="4"/>
  <c r="L2375" i="4"/>
  <c r="E2376" i="4"/>
  <c r="N2374" i="4"/>
  <c r="M2374" i="4"/>
  <c r="O2374" i="4" s="1"/>
  <c r="R2374" i="4" l="1"/>
  <c r="S2374" i="4" s="1"/>
  <c r="L2376" i="4"/>
  <c r="J2376" i="4"/>
  <c r="E2377" i="4"/>
  <c r="M2375" i="4"/>
  <c r="O2375" i="4" s="1"/>
  <c r="N2375" i="4"/>
  <c r="R2375" i="4" l="1"/>
  <c r="S2375" i="4" s="1"/>
  <c r="L2377" i="4"/>
  <c r="J2377" i="4"/>
  <c r="E2378" i="4"/>
  <c r="M2376" i="4"/>
  <c r="O2376" i="4" s="1"/>
  <c r="N2376" i="4"/>
  <c r="R2376" i="4" l="1"/>
  <c r="S2376" i="4" s="1"/>
  <c r="E2379" i="4"/>
  <c r="L2378" i="4"/>
  <c r="J2378" i="4"/>
  <c r="M2377" i="4"/>
  <c r="O2377" i="4" s="1"/>
  <c r="N2377" i="4"/>
  <c r="R2377" i="4" l="1"/>
  <c r="S2377" i="4" s="1"/>
  <c r="L2379" i="4"/>
  <c r="J2379" i="4"/>
  <c r="N2378" i="4"/>
  <c r="M2378" i="4"/>
  <c r="O2378" i="4" s="1"/>
  <c r="E2380" i="4"/>
  <c r="L2380" i="4" l="1"/>
  <c r="J2380" i="4"/>
  <c r="R2378" i="4"/>
  <c r="S2378" i="4" s="1"/>
  <c r="E2381" i="4"/>
  <c r="N2379" i="4"/>
  <c r="M2379" i="4"/>
  <c r="O2379" i="4" s="1"/>
  <c r="R2379" i="4" l="1"/>
  <c r="S2379" i="4" s="1"/>
  <c r="L2381" i="4"/>
  <c r="J2381" i="4"/>
  <c r="E2382" i="4"/>
  <c r="M2380" i="4"/>
  <c r="O2380" i="4" s="1"/>
  <c r="N2380" i="4"/>
  <c r="R2380" i="4" l="1"/>
  <c r="S2380" i="4" s="1"/>
  <c r="L2382" i="4"/>
  <c r="J2382" i="4"/>
  <c r="E2383" i="4"/>
  <c r="N2381" i="4"/>
  <c r="M2381" i="4"/>
  <c r="O2381" i="4" s="1"/>
  <c r="R2381" i="4" l="1"/>
  <c r="S2381" i="4" s="1"/>
  <c r="J2383" i="4"/>
  <c r="L2383" i="4"/>
  <c r="E2384" i="4"/>
  <c r="N2382" i="4"/>
  <c r="M2382" i="4"/>
  <c r="O2382" i="4" s="1"/>
  <c r="R2382" i="4" l="1"/>
  <c r="S2382" i="4" s="1"/>
  <c r="J2384" i="4"/>
  <c r="L2384" i="4"/>
  <c r="E2385" i="4"/>
  <c r="M2383" i="4"/>
  <c r="O2383" i="4" s="1"/>
  <c r="N2383" i="4"/>
  <c r="R2383" i="4" l="1"/>
  <c r="S2383" i="4" s="1"/>
  <c r="J2385" i="4"/>
  <c r="L2385" i="4"/>
  <c r="E2386" i="4"/>
  <c r="M2384" i="4"/>
  <c r="O2384" i="4" s="1"/>
  <c r="N2384" i="4"/>
  <c r="R2384" i="4" l="1"/>
  <c r="S2384" i="4" s="1"/>
  <c r="L2386" i="4"/>
  <c r="J2386" i="4"/>
  <c r="E2387" i="4"/>
  <c r="M2385" i="4"/>
  <c r="O2385" i="4" s="1"/>
  <c r="N2385" i="4"/>
  <c r="R2385" i="4" l="1"/>
  <c r="S2385" i="4" s="1"/>
  <c r="L2387" i="4"/>
  <c r="J2387" i="4"/>
  <c r="E2388" i="4"/>
  <c r="N2386" i="4"/>
  <c r="M2386" i="4"/>
  <c r="O2386" i="4" s="1"/>
  <c r="R2386" i="4" l="1"/>
  <c r="S2386" i="4" s="1"/>
  <c r="E2389" i="4"/>
  <c r="L2388" i="4"/>
  <c r="J2388" i="4"/>
  <c r="N2387" i="4"/>
  <c r="M2387" i="4"/>
  <c r="O2387" i="4" s="1"/>
  <c r="R2387" i="4" l="1"/>
  <c r="S2387" i="4" s="1"/>
  <c r="M2388" i="4"/>
  <c r="O2388" i="4" s="1"/>
  <c r="N2388" i="4"/>
  <c r="L2389" i="4"/>
  <c r="J2389" i="4"/>
  <c r="E2390" i="4"/>
  <c r="R2388" i="4" l="1"/>
  <c r="S2388" i="4" s="1"/>
  <c r="J2390" i="4"/>
  <c r="L2390" i="4"/>
  <c r="N2389" i="4"/>
  <c r="M2389" i="4"/>
  <c r="O2389" i="4" s="1"/>
  <c r="E2391" i="4"/>
  <c r="J2391" i="4" l="1"/>
  <c r="L2391" i="4"/>
  <c r="R2389" i="4"/>
  <c r="S2389" i="4" s="1"/>
  <c r="E2392" i="4"/>
  <c r="N2390" i="4"/>
  <c r="M2390" i="4"/>
  <c r="O2390" i="4" s="1"/>
  <c r="R2390" i="4" l="1"/>
  <c r="S2390" i="4" s="1"/>
  <c r="L2392" i="4"/>
  <c r="J2392" i="4"/>
  <c r="E2393" i="4"/>
  <c r="N2391" i="4"/>
  <c r="M2391" i="4"/>
  <c r="O2391" i="4" s="1"/>
  <c r="R2391" i="4" l="1"/>
  <c r="S2391" i="4" s="1"/>
  <c r="J2393" i="4"/>
  <c r="L2393" i="4"/>
  <c r="E2394" i="4"/>
  <c r="N2392" i="4"/>
  <c r="M2392" i="4"/>
  <c r="O2392" i="4" s="1"/>
  <c r="R2392" i="4" l="1"/>
  <c r="S2392" i="4" s="1"/>
  <c r="J2394" i="4"/>
  <c r="L2394" i="4"/>
  <c r="E2395" i="4"/>
  <c r="N2393" i="4"/>
  <c r="M2393" i="4"/>
  <c r="O2393" i="4" s="1"/>
  <c r="R2393" i="4" l="1"/>
  <c r="S2393" i="4" s="1"/>
  <c r="J2395" i="4"/>
  <c r="L2395" i="4"/>
  <c r="N2394" i="4"/>
  <c r="M2394" i="4"/>
  <c r="O2394" i="4" s="1"/>
  <c r="E2396" i="4"/>
  <c r="J2396" i="4" l="1"/>
  <c r="L2396" i="4"/>
  <c r="R2394" i="4"/>
  <c r="S2394" i="4" s="1"/>
  <c r="E2397" i="4"/>
  <c r="M2395" i="4"/>
  <c r="O2395" i="4" s="1"/>
  <c r="N2395" i="4"/>
  <c r="R2395" i="4" l="1"/>
  <c r="S2395" i="4" s="1"/>
  <c r="L2397" i="4"/>
  <c r="J2397" i="4"/>
  <c r="E2398" i="4"/>
  <c r="N2396" i="4"/>
  <c r="M2396" i="4"/>
  <c r="O2396" i="4" s="1"/>
  <c r="R2396" i="4" l="1"/>
  <c r="S2396" i="4" s="1"/>
  <c r="E2399" i="4"/>
  <c r="L2398" i="4"/>
  <c r="J2398" i="4"/>
  <c r="N2397" i="4"/>
  <c r="M2397" i="4"/>
  <c r="O2397" i="4" s="1"/>
  <c r="N2398" i="4" l="1"/>
  <c r="M2398" i="4"/>
  <c r="O2398" i="4" s="1"/>
  <c r="R2397" i="4"/>
  <c r="S2397" i="4" s="1"/>
  <c r="L2399" i="4"/>
  <c r="J2399" i="4"/>
  <c r="E2400" i="4"/>
  <c r="R2398" i="4" l="1"/>
  <c r="S2398" i="4" s="1"/>
  <c r="E2401" i="4"/>
  <c r="J2400" i="4"/>
  <c r="L2400" i="4"/>
  <c r="N2399" i="4"/>
  <c r="M2399" i="4"/>
  <c r="O2399" i="4" s="1"/>
  <c r="R2399" i="4" l="1"/>
  <c r="S2399" i="4" s="1"/>
  <c r="L2401" i="4"/>
  <c r="J2401" i="4"/>
  <c r="M2400" i="4"/>
  <c r="O2400" i="4" s="1"/>
  <c r="N2400" i="4"/>
  <c r="R2400" i="4" s="1"/>
  <c r="S2400" i="4" s="1"/>
  <c r="E2402" i="4"/>
  <c r="E2403" i="4" l="1"/>
  <c r="J2402" i="4"/>
  <c r="L2402" i="4"/>
  <c r="N2401" i="4"/>
  <c r="M2401" i="4"/>
  <c r="O2401" i="4" s="1"/>
  <c r="R2401" i="4" l="1"/>
  <c r="S2401" i="4" s="1"/>
  <c r="J2403" i="4"/>
  <c r="L2403" i="4"/>
  <c r="M2402" i="4"/>
  <c r="O2402" i="4" s="1"/>
  <c r="N2402" i="4"/>
  <c r="E2404" i="4"/>
  <c r="R2402" i="4" l="1"/>
  <c r="S2402" i="4" s="1"/>
  <c r="J2404" i="4"/>
  <c r="L2404" i="4"/>
  <c r="E2405" i="4"/>
  <c r="N2403" i="4"/>
  <c r="M2403" i="4"/>
  <c r="O2403" i="4" s="1"/>
  <c r="R2403" i="4" l="1"/>
  <c r="S2403" i="4" s="1"/>
  <c r="J2405" i="4"/>
  <c r="L2405" i="4"/>
  <c r="E2406" i="4"/>
  <c r="N2404" i="4"/>
  <c r="M2404" i="4"/>
  <c r="O2404" i="4" s="1"/>
  <c r="R2404" i="4" l="1"/>
  <c r="S2404" i="4" s="1"/>
  <c r="L2406" i="4"/>
  <c r="J2406" i="4"/>
  <c r="E2407" i="4"/>
  <c r="M2405" i="4"/>
  <c r="O2405" i="4" s="1"/>
  <c r="N2405" i="4"/>
  <c r="R2405" i="4" l="1"/>
  <c r="S2405" i="4" s="1"/>
  <c r="L2407" i="4"/>
  <c r="J2407" i="4"/>
  <c r="E2408" i="4"/>
  <c r="M2406" i="4"/>
  <c r="O2406" i="4" s="1"/>
  <c r="N2406" i="4"/>
  <c r="R2406" i="4" l="1"/>
  <c r="S2406" i="4" s="1"/>
  <c r="L2408" i="4"/>
  <c r="J2408" i="4"/>
  <c r="E2409" i="4"/>
  <c r="N2407" i="4"/>
  <c r="M2407" i="4"/>
  <c r="O2407" i="4" s="1"/>
  <c r="R2407" i="4" l="1"/>
  <c r="S2407" i="4" s="1"/>
  <c r="J2409" i="4"/>
  <c r="L2409" i="4"/>
  <c r="E2410" i="4"/>
  <c r="N2408" i="4"/>
  <c r="M2408" i="4"/>
  <c r="O2408" i="4" s="1"/>
  <c r="R2408" i="4" l="1"/>
  <c r="S2408" i="4" s="1"/>
  <c r="L2410" i="4"/>
  <c r="J2410" i="4"/>
  <c r="E2411" i="4"/>
  <c r="N2409" i="4"/>
  <c r="M2409" i="4"/>
  <c r="O2409" i="4" s="1"/>
  <c r="R2409" i="4" l="1"/>
  <c r="S2409" i="4" s="1"/>
  <c r="L2411" i="4"/>
  <c r="J2411" i="4"/>
  <c r="E2412" i="4"/>
  <c r="N2410" i="4"/>
  <c r="M2410" i="4"/>
  <c r="O2410" i="4" s="1"/>
  <c r="J2412" i="4" l="1"/>
  <c r="L2412" i="4"/>
  <c r="R2410" i="4"/>
  <c r="S2410" i="4" s="1"/>
  <c r="E2413" i="4"/>
  <c r="N2411" i="4"/>
  <c r="M2411" i="4"/>
  <c r="O2411" i="4" s="1"/>
  <c r="R2411" i="4" l="1"/>
  <c r="S2411" i="4" s="1"/>
  <c r="J2413" i="4"/>
  <c r="L2413" i="4"/>
  <c r="E2414" i="4"/>
  <c r="M2412" i="4"/>
  <c r="O2412" i="4" s="1"/>
  <c r="N2412" i="4"/>
  <c r="R2412" i="4" l="1"/>
  <c r="S2412" i="4" s="1"/>
  <c r="J2414" i="4"/>
  <c r="L2414" i="4"/>
  <c r="E2415" i="4"/>
  <c r="N2413" i="4"/>
  <c r="M2413" i="4"/>
  <c r="O2413" i="4" s="1"/>
  <c r="R2413" i="4" l="1"/>
  <c r="S2413" i="4" s="1"/>
  <c r="L2415" i="4"/>
  <c r="J2415" i="4"/>
  <c r="E2416" i="4"/>
  <c r="N2414" i="4"/>
  <c r="M2414" i="4"/>
  <c r="O2414" i="4" s="1"/>
  <c r="R2414" i="4" l="1"/>
  <c r="S2414" i="4" s="1"/>
  <c r="L2416" i="4"/>
  <c r="J2416" i="4"/>
  <c r="E2417" i="4"/>
  <c r="M2415" i="4"/>
  <c r="O2415" i="4" s="1"/>
  <c r="N2415" i="4"/>
  <c r="R2415" i="4" l="1"/>
  <c r="S2415" i="4" s="1"/>
  <c r="J2417" i="4"/>
  <c r="L2417" i="4"/>
  <c r="E2418" i="4"/>
  <c r="N2416" i="4"/>
  <c r="M2416" i="4"/>
  <c r="O2416" i="4" s="1"/>
  <c r="R2416" i="4" l="1"/>
  <c r="S2416" i="4" s="1"/>
  <c r="L2418" i="4"/>
  <c r="J2418" i="4"/>
  <c r="E2419" i="4"/>
  <c r="N2417" i="4"/>
  <c r="M2417" i="4"/>
  <c r="O2417" i="4" s="1"/>
  <c r="R2417" i="4" l="1"/>
  <c r="S2417" i="4" s="1"/>
  <c r="L2419" i="4"/>
  <c r="J2419" i="4"/>
  <c r="E2420" i="4"/>
  <c r="M2418" i="4"/>
  <c r="O2418" i="4" s="1"/>
  <c r="N2418" i="4"/>
  <c r="E2421" i="4" l="1"/>
  <c r="R2418" i="4"/>
  <c r="S2418" i="4" s="1"/>
  <c r="L2420" i="4"/>
  <c r="J2420" i="4"/>
  <c r="M2419" i="4"/>
  <c r="O2419" i="4" s="1"/>
  <c r="N2419" i="4"/>
  <c r="R2419" i="4" l="1"/>
  <c r="S2419" i="4" s="1"/>
  <c r="J2421" i="4"/>
  <c r="L2421" i="4"/>
  <c r="N2420" i="4"/>
  <c r="M2420" i="4"/>
  <c r="O2420" i="4" s="1"/>
  <c r="E2422" i="4"/>
  <c r="R2420" i="4" l="1"/>
  <c r="S2420" i="4" s="1"/>
  <c r="E2423" i="4"/>
  <c r="L2422" i="4"/>
  <c r="J2422" i="4"/>
  <c r="N2421" i="4"/>
  <c r="M2421" i="4"/>
  <c r="O2421" i="4" s="1"/>
  <c r="M2422" i="4" l="1"/>
  <c r="O2422" i="4" s="1"/>
  <c r="N2422" i="4"/>
  <c r="L2423" i="4"/>
  <c r="J2423" i="4"/>
  <c r="R2421" i="4"/>
  <c r="S2421" i="4" s="1"/>
  <c r="E2424" i="4"/>
  <c r="R2422" i="4" l="1"/>
  <c r="S2422" i="4" s="1"/>
  <c r="L2424" i="4"/>
  <c r="J2424" i="4"/>
  <c r="E2425" i="4"/>
  <c r="N2423" i="4"/>
  <c r="M2423" i="4"/>
  <c r="O2423" i="4" s="1"/>
  <c r="R2423" i="4" l="1"/>
  <c r="S2423" i="4" s="1"/>
  <c r="J2425" i="4"/>
  <c r="L2425" i="4"/>
  <c r="E2426" i="4"/>
  <c r="N2424" i="4"/>
  <c r="M2424" i="4"/>
  <c r="O2424" i="4" s="1"/>
  <c r="R2424" i="4" l="1"/>
  <c r="S2424" i="4" s="1"/>
  <c r="L2426" i="4"/>
  <c r="J2426" i="4"/>
  <c r="E2427" i="4"/>
  <c r="M2425" i="4"/>
  <c r="O2425" i="4" s="1"/>
  <c r="N2425" i="4"/>
  <c r="R2425" i="4" l="1"/>
  <c r="S2425" i="4" s="1"/>
  <c r="J2427" i="4"/>
  <c r="L2427" i="4"/>
  <c r="E2428" i="4"/>
  <c r="M2426" i="4"/>
  <c r="O2426" i="4" s="1"/>
  <c r="N2426" i="4"/>
  <c r="R2426" i="4" l="1"/>
  <c r="S2426" i="4" s="1"/>
  <c r="E2429" i="4"/>
  <c r="J2428" i="4"/>
  <c r="L2428" i="4"/>
  <c r="N2427" i="4"/>
  <c r="M2427" i="4"/>
  <c r="O2427" i="4" s="1"/>
  <c r="R2427" i="4" l="1"/>
  <c r="S2427" i="4" s="1"/>
  <c r="M2428" i="4"/>
  <c r="O2428" i="4" s="1"/>
  <c r="N2428" i="4"/>
  <c r="L2429" i="4"/>
  <c r="J2429" i="4"/>
  <c r="E2430" i="4"/>
  <c r="R2428" i="4" l="1"/>
  <c r="S2428" i="4" s="1"/>
  <c r="E2431" i="4"/>
  <c r="N2429" i="4"/>
  <c r="M2429" i="4"/>
  <c r="O2429" i="4" s="1"/>
  <c r="J2430" i="4"/>
  <c r="L2430" i="4"/>
  <c r="N2430" i="4" l="1"/>
  <c r="M2430" i="4"/>
  <c r="O2430" i="4" s="1"/>
  <c r="R2429" i="4"/>
  <c r="S2429" i="4" s="1"/>
  <c r="J2431" i="4"/>
  <c r="L2431" i="4"/>
  <c r="E2432" i="4"/>
  <c r="M2431" i="4" l="1"/>
  <c r="O2431" i="4" s="1"/>
  <c r="N2431" i="4"/>
  <c r="J2432" i="4"/>
  <c r="L2432" i="4"/>
  <c r="E2433" i="4"/>
  <c r="R2430" i="4"/>
  <c r="S2430" i="4" s="1"/>
  <c r="R2431" i="4" l="1"/>
  <c r="S2431" i="4" s="1"/>
  <c r="E2434" i="4"/>
  <c r="L2433" i="4"/>
  <c r="J2433" i="4"/>
  <c r="N2432" i="4"/>
  <c r="M2432" i="4"/>
  <c r="O2432" i="4" s="1"/>
  <c r="R2432" i="4" l="1"/>
  <c r="S2432" i="4" s="1"/>
  <c r="N2433" i="4"/>
  <c r="M2433" i="4"/>
  <c r="O2433" i="4" s="1"/>
  <c r="L2434" i="4"/>
  <c r="J2434" i="4"/>
  <c r="E2435" i="4"/>
  <c r="J2435" i="4" l="1"/>
  <c r="L2435" i="4"/>
  <c r="E2436" i="4"/>
  <c r="N2434" i="4"/>
  <c r="M2434" i="4"/>
  <c r="O2434" i="4" s="1"/>
  <c r="R2433" i="4"/>
  <c r="S2433" i="4" s="1"/>
  <c r="R2434" i="4" l="1"/>
  <c r="S2434" i="4" s="1"/>
  <c r="L2436" i="4"/>
  <c r="J2436" i="4"/>
  <c r="E2437" i="4"/>
  <c r="M2435" i="4"/>
  <c r="O2435" i="4" s="1"/>
  <c r="N2435" i="4"/>
  <c r="R2435" i="4" l="1"/>
  <c r="S2435" i="4" s="1"/>
  <c r="L2437" i="4"/>
  <c r="J2437" i="4"/>
  <c r="E2438" i="4"/>
  <c r="N2436" i="4"/>
  <c r="M2436" i="4"/>
  <c r="O2436" i="4" s="1"/>
  <c r="R2436" i="4" l="1"/>
  <c r="S2436" i="4" s="1"/>
  <c r="L2438" i="4"/>
  <c r="J2438" i="4"/>
  <c r="E2439" i="4"/>
  <c r="N2437" i="4"/>
  <c r="M2437" i="4"/>
  <c r="O2437" i="4" s="1"/>
  <c r="R2437" i="4" l="1"/>
  <c r="S2437" i="4" s="1"/>
  <c r="J2439" i="4"/>
  <c r="L2439" i="4"/>
  <c r="E2440" i="4"/>
  <c r="M2438" i="4"/>
  <c r="O2438" i="4" s="1"/>
  <c r="N2438" i="4"/>
  <c r="R2438" i="4" l="1"/>
  <c r="S2438" i="4" s="1"/>
  <c r="J2440" i="4"/>
  <c r="L2440" i="4"/>
  <c r="E2441" i="4"/>
  <c r="N2439" i="4"/>
  <c r="M2439" i="4"/>
  <c r="O2439" i="4" s="1"/>
  <c r="R2439" i="4" l="1"/>
  <c r="S2439" i="4" s="1"/>
  <c r="J2441" i="4"/>
  <c r="L2441" i="4"/>
  <c r="E2442" i="4"/>
  <c r="N2440" i="4"/>
  <c r="M2440" i="4"/>
  <c r="O2440" i="4" s="1"/>
  <c r="R2440" i="4" l="1"/>
  <c r="S2440" i="4" s="1"/>
  <c r="L2442" i="4"/>
  <c r="J2442" i="4"/>
  <c r="E2443" i="4"/>
  <c r="M2441" i="4"/>
  <c r="O2441" i="4" s="1"/>
  <c r="N2441" i="4"/>
  <c r="R2441" i="4" l="1"/>
  <c r="S2441" i="4" s="1"/>
  <c r="E2444" i="4"/>
  <c r="N2442" i="4"/>
  <c r="M2442" i="4"/>
  <c r="O2442" i="4" s="1"/>
  <c r="J2443" i="4"/>
  <c r="L2443" i="4"/>
  <c r="N2443" i="4" l="1"/>
  <c r="M2443" i="4"/>
  <c r="O2443" i="4" s="1"/>
  <c r="R2442" i="4"/>
  <c r="S2442" i="4" s="1"/>
  <c r="L2444" i="4"/>
  <c r="J2444" i="4"/>
  <c r="E2445" i="4"/>
  <c r="R2443" i="4" l="1"/>
  <c r="S2443" i="4" s="1"/>
  <c r="L2445" i="4"/>
  <c r="J2445" i="4"/>
  <c r="E2446" i="4"/>
  <c r="N2444" i="4"/>
  <c r="M2444" i="4"/>
  <c r="O2444" i="4" s="1"/>
  <c r="R2444" i="4" l="1"/>
  <c r="S2444" i="4" s="1"/>
  <c r="L2446" i="4"/>
  <c r="J2446" i="4"/>
  <c r="E2447" i="4"/>
  <c r="M2445" i="4"/>
  <c r="O2445" i="4" s="1"/>
  <c r="N2445" i="4"/>
  <c r="R2445" i="4" l="1"/>
  <c r="S2445" i="4" s="1"/>
  <c r="J2447" i="4"/>
  <c r="L2447" i="4"/>
  <c r="E2448" i="4"/>
  <c r="N2446" i="4"/>
  <c r="M2446" i="4"/>
  <c r="O2446" i="4" s="1"/>
  <c r="R2446" i="4" l="1"/>
  <c r="S2446" i="4" s="1"/>
  <c r="L2448" i="4"/>
  <c r="J2448" i="4"/>
  <c r="E2449" i="4"/>
  <c r="N2447" i="4"/>
  <c r="M2447" i="4"/>
  <c r="O2447" i="4" s="1"/>
  <c r="M2448" i="4" l="1"/>
  <c r="O2448" i="4" s="1"/>
  <c r="N2448" i="4"/>
  <c r="R2447" i="4"/>
  <c r="S2447" i="4" s="1"/>
  <c r="L2449" i="4"/>
  <c r="J2449" i="4"/>
  <c r="E2450" i="4"/>
  <c r="R2448" i="4" l="1"/>
  <c r="S2448" i="4" s="1"/>
  <c r="L2450" i="4"/>
  <c r="J2450" i="4"/>
  <c r="E2451" i="4"/>
  <c r="N2449" i="4"/>
  <c r="M2449" i="4"/>
  <c r="O2449" i="4" s="1"/>
  <c r="R2449" i="4" l="1"/>
  <c r="S2449" i="4" s="1"/>
  <c r="J2451" i="4"/>
  <c r="L2451" i="4"/>
  <c r="E2452" i="4"/>
  <c r="M2450" i="4"/>
  <c r="O2450" i="4" s="1"/>
  <c r="N2450" i="4"/>
  <c r="R2450" i="4" l="1"/>
  <c r="S2450" i="4" s="1"/>
  <c r="L2452" i="4"/>
  <c r="J2452" i="4"/>
  <c r="E2453" i="4"/>
  <c r="N2451" i="4"/>
  <c r="M2451" i="4"/>
  <c r="O2451" i="4" s="1"/>
  <c r="R2451" i="4" l="1"/>
  <c r="S2451" i="4" s="1"/>
  <c r="J2453" i="4"/>
  <c r="L2453" i="4"/>
  <c r="E2454" i="4"/>
  <c r="M2452" i="4"/>
  <c r="O2452" i="4" s="1"/>
  <c r="N2452" i="4"/>
  <c r="R2452" i="4" l="1"/>
  <c r="S2452" i="4" s="1"/>
  <c r="E2455" i="4"/>
  <c r="J2454" i="4"/>
  <c r="L2454" i="4"/>
  <c r="M2453" i="4"/>
  <c r="O2453" i="4" s="1"/>
  <c r="N2453" i="4"/>
  <c r="R2453" i="4" l="1"/>
  <c r="S2453" i="4" s="1"/>
  <c r="N2454" i="4"/>
  <c r="M2454" i="4"/>
  <c r="O2454" i="4" s="1"/>
  <c r="L2455" i="4"/>
  <c r="J2455" i="4"/>
  <c r="E2456" i="4"/>
  <c r="E2457" i="4" l="1"/>
  <c r="L2456" i="4"/>
  <c r="J2456" i="4"/>
  <c r="N2455" i="4"/>
  <c r="M2455" i="4"/>
  <c r="O2455" i="4" s="1"/>
  <c r="R2454" i="4"/>
  <c r="S2454" i="4" s="1"/>
  <c r="R2455" i="4" l="1"/>
  <c r="S2455" i="4" s="1"/>
  <c r="N2456" i="4"/>
  <c r="M2456" i="4"/>
  <c r="O2456" i="4" s="1"/>
  <c r="L2457" i="4"/>
  <c r="J2457" i="4"/>
  <c r="E2458" i="4"/>
  <c r="E2459" i="4" l="1"/>
  <c r="L2458" i="4"/>
  <c r="J2458" i="4"/>
  <c r="N2457" i="4"/>
  <c r="M2457" i="4"/>
  <c r="O2457" i="4" s="1"/>
  <c r="R2456" i="4"/>
  <c r="S2456" i="4" s="1"/>
  <c r="R2457" i="4" l="1"/>
  <c r="S2457" i="4" s="1"/>
  <c r="M2458" i="4"/>
  <c r="O2458" i="4" s="1"/>
  <c r="N2458" i="4"/>
  <c r="L2459" i="4"/>
  <c r="J2459" i="4"/>
  <c r="E2460" i="4"/>
  <c r="R2458" i="4" l="1"/>
  <c r="S2458" i="4" s="1"/>
  <c r="E2461" i="4"/>
  <c r="M2459" i="4"/>
  <c r="O2459" i="4" s="1"/>
  <c r="N2459" i="4"/>
  <c r="L2460" i="4"/>
  <c r="J2460" i="4"/>
  <c r="R2459" i="4" l="1"/>
  <c r="S2459" i="4" s="1"/>
  <c r="N2460" i="4"/>
  <c r="M2460" i="4"/>
  <c r="O2460" i="4" s="1"/>
  <c r="L2461" i="4"/>
  <c r="J2461" i="4"/>
  <c r="E2462" i="4"/>
  <c r="E2463" i="4" l="1"/>
  <c r="L2462" i="4"/>
  <c r="J2462" i="4"/>
  <c r="M2461" i="4"/>
  <c r="O2461" i="4" s="1"/>
  <c r="N2461" i="4"/>
  <c r="R2460" i="4"/>
  <c r="S2460" i="4" s="1"/>
  <c r="R2461" i="4" l="1"/>
  <c r="S2461" i="4" s="1"/>
  <c r="N2462" i="4"/>
  <c r="M2462" i="4"/>
  <c r="O2462" i="4" s="1"/>
  <c r="J2463" i="4"/>
  <c r="L2463" i="4"/>
  <c r="E2464" i="4"/>
  <c r="L2464" i="4" l="1"/>
  <c r="J2464" i="4"/>
  <c r="M2463" i="4"/>
  <c r="O2463" i="4" s="1"/>
  <c r="N2463" i="4"/>
  <c r="E2465" i="4"/>
  <c r="R2462" i="4"/>
  <c r="S2462" i="4" s="1"/>
  <c r="R2463" i="4" l="1"/>
  <c r="S2463" i="4" s="1"/>
  <c r="L2465" i="4"/>
  <c r="J2465" i="4"/>
  <c r="E2466" i="4"/>
  <c r="M2464" i="4"/>
  <c r="O2464" i="4" s="1"/>
  <c r="N2464" i="4"/>
  <c r="R2464" i="4" l="1"/>
  <c r="S2464" i="4" s="1"/>
  <c r="L2466" i="4"/>
  <c r="J2466" i="4"/>
  <c r="E2467" i="4"/>
  <c r="M2465" i="4"/>
  <c r="O2465" i="4" s="1"/>
  <c r="N2465" i="4"/>
  <c r="R2465" i="4" l="1"/>
  <c r="S2465" i="4" s="1"/>
  <c r="L2467" i="4"/>
  <c r="J2467" i="4"/>
  <c r="E2468" i="4"/>
  <c r="N2466" i="4"/>
  <c r="M2466" i="4"/>
  <c r="O2466" i="4" s="1"/>
  <c r="R2466" i="4" l="1"/>
  <c r="S2466" i="4" s="1"/>
  <c r="E2469" i="4"/>
  <c r="J2468" i="4"/>
  <c r="L2468" i="4"/>
  <c r="M2467" i="4"/>
  <c r="O2467" i="4" s="1"/>
  <c r="N2467" i="4"/>
  <c r="R2467" i="4" l="1"/>
  <c r="S2467" i="4" s="1"/>
  <c r="N2468" i="4"/>
  <c r="M2468" i="4"/>
  <c r="O2468" i="4" s="1"/>
  <c r="J2469" i="4"/>
  <c r="L2469" i="4"/>
  <c r="E2470" i="4"/>
  <c r="L2470" i="4" l="1"/>
  <c r="J2470" i="4"/>
  <c r="E2471" i="4"/>
  <c r="M2469" i="4"/>
  <c r="O2469" i="4" s="1"/>
  <c r="N2469" i="4"/>
  <c r="R2468" i="4"/>
  <c r="S2468" i="4" s="1"/>
  <c r="R2469" i="4" l="1"/>
  <c r="S2469" i="4" s="1"/>
  <c r="L2471" i="4"/>
  <c r="J2471" i="4"/>
  <c r="E2472" i="4"/>
  <c r="N2470" i="4"/>
  <c r="M2470" i="4"/>
  <c r="O2470" i="4" s="1"/>
  <c r="R2470" i="4" l="1"/>
  <c r="S2470" i="4" s="1"/>
  <c r="J2472" i="4"/>
  <c r="L2472" i="4"/>
  <c r="E2473" i="4"/>
  <c r="N2471" i="4"/>
  <c r="M2471" i="4"/>
  <c r="O2471" i="4" s="1"/>
  <c r="E2474" i="4" l="1"/>
  <c r="R2471" i="4"/>
  <c r="S2471" i="4" s="1"/>
  <c r="L2473" i="4"/>
  <c r="J2473" i="4"/>
  <c r="N2472" i="4"/>
  <c r="M2472" i="4"/>
  <c r="O2472" i="4" s="1"/>
  <c r="M2473" i="4" l="1"/>
  <c r="O2473" i="4" s="1"/>
  <c r="N2473" i="4"/>
  <c r="R2472" i="4"/>
  <c r="S2472" i="4" s="1"/>
  <c r="L2474" i="4"/>
  <c r="J2474" i="4"/>
  <c r="E2475" i="4"/>
  <c r="R2473" i="4" l="1"/>
  <c r="S2473" i="4" s="1"/>
  <c r="E2476" i="4"/>
  <c r="L2475" i="4"/>
  <c r="J2475" i="4"/>
  <c r="M2474" i="4"/>
  <c r="O2474" i="4" s="1"/>
  <c r="N2474" i="4"/>
  <c r="R2474" i="4" l="1"/>
  <c r="S2474" i="4" s="1"/>
  <c r="M2475" i="4"/>
  <c r="O2475" i="4" s="1"/>
  <c r="N2475" i="4"/>
  <c r="L2476" i="4"/>
  <c r="J2476" i="4"/>
  <c r="E2477" i="4"/>
  <c r="R2475" i="4" l="1"/>
  <c r="S2475" i="4" s="1"/>
  <c r="J2477" i="4"/>
  <c r="L2477" i="4"/>
  <c r="E2478" i="4"/>
  <c r="M2476" i="4"/>
  <c r="O2476" i="4" s="1"/>
  <c r="N2476" i="4"/>
  <c r="R2476" i="4" l="1"/>
  <c r="S2476" i="4" s="1"/>
  <c r="J2478" i="4"/>
  <c r="L2478" i="4"/>
  <c r="E2479" i="4"/>
  <c r="M2477" i="4"/>
  <c r="O2477" i="4" s="1"/>
  <c r="N2477" i="4"/>
  <c r="R2477" i="4" l="1"/>
  <c r="S2477" i="4" s="1"/>
  <c r="J2479" i="4"/>
  <c r="L2479" i="4"/>
  <c r="E2480" i="4"/>
  <c r="M2478" i="4"/>
  <c r="O2478" i="4" s="1"/>
  <c r="N2478" i="4"/>
  <c r="R2478" i="4" l="1"/>
  <c r="S2478" i="4" s="1"/>
  <c r="L2480" i="4"/>
  <c r="J2480" i="4"/>
  <c r="E2481" i="4"/>
  <c r="N2479" i="4"/>
  <c r="M2479" i="4"/>
  <c r="O2479" i="4" s="1"/>
  <c r="R2479" i="4" l="1"/>
  <c r="S2479" i="4" s="1"/>
  <c r="E2482" i="4"/>
  <c r="L2481" i="4"/>
  <c r="J2481" i="4"/>
  <c r="M2480" i="4"/>
  <c r="O2480" i="4" s="1"/>
  <c r="N2480" i="4"/>
  <c r="R2480" i="4" l="1"/>
  <c r="S2480" i="4" s="1"/>
  <c r="L2482" i="4"/>
  <c r="J2482" i="4"/>
  <c r="M2481" i="4"/>
  <c r="O2481" i="4" s="1"/>
  <c r="N2481" i="4"/>
  <c r="R2481" i="4" s="1"/>
  <c r="S2481" i="4" s="1"/>
  <c r="E2483" i="4"/>
  <c r="E2484" i="4" l="1"/>
  <c r="J2483" i="4"/>
  <c r="L2483" i="4"/>
  <c r="N2482" i="4"/>
  <c r="M2482" i="4"/>
  <c r="O2482" i="4" s="1"/>
  <c r="R2482" i="4" l="1"/>
  <c r="S2482" i="4" s="1"/>
  <c r="L2484" i="4"/>
  <c r="J2484" i="4"/>
  <c r="M2483" i="4"/>
  <c r="O2483" i="4" s="1"/>
  <c r="N2483" i="4"/>
  <c r="E2485" i="4"/>
  <c r="R2483" i="4" l="1"/>
  <c r="S2483" i="4" s="1"/>
  <c r="E2486" i="4"/>
  <c r="J2485" i="4"/>
  <c r="L2485" i="4"/>
  <c r="M2484" i="4"/>
  <c r="O2484" i="4" s="1"/>
  <c r="N2484" i="4"/>
  <c r="R2484" i="4" l="1"/>
  <c r="S2484" i="4" s="1"/>
  <c r="N2485" i="4"/>
  <c r="M2485" i="4"/>
  <c r="O2485" i="4" s="1"/>
  <c r="J2486" i="4"/>
  <c r="L2486" i="4"/>
  <c r="E2487" i="4"/>
  <c r="J2487" i="4" l="1"/>
  <c r="L2487" i="4"/>
  <c r="E2488" i="4"/>
  <c r="M2486" i="4"/>
  <c r="O2486" i="4" s="1"/>
  <c r="N2486" i="4"/>
  <c r="R2485" i="4"/>
  <c r="S2485" i="4" s="1"/>
  <c r="R2486" i="4" l="1"/>
  <c r="S2486" i="4" s="1"/>
  <c r="L2488" i="4"/>
  <c r="J2488" i="4"/>
  <c r="E2489" i="4"/>
  <c r="M2487" i="4"/>
  <c r="O2487" i="4" s="1"/>
  <c r="N2487" i="4"/>
  <c r="R2487" i="4" l="1"/>
  <c r="S2487" i="4" s="1"/>
  <c r="L2489" i="4"/>
  <c r="J2489" i="4"/>
  <c r="E2490" i="4"/>
  <c r="M2488" i="4"/>
  <c r="O2488" i="4" s="1"/>
  <c r="N2488" i="4"/>
  <c r="R2488" i="4" l="1"/>
  <c r="S2488" i="4" s="1"/>
  <c r="L2490" i="4"/>
  <c r="J2490" i="4"/>
  <c r="E2491" i="4"/>
  <c r="M2489" i="4"/>
  <c r="O2489" i="4" s="1"/>
  <c r="N2489" i="4"/>
  <c r="R2489" i="4" l="1"/>
  <c r="S2489" i="4" s="1"/>
  <c r="E2492" i="4"/>
  <c r="J2491" i="4"/>
  <c r="L2491" i="4"/>
  <c r="M2490" i="4"/>
  <c r="O2490" i="4" s="1"/>
  <c r="N2490" i="4"/>
  <c r="R2490" i="4" l="1"/>
  <c r="S2490" i="4" s="1"/>
  <c r="M2491" i="4"/>
  <c r="O2491" i="4" s="1"/>
  <c r="N2491" i="4"/>
  <c r="L2492" i="4"/>
  <c r="J2492" i="4"/>
  <c r="E2493" i="4"/>
  <c r="J2493" i="4" l="1"/>
  <c r="L2493" i="4"/>
  <c r="E2494" i="4"/>
  <c r="N2492" i="4"/>
  <c r="M2492" i="4"/>
  <c r="O2492" i="4" s="1"/>
  <c r="R2491" i="4"/>
  <c r="S2491" i="4" s="1"/>
  <c r="R2492" i="4" l="1"/>
  <c r="S2492" i="4" s="1"/>
  <c r="L2494" i="4"/>
  <c r="J2494" i="4"/>
  <c r="E2495" i="4"/>
  <c r="M2493" i="4"/>
  <c r="O2493" i="4" s="1"/>
  <c r="N2493" i="4"/>
  <c r="L2495" i="4" l="1"/>
  <c r="J2495" i="4"/>
  <c r="R2493" i="4"/>
  <c r="S2493" i="4" s="1"/>
  <c r="E2496" i="4"/>
  <c r="M2494" i="4"/>
  <c r="O2494" i="4" s="1"/>
  <c r="N2494" i="4"/>
  <c r="R2494" i="4" l="1"/>
  <c r="S2494" i="4" s="1"/>
  <c r="L2496" i="4"/>
  <c r="J2496" i="4"/>
  <c r="E2497" i="4"/>
  <c r="N2495" i="4"/>
  <c r="M2495" i="4"/>
  <c r="O2495" i="4" s="1"/>
  <c r="R2495" i="4" l="1"/>
  <c r="S2495" i="4" s="1"/>
  <c r="J2497" i="4"/>
  <c r="L2497" i="4"/>
  <c r="E2498" i="4"/>
  <c r="N2496" i="4"/>
  <c r="M2496" i="4"/>
  <c r="O2496" i="4" s="1"/>
  <c r="R2496" i="4" l="1"/>
  <c r="S2496" i="4" s="1"/>
  <c r="L2498" i="4"/>
  <c r="J2498" i="4"/>
  <c r="E2499" i="4"/>
  <c r="M2497" i="4"/>
  <c r="O2497" i="4" s="1"/>
  <c r="N2497" i="4"/>
  <c r="R2497" i="4" l="1"/>
  <c r="S2497" i="4" s="1"/>
  <c r="J2499" i="4"/>
  <c r="L2499" i="4"/>
  <c r="E2500" i="4"/>
  <c r="M2498" i="4"/>
  <c r="O2498" i="4" s="1"/>
  <c r="N2498" i="4"/>
  <c r="R2498" i="4" l="1"/>
  <c r="S2498" i="4" s="1"/>
  <c r="E2501" i="4"/>
  <c r="L2500" i="4"/>
  <c r="J2500" i="4"/>
  <c r="M2499" i="4"/>
  <c r="O2499" i="4" s="1"/>
  <c r="N2499" i="4"/>
  <c r="R2499" i="4" l="1"/>
  <c r="S2499" i="4" s="1"/>
  <c r="N2500" i="4"/>
  <c r="M2500" i="4"/>
  <c r="O2500" i="4" s="1"/>
  <c r="J2501" i="4"/>
  <c r="L2501" i="4"/>
  <c r="E2502" i="4"/>
  <c r="J2502" i="4" l="1"/>
  <c r="L2502" i="4"/>
  <c r="M2501" i="4"/>
  <c r="O2501" i="4" s="1"/>
  <c r="N2501" i="4"/>
  <c r="E2503" i="4"/>
  <c r="R2500" i="4"/>
  <c r="S2500" i="4" s="1"/>
  <c r="R2501" i="4" l="1"/>
  <c r="S2501" i="4" s="1"/>
  <c r="L2503" i="4"/>
  <c r="J2503" i="4"/>
  <c r="E2504" i="4"/>
  <c r="N2502" i="4"/>
  <c r="M2502" i="4"/>
  <c r="O2502" i="4" s="1"/>
  <c r="R2502" i="4" l="1"/>
  <c r="S2502" i="4" s="1"/>
  <c r="L2504" i="4"/>
  <c r="J2504" i="4"/>
  <c r="E2505" i="4"/>
  <c r="N2503" i="4"/>
  <c r="M2503" i="4"/>
  <c r="O2503" i="4" s="1"/>
  <c r="R2503" i="4" l="1"/>
  <c r="S2503" i="4" s="1"/>
  <c r="J2505" i="4"/>
  <c r="L2505" i="4"/>
  <c r="E2506" i="4"/>
  <c r="M2504" i="4"/>
  <c r="O2504" i="4" s="1"/>
  <c r="N2504" i="4"/>
  <c r="R2504" i="4" l="1"/>
  <c r="S2504" i="4" s="1"/>
  <c r="L2506" i="4"/>
  <c r="J2506" i="4"/>
  <c r="E2507" i="4"/>
  <c r="N2505" i="4"/>
  <c r="M2505" i="4"/>
  <c r="O2505" i="4" s="1"/>
  <c r="R2505" i="4" l="1"/>
  <c r="S2505" i="4" s="1"/>
  <c r="J2507" i="4"/>
  <c r="L2507" i="4"/>
  <c r="E2508" i="4"/>
  <c r="N2506" i="4"/>
  <c r="M2506" i="4"/>
  <c r="O2506" i="4" s="1"/>
  <c r="R2506" i="4" l="1"/>
  <c r="S2506" i="4" s="1"/>
  <c r="E2509" i="4"/>
  <c r="L2508" i="4"/>
  <c r="J2508" i="4"/>
  <c r="M2507" i="4"/>
  <c r="O2507" i="4" s="1"/>
  <c r="N2507" i="4"/>
  <c r="R2507" i="4" l="1"/>
  <c r="S2507" i="4" s="1"/>
  <c r="M2508" i="4"/>
  <c r="O2508" i="4" s="1"/>
  <c r="N2508" i="4"/>
  <c r="J2509" i="4"/>
  <c r="L2509" i="4"/>
  <c r="E2510" i="4"/>
  <c r="R2508" i="4" l="1"/>
  <c r="S2508" i="4" s="1"/>
  <c r="L2510" i="4"/>
  <c r="J2510" i="4"/>
  <c r="E2511" i="4"/>
  <c r="N2509" i="4"/>
  <c r="M2509" i="4"/>
  <c r="O2509" i="4" s="1"/>
  <c r="R2509" i="4" l="1"/>
  <c r="S2509" i="4" s="1"/>
  <c r="E2512" i="4"/>
  <c r="J2511" i="4"/>
  <c r="L2511" i="4"/>
  <c r="N2510" i="4"/>
  <c r="M2510" i="4"/>
  <c r="O2510" i="4" s="1"/>
  <c r="R2510" i="4" l="1"/>
  <c r="S2510" i="4" s="1"/>
  <c r="J2512" i="4"/>
  <c r="L2512" i="4"/>
  <c r="M2511" i="4"/>
  <c r="O2511" i="4" s="1"/>
  <c r="N2511" i="4"/>
  <c r="E2513" i="4"/>
  <c r="R2511" i="4" l="1"/>
  <c r="S2511" i="4" s="1"/>
  <c r="E2514" i="4"/>
  <c r="M2512" i="4"/>
  <c r="O2512" i="4" s="1"/>
  <c r="N2512" i="4"/>
  <c r="J2513" i="4"/>
  <c r="L2513" i="4"/>
  <c r="R2512" i="4" l="1"/>
  <c r="S2512" i="4" s="1"/>
  <c r="M2513" i="4"/>
  <c r="O2513" i="4" s="1"/>
  <c r="N2513" i="4"/>
  <c r="L2514" i="4"/>
  <c r="J2514" i="4"/>
  <c r="E2515" i="4"/>
  <c r="R2513" i="4" l="1"/>
  <c r="S2513" i="4" s="1"/>
  <c r="L2515" i="4"/>
  <c r="J2515" i="4"/>
  <c r="E2516" i="4"/>
  <c r="N2514" i="4"/>
  <c r="M2514" i="4"/>
  <c r="O2514" i="4" s="1"/>
  <c r="R2514" i="4" l="1"/>
  <c r="S2514" i="4" s="1"/>
  <c r="L2516" i="4"/>
  <c r="J2516" i="4"/>
  <c r="E2517" i="4"/>
  <c r="N2515" i="4"/>
  <c r="M2515" i="4"/>
  <c r="O2515" i="4" s="1"/>
  <c r="L2517" i="4" l="1"/>
  <c r="J2517" i="4"/>
  <c r="E2518" i="4"/>
  <c r="R2515" i="4"/>
  <c r="S2515" i="4" s="1"/>
  <c r="N2516" i="4"/>
  <c r="M2516" i="4"/>
  <c r="O2516" i="4" s="1"/>
  <c r="J2518" i="4" l="1"/>
  <c r="L2518" i="4"/>
  <c r="R2516" i="4"/>
  <c r="S2516" i="4" s="1"/>
  <c r="E2519" i="4"/>
  <c r="N2517" i="4"/>
  <c r="M2517" i="4"/>
  <c r="O2517" i="4" s="1"/>
  <c r="R2517" i="4" l="1"/>
  <c r="S2517" i="4" s="1"/>
  <c r="L2519" i="4"/>
  <c r="J2519" i="4"/>
  <c r="E2520" i="4"/>
  <c r="N2518" i="4"/>
  <c r="M2518" i="4"/>
  <c r="O2518" i="4" s="1"/>
  <c r="R2518" i="4" l="1"/>
  <c r="S2518" i="4" s="1"/>
  <c r="L2520" i="4"/>
  <c r="J2520" i="4"/>
  <c r="E2521" i="4"/>
  <c r="M2519" i="4"/>
  <c r="O2519" i="4" s="1"/>
  <c r="N2519" i="4"/>
  <c r="R2519" i="4" l="1"/>
  <c r="S2519" i="4" s="1"/>
  <c r="L2521" i="4"/>
  <c r="J2521" i="4"/>
  <c r="E2522" i="4"/>
  <c r="M2520" i="4"/>
  <c r="O2520" i="4" s="1"/>
  <c r="N2520" i="4"/>
  <c r="R2520" i="4" l="1"/>
  <c r="S2520" i="4" s="1"/>
  <c r="J2522" i="4"/>
  <c r="L2522" i="4"/>
  <c r="E2523" i="4"/>
  <c r="N2521" i="4"/>
  <c r="M2521" i="4"/>
  <c r="O2521" i="4" s="1"/>
  <c r="R2521" i="4" l="1"/>
  <c r="S2521" i="4" s="1"/>
  <c r="E2524" i="4"/>
  <c r="J2523" i="4"/>
  <c r="L2523" i="4"/>
  <c r="M2522" i="4"/>
  <c r="O2522" i="4" s="1"/>
  <c r="N2522" i="4"/>
  <c r="E2526" i="4" l="1"/>
  <c r="R2522" i="4"/>
  <c r="S2522" i="4" s="1"/>
  <c r="M2523" i="4"/>
  <c r="O2523" i="4" s="1"/>
  <c r="N2523" i="4"/>
  <c r="L2524" i="4"/>
  <c r="J2524" i="4"/>
  <c r="E2525" i="4"/>
  <c r="L2526" i="4" l="1"/>
  <c r="J2526" i="4"/>
  <c r="E2527" i="4"/>
  <c r="R2523" i="4"/>
  <c r="S2523" i="4" s="1"/>
  <c r="L2525" i="4"/>
  <c r="J2525" i="4"/>
  <c r="N2524" i="4"/>
  <c r="M2524" i="4"/>
  <c r="O2524" i="4" s="1"/>
  <c r="L2527" i="4" l="1"/>
  <c r="J2527" i="4"/>
  <c r="M2526" i="4"/>
  <c r="O2526" i="4" s="1"/>
  <c r="N2526" i="4"/>
  <c r="E2528" i="4"/>
  <c r="R2524" i="4"/>
  <c r="S2524" i="4" s="1"/>
  <c r="N2525" i="4"/>
  <c r="M2525" i="4"/>
  <c r="O2525" i="4" s="1"/>
  <c r="R2526" i="4" l="1"/>
  <c r="S2526" i="4" s="1"/>
  <c r="E2529" i="4"/>
  <c r="R2525" i="4"/>
  <c r="S2525" i="4" s="1"/>
  <c r="J2528" i="4"/>
  <c r="L2528" i="4"/>
  <c r="M2527" i="4"/>
  <c r="O2527" i="4" s="1"/>
  <c r="N2527" i="4"/>
  <c r="R2527" i="4" l="1"/>
  <c r="S2527" i="4" s="1"/>
  <c r="L2529" i="4"/>
  <c r="J2529" i="4"/>
  <c r="E2530" i="4"/>
  <c r="M2528" i="4"/>
  <c r="O2528" i="4" s="1"/>
  <c r="N2528" i="4"/>
  <c r="R2528" i="4" l="1"/>
  <c r="S2528" i="4" s="1"/>
  <c r="J2530" i="4"/>
  <c r="L2530" i="4"/>
  <c r="E2531" i="4"/>
  <c r="N2529" i="4"/>
  <c r="M2529" i="4"/>
  <c r="O2529" i="4" s="1"/>
  <c r="R2529" i="4" l="1"/>
  <c r="S2529" i="4" s="1"/>
  <c r="E2532" i="4"/>
  <c r="M2530" i="4"/>
  <c r="O2530" i="4" s="1"/>
  <c r="N2530" i="4"/>
  <c r="L2531" i="4"/>
  <c r="J2531" i="4"/>
  <c r="R2530" i="4" l="1"/>
  <c r="S2530" i="4" s="1"/>
  <c r="E2533" i="4"/>
  <c r="L2532" i="4"/>
  <c r="J2532" i="4"/>
  <c r="M2531" i="4"/>
  <c r="O2531" i="4" s="1"/>
  <c r="N2531" i="4"/>
  <c r="N2532" i="4" l="1"/>
  <c r="M2532" i="4"/>
  <c r="O2532" i="4" s="1"/>
  <c r="R2531" i="4"/>
  <c r="S2531" i="4" s="1"/>
  <c r="J2533" i="4"/>
  <c r="L2533" i="4"/>
  <c r="E2534" i="4"/>
  <c r="M2533" i="4" l="1"/>
  <c r="O2533" i="4" s="1"/>
  <c r="N2533" i="4"/>
  <c r="E2535" i="4"/>
  <c r="L2534" i="4"/>
  <c r="J2534" i="4"/>
  <c r="R2532" i="4"/>
  <c r="S2532" i="4" s="1"/>
  <c r="R2533" i="4" l="1"/>
  <c r="S2533" i="4" s="1"/>
  <c r="E2536" i="4"/>
  <c r="J2535" i="4"/>
  <c r="L2535" i="4"/>
  <c r="M2534" i="4"/>
  <c r="O2534" i="4" s="1"/>
  <c r="N2534" i="4"/>
  <c r="J2536" i="4" l="1"/>
  <c r="L2536" i="4"/>
  <c r="N2535" i="4"/>
  <c r="M2535" i="4"/>
  <c r="O2535" i="4" s="1"/>
  <c r="E2537" i="4"/>
  <c r="R2534" i="4"/>
  <c r="S2534" i="4" s="1"/>
  <c r="R2535" i="4" l="1"/>
  <c r="S2535" i="4" s="1"/>
  <c r="L2537" i="4"/>
  <c r="J2537" i="4"/>
  <c r="E2538" i="4"/>
  <c r="N2536" i="4"/>
  <c r="M2536" i="4"/>
  <c r="O2536" i="4" s="1"/>
  <c r="J2538" i="4" l="1"/>
  <c r="L2538" i="4"/>
  <c r="R2536" i="4"/>
  <c r="S2536" i="4" s="1"/>
  <c r="E2539" i="4"/>
  <c r="N2537" i="4"/>
  <c r="M2537" i="4"/>
  <c r="O2537" i="4" s="1"/>
  <c r="R2537" i="4" l="1"/>
  <c r="S2537" i="4" s="1"/>
  <c r="J2539" i="4"/>
  <c r="L2539" i="4"/>
  <c r="E2540" i="4"/>
  <c r="N2538" i="4"/>
  <c r="M2538" i="4"/>
  <c r="O2538" i="4" s="1"/>
  <c r="R2538" i="4" l="1"/>
  <c r="S2538" i="4" s="1"/>
  <c r="L2540" i="4"/>
  <c r="J2540" i="4"/>
  <c r="E2541" i="4"/>
  <c r="N2539" i="4"/>
  <c r="M2539" i="4"/>
  <c r="O2539" i="4" s="1"/>
  <c r="R2539" i="4" l="1"/>
  <c r="S2539" i="4" s="1"/>
  <c r="E2542" i="4"/>
  <c r="L2541" i="4"/>
  <c r="J2541" i="4"/>
  <c r="N2540" i="4"/>
  <c r="M2540" i="4"/>
  <c r="O2540" i="4" s="1"/>
  <c r="R2540" i="4" l="1"/>
  <c r="S2540" i="4" s="1"/>
  <c r="N2541" i="4"/>
  <c r="M2541" i="4"/>
  <c r="O2541" i="4" s="1"/>
  <c r="E2543" i="4"/>
  <c r="L2542" i="4"/>
  <c r="J2542" i="4"/>
  <c r="E2544" i="4" l="1"/>
  <c r="L2543" i="4"/>
  <c r="J2543" i="4"/>
  <c r="R2541" i="4"/>
  <c r="S2541" i="4" s="1"/>
  <c r="N2542" i="4"/>
  <c r="M2542" i="4"/>
  <c r="O2542" i="4" s="1"/>
  <c r="R2542" i="4" l="1"/>
  <c r="S2542" i="4" s="1"/>
  <c r="N2543" i="4"/>
  <c r="M2543" i="4"/>
  <c r="O2543" i="4" s="1"/>
  <c r="E2545" i="4"/>
  <c r="J2544" i="4"/>
  <c r="L2544" i="4"/>
  <c r="M2544" i="4" l="1"/>
  <c r="O2544" i="4" s="1"/>
  <c r="N2544" i="4"/>
  <c r="E2546" i="4"/>
  <c r="J2545" i="4"/>
  <c r="L2545" i="4"/>
  <c r="R2543" i="4"/>
  <c r="S2543" i="4" s="1"/>
  <c r="R2544" i="4" l="1"/>
  <c r="S2544" i="4" s="1"/>
  <c r="E2547" i="4"/>
  <c r="L2546" i="4"/>
  <c r="J2546" i="4"/>
  <c r="M2545" i="4"/>
  <c r="O2545" i="4" s="1"/>
  <c r="N2545" i="4"/>
  <c r="R2545" i="4" l="1"/>
  <c r="S2545" i="4" s="1"/>
  <c r="M2546" i="4"/>
  <c r="O2546" i="4" s="1"/>
  <c r="N2546" i="4"/>
  <c r="L2547" i="4"/>
  <c r="J2547" i="4"/>
  <c r="E2548" i="4"/>
  <c r="J2548" i="4" l="1"/>
  <c r="L2548" i="4"/>
  <c r="E2549" i="4"/>
  <c r="N2547" i="4"/>
  <c r="M2547" i="4"/>
  <c r="O2547" i="4" s="1"/>
  <c r="R2546" i="4"/>
  <c r="S2546" i="4" s="1"/>
  <c r="R2547" i="4" l="1"/>
  <c r="S2547" i="4" s="1"/>
  <c r="L2549" i="4"/>
  <c r="J2549" i="4"/>
  <c r="E2550" i="4"/>
  <c r="N2548" i="4"/>
  <c r="M2548" i="4"/>
  <c r="O2548" i="4" s="1"/>
  <c r="R2548" i="4" l="1"/>
  <c r="S2548" i="4" s="1"/>
  <c r="J2550" i="4"/>
  <c r="L2550" i="4"/>
  <c r="E2551" i="4"/>
  <c r="M2549" i="4"/>
  <c r="O2549" i="4" s="1"/>
  <c r="N2549" i="4"/>
  <c r="R2549" i="4" l="1"/>
  <c r="S2549" i="4" s="1"/>
  <c r="E2552" i="4"/>
  <c r="M2550" i="4"/>
  <c r="O2550" i="4" s="1"/>
  <c r="N2550" i="4"/>
  <c r="R2550" i="4" s="1"/>
  <c r="S2550" i="4" s="1"/>
  <c r="J2551" i="4"/>
  <c r="L2551" i="4"/>
  <c r="N2551" i="4" l="1"/>
  <c r="M2551" i="4"/>
  <c r="O2551" i="4" s="1"/>
  <c r="J2552" i="4"/>
  <c r="L2552" i="4"/>
  <c r="E2553" i="4"/>
  <c r="L2553" i="4" l="1"/>
  <c r="J2553" i="4"/>
  <c r="E2554" i="4"/>
  <c r="N2552" i="4"/>
  <c r="M2552" i="4"/>
  <c r="O2552" i="4" s="1"/>
  <c r="R2551" i="4"/>
  <c r="S2551" i="4" s="1"/>
  <c r="R2552" i="4" l="1"/>
  <c r="S2552" i="4" s="1"/>
  <c r="L2554" i="4"/>
  <c r="J2554" i="4"/>
  <c r="E2555" i="4"/>
  <c r="M2553" i="4"/>
  <c r="O2553" i="4" s="1"/>
  <c r="N2553" i="4"/>
  <c r="R2553" i="4" l="1"/>
  <c r="S2553" i="4" s="1"/>
  <c r="E2556" i="4"/>
  <c r="J2555" i="4"/>
  <c r="L2555" i="4"/>
  <c r="N2554" i="4"/>
  <c r="M2554" i="4"/>
  <c r="O2554" i="4" s="1"/>
  <c r="N2555" i="4" l="1"/>
  <c r="M2555" i="4"/>
  <c r="O2555" i="4" s="1"/>
  <c r="E2557" i="4"/>
  <c r="R2554" i="4"/>
  <c r="S2554" i="4" s="1"/>
  <c r="L2556" i="4"/>
  <c r="J2556" i="4"/>
  <c r="R2555" i="4" l="1"/>
  <c r="S2555" i="4" s="1"/>
  <c r="M2556" i="4"/>
  <c r="O2556" i="4" s="1"/>
  <c r="N2556" i="4"/>
  <c r="L2557" i="4"/>
  <c r="J2557" i="4"/>
  <c r="E2558" i="4"/>
  <c r="R2556" i="4" l="1"/>
  <c r="S2556" i="4" s="1"/>
  <c r="J2558" i="4"/>
  <c r="L2558" i="4"/>
  <c r="E2559" i="4"/>
  <c r="N2557" i="4"/>
  <c r="M2557" i="4"/>
  <c r="O2557" i="4" s="1"/>
  <c r="J2559" i="4" l="1"/>
  <c r="L2559" i="4"/>
  <c r="E2560" i="4"/>
  <c r="R2557" i="4"/>
  <c r="S2557" i="4" s="1"/>
  <c r="N2558" i="4"/>
  <c r="M2558" i="4"/>
  <c r="O2558" i="4" s="1"/>
  <c r="R2558" i="4" l="1"/>
  <c r="S2558" i="4" s="1"/>
  <c r="E2561" i="4"/>
  <c r="J2560" i="4"/>
  <c r="L2560" i="4"/>
  <c r="M2559" i="4"/>
  <c r="O2559" i="4" s="1"/>
  <c r="N2559" i="4"/>
  <c r="N2560" i="4" l="1"/>
  <c r="M2560" i="4"/>
  <c r="O2560" i="4" s="1"/>
  <c r="R2559" i="4"/>
  <c r="S2559" i="4" s="1"/>
  <c r="E2562" i="4"/>
  <c r="J2561" i="4"/>
  <c r="L2561" i="4"/>
  <c r="N2561" i="4" l="1"/>
  <c r="M2561" i="4"/>
  <c r="O2561" i="4" s="1"/>
  <c r="J2562" i="4"/>
  <c r="L2562" i="4"/>
  <c r="E2563" i="4"/>
  <c r="R2560" i="4"/>
  <c r="S2560" i="4" s="1"/>
  <c r="E2564" i="4" l="1"/>
  <c r="J2563" i="4"/>
  <c r="L2563" i="4"/>
  <c r="M2562" i="4"/>
  <c r="O2562" i="4" s="1"/>
  <c r="N2562" i="4"/>
  <c r="R2562" i="4" s="1"/>
  <c r="S2562" i="4" s="1"/>
  <c r="R2561" i="4"/>
  <c r="S2561" i="4" s="1"/>
  <c r="N2563" i="4" l="1"/>
  <c r="M2563" i="4"/>
  <c r="O2563" i="4" s="1"/>
  <c r="L2564" i="4"/>
  <c r="J2564" i="4"/>
  <c r="M2564" i="4" l="1"/>
  <c r="O2564" i="4" s="1"/>
  <c r="N2564" i="4"/>
  <c r="R2563" i="4"/>
  <c r="S2563" i="4" s="1"/>
  <c r="R2564" i="4" l="1"/>
  <c r="S2564" i="4" s="1"/>
  <c r="E2567" i="4"/>
  <c r="E2568" i="4" l="1"/>
  <c r="L2567" i="4"/>
  <c r="J2567" i="4"/>
  <c r="E2569" i="4" l="1"/>
  <c r="M2567" i="4"/>
  <c r="O2567" i="4" s="1"/>
  <c r="N2567" i="4"/>
  <c r="J2568" i="4"/>
  <c r="L2568" i="4"/>
  <c r="N2568" i="4" l="1"/>
  <c r="M2568" i="4"/>
  <c r="O2568" i="4" s="1"/>
  <c r="R2567" i="4"/>
  <c r="S2567" i="4" s="1"/>
  <c r="L2569" i="4"/>
  <c r="J2569" i="4"/>
  <c r="E2570" i="4"/>
  <c r="L2570" i="4" l="1"/>
  <c r="J2570" i="4"/>
  <c r="E2571" i="4"/>
  <c r="M2569" i="4"/>
  <c r="O2569" i="4" s="1"/>
  <c r="N2569" i="4"/>
  <c r="R2569" i="4" s="1"/>
  <c r="S2569" i="4" s="1"/>
  <c r="R2568" i="4"/>
  <c r="S2568" i="4" s="1"/>
  <c r="J2571" i="4" l="1"/>
  <c r="L2571" i="4"/>
  <c r="E2572" i="4"/>
  <c r="M2570" i="4"/>
  <c r="O2570" i="4" s="1"/>
  <c r="N2570" i="4"/>
  <c r="R2570" i="4" l="1"/>
  <c r="S2570" i="4" s="1"/>
  <c r="E2573" i="4"/>
  <c r="J2572" i="4"/>
  <c r="L2572" i="4"/>
  <c r="M2571" i="4"/>
  <c r="O2571" i="4" s="1"/>
  <c r="N2571" i="4"/>
  <c r="R2571" i="4" l="1"/>
  <c r="S2571" i="4" s="1"/>
  <c r="J2573" i="4"/>
  <c r="L2573" i="4"/>
  <c r="M2572" i="4"/>
  <c r="O2572" i="4" s="1"/>
  <c r="N2572" i="4"/>
  <c r="R2572" i="4" l="1"/>
  <c r="S2572" i="4" s="1"/>
  <c r="N2573" i="4"/>
  <c r="M2573" i="4"/>
  <c r="O2573" i="4" s="1"/>
  <c r="R2573" i="4" l="1"/>
  <c r="S2573" i="4" s="1"/>
</calcChain>
</file>

<file path=xl/comments1.xml><?xml version="1.0" encoding="utf-8"?>
<comments xmlns="http://schemas.openxmlformats.org/spreadsheetml/2006/main">
  <authors>
    <author>Author</author>
  </authors>
  <commentList>
    <comment ref="I22" authorId="0" shapeId="0">
      <text>
        <r>
          <rPr>
            <b/>
            <sz val="9"/>
            <color indexed="81"/>
            <rFont val="Tahoma"/>
            <family val="2"/>
          </rPr>
          <t>Author:</t>
        </r>
        <r>
          <rPr>
            <b/>
            <sz val="9"/>
            <color indexed="81"/>
            <rFont val="Tahoma"/>
            <charset val="1"/>
          </rPr>
          <t xml:space="preserve">
</t>
        </r>
      </text>
    </comment>
  </commentList>
</comments>
</file>

<file path=xl/comments2.xml><?xml version="1.0" encoding="utf-8"?>
<comments xmlns="http://schemas.openxmlformats.org/spreadsheetml/2006/main">
  <authors>
    <author>Author</author>
  </authors>
  <commentList>
    <comment ref="D4" authorId="0" shapeId="0">
      <text>
        <r>
          <rPr>
            <b/>
            <sz val="9"/>
            <color indexed="81"/>
            <rFont val="Tahoma"/>
            <family val="2"/>
          </rPr>
          <t>Author:</t>
        </r>
        <r>
          <rPr>
            <sz val="9"/>
            <color indexed="81"/>
            <rFont val="Tahoma"/>
            <family val="2"/>
          </rPr>
          <t xml:space="preserve">
daily return of treasury bill 1month</t>
        </r>
      </text>
    </comment>
    <comment ref="G4" authorId="0" shapeId="0">
      <text>
        <r>
          <rPr>
            <b/>
            <sz val="9"/>
            <color indexed="81"/>
            <rFont val="Tahoma"/>
            <family val="2"/>
          </rPr>
          <t>Author:</t>
        </r>
        <r>
          <rPr>
            <sz val="9"/>
            <color indexed="81"/>
            <rFont val="Tahoma"/>
            <family val="2"/>
          </rPr>
          <t xml:space="preserve">
T bill rates to the next roll date
</t>
        </r>
      </text>
    </comment>
    <comment ref="K4" authorId="0" shapeId="0">
      <text>
        <r>
          <rPr>
            <b/>
            <sz val="9"/>
            <color indexed="81"/>
            <rFont val="Tahoma"/>
            <family val="2"/>
          </rPr>
          <t>Author:</t>
        </r>
        <r>
          <rPr>
            <sz val="9"/>
            <color indexed="81"/>
            <rFont val="Tahoma"/>
            <family val="2"/>
          </rPr>
          <t xml:space="preserve">
daily return of treasury bill 3month</t>
        </r>
      </text>
    </comment>
    <comment ref="M4" authorId="0" shapeId="0">
      <text>
        <r>
          <rPr>
            <b/>
            <sz val="9"/>
            <color indexed="81"/>
            <rFont val="Tahoma"/>
            <family val="2"/>
          </rPr>
          <t>Author:</t>
        </r>
        <r>
          <rPr>
            <sz val="9"/>
            <color indexed="81"/>
            <rFont val="Tahoma"/>
            <family val="2"/>
          </rPr>
          <t xml:space="preserve">
T bill rates to the next roll date</t>
        </r>
      </text>
    </comment>
    <comment ref="O4" authorId="0" shapeId="0">
      <text>
        <r>
          <rPr>
            <b/>
            <sz val="9"/>
            <color indexed="81"/>
            <rFont val="Tahoma"/>
            <family val="2"/>
          </rPr>
          <t>Author:</t>
        </r>
        <r>
          <rPr>
            <sz val="9"/>
            <color indexed="81"/>
            <rFont val="Tahoma"/>
            <family val="2"/>
          </rPr>
          <t xml:space="preserve">
T bill rates to the next roll date</t>
        </r>
      </text>
    </comment>
  </commentList>
</comments>
</file>

<file path=xl/comments3.xml><?xml version="1.0" encoding="utf-8"?>
<comments xmlns="http://schemas.openxmlformats.org/spreadsheetml/2006/main">
  <authors>
    <author>Author</author>
  </authors>
  <commentList>
    <comment ref="F4" authorId="0" shapeId="0">
      <text>
        <r>
          <rPr>
            <b/>
            <sz val="9"/>
            <color indexed="81"/>
            <rFont val="Tahoma"/>
            <family val="2"/>
          </rPr>
          <t>Author:</t>
        </r>
        <r>
          <rPr>
            <sz val="9"/>
            <color indexed="81"/>
            <rFont val="Tahoma"/>
            <family val="2"/>
          </rPr>
          <t xml:space="preserve">
GT2 Govt is the 2 year US government bond</t>
        </r>
      </text>
    </comment>
  </commentList>
</comments>
</file>

<file path=xl/comments4.xml><?xml version="1.0" encoding="utf-8"?>
<comments xmlns="http://schemas.openxmlformats.org/spreadsheetml/2006/main">
  <authors>
    <author>Author</author>
  </authors>
  <commentList>
    <comment ref="B2" authorId="0" shapeId="0">
      <text>
        <r>
          <rPr>
            <b/>
            <sz val="9"/>
            <color indexed="81"/>
            <rFont val="Tahoma"/>
            <family val="2"/>
          </rPr>
          <t>Author:</t>
        </r>
        <r>
          <rPr>
            <sz val="9"/>
            <color indexed="81"/>
            <rFont val="Tahoma"/>
            <family val="2"/>
          </rPr>
          <t xml:space="preserve">
daily return of treasury bill 3month</t>
        </r>
      </text>
    </comment>
  </commentList>
</comments>
</file>

<file path=xl/sharedStrings.xml><?xml version="1.0" encoding="utf-8"?>
<sst xmlns="http://schemas.openxmlformats.org/spreadsheetml/2006/main" count="6117" uniqueCount="3920">
  <si>
    <t>r(TB1m)</t>
  </si>
  <si>
    <t>r(TB3m)</t>
  </si>
  <si>
    <t>N</t>
  </si>
  <si>
    <t>K</t>
  </si>
  <si>
    <t>Portfoio</t>
  </si>
  <si>
    <t>M</t>
  </si>
  <si>
    <t>Pvwap</t>
  </si>
  <si>
    <t>R(TB1m)</t>
  </si>
  <si>
    <t>R(TB3m)</t>
  </si>
  <si>
    <t>SPX before11:00</t>
  </si>
  <si>
    <t>SOQ(SPX opening)</t>
  </si>
  <si>
    <t>P@K</t>
  </si>
  <si>
    <t>Port Return</t>
  </si>
  <si>
    <t>Date</t>
  </si>
  <si>
    <t>roll date</t>
  </si>
  <si>
    <t>R(TB1m)-Fixed</t>
  </si>
  <si>
    <t>R(TB3m)-Fixed</t>
  </si>
  <si>
    <t>SPX Index</t>
  </si>
  <si>
    <t>PX_LAST</t>
  </si>
  <si>
    <t>GBM Govt</t>
  </si>
  <si>
    <t>GB3 Govt</t>
  </si>
  <si>
    <t>roll order</t>
  </si>
  <si>
    <t>Ticker</t>
  </si>
  <si>
    <t>Underlying</t>
  </si>
  <si>
    <t>Start Date</t>
  </si>
  <si>
    <t>End Date</t>
  </si>
  <si>
    <t>Spot</t>
  </si>
  <si>
    <t>Time to Expiration</t>
  </si>
  <si>
    <t>Strike</t>
  </si>
  <si>
    <t>Implied Vol</t>
  </si>
  <si>
    <t>Forward</t>
  </si>
  <si>
    <r>
      <t>s</t>
    </r>
    <r>
      <rPr>
        <sz val="11"/>
        <color rgb="FFFFFFFF"/>
        <rFont val="Calibri"/>
        <family val="2"/>
        <scheme val="minor"/>
      </rPr>
      <t>*t^.5</t>
    </r>
  </si>
  <si>
    <t>d1</t>
  </si>
  <si>
    <t>d2</t>
  </si>
  <si>
    <t>Delta</t>
  </si>
  <si>
    <t>Bank Loan</t>
  </si>
  <si>
    <t>Call Price</t>
  </si>
  <si>
    <t>Put Price</t>
  </si>
  <si>
    <t>1W</t>
  </si>
  <si>
    <t>2W</t>
  </si>
  <si>
    <t>3W</t>
  </si>
  <si>
    <t>1M</t>
  </si>
  <si>
    <t>2M</t>
  </si>
  <si>
    <t>3M</t>
  </si>
  <si>
    <t>6M</t>
  </si>
  <si>
    <t>9M</t>
  </si>
  <si>
    <t>1Y</t>
  </si>
  <si>
    <t>2Y</t>
  </si>
  <si>
    <t>USGG1M Index</t>
  </si>
  <si>
    <t>USGG3M Index</t>
  </si>
  <si>
    <t>USGG6M Index</t>
  </si>
  <si>
    <t>USGG12M Index</t>
  </si>
  <si>
    <t>USGG2YR Index</t>
  </si>
  <si>
    <t>USGG3YR Index</t>
  </si>
  <si>
    <t>USGG5YR Index</t>
  </si>
  <si>
    <t>USGG7YR Index</t>
  </si>
  <si>
    <t>USGG10YR Index</t>
  </si>
  <si>
    <t>USGG30YR Index</t>
  </si>
  <si>
    <t>GECU3M Index</t>
  </si>
  <si>
    <t>GECU6M Index</t>
  </si>
  <si>
    <t>GECU1YR Index</t>
  </si>
  <si>
    <t>GECU2YR Index</t>
  </si>
  <si>
    <t>GECU3YR Index</t>
  </si>
  <si>
    <t>GECU4YR Index</t>
  </si>
  <si>
    <t>GECU5YR Index</t>
  </si>
  <si>
    <t>GECU6YR Index</t>
  </si>
  <si>
    <t>GECU7YR Index</t>
  </si>
  <si>
    <t>GECU8YR Index</t>
  </si>
  <si>
    <t>GECU9YR Index</t>
  </si>
  <si>
    <t>GECU10YR Index</t>
  </si>
  <si>
    <t>GECU15YR Index</t>
  </si>
  <si>
    <t>GECU20YR Index</t>
  </si>
  <si>
    <t>GECU30YR Index</t>
  </si>
  <si>
    <t>Roll</t>
  </si>
  <si>
    <t>Initial Inv</t>
  </si>
  <si>
    <t>M1Roll</t>
  </si>
  <si>
    <t>M1</t>
  </si>
  <si>
    <t>M3Roll</t>
  </si>
  <si>
    <t>Check-M1+M3=M?</t>
  </si>
  <si>
    <t>Risk Free-10YR</t>
  </si>
  <si>
    <t>PUT Index</t>
  </si>
  <si>
    <t>PUT return</t>
  </si>
  <si>
    <t>Correlation</t>
  </si>
  <si>
    <t>Price</t>
  </si>
  <si>
    <t>DailyReturn</t>
  </si>
  <si>
    <t>Rja return</t>
  </si>
  <si>
    <t>rja</t>
  </si>
  <si>
    <t>PUT</t>
  </si>
  <si>
    <t>std</t>
  </si>
  <si>
    <t>BBG003RRG3T9 Index</t>
  </si>
  <si>
    <t>BBG003RRG3W5 Index</t>
  </si>
  <si>
    <t>BBG003RRG3Y3 Index</t>
  </si>
  <si>
    <t>BBG003RRG408 Index</t>
  </si>
  <si>
    <t>BBG003RRG426 Index</t>
  </si>
  <si>
    <t>BBG003RRG444 Index</t>
  </si>
  <si>
    <t>BBG003RRG462 Index</t>
  </si>
  <si>
    <t>BBG003RRG480 Index</t>
  </si>
  <si>
    <t>BBG003RRG4B6 Index</t>
  </si>
  <si>
    <t>BBG003RRG4D4 Index</t>
  </si>
  <si>
    <t>BBG003RRG4G1 Index</t>
  </si>
  <si>
    <t>BBG003RRG4J8 Index</t>
  </si>
  <si>
    <t>BBG003RRG4L5 Index</t>
  </si>
  <si>
    <t>BBG003RRG4N3 Index</t>
  </si>
  <si>
    <t>BBG003RRG4Q0 Index</t>
  </si>
  <si>
    <t>BBG003RRG4S8 Index</t>
  </si>
  <si>
    <t>BBG003RRG4V4 Index</t>
  </si>
  <si>
    <t>BBG003RRG4X2 Index</t>
  </si>
  <si>
    <t>BBG003RRG4Z0 Index</t>
  </si>
  <si>
    <t>BBG003RRG514 Index</t>
  </si>
  <si>
    <t>BBG003RRG532 Index</t>
  </si>
  <si>
    <t>BBG003RRG550 Index</t>
  </si>
  <si>
    <t>BBG003RRG578 Index</t>
  </si>
  <si>
    <t>BBG003RRG596 Index</t>
  </si>
  <si>
    <t>BBG003RRG5C2 Index</t>
  </si>
  <si>
    <t>BBG003RRG5F9 Index</t>
  </si>
  <si>
    <t>BBG003RRG5H7 Index</t>
  </si>
  <si>
    <t>BBG003RRG5K3 Index</t>
  </si>
  <si>
    <t>BBG003RRG5M1 Index</t>
  </si>
  <si>
    <t>BBG003RRG5P8 Index</t>
  </si>
  <si>
    <t>BBG003RRG5R6 Index</t>
  </si>
  <si>
    <t>BBG003RRG5T4 Index</t>
  </si>
  <si>
    <t>BBG003RRG5W0 Index</t>
  </si>
  <si>
    <t>BBG003RRG5Y8 Index</t>
  </si>
  <si>
    <t>BBG003RRG603 Index</t>
  </si>
  <si>
    <t>BBG003RRG621 Index</t>
  </si>
  <si>
    <t>BBG003RRG649 Index</t>
  </si>
  <si>
    <t>BBG003RRG667 Index</t>
  </si>
  <si>
    <t>BBG003RRG685 Index</t>
  </si>
  <si>
    <t>BBG003RRG6B1 Index</t>
  </si>
  <si>
    <t>BBG003RRG6D9 Index</t>
  </si>
  <si>
    <t>BBG003RRG6G6 Index</t>
  </si>
  <si>
    <t>BBG003RRG6J3 Index</t>
  </si>
  <si>
    <t>BBG003RRG6L0 Index</t>
  </si>
  <si>
    <t>BBG003RRG6N8 Index</t>
  </si>
  <si>
    <t>BBG003RRG6Q5 Index</t>
  </si>
  <si>
    <t>BBG003RRG6S3 Index</t>
  </si>
  <si>
    <t>BBG003RRG6V9 Index</t>
  </si>
  <si>
    <t>BBG003RRG6X7 Index</t>
  </si>
  <si>
    <t>BBG003RRG6Z5 Index</t>
  </si>
  <si>
    <t>BBG003RRG710 Index</t>
  </si>
  <si>
    <t>BBG003RRG738 Index</t>
  </si>
  <si>
    <t>BBG003RRG756 Index</t>
  </si>
  <si>
    <t>BBG003RRG774 Index</t>
  </si>
  <si>
    <t>BBG003RRG792 Index</t>
  </si>
  <si>
    <t>BBG003RRG7C8 Index</t>
  </si>
  <si>
    <t>BBG003RRG7F5 Index</t>
  </si>
  <si>
    <t>BBG003RRG7H3 Index</t>
  </si>
  <si>
    <t>BBG003RRG7K9 Index</t>
  </si>
  <si>
    <t>BBG003RRG7M7 Index</t>
  </si>
  <si>
    <t>BBG003RRG7P4 Index</t>
  </si>
  <si>
    <t>BBG003RRG7R2 Index</t>
  </si>
  <si>
    <t>BBG003RRG7T0 Index</t>
  </si>
  <si>
    <t>BBG003RRG7W6 Index</t>
  </si>
  <si>
    <t>BBG003RRG7Y4 Index</t>
  </si>
  <si>
    <t>BBG003RRG809 Index</t>
  </si>
  <si>
    <t>BBG003RRG827 Index</t>
  </si>
  <si>
    <t>BBG003RRG845 Index</t>
  </si>
  <si>
    <t>BBG003RRG863 Index</t>
  </si>
  <si>
    <t>BBG003RRG881 Index</t>
  </si>
  <si>
    <t>BBG003RRG8B7 Index</t>
  </si>
  <si>
    <t>BBG003RRG8D5 Index</t>
  </si>
  <si>
    <t>BBG003RRG8G2 Index</t>
  </si>
  <si>
    <t>BBG003RRG8J9 Index</t>
  </si>
  <si>
    <t>BBG003RRG8L6 Index</t>
  </si>
  <si>
    <t>BBG003RRG8N4 Index</t>
  </si>
  <si>
    <t>BBG003RRG8Q1 Index</t>
  </si>
  <si>
    <t>BBG003RRG8S9 Index</t>
  </si>
  <si>
    <t>BBG003RRG8V5 Index</t>
  </si>
  <si>
    <t>BBG003RRG8X3 Index</t>
  </si>
  <si>
    <t>BBG003RRG8Z1 Index</t>
  </si>
  <si>
    <t>BBG003RRG916 Index</t>
  </si>
  <si>
    <t>BBG003RRG934 Index</t>
  </si>
  <si>
    <t>BBG003RRG952 Index</t>
  </si>
  <si>
    <t>BBG003RRG970 Index</t>
  </si>
  <si>
    <t>BBG003RRG998 Index</t>
  </si>
  <si>
    <t>BBG003RRG9C4 Index</t>
  </si>
  <si>
    <t>BBG003RRG9F1 Index</t>
  </si>
  <si>
    <t>BBG003RRG9H9 Index</t>
  </si>
  <si>
    <t>BBG003RRG9K5 Index</t>
  </si>
  <si>
    <t>BBG003RRG9M3 Index</t>
  </si>
  <si>
    <t>BBG003RRG9P0 Index</t>
  </si>
  <si>
    <t>BBG003RRG9R8 Index</t>
  </si>
  <si>
    <t>BBG003RRG9T6 Index</t>
  </si>
  <si>
    <t>BBG003RRG9W2 Index</t>
  </si>
  <si>
    <t>BBG003RRG9Y0 Index</t>
  </si>
  <si>
    <t>BBG003RRGB02 Index</t>
  </si>
  <si>
    <t>BBG003RRGB20 Index</t>
  </si>
  <si>
    <t>BBG003RRGB48 Index</t>
  </si>
  <si>
    <t>BBG003RRGB66 Index</t>
  </si>
  <si>
    <t>BBG003RRGB84 Index</t>
  </si>
  <si>
    <t>BBG003RRGBB0 Index</t>
  </si>
  <si>
    <t>BBG003RRGBD8 Index</t>
  </si>
  <si>
    <t>BBG003RRGBG5 Index</t>
  </si>
  <si>
    <t>BBG003RRGBJ2 Index</t>
  </si>
  <si>
    <t>BBG003RRGBL9 Index</t>
  </si>
  <si>
    <t>VIX Index</t>
  </si>
  <si>
    <t>Simu Implied Vol</t>
  </si>
  <si>
    <t>VIX</t>
  </si>
  <si>
    <t>choose btw A or B</t>
  </si>
  <si>
    <t>A</t>
  </si>
  <si>
    <t>B</t>
  </si>
  <si>
    <t>corr=0.97</t>
  </si>
  <si>
    <t>corr=0.94</t>
  </si>
  <si>
    <t>Theoritical Better Choice</t>
  </si>
  <si>
    <t>Rolling</t>
  </si>
  <si>
    <t>Sharpe</t>
  </si>
  <si>
    <t>Correl</t>
  </si>
  <si>
    <t>SPX Ret</t>
  </si>
  <si>
    <t>diff</t>
  </si>
  <si>
    <t>Roll_simu</t>
  </si>
  <si>
    <t>Roll_index</t>
  </si>
  <si>
    <t>annual diff</t>
  </si>
  <si>
    <t>cumu dif</t>
  </si>
  <si>
    <t>annual std</t>
  </si>
  <si>
    <t>BBG0075R9PH6 Index</t>
  </si>
  <si>
    <t>BBG0075R9PK2 Index</t>
  </si>
  <si>
    <t>BBG0075R9PM0 Index</t>
  </si>
  <si>
    <t>BBG0075R9PP7 Index</t>
  </si>
  <si>
    <t>BBG0075R9PR5 Index</t>
  </si>
  <si>
    <t>BBG0075R9PT3 Index</t>
  </si>
  <si>
    <t>BBG0075R9PW9 Index</t>
  </si>
  <si>
    <t>BBG0075R9PY7 Index</t>
  </si>
  <si>
    <t>BBG0075R9Q02 Index</t>
  </si>
  <si>
    <t>BBG0075R9Q20 Index</t>
  </si>
  <si>
    <t>BBG0075R9Q48 Index</t>
  </si>
  <si>
    <t>BBG0075R9Q66 Index</t>
  </si>
  <si>
    <t>BBG0075R9Q84 Index</t>
  </si>
  <si>
    <t>BBG0075R9QB0 Index</t>
  </si>
  <si>
    <t>BBG0075R9QD8 Index</t>
  </si>
  <si>
    <t>BBG0075R9QG5 Index</t>
  </si>
  <si>
    <t>BBG0075R9QJ2 Index</t>
  </si>
  <si>
    <t>BBG0075R9QL9 Index</t>
  </si>
  <si>
    <t>BBG0075R9QN7 Index</t>
  </si>
  <si>
    <t>BBG0075R9QQ4 Index</t>
  </si>
  <si>
    <t>BBG0075R9QS2 Index</t>
  </si>
  <si>
    <t>BBG0075R9QV8 Index</t>
  </si>
  <si>
    <t>BBG0075R9QX6 Index</t>
  </si>
  <si>
    <t>BBG0075R9QZ4 Index</t>
  </si>
  <si>
    <t>BBG0075R9R19 Index</t>
  </si>
  <si>
    <t>BBG0075R9R37 Index</t>
  </si>
  <si>
    <t>BBG0075R9R55 Index</t>
  </si>
  <si>
    <t>BBG0075R9R73 Index</t>
  </si>
  <si>
    <t>BBG0075R9R91 Index</t>
  </si>
  <si>
    <t>BBG0075R9RC7 Index</t>
  </si>
  <si>
    <t>BBG0075R9RF4 Index</t>
  </si>
  <si>
    <t>BBG0075R9RH2 Index</t>
  </si>
  <si>
    <t>BBG0075R9RK8 Index</t>
  </si>
  <si>
    <t>BBG0075R9RM6 Index</t>
  </si>
  <si>
    <t>BBG0075R9RP3 Index</t>
  </si>
  <si>
    <t>BBG0075R9RR1 Index</t>
  </si>
  <si>
    <t>BBG0075R9RT9 Index</t>
  </si>
  <si>
    <t>BBG0075R9RW5 Index</t>
  </si>
  <si>
    <t>BBG0075R9RZ2 Index</t>
  </si>
  <si>
    <t>BBG0075R9S17 Index</t>
  </si>
  <si>
    <t>BBG0075R9S35 Index</t>
  </si>
  <si>
    <t>BBG0075R9S53 Index</t>
  </si>
  <si>
    <t>BBG0075R9S71 Index</t>
  </si>
  <si>
    <t>BBG0075R9S99 Index</t>
  </si>
  <si>
    <t>BBG0075R9SC5 Index</t>
  </si>
  <si>
    <t>BBG0075R9SF2 Index</t>
  </si>
  <si>
    <t>BBG0075R9SH0 Index</t>
  </si>
  <si>
    <t>BBG0075R9SK6 Index</t>
  </si>
  <si>
    <t>BBG0075R9SM4 Index</t>
  </si>
  <si>
    <t>BBG0075R9SP1 Index</t>
  </si>
  <si>
    <t>BBG0075R9SR9 Index</t>
  </si>
  <si>
    <t>BBG0075R9ST7 Index</t>
  </si>
  <si>
    <t>BBG0075R9SW3 Index</t>
  </si>
  <si>
    <t>BBG0075R9SY1 Index</t>
  </si>
  <si>
    <t>BBG0075R9T06 Index</t>
  </si>
  <si>
    <t>BBG0075R9T24 Index</t>
  </si>
  <si>
    <t>BBG0075R9T42 Index</t>
  </si>
  <si>
    <t>BBG0075R9T60 Index</t>
  </si>
  <si>
    <t>BBG0075R9T88 Index</t>
  </si>
  <si>
    <t>BBG0075R9TB4 Index</t>
  </si>
  <si>
    <t>BBG0075R9TD2 Index</t>
  </si>
  <si>
    <t>BBG0075R9TG9 Index</t>
  </si>
  <si>
    <t>BBG0075R9TJ6 Index</t>
  </si>
  <si>
    <t>BBG0075R9TL3 Index</t>
  </si>
  <si>
    <t>BBG0075R9TN1 Index</t>
  </si>
  <si>
    <t>BBG0075R9TQ8 Index</t>
  </si>
  <si>
    <t>BBG007ST6KM5 Index</t>
  </si>
  <si>
    <t>BBG0075R9TS6 Index</t>
  </si>
  <si>
    <t>BBG007ST6KP2 Index</t>
  </si>
  <si>
    <t>BBG007ST6KR0 Index</t>
  </si>
  <si>
    <t>BBG007ST6KT8 Index</t>
  </si>
  <si>
    <t>BBG007ST6KW4 Index</t>
  </si>
  <si>
    <t>BBG0075R9TV2 Index</t>
  </si>
  <si>
    <t>BBG0075R9TX0 Index</t>
  </si>
  <si>
    <t>BBG0075R9TZ8 Index</t>
  </si>
  <si>
    <t>BBG0075R9V10 Index</t>
  </si>
  <si>
    <t>BBG0075R9V38 Index</t>
  </si>
  <si>
    <t>BBG0075R9V56 Index</t>
  </si>
  <si>
    <t>BBG0075R9V74 Index</t>
  </si>
  <si>
    <t>BBG0075R9V92 Index</t>
  </si>
  <si>
    <t>BBG0075R9VC8 Index</t>
  </si>
  <si>
    <t>BBG0075R9VF5 Index</t>
  </si>
  <si>
    <t>BBG0075R9VH3 Index</t>
  </si>
  <si>
    <t>BBG0075R9VK9 Index</t>
  </si>
  <si>
    <t>BBG0075R9VM7 Index</t>
  </si>
  <si>
    <t>BBG0075R9VP4 Index</t>
  </si>
  <si>
    <t>BBG0075R9VR2 Index</t>
  </si>
  <si>
    <t>BBG0075R9VT0 Index</t>
  </si>
  <si>
    <t>BBG0075R9VW6 Index</t>
  </si>
  <si>
    <t>BBG0075R9VY4 Index</t>
  </si>
  <si>
    <t>BBG0075R9W09 Index</t>
  </si>
  <si>
    <t>BBG0075R9W27 Index</t>
  </si>
  <si>
    <t>BBG0075R9W54 Index</t>
  </si>
  <si>
    <t>BBG0075R9W72 Index</t>
  </si>
  <si>
    <t>BBG0075R9W90 Index</t>
  </si>
  <si>
    <t>BBG0075R9WC6 Index</t>
  </si>
  <si>
    <t>BBG0075R9WF3 Index</t>
  </si>
  <si>
    <t>BBG0075R9WH1 Index</t>
  </si>
  <si>
    <t>BBG0075R9WK7 Index</t>
  </si>
  <si>
    <t>BBG0075R9WM5 Index</t>
  </si>
  <si>
    <t>BBG0075R9WP2 Index</t>
  </si>
  <si>
    <t>BBG0075R9WR0 Index</t>
  </si>
  <si>
    <t>BBG0075R9WT8 Index</t>
  </si>
  <si>
    <t>BBG0075R9WW4 Index</t>
  </si>
  <si>
    <t>BBG0075R9WY2 Index</t>
  </si>
  <si>
    <t>BBG0075R9X07 Index</t>
  </si>
  <si>
    <t>BBG0075R9X25 Index</t>
  </si>
  <si>
    <t>BBG0075R9X43 Index</t>
  </si>
  <si>
    <t>BBG0075R9X61 Index</t>
  </si>
  <si>
    <t>BBG0075R9X89 Index</t>
  </si>
  <si>
    <t>BBG0075R9XB5 Index</t>
  </si>
  <si>
    <t>BBG0075R9XD3 Index</t>
  </si>
  <si>
    <t>BBG0075R9XG0 Index</t>
  </si>
  <si>
    <t>BBG0075R9XJ7 Index</t>
  </si>
  <si>
    <t>BBG0075R9XL4 Index</t>
  </si>
  <si>
    <t>BBG0075R9XN2 Index</t>
  </si>
  <si>
    <t>BBG0075R9XQ9 Index</t>
  </si>
  <si>
    <t>BBG0075R9XS7 Index</t>
  </si>
  <si>
    <t>BBG0075R9XV3 Index</t>
  </si>
  <si>
    <t>BBG0075R9XX1 Index</t>
  </si>
  <si>
    <t>BBG0075R9XZ9 Index</t>
  </si>
  <si>
    <t>BBG0075R9Y14 Index</t>
  </si>
  <si>
    <t>BBG0075R9Y32 Index</t>
  </si>
  <si>
    <t>BBG0075R9Y50 Index</t>
  </si>
  <si>
    <t>BBG0075R9Y78 Index</t>
  </si>
  <si>
    <t>BBG0075R9Y96 Index</t>
  </si>
  <si>
    <t>BBG0075R9YC2 Index</t>
  </si>
  <si>
    <t>BBG0075R9YF9 Index</t>
  </si>
  <si>
    <t>BBG0075R9YH7 Index</t>
  </si>
  <si>
    <t>BBG0075R9YK3 Index</t>
  </si>
  <si>
    <t>BBG0075R9YM1 Index</t>
  </si>
  <si>
    <t>BBG0075R9YP8 Index</t>
  </si>
  <si>
    <t>BBG0075R9YR6 Index</t>
  </si>
  <si>
    <t>BBG0075R9YT4 Index</t>
  </si>
  <si>
    <t>BBG0075R9YW0 Index</t>
  </si>
  <si>
    <t>BBG0075R9YY8 Index</t>
  </si>
  <si>
    <t>BBG0075R9Z02 Index</t>
  </si>
  <si>
    <t>BBG0075R9Z20 Index</t>
  </si>
  <si>
    <t>BBG0075R9Z48 Index</t>
  </si>
  <si>
    <t>BBG007ST6KY2 Index</t>
  </si>
  <si>
    <t>BBG0075R9Z66 Index</t>
  </si>
  <si>
    <t>BBG007ST6L07 Index</t>
  </si>
  <si>
    <t>BBG007ST6L25 Index</t>
  </si>
  <si>
    <t>BBG007ST6L43 Index</t>
  </si>
  <si>
    <t>BBG007ST6L61 Index</t>
  </si>
  <si>
    <t>BBG0046HG5P1 Index</t>
  </si>
  <si>
    <t>BBG004HRPH80 Index</t>
  </si>
  <si>
    <t>BBG004HRPHB6 Index</t>
  </si>
  <si>
    <t>BBG004HRPHD4 Index</t>
  </si>
  <si>
    <t>BBG004HRPHG1 Index</t>
  </si>
  <si>
    <t>BBG004HRPHJ8 Index</t>
  </si>
  <si>
    <t>BBG006N4KPP7 Index</t>
  </si>
  <si>
    <t>BBG006N4KPR5 Index</t>
  </si>
  <si>
    <t>BBG004HRPHL5 Index</t>
  </si>
  <si>
    <t>BBG006N4KPT3 Index</t>
  </si>
  <si>
    <t>BBG006N4KPW9 Index</t>
  </si>
  <si>
    <t>BBG004HRPHN3 Index</t>
  </si>
  <si>
    <t>BBG004HRPHQ0 Index</t>
  </si>
  <si>
    <t>BBG004HRPHS8 Index</t>
  </si>
  <si>
    <t>BBG005VMKYF2 Index</t>
  </si>
  <si>
    <t>BBG005VMKYH0 Index</t>
  </si>
  <si>
    <t>BBG005VMKYK6 Index</t>
  </si>
  <si>
    <t>BBG005VMKYM4 Index</t>
  </si>
  <si>
    <t>BBG006WWGRR4 Index</t>
  </si>
  <si>
    <t>BBG006WWGRT2 Index</t>
  </si>
  <si>
    <t>BBG005VMKYP1 Index</t>
  </si>
  <si>
    <t>BBG006WWGRW8 Index</t>
  </si>
  <si>
    <t>BBG006WWGRY6 Index</t>
  </si>
  <si>
    <t>BBG006WWGS01 Index</t>
  </si>
  <si>
    <t>BBG005VMKYR9 Index</t>
  </si>
  <si>
    <t>BBG007ST6L89 Index</t>
  </si>
  <si>
    <t>BBG007ST6LB5 Index</t>
  </si>
  <si>
    <t>BBG006423CF1 Index</t>
  </si>
  <si>
    <t>BBG007ST6LD3 Index</t>
  </si>
  <si>
    <t>BBG007ST6LG0 Index</t>
  </si>
  <si>
    <t>BBG006423CH9 Index</t>
  </si>
  <si>
    <t>BBG0046HG5R9 Index</t>
  </si>
  <si>
    <t>BBG004HRPHV4 Index</t>
  </si>
  <si>
    <t>BBG004HRPHX2 Index</t>
  </si>
  <si>
    <t>BBG004HRPHZ0 Index</t>
  </si>
  <si>
    <t>BBG004HRPJ13 Index</t>
  </si>
  <si>
    <t>BBG004HRPJ31 Index</t>
  </si>
  <si>
    <t>BBG006N4KPY7 Index</t>
  </si>
  <si>
    <t>BBG006N4KQ02 Index</t>
  </si>
  <si>
    <t>BBG004HRPJ59 Index</t>
  </si>
  <si>
    <t>BBG006N4KQ20 Index</t>
  </si>
  <si>
    <t>BBG006N4KQ48 Index</t>
  </si>
  <si>
    <t>BBG004HRPJ77 Index</t>
  </si>
  <si>
    <t>BBG004HRPJ95 Index</t>
  </si>
  <si>
    <t>BBG004HRPJC1 Index</t>
  </si>
  <si>
    <t>BBG005VMKYT7 Index</t>
  </si>
  <si>
    <t>BBG005VMKYW3 Index</t>
  </si>
  <si>
    <t>BBG005VMKYY1 Index</t>
  </si>
  <si>
    <t>BBG005VMKZ05 Index</t>
  </si>
  <si>
    <t>BBG006WWGS29 Index</t>
  </si>
  <si>
    <t>BBG006WWGS47 Index</t>
  </si>
  <si>
    <t>BBG005VMKZ23 Index</t>
  </si>
  <si>
    <t>BBG006WWGS65 Index</t>
  </si>
  <si>
    <t>BBG006WWGS83 Index</t>
  </si>
  <si>
    <t>BBG006WWGSB9 Index</t>
  </si>
  <si>
    <t>BBG005VMKZ41 Index</t>
  </si>
  <si>
    <t>BBG007ST6LJ7 Index</t>
  </si>
  <si>
    <t>BBG007ST6LL4 Index</t>
  </si>
  <si>
    <t>BBG006423CK5 Index</t>
  </si>
  <si>
    <t>BBG007ST6LN2 Index</t>
  </si>
  <si>
    <t>BBG007ST6LQ9 Index</t>
  </si>
  <si>
    <t>BBG006423CM3 Index</t>
  </si>
  <si>
    <t>BBG006J30124 Index</t>
  </si>
  <si>
    <t>BBG006J30142 Index</t>
  </si>
  <si>
    <t>BBG006J30160 Index</t>
  </si>
  <si>
    <t>BBG006J30188 Index</t>
  </si>
  <si>
    <t>BBG006J301B4 Index</t>
  </si>
  <si>
    <t>BBG006J301D2 Index</t>
  </si>
  <si>
    <t>BBG006J301G9 Index</t>
  </si>
  <si>
    <t>BBG006J301J6 Index</t>
  </si>
  <si>
    <t>BBG006J301L3 Index</t>
  </si>
  <si>
    <t>BBG006J301N1 Index</t>
  </si>
  <si>
    <t>BBG006J301Q8 Index</t>
  </si>
  <si>
    <t>BBG006J301S6 Index</t>
  </si>
  <si>
    <t>BBG006J301V2 Index</t>
  </si>
  <si>
    <t>BBG006J301X0 Index</t>
  </si>
  <si>
    <t>BBG006J301Z8 Index</t>
  </si>
  <si>
    <t>BBG006J30213 Index</t>
  </si>
  <si>
    <t>BBG006J30231 Index</t>
  </si>
  <si>
    <t>BBG006J30259 Index</t>
  </si>
  <si>
    <t>BBG006J30277 Index</t>
  </si>
  <si>
    <t>BBG006J30295 Index</t>
  </si>
  <si>
    <t>BBG006J302C1 Index</t>
  </si>
  <si>
    <t>BBG006J302F8 Index</t>
  </si>
  <si>
    <t>BBG006J302H6 Index</t>
  </si>
  <si>
    <t>BBG006J302K2 Index</t>
  </si>
  <si>
    <t>BBG006J302M0 Index</t>
  </si>
  <si>
    <t>BBG006J302P7 Index</t>
  </si>
  <si>
    <t>BBG006J302R5 Index</t>
  </si>
  <si>
    <t>BBG006J302T3 Index</t>
  </si>
  <si>
    <t>BBG006J302W9 Index</t>
  </si>
  <si>
    <t>BBG006J302Y7 Index</t>
  </si>
  <si>
    <t>BBG006J30302 Index</t>
  </si>
  <si>
    <t>BBG006J30320 Index</t>
  </si>
  <si>
    <t>BBG006J30348 Index</t>
  </si>
  <si>
    <t>BBG006J30366 Index</t>
  </si>
  <si>
    <t>BBG006J30384 Index</t>
  </si>
  <si>
    <t>BBG006J303B0 Index</t>
  </si>
  <si>
    <t>BBG006J303D8 Index</t>
  </si>
  <si>
    <t>BBG006J303H4 Index</t>
  </si>
  <si>
    <t>BBG006J303K0 Index</t>
  </si>
  <si>
    <t>BBG006J303M8 Index</t>
  </si>
  <si>
    <t>BBG006J303P5 Index</t>
  </si>
  <si>
    <t>BBG006J303R3 Index</t>
  </si>
  <si>
    <t>BBG006J303T1 Index</t>
  </si>
  <si>
    <t>BBG006J303W7 Index</t>
  </si>
  <si>
    <t>BBG006J303Y5 Index</t>
  </si>
  <si>
    <t>BBG006J30400 Index</t>
  </si>
  <si>
    <t>BBG006J30428 Index</t>
  </si>
  <si>
    <t>BBG006J30446 Index</t>
  </si>
  <si>
    <t>BBG007R736J2 Index</t>
  </si>
  <si>
    <t>BBG006J30464 Index</t>
  </si>
  <si>
    <t>BBG006J30482 Index</t>
  </si>
  <si>
    <t>BBG006J304B8 Index</t>
  </si>
  <si>
    <t>BBG006J304D6 Index</t>
  </si>
  <si>
    <t>BBG006J304G3 Index</t>
  </si>
  <si>
    <t>BBG006J304J0 Index</t>
  </si>
  <si>
    <t>BBG006J304L7 Index</t>
  </si>
  <si>
    <t>BBG006J304N5 Index</t>
  </si>
  <si>
    <t>BBG006J304Q2 Index</t>
  </si>
  <si>
    <t>BBG006J304S0 Index</t>
  </si>
  <si>
    <t>BBG006J304V6 Index</t>
  </si>
  <si>
    <t>BBG006J304X4 Index</t>
  </si>
  <si>
    <t>BBG006J304Z2 Index</t>
  </si>
  <si>
    <t>BBG006J30516 Index</t>
  </si>
  <si>
    <t>BBG006J30534 Index</t>
  </si>
  <si>
    <t>BBG006WWGSD7 Index</t>
  </si>
  <si>
    <t>BBG006J30552 Index</t>
  </si>
  <si>
    <t>BBG006WWGSG4 Index</t>
  </si>
  <si>
    <t>BBG006J30570 Index</t>
  </si>
  <si>
    <t>BBG007ST6LS7 Index</t>
  </si>
  <si>
    <t>BBG006J30598 Index</t>
  </si>
  <si>
    <t>BBG007ST6LV3 Index</t>
  </si>
  <si>
    <t>BBG007ST6LX1 Index</t>
  </si>
  <si>
    <t>BBG007ST6LZ9 Index</t>
  </si>
  <si>
    <t>BBG007ST6M14 Index</t>
  </si>
  <si>
    <t>BBG006J305C4 Index</t>
  </si>
  <si>
    <t>BBG006J305F1 Index</t>
  </si>
  <si>
    <t>BBG006J305H9 Index</t>
  </si>
  <si>
    <t>BBG006J305K5 Index</t>
  </si>
  <si>
    <t>BBG006J305M3 Index</t>
  </si>
  <si>
    <t>BBG006J305P0 Index</t>
  </si>
  <si>
    <t>BBG006J305R8 Index</t>
  </si>
  <si>
    <t>BBG006J305T6 Index</t>
  </si>
  <si>
    <t>BBG006J305W2 Index</t>
  </si>
  <si>
    <t>BBG006J305Y0 Index</t>
  </si>
  <si>
    <t>BBG006J30605 Index</t>
  </si>
  <si>
    <t>BBG006J30623 Index</t>
  </si>
  <si>
    <t>BBG006J30641 Index</t>
  </si>
  <si>
    <t>BBG006J30669 Index</t>
  </si>
  <si>
    <t>BBG006J30687 Index</t>
  </si>
  <si>
    <t>BBG006J306B3 Index</t>
  </si>
  <si>
    <t>BBG006J306D1 Index</t>
  </si>
  <si>
    <t>BBG006J306G8 Index</t>
  </si>
  <si>
    <t>BBG006J306J5 Index</t>
  </si>
  <si>
    <t>BBG006J306L2 Index</t>
  </si>
  <si>
    <t>BBG006J306P8 Index</t>
  </si>
  <si>
    <t>BBG006J306R6 Index</t>
  </si>
  <si>
    <t>BBG006J306T4 Index</t>
  </si>
  <si>
    <t>BBG006J306W0 Index</t>
  </si>
  <si>
    <t>BBG006J306Y8 Index</t>
  </si>
  <si>
    <t>BBG006J30703 Index</t>
  </si>
  <si>
    <t>BBG006J30721 Index</t>
  </si>
  <si>
    <t>BBG006J30749 Index</t>
  </si>
  <si>
    <t>BBG006J30767 Index</t>
  </si>
  <si>
    <t>BBG006J30785 Index</t>
  </si>
  <si>
    <t>BBG006J307B1 Index</t>
  </si>
  <si>
    <t>BBG006J307D9 Index</t>
  </si>
  <si>
    <t>BBG006J307G6 Index</t>
  </si>
  <si>
    <t>BBG006J307J3 Index</t>
  </si>
  <si>
    <t>BBG006J307L0 Index</t>
  </si>
  <si>
    <t>BBG006J307N8 Index</t>
  </si>
  <si>
    <t>BBG006J307Q5 Index</t>
  </si>
  <si>
    <t>BBG006J307S3 Index</t>
  </si>
  <si>
    <t>BBG006J307V9 Index</t>
  </si>
  <si>
    <t>BBG006J307X7 Index</t>
  </si>
  <si>
    <t>BBG006J307Z5 Index</t>
  </si>
  <si>
    <t>BBG006J30810 Index</t>
  </si>
  <si>
    <t>BBG006J30838 Index</t>
  </si>
  <si>
    <t>BBG006J30856 Index</t>
  </si>
  <si>
    <t>BBG006J30874 Index</t>
  </si>
  <si>
    <t>BBG006J30892 Index</t>
  </si>
  <si>
    <t>BBG006J308C8 Index</t>
  </si>
  <si>
    <t>BBG006J308F5 Index</t>
  </si>
  <si>
    <t>BBG007R736L9 Index</t>
  </si>
  <si>
    <t>BBG006J308H3 Index</t>
  </si>
  <si>
    <t>BBG006J308K9 Index</t>
  </si>
  <si>
    <t>BBG006J308M7 Index</t>
  </si>
  <si>
    <t>BBG006J308P4 Index</t>
  </si>
  <si>
    <t>BBG006J308R2 Index</t>
  </si>
  <si>
    <t>BBG006J308T0 Index</t>
  </si>
  <si>
    <t>BBG006J308W6 Index</t>
  </si>
  <si>
    <t>BBG006J308Y4 Index</t>
  </si>
  <si>
    <t>BBG006J30909 Index</t>
  </si>
  <si>
    <t>BBG006J30927 Index</t>
  </si>
  <si>
    <t>BBG006J30945 Index</t>
  </si>
  <si>
    <t>BBG006J30963 Index</t>
  </si>
  <si>
    <t>BBG006J30981 Index</t>
  </si>
  <si>
    <t>BBG006J309B7 Index</t>
  </si>
  <si>
    <t>BBG006J309D5 Index</t>
  </si>
  <si>
    <t>BBG006WWGSJ1 Index</t>
  </si>
  <si>
    <t>BBG006J309G2 Index</t>
  </si>
  <si>
    <t>BBG006WWGSL8 Index</t>
  </si>
  <si>
    <t>BBG006J309J9 Index</t>
  </si>
  <si>
    <t>BBG007ST6M32 Index</t>
  </si>
  <si>
    <t>BBG006J309L6 Index</t>
  </si>
  <si>
    <t>BBG007ST6M50 Index</t>
  </si>
  <si>
    <t>BBG007ST6M78 Index</t>
  </si>
  <si>
    <t>BBG007ST6M96 Index</t>
  </si>
  <si>
    <t>BBG007ST6MC2 Index</t>
  </si>
  <si>
    <t>BBG006Q69KX4 Index</t>
  </si>
  <si>
    <t>BBG006Q69L08 Index</t>
  </si>
  <si>
    <t>BBG006Q69L26 Index</t>
  </si>
  <si>
    <t>BBG006Q69L44 Index</t>
  </si>
  <si>
    <t>BBG006Q69L62 Index</t>
  </si>
  <si>
    <t>BBG006Q69L80 Index</t>
  </si>
  <si>
    <t>BBG006Q69LB6 Index</t>
  </si>
  <si>
    <t>BBG006Q69LD4 Index</t>
  </si>
  <si>
    <t>BBG006Q69LG1 Index</t>
  </si>
  <si>
    <t>BBG006Q69LJ8 Index</t>
  </si>
  <si>
    <t>BBG006Q69LL5 Index</t>
  </si>
  <si>
    <t>BBG006Q69LN3 Index</t>
  </si>
  <si>
    <t>BBG006Q69LQ0 Index</t>
  </si>
  <si>
    <t>BBG006Q69LS8 Index</t>
  </si>
  <si>
    <t>BBG006Q69LV4 Index</t>
  </si>
  <si>
    <t>BBG006Q69LX2 Index</t>
  </si>
  <si>
    <t>BBG006Q69LZ0 Index</t>
  </si>
  <si>
    <t>BBG006Q69M15 Index</t>
  </si>
  <si>
    <t>BBG006Q69M33 Index</t>
  </si>
  <si>
    <t>BBG006Q69M51 Index</t>
  </si>
  <si>
    <t>BBG006Q69M79 Index</t>
  </si>
  <si>
    <t>BBG006Q69M97 Index</t>
  </si>
  <si>
    <t>BBG006Q69MC3 Index</t>
  </si>
  <si>
    <t>BBG006Q69MF0 Index</t>
  </si>
  <si>
    <t>BBG006Q69MH8 Index</t>
  </si>
  <si>
    <t>BBG006Q69MK4 Index</t>
  </si>
  <si>
    <t>BBG006Q69MM2 Index</t>
  </si>
  <si>
    <t>BBG006Q69MP9 Index</t>
  </si>
  <si>
    <t>BBG006Q69MR7 Index</t>
  </si>
  <si>
    <t>BBG006Q69MT5 Index</t>
  </si>
  <si>
    <t>BBG006Q69MW1 Index</t>
  </si>
  <si>
    <t>BBG006Q69MY9 Index</t>
  </si>
  <si>
    <t>BBG006Q69N04 Index</t>
  </si>
  <si>
    <t>BBG006Q69N22 Index</t>
  </si>
  <si>
    <t>BBG006Q69N40 Index</t>
  </si>
  <si>
    <t>BBG006Q69N68 Index</t>
  </si>
  <si>
    <t>BBG006Q69N86 Index</t>
  </si>
  <si>
    <t>BBG006Q69NB2 Index</t>
  </si>
  <si>
    <t>BBG006Q69ND0 Index</t>
  </si>
  <si>
    <t>BBG006Q69NG7 Index</t>
  </si>
  <si>
    <t>BBG006Q69NJ4 Index</t>
  </si>
  <si>
    <t>BBG006Q69NL1 Index</t>
  </si>
  <si>
    <t>BBG006Q69NN9 Index</t>
  </si>
  <si>
    <t>BBG006Q69NQ6 Index</t>
  </si>
  <si>
    <t>BBG006Q69NS4 Index</t>
  </si>
  <si>
    <t>BBG006Q69NV0 Index</t>
  </si>
  <si>
    <t>BBG006Q69NX8 Index</t>
  </si>
  <si>
    <t>BBG006Q69NZ6 Index</t>
  </si>
  <si>
    <t>BBG006Q69P18 Index</t>
  </si>
  <si>
    <t>BBG006Q69P36 Index</t>
  </si>
  <si>
    <t>BBG006Q69P54 Index</t>
  </si>
  <si>
    <t>BBG006Q69P81 Index</t>
  </si>
  <si>
    <t>BBG006Q69PB7 Index</t>
  </si>
  <si>
    <t>BBG006Q69PD5 Index</t>
  </si>
  <si>
    <t>BBG006Q69PG2 Index</t>
  </si>
  <si>
    <t>BBG006Q69PJ9 Index</t>
  </si>
  <si>
    <t>BBG006Q69PL6 Index</t>
  </si>
  <si>
    <t>BBG006Q69PN4 Index</t>
  </si>
  <si>
    <t>BBG006Q69PQ1 Index</t>
  </si>
  <si>
    <t>BBG006Q69PS9 Index</t>
  </si>
  <si>
    <t>BBG006Q69PV5 Index</t>
  </si>
  <si>
    <t>BBG006Q69PX3 Index</t>
  </si>
  <si>
    <t>BBG006Q69PZ1 Index</t>
  </si>
  <si>
    <t>BBG006Q69Q16 Index</t>
  </si>
  <si>
    <t>BBG006Q69Q34 Index</t>
  </si>
  <si>
    <t>BBG006Q69Q52 Index</t>
  </si>
  <si>
    <t>BBG006Q69Q70 Index</t>
  </si>
  <si>
    <t>BBG006Q69Q98 Index</t>
  </si>
  <si>
    <t>BBG006Q69QC4 Index</t>
  </si>
  <si>
    <t>BBG006Q69QF1 Index</t>
  </si>
  <si>
    <t>BBG006Q69QH9 Index</t>
  </si>
  <si>
    <t>BBG006WWGSN6 Index</t>
  </si>
  <si>
    <t>BBG006Q69QK5 Index</t>
  </si>
  <si>
    <t>BBG006WWGSQ3 Index</t>
  </si>
  <si>
    <t>BBG006Q69QM3 Index</t>
  </si>
  <si>
    <t>BBG006WWGSS1 Index</t>
  </si>
  <si>
    <t>BBG006Q69QP0 Index</t>
  </si>
  <si>
    <t>BBG006Q69QR8 Index</t>
  </si>
  <si>
    <t>BBG00702CJL1 Index</t>
  </si>
  <si>
    <t>BBG00702CJN9 Index</t>
  </si>
  <si>
    <t>BBG006Q69QT6 Index</t>
  </si>
  <si>
    <t>BBG006Q69QW2 Index</t>
  </si>
  <si>
    <t>BBG006Q69QY0 Index</t>
  </si>
  <si>
    <t>BBG006Q69R05 Index</t>
  </si>
  <si>
    <t>BBG006Q69R23 Index</t>
  </si>
  <si>
    <t>BBG006Q69R41 Index</t>
  </si>
  <si>
    <t>BBG006Q69R69 Index</t>
  </si>
  <si>
    <t>BBG006Q69R87 Index</t>
  </si>
  <si>
    <t>BBG006Q69RB3 Index</t>
  </si>
  <si>
    <t>BBG006Q69RD1 Index</t>
  </si>
  <si>
    <t>BBG006Q69RG8 Index</t>
  </si>
  <si>
    <t>BBG006Q69RJ5 Index</t>
  </si>
  <si>
    <t>BBG006Q69RL2 Index</t>
  </si>
  <si>
    <t>BBG006Q69RN0 Index</t>
  </si>
  <si>
    <t>BBG006Q69RQ7 Index</t>
  </si>
  <si>
    <t>BBG006Q69RS5 Index</t>
  </si>
  <si>
    <t>BBG006Q69RV1 Index</t>
  </si>
  <si>
    <t>BBG006Q69RX9 Index</t>
  </si>
  <si>
    <t>BBG006Q69RZ7 Index</t>
  </si>
  <si>
    <t>BBG006Q69S12 Index</t>
  </si>
  <si>
    <t>BBG006Q69S30 Index</t>
  </si>
  <si>
    <t>BBG006Q69S58 Index</t>
  </si>
  <si>
    <t>BBG006Q69S76 Index</t>
  </si>
  <si>
    <t>BBG006Q69S94 Index</t>
  </si>
  <si>
    <t>BBG006Q69SC0 Index</t>
  </si>
  <si>
    <t>BBG006Q69SG6 Index</t>
  </si>
  <si>
    <t>BBG006Q69SJ3 Index</t>
  </si>
  <si>
    <t>BBG006Q69SL0 Index</t>
  </si>
  <si>
    <t>BBG006Q69SN8 Index</t>
  </si>
  <si>
    <t>BBG006Q69SQ5 Index</t>
  </si>
  <si>
    <t>BBG006Q69SS3 Index</t>
  </si>
  <si>
    <t>BBG006Q69SV9 Index</t>
  </si>
  <si>
    <t>BBG006Q69SX7 Index</t>
  </si>
  <si>
    <t>BBG006Q69SZ5 Index</t>
  </si>
  <si>
    <t>BBG006Q69T10 Index</t>
  </si>
  <si>
    <t>BBG006Q69T38 Index</t>
  </si>
  <si>
    <t>BBG006Q69T56 Index</t>
  </si>
  <si>
    <t>BBG006Q69T74 Index</t>
  </si>
  <si>
    <t>BBG006Q69T92 Index</t>
  </si>
  <si>
    <t>BBG006Q69TC8 Index</t>
  </si>
  <si>
    <t>BBG006Q69TF5 Index</t>
  </si>
  <si>
    <t>BBG006Q69TH3 Index</t>
  </si>
  <si>
    <t>BBG006Q69TK9 Index</t>
  </si>
  <si>
    <t>BBG006Q69TM7 Index</t>
  </si>
  <si>
    <t>BBG006Q69TP4 Index</t>
  </si>
  <si>
    <t>BBG006Q69TR2 Index</t>
  </si>
  <si>
    <t>BBG006Q69TT0 Index</t>
  </si>
  <si>
    <t>BBG006Q69TW6 Index</t>
  </si>
  <si>
    <t>BBG006Q69TY4 Index</t>
  </si>
  <si>
    <t>BBG006Q69V06 Index</t>
  </si>
  <si>
    <t>BBG006Q69V24 Index</t>
  </si>
  <si>
    <t>BBG006Q69V42 Index</t>
  </si>
  <si>
    <t>BBG006Q69V60 Index</t>
  </si>
  <si>
    <t>BBG006Q69V88 Index</t>
  </si>
  <si>
    <t>BBG006Q69VB4 Index</t>
  </si>
  <si>
    <t>BBG006Q69VD2 Index</t>
  </si>
  <si>
    <t>BBG006Q69VG9 Index</t>
  </si>
  <si>
    <t>BBG006Q69VJ6 Index</t>
  </si>
  <si>
    <t>BBG006Q69VL3 Index</t>
  </si>
  <si>
    <t>BBG006Q69VN1 Index</t>
  </si>
  <si>
    <t>BBG006Q69VQ8 Index</t>
  </si>
  <si>
    <t>BBG006Q69VS6 Index</t>
  </si>
  <si>
    <t>BBG006Q69VV2 Index</t>
  </si>
  <si>
    <t>BBG006Q69VX0 Index</t>
  </si>
  <si>
    <t>BBG006Q69VZ8 Index</t>
  </si>
  <si>
    <t>BBG006Q69W13 Index</t>
  </si>
  <si>
    <t>BBG006Q69W31 Index</t>
  </si>
  <si>
    <t>BBG006Q69W59 Index</t>
  </si>
  <si>
    <t>BBG006Q69W77 Index</t>
  </si>
  <si>
    <t>BBG006Q69W95 Index</t>
  </si>
  <si>
    <t>BBG006Q69WC1 Index</t>
  </si>
  <si>
    <t>BBG006WWGSV7 Index</t>
  </si>
  <si>
    <t>BBG006Q69WF8 Index</t>
  </si>
  <si>
    <t>BBG006WWGSX5 Index</t>
  </si>
  <si>
    <t>BBG006Q69WH6 Index</t>
  </si>
  <si>
    <t>BBG006WWGSZ3 Index</t>
  </si>
  <si>
    <t>BBG006Q69WK2 Index</t>
  </si>
  <si>
    <t>BBG006Q69WM0 Index</t>
  </si>
  <si>
    <t>BBG00702CJQ6 Index</t>
  </si>
  <si>
    <t>BBG00702CJS4 Index</t>
  </si>
  <si>
    <t>BBG005S301Z0 Index</t>
  </si>
  <si>
    <t>BBG005S30215 Index</t>
  </si>
  <si>
    <t>BBG005S30233 Index</t>
  </si>
  <si>
    <t>BBG005S30251 Index</t>
  </si>
  <si>
    <t>BBG005S30279 Index</t>
  </si>
  <si>
    <t>BBG005S30297 Index</t>
  </si>
  <si>
    <t>BBG005S302C3 Index</t>
  </si>
  <si>
    <t>BBG005S302F0 Index</t>
  </si>
  <si>
    <t>BBG005S302H8 Index</t>
  </si>
  <si>
    <t>BBG005S302K4 Index</t>
  </si>
  <si>
    <t>BBG005S302M2 Index</t>
  </si>
  <si>
    <t>BBG005S302P9 Index</t>
  </si>
  <si>
    <t>BBG005S302R7 Index</t>
  </si>
  <si>
    <t>BBG005S302T5 Index</t>
  </si>
  <si>
    <t>BBG005S302W1 Index</t>
  </si>
  <si>
    <t>BBG005S302Y9 Index</t>
  </si>
  <si>
    <t>BBG005S30304 Index</t>
  </si>
  <si>
    <t>BBG005S30322 Index</t>
  </si>
  <si>
    <t>BBG005S30340 Index</t>
  </si>
  <si>
    <t>BBG005S30368 Index</t>
  </si>
  <si>
    <t>BBG005S30386 Index</t>
  </si>
  <si>
    <t>BBG005S303B2 Index</t>
  </si>
  <si>
    <t>BBG005S303D0 Index</t>
  </si>
  <si>
    <t>BBG005S303G7 Index</t>
  </si>
  <si>
    <t>BBG005S303J4 Index</t>
  </si>
  <si>
    <t>BBG005S303L1 Index</t>
  </si>
  <si>
    <t>BBG005S303P7 Index</t>
  </si>
  <si>
    <t>BBG005S303R5 Index</t>
  </si>
  <si>
    <t>BBG005S303T3 Index</t>
  </si>
  <si>
    <t>BBG005S303W9 Index</t>
  </si>
  <si>
    <t>BBG005S303Y7 Index</t>
  </si>
  <si>
    <t>BBG005S30402 Index</t>
  </si>
  <si>
    <t>BBG005S30420 Index</t>
  </si>
  <si>
    <t>BBG005S30448 Index</t>
  </si>
  <si>
    <t>BBG005S30466 Index</t>
  </si>
  <si>
    <t>BBG005S30484 Index</t>
  </si>
  <si>
    <t>BBG005S304B0 Index</t>
  </si>
  <si>
    <t>BBG005S304D8 Index</t>
  </si>
  <si>
    <t>BBG005S304G5 Index</t>
  </si>
  <si>
    <t>BBG005S304J2 Index</t>
  </si>
  <si>
    <t>BBG005S304L9 Index</t>
  </si>
  <si>
    <t>BBG005S304N7 Index</t>
  </si>
  <si>
    <t>BBG005S304Q4 Index</t>
  </si>
  <si>
    <t>BBG005S304S2 Index</t>
  </si>
  <si>
    <t>BBG005S304V8 Index</t>
  </si>
  <si>
    <t>BBG005S304X6 Index</t>
  </si>
  <si>
    <t>BBG005S304Z4 Index</t>
  </si>
  <si>
    <t>BBG005S30518 Index</t>
  </si>
  <si>
    <t>BBG005S30536 Index</t>
  </si>
  <si>
    <t>BBG005S30554 Index</t>
  </si>
  <si>
    <t>BBG005S30572 Index</t>
  </si>
  <si>
    <t>BBG005S30590 Index</t>
  </si>
  <si>
    <t>BBG005S305C6 Index</t>
  </si>
  <si>
    <t>BBG005S305F3 Index</t>
  </si>
  <si>
    <t>BBG005S305H1 Index</t>
  </si>
  <si>
    <t>BBG005S305K7 Index</t>
  </si>
  <si>
    <t>BBG005S305M5 Index</t>
  </si>
  <si>
    <t>BBG005S305P2 Index</t>
  </si>
  <si>
    <t>BBG005S305R0 Index</t>
  </si>
  <si>
    <t>BBG006W60XL1 Index</t>
  </si>
  <si>
    <t>BBG005S305T8 Index</t>
  </si>
  <si>
    <t>BBG006W60XN9 Index</t>
  </si>
  <si>
    <t>BBG005S305W4 Index</t>
  </si>
  <si>
    <t>BBG006W60XQ6 Index</t>
  </si>
  <si>
    <t>BBG005S305Y2 Index</t>
  </si>
  <si>
    <t>BBG006W60XS4 Index</t>
  </si>
  <si>
    <t>BBG005S30607 Index</t>
  </si>
  <si>
    <t>BBG006W60XV0 Index</t>
  </si>
  <si>
    <t>BBG005S30625 Index</t>
  </si>
  <si>
    <t>BBG006W60XX8 Index</t>
  </si>
  <si>
    <t>BBG006W60XZ6 Index</t>
  </si>
  <si>
    <t>BBG006W60Y11 Index</t>
  </si>
  <si>
    <t>BBG005S30643 Index</t>
  </si>
  <si>
    <t>BBG006WWGT18 Index</t>
  </si>
  <si>
    <t>BBG006WWGT36 Index</t>
  </si>
  <si>
    <t>BBG006WWGT54 Index</t>
  </si>
  <si>
    <t>BBG005S30661 Index</t>
  </si>
  <si>
    <t>BBG006WWGT72 Index</t>
  </si>
  <si>
    <t>BBG006WWGT90 Index</t>
  </si>
  <si>
    <t>BBG006WWGTC6 Index</t>
  </si>
  <si>
    <t>BBG005S30689 Index</t>
  </si>
  <si>
    <t>BBG005S306B5 Index</t>
  </si>
  <si>
    <t>BBG005S306D3 Index</t>
  </si>
  <si>
    <t>BBG006T899S8 Index</t>
  </si>
  <si>
    <t>BBG005S306G0 Index</t>
  </si>
  <si>
    <t>BBG005S306J7 Index</t>
  </si>
  <si>
    <t>BBG005S306L4 Index</t>
  </si>
  <si>
    <t>BBG005S306N2 Index</t>
  </si>
  <si>
    <t>BBG005S306Q9 Index</t>
  </si>
  <si>
    <t>BBG005S306S7 Index</t>
  </si>
  <si>
    <t>BBG005S306V3 Index</t>
  </si>
  <si>
    <t>BBG005S306Y0 Index</t>
  </si>
  <si>
    <t>BBG005S30705 Index</t>
  </si>
  <si>
    <t>BBG005S30723 Index</t>
  </si>
  <si>
    <t>BBG005S30741 Index</t>
  </si>
  <si>
    <t>BBG005S30769 Index</t>
  </si>
  <si>
    <t>BBG005S30787 Index</t>
  </si>
  <si>
    <t>BBG005S307B3 Index</t>
  </si>
  <si>
    <t>BBG005S307D1 Index</t>
  </si>
  <si>
    <t>BBG005S307G8 Index</t>
  </si>
  <si>
    <t>BBG005S307J5 Index</t>
  </si>
  <si>
    <t>BBG005S307L2 Index</t>
  </si>
  <si>
    <t>BBG005S307N0 Index</t>
  </si>
  <si>
    <t>BBG005S307Q7 Index</t>
  </si>
  <si>
    <t>BBG005S307S5 Index</t>
  </si>
  <si>
    <t>BBG005S307V1 Index</t>
  </si>
  <si>
    <t>BBG005S307X9 Index</t>
  </si>
  <si>
    <t>BBG005S307Z7 Index</t>
  </si>
  <si>
    <t>BBG005S30812 Index</t>
  </si>
  <si>
    <t>BBG005S30830 Index</t>
  </si>
  <si>
    <t>BBG005S30858 Index</t>
  </si>
  <si>
    <t>BBG005S30876 Index</t>
  </si>
  <si>
    <t>BBG005S30894 Index</t>
  </si>
  <si>
    <t>BBG005S308C0 Index</t>
  </si>
  <si>
    <t>BBG005S308F7 Index</t>
  </si>
  <si>
    <t>BBG005S308H5 Index</t>
  </si>
  <si>
    <t>BBG005S308K1 Index</t>
  </si>
  <si>
    <t>BBG005S308M9 Index</t>
  </si>
  <si>
    <t>BBG005S308P6 Index</t>
  </si>
  <si>
    <t>BBG005S308R4 Index</t>
  </si>
  <si>
    <t>BBG005S308T2 Index</t>
  </si>
  <si>
    <t>BBG005S308W8 Index</t>
  </si>
  <si>
    <t>BBG005S308Y6 Index</t>
  </si>
  <si>
    <t>BBG005S30901 Index</t>
  </si>
  <si>
    <t>BBG005S30929 Index</t>
  </si>
  <si>
    <t>BBG005S30947 Index</t>
  </si>
  <si>
    <t>BBG005S30965 Index</t>
  </si>
  <si>
    <t>BBG005S30983 Index</t>
  </si>
  <si>
    <t>BBG005S309B9 Index</t>
  </si>
  <si>
    <t>BBG005S309D7 Index</t>
  </si>
  <si>
    <t>BBG005S309G4 Index</t>
  </si>
  <si>
    <t>BBG005S309J1 Index</t>
  </si>
  <si>
    <t>BBG005S309L8 Index</t>
  </si>
  <si>
    <t>BBG005S309N6 Index</t>
  </si>
  <si>
    <t>BBG005S309Q3 Index</t>
  </si>
  <si>
    <t>BBG005S309S1 Index</t>
  </si>
  <si>
    <t>BBG005S309V7 Index</t>
  </si>
  <si>
    <t>BBG005S309X5 Index</t>
  </si>
  <si>
    <t>BBG005S309Z3 Index</t>
  </si>
  <si>
    <t>BBG005S30B15 Index</t>
  </si>
  <si>
    <t>BBG005S30B42 Index</t>
  </si>
  <si>
    <t>BBG005S30B60 Index</t>
  </si>
  <si>
    <t>BBG005S30B88 Index</t>
  </si>
  <si>
    <t>BBG006W60Y39 Index</t>
  </si>
  <si>
    <t>BBG005S30BB4 Index</t>
  </si>
  <si>
    <t>BBG006W60Y57 Index</t>
  </si>
  <si>
    <t>BBG005S30BD2 Index</t>
  </si>
  <si>
    <t>BBG006W60Y75 Index</t>
  </si>
  <si>
    <t>BBG005S30BG9 Index</t>
  </si>
  <si>
    <t>BBG006W60Y93 Index</t>
  </si>
  <si>
    <t>BBG005S30BJ6 Index</t>
  </si>
  <si>
    <t>BBG006W60YC9 Index</t>
  </si>
  <si>
    <t>BBG005S30BL3 Index</t>
  </si>
  <si>
    <t>BBG006W60YF6 Index</t>
  </si>
  <si>
    <t>BBG006W60YH4 Index</t>
  </si>
  <si>
    <t>BBG006W60YK0 Index</t>
  </si>
  <si>
    <t>BBG005S30BN1 Index</t>
  </si>
  <si>
    <t>BBG006WWGTF3 Index</t>
  </si>
  <si>
    <t>BBG006WWGTH1 Index</t>
  </si>
  <si>
    <t>BBG006WWGTK7 Index</t>
  </si>
  <si>
    <t>BBG005S30BQ8 Index</t>
  </si>
  <si>
    <t>BBG006WWGTM5 Index</t>
  </si>
  <si>
    <t>BBG006WWGTP2 Index</t>
  </si>
  <si>
    <t>BBG006WWGTR0 Index</t>
  </si>
  <si>
    <t>BBG005S30BS6 Index</t>
  </si>
  <si>
    <t>BBG005S30BV2 Index</t>
  </si>
  <si>
    <t>BBG005S30BX0 Index</t>
  </si>
  <si>
    <t>BBG006T899V4 Index</t>
  </si>
  <si>
    <t>BBG007T5RPM2 Index</t>
  </si>
  <si>
    <t>BBG007T5RPP9 Index</t>
  </si>
  <si>
    <t>BBG007T5RPR7 Index</t>
  </si>
  <si>
    <t>BBG007T5RPT5 Index</t>
  </si>
  <si>
    <t>BBG007T5RPW1 Index</t>
  </si>
  <si>
    <t>BBG007T5RPY9 Index</t>
  </si>
  <si>
    <t>BBG007T5RQ04 Index</t>
  </si>
  <si>
    <t>BBG007T5RQ22 Index</t>
  </si>
  <si>
    <t>BBG007T5RQ40 Index</t>
  </si>
  <si>
    <t>BBG007T5RQ68 Index</t>
  </si>
  <si>
    <t>BBG007T5RQ86 Index</t>
  </si>
  <si>
    <t>BBG007T5RQB2 Index</t>
  </si>
  <si>
    <t>BBG007T5RQD0 Index</t>
  </si>
  <si>
    <t>BBG007T5RQG7 Index</t>
  </si>
  <si>
    <t>BBG007T5RQJ4 Index</t>
  </si>
  <si>
    <t>BBG007T5RQL1 Index</t>
  </si>
  <si>
    <t>BBG007T5RQP7 Index</t>
  </si>
  <si>
    <t>BBG007T5RQR5 Index</t>
  </si>
  <si>
    <t>BBG007T5RQT3 Index</t>
  </si>
  <si>
    <t>BBG007T5RQW9 Index</t>
  </si>
  <si>
    <t>BBG007T5RQY7 Index</t>
  </si>
  <si>
    <t>BBG007T5RR02 Index</t>
  </si>
  <si>
    <t>BBG007T5RR20 Index</t>
  </si>
  <si>
    <t>BBG007T5RR48 Index</t>
  </si>
  <si>
    <t>BBG007T5RR66 Index</t>
  </si>
  <si>
    <t>BBG007T5RR84 Index</t>
  </si>
  <si>
    <t>BBG007T5RRB0 Index</t>
  </si>
  <si>
    <t>BBG007T5RRD8 Index</t>
  </si>
  <si>
    <t>BBG007T5RRG5 Index</t>
  </si>
  <si>
    <t>BBG007T5RRJ2 Index</t>
  </si>
  <si>
    <t>BBG007T5RRL9 Index</t>
  </si>
  <si>
    <t>BBG007T5RRN7 Index</t>
  </si>
  <si>
    <t>BBG007T5RRQ4 Index</t>
  </si>
  <si>
    <t>BBG007T5RRS2 Index</t>
  </si>
  <si>
    <t>BBG007T5RRV8 Index</t>
  </si>
  <si>
    <t>BBG007T5RRX6 Index</t>
  </si>
  <si>
    <t>BBG007T5RRZ4 Index</t>
  </si>
  <si>
    <t>BBG007T5RS19 Index</t>
  </si>
  <si>
    <t>BBG007T5RS37 Index</t>
  </si>
  <si>
    <t>BBG007T5RS55 Index</t>
  </si>
  <si>
    <t>BBG007T5RS73 Index</t>
  </si>
  <si>
    <t>BBG007T5RS91 Index</t>
  </si>
  <si>
    <t>BBG007T5RSC7 Index</t>
  </si>
  <si>
    <t>BBG007T5RSF4 Index</t>
  </si>
  <si>
    <t>BBG007T5RSH2 Index</t>
  </si>
  <si>
    <t>BBG007T5RSK8 Index</t>
  </si>
  <si>
    <t>BBG007T5RSM6 Index</t>
  </si>
  <si>
    <t>BBG007T5RSP3 Index</t>
  </si>
  <si>
    <t>BBG007T5RSR1 Index</t>
  </si>
  <si>
    <t>BBG007T5RST9 Index</t>
  </si>
  <si>
    <t>BBG007T5RSW5 Index</t>
  </si>
  <si>
    <t>BBG007T5RSY3 Index</t>
  </si>
  <si>
    <t>BBG007T5RT08 Index</t>
  </si>
  <si>
    <t>BBG007T5RT26 Index</t>
  </si>
  <si>
    <t>BBG007T5RT44 Index</t>
  </si>
  <si>
    <t>BBG007T5RT62 Index</t>
  </si>
  <si>
    <t>BBG007T5RT80 Index</t>
  </si>
  <si>
    <t>BBG007T5RTB6 Index</t>
  </si>
  <si>
    <t>BBG007T5RTD4 Index</t>
  </si>
  <si>
    <t>BBG007T5RTG1 Index</t>
  </si>
  <si>
    <t>BBG007T5RTJ8 Index</t>
  </si>
  <si>
    <t>BBG007T5RTL5 Index</t>
  </si>
  <si>
    <t>BBG007T5RTN3 Index</t>
  </si>
  <si>
    <t>BBG007T5RTQ0 Index</t>
  </si>
  <si>
    <t>BBG007T5RTS8 Index</t>
  </si>
  <si>
    <t>BBG007T5RTV4 Index</t>
  </si>
  <si>
    <t>BBG007T5RTY1 Index</t>
  </si>
  <si>
    <t>BBG007T5RV03 Index</t>
  </si>
  <si>
    <t>BBG007T5RV21 Index</t>
  </si>
  <si>
    <t>BBG007T5RV49 Index</t>
  </si>
  <si>
    <t>BBG007T5RV67 Index</t>
  </si>
  <si>
    <t>BBG007T5RV85 Index</t>
  </si>
  <si>
    <t>BBG007T5RVB1 Index</t>
  </si>
  <si>
    <t>BBG007T5RVD9 Index</t>
  </si>
  <si>
    <t>BBG007T5RVG6 Index</t>
  </si>
  <si>
    <t>BBG007T5RVJ3 Index</t>
  </si>
  <si>
    <t>BBG007T5RVL0 Index</t>
  </si>
  <si>
    <t>BBG007T5RVN8 Index</t>
  </si>
  <si>
    <t>BBG007T5RVQ5 Index</t>
  </si>
  <si>
    <t>BBG007T5RVS3 Index</t>
  </si>
  <si>
    <t>BBG007T5RVV9 Index</t>
  </si>
  <si>
    <t>BBG007T5RVX7 Index</t>
  </si>
  <si>
    <t>BBG007T5RVZ5 Index</t>
  </si>
  <si>
    <t>BBG007T5RW10 Index</t>
  </si>
  <si>
    <t>BBG007T5RW38 Index</t>
  </si>
  <si>
    <t>BBG007T5RW56 Index</t>
  </si>
  <si>
    <t>BBG007T5RW74 Index</t>
  </si>
  <si>
    <t>BBG007T5RW92 Index</t>
  </si>
  <si>
    <t>BBG007T5RWC8 Index</t>
  </si>
  <si>
    <t>BBG007T5RWF5 Index</t>
  </si>
  <si>
    <t>BBG007T5RWH3 Index</t>
  </si>
  <si>
    <t>BBG007T5RWK9 Index</t>
  </si>
  <si>
    <t>BBG007T5RWM7 Index</t>
  </si>
  <si>
    <t>BBG007T5RWP4 Index</t>
  </si>
  <si>
    <t>BBG007T5RWR2 Index</t>
  </si>
  <si>
    <t>BBG007T5RWT0 Index</t>
  </si>
  <si>
    <t>BBG007T5RWW6 Index</t>
  </si>
  <si>
    <t>BBG007T5RWY4 Index</t>
  </si>
  <si>
    <t>BBG007T5RX09 Index</t>
  </si>
  <si>
    <t>BBG007T5RX27 Index</t>
  </si>
  <si>
    <t>BBG007T5RX45 Index</t>
  </si>
  <si>
    <t>BBG007T5RX63 Index</t>
  </si>
  <si>
    <t>BBG007T5RX81 Index</t>
  </si>
  <si>
    <t>BBG007T5RXB7 Index</t>
  </si>
  <si>
    <t>BBG007T5RXD5 Index</t>
  </si>
  <si>
    <t>BBG007T5RXG2 Index</t>
  </si>
  <si>
    <t>BBG007T5RXJ9 Index</t>
  </si>
  <si>
    <t>BBG007T5RXL6 Index</t>
  </si>
  <si>
    <t>BBG007T5RXN4 Index</t>
  </si>
  <si>
    <t>BBG007T5RXQ1 Index</t>
  </si>
  <si>
    <t>BBG007T5RXS9 Index</t>
  </si>
  <si>
    <t>BBG007T5RXV5 Index</t>
  </si>
  <si>
    <t>BBG007T5RXX3 Index</t>
  </si>
  <si>
    <t>BBG007T5RXZ1 Index</t>
  </si>
  <si>
    <t>BBG007T5RY16 Index</t>
  </si>
  <si>
    <t>BBG007T5RY43 Index</t>
  </si>
  <si>
    <t>BBG007T5RY61 Index</t>
  </si>
  <si>
    <t>BBG007T5RY89 Index</t>
  </si>
  <si>
    <t>BBG007T5RYB5 Index</t>
  </si>
  <si>
    <t>BBG007T5RYD3 Index</t>
  </si>
  <si>
    <t>BBG007T5RYG0 Index</t>
  </si>
  <si>
    <t>BBG007T5RYJ7 Index</t>
  </si>
  <si>
    <t>BBG007T5RYL4 Index</t>
  </si>
  <si>
    <t>BBG007T5RYN2 Index</t>
  </si>
  <si>
    <t>BBG007T5RYQ9 Index</t>
  </si>
  <si>
    <t>BBG007T5RYS7 Index</t>
  </si>
  <si>
    <t>BBG007T5RYV3 Index</t>
  </si>
  <si>
    <t>BBG007T5RYX1 Index</t>
  </si>
  <si>
    <t>BBG007T5RYZ9 Index</t>
  </si>
  <si>
    <t>BBG007T5RZ13 Index</t>
  </si>
  <si>
    <t>BBG007T5RZ31 Index</t>
  </si>
  <si>
    <t>BBG007T5RZ59 Index</t>
  </si>
  <si>
    <t>BBG007T5RZ77 Index</t>
  </si>
  <si>
    <t>BBG007T5RZ95 Index</t>
  </si>
  <si>
    <t>BBG007T5RZC1 Index</t>
  </si>
  <si>
    <t>BBG007T5RZF8 Index</t>
  </si>
  <si>
    <t>BBG007T5RZH6 Index</t>
  </si>
  <si>
    <t>BBG007T5RZK2 Index</t>
  </si>
  <si>
    <t>BBG007T5RZM0 Index</t>
  </si>
  <si>
    <t>BBG007T5RZP7 Index</t>
  </si>
  <si>
    <t>BBG007T5RZR5 Index</t>
  </si>
  <si>
    <t>BBG007T5RZT3 Index</t>
  </si>
  <si>
    <t>BBG007T5RZW9 Index</t>
  </si>
  <si>
    <t>BBG007T5RZY7 Index</t>
  </si>
  <si>
    <t>BBG007T5S000 Index</t>
  </si>
  <si>
    <t>BBG007T5S028 Index</t>
  </si>
  <si>
    <t>BBG007T5S046 Index</t>
  </si>
  <si>
    <t>BBG007T5S064 Index</t>
  </si>
  <si>
    <t>BBG007T5S082 Index</t>
  </si>
  <si>
    <t>BBG007T5S0B8 Index</t>
  </si>
  <si>
    <t>BBG007T5S0D6 Index</t>
  </si>
  <si>
    <t>BBG007T5S0G3 Index</t>
  </si>
  <si>
    <t>BBG007T5S0J0 Index</t>
  </si>
  <si>
    <t>BBG007T5S0L7 Index</t>
  </si>
  <si>
    <t>BBG007T5S0N5 Index</t>
  </si>
  <si>
    <t>BBG007T5S0Q2 Index</t>
  </si>
  <si>
    <t>BBG007T5S0S0 Index</t>
  </si>
  <si>
    <t>BBG007T5S0V6 Index</t>
  </si>
  <si>
    <t>BBG007T5S0X4 Index</t>
  </si>
  <si>
    <t>BBG007T5S0Z2 Index</t>
  </si>
  <si>
    <t>BBG007T5S117 Index</t>
  </si>
  <si>
    <t>BBG007T5S135 Index</t>
  </si>
  <si>
    <t>BBG007T5S153 Index</t>
  </si>
  <si>
    <t>BBG007T5S171 Index</t>
  </si>
  <si>
    <t>BBG007T5S199 Index</t>
  </si>
  <si>
    <t>BBG007T5S1D4 Index</t>
  </si>
  <si>
    <t>BBG007T5S1G1 Index</t>
  </si>
  <si>
    <t>BBG007T5S1J8 Index</t>
  </si>
  <si>
    <t>BBG007T5S1L5 Index</t>
  </si>
  <si>
    <t>BBG007T5S1N3 Index</t>
  </si>
  <si>
    <t>BBG007T5S1Q0 Index</t>
  </si>
  <si>
    <t>BBG007T5S1S8 Index</t>
  </si>
  <si>
    <t>BBG007T5S1V4 Index</t>
  </si>
  <si>
    <t>BBG007T5S1X2 Index</t>
  </si>
  <si>
    <t>BBG007T5S1Z0 Index</t>
  </si>
  <si>
    <t>BBG007T5S215 Index</t>
  </si>
  <si>
    <t>BBG007T5S233 Index</t>
  </si>
  <si>
    <t>BBG007T5S251 Index</t>
  </si>
  <si>
    <t>BBG007T5S279 Index</t>
  </si>
  <si>
    <t>BBG007T5S297 Index</t>
  </si>
  <si>
    <t>BBG007T5S2C3 Index</t>
  </si>
  <si>
    <t>BBG007T5S2F0 Index</t>
  </si>
  <si>
    <t>BBG007T5S2H8 Index</t>
  </si>
  <si>
    <t>BBG007T5S2K4 Index</t>
  </si>
  <si>
    <t>BBG009GG3S02 Index</t>
  </si>
  <si>
    <t>BBG009GG3S20 Index</t>
  </si>
  <si>
    <t>BBG009GG3S48 Index</t>
  </si>
  <si>
    <t>BBG009GG3S66 Index</t>
  </si>
  <si>
    <t>BBG009GG3S84 Index</t>
  </si>
  <si>
    <t>BBG009GG3SB0 Index</t>
  </si>
  <si>
    <t>BBG009GG3SD8 Index</t>
  </si>
  <si>
    <t>BBG009GG3SG5 Index</t>
  </si>
  <si>
    <t>BBG009GG3SK0 Index</t>
  </si>
  <si>
    <t>BBG009GG3SM8 Index</t>
  </si>
  <si>
    <t>BBG009GG3SP5 Index</t>
  </si>
  <si>
    <t>BBG009GG3SR3 Index</t>
  </si>
  <si>
    <t>BBG009GG3ST1 Index</t>
  </si>
  <si>
    <t>BBG009GG3SW7 Index</t>
  </si>
  <si>
    <t>BBG009GG3SY5 Index</t>
  </si>
  <si>
    <t>BBG009GG3T00 Index</t>
  </si>
  <si>
    <t>BBG009GG3T28 Index</t>
  </si>
  <si>
    <t>BBG009GG3T46 Index</t>
  </si>
  <si>
    <t>BBG009GG3T64 Index</t>
  </si>
  <si>
    <t>BBG009GG3T82 Index</t>
  </si>
  <si>
    <t>BBG009GG3TB8 Index</t>
  </si>
  <si>
    <t>BBG009GG3TD6 Index</t>
  </si>
  <si>
    <t>BBG009WBTZ65 Index</t>
  </si>
  <si>
    <t>BBG009K82QD6 Index</t>
  </si>
  <si>
    <t>BBG009WBTZ83 Index</t>
  </si>
  <si>
    <t>BBG009K82QG3 Index</t>
  </si>
  <si>
    <t>BBG009GG3TG3 Index</t>
  </si>
  <si>
    <t>BBG009K82QJ0 Index</t>
  </si>
  <si>
    <t>BBG009WBTZB9 Index</t>
  </si>
  <si>
    <t>BBG009K82QL7 Index</t>
  </si>
  <si>
    <t>BBG009WBTZD7 Index</t>
  </si>
  <si>
    <t>BBG009GG3TJ0 Index</t>
  </si>
  <si>
    <t>BBG009WBTZG4 Index</t>
  </si>
  <si>
    <t>BBG009K82QN5 Index</t>
  </si>
  <si>
    <t>BBG009WBTZJ1 Index</t>
  </si>
  <si>
    <t>BBG009K82QQ2 Index</t>
  </si>
  <si>
    <t>BBG009GG3TL7 Index</t>
  </si>
  <si>
    <t>BBG009H0JX71 Index</t>
  </si>
  <si>
    <t>BBG009R6T3B7 Index</t>
  </si>
  <si>
    <t>BBG009K82QS0 Index</t>
  </si>
  <si>
    <t>BBG009R6T3D5 Index</t>
  </si>
  <si>
    <t>BBG009GG3TN5 Index</t>
  </si>
  <si>
    <t>BBG009R6T3G2 Index</t>
  </si>
  <si>
    <t>BBG009K82QV6 Index</t>
  </si>
  <si>
    <t>BBG009R6T3J9 Index</t>
  </si>
  <si>
    <t>BBG009H0JX99 Index</t>
  </si>
  <si>
    <t>BBG009GG3TQ2 Index</t>
  </si>
  <si>
    <t>BBG009K82QX4 Index</t>
  </si>
  <si>
    <t>BBG009R6T3L6 Index</t>
  </si>
  <si>
    <t>BBG009H0JXC5 Index</t>
  </si>
  <si>
    <t>BBG009R6T3N4 Index</t>
  </si>
  <si>
    <t>BBG009GG3TS0 Index</t>
  </si>
  <si>
    <t>BBG009R6T3Q1 Index</t>
  </si>
  <si>
    <t>BBG009H0JXF2 Index</t>
  </si>
  <si>
    <t>BBG009R6T3S9 Index</t>
  </si>
  <si>
    <t>BBG009K82QZ2 Index</t>
  </si>
  <si>
    <t>BBG009GG3TV6 Index</t>
  </si>
  <si>
    <t>BBG009H0JXH0 Index</t>
  </si>
  <si>
    <t>BBG009R6T3V5 Index</t>
  </si>
  <si>
    <t>BBG009K82R17 Index</t>
  </si>
  <si>
    <t>BBG009R6T3X3 Index</t>
  </si>
  <si>
    <t>BBG009GG3TX4 Index</t>
  </si>
  <si>
    <t>BBG009R6T3Z1 Index</t>
  </si>
  <si>
    <t>BBG009K82R35 Index</t>
  </si>
  <si>
    <t>BBG009R6T416 Index</t>
  </si>
  <si>
    <t>BBG009H0JXK6 Index</t>
  </si>
  <si>
    <t>BBG009GG3TZ2 Index</t>
  </si>
  <si>
    <t>BBG009K82R53 Index</t>
  </si>
  <si>
    <t>BBG009R6T434 Index</t>
  </si>
  <si>
    <t>BBG009H0JXM4 Index</t>
  </si>
  <si>
    <t>BBG009R6T452 Index</t>
  </si>
  <si>
    <t>BBG009GG3V14 Index</t>
  </si>
  <si>
    <t>BBG009R6T470 Index</t>
  </si>
  <si>
    <t>BBG009H0JXP1 Index</t>
  </si>
  <si>
    <t>BBG009R6T498 Index</t>
  </si>
  <si>
    <t>BBG009K82R71 Index</t>
  </si>
  <si>
    <t>BBG009GG3V32 Index</t>
  </si>
  <si>
    <t>BBG009H0JXR9 Index</t>
  </si>
  <si>
    <t>BBG009R6T4C4 Index</t>
  </si>
  <si>
    <t>BBG009K82R99 Index</t>
  </si>
  <si>
    <t>BBG009R6T4F1 Index</t>
  </si>
  <si>
    <t>BBG009GG3V50 Index</t>
  </si>
  <si>
    <t>BBG009R6T4H9 Index</t>
  </si>
  <si>
    <t>BBG009K82RC5 Index</t>
  </si>
  <si>
    <t>BBG009R6T4K5 Index</t>
  </si>
  <si>
    <t>BBG009H0JXT7 Index</t>
  </si>
  <si>
    <t>BBG009GG3V78 Index</t>
  </si>
  <si>
    <t>BBG009K82RF2 Index</t>
  </si>
  <si>
    <t>BBG009R6T4M3 Index</t>
  </si>
  <si>
    <t>BBG009H0JXW3 Index</t>
  </si>
  <si>
    <t>BBG009R6T4P0 Index</t>
  </si>
  <si>
    <t>BBG009GG3V96 Index</t>
  </si>
  <si>
    <t>BBG009R6T4S7 Index</t>
  </si>
  <si>
    <t>BBG009H0JXY1 Index</t>
  </si>
  <si>
    <t>BBG009R6T4V3 Index</t>
  </si>
  <si>
    <t>BBG009K82RH0 Index</t>
  </si>
  <si>
    <t>BBG009GG3VC2 Index</t>
  </si>
  <si>
    <t>BBG009H0JY06 Index</t>
  </si>
  <si>
    <t>BBG009R6T4X1 Index</t>
  </si>
  <si>
    <t>BBG009K82RK6 Index</t>
  </si>
  <si>
    <t>BBG009R6T4Z9 Index</t>
  </si>
  <si>
    <t>BBG009GG3VF9 Index</t>
  </si>
  <si>
    <t>BBG009R6T513 Index</t>
  </si>
  <si>
    <t>BBG009K82RM4 Index</t>
  </si>
  <si>
    <t>BBG009R6T531 Index</t>
  </si>
  <si>
    <t>BBG009H0JY24 Index</t>
  </si>
  <si>
    <t>BBG009GG3VH7 Index</t>
  </si>
  <si>
    <t>BBG009K82RP1 Index</t>
  </si>
  <si>
    <t>BBG009R6T559 Index</t>
  </si>
  <si>
    <t>BBG009H0JY42 Index</t>
  </si>
  <si>
    <t>BBG009R6T577 Index</t>
  </si>
  <si>
    <t>BBG009GG3VK3 Index</t>
  </si>
  <si>
    <t>BBG009R6T595 Index</t>
  </si>
  <si>
    <t>BBG009H0JY60 Index</t>
  </si>
  <si>
    <t>BBG009R6T5C1 Index</t>
  </si>
  <si>
    <t>BBG009K82RR9 Index</t>
  </si>
  <si>
    <t>BBG009GG3VM1 Index</t>
  </si>
  <si>
    <t>BBG009H0JY88 Index</t>
  </si>
  <si>
    <t>BBG009R6T5F8 Index</t>
  </si>
  <si>
    <t>BBG009K82RT7 Index</t>
  </si>
  <si>
    <t>BBG009R6T5H6 Index</t>
  </si>
  <si>
    <t>BBG009GG3VP8 Index</t>
  </si>
  <si>
    <t>BBG009R6T5K2 Index</t>
  </si>
  <si>
    <t>BBG009K82RW3 Index</t>
  </si>
  <si>
    <t>BBG009R6T5M0 Index</t>
  </si>
  <si>
    <t>BBG009H0JYB4 Index</t>
  </si>
  <si>
    <t>BBG009GG3VR6 Index</t>
  </si>
  <si>
    <t>BBG009K82RY1 Index</t>
  </si>
  <si>
    <t>BBG009R6T5P7 Index</t>
  </si>
  <si>
    <t>BBG009H0JYD2 Index</t>
  </si>
  <si>
    <t>BBG009R6T5R5 Index</t>
  </si>
  <si>
    <t>BBG009GG3VT4 Index</t>
  </si>
  <si>
    <t>BBG009R6T5T3 Index</t>
  </si>
  <si>
    <t>BBG009H0JYG9 Index</t>
  </si>
  <si>
    <t>BBG009R6T5W9 Index</t>
  </si>
  <si>
    <t>BBG009K82S06 Index</t>
  </si>
  <si>
    <t>BBG009GG3VW0 Index</t>
  </si>
  <si>
    <t>BBG009H0JYJ6 Index</t>
  </si>
  <si>
    <t>BBG009R6T5Y7 Index</t>
  </si>
  <si>
    <t>BBG009K82S24 Index</t>
  </si>
  <si>
    <t>BBG009R6T602 Index</t>
  </si>
  <si>
    <t>BBG009GG3VY8 Index</t>
  </si>
  <si>
    <t>BBG009R6T620 Index</t>
  </si>
  <si>
    <t>BBG009K82S42 Index</t>
  </si>
  <si>
    <t>BBG009R6T648 Index</t>
  </si>
  <si>
    <t>BBG009H0JYL3 Index</t>
  </si>
  <si>
    <t>BBG009GG3W03 Index</t>
  </si>
  <si>
    <t>BBG009K82S60 Index</t>
  </si>
  <si>
    <t>BBG009R6T666 Index</t>
  </si>
  <si>
    <t>BBG009H0JYN1 Index</t>
  </si>
  <si>
    <t>BBG009R6T684 Index</t>
  </si>
  <si>
    <t>BBG009GG3W21 Index</t>
  </si>
  <si>
    <t>BBG009R6T6B0 Index</t>
  </si>
  <si>
    <t>BBG009H0JYQ8 Index</t>
  </si>
  <si>
    <t>BBG009R6T6D8 Index</t>
  </si>
  <si>
    <t>BBG009K82S88 Index</t>
  </si>
  <si>
    <t>BBG009GG3W49 Index</t>
  </si>
  <si>
    <t>BBG009H0JYS6 Index</t>
  </si>
  <si>
    <t>BBG009R6T6G5 Index</t>
  </si>
  <si>
    <t>BBG009K82SB4 Index</t>
  </si>
  <si>
    <t>BBG009R6T6J2 Index</t>
  </si>
  <si>
    <t>BBG009GG3W67 Index</t>
  </si>
  <si>
    <t>BBG009R6T6L9 Index</t>
  </si>
  <si>
    <t>BBG009K82SD2 Index</t>
  </si>
  <si>
    <t>BBG009R6T6N7 Index</t>
  </si>
  <si>
    <t>BBG009H0JYV2 Index</t>
  </si>
  <si>
    <t>BBG009GG3W85 Index</t>
  </si>
  <si>
    <t>BBG009K82SG9 Index</t>
  </si>
  <si>
    <t>BBG009R6T6Q4 Index</t>
  </si>
  <si>
    <t>BBG009H0JYX0 Index</t>
  </si>
  <si>
    <t>BBG009R6T6S2 Index</t>
  </si>
  <si>
    <t>BBG009GG3WB1 Index</t>
  </si>
  <si>
    <t>BBG009R6T6V8 Index</t>
  </si>
  <si>
    <t>BBG009H0JZ03 Index</t>
  </si>
  <si>
    <t>BBG009R6T6X6 Index</t>
  </si>
  <si>
    <t>BBG009K82SJ6 Index</t>
  </si>
  <si>
    <t>BBG009GG3WD9 Index</t>
  </si>
  <si>
    <t>BBG009H0JZ21 Index</t>
  </si>
  <si>
    <t>BBG009R6T6Z4 Index</t>
  </si>
  <si>
    <t>BBG009K82SL3 Index</t>
  </si>
  <si>
    <t>BBG009R6T719 Index</t>
  </si>
  <si>
    <t>BBG009GG3WG6 Index</t>
  </si>
  <si>
    <t>BBG009R6T737 Index</t>
  </si>
  <si>
    <t>BBG009K82SN1 Index</t>
  </si>
  <si>
    <t>BBG009R6T755 Index</t>
  </si>
  <si>
    <t>BBG009H0JZ49 Index</t>
  </si>
  <si>
    <t>BBG009GG3WJ3 Index</t>
  </si>
  <si>
    <t>BBG009K82SQ8 Index</t>
  </si>
  <si>
    <t>BBG009R6T773 Index</t>
  </si>
  <si>
    <t>BBG009H0JZ67 Index</t>
  </si>
  <si>
    <t>BBG009R6T791 Index</t>
  </si>
  <si>
    <t>BBG009GG3WL0 Index</t>
  </si>
  <si>
    <t>BBG009R6T7C7 Index</t>
  </si>
  <si>
    <t>BBG009H0JZ85 Index</t>
  </si>
  <si>
    <t>BBG009R6T7F4 Index</t>
  </si>
  <si>
    <t>BBG009K82SS6 Index</t>
  </si>
  <si>
    <t>BBG009GG3WN8 Index</t>
  </si>
  <si>
    <t>BBG009H0JZB1 Index</t>
  </si>
  <si>
    <t>BBG009R6T7H2 Index</t>
  </si>
  <si>
    <t>BBG009K82SV2 Index</t>
  </si>
  <si>
    <t>BBG009R6T7K8 Index</t>
  </si>
  <si>
    <t>BBG009GG3WR4 Index</t>
  </si>
  <si>
    <t>BBG009R6T7M6 Index</t>
  </si>
  <si>
    <t>BBG009K82SX0 Index</t>
  </si>
  <si>
    <t>BBG009R6T7P3 Index</t>
  </si>
  <si>
    <t>BBG009H0JZD9 Index</t>
  </si>
  <si>
    <t>BBG009GG3WT2 Index</t>
  </si>
  <si>
    <t>BBG009K82SZ8 Index</t>
  </si>
  <si>
    <t>BBG009R6T7R1 Index</t>
  </si>
  <si>
    <t>BBG009H0JZG6 Index</t>
  </si>
  <si>
    <t>BBG009R6T7T9 Index</t>
  </si>
  <si>
    <t>BBG009GG3WW8 Index</t>
  </si>
  <si>
    <t>BBG009R6T7W5 Index</t>
  </si>
  <si>
    <t>BBG009H0JZJ3 Index</t>
  </si>
  <si>
    <t>BBG009R6T7Y3 Index</t>
  </si>
  <si>
    <t>BBG009K82T13 Index</t>
  </si>
  <si>
    <t>BBG009GG3WY6 Index</t>
  </si>
  <si>
    <t>BBG009H0JZL0 Index</t>
  </si>
  <si>
    <t>BBG009R6T817 Index</t>
  </si>
  <si>
    <t>BBG009K82T31 Index</t>
  </si>
  <si>
    <t>BBG009R6T835 Index</t>
  </si>
  <si>
    <t>BBG009GG3X01 Index</t>
  </si>
  <si>
    <t>BBG009R6T853 Index</t>
  </si>
  <si>
    <t>BBG009R6T871 Index</t>
  </si>
  <si>
    <t>BBG009R6T899 Index</t>
  </si>
  <si>
    <t>BBG009H0JZN8 Index</t>
  </si>
  <si>
    <t>BBG009GG3X29 Index</t>
  </si>
  <si>
    <t>BBG009GG3X47 Index</t>
  </si>
  <si>
    <t>BBG009GG3X65 Index</t>
  </si>
  <si>
    <t>BBG009GG3X83 Index</t>
  </si>
  <si>
    <t>BBG009GG3XB9 Index</t>
  </si>
  <si>
    <t>BBG009GG3XD7 Index</t>
  </si>
  <si>
    <t>BBG009YW1929 Index</t>
  </si>
  <si>
    <t>BBG009GG3XG4 Index</t>
  </si>
  <si>
    <t>BBG009GG3XJ1 Index</t>
  </si>
  <si>
    <t>BBG009GG3XL8 Index</t>
  </si>
  <si>
    <t>BBG009GG3XN6 Index</t>
  </si>
  <si>
    <t>BBG009GG3XQ3 Index</t>
  </si>
  <si>
    <t>BBG009GG3XS1 Index</t>
  </si>
  <si>
    <t>BBG009GG3XV7 Index</t>
  </si>
  <si>
    <t>BBG009GG3XX5 Index</t>
  </si>
  <si>
    <t>BBG009GG3XZ3 Index</t>
  </si>
  <si>
    <t>BBG009GG3Y18 Index</t>
  </si>
  <si>
    <t>BBG009GG3Y36 Index</t>
  </si>
  <si>
    <t>BBG009GG3Y54 Index</t>
  </si>
  <si>
    <t>BBG009GG3Y72 Index</t>
  </si>
  <si>
    <t>BBG009GG3Y90 Index</t>
  </si>
  <si>
    <t>BBG009GG3YC6 Index</t>
  </si>
  <si>
    <t>BBG009GG3YF3 Index</t>
  </si>
  <si>
    <t>BBG009GG3YH1 Index</t>
  </si>
  <si>
    <t>BBG009GG3YK7 Index</t>
  </si>
  <si>
    <t>BBG009GG3YM5 Index</t>
  </si>
  <si>
    <t>BBG009GG3YP2 Index</t>
  </si>
  <si>
    <t>BBG009GG3YR0 Index</t>
  </si>
  <si>
    <t>BBG009GG3YT8 Index</t>
  </si>
  <si>
    <t>BBG009WBTZL8 Index</t>
  </si>
  <si>
    <t>BBG009K82T59 Index</t>
  </si>
  <si>
    <t>BBG009WBTZN6 Index</t>
  </si>
  <si>
    <t>BBG009K82T77 Index</t>
  </si>
  <si>
    <t>BBG009GG3YW4 Index</t>
  </si>
  <si>
    <t>BBG009K82T95 Index</t>
  </si>
  <si>
    <t>BBG009WBTZQ3 Index</t>
  </si>
  <si>
    <t>BBG009K82TC1 Index</t>
  </si>
  <si>
    <t>BBG009WBTZS1 Index</t>
  </si>
  <si>
    <t>BBG009GG3YY2 Index</t>
  </si>
  <si>
    <t>BBG009WBTZV7 Index</t>
  </si>
  <si>
    <t>BBG009K82TF8 Index</t>
  </si>
  <si>
    <t>BBG009WBTZX5 Index</t>
  </si>
  <si>
    <t>BBG009K82TH6 Index</t>
  </si>
  <si>
    <t>BBG009GG3Z06 Index</t>
  </si>
  <si>
    <t>BBG009H0JZQ5 Index</t>
  </si>
  <si>
    <t>BBG009R6T8C5 Index</t>
  </si>
  <si>
    <t>BBG009K82TL1 Index</t>
  </si>
  <si>
    <t>BBG009R6T8F2 Index</t>
  </si>
  <si>
    <t>BBG009GG3Z24 Index</t>
  </si>
  <si>
    <t>BBG009R6T8H0 Index</t>
  </si>
  <si>
    <t>BBG009K82TN9 Index</t>
  </si>
  <si>
    <t>BBG009R6T8K6 Index</t>
  </si>
  <si>
    <t>BBG009H0JZS3 Index</t>
  </si>
  <si>
    <t>BBG009GG3Z42 Index</t>
  </si>
  <si>
    <t>BBG009K82TQ6 Index</t>
  </si>
  <si>
    <t>BBG009R6T8M4 Index</t>
  </si>
  <si>
    <t>BBG009H0JZV9 Index</t>
  </si>
  <si>
    <t>BBG009R6T8P1 Index</t>
  </si>
  <si>
    <t>BBG009GG3Z60 Index</t>
  </si>
  <si>
    <t>BBG009R6T8R9 Index</t>
  </si>
  <si>
    <t>BBG009H0JZX7 Index</t>
  </si>
  <si>
    <t>BBG009R6T8T7 Index</t>
  </si>
  <si>
    <t>BBG009K82TS4 Index</t>
  </si>
  <si>
    <t>BBG009GG3Z88 Index</t>
  </si>
  <si>
    <t>BBG009H0JZZ5 Index</t>
  </si>
  <si>
    <t>BBG009R6T8W3 Index</t>
  </si>
  <si>
    <t>BBG009K82TV0 Index</t>
  </si>
  <si>
    <t>BBG009R6T8Y1 Index</t>
  </si>
  <si>
    <t>BBG009GG3ZB4 Index</t>
  </si>
  <si>
    <t>BBG009R6T906 Index</t>
  </si>
  <si>
    <t>BBG009K82TX8 Index</t>
  </si>
  <si>
    <t>BBG009R6T924 Index</t>
  </si>
  <si>
    <t>BBG009H0K017 Index</t>
  </si>
  <si>
    <t>BBG009GG3ZD2 Index</t>
  </si>
  <si>
    <t>BBG009K82TZ6 Index</t>
  </si>
  <si>
    <t>BBG009R6T942 Index</t>
  </si>
  <si>
    <t>BBG009H0K035 Index</t>
  </si>
  <si>
    <t>BBG009R6T960 Index</t>
  </si>
  <si>
    <t>BBG009GG3ZG9 Index</t>
  </si>
  <si>
    <t>BBG009R6T988 Index</t>
  </si>
  <si>
    <t>BBG009H0K053 Index</t>
  </si>
  <si>
    <t>BBG009R6T9B4 Index</t>
  </si>
  <si>
    <t>BBG009K82V18 Index</t>
  </si>
  <si>
    <t>BBG009GG3ZJ6 Index</t>
  </si>
  <si>
    <t>BBG009H0K071 Index</t>
  </si>
  <si>
    <t>BBG009R6T9D2 Index</t>
  </si>
  <si>
    <t>BBG009K82V36 Index</t>
  </si>
  <si>
    <t>BBG009R6T9G9 Index</t>
  </si>
  <si>
    <t>BBG009GG3ZL3 Index</t>
  </si>
  <si>
    <t>BBG009R6T9J6 Index</t>
  </si>
  <si>
    <t>BBG009K82V54 Index</t>
  </si>
  <si>
    <t>BBG009R6T9L3 Index</t>
  </si>
  <si>
    <t>BBG009H0K099 Index</t>
  </si>
  <si>
    <t>BBG009GG3ZN1 Index</t>
  </si>
  <si>
    <t>BBG009K82V72 Index</t>
  </si>
  <si>
    <t>BBG009R6T9N1 Index</t>
  </si>
  <si>
    <t>BBG009H0K0C5 Index</t>
  </si>
  <si>
    <t>BBG009R6T9Q8 Index</t>
  </si>
  <si>
    <t>BBG009GG3ZQ8 Index</t>
  </si>
  <si>
    <t>BBG009R6T9S6 Index</t>
  </si>
  <si>
    <t>BBG009H0K0F2 Index</t>
  </si>
  <si>
    <t>BBG009R6T9V2 Index</t>
  </si>
  <si>
    <t>BBG009K82V90 Index</t>
  </si>
  <si>
    <t>BBG009GG3ZS6 Index</t>
  </si>
  <si>
    <t>BBG009H0K0H0 Index</t>
  </si>
  <si>
    <t>BBG009R6T9X0 Index</t>
  </si>
  <si>
    <t>BBG009K82VC6 Index</t>
  </si>
  <si>
    <t>BBG009R6T9Z8 Index</t>
  </si>
  <si>
    <t>BBG009GG3ZV2 Index</t>
  </si>
  <si>
    <t>BBG009R6TB10 Index</t>
  </si>
  <si>
    <t>BBG009K82VF3 Index</t>
  </si>
  <si>
    <t>BBG009R6TB38 Index</t>
  </si>
  <si>
    <t>BBG009H0K0K6 Index</t>
  </si>
  <si>
    <t>BBG009GG3ZX0 Index</t>
  </si>
  <si>
    <t>BBG009K82VH1 Index</t>
  </si>
  <si>
    <t>BBG009R6TB56 Index</t>
  </si>
  <si>
    <t>BBG009H0K0M4 Index</t>
  </si>
  <si>
    <t>BBG009R6TB74 Index</t>
  </si>
  <si>
    <t>BBG009GG4002 Index</t>
  </si>
  <si>
    <t>BBG009R6TB92 Index</t>
  </si>
  <si>
    <t>BBG009H0K0P1 Index</t>
  </si>
  <si>
    <t>BBG009R6TBC8 Index</t>
  </si>
  <si>
    <t>BBG009K82VK7 Index</t>
  </si>
  <si>
    <t>BBG009GG4020 Index</t>
  </si>
  <si>
    <t>BBG009H0K0R9 Index</t>
  </si>
  <si>
    <t>BBG009R6TBF5 Index</t>
  </si>
  <si>
    <t>BBG009K82VM5 Index</t>
  </si>
  <si>
    <t>BBG009R6TBH3 Index</t>
  </si>
  <si>
    <t>BBG009GG4048 Index</t>
  </si>
  <si>
    <t>BBG009R6TBK9 Index</t>
  </si>
  <si>
    <t>BBG009K82VP2 Index</t>
  </si>
  <si>
    <t>BBG009R6TBM7 Index</t>
  </si>
  <si>
    <t>BBG009H0K0T7 Index</t>
  </si>
  <si>
    <t>BBG009GG4066 Index</t>
  </si>
  <si>
    <t>BBG009K82VR0 Index</t>
  </si>
  <si>
    <t>BBG009R6TBP4 Index</t>
  </si>
  <si>
    <t>BBG009H0K0W3 Index</t>
  </si>
  <si>
    <t>BBG009R6TBR2 Index</t>
  </si>
  <si>
    <t>BBG009GG4084 Index</t>
  </si>
  <si>
    <t>BBG009R6TBT0 Index</t>
  </si>
  <si>
    <t>BBG009H0K0Y1 Index</t>
  </si>
  <si>
    <t>BBG009R6TBW6 Index</t>
  </si>
  <si>
    <t>BBG009K82VT8 Index</t>
  </si>
  <si>
    <t>BBG009GG40B0 Index</t>
  </si>
  <si>
    <t>BBG009H0K106 Index</t>
  </si>
  <si>
    <t>BBG009R6TBY4 Index</t>
  </si>
  <si>
    <t>BBG009K82VW4 Index</t>
  </si>
  <si>
    <t>BBG009R6TC09 Index</t>
  </si>
  <si>
    <t>BBG009GG40D8 Index</t>
  </si>
  <si>
    <t>BBG009R6TC27 Index</t>
  </si>
  <si>
    <t>BBG009K82VY2 Index</t>
  </si>
  <si>
    <t>BBG009R6TC45 Index</t>
  </si>
  <si>
    <t>BBG009H0K124 Index</t>
  </si>
  <si>
    <t>BBG009GG40G5 Index</t>
  </si>
  <si>
    <t>BBG009K82W07 Index</t>
  </si>
  <si>
    <t>BBG009R6TC72 Index</t>
  </si>
  <si>
    <t>BBG009H0K142 Index</t>
  </si>
  <si>
    <t>BBG009R6TC90 Index</t>
  </si>
  <si>
    <t>BBG009GG40J2 Index</t>
  </si>
  <si>
    <t>BBG009R6TCC6 Index</t>
  </si>
  <si>
    <t>BBG009H0K160 Index</t>
  </si>
  <si>
    <t>BBG009R6TCF3 Index</t>
  </si>
  <si>
    <t>BBG009K82W25 Index</t>
  </si>
  <si>
    <t>BBG009GG40L9 Index</t>
  </si>
  <si>
    <t>BBG009H0K188 Index</t>
  </si>
  <si>
    <t>BBG009R6TCH1 Index</t>
  </si>
  <si>
    <t>BBG009K82W43 Index</t>
  </si>
  <si>
    <t>BBG009R6TCK7 Index</t>
  </si>
  <si>
    <t>BBG009GG40N7 Index</t>
  </si>
  <si>
    <t>BBG009R6TCM5 Index</t>
  </si>
  <si>
    <t>BBG009K82W61 Index</t>
  </si>
  <si>
    <t>BBG009R6TCP2 Index</t>
  </si>
  <si>
    <t>BBG009H0K1B4 Index</t>
  </si>
  <si>
    <t>BBG009GG40Q4 Index</t>
  </si>
  <si>
    <t>BBG009K82W89 Index</t>
  </si>
  <si>
    <t>BBG009R6TCR0 Index</t>
  </si>
  <si>
    <t>BBG009H0K1D2 Index</t>
  </si>
  <si>
    <t>BBG009R6TCT8 Index</t>
  </si>
  <si>
    <t>BBG009GG40S2 Index</t>
  </si>
  <si>
    <t>BBG009R6TCW4 Index</t>
  </si>
  <si>
    <t>BBG009H0K1G9 Index</t>
  </si>
  <si>
    <t>BBG009R6TCY2 Index</t>
  </si>
  <si>
    <t>BBG009K82WB5 Index</t>
  </si>
  <si>
    <t>BBG009GG40V8 Index</t>
  </si>
  <si>
    <t>BBG009H0K1J6 Index</t>
  </si>
  <si>
    <t>BBG009R6TD07 Index</t>
  </si>
  <si>
    <t>BBG009K82WD3 Index</t>
  </si>
  <si>
    <t>BBG009R6TD25 Index</t>
  </si>
  <si>
    <t>BBG009GG40X6 Index</t>
  </si>
  <si>
    <t>BBG009R6TD43 Index</t>
  </si>
  <si>
    <t>BBG009K82WG0 Index</t>
  </si>
  <si>
    <t>BBG009R6TD61 Index</t>
  </si>
  <si>
    <t>BBG009H0K1L3 Index</t>
  </si>
  <si>
    <t>BBG009GG40Z4 Index</t>
  </si>
  <si>
    <t>BBG009K82WJ7 Index</t>
  </si>
  <si>
    <t>BBG009R6TD89 Index</t>
  </si>
  <si>
    <t>BBG009H0K1N1 Index</t>
  </si>
  <si>
    <t>BBG009R6TDB5 Index</t>
  </si>
  <si>
    <t>BBG009GG4119 Index</t>
  </si>
  <si>
    <t>BBG009R6TDD3 Index</t>
  </si>
  <si>
    <t>BBG009H0K1Q8 Index</t>
  </si>
  <si>
    <t>BBG009R6TDG0 Index</t>
  </si>
  <si>
    <t>BBG009K82WL4 Index</t>
  </si>
  <si>
    <t>BBG009GG4137 Index</t>
  </si>
  <si>
    <t>BBG009H0K1S6 Index</t>
  </si>
  <si>
    <t>BBG009R6TDJ7 Index</t>
  </si>
  <si>
    <t>BBG009K82WN2 Index</t>
  </si>
  <si>
    <t>BBG009R6TDL4 Index</t>
  </si>
  <si>
    <t>BBG009GG4155 Index</t>
  </si>
  <si>
    <t>BBG009R6TDN2 Index</t>
  </si>
  <si>
    <t>BBG009K82WQ9 Index</t>
  </si>
  <si>
    <t>BBG009R6TDQ9 Index</t>
  </si>
  <si>
    <t>BBG009H0K1V2 Index</t>
  </si>
  <si>
    <t>BBG009GG4173 Index</t>
  </si>
  <si>
    <t>BBG009K82WS7 Index</t>
  </si>
  <si>
    <t>BBG009R6TDS7 Index</t>
  </si>
  <si>
    <t>BBG009H0K1X0 Index</t>
  </si>
  <si>
    <t>BBG009R6TDV3 Index</t>
  </si>
  <si>
    <t>BBG009GG4191 Index</t>
  </si>
  <si>
    <t>BBG009R6TDX1 Index</t>
  </si>
  <si>
    <t>BBG009H0K1Z8 Index</t>
  </si>
  <si>
    <t>BBG009R6TDZ9 Index</t>
  </si>
  <si>
    <t>BBG009K82WV3 Index</t>
  </si>
  <si>
    <t>BBG009GG41C7 Index</t>
  </si>
  <si>
    <t>BBG009H0K213 Index</t>
  </si>
  <si>
    <t>BBG009R6TF11 Index</t>
  </si>
  <si>
    <t>BBG009K82WX1 Index</t>
  </si>
  <si>
    <t>BBG009R6TF39 Index</t>
  </si>
  <si>
    <t>BBG009GG41F4 Index</t>
  </si>
  <si>
    <t>BBG009R6TF57 Index</t>
  </si>
  <si>
    <t>BBG009R6TF75 Index</t>
  </si>
  <si>
    <t>BBG009R6TF93 Index</t>
  </si>
  <si>
    <t>BBG009H0K231 Index</t>
  </si>
  <si>
    <t>BBG009GG41H2 Index</t>
  </si>
  <si>
    <t>BBG009GG41K8 Index</t>
  </si>
  <si>
    <t>BBG009GG41M6 Index</t>
  </si>
  <si>
    <t>BBG009GG41P3 Index</t>
  </si>
  <si>
    <t>BBG009GG41R1 Index</t>
  </si>
  <si>
    <t>BBG009GG41T9 Index</t>
  </si>
  <si>
    <t>BBG009YW1BV2 Index</t>
  </si>
  <si>
    <t>BBG009YW1BX0 Index</t>
  </si>
  <si>
    <t>BBG009N1H478 Index</t>
  </si>
  <si>
    <t>BBG009N1H496 Index</t>
  </si>
  <si>
    <t>BBG009YW1BZ8 Index</t>
  </si>
  <si>
    <t>BBG009N1H4C2 Index</t>
  </si>
  <si>
    <t>BBG009N1H4F9 Index</t>
  </si>
  <si>
    <t>BBG009N1H4H7 Index</t>
  </si>
  <si>
    <t>BBG009N1H4K3 Index</t>
  </si>
  <si>
    <t>BBG009N1H4M1 Index</t>
  </si>
  <si>
    <t>BBG009N1H4P8 Index</t>
  </si>
  <si>
    <t>BBG009N1H4R6 Index</t>
  </si>
  <si>
    <t>BBG009N1H4V1 Index</t>
  </si>
  <si>
    <t>BBG009N1H4X9 Index</t>
  </si>
  <si>
    <t>BBG009N1H4Z7 Index</t>
  </si>
  <si>
    <t>BBG009N1H511 Index</t>
  </si>
  <si>
    <t>BBG009N1H539 Index</t>
  </si>
  <si>
    <t>BBG009N1H557 Index</t>
  </si>
  <si>
    <t>BBG009N1H575 Index</t>
  </si>
  <si>
    <t>BBG009WBV0R6 Index</t>
  </si>
  <si>
    <t>BBG009WBV0V1 Index</t>
  </si>
  <si>
    <t>BBG009N1H593 Index</t>
  </si>
  <si>
    <t>BBG009WBV0X9 Index</t>
  </si>
  <si>
    <t>BBG009WBV0Z7 Index</t>
  </si>
  <si>
    <t>BBG009N1H5C9 Index</t>
  </si>
  <si>
    <t>BBG009WBV112 Index</t>
  </si>
  <si>
    <t>BBG009WBV130 Index</t>
  </si>
  <si>
    <t>BBG009N1H5F6 Index</t>
  </si>
  <si>
    <t>BBG009WBV158 Index</t>
  </si>
  <si>
    <t>BBG009XWJ985 Index</t>
  </si>
  <si>
    <t>BBG009WBV176 Index</t>
  </si>
  <si>
    <t>BBG009XWJ9B1 Index</t>
  </si>
  <si>
    <t>BBG009N1H5H4 Index</t>
  </si>
  <si>
    <t>BBG009XWJ9D9 Index</t>
  </si>
  <si>
    <t>BBG009WBV194 Index</t>
  </si>
  <si>
    <t>BBG009XWJ9G6 Index</t>
  </si>
  <si>
    <t>BBG009WBV1C0 Index</t>
  </si>
  <si>
    <t>BBG009N1H5K0 Index</t>
  </si>
  <si>
    <t>BBG009WBV1F7 Index</t>
  </si>
  <si>
    <t>BBG009XWJ9J3 Index</t>
  </si>
  <si>
    <t>BBG009WBV1H5 Index</t>
  </si>
  <si>
    <t>BBG009XWJ9L0 Index</t>
  </si>
  <si>
    <t>BBG009N1H5M8 Index</t>
  </si>
  <si>
    <t>BBG009XWJ9N8 Index</t>
  </si>
  <si>
    <t>BBG009NZ8892 Index</t>
  </si>
  <si>
    <t>BBG009XWJ9Q5 Index</t>
  </si>
  <si>
    <t>BBG009R6TFC9 Index</t>
  </si>
  <si>
    <t>BBG009N1H5P5 Index</t>
  </si>
  <si>
    <t>BBG009NZ88C8 Index</t>
  </si>
  <si>
    <t>BBG009XWJ9S3 Index</t>
  </si>
  <si>
    <t>BBG009R6TFF6 Index</t>
  </si>
  <si>
    <t>BBG009XWJ9V9 Index</t>
  </si>
  <si>
    <t>BBG009N1H5R3 Index</t>
  </si>
  <si>
    <t>BBG009XWJ9X7 Index</t>
  </si>
  <si>
    <t>BBG009R6TFH4 Index</t>
  </si>
  <si>
    <t>BBG009XWJ9Z5 Index</t>
  </si>
  <si>
    <t>BBG009NZ88F5 Index</t>
  </si>
  <si>
    <t>BBG009N1H5T1 Index</t>
  </si>
  <si>
    <t>BBG009R6TFK0 Index</t>
  </si>
  <si>
    <t>BBG009XWJB17 Index</t>
  </si>
  <si>
    <t>BBG009NZ88H3 Index</t>
  </si>
  <si>
    <t>BBG009XWJB35 Index</t>
  </si>
  <si>
    <t>BBG009N1H5W7 Index</t>
  </si>
  <si>
    <t>BBG009XWJB53 Index</t>
  </si>
  <si>
    <t>BBG009NZ88K9 Index</t>
  </si>
  <si>
    <t>BBG009XWJB71 Index</t>
  </si>
  <si>
    <t>BBG009R6TFM8 Index</t>
  </si>
  <si>
    <t>BBG009N1H5Y5 Index</t>
  </si>
  <si>
    <t>BBG009NZ88M7 Index</t>
  </si>
  <si>
    <t>BBG009XWJB99 Index</t>
  </si>
  <si>
    <t>BBG009R6TFP5 Index</t>
  </si>
  <si>
    <t>BBG009XWJBC5 Index</t>
  </si>
  <si>
    <t>BBG009N1H600 Index</t>
  </si>
  <si>
    <t>BBG009XWJBF2 Index</t>
  </si>
  <si>
    <t>BBG009R6TFR3 Index</t>
  </si>
  <si>
    <t>BBG009XWJBH0 Index</t>
  </si>
  <si>
    <t>BBG009NZ88P4 Index</t>
  </si>
  <si>
    <t>BBG009N1H628 Index</t>
  </si>
  <si>
    <t>BBG009R6TFT1 Index</t>
  </si>
  <si>
    <t>BBG009XWJBK6 Index</t>
  </si>
  <si>
    <t>BBG009NZ88R2 Index</t>
  </si>
  <si>
    <t>BBG009XWJBM4 Index</t>
  </si>
  <si>
    <t>BBG009N1H646 Index</t>
  </si>
  <si>
    <t>BBG009XWJBP1 Index</t>
  </si>
  <si>
    <t>BBG009NZ88T0 Index</t>
  </si>
  <si>
    <t>BBG009XWJBR9 Index</t>
  </si>
  <si>
    <t>BBG009R6TFW7 Index</t>
  </si>
  <si>
    <t>BBG009N1H664 Index</t>
  </si>
  <si>
    <t>BBG009NZ88X5 Index</t>
  </si>
  <si>
    <t>BBG009XWJBT7 Index</t>
  </si>
  <si>
    <t>BBG009R6TFY5 Index</t>
  </si>
  <si>
    <t>BBG009XWJBW3 Index</t>
  </si>
  <si>
    <t>BBG009N1H682 Index</t>
  </si>
  <si>
    <t>BBG009XWJBY1 Index</t>
  </si>
  <si>
    <t>BBG009R6TG00 Index</t>
  </si>
  <si>
    <t>BBG009XWJC06 Index</t>
  </si>
  <si>
    <t>BBG009NZ88Z3 Index</t>
  </si>
  <si>
    <t>BBG009N1H6B8 Index</t>
  </si>
  <si>
    <t>BBG009R6TG28 Index</t>
  </si>
  <si>
    <t>BBG009XWJC24 Index</t>
  </si>
  <si>
    <t>BBG009NZ8918 Index</t>
  </si>
  <si>
    <t>BBG009XWJC42 Index</t>
  </si>
  <si>
    <t>BBG009N1H6D6 Index</t>
  </si>
  <si>
    <t>BBG009XWJC60 Index</t>
  </si>
  <si>
    <t>BBG009NZ8936 Index</t>
  </si>
  <si>
    <t>BBG009XWJC88 Index</t>
  </si>
  <si>
    <t>BBG009R6TG46 Index</t>
  </si>
  <si>
    <t>BBG009N1H6G3 Index</t>
  </si>
  <si>
    <t>BBG009NZ8954 Index</t>
  </si>
  <si>
    <t>BBG009XWJCB4 Index</t>
  </si>
  <si>
    <t>BBG009R6TG64 Index</t>
  </si>
  <si>
    <t>BBG009XWJCD2 Index</t>
  </si>
  <si>
    <t>BBG009N1H6J0 Index</t>
  </si>
  <si>
    <t>BBG009XWJCG9 Index</t>
  </si>
  <si>
    <t>BBG009R6TG82 Index</t>
  </si>
  <si>
    <t>BBG009XWJCJ6 Index</t>
  </si>
  <si>
    <t>BBG009NZ8972 Index</t>
  </si>
  <si>
    <t>BBG009N1H6L7 Index</t>
  </si>
  <si>
    <t>BBG009R6TGB8 Index</t>
  </si>
  <si>
    <t>BBG009XWJCL3 Index</t>
  </si>
  <si>
    <t>BBG009NZ8990 Index</t>
  </si>
  <si>
    <t>BBG009XWJCN1 Index</t>
  </si>
  <si>
    <t>BBG009N1H6N5 Index</t>
  </si>
  <si>
    <t>BBG009XWJCQ8 Index</t>
  </si>
  <si>
    <t>BBG009NZ89C6 Index</t>
  </si>
  <si>
    <t>BBG009XWJCS6 Index</t>
  </si>
  <si>
    <t>BBG009R6TGD6 Index</t>
  </si>
  <si>
    <t>BBG009N1H6Q2 Index</t>
  </si>
  <si>
    <t>BBG009NZ89F3 Index</t>
  </si>
  <si>
    <t>BBG009XWJCV2 Index</t>
  </si>
  <si>
    <t>BBG009R6TGH2 Index</t>
  </si>
  <si>
    <t>BBG009XWJCX0 Index</t>
  </si>
  <si>
    <t>BBG009N1H6S0 Index</t>
  </si>
  <si>
    <t>BBG009XWJCZ8 Index</t>
  </si>
  <si>
    <t>BBG009R6TGK8 Index</t>
  </si>
  <si>
    <t>BBG009XWJD13 Index</t>
  </si>
  <si>
    <t>BBG009NZ89H1 Index</t>
  </si>
  <si>
    <t>BBG009N1H6V6 Index</t>
  </si>
  <si>
    <t>BBG009R6TGM6 Index</t>
  </si>
  <si>
    <t>BBG009XWJD31 Index</t>
  </si>
  <si>
    <t>BBG009NZ89K7 Index</t>
  </si>
  <si>
    <t>BBG009XWJD59 Index</t>
  </si>
  <si>
    <t>BBG009N1H6X4 Index</t>
  </si>
  <si>
    <t>BBG009XWJD77 Index</t>
  </si>
  <si>
    <t>BBG009NZ89M5 Index</t>
  </si>
  <si>
    <t>BBG009XWJD95 Index</t>
  </si>
  <si>
    <t>BBG009R6TGP3 Index</t>
  </si>
  <si>
    <t>BBG009N1H6Z2 Index</t>
  </si>
  <si>
    <t>BBG009NZ89P2 Index</t>
  </si>
  <si>
    <t>BBG009XWJDC1 Index</t>
  </si>
  <si>
    <t>BBG009R6TGR1 Index</t>
  </si>
  <si>
    <t>BBG009XWJDF8 Index</t>
  </si>
  <si>
    <t>BBG009N1H717 Index</t>
  </si>
  <si>
    <t>BBG009XWJDJ4 Index</t>
  </si>
  <si>
    <t>BBG009R6TGT9 Index</t>
  </si>
  <si>
    <t>BBG009XWJDL1 Index</t>
  </si>
  <si>
    <t>BBG009NZ89R0 Index</t>
  </si>
  <si>
    <t>BBG009N1H735 Index</t>
  </si>
  <si>
    <t>BBG009R6TGW5 Index</t>
  </si>
  <si>
    <t>BBG009XWJDN9 Index</t>
  </si>
  <si>
    <t>BBG009NZ89T8 Index</t>
  </si>
  <si>
    <t>BBG009XWJDQ6 Index</t>
  </si>
  <si>
    <t>BBG009N1H753 Index</t>
  </si>
  <si>
    <t>BBG009XWJDS4 Index</t>
  </si>
  <si>
    <t>BBG009NZ89W4 Index</t>
  </si>
  <si>
    <t>BBG009XWJDV0 Index</t>
  </si>
  <si>
    <t>BBG009R6TGY3 Index</t>
  </si>
  <si>
    <t>BBG009N1H771 Index</t>
  </si>
  <si>
    <t>BBG009NZ89Y2 Index</t>
  </si>
  <si>
    <t>BBG009XWJDX8 Index</t>
  </si>
  <si>
    <t>BBG009R6TH08 Index</t>
  </si>
  <si>
    <t>BBG009XWJDZ6 Index</t>
  </si>
  <si>
    <t>BBG009N1H799 Index</t>
  </si>
  <si>
    <t>BBG009XWJF18 Index</t>
  </si>
  <si>
    <t>BBG009R6TH26 Index</t>
  </si>
  <si>
    <t>BBG009XWJF36 Index</t>
  </si>
  <si>
    <t>BBG009NZ8B04 Index</t>
  </si>
  <si>
    <t>BBG009N1H7C5 Index</t>
  </si>
  <si>
    <t>BBG009R6TH44 Index</t>
  </si>
  <si>
    <t>BBG009XWJF54 Index</t>
  </si>
  <si>
    <t>BBG009NZ8B22 Index</t>
  </si>
  <si>
    <t>BBG009XWJF72 Index</t>
  </si>
  <si>
    <t>BBG009N1H7F2 Index</t>
  </si>
  <si>
    <t>BBG009XWJF90 Index</t>
  </si>
  <si>
    <t>BBG009NZ8B40 Index</t>
  </si>
  <si>
    <t>BBG009XWJFC6 Index</t>
  </si>
  <si>
    <t>BBG009R6TH62 Index</t>
  </si>
  <si>
    <t>BBG009N1H7H0 Index</t>
  </si>
  <si>
    <t>BBG009NZ8B68 Index</t>
  </si>
  <si>
    <t>BBG009XWJFF3 Index</t>
  </si>
  <si>
    <t>BBG009R6TH80 Index</t>
  </si>
  <si>
    <t>BBG009XWJFH1 Index</t>
  </si>
  <si>
    <t>BBG009N1H7K6 Index</t>
  </si>
  <si>
    <t>BBG009XWJFK7 Index</t>
  </si>
  <si>
    <t>BBG009R6THB6 Index</t>
  </si>
  <si>
    <t>BBG009XWJFM5 Index</t>
  </si>
  <si>
    <t>BBG009NZ8B86 Index</t>
  </si>
  <si>
    <t>BBG009N1H7M4 Index</t>
  </si>
  <si>
    <t>BBG009R6THD4 Index</t>
  </si>
  <si>
    <t>BBG009XWJFP2 Index</t>
  </si>
  <si>
    <t>BBG009NZ8BB2 Index</t>
  </si>
  <si>
    <t>BBG009XWJFR0 Index</t>
  </si>
  <si>
    <t>BBG009N1H7P1 Index</t>
  </si>
  <si>
    <t>BBG009XWJFT8 Index</t>
  </si>
  <si>
    <t>BBG009NZ8BD0 Index</t>
  </si>
  <si>
    <t>BBG009XWJFW4 Index</t>
  </si>
  <si>
    <t>BBG009R6THG1 Index</t>
  </si>
  <si>
    <t>BBG009N1H7R9 Index</t>
  </si>
  <si>
    <t>BBG009NZ8BG7 Index</t>
  </si>
  <si>
    <t>BBG009XWJFY2 Index</t>
  </si>
  <si>
    <t>BBG009R6THJ8 Index</t>
  </si>
  <si>
    <t>BBG009XWJG07 Index</t>
  </si>
  <si>
    <t>BBG009N1H7T7 Index</t>
  </si>
  <si>
    <t>BBG009XWJG25 Index</t>
  </si>
  <si>
    <t>BBG009R6THL5 Index</t>
  </si>
  <si>
    <t>BBG009XWJG43 Index</t>
  </si>
  <si>
    <t>BBG009NZ8BJ4 Index</t>
  </si>
  <si>
    <t>BBG009N1H7W3 Index</t>
  </si>
  <si>
    <t>BBG009R6THN3 Index</t>
  </si>
  <si>
    <t>BBG009NZ8BL1 Index</t>
  </si>
  <si>
    <t>BBG009N1H7Y1 Index</t>
  </si>
  <si>
    <t>BBG009NZ8BN9 Index</t>
  </si>
  <si>
    <t>BBG009R6THQ0 Index</t>
  </si>
  <si>
    <t>BBG009N1H806 Index</t>
  </si>
  <si>
    <t>BBG009R6THS8 Index</t>
  </si>
  <si>
    <t>BBG009R6THV4 Index</t>
  </si>
  <si>
    <t>BBG009N1H833 Index</t>
  </si>
  <si>
    <t>BBG009R6THX2 Index</t>
  </si>
  <si>
    <t>BBG009R6THZ0 Index</t>
  </si>
  <si>
    <t>BBG009SYBBZ0 Index</t>
  </si>
  <si>
    <t>BBG009N1H851 Index</t>
  </si>
  <si>
    <t>BBG009N1H879 Index</t>
  </si>
  <si>
    <t>BBG009N1H897 Index</t>
  </si>
  <si>
    <t>BBG009N1H8C3 Index</t>
  </si>
  <si>
    <t>BBG009N1H8F0 Index</t>
  </si>
  <si>
    <t>BBG009YW1C13 Index</t>
  </si>
  <si>
    <t>BBG009YW1C31 Index</t>
  </si>
  <si>
    <t>BBG009N1H8H8 Index</t>
  </si>
  <si>
    <t>BBG009N1H8K4 Index</t>
  </si>
  <si>
    <t>BBG009YW1C59 Index</t>
  </si>
  <si>
    <t>BBG009N1H8M2 Index</t>
  </si>
  <si>
    <t>BBG009N1H8P9 Index</t>
  </si>
  <si>
    <t>BBG009N1H8R7 Index</t>
  </si>
  <si>
    <t>BBG009N1H8T5 Index</t>
  </si>
  <si>
    <t>BBG009N1H8W1 Index</t>
  </si>
  <si>
    <t>BBG009N1H8Y9 Index</t>
  </si>
  <si>
    <t>BBG009N1H904 Index</t>
  </si>
  <si>
    <t>BBG009N1H922 Index</t>
  </si>
  <si>
    <t>BBG009N1H940 Index</t>
  </si>
  <si>
    <t>BBG009N1H968 Index</t>
  </si>
  <si>
    <t>BBG009N1H986 Index</t>
  </si>
  <si>
    <t>BBG009N1H9B2 Index</t>
  </si>
  <si>
    <t>BBG009N1H9D0 Index</t>
  </si>
  <si>
    <t>BBG009N1H9G7 Index</t>
  </si>
  <si>
    <t>BBG009WBV1K1 Index</t>
  </si>
  <si>
    <t>BBG009WBV1M9 Index</t>
  </si>
  <si>
    <t>BBG009N1H9J4 Index</t>
  </si>
  <si>
    <t>BBG009WBV1P6 Index</t>
  </si>
  <si>
    <t>BBG009WBV1R4 Index</t>
  </si>
  <si>
    <t>BBG009N1H9L1 Index</t>
  </si>
  <si>
    <t>BBG009WBV1T2 Index</t>
  </si>
  <si>
    <t>BBG009WBV1W8 Index</t>
  </si>
  <si>
    <t>BBG009N1H9N9 Index</t>
  </si>
  <si>
    <t>BBG009WBV1Y6 Index</t>
  </si>
  <si>
    <t>BBG009XWJG61 Index</t>
  </si>
  <si>
    <t>BBG009WBV201 Index</t>
  </si>
  <si>
    <t>BBG009XWJG89 Index</t>
  </si>
  <si>
    <t>BBG009N1H9Q6 Index</t>
  </si>
  <si>
    <t>BBG009XWJGB5 Index</t>
  </si>
  <si>
    <t>BBG009WBV229 Index</t>
  </si>
  <si>
    <t>BBG009XWJGD3 Index</t>
  </si>
  <si>
    <t>BBG009WBV247 Index</t>
  </si>
  <si>
    <t>BBG009N1H9S4 Index</t>
  </si>
  <si>
    <t>BBG009WBV265 Index</t>
  </si>
  <si>
    <t>BBG009XWJGG0 Index</t>
  </si>
  <si>
    <t>BBG009WBV283 Index</t>
  </si>
  <si>
    <t>BBG009XWJGJ7 Index</t>
  </si>
  <si>
    <t>BBG009N1H9V0 Index</t>
  </si>
  <si>
    <t>BBG009XWJGL4 Index</t>
  </si>
  <si>
    <t>BBG009NZ8BQ6 Index</t>
  </si>
  <si>
    <t>BBG009XWJGN2 Index</t>
  </si>
  <si>
    <t>BBG009R6TJ13 Index</t>
  </si>
  <si>
    <t>BBG009N1H9X8 Index</t>
  </si>
  <si>
    <t>BBG009NZ8BS4 Index</t>
  </si>
  <si>
    <t>BBG009XWJGQ9 Index</t>
  </si>
  <si>
    <t>BBG009R6TJ31 Index</t>
  </si>
  <si>
    <t>BBG009XWJGS7 Index</t>
  </si>
  <si>
    <t>BBG009N1H9Z6 Index</t>
  </si>
  <si>
    <t>BBG009XWJGV3 Index</t>
  </si>
  <si>
    <t>BBG009R6TJ59 Index</t>
  </si>
  <si>
    <t>BBG009XWJGX1 Index</t>
  </si>
  <si>
    <t>BBG009NZ8BV0 Index</t>
  </si>
  <si>
    <t>BBG009N1HB18 Index</t>
  </si>
  <si>
    <t>BBG009R6TJ77 Index</t>
  </si>
  <si>
    <t>BBG009XWJGZ9 Index</t>
  </si>
  <si>
    <t>BBG009NZ8BX8 Index</t>
  </si>
  <si>
    <t>BBG009XWJH14 Index</t>
  </si>
  <si>
    <t>BBG009N1HB36 Index</t>
  </si>
  <si>
    <t>BBG009XWJH32 Index</t>
  </si>
  <si>
    <t>BBG009NZ8BZ6 Index</t>
  </si>
  <si>
    <t>BBG009XWJH50 Index</t>
  </si>
  <si>
    <t>BBG009R6TJ95 Index</t>
  </si>
  <si>
    <t>BBG009N1HB54 Index</t>
  </si>
  <si>
    <t>BBG009NZ8C11 Index</t>
  </si>
  <si>
    <t>BBG009XWJH78 Index</t>
  </si>
  <si>
    <t>BBG009R6TJC1 Index</t>
  </si>
  <si>
    <t>BBG009XWJH96 Index</t>
  </si>
  <si>
    <t>BBG009N1HB72 Index</t>
  </si>
  <si>
    <t>BBG009XWJHC2 Index</t>
  </si>
  <si>
    <t>BBG009R6TJF8 Index</t>
  </si>
  <si>
    <t>BBG009XWJHF9 Index</t>
  </si>
  <si>
    <t>BBG009NZ8C39 Index</t>
  </si>
  <si>
    <t>BBG009N1HB90 Index</t>
  </si>
  <si>
    <t>BBG009R6TJH6 Index</t>
  </si>
  <si>
    <t>BBG009XWJHH7 Index</t>
  </si>
  <si>
    <t>BBG009NZ8C57 Index</t>
  </si>
  <si>
    <t>BBG009XWJHK3 Index</t>
  </si>
  <si>
    <t>BBG009N1HBC6 Index</t>
  </si>
  <si>
    <t>BBG009XWJHM1 Index</t>
  </si>
  <si>
    <t>BBG009NZ8C75 Index</t>
  </si>
  <si>
    <t>BBG009XWJHQ7 Index</t>
  </si>
  <si>
    <t>BBG009R6TJK2 Index</t>
  </si>
  <si>
    <t>BBG009N1HBF3 Index</t>
  </si>
  <si>
    <t>BBG009NZ8C93 Index</t>
  </si>
  <si>
    <t>BBG009XWJHS5 Index</t>
  </si>
  <si>
    <t>BBG009R6TJM0 Index</t>
  </si>
  <si>
    <t>BBG009XWJHV1 Index</t>
  </si>
  <si>
    <t>BBG009N1HBH1 Index</t>
  </si>
  <si>
    <t>BBG009XWJHX9 Index</t>
  </si>
  <si>
    <t>BBG009R6TJP7 Index</t>
  </si>
  <si>
    <t>BBG009XWJHZ7 Index</t>
  </si>
  <si>
    <t>BBG009NZ8CC9 Index</t>
  </si>
  <si>
    <t>BBG009N1HBK7 Index</t>
  </si>
  <si>
    <t>BBG009R6TJR5 Index</t>
  </si>
  <si>
    <t>BBG009XWJJ10 Index</t>
  </si>
  <si>
    <t>BBG009NZ8CF6 Index</t>
  </si>
  <si>
    <t>BBG009XWJJ38 Index</t>
  </si>
  <si>
    <t>BBG009N1HBM5 Index</t>
  </si>
  <si>
    <t>BBG009XWJJ56 Index</t>
  </si>
  <si>
    <t>BBG009NZ8CH4 Index</t>
  </si>
  <si>
    <t>BBG009XWJJ74 Index</t>
  </si>
  <si>
    <t>BBG009R6TJT3 Index</t>
  </si>
  <si>
    <t>BBG009N1HBP2 Index</t>
  </si>
  <si>
    <t>BBG009NZ8CK0 Index</t>
  </si>
  <si>
    <t>BBG009XWJJ92 Index</t>
  </si>
  <si>
    <t>BBG009R6TJW9 Index</t>
  </si>
  <si>
    <t>BBG009XWJJC8 Index</t>
  </si>
  <si>
    <t>BBG009N1HBR0 Index</t>
  </si>
  <si>
    <t>BBG009XWJJF5 Index</t>
  </si>
  <si>
    <t>BBG009R6TJY7 Index</t>
  </si>
  <si>
    <t>BBG009XWJJH3 Index</t>
  </si>
  <si>
    <t>BBG009NZ8CM8 Index</t>
  </si>
  <si>
    <t>BBG009N1HBT8 Index</t>
  </si>
  <si>
    <t>BBG009R6TK01 Index</t>
  </si>
  <si>
    <t>BBG009XWJJK9 Index</t>
  </si>
  <si>
    <t>BBG009NZ8CP5 Index</t>
  </si>
  <si>
    <t>BBG009XWJJM7 Index</t>
  </si>
  <si>
    <t>BBG009N1HBW4 Index</t>
  </si>
  <si>
    <t>BBG009XWJJP4 Index</t>
  </si>
  <si>
    <t>BBG009NZ8CR3 Index</t>
  </si>
  <si>
    <t>BBG009XWJJR2 Index</t>
  </si>
  <si>
    <t>BBG009R6TK29 Index</t>
  </si>
  <si>
    <t>BBG009N1HBY2 Index</t>
  </si>
  <si>
    <t>BBG009NZ8CT1 Index</t>
  </si>
  <si>
    <t>BBG009XWJJT0 Index</t>
  </si>
  <si>
    <t>BBG009R6TK47 Index</t>
  </si>
  <si>
    <t>BBG009XWJJW6 Index</t>
  </si>
  <si>
    <t>BBG009N1HC07 Index</t>
  </si>
  <si>
    <t>BBG009XWJJY4 Index</t>
  </si>
  <si>
    <t>BBG009R6TK65 Index</t>
  </si>
  <si>
    <t>BBG009XWJK08 Index</t>
  </si>
  <si>
    <t>BBG009NZ8CW7 Index</t>
  </si>
  <si>
    <t>BBG009N1HC25 Index</t>
  </si>
  <si>
    <t>BBG009R6TK83 Index</t>
  </si>
  <si>
    <t>BBG009XWJK26 Index</t>
  </si>
  <si>
    <t>BBG009NZ8CY5 Index</t>
  </si>
  <si>
    <t>BBG009XWJK44 Index</t>
  </si>
  <si>
    <t>BBG009N1HC43 Index</t>
  </si>
  <si>
    <t>BBG009XWJK62 Index</t>
  </si>
  <si>
    <t>BBG009NZ8D00 Index</t>
  </si>
  <si>
    <t>BBG009XWJK80 Index</t>
  </si>
  <si>
    <t>BBG009R6TKB9 Index</t>
  </si>
  <si>
    <t>BBG009N1HC61 Index</t>
  </si>
  <si>
    <t>BBG009NZ8D46 Index</t>
  </si>
  <si>
    <t>BBG009XWJKB6 Index</t>
  </si>
  <si>
    <t>BBG009R6TKD7 Index</t>
  </si>
  <si>
    <t>BBG009XWJKD4 Index</t>
  </si>
  <si>
    <t>BBG009N1HC98 Index</t>
  </si>
  <si>
    <t>BBG009XWJKG1 Index</t>
  </si>
  <si>
    <t>BBG009R6TKG4 Index</t>
  </si>
  <si>
    <t>BBG009XWJKJ8 Index</t>
  </si>
  <si>
    <t>BBG009NZ8D64 Index</t>
  </si>
  <si>
    <t>BBG009N1HCC4 Index</t>
  </si>
  <si>
    <t>BBG009R6TKJ1 Index</t>
  </si>
  <si>
    <t>BBG009XWJKL5 Index</t>
  </si>
  <si>
    <t>BBG009NZ8D82 Index</t>
  </si>
  <si>
    <t>BBG009XWJKN3 Index</t>
  </si>
  <si>
    <t>BBG009N1HCF1 Index</t>
  </si>
  <si>
    <t>BBG009XWJKQ0 Index</t>
  </si>
  <si>
    <t>BBG009NZ8DB8 Index</t>
  </si>
  <si>
    <t>BBG009XWJKS8 Index</t>
  </si>
  <si>
    <t>BBG009R6TKL8 Index</t>
  </si>
  <si>
    <t>BBG009N1HCH9 Index</t>
  </si>
  <si>
    <t>BBG009NZ8DD6 Index</t>
  </si>
  <si>
    <t>BBG009XWJKV4 Index</t>
  </si>
  <si>
    <t>BBG009R6TKP4 Index</t>
  </si>
  <si>
    <t>BBG009XWJKX2 Index</t>
  </si>
  <si>
    <t>BBG009N1HCK5 Index</t>
  </si>
  <si>
    <t>BBG009XWJKZ0 Index</t>
  </si>
  <si>
    <t>BBG009R6TKR2 Index</t>
  </si>
  <si>
    <t>BBG009XWJL15 Index</t>
  </si>
  <si>
    <t>BBG009NZ8DG3 Index</t>
  </si>
  <si>
    <t>BBG009N1HCM3 Index</t>
  </si>
  <si>
    <t>BBG009R6TKT0 Index</t>
  </si>
  <si>
    <t>BBG009XWJL33 Index</t>
  </si>
  <si>
    <t>BBG009NZ8DJ0 Index</t>
  </si>
  <si>
    <t>BBG009XWJL51 Index</t>
  </si>
  <si>
    <t>BBG009N1HCP0 Index</t>
  </si>
  <si>
    <t>BBG009XWJL79 Index</t>
  </si>
  <si>
    <t>BBG009NZ8DL7 Index</t>
  </si>
  <si>
    <t>BBG009XWJL97 Index</t>
  </si>
  <si>
    <t>BBG009R6TKW6 Index</t>
  </si>
  <si>
    <t>BBG009N1HCR8 Index</t>
  </si>
  <si>
    <t>BBG009NZ8DN5 Index</t>
  </si>
  <si>
    <t>BBG009XWJLC3 Index</t>
  </si>
  <si>
    <t>BBG009R6TKY4 Index</t>
  </si>
  <si>
    <t>BBG009XWJLF0 Index</t>
  </si>
  <si>
    <t>BBG009N1HCT6 Index</t>
  </si>
  <si>
    <t>BBG009XWJLH8 Index</t>
  </si>
  <si>
    <t>BBG009R6TL09 Index</t>
  </si>
  <si>
    <t>BBG009XWJLK4 Index</t>
  </si>
  <si>
    <t>BBG009NZ8DQ2 Index</t>
  </si>
  <si>
    <t>BBG009N1HCW2 Index</t>
  </si>
  <si>
    <t>BBG009R6TL27 Index</t>
  </si>
  <si>
    <t>BBG009XWJLM2 Index</t>
  </si>
  <si>
    <t>BBG009NZ8DS0 Index</t>
  </si>
  <si>
    <t>BBG009XWJLP9 Index</t>
  </si>
  <si>
    <t>BBG009N1HCY0 Index</t>
  </si>
  <si>
    <t>BBG009XWJLR7 Index</t>
  </si>
  <si>
    <t>BBG009NZ8DV6 Index</t>
  </si>
  <si>
    <t>BBG009XWJLT5 Index</t>
  </si>
  <si>
    <t>BBG009R6TL45 Index</t>
  </si>
  <si>
    <t>BBG009N1HD05 Index</t>
  </si>
  <si>
    <t>BBG009NZ8DX4 Index</t>
  </si>
  <si>
    <t>BBG009XWJLW1 Index</t>
  </si>
  <si>
    <t>BBG009R6TL63 Index</t>
  </si>
  <si>
    <t>BBG009XWJLZ8 Index</t>
  </si>
  <si>
    <t>BBG009N1HD23 Index</t>
  </si>
  <si>
    <t>BBG009XWJM13 Index</t>
  </si>
  <si>
    <t>BBG009R6TL81 Index</t>
  </si>
  <si>
    <t>BBG009XWJM31 Index</t>
  </si>
  <si>
    <t>BBG009NZ8DZ2 Index</t>
  </si>
  <si>
    <t>BBG009N1HD41 Index</t>
  </si>
  <si>
    <t>BBG009R6TLB7 Index</t>
  </si>
  <si>
    <t>BBG009NZ8F14 Index</t>
  </si>
  <si>
    <t>BBG009N1HD69 Index</t>
  </si>
  <si>
    <t>BBG009NZ8F32 Index</t>
  </si>
  <si>
    <t>BBG009R6TLD5 Index</t>
  </si>
  <si>
    <t>BBG009N1HD87 Index</t>
  </si>
  <si>
    <t>BBG009R6TLG2 Index</t>
  </si>
  <si>
    <t>BBG009R6TLJ9 Index</t>
  </si>
  <si>
    <t>BBG009N1HDB3 Index</t>
  </si>
  <si>
    <t>BBG009R6TLL6 Index</t>
  </si>
  <si>
    <t>BBG009R6TLN4 Index</t>
  </si>
  <si>
    <t>BBG009SYBC15 Index</t>
  </si>
  <si>
    <t>BBG009N1HDD1 Index</t>
  </si>
  <si>
    <t>BBG009N1HDG8 Index</t>
  </si>
  <si>
    <t>BBG009N1HDJ5 Index</t>
  </si>
  <si>
    <t>BBG009N1HDL2 Index</t>
  </si>
  <si>
    <t>BBG009N1HDN0 Index</t>
  </si>
  <si>
    <t>BBG009WBV2B9 Index</t>
  </si>
  <si>
    <t>BBG009WBV2D7 Index</t>
  </si>
  <si>
    <t>BBG009WBV2G4 Index</t>
  </si>
  <si>
    <t>BBG009WBV2J1 Index</t>
  </si>
  <si>
    <t>BBG009WBV2L8 Index</t>
  </si>
  <si>
    <t>BBG00B0MVDK1 Index</t>
  </si>
  <si>
    <t>BBG009WBV2N6 Index</t>
  </si>
  <si>
    <t>BBG009WBV2Q3 Index</t>
  </si>
  <si>
    <t>BBG00B0MVDM9 Index</t>
  </si>
  <si>
    <t>BBG009WBV2S1 Index</t>
  </si>
  <si>
    <t>BBG00B0MVDP6 Index</t>
  </si>
  <si>
    <t>BBG00B0MVDR4 Index</t>
  </si>
  <si>
    <t>BBG009WBV2V7 Index</t>
  </si>
  <si>
    <t>BBG00B0MVDT2 Index</t>
  </si>
  <si>
    <t>BBG009WBV2X5 Index</t>
  </si>
  <si>
    <t>BBG009WBV2Z3 Index</t>
  </si>
  <si>
    <t>BBG00B0MVDW8 Index</t>
  </si>
  <si>
    <t>BBG009WBV318 Index</t>
  </si>
  <si>
    <t>BBG00B0MVDY6 Index</t>
  </si>
  <si>
    <t>BBG00B0MVF08 Index</t>
  </si>
  <si>
    <t>BBG009WBV336 Index</t>
  </si>
  <si>
    <t>BBG00B0MVF26 Index</t>
  </si>
  <si>
    <t>BBG009WBV354 Index</t>
  </si>
  <si>
    <t>BBG009WBV372 Index</t>
  </si>
  <si>
    <t>BBG00B0MVF44 Index</t>
  </si>
  <si>
    <t>BBG009WBV390 Index</t>
  </si>
  <si>
    <t>BBG00B0MVF62 Index</t>
  </si>
  <si>
    <t>BBG00B0MVF80 Index</t>
  </si>
  <si>
    <t>BBG009WBV3C6 Index</t>
  </si>
  <si>
    <t>BBG00B0MVFB6 Index</t>
  </si>
  <si>
    <t>BBG009WBV3F3 Index</t>
  </si>
  <si>
    <t>BBG009WBV3H1 Index</t>
  </si>
  <si>
    <t>BBG00B0MVFD4 Index</t>
  </si>
  <si>
    <t>BBG009WBV3K7 Index</t>
  </si>
  <si>
    <t>BBG00B0MVFG1 Index</t>
  </si>
  <si>
    <t>BBG00B0MVFJ8 Index</t>
  </si>
  <si>
    <t>BBG009WBV3M5 Index</t>
  </si>
  <si>
    <t>BBG00B0MVFL5 Index</t>
  </si>
  <si>
    <t>BBG009WBV3P2 Index</t>
  </si>
  <si>
    <t>BBG009WBV3R0 Index</t>
  </si>
  <si>
    <t>BBG00B0MVFN3 Index</t>
  </si>
  <si>
    <t>BBG009WBV3T8 Index</t>
  </si>
  <si>
    <t>BBG00B0MVFQ0 Index</t>
  </si>
  <si>
    <t>BBG00B0MVFS8 Index</t>
  </si>
  <si>
    <t>BBG009WBV3W4 Index</t>
  </si>
  <si>
    <t>BBG00B0MVFV4 Index</t>
  </si>
  <si>
    <t>BBG009WBV3Y2 Index</t>
  </si>
  <si>
    <t>BBG009WBV416 Index</t>
  </si>
  <si>
    <t>BBG00B0MVFX2 Index</t>
  </si>
  <si>
    <t>BBG009WBV434 Index</t>
  </si>
  <si>
    <t>BBG00B0MVFZ0 Index</t>
  </si>
  <si>
    <t>BBG009XWJX46 Index</t>
  </si>
  <si>
    <t>BBG009XWJX64 Index</t>
  </si>
  <si>
    <t>BBG009XWJX82 Index</t>
  </si>
  <si>
    <t>BBG009WBV452 Index</t>
  </si>
  <si>
    <t>BBG009XWJXB8 Index</t>
  </si>
  <si>
    <t>BBG009XWJXD6 Index</t>
  </si>
  <si>
    <t>BBG0099SCBW6 Index</t>
  </si>
  <si>
    <t>BBG009XWJXG3 Index</t>
  </si>
  <si>
    <t>BBG009XWJXJ0 Index</t>
  </si>
  <si>
    <t>BBG009WBV470 Index</t>
  </si>
  <si>
    <t>BBG009XWJXM6 Index</t>
  </si>
  <si>
    <t>BBG009XWJXP3 Index</t>
  </si>
  <si>
    <t>BBG009WBV498 Index</t>
  </si>
  <si>
    <t>BBG009XWJXR1 Index</t>
  </si>
  <si>
    <t>BBG009XWJXT9 Index</t>
  </si>
  <si>
    <t>BBG009XWJXW5 Index</t>
  </si>
  <si>
    <t>BBG009XWJXY3 Index</t>
  </si>
  <si>
    <t>BBG009XWJY08 Index</t>
  </si>
  <si>
    <t>BBG009XWJY26 Index</t>
  </si>
  <si>
    <t>BBG009WBV4C4 Index</t>
  </si>
  <si>
    <t>BBG009XWJY44 Index</t>
  </si>
  <si>
    <t>BBG009XWJY62 Index</t>
  </si>
  <si>
    <t>BBG009XWJY80 Index</t>
  </si>
  <si>
    <t>BBG009XWJYB6 Index</t>
  </si>
  <si>
    <t>BBG009WBV4F1 Index</t>
  </si>
  <si>
    <t>BBG009XWJYD4 Index</t>
  </si>
  <si>
    <t>BBG009XWJYG1 Index</t>
  </si>
  <si>
    <t>BBG009XWJYJ8 Index</t>
  </si>
  <si>
    <t>BBG009XWJYL5 Index</t>
  </si>
  <si>
    <t>BBG009XWJYN3 Index</t>
  </si>
  <si>
    <t>BBG009XWJYQ0 Index</t>
  </si>
  <si>
    <t>BBG009WBV4H9 Index</t>
  </si>
  <si>
    <t>BBG009XWJYS8 Index</t>
  </si>
  <si>
    <t>BBG009XWJYV4 Index</t>
  </si>
  <si>
    <t>BBG007VX82Z6 Index</t>
  </si>
  <si>
    <t>BBG007VX8311 Index</t>
  </si>
  <si>
    <t>BBG009XWJYX2 Index</t>
  </si>
  <si>
    <t>BBG009WBV4K5 Index</t>
  </si>
  <si>
    <t>BBG009XWJYZ0 Index</t>
  </si>
  <si>
    <t>BBG009XWJZ14 Index</t>
  </si>
  <si>
    <t>BBG009WBV4M3 Index</t>
  </si>
  <si>
    <t>BBG009XWJZ32 Index</t>
  </si>
  <si>
    <t>BBG00874ZSW1 Index</t>
  </si>
  <si>
    <t>BBG009Y678G7 Index</t>
  </si>
  <si>
    <t>BBG009Y678J4 Index</t>
  </si>
  <si>
    <t>BBG009Y678L1 Index</t>
  </si>
  <si>
    <t>BBG009Y678N9 Index</t>
  </si>
  <si>
    <t>BBG009WBV4P0 Index</t>
  </si>
  <si>
    <t>BBG009Y678Q6 Index</t>
  </si>
  <si>
    <t>BBG009Y678S4 Index</t>
  </si>
  <si>
    <t>BBG009WBV4R8 Index</t>
  </si>
  <si>
    <t>BBG009Y678V0 Index</t>
  </si>
  <si>
    <t>BBG009Y678X8 Index</t>
  </si>
  <si>
    <t>BBG009W8Y0J9 Index</t>
  </si>
  <si>
    <t>BBG009Y678Z6 Index</t>
  </si>
  <si>
    <t>BBG009Y67911 Index</t>
  </si>
  <si>
    <t>BBG009WBV4T6 Index</t>
  </si>
  <si>
    <t>BBG009Y67939 Index</t>
  </si>
  <si>
    <t>BBG009Y67957 Index</t>
  </si>
  <si>
    <t>BBG009Y67975 Index</t>
  </si>
  <si>
    <t>BBG007VX8339 Index</t>
  </si>
  <si>
    <t>BBG007VX8357 Index</t>
  </si>
  <si>
    <t>BBG007VX8375 Index</t>
  </si>
  <si>
    <t>BBG007VX8393 Index</t>
  </si>
  <si>
    <t>BBG007VX83C9 Index</t>
  </si>
  <si>
    <t>BBG007VX83F6 Index</t>
  </si>
  <si>
    <t>BBG007VX83H4 Index</t>
  </si>
  <si>
    <t>BBG007VX83K0 Index</t>
  </si>
  <si>
    <t>BBG009H8NBN9 Index</t>
  </si>
  <si>
    <t>BBG0080JJH93 Index</t>
  </si>
  <si>
    <t>BBG009WBV4W2 Index</t>
  </si>
  <si>
    <t>BBG009WBV4Y0 Index</t>
  </si>
  <si>
    <t>BBG009WBV504 Index</t>
  </si>
  <si>
    <t>BBG009WBV522 Index</t>
  </si>
  <si>
    <t>BBG009WBV540 Index</t>
  </si>
  <si>
    <t>BBG00B0MVG15 Index</t>
  </si>
  <si>
    <t>BBG009WBV568 Index</t>
  </si>
  <si>
    <t>BBG009WBV586 Index</t>
  </si>
  <si>
    <t>BBG00B0MVG42 Index</t>
  </si>
  <si>
    <t>BBG009WBV5B2 Index</t>
  </si>
  <si>
    <t>BBG00B0MVG60 Index</t>
  </si>
  <si>
    <t>BBG00B0MVG88 Index</t>
  </si>
  <si>
    <t>BBG009WBV5D0 Index</t>
  </si>
  <si>
    <t>BBG00B0MVGB4 Index</t>
  </si>
  <si>
    <t>BBG009WBV5G7 Index</t>
  </si>
  <si>
    <t>BBG009WBV5J4 Index</t>
  </si>
  <si>
    <t>BBG00B0MVGD2 Index</t>
  </si>
  <si>
    <t>BBG009WBV5L1 Index</t>
  </si>
  <si>
    <t>BBG00B0MVGG9 Index</t>
  </si>
  <si>
    <t>BBG00B0MVGJ6 Index</t>
  </si>
  <si>
    <t>BBG009WBV5N9 Index</t>
  </si>
  <si>
    <t>BBG00B0MVGL3 Index</t>
  </si>
  <si>
    <t>BBG009WBV5Q6 Index</t>
  </si>
  <si>
    <t>BBG009WBV5S4 Index</t>
  </si>
  <si>
    <t>BBG00B0MVGN1 Index</t>
  </si>
  <si>
    <t>BBG009WBV5V0 Index</t>
  </si>
  <si>
    <t>BBG00B0MVGQ8 Index</t>
  </si>
  <si>
    <t>BBG00B0MVGS6 Index</t>
  </si>
  <si>
    <t>BBG009WBV5X8 Index</t>
  </si>
  <si>
    <t>BBG00B0MVGV2 Index</t>
  </si>
  <si>
    <t>BBG009WBV5Z6 Index</t>
  </si>
  <si>
    <t>BBG009WBV611 Index</t>
  </si>
  <si>
    <t>BBG00B0MVGX0 Index</t>
  </si>
  <si>
    <t>BBG009WBV639 Index</t>
  </si>
  <si>
    <t>BBG00B0MVGZ8 Index</t>
  </si>
  <si>
    <t>BBG00B0MVH13 Index</t>
  </si>
  <si>
    <t>BBG009WBV657 Index</t>
  </si>
  <si>
    <t>BBG00B0MVH31 Index</t>
  </si>
  <si>
    <t>BBG009WBV675 Index</t>
  </si>
  <si>
    <t>BBG009WBV693 Index</t>
  </si>
  <si>
    <t>BBG00B0MVH59 Index</t>
  </si>
  <si>
    <t>BBG009WBV6C9 Index</t>
  </si>
  <si>
    <t>BBG00B0MVH77 Index</t>
  </si>
  <si>
    <t>BBG00B0MVH95 Index</t>
  </si>
  <si>
    <t>BBG009WBV6F6 Index</t>
  </si>
  <si>
    <t>BBG00B0MVHC1 Index</t>
  </si>
  <si>
    <t>BBG009WBV6H4 Index</t>
  </si>
  <si>
    <t>BBG009WBV6K0 Index</t>
  </si>
  <si>
    <t>BBG00B0MVHF8 Index</t>
  </si>
  <si>
    <t>BBG009WBV6M8 Index</t>
  </si>
  <si>
    <t>BBG00B0MVHH6 Index</t>
  </si>
  <si>
    <t>BBG009XWJZ50 Index</t>
  </si>
  <si>
    <t>BBG009XWJZ78 Index</t>
  </si>
  <si>
    <t>BBG009XWJZ96 Index</t>
  </si>
  <si>
    <t>BBG009WBV6P5 Index</t>
  </si>
  <si>
    <t>BBG009XWJZC2 Index</t>
  </si>
  <si>
    <t>BBG009XWJZF9 Index</t>
  </si>
  <si>
    <t>BBG0099SCBY4 Index</t>
  </si>
  <si>
    <t>BBG009XWJZH7 Index</t>
  </si>
  <si>
    <t>BBG009XWJZK3 Index</t>
  </si>
  <si>
    <t>BBG009WBV6R3 Index</t>
  </si>
  <si>
    <t>BBG009XWJZM1 Index</t>
  </si>
  <si>
    <t>BBG009XWJZP8 Index</t>
  </si>
  <si>
    <t>BBG009WBV6T1 Index</t>
  </si>
  <si>
    <t>BBG009XWJZR6 Index</t>
  </si>
  <si>
    <t>BBG009XWJZT4 Index</t>
  </si>
  <si>
    <t>BBG009XWJZW0 Index</t>
  </si>
  <si>
    <t>BBG009XWJZY8 Index</t>
  </si>
  <si>
    <t>BBG009XWK000 Index</t>
  </si>
  <si>
    <t>BBG009XWK028 Index</t>
  </si>
  <si>
    <t>BBG009WBV6W7 Index</t>
  </si>
  <si>
    <t>BBG009XWK046 Index</t>
  </si>
  <si>
    <t>BBG009XWK064 Index</t>
  </si>
  <si>
    <t>BBG009XWK082 Index</t>
  </si>
  <si>
    <t>BBG009XWK0B8 Index</t>
  </si>
  <si>
    <t>BBG009WBV6Y5 Index</t>
  </si>
  <si>
    <t>BBG009XWK0D6 Index</t>
  </si>
  <si>
    <t>BBG009XWK0G3 Index</t>
  </si>
  <si>
    <t>BBG009XWK0J0 Index</t>
  </si>
  <si>
    <t>BBG009XWK0L7 Index</t>
  </si>
  <si>
    <t>BBG009XWK0N5 Index</t>
  </si>
  <si>
    <t>BBG009XWK0Q2 Index</t>
  </si>
  <si>
    <t>BBG009WBV700 Index</t>
  </si>
  <si>
    <t>BBG009XWK0S0 Index</t>
  </si>
  <si>
    <t>BBG009XWK0W5 Index</t>
  </si>
  <si>
    <t>BBG007VX83M8 Index</t>
  </si>
  <si>
    <t>BBG007VX83P5 Index</t>
  </si>
  <si>
    <t>BBG009XWK0Y3 Index</t>
  </si>
  <si>
    <t>BBG009WBV728 Index</t>
  </si>
  <si>
    <t>BBG009XWK108 Index</t>
  </si>
  <si>
    <t>BBG009XWK126 Index</t>
  </si>
  <si>
    <t>BBG009WBV746 Index</t>
  </si>
  <si>
    <t>BBG009XWK144 Index</t>
  </si>
  <si>
    <t>BBG00874ZSY9 Index</t>
  </si>
  <si>
    <t>BBG009Y67993 Index</t>
  </si>
  <si>
    <t>BBG009Y679C9 Index</t>
  </si>
  <si>
    <t>BBG009Y679F6 Index</t>
  </si>
  <si>
    <t>BBG009Y679H4 Index</t>
  </si>
  <si>
    <t>BBG009WBV764 Index</t>
  </si>
  <si>
    <t>BBG009Y679K0 Index</t>
  </si>
  <si>
    <t>BBG009Y679M8 Index</t>
  </si>
  <si>
    <t>BBG009WBV791 Index</t>
  </si>
  <si>
    <t>BBG009Y679P5 Index</t>
  </si>
  <si>
    <t>BBG009Y679R3 Index</t>
  </si>
  <si>
    <t>BBG009W8Y0L6 Index</t>
  </si>
  <si>
    <t>BBG009Y679T1 Index</t>
  </si>
  <si>
    <t>BBG009Y679W7 Index</t>
  </si>
  <si>
    <t>BBG009WBV7C7 Index</t>
  </si>
  <si>
    <t>BBG009Y679Y5 Index</t>
  </si>
  <si>
    <t>BBG009Y67B07 Index</t>
  </si>
  <si>
    <t>BBG009Y67B25 Index</t>
  </si>
  <si>
    <t>BBG007VX83R3 Index</t>
  </si>
  <si>
    <t>BBG007VX83T1 Index</t>
  </si>
  <si>
    <t>BBG007VX83W7 Index</t>
  </si>
  <si>
    <t>BBG007VX83Y5 Index</t>
  </si>
  <si>
    <t>BBG007VX8400 Index</t>
  </si>
  <si>
    <t>BBG007VX8428 Index</t>
  </si>
  <si>
    <t>BBG007VX8446 Index</t>
  </si>
  <si>
    <t>BBG007VX8464 Index</t>
  </si>
  <si>
    <t>BBG009H8NBQ6 Index</t>
  </si>
  <si>
    <t>BBG0080JJHC9 Index</t>
  </si>
  <si>
    <t>BBG009YW1H85 Index</t>
  </si>
  <si>
    <t>BBG009YW1HB1 Index</t>
  </si>
  <si>
    <t>BBG00B0MVHK2 Index</t>
  </si>
  <si>
    <t>BBG00B0MVHM0 Index</t>
  </si>
  <si>
    <t>BBG00B0MVHP7 Index</t>
  </si>
  <si>
    <t>BBG00B0MVHR5 Index</t>
  </si>
  <si>
    <t>BBG00B0MVHT3 Index</t>
  </si>
  <si>
    <t>BBG00B0MVHW9 Index</t>
  </si>
  <si>
    <t>BBG00B0MVHY7 Index</t>
  </si>
  <si>
    <t>BBG00B0MVJ00 Index</t>
  </si>
  <si>
    <t>BBG00B0MVJ28 Index</t>
  </si>
  <si>
    <t>BBG00B0MVJ46 Index</t>
  </si>
  <si>
    <t>BBG00B0MVJ64 Index</t>
  </si>
  <si>
    <t>BBG00B0MVJ82 Index</t>
  </si>
  <si>
    <t>BBG00B0MVJB8 Index</t>
  </si>
  <si>
    <t>BBG00B0MVJD6 Index</t>
  </si>
  <si>
    <t>BBG00B0MVJG3 Index</t>
  </si>
  <si>
    <t>BBG00B0MVJJ0 Index</t>
  </si>
  <si>
    <t>BBG00B0MVJL7 Index</t>
  </si>
  <si>
    <t>BBG00B0MVJN5 Index</t>
  </si>
  <si>
    <t>BBG00B0MVJQ2 Index</t>
  </si>
  <si>
    <t>BBG00B0MVJS0 Index</t>
  </si>
  <si>
    <t>BBG00B0MVJV6 Index</t>
  </si>
  <si>
    <t>BBG00B0MVJX4 Index</t>
  </si>
  <si>
    <t>BBG00B0MVJZ2 Index</t>
  </si>
  <si>
    <t>BBG00B0MVK16 Index</t>
  </si>
  <si>
    <t>BBG009Y1H0J1 Index</t>
  </si>
  <si>
    <t>BBG009Y1H0L8 Index</t>
  </si>
  <si>
    <t>BBG009Y1H0N6 Index</t>
  </si>
  <si>
    <t>BBG009Y1H0Q3 Index</t>
  </si>
  <si>
    <t>BBG009Y1H0S1 Index</t>
  </si>
  <si>
    <t>BBG009Y1H0V7 Index</t>
  </si>
  <si>
    <t>BBG009Y1H0X5 Index</t>
  </si>
  <si>
    <t>BBG009Y1H0Z3 Index</t>
  </si>
  <si>
    <t>BBG009Y1H118 Index</t>
  </si>
  <si>
    <t>BBG009Y1H136 Index</t>
  </si>
  <si>
    <t>BBG009Y1H154 Index</t>
  </si>
  <si>
    <t>BBG009Y1H172 Index</t>
  </si>
  <si>
    <t>BBG009Y1H190 Index</t>
  </si>
  <si>
    <t>BBG009Y1H1C6 Index</t>
  </si>
  <si>
    <t>BBG009Y1H1F3 Index</t>
  </si>
  <si>
    <t>BBG009Y1H1H1 Index</t>
  </si>
  <si>
    <t>BBG009Y1H1K7 Index</t>
  </si>
  <si>
    <t>BBG009Y1H1M5 Index</t>
  </si>
  <si>
    <t>BBG009Y1H1P2 Index</t>
  </si>
  <si>
    <t>BBG009Y1H1R0 Index</t>
  </si>
  <si>
    <t>BBG009Y1H1T8 Index</t>
  </si>
  <si>
    <t>BBG009Y1H1W4 Index</t>
  </si>
  <si>
    <t>BBG009Y1H1Y2 Index</t>
  </si>
  <si>
    <t>BBG009Y1H207 Index</t>
  </si>
  <si>
    <t>BBG009Y1H225 Index</t>
  </si>
  <si>
    <t>BBG009Y1H243 Index</t>
  </si>
  <si>
    <t>BBG009Y1H261 Index</t>
  </si>
  <si>
    <t>BBG009Y68386 Index</t>
  </si>
  <si>
    <t>BBG009Y683B2 Index</t>
  </si>
  <si>
    <t>BBG009Y683D0 Index</t>
  </si>
  <si>
    <t>BBG009Y683G7 Index</t>
  </si>
  <si>
    <t>BBG009Y683J4 Index</t>
  </si>
  <si>
    <t>BBG009Y683L1 Index</t>
  </si>
  <si>
    <t>BBG009Y683N9 Index</t>
  </si>
  <si>
    <t>BBG009Y683Q6 Index</t>
  </si>
  <si>
    <t>BBG009Y683S4 Index</t>
  </si>
  <si>
    <t>BBG009Y683V0 Index</t>
  </si>
  <si>
    <t>BBG009Y683X8 Index</t>
  </si>
  <si>
    <t>BBG009Y683Z6 Index</t>
  </si>
  <si>
    <t>BBG009Y68411 Index</t>
  </si>
  <si>
    <t>BBG009Y68439 Index</t>
  </si>
  <si>
    <t>BBG009Y68457 Index</t>
  </si>
  <si>
    <t>BBG009Y68475 Index</t>
  </si>
  <si>
    <t>BBG009Y68493 Index</t>
  </si>
  <si>
    <t>BBG009Y684C9 Index</t>
  </si>
  <si>
    <t>BBG009Y684F6 Index</t>
  </si>
  <si>
    <t>BBG009Y684H4 Index</t>
  </si>
  <si>
    <t>BBG009Y1H289 Index</t>
  </si>
  <si>
    <t>BBG009Y1H2B5 Index</t>
  </si>
  <si>
    <t>BBG009Y1H2D3 Index</t>
  </si>
  <si>
    <t>BBG009Y1H2G0 Index</t>
  </si>
  <si>
    <t>BBG009Y1H2J7 Index</t>
  </si>
  <si>
    <t>BBG009Y1H2L4 Index</t>
  </si>
  <si>
    <t>BBG009Y1H2N2 Index</t>
  </si>
  <si>
    <t>BBG009Y1H2Q9 Index</t>
  </si>
  <si>
    <t>BBG009Y1H2S7 Index</t>
  </si>
  <si>
    <t>BBG009Y1H2V3 Index</t>
  </si>
  <si>
    <t>BBG009Y1H2X1 Index</t>
  </si>
  <si>
    <t>BBG009Y1H2Z9 Index</t>
  </si>
  <si>
    <t>BBG0080JJHF6 Index</t>
  </si>
  <si>
    <t>BBG009YW1HD9 Index</t>
  </si>
  <si>
    <t>BBG009YW1HG6 Index</t>
  </si>
  <si>
    <t>BBG00B0MVK34 Index</t>
  </si>
  <si>
    <t>BBG00B0MVK52 Index</t>
  </si>
  <si>
    <t>BBG00B0MVK70 Index</t>
  </si>
  <si>
    <t>BBG00B0MVKB5 Index</t>
  </si>
  <si>
    <t>BBG00B0MVKD3 Index</t>
  </si>
  <si>
    <t>BBG00B0MVKG0 Index</t>
  </si>
  <si>
    <t>BBG00B0MVKJ7 Index</t>
  </si>
  <si>
    <t>BBG00B0MVKL4 Index</t>
  </si>
  <si>
    <t>BBG00B0MVKN2 Index</t>
  </si>
  <si>
    <t>BBG00B0MVKQ9 Index</t>
  </si>
  <si>
    <t>BBG00B0MVKS7 Index</t>
  </si>
  <si>
    <t>BBG00B0MVKV3 Index</t>
  </si>
  <si>
    <t>BBG00B0MVKX1 Index</t>
  </si>
  <si>
    <t>BBG00B0MVKZ9 Index</t>
  </si>
  <si>
    <t>BBG00B0MVL14 Index</t>
  </si>
  <si>
    <t>BBG00B0MVL32 Index</t>
  </si>
  <si>
    <t>BBG00B0MVL50 Index</t>
  </si>
  <si>
    <t>BBG00B0MVL78 Index</t>
  </si>
  <si>
    <t>BBG00B0MVL96 Index</t>
  </si>
  <si>
    <t>BBG00B0MVLC2 Index</t>
  </si>
  <si>
    <t>BBG00B0MVLF9 Index</t>
  </si>
  <si>
    <t>BBG00B0MVLH7 Index</t>
  </si>
  <si>
    <t>BBG00B0MVLK3 Index</t>
  </si>
  <si>
    <t>BBG00B0MVLM1 Index</t>
  </si>
  <si>
    <t>BBG009Y1H314 Index</t>
  </si>
  <si>
    <t>BBG009Y1H332 Index</t>
  </si>
  <si>
    <t>BBG009Y1H350 Index</t>
  </si>
  <si>
    <t>BBG009Y1H378 Index</t>
  </si>
  <si>
    <t>BBG009Y1H396 Index</t>
  </si>
  <si>
    <t>BBG009Y1H3C2 Index</t>
  </si>
  <si>
    <t>BBG009Y1H3F9 Index</t>
  </si>
  <si>
    <t>BBG009Y1H3H7 Index</t>
  </si>
  <si>
    <t>BBG009Y1H3K3 Index</t>
  </si>
  <si>
    <t>BBG009Y1H3M1 Index</t>
  </si>
  <si>
    <t>BBG009Y1H3P8 Index</t>
  </si>
  <si>
    <t>BBG009Y1H3S5 Index</t>
  </si>
  <si>
    <t>BBG009Y1H3V1 Index</t>
  </si>
  <si>
    <t>BBG009Y1H3X9 Index</t>
  </si>
  <si>
    <t>BBG009Y1H3Z7 Index</t>
  </si>
  <si>
    <t>BBG009Y1H412 Index</t>
  </si>
  <si>
    <t>BBG009Y1H430 Index</t>
  </si>
  <si>
    <t>BBG009Y1H458 Index</t>
  </si>
  <si>
    <t>BBG009Y1H476 Index</t>
  </si>
  <si>
    <t>BBG009Y1H494 Index</t>
  </si>
  <si>
    <t>BBG009Y1H4C0 Index</t>
  </si>
  <si>
    <t>BBG009Y1H4F7 Index</t>
  </si>
  <si>
    <t>BBG009Y1H4H5 Index</t>
  </si>
  <si>
    <t>BBG009Y1H4K1 Index</t>
  </si>
  <si>
    <t>BBG009Y1H4M9 Index</t>
  </si>
  <si>
    <t>BBG009Y1H4P6 Index</t>
  </si>
  <si>
    <t>BBG009Y1H4R4 Index</t>
  </si>
  <si>
    <t>BBG009Y684K0 Index</t>
  </si>
  <si>
    <t>BBG009Y684M8 Index</t>
  </si>
  <si>
    <t>BBG009Y684P5 Index</t>
  </si>
  <si>
    <t>BBG009Y684R3 Index</t>
  </si>
  <si>
    <t>BBG009Y684T1 Index</t>
  </si>
  <si>
    <t>BBG009Y684W7 Index</t>
  </si>
  <si>
    <t>BBG009Y684Y5 Index</t>
  </si>
  <si>
    <t>BBG009Y68509 Index</t>
  </si>
  <si>
    <t>BBG009Y68527 Index</t>
  </si>
  <si>
    <t>BBG009Y68545 Index</t>
  </si>
  <si>
    <t>BBG009Y68563 Index</t>
  </si>
  <si>
    <t>BBG009Y68581 Index</t>
  </si>
  <si>
    <t>BBG009Y685B7 Index</t>
  </si>
  <si>
    <t>BBG009Y685F3 Index</t>
  </si>
  <si>
    <t>BBG009Y685H1 Index</t>
  </si>
  <si>
    <t>BBG009Y685K7 Index</t>
  </si>
  <si>
    <t>BBG009Y685M5 Index</t>
  </si>
  <si>
    <t>BBG009Y685P2 Index</t>
  </si>
  <si>
    <t>BBG009Y685R0 Index</t>
  </si>
  <si>
    <t>BBG009Y685T8 Index</t>
  </si>
  <si>
    <t>BBG009Y1H4T2 Index</t>
  </si>
  <si>
    <t>BBG009Y1H4W8 Index</t>
  </si>
  <si>
    <t>BBG009Y1H4Y6 Index</t>
  </si>
  <si>
    <t>BBG009Y1H500 Index</t>
  </si>
  <si>
    <t>BBG009Y1H528 Index</t>
  </si>
  <si>
    <t>BBG009Y1H546 Index</t>
  </si>
  <si>
    <t>BBG009Y1H564 Index</t>
  </si>
  <si>
    <t>BBG009Y1H582 Index</t>
  </si>
  <si>
    <t>BBG009Y1H5B8 Index</t>
  </si>
  <si>
    <t>BBG009Y1H5D6 Index</t>
  </si>
  <si>
    <t>BBG009Y1H5G3 Index</t>
  </si>
  <si>
    <t>BBG009Y1H5J0 Index</t>
  </si>
  <si>
    <t>BBG0080JJHJ2 Index</t>
  </si>
  <si>
    <t>BBG008CFPYB1 Index</t>
  </si>
  <si>
    <t>BBG008CFPYD9 Index</t>
  </si>
  <si>
    <t>BBG008CFPYG6 Index</t>
  </si>
  <si>
    <t>BBG008CFPYJ3 Index</t>
  </si>
  <si>
    <t>BBG008CFPYL0 Index</t>
  </si>
  <si>
    <t>BBG008CFPYN8 Index</t>
  </si>
  <si>
    <t>BBG008CFPYQ5 Index</t>
  </si>
  <si>
    <t>BBG008CFPYS3 Index</t>
  </si>
  <si>
    <t>BBG008CFPYV9 Index</t>
  </si>
  <si>
    <t>BBG008CFPYX7 Index</t>
  </si>
  <si>
    <t>BBG008CFPYZ5 Index</t>
  </si>
  <si>
    <t>BBG008CFPZ19 Index</t>
  </si>
  <si>
    <t>BBG008CFPZ37 Index</t>
  </si>
  <si>
    <t>BBG008CFPZ55 Index</t>
  </si>
  <si>
    <t>BBG008CFPZ73 Index</t>
  </si>
  <si>
    <t>BBG008CFPZ91 Index</t>
  </si>
  <si>
    <t>BBG008CFPZC7 Index</t>
  </si>
  <si>
    <t>BBG008CFPZF4 Index</t>
  </si>
  <si>
    <t>BBG008CFPZH2 Index</t>
  </si>
  <si>
    <t>BBG008CFPZK8 Index</t>
  </si>
  <si>
    <t>BBG008CFPZM6 Index</t>
  </si>
  <si>
    <t>BBG008CFPZP3 Index</t>
  </si>
  <si>
    <t>BBG008CFPZR1 Index</t>
  </si>
  <si>
    <t>BBG008CFPZT9 Index</t>
  </si>
  <si>
    <t>BBG008CFPZW5 Index</t>
  </si>
  <si>
    <t>BBG008CFPZY3 Index</t>
  </si>
  <si>
    <t>BBG008CFQ006 Index</t>
  </si>
  <si>
    <t>BBG008CFQ024 Index</t>
  </si>
  <si>
    <t>BBG008CFQ042 Index</t>
  </si>
  <si>
    <t>BBG008CFQ060 Index</t>
  </si>
  <si>
    <t>BBG008CFQ088 Index</t>
  </si>
  <si>
    <t>BBG008CFQ0B4 Index</t>
  </si>
  <si>
    <t>BBG008CFQ0D2 Index</t>
  </si>
  <si>
    <t>BBG008CFQ0G9 Index</t>
  </si>
  <si>
    <t>BBG008CFQ0J6 Index</t>
  </si>
  <si>
    <t>BBG008CFQ0L3 Index</t>
  </si>
  <si>
    <t>BBG008CFQ0N1 Index</t>
  </si>
  <si>
    <t>BBG008CFQ0Q8 Index</t>
  </si>
  <si>
    <t>BBG008CFQ0S6 Index</t>
  </si>
  <si>
    <t>BBG008CFQ0V2 Index</t>
  </si>
  <si>
    <t>BBG008CFQ0X0 Index</t>
  </si>
  <si>
    <t>BBG008CFQ0Z8 Index</t>
  </si>
  <si>
    <t>BBG008CFQ113 Index</t>
  </si>
  <si>
    <t>BBG008CFQ140 Index</t>
  </si>
  <si>
    <t>BBG008CFQ168 Index</t>
  </si>
  <si>
    <t>BBG008CFQ186 Index</t>
  </si>
  <si>
    <t>BBG008CFQ1B2 Index</t>
  </si>
  <si>
    <t>BBG008CFQ1D0 Index</t>
  </si>
  <si>
    <t>BBG008CFQ1G7 Index</t>
  </si>
  <si>
    <t>BBG008CFQ1J4 Index</t>
  </si>
  <si>
    <t>BBG008CFQ1L1 Index</t>
  </si>
  <si>
    <t>BBG0099SCC09 Index</t>
  </si>
  <si>
    <t>BBG008CFQ1N9 Index</t>
  </si>
  <si>
    <t>BBG008CFQ1Q6 Index</t>
  </si>
  <si>
    <t>BBG008CFQ1S4 Index</t>
  </si>
  <si>
    <t>BBG009T65W45 Index</t>
  </si>
  <si>
    <t>BBG008CFQ1V0 Index</t>
  </si>
  <si>
    <t>BBG008CFQ1X8 Index</t>
  </si>
  <si>
    <t>BBG008CFQ1Z6 Index</t>
  </si>
  <si>
    <t>BBG008CFQ211 Index</t>
  </si>
  <si>
    <t>BBG008CFQ239 Index</t>
  </si>
  <si>
    <t>BBG008CFQ257 Index</t>
  </si>
  <si>
    <t>BBG008CFQ275 Index</t>
  </si>
  <si>
    <t>BBG008CFQ293 Index</t>
  </si>
  <si>
    <t>BBG008CFQ2C9 Index</t>
  </si>
  <si>
    <t>BBG008CFQ2F6 Index</t>
  </si>
  <si>
    <t>BBG008CFQ2H4 Index</t>
  </si>
  <si>
    <t>BBG008CFQ2K0 Index</t>
  </si>
  <si>
    <t>BBG008CFQ2M8 Index</t>
  </si>
  <si>
    <t>BBG008CFQ2P5 Index</t>
  </si>
  <si>
    <t>BBG008CFQ2R3 Index</t>
  </si>
  <si>
    <t>BBG008CFQ2T1 Index</t>
  </si>
  <si>
    <t>BBG008CFQ2W7 Index</t>
  </si>
  <si>
    <t>BBG008CFQ2Y5 Index</t>
  </si>
  <si>
    <t>BBG008CFQ300 Index</t>
  </si>
  <si>
    <t>BBG008CFQ328 Index</t>
  </si>
  <si>
    <t>BBG008CFQ346 Index</t>
  </si>
  <si>
    <t>BBG008CFQ364 Index</t>
  </si>
  <si>
    <t>BBG008CFQ382 Index</t>
  </si>
  <si>
    <t>BBG008CFQ3B8 Index</t>
  </si>
  <si>
    <t>BBG008CFQ3D6 Index</t>
  </si>
  <si>
    <t>BBG008CFQ3G3 Index</t>
  </si>
  <si>
    <t>BBG008CFQ3J0 Index</t>
  </si>
  <si>
    <t>BBG008CFQ3L7 Index</t>
  </si>
  <si>
    <t>BBG008CFQ3N5 Index</t>
  </si>
  <si>
    <t>BBG008CFQ3Q2 Index</t>
  </si>
  <si>
    <t>BBG008CFQ3S0 Index</t>
  </si>
  <si>
    <t>BBG008CFQ3V6 Index</t>
  </si>
  <si>
    <t>BBG008CFQ3X4 Index</t>
  </si>
  <si>
    <t>BBG008CFQ3Z2 Index</t>
  </si>
  <si>
    <t>BBG008CFQ417 Index</t>
  </si>
  <si>
    <t>BBG008CFQ435 Index</t>
  </si>
  <si>
    <t>BBG008CFQ453 Index</t>
  </si>
  <si>
    <t>BBG008CFQ471 Index</t>
  </si>
  <si>
    <t>BBG008CFQ499 Index</t>
  </si>
  <si>
    <t>BBG008CFQ4D4 Index</t>
  </si>
  <si>
    <t>BBG008CFQ4G1 Index</t>
  </si>
  <si>
    <t>BBG008CFQ4J8 Index</t>
  </si>
  <si>
    <t>BBG008CFQ4L5 Index</t>
  </si>
  <si>
    <t>BBG008CFQ4N3 Index</t>
  </si>
  <si>
    <t>BBG008CFQ4Q0 Index</t>
  </si>
  <si>
    <t>BBG008CFQ4S8 Index</t>
  </si>
  <si>
    <t>BBG008CFQ4V4 Index</t>
  </si>
  <si>
    <t>BBG008CFQ4X2 Index</t>
  </si>
  <si>
    <t>BBG008CFQ4Z0 Index</t>
  </si>
  <si>
    <t>BBG008CFQ514 Index</t>
  </si>
  <si>
    <t>BBG008CFQ532 Index</t>
  </si>
  <si>
    <t>BBG008CFQ550 Index</t>
  </si>
  <si>
    <t>BBG008CFQ578 Index</t>
  </si>
  <si>
    <t>BBG008CFQ596 Index</t>
  </si>
  <si>
    <t>BBG008CFQ5C2 Index</t>
  </si>
  <si>
    <t>BBG008CFQ5F9 Index</t>
  </si>
  <si>
    <t>BBG008CFQ5H7 Index</t>
  </si>
  <si>
    <t>BBG008CFQ5K3 Index</t>
  </si>
  <si>
    <t>BBG008CFQ5M1 Index</t>
  </si>
  <si>
    <t>BBG008CFQ5P8 Index</t>
  </si>
  <si>
    <t>BBG008CFQ5R6 Index</t>
  </si>
  <si>
    <t>BBG008CFQ5T4 Index</t>
  </si>
  <si>
    <t>BBG008CFQ5W0 Index</t>
  </si>
  <si>
    <t>BBG008CFQ5Y8 Index</t>
  </si>
  <si>
    <t>BBG008CFQ603 Index</t>
  </si>
  <si>
    <t>BBG008CFQ621 Index</t>
  </si>
  <si>
    <t>BBG008CFQ649 Index</t>
  </si>
  <si>
    <t>BBG008CFQ667 Index</t>
  </si>
  <si>
    <t>BBG008CFQ685 Index</t>
  </si>
  <si>
    <t>BBG008CFQ6B1 Index</t>
  </si>
  <si>
    <t>BBG008CFQ6D9 Index</t>
  </si>
  <si>
    <t>BBG008CFQ6G6 Index</t>
  </si>
  <si>
    <t>BBG008CFQ6J3 Index</t>
  </si>
  <si>
    <t>BBG008CFQ6L0 Index</t>
  </si>
  <si>
    <t>BBG008CFQ6N8 Index</t>
  </si>
  <si>
    <t>BBG008CFQ6Q5 Index</t>
  </si>
  <si>
    <t>BBG008CFQ6S3 Index</t>
  </si>
  <si>
    <t>BBG0099SCC27 Index</t>
  </si>
  <si>
    <t>BBG008CFQ6V9 Index</t>
  </si>
  <si>
    <t>BBG008CFQ6X7 Index</t>
  </si>
  <si>
    <t>BBG008CFQ6Z5 Index</t>
  </si>
  <si>
    <t>BBG009T65W63 Index</t>
  </si>
  <si>
    <t>BBG008CFQ710 Index</t>
  </si>
  <si>
    <t>BBG008CFQ738 Index</t>
  </si>
  <si>
    <t>BBG008CFQ756 Index</t>
  </si>
  <si>
    <t>BBG008CFQ774 Index</t>
  </si>
  <si>
    <t>BBG008CFQ792 Index</t>
  </si>
  <si>
    <t>BBG008CFQ7C8 Index</t>
  </si>
  <si>
    <t>BBG008CFQ7F5 Index</t>
  </si>
  <si>
    <t>BBG008CFQ7H3 Index</t>
  </si>
  <si>
    <t>BBG008CFQ7L8 Index</t>
  </si>
  <si>
    <t>BBG008CFQ7N6 Index</t>
  </si>
  <si>
    <t>BBG008CFQ7Q3 Index</t>
  </si>
  <si>
    <t>BBG008CFQ7S1 Index</t>
  </si>
  <si>
    <t>BBG008CFQ7V7 Index</t>
  </si>
  <si>
    <t>BBG008CFQ7X5 Index</t>
  </si>
  <si>
    <t>BBG008CFQ7Z3 Index</t>
  </si>
  <si>
    <t>BBG008CFQ818 Index</t>
  </si>
  <si>
    <t>BBG008CFQ836 Index</t>
  </si>
  <si>
    <t>BBG008CFQ854 Index</t>
  </si>
  <si>
    <t>BBG008CFQ872 Index</t>
  </si>
  <si>
    <t>BBG008CFQ890 Index</t>
  </si>
  <si>
    <t>BBG008CFQ8C6 Index</t>
  </si>
  <si>
    <t>BBG008CFQ8F3 Index</t>
  </si>
  <si>
    <t>BBG008CFQ8H1 Index</t>
  </si>
  <si>
    <t>BBG008CFQ8K7 Index</t>
  </si>
  <si>
    <t>BBG008CFQ8M5 Index</t>
  </si>
  <si>
    <t>BBG008CFQ8P2 Index</t>
  </si>
  <si>
    <t>BBG0099SCC45 Index</t>
  </si>
  <si>
    <t>BBG0080JJHL9 Index</t>
  </si>
  <si>
    <t>BBG0099SCC63 Index</t>
  </si>
  <si>
    <t>BBG0080JJHN7 Index</t>
  </si>
  <si>
    <t>BBG009RYXJN3 Index</t>
  </si>
  <si>
    <t>BBG009RYXJQ0 Index</t>
  </si>
  <si>
    <t>BBG009RYXJS8 Index</t>
  </si>
  <si>
    <t>BBG009RYXJV4 Index</t>
  </si>
  <si>
    <t>BBG009RYXJX2 Index</t>
  </si>
  <si>
    <t>BBG009RYXJZ0 Index</t>
  </si>
  <si>
    <t>BBG009RYXK14 Index</t>
  </si>
  <si>
    <t>BBG009RYXK32 Index</t>
  </si>
  <si>
    <t>BBG009RYXK69 Index</t>
  </si>
  <si>
    <t>BBG009RYXK87 Index</t>
  </si>
  <si>
    <t>BBG009RYXKB3 Index</t>
  </si>
  <si>
    <t>BBG009RYXKD1 Index</t>
  </si>
  <si>
    <t>BBG009RYXKG8 Index</t>
  </si>
  <si>
    <t>BBG009RYXKJ5 Index</t>
  </si>
  <si>
    <t>BBG009RYXKL2 Index</t>
  </si>
  <si>
    <t>BBG009RYXKN0 Index</t>
  </si>
  <si>
    <t>BBG009RYXKQ7 Index</t>
  </si>
  <si>
    <t>BBG009RYXKS5 Index</t>
  </si>
  <si>
    <t>BBG009RYXKV1 Index</t>
  </si>
  <si>
    <t>BBG009RYXKX9 Index</t>
  </si>
  <si>
    <t>BBG009RYXKZ7 Index</t>
  </si>
  <si>
    <t>BBG009RYXL12 Index</t>
  </si>
  <si>
    <t>BBG009RYXL30 Index</t>
  </si>
  <si>
    <t>BBG009RYXL58 Index</t>
  </si>
  <si>
    <t>BBG009RYXL76 Index</t>
  </si>
  <si>
    <t>BBG009RYXL94 Index</t>
  </si>
  <si>
    <t>BBG009RYXLC0 Index</t>
  </si>
  <si>
    <t>BBG009RYXLF7 Index</t>
  </si>
  <si>
    <t>BBG009RYXLH5 Index</t>
  </si>
  <si>
    <t>BBG009RYXLK1 Index</t>
  </si>
  <si>
    <t>BBG009RYXLM9 Index</t>
  </si>
  <si>
    <t>BBG009RYXLP6 Index</t>
  </si>
  <si>
    <t>BBG009RYXLR4 Index</t>
  </si>
  <si>
    <t>BBG009RYXLT2 Index</t>
  </si>
  <si>
    <t>BBG009RYXLW8 Index</t>
  </si>
  <si>
    <t>BBG009RYXLY6 Index</t>
  </si>
  <si>
    <t>BBG009RYXM01 Index</t>
  </si>
  <si>
    <t>BBG009RYXM29 Index</t>
  </si>
  <si>
    <t>BBG009RYXM47 Index</t>
  </si>
  <si>
    <t>BBG009RYXM65 Index</t>
  </si>
  <si>
    <t>BBG009RYXM83 Index</t>
  </si>
  <si>
    <t>BBG009RYXMB9 Index</t>
  </si>
  <si>
    <t>BBG009RYXMD7 Index</t>
  </si>
  <si>
    <t>BBG009RYXMG4 Index</t>
  </si>
  <si>
    <t>BBG009RYXMJ1 Index</t>
  </si>
  <si>
    <t>BBG009RYXML8 Index</t>
  </si>
  <si>
    <t>BBG009RYXMN6 Index</t>
  </si>
  <si>
    <t>BBG009RYXMQ3 Index</t>
  </si>
  <si>
    <t>BBG009RYXMS1 Index</t>
  </si>
  <si>
    <t>BBG009RYXMV7 Index</t>
  </si>
  <si>
    <t>BBG009RYXMX5 Index</t>
  </si>
  <si>
    <t>BBG009RYXMZ3 Index</t>
  </si>
  <si>
    <t>BBG009RYXN18 Index</t>
  </si>
  <si>
    <t>BBG009RYXN36 Index</t>
  </si>
  <si>
    <t>BBG009RYXN54 Index</t>
  </si>
  <si>
    <t>BBG009RYXN72 Index</t>
  </si>
  <si>
    <t>BBG009RYXN90 Index</t>
  </si>
  <si>
    <t>BBG009RYXND5 Index</t>
  </si>
  <si>
    <t>BBG009RYXNG2 Index</t>
  </si>
  <si>
    <t>BBG009RYXNJ9 Index</t>
  </si>
  <si>
    <t>BBG009RYXNL6 Index</t>
  </si>
  <si>
    <t>BBG009RYXNN4 Index</t>
  </si>
  <si>
    <t>BBG009RYXNQ1 Index</t>
  </si>
  <si>
    <t>BBG009RYXNS9 Index</t>
  </si>
  <si>
    <t>BBG009RYXNV5 Index</t>
  </si>
  <si>
    <t>BBG009RYXNX3 Index</t>
  </si>
  <si>
    <t>BBG009RYXNZ1 Index</t>
  </si>
  <si>
    <t>BBG009RYXP13 Index</t>
  </si>
  <si>
    <t>BBG009RYXP31 Index</t>
  </si>
  <si>
    <t>BBG009RYXP59 Index</t>
  </si>
  <si>
    <t>BBG009RYXP77 Index</t>
  </si>
  <si>
    <t>BBG009RYXP95 Index</t>
  </si>
  <si>
    <t>BBG009RYXPC1 Index</t>
  </si>
  <si>
    <t>BBG009RYXPF8 Index</t>
  </si>
  <si>
    <t>BBG009RYXPH6 Index</t>
  </si>
  <si>
    <t>BBG009RYXPK2 Index</t>
  </si>
  <si>
    <t>BBG009RYXPM0 Index</t>
  </si>
  <si>
    <t>BBG009RYXPP7 Index</t>
  </si>
  <si>
    <t>BBG009RYXPR5 Index</t>
  </si>
  <si>
    <t>BBG009RYXPT3 Index</t>
  </si>
  <si>
    <t>BBG009RYXPW9 Index</t>
  </si>
  <si>
    <t>BBG009RYXPY7 Index</t>
  </si>
  <si>
    <t>BBG009RYXQ02 Index</t>
  </si>
  <si>
    <t>BBG009RYXQ20 Index</t>
  </si>
  <si>
    <t>BBG009RYXQ48 Index</t>
  </si>
  <si>
    <t>BBG009RYXQ66 Index</t>
  </si>
  <si>
    <t>BBG009RYXQ84 Index</t>
  </si>
  <si>
    <t>BBG009RYXQB0 Index</t>
  </si>
  <si>
    <t>BBG009RYXQD8 Index</t>
  </si>
  <si>
    <t>BBG009RYXQG5 Index</t>
  </si>
  <si>
    <t>BBG009RYXQJ2 Index</t>
  </si>
  <si>
    <t>BBG009RYXQL9 Index</t>
  </si>
  <si>
    <t>BBG009RYXQN7 Index</t>
  </si>
  <si>
    <t>BBG009RYXQQ4 Index</t>
  </si>
  <si>
    <t>BBG009RYXQS2 Index</t>
  </si>
  <si>
    <t>BBG009RYXQV8 Index</t>
  </si>
  <si>
    <t>BBG009RYXQX6 Index</t>
  </si>
  <si>
    <t>BBG009RYXQZ4 Index</t>
  </si>
  <si>
    <t>BBG009RYXR19 Index</t>
  </si>
  <si>
    <t>BBG009RYXR37 Index</t>
  </si>
  <si>
    <t>BBG009RYXR55 Index</t>
  </si>
  <si>
    <t>BBG009RYXR73 Index</t>
  </si>
  <si>
    <t>BBG009RYXR91 Index</t>
  </si>
  <si>
    <t>BBG009RYXRC7 Index</t>
  </si>
  <si>
    <t>BBG009RYXRF4 Index</t>
  </si>
  <si>
    <t>BBG009RYXRH2 Index</t>
  </si>
  <si>
    <t>BBG009RYXRK8 Index</t>
  </si>
  <si>
    <t>BBG009RYXRN5 Index</t>
  </si>
  <si>
    <t>BBG009RYXRQ2 Index</t>
  </si>
  <si>
    <t>BBG009RYXRS0 Index</t>
  </si>
  <si>
    <t>BBG009RYXRV6 Index</t>
  </si>
  <si>
    <t>BBG009RYXRX4 Index</t>
  </si>
  <si>
    <t>BBG009RYXRZ2 Index</t>
  </si>
  <si>
    <t>BBG009RYXS17 Index</t>
  </si>
  <si>
    <t>BBG009RYXS35 Index</t>
  </si>
  <si>
    <t>BBG009RYXS53 Index</t>
  </si>
  <si>
    <t>BBG009RYXS71 Index</t>
  </si>
  <si>
    <t>BBG009RYXS99 Index</t>
  </si>
  <si>
    <t>BBG009RYXSC5 Index</t>
  </si>
  <si>
    <t>BBG009RYXSF2 Index</t>
  </si>
  <si>
    <t>BBG009RYXSH0 Index</t>
  </si>
  <si>
    <t>BBG009RYXSK6 Index</t>
  </si>
  <si>
    <t>BBG009RYXSM4 Index</t>
  </si>
  <si>
    <t>BBG009RYXSP1 Index</t>
  </si>
  <si>
    <t>BBG009RYXSR9 Index</t>
  </si>
  <si>
    <t>BBG009RYXST7 Index</t>
  </si>
  <si>
    <t>BBG009RYXSW3 Index</t>
  </si>
  <si>
    <t>BBG009RYXSY1 Index</t>
  </si>
  <si>
    <t>BBG009RYXT06 Index</t>
  </si>
  <si>
    <t>BBG009RYXT24 Index</t>
  </si>
  <si>
    <t>BBG009RYXT42 Index</t>
  </si>
  <si>
    <t>BBG009RYXT60 Index</t>
  </si>
  <si>
    <t>BBG009RYXT88 Index</t>
  </si>
  <si>
    <t>BBG009RYXTB4 Index</t>
  </si>
  <si>
    <t>BBG009RYXTD2 Index</t>
  </si>
  <si>
    <t>BBG009RYXTG9 Index</t>
  </si>
  <si>
    <t>BBG009RYXTJ6 Index</t>
  </si>
  <si>
    <t>BBG009RYXTL3 Index</t>
  </si>
  <si>
    <t>BBG009RYXTN1 Index</t>
  </si>
  <si>
    <t>BBG009RYXTQ8 Index</t>
  </si>
  <si>
    <t>BBG009RYXTS6 Index</t>
  </si>
  <si>
    <t>BBG009RYXTV2 Index</t>
  </si>
  <si>
    <t>BBG009RYXTX0 Index</t>
  </si>
  <si>
    <t>BBG009RYXTZ8 Index</t>
  </si>
  <si>
    <t>BBG009RYXV10 Index</t>
  </si>
  <si>
    <t>BBG009RYXV38 Index</t>
  </si>
  <si>
    <t>BBG009RYXV56 Index</t>
  </si>
  <si>
    <t>BBG009RYXV74 Index</t>
  </si>
  <si>
    <t>BBG009RYXV92 Index</t>
  </si>
  <si>
    <t>BBG009RYXVC8 Index</t>
  </si>
  <si>
    <t>BBG009RYXVF5 Index</t>
  </si>
  <si>
    <t>BBG009RYXVH3 Index</t>
  </si>
  <si>
    <t>BBG009RYXVK9 Index</t>
  </si>
  <si>
    <t>BBG009RYXVM7 Index</t>
  </si>
  <si>
    <t>BBG009RYXVP4 Index</t>
  </si>
  <si>
    <t>BBG009RYXVR2 Index</t>
  </si>
  <si>
    <t>BBG009RYXVV7 Index</t>
  </si>
  <si>
    <t>BBG009RYXVX5 Index</t>
  </si>
  <si>
    <t>BBG009RYXVZ3 Index</t>
  </si>
  <si>
    <t>BBG009RYXW18 Index</t>
  </si>
  <si>
    <t>BBG009RYXW36 Index</t>
  </si>
  <si>
    <t>BBG009RYXW54 Index</t>
  </si>
  <si>
    <t>BBG009RYXW72 Index</t>
  </si>
  <si>
    <t>BBG009RYXW90 Index</t>
  </si>
  <si>
    <t>BBG009RYXWC6 Index</t>
  </si>
  <si>
    <t>BBG009RYXWF3 Index</t>
  </si>
  <si>
    <t>BBG009RYXWH1 Index</t>
  </si>
  <si>
    <t>BBG009RYXWK7 Index</t>
  </si>
  <si>
    <t>BBG009RYXWM5 Index</t>
  </si>
  <si>
    <t>BBG009RYXWP2 Index</t>
  </si>
  <si>
    <t>BBG009RYXWR0 Index</t>
  </si>
  <si>
    <t>BBG009RYXWT8 Index</t>
  </si>
  <si>
    <t>BBG009RYXWW4 Index</t>
  </si>
  <si>
    <t>BBG009RYXWY2 Index</t>
  </si>
  <si>
    <t>BBG009RYXX07 Index</t>
  </si>
  <si>
    <t>BBG009RYXX25 Index</t>
  </si>
  <si>
    <t>BBG009RYXX43 Index</t>
  </si>
  <si>
    <t>BBG009RYXX61 Index</t>
  </si>
  <si>
    <t>BBG009RYXX89 Index</t>
  </si>
  <si>
    <t>BBG009RYXXB5 Index</t>
  </si>
  <si>
    <t>BBG009RYXXD3 Index</t>
  </si>
  <si>
    <t>BBG009RYXXG0 Index</t>
  </si>
  <si>
    <t>BBG009RYXXJ7 Index</t>
  </si>
  <si>
    <t>BBG009RYXXL4 Index</t>
  </si>
  <si>
    <t>BBG009RYXXN2 Index</t>
  </si>
  <si>
    <t>BBG009RYXXQ9 Index</t>
  </si>
  <si>
    <t>BBG009RYXXS7 Index</t>
  </si>
  <si>
    <t>BBG009RYXXV3 Index</t>
  </si>
  <si>
    <t>BBG009RYXXX1 Index</t>
  </si>
  <si>
    <t>BBG009RYXXZ9 Index</t>
  </si>
  <si>
    <t>BBG009RYXY14 Index</t>
  </si>
  <si>
    <t>BBG009RYXY32 Index</t>
  </si>
  <si>
    <t>BBG009H60HB8 Index</t>
  </si>
  <si>
    <t>BBG009H60HD6 Index</t>
  </si>
  <si>
    <t>BBG009H60HG3 Index</t>
  </si>
  <si>
    <t>BBG009H60HJ0 Index</t>
  </si>
  <si>
    <t>BBG009H60HL7 Index</t>
  </si>
  <si>
    <t>BBG009H60HN5 Index</t>
  </si>
  <si>
    <t>BBG009H60HR1 Index</t>
  </si>
  <si>
    <t>BBG009H60HT9 Index</t>
  </si>
  <si>
    <t>BBG009H60HW5 Index</t>
  </si>
  <si>
    <t>BBG009H60HY3 Index</t>
  </si>
  <si>
    <t>BBG009H60J06 Index</t>
  </si>
  <si>
    <t>BBG009H60J24 Index</t>
  </si>
  <si>
    <t>BBG009H60J42 Index</t>
  </si>
  <si>
    <t>BBG009H60J60 Index</t>
  </si>
  <si>
    <t>BBG009H60J88 Index</t>
  </si>
  <si>
    <t>BBG009H60JB4 Index</t>
  </si>
  <si>
    <t>BBG009H60JD2 Index</t>
  </si>
  <si>
    <t>BBG009H60JG9 Index</t>
  </si>
  <si>
    <t>BBG009H60JJ6 Index</t>
  </si>
  <si>
    <t>BBG009H60JL3 Index</t>
  </si>
  <si>
    <t>BBG009H60JN1 Index</t>
  </si>
  <si>
    <t>BBG009H60JQ8 Index</t>
  </si>
  <si>
    <t>BBG009H60JS6 Index</t>
  </si>
  <si>
    <t>BBG009H60JV2 Index</t>
  </si>
  <si>
    <t>BBG009H60JX0 Index</t>
  </si>
  <si>
    <t>BBG009H60JZ8 Index</t>
  </si>
  <si>
    <t>BBG009H60K12 Index</t>
  </si>
  <si>
    <t>BBG009H60K30 Index</t>
  </si>
  <si>
    <t>BBG009H60K58 Index</t>
  </si>
  <si>
    <t>BBG009H60K76 Index</t>
  </si>
  <si>
    <t>BBG009H60K94 Index</t>
  </si>
  <si>
    <t>BBG009H60KC0 Index</t>
  </si>
  <si>
    <t>BBG009H60KF7 Index</t>
  </si>
  <si>
    <t>BBG009H60KH5 Index</t>
  </si>
  <si>
    <t>BBG009H60KK1 Index</t>
  </si>
  <si>
    <t>BBG009H60KM9 Index</t>
  </si>
  <si>
    <t>BBG009H60KP6 Index</t>
  </si>
  <si>
    <t>BBG009H60KR4 Index</t>
  </si>
  <si>
    <t>BBG009H60KT2 Index</t>
  </si>
  <si>
    <t>BBG009H60KW8 Index</t>
  </si>
  <si>
    <t>BBG009H60KY6 Index</t>
  </si>
  <si>
    <t>BBG009H60L01 Index</t>
  </si>
  <si>
    <t>BBG009H60L29 Index</t>
  </si>
  <si>
    <t>BBG009H60L47 Index</t>
  </si>
  <si>
    <t>BBG009H60L65 Index</t>
  </si>
  <si>
    <t>BBG009H60L83 Index</t>
  </si>
  <si>
    <t>BBG009H60LB9 Index</t>
  </si>
  <si>
    <t>BBG009H60LD7 Index</t>
  </si>
  <si>
    <t>BBG009H60LG4 Index</t>
  </si>
  <si>
    <t>BBG009H60LJ1 Index</t>
  </si>
  <si>
    <t>BBG009H60LL8 Index</t>
  </si>
  <si>
    <t>BBG009H60LN6 Index</t>
  </si>
  <si>
    <t>BBG009H60LQ3 Index</t>
  </si>
  <si>
    <t>BBG009H60LS1 Index</t>
  </si>
  <si>
    <t>BBG009H60LV7 Index</t>
  </si>
  <si>
    <t>BBG009H60LY4 Index</t>
  </si>
  <si>
    <t>BBG009H60M09 Index</t>
  </si>
  <si>
    <t>BBG009H60M27 Index</t>
  </si>
  <si>
    <t>BBG009H60M45 Index</t>
  </si>
  <si>
    <t>BBG009H60M63 Index</t>
  </si>
  <si>
    <t>BBG009H60M81 Index</t>
  </si>
  <si>
    <t>BBG009H60MB7 Index</t>
  </si>
  <si>
    <t>BBG009H60MD5 Index</t>
  </si>
  <si>
    <t>BBG009H60MG2 Index</t>
  </si>
  <si>
    <t>BBG009H60MJ9 Index</t>
  </si>
  <si>
    <t>BBG009H60ML6 Index</t>
  </si>
  <si>
    <t>BBG009H60MN4 Index</t>
  </si>
  <si>
    <t>BBG009H60MQ1 Index</t>
  </si>
  <si>
    <t>BBG009H60MS9 Index</t>
  </si>
  <si>
    <t>BBG009H60MV5 Index</t>
  </si>
  <si>
    <t>BBG009H60MX3 Index</t>
  </si>
  <si>
    <t>BBG009H60MZ1 Index</t>
  </si>
  <si>
    <t>BBG009H60N16 Index</t>
  </si>
  <si>
    <t>BBG009H60N34 Index</t>
  </si>
  <si>
    <t>BBG009H60N52 Index</t>
  </si>
  <si>
    <t>BBG009H60N70 Index</t>
  </si>
  <si>
    <t>BBG009H60N98 Index</t>
  </si>
  <si>
    <t>BBG009H60NC4 Index</t>
  </si>
  <si>
    <t>BBG009H60NF1 Index</t>
  </si>
  <si>
    <t>BBG009H60NH9 Index</t>
  </si>
  <si>
    <t>BBG009H60NK5 Index</t>
  </si>
  <si>
    <t>BBG009H60NM3 Index</t>
  </si>
  <si>
    <t>BBG009H60NP0 Index</t>
  </si>
  <si>
    <t>BBG009H60NR8 Index</t>
  </si>
  <si>
    <t>BBG009H60NT6 Index</t>
  </si>
  <si>
    <t>BBG009H60NW2 Index</t>
  </si>
  <si>
    <t>BBG009H60NY0 Index</t>
  </si>
  <si>
    <t>BBG009H60P02 Index</t>
  </si>
  <si>
    <t>BBG009H60P20 Index</t>
  </si>
  <si>
    <t>BBG009H60P48 Index</t>
  </si>
  <si>
    <t>BBG009H60P66 Index</t>
  </si>
  <si>
    <t>BBG009H60P84 Index</t>
  </si>
  <si>
    <t>BBG009H60PB0 Index</t>
  </si>
  <si>
    <t>BBG009H60PD8 Index</t>
  </si>
  <si>
    <t>BBG009H60PG5 Index</t>
  </si>
  <si>
    <t>BBG009H60PJ2 Index</t>
  </si>
  <si>
    <t>BBG009H60PL9 Index</t>
  </si>
  <si>
    <t>BBG009H60PN7 Index</t>
  </si>
  <si>
    <t>BBG009H60PQ4 Index</t>
  </si>
  <si>
    <t>BBG009H60PS2 Index</t>
  </si>
  <si>
    <t>BBG009H60PV8 Index</t>
  </si>
  <si>
    <t>BBG009H60PX6 Index</t>
  </si>
  <si>
    <t>BBG009H60PZ4 Index</t>
  </si>
  <si>
    <t>BBG009H60Q19 Index</t>
  </si>
  <si>
    <t>BBG009H60Q37 Index</t>
  </si>
  <si>
    <t>BBG009H60Q64 Index</t>
  </si>
  <si>
    <t>BBG009H60Q82 Index</t>
  </si>
  <si>
    <t>BBG009H60QB8 Index</t>
  </si>
  <si>
    <t>BBG009H60QD6 Index</t>
  </si>
  <si>
    <t>BBG009H60QG3 Index</t>
  </si>
  <si>
    <t>BBG009H60QJ0 Index</t>
  </si>
  <si>
    <t>BBG009H60QL7 Index</t>
  </si>
  <si>
    <t>BBG009H60QN5 Index</t>
  </si>
  <si>
    <t>BBG009H60QQ2 Index</t>
  </si>
  <si>
    <t>BBG009H60QS0 Index</t>
  </si>
  <si>
    <t>BBG009H60QV6 Index</t>
  </si>
  <si>
    <t>BBG009H60QX4 Index</t>
  </si>
  <si>
    <t>BBG009H60QZ2 Index</t>
  </si>
  <si>
    <t>BBG009H60R17 Index</t>
  </si>
  <si>
    <t>BBG009H60R35 Index</t>
  </si>
  <si>
    <t>BBG009H60R53 Index</t>
  </si>
  <si>
    <t>BBG009H60R71 Index</t>
  </si>
  <si>
    <t>BBG009H60R99 Index</t>
  </si>
  <si>
    <t>BBG009H60RC5 Index</t>
  </si>
  <si>
    <t>BBG009H60RF2 Index</t>
  </si>
  <si>
    <t>BBG009H60RH0 Index</t>
  </si>
  <si>
    <t>BBG009H60RK6 Index</t>
  </si>
  <si>
    <t>BBG009H60RM4 Index</t>
  </si>
  <si>
    <t>BBG009H60RP1 Index</t>
  </si>
  <si>
    <t>BBG009H60RR9 Index</t>
  </si>
  <si>
    <t>BBG009H60RT7 Index</t>
  </si>
  <si>
    <t>BBG009H60RW3 Index</t>
  </si>
  <si>
    <t>BBG009H60RY1 Index</t>
  </si>
  <si>
    <t>BBG009H60S06 Index</t>
  </si>
  <si>
    <t>BBG009H60S24 Index</t>
  </si>
  <si>
    <t>BBG009H60S42 Index</t>
  </si>
  <si>
    <t>BBG009H60S60 Index</t>
  </si>
  <si>
    <t>BBG009H60S88 Index</t>
  </si>
  <si>
    <t>BBG009H60SB4 Index</t>
  </si>
  <si>
    <t>BBG009H60SD2 Index</t>
  </si>
  <si>
    <t>BBG009H60SG9 Index</t>
  </si>
  <si>
    <t>BBG009H60SJ6 Index</t>
  </si>
  <si>
    <t>BBG009H60SL3 Index</t>
  </si>
  <si>
    <t>BBG009H60SN1 Index</t>
  </si>
  <si>
    <t>BBG009H60SQ8 Index</t>
  </si>
  <si>
    <t>BBG009H60SS6 Index</t>
  </si>
  <si>
    <t>BBG009H60SV2 Index</t>
  </si>
  <si>
    <t>BBG009H60SX0 Index</t>
  </si>
  <si>
    <t>BBG009H60SZ8 Index</t>
  </si>
  <si>
    <t>BBG009H60T13 Index</t>
  </si>
  <si>
    <t>BBG009H60T31 Index</t>
  </si>
  <si>
    <t>BBG009H60T59 Index</t>
  </si>
  <si>
    <t>BBG009H60T77 Index</t>
  </si>
  <si>
    <t>BBG009H60T95 Index</t>
  </si>
  <si>
    <t>BBG009H60TD0 Index</t>
  </si>
  <si>
    <t>BBG009H60TG7 Index</t>
  </si>
  <si>
    <t>BBG009H60TJ4 Index</t>
  </si>
  <si>
    <t>BBG009H60TL1 Index</t>
  </si>
  <si>
    <t>BBG009H60TN9 Index</t>
  </si>
  <si>
    <t>BBG009H60TQ6 Index</t>
  </si>
  <si>
    <t>BBG009H60TS4 Index</t>
  </si>
  <si>
    <t>BBG009H60TV0 Index</t>
  </si>
  <si>
    <t>BBG009H60TX8 Index</t>
  </si>
  <si>
    <t>BBG009H60TZ6 Index</t>
  </si>
  <si>
    <t>BBG009H60V18 Index</t>
  </si>
  <si>
    <t>BBG009H60V36 Index</t>
  </si>
  <si>
    <t>BBG009H60V54 Index</t>
  </si>
  <si>
    <t>BBG009H60V72 Index</t>
  </si>
  <si>
    <t>BBG009H60V90 Index</t>
  </si>
  <si>
    <t>BBG009H60VC6 Index</t>
  </si>
  <si>
    <t>BBG009H60VF3 Index</t>
  </si>
  <si>
    <t>BBG009H60VH1 Index</t>
  </si>
  <si>
    <t>BBG009H60VK7 Index</t>
  </si>
  <si>
    <t>BBG009H60VM5 Index</t>
  </si>
  <si>
    <t>BBG009H60VP2 Index</t>
  </si>
  <si>
    <t>BBG009H60VR0 Index</t>
  </si>
  <si>
    <t>BBG00B5ZQ2Z1 Index</t>
  </si>
  <si>
    <t>BBG00B5ZQ316 Index</t>
  </si>
  <si>
    <t>BBG00B5ZQ334 Index</t>
  </si>
  <si>
    <t>BBG00B5ZQ361 Index</t>
  </si>
  <si>
    <t>BBG00B5ZQ389 Index</t>
  </si>
  <si>
    <t>BBG00B5ZQ3B5 Index</t>
  </si>
  <si>
    <t>BBG00B5ZQ3D3 Index</t>
  </si>
  <si>
    <t>BBG00B5ZQ3G0 Index</t>
  </si>
  <si>
    <t>BBG00B5ZQ3J7 Index</t>
  </si>
  <si>
    <t>BBG00B5ZQ3L4 Index</t>
  </si>
  <si>
    <t>BBG00B5ZQ3N2 Index</t>
  </si>
  <si>
    <t>BBG00B5ZQ3Q9 Index</t>
  </si>
  <si>
    <t>BBG00B5ZQ3S7 Index</t>
  </si>
  <si>
    <t>BBG00B5ZQ3V3 Index</t>
  </si>
  <si>
    <t>BBG00B5ZQ3X1 Index</t>
  </si>
  <si>
    <t>BBG00B5ZQ3Z9 Index</t>
  </si>
  <si>
    <t>BBG00B5ZQ414 Index</t>
  </si>
  <si>
    <t>BBG00B5ZQ432 Index</t>
  </si>
  <si>
    <t>BBG00B5ZQ450 Index</t>
  </si>
  <si>
    <t>BBG00B5ZQ478 Index</t>
  </si>
  <si>
    <t>BBG00B5ZQ496 Index</t>
  </si>
  <si>
    <t>BBG00B5ZQ4C2 Index</t>
  </si>
  <si>
    <t>BBG00B5ZQ4F9 Index</t>
  </si>
  <si>
    <t>BBG00B5ZQ4H7 Index</t>
  </si>
  <si>
    <t>BBG00B5ZQ4K3 Index</t>
  </si>
  <si>
    <t>BBG00B5ZQ4M1 Index</t>
  </si>
  <si>
    <t>BBG00B5ZQ4P8 Index</t>
  </si>
  <si>
    <t>BBG00B5ZQ4R6 Index</t>
  </si>
  <si>
    <t>BBG00B5ZQ4T4 Index</t>
  </si>
  <si>
    <t>BBG00B5ZQ4W0 Index</t>
  </si>
  <si>
    <t>BBG00B5ZQ4Y8 Index</t>
  </si>
  <si>
    <t>BBG00B5ZQ502 Index</t>
  </si>
  <si>
    <t>BBG00B5ZQ520 Index</t>
  </si>
  <si>
    <t>BBG00B5ZQ548 Index</t>
  </si>
  <si>
    <t>BBG00B5ZQ566 Index</t>
  </si>
  <si>
    <t>BBG00B5ZQ584 Index</t>
  </si>
  <si>
    <t>BBG00B5ZQ5B0 Index</t>
  </si>
  <si>
    <t>BBG00B5ZQ5D8 Index</t>
  </si>
  <si>
    <t>BBG00B5ZQ5G5 Index</t>
  </si>
  <si>
    <t>BBG00B5ZQ5J2 Index</t>
  </si>
  <si>
    <t>BBG00B5ZQ5L9 Index</t>
  </si>
  <si>
    <t>BBG00B5ZQ5N7 Index</t>
  </si>
  <si>
    <t>BBG00B5ZQ5Q4 Index</t>
  </si>
  <si>
    <t>BBG00B5ZQ5S2 Index</t>
  </si>
  <si>
    <t>BBG00B5ZQ5V8 Index</t>
  </si>
  <si>
    <t>BBG00B5ZQ5X6 Index</t>
  </si>
  <si>
    <t>BBG00B5ZQ5Z4 Index</t>
  </si>
  <si>
    <t>BBG00B5ZQ619 Index</t>
  </si>
  <si>
    <t>BBG00B5ZQ637 Index</t>
  </si>
  <si>
    <t>BBG00B5ZQ655 Index</t>
  </si>
  <si>
    <t>BBG00B5ZQ673 Index</t>
  </si>
  <si>
    <t>BBG00B5ZQ691 Index</t>
  </si>
  <si>
    <t>BBG00B5ZQ6D6 Index</t>
  </si>
  <si>
    <t>BBG00B5ZQ6G3 Index</t>
  </si>
  <si>
    <t>BBG00B5ZQ6J0 Index</t>
  </si>
  <si>
    <t>BBG00B5ZQ6L7 Index</t>
  </si>
  <si>
    <t>BBG00B5ZQ6N5 Index</t>
  </si>
  <si>
    <t>BBG00B5ZQ6Q2 Index</t>
  </si>
  <si>
    <t>BBG00B5ZQ6S0 Index</t>
  </si>
  <si>
    <t>BBG00B5ZQ6V6 Index</t>
  </si>
  <si>
    <t>BBG00B5ZQ6X4 Index</t>
  </si>
  <si>
    <t>BBG00B5ZQ6Z2 Index</t>
  </si>
  <si>
    <t>BBG00B5ZQ717 Index</t>
  </si>
  <si>
    <t>BBG00B5ZQ735 Index</t>
  </si>
  <si>
    <t>BBG00B5ZQ753 Index</t>
  </si>
  <si>
    <t>BBG00B5ZQ771 Index</t>
  </si>
  <si>
    <t>BBG00B5ZQ799 Index</t>
  </si>
  <si>
    <t>BBG00B5ZQ7C5 Index</t>
  </si>
  <si>
    <t>BBG00B5ZQ7F2 Index</t>
  </si>
  <si>
    <t>BBG00B5ZQ7H0 Index</t>
  </si>
  <si>
    <t>BBG00B5ZQ7K6 Index</t>
  </si>
  <si>
    <t>BBG00B5ZQ7M4 Index</t>
  </si>
  <si>
    <t>BBG00B5ZQ7P1 Index</t>
  </si>
  <si>
    <t>BBG00B5ZQ7R9 Index</t>
  </si>
  <si>
    <t>BBG00B5ZQ7T7 Index</t>
  </si>
  <si>
    <t>BBG00B5ZQ7W3 Index</t>
  </si>
  <si>
    <t>BBG00B5ZQ7Y1 Index</t>
  </si>
  <si>
    <t>BBG00B5ZQ806 Index</t>
  </si>
  <si>
    <t>BBG00B5ZQ824 Index</t>
  </si>
  <si>
    <t>BBG00B5ZQ842 Index</t>
  </si>
  <si>
    <t>BBG00B5ZQ860 Index</t>
  </si>
  <si>
    <t>BBG00B5ZQ888 Index</t>
  </si>
  <si>
    <t>BBG00B5ZQ8B4 Index</t>
  </si>
  <si>
    <t>BBG00B5ZQ8D2 Index</t>
  </si>
  <si>
    <t>BBG00B5ZQ8G9 Index</t>
  </si>
  <si>
    <t>BBG00B5ZQ8J6 Index</t>
  </si>
  <si>
    <t>BBG00B5ZQ8L3 Index</t>
  </si>
  <si>
    <t>BBG00B5ZQ8N1 Index</t>
  </si>
  <si>
    <t>BBG00B5ZQ8Q8 Index</t>
  </si>
  <si>
    <t>BBG00B5ZQ8S6 Index</t>
  </si>
  <si>
    <t>BBG00B5ZQ8V2 Index</t>
  </si>
  <si>
    <t>BBG00B5ZQ8X0 Index</t>
  </si>
  <si>
    <t>BBG00B5ZQ8Z8 Index</t>
  </si>
  <si>
    <t>BBG00B5ZQ913 Index</t>
  </si>
  <si>
    <t>BBG00B5ZQ931 Index</t>
  </si>
  <si>
    <t>BBG00B5ZQ959 Index</t>
  </si>
  <si>
    <t>BBG00B2P8QD7 Index</t>
  </si>
  <si>
    <t>BBG00B2P8QG4 Index</t>
  </si>
  <si>
    <t>BBG00B2P8QJ1 Index</t>
  </si>
  <si>
    <t>BBG00B2P8QL8 Index</t>
  </si>
  <si>
    <t>BBG00B2P8QN6 Index</t>
  </si>
  <si>
    <t>BBG00B2P8QQ3 Index</t>
  </si>
  <si>
    <t>BBG00B2P8QS1 Index</t>
  </si>
  <si>
    <t>BBG00B59RD93 Index</t>
  </si>
  <si>
    <t>BBG00B2P8QV7 Index</t>
  </si>
  <si>
    <t>BBG00B59RDC9 Index</t>
  </si>
  <si>
    <t>BBG00B2P8QX5 Index</t>
  </si>
  <si>
    <t>BBG00B2P8QZ3 Index</t>
  </si>
  <si>
    <t>BBG00B2P8R18 Index</t>
  </si>
  <si>
    <t>BBG00B2P8R36 Index</t>
  </si>
  <si>
    <t>BBG00B5ZQ977 Index</t>
  </si>
  <si>
    <t>BBG00B5ZQ995 Index</t>
  </si>
  <si>
    <t>BBG00B5ZQ9C1 Index</t>
  </si>
  <si>
    <t>BBG00B5ZQ9F8 Index</t>
  </si>
  <si>
    <t>BBG00B5ZQ9H6 Index</t>
  </si>
  <si>
    <t>BBG00B5ZQ9K2 Index</t>
  </si>
  <si>
    <t>BBG00B5ZQ9N9 Index</t>
  </si>
  <si>
    <t>BBG00B5ZQ9Q6 Index</t>
  </si>
  <si>
    <t>BBG00B5ZQ9S4 Index</t>
  </si>
  <si>
    <t>BBG00B5ZQ9V0 Index</t>
  </si>
  <si>
    <t>BBG00B5ZQ9X8 Index</t>
  </si>
  <si>
    <t>BBG00B5ZQ9Z6 Index</t>
  </si>
  <si>
    <t>BBG00B5ZQB18 Index</t>
  </si>
  <si>
    <t>BBG00B5ZQB36 Index</t>
  </si>
  <si>
    <t>BBG00B5ZQB54 Index</t>
  </si>
  <si>
    <t>BBG00B5ZQB72 Index</t>
  </si>
  <si>
    <t>BBG00B2P8R54 Index</t>
  </si>
  <si>
    <t>BBG00B2P8R72 Index</t>
  </si>
  <si>
    <t>BBG00B2P8R90 Index</t>
  </si>
  <si>
    <t>BBG00B2P8RC6 Index</t>
  </si>
  <si>
    <t>BBG00B2P8RF3 Index</t>
  </si>
  <si>
    <t>BBG00B2P8RH1 Index</t>
  </si>
  <si>
    <t>BBG00B2P8RK7 Index</t>
  </si>
  <si>
    <t>BBG00B59RDF6 Index</t>
  </si>
  <si>
    <t>BBG00B2P8RM5 Index</t>
  </si>
  <si>
    <t>BBG00B59RDH4 Index</t>
  </si>
  <si>
    <t>BBG00B2P8RP2 Index</t>
  </si>
  <si>
    <t>BBG00B2P8RR0 Index</t>
  </si>
  <si>
    <t>BBG00B2P8RT8 Index</t>
  </si>
  <si>
    <t>BBG00B2P8RW4 Index</t>
  </si>
  <si>
    <t>BBG00B22KL09 Index</t>
  </si>
  <si>
    <t>BBG00B22KL27 Index</t>
  </si>
  <si>
    <t>BBG00B22KL45 Index</t>
  </si>
  <si>
    <t>BBG00B22KL63 Index</t>
  </si>
  <si>
    <t>BBG00B22KL81 Index</t>
  </si>
  <si>
    <t>BBG00B22KLB7 Index</t>
  </si>
  <si>
    <t>BBG00B22KLD5 Index</t>
  </si>
  <si>
    <t>BBG00B22KLG2 Index</t>
  </si>
  <si>
    <t>BBG00B22KLJ9 Index</t>
  </si>
  <si>
    <t>BBG00B22KLL6 Index</t>
  </si>
  <si>
    <t>BBG00B22KLN4 Index</t>
  </si>
  <si>
    <t>BBG00B22KLQ1 Index</t>
  </si>
  <si>
    <t>BBG00B22KLS9 Index</t>
  </si>
  <si>
    <t>BBG00B22KLV5 Index</t>
  </si>
  <si>
    <t>BBG00B22KLX3 Index</t>
  </si>
  <si>
    <t>BBG00B22KLZ1 Index</t>
  </si>
  <si>
    <t>BBG00B22KM16 Index</t>
  </si>
  <si>
    <t>BBG00B22KM34 Index</t>
  </si>
  <si>
    <t>BBG00B22KM52 Index</t>
  </si>
  <si>
    <t>BBG00B22KM70 Index</t>
  </si>
  <si>
    <t>BBG00B22KM98 Index</t>
  </si>
  <si>
    <t>BBG00B22KMC4 Index</t>
  </si>
  <si>
    <t>BBG00B22KMF1 Index</t>
  </si>
  <si>
    <t>BBG00B22KMH9 Index</t>
  </si>
  <si>
    <t>BBG00B22KMK5 Index</t>
  </si>
  <si>
    <t>BBG00B22KMM3 Index</t>
  </si>
  <si>
    <t>BBG00B22KMP0 Index</t>
  </si>
  <si>
    <t>BBG00B22KMR8 Index</t>
  </si>
  <si>
    <t>BBG00B22KMT6 Index</t>
  </si>
  <si>
    <t>BBG00B22KMW2 Index</t>
  </si>
  <si>
    <t>BBG00B22KMY0 Index</t>
  </si>
  <si>
    <t>BBG00B22KN05 Index</t>
  </si>
  <si>
    <t>BBG00B22KN23 Index</t>
  </si>
  <si>
    <t>BBG00B22KN41 Index</t>
  </si>
  <si>
    <t>BBG00B22KN69 Index</t>
  </si>
  <si>
    <t>BBG00B22KN87 Index</t>
  </si>
  <si>
    <t>BBG00B22KNB3 Index</t>
  </si>
  <si>
    <t>BBG00B22KND1 Index</t>
  </si>
  <si>
    <t>BBG00B22KNG8 Index</t>
  </si>
  <si>
    <t>BBG00B22KNJ5 Index</t>
  </si>
  <si>
    <t>BBG00B22KNM1 Index</t>
  </si>
  <si>
    <t>BBG00B22KNP8 Index</t>
  </si>
  <si>
    <t>BBG00B22KNR6 Index</t>
  </si>
  <si>
    <t>BBG00B22KNT4 Index</t>
  </si>
  <si>
    <t>BBG00B22KNW0 Index</t>
  </si>
  <si>
    <t>BBG00B22KNY8 Index</t>
  </si>
  <si>
    <t>BBG00B22KP00 Index</t>
  </si>
  <si>
    <t>BBG00B22KP28 Index</t>
  </si>
  <si>
    <t>BBG00B22KP46 Index</t>
  </si>
  <si>
    <t>BBG00B22KP64 Index</t>
  </si>
  <si>
    <t>BBG00B22KP82 Index</t>
  </si>
  <si>
    <t>BBG00B22KPB8 Index</t>
  </si>
  <si>
    <t>BBG00B22KPD6 Index</t>
  </si>
  <si>
    <t>BBG00B22KPG3 Index</t>
  </si>
  <si>
    <t>BBG00B22KPJ0 Index</t>
  </si>
  <si>
    <t>BBG00B22KPL7 Index</t>
  </si>
  <si>
    <t>BBG00B22KPN5 Index</t>
  </si>
  <si>
    <t>BBG00B22KPQ2 Index</t>
  </si>
  <si>
    <t>BBG00B22KPS0 Index</t>
  </si>
  <si>
    <t>BBG00B22KPV6 Index</t>
  </si>
  <si>
    <t>BBG00B22KPX4 Index</t>
  </si>
  <si>
    <t>BBG00B22KPZ2 Index</t>
  </si>
  <si>
    <t>BBG00B22KQ17 Index</t>
  </si>
  <si>
    <t>BBG00B22KQ35 Index</t>
  </si>
  <si>
    <t>BBG00B22KQ53 Index</t>
  </si>
  <si>
    <t>BBG00B22KQ71 Index</t>
  </si>
  <si>
    <t>BBG00B22KQ99 Index</t>
  </si>
  <si>
    <t>BBG00B22KQC5 Index</t>
  </si>
  <si>
    <t>BBG00B22KQF2 Index</t>
  </si>
  <si>
    <t>BBG00B22KQH0 Index</t>
  </si>
  <si>
    <t>BBG00B22KQK6 Index</t>
  </si>
  <si>
    <t>BBG00B22KQM4 Index</t>
  </si>
  <si>
    <t>BBG00B22KQP1 Index</t>
  </si>
  <si>
    <t>BBG00B22KQR9 Index</t>
  </si>
  <si>
    <t>BBG00B22KQT7 Index</t>
  </si>
  <si>
    <t>BBG00B22KQW3 Index</t>
  </si>
  <si>
    <t>BBG00B22KQY1 Index</t>
  </si>
  <si>
    <t>BBG00B22KR06 Index</t>
  </si>
  <si>
    <t>BBG00B22KR24 Index</t>
  </si>
  <si>
    <t>BBG00B22KR42 Index</t>
  </si>
  <si>
    <t>BBG00B22KR60 Index</t>
  </si>
  <si>
    <t>BBG00B22KR88 Index</t>
  </si>
  <si>
    <t>BBG00B22KRB4 Index</t>
  </si>
  <si>
    <t>BBG00B22KRD2 Index</t>
  </si>
  <si>
    <t>BBG00B22KRG9 Index</t>
  </si>
  <si>
    <t>BBG00B22KRJ6 Index</t>
  </si>
  <si>
    <t>BBG00B22KRL3 Index</t>
  </si>
  <si>
    <t>BBG00B22KRN1 Index</t>
  </si>
  <si>
    <t>BBG00B22KRQ8 Index</t>
  </si>
  <si>
    <t>BBG00B22KRS6 Index</t>
  </si>
  <si>
    <t>BBG00B22KRW1 Index</t>
  </si>
  <si>
    <t>BBG00B22KRY9 Index</t>
  </si>
  <si>
    <t>BBG00B22KS04 Index</t>
  </si>
  <si>
    <t>BBG00B22KS22 Index</t>
  </si>
  <si>
    <t>BBG00B22KS40 Index</t>
  </si>
  <si>
    <t>BBG00B22KS68 Index</t>
  </si>
  <si>
    <t>BBG00B22KS86 Index</t>
  </si>
  <si>
    <t>BBG00B22KSB2 Index</t>
  </si>
  <si>
    <t>BBG00B22KSD0 Index</t>
  </si>
  <si>
    <t>BBG00B22KSG7 Index</t>
  </si>
  <si>
    <t>BBG00B22KSJ4 Index</t>
  </si>
  <si>
    <t>BBG00B22KSL1 Index</t>
  </si>
  <si>
    <t>BBG00B22KSN9 Index</t>
  </si>
  <si>
    <t>BBG00B22KSQ6 Index</t>
  </si>
  <si>
    <t>BBG00B22KSS4 Index</t>
  </si>
  <si>
    <t>BBG00B22KSV0 Index</t>
  </si>
  <si>
    <t>BBG00B22KSX8 Index</t>
  </si>
  <si>
    <t>BBG00B22KSZ6 Index</t>
  </si>
  <si>
    <t>BBG00B22KT11 Index</t>
  </si>
  <si>
    <t>BBG00B22KT39 Index</t>
  </si>
  <si>
    <t>BBG00B22KT57 Index</t>
  </si>
  <si>
    <t>BBG00B22KT75 Index</t>
  </si>
  <si>
    <t>BBG00B22KT93 Index</t>
  </si>
  <si>
    <t>BBG00B22KTC9 Index</t>
  </si>
  <si>
    <t>BBG00B22KTF6 Index</t>
  </si>
  <si>
    <t>BBG00B22KTH4 Index</t>
  </si>
  <si>
    <t>BBG00B22KTK0 Index</t>
  </si>
  <si>
    <t>BBG00B22KTM8 Index</t>
  </si>
  <si>
    <t>BBG00B22KTP5 Index</t>
  </si>
  <si>
    <t>BBG00B22KTR3 Index</t>
  </si>
  <si>
    <t>BBG00B22KTT1 Index</t>
  </si>
  <si>
    <t>BBG00B22KTW7 Index</t>
  </si>
  <si>
    <t>BBG00B22KTY5 Index</t>
  </si>
  <si>
    <t>BBG00B22KV07 Index</t>
  </si>
  <si>
    <t>BBG00B22KV25 Index</t>
  </si>
  <si>
    <t>BBG00B22KV43 Index</t>
  </si>
  <si>
    <t>BBG00B22KV61 Index</t>
  </si>
  <si>
    <t>BBG00B22KV89 Index</t>
  </si>
  <si>
    <t>BBG00B22KVB5 Index</t>
  </si>
  <si>
    <t>BBG00B22KVD3 Index</t>
  </si>
  <si>
    <t>BBG00B22KVG0 Index</t>
  </si>
  <si>
    <t>BBG00B22KVJ7 Index</t>
  </si>
  <si>
    <t>BBG00B22KVL4 Index</t>
  </si>
  <si>
    <t>BBG00B22KVN2 Index</t>
  </si>
  <si>
    <t>BBG00B22KVQ9 Index</t>
  </si>
  <si>
    <t>BBG00B22KVS7 Index</t>
  </si>
  <si>
    <t>BBG00B22KVV3 Index</t>
  </si>
  <si>
    <t>BBG00B22KVX1 Index</t>
  </si>
  <si>
    <t>BBG00B22KVZ9 Index</t>
  </si>
  <si>
    <t>BBG00B22KW23 Index</t>
  </si>
  <si>
    <t>BBG00B22KW41 Index</t>
  </si>
  <si>
    <t>BBG00B22KW69 Index</t>
  </si>
  <si>
    <t>BBG00B22KW87 Index</t>
  </si>
  <si>
    <t>BBG00B22KWB3 Index</t>
  </si>
  <si>
    <t>BBG00B22KWD1 Index</t>
  </si>
  <si>
    <t>BBG00B22KWG8 Index</t>
  </si>
  <si>
    <t>expirey</t>
  </si>
  <si>
    <t>BBG008P38LZ5 Index</t>
  </si>
  <si>
    <t>BBG008P38M10 Index</t>
  </si>
  <si>
    <t>BBG008P38M38 Index</t>
  </si>
  <si>
    <t>BBG008P38M56 Index</t>
  </si>
  <si>
    <t>BBG008P38M74 Index</t>
  </si>
  <si>
    <t>BBG008P38M92 Index</t>
  </si>
  <si>
    <t>BBG008P38MC8 Index</t>
  </si>
  <si>
    <t>BBG008P38MF5 Index</t>
  </si>
  <si>
    <t>BBG008P38MH3 Index</t>
  </si>
  <si>
    <t>BBG008P38MK9 Index</t>
  </si>
  <si>
    <t>BBG008P38MM7 Index</t>
  </si>
  <si>
    <t>BBG009K82HT9 Index</t>
  </si>
  <si>
    <t>BBG008P38MP4 Index</t>
  </si>
  <si>
    <t>BBG009K82HW5 Index</t>
  </si>
  <si>
    <t>BBG009K82HY3 Index</t>
  </si>
  <si>
    <t>BBG008P38MR2 Index</t>
  </si>
  <si>
    <t>BBG009K82J06 Index</t>
  </si>
  <si>
    <t>BBG008P38MT0 Index</t>
  </si>
  <si>
    <t>BBG008P38MW6 Index</t>
  </si>
  <si>
    <t>BBG009K82J24 Index</t>
  </si>
  <si>
    <t>BBG008P38MY4 Index</t>
  </si>
  <si>
    <t>BBG009K82J42 Index</t>
  </si>
  <si>
    <t>BBG009K82J60 Index</t>
  </si>
  <si>
    <t>BBG008P38N09 Index</t>
  </si>
  <si>
    <t>BBG009K82J88 Index</t>
  </si>
  <si>
    <t>BBG008P38N27 Index</t>
  </si>
  <si>
    <t>BBG008P38N45 Index</t>
  </si>
  <si>
    <t>BBG009K82JB4 Index</t>
  </si>
  <si>
    <t>BBG008P38N63 Index</t>
  </si>
  <si>
    <t>BBG009K82JD2 Index</t>
  </si>
  <si>
    <t>BBG009K82JG9 Index</t>
  </si>
  <si>
    <t>BBG008P38N81 Index</t>
  </si>
  <si>
    <t>BBG009K82JJ6 Index</t>
  </si>
  <si>
    <t>BBG008P38NB7 Index</t>
  </si>
  <si>
    <t>BBG008P38ND5 Index</t>
  </si>
  <si>
    <t>BBG009K82JL3 Index</t>
  </si>
  <si>
    <t>BBG008P38NG2 Index</t>
  </si>
  <si>
    <t>BBG009K82JN1 Index</t>
  </si>
  <si>
    <t>BBG009K82JQ8 Index</t>
  </si>
  <si>
    <t>BBG008P38NJ9 Index</t>
  </si>
  <si>
    <t>BBG009K82JS6 Index</t>
  </si>
  <si>
    <t>BBG008P38NL6 Index</t>
  </si>
  <si>
    <t>BBG008P38NN4 Index</t>
  </si>
  <si>
    <t>BBG009K82JV2 Index</t>
  </si>
  <si>
    <t>BBG008P38NQ1 Index</t>
  </si>
  <si>
    <t>BBG009K82JX0 Index</t>
  </si>
  <si>
    <t>BBG009K82JZ8 Index</t>
  </si>
  <si>
    <t>BBG008P38NT8 Index</t>
  </si>
  <si>
    <t>BBG009K82K12 Index</t>
  </si>
  <si>
    <t>BBG008P38NW4 Index</t>
  </si>
  <si>
    <t>BBG008P38NY2 Index</t>
  </si>
  <si>
    <t>BBG009K82K30 Index</t>
  </si>
  <si>
    <t>BBG008P38P04 Index</t>
  </si>
  <si>
    <t>BBG009K82K58 Index</t>
  </si>
  <si>
    <t>BBG009K82K76 Index</t>
  </si>
  <si>
    <t>BBG008P38P22 Index</t>
  </si>
  <si>
    <t>BBG009K82K94 Index</t>
  </si>
  <si>
    <t>BBG008P38P40 Index</t>
  </si>
  <si>
    <t>BBG008P38P68 Index</t>
  </si>
  <si>
    <t>BBG009K82KC0 Index</t>
  </si>
  <si>
    <t>BBG008P38P86 Index</t>
  </si>
  <si>
    <t>BBG009K82KF7 Index</t>
  </si>
  <si>
    <t>BBG009K82KH5 Index</t>
  </si>
  <si>
    <t>BBG008P38PB2 Index</t>
  </si>
  <si>
    <t>BBG009K82KK1 Index</t>
  </si>
  <si>
    <t>BBG008P38PD0 Index</t>
  </si>
  <si>
    <t>BBG008P38PG7 Index</t>
  </si>
  <si>
    <t>BBG009K82KM9 Index</t>
  </si>
  <si>
    <t>BBG008P38PJ4 Index</t>
  </si>
  <si>
    <t>BBG009K82KP6 Index</t>
  </si>
  <si>
    <t>BBG009K82KR4 Index</t>
  </si>
  <si>
    <t>BBG008P38PL1 Index</t>
  </si>
  <si>
    <t>BBG009K82KT2 Index</t>
  </si>
  <si>
    <t>BBG008P38PN9 Index</t>
  </si>
  <si>
    <t>BBG008P38PQ6 Index</t>
  </si>
  <si>
    <t>BBG009K82KW8 Index</t>
  </si>
  <si>
    <t>BBG008P38PS4 Index</t>
  </si>
  <si>
    <t>BBG009K82KY6 Index</t>
  </si>
  <si>
    <t>BBG009K82L01 Index</t>
  </si>
  <si>
    <t>BBG008P38PV0 Index</t>
  </si>
  <si>
    <t>BBG009K82L29 Index</t>
  </si>
  <si>
    <t>BBG008P38PX8 Index</t>
  </si>
  <si>
    <t>BBG008P38PZ6 Index</t>
  </si>
  <si>
    <t>BBG009K82L47 Index</t>
  </si>
  <si>
    <t>BBG008P38Q11 Index</t>
  </si>
  <si>
    <t>BBG009K82L65 Index</t>
  </si>
  <si>
    <t>BBG009K82L83 Index</t>
  </si>
  <si>
    <t>BBG008P38Q39 Index</t>
  </si>
  <si>
    <t>BBG009K82LB9 Index</t>
  </si>
  <si>
    <t>BBG008P38Q57 Index</t>
  </si>
  <si>
    <t>BBG008P38Q75 Index</t>
  </si>
  <si>
    <t>BBG009K82LD7 Index</t>
  </si>
  <si>
    <t>BBG008P38Q93 Index</t>
  </si>
  <si>
    <t>BBG009K82LG4 Index</t>
  </si>
  <si>
    <t>BBG009K82LJ1 Index</t>
  </si>
  <si>
    <t>BBG008P38QC9 Index</t>
  </si>
  <si>
    <t>BBG009K82LL8 Index</t>
  </si>
  <si>
    <t>BBG008P38QF6 Index</t>
  </si>
  <si>
    <t>BBG008P38QH4 Index</t>
  </si>
  <si>
    <t>BBG009K82LN6 Index</t>
  </si>
  <si>
    <t>BBG008P38QK0 Index</t>
  </si>
  <si>
    <t>BBG009K82LQ3 Index</t>
  </si>
  <si>
    <t>BBG009BPFSZ6 Index</t>
  </si>
  <si>
    <t>BBG008P38QM8 Index</t>
  </si>
  <si>
    <t>BBG009BPFT11 Index</t>
  </si>
  <si>
    <t>BBG008P38QP5 Index</t>
  </si>
  <si>
    <t>BBG008P38QR3 Index</t>
  </si>
  <si>
    <t>BBG009BPFT39 Index</t>
  </si>
  <si>
    <t>BBG008P38QT1 Index</t>
  </si>
  <si>
    <t>BBG009BPFT57 Index</t>
  </si>
  <si>
    <t>BBG009BPFT75 Index</t>
  </si>
  <si>
    <t>BBG008P38QW7 Index</t>
  </si>
  <si>
    <t>BBG009BPFT93 Index</t>
  </si>
  <si>
    <t>BBG008P38QY5 Index</t>
  </si>
  <si>
    <t>BBG008P38R00 Index</t>
  </si>
  <si>
    <t>BBG009BPFTC9 Index</t>
  </si>
  <si>
    <t>BBG008P38R28 Index</t>
  </si>
  <si>
    <t>BBG009BPFTF6 Index</t>
  </si>
  <si>
    <t>BBG009BPFTH4 Index</t>
  </si>
  <si>
    <t>BBG008P38R46 Index</t>
  </si>
  <si>
    <t>BBG009BPFTK0 Index</t>
  </si>
  <si>
    <t>BBG008P38R64 Index</t>
  </si>
  <si>
    <t>BBG008P38R82 Index</t>
  </si>
  <si>
    <t>BBG009BPFTM8 Index</t>
  </si>
  <si>
    <t>BBG008P38RB8 Index</t>
  </si>
  <si>
    <t>BBG009BPFTP5 Index</t>
  </si>
  <si>
    <t>BBG009BPFTR3 Index</t>
  </si>
  <si>
    <t>BBG008P38RD6 Index</t>
  </si>
  <si>
    <t>BBG009BPFTV8 Index</t>
  </si>
  <si>
    <t>BBG008P38RG3 Index</t>
  </si>
  <si>
    <t>BBG008P38RJ0 Index</t>
  </si>
  <si>
    <t>BBG009BPFTX6 Index</t>
  </si>
  <si>
    <t>BBG008P38RL7 Index</t>
  </si>
  <si>
    <t>BBG009BPFTZ4 Index</t>
  </si>
  <si>
    <t>BBG009BPFV16 Index</t>
  </si>
  <si>
    <t>BBG008P38RN5 Index</t>
  </si>
  <si>
    <t>BBG009BPFV34 Index</t>
  </si>
  <si>
    <t>BBG008P38RQ2 Index</t>
  </si>
  <si>
    <t>BBG008P38RS0 Index</t>
  </si>
  <si>
    <t>BBG009BPFV52 Index</t>
  </si>
  <si>
    <t>BBG008P38RV6 Index</t>
  </si>
  <si>
    <t>BBG009BPFV70 Index</t>
  </si>
  <si>
    <t>BBG009BPFV98 Index</t>
  </si>
  <si>
    <t>BBG008P38RX4 Index</t>
  </si>
  <si>
    <t>BBG009BPFVC4 Index</t>
  </si>
  <si>
    <t>BBG008P38S08 Index</t>
  </si>
  <si>
    <t>BBG008P38S26 Index</t>
  </si>
  <si>
    <t>BBG009BPFVF1 Index</t>
  </si>
  <si>
    <t>BBG008P38S44 Index</t>
  </si>
  <si>
    <t>BBG009BPFVH9 Index</t>
  </si>
  <si>
    <t>BBG009BPFVK5 Index</t>
  </si>
  <si>
    <t>BBG008P38S62 Index</t>
  </si>
  <si>
    <t>BBG009BPFVM3 Index</t>
  </si>
  <si>
    <t>BBG008P38S80 Index</t>
  </si>
  <si>
    <t>BBG008P38SB6 Index</t>
  </si>
  <si>
    <t>BBG009K82LS1 Index</t>
  </si>
  <si>
    <t>BBG008P38SD4 Index</t>
  </si>
  <si>
    <t>BBG009K82LV7 Index</t>
  </si>
  <si>
    <t>BBG009K82LX5 Index</t>
  </si>
  <si>
    <t>BBG008P38SG1 Index</t>
  </si>
  <si>
    <t>BBG009K82LZ3 Index</t>
  </si>
  <si>
    <t>BBG008P38SJ8 Index</t>
  </si>
  <si>
    <t>BBG008P38SL5 Index</t>
  </si>
  <si>
    <t>BBG008P38SN3 Index</t>
  </si>
  <si>
    <t>BBG009LDT9R8 Index</t>
  </si>
  <si>
    <t>BBG009LDT9T6 Index</t>
  </si>
  <si>
    <t>BBG0080JJH57 Index</t>
  </si>
  <si>
    <t>BBG008P38SQ0 Index</t>
  </si>
  <si>
    <t>BBG008P38SS8 Index</t>
  </si>
  <si>
    <t>BBG008P38SV4 Index</t>
  </si>
  <si>
    <t>BBG008P38SX2 Index</t>
  </si>
  <si>
    <t>BBG008P38SZ0 Index</t>
  </si>
  <si>
    <t>BBG008P38T15 Index</t>
  </si>
  <si>
    <t>BBG008P38T33 Index</t>
  </si>
  <si>
    <t>BBG008P38T51 Index</t>
  </si>
  <si>
    <t>BBG008P38T79 Index</t>
  </si>
  <si>
    <t>BBG008P38T97 Index</t>
  </si>
  <si>
    <t>BBG008P38TC3 Index</t>
  </si>
  <si>
    <t>BBG009K82M27 Index</t>
  </si>
  <si>
    <t>BBG008P38TF0 Index</t>
  </si>
  <si>
    <t>BBG009K82M45 Index</t>
  </si>
  <si>
    <t>BBG009K82M63 Index</t>
  </si>
  <si>
    <t>BBG008P38TH8 Index</t>
  </si>
  <si>
    <t>BBG009K82M81 Index</t>
  </si>
  <si>
    <t>BBG008P38TK4 Index</t>
  </si>
  <si>
    <t>BBG008P38TM2 Index</t>
  </si>
  <si>
    <t>BBG009K82MB7 Index</t>
  </si>
  <si>
    <t>BBG008P38TP9 Index</t>
  </si>
  <si>
    <t>BBG009K82MD5 Index</t>
  </si>
  <si>
    <t>BBG009K82MG2 Index</t>
  </si>
  <si>
    <t>BBG008P38TR7 Index</t>
  </si>
  <si>
    <t>BBG009K82MJ9 Index</t>
  </si>
  <si>
    <t>BBG008P38TT5 Index</t>
  </si>
  <si>
    <t>BBG008P38TW1 Index</t>
  </si>
  <si>
    <t>BBG009K82ML6 Index</t>
  </si>
  <si>
    <t>BBG008P38TY9 Index</t>
  </si>
  <si>
    <t>BBG009K82MN4 Index</t>
  </si>
  <si>
    <t>BBG009K82MQ1 Index</t>
  </si>
  <si>
    <t>BBG008P38V01 Index</t>
  </si>
  <si>
    <t>BBG009K82MS9 Index</t>
  </si>
  <si>
    <t>BBG008P38V29 Index</t>
  </si>
  <si>
    <t>BBG008P38V47 Index</t>
  </si>
  <si>
    <t>BBG009K82MV5 Index</t>
  </si>
  <si>
    <t>BBG008P38V65 Index</t>
  </si>
  <si>
    <t>BBG009K82MX3 Index</t>
  </si>
  <si>
    <t>BBG009K82MZ1 Index</t>
  </si>
  <si>
    <t>BBG008P38V83 Index</t>
  </si>
  <si>
    <t>BBG009K82N16 Index</t>
  </si>
  <si>
    <t>BBG008P38VB9 Index</t>
  </si>
  <si>
    <t>BBG008P38VD7 Index</t>
  </si>
  <si>
    <t>BBG009K82N34 Index</t>
  </si>
  <si>
    <t>BBG008P38VG4 Index</t>
  </si>
  <si>
    <t>BBG009K82N52 Index</t>
  </si>
  <si>
    <t>BBG009K82N70 Index</t>
  </si>
  <si>
    <t>BBG008P38VJ1 Index</t>
  </si>
  <si>
    <t>BBG009K82N98 Index</t>
  </si>
  <si>
    <t>BBG008P38VL8 Index</t>
  </si>
  <si>
    <t>BBG008P38VN6 Index</t>
  </si>
  <si>
    <t>BBG009K82NC4 Index</t>
  </si>
  <si>
    <t>BBG008P38VQ3 Index</t>
  </si>
  <si>
    <t>BBG009K82NF1 Index</t>
  </si>
  <si>
    <t>BBG009K82NH9 Index</t>
  </si>
  <si>
    <t>BBG008P38VS1 Index</t>
  </si>
  <si>
    <t>BBG009K82NK5 Index</t>
  </si>
  <si>
    <t>BBG008P38VV7 Index</t>
  </si>
  <si>
    <t>BBG008P38VX5 Index</t>
  </si>
  <si>
    <t>BBG009K82NM3 Index</t>
  </si>
  <si>
    <t>BBG008P38VZ3 Index</t>
  </si>
  <si>
    <t>BBG009K82NP0 Index</t>
  </si>
  <si>
    <t>BBG009K82NR8 Index</t>
  </si>
  <si>
    <t>BBG008P38W18 Index</t>
  </si>
  <si>
    <t>BBG009K82NT6 Index</t>
  </si>
  <si>
    <t>BBG008P38W36 Index</t>
  </si>
  <si>
    <t>BBG008P38W54 Index</t>
  </si>
  <si>
    <t>BBG009K82NW2 Index</t>
  </si>
  <si>
    <t>BBG008P38W81 Index</t>
  </si>
  <si>
    <t>BBG009K82NY0 Index</t>
  </si>
  <si>
    <t>BBG009K82P02 Index</t>
  </si>
  <si>
    <t>BBG008P38WB7 Index</t>
  </si>
  <si>
    <t>BBG009K82P20 Index</t>
  </si>
  <si>
    <t>BBG008P38WD5 Index</t>
  </si>
  <si>
    <t>BBG008P38WG2 Index</t>
  </si>
  <si>
    <t>BBG009K82P48 Index</t>
  </si>
  <si>
    <t>BBG008P38WJ9 Index</t>
  </si>
  <si>
    <t>BBG009K82P66 Index</t>
  </si>
  <si>
    <t>BBG009K82P84 Index</t>
  </si>
  <si>
    <t>BBG008P38WL6 Index</t>
  </si>
  <si>
    <t>BBG009K82PB0 Index</t>
  </si>
  <si>
    <t>BBG008P38WN4 Index</t>
  </si>
  <si>
    <t>BBG008P38WQ1 Index</t>
  </si>
  <si>
    <t>BBG009K82PD8 Index</t>
  </si>
  <si>
    <t>BBG008P38WS9 Index</t>
  </si>
  <si>
    <t>BBG009K82PG5 Index</t>
  </si>
  <si>
    <t>BBG009K82PJ2 Index</t>
  </si>
  <si>
    <t>BBG008P38WV5 Index</t>
  </si>
  <si>
    <t>BBG009K82PL9 Index</t>
  </si>
  <si>
    <t>BBG008P38WX3 Index</t>
  </si>
  <si>
    <t>BBG008P38WZ1 Index</t>
  </si>
  <si>
    <t>BBG009K82PN7 Index</t>
  </si>
  <si>
    <t>BBG008P38X16 Index</t>
  </si>
  <si>
    <t>BBG009K82PQ4 Index</t>
  </si>
  <si>
    <t>BBG009K82PS2 Index</t>
  </si>
  <si>
    <t>BBG008P38X34 Index</t>
  </si>
  <si>
    <t>BBG009K82PV8 Index</t>
  </si>
  <si>
    <t>BBG008P38X52 Index</t>
  </si>
  <si>
    <t>BBG008P38X70 Index</t>
  </si>
  <si>
    <t>BBG009K82PX6 Index</t>
  </si>
  <si>
    <t>BBG008P38X98 Index</t>
  </si>
  <si>
    <t>BBG009K82PZ4 Index</t>
  </si>
  <si>
    <t>BBG009BPFVP0 Index</t>
  </si>
  <si>
    <t>BBG008P38XC4 Index</t>
  </si>
  <si>
    <t>BBG009BPFVR8 Index</t>
  </si>
  <si>
    <t>BBG008P38XF1 Index</t>
  </si>
  <si>
    <t>BBG008P38XH9 Index</t>
  </si>
  <si>
    <t>BBG009BPFVT6 Index</t>
  </si>
  <si>
    <t>BBG008P38XK5 Index</t>
  </si>
  <si>
    <t>BBG009BPFVW2 Index</t>
  </si>
  <si>
    <t>BBG009BPFVY0 Index</t>
  </si>
  <si>
    <t>BBG008P38XM3 Index</t>
  </si>
  <si>
    <t>BBG009BPFW05 Index</t>
  </si>
  <si>
    <t>BBG008P38XP0 Index</t>
  </si>
  <si>
    <t>BBG008P38XR8 Index</t>
  </si>
  <si>
    <t>BBG009BPFW23 Index</t>
  </si>
  <si>
    <t>BBG008P38XT6 Index</t>
  </si>
  <si>
    <t>BBG009BPFW41 Index</t>
  </si>
  <si>
    <t>BBG009BPFW69 Index</t>
  </si>
  <si>
    <t>BBG008P38XW2 Index</t>
  </si>
  <si>
    <t>BBG009BPFW87 Index</t>
  </si>
  <si>
    <t>BBG008P38XY0 Index</t>
  </si>
  <si>
    <t>BBG008P38Y05 Index</t>
  </si>
  <si>
    <t>BBG009BPFWB3 Index</t>
  </si>
  <si>
    <t>BBG008P38Y23 Index</t>
  </si>
  <si>
    <t>BBG009BPFWD1 Index</t>
  </si>
  <si>
    <t>BBG009BPFWG8 Index</t>
  </si>
  <si>
    <t>BBG008P38Y41 Index</t>
  </si>
  <si>
    <t>BBG009BPFWJ5 Index</t>
  </si>
  <si>
    <t>BBG008P38Y69 Index</t>
  </si>
  <si>
    <t>BBG008P38Y87 Index</t>
  </si>
  <si>
    <t>BBG009BPFWL2 Index</t>
  </si>
  <si>
    <t>BBG008P38YB3 Index</t>
  </si>
  <si>
    <t>BBG009BPFWN0 Index</t>
  </si>
  <si>
    <t>BBG009BPFWQ7 Index</t>
  </si>
  <si>
    <t>BBG008P38YD1 Index</t>
  </si>
  <si>
    <t>BBG009BPFWS5 Index</t>
  </si>
  <si>
    <t>BBG008P38YG8 Index</t>
  </si>
  <si>
    <t>BBG008P38YJ5 Index</t>
  </si>
  <si>
    <t>BBG009BPFWV1 Index</t>
  </si>
  <si>
    <t>BBG008P38YL2 Index</t>
  </si>
  <si>
    <t>BBG009BPFWX9 Index</t>
  </si>
  <si>
    <t>BBG009BPFWZ7 Index</t>
  </si>
  <si>
    <t>BBG008P38YN0 Index</t>
  </si>
  <si>
    <t>BBG009BPFX12 Index</t>
  </si>
  <si>
    <t>BBG008P38YQ7 Index</t>
  </si>
  <si>
    <t>BBG008P38YS5 Index</t>
  </si>
  <si>
    <t>BBG009BPFX30 Index</t>
  </si>
  <si>
    <t>BBG008P38YV1 Index</t>
  </si>
  <si>
    <t>BBG009BPFX58 Index</t>
  </si>
  <si>
    <t>BBG009BPFX76 Index</t>
  </si>
  <si>
    <t>BBG008P38YX9 Index</t>
  </si>
  <si>
    <t>BBG009BPFX94 Index</t>
  </si>
  <si>
    <t>BBG008P38YZ7 Index</t>
  </si>
  <si>
    <t>BBG008P38Z11 Index</t>
  </si>
  <si>
    <t>BBG009K82Q19 Index</t>
  </si>
  <si>
    <t>BBG008P38Z39 Index</t>
  </si>
  <si>
    <t>BBG009K82Q37 Index</t>
  </si>
  <si>
    <t>BBG009K82Q55 Index</t>
  </si>
  <si>
    <t>BBG008P38Z57 Index</t>
  </si>
  <si>
    <t>BBG009K82QB8 Index</t>
  </si>
  <si>
    <t>BBG008P38Z75 Index</t>
  </si>
  <si>
    <t>BBG008P38Z93 Index</t>
  </si>
  <si>
    <t>BBG008P38ZC9 Index</t>
  </si>
  <si>
    <t>BBG009LDT9W2 Index</t>
  </si>
  <si>
    <t>BBG009LDT9Z9 Index</t>
  </si>
  <si>
    <t>BBG0080JJH75 Index</t>
  </si>
  <si>
    <t>BBG009YW1901 Index</t>
  </si>
  <si>
    <t>Vol.unAdjed.PortReturn</t>
  </si>
  <si>
    <t>#N/A N/A</t>
  </si>
  <si>
    <t>ffff</t>
  </si>
  <si>
    <t>ddd</t>
  </si>
  <si>
    <t>fgsfdgfds</t>
  </si>
  <si>
    <t>vbvcbcffx</t>
  </si>
  <si>
    <t xml:space="preserve">CTRL+ 箭头键 </t>
  </si>
  <si>
    <t>移动到当前数据区域的边缘</t>
  </si>
  <si>
    <t xml:space="preserve">CTRL+HOME </t>
  </si>
  <si>
    <t>移动到工作表的开头</t>
  </si>
  <si>
    <t xml:space="preserve">CTRL+END </t>
  </si>
  <si>
    <t>移动到工作表的最后一个单元格</t>
  </si>
  <si>
    <t xml:space="preserve">HOME </t>
  </si>
  <si>
    <t>移动到窗口中左上角处的单元格</t>
  </si>
  <si>
    <t xml:space="preserve">END </t>
  </si>
  <si>
    <t>移动到窗口中右下角处的单元格</t>
  </si>
  <si>
    <t xml:space="preserve">PAGE DOWN </t>
  </si>
  <si>
    <t>向下移动一屏</t>
  </si>
  <si>
    <t xml:space="preserve">PAGE UP </t>
  </si>
  <si>
    <t>向上移动一屏</t>
  </si>
  <si>
    <t xml:space="preserve">ALT+PAGE DOWN </t>
  </si>
  <si>
    <t>向右移动一屏</t>
  </si>
  <si>
    <t xml:space="preserve">ALT+PAGE UP </t>
  </si>
  <si>
    <t xml:space="preserve">向左移动一屏 </t>
  </si>
  <si>
    <t>向右移动工作表</t>
  </si>
  <si>
    <t xml:space="preserve">CTRL+P 或 CTRL+SHIFT+F12 </t>
  </si>
  <si>
    <t>显示“打印”对话框</t>
  </si>
  <si>
    <t xml:space="preserve">ENTER </t>
  </si>
  <si>
    <t>完成单元格输入并在选定区域中下移</t>
  </si>
  <si>
    <t xml:space="preserve">SHIFT+ENTER </t>
  </si>
  <si>
    <t>完成单元格输入并在选定区域中上移</t>
  </si>
  <si>
    <t xml:space="preserve">F2 </t>
  </si>
  <si>
    <t>移动</t>
  </si>
  <si>
    <t>打印</t>
  </si>
  <si>
    <t>输入</t>
  </si>
  <si>
    <t xml:space="preserve">TAB </t>
  </si>
  <si>
    <t>完成单元格输入并在选定区域中右移</t>
  </si>
  <si>
    <t xml:space="preserve">SHIFT+TAB </t>
  </si>
  <si>
    <t>完成单元格输入并在选定区域中左移</t>
  </si>
  <si>
    <t xml:space="preserve">ESC </t>
  </si>
  <si>
    <t>取消单元格输入</t>
  </si>
  <si>
    <t>移到行首</t>
  </si>
  <si>
    <t xml:space="preserve">CTRL+DELETE </t>
  </si>
  <si>
    <t>删除插入点到行末的文本</t>
  </si>
  <si>
    <t xml:space="preserve">DELETE </t>
  </si>
  <si>
    <t>删除插入点右边的字符，或删除选定区域</t>
  </si>
  <si>
    <t>插入行/列</t>
  </si>
  <si>
    <t xml:space="preserve">BACKSPACE </t>
  </si>
  <si>
    <t>删除插入点左边的字符，或删除选定区域</t>
  </si>
  <si>
    <t>删除</t>
  </si>
  <si>
    <t>SHIFT+F2</t>
  </si>
  <si>
    <t>编辑单元格批注</t>
  </si>
  <si>
    <t>SHIFT+箭头</t>
  </si>
  <si>
    <t>向该方向多选中一个单元格或者多一个字符</t>
  </si>
  <si>
    <t>CTRL+SHIFT+箭头</t>
  </si>
  <si>
    <t>向该方向全部选中</t>
  </si>
  <si>
    <t>CTRL+D</t>
  </si>
  <si>
    <t>向下填充</t>
  </si>
  <si>
    <t>向右填充</t>
  </si>
  <si>
    <t>CTRL+R</t>
  </si>
  <si>
    <t>填充</t>
  </si>
  <si>
    <t>CTRL+SHIFT+"+"</t>
  </si>
  <si>
    <t>CTRL+A</t>
  </si>
  <si>
    <t>公式</t>
  </si>
  <si>
    <t>在公式中键入函数名之后，显示公式选项板</t>
  </si>
  <si>
    <t>CTRL+SHIFT+A</t>
  </si>
  <si>
    <t>在公式中键入函数名之后，为该函数插入变量名和括号</t>
  </si>
  <si>
    <t>CTRL+K</t>
  </si>
  <si>
    <t>插入超级链接</t>
  </si>
  <si>
    <t>ENTER</t>
  </si>
  <si>
    <t>超级链接</t>
  </si>
  <si>
    <t>编辑活动单元格，并将插入点放到行末</t>
  </si>
  <si>
    <t>设置数据格式</t>
  </si>
  <si>
    <t xml:space="preserve">CTRL+1 </t>
  </si>
  <si>
    <t xml:space="preserve">CTRL+SHIFT+~ </t>
  </si>
  <si>
    <t>CTRL+SHIFT+$</t>
  </si>
  <si>
    <t xml:space="preserve">CTRL+SHIFT+% </t>
  </si>
  <si>
    <t xml:space="preserve">CTRL+SHIFT+^ </t>
  </si>
  <si>
    <t>CTRL+SHIFT+#</t>
  </si>
  <si>
    <t xml:space="preserve">CTRL+SHIFT+@ </t>
  </si>
  <si>
    <t xml:space="preserve">CTRL+SHIFT+! </t>
  </si>
  <si>
    <t xml:space="preserve">CTRL+SHIFT+&amp; </t>
  </si>
  <si>
    <t>应用外边框</t>
  </si>
  <si>
    <t xml:space="preserve">CTRL+SHIFT+_ </t>
  </si>
  <si>
    <t>删除外边框</t>
  </si>
  <si>
    <t xml:space="preserve">CTRL+B </t>
  </si>
  <si>
    <t>应用或取消字体加粗格式</t>
  </si>
  <si>
    <t xml:space="preserve">CTRL+I </t>
  </si>
  <si>
    <t>应用或取消字体倾斜格式</t>
  </si>
  <si>
    <t xml:space="preserve">CTRL+U </t>
  </si>
  <si>
    <t>应用或取消下划线格式</t>
  </si>
  <si>
    <t xml:space="preserve">CTRL+5 </t>
  </si>
  <si>
    <t>应用或取消删除线格式</t>
  </si>
  <si>
    <t xml:space="preserve">CTRL+9 </t>
  </si>
  <si>
    <t>隐藏行</t>
  </si>
  <si>
    <t>CTRL+SHIFT+9</t>
  </si>
  <si>
    <t>取消隐藏行</t>
  </si>
  <si>
    <t>CTRL+0</t>
  </si>
  <si>
    <t>CTRL+SHIFT+0</t>
  </si>
  <si>
    <t>隐藏列</t>
  </si>
  <si>
    <t>取消隐藏列</t>
  </si>
  <si>
    <t>在选定区域内</t>
  </si>
  <si>
    <t>单元格格式</t>
  </si>
  <si>
    <t>在选定区域内由上往下移动</t>
  </si>
  <si>
    <t>在选定区域内由下往上移动</t>
  </si>
  <si>
    <t>TAB</t>
  </si>
  <si>
    <t>在选定区域内由左往右移动</t>
  </si>
  <si>
    <t>在选定区域内由右往左移动</t>
  </si>
  <si>
    <t>选定当前单元格周围的区域（选定区域是封闭在空白行和空白列中的数据区域）</t>
  </si>
  <si>
    <t>SHIFT+HOME</t>
  </si>
  <si>
    <t>将选定区域扩展到行首</t>
  </si>
  <si>
    <t xml:space="preserve">CTRL+SHIFT+HOME </t>
  </si>
  <si>
    <t>将选定区域扩展到工作表的开始</t>
  </si>
  <si>
    <t>选定区域</t>
  </si>
  <si>
    <t xml:space="preserve">CTRL+SHIFT+END </t>
  </si>
  <si>
    <t>将选定区域扩展到工作表的最后一个使用的单元格（右下角）</t>
  </si>
  <si>
    <t xml:space="preserve">CTRL+SPACEBAR </t>
  </si>
  <si>
    <t>选定整列</t>
  </si>
  <si>
    <t xml:space="preserve">SHIFT+SPACEBAR </t>
  </si>
  <si>
    <t>选定整行</t>
  </si>
  <si>
    <t>SHIFT+BACKSPACE</t>
  </si>
  <si>
    <t>如果已经选定了多个单元格，则只选定其中的活动单元格</t>
  </si>
  <si>
    <t>SHIFT+PAGE DOWN</t>
  </si>
  <si>
    <t>将选定区域向下扩展一屏</t>
  </si>
  <si>
    <t>SHIFT+PAGE UP</t>
  </si>
  <si>
    <t>将选定区域向上扩展一屏</t>
  </si>
  <si>
    <t>插入 行/列</t>
  </si>
  <si>
    <t>删除 行/列</t>
  </si>
  <si>
    <t xml:space="preserve">CTRL+SHIFT+* </t>
  </si>
  <si>
    <t>CTRL+SHIFT+ SPACEBAR</t>
  </si>
  <si>
    <t>在选定了一个对象的情况下，选定工作表上的所有对象</t>
  </si>
  <si>
    <t>菜单和工具栏</t>
  </si>
  <si>
    <t>F10</t>
  </si>
  <si>
    <t>激活菜单栏</t>
  </si>
  <si>
    <t>SHIFT+F10</t>
  </si>
  <si>
    <t>快捷菜单</t>
  </si>
  <si>
    <t xml:space="preserve">ALT+SPACEBAR </t>
  </si>
  <si>
    <t>程序图标菜单</t>
  </si>
  <si>
    <t xml:space="preserve">CTRL+ESC </t>
  </si>
  <si>
    <t xml:space="preserve">CTRL+W     CTRL+F4 </t>
  </si>
  <si>
    <t>关闭活动工作簿窗口</t>
  </si>
  <si>
    <t>PRTSCR</t>
  </si>
  <si>
    <t>将屏幕图像复制到剪贴板中</t>
  </si>
  <si>
    <t xml:space="preserve">ALT+PRINT SCREEN </t>
  </si>
  <si>
    <t>将活动窗口的图像复制到剪贴板中</t>
  </si>
  <si>
    <t xml:space="preserve">ALT+ 下箭头键 </t>
  </si>
  <si>
    <t>显示“记忆式键入”列表</t>
  </si>
  <si>
    <t>(在具有超级链接的单元格中) 激活超级链接</t>
  </si>
  <si>
    <t xml:space="preserve">ALT+' （撇号） </t>
  </si>
  <si>
    <t>显示“样式”对话框</t>
  </si>
  <si>
    <t>显示“单元格格式”对话框</t>
  </si>
  <si>
    <t>应用“常规”数字格式</t>
  </si>
  <si>
    <t>应用带两个小数位的“贷币”格式（负数出现在括号中）</t>
  </si>
  <si>
    <t>应用不带小数位的“百分比”格式</t>
  </si>
  <si>
    <t>应用带两个小数位的“科学记数”数字格式</t>
  </si>
  <si>
    <t>应用年月日“日期”格式</t>
  </si>
  <si>
    <t>应用小时和分钟“时间”格式，并标明上午或下午</t>
  </si>
  <si>
    <t>具有千位分隔符且负数用负号 (-) 表示</t>
  </si>
  <si>
    <t>Windows“开始”菜单</t>
  </si>
  <si>
    <t>dfds</t>
  </si>
  <si>
    <t>另存为</t>
  </si>
  <si>
    <t>F12</t>
  </si>
  <si>
    <t xml:space="preserve">CTRL+PAGE DOWN </t>
  </si>
  <si>
    <t>CTRL+PAGE UP</t>
  </si>
  <si>
    <t>向zuo移动工作表</t>
  </si>
  <si>
    <t>Ctrl+S</t>
  </si>
  <si>
    <t>保存工作表</t>
  </si>
  <si>
    <t>保存</t>
  </si>
  <si>
    <t>寻找</t>
  </si>
  <si>
    <t>Ctrl+H</t>
  </si>
  <si>
    <t>替换</t>
  </si>
  <si>
    <t>S</t>
  </si>
  <si>
    <t>显示比例</t>
  </si>
  <si>
    <t>CTRL键然后滚动鼠标中键</t>
  </si>
  <si>
    <t>选择性粘贴</t>
  </si>
  <si>
    <t>粘贴了ctrl+v了以后，再按ctrl，得到菜单</t>
  </si>
  <si>
    <t>其中粘贴format是r，粘贴数值是v，粘贴公式是f</t>
  </si>
  <si>
    <t>隐藏行/列</t>
  </si>
  <si>
    <t>CTRL+"-"</t>
  </si>
  <si>
    <t>截图</t>
  </si>
  <si>
    <t>如何去掉单元格内的alt＋enter（换行）</t>
  </si>
  <si>
    <t>CTRL+H
查找：按住ALT键，在小键盘输入10
替换为：不填
替换</t>
  </si>
  <si>
    <t>时间</t>
  </si>
  <si>
    <t xml:space="preserve">Ctrl+: </t>
  </si>
  <si>
    <t>输入当前时间</t>
  </si>
  <si>
    <t xml:space="preserve">Ctrl+; </t>
  </si>
  <si>
    <t>输入当前日期</t>
  </si>
  <si>
    <t xml:space="preserve">Ctrl+F 或Shift+F5 </t>
  </si>
  <si>
    <t xml:space="preserve">Shift+F4 </t>
  </si>
  <si>
    <t>则会重复上一次“查找”操作</t>
  </si>
  <si>
    <t>空格键</t>
  </si>
  <si>
    <t>在对话框中，执行选定按钮的操作，或者选中或清除复选框</t>
  </si>
  <si>
    <r>
      <t xml:space="preserve">Excel </t>
    </r>
    <r>
      <rPr>
        <sz val="12"/>
        <color theme="1"/>
        <rFont val="SimSun"/>
      </rPr>
      <t>表格中使用快捷键和功能键</t>
    </r>
  </si>
  <si>
    <r>
      <t>一、</t>
    </r>
    <r>
      <rPr>
        <sz val="12"/>
        <color theme="1"/>
        <rFont val="Cambria"/>
        <family val="1"/>
      </rPr>
      <t xml:space="preserve">Ctrl </t>
    </r>
    <r>
      <rPr>
        <sz val="12"/>
        <color theme="1"/>
        <rFont val="SimSun"/>
      </rPr>
      <t>组合快捷键按键说明</t>
    </r>
  </si>
  <si>
    <r>
      <t xml:space="preserve">Ctrl+( </t>
    </r>
    <r>
      <rPr>
        <sz val="12"/>
        <color theme="1"/>
        <rFont val="SimSun"/>
      </rPr>
      <t>取消隐藏选定范围内所有隐藏的行。</t>
    </r>
  </si>
  <si>
    <r>
      <t xml:space="preserve">Ctrl+) </t>
    </r>
    <r>
      <rPr>
        <sz val="12"/>
        <color theme="1"/>
        <rFont val="SimSun"/>
      </rPr>
      <t>取消隐藏选定范围内所有隐藏的列。</t>
    </r>
  </si>
  <si>
    <r>
      <t xml:space="preserve">Ctrl+&amp; </t>
    </r>
    <r>
      <rPr>
        <sz val="12"/>
        <color theme="1"/>
        <rFont val="SimSun"/>
      </rPr>
      <t>将外框应用于选定单元格。</t>
    </r>
  </si>
  <si>
    <r>
      <t xml:space="preserve">Ctrl+_ </t>
    </r>
    <r>
      <rPr>
        <sz val="12"/>
        <color theme="1"/>
        <rFont val="SimSun"/>
      </rPr>
      <t>从选定单元格删除外框。</t>
    </r>
  </si>
  <si>
    <r>
      <t xml:space="preserve">Ctrl+~ </t>
    </r>
    <r>
      <rPr>
        <sz val="12"/>
        <color theme="1"/>
        <rFont val="SimSun"/>
      </rPr>
      <t>应用“常规”数字格式。</t>
    </r>
  </si>
  <si>
    <r>
      <t xml:space="preserve">Ctrl+$ </t>
    </r>
    <r>
      <rPr>
        <sz val="12"/>
        <color theme="1"/>
        <rFont val="SimSun"/>
      </rPr>
      <t>应用带有两位小数的“货币”格式（负数放在括号中）。</t>
    </r>
  </si>
  <si>
    <r>
      <t xml:space="preserve">Ctrl+% </t>
    </r>
    <r>
      <rPr>
        <sz val="12"/>
        <color theme="1"/>
        <rFont val="SimSun"/>
      </rPr>
      <t>应用不带小数位的“百分比”格式。</t>
    </r>
  </si>
  <si>
    <r>
      <t xml:space="preserve">Ctrl+^ </t>
    </r>
    <r>
      <rPr>
        <sz val="12"/>
        <color theme="1"/>
        <rFont val="SimSun"/>
      </rPr>
      <t>应用带有两位小数的“指数”格式。</t>
    </r>
  </si>
  <si>
    <r>
      <t xml:space="preserve">Ctrl+# </t>
    </r>
    <r>
      <rPr>
        <sz val="12"/>
        <color theme="1"/>
        <rFont val="SimSun"/>
      </rPr>
      <t>应用带有日、月和年的“日期”格式。</t>
    </r>
  </si>
  <si>
    <r>
      <t xml:space="preserve">Ctrl+@ </t>
    </r>
    <r>
      <rPr>
        <sz val="12"/>
        <color theme="1"/>
        <rFont val="SimSun"/>
      </rPr>
      <t>应用带有小时和分钟以及</t>
    </r>
    <r>
      <rPr>
        <sz val="12"/>
        <color theme="1"/>
        <rFont val="Cambria"/>
        <family val="1"/>
      </rPr>
      <t xml:space="preserve"> AM </t>
    </r>
    <r>
      <rPr>
        <sz val="12"/>
        <color theme="1"/>
        <rFont val="SimSun"/>
      </rPr>
      <t>或</t>
    </r>
    <r>
      <rPr>
        <sz val="12"/>
        <color theme="1"/>
        <rFont val="Cambria"/>
        <family val="1"/>
      </rPr>
      <t xml:space="preserve"> PM </t>
    </r>
    <r>
      <rPr>
        <sz val="12"/>
        <color theme="1"/>
        <rFont val="SimSun"/>
      </rPr>
      <t>的“时间”格式。</t>
    </r>
  </si>
  <si>
    <r>
      <t xml:space="preserve">Ctrl+! </t>
    </r>
    <r>
      <rPr>
        <sz val="12"/>
        <color theme="1"/>
        <rFont val="SimSun"/>
      </rPr>
      <t>应用带有两位小数、千位分隔符和减号</t>
    </r>
    <r>
      <rPr>
        <sz val="12"/>
        <color theme="1"/>
        <rFont val="Cambria"/>
        <family val="1"/>
      </rPr>
      <t xml:space="preserve"> (-)</t>
    </r>
    <r>
      <rPr>
        <sz val="12"/>
        <color theme="1"/>
        <rFont val="SimSun"/>
      </rPr>
      <t>（用于负值）的“数值”格式。</t>
    </r>
    <r>
      <rPr>
        <sz val="12"/>
        <color theme="1"/>
        <rFont val="Cambria"/>
        <family val="1"/>
      </rPr>
      <t xml:space="preserve">Ctrl+- </t>
    </r>
    <r>
      <rPr>
        <sz val="12"/>
        <color theme="1"/>
        <rFont val="SimSun"/>
      </rPr>
      <t>显示用于删除选定单元格的“删除”对话框。</t>
    </r>
  </si>
  <si>
    <r>
      <t xml:space="preserve">Ctrl+* </t>
    </r>
    <r>
      <rPr>
        <sz val="12"/>
        <color theme="1"/>
        <rFont val="SimSun"/>
      </rPr>
      <t>选择环绕活动单元格的当前区域（由空白行和空白列围起的数据区域）。在数据透视表中，它将选择整个数据透视表。</t>
    </r>
  </si>
  <si>
    <r>
      <t xml:space="preserve">Ctrl+: </t>
    </r>
    <r>
      <rPr>
        <sz val="12"/>
        <color theme="1"/>
        <rFont val="SimSun"/>
      </rPr>
      <t>输入当前时间。</t>
    </r>
    <r>
      <rPr>
        <sz val="12"/>
        <color theme="1"/>
        <rFont val="Cambria"/>
        <family val="1"/>
      </rPr>
      <t xml:space="preserve">Ctrl+; </t>
    </r>
    <r>
      <rPr>
        <sz val="12"/>
        <color theme="1"/>
        <rFont val="SimSun"/>
      </rPr>
      <t>输入当前日期。</t>
    </r>
  </si>
  <si>
    <r>
      <t xml:space="preserve">Ctrl+` </t>
    </r>
    <r>
      <rPr>
        <sz val="12"/>
        <color theme="1"/>
        <rFont val="SimSun"/>
      </rPr>
      <t>在工作表中切换显示单元格值和公式。</t>
    </r>
  </si>
  <si>
    <r>
      <t xml:space="preserve">Ctrl+' </t>
    </r>
    <r>
      <rPr>
        <sz val="12"/>
        <color theme="1"/>
        <rFont val="SimSun"/>
      </rPr>
      <t>将公式从活动单元格上方的单元格复制到单元格或编辑栏中。</t>
    </r>
  </si>
  <si>
    <r>
      <t xml:space="preserve">Ctrl+" </t>
    </r>
    <r>
      <rPr>
        <sz val="12"/>
        <color theme="1"/>
        <rFont val="SimSun"/>
      </rPr>
      <t>将值从活动单元格上方的单元格复制到单元格或编辑栏中。</t>
    </r>
  </si>
  <si>
    <r>
      <t xml:space="preserve">Ctrl++ </t>
    </r>
    <r>
      <rPr>
        <sz val="12"/>
        <color theme="1"/>
        <rFont val="SimSun"/>
      </rPr>
      <t>显示用于插入空白单元格的“插入”对话框。</t>
    </r>
  </si>
  <si>
    <r>
      <t xml:space="preserve">Ctrl+1 </t>
    </r>
    <r>
      <rPr>
        <sz val="12"/>
        <color theme="1"/>
        <rFont val="SimSun"/>
      </rPr>
      <t>显示“单元格格式”对话框。</t>
    </r>
  </si>
  <si>
    <r>
      <t xml:space="preserve">Ctrl+2 </t>
    </r>
    <r>
      <rPr>
        <sz val="12"/>
        <color theme="1"/>
        <rFont val="SimSun"/>
      </rPr>
      <t>应用或取消加粗格式设置。</t>
    </r>
  </si>
  <si>
    <r>
      <t xml:space="preserve">Ctrl+3 </t>
    </r>
    <r>
      <rPr>
        <sz val="12"/>
        <color theme="1"/>
        <rFont val="SimSun"/>
      </rPr>
      <t>应用或取消倾斜格式设置。</t>
    </r>
  </si>
  <si>
    <r>
      <t xml:space="preserve">Ctrl+4 </t>
    </r>
    <r>
      <rPr>
        <sz val="12"/>
        <color theme="1"/>
        <rFont val="SimSun"/>
      </rPr>
      <t>应用或取消下划线。</t>
    </r>
  </si>
  <si>
    <r>
      <t xml:space="preserve">Ctrl+5 </t>
    </r>
    <r>
      <rPr>
        <sz val="12"/>
        <color theme="1"/>
        <rFont val="SimSun"/>
      </rPr>
      <t>应用或取消删除线。</t>
    </r>
  </si>
  <si>
    <r>
      <t xml:space="preserve">Ctrl+6 </t>
    </r>
    <r>
      <rPr>
        <sz val="12"/>
        <color theme="1"/>
        <rFont val="SimSun"/>
      </rPr>
      <t>在隐藏对象、显示对象和显示对象占位符之间切换。</t>
    </r>
  </si>
  <si>
    <r>
      <t xml:space="preserve">Ctrl+7 </t>
    </r>
    <r>
      <rPr>
        <sz val="12"/>
        <color theme="1"/>
        <rFont val="SimSun"/>
      </rPr>
      <t>显示或隐藏“常用”工具栏。</t>
    </r>
  </si>
  <si>
    <r>
      <t xml:space="preserve">Ctrl+8 </t>
    </r>
    <r>
      <rPr>
        <sz val="12"/>
        <color theme="1"/>
        <rFont val="SimSun"/>
      </rPr>
      <t>显示或隐藏大纲符号。</t>
    </r>
  </si>
  <si>
    <r>
      <t xml:space="preserve">Ctrl+9 </t>
    </r>
    <r>
      <rPr>
        <sz val="12"/>
        <color theme="1"/>
        <rFont val="SimSun"/>
      </rPr>
      <t>隐藏选定的行。</t>
    </r>
  </si>
  <si>
    <r>
      <t xml:space="preserve">Ctrl+0 </t>
    </r>
    <r>
      <rPr>
        <sz val="12"/>
        <color theme="1"/>
        <rFont val="SimSun"/>
      </rPr>
      <t>隐藏选定的列。</t>
    </r>
  </si>
  <si>
    <r>
      <t xml:space="preserve">Ctrl+A </t>
    </r>
    <r>
      <rPr>
        <sz val="12"/>
        <color theme="1"/>
        <rFont val="SimSun"/>
      </rPr>
      <t>选择整个工作表。如果工作表包含数据，则按</t>
    </r>
    <r>
      <rPr>
        <sz val="12"/>
        <color theme="1"/>
        <rFont val="Cambria"/>
        <family val="1"/>
      </rPr>
      <t xml:space="preserve"> Ctrl+A </t>
    </r>
    <r>
      <rPr>
        <sz val="12"/>
        <color theme="1"/>
        <rFont val="SimSun"/>
      </rPr>
      <t>将选择当前区域。再次按</t>
    </r>
    <r>
      <rPr>
        <sz val="12"/>
        <color theme="1"/>
        <rFont val="Cambria"/>
        <family val="1"/>
      </rPr>
      <t xml:space="preserve"> Ctrl+A </t>
    </r>
    <r>
      <rPr>
        <sz val="12"/>
        <color theme="1"/>
        <rFont val="SimSun"/>
      </rPr>
      <t>将选择整个工作表。</t>
    </r>
  </si>
  <si>
    <t>当插入点位于公式中某个函数名称的右边时，则会显示“函数参数”对话框。</t>
  </si>
  <si>
    <r>
      <t>当插入点位于公式中某个函数名称的右边时，按</t>
    </r>
    <r>
      <rPr>
        <sz val="12"/>
        <color theme="1"/>
        <rFont val="Cambria"/>
        <family val="1"/>
      </rPr>
      <t xml:space="preserve"> Ctrl+Shift+A </t>
    </r>
    <r>
      <rPr>
        <sz val="12"/>
        <color theme="1"/>
        <rFont val="SimSun"/>
      </rPr>
      <t>将会插入参数名称和括号。</t>
    </r>
  </si>
  <si>
    <r>
      <t xml:space="preserve">Ctrl+B </t>
    </r>
    <r>
      <rPr>
        <sz val="12"/>
        <color theme="1"/>
        <rFont val="SimSun"/>
      </rPr>
      <t>应用或取消加粗格式设置。</t>
    </r>
  </si>
  <si>
    <r>
      <t xml:space="preserve">Ctrl+C </t>
    </r>
    <r>
      <rPr>
        <sz val="12"/>
        <color theme="1"/>
        <rFont val="SimSun"/>
      </rPr>
      <t>复制选定的单元格。如果连续按两次</t>
    </r>
    <r>
      <rPr>
        <sz val="12"/>
        <color theme="1"/>
        <rFont val="Cambria"/>
        <family val="1"/>
      </rPr>
      <t xml:space="preserve"> Ctrl+C</t>
    </r>
    <r>
      <rPr>
        <sz val="12"/>
        <color theme="1"/>
        <rFont val="SimSun"/>
      </rPr>
      <t>，则会显示</t>
    </r>
    <r>
      <rPr>
        <sz val="12"/>
        <color theme="1"/>
        <rFont val="Cambria"/>
        <family val="1"/>
      </rPr>
      <t xml:space="preserve"> Microsoft Office </t>
    </r>
    <r>
      <rPr>
        <sz val="12"/>
        <color theme="1"/>
        <rFont val="SimSun"/>
      </rPr>
      <t>剪贴板。如果工作表包含数据，则按</t>
    </r>
    <r>
      <rPr>
        <sz val="12"/>
        <color theme="1"/>
        <rFont val="Cambria"/>
        <family val="1"/>
      </rPr>
      <t xml:space="preserve"> Ctrl+A </t>
    </r>
    <r>
      <rPr>
        <sz val="12"/>
        <color theme="1"/>
        <rFont val="SimSun"/>
      </rPr>
      <t>将选择当前区域。再次按</t>
    </r>
    <r>
      <rPr>
        <sz val="12"/>
        <color theme="1"/>
        <rFont val="Cambria"/>
        <family val="1"/>
      </rPr>
      <t xml:space="preserve"> Ctrl+A </t>
    </r>
    <r>
      <rPr>
        <sz val="12"/>
        <color theme="1"/>
        <rFont val="SimSun"/>
      </rPr>
      <t>将选择整个工作表。</t>
    </r>
  </si>
  <si>
    <r>
      <t xml:space="preserve">Ctrl+C </t>
    </r>
    <r>
      <rPr>
        <sz val="12"/>
        <color theme="1"/>
        <rFont val="SimSun"/>
      </rPr>
      <t>复制选定的单元格。如果连续按两次</t>
    </r>
    <r>
      <rPr>
        <sz val="12"/>
        <color theme="1"/>
        <rFont val="Cambria"/>
        <family val="1"/>
      </rPr>
      <t xml:space="preserve"> Ctrl+C</t>
    </r>
    <r>
      <rPr>
        <sz val="12"/>
        <color theme="1"/>
        <rFont val="SimSun"/>
      </rPr>
      <t>，则会显示</t>
    </r>
    <r>
      <rPr>
        <sz val="12"/>
        <color theme="1"/>
        <rFont val="Cambria"/>
        <family val="1"/>
      </rPr>
      <t xml:space="preserve"> Microsoft Office </t>
    </r>
    <r>
      <rPr>
        <sz val="12"/>
        <color theme="1"/>
        <rFont val="SimSun"/>
      </rPr>
      <t>剪贴板。</t>
    </r>
  </si>
  <si>
    <r>
      <t xml:space="preserve">Ctrl+D </t>
    </r>
    <r>
      <rPr>
        <sz val="12"/>
        <color theme="1"/>
        <rFont val="SimSun"/>
      </rPr>
      <t>使用“向下填充”命令将选定范围内最顶层单元格的内容和格式复制到下面的单元格中。</t>
    </r>
  </si>
  <si>
    <r>
      <t xml:space="preserve">Ctrl+F </t>
    </r>
    <r>
      <rPr>
        <sz val="12"/>
        <color theme="1"/>
        <rFont val="SimSun"/>
      </rPr>
      <t>显示“查找”对话框。按</t>
    </r>
    <r>
      <rPr>
        <sz val="12"/>
        <color theme="1"/>
        <rFont val="Cambria"/>
        <family val="1"/>
      </rPr>
      <t xml:space="preserve"> Shift+F5 </t>
    </r>
    <r>
      <rPr>
        <sz val="12"/>
        <color theme="1"/>
        <rFont val="SimSun"/>
      </rPr>
      <t>也会显示此对话框，而按</t>
    </r>
    <r>
      <rPr>
        <sz val="12"/>
        <color theme="1"/>
        <rFont val="Cambria"/>
        <family val="1"/>
      </rPr>
      <t xml:space="preserve"> Shift+F4 </t>
    </r>
    <r>
      <rPr>
        <sz val="12"/>
        <color theme="1"/>
        <rFont val="SimSun"/>
      </rPr>
      <t>则会重复上一次“查找”操作。</t>
    </r>
  </si>
  <si>
    <r>
      <t xml:space="preserve">Ctrl+G </t>
    </r>
    <r>
      <rPr>
        <sz val="12"/>
        <color theme="1"/>
        <rFont val="SimSun"/>
      </rPr>
      <t>显示“定位”对话框。按</t>
    </r>
    <r>
      <rPr>
        <sz val="12"/>
        <color theme="1"/>
        <rFont val="Cambria"/>
        <family val="1"/>
      </rPr>
      <t xml:space="preserve"> F5 </t>
    </r>
    <r>
      <rPr>
        <sz val="12"/>
        <color theme="1"/>
        <rFont val="SimSun"/>
      </rPr>
      <t>也会显示此对话框。</t>
    </r>
  </si>
  <si>
    <r>
      <t xml:space="preserve">Ctrl+H </t>
    </r>
    <r>
      <rPr>
        <sz val="12"/>
        <color theme="1"/>
        <rFont val="SimSun"/>
      </rPr>
      <t>显示“查找和替换”对话框。</t>
    </r>
  </si>
  <si>
    <r>
      <t xml:space="preserve">Ctrl+I </t>
    </r>
    <r>
      <rPr>
        <sz val="12"/>
        <color theme="1"/>
        <rFont val="SimSun"/>
      </rPr>
      <t>应用或取消倾斜格式设置。</t>
    </r>
  </si>
  <si>
    <r>
      <t xml:space="preserve">Ctrl+K </t>
    </r>
    <r>
      <rPr>
        <sz val="12"/>
        <color theme="1"/>
        <rFont val="SimSun"/>
      </rPr>
      <t>为新的超链接显示“插入超链接”对话框，或为选定的现有超链接显示“编辑超链接”对话框。</t>
    </r>
  </si>
  <si>
    <r>
      <t xml:space="preserve">Ctrl+L </t>
    </r>
    <r>
      <rPr>
        <sz val="12"/>
        <color theme="1"/>
        <rFont val="SimSun"/>
      </rPr>
      <t>显示“创建列表”对话框。</t>
    </r>
  </si>
  <si>
    <r>
      <t xml:space="preserve">Ctrl+N </t>
    </r>
    <r>
      <rPr>
        <sz val="12"/>
        <color theme="1"/>
        <rFont val="SimSun"/>
      </rPr>
      <t>创建一个新的空白文件。</t>
    </r>
  </si>
  <si>
    <r>
      <t xml:space="preserve">Ctrl+O </t>
    </r>
    <r>
      <rPr>
        <sz val="12"/>
        <color theme="1"/>
        <rFont val="SimSun"/>
      </rPr>
      <t>显示“打开”对话框以打开或查找文件。按</t>
    </r>
    <r>
      <rPr>
        <sz val="12"/>
        <color theme="1"/>
        <rFont val="Cambria"/>
        <family val="1"/>
      </rPr>
      <t xml:space="preserve"> Ctrl+Shift+O </t>
    </r>
    <r>
      <rPr>
        <sz val="12"/>
        <color theme="1"/>
        <rFont val="SimSun"/>
      </rPr>
      <t>可选择所有包含批注的单元格。</t>
    </r>
  </si>
  <si>
    <r>
      <t xml:space="preserve">Ctrl+P </t>
    </r>
    <r>
      <rPr>
        <sz val="12"/>
        <color theme="1"/>
        <rFont val="SimSun"/>
      </rPr>
      <t>显示“打印”对话框。</t>
    </r>
  </si>
  <si>
    <r>
      <t xml:space="preserve">Ctrl+R </t>
    </r>
    <r>
      <rPr>
        <sz val="12"/>
        <color theme="1"/>
        <rFont val="SimSun"/>
      </rPr>
      <t>使用“向右填充”命令将选定范围最左边单元格的内容和格式复制到右边的单元格中。</t>
    </r>
  </si>
  <si>
    <r>
      <t xml:space="preserve">Ctrl+S </t>
    </r>
    <r>
      <rPr>
        <sz val="12"/>
        <color theme="1"/>
        <rFont val="SimSun"/>
      </rPr>
      <t>使用其当前文件名、位置和文件格式保存活动文件。</t>
    </r>
  </si>
  <si>
    <r>
      <t xml:space="preserve">Ctrl+U </t>
    </r>
    <r>
      <rPr>
        <sz val="12"/>
        <color theme="1"/>
        <rFont val="SimSun"/>
      </rPr>
      <t>应用或取消下划线。</t>
    </r>
  </si>
  <si>
    <r>
      <t xml:space="preserve">Ctrl+V </t>
    </r>
    <r>
      <rPr>
        <sz val="12"/>
        <color theme="1"/>
        <rFont val="SimSun"/>
      </rPr>
      <t>在插入点处插入剪贴板的内容，并替换任何选定内容。只有在剪切或复制了对象、文本或单元格内容后，才能使用此快捷键。</t>
    </r>
  </si>
  <si>
    <r>
      <t xml:space="preserve">Ctrl+W </t>
    </r>
    <r>
      <rPr>
        <sz val="12"/>
        <color theme="1"/>
        <rFont val="SimSun"/>
      </rPr>
      <t>关闭选定的工作簿窗口。</t>
    </r>
  </si>
  <si>
    <r>
      <t xml:space="preserve">Ctrl+X </t>
    </r>
    <r>
      <rPr>
        <sz val="12"/>
        <color theme="1"/>
        <rFont val="SimSun"/>
      </rPr>
      <t>剪切选定的单元格。</t>
    </r>
  </si>
  <si>
    <r>
      <t xml:space="preserve">Ctrl+Y </t>
    </r>
    <r>
      <rPr>
        <sz val="12"/>
        <color theme="1"/>
        <rFont val="SimSun"/>
      </rPr>
      <t>重复上一个命令或操作（如有可能）。</t>
    </r>
  </si>
  <si>
    <r>
      <t xml:space="preserve">Ctrl+Z </t>
    </r>
    <r>
      <rPr>
        <sz val="12"/>
        <color theme="1"/>
        <rFont val="SimSun"/>
      </rPr>
      <t>使用“撤消”命令来撤消上一个命令或删除最后键入的条目。显示了自动更正智能标记时，按</t>
    </r>
    <r>
      <rPr>
        <sz val="12"/>
        <color theme="1"/>
        <rFont val="Cambria"/>
        <family val="1"/>
      </rPr>
      <t xml:space="preserve"> Ctrl+Shift+Z </t>
    </r>
    <r>
      <rPr>
        <sz val="12"/>
        <color theme="1"/>
        <rFont val="SimSun"/>
      </rPr>
      <t>可使用“撤消”或“重复”命令撤消或恢复上一次自动更正操作。</t>
    </r>
  </si>
  <si>
    <t>二、功能键按键说明</t>
  </si>
  <si>
    <r>
      <t xml:space="preserve">F1 </t>
    </r>
    <r>
      <rPr>
        <sz val="12"/>
        <color theme="1"/>
        <rFont val="SimSun"/>
      </rPr>
      <t>显示“帮助”任务窗格。</t>
    </r>
  </si>
  <si>
    <r>
      <t>按</t>
    </r>
    <r>
      <rPr>
        <sz val="12"/>
        <color theme="1"/>
        <rFont val="Cambria"/>
        <family val="1"/>
      </rPr>
      <t xml:space="preserve"> Ctrl+F1 </t>
    </r>
    <r>
      <rPr>
        <sz val="12"/>
        <color theme="1"/>
        <rFont val="SimSun"/>
      </rPr>
      <t>可关闭并重新打开当前任务窗格。</t>
    </r>
  </si>
  <si>
    <r>
      <t>按</t>
    </r>
    <r>
      <rPr>
        <sz val="12"/>
        <color theme="1"/>
        <rFont val="Cambria"/>
        <family val="1"/>
      </rPr>
      <t xml:space="preserve"> Alt+F1 </t>
    </r>
    <r>
      <rPr>
        <sz val="12"/>
        <color theme="1"/>
        <rFont val="SimSun"/>
      </rPr>
      <t>可创建当前范围中数据的图表。</t>
    </r>
  </si>
  <si>
    <r>
      <t>按</t>
    </r>
    <r>
      <rPr>
        <sz val="12"/>
        <color theme="1"/>
        <rFont val="Cambria"/>
        <family val="1"/>
      </rPr>
      <t xml:space="preserve"> Alt+Shift+F1 </t>
    </r>
    <r>
      <rPr>
        <sz val="12"/>
        <color theme="1"/>
        <rFont val="SimSun"/>
      </rPr>
      <t>可插入新的工作表。</t>
    </r>
  </si>
  <si>
    <r>
      <t xml:space="preserve">F2 </t>
    </r>
    <r>
      <rPr>
        <sz val="12"/>
        <color theme="1"/>
        <rFont val="SimSun"/>
      </rPr>
      <t>编辑活动单元格并将插入点放在单元格内容的结尾。如果禁止在单元格中进行编辑，它也会将插入点移到编辑栏中。</t>
    </r>
  </si>
  <si>
    <r>
      <t>按</t>
    </r>
    <r>
      <rPr>
        <sz val="12"/>
        <color theme="1"/>
        <rFont val="Cambria"/>
        <family val="1"/>
      </rPr>
      <t xml:space="preserve"> Shift+F2 </t>
    </r>
    <r>
      <rPr>
        <sz val="12"/>
        <color theme="1"/>
        <rFont val="SimSun"/>
      </rPr>
      <t>可编辑单元格批注。</t>
    </r>
  </si>
  <si>
    <r>
      <t xml:space="preserve">F3 </t>
    </r>
    <r>
      <rPr>
        <sz val="12"/>
        <color theme="1"/>
        <rFont val="SimSun"/>
      </rPr>
      <t>将定义的名称粘贴到公式中。</t>
    </r>
  </si>
  <si>
    <r>
      <t>按</t>
    </r>
    <r>
      <rPr>
        <sz val="12"/>
        <color theme="1"/>
        <rFont val="Cambria"/>
        <family val="1"/>
      </rPr>
      <t xml:space="preserve"> Shift+F3 </t>
    </r>
    <r>
      <rPr>
        <sz val="12"/>
        <color theme="1"/>
        <rFont val="SimSun"/>
      </rPr>
      <t>将显示“插入函数”对话框。</t>
    </r>
  </si>
  <si>
    <r>
      <t xml:space="preserve">F4 </t>
    </r>
    <r>
      <rPr>
        <sz val="12"/>
        <color theme="1"/>
        <rFont val="SimSun"/>
      </rPr>
      <t>重复上一个命令或操作（如有可能）。</t>
    </r>
  </si>
  <si>
    <r>
      <t>按</t>
    </r>
    <r>
      <rPr>
        <sz val="12"/>
        <color theme="1"/>
        <rFont val="Cambria"/>
        <family val="1"/>
      </rPr>
      <t xml:space="preserve"> Ctrl+F4 </t>
    </r>
    <r>
      <rPr>
        <sz val="12"/>
        <color theme="1"/>
        <rFont val="SimSun"/>
      </rPr>
      <t>可关闭选定的工作簿窗口。</t>
    </r>
  </si>
  <si>
    <r>
      <t xml:space="preserve">F5 </t>
    </r>
    <r>
      <rPr>
        <sz val="12"/>
        <color theme="1"/>
        <rFont val="SimSun"/>
      </rPr>
      <t>显示“定位”对话框。</t>
    </r>
  </si>
  <si>
    <r>
      <t>按</t>
    </r>
    <r>
      <rPr>
        <sz val="12"/>
        <color theme="1"/>
        <rFont val="Cambria"/>
        <family val="1"/>
      </rPr>
      <t xml:space="preserve"> Ctrl+F5 </t>
    </r>
    <r>
      <rPr>
        <sz val="12"/>
        <color theme="1"/>
        <rFont val="SimSun"/>
      </rPr>
      <t>可恢复选定工作簿窗口的窗口大小。</t>
    </r>
  </si>
  <si>
    <r>
      <t xml:space="preserve">F6 </t>
    </r>
    <r>
      <rPr>
        <sz val="12"/>
        <color theme="1"/>
        <rFont val="SimSun"/>
      </rPr>
      <t>切换到已拆分（“窗口”菜单，“拆分”命令）的工作表中的下一个窗格。</t>
    </r>
  </si>
  <si>
    <r>
      <t>按</t>
    </r>
    <r>
      <rPr>
        <sz val="12"/>
        <color theme="1"/>
        <rFont val="Cambria"/>
        <family val="1"/>
      </rPr>
      <t xml:space="preserve"> Shift+F6 </t>
    </r>
    <r>
      <rPr>
        <sz val="12"/>
        <color theme="1"/>
        <rFont val="SimSun"/>
      </rPr>
      <t>可切换到已拆分的工作表中的上一个窗格。</t>
    </r>
  </si>
  <si>
    <r>
      <t>如果打开了多个工作簿窗口，则按</t>
    </r>
    <r>
      <rPr>
        <sz val="12"/>
        <color theme="1"/>
        <rFont val="Cambria"/>
        <family val="1"/>
      </rPr>
      <t xml:space="preserve"> Ctrl+F6 </t>
    </r>
    <r>
      <rPr>
        <sz val="12"/>
        <color theme="1"/>
        <rFont val="SimSun"/>
      </rPr>
      <t>可切换到下一个工作簿窗口。</t>
    </r>
  </si>
  <si>
    <r>
      <t xml:space="preserve">F7 </t>
    </r>
    <r>
      <rPr>
        <sz val="12"/>
        <color theme="1"/>
        <rFont val="SimSun"/>
      </rPr>
      <t>显示“拼写检查”对话框，以检查活动工作表或选定范围中的拼写。</t>
    </r>
  </si>
  <si>
    <r>
      <t>如果工作簿窗口未最大化，则按</t>
    </r>
    <r>
      <rPr>
        <sz val="12"/>
        <color theme="1"/>
        <rFont val="Cambria"/>
        <family val="1"/>
      </rPr>
      <t xml:space="preserve"> Ctrl+F7 </t>
    </r>
    <r>
      <rPr>
        <sz val="12"/>
        <color theme="1"/>
        <rFont val="SimSun"/>
      </rPr>
      <t>可对该窗口执行“移动”命令。</t>
    </r>
  </si>
  <si>
    <r>
      <t>使用箭头键移动窗口，并在完成时按</t>
    </r>
    <r>
      <rPr>
        <sz val="12"/>
        <color theme="1"/>
        <rFont val="Cambria"/>
        <family val="1"/>
      </rPr>
      <t xml:space="preserve"> Esc</t>
    </r>
    <r>
      <rPr>
        <sz val="12"/>
        <color theme="1"/>
        <rFont val="SimSun"/>
      </rPr>
      <t>。</t>
    </r>
  </si>
  <si>
    <r>
      <t xml:space="preserve">F8 </t>
    </r>
    <r>
      <rPr>
        <sz val="12"/>
        <color theme="1"/>
        <rFont val="SimSun"/>
      </rPr>
      <t>打开或关闭扩展模式。在扩展模式中，“</t>
    </r>
    <r>
      <rPr>
        <sz val="12"/>
        <color theme="1"/>
        <rFont val="Cambria"/>
        <family val="1"/>
      </rPr>
      <t>EXT</t>
    </r>
    <r>
      <rPr>
        <sz val="12"/>
        <color theme="1"/>
        <rFont val="SimSun"/>
      </rPr>
      <t>”将出现在状态行中，并且按箭头键可扩展选定范围。</t>
    </r>
  </si>
  <si>
    <r>
      <t>通过按</t>
    </r>
    <r>
      <rPr>
        <sz val="12"/>
        <color theme="1"/>
        <rFont val="Cambria"/>
        <family val="1"/>
      </rPr>
      <t xml:space="preserve"> Shift+F8</t>
    </r>
    <r>
      <rPr>
        <sz val="12"/>
        <color theme="1"/>
        <rFont val="SimSun"/>
      </rPr>
      <t>，您可以使用箭头键将非邻近单元格或范围添加到单元格的选定范围。</t>
    </r>
  </si>
  <si>
    <r>
      <t>当工作簿未最大化时，按</t>
    </r>
    <r>
      <rPr>
        <sz val="12"/>
        <color theme="1"/>
        <rFont val="Cambria"/>
        <family val="1"/>
      </rPr>
      <t xml:space="preserve"> Ctrl+F8 </t>
    </r>
    <r>
      <rPr>
        <sz val="12"/>
        <color theme="1"/>
        <rFont val="SimSun"/>
      </rPr>
      <t>可执行“大小”命令（在工作簿窗口的“控制”菜单上。</t>
    </r>
  </si>
  <si>
    <r>
      <t>按</t>
    </r>
    <r>
      <rPr>
        <sz val="12"/>
        <color theme="1"/>
        <rFont val="Cambria"/>
        <family val="1"/>
      </rPr>
      <t xml:space="preserve"> Alt+F8 </t>
    </r>
    <r>
      <rPr>
        <sz val="12"/>
        <color theme="1"/>
        <rFont val="SimSun"/>
      </rPr>
      <t>可显示用于运行、编辑或删除宏的“宏”对话框。</t>
    </r>
  </si>
  <si>
    <r>
      <t xml:space="preserve">F9 </t>
    </r>
    <r>
      <rPr>
        <sz val="12"/>
        <color theme="1"/>
        <rFont val="SimSun"/>
      </rPr>
      <t>计算所有打开的工作簿中的所有工作表。</t>
    </r>
  </si>
  <si>
    <r>
      <t>如果先按</t>
    </r>
    <r>
      <rPr>
        <sz val="12"/>
        <color theme="1"/>
        <rFont val="Cambria"/>
        <family val="1"/>
      </rPr>
      <t xml:space="preserve"> F9 </t>
    </r>
    <r>
      <rPr>
        <sz val="12"/>
        <color theme="1"/>
        <rFont val="SimSun"/>
      </rPr>
      <t>再按</t>
    </r>
    <r>
      <rPr>
        <sz val="12"/>
        <color theme="1"/>
        <rFont val="Cambria"/>
        <family val="1"/>
      </rPr>
      <t xml:space="preserve"> Enter</t>
    </r>
    <r>
      <rPr>
        <sz val="12"/>
        <color theme="1"/>
        <rFont val="SimSun"/>
      </rPr>
      <t>（对于数组公式则按</t>
    </r>
    <r>
      <rPr>
        <sz val="12"/>
        <color theme="1"/>
        <rFont val="Cambria"/>
        <family val="1"/>
      </rPr>
      <t xml:space="preserve"> Ctrl+Shift+Enter</t>
    </r>
    <r>
      <rPr>
        <sz val="12"/>
        <color theme="1"/>
        <rFont val="SimSun"/>
      </rPr>
      <t>），则会计算选定的公式部分，并将选定部分替换为计算出的值。</t>
    </r>
  </si>
  <si>
    <r>
      <t>按</t>
    </r>
    <r>
      <rPr>
        <sz val="12"/>
        <color theme="1"/>
        <rFont val="Cambria"/>
        <family val="1"/>
      </rPr>
      <t xml:space="preserve"> Shift+F9 </t>
    </r>
    <r>
      <rPr>
        <sz val="12"/>
        <color theme="1"/>
        <rFont val="SimSun"/>
      </rPr>
      <t>可计算活动工作表。</t>
    </r>
  </si>
  <si>
    <r>
      <t>按</t>
    </r>
    <r>
      <rPr>
        <sz val="12"/>
        <color theme="1"/>
        <rFont val="Cambria"/>
        <family val="1"/>
      </rPr>
      <t xml:space="preserve"> Ctrl+Alt+F9 </t>
    </r>
    <r>
      <rPr>
        <sz val="12"/>
        <color theme="1"/>
        <rFont val="SimSun"/>
      </rPr>
      <t>可计算所有打开的工作簿中的所有工作表，不管它们自上次计算以来是否已更改。</t>
    </r>
  </si>
  <si>
    <r>
      <t>如果按</t>
    </r>
    <r>
      <rPr>
        <sz val="12"/>
        <color theme="1"/>
        <rFont val="Cambria"/>
        <family val="1"/>
      </rPr>
      <t xml:space="preserve"> Ctrl+Alt+Shift+F9</t>
    </r>
    <r>
      <rPr>
        <sz val="12"/>
        <color theme="1"/>
        <rFont val="SimSun"/>
      </rPr>
      <t>，则会重新检查相关公式，然后计算所有打开的工作簿中的所有单元格，其中包括未标记为需要计算的单元格。</t>
    </r>
  </si>
  <si>
    <r>
      <t>按</t>
    </r>
    <r>
      <rPr>
        <sz val="12"/>
        <color theme="1"/>
        <rFont val="Cambria"/>
        <family val="1"/>
      </rPr>
      <t xml:space="preserve"> Ctrl+F9 </t>
    </r>
    <r>
      <rPr>
        <sz val="12"/>
        <color theme="1"/>
        <rFont val="SimSun"/>
      </rPr>
      <t>可将工作簿窗口最小化为图标。</t>
    </r>
  </si>
  <si>
    <r>
      <t xml:space="preserve">F10 </t>
    </r>
    <r>
      <rPr>
        <sz val="12"/>
        <color theme="1"/>
        <rFont val="SimSun"/>
      </rPr>
      <t>选择菜单栏或同时关闭打开的菜单和子菜单。</t>
    </r>
  </si>
  <si>
    <r>
      <t>按</t>
    </r>
    <r>
      <rPr>
        <sz val="12"/>
        <color theme="1"/>
        <rFont val="Cambria"/>
        <family val="1"/>
      </rPr>
      <t xml:space="preserve"> Shift+F10 </t>
    </r>
    <r>
      <rPr>
        <sz val="12"/>
        <color theme="1"/>
        <rFont val="SimSun"/>
      </rPr>
      <t>可显示选定项目的快捷菜单。</t>
    </r>
  </si>
  <si>
    <r>
      <t>按</t>
    </r>
    <r>
      <rPr>
        <sz val="12"/>
        <color theme="1"/>
        <rFont val="Cambria"/>
        <family val="1"/>
      </rPr>
      <t xml:space="preserve"> Alt+Shift+F10 </t>
    </r>
    <r>
      <rPr>
        <sz val="12"/>
        <color theme="1"/>
        <rFont val="SimSun"/>
      </rPr>
      <t>可显示智能标记的菜单或消息。如果存在多个智能标记，按该组合键可切换到下一个智能标记并显示其菜单或消息。</t>
    </r>
  </si>
  <si>
    <r>
      <t>按</t>
    </r>
    <r>
      <rPr>
        <sz val="12"/>
        <color theme="1"/>
        <rFont val="Cambria"/>
        <family val="1"/>
      </rPr>
      <t xml:space="preserve"> Ctrl+F10 </t>
    </r>
    <r>
      <rPr>
        <sz val="12"/>
        <color theme="1"/>
        <rFont val="SimSun"/>
      </rPr>
      <t>可最大化或还原选定的工作簿窗口。</t>
    </r>
  </si>
  <si>
    <r>
      <t xml:space="preserve">F11 </t>
    </r>
    <r>
      <rPr>
        <sz val="12"/>
        <color theme="1"/>
        <rFont val="SimSun"/>
      </rPr>
      <t>创建当前范围内数据的图表。</t>
    </r>
  </si>
  <si>
    <r>
      <t>按</t>
    </r>
    <r>
      <rPr>
        <sz val="12"/>
        <color theme="1"/>
        <rFont val="Cambria"/>
        <family val="1"/>
      </rPr>
      <t xml:space="preserve"> Shift+F11 </t>
    </r>
    <r>
      <rPr>
        <sz val="12"/>
        <color theme="1"/>
        <rFont val="SimSun"/>
      </rPr>
      <t>可插入一个新工作表。</t>
    </r>
  </si>
  <si>
    <r>
      <t>按</t>
    </r>
    <r>
      <rPr>
        <sz val="12"/>
        <color theme="1"/>
        <rFont val="Cambria"/>
        <family val="1"/>
      </rPr>
      <t xml:space="preserve"> Alt+F11 </t>
    </r>
    <r>
      <rPr>
        <sz val="12"/>
        <color theme="1"/>
        <rFont val="SimSun"/>
      </rPr>
      <t>将打开</t>
    </r>
    <r>
      <rPr>
        <sz val="12"/>
        <color theme="1"/>
        <rFont val="Cambria"/>
        <family val="1"/>
      </rPr>
      <t xml:space="preserve"> Visual Basic </t>
    </r>
    <r>
      <rPr>
        <sz val="12"/>
        <color theme="1"/>
        <rFont val="SimSun"/>
      </rPr>
      <t>编辑器，您可以在其中通过使用</t>
    </r>
    <r>
      <rPr>
        <sz val="12"/>
        <color theme="1"/>
        <rFont val="Cambria"/>
        <family val="1"/>
      </rPr>
      <t xml:space="preserve"> Visual Basic for Applications (VBA) </t>
    </r>
    <r>
      <rPr>
        <sz val="12"/>
        <color theme="1"/>
        <rFont val="SimSun"/>
      </rPr>
      <t>来创建宏。</t>
    </r>
  </si>
  <si>
    <r>
      <t>按</t>
    </r>
    <r>
      <rPr>
        <sz val="12"/>
        <color theme="1"/>
        <rFont val="Cambria"/>
        <family val="1"/>
      </rPr>
      <t xml:space="preserve"> Alt+Shift+F11 </t>
    </r>
    <r>
      <rPr>
        <sz val="12"/>
        <color theme="1"/>
        <rFont val="SimSun"/>
      </rPr>
      <t>将打开</t>
    </r>
    <r>
      <rPr>
        <sz val="12"/>
        <color theme="1"/>
        <rFont val="Cambria"/>
        <family val="1"/>
      </rPr>
      <t xml:space="preserve"> Microsoft </t>
    </r>
    <r>
      <rPr>
        <sz val="12"/>
        <color theme="1"/>
        <rFont val="SimSun"/>
      </rPr>
      <t>脚本编辑器，您可以在其中添加文本、编辑</t>
    </r>
    <r>
      <rPr>
        <sz val="12"/>
        <color theme="1"/>
        <rFont val="Cambria"/>
        <family val="1"/>
      </rPr>
      <t xml:space="preserve"> HTML </t>
    </r>
    <r>
      <rPr>
        <sz val="12"/>
        <color theme="1"/>
        <rFont val="SimSun"/>
      </rPr>
      <t>标记以及修改任何脚本代码。</t>
    </r>
  </si>
  <si>
    <r>
      <t xml:space="preserve">F12 </t>
    </r>
    <r>
      <rPr>
        <sz val="12"/>
        <color theme="1"/>
        <rFont val="SimSun"/>
      </rPr>
      <t>显示“另存为”对话框。</t>
    </r>
  </si>
  <si>
    <r>
      <t>三、其他有用的快捷键按键</t>
    </r>
    <r>
      <rPr>
        <sz val="12"/>
        <color theme="1"/>
        <rFont val="Cambria"/>
        <family val="1"/>
      </rPr>
      <t xml:space="preserve"> </t>
    </r>
    <r>
      <rPr>
        <sz val="12"/>
        <color theme="1"/>
        <rFont val="SimSun"/>
      </rPr>
      <t>说明</t>
    </r>
  </si>
  <si>
    <r>
      <t>箭头键</t>
    </r>
    <r>
      <rPr>
        <sz val="12"/>
        <color theme="1"/>
        <rFont val="Cambria"/>
        <family val="1"/>
      </rPr>
      <t xml:space="preserve"> </t>
    </r>
    <r>
      <rPr>
        <sz val="12"/>
        <color theme="1"/>
        <rFont val="SimSun"/>
      </rPr>
      <t>在工作表中上移、下移、左移或右移一个单元格。</t>
    </r>
  </si>
  <si>
    <r>
      <t>按</t>
    </r>
    <r>
      <rPr>
        <sz val="12"/>
        <color theme="1"/>
        <rFont val="Cambria"/>
        <family val="1"/>
      </rPr>
      <t xml:space="preserve"> Ctrl+</t>
    </r>
    <r>
      <rPr>
        <sz val="12"/>
        <color theme="1"/>
        <rFont val="SimSun"/>
      </rPr>
      <t>箭头键可移动到工作表中当前数据区域</t>
    </r>
    <r>
      <rPr>
        <sz val="12"/>
        <color theme="1"/>
        <rFont val="Cambria"/>
        <family val="1"/>
      </rPr>
      <t xml:space="preserve"> </t>
    </r>
    <r>
      <rPr>
        <sz val="12"/>
        <color theme="1"/>
        <rFont val="SimSun"/>
      </rPr>
      <t>（数据区域：包含数据的单元格区域，该区域周围为空白单元格或数据表边框。）的边缘。</t>
    </r>
  </si>
  <si>
    <r>
      <t>按</t>
    </r>
    <r>
      <rPr>
        <sz val="12"/>
        <color theme="1"/>
        <rFont val="Cambria"/>
        <family val="1"/>
      </rPr>
      <t xml:space="preserve"> Shift+</t>
    </r>
    <r>
      <rPr>
        <sz val="12"/>
        <color theme="1"/>
        <rFont val="SimSun"/>
      </rPr>
      <t>箭头键可将单元格的选定范围扩大一个单元格。</t>
    </r>
  </si>
  <si>
    <r>
      <t>按</t>
    </r>
    <r>
      <rPr>
        <sz val="12"/>
        <color theme="1"/>
        <rFont val="Cambria"/>
        <family val="1"/>
      </rPr>
      <t xml:space="preserve"> Ctrl+Shift+</t>
    </r>
    <r>
      <rPr>
        <sz val="12"/>
        <color theme="1"/>
        <rFont val="SimSun"/>
      </rPr>
      <t>箭头键可将单元格的选定范围扩展到与活动单元格同一列或同一行中的最后一个非空白单元格。</t>
    </r>
  </si>
  <si>
    <t>当菜单处于可见状态时，按向左键或向右键可选择左边或右边的菜单。</t>
  </si>
  <si>
    <t>当子菜单处于打开状态时，按这些箭头键可在主菜单和子菜单之间切换。</t>
  </si>
  <si>
    <t>当菜单或子菜单处于打开状态时，按向下键或向上键可选择下一个或上一个命令。</t>
  </si>
  <si>
    <t>在对话框中，按箭头键可在打开的下拉列表中的各个选项之间移动，或在一组选项的各个选项之间移动。</t>
  </si>
  <si>
    <r>
      <t>按</t>
    </r>
    <r>
      <rPr>
        <sz val="12"/>
        <color theme="1"/>
        <rFont val="Cambria"/>
        <family val="1"/>
      </rPr>
      <t xml:space="preserve"> Alt+</t>
    </r>
    <r>
      <rPr>
        <sz val="12"/>
        <color theme="1"/>
        <rFont val="SimSun"/>
      </rPr>
      <t>向下键可打开选定的下拉列表。</t>
    </r>
  </si>
  <si>
    <r>
      <t xml:space="preserve">Backspace </t>
    </r>
    <r>
      <rPr>
        <sz val="12"/>
        <color theme="1"/>
        <rFont val="SimSun"/>
      </rPr>
      <t>在编辑栏中删除左边的一个字符。也可清除活动单元格的内容。</t>
    </r>
  </si>
  <si>
    <r>
      <t xml:space="preserve">Delete </t>
    </r>
    <r>
      <rPr>
        <sz val="12"/>
        <color theme="1"/>
        <rFont val="SimSun"/>
      </rPr>
      <t>从选定单元格中删除单元格内容（数据和公式），而不会影响单元格格式或批注。在单元格编辑模式下，按该键将会删除插入点右边的字符。</t>
    </r>
  </si>
  <si>
    <r>
      <t xml:space="preserve">End </t>
    </r>
    <r>
      <rPr>
        <sz val="12"/>
        <color theme="1"/>
        <rFont val="SimSun"/>
      </rPr>
      <t>当</t>
    </r>
    <r>
      <rPr>
        <sz val="12"/>
        <color theme="1"/>
        <rFont val="Cambria"/>
        <family val="1"/>
      </rPr>
      <t xml:space="preserve"> Scroll Lock </t>
    </r>
    <r>
      <rPr>
        <sz val="12"/>
        <color theme="1"/>
        <rFont val="SimSun"/>
      </rPr>
      <t>处于开启状态时，移动到窗口右下角的单元格。当菜单或子菜单处于可见状态时，也可选择菜单上的最后一个命令。</t>
    </r>
  </si>
  <si>
    <r>
      <t>按</t>
    </r>
    <r>
      <rPr>
        <sz val="12"/>
        <color theme="1"/>
        <rFont val="Cambria"/>
        <family val="1"/>
      </rPr>
      <t xml:space="preserve"> Ctrl+End </t>
    </r>
    <r>
      <rPr>
        <sz val="12"/>
        <color theme="1"/>
        <rFont val="SimSun"/>
      </rPr>
      <t>可移动到工作表上的最后一个单元格，即所使用的最下方一行与所使用的最右边一列的交汇单元格。</t>
    </r>
  </si>
  <si>
    <r>
      <t>按</t>
    </r>
    <r>
      <rPr>
        <sz val="12"/>
        <color theme="1"/>
        <rFont val="Cambria"/>
        <family val="1"/>
      </rPr>
      <t xml:space="preserve"> Ctrl+Shift+End </t>
    </r>
    <r>
      <rPr>
        <sz val="12"/>
        <color theme="1"/>
        <rFont val="SimSun"/>
      </rPr>
      <t>可将单元格的选定范围扩展到工作表上所使用的最后一个单元格（右下角）。</t>
    </r>
  </si>
  <si>
    <r>
      <t xml:space="preserve">Enter </t>
    </r>
    <r>
      <rPr>
        <sz val="12"/>
        <color theme="1"/>
        <rFont val="SimSun"/>
      </rPr>
      <t>从单元格或编辑栏中完成单元格输入，并（默认）选择下面的单元格。在数据表单中，按该键可移动到下一条记录中的第一个字段。</t>
    </r>
  </si>
  <si>
    <r>
      <t>打开选定的菜单（按</t>
    </r>
    <r>
      <rPr>
        <sz val="12"/>
        <color theme="1"/>
        <rFont val="Cambria"/>
        <family val="1"/>
      </rPr>
      <t xml:space="preserve"> F10 </t>
    </r>
    <r>
      <rPr>
        <sz val="12"/>
        <color theme="1"/>
        <rFont val="SimSun"/>
      </rPr>
      <t>激活菜单栏），或执行选定命令的操作。</t>
    </r>
  </si>
  <si>
    <t>在对话框中，按该键可执行对话框中默认命令按钮（带有突出轮廓的按钮，通常为“确定”按钮）的操作。</t>
  </si>
  <si>
    <r>
      <t>按</t>
    </r>
    <r>
      <rPr>
        <sz val="12"/>
        <color theme="1"/>
        <rFont val="Cambria"/>
        <family val="1"/>
      </rPr>
      <t xml:space="preserve"> Alt+Enter </t>
    </r>
    <r>
      <rPr>
        <sz val="12"/>
        <color theme="1"/>
        <rFont val="SimSun"/>
      </rPr>
      <t>可在同一单元格中另起一个新行。</t>
    </r>
  </si>
  <si>
    <r>
      <t>按</t>
    </r>
    <r>
      <rPr>
        <sz val="12"/>
        <color theme="1"/>
        <rFont val="Cambria"/>
        <family val="1"/>
      </rPr>
      <t xml:space="preserve"> Ctrl+Enter </t>
    </r>
    <r>
      <rPr>
        <sz val="12"/>
        <color theme="1"/>
        <rFont val="SimSun"/>
      </rPr>
      <t>可使用当前条目填充选定的单元格区域。</t>
    </r>
  </si>
  <si>
    <r>
      <t>按</t>
    </r>
    <r>
      <rPr>
        <sz val="12"/>
        <color theme="1"/>
        <rFont val="Cambria"/>
        <family val="1"/>
      </rPr>
      <t xml:space="preserve"> Shift+Enter </t>
    </r>
    <r>
      <rPr>
        <sz val="12"/>
        <color theme="1"/>
        <rFont val="SimSun"/>
      </rPr>
      <t>可完成单元格输入并选择上面的单元格。</t>
    </r>
  </si>
  <si>
    <r>
      <t xml:space="preserve">Esc </t>
    </r>
    <r>
      <rPr>
        <sz val="12"/>
        <color theme="1"/>
        <rFont val="SimSun"/>
      </rPr>
      <t>取消单元格或编辑栏中的输入。按该键也可关闭打开的菜单或子菜单、对话框或消息窗口。</t>
    </r>
  </si>
  <si>
    <r>
      <t xml:space="preserve">Home </t>
    </r>
    <r>
      <rPr>
        <sz val="12"/>
        <color theme="1"/>
        <rFont val="SimSun"/>
      </rPr>
      <t>移到工作表中某一行的开头。当</t>
    </r>
    <r>
      <rPr>
        <sz val="12"/>
        <color theme="1"/>
        <rFont val="Cambria"/>
        <family val="1"/>
      </rPr>
      <t xml:space="preserve"> Scroll Lock </t>
    </r>
    <r>
      <rPr>
        <sz val="12"/>
        <color theme="1"/>
        <rFont val="SimSun"/>
      </rPr>
      <t>处于开启状态时，移到窗口左上角的单元格。</t>
    </r>
  </si>
  <si>
    <t>当菜单或子菜单处于可见状态时，选择菜单上的第一个命令。</t>
  </si>
  <si>
    <r>
      <t>按</t>
    </r>
    <r>
      <rPr>
        <sz val="12"/>
        <color theme="1"/>
        <rFont val="Cambria"/>
        <family val="1"/>
      </rPr>
      <t xml:space="preserve"> Ctrl+Home </t>
    </r>
    <r>
      <rPr>
        <sz val="12"/>
        <color theme="1"/>
        <rFont val="SimSun"/>
      </rPr>
      <t>可移到工作表的开头。</t>
    </r>
  </si>
  <si>
    <r>
      <t>按</t>
    </r>
    <r>
      <rPr>
        <sz val="12"/>
        <color theme="1"/>
        <rFont val="Cambria"/>
        <family val="1"/>
      </rPr>
      <t xml:space="preserve"> Ctrl+Shift+Home </t>
    </r>
    <r>
      <rPr>
        <sz val="12"/>
        <color theme="1"/>
        <rFont val="SimSun"/>
      </rPr>
      <t>可将单元格的选定范围扩展到工作表的开头。</t>
    </r>
  </si>
  <si>
    <r>
      <t xml:space="preserve">Page Down </t>
    </r>
    <r>
      <rPr>
        <sz val="12"/>
        <color theme="1"/>
        <rFont val="SimSun"/>
      </rPr>
      <t>在工作表中下移一个屏幕。</t>
    </r>
  </si>
  <si>
    <r>
      <t>按</t>
    </r>
    <r>
      <rPr>
        <sz val="12"/>
        <color theme="1"/>
        <rFont val="Cambria"/>
        <family val="1"/>
      </rPr>
      <t xml:space="preserve"> Alt+Page Down </t>
    </r>
    <r>
      <rPr>
        <sz val="12"/>
        <color theme="1"/>
        <rFont val="SimSun"/>
      </rPr>
      <t>可在工作表中向右移动一个屏幕。</t>
    </r>
  </si>
  <si>
    <r>
      <t>按</t>
    </r>
    <r>
      <rPr>
        <sz val="12"/>
        <color theme="1"/>
        <rFont val="Cambria"/>
        <family val="1"/>
      </rPr>
      <t xml:space="preserve"> Ctrl+Page Down </t>
    </r>
    <r>
      <rPr>
        <sz val="12"/>
        <color theme="1"/>
        <rFont val="SimSun"/>
      </rPr>
      <t>可移到工作簿中的下一个工作表。</t>
    </r>
  </si>
  <si>
    <r>
      <t>按</t>
    </r>
    <r>
      <rPr>
        <sz val="12"/>
        <color theme="1"/>
        <rFont val="Cambria"/>
        <family val="1"/>
      </rPr>
      <t xml:space="preserve"> Ctrl+Shift+Page Down </t>
    </r>
    <r>
      <rPr>
        <sz val="12"/>
        <color theme="1"/>
        <rFont val="SimSun"/>
      </rPr>
      <t>可选择工作簿中的当前和下一个工作表。</t>
    </r>
  </si>
  <si>
    <r>
      <t xml:space="preserve">Page Up </t>
    </r>
    <r>
      <rPr>
        <sz val="12"/>
        <color theme="1"/>
        <rFont val="SimSun"/>
      </rPr>
      <t>在工作表中上移一个屏幕。</t>
    </r>
  </si>
  <si>
    <r>
      <t>按</t>
    </r>
    <r>
      <rPr>
        <sz val="12"/>
        <color theme="1"/>
        <rFont val="Cambria"/>
        <family val="1"/>
      </rPr>
      <t xml:space="preserve"> Alt+Page Up </t>
    </r>
    <r>
      <rPr>
        <sz val="12"/>
        <color theme="1"/>
        <rFont val="SimSun"/>
      </rPr>
      <t>可在工作表中向左移动一个屏幕。</t>
    </r>
  </si>
  <si>
    <r>
      <t>按</t>
    </r>
    <r>
      <rPr>
        <sz val="12"/>
        <color theme="1"/>
        <rFont val="Cambria"/>
        <family val="1"/>
      </rPr>
      <t xml:space="preserve"> Ctrl+Page Up </t>
    </r>
    <r>
      <rPr>
        <sz val="12"/>
        <color theme="1"/>
        <rFont val="SimSun"/>
      </rPr>
      <t>可移到工作簿中的上一个工作表。</t>
    </r>
  </si>
  <si>
    <r>
      <t>按</t>
    </r>
    <r>
      <rPr>
        <sz val="12"/>
        <color theme="1"/>
        <rFont val="Cambria"/>
        <family val="1"/>
      </rPr>
      <t xml:space="preserve"> Ctrl+Shift+Page Up </t>
    </r>
    <r>
      <rPr>
        <sz val="12"/>
        <color theme="1"/>
        <rFont val="SimSun"/>
      </rPr>
      <t>可选择工作簿中的当前和上一个工作表。</t>
    </r>
  </si>
  <si>
    <r>
      <t>空格键</t>
    </r>
    <r>
      <rPr>
        <sz val="12"/>
        <color theme="1"/>
        <rFont val="Cambria"/>
        <family val="1"/>
      </rPr>
      <t xml:space="preserve"> </t>
    </r>
    <r>
      <rPr>
        <sz val="12"/>
        <color theme="1"/>
        <rFont val="SimSun"/>
      </rPr>
      <t>在对话框中，执行选定按钮的操作，或者选中或清除复选框。</t>
    </r>
  </si>
  <si>
    <r>
      <t>按</t>
    </r>
    <r>
      <rPr>
        <sz val="12"/>
        <color theme="1"/>
        <rFont val="Cambria"/>
        <family val="1"/>
      </rPr>
      <t xml:space="preserve"> Ctrl+</t>
    </r>
    <r>
      <rPr>
        <sz val="12"/>
        <color theme="1"/>
        <rFont val="SimSun"/>
      </rPr>
      <t>空格键可选择工作表中的整列。</t>
    </r>
  </si>
  <si>
    <r>
      <t>按</t>
    </r>
    <r>
      <rPr>
        <sz val="12"/>
        <color theme="1"/>
        <rFont val="Cambria"/>
        <family val="1"/>
      </rPr>
      <t xml:space="preserve"> Shift+</t>
    </r>
    <r>
      <rPr>
        <sz val="12"/>
        <color theme="1"/>
        <rFont val="SimSun"/>
      </rPr>
      <t>空格键可选择工作表中的整行。</t>
    </r>
  </si>
  <si>
    <r>
      <t>按</t>
    </r>
    <r>
      <rPr>
        <sz val="12"/>
        <color theme="1"/>
        <rFont val="Cambria"/>
        <family val="1"/>
      </rPr>
      <t xml:space="preserve"> Ctrl+Shift+</t>
    </r>
    <r>
      <rPr>
        <sz val="12"/>
        <color theme="1"/>
        <rFont val="SimSun"/>
      </rPr>
      <t>空格键可选择整个工作表。</t>
    </r>
  </si>
  <si>
    <r>
      <t>如果工作表包含数据，则按</t>
    </r>
    <r>
      <rPr>
        <sz val="12"/>
        <color theme="1"/>
        <rFont val="Cambria"/>
        <family val="1"/>
      </rPr>
      <t xml:space="preserve"> Ctrl+Shift+</t>
    </r>
    <r>
      <rPr>
        <sz val="12"/>
        <color theme="1"/>
        <rFont val="SimSun"/>
      </rPr>
      <t>空格键将选择当前区域。再按一次</t>
    </r>
    <r>
      <rPr>
        <sz val="12"/>
        <color theme="1"/>
        <rFont val="Cambria"/>
        <family val="1"/>
      </rPr>
      <t xml:space="preserve"> Ctrl+Shift+</t>
    </r>
    <r>
      <rPr>
        <sz val="12"/>
        <color theme="1"/>
        <rFont val="SimSun"/>
      </rPr>
      <t>空格键将选择整个工作表。当某个对象处于选定状态时，按</t>
    </r>
    <r>
      <rPr>
        <sz val="12"/>
        <color theme="1"/>
        <rFont val="Cambria"/>
        <family val="1"/>
      </rPr>
      <t xml:space="preserve"> Ctrl+Shift+</t>
    </r>
    <r>
      <rPr>
        <sz val="12"/>
        <color theme="1"/>
        <rFont val="SimSun"/>
      </rPr>
      <t>空格键可选择工作表上的所有对象。</t>
    </r>
  </si>
  <si>
    <r>
      <t>按</t>
    </r>
    <r>
      <rPr>
        <sz val="12"/>
        <color theme="1"/>
        <rFont val="Cambria"/>
        <family val="1"/>
      </rPr>
      <t xml:space="preserve"> Alt+</t>
    </r>
    <r>
      <rPr>
        <sz val="12"/>
        <color theme="1"/>
        <rFont val="SimSun"/>
      </rPr>
      <t>空格键可显示</t>
    </r>
    <r>
      <rPr>
        <sz val="12"/>
        <color theme="1"/>
        <rFont val="Cambria"/>
        <family val="1"/>
      </rPr>
      <t xml:space="preserve"> Excel </t>
    </r>
    <r>
      <rPr>
        <sz val="12"/>
        <color theme="1"/>
        <rFont val="SimSun"/>
      </rPr>
      <t>窗口的“控制”菜单。</t>
    </r>
  </si>
  <si>
    <r>
      <t xml:space="preserve">Tab </t>
    </r>
    <r>
      <rPr>
        <sz val="12"/>
        <color theme="1"/>
        <rFont val="SimSun"/>
      </rPr>
      <t>在工作表中向右移动一个单元格。在受保护的工作表中，可在未锁定的单元格之间移动。</t>
    </r>
  </si>
  <si>
    <t>在对话框中，移到下一个选项或选项组。</t>
  </si>
  <si>
    <r>
      <t>按</t>
    </r>
    <r>
      <rPr>
        <sz val="12"/>
        <color theme="1"/>
        <rFont val="Cambria"/>
        <family val="1"/>
      </rPr>
      <t xml:space="preserve"> Shift+Tab </t>
    </r>
    <r>
      <rPr>
        <sz val="12"/>
        <color theme="1"/>
        <rFont val="SimSun"/>
      </rPr>
      <t>可移到前一个单元格（在工作表中）或前一个选项（在对话框中）。</t>
    </r>
  </si>
  <si>
    <r>
      <t>在对话框中，按</t>
    </r>
    <r>
      <rPr>
        <sz val="12"/>
        <color theme="1"/>
        <rFont val="Cambria"/>
        <family val="1"/>
      </rPr>
      <t xml:space="preserve"> Ctrl+Tab </t>
    </r>
    <r>
      <rPr>
        <sz val="12"/>
        <color theme="1"/>
        <rFont val="SimSun"/>
      </rPr>
      <t>可切换到下一个选项卡。</t>
    </r>
  </si>
  <si>
    <r>
      <t>在对话框中，按</t>
    </r>
    <r>
      <rPr>
        <sz val="12"/>
        <color theme="1"/>
        <rFont val="Cambria"/>
        <family val="1"/>
      </rPr>
      <t xml:space="preserve"> Ctrl+Shift+Tab </t>
    </r>
    <r>
      <rPr>
        <sz val="12"/>
        <color theme="1"/>
        <rFont val="SimSun"/>
      </rPr>
      <t>可切换到前一个选项卡。</t>
    </r>
  </si>
  <si>
    <t xml:space="preserve">Shift+F11 </t>
  </si>
  <si>
    <t xml:space="preserve">插入新工作表 </t>
  </si>
  <si>
    <t xml:space="preserve">Shift+F3 </t>
  </si>
  <si>
    <t xml:space="preserve">插入函数 </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</si>
</sst>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00%"/>
    <numFmt numFmtId="165" formatCode="0.000000"/>
    <numFmt numFmtId="166" formatCode="0.0%"/>
    <numFmt numFmtId="167" formatCode="0.0000"/>
    <numFmt numFmtId="168" formatCode="0.000%"/>
    <numFmt numFmtId="169" formatCode="mm/dd/yy;@"/>
  </numFmts>
  <fonts count="23" x14ac:knownFonts="1">
    <font>
      <sz val="11"/>
      <color theme="1"/>
      <name val="Calibri"/>
      <family val="2"/>
      <scheme val="minor"/>
    </font>
    <font>
      <sz val="11"/>
      <color rgb="FFFF0000"/>
      <name val="Calibri"/>
      <family val="2"/>
      <scheme val="minor"/>
    </font>
    <font>
      <sz val="9"/>
      <color indexed="81"/>
      <name val="Tahoma"/>
      <family val="2"/>
    </font>
    <font>
      <b/>
      <sz val="9"/>
      <color indexed="81"/>
      <name val="Tahoma"/>
      <family val="2"/>
    </font>
    <font>
      <sz val="11"/>
      <name val="Calibri"/>
      <family val="2"/>
      <scheme val="minor"/>
    </font>
    <font>
      <b/>
      <sz val="1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sz val="11"/>
      <color rgb="FFFFFFFF"/>
      <name val="Calibri"/>
      <family val="2"/>
      <scheme val="minor"/>
    </font>
    <font>
      <sz val="11"/>
      <color rgb="FFFFFFFF"/>
      <name val="Calibri"/>
      <family val="2"/>
    </font>
    <font>
      <u/>
      <sz val="11"/>
      <name val="Calibri"/>
      <family val="2"/>
      <scheme val="minor"/>
    </font>
    <font>
      <i/>
      <sz val="11"/>
      <color theme="0"/>
      <name val="Calibri"/>
      <family val="2"/>
      <scheme val="minor"/>
    </font>
    <font>
      <u/>
      <sz val="11"/>
      <color theme="1"/>
      <name val="Calibri"/>
      <family val="2"/>
      <scheme val="minor"/>
    </font>
    <font>
      <sz val="11"/>
      <color rgb="FFFFC000"/>
      <name val="Calibri"/>
      <family val="2"/>
      <scheme val="minor"/>
    </font>
    <font>
      <sz val="11"/>
      <color theme="4" tint="0.39997558519241921"/>
      <name val="Calibri"/>
      <family val="2"/>
      <scheme val="minor"/>
    </font>
    <font>
      <b/>
      <sz val="9"/>
      <color indexed="81"/>
      <name val="Tahoma"/>
      <charset val="1"/>
    </font>
    <font>
      <sz val="10.5"/>
      <color theme="1"/>
      <name val="Calibri"/>
      <family val="2"/>
      <scheme val="minor"/>
    </font>
    <font>
      <sz val="11"/>
      <color theme="1"/>
      <name val="Agency FB"/>
      <family val="2"/>
    </font>
    <font>
      <sz val="11"/>
      <color rgb="FF333333"/>
      <name val="Arial"/>
      <family val="2"/>
    </font>
    <font>
      <sz val="12"/>
      <color theme="1"/>
      <name val="SimSun"/>
    </font>
    <font>
      <sz val="12"/>
      <color theme="1"/>
      <name val="Cambria"/>
      <family val="1"/>
    </font>
  </fonts>
  <fills count="6">
    <fill>
      <patternFill patternType="none"/>
    </fill>
    <fill>
      <patternFill patternType="gray125"/>
    </fill>
    <fill>
      <patternFill patternType="solid">
        <fgColor rgb="FFFFFF00"/>
        <bgColor indexed="64"/>
      </patternFill>
    </fill>
    <fill>
      <patternFill patternType="solid">
        <fgColor theme="3"/>
        <bgColor indexed="64"/>
      </patternFill>
    </fill>
    <fill>
      <patternFill patternType="solid">
        <fgColor theme="4" tint="0.79998168889431442"/>
        <bgColor indexed="64"/>
      </patternFill>
    </fill>
    <fill>
      <patternFill patternType="solid">
        <fgColor rgb="FFFFC000"/>
        <bgColor indexed="64"/>
      </patternFill>
    </fill>
  </fills>
  <borders count="20">
    <border>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thin">
        <color auto="1"/>
      </right>
      <top/>
      <bottom/>
      <diagonal/>
    </border>
    <border>
      <left/>
      <right/>
      <top/>
      <bottom style="thin">
        <color indexed="64"/>
      </bottom>
      <diagonal/>
    </border>
    <border>
      <left/>
      <right style="thin">
        <color auto="1"/>
      </right>
      <top/>
      <bottom style="thin">
        <color auto="1"/>
      </bottom>
      <diagonal/>
    </border>
    <border>
      <left style="hair">
        <color auto="1"/>
      </left>
      <right/>
      <top/>
      <bottom style="medium">
        <color rgb="FF000000"/>
      </bottom>
      <diagonal/>
    </border>
    <border>
      <left/>
      <right/>
      <top/>
      <bottom style="medium">
        <color rgb="FF000000"/>
      </bottom>
      <diagonal/>
    </border>
    <border>
      <left/>
      <right style="thin">
        <color auto="1"/>
      </right>
      <top/>
      <bottom style="medium">
        <color rgb="FF000000"/>
      </bottom>
      <diagonal/>
    </border>
    <border>
      <left style="medium">
        <color auto="1"/>
      </left>
      <right style="dotted">
        <color auto="1"/>
      </right>
      <top style="medium">
        <color auto="1"/>
      </top>
      <bottom style="medium">
        <color rgb="FF000000"/>
      </bottom>
      <diagonal/>
    </border>
    <border>
      <left/>
      <right/>
      <top style="medium">
        <color auto="1"/>
      </top>
      <bottom style="medium">
        <color rgb="FF000000"/>
      </bottom>
      <diagonal/>
    </border>
    <border>
      <left/>
      <right style="medium">
        <color auto="1"/>
      </right>
      <top style="medium">
        <color auto="1"/>
      </top>
      <bottom style="medium">
        <color rgb="FF000000"/>
      </bottom>
      <diagonal/>
    </border>
    <border>
      <left style="hair">
        <color auto="1"/>
      </left>
      <right/>
      <top/>
      <bottom/>
      <diagonal/>
    </border>
    <border>
      <left style="dotted">
        <color indexed="64"/>
      </left>
      <right/>
      <top/>
      <bottom/>
      <diagonal/>
    </border>
    <border>
      <left/>
      <right style="dotted">
        <color indexed="64"/>
      </right>
      <top/>
      <bottom/>
      <diagonal/>
    </border>
    <border>
      <left style="medium">
        <color auto="1"/>
      </left>
      <right style="dotted">
        <color auto="1"/>
      </right>
      <top/>
      <bottom/>
      <diagonal/>
    </border>
    <border>
      <left/>
      <right style="medium">
        <color auto="1"/>
      </right>
      <top/>
      <bottom/>
      <diagonal/>
    </border>
    <border>
      <left style="medium">
        <color indexed="64"/>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9" fontId="6" fillId="0" borderId="0" applyFont="0" applyFill="0" applyBorder="0" applyAlignment="0" applyProtection="0"/>
    <xf numFmtId="0" fontId="6" fillId="0" borderId="0"/>
  </cellStyleXfs>
  <cellXfs count="110">
    <xf numFmtId="0" fontId="0" fillId="0" borderId="0" xfId="0"/>
    <xf numFmtId="0" fontId="1" fillId="0" borderId="0" xfId="0" applyFont="1"/>
    <xf numFmtId="14" fontId="0" fillId="0" borderId="0" xfId="0" applyNumberFormat="1"/>
    <xf numFmtId="0" fontId="4" fillId="0" borderId="0" xfId="0" applyFont="1"/>
    <xf numFmtId="164" fontId="0" fillId="0" borderId="0" xfId="0" applyNumberFormat="1"/>
    <xf numFmtId="10" fontId="6" fillId="0" borderId="0" xfId="1" applyNumberFormat="1" applyFont="1"/>
    <xf numFmtId="10" fontId="0" fillId="0" borderId="0" xfId="1" applyNumberFormat="1" applyFont="1"/>
    <xf numFmtId="164" fontId="6" fillId="0" borderId="0" xfId="1" applyNumberFormat="1" applyFont="1"/>
    <xf numFmtId="164" fontId="6" fillId="2" borderId="0" xfId="1" applyNumberFormat="1" applyFont="1" applyFill="1"/>
    <xf numFmtId="165" fontId="0" fillId="0" borderId="0" xfId="0" applyNumberFormat="1"/>
    <xf numFmtId="165" fontId="0" fillId="2" borderId="0" xfId="0" applyNumberFormat="1" applyFill="1"/>
    <xf numFmtId="0" fontId="0" fillId="0" borderId="3" xfId="0" applyFill="1" applyBorder="1"/>
    <xf numFmtId="0" fontId="10" fillId="3" borderId="0" xfId="0" applyNumberFormat="1" applyFont="1" applyFill="1" applyBorder="1" applyAlignment="1"/>
    <xf numFmtId="0" fontId="0" fillId="0" borderId="4" xfId="0" applyBorder="1"/>
    <xf numFmtId="2" fontId="0" fillId="0" borderId="0" xfId="0" applyNumberFormat="1"/>
    <xf numFmtId="166" fontId="0" fillId="0" borderId="0" xfId="0" applyNumberFormat="1"/>
    <xf numFmtId="2" fontId="0" fillId="0" borderId="0" xfId="0" applyNumberFormat="1" applyFill="1" applyBorder="1"/>
    <xf numFmtId="2" fontId="8" fillId="0" borderId="0" xfId="0" applyNumberFormat="1" applyFont="1"/>
    <xf numFmtId="0" fontId="0" fillId="0" borderId="0" xfId="0" applyAlignment="1">
      <alignment vertical="center" wrapText="1"/>
    </xf>
    <xf numFmtId="14" fontId="0" fillId="0" borderId="4" xfId="0" applyNumberFormat="1" applyBorder="1"/>
    <xf numFmtId="0" fontId="10" fillId="3" borderId="5" xfId="0" applyNumberFormat="1" applyFont="1" applyFill="1" applyBorder="1" applyAlignment="1"/>
    <xf numFmtId="14" fontId="0" fillId="0" borderId="6" xfId="0" applyNumberFormat="1" applyBorder="1"/>
    <xf numFmtId="0" fontId="10" fillId="3" borderId="7" xfId="0" applyNumberFormat="1" applyFont="1" applyFill="1" applyBorder="1" applyAlignment="1"/>
    <xf numFmtId="0" fontId="10" fillId="3" borderId="8" xfId="0" applyNumberFormat="1" applyFont="1" applyFill="1" applyBorder="1" applyAlignment="1"/>
    <xf numFmtId="0" fontId="11" fillId="3" borderId="8" xfId="0" applyNumberFormat="1" applyFont="1" applyFill="1" applyBorder="1" applyAlignment="1"/>
    <xf numFmtId="0" fontId="11" fillId="3" borderId="9" xfId="0" applyNumberFormat="1" applyFont="1" applyFill="1" applyBorder="1" applyAlignment="1"/>
    <xf numFmtId="0" fontId="11" fillId="0" borderId="0" xfId="0" applyNumberFormat="1" applyFont="1" applyFill="1" applyBorder="1" applyAlignment="1"/>
    <xf numFmtId="0" fontId="11" fillId="3" borderId="10" xfId="0" applyNumberFormat="1" applyFont="1" applyFill="1" applyBorder="1" applyAlignment="1"/>
    <xf numFmtId="0" fontId="10" fillId="3" borderId="11" xfId="0" applyNumberFormat="1" applyFont="1" applyFill="1" applyBorder="1" applyAlignment="1"/>
    <xf numFmtId="0" fontId="10" fillId="3" borderId="12" xfId="0" applyNumberFormat="1" applyFont="1" applyFill="1" applyBorder="1" applyAlignment="1"/>
    <xf numFmtId="14" fontId="0" fillId="0" borderId="13" xfId="0" applyNumberFormat="1" applyBorder="1"/>
    <xf numFmtId="0" fontId="0" fillId="0" borderId="14" xfId="0" applyBorder="1"/>
    <xf numFmtId="0" fontId="0" fillId="0" borderId="0" xfId="0" applyBorder="1"/>
    <xf numFmtId="10" fontId="0" fillId="0" borderId="0" xfId="0" applyNumberFormat="1" applyBorder="1"/>
    <xf numFmtId="2" fontId="0" fillId="0" borderId="15" xfId="0" applyNumberFormat="1" applyBorder="1"/>
    <xf numFmtId="2" fontId="0" fillId="0" borderId="0" xfId="0" applyNumberFormat="1" applyBorder="1"/>
    <xf numFmtId="2" fontId="0" fillId="0" borderId="4" xfId="0" applyNumberFormat="1" applyBorder="1"/>
    <xf numFmtId="14" fontId="0" fillId="0" borderId="16" xfId="0" applyNumberFormat="1" applyBorder="1"/>
    <xf numFmtId="2" fontId="8" fillId="0" borderId="0" xfId="0" applyNumberFormat="1" applyFont="1" applyBorder="1"/>
    <xf numFmtId="2" fontId="8" fillId="0" borderId="17" xfId="0" applyNumberFormat="1" applyFont="1" applyBorder="1"/>
    <xf numFmtId="10" fontId="0" fillId="0" borderId="0" xfId="0" applyNumberFormat="1"/>
    <xf numFmtId="0" fontId="0" fillId="0" borderId="0" xfId="0" applyFill="1"/>
    <xf numFmtId="2" fontId="0" fillId="0" borderId="16" xfId="0" applyNumberFormat="1" applyBorder="1"/>
    <xf numFmtId="2" fontId="8" fillId="0" borderId="18" xfId="0" applyNumberFormat="1" applyFont="1" applyBorder="1"/>
    <xf numFmtId="14" fontId="0" fillId="0" borderId="0" xfId="0" applyNumberFormat="1" applyBorder="1"/>
    <xf numFmtId="0" fontId="4" fillId="0" borderId="0" xfId="0" applyNumberFormat="1" applyFont="1"/>
    <xf numFmtId="10" fontId="0" fillId="2" borderId="0" xfId="0" applyNumberFormat="1" applyFill="1" applyBorder="1"/>
    <xf numFmtId="0" fontId="9" fillId="3" borderId="0" xfId="0" applyFont="1" applyFill="1"/>
    <xf numFmtId="165" fontId="9" fillId="3" borderId="0" xfId="0" applyNumberFormat="1" applyFont="1" applyFill="1"/>
    <xf numFmtId="0" fontId="9" fillId="3" borderId="1" xfId="0" applyFont="1" applyFill="1" applyBorder="1"/>
    <xf numFmtId="0" fontId="9" fillId="3" borderId="2" xfId="0" applyFont="1" applyFill="1" applyBorder="1"/>
    <xf numFmtId="0" fontId="7" fillId="3" borderId="0" xfId="0" applyFont="1" applyFill="1"/>
    <xf numFmtId="0" fontId="7" fillId="3" borderId="1" xfId="0" applyFont="1" applyFill="1" applyBorder="1"/>
    <xf numFmtId="0" fontId="0" fillId="0" borderId="0" xfId="0" applyFill="1" applyBorder="1"/>
    <xf numFmtId="0" fontId="4" fillId="0" borderId="0" xfId="0" applyFont="1" applyFill="1" applyBorder="1"/>
    <xf numFmtId="165" fontId="0" fillId="0" borderId="0" xfId="0" applyNumberFormat="1" applyFill="1"/>
    <xf numFmtId="0" fontId="12" fillId="0" borderId="0" xfId="0" applyFont="1" applyFill="1"/>
    <xf numFmtId="0" fontId="4" fillId="0" borderId="0" xfId="0" applyFont="1" applyFill="1"/>
    <xf numFmtId="0" fontId="5" fillId="0" borderId="0" xfId="0" applyFont="1" applyFill="1" applyBorder="1"/>
    <xf numFmtId="10" fontId="1" fillId="0" borderId="0" xfId="1" applyNumberFormat="1" applyFont="1"/>
    <xf numFmtId="2" fontId="4" fillId="0" borderId="0" xfId="0" applyNumberFormat="1" applyFont="1"/>
    <xf numFmtId="9" fontId="0" fillId="0" borderId="0" xfId="1" applyFont="1"/>
    <xf numFmtId="165" fontId="13" fillId="3" borderId="0" xfId="0" applyNumberFormat="1" applyFont="1" applyFill="1"/>
    <xf numFmtId="0" fontId="13" fillId="3" borderId="1" xfId="0" applyFont="1" applyFill="1" applyBorder="1"/>
    <xf numFmtId="0" fontId="13" fillId="3" borderId="0" xfId="0" applyFont="1" applyFill="1"/>
    <xf numFmtId="0" fontId="13" fillId="3" borderId="2" xfId="0" applyFont="1" applyFill="1" applyBorder="1"/>
    <xf numFmtId="0" fontId="14" fillId="0" borderId="4" xfId="0" applyFont="1" applyBorder="1"/>
    <xf numFmtId="167" fontId="0" fillId="0" borderId="0" xfId="0" applyNumberFormat="1"/>
    <xf numFmtId="14" fontId="0" fillId="4" borderId="0" xfId="0" applyNumberFormat="1" applyFill="1" applyBorder="1"/>
    <xf numFmtId="168" fontId="0" fillId="0" borderId="0" xfId="1" applyNumberFormat="1" applyFont="1" applyFill="1" applyBorder="1"/>
    <xf numFmtId="168" fontId="0" fillId="0" borderId="0" xfId="0" applyNumberFormat="1"/>
    <xf numFmtId="0" fontId="0" fillId="2" borderId="0" xfId="0" applyFill="1"/>
    <xf numFmtId="0" fontId="0" fillId="2" borderId="0" xfId="0" applyFill="1" applyBorder="1"/>
    <xf numFmtId="2" fontId="0" fillId="2" borderId="15" xfId="0" applyNumberFormat="1" applyFill="1" applyBorder="1"/>
    <xf numFmtId="2" fontId="0" fillId="2" borderId="0" xfId="0" applyNumberFormat="1" applyFill="1" applyBorder="1"/>
    <xf numFmtId="2" fontId="0" fillId="2" borderId="4" xfId="0" applyNumberFormat="1" applyFill="1" applyBorder="1"/>
    <xf numFmtId="14" fontId="0" fillId="2" borderId="16" xfId="0" applyNumberFormat="1" applyFill="1" applyBorder="1"/>
    <xf numFmtId="2" fontId="8" fillId="2" borderId="0" xfId="0" applyNumberFormat="1" applyFont="1" applyFill="1" applyBorder="1"/>
    <xf numFmtId="2" fontId="8" fillId="2" borderId="17" xfId="0" applyNumberFormat="1" applyFont="1" applyFill="1" applyBorder="1"/>
    <xf numFmtId="10" fontId="0" fillId="2" borderId="0" xfId="1" applyNumberFormat="1" applyFont="1" applyFill="1"/>
    <xf numFmtId="10" fontId="0" fillId="0" borderId="0" xfId="0" applyNumberFormat="1" applyFill="1" applyBorder="1"/>
    <xf numFmtId="10" fontId="0" fillId="5" borderId="0" xfId="0" applyNumberFormat="1" applyFill="1" applyBorder="1"/>
    <xf numFmtId="2" fontId="0" fillId="2" borderId="0" xfId="0" applyNumberFormat="1" applyFill="1"/>
    <xf numFmtId="166" fontId="1" fillId="2" borderId="0" xfId="0" applyNumberFormat="1" applyFont="1" applyFill="1"/>
    <xf numFmtId="10" fontId="15" fillId="0" borderId="0" xfId="1" applyNumberFormat="1" applyFont="1"/>
    <xf numFmtId="2" fontId="1" fillId="0" borderId="0" xfId="0" applyNumberFormat="1" applyFont="1"/>
    <xf numFmtId="0" fontId="16" fillId="0" borderId="0" xfId="0" applyFont="1"/>
    <xf numFmtId="0" fontId="16" fillId="0" borderId="0" xfId="0" applyFont="1" applyFill="1"/>
    <xf numFmtId="10" fontId="16" fillId="0" borderId="0" xfId="1" applyNumberFormat="1" applyFont="1"/>
    <xf numFmtId="0" fontId="1" fillId="0" borderId="0" xfId="0" applyFont="1" applyFill="1"/>
    <xf numFmtId="2" fontId="4" fillId="0" borderId="19" xfId="0" applyNumberFormat="1" applyFont="1" applyBorder="1"/>
    <xf numFmtId="0" fontId="0" fillId="0" borderId="0" xfId="0" applyFont="1"/>
    <xf numFmtId="164" fontId="0" fillId="0" borderId="0" xfId="1" applyNumberFormat="1" applyFont="1"/>
    <xf numFmtId="164" fontId="13" fillId="3" borderId="0" xfId="1" applyNumberFormat="1" applyFont="1" applyFill="1"/>
    <xf numFmtId="164" fontId="0" fillId="0" borderId="0" xfId="1" applyNumberFormat="1" applyFont="1" applyFill="1"/>
    <xf numFmtId="169" fontId="9" fillId="3" borderId="0" xfId="0" applyNumberFormat="1" applyFont="1" applyFill="1"/>
    <xf numFmtId="169" fontId="0" fillId="0" borderId="0" xfId="0" applyNumberFormat="1"/>
    <xf numFmtId="169" fontId="0" fillId="0" borderId="0" xfId="0" applyNumberFormat="1" applyFill="1"/>
    <xf numFmtId="0" fontId="13" fillId="3" borderId="0" xfId="0" applyFont="1" applyFill="1" applyBorder="1"/>
    <xf numFmtId="0" fontId="0" fillId="0" borderId="0" xfId="0" applyFont="1" applyFill="1"/>
    <xf numFmtId="0" fontId="18" fillId="0" borderId="0" xfId="0" applyFont="1"/>
    <xf numFmtId="0" fontId="19" fillId="0" borderId="0" xfId="0" applyFont="1"/>
    <xf numFmtId="9" fontId="0" fillId="0" borderId="0" xfId="0" applyNumberFormat="1"/>
    <xf numFmtId="0" fontId="20" fillId="0" borderId="0" xfId="0" applyFont="1"/>
    <xf numFmtId="0" fontId="0" fillId="0" borderId="0" xfId="0" applyFont="1" applyBorder="1"/>
    <xf numFmtId="0" fontId="0" fillId="0" borderId="0" xfId="0" applyAlignment="1">
      <alignment wrapText="1"/>
    </xf>
    <xf numFmtId="0" fontId="18" fillId="0" borderId="0" xfId="0" applyNumberFormat="1" applyFont="1"/>
    <xf numFmtId="0" fontId="0" fillId="0" borderId="0" xfId="1" applyNumberFormat="1" applyFont="1"/>
    <xf numFmtId="0" fontId="21" fillId="0" borderId="0" xfId="0" applyFont="1"/>
    <xf numFmtId="0" fontId="22" fillId="0" borderId="0" xfId="0" applyFont="1"/>
  </cellXfs>
  <cellStyles count="3">
    <cellStyle name="Normal" xfId="0" builtinId="0"/>
    <cellStyle name="Normal 6" xfId="2"/>
    <cellStyle name="Percent" xfId="1" builtinId="5"/>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volatileDependencies.xml><?xml version="1.0" encoding="utf-8"?>
<volTypes xmlns="http://schemas.openxmlformats.org/spreadsheetml/2006/main">
  <volType type="realTimeData">
    <main first="bloomberg.rtd">
      <tp t="e">
        <v>#N/A</v>
        <stp/>
        <stp>##V3_BDSV12</stp>
        <stp>SPX Index</stp>
        <stp>CHAIN_TICKERS</stp>
        <stp>[PUTStrategy6.xlsx]Backup!R4652C7</stp>
        <stp>CHAIN_STRIKE_PX_OVRD</stp>
        <stp>93220</stp>
        <stp>CHAIN_PUT_CALL_TYPE_OVRD=P</stp>
        <stp>CHAIN_PERIODICITY_OVRD=M</stp>
        <tr r="G4652" s="3"/>
      </tp>
      <tp t="e">
        <v>#N/A</v>
        <stp/>
        <stp>##V3_BDSV12</stp>
        <stp>SPX Index</stp>
        <stp>CHAIN_TICKERS</stp>
        <stp>[PUTStrategy6.xlsx]Backup!R4552C7</stp>
        <stp>CHAIN_STRIKE_PX_OVRD</stp>
        <stp>91220</stp>
        <stp>CHAIN_PUT_CALL_TYPE_OVRD=P</stp>
        <stp>CHAIN_PERIODICITY_OVRD=M</stp>
        <tr r="G4552" s="3"/>
      </tp>
      <tp t="e">
        <v>#N/A</v>
        <stp/>
        <stp>##V3_BDSV12</stp>
        <stp>SPX Index</stp>
        <stp>CHAIN_TICKERS</stp>
        <stp>[PUTStrategy6.xlsx]Backup!R4952C7</stp>
        <stp>CHAIN_STRIKE_PX_OVRD</stp>
        <stp>99220</stp>
        <stp>CHAIN_PUT_CALL_TYPE_OVRD=P</stp>
        <stp>CHAIN_PERIODICITY_OVRD=M</stp>
        <tr r="G4952" s="3"/>
      </tp>
      <tp t="e">
        <v>#N/A</v>
        <stp/>
        <stp>##V3_BDSV12</stp>
        <stp>SPX Index</stp>
        <stp>CHAIN_TICKERS</stp>
        <stp>[PUTStrategy6.xlsx]Backup!R4752C7</stp>
        <stp>CHAIN_STRIKE_PX_OVRD</stp>
        <stp>95220</stp>
        <stp>CHAIN_PUT_CALL_TYPE_OVRD=P</stp>
        <stp>CHAIN_PERIODICITY_OVRD=M</stp>
        <tr r="G4752" s="3"/>
      </tp>
      <tp t="e">
        <v>#N/A</v>
        <stp/>
        <stp>##V3_BDSV12</stp>
        <stp>SPX Index</stp>
        <stp>CHAIN_TICKERS</stp>
        <stp>[PUTStrategy6.xlsx]Backup!R4852C7</stp>
        <stp>CHAIN_STRIKE_PX_OVRD</stp>
        <stp>97220</stp>
        <stp>CHAIN_PUT_CALL_TYPE_OVRD=P</stp>
        <stp>CHAIN_PERIODICITY_OVRD=M</stp>
        <tr r="G4852" s="3"/>
      </tp>
      <tp t="e">
        <v>#N/A</v>
        <stp/>
        <stp>##V3_BDSV12</stp>
        <stp>SPX Index</stp>
        <stp>CHAIN_TICKERS</stp>
        <stp>[PUTStrategy6.xlsx]Backup!R4352C7</stp>
        <stp>CHAIN_STRIKE_PX_OVRD</stp>
        <stp>87220</stp>
        <stp>CHAIN_PUT_CALL_TYPE_OVRD=P</stp>
        <stp>CHAIN_PERIODICITY_OVRD=M</stp>
        <tr r="G4352" s="3"/>
      </tp>
      <tp t="e">
        <v>#N/A</v>
        <stp/>
        <stp>##V3_BDSV12</stp>
        <stp>SPX Index</stp>
        <stp>CHAIN_TICKERS</stp>
        <stp>[PUTStrategy6.xlsx]Backup!R4252C7</stp>
        <stp>CHAIN_STRIKE_PX_OVRD</stp>
        <stp>85220</stp>
        <stp>CHAIN_PUT_CALL_TYPE_OVRD=P</stp>
        <stp>CHAIN_PERIODICITY_OVRD=M</stp>
        <tr r="G4252" s="3"/>
      </tp>
      <tp t="e">
        <v>#N/A</v>
        <stp/>
        <stp>##V3_BDSV12</stp>
        <stp>SPX Index</stp>
        <stp>CHAIN_TICKERS</stp>
        <stp>[PUTStrategy6.xlsx]Backup!R4052C7</stp>
        <stp>CHAIN_STRIKE_PX_OVRD</stp>
        <stp>81220</stp>
        <stp>CHAIN_PUT_CALL_TYPE_OVRD=P</stp>
        <stp>CHAIN_PERIODICITY_OVRD=M</stp>
        <tr r="G4052" s="3"/>
      </tp>
      <tp t="e">
        <v>#N/A</v>
        <stp/>
        <stp>##V3_BDSV12</stp>
        <stp>SPX Index</stp>
        <stp>CHAIN_TICKERS</stp>
        <stp>[PUTStrategy6.xlsx]Backup!R4152C7</stp>
        <stp>CHAIN_STRIKE_PX_OVRD</stp>
        <stp>83220</stp>
        <stp>CHAIN_PUT_CALL_TYPE_OVRD=P</stp>
        <stp>CHAIN_PERIODICITY_OVRD=M</stp>
        <tr r="G4152" s="3"/>
      </tp>
      <tp t="e">
        <v>#N/A</v>
        <stp/>
        <stp>##V3_BDSV12</stp>
        <stp>SPX Index</stp>
        <stp>CHAIN_TICKERS</stp>
        <stp>[PUTStrategy6.xlsx]Backup!R4452C7</stp>
        <stp>CHAIN_STRIKE_PX_OVRD</stp>
        <stp>89220</stp>
        <stp>CHAIN_PUT_CALL_TYPE_OVRD=P</stp>
        <stp>CHAIN_PERIODICITY_OVRD=M</stp>
        <tr r="G4452" s="3"/>
      </tp>
      <tp t="e">
        <v>#N/A</v>
        <stp/>
        <stp>##V3_BDSV12</stp>
        <stp>SPX Index</stp>
        <stp>CHAIN_TICKERS</stp>
        <stp>[PUTStrategy6.xlsx]Backup!R1352C7</stp>
        <stp>CHAIN_STRIKE_PX_OVRD</stp>
        <stp>27220</stp>
        <stp>CHAIN_PUT_CALL_TYPE_OVRD=P</stp>
        <stp>CHAIN_PERIODICITY_OVRD=M</stp>
        <tr r="G1352" s="3"/>
      </tp>
      <tp t="e">
        <v>#N/A</v>
        <stp/>
        <stp>##V3_BDSV12</stp>
        <stp>SPX Index</stp>
        <stp>CHAIN_TICKERS</stp>
        <stp>[PUTStrategy6.xlsx]Backup!R1252C7</stp>
        <stp>CHAIN_STRIKE_PX_OVRD</stp>
        <stp>25220</stp>
        <stp>CHAIN_PUT_CALL_TYPE_OVRD=P</stp>
        <stp>CHAIN_PERIODICITY_OVRD=M</stp>
        <tr r="G1252" s="3"/>
      </tp>
      <tp t="e">
        <v>#N/A</v>
        <stp/>
        <stp>##V3_BDSV12</stp>
        <stp>SPX Index</stp>
        <stp>CHAIN_TICKERS</stp>
        <stp>[PUTStrategy6.xlsx]Backup!R1052C7</stp>
        <stp>CHAIN_STRIKE_PX_OVRD</stp>
        <stp>21220</stp>
        <stp>CHAIN_PUT_CALL_TYPE_OVRD=P</stp>
        <stp>CHAIN_PERIODICITY_OVRD=M</stp>
        <tr r="G1052" s="3"/>
      </tp>
      <tp t="e">
        <v>#N/A</v>
        <stp/>
        <stp>##V3_BDSV12</stp>
        <stp>SPX Index</stp>
        <stp>CHAIN_TICKERS</stp>
        <stp>[PUTStrategy6.xlsx]Backup!R1152C7</stp>
        <stp>CHAIN_STRIKE_PX_OVRD</stp>
        <stp>23220</stp>
        <stp>CHAIN_PUT_CALL_TYPE_OVRD=P</stp>
        <stp>CHAIN_PERIODICITY_OVRD=M</stp>
        <tr r="G1152" s="3"/>
      </tp>
      <tp t="e">
        <v>#N/A</v>
        <stp/>
        <stp>##V3_BDSV12</stp>
        <stp>SPX Index</stp>
        <stp>CHAIN_TICKERS</stp>
        <stp>[PUTStrategy6.xlsx]Backup!R1452C7</stp>
        <stp>CHAIN_STRIKE_PX_OVRD</stp>
        <stp>29220</stp>
        <stp>CHAIN_PUT_CALL_TYPE_OVRD=P</stp>
        <stp>CHAIN_PERIODICITY_OVRD=M</stp>
        <tr r="G1452" s="3"/>
      </tp>
      <tp t="e">
        <v>#N/A</v>
        <stp/>
        <stp>##V3_BDSV12</stp>
        <stp>SPX Index</stp>
        <stp>CHAIN_TICKERS</stp>
        <stp>[PUTStrategy6.xlsx]Backup!R1652C7</stp>
        <stp>CHAIN_STRIKE_PX_OVRD</stp>
        <stp>33220</stp>
        <stp>CHAIN_PUT_CALL_TYPE_OVRD=P</stp>
        <stp>CHAIN_PERIODICITY_OVRD=M</stp>
        <tr r="G1652" s="3"/>
      </tp>
      <tp t="e">
        <v>#N/A</v>
        <stp/>
        <stp>##V3_BDSV12</stp>
        <stp>SPX Index</stp>
        <stp>CHAIN_TICKERS</stp>
        <stp>[PUTStrategy6.xlsx]Backup!R1552C7</stp>
        <stp>CHAIN_STRIKE_PX_OVRD</stp>
        <stp>31220</stp>
        <stp>CHAIN_PUT_CALL_TYPE_OVRD=P</stp>
        <stp>CHAIN_PERIODICITY_OVRD=M</stp>
        <tr r="G1552" s="3"/>
      </tp>
      <tp t="e">
        <v>#N/A</v>
        <stp/>
        <stp>##V3_BDSV12</stp>
        <stp>SPX Index</stp>
        <stp>CHAIN_TICKERS</stp>
        <stp>[PUTStrategy6.xlsx]Backup!R1952C7</stp>
        <stp>CHAIN_STRIKE_PX_OVRD</stp>
        <stp>39220</stp>
        <stp>CHAIN_PUT_CALL_TYPE_OVRD=P</stp>
        <stp>CHAIN_PERIODICITY_OVRD=M</stp>
        <tr r="G1952" s="3"/>
      </tp>
      <tp t="e">
        <v>#N/A</v>
        <stp/>
        <stp>##V3_BDSV12</stp>
        <stp>SPX Index</stp>
        <stp>CHAIN_TICKERS</stp>
        <stp>[PUTStrategy6.xlsx]Backup!R1752C7</stp>
        <stp>CHAIN_STRIKE_PX_OVRD</stp>
        <stp>35220</stp>
        <stp>CHAIN_PUT_CALL_TYPE_OVRD=P</stp>
        <stp>CHAIN_PERIODICITY_OVRD=M</stp>
        <tr r="G1752" s="3"/>
      </tp>
      <tp t="e">
        <v>#N/A</v>
        <stp/>
        <stp>##V3_BDSV12</stp>
        <stp>SPX Index</stp>
        <stp>CHAIN_TICKERS</stp>
        <stp>[PUTStrategy6.xlsx]Backup!R1852C7</stp>
        <stp>CHAIN_STRIKE_PX_OVRD</stp>
        <stp>37220</stp>
        <stp>CHAIN_PUT_CALL_TYPE_OVRD=P</stp>
        <stp>CHAIN_PERIODICITY_OVRD=M</stp>
        <tr r="G1852" s="3"/>
      </tp>
      <tp t="e">
        <v>#N/A</v>
        <stp/>
        <stp>##V3_BDSV12</stp>
        <stp>SPX Index</stp>
        <stp>CHAIN_TICKERS</stp>
        <stp>[PUTStrategy6.xlsx]Backup!R2652C7</stp>
        <stp>CHAIN_STRIKE_PX_OVRD</stp>
        <stp>53220</stp>
        <stp>CHAIN_PUT_CALL_TYPE_OVRD=P</stp>
        <stp>CHAIN_PERIODICITY_OVRD=M</stp>
        <tr r="G2652" s="3"/>
      </tp>
      <tp t="e">
        <v>#N/A</v>
        <stp/>
        <stp>##V3_BDSV12</stp>
        <stp>SPX Index</stp>
        <stp>CHAIN_TICKERS</stp>
        <stp>[PUTStrategy6.xlsx]Backup!R2552C7</stp>
        <stp>CHAIN_STRIKE_PX_OVRD</stp>
        <stp>51220</stp>
        <stp>CHAIN_PUT_CALL_TYPE_OVRD=P</stp>
        <stp>CHAIN_PERIODICITY_OVRD=M</stp>
        <tr r="G2552" s="3"/>
      </tp>
      <tp t="e">
        <v>#N/A</v>
        <stp/>
        <stp>##V3_BDSV12</stp>
        <stp>SPX Index</stp>
        <stp>CHAIN_TICKERS</stp>
        <stp>[PUTStrategy6.xlsx]Backup!R2952C7</stp>
        <stp>CHAIN_STRIKE_PX_OVRD</stp>
        <stp>59220</stp>
        <stp>CHAIN_PUT_CALL_TYPE_OVRD=P</stp>
        <stp>CHAIN_PERIODICITY_OVRD=M</stp>
        <tr r="G2952" s="3"/>
      </tp>
      <tp t="e">
        <v>#N/A</v>
        <stp/>
        <stp>##V3_BDSV12</stp>
        <stp>SPX Index</stp>
        <stp>CHAIN_TICKERS</stp>
        <stp>[PUTStrategy6.xlsx]Backup!R2752C7</stp>
        <stp>CHAIN_STRIKE_PX_OVRD</stp>
        <stp>55220</stp>
        <stp>CHAIN_PUT_CALL_TYPE_OVRD=P</stp>
        <stp>CHAIN_PERIODICITY_OVRD=M</stp>
        <tr r="G2752" s="3"/>
      </tp>
      <tp t="e">
        <v>#N/A</v>
        <stp/>
        <stp>##V3_BDSV12</stp>
        <stp>SPX Index</stp>
        <stp>CHAIN_TICKERS</stp>
        <stp>[PUTStrategy6.xlsx]Backup!R2852C7</stp>
        <stp>CHAIN_STRIKE_PX_OVRD</stp>
        <stp>57220</stp>
        <stp>CHAIN_PUT_CALL_TYPE_OVRD=P</stp>
        <stp>CHAIN_PERIODICITY_OVRD=M</stp>
        <tr r="G2852" s="3"/>
      </tp>
      <tp t="e">
        <v>#N/A</v>
        <stp/>
        <stp>##V3_BDSV12</stp>
        <stp>SPX Index</stp>
        <stp>CHAIN_TICKERS</stp>
        <stp>[PUTStrategy6.xlsx]Backup!R2352C7</stp>
        <stp>CHAIN_STRIKE_PX_OVRD</stp>
        <stp>47220</stp>
        <stp>CHAIN_PUT_CALL_TYPE_OVRD=P</stp>
        <stp>CHAIN_PERIODICITY_OVRD=M</stp>
        <tr r="G2352" s="3"/>
      </tp>
      <tp t="e">
        <v>#N/A</v>
        <stp/>
        <stp>##V3_BDSV12</stp>
        <stp>SPX Index</stp>
        <stp>CHAIN_TICKERS</stp>
        <stp>[PUTStrategy6.xlsx]Backup!R2252C7</stp>
        <stp>CHAIN_STRIKE_PX_OVRD</stp>
        <stp>45220</stp>
        <stp>CHAIN_PUT_CALL_TYPE_OVRD=P</stp>
        <stp>CHAIN_PERIODICITY_OVRD=M</stp>
        <tr r="G2252" s="3"/>
      </tp>
      <tp t="e">
        <v>#N/A</v>
        <stp/>
        <stp>##V3_BDSV12</stp>
        <stp>SPX Index</stp>
        <stp>CHAIN_TICKERS</stp>
        <stp>[PUTStrategy6.xlsx]Backup!R2052C7</stp>
        <stp>CHAIN_STRIKE_PX_OVRD</stp>
        <stp>41220</stp>
        <stp>CHAIN_PUT_CALL_TYPE_OVRD=P</stp>
        <stp>CHAIN_PERIODICITY_OVRD=M</stp>
        <tr r="G2052" s="3"/>
      </tp>
      <tp t="e">
        <v>#N/A</v>
        <stp/>
        <stp>##V3_BDSV12</stp>
        <stp>SPX Index</stp>
        <stp>CHAIN_TICKERS</stp>
        <stp>[PUTStrategy6.xlsx]Backup!R2152C7</stp>
        <stp>CHAIN_STRIKE_PX_OVRD</stp>
        <stp>43220</stp>
        <stp>CHAIN_PUT_CALL_TYPE_OVRD=P</stp>
        <stp>CHAIN_PERIODICITY_OVRD=M</stp>
        <tr r="G2152" s="3"/>
      </tp>
      <tp t="e">
        <v>#N/A</v>
        <stp/>
        <stp>##V3_BDSV12</stp>
        <stp>SPX Index</stp>
        <stp>CHAIN_TICKERS</stp>
        <stp>[PUTStrategy6.xlsx]Backup!R2452C7</stp>
        <stp>CHAIN_STRIKE_PX_OVRD</stp>
        <stp>49220</stp>
        <stp>CHAIN_PUT_CALL_TYPE_OVRD=P</stp>
        <stp>CHAIN_PERIODICITY_OVRD=M</stp>
        <tr r="G2452" s="3"/>
      </tp>
      <tp t="e">
        <v>#N/A</v>
        <stp/>
        <stp>##V3_BDSV12</stp>
        <stp>SPX Index</stp>
        <stp>CHAIN_TICKERS</stp>
        <stp>[PUTStrategy6.xlsx]Backup!R3352C7</stp>
        <stp>CHAIN_STRIKE_PX_OVRD</stp>
        <stp>67220</stp>
        <stp>CHAIN_PUT_CALL_TYPE_OVRD=P</stp>
        <stp>CHAIN_PERIODICITY_OVRD=M</stp>
        <tr r="G3352" s="3"/>
      </tp>
      <tp t="e">
        <v>#N/A</v>
        <stp/>
        <stp>##V3_BDSV12</stp>
        <stp>SPX Index</stp>
        <stp>CHAIN_TICKERS</stp>
        <stp>[PUTStrategy6.xlsx]Backup!R3252C7</stp>
        <stp>CHAIN_STRIKE_PX_OVRD</stp>
        <stp>65220</stp>
        <stp>CHAIN_PUT_CALL_TYPE_OVRD=P</stp>
        <stp>CHAIN_PERIODICITY_OVRD=M</stp>
        <tr r="G3252" s="3"/>
      </tp>
      <tp t="e">
        <v>#N/A</v>
        <stp/>
        <stp>##V3_BDSV12</stp>
        <stp>SPX Index</stp>
        <stp>CHAIN_TICKERS</stp>
        <stp>[PUTStrategy6.xlsx]Backup!R3052C7</stp>
        <stp>CHAIN_STRIKE_PX_OVRD</stp>
        <stp>61220</stp>
        <stp>CHAIN_PUT_CALL_TYPE_OVRD=P</stp>
        <stp>CHAIN_PERIODICITY_OVRD=M</stp>
        <tr r="G3052" s="3"/>
      </tp>
      <tp t="e">
        <v>#N/A</v>
        <stp/>
        <stp>##V3_BDSV12</stp>
        <stp>SPX Index</stp>
        <stp>CHAIN_TICKERS</stp>
        <stp>[PUTStrategy6.xlsx]Backup!R3152C7</stp>
        <stp>CHAIN_STRIKE_PX_OVRD</stp>
        <stp>63220</stp>
        <stp>CHAIN_PUT_CALL_TYPE_OVRD=P</stp>
        <stp>CHAIN_PERIODICITY_OVRD=M</stp>
        <tr r="G3152" s="3"/>
      </tp>
      <tp t="e">
        <v>#N/A</v>
        <stp/>
        <stp>##V3_BDSV12</stp>
        <stp>SPX Index</stp>
        <stp>CHAIN_TICKERS</stp>
        <stp>[PUTStrategy6.xlsx]Backup!R3452C7</stp>
        <stp>CHAIN_STRIKE_PX_OVRD</stp>
        <stp>69220</stp>
        <stp>CHAIN_PUT_CALL_TYPE_OVRD=P</stp>
        <stp>CHAIN_PERIODICITY_OVRD=M</stp>
        <tr r="G3452" s="3"/>
      </tp>
      <tp t="e">
        <v>#N/A</v>
        <stp/>
        <stp>##V3_BDSV12</stp>
        <stp>SPX Index</stp>
        <stp>CHAIN_TICKERS</stp>
        <stp>[PUTStrategy6.xlsx]Backup!R3652C7</stp>
        <stp>CHAIN_STRIKE_PX_OVRD</stp>
        <stp>73220</stp>
        <stp>CHAIN_PUT_CALL_TYPE_OVRD=P</stp>
        <stp>CHAIN_PERIODICITY_OVRD=M</stp>
        <tr r="G3652" s="3"/>
      </tp>
      <tp t="e">
        <v>#N/A</v>
        <stp/>
        <stp>##V3_BDSV12</stp>
        <stp>SPX Index</stp>
        <stp>CHAIN_TICKERS</stp>
        <stp>[PUTStrategy6.xlsx]Backup!R3552C7</stp>
        <stp>CHAIN_STRIKE_PX_OVRD</stp>
        <stp>71220</stp>
        <stp>CHAIN_PUT_CALL_TYPE_OVRD=P</stp>
        <stp>CHAIN_PERIODICITY_OVRD=M</stp>
        <tr r="G3552" s="3"/>
      </tp>
      <tp t="e">
        <v>#N/A</v>
        <stp/>
        <stp>##V3_BDSV12</stp>
        <stp>SPX Index</stp>
        <stp>CHAIN_TICKERS</stp>
        <stp>[PUTStrategy6.xlsx]Backup!R3952C7</stp>
        <stp>CHAIN_STRIKE_PX_OVRD</stp>
        <stp>79220</stp>
        <stp>CHAIN_PUT_CALL_TYPE_OVRD=P</stp>
        <stp>CHAIN_PERIODICITY_OVRD=M</stp>
        <tr r="G3952" s="3"/>
      </tp>
      <tp t="e">
        <v>#N/A</v>
        <stp/>
        <stp>##V3_BDSV12</stp>
        <stp>SPX Index</stp>
        <stp>CHAIN_TICKERS</stp>
        <stp>[PUTStrategy6.xlsx]Backup!R3752C7</stp>
        <stp>CHAIN_STRIKE_PX_OVRD</stp>
        <stp>75220</stp>
        <stp>CHAIN_PUT_CALL_TYPE_OVRD=P</stp>
        <stp>CHAIN_PERIODICITY_OVRD=M</stp>
        <tr r="G3752" s="3"/>
      </tp>
      <tp t="e">
        <v>#N/A</v>
        <stp/>
        <stp>##V3_BDSV12</stp>
        <stp>SPX Index</stp>
        <stp>CHAIN_TICKERS</stp>
        <stp>[PUTStrategy6.xlsx]Backup!R3852C7</stp>
        <stp>CHAIN_STRIKE_PX_OVRD</stp>
        <stp>77220</stp>
        <stp>CHAIN_PUT_CALL_TYPE_OVRD=P</stp>
        <stp>CHAIN_PERIODICITY_OVRD=M</stp>
        <tr r="G3852" s="3"/>
      </tp>
      <tp t="e">
        <v>#N/A</v>
        <stp/>
        <stp>##V3_BDSV12</stp>
        <stp>SPX Index</stp>
        <stp>CHAIN_TICKERS</stp>
        <stp>[PUTStrategy6.xlsx]Backup!R4651C7</stp>
        <stp>CHAIN_STRIKE_PX_OVRD</stp>
        <stp>93200</stp>
        <stp>CHAIN_PUT_CALL_TYPE_OVRD=P</stp>
        <stp>CHAIN_PERIODICITY_OVRD=M</stp>
        <tr r="G4651" s="3"/>
      </tp>
      <tp t="e">
        <v>#N/A</v>
        <stp/>
        <stp>##V3_BDSV12</stp>
        <stp>SPX Index</stp>
        <stp>CHAIN_TICKERS</stp>
        <stp>[PUTStrategy6.xlsx]Backup!R4551C7</stp>
        <stp>CHAIN_STRIKE_PX_OVRD</stp>
        <stp>91200</stp>
        <stp>CHAIN_PUT_CALL_TYPE_OVRD=P</stp>
        <stp>CHAIN_PERIODICITY_OVRD=M</stp>
        <tr r="G4551" s="3"/>
      </tp>
      <tp t="e">
        <v>#N/A</v>
        <stp/>
        <stp>##V3_BDSV12</stp>
        <stp>SPX Index</stp>
        <stp>CHAIN_TICKERS</stp>
        <stp>[PUTStrategy6.xlsx]Backup!R4951C7</stp>
        <stp>CHAIN_STRIKE_PX_OVRD</stp>
        <stp>99200</stp>
        <stp>CHAIN_PUT_CALL_TYPE_OVRD=P</stp>
        <stp>CHAIN_PERIODICITY_OVRD=M</stp>
        <tr r="G4951" s="3"/>
      </tp>
      <tp t="e">
        <v>#N/A</v>
        <stp/>
        <stp>##V3_BDSV12</stp>
        <stp>SPX Index</stp>
        <stp>CHAIN_TICKERS</stp>
        <stp>[PUTStrategy6.xlsx]Backup!R4751C7</stp>
        <stp>CHAIN_STRIKE_PX_OVRD</stp>
        <stp>95200</stp>
        <stp>CHAIN_PUT_CALL_TYPE_OVRD=P</stp>
        <stp>CHAIN_PERIODICITY_OVRD=M</stp>
        <tr r="G4751" s="3"/>
      </tp>
      <tp t="e">
        <v>#N/A</v>
        <stp/>
        <stp>##V3_BDSV12</stp>
        <stp>SPX Index</stp>
        <stp>CHAIN_TICKERS</stp>
        <stp>[PUTStrategy6.xlsx]Backup!R4851C7</stp>
        <stp>CHAIN_STRIKE_PX_OVRD</stp>
        <stp>97200</stp>
        <stp>CHAIN_PUT_CALL_TYPE_OVRD=P</stp>
        <stp>CHAIN_PERIODICITY_OVRD=M</stp>
        <tr r="G4851" s="3"/>
      </tp>
      <tp t="e">
        <v>#N/A</v>
        <stp/>
        <stp>##V3_BDSV12</stp>
        <stp>SPX Index</stp>
        <stp>CHAIN_TICKERS</stp>
        <stp>[PUTStrategy6.xlsx]Backup!R4351C7</stp>
        <stp>CHAIN_STRIKE_PX_OVRD</stp>
        <stp>87200</stp>
        <stp>CHAIN_PUT_CALL_TYPE_OVRD=P</stp>
        <stp>CHAIN_PERIODICITY_OVRD=M</stp>
        <tr r="G4351" s="3"/>
      </tp>
      <tp t="e">
        <v>#N/A</v>
        <stp/>
        <stp>##V3_BDSV12</stp>
        <stp>SPX Index</stp>
        <stp>CHAIN_TICKERS</stp>
        <stp>[PUTStrategy6.xlsx]Backup!R4251C7</stp>
        <stp>CHAIN_STRIKE_PX_OVRD</stp>
        <stp>85200</stp>
        <stp>CHAIN_PUT_CALL_TYPE_OVRD=P</stp>
        <stp>CHAIN_PERIODICITY_OVRD=M</stp>
        <tr r="G4251" s="3"/>
      </tp>
      <tp t="e">
        <v>#N/A</v>
        <stp/>
        <stp>##V3_BDSV12</stp>
        <stp>SPX Index</stp>
        <stp>CHAIN_TICKERS</stp>
        <stp>[PUTStrategy6.xlsx]Backup!R4051C7</stp>
        <stp>CHAIN_STRIKE_PX_OVRD</stp>
        <stp>81200</stp>
        <stp>CHAIN_PUT_CALL_TYPE_OVRD=P</stp>
        <stp>CHAIN_PERIODICITY_OVRD=M</stp>
        <tr r="G4051" s="3"/>
      </tp>
      <tp t="e">
        <v>#N/A</v>
        <stp/>
        <stp>##V3_BDSV12</stp>
        <stp>SPX Index</stp>
        <stp>CHAIN_TICKERS</stp>
        <stp>[PUTStrategy6.xlsx]Backup!R4151C7</stp>
        <stp>CHAIN_STRIKE_PX_OVRD</stp>
        <stp>83200</stp>
        <stp>CHAIN_PUT_CALL_TYPE_OVRD=P</stp>
        <stp>CHAIN_PERIODICITY_OVRD=M</stp>
        <tr r="G4151" s="3"/>
      </tp>
      <tp t="e">
        <v>#N/A</v>
        <stp/>
        <stp>##V3_BDSV12</stp>
        <stp>SPX Index</stp>
        <stp>CHAIN_TICKERS</stp>
        <stp>[PUTStrategy6.xlsx]Backup!R4451C7</stp>
        <stp>CHAIN_STRIKE_PX_OVRD</stp>
        <stp>89200</stp>
        <stp>CHAIN_PUT_CALL_TYPE_OVRD=P</stp>
        <stp>CHAIN_PERIODICITY_OVRD=M</stp>
        <tr r="G4451" s="3"/>
      </tp>
      <tp t="e">
        <v>#N/A</v>
        <stp/>
        <stp>##V3_BDSV12</stp>
        <stp>SPX Index</stp>
        <stp>CHAIN_TICKERS</stp>
        <stp>[PUTStrategy6.xlsx]Backup!R1351C7</stp>
        <stp>CHAIN_STRIKE_PX_OVRD</stp>
        <stp>27200</stp>
        <stp>CHAIN_PUT_CALL_TYPE_OVRD=P</stp>
        <stp>CHAIN_PERIODICITY_OVRD=M</stp>
        <tr r="G1351" s="3"/>
      </tp>
      <tp t="e">
        <v>#N/A</v>
        <stp/>
        <stp>##V3_BDSV12</stp>
        <stp>SPX Index</stp>
        <stp>CHAIN_TICKERS</stp>
        <stp>[PUTStrategy6.xlsx]Backup!R1251C7</stp>
        <stp>CHAIN_STRIKE_PX_OVRD</stp>
        <stp>25200</stp>
        <stp>CHAIN_PUT_CALL_TYPE_OVRD=P</stp>
        <stp>CHAIN_PERIODICITY_OVRD=M</stp>
        <tr r="G1251" s="3"/>
      </tp>
      <tp t="e">
        <v>#N/A</v>
        <stp/>
        <stp>##V3_BDSV12</stp>
        <stp>SPX Index</stp>
        <stp>CHAIN_TICKERS</stp>
        <stp>[PUTStrategy6.xlsx]Backup!R1051C7</stp>
        <stp>CHAIN_STRIKE_PX_OVRD</stp>
        <stp>21200</stp>
        <stp>CHAIN_PUT_CALL_TYPE_OVRD=P</stp>
        <stp>CHAIN_PERIODICITY_OVRD=M</stp>
        <tr r="G1051" s="3"/>
      </tp>
      <tp t="e">
        <v>#N/A</v>
        <stp/>
        <stp>##V3_BDSV12</stp>
        <stp>SPX Index</stp>
        <stp>CHAIN_TICKERS</stp>
        <stp>[PUTStrategy6.xlsx]Backup!R1151C7</stp>
        <stp>CHAIN_STRIKE_PX_OVRD</stp>
        <stp>23200</stp>
        <stp>CHAIN_PUT_CALL_TYPE_OVRD=P</stp>
        <stp>CHAIN_PERIODICITY_OVRD=M</stp>
        <tr r="G1151" s="3"/>
      </tp>
      <tp t="e">
        <v>#N/A</v>
        <stp/>
        <stp>##V3_BDSV12</stp>
        <stp>SPX Index</stp>
        <stp>CHAIN_TICKERS</stp>
        <stp>[PUTStrategy6.xlsx]Backup!R1451C7</stp>
        <stp>CHAIN_STRIKE_PX_OVRD</stp>
        <stp>29200</stp>
        <stp>CHAIN_PUT_CALL_TYPE_OVRD=P</stp>
        <stp>CHAIN_PERIODICITY_OVRD=M</stp>
        <tr r="G1451" s="3"/>
      </tp>
      <tp t="e">
        <v>#N/A</v>
        <stp/>
        <stp>##V3_BDSV12</stp>
        <stp>SPX Index</stp>
        <stp>CHAIN_TICKERS</stp>
        <stp>[PUTStrategy6.xlsx]Backup!R1651C7</stp>
        <stp>CHAIN_STRIKE_PX_OVRD</stp>
        <stp>33200</stp>
        <stp>CHAIN_PUT_CALL_TYPE_OVRD=P</stp>
        <stp>CHAIN_PERIODICITY_OVRD=M</stp>
        <tr r="G1651" s="3"/>
      </tp>
      <tp t="e">
        <v>#N/A</v>
        <stp/>
        <stp>##V3_BDSV12</stp>
        <stp>SPX Index</stp>
        <stp>CHAIN_TICKERS</stp>
        <stp>[PUTStrategy6.xlsx]Backup!R1551C7</stp>
        <stp>CHAIN_STRIKE_PX_OVRD</stp>
        <stp>31200</stp>
        <stp>CHAIN_PUT_CALL_TYPE_OVRD=P</stp>
        <stp>CHAIN_PERIODICITY_OVRD=M</stp>
        <tr r="G1551" s="3"/>
      </tp>
      <tp t="e">
        <v>#N/A</v>
        <stp/>
        <stp>##V3_BDSV12</stp>
        <stp>SPX Index</stp>
        <stp>CHAIN_TICKERS</stp>
        <stp>[PUTStrategy6.xlsx]Backup!R1951C7</stp>
        <stp>CHAIN_STRIKE_PX_OVRD</stp>
        <stp>39200</stp>
        <stp>CHAIN_PUT_CALL_TYPE_OVRD=P</stp>
        <stp>CHAIN_PERIODICITY_OVRD=M</stp>
        <tr r="G1951" s="3"/>
      </tp>
      <tp t="e">
        <v>#N/A</v>
        <stp/>
        <stp>##V3_BDSV12</stp>
        <stp>SPX Index</stp>
        <stp>CHAIN_TICKERS</stp>
        <stp>[PUTStrategy6.xlsx]Backup!R1751C7</stp>
        <stp>CHAIN_STRIKE_PX_OVRD</stp>
        <stp>35200</stp>
        <stp>CHAIN_PUT_CALL_TYPE_OVRD=P</stp>
        <stp>CHAIN_PERIODICITY_OVRD=M</stp>
        <tr r="G1751" s="3"/>
      </tp>
      <tp t="e">
        <v>#N/A</v>
        <stp/>
        <stp>##V3_BDSV12</stp>
        <stp>SPX Index</stp>
        <stp>CHAIN_TICKERS</stp>
        <stp>[PUTStrategy6.xlsx]Backup!R1851C7</stp>
        <stp>CHAIN_STRIKE_PX_OVRD</stp>
        <stp>37200</stp>
        <stp>CHAIN_PUT_CALL_TYPE_OVRD=P</stp>
        <stp>CHAIN_PERIODICITY_OVRD=M</stp>
        <tr r="G1851" s="3"/>
      </tp>
      <tp t="e">
        <v>#N/A</v>
        <stp/>
        <stp>##V3_BDSV12</stp>
        <stp>SPX Index</stp>
        <stp>CHAIN_TICKERS</stp>
        <stp>[PUTStrategy6.xlsx]Backup!R2651C7</stp>
        <stp>CHAIN_STRIKE_PX_OVRD</stp>
        <stp>53200</stp>
        <stp>CHAIN_PUT_CALL_TYPE_OVRD=P</stp>
        <stp>CHAIN_PERIODICITY_OVRD=M</stp>
        <tr r="G2651" s="3"/>
      </tp>
      <tp t="e">
        <v>#N/A</v>
        <stp/>
        <stp>##V3_BDSV12</stp>
        <stp>SPX Index</stp>
        <stp>CHAIN_TICKERS</stp>
        <stp>[PUTStrategy6.xlsx]Backup!R2551C7</stp>
        <stp>CHAIN_STRIKE_PX_OVRD</stp>
        <stp>51200</stp>
        <stp>CHAIN_PUT_CALL_TYPE_OVRD=P</stp>
        <stp>CHAIN_PERIODICITY_OVRD=M</stp>
        <tr r="G2551" s="3"/>
      </tp>
      <tp t="e">
        <v>#N/A</v>
        <stp/>
        <stp>##V3_BDSV12</stp>
        <stp>SPX Index</stp>
        <stp>CHAIN_TICKERS</stp>
        <stp>[PUTStrategy6.xlsx]Backup!R2951C7</stp>
        <stp>CHAIN_STRIKE_PX_OVRD</stp>
        <stp>59200</stp>
        <stp>CHAIN_PUT_CALL_TYPE_OVRD=P</stp>
        <stp>CHAIN_PERIODICITY_OVRD=M</stp>
        <tr r="G2951" s="3"/>
      </tp>
      <tp t="e">
        <v>#N/A</v>
        <stp/>
        <stp>##V3_BDSV12</stp>
        <stp>SPX Index</stp>
        <stp>CHAIN_TICKERS</stp>
        <stp>[PUTStrategy6.xlsx]Backup!R2751C7</stp>
        <stp>CHAIN_STRIKE_PX_OVRD</stp>
        <stp>55200</stp>
        <stp>CHAIN_PUT_CALL_TYPE_OVRD=P</stp>
        <stp>CHAIN_PERIODICITY_OVRD=M</stp>
        <tr r="G2751" s="3"/>
      </tp>
      <tp t="e">
        <v>#N/A</v>
        <stp/>
        <stp>##V3_BDSV12</stp>
        <stp>SPX Index</stp>
        <stp>CHAIN_TICKERS</stp>
        <stp>[PUTStrategy6.xlsx]Backup!R2851C7</stp>
        <stp>CHAIN_STRIKE_PX_OVRD</stp>
        <stp>57200</stp>
        <stp>CHAIN_PUT_CALL_TYPE_OVRD=P</stp>
        <stp>CHAIN_PERIODICITY_OVRD=M</stp>
        <tr r="G2851" s="3"/>
      </tp>
      <tp t="e">
        <v>#N/A</v>
        <stp/>
        <stp>##V3_BDSV12</stp>
        <stp>SPX Index</stp>
        <stp>CHAIN_TICKERS</stp>
        <stp>[PUTStrategy6.xlsx]Backup!R2351C7</stp>
        <stp>CHAIN_STRIKE_PX_OVRD</stp>
        <stp>47200</stp>
        <stp>CHAIN_PUT_CALL_TYPE_OVRD=P</stp>
        <stp>CHAIN_PERIODICITY_OVRD=M</stp>
        <tr r="G2351" s="3"/>
      </tp>
      <tp t="e">
        <v>#N/A</v>
        <stp/>
        <stp>##V3_BDSV12</stp>
        <stp>SPX Index</stp>
        <stp>CHAIN_TICKERS</stp>
        <stp>[PUTStrategy6.xlsx]Backup!R2251C7</stp>
        <stp>CHAIN_STRIKE_PX_OVRD</stp>
        <stp>45200</stp>
        <stp>CHAIN_PUT_CALL_TYPE_OVRD=P</stp>
        <stp>CHAIN_PERIODICITY_OVRD=M</stp>
        <tr r="G2251" s="3"/>
      </tp>
      <tp t="e">
        <v>#N/A</v>
        <stp/>
        <stp>##V3_BDSV12</stp>
        <stp>SPX Index</stp>
        <stp>CHAIN_TICKERS</stp>
        <stp>[PUTStrategy6.xlsx]Backup!R2051C7</stp>
        <stp>CHAIN_STRIKE_PX_OVRD</stp>
        <stp>41200</stp>
        <stp>CHAIN_PUT_CALL_TYPE_OVRD=P</stp>
        <stp>CHAIN_PERIODICITY_OVRD=M</stp>
        <tr r="G2051" s="3"/>
      </tp>
      <tp t="e">
        <v>#N/A</v>
        <stp/>
        <stp>##V3_BDSV12</stp>
        <stp>SPX Index</stp>
        <stp>CHAIN_TICKERS</stp>
        <stp>[PUTStrategy6.xlsx]Backup!R2151C7</stp>
        <stp>CHAIN_STRIKE_PX_OVRD</stp>
        <stp>43200</stp>
        <stp>CHAIN_PUT_CALL_TYPE_OVRD=P</stp>
        <stp>CHAIN_PERIODICITY_OVRD=M</stp>
        <tr r="G2151" s="3"/>
      </tp>
      <tp t="e">
        <v>#N/A</v>
        <stp/>
        <stp>##V3_BDSV12</stp>
        <stp>SPX Index</stp>
        <stp>CHAIN_TICKERS</stp>
        <stp>[PUTStrategy6.xlsx]Backup!R2451C7</stp>
        <stp>CHAIN_STRIKE_PX_OVRD</stp>
        <stp>49200</stp>
        <stp>CHAIN_PUT_CALL_TYPE_OVRD=P</stp>
        <stp>CHAIN_PERIODICITY_OVRD=M</stp>
        <tr r="G2451" s="3"/>
      </tp>
      <tp t="e">
        <v>#N/A</v>
        <stp/>
        <stp>##V3_BDSV12</stp>
        <stp>SPX Index</stp>
        <stp>CHAIN_TICKERS</stp>
        <stp>[PUTStrategy6.xlsx]Backup!R3351C7</stp>
        <stp>CHAIN_STRIKE_PX_OVRD</stp>
        <stp>67200</stp>
        <stp>CHAIN_PUT_CALL_TYPE_OVRD=P</stp>
        <stp>CHAIN_PERIODICITY_OVRD=M</stp>
        <tr r="G3351" s="3"/>
      </tp>
      <tp t="e">
        <v>#N/A</v>
        <stp/>
        <stp>##V3_BDSV12</stp>
        <stp>SPX Index</stp>
        <stp>CHAIN_TICKERS</stp>
        <stp>[PUTStrategy6.xlsx]Backup!R3251C7</stp>
        <stp>CHAIN_STRIKE_PX_OVRD</stp>
        <stp>65200</stp>
        <stp>CHAIN_PUT_CALL_TYPE_OVRD=P</stp>
        <stp>CHAIN_PERIODICITY_OVRD=M</stp>
        <tr r="G3251" s="3"/>
      </tp>
      <tp t="e">
        <v>#N/A</v>
        <stp/>
        <stp>##V3_BDSV12</stp>
        <stp>SPX Index</stp>
        <stp>CHAIN_TICKERS</stp>
        <stp>[PUTStrategy6.xlsx]Backup!R3051C7</stp>
        <stp>CHAIN_STRIKE_PX_OVRD</stp>
        <stp>61200</stp>
        <stp>CHAIN_PUT_CALL_TYPE_OVRD=P</stp>
        <stp>CHAIN_PERIODICITY_OVRD=M</stp>
        <tr r="G3051" s="3"/>
      </tp>
      <tp t="e">
        <v>#N/A</v>
        <stp/>
        <stp>##V3_BDSV12</stp>
        <stp>SPX Index</stp>
        <stp>CHAIN_TICKERS</stp>
        <stp>[PUTStrategy6.xlsx]Backup!R3151C7</stp>
        <stp>CHAIN_STRIKE_PX_OVRD</stp>
        <stp>63200</stp>
        <stp>CHAIN_PUT_CALL_TYPE_OVRD=P</stp>
        <stp>CHAIN_PERIODICITY_OVRD=M</stp>
        <tr r="G3151" s="3"/>
      </tp>
      <tp t="e">
        <v>#N/A</v>
        <stp/>
        <stp>##V3_BDSV12</stp>
        <stp>SPX Index</stp>
        <stp>CHAIN_TICKERS</stp>
        <stp>[PUTStrategy6.xlsx]Backup!R3451C7</stp>
        <stp>CHAIN_STRIKE_PX_OVRD</stp>
        <stp>69200</stp>
        <stp>CHAIN_PUT_CALL_TYPE_OVRD=P</stp>
        <stp>CHAIN_PERIODICITY_OVRD=M</stp>
        <tr r="G3451" s="3"/>
      </tp>
      <tp t="e">
        <v>#N/A</v>
        <stp/>
        <stp>##V3_BDSV12</stp>
        <stp>SPX Index</stp>
        <stp>CHAIN_TICKERS</stp>
        <stp>[PUTStrategy6.xlsx]Backup!R3651C7</stp>
        <stp>CHAIN_STRIKE_PX_OVRD</stp>
        <stp>73200</stp>
        <stp>CHAIN_PUT_CALL_TYPE_OVRD=P</stp>
        <stp>CHAIN_PERIODICITY_OVRD=M</stp>
        <tr r="G3651" s="3"/>
      </tp>
      <tp t="e">
        <v>#N/A</v>
        <stp/>
        <stp>##V3_BDSV12</stp>
        <stp>SPX Index</stp>
        <stp>CHAIN_TICKERS</stp>
        <stp>[PUTStrategy6.xlsx]Backup!R3551C7</stp>
        <stp>CHAIN_STRIKE_PX_OVRD</stp>
        <stp>71200</stp>
        <stp>CHAIN_PUT_CALL_TYPE_OVRD=P</stp>
        <stp>CHAIN_PERIODICITY_OVRD=M</stp>
        <tr r="G3551" s="3"/>
      </tp>
      <tp t="e">
        <v>#N/A</v>
        <stp/>
        <stp>##V3_BDSV12</stp>
        <stp>SPX Index</stp>
        <stp>CHAIN_TICKERS</stp>
        <stp>[PUTStrategy6.xlsx]Backup!R3951C7</stp>
        <stp>CHAIN_STRIKE_PX_OVRD</stp>
        <stp>79200</stp>
        <stp>CHAIN_PUT_CALL_TYPE_OVRD=P</stp>
        <stp>CHAIN_PERIODICITY_OVRD=M</stp>
        <tr r="G3951" s="3"/>
      </tp>
      <tp t="e">
        <v>#N/A</v>
        <stp/>
        <stp>##V3_BDSV12</stp>
        <stp>SPX Index</stp>
        <stp>CHAIN_TICKERS</stp>
        <stp>[PUTStrategy6.xlsx]Backup!R3751C7</stp>
        <stp>CHAIN_STRIKE_PX_OVRD</stp>
        <stp>75200</stp>
        <stp>CHAIN_PUT_CALL_TYPE_OVRD=P</stp>
        <stp>CHAIN_PERIODICITY_OVRD=M</stp>
        <tr r="G3751" s="3"/>
      </tp>
      <tp t="e">
        <v>#N/A</v>
        <stp/>
        <stp>##V3_BDSV12</stp>
        <stp>SPX Index</stp>
        <stp>CHAIN_TICKERS</stp>
        <stp>[PUTStrategy6.xlsx]Backup!R3851C7</stp>
        <stp>CHAIN_STRIKE_PX_OVRD</stp>
        <stp>77200</stp>
        <stp>CHAIN_PUT_CALL_TYPE_OVRD=P</stp>
        <stp>CHAIN_PERIODICITY_OVRD=M</stp>
        <tr r="G3851" s="3"/>
      </tp>
      <tp t="e">
        <v>#N/A</v>
        <stp/>
        <stp>##V3_BDSV12</stp>
        <stp>SPX Index</stp>
        <stp>CHAIN_TICKERS</stp>
        <stp>[PUTStrategy6.xlsx]Backup!R4654C7</stp>
        <stp>CHAIN_STRIKE_PX_OVRD</stp>
        <stp>93260</stp>
        <stp>CHAIN_PUT_CALL_TYPE_OVRD=P</stp>
        <stp>CHAIN_PERIODICITY_OVRD=M</stp>
        <tr r="G4654" s="3"/>
      </tp>
      <tp t="e">
        <v>#N/A</v>
        <stp/>
        <stp>##V3_BDSV12</stp>
        <stp>SPX Index</stp>
        <stp>CHAIN_TICKERS</stp>
        <stp>[PUTStrategy6.xlsx]Backup!R4554C7</stp>
        <stp>CHAIN_STRIKE_PX_OVRD</stp>
        <stp>91260</stp>
        <stp>CHAIN_PUT_CALL_TYPE_OVRD=P</stp>
        <stp>CHAIN_PERIODICITY_OVRD=M</stp>
        <tr r="G4554" s="3"/>
      </tp>
      <tp t="e">
        <v>#N/A</v>
        <stp/>
        <stp>##V3_BDSV12</stp>
        <stp>SPX Index</stp>
        <stp>CHAIN_TICKERS</stp>
        <stp>[PUTStrategy6.xlsx]Backup!R4954C7</stp>
        <stp>CHAIN_STRIKE_PX_OVRD</stp>
        <stp>99260</stp>
        <stp>CHAIN_PUT_CALL_TYPE_OVRD=P</stp>
        <stp>CHAIN_PERIODICITY_OVRD=M</stp>
        <tr r="G4954" s="3"/>
      </tp>
      <tp t="e">
        <v>#N/A</v>
        <stp/>
        <stp>##V3_BDSV12</stp>
        <stp>SPX Index</stp>
        <stp>CHAIN_TICKERS</stp>
        <stp>[PUTStrategy6.xlsx]Backup!R4754C7</stp>
        <stp>CHAIN_STRIKE_PX_OVRD</stp>
        <stp>95260</stp>
        <stp>CHAIN_PUT_CALL_TYPE_OVRD=P</stp>
        <stp>CHAIN_PERIODICITY_OVRD=M</stp>
        <tr r="G4754" s="3"/>
      </tp>
      <tp t="e">
        <v>#N/A</v>
        <stp/>
        <stp>##V3_BDSV12</stp>
        <stp>SPX Index</stp>
        <stp>CHAIN_TICKERS</stp>
        <stp>[PUTStrategy6.xlsx]Backup!R4854C7</stp>
        <stp>CHAIN_STRIKE_PX_OVRD</stp>
        <stp>97260</stp>
        <stp>CHAIN_PUT_CALL_TYPE_OVRD=P</stp>
        <stp>CHAIN_PERIODICITY_OVRD=M</stp>
        <tr r="G4854" s="3"/>
      </tp>
      <tp t="e">
        <v>#N/A</v>
        <stp/>
        <stp>##V3_BDSV12</stp>
        <stp>SPX Index</stp>
        <stp>CHAIN_TICKERS</stp>
        <stp>[PUTStrategy6.xlsx]Backup!R4354C7</stp>
        <stp>CHAIN_STRIKE_PX_OVRD</stp>
        <stp>87260</stp>
        <stp>CHAIN_PUT_CALL_TYPE_OVRD=P</stp>
        <stp>CHAIN_PERIODICITY_OVRD=M</stp>
        <tr r="G4354" s="3"/>
      </tp>
      <tp t="e">
        <v>#N/A</v>
        <stp/>
        <stp>##V3_BDSV12</stp>
        <stp>SPX Index</stp>
        <stp>CHAIN_TICKERS</stp>
        <stp>[PUTStrategy6.xlsx]Backup!R4254C7</stp>
        <stp>CHAIN_STRIKE_PX_OVRD</stp>
        <stp>85260</stp>
        <stp>CHAIN_PUT_CALL_TYPE_OVRD=P</stp>
        <stp>CHAIN_PERIODICITY_OVRD=M</stp>
        <tr r="G4254" s="3"/>
      </tp>
      <tp t="e">
        <v>#N/A</v>
        <stp/>
        <stp>##V3_BDSV12</stp>
        <stp>SPX Index</stp>
        <stp>CHAIN_TICKERS</stp>
        <stp>[PUTStrategy6.xlsx]Backup!R4054C7</stp>
        <stp>CHAIN_STRIKE_PX_OVRD</stp>
        <stp>81260</stp>
        <stp>CHAIN_PUT_CALL_TYPE_OVRD=P</stp>
        <stp>CHAIN_PERIODICITY_OVRD=M</stp>
        <tr r="G4054" s="3"/>
      </tp>
      <tp t="e">
        <v>#N/A</v>
        <stp/>
        <stp>##V3_BDSV12</stp>
        <stp>SPX Index</stp>
        <stp>CHAIN_TICKERS</stp>
        <stp>[PUTStrategy6.xlsx]Backup!R4154C7</stp>
        <stp>CHAIN_STRIKE_PX_OVRD</stp>
        <stp>83260</stp>
        <stp>CHAIN_PUT_CALL_TYPE_OVRD=P</stp>
        <stp>CHAIN_PERIODICITY_OVRD=M</stp>
        <tr r="G4154" s="3"/>
      </tp>
      <tp t="e">
        <v>#N/A</v>
        <stp/>
        <stp>##V3_BDSV12</stp>
        <stp>SPX Index</stp>
        <stp>CHAIN_TICKERS</stp>
        <stp>[PUTStrategy6.xlsx]Backup!R4454C7</stp>
        <stp>CHAIN_STRIKE_PX_OVRD</stp>
        <stp>89260</stp>
        <stp>CHAIN_PUT_CALL_TYPE_OVRD=P</stp>
        <stp>CHAIN_PERIODICITY_OVRD=M</stp>
        <tr r="G4454" s="3"/>
      </tp>
      <tp t="e">
        <v>#N/A</v>
        <stp/>
        <stp>##V3_BDSV12</stp>
        <stp>SPX Index</stp>
        <stp>CHAIN_TICKERS</stp>
        <stp>[PUTStrategy6.xlsx]Backup!R1354C7</stp>
        <stp>CHAIN_STRIKE_PX_OVRD</stp>
        <stp>27260</stp>
        <stp>CHAIN_PUT_CALL_TYPE_OVRD=P</stp>
        <stp>CHAIN_PERIODICITY_OVRD=M</stp>
        <tr r="G1354" s="3"/>
      </tp>
      <tp t="e">
        <v>#N/A</v>
        <stp/>
        <stp>##V3_BDSV12</stp>
        <stp>SPX Index</stp>
        <stp>CHAIN_TICKERS</stp>
        <stp>[PUTStrategy6.xlsx]Backup!R1254C7</stp>
        <stp>CHAIN_STRIKE_PX_OVRD</stp>
        <stp>25260</stp>
        <stp>CHAIN_PUT_CALL_TYPE_OVRD=P</stp>
        <stp>CHAIN_PERIODICITY_OVRD=M</stp>
        <tr r="G1254" s="3"/>
      </tp>
      <tp t="e">
        <v>#N/A</v>
        <stp/>
        <stp>##V3_BDSV12</stp>
        <stp>SPX Index</stp>
        <stp>CHAIN_TICKERS</stp>
        <stp>[PUTStrategy6.xlsx]Backup!R1054C7</stp>
        <stp>CHAIN_STRIKE_PX_OVRD</stp>
        <stp>21260</stp>
        <stp>CHAIN_PUT_CALL_TYPE_OVRD=P</stp>
        <stp>CHAIN_PERIODICITY_OVRD=M</stp>
        <tr r="G1054" s="3"/>
      </tp>
      <tp t="e">
        <v>#N/A</v>
        <stp/>
        <stp>##V3_BDSV12</stp>
        <stp>SPX Index</stp>
        <stp>CHAIN_TICKERS</stp>
        <stp>[PUTStrategy6.xlsx]Backup!R1154C7</stp>
        <stp>CHAIN_STRIKE_PX_OVRD</stp>
        <stp>23260</stp>
        <stp>CHAIN_PUT_CALL_TYPE_OVRD=P</stp>
        <stp>CHAIN_PERIODICITY_OVRD=M</stp>
        <tr r="G1154" s="3"/>
      </tp>
      <tp t="e">
        <v>#N/A</v>
        <stp/>
        <stp>##V3_BDSV12</stp>
        <stp>SPX Index</stp>
        <stp>CHAIN_TICKERS</stp>
        <stp>[PUTStrategy6.xlsx]Backup!R1454C7</stp>
        <stp>CHAIN_STRIKE_PX_OVRD</stp>
        <stp>29260</stp>
        <stp>CHAIN_PUT_CALL_TYPE_OVRD=P</stp>
        <stp>CHAIN_PERIODICITY_OVRD=M</stp>
        <tr r="G1454" s="3"/>
      </tp>
      <tp t="e">
        <v>#N/A</v>
        <stp/>
        <stp>##V3_BDSV12</stp>
        <stp>SPX Index</stp>
        <stp>CHAIN_TICKERS</stp>
        <stp>[PUTStrategy6.xlsx]Backup!R1654C7</stp>
        <stp>CHAIN_STRIKE_PX_OVRD</stp>
        <stp>33260</stp>
        <stp>CHAIN_PUT_CALL_TYPE_OVRD=P</stp>
        <stp>CHAIN_PERIODICITY_OVRD=M</stp>
        <tr r="G1654" s="3"/>
      </tp>
      <tp t="e">
        <v>#N/A</v>
        <stp/>
        <stp>##V3_BDSV12</stp>
        <stp>SPX Index</stp>
        <stp>CHAIN_TICKERS</stp>
        <stp>[PUTStrategy6.xlsx]Backup!R1554C7</stp>
        <stp>CHAIN_STRIKE_PX_OVRD</stp>
        <stp>31260</stp>
        <stp>CHAIN_PUT_CALL_TYPE_OVRD=P</stp>
        <stp>CHAIN_PERIODICITY_OVRD=M</stp>
        <tr r="G1554" s="3"/>
      </tp>
      <tp t="e">
        <v>#N/A</v>
        <stp/>
        <stp>##V3_BDSV12</stp>
        <stp>SPX Index</stp>
        <stp>CHAIN_TICKERS</stp>
        <stp>[PUTStrategy6.xlsx]Backup!R1954C7</stp>
        <stp>CHAIN_STRIKE_PX_OVRD</stp>
        <stp>39260</stp>
        <stp>CHAIN_PUT_CALL_TYPE_OVRD=P</stp>
        <stp>CHAIN_PERIODICITY_OVRD=M</stp>
        <tr r="G1954" s="3"/>
      </tp>
      <tp t="e">
        <v>#N/A</v>
        <stp/>
        <stp>##V3_BDSV12</stp>
        <stp>SPX Index</stp>
        <stp>CHAIN_TICKERS</stp>
        <stp>[PUTStrategy6.xlsx]Backup!R1754C7</stp>
        <stp>CHAIN_STRIKE_PX_OVRD</stp>
        <stp>35260</stp>
        <stp>CHAIN_PUT_CALL_TYPE_OVRD=P</stp>
        <stp>CHAIN_PERIODICITY_OVRD=M</stp>
        <tr r="G1754" s="3"/>
      </tp>
      <tp t="e">
        <v>#N/A</v>
        <stp/>
        <stp>##V3_BDSV12</stp>
        <stp>SPX Index</stp>
        <stp>CHAIN_TICKERS</stp>
        <stp>[PUTStrategy6.xlsx]Backup!R1854C7</stp>
        <stp>CHAIN_STRIKE_PX_OVRD</stp>
        <stp>37260</stp>
        <stp>CHAIN_PUT_CALL_TYPE_OVRD=P</stp>
        <stp>CHAIN_PERIODICITY_OVRD=M</stp>
        <tr r="G1854" s="3"/>
      </tp>
      <tp t="e">
        <v>#N/A</v>
        <stp/>
        <stp>##V3_BDSV12</stp>
        <stp>SPX Index</stp>
        <stp>CHAIN_TICKERS</stp>
        <stp>[PUTStrategy6.xlsx]Backup!R2654C7</stp>
        <stp>CHAIN_STRIKE_PX_OVRD</stp>
        <stp>53260</stp>
        <stp>CHAIN_PUT_CALL_TYPE_OVRD=P</stp>
        <stp>CHAIN_PERIODICITY_OVRD=M</stp>
        <tr r="G2654" s="3"/>
      </tp>
      <tp t="e">
        <v>#N/A</v>
        <stp/>
        <stp>##V3_BDSV12</stp>
        <stp>SPX Index</stp>
        <stp>CHAIN_TICKERS</stp>
        <stp>[PUTStrategy6.xlsx]Backup!R2554C7</stp>
        <stp>CHAIN_STRIKE_PX_OVRD</stp>
        <stp>51260</stp>
        <stp>CHAIN_PUT_CALL_TYPE_OVRD=P</stp>
        <stp>CHAIN_PERIODICITY_OVRD=M</stp>
        <tr r="G2554" s="3"/>
      </tp>
      <tp t="e">
        <v>#N/A</v>
        <stp/>
        <stp>##V3_BDSV12</stp>
        <stp>SPX Index</stp>
        <stp>CHAIN_TICKERS</stp>
        <stp>[PUTStrategy6.xlsx]Backup!R2954C7</stp>
        <stp>CHAIN_STRIKE_PX_OVRD</stp>
        <stp>59260</stp>
        <stp>CHAIN_PUT_CALL_TYPE_OVRD=P</stp>
        <stp>CHAIN_PERIODICITY_OVRD=M</stp>
        <tr r="G2954" s="3"/>
      </tp>
      <tp t="e">
        <v>#N/A</v>
        <stp/>
        <stp>##V3_BDSV12</stp>
        <stp>SPX Index</stp>
        <stp>CHAIN_TICKERS</stp>
        <stp>[PUTStrategy6.xlsx]Backup!R2754C7</stp>
        <stp>CHAIN_STRIKE_PX_OVRD</stp>
        <stp>55260</stp>
        <stp>CHAIN_PUT_CALL_TYPE_OVRD=P</stp>
        <stp>CHAIN_PERIODICITY_OVRD=M</stp>
        <tr r="G2754" s="3"/>
      </tp>
      <tp t="e">
        <v>#N/A</v>
        <stp/>
        <stp>##V3_BDSV12</stp>
        <stp>SPX Index</stp>
        <stp>CHAIN_TICKERS</stp>
        <stp>[PUTStrategy6.xlsx]Backup!R2854C7</stp>
        <stp>CHAIN_STRIKE_PX_OVRD</stp>
        <stp>57260</stp>
        <stp>CHAIN_PUT_CALL_TYPE_OVRD=P</stp>
        <stp>CHAIN_PERIODICITY_OVRD=M</stp>
        <tr r="G2854" s="3"/>
      </tp>
      <tp t="e">
        <v>#N/A</v>
        <stp/>
        <stp>##V3_BDSV12</stp>
        <stp>SPX Index</stp>
        <stp>CHAIN_TICKERS</stp>
        <stp>[PUTStrategy6.xlsx]Backup!R2354C7</stp>
        <stp>CHAIN_STRIKE_PX_OVRD</stp>
        <stp>47260</stp>
        <stp>CHAIN_PUT_CALL_TYPE_OVRD=P</stp>
        <stp>CHAIN_PERIODICITY_OVRD=M</stp>
        <tr r="G2354" s="3"/>
      </tp>
      <tp t="e">
        <v>#N/A</v>
        <stp/>
        <stp>##V3_BDSV12</stp>
        <stp>SPX Index</stp>
        <stp>CHAIN_TICKERS</stp>
        <stp>[PUTStrategy6.xlsx]Backup!R2254C7</stp>
        <stp>CHAIN_STRIKE_PX_OVRD</stp>
        <stp>45260</stp>
        <stp>CHAIN_PUT_CALL_TYPE_OVRD=P</stp>
        <stp>CHAIN_PERIODICITY_OVRD=M</stp>
        <tr r="G2254" s="3"/>
      </tp>
      <tp t="e">
        <v>#N/A</v>
        <stp/>
        <stp>##V3_BDSV12</stp>
        <stp>SPX Index</stp>
        <stp>CHAIN_TICKERS</stp>
        <stp>[PUTStrategy6.xlsx]Backup!R2054C7</stp>
        <stp>CHAIN_STRIKE_PX_OVRD</stp>
        <stp>41260</stp>
        <stp>CHAIN_PUT_CALL_TYPE_OVRD=P</stp>
        <stp>CHAIN_PERIODICITY_OVRD=M</stp>
        <tr r="G2054" s="3"/>
      </tp>
      <tp t="e">
        <v>#N/A</v>
        <stp/>
        <stp>##V3_BDSV12</stp>
        <stp>SPX Index</stp>
        <stp>CHAIN_TICKERS</stp>
        <stp>[PUTStrategy6.xlsx]Backup!R2154C7</stp>
        <stp>CHAIN_STRIKE_PX_OVRD</stp>
        <stp>43260</stp>
        <stp>CHAIN_PUT_CALL_TYPE_OVRD=P</stp>
        <stp>CHAIN_PERIODICITY_OVRD=M</stp>
        <tr r="G2154" s="3"/>
      </tp>
      <tp t="e">
        <v>#N/A</v>
        <stp/>
        <stp>##V3_BDSV12</stp>
        <stp>SPX Index</stp>
        <stp>CHAIN_TICKERS</stp>
        <stp>[PUTStrategy6.xlsx]Backup!R2454C7</stp>
        <stp>CHAIN_STRIKE_PX_OVRD</stp>
        <stp>49260</stp>
        <stp>CHAIN_PUT_CALL_TYPE_OVRD=P</stp>
        <stp>CHAIN_PERIODICITY_OVRD=M</stp>
        <tr r="G2454" s="3"/>
      </tp>
      <tp t="e">
        <v>#N/A</v>
        <stp/>
        <stp>##V3_BDSV12</stp>
        <stp>SPX Index</stp>
        <stp>CHAIN_TICKERS</stp>
        <stp>[PUTStrategy6.xlsx]Backup!R3354C7</stp>
        <stp>CHAIN_STRIKE_PX_OVRD</stp>
        <stp>67260</stp>
        <stp>CHAIN_PUT_CALL_TYPE_OVRD=P</stp>
        <stp>CHAIN_PERIODICITY_OVRD=M</stp>
        <tr r="G3354" s="3"/>
      </tp>
      <tp t="e">
        <v>#N/A</v>
        <stp/>
        <stp>##V3_BDSV12</stp>
        <stp>SPX Index</stp>
        <stp>CHAIN_TICKERS</stp>
        <stp>[PUTStrategy6.xlsx]Backup!R3254C7</stp>
        <stp>CHAIN_STRIKE_PX_OVRD</stp>
        <stp>65260</stp>
        <stp>CHAIN_PUT_CALL_TYPE_OVRD=P</stp>
        <stp>CHAIN_PERIODICITY_OVRD=M</stp>
        <tr r="G3254" s="3"/>
      </tp>
      <tp t="e">
        <v>#N/A</v>
        <stp/>
        <stp>##V3_BDSV12</stp>
        <stp>SPX Index</stp>
        <stp>CHAIN_TICKERS</stp>
        <stp>[PUTStrategy6.xlsx]Backup!R3054C7</stp>
        <stp>CHAIN_STRIKE_PX_OVRD</stp>
        <stp>61260</stp>
        <stp>CHAIN_PUT_CALL_TYPE_OVRD=P</stp>
        <stp>CHAIN_PERIODICITY_OVRD=M</stp>
        <tr r="G3054" s="3"/>
      </tp>
      <tp t="e">
        <v>#N/A</v>
        <stp/>
        <stp>##V3_BDSV12</stp>
        <stp>SPX Index</stp>
        <stp>CHAIN_TICKERS</stp>
        <stp>[PUTStrategy6.xlsx]Backup!R3154C7</stp>
        <stp>CHAIN_STRIKE_PX_OVRD</stp>
        <stp>63260</stp>
        <stp>CHAIN_PUT_CALL_TYPE_OVRD=P</stp>
        <stp>CHAIN_PERIODICITY_OVRD=M</stp>
        <tr r="G3154" s="3"/>
      </tp>
      <tp t="e">
        <v>#N/A</v>
        <stp/>
        <stp>##V3_BDSV12</stp>
        <stp>SPX Index</stp>
        <stp>CHAIN_TICKERS</stp>
        <stp>[PUTStrategy6.xlsx]Backup!R3454C7</stp>
        <stp>CHAIN_STRIKE_PX_OVRD</stp>
        <stp>69260</stp>
        <stp>CHAIN_PUT_CALL_TYPE_OVRD=P</stp>
        <stp>CHAIN_PERIODICITY_OVRD=M</stp>
        <tr r="G3454" s="3"/>
      </tp>
      <tp t="e">
        <v>#N/A</v>
        <stp/>
        <stp>##V3_BDSV12</stp>
        <stp>SPX Index</stp>
        <stp>CHAIN_TICKERS</stp>
        <stp>[PUTStrategy6.xlsx]Backup!R3654C7</stp>
        <stp>CHAIN_STRIKE_PX_OVRD</stp>
        <stp>73260</stp>
        <stp>CHAIN_PUT_CALL_TYPE_OVRD=P</stp>
        <stp>CHAIN_PERIODICITY_OVRD=M</stp>
        <tr r="G3654" s="3"/>
      </tp>
      <tp t="e">
        <v>#N/A</v>
        <stp/>
        <stp>##V3_BDSV12</stp>
        <stp>SPX Index</stp>
        <stp>CHAIN_TICKERS</stp>
        <stp>[PUTStrategy6.xlsx]Backup!R3554C7</stp>
        <stp>CHAIN_STRIKE_PX_OVRD</stp>
        <stp>71260</stp>
        <stp>CHAIN_PUT_CALL_TYPE_OVRD=P</stp>
        <stp>CHAIN_PERIODICITY_OVRD=M</stp>
        <tr r="G3554" s="3"/>
      </tp>
      <tp t="e">
        <v>#N/A</v>
        <stp/>
        <stp>##V3_BDSV12</stp>
        <stp>SPX Index</stp>
        <stp>CHAIN_TICKERS</stp>
        <stp>[PUTStrategy6.xlsx]Backup!R3954C7</stp>
        <stp>CHAIN_STRIKE_PX_OVRD</stp>
        <stp>79260</stp>
        <stp>CHAIN_PUT_CALL_TYPE_OVRD=P</stp>
        <stp>CHAIN_PERIODICITY_OVRD=M</stp>
        <tr r="G3954" s="3"/>
      </tp>
      <tp t="e">
        <v>#N/A</v>
        <stp/>
        <stp>##V3_BDSV12</stp>
        <stp>SPX Index</stp>
        <stp>CHAIN_TICKERS</stp>
        <stp>[PUTStrategy6.xlsx]Backup!R3754C7</stp>
        <stp>CHAIN_STRIKE_PX_OVRD</stp>
        <stp>75260</stp>
        <stp>CHAIN_PUT_CALL_TYPE_OVRD=P</stp>
        <stp>CHAIN_PERIODICITY_OVRD=M</stp>
        <tr r="G3754" s="3"/>
      </tp>
      <tp t="e">
        <v>#N/A</v>
        <stp/>
        <stp>##V3_BDSV12</stp>
        <stp>SPX Index</stp>
        <stp>CHAIN_TICKERS</stp>
        <stp>[PUTStrategy6.xlsx]Backup!R3854C7</stp>
        <stp>CHAIN_STRIKE_PX_OVRD</stp>
        <stp>77260</stp>
        <stp>CHAIN_PUT_CALL_TYPE_OVRD=P</stp>
        <stp>CHAIN_PERIODICITY_OVRD=M</stp>
        <tr r="G3854" s="3"/>
      </tp>
      <tp t="e">
        <v>#N/A</v>
        <stp/>
        <stp>##V3_BDSV12</stp>
        <stp>SPX Index</stp>
        <stp>CHAIN_TICKERS</stp>
        <stp>[PUTStrategy6.xlsx]Backup!R4653C7</stp>
        <stp>CHAIN_STRIKE_PX_OVRD</stp>
        <stp>93240</stp>
        <stp>CHAIN_PUT_CALL_TYPE_OVRD=P</stp>
        <stp>CHAIN_PERIODICITY_OVRD=M</stp>
        <tr r="G4653" s="3"/>
      </tp>
      <tp t="e">
        <v>#N/A</v>
        <stp/>
        <stp>##V3_BDSV12</stp>
        <stp>SPX Index</stp>
        <stp>CHAIN_TICKERS</stp>
        <stp>[PUTStrategy6.xlsx]Backup!R4553C7</stp>
        <stp>CHAIN_STRIKE_PX_OVRD</stp>
        <stp>91240</stp>
        <stp>CHAIN_PUT_CALL_TYPE_OVRD=P</stp>
        <stp>CHAIN_PERIODICITY_OVRD=M</stp>
        <tr r="G4553" s="3"/>
      </tp>
      <tp t="e">
        <v>#N/A</v>
        <stp/>
        <stp>##V3_BDSV12</stp>
        <stp>SPX Index</stp>
        <stp>CHAIN_TICKERS</stp>
        <stp>[PUTStrategy6.xlsx]Backup!R4953C7</stp>
        <stp>CHAIN_STRIKE_PX_OVRD</stp>
        <stp>99240</stp>
        <stp>CHAIN_PUT_CALL_TYPE_OVRD=P</stp>
        <stp>CHAIN_PERIODICITY_OVRD=M</stp>
        <tr r="G4953" s="3"/>
      </tp>
      <tp t="e">
        <v>#N/A</v>
        <stp/>
        <stp>##V3_BDSV12</stp>
        <stp>SPX Index</stp>
        <stp>CHAIN_TICKERS</stp>
        <stp>[PUTStrategy6.xlsx]Backup!R4753C7</stp>
        <stp>CHAIN_STRIKE_PX_OVRD</stp>
        <stp>95240</stp>
        <stp>CHAIN_PUT_CALL_TYPE_OVRD=P</stp>
        <stp>CHAIN_PERIODICITY_OVRD=M</stp>
        <tr r="G4753" s="3"/>
      </tp>
      <tp t="e">
        <v>#N/A</v>
        <stp/>
        <stp>##V3_BDSV12</stp>
        <stp>SPX Index</stp>
        <stp>CHAIN_TICKERS</stp>
        <stp>[PUTStrategy6.xlsx]Backup!R4853C7</stp>
        <stp>CHAIN_STRIKE_PX_OVRD</stp>
        <stp>97240</stp>
        <stp>CHAIN_PUT_CALL_TYPE_OVRD=P</stp>
        <stp>CHAIN_PERIODICITY_OVRD=M</stp>
        <tr r="G4853" s="3"/>
      </tp>
      <tp t="e">
        <v>#N/A</v>
        <stp/>
        <stp>##V3_BDSV12</stp>
        <stp>SPX Index</stp>
        <stp>CHAIN_TICKERS</stp>
        <stp>[PUTStrategy6.xlsx]Backup!R4353C7</stp>
        <stp>CHAIN_STRIKE_PX_OVRD</stp>
        <stp>87240</stp>
        <stp>CHAIN_PUT_CALL_TYPE_OVRD=P</stp>
        <stp>CHAIN_PERIODICITY_OVRD=M</stp>
        <tr r="G4353" s="3"/>
      </tp>
      <tp t="e">
        <v>#N/A</v>
        <stp/>
        <stp>##V3_BDSV12</stp>
        <stp>SPX Index</stp>
        <stp>CHAIN_TICKERS</stp>
        <stp>[PUTStrategy6.xlsx]Backup!R4253C7</stp>
        <stp>CHAIN_STRIKE_PX_OVRD</stp>
        <stp>85240</stp>
        <stp>CHAIN_PUT_CALL_TYPE_OVRD=P</stp>
        <stp>CHAIN_PERIODICITY_OVRD=M</stp>
        <tr r="G4253" s="3"/>
      </tp>
      <tp t="e">
        <v>#N/A</v>
        <stp/>
        <stp>##V3_BDSV12</stp>
        <stp>SPX Index</stp>
        <stp>CHAIN_TICKERS</stp>
        <stp>[PUTStrategy6.xlsx]Backup!R4053C7</stp>
        <stp>CHAIN_STRIKE_PX_OVRD</stp>
        <stp>81240</stp>
        <stp>CHAIN_PUT_CALL_TYPE_OVRD=P</stp>
        <stp>CHAIN_PERIODICITY_OVRD=M</stp>
        <tr r="G4053" s="3"/>
      </tp>
      <tp t="e">
        <v>#N/A</v>
        <stp/>
        <stp>##V3_BDSV12</stp>
        <stp>SPX Index</stp>
        <stp>CHAIN_TICKERS</stp>
        <stp>[PUTStrategy6.xlsx]Backup!R4153C7</stp>
        <stp>CHAIN_STRIKE_PX_OVRD</stp>
        <stp>83240</stp>
        <stp>CHAIN_PUT_CALL_TYPE_OVRD=P</stp>
        <stp>CHAIN_PERIODICITY_OVRD=M</stp>
        <tr r="G4153" s="3"/>
      </tp>
      <tp t="e">
        <v>#N/A</v>
        <stp/>
        <stp>##V3_BDSV12</stp>
        <stp>SPX Index</stp>
        <stp>CHAIN_TICKERS</stp>
        <stp>[PUTStrategy6.xlsx]Backup!R4453C7</stp>
        <stp>CHAIN_STRIKE_PX_OVRD</stp>
        <stp>89240</stp>
        <stp>CHAIN_PUT_CALL_TYPE_OVRD=P</stp>
        <stp>CHAIN_PERIODICITY_OVRD=M</stp>
        <tr r="G4453" s="3"/>
      </tp>
      <tp t="e">
        <v>#N/A</v>
        <stp/>
        <stp>##V3_BDSV12</stp>
        <stp>SPX Index</stp>
        <stp>CHAIN_TICKERS</stp>
        <stp>[PUTStrategy6.xlsx]Backup!R1353C7</stp>
        <stp>CHAIN_STRIKE_PX_OVRD</stp>
        <stp>27240</stp>
        <stp>CHAIN_PUT_CALL_TYPE_OVRD=P</stp>
        <stp>CHAIN_PERIODICITY_OVRD=M</stp>
        <tr r="G1353" s="3"/>
      </tp>
      <tp t="e">
        <v>#N/A</v>
        <stp/>
        <stp>##V3_BDSV12</stp>
        <stp>SPX Index</stp>
        <stp>CHAIN_TICKERS</stp>
        <stp>[PUTStrategy6.xlsx]Backup!R1253C7</stp>
        <stp>CHAIN_STRIKE_PX_OVRD</stp>
        <stp>25240</stp>
        <stp>CHAIN_PUT_CALL_TYPE_OVRD=P</stp>
        <stp>CHAIN_PERIODICITY_OVRD=M</stp>
        <tr r="G1253" s="3"/>
      </tp>
      <tp t="e">
        <v>#N/A</v>
        <stp/>
        <stp>##V3_BDSV12</stp>
        <stp>SPX Index</stp>
        <stp>CHAIN_TICKERS</stp>
        <stp>[PUTStrategy6.xlsx]Backup!R1053C7</stp>
        <stp>CHAIN_STRIKE_PX_OVRD</stp>
        <stp>21240</stp>
        <stp>CHAIN_PUT_CALL_TYPE_OVRD=P</stp>
        <stp>CHAIN_PERIODICITY_OVRD=M</stp>
        <tr r="G1053" s="3"/>
      </tp>
      <tp t="e">
        <v>#N/A</v>
        <stp/>
        <stp>##V3_BDSV12</stp>
        <stp>SPX Index</stp>
        <stp>CHAIN_TICKERS</stp>
        <stp>[PUTStrategy6.xlsx]Backup!R1153C7</stp>
        <stp>CHAIN_STRIKE_PX_OVRD</stp>
        <stp>23240</stp>
        <stp>CHAIN_PUT_CALL_TYPE_OVRD=P</stp>
        <stp>CHAIN_PERIODICITY_OVRD=M</stp>
        <tr r="G1153" s="3"/>
      </tp>
      <tp t="e">
        <v>#N/A</v>
        <stp/>
        <stp>##V3_BDSV12</stp>
        <stp>SPX Index</stp>
        <stp>CHAIN_TICKERS</stp>
        <stp>[PUTStrategy6.xlsx]Backup!R1453C7</stp>
        <stp>CHAIN_STRIKE_PX_OVRD</stp>
        <stp>29240</stp>
        <stp>CHAIN_PUT_CALL_TYPE_OVRD=P</stp>
        <stp>CHAIN_PERIODICITY_OVRD=M</stp>
        <tr r="G1453" s="3"/>
      </tp>
      <tp t="e">
        <v>#N/A</v>
        <stp/>
        <stp>##V3_BDSV12</stp>
        <stp>SPX Index</stp>
        <stp>CHAIN_TICKERS</stp>
        <stp>[PUTStrategy6.xlsx]Backup!R1653C7</stp>
        <stp>CHAIN_STRIKE_PX_OVRD</stp>
        <stp>33240</stp>
        <stp>CHAIN_PUT_CALL_TYPE_OVRD=P</stp>
        <stp>CHAIN_PERIODICITY_OVRD=M</stp>
        <tr r="G1653" s="3"/>
      </tp>
      <tp t="e">
        <v>#N/A</v>
        <stp/>
        <stp>##V3_BDSV12</stp>
        <stp>SPX Index</stp>
        <stp>CHAIN_TICKERS</stp>
        <stp>[PUTStrategy6.xlsx]Backup!R1553C7</stp>
        <stp>CHAIN_STRIKE_PX_OVRD</stp>
        <stp>31240</stp>
        <stp>CHAIN_PUT_CALL_TYPE_OVRD=P</stp>
        <stp>CHAIN_PERIODICITY_OVRD=M</stp>
        <tr r="G1553" s="3"/>
      </tp>
      <tp t="e">
        <v>#N/A</v>
        <stp/>
        <stp>##V3_BDSV12</stp>
        <stp>SPX Index</stp>
        <stp>CHAIN_TICKERS</stp>
        <stp>[PUTStrategy6.xlsx]Backup!R1953C7</stp>
        <stp>CHAIN_STRIKE_PX_OVRD</stp>
        <stp>39240</stp>
        <stp>CHAIN_PUT_CALL_TYPE_OVRD=P</stp>
        <stp>CHAIN_PERIODICITY_OVRD=M</stp>
        <tr r="G1953" s="3"/>
      </tp>
      <tp t="e">
        <v>#N/A</v>
        <stp/>
        <stp>##V3_BDSV12</stp>
        <stp>SPX Index</stp>
        <stp>CHAIN_TICKERS</stp>
        <stp>[PUTStrategy6.xlsx]Backup!R1753C7</stp>
        <stp>CHAIN_STRIKE_PX_OVRD</stp>
        <stp>35240</stp>
        <stp>CHAIN_PUT_CALL_TYPE_OVRD=P</stp>
        <stp>CHAIN_PERIODICITY_OVRD=M</stp>
        <tr r="G1753" s="3"/>
      </tp>
      <tp t="e">
        <v>#N/A</v>
        <stp/>
        <stp>##V3_BDSV12</stp>
        <stp>SPX Index</stp>
        <stp>CHAIN_TICKERS</stp>
        <stp>[PUTStrategy6.xlsx]Backup!R1853C7</stp>
        <stp>CHAIN_STRIKE_PX_OVRD</stp>
        <stp>37240</stp>
        <stp>CHAIN_PUT_CALL_TYPE_OVRD=P</stp>
        <stp>CHAIN_PERIODICITY_OVRD=M</stp>
        <tr r="G1853" s="3"/>
      </tp>
      <tp t="e">
        <v>#N/A</v>
        <stp/>
        <stp>##V3_BDSV12</stp>
        <stp>SPX Index</stp>
        <stp>CHAIN_TICKERS</stp>
        <stp>[PUTStrategy6.xlsx]Backup!R2653C7</stp>
        <stp>CHAIN_STRIKE_PX_OVRD</stp>
        <stp>53240</stp>
        <stp>CHAIN_PUT_CALL_TYPE_OVRD=P</stp>
        <stp>CHAIN_PERIODICITY_OVRD=M</stp>
        <tr r="G2653" s="3"/>
      </tp>
      <tp t="e">
        <v>#N/A</v>
        <stp/>
        <stp>##V3_BDSV12</stp>
        <stp>SPX Index</stp>
        <stp>CHAIN_TICKERS</stp>
        <stp>[PUTStrategy6.xlsx]Backup!R2553C7</stp>
        <stp>CHAIN_STRIKE_PX_OVRD</stp>
        <stp>51240</stp>
        <stp>CHAIN_PUT_CALL_TYPE_OVRD=P</stp>
        <stp>CHAIN_PERIODICITY_OVRD=M</stp>
        <tr r="G2553" s="3"/>
      </tp>
      <tp t="e">
        <v>#N/A</v>
        <stp/>
        <stp>##V3_BDSV12</stp>
        <stp>SPX Index</stp>
        <stp>CHAIN_TICKERS</stp>
        <stp>[PUTStrategy6.xlsx]Backup!R2953C7</stp>
        <stp>CHAIN_STRIKE_PX_OVRD</stp>
        <stp>59240</stp>
        <stp>CHAIN_PUT_CALL_TYPE_OVRD=P</stp>
        <stp>CHAIN_PERIODICITY_OVRD=M</stp>
        <tr r="G2953" s="3"/>
      </tp>
      <tp t="e">
        <v>#N/A</v>
        <stp/>
        <stp>##V3_BDSV12</stp>
        <stp>SPX Index</stp>
        <stp>CHAIN_TICKERS</stp>
        <stp>[PUTStrategy6.xlsx]Backup!R2753C7</stp>
        <stp>CHAIN_STRIKE_PX_OVRD</stp>
        <stp>55240</stp>
        <stp>CHAIN_PUT_CALL_TYPE_OVRD=P</stp>
        <stp>CHAIN_PERIODICITY_OVRD=M</stp>
        <tr r="G2753" s="3"/>
      </tp>
      <tp t="e">
        <v>#N/A</v>
        <stp/>
        <stp>##V3_BDSV12</stp>
        <stp>SPX Index</stp>
        <stp>CHAIN_TICKERS</stp>
        <stp>[PUTStrategy6.xlsx]Backup!R2853C7</stp>
        <stp>CHAIN_STRIKE_PX_OVRD</stp>
        <stp>57240</stp>
        <stp>CHAIN_PUT_CALL_TYPE_OVRD=P</stp>
        <stp>CHAIN_PERIODICITY_OVRD=M</stp>
        <tr r="G2853" s="3"/>
      </tp>
      <tp t="e">
        <v>#N/A</v>
        <stp/>
        <stp>##V3_BDSV12</stp>
        <stp>SPX Index</stp>
        <stp>CHAIN_TICKERS</stp>
        <stp>[PUTStrategy6.xlsx]Backup!R2353C7</stp>
        <stp>CHAIN_STRIKE_PX_OVRD</stp>
        <stp>47240</stp>
        <stp>CHAIN_PUT_CALL_TYPE_OVRD=P</stp>
        <stp>CHAIN_PERIODICITY_OVRD=M</stp>
        <tr r="G2353" s="3"/>
      </tp>
      <tp t="e">
        <v>#N/A</v>
        <stp/>
        <stp>##V3_BDSV12</stp>
        <stp>SPX Index</stp>
        <stp>CHAIN_TICKERS</stp>
        <stp>[PUTStrategy6.xlsx]Backup!R2253C7</stp>
        <stp>CHAIN_STRIKE_PX_OVRD</stp>
        <stp>45240</stp>
        <stp>CHAIN_PUT_CALL_TYPE_OVRD=P</stp>
        <stp>CHAIN_PERIODICITY_OVRD=M</stp>
        <tr r="G2253" s="3"/>
      </tp>
      <tp t="e">
        <v>#N/A</v>
        <stp/>
        <stp>##V3_BDSV12</stp>
        <stp>SPX Index</stp>
        <stp>CHAIN_TICKERS</stp>
        <stp>[PUTStrategy6.xlsx]Backup!R2053C7</stp>
        <stp>CHAIN_STRIKE_PX_OVRD</stp>
        <stp>41240</stp>
        <stp>CHAIN_PUT_CALL_TYPE_OVRD=P</stp>
        <stp>CHAIN_PERIODICITY_OVRD=M</stp>
        <tr r="G2053" s="3"/>
      </tp>
      <tp t="e">
        <v>#N/A</v>
        <stp/>
        <stp>##V3_BDSV12</stp>
        <stp>SPX Index</stp>
        <stp>CHAIN_TICKERS</stp>
        <stp>[PUTStrategy6.xlsx]Backup!R2153C7</stp>
        <stp>CHAIN_STRIKE_PX_OVRD</stp>
        <stp>43240</stp>
        <stp>CHAIN_PUT_CALL_TYPE_OVRD=P</stp>
        <stp>CHAIN_PERIODICITY_OVRD=M</stp>
        <tr r="G2153" s="3"/>
      </tp>
      <tp t="e">
        <v>#N/A</v>
        <stp/>
        <stp>##V3_BDSV12</stp>
        <stp>SPX Index</stp>
        <stp>CHAIN_TICKERS</stp>
        <stp>[PUTStrategy6.xlsx]Backup!R2453C7</stp>
        <stp>CHAIN_STRIKE_PX_OVRD</stp>
        <stp>49240</stp>
        <stp>CHAIN_PUT_CALL_TYPE_OVRD=P</stp>
        <stp>CHAIN_PERIODICITY_OVRD=M</stp>
        <tr r="G2453" s="3"/>
      </tp>
      <tp t="e">
        <v>#N/A</v>
        <stp/>
        <stp>##V3_BDSV12</stp>
        <stp>SPX Index</stp>
        <stp>CHAIN_TICKERS</stp>
        <stp>[PUTStrategy6.xlsx]Backup!R3353C7</stp>
        <stp>CHAIN_STRIKE_PX_OVRD</stp>
        <stp>67240</stp>
        <stp>CHAIN_PUT_CALL_TYPE_OVRD=P</stp>
        <stp>CHAIN_PERIODICITY_OVRD=M</stp>
        <tr r="G3353" s="3"/>
      </tp>
      <tp t="e">
        <v>#N/A</v>
        <stp/>
        <stp>##V3_BDSV12</stp>
        <stp>SPX Index</stp>
        <stp>CHAIN_TICKERS</stp>
        <stp>[PUTStrategy6.xlsx]Backup!R3253C7</stp>
        <stp>CHAIN_STRIKE_PX_OVRD</stp>
        <stp>65240</stp>
        <stp>CHAIN_PUT_CALL_TYPE_OVRD=P</stp>
        <stp>CHAIN_PERIODICITY_OVRD=M</stp>
        <tr r="G3253" s="3"/>
      </tp>
      <tp t="e">
        <v>#N/A</v>
        <stp/>
        <stp>##V3_BDSV12</stp>
        <stp>SPX Index</stp>
        <stp>CHAIN_TICKERS</stp>
        <stp>[PUTStrategy6.xlsx]Backup!R3053C7</stp>
        <stp>CHAIN_STRIKE_PX_OVRD</stp>
        <stp>61240</stp>
        <stp>CHAIN_PUT_CALL_TYPE_OVRD=P</stp>
        <stp>CHAIN_PERIODICITY_OVRD=M</stp>
        <tr r="G3053" s="3"/>
      </tp>
      <tp t="e">
        <v>#N/A</v>
        <stp/>
        <stp>##V3_BDSV12</stp>
        <stp>SPX Index</stp>
        <stp>CHAIN_TICKERS</stp>
        <stp>[PUTStrategy6.xlsx]Backup!R3153C7</stp>
        <stp>CHAIN_STRIKE_PX_OVRD</stp>
        <stp>63240</stp>
        <stp>CHAIN_PUT_CALL_TYPE_OVRD=P</stp>
        <stp>CHAIN_PERIODICITY_OVRD=M</stp>
        <tr r="G3153" s="3"/>
      </tp>
      <tp t="e">
        <v>#N/A</v>
        <stp/>
        <stp>##V3_BDSV12</stp>
        <stp>SPX Index</stp>
        <stp>CHAIN_TICKERS</stp>
        <stp>[PUTStrategy6.xlsx]Backup!R3453C7</stp>
        <stp>CHAIN_STRIKE_PX_OVRD</stp>
        <stp>69240</stp>
        <stp>CHAIN_PUT_CALL_TYPE_OVRD=P</stp>
        <stp>CHAIN_PERIODICITY_OVRD=M</stp>
        <tr r="G3453" s="3"/>
      </tp>
      <tp t="e">
        <v>#N/A</v>
        <stp/>
        <stp>##V3_BDSV12</stp>
        <stp>SPX Index</stp>
        <stp>CHAIN_TICKERS</stp>
        <stp>[PUTStrategy6.xlsx]Backup!R3653C7</stp>
        <stp>CHAIN_STRIKE_PX_OVRD</stp>
        <stp>73240</stp>
        <stp>CHAIN_PUT_CALL_TYPE_OVRD=P</stp>
        <stp>CHAIN_PERIODICITY_OVRD=M</stp>
        <tr r="G3653" s="3"/>
      </tp>
      <tp t="e">
        <v>#N/A</v>
        <stp/>
        <stp>##V3_BDSV12</stp>
        <stp>SPX Index</stp>
        <stp>CHAIN_TICKERS</stp>
        <stp>[PUTStrategy6.xlsx]Backup!R3553C7</stp>
        <stp>CHAIN_STRIKE_PX_OVRD</stp>
        <stp>71240</stp>
        <stp>CHAIN_PUT_CALL_TYPE_OVRD=P</stp>
        <stp>CHAIN_PERIODICITY_OVRD=M</stp>
        <tr r="G3553" s="3"/>
      </tp>
      <tp t="e">
        <v>#N/A</v>
        <stp/>
        <stp>##V3_BDSV12</stp>
        <stp>SPX Index</stp>
        <stp>CHAIN_TICKERS</stp>
        <stp>[PUTStrategy6.xlsx]Backup!R3953C7</stp>
        <stp>CHAIN_STRIKE_PX_OVRD</stp>
        <stp>79240</stp>
        <stp>CHAIN_PUT_CALL_TYPE_OVRD=P</stp>
        <stp>CHAIN_PERIODICITY_OVRD=M</stp>
        <tr r="G3953" s="3"/>
      </tp>
      <tp t="e">
        <v>#N/A</v>
        <stp/>
        <stp>##V3_BDSV12</stp>
        <stp>SPX Index</stp>
        <stp>CHAIN_TICKERS</stp>
        <stp>[PUTStrategy6.xlsx]Backup!R3753C7</stp>
        <stp>CHAIN_STRIKE_PX_OVRD</stp>
        <stp>75240</stp>
        <stp>CHAIN_PUT_CALL_TYPE_OVRD=P</stp>
        <stp>CHAIN_PERIODICITY_OVRD=M</stp>
        <tr r="G3753" s="3"/>
      </tp>
      <tp t="e">
        <v>#N/A</v>
        <stp/>
        <stp>##V3_BDSV12</stp>
        <stp>SPX Index</stp>
        <stp>CHAIN_TICKERS</stp>
        <stp>[PUTStrategy6.xlsx]Backup!R3853C7</stp>
        <stp>CHAIN_STRIKE_PX_OVRD</stp>
        <stp>77240</stp>
        <stp>CHAIN_PUT_CALL_TYPE_OVRD=P</stp>
        <stp>CHAIN_PERIODICITY_OVRD=M</stp>
        <tr r="G3853" s="3"/>
      </tp>
      <tp t="e">
        <v>#N/A</v>
        <stp/>
        <stp>##V3_BDSV12</stp>
        <stp>SPX Index</stp>
        <stp>CHAIN_TICKERS</stp>
        <stp>[PUTStrategy6.xlsx]Backup!R4520C7</stp>
        <stp>CHAIN_STRIKE_PX_OVRD</stp>
        <stp>90580</stp>
        <stp>CHAIN_PUT_CALL_TYPE_OVRD=P</stp>
        <stp>CHAIN_PERIODICITY_OVRD=M</stp>
        <tr r="G4520" s="3"/>
      </tp>
      <tp t="e">
        <v>#N/A</v>
        <stp/>
        <stp>##V3_BDSV12</stp>
        <stp>SPX Index</stp>
        <stp>CHAIN_TICKERS</stp>
        <stp>[PUTStrategy6.xlsx]Backup!R4620C7</stp>
        <stp>CHAIN_STRIKE_PX_OVRD</stp>
        <stp>92580</stp>
        <stp>CHAIN_PUT_CALL_TYPE_OVRD=P</stp>
        <stp>CHAIN_PERIODICITY_OVRD=M</stp>
        <tr r="G4620" s="3"/>
      </tp>
      <tp t="e">
        <v>#N/A</v>
        <stp/>
        <stp>##V3_BDSV12</stp>
        <stp>SPX Index</stp>
        <stp>CHAIN_TICKERS</stp>
        <stp>[PUTStrategy6.xlsx]Backup!R4920C7</stp>
        <stp>CHAIN_STRIKE_PX_OVRD</stp>
        <stp>98580</stp>
        <stp>CHAIN_PUT_CALL_TYPE_OVRD=P</stp>
        <stp>CHAIN_PERIODICITY_OVRD=M</stp>
        <tr r="G4920" s="3"/>
      </tp>
      <tp t="e">
        <v>#N/A</v>
        <stp/>
        <stp>##V3_BDSV12</stp>
        <stp>SPX Index</stp>
        <stp>CHAIN_TICKERS</stp>
        <stp>[PUTStrategy6.xlsx]Backup!R4720C7</stp>
        <stp>CHAIN_STRIKE_PX_OVRD</stp>
        <stp>94580</stp>
        <stp>CHAIN_PUT_CALL_TYPE_OVRD=P</stp>
        <stp>CHAIN_PERIODICITY_OVRD=M</stp>
        <tr r="G4720" s="3"/>
      </tp>
      <tp t="e">
        <v>#N/A</v>
        <stp/>
        <stp>##V3_BDSV12</stp>
        <stp>SPX Index</stp>
        <stp>CHAIN_TICKERS</stp>
        <stp>[PUTStrategy6.xlsx]Backup!R4820C7</stp>
        <stp>CHAIN_STRIKE_PX_OVRD</stp>
        <stp>96580</stp>
        <stp>CHAIN_PUT_CALL_TYPE_OVRD=P</stp>
        <stp>CHAIN_PERIODICITY_OVRD=M</stp>
        <tr r="G4820" s="3"/>
      </tp>
      <tp t="e">
        <v>#N/A</v>
        <stp/>
        <stp>##V3_BDSV12</stp>
        <stp>SPX Index</stp>
        <stp>CHAIN_TICKERS</stp>
        <stp>[PUTStrategy6.xlsx]Backup!R4320C7</stp>
        <stp>CHAIN_STRIKE_PX_OVRD</stp>
        <stp>86580</stp>
        <stp>CHAIN_PUT_CALL_TYPE_OVRD=P</stp>
        <stp>CHAIN_PERIODICITY_OVRD=M</stp>
        <tr r="G4320" s="3"/>
      </tp>
      <tp t="e">
        <v>#N/A</v>
        <stp/>
        <stp>##V3_BDSV12</stp>
        <stp>SPX Index</stp>
        <stp>CHAIN_TICKERS</stp>
        <stp>[PUTStrategy6.xlsx]Backup!R4220C7</stp>
        <stp>CHAIN_STRIKE_PX_OVRD</stp>
        <stp>84580</stp>
        <stp>CHAIN_PUT_CALL_TYPE_OVRD=P</stp>
        <stp>CHAIN_PERIODICITY_OVRD=M</stp>
        <tr r="G4220" s="3"/>
      </tp>
      <tp t="e">
        <v>#N/A</v>
        <stp/>
        <stp>##V3_BDSV12</stp>
        <stp>SPX Index</stp>
        <stp>CHAIN_TICKERS</stp>
        <stp>[PUTStrategy6.xlsx]Backup!R4020C7</stp>
        <stp>CHAIN_STRIKE_PX_OVRD</stp>
        <stp>80580</stp>
        <stp>CHAIN_PUT_CALL_TYPE_OVRD=P</stp>
        <stp>CHAIN_PERIODICITY_OVRD=M</stp>
        <tr r="G4020" s="3"/>
      </tp>
      <tp t="e">
        <v>#N/A</v>
        <stp/>
        <stp>##V3_BDSV12</stp>
        <stp>SPX Index</stp>
        <stp>CHAIN_TICKERS</stp>
        <stp>[PUTStrategy6.xlsx]Backup!R4120C7</stp>
        <stp>CHAIN_STRIKE_PX_OVRD</stp>
        <stp>82580</stp>
        <stp>CHAIN_PUT_CALL_TYPE_OVRD=P</stp>
        <stp>CHAIN_PERIODICITY_OVRD=M</stp>
        <tr r="G4120" s="3"/>
      </tp>
      <tp t="e">
        <v>#N/A</v>
        <stp/>
        <stp>##V3_BDSV12</stp>
        <stp>SPX Index</stp>
        <stp>CHAIN_TICKERS</stp>
        <stp>[PUTStrategy6.xlsx]Backup!R4420C7</stp>
        <stp>CHAIN_STRIKE_PX_OVRD</stp>
        <stp>88580</stp>
        <stp>CHAIN_PUT_CALL_TYPE_OVRD=P</stp>
        <stp>CHAIN_PERIODICITY_OVRD=M</stp>
        <tr r="G4420" s="3"/>
      </tp>
      <tp t="e">
        <v>#N/A</v>
        <stp/>
        <stp>##V3_BDSV12</stp>
        <stp>SPX Index</stp>
        <stp>CHAIN_TICKERS</stp>
        <stp>[PUTStrategy6.xlsx]Backup!R1320C7</stp>
        <stp>CHAIN_STRIKE_PX_OVRD</stp>
        <stp>26580</stp>
        <stp>CHAIN_PUT_CALL_TYPE_OVRD=P</stp>
        <stp>CHAIN_PERIODICITY_OVRD=M</stp>
        <tr r="G1320" s="3"/>
      </tp>
      <tp t="e">
        <v>#N/A</v>
        <stp/>
        <stp>##V3_BDSV12</stp>
        <stp>SPX Index</stp>
        <stp>CHAIN_TICKERS</stp>
        <stp>[PUTStrategy6.xlsx]Backup!R1220C7</stp>
        <stp>CHAIN_STRIKE_PX_OVRD</stp>
        <stp>24580</stp>
        <stp>CHAIN_PUT_CALL_TYPE_OVRD=P</stp>
        <stp>CHAIN_PERIODICITY_OVRD=M</stp>
        <tr r="G1220" s="3"/>
      </tp>
      <tp t="e">
        <v>#N/A</v>
        <stp/>
        <stp>##V3_BDSV12</stp>
        <stp>SPX Index</stp>
        <stp>CHAIN_TICKERS</stp>
        <stp>[PUTStrategy6.xlsx]Backup!R1020C7</stp>
        <stp>CHAIN_STRIKE_PX_OVRD</stp>
        <stp>20580</stp>
        <stp>CHAIN_PUT_CALL_TYPE_OVRD=P</stp>
        <stp>CHAIN_PERIODICITY_OVRD=M</stp>
        <tr r="G1020" s="3"/>
      </tp>
      <tp t="e">
        <v>#N/A</v>
        <stp/>
        <stp>##V3_BDSV12</stp>
        <stp>SPX Index</stp>
        <stp>CHAIN_TICKERS</stp>
        <stp>[PUTStrategy6.xlsx]Backup!R1120C7</stp>
        <stp>CHAIN_STRIKE_PX_OVRD</stp>
        <stp>22580</stp>
        <stp>CHAIN_PUT_CALL_TYPE_OVRD=P</stp>
        <stp>CHAIN_PERIODICITY_OVRD=M</stp>
        <tr r="G1120" s="3"/>
      </tp>
      <tp t="e">
        <v>#N/A</v>
        <stp/>
        <stp>##V3_BDSV12</stp>
        <stp>SPX Index</stp>
        <stp>CHAIN_TICKERS</stp>
        <stp>[PUTStrategy6.xlsx]Backup!R1420C7</stp>
        <stp>CHAIN_STRIKE_PX_OVRD</stp>
        <stp>28580</stp>
        <stp>CHAIN_PUT_CALL_TYPE_OVRD=P</stp>
        <stp>CHAIN_PERIODICITY_OVRD=M</stp>
        <tr r="G1420" s="3"/>
      </tp>
      <tp t="e">
        <v>#N/A</v>
        <stp/>
        <stp>##V3_BDSV12</stp>
        <stp>SPX Index</stp>
        <stp>CHAIN_TICKERS</stp>
        <stp>[PUTStrategy6.xlsx]Backup!R1520C7</stp>
        <stp>CHAIN_STRIKE_PX_OVRD</stp>
        <stp>30580</stp>
        <stp>CHAIN_PUT_CALL_TYPE_OVRD=P</stp>
        <stp>CHAIN_PERIODICITY_OVRD=M</stp>
        <tr r="G1520" s="3"/>
      </tp>
      <tp t="e">
        <v>#N/A</v>
        <stp/>
        <stp>##V3_BDSV12</stp>
        <stp>SPX Index</stp>
        <stp>CHAIN_TICKERS</stp>
        <stp>[PUTStrategy6.xlsx]Backup!R1620C7</stp>
        <stp>CHAIN_STRIKE_PX_OVRD</stp>
        <stp>32580</stp>
        <stp>CHAIN_PUT_CALL_TYPE_OVRD=P</stp>
        <stp>CHAIN_PERIODICITY_OVRD=M</stp>
        <tr r="G1620" s="3"/>
      </tp>
      <tp t="e">
        <v>#N/A</v>
        <stp/>
        <stp>##V3_BDSV12</stp>
        <stp>SPX Index</stp>
        <stp>CHAIN_TICKERS</stp>
        <stp>[PUTStrategy6.xlsx]Backup!R1920C7</stp>
        <stp>CHAIN_STRIKE_PX_OVRD</stp>
        <stp>38580</stp>
        <stp>CHAIN_PUT_CALL_TYPE_OVRD=P</stp>
        <stp>CHAIN_PERIODICITY_OVRD=M</stp>
        <tr r="G1920" s="3"/>
      </tp>
      <tp t="e">
        <v>#N/A</v>
        <stp/>
        <stp>##V3_BDSV12</stp>
        <stp>SPX Index</stp>
        <stp>CHAIN_TICKERS</stp>
        <stp>[PUTStrategy6.xlsx]Backup!R1720C7</stp>
        <stp>CHAIN_STRIKE_PX_OVRD</stp>
        <stp>34580</stp>
        <stp>CHAIN_PUT_CALL_TYPE_OVRD=P</stp>
        <stp>CHAIN_PERIODICITY_OVRD=M</stp>
        <tr r="G1720" s="3"/>
      </tp>
      <tp t="e">
        <v>#N/A</v>
        <stp/>
        <stp>##V3_BDSV12</stp>
        <stp>SPX Index</stp>
        <stp>CHAIN_TICKERS</stp>
        <stp>[PUTStrategy6.xlsx]Backup!R1820C7</stp>
        <stp>CHAIN_STRIKE_PX_OVRD</stp>
        <stp>36580</stp>
        <stp>CHAIN_PUT_CALL_TYPE_OVRD=P</stp>
        <stp>CHAIN_PERIODICITY_OVRD=M</stp>
        <tr r="G1820" s="3"/>
      </tp>
      <tp t="e">
        <v>#N/A</v>
        <stp/>
        <stp>##V3_BDSV12</stp>
        <stp>SPX Index</stp>
        <stp>CHAIN_TICKERS</stp>
        <stp>[PUTStrategy6.xlsx]Backup!R2520C7</stp>
        <stp>CHAIN_STRIKE_PX_OVRD</stp>
        <stp>50580</stp>
        <stp>CHAIN_PUT_CALL_TYPE_OVRD=P</stp>
        <stp>CHAIN_PERIODICITY_OVRD=M</stp>
        <tr r="G2520" s="3"/>
      </tp>
      <tp t="e">
        <v>#N/A</v>
        <stp/>
        <stp>##V3_BDSV12</stp>
        <stp>SPX Index</stp>
        <stp>CHAIN_TICKERS</stp>
        <stp>[PUTStrategy6.xlsx]Backup!R2620C7</stp>
        <stp>CHAIN_STRIKE_PX_OVRD</stp>
        <stp>52580</stp>
        <stp>CHAIN_PUT_CALL_TYPE_OVRD=P</stp>
        <stp>CHAIN_PERIODICITY_OVRD=M</stp>
        <tr r="G2620" s="3"/>
      </tp>
      <tp t="e">
        <v>#N/A</v>
        <stp/>
        <stp>##V3_BDSV12</stp>
        <stp>SPX Index</stp>
        <stp>CHAIN_TICKERS</stp>
        <stp>[PUTStrategy6.xlsx]Backup!R2920C7</stp>
        <stp>CHAIN_STRIKE_PX_OVRD</stp>
        <stp>58580</stp>
        <stp>CHAIN_PUT_CALL_TYPE_OVRD=P</stp>
        <stp>CHAIN_PERIODICITY_OVRD=M</stp>
        <tr r="G2920" s="3"/>
      </tp>
      <tp t="e">
        <v>#N/A</v>
        <stp/>
        <stp>##V3_BDSV12</stp>
        <stp>SPX Index</stp>
        <stp>CHAIN_TICKERS</stp>
        <stp>[PUTStrategy6.xlsx]Backup!R2720C7</stp>
        <stp>CHAIN_STRIKE_PX_OVRD</stp>
        <stp>54580</stp>
        <stp>CHAIN_PUT_CALL_TYPE_OVRD=P</stp>
        <stp>CHAIN_PERIODICITY_OVRD=M</stp>
        <tr r="G2720" s="3"/>
      </tp>
      <tp t="e">
        <v>#N/A</v>
        <stp/>
        <stp>##V3_BDSV12</stp>
        <stp>SPX Index</stp>
        <stp>CHAIN_TICKERS</stp>
        <stp>[PUTStrategy6.xlsx]Backup!R2820C7</stp>
        <stp>CHAIN_STRIKE_PX_OVRD</stp>
        <stp>56580</stp>
        <stp>CHAIN_PUT_CALL_TYPE_OVRD=P</stp>
        <stp>CHAIN_PERIODICITY_OVRD=M</stp>
        <tr r="G2820" s="3"/>
      </tp>
      <tp t="e">
        <v>#N/A</v>
        <stp/>
        <stp>##V3_BDSV12</stp>
        <stp>SPX Index</stp>
        <stp>CHAIN_TICKERS</stp>
        <stp>[PUTStrategy6.xlsx]Backup!R2320C7</stp>
        <stp>CHAIN_STRIKE_PX_OVRD</stp>
        <stp>46580</stp>
        <stp>CHAIN_PUT_CALL_TYPE_OVRD=P</stp>
        <stp>CHAIN_PERIODICITY_OVRD=M</stp>
        <tr r="G2320" s="3"/>
      </tp>
      <tp t="e">
        <v>#N/A</v>
        <stp/>
        <stp>##V3_BDSV12</stp>
        <stp>SPX Index</stp>
        <stp>CHAIN_TICKERS</stp>
        <stp>[PUTStrategy6.xlsx]Backup!R2220C7</stp>
        <stp>CHAIN_STRIKE_PX_OVRD</stp>
        <stp>44580</stp>
        <stp>CHAIN_PUT_CALL_TYPE_OVRD=P</stp>
        <stp>CHAIN_PERIODICITY_OVRD=M</stp>
        <tr r="G2220" s="3"/>
      </tp>
      <tp t="e">
        <v>#N/A</v>
        <stp/>
        <stp>##V3_BDSV12</stp>
        <stp>SPX Index</stp>
        <stp>CHAIN_TICKERS</stp>
        <stp>[PUTStrategy6.xlsx]Backup!R2020C7</stp>
        <stp>CHAIN_STRIKE_PX_OVRD</stp>
        <stp>40580</stp>
        <stp>CHAIN_PUT_CALL_TYPE_OVRD=P</stp>
        <stp>CHAIN_PERIODICITY_OVRD=M</stp>
        <tr r="G2020" s="3"/>
      </tp>
      <tp t="e">
        <v>#N/A</v>
        <stp/>
        <stp>##V3_BDSV12</stp>
        <stp>SPX Index</stp>
        <stp>CHAIN_TICKERS</stp>
        <stp>[PUTStrategy6.xlsx]Backup!R2120C7</stp>
        <stp>CHAIN_STRIKE_PX_OVRD</stp>
        <stp>42580</stp>
        <stp>CHAIN_PUT_CALL_TYPE_OVRD=P</stp>
        <stp>CHAIN_PERIODICITY_OVRD=M</stp>
        <tr r="G2120" s="3"/>
      </tp>
      <tp t="e">
        <v>#N/A</v>
        <stp/>
        <stp>##V3_BDSV12</stp>
        <stp>SPX Index</stp>
        <stp>CHAIN_TICKERS</stp>
        <stp>[PUTStrategy6.xlsx]Backup!R2420C7</stp>
        <stp>CHAIN_STRIKE_PX_OVRD</stp>
        <stp>48580</stp>
        <stp>CHAIN_PUT_CALL_TYPE_OVRD=P</stp>
        <stp>CHAIN_PERIODICITY_OVRD=M</stp>
        <tr r="G2420" s="3"/>
      </tp>
      <tp t="e">
        <v>#N/A</v>
        <stp/>
        <stp>##V3_BDSV12</stp>
        <stp>SPX Index</stp>
        <stp>CHAIN_TICKERS</stp>
        <stp>[PUTStrategy6.xlsx]Backup!R3320C7</stp>
        <stp>CHAIN_STRIKE_PX_OVRD</stp>
        <stp>66580</stp>
        <stp>CHAIN_PUT_CALL_TYPE_OVRD=P</stp>
        <stp>CHAIN_PERIODICITY_OVRD=M</stp>
        <tr r="G3320" s="3"/>
      </tp>
      <tp t="e">
        <v>#N/A</v>
        <stp/>
        <stp>##V3_BDSV12</stp>
        <stp>SPX Index</stp>
        <stp>CHAIN_TICKERS</stp>
        <stp>[PUTStrategy6.xlsx]Backup!R3220C7</stp>
        <stp>CHAIN_STRIKE_PX_OVRD</stp>
        <stp>64580</stp>
        <stp>CHAIN_PUT_CALL_TYPE_OVRD=P</stp>
        <stp>CHAIN_PERIODICITY_OVRD=M</stp>
        <tr r="G3220" s="3"/>
      </tp>
      <tp t="e">
        <v>#N/A</v>
        <stp/>
        <stp>##V3_BDSV12</stp>
        <stp>SPX Index</stp>
        <stp>CHAIN_TICKERS</stp>
        <stp>[PUTStrategy6.xlsx]Backup!R3020C7</stp>
        <stp>CHAIN_STRIKE_PX_OVRD</stp>
        <stp>60580</stp>
        <stp>CHAIN_PUT_CALL_TYPE_OVRD=P</stp>
        <stp>CHAIN_PERIODICITY_OVRD=M</stp>
        <tr r="G3020" s="3"/>
      </tp>
      <tp t="e">
        <v>#N/A</v>
        <stp/>
        <stp>##V3_BDSV12</stp>
        <stp>SPX Index</stp>
        <stp>CHAIN_TICKERS</stp>
        <stp>[PUTStrategy6.xlsx]Backup!R3120C7</stp>
        <stp>CHAIN_STRIKE_PX_OVRD</stp>
        <stp>62580</stp>
        <stp>CHAIN_PUT_CALL_TYPE_OVRD=P</stp>
        <stp>CHAIN_PERIODICITY_OVRD=M</stp>
        <tr r="G3120" s="3"/>
      </tp>
      <tp t="e">
        <v>#N/A</v>
        <stp/>
        <stp>##V3_BDSV12</stp>
        <stp>SPX Index</stp>
        <stp>CHAIN_TICKERS</stp>
        <stp>[PUTStrategy6.xlsx]Backup!R3420C7</stp>
        <stp>CHAIN_STRIKE_PX_OVRD</stp>
        <stp>68580</stp>
        <stp>CHAIN_PUT_CALL_TYPE_OVRD=P</stp>
        <stp>CHAIN_PERIODICITY_OVRD=M</stp>
        <tr r="G3420" s="3"/>
      </tp>
      <tp t="e">
        <v>#N/A</v>
        <stp/>
        <stp>##V3_BDSV12</stp>
        <stp>SPX Index</stp>
        <stp>CHAIN_TICKERS</stp>
        <stp>[PUTStrategy6.xlsx]Backup!R3520C7</stp>
        <stp>CHAIN_STRIKE_PX_OVRD</stp>
        <stp>70580</stp>
        <stp>CHAIN_PUT_CALL_TYPE_OVRD=P</stp>
        <stp>CHAIN_PERIODICITY_OVRD=M</stp>
        <tr r="G3520" s="3"/>
      </tp>
      <tp t="e">
        <v>#N/A</v>
        <stp/>
        <stp>##V3_BDSV12</stp>
        <stp>SPX Index</stp>
        <stp>CHAIN_TICKERS</stp>
        <stp>[PUTStrategy6.xlsx]Backup!R3620C7</stp>
        <stp>CHAIN_STRIKE_PX_OVRD</stp>
        <stp>72580</stp>
        <stp>CHAIN_PUT_CALL_TYPE_OVRD=P</stp>
        <stp>CHAIN_PERIODICITY_OVRD=M</stp>
        <tr r="G3620" s="3"/>
      </tp>
      <tp t="e">
        <v>#N/A</v>
        <stp/>
        <stp>##V3_BDSV12</stp>
        <stp>SPX Index</stp>
        <stp>CHAIN_TICKERS</stp>
        <stp>[PUTStrategy6.xlsx]Backup!R3920C7</stp>
        <stp>CHAIN_STRIKE_PX_OVRD</stp>
        <stp>78580</stp>
        <stp>CHAIN_PUT_CALL_TYPE_OVRD=P</stp>
        <stp>CHAIN_PERIODICITY_OVRD=M</stp>
        <tr r="G3920" s="3"/>
      </tp>
      <tp t="e">
        <v>#N/A</v>
        <stp/>
        <stp>##V3_BDSV12</stp>
        <stp>SPX Index</stp>
        <stp>CHAIN_TICKERS</stp>
        <stp>[PUTStrategy6.xlsx]Backup!R3720C7</stp>
        <stp>CHAIN_STRIKE_PX_OVRD</stp>
        <stp>74580</stp>
        <stp>CHAIN_PUT_CALL_TYPE_OVRD=P</stp>
        <stp>CHAIN_PERIODICITY_OVRD=M</stp>
        <tr r="G3720" s="3"/>
      </tp>
      <tp t="e">
        <v>#N/A</v>
        <stp/>
        <stp>##V3_BDSV12</stp>
        <stp>SPX Index</stp>
        <stp>CHAIN_TICKERS</stp>
        <stp>[PUTStrategy6.xlsx]Backup!R3820C7</stp>
        <stp>CHAIN_STRIKE_PX_OVRD</stp>
        <stp>76580</stp>
        <stp>CHAIN_PUT_CALL_TYPE_OVRD=P</stp>
        <stp>CHAIN_PERIODICITY_OVRD=M</stp>
        <tr r="G3820" s="3"/>
      </tp>
      <tp t="e">
        <v>#N/A</v>
        <stp/>
        <stp>##V3_BDSV12</stp>
        <stp>SPX Index</stp>
        <stp>CHAIN_TICKERS</stp>
        <stp>[PUTStrategy6.xlsx]Backup!R4655C7</stp>
        <stp>CHAIN_STRIKE_PX_OVRD</stp>
        <stp>93280</stp>
        <stp>CHAIN_PUT_CALL_TYPE_OVRD=P</stp>
        <stp>CHAIN_PERIODICITY_OVRD=M</stp>
        <tr r="G4655" s="3"/>
      </tp>
      <tp t="e">
        <v>#N/A</v>
        <stp/>
        <stp>##V3_BDSV12</stp>
        <stp>SPX Index</stp>
        <stp>CHAIN_TICKERS</stp>
        <stp>[PUTStrategy6.xlsx]Backup!R4555C7</stp>
        <stp>CHAIN_STRIKE_PX_OVRD</stp>
        <stp>91280</stp>
        <stp>CHAIN_PUT_CALL_TYPE_OVRD=P</stp>
        <stp>CHAIN_PERIODICITY_OVRD=M</stp>
        <tr r="G4555" s="3"/>
      </tp>
      <tp t="e">
        <v>#N/A</v>
        <stp/>
        <stp>##V3_BDSV12</stp>
        <stp>SPX Index</stp>
        <stp>CHAIN_TICKERS</stp>
        <stp>[PUTStrategy6.xlsx]Backup!R4955C7</stp>
        <stp>CHAIN_STRIKE_PX_OVRD</stp>
        <stp>99280</stp>
        <stp>CHAIN_PUT_CALL_TYPE_OVRD=P</stp>
        <stp>CHAIN_PERIODICITY_OVRD=M</stp>
        <tr r="G4955" s="3"/>
      </tp>
      <tp t="e">
        <v>#N/A</v>
        <stp/>
        <stp>##V3_BDSV12</stp>
        <stp>SPX Index</stp>
        <stp>CHAIN_TICKERS</stp>
        <stp>[PUTStrategy6.xlsx]Backup!R4755C7</stp>
        <stp>CHAIN_STRIKE_PX_OVRD</stp>
        <stp>95280</stp>
        <stp>CHAIN_PUT_CALL_TYPE_OVRD=P</stp>
        <stp>CHAIN_PERIODICITY_OVRD=M</stp>
        <tr r="G4755" s="3"/>
      </tp>
      <tp t="e">
        <v>#N/A</v>
        <stp/>
        <stp>##V3_BDSV12</stp>
        <stp>SPX Index</stp>
        <stp>CHAIN_TICKERS</stp>
        <stp>[PUTStrategy6.xlsx]Backup!R4855C7</stp>
        <stp>CHAIN_STRIKE_PX_OVRD</stp>
        <stp>97280</stp>
        <stp>CHAIN_PUT_CALL_TYPE_OVRD=P</stp>
        <stp>CHAIN_PERIODICITY_OVRD=M</stp>
        <tr r="G4855" s="3"/>
      </tp>
      <tp t="e">
        <v>#N/A</v>
        <stp/>
        <stp>##V3_BDSV12</stp>
        <stp>SPX Index</stp>
        <stp>CHAIN_TICKERS</stp>
        <stp>[PUTStrategy6.xlsx]Backup!R4355C7</stp>
        <stp>CHAIN_STRIKE_PX_OVRD</stp>
        <stp>87280</stp>
        <stp>CHAIN_PUT_CALL_TYPE_OVRD=P</stp>
        <stp>CHAIN_PERIODICITY_OVRD=M</stp>
        <tr r="G4355" s="3"/>
      </tp>
      <tp t="e">
        <v>#N/A</v>
        <stp/>
        <stp>##V3_BDSV12</stp>
        <stp>SPX Index</stp>
        <stp>CHAIN_TICKERS</stp>
        <stp>[PUTStrategy6.xlsx]Backup!R4255C7</stp>
        <stp>CHAIN_STRIKE_PX_OVRD</stp>
        <stp>85280</stp>
        <stp>CHAIN_PUT_CALL_TYPE_OVRD=P</stp>
        <stp>CHAIN_PERIODICITY_OVRD=M</stp>
        <tr r="G4255" s="3"/>
      </tp>
      <tp t="e">
        <v>#N/A</v>
        <stp/>
        <stp>##V3_BDSV12</stp>
        <stp>SPX Index</stp>
        <stp>CHAIN_TICKERS</stp>
        <stp>[PUTStrategy6.xlsx]Backup!R4055C7</stp>
        <stp>CHAIN_STRIKE_PX_OVRD</stp>
        <stp>81280</stp>
        <stp>CHAIN_PUT_CALL_TYPE_OVRD=P</stp>
        <stp>CHAIN_PERIODICITY_OVRD=M</stp>
        <tr r="G4055" s="3"/>
      </tp>
      <tp t="e">
        <v>#N/A</v>
        <stp/>
        <stp>##V3_BDSV12</stp>
        <stp>SPX Index</stp>
        <stp>CHAIN_TICKERS</stp>
        <stp>[PUTStrategy6.xlsx]Backup!R4155C7</stp>
        <stp>CHAIN_STRIKE_PX_OVRD</stp>
        <stp>83280</stp>
        <stp>CHAIN_PUT_CALL_TYPE_OVRD=P</stp>
        <stp>CHAIN_PERIODICITY_OVRD=M</stp>
        <tr r="G4155" s="3"/>
      </tp>
      <tp t="e">
        <v>#N/A</v>
        <stp/>
        <stp>##V3_BDSV12</stp>
        <stp>SPX Index</stp>
        <stp>CHAIN_TICKERS</stp>
        <stp>[PUTStrategy6.xlsx]Backup!R4455C7</stp>
        <stp>CHAIN_STRIKE_PX_OVRD</stp>
        <stp>89280</stp>
        <stp>CHAIN_PUT_CALL_TYPE_OVRD=P</stp>
        <stp>CHAIN_PERIODICITY_OVRD=M</stp>
        <tr r="G4455" s="3"/>
      </tp>
      <tp t="e">
        <v>#N/A</v>
        <stp/>
        <stp>##V3_BDSV12</stp>
        <stp>SPX Index</stp>
        <stp>CHAIN_TICKERS</stp>
        <stp>[PUTStrategy6.xlsx]Backup!R1355C7</stp>
        <stp>CHAIN_STRIKE_PX_OVRD</stp>
        <stp>27280</stp>
        <stp>CHAIN_PUT_CALL_TYPE_OVRD=P</stp>
        <stp>CHAIN_PERIODICITY_OVRD=M</stp>
        <tr r="G1355" s="3"/>
      </tp>
      <tp t="e">
        <v>#N/A</v>
        <stp/>
        <stp>##V3_BDSV12</stp>
        <stp>SPX Index</stp>
        <stp>CHAIN_TICKERS</stp>
        <stp>[PUTStrategy6.xlsx]Backup!R1255C7</stp>
        <stp>CHAIN_STRIKE_PX_OVRD</stp>
        <stp>25280</stp>
        <stp>CHAIN_PUT_CALL_TYPE_OVRD=P</stp>
        <stp>CHAIN_PERIODICITY_OVRD=M</stp>
        <tr r="G1255" s="3"/>
      </tp>
      <tp t="e">
        <v>#N/A</v>
        <stp/>
        <stp>##V3_BDSV12</stp>
        <stp>SPX Index</stp>
        <stp>CHAIN_TICKERS</stp>
        <stp>[PUTStrategy6.xlsx]Backup!R1055C7</stp>
        <stp>CHAIN_STRIKE_PX_OVRD</stp>
        <stp>21280</stp>
        <stp>CHAIN_PUT_CALL_TYPE_OVRD=P</stp>
        <stp>CHAIN_PERIODICITY_OVRD=M</stp>
        <tr r="G1055" s="3"/>
      </tp>
      <tp t="e">
        <v>#N/A</v>
        <stp/>
        <stp>##V3_BDSV12</stp>
        <stp>SPX Index</stp>
        <stp>CHAIN_TICKERS</stp>
        <stp>[PUTStrategy6.xlsx]Backup!R1155C7</stp>
        <stp>CHAIN_STRIKE_PX_OVRD</stp>
        <stp>23280</stp>
        <stp>CHAIN_PUT_CALL_TYPE_OVRD=P</stp>
        <stp>CHAIN_PERIODICITY_OVRD=M</stp>
        <tr r="G1155" s="3"/>
      </tp>
      <tp t="e">
        <v>#N/A</v>
        <stp/>
        <stp>##V3_BDSV12</stp>
        <stp>SPX Index</stp>
        <stp>CHAIN_TICKERS</stp>
        <stp>[PUTStrategy6.xlsx]Backup!R1455C7</stp>
        <stp>CHAIN_STRIKE_PX_OVRD</stp>
        <stp>29280</stp>
        <stp>CHAIN_PUT_CALL_TYPE_OVRD=P</stp>
        <stp>CHAIN_PERIODICITY_OVRD=M</stp>
        <tr r="G1455" s="3"/>
      </tp>
      <tp t="e">
        <v>#N/A</v>
        <stp/>
        <stp>##V3_BDSV12</stp>
        <stp>SPX Index</stp>
        <stp>CHAIN_TICKERS</stp>
        <stp>[PUTStrategy6.xlsx]Backup!R1655C7</stp>
        <stp>CHAIN_STRIKE_PX_OVRD</stp>
        <stp>33280</stp>
        <stp>CHAIN_PUT_CALL_TYPE_OVRD=P</stp>
        <stp>CHAIN_PERIODICITY_OVRD=M</stp>
        <tr r="G1655" s="3"/>
      </tp>
      <tp t="e">
        <v>#N/A</v>
        <stp/>
        <stp>##V3_BDSV12</stp>
        <stp>SPX Index</stp>
        <stp>CHAIN_TICKERS</stp>
        <stp>[PUTStrategy6.xlsx]Backup!R1555C7</stp>
        <stp>CHAIN_STRIKE_PX_OVRD</stp>
        <stp>31280</stp>
        <stp>CHAIN_PUT_CALL_TYPE_OVRD=P</stp>
        <stp>CHAIN_PERIODICITY_OVRD=M</stp>
        <tr r="G1555" s="3"/>
      </tp>
      <tp t="e">
        <v>#N/A</v>
        <stp/>
        <stp>##V3_BDSV12</stp>
        <stp>SPX Index</stp>
        <stp>CHAIN_TICKERS</stp>
        <stp>[PUTStrategy6.xlsx]Backup!R1955C7</stp>
        <stp>CHAIN_STRIKE_PX_OVRD</stp>
        <stp>39280</stp>
        <stp>CHAIN_PUT_CALL_TYPE_OVRD=P</stp>
        <stp>CHAIN_PERIODICITY_OVRD=M</stp>
        <tr r="G1955" s="3"/>
      </tp>
      <tp t="e">
        <v>#N/A</v>
        <stp/>
        <stp>##V3_BDSV12</stp>
        <stp>SPX Index</stp>
        <stp>CHAIN_TICKERS</stp>
        <stp>[PUTStrategy6.xlsx]Backup!R1755C7</stp>
        <stp>CHAIN_STRIKE_PX_OVRD</stp>
        <stp>35280</stp>
        <stp>CHAIN_PUT_CALL_TYPE_OVRD=P</stp>
        <stp>CHAIN_PERIODICITY_OVRD=M</stp>
        <tr r="G1755" s="3"/>
      </tp>
      <tp t="e">
        <v>#N/A</v>
        <stp/>
        <stp>##V3_BDSV12</stp>
        <stp>SPX Index</stp>
        <stp>CHAIN_TICKERS</stp>
        <stp>[PUTStrategy6.xlsx]Backup!R1855C7</stp>
        <stp>CHAIN_STRIKE_PX_OVRD</stp>
        <stp>37280</stp>
        <stp>CHAIN_PUT_CALL_TYPE_OVRD=P</stp>
        <stp>CHAIN_PERIODICITY_OVRD=M</stp>
        <tr r="G1855" s="3"/>
      </tp>
      <tp t="e">
        <v>#N/A</v>
        <stp/>
        <stp>##V3_BDSV12</stp>
        <stp>SPX Index</stp>
        <stp>CHAIN_TICKERS</stp>
        <stp>[PUTStrategy6.xlsx]Backup!R2655C7</stp>
        <stp>CHAIN_STRIKE_PX_OVRD</stp>
        <stp>53280</stp>
        <stp>CHAIN_PUT_CALL_TYPE_OVRD=P</stp>
        <stp>CHAIN_PERIODICITY_OVRD=M</stp>
        <tr r="G2655" s="3"/>
      </tp>
      <tp t="e">
        <v>#N/A</v>
        <stp/>
        <stp>##V3_BDSV12</stp>
        <stp>SPX Index</stp>
        <stp>CHAIN_TICKERS</stp>
        <stp>[PUTStrategy6.xlsx]Backup!R2555C7</stp>
        <stp>CHAIN_STRIKE_PX_OVRD</stp>
        <stp>51280</stp>
        <stp>CHAIN_PUT_CALL_TYPE_OVRD=P</stp>
        <stp>CHAIN_PERIODICITY_OVRD=M</stp>
        <tr r="G2555" s="3"/>
      </tp>
      <tp t="e">
        <v>#N/A</v>
        <stp/>
        <stp>##V3_BDSV12</stp>
        <stp>SPX Index</stp>
        <stp>CHAIN_TICKERS</stp>
        <stp>[PUTStrategy6.xlsx]Backup!R2955C7</stp>
        <stp>CHAIN_STRIKE_PX_OVRD</stp>
        <stp>59280</stp>
        <stp>CHAIN_PUT_CALL_TYPE_OVRD=P</stp>
        <stp>CHAIN_PERIODICITY_OVRD=M</stp>
        <tr r="G2955" s="3"/>
      </tp>
      <tp t="e">
        <v>#N/A</v>
        <stp/>
        <stp>##V3_BDSV12</stp>
        <stp>SPX Index</stp>
        <stp>CHAIN_TICKERS</stp>
        <stp>[PUTStrategy6.xlsx]Backup!R2755C7</stp>
        <stp>CHAIN_STRIKE_PX_OVRD</stp>
        <stp>55280</stp>
        <stp>CHAIN_PUT_CALL_TYPE_OVRD=P</stp>
        <stp>CHAIN_PERIODICITY_OVRD=M</stp>
        <tr r="G2755" s="3"/>
      </tp>
      <tp t="e">
        <v>#N/A</v>
        <stp/>
        <stp>##V3_BDSV12</stp>
        <stp>SPX Index</stp>
        <stp>CHAIN_TICKERS</stp>
        <stp>[PUTStrategy6.xlsx]Backup!R2855C7</stp>
        <stp>CHAIN_STRIKE_PX_OVRD</stp>
        <stp>57280</stp>
        <stp>CHAIN_PUT_CALL_TYPE_OVRD=P</stp>
        <stp>CHAIN_PERIODICITY_OVRD=M</stp>
        <tr r="G2855" s="3"/>
      </tp>
      <tp t="e">
        <v>#N/A</v>
        <stp/>
        <stp>##V3_BDSV12</stp>
        <stp>SPX Index</stp>
        <stp>CHAIN_TICKERS</stp>
        <stp>[PUTStrategy6.xlsx]Backup!R2355C7</stp>
        <stp>CHAIN_STRIKE_PX_OVRD</stp>
        <stp>47280</stp>
        <stp>CHAIN_PUT_CALL_TYPE_OVRD=P</stp>
        <stp>CHAIN_PERIODICITY_OVRD=M</stp>
        <tr r="G2355" s="3"/>
      </tp>
      <tp t="e">
        <v>#N/A</v>
        <stp/>
        <stp>##V3_BDSV12</stp>
        <stp>SPX Index</stp>
        <stp>CHAIN_TICKERS</stp>
        <stp>[PUTStrategy6.xlsx]Backup!R2255C7</stp>
        <stp>CHAIN_STRIKE_PX_OVRD</stp>
        <stp>45280</stp>
        <stp>CHAIN_PUT_CALL_TYPE_OVRD=P</stp>
        <stp>CHAIN_PERIODICITY_OVRD=M</stp>
        <tr r="G2255" s="3"/>
      </tp>
      <tp t="e">
        <v>#N/A</v>
        <stp/>
        <stp>##V3_BDSV12</stp>
        <stp>SPX Index</stp>
        <stp>CHAIN_TICKERS</stp>
        <stp>[PUTStrategy6.xlsx]Backup!R2055C7</stp>
        <stp>CHAIN_STRIKE_PX_OVRD</stp>
        <stp>41280</stp>
        <stp>CHAIN_PUT_CALL_TYPE_OVRD=P</stp>
        <stp>CHAIN_PERIODICITY_OVRD=M</stp>
        <tr r="G2055" s="3"/>
      </tp>
      <tp t="e">
        <v>#N/A</v>
        <stp/>
        <stp>##V3_BDSV12</stp>
        <stp>SPX Index</stp>
        <stp>CHAIN_TICKERS</stp>
        <stp>[PUTStrategy6.xlsx]Backup!R2155C7</stp>
        <stp>CHAIN_STRIKE_PX_OVRD</stp>
        <stp>43280</stp>
        <stp>CHAIN_PUT_CALL_TYPE_OVRD=P</stp>
        <stp>CHAIN_PERIODICITY_OVRD=M</stp>
        <tr r="G2155" s="3"/>
      </tp>
      <tp t="e">
        <v>#N/A</v>
        <stp/>
        <stp>##V3_BDSV12</stp>
        <stp>SPX Index</stp>
        <stp>CHAIN_TICKERS</stp>
        <stp>[PUTStrategy6.xlsx]Backup!R2455C7</stp>
        <stp>CHAIN_STRIKE_PX_OVRD</stp>
        <stp>49280</stp>
        <stp>CHAIN_PUT_CALL_TYPE_OVRD=P</stp>
        <stp>CHAIN_PERIODICITY_OVRD=M</stp>
        <tr r="G2455" s="3"/>
      </tp>
      <tp t="e">
        <v>#N/A</v>
        <stp/>
        <stp>##V3_BDSV12</stp>
        <stp>SPX Index</stp>
        <stp>CHAIN_TICKERS</stp>
        <stp>[PUTStrategy6.xlsx]Backup!R3355C7</stp>
        <stp>CHAIN_STRIKE_PX_OVRD</stp>
        <stp>67280</stp>
        <stp>CHAIN_PUT_CALL_TYPE_OVRD=P</stp>
        <stp>CHAIN_PERIODICITY_OVRD=M</stp>
        <tr r="G3355" s="3"/>
      </tp>
      <tp t="e">
        <v>#N/A</v>
        <stp/>
        <stp>##V3_BDSV12</stp>
        <stp>SPX Index</stp>
        <stp>CHAIN_TICKERS</stp>
        <stp>[PUTStrategy6.xlsx]Backup!R3255C7</stp>
        <stp>CHAIN_STRIKE_PX_OVRD</stp>
        <stp>65280</stp>
        <stp>CHAIN_PUT_CALL_TYPE_OVRD=P</stp>
        <stp>CHAIN_PERIODICITY_OVRD=M</stp>
        <tr r="G3255" s="3"/>
      </tp>
      <tp t="e">
        <v>#N/A</v>
        <stp/>
        <stp>##V3_BDSV12</stp>
        <stp>SPX Index</stp>
        <stp>CHAIN_TICKERS</stp>
        <stp>[PUTStrategy6.xlsx]Backup!R3055C7</stp>
        <stp>CHAIN_STRIKE_PX_OVRD</stp>
        <stp>61280</stp>
        <stp>CHAIN_PUT_CALL_TYPE_OVRD=P</stp>
        <stp>CHAIN_PERIODICITY_OVRD=M</stp>
        <tr r="G3055" s="3"/>
      </tp>
      <tp t="e">
        <v>#N/A</v>
        <stp/>
        <stp>##V3_BDSV12</stp>
        <stp>SPX Index</stp>
        <stp>CHAIN_TICKERS</stp>
        <stp>[PUTStrategy6.xlsx]Backup!R3155C7</stp>
        <stp>CHAIN_STRIKE_PX_OVRD</stp>
        <stp>63280</stp>
        <stp>CHAIN_PUT_CALL_TYPE_OVRD=P</stp>
        <stp>CHAIN_PERIODICITY_OVRD=M</stp>
        <tr r="G3155" s="3"/>
      </tp>
      <tp t="e">
        <v>#N/A</v>
        <stp/>
        <stp>##V3_BDSV12</stp>
        <stp>SPX Index</stp>
        <stp>CHAIN_TICKERS</stp>
        <stp>[PUTStrategy6.xlsx]Backup!R3455C7</stp>
        <stp>CHAIN_STRIKE_PX_OVRD</stp>
        <stp>69280</stp>
        <stp>CHAIN_PUT_CALL_TYPE_OVRD=P</stp>
        <stp>CHAIN_PERIODICITY_OVRD=M</stp>
        <tr r="G3455" s="3"/>
      </tp>
      <tp t="e">
        <v>#N/A</v>
        <stp/>
        <stp>##V3_BDSV12</stp>
        <stp>SPX Index</stp>
        <stp>CHAIN_TICKERS</stp>
        <stp>[PUTStrategy6.xlsx]Backup!R3655C7</stp>
        <stp>CHAIN_STRIKE_PX_OVRD</stp>
        <stp>73280</stp>
        <stp>CHAIN_PUT_CALL_TYPE_OVRD=P</stp>
        <stp>CHAIN_PERIODICITY_OVRD=M</stp>
        <tr r="G3655" s="3"/>
      </tp>
      <tp t="e">
        <v>#N/A</v>
        <stp/>
        <stp>##V3_BDSV12</stp>
        <stp>SPX Index</stp>
        <stp>CHAIN_TICKERS</stp>
        <stp>[PUTStrategy6.xlsx]Backup!R3555C7</stp>
        <stp>CHAIN_STRIKE_PX_OVRD</stp>
        <stp>71280</stp>
        <stp>CHAIN_PUT_CALL_TYPE_OVRD=P</stp>
        <stp>CHAIN_PERIODICITY_OVRD=M</stp>
        <tr r="G3555" s="3"/>
      </tp>
      <tp t="e">
        <v>#N/A</v>
        <stp/>
        <stp>##V3_BDSV12</stp>
        <stp>SPX Index</stp>
        <stp>CHAIN_TICKERS</stp>
        <stp>[PUTStrategy6.xlsx]Backup!R3955C7</stp>
        <stp>CHAIN_STRIKE_PX_OVRD</stp>
        <stp>79280</stp>
        <stp>CHAIN_PUT_CALL_TYPE_OVRD=P</stp>
        <stp>CHAIN_PERIODICITY_OVRD=M</stp>
        <tr r="G3955" s="3"/>
      </tp>
      <tp t="e">
        <v>#N/A</v>
        <stp/>
        <stp>##V3_BDSV12</stp>
        <stp>SPX Index</stp>
        <stp>CHAIN_TICKERS</stp>
        <stp>[PUTStrategy6.xlsx]Backup!R3755C7</stp>
        <stp>CHAIN_STRIKE_PX_OVRD</stp>
        <stp>75280</stp>
        <stp>CHAIN_PUT_CALL_TYPE_OVRD=P</stp>
        <stp>CHAIN_PERIODICITY_OVRD=M</stp>
        <tr r="G3755" s="3"/>
      </tp>
      <tp t="e">
        <v>#N/A</v>
        <stp/>
        <stp>##V3_BDSV12</stp>
        <stp>SPX Index</stp>
        <stp>CHAIN_TICKERS</stp>
        <stp>[PUTStrategy6.xlsx]Backup!R3855C7</stp>
        <stp>CHAIN_STRIKE_PX_OVRD</stp>
        <stp>77280</stp>
        <stp>CHAIN_PUT_CALL_TYPE_OVRD=P</stp>
        <stp>CHAIN_PERIODICITY_OVRD=M</stp>
        <tr r="G3855" s="3"/>
      </tp>
      <tp t="e">
        <v>#N/A</v>
        <stp/>
        <stp>##V3_BDSV12</stp>
        <stp>SPX Index</stp>
        <stp>CHAIN_TICKERS</stp>
        <stp>[PUTStrategy6.xlsx]Backup!R6684C7</stp>
        <stp>CHAIN_STRIKE_PX_OVRD</stp>
        <stp>133860</stp>
        <stp>CHAIN_PUT_CALL_TYPE_OVRD=P</stp>
        <stp>CHAIN_PERIODICITY_OVRD=M</stp>
        <tr r="G6684" s="3"/>
      </tp>
      <tp t="e">
        <v>#N/A</v>
        <stp/>
        <stp>##V3_BDSV12</stp>
        <stp>SPX Index</stp>
        <stp>CHAIN_TICKERS</stp>
        <stp>[PUTStrategy6.xlsx]Backup!R6619C7</stp>
        <stp>CHAIN_STRIKE_PX_OVRD</stp>
        <stp>132560</stp>
        <stp>CHAIN_PUT_CALL_TYPE_OVRD=P</stp>
        <stp>CHAIN_PERIODICITY_OVRD=M</stp>
        <tr r="G6619" s="3"/>
      </tp>
      <tp t="e">
        <v>#N/A</v>
        <stp/>
        <stp>##V3_BDSV12</stp>
        <stp>SPX Index</stp>
        <stp>CHAIN_TICKERS</stp>
        <stp>[PUTStrategy6.xlsx]Backup!R6634C7</stp>
        <stp>CHAIN_STRIKE_PX_OVRD</stp>
        <stp>132860</stp>
        <stp>CHAIN_PUT_CALL_TYPE_OVRD=P</stp>
        <stp>CHAIN_PERIODICITY_OVRD=M</stp>
        <tr r="G6634" s="3"/>
      </tp>
      <tp t="e">
        <v>#N/A</v>
        <stp/>
        <stp>##V3_BDSV12</stp>
        <stp>SPX Index</stp>
        <stp>CHAIN_TICKERS</stp>
        <stp>[PUTStrategy6.xlsx]Backup!R6669C7</stp>
        <stp>CHAIN_STRIKE_PX_OVRD</stp>
        <stp>133560</stp>
        <stp>CHAIN_PUT_CALL_TYPE_OVRD=P</stp>
        <stp>CHAIN_PERIODICITY_OVRD=M</stp>
        <tr r="G6669" s="3"/>
      </tp>
      <tp t="e">
        <v>#N/A</v>
        <stp/>
        <stp>##V3_BDSV12</stp>
        <stp>SPX Index</stp>
        <stp>CHAIN_TICKERS</stp>
        <stp>[PUTStrategy6.xlsx]Backup!R6784C7</stp>
        <stp>CHAIN_STRIKE_PX_OVRD</stp>
        <stp>135860</stp>
        <stp>CHAIN_PUT_CALL_TYPE_OVRD=P</stp>
        <stp>CHAIN_PERIODICITY_OVRD=M</stp>
        <tr r="G6784" s="3"/>
      </tp>
      <tp t="e">
        <v>#N/A</v>
        <stp/>
        <stp>##V3_BDSV12</stp>
        <stp>SPX Index</stp>
        <stp>CHAIN_TICKERS</stp>
        <stp>[PUTStrategy6.xlsx]Backup!R6769C7</stp>
        <stp>CHAIN_STRIKE_PX_OVRD</stp>
        <stp>135560</stp>
        <stp>CHAIN_PUT_CALL_TYPE_OVRD=P</stp>
        <stp>CHAIN_PERIODICITY_OVRD=M</stp>
        <tr r="G6769" s="3"/>
      </tp>
      <tp t="e">
        <v>#N/A</v>
        <stp/>
        <stp>##V3_BDSV12</stp>
        <stp>SPX Index</stp>
        <stp>CHAIN_TICKERS</stp>
        <stp>[PUTStrategy6.xlsx]Backup!R6734C7</stp>
        <stp>CHAIN_STRIKE_PX_OVRD</stp>
        <stp>134860</stp>
        <stp>CHAIN_PUT_CALL_TYPE_OVRD=P</stp>
        <stp>CHAIN_PERIODICITY_OVRD=M</stp>
        <tr r="G6734" s="3"/>
      </tp>
      <tp t="e">
        <v>#N/A</v>
        <stp/>
        <stp>##V3_BDSV12</stp>
        <stp>SPX Index</stp>
        <stp>CHAIN_TICKERS</stp>
        <stp>[PUTStrategy6.xlsx]Backup!R6719C7</stp>
        <stp>CHAIN_STRIKE_PX_OVRD</stp>
        <stp>134560</stp>
        <stp>CHAIN_PUT_CALL_TYPE_OVRD=P</stp>
        <stp>CHAIN_PERIODICITY_OVRD=M</stp>
        <tr r="G6719" s="3"/>
      </tp>
      <tp t="e">
        <v>#N/A</v>
        <stp/>
        <stp>##V3_BDSV12</stp>
        <stp>SPX Index</stp>
        <stp>CHAIN_TICKERS</stp>
        <stp>[PUTStrategy6.xlsx]Backup!R6434C7</stp>
        <stp>CHAIN_STRIKE_PX_OVRD</stp>
        <stp>128860</stp>
        <stp>CHAIN_PUT_CALL_TYPE_OVRD=P</stp>
        <stp>CHAIN_PERIODICITY_OVRD=M</stp>
        <tr r="G6434" s="3"/>
      </tp>
      <tp t="e">
        <v>#N/A</v>
        <stp/>
        <stp>##V3_BDSV12</stp>
        <stp>SPX Index</stp>
        <stp>CHAIN_TICKERS</stp>
        <stp>[PUTStrategy6.xlsx]Backup!R6419C7</stp>
        <stp>CHAIN_STRIKE_PX_OVRD</stp>
        <stp>128560</stp>
        <stp>CHAIN_PUT_CALL_TYPE_OVRD=P</stp>
        <stp>CHAIN_PERIODICITY_OVRD=M</stp>
        <tr r="G6419" s="3"/>
      </tp>
      <tp t="e">
        <v>#N/A</v>
        <stp/>
        <stp>##V3_BDSV12</stp>
        <stp>SPX Index</stp>
        <stp>CHAIN_TICKERS</stp>
        <stp>[PUTStrategy6.xlsx]Backup!R6584C7</stp>
        <stp>CHAIN_STRIKE_PX_OVRD</stp>
        <stp>131860</stp>
        <stp>CHAIN_PUT_CALL_TYPE_OVRD=P</stp>
        <stp>CHAIN_PERIODICITY_OVRD=M</stp>
        <tr r="G6584" s="3"/>
      </tp>
      <tp t="e">
        <v>#N/A</v>
        <stp/>
        <stp>##V3_BDSV12</stp>
        <stp>SPX Index</stp>
        <stp>CHAIN_TICKERS</stp>
        <stp>[PUTStrategy6.xlsx]Backup!R6469C7</stp>
        <stp>CHAIN_STRIKE_PX_OVRD</stp>
        <stp>129560</stp>
        <stp>CHAIN_PUT_CALL_TYPE_OVRD=P</stp>
        <stp>CHAIN_PERIODICITY_OVRD=M</stp>
        <tr r="G6469" s="3"/>
      </tp>
      <tp t="e">
        <v>#N/A</v>
        <stp/>
        <stp>##V3_BDSV12</stp>
        <stp>SPX Index</stp>
        <stp>CHAIN_TICKERS</stp>
        <stp>[PUTStrategy6.xlsx]Backup!R6534C7</stp>
        <stp>CHAIN_STRIKE_PX_OVRD</stp>
        <stp>130860</stp>
        <stp>CHAIN_PUT_CALL_TYPE_OVRD=P</stp>
        <stp>CHAIN_PERIODICITY_OVRD=M</stp>
        <tr r="G6534" s="3"/>
      </tp>
      <tp t="e">
        <v>#N/A</v>
        <stp/>
        <stp>##V3_BDSV12</stp>
        <stp>SPX Index</stp>
        <stp>CHAIN_TICKERS</stp>
        <stp>[PUTStrategy6.xlsx]Backup!R6484C7</stp>
        <stp>CHAIN_STRIKE_PX_OVRD</stp>
        <stp>129860</stp>
        <stp>CHAIN_PUT_CALL_TYPE_OVRD=P</stp>
        <stp>CHAIN_PERIODICITY_OVRD=M</stp>
        <tr r="G6484" s="3"/>
      </tp>
      <tp t="e">
        <v>#N/A</v>
        <stp/>
        <stp>##V3_BDSV12</stp>
        <stp>SPX Index</stp>
        <stp>CHAIN_TICKERS</stp>
        <stp>[PUTStrategy6.xlsx]Backup!R6519C7</stp>
        <stp>CHAIN_STRIKE_PX_OVRD</stp>
        <stp>130560</stp>
        <stp>CHAIN_PUT_CALL_TYPE_OVRD=P</stp>
        <stp>CHAIN_PERIODICITY_OVRD=M</stp>
        <tr r="G6519" s="3"/>
      </tp>
      <tp t="e">
        <v>#N/A</v>
        <stp/>
        <stp>##V3_BDSV12</stp>
        <stp>SPX Index</stp>
        <stp>CHAIN_TICKERS</stp>
        <stp>[PUTStrategy6.xlsx]Backup!R6569C7</stp>
        <stp>CHAIN_STRIKE_PX_OVRD</stp>
        <stp>131560</stp>
        <stp>CHAIN_PUT_CALL_TYPE_OVRD=P</stp>
        <stp>CHAIN_PERIODICITY_OVRD=M</stp>
        <tr r="G6569" s="3"/>
      </tp>
      <tp t="e">
        <v>#N/A</v>
        <stp/>
        <stp>##V3_BDSV12</stp>
        <stp>SPX Index</stp>
        <stp>CHAIN_TICKERS</stp>
        <stp>[PUTStrategy6.xlsx]Backup!R6384C7</stp>
        <stp>CHAIN_STRIKE_PX_OVRD</stp>
        <stp>127860</stp>
        <stp>CHAIN_PUT_CALL_TYPE_OVRD=P</stp>
        <stp>CHAIN_PERIODICITY_OVRD=M</stp>
        <tr r="G6384" s="3"/>
      </tp>
      <tp t="e">
        <v>#N/A</v>
        <stp/>
        <stp>##V3_BDSV12</stp>
        <stp>SPX Index</stp>
        <stp>CHAIN_TICKERS</stp>
        <stp>[PUTStrategy6.xlsx]Backup!R6369C7</stp>
        <stp>CHAIN_STRIKE_PX_OVRD</stp>
        <stp>127560</stp>
        <stp>CHAIN_PUT_CALL_TYPE_OVRD=P</stp>
        <stp>CHAIN_PERIODICITY_OVRD=M</stp>
        <tr r="G6369" s="3"/>
      </tp>
      <tp t="e">
        <v>#N/A</v>
        <stp/>
        <stp>##V3_BDSV12</stp>
        <stp>SPX Index</stp>
        <stp>CHAIN_TICKERS</stp>
        <stp>[PUTStrategy6.xlsx]Backup!R6319C7</stp>
        <stp>CHAIN_STRIKE_PX_OVRD</stp>
        <stp>126560</stp>
        <stp>CHAIN_PUT_CALL_TYPE_OVRD=P</stp>
        <stp>CHAIN_PERIODICITY_OVRD=M</stp>
        <tr r="G6319" s="3"/>
      </tp>
      <tp t="e">
        <v>#N/A</v>
        <stp/>
        <stp>##V3_BDSV12</stp>
        <stp>SPX Index</stp>
        <stp>CHAIN_TICKERS</stp>
        <stp>[PUTStrategy6.xlsx]Backup!R6334C7</stp>
        <stp>CHAIN_STRIKE_PX_OVRD</stp>
        <stp>126860</stp>
        <stp>CHAIN_PUT_CALL_TYPE_OVRD=P</stp>
        <stp>CHAIN_PERIODICITY_OVRD=M</stp>
        <tr r="G6334" s="3"/>
      </tp>
      <tp t="e">
        <v>#N/A</v>
        <stp/>
        <stp>##V3_BDSV12</stp>
        <stp>SPX Index</stp>
        <stp>CHAIN_TICKERS</stp>
        <stp>[PUTStrategy6.xlsx]Backup!R6284C7</stp>
        <stp>CHAIN_STRIKE_PX_OVRD</stp>
        <stp>125860</stp>
        <stp>CHAIN_PUT_CALL_TYPE_OVRD=P</stp>
        <stp>CHAIN_PERIODICITY_OVRD=M</stp>
        <tr r="G6284" s="3"/>
      </tp>
      <tp t="e">
        <v>#N/A</v>
        <stp/>
        <stp>##V3_BDSV12</stp>
        <stp>SPX Index</stp>
        <stp>CHAIN_TICKERS</stp>
        <stp>[PUTStrategy6.xlsx]Backup!R6269C7</stp>
        <stp>CHAIN_STRIKE_PX_OVRD</stp>
        <stp>125560</stp>
        <stp>CHAIN_PUT_CALL_TYPE_OVRD=P</stp>
        <stp>CHAIN_PERIODICITY_OVRD=M</stp>
        <tr r="G6269" s="3"/>
      </tp>
      <tp t="e">
        <v>#N/A</v>
        <stp/>
        <stp>##V3_BDSV12</stp>
        <stp>SPX Index</stp>
        <stp>CHAIN_TICKERS</stp>
        <stp>[PUTStrategy6.xlsx]Backup!R6234C7</stp>
        <stp>CHAIN_STRIKE_PX_OVRD</stp>
        <stp>124860</stp>
        <stp>CHAIN_PUT_CALL_TYPE_OVRD=P</stp>
        <stp>CHAIN_PERIODICITY_OVRD=M</stp>
        <tr r="G6234" s="3"/>
      </tp>
      <tp t="e">
        <v>#N/A</v>
        <stp/>
        <stp>##V3_BDSV12</stp>
        <stp>SPX Index</stp>
        <stp>CHAIN_TICKERS</stp>
        <stp>[PUTStrategy6.xlsx]Backup!R6219C7</stp>
        <stp>CHAIN_STRIKE_PX_OVRD</stp>
        <stp>124560</stp>
        <stp>CHAIN_PUT_CALL_TYPE_OVRD=P</stp>
        <stp>CHAIN_PERIODICITY_OVRD=M</stp>
        <tr r="G6219" s="3"/>
      </tp>
      <tp t="e">
        <v>#N/A</v>
        <stp/>
        <stp>##V3_BDSV12</stp>
        <stp>SPX Index</stp>
        <stp>CHAIN_TICKERS</stp>
        <stp>[PUTStrategy6.xlsx]Backup!R6184C7</stp>
        <stp>CHAIN_STRIKE_PX_OVRD</stp>
        <stp>123860</stp>
        <stp>CHAIN_PUT_CALL_TYPE_OVRD=P</stp>
        <stp>CHAIN_PERIODICITY_OVRD=M</stp>
        <tr r="G6184" s="3"/>
      </tp>
      <tp t="e">
        <v>#N/A</v>
        <stp/>
        <stp>##V3_BDSV12</stp>
        <stp>SPX Index</stp>
        <stp>CHAIN_TICKERS</stp>
        <stp>[PUTStrategy6.xlsx]Backup!R6119C7</stp>
        <stp>CHAIN_STRIKE_PX_OVRD</stp>
        <stp>122560</stp>
        <stp>CHAIN_PUT_CALL_TYPE_OVRD=P</stp>
        <stp>CHAIN_PERIODICITY_OVRD=M</stp>
        <tr r="G6119" s="3"/>
      </tp>
      <tp t="e">
        <v>#N/A</v>
        <stp/>
        <stp>##V3_BDSV12</stp>
        <stp>SPX Index</stp>
        <stp>CHAIN_TICKERS</stp>
        <stp>[PUTStrategy6.xlsx]Backup!R6134C7</stp>
        <stp>CHAIN_STRIKE_PX_OVRD</stp>
        <stp>122860</stp>
        <stp>CHAIN_PUT_CALL_TYPE_OVRD=P</stp>
        <stp>CHAIN_PERIODICITY_OVRD=M</stp>
        <tr r="G6134" s="3"/>
      </tp>
      <tp t="e">
        <v>#N/A</v>
        <stp/>
        <stp>##V3_BDSV12</stp>
        <stp>SPX Index</stp>
        <stp>CHAIN_TICKERS</stp>
        <stp>[PUTStrategy6.xlsx]Backup!R6169C7</stp>
        <stp>CHAIN_STRIKE_PX_OVRD</stp>
        <stp>123560</stp>
        <stp>CHAIN_PUT_CALL_TYPE_OVRD=P</stp>
        <stp>CHAIN_PERIODICITY_OVRD=M</stp>
        <tr r="G6169" s="3"/>
      </tp>
      <tp t="e">
        <v>#N/A</v>
        <stp/>
        <stp>##V3_BDSV12</stp>
        <stp>SPX Index</stp>
        <stp>CHAIN_TICKERS</stp>
        <stp>[PUTStrategy6.xlsx]Backup!R6084C7</stp>
        <stp>CHAIN_STRIKE_PX_OVRD</stp>
        <stp>121860</stp>
        <stp>CHAIN_PUT_CALL_TYPE_OVRD=P</stp>
        <stp>CHAIN_PERIODICITY_OVRD=M</stp>
        <tr r="G6084" s="3"/>
      </tp>
      <tp t="e">
        <v>#N/A</v>
        <stp/>
        <stp>##V3_BDSV12</stp>
        <stp>SPX Index</stp>
        <stp>CHAIN_TICKERS</stp>
        <stp>[PUTStrategy6.xlsx]Backup!R6034C7</stp>
        <stp>CHAIN_STRIKE_PX_OVRD</stp>
        <stp>120860</stp>
        <stp>CHAIN_PUT_CALL_TYPE_OVRD=P</stp>
        <stp>CHAIN_PERIODICITY_OVRD=M</stp>
        <tr r="G6034" s="3"/>
      </tp>
      <tp t="e">
        <v>#N/A</v>
        <stp/>
        <stp>##V3_BDSV12</stp>
        <stp>SPX Index</stp>
        <stp>CHAIN_TICKERS</stp>
        <stp>[PUTStrategy6.xlsx]Backup!R6019C7</stp>
        <stp>CHAIN_STRIKE_PX_OVRD</stp>
        <stp>120560</stp>
        <stp>CHAIN_PUT_CALL_TYPE_OVRD=P</stp>
        <stp>CHAIN_PERIODICITY_OVRD=M</stp>
        <tr r="G6019" s="3"/>
      </tp>
      <tp t="e">
        <v>#N/A</v>
        <stp/>
        <stp>##V3_BDSV12</stp>
        <stp>SPX Index</stp>
        <stp>CHAIN_TICKERS</stp>
        <stp>[PUTStrategy6.xlsx]Backup!R6069C7</stp>
        <stp>CHAIN_STRIKE_PX_OVRD</stp>
        <stp>121560</stp>
        <stp>CHAIN_PUT_CALL_TYPE_OVRD=P</stp>
        <stp>CHAIN_PERIODICITY_OVRD=M</stp>
        <tr r="G6069" s="3"/>
      </tp>
      <tp t="e">
        <v>#N/A</v>
        <stp/>
        <stp>##V3_BDSV12</stp>
        <stp>SPX Index</stp>
        <stp>CHAIN_TICKERS</stp>
        <stp>[PUTStrategy6.xlsx]Backup!R6884C7</stp>
        <stp>CHAIN_STRIKE_PX_OVRD</stp>
        <stp>137860</stp>
        <stp>CHAIN_PUT_CALL_TYPE_OVRD=P</stp>
        <stp>CHAIN_PERIODICITY_OVRD=M</stp>
        <tr r="G6884" s="3"/>
      </tp>
      <tp t="e">
        <v>#N/A</v>
        <stp/>
        <stp>##V3_BDSV12</stp>
        <stp>SPX Index</stp>
        <stp>CHAIN_TICKERS</stp>
        <stp>[PUTStrategy6.xlsx]Backup!R6869C7</stp>
        <stp>CHAIN_STRIKE_PX_OVRD</stp>
        <stp>137560</stp>
        <stp>CHAIN_PUT_CALL_TYPE_OVRD=P</stp>
        <stp>CHAIN_PERIODICITY_OVRD=M</stp>
        <tr r="G6869" s="3"/>
      </tp>
      <tp t="e">
        <v>#N/A</v>
        <stp/>
        <stp>##V3_BDSV12</stp>
        <stp>SPX Index</stp>
        <stp>CHAIN_TICKERS</stp>
        <stp>[PUTStrategy6.xlsx]Backup!R6819C7</stp>
        <stp>CHAIN_STRIKE_PX_OVRD</stp>
        <stp>136560</stp>
        <stp>CHAIN_PUT_CALL_TYPE_OVRD=P</stp>
        <stp>CHAIN_PERIODICITY_OVRD=M</stp>
        <tr r="G6819" s="3"/>
      </tp>
      <tp t="e">
        <v>#N/A</v>
        <stp/>
        <stp>##V3_BDSV12</stp>
        <stp>SPX Index</stp>
        <stp>CHAIN_TICKERS</stp>
        <stp>[PUTStrategy6.xlsx]Backup!R6834C7</stp>
        <stp>CHAIN_STRIKE_PX_OVRD</stp>
        <stp>136860</stp>
        <stp>CHAIN_PUT_CALL_TYPE_OVRD=P</stp>
        <stp>CHAIN_PERIODICITY_OVRD=M</stp>
        <tr r="G6834" s="3"/>
      </tp>
      <tp t="e">
        <v>#N/A</v>
        <stp/>
        <stp>##V3_BDSV12</stp>
        <stp>SPX Index</stp>
        <stp>CHAIN_TICKERS</stp>
        <stp>[PUTStrategy6.xlsx]Backup!R6934C7</stp>
        <stp>CHAIN_STRIKE_PX_OVRD</stp>
        <stp>138860</stp>
        <stp>CHAIN_PUT_CALL_TYPE_OVRD=P</stp>
        <stp>CHAIN_PERIODICITY_OVRD=M</stp>
        <tr r="G6934" s="3"/>
      </tp>
      <tp t="e">
        <v>#N/A</v>
        <stp/>
        <stp>##V3_BDSV12</stp>
        <stp>SPX Index</stp>
        <stp>CHAIN_TICKERS</stp>
        <stp>[PUTStrategy6.xlsx]Backup!R6919C7</stp>
        <stp>CHAIN_STRIKE_PX_OVRD</stp>
        <stp>138560</stp>
        <stp>CHAIN_PUT_CALL_TYPE_OVRD=P</stp>
        <stp>CHAIN_PERIODICITY_OVRD=M</stp>
        <tr r="G6919" s="3"/>
      </tp>
      <tp t="e">
        <v>#N/A</v>
        <stp/>
        <stp>##V3_BDSV12</stp>
        <stp>SPX Index</stp>
        <stp>CHAIN_TICKERS</stp>
        <stp>[PUTStrategy6.xlsx]Backup!R6969C7</stp>
        <stp>CHAIN_STRIKE_PX_OVRD</stp>
        <stp>139560</stp>
        <stp>CHAIN_PUT_CALL_TYPE_OVRD=P</stp>
        <stp>CHAIN_PERIODICITY_OVRD=M</stp>
        <tr r="G6969" s="3"/>
      </tp>
      <tp t="e">
        <v>#N/A</v>
        <stp/>
        <stp>##V3_BDSV12</stp>
        <stp>SPX Index</stp>
        <stp>CHAIN_TICKERS</stp>
        <stp>[PUTStrategy6.xlsx]Backup!R6984C7</stp>
        <stp>CHAIN_STRIKE_PX_OVRD</stp>
        <stp>139860</stp>
        <stp>CHAIN_PUT_CALL_TYPE_OVRD=P</stp>
        <stp>CHAIN_PERIODICITY_OVRD=M</stp>
        <tr r="G6984" s="3"/>
      </tp>
      <tp t="e">
        <v>#N/A</v>
        <stp/>
        <stp>##V3_BDSV12</stp>
        <stp>SPX Index</stp>
        <stp>CHAIN_TICKERS</stp>
        <stp>[PUTStrategy6.xlsx]Backup!R7184C7</stp>
        <stp>CHAIN_STRIKE_PX_OVRD</stp>
        <stp>143860</stp>
        <stp>CHAIN_PUT_CALL_TYPE_OVRD=P</stp>
        <stp>CHAIN_PERIODICITY_OVRD=M</stp>
        <tr r="G7184" s="3"/>
      </tp>
      <tp t="e">
        <v>#N/A</v>
        <stp/>
        <stp>##V3_BDSV12</stp>
        <stp>SPX Index</stp>
        <stp>CHAIN_TICKERS</stp>
        <stp>[PUTStrategy6.xlsx]Backup!R7119C7</stp>
        <stp>CHAIN_STRIKE_PX_OVRD</stp>
        <stp>142560</stp>
        <stp>CHAIN_PUT_CALL_TYPE_OVRD=P</stp>
        <stp>CHAIN_PERIODICITY_OVRD=M</stp>
        <tr r="G7119" s="3"/>
      </tp>
      <tp t="e">
        <v>#N/A</v>
        <stp/>
        <stp>##V3_BDSV12</stp>
        <stp>SPX Index</stp>
        <stp>CHAIN_TICKERS</stp>
        <stp>[PUTStrategy6.xlsx]Backup!R7134C7</stp>
        <stp>CHAIN_STRIKE_PX_OVRD</stp>
        <stp>142860</stp>
        <stp>CHAIN_PUT_CALL_TYPE_OVRD=P</stp>
        <stp>CHAIN_PERIODICITY_OVRD=M</stp>
        <tr r="G7134" s="3"/>
      </tp>
      <tp t="e">
        <v>#N/A</v>
        <stp/>
        <stp>##V3_BDSV12</stp>
        <stp>SPX Index</stp>
        <stp>CHAIN_TICKERS</stp>
        <stp>[PUTStrategy6.xlsx]Backup!R7169C7</stp>
        <stp>CHAIN_STRIKE_PX_OVRD</stp>
        <stp>143560</stp>
        <stp>CHAIN_PUT_CALL_TYPE_OVRD=P</stp>
        <stp>CHAIN_PERIODICITY_OVRD=M</stp>
        <tr r="G7169" s="3"/>
      </tp>
      <tp t="e">
        <v>#N/A</v>
        <stp/>
        <stp>##V3_BDSV12</stp>
        <stp>SPX Index</stp>
        <stp>CHAIN_TICKERS</stp>
        <stp>[PUTStrategy6.xlsx]Backup!R7084C7</stp>
        <stp>CHAIN_STRIKE_PX_OVRD</stp>
        <stp>141860</stp>
        <stp>CHAIN_PUT_CALL_TYPE_OVRD=P</stp>
        <stp>CHAIN_PERIODICITY_OVRD=M</stp>
        <tr r="G7084" s="3"/>
      </tp>
      <tp t="e">
        <v>#N/A</v>
        <stp/>
        <stp>##V3_BDSV12</stp>
        <stp>SPX Index</stp>
        <stp>CHAIN_TICKERS</stp>
        <stp>[PUTStrategy6.xlsx]Backup!R7034C7</stp>
        <stp>CHAIN_STRIKE_PX_OVRD</stp>
        <stp>140860</stp>
        <stp>CHAIN_PUT_CALL_TYPE_OVRD=P</stp>
        <stp>CHAIN_PERIODICITY_OVRD=M</stp>
        <tr r="G7034" s="3"/>
      </tp>
      <tp t="e">
        <v>#N/A</v>
        <stp/>
        <stp>##V3_BDSV12</stp>
        <stp>SPX Index</stp>
        <stp>CHAIN_TICKERS</stp>
        <stp>[PUTStrategy6.xlsx]Backup!R7019C7</stp>
        <stp>CHAIN_STRIKE_PX_OVRD</stp>
        <stp>140560</stp>
        <stp>CHAIN_PUT_CALL_TYPE_OVRD=P</stp>
        <stp>CHAIN_PERIODICITY_OVRD=M</stp>
        <tr r="G7019" s="3"/>
      </tp>
      <tp t="e">
        <v>#N/A</v>
        <stp/>
        <stp>##V3_BDSV12</stp>
        <stp>SPX Index</stp>
        <stp>CHAIN_TICKERS</stp>
        <stp>[PUTStrategy6.xlsx]Backup!R7069C7</stp>
        <stp>CHAIN_STRIKE_PX_OVRD</stp>
        <stp>141560</stp>
        <stp>CHAIN_PUT_CALL_TYPE_OVRD=P</stp>
        <stp>CHAIN_PERIODICITY_OVRD=M</stp>
        <tr r="G7069" s="3"/>
      </tp>
      <tp t="e">
        <v>#N/A</v>
        <stp/>
        <stp>##V3_BDSV12</stp>
        <stp>SPX Index</stp>
        <stp>CHAIN_TICKERS</stp>
        <stp>[PUTStrategy6.xlsx]Backup!R7384C7</stp>
        <stp>CHAIN_STRIKE_PX_OVRD</stp>
        <stp>147860</stp>
        <stp>CHAIN_PUT_CALL_TYPE_OVRD=P</stp>
        <stp>CHAIN_PERIODICITY_OVRD=M</stp>
        <tr r="G7384" s="3"/>
      </tp>
      <tp t="e">
        <v>#N/A</v>
        <stp/>
        <stp>##V3_BDSV12</stp>
        <stp>SPX Index</stp>
        <stp>CHAIN_TICKERS</stp>
        <stp>[PUTStrategy6.xlsx]Backup!R7369C7</stp>
        <stp>CHAIN_STRIKE_PX_OVRD</stp>
        <stp>147560</stp>
        <stp>CHAIN_PUT_CALL_TYPE_OVRD=P</stp>
        <stp>CHAIN_PERIODICITY_OVRD=M</stp>
        <tr r="G7369" s="3"/>
      </tp>
      <tp t="e">
        <v>#N/A</v>
        <stp/>
        <stp>##V3_BDSV12</stp>
        <stp>SPX Index</stp>
        <stp>CHAIN_TICKERS</stp>
        <stp>[PUTStrategy6.xlsx]Backup!R7319C7</stp>
        <stp>CHAIN_STRIKE_PX_OVRD</stp>
        <stp>146560</stp>
        <stp>CHAIN_PUT_CALL_TYPE_OVRD=P</stp>
        <stp>CHAIN_PERIODICITY_OVRD=M</stp>
        <tr r="G7319" s="3"/>
      </tp>
      <tp t="e">
        <v>#N/A</v>
        <stp/>
        <stp>##V3_BDSV12</stp>
        <stp>SPX Index</stp>
        <stp>CHAIN_TICKERS</stp>
        <stp>[PUTStrategy6.xlsx]Backup!R7334C7</stp>
        <stp>CHAIN_STRIKE_PX_OVRD</stp>
        <stp>146860</stp>
        <stp>CHAIN_PUT_CALL_TYPE_OVRD=P</stp>
        <stp>CHAIN_PERIODICITY_OVRD=M</stp>
        <tr r="G7334" s="3"/>
      </tp>
      <tp t="e">
        <v>#N/A</v>
        <stp/>
        <stp>##V3_BDSV12</stp>
        <stp>SPX Index</stp>
        <stp>CHAIN_TICKERS</stp>
        <stp>[PUTStrategy6.xlsx]Backup!R7284C7</stp>
        <stp>CHAIN_STRIKE_PX_OVRD</stp>
        <stp>145860</stp>
        <stp>CHAIN_PUT_CALL_TYPE_OVRD=P</stp>
        <stp>CHAIN_PERIODICITY_OVRD=M</stp>
        <tr r="G7284" s="3"/>
      </tp>
      <tp t="e">
        <v>#N/A</v>
        <stp/>
        <stp>##V3_BDSV12</stp>
        <stp>SPX Index</stp>
        <stp>CHAIN_TICKERS</stp>
        <stp>[PUTStrategy6.xlsx]Backup!R7269C7</stp>
        <stp>CHAIN_STRIKE_PX_OVRD</stp>
        <stp>145560</stp>
        <stp>CHAIN_PUT_CALL_TYPE_OVRD=P</stp>
        <stp>CHAIN_PERIODICITY_OVRD=M</stp>
        <tr r="G7269" s="3"/>
      </tp>
      <tp t="e">
        <v>#N/A</v>
        <stp/>
        <stp>##V3_BDSV12</stp>
        <stp>SPX Index</stp>
        <stp>CHAIN_TICKERS</stp>
        <stp>[PUTStrategy6.xlsx]Backup!R7234C7</stp>
        <stp>CHAIN_STRIKE_PX_OVRD</stp>
        <stp>144860</stp>
        <stp>CHAIN_PUT_CALL_TYPE_OVRD=P</stp>
        <stp>CHAIN_PERIODICITY_OVRD=M</stp>
        <tr r="G7234" s="3"/>
      </tp>
      <tp t="e">
        <v>#N/A</v>
        <stp/>
        <stp>##V3_BDSV12</stp>
        <stp>SPX Index</stp>
        <stp>CHAIN_TICKERS</stp>
        <stp>[PUTStrategy6.xlsx]Backup!R7219C7</stp>
        <stp>CHAIN_STRIKE_PX_OVRD</stp>
        <stp>144560</stp>
        <stp>CHAIN_PUT_CALL_TYPE_OVRD=P</stp>
        <stp>CHAIN_PERIODICITY_OVRD=M</stp>
        <tr r="G7219" s="3"/>
      </tp>
      <tp t="e">
        <v>#N/A</v>
        <stp/>
        <stp>##V3_BDSV12</stp>
        <stp>SPX Index</stp>
        <stp>CHAIN_TICKERS</stp>
        <stp>[PUTStrategy6.xlsx]Backup!R5434C7</stp>
        <stp>CHAIN_STRIKE_PX_OVRD</stp>
        <stp>108860</stp>
        <stp>CHAIN_PUT_CALL_TYPE_OVRD=P</stp>
        <stp>CHAIN_PERIODICITY_OVRD=M</stp>
        <tr r="G5434" s="3"/>
      </tp>
      <tp t="e">
        <v>#N/A</v>
        <stp/>
        <stp>##V3_BDSV12</stp>
        <stp>SPX Index</stp>
        <stp>CHAIN_TICKERS</stp>
        <stp>[PUTStrategy6.xlsx]Backup!R5419C7</stp>
        <stp>CHAIN_STRIKE_PX_OVRD</stp>
        <stp>108560</stp>
        <stp>CHAIN_PUT_CALL_TYPE_OVRD=P</stp>
        <stp>CHAIN_PERIODICITY_OVRD=M</stp>
        <tr r="G5419" s="3"/>
      </tp>
      <tp t="e">
        <v>#N/A</v>
        <stp/>
        <stp>##V3_BDSV12</stp>
        <stp>SPX Index</stp>
        <stp>CHAIN_TICKERS</stp>
        <stp>[PUTStrategy6.xlsx]Backup!R5584C7</stp>
        <stp>CHAIN_STRIKE_PX_OVRD</stp>
        <stp>111860</stp>
        <stp>CHAIN_PUT_CALL_TYPE_OVRD=P</stp>
        <stp>CHAIN_PERIODICITY_OVRD=M</stp>
        <tr r="G5584" s="3"/>
      </tp>
      <tp t="e">
        <v>#N/A</v>
        <stp/>
        <stp>##V3_BDSV12</stp>
        <stp>SPX Index</stp>
        <stp>CHAIN_TICKERS</stp>
        <stp>[PUTStrategy6.xlsx]Backup!R5469C7</stp>
        <stp>CHAIN_STRIKE_PX_OVRD</stp>
        <stp>109560</stp>
        <stp>CHAIN_PUT_CALL_TYPE_OVRD=P</stp>
        <stp>CHAIN_PERIODICITY_OVRD=M</stp>
        <tr r="G5469" s="3"/>
      </tp>
      <tp t="e">
        <v>#N/A</v>
        <stp/>
        <stp>##V3_BDSV12</stp>
        <stp>SPX Index</stp>
        <stp>CHAIN_TICKERS</stp>
        <stp>[PUTStrategy6.xlsx]Backup!R5534C7</stp>
        <stp>CHAIN_STRIKE_PX_OVRD</stp>
        <stp>110860</stp>
        <stp>CHAIN_PUT_CALL_TYPE_OVRD=P</stp>
        <stp>CHAIN_PERIODICITY_OVRD=M</stp>
        <tr r="G5534" s="3"/>
      </tp>
      <tp t="e">
        <v>#N/A</v>
        <stp/>
        <stp>##V3_BDSV12</stp>
        <stp>SPX Index</stp>
        <stp>CHAIN_TICKERS</stp>
        <stp>[PUTStrategy6.xlsx]Backup!R5484C7</stp>
        <stp>CHAIN_STRIKE_PX_OVRD</stp>
        <stp>109860</stp>
        <stp>CHAIN_PUT_CALL_TYPE_OVRD=P</stp>
        <stp>CHAIN_PERIODICITY_OVRD=M</stp>
        <tr r="G5484" s="3"/>
      </tp>
      <tp t="e">
        <v>#N/A</v>
        <stp/>
        <stp>##V3_BDSV12</stp>
        <stp>SPX Index</stp>
        <stp>CHAIN_TICKERS</stp>
        <stp>[PUTStrategy6.xlsx]Backup!R5519C7</stp>
        <stp>CHAIN_STRIKE_PX_OVRD</stp>
        <stp>110560</stp>
        <stp>CHAIN_PUT_CALL_TYPE_OVRD=P</stp>
        <stp>CHAIN_PERIODICITY_OVRD=M</stp>
        <tr r="G5519" s="3"/>
      </tp>
      <tp t="e">
        <v>#N/A</v>
        <stp/>
        <stp>##V3_BDSV12</stp>
        <stp>SPX Index</stp>
        <stp>CHAIN_TICKERS</stp>
        <stp>[PUTStrategy6.xlsx]Backup!R5569C7</stp>
        <stp>CHAIN_STRIKE_PX_OVRD</stp>
        <stp>111560</stp>
        <stp>CHAIN_PUT_CALL_TYPE_OVRD=P</stp>
        <stp>CHAIN_PERIODICITY_OVRD=M</stp>
        <tr r="G5569" s="3"/>
      </tp>
      <tp t="e">
        <v>#N/A</v>
        <stp/>
        <stp>##V3_BDSV12</stp>
        <stp>SPX Index</stp>
        <stp>CHAIN_TICKERS</stp>
        <stp>[PUTStrategy6.xlsx]Backup!R5684C7</stp>
        <stp>CHAIN_STRIKE_PX_OVRD</stp>
        <stp>113860</stp>
        <stp>CHAIN_PUT_CALL_TYPE_OVRD=P</stp>
        <stp>CHAIN_PERIODICITY_OVRD=M</stp>
        <tr r="G5684" s="3"/>
      </tp>
      <tp t="e">
        <v>#N/A</v>
        <stp/>
        <stp>##V3_BDSV12</stp>
        <stp>SPX Index</stp>
        <stp>CHAIN_TICKERS</stp>
        <stp>[PUTStrategy6.xlsx]Backup!R5619C7</stp>
        <stp>CHAIN_STRIKE_PX_OVRD</stp>
        <stp>112560</stp>
        <stp>CHAIN_PUT_CALL_TYPE_OVRD=P</stp>
        <stp>CHAIN_PERIODICITY_OVRD=M</stp>
        <tr r="G5619" s="3"/>
      </tp>
      <tp t="e">
        <v>#N/A</v>
        <stp/>
        <stp>##V3_BDSV12</stp>
        <stp>SPX Index</stp>
        <stp>CHAIN_TICKERS</stp>
        <stp>[PUTStrategy6.xlsx]Backup!R5634C7</stp>
        <stp>CHAIN_STRIKE_PX_OVRD</stp>
        <stp>112860</stp>
        <stp>CHAIN_PUT_CALL_TYPE_OVRD=P</stp>
        <stp>CHAIN_PERIODICITY_OVRD=M</stp>
        <tr r="G5634" s="3"/>
      </tp>
      <tp t="e">
        <v>#N/A</v>
        <stp/>
        <stp>##V3_BDSV12</stp>
        <stp>SPX Index</stp>
        <stp>CHAIN_TICKERS</stp>
        <stp>[PUTStrategy6.xlsx]Backup!R5669C7</stp>
        <stp>CHAIN_STRIKE_PX_OVRD</stp>
        <stp>113560</stp>
        <stp>CHAIN_PUT_CALL_TYPE_OVRD=P</stp>
        <stp>CHAIN_PERIODICITY_OVRD=M</stp>
        <tr r="G5669" s="3"/>
      </tp>
      <tp t="e">
        <v>#N/A</v>
        <stp/>
        <stp>##V3_BDSV12</stp>
        <stp>SPX Index</stp>
        <stp>CHAIN_TICKERS</stp>
        <stp>[PUTStrategy6.xlsx]Backup!R5784C7</stp>
        <stp>CHAIN_STRIKE_PX_OVRD</stp>
        <stp>115860</stp>
        <stp>CHAIN_PUT_CALL_TYPE_OVRD=P</stp>
        <stp>CHAIN_PERIODICITY_OVRD=M</stp>
        <tr r="G5784" s="3"/>
      </tp>
      <tp t="e">
        <v>#N/A</v>
        <stp/>
        <stp>##V3_BDSV12</stp>
        <stp>SPX Index</stp>
        <stp>CHAIN_TICKERS</stp>
        <stp>[PUTStrategy6.xlsx]Backup!R5769C7</stp>
        <stp>CHAIN_STRIKE_PX_OVRD</stp>
        <stp>115560</stp>
        <stp>CHAIN_PUT_CALL_TYPE_OVRD=P</stp>
        <stp>CHAIN_PERIODICITY_OVRD=M</stp>
        <tr r="G5769" s="3"/>
      </tp>
      <tp t="e">
        <v>#N/A</v>
        <stp/>
        <stp>##V3_BDSV12</stp>
        <stp>SPX Index</stp>
        <stp>CHAIN_TICKERS</stp>
        <stp>[PUTStrategy6.xlsx]Backup!R5734C7</stp>
        <stp>CHAIN_STRIKE_PX_OVRD</stp>
        <stp>114860</stp>
        <stp>CHAIN_PUT_CALL_TYPE_OVRD=P</stp>
        <stp>CHAIN_PERIODICITY_OVRD=M</stp>
        <tr r="G5734" s="3"/>
      </tp>
      <tp t="e">
        <v>#N/A</v>
        <stp/>
        <stp>##V3_BDSV12</stp>
        <stp>SPX Index</stp>
        <stp>CHAIN_TICKERS</stp>
        <stp>[PUTStrategy6.xlsx]Backup!R5719C7</stp>
        <stp>CHAIN_STRIKE_PX_OVRD</stp>
        <stp>114560</stp>
        <stp>CHAIN_PUT_CALL_TYPE_OVRD=P</stp>
        <stp>CHAIN_PERIODICITY_OVRD=M</stp>
        <tr r="G5719" s="3"/>
      </tp>
      <tp t="e">
        <v>#N/A</v>
        <stp/>
        <stp>##V3_BDSV12</stp>
        <stp>SPX Index</stp>
        <stp>CHAIN_TICKERS</stp>
        <stp>[PUTStrategy6.xlsx]Backup!R5184C7</stp>
        <stp>CHAIN_STRIKE_PX_OVRD</stp>
        <stp>103860</stp>
        <stp>CHAIN_PUT_CALL_TYPE_OVRD=P</stp>
        <stp>CHAIN_PERIODICITY_OVRD=M</stp>
        <tr r="G5184" s="3"/>
      </tp>
      <tp t="e">
        <v>#N/A</v>
        <stp/>
        <stp>##V3_BDSV12</stp>
        <stp>SPX Index</stp>
        <stp>CHAIN_TICKERS</stp>
        <stp>[PUTStrategy6.xlsx]Backup!R5119C7</stp>
        <stp>CHAIN_STRIKE_PX_OVRD</stp>
        <stp>102560</stp>
        <stp>CHAIN_PUT_CALL_TYPE_OVRD=P</stp>
        <stp>CHAIN_PERIODICITY_OVRD=M</stp>
        <tr r="G5119" s="3"/>
      </tp>
      <tp t="e">
        <v>#N/A</v>
        <stp/>
        <stp>##V3_BDSV12</stp>
        <stp>SPX Index</stp>
        <stp>CHAIN_TICKERS</stp>
        <stp>[PUTStrategy6.xlsx]Backup!R5134C7</stp>
        <stp>CHAIN_STRIKE_PX_OVRD</stp>
        <stp>102860</stp>
        <stp>CHAIN_PUT_CALL_TYPE_OVRD=P</stp>
        <stp>CHAIN_PERIODICITY_OVRD=M</stp>
        <tr r="G5134" s="3"/>
      </tp>
      <tp t="e">
        <v>#N/A</v>
        <stp/>
        <stp>##V3_BDSV12</stp>
        <stp>SPX Index</stp>
        <stp>CHAIN_TICKERS</stp>
        <stp>[PUTStrategy6.xlsx]Backup!R5169C7</stp>
        <stp>CHAIN_STRIKE_PX_OVRD</stp>
        <stp>103560</stp>
        <stp>CHAIN_PUT_CALL_TYPE_OVRD=P</stp>
        <stp>CHAIN_PERIODICITY_OVRD=M</stp>
        <tr r="G5169" s="3"/>
      </tp>
      <tp t="e">
        <v>#N/A</v>
        <stp/>
        <stp>##V3_BDSV12</stp>
        <stp>SPX Index</stp>
        <stp>CHAIN_TICKERS</stp>
        <stp>[PUTStrategy6.xlsx]Backup!R5084C7</stp>
        <stp>CHAIN_STRIKE_PX_OVRD</stp>
        <stp>101860</stp>
        <stp>CHAIN_PUT_CALL_TYPE_OVRD=P</stp>
        <stp>CHAIN_PERIODICITY_OVRD=M</stp>
        <tr r="G5084" s="3"/>
      </tp>
      <tp t="e">
        <v>#N/A</v>
        <stp/>
        <stp>##V3_BDSV12</stp>
        <stp>SPX Index</stp>
        <stp>CHAIN_TICKERS</stp>
        <stp>[PUTStrategy6.xlsx]Backup!R5034C7</stp>
        <stp>CHAIN_STRIKE_PX_OVRD</stp>
        <stp>100860</stp>
        <stp>CHAIN_PUT_CALL_TYPE_OVRD=P</stp>
        <stp>CHAIN_PERIODICITY_OVRD=M</stp>
        <tr r="G5034" s="3"/>
      </tp>
      <tp t="e">
        <v>#N/A</v>
        <stp/>
        <stp>##V3_BDSV12</stp>
        <stp>SPX Index</stp>
        <stp>CHAIN_TICKERS</stp>
        <stp>[PUTStrategy6.xlsx]Backup!R5019C7</stp>
        <stp>CHAIN_STRIKE_PX_OVRD</stp>
        <stp>100560</stp>
        <stp>CHAIN_PUT_CALL_TYPE_OVRD=P</stp>
        <stp>CHAIN_PERIODICITY_OVRD=M</stp>
        <tr r="G5019" s="3"/>
      </tp>
      <tp t="e">
        <v>#N/A</v>
        <stp/>
        <stp>##V3_BDSV12</stp>
        <stp>SPX Index</stp>
        <stp>CHAIN_TICKERS</stp>
        <stp>[PUTStrategy6.xlsx]Backup!R5069C7</stp>
        <stp>CHAIN_STRIKE_PX_OVRD</stp>
        <stp>101560</stp>
        <stp>CHAIN_PUT_CALL_TYPE_OVRD=P</stp>
        <stp>CHAIN_PERIODICITY_OVRD=M</stp>
        <tr r="G5069" s="3"/>
      </tp>
      <tp t="e">
        <v>#N/A</v>
        <stp/>
        <stp>##V3_BDSV12</stp>
        <stp>SPX Index</stp>
        <stp>CHAIN_TICKERS</stp>
        <stp>[PUTStrategy6.xlsx]Backup!R5384C7</stp>
        <stp>CHAIN_STRIKE_PX_OVRD</stp>
        <stp>107860</stp>
        <stp>CHAIN_PUT_CALL_TYPE_OVRD=P</stp>
        <stp>CHAIN_PERIODICITY_OVRD=M</stp>
        <tr r="G5384" s="3"/>
      </tp>
      <tp t="e">
        <v>#N/A</v>
        <stp/>
        <stp>##V3_BDSV12</stp>
        <stp>SPX Index</stp>
        <stp>CHAIN_TICKERS</stp>
        <stp>[PUTStrategy6.xlsx]Backup!R5369C7</stp>
        <stp>CHAIN_STRIKE_PX_OVRD</stp>
        <stp>107560</stp>
        <stp>CHAIN_PUT_CALL_TYPE_OVRD=P</stp>
        <stp>CHAIN_PERIODICITY_OVRD=M</stp>
        <tr r="G5369" s="3"/>
      </tp>
      <tp t="e">
        <v>#N/A</v>
        <stp/>
        <stp>##V3_BDSV12</stp>
        <stp>SPX Index</stp>
        <stp>CHAIN_TICKERS</stp>
        <stp>[PUTStrategy6.xlsx]Backup!R5319C7</stp>
        <stp>CHAIN_STRIKE_PX_OVRD</stp>
        <stp>106560</stp>
        <stp>CHAIN_PUT_CALL_TYPE_OVRD=P</stp>
        <stp>CHAIN_PERIODICITY_OVRD=M</stp>
        <tr r="G5319" s="3"/>
      </tp>
      <tp t="e">
        <v>#N/A</v>
        <stp/>
        <stp>##V3_BDSV12</stp>
        <stp>SPX Index</stp>
        <stp>CHAIN_TICKERS</stp>
        <stp>[PUTStrategy6.xlsx]Backup!R5334C7</stp>
        <stp>CHAIN_STRIKE_PX_OVRD</stp>
        <stp>106860</stp>
        <stp>CHAIN_PUT_CALL_TYPE_OVRD=P</stp>
        <stp>CHAIN_PERIODICITY_OVRD=M</stp>
        <tr r="G5334" s="3"/>
      </tp>
      <tp t="e">
        <v>#N/A</v>
        <stp/>
        <stp>##V3_BDSV12</stp>
        <stp>SPX Index</stp>
        <stp>CHAIN_TICKERS</stp>
        <stp>[PUTStrategy6.xlsx]Backup!R5284C7</stp>
        <stp>CHAIN_STRIKE_PX_OVRD</stp>
        <stp>105860</stp>
        <stp>CHAIN_PUT_CALL_TYPE_OVRD=P</stp>
        <stp>CHAIN_PERIODICITY_OVRD=M</stp>
        <tr r="G5284" s="3"/>
      </tp>
      <tp t="e">
        <v>#N/A</v>
        <stp/>
        <stp>##V3_BDSV12</stp>
        <stp>SPX Index</stp>
        <stp>CHAIN_TICKERS</stp>
        <stp>[PUTStrategy6.xlsx]Backup!R5269C7</stp>
        <stp>CHAIN_STRIKE_PX_OVRD</stp>
        <stp>105560</stp>
        <stp>CHAIN_PUT_CALL_TYPE_OVRD=P</stp>
        <stp>CHAIN_PERIODICITY_OVRD=M</stp>
        <tr r="G5269" s="3"/>
      </tp>
      <tp t="e">
        <v>#N/A</v>
        <stp/>
        <stp>##V3_BDSV12</stp>
        <stp>SPX Index</stp>
        <stp>CHAIN_TICKERS</stp>
        <stp>[PUTStrategy6.xlsx]Backup!R5234C7</stp>
        <stp>CHAIN_STRIKE_PX_OVRD</stp>
        <stp>104860</stp>
        <stp>CHAIN_PUT_CALL_TYPE_OVRD=P</stp>
        <stp>CHAIN_PERIODICITY_OVRD=M</stp>
        <tr r="G5234" s="3"/>
      </tp>
      <tp t="e">
        <v>#N/A</v>
        <stp/>
        <stp>##V3_BDSV12</stp>
        <stp>SPX Index</stp>
        <stp>CHAIN_TICKERS</stp>
        <stp>[PUTStrategy6.xlsx]Backup!R5219C7</stp>
        <stp>CHAIN_STRIKE_PX_OVRD</stp>
        <stp>104560</stp>
        <stp>CHAIN_PUT_CALL_TYPE_OVRD=P</stp>
        <stp>CHAIN_PERIODICITY_OVRD=M</stp>
        <tr r="G5219" s="3"/>
      </tp>
      <tp t="e">
        <v>#N/A</v>
        <stp/>
        <stp>##V3_BDSV12</stp>
        <stp>SPX Index</stp>
        <stp>CHAIN_TICKERS</stp>
        <stp>[PUTStrategy6.xlsx]Backup!R5884C7</stp>
        <stp>CHAIN_STRIKE_PX_OVRD</stp>
        <stp>117860</stp>
        <stp>CHAIN_PUT_CALL_TYPE_OVRD=P</stp>
        <stp>CHAIN_PERIODICITY_OVRD=M</stp>
        <tr r="G5884" s="3"/>
      </tp>
      <tp t="e">
        <v>#N/A</v>
        <stp/>
        <stp>##V3_BDSV12</stp>
        <stp>SPX Index</stp>
        <stp>CHAIN_TICKERS</stp>
        <stp>[PUTStrategy6.xlsx]Backup!R5869C7</stp>
        <stp>CHAIN_STRIKE_PX_OVRD</stp>
        <stp>117560</stp>
        <stp>CHAIN_PUT_CALL_TYPE_OVRD=P</stp>
        <stp>CHAIN_PERIODICITY_OVRD=M</stp>
        <tr r="G5869" s="3"/>
      </tp>
      <tp t="e">
        <v>#N/A</v>
        <stp/>
        <stp>##V3_BDSV12</stp>
        <stp>SPX Index</stp>
        <stp>CHAIN_TICKERS</stp>
        <stp>[PUTStrategy6.xlsx]Backup!R5819C7</stp>
        <stp>CHAIN_STRIKE_PX_OVRD</stp>
        <stp>116560</stp>
        <stp>CHAIN_PUT_CALL_TYPE_OVRD=P</stp>
        <stp>CHAIN_PERIODICITY_OVRD=M</stp>
        <tr r="G5819" s="3"/>
      </tp>
      <tp t="e">
        <v>#N/A</v>
        <stp/>
        <stp>##V3_BDSV12</stp>
        <stp>SPX Index</stp>
        <stp>CHAIN_TICKERS</stp>
        <stp>[PUTStrategy6.xlsx]Backup!R5834C7</stp>
        <stp>CHAIN_STRIKE_PX_OVRD</stp>
        <stp>116860</stp>
        <stp>CHAIN_PUT_CALL_TYPE_OVRD=P</stp>
        <stp>CHAIN_PERIODICITY_OVRD=M</stp>
        <tr r="G5834" s="3"/>
      </tp>
      <tp t="e">
        <v>#N/A</v>
        <stp/>
        <stp>##V3_BDSV12</stp>
        <stp>SPX Index</stp>
        <stp>CHAIN_TICKERS</stp>
        <stp>[PUTStrategy6.xlsx]Backup!R5934C7</stp>
        <stp>CHAIN_STRIKE_PX_OVRD</stp>
        <stp>118860</stp>
        <stp>CHAIN_PUT_CALL_TYPE_OVRD=P</stp>
        <stp>CHAIN_PERIODICITY_OVRD=M</stp>
        <tr r="G5934" s="3"/>
      </tp>
      <tp t="e">
        <v>#N/A</v>
        <stp/>
        <stp>##V3_BDSV12</stp>
        <stp>SPX Index</stp>
        <stp>CHAIN_TICKERS</stp>
        <stp>[PUTStrategy6.xlsx]Backup!R5919C7</stp>
        <stp>CHAIN_STRIKE_PX_OVRD</stp>
        <stp>118560</stp>
        <stp>CHAIN_PUT_CALL_TYPE_OVRD=P</stp>
        <stp>CHAIN_PERIODICITY_OVRD=M</stp>
        <tr r="G5919" s="3"/>
      </tp>
      <tp t="e">
        <v>#N/A</v>
        <stp/>
        <stp>##V3_BDSV12</stp>
        <stp>SPX Index</stp>
        <stp>CHAIN_TICKERS</stp>
        <stp>[PUTStrategy6.xlsx]Backup!R5969C7</stp>
        <stp>CHAIN_STRIKE_PX_OVRD</stp>
        <stp>119560</stp>
        <stp>CHAIN_PUT_CALL_TYPE_OVRD=P</stp>
        <stp>CHAIN_PERIODICITY_OVRD=M</stp>
        <tr r="G5969" s="3"/>
      </tp>
      <tp t="e">
        <v>#N/A</v>
        <stp/>
        <stp>##V3_BDSV12</stp>
        <stp>SPX Index</stp>
        <stp>CHAIN_TICKERS</stp>
        <stp>[PUTStrategy6.xlsx]Backup!R5984C7</stp>
        <stp>CHAIN_STRIKE_PX_OVRD</stp>
        <stp>119860</stp>
        <stp>CHAIN_PUT_CALL_TYPE_OVRD=P</stp>
        <stp>CHAIN_PERIODICITY_OVRD=M</stp>
        <tr r="G5984" s="3"/>
      </tp>
      <tp t="e">
        <v>#N/A</v>
        <stp/>
        <stp>##V3_BDHV12</stp>
        <stp>SPX Index</stp>
        <stp>IVOL_MONEYNESS</stp>
        <stp>8/10/2015</stp>
        <stp>8/10/2015</stp>
        <stp>[PUTStrategy-RealOption.xlsx]Opt_BS!R152C8</stp>
        <stp>IVOL_MATURITY=MATURITY_1STM</stp>
        <stp>IVOL_MONEYNESS_LEVEL=MONEY_LVL_100_</stp>
        <stp>DTS=H</stp>
        <stp>FACTOR=.01</stp>
        <stp>DAYS=W</stp>
        <tr r="H152" s="4"/>
      </tp>
      <tp t="e">
        <v>#N/A</v>
        <stp/>
        <stp>##V3_BDHV12</stp>
        <stp>SPX Index</stp>
        <stp>IVOL_MONEYNESS</stp>
        <stp>8/11/2015</stp>
        <stp>8/11/2015</stp>
        <stp>[PUTStrategy-RealOption.xlsx]Opt_BS!R153C8</stp>
        <stp>IVOL_MATURITY=MATURITY_1STM</stp>
        <stp>IVOL_MONEYNESS_LEVEL=MONEY_LVL_100_</stp>
        <stp>DTS=H</stp>
        <stp>FACTOR=.01</stp>
        <stp>DAYS=W</stp>
        <tr r="H153" s="4"/>
      </tp>
      <tp t="e">
        <v>#N/A</v>
        <stp/>
        <stp>##V3_BDHV12</stp>
        <stp>SPX Index</stp>
        <stp>IVOL_MONEYNESS</stp>
        <stp>8/14/2015</stp>
        <stp>8/14/2015</stp>
        <stp>[PUTStrategy-RealOption.xlsx]Opt_BS!R156C8</stp>
        <stp>IVOL_MATURITY=MATURITY_1STM</stp>
        <stp>IVOL_MONEYNESS_LEVEL=MONEY_LVL_100_</stp>
        <stp>DTS=H</stp>
        <stp>FACTOR=.01</stp>
        <stp>DAYS=W</stp>
        <tr r="H156" s="4"/>
      </tp>
      <tp t="e">
        <v>#N/A</v>
        <stp/>
        <stp>##V3_BDHV12</stp>
        <stp>SPX Index</stp>
        <stp>IVOL_MONEYNESS</stp>
        <stp>8/26/2015</stp>
        <stp>8/26/2015</stp>
        <stp>[PUTStrategy-RealOption.xlsx]Opt_BS!R164C8</stp>
        <stp>IVOL_MATURITY=MATURITY_1STM</stp>
        <stp>IVOL_MONEYNESS_LEVEL=MONEY_LVL_100_</stp>
        <stp>DTS=H</stp>
        <stp>FACTOR=.01</stp>
        <stp>DAYS=W</stp>
        <tr r="H164" s="4"/>
      </tp>
      <tp t="e">
        <v>#N/A</v>
        <stp/>
        <stp>##V3_BDHV12</stp>
        <stp>SPX Index</stp>
        <stp>IVOL_MONEYNESS</stp>
        <stp>8/27/2015</stp>
        <stp>8/27/2015</stp>
        <stp>[PUTStrategy-RealOption.xlsx]Opt_BS!R165C8</stp>
        <stp>IVOL_MATURITY=MATURITY_1STM</stp>
        <stp>IVOL_MONEYNESS_LEVEL=MONEY_LVL_100_</stp>
        <stp>DTS=H</stp>
        <stp>FACTOR=.01</stp>
        <stp>DAYS=W</stp>
        <tr r="H165" s="4"/>
      </tp>
      <tp t="e">
        <v>#N/A</v>
        <stp/>
        <stp>##V3_BDSV12</stp>
        <stp>SPX Index</stp>
        <stp>CHAIN_TICKERS</stp>
        <stp>[PUTStrategy6.xlsx]Backup!R4657C7</stp>
        <stp>CHAIN_STRIKE_PX_OVRD</stp>
        <stp>93320</stp>
        <stp>CHAIN_PUT_CALL_TYPE_OVRD=P</stp>
        <stp>CHAIN_PERIODICITY_OVRD=M</stp>
        <tr r="G4657" s="3"/>
      </tp>
      <tp t="e">
        <v>#N/A</v>
        <stp/>
        <stp>##V3_BDSV12</stp>
        <stp>SPX Index</stp>
        <stp>CHAIN_TICKERS</stp>
        <stp>[PUTStrategy6.xlsx]Backup!R4557C7</stp>
        <stp>CHAIN_STRIKE_PX_OVRD</stp>
        <stp>91320</stp>
        <stp>CHAIN_PUT_CALL_TYPE_OVRD=P</stp>
        <stp>CHAIN_PERIODICITY_OVRD=M</stp>
        <tr r="G4557" s="3"/>
      </tp>
      <tp t="e">
        <v>#N/A</v>
        <stp/>
        <stp>##V3_BDSV12</stp>
        <stp>SPX Index</stp>
        <stp>CHAIN_TICKERS</stp>
        <stp>[PUTStrategy6.xlsx]Backup!R4957C7</stp>
        <stp>CHAIN_STRIKE_PX_OVRD</stp>
        <stp>99320</stp>
        <stp>CHAIN_PUT_CALL_TYPE_OVRD=P</stp>
        <stp>CHAIN_PERIODICITY_OVRD=M</stp>
        <tr r="G4957" s="3"/>
      </tp>
      <tp t="e">
        <v>#N/A</v>
        <stp/>
        <stp>##V3_BDSV12</stp>
        <stp>SPX Index</stp>
        <stp>CHAIN_TICKERS</stp>
        <stp>[PUTStrategy6.xlsx]Backup!R4757C7</stp>
        <stp>CHAIN_STRIKE_PX_OVRD</stp>
        <stp>95320</stp>
        <stp>CHAIN_PUT_CALL_TYPE_OVRD=P</stp>
        <stp>CHAIN_PERIODICITY_OVRD=M</stp>
        <tr r="G4757" s="3"/>
      </tp>
      <tp t="e">
        <v>#N/A</v>
        <stp/>
        <stp>##V3_BDSV12</stp>
        <stp>SPX Index</stp>
        <stp>CHAIN_TICKERS</stp>
        <stp>[PUTStrategy6.xlsx]Backup!R4857C7</stp>
        <stp>CHAIN_STRIKE_PX_OVRD</stp>
        <stp>97320</stp>
        <stp>CHAIN_PUT_CALL_TYPE_OVRD=P</stp>
        <stp>CHAIN_PERIODICITY_OVRD=M</stp>
        <tr r="G4857" s="3"/>
      </tp>
      <tp t="e">
        <v>#N/A</v>
        <stp/>
        <stp>##V3_BDSV12</stp>
        <stp>SPX Index</stp>
        <stp>CHAIN_TICKERS</stp>
        <stp>[PUTStrategy6.xlsx]Backup!R4357C7</stp>
        <stp>CHAIN_STRIKE_PX_OVRD</stp>
        <stp>87320</stp>
        <stp>CHAIN_PUT_CALL_TYPE_OVRD=P</stp>
        <stp>CHAIN_PERIODICITY_OVRD=M</stp>
        <tr r="G4357" s="3"/>
      </tp>
      <tp t="e">
        <v>#N/A</v>
        <stp/>
        <stp>##V3_BDSV12</stp>
        <stp>SPX Index</stp>
        <stp>CHAIN_TICKERS</stp>
        <stp>[PUTStrategy6.xlsx]Backup!R4257C7</stp>
        <stp>CHAIN_STRIKE_PX_OVRD</stp>
        <stp>85320</stp>
        <stp>CHAIN_PUT_CALL_TYPE_OVRD=P</stp>
        <stp>CHAIN_PERIODICITY_OVRD=M</stp>
        <tr r="G4257" s="3"/>
      </tp>
      <tp t="e">
        <v>#N/A</v>
        <stp/>
        <stp>##V3_BDSV12</stp>
        <stp>SPX Index</stp>
        <stp>CHAIN_TICKERS</stp>
        <stp>[PUTStrategy6.xlsx]Backup!R4057C7</stp>
        <stp>CHAIN_STRIKE_PX_OVRD</stp>
        <stp>81320</stp>
        <stp>CHAIN_PUT_CALL_TYPE_OVRD=P</stp>
        <stp>CHAIN_PERIODICITY_OVRD=M</stp>
        <tr r="G4057" s="3"/>
      </tp>
      <tp t="e">
        <v>#N/A</v>
        <stp/>
        <stp>##V3_BDSV12</stp>
        <stp>SPX Index</stp>
        <stp>CHAIN_TICKERS</stp>
        <stp>[PUTStrategy6.xlsx]Backup!R4157C7</stp>
        <stp>CHAIN_STRIKE_PX_OVRD</stp>
        <stp>83320</stp>
        <stp>CHAIN_PUT_CALL_TYPE_OVRD=P</stp>
        <stp>CHAIN_PERIODICITY_OVRD=M</stp>
        <tr r="G4157" s="3"/>
      </tp>
      <tp t="e">
        <v>#N/A</v>
        <stp/>
        <stp>##V3_BDSV12</stp>
        <stp>SPX Index</stp>
        <stp>CHAIN_TICKERS</stp>
        <stp>[PUTStrategy6.xlsx]Backup!R4457C7</stp>
        <stp>CHAIN_STRIKE_PX_OVRD</stp>
        <stp>89320</stp>
        <stp>CHAIN_PUT_CALL_TYPE_OVRD=P</stp>
        <stp>CHAIN_PERIODICITY_OVRD=M</stp>
        <tr r="G4457" s="3"/>
      </tp>
      <tp t="e">
        <v>#N/A</v>
        <stp/>
        <stp>##V3_BDSV12</stp>
        <stp>SPX Index</stp>
        <stp>CHAIN_TICKERS</stp>
        <stp>[PUTStrategy6.xlsx]Backup!R1357C7</stp>
        <stp>CHAIN_STRIKE_PX_OVRD</stp>
        <stp>27320</stp>
        <stp>CHAIN_PUT_CALL_TYPE_OVRD=P</stp>
        <stp>CHAIN_PERIODICITY_OVRD=M</stp>
        <tr r="G1357" s="3"/>
      </tp>
      <tp t="e">
        <v>#N/A</v>
        <stp/>
        <stp>##V3_BDSV12</stp>
        <stp>SPX Index</stp>
        <stp>CHAIN_TICKERS</stp>
        <stp>[PUTStrategy6.xlsx]Backup!R1257C7</stp>
        <stp>CHAIN_STRIKE_PX_OVRD</stp>
        <stp>25320</stp>
        <stp>CHAIN_PUT_CALL_TYPE_OVRD=P</stp>
        <stp>CHAIN_PERIODICITY_OVRD=M</stp>
        <tr r="G1257" s="3"/>
      </tp>
      <tp t="e">
        <v>#N/A</v>
        <stp/>
        <stp>##V3_BDSV12</stp>
        <stp>SPX Index</stp>
        <stp>CHAIN_TICKERS</stp>
        <stp>[PUTStrategy6.xlsx]Backup!R1057C7</stp>
        <stp>CHAIN_STRIKE_PX_OVRD</stp>
        <stp>21320</stp>
        <stp>CHAIN_PUT_CALL_TYPE_OVRD=P</stp>
        <stp>CHAIN_PERIODICITY_OVRD=M</stp>
        <tr r="G1057" s="3"/>
      </tp>
      <tp t="e">
        <v>#N/A</v>
        <stp/>
        <stp>##V3_BDSV12</stp>
        <stp>SPX Index</stp>
        <stp>CHAIN_TICKERS</stp>
        <stp>[PUTStrategy6.xlsx]Backup!R1157C7</stp>
        <stp>CHAIN_STRIKE_PX_OVRD</stp>
        <stp>23320</stp>
        <stp>CHAIN_PUT_CALL_TYPE_OVRD=P</stp>
        <stp>CHAIN_PERIODICITY_OVRD=M</stp>
        <tr r="G1157" s="3"/>
      </tp>
      <tp t="e">
        <v>#N/A</v>
        <stp/>
        <stp>##V3_BDSV12</stp>
        <stp>SPX Index</stp>
        <stp>CHAIN_TICKERS</stp>
        <stp>[PUTStrategy6.xlsx]Backup!R1457C7</stp>
        <stp>CHAIN_STRIKE_PX_OVRD</stp>
        <stp>29320</stp>
        <stp>CHAIN_PUT_CALL_TYPE_OVRD=P</stp>
        <stp>CHAIN_PERIODICITY_OVRD=M</stp>
        <tr r="G1457" s="3"/>
      </tp>
      <tp t="e">
        <v>#N/A</v>
        <stp/>
        <stp>##V3_BDSV12</stp>
        <stp>SPX Index</stp>
        <stp>CHAIN_TICKERS</stp>
        <stp>[PUTStrategy6.xlsx]Backup!R1657C7</stp>
        <stp>CHAIN_STRIKE_PX_OVRD</stp>
        <stp>33320</stp>
        <stp>CHAIN_PUT_CALL_TYPE_OVRD=P</stp>
        <stp>CHAIN_PERIODICITY_OVRD=M</stp>
        <tr r="G1657" s="3"/>
      </tp>
      <tp t="e">
        <v>#N/A</v>
        <stp/>
        <stp>##V3_BDSV12</stp>
        <stp>SPX Index</stp>
        <stp>CHAIN_TICKERS</stp>
        <stp>[PUTStrategy6.xlsx]Backup!R1557C7</stp>
        <stp>CHAIN_STRIKE_PX_OVRD</stp>
        <stp>31320</stp>
        <stp>CHAIN_PUT_CALL_TYPE_OVRD=P</stp>
        <stp>CHAIN_PERIODICITY_OVRD=M</stp>
        <tr r="G1557" s="3"/>
      </tp>
      <tp t="e">
        <v>#N/A</v>
        <stp/>
        <stp>##V3_BDSV12</stp>
        <stp>SPX Index</stp>
        <stp>CHAIN_TICKERS</stp>
        <stp>[PUTStrategy6.xlsx]Backup!R1957C7</stp>
        <stp>CHAIN_STRIKE_PX_OVRD</stp>
        <stp>39320</stp>
        <stp>CHAIN_PUT_CALL_TYPE_OVRD=P</stp>
        <stp>CHAIN_PERIODICITY_OVRD=M</stp>
        <tr r="G1957" s="3"/>
      </tp>
      <tp t="e">
        <v>#N/A</v>
        <stp/>
        <stp>##V3_BDSV12</stp>
        <stp>SPX Index</stp>
        <stp>CHAIN_TICKERS</stp>
        <stp>[PUTStrategy6.xlsx]Backup!R1757C7</stp>
        <stp>CHAIN_STRIKE_PX_OVRD</stp>
        <stp>35320</stp>
        <stp>CHAIN_PUT_CALL_TYPE_OVRD=P</stp>
        <stp>CHAIN_PERIODICITY_OVRD=M</stp>
        <tr r="G1757" s="3"/>
      </tp>
      <tp t="e">
        <v>#N/A</v>
        <stp/>
        <stp>##V3_BDSV12</stp>
        <stp>SPX Index</stp>
        <stp>CHAIN_TICKERS</stp>
        <stp>[PUTStrategy6.xlsx]Backup!R1857C7</stp>
        <stp>CHAIN_STRIKE_PX_OVRD</stp>
        <stp>37320</stp>
        <stp>CHAIN_PUT_CALL_TYPE_OVRD=P</stp>
        <stp>CHAIN_PERIODICITY_OVRD=M</stp>
        <tr r="G1857" s="3"/>
      </tp>
      <tp t="e">
        <v>#N/A</v>
        <stp/>
        <stp>##V3_BDSV12</stp>
        <stp>SPX Index</stp>
        <stp>CHAIN_TICKERS</stp>
        <stp>[PUTStrategy6.xlsx]Backup!R2657C7</stp>
        <stp>CHAIN_STRIKE_PX_OVRD</stp>
        <stp>53320</stp>
        <stp>CHAIN_PUT_CALL_TYPE_OVRD=P</stp>
        <stp>CHAIN_PERIODICITY_OVRD=M</stp>
        <tr r="G2657" s="3"/>
      </tp>
      <tp t="e">
        <v>#N/A</v>
        <stp/>
        <stp>##V3_BDSV12</stp>
        <stp>SPX Index</stp>
        <stp>CHAIN_TICKERS</stp>
        <stp>[PUTStrategy6.xlsx]Backup!R2557C7</stp>
        <stp>CHAIN_STRIKE_PX_OVRD</stp>
        <stp>51320</stp>
        <stp>CHAIN_PUT_CALL_TYPE_OVRD=P</stp>
        <stp>CHAIN_PERIODICITY_OVRD=M</stp>
        <tr r="G2557" s="3"/>
      </tp>
      <tp t="e">
        <v>#N/A</v>
        <stp/>
        <stp>##V3_BDSV12</stp>
        <stp>SPX Index</stp>
        <stp>CHAIN_TICKERS</stp>
        <stp>[PUTStrategy6.xlsx]Backup!R2957C7</stp>
        <stp>CHAIN_STRIKE_PX_OVRD</stp>
        <stp>59320</stp>
        <stp>CHAIN_PUT_CALL_TYPE_OVRD=P</stp>
        <stp>CHAIN_PERIODICITY_OVRD=M</stp>
        <tr r="G2957" s="3"/>
      </tp>
      <tp t="e">
        <v>#N/A</v>
        <stp/>
        <stp>##V3_BDSV12</stp>
        <stp>SPX Index</stp>
        <stp>CHAIN_TICKERS</stp>
        <stp>[PUTStrategy6.xlsx]Backup!R2757C7</stp>
        <stp>CHAIN_STRIKE_PX_OVRD</stp>
        <stp>55320</stp>
        <stp>CHAIN_PUT_CALL_TYPE_OVRD=P</stp>
        <stp>CHAIN_PERIODICITY_OVRD=M</stp>
        <tr r="G2757" s="3"/>
      </tp>
      <tp t="e">
        <v>#N/A</v>
        <stp/>
        <stp>##V3_BDSV12</stp>
        <stp>SPX Index</stp>
        <stp>CHAIN_TICKERS</stp>
        <stp>[PUTStrategy6.xlsx]Backup!R2857C7</stp>
        <stp>CHAIN_STRIKE_PX_OVRD</stp>
        <stp>57320</stp>
        <stp>CHAIN_PUT_CALL_TYPE_OVRD=P</stp>
        <stp>CHAIN_PERIODICITY_OVRD=M</stp>
        <tr r="G2857" s="3"/>
      </tp>
      <tp t="e">
        <v>#N/A</v>
        <stp/>
        <stp>##V3_BDSV12</stp>
        <stp>SPX Index</stp>
        <stp>CHAIN_TICKERS</stp>
        <stp>[PUTStrategy6.xlsx]Backup!R2357C7</stp>
        <stp>CHAIN_STRIKE_PX_OVRD</stp>
        <stp>47320</stp>
        <stp>CHAIN_PUT_CALL_TYPE_OVRD=P</stp>
        <stp>CHAIN_PERIODICITY_OVRD=M</stp>
        <tr r="G2357" s="3"/>
      </tp>
      <tp t="e">
        <v>#N/A</v>
        <stp/>
        <stp>##V3_BDSV12</stp>
        <stp>SPX Index</stp>
        <stp>CHAIN_TICKERS</stp>
        <stp>[PUTStrategy6.xlsx]Backup!R2257C7</stp>
        <stp>CHAIN_STRIKE_PX_OVRD</stp>
        <stp>45320</stp>
        <stp>CHAIN_PUT_CALL_TYPE_OVRD=P</stp>
        <stp>CHAIN_PERIODICITY_OVRD=M</stp>
        <tr r="G2257" s="3"/>
      </tp>
      <tp t="e">
        <v>#N/A</v>
        <stp/>
        <stp>##V3_BDSV12</stp>
        <stp>SPX Index</stp>
        <stp>CHAIN_TICKERS</stp>
        <stp>[PUTStrategy6.xlsx]Backup!R2057C7</stp>
        <stp>CHAIN_STRIKE_PX_OVRD</stp>
        <stp>41320</stp>
        <stp>CHAIN_PUT_CALL_TYPE_OVRD=P</stp>
        <stp>CHAIN_PERIODICITY_OVRD=M</stp>
        <tr r="G2057" s="3"/>
      </tp>
      <tp t="e">
        <v>#N/A</v>
        <stp/>
        <stp>##V3_BDSV12</stp>
        <stp>SPX Index</stp>
        <stp>CHAIN_TICKERS</stp>
        <stp>[PUTStrategy6.xlsx]Backup!R2157C7</stp>
        <stp>CHAIN_STRIKE_PX_OVRD</stp>
        <stp>43320</stp>
        <stp>CHAIN_PUT_CALL_TYPE_OVRD=P</stp>
        <stp>CHAIN_PERIODICITY_OVRD=M</stp>
        <tr r="G2157" s="3"/>
      </tp>
      <tp t="e">
        <v>#N/A</v>
        <stp/>
        <stp>##V3_BDSV12</stp>
        <stp>SPX Index</stp>
        <stp>CHAIN_TICKERS</stp>
        <stp>[PUTStrategy6.xlsx]Backup!R2457C7</stp>
        <stp>CHAIN_STRIKE_PX_OVRD</stp>
        <stp>49320</stp>
        <stp>CHAIN_PUT_CALL_TYPE_OVRD=P</stp>
        <stp>CHAIN_PERIODICITY_OVRD=M</stp>
        <tr r="G2457" s="3"/>
      </tp>
      <tp t="e">
        <v>#N/A</v>
        <stp/>
        <stp>##V3_BDSV12</stp>
        <stp>SPX Index</stp>
        <stp>CHAIN_TICKERS</stp>
        <stp>[PUTStrategy6.xlsx]Backup!R3357C7</stp>
        <stp>CHAIN_STRIKE_PX_OVRD</stp>
        <stp>67320</stp>
        <stp>CHAIN_PUT_CALL_TYPE_OVRD=P</stp>
        <stp>CHAIN_PERIODICITY_OVRD=M</stp>
        <tr r="G3357" s="3"/>
      </tp>
      <tp t="e">
        <v>#N/A</v>
        <stp/>
        <stp>##V3_BDSV12</stp>
        <stp>SPX Index</stp>
        <stp>CHAIN_TICKERS</stp>
        <stp>[PUTStrategy6.xlsx]Backup!R3257C7</stp>
        <stp>CHAIN_STRIKE_PX_OVRD</stp>
        <stp>65320</stp>
        <stp>CHAIN_PUT_CALL_TYPE_OVRD=P</stp>
        <stp>CHAIN_PERIODICITY_OVRD=M</stp>
        <tr r="G3257" s="3"/>
      </tp>
      <tp t="e">
        <v>#N/A</v>
        <stp/>
        <stp>##V3_BDSV12</stp>
        <stp>SPX Index</stp>
        <stp>CHAIN_TICKERS</stp>
        <stp>[PUTStrategy6.xlsx]Backup!R3057C7</stp>
        <stp>CHAIN_STRIKE_PX_OVRD</stp>
        <stp>61320</stp>
        <stp>CHAIN_PUT_CALL_TYPE_OVRD=P</stp>
        <stp>CHAIN_PERIODICITY_OVRD=M</stp>
        <tr r="G3057" s="3"/>
      </tp>
      <tp t="e">
        <v>#N/A</v>
        <stp/>
        <stp>##V3_BDSV12</stp>
        <stp>SPX Index</stp>
        <stp>CHAIN_TICKERS</stp>
        <stp>[PUTStrategy6.xlsx]Backup!R3157C7</stp>
        <stp>CHAIN_STRIKE_PX_OVRD</stp>
        <stp>63320</stp>
        <stp>CHAIN_PUT_CALL_TYPE_OVRD=P</stp>
        <stp>CHAIN_PERIODICITY_OVRD=M</stp>
        <tr r="G3157" s="3"/>
      </tp>
      <tp t="e">
        <v>#N/A</v>
        <stp/>
        <stp>##V3_BDSV12</stp>
        <stp>SPX Index</stp>
        <stp>CHAIN_TICKERS</stp>
        <stp>[PUTStrategy6.xlsx]Backup!R3457C7</stp>
        <stp>CHAIN_STRIKE_PX_OVRD</stp>
        <stp>69320</stp>
        <stp>CHAIN_PUT_CALL_TYPE_OVRD=P</stp>
        <stp>CHAIN_PERIODICITY_OVRD=M</stp>
        <tr r="G3457" s="3"/>
      </tp>
      <tp t="e">
        <v>#N/A</v>
        <stp/>
        <stp>##V3_BDSV12</stp>
        <stp>SPX Index</stp>
        <stp>CHAIN_TICKERS</stp>
        <stp>[PUTStrategy6.xlsx]Backup!R3657C7</stp>
        <stp>CHAIN_STRIKE_PX_OVRD</stp>
        <stp>73320</stp>
        <stp>CHAIN_PUT_CALL_TYPE_OVRD=P</stp>
        <stp>CHAIN_PERIODICITY_OVRD=M</stp>
        <tr r="G3657" s="3"/>
      </tp>
      <tp t="e">
        <v>#N/A</v>
        <stp/>
        <stp>##V3_BDSV12</stp>
        <stp>SPX Index</stp>
        <stp>CHAIN_TICKERS</stp>
        <stp>[PUTStrategy6.xlsx]Backup!R3557C7</stp>
        <stp>CHAIN_STRIKE_PX_OVRD</stp>
        <stp>71320</stp>
        <stp>CHAIN_PUT_CALL_TYPE_OVRD=P</stp>
        <stp>CHAIN_PERIODICITY_OVRD=M</stp>
        <tr r="G3557" s="3"/>
      </tp>
      <tp t="e">
        <v>#N/A</v>
        <stp/>
        <stp>##V3_BDSV12</stp>
        <stp>SPX Index</stp>
        <stp>CHAIN_TICKERS</stp>
        <stp>[PUTStrategy6.xlsx]Backup!R3957C7</stp>
        <stp>CHAIN_STRIKE_PX_OVRD</stp>
        <stp>79320</stp>
        <stp>CHAIN_PUT_CALL_TYPE_OVRD=P</stp>
        <stp>CHAIN_PERIODICITY_OVRD=M</stp>
        <tr r="G3957" s="3"/>
      </tp>
      <tp t="e">
        <v>#N/A</v>
        <stp/>
        <stp>##V3_BDSV12</stp>
        <stp>SPX Index</stp>
        <stp>CHAIN_TICKERS</stp>
        <stp>[PUTStrategy6.xlsx]Backup!R3757C7</stp>
        <stp>CHAIN_STRIKE_PX_OVRD</stp>
        <stp>75320</stp>
        <stp>CHAIN_PUT_CALL_TYPE_OVRD=P</stp>
        <stp>CHAIN_PERIODICITY_OVRD=M</stp>
        <tr r="G3757" s="3"/>
      </tp>
      <tp t="e">
        <v>#N/A</v>
        <stp/>
        <stp>##V3_BDSV12</stp>
        <stp>SPX Index</stp>
        <stp>CHAIN_TICKERS</stp>
        <stp>[PUTStrategy6.xlsx]Backup!R3857C7</stp>
        <stp>CHAIN_STRIKE_PX_OVRD</stp>
        <stp>77320</stp>
        <stp>CHAIN_PUT_CALL_TYPE_OVRD=P</stp>
        <stp>CHAIN_PERIODICITY_OVRD=M</stp>
        <tr r="G3857" s="3"/>
      </tp>
      <tp t="e">
        <v>#N/A</v>
        <stp/>
        <stp>##V3_BDSV12</stp>
        <stp>SPX Index</stp>
        <stp>CHAIN_TICKERS</stp>
        <stp>[PUTStrategy6.xlsx]Backup!R4656C7</stp>
        <stp>CHAIN_STRIKE_PX_OVRD</stp>
        <stp>93300</stp>
        <stp>CHAIN_PUT_CALL_TYPE_OVRD=P</stp>
        <stp>CHAIN_PERIODICITY_OVRD=M</stp>
        <tr r="G4656" s="3"/>
      </tp>
      <tp t="e">
        <v>#N/A</v>
        <stp/>
        <stp>##V3_BDSV12</stp>
        <stp>SPX Index</stp>
        <stp>CHAIN_TICKERS</stp>
        <stp>[PUTStrategy6.xlsx]Backup!R4556C7</stp>
        <stp>CHAIN_STRIKE_PX_OVRD</stp>
        <stp>91300</stp>
        <stp>CHAIN_PUT_CALL_TYPE_OVRD=P</stp>
        <stp>CHAIN_PERIODICITY_OVRD=M</stp>
        <tr r="G4556" s="3"/>
      </tp>
      <tp t="e">
        <v>#N/A</v>
        <stp/>
        <stp>##V3_BDSV12</stp>
        <stp>SPX Index</stp>
        <stp>CHAIN_TICKERS</stp>
        <stp>[PUTStrategy6.xlsx]Backup!R4956C7</stp>
        <stp>CHAIN_STRIKE_PX_OVRD</stp>
        <stp>99300</stp>
        <stp>CHAIN_PUT_CALL_TYPE_OVRD=P</stp>
        <stp>CHAIN_PERIODICITY_OVRD=M</stp>
        <tr r="G4956" s="3"/>
      </tp>
      <tp t="e">
        <v>#N/A</v>
        <stp/>
        <stp>##V3_BDSV12</stp>
        <stp>SPX Index</stp>
        <stp>CHAIN_TICKERS</stp>
        <stp>[PUTStrategy6.xlsx]Backup!R4756C7</stp>
        <stp>CHAIN_STRIKE_PX_OVRD</stp>
        <stp>95300</stp>
        <stp>CHAIN_PUT_CALL_TYPE_OVRD=P</stp>
        <stp>CHAIN_PERIODICITY_OVRD=M</stp>
        <tr r="G4756" s="3"/>
      </tp>
      <tp t="e">
        <v>#N/A</v>
        <stp/>
        <stp>##V3_BDSV12</stp>
        <stp>SPX Index</stp>
        <stp>CHAIN_TICKERS</stp>
        <stp>[PUTStrategy6.xlsx]Backup!R4856C7</stp>
        <stp>CHAIN_STRIKE_PX_OVRD</stp>
        <stp>97300</stp>
        <stp>CHAIN_PUT_CALL_TYPE_OVRD=P</stp>
        <stp>CHAIN_PERIODICITY_OVRD=M</stp>
        <tr r="G4856" s="3"/>
      </tp>
      <tp t="e">
        <v>#N/A</v>
        <stp/>
        <stp>##V3_BDSV12</stp>
        <stp>SPX Index</stp>
        <stp>CHAIN_TICKERS</stp>
        <stp>[PUTStrategy6.xlsx]Backup!R4356C7</stp>
        <stp>CHAIN_STRIKE_PX_OVRD</stp>
        <stp>87300</stp>
        <stp>CHAIN_PUT_CALL_TYPE_OVRD=P</stp>
        <stp>CHAIN_PERIODICITY_OVRD=M</stp>
        <tr r="G4356" s="3"/>
      </tp>
      <tp t="e">
        <v>#N/A</v>
        <stp/>
        <stp>##V3_BDSV12</stp>
        <stp>SPX Index</stp>
        <stp>CHAIN_TICKERS</stp>
        <stp>[PUTStrategy6.xlsx]Backup!R4256C7</stp>
        <stp>CHAIN_STRIKE_PX_OVRD</stp>
        <stp>85300</stp>
        <stp>CHAIN_PUT_CALL_TYPE_OVRD=P</stp>
        <stp>CHAIN_PERIODICITY_OVRD=M</stp>
        <tr r="G4256" s="3"/>
      </tp>
      <tp t="e">
        <v>#N/A</v>
        <stp/>
        <stp>##V3_BDSV12</stp>
        <stp>SPX Index</stp>
        <stp>CHAIN_TICKERS</stp>
        <stp>[PUTStrategy6.xlsx]Backup!R4056C7</stp>
        <stp>CHAIN_STRIKE_PX_OVRD</stp>
        <stp>81300</stp>
        <stp>CHAIN_PUT_CALL_TYPE_OVRD=P</stp>
        <stp>CHAIN_PERIODICITY_OVRD=M</stp>
        <tr r="G4056" s="3"/>
      </tp>
      <tp t="e">
        <v>#N/A</v>
        <stp/>
        <stp>##V3_BDSV12</stp>
        <stp>SPX Index</stp>
        <stp>CHAIN_TICKERS</stp>
        <stp>[PUTStrategy6.xlsx]Backup!R4156C7</stp>
        <stp>CHAIN_STRIKE_PX_OVRD</stp>
        <stp>83300</stp>
        <stp>CHAIN_PUT_CALL_TYPE_OVRD=P</stp>
        <stp>CHAIN_PERIODICITY_OVRD=M</stp>
        <tr r="G4156" s="3"/>
      </tp>
      <tp t="e">
        <v>#N/A</v>
        <stp/>
        <stp>##V3_BDSV12</stp>
        <stp>SPX Index</stp>
        <stp>CHAIN_TICKERS</stp>
        <stp>[PUTStrategy6.xlsx]Backup!R4456C7</stp>
        <stp>CHAIN_STRIKE_PX_OVRD</stp>
        <stp>89300</stp>
        <stp>CHAIN_PUT_CALL_TYPE_OVRD=P</stp>
        <stp>CHAIN_PERIODICITY_OVRD=M</stp>
        <tr r="G4456" s="3"/>
      </tp>
      <tp t="e">
        <v>#N/A</v>
        <stp/>
        <stp>##V3_BDSV12</stp>
        <stp>SPX Index</stp>
        <stp>CHAIN_TICKERS</stp>
        <stp>[PUTStrategy6.xlsx]Backup!R1356C7</stp>
        <stp>CHAIN_STRIKE_PX_OVRD</stp>
        <stp>27300</stp>
        <stp>CHAIN_PUT_CALL_TYPE_OVRD=P</stp>
        <stp>CHAIN_PERIODICITY_OVRD=M</stp>
        <tr r="G1356" s="3"/>
      </tp>
      <tp t="e">
        <v>#N/A</v>
        <stp/>
        <stp>##V3_BDSV12</stp>
        <stp>SPX Index</stp>
        <stp>CHAIN_TICKERS</stp>
        <stp>[PUTStrategy6.xlsx]Backup!R1256C7</stp>
        <stp>CHAIN_STRIKE_PX_OVRD</stp>
        <stp>25300</stp>
        <stp>CHAIN_PUT_CALL_TYPE_OVRD=P</stp>
        <stp>CHAIN_PERIODICITY_OVRD=M</stp>
        <tr r="G1256" s="3"/>
      </tp>
      <tp t="e">
        <v>#N/A</v>
        <stp/>
        <stp>##V3_BDSV12</stp>
        <stp>SPX Index</stp>
        <stp>CHAIN_TICKERS</stp>
        <stp>[PUTStrategy6.xlsx]Backup!R1056C7</stp>
        <stp>CHAIN_STRIKE_PX_OVRD</stp>
        <stp>21300</stp>
        <stp>CHAIN_PUT_CALL_TYPE_OVRD=P</stp>
        <stp>CHAIN_PERIODICITY_OVRD=M</stp>
        <tr r="G1056" s="3"/>
      </tp>
      <tp t="e">
        <v>#N/A</v>
        <stp/>
        <stp>##V3_BDSV12</stp>
        <stp>SPX Index</stp>
        <stp>CHAIN_TICKERS</stp>
        <stp>[PUTStrategy6.xlsx]Backup!R1156C7</stp>
        <stp>CHAIN_STRIKE_PX_OVRD</stp>
        <stp>23300</stp>
        <stp>CHAIN_PUT_CALL_TYPE_OVRD=P</stp>
        <stp>CHAIN_PERIODICITY_OVRD=M</stp>
        <tr r="G1156" s="3"/>
      </tp>
      <tp t="e">
        <v>#N/A</v>
        <stp/>
        <stp>##V3_BDSV12</stp>
        <stp>SPX Index</stp>
        <stp>CHAIN_TICKERS</stp>
        <stp>[PUTStrategy6.xlsx]Backup!R1456C7</stp>
        <stp>CHAIN_STRIKE_PX_OVRD</stp>
        <stp>29300</stp>
        <stp>CHAIN_PUT_CALL_TYPE_OVRD=P</stp>
        <stp>CHAIN_PERIODICITY_OVRD=M</stp>
        <tr r="G1456" s="3"/>
      </tp>
      <tp t="e">
        <v>#N/A</v>
        <stp/>
        <stp>##V3_BDSV12</stp>
        <stp>SPX Index</stp>
        <stp>CHAIN_TICKERS</stp>
        <stp>[PUTStrategy6.xlsx]Backup!R1656C7</stp>
        <stp>CHAIN_STRIKE_PX_OVRD</stp>
        <stp>33300</stp>
        <stp>CHAIN_PUT_CALL_TYPE_OVRD=P</stp>
        <stp>CHAIN_PERIODICITY_OVRD=M</stp>
        <tr r="G1656" s="3"/>
      </tp>
      <tp t="e">
        <v>#N/A</v>
        <stp/>
        <stp>##V3_BDSV12</stp>
        <stp>SPX Index</stp>
        <stp>CHAIN_TICKERS</stp>
        <stp>[PUTStrategy6.xlsx]Backup!R1556C7</stp>
        <stp>CHAIN_STRIKE_PX_OVRD</stp>
        <stp>31300</stp>
        <stp>CHAIN_PUT_CALL_TYPE_OVRD=P</stp>
        <stp>CHAIN_PERIODICITY_OVRD=M</stp>
        <tr r="G1556" s="3"/>
      </tp>
      <tp t="e">
        <v>#N/A</v>
        <stp/>
        <stp>##V3_BDSV12</stp>
        <stp>SPX Index</stp>
        <stp>CHAIN_TICKERS</stp>
        <stp>[PUTStrategy6.xlsx]Backup!R1956C7</stp>
        <stp>CHAIN_STRIKE_PX_OVRD</stp>
        <stp>39300</stp>
        <stp>CHAIN_PUT_CALL_TYPE_OVRD=P</stp>
        <stp>CHAIN_PERIODICITY_OVRD=M</stp>
        <tr r="G1956" s="3"/>
      </tp>
      <tp t="e">
        <v>#N/A</v>
        <stp/>
        <stp>##V3_BDSV12</stp>
        <stp>SPX Index</stp>
        <stp>CHAIN_TICKERS</stp>
        <stp>[PUTStrategy6.xlsx]Backup!R1756C7</stp>
        <stp>CHAIN_STRIKE_PX_OVRD</stp>
        <stp>35300</stp>
        <stp>CHAIN_PUT_CALL_TYPE_OVRD=P</stp>
        <stp>CHAIN_PERIODICITY_OVRD=M</stp>
        <tr r="G1756" s="3"/>
      </tp>
      <tp t="e">
        <v>#N/A</v>
        <stp/>
        <stp>##V3_BDSV12</stp>
        <stp>SPX Index</stp>
        <stp>CHAIN_TICKERS</stp>
        <stp>[PUTStrategy6.xlsx]Backup!R1856C7</stp>
        <stp>CHAIN_STRIKE_PX_OVRD</stp>
        <stp>37300</stp>
        <stp>CHAIN_PUT_CALL_TYPE_OVRD=P</stp>
        <stp>CHAIN_PERIODICITY_OVRD=M</stp>
        <tr r="G1856" s="3"/>
      </tp>
      <tp t="e">
        <v>#N/A</v>
        <stp/>
        <stp>##V3_BDSV12</stp>
        <stp>SPX Index</stp>
        <stp>CHAIN_TICKERS</stp>
        <stp>[PUTStrategy6.xlsx]Backup!R2656C7</stp>
        <stp>CHAIN_STRIKE_PX_OVRD</stp>
        <stp>53300</stp>
        <stp>CHAIN_PUT_CALL_TYPE_OVRD=P</stp>
        <stp>CHAIN_PERIODICITY_OVRD=M</stp>
        <tr r="G2656" s="3"/>
      </tp>
      <tp t="e">
        <v>#N/A</v>
        <stp/>
        <stp>##V3_BDSV12</stp>
        <stp>SPX Index</stp>
        <stp>CHAIN_TICKERS</stp>
        <stp>[PUTStrategy6.xlsx]Backup!R2556C7</stp>
        <stp>CHAIN_STRIKE_PX_OVRD</stp>
        <stp>51300</stp>
        <stp>CHAIN_PUT_CALL_TYPE_OVRD=P</stp>
        <stp>CHAIN_PERIODICITY_OVRD=M</stp>
        <tr r="G2556" s="3"/>
      </tp>
      <tp t="e">
        <v>#N/A</v>
        <stp/>
        <stp>##V3_BDSV12</stp>
        <stp>SPX Index</stp>
        <stp>CHAIN_TICKERS</stp>
        <stp>[PUTStrategy6.xlsx]Backup!R2956C7</stp>
        <stp>CHAIN_STRIKE_PX_OVRD</stp>
        <stp>59300</stp>
        <stp>CHAIN_PUT_CALL_TYPE_OVRD=P</stp>
        <stp>CHAIN_PERIODICITY_OVRD=M</stp>
        <tr r="G2956" s="3"/>
      </tp>
      <tp t="e">
        <v>#N/A</v>
        <stp/>
        <stp>##V3_BDSV12</stp>
        <stp>SPX Index</stp>
        <stp>CHAIN_TICKERS</stp>
        <stp>[PUTStrategy6.xlsx]Backup!R2756C7</stp>
        <stp>CHAIN_STRIKE_PX_OVRD</stp>
        <stp>55300</stp>
        <stp>CHAIN_PUT_CALL_TYPE_OVRD=P</stp>
        <stp>CHAIN_PERIODICITY_OVRD=M</stp>
        <tr r="G2756" s="3"/>
      </tp>
      <tp t="e">
        <v>#N/A</v>
        <stp/>
        <stp>##V3_BDSV12</stp>
        <stp>SPX Index</stp>
        <stp>CHAIN_TICKERS</stp>
        <stp>[PUTStrategy6.xlsx]Backup!R2856C7</stp>
        <stp>CHAIN_STRIKE_PX_OVRD</stp>
        <stp>57300</stp>
        <stp>CHAIN_PUT_CALL_TYPE_OVRD=P</stp>
        <stp>CHAIN_PERIODICITY_OVRD=M</stp>
        <tr r="G2856" s="3"/>
      </tp>
      <tp t="e">
        <v>#N/A</v>
        <stp/>
        <stp>##V3_BDSV12</stp>
        <stp>SPX Index</stp>
        <stp>CHAIN_TICKERS</stp>
        <stp>[PUTStrategy6.xlsx]Backup!R2356C7</stp>
        <stp>CHAIN_STRIKE_PX_OVRD</stp>
        <stp>47300</stp>
        <stp>CHAIN_PUT_CALL_TYPE_OVRD=P</stp>
        <stp>CHAIN_PERIODICITY_OVRD=M</stp>
        <tr r="G2356" s="3"/>
      </tp>
      <tp t="e">
        <v>#N/A</v>
        <stp/>
        <stp>##V3_BDSV12</stp>
        <stp>SPX Index</stp>
        <stp>CHAIN_TICKERS</stp>
        <stp>[PUTStrategy6.xlsx]Backup!R2256C7</stp>
        <stp>CHAIN_STRIKE_PX_OVRD</stp>
        <stp>45300</stp>
        <stp>CHAIN_PUT_CALL_TYPE_OVRD=P</stp>
        <stp>CHAIN_PERIODICITY_OVRD=M</stp>
        <tr r="G2256" s="3"/>
      </tp>
      <tp t="e">
        <v>#N/A</v>
        <stp/>
        <stp>##V3_BDSV12</stp>
        <stp>SPX Index</stp>
        <stp>CHAIN_TICKERS</stp>
        <stp>[PUTStrategy6.xlsx]Backup!R2056C7</stp>
        <stp>CHAIN_STRIKE_PX_OVRD</stp>
        <stp>41300</stp>
        <stp>CHAIN_PUT_CALL_TYPE_OVRD=P</stp>
        <stp>CHAIN_PERIODICITY_OVRD=M</stp>
        <tr r="G2056" s="3"/>
      </tp>
      <tp t="e">
        <v>#N/A</v>
        <stp/>
        <stp>##V3_BDSV12</stp>
        <stp>SPX Index</stp>
        <stp>CHAIN_TICKERS</stp>
        <stp>[PUTStrategy6.xlsx]Backup!R2156C7</stp>
        <stp>CHAIN_STRIKE_PX_OVRD</stp>
        <stp>43300</stp>
        <stp>CHAIN_PUT_CALL_TYPE_OVRD=P</stp>
        <stp>CHAIN_PERIODICITY_OVRD=M</stp>
        <tr r="G2156" s="3"/>
      </tp>
      <tp t="e">
        <v>#N/A</v>
        <stp/>
        <stp>##V3_BDSV12</stp>
        <stp>SPX Index</stp>
        <stp>CHAIN_TICKERS</stp>
        <stp>[PUTStrategy6.xlsx]Backup!R2456C7</stp>
        <stp>CHAIN_STRIKE_PX_OVRD</stp>
        <stp>49300</stp>
        <stp>CHAIN_PUT_CALL_TYPE_OVRD=P</stp>
        <stp>CHAIN_PERIODICITY_OVRD=M</stp>
        <tr r="G2456" s="3"/>
      </tp>
      <tp t="e">
        <v>#N/A</v>
        <stp/>
        <stp>##V3_BDSV12</stp>
        <stp>SPX Index</stp>
        <stp>CHAIN_TICKERS</stp>
        <stp>[PUTStrategy6.xlsx]Backup!R3356C7</stp>
        <stp>CHAIN_STRIKE_PX_OVRD</stp>
        <stp>67300</stp>
        <stp>CHAIN_PUT_CALL_TYPE_OVRD=P</stp>
        <stp>CHAIN_PERIODICITY_OVRD=M</stp>
        <tr r="G3356" s="3"/>
      </tp>
      <tp t="e">
        <v>#N/A</v>
        <stp/>
        <stp>##V3_BDSV12</stp>
        <stp>SPX Index</stp>
        <stp>CHAIN_TICKERS</stp>
        <stp>[PUTStrategy6.xlsx]Backup!R3256C7</stp>
        <stp>CHAIN_STRIKE_PX_OVRD</stp>
        <stp>65300</stp>
        <stp>CHAIN_PUT_CALL_TYPE_OVRD=P</stp>
        <stp>CHAIN_PERIODICITY_OVRD=M</stp>
        <tr r="G3256" s="3"/>
      </tp>
      <tp t="e">
        <v>#N/A</v>
        <stp/>
        <stp>##V3_BDSV12</stp>
        <stp>SPX Index</stp>
        <stp>CHAIN_TICKERS</stp>
        <stp>[PUTStrategy6.xlsx]Backup!R3056C7</stp>
        <stp>CHAIN_STRIKE_PX_OVRD</stp>
        <stp>61300</stp>
        <stp>CHAIN_PUT_CALL_TYPE_OVRD=P</stp>
        <stp>CHAIN_PERIODICITY_OVRD=M</stp>
        <tr r="G3056" s="3"/>
      </tp>
      <tp t="e">
        <v>#N/A</v>
        <stp/>
        <stp>##V3_BDSV12</stp>
        <stp>SPX Index</stp>
        <stp>CHAIN_TICKERS</stp>
        <stp>[PUTStrategy6.xlsx]Backup!R3156C7</stp>
        <stp>CHAIN_STRIKE_PX_OVRD</stp>
        <stp>63300</stp>
        <stp>CHAIN_PUT_CALL_TYPE_OVRD=P</stp>
        <stp>CHAIN_PERIODICITY_OVRD=M</stp>
        <tr r="G3156" s="3"/>
      </tp>
      <tp t="e">
        <v>#N/A</v>
        <stp/>
        <stp>##V3_BDSV12</stp>
        <stp>SPX Index</stp>
        <stp>CHAIN_TICKERS</stp>
        <stp>[PUTStrategy6.xlsx]Backup!R3456C7</stp>
        <stp>CHAIN_STRIKE_PX_OVRD</stp>
        <stp>69300</stp>
        <stp>CHAIN_PUT_CALL_TYPE_OVRD=P</stp>
        <stp>CHAIN_PERIODICITY_OVRD=M</stp>
        <tr r="G3456" s="3"/>
      </tp>
      <tp t="e">
        <v>#N/A</v>
        <stp/>
        <stp>##V3_BDSV12</stp>
        <stp>SPX Index</stp>
        <stp>CHAIN_TICKERS</stp>
        <stp>[PUTStrategy6.xlsx]Backup!R3656C7</stp>
        <stp>CHAIN_STRIKE_PX_OVRD</stp>
        <stp>73300</stp>
        <stp>CHAIN_PUT_CALL_TYPE_OVRD=P</stp>
        <stp>CHAIN_PERIODICITY_OVRD=M</stp>
        <tr r="G3656" s="3"/>
      </tp>
      <tp t="e">
        <v>#N/A</v>
        <stp/>
        <stp>##V3_BDSV12</stp>
        <stp>SPX Index</stp>
        <stp>CHAIN_TICKERS</stp>
        <stp>[PUTStrategy6.xlsx]Backup!R3556C7</stp>
        <stp>CHAIN_STRIKE_PX_OVRD</stp>
        <stp>71300</stp>
        <stp>CHAIN_PUT_CALL_TYPE_OVRD=P</stp>
        <stp>CHAIN_PERIODICITY_OVRD=M</stp>
        <tr r="G3556" s="3"/>
      </tp>
      <tp t="e">
        <v>#N/A</v>
        <stp/>
        <stp>##V3_BDSV12</stp>
        <stp>SPX Index</stp>
        <stp>CHAIN_TICKERS</stp>
        <stp>[PUTStrategy6.xlsx]Backup!R3956C7</stp>
        <stp>CHAIN_STRIKE_PX_OVRD</stp>
        <stp>79300</stp>
        <stp>CHAIN_PUT_CALL_TYPE_OVRD=P</stp>
        <stp>CHAIN_PERIODICITY_OVRD=M</stp>
        <tr r="G3956" s="3"/>
      </tp>
      <tp t="e">
        <v>#N/A</v>
        <stp/>
        <stp>##V3_BDSV12</stp>
        <stp>SPX Index</stp>
        <stp>CHAIN_TICKERS</stp>
        <stp>[PUTStrategy6.xlsx]Backup!R3756C7</stp>
        <stp>CHAIN_STRIKE_PX_OVRD</stp>
        <stp>75300</stp>
        <stp>CHAIN_PUT_CALL_TYPE_OVRD=P</stp>
        <stp>CHAIN_PERIODICITY_OVRD=M</stp>
        <tr r="G3756" s="3"/>
      </tp>
      <tp t="e">
        <v>#N/A</v>
        <stp/>
        <stp>##V3_BDSV12</stp>
        <stp>SPX Index</stp>
        <stp>CHAIN_TICKERS</stp>
        <stp>[PUTStrategy6.xlsx]Backup!R3856C7</stp>
        <stp>CHAIN_STRIKE_PX_OVRD</stp>
        <stp>77300</stp>
        <stp>CHAIN_PUT_CALL_TYPE_OVRD=P</stp>
        <stp>CHAIN_PERIODICITY_OVRD=M</stp>
        <tr r="G3856" s="3"/>
      </tp>
      <tp t="e">
        <v>#N/A</v>
        <stp/>
        <stp>##V3_BDSV12</stp>
        <stp>SPX Index</stp>
        <stp>CHAIN_TICKERS</stp>
        <stp>[PUTStrategy6.xlsx]Backup!R4658C7</stp>
        <stp>CHAIN_STRIKE_PX_OVRD</stp>
        <stp>93340</stp>
        <stp>CHAIN_PUT_CALL_TYPE_OVRD=P</stp>
        <stp>CHAIN_PERIODICITY_OVRD=M</stp>
        <tr r="G4658" s="3"/>
      </tp>
      <tp t="e">
        <v>#N/A</v>
        <stp/>
        <stp>##V3_BDSV12</stp>
        <stp>SPX Index</stp>
        <stp>CHAIN_TICKERS</stp>
        <stp>[PUTStrategy6.xlsx]Backup!R4558C7</stp>
        <stp>CHAIN_STRIKE_PX_OVRD</stp>
        <stp>91340</stp>
        <stp>CHAIN_PUT_CALL_TYPE_OVRD=P</stp>
        <stp>CHAIN_PERIODICITY_OVRD=M</stp>
        <tr r="G4558" s="3"/>
      </tp>
      <tp t="e">
        <v>#N/A</v>
        <stp/>
        <stp>##V3_BDSV12</stp>
        <stp>SPX Index</stp>
        <stp>CHAIN_TICKERS</stp>
        <stp>[PUTStrategy6.xlsx]Backup!R4958C7</stp>
        <stp>CHAIN_STRIKE_PX_OVRD</stp>
        <stp>99340</stp>
        <stp>CHAIN_PUT_CALL_TYPE_OVRD=P</stp>
        <stp>CHAIN_PERIODICITY_OVRD=M</stp>
        <tr r="G4958" s="3"/>
      </tp>
      <tp t="e">
        <v>#N/A</v>
        <stp/>
        <stp>##V3_BDSV12</stp>
        <stp>SPX Index</stp>
        <stp>CHAIN_TICKERS</stp>
        <stp>[PUTStrategy6.xlsx]Backup!R4758C7</stp>
        <stp>CHAIN_STRIKE_PX_OVRD</stp>
        <stp>95340</stp>
        <stp>CHAIN_PUT_CALL_TYPE_OVRD=P</stp>
        <stp>CHAIN_PERIODICITY_OVRD=M</stp>
        <tr r="G4758" s="3"/>
      </tp>
      <tp t="e">
        <v>#N/A</v>
        <stp/>
        <stp>##V3_BDSV12</stp>
        <stp>SPX Index</stp>
        <stp>CHAIN_TICKERS</stp>
        <stp>[PUTStrategy6.xlsx]Backup!R4858C7</stp>
        <stp>CHAIN_STRIKE_PX_OVRD</stp>
        <stp>97340</stp>
        <stp>CHAIN_PUT_CALL_TYPE_OVRD=P</stp>
        <stp>CHAIN_PERIODICITY_OVRD=M</stp>
        <tr r="G4858" s="3"/>
      </tp>
      <tp t="e">
        <v>#N/A</v>
        <stp/>
        <stp>##V3_BDSV12</stp>
        <stp>SPX Index</stp>
        <stp>CHAIN_TICKERS</stp>
        <stp>[PUTStrategy6.xlsx]Backup!R4358C7</stp>
        <stp>CHAIN_STRIKE_PX_OVRD</stp>
        <stp>87340</stp>
        <stp>CHAIN_PUT_CALL_TYPE_OVRD=P</stp>
        <stp>CHAIN_PERIODICITY_OVRD=M</stp>
        <tr r="G4358" s="3"/>
      </tp>
      <tp t="e">
        <v>#N/A</v>
        <stp/>
        <stp>##V3_BDSV12</stp>
        <stp>SPX Index</stp>
        <stp>CHAIN_TICKERS</stp>
        <stp>[PUTStrategy6.xlsx]Backup!R4258C7</stp>
        <stp>CHAIN_STRIKE_PX_OVRD</stp>
        <stp>85340</stp>
        <stp>CHAIN_PUT_CALL_TYPE_OVRD=P</stp>
        <stp>CHAIN_PERIODICITY_OVRD=M</stp>
        <tr r="G4258" s="3"/>
      </tp>
      <tp t="e">
        <v>#N/A</v>
        <stp/>
        <stp>##V3_BDSV12</stp>
        <stp>SPX Index</stp>
        <stp>CHAIN_TICKERS</stp>
        <stp>[PUTStrategy6.xlsx]Backup!R4058C7</stp>
        <stp>CHAIN_STRIKE_PX_OVRD</stp>
        <stp>81340</stp>
        <stp>CHAIN_PUT_CALL_TYPE_OVRD=P</stp>
        <stp>CHAIN_PERIODICITY_OVRD=M</stp>
        <tr r="G4058" s="3"/>
      </tp>
      <tp t="e">
        <v>#N/A</v>
        <stp/>
        <stp>##V3_BDSV12</stp>
        <stp>SPX Index</stp>
        <stp>CHAIN_TICKERS</stp>
        <stp>[PUTStrategy6.xlsx]Backup!R4158C7</stp>
        <stp>CHAIN_STRIKE_PX_OVRD</stp>
        <stp>83340</stp>
        <stp>CHAIN_PUT_CALL_TYPE_OVRD=P</stp>
        <stp>CHAIN_PERIODICITY_OVRD=M</stp>
        <tr r="G4158" s="3"/>
      </tp>
      <tp t="e">
        <v>#N/A</v>
        <stp/>
        <stp>##V3_BDSV12</stp>
        <stp>SPX Index</stp>
        <stp>CHAIN_TICKERS</stp>
        <stp>[PUTStrategy6.xlsx]Backup!R4458C7</stp>
        <stp>CHAIN_STRIKE_PX_OVRD</stp>
        <stp>89340</stp>
        <stp>CHAIN_PUT_CALL_TYPE_OVRD=P</stp>
        <stp>CHAIN_PERIODICITY_OVRD=M</stp>
        <tr r="G4458" s="3"/>
      </tp>
      <tp t="e">
        <v>#N/A</v>
        <stp/>
        <stp>##V3_BDSV12</stp>
        <stp>SPX Index</stp>
        <stp>CHAIN_TICKERS</stp>
        <stp>[PUTStrategy6.xlsx]Backup!R1358C7</stp>
        <stp>CHAIN_STRIKE_PX_OVRD</stp>
        <stp>27340</stp>
        <stp>CHAIN_PUT_CALL_TYPE_OVRD=P</stp>
        <stp>CHAIN_PERIODICITY_OVRD=M</stp>
        <tr r="G1358" s="3"/>
      </tp>
      <tp t="e">
        <v>#N/A</v>
        <stp/>
        <stp>##V3_BDSV12</stp>
        <stp>SPX Index</stp>
        <stp>CHAIN_TICKERS</stp>
        <stp>[PUTStrategy6.xlsx]Backup!R1258C7</stp>
        <stp>CHAIN_STRIKE_PX_OVRD</stp>
        <stp>25340</stp>
        <stp>CHAIN_PUT_CALL_TYPE_OVRD=P</stp>
        <stp>CHAIN_PERIODICITY_OVRD=M</stp>
        <tr r="G1258" s="3"/>
      </tp>
      <tp t="e">
        <v>#N/A</v>
        <stp/>
        <stp>##V3_BDSV12</stp>
        <stp>SPX Index</stp>
        <stp>CHAIN_TICKERS</stp>
        <stp>[PUTStrategy6.xlsx]Backup!R1058C7</stp>
        <stp>CHAIN_STRIKE_PX_OVRD</stp>
        <stp>21340</stp>
        <stp>CHAIN_PUT_CALL_TYPE_OVRD=P</stp>
        <stp>CHAIN_PERIODICITY_OVRD=M</stp>
        <tr r="G1058" s="3"/>
      </tp>
      <tp t="e">
        <v>#N/A</v>
        <stp/>
        <stp>##V3_BDSV12</stp>
        <stp>SPX Index</stp>
        <stp>CHAIN_TICKERS</stp>
        <stp>[PUTStrategy6.xlsx]Backup!R1158C7</stp>
        <stp>CHAIN_STRIKE_PX_OVRD</stp>
        <stp>23340</stp>
        <stp>CHAIN_PUT_CALL_TYPE_OVRD=P</stp>
        <stp>CHAIN_PERIODICITY_OVRD=M</stp>
        <tr r="G1158" s="3"/>
      </tp>
      <tp t="e">
        <v>#N/A</v>
        <stp/>
        <stp>##V3_BDSV12</stp>
        <stp>SPX Index</stp>
        <stp>CHAIN_TICKERS</stp>
        <stp>[PUTStrategy6.xlsx]Backup!R1458C7</stp>
        <stp>CHAIN_STRIKE_PX_OVRD</stp>
        <stp>29340</stp>
        <stp>CHAIN_PUT_CALL_TYPE_OVRD=P</stp>
        <stp>CHAIN_PERIODICITY_OVRD=M</stp>
        <tr r="G1458" s="3"/>
      </tp>
      <tp t="e">
        <v>#N/A</v>
        <stp/>
        <stp>##V3_BDSV12</stp>
        <stp>SPX Index</stp>
        <stp>CHAIN_TICKERS</stp>
        <stp>[PUTStrategy6.xlsx]Backup!R1658C7</stp>
        <stp>CHAIN_STRIKE_PX_OVRD</stp>
        <stp>33340</stp>
        <stp>CHAIN_PUT_CALL_TYPE_OVRD=P</stp>
        <stp>CHAIN_PERIODICITY_OVRD=M</stp>
        <tr r="G1658" s="3"/>
      </tp>
      <tp t="e">
        <v>#N/A</v>
        <stp/>
        <stp>##V3_BDSV12</stp>
        <stp>SPX Index</stp>
        <stp>CHAIN_TICKERS</stp>
        <stp>[PUTStrategy6.xlsx]Backup!R1558C7</stp>
        <stp>CHAIN_STRIKE_PX_OVRD</stp>
        <stp>31340</stp>
        <stp>CHAIN_PUT_CALL_TYPE_OVRD=P</stp>
        <stp>CHAIN_PERIODICITY_OVRD=M</stp>
        <tr r="G1558" s="3"/>
      </tp>
      <tp t="e">
        <v>#N/A</v>
        <stp/>
        <stp>##V3_BDSV12</stp>
        <stp>SPX Index</stp>
        <stp>CHAIN_TICKERS</stp>
        <stp>[PUTStrategy6.xlsx]Backup!R1958C7</stp>
        <stp>CHAIN_STRIKE_PX_OVRD</stp>
        <stp>39340</stp>
        <stp>CHAIN_PUT_CALL_TYPE_OVRD=P</stp>
        <stp>CHAIN_PERIODICITY_OVRD=M</stp>
        <tr r="G1958" s="3"/>
      </tp>
      <tp t="e">
        <v>#N/A</v>
        <stp/>
        <stp>##V3_BDSV12</stp>
        <stp>SPX Index</stp>
        <stp>CHAIN_TICKERS</stp>
        <stp>[PUTStrategy6.xlsx]Backup!R1758C7</stp>
        <stp>CHAIN_STRIKE_PX_OVRD</stp>
        <stp>35340</stp>
        <stp>CHAIN_PUT_CALL_TYPE_OVRD=P</stp>
        <stp>CHAIN_PERIODICITY_OVRD=M</stp>
        <tr r="G1758" s="3"/>
      </tp>
      <tp t="e">
        <v>#N/A</v>
        <stp/>
        <stp>##V3_BDSV12</stp>
        <stp>SPX Index</stp>
        <stp>CHAIN_TICKERS</stp>
        <stp>[PUTStrategy6.xlsx]Backup!R1858C7</stp>
        <stp>CHAIN_STRIKE_PX_OVRD</stp>
        <stp>37340</stp>
        <stp>CHAIN_PUT_CALL_TYPE_OVRD=P</stp>
        <stp>CHAIN_PERIODICITY_OVRD=M</stp>
        <tr r="G1858" s="3"/>
      </tp>
      <tp t="e">
        <v>#N/A</v>
        <stp/>
        <stp>##V3_BDSV12</stp>
        <stp>SPX Index</stp>
        <stp>CHAIN_TICKERS</stp>
        <stp>[PUTStrategy6.xlsx]Backup!R2658C7</stp>
        <stp>CHAIN_STRIKE_PX_OVRD</stp>
        <stp>53340</stp>
        <stp>CHAIN_PUT_CALL_TYPE_OVRD=P</stp>
        <stp>CHAIN_PERIODICITY_OVRD=M</stp>
        <tr r="G2658" s="3"/>
      </tp>
      <tp t="e">
        <v>#N/A</v>
        <stp/>
        <stp>##V3_BDSV12</stp>
        <stp>SPX Index</stp>
        <stp>CHAIN_TICKERS</stp>
        <stp>[PUTStrategy6.xlsx]Backup!R2558C7</stp>
        <stp>CHAIN_STRIKE_PX_OVRD</stp>
        <stp>51340</stp>
        <stp>CHAIN_PUT_CALL_TYPE_OVRD=P</stp>
        <stp>CHAIN_PERIODICITY_OVRD=M</stp>
        <tr r="G2558" s="3"/>
      </tp>
      <tp t="e">
        <v>#N/A</v>
        <stp/>
        <stp>##V3_BDSV12</stp>
        <stp>SPX Index</stp>
        <stp>CHAIN_TICKERS</stp>
        <stp>[PUTStrategy6.xlsx]Backup!R2958C7</stp>
        <stp>CHAIN_STRIKE_PX_OVRD</stp>
        <stp>59340</stp>
        <stp>CHAIN_PUT_CALL_TYPE_OVRD=P</stp>
        <stp>CHAIN_PERIODICITY_OVRD=M</stp>
        <tr r="G2958" s="3"/>
      </tp>
      <tp t="e">
        <v>#N/A</v>
        <stp/>
        <stp>##V3_BDSV12</stp>
        <stp>SPX Index</stp>
        <stp>CHAIN_TICKERS</stp>
        <stp>[PUTStrategy6.xlsx]Backup!R2758C7</stp>
        <stp>CHAIN_STRIKE_PX_OVRD</stp>
        <stp>55340</stp>
        <stp>CHAIN_PUT_CALL_TYPE_OVRD=P</stp>
        <stp>CHAIN_PERIODICITY_OVRD=M</stp>
        <tr r="G2758" s="3"/>
      </tp>
      <tp t="e">
        <v>#N/A</v>
        <stp/>
        <stp>##V3_BDSV12</stp>
        <stp>SPX Index</stp>
        <stp>CHAIN_TICKERS</stp>
        <stp>[PUTStrategy6.xlsx]Backup!R2858C7</stp>
        <stp>CHAIN_STRIKE_PX_OVRD</stp>
        <stp>57340</stp>
        <stp>CHAIN_PUT_CALL_TYPE_OVRD=P</stp>
        <stp>CHAIN_PERIODICITY_OVRD=M</stp>
        <tr r="G2858" s="3"/>
      </tp>
      <tp t="e">
        <v>#N/A</v>
        <stp/>
        <stp>##V3_BDSV12</stp>
        <stp>SPX Index</stp>
        <stp>CHAIN_TICKERS</stp>
        <stp>[PUTStrategy6.xlsx]Backup!R2358C7</stp>
        <stp>CHAIN_STRIKE_PX_OVRD</stp>
        <stp>47340</stp>
        <stp>CHAIN_PUT_CALL_TYPE_OVRD=P</stp>
        <stp>CHAIN_PERIODICITY_OVRD=M</stp>
        <tr r="G2358" s="3"/>
      </tp>
      <tp t="e">
        <v>#N/A</v>
        <stp/>
        <stp>##V3_BDSV12</stp>
        <stp>SPX Index</stp>
        <stp>CHAIN_TICKERS</stp>
        <stp>[PUTStrategy6.xlsx]Backup!R2258C7</stp>
        <stp>CHAIN_STRIKE_PX_OVRD</stp>
        <stp>45340</stp>
        <stp>CHAIN_PUT_CALL_TYPE_OVRD=P</stp>
        <stp>CHAIN_PERIODICITY_OVRD=M</stp>
        <tr r="G2258" s="3"/>
      </tp>
      <tp t="e">
        <v>#N/A</v>
        <stp/>
        <stp>##V3_BDSV12</stp>
        <stp>SPX Index</stp>
        <stp>CHAIN_TICKERS</stp>
        <stp>[PUTStrategy6.xlsx]Backup!R2058C7</stp>
        <stp>CHAIN_STRIKE_PX_OVRD</stp>
        <stp>41340</stp>
        <stp>CHAIN_PUT_CALL_TYPE_OVRD=P</stp>
        <stp>CHAIN_PERIODICITY_OVRD=M</stp>
        <tr r="G2058" s="3"/>
      </tp>
      <tp t="e">
        <v>#N/A</v>
        <stp/>
        <stp>##V3_BDSV12</stp>
        <stp>SPX Index</stp>
        <stp>CHAIN_TICKERS</stp>
        <stp>[PUTStrategy6.xlsx]Backup!R2158C7</stp>
        <stp>CHAIN_STRIKE_PX_OVRD</stp>
        <stp>43340</stp>
        <stp>CHAIN_PUT_CALL_TYPE_OVRD=P</stp>
        <stp>CHAIN_PERIODICITY_OVRD=M</stp>
        <tr r="G2158" s="3"/>
      </tp>
      <tp t="e">
        <v>#N/A</v>
        <stp/>
        <stp>##V3_BDSV12</stp>
        <stp>SPX Index</stp>
        <stp>CHAIN_TICKERS</stp>
        <stp>[PUTStrategy6.xlsx]Backup!R2458C7</stp>
        <stp>CHAIN_STRIKE_PX_OVRD</stp>
        <stp>49340</stp>
        <stp>CHAIN_PUT_CALL_TYPE_OVRD=P</stp>
        <stp>CHAIN_PERIODICITY_OVRD=M</stp>
        <tr r="G2458" s="3"/>
      </tp>
      <tp t="e">
        <v>#N/A</v>
        <stp/>
        <stp>##V3_BDSV12</stp>
        <stp>SPX Index</stp>
        <stp>CHAIN_TICKERS</stp>
        <stp>[PUTStrategy6.xlsx]Backup!R3358C7</stp>
        <stp>CHAIN_STRIKE_PX_OVRD</stp>
        <stp>67340</stp>
        <stp>CHAIN_PUT_CALL_TYPE_OVRD=P</stp>
        <stp>CHAIN_PERIODICITY_OVRD=M</stp>
        <tr r="G3358" s="3"/>
      </tp>
      <tp t="e">
        <v>#N/A</v>
        <stp/>
        <stp>##V3_BDSV12</stp>
        <stp>SPX Index</stp>
        <stp>CHAIN_TICKERS</stp>
        <stp>[PUTStrategy6.xlsx]Backup!R3258C7</stp>
        <stp>CHAIN_STRIKE_PX_OVRD</stp>
        <stp>65340</stp>
        <stp>CHAIN_PUT_CALL_TYPE_OVRD=P</stp>
        <stp>CHAIN_PERIODICITY_OVRD=M</stp>
        <tr r="G3258" s="3"/>
      </tp>
      <tp t="e">
        <v>#N/A</v>
        <stp/>
        <stp>##V3_BDSV12</stp>
        <stp>SPX Index</stp>
        <stp>CHAIN_TICKERS</stp>
        <stp>[PUTStrategy6.xlsx]Backup!R3058C7</stp>
        <stp>CHAIN_STRIKE_PX_OVRD</stp>
        <stp>61340</stp>
        <stp>CHAIN_PUT_CALL_TYPE_OVRD=P</stp>
        <stp>CHAIN_PERIODICITY_OVRD=M</stp>
        <tr r="G3058" s="3"/>
      </tp>
      <tp t="e">
        <v>#N/A</v>
        <stp/>
        <stp>##V3_BDSV12</stp>
        <stp>SPX Index</stp>
        <stp>CHAIN_TICKERS</stp>
        <stp>[PUTStrategy6.xlsx]Backup!R3158C7</stp>
        <stp>CHAIN_STRIKE_PX_OVRD</stp>
        <stp>63340</stp>
        <stp>CHAIN_PUT_CALL_TYPE_OVRD=P</stp>
        <stp>CHAIN_PERIODICITY_OVRD=M</stp>
        <tr r="G3158" s="3"/>
      </tp>
      <tp t="e">
        <v>#N/A</v>
        <stp/>
        <stp>##V3_BDSV12</stp>
        <stp>SPX Index</stp>
        <stp>CHAIN_TICKERS</stp>
        <stp>[PUTStrategy6.xlsx]Backup!R3458C7</stp>
        <stp>CHAIN_STRIKE_PX_OVRD</stp>
        <stp>69340</stp>
        <stp>CHAIN_PUT_CALL_TYPE_OVRD=P</stp>
        <stp>CHAIN_PERIODICITY_OVRD=M</stp>
        <tr r="G3458" s="3"/>
      </tp>
      <tp t="e">
        <v>#N/A</v>
        <stp/>
        <stp>##V3_BDSV12</stp>
        <stp>SPX Index</stp>
        <stp>CHAIN_TICKERS</stp>
        <stp>[PUTStrategy6.xlsx]Backup!R3658C7</stp>
        <stp>CHAIN_STRIKE_PX_OVRD</stp>
        <stp>73340</stp>
        <stp>CHAIN_PUT_CALL_TYPE_OVRD=P</stp>
        <stp>CHAIN_PERIODICITY_OVRD=M</stp>
        <tr r="G3658" s="3"/>
      </tp>
      <tp t="e">
        <v>#N/A</v>
        <stp/>
        <stp>##V3_BDSV12</stp>
        <stp>SPX Index</stp>
        <stp>CHAIN_TICKERS</stp>
        <stp>[PUTStrategy6.xlsx]Backup!R3558C7</stp>
        <stp>CHAIN_STRIKE_PX_OVRD</stp>
        <stp>71340</stp>
        <stp>CHAIN_PUT_CALL_TYPE_OVRD=P</stp>
        <stp>CHAIN_PERIODICITY_OVRD=M</stp>
        <tr r="G3558" s="3"/>
      </tp>
      <tp t="e">
        <v>#N/A</v>
        <stp/>
        <stp>##V3_BDSV12</stp>
        <stp>SPX Index</stp>
        <stp>CHAIN_TICKERS</stp>
        <stp>[PUTStrategy6.xlsx]Backup!R3958C7</stp>
        <stp>CHAIN_STRIKE_PX_OVRD</stp>
        <stp>79340</stp>
        <stp>CHAIN_PUT_CALL_TYPE_OVRD=P</stp>
        <stp>CHAIN_PERIODICITY_OVRD=M</stp>
        <tr r="G3958" s="3"/>
      </tp>
      <tp t="e">
        <v>#N/A</v>
        <stp/>
        <stp>##V3_BDSV12</stp>
        <stp>SPX Index</stp>
        <stp>CHAIN_TICKERS</stp>
        <stp>[PUTStrategy6.xlsx]Backup!R3758C7</stp>
        <stp>CHAIN_STRIKE_PX_OVRD</stp>
        <stp>75340</stp>
        <stp>CHAIN_PUT_CALL_TYPE_OVRD=P</stp>
        <stp>CHAIN_PERIODICITY_OVRD=M</stp>
        <tr r="G3758" s="3"/>
      </tp>
      <tp t="e">
        <v>#N/A</v>
        <stp/>
        <stp>##V3_BDSV12</stp>
        <stp>SPX Index</stp>
        <stp>CHAIN_TICKERS</stp>
        <stp>[PUTStrategy6.xlsx]Backup!R3858C7</stp>
        <stp>CHAIN_STRIKE_PX_OVRD</stp>
        <stp>77340</stp>
        <stp>CHAIN_PUT_CALL_TYPE_OVRD=P</stp>
        <stp>CHAIN_PERIODICITY_OVRD=M</stp>
        <tr r="G3858" s="3"/>
      </tp>
      <tp t="e">
        <v>#N/A</v>
        <stp/>
        <stp>##V3_BDSV12</stp>
        <stp>SPX Index</stp>
        <stp>CHAIN_TICKERS</stp>
        <stp>[PUTStrategy6.xlsx]Backup!R4659C7</stp>
        <stp>CHAIN_STRIKE_PX_OVRD</stp>
        <stp>93360</stp>
        <stp>CHAIN_PUT_CALL_TYPE_OVRD=P</stp>
        <stp>CHAIN_PERIODICITY_OVRD=M</stp>
        <tr r="G4659" s="3"/>
      </tp>
      <tp t="e">
        <v>#N/A</v>
        <stp/>
        <stp>##V3_BDSV12</stp>
        <stp>SPX Index</stp>
        <stp>CHAIN_TICKERS</stp>
        <stp>[PUTStrategy6.xlsx]Backup!R4559C7</stp>
        <stp>CHAIN_STRIKE_PX_OVRD</stp>
        <stp>91360</stp>
        <stp>CHAIN_PUT_CALL_TYPE_OVRD=P</stp>
        <stp>CHAIN_PERIODICITY_OVRD=M</stp>
        <tr r="G4559" s="3"/>
      </tp>
      <tp t="e">
        <v>#N/A</v>
        <stp/>
        <stp>##V3_BDSV12</stp>
        <stp>SPX Index</stp>
        <stp>CHAIN_TICKERS</stp>
        <stp>[PUTStrategy6.xlsx]Backup!R4959C7</stp>
        <stp>CHAIN_STRIKE_PX_OVRD</stp>
        <stp>99360</stp>
        <stp>CHAIN_PUT_CALL_TYPE_OVRD=P</stp>
        <stp>CHAIN_PERIODICITY_OVRD=M</stp>
        <tr r="G4959" s="3"/>
      </tp>
      <tp t="e">
        <v>#N/A</v>
        <stp/>
        <stp>##V3_BDSV12</stp>
        <stp>SPX Index</stp>
        <stp>CHAIN_TICKERS</stp>
        <stp>[PUTStrategy6.xlsx]Backup!R4759C7</stp>
        <stp>CHAIN_STRIKE_PX_OVRD</stp>
        <stp>95360</stp>
        <stp>CHAIN_PUT_CALL_TYPE_OVRD=P</stp>
        <stp>CHAIN_PERIODICITY_OVRD=M</stp>
        <tr r="G4759" s="3"/>
      </tp>
      <tp t="e">
        <v>#N/A</v>
        <stp/>
        <stp>##V3_BDSV12</stp>
        <stp>SPX Index</stp>
        <stp>CHAIN_TICKERS</stp>
        <stp>[PUTStrategy6.xlsx]Backup!R4859C7</stp>
        <stp>CHAIN_STRIKE_PX_OVRD</stp>
        <stp>97360</stp>
        <stp>CHAIN_PUT_CALL_TYPE_OVRD=P</stp>
        <stp>CHAIN_PERIODICITY_OVRD=M</stp>
        <tr r="G4859" s="3"/>
      </tp>
      <tp t="e">
        <v>#N/A</v>
        <stp/>
        <stp>##V3_BDSV12</stp>
        <stp>SPX Index</stp>
        <stp>CHAIN_TICKERS</stp>
        <stp>[PUTStrategy6.xlsx]Backup!R4359C7</stp>
        <stp>CHAIN_STRIKE_PX_OVRD</stp>
        <stp>87360</stp>
        <stp>CHAIN_PUT_CALL_TYPE_OVRD=P</stp>
        <stp>CHAIN_PERIODICITY_OVRD=M</stp>
        <tr r="G4359" s="3"/>
      </tp>
      <tp t="e">
        <v>#N/A</v>
        <stp/>
        <stp>##V3_BDSV12</stp>
        <stp>SPX Index</stp>
        <stp>CHAIN_TICKERS</stp>
        <stp>[PUTStrategy6.xlsx]Backup!R4259C7</stp>
        <stp>CHAIN_STRIKE_PX_OVRD</stp>
        <stp>85360</stp>
        <stp>CHAIN_PUT_CALL_TYPE_OVRD=P</stp>
        <stp>CHAIN_PERIODICITY_OVRD=M</stp>
        <tr r="G4259" s="3"/>
      </tp>
      <tp t="e">
        <v>#N/A</v>
        <stp/>
        <stp>##V3_BDSV12</stp>
        <stp>SPX Index</stp>
        <stp>CHAIN_TICKERS</stp>
        <stp>[PUTStrategy6.xlsx]Backup!R4059C7</stp>
        <stp>CHAIN_STRIKE_PX_OVRD</stp>
        <stp>81360</stp>
        <stp>CHAIN_PUT_CALL_TYPE_OVRD=P</stp>
        <stp>CHAIN_PERIODICITY_OVRD=M</stp>
        <tr r="G4059" s="3"/>
      </tp>
      <tp t="e">
        <v>#N/A</v>
        <stp/>
        <stp>##V3_BDSV12</stp>
        <stp>SPX Index</stp>
        <stp>CHAIN_TICKERS</stp>
        <stp>[PUTStrategy6.xlsx]Backup!R4159C7</stp>
        <stp>CHAIN_STRIKE_PX_OVRD</stp>
        <stp>83360</stp>
        <stp>CHAIN_PUT_CALL_TYPE_OVRD=P</stp>
        <stp>CHAIN_PERIODICITY_OVRD=M</stp>
        <tr r="G4159" s="3"/>
      </tp>
      <tp t="e">
        <v>#N/A</v>
        <stp/>
        <stp>##V3_BDSV12</stp>
        <stp>SPX Index</stp>
        <stp>CHAIN_TICKERS</stp>
        <stp>[PUTStrategy6.xlsx]Backup!R4459C7</stp>
        <stp>CHAIN_STRIKE_PX_OVRD</stp>
        <stp>89360</stp>
        <stp>CHAIN_PUT_CALL_TYPE_OVRD=P</stp>
        <stp>CHAIN_PERIODICITY_OVRD=M</stp>
        <tr r="G4459" s="3"/>
      </tp>
      <tp t="e">
        <v>#N/A</v>
        <stp/>
        <stp>##V3_BDSV12</stp>
        <stp>SPX Index</stp>
        <stp>CHAIN_TICKERS</stp>
        <stp>[PUTStrategy6.xlsx]Backup!R1359C7</stp>
        <stp>CHAIN_STRIKE_PX_OVRD</stp>
        <stp>27360</stp>
        <stp>CHAIN_PUT_CALL_TYPE_OVRD=P</stp>
        <stp>CHAIN_PERIODICITY_OVRD=M</stp>
        <tr r="G1359" s="3"/>
      </tp>
      <tp t="e">
        <v>#N/A</v>
        <stp/>
        <stp>##V3_BDSV12</stp>
        <stp>SPX Index</stp>
        <stp>CHAIN_TICKERS</stp>
        <stp>[PUTStrategy6.xlsx]Backup!R1259C7</stp>
        <stp>CHAIN_STRIKE_PX_OVRD</stp>
        <stp>25360</stp>
        <stp>CHAIN_PUT_CALL_TYPE_OVRD=P</stp>
        <stp>CHAIN_PERIODICITY_OVRD=M</stp>
        <tr r="G1259" s="3"/>
      </tp>
      <tp t="e">
        <v>#N/A</v>
        <stp/>
        <stp>##V3_BDSV12</stp>
        <stp>SPX Index</stp>
        <stp>CHAIN_TICKERS</stp>
        <stp>[PUTStrategy6.xlsx]Backup!R1059C7</stp>
        <stp>CHAIN_STRIKE_PX_OVRD</stp>
        <stp>21360</stp>
        <stp>CHAIN_PUT_CALL_TYPE_OVRD=P</stp>
        <stp>CHAIN_PERIODICITY_OVRD=M</stp>
        <tr r="G1059" s="3"/>
      </tp>
      <tp t="e">
        <v>#N/A</v>
        <stp/>
        <stp>##V3_BDSV12</stp>
        <stp>SPX Index</stp>
        <stp>CHAIN_TICKERS</stp>
        <stp>[PUTStrategy6.xlsx]Backup!R1159C7</stp>
        <stp>CHAIN_STRIKE_PX_OVRD</stp>
        <stp>23360</stp>
        <stp>CHAIN_PUT_CALL_TYPE_OVRD=P</stp>
        <stp>CHAIN_PERIODICITY_OVRD=M</stp>
        <tr r="G1159" s="3"/>
      </tp>
      <tp t="e">
        <v>#N/A</v>
        <stp/>
        <stp>##V3_BDSV12</stp>
        <stp>SPX Index</stp>
        <stp>CHAIN_TICKERS</stp>
        <stp>[PUTStrategy6.xlsx]Backup!R1459C7</stp>
        <stp>CHAIN_STRIKE_PX_OVRD</stp>
        <stp>29360</stp>
        <stp>CHAIN_PUT_CALL_TYPE_OVRD=P</stp>
        <stp>CHAIN_PERIODICITY_OVRD=M</stp>
        <tr r="G1459" s="3"/>
      </tp>
      <tp t="e">
        <v>#N/A</v>
        <stp/>
        <stp>##V3_BDSV12</stp>
        <stp>SPX Index</stp>
        <stp>CHAIN_TICKERS</stp>
        <stp>[PUTStrategy6.xlsx]Backup!R1659C7</stp>
        <stp>CHAIN_STRIKE_PX_OVRD</stp>
        <stp>33360</stp>
        <stp>CHAIN_PUT_CALL_TYPE_OVRD=P</stp>
        <stp>CHAIN_PERIODICITY_OVRD=M</stp>
        <tr r="G1659" s="3"/>
      </tp>
      <tp t="e">
        <v>#N/A</v>
        <stp/>
        <stp>##V3_BDSV12</stp>
        <stp>SPX Index</stp>
        <stp>CHAIN_TICKERS</stp>
        <stp>[PUTStrategy6.xlsx]Backup!R1559C7</stp>
        <stp>CHAIN_STRIKE_PX_OVRD</stp>
        <stp>31360</stp>
        <stp>CHAIN_PUT_CALL_TYPE_OVRD=P</stp>
        <stp>CHAIN_PERIODICITY_OVRD=M</stp>
        <tr r="G1559" s="3"/>
      </tp>
      <tp t="e">
        <v>#N/A</v>
        <stp/>
        <stp>##V3_BDSV12</stp>
        <stp>SPX Index</stp>
        <stp>CHAIN_TICKERS</stp>
        <stp>[PUTStrategy6.xlsx]Backup!R1959C7</stp>
        <stp>CHAIN_STRIKE_PX_OVRD</stp>
        <stp>39360</stp>
        <stp>CHAIN_PUT_CALL_TYPE_OVRD=P</stp>
        <stp>CHAIN_PERIODICITY_OVRD=M</stp>
        <tr r="G1959" s="3"/>
      </tp>
      <tp t="e">
        <v>#N/A</v>
        <stp/>
        <stp>##V3_BDSV12</stp>
        <stp>SPX Index</stp>
        <stp>CHAIN_TICKERS</stp>
        <stp>[PUTStrategy6.xlsx]Backup!R1759C7</stp>
        <stp>CHAIN_STRIKE_PX_OVRD</stp>
        <stp>35360</stp>
        <stp>CHAIN_PUT_CALL_TYPE_OVRD=P</stp>
        <stp>CHAIN_PERIODICITY_OVRD=M</stp>
        <tr r="G1759" s="3"/>
      </tp>
      <tp t="e">
        <v>#N/A</v>
        <stp/>
        <stp>##V3_BDSV12</stp>
        <stp>SPX Index</stp>
        <stp>CHAIN_TICKERS</stp>
        <stp>[PUTStrategy6.xlsx]Backup!R1859C7</stp>
        <stp>CHAIN_STRIKE_PX_OVRD</stp>
        <stp>37360</stp>
        <stp>CHAIN_PUT_CALL_TYPE_OVRD=P</stp>
        <stp>CHAIN_PERIODICITY_OVRD=M</stp>
        <tr r="G1859" s="3"/>
      </tp>
      <tp t="e">
        <v>#N/A</v>
        <stp/>
        <stp>##V3_BDSV12</stp>
        <stp>SPX Index</stp>
        <stp>CHAIN_TICKERS</stp>
        <stp>[PUTStrategy6.xlsx]Backup!R2659C7</stp>
        <stp>CHAIN_STRIKE_PX_OVRD</stp>
        <stp>53360</stp>
        <stp>CHAIN_PUT_CALL_TYPE_OVRD=P</stp>
        <stp>CHAIN_PERIODICITY_OVRD=M</stp>
        <tr r="G2659" s="3"/>
      </tp>
      <tp t="e">
        <v>#N/A</v>
        <stp/>
        <stp>##V3_BDSV12</stp>
        <stp>SPX Index</stp>
        <stp>CHAIN_TICKERS</stp>
        <stp>[PUTStrategy6.xlsx]Backup!R2559C7</stp>
        <stp>CHAIN_STRIKE_PX_OVRD</stp>
        <stp>51360</stp>
        <stp>CHAIN_PUT_CALL_TYPE_OVRD=P</stp>
        <stp>CHAIN_PERIODICITY_OVRD=M</stp>
        <tr r="G2559" s="3"/>
      </tp>
      <tp t="e">
        <v>#N/A</v>
        <stp/>
        <stp>##V3_BDSV12</stp>
        <stp>SPX Index</stp>
        <stp>CHAIN_TICKERS</stp>
        <stp>[PUTStrategy6.xlsx]Backup!R2959C7</stp>
        <stp>CHAIN_STRIKE_PX_OVRD</stp>
        <stp>59360</stp>
        <stp>CHAIN_PUT_CALL_TYPE_OVRD=P</stp>
        <stp>CHAIN_PERIODICITY_OVRD=M</stp>
        <tr r="G2959" s="3"/>
      </tp>
      <tp t="e">
        <v>#N/A</v>
        <stp/>
        <stp>##V3_BDSV12</stp>
        <stp>SPX Index</stp>
        <stp>CHAIN_TICKERS</stp>
        <stp>[PUTStrategy6.xlsx]Backup!R2759C7</stp>
        <stp>CHAIN_STRIKE_PX_OVRD</stp>
        <stp>55360</stp>
        <stp>CHAIN_PUT_CALL_TYPE_OVRD=P</stp>
        <stp>CHAIN_PERIODICITY_OVRD=M</stp>
        <tr r="G2759" s="3"/>
      </tp>
      <tp t="e">
        <v>#N/A</v>
        <stp/>
        <stp>##V3_BDSV12</stp>
        <stp>SPX Index</stp>
        <stp>CHAIN_TICKERS</stp>
        <stp>[PUTStrategy6.xlsx]Backup!R2859C7</stp>
        <stp>CHAIN_STRIKE_PX_OVRD</stp>
        <stp>57360</stp>
        <stp>CHAIN_PUT_CALL_TYPE_OVRD=P</stp>
        <stp>CHAIN_PERIODICITY_OVRD=M</stp>
        <tr r="G2859" s="3"/>
      </tp>
      <tp t="e">
        <v>#N/A</v>
        <stp/>
        <stp>##V3_BDSV12</stp>
        <stp>SPX Index</stp>
        <stp>CHAIN_TICKERS</stp>
        <stp>[PUTStrategy6.xlsx]Backup!R2359C7</stp>
        <stp>CHAIN_STRIKE_PX_OVRD</stp>
        <stp>47360</stp>
        <stp>CHAIN_PUT_CALL_TYPE_OVRD=P</stp>
        <stp>CHAIN_PERIODICITY_OVRD=M</stp>
        <tr r="G2359" s="3"/>
      </tp>
      <tp t="e">
        <v>#N/A</v>
        <stp/>
        <stp>##V3_BDSV12</stp>
        <stp>SPX Index</stp>
        <stp>CHAIN_TICKERS</stp>
        <stp>[PUTStrategy6.xlsx]Backup!R2259C7</stp>
        <stp>CHAIN_STRIKE_PX_OVRD</stp>
        <stp>45360</stp>
        <stp>CHAIN_PUT_CALL_TYPE_OVRD=P</stp>
        <stp>CHAIN_PERIODICITY_OVRD=M</stp>
        <tr r="G2259" s="3"/>
      </tp>
      <tp t="e">
        <v>#N/A</v>
        <stp/>
        <stp>##V3_BDSV12</stp>
        <stp>SPX Index</stp>
        <stp>CHAIN_TICKERS</stp>
        <stp>[PUTStrategy6.xlsx]Backup!R2059C7</stp>
        <stp>CHAIN_STRIKE_PX_OVRD</stp>
        <stp>41360</stp>
        <stp>CHAIN_PUT_CALL_TYPE_OVRD=P</stp>
        <stp>CHAIN_PERIODICITY_OVRD=M</stp>
        <tr r="G2059" s="3"/>
      </tp>
      <tp t="e">
        <v>#N/A</v>
        <stp/>
        <stp>##V3_BDSV12</stp>
        <stp>SPX Index</stp>
        <stp>CHAIN_TICKERS</stp>
        <stp>[PUTStrategy6.xlsx]Backup!R2159C7</stp>
        <stp>CHAIN_STRIKE_PX_OVRD</stp>
        <stp>43360</stp>
        <stp>CHAIN_PUT_CALL_TYPE_OVRD=P</stp>
        <stp>CHAIN_PERIODICITY_OVRD=M</stp>
        <tr r="G2159" s="3"/>
      </tp>
      <tp t="e">
        <v>#N/A</v>
        <stp/>
        <stp>##V3_BDSV12</stp>
        <stp>SPX Index</stp>
        <stp>CHAIN_TICKERS</stp>
        <stp>[PUTStrategy6.xlsx]Backup!R2459C7</stp>
        <stp>CHAIN_STRIKE_PX_OVRD</stp>
        <stp>49360</stp>
        <stp>CHAIN_PUT_CALL_TYPE_OVRD=P</stp>
        <stp>CHAIN_PERIODICITY_OVRD=M</stp>
        <tr r="G2459" s="3"/>
      </tp>
      <tp t="e">
        <v>#N/A</v>
        <stp/>
        <stp>##V3_BDSV12</stp>
        <stp>SPX Index</stp>
        <stp>CHAIN_TICKERS</stp>
        <stp>[PUTStrategy6.xlsx]Backup!R3359C7</stp>
        <stp>CHAIN_STRIKE_PX_OVRD</stp>
        <stp>67360</stp>
        <stp>CHAIN_PUT_CALL_TYPE_OVRD=P</stp>
        <stp>CHAIN_PERIODICITY_OVRD=M</stp>
        <tr r="G3359" s="3"/>
      </tp>
      <tp t="e">
        <v>#N/A</v>
        <stp/>
        <stp>##V3_BDSV12</stp>
        <stp>SPX Index</stp>
        <stp>CHAIN_TICKERS</stp>
        <stp>[PUTStrategy6.xlsx]Backup!R3259C7</stp>
        <stp>CHAIN_STRIKE_PX_OVRD</stp>
        <stp>65360</stp>
        <stp>CHAIN_PUT_CALL_TYPE_OVRD=P</stp>
        <stp>CHAIN_PERIODICITY_OVRD=M</stp>
        <tr r="G3259" s="3"/>
      </tp>
      <tp t="e">
        <v>#N/A</v>
        <stp/>
        <stp>##V3_BDSV12</stp>
        <stp>SPX Index</stp>
        <stp>CHAIN_TICKERS</stp>
        <stp>[PUTStrategy6.xlsx]Backup!R3059C7</stp>
        <stp>CHAIN_STRIKE_PX_OVRD</stp>
        <stp>61360</stp>
        <stp>CHAIN_PUT_CALL_TYPE_OVRD=P</stp>
        <stp>CHAIN_PERIODICITY_OVRD=M</stp>
        <tr r="G3059" s="3"/>
      </tp>
      <tp t="e">
        <v>#N/A</v>
        <stp/>
        <stp>##V3_BDSV12</stp>
        <stp>SPX Index</stp>
        <stp>CHAIN_TICKERS</stp>
        <stp>[PUTStrategy6.xlsx]Backup!R3159C7</stp>
        <stp>CHAIN_STRIKE_PX_OVRD</stp>
        <stp>63360</stp>
        <stp>CHAIN_PUT_CALL_TYPE_OVRD=P</stp>
        <stp>CHAIN_PERIODICITY_OVRD=M</stp>
        <tr r="G3159" s="3"/>
      </tp>
      <tp t="e">
        <v>#N/A</v>
        <stp/>
        <stp>##V3_BDSV12</stp>
        <stp>SPX Index</stp>
        <stp>CHAIN_TICKERS</stp>
        <stp>[PUTStrategy6.xlsx]Backup!R3459C7</stp>
        <stp>CHAIN_STRIKE_PX_OVRD</stp>
        <stp>69360</stp>
        <stp>CHAIN_PUT_CALL_TYPE_OVRD=P</stp>
        <stp>CHAIN_PERIODICITY_OVRD=M</stp>
        <tr r="G3459" s="3"/>
      </tp>
      <tp t="e">
        <v>#N/A</v>
        <stp/>
        <stp>##V3_BDSV12</stp>
        <stp>SPX Index</stp>
        <stp>CHAIN_TICKERS</stp>
        <stp>[PUTStrategy6.xlsx]Backup!R3659C7</stp>
        <stp>CHAIN_STRIKE_PX_OVRD</stp>
        <stp>73360</stp>
        <stp>CHAIN_PUT_CALL_TYPE_OVRD=P</stp>
        <stp>CHAIN_PERIODICITY_OVRD=M</stp>
        <tr r="G3659" s="3"/>
      </tp>
      <tp t="e">
        <v>#N/A</v>
        <stp/>
        <stp>##V3_BDSV12</stp>
        <stp>SPX Index</stp>
        <stp>CHAIN_TICKERS</stp>
        <stp>[PUTStrategy6.xlsx]Backup!R3559C7</stp>
        <stp>CHAIN_STRIKE_PX_OVRD</stp>
        <stp>71360</stp>
        <stp>CHAIN_PUT_CALL_TYPE_OVRD=P</stp>
        <stp>CHAIN_PERIODICITY_OVRD=M</stp>
        <tr r="G3559" s="3"/>
      </tp>
      <tp t="e">
        <v>#N/A</v>
        <stp/>
        <stp>##V3_BDSV12</stp>
        <stp>SPX Index</stp>
        <stp>CHAIN_TICKERS</stp>
        <stp>[PUTStrategy6.xlsx]Backup!R3959C7</stp>
        <stp>CHAIN_STRIKE_PX_OVRD</stp>
        <stp>79360</stp>
        <stp>CHAIN_PUT_CALL_TYPE_OVRD=P</stp>
        <stp>CHAIN_PERIODICITY_OVRD=M</stp>
        <tr r="G3959" s="3"/>
      </tp>
      <tp t="e">
        <v>#N/A</v>
        <stp/>
        <stp>##V3_BDSV12</stp>
        <stp>SPX Index</stp>
        <stp>CHAIN_TICKERS</stp>
        <stp>[PUTStrategy6.xlsx]Backup!R3759C7</stp>
        <stp>CHAIN_STRIKE_PX_OVRD</stp>
        <stp>75360</stp>
        <stp>CHAIN_PUT_CALL_TYPE_OVRD=P</stp>
        <stp>CHAIN_PERIODICITY_OVRD=M</stp>
        <tr r="G3759" s="3"/>
      </tp>
      <tp t="e">
        <v>#N/A</v>
        <stp/>
        <stp>##V3_BDSV12</stp>
        <stp>SPX Index</stp>
        <stp>CHAIN_TICKERS</stp>
        <stp>[PUTStrategy6.xlsx]Backup!R3859C7</stp>
        <stp>CHAIN_STRIKE_PX_OVRD</stp>
        <stp>77360</stp>
        <stp>CHAIN_PUT_CALL_TYPE_OVRD=P</stp>
        <stp>CHAIN_PERIODICITY_OVRD=M</stp>
        <tr r="G3859" s="3"/>
      </tp>
      <tp t="e">
        <v>#N/A</v>
        <stp/>
        <stp>##V3_BDSV12</stp>
        <stp>SPX Index</stp>
        <stp>CHAIN_TICKERS</stp>
        <stp>[PUTStrategy6.xlsx]Backup!R5435C7</stp>
        <stp>CHAIN_STRIKE_PX_OVRD</stp>
        <stp>108880</stp>
        <stp>CHAIN_PUT_CALL_TYPE_OVRD=P</stp>
        <stp>CHAIN_PERIODICITY_OVRD=M</stp>
        <tr r="G5435" s="3"/>
      </tp>
      <tp t="e">
        <v>#N/A</v>
        <stp/>
        <stp>##V3_BDSV12</stp>
        <stp>SPX Index</stp>
        <stp>CHAIN_TICKERS</stp>
        <stp>[PUTStrategy6.xlsx]Backup!R5585C7</stp>
        <stp>CHAIN_STRIKE_PX_OVRD</stp>
        <stp>111880</stp>
        <stp>CHAIN_PUT_CALL_TYPE_OVRD=P</stp>
        <stp>CHAIN_PERIODICITY_OVRD=M</stp>
        <tr r="G5585" s="3"/>
      </tp>
      <tp t="e">
        <v>#N/A</v>
        <stp/>
        <stp>##V3_BDSV12</stp>
        <stp>SPX Index</stp>
        <stp>CHAIN_TICKERS</stp>
        <stp>[PUTStrategy6.xlsx]Backup!R5535C7</stp>
        <stp>CHAIN_STRIKE_PX_OVRD</stp>
        <stp>110880</stp>
        <stp>CHAIN_PUT_CALL_TYPE_OVRD=P</stp>
        <stp>CHAIN_PERIODICITY_OVRD=M</stp>
        <tr r="G5535" s="3"/>
      </tp>
      <tp t="e">
        <v>#N/A</v>
        <stp/>
        <stp>##V3_BDSV12</stp>
        <stp>SPX Index</stp>
        <stp>CHAIN_TICKERS</stp>
        <stp>[PUTStrategy6.xlsx]Backup!R5485C7</stp>
        <stp>CHAIN_STRIKE_PX_OVRD</stp>
        <stp>109880</stp>
        <stp>CHAIN_PUT_CALL_TYPE_OVRD=P</stp>
        <stp>CHAIN_PERIODICITY_OVRD=M</stp>
        <tr r="G5485" s="3"/>
      </tp>
      <tp t="e">
        <v>#N/A</v>
        <stp/>
        <stp>##V3_BDSV12</stp>
        <stp>SPX Index</stp>
        <stp>CHAIN_TICKERS</stp>
        <stp>[PUTStrategy6.xlsx]Backup!R5685C7</stp>
        <stp>CHAIN_STRIKE_PX_OVRD</stp>
        <stp>113880</stp>
        <stp>CHAIN_PUT_CALL_TYPE_OVRD=P</stp>
        <stp>CHAIN_PERIODICITY_OVRD=M</stp>
        <tr r="G5685" s="3"/>
      </tp>
      <tp t="e">
        <v>#N/A</v>
        <stp/>
        <stp>##V3_BDSV12</stp>
        <stp>SPX Index</stp>
        <stp>CHAIN_TICKERS</stp>
        <stp>[PUTStrategy6.xlsx]Backup!R5635C7</stp>
        <stp>CHAIN_STRIKE_PX_OVRD</stp>
        <stp>112880</stp>
        <stp>CHAIN_PUT_CALL_TYPE_OVRD=P</stp>
        <stp>CHAIN_PERIODICITY_OVRD=M</stp>
        <tr r="G5635" s="3"/>
      </tp>
      <tp t="e">
        <v>#N/A</v>
        <stp/>
        <stp>##V3_BDSV12</stp>
        <stp>SPX Index</stp>
        <stp>CHAIN_TICKERS</stp>
        <stp>[PUTStrategy6.xlsx]Backup!R5785C7</stp>
        <stp>CHAIN_STRIKE_PX_OVRD</stp>
        <stp>115880</stp>
        <stp>CHAIN_PUT_CALL_TYPE_OVRD=P</stp>
        <stp>CHAIN_PERIODICITY_OVRD=M</stp>
        <tr r="G5785" s="3"/>
      </tp>
      <tp t="e">
        <v>#N/A</v>
        <stp/>
        <stp>##V3_BDSV12</stp>
        <stp>SPX Index</stp>
        <stp>CHAIN_TICKERS</stp>
        <stp>[PUTStrategy6.xlsx]Backup!R5735C7</stp>
        <stp>CHAIN_STRIKE_PX_OVRD</stp>
        <stp>114880</stp>
        <stp>CHAIN_PUT_CALL_TYPE_OVRD=P</stp>
        <stp>CHAIN_PERIODICITY_OVRD=M</stp>
        <tr r="G5735" s="3"/>
      </tp>
      <tp t="e">
        <v>#N/A</v>
        <stp/>
        <stp>##V3_BDSV12</stp>
        <stp>SPX Index</stp>
        <stp>CHAIN_TICKERS</stp>
        <stp>[PUTStrategy6.xlsx]Backup!R5185C7</stp>
        <stp>CHAIN_STRIKE_PX_OVRD</stp>
        <stp>103880</stp>
        <stp>CHAIN_PUT_CALL_TYPE_OVRD=P</stp>
        <stp>CHAIN_PERIODICITY_OVRD=M</stp>
        <tr r="G5185" s="3"/>
      </tp>
      <tp t="e">
        <v>#N/A</v>
        <stp/>
        <stp>##V3_BDSV12</stp>
        <stp>SPX Index</stp>
        <stp>CHAIN_TICKERS</stp>
        <stp>[PUTStrategy6.xlsx]Backup!R5135C7</stp>
        <stp>CHAIN_STRIKE_PX_OVRD</stp>
        <stp>102880</stp>
        <stp>CHAIN_PUT_CALL_TYPE_OVRD=P</stp>
        <stp>CHAIN_PERIODICITY_OVRD=M</stp>
        <tr r="G5135" s="3"/>
      </tp>
      <tp t="e">
        <v>#N/A</v>
        <stp/>
        <stp>##V3_BDSV12</stp>
        <stp>SPX Index</stp>
        <stp>CHAIN_TICKERS</stp>
        <stp>[PUTStrategy6.xlsx]Backup!R5085C7</stp>
        <stp>CHAIN_STRIKE_PX_OVRD</stp>
        <stp>101880</stp>
        <stp>CHAIN_PUT_CALL_TYPE_OVRD=P</stp>
        <stp>CHAIN_PERIODICITY_OVRD=M</stp>
        <tr r="G5085" s="3"/>
      </tp>
      <tp t="e">
        <v>#N/A</v>
        <stp/>
        <stp>##V3_BDSV12</stp>
        <stp>SPX Index</stp>
        <stp>CHAIN_TICKERS</stp>
        <stp>[PUTStrategy6.xlsx]Backup!R5035C7</stp>
        <stp>CHAIN_STRIKE_PX_OVRD</stp>
        <stp>100880</stp>
        <stp>CHAIN_PUT_CALL_TYPE_OVRD=P</stp>
        <stp>CHAIN_PERIODICITY_OVRD=M</stp>
        <tr r="G5035" s="3"/>
      </tp>
      <tp t="e">
        <v>#N/A</v>
        <stp/>
        <stp>##V3_BDSV12</stp>
        <stp>SPX Index</stp>
        <stp>CHAIN_TICKERS</stp>
        <stp>[PUTStrategy6.xlsx]Backup!R5385C7</stp>
        <stp>CHAIN_STRIKE_PX_OVRD</stp>
        <stp>107880</stp>
        <stp>CHAIN_PUT_CALL_TYPE_OVRD=P</stp>
        <stp>CHAIN_PERIODICITY_OVRD=M</stp>
        <tr r="G5385" s="3"/>
      </tp>
      <tp t="e">
        <v>#N/A</v>
        <stp/>
        <stp>##V3_BDSV12</stp>
        <stp>SPX Index</stp>
        <stp>CHAIN_TICKERS</stp>
        <stp>[PUTStrategy6.xlsx]Backup!R5335C7</stp>
        <stp>CHAIN_STRIKE_PX_OVRD</stp>
        <stp>106880</stp>
        <stp>CHAIN_PUT_CALL_TYPE_OVRD=P</stp>
        <stp>CHAIN_PERIODICITY_OVRD=M</stp>
        <tr r="G5335" s="3"/>
      </tp>
      <tp t="e">
        <v>#N/A</v>
        <stp/>
        <stp>##V3_BDSV12</stp>
        <stp>SPX Index</stp>
        <stp>CHAIN_TICKERS</stp>
        <stp>[PUTStrategy6.xlsx]Backup!R5285C7</stp>
        <stp>CHAIN_STRIKE_PX_OVRD</stp>
        <stp>105880</stp>
        <stp>CHAIN_PUT_CALL_TYPE_OVRD=P</stp>
        <stp>CHAIN_PERIODICITY_OVRD=M</stp>
        <tr r="G5285" s="3"/>
      </tp>
      <tp t="e">
        <v>#N/A</v>
        <stp/>
        <stp>##V3_BDSV12</stp>
        <stp>SPX Index</stp>
        <stp>CHAIN_TICKERS</stp>
        <stp>[PUTStrategy6.xlsx]Backup!R5235C7</stp>
        <stp>CHAIN_STRIKE_PX_OVRD</stp>
        <stp>104880</stp>
        <stp>CHAIN_PUT_CALL_TYPE_OVRD=P</stp>
        <stp>CHAIN_PERIODICITY_OVRD=M</stp>
        <tr r="G5235" s="3"/>
      </tp>
      <tp t="e">
        <v>#N/A</v>
        <stp/>
        <stp>##V3_BDSV12</stp>
        <stp>SPX Index</stp>
        <stp>CHAIN_TICKERS</stp>
        <stp>[PUTStrategy6.xlsx]Backup!R5885C7</stp>
        <stp>CHAIN_STRIKE_PX_OVRD</stp>
        <stp>117880</stp>
        <stp>CHAIN_PUT_CALL_TYPE_OVRD=P</stp>
        <stp>CHAIN_PERIODICITY_OVRD=M</stp>
        <tr r="G5885" s="3"/>
      </tp>
      <tp t="e">
        <v>#N/A</v>
        <stp/>
        <stp>##V3_BDSV12</stp>
        <stp>SPX Index</stp>
        <stp>CHAIN_TICKERS</stp>
        <stp>[PUTStrategy6.xlsx]Backup!R5835C7</stp>
        <stp>CHAIN_STRIKE_PX_OVRD</stp>
        <stp>116880</stp>
        <stp>CHAIN_PUT_CALL_TYPE_OVRD=P</stp>
        <stp>CHAIN_PERIODICITY_OVRD=M</stp>
        <tr r="G5835" s="3"/>
      </tp>
      <tp t="e">
        <v>#N/A</v>
        <stp/>
        <stp>##V3_BDSV12</stp>
        <stp>SPX Index</stp>
        <stp>CHAIN_TICKERS</stp>
        <stp>[PUTStrategy6.xlsx]Backup!R5935C7</stp>
        <stp>CHAIN_STRIKE_PX_OVRD</stp>
        <stp>118880</stp>
        <stp>CHAIN_PUT_CALL_TYPE_OVRD=P</stp>
        <stp>CHAIN_PERIODICITY_OVRD=M</stp>
        <tr r="G5935" s="3"/>
      </tp>
      <tp t="e">
        <v>#N/A</v>
        <stp/>
        <stp>##V3_BDSV12</stp>
        <stp>SPX Index</stp>
        <stp>CHAIN_TICKERS</stp>
        <stp>[PUTStrategy6.xlsx]Backup!R5985C7</stp>
        <stp>CHAIN_STRIKE_PX_OVRD</stp>
        <stp>119880</stp>
        <stp>CHAIN_PUT_CALL_TYPE_OVRD=P</stp>
        <stp>CHAIN_PERIODICITY_OVRD=M</stp>
        <tr r="G5985" s="3"/>
      </tp>
      <tp t="e">
        <v>#N/A</v>
        <stp/>
        <stp>##V3_BDSV12</stp>
        <stp>SPX Index</stp>
        <stp>CHAIN_TICKERS</stp>
        <stp>[PUTStrategy6.xlsx]Backup!R6685C7</stp>
        <stp>CHAIN_STRIKE_PX_OVRD</stp>
        <stp>133880</stp>
        <stp>CHAIN_PUT_CALL_TYPE_OVRD=P</stp>
        <stp>CHAIN_PERIODICITY_OVRD=M</stp>
        <tr r="G6685" s="3"/>
      </tp>
      <tp t="e">
        <v>#N/A</v>
        <stp/>
        <stp>##V3_BDSV12</stp>
        <stp>SPX Index</stp>
        <stp>CHAIN_TICKERS</stp>
        <stp>[PUTStrategy6.xlsx]Backup!R6635C7</stp>
        <stp>CHAIN_STRIKE_PX_OVRD</stp>
        <stp>132880</stp>
        <stp>CHAIN_PUT_CALL_TYPE_OVRD=P</stp>
        <stp>CHAIN_PERIODICITY_OVRD=M</stp>
        <tr r="G6635" s="3"/>
      </tp>
      <tp t="e">
        <v>#N/A</v>
        <stp/>
        <stp>##V3_BDSV12</stp>
        <stp>SPX Index</stp>
        <stp>CHAIN_TICKERS</stp>
        <stp>[PUTStrategy6.xlsx]Backup!R6785C7</stp>
        <stp>CHAIN_STRIKE_PX_OVRD</stp>
        <stp>135880</stp>
        <stp>CHAIN_PUT_CALL_TYPE_OVRD=P</stp>
        <stp>CHAIN_PERIODICITY_OVRD=M</stp>
        <tr r="G6785" s="3"/>
      </tp>
      <tp t="e">
        <v>#N/A</v>
        <stp/>
        <stp>##V3_BDSV12</stp>
        <stp>SPX Index</stp>
        <stp>CHAIN_TICKERS</stp>
        <stp>[PUTStrategy6.xlsx]Backup!R6735C7</stp>
        <stp>CHAIN_STRIKE_PX_OVRD</stp>
        <stp>134880</stp>
        <stp>CHAIN_PUT_CALL_TYPE_OVRD=P</stp>
        <stp>CHAIN_PERIODICITY_OVRD=M</stp>
        <tr r="G6735" s="3"/>
      </tp>
      <tp t="e">
        <v>#N/A</v>
        <stp/>
        <stp>##V3_BDSV12</stp>
        <stp>SPX Index</stp>
        <stp>CHAIN_TICKERS</stp>
        <stp>[PUTStrategy6.xlsx]Backup!R6435C7</stp>
        <stp>CHAIN_STRIKE_PX_OVRD</stp>
        <stp>128880</stp>
        <stp>CHAIN_PUT_CALL_TYPE_OVRD=P</stp>
        <stp>CHAIN_PERIODICITY_OVRD=M</stp>
        <tr r="G6435" s="3"/>
      </tp>
      <tp t="e">
        <v>#N/A</v>
        <stp/>
        <stp>##V3_BDSV12</stp>
        <stp>SPX Index</stp>
        <stp>CHAIN_TICKERS</stp>
        <stp>[PUTStrategy6.xlsx]Backup!R6585C7</stp>
        <stp>CHAIN_STRIKE_PX_OVRD</stp>
        <stp>131880</stp>
        <stp>CHAIN_PUT_CALL_TYPE_OVRD=P</stp>
        <stp>CHAIN_PERIODICITY_OVRD=M</stp>
        <tr r="G6585" s="3"/>
      </tp>
      <tp t="e">
        <v>#N/A</v>
        <stp/>
        <stp>##V3_BDSV12</stp>
        <stp>SPX Index</stp>
        <stp>CHAIN_TICKERS</stp>
        <stp>[PUTStrategy6.xlsx]Backup!R6535C7</stp>
        <stp>CHAIN_STRIKE_PX_OVRD</stp>
        <stp>130880</stp>
        <stp>CHAIN_PUT_CALL_TYPE_OVRD=P</stp>
        <stp>CHAIN_PERIODICITY_OVRD=M</stp>
        <tr r="G6535" s="3"/>
      </tp>
      <tp t="e">
        <v>#N/A</v>
        <stp/>
        <stp>##V3_BDSV12</stp>
        <stp>SPX Index</stp>
        <stp>CHAIN_TICKERS</stp>
        <stp>[PUTStrategy6.xlsx]Backup!R6485C7</stp>
        <stp>CHAIN_STRIKE_PX_OVRD</stp>
        <stp>129880</stp>
        <stp>CHAIN_PUT_CALL_TYPE_OVRD=P</stp>
        <stp>CHAIN_PERIODICITY_OVRD=M</stp>
        <tr r="G6485" s="3"/>
      </tp>
      <tp t="e">
        <v>#N/A</v>
        <stp/>
        <stp>##V3_BDSV12</stp>
        <stp>SPX Index</stp>
        <stp>CHAIN_TICKERS</stp>
        <stp>[PUTStrategy6.xlsx]Backup!R6385C7</stp>
        <stp>CHAIN_STRIKE_PX_OVRD</stp>
        <stp>127880</stp>
        <stp>CHAIN_PUT_CALL_TYPE_OVRD=P</stp>
        <stp>CHAIN_PERIODICITY_OVRD=M</stp>
        <tr r="G6385" s="3"/>
      </tp>
      <tp t="e">
        <v>#N/A</v>
        <stp/>
        <stp>##V3_BDSV12</stp>
        <stp>SPX Index</stp>
        <stp>CHAIN_TICKERS</stp>
        <stp>[PUTStrategy6.xlsx]Backup!R6335C7</stp>
        <stp>CHAIN_STRIKE_PX_OVRD</stp>
        <stp>126880</stp>
        <stp>CHAIN_PUT_CALL_TYPE_OVRD=P</stp>
        <stp>CHAIN_PERIODICITY_OVRD=M</stp>
        <tr r="G6335" s="3"/>
      </tp>
      <tp t="e">
        <v>#N/A</v>
        <stp/>
        <stp>##V3_BDSV12</stp>
        <stp>SPX Index</stp>
        <stp>CHAIN_TICKERS</stp>
        <stp>[PUTStrategy6.xlsx]Backup!R6285C7</stp>
        <stp>CHAIN_STRIKE_PX_OVRD</stp>
        <stp>125880</stp>
        <stp>CHAIN_PUT_CALL_TYPE_OVRD=P</stp>
        <stp>CHAIN_PERIODICITY_OVRD=M</stp>
        <tr r="G6285" s="3"/>
      </tp>
      <tp t="e">
        <v>#N/A</v>
        <stp/>
        <stp>##V3_BDSV12</stp>
        <stp>SPX Index</stp>
        <stp>CHAIN_TICKERS</stp>
        <stp>[PUTStrategy6.xlsx]Backup!R6235C7</stp>
        <stp>CHAIN_STRIKE_PX_OVRD</stp>
        <stp>124880</stp>
        <stp>CHAIN_PUT_CALL_TYPE_OVRD=P</stp>
        <stp>CHAIN_PERIODICITY_OVRD=M</stp>
        <tr r="G6235" s="3"/>
      </tp>
      <tp t="e">
        <v>#N/A</v>
        <stp/>
        <stp>##V3_BDSV12</stp>
        <stp>SPX Index</stp>
        <stp>CHAIN_TICKERS</stp>
        <stp>[PUTStrategy6.xlsx]Backup!R6185C7</stp>
        <stp>CHAIN_STRIKE_PX_OVRD</stp>
        <stp>123880</stp>
        <stp>CHAIN_PUT_CALL_TYPE_OVRD=P</stp>
        <stp>CHAIN_PERIODICITY_OVRD=M</stp>
        <tr r="G6185" s="3"/>
      </tp>
      <tp t="e">
        <v>#N/A</v>
        <stp/>
        <stp>##V3_BDSV12</stp>
        <stp>SPX Index</stp>
        <stp>CHAIN_TICKERS</stp>
        <stp>[PUTStrategy6.xlsx]Backup!R6135C7</stp>
        <stp>CHAIN_STRIKE_PX_OVRD</stp>
        <stp>122880</stp>
        <stp>CHAIN_PUT_CALL_TYPE_OVRD=P</stp>
        <stp>CHAIN_PERIODICITY_OVRD=M</stp>
        <tr r="G6135" s="3"/>
      </tp>
      <tp t="e">
        <v>#N/A</v>
        <stp/>
        <stp>##V3_BDSV12</stp>
        <stp>SPX Index</stp>
        <stp>CHAIN_TICKERS</stp>
        <stp>[PUTStrategy6.xlsx]Backup!R6085C7</stp>
        <stp>CHAIN_STRIKE_PX_OVRD</stp>
        <stp>121880</stp>
        <stp>CHAIN_PUT_CALL_TYPE_OVRD=P</stp>
        <stp>CHAIN_PERIODICITY_OVRD=M</stp>
        <tr r="G6085" s="3"/>
      </tp>
      <tp t="e">
        <v>#N/A</v>
        <stp/>
        <stp>##V3_BDSV12</stp>
        <stp>SPX Index</stp>
        <stp>CHAIN_TICKERS</stp>
        <stp>[PUTStrategy6.xlsx]Backup!R6035C7</stp>
        <stp>CHAIN_STRIKE_PX_OVRD</stp>
        <stp>120880</stp>
        <stp>CHAIN_PUT_CALL_TYPE_OVRD=P</stp>
        <stp>CHAIN_PERIODICITY_OVRD=M</stp>
        <tr r="G6035" s="3"/>
      </tp>
      <tp t="e">
        <v>#N/A</v>
        <stp/>
        <stp>##V3_BDSV12</stp>
        <stp>SPX Index</stp>
        <stp>CHAIN_TICKERS</stp>
        <stp>[PUTStrategy6.xlsx]Backup!R6885C7</stp>
        <stp>CHAIN_STRIKE_PX_OVRD</stp>
        <stp>137880</stp>
        <stp>CHAIN_PUT_CALL_TYPE_OVRD=P</stp>
        <stp>CHAIN_PERIODICITY_OVRD=M</stp>
        <tr r="G6885" s="3"/>
      </tp>
      <tp t="e">
        <v>#N/A</v>
        <stp/>
        <stp>##V3_BDSV12</stp>
        <stp>SPX Index</stp>
        <stp>CHAIN_TICKERS</stp>
        <stp>[PUTStrategy6.xlsx]Backup!R6835C7</stp>
        <stp>CHAIN_STRIKE_PX_OVRD</stp>
        <stp>136880</stp>
        <stp>CHAIN_PUT_CALL_TYPE_OVRD=P</stp>
        <stp>CHAIN_PERIODICITY_OVRD=M</stp>
        <tr r="G6835" s="3"/>
      </tp>
      <tp t="e">
        <v>#N/A</v>
        <stp/>
        <stp>##V3_BDSV12</stp>
        <stp>SPX Index</stp>
        <stp>CHAIN_TICKERS</stp>
        <stp>[PUTStrategy6.xlsx]Backup!R6935C7</stp>
        <stp>CHAIN_STRIKE_PX_OVRD</stp>
        <stp>138880</stp>
        <stp>CHAIN_PUT_CALL_TYPE_OVRD=P</stp>
        <stp>CHAIN_PERIODICITY_OVRD=M</stp>
        <tr r="G6935" s="3"/>
      </tp>
      <tp t="e">
        <v>#N/A</v>
        <stp/>
        <stp>##V3_BDSV12</stp>
        <stp>SPX Index</stp>
        <stp>CHAIN_TICKERS</stp>
        <stp>[PUTStrategy6.xlsx]Backup!R6985C7</stp>
        <stp>CHAIN_STRIKE_PX_OVRD</stp>
        <stp>139880</stp>
        <stp>CHAIN_PUT_CALL_TYPE_OVRD=P</stp>
        <stp>CHAIN_PERIODICITY_OVRD=M</stp>
        <tr r="G6985" s="3"/>
      </tp>
      <tp t="e">
        <v>#N/A</v>
        <stp/>
        <stp>##V3_BDSV12</stp>
        <stp>SPX Index</stp>
        <stp>CHAIN_TICKERS</stp>
        <stp>[PUTStrategy6.xlsx]Backup!R7185C7</stp>
        <stp>CHAIN_STRIKE_PX_OVRD</stp>
        <stp>143880</stp>
        <stp>CHAIN_PUT_CALL_TYPE_OVRD=P</stp>
        <stp>CHAIN_PERIODICITY_OVRD=M</stp>
        <tr r="G7185" s="3"/>
      </tp>
      <tp t="e">
        <v>#N/A</v>
        <stp/>
        <stp>##V3_BDSV12</stp>
        <stp>SPX Index</stp>
        <stp>CHAIN_TICKERS</stp>
        <stp>[PUTStrategy6.xlsx]Backup!R7135C7</stp>
        <stp>CHAIN_STRIKE_PX_OVRD</stp>
        <stp>142880</stp>
        <stp>CHAIN_PUT_CALL_TYPE_OVRD=P</stp>
        <stp>CHAIN_PERIODICITY_OVRD=M</stp>
        <tr r="G7135" s="3"/>
      </tp>
      <tp t="e">
        <v>#N/A</v>
        <stp/>
        <stp>##V3_BDSV12</stp>
        <stp>SPX Index</stp>
        <stp>CHAIN_TICKERS</stp>
        <stp>[PUTStrategy6.xlsx]Backup!R7085C7</stp>
        <stp>CHAIN_STRIKE_PX_OVRD</stp>
        <stp>141880</stp>
        <stp>CHAIN_PUT_CALL_TYPE_OVRD=P</stp>
        <stp>CHAIN_PERIODICITY_OVRD=M</stp>
        <tr r="G7085" s="3"/>
      </tp>
      <tp t="e">
        <v>#N/A</v>
        <stp/>
        <stp>##V3_BDSV12</stp>
        <stp>SPX Index</stp>
        <stp>CHAIN_TICKERS</stp>
        <stp>[PUTStrategy6.xlsx]Backup!R7035C7</stp>
        <stp>CHAIN_STRIKE_PX_OVRD</stp>
        <stp>140880</stp>
        <stp>CHAIN_PUT_CALL_TYPE_OVRD=P</stp>
        <stp>CHAIN_PERIODICITY_OVRD=M</stp>
        <tr r="G7035" s="3"/>
      </tp>
      <tp t="e">
        <v>#N/A</v>
        <stp/>
        <stp>##V3_BDSV12</stp>
        <stp>SPX Index</stp>
        <stp>CHAIN_TICKERS</stp>
        <stp>[PUTStrategy6.xlsx]Backup!R7385C7</stp>
        <stp>CHAIN_STRIKE_PX_OVRD</stp>
        <stp>147880</stp>
        <stp>CHAIN_PUT_CALL_TYPE_OVRD=P</stp>
        <stp>CHAIN_PERIODICITY_OVRD=M</stp>
        <tr r="G7385" s="3"/>
      </tp>
      <tp t="e">
        <v>#N/A</v>
        <stp/>
        <stp>##V3_BDSV12</stp>
        <stp>SPX Index</stp>
        <stp>CHAIN_TICKERS</stp>
        <stp>[PUTStrategy6.xlsx]Backup!R7335C7</stp>
        <stp>CHAIN_STRIKE_PX_OVRD</stp>
        <stp>146880</stp>
        <stp>CHAIN_PUT_CALL_TYPE_OVRD=P</stp>
        <stp>CHAIN_PERIODICITY_OVRD=M</stp>
        <tr r="G7335" s="3"/>
      </tp>
      <tp t="e">
        <v>#N/A</v>
        <stp/>
        <stp>##V3_BDSV12</stp>
        <stp>SPX Index</stp>
        <stp>CHAIN_TICKERS</stp>
        <stp>[PUTStrategy6.xlsx]Backup!R7285C7</stp>
        <stp>CHAIN_STRIKE_PX_OVRD</stp>
        <stp>145880</stp>
        <stp>CHAIN_PUT_CALL_TYPE_OVRD=P</stp>
        <stp>CHAIN_PERIODICITY_OVRD=M</stp>
        <tr r="G7285" s="3"/>
      </tp>
      <tp t="e">
        <v>#N/A</v>
        <stp/>
        <stp>##V3_BDSV12</stp>
        <stp>SPX Index</stp>
        <stp>CHAIN_TICKERS</stp>
        <stp>[PUTStrategy6.xlsx]Backup!R7235C7</stp>
        <stp>CHAIN_STRIKE_PX_OVRD</stp>
        <stp>144880</stp>
        <stp>CHAIN_PUT_CALL_TYPE_OVRD=P</stp>
        <stp>CHAIN_PERIODICITY_OVRD=M</stp>
        <tr r="G7235" s="3"/>
      </tp>
      <tp t="e">
        <v>#N/A</v>
        <stp/>
        <stp>##V3_BDSV12</stp>
        <stp>SPX Index</stp>
        <stp>CHAIN_TICKERS</stp>
        <stp>[PUTStrategy6.xlsx]Backup!R5418C7</stp>
        <stp>CHAIN_STRIKE_PX_OVRD</stp>
        <stp>108540</stp>
        <stp>CHAIN_PUT_CALL_TYPE_OVRD=P</stp>
        <stp>CHAIN_PERIODICITY_OVRD=M</stp>
        <tr r="G5418" s="3"/>
      </tp>
      <tp t="e">
        <v>#N/A</v>
        <stp/>
        <stp>##V3_BDSV12</stp>
        <stp>SPX Index</stp>
        <stp>CHAIN_TICKERS</stp>
        <stp>[PUTStrategy6.xlsx]Backup!R5468C7</stp>
        <stp>CHAIN_STRIKE_PX_OVRD</stp>
        <stp>109540</stp>
        <stp>CHAIN_PUT_CALL_TYPE_OVRD=P</stp>
        <stp>CHAIN_PERIODICITY_OVRD=M</stp>
        <tr r="G5468" s="3"/>
      </tp>
      <tp t="e">
        <v>#N/A</v>
        <stp/>
        <stp>##V3_BDSV12</stp>
        <stp>SPX Index</stp>
        <stp>CHAIN_TICKERS</stp>
        <stp>[PUTStrategy6.xlsx]Backup!R5518C7</stp>
        <stp>CHAIN_STRIKE_PX_OVRD</stp>
        <stp>110540</stp>
        <stp>CHAIN_PUT_CALL_TYPE_OVRD=P</stp>
        <stp>CHAIN_PERIODICITY_OVRD=M</stp>
        <tr r="G5518" s="3"/>
      </tp>
      <tp t="e">
        <v>#N/A</v>
        <stp/>
        <stp>##V3_BDSV12</stp>
        <stp>SPX Index</stp>
        <stp>CHAIN_TICKERS</stp>
        <stp>[PUTStrategy6.xlsx]Backup!R5568C7</stp>
        <stp>CHAIN_STRIKE_PX_OVRD</stp>
        <stp>111540</stp>
        <stp>CHAIN_PUT_CALL_TYPE_OVRD=P</stp>
        <stp>CHAIN_PERIODICITY_OVRD=M</stp>
        <tr r="G5568" s="3"/>
      </tp>
      <tp t="e">
        <v>#N/A</v>
        <stp/>
        <stp>##V3_BDSV12</stp>
        <stp>SPX Index</stp>
        <stp>CHAIN_TICKERS</stp>
        <stp>[PUTStrategy6.xlsx]Backup!R5618C7</stp>
        <stp>CHAIN_STRIKE_PX_OVRD</stp>
        <stp>112540</stp>
        <stp>CHAIN_PUT_CALL_TYPE_OVRD=P</stp>
        <stp>CHAIN_PERIODICITY_OVRD=M</stp>
        <tr r="G5618" s="3"/>
      </tp>
      <tp t="e">
        <v>#N/A</v>
        <stp/>
        <stp>##V3_BDSV12</stp>
        <stp>SPX Index</stp>
        <stp>CHAIN_TICKERS</stp>
        <stp>[PUTStrategy6.xlsx]Backup!R5668C7</stp>
        <stp>CHAIN_STRIKE_PX_OVRD</stp>
        <stp>113540</stp>
        <stp>CHAIN_PUT_CALL_TYPE_OVRD=P</stp>
        <stp>CHAIN_PERIODICITY_OVRD=M</stp>
        <tr r="G5668" s="3"/>
      </tp>
      <tp t="e">
        <v>#N/A</v>
        <stp/>
        <stp>##V3_BDSV12</stp>
        <stp>SPX Index</stp>
        <stp>CHAIN_TICKERS</stp>
        <stp>[PUTStrategy6.xlsx]Backup!R5768C7</stp>
        <stp>CHAIN_STRIKE_PX_OVRD</stp>
        <stp>115540</stp>
        <stp>CHAIN_PUT_CALL_TYPE_OVRD=P</stp>
        <stp>CHAIN_PERIODICITY_OVRD=M</stp>
        <tr r="G5768" s="3"/>
      </tp>
      <tp t="e">
        <v>#N/A</v>
        <stp/>
        <stp>##V3_BDSV12</stp>
        <stp>SPX Index</stp>
        <stp>CHAIN_TICKERS</stp>
        <stp>[PUTStrategy6.xlsx]Backup!R5718C7</stp>
        <stp>CHAIN_STRIKE_PX_OVRD</stp>
        <stp>114540</stp>
        <stp>CHAIN_PUT_CALL_TYPE_OVRD=P</stp>
        <stp>CHAIN_PERIODICITY_OVRD=M</stp>
        <tr r="G5718" s="3"/>
      </tp>
      <tp t="e">
        <v>#N/A</v>
        <stp/>
        <stp>##V3_BDSV12</stp>
        <stp>SPX Index</stp>
        <stp>CHAIN_TICKERS</stp>
        <stp>[PUTStrategy6.xlsx]Backup!R5118C7</stp>
        <stp>CHAIN_STRIKE_PX_OVRD</stp>
        <stp>102540</stp>
        <stp>CHAIN_PUT_CALL_TYPE_OVRD=P</stp>
        <stp>CHAIN_PERIODICITY_OVRD=M</stp>
        <tr r="G5118" s="3"/>
      </tp>
      <tp t="e">
        <v>#N/A</v>
        <stp/>
        <stp>##V3_BDSV12</stp>
        <stp>SPX Index</stp>
        <stp>CHAIN_TICKERS</stp>
        <stp>[PUTStrategy6.xlsx]Backup!R5168C7</stp>
        <stp>CHAIN_STRIKE_PX_OVRD</stp>
        <stp>103540</stp>
        <stp>CHAIN_PUT_CALL_TYPE_OVRD=P</stp>
        <stp>CHAIN_PERIODICITY_OVRD=M</stp>
        <tr r="G5168" s="3"/>
      </tp>
      <tp t="e">
        <v>#N/A</v>
        <stp/>
        <stp>##V3_BDSV12</stp>
        <stp>SPX Index</stp>
        <stp>CHAIN_TICKERS</stp>
        <stp>[PUTStrategy6.xlsx]Backup!R5018C7</stp>
        <stp>CHAIN_STRIKE_PX_OVRD</stp>
        <stp>100540</stp>
        <stp>CHAIN_PUT_CALL_TYPE_OVRD=P</stp>
        <stp>CHAIN_PERIODICITY_OVRD=M</stp>
        <tr r="G5018" s="3"/>
      </tp>
      <tp t="e">
        <v>#N/A</v>
        <stp/>
        <stp>##V3_BDSV12</stp>
        <stp>SPX Index</stp>
        <stp>CHAIN_TICKERS</stp>
        <stp>[PUTStrategy6.xlsx]Backup!R5068C7</stp>
        <stp>CHAIN_STRIKE_PX_OVRD</stp>
        <stp>101540</stp>
        <stp>CHAIN_PUT_CALL_TYPE_OVRD=P</stp>
        <stp>CHAIN_PERIODICITY_OVRD=M</stp>
        <tr r="G5068" s="3"/>
      </tp>
      <tp t="e">
        <v>#N/A</v>
        <stp/>
        <stp>##V3_BDSV12</stp>
        <stp>SPX Index</stp>
        <stp>CHAIN_TICKERS</stp>
        <stp>[PUTStrategy6.xlsx]Backup!R5368C7</stp>
        <stp>CHAIN_STRIKE_PX_OVRD</stp>
        <stp>107540</stp>
        <stp>CHAIN_PUT_CALL_TYPE_OVRD=P</stp>
        <stp>CHAIN_PERIODICITY_OVRD=M</stp>
        <tr r="G5368" s="3"/>
      </tp>
      <tp t="e">
        <v>#N/A</v>
        <stp/>
        <stp>##V3_BDSV12</stp>
        <stp>SPX Index</stp>
        <stp>CHAIN_TICKERS</stp>
        <stp>[PUTStrategy6.xlsx]Backup!R5318C7</stp>
        <stp>CHAIN_STRIKE_PX_OVRD</stp>
        <stp>106540</stp>
        <stp>CHAIN_PUT_CALL_TYPE_OVRD=P</stp>
        <stp>CHAIN_PERIODICITY_OVRD=M</stp>
        <tr r="G5318" s="3"/>
      </tp>
      <tp t="e">
        <v>#N/A</v>
        <stp/>
        <stp>##V3_BDSV12</stp>
        <stp>SPX Index</stp>
        <stp>CHAIN_TICKERS</stp>
        <stp>[PUTStrategy6.xlsx]Backup!R5268C7</stp>
        <stp>CHAIN_STRIKE_PX_OVRD</stp>
        <stp>105540</stp>
        <stp>CHAIN_PUT_CALL_TYPE_OVRD=P</stp>
        <stp>CHAIN_PERIODICITY_OVRD=M</stp>
        <tr r="G5268" s="3"/>
      </tp>
      <tp t="e">
        <v>#N/A</v>
        <stp/>
        <stp>##V3_BDSV12</stp>
        <stp>SPX Index</stp>
        <stp>CHAIN_TICKERS</stp>
        <stp>[PUTStrategy6.xlsx]Backup!R5218C7</stp>
        <stp>CHAIN_STRIKE_PX_OVRD</stp>
        <stp>104540</stp>
        <stp>CHAIN_PUT_CALL_TYPE_OVRD=P</stp>
        <stp>CHAIN_PERIODICITY_OVRD=M</stp>
        <tr r="G5218" s="3"/>
      </tp>
      <tp t="e">
        <v>#N/A</v>
        <stp/>
        <stp>##V3_BDSV12</stp>
        <stp>SPX Index</stp>
        <stp>CHAIN_TICKERS</stp>
        <stp>[PUTStrategy6.xlsx]Backup!R5868C7</stp>
        <stp>CHAIN_STRIKE_PX_OVRD</stp>
        <stp>117540</stp>
        <stp>CHAIN_PUT_CALL_TYPE_OVRD=P</stp>
        <stp>CHAIN_PERIODICITY_OVRD=M</stp>
        <tr r="G5868" s="3"/>
      </tp>
      <tp t="e">
        <v>#N/A</v>
        <stp/>
        <stp>##V3_BDSV12</stp>
        <stp>SPX Index</stp>
        <stp>CHAIN_TICKERS</stp>
        <stp>[PUTStrategy6.xlsx]Backup!R5818C7</stp>
        <stp>CHAIN_STRIKE_PX_OVRD</stp>
        <stp>116540</stp>
        <stp>CHAIN_PUT_CALL_TYPE_OVRD=P</stp>
        <stp>CHAIN_PERIODICITY_OVRD=M</stp>
        <tr r="G5818" s="3"/>
      </tp>
      <tp t="e">
        <v>#N/A</v>
        <stp/>
        <stp>##V3_BDSV12</stp>
        <stp>SPX Index</stp>
        <stp>CHAIN_TICKERS</stp>
        <stp>[PUTStrategy6.xlsx]Backup!R5918C7</stp>
        <stp>CHAIN_STRIKE_PX_OVRD</stp>
        <stp>118540</stp>
        <stp>CHAIN_PUT_CALL_TYPE_OVRD=P</stp>
        <stp>CHAIN_PERIODICITY_OVRD=M</stp>
        <tr r="G5918" s="3"/>
      </tp>
      <tp t="e">
        <v>#N/A</v>
        <stp/>
        <stp>##V3_BDSV12</stp>
        <stp>SPX Index</stp>
        <stp>CHAIN_TICKERS</stp>
        <stp>[PUTStrategy6.xlsx]Backup!R5968C7</stp>
        <stp>CHAIN_STRIKE_PX_OVRD</stp>
        <stp>119540</stp>
        <stp>CHAIN_PUT_CALL_TYPE_OVRD=P</stp>
        <stp>CHAIN_PERIODICITY_OVRD=M</stp>
        <tr r="G5968" s="3"/>
      </tp>
      <tp t="e">
        <v>#N/A</v>
        <stp/>
        <stp>##V3_BDSV12</stp>
        <stp>SPX Index</stp>
        <stp>CHAIN_TICKERS</stp>
        <stp>[PUTStrategy6.xlsx]Backup!R6618C7</stp>
        <stp>CHAIN_STRIKE_PX_OVRD</stp>
        <stp>132540</stp>
        <stp>CHAIN_PUT_CALL_TYPE_OVRD=P</stp>
        <stp>CHAIN_PERIODICITY_OVRD=M</stp>
        <tr r="G6618" s="3"/>
      </tp>
      <tp t="e">
        <v>#N/A</v>
        <stp/>
        <stp>##V3_BDSV12</stp>
        <stp>SPX Index</stp>
        <stp>CHAIN_TICKERS</stp>
        <stp>[PUTStrategy6.xlsx]Backup!R6668C7</stp>
        <stp>CHAIN_STRIKE_PX_OVRD</stp>
        <stp>133540</stp>
        <stp>CHAIN_PUT_CALL_TYPE_OVRD=P</stp>
        <stp>CHAIN_PERIODICITY_OVRD=M</stp>
        <tr r="G6668" s="3"/>
      </tp>
      <tp t="e">
        <v>#N/A</v>
        <stp/>
        <stp>##V3_BDSV12</stp>
        <stp>SPX Index</stp>
        <stp>CHAIN_TICKERS</stp>
        <stp>[PUTStrategy6.xlsx]Backup!R6768C7</stp>
        <stp>CHAIN_STRIKE_PX_OVRD</stp>
        <stp>135540</stp>
        <stp>CHAIN_PUT_CALL_TYPE_OVRD=P</stp>
        <stp>CHAIN_PERIODICITY_OVRD=M</stp>
        <tr r="G6768" s="3"/>
      </tp>
      <tp t="e">
        <v>#N/A</v>
        <stp/>
        <stp>##V3_BDSV12</stp>
        <stp>SPX Index</stp>
        <stp>CHAIN_TICKERS</stp>
        <stp>[PUTStrategy6.xlsx]Backup!R6718C7</stp>
        <stp>CHAIN_STRIKE_PX_OVRD</stp>
        <stp>134540</stp>
        <stp>CHAIN_PUT_CALL_TYPE_OVRD=P</stp>
        <stp>CHAIN_PERIODICITY_OVRD=M</stp>
        <tr r="G6718" s="3"/>
      </tp>
      <tp t="e">
        <v>#N/A</v>
        <stp/>
        <stp>##V3_BDSV12</stp>
        <stp>SPX Index</stp>
        <stp>CHAIN_TICKERS</stp>
        <stp>[PUTStrategy6.xlsx]Backup!R6418C7</stp>
        <stp>CHAIN_STRIKE_PX_OVRD</stp>
        <stp>128540</stp>
        <stp>CHAIN_PUT_CALL_TYPE_OVRD=P</stp>
        <stp>CHAIN_PERIODICITY_OVRD=M</stp>
        <tr r="G6418" s="3"/>
      </tp>
      <tp t="e">
        <v>#N/A</v>
        <stp/>
        <stp>##V3_BDSV12</stp>
        <stp>SPX Index</stp>
        <stp>CHAIN_TICKERS</stp>
        <stp>[PUTStrategy6.xlsx]Backup!R6468C7</stp>
        <stp>CHAIN_STRIKE_PX_OVRD</stp>
        <stp>129540</stp>
        <stp>CHAIN_PUT_CALL_TYPE_OVRD=P</stp>
        <stp>CHAIN_PERIODICITY_OVRD=M</stp>
        <tr r="G6468" s="3"/>
      </tp>
      <tp t="e">
        <v>#N/A</v>
        <stp/>
        <stp>##V3_BDSV12</stp>
        <stp>SPX Index</stp>
        <stp>CHAIN_TICKERS</stp>
        <stp>[PUTStrategy6.xlsx]Backup!R6518C7</stp>
        <stp>CHAIN_STRIKE_PX_OVRD</stp>
        <stp>130540</stp>
        <stp>CHAIN_PUT_CALL_TYPE_OVRD=P</stp>
        <stp>CHAIN_PERIODICITY_OVRD=M</stp>
        <tr r="G6518" s="3"/>
      </tp>
      <tp t="e">
        <v>#N/A</v>
        <stp/>
        <stp>##V3_BDSV12</stp>
        <stp>SPX Index</stp>
        <stp>CHAIN_TICKERS</stp>
        <stp>[PUTStrategy6.xlsx]Backup!R6568C7</stp>
        <stp>CHAIN_STRIKE_PX_OVRD</stp>
        <stp>131540</stp>
        <stp>CHAIN_PUT_CALL_TYPE_OVRD=P</stp>
        <stp>CHAIN_PERIODICITY_OVRD=M</stp>
        <tr r="G6568" s="3"/>
      </tp>
      <tp t="e">
        <v>#N/A</v>
        <stp/>
        <stp>##V3_BDSV12</stp>
        <stp>SPX Index</stp>
        <stp>CHAIN_TICKERS</stp>
        <stp>[PUTStrategy6.xlsx]Backup!R6368C7</stp>
        <stp>CHAIN_STRIKE_PX_OVRD</stp>
        <stp>127540</stp>
        <stp>CHAIN_PUT_CALL_TYPE_OVRD=P</stp>
        <stp>CHAIN_PERIODICITY_OVRD=M</stp>
        <tr r="G6368" s="3"/>
      </tp>
      <tp t="e">
        <v>#N/A</v>
        <stp/>
        <stp>##V3_BDSV12</stp>
        <stp>SPX Index</stp>
        <stp>CHAIN_TICKERS</stp>
        <stp>[PUTStrategy6.xlsx]Backup!R6318C7</stp>
        <stp>CHAIN_STRIKE_PX_OVRD</stp>
        <stp>126540</stp>
        <stp>CHAIN_PUT_CALL_TYPE_OVRD=P</stp>
        <stp>CHAIN_PERIODICITY_OVRD=M</stp>
        <tr r="G6318" s="3"/>
      </tp>
      <tp t="e">
        <v>#N/A</v>
        <stp/>
        <stp>##V3_BDSV12</stp>
        <stp>SPX Index</stp>
        <stp>CHAIN_TICKERS</stp>
        <stp>[PUTStrategy6.xlsx]Backup!R6268C7</stp>
        <stp>CHAIN_STRIKE_PX_OVRD</stp>
        <stp>125540</stp>
        <stp>CHAIN_PUT_CALL_TYPE_OVRD=P</stp>
        <stp>CHAIN_PERIODICITY_OVRD=M</stp>
        <tr r="G6268" s="3"/>
      </tp>
      <tp t="e">
        <v>#N/A</v>
        <stp/>
        <stp>##V3_BDSV12</stp>
        <stp>SPX Index</stp>
        <stp>CHAIN_TICKERS</stp>
        <stp>[PUTStrategy6.xlsx]Backup!R6218C7</stp>
        <stp>CHAIN_STRIKE_PX_OVRD</stp>
        <stp>124540</stp>
        <stp>CHAIN_PUT_CALL_TYPE_OVRD=P</stp>
        <stp>CHAIN_PERIODICITY_OVRD=M</stp>
        <tr r="G6218" s="3"/>
      </tp>
      <tp t="e">
        <v>#N/A</v>
        <stp/>
        <stp>##V3_BDSV12</stp>
        <stp>SPX Index</stp>
        <stp>CHAIN_TICKERS</stp>
        <stp>[PUTStrategy6.xlsx]Backup!R6118C7</stp>
        <stp>CHAIN_STRIKE_PX_OVRD</stp>
        <stp>122540</stp>
        <stp>CHAIN_PUT_CALL_TYPE_OVRD=P</stp>
        <stp>CHAIN_PERIODICITY_OVRD=M</stp>
        <tr r="G6118" s="3"/>
      </tp>
      <tp t="e">
        <v>#N/A</v>
        <stp/>
        <stp>##V3_BDSV12</stp>
        <stp>SPX Index</stp>
        <stp>CHAIN_TICKERS</stp>
        <stp>[PUTStrategy6.xlsx]Backup!R6168C7</stp>
        <stp>CHAIN_STRIKE_PX_OVRD</stp>
        <stp>123540</stp>
        <stp>CHAIN_PUT_CALL_TYPE_OVRD=P</stp>
        <stp>CHAIN_PERIODICITY_OVRD=M</stp>
        <tr r="G6168" s="3"/>
      </tp>
      <tp t="e">
        <v>#N/A</v>
        <stp/>
        <stp>##V3_BDSV12</stp>
        <stp>SPX Index</stp>
        <stp>CHAIN_TICKERS</stp>
        <stp>[PUTStrategy6.xlsx]Backup!R6018C7</stp>
        <stp>CHAIN_STRIKE_PX_OVRD</stp>
        <stp>120540</stp>
        <stp>CHAIN_PUT_CALL_TYPE_OVRD=P</stp>
        <stp>CHAIN_PERIODICITY_OVRD=M</stp>
        <tr r="G6018" s="3"/>
      </tp>
      <tp t="e">
        <v>#N/A</v>
        <stp/>
        <stp>##V3_BDSV12</stp>
        <stp>SPX Index</stp>
        <stp>CHAIN_TICKERS</stp>
        <stp>[PUTStrategy6.xlsx]Backup!R6068C7</stp>
        <stp>CHAIN_STRIKE_PX_OVRD</stp>
        <stp>121540</stp>
        <stp>CHAIN_PUT_CALL_TYPE_OVRD=P</stp>
        <stp>CHAIN_PERIODICITY_OVRD=M</stp>
        <tr r="G6068" s="3"/>
      </tp>
      <tp t="e">
        <v>#N/A</v>
        <stp/>
        <stp>##V3_BDSV12</stp>
        <stp>SPX Index</stp>
        <stp>CHAIN_TICKERS</stp>
        <stp>[PUTStrategy6.xlsx]Backup!R6868C7</stp>
        <stp>CHAIN_STRIKE_PX_OVRD</stp>
        <stp>137540</stp>
        <stp>CHAIN_PUT_CALL_TYPE_OVRD=P</stp>
        <stp>CHAIN_PERIODICITY_OVRD=M</stp>
        <tr r="G6868" s="3"/>
      </tp>
      <tp t="e">
        <v>#N/A</v>
        <stp/>
        <stp>##V3_BDSV12</stp>
        <stp>SPX Index</stp>
        <stp>CHAIN_TICKERS</stp>
        <stp>[PUTStrategy6.xlsx]Backup!R6818C7</stp>
        <stp>CHAIN_STRIKE_PX_OVRD</stp>
        <stp>136540</stp>
        <stp>CHAIN_PUT_CALL_TYPE_OVRD=P</stp>
        <stp>CHAIN_PERIODICITY_OVRD=M</stp>
        <tr r="G6818" s="3"/>
      </tp>
      <tp t="e">
        <v>#N/A</v>
        <stp/>
        <stp>##V3_BDSV12</stp>
        <stp>SPX Index</stp>
        <stp>CHAIN_TICKERS</stp>
        <stp>[PUTStrategy6.xlsx]Backup!R6918C7</stp>
        <stp>CHAIN_STRIKE_PX_OVRD</stp>
        <stp>138540</stp>
        <stp>CHAIN_PUT_CALL_TYPE_OVRD=P</stp>
        <stp>CHAIN_PERIODICITY_OVRD=M</stp>
        <tr r="G6918" s="3"/>
      </tp>
      <tp t="e">
        <v>#N/A</v>
        <stp/>
        <stp>##V3_BDSV12</stp>
        <stp>SPX Index</stp>
        <stp>CHAIN_TICKERS</stp>
        <stp>[PUTStrategy6.xlsx]Backup!R6968C7</stp>
        <stp>CHAIN_STRIKE_PX_OVRD</stp>
        <stp>139540</stp>
        <stp>CHAIN_PUT_CALL_TYPE_OVRD=P</stp>
        <stp>CHAIN_PERIODICITY_OVRD=M</stp>
        <tr r="G6968" s="3"/>
      </tp>
      <tp t="e">
        <v>#N/A</v>
        <stp/>
        <stp>##V3_BDSV12</stp>
        <stp>SPX Index</stp>
        <stp>CHAIN_TICKERS</stp>
        <stp>[PUTStrategy6.xlsx]Backup!R7118C7</stp>
        <stp>CHAIN_STRIKE_PX_OVRD</stp>
        <stp>142540</stp>
        <stp>CHAIN_PUT_CALL_TYPE_OVRD=P</stp>
        <stp>CHAIN_PERIODICITY_OVRD=M</stp>
        <tr r="G7118" s="3"/>
      </tp>
      <tp t="e">
        <v>#N/A</v>
        <stp/>
        <stp>##V3_BDSV12</stp>
        <stp>SPX Index</stp>
        <stp>CHAIN_TICKERS</stp>
        <stp>[PUTStrategy6.xlsx]Backup!R7168C7</stp>
        <stp>CHAIN_STRIKE_PX_OVRD</stp>
        <stp>143540</stp>
        <stp>CHAIN_PUT_CALL_TYPE_OVRD=P</stp>
        <stp>CHAIN_PERIODICITY_OVRD=M</stp>
        <tr r="G7168" s="3"/>
      </tp>
      <tp t="e">
        <v>#N/A</v>
        <stp/>
        <stp>##V3_BDSV12</stp>
        <stp>SPX Index</stp>
        <stp>CHAIN_TICKERS</stp>
        <stp>[PUTStrategy6.xlsx]Backup!R7018C7</stp>
        <stp>CHAIN_STRIKE_PX_OVRD</stp>
        <stp>140540</stp>
        <stp>CHAIN_PUT_CALL_TYPE_OVRD=P</stp>
        <stp>CHAIN_PERIODICITY_OVRD=M</stp>
        <tr r="G7018" s="3"/>
      </tp>
      <tp t="e">
        <v>#N/A</v>
        <stp/>
        <stp>##V3_BDSV12</stp>
        <stp>SPX Index</stp>
        <stp>CHAIN_TICKERS</stp>
        <stp>[PUTStrategy6.xlsx]Backup!R7068C7</stp>
        <stp>CHAIN_STRIKE_PX_OVRD</stp>
        <stp>141540</stp>
        <stp>CHAIN_PUT_CALL_TYPE_OVRD=P</stp>
        <stp>CHAIN_PERIODICITY_OVRD=M</stp>
        <tr r="G7068" s="3"/>
      </tp>
      <tp t="e">
        <v>#N/A</v>
        <stp/>
        <stp>##V3_BDSV12</stp>
        <stp>SPX Index</stp>
        <stp>CHAIN_TICKERS</stp>
        <stp>[PUTStrategy6.xlsx]Backup!R7368C7</stp>
        <stp>CHAIN_STRIKE_PX_OVRD</stp>
        <stp>147540</stp>
        <stp>CHAIN_PUT_CALL_TYPE_OVRD=P</stp>
        <stp>CHAIN_PERIODICITY_OVRD=M</stp>
        <tr r="G7368" s="3"/>
      </tp>
      <tp t="e">
        <v>#N/A</v>
        <stp/>
        <stp>##V3_BDSV12</stp>
        <stp>SPX Index</stp>
        <stp>CHAIN_TICKERS</stp>
        <stp>[PUTStrategy6.xlsx]Backup!R7318C7</stp>
        <stp>CHAIN_STRIKE_PX_OVRD</stp>
        <stp>146540</stp>
        <stp>CHAIN_PUT_CALL_TYPE_OVRD=P</stp>
        <stp>CHAIN_PERIODICITY_OVRD=M</stp>
        <tr r="G7318" s="3"/>
      </tp>
      <tp t="e">
        <v>#N/A</v>
        <stp/>
        <stp>##V3_BDSV12</stp>
        <stp>SPX Index</stp>
        <stp>CHAIN_TICKERS</stp>
        <stp>[PUTStrategy6.xlsx]Backup!R7268C7</stp>
        <stp>CHAIN_STRIKE_PX_OVRD</stp>
        <stp>145540</stp>
        <stp>CHAIN_PUT_CALL_TYPE_OVRD=P</stp>
        <stp>CHAIN_PERIODICITY_OVRD=M</stp>
        <tr r="G7268" s="3"/>
      </tp>
      <tp t="e">
        <v>#N/A</v>
        <stp/>
        <stp>##V3_BDSV12</stp>
        <stp>SPX Index</stp>
        <stp>CHAIN_TICKERS</stp>
        <stp>[PUTStrategy6.xlsx]Backup!R7218C7</stp>
        <stp>CHAIN_STRIKE_PX_OVRD</stp>
        <stp>144540</stp>
        <stp>CHAIN_PUT_CALL_TYPE_OVRD=P</stp>
        <stp>CHAIN_PERIODICITY_OVRD=M</stp>
        <tr r="G7218" s="3"/>
      </tp>
      <tp t="e">
        <v>#N/A</v>
        <stp/>
        <stp>##V3_BDHV12</stp>
        <stp>SPX Index</stp>
        <stp>IVOL_MONEYNESS</stp>
        <stp>6/30/2015</stp>
        <stp>6/30/2015</stp>
        <stp>[PUTStrategy-RealOption.xlsx]Opt_BS!R123C8</stp>
        <stp>IVOL_MATURITY=MATURITY_1STM</stp>
        <stp>IVOL_MONEYNESS_LEVEL=MONEY_LVL_100_</stp>
        <stp>DTS=H</stp>
        <stp>FACTOR=.01</stp>
        <stp>DAYS=W</stp>
        <tr r="H123" s="4"/>
      </tp>
      <tp t="e">
        <v>#N/A</v>
        <stp/>
        <stp>##V3_BDHV12</stp>
        <stp>SPX Index</stp>
        <stp>IVOL_MONEYNESS</stp>
        <stp>7/23/2015</stp>
        <stp>7/23/2015</stp>
        <stp>[PUTStrategy-RealOption.xlsx]Opt_BS!R140C8</stp>
        <stp>IVOL_MATURITY=MATURITY_1STM</stp>
        <stp>IVOL_MONEYNESS_LEVEL=MONEY_LVL_100_</stp>
        <stp>DTS=H</stp>
        <stp>FACTOR=.01</stp>
        <stp>DAYS=W</stp>
        <tr r="H140" s="4"/>
      </tp>
      <tp t="e">
        <v>#N/A</v>
        <stp/>
        <stp>##V3_BDHV12</stp>
        <stp>SPX Index</stp>
        <stp>IVOL_MONEYNESS</stp>
        <stp>7/16/2015</stp>
        <stp>7/16/2015</stp>
        <stp>[PUTStrategy-RealOption.xlsx]Opt_BS!R135C8</stp>
        <stp>IVOL_MATURITY=MATURITY_1STM</stp>
        <stp>IVOL_MONEYNESS_LEVEL=MONEY_LVL_100_</stp>
        <stp>DTS=H</stp>
        <stp>FACTOR=.01</stp>
        <stp>DAYS=W</stp>
        <tr r="H135" s="4"/>
      </tp>
      <tp t="e">
        <v>#N/A</v>
        <stp/>
        <stp>##V3_BDHV12</stp>
        <stp>SPX Index</stp>
        <stp>IVOL_MONEYNESS</stp>
        <stp>6/12/2015</stp>
        <stp>6/12/2015</stp>
        <stp>[PUTStrategy-RealOption.xlsx]Opt_BS!R111C8</stp>
        <stp>IVOL_MATURITY=MATURITY_1STM</stp>
        <stp>IVOL_MONEYNESS_LEVEL=MONEY_LVL_100_</stp>
        <stp>DTS=H</stp>
        <stp>FACTOR=.01</stp>
        <stp>DAYS=W</stp>
        <tr r="H111" s="4"/>
      </tp>
      <tp t="e">
        <v>#N/A</v>
        <stp/>
        <stp>##V3_BDHV12</stp>
        <stp>SPX Index</stp>
        <stp>IVOL_MONEYNESS</stp>
        <stp>6/17/2015</stp>
        <stp>6/17/2015</stp>
        <stp>[PUTStrategy-RealOption.xlsx]Opt_BS!R114C8</stp>
        <stp>IVOL_MATURITY=MATURITY_1STM</stp>
        <stp>IVOL_MONEYNESS_LEVEL=MONEY_LVL_100_</stp>
        <stp>DTS=H</stp>
        <stp>FACTOR=.01</stp>
        <stp>DAYS=W</stp>
        <tr r="H114" s="4"/>
      </tp>
      <tp t="e">
        <v>#N/A</v>
        <stp/>
        <stp>##V3_BDHV12</stp>
        <stp>SPX Index</stp>
        <stp>IVOL_MONEYNESS</stp>
        <stp>9/14/2015</stp>
        <stp>9/14/2015</stp>
        <stp>[PUTStrategy-RealOption.xlsx]Opt_BS!R177C8</stp>
        <stp>IVOL_MATURITY=MATURITY_1STM</stp>
        <stp>IVOL_MONEYNESS_LEVEL=MONEY_LVL_100_</stp>
        <stp>DTS=H</stp>
        <stp>FACTOR=.01</stp>
        <stp>DAYS=W</stp>
        <tr r="H177" s="4"/>
      </tp>
      <tp t="e">
        <v>#N/A</v>
        <stp/>
        <stp>##V3_BDHV12</stp>
        <stp>SPX Index</stp>
        <stp>IVOL_MONEYNESS</stp>
        <stp>9/21/2015</stp>
        <stp>9/21/2015</stp>
        <stp>[PUTStrategy-RealOption.xlsx]Opt_BS!R182C8</stp>
        <stp>IVOL_MATURITY=MATURITY_1STM</stp>
        <stp>IVOL_MONEYNESS_LEVEL=MONEY_LVL_100_</stp>
        <stp>DTS=H</stp>
        <stp>FACTOR=.01</stp>
        <stp>DAYS=W</stp>
        <tr r="H182" s="4"/>
      </tp>
      <tp t="e">
        <v>#N/A</v>
        <stp/>
        <stp>##V3_BDHV12</stp>
        <stp>SPX Index</stp>
        <stp>IVOL_MONEYNESS</stp>
        <stp>9/25/2015</stp>
        <stp>9/25/2015</stp>
        <stp>[PUTStrategy-RealOption.xlsx]Opt_BS!R186C8</stp>
        <stp>IVOL_MATURITY=MATURITY_1STM</stp>
        <stp>IVOL_MONEYNESS_LEVEL=MONEY_LVL_100_</stp>
        <stp>DTS=H</stp>
        <stp>FACTOR=.01</stp>
        <stp>DAYS=W</stp>
        <tr r="H186" s="4"/>
      </tp>
      <tp t="e">
        <v>#N/A</v>
        <stp/>
        <stp>##V3_BDSV12</stp>
        <stp>SPX Index</stp>
        <stp>CHAIN_TICKERS</stp>
        <stp>[PUTStrategy6.xlsx]Backup!R4512C7</stp>
        <stp>CHAIN_STRIKE_PX_OVRD</stp>
        <stp>90420</stp>
        <stp>CHAIN_PUT_CALL_TYPE_OVRD=P</stp>
        <stp>CHAIN_PERIODICITY_OVRD=M</stp>
        <tr r="G4512" s="3"/>
      </tp>
      <tp t="e">
        <v>#N/A</v>
        <stp/>
        <stp>##V3_BDSV12</stp>
        <stp>SPX Index</stp>
        <stp>CHAIN_TICKERS</stp>
        <stp>[PUTStrategy6.xlsx]Backup!R4612C7</stp>
        <stp>CHAIN_STRIKE_PX_OVRD</stp>
        <stp>92420</stp>
        <stp>CHAIN_PUT_CALL_TYPE_OVRD=P</stp>
        <stp>CHAIN_PERIODICITY_OVRD=M</stp>
        <tr r="G4612" s="3"/>
      </tp>
      <tp t="e">
        <v>#N/A</v>
        <stp/>
        <stp>##V3_BDSV12</stp>
        <stp>SPX Index</stp>
        <stp>CHAIN_TICKERS</stp>
        <stp>[PUTStrategy6.xlsx]Backup!R4912C7</stp>
        <stp>CHAIN_STRIKE_PX_OVRD</stp>
        <stp>98420</stp>
        <stp>CHAIN_PUT_CALL_TYPE_OVRD=P</stp>
        <stp>CHAIN_PERIODICITY_OVRD=M</stp>
        <tr r="G4912" s="3"/>
      </tp>
      <tp t="e">
        <v>#N/A</v>
        <stp/>
        <stp>##V3_BDSV12</stp>
        <stp>SPX Index</stp>
        <stp>CHAIN_TICKERS</stp>
        <stp>[PUTStrategy6.xlsx]Backup!R4712C7</stp>
        <stp>CHAIN_STRIKE_PX_OVRD</stp>
        <stp>94420</stp>
        <stp>CHAIN_PUT_CALL_TYPE_OVRD=P</stp>
        <stp>CHAIN_PERIODICITY_OVRD=M</stp>
        <tr r="G4712" s="3"/>
      </tp>
      <tp t="e">
        <v>#N/A</v>
        <stp/>
        <stp>##V3_BDSV12</stp>
        <stp>SPX Index</stp>
        <stp>CHAIN_TICKERS</stp>
        <stp>[PUTStrategy6.xlsx]Backup!R4812C7</stp>
        <stp>CHAIN_STRIKE_PX_OVRD</stp>
        <stp>96420</stp>
        <stp>CHAIN_PUT_CALL_TYPE_OVRD=P</stp>
        <stp>CHAIN_PERIODICITY_OVRD=M</stp>
        <tr r="G4812" s="3"/>
      </tp>
      <tp t="e">
        <v>#N/A</v>
        <stp/>
        <stp>##V3_BDSV12</stp>
        <stp>SPX Index</stp>
        <stp>CHAIN_TICKERS</stp>
        <stp>[PUTStrategy6.xlsx]Backup!R4312C7</stp>
        <stp>CHAIN_STRIKE_PX_OVRD</stp>
        <stp>86420</stp>
        <stp>CHAIN_PUT_CALL_TYPE_OVRD=P</stp>
        <stp>CHAIN_PERIODICITY_OVRD=M</stp>
        <tr r="G4312" s="3"/>
      </tp>
      <tp t="e">
        <v>#N/A</v>
        <stp/>
        <stp>##V3_BDSV12</stp>
        <stp>SPX Index</stp>
        <stp>CHAIN_TICKERS</stp>
        <stp>[PUTStrategy6.xlsx]Backup!R4212C7</stp>
        <stp>CHAIN_STRIKE_PX_OVRD</stp>
        <stp>84420</stp>
        <stp>CHAIN_PUT_CALL_TYPE_OVRD=P</stp>
        <stp>CHAIN_PERIODICITY_OVRD=M</stp>
        <tr r="G4212" s="3"/>
      </tp>
      <tp t="e">
        <v>#N/A</v>
        <stp/>
        <stp>##V3_BDSV12</stp>
        <stp>SPX Index</stp>
        <stp>CHAIN_TICKERS</stp>
        <stp>[PUTStrategy6.xlsx]Backup!R4012C7</stp>
        <stp>CHAIN_STRIKE_PX_OVRD</stp>
        <stp>80420</stp>
        <stp>CHAIN_PUT_CALL_TYPE_OVRD=P</stp>
        <stp>CHAIN_PERIODICITY_OVRD=M</stp>
        <tr r="G4012" s="3"/>
      </tp>
      <tp t="e">
        <v>#N/A</v>
        <stp/>
        <stp>##V3_BDSV12</stp>
        <stp>SPX Index</stp>
        <stp>CHAIN_TICKERS</stp>
        <stp>[PUTStrategy6.xlsx]Backup!R4112C7</stp>
        <stp>CHAIN_STRIKE_PX_OVRD</stp>
        <stp>82420</stp>
        <stp>CHAIN_PUT_CALL_TYPE_OVRD=P</stp>
        <stp>CHAIN_PERIODICITY_OVRD=M</stp>
        <tr r="G4112" s="3"/>
      </tp>
      <tp t="e">
        <v>#N/A</v>
        <stp/>
        <stp>##V3_BDSV12</stp>
        <stp>SPX Index</stp>
        <stp>CHAIN_TICKERS</stp>
        <stp>[PUTStrategy6.xlsx]Backup!R4412C7</stp>
        <stp>CHAIN_STRIKE_PX_OVRD</stp>
        <stp>88420</stp>
        <stp>CHAIN_PUT_CALL_TYPE_OVRD=P</stp>
        <stp>CHAIN_PERIODICITY_OVRD=M</stp>
        <tr r="G4412" s="3"/>
      </tp>
      <tp t="e">
        <v>#N/A</v>
        <stp/>
        <stp>##V3_BDSV12</stp>
        <stp>SPX Index</stp>
        <stp>CHAIN_TICKERS</stp>
        <stp>[PUTStrategy6.xlsx]Backup!R1312C7</stp>
        <stp>CHAIN_STRIKE_PX_OVRD</stp>
        <stp>26420</stp>
        <stp>CHAIN_PUT_CALL_TYPE_OVRD=P</stp>
        <stp>CHAIN_PERIODICITY_OVRD=M</stp>
        <tr r="G1312" s="3"/>
      </tp>
      <tp t="e">
        <v>#N/A</v>
        <stp/>
        <stp>##V3_BDSV12</stp>
        <stp>SPX Index</stp>
        <stp>CHAIN_TICKERS</stp>
        <stp>[PUTStrategy6.xlsx]Backup!R1212C7</stp>
        <stp>CHAIN_STRIKE_PX_OVRD</stp>
        <stp>24420</stp>
        <stp>CHAIN_PUT_CALL_TYPE_OVRD=P</stp>
        <stp>CHAIN_PERIODICITY_OVRD=M</stp>
        <tr r="G1212" s="3"/>
      </tp>
      <tp t="e">
        <v>#N/A</v>
        <stp/>
        <stp>##V3_BDSV12</stp>
        <stp>SPX Index</stp>
        <stp>CHAIN_TICKERS</stp>
        <stp>[PUTStrategy6.xlsx]Backup!R1012C7</stp>
        <stp>CHAIN_STRIKE_PX_OVRD</stp>
        <stp>20420</stp>
        <stp>CHAIN_PUT_CALL_TYPE_OVRD=P</stp>
        <stp>CHAIN_PERIODICITY_OVRD=M</stp>
        <tr r="G1012" s="3"/>
      </tp>
      <tp t="e">
        <v>#N/A</v>
        <stp/>
        <stp>##V3_BDSV12</stp>
        <stp>SPX Index</stp>
        <stp>CHAIN_TICKERS</stp>
        <stp>[PUTStrategy6.xlsx]Backup!R1112C7</stp>
        <stp>CHAIN_STRIKE_PX_OVRD</stp>
        <stp>22420</stp>
        <stp>CHAIN_PUT_CALL_TYPE_OVRD=P</stp>
        <stp>CHAIN_PERIODICITY_OVRD=M</stp>
        <tr r="G1112" s="3"/>
      </tp>
      <tp t="e">
        <v>#N/A</v>
        <stp/>
        <stp>##V3_BDSV12</stp>
        <stp>SPX Index</stp>
        <stp>CHAIN_TICKERS</stp>
        <stp>[PUTStrategy6.xlsx]Backup!R1412C7</stp>
        <stp>CHAIN_STRIKE_PX_OVRD</stp>
        <stp>28420</stp>
        <stp>CHAIN_PUT_CALL_TYPE_OVRD=P</stp>
        <stp>CHAIN_PERIODICITY_OVRD=M</stp>
        <tr r="G1412" s="3"/>
      </tp>
      <tp t="e">
        <v>#N/A</v>
        <stp/>
        <stp>##V3_BDSV12</stp>
        <stp>SPX Index</stp>
        <stp>CHAIN_TICKERS</stp>
        <stp>[PUTStrategy6.xlsx]Backup!R1512C7</stp>
        <stp>CHAIN_STRIKE_PX_OVRD</stp>
        <stp>30420</stp>
        <stp>CHAIN_PUT_CALL_TYPE_OVRD=P</stp>
        <stp>CHAIN_PERIODICITY_OVRD=M</stp>
        <tr r="G1512" s="3"/>
      </tp>
      <tp t="e">
        <v>#N/A</v>
        <stp/>
        <stp>##V3_BDSV12</stp>
        <stp>SPX Index</stp>
        <stp>CHAIN_TICKERS</stp>
        <stp>[PUTStrategy6.xlsx]Backup!R1612C7</stp>
        <stp>CHAIN_STRIKE_PX_OVRD</stp>
        <stp>32420</stp>
        <stp>CHAIN_PUT_CALL_TYPE_OVRD=P</stp>
        <stp>CHAIN_PERIODICITY_OVRD=M</stp>
        <tr r="G1612" s="3"/>
      </tp>
      <tp t="e">
        <v>#N/A</v>
        <stp/>
        <stp>##V3_BDSV12</stp>
        <stp>SPX Index</stp>
        <stp>CHAIN_TICKERS</stp>
        <stp>[PUTStrategy6.xlsx]Backup!R1912C7</stp>
        <stp>CHAIN_STRIKE_PX_OVRD</stp>
        <stp>38420</stp>
        <stp>CHAIN_PUT_CALL_TYPE_OVRD=P</stp>
        <stp>CHAIN_PERIODICITY_OVRD=M</stp>
        <tr r="G1912" s="3"/>
      </tp>
      <tp t="e">
        <v>#N/A</v>
        <stp/>
        <stp>##V3_BDSV12</stp>
        <stp>SPX Index</stp>
        <stp>CHAIN_TICKERS</stp>
        <stp>[PUTStrategy6.xlsx]Backup!R1712C7</stp>
        <stp>CHAIN_STRIKE_PX_OVRD</stp>
        <stp>34420</stp>
        <stp>CHAIN_PUT_CALL_TYPE_OVRD=P</stp>
        <stp>CHAIN_PERIODICITY_OVRD=M</stp>
        <tr r="G1712" s="3"/>
      </tp>
      <tp t="e">
        <v>#N/A</v>
        <stp/>
        <stp>##V3_BDSV12</stp>
        <stp>SPX Index</stp>
        <stp>CHAIN_TICKERS</stp>
        <stp>[PUTStrategy6.xlsx]Backup!R1812C7</stp>
        <stp>CHAIN_STRIKE_PX_OVRD</stp>
        <stp>36420</stp>
        <stp>CHAIN_PUT_CALL_TYPE_OVRD=P</stp>
        <stp>CHAIN_PERIODICITY_OVRD=M</stp>
        <tr r="G1812" s="3"/>
      </tp>
      <tp t="e">
        <v>#N/A</v>
        <stp/>
        <stp>##V3_BDSV12</stp>
        <stp>SPX Index</stp>
        <stp>CHAIN_TICKERS</stp>
        <stp>[PUTStrategy6.xlsx]Backup!R2512C7</stp>
        <stp>CHAIN_STRIKE_PX_OVRD</stp>
        <stp>50420</stp>
        <stp>CHAIN_PUT_CALL_TYPE_OVRD=P</stp>
        <stp>CHAIN_PERIODICITY_OVRD=M</stp>
        <tr r="G2512" s="3"/>
      </tp>
      <tp t="e">
        <v>#N/A</v>
        <stp/>
        <stp>##V3_BDSV12</stp>
        <stp>SPX Index</stp>
        <stp>CHAIN_TICKERS</stp>
        <stp>[PUTStrategy6.xlsx]Backup!R2612C7</stp>
        <stp>CHAIN_STRIKE_PX_OVRD</stp>
        <stp>52420</stp>
        <stp>CHAIN_PUT_CALL_TYPE_OVRD=P</stp>
        <stp>CHAIN_PERIODICITY_OVRD=M</stp>
        <tr r="G2612" s="3"/>
      </tp>
      <tp t="e">
        <v>#N/A</v>
        <stp/>
        <stp>##V3_BDSV12</stp>
        <stp>SPX Index</stp>
        <stp>CHAIN_TICKERS</stp>
        <stp>[PUTStrategy6.xlsx]Backup!R2912C7</stp>
        <stp>CHAIN_STRIKE_PX_OVRD</stp>
        <stp>58420</stp>
        <stp>CHAIN_PUT_CALL_TYPE_OVRD=P</stp>
        <stp>CHAIN_PERIODICITY_OVRD=M</stp>
        <tr r="G2912" s="3"/>
      </tp>
      <tp t="e">
        <v>#N/A</v>
        <stp/>
        <stp>##V3_BDSV12</stp>
        <stp>SPX Index</stp>
        <stp>CHAIN_TICKERS</stp>
        <stp>[PUTStrategy6.xlsx]Backup!R2712C7</stp>
        <stp>CHAIN_STRIKE_PX_OVRD</stp>
        <stp>54420</stp>
        <stp>CHAIN_PUT_CALL_TYPE_OVRD=P</stp>
        <stp>CHAIN_PERIODICITY_OVRD=M</stp>
        <tr r="G2712" s="3"/>
      </tp>
      <tp t="e">
        <v>#N/A</v>
        <stp/>
        <stp>##V3_BDSV12</stp>
        <stp>SPX Index</stp>
        <stp>CHAIN_TICKERS</stp>
        <stp>[PUTStrategy6.xlsx]Backup!R2812C7</stp>
        <stp>CHAIN_STRIKE_PX_OVRD</stp>
        <stp>56420</stp>
        <stp>CHAIN_PUT_CALL_TYPE_OVRD=P</stp>
        <stp>CHAIN_PERIODICITY_OVRD=M</stp>
        <tr r="G2812" s="3"/>
      </tp>
      <tp t="e">
        <v>#N/A</v>
        <stp/>
        <stp>##V3_BDSV12</stp>
        <stp>SPX Index</stp>
        <stp>CHAIN_TICKERS</stp>
        <stp>[PUTStrategy6.xlsx]Backup!R2312C7</stp>
        <stp>CHAIN_STRIKE_PX_OVRD</stp>
        <stp>46420</stp>
        <stp>CHAIN_PUT_CALL_TYPE_OVRD=P</stp>
        <stp>CHAIN_PERIODICITY_OVRD=M</stp>
        <tr r="G2312" s="3"/>
      </tp>
      <tp t="e">
        <v>#N/A</v>
        <stp/>
        <stp>##V3_BDSV12</stp>
        <stp>SPX Index</stp>
        <stp>CHAIN_TICKERS</stp>
        <stp>[PUTStrategy6.xlsx]Backup!R2212C7</stp>
        <stp>CHAIN_STRIKE_PX_OVRD</stp>
        <stp>44420</stp>
        <stp>CHAIN_PUT_CALL_TYPE_OVRD=P</stp>
        <stp>CHAIN_PERIODICITY_OVRD=M</stp>
        <tr r="G2212" s="3"/>
      </tp>
      <tp t="e">
        <v>#N/A</v>
        <stp/>
        <stp>##V3_BDSV12</stp>
        <stp>SPX Index</stp>
        <stp>CHAIN_TICKERS</stp>
        <stp>[PUTStrategy6.xlsx]Backup!R2012C7</stp>
        <stp>CHAIN_STRIKE_PX_OVRD</stp>
        <stp>40420</stp>
        <stp>CHAIN_PUT_CALL_TYPE_OVRD=P</stp>
        <stp>CHAIN_PERIODICITY_OVRD=M</stp>
        <tr r="G2012" s="3"/>
      </tp>
      <tp t="e">
        <v>#N/A</v>
        <stp/>
        <stp>##V3_BDSV12</stp>
        <stp>SPX Index</stp>
        <stp>CHAIN_TICKERS</stp>
        <stp>[PUTStrategy6.xlsx]Backup!R2112C7</stp>
        <stp>CHAIN_STRIKE_PX_OVRD</stp>
        <stp>42420</stp>
        <stp>CHAIN_PUT_CALL_TYPE_OVRD=P</stp>
        <stp>CHAIN_PERIODICITY_OVRD=M</stp>
        <tr r="G2112" s="3"/>
      </tp>
      <tp t="e">
        <v>#N/A</v>
        <stp/>
        <stp>##V3_BDSV12</stp>
        <stp>SPX Index</stp>
        <stp>CHAIN_TICKERS</stp>
        <stp>[PUTStrategy6.xlsx]Backup!R2412C7</stp>
        <stp>CHAIN_STRIKE_PX_OVRD</stp>
        <stp>48420</stp>
        <stp>CHAIN_PUT_CALL_TYPE_OVRD=P</stp>
        <stp>CHAIN_PERIODICITY_OVRD=M</stp>
        <tr r="G2412" s="3"/>
      </tp>
      <tp t="e">
        <v>#N/A</v>
        <stp/>
        <stp>##V3_BDSV12</stp>
        <stp>SPX Index</stp>
        <stp>CHAIN_TICKERS</stp>
        <stp>[PUTStrategy6.xlsx]Backup!R3312C7</stp>
        <stp>CHAIN_STRIKE_PX_OVRD</stp>
        <stp>66420</stp>
        <stp>CHAIN_PUT_CALL_TYPE_OVRD=P</stp>
        <stp>CHAIN_PERIODICITY_OVRD=M</stp>
        <tr r="G3312" s="3"/>
      </tp>
      <tp t="e">
        <v>#N/A</v>
        <stp/>
        <stp>##V3_BDSV12</stp>
        <stp>SPX Index</stp>
        <stp>CHAIN_TICKERS</stp>
        <stp>[PUTStrategy6.xlsx]Backup!R3212C7</stp>
        <stp>CHAIN_STRIKE_PX_OVRD</stp>
        <stp>64420</stp>
        <stp>CHAIN_PUT_CALL_TYPE_OVRD=P</stp>
        <stp>CHAIN_PERIODICITY_OVRD=M</stp>
        <tr r="G3212" s="3"/>
      </tp>
      <tp t="e">
        <v>#N/A</v>
        <stp/>
        <stp>##V3_BDSV12</stp>
        <stp>SPX Index</stp>
        <stp>CHAIN_TICKERS</stp>
        <stp>[PUTStrategy6.xlsx]Backup!R3012C7</stp>
        <stp>CHAIN_STRIKE_PX_OVRD</stp>
        <stp>60420</stp>
        <stp>CHAIN_PUT_CALL_TYPE_OVRD=P</stp>
        <stp>CHAIN_PERIODICITY_OVRD=M</stp>
        <tr r="G3012" s="3"/>
      </tp>
      <tp t="e">
        <v>#N/A</v>
        <stp/>
        <stp>##V3_BDSV12</stp>
        <stp>SPX Index</stp>
        <stp>CHAIN_TICKERS</stp>
        <stp>[PUTStrategy6.xlsx]Backup!R3112C7</stp>
        <stp>CHAIN_STRIKE_PX_OVRD</stp>
        <stp>62420</stp>
        <stp>CHAIN_PUT_CALL_TYPE_OVRD=P</stp>
        <stp>CHAIN_PERIODICITY_OVRD=M</stp>
        <tr r="G3112" s="3"/>
      </tp>
      <tp t="e">
        <v>#N/A</v>
        <stp/>
        <stp>##V3_BDSV12</stp>
        <stp>SPX Index</stp>
        <stp>CHAIN_TICKERS</stp>
        <stp>[PUTStrategy6.xlsx]Backup!R3412C7</stp>
        <stp>CHAIN_STRIKE_PX_OVRD</stp>
        <stp>68420</stp>
        <stp>CHAIN_PUT_CALL_TYPE_OVRD=P</stp>
        <stp>CHAIN_PERIODICITY_OVRD=M</stp>
        <tr r="G3412" s="3"/>
      </tp>
      <tp t="e">
        <v>#N/A</v>
        <stp/>
        <stp>##V3_BDSV12</stp>
        <stp>SPX Index</stp>
        <stp>CHAIN_TICKERS</stp>
        <stp>[PUTStrategy6.xlsx]Backup!R3512C7</stp>
        <stp>CHAIN_STRIKE_PX_OVRD</stp>
        <stp>70420</stp>
        <stp>CHAIN_PUT_CALL_TYPE_OVRD=P</stp>
        <stp>CHAIN_PERIODICITY_OVRD=M</stp>
        <tr r="G3512" s="3"/>
      </tp>
      <tp t="e">
        <v>#N/A</v>
        <stp/>
        <stp>##V3_BDSV12</stp>
        <stp>SPX Index</stp>
        <stp>CHAIN_TICKERS</stp>
        <stp>[PUTStrategy6.xlsx]Backup!R3612C7</stp>
        <stp>CHAIN_STRIKE_PX_OVRD</stp>
        <stp>72420</stp>
        <stp>CHAIN_PUT_CALL_TYPE_OVRD=P</stp>
        <stp>CHAIN_PERIODICITY_OVRD=M</stp>
        <tr r="G3612" s="3"/>
      </tp>
      <tp t="e">
        <v>#N/A</v>
        <stp/>
        <stp>##V3_BDSV12</stp>
        <stp>SPX Index</stp>
        <stp>CHAIN_TICKERS</stp>
        <stp>[PUTStrategy6.xlsx]Backup!R3912C7</stp>
        <stp>CHAIN_STRIKE_PX_OVRD</stp>
        <stp>78420</stp>
        <stp>CHAIN_PUT_CALL_TYPE_OVRD=P</stp>
        <stp>CHAIN_PERIODICITY_OVRD=M</stp>
        <tr r="G3912" s="3"/>
      </tp>
      <tp t="e">
        <v>#N/A</v>
        <stp/>
        <stp>##V3_BDSV12</stp>
        <stp>SPX Index</stp>
        <stp>CHAIN_TICKERS</stp>
        <stp>[PUTStrategy6.xlsx]Backup!R3712C7</stp>
        <stp>CHAIN_STRIKE_PX_OVRD</stp>
        <stp>74420</stp>
        <stp>CHAIN_PUT_CALL_TYPE_OVRD=P</stp>
        <stp>CHAIN_PERIODICITY_OVRD=M</stp>
        <tr r="G3712" s="3"/>
      </tp>
      <tp t="e">
        <v>#N/A</v>
        <stp/>
        <stp>##V3_BDSV12</stp>
        <stp>SPX Index</stp>
        <stp>CHAIN_TICKERS</stp>
        <stp>[PUTStrategy6.xlsx]Backup!R3812C7</stp>
        <stp>CHAIN_STRIKE_PX_OVRD</stp>
        <stp>76420</stp>
        <stp>CHAIN_PUT_CALL_TYPE_OVRD=P</stp>
        <stp>CHAIN_PERIODICITY_OVRD=M</stp>
        <tr r="G3812" s="3"/>
      </tp>
      <tp t="e">
        <v>#N/A</v>
        <stp/>
        <stp>##V3_BDSV12</stp>
        <stp>SPX Index</stp>
        <stp>CHAIN_TICKERS</stp>
        <stp>[PUTStrategy6.xlsx]Backup!R4511C7</stp>
        <stp>CHAIN_STRIKE_PX_OVRD</stp>
        <stp>90400</stp>
        <stp>CHAIN_PUT_CALL_TYPE_OVRD=P</stp>
        <stp>CHAIN_PERIODICITY_OVRD=M</stp>
        <tr r="G4511" s="3"/>
      </tp>
      <tp t="e">
        <v>#N/A</v>
        <stp/>
        <stp>##V3_BDSV12</stp>
        <stp>SPX Index</stp>
        <stp>CHAIN_TICKERS</stp>
        <stp>[PUTStrategy6.xlsx]Backup!R4611C7</stp>
        <stp>CHAIN_STRIKE_PX_OVRD</stp>
        <stp>92400</stp>
        <stp>CHAIN_PUT_CALL_TYPE_OVRD=P</stp>
        <stp>CHAIN_PERIODICITY_OVRD=M</stp>
        <tr r="G4611" s="3"/>
      </tp>
      <tp t="e">
        <v>#N/A</v>
        <stp/>
        <stp>##V3_BDSV12</stp>
        <stp>SPX Index</stp>
        <stp>CHAIN_TICKERS</stp>
        <stp>[PUTStrategy6.xlsx]Backup!R4911C7</stp>
        <stp>CHAIN_STRIKE_PX_OVRD</stp>
        <stp>98400</stp>
        <stp>CHAIN_PUT_CALL_TYPE_OVRD=P</stp>
        <stp>CHAIN_PERIODICITY_OVRD=M</stp>
        <tr r="G4911" s="3"/>
      </tp>
      <tp t="e">
        <v>#N/A</v>
        <stp/>
        <stp>##V3_BDSV12</stp>
        <stp>SPX Index</stp>
        <stp>CHAIN_TICKERS</stp>
        <stp>[PUTStrategy6.xlsx]Backup!R4711C7</stp>
        <stp>CHAIN_STRIKE_PX_OVRD</stp>
        <stp>94400</stp>
        <stp>CHAIN_PUT_CALL_TYPE_OVRD=P</stp>
        <stp>CHAIN_PERIODICITY_OVRD=M</stp>
        <tr r="G4711" s="3"/>
      </tp>
      <tp t="e">
        <v>#N/A</v>
        <stp/>
        <stp>##V3_BDSV12</stp>
        <stp>SPX Index</stp>
        <stp>CHAIN_TICKERS</stp>
        <stp>[PUTStrategy6.xlsx]Backup!R4811C7</stp>
        <stp>CHAIN_STRIKE_PX_OVRD</stp>
        <stp>96400</stp>
        <stp>CHAIN_PUT_CALL_TYPE_OVRD=P</stp>
        <stp>CHAIN_PERIODICITY_OVRD=M</stp>
        <tr r="G4811" s="3"/>
      </tp>
      <tp t="e">
        <v>#N/A</v>
        <stp/>
        <stp>##V3_BDSV12</stp>
        <stp>SPX Index</stp>
        <stp>CHAIN_TICKERS</stp>
        <stp>[PUTStrategy6.xlsx]Backup!R4311C7</stp>
        <stp>CHAIN_STRIKE_PX_OVRD</stp>
        <stp>86400</stp>
        <stp>CHAIN_PUT_CALL_TYPE_OVRD=P</stp>
        <stp>CHAIN_PERIODICITY_OVRD=M</stp>
        <tr r="G4311" s="3"/>
      </tp>
      <tp t="e">
        <v>#N/A</v>
        <stp/>
        <stp>##V3_BDSV12</stp>
        <stp>SPX Index</stp>
        <stp>CHAIN_TICKERS</stp>
        <stp>[PUTStrategy6.xlsx]Backup!R4211C7</stp>
        <stp>CHAIN_STRIKE_PX_OVRD</stp>
        <stp>84400</stp>
        <stp>CHAIN_PUT_CALL_TYPE_OVRD=P</stp>
        <stp>CHAIN_PERIODICITY_OVRD=M</stp>
        <tr r="G4211" s="3"/>
      </tp>
      <tp t="e">
        <v>#N/A</v>
        <stp/>
        <stp>##V3_BDSV12</stp>
        <stp>SPX Index</stp>
        <stp>CHAIN_TICKERS</stp>
        <stp>[PUTStrategy6.xlsx]Backup!R4011C7</stp>
        <stp>CHAIN_STRIKE_PX_OVRD</stp>
        <stp>80400</stp>
        <stp>CHAIN_PUT_CALL_TYPE_OVRD=P</stp>
        <stp>CHAIN_PERIODICITY_OVRD=M</stp>
        <tr r="G4011" s="3"/>
      </tp>
      <tp t="e">
        <v>#N/A</v>
        <stp/>
        <stp>##V3_BDSV12</stp>
        <stp>SPX Index</stp>
        <stp>CHAIN_TICKERS</stp>
        <stp>[PUTStrategy6.xlsx]Backup!R4111C7</stp>
        <stp>CHAIN_STRIKE_PX_OVRD</stp>
        <stp>82400</stp>
        <stp>CHAIN_PUT_CALL_TYPE_OVRD=P</stp>
        <stp>CHAIN_PERIODICITY_OVRD=M</stp>
        <tr r="G4111" s="3"/>
      </tp>
      <tp t="e">
        <v>#N/A</v>
        <stp/>
        <stp>##V3_BDSV12</stp>
        <stp>SPX Index</stp>
        <stp>CHAIN_TICKERS</stp>
        <stp>[PUTStrategy6.xlsx]Backup!R4411C7</stp>
        <stp>CHAIN_STRIKE_PX_OVRD</stp>
        <stp>88400</stp>
        <stp>CHAIN_PUT_CALL_TYPE_OVRD=P</stp>
        <stp>CHAIN_PERIODICITY_OVRD=M</stp>
        <tr r="G4411" s="3"/>
      </tp>
      <tp t="e">
        <v>#N/A</v>
        <stp/>
        <stp>##V3_BDSV12</stp>
        <stp>SPX Index</stp>
        <stp>CHAIN_TICKERS</stp>
        <stp>[PUTStrategy6.xlsx]Backup!R1311C7</stp>
        <stp>CHAIN_STRIKE_PX_OVRD</stp>
        <stp>26400</stp>
        <stp>CHAIN_PUT_CALL_TYPE_OVRD=P</stp>
        <stp>CHAIN_PERIODICITY_OVRD=M</stp>
        <tr r="G1311" s="3"/>
      </tp>
      <tp t="e">
        <v>#N/A</v>
        <stp/>
        <stp>##V3_BDSV12</stp>
        <stp>SPX Index</stp>
        <stp>CHAIN_TICKERS</stp>
        <stp>[PUTStrategy6.xlsx]Backup!R1211C7</stp>
        <stp>CHAIN_STRIKE_PX_OVRD</stp>
        <stp>24400</stp>
        <stp>CHAIN_PUT_CALL_TYPE_OVRD=P</stp>
        <stp>CHAIN_PERIODICITY_OVRD=M</stp>
        <tr r="G1211" s="3"/>
      </tp>
      <tp t="e">
        <v>#N/A</v>
        <stp/>
        <stp>##V3_BDSV12</stp>
        <stp>SPX Index</stp>
        <stp>CHAIN_TICKERS</stp>
        <stp>[PUTStrategy6.xlsx]Backup!R1011C7</stp>
        <stp>CHAIN_STRIKE_PX_OVRD</stp>
        <stp>20400</stp>
        <stp>CHAIN_PUT_CALL_TYPE_OVRD=P</stp>
        <stp>CHAIN_PERIODICITY_OVRD=M</stp>
        <tr r="G1011" s="3"/>
      </tp>
      <tp t="e">
        <v>#N/A</v>
        <stp/>
        <stp>##V3_BDSV12</stp>
        <stp>SPX Index</stp>
        <stp>CHAIN_TICKERS</stp>
        <stp>[PUTStrategy6.xlsx]Backup!R1111C7</stp>
        <stp>CHAIN_STRIKE_PX_OVRD</stp>
        <stp>22400</stp>
        <stp>CHAIN_PUT_CALL_TYPE_OVRD=P</stp>
        <stp>CHAIN_PERIODICITY_OVRD=M</stp>
        <tr r="G1111" s="3"/>
      </tp>
      <tp t="e">
        <v>#N/A</v>
        <stp/>
        <stp>##V3_BDSV12</stp>
        <stp>SPX Index</stp>
        <stp>CHAIN_TICKERS</stp>
        <stp>[PUTStrategy6.xlsx]Backup!R1411C7</stp>
        <stp>CHAIN_STRIKE_PX_OVRD</stp>
        <stp>28400</stp>
        <stp>CHAIN_PUT_CALL_TYPE_OVRD=P</stp>
        <stp>CHAIN_PERIODICITY_OVRD=M</stp>
        <tr r="G1411" s="3"/>
      </tp>
      <tp t="e">
        <v>#N/A</v>
        <stp/>
        <stp>##V3_BDSV12</stp>
        <stp>SPX Index</stp>
        <stp>CHAIN_TICKERS</stp>
        <stp>[PUTStrategy6.xlsx]Backup!R1511C7</stp>
        <stp>CHAIN_STRIKE_PX_OVRD</stp>
        <stp>30400</stp>
        <stp>CHAIN_PUT_CALL_TYPE_OVRD=P</stp>
        <stp>CHAIN_PERIODICITY_OVRD=M</stp>
        <tr r="G1511" s="3"/>
      </tp>
      <tp t="e">
        <v>#N/A</v>
        <stp/>
        <stp>##V3_BDSV12</stp>
        <stp>SPX Index</stp>
        <stp>CHAIN_TICKERS</stp>
        <stp>[PUTStrategy6.xlsx]Backup!R1611C7</stp>
        <stp>CHAIN_STRIKE_PX_OVRD</stp>
        <stp>32400</stp>
        <stp>CHAIN_PUT_CALL_TYPE_OVRD=P</stp>
        <stp>CHAIN_PERIODICITY_OVRD=M</stp>
        <tr r="G1611" s="3"/>
      </tp>
      <tp t="e">
        <v>#N/A</v>
        <stp/>
        <stp>##V3_BDSV12</stp>
        <stp>SPX Index</stp>
        <stp>CHAIN_TICKERS</stp>
        <stp>[PUTStrategy6.xlsx]Backup!R1911C7</stp>
        <stp>CHAIN_STRIKE_PX_OVRD</stp>
        <stp>38400</stp>
        <stp>CHAIN_PUT_CALL_TYPE_OVRD=P</stp>
        <stp>CHAIN_PERIODICITY_OVRD=M</stp>
        <tr r="G1911" s="3"/>
      </tp>
      <tp t="e">
        <v>#N/A</v>
        <stp/>
        <stp>##V3_BDSV12</stp>
        <stp>SPX Index</stp>
        <stp>CHAIN_TICKERS</stp>
        <stp>[PUTStrategy6.xlsx]Backup!R1711C7</stp>
        <stp>CHAIN_STRIKE_PX_OVRD</stp>
        <stp>34400</stp>
        <stp>CHAIN_PUT_CALL_TYPE_OVRD=P</stp>
        <stp>CHAIN_PERIODICITY_OVRD=M</stp>
        <tr r="G1711" s="3"/>
      </tp>
      <tp t="e">
        <v>#N/A</v>
        <stp/>
        <stp>##V3_BDSV12</stp>
        <stp>SPX Index</stp>
        <stp>CHAIN_TICKERS</stp>
        <stp>[PUTStrategy6.xlsx]Backup!R1811C7</stp>
        <stp>CHAIN_STRIKE_PX_OVRD</stp>
        <stp>36400</stp>
        <stp>CHAIN_PUT_CALL_TYPE_OVRD=P</stp>
        <stp>CHAIN_PERIODICITY_OVRD=M</stp>
        <tr r="G1811" s="3"/>
      </tp>
      <tp t="e">
        <v>#N/A</v>
        <stp/>
        <stp>##V3_BDSV12</stp>
        <stp>SPX Index</stp>
        <stp>CHAIN_TICKERS</stp>
        <stp>[PUTStrategy6.xlsx]Backup!R2511C7</stp>
        <stp>CHAIN_STRIKE_PX_OVRD</stp>
        <stp>50400</stp>
        <stp>CHAIN_PUT_CALL_TYPE_OVRD=P</stp>
        <stp>CHAIN_PERIODICITY_OVRD=M</stp>
        <tr r="G2511" s="3"/>
      </tp>
      <tp t="e">
        <v>#N/A</v>
        <stp/>
        <stp>##V3_BDSV12</stp>
        <stp>SPX Index</stp>
        <stp>CHAIN_TICKERS</stp>
        <stp>[PUTStrategy6.xlsx]Backup!R2611C7</stp>
        <stp>CHAIN_STRIKE_PX_OVRD</stp>
        <stp>52400</stp>
        <stp>CHAIN_PUT_CALL_TYPE_OVRD=P</stp>
        <stp>CHAIN_PERIODICITY_OVRD=M</stp>
        <tr r="G2611" s="3"/>
      </tp>
      <tp t="e">
        <v>#N/A</v>
        <stp/>
        <stp>##V3_BDSV12</stp>
        <stp>SPX Index</stp>
        <stp>CHAIN_TICKERS</stp>
        <stp>[PUTStrategy6.xlsx]Backup!R2911C7</stp>
        <stp>CHAIN_STRIKE_PX_OVRD</stp>
        <stp>58400</stp>
        <stp>CHAIN_PUT_CALL_TYPE_OVRD=P</stp>
        <stp>CHAIN_PERIODICITY_OVRD=M</stp>
        <tr r="G2911" s="3"/>
      </tp>
      <tp t="e">
        <v>#N/A</v>
        <stp/>
        <stp>##V3_BDSV12</stp>
        <stp>SPX Index</stp>
        <stp>CHAIN_TICKERS</stp>
        <stp>[PUTStrategy6.xlsx]Backup!R2711C7</stp>
        <stp>CHAIN_STRIKE_PX_OVRD</stp>
        <stp>54400</stp>
        <stp>CHAIN_PUT_CALL_TYPE_OVRD=P</stp>
        <stp>CHAIN_PERIODICITY_OVRD=M</stp>
        <tr r="G2711" s="3"/>
      </tp>
      <tp t="e">
        <v>#N/A</v>
        <stp/>
        <stp>##V3_BDSV12</stp>
        <stp>SPX Index</stp>
        <stp>CHAIN_TICKERS</stp>
        <stp>[PUTStrategy6.xlsx]Backup!R2811C7</stp>
        <stp>CHAIN_STRIKE_PX_OVRD</stp>
        <stp>56400</stp>
        <stp>CHAIN_PUT_CALL_TYPE_OVRD=P</stp>
        <stp>CHAIN_PERIODICITY_OVRD=M</stp>
        <tr r="G2811" s="3"/>
      </tp>
      <tp t="e">
        <v>#N/A</v>
        <stp/>
        <stp>##V3_BDSV12</stp>
        <stp>SPX Index</stp>
        <stp>CHAIN_TICKERS</stp>
        <stp>[PUTStrategy6.xlsx]Backup!R2311C7</stp>
        <stp>CHAIN_STRIKE_PX_OVRD</stp>
        <stp>46400</stp>
        <stp>CHAIN_PUT_CALL_TYPE_OVRD=P</stp>
        <stp>CHAIN_PERIODICITY_OVRD=M</stp>
        <tr r="G2311" s="3"/>
      </tp>
      <tp t="e">
        <v>#N/A</v>
        <stp/>
        <stp>##V3_BDSV12</stp>
        <stp>SPX Index</stp>
        <stp>CHAIN_TICKERS</stp>
        <stp>[PUTStrategy6.xlsx]Backup!R2211C7</stp>
        <stp>CHAIN_STRIKE_PX_OVRD</stp>
        <stp>44400</stp>
        <stp>CHAIN_PUT_CALL_TYPE_OVRD=P</stp>
        <stp>CHAIN_PERIODICITY_OVRD=M</stp>
        <tr r="G2211" s="3"/>
      </tp>
      <tp t="e">
        <v>#N/A</v>
        <stp/>
        <stp>##V3_BDSV12</stp>
        <stp>SPX Index</stp>
        <stp>CHAIN_TICKERS</stp>
        <stp>[PUTStrategy6.xlsx]Backup!R2011C7</stp>
        <stp>CHAIN_STRIKE_PX_OVRD</stp>
        <stp>40400</stp>
        <stp>CHAIN_PUT_CALL_TYPE_OVRD=P</stp>
        <stp>CHAIN_PERIODICITY_OVRD=M</stp>
        <tr r="G2011" s="3"/>
      </tp>
      <tp t="e">
        <v>#N/A</v>
        <stp/>
        <stp>##V3_BDSV12</stp>
        <stp>SPX Index</stp>
        <stp>CHAIN_TICKERS</stp>
        <stp>[PUTStrategy6.xlsx]Backup!R2111C7</stp>
        <stp>CHAIN_STRIKE_PX_OVRD</stp>
        <stp>42400</stp>
        <stp>CHAIN_PUT_CALL_TYPE_OVRD=P</stp>
        <stp>CHAIN_PERIODICITY_OVRD=M</stp>
        <tr r="G2111" s="3"/>
      </tp>
      <tp t="e">
        <v>#N/A</v>
        <stp/>
        <stp>##V3_BDSV12</stp>
        <stp>SPX Index</stp>
        <stp>CHAIN_TICKERS</stp>
        <stp>[PUTStrategy6.xlsx]Backup!R2411C7</stp>
        <stp>CHAIN_STRIKE_PX_OVRD</stp>
        <stp>48400</stp>
        <stp>CHAIN_PUT_CALL_TYPE_OVRD=P</stp>
        <stp>CHAIN_PERIODICITY_OVRD=M</stp>
        <tr r="G2411" s="3"/>
      </tp>
      <tp t="e">
        <v>#N/A</v>
        <stp/>
        <stp>##V3_BDSV12</stp>
        <stp>SPX Index</stp>
        <stp>CHAIN_TICKERS</stp>
        <stp>[PUTStrategy6.xlsx]Backup!R3311C7</stp>
        <stp>CHAIN_STRIKE_PX_OVRD</stp>
        <stp>66400</stp>
        <stp>CHAIN_PUT_CALL_TYPE_OVRD=P</stp>
        <stp>CHAIN_PERIODICITY_OVRD=M</stp>
        <tr r="G3311" s="3"/>
      </tp>
      <tp t="e">
        <v>#N/A</v>
        <stp/>
        <stp>##V3_BDSV12</stp>
        <stp>SPX Index</stp>
        <stp>CHAIN_TICKERS</stp>
        <stp>[PUTStrategy6.xlsx]Backup!R3211C7</stp>
        <stp>CHAIN_STRIKE_PX_OVRD</stp>
        <stp>64400</stp>
        <stp>CHAIN_PUT_CALL_TYPE_OVRD=P</stp>
        <stp>CHAIN_PERIODICITY_OVRD=M</stp>
        <tr r="G3211" s="3"/>
      </tp>
      <tp t="e">
        <v>#N/A</v>
        <stp/>
        <stp>##V3_BDSV12</stp>
        <stp>SPX Index</stp>
        <stp>CHAIN_TICKERS</stp>
        <stp>[PUTStrategy6.xlsx]Backup!R3011C7</stp>
        <stp>CHAIN_STRIKE_PX_OVRD</stp>
        <stp>60400</stp>
        <stp>CHAIN_PUT_CALL_TYPE_OVRD=P</stp>
        <stp>CHAIN_PERIODICITY_OVRD=M</stp>
        <tr r="G3011" s="3"/>
      </tp>
      <tp t="e">
        <v>#N/A</v>
        <stp/>
        <stp>##V3_BDSV12</stp>
        <stp>SPX Index</stp>
        <stp>CHAIN_TICKERS</stp>
        <stp>[PUTStrategy6.xlsx]Backup!R3111C7</stp>
        <stp>CHAIN_STRIKE_PX_OVRD</stp>
        <stp>62400</stp>
        <stp>CHAIN_PUT_CALL_TYPE_OVRD=P</stp>
        <stp>CHAIN_PERIODICITY_OVRD=M</stp>
        <tr r="G3111" s="3"/>
      </tp>
      <tp t="e">
        <v>#N/A</v>
        <stp/>
        <stp>##V3_BDSV12</stp>
        <stp>SPX Index</stp>
        <stp>CHAIN_TICKERS</stp>
        <stp>[PUTStrategy6.xlsx]Backup!R3411C7</stp>
        <stp>CHAIN_STRIKE_PX_OVRD</stp>
        <stp>68400</stp>
        <stp>CHAIN_PUT_CALL_TYPE_OVRD=P</stp>
        <stp>CHAIN_PERIODICITY_OVRD=M</stp>
        <tr r="G3411" s="3"/>
      </tp>
      <tp t="e">
        <v>#N/A</v>
        <stp/>
        <stp>##V3_BDSV12</stp>
        <stp>SPX Index</stp>
        <stp>CHAIN_TICKERS</stp>
        <stp>[PUTStrategy6.xlsx]Backup!R3511C7</stp>
        <stp>CHAIN_STRIKE_PX_OVRD</stp>
        <stp>70400</stp>
        <stp>CHAIN_PUT_CALL_TYPE_OVRD=P</stp>
        <stp>CHAIN_PERIODICITY_OVRD=M</stp>
        <tr r="G3511" s="3"/>
      </tp>
      <tp t="e">
        <v>#N/A</v>
        <stp/>
        <stp>##V3_BDSV12</stp>
        <stp>SPX Index</stp>
        <stp>CHAIN_TICKERS</stp>
        <stp>[PUTStrategy6.xlsx]Backup!R3611C7</stp>
        <stp>CHAIN_STRIKE_PX_OVRD</stp>
        <stp>72400</stp>
        <stp>CHAIN_PUT_CALL_TYPE_OVRD=P</stp>
        <stp>CHAIN_PERIODICITY_OVRD=M</stp>
        <tr r="G3611" s="3"/>
      </tp>
      <tp t="e">
        <v>#N/A</v>
        <stp/>
        <stp>##V3_BDSV12</stp>
        <stp>SPX Index</stp>
        <stp>CHAIN_TICKERS</stp>
        <stp>[PUTStrategy6.xlsx]Backup!R3911C7</stp>
        <stp>CHAIN_STRIKE_PX_OVRD</stp>
        <stp>78400</stp>
        <stp>CHAIN_PUT_CALL_TYPE_OVRD=P</stp>
        <stp>CHAIN_PERIODICITY_OVRD=M</stp>
        <tr r="G3911" s="3"/>
      </tp>
      <tp t="e">
        <v>#N/A</v>
        <stp/>
        <stp>##V3_BDSV12</stp>
        <stp>SPX Index</stp>
        <stp>CHAIN_TICKERS</stp>
        <stp>[PUTStrategy6.xlsx]Backup!R3711C7</stp>
        <stp>CHAIN_STRIKE_PX_OVRD</stp>
        <stp>74400</stp>
        <stp>CHAIN_PUT_CALL_TYPE_OVRD=P</stp>
        <stp>CHAIN_PERIODICITY_OVRD=M</stp>
        <tr r="G3711" s="3"/>
      </tp>
      <tp t="e">
        <v>#N/A</v>
        <stp/>
        <stp>##V3_BDSV12</stp>
        <stp>SPX Index</stp>
        <stp>CHAIN_TICKERS</stp>
        <stp>[PUTStrategy6.xlsx]Backup!R3811C7</stp>
        <stp>CHAIN_STRIKE_PX_OVRD</stp>
        <stp>76400</stp>
        <stp>CHAIN_PUT_CALL_TYPE_OVRD=P</stp>
        <stp>CHAIN_PERIODICITY_OVRD=M</stp>
        <tr r="G3811" s="3"/>
      </tp>
      <tp t="e">
        <v>#N/A</v>
        <stp/>
        <stp>##V3_BDSV12</stp>
        <stp>SPX Index</stp>
        <stp>CHAIN_TICKERS</stp>
        <stp>[PUTStrategy6.xlsx]Backup!R4514C7</stp>
        <stp>CHAIN_STRIKE_PX_OVRD</stp>
        <stp>90460</stp>
        <stp>CHAIN_PUT_CALL_TYPE_OVRD=P</stp>
        <stp>CHAIN_PERIODICITY_OVRD=M</stp>
        <tr r="G4514" s="3"/>
      </tp>
      <tp t="e">
        <v>#N/A</v>
        <stp/>
        <stp>##V3_BDSV12</stp>
        <stp>SPX Index</stp>
        <stp>CHAIN_TICKERS</stp>
        <stp>[PUTStrategy6.xlsx]Backup!R4614C7</stp>
        <stp>CHAIN_STRIKE_PX_OVRD</stp>
        <stp>92460</stp>
        <stp>CHAIN_PUT_CALL_TYPE_OVRD=P</stp>
        <stp>CHAIN_PERIODICITY_OVRD=M</stp>
        <tr r="G4614" s="3"/>
      </tp>
      <tp t="e">
        <v>#N/A</v>
        <stp/>
        <stp>##V3_BDSV12</stp>
        <stp>SPX Index</stp>
        <stp>CHAIN_TICKERS</stp>
        <stp>[PUTStrategy6.xlsx]Backup!R4914C7</stp>
        <stp>CHAIN_STRIKE_PX_OVRD</stp>
        <stp>98460</stp>
        <stp>CHAIN_PUT_CALL_TYPE_OVRD=P</stp>
        <stp>CHAIN_PERIODICITY_OVRD=M</stp>
        <tr r="G4914" s="3"/>
      </tp>
      <tp t="e">
        <v>#N/A</v>
        <stp/>
        <stp>##V3_BDSV12</stp>
        <stp>SPX Index</stp>
        <stp>CHAIN_TICKERS</stp>
        <stp>[PUTStrategy6.xlsx]Backup!R4714C7</stp>
        <stp>CHAIN_STRIKE_PX_OVRD</stp>
        <stp>94460</stp>
        <stp>CHAIN_PUT_CALL_TYPE_OVRD=P</stp>
        <stp>CHAIN_PERIODICITY_OVRD=M</stp>
        <tr r="G4714" s="3"/>
      </tp>
      <tp t="e">
        <v>#N/A</v>
        <stp/>
        <stp>##V3_BDSV12</stp>
        <stp>SPX Index</stp>
        <stp>CHAIN_TICKERS</stp>
        <stp>[PUTStrategy6.xlsx]Backup!R4814C7</stp>
        <stp>CHAIN_STRIKE_PX_OVRD</stp>
        <stp>96460</stp>
        <stp>CHAIN_PUT_CALL_TYPE_OVRD=P</stp>
        <stp>CHAIN_PERIODICITY_OVRD=M</stp>
        <tr r="G4814" s="3"/>
      </tp>
      <tp t="e">
        <v>#N/A</v>
        <stp/>
        <stp>##V3_BDSV12</stp>
        <stp>SPX Index</stp>
        <stp>CHAIN_TICKERS</stp>
        <stp>[PUTStrategy6.xlsx]Backup!R4314C7</stp>
        <stp>CHAIN_STRIKE_PX_OVRD</stp>
        <stp>86460</stp>
        <stp>CHAIN_PUT_CALL_TYPE_OVRD=P</stp>
        <stp>CHAIN_PERIODICITY_OVRD=M</stp>
        <tr r="G4314" s="3"/>
      </tp>
      <tp t="e">
        <v>#N/A</v>
        <stp/>
        <stp>##V3_BDSV12</stp>
        <stp>SPX Index</stp>
        <stp>CHAIN_TICKERS</stp>
        <stp>[PUTStrategy6.xlsx]Backup!R4214C7</stp>
        <stp>CHAIN_STRIKE_PX_OVRD</stp>
        <stp>84460</stp>
        <stp>CHAIN_PUT_CALL_TYPE_OVRD=P</stp>
        <stp>CHAIN_PERIODICITY_OVRD=M</stp>
        <tr r="G4214" s="3"/>
      </tp>
      <tp t="e">
        <v>#N/A</v>
        <stp/>
        <stp>##V3_BDSV12</stp>
        <stp>SPX Index</stp>
        <stp>CHAIN_TICKERS</stp>
        <stp>[PUTStrategy6.xlsx]Backup!R4014C7</stp>
        <stp>CHAIN_STRIKE_PX_OVRD</stp>
        <stp>80460</stp>
        <stp>CHAIN_PUT_CALL_TYPE_OVRD=P</stp>
        <stp>CHAIN_PERIODICITY_OVRD=M</stp>
        <tr r="G4014" s="3"/>
      </tp>
      <tp t="e">
        <v>#N/A</v>
        <stp/>
        <stp>##V3_BDSV12</stp>
        <stp>SPX Index</stp>
        <stp>CHAIN_TICKERS</stp>
        <stp>[PUTStrategy6.xlsx]Backup!R4114C7</stp>
        <stp>CHAIN_STRIKE_PX_OVRD</stp>
        <stp>82460</stp>
        <stp>CHAIN_PUT_CALL_TYPE_OVRD=P</stp>
        <stp>CHAIN_PERIODICITY_OVRD=M</stp>
        <tr r="G4114" s="3"/>
      </tp>
      <tp t="e">
        <v>#N/A</v>
        <stp/>
        <stp>##V3_BDSV12</stp>
        <stp>SPX Index</stp>
        <stp>CHAIN_TICKERS</stp>
        <stp>[PUTStrategy6.xlsx]Backup!R4414C7</stp>
        <stp>CHAIN_STRIKE_PX_OVRD</stp>
        <stp>88460</stp>
        <stp>CHAIN_PUT_CALL_TYPE_OVRD=P</stp>
        <stp>CHAIN_PERIODICITY_OVRD=M</stp>
        <tr r="G4414" s="3"/>
      </tp>
      <tp t="e">
        <v>#N/A</v>
        <stp/>
        <stp>##V3_BDSV12</stp>
        <stp>SPX Index</stp>
        <stp>CHAIN_TICKERS</stp>
        <stp>[PUTStrategy6.xlsx]Backup!R1314C7</stp>
        <stp>CHAIN_STRIKE_PX_OVRD</stp>
        <stp>26460</stp>
        <stp>CHAIN_PUT_CALL_TYPE_OVRD=P</stp>
        <stp>CHAIN_PERIODICITY_OVRD=M</stp>
        <tr r="G1314" s="3"/>
      </tp>
      <tp t="e">
        <v>#N/A</v>
        <stp/>
        <stp>##V3_BDSV12</stp>
        <stp>SPX Index</stp>
        <stp>CHAIN_TICKERS</stp>
        <stp>[PUTStrategy6.xlsx]Backup!R1214C7</stp>
        <stp>CHAIN_STRIKE_PX_OVRD</stp>
        <stp>24460</stp>
        <stp>CHAIN_PUT_CALL_TYPE_OVRD=P</stp>
        <stp>CHAIN_PERIODICITY_OVRD=M</stp>
        <tr r="G1214" s="3"/>
      </tp>
      <tp t="e">
        <v>#N/A</v>
        <stp/>
        <stp>##V3_BDSV12</stp>
        <stp>SPX Index</stp>
        <stp>CHAIN_TICKERS</stp>
        <stp>[PUTStrategy6.xlsx]Backup!R1014C7</stp>
        <stp>CHAIN_STRIKE_PX_OVRD</stp>
        <stp>20460</stp>
        <stp>CHAIN_PUT_CALL_TYPE_OVRD=P</stp>
        <stp>CHAIN_PERIODICITY_OVRD=M</stp>
        <tr r="G1014" s="3"/>
      </tp>
      <tp t="e">
        <v>#N/A</v>
        <stp/>
        <stp>##V3_BDSV12</stp>
        <stp>SPX Index</stp>
        <stp>CHAIN_TICKERS</stp>
        <stp>[PUTStrategy6.xlsx]Backup!R1114C7</stp>
        <stp>CHAIN_STRIKE_PX_OVRD</stp>
        <stp>22460</stp>
        <stp>CHAIN_PUT_CALL_TYPE_OVRD=P</stp>
        <stp>CHAIN_PERIODICITY_OVRD=M</stp>
        <tr r="G1114" s="3"/>
      </tp>
      <tp t="e">
        <v>#N/A</v>
        <stp/>
        <stp>##V3_BDSV12</stp>
        <stp>SPX Index</stp>
        <stp>CHAIN_TICKERS</stp>
        <stp>[PUTStrategy6.xlsx]Backup!R1414C7</stp>
        <stp>CHAIN_STRIKE_PX_OVRD</stp>
        <stp>28460</stp>
        <stp>CHAIN_PUT_CALL_TYPE_OVRD=P</stp>
        <stp>CHAIN_PERIODICITY_OVRD=M</stp>
        <tr r="G1414" s="3"/>
      </tp>
      <tp t="e">
        <v>#N/A</v>
        <stp/>
        <stp>##V3_BDSV12</stp>
        <stp>SPX Index</stp>
        <stp>CHAIN_TICKERS</stp>
        <stp>[PUTStrategy6.xlsx]Backup!R1514C7</stp>
        <stp>CHAIN_STRIKE_PX_OVRD</stp>
        <stp>30460</stp>
        <stp>CHAIN_PUT_CALL_TYPE_OVRD=P</stp>
        <stp>CHAIN_PERIODICITY_OVRD=M</stp>
        <tr r="G1514" s="3"/>
      </tp>
      <tp t="e">
        <v>#N/A</v>
        <stp/>
        <stp>##V3_BDSV12</stp>
        <stp>SPX Index</stp>
        <stp>CHAIN_TICKERS</stp>
        <stp>[PUTStrategy6.xlsx]Backup!R1614C7</stp>
        <stp>CHAIN_STRIKE_PX_OVRD</stp>
        <stp>32460</stp>
        <stp>CHAIN_PUT_CALL_TYPE_OVRD=P</stp>
        <stp>CHAIN_PERIODICITY_OVRD=M</stp>
        <tr r="G1614" s="3"/>
      </tp>
      <tp t="e">
        <v>#N/A</v>
        <stp/>
        <stp>##V3_BDSV12</stp>
        <stp>SPX Index</stp>
        <stp>CHAIN_TICKERS</stp>
        <stp>[PUTStrategy6.xlsx]Backup!R1914C7</stp>
        <stp>CHAIN_STRIKE_PX_OVRD</stp>
        <stp>38460</stp>
        <stp>CHAIN_PUT_CALL_TYPE_OVRD=P</stp>
        <stp>CHAIN_PERIODICITY_OVRD=M</stp>
        <tr r="G1914" s="3"/>
      </tp>
      <tp t="e">
        <v>#N/A</v>
        <stp/>
        <stp>##V3_BDSV12</stp>
        <stp>SPX Index</stp>
        <stp>CHAIN_TICKERS</stp>
        <stp>[PUTStrategy6.xlsx]Backup!R1714C7</stp>
        <stp>CHAIN_STRIKE_PX_OVRD</stp>
        <stp>34460</stp>
        <stp>CHAIN_PUT_CALL_TYPE_OVRD=P</stp>
        <stp>CHAIN_PERIODICITY_OVRD=M</stp>
        <tr r="G1714" s="3"/>
      </tp>
      <tp t="e">
        <v>#N/A</v>
        <stp/>
        <stp>##V3_BDSV12</stp>
        <stp>SPX Index</stp>
        <stp>CHAIN_TICKERS</stp>
        <stp>[PUTStrategy6.xlsx]Backup!R1814C7</stp>
        <stp>CHAIN_STRIKE_PX_OVRD</stp>
        <stp>36460</stp>
        <stp>CHAIN_PUT_CALL_TYPE_OVRD=P</stp>
        <stp>CHAIN_PERIODICITY_OVRD=M</stp>
        <tr r="G1814" s="3"/>
      </tp>
      <tp t="e">
        <v>#N/A</v>
        <stp/>
        <stp>##V3_BDSV12</stp>
        <stp>SPX Index</stp>
        <stp>CHAIN_TICKERS</stp>
        <stp>[PUTStrategy6.xlsx]Backup!R2514C7</stp>
        <stp>CHAIN_STRIKE_PX_OVRD</stp>
        <stp>50460</stp>
        <stp>CHAIN_PUT_CALL_TYPE_OVRD=P</stp>
        <stp>CHAIN_PERIODICITY_OVRD=M</stp>
        <tr r="G2514" s="3"/>
      </tp>
      <tp t="e">
        <v>#N/A</v>
        <stp/>
        <stp>##V3_BDSV12</stp>
        <stp>SPX Index</stp>
        <stp>CHAIN_TICKERS</stp>
        <stp>[PUTStrategy6.xlsx]Backup!R2614C7</stp>
        <stp>CHAIN_STRIKE_PX_OVRD</stp>
        <stp>52460</stp>
        <stp>CHAIN_PUT_CALL_TYPE_OVRD=P</stp>
        <stp>CHAIN_PERIODICITY_OVRD=M</stp>
        <tr r="G2614" s="3"/>
      </tp>
      <tp t="e">
        <v>#N/A</v>
        <stp/>
        <stp>##V3_BDSV12</stp>
        <stp>SPX Index</stp>
        <stp>CHAIN_TICKERS</stp>
        <stp>[PUTStrategy6.xlsx]Backup!R2914C7</stp>
        <stp>CHAIN_STRIKE_PX_OVRD</stp>
        <stp>58460</stp>
        <stp>CHAIN_PUT_CALL_TYPE_OVRD=P</stp>
        <stp>CHAIN_PERIODICITY_OVRD=M</stp>
        <tr r="G2914" s="3"/>
      </tp>
      <tp t="e">
        <v>#N/A</v>
        <stp/>
        <stp>##V3_BDSV12</stp>
        <stp>SPX Index</stp>
        <stp>CHAIN_TICKERS</stp>
        <stp>[PUTStrategy6.xlsx]Backup!R2714C7</stp>
        <stp>CHAIN_STRIKE_PX_OVRD</stp>
        <stp>54460</stp>
        <stp>CHAIN_PUT_CALL_TYPE_OVRD=P</stp>
        <stp>CHAIN_PERIODICITY_OVRD=M</stp>
        <tr r="G2714" s="3"/>
      </tp>
      <tp t="e">
        <v>#N/A</v>
        <stp/>
        <stp>##V3_BDSV12</stp>
        <stp>SPX Index</stp>
        <stp>CHAIN_TICKERS</stp>
        <stp>[PUTStrategy6.xlsx]Backup!R2814C7</stp>
        <stp>CHAIN_STRIKE_PX_OVRD</stp>
        <stp>56460</stp>
        <stp>CHAIN_PUT_CALL_TYPE_OVRD=P</stp>
        <stp>CHAIN_PERIODICITY_OVRD=M</stp>
        <tr r="G2814" s="3"/>
      </tp>
      <tp t="e">
        <v>#N/A</v>
        <stp/>
        <stp>##V3_BDSV12</stp>
        <stp>SPX Index</stp>
        <stp>CHAIN_TICKERS</stp>
        <stp>[PUTStrategy6.xlsx]Backup!R2314C7</stp>
        <stp>CHAIN_STRIKE_PX_OVRD</stp>
        <stp>46460</stp>
        <stp>CHAIN_PUT_CALL_TYPE_OVRD=P</stp>
        <stp>CHAIN_PERIODICITY_OVRD=M</stp>
        <tr r="G2314" s="3"/>
      </tp>
      <tp t="e">
        <v>#N/A</v>
        <stp/>
        <stp>##V3_BDSV12</stp>
        <stp>SPX Index</stp>
        <stp>CHAIN_TICKERS</stp>
        <stp>[PUTStrategy6.xlsx]Backup!R2214C7</stp>
        <stp>CHAIN_STRIKE_PX_OVRD</stp>
        <stp>44460</stp>
        <stp>CHAIN_PUT_CALL_TYPE_OVRD=P</stp>
        <stp>CHAIN_PERIODICITY_OVRD=M</stp>
        <tr r="G2214" s="3"/>
      </tp>
      <tp t="e">
        <v>#N/A</v>
        <stp/>
        <stp>##V3_BDSV12</stp>
        <stp>SPX Index</stp>
        <stp>CHAIN_TICKERS</stp>
        <stp>[PUTStrategy6.xlsx]Backup!R2014C7</stp>
        <stp>CHAIN_STRIKE_PX_OVRD</stp>
        <stp>40460</stp>
        <stp>CHAIN_PUT_CALL_TYPE_OVRD=P</stp>
        <stp>CHAIN_PERIODICITY_OVRD=M</stp>
        <tr r="G2014" s="3"/>
      </tp>
      <tp t="e">
        <v>#N/A</v>
        <stp/>
        <stp>##V3_BDSV12</stp>
        <stp>SPX Index</stp>
        <stp>CHAIN_TICKERS</stp>
        <stp>[PUTStrategy6.xlsx]Backup!R2114C7</stp>
        <stp>CHAIN_STRIKE_PX_OVRD</stp>
        <stp>42460</stp>
        <stp>CHAIN_PUT_CALL_TYPE_OVRD=P</stp>
        <stp>CHAIN_PERIODICITY_OVRD=M</stp>
        <tr r="G2114" s="3"/>
      </tp>
      <tp t="e">
        <v>#N/A</v>
        <stp/>
        <stp>##V3_BDSV12</stp>
        <stp>SPX Index</stp>
        <stp>CHAIN_TICKERS</stp>
        <stp>[PUTStrategy6.xlsx]Backup!R2414C7</stp>
        <stp>CHAIN_STRIKE_PX_OVRD</stp>
        <stp>48460</stp>
        <stp>CHAIN_PUT_CALL_TYPE_OVRD=P</stp>
        <stp>CHAIN_PERIODICITY_OVRD=M</stp>
        <tr r="G2414" s="3"/>
      </tp>
      <tp t="e">
        <v>#N/A</v>
        <stp/>
        <stp>##V3_BDSV12</stp>
        <stp>SPX Index</stp>
        <stp>CHAIN_TICKERS</stp>
        <stp>[PUTStrategy6.xlsx]Backup!R3314C7</stp>
        <stp>CHAIN_STRIKE_PX_OVRD</stp>
        <stp>66460</stp>
        <stp>CHAIN_PUT_CALL_TYPE_OVRD=P</stp>
        <stp>CHAIN_PERIODICITY_OVRD=M</stp>
        <tr r="G3314" s="3"/>
      </tp>
      <tp t="e">
        <v>#N/A</v>
        <stp/>
        <stp>##V3_BDSV12</stp>
        <stp>SPX Index</stp>
        <stp>CHAIN_TICKERS</stp>
        <stp>[PUTStrategy6.xlsx]Backup!R3214C7</stp>
        <stp>CHAIN_STRIKE_PX_OVRD</stp>
        <stp>64460</stp>
        <stp>CHAIN_PUT_CALL_TYPE_OVRD=P</stp>
        <stp>CHAIN_PERIODICITY_OVRD=M</stp>
        <tr r="G3214" s="3"/>
      </tp>
      <tp t="e">
        <v>#N/A</v>
        <stp/>
        <stp>##V3_BDSV12</stp>
        <stp>SPX Index</stp>
        <stp>CHAIN_TICKERS</stp>
        <stp>[PUTStrategy6.xlsx]Backup!R3014C7</stp>
        <stp>CHAIN_STRIKE_PX_OVRD</stp>
        <stp>60460</stp>
        <stp>CHAIN_PUT_CALL_TYPE_OVRD=P</stp>
        <stp>CHAIN_PERIODICITY_OVRD=M</stp>
        <tr r="G3014" s="3"/>
      </tp>
      <tp t="e">
        <v>#N/A</v>
        <stp/>
        <stp>##V3_BDSV12</stp>
        <stp>SPX Index</stp>
        <stp>CHAIN_TICKERS</stp>
        <stp>[PUTStrategy6.xlsx]Backup!R3114C7</stp>
        <stp>CHAIN_STRIKE_PX_OVRD</stp>
        <stp>62460</stp>
        <stp>CHAIN_PUT_CALL_TYPE_OVRD=P</stp>
        <stp>CHAIN_PERIODICITY_OVRD=M</stp>
        <tr r="G3114" s="3"/>
      </tp>
      <tp t="e">
        <v>#N/A</v>
        <stp/>
        <stp>##V3_BDSV12</stp>
        <stp>SPX Index</stp>
        <stp>CHAIN_TICKERS</stp>
        <stp>[PUTStrategy6.xlsx]Backup!R3414C7</stp>
        <stp>CHAIN_STRIKE_PX_OVRD</stp>
        <stp>68460</stp>
        <stp>CHAIN_PUT_CALL_TYPE_OVRD=P</stp>
        <stp>CHAIN_PERIODICITY_OVRD=M</stp>
        <tr r="G3414" s="3"/>
      </tp>
      <tp t="e">
        <v>#N/A</v>
        <stp/>
        <stp>##V3_BDSV12</stp>
        <stp>SPX Index</stp>
        <stp>CHAIN_TICKERS</stp>
        <stp>[PUTStrategy6.xlsx]Backup!R3514C7</stp>
        <stp>CHAIN_STRIKE_PX_OVRD</stp>
        <stp>70460</stp>
        <stp>CHAIN_PUT_CALL_TYPE_OVRD=P</stp>
        <stp>CHAIN_PERIODICITY_OVRD=M</stp>
        <tr r="G3514" s="3"/>
      </tp>
      <tp t="e">
        <v>#N/A</v>
        <stp/>
        <stp>##V3_BDSV12</stp>
        <stp>SPX Index</stp>
        <stp>CHAIN_TICKERS</stp>
        <stp>[PUTStrategy6.xlsx]Backup!R3614C7</stp>
        <stp>CHAIN_STRIKE_PX_OVRD</stp>
        <stp>72460</stp>
        <stp>CHAIN_PUT_CALL_TYPE_OVRD=P</stp>
        <stp>CHAIN_PERIODICITY_OVRD=M</stp>
        <tr r="G3614" s="3"/>
      </tp>
      <tp t="e">
        <v>#N/A</v>
        <stp/>
        <stp>##V3_BDSV12</stp>
        <stp>SPX Index</stp>
        <stp>CHAIN_TICKERS</stp>
        <stp>[PUTStrategy6.xlsx]Backup!R3914C7</stp>
        <stp>CHAIN_STRIKE_PX_OVRD</stp>
        <stp>78460</stp>
        <stp>CHAIN_PUT_CALL_TYPE_OVRD=P</stp>
        <stp>CHAIN_PERIODICITY_OVRD=M</stp>
        <tr r="G3914" s="3"/>
      </tp>
      <tp t="e">
        <v>#N/A</v>
        <stp/>
        <stp>##V3_BDSV12</stp>
        <stp>SPX Index</stp>
        <stp>CHAIN_TICKERS</stp>
        <stp>[PUTStrategy6.xlsx]Backup!R3714C7</stp>
        <stp>CHAIN_STRIKE_PX_OVRD</stp>
        <stp>74460</stp>
        <stp>CHAIN_PUT_CALL_TYPE_OVRD=P</stp>
        <stp>CHAIN_PERIODICITY_OVRD=M</stp>
        <tr r="G3714" s="3"/>
      </tp>
      <tp t="e">
        <v>#N/A</v>
        <stp/>
        <stp>##V3_BDSV12</stp>
        <stp>SPX Index</stp>
        <stp>CHAIN_TICKERS</stp>
        <stp>[PUTStrategy6.xlsx]Backup!R3814C7</stp>
        <stp>CHAIN_STRIKE_PX_OVRD</stp>
        <stp>76460</stp>
        <stp>CHAIN_PUT_CALL_TYPE_OVRD=P</stp>
        <stp>CHAIN_PERIODICITY_OVRD=M</stp>
        <tr r="G3814" s="3"/>
      </tp>
      <tp t="e">
        <v>#N/A</v>
        <stp/>
        <stp>##V3_BDSV12</stp>
        <stp>SPX Index</stp>
        <stp>CHAIN_TICKERS</stp>
        <stp>[PUTStrategy6.xlsx]Backup!R4527C7</stp>
        <stp>CHAIN_STRIKE_PX_OVRD</stp>
        <stp>90720</stp>
        <stp>CHAIN_PUT_CALL_TYPE_OVRD=P</stp>
        <stp>CHAIN_PERIODICITY_OVRD=M</stp>
        <tr r="G4527" s="3"/>
      </tp>
      <tp t="e">
        <v>#N/A</v>
        <stp/>
        <stp>##V3_BDSV12</stp>
        <stp>SPX Index</stp>
        <stp>CHAIN_TICKERS</stp>
        <stp>[PUTStrategy6.xlsx]Backup!R4647C7</stp>
        <stp>CHAIN_STRIKE_PX_OVRD</stp>
        <stp>93120</stp>
        <stp>CHAIN_PUT_CALL_TYPE_OVRD=P</stp>
        <stp>CHAIN_PERIODICITY_OVRD=M</stp>
        <tr r="G4647" s="3"/>
      </tp>
      <tp t="e">
        <v>#N/A</v>
        <stp/>
        <stp>##V3_BDSV12</stp>
        <stp>SPX Index</stp>
        <stp>CHAIN_TICKERS</stp>
        <stp>[PUTStrategy6.xlsx]Backup!R4547C7</stp>
        <stp>CHAIN_STRIKE_PX_OVRD</stp>
        <stp>91120</stp>
        <stp>CHAIN_PUT_CALL_TYPE_OVRD=P</stp>
        <stp>CHAIN_PERIODICITY_OVRD=M</stp>
        <tr r="G4547" s="3"/>
      </tp>
      <tp t="e">
        <v>#N/A</v>
        <stp/>
        <stp>##V3_BDSV12</stp>
        <stp>SPX Index</stp>
        <stp>CHAIN_TICKERS</stp>
        <stp>[PUTStrategy6.xlsx]Backup!R4627C7</stp>
        <stp>CHAIN_STRIKE_PX_OVRD</stp>
        <stp>92720</stp>
        <stp>CHAIN_PUT_CALL_TYPE_OVRD=P</stp>
        <stp>CHAIN_PERIODICITY_OVRD=M</stp>
        <tr r="G4627" s="3"/>
      </tp>
      <tp t="e">
        <v>#N/A</v>
        <stp/>
        <stp>##V3_BDSV12</stp>
        <stp>SPX Index</stp>
        <stp>CHAIN_TICKERS</stp>
        <stp>[PUTStrategy6.xlsx]Backup!R4927C7</stp>
        <stp>CHAIN_STRIKE_PX_OVRD</stp>
        <stp>98720</stp>
        <stp>CHAIN_PUT_CALL_TYPE_OVRD=P</stp>
        <stp>CHAIN_PERIODICITY_OVRD=M</stp>
        <tr r="G4927" s="3"/>
      </tp>
      <tp t="e">
        <v>#N/A</v>
        <stp/>
        <stp>##V3_BDSV12</stp>
        <stp>SPX Index</stp>
        <stp>CHAIN_TICKERS</stp>
        <stp>[PUTStrategy6.xlsx]Backup!R4947C7</stp>
        <stp>CHAIN_STRIKE_PX_OVRD</stp>
        <stp>99120</stp>
        <stp>CHAIN_PUT_CALL_TYPE_OVRD=P</stp>
        <stp>CHAIN_PERIODICITY_OVRD=M</stp>
        <tr r="G4947" s="3"/>
      </tp>
      <tp t="e">
        <v>#N/A</v>
        <stp/>
        <stp>##V3_BDSV12</stp>
        <stp>SPX Index</stp>
        <stp>CHAIN_TICKERS</stp>
        <stp>[PUTStrategy6.xlsx]Backup!R4727C7</stp>
        <stp>CHAIN_STRIKE_PX_OVRD</stp>
        <stp>94720</stp>
        <stp>CHAIN_PUT_CALL_TYPE_OVRD=P</stp>
        <stp>CHAIN_PERIODICITY_OVRD=M</stp>
        <tr r="G4727" s="3"/>
      </tp>
      <tp t="e">
        <v>#N/A</v>
        <stp/>
        <stp>##V3_BDSV12</stp>
        <stp>SPX Index</stp>
        <stp>CHAIN_TICKERS</stp>
        <stp>[PUTStrategy6.xlsx]Backup!R4747C7</stp>
        <stp>CHAIN_STRIKE_PX_OVRD</stp>
        <stp>95120</stp>
        <stp>CHAIN_PUT_CALL_TYPE_OVRD=P</stp>
        <stp>CHAIN_PERIODICITY_OVRD=M</stp>
        <tr r="G4747" s="3"/>
      </tp>
      <tp t="e">
        <v>#N/A</v>
        <stp/>
        <stp>##V3_BDSV12</stp>
        <stp>SPX Index</stp>
        <stp>CHAIN_TICKERS</stp>
        <stp>[PUTStrategy6.xlsx]Backup!R4847C7</stp>
        <stp>CHAIN_STRIKE_PX_OVRD</stp>
        <stp>97120</stp>
        <stp>CHAIN_PUT_CALL_TYPE_OVRD=P</stp>
        <stp>CHAIN_PERIODICITY_OVRD=M</stp>
        <tr r="G4847" s="3"/>
      </tp>
      <tp t="e">
        <v>#N/A</v>
        <stp/>
        <stp>##V3_BDSV12</stp>
        <stp>SPX Index</stp>
        <stp>CHAIN_TICKERS</stp>
        <stp>[PUTStrategy6.xlsx]Backup!R4827C7</stp>
        <stp>CHAIN_STRIKE_PX_OVRD</stp>
        <stp>96720</stp>
        <stp>CHAIN_PUT_CALL_TYPE_OVRD=P</stp>
        <stp>CHAIN_PERIODICITY_OVRD=M</stp>
        <tr r="G4827" s="3"/>
      </tp>
      <tp t="e">
        <v>#N/A</v>
        <stp/>
        <stp>##V3_BDSV12</stp>
        <stp>SPX Index</stp>
        <stp>CHAIN_TICKERS</stp>
        <stp>[PUTStrategy6.xlsx]Backup!R4327C7</stp>
        <stp>CHAIN_STRIKE_PX_OVRD</stp>
        <stp>86720</stp>
        <stp>CHAIN_PUT_CALL_TYPE_OVRD=P</stp>
        <stp>CHAIN_PERIODICITY_OVRD=M</stp>
        <tr r="G4327" s="3"/>
      </tp>
      <tp t="e">
        <v>#N/A</v>
        <stp/>
        <stp>##V3_BDSV12</stp>
        <stp>SPX Index</stp>
        <stp>CHAIN_TICKERS</stp>
        <stp>[PUTStrategy6.xlsx]Backup!R4347C7</stp>
        <stp>CHAIN_STRIKE_PX_OVRD</stp>
        <stp>87120</stp>
        <stp>CHAIN_PUT_CALL_TYPE_OVRD=P</stp>
        <stp>CHAIN_PERIODICITY_OVRD=M</stp>
        <tr r="G4347" s="3"/>
      </tp>
      <tp t="e">
        <v>#N/A</v>
        <stp/>
        <stp>##V3_BDSV12</stp>
        <stp>SPX Index</stp>
        <stp>CHAIN_TICKERS</stp>
        <stp>[PUTStrategy6.xlsx]Backup!R4247C7</stp>
        <stp>CHAIN_STRIKE_PX_OVRD</stp>
        <stp>85120</stp>
        <stp>CHAIN_PUT_CALL_TYPE_OVRD=P</stp>
        <stp>CHAIN_PERIODICITY_OVRD=M</stp>
        <tr r="G4247" s="3"/>
      </tp>
      <tp t="e">
        <v>#N/A</v>
        <stp/>
        <stp>##V3_BDSV12</stp>
        <stp>SPX Index</stp>
        <stp>CHAIN_TICKERS</stp>
        <stp>[PUTStrategy6.xlsx]Backup!R4227C7</stp>
        <stp>CHAIN_STRIKE_PX_OVRD</stp>
        <stp>84720</stp>
        <stp>CHAIN_PUT_CALL_TYPE_OVRD=P</stp>
        <stp>CHAIN_PERIODICITY_OVRD=M</stp>
        <tr r="G4227" s="3"/>
      </tp>
      <tp t="e">
        <v>#N/A</v>
        <stp/>
        <stp>##V3_BDSV12</stp>
        <stp>SPX Index</stp>
        <stp>CHAIN_TICKERS</stp>
        <stp>[PUTStrategy6.xlsx]Backup!R4047C7</stp>
        <stp>CHAIN_STRIKE_PX_OVRD</stp>
        <stp>81120</stp>
        <stp>CHAIN_PUT_CALL_TYPE_OVRD=P</stp>
        <stp>CHAIN_PERIODICITY_OVRD=M</stp>
        <tr r="G4047" s="3"/>
      </tp>
      <tp t="e">
        <v>#N/A</v>
        <stp/>
        <stp>##V3_BDSV12</stp>
        <stp>SPX Index</stp>
        <stp>CHAIN_TICKERS</stp>
        <stp>[PUTStrategy6.xlsx]Backup!R4027C7</stp>
        <stp>CHAIN_STRIKE_PX_OVRD</stp>
        <stp>80720</stp>
        <stp>CHAIN_PUT_CALL_TYPE_OVRD=P</stp>
        <stp>CHAIN_PERIODICITY_OVRD=M</stp>
        <tr r="G4027" s="3"/>
      </tp>
      <tp t="e">
        <v>#N/A</v>
        <stp/>
        <stp>##V3_BDSV12</stp>
        <stp>SPX Index</stp>
        <stp>CHAIN_TICKERS</stp>
        <stp>[PUTStrategy6.xlsx]Backup!R4127C7</stp>
        <stp>CHAIN_STRIKE_PX_OVRD</stp>
        <stp>82720</stp>
        <stp>CHAIN_PUT_CALL_TYPE_OVRD=P</stp>
        <stp>CHAIN_PERIODICITY_OVRD=M</stp>
        <tr r="G4127" s="3"/>
      </tp>
      <tp t="e">
        <v>#N/A</v>
        <stp/>
        <stp>##V3_BDSV12</stp>
        <stp>SPX Index</stp>
        <stp>CHAIN_TICKERS</stp>
        <stp>[PUTStrategy6.xlsx]Backup!R4147C7</stp>
        <stp>CHAIN_STRIKE_PX_OVRD</stp>
        <stp>83120</stp>
        <stp>CHAIN_PUT_CALL_TYPE_OVRD=P</stp>
        <stp>CHAIN_PERIODICITY_OVRD=M</stp>
        <tr r="G4147" s="3"/>
      </tp>
      <tp t="e">
        <v>#N/A</v>
        <stp/>
        <stp>##V3_BDSV12</stp>
        <stp>SPX Index</stp>
        <stp>CHAIN_TICKERS</stp>
        <stp>[PUTStrategy6.xlsx]Backup!R4447C7</stp>
        <stp>CHAIN_STRIKE_PX_OVRD</stp>
        <stp>89120</stp>
        <stp>CHAIN_PUT_CALL_TYPE_OVRD=P</stp>
        <stp>CHAIN_PERIODICITY_OVRD=M</stp>
        <tr r="G4447" s="3"/>
      </tp>
      <tp t="e">
        <v>#N/A</v>
        <stp/>
        <stp>##V3_BDSV12</stp>
        <stp>SPX Index</stp>
        <stp>CHAIN_TICKERS</stp>
        <stp>[PUTStrategy6.xlsx]Backup!R4427C7</stp>
        <stp>CHAIN_STRIKE_PX_OVRD</stp>
        <stp>88720</stp>
        <stp>CHAIN_PUT_CALL_TYPE_OVRD=P</stp>
        <stp>CHAIN_PERIODICITY_OVRD=M</stp>
        <tr r="G4427" s="3"/>
      </tp>
      <tp t="e">
        <v>#N/A</v>
        <stp/>
        <stp>##V3_BDSV12</stp>
        <stp>SPX Index</stp>
        <stp>CHAIN_TICKERS</stp>
        <stp>[PUTStrategy6.xlsx]Backup!R1327C7</stp>
        <stp>CHAIN_STRIKE_PX_OVRD</stp>
        <stp>26720</stp>
        <stp>CHAIN_PUT_CALL_TYPE_OVRD=P</stp>
        <stp>CHAIN_PERIODICITY_OVRD=M</stp>
        <tr r="G1327" s="3"/>
      </tp>
      <tp t="e">
        <v>#N/A</v>
        <stp/>
        <stp>##V3_BDSV12</stp>
        <stp>SPX Index</stp>
        <stp>CHAIN_TICKERS</stp>
        <stp>[PUTStrategy6.xlsx]Backup!R1347C7</stp>
        <stp>CHAIN_STRIKE_PX_OVRD</stp>
        <stp>27120</stp>
        <stp>CHAIN_PUT_CALL_TYPE_OVRD=P</stp>
        <stp>CHAIN_PERIODICITY_OVRD=M</stp>
        <tr r="G1347" s="3"/>
      </tp>
      <tp t="e">
        <v>#N/A</v>
        <stp/>
        <stp>##V3_BDSV12</stp>
        <stp>SPX Index</stp>
        <stp>CHAIN_TICKERS</stp>
        <stp>[PUTStrategy6.xlsx]Backup!R1247C7</stp>
        <stp>CHAIN_STRIKE_PX_OVRD</stp>
        <stp>25120</stp>
        <stp>CHAIN_PUT_CALL_TYPE_OVRD=P</stp>
        <stp>CHAIN_PERIODICITY_OVRD=M</stp>
        <tr r="G1247" s="3"/>
      </tp>
      <tp t="e">
        <v>#N/A</v>
        <stp/>
        <stp>##V3_BDSV12</stp>
        <stp>SPX Index</stp>
        <stp>CHAIN_TICKERS</stp>
        <stp>[PUTStrategy6.xlsx]Backup!R1227C7</stp>
        <stp>CHAIN_STRIKE_PX_OVRD</stp>
        <stp>24720</stp>
        <stp>CHAIN_PUT_CALL_TYPE_OVRD=P</stp>
        <stp>CHAIN_PERIODICITY_OVRD=M</stp>
        <tr r="G1227" s="3"/>
      </tp>
      <tp t="e">
        <v>#N/A</v>
        <stp/>
        <stp>##V3_BDSV12</stp>
        <stp>SPX Index</stp>
        <stp>CHAIN_TICKERS</stp>
        <stp>[PUTStrategy6.xlsx]Backup!R1047C7</stp>
        <stp>CHAIN_STRIKE_PX_OVRD</stp>
        <stp>21120</stp>
        <stp>CHAIN_PUT_CALL_TYPE_OVRD=P</stp>
        <stp>CHAIN_PERIODICITY_OVRD=M</stp>
        <tr r="G1047" s="3"/>
      </tp>
      <tp t="e">
        <v>#N/A</v>
        <stp/>
        <stp>##V3_BDSV12</stp>
        <stp>SPX Index</stp>
        <stp>CHAIN_TICKERS</stp>
        <stp>[PUTStrategy6.xlsx]Backup!R1027C7</stp>
        <stp>CHAIN_STRIKE_PX_OVRD</stp>
        <stp>20720</stp>
        <stp>CHAIN_PUT_CALL_TYPE_OVRD=P</stp>
        <stp>CHAIN_PERIODICITY_OVRD=M</stp>
        <tr r="G1027" s="3"/>
      </tp>
      <tp t="e">
        <v>#N/A</v>
        <stp/>
        <stp>##V3_BDSV12</stp>
        <stp>SPX Index</stp>
        <stp>CHAIN_TICKERS</stp>
        <stp>[PUTStrategy6.xlsx]Backup!R1127C7</stp>
        <stp>CHAIN_STRIKE_PX_OVRD</stp>
        <stp>22720</stp>
        <stp>CHAIN_PUT_CALL_TYPE_OVRD=P</stp>
        <stp>CHAIN_PERIODICITY_OVRD=M</stp>
        <tr r="G1127" s="3"/>
      </tp>
      <tp t="e">
        <v>#N/A</v>
        <stp/>
        <stp>##V3_BDSV12</stp>
        <stp>SPX Index</stp>
        <stp>CHAIN_TICKERS</stp>
        <stp>[PUTStrategy6.xlsx]Backup!R1147C7</stp>
        <stp>CHAIN_STRIKE_PX_OVRD</stp>
        <stp>23120</stp>
        <stp>CHAIN_PUT_CALL_TYPE_OVRD=P</stp>
        <stp>CHAIN_PERIODICITY_OVRD=M</stp>
        <tr r="G1147" s="3"/>
      </tp>
      <tp t="e">
        <v>#N/A</v>
        <stp/>
        <stp>##V3_BDSV12</stp>
        <stp>SPX Index</stp>
        <stp>CHAIN_TICKERS</stp>
        <stp>[PUTStrategy6.xlsx]Backup!R1447C7</stp>
        <stp>CHAIN_STRIKE_PX_OVRD</stp>
        <stp>29120</stp>
        <stp>CHAIN_PUT_CALL_TYPE_OVRD=P</stp>
        <stp>CHAIN_PERIODICITY_OVRD=M</stp>
        <tr r="G1447" s="3"/>
      </tp>
      <tp t="e">
        <v>#N/A</v>
        <stp/>
        <stp>##V3_BDSV12</stp>
        <stp>SPX Index</stp>
        <stp>CHAIN_TICKERS</stp>
        <stp>[PUTStrategy6.xlsx]Backup!R1427C7</stp>
        <stp>CHAIN_STRIKE_PX_OVRD</stp>
        <stp>28720</stp>
        <stp>CHAIN_PUT_CALL_TYPE_OVRD=P</stp>
        <stp>CHAIN_PERIODICITY_OVRD=M</stp>
        <tr r="G1427" s="3"/>
      </tp>
      <tp t="e">
        <v>#N/A</v>
        <stp/>
        <stp>##V3_BDSV12</stp>
        <stp>SPX Index</stp>
        <stp>CHAIN_TICKERS</stp>
        <stp>[PUTStrategy6.xlsx]Backup!R1527C7</stp>
        <stp>CHAIN_STRIKE_PX_OVRD</stp>
        <stp>30720</stp>
        <stp>CHAIN_PUT_CALL_TYPE_OVRD=P</stp>
        <stp>CHAIN_PERIODICITY_OVRD=M</stp>
        <tr r="G1527" s="3"/>
      </tp>
      <tp t="e">
        <v>#N/A</v>
        <stp/>
        <stp>##V3_BDSV12</stp>
        <stp>SPX Index</stp>
        <stp>CHAIN_TICKERS</stp>
        <stp>[PUTStrategy6.xlsx]Backup!R1647C7</stp>
        <stp>CHAIN_STRIKE_PX_OVRD</stp>
        <stp>33120</stp>
        <stp>CHAIN_PUT_CALL_TYPE_OVRD=P</stp>
        <stp>CHAIN_PERIODICITY_OVRD=M</stp>
        <tr r="G1647" s="3"/>
      </tp>
      <tp t="e">
        <v>#N/A</v>
        <stp/>
        <stp>##V3_BDSV12</stp>
        <stp>SPX Index</stp>
        <stp>CHAIN_TICKERS</stp>
        <stp>[PUTStrategy6.xlsx]Backup!R1547C7</stp>
        <stp>CHAIN_STRIKE_PX_OVRD</stp>
        <stp>31120</stp>
        <stp>CHAIN_PUT_CALL_TYPE_OVRD=P</stp>
        <stp>CHAIN_PERIODICITY_OVRD=M</stp>
        <tr r="G1547" s="3"/>
      </tp>
      <tp t="e">
        <v>#N/A</v>
        <stp/>
        <stp>##V3_BDSV12</stp>
        <stp>SPX Index</stp>
        <stp>CHAIN_TICKERS</stp>
        <stp>[PUTStrategy6.xlsx]Backup!R1627C7</stp>
        <stp>CHAIN_STRIKE_PX_OVRD</stp>
        <stp>32720</stp>
        <stp>CHAIN_PUT_CALL_TYPE_OVRD=P</stp>
        <stp>CHAIN_PERIODICITY_OVRD=M</stp>
        <tr r="G1627" s="3"/>
      </tp>
      <tp t="e">
        <v>#N/A</v>
        <stp/>
        <stp>##V3_BDSV12</stp>
        <stp>SPX Index</stp>
        <stp>CHAIN_TICKERS</stp>
        <stp>[PUTStrategy6.xlsx]Backup!R1927C7</stp>
        <stp>CHAIN_STRIKE_PX_OVRD</stp>
        <stp>38720</stp>
        <stp>CHAIN_PUT_CALL_TYPE_OVRD=P</stp>
        <stp>CHAIN_PERIODICITY_OVRD=M</stp>
        <tr r="G1927" s="3"/>
      </tp>
      <tp t="e">
        <v>#N/A</v>
        <stp/>
        <stp>##V3_BDSV12</stp>
        <stp>SPX Index</stp>
        <stp>CHAIN_TICKERS</stp>
        <stp>[PUTStrategy6.xlsx]Backup!R1947C7</stp>
        <stp>CHAIN_STRIKE_PX_OVRD</stp>
        <stp>39120</stp>
        <stp>CHAIN_PUT_CALL_TYPE_OVRD=P</stp>
        <stp>CHAIN_PERIODICITY_OVRD=M</stp>
        <tr r="G1947" s="3"/>
      </tp>
      <tp t="e">
        <v>#N/A</v>
        <stp/>
        <stp>##V3_BDSV12</stp>
        <stp>SPX Index</stp>
        <stp>CHAIN_TICKERS</stp>
        <stp>[PUTStrategy6.xlsx]Backup!R1727C7</stp>
        <stp>CHAIN_STRIKE_PX_OVRD</stp>
        <stp>34720</stp>
        <stp>CHAIN_PUT_CALL_TYPE_OVRD=P</stp>
        <stp>CHAIN_PERIODICITY_OVRD=M</stp>
        <tr r="G1727" s="3"/>
      </tp>
      <tp t="e">
        <v>#N/A</v>
        <stp/>
        <stp>##V3_BDSV12</stp>
        <stp>SPX Index</stp>
        <stp>CHAIN_TICKERS</stp>
        <stp>[PUTStrategy6.xlsx]Backup!R1747C7</stp>
        <stp>CHAIN_STRIKE_PX_OVRD</stp>
        <stp>35120</stp>
        <stp>CHAIN_PUT_CALL_TYPE_OVRD=P</stp>
        <stp>CHAIN_PERIODICITY_OVRD=M</stp>
        <tr r="G1747" s="3"/>
      </tp>
      <tp t="e">
        <v>#N/A</v>
        <stp/>
        <stp>##V3_BDSV12</stp>
        <stp>SPX Index</stp>
        <stp>CHAIN_TICKERS</stp>
        <stp>[PUTStrategy6.xlsx]Backup!R1847C7</stp>
        <stp>CHAIN_STRIKE_PX_OVRD</stp>
        <stp>37120</stp>
        <stp>CHAIN_PUT_CALL_TYPE_OVRD=P</stp>
        <stp>CHAIN_PERIODICITY_OVRD=M</stp>
        <tr r="G1847" s="3"/>
      </tp>
      <tp t="e">
        <v>#N/A</v>
        <stp/>
        <stp>##V3_BDSV12</stp>
        <stp>SPX Index</stp>
        <stp>CHAIN_TICKERS</stp>
        <stp>[PUTStrategy6.xlsx]Backup!R1827C7</stp>
        <stp>CHAIN_STRIKE_PX_OVRD</stp>
        <stp>36720</stp>
        <stp>CHAIN_PUT_CALL_TYPE_OVRD=P</stp>
        <stp>CHAIN_PERIODICITY_OVRD=M</stp>
        <tr r="G1827" s="3"/>
      </tp>
      <tp t="e">
        <v>#N/A</v>
        <stp/>
        <stp>##V3_BDSV12</stp>
        <stp>SPX Index</stp>
        <stp>CHAIN_TICKERS</stp>
        <stp>[PUTStrategy6.xlsx]Backup!R2527C7</stp>
        <stp>CHAIN_STRIKE_PX_OVRD</stp>
        <stp>50720</stp>
        <stp>CHAIN_PUT_CALL_TYPE_OVRD=P</stp>
        <stp>CHAIN_PERIODICITY_OVRD=M</stp>
        <tr r="G2527" s="3"/>
      </tp>
      <tp t="e">
        <v>#N/A</v>
        <stp/>
        <stp>##V3_BDSV12</stp>
        <stp>SPX Index</stp>
        <stp>CHAIN_TICKERS</stp>
        <stp>[PUTStrategy6.xlsx]Backup!R2647C7</stp>
        <stp>CHAIN_STRIKE_PX_OVRD</stp>
        <stp>53120</stp>
        <stp>CHAIN_PUT_CALL_TYPE_OVRD=P</stp>
        <stp>CHAIN_PERIODICITY_OVRD=M</stp>
        <tr r="G2647" s="3"/>
      </tp>
      <tp t="e">
        <v>#N/A</v>
        <stp/>
        <stp>##V3_BDSV12</stp>
        <stp>SPX Index</stp>
        <stp>CHAIN_TICKERS</stp>
        <stp>[PUTStrategy6.xlsx]Backup!R2547C7</stp>
        <stp>CHAIN_STRIKE_PX_OVRD</stp>
        <stp>51120</stp>
        <stp>CHAIN_PUT_CALL_TYPE_OVRD=P</stp>
        <stp>CHAIN_PERIODICITY_OVRD=M</stp>
        <tr r="G2547" s="3"/>
      </tp>
      <tp t="e">
        <v>#N/A</v>
        <stp/>
        <stp>##V3_BDSV12</stp>
        <stp>SPX Index</stp>
        <stp>CHAIN_TICKERS</stp>
        <stp>[PUTStrategy6.xlsx]Backup!R2627C7</stp>
        <stp>CHAIN_STRIKE_PX_OVRD</stp>
        <stp>52720</stp>
        <stp>CHAIN_PUT_CALL_TYPE_OVRD=P</stp>
        <stp>CHAIN_PERIODICITY_OVRD=M</stp>
        <tr r="G2627" s="3"/>
      </tp>
      <tp t="e">
        <v>#N/A</v>
        <stp/>
        <stp>##V3_BDSV12</stp>
        <stp>SPX Index</stp>
        <stp>CHAIN_TICKERS</stp>
        <stp>[PUTStrategy6.xlsx]Backup!R2927C7</stp>
        <stp>CHAIN_STRIKE_PX_OVRD</stp>
        <stp>58720</stp>
        <stp>CHAIN_PUT_CALL_TYPE_OVRD=P</stp>
        <stp>CHAIN_PERIODICITY_OVRD=M</stp>
        <tr r="G2927" s="3"/>
      </tp>
      <tp t="e">
        <v>#N/A</v>
        <stp/>
        <stp>##V3_BDSV12</stp>
        <stp>SPX Index</stp>
        <stp>CHAIN_TICKERS</stp>
        <stp>[PUTStrategy6.xlsx]Backup!R2947C7</stp>
        <stp>CHAIN_STRIKE_PX_OVRD</stp>
        <stp>59120</stp>
        <stp>CHAIN_PUT_CALL_TYPE_OVRD=P</stp>
        <stp>CHAIN_PERIODICITY_OVRD=M</stp>
        <tr r="G2947" s="3"/>
      </tp>
      <tp t="e">
        <v>#N/A</v>
        <stp/>
        <stp>##V3_BDSV12</stp>
        <stp>SPX Index</stp>
        <stp>CHAIN_TICKERS</stp>
        <stp>[PUTStrategy6.xlsx]Backup!R2727C7</stp>
        <stp>CHAIN_STRIKE_PX_OVRD</stp>
        <stp>54720</stp>
        <stp>CHAIN_PUT_CALL_TYPE_OVRD=P</stp>
        <stp>CHAIN_PERIODICITY_OVRD=M</stp>
        <tr r="G2727" s="3"/>
      </tp>
      <tp t="e">
        <v>#N/A</v>
        <stp/>
        <stp>##V3_BDSV12</stp>
        <stp>SPX Index</stp>
        <stp>CHAIN_TICKERS</stp>
        <stp>[PUTStrategy6.xlsx]Backup!R2747C7</stp>
        <stp>CHAIN_STRIKE_PX_OVRD</stp>
        <stp>55120</stp>
        <stp>CHAIN_PUT_CALL_TYPE_OVRD=P</stp>
        <stp>CHAIN_PERIODICITY_OVRD=M</stp>
        <tr r="G2747" s="3"/>
      </tp>
      <tp t="e">
        <v>#N/A</v>
        <stp/>
        <stp>##V3_BDSV12</stp>
        <stp>SPX Index</stp>
        <stp>CHAIN_TICKERS</stp>
        <stp>[PUTStrategy6.xlsx]Backup!R2847C7</stp>
        <stp>CHAIN_STRIKE_PX_OVRD</stp>
        <stp>57120</stp>
        <stp>CHAIN_PUT_CALL_TYPE_OVRD=P</stp>
        <stp>CHAIN_PERIODICITY_OVRD=M</stp>
        <tr r="G2847" s="3"/>
      </tp>
      <tp t="e">
        <v>#N/A</v>
        <stp/>
        <stp>##V3_BDSV12</stp>
        <stp>SPX Index</stp>
        <stp>CHAIN_TICKERS</stp>
        <stp>[PUTStrategy6.xlsx]Backup!R2827C7</stp>
        <stp>CHAIN_STRIKE_PX_OVRD</stp>
        <stp>56720</stp>
        <stp>CHAIN_PUT_CALL_TYPE_OVRD=P</stp>
        <stp>CHAIN_PERIODICITY_OVRD=M</stp>
        <tr r="G2827" s="3"/>
      </tp>
      <tp t="e">
        <v>#N/A</v>
        <stp/>
        <stp>##V3_BDSV12</stp>
        <stp>SPX Index</stp>
        <stp>CHAIN_TICKERS</stp>
        <stp>[PUTStrategy6.xlsx]Backup!R2327C7</stp>
        <stp>CHAIN_STRIKE_PX_OVRD</stp>
        <stp>46720</stp>
        <stp>CHAIN_PUT_CALL_TYPE_OVRD=P</stp>
        <stp>CHAIN_PERIODICITY_OVRD=M</stp>
        <tr r="G2327" s="3"/>
      </tp>
      <tp t="e">
        <v>#N/A</v>
        <stp/>
        <stp>##V3_BDSV12</stp>
        <stp>SPX Index</stp>
        <stp>CHAIN_TICKERS</stp>
        <stp>[PUTStrategy6.xlsx]Backup!R2347C7</stp>
        <stp>CHAIN_STRIKE_PX_OVRD</stp>
        <stp>47120</stp>
        <stp>CHAIN_PUT_CALL_TYPE_OVRD=P</stp>
        <stp>CHAIN_PERIODICITY_OVRD=M</stp>
        <tr r="G2347" s="3"/>
      </tp>
      <tp t="e">
        <v>#N/A</v>
        <stp/>
        <stp>##V3_BDSV12</stp>
        <stp>SPX Index</stp>
        <stp>CHAIN_TICKERS</stp>
        <stp>[PUTStrategy6.xlsx]Backup!R2247C7</stp>
        <stp>CHAIN_STRIKE_PX_OVRD</stp>
        <stp>45120</stp>
        <stp>CHAIN_PUT_CALL_TYPE_OVRD=P</stp>
        <stp>CHAIN_PERIODICITY_OVRD=M</stp>
        <tr r="G2247" s="3"/>
      </tp>
      <tp t="e">
        <v>#N/A</v>
        <stp/>
        <stp>##V3_BDSV12</stp>
        <stp>SPX Index</stp>
        <stp>CHAIN_TICKERS</stp>
        <stp>[PUTStrategy6.xlsx]Backup!R2227C7</stp>
        <stp>CHAIN_STRIKE_PX_OVRD</stp>
        <stp>44720</stp>
        <stp>CHAIN_PUT_CALL_TYPE_OVRD=P</stp>
        <stp>CHAIN_PERIODICITY_OVRD=M</stp>
        <tr r="G2227" s="3"/>
      </tp>
      <tp t="e">
        <v>#N/A</v>
        <stp/>
        <stp>##V3_BDSV12</stp>
        <stp>SPX Index</stp>
        <stp>CHAIN_TICKERS</stp>
        <stp>[PUTStrategy6.xlsx]Backup!R2047C7</stp>
        <stp>CHAIN_STRIKE_PX_OVRD</stp>
        <stp>41120</stp>
        <stp>CHAIN_PUT_CALL_TYPE_OVRD=P</stp>
        <stp>CHAIN_PERIODICITY_OVRD=M</stp>
        <tr r="G2047" s="3"/>
      </tp>
      <tp t="e">
        <v>#N/A</v>
        <stp/>
        <stp>##V3_BDSV12</stp>
        <stp>SPX Index</stp>
        <stp>CHAIN_TICKERS</stp>
        <stp>[PUTStrategy6.xlsx]Backup!R2027C7</stp>
        <stp>CHAIN_STRIKE_PX_OVRD</stp>
        <stp>40720</stp>
        <stp>CHAIN_PUT_CALL_TYPE_OVRD=P</stp>
        <stp>CHAIN_PERIODICITY_OVRD=M</stp>
        <tr r="G2027" s="3"/>
      </tp>
      <tp t="e">
        <v>#N/A</v>
        <stp/>
        <stp>##V3_BDSV12</stp>
        <stp>SPX Index</stp>
        <stp>CHAIN_TICKERS</stp>
        <stp>[PUTStrategy6.xlsx]Backup!R2127C7</stp>
        <stp>CHAIN_STRIKE_PX_OVRD</stp>
        <stp>42720</stp>
        <stp>CHAIN_PUT_CALL_TYPE_OVRD=P</stp>
        <stp>CHAIN_PERIODICITY_OVRD=M</stp>
        <tr r="G2127" s="3"/>
      </tp>
      <tp t="e">
        <v>#N/A</v>
        <stp/>
        <stp>##V3_BDSV12</stp>
        <stp>SPX Index</stp>
        <stp>CHAIN_TICKERS</stp>
        <stp>[PUTStrategy6.xlsx]Backup!R2147C7</stp>
        <stp>CHAIN_STRIKE_PX_OVRD</stp>
        <stp>43120</stp>
        <stp>CHAIN_PUT_CALL_TYPE_OVRD=P</stp>
        <stp>CHAIN_PERIODICITY_OVRD=M</stp>
        <tr r="G2147" s="3"/>
      </tp>
      <tp t="e">
        <v>#N/A</v>
        <stp/>
        <stp>##V3_BDSV12</stp>
        <stp>SPX Index</stp>
        <stp>CHAIN_TICKERS</stp>
        <stp>[PUTStrategy6.xlsx]Backup!R2447C7</stp>
        <stp>CHAIN_STRIKE_PX_OVRD</stp>
        <stp>49120</stp>
        <stp>CHAIN_PUT_CALL_TYPE_OVRD=P</stp>
        <stp>CHAIN_PERIODICITY_OVRD=M</stp>
        <tr r="G2447" s="3"/>
      </tp>
      <tp t="e">
        <v>#N/A</v>
        <stp/>
        <stp>##V3_BDSV12</stp>
        <stp>SPX Index</stp>
        <stp>CHAIN_TICKERS</stp>
        <stp>[PUTStrategy6.xlsx]Backup!R2427C7</stp>
        <stp>CHAIN_STRIKE_PX_OVRD</stp>
        <stp>48720</stp>
        <stp>CHAIN_PUT_CALL_TYPE_OVRD=P</stp>
        <stp>CHAIN_PERIODICITY_OVRD=M</stp>
        <tr r="G2427" s="3"/>
      </tp>
      <tp t="e">
        <v>#N/A</v>
        <stp/>
        <stp>##V3_BDSV12</stp>
        <stp>SPX Index</stp>
        <stp>CHAIN_TICKERS</stp>
        <stp>[PUTStrategy6.xlsx]Backup!R3327C7</stp>
        <stp>CHAIN_STRIKE_PX_OVRD</stp>
        <stp>66720</stp>
        <stp>CHAIN_PUT_CALL_TYPE_OVRD=P</stp>
        <stp>CHAIN_PERIODICITY_OVRD=M</stp>
        <tr r="G3327" s="3"/>
      </tp>
      <tp t="e">
        <v>#N/A</v>
        <stp/>
        <stp>##V3_BDSV12</stp>
        <stp>SPX Index</stp>
        <stp>CHAIN_TICKERS</stp>
        <stp>[PUTStrategy6.xlsx]Backup!R3347C7</stp>
        <stp>CHAIN_STRIKE_PX_OVRD</stp>
        <stp>67120</stp>
        <stp>CHAIN_PUT_CALL_TYPE_OVRD=P</stp>
        <stp>CHAIN_PERIODICITY_OVRD=M</stp>
        <tr r="G3347" s="3"/>
      </tp>
      <tp t="e">
        <v>#N/A</v>
        <stp/>
        <stp>##V3_BDSV12</stp>
        <stp>SPX Index</stp>
        <stp>CHAIN_TICKERS</stp>
        <stp>[PUTStrategy6.xlsx]Backup!R3247C7</stp>
        <stp>CHAIN_STRIKE_PX_OVRD</stp>
        <stp>65120</stp>
        <stp>CHAIN_PUT_CALL_TYPE_OVRD=P</stp>
        <stp>CHAIN_PERIODICITY_OVRD=M</stp>
        <tr r="G3247" s="3"/>
      </tp>
      <tp t="e">
        <v>#N/A</v>
        <stp/>
        <stp>##V3_BDSV12</stp>
        <stp>SPX Index</stp>
        <stp>CHAIN_TICKERS</stp>
        <stp>[PUTStrategy6.xlsx]Backup!R3227C7</stp>
        <stp>CHAIN_STRIKE_PX_OVRD</stp>
        <stp>64720</stp>
        <stp>CHAIN_PUT_CALL_TYPE_OVRD=P</stp>
        <stp>CHAIN_PERIODICITY_OVRD=M</stp>
        <tr r="G3227" s="3"/>
      </tp>
      <tp t="e">
        <v>#N/A</v>
        <stp/>
        <stp>##V3_BDSV12</stp>
        <stp>SPX Index</stp>
        <stp>CHAIN_TICKERS</stp>
        <stp>[PUTStrategy6.xlsx]Backup!R3047C7</stp>
        <stp>CHAIN_STRIKE_PX_OVRD</stp>
        <stp>61120</stp>
        <stp>CHAIN_PUT_CALL_TYPE_OVRD=P</stp>
        <stp>CHAIN_PERIODICITY_OVRD=M</stp>
        <tr r="G3047" s="3"/>
      </tp>
      <tp t="e">
        <v>#N/A</v>
        <stp/>
        <stp>##V3_BDSV12</stp>
        <stp>SPX Index</stp>
        <stp>CHAIN_TICKERS</stp>
        <stp>[PUTStrategy6.xlsx]Backup!R3027C7</stp>
        <stp>CHAIN_STRIKE_PX_OVRD</stp>
        <stp>60720</stp>
        <stp>CHAIN_PUT_CALL_TYPE_OVRD=P</stp>
        <stp>CHAIN_PERIODICITY_OVRD=M</stp>
        <tr r="G3027" s="3"/>
      </tp>
      <tp t="e">
        <v>#N/A</v>
        <stp/>
        <stp>##V3_BDSV12</stp>
        <stp>SPX Index</stp>
        <stp>CHAIN_TICKERS</stp>
        <stp>[PUTStrategy6.xlsx]Backup!R3127C7</stp>
        <stp>CHAIN_STRIKE_PX_OVRD</stp>
        <stp>62720</stp>
        <stp>CHAIN_PUT_CALL_TYPE_OVRD=P</stp>
        <stp>CHAIN_PERIODICITY_OVRD=M</stp>
        <tr r="G3127" s="3"/>
      </tp>
      <tp t="e">
        <v>#N/A</v>
        <stp/>
        <stp>##V3_BDSV12</stp>
        <stp>SPX Index</stp>
        <stp>CHAIN_TICKERS</stp>
        <stp>[PUTStrategy6.xlsx]Backup!R3147C7</stp>
        <stp>CHAIN_STRIKE_PX_OVRD</stp>
        <stp>63120</stp>
        <stp>CHAIN_PUT_CALL_TYPE_OVRD=P</stp>
        <stp>CHAIN_PERIODICITY_OVRD=M</stp>
        <tr r="G3147" s="3"/>
      </tp>
      <tp t="e">
        <v>#N/A</v>
        <stp/>
        <stp>##V3_BDSV12</stp>
        <stp>SPX Index</stp>
        <stp>CHAIN_TICKERS</stp>
        <stp>[PUTStrategy6.xlsx]Backup!R3447C7</stp>
        <stp>CHAIN_STRIKE_PX_OVRD</stp>
        <stp>69120</stp>
        <stp>CHAIN_PUT_CALL_TYPE_OVRD=P</stp>
        <stp>CHAIN_PERIODICITY_OVRD=M</stp>
        <tr r="G3447" s="3"/>
      </tp>
      <tp t="e">
        <v>#N/A</v>
        <stp/>
        <stp>##V3_BDSV12</stp>
        <stp>SPX Index</stp>
        <stp>CHAIN_TICKERS</stp>
        <stp>[PUTStrategy6.xlsx]Backup!R3427C7</stp>
        <stp>CHAIN_STRIKE_PX_OVRD</stp>
        <stp>68720</stp>
        <stp>CHAIN_PUT_CALL_TYPE_OVRD=P</stp>
        <stp>CHAIN_PERIODICITY_OVRD=M</stp>
        <tr r="G3427" s="3"/>
      </tp>
      <tp t="e">
        <v>#N/A</v>
        <stp/>
        <stp>##V3_BDSV12</stp>
        <stp>SPX Index</stp>
        <stp>CHAIN_TICKERS</stp>
        <stp>[PUTStrategy6.xlsx]Backup!R3527C7</stp>
        <stp>CHAIN_STRIKE_PX_OVRD</stp>
        <stp>70720</stp>
        <stp>CHAIN_PUT_CALL_TYPE_OVRD=P</stp>
        <stp>CHAIN_PERIODICITY_OVRD=M</stp>
        <tr r="G3527" s="3"/>
      </tp>
      <tp t="e">
        <v>#N/A</v>
        <stp/>
        <stp>##V3_BDSV12</stp>
        <stp>SPX Index</stp>
        <stp>CHAIN_TICKERS</stp>
        <stp>[PUTStrategy6.xlsx]Backup!R3647C7</stp>
        <stp>CHAIN_STRIKE_PX_OVRD</stp>
        <stp>73120</stp>
        <stp>CHAIN_PUT_CALL_TYPE_OVRD=P</stp>
        <stp>CHAIN_PERIODICITY_OVRD=M</stp>
        <tr r="G3647" s="3"/>
      </tp>
      <tp t="e">
        <v>#N/A</v>
        <stp/>
        <stp>##V3_BDSV12</stp>
        <stp>SPX Index</stp>
        <stp>CHAIN_TICKERS</stp>
        <stp>[PUTStrategy6.xlsx]Backup!R3547C7</stp>
        <stp>CHAIN_STRIKE_PX_OVRD</stp>
        <stp>71120</stp>
        <stp>CHAIN_PUT_CALL_TYPE_OVRD=P</stp>
        <stp>CHAIN_PERIODICITY_OVRD=M</stp>
        <tr r="G3547" s="3"/>
      </tp>
      <tp t="e">
        <v>#N/A</v>
        <stp/>
        <stp>##V3_BDSV12</stp>
        <stp>SPX Index</stp>
        <stp>CHAIN_TICKERS</stp>
        <stp>[PUTStrategy6.xlsx]Backup!R3627C7</stp>
        <stp>CHAIN_STRIKE_PX_OVRD</stp>
        <stp>72720</stp>
        <stp>CHAIN_PUT_CALL_TYPE_OVRD=P</stp>
        <stp>CHAIN_PERIODICITY_OVRD=M</stp>
        <tr r="G3627" s="3"/>
      </tp>
      <tp t="e">
        <v>#N/A</v>
        <stp/>
        <stp>##V3_BDSV12</stp>
        <stp>SPX Index</stp>
        <stp>CHAIN_TICKERS</stp>
        <stp>[PUTStrategy6.xlsx]Backup!R3927C7</stp>
        <stp>CHAIN_STRIKE_PX_OVRD</stp>
        <stp>78720</stp>
        <stp>CHAIN_PUT_CALL_TYPE_OVRD=P</stp>
        <stp>CHAIN_PERIODICITY_OVRD=M</stp>
        <tr r="G3927" s="3"/>
      </tp>
      <tp t="e">
        <v>#N/A</v>
        <stp/>
        <stp>##V3_BDSV12</stp>
        <stp>SPX Index</stp>
        <stp>CHAIN_TICKERS</stp>
        <stp>[PUTStrategy6.xlsx]Backup!R3947C7</stp>
        <stp>CHAIN_STRIKE_PX_OVRD</stp>
        <stp>79120</stp>
        <stp>CHAIN_PUT_CALL_TYPE_OVRD=P</stp>
        <stp>CHAIN_PERIODICITY_OVRD=M</stp>
        <tr r="G3947" s="3"/>
      </tp>
      <tp t="e">
        <v>#N/A</v>
        <stp/>
        <stp>##V3_BDSV12</stp>
        <stp>SPX Index</stp>
        <stp>CHAIN_TICKERS</stp>
        <stp>[PUTStrategy6.xlsx]Backup!R3727C7</stp>
        <stp>CHAIN_STRIKE_PX_OVRD</stp>
        <stp>74720</stp>
        <stp>CHAIN_PUT_CALL_TYPE_OVRD=P</stp>
        <stp>CHAIN_PERIODICITY_OVRD=M</stp>
        <tr r="G3727" s="3"/>
      </tp>
      <tp t="e">
        <v>#N/A</v>
        <stp/>
        <stp>##V3_BDSV12</stp>
        <stp>SPX Index</stp>
        <stp>CHAIN_TICKERS</stp>
        <stp>[PUTStrategy6.xlsx]Backup!R3747C7</stp>
        <stp>CHAIN_STRIKE_PX_OVRD</stp>
        <stp>75120</stp>
        <stp>CHAIN_PUT_CALL_TYPE_OVRD=P</stp>
        <stp>CHAIN_PERIODICITY_OVRD=M</stp>
        <tr r="G3747" s="3"/>
      </tp>
      <tp t="e">
        <v>#N/A</v>
        <stp/>
        <stp>##V3_BDSV12</stp>
        <stp>SPX Index</stp>
        <stp>CHAIN_TICKERS</stp>
        <stp>[PUTStrategy6.xlsx]Backup!R3847C7</stp>
        <stp>CHAIN_STRIKE_PX_OVRD</stp>
        <stp>77120</stp>
        <stp>CHAIN_PUT_CALL_TYPE_OVRD=P</stp>
        <stp>CHAIN_PERIODICITY_OVRD=M</stp>
        <tr r="G3847" s="3"/>
      </tp>
      <tp t="e">
        <v>#N/A</v>
        <stp/>
        <stp>##V3_BDSV12</stp>
        <stp>SPX Index</stp>
        <stp>CHAIN_TICKERS</stp>
        <stp>[PUTStrategy6.xlsx]Backup!R3827C7</stp>
        <stp>CHAIN_STRIKE_PX_OVRD</stp>
        <stp>76720</stp>
        <stp>CHAIN_PUT_CALL_TYPE_OVRD=P</stp>
        <stp>CHAIN_PERIODICITY_OVRD=M</stp>
        <tr r="G3827" s="3"/>
      </tp>
      <tp t="e">
        <v>#N/A</v>
        <stp/>
        <stp>##V3_BDSV12</stp>
        <stp>SPX Index</stp>
        <stp>CHAIN_TICKERS</stp>
        <stp>[PUTStrategy6.xlsx]Backup!R4526C7</stp>
        <stp>CHAIN_STRIKE_PX_OVRD</stp>
        <stp>90700</stp>
        <stp>CHAIN_PUT_CALL_TYPE_OVRD=P</stp>
        <stp>CHAIN_PERIODICITY_OVRD=M</stp>
        <tr r="G4526" s="3"/>
      </tp>
      <tp t="e">
        <v>#N/A</v>
        <stp/>
        <stp>##V3_BDSV12</stp>
        <stp>SPX Index</stp>
        <stp>CHAIN_TICKERS</stp>
        <stp>[PUTStrategy6.xlsx]Backup!R4646C7</stp>
        <stp>CHAIN_STRIKE_PX_OVRD</stp>
        <stp>93100</stp>
        <stp>CHAIN_PUT_CALL_TYPE_OVRD=P</stp>
        <stp>CHAIN_PERIODICITY_OVRD=M</stp>
        <tr r="G4646" s="3"/>
      </tp>
      <tp t="e">
        <v>#N/A</v>
        <stp/>
        <stp>##V3_BDSV12</stp>
        <stp>SPX Index</stp>
        <stp>CHAIN_TICKERS</stp>
        <stp>[PUTStrategy6.xlsx]Backup!R4546C7</stp>
        <stp>CHAIN_STRIKE_PX_OVRD</stp>
        <stp>91100</stp>
        <stp>CHAIN_PUT_CALL_TYPE_OVRD=P</stp>
        <stp>CHAIN_PERIODICITY_OVRD=M</stp>
        <tr r="G4546" s="3"/>
      </tp>
      <tp t="e">
        <v>#N/A</v>
        <stp/>
        <stp>##V3_BDSV12</stp>
        <stp>SPX Index</stp>
        <stp>CHAIN_TICKERS</stp>
        <stp>[PUTStrategy6.xlsx]Backup!R4626C7</stp>
        <stp>CHAIN_STRIKE_PX_OVRD</stp>
        <stp>92700</stp>
        <stp>CHAIN_PUT_CALL_TYPE_OVRD=P</stp>
        <stp>CHAIN_PERIODICITY_OVRD=M</stp>
        <tr r="G4626" s="3"/>
      </tp>
      <tp t="e">
        <v>#N/A</v>
        <stp/>
        <stp>##V3_BDSV12</stp>
        <stp>SPX Index</stp>
        <stp>CHAIN_TICKERS</stp>
        <stp>[PUTStrategy6.xlsx]Backup!R4926C7</stp>
        <stp>CHAIN_STRIKE_PX_OVRD</stp>
        <stp>98700</stp>
        <stp>CHAIN_PUT_CALL_TYPE_OVRD=P</stp>
        <stp>CHAIN_PERIODICITY_OVRD=M</stp>
        <tr r="G4926" s="3"/>
      </tp>
      <tp t="e">
        <v>#N/A</v>
        <stp/>
        <stp>##V3_BDSV12</stp>
        <stp>SPX Index</stp>
        <stp>CHAIN_TICKERS</stp>
        <stp>[PUTStrategy6.xlsx]Backup!R4946C7</stp>
        <stp>CHAIN_STRIKE_PX_OVRD</stp>
        <stp>99100</stp>
        <stp>CHAIN_PUT_CALL_TYPE_OVRD=P</stp>
        <stp>CHAIN_PERIODICITY_OVRD=M</stp>
        <tr r="G4946" s="3"/>
      </tp>
      <tp t="e">
        <v>#N/A</v>
        <stp/>
        <stp>##V3_BDSV12</stp>
        <stp>SPX Index</stp>
        <stp>CHAIN_TICKERS</stp>
        <stp>[PUTStrategy6.xlsx]Backup!R4726C7</stp>
        <stp>CHAIN_STRIKE_PX_OVRD</stp>
        <stp>94700</stp>
        <stp>CHAIN_PUT_CALL_TYPE_OVRD=P</stp>
        <stp>CHAIN_PERIODICITY_OVRD=M</stp>
        <tr r="G4726" s="3"/>
      </tp>
      <tp t="e">
        <v>#N/A</v>
        <stp/>
        <stp>##V3_BDSV12</stp>
        <stp>SPX Index</stp>
        <stp>CHAIN_TICKERS</stp>
        <stp>[PUTStrategy6.xlsx]Backup!R4746C7</stp>
        <stp>CHAIN_STRIKE_PX_OVRD</stp>
        <stp>95100</stp>
        <stp>CHAIN_PUT_CALL_TYPE_OVRD=P</stp>
        <stp>CHAIN_PERIODICITY_OVRD=M</stp>
        <tr r="G4746" s="3"/>
      </tp>
      <tp t="e">
        <v>#N/A</v>
        <stp/>
        <stp>##V3_BDSV12</stp>
        <stp>SPX Index</stp>
        <stp>CHAIN_TICKERS</stp>
        <stp>[PUTStrategy6.xlsx]Backup!R4846C7</stp>
        <stp>CHAIN_STRIKE_PX_OVRD</stp>
        <stp>97100</stp>
        <stp>CHAIN_PUT_CALL_TYPE_OVRD=P</stp>
        <stp>CHAIN_PERIODICITY_OVRD=M</stp>
        <tr r="G4846" s="3"/>
      </tp>
      <tp t="e">
        <v>#N/A</v>
        <stp/>
        <stp>##V3_BDSV12</stp>
        <stp>SPX Index</stp>
        <stp>CHAIN_TICKERS</stp>
        <stp>[PUTStrategy6.xlsx]Backup!R4826C7</stp>
        <stp>CHAIN_STRIKE_PX_OVRD</stp>
        <stp>96700</stp>
        <stp>CHAIN_PUT_CALL_TYPE_OVRD=P</stp>
        <stp>CHAIN_PERIODICITY_OVRD=M</stp>
        <tr r="G4826" s="3"/>
      </tp>
      <tp t="e">
        <v>#N/A</v>
        <stp/>
        <stp>##V3_BDSV12</stp>
        <stp>SPX Index</stp>
        <stp>CHAIN_TICKERS</stp>
        <stp>[PUTStrategy6.xlsx]Backup!R4326C7</stp>
        <stp>CHAIN_STRIKE_PX_OVRD</stp>
        <stp>86700</stp>
        <stp>CHAIN_PUT_CALL_TYPE_OVRD=P</stp>
        <stp>CHAIN_PERIODICITY_OVRD=M</stp>
        <tr r="G4326" s="3"/>
      </tp>
      <tp t="e">
        <v>#N/A</v>
        <stp/>
        <stp>##V3_BDSV12</stp>
        <stp>SPX Index</stp>
        <stp>CHAIN_TICKERS</stp>
        <stp>[PUTStrategy6.xlsx]Backup!R4346C7</stp>
        <stp>CHAIN_STRIKE_PX_OVRD</stp>
        <stp>87100</stp>
        <stp>CHAIN_PUT_CALL_TYPE_OVRD=P</stp>
        <stp>CHAIN_PERIODICITY_OVRD=M</stp>
        <tr r="G4346" s="3"/>
      </tp>
      <tp t="e">
        <v>#N/A</v>
        <stp/>
        <stp>##V3_BDSV12</stp>
        <stp>SPX Index</stp>
        <stp>CHAIN_TICKERS</stp>
        <stp>[PUTStrategy6.xlsx]Backup!R4246C7</stp>
        <stp>CHAIN_STRIKE_PX_OVRD</stp>
        <stp>85100</stp>
        <stp>CHAIN_PUT_CALL_TYPE_OVRD=P</stp>
        <stp>CHAIN_PERIODICITY_OVRD=M</stp>
        <tr r="G4246" s="3"/>
      </tp>
      <tp t="e">
        <v>#N/A</v>
        <stp/>
        <stp>##V3_BDSV12</stp>
        <stp>SPX Index</stp>
        <stp>CHAIN_TICKERS</stp>
        <stp>[PUTStrategy6.xlsx]Backup!R4226C7</stp>
        <stp>CHAIN_STRIKE_PX_OVRD</stp>
        <stp>84700</stp>
        <stp>CHAIN_PUT_CALL_TYPE_OVRD=P</stp>
        <stp>CHAIN_PERIODICITY_OVRD=M</stp>
        <tr r="G4226" s="3"/>
      </tp>
      <tp t="e">
        <v>#N/A</v>
        <stp/>
        <stp>##V3_BDSV12</stp>
        <stp>SPX Index</stp>
        <stp>CHAIN_TICKERS</stp>
        <stp>[PUTStrategy6.xlsx]Backup!R4046C7</stp>
        <stp>CHAIN_STRIKE_PX_OVRD</stp>
        <stp>81100</stp>
        <stp>CHAIN_PUT_CALL_TYPE_OVRD=P</stp>
        <stp>CHAIN_PERIODICITY_OVRD=M</stp>
        <tr r="G4046" s="3"/>
      </tp>
      <tp t="e">
        <v>#N/A</v>
        <stp/>
        <stp>##V3_BDSV12</stp>
        <stp>SPX Index</stp>
        <stp>CHAIN_TICKERS</stp>
        <stp>[PUTStrategy6.xlsx]Backup!R4026C7</stp>
        <stp>CHAIN_STRIKE_PX_OVRD</stp>
        <stp>80700</stp>
        <stp>CHAIN_PUT_CALL_TYPE_OVRD=P</stp>
        <stp>CHAIN_PERIODICITY_OVRD=M</stp>
        <tr r="G4026" s="3"/>
      </tp>
      <tp t="e">
        <v>#N/A</v>
        <stp/>
        <stp>##V3_BDSV12</stp>
        <stp>SPX Index</stp>
        <stp>CHAIN_TICKERS</stp>
        <stp>[PUTStrategy6.xlsx]Backup!R4126C7</stp>
        <stp>CHAIN_STRIKE_PX_OVRD</stp>
        <stp>82700</stp>
        <stp>CHAIN_PUT_CALL_TYPE_OVRD=P</stp>
        <stp>CHAIN_PERIODICITY_OVRD=M</stp>
        <tr r="G4126" s="3"/>
      </tp>
      <tp t="e">
        <v>#N/A</v>
        <stp/>
        <stp>##V3_BDSV12</stp>
        <stp>SPX Index</stp>
        <stp>CHAIN_TICKERS</stp>
        <stp>[PUTStrategy6.xlsx]Backup!R4146C7</stp>
        <stp>CHAIN_STRIKE_PX_OVRD</stp>
        <stp>83100</stp>
        <stp>CHAIN_PUT_CALL_TYPE_OVRD=P</stp>
        <stp>CHAIN_PERIODICITY_OVRD=M</stp>
        <tr r="G4146" s="3"/>
      </tp>
      <tp t="e">
        <v>#N/A</v>
        <stp/>
        <stp>##V3_BDSV12</stp>
        <stp>SPX Index</stp>
        <stp>CHAIN_TICKERS</stp>
        <stp>[PUTStrategy6.xlsx]Backup!R4446C7</stp>
        <stp>CHAIN_STRIKE_PX_OVRD</stp>
        <stp>89100</stp>
        <stp>CHAIN_PUT_CALL_TYPE_OVRD=P</stp>
        <stp>CHAIN_PERIODICITY_OVRD=M</stp>
        <tr r="G4446" s="3"/>
      </tp>
      <tp t="e">
        <v>#N/A</v>
        <stp/>
        <stp>##V3_BDSV12</stp>
        <stp>SPX Index</stp>
        <stp>CHAIN_TICKERS</stp>
        <stp>[PUTStrategy6.xlsx]Backup!R4426C7</stp>
        <stp>CHAIN_STRIKE_PX_OVRD</stp>
        <stp>88700</stp>
        <stp>CHAIN_PUT_CALL_TYPE_OVRD=P</stp>
        <stp>CHAIN_PERIODICITY_OVRD=M</stp>
        <tr r="G4426" s="3"/>
      </tp>
      <tp t="e">
        <v>#N/A</v>
        <stp/>
        <stp>##V3_BDSV12</stp>
        <stp>SPX Index</stp>
        <stp>CHAIN_TICKERS</stp>
        <stp>[PUTStrategy6.xlsx]Backup!R1326C7</stp>
        <stp>CHAIN_STRIKE_PX_OVRD</stp>
        <stp>26700</stp>
        <stp>CHAIN_PUT_CALL_TYPE_OVRD=P</stp>
        <stp>CHAIN_PERIODICITY_OVRD=M</stp>
        <tr r="G1326" s="3"/>
      </tp>
      <tp t="e">
        <v>#N/A</v>
        <stp/>
        <stp>##V3_BDSV12</stp>
        <stp>SPX Index</stp>
        <stp>CHAIN_TICKERS</stp>
        <stp>[PUTStrategy6.xlsx]Backup!R1346C7</stp>
        <stp>CHAIN_STRIKE_PX_OVRD</stp>
        <stp>27100</stp>
        <stp>CHAIN_PUT_CALL_TYPE_OVRD=P</stp>
        <stp>CHAIN_PERIODICITY_OVRD=M</stp>
        <tr r="G1346" s="3"/>
      </tp>
      <tp t="e">
        <v>#N/A</v>
        <stp/>
        <stp>##V3_BDSV12</stp>
        <stp>SPX Index</stp>
        <stp>CHAIN_TICKERS</stp>
        <stp>[PUTStrategy6.xlsx]Backup!R1246C7</stp>
        <stp>CHAIN_STRIKE_PX_OVRD</stp>
        <stp>25100</stp>
        <stp>CHAIN_PUT_CALL_TYPE_OVRD=P</stp>
        <stp>CHAIN_PERIODICITY_OVRD=M</stp>
        <tr r="G1246" s="3"/>
      </tp>
      <tp t="e">
        <v>#N/A</v>
        <stp/>
        <stp>##V3_BDSV12</stp>
        <stp>SPX Index</stp>
        <stp>CHAIN_TICKERS</stp>
        <stp>[PUTStrategy6.xlsx]Backup!R1226C7</stp>
        <stp>CHAIN_STRIKE_PX_OVRD</stp>
        <stp>24700</stp>
        <stp>CHAIN_PUT_CALL_TYPE_OVRD=P</stp>
        <stp>CHAIN_PERIODICITY_OVRD=M</stp>
        <tr r="G1226" s="3"/>
      </tp>
      <tp t="e">
        <v>#N/A</v>
        <stp/>
        <stp>##V3_BDSV12</stp>
        <stp>SPX Index</stp>
        <stp>CHAIN_TICKERS</stp>
        <stp>[PUTStrategy6.xlsx]Backup!R1046C7</stp>
        <stp>CHAIN_STRIKE_PX_OVRD</stp>
        <stp>21100</stp>
        <stp>CHAIN_PUT_CALL_TYPE_OVRD=P</stp>
        <stp>CHAIN_PERIODICITY_OVRD=M</stp>
        <tr r="G1046" s="3"/>
      </tp>
      <tp t="e">
        <v>#N/A</v>
        <stp/>
        <stp>##V3_BDSV12</stp>
        <stp>SPX Index</stp>
        <stp>CHAIN_TICKERS</stp>
        <stp>[PUTStrategy6.xlsx]Backup!R1026C7</stp>
        <stp>CHAIN_STRIKE_PX_OVRD</stp>
        <stp>20700</stp>
        <stp>CHAIN_PUT_CALL_TYPE_OVRD=P</stp>
        <stp>CHAIN_PERIODICITY_OVRD=M</stp>
        <tr r="G1026" s="3"/>
      </tp>
      <tp t="e">
        <v>#N/A</v>
        <stp/>
        <stp>##V3_BDSV12</stp>
        <stp>SPX Index</stp>
        <stp>CHAIN_TICKERS</stp>
        <stp>[PUTStrategy6.xlsx]Backup!R1126C7</stp>
        <stp>CHAIN_STRIKE_PX_OVRD</stp>
        <stp>22700</stp>
        <stp>CHAIN_PUT_CALL_TYPE_OVRD=P</stp>
        <stp>CHAIN_PERIODICITY_OVRD=M</stp>
        <tr r="G1126" s="3"/>
      </tp>
      <tp t="e">
        <v>#N/A</v>
        <stp/>
        <stp>##V3_BDSV12</stp>
        <stp>SPX Index</stp>
        <stp>CHAIN_TICKERS</stp>
        <stp>[PUTStrategy6.xlsx]Backup!R1146C7</stp>
        <stp>CHAIN_STRIKE_PX_OVRD</stp>
        <stp>23100</stp>
        <stp>CHAIN_PUT_CALL_TYPE_OVRD=P</stp>
        <stp>CHAIN_PERIODICITY_OVRD=M</stp>
        <tr r="G1146" s="3"/>
      </tp>
      <tp t="e">
        <v>#N/A</v>
        <stp/>
        <stp>##V3_BDSV12</stp>
        <stp>SPX Index</stp>
        <stp>CHAIN_TICKERS</stp>
        <stp>[PUTStrategy6.xlsx]Backup!R1446C7</stp>
        <stp>CHAIN_STRIKE_PX_OVRD</stp>
        <stp>29100</stp>
        <stp>CHAIN_PUT_CALL_TYPE_OVRD=P</stp>
        <stp>CHAIN_PERIODICITY_OVRD=M</stp>
        <tr r="G1446" s="3"/>
      </tp>
      <tp t="e">
        <v>#N/A</v>
        <stp/>
        <stp>##V3_BDSV12</stp>
        <stp>SPX Index</stp>
        <stp>CHAIN_TICKERS</stp>
        <stp>[PUTStrategy6.xlsx]Backup!R1426C7</stp>
        <stp>CHAIN_STRIKE_PX_OVRD</stp>
        <stp>28700</stp>
        <stp>CHAIN_PUT_CALL_TYPE_OVRD=P</stp>
        <stp>CHAIN_PERIODICITY_OVRD=M</stp>
        <tr r="G1426" s="3"/>
      </tp>
      <tp t="e">
        <v>#N/A</v>
        <stp/>
        <stp>##V3_BDSV12</stp>
        <stp>SPX Index</stp>
        <stp>CHAIN_TICKERS</stp>
        <stp>[PUTStrategy6.xlsx]Backup!R1526C7</stp>
        <stp>CHAIN_STRIKE_PX_OVRD</stp>
        <stp>30700</stp>
        <stp>CHAIN_PUT_CALL_TYPE_OVRD=P</stp>
        <stp>CHAIN_PERIODICITY_OVRD=M</stp>
        <tr r="G1526" s="3"/>
      </tp>
      <tp t="e">
        <v>#N/A</v>
        <stp/>
        <stp>##V3_BDSV12</stp>
        <stp>SPX Index</stp>
        <stp>CHAIN_TICKERS</stp>
        <stp>[PUTStrategy6.xlsx]Backup!R1646C7</stp>
        <stp>CHAIN_STRIKE_PX_OVRD</stp>
        <stp>33100</stp>
        <stp>CHAIN_PUT_CALL_TYPE_OVRD=P</stp>
        <stp>CHAIN_PERIODICITY_OVRD=M</stp>
        <tr r="G1646" s="3"/>
      </tp>
      <tp t="e">
        <v>#N/A</v>
        <stp/>
        <stp>##V3_BDSV12</stp>
        <stp>SPX Index</stp>
        <stp>CHAIN_TICKERS</stp>
        <stp>[PUTStrategy6.xlsx]Backup!R1546C7</stp>
        <stp>CHAIN_STRIKE_PX_OVRD</stp>
        <stp>31100</stp>
        <stp>CHAIN_PUT_CALL_TYPE_OVRD=P</stp>
        <stp>CHAIN_PERIODICITY_OVRD=M</stp>
        <tr r="G1546" s="3"/>
      </tp>
      <tp t="e">
        <v>#N/A</v>
        <stp/>
        <stp>##V3_BDSV12</stp>
        <stp>SPX Index</stp>
        <stp>CHAIN_TICKERS</stp>
        <stp>[PUTStrategy6.xlsx]Backup!R1626C7</stp>
        <stp>CHAIN_STRIKE_PX_OVRD</stp>
        <stp>32700</stp>
        <stp>CHAIN_PUT_CALL_TYPE_OVRD=P</stp>
        <stp>CHAIN_PERIODICITY_OVRD=M</stp>
        <tr r="G1626" s="3"/>
      </tp>
      <tp t="e">
        <v>#N/A</v>
        <stp/>
        <stp>##V3_BDSV12</stp>
        <stp>SPX Index</stp>
        <stp>CHAIN_TICKERS</stp>
        <stp>[PUTStrategy6.xlsx]Backup!R1926C7</stp>
        <stp>CHAIN_STRIKE_PX_OVRD</stp>
        <stp>38700</stp>
        <stp>CHAIN_PUT_CALL_TYPE_OVRD=P</stp>
        <stp>CHAIN_PERIODICITY_OVRD=M</stp>
        <tr r="G1926" s="3"/>
      </tp>
      <tp t="e">
        <v>#N/A</v>
        <stp/>
        <stp>##V3_BDSV12</stp>
        <stp>SPX Index</stp>
        <stp>CHAIN_TICKERS</stp>
        <stp>[PUTStrategy6.xlsx]Backup!R1946C7</stp>
        <stp>CHAIN_STRIKE_PX_OVRD</stp>
        <stp>39100</stp>
        <stp>CHAIN_PUT_CALL_TYPE_OVRD=P</stp>
        <stp>CHAIN_PERIODICITY_OVRD=M</stp>
        <tr r="G1946" s="3"/>
      </tp>
      <tp t="e">
        <v>#N/A</v>
        <stp/>
        <stp>##V3_BDSV12</stp>
        <stp>SPX Index</stp>
        <stp>CHAIN_TICKERS</stp>
        <stp>[PUTStrategy6.xlsx]Backup!R1726C7</stp>
        <stp>CHAIN_STRIKE_PX_OVRD</stp>
        <stp>34700</stp>
        <stp>CHAIN_PUT_CALL_TYPE_OVRD=P</stp>
        <stp>CHAIN_PERIODICITY_OVRD=M</stp>
        <tr r="G1726" s="3"/>
      </tp>
      <tp t="e">
        <v>#N/A</v>
        <stp/>
        <stp>##V3_BDSV12</stp>
        <stp>SPX Index</stp>
        <stp>CHAIN_TICKERS</stp>
        <stp>[PUTStrategy6.xlsx]Backup!R1746C7</stp>
        <stp>CHAIN_STRIKE_PX_OVRD</stp>
        <stp>35100</stp>
        <stp>CHAIN_PUT_CALL_TYPE_OVRD=P</stp>
        <stp>CHAIN_PERIODICITY_OVRD=M</stp>
        <tr r="G1746" s="3"/>
      </tp>
      <tp t="e">
        <v>#N/A</v>
        <stp/>
        <stp>##V3_BDSV12</stp>
        <stp>SPX Index</stp>
        <stp>CHAIN_TICKERS</stp>
        <stp>[PUTStrategy6.xlsx]Backup!R1846C7</stp>
        <stp>CHAIN_STRIKE_PX_OVRD</stp>
        <stp>37100</stp>
        <stp>CHAIN_PUT_CALL_TYPE_OVRD=P</stp>
        <stp>CHAIN_PERIODICITY_OVRD=M</stp>
        <tr r="G1846" s="3"/>
      </tp>
      <tp t="e">
        <v>#N/A</v>
        <stp/>
        <stp>##V3_BDSV12</stp>
        <stp>SPX Index</stp>
        <stp>CHAIN_TICKERS</stp>
        <stp>[PUTStrategy6.xlsx]Backup!R1826C7</stp>
        <stp>CHAIN_STRIKE_PX_OVRD</stp>
        <stp>36700</stp>
        <stp>CHAIN_PUT_CALL_TYPE_OVRD=P</stp>
        <stp>CHAIN_PERIODICITY_OVRD=M</stp>
        <tr r="G1826" s="3"/>
      </tp>
      <tp t="e">
        <v>#N/A</v>
        <stp/>
        <stp>##V3_BDSV12</stp>
        <stp>SPX Index</stp>
        <stp>CHAIN_TICKERS</stp>
        <stp>[PUTStrategy6.xlsx]Backup!R2526C7</stp>
        <stp>CHAIN_STRIKE_PX_OVRD</stp>
        <stp>50700</stp>
        <stp>CHAIN_PUT_CALL_TYPE_OVRD=P</stp>
        <stp>CHAIN_PERIODICITY_OVRD=M</stp>
        <tr r="G2526" s="3"/>
      </tp>
      <tp t="e">
        <v>#N/A</v>
        <stp/>
        <stp>##V3_BDSV12</stp>
        <stp>SPX Index</stp>
        <stp>CHAIN_TICKERS</stp>
        <stp>[PUTStrategy6.xlsx]Backup!R2646C7</stp>
        <stp>CHAIN_STRIKE_PX_OVRD</stp>
        <stp>53100</stp>
        <stp>CHAIN_PUT_CALL_TYPE_OVRD=P</stp>
        <stp>CHAIN_PERIODICITY_OVRD=M</stp>
        <tr r="G2646" s="3"/>
      </tp>
      <tp t="e">
        <v>#N/A</v>
        <stp/>
        <stp>##V3_BDSV12</stp>
        <stp>SPX Index</stp>
        <stp>CHAIN_TICKERS</stp>
        <stp>[PUTStrategy6.xlsx]Backup!R2546C7</stp>
        <stp>CHAIN_STRIKE_PX_OVRD</stp>
        <stp>51100</stp>
        <stp>CHAIN_PUT_CALL_TYPE_OVRD=P</stp>
        <stp>CHAIN_PERIODICITY_OVRD=M</stp>
        <tr r="G2546" s="3"/>
      </tp>
      <tp t="e">
        <v>#N/A</v>
        <stp/>
        <stp>##V3_BDSV12</stp>
        <stp>SPX Index</stp>
        <stp>CHAIN_TICKERS</stp>
        <stp>[PUTStrategy6.xlsx]Backup!R2626C7</stp>
        <stp>CHAIN_STRIKE_PX_OVRD</stp>
        <stp>52700</stp>
        <stp>CHAIN_PUT_CALL_TYPE_OVRD=P</stp>
        <stp>CHAIN_PERIODICITY_OVRD=M</stp>
        <tr r="G2626" s="3"/>
      </tp>
      <tp t="e">
        <v>#N/A</v>
        <stp/>
        <stp>##V3_BDSV12</stp>
        <stp>SPX Index</stp>
        <stp>CHAIN_TICKERS</stp>
        <stp>[PUTStrategy6.xlsx]Backup!R2926C7</stp>
        <stp>CHAIN_STRIKE_PX_OVRD</stp>
        <stp>58700</stp>
        <stp>CHAIN_PUT_CALL_TYPE_OVRD=P</stp>
        <stp>CHAIN_PERIODICITY_OVRD=M</stp>
        <tr r="G2926" s="3"/>
      </tp>
      <tp t="e">
        <v>#N/A</v>
        <stp/>
        <stp>##V3_BDSV12</stp>
        <stp>SPX Index</stp>
        <stp>CHAIN_TICKERS</stp>
        <stp>[PUTStrategy6.xlsx]Backup!R2946C7</stp>
        <stp>CHAIN_STRIKE_PX_OVRD</stp>
        <stp>59100</stp>
        <stp>CHAIN_PUT_CALL_TYPE_OVRD=P</stp>
        <stp>CHAIN_PERIODICITY_OVRD=M</stp>
        <tr r="G2946" s="3"/>
      </tp>
      <tp t="e">
        <v>#N/A</v>
        <stp/>
        <stp>##V3_BDSV12</stp>
        <stp>SPX Index</stp>
        <stp>CHAIN_TICKERS</stp>
        <stp>[PUTStrategy6.xlsx]Backup!R2726C7</stp>
        <stp>CHAIN_STRIKE_PX_OVRD</stp>
        <stp>54700</stp>
        <stp>CHAIN_PUT_CALL_TYPE_OVRD=P</stp>
        <stp>CHAIN_PERIODICITY_OVRD=M</stp>
        <tr r="G2726" s="3"/>
      </tp>
      <tp t="e">
        <v>#N/A</v>
        <stp/>
        <stp>##V3_BDSV12</stp>
        <stp>SPX Index</stp>
        <stp>CHAIN_TICKERS</stp>
        <stp>[PUTStrategy6.xlsx]Backup!R2746C7</stp>
        <stp>CHAIN_STRIKE_PX_OVRD</stp>
        <stp>55100</stp>
        <stp>CHAIN_PUT_CALL_TYPE_OVRD=P</stp>
        <stp>CHAIN_PERIODICITY_OVRD=M</stp>
        <tr r="G2746" s="3"/>
      </tp>
      <tp t="e">
        <v>#N/A</v>
        <stp/>
        <stp>##V3_BDSV12</stp>
        <stp>SPX Index</stp>
        <stp>CHAIN_TICKERS</stp>
        <stp>[PUTStrategy6.xlsx]Backup!R2846C7</stp>
        <stp>CHAIN_STRIKE_PX_OVRD</stp>
        <stp>57100</stp>
        <stp>CHAIN_PUT_CALL_TYPE_OVRD=P</stp>
        <stp>CHAIN_PERIODICITY_OVRD=M</stp>
        <tr r="G2846" s="3"/>
      </tp>
      <tp t="e">
        <v>#N/A</v>
        <stp/>
        <stp>##V3_BDSV12</stp>
        <stp>SPX Index</stp>
        <stp>CHAIN_TICKERS</stp>
        <stp>[PUTStrategy6.xlsx]Backup!R2826C7</stp>
        <stp>CHAIN_STRIKE_PX_OVRD</stp>
        <stp>56700</stp>
        <stp>CHAIN_PUT_CALL_TYPE_OVRD=P</stp>
        <stp>CHAIN_PERIODICITY_OVRD=M</stp>
        <tr r="G2826" s="3"/>
      </tp>
      <tp t="e">
        <v>#N/A</v>
        <stp/>
        <stp>##V3_BDSV12</stp>
        <stp>SPX Index</stp>
        <stp>CHAIN_TICKERS</stp>
        <stp>[PUTStrategy6.xlsx]Backup!R2326C7</stp>
        <stp>CHAIN_STRIKE_PX_OVRD</stp>
        <stp>46700</stp>
        <stp>CHAIN_PUT_CALL_TYPE_OVRD=P</stp>
        <stp>CHAIN_PERIODICITY_OVRD=M</stp>
        <tr r="G2326" s="3"/>
      </tp>
      <tp t="e">
        <v>#N/A</v>
        <stp/>
        <stp>##V3_BDSV12</stp>
        <stp>SPX Index</stp>
        <stp>CHAIN_TICKERS</stp>
        <stp>[PUTStrategy6.xlsx]Backup!R2346C7</stp>
        <stp>CHAIN_STRIKE_PX_OVRD</stp>
        <stp>47100</stp>
        <stp>CHAIN_PUT_CALL_TYPE_OVRD=P</stp>
        <stp>CHAIN_PERIODICITY_OVRD=M</stp>
        <tr r="G2346" s="3"/>
      </tp>
      <tp t="e">
        <v>#N/A</v>
        <stp/>
        <stp>##V3_BDSV12</stp>
        <stp>SPX Index</stp>
        <stp>CHAIN_TICKERS</stp>
        <stp>[PUTStrategy6.xlsx]Backup!R2246C7</stp>
        <stp>CHAIN_STRIKE_PX_OVRD</stp>
        <stp>45100</stp>
        <stp>CHAIN_PUT_CALL_TYPE_OVRD=P</stp>
        <stp>CHAIN_PERIODICITY_OVRD=M</stp>
        <tr r="G2246" s="3"/>
      </tp>
      <tp t="e">
        <v>#N/A</v>
        <stp/>
        <stp>##V3_BDSV12</stp>
        <stp>SPX Index</stp>
        <stp>CHAIN_TICKERS</stp>
        <stp>[PUTStrategy6.xlsx]Backup!R2226C7</stp>
        <stp>CHAIN_STRIKE_PX_OVRD</stp>
        <stp>44700</stp>
        <stp>CHAIN_PUT_CALL_TYPE_OVRD=P</stp>
        <stp>CHAIN_PERIODICITY_OVRD=M</stp>
        <tr r="G2226" s="3"/>
      </tp>
      <tp t="e">
        <v>#N/A</v>
        <stp/>
        <stp>##V3_BDSV12</stp>
        <stp>SPX Index</stp>
        <stp>CHAIN_TICKERS</stp>
        <stp>[PUTStrategy6.xlsx]Backup!R2046C7</stp>
        <stp>CHAIN_STRIKE_PX_OVRD</stp>
        <stp>41100</stp>
        <stp>CHAIN_PUT_CALL_TYPE_OVRD=P</stp>
        <stp>CHAIN_PERIODICITY_OVRD=M</stp>
        <tr r="G2046" s="3"/>
      </tp>
      <tp t="e">
        <v>#N/A</v>
        <stp/>
        <stp>##V3_BDSV12</stp>
        <stp>SPX Index</stp>
        <stp>CHAIN_TICKERS</stp>
        <stp>[PUTStrategy6.xlsx]Backup!R2026C7</stp>
        <stp>CHAIN_STRIKE_PX_OVRD</stp>
        <stp>40700</stp>
        <stp>CHAIN_PUT_CALL_TYPE_OVRD=P</stp>
        <stp>CHAIN_PERIODICITY_OVRD=M</stp>
        <tr r="G2026" s="3"/>
      </tp>
      <tp t="e">
        <v>#N/A</v>
        <stp/>
        <stp>##V3_BDSV12</stp>
        <stp>SPX Index</stp>
        <stp>CHAIN_TICKERS</stp>
        <stp>[PUTStrategy6.xlsx]Backup!R2126C7</stp>
        <stp>CHAIN_STRIKE_PX_OVRD</stp>
        <stp>42700</stp>
        <stp>CHAIN_PUT_CALL_TYPE_OVRD=P</stp>
        <stp>CHAIN_PERIODICITY_OVRD=M</stp>
        <tr r="G2126" s="3"/>
      </tp>
      <tp t="e">
        <v>#N/A</v>
        <stp/>
        <stp>##V3_BDSV12</stp>
        <stp>SPX Index</stp>
        <stp>CHAIN_TICKERS</stp>
        <stp>[PUTStrategy6.xlsx]Backup!R2146C7</stp>
        <stp>CHAIN_STRIKE_PX_OVRD</stp>
        <stp>43100</stp>
        <stp>CHAIN_PUT_CALL_TYPE_OVRD=P</stp>
        <stp>CHAIN_PERIODICITY_OVRD=M</stp>
        <tr r="G2146" s="3"/>
      </tp>
      <tp t="e">
        <v>#N/A</v>
        <stp/>
        <stp>##V3_BDSV12</stp>
        <stp>SPX Index</stp>
        <stp>CHAIN_TICKERS</stp>
        <stp>[PUTStrategy6.xlsx]Backup!R2446C7</stp>
        <stp>CHAIN_STRIKE_PX_OVRD</stp>
        <stp>49100</stp>
        <stp>CHAIN_PUT_CALL_TYPE_OVRD=P</stp>
        <stp>CHAIN_PERIODICITY_OVRD=M</stp>
        <tr r="G2446" s="3"/>
      </tp>
      <tp t="e">
        <v>#N/A</v>
        <stp/>
        <stp>##V3_BDSV12</stp>
        <stp>SPX Index</stp>
        <stp>CHAIN_TICKERS</stp>
        <stp>[PUTStrategy6.xlsx]Backup!R2426C7</stp>
        <stp>CHAIN_STRIKE_PX_OVRD</stp>
        <stp>48700</stp>
        <stp>CHAIN_PUT_CALL_TYPE_OVRD=P</stp>
        <stp>CHAIN_PERIODICITY_OVRD=M</stp>
        <tr r="G2426" s="3"/>
      </tp>
      <tp t="e">
        <v>#N/A</v>
        <stp/>
        <stp>##V3_BDSV12</stp>
        <stp>SPX Index</stp>
        <stp>CHAIN_TICKERS</stp>
        <stp>[PUTStrategy6.xlsx]Backup!R3326C7</stp>
        <stp>CHAIN_STRIKE_PX_OVRD</stp>
        <stp>66700</stp>
        <stp>CHAIN_PUT_CALL_TYPE_OVRD=P</stp>
        <stp>CHAIN_PERIODICITY_OVRD=M</stp>
        <tr r="G3326" s="3"/>
      </tp>
      <tp t="e">
        <v>#N/A</v>
        <stp/>
        <stp>##V3_BDSV12</stp>
        <stp>SPX Index</stp>
        <stp>CHAIN_TICKERS</stp>
        <stp>[PUTStrategy6.xlsx]Backup!R3346C7</stp>
        <stp>CHAIN_STRIKE_PX_OVRD</stp>
        <stp>67100</stp>
        <stp>CHAIN_PUT_CALL_TYPE_OVRD=P</stp>
        <stp>CHAIN_PERIODICITY_OVRD=M</stp>
        <tr r="G3346" s="3"/>
      </tp>
      <tp t="e">
        <v>#N/A</v>
        <stp/>
        <stp>##V3_BDSV12</stp>
        <stp>SPX Index</stp>
        <stp>CHAIN_TICKERS</stp>
        <stp>[PUTStrategy6.xlsx]Backup!R3246C7</stp>
        <stp>CHAIN_STRIKE_PX_OVRD</stp>
        <stp>65100</stp>
        <stp>CHAIN_PUT_CALL_TYPE_OVRD=P</stp>
        <stp>CHAIN_PERIODICITY_OVRD=M</stp>
        <tr r="G3246" s="3"/>
      </tp>
      <tp t="e">
        <v>#N/A</v>
        <stp/>
        <stp>##V3_BDSV12</stp>
        <stp>SPX Index</stp>
        <stp>CHAIN_TICKERS</stp>
        <stp>[PUTStrategy6.xlsx]Backup!R3226C7</stp>
        <stp>CHAIN_STRIKE_PX_OVRD</stp>
        <stp>64700</stp>
        <stp>CHAIN_PUT_CALL_TYPE_OVRD=P</stp>
        <stp>CHAIN_PERIODICITY_OVRD=M</stp>
        <tr r="G3226" s="3"/>
      </tp>
      <tp t="e">
        <v>#N/A</v>
        <stp/>
        <stp>##V3_BDSV12</stp>
        <stp>SPX Index</stp>
        <stp>CHAIN_TICKERS</stp>
        <stp>[PUTStrategy6.xlsx]Backup!R3046C7</stp>
        <stp>CHAIN_STRIKE_PX_OVRD</stp>
        <stp>61100</stp>
        <stp>CHAIN_PUT_CALL_TYPE_OVRD=P</stp>
        <stp>CHAIN_PERIODICITY_OVRD=M</stp>
        <tr r="G3046" s="3"/>
      </tp>
      <tp t="e">
        <v>#N/A</v>
        <stp/>
        <stp>##V3_BDSV12</stp>
        <stp>SPX Index</stp>
        <stp>CHAIN_TICKERS</stp>
        <stp>[PUTStrategy6.xlsx]Backup!R3026C7</stp>
        <stp>CHAIN_STRIKE_PX_OVRD</stp>
        <stp>60700</stp>
        <stp>CHAIN_PUT_CALL_TYPE_OVRD=P</stp>
        <stp>CHAIN_PERIODICITY_OVRD=M</stp>
        <tr r="G3026" s="3"/>
      </tp>
      <tp t="e">
        <v>#N/A</v>
        <stp/>
        <stp>##V3_BDSV12</stp>
        <stp>SPX Index</stp>
        <stp>CHAIN_TICKERS</stp>
        <stp>[PUTStrategy6.xlsx]Backup!R3126C7</stp>
        <stp>CHAIN_STRIKE_PX_OVRD</stp>
        <stp>62700</stp>
        <stp>CHAIN_PUT_CALL_TYPE_OVRD=P</stp>
        <stp>CHAIN_PERIODICITY_OVRD=M</stp>
        <tr r="G3126" s="3"/>
      </tp>
      <tp t="e">
        <v>#N/A</v>
        <stp/>
        <stp>##V3_BDSV12</stp>
        <stp>SPX Index</stp>
        <stp>CHAIN_TICKERS</stp>
        <stp>[PUTStrategy6.xlsx]Backup!R3146C7</stp>
        <stp>CHAIN_STRIKE_PX_OVRD</stp>
        <stp>63100</stp>
        <stp>CHAIN_PUT_CALL_TYPE_OVRD=P</stp>
        <stp>CHAIN_PERIODICITY_OVRD=M</stp>
        <tr r="G3146" s="3"/>
      </tp>
      <tp t="e">
        <v>#N/A</v>
        <stp/>
        <stp>##V3_BDSV12</stp>
        <stp>SPX Index</stp>
        <stp>CHAIN_TICKERS</stp>
        <stp>[PUTStrategy6.xlsx]Backup!R3446C7</stp>
        <stp>CHAIN_STRIKE_PX_OVRD</stp>
        <stp>69100</stp>
        <stp>CHAIN_PUT_CALL_TYPE_OVRD=P</stp>
        <stp>CHAIN_PERIODICITY_OVRD=M</stp>
        <tr r="G3446" s="3"/>
      </tp>
      <tp t="e">
        <v>#N/A</v>
        <stp/>
        <stp>##V3_BDSV12</stp>
        <stp>SPX Index</stp>
        <stp>CHAIN_TICKERS</stp>
        <stp>[PUTStrategy6.xlsx]Backup!R3426C7</stp>
        <stp>CHAIN_STRIKE_PX_OVRD</stp>
        <stp>68700</stp>
        <stp>CHAIN_PUT_CALL_TYPE_OVRD=P</stp>
        <stp>CHAIN_PERIODICITY_OVRD=M</stp>
        <tr r="G3426" s="3"/>
      </tp>
      <tp t="e">
        <v>#N/A</v>
        <stp/>
        <stp>##V3_BDSV12</stp>
        <stp>SPX Index</stp>
        <stp>CHAIN_TICKERS</stp>
        <stp>[PUTStrategy6.xlsx]Backup!R3526C7</stp>
        <stp>CHAIN_STRIKE_PX_OVRD</stp>
        <stp>70700</stp>
        <stp>CHAIN_PUT_CALL_TYPE_OVRD=P</stp>
        <stp>CHAIN_PERIODICITY_OVRD=M</stp>
        <tr r="G3526" s="3"/>
      </tp>
      <tp t="e">
        <v>#N/A</v>
        <stp/>
        <stp>##V3_BDSV12</stp>
        <stp>SPX Index</stp>
        <stp>CHAIN_TICKERS</stp>
        <stp>[PUTStrategy6.xlsx]Backup!R3646C7</stp>
        <stp>CHAIN_STRIKE_PX_OVRD</stp>
        <stp>73100</stp>
        <stp>CHAIN_PUT_CALL_TYPE_OVRD=P</stp>
        <stp>CHAIN_PERIODICITY_OVRD=M</stp>
        <tr r="G3646" s="3"/>
      </tp>
      <tp t="e">
        <v>#N/A</v>
        <stp/>
        <stp>##V3_BDSV12</stp>
        <stp>SPX Index</stp>
        <stp>CHAIN_TICKERS</stp>
        <stp>[PUTStrategy6.xlsx]Backup!R3546C7</stp>
        <stp>CHAIN_STRIKE_PX_OVRD</stp>
        <stp>71100</stp>
        <stp>CHAIN_PUT_CALL_TYPE_OVRD=P</stp>
        <stp>CHAIN_PERIODICITY_OVRD=M</stp>
        <tr r="G3546" s="3"/>
      </tp>
      <tp t="e">
        <v>#N/A</v>
        <stp/>
        <stp>##V3_BDSV12</stp>
        <stp>SPX Index</stp>
        <stp>CHAIN_TICKERS</stp>
        <stp>[PUTStrategy6.xlsx]Backup!R3626C7</stp>
        <stp>CHAIN_STRIKE_PX_OVRD</stp>
        <stp>72700</stp>
        <stp>CHAIN_PUT_CALL_TYPE_OVRD=P</stp>
        <stp>CHAIN_PERIODICITY_OVRD=M</stp>
        <tr r="G3626" s="3"/>
      </tp>
      <tp t="e">
        <v>#N/A</v>
        <stp/>
        <stp>##V3_BDSV12</stp>
        <stp>SPX Index</stp>
        <stp>CHAIN_TICKERS</stp>
        <stp>[PUTStrategy6.xlsx]Backup!R3926C7</stp>
        <stp>CHAIN_STRIKE_PX_OVRD</stp>
        <stp>78700</stp>
        <stp>CHAIN_PUT_CALL_TYPE_OVRD=P</stp>
        <stp>CHAIN_PERIODICITY_OVRD=M</stp>
        <tr r="G3926" s="3"/>
      </tp>
      <tp t="e">
        <v>#N/A</v>
        <stp/>
        <stp>##V3_BDSV12</stp>
        <stp>SPX Index</stp>
        <stp>CHAIN_TICKERS</stp>
        <stp>[PUTStrategy6.xlsx]Backup!R3946C7</stp>
        <stp>CHAIN_STRIKE_PX_OVRD</stp>
        <stp>79100</stp>
        <stp>CHAIN_PUT_CALL_TYPE_OVRD=P</stp>
        <stp>CHAIN_PERIODICITY_OVRD=M</stp>
        <tr r="G3946" s="3"/>
      </tp>
      <tp t="e">
        <v>#N/A</v>
        <stp/>
        <stp>##V3_BDSV12</stp>
        <stp>SPX Index</stp>
        <stp>CHAIN_TICKERS</stp>
        <stp>[PUTStrategy6.xlsx]Backup!R3726C7</stp>
        <stp>CHAIN_STRIKE_PX_OVRD</stp>
        <stp>74700</stp>
        <stp>CHAIN_PUT_CALL_TYPE_OVRD=P</stp>
        <stp>CHAIN_PERIODICITY_OVRD=M</stp>
        <tr r="G3726" s="3"/>
      </tp>
      <tp t="e">
        <v>#N/A</v>
        <stp/>
        <stp>##V3_BDSV12</stp>
        <stp>SPX Index</stp>
        <stp>CHAIN_TICKERS</stp>
        <stp>[PUTStrategy6.xlsx]Backup!R3746C7</stp>
        <stp>CHAIN_STRIKE_PX_OVRD</stp>
        <stp>75100</stp>
        <stp>CHAIN_PUT_CALL_TYPE_OVRD=P</stp>
        <stp>CHAIN_PERIODICITY_OVRD=M</stp>
        <tr r="G3746" s="3"/>
      </tp>
      <tp t="e">
        <v>#N/A</v>
        <stp/>
        <stp>##V3_BDSV12</stp>
        <stp>SPX Index</stp>
        <stp>CHAIN_TICKERS</stp>
        <stp>[PUTStrategy6.xlsx]Backup!R3846C7</stp>
        <stp>CHAIN_STRIKE_PX_OVRD</stp>
        <stp>77100</stp>
        <stp>CHAIN_PUT_CALL_TYPE_OVRD=P</stp>
        <stp>CHAIN_PERIODICITY_OVRD=M</stp>
        <tr r="G3846" s="3"/>
      </tp>
      <tp t="e">
        <v>#N/A</v>
        <stp/>
        <stp>##V3_BDSV12</stp>
        <stp>SPX Index</stp>
        <stp>CHAIN_TICKERS</stp>
        <stp>[PUTStrategy6.xlsx]Backup!R3826C7</stp>
        <stp>CHAIN_STRIKE_PX_OVRD</stp>
        <stp>76700</stp>
        <stp>CHAIN_PUT_CALL_TYPE_OVRD=P</stp>
        <stp>CHAIN_PERIODICITY_OVRD=M</stp>
        <tr r="G3826" s="3"/>
      </tp>
      <tp t="e">
        <v>#N/A</v>
        <stp/>
        <stp>##V3_BDSV12</stp>
        <stp>SPX Index</stp>
        <stp>CHAIN_TICKERS</stp>
        <stp>[PUTStrategy6.xlsx]Backup!R4513C7</stp>
        <stp>CHAIN_STRIKE_PX_OVRD</stp>
        <stp>90440</stp>
        <stp>CHAIN_PUT_CALL_TYPE_OVRD=P</stp>
        <stp>CHAIN_PERIODICITY_OVRD=M</stp>
        <tr r="G4513" s="3"/>
      </tp>
      <tp t="e">
        <v>#N/A</v>
        <stp/>
        <stp>##V3_BDSV12</stp>
        <stp>SPX Index</stp>
        <stp>CHAIN_TICKERS</stp>
        <stp>[PUTStrategy6.xlsx]Backup!R4613C7</stp>
        <stp>CHAIN_STRIKE_PX_OVRD</stp>
        <stp>92440</stp>
        <stp>CHAIN_PUT_CALL_TYPE_OVRD=P</stp>
        <stp>CHAIN_PERIODICITY_OVRD=M</stp>
        <tr r="G4613" s="3"/>
      </tp>
      <tp t="e">
        <v>#N/A</v>
        <stp/>
        <stp>##V3_BDSV12</stp>
        <stp>SPX Index</stp>
        <stp>CHAIN_TICKERS</stp>
        <stp>[PUTStrategy6.xlsx]Backup!R4913C7</stp>
        <stp>CHAIN_STRIKE_PX_OVRD</stp>
        <stp>98440</stp>
        <stp>CHAIN_PUT_CALL_TYPE_OVRD=P</stp>
        <stp>CHAIN_PERIODICITY_OVRD=M</stp>
        <tr r="G4913" s="3"/>
      </tp>
      <tp t="e">
        <v>#N/A</v>
        <stp/>
        <stp>##V3_BDSV12</stp>
        <stp>SPX Index</stp>
        <stp>CHAIN_TICKERS</stp>
        <stp>[PUTStrategy6.xlsx]Backup!R4713C7</stp>
        <stp>CHAIN_STRIKE_PX_OVRD</stp>
        <stp>94440</stp>
        <stp>CHAIN_PUT_CALL_TYPE_OVRD=P</stp>
        <stp>CHAIN_PERIODICITY_OVRD=M</stp>
        <tr r="G4713" s="3"/>
      </tp>
      <tp t="e">
        <v>#N/A</v>
        <stp/>
        <stp>##V3_BDSV12</stp>
        <stp>SPX Index</stp>
        <stp>CHAIN_TICKERS</stp>
        <stp>[PUTStrategy6.xlsx]Backup!R4813C7</stp>
        <stp>CHAIN_STRIKE_PX_OVRD</stp>
        <stp>96440</stp>
        <stp>CHAIN_PUT_CALL_TYPE_OVRD=P</stp>
        <stp>CHAIN_PERIODICITY_OVRD=M</stp>
        <tr r="G4813" s="3"/>
      </tp>
      <tp t="e">
        <v>#N/A</v>
        <stp/>
        <stp>##V3_BDSV12</stp>
        <stp>SPX Index</stp>
        <stp>CHAIN_TICKERS</stp>
        <stp>[PUTStrategy6.xlsx]Backup!R4313C7</stp>
        <stp>CHAIN_STRIKE_PX_OVRD</stp>
        <stp>86440</stp>
        <stp>CHAIN_PUT_CALL_TYPE_OVRD=P</stp>
        <stp>CHAIN_PERIODICITY_OVRD=M</stp>
        <tr r="G4313" s="3"/>
      </tp>
      <tp t="e">
        <v>#N/A</v>
        <stp/>
        <stp>##V3_BDSV12</stp>
        <stp>SPX Index</stp>
        <stp>CHAIN_TICKERS</stp>
        <stp>[PUTStrategy6.xlsx]Backup!R4213C7</stp>
        <stp>CHAIN_STRIKE_PX_OVRD</stp>
        <stp>84440</stp>
        <stp>CHAIN_PUT_CALL_TYPE_OVRD=P</stp>
        <stp>CHAIN_PERIODICITY_OVRD=M</stp>
        <tr r="G4213" s="3"/>
      </tp>
      <tp t="e">
        <v>#N/A</v>
        <stp/>
        <stp>##V3_BDSV12</stp>
        <stp>SPX Index</stp>
        <stp>CHAIN_TICKERS</stp>
        <stp>[PUTStrategy6.xlsx]Backup!R4013C7</stp>
        <stp>CHAIN_STRIKE_PX_OVRD</stp>
        <stp>80440</stp>
        <stp>CHAIN_PUT_CALL_TYPE_OVRD=P</stp>
        <stp>CHAIN_PERIODICITY_OVRD=M</stp>
        <tr r="G4013" s="3"/>
      </tp>
      <tp t="e">
        <v>#N/A</v>
        <stp/>
        <stp>##V3_BDSV12</stp>
        <stp>SPX Index</stp>
        <stp>CHAIN_TICKERS</stp>
        <stp>[PUTStrategy6.xlsx]Backup!R4113C7</stp>
        <stp>CHAIN_STRIKE_PX_OVRD</stp>
        <stp>82440</stp>
        <stp>CHAIN_PUT_CALL_TYPE_OVRD=P</stp>
        <stp>CHAIN_PERIODICITY_OVRD=M</stp>
        <tr r="G4113" s="3"/>
      </tp>
      <tp t="e">
        <v>#N/A</v>
        <stp/>
        <stp>##V3_BDSV12</stp>
        <stp>SPX Index</stp>
        <stp>CHAIN_TICKERS</stp>
        <stp>[PUTStrategy6.xlsx]Backup!R4413C7</stp>
        <stp>CHAIN_STRIKE_PX_OVRD</stp>
        <stp>88440</stp>
        <stp>CHAIN_PUT_CALL_TYPE_OVRD=P</stp>
        <stp>CHAIN_PERIODICITY_OVRD=M</stp>
        <tr r="G4413" s="3"/>
      </tp>
      <tp t="e">
        <v>#N/A</v>
        <stp/>
        <stp>##V3_BDSV12</stp>
        <stp>SPX Index</stp>
        <stp>CHAIN_TICKERS</stp>
        <stp>[PUTStrategy6.xlsx]Backup!R1313C7</stp>
        <stp>CHAIN_STRIKE_PX_OVRD</stp>
        <stp>26440</stp>
        <stp>CHAIN_PUT_CALL_TYPE_OVRD=P</stp>
        <stp>CHAIN_PERIODICITY_OVRD=M</stp>
        <tr r="G1313" s="3"/>
      </tp>
      <tp t="e">
        <v>#N/A</v>
        <stp/>
        <stp>##V3_BDSV12</stp>
        <stp>SPX Index</stp>
        <stp>CHAIN_TICKERS</stp>
        <stp>[PUTStrategy6.xlsx]Backup!R1213C7</stp>
        <stp>CHAIN_STRIKE_PX_OVRD</stp>
        <stp>24440</stp>
        <stp>CHAIN_PUT_CALL_TYPE_OVRD=P</stp>
        <stp>CHAIN_PERIODICITY_OVRD=M</stp>
        <tr r="G1213" s="3"/>
      </tp>
      <tp t="e">
        <v>#N/A</v>
        <stp/>
        <stp>##V3_BDSV12</stp>
        <stp>SPX Index</stp>
        <stp>CHAIN_TICKERS</stp>
        <stp>[PUTStrategy6.xlsx]Backup!R1013C7</stp>
        <stp>CHAIN_STRIKE_PX_OVRD</stp>
        <stp>20440</stp>
        <stp>CHAIN_PUT_CALL_TYPE_OVRD=P</stp>
        <stp>CHAIN_PERIODICITY_OVRD=M</stp>
        <tr r="G1013" s="3"/>
      </tp>
      <tp t="e">
        <v>#N/A</v>
        <stp/>
        <stp>##V3_BDSV12</stp>
        <stp>SPX Index</stp>
        <stp>CHAIN_TICKERS</stp>
        <stp>[PUTStrategy6.xlsx]Backup!R1113C7</stp>
        <stp>CHAIN_STRIKE_PX_OVRD</stp>
        <stp>22440</stp>
        <stp>CHAIN_PUT_CALL_TYPE_OVRD=P</stp>
        <stp>CHAIN_PERIODICITY_OVRD=M</stp>
        <tr r="G1113" s="3"/>
      </tp>
      <tp t="e">
        <v>#N/A</v>
        <stp/>
        <stp>##V3_BDSV12</stp>
        <stp>SPX Index</stp>
        <stp>CHAIN_TICKERS</stp>
        <stp>[PUTStrategy6.xlsx]Backup!R1413C7</stp>
        <stp>CHAIN_STRIKE_PX_OVRD</stp>
        <stp>28440</stp>
        <stp>CHAIN_PUT_CALL_TYPE_OVRD=P</stp>
        <stp>CHAIN_PERIODICITY_OVRD=M</stp>
        <tr r="G1413" s="3"/>
      </tp>
      <tp t="e">
        <v>#N/A</v>
        <stp/>
        <stp>##V3_BDSV12</stp>
        <stp>SPX Index</stp>
        <stp>CHAIN_TICKERS</stp>
        <stp>[PUTStrategy6.xlsx]Backup!R1513C7</stp>
        <stp>CHAIN_STRIKE_PX_OVRD</stp>
        <stp>30440</stp>
        <stp>CHAIN_PUT_CALL_TYPE_OVRD=P</stp>
        <stp>CHAIN_PERIODICITY_OVRD=M</stp>
        <tr r="G1513" s="3"/>
      </tp>
      <tp t="e">
        <v>#N/A</v>
        <stp/>
        <stp>##V3_BDSV12</stp>
        <stp>SPX Index</stp>
        <stp>CHAIN_TICKERS</stp>
        <stp>[PUTStrategy6.xlsx]Backup!R1613C7</stp>
        <stp>CHAIN_STRIKE_PX_OVRD</stp>
        <stp>32440</stp>
        <stp>CHAIN_PUT_CALL_TYPE_OVRD=P</stp>
        <stp>CHAIN_PERIODICITY_OVRD=M</stp>
        <tr r="G1613" s="3"/>
      </tp>
      <tp t="e">
        <v>#N/A</v>
        <stp/>
        <stp>##V3_BDSV12</stp>
        <stp>SPX Index</stp>
        <stp>CHAIN_TICKERS</stp>
        <stp>[PUTStrategy6.xlsx]Backup!R1913C7</stp>
        <stp>CHAIN_STRIKE_PX_OVRD</stp>
        <stp>38440</stp>
        <stp>CHAIN_PUT_CALL_TYPE_OVRD=P</stp>
        <stp>CHAIN_PERIODICITY_OVRD=M</stp>
        <tr r="G1913" s="3"/>
      </tp>
      <tp t="e">
        <v>#N/A</v>
        <stp/>
        <stp>##V3_BDSV12</stp>
        <stp>SPX Index</stp>
        <stp>CHAIN_TICKERS</stp>
        <stp>[PUTStrategy6.xlsx]Backup!R1713C7</stp>
        <stp>CHAIN_STRIKE_PX_OVRD</stp>
        <stp>34440</stp>
        <stp>CHAIN_PUT_CALL_TYPE_OVRD=P</stp>
        <stp>CHAIN_PERIODICITY_OVRD=M</stp>
        <tr r="G1713" s="3"/>
      </tp>
      <tp t="e">
        <v>#N/A</v>
        <stp/>
        <stp>##V3_BDSV12</stp>
        <stp>SPX Index</stp>
        <stp>CHAIN_TICKERS</stp>
        <stp>[PUTStrategy6.xlsx]Backup!R1813C7</stp>
        <stp>CHAIN_STRIKE_PX_OVRD</stp>
        <stp>36440</stp>
        <stp>CHAIN_PUT_CALL_TYPE_OVRD=P</stp>
        <stp>CHAIN_PERIODICITY_OVRD=M</stp>
        <tr r="G1813" s="3"/>
      </tp>
      <tp t="e">
        <v>#N/A</v>
        <stp/>
        <stp>##V3_BDSV12</stp>
        <stp>SPX Index</stp>
        <stp>CHAIN_TICKERS</stp>
        <stp>[PUTStrategy6.xlsx]Backup!R2513C7</stp>
        <stp>CHAIN_STRIKE_PX_OVRD</stp>
        <stp>50440</stp>
        <stp>CHAIN_PUT_CALL_TYPE_OVRD=P</stp>
        <stp>CHAIN_PERIODICITY_OVRD=M</stp>
        <tr r="G2513" s="3"/>
      </tp>
      <tp t="e">
        <v>#N/A</v>
        <stp/>
        <stp>##V3_BDSV12</stp>
        <stp>SPX Index</stp>
        <stp>CHAIN_TICKERS</stp>
        <stp>[PUTStrategy6.xlsx]Backup!R2613C7</stp>
        <stp>CHAIN_STRIKE_PX_OVRD</stp>
        <stp>52440</stp>
        <stp>CHAIN_PUT_CALL_TYPE_OVRD=P</stp>
        <stp>CHAIN_PERIODICITY_OVRD=M</stp>
        <tr r="G2613" s="3"/>
      </tp>
      <tp t="e">
        <v>#N/A</v>
        <stp/>
        <stp>##V3_BDSV12</stp>
        <stp>SPX Index</stp>
        <stp>CHAIN_TICKERS</stp>
        <stp>[PUTStrategy6.xlsx]Backup!R2913C7</stp>
        <stp>CHAIN_STRIKE_PX_OVRD</stp>
        <stp>58440</stp>
        <stp>CHAIN_PUT_CALL_TYPE_OVRD=P</stp>
        <stp>CHAIN_PERIODICITY_OVRD=M</stp>
        <tr r="G2913" s="3"/>
      </tp>
      <tp t="e">
        <v>#N/A</v>
        <stp/>
        <stp>##V3_BDSV12</stp>
        <stp>SPX Index</stp>
        <stp>CHAIN_TICKERS</stp>
        <stp>[PUTStrategy6.xlsx]Backup!R2713C7</stp>
        <stp>CHAIN_STRIKE_PX_OVRD</stp>
        <stp>54440</stp>
        <stp>CHAIN_PUT_CALL_TYPE_OVRD=P</stp>
        <stp>CHAIN_PERIODICITY_OVRD=M</stp>
        <tr r="G2713" s="3"/>
      </tp>
      <tp t="e">
        <v>#N/A</v>
        <stp/>
        <stp>##V3_BDSV12</stp>
        <stp>SPX Index</stp>
        <stp>CHAIN_TICKERS</stp>
        <stp>[PUTStrategy6.xlsx]Backup!R2813C7</stp>
        <stp>CHAIN_STRIKE_PX_OVRD</stp>
        <stp>56440</stp>
        <stp>CHAIN_PUT_CALL_TYPE_OVRD=P</stp>
        <stp>CHAIN_PERIODICITY_OVRD=M</stp>
        <tr r="G2813" s="3"/>
      </tp>
      <tp t="e">
        <v>#N/A</v>
        <stp/>
        <stp>##V3_BDSV12</stp>
        <stp>SPX Index</stp>
        <stp>CHAIN_TICKERS</stp>
        <stp>[PUTStrategy6.xlsx]Backup!R2313C7</stp>
        <stp>CHAIN_STRIKE_PX_OVRD</stp>
        <stp>46440</stp>
        <stp>CHAIN_PUT_CALL_TYPE_OVRD=P</stp>
        <stp>CHAIN_PERIODICITY_OVRD=M</stp>
        <tr r="G2313" s="3"/>
      </tp>
      <tp t="e">
        <v>#N/A</v>
        <stp/>
        <stp>##V3_BDSV12</stp>
        <stp>SPX Index</stp>
        <stp>CHAIN_TICKERS</stp>
        <stp>[PUTStrategy6.xlsx]Backup!R2213C7</stp>
        <stp>CHAIN_STRIKE_PX_OVRD</stp>
        <stp>44440</stp>
        <stp>CHAIN_PUT_CALL_TYPE_OVRD=P</stp>
        <stp>CHAIN_PERIODICITY_OVRD=M</stp>
        <tr r="G2213" s="3"/>
      </tp>
      <tp t="e">
        <v>#N/A</v>
        <stp/>
        <stp>##V3_BDSV12</stp>
        <stp>SPX Index</stp>
        <stp>CHAIN_TICKERS</stp>
        <stp>[PUTStrategy6.xlsx]Backup!R2013C7</stp>
        <stp>CHAIN_STRIKE_PX_OVRD</stp>
        <stp>40440</stp>
        <stp>CHAIN_PUT_CALL_TYPE_OVRD=P</stp>
        <stp>CHAIN_PERIODICITY_OVRD=M</stp>
        <tr r="G2013" s="3"/>
      </tp>
      <tp t="e">
        <v>#N/A</v>
        <stp/>
        <stp>##V3_BDSV12</stp>
        <stp>SPX Index</stp>
        <stp>CHAIN_TICKERS</stp>
        <stp>[PUTStrategy6.xlsx]Backup!R2113C7</stp>
        <stp>CHAIN_STRIKE_PX_OVRD</stp>
        <stp>42440</stp>
        <stp>CHAIN_PUT_CALL_TYPE_OVRD=P</stp>
        <stp>CHAIN_PERIODICITY_OVRD=M</stp>
        <tr r="G2113" s="3"/>
      </tp>
      <tp t="e">
        <v>#N/A</v>
        <stp/>
        <stp>##V3_BDSV12</stp>
        <stp>SPX Index</stp>
        <stp>CHAIN_TICKERS</stp>
        <stp>[PUTStrategy6.xlsx]Backup!R2413C7</stp>
        <stp>CHAIN_STRIKE_PX_OVRD</stp>
        <stp>48440</stp>
        <stp>CHAIN_PUT_CALL_TYPE_OVRD=P</stp>
        <stp>CHAIN_PERIODICITY_OVRD=M</stp>
        <tr r="G2413" s="3"/>
      </tp>
      <tp t="e">
        <v>#N/A</v>
        <stp/>
        <stp>##V3_BDSV12</stp>
        <stp>SPX Index</stp>
        <stp>CHAIN_TICKERS</stp>
        <stp>[PUTStrategy6.xlsx]Backup!R3313C7</stp>
        <stp>CHAIN_STRIKE_PX_OVRD</stp>
        <stp>66440</stp>
        <stp>CHAIN_PUT_CALL_TYPE_OVRD=P</stp>
        <stp>CHAIN_PERIODICITY_OVRD=M</stp>
        <tr r="G3313" s="3"/>
      </tp>
      <tp t="e">
        <v>#N/A</v>
        <stp/>
        <stp>##V3_BDSV12</stp>
        <stp>SPX Index</stp>
        <stp>CHAIN_TICKERS</stp>
        <stp>[PUTStrategy6.xlsx]Backup!R3213C7</stp>
        <stp>CHAIN_STRIKE_PX_OVRD</stp>
        <stp>64440</stp>
        <stp>CHAIN_PUT_CALL_TYPE_OVRD=P</stp>
        <stp>CHAIN_PERIODICITY_OVRD=M</stp>
        <tr r="G3213" s="3"/>
      </tp>
      <tp t="e">
        <v>#N/A</v>
        <stp/>
        <stp>##V3_BDSV12</stp>
        <stp>SPX Index</stp>
        <stp>CHAIN_TICKERS</stp>
        <stp>[PUTStrategy6.xlsx]Backup!R3013C7</stp>
        <stp>CHAIN_STRIKE_PX_OVRD</stp>
        <stp>60440</stp>
        <stp>CHAIN_PUT_CALL_TYPE_OVRD=P</stp>
        <stp>CHAIN_PERIODICITY_OVRD=M</stp>
        <tr r="G3013" s="3"/>
      </tp>
      <tp t="e">
        <v>#N/A</v>
        <stp/>
        <stp>##V3_BDSV12</stp>
        <stp>SPX Index</stp>
        <stp>CHAIN_TICKERS</stp>
        <stp>[PUTStrategy6.xlsx]Backup!R3113C7</stp>
        <stp>CHAIN_STRIKE_PX_OVRD</stp>
        <stp>62440</stp>
        <stp>CHAIN_PUT_CALL_TYPE_OVRD=P</stp>
        <stp>CHAIN_PERIODICITY_OVRD=M</stp>
        <tr r="G3113" s="3"/>
      </tp>
      <tp t="e">
        <v>#N/A</v>
        <stp/>
        <stp>##V3_BDSV12</stp>
        <stp>SPX Index</stp>
        <stp>CHAIN_TICKERS</stp>
        <stp>[PUTStrategy6.xlsx]Backup!R3413C7</stp>
        <stp>CHAIN_STRIKE_PX_OVRD</stp>
        <stp>68440</stp>
        <stp>CHAIN_PUT_CALL_TYPE_OVRD=P</stp>
        <stp>CHAIN_PERIODICITY_OVRD=M</stp>
        <tr r="G3413" s="3"/>
      </tp>
      <tp t="e">
        <v>#N/A</v>
        <stp/>
        <stp>##V3_BDSV12</stp>
        <stp>SPX Index</stp>
        <stp>CHAIN_TICKERS</stp>
        <stp>[PUTStrategy6.xlsx]Backup!R3513C7</stp>
        <stp>CHAIN_STRIKE_PX_OVRD</stp>
        <stp>70440</stp>
        <stp>CHAIN_PUT_CALL_TYPE_OVRD=P</stp>
        <stp>CHAIN_PERIODICITY_OVRD=M</stp>
        <tr r="G3513" s="3"/>
      </tp>
      <tp t="e">
        <v>#N/A</v>
        <stp/>
        <stp>##V3_BDSV12</stp>
        <stp>SPX Index</stp>
        <stp>CHAIN_TICKERS</stp>
        <stp>[PUTStrategy6.xlsx]Backup!R3613C7</stp>
        <stp>CHAIN_STRIKE_PX_OVRD</stp>
        <stp>72440</stp>
        <stp>CHAIN_PUT_CALL_TYPE_OVRD=P</stp>
        <stp>CHAIN_PERIODICITY_OVRD=M</stp>
        <tr r="G3613" s="3"/>
      </tp>
      <tp t="e">
        <v>#N/A</v>
        <stp/>
        <stp>##V3_BDSV12</stp>
        <stp>SPX Index</stp>
        <stp>CHAIN_TICKERS</stp>
        <stp>[PUTStrategy6.xlsx]Backup!R3913C7</stp>
        <stp>CHAIN_STRIKE_PX_OVRD</stp>
        <stp>78440</stp>
        <stp>CHAIN_PUT_CALL_TYPE_OVRD=P</stp>
        <stp>CHAIN_PERIODICITY_OVRD=M</stp>
        <tr r="G3913" s="3"/>
      </tp>
      <tp t="e">
        <v>#N/A</v>
        <stp/>
        <stp>##V3_BDSV12</stp>
        <stp>SPX Index</stp>
        <stp>CHAIN_TICKERS</stp>
        <stp>[PUTStrategy6.xlsx]Backup!R3713C7</stp>
        <stp>CHAIN_STRIKE_PX_OVRD</stp>
        <stp>74440</stp>
        <stp>CHAIN_PUT_CALL_TYPE_OVRD=P</stp>
        <stp>CHAIN_PERIODICITY_OVRD=M</stp>
        <tr r="G3713" s="3"/>
      </tp>
      <tp t="e">
        <v>#N/A</v>
        <stp/>
        <stp>##V3_BDSV12</stp>
        <stp>SPX Index</stp>
        <stp>CHAIN_TICKERS</stp>
        <stp>[PUTStrategy6.xlsx]Backup!R3813C7</stp>
        <stp>CHAIN_STRIKE_PX_OVRD</stp>
        <stp>76440</stp>
        <stp>CHAIN_PUT_CALL_TYPE_OVRD=P</stp>
        <stp>CHAIN_PERIODICITY_OVRD=M</stp>
        <tr r="G3813" s="3"/>
      </tp>
      <tp t="e">
        <v>#N/A</v>
        <stp/>
        <stp>##V3_BDSV12</stp>
        <stp>SPX Index</stp>
        <stp>CHAIN_TICKERS</stp>
        <stp>[PUTStrategy6.xlsx]Backup!R4660C7</stp>
        <stp>CHAIN_STRIKE_PX_OVRD</stp>
        <stp>93380</stp>
        <stp>CHAIN_PUT_CALL_TYPE_OVRD=P</stp>
        <stp>CHAIN_PERIODICITY_OVRD=M</stp>
        <tr r="G4660" s="3"/>
      </tp>
      <tp t="e">
        <v>#N/A</v>
        <stp/>
        <stp>##V3_BDSV12</stp>
        <stp>SPX Index</stp>
        <stp>CHAIN_TICKERS</stp>
        <stp>[PUTStrategy6.xlsx]Backup!R4560C7</stp>
        <stp>CHAIN_STRIKE_PX_OVRD</stp>
        <stp>91380</stp>
        <stp>CHAIN_PUT_CALL_TYPE_OVRD=P</stp>
        <stp>CHAIN_PERIODICITY_OVRD=M</stp>
        <tr r="G4560" s="3"/>
      </tp>
      <tp t="e">
        <v>#N/A</v>
        <stp/>
        <stp>##V3_BDSV12</stp>
        <stp>SPX Index</stp>
        <stp>CHAIN_TICKERS</stp>
        <stp>[PUTStrategy6.xlsx]Backup!R4960C7</stp>
        <stp>CHAIN_STRIKE_PX_OVRD</stp>
        <stp>99380</stp>
        <stp>CHAIN_PUT_CALL_TYPE_OVRD=P</stp>
        <stp>CHAIN_PERIODICITY_OVRD=M</stp>
        <tr r="G4960" s="3"/>
      </tp>
      <tp t="e">
        <v>#N/A</v>
        <stp/>
        <stp>##V3_BDSV12</stp>
        <stp>SPX Index</stp>
        <stp>CHAIN_TICKERS</stp>
        <stp>[PUTStrategy6.xlsx]Backup!R4760C7</stp>
        <stp>CHAIN_STRIKE_PX_OVRD</stp>
        <stp>95380</stp>
        <stp>CHAIN_PUT_CALL_TYPE_OVRD=P</stp>
        <stp>CHAIN_PERIODICITY_OVRD=M</stp>
        <tr r="G4760" s="3"/>
      </tp>
      <tp t="e">
        <v>#N/A</v>
        <stp/>
        <stp>##V3_BDSV12</stp>
        <stp>SPX Index</stp>
        <stp>CHAIN_TICKERS</stp>
        <stp>[PUTStrategy6.xlsx]Backup!R4860C7</stp>
        <stp>CHAIN_STRIKE_PX_OVRD</stp>
        <stp>97380</stp>
        <stp>CHAIN_PUT_CALL_TYPE_OVRD=P</stp>
        <stp>CHAIN_PERIODICITY_OVRD=M</stp>
        <tr r="G4860" s="3"/>
      </tp>
      <tp t="e">
        <v>#N/A</v>
        <stp/>
        <stp>##V3_BDSV12</stp>
        <stp>SPX Index</stp>
        <stp>CHAIN_TICKERS</stp>
        <stp>[PUTStrategy6.xlsx]Backup!R4360C7</stp>
        <stp>CHAIN_STRIKE_PX_OVRD</stp>
        <stp>87380</stp>
        <stp>CHAIN_PUT_CALL_TYPE_OVRD=P</stp>
        <stp>CHAIN_PERIODICITY_OVRD=M</stp>
        <tr r="G4360" s="3"/>
      </tp>
      <tp t="e">
        <v>#N/A</v>
        <stp/>
        <stp>##V3_BDSV12</stp>
        <stp>SPX Index</stp>
        <stp>CHAIN_TICKERS</stp>
        <stp>[PUTStrategy6.xlsx]Backup!R4260C7</stp>
        <stp>CHAIN_STRIKE_PX_OVRD</stp>
        <stp>85380</stp>
        <stp>CHAIN_PUT_CALL_TYPE_OVRD=P</stp>
        <stp>CHAIN_PERIODICITY_OVRD=M</stp>
        <tr r="G4260" s="3"/>
      </tp>
      <tp t="e">
        <v>#N/A</v>
        <stp/>
        <stp>##V3_BDSV12</stp>
        <stp>SPX Index</stp>
        <stp>CHAIN_TICKERS</stp>
        <stp>[PUTStrategy6.xlsx]Backup!R4060C7</stp>
        <stp>CHAIN_STRIKE_PX_OVRD</stp>
        <stp>81380</stp>
        <stp>CHAIN_PUT_CALL_TYPE_OVRD=P</stp>
        <stp>CHAIN_PERIODICITY_OVRD=M</stp>
        <tr r="G4060" s="3"/>
      </tp>
      <tp t="e">
        <v>#N/A</v>
        <stp/>
        <stp>##V3_BDSV12</stp>
        <stp>SPX Index</stp>
        <stp>CHAIN_TICKERS</stp>
        <stp>[PUTStrategy6.xlsx]Backup!R4160C7</stp>
        <stp>CHAIN_STRIKE_PX_OVRD</stp>
        <stp>83380</stp>
        <stp>CHAIN_PUT_CALL_TYPE_OVRD=P</stp>
        <stp>CHAIN_PERIODICITY_OVRD=M</stp>
        <tr r="G4160" s="3"/>
      </tp>
      <tp t="e">
        <v>#N/A</v>
        <stp/>
        <stp>##V3_BDSV12</stp>
        <stp>SPX Index</stp>
        <stp>CHAIN_TICKERS</stp>
        <stp>[PUTStrategy6.xlsx]Backup!R4460C7</stp>
        <stp>CHAIN_STRIKE_PX_OVRD</stp>
        <stp>89380</stp>
        <stp>CHAIN_PUT_CALL_TYPE_OVRD=P</stp>
        <stp>CHAIN_PERIODICITY_OVRD=M</stp>
        <tr r="G4460" s="3"/>
      </tp>
      <tp t="e">
        <v>#N/A</v>
        <stp/>
        <stp>##V3_BDSV12</stp>
        <stp>SPX Index</stp>
        <stp>CHAIN_TICKERS</stp>
        <stp>[PUTStrategy6.xlsx]Backup!R1360C7</stp>
        <stp>CHAIN_STRIKE_PX_OVRD</stp>
        <stp>27380</stp>
        <stp>CHAIN_PUT_CALL_TYPE_OVRD=P</stp>
        <stp>CHAIN_PERIODICITY_OVRD=M</stp>
        <tr r="G1360" s="3"/>
      </tp>
      <tp t="e">
        <v>#N/A</v>
        <stp/>
        <stp>##V3_BDSV12</stp>
        <stp>SPX Index</stp>
        <stp>CHAIN_TICKERS</stp>
        <stp>[PUTStrategy6.xlsx]Backup!R1260C7</stp>
        <stp>CHAIN_STRIKE_PX_OVRD</stp>
        <stp>25380</stp>
        <stp>CHAIN_PUT_CALL_TYPE_OVRD=P</stp>
        <stp>CHAIN_PERIODICITY_OVRD=M</stp>
        <tr r="G1260" s="3"/>
      </tp>
      <tp t="e">
        <v>#N/A</v>
        <stp/>
        <stp>##V3_BDSV12</stp>
        <stp>SPX Index</stp>
        <stp>CHAIN_TICKERS</stp>
        <stp>[PUTStrategy6.xlsx]Backup!R1060C7</stp>
        <stp>CHAIN_STRIKE_PX_OVRD</stp>
        <stp>21380</stp>
        <stp>CHAIN_PUT_CALL_TYPE_OVRD=P</stp>
        <stp>CHAIN_PERIODICITY_OVRD=M</stp>
        <tr r="G1060" s="3"/>
      </tp>
      <tp t="e">
        <v>#N/A</v>
        <stp/>
        <stp>##V3_BDSV12</stp>
        <stp>SPX Index</stp>
        <stp>CHAIN_TICKERS</stp>
        <stp>[PUTStrategy6.xlsx]Backup!R1160C7</stp>
        <stp>CHAIN_STRIKE_PX_OVRD</stp>
        <stp>23380</stp>
        <stp>CHAIN_PUT_CALL_TYPE_OVRD=P</stp>
        <stp>CHAIN_PERIODICITY_OVRD=M</stp>
        <tr r="G1160" s="3"/>
      </tp>
      <tp t="e">
        <v>#N/A</v>
        <stp/>
        <stp>##V3_BDSV12</stp>
        <stp>SPX Index</stp>
        <stp>CHAIN_TICKERS</stp>
        <stp>[PUTStrategy6.xlsx]Backup!R1460C7</stp>
        <stp>CHAIN_STRIKE_PX_OVRD</stp>
        <stp>29380</stp>
        <stp>CHAIN_PUT_CALL_TYPE_OVRD=P</stp>
        <stp>CHAIN_PERIODICITY_OVRD=M</stp>
        <tr r="G1460" s="3"/>
      </tp>
      <tp t="e">
        <v>#N/A</v>
        <stp/>
        <stp>##V3_BDSV12</stp>
        <stp>SPX Index</stp>
        <stp>CHAIN_TICKERS</stp>
        <stp>[PUTStrategy6.xlsx]Backup!R1660C7</stp>
        <stp>CHAIN_STRIKE_PX_OVRD</stp>
        <stp>33380</stp>
        <stp>CHAIN_PUT_CALL_TYPE_OVRD=P</stp>
        <stp>CHAIN_PERIODICITY_OVRD=M</stp>
        <tr r="G1660" s="3"/>
      </tp>
      <tp t="e">
        <v>#N/A</v>
        <stp/>
        <stp>##V3_BDSV12</stp>
        <stp>SPX Index</stp>
        <stp>CHAIN_TICKERS</stp>
        <stp>[PUTStrategy6.xlsx]Backup!R1560C7</stp>
        <stp>CHAIN_STRIKE_PX_OVRD</stp>
        <stp>31380</stp>
        <stp>CHAIN_PUT_CALL_TYPE_OVRD=P</stp>
        <stp>CHAIN_PERIODICITY_OVRD=M</stp>
        <tr r="G1560" s="3"/>
      </tp>
      <tp t="e">
        <v>#N/A</v>
        <stp/>
        <stp>##V3_BDSV12</stp>
        <stp>SPX Index</stp>
        <stp>CHAIN_TICKERS</stp>
        <stp>[PUTStrategy6.xlsx]Backup!R1960C7</stp>
        <stp>CHAIN_STRIKE_PX_OVRD</stp>
        <stp>39380</stp>
        <stp>CHAIN_PUT_CALL_TYPE_OVRD=P</stp>
        <stp>CHAIN_PERIODICITY_OVRD=M</stp>
        <tr r="G1960" s="3"/>
      </tp>
      <tp t="e">
        <v>#N/A</v>
        <stp/>
        <stp>##V3_BDSV12</stp>
        <stp>SPX Index</stp>
        <stp>CHAIN_TICKERS</stp>
        <stp>[PUTStrategy6.xlsx]Backup!R1760C7</stp>
        <stp>CHAIN_STRIKE_PX_OVRD</stp>
        <stp>35380</stp>
        <stp>CHAIN_PUT_CALL_TYPE_OVRD=P</stp>
        <stp>CHAIN_PERIODICITY_OVRD=M</stp>
        <tr r="G1760" s="3"/>
      </tp>
      <tp t="e">
        <v>#N/A</v>
        <stp/>
        <stp>##V3_BDSV12</stp>
        <stp>SPX Index</stp>
        <stp>CHAIN_TICKERS</stp>
        <stp>[PUTStrategy6.xlsx]Backup!R1860C7</stp>
        <stp>CHAIN_STRIKE_PX_OVRD</stp>
        <stp>37380</stp>
        <stp>CHAIN_PUT_CALL_TYPE_OVRD=P</stp>
        <stp>CHAIN_PERIODICITY_OVRD=M</stp>
        <tr r="G1860" s="3"/>
      </tp>
      <tp t="e">
        <v>#N/A</v>
        <stp/>
        <stp>##V3_BDSV12</stp>
        <stp>SPX Index</stp>
        <stp>CHAIN_TICKERS</stp>
        <stp>[PUTStrategy6.xlsx]Backup!R2660C7</stp>
        <stp>CHAIN_STRIKE_PX_OVRD</stp>
        <stp>53380</stp>
        <stp>CHAIN_PUT_CALL_TYPE_OVRD=P</stp>
        <stp>CHAIN_PERIODICITY_OVRD=M</stp>
        <tr r="G2660" s="3"/>
      </tp>
      <tp t="e">
        <v>#N/A</v>
        <stp/>
        <stp>##V3_BDSV12</stp>
        <stp>SPX Index</stp>
        <stp>CHAIN_TICKERS</stp>
        <stp>[PUTStrategy6.xlsx]Backup!R2560C7</stp>
        <stp>CHAIN_STRIKE_PX_OVRD</stp>
        <stp>51380</stp>
        <stp>CHAIN_PUT_CALL_TYPE_OVRD=P</stp>
        <stp>CHAIN_PERIODICITY_OVRD=M</stp>
        <tr r="G2560" s="3"/>
      </tp>
      <tp t="e">
        <v>#N/A</v>
        <stp/>
        <stp>##V3_BDSV12</stp>
        <stp>SPX Index</stp>
        <stp>CHAIN_TICKERS</stp>
        <stp>[PUTStrategy6.xlsx]Backup!R2960C7</stp>
        <stp>CHAIN_STRIKE_PX_OVRD</stp>
        <stp>59380</stp>
        <stp>CHAIN_PUT_CALL_TYPE_OVRD=P</stp>
        <stp>CHAIN_PERIODICITY_OVRD=M</stp>
        <tr r="G2960" s="3"/>
      </tp>
      <tp t="e">
        <v>#N/A</v>
        <stp/>
        <stp>##V3_BDSV12</stp>
        <stp>SPX Index</stp>
        <stp>CHAIN_TICKERS</stp>
        <stp>[PUTStrategy6.xlsx]Backup!R2760C7</stp>
        <stp>CHAIN_STRIKE_PX_OVRD</stp>
        <stp>55380</stp>
        <stp>CHAIN_PUT_CALL_TYPE_OVRD=P</stp>
        <stp>CHAIN_PERIODICITY_OVRD=M</stp>
        <tr r="G2760" s="3"/>
      </tp>
      <tp t="e">
        <v>#N/A</v>
        <stp/>
        <stp>##V3_BDSV12</stp>
        <stp>SPX Index</stp>
        <stp>CHAIN_TICKERS</stp>
        <stp>[PUTStrategy6.xlsx]Backup!R2860C7</stp>
        <stp>CHAIN_STRIKE_PX_OVRD</stp>
        <stp>57380</stp>
        <stp>CHAIN_PUT_CALL_TYPE_OVRD=P</stp>
        <stp>CHAIN_PERIODICITY_OVRD=M</stp>
        <tr r="G2860" s="3"/>
      </tp>
      <tp t="e">
        <v>#N/A</v>
        <stp/>
        <stp>##V3_BDSV12</stp>
        <stp>SPX Index</stp>
        <stp>CHAIN_TICKERS</stp>
        <stp>[PUTStrategy6.xlsx]Backup!R2360C7</stp>
        <stp>CHAIN_STRIKE_PX_OVRD</stp>
        <stp>47380</stp>
        <stp>CHAIN_PUT_CALL_TYPE_OVRD=P</stp>
        <stp>CHAIN_PERIODICITY_OVRD=M</stp>
        <tr r="G2360" s="3"/>
      </tp>
      <tp t="e">
        <v>#N/A</v>
        <stp/>
        <stp>##V3_BDSV12</stp>
        <stp>SPX Index</stp>
        <stp>CHAIN_TICKERS</stp>
        <stp>[PUTStrategy6.xlsx]Backup!R2260C7</stp>
        <stp>CHAIN_STRIKE_PX_OVRD</stp>
        <stp>45380</stp>
        <stp>CHAIN_PUT_CALL_TYPE_OVRD=P</stp>
        <stp>CHAIN_PERIODICITY_OVRD=M</stp>
        <tr r="G2260" s="3"/>
      </tp>
      <tp t="e">
        <v>#N/A</v>
        <stp/>
        <stp>##V3_BDSV12</stp>
        <stp>SPX Index</stp>
        <stp>CHAIN_TICKERS</stp>
        <stp>[PUTStrategy6.xlsx]Backup!R2060C7</stp>
        <stp>CHAIN_STRIKE_PX_OVRD</stp>
        <stp>41380</stp>
        <stp>CHAIN_PUT_CALL_TYPE_OVRD=P</stp>
        <stp>CHAIN_PERIODICITY_OVRD=M</stp>
        <tr r="G2060" s="3"/>
      </tp>
      <tp t="e">
        <v>#N/A</v>
        <stp/>
        <stp>##V3_BDSV12</stp>
        <stp>SPX Index</stp>
        <stp>CHAIN_TICKERS</stp>
        <stp>[PUTStrategy6.xlsx]Backup!R2160C7</stp>
        <stp>CHAIN_STRIKE_PX_OVRD</stp>
        <stp>43380</stp>
        <stp>CHAIN_PUT_CALL_TYPE_OVRD=P</stp>
        <stp>CHAIN_PERIODICITY_OVRD=M</stp>
        <tr r="G2160" s="3"/>
      </tp>
      <tp t="e">
        <v>#N/A</v>
        <stp/>
        <stp>##V3_BDSV12</stp>
        <stp>SPX Index</stp>
        <stp>CHAIN_TICKERS</stp>
        <stp>[PUTStrategy6.xlsx]Backup!R2460C7</stp>
        <stp>CHAIN_STRIKE_PX_OVRD</stp>
        <stp>49380</stp>
        <stp>CHAIN_PUT_CALL_TYPE_OVRD=P</stp>
        <stp>CHAIN_PERIODICITY_OVRD=M</stp>
        <tr r="G2460" s="3"/>
      </tp>
      <tp t="e">
        <v>#N/A</v>
        <stp/>
        <stp>##V3_BDSV12</stp>
        <stp>SPX Index</stp>
        <stp>CHAIN_TICKERS</stp>
        <stp>[PUTStrategy6.xlsx]Backup!R3360C7</stp>
        <stp>CHAIN_STRIKE_PX_OVRD</stp>
        <stp>67380</stp>
        <stp>CHAIN_PUT_CALL_TYPE_OVRD=P</stp>
        <stp>CHAIN_PERIODICITY_OVRD=M</stp>
        <tr r="G3360" s="3"/>
      </tp>
      <tp t="e">
        <v>#N/A</v>
        <stp/>
        <stp>##V3_BDSV12</stp>
        <stp>SPX Index</stp>
        <stp>CHAIN_TICKERS</stp>
        <stp>[PUTStrategy6.xlsx]Backup!R3260C7</stp>
        <stp>CHAIN_STRIKE_PX_OVRD</stp>
        <stp>65380</stp>
        <stp>CHAIN_PUT_CALL_TYPE_OVRD=P</stp>
        <stp>CHAIN_PERIODICITY_OVRD=M</stp>
        <tr r="G3260" s="3"/>
      </tp>
      <tp t="e">
        <v>#N/A</v>
        <stp/>
        <stp>##V3_BDSV12</stp>
        <stp>SPX Index</stp>
        <stp>CHAIN_TICKERS</stp>
        <stp>[PUTStrategy6.xlsx]Backup!R3060C7</stp>
        <stp>CHAIN_STRIKE_PX_OVRD</stp>
        <stp>61380</stp>
        <stp>CHAIN_PUT_CALL_TYPE_OVRD=P</stp>
        <stp>CHAIN_PERIODICITY_OVRD=M</stp>
        <tr r="G3060" s="3"/>
      </tp>
      <tp t="e">
        <v>#N/A</v>
        <stp/>
        <stp>##V3_BDSV12</stp>
        <stp>SPX Index</stp>
        <stp>CHAIN_TICKERS</stp>
        <stp>[PUTStrategy6.xlsx]Backup!R3160C7</stp>
        <stp>CHAIN_STRIKE_PX_OVRD</stp>
        <stp>63380</stp>
        <stp>CHAIN_PUT_CALL_TYPE_OVRD=P</stp>
        <stp>CHAIN_PERIODICITY_OVRD=M</stp>
        <tr r="G3160" s="3"/>
      </tp>
      <tp t="e">
        <v>#N/A</v>
        <stp/>
        <stp>##V3_BDSV12</stp>
        <stp>SPX Index</stp>
        <stp>CHAIN_TICKERS</stp>
        <stp>[PUTStrategy6.xlsx]Backup!R3460C7</stp>
        <stp>CHAIN_STRIKE_PX_OVRD</stp>
        <stp>69380</stp>
        <stp>CHAIN_PUT_CALL_TYPE_OVRD=P</stp>
        <stp>CHAIN_PERIODICITY_OVRD=M</stp>
        <tr r="G3460" s="3"/>
      </tp>
      <tp t="e">
        <v>#N/A</v>
        <stp/>
        <stp>##V3_BDSV12</stp>
        <stp>SPX Index</stp>
        <stp>CHAIN_TICKERS</stp>
        <stp>[PUTStrategy6.xlsx]Backup!R3660C7</stp>
        <stp>CHAIN_STRIKE_PX_OVRD</stp>
        <stp>73380</stp>
        <stp>CHAIN_PUT_CALL_TYPE_OVRD=P</stp>
        <stp>CHAIN_PERIODICITY_OVRD=M</stp>
        <tr r="G3660" s="3"/>
      </tp>
      <tp t="e">
        <v>#N/A</v>
        <stp/>
        <stp>##V3_BDSV12</stp>
        <stp>SPX Index</stp>
        <stp>CHAIN_TICKERS</stp>
        <stp>[PUTStrategy6.xlsx]Backup!R3560C7</stp>
        <stp>CHAIN_STRIKE_PX_OVRD</stp>
        <stp>71380</stp>
        <stp>CHAIN_PUT_CALL_TYPE_OVRD=P</stp>
        <stp>CHAIN_PERIODICITY_OVRD=M</stp>
        <tr r="G3560" s="3"/>
      </tp>
      <tp t="e">
        <v>#N/A</v>
        <stp/>
        <stp>##V3_BDSV12</stp>
        <stp>SPX Index</stp>
        <stp>CHAIN_TICKERS</stp>
        <stp>[PUTStrategy6.xlsx]Backup!R3960C7</stp>
        <stp>CHAIN_STRIKE_PX_OVRD</stp>
        <stp>79380</stp>
        <stp>CHAIN_PUT_CALL_TYPE_OVRD=P</stp>
        <stp>CHAIN_PERIODICITY_OVRD=M</stp>
        <tr r="G3960" s="3"/>
      </tp>
      <tp t="e">
        <v>#N/A</v>
        <stp/>
        <stp>##V3_BDSV12</stp>
        <stp>SPX Index</stp>
        <stp>CHAIN_TICKERS</stp>
        <stp>[PUTStrategy6.xlsx]Backup!R3760C7</stp>
        <stp>CHAIN_STRIKE_PX_OVRD</stp>
        <stp>75380</stp>
        <stp>CHAIN_PUT_CALL_TYPE_OVRD=P</stp>
        <stp>CHAIN_PERIODICITY_OVRD=M</stp>
        <tr r="G3760" s="3"/>
      </tp>
      <tp t="e">
        <v>#N/A</v>
        <stp/>
        <stp>##V3_BDSV12</stp>
        <stp>SPX Index</stp>
        <stp>CHAIN_TICKERS</stp>
        <stp>[PUTStrategy6.xlsx]Backup!R3860C7</stp>
        <stp>CHAIN_STRIKE_PX_OVRD</stp>
        <stp>77380</stp>
        <stp>CHAIN_PUT_CALL_TYPE_OVRD=P</stp>
        <stp>CHAIN_PERIODICITY_OVRD=M</stp>
        <tr r="G3860" s="3"/>
      </tp>
      <tp t="e">
        <v>#N/A</v>
        <stp/>
        <stp>##V3_BDSV12</stp>
        <stp>SPX Index</stp>
        <stp>CHAIN_TICKERS</stp>
        <stp>[PUTStrategy6.xlsx]Backup!R4528C7</stp>
        <stp>CHAIN_STRIKE_PX_OVRD</stp>
        <stp>90740</stp>
        <stp>CHAIN_PUT_CALL_TYPE_OVRD=P</stp>
        <stp>CHAIN_PERIODICITY_OVRD=M</stp>
        <tr r="G4528" s="3"/>
      </tp>
      <tp t="e">
        <v>#N/A</v>
        <stp/>
        <stp>##V3_BDSV12</stp>
        <stp>SPX Index</stp>
        <stp>CHAIN_TICKERS</stp>
        <stp>[PUTStrategy6.xlsx]Backup!R4648C7</stp>
        <stp>CHAIN_STRIKE_PX_OVRD</stp>
        <stp>93140</stp>
        <stp>CHAIN_PUT_CALL_TYPE_OVRD=P</stp>
        <stp>CHAIN_PERIODICITY_OVRD=M</stp>
        <tr r="G4648" s="3"/>
      </tp>
      <tp t="e">
        <v>#N/A</v>
        <stp/>
        <stp>##V3_BDSV12</stp>
        <stp>SPX Index</stp>
        <stp>CHAIN_TICKERS</stp>
        <stp>[PUTStrategy6.xlsx]Backup!R4548C7</stp>
        <stp>CHAIN_STRIKE_PX_OVRD</stp>
        <stp>91140</stp>
        <stp>CHAIN_PUT_CALL_TYPE_OVRD=P</stp>
        <stp>CHAIN_PERIODICITY_OVRD=M</stp>
        <tr r="G4548" s="3"/>
      </tp>
      <tp t="e">
        <v>#N/A</v>
        <stp/>
        <stp>##V3_BDSV12</stp>
        <stp>SPX Index</stp>
        <stp>CHAIN_TICKERS</stp>
        <stp>[PUTStrategy6.xlsx]Backup!R4628C7</stp>
        <stp>CHAIN_STRIKE_PX_OVRD</stp>
        <stp>92740</stp>
        <stp>CHAIN_PUT_CALL_TYPE_OVRD=P</stp>
        <stp>CHAIN_PERIODICITY_OVRD=M</stp>
        <tr r="G4628" s="3"/>
      </tp>
      <tp t="e">
        <v>#N/A</v>
        <stp/>
        <stp>##V3_BDSV12</stp>
        <stp>SPX Index</stp>
        <stp>CHAIN_TICKERS</stp>
        <stp>[PUTStrategy6.xlsx]Backup!R4928C7</stp>
        <stp>CHAIN_STRIKE_PX_OVRD</stp>
        <stp>98740</stp>
        <stp>CHAIN_PUT_CALL_TYPE_OVRD=P</stp>
        <stp>CHAIN_PERIODICITY_OVRD=M</stp>
        <tr r="G4928" s="3"/>
      </tp>
      <tp t="e">
        <v>#N/A</v>
        <stp/>
        <stp>##V3_BDSV12</stp>
        <stp>SPX Index</stp>
        <stp>CHAIN_TICKERS</stp>
        <stp>[PUTStrategy6.xlsx]Backup!R4948C7</stp>
        <stp>CHAIN_STRIKE_PX_OVRD</stp>
        <stp>99140</stp>
        <stp>CHAIN_PUT_CALL_TYPE_OVRD=P</stp>
        <stp>CHAIN_PERIODICITY_OVRD=M</stp>
        <tr r="G4948" s="3"/>
      </tp>
      <tp t="e">
        <v>#N/A</v>
        <stp/>
        <stp>##V3_BDSV12</stp>
        <stp>SPX Index</stp>
        <stp>CHAIN_TICKERS</stp>
        <stp>[PUTStrategy6.xlsx]Backup!R4728C7</stp>
        <stp>CHAIN_STRIKE_PX_OVRD</stp>
        <stp>94740</stp>
        <stp>CHAIN_PUT_CALL_TYPE_OVRD=P</stp>
        <stp>CHAIN_PERIODICITY_OVRD=M</stp>
        <tr r="G4728" s="3"/>
      </tp>
      <tp t="e">
        <v>#N/A</v>
        <stp/>
        <stp>##V3_BDSV12</stp>
        <stp>SPX Index</stp>
        <stp>CHAIN_TICKERS</stp>
        <stp>[PUTStrategy6.xlsx]Backup!R4748C7</stp>
        <stp>CHAIN_STRIKE_PX_OVRD</stp>
        <stp>95140</stp>
        <stp>CHAIN_PUT_CALL_TYPE_OVRD=P</stp>
        <stp>CHAIN_PERIODICITY_OVRD=M</stp>
        <tr r="G4748" s="3"/>
      </tp>
      <tp t="e">
        <v>#N/A</v>
        <stp/>
        <stp>##V3_BDSV12</stp>
        <stp>SPX Index</stp>
        <stp>CHAIN_TICKERS</stp>
        <stp>[PUTStrategy6.xlsx]Backup!R4848C7</stp>
        <stp>CHAIN_STRIKE_PX_OVRD</stp>
        <stp>97140</stp>
        <stp>CHAIN_PUT_CALL_TYPE_OVRD=P</stp>
        <stp>CHAIN_PERIODICITY_OVRD=M</stp>
        <tr r="G4848" s="3"/>
      </tp>
      <tp t="e">
        <v>#N/A</v>
        <stp/>
        <stp>##V3_BDSV12</stp>
        <stp>SPX Index</stp>
        <stp>CHAIN_TICKERS</stp>
        <stp>[PUTStrategy6.xlsx]Backup!R4828C7</stp>
        <stp>CHAIN_STRIKE_PX_OVRD</stp>
        <stp>96740</stp>
        <stp>CHAIN_PUT_CALL_TYPE_OVRD=P</stp>
        <stp>CHAIN_PERIODICITY_OVRD=M</stp>
        <tr r="G4828" s="3"/>
      </tp>
      <tp t="e">
        <v>#N/A</v>
        <stp/>
        <stp>##V3_BDSV12</stp>
        <stp>SPX Index</stp>
        <stp>CHAIN_TICKERS</stp>
        <stp>[PUTStrategy6.xlsx]Backup!R4328C7</stp>
        <stp>CHAIN_STRIKE_PX_OVRD</stp>
        <stp>86740</stp>
        <stp>CHAIN_PUT_CALL_TYPE_OVRD=P</stp>
        <stp>CHAIN_PERIODICITY_OVRD=M</stp>
        <tr r="G4328" s="3"/>
      </tp>
      <tp t="e">
        <v>#N/A</v>
        <stp/>
        <stp>##V3_BDSV12</stp>
        <stp>SPX Index</stp>
        <stp>CHAIN_TICKERS</stp>
        <stp>[PUTStrategy6.xlsx]Backup!R4348C7</stp>
        <stp>CHAIN_STRIKE_PX_OVRD</stp>
        <stp>87140</stp>
        <stp>CHAIN_PUT_CALL_TYPE_OVRD=P</stp>
        <stp>CHAIN_PERIODICITY_OVRD=M</stp>
        <tr r="G4348" s="3"/>
      </tp>
      <tp t="e">
        <v>#N/A</v>
        <stp/>
        <stp>##V3_BDSV12</stp>
        <stp>SPX Index</stp>
        <stp>CHAIN_TICKERS</stp>
        <stp>[PUTStrategy6.xlsx]Backup!R4248C7</stp>
        <stp>CHAIN_STRIKE_PX_OVRD</stp>
        <stp>85140</stp>
        <stp>CHAIN_PUT_CALL_TYPE_OVRD=P</stp>
        <stp>CHAIN_PERIODICITY_OVRD=M</stp>
        <tr r="G4248" s="3"/>
      </tp>
      <tp t="e">
        <v>#N/A</v>
        <stp/>
        <stp>##V3_BDSV12</stp>
        <stp>SPX Index</stp>
        <stp>CHAIN_TICKERS</stp>
        <stp>[PUTStrategy6.xlsx]Backup!R4228C7</stp>
        <stp>CHAIN_STRIKE_PX_OVRD</stp>
        <stp>84740</stp>
        <stp>CHAIN_PUT_CALL_TYPE_OVRD=P</stp>
        <stp>CHAIN_PERIODICITY_OVRD=M</stp>
        <tr r="G4228" s="3"/>
      </tp>
      <tp t="e">
        <v>#N/A</v>
        <stp/>
        <stp>##V3_BDSV12</stp>
        <stp>SPX Index</stp>
        <stp>CHAIN_TICKERS</stp>
        <stp>[PUTStrategy6.xlsx]Backup!R4048C7</stp>
        <stp>CHAIN_STRIKE_PX_OVRD</stp>
        <stp>81140</stp>
        <stp>CHAIN_PUT_CALL_TYPE_OVRD=P</stp>
        <stp>CHAIN_PERIODICITY_OVRD=M</stp>
        <tr r="G4048" s="3"/>
      </tp>
      <tp t="e">
        <v>#N/A</v>
        <stp/>
        <stp>##V3_BDSV12</stp>
        <stp>SPX Index</stp>
        <stp>CHAIN_TICKERS</stp>
        <stp>[PUTStrategy6.xlsx]Backup!R4028C7</stp>
        <stp>CHAIN_STRIKE_PX_OVRD</stp>
        <stp>80740</stp>
        <stp>CHAIN_PUT_CALL_TYPE_OVRD=P</stp>
        <stp>CHAIN_PERIODICITY_OVRD=M</stp>
        <tr r="G4028" s="3"/>
      </tp>
      <tp t="e">
        <v>#N/A</v>
        <stp/>
        <stp>##V3_BDSV12</stp>
        <stp>SPX Index</stp>
        <stp>CHAIN_TICKERS</stp>
        <stp>[PUTStrategy6.xlsx]Backup!R4128C7</stp>
        <stp>CHAIN_STRIKE_PX_OVRD</stp>
        <stp>82740</stp>
        <stp>CHAIN_PUT_CALL_TYPE_OVRD=P</stp>
        <stp>CHAIN_PERIODICITY_OVRD=M</stp>
        <tr r="G4128" s="3"/>
      </tp>
      <tp t="e">
        <v>#N/A</v>
        <stp/>
        <stp>##V3_BDSV12</stp>
        <stp>SPX Index</stp>
        <stp>CHAIN_TICKERS</stp>
        <stp>[PUTStrategy6.xlsx]Backup!R4148C7</stp>
        <stp>CHAIN_STRIKE_PX_OVRD</stp>
        <stp>83140</stp>
        <stp>CHAIN_PUT_CALL_TYPE_OVRD=P</stp>
        <stp>CHAIN_PERIODICITY_OVRD=M</stp>
        <tr r="G4148" s="3"/>
      </tp>
      <tp t="e">
        <v>#N/A</v>
        <stp/>
        <stp>##V3_BDSV12</stp>
        <stp>SPX Index</stp>
        <stp>CHAIN_TICKERS</stp>
        <stp>[PUTStrategy6.xlsx]Backup!R4448C7</stp>
        <stp>CHAIN_STRIKE_PX_OVRD</stp>
        <stp>89140</stp>
        <stp>CHAIN_PUT_CALL_TYPE_OVRD=P</stp>
        <stp>CHAIN_PERIODICITY_OVRD=M</stp>
        <tr r="G4448" s="3"/>
      </tp>
      <tp t="e">
        <v>#N/A</v>
        <stp/>
        <stp>##V3_BDSV12</stp>
        <stp>SPX Index</stp>
        <stp>CHAIN_TICKERS</stp>
        <stp>[PUTStrategy6.xlsx]Backup!R4428C7</stp>
        <stp>CHAIN_STRIKE_PX_OVRD</stp>
        <stp>88740</stp>
        <stp>CHAIN_PUT_CALL_TYPE_OVRD=P</stp>
        <stp>CHAIN_PERIODICITY_OVRD=M</stp>
        <tr r="G4428" s="3"/>
      </tp>
      <tp t="e">
        <v>#N/A</v>
        <stp/>
        <stp>##V3_BDSV12</stp>
        <stp>SPX Index</stp>
        <stp>CHAIN_TICKERS</stp>
        <stp>[PUTStrategy6.xlsx]Backup!R1328C7</stp>
        <stp>CHAIN_STRIKE_PX_OVRD</stp>
        <stp>26740</stp>
        <stp>CHAIN_PUT_CALL_TYPE_OVRD=P</stp>
        <stp>CHAIN_PERIODICITY_OVRD=M</stp>
        <tr r="G1328" s="3"/>
      </tp>
      <tp t="e">
        <v>#N/A</v>
        <stp/>
        <stp>##V3_BDSV12</stp>
        <stp>SPX Index</stp>
        <stp>CHAIN_TICKERS</stp>
        <stp>[PUTStrategy6.xlsx]Backup!R1348C7</stp>
        <stp>CHAIN_STRIKE_PX_OVRD</stp>
        <stp>27140</stp>
        <stp>CHAIN_PUT_CALL_TYPE_OVRD=P</stp>
        <stp>CHAIN_PERIODICITY_OVRD=M</stp>
        <tr r="G1348" s="3"/>
      </tp>
      <tp t="e">
        <v>#N/A</v>
        <stp/>
        <stp>##V3_BDSV12</stp>
        <stp>SPX Index</stp>
        <stp>CHAIN_TICKERS</stp>
        <stp>[PUTStrategy6.xlsx]Backup!R1248C7</stp>
        <stp>CHAIN_STRIKE_PX_OVRD</stp>
        <stp>25140</stp>
        <stp>CHAIN_PUT_CALL_TYPE_OVRD=P</stp>
        <stp>CHAIN_PERIODICITY_OVRD=M</stp>
        <tr r="G1248" s="3"/>
      </tp>
      <tp t="e">
        <v>#N/A</v>
        <stp/>
        <stp>##V3_BDSV12</stp>
        <stp>SPX Index</stp>
        <stp>CHAIN_TICKERS</stp>
        <stp>[PUTStrategy6.xlsx]Backup!R1228C7</stp>
        <stp>CHAIN_STRIKE_PX_OVRD</stp>
        <stp>24740</stp>
        <stp>CHAIN_PUT_CALL_TYPE_OVRD=P</stp>
        <stp>CHAIN_PERIODICITY_OVRD=M</stp>
        <tr r="G1228" s="3"/>
      </tp>
      <tp t="e">
        <v>#N/A</v>
        <stp/>
        <stp>##V3_BDSV12</stp>
        <stp>SPX Index</stp>
        <stp>CHAIN_TICKERS</stp>
        <stp>[PUTStrategy6.xlsx]Backup!R1048C7</stp>
        <stp>CHAIN_STRIKE_PX_OVRD</stp>
        <stp>21140</stp>
        <stp>CHAIN_PUT_CALL_TYPE_OVRD=P</stp>
        <stp>CHAIN_PERIODICITY_OVRD=M</stp>
        <tr r="G1048" s="3"/>
      </tp>
      <tp t="e">
        <v>#N/A</v>
        <stp/>
        <stp>##V3_BDSV12</stp>
        <stp>SPX Index</stp>
        <stp>CHAIN_TICKERS</stp>
        <stp>[PUTStrategy6.xlsx]Backup!R1028C7</stp>
        <stp>CHAIN_STRIKE_PX_OVRD</stp>
        <stp>20740</stp>
        <stp>CHAIN_PUT_CALL_TYPE_OVRD=P</stp>
        <stp>CHAIN_PERIODICITY_OVRD=M</stp>
        <tr r="G1028" s="3"/>
      </tp>
      <tp t="e">
        <v>#N/A</v>
        <stp/>
        <stp>##V3_BDSV12</stp>
        <stp>SPX Index</stp>
        <stp>CHAIN_TICKERS</stp>
        <stp>[PUTStrategy6.xlsx]Backup!R1128C7</stp>
        <stp>CHAIN_STRIKE_PX_OVRD</stp>
        <stp>22740</stp>
        <stp>CHAIN_PUT_CALL_TYPE_OVRD=P</stp>
        <stp>CHAIN_PERIODICITY_OVRD=M</stp>
        <tr r="G1128" s="3"/>
      </tp>
      <tp t="e">
        <v>#N/A</v>
        <stp/>
        <stp>##V3_BDSV12</stp>
        <stp>SPX Index</stp>
        <stp>CHAIN_TICKERS</stp>
        <stp>[PUTStrategy6.xlsx]Backup!R1148C7</stp>
        <stp>CHAIN_STRIKE_PX_OVRD</stp>
        <stp>23140</stp>
        <stp>CHAIN_PUT_CALL_TYPE_OVRD=P</stp>
        <stp>CHAIN_PERIODICITY_OVRD=M</stp>
        <tr r="G1148" s="3"/>
      </tp>
      <tp t="e">
        <v>#N/A</v>
        <stp/>
        <stp>##V3_BDSV12</stp>
        <stp>SPX Index</stp>
        <stp>CHAIN_TICKERS</stp>
        <stp>[PUTStrategy6.xlsx]Backup!R1448C7</stp>
        <stp>CHAIN_STRIKE_PX_OVRD</stp>
        <stp>29140</stp>
        <stp>CHAIN_PUT_CALL_TYPE_OVRD=P</stp>
        <stp>CHAIN_PERIODICITY_OVRD=M</stp>
        <tr r="G1448" s="3"/>
      </tp>
      <tp t="e">
        <v>#N/A</v>
        <stp/>
        <stp>##V3_BDSV12</stp>
        <stp>SPX Index</stp>
        <stp>CHAIN_TICKERS</stp>
        <stp>[PUTStrategy6.xlsx]Backup!R1428C7</stp>
        <stp>CHAIN_STRIKE_PX_OVRD</stp>
        <stp>28740</stp>
        <stp>CHAIN_PUT_CALL_TYPE_OVRD=P</stp>
        <stp>CHAIN_PERIODICITY_OVRD=M</stp>
        <tr r="G1428" s="3"/>
      </tp>
      <tp t="e">
        <v>#N/A</v>
        <stp/>
        <stp>##V3_BDSV12</stp>
        <stp>SPX Index</stp>
        <stp>CHAIN_TICKERS</stp>
        <stp>[PUTStrategy6.xlsx]Backup!R1528C7</stp>
        <stp>CHAIN_STRIKE_PX_OVRD</stp>
        <stp>30740</stp>
        <stp>CHAIN_PUT_CALL_TYPE_OVRD=P</stp>
        <stp>CHAIN_PERIODICITY_OVRD=M</stp>
        <tr r="G1528" s="3"/>
      </tp>
      <tp t="e">
        <v>#N/A</v>
        <stp/>
        <stp>##V3_BDSV12</stp>
        <stp>SPX Index</stp>
        <stp>CHAIN_TICKERS</stp>
        <stp>[PUTStrategy6.xlsx]Backup!R1648C7</stp>
        <stp>CHAIN_STRIKE_PX_OVRD</stp>
        <stp>33140</stp>
        <stp>CHAIN_PUT_CALL_TYPE_OVRD=P</stp>
        <stp>CHAIN_PERIODICITY_OVRD=M</stp>
        <tr r="G1648" s="3"/>
      </tp>
      <tp t="e">
        <v>#N/A</v>
        <stp/>
        <stp>##V3_BDSV12</stp>
        <stp>SPX Index</stp>
        <stp>CHAIN_TICKERS</stp>
        <stp>[PUTStrategy6.xlsx]Backup!R1548C7</stp>
        <stp>CHAIN_STRIKE_PX_OVRD</stp>
        <stp>31140</stp>
        <stp>CHAIN_PUT_CALL_TYPE_OVRD=P</stp>
        <stp>CHAIN_PERIODICITY_OVRD=M</stp>
        <tr r="G1548" s="3"/>
      </tp>
      <tp t="e">
        <v>#N/A</v>
        <stp/>
        <stp>##V3_BDSV12</stp>
        <stp>SPX Index</stp>
        <stp>CHAIN_TICKERS</stp>
        <stp>[PUTStrategy6.xlsx]Backup!R1628C7</stp>
        <stp>CHAIN_STRIKE_PX_OVRD</stp>
        <stp>32740</stp>
        <stp>CHAIN_PUT_CALL_TYPE_OVRD=P</stp>
        <stp>CHAIN_PERIODICITY_OVRD=M</stp>
        <tr r="G1628" s="3"/>
      </tp>
      <tp t="e">
        <v>#N/A</v>
        <stp/>
        <stp>##V3_BDSV12</stp>
        <stp>SPX Index</stp>
        <stp>CHAIN_TICKERS</stp>
        <stp>[PUTStrategy6.xlsx]Backup!R1928C7</stp>
        <stp>CHAIN_STRIKE_PX_OVRD</stp>
        <stp>38740</stp>
        <stp>CHAIN_PUT_CALL_TYPE_OVRD=P</stp>
        <stp>CHAIN_PERIODICITY_OVRD=M</stp>
        <tr r="G1928" s="3"/>
      </tp>
      <tp t="e">
        <v>#N/A</v>
        <stp/>
        <stp>##V3_BDSV12</stp>
        <stp>SPX Index</stp>
        <stp>CHAIN_TICKERS</stp>
        <stp>[PUTStrategy6.xlsx]Backup!R1948C7</stp>
        <stp>CHAIN_STRIKE_PX_OVRD</stp>
        <stp>39140</stp>
        <stp>CHAIN_PUT_CALL_TYPE_OVRD=P</stp>
        <stp>CHAIN_PERIODICITY_OVRD=M</stp>
        <tr r="G1948" s="3"/>
      </tp>
      <tp t="e">
        <v>#N/A</v>
        <stp/>
        <stp>##V3_BDSV12</stp>
        <stp>SPX Index</stp>
        <stp>CHAIN_TICKERS</stp>
        <stp>[PUTStrategy6.xlsx]Backup!R1728C7</stp>
        <stp>CHAIN_STRIKE_PX_OVRD</stp>
        <stp>34740</stp>
        <stp>CHAIN_PUT_CALL_TYPE_OVRD=P</stp>
        <stp>CHAIN_PERIODICITY_OVRD=M</stp>
        <tr r="G1728" s="3"/>
      </tp>
      <tp t="e">
        <v>#N/A</v>
        <stp/>
        <stp>##V3_BDSV12</stp>
        <stp>SPX Index</stp>
        <stp>CHAIN_TICKERS</stp>
        <stp>[PUTStrategy6.xlsx]Backup!R1748C7</stp>
        <stp>CHAIN_STRIKE_PX_OVRD</stp>
        <stp>35140</stp>
        <stp>CHAIN_PUT_CALL_TYPE_OVRD=P</stp>
        <stp>CHAIN_PERIODICITY_OVRD=M</stp>
        <tr r="G1748" s="3"/>
      </tp>
      <tp t="e">
        <v>#N/A</v>
        <stp/>
        <stp>##V3_BDSV12</stp>
        <stp>SPX Index</stp>
        <stp>CHAIN_TICKERS</stp>
        <stp>[PUTStrategy6.xlsx]Backup!R1848C7</stp>
        <stp>CHAIN_STRIKE_PX_OVRD</stp>
        <stp>37140</stp>
        <stp>CHAIN_PUT_CALL_TYPE_OVRD=P</stp>
        <stp>CHAIN_PERIODICITY_OVRD=M</stp>
        <tr r="G1848" s="3"/>
      </tp>
      <tp t="e">
        <v>#N/A</v>
        <stp/>
        <stp>##V3_BDSV12</stp>
        <stp>SPX Index</stp>
        <stp>CHAIN_TICKERS</stp>
        <stp>[PUTStrategy6.xlsx]Backup!R1828C7</stp>
        <stp>CHAIN_STRIKE_PX_OVRD</stp>
        <stp>36740</stp>
        <stp>CHAIN_PUT_CALL_TYPE_OVRD=P</stp>
        <stp>CHAIN_PERIODICITY_OVRD=M</stp>
        <tr r="G1828" s="3"/>
      </tp>
      <tp t="e">
        <v>#N/A</v>
        <stp/>
        <stp>##V3_BDSV12</stp>
        <stp>SPX Index</stp>
        <stp>CHAIN_TICKERS</stp>
        <stp>[PUTStrategy6.xlsx]Backup!R2528C7</stp>
        <stp>CHAIN_STRIKE_PX_OVRD</stp>
        <stp>50740</stp>
        <stp>CHAIN_PUT_CALL_TYPE_OVRD=P</stp>
        <stp>CHAIN_PERIODICITY_OVRD=M</stp>
        <tr r="G2528" s="3"/>
      </tp>
      <tp t="e">
        <v>#N/A</v>
        <stp/>
        <stp>##V3_BDSV12</stp>
        <stp>SPX Index</stp>
        <stp>CHAIN_TICKERS</stp>
        <stp>[PUTStrategy6.xlsx]Backup!R2648C7</stp>
        <stp>CHAIN_STRIKE_PX_OVRD</stp>
        <stp>53140</stp>
        <stp>CHAIN_PUT_CALL_TYPE_OVRD=P</stp>
        <stp>CHAIN_PERIODICITY_OVRD=M</stp>
        <tr r="G2648" s="3"/>
      </tp>
      <tp t="e">
        <v>#N/A</v>
        <stp/>
        <stp>##V3_BDSV12</stp>
        <stp>SPX Index</stp>
        <stp>CHAIN_TICKERS</stp>
        <stp>[PUTStrategy6.xlsx]Backup!R2548C7</stp>
        <stp>CHAIN_STRIKE_PX_OVRD</stp>
        <stp>51140</stp>
        <stp>CHAIN_PUT_CALL_TYPE_OVRD=P</stp>
        <stp>CHAIN_PERIODICITY_OVRD=M</stp>
        <tr r="G2548" s="3"/>
      </tp>
      <tp t="e">
        <v>#N/A</v>
        <stp/>
        <stp>##V3_BDSV12</stp>
        <stp>SPX Index</stp>
        <stp>CHAIN_TICKERS</stp>
        <stp>[PUTStrategy6.xlsx]Backup!R2628C7</stp>
        <stp>CHAIN_STRIKE_PX_OVRD</stp>
        <stp>52740</stp>
        <stp>CHAIN_PUT_CALL_TYPE_OVRD=P</stp>
        <stp>CHAIN_PERIODICITY_OVRD=M</stp>
        <tr r="G2628" s="3"/>
      </tp>
      <tp t="e">
        <v>#N/A</v>
        <stp/>
        <stp>##V3_BDSV12</stp>
        <stp>SPX Index</stp>
        <stp>CHAIN_TICKERS</stp>
        <stp>[PUTStrategy6.xlsx]Backup!R2928C7</stp>
        <stp>CHAIN_STRIKE_PX_OVRD</stp>
        <stp>58740</stp>
        <stp>CHAIN_PUT_CALL_TYPE_OVRD=P</stp>
        <stp>CHAIN_PERIODICITY_OVRD=M</stp>
        <tr r="G2928" s="3"/>
      </tp>
      <tp t="e">
        <v>#N/A</v>
        <stp/>
        <stp>##V3_BDSV12</stp>
        <stp>SPX Index</stp>
        <stp>CHAIN_TICKERS</stp>
        <stp>[PUTStrategy6.xlsx]Backup!R2948C7</stp>
        <stp>CHAIN_STRIKE_PX_OVRD</stp>
        <stp>59140</stp>
        <stp>CHAIN_PUT_CALL_TYPE_OVRD=P</stp>
        <stp>CHAIN_PERIODICITY_OVRD=M</stp>
        <tr r="G2948" s="3"/>
      </tp>
      <tp t="e">
        <v>#N/A</v>
        <stp/>
        <stp>##V3_BDSV12</stp>
        <stp>SPX Index</stp>
        <stp>CHAIN_TICKERS</stp>
        <stp>[PUTStrategy6.xlsx]Backup!R2728C7</stp>
        <stp>CHAIN_STRIKE_PX_OVRD</stp>
        <stp>54740</stp>
        <stp>CHAIN_PUT_CALL_TYPE_OVRD=P</stp>
        <stp>CHAIN_PERIODICITY_OVRD=M</stp>
        <tr r="G2728" s="3"/>
      </tp>
      <tp t="e">
        <v>#N/A</v>
        <stp/>
        <stp>##V3_BDSV12</stp>
        <stp>SPX Index</stp>
        <stp>CHAIN_TICKERS</stp>
        <stp>[PUTStrategy6.xlsx]Backup!R2748C7</stp>
        <stp>CHAIN_STRIKE_PX_OVRD</stp>
        <stp>55140</stp>
        <stp>CHAIN_PUT_CALL_TYPE_OVRD=P</stp>
        <stp>CHAIN_PERIODICITY_OVRD=M</stp>
        <tr r="G2748" s="3"/>
      </tp>
      <tp t="e">
        <v>#N/A</v>
        <stp/>
        <stp>##V3_BDSV12</stp>
        <stp>SPX Index</stp>
        <stp>CHAIN_TICKERS</stp>
        <stp>[PUTStrategy6.xlsx]Backup!R2848C7</stp>
        <stp>CHAIN_STRIKE_PX_OVRD</stp>
        <stp>57140</stp>
        <stp>CHAIN_PUT_CALL_TYPE_OVRD=P</stp>
        <stp>CHAIN_PERIODICITY_OVRD=M</stp>
        <tr r="G2848" s="3"/>
      </tp>
      <tp t="e">
        <v>#N/A</v>
        <stp/>
        <stp>##V3_BDSV12</stp>
        <stp>SPX Index</stp>
        <stp>CHAIN_TICKERS</stp>
        <stp>[PUTStrategy6.xlsx]Backup!R2828C7</stp>
        <stp>CHAIN_STRIKE_PX_OVRD</stp>
        <stp>56740</stp>
        <stp>CHAIN_PUT_CALL_TYPE_OVRD=P</stp>
        <stp>CHAIN_PERIODICITY_OVRD=M</stp>
        <tr r="G2828" s="3"/>
      </tp>
      <tp t="e">
        <v>#N/A</v>
        <stp/>
        <stp>##V3_BDSV12</stp>
        <stp>SPX Index</stp>
        <stp>CHAIN_TICKERS</stp>
        <stp>[PUTStrategy6.xlsx]Backup!R2328C7</stp>
        <stp>CHAIN_STRIKE_PX_OVRD</stp>
        <stp>46740</stp>
        <stp>CHAIN_PUT_CALL_TYPE_OVRD=P</stp>
        <stp>CHAIN_PERIODICITY_OVRD=M</stp>
        <tr r="G2328" s="3"/>
      </tp>
      <tp t="e">
        <v>#N/A</v>
        <stp/>
        <stp>##V3_BDSV12</stp>
        <stp>SPX Index</stp>
        <stp>CHAIN_TICKERS</stp>
        <stp>[PUTStrategy6.xlsx]Backup!R2348C7</stp>
        <stp>CHAIN_STRIKE_PX_OVRD</stp>
        <stp>47140</stp>
        <stp>CHAIN_PUT_CALL_TYPE_OVRD=P</stp>
        <stp>CHAIN_PERIODICITY_OVRD=M</stp>
        <tr r="G2348" s="3"/>
      </tp>
      <tp t="e">
        <v>#N/A</v>
        <stp/>
        <stp>##V3_BDSV12</stp>
        <stp>SPX Index</stp>
        <stp>CHAIN_TICKERS</stp>
        <stp>[PUTStrategy6.xlsx]Backup!R2248C7</stp>
        <stp>CHAIN_STRIKE_PX_OVRD</stp>
        <stp>45140</stp>
        <stp>CHAIN_PUT_CALL_TYPE_OVRD=P</stp>
        <stp>CHAIN_PERIODICITY_OVRD=M</stp>
        <tr r="G2248" s="3"/>
      </tp>
      <tp t="e">
        <v>#N/A</v>
        <stp/>
        <stp>##V3_BDSV12</stp>
        <stp>SPX Index</stp>
        <stp>CHAIN_TICKERS</stp>
        <stp>[PUTStrategy6.xlsx]Backup!R2228C7</stp>
        <stp>CHAIN_STRIKE_PX_OVRD</stp>
        <stp>44740</stp>
        <stp>CHAIN_PUT_CALL_TYPE_OVRD=P</stp>
        <stp>CHAIN_PERIODICITY_OVRD=M</stp>
        <tr r="G2228" s="3"/>
      </tp>
      <tp t="e">
        <v>#N/A</v>
        <stp/>
        <stp>##V3_BDSV12</stp>
        <stp>SPX Index</stp>
        <stp>CHAIN_TICKERS</stp>
        <stp>[PUTStrategy6.xlsx]Backup!R2048C7</stp>
        <stp>CHAIN_STRIKE_PX_OVRD</stp>
        <stp>41140</stp>
        <stp>CHAIN_PUT_CALL_TYPE_OVRD=P</stp>
        <stp>CHAIN_PERIODICITY_OVRD=M</stp>
        <tr r="G2048" s="3"/>
      </tp>
      <tp t="e">
        <v>#N/A</v>
        <stp/>
        <stp>##V3_BDSV12</stp>
        <stp>SPX Index</stp>
        <stp>CHAIN_TICKERS</stp>
        <stp>[PUTStrategy6.xlsx]Backup!R2028C7</stp>
        <stp>CHAIN_STRIKE_PX_OVRD</stp>
        <stp>40740</stp>
        <stp>CHAIN_PUT_CALL_TYPE_OVRD=P</stp>
        <stp>CHAIN_PERIODICITY_OVRD=M</stp>
        <tr r="G2028" s="3"/>
      </tp>
      <tp t="e">
        <v>#N/A</v>
        <stp/>
        <stp>##V3_BDSV12</stp>
        <stp>SPX Index</stp>
        <stp>CHAIN_TICKERS</stp>
        <stp>[PUTStrategy6.xlsx]Backup!R2128C7</stp>
        <stp>CHAIN_STRIKE_PX_OVRD</stp>
        <stp>42740</stp>
        <stp>CHAIN_PUT_CALL_TYPE_OVRD=P</stp>
        <stp>CHAIN_PERIODICITY_OVRD=M</stp>
        <tr r="G2128" s="3"/>
      </tp>
      <tp t="e">
        <v>#N/A</v>
        <stp/>
        <stp>##V3_BDSV12</stp>
        <stp>SPX Index</stp>
        <stp>CHAIN_TICKERS</stp>
        <stp>[PUTStrategy6.xlsx]Backup!R2148C7</stp>
        <stp>CHAIN_STRIKE_PX_OVRD</stp>
        <stp>43140</stp>
        <stp>CHAIN_PUT_CALL_TYPE_OVRD=P</stp>
        <stp>CHAIN_PERIODICITY_OVRD=M</stp>
        <tr r="G2148" s="3"/>
      </tp>
      <tp t="e">
        <v>#N/A</v>
        <stp/>
        <stp>##V3_BDSV12</stp>
        <stp>SPX Index</stp>
        <stp>CHAIN_TICKERS</stp>
        <stp>[PUTStrategy6.xlsx]Backup!R2448C7</stp>
        <stp>CHAIN_STRIKE_PX_OVRD</stp>
        <stp>49140</stp>
        <stp>CHAIN_PUT_CALL_TYPE_OVRD=P</stp>
        <stp>CHAIN_PERIODICITY_OVRD=M</stp>
        <tr r="G2448" s="3"/>
      </tp>
      <tp t="e">
        <v>#N/A</v>
        <stp/>
        <stp>##V3_BDSV12</stp>
        <stp>SPX Index</stp>
        <stp>CHAIN_TICKERS</stp>
        <stp>[PUTStrategy6.xlsx]Backup!R2428C7</stp>
        <stp>CHAIN_STRIKE_PX_OVRD</stp>
        <stp>48740</stp>
        <stp>CHAIN_PUT_CALL_TYPE_OVRD=P</stp>
        <stp>CHAIN_PERIODICITY_OVRD=M</stp>
        <tr r="G2428" s="3"/>
      </tp>
      <tp t="e">
        <v>#N/A</v>
        <stp/>
        <stp>##V3_BDSV12</stp>
        <stp>SPX Index</stp>
        <stp>CHAIN_TICKERS</stp>
        <stp>[PUTStrategy6.xlsx]Backup!R3328C7</stp>
        <stp>CHAIN_STRIKE_PX_OVRD</stp>
        <stp>66740</stp>
        <stp>CHAIN_PUT_CALL_TYPE_OVRD=P</stp>
        <stp>CHAIN_PERIODICITY_OVRD=M</stp>
        <tr r="G3328" s="3"/>
      </tp>
      <tp t="e">
        <v>#N/A</v>
        <stp/>
        <stp>##V3_BDSV12</stp>
        <stp>SPX Index</stp>
        <stp>CHAIN_TICKERS</stp>
        <stp>[PUTStrategy6.xlsx]Backup!R3348C7</stp>
        <stp>CHAIN_STRIKE_PX_OVRD</stp>
        <stp>67140</stp>
        <stp>CHAIN_PUT_CALL_TYPE_OVRD=P</stp>
        <stp>CHAIN_PERIODICITY_OVRD=M</stp>
        <tr r="G3348" s="3"/>
      </tp>
      <tp t="e">
        <v>#N/A</v>
        <stp/>
        <stp>##V3_BDSV12</stp>
        <stp>SPX Index</stp>
        <stp>CHAIN_TICKERS</stp>
        <stp>[PUTStrategy6.xlsx]Backup!R3248C7</stp>
        <stp>CHAIN_STRIKE_PX_OVRD</stp>
        <stp>65140</stp>
        <stp>CHAIN_PUT_CALL_TYPE_OVRD=P</stp>
        <stp>CHAIN_PERIODICITY_OVRD=M</stp>
        <tr r="G3248" s="3"/>
      </tp>
      <tp t="e">
        <v>#N/A</v>
        <stp/>
        <stp>##V3_BDSV12</stp>
        <stp>SPX Index</stp>
        <stp>CHAIN_TICKERS</stp>
        <stp>[PUTStrategy6.xlsx]Backup!R3228C7</stp>
        <stp>CHAIN_STRIKE_PX_OVRD</stp>
        <stp>64740</stp>
        <stp>CHAIN_PUT_CALL_TYPE_OVRD=P</stp>
        <stp>CHAIN_PERIODICITY_OVRD=M</stp>
        <tr r="G3228" s="3"/>
      </tp>
      <tp t="e">
        <v>#N/A</v>
        <stp/>
        <stp>##V3_BDSV12</stp>
        <stp>SPX Index</stp>
        <stp>CHAIN_TICKERS</stp>
        <stp>[PUTStrategy6.xlsx]Backup!R3048C7</stp>
        <stp>CHAIN_STRIKE_PX_OVRD</stp>
        <stp>61140</stp>
        <stp>CHAIN_PUT_CALL_TYPE_OVRD=P</stp>
        <stp>CHAIN_PERIODICITY_OVRD=M</stp>
        <tr r="G3048" s="3"/>
      </tp>
      <tp t="e">
        <v>#N/A</v>
        <stp/>
        <stp>##V3_BDSV12</stp>
        <stp>SPX Index</stp>
        <stp>CHAIN_TICKERS</stp>
        <stp>[PUTStrategy6.xlsx]Backup!R3028C7</stp>
        <stp>CHAIN_STRIKE_PX_OVRD</stp>
        <stp>60740</stp>
        <stp>CHAIN_PUT_CALL_TYPE_OVRD=P</stp>
        <stp>CHAIN_PERIODICITY_OVRD=M</stp>
        <tr r="G3028" s="3"/>
      </tp>
      <tp t="e">
        <v>#N/A</v>
        <stp/>
        <stp>##V3_BDSV12</stp>
        <stp>SPX Index</stp>
        <stp>CHAIN_TICKERS</stp>
        <stp>[PUTStrategy6.xlsx]Backup!R3128C7</stp>
        <stp>CHAIN_STRIKE_PX_OVRD</stp>
        <stp>62740</stp>
        <stp>CHAIN_PUT_CALL_TYPE_OVRD=P</stp>
        <stp>CHAIN_PERIODICITY_OVRD=M</stp>
        <tr r="G3128" s="3"/>
      </tp>
      <tp t="e">
        <v>#N/A</v>
        <stp/>
        <stp>##V3_BDSV12</stp>
        <stp>SPX Index</stp>
        <stp>CHAIN_TICKERS</stp>
        <stp>[PUTStrategy6.xlsx]Backup!R3148C7</stp>
        <stp>CHAIN_STRIKE_PX_OVRD</stp>
        <stp>63140</stp>
        <stp>CHAIN_PUT_CALL_TYPE_OVRD=P</stp>
        <stp>CHAIN_PERIODICITY_OVRD=M</stp>
        <tr r="G3148" s="3"/>
      </tp>
      <tp t="e">
        <v>#N/A</v>
        <stp/>
        <stp>##V3_BDSV12</stp>
        <stp>SPX Index</stp>
        <stp>CHAIN_TICKERS</stp>
        <stp>[PUTStrategy6.xlsx]Backup!R3448C7</stp>
        <stp>CHAIN_STRIKE_PX_OVRD</stp>
        <stp>69140</stp>
        <stp>CHAIN_PUT_CALL_TYPE_OVRD=P</stp>
        <stp>CHAIN_PERIODICITY_OVRD=M</stp>
        <tr r="G3448" s="3"/>
      </tp>
      <tp t="e">
        <v>#N/A</v>
        <stp/>
        <stp>##V3_BDSV12</stp>
        <stp>SPX Index</stp>
        <stp>CHAIN_TICKERS</stp>
        <stp>[PUTStrategy6.xlsx]Backup!R3428C7</stp>
        <stp>CHAIN_STRIKE_PX_OVRD</stp>
        <stp>68740</stp>
        <stp>CHAIN_PUT_CALL_TYPE_OVRD=P</stp>
        <stp>CHAIN_PERIODICITY_OVRD=M</stp>
        <tr r="G3428" s="3"/>
      </tp>
      <tp t="e">
        <v>#N/A</v>
        <stp/>
        <stp>##V3_BDSV12</stp>
        <stp>SPX Index</stp>
        <stp>CHAIN_TICKERS</stp>
        <stp>[PUTStrategy6.xlsx]Backup!R3528C7</stp>
        <stp>CHAIN_STRIKE_PX_OVRD</stp>
        <stp>70740</stp>
        <stp>CHAIN_PUT_CALL_TYPE_OVRD=P</stp>
        <stp>CHAIN_PERIODICITY_OVRD=M</stp>
        <tr r="G3528" s="3"/>
      </tp>
      <tp t="e">
        <v>#N/A</v>
        <stp/>
        <stp>##V3_BDSV12</stp>
        <stp>SPX Index</stp>
        <stp>CHAIN_TICKERS</stp>
        <stp>[PUTStrategy6.xlsx]Backup!R3648C7</stp>
        <stp>CHAIN_STRIKE_PX_OVRD</stp>
        <stp>73140</stp>
        <stp>CHAIN_PUT_CALL_TYPE_OVRD=P</stp>
        <stp>CHAIN_PERIODICITY_OVRD=M</stp>
        <tr r="G3648" s="3"/>
      </tp>
      <tp t="e">
        <v>#N/A</v>
        <stp/>
        <stp>##V3_BDSV12</stp>
        <stp>SPX Index</stp>
        <stp>CHAIN_TICKERS</stp>
        <stp>[PUTStrategy6.xlsx]Backup!R3548C7</stp>
        <stp>CHAIN_STRIKE_PX_OVRD</stp>
        <stp>71140</stp>
        <stp>CHAIN_PUT_CALL_TYPE_OVRD=P</stp>
        <stp>CHAIN_PERIODICITY_OVRD=M</stp>
        <tr r="G3548" s="3"/>
      </tp>
      <tp t="e">
        <v>#N/A</v>
        <stp/>
        <stp>##V3_BDSV12</stp>
        <stp>SPX Index</stp>
        <stp>CHAIN_TICKERS</stp>
        <stp>[PUTStrategy6.xlsx]Backup!R3628C7</stp>
        <stp>CHAIN_STRIKE_PX_OVRD</stp>
        <stp>72740</stp>
        <stp>CHAIN_PUT_CALL_TYPE_OVRD=P</stp>
        <stp>CHAIN_PERIODICITY_OVRD=M</stp>
        <tr r="G3628" s="3"/>
      </tp>
      <tp t="e">
        <v>#N/A</v>
        <stp/>
        <stp>##V3_BDSV12</stp>
        <stp>SPX Index</stp>
        <stp>CHAIN_TICKERS</stp>
        <stp>[PUTStrategy6.xlsx]Backup!R3928C7</stp>
        <stp>CHAIN_STRIKE_PX_OVRD</stp>
        <stp>78740</stp>
        <stp>CHAIN_PUT_CALL_TYPE_OVRD=P</stp>
        <stp>CHAIN_PERIODICITY_OVRD=M</stp>
        <tr r="G3928" s="3"/>
      </tp>
      <tp t="e">
        <v>#N/A</v>
        <stp/>
        <stp>##V3_BDSV12</stp>
        <stp>SPX Index</stp>
        <stp>CHAIN_TICKERS</stp>
        <stp>[PUTStrategy6.xlsx]Backup!R3948C7</stp>
        <stp>CHAIN_STRIKE_PX_OVRD</stp>
        <stp>79140</stp>
        <stp>CHAIN_PUT_CALL_TYPE_OVRD=P</stp>
        <stp>CHAIN_PERIODICITY_OVRD=M</stp>
        <tr r="G3948" s="3"/>
      </tp>
      <tp t="e">
        <v>#N/A</v>
        <stp/>
        <stp>##V3_BDSV12</stp>
        <stp>SPX Index</stp>
        <stp>CHAIN_TICKERS</stp>
        <stp>[PUTStrategy6.xlsx]Backup!R3728C7</stp>
        <stp>CHAIN_STRIKE_PX_OVRD</stp>
        <stp>74740</stp>
        <stp>CHAIN_PUT_CALL_TYPE_OVRD=P</stp>
        <stp>CHAIN_PERIODICITY_OVRD=M</stp>
        <tr r="G3728" s="3"/>
      </tp>
      <tp t="e">
        <v>#N/A</v>
        <stp/>
        <stp>##V3_BDSV12</stp>
        <stp>SPX Index</stp>
        <stp>CHAIN_TICKERS</stp>
        <stp>[PUTStrategy6.xlsx]Backup!R3748C7</stp>
        <stp>CHAIN_STRIKE_PX_OVRD</stp>
        <stp>75140</stp>
        <stp>CHAIN_PUT_CALL_TYPE_OVRD=P</stp>
        <stp>CHAIN_PERIODICITY_OVRD=M</stp>
        <tr r="G3748" s="3"/>
      </tp>
      <tp t="e">
        <v>#N/A</v>
        <stp/>
        <stp>##V3_BDSV12</stp>
        <stp>SPX Index</stp>
        <stp>CHAIN_TICKERS</stp>
        <stp>[PUTStrategy6.xlsx]Backup!R3848C7</stp>
        <stp>CHAIN_STRIKE_PX_OVRD</stp>
        <stp>77140</stp>
        <stp>CHAIN_PUT_CALL_TYPE_OVRD=P</stp>
        <stp>CHAIN_PERIODICITY_OVRD=M</stp>
        <tr r="G3848" s="3"/>
      </tp>
      <tp t="e">
        <v>#N/A</v>
        <stp/>
        <stp>##V3_BDSV12</stp>
        <stp>SPX Index</stp>
        <stp>CHAIN_TICKERS</stp>
        <stp>[PUTStrategy6.xlsx]Backup!R3828C7</stp>
        <stp>CHAIN_STRIKE_PX_OVRD</stp>
        <stp>76740</stp>
        <stp>CHAIN_PUT_CALL_TYPE_OVRD=P</stp>
        <stp>CHAIN_PERIODICITY_OVRD=M</stp>
        <tr r="G3828" s="3"/>
      </tp>
      <tp t="e">
        <v>#N/A</v>
        <stp/>
        <stp>##V3_BDSV12</stp>
        <stp>SPX Index</stp>
        <stp>CHAIN_TICKERS</stp>
        <stp>[PUTStrategy6.xlsx]Backup!R4515C7</stp>
        <stp>CHAIN_STRIKE_PX_OVRD</stp>
        <stp>90480</stp>
        <stp>CHAIN_PUT_CALL_TYPE_OVRD=P</stp>
        <stp>CHAIN_PERIODICITY_OVRD=M</stp>
        <tr r="G4515" s="3"/>
      </tp>
      <tp t="e">
        <v>#N/A</v>
        <stp/>
        <stp>##V3_BDSV12</stp>
        <stp>SPX Index</stp>
        <stp>CHAIN_TICKERS</stp>
        <stp>[PUTStrategy6.xlsx]Backup!R4615C7</stp>
        <stp>CHAIN_STRIKE_PX_OVRD</stp>
        <stp>92480</stp>
        <stp>CHAIN_PUT_CALL_TYPE_OVRD=P</stp>
        <stp>CHAIN_PERIODICITY_OVRD=M</stp>
        <tr r="G4615" s="3"/>
      </tp>
      <tp t="e">
        <v>#N/A</v>
        <stp/>
        <stp>##V3_BDSV12</stp>
        <stp>SPX Index</stp>
        <stp>CHAIN_TICKERS</stp>
        <stp>[PUTStrategy6.xlsx]Backup!R4915C7</stp>
        <stp>CHAIN_STRIKE_PX_OVRD</stp>
        <stp>98480</stp>
        <stp>CHAIN_PUT_CALL_TYPE_OVRD=P</stp>
        <stp>CHAIN_PERIODICITY_OVRD=M</stp>
        <tr r="G4915" s="3"/>
      </tp>
      <tp t="e">
        <v>#N/A</v>
        <stp/>
        <stp>##V3_BDSV12</stp>
        <stp>SPX Index</stp>
        <stp>CHAIN_TICKERS</stp>
        <stp>[PUTStrategy6.xlsx]Backup!R4715C7</stp>
        <stp>CHAIN_STRIKE_PX_OVRD</stp>
        <stp>94480</stp>
        <stp>CHAIN_PUT_CALL_TYPE_OVRD=P</stp>
        <stp>CHAIN_PERIODICITY_OVRD=M</stp>
        <tr r="G4715" s="3"/>
      </tp>
      <tp t="e">
        <v>#N/A</v>
        <stp/>
        <stp>##V3_BDSV12</stp>
        <stp>SPX Index</stp>
        <stp>CHAIN_TICKERS</stp>
        <stp>[PUTStrategy6.xlsx]Backup!R4815C7</stp>
        <stp>CHAIN_STRIKE_PX_OVRD</stp>
        <stp>96480</stp>
        <stp>CHAIN_PUT_CALL_TYPE_OVRD=P</stp>
        <stp>CHAIN_PERIODICITY_OVRD=M</stp>
        <tr r="G4815" s="3"/>
      </tp>
      <tp t="e">
        <v>#N/A</v>
        <stp/>
        <stp>##V3_BDSV12</stp>
        <stp>SPX Index</stp>
        <stp>CHAIN_TICKERS</stp>
        <stp>[PUTStrategy6.xlsx]Backup!R4315C7</stp>
        <stp>CHAIN_STRIKE_PX_OVRD</stp>
        <stp>86480</stp>
        <stp>CHAIN_PUT_CALL_TYPE_OVRD=P</stp>
        <stp>CHAIN_PERIODICITY_OVRD=M</stp>
        <tr r="G4315" s="3"/>
      </tp>
      <tp t="e">
        <v>#N/A</v>
        <stp/>
        <stp>##V3_BDSV12</stp>
        <stp>SPX Index</stp>
        <stp>CHAIN_TICKERS</stp>
        <stp>[PUTStrategy6.xlsx]Backup!R4215C7</stp>
        <stp>CHAIN_STRIKE_PX_OVRD</stp>
        <stp>84480</stp>
        <stp>CHAIN_PUT_CALL_TYPE_OVRD=P</stp>
        <stp>CHAIN_PERIODICITY_OVRD=M</stp>
        <tr r="G4215" s="3"/>
      </tp>
      <tp t="e">
        <v>#N/A</v>
        <stp/>
        <stp>##V3_BDSV12</stp>
        <stp>SPX Index</stp>
        <stp>CHAIN_TICKERS</stp>
        <stp>[PUTStrategy6.xlsx]Backup!R4015C7</stp>
        <stp>CHAIN_STRIKE_PX_OVRD</stp>
        <stp>80480</stp>
        <stp>CHAIN_PUT_CALL_TYPE_OVRD=P</stp>
        <stp>CHAIN_PERIODICITY_OVRD=M</stp>
        <tr r="G4015" s="3"/>
      </tp>
      <tp t="e">
        <v>#N/A</v>
        <stp/>
        <stp>##V3_BDSV12</stp>
        <stp>SPX Index</stp>
        <stp>CHAIN_TICKERS</stp>
        <stp>[PUTStrategy6.xlsx]Backup!R4115C7</stp>
        <stp>CHAIN_STRIKE_PX_OVRD</stp>
        <stp>82480</stp>
        <stp>CHAIN_PUT_CALL_TYPE_OVRD=P</stp>
        <stp>CHAIN_PERIODICITY_OVRD=M</stp>
        <tr r="G4115" s="3"/>
      </tp>
      <tp t="e">
        <v>#N/A</v>
        <stp/>
        <stp>##V3_BDSV12</stp>
        <stp>SPX Index</stp>
        <stp>CHAIN_TICKERS</stp>
        <stp>[PUTStrategy6.xlsx]Backup!R4415C7</stp>
        <stp>CHAIN_STRIKE_PX_OVRD</stp>
        <stp>88480</stp>
        <stp>CHAIN_PUT_CALL_TYPE_OVRD=P</stp>
        <stp>CHAIN_PERIODICITY_OVRD=M</stp>
        <tr r="G4415" s="3"/>
      </tp>
      <tp t="e">
        <v>#N/A</v>
        <stp/>
        <stp>##V3_BDSV12</stp>
        <stp>SPX Index</stp>
        <stp>CHAIN_TICKERS</stp>
        <stp>[PUTStrategy6.xlsx]Backup!R1315C7</stp>
        <stp>CHAIN_STRIKE_PX_OVRD</stp>
        <stp>26480</stp>
        <stp>CHAIN_PUT_CALL_TYPE_OVRD=P</stp>
        <stp>CHAIN_PERIODICITY_OVRD=M</stp>
        <tr r="G1315" s="3"/>
      </tp>
      <tp t="e">
        <v>#N/A</v>
        <stp/>
        <stp>##V3_BDSV12</stp>
        <stp>SPX Index</stp>
        <stp>CHAIN_TICKERS</stp>
        <stp>[PUTStrategy6.xlsx]Backup!R1215C7</stp>
        <stp>CHAIN_STRIKE_PX_OVRD</stp>
        <stp>24480</stp>
        <stp>CHAIN_PUT_CALL_TYPE_OVRD=P</stp>
        <stp>CHAIN_PERIODICITY_OVRD=M</stp>
        <tr r="G1215" s="3"/>
      </tp>
      <tp t="e">
        <v>#N/A</v>
        <stp/>
        <stp>##V3_BDSV12</stp>
        <stp>SPX Index</stp>
        <stp>CHAIN_TICKERS</stp>
        <stp>[PUTStrategy6.xlsx]Backup!R1015C7</stp>
        <stp>CHAIN_STRIKE_PX_OVRD</stp>
        <stp>20480</stp>
        <stp>CHAIN_PUT_CALL_TYPE_OVRD=P</stp>
        <stp>CHAIN_PERIODICITY_OVRD=M</stp>
        <tr r="G1015" s="3"/>
      </tp>
      <tp t="e">
        <v>#N/A</v>
        <stp/>
        <stp>##V3_BDSV12</stp>
        <stp>SPX Index</stp>
        <stp>CHAIN_TICKERS</stp>
        <stp>[PUTStrategy6.xlsx]Backup!R1115C7</stp>
        <stp>CHAIN_STRIKE_PX_OVRD</stp>
        <stp>22480</stp>
        <stp>CHAIN_PUT_CALL_TYPE_OVRD=P</stp>
        <stp>CHAIN_PERIODICITY_OVRD=M</stp>
        <tr r="G1115" s="3"/>
      </tp>
      <tp t="e">
        <v>#N/A</v>
        <stp/>
        <stp>##V3_BDSV12</stp>
        <stp>SPX Index</stp>
        <stp>CHAIN_TICKERS</stp>
        <stp>[PUTStrategy6.xlsx]Backup!R1415C7</stp>
        <stp>CHAIN_STRIKE_PX_OVRD</stp>
        <stp>28480</stp>
        <stp>CHAIN_PUT_CALL_TYPE_OVRD=P</stp>
        <stp>CHAIN_PERIODICITY_OVRD=M</stp>
        <tr r="G1415" s="3"/>
      </tp>
      <tp t="e">
        <v>#N/A</v>
        <stp/>
        <stp>##V3_BDSV12</stp>
        <stp>SPX Index</stp>
        <stp>CHAIN_TICKERS</stp>
        <stp>[PUTStrategy6.xlsx]Backup!R1515C7</stp>
        <stp>CHAIN_STRIKE_PX_OVRD</stp>
        <stp>30480</stp>
        <stp>CHAIN_PUT_CALL_TYPE_OVRD=P</stp>
        <stp>CHAIN_PERIODICITY_OVRD=M</stp>
        <tr r="G1515" s="3"/>
      </tp>
      <tp t="e">
        <v>#N/A</v>
        <stp/>
        <stp>##V3_BDSV12</stp>
        <stp>SPX Index</stp>
        <stp>CHAIN_TICKERS</stp>
        <stp>[PUTStrategy6.xlsx]Backup!R1615C7</stp>
        <stp>CHAIN_STRIKE_PX_OVRD</stp>
        <stp>32480</stp>
        <stp>CHAIN_PUT_CALL_TYPE_OVRD=P</stp>
        <stp>CHAIN_PERIODICITY_OVRD=M</stp>
        <tr r="G1615" s="3"/>
      </tp>
      <tp t="e">
        <v>#N/A</v>
        <stp/>
        <stp>##V3_BDSV12</stp>
        <stp>SPX Index</stp>
        <stp>CHAIN_TICKERS</stp>
        <stp>[PUTStrategy6.xlsx]Backup!R1915C7</stp>
        <stp>CHAIN_STRIKE_PX_OVRD</stp>
        <stp>38480</stp>
        <stp>CHAIN_PUT_CALL_TYPE_OVRD=P</stp>
        <stp>CHAIN_PERIODICITY_OVRD=M</stp>
        <tr r="G1915" s="3"/>
      </tp>
      <tp t="e">
        <v>#N/A</v>
        <stp/>
        <stp>##V3_BDSV12</stp>
        <stp>SPX Index</stp>
        <stp>CHAIN_TICKERS</stp>
        <stp>[PUTStrategy6.xlsx]Backup!R1715C7</stp>
        <stp>CHAIN_STRIKE_PX_OVRD</stp>
        <stp>34480</stp>
        <stp>CHAIN_PUT_CALL_TYPE_OVRD=P</stp>
        <stp>CHAIN_PERIODICITY_OVRD=M</stp>
        <tr r="G1715" s="3"/>
      </tp>
      <tp t="e">
        <v>#N/A</v>
        <stp/>
        <stp>##V3_BDSV12</stp>
        <stp>SPX Index</stp>
        <stp>CHAIN_TICKERS</stp>
        <stp>[PUTStrategy6.xlsx]Backup!R1815C7</stp>
        <stp>CHAIN_STRIKE_PX_OVRD</stp>
        <stp>36480</stp>
        <stp>CHAIN_PUT_CALL_TYPE_OVRD=P</stp>
        <stp>CHAIN_PERIODICITY_OVRD=M</stp>
        <tr r="G1815" s="3"/>
      </tp>
      <tp t="e">
        <v>#N/A</v>
        <stp/>
        <stp>##V3_BDSV12</stp>
        <stp>SPX Index</stp>
        <stp>CHAIN_TICKERS</stp>
        <stp>[PUTStrategy6.xlsx]Backup!R2515C7</stp>
        <stp>CHAIN_STRIKE_PX_OVRD</stp>
        <stp>50480</stp>
        <stp>CHAIN_PUT_CALL_TYPE_OVRD=P</stp>
        <stp>CHAIN_PERIODICITY_OVRD=M</stp>
        <tr r="G2515" s="3"/>
      </tp>
      <tp t="e">
        <v>#N/A</v>
        <stp/>
        <stp>##V3_BDSV12</stp>
        <stp>SPX Index</stp>
        <stp>CHAIN_TICKERS</stp>
        <stp>[PUTStrategy6.xlsx]Backup!R2615C7</stp>
        <stp>CHAIN_STRIKE_PX_OVRD</stp>
        <stp>52480</stp>
        <stp>CHAIN_PUT_CALL_TYPE_OVRD=P</stp>
        <stp>CHAIN_PERIODICITY_OVRD=M</stp>
        <tr r="G2615" s="3"/>
      </tp>
      <tp t="e">
        <v>#N/A</v>
        <stp/>
        <stp>##V3_BDSV12</stp>
        <stp>SPX Index</stp>
        <stp>CHAIN_TICKERS</stp>
        <stp>[PUTStrategy6.xlsx]Backup!R2915C7</stp>
        <stp>CHAIN_STRIKE_PX_OVRD</stp>
        <stp>58480</stp>
        <stp>CHAIN_PUT_CALL_TYPE_OVRD=P</stp>
        <stp>CHAIN_PERIODICITY_OVRD=M</stp>
        <tr r="G2915" s="3"/>
      </tp>
      <tp t="e">
        <v>#N/A</v>
        <stp/>
        <stp>##V3_BDSV12</stp>
        <stp>SPX Index</stp>
        <stp>CHAIN_TICKERS</stp>
        <stp>[PUTStrategy6.xlsx]Backup!R2715C7</stp>
        <stp>CHAIN_STRIKE_PX_OVRD</stp>
        <stp>54480</stp>
        <stp>CHAIN_PUT_CALL_TYPE_OVRD=P</stp>
        <stp>CHAIN_PERIODICITY_OVRD=M</stp>
        <tr r="G2715" s="3"/>
      </tp>
      <tp t="e">
        <v>#N/A</v>
        <stp/>
        <stp>##V3_BDSV12</stp>
        <stp>SPX Index</stp>
        <stp>CHAIN_TICKERS</stp>
        <stp>[PUTStrategy6.xlsx]Backup!R2815C7</stp>
        <stp>CHAIN_STRIKE_PX_OVRD</stp>
        <stp>56480</stp>
        <stp>CHAIN_PUT_CALL_TYPE_OVRD=P</stp>
        <stp>CHAIN_PERIODICITY_OVRD=M</stp>
        <tr r="G2815" s="3"/>
      </tp>
      <tp t="e">
        <v>#N/A</v>
        <stp/>
        <stp>##V3_BDSV12</stp>
        <stp>SPX Index</stp>
        <stp>CHAIN_TICKERS</stp>
        <stp>[PUTStrategy6.xlsx]Backup!R2315C7</stp>
        <stp>CHAIN_STRIKE_PX_OVRD</stp>
        <stp>46480</stp>
        <stp>CHAIN_PUT_CALL_TYPE_OVRD=P</stp>
        <stp>CHAIN_PERIODICITY_OVRD=M</stp>
        <tr r="G2315" s="3"/>
      </tp>
      <tp t="e">
        <v>#N/A</v>
        <stp/>
        <stp>##V3_BDSV12</stp>
        <stp>SPX Index</stp>
        <stp>CHAIN_TICKERS</stp>
        <stp>[PUTStrategy6.xlsx]Backup!R2215C7</stp>
        <stp>CHAIN_STRIKE_PX_OVRD</stp>
        <stp>44480</stp>
        <stp>CHAIN_PUT_CALL_TYPE_OVRD=P</stp>
        <stp>CHAIN_PERIODICITY_OVRD=M</stp>
        <tr r="G2215" s="3"/>
      </tp>
      <tp t="e">
        <v>#N/A</v>
        <stp/>
        <stp>##V3_BDSV12</stp>
        <stp>SPX Index</stp>
        <stp>CHAIN_TICKERS</stp>
        <stp>[PUTStrategy6.xlsx]Backup!R2015C7</stp>
        <stp>CHAIN_STRIKE_PX_OVRD</stp>
        <stp>40480</stp>
        <stp>CHAIN_PUT_CALL_TYPE_OVRD=P</stp>
        <stp>CHAIN_PERIODICITY_OVRD=M</stp>
        <tr r="G2015" s="3"/>
      </tp>
      <tp t="e">
        <v>#N/A</v>
        <stp/>
        <stp>##V3_BDSV12</stp>
        <stp>SPX Index</stp>
        <stp>CHAIN_TICKERS</stp>
        <stp>[PUTStrategy6.xlsx]Backup!R2115C7</stp>
        <stp>CHAIN_STRIKE_PX_OVRD</stp>
        <stp>42480</stp>
        <stp>CHAIN_PUT_CALL_TYPE_OVRD=P</stp>
        <stp>CHAIN_PERIODICITY_OVRD=M</stp>
        <tr r="G2115" s="3"/>
      </tp>
      <tp t="e">
        <v>#N/A</v>
        <stp/>
        <stp>##V3_BDSV12</stp>
        <stp>SPX Index</stp>
        <stp>CHAIN_TICKERS</stp>
        <stp>[PUTStrategy6.xlsx]Backup!R2415C7</stp>
        <stp>CHAIN_STRIKE_PX_OVRD</stp>
        <stp>48480</stp>
        <stp>CHAIN_PUT_CALL_TYPE_OVRD=P</stp>
        <stp>CHAIN_PERIODICITY_OVRD=M</stp>
        <tr r="G2415" s="3"/>
      </tp>
      <tp t="e">
        <v>#N/A</v>
        <stp/>
        <stp>##V3_BDSV12</stp>
        <stp>SPX Index</stp>
        <stp>CHAIN_TICKERS</stp>
        <stp>[PUTStrategy6.xlsx]Backup!R3315C7</stp>
        <stp>CHAIN_STRIKE_PX_OVRD</stp>
        <stp>66480</stp>
        <stp>CHAIN_PUT_CALL_TYPE_OVRD=P</stp>
        <stp>CHAIN_PERIODICITY_OVRD=M</stp>
        <tr r="G3315" s="3"/>
      </tp>
      <tp t="e">
        <v>#N/A</v>
        <stp/>
        <stp>##V3_BDSV12</stp>
        <stp>SPX Index</stp>
        <stp>CHAIN_TICKERS</stp>
        <stp>[PUTStrategy6.xlsx]Backup!R3215C7</stp>
        <stp>CHAIN_STRIKE_PX_OVRD</stp>
        <stp>64480</stp>
        <stp>CHAIN_PUT_CALL_TYPE_OVRD=P</stp>
        <stp>CHAIN_PERIODICITY_OVRD=M</stp>
        <tr r="G3215" s="3"/>
      </tp>
      <tp t="e">
        <v>#N/A</v>
        <stp/>
        <stp>##V3_BDSV12</stp>
        <stp>SPX Index</stp>
        <stp>CHAIN_TICKERS</stp>
        <stp>[PUTStrategy6.xlsx]Backup!R3015C7</stp>
        <stp>CHAIN_STRIKE_PX_OVRD</stp>
        <stp>60480</stp>
        <stp>CHAIN_PUT_CALL_TYPE_OVRD=P</stp>
        <stp>CHAIN_PERIODICITY_OVRD=M</stp>
        <tr r="G3015" s="3"/>
      </tp>
      <tp t="e">
        <v>#N/A</v>
        <stp/>
        <stp>##V3_BDSV12</stp>
        <stp>SPX Index</stp>
        <stp>CHAIN_TICKERS</stp>
        <stp>[PUTStrategy6.xlsx]Backup!R3115C7</stp>
        <stp>CHAIN_STRIKE_PX_OVRD</stp>
        <stp>62480</stp>
        <stp>CHAIN_PUT_CALL_TYPE_OVRD=P</stp>
        <stp>CHAIN_PERIODICITY_OVRD=M</stp>
        <tr r="G3115" s="3"/>
      </tp>
      <tp t="e">
        <v>#N/A</v>
        <stp/>
        <stp>##V3_BDSV12</stp>
        <stp>SPX Index</stp>
        <stp>CHAIN_TICKERS</stp>
        <stp>[PUTStrategy6.xlsx]Backup!R3415C7</stp>
        <stp>CHAIN_STRIKE_PX_OVRD</stp>
        <stp>68480</stp>
        <stp>CHAIN_PUT_CALL_TYPE_OVRD=P</stp>
        <stp>CHAIN_PERIODICITY_OVRD=M</stp>
        <tr r="G3415" s="3"/>
      </tp>
      <tp t="e">
        <v>#N/A</v>
        <stp/>
        <stp>##V3_BDSV12</stp>
        <stp>SPX Index</stp>
        <stp>CHAIN_TICKERS</stp>
        <stp>[PUTStrategy6.xlsx]Backup!R3515C7</stp>
        <stp>CHAIN_STRIKE_PX_OVRD</stp>
        <stp>70480</stp>
        <stp>CHAIN_PUT_CALL_TYPE_OVRD=P</stp>
        <stp>CHAIN_PERIODICITY_OVRD=M</stp>
        <tr r="G3515" s="3"/>
      </tp>
      <tp t="e">
        <v>#N/A</v>
        <stp/>
        <stp>##V3_BDSV12</stp>
        <stp>SPX Index</stp>
        <stp>CHAIN_TICKERS</stp>
        <stp>[PUTStrategy6.xlsx]Backup!R3615C7</stp>
        <stp>CHAIN_STRIKE_PX_OVRD</stp>
        <stp>72480</stp>
        <stp>CHAIN_PUT_CALL_TYPE_OVRD=P</stp>
        <stp>CHAIN_PERIODICITY_OVRD=M</stp>
        <tr r="G3615" s="3"/>
      </tp>
      <tp t="e">
        <v>#N/A</v>
        <stp/>
        <stp>##V3_BDSV12</stp>
        <stp>SPX Index</stp>
        <stp>CHAIN_TICKERS</stp>
        <stp>[PUTStrategy6.xlsx]Backup!R3915C7</stp>
        <stp>CHAIN_STRIKE_PX_OVRD</stp>
        <stp>78480</stp>
        <stp>CHAIN_PUT_CALL_TYPE_OVRD=P</stp>
        <stp>CHAIN_PERIODICITY_OVRD=M</stp>
        <tr r="G3915" s="3"/>
      </tp>
      <tp t="e">
        <v>#N/A</v>
        <stp/>
        <stp>##V3_BDSV12</stp>
        <stp>SPX Index</stp>
        <stp>CHAIN_TICKERS</stp>
        <stp>[PUTStrategy6.xlsx]Backup!R3715C7</stp>
        <stp>CHAIN_STRIKE_PX_OVRD</stp>
        <stp>74480</stp>
        <stp>CHAIN_PUT_CALL_TYPE_OVRD=P</stp>
        <stp>CHAIN_PERIODICITY_OVRD=M</stp>
        <tr r="G3715" s="3"/>
      </tp>
      <tp t="e">
        <v>#N/A</v>
        <stp/>
        <stp>##V3_BDSV12</stp>
        <stp>SPX Index</stp>
        <stp>CHAIN_TICKERS</stp>
        <stp>[PUTStrategy6.xlsx]Backup!R3815C7</stp>
        <stp>CHAIN_STRIKE_PX_OVRD</stp>
        <stp>76480</stp>
        <stp>CHAIN_PUT_CALL_TYPE_OVRD=P</stp>
        <stp>CHAIN_PERIODICITY_OVRD=M</stp>
        <tr r="G3815" s="3"/>
      </tp>
      <tp t="e">
        <v>#N/A</v>
        <stp/>
        <stp>##V3_BDSV12</stp>
        <stp>SPX Index</stp>
        <stp>CHAIN_TICKERS</stp>
        <stp>[PUTStrategy6.xlsx]Backup!R4529C7</stp>
        <stp>CHAIN_STRIKE_PX_OVRD</stp>
        <stp>90760</stp>
        <stp>CHAIN_PUT_CALL_TYPE_OVRD=P</stp>
        <stp>CHAIN_PERIODICITY_OVRD=M</stp>
        <tr r="G4529" s="3"/>
      </tp>
      <tp t="e">
        <v>#N/A</v>
        <stp/>
        <stp>##V3_BDSV12</stp>
        <stp>SPX Index</stp>
        <stp>CHAIN_TICKERS</stp>
        <stp>[PUTStrategy6.xlsx]Backup!R4649C7</stp>
        <stp>CHAIN_STRIKE_PX_OVRD</stp>
        <stp>93160</stp>
        <stp>CHAIN_PUT_CALL_TYPE_OVRD=P</stp>
        <stp>CHAIN_PERIODICITY_OVRD=M</stp>
        <tr r="G4649" s="3"/>
      </tp>
      <tp t="e">
        <v>#N/A</v>
        <stp/>
        <stp>##V3_BDSV12</stp>
        <stp>SPX Index</stp>
        <stp>CHAIN_TICKERS</stp>
        <stp>[PUTStrategy6.xlsx]Backup!R4549C7</stp>
        <stp>CHAIN_STRIKE_PX_OVRD</stp>
        <stp>91160</stp>
        <stp>CHAIN_PUT_CALL_TYPE_OVRD=P</stp>
        <stp>CHAIN_PERIODICITY_OVRD=M</stp>
        <tr r="G4549" s="3"/>
      </tp>
      <tp t="e">
        <v>#N/A</v>
        <stp/>
        <stp>##V3_BDSV12</stp>
        <stp>SPX Index</stp>
        <stp>CHAIN_TICKERS</stp>
        <stp>[PUTStrategy6.xlsx]Backup!R4629C7</stp>
        <stp>CHAIN_STRIKE_PX_OVRD</stp>
        <stp>92760</stp>
        <stp>CHAIN_PUT_CALL_TYPE_OVRD=P</stp>
        <stp>CHAIN_PERIODICITY_OVRD=M</stp>
        <tr r="G4629" s="3"/>
      </tp>
      <tp t="e">
        <v>#N/A</v>
        <stp/>
        <stp>##V3_BDSV12</stp>
        <stp>SPX Index</stp>
        <stp>CHAIN_TICKERS</stp>
        <stp>[PUTStrategy6.xlsx]Backup!R4929C7</stp>
        <stp>CHAIN_STRIKE_PX_OVRD</stp>
        <stp>98760</stp>
        <stp>CHAIN_PUT_CALL_TYPE_OVRD=P</stp>
        <stp>CHAIN_PERIODICITY_OVRD=M</stp>
        <tr r="G4929" s="3"/>
      </tp>
      <tp t="e">
        <v>#N/A</v>
        <stp/>
        <stp>##V3_BDSV12</stp>
        <stp>SPX Index</stp>
        <stp>CHAIN_TICKERS</stp>
        <stp>[PUTStrategy6.xlsx]Backup!R4949C7</stp>
        <stp>CHAIN_STRIKE_PX_OVRD</stp>
        <stp>99160</stp>
        <stp>CHAIN_PUT_CALL_TYPE_OVRD=P</stp>
        <stp>CHAIN_PERIODICITY_OVRD=M</stp>
        <tr r="G4949" s="3"/>
      </tp>
      <tp t="e">
        <v>#N/A</v>
        <stp/>
        <stp>##V3_BDSV12</stp>
        <stp>SPX Index</stp>
        <stp>CHAIN_TICKERS</stp>
        <stp>[PUTStrategy6.xlsx]Backup!R4729C7</stp>
        <stp>CHAIN_STRIKE_PX_OVRD</stp>
        <stp>94760</stp>
        <stp>CHAIN_PUT_CALL_TYPE_OVRD=P</stp>
        <stp>CHAIN_PERIODICITY_OVRD=M</stp>
        <tr r="G4729" s="3"/>
      </tp>
      <tp t="e">
        <v>#N/A</v>
        <stp/>
        <stp>##V3_BDSV12</stp>
        <stp>SPX Index</stp>
        <stp>CHAIN_TICKERS</stp>
        <stp>[PUTStrategy6.xlsx]Backup!R4749C7</stp>
        <stp>CHAIN_STRIKE_PX_OVRD</stp>
        <stp>95160</stp>
        <stp>CHAIN_PUT_CALL_TYPE_OVRD=P</stp>
        <stp>CHAIN_PERIODICITY_OVRD=M</stp>
        <tr r="G4749" s="3"/>
      </tp>
      <tp t="e">
        <v>#N/A</v>
        <stp/>
        <stp>##V3_BDSV12</stp>
        <stp>SPX Index</stp>
        <stp>CHAIN_TICKERS</stp>
        <stp>[PUTStrategy6.xlsx]Backup!R4849C7</stp>
        <stp>CHAIN_STRIKE_PX_OVRD</stp>
        <stp>97160</stp>
        <stp>CHAIN_PUT_CALL_TYPE_OVRD=P</stp>
        <stp>CHAIN_PERIODICITY_OVRD=M</stp>
        <tr r="G4849" s="3"/>
      </tp>
      <tp t="e">
        <v>#N/A</v>
        <stp/>
        <stp>##V3_BDSV12</stp>
        <stp>SPX Index</stp>
        <stp>CHAIN_TICKERS</stp>
        <stp>[PUTStrategy6.xlsx]Backup!R4829C7</stp>
        <stp>CHAIN_STRIKE_PX_OVRD</stp>
        <stp>96760</stp>
        <stp>CHAIN_PUT_CALL_TYPE_OVRD=P</stp>
        <stp>CHAIN_PERIODICITY_OVRD=M</stp>
        <tr r="G4829" s="3"/>
      </tp>
      <tp t="e">
        <v>#N/A</v>
        <stp/>
        <stp>##V3_BDSV12</stp>
        <stp>SPX Index</stp>
        <stp>CHAIN_TICKERS</stp>
        <stp>[PUTStrategy6.xlsx]Backup!R4329C7</stp>
        <stp>CHAIN_STRIKE_PX_OVRD</stp>
        <stp>86760</stp>
        <stp>CHAIN_PUT_CALL_TYPE_OVRD=P</stp>
        <stp>CHAIN_PERIODICITY_OVRD=M</stp>
        <tr r="G4329" s="3"/>
      </tp>
      <tp t="e">
        <v>#N/A</v>
        <stp/>
        <stp>##V3_BDSV12</stp>
        <stp>SPX Index</stp>
        <stp>CHAIN_TICKERS</stp>
        <stp>[PUTStrategy6.xlsx]Backup!R4349C7</stp>
        <stp>CHAIN_STRIKE_PX_OVRD</stp>
        <stp>87160</stp>
        <stp>CHAIN_PUT_CALL_TYPE_OVRD=P</stp>
        <stp>CHAIN_PERIODICITY_OVRD=M</stp>
        <tr r="G4349" s="3"/>
      </tp>
      <tp t="e">
        <v>#N/A</v>
        <stp/>
        <stp>##V3_BDSV12</stp>
        <stp>SPX Index</stp>
        <stp>CHAIN_TICKERS</stp>
        <stp>[PUTStrategy6.xlsx]Backup!R4249C7</stp>
        <stp>CHAIN_STRIKE_PX_OVRD</stp>
        <stp>85160</stp>
        <stp>CHAIN_PUT_CALL_TYPE_OVRD=P</stp>
        <stp>CHAIN_PERIODICITY_OVRD=M</stp>
        <tr r="G4249" s="3"/>
      </tp>
      <tp t="e">
        <v>#N/A</v>
        <stp/>
        <stp>##V3_BDSV12</stp>
        <stp>SPX Index</stp>
        <stp>CHAIN_TICKERS</stp>
        <stp>[PUTStrategy6.xlsx]Backup!R4229C7</stp>
        <stp>CHAIN_STRIKE_PX_OVRD</stp>
        <stp>84760</stp>
        <stp>CHAIN_PUT_CALL_TYPE_OVRD=P</stp>
        <stp>CHAIN_PERIODICITY_OVRD=M</stp>
        <tr r="G4229" s="3"/>
      </tp>
      <tp t="e">
        <v>#N/A</v>
        <stp/>
        <stp>##V3_BDSV12</stp>
        <stp>SPX Index</stp>
        <stp>CHAIN_TICKERS</stp>
        <stp>[PUTStrategy6.xlsx]Backup!R4049C7</stp>
        <stp>CHAIN_STRIKE_PX_OVRD</stp>
        <stp>81160</stp>
        <stp>CHAIN_PUT_CALL_TYPE_OVRD=P</stp>
        <stp>CHAIN_PERIODICITY_OVRD=M</stp>
        <tr r="G4049" s="3"/>
      </tp>
      <tp t="e">
        <v>#N/A</v>
        <stp/>
        <stp>##V3_BDSV12</stp>
        <stp>SPX Index</stp>
        <stp>CHAIN_TICKERS</stp>
        <stp>[PUTStrategy6.xlsx]Backup!R4029C7</stp>
        <stp>CHAIN_STRIKE_PX_OVRD</stp>
        <stp>80760</stp>
        <stp>CHAIN_PUT_CALL_TYPE_OVRD=P</stp>
        <stp>CHAIN_PERIODICITY_OVRD=M</stp>
        <tr r="G4029" s="3"/>
      </tp>
      <tp t="e">
        <v>#N/A</v>
        <stp/>
        <stp>##V3_BDSV12</stp>
        <stp>SPX Index</stp>
        <stp>CHAIN_TICKERS</stp>
        <stp>[PUTStrategy6.xlsx]Backup!R4129C7</stp>
        <stp>CHAIN_STRIKE_PX_OVRD</stp>
        <stp>82760</stp>
        <stp>CHAIN_PUT_CALL_TYPE_OVRD=P</stp>
        <stp>CHAIN_PERIODICITY_OVRD=M</stp>
        <tr r="G4129" s="3"/>
      </tp>
      <tp t="e">
        <v>#N/A</v>
        <stp/>
        <stp>##V3_BDSV12</stp>
        <stp>SPX Index</stp>
        <stp>CHAIN_TICKERS</stp>
        <stp>[PUTStrategy6.xlsx]Backup!R4149C7</stp>
        <stp>CHAIN_STRIKE_PX_OVRD</stp>
        <stp>83160</stp>
        <stp>CHAIN_PUT_CALL_TYPE_OVRD=P</stp>
        <stp>CHAIN_PERIODICITY_OVRD=M</stp>
        <tr r="G4149" s="3"/>
      </tp>
      <tp t="e">
        <v>#N/A</v>
        <stp/>
        <stp>##V3_BDSV12</stp>
        <stp>SPX Index</stp>
        <stp>CHAIN_TICKERS</stp>
        <stp>[PUTStrategy6.xlsx]Backup!R4449C7</stp>
        <stp>CHAIN_STRIKE_PX_OVRD</stp>
        <stp>89160</stp>
        <stp>CHAIN_PUT_CALL_TYPE_OVRD=P</stp>
        <stp>CHAIN_PERIODICITY_OVRD=M</stp>
        <tr r="G4449" s="3"/>
      </tp>
      <tp t="e">
        <v>#N/A</v>
        <stp/>
        <stp>##V3_BDSV12</stp>
        <stp>SPX Index</stp>
        <stp>CHAIN_TICKERS</stp>
        <stp>[PUTStrategy6.xlsx]Backup!R4429C7</stp>
        <stp>CHAIN_STRIKE_PX_OVRD</stp>
        <stp>88760</stp>
        <stp>CHAIN_PUT_CALL_TYPE_OVRD=P</stp>
        <stp>CHAIN_PERIODICITY_OVRD=M</stp>
        <tr r="G4429" s="3"/>
      </tp>
      <tp t="e">
        <v>#N/A</v>
        <stp/>
        <stp>##V3_BDSV12</stp>
        <stp>SPX Index</stp>
        <stp>CHAIN_TICKERS</stp>
        <stp>[PUTStrategy6.xlsx]Backup!R1329C7</stp>
        <stp>CHAIN_STRIKE_PX_OVRD</stp>
        <stp>26760</stp>
        <stp>CHAIN_PUT_CALL_TYPE_OVRD=P</stp>
        <stp>CHAIN_PERIODICITY_OVRD=M</stp>
        <tr r="G1329" s="3"/>
      </tp>
      <tp t="e">
        <v>#N/A</v>
        <stp/>
        <stp>##V3_BDSV12</stp>
        <stp>SPX Index</stp>
        <stp>CHAIN_TICKERS</stp>
        <stp>[PUTStrategy6.xlsx]Backup!R1349C7</stp>
        <stp>CHAIN_STRIKE_PX_OVRD</stp>
        <stp>27160</stp>
        <stp>CHAIN_PUT_CALL_TYPE_OVRD=P</stp>
        <stp>CHAIN_PERIODICITY_OVRD=M</stp>
        <tr r="G1349" s="3"/>
      </tp>
      <tp t="e">
        <v>#N/A</v>
        <stp/>
        <stp>##V3_BDSV12</stp>
        <stp>SPX Index</stp>
        <stp>CHAIN_TICKERS</stp>
        <stp>[PUTStrategy6.xlsx]Backup!R1249C7</stp>
        <stp>CHAIN_STRIKE_PX_OVRD</stp>
        <stp>25160</stp>
        <stp>CHAIN_PUT_CALL_TYPE_OVRD=P</stp>
        <stp>CHAIN_PERIODICITY_OVRD=M</stp>
        <tr r="G1249" s="3"/>
      </tp>
      <tp t="e">
        <v>#N/A</v>
        <stp/>
        <stp>##V3_BDSV12</stp>
        <stp>SPX Index</stp>
        <stp>CHAIN_TICKERS</stp>
        <stp>[PUTStrategy6.xlsx]Backup!R1229C7</stp>
        <stp>CHAIN_STRIKE_PX_OVRD</stp>
        <stp>24760</stp>
        <stp>CHAIN_PUT_CALL_TYPE_OVRD=P</stp>
        <stp>CHAIN_PERIODICITY_OVRD=M</stp>
        <tr r="G1229" s="3"/>
      </tp>
      <tp t="e">
        <v>#N/A</v>
        <stp/>
        <stp>##V3_BDSV12</stp>
        <stp>SPX Index</stp>
        <stp>CHAIN_TICKERS</stp>
        <stp>[PUTStrategy6.xlsx]Backup!R1049C7</stp>
        <stp>CHAIN_STRIKE_PX_OVRD</stp>
        <stp>21160</stp>
        <stp>CHAIN_PUT_CALL_TYPE_OVRD=P</stp>
        <stp>CHAIN_PERIODICITY_OVRD=M</stp>
        <tr r="G1049" s="3"/>
      </tp>
      <tp t="e">
        <v>#N/A</v>
        <stp/>
        <stp>##V3_BDSV12</stp>
        <stp>SPX Index</stp>
        <stp>CHAIN_TICKERS</stp>
        <stp>[PUTStrategy6.xlsx]Backup!R1029C7</stp>
        <stp>CHAIN_STRIKE_PX_OVRD</stp>
        <stp>20760</stp>
        <stp>CHAIN_PUT_CALL_TYPE_OVRD=P</stp>
        <stp>CHAIN_PERIODICITY_OVRD=M</stp>
        <tr r="G1029" s="3"/>
      </tp>
      <tp t="e">
        <v>#N/A</v>
        <stp/>
        <stp>##V3_BDSV12</stp>
        <stp>SPX Index</stp>
        <stp>CHAIN_TICKERS</stp>
        <stp>[PUTStrategy6.xlsx]Backup!R1129C7</stp>
        <stp>CHAIN_STRIKE_PX_OVRD</stp>
        <stp>22760</stp>
        <stp>CHAIN_PUT_CALL_TYPE_OVRD=P</stp>
        <stp>CHAIN_PERIODICITY_OVRD=M</stp>
        <tr r="G1129" s="3"/>
      </tp>
      <tp t="e">
        <v>#N/A</v>
        <stp/>
        <stp>##V3_BDSV12</stp>
        <stp>SPX Index</stp>
        <stp>CHAIN_TICKERS</stp>
        <stp>[PUTStrategy6.xlsx]Backup!R1149C7</stp>
        <stp>CHAIN_STRIKE_PX_OVRD</stp>
        <stp>23160</stp>
        <stp>CHAIN_PUT_CALL_TYPE_OVRD=P</stp>
        <stp>CHAIN_PERIODICITY_OVRD=M</stp>
        <tr r="G1149" s="3"/>
      </tp>
      <tp t="e">
        <v>#N/A</v>
        <stp/>
        <stp>##V3_BDSV12</stp>
        <stp>SPX Index</stp>
        <stp>CHAIN_TICKERS</stp>
        <stp>[PUTStrategy6.xlsx]Backup!R1449C7</stp>
        <stp>CHAIN_STRIKE_PX_OVRD</stp>
        <stp>29160</stp>
        <stp>CHAIN_PUT_CALL_TYPE_OVRD=P</stp>
        <stp>CHAIN_PERIODICITY_OVRD=M</stp>
        <tr r="G1449" s="3"/>
      </tp>
      <tp t="e">
        <v>#N/A</v>
        <stp/>
        <stp>##V3_BDSV12</stp>
        <stp>SPX Index</stp>
        <stp>CHAIN_TICKERS</stp>
        <stp>[PUTStrategy6.xlsx]Backup!R1429C7</stp>
        <stp>CHAIN_STRIKE_PX_OVRD</stp>
        <stp>28760</stp>
        <stp>CHAIN_PUT_CALL_TYPE_OVRD=P</stp>
        <stp>CHAIN_PERIODICITY_OVRD=M</stp>
        <tr r="G1429" s="3"/>
      </tp>
      <tp t="e">
        <v>#N/A</v>
        <stp/>
        <stp>##V3_BDSV12</stp>
        <stp>SPX Index</stp>
        <stp>CHAIN_TICKERS</stp>
        <stp>[PUTStrategy6.xlsx]Backup!R1529C7</stp>
        <stp>CHAIN_STRIKE_PX_OVRD</stp>
        <stp>30760</stp>
        <stp>CHAIN_PUT_CALL_TYPE_OVRD=P</stp>
        <stp>CHAIN_PERIODICITY_OVRD=M</stp>
        <tr r="G1529" s="3"/>
      </tp>
      <tp t="e">
        <v>#N/A</v>
        <stp/>
        <stp>##V3_BDSV12</stp>
        <stp>SPX Index</stp>
        <stp>CHAIN_TICKERS</stp>
        <stp>[PUTStrategy6.xlsx]Backup!R1649C7</stp>
        <stp>CHAIN_STRIKE_PX_OVRD</stp>
        <stp>33160</stp>
        <stp>CHAIN_PUT_CALL_TYPE_OVRD=P</stp>
        <stp>CHAIN_PERIODICITY_OVRD=M</stp>
        <tr r="G1649" s="3"/>
      </tp>
      <tp t="e">
        <v>#N/A</v>
        <stp/>
        <stp>##V3_BDSV12</stp>
        <stp>SPX Index</stp>
        <stp>CHAIN_TICKERS</stp>
        <stp>[PUTStrategy6.xlsx]Backup!R1549C7</stp>
        <stp>CHAIN_STRIKE_PX_OVRD</stp>
        <stp>31160</stp>
        <stp>CHAIN_PUT_CALL_TYPE_OVRD=P</stp>
        <stp>CHAIN_PERIODICITY_OVRD=M</stp>
        <tr r="G1549" s="3"/>
      </tp>
      <tp t="e">
        <v>#N/A</v>
        <stp/>
        <stp>##V3_BDSV12</stp>
        <stp>SPX Index</stp>
        <stp>CHAIN_TICKERS</stp>
        <stp>[PUTStrategy6.xlsx]Backup!R1629C7</stp>
        <stp>CHAIN_STRIKE_PX_OVRD</stp>
        <stp>32760</stp>
        <stp>CHAIN_PUT_CALL_TYPE_OVRD=P</stp>
        <stp>CHAIN_PERIODICITY_OVRD=M</stp>
        <tr r="G1629" s="3"/>
      </tp>
      <tp t="e">
        <v>#N/A</v>
        <stp/>
        <stp>##V3_BDSV12</stp>
        <stp>SPX Index</stp>
        <stp>CHAIN_TICKERS</stp>
        <stp>[PUTStrategy6.xlsx]Backup!R1929C7</stp>
        <stp>CHAIN_STRIKE_PX_OVRD</stp>
        <stp>38760</stp>
        <stp>CHAIN_PUT_CALL_TYPE_OVRD=P</stp>
        <stp>CHAIN_PERIODICITY_OVRD=M</stp>
        <tr r="G1929" s="3"/>
      </tp>
      <tp t="e">
        <v>#N/A</v>
        <stp/>
        <stp>##V3_BDSV12</stp>
        <stp>SPX Index</stp>
        <stp>CHAIN_TICKERS</stp>
        <stp>[PUTStrategy6.xlsx]Backup!R1949C7</stp>
        <stp>CHAIN_STRIKE_PX_OVRD</stp>
        <stp>39160</stp>
        <stp>CHAIN_PUT_CALL_TYPE_OVRD=P</stp>
        <stp>CHAIN_PERIODICITY_OVRD=M</stp>
        <tr r="G1949" s="3"/>
      </tp>
      <tp t="e">
        <v>#N/A</v>
        <stp/>
        <stp>##V3_BDSV12</stp>
        <stp>SPX Index</stp>
        <stp>CHAIN_TICKERS</stp>
        <stp>[PUTStrategy6.xlsx]Backup!R1729C7</stp>
        <stp>CHAIN_STRIKE_PX_OVRD</stp>
        <stp>34760</stp>
        <stp>CHAIN_PUT_CALL_TYPE_OVRD=P</stp>
        <stp>CHAIN_PERIODICITY_OVRD=M</stp>
        <tr r="G1729" s="3"/>
      </tp>
      <tp t="e">
        <v>#N/A</v>
        <stp/>
        <stp>##V3_BDSV12</stp>
        <stp>SPX Index</stp>
        <stp>CHAIN_TICKERS</stp>
        <stp>[PUTStrategy6.xlsx]Backup!R1749C7</stp>
        <stp>CHAIN_STRIKE_PX_OVRD</stp>
        <stp>35160</stp>
        <stp>CHAIN_PUT_CALL_TYPE_OVRD=P</stp>
        <stp>CHAIN_PERIODICITY_OVRD=M</stp>
        <tr r="G1749" s="3"/>
      </tp>
      <tp t="e">
        <v>#N/A</v>
        <stp/>
        <stp>##V3_BDSV12</stp>
        <stp>SPX Index</stp>
        <stp>CHAIN_TICKERS</stp>
        <stp>[PUTStrategy6.xlsx]Backup!R1849C7</stp>
        <stp>CHAIN_STRIKE_PX_OVRD</stp>
        <stp>37160</stp>
        <stp>CHAIN_PUT_CALL_TYPE_OVRD=P</stp>
        <stp>CHAIN_PERIODICITY_OVRD=M</stp>
        <tr r="G1849" s="3"/>
      </tp>
      <tp t="e">
        <v>#N/A</v>
        <stp/>
        <stp>##V3_BDSV12</stp>
        <stp>SPX Index</stp>
        <stp>CHAIN_TICKERS</stp>
        <stp>[PUTStrategy6.xlsx]Backup!R1829C7</stp>
        <stp>CHAIN_STRIKE_PX_OVRD</stp>
        <stp>36760</stp>
        <stp>CHAIN_PUT_CALL_TYPE_OVRD=P</stp>
        <stp>CHAIN_PERIODICITY_OVRD=M</stp>
        <tr r="G1829" s="3"/>
      </tp>
      <tp t="e">
        <v>#N/A</v>
        <stp/>
        <stp>##V3_BDSV12</stp>
        <stp>SPX Index</stp>
        <stp>CHAIN_TICKERS</stp>
        <stp>[PUTStrategy6.xlsx]Backup!R2529C7</stp>
        <stp>CHAIN_STRIKE_PX_OVRD</stp>
        <stp>50760</stp>
        <stp>CHAIN_PUT_CALL_TYPE_OVRD=P</stp>
        <stp>CHAIN_PERIODICITY_OVRD=M</stp>
        <tr r="G2529" s="3"/>
      </tp>
      <tp t="e">
        <v>#N/A</v>
        <stp/>
        <stp>##V3_BDSV12</stp>
        <stp>SPX Index</stp>
        <stp>CHAIN_TICKERS</stp>
        <stp>[PUTStrategy6.xlsx]Backup!R2649C7</stp>
        <stp>CHAIN_STRIKE_PX_OVRD</stp>
        <stp>53160</stp>
        <stp>CHAIN_PUT_CALL_TYPE_OVRD=P</stp>
        <stp>CHAIN_PERIODICITY_OVRD=M</stp>
        <tr r="G2649" s="3"/>
      </tp>
      <tp t="e">
        <v>#N/A</v>
        <stp/>
        <stp>##V3_BDSV12</stp>
        <stp>SPX Index</stp>
        <stp>CHAIN_TICKERS</stp>
        <stp>[PUTStrategy6.xlsx]Backup!R2549C7</stp>
        <stp>CHAIN_STRIKE_PX_OVRD</stp>
        <stp>51160</stp>
        <stp>CHAIN_PUT_CALL_TYPE_OVRD=P</stp>
        <stp>CHAIN_PERIODICITY_OVRD=M</stp>
        <tr r="G2549" s="3"/>
      </tp>
      <tp t="e">
        <v>#N/A</v>
        <stp/>
        <stp>##V3_BDSV12</stp>
        <stp>SPX Index</stp>
        <stp>CHAIN_TICKERS</stp>
        <stp>[PUTStrategy6.xlsx]Backup!R2629C7</stp>
        <stp>CHAIN_STRIKE_PX_OVRD</stp>
        <stp>52760</stp>
        <stp>CHAIN_PUT_CALL_TYPE_OVRD=P</stp>
        <stp>CHAIN_PERIODICITY_OVRD=M</stp>
        <tr r="G2629" s="3"/>
      </tp>
      <tp t="e">
        <v>#N/A</v>
        <stp/>
        <stp>##V3_BDSV12</stp>
        <stp>SPX Index</stp>
        <stp>CHAIN_TICKERS</stp>
        <stp>[PUTStrategy6.xlsx]Backup!R2929C7</stp>
        <stp>CHAIN_STRIKE_PX_OVRD</stp>
        <stp>58760</stp>
        <stp>CHAIN_PUT_CALL_TYPE_OVRD=P</stp>
        <stp>CHAIN_PERIODICITY_OVRD=M</stp>
        <tr r="G2929" s="3"/>
      </tp>
      <tp t="e">
        <v>#N/A</v>
        <stp/>
        <stp>##V3_BDSV12</stp>
        <stp>SPX Index</stp>
        <stp>CHAIN_TICKERS</stp>
        <stp>[PUTStrategy6.xlsx]Backup!R2949C7</stp>
        <stp>CHAIN_STRIKE_PX_OVRD</stp>
        <stp>59160</stp>
        <stp>CHAIN_PUT_CALL_TYPE_OVRD=P</stp>
        <stp>CHAIN_PERIODICITY_OVRD=M</stp>
        <tr r="G2949" s="3"/>
      </tp>
      <tp t="e">
        <v>#N/A</v>
        <stp/>
        <stp>##V3_BDSV12</stp>
        <stp>SPX Index</stp>
        <stp>CHAIN_TICKERS</stp>
        <stp>[PUTStrategy6.xlsx]Backup!R2729C7</stp>
        <stp>CHAIN_STRIKE_PX_OVRD</stp>
        <stp>54760</stp>
        <stp>CHAIN_PUT_CALL_TYPE_OVRD=P</stp>
        <stp>CHAIN_PERIODICITY_OVRD=M</stp>
        <tr r="G2729" s="3"/>
      </tp>
      <tp t="e">
        <v>#N/A</v>
        <stp/>
        <stp>##V3_BDSV12</stp>
        <stp>SPX Index</stp>
        <stp>CHAIN_TICKERS</stp>
        <stp>[PUTStrategy6.xlsx]Backup!R2749C7</stp>
        <stp>CHAIN_STRIKE_PX_OVRD</stp>
        <stp>55160</stp>
        <stp>CHAIN_PUT_CALL_TYPE_OVRD=P</stp>
        <stp>CHAIN_PERIODICITY_OVRD=M</stp>
        <tr r="G2749" s="3"/>
      </tp>
      <tp t="e">
        <v>#N/A</v>
        <stp/>
        <stp>##V3_BDSV12</stp>
        <stp>SPX Index</stp>
        <stp>CHAIN_TICKERS</stp>
        <stp>[PUTStrategy6.xlsx]Backup!R2849C7</stp>
        <stp>CHAIN_STRIKE_PX_OVRD</stp>
        <stp>57160</stp>
        <stp>CHAIN_PUT_CALL_TYPE_OVRD=P</stp>
        <stp>CHAIN_PERIODICITY_OVRD=M</stp>
        <tr r="G2849" s="3"/>
      </tp>
      <tp t="e">
        <v>#N/A</v>
        <stp/>
        <stp>##V3_BDSV12</stp>
        <stp>SPX Index</stp>
        <stp>CHAIN_TICKERS</stp>
        <stp>[PUTStrategy6.xlsx]Backup!R2829C7</stp>
        <stp>CHAIN_STRIKE_PX_OVRD</stp>
        <stp>56760</stp>
        <stp>CHAIN_PUT_CALL_TYPE_OVRD=P</stp>
        <stp>CHAIN_PERIODICITY_OVRD=M</stp>
        <tr r="G2829" s="3"/>
      </tp>
      <tp t="e">
        <v>#N/A</v>
        <stp/>
        <stp>##V3_BDSV12</stp>
        <stp>SPX Index</stp>
        <stp>CHAIN_TICKERS</stp>
        <stp>[PUTStrategy6.xlsx]Backup!R2329C7</stp>
        <stp>CHAIN_STRIKE_PX_OVRD</stp>
        <stp>46760</stp>
        <stp>CHAIN_PUT_CALL_TYPE_OVRD=P</stp>
        <stp>CHAIN_PERIODICITY_OVRD=M</stp>
        <tr r="G2329" s="3"/>
      </tp>
      <tp t="e">
        <v>#N/A</v>
        <stp/>
        <stp>##V3_BDSV12</stp>
        <stp>SPX Index</stp>
        <stp>CHAIN_TICKERS</stp>
        <stp>[PUTStrategy6.xlsx]Backup!R2349C7</stp>
        <stp>CHAIN_STRIKE_PX_OVRD</stp>
        <stp>47160</stp>
        <stp>CHAIN_PUT_CALL_TYPE_OVRD=P</stp>
        <stp>CHAIN_PERIODICITY_OVRD=M</stp>
        <tr r="G2349" s="3"/>
      </tp>
      <tp t="e">
        <v>#N/A</v>
        <stp/>
        <stp>##V3_BDSV12</stp>
        <stp>SPX Index</stp>
        <stp>CHAIN_TICKERS</stp>
        <stp>[PUTStrategy6.xlsx]Backup!R2249C7</stp>
        <stp>CHAIN_STRIKE_PX_OVRD</stp>
        <stp>45160</stp>
        <stp>CHAIN_PUT_CALL_TYPE_OVRD=P</stp>
        <stp>CHAIN_PERIODICITY_OVRD=M</stp>
        <tr r="G2249" s="3"/>
      </tp>
      <tp t="e">
        <v>#N/A</v>
        <stp/>
        <stp>##V3_BDSV12</stp>
        <stp>SPX Index</stp>
        <stp>CHAIN_TICKERS</stp>
        <stp>[PUTStrategy6.xlsx]Backup!R2229C7</stp>
        <stp>CHAIN_STRIKE_PX_OVRD</stp>
        <stp>44760</stp>
        <stp>CHAIN_PUT_CALL_TYPE_OVRD=P</stp>
        <stp>CHAIN_PERIODICITY_OVRD=M</stp>
        <tr r="G2229" s="3"/>
      </tp>
      <tp t="e">
        <v>#N/A</v>
        <stp/>
        <stp>##V3_BDSV12</stp>
        <stp>SPX Index</stp>
        <stp>CHAIN_TICKERS</stp>
        <stp>[PUTStrategy6.xlsx]Backup!R2049C7</stp>
        <stp>CHAIN_STRIKE_PX_OVRD</stp>
        <stp>41160</stp>
        <stp>CHAIN_PUT_CALL_TYPE_OVRD=P</stp>
        <stp>CHAIN_PERIODICITY_OVRD=M</stp>
        <tr r="G2049" s="3"/>
      </tp>
      <tp t="e">
        <v>#N/A</v>
        <stp/>
        <stp>##V3_BDSV12</stp>
        <stp>SPX Index</stp>
        <stp>CHAIN_TICKERS</stp>
        <stp>[PUTStrategy6.xlsx]Backup!R2029C7</stp>
        <stp>CHAIN_STRIKE_PX_OVRD</stp>
        <stp>40760</stp>
        <stp>CHAIN_PUT_CALL_TYPE_OVRD=P</stp>
        <stp>CHAIN_PERIODICITY_OVRD=M</stp>
        <tr r="G2029" s="3"/>
      </tp>
      <tp t="e">
        <v>#N/A</v>
        <stp/>
        <stp>##V3_BDSV12</stp>
        <stp>SPX Index</stp>
        <stp>CHAIN_TICKERS</stp>
        <stp>[PUTStrategy6.xlsx]Backup!R2129C7</stp>
        <stp>CHAIN_STRIKE_PX_OVRD</stp>
        <stp>42760</stp>
        <stp>CHAIN_PUT_CALL_TYPE_OVRD=P</stp>
        <stp>CHAIN_PERIODICITY_OVRD=M</stp>
        <tr r="G2129" s="3"/>
      </tp>
      <tp t="e">
        <v>#N/A</v>
        <stp/>
        <stp>##V3_BDSV12</stp>
        <stp>SPX Index</stp>
        <stp>CHAIN_TICKERS</stp>
        <stp>[PUTStrategy6.xlsx]Backup!R2149C7</stp>
        <stp>CHAIN_STRIKE_PX_OVRD</stp>
        <stp>43160</stp>
        <stp>CHAIN_PUT_CALL_TYPE_OVRD=P</stp>
        <stp>CHAIN_PERIODICITY_OVRD=M</stp>
        <tr r="G2149" s="3"/>
      </tp>
      <tp t="e">
        <v>#N/A</v>
        <stp/>
        <stp>##V3_BDSV12</stp>
        <stp>SPX Index</stp>
        <stp>CHAIN_TICKERS</stp>
        <stp>[PUTStrategy6.xlsx]Backup!R2449C7</stp>
        <stp>CHAIN_STRIKE_PX_OVRD</stp>
        <stp>49160</stp>
        <stp>CHAIN_PUT_CALL_TYPE_OVRD=P</stp>
        <stp>CHAIN_PERIODICITY_OVRD=M</stp>
        <tr r="G2449" s="3"/>
      </tp>
      <tp t="e">
        <v>#N/A</v>
        <stp/>
        <stp>##V3_BDSV12</stp>
        <stp>SPX Index</stp>
        <stp>CHAIN_TICKERS</stp>
        <stp>[PUTStrategy6.xlsx]Backup!R2429C7</stp>
        <stp>CHAIN_STRIKE_PX_OVRD</stp>
        <stp>48760</stp>
        <stp>CHAIN_PUT_CALL_TYPE_OVRD=P</stp>
        <stp>CHAIN_PERIODICITY_OVRD=M</stp>
        <tr r="G2429" s="3"/>
      </tp>
      <tp t="e">
        <v>#N/A</v>
        <stp/>
        <stp>##V3_BDSV12</stp>
        <stp>SPX Index</stp>
        <stp>CHAIN_TICKERS</stp>
        <stp>[PUTStrategy6.xlsx]Backup!R3329C7</stp>
        <stp>CHAIN_STRIKE_PX_OVRD</stp>
        <stp>66760</stp>
        <stp>CHAIN_PUT_CALL_TYPE_OVRD=P</stp>
        <stp>CHAIN_PERIODICITY_OVRD=M</stp>
        <tr r="G3329" s="3"/>
      </tp>
      <tp t="e">
        <v>#N/A</v>
        <stp/>
        <stp>##V3_BDSV12</stp>
        <stp>SPX Index</stp>
        <stp>CHAIN_TICKERS</stp>
        <stp>[PUTStrategy6.xlsx]Backup!R3349C7</stp>
        <stp>CHAIN_STRIKE_PX_OVRD</stp>
        <stp>67160</stp>
        <stp>CHAIN_PUT_CALL_TYPE_OVRD=P</stp>
        <stp>CHAIN_PERIODICITY_OVRD=M</stp>
        <tr r="G3349" s="3"/>
      </tp>
      <tp t="e">
        <v>#N/A</v>
        <stp/>
        <stp>##V3_BDSV12</stp>
        <stp>SPX Index</stp>
        <stp>CHAIN_TICKERS</stp>
        <stp>[PUTStrategy6.xlsx]Backup!R3249C7</stp>
        <stp>CHAIN_STRIKE_PX_OVRD</stp>
        <stp>65160</stp>
        <stp>CHAIN_PUT_CALL_TYPE_OVRD=P</stp>
        <stp>CHAIN_PERIODICITY_OVRD=M</stp>
        <tr r="G3249" s="3"/>
      </tp>
      <tp t="e">
        <v>#N/A</v>
        <stp/>
        <stp>##V3_BDSV12</stp>
        <stp>SPX Index</stp>
        <stp>CHAIN_TICKERS</stp>
        <stp>[PUTStrategy6.xlsx]Backup!R3229C7</stp>
        <stp>CHAIN_STRIKE_PX_OVRD</stp>
        <stp>64760</stp>
        <stp>CHAIN_PUT_CALL_TYPE_OVRD=P</stp>
        <stp>CHAIN_PERIODICITY_OVRD=M</stp>
        <tr r="G3229" s="3"/>
      </tp>
      <tp t="e">
        <v>#N/A</v>
        <stp/>
        <stp>##V3_BDSV12</stp>
        <stp>SPX Index</stp>
        <stp>CHAIN_TICKERS</stp>
        <stp>[PUTStrategy6.xlsx]Backup!R3049C7</stp>
        <stp>CHAIN_STRIKE_PX_OVRD</stp>
        <stp>61160</stp>
        <stp>CHAIN_PUT_CALL_TYPE_OVRD=P</stp>
        <stp>CHAIN_PERIODICITY_OVRD=M</stp>
        <tr r="G3049" s="3"/>
      </tp>
      <tp t="e">
        <v>#N/A</v>
        <stp/>
        <stp>##V3_BDSV12</stp>
        <stp>SPX Index</stp>
        <stp>CHAIN_TICKERS</stp>
        <stp>[PUTStrategy6.xlsx]Backup!R3029C7</stp>
        <stp>CHAIN_STRIKE_PX_OVRD</stp>
        <stp>60760</stp>
        <stp>CHAIN_PUT_CALL_TYPE_OVRD=P</stp>
        <stp>CHAIN_PERIODICITY_OVRD=M</stp>
        <tr r="G3029" s="3"/>
      </tp>
      <tp t="e">
        <v>#N/A</v>
        <stp/>
        <stp>##V3_BDSV12</stp>
        <stp>SPX Index</stp>
        <stp>CHAIN_TICKERS</stp>
        <stp>[PUTStrategy6.xlsx]Backup!R3129C7</stp>
        <stp>CHAIN_STRIKE_PX_OVRD</stp>
        <stp>62760</stp>
        <stp>CHAIN_PUT_CALL_TYPE_OVRD=P</stp>
        <stp>CHAIN_PERIODICITY_OVRD=M</stp>
        <tr r="G3129" s="3"/>
      </tp>
      <tp t="e">
        <v>#N/A</v>
        <stp/>
        <stp>##V3_BDSV12</stp>
        <stp>SPX Index</stp>
        <stp>CHAIN_TICKERS</stp>
        <stp>[PUTStrategy6.xlsx]Backup!R3149C7</stp>
        <stp>CHAIN_STRIKE_PX_OVRD</stp>
        <stp>63160</stp>
        <stp>CHAIN_PUT_CALL_TYPE_OVRD=P</stp>
        <stp>CHAIN_PERIODICITY_OVRD=M</stp>
        <tr r="G3149" s="3"/>
      </tp>
      <tp t="e">
        <v>#N/A</v>
        <stp/>
        <stp>##V3_BDSV12</stp>
        <stp>SPX Index</stp>
        <stp>CHAIN_TICKERS</stp>
        <stp>[PUTStrategy6.xlsx]Backup!R3449C7</stp>
        <stp>CHAIN_STRIKE_PX_OVRD</stp>
        <stp>69160</stp>
        <stp>CHAIN_PUT_CALL_TYPE_OVRD=P</stp>
        <stp>CHAIN_PERIODICITY_OVRD=M</stp>
        <tr r="G3449" s="3"/>
      </tp>
      <tp t="e">
        <v>#N/A</v>
        <stp/>
        <stp>##V3_BDSV12</stp>
        <stp>SPX Index</stp>
        <stp>CHAIN_TICKERS</stp>
        <stp>[PUTStrategy6.xlsx]Backup!R3429C7</stp>
        <stp>CHAIN_STRIKE_PX_OVRD</stp>
        <stp>68760</stp>
        <stp>CHAIN_PUT_CALL_TYPE_OVRD=P</stp>
        <stp>CHAIN_PERIODICITY_OVRD=M</stp>
        <tr r="G3429" s="3"/>
      </tp>
      <tp t="e">
        <v>#N/A</v>
        <stp/>
        <stp>##V3_BDSV12</stp>
        <stp>SPX Index</stp>
        <stp>CHAIN_TICKERS</stp>
        <stp>[PUTStrategy6.xlsx]Backup!R3529C7</stp>
        <stp>CHAIN_STRIKE_PX_OVRD</stp>
        <stp>70760</stp>
        <stp>CHAIN_PUT_CALL_TYPE_OVRD=P</stp>
        <stp>CHAIN_PERIODICITY_OVRD=M</stp>
        <tr r="G3529" s="3"/>
      </tp>
      <tp t="e">
        <v>#N/A</v>
        <stp/>
        <stp>##V3_BDSV12</stp>
        <stp>SPX Index</stp>
        <stp>CHAIN_TICKERS</stp>
        <stp>[PUTStrategy6.xlsx]Backup!R3649C7</stp>
        <stp>CHAIN_STRIKE_PX_OVRD</stp>
        <stp>73160</stp>
        <stp>CHAIN_PUT_CALL_TYPE_OVRD=P</stp>
        <stp>CHAIN_PERIODICITY_OVRD=M</stp>
        <tr r="G3649" s="3"/>
      </tp>
      <tp t="e">
        <v>#N/A</v>
        <stp/>
        <stp>##V3_BDSV12</stp>
        <stp>SPX Index</stp>
        <stp>CHAIN_TICKERS</stp>
        <stp>[PUTStrategy6.xlsx]Backup!R3549C7</stp>
        <stp>CHAIN_STRIKE_PX_OVRD</stp>
        <stp>71160</stp>
        <stp>CHAIN_PUT_CALL_TYPE_OVRD=P</stp>
        <stp>CHAIN_PERIODICITY_OVRD=M</stp>
        <tr r="G3549" s="3"/>
      </tp>
      <tp t="e">
        <v>#N/A</v>
        <stp/>
        <stp>##V3_BDSV12</stp>
        <stp>SPX Index</stp>
        <stp>CHAIN_TICKERS</stp>
        <stp>[PUTStrategy6.xlsx]Backup!R3629C7</stp>
        <stp>CHAIN_STRIKE_PX_OVRD</stp>
        <stp>72760</stp>
        <stp>CHAIN_PUT_CALL_TYPE_OVRD=P</stp>
        <stp>CHAIN_PERIODICITY_OVRD=M</stp>
        <tr r="G3629" s="3"/>
      </tp>
      <tp t="e">
        <v>#N/A</v>
        <stp/>
        <stp>##V3_BDSV12</stp>
        <stp>SPX Index</stp>
        <stp>CHAIN_TICKERS</stp>
        <stp>[PUTStrategy6.xlsx]Backup!R3929C7</stp>
        <stp>CHAIN_STRIKE_PX_OVRD</stp>
        <stp>78760</stp>
        <stp>CHAIN_PUT_CALL_TYPE_OVRD=P</stp>
        <stp>CHAIN_PERIODICITY_OVRD=M</stp>
        <tr r="G3929" s="3"/>
      </tp>
      <tp t="e">
        <v>#N/A</v>
        <stp/>
        <stp>##V3_BDSV12</stp>
        <stp>SPX Index</stp>
        <stp>CHAIN_TICKERS</stp>
        <stp>[PUTStrategy6.xlsx]Backup!R3949C7</stp>
        <stp>CHAIN_STRIKE_PX_OVRD</stp>
        <stp>79160</stp>
        <stp>CHAIN_PUT_CALL_TYPE_OVRD=P</stp>
        <stp>CHAIN_PERIODICITY_OVRD=M</stp>
        <tr r="G3949" s="3"/>
      </tp>
      <tp t="e">
        <v>#N/A</v>
        <stp/>
        <stp>##V3_BDSV12</stp>
        <stp>SPX Index</stp>
        <stp>CHAIN_TICKERS</stp>
        <stp>[PUTStrategy6.xlsx]Backup!R3729C7</stp>
        <stp>CHAIN_STRIKE_PX_OVRD</stp>
        <stp>74760</stp>
        <stp>CHAIN_PUT_CALL_TYPE_OVRD=P</stp>
        <stp>CHAIN_PERIODICITY_OVRD=M</stp>
        <tr r="G3729" s="3"/>
      </tp>
      <tp t="e">
        <v>#N/A</v>
        <stp/>
        <stp>##V3_BDSV12</stp>
        <stp>SPX Index</stp>
        <stp>CHAIN_TICKERS</stp>
        <stp>[PUTStrategy6.xlsx]Backup!R3749C7</stp>
        <stp>CHAIN_STRIKE_PX_OVRD</stp>
        <stp>75160</stp>
        <stp>CHAIN_PUT_CALL_TYPE_OVRD=P</stp>
        <stp>CHAIN_PERIODICITY_OVRD=M</stp>
        <tr r="G3749" s="3"/>
      </tp>
      <tp t="e">
        <v>#N/A</v>
        <stp/>
        <stp>##V3_BDSV12</stp>
        <stp>SPX Index</stp>
        <stp>CHAIN_TICKERS</stp>
        <stp>[PUTStrategy6.xlsx]Backup!R3849C7</stp>
        <stp>CHAIN_STRIKE_PX_OVRD</stp>
        <stp>77160</stp>
        <stp>CHAIN_PUT_CALL_TYPE_OVRD=P</stp>
        <stp>CHAIN_PERIODICITY_OVRD=M</stp>
        <tr r="G3849" s="3"/>
      </tp>
      <tp t="e">
        <v>#N/A</v>
        <stp/>
        <stp>##V3_BDSV12</stp>
        <stp>SPX Index</stp>
        <stp>CHAIN_TICKERS</stp>
        <stp>[PUTStrategy6.xlsx]Backup!R3829C7</stp>
        <stp>CHAIN_STRIKE_PX_OVRD</stp>
        <stp>76760</stp>
        <stp>CHAIN_PUT_CALL_TYPE_OVRD=P</stp>
        <stp>CHAIN_PERIODICITY_OVRD=M</stp>
        <tr r="G3829" s="3"/>
      </tp>
      <tp t="e">
        <v>#N/A</v>
        <stp/>
        <stp>##V3_BDSV12</stp>
        <stp>SPX Index</stp>
        <stp>CHAIN_TICKERS</stp>
        <stp>[PUTStrategy6.xlsx]Backup!R6629C7</stp>
        <stp>CHAIN_STRIKE_PX_OVRD</stp>
        <stp>132760</stp>
        <stp>CHAIN_PUT_CALL_TYPE_OVRD=P</stp>
        <stp>CHAIN_PERIODICITY_OVRD=M</stp>
        <tr r="G6629" s="3"/>
      </tp>
      <tp t="e">
        <v>#N/A</v>
        <stp/>
        <stp>##V3_BDSV12</stp>
        <stp>SPX Index</stp>
        <stp>CHAIN_TICKERS</stp>
        <stp>[PUTStrategy6.xlsx]Backup!R6679C7</stp>
        <stp>CHAIN_STRIKE_PX_OVRD</stp>
        <stp>133760</stp>
        <stp>CHAIN_PUT_CALL_TYPE_OVRD=P</stp>
        <stp>CHAIN_PERIODICITY_OVRD=M</stp>
        <tr r="G6679" s="3"/>
      </tp>
      <tp t="e">
        <v>#N/A</v>
        <stp/>
        <stp>##V3_BDSV12</stp>
        <stp>SPX Index</stp>
        <stp>CHAIN_TICKERS</stp>
        <stp>[PUTStrategy6.xlsx]Backup!R6779C7</stp>
        <stp>CHAIN_STRIKE_PX_OVRD</stp>
        <stp>135760</stp>
        <stp>CHAIN_PUT_CALL_TYPE_OVRD=P</stp>
        <stp>CHAIN_PERIODICITY_OVRD=M</stp>
        <tr r="G6779" s="3"/>
      </tp>
      <tp t="e">
        <v>#N/A</v>
        <stp/>
        <stp>##V3_BDSV12</stp>
        <stp>SPX Index</stp>
        <stp>CHAIN_TICKERS</stp>
        <stp>[PUTStrategy6.xlsx]Backup!R6729C7</stp>
        <stp>CHAIN_STRIKE_PX_OVRD</stp>
        <stp>134760</stp>
        <stp>CHAIN_PUT_CALL_TYPE_OVRD=P</stp>
        <stp>CHAIN_PERIODICITY_OVRD=M</stp>
        <tr r="G6729" s="3"/>
      </tp>
      <tp t="e">
        <v>#N/A</v>
        <stp/>
        <stp>##V3_BDSV12</stp>
        <stp>SPX Index</stp>
        <stp>CHAIN_TICKERS</stp>
        <stp>[PUTStrategy6.xlsx]Backup!R6429C7</stp>
        <stp>CHAIN_STRIKE_PX_OVRD</stp>
        <stp>128760</stp>
        <stp>CHAIN_PUT_CALL_TYPE_OVRD=P</stp>
        <stp>CHAIN_PERIODICITY_OVRD=M</stp>
        <tr r="G6429" s="3"/>
      </tp>
      <tp t="e">
        <v>#N/A</v>
        <stp/>
        <stp>##V3_BDSV12</stp>
        <stp>SPX Index</stp>
        <stp>CHAIN_TICKERS</stp>
        <stp>[PUTStrategy6.xlsx]Backup!R6479C7</stp>
        <stp>CHAIN_STRIKE_PX_OVRD</stp>
        <stp>129760</stp>
        <stp>CHAIN_PUT_CALL_TYPE_OVRD=P</stp>
        <stp>CHAIN_PERIODICITY_OVRD=M</stp>
        <tr r="G6479" s="3"/>
      </tp>
      <tp t="e">
        <v>#N/A</v>
        <stp/>
        <stp>##V3_BDSV12</stp>
        <stp>SPX Index</stp>
        <stp>CHAIN_TICKERS</stp>
        <stp>[PUTStrategy6.xlsx]Backup!R6529C7</stp>
        <stp>CHAIN_STRIKE_PX_OVRD</stp>
        <stp>130760</stp>
        <stp>CHAIN_PUT_CALL_TYPE_OVRD=P</stp>
        <stp>CHAIN_PERIODICITY_OVRD=M</stp>
        <tr r="G6529" s="3"/>
      </tp>
      <tp t="e">
        <v>#N/A</v>
        <stp/>
        <stp>##V3_BDSV12</stp>
        <stp>SPX Index</stp>
        <stp>CHAIN_TICKERS</stp>
        <stp>[PUTStrategy6.xlsx]Backup!R6579C7</stp>
        <stp>CHAIN_STRIKE_PX_OVRD</stp>
        <stp>131760</stp>
        <stp>CHAIN_PUT_CALL_TYPE_OVRD=P</stp>
        <stp>CHAIN_PERIODICITY_OVRD=M</stp>
        <tr r="G6579" s="3"/>
      </tp>
      <tp t="e">
        <v>#N/A</v>
        <stp/>
        <stp>##V3_BDSV12</stp>
        <stp>SPX Index</stp>
        <stp>CHAIN_TICKERS</stp>
        <stp>[PUTStrategy6.xlsx]Backup!R6379C7</stp>
        <stp>CHAIN_STRIKE_PX_OVRD</stp>
        <stp>127760</stp>
        <stp>CHAIN_PUT_CALL_TYPE_OVRD=P</stp>
        <stp>CHAIN_PERIODICITY_OVRD=M</stp>
        <tr r="G6379" s="3"/>
      </tp>
      <tp t="e">
        <v>#N/A</v>
        <stp/>
        <stp>##V3_BDSV12</stp>
        <stp>SPX Index</stp>
        <stp>CHAIN_TICKERS</stp>
        <stp>[PUTStrategy6.xlsx]Backup!R6329C7</stp>
        <stp>CHAIN_STRIKE_PX_OVRD</stp>
        <stp>126760</stp>
        <stp>CHAIN_PUT_CALL_TYPE_OVRD=P</stp>
        <stp>CHAIN_PERIODICITY_OVRD=M</stp>
        <tr r="G6329" s="3"/>
      </tp>
      <tp t="e">
        <v>#N/A</v>
        <stp/>
        <stp>##V3_BDSV12</stp>
        <stp>SPX Index</stp>
        <stp>CHAIN_TICKERS</stp>
        <stp>[PUTStrategy6.xlsx]Backup!R6279C7</stp>
        <stp>CHAIN_STRIKE_PX_OVRD</stp>
        <stp>125760</stp>
        <stp>CHAIN_PUT_CALL_TYPE_OVRD=P</stp>
        <stp>CHAIN_PERIODICITY_OVRD=M</stp>
        <tr r="G6279" s="3"/>
      </tp>
      <tp t="e">
        <v>#N/A</v>
        <stp/>
        <stp>##V3_BDSV12</stp>
        <stp>SPX Index</stp>
        <stp>CHAIN_TICKERS</stp>
        <stp>[PUTStrategy6.xlsx]Backup!R6229C7</stp>
        <stp>CHAIN_STRIKE_PX_OVRD</stp>
        <stp>124760</stp>
        <stp>CHAIN_PUT_CALL_TYPE_OVRD=P</stp>
        <stp>CHAIN_PERIODICITY_OVRD=M</stp>
        <tr r="G6229" s="3"/>
      </tp>
      <tp t="e">
        <v>#N/A</v>
        <stp/>
        <stp>##V3_BDSV12</stp>
        <stp>SPX Index</stp>
        <stp>CHAIN_TICKERS</stp>
        <stp>[PUTStrategy6.xlsx]Backup!R6129C7</stp>
        <stp>CHAIN_STRIKE_PX_OVRD</stp>
        <stp>122760</stp>
        <stp>CHAIN_PUT_CALL_TYPE_OVRD=P</stp>
        <stp>CHAIN_PERIODICITY_OVRD=M</stp>
        <tr r="G6129" s="3"/>
      </tp>
      <tp t="e">
        <v>#N/A</v>
        <stp/>
        <stp>##V3_BDSV12</stp>
        <stp>SPX Index</stp>
        <stp>CHAIN_TICKERS</stp>
        <stp>[PUTStrategy6.xlsx]Backup!R6179C7</stp>
        <stp>CHAIN_STRIKE_PX_OVRD</stp>
        <stp>123760</stp>
        <stp>CHAIN_PUT_CALL_TYPE_OVRD=P</stp>
        <stp>CHAIN_PERIODICITY_OVRD=M</stp>
        <tr r="G6179" s="3"/>
      </tp>
      <tp t="e">
        <v>#N/A</v>
        <stp/>
        <stp>##V3_BDSV12</stp>
        <stp>SPX Index</stp>
        <stp>CHAIN_TICKERS</stp>
        <stp>[PUTStrategy6.xlsx]Backup!R6029C7</stp>
        <stp>CHAIN_STRIKE_PX_OVRD</stp>
        <stp>120760</stp>
        <stp>CHAIN_PUT_CALL_TYPE_OVRD=P</stp>
        <stp>CHAIN_PERIODICITY_OVRD=M</stp>
        <tr r="G6029" s="3"/>
      </tp>
      <tp t="e">
        <v>#N/A</v>
        <stp/>
        <stp>##V3_BDSV12</stp>
        <stp>SPX Index</stp>
        <stp>CHAIN_TICKERS</stp>
        <stp>[PUTStrategy6.xlsx]Backup!R6079C7</stp>
        <stp>CHAIN_STRIKE_PX_OVRD</stp>
        <stp>121760</stp>
        <stp>CHAIN_PUT_CALL_TYPE_OVRD=P</stp>
        <stp>CHAIN_PERIODICITY_OVRD=M</stp>
        <tr r="G6079" s="3"/>
      </tp>
      <tp t="e">
        <v>#N/A</v>
        <stp/>
        <stp>##V3_BDSV12</stp>
        <stp>SPX Index</stp>
        <stp>CHAIN_TICKERS</stp>
        <stp>[PUTStrategy6.xlsx]Backup!R6879C7</stp>
        <stp>CHAIN_STRIKE_PX_OVRD</stp>
        <stp>137760</stp>
        <stp>CHAIN_PUT_CALL_TYPE_OVRD=P</stp>
        <stp>CHAIN_PERIODICITY_OVRD=M</stp>
        <tr r="G6879" s="3"/>
      </tp>
      <tp t="e">
        <v>#N/A</v>
        <stp/>
        <stp>##V3_BDSV12</stp>
        <stp>SPX Index</stp>
        <stp>CHAIN_TICKERS</stp>
        <stp>[PUTStrategy6.xlsx]Backup!R6829C7</stp>
        <stp>CHAIN_STRIKE_PX_OVRD</stp>
        <stp>136760</stp>
        <stp>CHAIN_PUT_CALL_TYPE_OVRD=P</stp>
        <stp>CHAIN_PERIODICITY_OVRD=M</stp>
        <tr r="G6829" s="3"/>
      </tp>
      <tp t="e">
        <v>#N/A</v>
        <stp/>
        <stp>##V3_BDSV12</stp>
        <stp>SPX Index</stp>
        <stp>CHAIN_TICKERS</stp>
        <stp>[PUTStrategy6.xlsx]Backup!R6929C7</stp>
        <stp>CHAIN_STRIKE_PX_OVRD</stp>
        <stp>138760</stp>
        <stp>CHAIN_PUT_CALL_TYPE_OVRD=P</stp>
        <stp>CHAIN_PERIODICITY_OVRD=M</stp>
        <tr r="G6929" s="3"/>
      </tp>
      <tp t="e">
        <v>#N/A</v>
        <stp/>
        <stp>##V3_BDSV12</stp>
        <stp>SPX Index</stp>
        <stp>CHAIN_TICKERS</stp>
        <stp>[PUTStrategy6.xlsx]Backup!R6979C7</stp>
        <stp>CHAIN_STRIKE_PX_OVRD</stp>
        <stp>139760</stp>
        <stp>CHAIN_PUT_CALL_TYPE_OVRD=P</stp>
        <stp>CHAIN_PERIODICITY_OVRD=M</stp>
        <tr r="G6979" s="3"/>
      </tp>
      <tp t="e">
        <v>#N/A</v>
        <stp/>
        <stp>##V3_BDSV12</stp>
        <stp>SPX Index</stp>
        <stp>CHAIN_TICKERS</stp>
        <stp>[PUTStrategy6.xlsx]Backup!R7129C7</stp>
        <stp>CHAIN_STRIKE_PX_OVRD</stp>
        <stp>142760</stp>
        <stp>CHAIN_PUT_CALL_TYPE_OVRD=P</stp>
        <stp>CHAIN_PERIODICITY_OVRD=M</stp>
        <tr r="G7129" s="3"/>
      </tp>
      <tp t="e">
        <v>#N/A</v>
        <stp/>
        <stp>##V3_BDSV12</stp>
        <stp>SPX Index</stp>
        <stp>CHAIN_TICKERS</stp>
        <stp>[PUTStrategy6.xlsx]Backup!R7179C7</stp>
        <stp>CHAIN_STRIKE_PX_OVRD</stp>
        <stp>143760</stp>
        <stp>CHAIN_PUT_CALL_TYPE_OVRD=P</stp>
        <stp>CHAIN_PERIODICITY_OVRD=M</stp>
        <tr r="G7179" s="3"/>
      </tp>
      <tp t="e">
        <v>#N/A</v>
        <stp/>
        <stp>##V3_BDSV12</stp>
        <stp>SPX Index</stp>
        <stp>CHAIN_TICKERS</stp>
        <stp>[PUTStrategy6.xlsx]Backup!R7029C7</stp>
        <stp>CHAIN_STRIKE_PX_OVRD</stp>
        <stp>140760</stp>
        <stp>CHAIN_PUT_CALL_TYPE_OVRD=P</stp>
        <stp>CHAIN_PERIODICITY_OVRD=M</stp>
        <tr r="G7029" s="3"/>
      </tp>
      <tp t="e">
        <v>#N/A</v>
        <stp/>
        <stp>##V3_BDSV12</stp>
        <stp>SPX Index</stp>
        <stp>CHAIN_TICKERS</stp>
        <stp>[PUTStrategy6.xlsx]Backup!R7079C7</stp>
        <stp>CHAIN_STRIKE_PX_OVRD</stp>
        <stp>141760</stp>
        <stp>CHAIN_PUT_CALL_TYPE_OVRD=P</stp>
        <stp>CHAIN_PERIODICITY_OVRD=M</stp>
        <tr r="G7079" s="3"/>
      </tp>
      <tp t="e">
        <v>#N/A</v>
        <stp/>
        <stp>##V3_BDSV12</stp>
        <stp>SPX Index</stp>
        <stp>CHAIN_TICKERS</stp>
        <stp>[PUTStrategy6.xlsx]Backup!R7379C7</stp>
        <stp>CHAIN_STRIKE_PX_OVRD</stp>
        <stp>147760</stp>
        <stp>CHAIN_PUT_CALL_TYPE_OVRD=P</stp>
        <stp>CHAIN_PERIODICITY_OVRD=M</stp>
        <tr r="G7379" s="3"/>
      </tp>
      <tp t="e">
        <v>#N/A</v>
        <stp/>
        <stp>##V3_BDSV12</stp>
        <stp>SPX Index</stp>
        <stp>CHAIN_TICKERS</stp>
        <stp>[PUTStrategy6.xlsx]Backup!R7329C7</stp>
        <stp>CHAIN_STRIKE_PX_OVRD</stp>
        <stp>146760</stp>
        <stp>CHAIN_PUT_CALL_TYPE_OVRD=P</stp>
        <stp>CHAIN_PERIODICITY_OVRD=M</stp>
        <tr r="G7329" s="3"/>
      </tp>
      <tp t="e">
        <v>#N/A</v>
        <stp/>
        <stp>##V3_BDSV12</stp>
        <stp>SPX Index</stp>
        <stp>CHAIN_TICKERS</stp>
        <stp>[PUTStrategy6.xlsx]Backup!R7279C7</stp>
        <stp>CHAIN_STRIKE_PX_OVRD</stp>
        <stp>145760</stp>
        <stp>CHAIN_PUT_CALL_TYPE_OVRD=P</stp>
        <stp>CHAIN_PERIODICITY_OVRD=M</stp>
        <tr r="G7279" s="3"/>
      </tp>
      <tp t="e">
        <v>#N/A</v>
        <stp/>
        <stp>##V3_BDSV12</stp>
        <stp>SPX Index</stp>
        <stp>CHAIN_TICKERS</stp>
        <stp>[PUTStrategy6.xlsx]Backup!R7229C7</stp>
        <stp>CHAIN_STRIKE_PX_OVRD</stp>
        <stp>144760</stp>
        <stp>CHAIN_PUT_CALL_TYPE_OVRD=P</stp>
        <stp>CHAIN_PERIODICITY_OVRD=M</stp>
        <tr r="G7229" s="3"/>
      </tp>
      <tp t="e">
        <v>#N/A</v>
        <stp/>
        <stp>##V3_BDSV12</stp>
        <stp>SPX Index</stp>
        <stp>CHAIN_TICKERS</stp>
        <stp>[PUTStrategy6.xlsx]Backup!R5429C7</stp>
        <stp>CHAIN_STRIKE_PX_OVRD</stp>
        <stp>108760</stp>
        <stp>CHAIN_PUT_CALL_TYPE_OVRD=P</stp>
        <stp>CHAIN_PERIODICITY_OVRD=M</stp>
        <tr r="G5429" s="3"/>
      </tp>
      <tp t="e">
        <v>#N/A</v>
        <stp/>
        <stp>##V3_BDSV12</stp>
        <stp>SPX Index</stp>
        <stp>CHAIN_TICKERS</stp>
        <stp>[PUTStrategy6.xlsx]Backup!R5479C7</stp>
        <stp>CHAIN_STRIKE_PX_OVRD</stp>
        <stp>109760</stp>
        <stp>CHAIN_PUT_CALL_TYPE_OVRD=P</stp>
        <stp>CHAIN_PERIODICITY_OVRD=M</stp>
        <tr r="G5479" s="3"/>
      </tp>
      <tp t="e">
        <v>#N/A</v>
        <stp/>
        <stp>##V3_BDSV12</stp>
        <stp>SPX Index</stp>
        <stp>CHAIN_TICKERS</stp>
        <stp>[PUTStrategy6.xlsx]Backup!R5529C7</stp>
        <stp>CHAIN_STRIKE_PX_OVRD</stp>
        <stp>110760</stp>
        <stp>CHAIN_PUT_CALL_TYPE_OVRD=P</stp>
        <stp>CHAIN_PERIODICITY_OVRD=M</stp>
        <tr r="G5529" s="3"/>
      </tp>
      <tp t="e">
        <v>#N/A</v>
        <stp/>
        <stp>##V3_BDSV12</stp>
        <stp>SPX Index</stp>
        <stp>CHAIN_TICKERS</stp>
        <stp>[PUTStrategy6.xlsx]Backup!R5579C7</stp>
        <stp>CHAIN_STRIKE_PX_OVRD</stp>
        <stp>111760</stp>
        <stp>CHAIN_PUT_CALL_TYPE_OVRD=P</stp>
        <stp>CHAIN_PERIODICITY_OVRD=M</stp>
        <tr r="G5579" s="3"/>
      </tp>
      <tp t="e">
        <v>#N/A</v>
        <stp/>
        <stp>##V3_BDSV12</stp>
        <stp>SPX Index</stp>
        <stp>CHAIN_TICKERS</stp>
        <stp>[PUTStrategy6.xlsx]Backup!R5629C7</stp>
        <stp>CHAIN_STRIKE_PX_OVRD</stp>
        <stp>112760</stp>
        <stp>CHAIN_PUT_CALL_TYPE_OVRD=P</stp>
        <stp>CHAIN_PERIODICITY_OVRD=M</stp>
        <tr r="G5629" s="3"/>
      </tp>
      <tp t="e">
        <v>#N/A</v>
        <stp/>
        <stp>##V3_BDSV12</stp>
        <stp>SPX Index</stp>
        <stp>CHAIN_TICKERS</stp>
        <stp>[PUTStrategy6.xlsx]Backup!R5679C7</stp>
        <stp>CHAIN_STRIKE_PX_OVRD</stp>
        <stp>113760</stp>
        <stp>CHAIN_PUT_CALL_TYPE_OVRD=P</stp>
        <stp>CHAIN_PERIODICITY_OVRD=M</stp>
        <tr r="G5679" s="3"/>
      </tp>
      <tp t="e">
        <v>#N/A</v>
        <stp/>
        <stp>##V3_BDSV12</stp>
        <stp>SPX Index</stp>
        <stp>CHAIN_TICKERS</stp>
        <stp>[PUTStrategy6.xlsx]Backup!R5779C7</stp>
        <stp>CHAIN_STRIKE_PX_OVRD</stp>
        <stp>115760</stp>
        <stp>CHAIN_PUT_CALL_TYPE_OVRD=P</stp>
        <stp>CHAIN_PERIODICITY_OVRD=M</stp>
        <tr r="G5779" s="3"/>
      </tp>
      <tp t="e">
        <v>#N/A</v>
        <stp/>
        <stp>##V3_BDSV12</stp>
        <stp>SPX Index</stp>
        <stp>CHAIN_TICKERS</stp>
        <stp>[PUTStrategy6.xlsx]Backup!R5729C7</stp>
        <stp>CHAIN_STRIKE_PX_OVRD</stp>
        <stp>114760</stp>
        <stp>CHAIN_PUT_CALL_TYPE_OVRD=P</stp>
        <stp>CHAIN_PERIODICITY_OVRD=M</stp>
        <tr r="G5729" s="3"/>
      </tp>
      <tp t="e">
        <v>#N/A</v>
        <stp/>
        <stp>##V3_BDSV12</stp>
        <stp>SPX Index</stp>
        <stp>CHAIN_TICKERS</stp>
        <stp>[PUTStrategy6.xlsx]Backup!R5129C7</stp>
        <stp>CHAIN_STRIKE_PX_OVRD</stp>
        <stp>102760</stp>
        <stp>CHAIN_PUT_CALL_TYPE_OVRD=P</stp>
        <stp>CHAIN_PERIODICITY_OVRD=M</stp>
        <tr r="G5129" s="3"/>
      </tp>
      <tp t="e">
        <v>#N/A</v>
        <stp/>
        <stp>##V3_BDSV12</stp>
        <stp>SPX Index</stp>
        <stp>CHAIN_TICKERS</stp>
        <stp>[PUTStrategy6.xlsx]Backup!R5179C7</stp>
        <stp>CHAIN_STRIKE_PX_OVRD</stp>
        <stp>103760</stp>
        <stp>CHAIN_PUT_CALL_TYPE_OVRD=P</stp>
        <stp>CHAIN_PERIODICITY_OVRD=M</stp>
        <tr r="G5179" s="3"/>
      </tp>
      <tp t="e">
        <v>#N/A</v>
        <stp/>
        <stp>##V3_BDSV12</stp>
        <stp>SPX Index</stp>
        <stp>CHAIN_TICKERS</stp>
        <stp>[PUTStrategy6.xlsx]Backup!R5029C7</stp>
        <stp>CHAIN_STRIKE_PX_OVRD</stp>
        <stp>100760</stp>
        <stp>CHAIN_PUT_CALL_TYPE_OVRD=P</stp>
        <stp>CHAIN_PERIODICITY_OVRD=M</stp>
        <tr r="G5029" s="3"/>
      </tp>
      <tp t="e">
        <v>#N/A</v>
        <stp/>
        <stp>##V3_BDSV12</stp>
        <stp>SPX Index</stp>
        <stp>CHAIN_TICKERS</stp>
        <stp>[PUTStrategy6.xlsx]Backup!R5079C7</stp>
        <stp>CHAIN_STRIKE_PX_OVRD</stp>
        <stp>101760</stp>
        <stp>CHAIN_PUT_CALL_TYPE_OVRD=P</stp>
        <stp>CHAIN_PERIODICITY_OVRD=M</stp>
        <tr r="G5079" s="3"/>
      </tp>
      <tp t="e">
        <v>#N/A</v>
        <stp/>
        <stp>##V3_BDSV12</stp>
        <stp>SPX Index</stp>
        <stp>CHAIN_TICKERS</stp>
        <stp>[PUTStrategy6.xlsx]Backup!R5379C7</stp>
        <stp>CHAIN_STRIKE_PX_OVRD</stp>
        <stp>107760</stp>
        <stp>CHAIN_PUT_CALL_TYPE_OVRD=P</stp>
        <stp>CHAIN_PERIODICITY_OVRD=M</stp>
        <tr r="G5379" s="3"/>
      </tp>
      <tp t="e">
        <v>#N/A</v>
        <stp/>
        <stp>##V3_BDSV12</stp>
        <stp>SPX Index</stp>
        <stp>CHAIN_TICKERS</stp>
        <stp>[PUTStrategy6.xlsx]Backup!R5329C7</stp>
        <stp>CHAIN_STRIKE_PX_OVRD</stp>
        <stp>106760</stp>
        <stp>CHAIN_PUT_CALL_TYPE_OVRD=P</stp>
        <stp>CHAIN_PERIODICITY_OVRD=M</stp>
        <tr r="G5329" s="3"/>
      </tp>
      <tp t="e">
        <v>#N/A</v>
        <stp/>
        <stp>##V3_BDSV12</stp>
        <stp>SPX Index</stp>
        <stp>CHAIN_TICKERS</stp>
        <stp>[PUTStrategy6.xlsx]Backup!R5279C7</stp>
        <stp>CHAIN_STRIKE_PX_OVRD</stp>
        <stp>105760</stp>
        <stp>CHAIN_PUT_CALL_TYPE_OVRD=P</stp>
        <stp>CHAIN_PERIODICITY_OVRD=M</stp>
        <tr r="G5279" s="3"/>
      </tp>
      <tp t="e">
        <v>#N/A</v>
        <stp/>
        <stp>##V3_BDSV12</stp>
        <stp>SPX Index</stp>
        <stp>CHAIN_TICKERS</stp>
        <stp>[PUTStrategy6.xlsx]Backup!R5229C7</stp>
        <stp>CHAIN_STRIKE_PX_OVRD</stp>
        <stp>104760</stp>
        <stp>CHAIN_PUT_CALL_TYPE_OVRD=P</stp>
        <stp>CHAIN_PERIODICITY_OVRD=M</stp>
        <tr r="G5229" s="3"/>
      </tp>
      <tp t="e">
        <v>#N/A</v>
        <stp/>
        <stp>##V3_BDSV12</stp>
        <stp>SPX Index</stp>
        <stp>CHAIN_TICKERS</stp>
        <stp>[PUTStrategy6.xlsx]Backup!R5879C7</stp>
        <stp>CHAIN_STRIKE_PX_OVRD</stp>
        <stp>117760</stp>
        <stp>CHAIN_PUT_CALL_TYPE_OVRD=P</stp>
        <stp>CHAIN_PERIODICITY_OVRD=M</stp>
        <tr r="G5879" s="3"/>
      </tp>
      <tp t="e">
        <v>#N/A</v>
        <stp/>
        <stp>##V3_BDSV12</stp>
        <stp>SPX Index</stp>
        <stp>CHAIN_TICKERS</stp>
        <stp>[PUTStrategy6.xlsx]Backup!R5829C7</stp>
        <stp>CHAIN_STRIKE_PX_OVRD</stp>
        <stp>116760</stp>
        <stp>CHAIN_PUT_CALL_TYPE_OVRD=P</stp>
        <stp>CHAIN_PERIODICITY_OVRD=M</stp>
        <tr r="G5829" s="3"/>
      </tp>
      <tp t="e">
        <v>#N/A</v>
        <stp/>
        <stp>##V3_BDSV12</stp>
        <stp>SPX Index</stp>
        <stp>CHAIN_TICKERS</stp>
        <stp>[PUTStrategy6.xlsx]Backup!R5929C7</stp>
        <stp>CHAIN_STRIKE_PX_OVRD</stp>
        <stp>118760</stp>
        <stp>CHAIN_PUT_CALL_TYPE_OVRD=P</stp>
        <stp>CHAIN_PERIODICITY_OVRD=M</stp>
        <tr r="G5929" s="3"/>
      </tp>
      <tp t="e">
        <v>#N/A</v>
        <stp/>
        <stp>##V3_BDSV12</stp>
        <stp>SPX Index</stp>
        <stp>CHAIN_TICKERS</stp>
        <stp>[PUTStrategy6.xlsx]Backup!R5979C7</stp>
        <stp>CHAIN_STRIKE_PX_OVRD</stp>
        <stp>119760</stp>
        <stp>CHAIN_PUT_CALL_TYPE_OVRD=P</stp>
        <stp>CHAIN_PERIODICITY_OVRD=M</stp>
        <tr r="G5979" s="3"/>
      </tp>
      <tp t="e">
        <v>#N/A</v>
        <stp/>
        <stp>##V3_BDSV12</stp>
        <stp>SPX Index</stp>
        <stp>CHAIN_TICKERS</stp>
        <stp>[PUTStrategy6.xlsx]Backup!R6687C7</stp>
        <stp>CHAIN_STRIKE_PX_OVRD</stp>
        <stp>133920</stp>
        <stp>CHAIN_PUT_CALL_TYPE_OVRD=P</stp>
        <stp>CHAIN_PERIODICITY_OVRD=M</stp>
        <tr r="G6687" s="3"/>
      </tp>
      <tp t="e">
        <v>#N/A</v>
        <stp/>
        <stp>##V3_BDSV12</stp>
        <stp>SPX Index</stp>
        <stp>CHAIN_TICKERS</stp>
        <stp>[PUTStrategy6.xlsx]Backup!R6637C7</stp>
        <stp>CHAIN_STRIKE_PX_OVRD</stp>
        <stp>132920</stp>
        <stp>CHAIN_PUT_CALL_TYPE_OVRD=P</stp>
        <stp>CHAIN_PERIODICITY_OVRD=M</stp>
        <tr r="G6637" s="3"/>
      </tp>
      <tp t="e">
        <v>#N/A</v>
        <stp/>
        <stp>##V3_BDSV12</stp>
        <stp>SPX Index</stp>
        <stp>CHAIN_TICKERS</stp>
        <stp>[PUTStrategy6.xlsx]Backup!R6787C7</stp>
        <stp>CHAIN_STRIKE_PX_OVRD</stp>
        <stp>135920</stp>
        <stp>CHAIN_PUT_CALL_TYPE_OVRD=P</stp>
        <stp>CHAIN_PERIODICITY_OVRD=M</stp>
        <tr r="G6787" s="3"/>
      </tp>
      <tp t="e">
        <v>#N/A</v>
        <stp/>
        <stp>##V3_BDSV12</stp>
        <stp>SPX Index</stp>
        <stp>CHAIN_TICKERS</stp>
        <stp>[PUTStrategy6.xlsx]Backup!R6737C7</stp>
        <stp>CHAIN_STRIKE_PX_OVRD</stp>
        <stp>134920</stp>
        <stp>CHAIN_PUT_CALL_TYPE_OVRD=P</stp>
        <stp>CHAIN_PERIODICITY_OVRD=M</stp>
        <tr r="G6737" s="3"/>
      </tp>
      <tp t="e">
        <v>#N/A</v>
        <stp/>
        <stp>##V3_BDSV12</stp>
        <stp>SPX Index</stp>
        <stp>CHAIN_TICKERS</stp>
        <stp>[PUTStrategy6.xlsx]Backup!R6437C7</stp>
        <stp>CHAIN_STRIKE_PX_OVRD</stp>
        <stp>128920</stp>
        <stp>CHAIN_PUT_CALL_TYPE_OVRD=P</stp>
        <stp>CHAIN_PERIODICITY_OVRD=M</stp>
        <tr r="G6437" s="3"/>
      </tp>
      <tp t="e">
        <v>#N/A</v>
        <stp/>
        <stp>##V3_BDSV12</stp>
        <stp>SPX Index</stp>
        <stp>CHAIN_TICKERS</stp>
        <stp>[PUTStrategy6.xlsx]Backup!R6587C7</stp>
        <stp>CHAIN_STRIKE_PX_OVRD</stp>
        <stp>131920</stp>
        <stp>CHAIN_PUT_CALL_TYPE_OVRD=P</stp>
        <stp>CHAIN_PERIODICITY_OVRD=M</stp>
        <tr r="G6587" s="3"/>
      </tp>
      <tp t="e">
        <v>#N/A</v>
        <stp/>
        <stp>##V3_BDSV12</stp>
        <stp>SPX Index</stp>
        <stp>CHAIN_TICKERS</stp>
        <stp>[PUTStrategy6.xlsx]Backup!R6537C7</stp>
        <stp>CHAIN_STRIKE_PX_OVRD</stp>
        <stp>130920</stp>
        <stp>CHAIN_PUT_CALL_TYPE_OVRD=P</stp>
        <stp>CHAIN_PERIODICITY_OVRD=M</stp>
        <tr r="G6537" s="3"/>
      </tp>
      <tp t="e">
        <v>#N/A</v>
        <stp/>
        <stp>##V3_BDSV12</stp>
        <stp>SPX Index</stp>
        <stp>CHAIN_TICKERS</stp>
        <stp>[PUTStrategy6.xlsx]Backup!R6487C7</stp>
        <stp>CHAIN_STRIKE_PX_OVRD</stp>
        <stp>129920</stp>
        <stp>CHAIN_PUT_CALL_TYPE_OVRD=P</stp>
        <stp>CHAIN_PERIODICITY_OVRD=M</stp>
        <tr r="G6487" s="3"/>
      </tp>
      <tp t="e">
        <v>#N/A</v>
        <stp/>
        <stp>##V3_BDSV12</stp>
        <stp>SPX Index</stp>
        <stp>CHAIN_TICKERS</stp>
        <stp>[PUTStrategy6.xlsx]Backup!R6387C7</stp>
        <stp>CHAIN_STRIKE_PX_OVRD</stp>
        <stp>127920</stp>
        <stp>CHAIN_PUT_CALL_TYPE_OVRD=P</stp>
        <stp>CHAIN_PERIODICITY_OVRD=M</stp>
        <tr r="G6387" s="3"/>
      </tp>
      <tp t="e">
        <v>#N/A</v>
        <stp/>
        <stp>##V3_BDSV12</stp>
        <stp>SPX Index</stp>
        <stp>CHAIN_TICKERS</stp>
        <stp>[PUTStrategy6.xlsx]Backup!R6337C7</stp>
        <stp>CHAIN_STRIKE_PX_OVRD</stp>
        <stp>126920</stp>
        <stp>CHAIN_PUT_CALL_TYPE_OVRD=P</stp>
        <stp>CHAIN_PERIODICITY_OVRD=M</stp>
        <tr r="G6337" s="3"/>
      </tp>
      <tp t="e">
        <v>#N/A</v>
        <stp/>
        <stp>##V3_BDSV12</stp>
        <stp>SPX Index</stp>
        <stp>CHAIN_TICKERS</stp>
        <stp>[PUTStrategy6.xlsx]Backup!R6287C7</stp>
        <stp>CHAIN_STRIKE_PX_OVRD</stp>
        <stp>125920</stp>
        <stp>CHAIN_PUT_CALL_TYPE_OVRD=P</stp>
        <stp>CHAIN_PERIODICITY_OVRD=M</stp>
        <tr r="G6287" s="3"/>
      </tp>
      <tp t="e">
        <v>#N/A</v>
        <stp/>
        <stp>##V3_BDSV12</stp>
        <stp>SPX Index</stp>
        <stp>CHAIN_TICKERS</stp>
        <stp>[PUTStrategy6.xlsx]Backup!R6237C7</stp>
        <stp>CHAIN_STRIKE_PX_OVRD</stp>
        <stp>124920</stp>
        <stp>CHAIN_PUT_CALL_TYPE_OVRD=P</stp>
        <stp>CHAIN_PERIODICITY_OVRD=M</stp>
        <tr r="G6237" s="3"/>
      </tp>
      <tp t="e">
        <v>#N/A</v>
        <stp/>
        <stp>##V3_BDSV12</stp>
        <stp>SPX Index</stp>
        <stp>CHAIN_TICKERS</stp>
        <stp>[PUTStrategy6.xlsx]Backup!R6187C7</stp>
        <stp>CHAIN_STRIKE_PX_OVRD</stp>
        <stp>123920</stp>
        <stp>CHAIN_PUT_CALL_TYPE_OVRD=P</stp>
        <stp>CHAIN_PERIODICITY_OVRD=M</stp>
        <tr r="G6187" s="3"/>
      </tp>
      <tp t="e">
        <v>#N/A</v>
        <stp/>
        <stp>##V3_BDSV12</stp>
        <stp>SPX Index</stp>
        <stp>CHAIN_TICKERS</stp>
        <stp>[PUTStrategy6.xlsx]Backup!R6137C7</stp>
        <stp>CHAIN_STRIKE_PX_OVRD</stp>
        <stp>122920</stp>
        <stp>CHAIN_PUT_CALL_TYPE_OVRD=P</stp>
        <stp>CHAIN_PERIODICITY_OVRD=M</stp>
        <tr r="G6137" s="3"/>
      </tp>
      <tp t="e">
        <v>#N/A</v>
        <stp/>
        <stp>##V3_BDSV12</stp>
        <stp>SPX Index</stp>
        <stp>CHAIN_TICKERS</stp>
        <stp>[PUTStrategy6.xlsx]Backup!R6087C7</stp>
        <stp>CHAIN_STRIKE_PX_OVRD</stp>
        <stp>121920</stp>
        <stp>CHAIN_PUT_CALL_TYPE_OVRD=P</stp>
        <stp>CHAIN_PERIODICITY_OVRD=M</stp>
        <tr r="G6087" s="3"/>
      </tp>
      <tp t="e">
        <v>#N/A</v>
        <stp/>
        <stp>##V3_BDSV12</stp>
        <stp>SPX Index</stp>
        <stp>CHAIN_TICKERS</stp>
        <stp>[PUTStrategy6.xlsx]Backup!R6037C7</stp>
        <stp>CHAIN_STRIKE_PX_OVRD</stp>
        <stp>120920</stp>
        <stp>CHAIN_PUT_CALL_TYPE_OVRD=P</stp>
        <stp>CHAIN_PERIODICITY_OVRD=M</stp>
        <tr r="G6037" s="3"/>
      </tp>
      <tp t="e">
        <v>#N/A</v>
        <stp/>
        <stp>##V3_BDSV12</stp>
        <stp>SPX Index</stp>
        <stp>CHAIN_TICKERS</stp>
        <stp>[PUTStrategy6.xlsx]Backup!R6887C7</stp>
        <stp>CHAIN_STRIKE_PX_OVRD</stp>
        <stp>137920</stp>
        <stp>CHAIN_PUT_CALL_TYPE_OVRD=P</stp>
        <stp>CHAIN_PERIODICITY_OVRD=M</stp>
        <tr r="G6887" s="3"/>
      </tp>
      <tp t="e">
        <v>#N/A</v>
        <stp/>
        <stp>##V3_BDSV12</stp>
        <stp>SPX Index</stp>
        <stp>CHAIN_TICKERS</stp>
        <stp>[PUTStrategy6.xlsx]Backup!R6837C7</stp>
        <stp>CHAIN_STRIKE_PX_OVRD</stp>
        <stp>136920</stp>
        <stp>CHAIN_PUT_CALL_TYPE_OVRD=P</stp>
        <stp>CHAIN_PERIODICITY_OVRD=M</stp>
        <tr r="G6837" s="3"/>
      </tp>
      <tp t="e">
        <v>#N/A</v>
        <stp/>
        <stp>##V3_BDSV12</stp>
        <stp>SPX Index</stp>
        <stp>CHAIN_TICKERS</stp>
        <stp>[PUTStrategy6.xlsx]Backup!R6937C7</stp>
        <stp>CHAIN_STRIKE_PX_OVRD</stp>
        <stp>138920</stp>
        <stp>CHAIN_PUT_CALL_TYPE_OVRD=P</stp>
        <stp>CHAIN_PERIODICITY_OVRD=M</stp>
        <tr r="G6937" s="3"/>
      </tp>
      <tp t="e">
        <v>#N/A</v>
        <stp/>
        <stp>##V3_BDSV12</stp>
        <stp>SPX Index</stp>
        <stp>CHAIN_TICKERS</stp>
        <stp>[PUTStrategy6.xlsx]Backup!R6987C7</stp>
        <stp>CHAIN_STRIKE_PX_OVRD</stp>
        <stp>139920</stp>
        <stp>CHAIN_PUT_CALL_TYPE_OVRD=P</stp>
        <stp>CHAIN_PERIODICITY_OVRD=M</stp>
        <tr r="G6987" s="3"/>
      </tp>
      <tp t="e">
        <v>#N/A</v>
        <stp/>
        <stp>##V3_BDSV12</stp>
        <stp>SPX Index</stp>
        <stp>CHAIN_TICKERS</stp>
        <stp>[PUTStrategy6.xlsx]Backup!R7187C7</stp>
        <stp>CHAIN_STRIKE_PX_OVRD</stp>
        <stp>143920</stp>
        <stp>CHAIN_PUT_CALL_TYPE_OVRD=P</stp>
        <stp>CHAIN_PERIODICITY_OVRD=M</stp>
        <tr r="G7187" s="3"/>
      </tp>
      <tp t="e">
        <v>#N/A</v>
        <stp/>
        <stp>##V3_BDSV12</stp>
        <stp>SPX Index</stp>
        <stp>CHAIN_TICKERS</stp>
        <stp>[PUTStrategy6.xlsx]Backup!R7137C7</stp>
        <stp>CHAIN_STRIKE_PX_OVRD</stp>
        <stp>142920</stp>
        <stp>CHAIN_PUT_CALL_TYPE_OVRD=P</stp>
        <stp>CHAIN_PERIODICITY_OVRD=M</stp>
        <tr r="G7137" s="3"/>
      </tp>
      <tp t="e">
        <v>#N/A</v>
        <stp/>
        <stp>##V3_BDSV12</stp>
        <stp>SPX Index</stp>
        <stp>CHAIN_TICKERS</stp>
        <stp>[PUTStrategy6.xlsx]Backup!R7087C7</stp>
        <stp>CHAIN_STRIKE_PX_OVRD</stp>
        <stp>141920</stp>
        <stp>CHAIN_PUT_CALL_TYPE_OVRD=P</stp>
        <stp>CHAIN_PERIODICITY_OVRD=M</stp>
        <tr r="G7087" s="3"/>
      </tp>
      <tp t="e">
        <v>#N/A</v>
        <stp/>
        <stp>##V3_BDSV12</stp>
        <stp>SPX Index</stp>
        <stp>CHAIN_TICKERS</stp>
        <stp>[PUTStrategy6.xlsx]Backup!R7037C7</stp>
        <stp>CHAIN_STRIKE_PX_OVRD</stp>
        <stp>140920</stp>
        <stp>CHAIN_PUT_CALL_TYPE_OVRD=P</stp>
        <stp>CHAIN_PERIODICITY_OVRD=M</stp>
        <tr r="G7037" s="3"/>
      </tp>
      <tp t="e">
        <v>#N/A</v>
        <stp/>
        <stp>##V3_BDSV12</stp>
        <stp>SPX Index</stp>
        <stp>CHAIN_TICKERS</stp>
        <stp>[PUTStrategy6.xlsx]Backup!R7387C7</stp>
        <stp>CHAIN_STRIKE_PX_OVRD</stp>
        <stp>147920</stp>
        <stp>CHAIN_PUT_CALL_TYPE_OVRD=P</stp>
        <stp>CHAIN_PERIODICITY_OVRD=M</stp>
        <tr r="G7387" s="3"/>
      </tp>
      <tp t="e">
        <v>#N/A</v>
        <stp/>
        <stp>##V3_BDSV12</stp>
        <stp>SPX Index</stp>
        <stp>CHAIN_TICKERS</stp>
        <stp>[PUTStrategy6.xlsx]Backup!R7337C7</stp>
        <stp>CHAIN_STRIKE_PX_OVRD</stp>
        <stp>146920</stp>
        <stp>CHAIN_PUT_CALL_TYPE_OVRD=P</stp>
        <stp>CHAIN_PERIODICITY_OVRD=M</stp>
        <tr r="G7337" s="3"/>
      </tp>
      <tp t="e">
        <v>#N/A</v>
        <stp/>
        <stp>##V3_BDSV12</stp>
        <stp>SPX Index</stp>
        <stp>CHAIN_TICKERS</stp>
        <stp>[PUTStrategy6.xlsx]Backup!R7287C7</stp>
        <stp>CHAIN_STRIKE_PX_OVRD</stp>
        <stp>145920</stp>
        <stp>CHAIN_PUT_CALL_TYPE_OVRD=P</stp>
        <stp>CHAIN_PERIODICITY_OVRD=M</stp>
        <tr r="G7287" s="3"/>
      </tp>
      <tp t="e">
        <v>#N/A</v>
        <stp/>
        <stp>##V3_BDSV12</stp>
        <stp>SPX Index</stp>
        <stp>CHAIN_TICKERS</stp>
        <stp>[PUTStrategy6.xlsx]Backup!R7237C7</stp>
        <stp>CHAIN_STRIKE_PX_OVRD</stp>
        <stp>144920</stp>
        <stp>CHAIN_PUT_CALL_TYPE_OVRD=P</stp>
        <stp>CHAIN_PERIODICITY_OVRD=M</stp>
        <tr r="G7237" s="3"/>
      </tp>
      <tp t="e">
        <v>#N/A</v>
        <stp/>
        <stp>##V3_BDSV12</stp>
        <stp>SPX Index</stp>
        <stp>CHAIN_TICKERS</stp>
        <stp>[PUTStrategy6.xlsx]Backup!R5437C7</stp>
        <stp>CHAIN_STRIKE_PX_OVRD</stp>
        <stp>108920</stp>
        <stp>CHAIN_PUT_CALL_TYPE_OVRD=P</stp>
        <stp>CHAIN_PERIODICITY_OVRD=M</stp>
        <tr r="G5437" s="3"/>
      </tp>
      <tp t="e">
        <v>#N/A</v>
        <stp/>
        <stp>##V3_BDSV12</stp>
        <stp>SPX Index</stp>
        <stp>CHAIN_TICKERS</stp>
        <stp>[PUTStrategy6.xlsx]Backup!R5587C7</stp>
        <stp>CHAIN_STRIKE_PX_OVRD</stp>
        <stp>111920</stp>
        <stp>CHAIN_PUT_CALL_TYPE_OVRD=P</stp>
        <stp>CHAIN_PERIODICITY_OVRD=M</stp>
        <tr r="G5587" s="3"/>
      </tp>
      <tp t="e">
        <v>#N/A</v>
        <stp/>
        <stp>##V3_BDSV12</stp>
        <stp>SPX Index</stp>
        <stp>CHAIN_TICKERS</stp>
        <stp>[PUTStrategy6.xlsx]Backup!R5537C7</stp>
        <stp>CHAIN_STRIKE_PX_OVRD</stp>
        <stp>110920</stp>
        <stp>CHAIN_PUT_CALL_TYPE_OVRD=P</stp>
        <stp>CHAIN_PERIODICITY_OVRD=M</stp>
        <tr r="G5537" s="3"/>
      </tp>
      <tp t="e">
        <v>#N/A</v>
        <stp/>
        <stp>##V3_BDSV12</stp>
        <stp>SPX Index</stp>
        <stp>CHAIN_TICKERS</stp>
        <stp>[PUTStrategy6.xlsx]Backup!R5487C7</stp>
        <stp>CHAIN_STRIKE_PX_OVRD</stp>
        <stp>109920</stp>
        <stp>CHAIN_PUT_CALL_TYPE_OVRD=P</stp>
        <stp>CHAIN_PERIODICITY_OVRD=M</stp>
        <tr r="G5487" s="3"/>
      </tp>
      <tp t="e">
        <v>#N/A</v>
        <stp/>
        <stp>##V3_BDSV12</stp>
        <stp>SPX Index</stp>
        <stp>CHAIN_TICKERS</stp>
        <stp>[PUTStrategy6.xlsx]Backup!R5687C7</stp>
        <stp>CHAIN_STRIKE_PX_OVRD</stp>
        <stp>113920</stp>
        <stp>CHAIN_PUT_CALL_TYPE_OVRD=P</stp>
        <stp>CHAIN_PERIODICITY_OVRD=M</stp>
        <tr r="G5687" s="3"/>
      </tp>
      <tp t="e">
        <v>#N/A</v>
        <stp/>
        <stp>##V3_BDSV12</stp>
        <stp>SPX Index</stp>
        <stp>CHAIN_TICKERS</stp>
        <stp>[PUTStrategy6.xlsx]Backup!R5637C7</stp>
        <stp>CHAIN_STRIKE_PX_OVRD</stp>
        <stp>112920</stp>
        <stp>CHAIN_PUT_CALL_TYPE_OVRD=P</stp>
        <stp>CHAIN_PERIODICITY_OVRD=M</stp>
        <tr r="G5637" s="3"/>
      </tp>
      <tp t="e">
        <v>#N/A</v>
        <stp/>
        <stp>##V3_BDSV12</stp>
        <stp>SPX Index</stp>
        <stp>CHAIN_TICKERS</stp>
        <stp>[PUTStrategy6.xlsx]Backup!R5787C7</stp>
        <stp>CHAIN_STRIKE_PX_OVRD</stp>
        <stp>115920</stp>
        <stp>CHAIN_PUT_CALL_TYPE_OVRD=P</stp>
        <stp>CHAIN_PERIODICITY_OVRD=M</stp>
        <tr r="G5787" s="3"/>
      </tp>
      <tp t="e">
        <v>#N/A</v>
        <stp/>
        <stp>##V3_BDSV12</stp>
        <stp>SPX Index</stp>
        <stp>CHAIN_TICKERS</stp>
        <stp>[PUTStrategy6.xlsx]Backup!R5737C7</stp>
        <stp>CHAIN_STRIKE_PX_OVRD</stp>
        <stp>114920</stp>
        <stp>CHAIN_PUT_CALL_TYPE_OVRD=P</stp>
        <stp>CHAIN_PERIODICITY_OVRD=M</stp>
        <tr r="G5737" s="3"/>
      </tp>
      <tp t="e">
        <v>#N/A</v>
        <stp/>
        <stp>##V3_BDSV12</stp>
        <stp>SPX Index</stp>
        <stp>CHAIN_TICKERS</stp>
        <stp>[PUTStrategy6.xlsx]Backup!R5187C7</stp>
        <stp>CHAIN_STRIKE_PX_OVRD</stp>
        <stp>103920</stp>
        <stp>CHAIN_PUT_CALL_TYPE_OVRD=P</stp>
        <stp>CHAIN_PERIODICITY_OVRD=M</stp>
        <tr r="G5187" s="3"/>
      </tp>
      <tp t="e">
        <v>#N/A</v>
        <stp/>
        <stp>##V3_BDSV12</stp>
        <stp>SPX Index</stp>
        <stp>CHAIN_TICKERS</stp>
        <stp>[PUTStrategy6.xlsx]Backup!R5137C7</stp>
        <stp>CHAIN_STRIKE_PX_OVRD</stp>
        <stp>102920</stp>
        <stp>CHAIN_PUT_CALL_TYPE_OVRD=P</stp>
        <stp>CHAIN_PERIODICITY_OVRD=M</stp>
        <tr r="G5137" s="3"/>
      </tp>
      <tp t="e">
        <v>#N/A</v>
        <stp/>
        <stp>##V3_BDSV12</stp>
        <stp>SPX Index</stp>
        <stp>CHAIN_TICKERS</stp>
        <stp>[PUTStrategy6.xlsx]Backup!R5087C7</stp>
        <stp>CHAIN_STRIKE_PX_OVRD</stp>
        <stp>101920</stp>
        <stp>CHAIN_PUT_CALL_TYPE_OVRD=P</stp>
        <stp>CHAIN_PERIODICITY_OVRD=M</stp>
        <tr r="G5087" s="3"/>
      </tp>
      <tp t="e">
        <v>#N/A</v>
        <stp/>
        <stp>##V3_BDSV12</stp>
        <stp>SPX Index</stp>
        <stp>CHAIN_TICKERS</stp>
        <stp>[PUTStrategy6.xlsx]Backup!R5037C7</stp>
        <stp>CHAIN_STRIKE_PX_OVRD</stp>
        <stp>100920</stp>
        <stp>CHAIN_PUT_CALL_TYPE_OVRD=P</stp>
        <stp>CHAIN_PERIODICITY_OVRD=M</stp>
        <tr r="G5037" s="3"/>
      </tp>
      <tp t="e">
        <v>#N/A</v>
        <stp/>
        <stp>##V3_BDSV12</stp>
        <stp>SPX Index</stp>
        <stp>CHAIN_TICKERS</stp>
        <stp>[PUTStrategy6.xlsx]Backup!R5387C7</stp>
        <stp>CHAIN_STRIKE_PX_OVRD</stp>
        <stp>107920</stp>
        <stp>CHAIN_PUT_CALL_TYPE_OVRD=P</stp>
        <stp>CHAIN_PERIODICITY_OVRD=M</stp>
        <tr r="G5387" s="3"/>
      </tp>
      <tp t="e">
        <v>#N/A</v>
        <stp/>
        <stp>##V3_BDSV12</stp>
        <stp>SPX Index</stp>
        <stp>CHAIN_TICKERS</stp>
        <stp>[PUTStrategy6.xlsx]Backup!R5337C7</stp>
        <stp>CHAIN_STRIKE_PX_OVRD</stp>
        <stp>106920</stp>
        <stp>CHAIN_PUT_CALL_TYPE_OVRD=P</stp>
        <stp>CHAIN_PERIODICITY_OVRD=M</stp>
        <tr r="G5337" s="3"/>
      </tp>
      <tp t="e">
        <v>#N/A</v>
        <stp/>
        <stp>##V3_BDSV12</stp>
        <stp>SPX Index</stp>
        <stp>CHAIN_TICKERS</stp>
        <stp>[PUTStrategy6.xlsx]Backup!R5287C7</stp>
        <stp>CHAIN_STRIKE_PX_OVRD</stp>
        <stp>105920</stp>
        <stp>CHAIN_PUT_CALL_TYPE_OVRD=P</stp>
        <stp>CHAIN_PERIODICITY_OVRD=M</stp>
        <tr r="G5287" s="3"/>
      </tp>
      <tp t="e">
        <v>#N/A</v>
        <stp/>
        <stp>##V3_BDSV12</stp>
        <stp>SPX Index</stp>
        <stp>CHAIN_TICKERS</stp>
        <stp>[PUTStrategy6.xlsx]Backup!R5237C7</stp>
        <stp>CHAIN_STRIKE_PX_OVRD</stp>
        <stp>104920</stp>
        <stp>CHAIN_PUT_CALL_TYPE_OVRD=P</stp>
        <stp>CHAIN_PERIODICITY_OVRD=M</stp>
        <tr r="G5237" s="3"/>
      </tp>
      <tp t="e">
        <v>#N/A</v>
        <stp/>
        <stp>##V3_BDSV12</stp>
        <stp>SPX Index</stp>
        <stp>CHAIN_TICKERS</stp>
        <stp>[PUTStrategy6.xlsx]Backup!R5887C7</stp>
        <stp>CHAIN_STRIKE_PX_OVRD</stp>
        <stp>117920</stp>
        <stp>CHAIN_PUT_CALL_TYPE_OVRD=P</stp>
        <stp>CHAIN_PERIODICITY_OVRD=M</stp>
        <tr r="G5887" s="3"/>
      </tp>
      <tp t="e">
        <v>#N/A</v>
        <stp/>
        <stp>##V3_BDSV12</stp>
        <stp>SPX Index</stp>
        <stp>CHAIN_TICKERS</stp>
        <stp>[PUTStrategy6.xlsx]Backup!R5837C7</stp>
        <stp>CHAIN_STRIKE_PX_OVRD</stp>
        <stp>116920</stp>
        <stp>CHAIN_PUT_CALL_TYPE_OVRD=P</stp>
        <stp>CHAIN_PERIODICITY_OVRD=M</stp>
        <tr r="G5837" s="3"/>
      </tp>
      <tp t="e">
        <v>#N/A</v>
        <stp/>
        <stp>##V3_BDSV12</stp>
        <stp>SPX Index</stp>
        <stp>CHAIN_TICKERS</stp>
        <stp>[PUTStrategy6.xlsx]Backup!R5937C7</stp>
        <stp>CHAIN_STRIKE_PX_OVRD</stp>
        <stp>118920</stp>
        <stp>CHAIN_PUT_CALL_TYPE_OVRD=P</stp>
        <stp>CHAIN_PERIODICITY_OVRD=M</stp>
        <tr r="G5937" s="3"/>
      </tp>
      <tp t="e">
        <v>#N/A</v>
        <stp/>
        <stp>##V3_BDSV12</stp>
        <stp>SPX Index</stp>
        <stp>CHAIN_TICKERS</stp>
        <stp>[PUTStrategy6.xlsx]Backup!R5987C7</stp>
        <stp>CHAIN_STRIKE_PX_OVRD</stp>
        <stp>119920</stp>
        <stp>CHAIN_PUT_CALL_TYPE_OVRD=P</stp>
        <stp>CHAIN_PERIODICITY_OVRD=M</stp>
        <tr r="G5987" s="3"/>
      </tp>
      <tp t="e">
        <v>#N/A</v>
        <stp/>
        <stp>##V3_BDHV12</stp>
        <stp>SPX Index</stp>
        <stp>IVOL_MONEYNESS</stp>
        <stp>8/17/2015</stp>
        <stp>8/17/2015</stp>
        <stp>[PUTStrategy-RealOption.xlsx]Opt_BS!R157C8</stp>
        <stp>IVOL_MATURITY=MATURITY_1STM</stp>
        <stp>IVOL_MONEYNESS_LEVEL=MONEY_LVL_100_</stp>
        <stp>DTS=H</stp>
        <stp>FACTOR=.01</stp>
        <stp>DAYS=W</stp>
        <tr r="H157" s="4"/>
      </tp>
      <tp t="e">
        <v>#N/A</v>
        <stp/>
        <stp>##V3_BDHV12</stp>
        <stp>SPX Index</stp>
        <stp>IVOL_MONEYNESS</stp>
        <stp>8/18/2015</stp>
        <stp>8/18/2015</stp>
        <stp>[PUTStrategy-RealOption.xlsx]Opt_BS!R158C8</stp>
        <stp>IVOL_MATURITY=MATURITY_1STM</stp>
        <stp>IVOL_MONEYNESS_LEVEL=MONEY_LVL_100_</stp>
        <stp>DTS=H</stp>
        <stp>FACTOR=.01</stp>
        <stp>DAYS=W</stp>
        <tr r="H158" s="4"/>
      </tp>
      <tp t="e">
        <v>#N/A</v>
        <stp/>
        <stp>##V3_BDHV12</stp>
        <stp>SPX Index</stp>
        <stp>IVOL_MONEYNESS</stp>
        <stp>8/19/2015</stp>
        <stp>8/19/2015</stp>
        <stp>[PUTStrategy-RealOption.xlsx]Opt_BS!R159C8</stp>
        <stp>IVOL_MATURITY=MATURITY_1STM</stp>
        <stp>IVOL_MONEYNESS_LEVEL=MONEY_LVL_100_</stp>
        <stp>DTS=H</stp>
        <stp>FACTOR=.01</stp>
        <stp>DAYS=W</stp>
        <tr r="H159" s="4"/>
      </tp>
      <tp t="e">
        <v>#N/A</v>
        <stp/>
        <stp>##V3_BDHV12</stp>
        <stp>SPX Index</stp>
        <stp>IVOL_MONEYNESS</stp>
        <stp>8/20/2015</stp>
        <stp>8/20/2015</stp>
        <stp>[PUTStrategy-RealOption.xlsx]Opt_BS!R160C8</stp>
        <stp>IVOL_MATURITY=MATURITY_1STM</stp>
        <stp>IVOL_MONEYNESS_LEVEL=MONEY_LVL_100_</stp>
        <stp>DTS=H</stp>
        <stp>FACTOR=.01</stp>
        <stp>DAYS=W</stp>
        <tr r="H160" s="4"/>
      </tp>
      <tp t="e">
        <v>#N/A</v>
        <stp/>
        <stp>##V3_BDHV12</stp>
        <stp>SPX Index</stp>
        <stp>IVOL_MONEYNESS</stp>
        <stp>8/21/2015</stp>
        <stp>8/21/2015</stp>
        <stp>[PUTStrategy-RealOption.xlsx]Opt_BS!R161C8</stp>
        <stp>IVOL_MATURITY=MATURITY_1STM</stp>
        <stp>IVOL_MONEYNESS_LEVEL=MONEY_LVL_100_</stp>
        <stp>DTS=H</stp>
        <stp>FACTOR=.01</stp>
        <stp>DAYS=W</stp>
        <tr r="H161" s="4"/>
      </tp>
      <tp t="e">
        <v>#N/A</v>
        <stp/>
        <stp>##V3_BDSV12</stp>
        <stp>SPX Index</stp>
        <stp>CHAIN_TICKERS</stp>
        <stp>[PUTStrategy6.xlsx]Backup!R4522C7</stp>
        <stp>CHAIN_STRIKE_PX_OVRD</stp>
        <stp>90620</stp>
        <stp>CHAIN_PUT_CALL_TYPE_OVRD=P</stp>
        <stp>CHAIN_PERIODICITY_OVRD=M</stp>
        <tr r="G4522" s="3"/>
      </tp>
      <tp t="e">
        <v>#N/A</v>
        <stp/>
        <stp>##V3_BDSV12</stp>
        <stp>SPX Index</stp>
        <stp>CHAIN_TICKERS</stp>
        <stp>[PUTStrategy6.xlsx]Backup!R4642C7</stp>
        <stp>CHAIN_STRIKE_PX_OVRD</stp>
        <stp>93020</stp>
        <stp>CHAIN_PUT_CALL_TYPE_OVRD=P</stp>
        <stp>CHAIN_PERIODICITY_OVRD=M</stp>
        <tr r="G4642" s="3"/>
      </tp>
      <tp t="e">
        <v>#N/A</v>
        <stp/>
        <stp>##V3_BDSV12</stp>
        <stp>SPX Index</stp>
        <stp>CHAIN_TICKERS</stp>
        <stp>[PUTStrategy6.xlsx]Backup!R4542C7</stp>
        <stp>CHAIN_STRIKE_PX_OVRD</stp>
        <stp>91020</stp>
        <stp>CHAIN_PUT_CALL_TYPE_OVRD=P</stp>
        <stp>CHAIN_PERIODICITY_OVRD=M</stp>
        <tr r="G4542" s="3"/>
      </tp>
      <tp t="e">
        <v>#N/A</v>
        <stp/>
        <stp>##V3_BDSV12</stp>
        <stp>SPX Index</stp>
        <stp>CHAIN_TICKERS</stp>
        <stp>[PUTStrategy6.xlsx]Backup!R4622C7</stp>
        <stp>CHAIN_STRIKE_PX_OVRD</stp>
        <stp>92620</stp>
        <stp>CHAIN_PUT_CALL_TYPE_OVRD=P</stp>
        <stp>CHAIN_PERIODICITY_OVRD=M</stp>
        <tr r="G4622" s="3"/>
      </tp>
      <tp t="e">
        <v>#N/A</v>
        <stp/>
        <stp>##V3_BDSV12</stp>
        <stp>SPX Index</stp>
        <stp>CHAIN_TICKERS</stp>
        <stp>[PUTStrategy6.xlsx]Backup!R4922C7</stp>
        <stp>CHAIN_STRIKE_PX_OVRD</stp>
        <stp>98620</stp>
        <stp>CHAIN_PUT_CALL_TYPE_OVRD=P</stp>
        <stp>CHAIN_PERIODICITY_OVRD=M</stp>
        <tr r="G4922" s="3"/>
      </tp>
      <tp t="e">
        <v>#N/A</v>
        <stp/>
        <stp>##V3_BDSV12</stp>
        <stp>SPX Index</stp>
        <stp>CHAIN_TICKERS</stp>
        <stp>[PUTStrategy6.xlsx]Backup!R4942C7</stp>
        <stp>CHAIN_STRIKE_PX_OVRD</stp>
        <stp>99020</stp>
        <stp>CHAIN_PUT_CALL_TYPE_OVRD=P</stp>
        <stp>CHAIN_PERIODICITY_OVRD=M</stp>
        <tr r="G4942" s="3"/>
      </tp>
      <tp t="e">
        <v>#N/A</v>
        <stp/>
        <stp>##V3_BDSV12</stp>
        <stp>SPX Index</stp>
        <stp>CHAIN_TICKERS</stp>
        <stp>[PUTStrategy6.xlsx]Backup!R4722C7</stp>
        <stp>CHAIN_STRIKE_PX_OVRD</stp>
        <stp>94620</stp>
        <stp>CHAIN_PUT_CALL_TYPE_OVRD=P</stp>
        <stp>CHAIN_PERIODICITY_OVRD=M</stp>
        <tr r="G4722" s="3"/>
      </tp>
      <tp t="e">
        <v>#N/A</v>
        <stp/>
        <stp>##V3_BDSV12</stp>
        <stp>SPX Index</stp>
        <stp>CHAIN_TICKERS</stp>
        <stp>[PUTStrategy6.xlsx]Backup!R4742C7</stp>
        <stp>CHAIN_STRIKE_PX_OVRD</stp>
        <stp>95020</stp>
        <stp>CHAIN_PUT_CALL_TYPE_OVRD=P</stp>
        <stp>CHAIN_PERIODICITY_OVRD=M</stp>
        <tr r="G4742" s="3"/>
      </tp>
      <tp t="e">
        <v>#N/A</v>
        <stp/>
        <stp>##V3_BDSV12</stp>
        <stp>SPX Index</stp>
        <stp>CHAIN_TICKERS</stp>
        <stp>[PUTStrategy6.xlsx]Backup!R4842C7</stp>
        <stp>CHAIN_STRIKE_PX_OVRD</stp>
        <stp>97020</stp>
        <stp>CHAIN_PUT_CALL_TYPE_OVRD=P</stp>
        <stp>CHAIN_PERIODICITY_OVRD=M</stp>
        <tr r="G4842" s="3"/>
      </tp>
      <tp t="e">
        <v>#N/A</v>
        <stp/>
        <stp>##V3_BDSV12</stp>
        <stp>SPX Index</stp>
        <stp>CHAIN_TICKERS</stp>
        <stp>[PUTStrategy6.xlsx]Backup!R4822C7</stp>
        <stp>CHAIN_STRIKE_PX_OVRD</stp>
        <stp>96620</stp>
        <stp>CHAIN_PUT_CALL_TYPE_OVRD=P</stp>
        <stp>CHAIN_PERIODICITY_OVRD=M</stp>
        <tr r="G4822" s="3"/>
      </tp>
      <tp t="e">
        <v>#N/A</v>
        <stp/>
        <stp>##V3_BDSV12</stp>
        <stp>SPX Index</stp>
        <stp>CHAIN_TICKERS</stp>
        <stp>[PUTStrategy6.xlsx]Backup!R4322C7</stp>
        <stp>CHAIN_STRIKE_PX_OVRD</stp>
        <stp>86620</stp>
        <stp>CHAIN_PUT_CALL_TYPE_OVRD=P</stp>
        <stp>CHAIN_PERIODICITY_OVRD=M</stp>
        <tr r="G4322" s="3"/>
      </tp>
      <tp t="e">
        <v>#N/A</v>
        <stp/>
        <stp>##V3_BDSV12</stp>
        <stp>SPX Index</stp>
        <stp>CHAIN_TICKERS</stp>
        <stp>[PUTStrategy6.xlsx]Backup!R4342C7</stp>
        <stp>CHAIN_STRIKE_PX_OVRD</stp>
        <stp>87020</stp>
        <stp>CHAIN_PUT_CALL_TYPE_OVRD=P</stp>
        <stp>CHAIN_PERIODICITY_OVRD=M</stp>
        <tr r="G4342" s="3"/>
      </tp>
      <tp t="e">
        <v>#N/A</v>
        <stp/>
        <stp>##V3_BDSV12</stp>
        <stp>SPX Index</stp>
        <stp>CHAIN_TICKERS</stp>
        <stp>[PUTStrategy6.xlsx]Backup!R4242C7</stp>
        <stp>CHAIN_STRIKE_PX_OVRD</stp>
        <stp>85020</stp>
        <stp>CHAIN_PUT_CALL_TYPE_OVRD=P</stp>
        <stp>CHAIN_PERIODICITY_OVRD=M</stp>
        <tr r="G4242" s="3"/>
      </tp>
      <tp t="e">
        <v>#N/A</v>
        <stp/>
        <stp>##V3_BDSV12</stp>
        <stp>SPX Index</stp>
        <stp>CHAIN_TICKERS</stp>
        <stp>[PUTStrategy6.xlsx]Backup!R4222C7</stp>
        <stp>CHAIN_STRIKE_PX_OVRD</stp>
        <stp>84620</stp>
        <stp>CHAIN_PUT_CALL_TYPE_OVRD=P</stp>
        <stp>CHAIN_PERIODICITY_OVRD=M</stp>
        <tr r="G4222" s="3"/>
      </tp>
      <tp t="e">
        <v>#N/A</v>
        <stp/>
        <stp>##V3_BDSV12</stp>
        <stp>SPX Index</stp>
        <stp>CHAIN_TICKERS</stp>
        <stp>[PUTStrategy6.xlsx]Backup!R4042C7</stp>
        <stp>CHAIN_STRIKE_PX_OVRD</stp>
        <stp>81020</stp>
        <stp>CHAIN_PUT_CALL_TYPE_OVRD=P</stp>
        <stp>CHAIN_PERIODICITY_OVRD=M</stp>
        <tr r="G4042" s="3"/>
      </tp>
      <tp t="e">
        <v>#N/A</v>
        <stp/>
        <stp>##V3_BDSV12</stp>
        <stp>SPX Index</stp>
        <stp>CHAIN_TICKERS</stp>
        <stp>[PUTStrategy6.xlsx]Backup!R4022C7</stp>
        <stp>CHAIN_STRIKE_PX_OVRD</stp>
        <stp>80620</stp>
        <stp>CHAIN_PUT_CALL_TYPE_OVRD=P</stp>
        <stp>CHAIN_PERIODICITY_OVRD=M</stp>
        <tr r="G4022" s="3"/>
      </tp>
      <tp t="e">
        <v>#N/A</v>
        <stp/>
        <stp>##V3_BDSV12</stp>
        <stp>SPX Index</stp>
        <stp>CHAIN_TICKERS</stp>
        <stp>[PUTStrategy6.xlsx]Backup!R4122C7</stp>
        <stp>CHAIN_STRIKE_PX_OVRD</stp>
        <stp>82620</stp>
        <stp>CHAIN_PUT_CALL_TYPE_OVRD=P</stp>
        <stp>CHAIN_PERIODICITY_OVRD=M</stp>
        <tr r="G4122" s="3"/>
      </tp>
      <tp t="e">
        <v>#N/A</v>
        <stp/>
        <stp>##V3_BDSV12</stp>
        <stp>SPX Index</stp>
        <stp>CHAIN_TICKERS</stp>
        <stp>[PUTStrategy6.xlsx]Backup!R4142C7</stp>
        <stp>CHAIN_STRIKE_PX_OVRD</stp>
        <stp>83020</stp>
        <stp>CHAIN_PUT_CALL_TYPE_OVRD=P</stp>
        <stp>CHAIN_PERIODICITY_OVRD=M</stp>
        <tr r="G4142" s="3"/>
      </tp>
      <tp t="e">
        <v>#N/A</v>
        <stp/>
        <stp>##V3_BDSV12</stp>
        <stp>SPX Index</stp>
        <stp>CHAIN_TICKERS</stp>
        <stp>[PUTStrategy6.xlsx]Backup!R4442C7</stp>
        <stp>CHAIN_STRIKE_PX_OVRD</stp>
        <stp>89020</stp>
        <stp>CHAIN_PUT_CALL_TYPE_OVRD=P</stp>
        <stp>CHAIN_PERIODICITY_OVRD=M</stp>
        <tr r="G4442" s="3"/>
      </tp>
      <tp t="e">
        <v>#N/A</v>
        <stp/>
        <stp>##V3_BDSV12</stp>
        <stp>SPX Index</stp>
        <stp>CHAIN_TICKERS</stp>
        <stp>[PUTStrategy6.xlsx]Backup!R4422C7</stp>
        <stp>CHAIN_STRIKE_PX_OVRD</stp>
        <stp>88620</stp>
        <stp>CHAIN_PUT_CALL_TYPE_OVRD=P</stp>
        <stp>CHAIN_PERIODICITY_OVRD=M</stp>
        <tr r="G4422" s="3"/>
      </tp>
      <tp t="e">
        <v>#N/A</v>
        <stp/>
        <stp>##V3_BDSV12</stp>
        <stp>SPX Index</stp>
        <stp>CHAIN_TICKERS</stp>
        <stp>[PUTStrategy6.xlsx]Backup!R1322C7</stp>
        <stp>CHAIN_STRIKE_PX_OVRD</stp>
        <stp>26620</stp>
        <stp>CHAIN_PUT_CALL_TYPE_OVRD=P</stp>
        <stp>CHAIN_PERIODICITY_OVRD=M</stp>
        <tr r="G1322" s="3"/>
      </tp>
      <tp t="e">
        <v>#N/A</v>
        <stp/>
        <stp>##V3_BDSV12</stp>
        <stp>SPX Index</stp>
        <stp>CHAIN_TICKERS</stp>
        <stp>[PUTStrategy6.xlsx]Backup!R1342C7</stp>
        <stp>CHAIN_STRIKE_PX_OVRD</stp>
        <stp>27020</stp>
        <stp>CHAIN_PUT_CALL_TYPE_OVRD=P</stp>
        <stp>CHAIN_PERIODICITY_OVRD=M</stp>
        <tr r="G1342" s="3"/>
      </tp>
      <tp t="e">
        <v>#N/A</v>
        <stp/>
        <stp>##V3_BDSV12</stp>
        <stp>SPX Index</stp>
        <stp>CHAIN_TICKERS</stp>
        <stp>[PUTStrategy6.xlsx]Backup!R1242C7</stp>
        <stp>CHAIN_STRIKE_PX_OVRD</stp>
        <stp>25020</stp>
        <stp>CHAIN_PUT_CALL_TYPE_OVRD=P</stp>
        <stp>CHAIN_PERIODICITY_OVRD=M</stp>
        <tr r="G1242" s="3"/>
      </tp>
      <tp t="e">
        <v>#N/A</v>
        <stp/>
        <stp>##V3_BDSV12</stp>
        <stp>SPX Index</stp>
        <stp>CHAIN_TICKERS</stp>
        <stp>[PUTStrategy6.xlsx]Backup!R1222C7</stp>
        <stp>CHAIN_STRIKE_PX_OVRD</stp>
        <stp>24620</stp>
        <stp>CHAIN_PUT_CALL_TYPE_OVRD=P</stp>
        <stp>CHAIN_PERIODICITY_OVRD=M</stp>
        <tr r="G1222" s="3"/>
      </tp>
      <tp t="e">
        <v>#N/A</v>
        <stp/>
        <stp>##V3_BDSV12</stp>
        <stp>SPX Index</stp>
        <stp>CHAIN_TICKERS</stp>
        <stp>[PUTStrategy6.xlsx]Backup!R1042C7</stp>
        <stp>CHAIN_STRIKE_PX_OVRD</stp>
        <stp>21020</stp>
        <stp>CHAIN_PUT_CALL_TYPE_OVRD=P</stp>
        <stp>CHAIN_PERIODICITY_OVRD=M</stp>
        <tr r="G1042" s="3"/>
      </tp>
      <tp t="e">
        <v>#N/A</v>
        <stp/>
        <stp>##V3_BDSV12</stp>
        <stp>SPX Index</stp>
        <stp>CHAIN_TICKERS</stp>
        <stp>[PUTStrategy6.xlsx]Backup!R1022C7</stp>
        <stp>CHAIN_STRIKE_PX_OVRD</stp>
        <stp>20620</stp>
        <stp>CHAIN_PUT_CALL_TYPE_OVRD=P</stp>
        <stp>CHAIN_PERIODICITY_OVRD=M</stp>
        <tr r="G1022" s="3"/>
      </tp>
      <tp t="e">
        <v>#N/A</v>
        <stp/>
        <stp>##V3_BDSV12</stp>
        <stp>SPX Index</stp>
        <stp>CHAIN_TICKERS</stp>
        <stp>[PUTStrategy6.xlsx]Backup!R1122C7</stp>
        <stp>CHAIN_STRIKE_PX_OVRD</stp>
        <stp>22620</stp>
        <stp>CHAIN_PUT_CALL_TYPE_OVRD=P</stp>
        <stp>CHAIN_PERIODICITY_OVRD=M</stp>
        <tr r="G1122" s="3"/>
      </tp>
      <tp t="e">
        <v>#N/A</v>
        <stp/>
        <stp>##V3_BDSV12</stp>
        <stp>SPX Index</stp>
        <stp>CHAIN_TICKERS</stp>
        <stp>[PUTStrategy6.xlsx]Backup!R1142C7</stp>
        <stp>CHAIN_STRIKE_PX_OVRD</stp>
        <stp>23020</stp>
        <stp>CHAIN_PUT_CALL_TYPE_OVRD=P</stp>
        <stp>CHAIN_PERIODICITY_OVRD=M</stp>
        <tr r="G1142" s="3"/>
      </tp>
      <tp t="e">
        <v>#N/A</v>
        <stp/>
        <stp>##V3_BDSV12</stp>
        <stp>SPX Index</stp>
        <stp>CHAIN_TICKERS</stp>
        <stp>[PUTStrategy6.xlsx]Backup!R1442C7</stp>
        <stp>CHAIN_STRIKE_PX_OVRD</stp>
        <stp>29020</stp>
        <stp>CHAIN_PUT_CALL_TYPE_OVRD=P</stp>
        <stp>CHAIN_PERIODICITY_OVRD=M</stp>
        <tr r="G1442" s="3"/>
      </tp>
      <tp t="e">
        <v>#N/A</v>
        <stp/>
        <stp>##V3_BDSV12</stp>
        <stp>SPX Index</stp>
        <stp>CHAIN_TICKERS</stp>
        <stp>[PUTStrategy6.xlsx]Backup!R1422C7</stp>
        <stp>CHAIN_STRIKE_PX_OVRD</stp>
        <stp>28620</stp>
        <stp>CHAIN_PUT_CALL_TYPE_OVRD=P</stp>
        <stp>CHAIN_PERIODICITY_OVRD=M</stp>
        <tr r="G1422" s="3"/>
      </tp>
      <tp t="e">
        <v>#N/A</v>
        <stp/>
        <stp>##V3_BDSV12</stp>
        <stp>SPX Index</stp>
        <stp>CHAIN_TICKERS</stp>
        <stp>[PUTStrategy6.xlsx]Backup!R1522C7</stp>
        <stp>CHAIN_STRIKE_PX_OVRD</stp>
        <stp>30620</stp>
        <stp>CHAIN_PUT_CALL_TYPE_OVRD=P</stp>
        <stp>CHAIN_PERIODICITY_OVRD=M</stp>
        <tr r="G1522" s="3"/>
      </tp>
      <tp t="e">
        <v>#N/A</v>
        <stp/>
        <stp>##V3_BDSV12</stp>
        <stp>SPX Index</stp>
        <stp>CHAIN_TICKERS</stp>
        <stp>[PUTStrategy6.xlsx]Backup!R1642C7</stp>
        <stp>CHAIN_STRIKE_PX_OVRD</stp>
        <stp>33020</stp>
        <stp>CHAIN_PUT_CALL_TYPE_OVRD=P</stp>
        <stp>CHAIN_PERIODICITY_OVRD=M</stp>
        <tr r="G1642" s="3"/>
      </tp>
      <tp t="e">
        <v>#N/A</v>
        <stp/>
        <stp>##V3_BDSV12</stp>
        <stp>SPX Index</stp>
        <stp>CHAIN_TICKERS</stp>
        <stp>[PUTStrategy6.xlsx]Backup!R1542C7</stp>
        <stp>CHAIN_STRIKE_PX_OVRD</stp>
        <stp>31020</stp>
        <stp>CHAIN_PUT_CALL_TYPE_OVRD=P</stp>
        <stp>CHAIN_PERIODICITY_OVRD=M</stp>
        <tr r="G1542" s="3"/>
      </tp>
      <tp t="e">
        <v>#N/A</v>
        <stp/>
        <stp>##V3_BDSV12</stp>
        <stp>SPX Index</stp>
        <stp>CHAIN_TICKERS</stp>
        <stp>[PUTStrategy6.xlsx]Backup!R1622C7</stp>
        <stp>CHAIN_STRIKE_PX_OVRD</stp>
        <stp>32620</stp>
        <stp>CHAIN_PUT_CALL_TYPE_OVRD=P</stp>
        <stp>CHAIN_PERIODICITY_OVRD=M</stp>
        <tr r="G1622" s="3"/>
      </tp>
      <tp t="e">
        <v>#N/A</v>
        <stp/>
        <stp>##V3_BDSV12</stp>
        <stp>SPX Index</stp>
        <stp>CHAIN_TICKERS</stp>
        <stp>[PUTStrategy6.xlsx]Backup!R1922C7</stp>
        <stp>CHAIN_STRIKE_PX_OVRD</stp>
        <stp>38620</stp>
        <stp>CHAIN_PUT_CALL_TYPE_OVRD=P</stp>
        <stp>CHAIN_PERIODICITY_OVRD=M</stp>
        <tr r="G1922" s="3"/>
      </tp>
      <tp t="e">
        <v>#N/A</v>
        <stp/>
        <stp>##V3_BDSV12</stp>
        <stp>SPX Index</stp>
        <stp>CHAIN_TICKERS</stp>
        <stp>[PUTStrategy6.xlsx]Backup!R1942C7</stp>
        <stp>CHAIN_STRIKE_PX_OVRD</stp>
        <stp>39020</stp>
        <stp>CHAIN_PUT_CALL_TYPE_OVRD=P</stp>
        <stp>CHAIN_PERIODICITY_OVRD=M</stp>
        <tr r="G1942" s="3"/>
      </tp>
      <tp t="e">
        <v>#N/A</v>
        <stp/>
        <stp>##V3_BDSV12</stp>
        <stp>SPX Index</stp>
        <stp>CHAIN_TICKERS</stp>
        <stp>[PUTStrategy6.xlsx]Backup!R1722C7</stp>
        <stp>CHAIN_STRIKE_PX_OVRD</stp>
        <stp>34620</stp>
        <stp>CHAIN_PUT_CALL_TYPE_OVRD=P</stp>
        <stp>CHAIN_PERIODICITY_OVRD=M</stp>
        <tr r="G1722" s="3"/>
      </tp>
      <tp t="e">
        <v>#N/A</v>
        <stp/>
        <stp>##V3_BDSV12</stp>
        <stp>SPX Index</stp>
        <stp>CHAIN_TICKERS</stp>
        <stp>[PUTStrategy6.xlsx]Backup!R1742C7</stp>
        <stp>CHAIN_STRIKE_PX_OVRD</stp>
        <stp>35020</stp>
        <stp>CHAIN_PUT_CALL_TYPE_OVRD=P</stp>
        <stp>CHAIN_PERIODICITY_OVRD=M</stp>
        <tr r="G1742" s="3"/>
      </tp>
      <tp t="e">
        <v>#N/A</v>
        <stp/>
        <stp>##V3_BDSV12</stp>
        <stp>SPX Index</stp>
        <stp>CHAIN_TICKERS</stp>
        <stp>[PUTStrategy6.xlsx]Backup!R1842C7</stp>
        <stp>CHAIN_STRIKE_PX_OVRD</stp>
        <stp>37020</stp>
        <stp>CHAIN_PUT_CALL_TYPE_OVRD=P</stp>
        <stp>CHAIN_PERIODICITY_OVRD=M</stp>
        <tr r="G1842" s="3"/>
      </tp>
      <tp t="e">
        <v>#N/A</v>
        <stp/>
        <stp>##V3_BDSV12</stp>
        <stp>SPX Index</stp>
        <stp>CHAIN_TICKERS</stp>
        <stp>[PUTStrategy6.xlsx]Backup!R1822C7</stp>
        <stp>CHAIN_STRIKE_PX_OVRD</stp>
        <stp>36620</stp>
        <stp>CHAIN_PUT_CALL_TYPE_OVRD=P</stp>
        <stp>CHAIN_PERIODICITY_OVRD=M</stp>
        <tr r="G1822" s="3"/>
      </tp>
      <tp t="e">
        <v>#N/A</v>
        <stp/>
        <stp>##V3_BDSV12</stp>
        <stp>SPX Index</stp>
        <stp>CHAIN_TICKERS</stp>
        <stp>[PUTStrategy6.xlsx]Backup!R2522C7</stp>
        <stp>CHAIN_STRIKE_PX_OVRD</stp>
        <stp>50620</stp>
        <stp>CHAIN_PUT_CALL_TYPE_OVRD=P</stp>
        <stp>CHAIN_PERIODICITY_OVRD=M</stp>
        <tr r="G2522" s="3"/>
      </tp>
      <tp t="e">
        <v>#N/A</v>
        <stp/>
        <stp>##V3_BDSV12</stp>
        <stp>SPX Index</stp>
        <stp>CHAIN_TICKERS</stp>
        <stp>[PUTStrategy6.xlsx]Backup!R2642C7</stp>
        <stp>CHAIN_STRIKE_PX_OVRD</stp>
        <stp>53020</stp>
        <stp>CHAIN_PUT_CALL_TYPE_OVRD=P</stp>
        <stp>CHAIN_PERIODICITY_OVRD=M</stp>
        <tr r="G2642" s="3"/>
      </tp>
      <tp t="e">
        <v>#N/A</v>
        <stp/>
        <stp>##V3_BDSV12</stp>
        <stp>SPX Index</stp>
        <stp>CHAIN_TICKERS</stp>
        <stp>[PUTStrategy6.xlsx]Backup!R2542C7</stp>
        <stp>CHAIN_STRIKE_PX_OVRD</stp>
        <stp>51020</stp>
        <stp>CHAIN_PUT_CALL_TYPE_OVRD=P</stp>
        <stp>CHAIN_PERIODICITY_OVRD=M</stp>
        <tr r="G2542" s="3"/>
      </tp>
      <tp t="e">
        <v>#N/A</v>
        <stp/>
        <stp>##V3_BDSV12</stp>
        <stp>SPX Index</stp>
        <stp>CHAIN_TICKERS</stp>
        <stp>[PUTStrategy6.xlsx]Backup!R2622C7</stp>
        <stp>CHAIN_STRIKE_PX_OVRD</stp>
        <stp>52620</stp>
        <stp>CHAIN_PUT_CALL_TYPE_OVRD=P</stp>
        <stp>CHAIN_PERIODICITY_OVRD=M</stp>
        <tr r="G2622" s="3"/>
      </tp>
      <tp t="e">
        <v>#N/A</v>
        <stp/>
        <stp>##V3_BDSV12</stp>
        <stp>SPX Index</stp>
        <stp>CHAIN_TICKERS</stp>
        <stp>[PUTStrategy6.xlsx]Backup!R2922C7</stp>
        <stp>CHAIN_STRIKE_PX_OVRD</stp>
        <stp>58620</stp>
        <stp>CHAIN_PUT_CALL_TYPE_OVRD=P</stp>
        <stp>CHAIN_PERIODICITY_OVRD=M</stp>
        <tr r="G2922" s="3"/>
      </tp>
      <tp t="e">
        <v>#N/A</v>
        <stp/>
        <stp>##V3_BDSV12</stp>
        <stp>SPX Index</stp>
        <stp>CHAIN_TICKERS</stp>
        <stp>[PUTStrategy6.xlsx]Backup!R2942C7</stp>
        <stp>CHAIN_STRIKE_PX_OVRD</stp>
        <stp>59020</stp>
        <stp>CHAIN_PUT_CALL_TYPE_OVRD=P</stp>
        <stp>CHAIN_PERIODICITY_OVRD=M</stp>
        <tr r="G2942" s="3"/>
      </tp>
      <tp t="e">
        <v>#N/A</v>
        <stp/>
        <stp>##V3_BDSV12</stp>
        <stp>SPX Index</stp>
        <stp>CHAIN_TICKERS</stp>
        <stp>[PUTStrategy6.xlsx]Backup!R2722C7</stp>
        <stp>CHAIN_STRIKE_PX_OVRD</stp>
        <stp>54620</stp>
        <stp>CHAIN_PUT_CALL_TYPE_OVRD=P</stp>
        <stp>CHAIN_PERIODICITY_OVRD=M</stp>
        <tr r="G2722" s="3"/>
      </tp>
      <tp t="e">
        <v>#N/A</v>
        <stp/>
        <stp>##V3_BDSV12</stp>
        <stp>SPX Index</stp>
        <stp>CHAIN_TICKERS</stp>
        <stp>[PUTStrategy6.xlsx]Backup!R2742C7</stp>
        <stp>CHAIN_STRIKE_PX_OVRD</stp>
        <stp>55020</stp>
        <stp>CHAIN_PUT_CALL_TYPE_OVRD=P</stp>
        <stp>CHAIN_PERIODICITY_OVRD=M</stp>
        <tr r="G2742" s="3"/>
      </tp>
      <tp t="e">
        <v>#N/A</v>
        <stp/>
        <stp>##V3_BDSV12</stp>
        <stp>SPX Index</stp>
        <stp>CHAIN_TICKERS</stp>
        <stp>[PUTStrategy6.xlsx]Backup!R2842C7</stp>
        <stp>CHAIN_STRIKE_PX_OVRD</stp>
        <stp>57020</stp>
        <stp>CHAIN_PUT_CALL_TYPE_OVRD=P</stp>
        <stp>CHAIN_PERIODICITY_OVRD=M</stp>
        <tr r="G2842" s="3"/>
      </tp>
      <tp t="e">
        <v>#N/A</v>
        <stp/>
        <stp>##V3_BDSV12</stp>
        <stp>SPX Index</stp>
        <stp>CHAIN_TICKERS</stp>
        <stp>[PUTStrategy6.xlsx]Backup!R2822C7</stp>
        <stp>CHAIN_STRIKE_PX_OVRD</stp>
        <stp>56620</stp>
        <stp>CHAIN_PUT_CALL_TYPE_OVRD=P</stp>
        <stp>CHAIN_PERIODICITY_OVRD=M</stp>
        <tr r="G2822" s="3"/>
      </tp>
      <tp t="e">
        <v>#N/A</v>
        <stp/>
        <stp>##V3_BDSV12</stp>
        <stp>SPX Index</stp>
        <stp>CHAIN_TICKERS</stp>
        <stp>[PUTStrategy6.xlsx]Backup!R2322C7</stp>
        <stp>CHAIN_STRIKE_PX_OVRD</stp>
        <stp>46620</stp>
        <stp>CHAIN_PUT_CALL_TYPE_OVRD=P</stp>
        <stp>CHAIN_PERIODICITY_OVRD=M</stp>
        <tr r="G2322" s="3"/>
      </tp>
      <tp t="e">
        <v>#N/A</v>
        <stp/>
        <stp>##V3_BDSV12</stp>
        <stp>SPX Index</stp>
        <stp>CHAIN_TICKERS</stp>
        <stp>[PUTStrategy6.xlsx]Backup!R2342C7</stp>
        <stp>CHAIN_STRIKE_PX_OVRD</stp>
        <stp>47020</stp>
        <stp>CHAIN_PUT_CALL_TYPE_OVRD=P</stp>
        <stp>CHAIN_PERIODICITY_OVRD=M</stp>
        <tr r="G2342" s="3"/>
      </tp>
      <tp t="e">
        <v>#N/A</v>
        <stp/>
        <stp>##V3_BDSV12</stp>
        <stp>SPX Index</stp>
        <stp>CHAIN_TICKERS</stp>
        <stp>[PUTStrategy6.xlsx]Backup!R2242C7</stp>
        <stp>CHAIN_STRIKE_PX_OVRD</stp>
        <stp>45020</stp>
        <stp>CHAIN_PUT_CALL_TYPE_OVRD=P</stp>
        <stp>CHAIN_PERIODICITY_OVRD=M</stp>
        <tr r="G2242" s="3"/>
      </tp>
      <tp t="e">
        <v>#N/A</v>
        <stp/>
        <stp>##V3_BDSV12</stp>
        <stp>SPX Index</stp>
        <stp>CHAIN_TICKERS</stp>
        <stp>[PUTStrategy6.xlsx]Backup!R2222C7</stp>
        <stp>CHAIN_STRIKE_PX_OVRD</stp>
        <stp>44620</stp>
        <stp>CHAIN_PUT_CALL_TYPE_OVRD=P</stp>
        <stp>CHAIN_PERIODICITY_OVRD=M</stp>
        <tr r="G2222" s="3"/>
      </tp>
      <tp t="e">
        <v>#N/A</v>
        <stp/>
        <stp>##V3_BDSV12</stp>
        <stp>SPX Index</stp>
        <stp>CHAIN_TICKERS</stp>
        <stp>[PUTStrategy6.xlsx]Backup!R2042C7</stp>
        <stp>CHAIN_STRIKE_PX_OVRD</stp>
        <stp>41020</stp>
        <stp>CHAIN_PUT_CALL_TYPE_OVRD=P</stp>
        <stp>CHAIN_PERIODICITY_OVRD=M</stp>
        <tr r="G2042" s="3"/>
      </tp>
      <tp t="e">
        <v>#N/A</v>
        <stp/>
        <stp>##V3_BDSV12</stp>
        <stp>SPX Index</stp>
        <stp>CHAIN_TICKERS</stp>
        <stp>[PUTStrategy6.xlsx]Backup!R2022C7</stp>
        <stp>CHAIN_STRIKE_PX_OVRD</stp>
        <stp>40620</stp>
        <stp>CHAIN_PUT_CALL_TYPE_OVRD=P</stp>
        <stp>CHAIN_PERIODICITY_OVRD=M</stp>
        <tr r="G2022" s="3"/>
      </tp>
      <tp t="e">
        <v>#N/A</v>
        <stp/>
        <stp>##V3_BDSV12</stp>
        <stp>SPX Index</stp>
        <stp>CHAIN_TICKERS</stp>
        <stp>[PUTStrategy6.xlsx]Backup!R2122C7</stp>
        <stp>CHAIN_STRIKE_PX_OVRD</stp>
        <stp>42620</stp>
        <stp>CHAIN_PUT_CALL_TYPE_OVRD=P</stp>
        <stp>CHAIN_PERIODICITY_OVRD=M</stp>
        <tr r="G2122" s="3"/>
      </tp>
      <tp t="e">
        <v>#N/A</v>
        <stp/>
        <stp>##V3_BDSV12</stp>
        <stp>SPX Index</stp>
        <stp>CHAIN_TICKERS</stp>
        <stp>[PUTStrategy6.xlsx]Backup!R2142C7</stp>
        <stp>CHAIN_STRIKE_PX_OVRD</stp>
        <stp>43020</stp>
        <stp>CHAIN_PUT_CALL_TYPE_OVRD=P</stp>
        <stp>CHAIN_PERIODICITY_OVRD=M</stp>
        <tr r="G2142" s="3"/>
      </tp>
      <tp t="e">
        <v>#N/A</v>
        <stp/>
        <stp>##V3_BDSV12</stp>
        <stp>SPX Index</stp>
        <stp>CHAIN_TICKERS</stp>
        <stp>[PUTStrategy6.xlsx]Backup!R2442C7</stp>
        <stp>CHAIN_STRIKE_PX_OVRD</stp>
        <stp>49020</stp>
        <stp>CHAIN_PUT_CALL_TYPE_OVRD=P</stp>
        <stp>CHAIN_PERIODICITY_OVRD=M</stp>
        <tr r="G2442" s="3"/>
      </tp>
      <tp t="e">
        <v>#N/A</v>
        <stp/>
        <stp>##V3_BDSV12</stp>
        <stp>SPX Index</stp>
        <stp>CHAIN_TICKERS</stp>
        <stp>[PUTStrategy6.xlsx]Backup!R2422C7</stp>
        <stp>CHAIN_STRIKE_PX_OVRD</stp>
        <stp>48620</stp>
        <stp>CHAIN_PUT_CALL_TYPE_OVRD=P</stp>
        <stp>CHAIN_PERIODICITY_OVRD=M</stp>
        <tr r="G2422" s="3"/>
      </tp>
      <tp t="e">
        <v>#N/A</v>
        <stp/>
        <stp>##V3_BDSV12</stp>
        <stp>SPX Index</stp>
        <stp>CHAIN_TICKERS</stp>
        <stp>[PUTStrategy6.xlsx]Backup!R3322C7</stp>
        <stp>CHAIN_STRIKE_PX_OVRD</stp>
        <stp>66620</stp>
        <stp>CHAIN_PUT_CALL_TYPE_OVRD=P</stp>
        <stp>CHAIN_PERIODICITY_OVRD=M</stp>
        <tr r="G3322" s="3"/>
      </tp>
      <tp t="e">
        <v>#N/A</v>
        <stp/>
        <stp>##V3_BDSV12</stp>
        <stp>SPX Index</stp>
        <stp>CHAIN_TICKERS</stp>
        <stp>[PUTStrategy6.xlsx]Backup!R3342C7</stp>
        <stp>CHAIN_STRIKE_PX_OVRD</stp>
        <stp>67020</stp>
        <stp>CHAIN_PUT_CALL_TYPE_OVRD=P</stp>
        <stp>CHAIN_PERIODICITY_OVRD=M</stp>
        <tr r="G3342" s="3"/>
      </tp>
      <tp t="e">
        <v>#N/A</v>
        <stp/>
        <stp>##V3_BDSV12</stp>
        <stp>SPX Index</stp>
        <stp>CHAIN_TICKERS</stp>
        <stp>[PUTStrategy6.xlsx]Backup!R3242C7</stp>
        <stp>CHAIN_STRIKE_PX_OVRD</stp>
        <stp>65020</stp>
        <stp>CHAIN_PUT_CALL_TYPE_OVRD=P</stp>
        <stp>CHAIN_PERIODICITY_OVRD=M</stp>
        <tr r="G3242" s="3"/>
      </tp>
      <tp t="e">
        <v>#N/A</v>
        <stp/>
        <stp>##V3_BDSV12</stp>
        <stp>SPX Index</stp>
        <stp>CHAIN_TICKERS</stp>
        <stp>[PUTStrategy6.xlsx]Backup!R3222C7</stp>
        <stp>CHAIN_STRIKE_PX_OVRD</stp>
        <stp>64620</stp>
        <stp>CHAIN_PUT_CALL_TYPE_OVRD=P</stp>
        <stp>CHAIN_PERIODICITY_OVRD=M</stp>
        <tr r="G3222" s="3"/>
      </tp>
      <tp t="e">
        <v>#N/A</v>
        <stp/>
        <stp>##V3_BDSV12</stp>
        <stp>SPX Index</stp>
        <stp>CHAIN_TICKERS</stp>
        <stp>[PUTStrategy6.xlsx]Backup!R3042C7</stp>
        <stp>CHAIN_STRIKE_PX_OVRD</stp>
        <stp>61020</stp>
        <stp>CHAIN_PUT_CALL_TYPE_OVRD=P</stp>
        <stp>CHAIN_PERIODICITY_OVRD=M</stp>
        <tr r="G3042" s="3"/>
      </tp>
      <tp t="e">
        <v>#N/A</v>
        <stp/>
        <stp>##V3_BDSV12</stp>
        <stp>SPX Index</stp>
        <stp>CHAIN_TICKERS</stp>
        <stp>[PUTStrategy6.xlsx]Backup!R3022C7</stp>
        <stp>CHAIN_STRIKE_PX_OVRD</stp>
        <stp>60620</stp>
        <stp>CHAIN_PUT_CALL_TYPE_OVRD=P</stp>
        <stp>CHAIN_PERIODICITY_OVRD=M</stp>
        <tr r="G3022" s="3"/>
      </tp>
      <tp t="e">
        <v>#N/A</v>
        <stp/>
        <stp>##V3_BDSV12</stp>
        <stp>SPX Index</stp>
        <stp>CHAIN_TICKERS</stp>
        <stp>[PUTStrategy6.xlsx]Backup!R3122C7</stp>
        <stp>CHAIN_STRIKE_PX_OVRD</stp>
        <stp>62620</stp>
        <stp>CHAIN_PUT_CALL_TYPE_OVRD=P</stp>
        <stp>CHAIN_PERIODICITY_OVRD=M</stp>
        <tr r="G3122" s="3"/>
      </tp>
      <tp t="e">
        <v>#N/A</v>
        <stp/>
        <stp>##V3_BDSV12</stp>
        <stp>SPX Index</stp>
        <stp>CHAIN_TICKERS</stp>
        <stp>[PUTStrategy6.xlsx]Backup!R3142C7</stp>
        <stp>CHAIN_STRIKE_PX_OVRD</stp>
        <stp>63020</stp>
        <stp>CHAIN_PUT_CALL_TYPE_OVRD=P</stp>
        <stp>CHAIN_PERIODICITY_OVRD=M</stp>
        <tr r="G3142" s="3"/>
      </tp>
      <tp t="e">
        <v>#N/A</v>
        <stp/>
        <stp>##V3_BDSV12</stp>
        <stp>SPX Index</stp>
        <stp>CHAIN_TICKERS</stp>
        <stp>[PUTStrategy6.xlsx]Backup!R3442C7</stp>
        <stp>CHAIN_STRIKE_PX_OVRD</stp>
        <stp>69020</stp>
        <stp>CHAIN_PUT_CALL_TYPE_OVRD=P</stp>
        <stp>CHAIN_PERIODICITY_OVRD=M</stp>
        <tr r="G3442" s="3"/>
      </tp>
      <tp t="e">
        <v>#N/A</v>
        <stp/>
        <stp>##V3_BDSV12</stp>
        <stp>SPX Index</stp>
        <stp>CHAIN_TICKERS</stp>
        <stp>[PUTStrategy6.xlsx]Backup!R3422C7</stp>
        <stp>CHAIN_STRIKE_PX_OVRD</stp>
        <stp>68620</stp>
        <stp>CHAIN_PUT_CALL_TYPE_OVRD=P</stp>
        <stp>CHAIN_PERIODICITY_OVRD=M</stp>
        <tr r="G3422" s="3"/>
      </tp>
      <tp t="e">
        <v>#N/A</v>
        <stp/>
        <stp>##V3_BDSV12</stp>
        <stp>SPX Index</stp>
        <stp>CHAIN_TICKERS</stp>
        <stp>[PUTStrategy6.xlsx]Backup!R3522C7</stp>
        <stp>CHAIN_STRIKE_PX_OVRD</stp>
        <stp>70620</stp>
        <stp>CHAIN_PUT_CALL_TYPE_OVRD=P</stp>
        <stp>CHAIN_PERIODICITY_OVRD=M</stp>
        <tr r="G3522" s="3"/>
      </tp>
      <tp t="e">
        <v>#N/A</v>
        <stp/>
        <stp>##V3_BDSV12</stp>
        <stp>SPX Index</stp>
        <stp>CHAIN_TICKERS</stp>
        <stp>[PUTStrategy6.xlsx]Backup!R3642C7</stp>
        <stp>CHAIN_STRIKE_PX_OVRD</stp>
        <stp>73020</stp>
        <stp>CHAIN_PUT_CALL_TYPE_OVRD=P</stp>
        <stp>CHAIN_PERIODICITY_OVRD=M</stp>
        <tr r="G3642" s="3"/>
      </tp>
      <tp t="e">
        <v>#N/A</v>
        <stp/>
        <stp>##V3_BDSV12</stp>
        <stp>SPX Index</stp>
        <stp>CHAIN_TICKERS</stp>
        <stp>[PUTStrategy6.xlsx]Backup!R3542C7</stp>
        <stp>CHAIN_STRIKE_PX_OVRD</stp>
        <stp>71020</stp>
        <stp>CHAIN_PUT_CALL_TYPE_OVRD=P</stp>
        <stp>CHAIN_PERIODICITY_OVRD=M</stp>
        <tr r="G3542" s="3"/>
      </tp>
      <tp t="e">
        <v>#N/A</v>
        <stp/>
        <stp>##V3_BDSV12</stp>
        <stp>SPX Index</stp>
        <stp>CHAIN_TICKERS</stp>
        <stp>[PUTStrategy6.xlsx]Backup!R3622C7</stp>
        <stp>CHAIN_STRIKE_PX_OVRD</stp>
        <stp>72620</stp>
        <stp>CHAIN_PUT_CALL_TYPE_OVRD=P</stp>
        <stp>CHAIN_PERIODICITY_OVRD=M</stp>
        <tr r="G3622" s="3"/>
      </tp>
      <tp t="e">
        <v>#N/A</v>
        <stp/>
        <stp>##V3_BDSV12</stp>
        <stp>SPX Index</stp>
        <stp>CHAIN_TICKERS</stp>
        <stp>[PUTStrategy6.xlsx]Backup!R3922C7</stp>
        <stp>CHAIN_STRIKE_PX_OVRD</stp>
        <stp>78620</stp>
        <stp>CHAIN_PUT_CALL_TYPE_OVRD=P</stp>
        <stp>CHAIN_PERIODICITY_OVRD=M</stp>
        <tr r="G3922" s="3"/>
      </tp>
      <tp t="e">
        <v>#N/A</v>
        <stp/>
        <stp>##V3_BDSV12</stp>
        <stp>SPX Index</stp>
        <stp>CHAIN_TICKERS</stp>
        <stp>[PUTStrategy6.xlsx]Backup!R3942C7</stp>
        <stp>CHAIN_STRIKE_PX_OVRD</stp>
        <stp>79020</stp>
        <stp>CHAIN_PUT_CALL_TYPE_OVRD=P</stp>
        <stp>CHAIN_PERIODICITY_OVRD=M</stp>
        <tr r="G3942" s="3"/>
      </tp>
      <tp t="e">
        <v>#N/A</v>
        <stp/>
        <stp>##V3_BDSV12</stp>
        <stp>SPX Index</stp>
        <stp>CHAIN_TICKERS</stp>
        <stp>[PUTStrategy6.xlsx]Backup!R3722C7</stp>
        <stp>CHAIN_STRIKE_PX_OVRD</stp>
        <stp>74620</stp>
        <stp>CHAIN_PUT_CALL_TYPE_OVRD=P</stp>
        <stp>CHAIN_PERIODICITY_OVRD=M</stp>
        <tr r="G3722" s="3"/>
      </tp>
      <tp t="e">
        <v>#N/A</v>
        <stp/>
        <stp>##V3_BDSV12</stp>
        <stp>SPX Index</stp>
        <stp>CHAIN_TICKERS</stp>
        <stp>[PUTStrategy6.xlsx]Backup!R3742C7</stp>
        <stp>CHAIN_STRIKE_PX_OVRD</stp>
        <stp>75020</stp>
        <stp>CHAIN_PUT_CALL_TYPE_OVRD=P</stp>
        <stp>CHAIN_PERIODICITY_OVRD=M</stp>
        <tr r="G3742" s="3"/>
      </tp>
      <tp t="e">
        <v>#N/A</v>
        <stp/>
        <stp>##V3_BDSV12</stp>
        <stp>SPX Index</stp>
        <stp>CHAIN_TICKERS</stp>
        <stp>[PUTStrategy6.xlsx]Backup!R3842C7</stp>
        <stp>CHAIN_STRIKE_PX_OVRD</stp>
        <stp>77020</stp>
        <stp>CHAIN_PUT_CALL_TYPE_OVRD=P</stp>
        <stp>CHAIN_PERIODICITY_OVRD=M</stp>
        <tr r="G3842" s="3"/>
      </tp>
      <tp t="e">
        <v>#N/A</v>
        <stp/>
        <stp>##V3_BDSV12</stp>
        <stp>SPX Index</stp>
        <stp>CHAIN_TICKERS</stp>
        <stp>[PUTStrategy6.xlsx]Backup!R3822C7</stp>
        <stp>CHAIN_STRIKE_PX_OVRD</stp>
        <stp>76620</stp>
        <stp>CHAIN_PUT_CALL_TYPE_OVRD=P</stp>
        <stp>CHAIN_PERIODICITY_OVRD=M</stp>
        <tr r="G3822" s="3"/>
      </tp>
      <tp t="e">
        <v>#N/A</v>
        <stp/>
        <stp>##V3_BDSV12</stp>
        <stp>SPX Index</stp>
        <stp>CHAIN_TICKERS</stp>
        <stp>[PUTStrategy6.xlsx]Backup!R4521C7</stp>
        <stp>CHAIN_STRIKE_PX_OVRD</stp>
        <stp>90600</stp>
        <stp>CHAIN_PUT_CALL_TYPE_OVRD=P</stp>
        <stp>CHAIN_PERIODICITY_OVRD=M</stp>
        <tr r="G4521" s="3"/>
      </tp>
      <tp t="e">
        <v>#N/A</v>
        <stp/>
        <stp>##V3_BDSV12</stp>
        <stp>SPX Index</stp>
        <stp>CHAIN_TICKERS</stp>
        <stp>[PUTStrategy6.xlsx]Backup!R4641C7</stp>
        <stp>CHAIN_STRIKE_PX_OVRD</stp>
        <stp>93000</stp>
        <stp>CHAIN_PUT_CALL_TYPE_OVRD=P</stp>
        <stp>CHAIN_PERIODICITY_OVRD=M</stp>
        <tr r="G4641" s="3"/>
      </tp>
      <tp t="e">
        <v>#N/A</v>
        <stp/>
        <stp>##V3_BDSV12</stp>
        <stp>SPX Index</stp>
        <stp>CHAIN_TICKERS</stp>
        <stp>[PUTStrategy6.xlsx]Backup!R4541C7</stp>
        <stp>CHAIN_STRIKE_PX_OVRD</stp>
        <stp>91000</stp>
        <stp>CHAIN_PUT_CALL_TYPE_OVRD=P</stp>
        <stp>CHAIN_PERIODICITY_OVRD=M</stp>
        <tr r="G4541" s="3"/>
      </tp>
      <tp t="e">
        <v>#N/A</v>
        <stp/>
        <stp>##V3_BDSV12</stp>
        <stp>SPX Index</stp>
        <stp>CHAIN_TICKERS</stp>
        <stp>[PUTStrategy6.xlsx]Backup!R4621C7</stp>
        <stp>CHAIN_STRIKE_PX_OVRD</stp>
        <stp>92600</stp>
        <stp>CHAIN_PUT_CALL_TYPE_OVRD=P</stp>
        <stp>CHAIN_PERIODICITY_OVRD=M</stp>
        <tr r="G4621" s="3"/>
      </tp>
      <tp t="e">
        <v>#N/A</v>
        <stp/>
        <stp>##V3_BDSV12</stp>
        <stp>SPX Index</stp>
        <stp>CHAIN_TICKERS</stp>
        <stp>[PUTStrategy6.xlsx]Backup!R4921C7</stp>
        <stp>CHAIN_STRIKE_PX_OVRD</stp>
        <stp>98600</stp>
        <stp>CHAIN_PUT_CALL_TYPE_OVRD=P</stp>
        <stp>CHAIN_PERIODICITY_OVRD=M</stp>
        <tr r="G4921" s="3"/>
      </tp>
      <tp t="e">
        <v>#N/A</v>
        <stp/>
        <stp>##V3_BDSV12</stp>
        <stp>SPX Index</stp>
        <stp>CHAIN_TICKERS</stp>
        <stp>[PUTStrategy6.xlsx]Backup!R4941C7</stp>
        <stp>CHAIN_STRIKE_PX_OVRD</stp>
        <stp>99000</stp>
        <stp>CHAIN_PUT_CALL_TYPE_OVRD=P</stp>
        <stp>CHAIN_PERIODICITY_OVRD=M</stp>
        <tr r="G4941" s="3"/>
      </tp>
      <tp t="e">
        <v>#N/A</v>
        <stp/>
        <stp>##V3_BDSV12</stp>
        <stp>SPX Index</stp>
        <stp>CHAIN_TICKERS</stp>
        <stp>[PUTStrategy6.xlsx]Backup!R4721C7</stp>
        <stp>CHAIN_STRIKE_PX_OVRD</stp>
        <stp>94600</stp>
        <stp>CHAIN_PUT_CALL_TYPE_OVRD=P</stp>
        <stp>CHAIN_PERIODICITY_OVRD=M</stp>
        <tr r="G4721" s="3"/>
      </tp>
      <tp t="e">
        <v>#N/A</v>
        <stp/>
        <stp>##V3_BDSV12</stp>
        <stp>SPX Index</stp>
        <stp>CHAIN_TICKERS</stp>
        <stp>[PUTStrategy6.xlsx]Backup!R4741C7</stp>
        <stp>CHAIN_STRIKE_PX_OVRD</stp>
        <stp>95000</stp>
        <stp>CHAIN_PUT_CALL_TYPE_OVRD=P</stp>
        <stp>CHAIN_PERIODICITY_OVRD=M</stp>
        <tr r="G4741" s="3"/>
      </tp>
      <tp t="e">
        <v>#N/A</v>
        <stp/>
        <stp>##V3_BDSV12</stp>
        <stp>SPX Index</stp>
        <stp>CHAIN_TICKERS</stp>
        <stp>[PUTStrategy6.xlsx]Backup!R4841C7</stp>
        <stp>CHAIN_STRIKE_PX_OVRD</stp>
        <stp>97000</stp>
        <stp>CHAIN_PUT_CALL_TYPE_OVRD=P</stp>
        <stp>CHAIN_PERIODICITY_OVRD=M</stp>
        <tr r="G4841" s="3"/>
      </tp>
      <tp t="e">
        <v>#N/A</v>
        <stp/>
        <stp>##V3_BDSV12</stp>
        <stp>SPX Index</stp>
        <stp>CHAIN_TICKERS</stp>
        <stp>[PUTStrategy6.xlsx]Backup!R4821C7</stp>
        <stp>CHAIN_STRIKE_PX_OVRD</stp>
        <stp>96600</stp>
        <stp>CHAIN_PUT_CALL_TYPE_OVRD=P</stp>
        <stp>CHAIN_PERIODICITY_OVRD=M</stp>
        <tr r="G4821" s="3"/>
      </tp>
      <tp t="e">
        <v>#N/A</v>
        <stp/>
        <stp>##V3_BDSV12</stp>
        <stp>SPX Index</stp>
        <stp>CHAIN_TICKERS</stp>
        <stp>[PUTStrategy6.xlsx]Backup!R4321C7</stp>
        <stp>CHAIN_STRIKE_PX_OVRD</stp>
        <stp>86600</stp>
        <stp>CHAIN_PUT_CALL_TYPE_OVRD=P</stp>
        <stp>CHAIN_PERIODICITY_OVRD=M</stp>
        <tr r="G4321" s="3"/>
      </tp>
      <tp t="e">
        <v>#N/A</v>
        <stp/>
        <stp>##V3_BDSV12</stp>
        <stp>SPX Index</stp>
        <stp>CHAIN_TICKERS</stp>
        <stp>[PUTStrategy6.xlsx]Backup!R4341C7</stp>
        <stp>CHAIN_STRIKE_PX_OVRD</stp>
        <stp>87000</stp>
        <stp>CHAIN_PUT_CALL_TYPE_OVRD=P</stp>
        <stp>CHAIN_PERIODICITY_OVRD=M</stp>
        <tr r="G4341" s="3"/>
      </tp>
      <tp t="e">
        <v>#N/A</v>
        <stp/>
        <stp>##V3_BDSV12</stp>
        <stp>SPX Index</stp>
        <stp>CHAIN_TICKERS</stp>
        <stp>[PUTStrategy6.xlsx]Backup!R4241C7</stp>
        <stp>CHAIN_STRIKE_PX_OVRD</stp>
        <stp>85000</stp>
        <stp>CHAIN_PUT_CALL_TYPE_OVRD=P</stp>
        <stp>CHAIN_PERIODICITY_OVRD=M</stp>
        <tr r="G4241" s="3"/>
      </tp>
      <tp t="e">
        <v>#N/A</v>
        <stp/>
        <stp>##V3_BDSV12</stp>
        <stp>SPX Index</stp>
        <stp>CHAIN_TICKERS</stp>
        <stp>[PUTStrategy6.xlsx]Backup!R4221C7</stp>
        <stp>CHAIN_STRIKE_PX_OVRD</stp>
        <stp>84600</stp>
        <stp>CHAIN_PUT_CALL_TYPE_OVRD=P</stp>
        <stp>CHAIN_PERIODICITY_OVRD=M</stp>
        <tr r="G4221" s="3"/>
      </tp>
      <tp t="e">
        <v>#N/A</v>
        <stp/>
        <stp>##V3_BDSV12</stp>
        <stp>SPX Index</stp>
        <stp>CHAIN_TICKERS</stp>
        <stp>[PUTStrategy6.xlsx]Backup!R4041C7</stp>
        <stp>CHAIN_STRIKE_PX_OVRD</stp>
        <stp>81000</stp>
        <stp>CHAIN_PUT_CALL_TYPE_OVRD=P</stp>
        <stp>CHAIN_PERIODICITY_OVRD=M</stp>
        <tr r="G4041" s="3"/>
      </tp>
      <tp t="e">
        <v>#N/A</v>
        <stp/>
        <stp>##V3_BDSV12</stp>
        <stp>SPX Index</stp>
        <stp>CHAIN_TICKERS</stp>
        <stp>[PUTStrategy6.xlsx]Backup!R4021C7</stp>
        <stp>CHAIN_STRIKE_PX_OVRD</stp>
        <stp>80600</stp>
        <stp>CHAIN_PUT_CALL_TYPE_OVRD=P</stp>
        <stp>CHAIN_PERIODICITY_OVRD=M</stp>
        <tr r="G4021" s="3"/>
      </tp>
      <tp t="e">
        <v>#N/A</v>
        <stp/>
        <stp>##V3_BDSV12</stp>
        <stp>SPX Index</stp>
        <stp>CHAIN_TICKERS</stp>
        <stp>[PUTStrategy6.xlsx]Backup!R4121C7</stp>
        <stp>CHAIN_STRIKE_PX_OVRD</stp>
        <stp>82600</stp>
        <stp>CHAIN_PUT_CALL_TYPE_OVRD=P</stp>
        <stp>CHAIN_PERIODICITY_OVRD=M</stp>
        <tr r="G4121" s="3"/>
      </tp>
      <tp t="e">
        <v>#N/A</v>
        <stp/>
        <stp>##V3_BDSV12</stp>
        <stp>SPX Index</stp>
        <stp>CHAIN_TICKERS</stp>
        <stp>[PUTStrategy6.xlsx]Backup!R4141C7</stp>
        <stp>CHAIN_STRIKE_PX_OVRD</stp>
        <stp>83000</stp>
        <stp>CHAIN_PUT_CALL_TYPE_OVRD=P</stp>
        <stp>CHAIN_PERIODICITY_OVRD=M</stp>
        <tr r="G4141" s="3"/>
      </tp>
      <tp t="e">
        <v>#N/A</v>
        <stp/>
        <stp>##V3_BDSV12</stp>
        <stp>SPX Index</stp>
        <stp>CHAIN_TICKERS</stp>
        <stp>[PUTStrategy6.xlsx]Backup!R4441C7</stp>
        <stp>CHAIN_STRIKE_PX_OVRD</stp>
        <stp>89000</stp>
        <stp>CHAIN_PUT_CALL_TYPE_OVRD=P</stp>
        <stp>CHAIN_PERIODICITY_OVRD=M</stp>
        <tr r="G4441" s="3"/>
      </tp>
      <tp t="e">
        <v>#N/A</v>
        <stp/>
        <stp>##V3_BDSV12</stp>
        <stp>SPX Index</stp>
        <stp>CHAIN_TICKERS</stp>
        <stp>[PUTStrategy6.xlsx]Backup!R4421C7</stp>
        <stp>CHAIN_STRIKE_PX_OVRD</stp>
        <stp>88600</stp>
        <stp>CHAIN_PUT_CALL_TYPE_OVRD=P</stp>
        <stp>CHAIN_PERIODICITY_OVRD=M</stp>
        <tr r="G4421" s="3"/>
      </tp>
      <tp t="e">
        <v>#N/A</v>
        <stp/>
        <stp>##V3_BDSV12</stp>
        <stp>SPX Index</stp>
        <stp>CHAIN_TICKERS</stp>
        <stp>[PUTStrategy6.xlsx]Backup!R1321C7</stp>
        <stp>CHAIN_STRIKE_PX_OVRD</stp>
        <stp>26600</stp>
        <stp>CHAIN_PUT_CALL_TYPE_OVRD=P</stp>
        <stp>CHAIN_PERIODICITY_OVRD=M</stp>
        <tr r="G1321" s="3"/>
      </tp>
      <tp t="e">
        <v>#N/A</v>
        <stp/>
        <stp>##V3_BDSV12</stp>
        <stp>SPX Index</stp>
        <stp>CHAIN_TICKERS</stp>
        <stp>[PUTStrategy6.xlsx]Backup!R1341C7</stp>
        <stp>CHAIN_STRIKE_PX_OVRD</stp>
        <stp>27000</stp>
        <stp>CHAIN_PUT_CALL_TYPE_OVRD=P</stp>
        <stp>CHAIN_PERIODICITY_OVRD=M</stp>
        <tr r="G1341" s="3"/>
      </tp>
      <tp t="e">
        <v>#N/A</v>
        <stp/>
        <stp>##V3_BDSV12</stp>
        <stp>SPX Index</stp>
        <stp>CHAIN_TICKERS</stp>
        <stp>[PUTStrategy6.xlsx]Backup!R1241C7</stp>
        <stp>CHAIN_STRIKE_PX_OVRD</stp>
        <stp>25000</stp>
        <stp>CHAIN_PUT_CALL_TYPE_OVRD=P</stp>
        <stp>CHAIN_PERIODICITY_OVRD=M</stp>
        <tr r="G1241" s="3"/>
      </tp>
      <tp t="e">
        <v>#N/A</v>
        <stp/>
        <stp>##V3_BDSV12</stp>
        <stp>SPX Index</stp>
        <stp>CHAIN_TICKERS</stp>
        <stp>[PUTStrategy6.xlsx]Backup!R1221C7</stp>
        <stp>CHAIN_STRIKE_PX_OVRD</stp>
        <stp>24600</stp>
        <stp>CHAIN_PUT_CALL_TYPE_OVRD=P</stp>
        <stp>CHAIN_PERIODICITY_OVRD=M</stp>
        <tr r="G1221" s="3"/>
      </tp>
      <tp t="e">
        <v>#N/A</v>
        <stp/>
        <stp>##V3_BDSV12</stp>
        <stp>SPX Index</stp>
        <stp>CHAIN_TICKERS</stp>
        <stp>[PUTStrategy6.xlsx]Backup!R1041C7</stp>
        <stp>CHAIN_STRIKE_PX_OVRD</stp>
        <stp>21000</stp>
        <stp>CHAIN_PUT_CALL_TYPE_OVRD=P</stp>
        <stp>CHAIN_PERIODICITY_OVRD=M</stp>
        <tr r="G1041" s="3"/>
      </tp>
      <tp t="e">
        <v>#N/A</v>
        <stp/>
        <stp>##V3_BDSV12</stp>
        <stp>SPX Index</stp>
        <stp>CHAIN_TICKERS</stp>
        <stp>[PUTStrategy6.xlsx]Backup!R1021C7</stp>
        <stp>CHAIN_STRIKE_PX_OVRD</stp>
        <stp>20600</stp>
        <stp>CHAIN_PUT_CALL_TYPE_OVRD=P</stp>
        <stp>CHAIN_PERIODICITY_OVRD=M</stp>
        <tr r="G1021" s="3"/>
      </tp>
      <tp t="e">
        <v>#N/A</v>
        <stp/>
        <stp>##V3_BDSV12</stp>
        <stp>SPX Index</stp>
        <stp>CHAIN_TICKERS</stp>
        <stp>[PUTStrategy6.xlsx]Backup!R1121C7</stp>
        <stp>CHAIN_STRIKE_PX_OVRD</stp>
        <stp>22600</stp>
        <stp>CHAIN_PUT_CALL_TYPE_OVRD=P</stp>
        <stp>CHAIN_PERIODICITY_OVRD=M</stp>
        <tr r="G1121" s="3"/>
      </tp>
      <tp t="e">
        <v>#N/A</v>
        <stp/>
        <stp>##V3_BDSV12</stp>
        <stp>SPX Index</stp>
        <stp>CHAIN_TICKERS</stp>
        <stp>[PUTStrategy6.xlsx]Backup!R1141C7</stp>
        <stp>CHAIN_STRIKE_PX_OVRD</stp>
        <stp>23000</stp>
        <stp>CHAIN_PUT_CALL_TYPE_OVRD=P</stp>
        <stp>CHAIN_PERIODICITY_OVRD=M</stp>
        <tr r="G1141" s="3"/>
      </tp>
      <tp t="e">
        <v>#N/A</v>
        <stp/>
        <stp>##V3_BDSV12</stp>
        <stp>SPX Index</stp>
        <stp>CHAIN_TICKERS</stp>
        <stp>[PUTStrategy6.xlsx]Backup!R1441C7</stp>
        <stp>CHAIN_STRIKE_PX_OVRD</stp>
        <stp>29000</stp>
        <stp>CHAIN_PUT_CALL_TYPE_OVRD=P</stp>
        <stp>CHAIN_PERIODICITY_OVRD=M</stp>
        <tr r="G1441" s="3"/>
      </tp>
      <tp t="e">
        <v>#N/A</v>
        <stp/>
        <stp>##V3_BDSV12</stp>
        <stp>SPX Index</stp>
        <stp>CHAIN_TICKERS</stp>
        <stp>[PUTStrategy6.xlsx]Backup!R1421C7</stp>
        <stp>CHAIN_STRIKE_PX_OVRD</stp>
        <stp>28600</stp>
        <stp>CHAIN_PUT_CALL_TYPE_OVRD=P</stp>
        <stp>CHAIN_PERIODICITY_OVRD=M</stp>
        <tr r="G1421" s="3"/>
      </tp>
      <tp t="e">
        <v>#N/A</v>
        <stp/>
        <stp>##V3_BDSV12</stp>
        <stp>SPX Index</stp>
        <stp>CHAIN_TICKERS</stp>
        <stp>[PUTStrategy6.xlsx]Backup!R1521C7</stp>
        <stp>CHAIN_STRIKE_PX_OVRD</stp>
        <stp>30600</stp>
        <stp>CHAIN_PUT_CALL_TYPE_OVRD=P</stp>
        <stp>CHAIN_PERIODICITY_OVRD=M</stp>
        <tr r="G1521" s="3"/>
      </tp>
      <tp t="e">
        <v>#N/A</v>
        <stp/>
        <stp>##V3_BDSV12</stp>
        <stp>SPX Index</stp>
        <stp>CHAIN_TICKERS</stp>
        <stp>[PUTStrategy6.xlsx]Backup!R1641C7</stp>
        <stp>CHAIN_STRIKE_PX_OVRD</stp>
        <stp>33000</stp>
        <stp>CHAIN_PUT_CALL_TYPE_OVRD=P</stp>
        <stp>CHAIN_PERIODICITY_OVRD=M</stp>
        <tr r="G1641" s="3"/>
      </tp>
      <tp t="e">
        <v>#N/A</v>
        <stp/>
        <stp>##V3_BDSV12</stp>
        <stp>SPX Index</stp>
        <stp>CHAIN_TICKERS</stp>
        <stp>[PUTStrategy6.xlsx]Backup!R1541C7</stp>
        <stp>CHAIN_STRIKE_PX_OVRD</stp>
        <stp>31000</stp>
        <stp>CHAIN_PUT_CALL_TYPE_OVRD=P</stp>
        <stp>CHAIN_PERIODICITY_OVRD=M</stp>
        <tr r="G1541" s="3"/>
      </tp>
      <tp t="e">
        <v>#N/A</v>
        <stp/>
        <stp>##V3_BDSV12</stp>
        <stp>SPX Index</stp>
        <stp>CHAIN_TICKERS</stp>
        <stp>[PUTStrategy6.xlsx]Backup!R1621C7</stp>
        <stp>CHAIN_STRIKE_PX_OVRD</stp>
        <stp>32600</stp>
        <stp>CHAIN_PUT_CALL_TYPE_OVRD=P</stp>
        <stp>CHAIN_PERIODICITY_OVRD=M</stp>
        <tr r="G1621" s="3"/>
      </tp>
      <tp t="e">
        <v>#N/A</v>
        <stp/>
        <stp>##V3_BDSV12</stp>
        <stp>SPX Index</stp>
        <stp>CHAIN_TICKERS</stp>
        <stp>[PUTStrategy6.xlsx]Backup!R1921C7</stp>
        <stp>CHAIN_STRIKE_PX_OVRD</stp>
        <stp>38600</stp>
        <stp>CHAIN_PUT_CALL_TYPE_OVRD=P</stp>
        <stp>CHAIN_PERIODICITY_OVRD=M</stp>
        <tr r="G1921" s="3"/>
      </tp>
      <tp t="e">
        <v>#N/A</v>
        <stp/>
        <stp>##V3_BDSV12</stp>
        <stp>SPX Index</stp>
        <stp>CHAIN_TICKERS</stp>
        <stp>[PUTStrategy6.xlsx]Backup!R1941C7</stp>
        <stp>CHAIN_STRIKE_PX_OVRD</stp>
        <stp>39000</stp>
        <stp>CHAIN_PUT_CALL_TYPE_OVRD=P</stp>
        <stp>CHAIN_PERIODICITY_OVRD=M</stp>
        <tr r="G1941" s="3"/>
      </tp>
      <tp t="e">
        <v>#N/A</v>
        <stp/>
        <stp>##V3_BDSV12</stp>
        <stp>SPX Index</stp>
        <stp>CHAIN_TICKERS</stp>
        <stp>[PUTStrategy6.xlsx]Backup!R1721C7</stp>
        <stp>CHAIN_STRIKE_PX_OVRD</stp>
        <stp>34600</stp>
        <stp>CHAIN_PUT_CALL_TYPE_OVRD=P</stp>
        <stp>CHAIN_PERIODICITY_OVRD=M</stp>
        <tr r="G1721" s="3"/>
      </tp>
      <tp t="e">
        <v>#N/A</v>
        <stp/>
        <stp>##V3_BDSV12</stp>
        <stp>SPX Index</stp>
        <stp>CHAIN_TICKERS</stp>
        <stp>[PUTStrategy6.xlsx]Backup!R1741C7</stp>
        <stp>CHAIN_STRIKE_PX_OVRD</stp>
        <stp>35000</stp>
        <stp>CHAIN_PUT_CALL_TYPE_OVRD=P</stp>
        <stp>CHAIN_PERIODICITY_OVRD=M</stp>
        <tr r="G1741" s="3"/>
      </tp>
      <tp t="e">
        <v>#N/A</v>
        <stp/>
        <stp>##V3_BDSV12</stp>
        <stp>SPX Index</stp>
        <stp>CHAIN_TICKERS</stp>
        <stp>[PUTStrategy6.xlsx]Backup!R1841C7</stp>
        <stp>CHAIN_STRIKE_PX_OVRD</stp>
        <stp>37000</stp>
        <stp>CHAIN_PUT_CALL_TYPE_OVRD=P</stp>
        <stp>CHAIN_PERIODICITY_OVRD=M</stp>
        <tr r="G1841" s="3"/>
      </tp>
      <tp t="e">
        <v>#N/A</v>
        <stp/>
        <stp>##V3_BDSV12</stp>
        <stp>SPX Index</stp>
        <stp>CHAIN_TICKERS</stp>
        <stp>[PUTStrategy6.xlsx]Backup!R1821C7</stp>
        <stp>CHAIN_STRIKE_PX_OVRD</stp>
        <stp>36600</stp>
        <stp>CHAIN_PUT_CALL_TYPE_OVRD=P</stp>
        <stp>CHAIN_PERIODICITY_OVRD=M</stp>
        <tr r="G1821" s="3"/>
      </tp>
      <tp t="e">
        <v>#N/A</v>
        <stp/>
        <stp>##V3_BDSV12</stp>
        <stp>SPX Index</stp>
        <stp>CHAIN_TICKERS</stp>
        <stp>[PUTStrategy6.xlsx]Backup!R2521C7</stp>
        <stp>CHAIN_STRIKE_PX_OVRD</stp>
        <stp>50600</stp>
        <stp>CHAIN_PUT_CALL_TYPE_OVRD=P</stp>
        <stp>CHAIN_PERIODICITY_OVRD=M</stp>
        <tr r="G2521" s="3"/>
      </tp>
      <tp t="e">
        <v>#N/A</v>
        <stp/>
        <stp>##V3_BDSV12</stp>
        <stp>SPX Index</stp>
        <stp>CHAIN_TICKERS</stp>
        <stp>[PUTStrategy6.xlsx]Backup!R2641C7</stp>
        <stp>CHAIN_STRIKE_PX_OVRD</stp>
        <stp>53000</stp>
        <stp>CHAIN_PUT_CALL_TYPE_OVRD=P</stp>
        <stp>CHAIN_PERIODICITY_OVRD=M</stp>
        <tr r="G2641" s="3"/>
      </tp>
      <tp t="e">
        <v>#N/A</v>
        <stp/>
        <stp>##V3_BDSV12</stp>
        <stp>SPX Index</stp>
        <stp>CHAIN_TICKERS</stp>
        <stp>[PUTStrategy6.xlsx]Backup!R2541C7</stp>
        <stp>CHAIN_STRIKE_PX_OVRD</stp>
        <stp>51000</stp>
        <stp>CHAIN_PUT_CALL_TYPE_OVRD=P</stp>
        <stp>CHAIN_PERIODICITY_OVRD=M</stp>
        <tr r="G2541" s="3"/>
      </tp>
      <tp t="e">
        <v>#N/A</v>
        <stp/>
        <stp>##V3_BDSV12</stp>
        <stp>SPX Index</stp>
        <stp>CHAIN_TICKERS</stp>
        <stp>[PUTStrategy6.xlsx]Backup!R2621C7</stp>
        <stp>CHAIN_STRIKE_PX_OVRD</stp>
        <stp>52600</stp>
        <stp>CHAIN_PUT_CALL_TYPE_OVRD=P</stp>
        <stp>CHAIN_PERIODICITY_OVRD=M</stp>
        <tr r="G2621" s="3"/>
      </tp>
      <tp t="e">
        <v>#N/A</v>
        <stp/>
        <stp>##V3_BDSV12</stp>
        <stp>SPX Index</stp>
        <stp>CHAIN_TICKERS</stp>
        <stp>[PUTStrategy6.xlsx]Backup!R2921C7</stp>
        <stp>CHAIN_STRIKE_PX_OVRD</stp>
        <stp>58600</stp>
        <stp>CHAIN_PUT_CALL_TYPE_OVRD=P</stp>
        <stp>CHAIN_PERIODICITY_OVRD=M</stp>
        <tr r="G2921" s="3"/>
      </tp>
      <tp t="e">
        <v>#N/A</v>
        <stp/>
        <stp>##V3_BDSV12</stp>
        <stp>SPX Index</stp>
        <stp>CHAIN_TICKERS</stp>
        <stp>[PUTStrategy6.xlsx]Backup!R2941C7</stp>
        <stp>CHAIN_STRIKE_PX_OVRD</stp>
        <stp>59000</stp>
        <stp>CHAIN_PUT_CALL_TYPE_OVRD=P</stp>
        <stp>CHAIN_PERIODICITY_OVRD=M</stp>
        <tr r="G2941" s="3"/>
      </tp>
      <tp t="e">
        <v>#N/A</v>
        <stp/>
        <stp>##V3_BDSV12</stp>
        <stp>SPX Index</stp>
        <stp>CHAIN_TICKERS</stp>
        <stp>[PUTStrategy6.xlsx]Backup!R2721C7</stp>
        <stp>CHAIN_STRIKE_PX_OVRD</stp>
        <stp>54600</stp>
        <stp>CHAIN_PUT_CALL_TYPE_OVRD=P</stp>
        <stp>CHAIN_PERIODICITY_OVRD=M</stp>
        <tr r="G2721" s="3"/>
      </tp>
      <tp t="e">
        <v>#N/A</v>
        <stp/>
        <stp>##V3_BDSV12</stp>
        <stp>SPX Index</stp>
        <stp>CHAIN_TICKERS</stp>
        <stp>[PUTStrategy6.xlsx]Backup!R2741C7</stp>
        <stp>CHAIN_STRIKE_PX_OVRD</stp>
        <stp>55000</stp>
        <stp>CHAIN_PUT_CALL_TYPE_OVRD=P</stp>
        <stp>CHAIN_PERIODICITY_OVRD=M</stp>
        <tr r="G2741" s="3"/>
      </tp>
      <tp t="e">
        <v>#N/A</v>
        <stp/>
        <stp>##V3_BDSV12</stp>
        <stp>SPX Index</stp>
        <stp>CHAIN_TICKERS</stp>
        <stp>[PUTStrategy6.xlsx]Backup!R2841C7</stp>
        <stp>CHAIN_STRIKE_PX_OVRD</stp>
        <stp>57000</stp>
        <stp>CHAIN_PUT_CALL_TYPE_OVRD=P</stp>
        <stp>CHAIN_PERIODICITY_OVRD=M</stp>
        <tr r="G2841" s="3"/>
      </tp>
      <tp t="e">
        <v>#N/A</v>
        <stp/>
        <stp>##V3_BDSV12</stp>
        <stp>SPX Index</stp>
        <stp>CHAIN_TICKERS</stp>
        <stp>[PUTStrategy6.xlsx]Backup!R2821C7</stp>
        <stp>CHAIN_STRIKE_PX_OVRD</stp>
        <stp>56600</stp>
        <stp>CHAIN_PUT_CALL_TYPE_OVRD=P</stp>
        <stp>CHAIN_PERIODICITY_OVRD=M</stp>
        <tr r="G2821" s="3"/>
      </tp>
      <tp t="e">
        <v>#N/A</v>
        <stp/>
        <stp>##V3_BDSV12</stp>
        <stp>SPX Index</stp>
        <stp>CHAIN_TICKERS</stp>
        <stp>[PUTStrategy6.xlsx]Backup!R2321C7</stp>
        <stp>CHAIN_STRIKE_PX_OVRD</stp>
        <stp>46600</stp>
        <stp>CHAIN_PUT_CALL_TYPE_OVRD=P</stp>
        <stp>CHAIN_PERIODICITY_OVRD=M</stp>
        <tr r="G2321" s="3"/>
      </tp>
      <tp t="e">
        <v>#N/A</v>
        <stp/>
        <stp>##V3_BDSV12</stp>
        <stp>SPX Index</stp>
        <stp>CHAIN_TICKERS</stp>
        <stp>[PUTStrategy6.xlsx]Backup!R2341C7</stp>
        <stp>CHAIN_STRIKE_PX_OVRD</stp>
        <stp>47000</stp>
        <stp>CHAIN_PUT_CALL_TYPE_OVRD=P</stp>
        <stp>CHAIN_PERIODICITY_OVRD=M</stp>
        <tr r="G2341" s="3"/>
      </tp>
      <tp t="e">
        <v>#N/A</v>
        <stp/>
        <stp>##V3_BDSV12</stp>
        <stp>SPX Index</stp>
        <stp>CHAIN_TICKERS</stp>
        <stp>[PUTStrategy6.xlsx]Backup!R2241C7</stp>
        <stp>CHAIN_STRIKE_PX_OVRD</stp>
        <stp>45000</stp>
        <stp>CHAIN_PUT_CALL_TYPE_OVRD=P</stp>
        <stp>CHAIN_PERIODICITY_OVRD=M</stp>
        <tr r="G2241" s="3"/>
      </tp>
      <tp t="e">
        <v>#N/A</v>
        <stp/>
        <stp>##V3_BDSV12</stp>
        <stp>SPX Index</stp>
        <stp>CHAIN_TICKERS</stp>
        <stp>[PUTStrategy6.xlsx]Backup!R2221C7</stp>
        <stp>CHAIN_STRIKE_PX_OVRD</stp>
        <stp>44600</stp>
        <stp>CHAIN_PUT_CALL_TYPE_OVRD=P</stp>
        <stp>CHAIN_PERIODICITY_OVRD=M</stp>
        <tr r="G2221" s="3"/>
      </tp>
      <tp t="e">
        <v>#N/A</v>
        <stp/>
        <stp>##V3_BDSV12</stp>
        <stp>SPX Index</stp>
        <stp>CHAIN_TICKERS</stp>
        <stp>[PUTStrategy6.xlsx]Backup!R2041C7</stp>
        <stp>CHAIN_STRIKE_PX_OVRD</stp>
        <stp>41000</stp>
        <stp>CHAIN_PUT_CALL_TYPE_OVRD=P</stp>
        <stp>CHAIN_PERIODICITY_OVRD=M</stp>
        <tr r="G2041" s="3"/>
      </tp>
      <tp t="e">
        <v>#N/A</v>
        <stp/>
        <stp>##V3_BDSV12</stp>
        <stp>SPX Index</stp>
        <stp>CHAIN_TICKERS</stp>
        <stp>[PUTStrategy6.xlsx]Backup!R2021C7</stp>
        <stp>CHAIN_STRIKE_PX_OVRD</stp>
        <stp>40600</stp>
        <stp>CHAIN_PUT_CALL_TYPE_OVRD=P</stp>
        <stp>CHAIN_PERIODICITY_OVRD=M</stp>
        <tr r="G2021" s="3"/>
      </tp>
      <tp t="e">
        <v>#N/A</v>
        <stp/>
        <stp>##V3_BDSV12</stp>
        <stp>SPX Index</stp>
        <stp>CHAIN_TICKERS</stp>
        <stp>[PUTStrategy6.xlsx]Backup!R2121C7</stp>
        <stp>CHAIN_STRIKE_PX_OVRD</stp>
        <stp>42600</stp>
        <stp>CHAIN_PUT_CALL_TYPE_OVRD=P</stp>
        <stp>CHAIN_PERIODICITY_OVRD=M</stp>
        <tr r="G2121" s="3"/>
      </tp>
      <tp t="e">
        <v>#N/A</v>
        <stp/>
        <stp>##V3_BDSV12</stp>
        <stp>SPX Index</stp>
        <stp>CHAIN_TICKERS</stp>
        <stp>[PUTStrategy6.xlsx]Backup!R2141C7</stp>
        <stp>CHAIN_STRIKE_PX_OVRD</stp>
        <stp>43000</stp>
        <stp>CHAIN_PUT_CALL_TYPE_OVRD=P</stp>
        <stp>CHAIN_PERIODICITY_OVRD=M</stp>
        <tr r="G2141" s="3"/>
      </tp>
      <tp t="e">
        <v>#N/A</v>
        <stp/>
        <stp>##V3_BDSV12</stp>
        <stp>SPX Index</stp>
        <stp>CHAIN_TICKERS</stp>
        <stp>[PUTStrategy6.xlsx]Backup!R2441C7</stp>
        <stp>CHAIN_STRIKE_PX_OVRD</stp>
        <stp>49000</stp>
        <stp>CHAIN_PUT_CALL_TYPE_OVRD=P</stp>
        <stp>CHAIN_PERIODICITY_OVRD=M</stp>
        <tr r="G2441" s="3"/>
      </tp>
      <tp t="e">
        <v>#N/A</v>
        <stp/>
        <stp>##V3_BDSV12</stp>
        <stp>SPX Index</stp>
        <stp>CHAIN_TICKERS</stp>
        <stp>[PUTStrategy6.xlsx]Backup!R2421C7</stp>
        <stp>CHAIN_STRIKE_PX_OVRD</stp>
        <stp>48600</stp>
        <stp>CHAIN_PUT_CALL_TYPE_OVRD=P</stp>
        <stp>CHAIN_PERIODICITY_OVRD=M</stp>
        <tr r="G2421" s="3"/>
      </tp>
      <tp t="e">
        <v>#N/A</v>
        <stp/>
        <stp>##V3_BDSV12</stp>
        <stp>SPX Index</stp>
        <stp>CHAIN_TICKERS</stp>
        <stp>[PUTStrategy6.xlsx]Backup!R3321C7</stp>
        <stp>CHAIN_STRIKE_PX_OVRD</stp>
        <stp>66600</stp>
        <stp>CHAIN_PUT_CALL_TYPE_OVRD=P</stp>
        <stp>CHAIN_PERIODICITY_OVRD=M</stp>
        <tr r="G3321" s="3"/>
      </tp>
      <tp t="e">
        <v>#N/A</v>
        <stp/>
        <stp>##V3_BDSV12</stp>
        <stp>SPX Index</stp>
        <stp>CHAIN_TICKERS</stp>
        <stp>[PUTStrategy6.xlsx]Backup!R3341C7</stp>
        <stp>CHAIN_STRIKE_PX_OVRD</stp>
        <stp>67000</stp>
        <stp>CHAIN_PUT_CALL_TYPE_OVRD=P</stp>
        <stp>CHAIN_PERIODICITY_OVRD=M</stp>
        <tr r="G3341" s="3"/>
      </tp>
      <tp t="e">
        <v>#N/A</v>
        <stp/>
        <stp>##V3_BDSV12</stp>
        <stp>SPX Index</stp>
        <stp>CHAIN_TICKERS</stp>
        <stp>[PUTStrategy6.xlsx]Backup!R3241C7</stp>
        <stp>CHAIN_STRIKE_PX_OVRD</stp>
        <stp>65000</stp>
        <stp>CHAIN_PUT_CALL_TYPE_OVRD=P</stp>
        <stp>CHAIN_PERIODICITY_OVRD=M</stp>
        <tr r="G3241" s="3"/>
      </tp>
      <tp t="e">
        <v>#N/A</v>
        <stp/>
        <stp>##V3_BDSV12</stp>
        <stp>SPX Index</stp>
        <stp>CHAIN_TICKERS</stp>
        <stp>[PUTStrategy6.xlsx]Backup!R3221C7</stp>
        <stp>CHAIN_STRIKE_PX_OVRD</stp>
        <stp>64600</stp>
        <stp>CHAIN_PUT_CALL_TYPE_OVRD=P</stp>
        <stp>CHAIN_PERIODICITY_OVRD=M</stp>
        <tr r="G3221" s="3"/>
      </tp>
      <tp t="e">
        <v>#N/A</v>
        <stp/>
        <stp>##V3_BDSV12</stp>
        <stp>SPX Index</stp>
        <stp>CHAIN_TICKERS</stp>
        <stp>[PUTStrategy6.xlsx]Backup!R3041C7</stp>
        <stp>CHAIN_STRIKE_PX_OVRD</stp>
        <stp>61000</stp>
        <stp>CHAIN_PUT_CALL_TYPE_OVRD=P</stp>
        <stp>CHAIN_PERIODICITY_OVRD=M</stp>
        <tr r="G3041" s="3"/>
      </tp>
      <tp t="e">
        <v>#N/A</v>
        <stp/>
        <stp>##V3_BDSV12</stp>
        <stp>SPX Index</stp>
        <stp>CHAIN_TICKERS</stp>
        <stp>[PUTStrategy6.xlsx]Backup!R3021C7</stp>
        <stp>CHAIN_STRIKE_PX_OVRD</stp>
        <stp>60600</stp>
        <stp>CHAIN_PUT_CALL_TYPE_OVRD=P</stp>
        <stp>CHAIN_PERIODICITY_OVRD=M</stp>
        <tr r="G3021" s="3"/>
      </tp>
      <tp t="e">
        <v>#N/A</v>
        <stp/>
        <stp>##V3_BDSV12</stp>
        <stp>SPX Index</stp>
        <stp>CHAIN_TICKERS</stp>
        <stp>[PUTStrategy6.xlsx]Backup!R3121C7</stp>
        <stp>CHAIN_STRIKE_PX_OVRD</stp>
        <stp>62600</stp>
        <stp>CHAIN_PUT_CALL_TYPE_OVRD=P</stp>
        <stp>CHAIN_PERIODICITY_OVRD=M</stp>
        <tr r="G3121" s="3"/>
      </tp>
      <tp t="e">
        <v>#N/A</v>
        <stp/>
        <stp>##V3_BDSV12</stp>
        <stp>SPX Index</stp>
        <stp>CHAIN_TICKERS</stp>
        <stp>[PUTStrategy6.xlsx]Backup!R3141C7</stp>
        <stp>CHAIN_STRIKE_PX_OVRD</stp>
        <stp>63000</stp>
        <stp>CHAIN_PUT_CALL_TYPE_OVRD=P</stp>
        <stp>CHAIN_PERIODICITY_OVRD=M</stp>
        <tr r="G3141" s="3"/>
      </tp>
      <tp t="e">
        <v>#N/A</v>
        <stp/>
        <stp>##V3_BDSV12</stp>
        <stp>SPX Index</stp>
        <stp>CHAIN_TICKERS</stp>
        <stp>[PUTStrategy6.xlsx]Backup!R3441C7</stp>
        <stp>CHAIN_STRIKE_PX_OVRD</stp>
        <stp>69000</stp>
        <stp>CHAIN_PUT_CALL_TYPE_OVRD=P</stp>
        <stp>CHAIN_PERIODICITY_OVRD=M</stp>
        <tr r="G3441" s="3"/>
      </tp>
      <tp t="e">
        <v>#N/A</v>
        <stp/>
        <stp>##V3_BDSV12</stp>
        <stp>SPX Index</stp>
        <stp>CHAIN_TICKERS</stp>
        <stp>[PUTStrategy6.xlsx]Backup!R3421C7</stp>
        <stp>CHAIN_STRIKE_PX_OVRD</stp>
        <stp>68600</stp>
        <stp>CHAIN_PUT_CALL_TYPE_OVRD=P</stp>
        <stp>CHAIN_PERIODICITY_OVRD=M</stp>
        <tr r="G3421" s="3"/>
      </tp>
      <tp t="e">
        <v>#N/A</v>
        <stp/>
        <stp>##V3_BDSV12</stp>
        <stp>SPX Index</stp>
        <stp>CHAIN_TICKERS</stp>
        <stp>[PUTStrategy6.xlsx]Backup!R3521C7</stp>
        <stp>CHAIN_STRIKE_PX_OVRD</stp>
        <stp>70600</stp>
        <stp>CHAIN_PUT_CALL_TYPE_OVRD=P</stp>
        <stp>CHAIN_PERIODICITY_OVRD=M</stp>
        <tr r="G3521" s="3"/>
      </tp>
      <tp t="e">
        <v>#N/A</v>
        <stp/>
        <stp>##V3_BDSV12</stp>
        <stp>SPX Index</stp>
        <stp>CHAIN_TICKERS</stp>
        <stp>[PUTStrategy6.xlsx]Backup!R3641C7</stp>
        <stp>CHAIN_STRIKE_PX_OVRD</stp>
        <stp>73000</stp>
        <stp>CHAIN_PUT_CALL_TYPE_OVRD=P</stp>
        <stp>CHAIN_PERIODICITY_OVRD=M</stp>
        <tr r="G3641" s="3"/>
      </tp>
      <tp t="e">
        <v>#N/A</v>
        <stp/>
        <stp>##V3_BDSV12</stp>
        <stp>SPX Index</stp>
        <stp>CHAIN_TICKERS</stp>
        <stp>[PUTStrategy6.xlsx]Backup!R3541C7</stp>
        <stp>CHAIN_STRIKE_PX_OVRD</stp>
        <stp>71000</stp>
        <stp>CHAIN_PUT_CALL_TYPE_OVRD=P</stp>
        <stp>CHAIN_PERIODICITY_OVRD=M</stp>
        <tr r="G3541" s="3"/>
      </tp>
      <tp t="e">
        <v>#N/A</v>
        <stp/>
        <stp>##V3_BDSV12</stp>
        <stp>SPX Index</stp>
        <stp>CHAIN_TICKERS</stp>
        <stp>[PUTStrategy6.xlsx]Backup!R3621C7</stp>
        <stp>CHAIN_STRIKE_PX_OVRD</stp>
        <stp>72600</stp>
        <stp>CHAIN_PUT_CALL_TYPE_OVRD=P</stp>
        <stp>CHAIN_PERIODICITY_OVRD=M</stp>
        <tr r="G3621" s="3"/>
      </tp>
      <tp t="e">
        <v>#N/A</v>
        <stp/>
        <stp>##V3_BDSV12</stp>
        <stp>SPX Index</stp>
        <stp>CHAIN_TICKERS</stp>
        <stp>[PUTStrategy6.xlsx]Backup!R3921C7</stp>
        <stp>CHAIN_STRIKE_PX_OVRD</stp>
        <stp>78600</stp>
        <stp>CHAIN_PUT_CALL_TYPE_OVRD=P</stp>
        <stp>CHAIN_PERIODICITY_OVRD=M</stp>
        <tr r="G3921" s="3"/>
      </tp>
      <tp t="e">
        <v>#N/A</v>
        <stp/>
        <stp>##V3_BDSV12</stp>
        <stp>SPX Index</stp>
        <stp>CHAIN_TICKERS</stp>
        <stp>[PUTStrategy6.xlsx]Backup!R3941C7</stp>
        <stp>CHAIN_STRIKE_PX_OVRD</stp>
        <stp>79000</stp>
        <stp>CHAIN_PUT_CALL_TYPE_OVRD=P</stp>
        <stp>CHAIN_PERIODICITY_OVRD=M</stp>
        <tr r="G3941" s="3"/>
      </tp>
      <tp t="e">
        <v>#N/A</v>
        <stp/>
        <stp>##V3_BDSV12</stp>
        <stp>SPX Index</stp>
        <stp>CHAIN_TICKERS</stp>
        <stp>[PUTStrategy6.xlsx]Backup!R3721C7</stp>
        <stp>CHAIN_STRIKE_PX_OVRD</stp>
        <stp>74600</stp>
        <stp>CHAIN_PUT_CALL_TYPE_OVRD=P</stp>
        <stp>CHAIN_PERIODICITY_OVRD=M</stp>
        <tr r="G3721" s="3"/>
      </tp>
      <tp t="e">
        <v>#N/A</v>
        <stp/>
        <stp>##V3_BDSV12</stp>
        <stp>SPX Index</stp>
        <stp>CHAIN_TICKERS</stp>
        <stp>[PUTStrategy6.xlsx]Backup!R3741C7</stp>
        <stp>CHAIN_STRIKE_PX_OVRD</stp>
        <stp>75000</stp>
        <stp>CHAIN_PUT_CALL_TYPE_OVRD=P</stp>
        <stp>CHAIN_PERIODICITY_OVRD=M</stp>
        <tr r="G3741" s="3"/>
      </tp>
      <tp t="e">
        <v>#N/A</v>
        <stp/>
        <stp>##V3_BDSV12</stp>
        <stp>SPX Index</stp>
        <stp>CHAIN_TICKERS</stp>
        <stp>[PUTStrategy6.xlsx]Backup!R3841C7</stp>
        <stp>CHAIN_STRIKE_PX_OVRD</stp>
        <stp>77000</stp>
        <stp>CHAIN_PUT_CALL_TYPE_OVRD=P</stp>
        <stp>CHAIN_PERIODICITY_OVRD=M</stp>
        <tr r="G3841" s="3"/>
      </tp>
      <tp t="e">
        <v>#N/A</v>
        <stp/>
        <stp>##V3_BDSV12</stp>
        <stp>SPX Index</stp>
        <stp>CHAIN_TICKERS</stp>
        <stp>[PUTStrategy6.xlsx]Backup!R3821C7</stp>
        <stp>CHAIN_STRIKE_PX_OVRD</stp>
        <stp>76600</stp>
        <stp>CHAIN_PUT_CALL_TYPE_OVRD=P</stp>
        <stp>CHAIN_PERIODICITY_OVRD=M</stp>
        <tr r="G3821" s="3"/>
      </tp>
      <tp t="e">
        <v>#N/A</v>
        <stp/>
        <stp>##V3_BDSV12</stp>
        <stp>SPX Index</stp>
        <stp>CHAIN_TICKERS</stp>
        <stp>[PUTStrategy6.xlsx]Backup!R4524C7</stp>
        <stp>CHAIN_STRIKE_PX_OVRD</stp>
        <stp>90660</stp>
        <stp>CHAIN_PUT_CALL_TYPE_OVRD=P</stp>
        <stp>CHAIN_PERIODICITY_OVRD=M</stp>
        <tr r="G4524" s="3"/>
      </tp>
      <tp t="e">
        <v>#N/A</v>
        <stp/>
        <stp>##V3_BDSV12</stp>
        <stp>SPX Index</stp>
        <stp>CHAIN_TICKERS</stp>
        <stp>[PUTStrategy6.xlsx]Backup!R4644C7</stp>
        <stp>CHAIN_STRIKE_PX_OVRD</stp>
        <stp>93060</stp>
        <stp>CHAIN_PUT_CALL_TYPE_OVRD=P</stp>
        <stp>CHAIN_PERIODICITY_OVRD=M</stp>
        <tr r="G4644" s="3"/>
      </tp>
      <tp t="e">
        <v>#N/A</v>
        <stp/>
        <stp>##V3_BDSV12</stp>
        <stp>SPX Index</stp>
        <stp>CHAIN_TICKERS</stp>
        <stp>[PUTStrategy6.xlsx]Backup!R4544C7</stp>
        <stp>CHAIN_STRIKE_PX_OVRD</stp>
        <stp>91060</stp>
        <stp>CHAIN_PUT_CALL_TYPE_OVRD=P</stp>
        <stp>CHAIN_PERIODICITY_OVRD=M</stp>
        <tr r="G4544" s="3"/>
      </tp>
      <tp t="e">
        <v>#N/A</v>
        <stp/>
        <stp>##V3_BDSV12</stp>
        <stp>SPX Index</stp>
        <stp>CHAIN_TICKERS</stp>
        <stp>[PUTStrategy6.xlsx]Backup!R4624C7</stp>
        <stp>CHAIN_STRIKE_PX_OVRD</stp>
        <stp>92660</stp>
        <stp>CHAIN_PUT_CALL_TYPE_OVRD=P</stp>
        <stp>CHAIN_PERIODICITY_OVRD=M</stp>
        <tr r="G4624" s="3"/>
      </tp>
      <tp t="e">
        <v>#N/A</v>
        <stp/>
        <stp>##V3_BDSV12</stp>
        <stp>SPX Index</stp>
        <stp>CHAIN_TICKERS</stp>
        <stp>[PUTStrategy6.xlsx]Backup!R4924C7</stp>
        <stp>CHAIN_STRIKE_PX_OVRD</stp>
        <stp>98660</stp>
        <stp>CHAIN_PUT_CALL_TYPE_OVRD=P</stp>
        <stp>CHAIN_PERIODICITY_OVRD=M</stp>
        <tr r="G4924" s="3"/>
      </tp>
      <tp t="e">
        <v>#N/A</v>
        <stp/>
        <stp>##V3_BDSV12</stp>
        <stp>SPX Index</stp>
        <stp>CHAIN_TICKERS</stp>
        <stp>[PUTStrategy6.xlsx]Backup!R4944C7</stp>
        <stp>CHAIN_STRIKE_PX_OVRD</stp>
        <stp>99060</stp>
        <stp>CHAIN_PUT_CALL_TYPE_OVRD=P</stp>
        <stp>CHAIN_PERIODICITY_OVRD=M</stp>
        <tr r="G4944" s="3"/>
      </tp>
      <tp t="e">
        <v>#N/A</v>
        <stp/>
        <stp>##V3_BDSV12</stp>
        <stp>SPX Index</stp>
        <stp>CHAIN_TICKERS</stp>
        <stp>[PUTStrategy6.xlsx]Backup!R4724C7</stp>
        <stp>CHAIN_STRIKE_PX_OVRD</stp>
        <stp>94660</stp>
        <stp>CHAIN_PUT_CALL_TYPE_OVRD=P</stp>
        <stp>CHAIN_PERIODICITY_OVRD=M</stp>
        <tr r="G4724" s="3"/>
      </tp>
      <tp t="e">
        <v>#N/A</v>
        <stp/>
        <stp>##V3_BDSV12</stp>
        <stp>SPX Index</stp>
        <stp>CHAIN_TICKERS</stp>
        <stp>[PUTStrategy6.xlsx]Backup!R4744C7</stp>
        <stp>CHAIN_STRIKE_PX_OVRD</stp>
        <stp>95060</stp>
        <stp>CHAIN_PUT_CALL_TYPE_OVRD=P</stp>
        <stp>CHAIN_PERIODICITY_OVRD=M</stp>
        <tr r="G4744" s="3"/>
      </tp>
      <tp t="e">
        <v>#N/A</v>
        <stp/>
        <stp>##V3_BDSV12</stp>
        <stp>SPX Index</stp>
        <stp>CHAIN_TICKERS</stp>
        <stp>[PUTStrategy6.xlsx]Backup!R4844C7</stp>
        <stp>CHAIN_STRIKE_PX_OVRD</stp>
        <stp>97060</stp>
        <stp>CHAIN_PUT_CALL_TYPE_OVRD=P</stp>
        <stp>CHAIN_PERIODICITY_OVRD=M</stp>
        <tr r="G4844" s="3"/>
      </tp>
      <tp t="e">
        <v>#N/A</v>
        <stp/>
        <stp>##V3_BDSV12</stp>
        <stp>SPX Index</stp>
        <stp>CHAIN_TICKERS</stp>
        <stp>[PUTStrategy6.xlsx]Backup!R4824C7</stp>
        <stp>CHAIN_STRIKE_PX_OVRD</stp>
        <stp>96660</stp>
        <stp>CHAIN_PUT_CALL_TYPE_OVRD=P</stp>
        <stp>CHAIN_PERIODICITY_OVRD=M</stp>
        <tr r="G4824" s="3"/>
      </tp>
      <tp t="e">
        <v>#N/A</v>
        <stp/>
        <stp>##V3_BDSV12</stp>
        <stp>SPX Index</stp>
        <stp>CHAIN_TICKERS</stp>
        <stp>[PUTStrategy6.xlsx]Backup!R4324C7</stp>
        <stp>CHAIN_STRIKE_PX_OVRD</stp>
        <stp>86660</stp>
        <stp>CHAIN_PUT_CALL_TYPE_OVRD=P</stp>
        <stp>CHAIN_PERIODICITY_OVRD=M</stp>
        <tr r="G4324" s="3"/>
      </tp>
      <tp t="e">
        <v>#N/A</v>
        <stp/>
        <stp>##V3_BDSV12</stp>
        <stp>SPX Index</stp>
        <stp>CHAIN_TICKERS</stp>
        <stp>[PUTStrategy6.xlsx]Backup!R4344C7</stp>
        <stp>CHAIN_STRIKE_PX_OVRD</stp>
        <stp>87060</stp>
        <stp>CHAIN_PUT_CALL_TYPE_OVRD=P</stp>
        <stp>CHAIN_PERIODICITY_OVRD=M</stp>
        <tr r="G4344" s="3"/>
      </tp>
      <tp t="e">
        <v>#N/A</v>
        <stp/>
        <stp>##V3_BDSV12</stp>
        <stp>SPX Index</stp>
        <stp>CHAIN_TICKERS</stp>
        <stp>[PUTStrategy6.xlsx]Backup!R4244C7</stp>
        <stp>CHAIN_STRIKE_PX_OVRD</stp>
        <stp>85060</stp>
        <stp>CHAIN_PUT_CALL_TYPE_OVRD=P</stp>
        <stp>CHAIN_PERIODICITY_OVRD=M</stp>
        <tr r="G4244" s="3"/>
      </tp>
      <tp t="e">
        <v>#N/A</v>
        <stp/>
        <stp>##V3_BDSV12</stp>
        <stp>SPX Index</stp>
        <stp>CHAIN_TICKERS</stp>
        <stp>[PUTStrategy6.xlsx]Backup!R4224C7</stp>
        <stp>CHAIN_STRIKE_PX_OVRD</stp>
        <stp>84660</stp>
        <stp>CHAIN_PUT_CALL_TYPE_OVRD=P</stp>
        <stp>CHAIN_PERIODICITY_OVRD=M</stp>
        <tr r="G4224" s="3"/>
      </tp>
      <tp t="e">
        <v>#N/A</v>
        <stp/>
        <stp>##V3_BDSV12</stp>
        <stp>SPX Index</stp>
        <stp>CHAIN_TICKERS</stp>
        <stp>[PUTStrategy6.xlsx]Backup!R4044C7</stp>
        <stp>CHAIN_STRIKE_PX_OVRD</stp>
        <stp>81060</stp>
        <stp>CHAIN_PUT_CALL_TYPE_OVRD=P</stp>
        <stp>CHAIN_PERIODICITY_OVRD=M</stp>
        <tr r="G4044" s="3"/>
      </tp>
      <tp t="e">
        <v>#N/A</v>
        <stp/>
        <stp>##V3_BDSV12</stp>
        <stp>SPX Index</stp>
        <stp>CHAIN_TICKERS</stp>
        <stp>[PUTStrategy6.xlsx]Backup!R4024C7</stp>
        <stp>CHAIN_STRIKE_PX_OVRD</stp>
        <stp>80660</stp>
        <stp>CHAIN_PUT_CALL_TYPE_OVRD=P</stp>
        <stp>CHAIN_PERIODICITY_OVRD=M</stp>
        <tr r="G4024" s="3"/>
      </tp>
      <tp t="e">
        <v>#N/A</v>
        <stp/>
        <stp>##V3_BDSV12</stp>
        <stp>SPX Index</stp>
        <stp>CHAIN_TICKERS</stp>
        <stp>[PUTStrategy6.xlsx]Backup!R4124C7</stp>
        <stp>CHAIN_STRIKE_PX_OVRD</stp>
        <stp>82660</stp>
        <stp>CHAIN_PUT_CALL_TYPE_OVRD=P</stp>
        <stp>CHAIN_PERIODICITY_OVRD=M</stp>
        <tr r="G4124" s="3"/>
      </tp>
      <tp t="e">
        <v>#N/A</v>
        <stp/>
        <stp>##V3_BDSV12</stp>
        <stp>SPX Index</stp>
        <stp>CHAIN_TICKERS</stp>
        <stp>[PUTStrategy6.xlsx]Backup!R4144C7</stp>
        <stp>CHAIN_STRIKE_PX_OVRD</stp>
        <stp>83060</stp>
        <stp>CHAIN_PUT_CALL_TYPE_OVRD=P</stp>
        <stp>CHAIN_PERIODICITY_OVRD=M</stp>
        <tr r="G4144" s="3"/>
      </tp>
      <tp t="e">
        <v>#N/A</v>
        <stp/>
        <stp>##V3_BDSV12</stp>
        <stp>SPX Index</stp>
        <stp>CHAIN_TICKERS</stp>
        <stp>[PUTStrategy6.xlsx]Backup!R4444C7</stp>
        <stp>CHAIN_STRIKE_PX_OVRD</stp>
        <stp>89060</stp>
        <stp>CHAIN_PUT_CALL_TYPE_OVRD=P</stp>
        <stp>CHAIN_PERIODICITY_OVRD=M</stp>
        <tr r="G4444" s="3"/>
      </tp>
      <tp t="e">
        <v>#N/A</v>
        <stp/>
        <stp>##V3_BDSV12</stp>
        <stp>SPX Index</stp>
        <stp>CHAIN_TICKERS</stp>
        <stp>[PUTStrategy6.xlsx]Backup!R4424C7</stp>
        <stp>CHAIN_STRIKE_PX_OVRD</stp>
        <stp>88660</stp>
        <stp>CHAIN_PUT_CALL_TYPE_OVRD=P</stp>
        <stp>CHAIN_PERIODICITY_OVRD=M</stp>
        <tr r="G4424" s="3"/>
      </tp>
      <tp t="e">
        <v>#N/A</v>
        <stp/>
        <stp>##V3_BDSV12</stp>
        <stp>SPX Index</stp>
        <stp>CHAIN_TICKERS</stp>
        <stp>[PUTStrategy6.xlsx]Backup!R1324C7</stp>
        <stp>CHAIN_STRIKE_PX_OVRD</stp>
        <stp>26660</stp>
        <stp>CHAIN_PUT_CALL_TYPE_OVRD=P</stp>
        <stp>CHAIN_PERIODICITY_OVRD=M</stp>
        <tr r="G1324" s="3"/>
      </tp>
      <tp t="e">
        <v>#N/A</v>
        <stp/>
        <stp>##V3_BDSV12</stp>
        <stp>SPX Index</stp>
        <stp>CHAIN_TICKERS</stp>
        <stp>[PUTStrategy6.xlsx]Backup!R1344C7</stp>
        <stp>CHAIN_STRIKE_PX_OVRD</stp>
        <stp>27060</stp>
        <stp>CHAIN_PUT_CALL_TYPE_OVRD=P</stp>
        <stp>CHAIN_PERIODICITY_OVRD=M</stp>
        <tr r="G1344" s="3"/>
      </tp>
      <tp t="e">
        <v>#N/A</v>
        <stp/>
        <stp>##V3_BDSV12</stp>
        <stp>SPX Index</stp>
        <stp>CHAIN_TICKERS</stp>
        <stp>[PUTStrategy6.xlsx]Backup!R1244C7</stp>
        <stp>CHAIN_STRIKE_PX_OVRD</stp>
        <stp>25060</stp>
        <stp>CHAIN_PUT_CALL_TYPE_OVRD=P</stp>
        <stp>CHAIN_PERIODICITY_OVRD=M</stp>
        <tr r="G1244" s="3"/>
      </tp>
      <tp t="e">
        <v>#N/A</v>
        <stp/>
        <stp>##V3_BDSV12</stp>
        <stp>SPX Index</stp>
        <stp>CHAIN_TICKERS</stp>
        <stp>[PUTStrategy6.xlsx]Backup!R1224C7</stp>
        <stp>CHAIN_STRIKE_PX_OVRD</stp>
        <stp>24660</stp>
        <stp>CHAIN_PUT_CALL_TYPE_OVRD=P</stp>
        <stp>CHAIN_PERIODICITY_OVRD=M</stp>
        <tr r="G1224" s="3"/>
      </tp>
      <tp t="e">
        <v>#N/A</v>
        <stp/>
        <stp>##V3_BDSV12</stp>
        <stp>SPX Index</stp>
        <stp>CHAIN_TICKERS</stp>
        <stp>[PUTStrategy6.xlsx]Backup!R1044C7</stp>
        <stp>CHAIN_STRIKE_PX_OVRD</stp>
        <stp>21060</stp>
        <stp>CHAIN_PUT_CALL_TYPE_OVRD=P</stp>
        <stp>CHAIN_PERIODICITY_OVRD=M</stp>
        <tr r="G1044" s="3"/>
      </tp>
      <tp t="e">
        <v>#N/A</v>
        <stp/>
        <stp>##V3_BDSV12</stp>
        <stp>SPX Index</stp>
        <stp>CHAIN_TICKERS</stp>
        <stp>[PUTStrategy6.xlsx]Backup!R1024C7</stp>
        <stp>CHAIN_STRIKE_PX_OVRD</stp>
        <stp>20660</stp>
        <stp>CHAIN_PUT_CALL_TYPE_OVRD=P</stp>
        <stp>CHAIN_PERIODICITY_OVRD=M</stp>
        <tr r="G1024" s="3"/>
      </tp>
      <tp t="e">
        <v>#N/A</v>
        <stp/>
        <stp>##V3_BDSV12</stp>
        <stp>SPX Index</stp>
        <stp>CHAIN_TICKERS</stp>
        <stp>[PUTStrategy6.xlsx]Backup!R1124C7</stp>
        <stp>CHAIN_STRIKE_PX_OVRD</stp>
        <stp>22660</stp>
        <stp>CHAIN_PUT_CALL_TYPE_OVRD=P</stp>
        <stp>CHAIN_PERIODICITY_OVRD=M</stp>
        <tr r="G1124" s="3"/>
      </tp>
      <tp t="e">
        <v>#N/A</v>
        <stp/>
        <stp>##V3_BDSV12</stp>
        <stp>SPX Index</stp>
        <stp>CHAIN_TICKERS</stp>
        <stp>[PUTStrategy6.xlsx]Backup!R1144C7</stp>
        <stp>CHAIN_STRIKE_PX_OVRD</stp>
        <stp>23060</stp>
        <stp>CHAIN_PUT_CALL_TYPE_OVRD=P</stp>
        <stp>CHAIN_PERIODICITY_OVRD=M</stp>
        <tr r="G1144" s="3"/>
      </tp>
      <tp t="e">
        <v>#N/A</v>
        <stp/>
        <stp>##V3_BDSV12</stp>
        <stp>SPX Index</stp>
        <stp>CHAIN_TICKERS</stp>
        <stp>[PUTStrategy6.xlsx]Backup!R1444C7</stp>
        <stp>CHAIN_STRIKE_PX_OVRD</stp>
        <stp>29060</stp>
        <stp>CHAIN_PUT_CALL_TYPE_OVRD=P</stp>
        <stp>CHAIN_PERIODICITY_OVRD=M</stp>
        <tr r="G1444" s="3"/>
      </tp>
      <tp t="e">
        <v>#N/A</v>
        <stp/>
        <stp>##V3_BDSV12</stp>
        <stp>SPX Index</stp>
        <stp>CHAIN_TICKERS</stp>
        <stp>[PUTStrategy6.xlsx]Backup!R1424C7</stp>
        <stp>CHAIN_STRIKE_PX_OVRD</stp>
        <stp>28660</stp>
        <stp>CHAIN_PUT_CALL_TYPE_OVRD=P</stp>
        <stp>CHAIN_PERIODICITY_OVRD=M</stp>
        <tr r="G1424" s="3"/>
      </tp>
      <tp t="e">
        <v>#N/A</v>
        <stp/>
        <stp>##V3_BDSV12</stp>
        <stp>SPX Index</stp>
        <stp>CHAIN_TICKERS</stp>
        <stp>[PUTStrategy6.xlsx]Backup!R1524C7</stp>
        <stp>CHAIN_STRIKE_PX_OVRD</stp>
        <stp>30660</stp>
        <stp>CHAIN_PUT_CALL_TYPE_OVRD=P</stp>
        <stp>CHAIN_PERIODICITY_OVRD=M</stp>
        <tr r="G1524" s="3"/>
      </tp>
      <tp t="e">
        <v>#N/A</v>
        <stp/>
        <stp>##V3_BDSV12</stp>
        <stp>SPX Index</stp>
        <stp>CHAIN_TICKERS</stp>
        <stp>[PUTStrategy6.xlsx]Backup!R1644C7</stp>
        <stp>CHAIN_STRIKE_PX_OVRD</stp>
        <stp>33060</stp>
        <stp>CHAIN_PUT_CALL_TYPE_OVRD=P</stp>
        <stp>CHAIN_PERIODICITY_OVRD=M</stp>
        <tr r="G1644" s="3"/>
      </tp>
      <tp t="e">
        <v>#N/A</v>
        <stp/>
        <stp>##V3_BDSV12</stp>
        <stp>SPX Index</stp>
        <stp>CHAIN_TICKERS</stp>
        <stp>[PUTStrategy6.xlsx]Backup!R1544C7</stp>
        <stp>CHAIN_STRIKE_PX_OVRD</stp>
        <stp>31060</stp>
        <stp>CHAIN_PUT_CALL_TYPE_OVRD=P</stp>
        <stp>CHAIN_PERIODICITY_OVRD=M</stp>
        <tr r="G1544" s="3"/>
      </tp>
      <tp t="e">
        <v>#N/A</v>
        <stp/>
        <stp>##V3_BDSV12</stp>
        <stp>SPX Index</stp>
        <stp>CHAIN_TICKERS</stp>
        <stp>[PUTStrategy6.xlsx]Backup!R1624C7</stp>
        <stp>CHAIN_STRIKE_PX_OVRD</stp>
        <stp>32660</stp>
        <stp>CHAIN_PUT_CALL_TYPE_OVRD=P</stp>
        <stp>CHAIN_PERIODICITY_OVRD=M</stp>
        <tr r="G1624" s="3"/>
      </tp>
      <tp t="e">
        <v>#N/A</v>
        <stp/>
        <stp>##V3_BDSV12</stp>
        <stp>SPX Index</stp>
        <stp>CHAIN_TICKERS</stp>
        <stp>[PUTStrategy6.xlsx]Backup!R1924C7</stp>
        <stp>CHAIN_STRIKE_PX_OVRD</stp>
        <stp>38660</stp>
        <stp>CHAIN_PUT_CALL_TYPE_OVRD=P</stp>
        <stp>CHAIN_PERIODICITY_OVRD=M</stp>
        <tr r="G1924" s="3"/>
      </tp>
      <tp t="e">
        <v>#N/A</v>
        <stp/>
        <stp>##V3_BDSV12</stp>
        <stp>SPX Index</stp>
        <stp>CHAIN_TICKERS</stp>
        <stp>[PUTStrategy6.xlsx]Backup!R1944C7</stp>
        <stp>CHAIN_STRIKE_PX_OVRD</stp>
        <stp>39060</stp>
        <stp>CHAIN_PUT_CALL_TYPE_OVRD=P</stp>
        <stp>CHAIN_PERIODICITY_OVRD=M</stp>
        <tr r="G1944" s="3"/>
      </tp>
      <tp t="e">
        <v>#N/A</v>
        <stp/>
        <stp>##V3_BDSV12</stp>
        <stp>SPX Index</stp>
        <stp>CHAIN_TICKERS</stp>
        <stp>[PUTStrategy6.xlsx]Backup!R1724C7</stp>
        <stp>CHAIN_STRIKE_PX_OVRD</stp>
        <stp>34660</stp>
        <stp>CHAIN_PUT_CALL_TYPE_OVRD=P</stp>
        <stp>CHAIN_PERIODICITY_OVRD=M</stp>
        <tr r="G1724" s="3"/>
      </tp>
      <tp t="e">
        <v>#N/A</v>
        <stp/>
        <stp>##V3_BDSV12</stp>
        <stp>SPX Index</stp>
        <stp>CHAIN_TICKERS</stp>
        <stp>[PUTStrategy6.xlsx]Backup!R1744C7</stp>
        <stp>CHAIN_STRIKE_PX_OVRD</stp>
        <stp>35060</stp>
        <stp>CHAIN_PUT_CALL_TYPE_OVRD=P</stp>
        <stp>CHAIN_PERIODICITY_OVRD=M</stp>
        <tr r="G1744" s="3"/>
      </tp>
      <tp t="e">
        <v>#N/A</v>
        <stp/>
        <stp>##V3_BDSV12</stp>
        <stp>SPX Index</stp>
        <stp>CHAIN_TICKERS</stp>
        <stp>[PUTStrategy6.xlsx]Backup!R1844C7</stp>
        <stp>CHAIN_STRIKE_PX_OVRD</stp>
        <stp>37060</stp>
        <stp>CHAIN_PUT_CALL_TYPE_OVRD=P</stp>
        <stp>CHAIN_PERIODICITY_OVRD=M</stp>
        <tr r="G1844" s="3"/>
      </tp>
      <tp t="e">
        <v>#N/A</v>
        <stp/>
        <stp>##V3_BDSV12</stp>
        <stp>SPX Index</stp>
        <stp>CHAIN_TICKERS</stp>
        <stp>[PUTStrategy6.xlsx]Backup!R1824C7</stp>
        <stp>CHAIN_STRIKE_PX_OVRD</stp>
        <stp>36660</stp>
        <stp>CHAIN_PUT_CALL_TYPE_OVRD=P</stp>
        <stp>CHAIN_PERIODICITY_OVRD=M</stp>
        <tr r="G1824" s="3"/>
      </tp>
      <tp t="e">
        <v>#N/A</v>
        <stp/>
        <stp>##V3_BDSV12</stp>
        <stp>SPX Index</stp>
        <stp>CHAIN_TICKERS</stp>
        <stp>[PUTStrategy6.xlsx]Backup!R2524C7</stp>
        <stp>CHAIN_STRIKE_PX_OVRD</stp>
        <stp>50660</stp>
        <stp>CHAIN_PUT_CALL_TYPE_OVRD=P</stp>
        <stp>CHAIN_PERIODICITY_OVRD=M</stp>
        <tr r="G2524" s="3"/>
      </tp>
      <tp t="e">
        <v>#N/A</v>
        <stp/>
        <stp>##V3_BDSV12</stp>
        <stp>SPX Index</stp>
        <stp>CHAIN_TICKERS</stp>
        <stp>[PUTStrategy6.xlsx]Backup!R2644C7</stp>
        <stp>CHAIN_STRIKE_PX_OVRD</stp>
        <stp>53060</stp>
        <stp>CHAIN_PUT_CALL_TYPE_OVRD=P</stp>
        <stp>CHAIN_PERIODICITY_OVRD=M</stp>
        <tr r="G2644" s="3"/>
      </tp>
      <tp t="e">
        <v>#N/A</v>
        <stp/>
        <stp>##V3_BDSV12</stp>
        <stp>SPX Index</stp>
        <stp>CHAIN_TICKERS</stp>
        <stp>[PUTStrategy6.xlsx]Backup!R2544C7</stp>
        <stp>CHAIN_STRIKE_PX_OVRD</stp>
        <stp>51060</stp>
        <stp>CHAIN_PUT_CALL_TYPE_OVRD=P</stp>
        <stp>CHAIN_PERIODICITY_OVRD=M</stp>
        <tr r="G2544" s="3"/>
      </tp>
      <tp t="e">
        <v>#N/A</v>
        <stp/>
        <stp>##V3_BDSV12</stp>
        <stp>SPX Index</stp>
        <stp>CHAIN_TICKERS</stp>
        <stp>[PUTStrategy6.xlsx]Backup!R2624C7</stp>
        <stp>CHAIN_STRIKE_PX_OVRD</stp>
        <stp>52660</stp>
        <stp>CHAIN_PUT_CALL_TYPE_OVRD=P</stp>
        <stp>CHAIN_PERIODICITY_OVRD=M</stp>
        <tr r="G2624" s="3"/>
      </tp>
      <tp t="e">
        <v>#N/A</v>
        <stp/>
        <stp>##V3_BDSV12</stp>
        <stp>SPX Index</stp>
        <stp>CHAIN_TICKERS</stp>
        <stp>[PUTStrategy6.xlsx]Backup!R2924C7</stp>
        <stp>CHAIN_STRIKE_PX_OVRD</stp>
        <stp>58660</stp>
        <stp>CHAIN_PUT_CALL_TYPE_OVRD=P</stp>
        <stp>CHAIN_PERIODICITY_OVRD=M</stp>
        <tr r="G2924" s="3"/>
      </tp>
      <tp t="e">
        <v>#N/A</v>
        <stp/>
        <stp>##V3_BDSV12</stp>
        <stp>SPX Index</stp>
        <stp>CHAIN_TICKERS</stp>
        <stp>[PUTStrategy6.xlsx]Backup!R2944C7</stp>
        <stp>CHAIN_STRIKE_PX_OVRD</stp>
        <stp>59060</stp>
        <stp>CHAIN_PUT_CALL_TYPE_OVRD=P</stp>
        <stp>CHAIN_PERIODICITY_OVRD=M</stp>
        <tr r="G2944" s="3"/>
      </tp>
      <tp t="e">
        <v>#N/A</v>
        <stp/>
        <stp>##V3_BDSV12</stp>
        <stp>SPX Index</stp>
        <stp>CHAIN_TICKERS</stp>
        <stp>[PUTStrategy6.xlsx]Backup!R2724C7</stp>
        <stp>CHAIN_STRIKE_PX_OVRD</stp>
        <stp>54660</stp>
        <stp>CHAIN_PUT_CALL_TYPE_OVRD=P</stp>
        <stp>CHAIN_PERIODICITY_OVRD=M</stp>
        <tr r="G2724" s="3"/>
      </tp>
      <tp t="e">
        <v>#N/A</v>
        <stp/>
        <stp>##V3_BDSV12</stp>
        <stp>SPX Index</stp>
        <stp>CHAIN_TICKERS</stp>
        <stp>[PUTStrategy6.xlsx]Backup!R2744C7</stp>
        <stp>CHAIN_STRIKE_PX_OVRD</stp>
        <stp>55060</stp>
        <stp>CHAIN_PUT_CALL_TYPE_OVRD=P</stp>
        <stp>CHAIN_PERIODICITY_OVRD=M</stp>
        <tr r="G2744" s="3"/>
      </tp>
      <tp t="e">
        <v>#N/A</v>
        <stp/>
        <stp>##V3_BDSV12</stp>
        <stp>SPX Index</stp>
        <stp>CHAIN_TICKERS</stp>
        <stp>[PUTStrategy6.xlsx]Backup!R2844C7</stp>
        <stp>CHAIN_STRIKE_PX_OVRD</stp>
        <stp>57060</stp>
        <stp>CHAIN_PUT_CALL_TYPE_OVRD=P</stp>
        <stp>CHAIN_PERIODICITY_OVRD=M</stp>
        <tr r="G2844" s="3"/>
      </tp>
      <tp t="e">
        <v>#N/A</v>
        <stp/>
        <stp>##V3_BDSV12</stp>
        <stp>SPX Index</stp>
        <stp>CHAIN_TICKERS</stp>
        <stp>[PUTStrategy6.xlsx]Backup!R2824C7</stp>
        <stp>CHAIN_STRIKE_PX_OVRD</stp>
        <stp>56660</stp>
        <stp>CHAIN_PUT_CALL_TYPE_OVRD=P</stp>
        <stp>CHAIN_PERIODICITY_OVRD=M</stp>
        <tr r="G2824" s="3"/>
      </tp>
      <tp t="e">
        <v>#N/A</v>
        <stp/>
        <stp>##V3_BDSV12</stp>
        <stp>SPX Index</stp>
        <stp>CHAIN_TICKERS</stp>
        <stp>[PUTStrategy6.xlsx]Backup!R2324C7</stp>
        <stp>CHAIN_STRIKE_PX_OVRD</stp>
        <stp>46660</stp>
        <stp>CHAIN_PUT_CALL_TYPE_OVRD=P</stp>
        <stp>CHAIN_PERIODICITY_OVRD=M</stp>
        <tr r="G2324" s="3"/>
      </tp>
      <tp t="e">
        <v>#N/A</v>
        <stp/>
        <stp>##V3_BDSV12</stp>
        <stp>SPX Index</stp>
        <stp>CHAIN_TICKERS</stp>
        <stp>[PUTStrategy6.xlsx]Backup!R2344C7</stp>
        <stp>CHAIN_STRIKE_PX_OVRD</stp>
        <stp>47060</stp>
        <stp>CHAIN_PUT_CALL_TYPE_OVRD=P</stp>
        <stp>CHAIN_PERIODICITY_OVRD=M</stp>
        <tr r="G2344" s="3"/>
      </tp>
      <tp t="e">
        <v>#N/A</v>
        <stp/>
        <stp>##V3_BDSV12</stp>
        <stp>SPX Index</stp>
        <stp>CHAIN_TICKERS</stp>
        <stp>[PUTStrategy6.xlsx]Backup!R2244C7</stp>
        <stp>CHAIN_STRIKE_PX_OVRD</stp>
        <stp>45060</stp>
        <stp>CHAIN_PUT_CALL_TYPE_OVRD=P</stp>
        <stp>CHAIN_PERIODICITY_OVRD=M</stp>
        <tr r="G2244" s="3"/>
      </tp>
      <tp t="e">
        <v>#N/A</v>
        <stp/>
        <stp>##V3_BDSV12</stp>
        <stp>SPX Index</stp>
        <stp>CHAIN_TICKERS</stp>
        <stp>[PUTStrategy6.xlsx]Backup!R2224C7</stp>
        <stp>CHAIN_STRIKE_PX_OVRD</stp>
        <stp>44660</stp>
        <stp>CHAIN_PUT_CALL_TYPE_OVRD=P</stp>
        <stp>CHAIN_PERIODICITY_OVRD=M</stp>
        <tr r="G2224" s="3"/>
      </tp>
      <tp t="e">
        <v>#N/A</v>
        <stp/>
        <stp>##V3_BDSV12</stp>
        <stp>SPX Index</stp>
        <stp>CHAIN_TICKERS</stp>
        <stp>[PUTStrategy6.xlsx]Backup!R2044C7</stp>
        <stp>CHAIN_STRIKE_PX_OVRD</stp>
        <stp>41060</stp>
        <stp>CHAIN_PUT_CALL_TYPE_OVRD=P</stp>
        <stp>CHAIN_PERIODICITY_OVRD=M</stp>
        <tr r="G2044" s="3"/>
      </tp>
      <tp t="e">
        <v>#N/A</v>
        <stp/>
        <stp>##V3_BDSV12</stp>
        <stp>SPX Index</stp>
        <stp>CHAIN_TICKERS</stp>
        <stp>[PUTStrategy6.xlsx]Backup!R2024C7</stp>
        <stp>CHAIN_STRIKE_PX_OVRD</stp>
        <stp>40660</stp>
        <stp>CHAIN_PUT_CALL_TYPE_OVRD=P</stp>
        <stp>CHAIN_PERIODICITY_OVRD=M</stp>
        <tr r="G2024" s="3"/>
      </tp>
      <tp t="e">
        <v>#N/A</v>
        <stp/>
        <stp>##V3_BDSV12</stp>
        <stp>SPX Index</stp>
        <stp>CHAIN_TICKERS</stp>
        <stp>[PUTStrategy6.xlsx]Backup!R2124C7</stp>
        <stp>CHAIN_STRIKE_PX_OVRD</stp>
        <stp>42660</stp>
        <stp>CHAIN_PUT_CALL_TYPE_OVRD=P</stp>
        <stp>CHAIN_PERIODICITY_OVRD=M</stp>
        <tr r="G2124" s="3"/>
      </tp>
      <tp t="e">
        <v>#N/A</v>
        <stp/>
        <stp>##V3_BDSV12</stp>
        <stp>SPX Index</stp>
        <stp>CHAIN_TICKERS</stp>
        <stp>[PUTStrategy6.xlsx]Backup!R2144C7</stp>
        <stp>CHAIN_STRIKE_PX_OVRD</stp>
        <stp>43060</stp>
        <stp>CHAIN_PUT_CALL_TYPE_OVRD=P</stp>
        <stp>CHAIN_PERIODICITY_OVRD=M</stp>
        <tr r="G2144" s="3"/>
      </tp>
      <tp t="e">
        <v>#N/A</v>
        <stp/>
        <stp>##V3_BDSV12</stp>
        <stp>SPX Index</stp>
        <stp>CHAIN_TICKERS</stp>
        <stp>[PUTStrategy6.xlsx]Backup!R2444C7</stp>
        <stp>CHAIN_STRIKE_PX_OVRD</stp>
        <stp>49060</stp>
        <stp>CHAIN_PUT_CALL_TYPE_OVRD=P</stp>
        <stp>CHAIN_PERIODICITY_OVRD=M</stp>
        <tr r="G2444" s="3"/>
      </tp>
      <tp t="e">
        <v>#N/A</v>
        <stp/>
        <stp>##V3_BDSV12</stp>
        <stp>SPX Index</stp>
        <stp>CHAIN_TICKERS</stp>
        <stp>[PUTStrategy6.xlsx]Backup!R2424C7</stp>
        <stp>CHAIN_STRIKE_PX_OVRD</stp>
        <stp>48660</stp>
        <stp>CHAIN_PUT_CALL_TYPE_OVRD=P</stp>
        <stp>CHAIN_PERIODICITY_OVRD=M</stp>
        <tr r="G2424" s="3"/>
      </tp>
      <tp t="e">
        <v>#N/A</v>
        <stp/>
        <stp>##V3_BDSV12</stp>
        <stp>SPX Index</stp>
        <stp>CHAIN_TICKERS</stp>
        <stp>[PUTStrategy6.xlsx]Backup!R3324C7</stp>
        <stp>CHAIN_STRIKE_PX_OVRD</stp>
        <stp>66660</stp>
        <stp>CHAIN_PUT_CALL_TYPE_OVRD=P</stp>
        <stp>CHAIN_PERIODICITY_OVRD=M</stp>
        <tr r="G3324" s="3"/>
      </tp>
      <tp t="e">
        <v>#N/A</v>
        <stp/>
        <stp>##V3_BDSV12</stp>
        <stp>SPX Index</stp>
        <stp>CHAIN_TICKERS</stp>
        <stp>[PUTStrategy6.xlsx]Backup!R3344C7</stp>
        <stp>CHAIN_STRIKE_PX_OVRD</stp>
        <stp>67060</stp>
        <stp>CHAIN_PUT_CALL_TYPE_OVRD=P</stp>
        <stp>CHAIN_PERIODICITY_OVRD=M</stp>
        <tr r="G3344" s="3"/>
      </tp>
      <tp t="e">
        <v>#N/A</v>
        <stp/>
        <stp>##V3_BDSV12</stp>
        <stp>SPX Index</stp>
        <stp>CHAIN_TICKERS</stp>
        <stp>[PUTStrategy6.xlsx]Backup!R3244C7</stp>
        <stp>CHAIN_STRIKE_PX_OVRD</stp>
        <stp>65060</stp>
        <stp>CHAIN_PUT_CALL_TYPE_OVRD=P</stp>
        <stp>CHAIN_PERIODICITY_OVRD=M</stp>
        <tr r="G3244" s="3"/>
      </tp>
      <tp t="e">
        <v>#N/A</v>
        <stp/>
        <stp>##V3_BDSV12</stp>
        <stp>SPX Index</stp>
        <stp>CHAIN_TICKERS</stp>
        <stp>[PUTStrategy6.xlsx]Backup!R3224C7</stp>
        <stp>CHAIN_STRIKE_PX_OVRD</stp>
        <stp>64660</stp>
        <stp>CHAIN_PUT_CALL_TYPE_OVRD=P</stp>
        <stp>CHAIN_PERIODICITY_OVRD=M</stp>
        <tr r="G3224" s="3"/>
      </tp>
      <tp t="e">
        <v>#N/A</v>
        <stp/>
        <stp>##V3_BDSV12</stp>
        <stp>SPX Index</stp>
        <stp>CHAIN_TICKERS</stp>
        <stp>[PUTStrategy6.xlsx]Backup!R3044C7</stp>
        <stp>CHAIN_STRIKE_PX_OVRD</stp>
        <stp>61060</stp>
        <stp>CHAIN_PUT_CALL_TYPE_OVRD=P</stp>
        <stp>CHAIN_PERIODICITY_OVRD=M</stp>
        <tr r="G3044" s="3"/>
      </tp>
      <tp t="e">
        <v>#N/A</v>
        <stp/>
        <stp>##V3_BDSV12</stp>
        <stp>SPX Index</stp>
        <stp>CHAIN_TICKERS</stp>
        <stp>[PUTStrategy6.xlsx]Backup!R3024C7</stp>
        <stp>CHAIN_STRIKE_PX_OVRD</stp>
        <stp>60660</stp>
        <stp>CHAIN_PUT_CALL_TYPE_OVRD=P</stp>
        <stp>CHAIN_PERIODICITY_OVRD=M</stp>
        <tr r="G3024" s="3"/>
      </tp>
      <tp t="e">
        <v>#N/A</v>
        <stp/>
        <stp>##V3_BDSV12</stp>
        <stp>SPX Index</stp>
        <stp>CHAIN_TICKERS</stp>
        <stp>[PUTStrategy6.xlsx]Backup!R3124C7</stp>
        <stp>CHAIN_STRIKE_PX_OVRD</stp>
        <stp>62660</stp>
        <stp>CHAIN_PUT_CALL_TYPE_OVRD=P</stp>
        <stp>CHAIN_PERIODICITY_OVRD=M</stp>
        <tr r="G3124" s="3"/>
      </tp>
      <tp t="e">
        <v>#N/A</v>
        <stp/>
        <stp>##V3_BDSV12</stp>
        <stp>SPX Index</stp>
        <stp>CHAIN_TICKERS</stp>
        <stp>[PUTStrategy6.xlsx]Backup!R3144C7</stp>
        <stp>CHAIN_STRIKE_PX_OVRD</stp>
        <stp>63060</stp>
        <stp>CHAIN_PUT_CALL_TYPE_OVRD=P</stp>
        <stp>CHAIN_PERIODICITY_OVRD=M</stp>
        <tr r="G3144" s="3"/>
      </tp>
      <tp t="e">
        <v>#N/A</v>
        <stp/>
        <stp>##V3_BDSV12</stp>
        <stp>SPX Index</stp>
        <stp>CHAIN_TICKERS</stp>
        <stp>[PUTStrategy6.xlsx]Backup!R3444C7</stp>
        <stp>CHAIN_STRIKE_PX_OVRD</stp>
        <stp>69060</stp>
        <stp>CHAIN_PUT_CALL_TYPE_OVRD=P</stp>
        <stp>CHAIN_PERIODICITY_OVRD=M</stp>
        <tr r="G3444" s="3"/>
      </tp>
      <tp t="e">
        <v>#N/A</v>
        <stp/>
        <stp>##V3_BDSV12</stp>
        <stp>SPX Index</stp>
        <stp>CHAIN_TICKERS</stp>
        <stp>[PUTStrategy6.xlsx]Backup!R3424C7</stp>
        <stp>CHAIN_STRIKE_PX_OVRD</stp>
        <stp>68660</stp>
        <stp>CHAIN_PUT_CALL_TYPE_OVRD=P</stp>
        <stp>CHAIN_PERIODICITY_OVRD=M</stp>
        <tr r="G3424" s="3"/>
      </tp>
      <tp t="e">
        <v>#N/A</v>
        <stp/>
        <stp>##V3_BDSV12</stp>
        <stp>SPX Index</stp>
        <stp>CHAIN_TICKERS</stp>
        <stp>[PUTStrategy6.xlsx]Backup!R3524C7</stp>
        <stp>CHAIN_STRIKE_PX_OVRD</stp>
        <stp>70660</stp>
        <stp>CHAIN_PUT_CALL_TYPE_OVRD=P</stp>
        <stp>CHAIN_PERIODICITY_OVRD=M</stp>
        <tr r="G3524" s="3"/>
      </tp>
      <tp t="e">
        <v>#N/A</v>
        <stp/>
        <stp>##V3_BDSV12</stp>
        <stp>SPX Index</stp>
        <stp>CHAIN_TICKERS</stp>
        <stp>[PUTStrategy6.xlsx]Backup!R3644C7</stp>
        <stp>CHAIN_STRIKE_PX_OVRD</stp>
        <stp>73060</stp>
        <stp>CHAIN_PUT_CALL_TYPE_OVRD=P</stp>
        <stp>CHAIN_PERIODICITY_OVRD=M</stp>
        <tr r="G3644" s="3"/>
      </tp>
      <tp t="e">
        <v>#N/A</v>
        <stp/>
        <stp>##V3_BDSV12</stp>
        <stp>SPX Index</stp>
        <stp>CHAIN_TICKERS</stp>
        <stp>[PUTStrategy6.xlsx]Backup!R3544C7</stp>
        <stp>CHAIN_STRIKE_PX_OVRD</stp>
        <stp>71060</stp>
        <stp>CHAIN_PUT_CALL_TYPE_OVRD=P</stp>
        <stp>CHAIN_PERIODICITY_OVRD=M</stp>
        <tr r="G3544" s="3"/>
      </tp>
      <tp t="e">
        <v>#N/A</v>
        <stp/>
        <stp>##V3_BDSV12</stp>
        <stp>SPX Index</stp>
        <stp>CHAIN_TICKERS</stp>
        <stp>[PUTStrategy6.xlsx]Backup!R3624C7</stp>
        <stp>CHAIN_STRIKE_PX_OVRD</stp>
        <stp>72660</stp>
        <stp>CHAIN_PUT_CALL_TYPE_OVRD=P</stp>
        <stp>CHAIN_PERIODICITY_OVRD=M</stp>
        <tr r="G3624" s="3"/>
      </tp>
      <tp t="e">
        <v>#N/A</v>
        <stp/>
        <stp>##V3_BDSV12</stp>
        <stp>SPX Index</stp>
        <stp>CHAIN_TICKERS</stp>
        <stp>[PUTStrategy6.xlsx]Backup!R3924C7</stp>
        <stp>CHAIN_STRIKE_PX_OVRD</stp>
        <stp>78660</stp>
        <stp>CHAIN_PUT_CALL_TYPE_OVRD=P</stp>
        <stp>CHAIN_PERIODICITY_OVRD=M</stp>
        <tr r="G3924" s="3"/>
      </tp>
      <tp t="e">
        <v>#N/A</v>
        <stp/>
        <stp>##V3_BDSV12</stp>
        <stp>SPX Index</stp>
        <stp>CHAIN_TICKERS</stp>
        <stp>[PUTStrategy6.xlsx]Backup!R3944C7</stp>
        <stp>CHAIN_STRIKE_PX_OVRD</stp>
        <stp>79060</stp>
        <stp>CHAIN_PUT_CALL_TYPE_OVRD=P</stp>
        <stp>CHAIN_PERIODICITY_OVRD=M</stp>
        <tr r="G3944" s="3"/>
      </tp>
      <tp t="e">
        <v>#N/A</v>
        <stp/>
        <stp>##V3_BDSV12</stp>
        <stp>SPX Index</stp>
        <stp>CHAIN_TICKERS</stp>
        <stp>[PUTStrategy6.xlsx]Backup!R3724C7</stp>
        <stp>CHAIN_STRIKE_PX_OVRD</stp>
        <stp>74660</stp>
        <stp>CHAIN_PUT_CALL_TYPE_OVRD=P</stp>
        <stp>CHAIN_PERIODICITY_OVRD=M</stp>
        <tr r="G3724" s="3"/>
      </tp>
      <tp t="e">
        <v>#N/A</v>
        <stp/>
        <stp>##V3_BDSV12</stp>
        <stp>SPX Index</stp>
        <stp>CHAIN_TICKERS</stp>
        <stp>[PUTStrategy6.xlsx]Backup!R3744C7</stp>
        <stp>CHAIN_STRIKE_PX_OVRD</stp>
        <stp>75060</stp>
        <stp>CHAIN_PUT_CALL_TYPE_OVRD=P</stp>
        <stp>CHAIN_PERIODICITY_OVRD=M</stp>
        <tr r="G3744" s="3"/>
      </tp>
      <tp t="e">
        <v>#N/A</v>
        <stp/>
        <stp>##V3_BDSV12</stp>
        <stp>SPX Index</stp>
        <stp>CHAIN_TICKERS</stp>
        <stp>[PUTStrategy6.xlsx]Backup!R3844C7</stp>
        <stp>CHAIN_STRIKE_PX_OVRD</stp>
        <stp>77060</stp>
        <stp>CHAIN_PUT_CALL_TYPE_OVRD=P</stp>
        <stp>CHAIN_PERIODICITY_OVRD=M</stp>
        <tr r="G3844" s="3"/>
      </tp>
      <tp t="e">
        <v>#N/A</v>
        <stp/>
        <stp>##V3_BDSV12</stp>
        <stp>SPX Index</stp>
        <stp>CHAIN_TICKERS</stp>
        <stp>[PUTStrategy6.xlsx]Backup!R3824C7</stp>
        <stp>CHAIN_STRIKE_PX_OVRD</stp>
        <stp>76660</stp>
        <stp>CHAIN_PUT_CALL_TYPE_OVRD=P</stp>
        <stp>CHAIN_PERIODICITY_OVRD=M</stp>
        <tr r="G3824" s="3"/>
      </tp>
      <tp t="e">
        <v>#N/A</v>
        <stp/>
        <stp>##V3_BDSV12</stp>
        <stp>SPX Index</stp>
        <stp>CHAIN_TICKERS</stp>
        <stp>[PUTStrategy6.xlsx]Backup!R4517C7</stp>
        <stp>CHAIN_STRIKE_PX_OVRD</stp>
        <stp>90520</stp>
        <stp>CHAIN_PUT_CALL_TYPE_OVRD=P</stp>
        <stp>CHAIN_PERIODICITY_OVRD=M</stp>
        <tr r="G4517" s="3"/>
      </tp>
      <tp t="e">
        <v>#N/A</v>
        <stp/>
        <stp>##V3_BDSV12</stp>
        <stp>SPX Index</stp>
        <stp>CHAIN_TICKERS</stp>
        <stp>[PUTStrategy6.xlsx]Backup!R4617C7</stp>
        <stp>CHAIN_STRIKE_PX_OVRD</stp>
        <stp>92520</stp>
        <stp>CHAIN_PUT_CALL_TYPE_OVRD=P</stp>
        <stp>CHAIN_PERIODICITY_OVRD=M</stp>
        <tr r="G4617" s="3"/>
      </tp>
      <tp t="e">
        <v>#N/A</v>
        <stp/>
        <stp>##V3_BDSV12</stp>
        <stp>SPX Index</stp>
        <stp>CHAIN_TICKERS</stp>
        <stp>[PUTStrategy6.xlsx]Backup!R4917C7</stp>
        <stp>CHAIN_STRIKE_PX_OVRD</stp>
        <stp>98520</stp>
        <stp>CHAIN_PUT_CALL_TYPE_OVRD=P</stp>
        <stp>CHAIN_PERIODICITY_OVRD=M</stp>
        <tr r="G4917" s="3"/>
      </tp>
      <tp t="e">
        <v>#N/A</v>
        <stp/>
        <stp>##V3_BDSV12</stp>
        <stp>SPX Index</stp>
        <stp>CHAIN_TICKERS</stp>
        <stp>[PUTStrategy6.xlsx]Backup!R4717C7</stp>
        <stp>CHAIN_STRIKE_PX_OVRD</stp>
        <stp>94520</stp>
        <stp>CHAIN_PUT_CALL_TYPE_OVRD=P</stp>
        <stp>CHAIN_PERIODICITY_OVRD=M</stp>
        <tr r="G4717" s="3"/>
      </tp>
      <tp t="e">
        <v>#N/A</v>
        <stp/>
        <stp>##V3_BDSV12</stp>
        <stp>SPX Index</stp>
        <stp>CHAIN_TICKERS</stp>
        <stp>[PUTStrategy6.xlsx]Backup!R4817C7</stp>
        <stp>CHAIN_STRIKE_PX_OVRD</stp>
        <stp>96520</stp>
        <stp>CHAIN_PUT_CALL_TYPE_OVRD=P</stp>
        <stp>CHAIN_PERIODICITY_OVRD=M</stp>
        <tr r="G4817" s="3"/>
      </tp>
      <tp t="e">
        <v>#N/A</v>
        <stp/>
        <stp>##V3_BDSV12</stp>
        <stp>SPX Index</stp>
        <stp>CHAIN_TICKERS</stp>
        <stp>[PUTStrategy6.xlsx]Backup!R4317C7</stp>
        <stp>CHAIN_STRIKE_PX_OVRD</stp>
        <stp>86520</stp>
        <stp>CHAIN_PUT_CALL_TYPE_OVRD=P</stp>
        <stp>CHAIN_PERIODICITY_OVRD=M</stp>
        <tr r="G4317" s="3"/>
      </tp>
      <tp t="e">
        <v>#N/A</v>
        <stp/>
        <stp>##V3_BDSV12</stp>
        <stp>SPX Index</stp>
        <stp>CHAIN_TICKERS</stp>
        <stp>[PUTStrategy6.xlsx]Backup!R4217C7</stp>
        <stp>CHAIN_STRIKE_PX_OVRD</stp>
        <stp>84520</stp>
        <stp>CHAIN_PUT_CALL_TYPE_OVRD=P</stp>
        <stp>CHAIN_PERIODICITY_OVRD=M</stp>
        <tr r="G4217" s="3"/>
      </tp>
      <tp t="e">
        <v>#N/A</v>
        <stp/>
        <stp>##V3_BDSV12</stp>
        <stp>SPX Index</stp>
        <stp>CHAIN_TICKERS</stp>
        <stp>[PUTStrategy6.xlsx]Backup!R4017C7</stp>
        <stp>CHAIN_STRIKE_PX_OVRD</stp>
        <stp>80520</stp>
        <stp>CHAIN_PUT_CALL_TYPE_OVRD=P</stp>
        <stp>CHAIN_PERIODICITY_OVRD=M</stp>
        <tr r="G4017" s="3"/>
      </tp>
      <tp t="e">
        <v>#N/A</v>
        <stp/>
        <stp>##V3_BDSV12</stp>
        <stp>SPX Index</stp>
        <stp>CHAIN_TICKERS</stp>
        <stp>[PUTStrategy6.xlsx]Backup!R4117C7</stp>
        <stp>CHAIN_STRIKE_PX_OVRD</stp>
        <stp>82520</stp>
        <stp>CHAIN_PUT_CALL_TYPE_OVRD=P</stp>
        <stp>CHAIN_PERIODICITY_OVRD=M</stp>
        <tr r="G4117" s="3"/>
      </tp>
      <tp t="e">
        <v>#N/A</v>
        <stp/>
        <stp>##V3_BDSV12</stp>
        <stp>SPX Index</stp>
        <stp>CHAIN_TICKERS</stp>
        <stp>[PUTStrategy6.xlsx]Backup!R4417C7</stp>
        <stp>CHAIN_STRIKE_PX_OVRD</stp>
        <stp>88520</stp>
        <stp>CHAIN_PUT_CALL_TYPE_OVRD=P</stp>
        <stp>CHAIN_PERIODICITY_OVRD=M</stp>
        <tr r="G4417" s="3"/>
      </tp>
      <tp t="e">
        <v>#N/A</v>
        <stp/>
        <stp>##V3_BDSV12</stp>
        <stp>SPX Index</stp>
        <stp>CHAIN_TICKERS</stp>
        <stp>[PUTStrategy6.xlsx]Backup!R1317C7</stp>
        <stp>CHAIN_STRIKE_PX_OVRD</stp>
        <stp>26520</stp>
        <stp>CHAIN_PUT_CALL_TYPE_OVRD=P</stp>
        <stp>CHAIN_PERIODICITY_OVRD=M</stp>
        <tr r="G1317" s="3"/>
      </tp>
      <tp t="e">
        <v>#N/A</v>
        <stp/>
        <stp>##V3_BDSV12</stp>
        <stp>SPX Index</stp>
        <stp>CHAIN_TICKERS</stp>
        <stp>[PUTStrategy6.xlsx]Backup!R1217C7</stp>
        <stp>CHAIN_STRIKE_PX_OVRD</stp>
        <stp>24520</stp>
        <stp>CHAIN_PUT_CALL_TYPE_OVRD=P</stp>
        <stp>CHAIN_PERIODICITY_OVRD=M</stp>
        <tr r="G1217" s="3"/>
      </tp>
      <tp t="e">
        <v>#N/A</v>
        <stp/>
        <stp>##V3_BDSV12</stp>
        <stp>SPX Index</stp>
        <stp>CHAIN_TICKERS</stp>
        <stp>[PUTStrategy6.xlsx]Backup!R1017C7</stp>
        <stp>CHAIN_STRIKE_PX_OVRD</stp>
        <stp>20520</stp>
        <stp>CHAIN_PUT_CALL_TYPE_OVRD=P</stp>
        <stp>CHAIN_PERIODICITY_OVRD=M</stp>
        <tr r="G1017" s="3"/>
      </tp>
      <tp t="e">
        <v>#N/A</v>
        <stp/>
        <stp>##V3_BDSV12</stp>
        <stp>SPX Index</stp>
        <stp>CHAIN_TICKERS</stp>
        <stp>[PUTStrategy6.xlsx]Backup!R1117C7</stp>
        <stp>CHAIN_STRIKE_PX_OVRD</stp>
        <stp>22520</stp>
        <stp>CHAIN_PUT_CALL_TYPE_OVRD=P</stp>
        <stp>CHAIN_PERIODICITY_OVRD=M</stp>
        <tr r="G1117" s="3"/>
      </tp>
      <tp t="e">
        <v>#N/A</v>
        <stp/>
        <stp>##V3_BDSV12</stp>
        <stp>SPX Index</stp>
        <stp>CHAIN_TICKERS</stp>
        <stp>[PUTStrategy6.xlsx]Backup!R1417C7</stp>
        <stp>CHAIN_STRIKE_PX_OVRD</stp>
        <stp>28520</stp>
        <stp>CHAIN_PUT_CALL_TYPE_OVRD=P</stp>
        <stp>CHAIN_PERIODICITY_OVRD=M</stp>
        <tr r="G1417" s="3"/>
      </tp>
      <tp t="e">
        <v>#N/A</v>
        <stp/>
        <stp>##V3_BDSV12</stp>
        <stp>SPX Index</stp>
        <stp>CHAIN_TICKERS</stp>
        <stp>[PUTStrategy6.xlsx]Backup!R1517C7</stp>
        <stp>CHAIN_STRIKE_PX_OVRD</stp>
        <stp>30520</stp>
        <stp>CHAIN_PUT_CALL_TYPE_OVRD=P</stp>
        <stp>CHAIN_PERIODICITY_OVRD=M</stp>
        <tr r="G1517" s="3"/>
      </tp>
      <tp t="e">
        <v>#N/A</v>
        <stp/>
        <stp>##V3_BDSV12</stp>
        <stp>SPX Index</stp>
        <stp>CHAIN_TICKERS</stp>
        <stp>[PUTStrategy6.xlsx]Backup!R1617C7</stp>
        <stp>CHAIN_STRIKE_PX_OVRD</stp>
        <stp>32520</stp>
        <stp>CHAIN_PUT_CALL_TYPE_OVRD=P</stp>
        <stp>CHAIN_PERIODICITY_OVRD=M</stp>
        <tr r="G1617" s="3"/>
      </tp>
      <tp t="e">
        <v>#N/A</v>
        <stp/>
        <stp>##V3_BDSV12</stp>
        <stp>SPX Index</stp>
        <stp>CHAIN_TICKERS</stp>
        <stp>[PUTStrategy6.xlsx]Backup!R1917C7</stp>
        <stp>CHAIN_STRIKE_PX_OVRD</stp>
        <stp>38520</stp>
        <stp>CHAIN_PUT_CALL_TYPE_OVRD=P</stp>
        <stp>CHAIN_PERIODICITY_OVRD=M</stp>
        <tr r="G1917" s="3"/>
      </tp>
      <tp t="e">
        <v>#N/A</v>
        <stp/>
        <stp>##V3_BDSV12</stp>
        <stp>SPX Index</stp>
        <stp>CHAIN_TICKERS</stp>
        <stp>[PUTStrategy6.xlsx]Backup!R1717C7</stp>
        <stp>CHAIN_STRIKE_PX_OVRD</stp>
        <stp>34520</stp>
        <stp>CHAIN_PUT_CALL_TYPE_OVRD=P</stp>
        <stp>CHAIN_PERIODICITY_OVRD=M</stp>
        <tr r="G1717" s="3"/>
      </tp>
      <tp t="e">
        <v>#N/A</v>
        <stp/>
        <stp>##V3_BDSV12</stp>
        <stp>SPX Index</stp>
        <stp>CHAIN_TICKERS</stp>
        <stp>[PUTStrategy6.xlsx]Backup!R1817C7</stp>
        <stp>CHAIN_STRIKE_PX_OVRD</stp>
        <stp>36520</stp>
        <stp>CHAIN_PUT_CALL_TYPE_OVRD=P</stp>
        <stp>CHAIN_PERIODICITY_OVRD=M</stp>
        <tr r="G1817" s="3"/>
      </tp>
      <tp t="e">
        <v>#N/A</v>
        <stp/>
        <stp>##V3_BDSV12</stp>
        <stp>SPX Index</stp>
        <stp>CHAIN_TICKERS</stp>
        <stp>[PUTStrategy6.xlsx]Backup!R2517C7</stp>
        <stp>CHAIN_STRIKE_PX_OVRD</stp>
        <stp>50520</stp>
        <stp>CHAIN_PUT_CALL_TYPE_OVRD=P</stp>
        <stp>CHAIN_PERIODICITY_OVRD=M</stp>
        <tr r="G2517" s="3"/>
      </tp>
      <tp t="e">
        <v>#N/A</v>
        <stp/>
        <stp>##V3_BDSV12</stp>
        <stp>SPX Index</stp>
        <stp>CHAIN_TICKERS</stp>
        <stp>[PUTStrategy6.xlsx]Backup!R2617C7</stp>
        <stp>CHAIN_STRIKE_PX_OVRD</stp>
        <stp>52520</stp>
        <stp>CHAIN_PUT_CALL_TYPE_OVRD=P</stp>
        <stp>CHAIN_PERIODICITY_OVRD=M</stp>
        <tr r="G2617" s="3"/>
      </tp>
      <tp t="e">
        <v>#N/A</v>
        <stp/>
        <stp>##V3_BDSV12</stp>
        <stp>SPX Index</stp>
        <stp>CHAIN_TICKERS</stp>
        <stp>[PUTStrategy6.xlsx]Backup!R2917C7</stp>
        <stp>CHAIN_STRIKE_PX_OVRD</stp>
        <stp>58520</stp>
        <stp>CHAIN_PUT_CALL_TYPE_OVRD=P</stp>
        <stp>CHAIN_PERIODICITY_OVRD=M</stp>
        <tr r="G2917" s="3"/>
      </tp>
      <tp t="e">
        <v>#N/A</v>
        <stp/>
        <stp>##V3_BDSV12</stp>
        <stp>SPX Index</stp>
        <stp>CHAIN_TICKERS</stp>
        <stp>[PUTStrategy6.xlsx]Backup!R2717C7</stp>
        <stp>CHAIN_STRIKE_PX_OVRD</stp>
        <stp>54520</stp>
        <stp>CHAIN_PUT_CALL_TYPE_OVRD=P</stp>
        <stp>CHAIN_PERIODICITY_OVRD=M</stp>
        <tr r="G2717" s="3"/>
      </tp>
      <tp t="e">
        <v>#N/A</v>
        <stp/>
        <stp>##V3_BDSV12</stp>
        <stp>SPX Index</stp>
        <stp>CHAIN_TICKERS</stp>
        <stp>[PUTStrategy6.xlsx]Backup!R2817C7</stp>
        <stp>CHAIN_STRIKE_PX_OVRD</stp>
        <stp>56520</stp>
        <stp>CHAIN_PUT_CALL_TYPE_OVRD=P</stp>
        <stp>CHAIN_PERIODICITY_OVRD=M</stp>
        <tr r="G2817" s="3"/>
      </tp>
      <tp t="e">
        <v>#N/A</v>
        <stp/>
        <stp>##V3_BDSV12</stp>
        <stp>SPX Index</stp>
        <stp>CHAIN_TICKERS</stp>
        <stp>[PUTStrategy6.xlsx]Backup!R2317C7</stp>
        <stp>CHAIN_STRIKE_PX_OVRD</stp>
        <stp>46520</stp>
        <stp>CHAIN_PUT_CALL_TYPE_OVRD=P</stp>
        <stp>CHAIN_PERIODICITY_OVRD=M</stp>
        <tr r="G2317" s="3"/>
      </tp>
      <tp t="e">
        <v>#N/A</v>
        <stp/>
        <stp>##V3_BDSV12</stp>
        <stp>SPX Index</stp>
        <stp>CHAIN_TICKERS</stp>
        <stp>[PUTStrategy6.xlsx]Backup!R2217C7</stp>
        <stp>CHAIN_STRIKE_PX_OVRD</stp>
        <stp>44520</stp>
        <stp>CHAIN_PUT_CALL_TYPE_OVRD=P</stp>
        <stp>CHAIN_PERIODICITY_OVRD=M</stp>
        <tr r="G2217" s="3"/>
      </tp>
      <tp t="e">
        <v>#N/A</v>
        <stp/>
        <stp>##V3_BDSV12</stp>
        <stp>SPX Index</stp>
        <stp>CHAIN_TICKERS</stp>
        <stp>[PUTStrategy6.xlsx]Backup!R2017C7</stp>
        <stp>CHAIN_STRIKE_PX_OVRD</stp>
        <stp>40520</stp>
        <stp>CHAIN_PUT_CALL_TYPE_OVRD=P</stp>
        <stp>CHAIN_PERIODICITY_OVRD=M</stp>
        <tr r="G2017" s="3"/>
      </tp>
      <tp t="e">
        <v>#N/A</v>
        <stp/>
        <stp>##V3_BDSV12</stp>
        <stp>SPX Index</stp>
        <stp>CHAIN_TICKERS</stp>
        <stp>[PUTStrategy6.xlsx]Backup!R2117C7</stp>
        <stp>CHAIN_STRIKE_PX_OVRD</stp>
        <stp>42520</stp>
        <stp>CHAIN_PUT_CALL_TYPE_OVRD=P</stp>
        <stp>CHAIN_PERIODICITY_OVRD=M</stp>
        <tr r="G2117" s="3"/>
      </tp>
      <tp t="e">
        <v>#N/A</v>
        <stp/>
        <stp>##V3_BDSV12</stp>
        <stp>SPX Index</stp>
        <stp>CHAIN_TICKERS</stp>
        <stp>[PUTStrategy6.xlsx]Backup!R2417C7</stp>
        <stp>CHAIN_STRIKE_PX_OVRD</stp>
        <stp>48520</stp>
        <stp>CHAIN_PUT_CALL_TYPE_OVRD=P</stp>
        <stp>CHAIN_PERIODICITY_OVRD=M</stp>
        <tr r="G2417" s="3"/>
      </tp>
      <tp t="e">
        <v>#N/A</v>
        <stp/>
        <stp>##V3_BDSV12</stp>
        <stp>SPX Index</stp>
        <stp>CHAIN_TICKERS</stp>
        <stp>[PUTStrategy6.xlsx]Backup!R3317C7</stp>
        <stp>CHAIN_STRIKE_PX_OVRD</stp>
        <stp>66520</stp>
        <stp>CHAIN_PUT_CALL_TYPE_OVRD=P</stp>
        <stp>CHAIN_PERIODICITY_OVRD=M</stp>
        <tr r="G3317" s="3"/>
      </tp>
      <tp t="e">
        <v>#N/A</v>
        <stp/>
        <stp>##V3_BDSV12</stp>
        <stp>SPX Index</stp>
        <stp>CHAIN_TICKERS</stp>
        <stp>[PUTStrategy6.xlsx]Backup!R3217C7</stp>
        <stp>CHAIN_STRIKE_PX_OVRD</stp>
        <stp>64520</stp>
        <stp>CHAIN_PUT_CALL_TYPE_OVRD=P</stp>
        <stp>CHAIN_PERIODICITY_OVRD=M</stp>
        <tr r="G3217" s="3"/>
      </tp>
      <tp t="e">
        <v>#N/A</v>
        <stp/>
        <stp>##V3_BDSV12</stp>
        <stp>SPX Index</stp>
        <stp>CHAIN_TICKERS</stp>
        <stp>[PUTStrategy6.xlsx]Backup!R3017C7</stp>
        <stp>CHAIN_STRIKE_PX_OVRD</stp>
        <stp>60520</stp>
        <stp>CHAIN_PUT_CALL_TYPE_OVRD=P</stp>
        <stp>CHAIN_PERIODICITY_OVRD=M</stp>
        <tr r="G3017" s="3"/>
      </tp>
      <tp t="e">
        <v>#N/A</v>
        <stp/>
        <stp>##V3_BDSV12</stp>
        <stp>SPX Index</stp>
        <stp>CHAIN_TICKERS</stp>
        <stp>[PUTStrategy6.xlsx]Backup!R3117C7</stp>
        <stp>CHAIN_STRIKE_PX_OVRD</stp>
        <stp>62520</stp>
        <stp>CHAIN_PUT_CALL_TYPE_OVRD=P</stp>
        <stp>CHAIN_PERIODICITY_OVRD=M</stp>
        <tr r="G3117" s="3"/>
      </tp>
      <tp t="e">
        <v>#N/A</v>
        <stp/>
        <stp>##V3_BDSV12</stp>
        <stp>SPX Index</stp>
        <stp>CHAIN_TICKERS</stp>
        <stp>[PUTStrategy6.xlsx]Backup!R3417C7</stp>
        <stp>CHAIN_STRIKE_PX_OVRD</stp>
        <stp>68520</stp>
        <stp>CHAIN_PUT_CALL_TYPE_OVRD=P</stp>
        <stp>CHAIN_PERIODICITY_OVRD=M</stp>
        <tr r="G3417" s="3"/>
      </tp>
      <tp t="e">
        <v>#N/A</v>
        <stp/>
        <stp>##V3_BDSV12</stp>
        <stp>SPX Index</stp>
        <stp>CHAIN_TICKERS</stp>
        <stp>[PUTStrategy6.xlsx]Backup!R3517C7</stp>
        <stp>CHAIN_STRIKE_PX_OVRD</stp>
        <stp>70520</stp>
        <stp>CHAIN_PUT_CALL_TYPE_OVRD=P</stp>
        <stp>CHAIN_PERIODICITY_OVRD=M</stp>
        <tr r="G3517" s="3"/>
      </tp>
      <tp t="e">
        <v>#N/A</v>
        <stp/>
        <stp>##V3_BDSV12</stp>
        <stp>SPX Index</stp>
        <stp>CHAIN_TICKERS</stp>
        <stp>[PUTStrategy6.xlsx]Backup!R3617C7</stp>
        <stp>CHAIN_STRIKE_PX_OVRD</stp>
        <stp>72520</stp>
        <stp>CHAIN_PUT_CALL_TYPE_OVRD=P</stp>
        <stp>CHAIN_PERIODICITY_OVRD=M</stp>
        <tr r="G3617" s="3"/>
      </tp>
      <tp t="e">
        <v>#N/A</v>
        <stp/>
        <stp>##V3_BDSV12</stp>
        <stp>SPX Index</stp>
        <stp>CHAIN_TICKERS</stp>
        <stp>[PUTStrategy6.xlsx]Backup!R3917C7</stp>
        <stp>CHAIN_STRIKE_PX_OVRD</stp>
        <stp>78520</stp>
        <stp>CHAIN_PUT_CALL_TYPE_OVRD=P</stp>
        <stp>CHAIN_PERIODICITY_OVRD=M</stp>
        <tr r="G3917" s="3"/>
      </tp>
      <tp t="e">
        <v>#N/A</v>
        <stp/>
        <stp>##V3_BDSV12</stp>
        <stp>SPX Index</stp>
        <stp>CHAIN_TICKERS</stp>
        <stp>[PUTStrategy6.xlsx]Backup!R3717C7</stp>
        <stp>CHAIN_STRIKE_PX_OVRD</stp>
        <stp>74520</stp>
        <stp>CHAIN_PUT_CALL_TYPE_OVRD=P</stp>
        <stp>CHAIN_PERIODICITY_OVRD=M</stp>
        <tr r="G3717" s="3"/>
      </tp>
      <tp t="e">
        <v>#N/A</v>
        <stp/>
        <stp>##V3_BDSV12</stp>
        <stp>SPX Index</stp>
        <stp>CHAIN_TICKERS</stp>
        <stp>[PUTStrategy6.xlsx]Backup!R3817C7</stp>
        <stp>CHAIN_STRIKE_PX_OVRD</stp>
        <stp>76520</stp>
        <stp>CHAIN_PUT_CALL_TYPE_OVRD=P</stp>
        <stp>CHAIN_PERIODICITY_OVRD=M</stp>
        <tr r="G3817" s="3"/>
      </tp>
      <tp t="e">
        <v>#N/A</v>
        <stp/>
        <stp>##V3_BDSV12</stp>
        <stp>SPX Index</stp>
        <stp>CHAIN_TICKERS</stp>
        <stp>[PUTStrategy6.xlsx]Backup!R4516C7</stp>
        <stp>CHAIN_STRIKE_PX_OVRD</stp>
        <stp>90500</stp>
        <stp>CHAIN_PUT_CALL_TYPE_OVRD=P</stp>
        <stp>CHAIN_PERIODICITY_OVRD=M</stp>
        <tr r="G4516" s="3"/>
      </tp>
      <tp t="e">
        <v>#N/A</v>
        <stp/>
        <stp>##V3_BDSV12</stp>
        <stp>SPX Index</stp>
        <stp>CHAIN_TICKERS</stp>
        <stp>[PUTStrategy6.xlsx]Backup!R4616C7</stp>
        <stp>CHAIN_STRIKE_PX_OVRD</stp>
        <stp>92500</stp>
        <stp>CHAIN_PUT_CALL_TYPE_OVRD=P</stp>
        <stp>CHAIN_PERIODICITY_OVRD=M</stp>
        <tr r="G4616" s="3"/>
      </tp>
      <tp t="e">
        <v>#N/A</v>
        <stp/>
        <stp>##V3_BDSV12</stp>
        <stp>SPX Index</stp>
        <stp>CHAIN_TICKERS</stp>
        <stp>[PUTStrategy6.xlsx]Backup!R4916C7</stp>
        <stp>CHAIN_STRIKE_PX_OVRD</stp>
        <stp>98500</stp>
        <stp>CHAIN_PUT_CALL_TYPE_OVRD=P</stp>
        <stp>CHAIN_PERIODICITY_OVRD=M</stp>
        <tr r="G4916" s="3"/>
      </tp>
      <tp t="e">
        <v>#N/A</v>
        <stp/>
        <stp>##V3_BDSV12</stp>
        <stp>SPX Index</stp>
        <stp>CHAIN_TICKERS</stp>
        <stp>[PUTStrategy6.xlsx]Backup!R4716C7</stp>
        <stp>CHAIN_STRIKE_PX_OVRD</stp>
        <stp>94500</stp>
        <stp>CHAIN_PUT_CALL_TYPE_OVRD=P</stp>
        <stp>CHAIN_PERIODICITY_OVRD=M</stp>
        <tr r="G4716" s="3"/>
      </tp>
      <tp t="e">
        <v>#N/A</v>
        <stp/>
        <stp>##V3_BDSV12</stp>
        <stp>SPX Index</stp>
        <stp>CHAIN_TICKERS</stp>
        <stp>[PUTStrategy6.xlsx]Backup!R4816C7</stp>
        <stp>CHAIN_STRIKE_PX_OVRD</stp>
        <stp>96500</stp>
        <stp>CHAIN_PUT_CALL_TYPE_OVRD=P</stp>
        <stp>CHAIN_PERIODICITY_OVRD=M</stp>
        <tr r="G4816" s="3"/>
      </tp>
      <tp t="e">
        <v>#N/A</v>
        <stp/>
        <stp>##V3_BDSV12</stp>
        <stp>SPX Index</stp>
        <stp>CHAIN_TICKERS</stp>
        <stp>[PUTStrategy6.xlsx]Backup!R4316C7</stp>
        <stp>CHAIN_STRIKE_PX_OVRD</stp>
        <stp>86500</stp>
        <stp>CHAIN_PUT_CALL_TYPE_OVRD=P</stp>
        <stp>CHAIN_PERIODICITY_OVRD=M</stp>
        <tr r="G4316" s="3"/>
      </tp>
      <tp t="e">
        <v>#N/A</v>
        <stp/>
        <stp>##V3_BDSV12</stp>
        <stp>SPX Index</stp>
        <stp>CHAIN_TICKERS</stp>
        <stp>[PUTStrategy6.xlsx]Backup!R4216C7</stp>
        <stp>CHAIN_STRIKE_PX_OVRD</stp>
        <stp>84500</stp>
        <stp>CHAIN_PUT_CALL_TYPE_OVRD=P</stp>
        <stp>CHAIN_PERIODICITY_OVRD=M</stp>
        <tr r="G4216" s="3"/>
      </tp>
      <tp t="e">
        <v>#N/A</v>
        <stp/>
        <stp>##V3_BDSV12</stp>
        <stp>SPX Index</stp>
        <stp>CHAIN_TICKERS</stp>
        <stp>[PUTStrategy6.xlsx]Backup!R4016C7</stp>
        <stp>CHAIN_STRIKE_PX_OVRD</stp>
        <stp>80500</stp>
        <stp>CHAIN_PUT_CALL_TYPE_OVRD=P</stp>
        <stp>CHAIN_PERIODICITY_OVRD=M</stp>
        <tr r="G4016" s="3"/>
      </tp>
      <tp t="e">
        <v>#N/A</v>
        <stp/>
        <stp>##V3_BDSV12</stp>
        <stp>SPX Index</stp>
        <stp>CHAIN_TICKERS</stp>
        <stp>[PUTStrategy6.xlsx]Backup!R4116C7</stp>
        <stp>CHAIN_STRIKE_PX_OVRD</stp>
        <stp>82500</stp>
        <stp>CHAIN_PUT_CALL_TYPE_OVRD=P</stp>
        <stp>CHAIN_PERIODICITY_OVRD=M</stp>
        <tr r="G4116" s="3"/>
      </tp>
      <tp t="e">
        <v>#N/A</v>
        <stp/>
        <stp>##V3_BDSV12</stp>
        <stp>SPX Index</stp>
        <stp>CHAIN_TICKERS</stp>
        <stp>[PUTStrategy6.xlsx]Backup!R4416C7</stp>
        <stp>CHAIN_STRIKE_PX_OVRD</stp>
        <stp>88500</stp>
        <stp>CHAIN_PUT_CALL_TYPE_OVRD=P</stp>
        <stp>CHAIN_PERIODICITY_OVRD=M</stp>
        <tr r="G4416" s="3"/>
      </tp>
      <tp t="e">
        <v>#N/A</v>
        <stp/>
        <stp>##V3_BDSV12</stp>
        <stp>SPX Index</stp>
        <stp>CHAIN_TICKERS</stp>
        <stp>[PUTStrategy6.xlsx]Backup!R1316C7</stp>
        <stp>CHAIN_STRIKE_PX_OVRD</stp>
        <stp>26500</stp>
        <stp>CHAIN_PUT_CALL_TYPE_OVRD=P</stp>
        <stp>CHAIN_PERIODICITY_OVRD=M</stp>
        <tr r="G1316" s="3"/>
      </tp>
      <tp t="e">
        <v>#N/A</v>
        <stp/>
        <stp>##V3_BDSV12</stp>
        <stp>SPX Index</stp>
        <stp>CHAIN_TICKERS</stp>
        <stp>[PUTStrategy6.xlsx]Backup!R1216C7</stp>
        <stp>CHAIN_STRIKE_PX_OVRD</stp>
        <stp>24500</stp>
        <stp>CHAIN_PUT_CALL_TYPE_OVRD=P</stp>
        <stp>CHAIN_PERIODICITY_OVRD=M</stp>
        <tr r="G1216" s="3"/>
      </tp>
      <tp t="e">
        <v>#N/A</v>
        <stp/>
        <stp>##V3_BDSV12</stp>
        <stp>SPX Index</stp>
        <stp>CHAIN_TICKERS</stp>
        <stp>[PUTStrategy6.xlsx]Backup!R1016C7</stp>
        <stp>CHAIN_STRIKE_PX_OVRD</stp>
        <stp>20500</stp>
        <stp>CHAIN_PUT_CALL_TYPE_OVRD=P</stp>
        <stp>CHAIN_PERIODICITY_OVRD=M</stp>
        <tr r="G1016" s="3"/>
      </tp>
      <tp t="e">
        <v>#N/A</v>
        <stp/>
        <stp>##V3_BDSV12</stp>
        <stp>SPX Index</stp>
        <stp>CHAIN_TICKERS</stp>
        <stp>[PUTStrategy6.xlsx]Backup!R1116C7</stp>
        <stp>CHAIN_STRIKE_PX_OVRD</stp>
        <stp>22500</stp>
        <stp>CHAIN_PUT_CALL_TYPE_OVRD=P</stp>
        <stp>CHAIN_PERIODICITY_OVRD=M</stp>
        <tr r="G1116" s="3"/>
      </tp>
      <tp t="e">
        <v>#N/A</v>
        <stp/>
        <stp>##V3_BDSV12</stp>
        <stp>SPX Index</stp>
        <stp>CHAIN_TICKERS</stp>
        <stp>[PUTStrategy6.xlsx]Backup!R1416C7</stp>
        <stp>CHAIN_STRIKE_PX_OVRD</stp>
        <stp>28500</stp>
        <stp>CHAIN_PUT_CALL_TYPE_OVRD=P</stp>
        <stp>CHAIN_PERIODICITY_OVRD=M</stp>
        <tr r="G1416" s="3"/>
      </tp>
      <tp t="e">
        <v>#N/A</v>
        <stp/>
        <stp>##V3_BDSV12</stp>
        <stp>SPX Index</stp>
        <stp>CHAIN_TICKERS</stp>
        <stp>[PUTStrategy6.xlsx]Backup!R1516C7</stp>
        <stp>CHAIN_STRIKE_PX_OVRD</stp>
        <stp>30500</stp>
        <stp>CHAIN_PUT_CALL_TYPE_OVRD=P</stp>
        <stp>CHAIN_PERIODICITY_OVRD=M</stp>
        <tr r="G1516" s="3"/>
      </tp>
      <tp t="e">
        <v>#N/A</v>
        <stp/>
        <stp>##V3_BDSV12</stp>
        <stp>SPX Index</stp>
        <stp>CHAIN_TICKERS</stp>
        <stp>[PUTStrategy6.xlsx]Backup!R1616C7</stp>
        <stp>CHAIN_STRIKE_PX_OVRD</stp>
        <stp>32500</stp>
        <stp>CHAIN_PUT_CALL_TYPE_OVRD=P</stp>
        <stp>CHAIN_PERIODICITY_OVRD=M</stp>
        <tr r="G1616" s="3"/>
      </tp>
      <tp t="e">
        <v>#N/A</v>
        <stp/>
        <stp>##V3_BDSV12</stp>
        <stp>SPX Index</stp>
        <stp>CHAIN_TICKERS</stp>
        <stp>[PUTStrategy6.xlsx]Backup!R1916C7</stp>
        <stp>CHAIN_STRIKE_PX_OVRD</stp>
        <stp>38500</stp>
        <stp>CHAIN_PUT_CALL_TYPE_OVRD=P</stp>
        <stp>CHAIN_PERIODICITY_OVRD=M</stp>
        <tr r="G1916" s="3"/>
      </tp>
      <tp t="e">
        <v>#N/A</v>
        <stp/>
        <stp>##V3_BDSV12</stp>
        <stp>SPX Index</stp>
        <stp>CHAIN_TICKERS</stp>
        <stp>[PUTStrategy6.xlsx]Backup!R1716C7</stp>
        <stp>CHAIN_STRIKE_PX_OVRD</stp>
        <stp>34500</stp>
        <stp>CHAIN_PUT_CALL_TYPE_OVRD=P</stp>
        <stp>CHAIN_PERIODICITY_OVRD=M</stp>
        <tr r="G1716" s="3"/>
      </tp>
      <tp t="e">
        <v>#N/A</v>
        <stp/>
        <stp>##V3_BDSV12</stp>
        <stp>SPX Index</stp>
        <stp>CHAIN_TICKERS</stp>
        <stp>[PUTStrategy6.xlsx]Backup!R1816C7</stp>
        <stp>CHAIN_STRIKE_PX_OVRD</stp>
        <stp>36500</stp>
        <stp>CHAIN_PUT_CALL_TYPE_OVRD=P</stp>
        <stp>CHAIN_PERIODICITY_OVRD=M</stp>
        <tr r="G1816" s="3"/>
      </tp>
      <tp t="e">
        <v>#N/A</v>
        <stp/>
        <stp>##V3_BDSV12</stp>
        <stp>SPX Index</stp>
        <stp>CHAIN_TICKERS</stp>
        <stp>[PUTStrategy6.xlsx]Backup!R2516C7</stp>
        <stp>CHAIN_STRIKE_PX_OVRD</stp>
        <stp>50500</stp>
        <stp>CHAIN_PUT_CALL_TYPE_OVRD=P</stp>
        <stp>CHAIN_PERIODICITY_OVRD=M</stp>
        <tr r="G2516" s="3"/>
      </tp>
      <tp t="e">
        <v>#N/A</v>
        <stp/>
        <stp>##V3_BDSV12</stp>
        <stp>SPX Index</stp>
        <stp>CHAIN_TICKERS</stp>
        <stp>[PUTStrategy6.xlsx]Backup!R2616C7</stp>
        <stp>CHAIN_STRIKE_PX_OVRD</stp>
        <stp>52500</stp>
        <stp>CHAIN_PUT_CALL_TYPE_OVRD=P</stp>
        <stp>CHAIN_PERIODICITY_OVRD=M</stp>
        <tr r="G2616" s="3"/>
      </tp>
      <tp t="e">
        <v>#N/A</v>
        <stp/>
        <stp>##V3_BDSV12</stp>
        <stp>SPX Index</stp>
        <stp>CHAIN_TICKERS</stp>
        <stp>[PUTStrategy6.xlsx]Backup!R2916C7</stp>
        <stp>CHAIN_STRIKE_PX_OVRD</stp>
        <stp>58500</stp>
        <stp>CHAIN_PUT_CALL_TYPE_OVRD=P</stp>
        <stp>CHAIN_PERIODICITY_OVRD=M</stp>
        <tr r="G2916" s="3"/>
      </tp>
      <tp t="e">
        <v>#N/A</v>
        <stp/>
        <stp>##V3_BDSV12</stp>
        <stp>SPX Index</stp>
        <stp>CHAIN_TICKERS</stp>
        <stp>[PUTStrategy6.xlsx]Backup!R2716C7</stp>
        <stp>CHAIN_STRIKE_PX_OVRD</stp>
        <stp>54500</stp>
        <stp>CHAIN_PUT_CALL_TYPE_OVRD=P</stp>
        <stp>CHAIN_PERIODICITY_OVRD=M</stp>
        <tr r="G2716" s="3"/>
      </tp>
      <tp t="e">
        <v>#N/A</v>
        <stp/>
        <stp>##V3_BDSV12</stp>
        <stp>SPX Index</stp>
        <stp>CHAIN_TICKERS</stp>
        <stp>[PUTStrategy6.xlsx]Backup!R2816C7</stp>
        <stp>CHAIN_STRIKE_PX_OVRD</stp>
        <stp>56500</stp>
        <stp>CHAIN_PUT_CALL_TYPE_OVRD=P</stp>
        <stp>CHAIN_PERIODICITY_OVRD=M</stp>
        <tr r="G2816" s="3"/>
      </tp>
      <tp t="e">
        <v>#N/A</v>
        <stp/>
        <stp>##V3_BDSV12</stp>
        <stp>SPX Index</stp>
        <stp>CHAIN_TICKERS</stp>
        <stp>[PUTStrategy6.xlsx]Backup!R2316C7</stp>
        <stp>CHAIN_STRIKE_PX_OVRD</stp>
        <stp>46500</stp>
        <stp>CHAIN_PUT_CALL_TYPE_OVRD=P</stp>
        <stp>CHAIN_PERIODICITY_OVRD=M</stp>
        <tr r="G2316" s="3"/>
      </tp>
      <tp t="e">
        <v>#N/A</v>
        <stp/>
        <stp>##V3_BDSV12</stp>
        <stp>SPX Index</stp>
        <stp>CHAIN_TICKERS</stp>
        <stp>[PUTStrategy6.xlsx]Backup!R2216C7</stp>
        <stp>CHAIN_STRIKE_PX_OVRD</stp>
        <stp>44500</stp>
        <stp>CHAIN_PUT_CALL_TYPE_OVRD=P</stp>
        <stp>CHAIN_PERIODICITY_OVRD=M</stp>
        <tr r="G2216" s="3"/>
      </tp>
      <tp t="e">
        <v>#N/A</v>
        <stp/>
        <stp>##V3_BDSV12</stp>
        <stp>SPX Index</stp>
        <stp>CHAIN_TICKERS</stp>
        <stp>[PUTStrategy6.xlsx]Backup!R2016C7</stp>
        <stp>CHAIN_STRIKE_PX_OVRD</stp>
        <stp>40500</stp>
        <stp>CHAIN_PUT_CALL_TYPE_OVRD=P</stp>
        <stp>CHAIN_PERIODICITY_OVRD=M</stp>
        <tr r="G2016" s="3"/>
      </tp>
      <tp t="e">
        <v>#N/A</v>
        <stp/>
        <stp>##V3_BDSV12</stp>
        <stp>SPX Index</stp>
        <stp>CHAIN_TICKERS</stp>
        <stp>[PUTStrategy6.xlsx]Backup!R2116C7</stp>
        <stp>CHAIN_STRIKE_PX_OVRD</stp>
        <stp>42500</stp>
        <stp>CHAIN_PUT_CALL_TYPE_OVRD=P</stp>
        <stp>CHAIN_PERIODICITY_OVRD=M</stp>
        <tr r="G2116" s="3"/>
      </tp>
      <tp t="e">
        <v>#N/A</v>
        <stp/>
        <stp>##V3_BDSV12</stp>
        <stp>SPX Index</stp>
        <stp>CHAIN_TICKERS</stp>
        <stp>[PUTStrategy6.xlsx]Backup!R2416C7</stp>
        <stp>CHAIN_STRIKE_PX_OVRD</stp>
        <stp>48500</stp>
        <stp>CHAIN_PUT_CALL_TYPE_OVRD=P</stp>
        <stp>CHAIN_PERIODICITY_OVRD=M</stp>
        <tr r="G2416" s="3"/>
      </tp>
      <tp t="e">
        <v>#N/A</v>
        <stp/>
        <stp>##V3_BDSV12</stp>
        <stp>SPX Index</stp>
        <stp>CHAIN_TICKERS</stp>
        <stp>[PUTStrategy6.xlsx]Backup!R3316C7</stp>
        <stp>CHAIN_STRIKE_PX_OVRD</stp>
        <stp>66500</stp>
        <stp>CHAIN_PUT_CALL_TYPE_OVRD=P</stp>
        <stp>CHAIN_PERIODICITY_OVRD=M</stp>
        <tr r="G3316" s="3"/>
      </tp>
      <tp t="e">
        <v>#N/A</v>
        <stp/>
        <stp>##V3_BDSV12</stp>
        <stp>SPX Index</stp>
        <stp>CHAIN_TICKERS</stp>
        <stp>[PUTStrategy6.xlsx]Backup!R3216C7</stp>
        <stp>CHAIN_STRIKE_PX_OVRD</stp>
        <stp>64500</stp>
        <stp>CHAIN_PUT_CALL_TYPE_OVRD=P</stp>
        <stp>CHAIN_PERIODICITY_OVRD=M</stp>
        <tr r="G3216" s="3"/>
      </tp>
      <tp t="e">
        <v>#N/A</v>
        <stp/>
        <stp>##V3_BDSV12</stp>
        <stp>SPX Index</stp>
        <stp>CHAIN_TICKERS</stp>
        <stp>[PUTStrategy6.xlsx]Backup!R3016C7</stp>
        <stp>CHAIN_STRIKE_PX_OVRD</stp>
        <stp>60500</stp>
        <stp>CHAIN_PUT_CALL_TYPE_OVRD=P</stp>
        <stp>CHAIN_PERIODICITY_OVRD=M</stp>
        <tr r="G3016" s="3"/>
      </tp>
      <tp t="e">
        <v>#N/A</v>
        <stp/>
        <stp>##V3_BDSV12</stp>
        <stp>SPX Index</stp>
        <stp>CHAIN_TICKERS</stp>
        <stp>[PUTStrategy6.xlsx]Backup!R3116C7</stp>
        <stp>CHAIN_STRIKE_PX_OVRD</stp>
        <stp>62500</stp>
        <stp>CHAIN_PUT_CALL_TYPE_OVRD=P</stp>
        <stp>CHAIN_PERIODICITY_OVRD=M</stp>
        <tr r="G3116" s="3"/>
      </tp>
      <tp t="e">
        <v>#N/A</v>
        <stp/>
        <stp>##V3_BDSV12</stp>
        <stp>SPX Index</stp>
        <stp>CHAIN_TICKERS</stp>
        <stp>[PUTStrategy6.xlsx]Backup!R3416C7</stp>
        <stp>CHAIN_STRIKE_PX_OVRD</stp>
        <stp>68500</stp>
        <stp>CHAIN_PUT_CALL_TYPE_OVRD=P</stp>
        <stp>CHAIN_PERIODICITY_OVRD=M</stp>
        <tr r="G3416" s="3"/>
      </tp>
      <tp t="e">
        <v>#N/A</v>
        <stp/>
        <stp>##V3_BDSV12</stp>
        <stp>SPX Index</stp>
        <stp>CHAIN_TICKERS</stp>
        <stp>[PUTStrategy6.xlsx]Backup!R3516C7</stp>
        <stp>CHAIN_STRIKE_PX_OVRD</stp>
        <stp>70500</stp>
        <stp>CHAIN_PUT_CALL_TYPE_OVRD=P</stp>
        <stp>CHAIN_PERIODICITY_OVRD=M</stp>
        <tr r="G3516" s="3"/>
      </tp>
      <tp t="e">
        <v>#N/A</v>
        <stp/>
        <stp>##V3_BDSV12</stp>
        <stp>SPX Index</stp>
        <stp>CHAIN_TICKERS</stp>
        <stp>[PUTStrategy6.xlsx]Backup!R3616C7</stp>
        <stp>CHAIN_STRIKE_PX_OVRD</stp>
        <stp>72500</stp>
        <stp>CHAIN_PUT_CALL_TYPE_OVRD=P</stp>
        <stp>CHAIN_PERIODICITY_OVRD=M</stp>
        <tr r="G3616" s="3"/>
      </tp>
      <tp t="e">
        <v>#N/A</v>
        <stp/>
        <stp>##V3_BDSV12</stp>
        <stp>SPX Index</stp>
        <stp>CHAIN_TICKERS</stp>
        <stp>[PUTStrategy6.xlsx]Backup!R3916C7</stp>
        <stp>CHAIN_STRIKE_PX_OVRD</stp>
        <stp>78500</stp>
        <stp>CHAIN_PUT_CALL_TYPE_OVRD=P</stp>
        <stp>CHAIN_PERIODICITY_OVRD=M</stp>
        <tr r="G3916" s="3"/>
      </tp>
      <tp t="e">
        <v>#N/A</v>
        <stp/>
        <stp>##V3_BDSV12</stp>
        <stp>SPX Index</stp>
        <stp>CHAIN_TICKERS</stp>
        <stp>[PUTStrategy6.xlsx]Backup!R3716C7</stp>
        <stp>CHAIN_STRIKE_PX_OVRD</stp>
        <stp>74500</stp>
        <stp>CHAIN_PUT_CALL_TYPE_OVRD=P</stp>
        <stp>CHAIN_PERIODICITY_OVRD=M</stp>
        <tr r="G3716" s="3"/>
      </tp>
      <tp t="e">
        <v>#N/A</v>
        <stp/>
        <stp>##V3_BDSV12</stp>
        <stp>SPX Index</stp>
        <stp>CHAIN_TICKERS</stp>
        <stp>[PUTStrategy6.xlsx]Backup!R3816C7</stp>
        <stp>CHAIN_STRIKE_PX_OVRD</stp>
        <stp>76500</stp>
        <stp>CHAIN_PUT_CALL_TYPE_OVRD=P</stp>
        <stp>CHAIN_PERIODICITY_OVRD=M</stp>
        <tr r="G3816" s="3"/>
      </tp>
      <tp t="e">
        <v>#N/A</v>
        <stp/>
        <stp>##V3_BDSV12</stp>
        <stp>SPX Index</stp>
        <stp>CHAIN_TICKERS</stp>
        <stp>[PUTStrategy6.xlsx]Backup!R4523C7</stp>
        <stp>CHAIN_STRIKE_PX_OVRD</stp>
        <stp>90640</stp>
        <stp>CHAIN_PUT_CALL_TYPE_OVRD=P</stp>
        <stp>CHAIN_PERIODICITY_OVRD=M</stp>
        <tr r="G4523" s="3"/>
      </tp>
      <tp t="e">
        <v>#N/A</v>
        <stp/>
        <stp>##V3_BDSV12</stp>
        <stp>SPX Index</stp>
        <stp>CHAIN_TICKERS</stp>
        <stp>[PUTStrategy6.xlsx]Backup!R4643C7</stp>
        <stp>CHAIN_STRIKE_PX_OVRD</stp>
        <stp>93040</stp>
        <stp>CHAIN_PUT_CALL_TYPE_OVRD=P</stp>
        <stp>CHAIN_PERIODICITY_OVRD=M</stp>
        <tr r="G4643" s="3"/>
      </tp>
      <tp t="e">
        <v>#N/A</v>
        <stp/>
        <stp>##V3_BDSV12</stp>
        <stp>SPX Index</stp>
        <stp>CHAIN_TICKERS</stp>
        <stp>[PUTStrategy6.xlsx]Backup!R4543C7</stp>
        <stp>CHAIN_STRIKE_PX_OVRD</stp>
        <stp>91040</stp>
        <stp>CHAIN_PUT_CALL_TYPE_OVRD=P</stp>
        <stp>CHAIN_PERIODICITY_OVRD=M</stp>
        <tr r="G4543" s="3"/>
      </tp>
      <tp t="e">
        <v>#N/A</v>
        <stp/>
        <stp>##V3_BDSV12</stp>
        <stp>SPX Index</stp>
        <stp>CHAIN_TICKERS</stp>
        <stp>[PUTStrategy6.xlsx]Backup!R4623C7</stp>
        <stp>CHAIN_STRIKE_PX_OVRD</stp>
        <stp>92640</stp>
        <stp>CHAIN_PUT_CALL_TYPE_OVRD=P</stp>
        <stp>CHAIN_PERIODICITY_OVRD=M</stp>
        <tr r="G4623" s="3"/>
      </tp>
      <tp t="e">
        <v>#N/A</v>
        <stp/>
        <stp>##V3_BDSV12</stp>
        <stp>SPX Index</stp>
        <stp>CHAIN_TICKERS</stp>
        <stp>[PUTStrategy6.xlsx]Backup!R4923C7</stp>
        <stp>CHAIN_STRIKE_PX_OVRD</stp>
        <stp>98640</stp>
        <stp>CHAIN_PUT_CALL_TYPE_OVRD=P</stp>
        <stp>CHAIN_PERIODICITY_OVRD=M</stp>
        <tr r="G4923" s="3"/>
      </tp>
      <tp t="e">
        <v>#N/A</v>
        <stp/>
        <stp>##V3_BDSV12</stp>
        <stp>SPX Index</stp>
        <stp>CHAIN_TICKERS</stp>
        <stp>[PUTStrategy6.xlsx]Backup!R4943C7</stp>
        <stp>CHAIN_STRIKE_PX_OVRD</stp>
        <stp>99040</stp>
        <stp>CHAIN_PUT_CALL_TYPE_OVRD=P</stp>
        <stp>CHAIN_PERIODICITY_OVRD=M</stp>
        <tr r="G4943" s="3"/>
      </tp>
      <tp t="e">
        <v>#N/A</v>
        <stp/>
        <stp>##V3_BDSV12</stp>
        <stp>SPX Index</stp>
        <stp>CHAIN_TICKERS</stp>
        <stp>[PUTStrategy6.xlsx]Backup!R4723C7</stp>
        <stp>CHAIN_STRIKE_PX_OVRD</stp>
        <stp>94640</stp>
        <stp>CHAIN_PUT_CALL_TYPE_OVRD=P</stp>
        <stp>CHAIN_PERIODICITY_OVRD=M</stp>
        <tr r="G4723" s="3"/>
      </tp>
      <tp t="e">
        <v>#N/A</v>
        <stp/>
        <stp>##V3_BDSV12</stp>
        <stp>SPX Index</stp>
        <stp>CHAIN_TICKERS</stp>
        <stp>[PUTStrategy6.xlsx]Backup!R4743C7</stp>
        <stp>CHAIN_STRIKE_PX_OVRD</stp>
        <stp>95040</stp>
        <stp>CHAIN_PUT_CALL_TYPE_OVRD=P</stp>
        <stp>CHAIN_PERIODICITY_OVRD=M</stp>
        <tr r="G4743" s="3"/>
      </tp>
      <tp t="e">
        <v>#N/A</v>
        <stp/>
        <stp>##V3_BDSV12</stp>
        <stp>SPX Index</stp>
        <stp>CHAIN_TICKERS</stp>
        <stp>[PUTStrategy6.xlsx]Backup!R4843C7</stp>
        <stp>CHAIN_STRIKE_PX_OVRD</stp>
        <stp>97040</stp>
        <stp>CHAIN_PUT_CALL_TYPE_OVRD=P</stp>
        <stp>CHAIN_PERIODICITY_OVRD=M</stp>
        <tr r="G4843" s="3"/>
      </tp>
      <tp t="e">
        <v>#N/A</v>
        <stp/>
        <stp>##V3_BDSV12</stp>
        <stp>SPX Index</stp>
        <stp>CHAIN_TICKERS</stp>
        <stp>[PUTStrategy6.xlsx]Backup!R4823C7</stp>
        <stp>CHAIN_STRIKE_PX_OVRD</stp>
        <stp>96640</stp>
        <stp>CHAIN_PUT_CALL_TYPE_OVRD=P</stp>
        <stp>CHAIN_PERIODICITY_OVRD=M</stp>
        <tr r="G4823" s="3"/>
      </tp>
      <tp t="e">
        <v>#N/A</v>
        <stp/>
        <stp>##V3_BDSV12</stp>
        <stp>SPX Index</stp>
        <stp>CHAIN_TICKERS</stp>
        <stp>[PUTStrategy6.xlsx]Backup!R4323C7</stp>
        <stp>CHAIN_STRIKE_PX_OVRD</stp>
        <stp>86640</stp>
        <stp>CHAIN_PUT_CALL_TYPE_OVRD=P</stp>
        <stp>CHAIN_PERIODICITY_OVRD=M</stp>
        <tr r="G4323" s="3"/>
      </tp>
      <tp t="e">
        <v>#N/A</v>
        <stp/>
        <stp>##V3_BDSV12</stp>
        <stp>SPX Index</stp>
        <stp>CHAIN_TICKERS</stp>
        <stp>[PUTStrategy6.xlsx]Backup!R4343C7</stp>
        <stp>CHAIN_STRIKE_PX_OVRD</stp>
        <stp>87040</stp>
        <stp>CHAIN_PUT_CALL_TYPE_OVRD=P</stp>
        <stp>CHAIN_PERIODICITY_OVRD=M</stp>
        <tr r="G4343" s="3"/>
      </tp>
      <tp t="e">
        <v>#N/A</v>
        <stp/>
        <stp>##V3_BDSV12</stp>
        <stp>SPX Index</stp>
        <stp>CHAIN_TICKERS</stp>
        <stp>[PUTStrategy6.xlsx]Backup!R4243C7</stp>
        <stp>CHAIN_STRIKE_PX_OVRD</stp>
        <stp>85040</stp>
        <stp>CHAIN_PUT_CALL_TYPE_OVRD=P</stp>
        <stp>CHAIN_PERIODICITY_OVRD=M</stp>
        <tr r="G4243" s="3"/>
      </tp>
      <tp t="e">
        <v>#N/A</v>
        <stp/>
        <stp>##V3_BDSV12</stp>
        <stp>SPX Index</stp>
        <stp>CHAIN_TICKERS</stp>
        <stp>[PUTStrategy6.xlsx]Backup!R4223C7</stp>
        <stp>CHAIN_STRIKE_PX_OVRD</stp>
        <stp>84640</stp>
        <stp>CHAIN_PUT_CALL_TYPE_OVRD=P</stp>
        <stp>CHAIN_PERIODICITY_OVRD=M</stp>
        <tr r="G4223" s="3"/>
      </tp>
      <tp t="e">
        <v>#N/A</v>
        <stp/>
        <stp>##V3_BDSV12</stp>
        <stp>SPX Index</stp>
        <stp>CHAIN_TICKERS</stp>
        <stp>[PUTStrategy6.xlsx]Backup!R4043C7</stp>
        <stp>CHAIN_STRIKE_PX_OVRD</stp>
        <stp>81040</stp>
        <stp>CHAIN_PUT_CALL_TYPE_OVRD=P</stp>
        <stp>CHAIN_PERIODICITY_OVRD=M</stp>
        <tr r="G4043" s="3"/>
      </tp>
      <tp t="e">
        <v>#N/A</v>
        <stp/>
        <stp>##V3_BDSV12</stp>
        <stp>SPX Index</stp>
        <stp>CHAIN_TICKERS</stp>
        <stp>[PUTStrategy6.xlsx]Backup!R4023C7</stp>
        <stp>CHAIN_STRIKE_PX_OVRD</stp>
        <stp>80640</stp>
        <stp>CHAIN_PUT_CALL_TYPE_OVRD=P</stp>
        <stp>CHAIN_PERIODICITY_OVRD=M</stp>
        <tr r="G4023" s="3"/>
      </tp>
      <tp t="e">
        <v>#N/A</v>
        <stp/>
        <stp>##V3_BDSV12</stp>
        <stp>SPX Index</stp>
        <stp>CHAIN_TICKERS</stp>
        <stp>[PUTStrategy6.xlsx]Backup!R4123C7</stp>
        <stp>CHAIN_STRIKE_PX_OVRD</stp>
        <stp>82640</stp>
        <stp>CHAIN_PUT_CALL_TYPE_OVRD=P</stp>
        <stp>CHAIN_PERIODICITY_OVRD=M</stp>
        <tr r="G4123" s="3"/>
      </tp>
      <tp t="e">
        <v>#N/A</v>
        <stp/>
        <stp>##V3_BDSV12</stp>
        <stp>SPX Index</stp>
        <stp>CHAIN_TICKERS</stp>
        <stp>[PUTStrategy6.xlsx]Backup!R4143C7</stp>
        <stp>CHAIN_STRIKE_PX_OVRD</stp>
        <stp>83040</stp>
        <stp>CHAIN_PUT_CALL_TYPE_OVRD=P</stp>
        <stp>CHAIN_PERIODICITY_OVRD=M</stp>
        <tr r="G4143" s="3"/>
      </tp>
      <tp t="e">
        <v>#N/A</v>
        <stp/>
        <stp>##V3_BDSV12</stp>
        <stp>SPX Index</stp>
        <stp>CHAIN_TICKERS</stp>
        <stp>[PUTStrategy6.xlsx]Backup!R4443C7</stp>
        <stp>CHAIN_STRIKE_PX_OVRD</stp>
        <stp>89040</stp>
        <stp>CHAIN_PUT_CALL_TYPE_OVRD=P</stp>
        <stp>CHAIN_PERIODICITY_OVRD=M</stp>
        <tr r="G4443" s="3"/>
      </tp>
      <tp t="e">
        <v>#N/A</v>
        <stp/>
        <stp>##V3_BDSV12</stp>
        <stp>SPX Index</stp>
        <stp>CHAIN_TICKERS</stp>
        <stp>[PUTStrategy6.xlsx]Backup!R4423C7</stp>
        <stp>CHAIN_STRIKE_PX_OVRD</stp>
        <stp>88640</stp>
        <stp>CHAIN_PUT_CALL_TYPE_OVRD=P</stp>
        <stp>CHAIN_PERIODICITY_OVRD=M</stp>
        <tr r="G4423" s="3"/>
      </tp>
      <tp t="e">
        <v>#N/A</v>
        <stp/>
        <stp>##V3_BDSV12</stp>
        <stp>SPX Index</stp>
        <stp>CHAIN_TICKERS</stp>
        <stp>[PUTStrategy6.xlsx]Backup!R1323C7</stp>
        <stp>CHAIN_STRIKE_PX_OVRD</stp>
        <stp>26640</stp>
        <stp>CHAIN_PUT_CALL_TYPE_OVRD=P</stp>
        <stp>CHAIN_PERIODICITY_OVRD=M</stp>
        <tr r="G1323" s="3"/>
      </tp>
      <tp t="e">
        <v>#N/A</v>
        <stp/>
        <stp>##V3_BDSV12</stp>
        <stp>SPX Index</stp>
        <stp>CHAIN_TICKERS</stp>
        <stp>[PUTStrategy6.xlsx]Backup!R1343C7</stp>
        <stp>CHAIN_STRIKE_PX_OVRD</stp>
        <stp>27040</stp>
        <stp>CHAIN_PUT_CALL_TYPE_OVRD=P</stp>
        <stp>CHAIN_PERIODICITY_OVRD=M</stp>
        <tr r="G1343" s="3"/>
      </tp>
      <tp t="e">
        <v>#N/A</v>
        <stp/>
        <stp>##V3_BDSV12</stp>
        <stp>SPX Index</stp>
        <stp>CHAIN_TICKERS</stp>
        <stp>[PUTStrategy6.xlsx]Backup!R1243C7</stp>
        <stp>CHAIN_STRIKE_PX_OVRD</stp>
        <stp>25040</stp>
        <stp>CHAIN_PUT_CALL_TYPE_OVRD=P</stp>
        <stp>CHAIN_PERIODICITY_OVRD=M</stp>
        <tr r="G1243" s="3"/>
      </tp>
      <tp t="e">
        <v>#N/A</v>
        <stp/>
        <stp>##V3_BDSV12</stp>
        <stp>SPX Index</stp>
        <stp>CHAIN_TICKERS</stp>
        <stp>[PUTStrategy6.xlsx]Backup!R1223C7</stp>
        <stp>CHAIN_STRIKE_PX_OVRD</stp>
        <stp>24640</stp>
        <stp>CHAIN_PUT_CALL_TYPE_OVRD=P</stp>
        <stp>CHAIN_PERIODICITY_OVRD=M</stp>
        <tr r="G1223" s="3"/>
      </tp>
      <tp t="e">
        <v>#N/A</v>
        <stp/>
        <stp>##V3_BDSV12</stp>
        <stp>SPX Index</stp>
        <stp>CHAIN_TICKERS</stp>
        <stp>[PUTStrategy6.xlsx]Backup!R1043C7</stp>
        <stp>CHAIN_STRIKE_PX_OVRD</stp>
        <stp>21040</stp>
        <stp>CHAIN_PUT_CALL_TYPE_OVRD=P</stp>
        <stp>CHAIN_PERIODICITY_OVRD=M</stp>
        <tr r="G1043" s="3"/>
      </tp>
      <tp t="e">
        <v>#N/A</v>
        <stp/>
        <stp>##V3_BDSV12</stp>
        <stp>SPX Index</stp>
        <stp>CHAIN_TICKERS</stp>
        <stp>[PUTStrategy6.xlsx]Backup!R1023C7</stp>
        <stp>CHAIN_STRIKE_PX_OVRD</stp>
        <stp>20640</stp>
        <stp>CHAIN_PUT_CALL_TYPE_OVRD=P</stp>
        <stp>CHAIN_PERIODICITY_OVRD=M</stp>
        <tr r="G1023" s="3"/>
      </tp>
      <tp t="e">
        <v>#N/A</v>
        <stp/>
        <stp>##V3_BDSV12</stp>
        <stp>SPX Index</stp>
        <stp>CHAIN_TICKERS</stp>
        <stp>[PUTStrategy6.xlsx]Backup!R1123C7</stp>
        <stp>CHAIN_STRIKE_PX_OVRD</stp>
        <stp>22640</stp>
        <stp>CHAIN_PUT_CALL_TYPE_OVRD=P</stp>
        <stp>CHAIN_PERIODICITY_OVRD=M</stp>
        <tr r="G1123" s="3"/>
      </tp>
      <tp t="e">
        <v>#N/A</v>
        <stp/>
        <stp>##V3_BDSV12</stp>
        <stp>SPX Index</stp>
        <stp>CHAIN_TICKERS</stp>
        <stp>[PUTStrategy6.xlsx]Backup!R1143C7</stp>
        <stp>CHAIN_STRIKE_PX_OVRD</stp>
        <stp>23040</stp>
        <stp>CHAIN_PUT_CALL_TYPE_OVRD=P</stp>
        <stp>CHAIN_PERIODICITY_OVRD=M</stp>
        <tr r="G1143" s="3"/>
      </tp>
      <tp t="e">
        <v>#N/A</v>
        <stp/>
        <stp>##V3_BDSV12</stp>
        <stp>SPX Index</stp>
        <stp>CHAIN_TICKERS</stp>
        <stp>[PUTStrategy6.xlsx]Backup!R1443C7</stp>
        <stp>CHAIN_STRIKE_PX_OVRD</stp>
        <stp>29040</stp>
        <stp>CHAIN_PUT_CALL_TYPE_OVRD=P</stp>
        <stp>CHAIN_PERIODICITY_OVRD=M</stp>
        <tr r="G1443" s="3"/>
      </tp>
      <tp t="e">
        <v>#N/A</v>
        <stp/>
        <stp>##V3_BDSV12</stp>
        <stp>SPX Index</stp>
        <stp>CHAIN_TICKERS</stp>
        <stp>[PUTStrategy6.xlsx]Backup!R1423C7</stp>
        <stp>CHAIN_STRIKE_PX_OVRD</stp>
        <stp>28640</stp>
        <stp>CHAIN_PUT_CALL_TYPE_OVRD=P</stp>
        <stp>CHAIN_PERIODICITY_OVRD=M</stp>
        <tr r="G1423" s="3"/>
      </tp>
      <tp t="e">
        <v>#N/A</v>
        <stp/>
        <stp>##V3_BDSV12</stp>
        <stp>SPX Index</stp>
        <stp>CHAIN_TICKERS</stp>
        <stp>[PUTStrategy6.xlsx]Backup!R1523C7</stp>
        <stp>CHAIN_STRIKE_PX_OVRD</stp>
        <stp>30640</stp>
        <stp>CHAIN_PUT_CALL_TYPE_OVRD=P</stp>
        <stp>CHAIN_PERIODICITY_OVRD=M</stp>
        <tr r="G1523" s="3"/>
      </tp>
      <tp t="e">
        <v>#N/A</v>
        <stp/>
        <stp>##V3_BDSV12</stp>
        <stp>SPX Index</stp>
        <stp>CHAIN_TICKERS</stp>
        <stp>[PUTStrategy6.xlsx]Backup!R1643C7</stp>
        <stp>CHAIN_STRIKE_PX_OVRD</stp>
        <stp>33040</stp>
        <stp>CHAIN_PUT_CALL_TYPE_OVRD=P</stp>
        <stp>CHAIN_PERIODICITY_OVRD=M</stp>
        <tr r="G1643" s="3"/>
      </tp>
      <tp t="e">
        <v>#N/A</v>
        <stp/>
        <stp>##V3_BDSV12</stp>
        <stp>SPX Index</stp>
        <stp>CHAIN_TICKERS</stp>
        <stp>[PUTStrategy6.xlsx]Backup!R1543C7</stp>
        <stp>CHAIN_STRIKE_PX_OVRD</stp>
        <stp>31040</stp>
        <stp>CHAIN_PUT_CALL_TYPE_OVRD=P</stp>
        <stp>CHAIN_PERIODICITY_OVRD=M</stp>
        <tr r="G1543" s="3"/>
      </tp>
      <tp t="e">
        <v>#N/A</v>
        <stp/>
        <stp>##V3_BDSV12</stp>
        <stp>SPX Index</stp>
        <stp>CHAIN_TICKERS</stp>
        <stp>[PUTStrategy6.xlsx]Backup!R1623C7</stp>
        <stp>CHAIN_STRIKE_PX_OVRD</stp>
        <stp>32640</stp>
        <stp>CHAIN_PUT_CALL_TYPE_OVRD=P</stp>
        <stp>CHAIN_PERIODICITY_OVRD=M</stp>
        <tr r="G1623" s="3"/>
      </tp>
      <tp t="e">
        <v>#N/A</v>
        <stp/>
        <stp>##V3_BDSV12</stp>
        <stp>SPX Index</stp>
        <stp>CHAIN_TICKERS</stp>
        <stp>[PUTStrategy6.xlsx]Backup!R1923C7</stp>
        <stp>CHAIN_STRIKE_PX_OVRD</stp>
        <stp>38640</stp>
        <stp>CHAIN_PUT_CALL_TYPE_OVRD=P</stp>
        <stp>CHAIN_PERIODICITY_OVRD=M</stp>
        <tr r="G1923" s="3"/>
      </tp>
      <tp t="e">
        <v>#N/A</v>
        <stp/>
        <stp>##V3_BDSV12</stp>
        <stp>SPX Index</stp>
        <stp>CHAIN_TICKERS</stp>
        <stp>[PUTStrategy6.xlsx]Backup!R1943C7</stp>
        <stp>CHAIN_STRIKE_PX_OVRD</stp>
        <stp>39040</stp>
        <stp>CHAIN_PUT_CALL_TYPE_OVRD=P</stp>
        <stp>CHAIN_PERIODICITY_OVRD=M</stp>
        <tr r="G1943" s="3"/>
      </tp>
      <tp t="e">
        <v>#N/A</v>
        <stp/>
        <stp>##V3_BDSV12</stp>
        <stp>SPX Index</stp>
        <stp>CHAIN_TICKERS</stp>
        <stp>[PUTStrategy6.xlsx]Backup!R1723C7</stp>
        <stp>CHAIN_STRIKE_PX_OVRD</stp>
        <stp>34640</stp>
        <stp>CHAIN_PUT_CALL_TYPE_OVRD=P</stp>
        <stp>CHAIN_PERIODICITY_OVRD=M</stp>
        <tr r="G1723" s="3"/>
      </tp>
      <tp t="e">
        <v>#N/A</v>
        <stp/>
        <stp>##V3_BDSV12</stp>
        <stp>SPX Index</stp>
        <stp>CHAIN_TICKERS</stp>
        <stp>[PUTStrategy6.xlsx]Backup!R1743C7</stp>
        <stp>CHAIN_STRIKE_PX_OVRD</stp>
        <stp>35040</stp>
        <stp>CHAIN_PUT_CALL_TYPE_OVRD=P</stp>
        <stp>CHAIN_PERIODICITY_OVRD=M</stp>
        <tr r="G1743" s="3"/>
      </tp>
      <tp t="e">
        <v>#N/A</v>
        <stp/>
        <stp>##V3_BDSV12</stp>
        <stp>SPX Index</stp>
        <stp>CHAIN_TICKERS</stp>
        <stp>[PUTStrategy6.xlsx]Backup!R1843C7</stp>
        <stp>CHAIN_STRIKE_PX_OVRD</stp>
        <stp>37040</stp>
        <stp>CHAIN_PUT_CALL_TYPE_OVRD=P</stp>
        <stp>CHAIN_PERIODICITY_OVRD=M</stp>
        <tr r="G1843" s="3"/>
      </tp>
      <tp t="e">
        <v>#N/A</v>
        <stp/>
        <stp>##V3_BDSV12</stp>
        <stp>SPX Index</stp>
        <stp>CHAIN_TICKERS</stp>
        <stp>[PUTStrategy6.xlsx]Backup!R1823C7</stp>
        <stp>CHAIN_STRIKE_PX_OVRD</stp>
        <stp>36640</stp>
        <stp>CHAIN_PUT_CALL_TYPE_OVRD=P</stp>
        <stp>CHAIN_PERIODICITY_OVRD=M</stp>
        <tr r="G1823" s="3"/>
      </tp>
      <tp t="e">
        <v>#N/A</v>
        <stp/>
        <stp>##V3_BDSV12</stp>
        <stp>SPX Index</stp>
        <stp>CHAIN_TICKERS</stp>
        <stp>[PUTStrategy6.xlsx]Backup!R2523C7</stp>
        <stp>CHAIN_STRIKE_PX_OVRD</stp>
        <stp>50640</stp>
        <stp>CHAIN_PUT_CALL_TYPE_OVRD=P</stp>
        <stp>CHAIN_PERIODICITY_OVRD=M</stp>
        <tr r="G2523" s="3"/>
      </tp>
      <tp t="e">
        <v>#N/A</v>
        <stp/>
        <stp>##V3_BDSV12</stp>
        <stp>SPX Index</stp>
        <stp>CHAIN_TICKERS</stp>
        <stp>[PUTStrategy6.xlsx]Backup!R2643C7</stp>
        <stp>CHAIN_STRIKE_PX_OVRD</stp>
        <stp>53040</stp>
        <stp>CHAIN_PUT_CALL_TYPE_OVRD=P</stp>
        <stp>CHAIN_PERIODICITY_OVRD=M</stp>
        <tr r="G2643" s="3"/>
      </tp>
      <tp t="e">
        <v>#N/A</v>
        <stp/>
        <stp>##V3_BDSV12</stp>
        <stp>SPX Index</stp>
        <stp>CHAIN_TICKERS</stp>
        <stp>[PUTStrategy6.xlsx]Backup!R2543C7</stp>
        <stp>CHAIN_STRIKE_PX_OVRD</stp>
        <stp>51040</stp>
        <stp>CHAIN_PUT_CALL_TYPE_OVRD=P</stp>
        <stp>CHAIN_PERIODICITY_OVRD=M</stp>
        <tr r="G2543" s="3"/>
      </tp>
      <tp t="e">
        <v>#N/A</v>
        <stp/>
        <stp>##V3_BDSV12</stp>
        <stp>SPX Index</stp>
        <stp>CHAIN_TICKERS</stp>
        <stp>[PUTStrategy6.xlsx]Backup!R2623C7</stp>
        <stp>CHAIN_STRIKE_PX_OVRD</stp>
        <stp>52640</stp>
        <stp>CHAIN_PUT_CALL_TYPE_OVRD=P</stp>
        <stp>CHAIN_PERIODICITY_OVRD=M</stp>
        <tr r="G2623" s="3"/>
      </tp>
      <tp t="e">
        <v>#N/A</v>
        <stp/>
        <stp>##V3_BDSV12</stp>
        <stp>SPX Index</stp>
        <stp>CHAIN_TICKERS</stp>
        <stp>[PUTStrategy6.xlsx]Backup!R2923C7</stp>
        <stp>CHAIN_STRIKE_PX_OVRD</stp>
        <stp>58640</stp>
        <stp>CHAIN_PUT_CALL_TYPE_OVRD=P</stp>
        <stp>CHAIN_PERIODICITY_OVRD=M</stp>
        <tr r="G2923" s="3"/>
      </tp>
      <tp t="e">
        <v>#N/A</v>
        <stp/>
        <stp>##V3_BDSV12</stp>
        <stp>SPX Index</stp>
        <stp>CHAIN_TICKERS</stp>
        <stp>[PUTStrategy6.xlsx]Backup!R2943C7</stp>
        <stp>CHAIN_STRIKE_PX_OVRD</stp>
        <stp>59040</stp>
        <stp>CHAIN_PUT_CALL_TYPE_OVRD=P</stp>
        <stp>CHAIN_PERIODICITY_OVRD=M</stp>
        <tr r="G2943" s="3"/>
      </tp>
      <tp t="e">
        <v>#N/A</v>
        <stp/>
        <stp>##V3_BDSV12</stp>
        <stp>SPX Index</stp>
        <stp>CHAIN_TICKERS</stp>
        <stp>[PUTStrategy6.xlsx]Backup!R2723C7</stp>
        <stp>CHAIN_STRIKE_PX_OVRD</stp>
        <stp>54640</stp>
        <stp>CHAIN_PUT_CALL_TYPE_OVRD=P</stp>
        <stp>CHAIN_PERIODICITY_OVRD=M</stp>
        <tr r="G2723" s="3"/>
      </tp>
      <tp t="e">
        <v>#N/A</v>
        <stp/>
        <stp>##V3_BDSV12</stp>
        <stp>SPX Index</stp>
        <stp>CHAIN_TICKERS</stp>
        <stp>[PUTStrategy6.xlsx]Backup!R2743C7</stp>
        <stp>CHAIN_STRIKE_PX_OVRD</stp>
        <stp>55040</stp>
        <stp>CHAIN_PUT_CALL_TYPE_OVRD=P</stp>
        <stp>CHAIN_PERIODICITY_OVRD=M</stp>
        <tr r="G2743" s="3"/>
      </tp>
      <tp t="e">
        <v>#N/A</v>
        <stp/>
        <stp>##V3_BDSV12</stp>
        <stp>SPX Index</stp>
        <stp>CHAIN_TICKERS</stp>
        <stp>[PUTStrategy6.xlsx]Backup!R2843C7</stp>
        <stp>CHAIN_STRIKE_PX_OVRD</stp>
        <stp>57040</stp>
        <stp>CHAIN_PUT_CALL_TYPE_OVRD=P</stp>
        <stp>CHAIN_PERIODICITY_OVRD=M</stp>
        <tr r="G2843" s="3"/>
      </tp>
      <tp t="e">
        <v>#N/A</v>
        <stp/>
        <stp>##V3_BDSV12</stp>
        <stp>SPX Index</stp>
        <stp>CHAIN_TICKERS</stp>
        <stp>[PUTStrategy6.xlsx]Backup!R2823C7</stp>
        <stp>CHAIN_STRIKE_PX_OVRD</stp>
        <stp>56640</stp>
        <stp>CHAIN_PUT_CALL_TYPE_OVRD=P</stp>
        <stp>CHAIN_PERIODICITY_OVRD=M</stp>
        <tr r="G2823" s="3"/>
      </tp>
      <tp t="e">
        <v>#N/A</v>
        <stp/>
        <stp>##V3_BDSV12</stp>
        <stp>SPX Index</stp>
        <stp>CHAIN_TICKERS</stp>
        <stp>[PUTStrategy6.xlsx]Backup!R2323C7</stp>
        <stp>CHAIN_STRIKE_PX_OVRD</stp>
        <stp>46640</stp>
        <stp>CHAIN_PUT_CALL_TYPE_OVRD=P</stp>
        <stp>CHAIN_PERIODICITY_OVRD=M</stp>
        <tr r="G2323" s="3"/>
      </tp>
      <tp t="e">
        <v>#N/A</v>
        <stp/>
        <stp>##V3_BDSV12</stp>
        <stp>SPX Index</stp>
        <stp>CHAIN_TICKERS</stp>
        <stp>[PUTStrategy6.xlsx]Backup!R2343C7</stp>
        <stp>CHAIN_STRIKE_PX_OVRD</stp>
        <stp>47040</stp>
        <stp>CHAIN_PUT_CALL_TYPE_OVRD=P</stp>
        <stp>CHAIN_PERIODICITY_OVRD=M</stp>
        <tr r="G2343" s="3"/>
      </tp>
      <tp t="e">
        <v>#N/A</v>
        <stp/>
        <stp>##V3_BDSV12</stp>
        <stp>SPX Index</stp>
        <stp>CHAIN_TICKERS</stp>
        <stp>[PUTStrategy6.xlsx]Backup!R2243C7</stp>
        <stp>CHAIN_STRIKE_PX_OVRD</stp>
        <stp>45040</stp>
        <stp>CHAIN_PUT_CALL_TYPE_OVRD=P</stp>
        <stp>CHAIN_PERIODICITY_OVRD=M</stp>
        <tr r="G2243" s="3"/>
      </tp>
      <tp t="e">
        <v>#N/A</v>
        <stp/>
        <stp>##V3_BDSV12</stp>
        <stp>SPX Index</stp>
        <stp>CHAIN_TICKERS</stp>
        <stp>[PUTStrategy6.xlsx]Backup!R2223C7</stp>
        <stp>CHAIN_STRIKE_PX_OVRD</stp>
        <stp>44640</stp>
        <stp>CHAIN_PUT_CALL_TYPE_OVRD=P</stp>
        <stp>CHAIN_PERIODICITY_OVRD=M</stp>
        <tr r="G2223" s="3"/>
      </tp>
      <tp t="e">
        <v>#N/A</v>
        <stp/>
        <stp>##V3_BDSV12</stp>
        <stp>SPX Index</stp>
        <stp>CHAIN_TICKERS</stp>
        <stp>[PUTStrategy6.xlsx]Backup!R2043C7</stp>
        <stp>CHAIN_STRIKE_PX_OVRD</stp>
        <stp>41040</stp>
        <stp>CHAIN_PUT_CALL_TYPE_OVRD=P</stp>
        <stp>CHAIN_PERIODICITY_OVRD=M</stp>
        <tr r="G2043" s="3"/>
      </tp>
      <tp t="e">
        <v>#N/A</v>
        <stp/>
        <stp>##V3_BDSV12</stp>
        <stp>SPX Index</stp>
        <stp>CHAIN_TICKERS</stp>
        <stp>[PUTStrategy6.xlsx]Backup!R2023C7</stp>
        <stp>CHAIN_STRIKE_PX_OVRD</stp>
        <stp>40640</stp>
        <stp>CHAIN_PUT_CALL_TYPE_OVRD=P</stp>
        <stp>CHAIN_PERIODICITY_OVRD=M</stp>
        <tr r="G2023" s="3"/>
      </tp>
      <tp t="e">
        <v>#N/A</v>
        <stp/>
        <stp>##V3_BDSV12</stp>
        <stp>SPX Index</stp>
        <stp>CHAIN_TICKERS</stp>
        <stp>[PUTStrategy6.xlsx]Backup!R2123C7</stp>
        <stp>CHAIN_STRIKE_PX_OVRD</stp>
        <stp>42640</stp>
        <stp>CHAIN_PUT_CALL_TYPE_OVRD=P</stp>
        <stp>CHAIN_PERIODICITY_OVRD=M</stp>
        <tr r="G2123" s="3"/>
      </tp>
      <tp t="e">
        <v>#N/A</v>
        <stp/>
        <stp>##V3_BDSV12</stp>
        <stp>SPX Index</stp>
        <stp>CHAIN_TICKERS</stp>
        <stp>[PUTStrategy6.xlsx]Backup!R2143C7</stp>
        <stp>CHAIN_STRIKE_PX_OVRD</stp>
        <stp>43040</stp>
        <stp>CHAIN_PUT_CALL_TYPE_OVRD=P</stp>
        <stp>CHAIN_PERIODICITY_OVRD=M</stp>
        <tr r="G2143" s="3"/>
      </tp>
      <tp t="e">
        <v>#N/A</v>
        <stp/>
        <stp>##V3_BDSV12</stp>
        <stp>SPX Index</stp>
        <stp>CHAIN_TICKERS</stp>
        <stp>[PUTStrategy6.xlsx]Backup!R2443C7</stp>
        <stp>CHAIN_STRIKE_PX_OVRD</stp>
        <stp>49040</stp>
        <stp>CHAIN_PUT_CALL_TYPE_OVRD=P</stp>
        <stp>CHAIN_PERIODICITY_OVRD=M</stp>
        <tr r="G2443" s="3"/>
      </tp>
      <tp t="e">
        <v>#N/A</v>
        <stp/>
        <stp>##V3_BDSV12</stp>
        <stp>SPX Index</stp>
        <stp>CHAIN_TICKERS</stp>
        <stp>[PUTStrategy6.xlsx]Backup!R2423C7</stp>
        <stp>CHAIN_STRIKE_PX_OVRD</stp>
        <stp>48640</stp>
        <stp>CHAIN_PUT_CALL_TYPE_OVRD=P</stp>
        <stp>CHAIN_PERIODICITY_OVRD=M</stp>
        <tr r="G2423" s="3"/>
      </tp>
      <tp t="e">
        <v>#N/A</v>
        <stp/>
        <stp>##V3_BDSV12</stp>
        <stp>SPX Index</stp>
        <stp>CHAIN_TICKERS</stp>
        <stp>[PUTStrategy6.xlsx]Backup!R3323C7</stp>
        <stp>CHAIN_STRIKE_PX_OVRD</stp>
        <stp>66640</stp>
        <stp>CHAIN_PUT_CALL_TYPE_OVRD=P</stp>
        <stp>CHAIN_PERIODICITY_OVRD=M</stp>
        <tr r="G3323" s="3"/>
      </tp>
      <tp t="e">
        <v>#N/A</v>
        <stp/>
        <stp>##V3_BDSV12</stp>
        <stp>SPX Index</stp>
        <stp>CHAIN_TICKERS</stp>
        <stp>[PUTStrategy6.xlsx]Backup!R3343C7</stp>
        <stp>CHAIN_STRIKE_PX_OVRD</stp>
        <stp>67040</stp>
        <stp>CHAIN_PUT_CALL_TYPE_OVRD=P</stp>
        <stp>CHAIN_PERIODICITY_OVRD=M</stp>
        <tr r="G3343" s="3"/>
      </tp>
      <tp t="e">
        <v>#N/A</v>
        <stp/>
        <stp>##V3_BDSV12</stp>
        <stp>SPX Index</stp>
        <stp>CHAIN_TICKERS</stp>
        <stp>[PUTStrategy6.xlsx]Backup!R3243C7</stp>
        <stp>CHAIN_STRIKE_PX_OVRD</stp>
        <stp>65040</stp>
        <stp>CHAIN_PUT_CALL_TYPE_OVRD=P</stp>
        <stp>CHAIN_PERIODICITY_OVRD=M</stp>
        <tr r="G3243" s="3"/>
      </tp>
      <tp t="e">
        <v>#N/A</v>
        <stp/>
        <stp>##V3_BDSV12</stp>
        <stp>SPX Index</stp>
        <stp>CHAIN_TICKERS</stp>
        <stp>[PUTStrategy6.xlsx]Backup!R3223C7</stp>
        <stp>CHAIN_STRIKE_PX_OVRD</stp>
        <stp>64640</stp>
        <stp>CHAIN_PUT_CALL_TYPE_OVRD=P</stp>
        <stp>CHAIN_PERIODICITY_OVRD=M</stp>
        <tr r="G3223" s="3"/>
      </tp>
      <tp t="e">
        <v>#N/A</v>
        <stp/>
        <stp>##V3_BDSV12</stp>
        <stp>SPX Index</stp>
        <stp>CHAIN_TICKERS</stp>
        <stp>[PUTStrategy6.xlsx]Backup!R3043C7</stp>
        <stp>CHAIN_STRIKE_PX_OVRD</stp>
        <stp>61040</stp>
        <stp>CHAIN_PUT_CALL_TYPE_OVRD=P</stp>
        <stp>CHAIN_PERIODICITY_OVRD=M</stp>
        <tr r="G3043" s="3"/>
      </tp>
      <tp t="e">
        <v>#N/A</v>
        <stp/>
        <stp>##V3_BDSV12</stp>
        <stp>SPX Index</stp>
        <stp>CHAIN_TICKERS</stp>
        <stp>[PUTStrategy6.xlsx]Backup!R3023C7</stp>
        <stp>CHAIN_STRIKE_PX_OVRD</stp>
        <stp>60640</stp>
        <stp>CHAIN_PUT_CALL_TYPE_OVRD=P</stp>
        <stp>CHAIN_PERIODICITY_OVRD=M</stp>
        <tr r="G3023" s="3"/>
      </tp>
      <tp t="e">
        <v>#N/A</v>
        <stp/>
        <stp>##V3_BDSV12</stp>
        <stp>SPX Index</stp>
        <stp>CHAIN_TICKERS</stp>
        <stp>[PUTStrategy6.xlsx]Backup!R3123C7</stp>
        <stp>CHAIN_STRIKE_PX_OVRD</stp>
        <stp>62640</stp>
        <stp>CHAIN_PUT_CALL_TYPE_OVRD=P</stp>
        <stp>CHAIN_PERIODICITY_OVRD=M</stp>
        <tr r="G3123" s="3"/>
      </tp>
      <tp t="e">
        <v>#N/A</v>
        <stp/>
        <stp>##V3_BDSV12</stp>
        <stp>SPX Index</stp>
        <stp>CHAIN_TICKERS</stp>
        <stp>[PUTStrategy6.xlsx]Backup!R3143C7</stp>
        <stp>CHAIN_STRIKE_PX_OVRD</stp>
        <stp>63040</stp>
        <stp>CHAIN_PUT_CALL_TYPE_OVRD=P</stp>
        <stp>CHAIN_PERIODICITY_OVRD=M</stp>
        <tr r="G3143" s="3"/>
      </tp>
      <tp t="e">
        <v>#N/A</v>
        <stp/>
        <stp>##V3_BDSV12</stp>
        <stp>SPX Index</stp>
        <stp>CHAIN_TICKERS</stp>
        <stp>[PUTStrategy6.xlsx]Backup!R3443C7</stp>
        <stp>CHAIN_STRIKE_PX_OVRD</stp>
        <stp>69040</stp>
        <stp>CHAIN_PUT_CALL_TYPE_OVRD=P</stp>
        <stp>CHAIN_PERIODICITY_OVRD=M</stp>
        <tr r="G3443" s="3"/>
      </tp>
      <tp t="e">
        <v>#N/A</v>
        <stp/>
        <stp>##V3_BDSV12</stp>
        <stp>SPX Index</stp>
        <stp>CHAIN_TICKERS</stp>
        <stp>[PUTStrategy6.xlsx]Backup!R3423C7</stp>
        <stp>CHAIN_STRIKE_PX_OVRD</stp>
        <stp>68640</stp>
        <stp>CHAIN_PUT_CALL_TYPE_OVRD=P</stp>
        <stp>CHAIN_PERIODICITY_OVRD=M</stp>
        <tr r="G3423" s="3"/>
      </tp>
      <tp t="e">
        <v>#N/A</v>
        <stp/>
        <stp>##V3_BDSV12</stp>
        <stp>SPX Index</stp>
        <stp>CHAIN_TICKERS</stp>
        <stp>[PUTStrategy6.xlsx]Backup!R3523C7</stp>
        <stp>CHAIN_STRIKE_PX_OVRD</stp>
        <stp>70640</stp>
        <stp>CHAIN_PUT_CALL_TYPE_OVRD=P</stp>
        <stp>CHAIN_PERIODICITY_OVRD=M</stp>
        <tr r="G3523" s="3"/>
      </tp>
      <tp t="e">
        <v>#N/A</v>
        <stp/>
        <stp>##V3_BDSV12</stp>
        <stp>SPX Index</stp>
        <stp>CHAIN_TICKERS</stp>
        <stp>[PUTStrategy6.xlsx]Backup!R3643C7</stp>
        <stp>CHAIN_STRIKE_PX_OVRD</stp>
        <stp>73040</stp>
        <stp>CHAIN_PUT_CALL_TYPE_OVRD=P</stp>
        <stp>CHAIN_PERIODICITY_OVRD=M</stp>
        <tr r="G3643" s="3"/>
      </tp>
      <tp t="e">
        <v>#N/A</v>
        <stp/>
        <stp>##V3_BDSV12</stp>
        <stp>SPX Index</stp>
        <stp>CHAIN_TICKERS</stp>
        <stp>[PUTStrategy6.xlsx]Backup!R3543C7</stp>
        <stp>CHAIN_STRIKE_PX_OVRD</stp>
        <stp>71040</stp>
        <stp>CHAIN_PUT_CALL_TYPE_OVRD=P</stp>
        <stp>CHAIN_PERIODICITY_OVRD=M</stp>
        <tr r="G3543" s="3"/>
      </tp>
      <tp t="e">
        <v>#N/A</v>
        <stp/>
        <stp>##V3_BDSV12</stp>
        <stp>SPX Index</stp>
        <stp>CHAIN_TICKERS</stp>
        <stp>[PUTStrategy6.xlsx]Backup!R3623C7</stp>
        <stp>CHAIN_STRIKE_PX_OVRD</stp>
        <stp>72640</stp>
        <stp>CHAIN_PUT_CALL_TYPE_OVRD=P</stp>
        <stp>CHAIN_PERIODICITY_OVRD=M</stp>
        <tr r="G3623" s="3"/>
      </tp>
      <tp t="e">
        <v>#N/A</v>
        <stp/>
        <stp>##V3_BDSV12</stp>
        <stp>SPX Index</stp>
        <stp>CHAIN_TICKERS</stp>
        <stp>[PUTStrategy6.xlsx]Backup!R3923C7</stp>
        <stp>CHAIN_STRIKE_PX_OVRD</stp>
        <stp>78640</stp>
        <stp>CHAIN_PUT_CALL_TYPE_OVRD=P</stp>
        <stp>CHAIN_PERIODICITY_OVRD=M</stp>
        <tr r="G3923" s="3"/>
      </tp>
      <tp t="e">
        <v>#N/A</v>
        <stp/>
        <stp>##V3_BDSV12</stp>
        <stp>SPX Index</stp>
        <stp>CHAIN_TICKERS</stp>
        <stp>[PUTStrategy6.xlsx]Backup!R3943C7</stp>
        <stp>CHAIN_STRIKE_PX_OVRD</stp>
        <stp>79040</stp>
        <stp>CHAIN_PUT_CALL_TYPE_OVRD=P</stp>
        <stp>CHAIN_PERIODICITY_OVRD=M</stp>
        <tr r="G3943" s="3"/>
      </tp>
      <tp t="e">
        <v>#N/A</v>
        <stp/>
        <stp>##V3_BDSV12</stp>
        <stp>SPX Index</stp>
        <stp>CHAIN_TICKERS</stp>
        <stp>[PUTStrategy6.xlsx]Backup!R3723C7</stp>
        <stp>CHAIN_STRIKE_PX_OVRD</stp>
        <stp>74640</stp>
        <stp>CHAIN_PUT_CALL_TYPE_OVRD=P</stp>
        <stp>CHAIN_PERIODICITY_OVRD=M</stp>
        <tr r="G3723" s="3"/>
      </tp>
      <tp t="e">
        <v>#N/A</v>
        <stp/>
        <stp>##V3_BDSV12</stp>
        <stp>SPX Index</stp>
        <stp>CHAIN_TICKERS</stp>
        <stp>[PUTStrategy6.xlsx]Backup!R3743C7</stp>
        <stp>CHAIN_STRIKE_PX_OVRD</stp>
        <stp>75040</stp>
        <stp>CHAIN_PUT_CALL_TYPE_OVRD=P</stp>
        <stp>CHAIN_PERIODICITY_OVRD=M</stp>
        <tr r="G3743" s="3"/>
      </tp>
      <tp t="e">
        <v>#N/A</v>
        <stp/>
        <stp>##V3_BDSV12</stp>
        <stp>SPX Index</stp>
        <stp>CHAIN_TICKERS</stp>
        <stp>[PUTStrategy6.xlsx]Backup!R3843C7</stp>
        <stp>CHAIN_STRIKE_PX_OVRD</stp>
        <stp>77040</stp>
        <stp>CHAIN_PUT_CALL_TYPE_OVRD=P</stp>
        <stp>CHAIN_PERIODICITY_OVRD=M</stp>
        <tr r="G3843" s="3"/>
      </tp>
      <tp t="e">
        <v>#N/A</v>
        <stp/>
        <stp>##V3_BDSV12</stp>
        <stp>SPX Index</stp>
        <stp>CHAIN_TICKERS</stp>
        <stp>[PUTStrategy6.xlsx]Backup!R3823C7</stp>
        <stp>CHAIN_STRIKE_PX_OVRD</stp>
        <stp>76640</stp>
        <stp>CHAIN_PUT_CALL_TYPE_OVRD=P</stp>
        <stp>CHAIN_PERIODICITY_OVRD=M</stp>
        <tr r="G3823" s="3"/>
      </tp>
      <tp t="e">
        <v>#N/A</v>
        <stp/>
        <stp>##V3_BDSV12</stp>
        <stp>SPX Index</stp>
        <stp>CHAIN_TICKERS</stp>
        <stp>[PUTStrategy6.xlsx]Backup!R4530C7</stp>
        <stp>CHAIN_STRIKE_PX_OVRD</stp>
        <stp>90780</stp>
        <stp>CHAIN_PUT_CALL_TYPE_OVRD=P</stp>
        <stp>CHAIN_PERIODICITY_OVRD=M</stp>
        <tr r="G4530" s="3"/>
      </tp>
      <tp t="e">
        <v>#N/A</v>
        <stp/>
        <stp>##V3_BDSV12</stp>
        <stp>SPX Index</stp>
        <stp>CHAIN_TICKERS</stp>
        <stp>[PUTStrategy6.xlsx]Backup!R4650C7</stp>
        <stp>CHAIN_STRIKE_PX_OVRD</stp>
        <stp>93180</stp>
        <stp>CHAIN_PUT_CALL_TYPE_OVRD=P</stp>
        <stp>CHAIN_PERIODICITY_OVRD=M</stp>
        <tr r="G4650" s="3"/>
      </tp>
      <tp t="e">
        <v>#N/A</v>
        <stp/>
        <stp>##V3_BDSV12</stp>
        <stp>SPX Index</stp>
        <stp>CHAIN_TICKERS</stp>
        <stp>[PUTStrategy6.xlsx]Backup!R4550C7</stp>
        <stp>CHAIN_STRIKE_PX_OVRD</stp>
        <stp>91180</stp>
        <stp>CHAIN_PUT_CALL_TYPE_OVRD=P</stp>
        <stp>CHAIN_PERIODICITY_OVRD=M</stp>
        <tr r="G4550" s="3"/>
      </tp>
      <tp t="e">
        <v>#N/A</v>
        <stp/>
        <stp>##V3_BDSV12</stp>
        <stp>SPX Index</stp>
        <stp>CHAIN_TICKERS</stp>
        <stp>[PUTStrategy6.xlsx]Backup!R4630C7</stp>
        <stp>CHAIN_STRIKE_PX_OVRD</stp>
        <stp>92780</stp>
        <stp>CHAIN_PUT_CALL_TYPE_OVRD=P</stp>
        <stp>CHAIN_PERIODICITY_OVRD=M</stp>
        <tr r="G4630" s="3"/>
      </tp>
      <tp t="e">
        <v>#N/A</v>
        <stp/>
        <stp>##V3_BDSV12</stp>
        <stp>SPX Index</stp>
        <stp>CHAIN_TICKERS</stp>
        <stp>[PUTStrategy6.xlsx]Backup!R4930C7</stp>
        <stp>CHAIN_STRIKE_PX_OVRD</stp>
        <stp>98780</stp>
        <stp>CHAIN_PUT_CALL_TYPE_OVRD=P</stp>
        <stp>CHAIN_PERIODICITY_OVRD=M</stp>
        <tr r="G4930" s="3"/>
      </tp>
      <tp t="e">
        <v>#N/A</v>
        <stp/>
        <stp>##V3_BDSV12</stp>
        <stp>SPX Index</stp>
        <stp>CHAIN_TICKERS</stp>
        <stp>[PUTStrategy6.xlsx]Backup!R4950C7</stp>
        <stp>CHAIN_STRIKE_PX_OVRD</stp>
        <stp>99180</stp>
        <stp>CHAIN_PUT_CALL_TYPE_OVRD=P</stp>
        <stp>CHAIN_PERIODICITY_OVRD=M</stp>
        <tr r="G4950" s="3"/>
      </tp>
      <tp t="e">
        <v>#N/A</v>
        <stp/>
        <stp>##V3_BDSV12</stp>
        <stp>SPX Index</stp>
        <stp>CHAIN_TICKERS</stp>
        <stp>[PUTStrategy6.xlsx]Backup!R4730C7</stp>
        <stp>CHAIN_STRIKE_PX_OVRD</stp>
        <stp>94780</stp>
        <stp>CHAIN_PUT_CALL_TYPE_OVRD=P</stp>
        <stp>CHAIN_PERIODICITY_OVRD=M</stp>
        <tr r="G4730" s="3"/>
      </tp>
      <tp t="e">
        <v>#N/A</v>
        <stp/>
        <stp>##V3_BDSV12</stp>
        <stp>SPX Index</stp>
        <stp>CHAIN_TICKERS</stp>
        <stp>[PUTStrategy6.xlsx]Backup!R4750C7</stp>
        <stp>CHAIN_STRIKE_PX_OVRD</stp>
        <stp>95180</stp>
        <stp>CHAIN_PUT_CALL_TYPE_OVRD=P</stp>
        <stp>CHAIN_PERIODICITY_OVRD=M</stp>
        <tr r="G4750" s="3"/>
      </tp>
      <tp t="e">
        <v>#N/A</v>
        <stp/>
        <stp>##V3_BDSV12</stp>
        <stp>SPX Index</stp>
        <stp>CHAIN_TICKERS</stp>
        <stp>[PUTStrategy6.xlsx]Backup!R4850C7</stp>
        <stp>CHAIN_STRIKE_PX_OVRD</stp>
        <stp>97180</stp>
        <stp>CHAIN_PUT_CALL_TYPE_OVRD=P</stp>
        <stp>CHAIN_PERIODICITY_OVRD=M</stp>
        <tr r="G4850" s="3"/>
      </tp>
      <tp t="e">
        <v>#N/A</v>
        <stp/>
        <stp>##V3_BDSV12</stp>
        <stp>SPX Index</stp>
        <stp>CHAIN_TICKERS</stp>
        <stp>[PUTStrategy6.xlsx]Backup!R4830C7</stp>
        <stp>CHAIN_STRIKE_PX_OVRD</stp>
        <stp>96780</stp>
        <stp>CHAIN_PUT_CALL_TYPE_OVRD=P</stp>
        <stp>CHAIN_PERIODICITY_OVRD=M</stp>
        <tr r="G4830" s="3"/>
      </tp>
      <tp t="e">
        <v>#N/A</v>
        <stp/>
        <stp>##V3_BDSV12</stp>
        <stp>SPX Index</stp>
        <stp>CHAIN_TICKERS</stp>
        <stp>[PUTStrategy6.xlsx]Backup!R4330C7</stp>
        <stp>CHAIN_STRIKE_PX_OVRD</stp>
        <stp>86780</stp>
        <stp>CHAIN_PUT_CALL_TYPE_OVRD=P</stp>
        <stp>CHAIN_PERIODICITY_OVRD=M</stp>
        <tr r="G4330" s="3"/>
      </tp>
      <tp t="e">
        <v>#N/A</v>
        <stp/>
        <stp>##V3_BDSV12</stp>
        <stp>SPX Index</stp>
        <stp>CHAIN_TICKERS</stp>
        <stp>[PUTStrategy6.xlsx]Backup!R4350C7</stp>
        <stp>CHAIN_STRIKE_PX_OVRD</stp>
        <stp>87180</stp>
        <stp>CHAIN_PUT_CALL_TYPE_OVRD=P</stp>
        <stp>CHAIN_PERIODICITY_OVRD=M</stp>
        <tr r="G4350" s="3"/>
      </tp>
      <tp t="e">
        <v>#N/A</v>
        <stp/>
        <stp>##V3_BDSV12</stp>
        <stp>SPX Index</stp>
        <stp>CHAIN_TICKERS</stp>
        <stp>[PUTStrategy6.xlsx]Backup!R4250C7</stp>
        <stp>CHAIN_STRIKE_PX_OVRD</stp>
        <stp>85180</stp>
        <stp>CHAIN_PUT_CALL_TYPE_OVRD=P</stp>
        <stp>CHAIN_PERIODICITY_OVRD=M</stp>
        <tr r="G4250" s="3"/>
      </tp>
      <tp t="e">
        <v>#N/A</v>
        <stp/>
        <stp>##V3_BDSV12</stp>
        <stp>SPX Index</stp>
        <stp>CHAIN_TICKERS</stp>
        <stp>[PUTStrategy6.xlsx]Backup!R4230C7</stp>
        <stp>CHAIN_STRIKE_PX_OVRD</stp>
        <stp>84780</stp>
        <stp>CHAIN_PUT_CALL_TYPE_OVRD=P</stp>
        <stp>CHAIN_PERIODICITY_OVRD=M</stp>
        <tr r="G4230" s="3"/>
      </tp>
      <tp t="e">
        <v>#N/A</v>
        <stp/>
        <stp>##V3_BDSV12</stp>
        <stp>SPX Index</stp>
        <stp>CHAIN_TICKERS</stp>
        <stp>[PUTStrategy6.xlsx]Backup!R4050C7</stp>
        <stp>CHAIN_STRIKE_PX_OVRD</stp>
        <stp>81180</stp>
        <stp>CHAIN_PUT_CALL_TYPE_OVRD=P</stp>
        <stp>CHAIN_PERIODICITY_OVRD=M</stp>
        <tr r="G4050" s="3"/>
      </tp>
      <tp t="e">
        <v>#N/A</v>
        <stp/>
        <stp>##V3_BDSV12</stp>
        <stp>SPX Index</stp>
        <stp>CHAIN_TICKERS</stp>
        <stp>[PUTStrategy6.xlsx]Backup!R4030C7</stp>
        <stp>CHAIN_STRIKE_PX_OVRD</stp>
        <stp>80780</stp>
        <stp>CHAIN_PUT_CALL_TYPE_OVRD=P</stp>
        <stp>CHAIN_PERIODICITY_OVRD=M</stp>
        <tr r="G4030" s="3"/>
      </tp>
      <tp t="e">
        <v>#N/A</v>
        <stp/>
        <stp>##V3_BDSV12</stp>
        <stp>SPX Index</stp>
        <stp>CHAIN_TICKERS</stp>
        <stp>[PUTStrategy6.xlsx]Backup!R4130C7</stp>
        <stp>CHAIN_STRIKE_PX_OVRD</stp>
        <stp>82780</stp>
        <stp>CHAIN_PUT_CALL_TYPE_OVRD=P</stp>
        <stp>CHAIN_PERIODICITY_OVRD=M</stp>
        <tr r="G4130" s="3"/>
      </tp>
      <tp t="e">
        <v>#N/A</v>
        <stp/>
        <stp>##V3_BDSV12</stp>
        <stp>SPX Index</stp>
        <stp>CHAIN_TICKERS</stp>
        <stp>[PUTStrategy6.xlsx]Backup!R4150C7</stp>
        <stp>CHAIN_STRIKE_PX_OVRD</stp>
        <stp>83180</stp>
        <stp>CHAIN_PUT_CALL_TYPE_OVRD=P</stp>
        <stp>CHAIN_PERIODICITY_OVRD=M</stp>
        <tr r="G4150" s="3"/>
      </tp>
      <tp t="e">
        <v>#N/A</v>
        <stp/>
        <stp>##V3_BDSV12</stp>
        <stp>SPX Index</stp>
        <stp>CHAIN_TICKERS</stp>
        <stp>[PUTStrategy6.xlsx]Backup!R4450C7</stp>
        <stp>CHAIN_STRIKE_PX_OVRD</stp>
        <stp>89180</stp>
        <stp>CHAIN_PUT_CALL_TYPE_OVRD=P</stp>
        <stp>CHAIN_PERIODICITY_OVRD=M</stp>
        <tr r="G4450" s="3"/>
      </tp>
      <tp t="e">
        <v>#N/A</v>
        <stp/>
        <stp>##V3_BDSV12</stp>
        <stp>SPX Index</stp>
        <stp>CHAIN_TICKERS</stp>
        <stp>[PUTStrategy6.xlsx]Backup!R4430C7</stp>
        <stp>CHAIN_STRIKE_PX_OVRD</stp>
        <stp>88780</stp>
        <stp>CHAIN_PUT_CALL_TYPE_OVRD=P</stp>
        <stp>CHAIN_PERIODICITY_OVRD=M</stp>
        <tr r="G4430" s="3"/>
      </tp>
      <tp t="e">
        <v>#N/A</v>
        <stp/>
        <stp>##V3_BDSV12</stp>
        <stp>SPX Index</stp>
        <stp>CHAIN_TICKERS</stp>
        <stp>[PUTStrategy6.xlsx]Backup!R1330C7</stp>
        <stp>CHAIN_STRIKE_PX_OVRD</stp>
        <stp>26780</stp>
        <stp>CHAIN_PUT_CALL_TYPE_OVRD=P</stp>
        <stp>CHAIN_PERIODICITY_OVRD=M</stp>
        <tr r="G1330" s="3"/>
      </tp>
      <tp t="e">
        <v>#N/A</v>
        <stp/>
        <stp>##V3_BDSV12</stp>
        <stp>SPX Index</stp>
        <stp>CHAIN_TICKERS</stp>
        <stp>[PUTStrategy6.xlsx]Backup!R1350C7</stp>
        <stp>CHAIN_STRIKE_PX_OVRD</stp>
        <stp>27180</stp>
        <stp>CHAIN_PUT_CALL_TYPE_OVRD=P</stp>
        <stp>CHAIN_PERIODICITY_OVRD=M</stp>
        <tr r="G1350" s="3"/>
      </tp>
      <tp t="e">
        <v>#N/A</v>
        <stp/>
        <stp>##V3_BDSV12</stp>
        <stp>SPX Index</stp>
        <stp>CHAIN_TICKERS</stp>
        <stp>[PUTStrategy6.xlsx]Backup!R1250C7</stp>
        <stp>CHAIN_STRIKE_PX_OVRD</stp>
        <stp>25180</stp>
        <stp>CHAIN_PUT_CALL_TYPE_OVRD=P</stp>
        <stp>CHAIN_PERIODICITY_OVRD=M</stp>
        <tr r="G1250" s="3"/>
      </tp>
      <tp t="e">
        <v>#N/A</v>
        <stp/>
        <stp>##V3_BDSV12</stp>
        <stp>SPX Index</stp>
        <stp>CHAIN_TICKERS</stp>
        <stp>[PUTStrategy6.xlsx]Backup!R1230C7</stp>
        <stp>CHAIN_STRIKE_PX_OVRD</stp>
        <stp>24780</stp>
        <stp>CHAIN_PUT_CALL_TYPE_OVRD=P</stp>
        <stp>CHAIN_PERIODICITY_OVRD=M</stp>
        <tr r="G1230" s="3"/>
      </tp>
      <tp t="e">
        <v>#N/A</v>
        <stp/>
        <stp>##V3_BDSV12</stp>
        <stp>SPX Index</stp>
        <stp>CHAIN_TICKERS</stp>
        <stp>[PUTStrategy6.xlsx]Backup!R1050C7</stp>
        <stp>CHAIN_STRIKE_PX_OVRD</stp>
        <stp>21180</stp>
        <stp>CHAIN_PUT_CALL_TYPE_OVRD=P</stp>
        <stp>CHAIN_PERIODICITY_OVRD=M</stp>
        <tr r="G1050" s="3"/>
      </tp>
      <tp t="e">
        <v>#N/A</v>
        <stp/>
        <stp>##V3_BDSV12</stp>
        <stp>SPX Index</stp>
        <stp>CHAIN_TICKERS</stp>
        <stp>[PUTStrategy6.xlsx]Backup!R1030C7</stp>
        <stp>CHAIN_STRIKE_PX_OVRD</stp>
        <stp>20780</stp>
        <stp>CHAIN_PUT_CALL_TYPE_OVRD=P</stp>
        <stp>CHAIN_PERIODICITY_OVRD=M</stp>
        <tr r="G1030" s="3"/>
      </tp>
      <tp t="e">
        <v>#N/A</v>
        <stp/>
        <stp>##V3_BDSV12</stp>
        <stp>SPX Index</stp>
        <stp>CHAIN_TICKERS</stp>
        <stp>[PUTStrategy6.xlsx]Backup!R1130C7</stp>
        <stp>CHAIN_STRIKE_PX_OVRD</stp>
        <stp>22780</stp>
        <stp>CHAIN_PUT_CALL_TYPE_OVRD=P</stp>
        <stp>CHAIN_PERIODICITY_OVRD=M</stp>
        <tr r="G1130" s="3"/>
      </tp>
      <tp t="e">
        <v>#N/A</v>
        <stp/>
        <stp>##V3_BDSV12</stp>
        <stp>SPX Index</stp>
        <stp>CHAIN_TICKERS</stp>
        <stp>[PUTStrategy6.xlsx]Backup!R1150C7</stp>
        <stp>CHAIN_STRIKE_PX_OVRD</stp>
        <stp>23180</stp>
        <stp>CHAIN_PUT_CALL_TYPE_OVRD=P</stp>
        <stp>CHAIN_PERIODICITY_OVRD=M</stp>
        <tr r="G1150" s="3"/>
      </tp>
      <tp t="e">
        <v>#N/A</v>
        <stp/>
        <stp>##V3_BDSV12</stp>
        <stp>SPX Index</stp>
        <stp>CHAIN_TICKERS</stp>
        <stp>[PUTStrategy6.xlsx]Backup!R1450C7</stp>
        <stp>CHAIN_STRIKE_PX_OVRD</stp>
        <stp>29180</stp>
        <stp>CHAIN_PUT_CALL_TYPE_OVRD=P</stp>
        <stp>CHAIN_PERIODICITY_OVRD=M</stp>
        <tr r="G1450" s="3"/>
      </tp>
      <tp t="e">
        <v>#N/A</v>
        <stp/>
        <stp>##V3_BDSV12</stp>
        <stp>SPX Index</stp>
        <stp>CHAIN_TICKERS</stp>
        <stp>[PUTStrategy6.xlsx]Backup!R1430C7</stp>
        <stp>CHAIN_STRIKE_PX_OVRD</stp>
        <stp>28780</stp>
        <stp>CHAIN_PUT_CALL_TYPE_OVRD=P</stp>
        <stp>CHAIN_PERIODICITY_OVRD=M</stp>
        <tr r="G1430" s="3"/>
      </tp>
      <tp t="e">
        <v>#N/A</v>
        <stp/>
        <stp>##V3_BDSV12</stp>
        <stp>SPX Index</stp>
        <stp>CHAIN_TICKERS</stp>
        <stp>[PUTStrategy6.xlsx]Backup!R1530C7</stp>
        <stp>CHAIN_STRIKE_PX_OVRD</stp>
        <stp>30780</stp>
        <stp>CHAIN_PUT_CALL_TYPE_OVRD=P</stp>
        <stp>CHAIN_PERIODICITY_OVRD=M</stp>
        <tr r="G1530" s="3"/>
      </tp>
      <tp t="e">
        <v>#N/A</v>
        <stp/>
        <stp>##V3_BDSV12</stp>
        <stp>SPX Index</stp>
        <stp>CHAIN_TICKERS</stp>
        <stp>[PUTStrategy6.xlsx]Backup!R1650C7</stp>
        <stp>CHAIN_STRIKE_PX_OVRD</stp>
        <stp>33180</stp>
        <stp>CHAIN_PUT_CALL_TYPE_OVRD=P</stp>
        <stp>CHAIN_PERIODICITY_OVRD=M</stp>
        <tr r="G1650" s="3"/>
      </tp>
      <tp t="e">
        <v>#N/A</v>
        <stp/>
        <stp>##V3_BDSV12</stp>
        <stp>SPX Index</stp>
        <stp>CHAIN_TICKERS</stp>
        <stp>[PUTStrategy6.xlsx]Backup!R1550C7</stp>
        <stp>CHAIN_STRIKE_PX_OVRD</stp>
        <stp>31180</stp>
        <stp>CHAIN_PUT_CALL_TYPE_OVRD=P</stp>
        <stp>CHAIN_PERIODICITY_OVRD=M</stp>
        <tr r="G1550" s="3"/>
      </tp>
      <tp t="e">
        <v>#N/A</v>
        <stp/>
        <stp>##V3_BDSV12</stp>
        <stp>SPX Index</stp>
        <stp>CHAIN_TICKERS</stp>
        <stp>[PUTStrategy6.xlsx]Backup!R1630C7</stp>
        <stp>CHAIN_STRIKE_PX_OVRD</stp>
        <stp>32780</stp>
        <stp>CHAIN_PUT_CALL_TYPE_OVRD=P</stp>
        <stp>CHAIN_PERIODICITY_OVRD=M</stp>
        <tr r="G1630" s="3"/>
      </tp>
      <tp t="e">
        <v>#N/A</v>
        <stp/>
        <stp>##V3_BDSV12</stp>
        <stp>SPX Index</stp>
        <stp>CHAIN_TICKERS</stp>
        <stp>[PUTStrategy6.xlsx]Backup!R1930C7</stp>
        <stp>CHAIN_STRIKE_PX_OVRD</stp>
        <stp>38780</stp>
        <stp>CHAIN_PUT_CALL_TYPE_OVRD=P</stp>
        <stp>CHAIN_PERIODICITY_OVRD=M</stp>
        <tr r="G1930" s="3"/>
      </tp>
      <tp t="e">
        <v>#N/A</v>
        <stp/>
        <stp>##V3_BDSV12</stp>
        <stp>SPX Index</stp>
        <stp>CHAIN_TICKERS</stp>
        <stp>[PUTStrategy6.xlsx]Backup!R1950C7</stp>
        <stp>CHAIN_STRIKE_PX_OVRD</stp>
        <stp>39180</stp>
        <stp>CHAIN_PUT_CALL_TYPE_OVRD=P</stp>
        <stp>CHAIN_PERIODICITY_OVRD=M</stp>
        <tr r="G1950" s="3"/>
      </tp>
      <tp t="e">
        <v>#N/A</v>
        <stp/>
        <stp>##V3_BDSV12</stp>
        <stp>SPX Index</stp>
        <stp>CHAIN_TICKERS</stp>
        <stp>[PUTStrategy6.xlsx]Backup!R1730C7</stp>
        <stp>CHAIN_STRIKE_PX_OVRD</stp>
        <stp>34780</stp>
        <stp>CHAIN_PUT_CALL_TYPE_OVRD=P</stp>
        <stp>CHAIN_PERIODICITY_OVRD=M</stp>
        <tr r="G1730" s="3"/>
      </tp>
      <tp t="e">
        <v>#N/A</v>
        <stp/>
        <stp>##V3_BDSV12</stp>
        <stp>SPX Index</stp>
        <stp>CHAIN_TICKERS</stp>
        <stp>[PUTStrategy6.xlsx]Backup!R1750C7</stp>
        <stp>CHAIN_STRIKE_PX_OVRD</stp>
        <stp>35180</stp>
        <stp>CHAIN_PUT_CALL_TYPE_OVRD=P</stp>
        <stp>CHAIN_PERIODICITY_OVRD=M</stp>
        <tr r="G1750" s="3"/>
      </tp>
      <tp t="e">
        <v>#N/A</v>
        <stp/>
        <stp>##V3_BDSV12</stp>
        <stp>SPX Index</stp>
        <stp>CHAIN_TICKERS</stp>
        <stp>[PUTStrategy6.xlsx]Backup!R1850C7</stp>
        <stp>CHAIN_STRIKE_PX_OVRD</stp>
        <stp>37180</stp>
        <stp>CHAIN_PUT_CALL_TYPE_OVRD=P</stp>
        <stp>CHAIN_PERIODICITY_OVRD=M</stp>
        <tr r="G1850" s="3"/>
      </tp>
      <tp t="e">
        <v>#N/A</v>
        <stp/>
        <stp>##V3_BDSV12</stp>
        <stp>SPX Index</stp>
        <stp>CHAIN_TICKERS</stp>
        <stp>[PUTStrategy6.xlsx]Backup!R1830C7</stp>
        <stp>CHAIN_STRIKE_PX_OVRD</stp>
        <stp>36780</stp>
        <stp>CHAIN_PUT_CALL_TYPE_OVRD=P</stp>
        <stp>CHAIN_PERIODICITY_OVRD=M</stp>
        <tr r="G1830" s="3"/>
      </tp>
      <tp t="e">
        <v>#N/A</v>
        <stp/>
        <stp>##V3_BDSV12</stp>
        <stp>SPX Index</stp>
        <stp>CHAIN_TICKERS</stp>
        <stp>[PUTStrategy6.xlsx]Backup!R2530C7</stp>
        <stp>CHAIN_STRIKE_PX_OVRD</stp>
        <stp>50780</stp>
        <stp>CHAIN_PUT_CALL_TYPE_OVRD=P</stp>
        <stp>CHAIN_PERIODICITY_OVRD=M</stp>
        <tr r="G2530" s="3"/>
      </tp>
      <tp t="e">
        <v>#N/A</v>
        <stp/>
        <stp>##V3_BDSV12</stp>
        <stp>SPX Index</stp>
        <stp>CHAIN_TICKERS</stp>
        <stp>[PUTStrategy6.xlsx]Backup!R2650C7</stp>
        <stp>CHAIN_STRIKE_PX_OVRD</stp>
        <stp>53180</stp>
        <stp>CHAIN_PUT_CALL_TYPE_OVRD=P</stp>
        <stp>CHAIN_PERIODICITY_OVRD=M</stp>
        <tr r="G2650" s="3"/>
      </tp>
      <tp t="e">
        <v>#N/A</v>
        <stp/>
        <stp>##V3_BDSV12</stp>
        <stp>SPX Index</stp>
        <stp>CHAIN_TICKERS</stp>
        <stp>[PUTStrategy6.xlsx]Backup!R2550C7</stp>
        <stp>CHAIN_STRIKE_PX_OVRD</stp>
        <stp>51180</stp>
        <stp>CHAIN_PUT_CALL_TYPE_OVRD=P</stp>
        <stp>CHAIN_PERIODICITY_OVRD=M</stp>
        <tr r="G2550" s="3"/>
      </tp>
      <tp t="e">
        <v>#N/A</v>
        <stp/>
        <stp>##V3_BDSV12</stp>
        <stp>SPX Index</stp>
        <stp>CHAIN_TICKERS</stp>
        <stp>[PUTStrategy6.xlsx]Backup!R2630C7</stp>
        <stp>CHAIN_STRIKE_PX_OVRD</stp>
        <stp>52780</stp>
        <stp>CHAIN_PUT_CALL_TYPE_OVRD=P</stp>
        <stp>CHAIN_PERIODICITY_OVRD=M</stp>
        <tr r="G2630" s="3"/>
      </tp>
      <tp t="e">
        <v>#N/A</v>
        <stp/>
        <stp>##V3_BDSV12</stp>
        <stp>SPX Index</stp>
        <stp>CHAIN_TICKERS</stp>
        <stp>[PUTStrategy6.xlsx]Backup!R2930C7</stp>
        <stp>CHAIN_STRIKE_PX_OVRD</stp>
        <stp>58780</stp>
        <stp>CHAIN_PUT_CALL_TYPE_OVRD=P</stp>
        <stp>CHAIN_PERIODICITY_OVRD=M</stp>
        <tr r="G2930" s="3"/>
      </tp>
      <tp t="e">
        <v>#N/A</v>
        <stp/>
        <stp>##V3_BDSV12</stp>
        <stp>SPX Index</stp>
        <stp>CHAIN_TICKERS</stp>
        <stp>[PUTStrategy6.xlsx]Backup!R2950C7</stp>
        <stp>CHAIN_STRIKE_PX_OVRD</stp>
        <stp>59180</stp>
        <stp>CHAIN_PUT_CALL_TYPE_OVRD=P</stp>
        <stp>CHAIN_PERIODICITY_OVRD=M</stp>
        <tr r="G2950" s="3"/>
      </tp>
      <tp t="e">
        <v>#N/A</v>
        <stp/>
        <stp>##V3_BDSV12</stp>
        <stp>SPX Index</stp>
        <stp>CHAIN_TICKERS</stp>
        <stp>[PUTStrategy6.xlsx]Backup!R2730C7</stp>
        <stp>CHAIN_STRIKE_PX_OVRD</stp>
        <stp>54780</stp>
        <stp>CHAIN_PUT_CALL_TYPE_OVRD=P</stp>
        <stp>CHAIN_PERIODICITY_OVRD=M</stp>
        <tr r="G2730" s="3"/>
      </tp>
      <tp t="e">
        <v>#N/A</v>
        <stp/>
        <stp>##V3_BDSV12</stp>
        <stp>SPX Index</stp>
        <stp>CHAIN_TICKERS</stp>
        <stp>[PUTStrategy6.xlsx]Backup!R2750C7</stp>
        <stp>CHAIN_STRIKE_PX_OVRD</stp>
        <stp>55180</stp>
        <stp>CHAIN_PUT_CALL_TYPE_OVRD=P</stp>
        <stp>CHAIN_PERIODICITY_OVRD=M</stp>
        <tr r="G2750" s="3"/>
      </tp>
      <tp t="e">
        <v>#N/A</v>
        <stp/>
        <stp>##V3_BDSV12</stp>
        <stp>SPX Index</stp>
        <stp>CHAIN_TICKERS</stp>
        <stp>[PUTStrategy6.xlsx]Backup!R2850C7</stp>
        <stp>CHAIN_STRIKE_PX_OVRD</stp>
        <stp>57180</stp>
        <stp>CHAIN_PUT_CALL_TYPE_OVRD=P</stp>
        <stp>CHAIN_PERIODICITY_OVRD=M</stp>
        <tr r="G2850" s="3"/>
      </tp>
      <tp t="e">
        <v>#N/A</v>
        <stp/>
        <stp>##V3_BDSV12</stp>
        <stp>SPX Index</stp>
        <stp>CHAIN_TICKERS</stp>
        <stp>[PUTStrategy6.xlsx]Backup!R2830C7</stp>
        <stp>CHAIN_STRIKE_PX_OVRD</stp>
        <stp>56780</stp>
        <stp>CHAIN_PUT_CALL_TYPE_OVRD=P</stp>
        <stp>CHAIN_PERIODICITY_OVRD=M</stp>
        <tr r="G2830" s="3"/>
      </tp>
      <tp t="e">
        <v>#N/A</v>
        <stp/>
        <stp>##V3_BDSV12</stp>
        <stp>SPX Index</stp>
        <stp>CHAIN_TICKERS</stp>
        <stp>[PUTStrategy6.xlsx]Backup!R2330C7</stp>
        <stp>CHAIN_STRIKE_PX_OVRD</stp>
        <stp>46780</stp>
        <stp>CHAIN_PUT_CALL_TYPE_OVRD=P</stp>
        <stp>CHAIN_PERIODICITY_OVRD=M</stp>
        <tr r="G2330" s="3"/>
      </tp>
      <tp t="e">
        <v>#N/A</v>
        <stp/>
        <stp>##V3_BDSV12</stp>
        <stp>SPX Index</stp>
        <stp>CHAIN_TICKERS</stp>
        <stp>[PUTStrategy6.xlsx]Backup!R2350C7</stp>
        <stp>CHAIN_STRIKE_PX_OVRD</stp>
        <stp>47180</stp>
        <stp>CHAIN_PUT_CALL_TYPE_OVRD=P</stp>
        <stp>CHAIN_PERIODICITY_OVRD=M</stp>
        <tr r="G2350" s="3"/>
      </tp>
      <tp t="e">
        <v>#N/A</v>
        <stp/>
        <stp>##V3_BDSV12</stp>
        <stp>SPX Index</stp>
        <stp>CHAIN_TICKERS</stp>
        <stp>[PUTStrategy6.xlsx]Backup!R2250C7</stp>
        <stp>CHAIN_STRIKE_PX_OVRD</stp>
        <stp>45180</stp>
        <stp>CHAIN_PUT_CALL_TYPE_OVRD=P</stp>
        <stp>CHAIN_PERIODICITY_OVRD=M</stp>
        <tr r="G2250" s="3"/>
      </tp>
      <tp t="e">
        <v>#N/A</v>
        <stp/>
        <stp>##V3_BDSV12</stp>
        <stp>SPX Index</stp>
        <stp>CHAIN_TICKERS</stp>
        <stp>[PUTStrategy6.xlsx]Backup!R2230C7</stp>
        <stp>CHAIN_STRIKE_PX_OVRD</stp>
        <stp>44780</stp>
        <stp>CHAIN_PUT_CALL_TYPE_OVRD=P</stp>
        <stp>CHAIN_PERIODICITY_OVRD=M</stp>
        <tr r="G2230" s="3"/>
      </tp>
      <tp t="e">
        <v>#N/A</v>
        <stp/>
        <stp>##V3_BDSV12</stp>
        <stp>SPX Index</stp>
        <stp>CHAIN_TICKERS</stp>
        <stp>[PUTStrategy6.xlsx]Backup!R2050C7</stp>
        <stp>CHAIN_STRIKE_PX_OVRD</stp>
        <stp>41180</stp>
        <stp>CHAIN_PUT_CALL_TYPE_OVRD=P</stp>
        <stp>CHAIN_PERIODICITY_OVRD=M</stp>
        <tr r="G2050" s="3"/>
      </tp>
      <tp t="e">
        <v>#N/A</v>
        <stp/>
        <stp>##V3_BDSV12</stp>
        <stp>SPX Index</stp>
        <stp>CHAIN_TICKERS</stp>
        <stp>[PUTStrategy6.xlsx]Backup!R2030C7</stp>
        <stp>CHAIN_STRIKE_PX_OVRD</stp>
        <stp>40780</stp>
        <stp>CHAIN_PUT_CALL_TYPE_OVRD=P</stp>
        <stp>CHAIN_PERIODICITY_OVRD=M</stp>
        <tr r="G2030" s="3"/>
      </tp>
      <tp t="e">
        <v>#N/A</v>
        <stp/>
        <stp>##V3_BDSV12</stp>
        <stp>SPX Index</stp>
        <stp>CHAIN_TICKERS</stp>
        <stp>[PUTStrategy6.xlsx]Backup!R2130C7</stp>
        <stp>CHAIN_STRIKE_PX_OVRD</stp>
        <stp>42780</stp>
        <stp>CHAIN_PUT_CALL_TYPE_OVRD=P</stp>
        <stp>CHAIN_PERIODICITY_OVRD=M</stp>
        <tr r="G2130" s="3"/>
      </tp>
      <tp t="e">
        <v>#N/A</v>
        <stp/>
        <stp>##V3_BDSV12</stp>
        <stp>SPX Index</stp>
        <stp>CHAIN_TICKERS</stp>
        <stp>[PUTStrategy6.xlsx]Backup!R2150C7</stp>
        <stp>CHAIN_STRIKE_PX_OVRD</stp>
        <stp>43180</stp>
        <stp>CHAIN_PUT_CALL_TYPE_OVRD=P</stp>
        <stp>CHAIN_PERIODICITY_OVRD=M</stp>
        <tr r="G2150" s="3"/>
      </tp>
      <tp t="e">
        <v>#N/A</v>
        <stp/>
        <stp>##V3_BDSV12</stp>
        <stp>SPX Index</stp>
        <stp>CHAIN_TICKERS</stp>
        <stp>[PUTStrategy6.xlsx]Backup!R2450C7</stp>
        <stp>CHAIN_STRIKE_PX_OVRD</stp>
        <stp>49180</stp>
        <stp>CHAIN_PUT_CALL_TYPE_OVRD=P</stp>
        <stp>CHAIN_PERIODICITY_OVRD=M</stp>
        <tr r="G2450" s="3"/>
      </tp>
      <tp t="e">
        <v>#N/A</v>
        <stp/>
        <stp>##V3_BDSV12</stp>
        <stp>SPX Index</stp>
        <stp>CHAIN_TICKERS</stp>
        <stp>[PUTStrategy6.xlsx]Backup!R2430C7</stp>
        <stp>CHAIN_STRIKE_PX_OVRD</stp>
        <stp>48780</stp>
        <stp>CHAIN_PUT_CALL_TYPE_OVRD=P</stp>
        <stp>CHAIN_PERIODICITY_OVRD=M</stp>
        <tr r="G2430" s="3"/>
      </tp>
      <tp t="e">
        <v>#N/A</v>
        <stp/>
        <stp>##V3_BDSV12</stp>
        <stp>SPX Index</stp>
        <stp>CHAIN_TICKERS</stp>
        <stp>[PUTStrategy6.xlsx]Backup!R3330C7</stp>
        <stp>CHAIN_STRIKE_PX_OVRD</stp>
        <stp>66780</stp>
        <stp>CHAIN_PUT_CALL_TYPE_OVRD=P</stp>
        <stp>CHAIN_PERIODICITY_OVRD=M</stp>
        <tr r="G3330" s="3"/>
      </tp>
      <tp t="e">
        <v>#N/A</v>
        <stp/>
        <stp>##V3_BDSV12</stp>
        <stp>SPX Index</stp>
        <stp>CHAIN_TICKERS</stp>
        <stp>[PUTStrategy6.xlsx]Backup!R3350C7</stp>
        <stp>CHAIN_STRIKE_PX_OVRD</stp>
        <stp>67180</stp>
        <stp>CHAIN_PUT_CALL_TYPE_OVRD=P</stp>
        <stp>CHAIN_PERIODICITY_OVRD=M</stp>
        <tr r="G3350" s="3"/>
      </tp>
      <tp t="e">
        <v>#N/A</v>
        <stp/>
        <stp>##V3_BDSV12</stp>
        <stp>SPX Index</stp>
        <stp>CHAIN_TICKERS</stp>
        <stp>[PUTStrategy6.xlsx]Backup!R3250C7</stp>
        <stp>CHAIN_STRIKE_PX_OVRD</stp>
        <stp>65180</stp>
        <stp>CHAIN_PUT_CALL_TYPE_OVRD=P</stp>
        <stp>CHAIN_PERIODICITY_OVRD=M</stp>
        <tr r="G3250" s="3"/>
      </tp>
      <tp t="e">
        <v>#N/A</v>
        <stp/>
        <stp>##V3_BDSV12</stp>
        <stp>SPX Index</stp>
        <stp>CHAIN_TICKERS</stp>
        <stp>[PUTStrategy6.xlsx]Backup!R3230C7</stp>
        <stp>CHAIN_STRIKE_PX_OVRD</stp>
        <stp>64780</stp>
        <stp>CHAIN_PUT_CALL_TYPE_OVRD=P</stp>
        <stp>CHAIN_PERIODICITY_OVRD=M</stp>
        <tr r="G3230" s="3"/>
      </tp>
      <tp t="e">
        <v>#N/A</v>
        <stp/>
        <stp>##V3_BDSV12</stp>
        <stp>SPX Index</stp>
        <stp>CHAIN_TICKERS</stp>
        <stp>[PUTStrategy6.xlsx]Backup!R3050C7</stp>
        <stp>CHAIN_STRIKE_PX_OVRD</stp>
        <stp>61180</stp>
        <stp>CHAIN_PUT_CALL_TYPE_OVRD=P</stp>
        <stp>CHAIN_PERIODICITY_OVRD=M</stp>
        <tr r="G3050" s="3"/>
      </tp>
      <tp t="e">
        <v>#N/A</v>
        <stp/>
        <stp>##V3_BDSV12</stp>
        <stp>SPX Index</stp>
        <stp>CHAIN_TICKERS</stp>
        <stp>[PUTStrategy6.xlsx]Backup!R3030C7</stp>
        <stp>CHAIN_STRIKE_PX_OVRD</stp>
        <stp>60780</stp>
        <stp>CHAIN_PUT_CALL_TYPE_OVRD=P</stp>
        <stp>CHAIN_PERIODICITY_OVRD=M</stp>
        <tr r="G3030" s="3"/>
      </tp>
      <tp t="e">
        <v>#N/A</v>
        <stp/>
        <stp>##V3_BDSV12</stp>
        <stp>SPX Index</stp>
        <stp>CHAIN_TICKERS</stp>
        <stp>[PUTStrategy6.xlsx]Backup!R3130C7</stp>
        <stp>CHAIN_STRIKE_PX_OVRD</stp>
        <stp>62780</stp>
        <stp>CHAIN_PUT_CALL_TYPE_OVRD=P</stp>
        <stp>CHAIN_PERIODICITY_OVRD=M</stp>
        <tr r="G3130" s="3"/>
      </tp>
      <tp t="e">
        <v>#N/A</v>
        <stp/>
        <stp>##V3_BDSV12</stp>
        <stp>SPX Index</stp>
        <stp>CHAIN_TICKERS</stp>
        <stp>[PUTStrategy6.xlsx]Backup!R3150C7</stp>
        <stp>CHAIN_STRIKE_PX_OVRD</stp>
        <stp>63180</stp>
        <stp>CHAIN_PUT_CALL_TYPE_OVRD=P</stp>
        <stp>CHAIN_PERIODICITY_OVRD=M</stp>
        <tr r="G3150" s="3"/>
      </tp>
      <tp t="e">
        <v>#N/A</v>
        <stp/>
        <stp>##V3_BDSV12</stp>
        <stp>SPX Index</stp>
        <stp>CHAIN_TICKERS</stp>
        <stp>[PUTStrategy6.xlsx]Backup!R3450C7</stp>
        <stp>CHAIN_STRIKE_PX_OVRD</stp>
        <stp>69180</stp>
        <stp>CHAIN_PUT_CALL_TYPE_OVRD=P</stp>
        <stp>CHAIN_PERIODICITY_OVRD=M</stp>
        <tr r="G3450" s="3"/>
      </tp>
      <tp t="e">
        <v>#N/A</v>
        <stp/>
        <stp>##V3_BDSV12</stp>
        <stp>SPX Index</stp>
        <stp>CHAIN_TICKERS</stp>
        <stp>[PUTStrategy6.xlsx]Backup!R3430C7</stp>
        <stp>CHAIN_STRIKE_PX_OVRD</stp>
        <stp>68780</stp>
        <stp>CHAIN_PUT_CALL_TYPE_OVRD=P</stp>
        <stp>CHAIN_PERIODICITY_OVRD=M</stp>
        <tr r="G3430" s="3"/>
      </tp>
      <tp t="e">
        <v>#N/A</v>
        <stp/>
        <stp>##V3_BDSV12</stp>
        <stp>SPX Index</stp>
        <stp>CHAIN_TICKERS</stp>
        <stp>[PUTStrategy6.xlsx]Backup!R3530C7</stp>
        <stp>CHAIN_STRIKE_PX_OVRD</stp>
        <stp>70780</stp>
        <stp>CHAIN_PUT_CALL_TYPE_OVRD=P</stp>
        <stp>CHAIN_PERIODICITY_OVRD=M</stp>
        <tr r="G3530" s="3"/>
      </tp>
      <tp t="e">
        <v>#N/A</v>
        <stp/>
        <stp>##V3_BDSV12</stp>
        <stp>SPX Index</stp>
        <stp>CHAIN_TICKERS</stp>
        <stp>[PUTStrategy6.xlsx]Backup!R3650C7</stp>
        <stp>CHAIN_STRIKE_PX_OVRD</stp>
        <stp>73180</stp>
        <stp>CHAIN_PUT_CALL_TYPE_OVRD=P</stp>
        <stp>CHAIN_PERIODICITY_OVRD=M</stp>
        <tr r="G3650" s="3"/>
      </tp>
      <tp t="e">
        <v>#N/A</v>
        <stp/>
        <stp>##V3_BDSV12</stp>
        <stp>SPX Index</stp>
        <stp>CHAIN_TICKERS</stp>
        <stp>[PUTStrategy6.xlsx]Backup!R3550C7</stp>
        <stp>CHAIN_STRIKE_PX_OVRD</stp>
        <stp>71180</stp>
        <stp>CHAIN_PUT_CALL_TYPE_OVRD=P</stp>
        <stp>CHAIN_PERIODICITY_OVRD=M</stp>
        <tr r="G3550" s="3"/>
      </tp>
      <tp t="e">
        <v>#N/A</v>
        <stp/>
        <stp>##V3_BDSV12</stp>
        <stp>SPX Index</stp>
        <stp>CHAIN_TICKERS</stp>
        <stp>[PUTStrategy6.xlsx]Backup!R3630C7</stp>
        <stp>CHAIN_STRIKE_PX_OVRD</stp>
        <stp>72780</stp>
        <stp>CHAIN_PUT_CALL_TYPE_OVRD=P</stp>
        <stp>CHAIN_PERIODICITY_OVRD=M</stp>
        <tr r="G3630" s="3"/>
      </tp>
      <tp t="e">
        <v>#N/A</v>
        <stp/>
        <stp>##V3_BDSV12</stp>
        <stp>SPX Index</stp>
        <stp>CHAIN_TICKERS</stp>
        <stp>[PUTStrategy6.xlsx]Backup!R3930C7</stp>
        <stp>CHAIN_STRIKE_PX_OVRD</stp>
        <stp>78780</stp>
        <stp>CHAIN_PUT_CALL_TYPE_OVRD=P</stp>
        <stp>CHAIN_PERIODICITY_OVRD=M</stp>
        <tr r="G3930" s="3"/>
      </tp>
      <tp t="e">
        <v>#N/A</v>
        <stp/>
        <stp>##V3_BDSV12</stp>
        <stp>SPX Index</stp>
        <stp>CHAIN_TICKERS</stp>
        <stp>[PUTStrategy6.xlsx]Backup!R3950C7</stp>
        <stp>CHAIN_STRIKE_PX_OVRD</stp>
        <stp>79180</stp>
        <stp>CHAIN_PUT_CALL_TYPE_OVRD=P</stp>
        <stp>CHAIN_PERIODICITY_OVRD=M</stp>
        <tr r="G3950" s="3"/>
      </tp>
      <tp t="e">
        <v>#N/A</v>
        <stp/>
        <stp>##V3_BDSV12</stp>
        <stp>SPX Index</stp>
        <stp>CHAIN_TICKERS</stp>
        <stp>[PUTStrategy6.xlsx]Backup!R3730C7</stp>
        <stp>CHAIN_STRIKE_PX_OVRD</stp>
        <stp>74780</stp>
        <stp>CHAIN_PUT_CALL_TYPE_OVRD=P</stp>
        <stp>CHAIN_PERIODICITY_OVRD=M</stp>
        <tr r="G3730" s="3"/>
      </tp>
      <tp t="e">
        <v>#N/A</v>
        <stp/>
        <stp>##V3_BDSV12</stp>
        <stp>SPX Index</stp>
        <stp>CHAIN_TICKERS</stp>
        <stp>[PUTStrategy6.xlsx]Backup!R3750C7</stp>
        <stp>CHAIN_STRIKE_PX_OVRD</stp>
        <stp>75180</stp>
        <stp>CHAIN_PUT_CALL_TYPE_OVRD=P</stp>
        <stp>CHAIN_PERIODICITY_OVRD=M</stp>
        <tr r="G3750" s="3"/>
      </tp>
      <tp t="e">
        <v>#N/A</v>
        <stp/>
        <stp>##V3_BDSV12</stp>
        <stp>SPX Index</stp>
        <stp>CHAIN_TICKERS</stp>
        <stp>[PUTStrategy6.xlsx]Backup!R3850C7</stp>
        <stp>CHAIN_STRIKE_PX_OVRD</stp>
        <stp>77180</stp>
        <stp>CHAIN_PUT_CALL_TYPE_OVRD=P</stp>
        <stp>CHAIN_PERIODICITY_OVRD=M</stp>
        <tr r="G3850" s="3"/>
      </tp>
      <tp t="e">
        <v>#N/A</v>
        <stp/>
        <stp>##V3_BDSV12</stp>
        <stp>SPX Index</stp>
        <stp>CHAIN_TICKERS</stp>
        <stp>[PUTStrategy6.xlsx]Backup!R3830C7</stp>
        <stp>CHAIN_STRIKE_PX_OVRD</stp>
        <stp>76780</stp>
        <stp>CHAIN_PUT_CALL_TYPE_OVRD=P</stp>
        <stp>CHAIN_PERIODICITY_OVRD=M</stp>
        <tr r="G3830" s="3"/>
      </tp>
      <tp t="e">
        <v>#N/A</v>
        <stp/>
        <stp>##V3_BDSV12</stp>
        <stp>SPX Index</stp>
        <stp>CHAIN_TICKERS</stp>
        <stp>[PUTStrategy6.xlsx]Backup!R4518C7</stp>
        <stp>CHAIN_STRIKE_PX_OVRD</stp>
        <stp>90540</stp>
        <stp>CHAIN_PUT_CALL_TYPE_OVRD=P</stp>
        <stp>CHAIN_PERIODICITY_OVRD=M</stp>
        <tr r="G4518" s="3"/>
      </tp>
      <tp t="e">
        <v>#N/A</v>
        <stp/>
        <stp>##V3_BDSV12</stp>
        <stp>SPX Index</stp>
        <stp>CHAIN_TICKERS</stp>
        <stp>[PUTStrategy6.xlsx]Backup!R4618C7</stp>
        <stp>CHAIN_STRIKE_PX_OVRD</stp>
        <stp>92540</stp>
        <stp>CHAIN_PUT_CALL_TYPE_OVRD=P</stp>
        <stp>CHAIN_PERIODICITY_OVRD=M</stp>
        <tr r="G4618" s="3"/>
      </tp>
      <tp t="e">
        <v>#N/A</v>
        <stp/>
        <stp>##V3_BDSV12</stp>
        <stp>SPX Index</stp>
        <stp>CHAIN_TICKERS</stp>
        <stp>[PUTStrategy6.xlsx]Backup!R4918C7</stp>
        <stp>CHAIN_STRIKE_PX_OVRD</stp>
        <stp>98540</stp>
        <stp>CHAIN_PUT_CALL_TYPE_OVRD=P</stp>
        <stp>CHAIN_PERIODICITY_OVRD=M</stp>
        <tr r="G4918" s="3"/>
      </tp>
      <tp t="e">
        <v>#N/A</v>
        <stp/>
        <stp>##V3_BDSV12</stp>
        <stp>SPX Index</stp>
        <stp>CHAIN_TICKERS</stp>
        <stp>[PUTStrategy6.xlsx]Backup!R4718C7</stp>
        <stp>CHAIN_STRIKE_PX_OVRD</stp>
        <stp>94540</stp>
        <stp>CHAIN_PUT_CALL_TYPE_OVRD=P</stp>
        <stp>CHAIN_PERIODICITY_OVRD=M</stp>
        <tr r="G4718" s="3"/>
      </tp>
      <tp t="e">
        <v>#N/A</v>
        <stp/>
        <stp>##V3_BDSV12</stp>
        <stp>SPX Index</stp>
        <stp>CHAIN_TICKERS</stp>
        <stp>[PUTStrategy6.xlsx]Backup!R4818C7</stp>
        <stp>CHAIN_STRIKE_PX_OVRD</stp>
        <stp>96540</stp>
        <stp>CHAIN_PUT_CALL_TYPE_OVRD=P</stp>
        <stp>CHAIN_PERIODICITY_OVRD=M</stp>
        <tr r="G4818" s="3"/>
      </tp>
      <tp t="e">
        <v>#N/A</v>
        <stp/>
        <stp>##V3_BDSV12</stp>
        <stp>SPX Index</stp>
        <stp>CHAIN_TICKERS</stp>
        <stp>[PUTStrategy6.xlsx]Backup!R4318C7</stp>
        <stp>CHAIN_STRIKE_PX_OVRD</stp>
        <stp>86540</stp>
        <stp>CHAIN_PUT_CALL_TYPE_OVRD=P</stp>
        <stp>CHAIN_PERIODICITY_OVRD=M</stp>
        <tr r="G4318" s="3"/>
      </tp>
      <tp t="e">
        <v>#N/A</v>
        <stp/>
        <stp>##V3_BDSV12</stp>
        <stp>SPX Index</stp>
        <stp>CHAIN_TICKERS</stp>
        <stp>[PUTStrategy6.xlsx]Backup!R4218C7</stp>
        <stp>CHAIN_STRIKE_PX_OVRD</stp>
        <stp>84540</stp>
        <stp>CHAIN_PUT_CALL_TYPE_OVRD=P</stp>
        <stp>CHAIN_PERIODICITY_OVRD=M</stp>
        <tr r="G4218" s="3"/>
      </tp>
      <tp t="e">
        <v>#N/A</v>
        <stp/>
        <stp>##V3_BDSV12</stp>
        <stp>SPX Index</stp>
        <stp>CHAIN_TICKERS</stp>
        <stp>[PUTStrategy6.xlsx]Backup!R4018C7</stp>
        <stp>CHAIN_STRIKE_PX_OVRD</stp>
        <stp>80540</stp>
        <stp>CHAIN_PUT_CALL_TYPE_OVRD=P</stp>
        <stp>CHAIN_PERIODICITY_OVRD=M</stp>
        <tr r="G4018" s="3"/>
      </tp>
      <tp t="e">
        <v>#N/A</v>
        <stp/>
        <stp>##V3_BDSV12</stp>
        <stp>SPX Index</stp>
        <stp>CHAIN_TICKERS</stp>
        <stp>[PUTStrategy6.xlsx]Backup!R4118C7</stp>
        <stp>CHAIN_STRIKE_PX_OVRD</stp>
        <stp>82540</stp>
        <stp>CHAIN_PUT_CALL_TYPE_OVRD=P</stp>
        <stp>CHAIN_PERIODICITY_OVRD=M</stp>
        <tr r="G4118" s="3"/>
      </tp>
      <tp t="e">
        <v>#N/A</v>
        <stp/>
        <stp>##V3_BDSV12</stp>
        <stp>SPX Index</stp>
        <stp>CHAIN_TICKERS</stp>
        <stp>[PUTStrategy6.xlsx]Backup!R4418C7</stp>
        <stp>CHAIN_STRIKE_PX_OVRD</stp>
        <stp>88540</stp>
        <stp>CHAIN_PUT_CALL_TYPE_OVRD=P</stp>
        <stp>CHAIN_PERIODICITY_OVRD=M</stp>
        <tr r="G4418" s="3"/>
      </tp>
      <tp t="e">
        <v>#N/A</v>
        <stp/>
        <stp>##V3_BDSV12</stp>
        <stp>SPX Index</stp>
        <stp>CHAIN_TICKERS</stp>
        <stp>[PUTStrategy6.xlsx]Backup!R1318C7</stp>
        <stp>CHAIN_STRIKE_PX_OVRD</stp>
        <stp>26540</stp>
        <stp>CHAIN_PUT_CALL_TYPE_OVRD=P</stp>
        <stp>CHAIN_PERIODICITY_OVRD=M</stp>
        <tr r="G1318" s="3"/>
      </tp>
      <tp t="e">
        <v>#N/A</v>
        <stp/>
        <stp>##V3_BDSV12</stp>
        <stp>SPX Index</stp>
        <stp>CHAIN_TICKERS</stp>
        <stp>[PUTStrategy6.xlsx]Backup!R1218C7</stp>
        <stp>CHAIN_STRIKE_PX_OVRD</stp>
        <stp>24540</stp>
        <stp>CHAIN_PUT_CALL_TYPE_OVRD=P</stp>
        <stp>CHAIN_PERIODICITY_OVRD=M</stp>
        <tr r="G1218" s="3"/>
      </tp>
      <tp t="e">
        <v>#N/A</v>
        <stp/>
        <stp>##V3_BDSV12</stp>
        <stp>SPX Index</stp>
        <stp>CHAIN_TICKERS</stp>
        <stp>[PUTStrategy6.xlsx]Backup!R1018C7</stp>
        <stp>CHAIN_STRIKE_PX_OVRD</stp>
        <stp>20540</stp>
        <stp>CHAIN_PUT_CALL_TYPE_OVRD=P</stp>
        <stp>CHAIN_PERIODICITY_OVRD=M</stp>
        <tr r="G1018" s="3"/>
      </tp>
      <tp t="e">
        <v>#N/A</v>
        <stp/>
        <stp>##V3_BDSV12</stp>
        <stp>SPX Index</stp>
        <stp>CHAIN_TICKERS</stp>
        <stp>[PUTStrategy6.xlsx]Backup!R1118C7</stp>
        <stp>CHAIN_STRIKE_PX_OVRD</stp>
        <stp>22540</stp>
        <stp>CHAIN_PUT_CALL_TYPE_OVRD=P</stp>
        <stp>CHAIN_PERIODICITY_OVRD=M</stp>
        <tr r="G1118" s="3"/>
      </tp>
      <tp t="e">
        <v>#N/A</v>
        <stp/>
        <stp>##V3_BDSV12</stp>
        <stp>SPX Index</stp>
        <stp>CHAIN_TICKERS</stp>
        <stp>[PUTStrategy6.xlsx]Backup!R1418C7</stp>
        <stp>CHAIN_STRIKE_PX_OVRD</stp>
        <stp>28540</stp>
        <stp>CHAIN_PUT_CALL_TYPE_OVRD=P</stp>
        <stp>CHAIN_PERIODICITY_OVRD=M</stp>
        <tr r="G1418" s="3"/>
      </tp>
      <tp t="e">
        <v>#N/A</v>
        <stp/>
        <stp>##V3_BDSV12</stp>
        <stp>SPX Index</stp>
        <stp>CHAIN_TICKERS</stp>
        <stp>[PUTStrategy6.xlsx]Backup!R1518C7</stp>
        <stp>CHAIN_STRIKE_PX_OVRD</stp>
        <stp>30540</stp>
        <stp>CHAIN_PUT_CALL_TYPE_OVRD=P</stp>
        <stp>CHAIN_PERIODICITY_OVRD=M</stp>
        <tr r="G1518" s="3"/>
      </tp>
      <tp t="e">
        <v>#N/A</v>
        <stp/>
        <stp>##V3_BDSV12</stp>
        <stp>SPX Index</stp>
        <stp>CHAIN_TICKERS</stp>
        <stp>[PUTStrategy6.xlsx]Backup!R1618C7</stp>
        <stp>CHAIN_STRIKE_PX_OVRD</stp>
        <stp>32540</stp>
        <stp>CHAIN_PUT_CALL_TYPE_OVRD=P</stp>
        <stp>CHAIN_PERIODICITY_OVRD=M</stp>
        <tr r="G1618" s="3"/>
      </tp>
      <tp t="e">
        <v>#N/A</v>
        <stp/>
        <stp>##V3_BDSV12</stp>
        <stp>SPX Index</stp>
        <stp>CHAIN_TICKERS</stp>
        <stp>[PUTStrategy6.xlsx]Backup!R1918C7</stp>
        <stp>CHAIN_STRIKE_PX_OVRD</stp>
        <stp>38540</stp>
        <stp>CHAIN_PUT_CALL_TYPE_OVRD=P</stp>
        <stp>CHAIN_PERIODICITY_OVRD=M</stp>
        <tr r="G1918" s="3"/>
      </tp>
      <tp t="e">
        <v>#N/A</v>
        <stp/>
        <stp>##V3_BDSV12</stp>
        <stp>SPX Index</stp>
        <stp>CHAIN_TICKERS</stp>
        <stp>[PUTStrategy6.xlsx]Backup!R1718C7</stp>
        <stp>CHAIN_STRIKE_PX_OVRD</stp>
        <stp>34540</stp>
        <stp>CHAIN_PUT_CALL_TYPE_OVRD=P</stp>
        <stp>CHAIN_PERIODICITY_OVRD=M</stp>
        <tr r="G1718" s="3"/>
      </tp>
      <tp t="e">
        <v>#N/A</v>
        <stp/>
        <stp>##V3_BDSV12</stp>
        <stp>SPX Index</stp>
        <stp>CHAIN_TICKERS</stp>
        <stp>[PUTStrategy6.xlsx]Backup!R1818C7</stp>
        <stp>CHAIN_STRIKE_PX_OVRD</stp>
        <stp>36540</stp>
        <stp>CHAIN_PUT_CALL_TYPE_OVRD=P</stp>
        <stp>CHAIN_PERIODICITY_OVRD=M</stp>
        <tr r="G1818" s="3"/>
      </tp>
      <tp t="e">
        <v>#N/A</v>
        <stp/>
        <stp>##V3_BDSV12</stp>
        <stp>SPX Index</stp>
        <stp>CHAIN_TICKERS</stp>
        <stp>[PUTStrategy6.xlsx]Backup!R2518C7</stp>
        <stp>CHAIN_STRIKE_PX_OVRD</stp>
        <stp>50540</stp>
        <stp>CHAIN_PUT_CALL_TYPE_OVRD=P</stp>
        <stp>CHAIN_PERIODICITY_OVRD=M</stp>
        <tr r="G2518" s="3"/>
      </tp>
      <tp t="e">
        <v>#N/A</v>
        <stp/>
        <stp>##V3_BDSV12</stp>
        <stp>SPX Index</stp>
        <stp>CHAIN_TICKERS</stp>
        <stp>[PUTStrategy6.xlsx]Backup!R2618C7</stp>
        <stp>CHAIN_STRIKE_PX_OVRD</stp>
        <stp>52540</stp>
        <stp>CHAIN_PUT_CALL_TYPE_OVRD=P</stp>
        <stp>CHAIN_PERIODICITY_OVRD=M</stp>
        <tr r="G2618" s="3"/>
      </tp>
      <tp t="e">
        <v>#N/A</v>
        <stp/>
        <stp>##V3_BDSV12</stp>
        <stp>SPX Index</stp>
        <stp>CHAIN_TICKERS</stp>
        <stp>[PUTStrategy6.xlsx]Backup!R2918C7</stp>
        <stp>CHAIN_STRIKE_PX_OVRD</stp>
        <stp>58540</stp>
        <stp>CHAIN_PUT_CALL_TYPE_OVRD=P</stp>
        <stp>CHAIN_PERIODICITY_OVRD=M</stp>
        <tr r="G2918" s="3"/>
      </tp>
      <tp t="e">
        <v>#N/A</v>
        <stp/>
        <stp>##V3_BDSV12</stp>
        <stp>SPX Index</stp>
        <stp>CHAIN_TICKERS</stp>
        <stp>[PUTStrategy6.xlsx]Backup!R2718C7</stp>
        <stp>CHAIN_STRIKE_PX_OVRD</stp>
        <stp>54540</stp>
        <stp>CHAIN_PUT_CALL_TYPE_OVRD=P</stp>
        <stp>CHAIN_PERIODICITY_OVRD=M</stp>
        <tr r="G2718" s="3"/>
      </tp>
      <tp t="e">
        <v>#N/A</v>
        <stp/>
        <stp>##V3_BDSV12</stp>
        <stp>SPX Index</stp>
        <stp>CHAIN_TICKERS</stp>
        <stp>[PUTStrategy6.xlsx]Backup!R2818C7</stp>
        <stp>CHAIN_STRIKE_PX_OVRD</stp>
        <stp>56540</stp>
        <stp>CHAIN_PUT_CALL_TYPE_OVRD=P</stp>
        <stp>CHAIN_PERIODICITY_OVRD=M</stp>
        <tr r="G2818" s="3"/>
      </tp>
      <tp t="e">
        <v>#N/A</v>
        <stp/>
        <stp>##V3_BDSV12</stp>
        <stp>SPX Index</stp>
        <stp>CHAIN_TICKERS</stp>
        <stp>[PUTStrategy6.xlsx]Backup!R2318C7</stp>
        <stp>CHAIN_STRIKE_PX_OVRD</stp>
        <stp>46540</stp>
        <stp>CHAIN_PUT_CALL_TYPE_OVRD=P</stp>
        <stp>CHAIN_PERIODICITY_OVRD=M</stp>
        <tr r="G2318" s="3"/>
      </tp>
      <tp t="e">
        <v>#N/A</v>
        <stp/>
        <stp>##V3_BDSV12</stp>
        <stp>SPX Index</stp>
        <stp>CHAIN_TICKERS</stp>
        <stp>[PUTStrategy6.xlsx]Backup!R2218C7</stp>
        <stp>CHAIN_STRIKE_PX_OVRD</stp>
        <stp>44540</stp>
        <stp>CHAIN_PUT_CALL_TYPE_OVRD=P</stp>
        <stp>CHAIN_PERIODICITY_OVRD=M</stp>
        <tr r="G2218" s="3"/>
      </tp>
      <tp t="e">
        <v>#N/A</v>
        <stp/>
        <stp>##V3_BDSV12</stp>
        <stp>SPX Index</stp>
        <stp>CHAIN_TICKERS</stp>
        <stp>[PUTStrategy6.xlsx]Backup!R2018C7</stp>
        <stp>CHAIN_STRIKE_PX_OVRD</stp>
        <stp>40540</stp>
        <stp>CHAIN_PUT_CALL_TYPE_OVRD=P</stp>
        <stp>CHAIN_PERIODICITY_OVRD=M</stp>
        <tr r="G2018" s="3"/>
      </tp>
      <tp t="e">
        <v>#N/A</v>
        <stp/>
        <stp>##V3_BDSV12</stp>
        <stp>SPX Index</stp>
        <stp>CHAIN_TICKERS</stp>
        <stp>[PUTStrategy6.xlsx]Backup!R2118C7</stp>
        <stp>CHAIN_STRIKE_PX_OVRD</stp>
        <stp>42540</stp>
        <stp>CHAIN_PUT_CALL_TYPE_OVRD=P</stp>
        <stp>CHAIN_PERIODICITY_OVRD=M</stp>
        <tr r="G2118" s="3"/>
      </tp>
      <tp t="e">
        <v>#N/A</v>
        <stp/>
        <stp>##V3_BDSV12</stp>
        <stp>SPX Index</stp>
        <stp>CHAIN_TICKERS</stp>
        <stp>[PUTStrategy6.xlsx]Backup!R2418C7</stp>
        <stp>CHAIN_STRIKE_PX_OVRD</stp>
        <stp>48540</stp>
        <stp>CHAIN_PUT_CALL_TYPE_OVRD=P</stp>
        <stp>CHAIN_PERIODICITY_OVRD=M</stp>
        <tr r="G2418" s="3"/>
      </tp>
      <tp t="e">
        <v>#N/A</v>
        <stp/>
        <stp>##V3_BDSV12</stp>
        <stp>SPX Index</stp>
        <stp>CHAIN_TICKERS</stp>
        <stp>[PUTStrategy6.xlsx]Backup!R3318C7</stp>
        <stp>CHAIN_STRIKE_PX_OVRD</stp>
        <stp>66540</stp>
        <stp>CHAIN_PUT_CALL_TYPE_OVRD=P</stp>
        <stp>CHAIN_PERIODICITY_OVRD=M</stp>
        <tr r="G3318" s="3"/>
      </tp>
      <tp t="e">
        <v>#N/A</v>
        <stp/>
        <stp>##V3_BDSV12</stp>
        <stp>SPX Index</stp>
        <stp>CHAIN_TICKERS</stp>
        <stp>[PUTStrategy6.xlsx]Backup!R3218C7</stp>
        <stp>CHAIN_STRIKE_PX_OVRD</stp>
        <stp>64540</stp>
        <stp>CHAIN_PUT_CALL_TYPE_OVRD=P</stp>
        <stp>CHAIN_PERIODICITY_OVRD=M</stp>
        <tr r="G3218" s="3"/>
      </tp>
      <tp t="e">
        <v>#N/A</v>
        <stp/>
        <stp>##V3_BDSV12</stp>
        <stp>SPX Index</stp>
        <stp>CHAIN_TICKERS</stp>
        <stp>[PUTStrategy6.xlsx]Backup!R3018C7</stp>
        <stp>CHAIN_STRIKE_PX_OVRD</stp>
        <stp>60540</stp>
        <stp>CHAIN_PUT_CALL_TYPE_OVRD=P</stp>
        <stp>CHAIN_PERIODICITY_OVRD=M</stp>
        <tr r="G3018" s="3"/>
      </tp>
      <tp t="e">
        <v>#N/A</v>
        <stp/>
        <stp>##V3_BDSV12</stp>
        <stp>SPX Index</stp>
        <stp>CHAIN_TICKERS</stp>
        <stp>[PUTStrategy6.xlsx]Backup!R3118C7</stp>
        <stp>CHAIN_STRIKE_PX_OVRD</stp>
        <stp>62540</stp>
        <stp>CHAIN_PUT_CALL_TYPE_OVRD=P</stp>
        <stp>CHAIN_PERIODICITY_OVRD=M</stp>
        <tr r="G3118" s="3"/>
      </tp>
      <tp t="e">
        <v>#N/A</v>
        <stp/>
        <stp>##V3_BDSV12</stp>
        <stp>SPX Index</stp>
        <stp>CHAIN_TICKERS</stp>
        <stp>[PUTStrategy6.xlsx]Backup!R3418C7</stp>
        <stp>CHAIN_STRIKE_PX_OVRD</stp>
        <stp>68540</stp>
        <stp>CHAIN_PUT_CALL_TYPE_OVRD=P</stp>
        <stp>CHAIN_PERIODICITY_OVRD=M</stp>
        <tr r="G3418" s="3"/>
      </tp>
      <tp t="e">
        <v>#N/A</v>
        <stp/>
        <stp>##V3_BDSV12</stp>
        <stp>SPX Index</stp>
        <stp>CHAIN_TICKERS</stp>
        <stp>[PUTStrategy6.xlsx]Backup!R3518C7</stp>
        <stp>CHAIN_STRIKE_PX_OVRD</stp>
        <stp>70540</stp>
        <stp>CHAIN_PUT_CALL_TYPE_OVRD=P</stp>
        <stp>CHAIN_PERIODICITY_OVRD=M</stp>
        <tr r="G3518" s="3"/>
      </tp>
      <tp t="e">
        <v>#N/A</v>
        <stp/>
        <stp>##V3_BDSV12</stp>
        <stp>SPX Index</stp>
        <stp>CHAIN_TICKERS</stp>
        <stp>[PUTStrategy6.xlsx]Backup!R3618C7</stp>
        <stp>CHAIN_STRIKE_PX_OVRD</stp>
        <stp>72540</stp>
        <stp>CHAIN_PUT_CALL_TYPE_OVRD=P</stp>
        <stp>CHAIN_PERIODICITY_OVRD=M</stp>
        <tr r="G3618" s="3"/>
      </tp>
      <tp t="e">
        <v>#N/A</v>
        <stp/>
        <stp>##V3_BDSV12</stp>
        <stp>SPX Index</stp>
        <stp>CHAIN_TICKERS</stp>
        <stp>[PUTStrategy6.xlsx]Backup!R3918C7</stp>
        <stp>CHAIN_STRIKE_PX_OVRD</stp>
        <stp>78540</stp>
        <stp>CHAIN_PUT_CALL_TYPE_OVRD=P</stp>
        <stp>CHAIN_PERIODICITY_OVRD=M</stp>
        <tr r="G3918" s="3"/>
      </tp>
      <tp t="e">
        <v>#N/A</v>
        <stp/>
        <stp>##V3_BDSV12</stp>
        <stp>SPX Index</stp>
        <stp>CHAIN_TICKERS</stp>
        <stp>[PUTStrategy6.xlsx]Backup!R3718C7</stp>
        <stp>CHAIN_STRIKE_PX_OVRD</stp>
        <stp>74540</stp>
        <stp>CHAIN_PUT_CALL_TYPE_OVRD=P</stp>
        <stp>CHAIN_PERIODICITY_OVRD=M</stp>
        <tr r="G3718" s="3"/>
      </tp>
      <tp t="e">
        <v>#N/A</v>
        <stp/>
        <stp>##V3_BDSV12</stp>
        <stp>SPX Index</stp>
        <stp>CHAIN_TICKERS</stp>
        <stp>[PUTStrategy6.xlsx]Backup!R3818C7</stp>
        <stp>CHAIN_STRIKE_PX_OVRD</stp>
        <stp>76540</stp>
        <stp>CHAIN_PUT_CALL_TYPE_OVRD=P</stp>
        <stp>CHAIN_PERIODICITY_OVRD=M</stp>
        <tr r="G3818" s="3"/>
      </tp>
      <tp t="e">
        <v>#N/A</v>
        <stp/>
        <stp>##V3_BDSV12</stp>
        <stp>SPX Index</stp>
        <stp>CHAIN_TICKERS</stp>
        <stp>[PUTStrategy6.xlsx]Backup!R4525C7</stp>
        <stp>CHAIN_STRIKE_PX_OVRD</stp>
        <stp>90680</stp>
        <stp>CHAIN_PUT_CALL_TYPE_OVRD=P</stp>
        <stp>CHAIN_PERIODICITY_OVRD=M</stp>
        <tr r="G4525" s="3"/>
      </tp>
      <tp t="e">
        <v>#N/A</v>
        <stp/>
        <stp>##V3_BDSV12</stp>
        <stp>SPX Index</stp>
        <stp>CHAIN_TICKERS</stp>
        <stp>[PUTStrategy6.xlsx]Backup!R4645C7</stp>
        <stp>CHAIN_STRIKE_PX_OVRD</stp>
        <stp>93080</stp>
        <stp>CHAIN_PUT_CALL_TYPE_OVRD=P</stp>
        <stp>CHAIN_PERIODICITY_OVRD=M</stp>
        <tr r="G4645" s="3"/>
      </tp>
      <tp t="e">
        <v>#N/A</v>
        <stp/>
        <stp>##V3_BDSV12</stp>
        <stp>SPX Index</stp>
        <stp>CHAIN_TICKERS</stp>
        <stp>[PUTStrategy6.xlsx]Backup!R4545C7</stp>
        <stp>CHAIN_STRIKE_PX_OVRD</stp>
        <stp>91080</stp>
        <stp>CHAIN_PUT_CALL_TYPE_OVRD=P</stp>
        <stp>CHAIN_PERIODICITY_OVRD=M</stp>
        <tr r="G4545" s="3"/>
      </tp>
      <tp t="e">
        <v>#N/A</v>
        <stp/>
        <stp>##V3_BDSV12</stp>
        <stp>SPX Index</stp>
        <stp>CHAIN_TICKERS</stp>
        <stp>[PUTStrategy6.xlsx]Backup!R4625C7</stp>
        <stp>CHAIN_STRIKE_PX_OVRD</stp>
        <stp>92680</stp>
        <stp>CHAIN_PUT_CALL_TYPE_OVRD=P</stp>
        <stp>CHAIN_PERIODICITY_OVRD=M</stp>
        <tr r="G4625" s="3"/>
      </tp>
      <tp t="e">
        <v>#N/A</v>
        <stp/>
        <stp>##V3_BDSV12</stp>
        <stp>SPX Index</stp>
        <stp>CHAIN_TICKERS</stp>
        <stp>[PUTStrategy6.xlsx]Backup!R4925C7</stp>
        <stp>CHAIN_STRIKE_PX_OVRD</stp>
        <stp>98680</stp>
        <stp>CHAIN_PUT_CALL_TYPE_OVRD=P</stp>
        <stp>CHAIN_PERIODICITY_OVRD=M</stp>
        <tr r="G4925" s="3"/>
      </tp>
      <tp t="e">
        <v>#N/A</v>
        <stp/>
        <stp>##V3_BDSV12</stp>
        <stp>SPX Index</stp>
        <stp>CHAIN_TICKERS</stp>
        <stp>[PUTStrategy6.xlsx]Backup!R4945C7</stp>
        <stp>CHAIN_STRIKE_PX_OVRD</stp>
        <stp>99080</stp>
        <stp>CHAIN_PUT_CALL_TYPE_OVRD=P</stp>
        <stp>CHAIN_PERIODICITY_OVRD=M</stp>
        <tr r="G4945" s="3"/>
      </tp>
      <tp t="e">
        <v>#N/A</v>
        <stp/>
        <stp>##V3_BDSV12</stp>
        <stp>SPX Index</stp>
        <stp>CHAIN_TICKERS</stp>
        <stp>[PUTStrategy6.xlsx]Backup!R4725C7</stp>
        <stp>CHAIN_STRIKE_PX_OVRD</stp>
        <stp>94680</stp>
        <stp>CHAIN_PUT_CALL_TYPE_OVRD=P</stp>
        <stp>CHAIN_PERIODICITY_OVRD=M</stp>
        <tr r="G4725" s="3"/>
      </tp>
      <tp t="e">
        <v>#N/A</v>
        <stp/>
        <stp>##V3_BDSV12</stp>
        <stp>SPX Index</stp>
        <stp>CHAIN_TICKERS</stp>
        <stp>[PUTStrategy6.xlsx]Backup!R4745C7</stp>
        <stp>CHAIN_STRIKE_PX_OVRD</stp>
        <stp>95080</stp>
        <stp>CHAIN_PUT_CALL_TYPE_OVRD=P</stp>
        <stp>CHAIN_PERIODICITY_OVRD=M</stp>
        <tr r="G4745" s="3"/>
      </tp>
      <tp t="e">
        <v>#N/A</v>
        <stp/>
        <stp>##V3_BDSV12</stp>
        <stp>SPX Index</stp>
        <stp>CHAIN_TICKERS</stp>
        <stp>[PUTStrategy6.xlsx]Backup!R4845C7</stp>
        <stp>CHAIN_STRIKE_PX_OVRD</stp>
        <stp>97080</stp>
        <stp>CHAIN_PUT_CALL_TYPE_OVRD=P</stp>
        <stp>CHAIN_PERIODICITY_OVRD=M</stp>
        <tr r="G4845" s="3"/>
      </tp>
      <tp t="e">
        <v>#N/A</v>
        <stp/>
        <stp>##V3_BDSV12</stp>
        <stp>SPX Index</stp>
        <stp>CHAIN_TICKERS</stp>
        <stp>[PUTStrategy6.xlsx]Backup!R4825C7</stp>
        <stp>CHAIN_STRIKE_PX_OVRD</stp>
        <stp>96680</stp>
        <stp>CHAIN_PUT_CALL_TYPE_OVRD=P</stp>
        <stp>CHAIN_PERIODICITY_OVRD=M</stp>
        <tr r="G4825" s="3"/>
      </tp>
      <tp t="e">
        <v>#N/A</v>
        <stp/>
        <stp>##V3_BDSV12</stp>
        <stp>SPX Index</stp>
        <stp>CHAIN_TICKERS</stp>
        <stp>[PUTStrategy6.xlsx]Backup!R4325C7</stp>
        <stp>CHAIN_STRIKE_PX_OVRD</stp>
        <stp>86680</stp>
        <stp>CHAIN_PUT_CALL_TYPE_OVRD=P</stp>
        <stp>CHAIN_PERIODICITY_OVRD=M</stp>
        <tr r="G4325" s="3"/>
      </tp>
      <tp t="e">
        <v>#N/A</v>
        <stp/>
        <stp>##V3_BDSV12</stp>
        <stp>SPX Index</stp>
        <stp>CHAIN_TICKERS</stp>
        <stp>[PUTStrategy6.xlsx]Backup!R4345C7</stp>
        <stp>CHAIN_STRIKE_PX_OVRD</stp>
        <stp>87080</stp>
        <stp>CHAIN_PUT_CALL_TYPE_OVRD=P</stp>
        <stp>CHAIN_PERIODICITY_OVRD=M</stp>
        <tr r="G4345" s="3"/>
      </tp>
      <tp t="e">
        <v>#N/A</v>
        <stp/>
        <stp>##V3_BDSV12</stp>
        <stp>SPX Index</stp>
        <stp>CHAIN_TICKERS</stp>
        <stp>[PUTStrategy6.xlsx]Backup!R4245C7</stp>
        <stp>CHAIN_STRIKE_PX_OVRD</stp>
        <stp>85080</stp>
        <stp>CHAIN_PUT_CALL_TYPE_OVRD=P</stp>
        <stp>CHAIN_PERIODICITY_OVRD=M</stp>
        <tr r="G4245" s="3"/>
      </tp>
      <tp t="e">
        <v>#N/A</v>
        <stp/>
        <stp>##V3_BDSV12</stp>
        <stp>SPX Index</stp>
        <stp>CHAIN_TICKERS</stp>
        <stp>[PUTStrategy6.xlsx]Backup!R4225C7</stp>
        <stp>CHAIN_STRIKE_PX_OVRD</stp>
        <stp>84680</stp>
        <stp>CHAIN_PUT_CALL_TYPE_OVRD=P</stp>
        <stp>CHAIN_PERIODICITY_OVRD=M</stp>
        <tr r="G4225" s="3"/>
      </tp>
      <tp t="e">
        <v>#N/A</v>
        <stp/>
        <stp>##V3_BDSV12</stp>
        <stp>SPX Index</stp>
        <stp>CHAIN_TICKERS</stp>
        <stp>[PUTStrategy6.xlsx]Backup!R4045C7</stp>
        <stp>CHAIN_STRIKE_PX_OVRD</stp>
        <stp>81080</stp>
        <stp>CHAIN_PUT_CALL_TYPE_OVRD=P</stp>
        <stp>CHAIN_PERIODICITY_OVRD=M</stp>
        <tr r="G4045" s="3"/>
      </tp>
      <tp t="e">
        <v>#N/A</v>
        <stp/>
        <stp>##V3_BDSV12</stp>
        <stp>SPX Index</stp>
        <stp>CHAIN_TICKERS</stp>
        <stp>[PUTStrategy6.xlsx]Backup!R4025C7</stp>
        <stp>CHAIN_STRIKE_PX_OVRD</stp>
        <stp>80680</stp>
        <stp>CHAIN_PUT_CALL_TYPE_OVRD=P</stp>
        <stp>CHAIN_PERIODICITY_OVRD=M</stp>
        <tr r="G4025" s="3"/>
      </tp>
      <tp t="e">
        <v>#N/A</v>
        <stp/>
        <stp>##V3_BDSV12</stp>
        <stp>SPX Index</stp>
        <stp>CHAIN_TICKERS</stp>
        <stp>[PUTStrategy6.xlsx]Backup!R4125C7</stp>
        <stp>CHAIN_STRIKE_PX_OVRD</stp>
        <stp>82680</stp>
        <stp>CHAIN_PUT_CALL_TYPE_OVRD=P</stp>
        <stp>CHAIN_PERIODICITY_OVRD=M</stp>
        <tr r="G4125" s="3"/>
      </tp>
      <tp t="e">
        <v>#N/A</v>
        <stp/>
        <stp>##V3_BDSV12</stp>
        <stp>SPX Index</stp>
        <stp>CHAIN_TICKERS</stp>
        <stp>[PUTStrategy6.xlsx]Backup!R4145C7</stp>
        <stp>CHAIN_STRIKE_PX_OVRD</stp>
        <stp>83080</stp>
        <stp>CHAIN_PUT_CALL_TYPE_OVRD=P</stp>
        <stp>CHAIN_PERIODICITY_OVRD=M</stp>
        <tr r="G4145" s="3"/>
      </tp>
      <tp t="e">
        <v>#N/A</v>
        <stp/>
        <stp>##V3_BDSV12</stp>
        <stp>SPX Index</stp>
        <stp>CHAIN_TICKERS</stp>
        <stp>[PUTStrategy6.xlsx]Backup!R4445C7</stp>
        <stp>CHAIN_STRIKE_PX_OVRD</stp>
        <stp>89080</stp>
        <stp>CHAIN_PUT_CALL_TYPE_OVRD=P</stp>
        <stp>CHAIN_PERIODICITY_OVRD=M</stp>
        <tr r="G4445" s="3"/>
      </tp>
      <tp t="e">
        <v>#N/A</v>
        <stp/>
        <stp>##V3_BDSV12</stp>
        <stp>SPX Index</stp>
        <stp>CHAIN_TICKERS</stp>
        <stp>[PUTStrategy6.xlsx]Backup!R4425C7</stp>
        <stp>CHAIN_STRIKE_PX_OVRD</stp>
        <stp>88680</stp>
        <stp>CHAIN_PUT_CALL_TYPE_OVRD=P</stp>
        <stp>CHAIN_PERIODICITY_OVRD=M</stp>
        <tr r="G4425" s="3"/>
      </tp>
      <tp t="e">
        <v>#N/A</v>
        <stp/>
        <stp>##V3_BDSV12</stp>
        <stp>SPX Index</stp>
        <stp>CHAIN_TICKERS</stp>
        <stp>[PUTStrategy6.xlsx]Backup!R1325C7</stp>
        <stp>CHAIN_STRIKE_PX_OVRD</stp>
        <stp>26680</stp>
        <stp>CHAIN_PUT_CALL_TYPE_OVRD=P</stp>
        <stp>CHAIN_PERIODICITY_OVRD=M</stp>
        <tr r="G1325" s="3"/>
      </tp>
      <tp t="e">
        <v>#N/A</v>
        <stp/>
        <stp>##V3_BDSV12</stp>
        <stp>SPX Index</stp>
        <stp>CHAIN_TICKERS</stp>
        <stp>[PUTStrategy6.xlsx]Backup!R1345C7</stp>
        <stp>CHAIN_STRIKE_PX_OVRD</stp>
        <stp>27080</stp>
        <stp>CHAIN_PUT_CALL_TYPE_OVRD=P</stp>
        <stp>CHAIN_PERIODICITY_OVRD=M</stp>
        <tr r="G1345" s="3"/>
      </tp>
      <tp t="e">
        <v>#N/A</v>
        <stp/>
        <stp>##V3_BDSV12</stp>
        <stp>SPX Index</stp>
        <stp>CHAIN_TICKERS</stp>
        <stp>[PUTStrategy6.xlsx]Backup!R1245C7</stp>
        <stp>CHAIN_STRIKE_PX_OVRD</stp>
        <stp>25080</stp>
        <stp>CHAIN_PUT_CALL_TYPE_OVRD=P</stp>
        <stp>CHAIN_PERIODICITY_OVRD=M</stp>
        <tr r="G1245" s="3"/>
      </tp>
      <tp t="e">
        <v>#N/A</v>
        <stp/>
        <stp>##V3_BDSV12</stp>
        <stp>SPX Index</stp>
        <stp>CHAIN_TICKERS</stp>
        <stp>[PUTStrategy6.xlsx]Backup!R1225C7</stp>
        <stp>CHAIN_STRIKE_PX_OVRD</stp>
        <stp>24680</stp>
        <stp>CHAIN_PUT_CALL_TYPE_OVRD=P</stp>
        <stp>CHAIN_PERIODICITY_OVRD=M</stp>
        <tr r="G1225" s="3"/>
      </tp>
      <tp t="e">
        <v>#N/A</v>
        <stp/>
        <stp>##V3_BDSV12</stp>
        <stp>SPX Index</stp>
        <stp>CHAIN_TICKERS</stp>
        <stp>[PUTStrategy6.xlsx]Backup!R1045C7</stp>
        <stp>CHAIN_STRIKE_PX_OVRD</stp>
        <stp>21080</stp>
        <stp>CHAIN_PUT_CALL_TYPE_OVRD=P</stp>
        <stp>CHAIN_PERIODICITY_OVRD=M</stp>
        <tr r="G1045" s="3"/>
      </tp>
      <tp t="e">
        <v>#N/A</v>
        <stp/>
        <stp>##V3_BDSV12</stp>
        <stp>SPX Index</stp>
        <stp>CHAIN_TICKERS</stp>
        <stp>[PUTStrategy6.xlsx]Backup!R1025C7</stp>
        <stp>CHAIN_STRIKE_PX_OVRD</stp>
        <stp>20680</stp>
        <stp>CHAIN_PUT_CALL_TYPE_OVRD=P</stp>
        <stp>CHAIN_PERIODICITY_OVRD=M</stp>
        <tr r="G1025" s="3"/>
      </tp>
      <tp t="e">
        <v>#N/A</v>
        <stp/>
        <stp>##V3_BDSV12</stp>
        <stp>SPX Index</stp>
        <stp>CHAIN_TICKERS</stp>
        <stp>[PUTStrategy6.xlsx]Backup!R1125C7</stp>
        <stp>CHAIN_STRIKE_PX_OVRD</stp>
        <stp>22680</stp>
        <stp>CHAIN_PUT_CALL_TYPE_OVRD=P</stp>
        <stp>CHAIN_PERIODICITY_OVRD=M</stp>
        <tr r="G1125" s="3"/>
      </tp>
      <tp t="e">
        <v>#N/A</v>
        <stp/>
        <stp>##V3_BDSV12</stp>
        <stp>SPX Index</stp>
        <stp>CHAIN_TICKERS</stp>
        <stp>[PUTStrategy6.xlsx]Backup!R1145C7</stp>
        <stp>CHAIN_STRIKE_PX_OVRD</stp>
        <stp>23080</stp>
        <stp>CHAIN_PUT_CALL_TYPE_OVRD=P</stp>
        <stp>CHAIN_PERIODICITY_OVRD=M</stp>
        <tr r="G1145" s="3"/>
      </tp>
      <tp t="e">
        <v>#N/A</v>
        <stp/>
        <stp>##V3_BDSV12</stp>
        <stp>SPX Index</stp>
        <stp>CHAIN_TICKERS</stp>
        <stp>[PUTStrategy6.xlsx]Backup!R1445C7</stp>
        <stp>CHAIN_STRIKE_PX_OVRD</stp>
        <stp>29080</stp>
        <stp>CHAIN_PUT_CALL_TYPE_OVRD=P</stp>
        <stp>CHAIN_PERIODICITY_OVRD=M</stp>
        <tr r="G1445" s="3"/>
      </tp>
      <tp t="e">
        <v>#N/A</v>
        <stp/>
        <stp>##V3_BDSV12</stp>
        <stp>SPX Index</stp>
        <stp>CHAIN_TICKERS</stp>
        <stp>[PUTStrategy6.xlsx]Backup!R1425C7</stp>
        <stp>CHAIN_STRIKE_PX_OVRD</stp>
        <stp>28680</stp>
        <stp>CHAIN_PUT_CALL_TYPE_OVRD=P</stp>
        <stp>CHAIN_PERIODICITY_OVRD=M</stp>
        <tr r="G1425" s="3"/>
      </tp>
      <tp t="e">
        <v>#N/A</v>
        <stp/>
        <stp>##V3_BDSV12</stp>
        <stp>SPX Index</stp>
        <stp>CHAIN_TICKERS</stp>
        <stp>[PUTStrategy6.xlsx]Backup!R1525C7</stp>
        <stp>CHAIN_STRIKE_PX_OVRD</stp>
        <stp>30680</stp>
        <stp>CHAIN_PUT_CALL_TYPE_OVRD=P</stp>
        <stp>CHAIN_PERIODICITY_OVRD=M</stp>
        <tr r="G1525" s="3"/>
      </tp>
      <tp t="e">
        <v>#N/A</v>
        <stp/>
        <stp>##V3_BDSV12</stp>
        <stp>SPX Index</stp>
        <stp>CHAIN_TICKERS</stp>
        <stp>[PUTStrategy6.xlsx]Backup!R1645C7</stp>
        <stp>CHAIN_STRIKE_PX_OVRD</stp>
        <stp>33080</stp>
        <stp>CHAIN_PUT_CALL_TYPE_OVRD=P</stp>
        <stp>CHAIN_PERIODICITY_OVRD=M</stp>
        <tr r="G1645" s="3"/>
      </tp>
      <tp t="e">
        <v>#N/A</v>
        <stp/>
        <stp>##V3_BDSV12</stp>
        <stp>SPX Index</stp>
        <stp>CHAIN_TICKERS</stp>
        <stp>[PUTStrategy6.xlsx]Backup!R1545C7</stp>
        <stp>CHAIN_STRIKE_PX_OVRD</stp>
        <stp>31080</stp>
        <stp>CHAIN_PUT_CALL_TYPE_OVRD=P</stp>
        <stp>CHAIN_PERIODICITY_OVRD=M</stp>
        <tr r="G1545" s="3"/>
      </tp>
      <tp t="e">
        <v>#N/A</v>
        <stp/>
        <stp>##V3_BDSV12</stp>
        <stp>SPX Index</stp>
        <stp>CHAIN_TICKERS</stp>
        <stp>[PUTStrategy6.xlsx]Backup!R1625C7</stp>
        <stp>CHAIN_STRIKE_PX_OVRD</stp>
        <stp>32680</stp>
        <stp>CHAIN_PUT_CALL_TYPE_OVRD=P</stp>
        <stp>CHAIN_PERIODICITY_OVRD=M</stp>
        <tr r="G1625" s="3"/>
      </tp>
      <tp t="e">
        <v>#N/A</v>
        <stp/>
        <stp>##V3_BDSV12</stp>
        <stp>SPX Index</stp>
        <stp>CHAIN_TICKERS</stp>
        <stp>[PUTStrategy6.xlsx]Backup!R1925C7</stp>
        <stp>CHAIN_STRIKE_PX_OVRD</stp>
        <stp>38680</stp>
        <stp>CHAIN_PUT_CALL_TYPE_OVRD=P</stp>
        <stp>CHAIN_PERIODICITY_OVRD=M</stp>
        <tr r="G1925" s="3"/>
      </tp>
      <tp t="e">
        <v>#N/A</v>
        <stp/>
        <stp>##V3_BDSV12</stp>
        <stp>SPX Index</stp>
        <stp>CHAIN_TICKERS</stp>
        <stp>[PUTStrategy6.xlsx]Backup!R1945C7</stp>
        <stp>CHAIN_STRIKE_PX_OVRD</stp>
        <stp>39080</stp>
        <stp>CHAIN_PUT_CALL_TYPE_OVRD=P</stp>
        <stp>CHAIN_PERIODICITY_OVRD=M</stp>
        <tr r="G1945" s="3"/>
      </tp>
      <tp t="e">
        <v>#N/A</v>
        <stp/>
        <stp>##V3_BDSV12</stp>
        <stp>SPX Index</stp>
        <stp>CHAIN_TICKERS</stp>
        <stp>[PUTStrategy6.xlsx]Backup!R1725C7</stp>
        <stp>CHAIN_STRIKE_PX_OVRD</stp>
        <stp>34680</stp>
        <stp>CHAIN_PUT_CALL_TYPE_OVRD=P</stp>
        <stp>CHAIN_PERIODICITY_OVRD=M</stp>
        <tr r="G1725" s="3"/>
      </tp>
      <tp t="e">
        <v>#N/A</v>
        <stp/>
        <stp>##V3_BDSV12</stp>
        <stp>SPX Index</stp>
        <stp>CHAIN_TICKERS</stp>
        <stp>[PUTStrategy6.xlsx]Backup!R1745C7</stp>
        <stp>CHAIN_STRIKE_PX_OVRD</stp>
        <stp>35080</stp>
        <stp>CHAIN_PUT_CALL_TYPE_OVRD=P</stp>
        <stp>CHAIN_PERIODICITY_OVRD=M</stp>
        <tr r="G1745" s="3"/>
      </tp>
      <tp t="e">
        <v>#N/A</v>
        <stp/>
        <stp>##V3_BDSV12</stp>
        <stp>SPX Index</stp>
        <stp>CHAIN_TICKERS</stp>
        <stp>[PUTStrategy6.xlsx]Backup!R1845C7</stp>
        <stp>CHAIN_STRIKE_PX_OVRD</stp>
        <stp>37080</stp>
        <stp>CHAIN_PUT_CALL_TYPE_OVRD=P</stp>
        <stp>CHAIN_PERIODICITY_OVRD=M</stp>
        <tr r="G1845" s="3"/>
      </tp>
      <tp t="e">
        <v>#N/A</v>
        <stp/>
        <stp>##V3_BDSV12</stp>
        <stp>SPX Index</stp>
        <stp>CHAIN_TICKERS</stp>
        <stp>[PUTStrategy6.xlsx]Backup!R1825C7</stp>
        <stp>CHAIN_STRIKE_PX_OVRD</stp>
        <stp>36680</stp>
        <stp>CHAIN_PUT_CALL_TYPE_OVRD=P</stp>
        <stp>CHAIN_PERIODICITY_OVRD=M</stp>
        <tr r="G1825" s="3"/>
      </tp>
      <tp t="e">
        <v>#N/A</v>
        <stp/>
        <stp>##V3_BDSV12</stp>
        <stp>SPX Index</stp>
        <stp>CHAIN_TICKERS</stp>
        <stp>[PUTStrategy6.xlsx]Backup!R2525C7</stp>
        <stp>CHAIN_STRIKE_PX_OVRD</stp>
        <stp>50680</stp>
        <stp>CHAIN_PUT_CALL_TYPE_OVRD=P</stp>
        <stp>CHAIN_PERIODICITY_OVRD=M</stp>
        <tr r="G2525" s="3"/>
      </tp>
      <tp t="e">
        <v>#N/A</v>
        <stp/>
        <stp>##V3_BDSV12</stp>
        <stp>SPX Index</stp>
        <stp>CHAIN_TICKERS</stp>
        <stp>[PUTStrategy6.xlsx]Backup!R2645C7</stp>
        <stp>CHAIN_STRIKE_PX_OVRD</stp>
        <stp>53080</stp>
        <stp>CHAIN_PUT_CALL_TYPE_OVRD=P</stp>
        <stp>CHAIN_PERIODICITY_OVRD=M</stp>
        <tr r="G2645" s="3"/>
      </tp>
      <tp t="e">
        <v>#N/A</v>
        <stp/>
        <stp>##V3_BDSV12</stp>
        <stp>SPX Index</stp>
        <stp>CHAIN_TICKERS</stp>
        <stp>[PUTStrategy6.xlsx]Backup!R2545C7</stp>
        <stp>CHAIN_STRIKE_PX_OVRD</stp>
        <stp>51080</stp>
        <stp>CHAIN_PUT_CALL_TYPE_OVRD=P</stp>
        <stp>CHAIN_PERIODICITY_OVRD=M</stp>
        <tr r="G2545" s="3"/>
      </tp>
      <tp t="e">
        <v>#N/A</v>
        <stp/>
        <stp>##V3_BDSV12</stp>
        <stp>SPX Index</stp>
        <stp>CHAIN_TICKERS</stp>
        <stp>[PUTStrategy6.xlsx]Backup!R2625C7</stp>
        <stp>CHAIN_STRIKE_PX_OVRD</stp>
        <stp>52680</stp>
        <stp>CHAIN_PUT_CALL_TYPE_OVRD=P</stp>
        <stp>CHAIN_PERIODICITY_OVRD=M</stp>
        <tr r="G2625" s="3"/>
      </tp>
      <tp t="e">
        <v>#N/A</v>
        <stp/>
        <stp>##V3_BDSV12</stp>
        <stp>SPX Index</stp>
        <stp>CHAIN_TICKERS</stp>
        <stp>[PUTStrategy6.xlsx]Backup!R2925C7</stp>
        <stp>CHAIN_STRIKE_PX_OVRD</stp>
        <stp>58680</stp>
        <stp>CHAIN_PUT_CALL_TYPE_OVRD=P</stp>
        <stp>CHAIN_PERIODICITY_OVRD=M</stp>
        <tr r="G2925" s="3"/>
      </tp>
      <tp t="e">
        <v>#N/A</v>
        <stp/>
        <stp>##V3_BDSV12</stp>
        <stp>SPX Index</stp>
        <stp>CHAIN_TICKERS</stp>
        <stp>[PUTStrategy6.xlsx]Backup!R2945C7</stp>
        <stp>CHAIN_STRIKE_PX_OVRD</stp>
        <stp>59080</stp>
        <stp>CHAIN_PUT_CALL_TYPE_OVRD=P</stp>
        <stp>CHAIN_PERIODICITY_OVRD=M</stp>
        <tr r="G2945" s="3"/>
      </tp>
      <tp t="e">
        <v>#N/A</v>
        <stp/>
        <stp>##V3_BDSV12</stp>
        <stp>SPX Index</stp>
        <stp>CHAIN_TICKERS</stp>
        <stp>[PUTStrategy6.xlsx]Backup!R2725C7</stp>
        <stp>CHAIN_STRIKE_PX_OVRD</stp>
        <stp>54680</stp>
        <stp>CHAIN_PUT_CALL_TYPE_OVRD=P</stp>
        <stp>CHAIN_PERIODICITY_OVRD=M</stp>
        <tr r="G2725" s="3"/>
      </tp>
      <tp t="e">
        <v>#N/A</v>
        <stp/>
        <stp>##V3_BDSV12</stp>
        <stp>SPX Index</stp>
        <stp>CHAIN_TICKERS</stp>
        <stp>[PUTStrategy6.xlsx]Backup!R2745C7</stp>
        <stp>CHAIN_STRIKE_PX_OVRD</stp>
        <stp>55080</stp>
        <stp>CHAIN_PUT_CALL_TYPE_OVRD=P</stp>
        <stp>CHAIN_PERIODICITY_OVRD=M</stp>
        <tr r="G2745" s="3"/>
      </tp>
      <tp t="e">
        <v>#N/A</v>
        <stp/>
        <stp>##V3_BDSV12</stp>
        <stp>SPX Index</stp>
        <stp>CHAIN_TICKERS</stp>
        <stp>[PUTStrategy6.xlsx]Backup!R2845C7</stp>
        <stp>CHAIN_STRIKE_PX_OVRD</stp>
        <stp>57080</stp>
        <stp>CHAIN_PUT_CALL_TYPE_OVRD=P</stp>
        <stp>CHAIN_PERIODICITY_OVRD=M</stp>
        <tr r="G2845" s="3"/>
      </tp>
      <tp t="e">
        <v>#N/A</v>
        <stp/>
        <stp>##V3_BDSV12</stp>
        <stp>SPX Index</stp>
        <stp>CHAIN_TICKERS</stp>
        <stp>[PUTStrategy6.xlsx]Backup!R2825C7</stp>
        <stp>CHAIN_STRIKE_PX_OVRD</stp>
        <stp>56680</stp>
        <stp>CHAIN_PUT_CALL_TYPE_OVRD=P</stp>
        <stp>CHAIN_PERIODICITY_OVRD=M</stp>
        <tr r="G2825" s="3"/>
      </tp>
      <tp t="e">
        <v>#N/A</v>
        <stp/>
        <stp>##V3_BDSV12</stp>
        <stp>SPX Index</stp>
        <stp>CHAIN_TICKERS</stp>
        <stp>[PUTStrategy6.xlsx]Backup!R2325C7</stp>
        <stp>CHAIN_STRIKE_PX_OVRD</stp>
        <stp>46680</stp>
        <stp>CHAIN_PUT_CALL_TYPE_OVRD=P</stp>
        <stp>CHAIN_PERIODICITY_OVRD=M</stp>
        <tr r="G2325" s="3"/>
      </tp>
      <tp t="e">
        <v>#N/A</v>
        <stp/>
        <stp>##V3_BDSV12</stp>
        <stp>SPX Index</stp>
        <stp>CHAIN_TICKERS</stp>
        <stp>[PUTStrategy6.xlsx]Backup!R2345C7</stp>
        <stp>CHAIN_STRIKE_PX_OVRD</stp>
        <stp>47080</stp>
        <stp>CHAIN_PUT_CALL_TYPE_OVRD=P</stp>
        <stp>CHAIN_PERIODICITY_OVRD=M</stp>
        <tr r="G2345" s="3"/>
      </tp>
      <tp t="e">
        <v>#N/A</v>
        <stp/>
        <stp>##V3_BDSV12</stp>
        <stp>SPX Index</stp>
        <stp>CHAIN_TICKERS</stp>
        <stp>[PUTStrategy6.xlsx]Backup!R2245C7</stp>
        <stp>CHAIN_STRIKE_PX_OVRD</stp>
        <stp>45080</stp>
        <stp>CHAIN_PUT_CALL_TYPE_OVRD=P</stp>
        <stp>CHAIN_PERIODICITY_OVRD=M</stp>
        <tr r="G2245" s="3"/>
      </tp>
      <tp t="e">
        <v>#N/A</v>
        <stp/>
        <stp>##V3_BDSV12</stp>
        <stp>SPX Index</stp>
        <stp>CHAIN_TICKERS</stp>
        <stp>[PUTStrategy6.xlsx]Backup!R2225C7</stp>
        <stp>CHAIN_STRIKE_PX_OVRD</stp>
        <stp>44680</stp>
        <stp>CHAIN_PUT_CALL_TYPE_OVRD=P</stp>
        <stp>CHAIN_PERIODICITY_OVRD=M</stp>
        <tr r="G2225" s="3"/>
      </tp>
      <tp t="e">
        <v>#N/A</v>
        <stp/>
        <stp>##V3_BDSV12</stp>
        <stp>SPX Index</stp>
        <stp>CHAIN_TICKERS</stp>
        <stp>[PUTStrategy6.xlsx]Backup!R2045C7</stp>
        <stp>CHAIN_STRIKE_PX_OVRD</stp>
        <stp>41080</stp>
        <stp>CHAIN_PUT_CALL_TYPE_OVRD=P</stp>
        <stp>CHAIN_PERIODICITY_OVRD=M</stp>
        <tr r="G2045" s="3"/>
      </tp>
      <tp t="e">
        <v>#N/A</v>
        <stp/>
        <stp>##V3_BDSV12</stp>
        <stp>SPX Index</stp>
        <stp>CHAIN_TICKERS</stp>
        <stp>[PUTStrategy6.xlsx]Backup!R2025C7</stp>
        <stp>CHAIN_STRIKE_PX_OVRD</stp>
        <stp>40680</stp>
        <stp>CHAIN_PUT_CALL_TYPE_OVRD=P</stp>
        <stp>CHAIN_PERIODICITY_OVRD=M</stp>
        <tr r="G2025" s="3"/>
      </tp>
      <tp t="e">
        <v>#N/A</v>
        <stp/>
        <stp>##V3_BDSV12</stp>
        <stp>SPX Index</stp>
        <stp>CHAIN_TICKERS</stp>
        <stp>[PUTStrategy6.xlsx]Backup!R2125C7</stp>
        <stp>CHAIN_STRIKE_PX_OVRD</stp>
        <stp>42680</stp>
        <stp>CHAIN_PUT_CALL_TYPE_OVRD=P</stp>
        <stp>CHAIN_PERIODICITY_OVRD=M</stp>
        <tr r="G2125" s="3"/>
      </tp>
      <tp t="e">
        <v>#N/A</v>
        <stp/>
        <stp>##V3_BDSV12</stp>
        <stp>SPX Index</stp>
        <stp>CHAIN_TICKERS</stp>
        <stp>[PUTStrategy6.xlsx]Backup!R2145C7</stp>
        <stp>CHAIN_STRIKE_PX_OVRD</stp>
        <stp>43080</stp>
        <stp>CHAIN_PUT_CALL_TYPE_OVRD=P</stp>
        <stp>CHAIN_PERIODICITY_OVRD=M</stp>
        <tr r="G2145" s="3"/>
      </tp>
      <tp t="e">
        <v>#N/A</v>
        <stp/>
        <stp>##V3_BDSV12</stp>
        <stp>SPX Index</stp>
        <stp>CHAIN_TICKERS</stp>
        <stp>[PUTStrategy6.xlsx]Backup!R2445C7</stp>
        <stp>CHAIN_STRIKE_PX_OVRD</stp>
        <stp>49080</stp>
        <stp>CHAIN_PUT_CALL_TYPE_OVRD=P</stp>
        <stp>CHAIN_PERIODICITY_OVRD=M</stp>
        <tr r="G2445" s="3"/>
      </tp>
      <tp t="e">
        <v>#N/A</v>
        <stp/>
        <stp>##V3_BDSV12</stp>
        <stp>SPX Index</stp>
        <stp>CHAIN_TICKERS</stp>
        <stp>[PUTStrategy6.xlsx]Backup!R2425C7</stp>
        <stp>CHAIN_STRIKE_PX_OVRD</stp>
        <stp>48680</stp>
        <stp>CHAIN_PUT_CALL_TYPE_OVRD=P</stp>
        <stp>CHAIN_PERIODICITY_OVRD=M</stp>
        <tr r="G2425" s="3"/>
      </tp>
      <tp t="e">
        <v>#N/A</v>
        <stp/>
        <stp>##V3_BDSV12</stp>
        <stp>SPX Index</stp>
        <stp>CHAIN_TICKERS</stp>
        <stp>[PUTStrategy6.xlsx]Backup!R3325C7</stp>
        <stp>CHAIN_STRIKE_PX_OVRD</stp>
        <stp>66680</stp>
        <stp>CHAIN_PUT_CALL_TYPE_OVRD=P</stp>
        <stp>CHAIN_PERIODICITY_OVRD=M</stp>
        <tr r="G3325" s="3"/>
      </tp>
      <tp t="e">
        <v>#N/A</v>
        <stp/>
        <stp>##V3_BDSV12</stp>
        <stp>SPX Index</stp>
        <stp>CHAIN_TICKERS</stp>
        <stp>[PUTStrategy6.xlsx]Backup!R3345C7</stp>
        <stp>CHAIN_STRIKE_PX_OVRD</stp>
        <stp>67080</stp>
        <stp>CHAIN_PUT_CALL_TYPE_OVRD=P</stp>
        <stp>CHAIN_PERIODICITY_OVRD=M</stp>
        <tr r="G3345" s="3"/>
      </tp>
      <tp t="e">
        <v>#N/A</v>
        <stp/>
        <stp>##V3_BDSV12</stp>
        <stp>SPX Index</stp>
        <stp>CHAIN_TICKERS</stp>
        <stp>[PUTStrategy6.xlsx]Backup!R3245C7</stp>
        <stp>CHAIN_STRIKE_PX_OVRD</stp>
        <stp>65080</stp>
        <stp>CHAIN_PUT_CALL_TYPE_OVRD=P</stp>
        <stp>CHAIN_PERIODICITY_OVRD=M</stp>
        <tr r="G3245" s="3"/>
      </tp>
      <tp t="e">
        <v>#N/A</v>
        <stp/>
        <stp>##V3_BDSV12</stp>
        <stp>SPX Index</stp>
        <stp>CHAIN_TICKERS</stp>
        <stp>[PUTStrategy6.xlsx]Backup!R3225C7</stp>
        <stp>CHAIN_STRIKE_PX_OVRD</stp>
        <stp>64680</stp>
        <stp>CHAIN_PUT_CALL_TYPE_OVRD=P</stp>
        <stp>CHAIN_PERIODICITY_OVRD=M</stp>
        <tr r="G3225" s="3"/>
      </tp>
      <tp t="e">
        <v>#N/A</v>
        <stp/>
        <stp>##V3_BDSV12</stp>
        <stp>SPX Index</stp>
        <stp>CHAIN_TICKERS</stp>
        <stp>[PUTStrategy6.xlsx]Backup!R3045C7</stp>
        <stp>CHAIN_STRIKE_PX_OVRD</stp>
        <stp>61080</stp>
        <stp>CHAIN_PUT_CALL_TYPE_OVRD=P</stp>
        <stp>CHAIN_PERIODICITY_OVRD=M</stp>
        <tr r="G3045" s="3"/>
      </tp>
      <tp t="e">
        <v>#N/A</v>
        <stp/>
        <stp>##V3_BDSV12</stp>
        <stp>SPX Index</stp>
        <stp>CHAIN_TICKERS</stp>
        <stp>[PUTStrategy6.xlsx]Backup!R3025C7</stp>
        <stp>CHAIN_STRIKE_PX_OVRD</stp>
        <stp>60680</stp>
        <stp>CHAIN_PUT_CALL_TYPE_OVRD=P</stp>
        <stp>CHAIN_PERIODICITY_OVRD=M</stp>
        <tr r="G3025" s="3"/>
      </tp>
      <tp t="e">
        <v>#N/A</v>
        <stp/>
        <stp>##V3_BDSV12</stp>
        <stp>SPX Index</stp>
        <stp>CHAIN_TICKERS</stp>
        <stp>[PUTStrategy6.xlsx]Backup!R3125C7</stp>
        <stp>CHAIN_STRIKE_PX_OVRD</stp>
        <stp>62680</stp>
        <stp>CHAIN_PUT_CALL_TYPE_OVRD=P</stp>
        <stp>CHAIN_PERIODICITY_OVRD=M</stp>
        <tr r="G3125" s="3"/>
      </tp>
      <tp t="e">
        <v>#N/A</v>
        <stp/>
        <stp>##V3_BDSV12</stp>
        <stp>SPX Index</stp>
        <stp>CHAIN_TICKERS</stp>
        <stp>[PUTStrategy6.xlsx]Backup!R3145C7</stp>
        <stp>CHAIN_STRIKE_PX_OVRD</stp>
        <stp>63080</stp>
        <stp>CHAIN_PUT_CALL_TYPE_OVRD=P</stp>
        <stp>CHAIN_PERIODICITY_OVRD=M</stp>
        <tr r="G3145" s="3"/>
      </tp>
      <tp t="e">
        <v>#N/A</v>
        <stp/>
        <stp>##V3_BDSV12</stp>
        <stp>SPX Index</stp>
        <stp>CHAIN_TICKERS</stp>
        <stp>[PUTStrategy6.xlsx]Backup!R3445C7</stp>
        <stp>CHAIN_STRIKE_PX_OVRD</stp>
        <stp>69080</stp>
        <stp>CHAIN_PUT_CALL_TYPE_OVRD=P</stp>
        <stp>CHAIN_PERIODICITY_OVRD=M</stp>
        <tr r="G3445" s="3"/>
      </tp>
      <tp t="e">
        <v>#N/A</v>
        <stp/>
        <stp>##V3_BDSV12</stp>
        <stp>SPX Index</stp>
        <stp>CHAIN_TICKERS</stp>
        <stp>[PUTStrategy6.xlsx]Backup!R3425C7</stp>
        <stp>CHAIN_STRIKE_PX_OVRD</stp>
        <stp>68680</stp>
        <stp>CHAIN_PUT_CALL_TYPE_OVRD=P</stp>
        <stp>CHAIN_PERIODICITY_OVRD=M</stp>
        <tr r="G3425" s="3"/>
      </tp>
      <tp t="e">
        <v>#N/A</v>
        <stp/>
        <stp>##V3_BDSV12</stp>
        <stp>SPX Index</stp>
        <stp>CHAIN_TICKERS</stp>
        <stp>[PUTStrategy6.xlsx]Backup!R3525C7</stp>
        <stp>CHAIN_STRIKE_PX_OVRD</stp>
        <stp>70680</stp>
        <stp>CHAIN_PUT_CALL_TYPE_OVRD=P</stp>
        <stp>CHAIN_PERIODICITY_OVRD=M</stp>
        <tr r="G3525" s="3"/>
      </tp>
      <tp t="e">
        <v>#N/A</v>
        <stp/>
        <stp>##V3_BDSV12</stp>
        <stp>SPX Index</stp>
        <stp>CHAIN_TICKERS</stp>
        <stp>[PUTStrategy6.xlsx]Backup!R3645C7</stp>
        <stp>CHAIN_STRIKE_PX_OVRD</stp>
        <stp>73080</stp>
        <stp>CHAIN_PUT_CALL_TYPE_OVRD=P</stp>
        <stp>CHAIN_PERIODICITY_OVRD=M</stp>
        <tr r="G3645" s="3"/>
      </tp>
      <tp t="e">
        <v>#N/A</v>
        <stp/>
        <stp>##V3_BDSV12</stp>
        <stp>SPX Index</stp>
        <stp>CHAIN_TICKERS</stp>
        <stp>[PUTStrategy6.xlsx]Backup!R3545C7</stp>
        <stp>CHAIN_STRIKE_PX_OVRD</stp>
        <stp>71080</stp>
        <stp>CHAIN_PUT_CALL_TYPE_OVRD=P</stp>
        <stp>CHAIN_PERIODICITY_OVRD=M</stp>
        <tr r="G3545" s="3"/>
      </tp>
      <tp t="e">
        <v>#N/A</v>
        <stp/>
        <stp>##V3_BDSV12</stp>
        <stp>SPX Index</stp>
        <stp>CHAIN_TICKERS</stp>
        <stp>[PUTStrategy6.xlsx]Backup!R3625C7</stp>
        <stp>CHAIN_STRIKE_PX_OVRD</stp>
        <stp>72680</stp>
        <stp>CHAIN_PUT_CALL_TYPE_OVRD=P</stp>
        <stp>CHAIN_PERIODICITY_OVRD=M</stp>
        <tr r="G3625" s="3"/>
      </tp>
      <tp t="e">
        <v>#N/A</v>
        <stp/>
        <stp>##V3_BDSV12</stp>
        <stp>SPX Index</stp>
        <stp>CHAIN_TICKERS</stp>
        <stp>[PUTStrategy6.xlsx]Backup!R3925C7</stp>
        <stp>CHAIN_STRIKE_PX_OVRD</stp>
        <stp>78680</stp>
        <stp>CHAIN_PUT_CALL_TYPE_OVRD=P</stp>
        <stp>CHAIN_PERIODICITY_OVRD=M</stp>
        <tr r="G3925" s="3"/>
      </tp>
      <tp t="e">
        <v>#N/A</v>
        <stp/>
        <stp>##V3_BDSV12</stp>
        <stp>SPX Index</stp>
        <stp>CHAIN_TICKERS</stp>
        <stp>[PUTStrategy6.xlsx]Backup!R3945C7</stp>
        <stp>CHAIN_STRIKE_PX_OVRD</stp>
        <stp>79080</stp>
        <stp>CHAIN_PUT_CALL_TYPE_OVRD=P</stp>
        <stp>CHAIN_PERIODICITY_OVRD=M</stp>
        <tr r="G3945" s="3"/>
      </tp>
      <tp t="e">
        <v>#N/A</v>
        <stp/>
        <stp>##V3_BDSV12</stp>
        <stp>SPX Index</stp>
        <stp>CHAIN_TICKERS</stp>
        <stp>[PUTStrategy6.xlsx]Backup!R3725C7</stp>
        <stp>CHAIN_STRIKE_PX_OVRD</stp>
        <stp>74680</stp>
        <stp>CHAIN_PUT_CALL_TYPE_OVRD=P</stp>
        <stp>CHAIN_PERIODICITY_OVRD=M</stp>
        <tr r="G3725" s="3"/>
      </tp>
      <tp t="e">
        <v>#N/A</v>
        <stp/>
        <stp>##V3_BDSV12</stp>
        <stp>SPX Index</stp>
        <stp>CHAIN_TICKERS</stp>
        <stp>[PUTStrategy6.xlsx]Backup!R3745C7</stp>
        <stp>CHAIN_STRIKE_PX_OVRD</stp>
        <stp>75080</stp>
        <stp>CHAIN_PUT_CALL_TYPE_OVRD=P</stp>
        <stp>CHAIN_PERIODICITY_OVRD=M</stp>
        <tr r="G3745" s="3"/>
      </tp>
      <tp t="e">
        <v>#N/A</v>
        <stp/>
        <stp>##V3_BDSV12</stp>
        <stp>SPX Index</stp>
        <stp>CHAIN_TICKERS</stp>
        <stp>[PUTStrategy6.xlsx]Backup!R3845C7</stp>
        <stp>CHAIN_STRIKE_PX_OVRD</stp>
        <stp>77080</stp>
        <stp>CHAIN_PUT_CALL_TYPE_OVRD=P</stp>
        <stp>CHAIN_PERIODICITY_OVRD=M</stp>
        <tr r="G3845" s="3"/>
      </tp>
      <tp t="e">
        <v>#N/A</v>
        <stp/>
        <stp>##V3_BDSV12</stp>
        <stp>SPX Index</stp>
        <stp>CHAIN_TICKERS</stp>
        <stp>[PUTStrategy6.xlsx]Backup!R3825C7</stp>
        <stp>CHAIN_STRIKE_PX_OVRD</stp>
        <stp>76680</stp>
        <stp>CHAIN_PUT_CALL_TYPE_OVRD=P</stp>
        <stp>CHAIN_PERIODICITY_OVRD=M</stp>
        <tr r="G3825" s="3"/>
      </tp>
      <tp t="e">
        <v>#N/A</v>
        <stp/>
        <stp>##V3_BDSV12</stp>
        <stp>SPX Index</stp>
        <stp>CHAIN_TICKERS</stp>
        <stp>[PUTStrategy6.xlsx]Backup!R4519C7</stp>
        <stp>CHAIN_STRIKE_PX_OVRD</stp>
        <stp>90560</stp>
        <stp>CHAIN_PUT_CALL_TYPE_OVRD=P</stp>
        <stp>CHAIN_PERIODICITY_OVRD=M</stp>
        <tr r="G4519" s="3"/>
      </tp>
      <tp t="e">
        <v>#N/A</v>
        <stp/>
        <stp>##V3_BDSV12</stp>
        <stp>SPX Index</stp>
        <stp>CHAIN_TICKERS</stp>
        <stp>[PUTStrategy6.xlsx]Backup!R4619C7</stp>
        <stp>CHAIN_STRIKE_PX_OVRD</stp>
        <stp>92560</stp>
        <stp>CHAIN_PUT_CALL_TYPE_OVRD=P</stp>
        <stp>CHAIN_PERIODICITY_OVRD=M</stp>
        <tr r="G4619" s="3"/>
      </tp>
      <tp t="e">
        <v>#N/A</v>
        <stp/>
        <stp>##V3_BDSV12</stp>
        <stp>SPX Index</stp>
        <stp>CHAIN_TICKERS</stp>
        <stp>[PUTStrategy6.xlsx]Backup!R4919C7</stp>
        <stp>CHAIN_STRIKE_PX_OVRD</stp>
        <stp>98560</stp>
        <stp>CHAIN_PUT_CALL_TYPE_OVRD=P</stp>
        <stp>CHAIN_PERIODICITY_OVRD=M</stp>
        <tr r="G4919" s="3"/>
      </tp>
      <tp t="e">
        <v>#N/A</v>
        <stp/>
        <stp>##V3_BDSV12</stp>
        <stp>SPX Index</stp>
        <stp>CHAIN_TICKERS</stp>
        <stp>[PUTStrategy6.xlsx]Backup!R4719C7</stp>
        <stp>CHAIN_STRIKE_PX_OVRD</stp>
        <stp>94560</stp>
        <stp>CHAIN_PUT_CALL_TYPE_OVRD=P</stp>
        <stp>CHAIN_PERIODICITY_OVRD=M</stp>
        <tr r="G4719" s="3"/>
      </tp>
      <tp t="e">
        <v>#N/A</v>
        <stp/>
        <stp>##V3_BDSV12</stp>
        <stp>SPX Index</stp>
        <stp>CHAIN_TICKERS</stp>
        <stp>[PUTStrategy6.xlsx]Backup!R4819C7</stp>
        <stp>CHAIN_STRIKE_PX_OVRD</stp>
        <stp>96560</stp>
        <stp>CHAIN_PUT_CALL_TYPE_OVRD=P</stp>
        <stp>CHAIN_PERIODICITY_OVRD=M</stp>
        <tr r="G4819" s="3"/>
      </tp>
      <tp t="e">
        <v>#N/A</v>
        <stp/>
        <stp>##V3_BDSV12</stp>
        <stp>SPX Index</stp>
        <stp>CHAIN_TICKERS</stp>
        <stp>[PUTStrategy6.xlsx]Backup!R4319C7</stp>
        <stp>CHAIN_STRIKE_PX_OVRD</stp>
        <stp>86560</stp>
        <stp>CHAIN_PUT_CALL_TYPE_OVRD=P</stp>
        <stp>CHAIN_PERIODICITY_OVRD=M</stp>
        <tr r="G4319" s="3"/>
      </tp>
      <tp t="e">
        <v>#N/A</v>
        <stp/>
        <stp>##V3_BDSV12</stp>
        <stp>SPX Index</stp>
        <stp>CHAIN_TICKERS</stp>
        <stp>[PUTStrategy6.xlsx]Backup!R4219C7</stp>
        <stp>CHAIN_STRIKE_PX_OVRD</stp>
        <stp>84560</stp>
        <stp>CHAIN_PUT_CALL_TYPE_OVRD=P</stp>
        <stp>CHAIN_PERIODICITY_OVRD=M</stp>
        <tr r="G4219" s="3"/>
      </tp>
      <tp t="e">
        <v>#N/A</v>
        <stp/>
        <stp>##V3_BDSV12</stp>
        <stp>SPX Index</stp>
        <stp>CHAIN_TICKERS</stp>
        <stp>[PUTStrategy6.xlsx]Backup!R4019C7</stp>
        <stp>CHAIN_STRIKE_PX_OVRD</stp>
        <stp>80560</stp>
        <stp>CHAIN_PUT_CALL_TYPE_OVRD=P</stp>
        <stp>CHAIN_PERIODICITY_OVRD=M</stp>
        <tr r="G4019" s="3"/>
      </tp>
      <tp t="e">
        <v>#N/A</v>
        <stp/>
        <stp>##V3_BDSV12</stp>
        <stp>SPX Index</stp>
        <stp>CHAIN_TICKERS</stp>
        <stp>[PUTStrategy6.xlsx]Backup!R4119C7</stp>
        <stp>CHAIN_STRIKE_PX_OVRD</stp>
        <stp>82560</stp>
        <stp>CHAIN_PUT_CALL_TYPE_OVRD=P</stp>
        <stp>CHAIN_PERIODICITY_OVRD=M</stp>
        <tr r="G4119" s="3"/>
      </tp>
      <tp t="e">
        <v>#N/A</v>
        <stp/>
        <stp>##V3_BDSV12</stp>
        <stp>SPX Index</stp>
        <stp>CHAIN_TICKERS</stp>
        <stp>[PUTStrategy6.xlsx]Backup!R4419C7</stp>
        <stp>CHAIN_STRIKE_PX_OVRD</stp>
        <stp>88560</stp>
        <stp>CHAIN_PUT_CALL_TYPE_OVRD=P</stp>
        <stp>CHAIN_PERIODICITY_OVRD=M</stp>
        <tr r="G4419" s="3"/>
      </tp>
      <tp t="e">
        <v>#N/A</v>
        <stp/>
        <stp>##V3_BDSV12</stp>
        <stp>SPX Index</stp>
        <stp>CHAIN_TICKERS</stp>
        <stp>[PUTStrategy6.xlsx]Backup!R1319C7</stp>
        <stp>CHAIN_STRIKE_PX_OVRD</stp>
        <stp>26560</stp>
        <stp>CHAIN_PUT_CALL_TYPE_OVRD=P</stp>
        <stp>CHAIN_PERIODICITY_OVRD=M</stp>
        <tr r="G1319" s="3"/>
      </tp>
      <tp t="e">
        <v>#N/A</v>
        <stp/>
        <stp>##V3_BDSV12</stp>
        <stp>SPX Index</stp>
        <stp>CHAIN_TICKERS</stp>
        <stp>[PUTStrategy6.xlsx]Backup!R1219C7</stp>
        <stp>CHAIN_STRIKE_PX_OVRD</stp>
        <stp>24560</stp>
        <stp>CHAIN_PUT_CALL_TYPE_OVRD=P</stp>
        <stp>CHAIN_PERIODICITY_OVRD=M</stp>
        <tr r="G1219" s="3"/>
      </tp>
      <tp t="e">
        <v>#N/A</v>
        <stp/>
        <stp>##V3_BDSV12</stp>
        <stp>SPX Index</stp>
        <stp>CHAIN_TICKERS</stp>
        <stp>[PUTStrategy6.xlsx]Backup!R1019C7</stp>
        <stp>CHAIN_STRIKE_PX_OVRD</stp>
        <stp>20560</stp>
        <stp>CHAIN_PUT_CALL_TYPE_OVRD=P</stp>
        <stp>CHAIN_PERIODICITY_OVRD=M</stp>
        <tr r="G1019" s="3"/>
      </tp>
      <tp t="e">
        <v>#N/A</v>
        <stp/>
        <stp>##V3_BDSV12</stp>
        <stp>SPX Index</stp>
        <stp>CHAIN_TICKERS</stp>
        <stp>[PUTStrategy6.xlsx]Backup!R1119C7</stp>
        <stp>CHAIN_STRIKE_PX_OVRD</stp>
        <stp>22560</stp>
        <stp>CHAIN_PUT_CALL_TYPE_OVRD=P</stp>
        <stp>CHAIN_PERIODICITY_OVRD=M</stp>
        <tr r="G1119" s="3"/>
      </tp>
      <tp t="e">
        <v>#N/A</v>
        <stp/>
        <stp>##V3_BDSV12</stp>
        <stp>SPX Index</stp>
        <stp>CHAIN_TICKERS</stp>
        <stp>[PUTStrategy6.xlsx]Backup!R1419C7</stp>
        <stp>CHAIN_STRIKE_PX_OVRD</stp>
        <stp>28560</stp>
        <stp>CHAIN_PUT_CALL_TYPE_OVRD=P</stp>
        <stp>CHAIN_PERIODICITY_OVRD=M</stp>
        <tr r="G1419" s="3"/>
      </tp>
      <tp t="e">
        <v>#N/A</v>
        <stp/>
        <stp>##V3_BDSV12</stp>
        <stp>SPX Index</stp>
        <stp>CHAIN_TICKERS</stp>
        <stp>[PUTStrategy6.xlsx]Backup!R1519C7</stp>
        <stp>CHAIN_STRIKE_PX_OVRD</stp>
        <stp>30560</stp>
        <stp>CHAIN_PUT_CALL_TYPE_OVRD=P</stp>
        <stp>CHAIN_PERIODICITY_OVRD=M</stp>
        <tr r="G1519" s="3"/>
      </tp>
      <tp t="e">
        <v>#N/A</v>
        <stp/>
        <stp>##V3_BDSV12</stp>
        <stp>SPX Index</stp>
        <stp>CHAIN_TICKERS</stp>
        <stp>[PUTStrategy6.xlsx]Backup!R1619C7</stp>
        <stp>CHAIN_STRIKE_PX_OVRD</stp>
        <stp>32560</stp>
        <stp>CHAIN_PUT_CALL_TYPE_OVRD=P</stp>
        <stp>CHAIN_PERIODICITY_OVRD=M</stp>
        <tr r="G1619" s="3"/>
      </tp>
      <tp t="e">
        <v>#N/A</v>
        <stp/>
        <stp>##V3_BDSV12</stp>
        <stp>SPX Index</stp>
        <stp>CHAIN_TICKERS</stp>
        <stp>[PUTStrategy6.xlsx]Backup!R1919C7</stp>
        <stp>CHAIN_STRIKE_PX_OVRD</stp>
        <stp>38560</stp>
        <stp>CHAIN_PUT_CALL_TYPE_OVRD=P</stp>
        <stp>CHAIN_PERIODICITY_OVRD=M</stp>
        <tr r="G1919" s="3"/>
      </tp>
      <tp t="e">
        <v>#N/A</v>
        <stp/>
        <stp>##V3_BDSV12</stp>
        <stp>SPX Index</stp>
        <stp>CHAIN_TICKERS</stp>
        <stp>[PUTStrategy6.xlsx]Backup!R1719C7</stp>
        <stp>CHAIN_STRIKE_PX_OVRD</stp>
        <stp>34560</stp>
        <stp>CHAIN_PUT_CALL_TYPE_OVRD=P</stp>
        <stp>CHAIN_PERIODICITY_OVRD=M</stp>
        <tr r="G1719" s="3"/>
      </tp>
      <tp t="e">
        <v>#N/A</v>
        <stp/>
        <stp>##V3_BDSV12</stp>
        <stp>SPX Index</stp>
        <stp>CHAIN_TICKERS</stp>
        <stp>[PUTStrategy6.xlsx]Backup!R1819C7</stp>
        <stp>CHAIN_STRIKE_PX_OVRD</stp>
        <stp>36560</stp>
        <stp>CHAIN_PUT_CALL_TYPE_OVRD=P</stp>
        <stp>CHAIN_PERIODICITY_OVRD=M</stp>
        <tr r="G1819" s="3"/>
      </tp>
      <tp t="e">
        <v>#N/A</v>
        <stp/>
        <stp>##V3_BDSV12</stp>
        <stp>SPX Index</stp>
        <stp>CHAIN_TICKERS</stp>
        <stp>[PUTStrategy6.xlsx]Backup!R2519C7</stp>
        <stp>CHAIN_STRIKE_PX_OVRD</stp>
        <stp>50560</stp>
        <stp>CHAIN_PUT_CALL_TYPE_OVRD=P</stp>
        <stp>CHAIN_PERIODICITY_OVRD=M</stp>
        <tr r="G2519" s="3"/>
      </tp>
      <tp t="e">
        <v>#N/A</v>
        <stp/>
        <stp>##V3_BDSV12</stp>
        <stp>SPX Index</stp>
        <stp>CHAIN_TICKERS</stp>
        <stp>[PUTStrategy6.xlsx]Backup!R2619C7</stp>
        <stp>CHAIN_STRIKE_PX_OVRD</stp>
        <stp>52560</stp>
        <stp>CHAIN_PUT_CALL_TYPE_OVRD=P</stp>
        <stp>CHAIN_PERIODICITY_OVRD=M</stp>
        <tr r="G2619" s="3"/>
      </tp>
      <tp t="e">
        <v>#N/A</v>
        <stp/>
        <stp>##V3_BDSV12</stp>
        <stp>SPX Index</stp>
        <stp>CHAIN_TICKERS</stp>
        <stp>[PUTStrategy6.xlsx]Backup!R2919C7</stp>
        <stp>CHAIN_STRIKE_PX_OVRD</stp>
        <stp>58560</stp>
        <stp>CHAIN_PUT_CALL_TYPE_OVRD=P</stp>
        <stp>CHAIN_PERIODICITY_OVRD=M</stp>
        <tr r="G2919" s="3"/>
      </tp>
      <tp t="e">
        <v>#N/A</v>
        <stp/>
        <stp>##V3_BDSV12</stp>
        <stp>SPX Index</stp>
        <stp>CHAIN_TICKERS</stp>
        <stp>[PUTStrategy6.xlsx]Backup!R2719C7</stp>
        <stp>CHAIN_STRIKE_PX_OVRD</stp>
        <stp>54560</stp>
        <stp>CHAIN_PUT_CALL_TYPE_OVRD=P</stp>
        <stp>CHAIN_PERIODICITY_OVRD=M</stp>
        <tr r="G2719" s="3"/>
      </tp>
      <tp t="e">
        <v>#N/A</v>
        <stp/>
        <stp>##V3_BDSV12</stp>
        <stp>SPX Index</stp>
        <stp>CHAIN_TICKERS</stp>
        <stp>[PUTStrategy6.xlsx]Backup!R2819C7</stp>
        <stp>CHAIN_STRIKE_PX_OVRD</stp>
        <stp>56560</stp>
        <stp>CHAIN_PUT_CALL_TYPE_OVRD=P</stp>
        <stp>CHAIN_PERIODICITY_OVRD=M</stp>
        <tr r="G2819" s="3"/>
      </tp>
      <tp t="e">
        <v>#N/A</v>
        <stp/>
        <stp>##V3_BDSV12</stp>
        <stp>SPX Index</stp>
        <stp>CHAIN_TICKERS</stp>
        <stp>[PUTStrategy6.xlsx]Backup!R2319C7</stp>
        <stp>CHAIN_STRIKE_PX_OVRD</stp>
        <stp>46560</stp>
        <stp>CHAIN_PUT_CALL_TYPE_OVRD=P</stp>
        <stp>CHAIN_PERIODICITY_OVRD=M</stp>
        <tr r="G2319" s="3"/>
      </tp>
      <tp t="e">
        <v>#N/A</v>
        <stp/>
        <stp>##V3_BDSV12</stp>
        <stp>SPX Index</stp>
        <stp>CHAIN_TICKERS</stp>
        <stp>[PUTStrategy6.xlsx]Backup!R2219C7</stp>
        <stp>CHAIN_STRIKE_PX_OVRD</stp>
        <stp>44560</stp>
        <stp>CHAIN_PUT_CALL_TYPE_OVRD=P</stp>
        <stp>CHAIN_PERIODICITY_OVRD=M</stp>
        <tr r="G2219" s="3"/>
      </tp>
      <tp t="e">
        <v>#N/A</v>
        <stp/>
        <stp>##V3_BDSV12</stp>
        <stp>SPX Index</stp>
        <stp>CHAIN_TICKERS</stp>
        <stp>[PUTStrategy6.xlsx]Backup!R2019C7</stp>
        <stp>CHAIN_STRIKE_PX_OVRD</stp>
        <stp>40560</stp>
        <stp>CHAIN_PUT_CALL_TYPE_OVRD=P</stp>
        <stp>CHAIN_PERIODICITY_OVRD=M</stp>
        <tr r="G2019" s="3"/>
      </tp>
      <tp t="e">
        <v>#N/A</v>
        <stp/>
        <stp>##V3_BDSV12</stp>
        <stp>SPX Index</stp>
        <stp>CHAIN_TICKERS</stp>
        <stp>[PUTStrategy6.xlsx]Backup!R2119C7</stp>
        <stp>CHAIN_STRIKE_PX_OVRD</stp>
        <stp>42560</stp>
        <stp>CHAIN_PUT_CALL_TYPE_OVRD=P</stp>
        <stp>CHAIN_PERIODICITY_OVRD=M</stp>
        <tr r="G2119" s="3"/>
      </tp>
      <tp t="e">
        <v>#N/A</v>
        <stp/>
        <stp>##V3_BDSV12</stp>
        <stp>SPX Index</stp>
        <stp>CHAIN_TICKERS</stp>
        <stp>[PUTStrategy6.xlsx]Backup!R2419C7</stp>
        <stp>CHAIN_STRIKE_PX_OVRD</stp>
        <stp>48560</stp>
        <stp>CHAIN_PUT_CALL_TYPE_OVRD=P</stp>
        <stp>CHAIN_PERIODICITY_OVRD=M</stp>
        <tr r="G2419" s="3"/>
      </tp>
      <tp t="e">
        <v>#N/A</v>
        <stp/>
        <stp>##V3_BDSV12</stp>
        <stp>SPX Index</stp>
        <stp>CHAIN_TICKERS</stp>
        <stp>[PUTStrategy6.xlsx]Backup!R3319C7</stp>
        <stp>CHAIN_STRIKE_PX_OVRD</stp>
        <stp>66560</stp>
        <stp>CHAIN_PUT_CALL_TYPE_OVRD=P</stp>
        <stp>CHAIN_PERIODICITY_OVRD=M</stp>
        <tr r="G3319" s="3"/>
      </tp>
      <tp t="e">
        <v>#N/A</v>
        <stp/>
        <stp>##V3_BDSV12</stp>
        <stp>SPX Index</stp>
        <stp>CHAIN_TICKERS</stp>
        <stp>[PUTStrategy6.xlsx]Backup!R3219C7</stp>
        <stp>CHAIN_STRIKE_PX_OVRD</stp>
        <stp>64560</stp>
        <stp>CHAIN_PUT_CALL_TYPE_OVRD=P</stp>
        <stp>CHAIN_PERIODICITY_OVRD=M</stp>
        <tr r="G3219" s="3"/>
      </tp>
      <tp t="e">
        <v>#N/A</v>
        <stp/>
        <stp>##V3_BDSV12</stp>
        <stp>SPX Index</stp>
        <stp>CHAIN_TICKERS</stp>
        <stp>[PUTStrategy6.xlsx]Backup!R3019C7</stp>
        <stp>CHAIN_STRIKE_PX_OVRD</stp>
        <stp>60560</stp>
        <stp>CHAIN_PUT_CALL_TYPE_OVRD=P</stp>
        <stp>CHAIN_PERIODICITY_OVRD=M</stp>
        <tr r="G3019" s="3"/>
      </tp>
      <tp t="e">
        <v>#N/A</v>
        <stp/>
        <stp>##V3_BDSV12</stp>
        <stp>SPX Index</stp>
        <stp>CHAIN_TICKERS</stp>
        <stp>[PUTStrategy6.xlsx]Backup!R3119C7</stp>
        <stp>CHAIN_STRIKE_PX_OVRD</stp>
        <stp>62560</stp>
        <stp>CHAIN_PUT_CALL_TYPE_OVRD=P</stp>
        <stp>CHAIN_PERIODICITY_OVRD=M</stp>
        <tr r="G3119" s="3"/>
      </tp>
      <tp t="e">
        <v>#N/A</v>
        <stp/>
        <stp>##V3_BDSV12</stp>
        <stp>SPX Index</stp>
        <stp>CHAIN_TICKERS</stp>
        <stp>[PUTStrategy6.xlsx]Backup!R3419C7</stp>
        <stp>CHAIN_STRIKE_PX_OVRD</stp>
        <stp>68560</stp>
        <stp>CHAIN_PUT_CALL_TYPE_OVRD=P</stp>
        <stp>CHAIN_PERIODICITY_OVRD=M</stp>
        <tr r="G3419" s="3"/>
      </tp>
      <tp t="e">
        <v>#N/A</v>
        <stp/>
        <stp>##V3_BDSV12</stp>
        <stp>SPX Index</stp>
        <stp>CHAIN_TICKERS</stp>
        <stp>[PUTStrategy6.xlsx]Backup!R3519C7</stp>
        <stp>CHAIN_STRIKE_PX_OVRD</stp>
        <stp>70560</stp>
        <stp>CHAIN_PUT_CALL_TYPE_OVRD=P</stp>
        <stp>CHAIN_PERIODICITY_OVRD=M</stp>
        <tr r="G3519" s="3"/>
      </tp>
      <tp t="e">
        <v>#N/A</v>
        <stp/>
        <stp>##V3_BDSV12</stp>
        <stp>SPX Index</stp>
        <stp>CHAIN_TICKERS</stp>
        <stp>[PUTStrategy6.xlsx]Backup!R3619C7</stp>
        <stp>CHAIN_STRIKE_PX_OVRD</stp>
        <stp>72560</stp>
        <stp>CHAIN_PUT_CALL_TYPE_OVRD=P</stp>
        <stp>CHAIN_PERIODICITY_OVRD=M</stp>
        <tr r="G3619" s="3"/>
      </tp>
      <tp t="e">
        <v>#N/A</v>
        <stp/>
        <stp>##V3_BDSV12</stp>
        <stp>SPX Index</stp>
        <stp>CHAIN_TICKERS</stp>
        <stp>[PUTStrategy6.xlsx]Backup!R3919C7</stp>
        <stp>CHAIN_STRIKE_PX_OVRD</stp>
        <stp>78560</stp>
        <stp>CHAIN_PUT_CALL_TYPE_OVRD=P</stp>
        <stp>CHAIN_PERIODICITY_OVRD=M</stp>
        <tr r="G3919" s="3"/>
      </tp>
      <tp t="e">
        <v>#N/A</v>
        <stp/>
        <stp>##V3_BDSV12</stp>
        <stp>SPX Index</stp>
        <stp>CHAIN_TICKERS</stp>
        <stp>[PUTStrategy6.xlsx]Backup!R3719C7</stp>
        <stp>CHAIN_STRIKE_PX_OVRD</stp>
        <stp>74560</stp>
        <stp>CHAIN_PUT_CALL_TYPE_OVRD=P</stp>
        <stp>CHAIN_PERIODICITY_OVRD=M</stp>
        <tr r="G3719" s="3"/>
      </tp>
      <tp t="e">
        <v>#N/A</v>
        <stp/>
        <stp>##V3_BDSV12</stp>
        <stp>SPX Index</stp>
        <stp>CHAIN_TICKERS</stp>
        <stp>[PUTStrategy6.xlsx]Backup!R3819C7</stp>
        <stp>CHAIN_STRIKE_PX_OVRD</stp>
        <stp>76560</stp>
        <stp>CHAIN_PUT_CALL_TYPE_OVRD=P</stp>
        <stp>CHAIN_PERIODICITY_OVRD=M</stp>
        <tr r="G3819" s="3"/>
      </tp>
      <tp t="e">
        <v>#N/A</v>
        <stp/>
        <stp>##V3_BDSV12</stp>
        <stp>SPX Index</stp>
        <stp>CHAIN_TICKERS</stp>
        <stp>[PUTStrategy6.xlsx]Backup!R5428C7</stp>
        <stp>CHAIN_STRIKE_PX_OVRD</stp>
        <stp>108740</stp>
        <stp>CHAIN_PUT_CALL_TYPE_OVRD=P</stp>
        <stp>CHAIN_PERIODICITY_OVRD=M</stp>
        <tr r="G5428" s="3"/>
      </tp>
      <tp t="e">
        <v>#N/A</v>
        <stp/>
        <stp>##V3_BDSV12</stp>
        <stp>SPX Index</stp>
        <stp>CHAIN_TICKERS</stp>
        <stp>[PUTStrategy6.xlsx]Backup!R5478C7</stp>
        <stp>CHAIN_STRIKE_PX_OVRD</stp>
        <stp>109740</stp>
        <stp>CHAIN_PUT_CALL_TYPE_OVRD=P</stp>
        <stp>CHAIN_PERIODICITY_OVRD=M</stp>
        <tr r="G5478" s="3"/>
      </tp>
      <tp t="e">
        <v>#N/A</v>
        <stp/>
        <stp>##V3_BDSV12</stp>
        <stp>SPX Index</stp>
        <stp>CHAIN_TICKERS</stp>
        <stp>[PUTStrategy6.xlsx]Backup!R5528C7</stp>
        <stp>CHAIN_STRIKE_PX_OVRD</stp>
        <stp>110740</stp>
        <stp>CHAIN_PUT_CALL_TYPE_OVRD=P</stp>
        <stp>CHAIN_PERIODICITY_OVRD=M</stp>
        <tr r="G5528" s="3"/>
      </tp>
      <tp t="e">
        <v>#N/A</v>
        <stp/>
        <stp>##V3_BDSV12</stp>
        <stp>SPX Index</stp>
        <stp>CHAIN_TICKERS</stp>
        <stp>[PUTStrategy6.xlsx]Backup!R5578C7</stp>
        <stp>CHAIN_STRIKE_PX_OVRD</stp>
        <stp>111740</stp>
        <stp>CHAIN_PUT_CALL_TYPE_OVRD=P</stp>
        <stp>CHAIN_PERIODICITY_OVRD=M</stp>
        <tr r="G5578" s="3"/>
      </tp>
      <tp t="e">
        <v>#N/A</v>
        <stp/>
        <stp>##V3_BDSV12</stp>
        <stp>SPX Index</stp>
        <stp>CHAIN_TICKERS</stp>
        <stp>[PUTStrategy6.xlsx]Backup!R5628C7</stp>
        <stp>CHAIN_STRIKE_PX_OVRD</stp>
        <stp>112740</stp>
        <stp>CHAIN_PUT_CALL_TYPE_OVRD=P</stp>
        <stp>CHAIN_PERIODICITY_OVRD=M</stp>
        <tr r="G5628" s="3"/>
      </tp>
      <tp t="e">
        <v>#N/A</v>
        <stp/>
        <stp>##V3_BDSV12</stp>
        <stp>SPX Index</stp>
        <stp>CHAIN_TICKERS</stp>
        <stp>[PUTStrategy6.xlsx]Backup!R5678C7</stp>
        <stp>CHAIN_STRIKE_PX_OVRD</stp>
        <stp>113740</stp>
        <stp>CHAIN_PUT_CALL_TYPE_OVRD=P</stp>
        <stp>CHAIN_PERIODICITY_OVRD=M</stp>
        <tr r="G5678" s="3"/>
      </tp>
      <tp t="e">
        <v>#N/A</v>
        <stp/>
        <stp>##V3_BDSV12</stp>
        <stp>SPX Index</stp>
        <stp>CHAIN_TICKERS</stp>
        <stp>[PUTStrategy6.xlsx]Backup!R5778C7</stp>
        <stp>CHAIN_STRIKE_PX_OVRD</stp>
        <stp>115740</stp>
        <stp>CHAIN_PUT_CALL_TYPE_OVRD=P</stp>
        <stp>CHAIN_PERIODICITY_OVRD=M</stp>
        <tr r="G5778" s="3"/>
      </tp>
      <tp t="e">
        <v>#N/A</v>
        <stp/>
        <stp>##V3_BDSV12</stp>
        <stp>SPX Index</stp>
        <stp>CHAIN_TICKERS</stp>
        <stp>[PUTStrategy6.xlsx]Backup!R5728C7</stp>
        <stp>CHAIN_STRIKE_PX_OVRD</stp>
        <stp>114740</stp>
        <stp>CHAIN_PUT_CALL_TYPE_OVRD=P</stp>
        <stp>CHAIN_PERIODICITY_OVRD=M</stp>
        <tr r="G5728" s="3"/>
      </tp>
      <tp t="e">
        <v>#N/A</v>
        <stp/>
        <stp>##V3_BDSV12</stp>
        <stp>SPX Index</stp>
        <stp>CHAIN_TICKERS</stp>
        <stp>[PUTStrategy6.xlsx]Backup!R5128C7</stp>
        <stp>CHAIN_STRIKE_PX_OVRD</stp>
        <stp>102740</stp>
        <stp>CHAIN_PUT_CALL_TYPE_OVRD=P</stp>
        <stp>CHAIN_PERIODICITY_OVRD=M</stp>
        <tr r="G5128" s="3"/>
      </tp>
      <tp t="e">
        <v>#N/A</v>
        <stp/>
        <stp>##V3_BDSV12</stp>
        <stp>SPX Index</stp>
        <stp>CHAIN_TICKERS</stp>
        <stp>[PUTStrategy6.xlsx]Backup!R5178C7</stp>
        <stp>CHAIN_STRIKE_PX_OVRD</stp>
        <stp>103740</stp>
        <stp>CHAIN_PUT_CALL_TYPE_OVRD=P</stp>
        <stp>CHAIN_PERIODICITY_OVRD=M</stp>
        <tr r="G5178" s="3"/>
      </tp>
      <tp t="e">
        <v>#N/A</v>
        <stp/>
        <stp>##V3_BDSV12</stp>
        <stp>SPX Index</stp>
        <stp>CHAIN_TICKERS</stp>
        <stp>[PUTStrategy6.xlsx]Backup!R5028C7</stp>
        <stp>CHAIN_STRIKE_PX_OVRD</stp>
        <stp>100740</stp>
        <stp>CHAIN_PUT_CALL_TYPE_OVRD=P</stp>
        <stp>CHAIN_PERIODICITY_OVRD=M</stp>
        <tr r="G5028" s="3"/>
      </tp>
      <tp t="e">
        <v>#N/A</v>
        <stp/>
        <stp>##V3_BDSV12</stp>
        <stp>SPX Index</stp>
        <stp>CHAIN_TICKERS</stp>
        <stp>[PUTStrategy6.xlsx]Backup!R5078C7</stp>
        <stp>CHAIN_STRIKE_PX_OVRD</stp>
        <stp>101740</stp>
        <stp>CHAIN_PUT_CALL_TYPE_OVRD=P</stp>
        <stp>CHAIN_PERIODICITY_OVRD=M</stp>
        <tr r="G5078" s="3"/>
      </tp>
      <tp t="e">
        <v>#N/A</v>
        <stp/>
        <stp>##V3_BDSV12</stp>
        <stp>SPX Index</stp>
        <stp>CHAIN_TICKERS</stp>
        <stp>[PUTStrategy6.xlsx]Backup!R5378C7</stp>
        <stp>CHAIN_STRIKE_PX_OVRD</stp>
        <stp>107740</stp>
        <stp>CHAIN_PUT_CALL_TYPE_OVRD=P</stp>
        <stp>CHAIN_PERIODICITY_OVRD=M</stp>
        <tr r="G5378" s="3"/>
      </tp>
      <tp t="e">
        <v>#N/A</v>
        <stp/>
        <stp>##V3_BDSV12</stp>
        <stp>SPX Index</stp>
        <stp>CHAIN_TICKERS</stp>
        <stp>[PUTStrategy6.xlsx]Backup!R5328C7</stp>
        <stp>CHAIN_STRIKE_PX_OVRD</stp>
        <stp>106740</stp>
        <stp>CHAIN_PUT_CALL_TYPE_OVRD=P</stp>
        <stp>CHAIN_PERIODICITY_OVRD=M</stp>
        <tr r="G5328" s="3"/>
      </tp>
      <tp t="e">
        <v>#N/A</v>
        <stp/>
        <stp>##V3_BDSV12</stp>
        <stp>SPX Index</stp>
        <stp>CHAIN_TICKERS</stp>
        <stp>[PUTStrategy6.xlsx]Backup!R5278C7</stp>
        <stp>CHAIN_STRIKE_PX_OVRD</stp>
        <stp>105740</stp>
        <stp>CHAIN_PUT_CALL_TYPE_OVRD=P</stp>
        <stp>CHAIN_PERIODICITY_OVRD=M</stp>
        <tr r="G5278" s="3"/>
      </tp>
      <tp t="e">
        <v>#N/A</v>
        <stp/>
        <stp>##V3_BDSV12</stp>
        <stp>SPX Index</stp>
        <stp>CHAIN_TICKERS</stp>
        <stp>[PUTStrategy6.xlsx]Backup!R5228C7</stp>
        <stp>CHAIN_STRIKE_PX_OVRD</stp>
        <stp>104740</stp>
        <stp>CHAIN_PUT_CALL_TYPE_OVRD=P</stp>
        <stp>CHAIN_PERIODICITY_OVRD=M</stp>
        <tr r="G5228" s="3"/>
      </tp>
      <tp t="e">
        <v>#N/A</v>
        <stp/>
        <stp>##V3_BDSV12</stp>
        <stp>SPX Index</stp>
        <stp>CHAIN_TICKERS</stp>
        <stp>[PUTStrategy6.xlsx]Backup!R5878C7</stp>
        <stp>CHAIN_STRIKE_PX_OVRD</stp>
        <stp>117740</stp>
        <stp>CHAIN_PUT_CALL_TYPE_OVRD=P</stp>
        <stp>CHAIN_PERIODICITY_OVRD=M</stp>
        <tr r="G5878" s="3"/>
      </tp>
      <tp t="e">
        <v>#N/A</v>
        <stp/>
        <stp>##V3_BDSV12</stp>
        <stp>SPX Index</stp>
        <stp>CHAIN_TICKERS</stp>
        <stp>[PUTStrategy6.xlsx]Backup!R5828C7</stp>
        <stp>CHAIN_STRIKE_PX_OVRD</stp>
        <stp>116740</stp>
        <stp>CHAIN_PUT_CALL_TYPE_OVRD=P</stp>
        <stp>CHAIN_PERIODICITY_OVRD=M</stp>
        <tr r="G5828" s="3"/>
      </tp>
      <tp t="e">
        <v>#N/A</v>
        <stp/>
        <stp>##V3_BDSV12</stp>
        <stp>SPX Index</stp>
        <stp>CHAIN_TICKERS</stp>
        <stp>[PUTStrategy6.xlsx]Backup!R5928C7</stp>
        <stp>CHAIN_STRIKE_PX_OVRD</stp>
        <stp>118740</stp>
        <stp>CHAIN_PUT_CALL_TYPE_OVRD=P</stp>
        <stp>CHAIN_PERIODICITY_OVRD=M</stp>
        <tr r="G5928" s="3"/>
      </tp>
      <tp t="e">
        <v>#N/A</v>
        <stp/>
        <stp>##V3_BDSV12</stp>
        <stp>SPX Index</stp>
        <stp>CHAIN_TICKERS</stp>
        <stp>[PUTStrategy6.xlsx]Backup!R5978C7</stp>
        <stp>CHAIN_STRIKE_PX_OVRD</stp>
        <stp>119740</stp>
        <stp>CHAIN_PUT_CALL_TYPE_OVRD=P</stp>
        <stp>CHAIN_PERIODICITY_OVRD=M</stp>
        <tr r="G5978" s="3"/>
      </tp>
      <tp t="e">
        <v>#N/A</v>
        <stp/>
        <stp>##V3_BDSV12</stp>
        <stp>SPX Index</stp>
        <stp>CHAIN_TICKERS</stp>
        <stp>[PUTStrategy6.xlsx]Backup!R6628C7</stp>
        <stp>CHAIN_STRIKE_PX_OVRD</stp>
        <stp>132740</stp>
        <stp>CHAIN_PUT_CALL_TYPE_OVRD=P</stp>
        <stp>CHAIN_PERIODICITY_OVRD=M</stp>
        <tr r="G6628" s="3"/>
      </tp>
      <tp t="e">
        <v>#N/A</v>
        <stp/>
        <stp>##V3_BDSV12</stp>
        <stp>SPX Index</stp>
        <stp>CHAIN_TICKERS</stp>
        <stp>[PUTStrategy6.xlsx]Backup!R6678C7</stp>
        <stp>CHAIN_STRIKE_PX_OVRD</stp>
        <stp>133740</stp>
        <stp>CHAIN_PUT_CALL_TYPE_OVRD=P</stp>
        <stp>CHAIN_PERIODICITY_OVRD=M</stp>
        <tr r="G6678" s="3"/>
      </tp>
      <tp t="e">
        <v>#N/A</v>
        <stp/>
        <stp>##V3_BDSV12</stp>
        <stp>SPX Index</stp>
        <stp>CHAIN_TICKERS</stp>
        <stp>[PUTStrategy6.xlsx]Backup!R6778C7</stp>
        <stp>CHAIN_STRIKE_PX_OVRD</stp>
        <stp>135740</stp>
        <stp>CHAIN_PUT_CALL_TYPE_OVRD=P</stp>
        <stp>CHAIN_PERIODICITY_OVRD=M</stp>
        <tr r="G6778" s="3"/>
      </tp>
      <tp t="e">
        <v>#N/A</v>
        <stp/>
        <stp>##V3_BDSV12</stp>
        <stp>SPX Index</stp>
        <stp>CHAIN_TICKERS</stp>
        <stp>[PUTStrategy6.xlsx]Backup!R6728C7</stp>
        <stp>CHAIN_STRIKE_PX_OVRD</stp>
        <stp>134740</stp>
        <stp>CHAIN_PUT_CALL_TYPE_OVRD=P</stp>
        <stp>CHAIN_PERIODICITY_OVRD=M</stp>
        <tr r="G6728" s="3"/>
      </tp>
      <tp t="e">
        <v>#N/A</v>
        <stp/>
        <stp>##V3_BDSV12</stp>
        <stp>SPX Index</stp>
        <stp>CHAIN_TICKERS</stp>
        <stp>[PUTStrategy6.xlsx]Backup!R6428C7</stp>
        <stp>CHAIN_STRIKE_PX_OVRD</stp>
        <stp>128740</stp>
        <stp>CHAIN_PUT_CALL_TYPE_OVRD=P</stp>
        <stp>CHAIN_PERIODICITY_OVRD=M</stp>
        <tr r="G6428" s="3"/>
      </tp>
      <tp t="e">
        <v>#N/A</v>
        <stp/>
        <stp>##V3_BDSV12</stp>
        <stp>SPX Index</stp>
        <stp>CHAIN_TICKERS</stp>
        <stp>[PUTStrategy6.xlsx]Backup!R6478C7</stp>
        <stp>CHAIN_STRIKE_PX_OVRD</stp>
        <stp>129740</stp>
        <stp>CHAIN_PUT_CALL_TYPE_OVRD=P</stp>
        <stp>CHAIN_PERIODICITY_OVRD=M</stp>
        <tr r="G6478" s="3"/>
      </tp>
      <tp t="e">
        <v>#N/A</v>
        <stp/>
        <stp>##V3_BDSV12</stp>
        <stp>SPX Index</stp>
        <stp>CHAIN_TICKERS</stp>
        <stp>[PUTStrategy6.xlsx]Backup!R6528C7</stp>
        <stp>CHAIN_STRIKE_PX_OVRD</stp>
        <stp>130740</stp>
        <stp>CHAIN_PUT_CALL_TYPE_OVRD=P</stp>
        <stp>CHAIN_PERIODICITY_OVRD=M</stp>
        <tr r="G6528" s="3"/>
      </tp>
      <tp t="e">
        <v>#N/A</v>
        <stp/>
        <stp>##V3_BDSV12</stp>
        <stp>SPX Index</stp>
        <stp>CHAIN_TICKERS</stp>
        <stp>[PUTStrategy6.xlsx]Backup!R6578C7</stp>
        <stp>CHAIN_STRIKE_PX_OVRD</stp>
        <stp>131740</stp>
        <stp>CHAIN_PUT_CALL_TYPE_OVRD=P</stp>
        <stp>CHAIN_PERIODICITY_OVRD=M</stp>
        <tr r="G6578" s="3"/>
      </tp>
      <tp t="e">
        <v>#N/A</v>
        <stp/>
        <stp>##V3_BDSV12</stp>
        <stp>SPX Index</stp>
        <stp>CHAIN_TICKERS</stp>
        <stp>[PUTStrategy6.xlsx]Backup!R6378C7</stp>
        <stp>CHAIN_STRIKE_PX_OVRD</stp>
        <stp>127740</stp>
        <stp>CHAIN_PUT_CALL_TYPE_OVRD=P</stp>
        <stp>CHAIN_PERIODICITY_OVRD=M</stp>
        <tr r="G6378" s="3"/>
      </tp>
      <tp t="e">
        <v>#N/A</v>
        <stp/>
        <stp>##V3_BDSV12</stp>
        <stp>SPX Index</stp>
        <stp>CHAIN_TICKERS</stp>
        <stp>[PUTStrategy6.xlsx]Backup!R6328C7</stp>
        <stp>CHAIN_STRIKE_PX_OVRD</stp>
        <stp>126740</stp>
        <stp>CHAIN_PUT_CALL_TYPE_OVRD=P</stp>
        <stp>CHAIN_PERIODICITY_OVRD=M</stp>
        <tr r="G6328" s="3"/>
      </tp>
      <tp t="e">
        <v>#N/A</v>
        <stp/>
        <stp>##V3_BDSV12</stp>
        <stp>SPX Index</stp>
        <stp>CHAIN_TICKERS</stp>
        <stp>[PUTStrategy6.xlsx]Backup!R6278C7</stp>
        <stp>CHAIN_STRIKE_PX_OVRD</stp>
        <stp>125740</stp>
        <stp>CHAIN_PUT_CALL_TYPE_OVRD=P</stp>
        <stp>CHAIN_PERIODICITY_OVRD=M</stp>
        <tr r="G6278" s="3"/>
      </tp>
      <tp t="e">
        <v>#N/A</v>
        <stp/>
        <stp>##V3_BDSV12</stp>
        <stp>SPX Index</stp>
        <stp>CHAIN_TICKERS</stp>
        <stp>[PUTStrategy6.xlsx]Backup!R6228C7</stp>
        <stp>CHAIN_STRIKE_PX_OVRD</stp>
        <stp>124740</stp>
        <stp>CHAIN_PUT_CALL_TYPE_OVRD=P</stp>
        <stp>CHAIN_PERIODICITY_OVRD=M</stp>
        <tr r="G6228" s="3"/>
      </tp>
      <tp t="e">
        <v>#N/A</v>
        <stp/>
        <stp>##V3_BDSV12</stp>
        <stp>SPX Index</stp>
        <stp>CHAIN_TICKERS</stp>
        <stp>[PUTStrategy6.xlsx]Backup!R6128C7</stp>
        <stp>CHAIN_STRIKE_PX_OVRD</stp>
        <stp>122740</stp>
        <stp>CHAIN_PUT_CALL_TYPE_OVRD=P</stp>
        <stp>CHAIN_PERIODICITY_OVRD=M</stp>
        <tr r="G6128" s="3"/>
      </tp>
      <tp t="e">
        <v>#N/A</v>
        <stp/>
        <stp>##V3_BDSV12</stp>
        <stp>SPX Index</stp>
        <stp>CHAIN_TICKERS</stp>
        <stp>[PUTStrategy6.xlsx]Backup!R6178C7</stp>
        <stp>CHAIN_STRIKE_PX_OVRD</stp>
        <stp>123740</stp>
        <stp>CHAIN_PUT_CALL_TYPE_OVRD=P</stp>
        <stp>CHAIN_PERIODICITY_OVRD=M</stp>
        <tr r="G6178" s="3"/>
      </tp>
      <tp t="e">
        <v>#N/A</v>
        <stp/>
        <stp>##V3_BDSV12</stp>
        <stp>SPX Index</stp>
        <stp>CHAIN_TICKERS</stp>
        <stp>[PUTStrategy6.xlsx]Backup!R6028C7</stp>
        <stp>CHAIN_STRIKE_PX_OVRD</stp>
        <stp>120740</stp>
        <stp>CHAIN_PUT_CALL_TYPE_OVRD=P</stp>
        <stp>CHAIN_PERIODICITY_OVRD=M</stp>
        <tr r="G6028" s="3"/>
      </tp>
      <tp t="e">
        <v>#N/A</v>
        <stp/>
        <stp>##V3_BDSV12</stp>
        <stp>SPX Index</stp>
        <stp>CHAIN_TICKERS</stp>
        <stp>[PUTStrategy6.xlsx]Backup!R6078C7</stp>
        <stp>CHAIN_STRIKE_PX_OVRD</stp>
        <stp>121740</stp>
        <stp>CHAIN_PUT_CALL_TYPE_OVRD=P</stp>
        <stp>CHAIN_PERIODICITY_OVRD=M</stp>
        <tr r="G6078" s="3"/>
      </tp>
      <tp t="e">
        <v>#N/A</v>
        <stp/>
        <stp>##V3_BDSV12</stp>
        <stp>SPX Index</stp>
        <stp>CHAIN_TICKERS</stp>
        <stp>[PUTStrategy6.xlsx]Backup!R6878C7</stp>
        <stp>CHAIN_STRIKE_PX_OVRD</stp>
        <stp>137740</stp>
        <stp>CHAIN_PUT_CALL_TYPE_OVRD=P</stp>
        <stp>CHAIN_PERIODICITY_OVRD=M</stp>
        <tr r="G6878" s="3"/>
      </tp>
      <tp t="e">
        <v>#N/A</v>
        <stp/>
        <stp>##V3_BDSV12</stp>
        <stp>SPX Index</stp>
        <stp>CHAIN_TICKERS</stp>
        <stp>[PUTStrategy6.xlsx]Backup!R6828C7</stp>
        <stp>CHAIN_STRIKE_PX_OVRD</stp>
        <stp>136740</stp>
        <stp>CHAIN_PUT_CALL_TYPE_OVRD=P</stp>
        <stp>CHAIN_PERIODICITY_OVRD=M</stp>
        <tr r="G6828" s="3"/>
      </tp>
      <tp t="e">
        <v>#N/A</v>
        <stp/>
        <stp>##V3_BDSV12</stp>
        <stp>SPX Index</stp>
        <stp>CHAIN_TICKERS</stp>
        <stp>[PUTStrategy6.xlsx]Backup!R6928C7</stp>
        <stp>CHAIN_STRIKE_PX_OVRD</stp>
        <stp>138740</stp>
        <stp>CHAIN_PUT_CALL_TYPE_OVRD=P</stp>
        <stp>CHAIN_PERIODICITY_OVRD=M</stp>
        <tr r="G6928" s="3"/>
      </tp>
      <tp t="e">
        <v>#N/A</v>
        <stp/>
        <stp>##V3_BDSV12</stp>
        <stp>SPX Index</stp>
        <stp>CHAIN_TICKERS</stp>
        <stp>[PUTStrategy6.xlsx]Backup!R6978C7</stp>
        <stp>CHAIN_STRIKE_PX_OVRD</stp>
        <stp>139740</stp>
        <stp>CHAIN_PUT_CALL_TYPE_OVRD=P</stp>
        <stp>CHAIN_PERIODICITY_OVRD=M</stp>
        <tr r="G6978" s="3"/>
      </tp>
      <tp t="e">
        <v>#N/A</v>
        <stp/>
        <stp>##V3_BDSV12</stp>
        <stp>SPX Index</stp>
        <stp>CHAIN_TICKERS</stp>
        <stp>[PUTStrategy6.xlsx]Backup!R7128C7</stp>
        <stp>CHAIN_STRIKE_PX_OVRD</stp>
        <stp>142740</stp>
        <stp>CHAIN_PUT_CALL_TYPE_OVRD=P</stp>
        <stp>CHAIN_PERIODICITY_OVRD=M</stp>
        <tr r="G7128" s="3"/>
      </tp>
      <tp t="e">
        <v>#N/A</v>
        <stp/>
        <stp>##V3_BDSV12</stp>
        <stp>SPX Index</stp>
        <stp>CHAIN_TICKERS</stp>
        <stp>[PUTStrategy6.xlsx]Backup!R7178C7</stp>
        <stp>CHAIN_STRIKE_PX_OVRD</stp>
        <stp>143740</stp>
        <stp>CHAIN_PUT_CALL_TYPE_OVRD=P</stp>
        <stp>CHAIN_PERIODICITY_OVRD=M</stp>
        <tr r="G7178" s="3"/>
      </tp>
      <tp t="e">
        <v>#N/A</v>
        <stp/>
        <stp>##V3_BDSV12</stp>
        <stp>SPX Index</stp>
        <stp>CHAIN_TICKERS</stp>
        <stp>[PUTStrategy6.xlsx]Backup!R7028C7</stp>
        <stp>CHAIN_STRIKE_PX_OVRD</stp>
        <stp>140740</stp>
        <stp>CHAIN_PUT_CALL_TYPE_OVRD=P</stp>
        <stp>CHAIN_PERIODICITY_OVRD=M</stp>
        <tr r="G7028" s="3"/>
      </tp>
      <tp t="e">
        <v>#N/A</v>
        <stp/>
        <stp>##V3_BDSV12</stp>
        <stp>SPX Index</stp>
        <stp>CHAIN_TICKERS</stp>
        <stp>[PUTStrategy6.xlsx]Backup!R7078C7</stp>
        <stp>CHAIN_STRIKE_PX_OVRD</stp>
        <stp>141740</stp>
        <stp>CHAIN_PUT_CALL_TYPE_OVRD=P</stp>
        <stp>CHAIN_PERIODICITY_OVRD=M</stp>
        <tr r="G7078" s="3"/>
      </tp>
      <tp t="e">
        <v>#N/A</v>
        <stp/>
        <stp>##V3_BDSV12</stp>
        <stp>SPX Index</stp>
        <stp>CHAIN_TICKERS</stp>
        <stp>[PUTStrategy6.xlsx]Backup!R7378C7</stp>
        <stp>CHAIN_STRIKE_PX_OVRD</stp>
        <stp>147740</stp>
        <stp>CHAIN_PUT_CALL_TYPE_OVRD=P</stp>
        <stp>CHAIN_PERIODICITY_OVRD=M</stp>
        <tr r="G7378" s="3"/>
      </tp>
      <tp t="e">
        <v>#N/A</v>
        <stp/>
        <stp>##V3_BDSV12</stp>
        <stp>SPX Index</stp>
        <stp>CHAIN_TICKERS</stp>
        <stp>[PUTStrategy6.xlsx]Backup!R7328C7</stp>
        <stp>CHAIN_STRIKE_PX_OVRD</stp>
        <stp>146740</stp>
        <stp>CHAIN_PUT_CALL_TYPE_OVRD=P</stp>
        <stp>CHAIN_PERIODICITY_OVRD=M</stp>
        <tr r="G7328" s="3"/>
      </tp>
      <tp t="e">
        <v>#N/A</v>
        <stp/>
        <stp>##V3_BDSV12</stp>
        <stp>SPX Index</stp>
        <stp>CHAIN_TICKERS</stp>
        <stp>[PUTStrategy6.xlsx]Backup!R7278C7</stp>
        <stp>CHAIN_STRIKE_PX_OVRD</stp>
        <stp>145740</stp>
        <stp>CHAIN_PUT_CALL_TYPE_OVRD=P</stp>
        <stp>CHAIN_PERIODICITY_OVRD=M</stp>
        <tr r="G7278" s="3"/>
      </tp>
      <tp t="e">
        <v>#N/A</v>
        <stp/>
        <stp>##V3_BDSV12</stp>
        <stp>SPX Index</stp>
        <stp>CHAIN_TICKERS</stp>
        <stp>[PUTStrategy6.xlsx]Backup!R7228C7</stp>
        <stp>CHAIN_STRIKE_PX_OVRD</stp>
        <stp>144740</stp>
        <stp>CHAIN_PUT_CALL_TYPE_OVRD=P</stp>
        <stp>CHAIN_PERIODICITY_OVRD=M</stp>
        <tr r="G7228" s="3"/>
      </tp>
      <tp t="e">
        <v>#N/A</v>
        <stp/>
        <stp>##V3_BDSV12</stp>
        <stp>SPX Index</stp>
        <stp>CHAIN_TICKERS</stp>
        <stp>[PUTStrategy6.xlsx]Backup!R5436C7</stp>
        <stp>CHAIN_STRIKE_PX_OVRD</stp>
        <stp>108900</stp>
        <stp>CHAIN_PUT_CALL_TYPE_OVRD=P</stp>
        <stp>CHAIN_PERIODICITY_OVRD=M</stp>
        <tr r="G5436" s="3"/>
      </tp>
      <tp t="e">
        <v>#N/A</v>
        <stp/>
        <stp>##V3_BDSV12</stp>
        <stp>SPX Index</stp>
        <stp>CHAIN_TICKERS</stp>
        <stp>[PUTStrategy6.xlsx]Backup!R5586C7</stp>
        <stp>CHAIN_STRIKE_PX_OVRD</stp>
        <stp>111900</stp>
        <stp>CHAIN_PUT_CALL_TYPE_OVRD=P</stp>
        <stp>CHAIN_PERIODICITY_OVRD=M</stp>
        <tr r="G5586" s="3"/>
      </tp>
      <tp t="e">
        <v>#N/A</v>
        <stp/>
        <stp>##V3_BDSV12</stp>
        <stp>SPX Index</stp>
        <stp>CHAIN_TICKERS</stp>
        <stp>[PUTStrategy6.xlsx]Backup!R5536C7</stp>
        <stp>CHAIN_STRIKE_PX_OVRD</stp>
        <stp>110900</stp>
        <stp>CHAIN_PUT_CALL_TYPE_OVRD=P</stp>
        <stp>CHAIN_PERIODICITY_OVRD=M</stp>
        <tr r="G5536" s="3"/>
      </tp>
      <tp t="e">
        <v>#N/A</v>
        <stp/>
        <stp>##V3_BDSV12</stp>
        <stp>SPX Index</stp>
        <stp>CHAIN_TICKERS</stp>
        <stp>[PUTStrategy6.xlsx]Backup!R5486C7</stp>
        <stp>CHAIN_STRIKE_PX_OVRD</stp>
        <stp>109900</stp>
        <stp>CHAIN_PUT_CALL_TYPE_OVRD=P</stp>
        <stp>CHAIN_PERIODICITY_OVRD=M</stp>
        <tr r="G5486" s="3"/>
      </tp>
      <tp t="e">
        <v>#N/A</v>
        <stp/>
        <stp>##V3_BDSV12</stp>
        <stp>SPX Index</stp>
        <stp>CHAIN_TICKERS</stp>
        <stp>[PUTStrategy6.xlsx]Backup!R5686C7</stp>
        <stp>CHAIN_STRIKE_PX_OVRD</stp>
        <stp>113900</stp>
        <stp>CHAIN_PUT_CALL_TYPE_OVRD=P</stp>
        <stp>CHAIN_PERIODICITY_OVRD=M</stp>
        <tr r="G5686" s="3"/>
      </tp>
      <tp t="e">
        <v>#N/A</v>
        <stp/>
        <stp>##V3_BDSV12</stp>
        <stp>SPX Index</stp>
        <stp>CHAIN_TICKERS</stp>
        <stp>[PUTStrategy6.xlsx]Backup!R5636C7</stp>
        <stp>CHAIN_STRIKE_PX_OVRD</stp>
        <stp>112900</stp>
        <stp>CHAIN_PUT_CALL_TYPE_OVRD=P</stp>
        <stp>CHAIN_PERIODICITY_OVRD=M</stp>
        <tr r="G5636" s="3"/>
      </tp>
      <tp t="e">
        <v>#N/A</v>
        <stp/>
        <stp>##V3_BDSV12</stp>
        <stp>SPX Index</stp>
        <stp>CHAIN_TICKERS</stp>
        <stp>[PUTStrategy6.xlsx]Backup!R5786C7</stp>
        <stp>CHAIN_STRIKE_PX_OVRD</stp>
        <stp>115900</stp>
        <stp>CHAIN_PUT_CALL_TYPE_OVRD=P</stp>
        <stp>CHAIN_PERIODICITY_OVRD=M</stp>
        <tr r="G5786" s="3"/>
      </tp>
      <tp t="e">
        <v>#N/A</v>
        <stp/>
        <stp>##V3_BDSV12</stp>
        <stp>SPX Index</stp>
        <stp>CHAIN_TICKERS</stp>
        <stp>[PUTStrategy6.xlsx]Backup!R5736C7</stp>
        <stp>CHAIN_STRIKE_PX_OVRD</stp>
        <stp>114900</stp>
        <stp>CHAIN_PUT_CALL_TYPE_OVRD=P</stp>
        <stp>CHAIN_PERIODICITY_OVRD=M</stp>
        <tr r="G5736" s="3"/>
      </tp>
      <tp t="e">
        <v>#N/A</v>
        <stp/>
        <stp>##V3_BDSV12</stp>
        <stp>SPX Index</stp>
        <stp>CHAIN_TICKERS</stp>
        <stp>[PUTStrategy6.xlsx]Backup!R5186C7</stp>
        <stp>CHAIN_STRIKE_PX_OVRD</stp>
        <stp>103900</stp>
        <stp>CHAIN_PUT_CALL_TYPE_OVRD=P</stp>
        <stp>CHAIN_PERIODICITY_OVRD=M</stp>
        <tr r="G5186" s="3"/>
      </tp>
      <tp t="e">
        <v>#N/A</v>
        <stp/>
        <stp>##V3_BDSV12</stp>
        <stp>SPX Index</stp>
        <stp>CHAIN_TICKERS</stp>
        <stp>[PUTStrategy6.xlsx]Backup!R5136C7</stp>
        <stp>CHAIN_STRIKE_PX_OVRD</stp>
        <stp>102900</stp>
        <stp>CHAIN_PUT_CALL_TYPE_OVRD=P</stp>
        <stp>CHAIN_PERIODICITY_OVRD=M</stp>
        <tr r="G5136" s="3"/>
      </tp>
      <tp t="e">
        <v>#N/A</v>
        <stp/>
        <stp>##V3_BDSV12</stp>
        <stp>SPX Index</stp>
        <stp>CHAIN_TICKERS</stp>
        <stp>[PUTStrategy6.xlsx]Backup!R5086C7</stp>
        <stp>CHAIN_STRIKE_PX_OVRD</stp>
        <stp>101900</stp>
        <stp>CHAIN_PUT_CALL_TYPE_OVRD=P</stp>
        <stp>CHAIN_PERIODICITY_OVRD=M</stp>
        <tr r="G5086" s="3"/>
      </tp>
      <tp t="e">
        <v>#N/A</v>
        <stp/>
        <stp>##V3_BDSV12</stp>
        <stp>SPX Index</stp>
        <stp>CHAIN_TICKERS</stp>
        <stp>[PUTStrategy6.xlsx]Backup!R5036C7</stp>
        <stp>CHAIN_STRIKE_PX_OVRD</stp>
        <stp>100900</stp>
        <stp>CHAIN_PUT_CALL_TYPE_OVRD=P</stp>
        <stp>CHAIN_PERIODICITY_OVRD=M</stp>
        <tr r="G5036" s="3"/>
      </tp>
      <tp t="e">
        <v>#N/A</v>
        <stp/>
        <stp>##V3_BDSV12</stp>
        <stp>SPX Index</stp>
        <stp>CHAIN_TICKERS</stp>
        <stp>[PUTStrategy6.xlsx]Backup!R5386C7</stp>
        <stp>CHAIN_STRIKE_PX_OVRD</stp>
        <stp>107900</stp>
        <stp>CHAIN_PUT_CALL_TYPE_OVRD=P</stp>
        <stp>CHAIN_PERIODICITY_OVRD=M</stp>
        <tr r="G5386" s="3"/>
      </tp>
      <tp t="e">
        <v>#N/A</v>
        <stp/>
        <stp>##V3_BDSV12</stp>
        <stp>SPX Index</stp>
        <stp>CHAIN_TICKERS</stp>
        <stp>[PUTStrategy6.xlsx]Backup!R5336C7</stp>
        <stp>CHAIN_STRIKE_PX_OVRD</stp>
        <stp>106900</stp>
        <stp>CHAIN_PUT_CALL_TYPE_OVRD=P</stp>
        <stp>CHAIN_PERIODICITY_OVRD=M</stp>
        <tr r="G5336" s="3"/>
      </tp>
      <tp t="e">
        <v>#N/A</v>
        <stp/>
        <stp>##V3_BDSV12</stp>
        <stp>SPX Index</stp>
        <stp>CHAIN_TICKERS</stp>
        <stp>[PUTStrategy6.xlsx]Backup!R5286C7</stp>
        <stp>CHAIN_STRIKE_PX_OVRD</stp>
        <stp>105900</stp>
        <stp>CHAIN_PUT_CALL_TYPE_OVRD=P</stp>
        <stp>CHAIN_PERIODICITY_OVRD=M</stp>
        <tr r="G5286" s="3"/>
      </tp>
      <tp t="e">
        <v>#N/A</v>
        <stp/>
        <stp>##V3_BDSV12</stp>
        <stp>SPX Index</stp>
        <stp>CHAIN_TICKERS</stp>
        <stp>[PUTStrategy6.xlsx]Backup!R5236C7</stp>
        <stp>CHAIN_STRIKE_PX_OVRD</stp>
        <stp>104900</stp>
        <stp>CHAIN_PUT_CALL_TYPE_OVRD=P</stp>
        <stp>CHAIN_PERIODICITY_OVRD=M</stp>
        <tr r="G5236" s="3"/>
      </tp>
      <tp t="e">
        <v>#N/A</v>
        <stp/>
        <stp>##V3_BDSV12</stp>
        <stp>SPX Index</stp>
        <stp>CHAIN_TICKERS</stp>
        <stp>[PUTStrategy6.xlsx]Backup!R5886C7</stp>
        <stp>CHAIN_STRIKE_PX_OVRD</stp>
        <stp>117900</stp>
        <stp>CHAIN_PUT_CALL_TYPE_OVRD=P</stp>
        <stp>CHAIN_PERIODICITY_OVRD=M</stp>
        <tr r="G5886" s="3"/>
      </tp>
      <tp t="e">
        <v>#N/A</v>
        <stp/>
        <stp>##V3_BDSV12</stp>
        <stp>SPX Index</stp>
        <stp>CHAIN_TICKERS</stp>
        <stp>[PUTStrategy6.xlsx]Backup!R5836C7</stp>
        <stp>CHAIN_STRIKE_PX_OVRD</stp>
        <stp>116900</stp>
        <stp>CHAIN_PUT_CALL_TYPE_OVRD=P</stp>
        <stp>CHAIN_PERIODICITY_OVRD=M</stp>
        <tr r="G5836" s="3"/>
      </tp>
      <tp t="e">
        <v>#N/A</v>
        <stp/>
        <stp>##V3_BDSV12</stp>
        <stp>SPX Index</stp>
        <stp>CHAIN_TICKERS</stp>
        <stp>[PUTStrategy6.xlsx]Backup!R5936C7</stp>
        <stp>CHAIN_STRIKE_PX_OVRD</stp>
        <stp>118900</stp>
        <stp>CHAIN_PUT_CALL_TYPE_OVRD=P</stp>
        <stp>CHAIN_PERIODICITY_OVRD=M</stp>
        <tr r="G5936" s="3"/>
      </tp>
      <tp t="e">
        <v>#N/A</v>
        <stp/>
        <stp>##V3_BDSV12</stp>
        <stp>SPX Index</stp>
        <stp>CHAIN_TICKERS</stp>
        <stp>[PUTStrategy6.xlsx]Backup!R5986C7</stp>
        <stp>CHAIN_STRIKE_PX_OVRD</stp>
        <stp>119900</stp>
        <stp>CHAIN_PUT_CALL_TYPE_OVRD=P</stp>
        <stp>CHAIN_PERIODICITY_OVRD=M</stp>
        <tr r="G5986" s="3"/>
      </tp>
      <tp t="e">
        <v>#N/A</v>
        <stp/>
        <stp>##V3_BDSV12</stp>
        <stp>SPX Index</stp>
        <stp>CHAIN_TICKERS</stp>
        <stp>[PUTStrategy6.xlsx]Backup!R6686C7</stp>
        <stp>CHAIN_STRIKE_PX_OVRD</stp>
        <stp>133900</stp>
        <stp>CHAIN_PUT_CALL_TYPE_OVRD=P</stp>
        <stp>CHAIN_PERIODICITY_OVRD=M</stp>
        <tr r="G6686" s="3"/>
      </tp>
      <tp t="e">
        <v>#N/A</v>
        <stp/>
        <stp>##V3_BDSV12</stp>
        <stp>SPX Index</stp>
        <stp>CHAIN_TICKERS</stp>
        <stp>[PUTStrategy6.xlsx]Backup!R6636C7</stp>
        <stp>CHAIN_STRIKE_PX_OVRD</stp>
        <stp>132900</stp>
        <stp>CHAIN_PUT_CALL_TYPE_OVRD=P</stp>
        <stp>CHAIN_PERIODICITY_OVRD=M</stp>
        <tr r="G6636" s="3"/>
      </tp>
      <tp t="e">
        <v>#N/A</v>
        <stp/>
        <stp>##V3_BDSV12</stp>
        <stp>SPX Index</stp>
        <stp>CHAIN_TICKERS</stp>
        <stp>[PUTStrategy6.xlsx]Backup!R6786C7</stp>
        <stp>CHAIN_STRIKE_PX_OVRD</stp>
        <stp>135900</stp>
        <stp>CHAIN_PUT_CALL_TYPE_OVRD=P</stp>
        <stp>CHAIN_PERIODICITY_OVRD=M</stp>
        <tr r="G6786" s="3"/>
      </tp>
      <tp t="e">
        <v>#N/A</v>
        <stp/>
        <stp>##V3_BDSV12</stp>
        <stp>SPX Index</stp>
        <stp>CHAIN_TICKERS</stp>
        <stp>[PUTStrategy6.xlsx]Backup!R6736C7</stp>
        <stp>CHAIN_STRIKE_PX_OVRD</stp>
        <stp>134900</stp>
        <stp>CHAIN_PUT_CALL_TYPE_OVRD=P</stp>
        <stp>CHAIN_PERIODICITY_OVRD=M</stp>
        <tr r="G6736" s="3"/>
      </tp>
      <tp t="e">
        <v>#N/A</v>
        <stp/>
        <stp>##V3_BDSV12</stp>
        <stp>SPX Index</stp>
        <stp>CHAIN_TICKERS</stp>
        <stp>[PUTStrategy6.xlsx]Backup!R6436C7</stp>
        <stp>CHAIN_STRIKE_PX_OVRD</stp>
        <stp>128900</stp>
        <stp>CHAIN_PUT_CALL_TYPE_OVRD=P</stp>
        <stp>CHAIN_PERIODICITY_OVRD=M</stp>
        <tr r="G6436" s="3"/>
      </tp>
      <tp t="e">
        <v>#N/A</v>
        <stp/>
        <stp>##V3_BDSV12</stp>
        <stp>SPX Index</stp>
        <stp>CHAIN_TICKERS</stp>
        <stp>[PUTStrategy6.xlsx]Backup!R6586C7</stp>
        <stp>CHAIN_STRIKE_PX_OVRD</stp>
        <stp>131900</stp>
        <stp>CHAIN_PUT_CALL_TYPE_OVRD=P</stp>
        <stp>CHAIN_PERIODICITY_OVRD=M</stp>
        <tr r="G6586" s="3"/>
      </tp>
      <tp t="e">
        <v>#N/A</v>
        <stp/>
        <stp>##V3_BDSV12</stp>
        <stp>SPX Index</stp>
        <stp>CHAIN_TICKERS</stp>
        <stp>[PUTStrategy6.xlsx]Backup!R6536C7</stp>
        <stp>CHAIN_STRIKE_PX_OVRD</stp>
        <stp>130900</stp>
        <stp>CHAIN_PUT_CALL_TYPE_OVRD=P</stp>
        <stp>CHAIN_PERIODICITY_OVRD=M</stp>
        <tr r="G6536" s="3"/>
      </tp>
      <tp t="e">
        <v>#N/A</v>
        <stp/>
        <stp>##V3_BDSV12</stp>
        <stp>SPX Index</stp>
        <stp>CHAIN_TICKERS</stp>
        <stp>[PUTStrategy6.xlsx]Backup!R6486C7</stp>
        <stp>CHAIN_STRIKE_PX_OVRD</stp>
        <stp>129900</stp>
        <stp>CHAIN_PUT_CALL_TYPE_OVRD=P</stp>
        <stp>CHAIN_PERIODICITY_OVRD=M</stp>
        <tr r="G6486" s="3"/>
      </tp>
      <tp t="e">
        <v>#N/A</v>
        <stp/>
        <stp>##V3_BDSV12</stp>
        <stp>SPX Index</stp>
        <stp>CHAIN_TICKERS</stp>
        <stp>[PUTStrategy6.xlsx]Backup!R6386C7</stp>
        <stp>CHAIN_STRIKE_PX_OVRD</stp>
        <stp>127900</stp>
        <stp>CHAIN_PUT_CALL_TYPE_OVRD=P</stp>
        <stp>CHAIN_PERIODICITY_OVRD=M</stp>
        <tr r="G6386" s="3"/>
      </tp>
      <tp t="e">
        <v>#N/A</v>
        <stp/>
        <stp>##V3_BDSV12</stp>
        <stp>SPX Index</stp>
        <stp>CHAIN_TICKERS</stp>
        <stp>[PUTStrategy6.xlsx]Backup!R6336C7</stp>
        <stp>CHAIN_STRIKE_PX_OVRD</stp>
        <stp>126900</stp>
        <stp>CHAIN_PUT_CALL_TYPE_OVRD=P</stp>
        <stp>CHAIN_PERIODICITY_OVRD=M</stp>
        <tr r="G6336" s="3"/>
      </tp>
      <tp t="e">
        <v>#N/A</v>
        <stp/>
        <stp>##V3_BDSV12</stp>
        <stp>SPX Index</stp>
        <stp>CHAIN_TICKERS</stp>
        <stp>[PUTStrategy6.xlsx]Backup!R6286C7</stp>
        <stp>CHAIN_STRIKE_PX_OVRD</stp>
        <stp>125900</stp>
        <stp>CHAIN_PUT_CALL_TYPE_OVRD=P</stp>
        <stp>CHAIN_PERIODICITY_OVRD=M</stp>
        <tr r="G6286" s="3"/>
      </tp>
      <tp t="e">
        <v>#N/A</v>
        <stp/>
        <stp>##V3_BDSV12</stp>
        <stp>SPX Index</stp>
        <stp>CHAIN_TICKERS</stp>
        <stp>[PUTStrategy6.xlsx]Backup!R6236C7</stp>
        <stp>CHAIN_STRIKE_PX_OVRD</stp>
        <stp>124900</stp>
        <stp>CHAIN_PUT_CALL_TYPE_OVRD=P</stp>
        <stp>CHAIN_PERIODICITY_OVRD=M</stp>
        <tr r="G6236" s="3"/>
      </tp>
      <tp t="e">
        <v>#N/A</v>
        <stp/>
        <stp>##V3_BDSV12</stp>
        <stp>SPX Index</stp>
        <stp>CHAIN_TICKERS</stp>
        <stp>[PUTStrategy6.xlsx]Backup!R6186C7</stp>
        <stp>CHAIN_STRIKE_PX_OVRD</stp>
        <stp>123900</stp>
        <stp>CHAIN_PUT_CALL_TYPE_OVRD=P</stp>
        <stp>CHAIN_PERIODICITY_OVRD=M</stp>
        <tr r="G6186" s="3"/>
      </tp>
      <tp t="e">
        <v>#N/A</v>
        <stp/>
        <stp>##V3_BDSV12</stp>
        <stp>SPX Index</stp>
        <stp>CHAIN_TICKERS</stp>
        <stp>[PUTStrategy6.xlsx]Backup!R6136C7</stp>
        <stp>CHAIN_STRIKE_PX_OVRD</stp>
        <stp>122900</stp>
        <stp>CHAIN_PUT_CALL_TYPE_OVRD=P</stp>
        <stp>CHAIN_PERIODICITY_OVRD=M</stp>
        <tr r="G6136" s="3"/>
      </tp>
      <tp t="e">
        <v>#N/A</v>
        <stp/>
        <stp>##V3_BDSV12</stp>
        <stp>SPX Index</stp>
        <stp>CHAIN_TICKERS</stp>
        <stp>[PUTStrategy6.xlsx]Backup!R6086C7</stp>
        <stp>CHAIN_STRIKE_PX_OVRD</stp>
        <stp>121900</stp>
        <stp>CHAIN_PUT_CALL_TYPE_OVRD=P</stp>
        <stp>CHAIN_PERIODICITY_OVRD=M</stp>
        <tr r="G6086" s="3"/>
      </tp>
      <tp t="e">
        <v>#N/A</v>
        <stp/>
        <stp>##V3_BDSV12</stp>
        <stp>SPX Index</stp>
        <stp>CHAIN_TICKERS</stp>
        <stp>[PUTStrategy6.xlsx]Backup!R6036C7</stp>
        <stp>CHAIN_STRIKE_PX_OVRD</stp>
        <stp>120900</stp>
        <stp>CHAIN_PUT_CALL_TYPE_OVRD=P</stp>
        <stp>CHAIN_PERIODICITY_OVRD=M</stp>
        <tr r="G6036" s="3"/>
      </tp>
      <tp t="e">
        <v>#N/A</v>
        <stp/>
        <stp>##V3_BDSV12</stp>
        <stp>SPX Index</stp>
        <stp>CHAIN_TICKERS</stp>
        <stp>[PUTStrategy6.xlsx]Backup!R6886C7</stp>
        <stp>CHAIN_STRIKE_PX_OVRD</stp>
        <stp>137900</stp>
        <stp>CHAIN_PUT_CALL_TYPE_OVRD=P</stp>
        <stp>CHAIN_PERIODICITY_OVRD=M</stp>
        <tr r="G6886" s="3"/>
      </tp>
      <tp t="e">
        <v>#N/A</v>
        <stp/>
        <stp>##V3_BDSV12</stp>
        <stp>SPX Index</stp>
        <stp>CHAIN_TICKERS</stp>
        <stp>[PUTStrategy6.xlsx]Backup!R6836C7</stp>
        <stp>CHAIN_STRIKE_PX_OVRD</stp>
        <stp>136900</stp>
        <stp>CHAIN_PUT_CALL_TYPE_OVRD=P</stp>
        <stp>CHAIN_PERIODICITY_OVRD=M</stp>
        <tr r="G6836" s="3"/>
      </tp>
      <tp t="e">
        <v>#N/A</v>
        <stp/>
        <stp>##V3_BDSV12</stp>
        <stp>SPX Index</stp>
        <stp>CHAIN_TICKERS</stp>
        <stp>[PUTStrategy6.xlsx]Backup!R6936C7</stp>
        <stp>CHAIN_STRIKE_PX_OVRD</stp>
        <stp>138900</stp>
        <stp>CHAIN_PUT_CALL_TYPE_OVRD=P</stp>
        <stp>CHAIN_PERIODICITY_OVRD=M</stp>
        <tr r="G6936" s="3"/>
      </tp>
      <tp t="e">
        <v>#N/A</v>
        <stp/>
        <stp>##V3_BDSV12</stp>
        <stp>SPX Index</stp>
        <stp>CHAIN_TICKERS</stp>
        <stp>[PUTStrategy6.xlsx]Backup!R6986C7</stp>
        <stp>CHAIN_STRIKE_PX_OVRD</stp>
        <stp>139900</stp>
        <stp>CHAIN_PUT_CALL_TYPE_OVRD=P</stp>
        <stp>CHAIN_PERIODICITY_OVRD=M</stp>
        <tr r="G6986" s="3"/>
      </tp>
      <tp t="e">
        <v>#N/A</v>
        <stp/>
        <stp>##V3_BDSV12</stp>
        <stp>SPX Index</stp>
        <stp>CHAIN_TICKERS</stp>
        <stp>[PUTStrategy6.xlsx]Backup!R7186C7</stp>
        <stp>CHAIN_STRIKE_PX_OVRD</stp>
        <stp>143900</stp>
        <stp>CHAIN_PUT_CALL_TYPE_OVRD=P</stp>
        <stp>CHAIN_PERIODICITY_OVRD=M</stp>
        <tr r="G7186" s="3"/>
      </tp>
      <tp t="e">
        <v>#N/A</v>
        <stp/>
        <stp>##V3_BDSV12</stp>
        <stp>SPX Index</stp>
        <stp>CHAIN_TICKERS</stp>
        <stp>[PUTStrategy6.xlsx]Backup!R7136C7</stp>
        <stp>CHAIN_STRIKE_PX_OVRD</stp>
        <stp>142900</stp>
        <stp>CHAIN_PUT_CALL_TYPE_OVRD=P</stp>
        <stp>CHAIN_PERIODICITY_OVRD=M</stp>
        <tr r="G7136" s="3"/>
      </tp>
      <tp t="e">
        <v>#N/A</v>
        <stp/>
        <stp>##V3_BDSV12</stp>
        <stp>SPX Index</stp>
        <stp>CHAIN_TICKERS</stp>
        <stp>[PUTStrategy6.xlsx]Backup!R7086C7</stp>
        <stp>CHAIN_STRIKE_PX_OVRD</stp>
        <stp>141900</stp>
        <stp>CHAIN_PUT_CALL_TYPE_OVRD=P</stp>
        <stp>CHAIN_PERIODICITY_OVRD=M</stp>
        <tr r="G7086" s="3"/>
      </tp>
      <tp t="e">
        <v>#N/A</v>
        <stp/>
        <stp>##V3_BDSV12</stp>
        <stp>SPX Index</stp>
        <stp>CHAIN_TICKERS</stp>
        <stp>[PUTStrategy6.xlsx]Backup!R7036C7</stp>
        <stp>CHAIN_STRIKE_PX_OVRD</stp>
        <stp>140900</stp>
        <stp>CHAIN_PUT_CALL_TYPE_OVRD=P</stp>
        <stp>CHAIN_PERIODICITY_OVRD=M</stp>
        <tr r="G7036" s="3"/>
      </tp>
      <tp t="e">
        <v>#N/A</v>
        <stp/>
        <stp>##V3_BDSV12</stp>
        <stp>SPX Index</stp>
        <stp>CHAIN_TICKERS</stp>
        <stp>[PUTStrategy6.xlsx]Backup!R7386C7</stp>
        <stp>CHAIN_STRIKE_PX_OVRD</stp>
        <stp>147900</stp>
        <stp>CHAIN_PUT_CALL_TYPE_OVRD=P</stp>
        <stp>CHAIN_PERIODICITY_OVRD=M</stp>
        <tr r="G7386" s="3"/>
      </tp>
      <tp t="e">
        <v>#N/A</v>
        <stp/>
        <stp>##V3_BDSV12</stp>
        <stp>SPX Index</stp>
        <stp>CHAIN_TICKERS</stp>
        <stp>[PUTStrategy6.xlsx]Backup!R7336C7</stp>
        <stp>CHAIN_STRIKE_PX_OVRD</stp>
        <stp>146900</stp>
        <stp>CHAIN_PUT_CALL_TYPE_OVRD=P</stp>
        <stp>CHAIN_PERIODICITY_OVRD=M</stp>
        <tr r="G7336" s="3"/>
      </tp>
      <tp t="e">
        <v>#N/A</v>
        <stp/>
        <stp>##V3_BDSV12</stp>
        <stp>SPX Index</stp>
        <stp>CHAIN_TICKERS</stp>
        <stp>[PUTStrategy6.xlsx]Backup!R7286C7</stp>
        <stp>CHAIN_STRIKE_PX_OVRD</stp>
        <stp>145900</stp>
        <stp>CHAIN_PUT_CALL_TYPE_OVRD=P</stp>
        <stp>CHAIN_PERIODICITY_OVRD=M</stp>
        <tr r="G7286" s="3"/>
      </tp>
      <tp t="e">
        <v>#N/A</v>
        <stp/>
        <stp>##V3_BDSV12</stp>
        <stp>SPX Index</stp>
        <stp>CHAIN_TICKERS</stp>
        <stp>[PUTStrategy6.xlsx]Backup!R7236C7</stp>
        <stp>CHAIN_STRIKE_PX_OVRD</stp>
        <stp>144900</stp>
        <stp>CHAIN_PUT_CALL_TYPE_OVRD=P</stp>
        <stp>CHAIN_PERIODICITY_OVRD=M</stp>
        <tr r="G7236" s="3"/>
      </tp>
      <tp t="e">
        <v>#N/A</v>
        <stp/>
        <stp>##V3_BDHV12</stp>
        <stp>SPX Index</stp>
        <stp>IVOL_MONEYNESS</stp>
        <stp>7/10/2015</stp>
        <stp>7/10/2015</stp>
        <stp>[PUTStrategy-RealOption.xlsx]Opt_BS!R131C8</stp>
        <stp>IVOL_MATURITY=MATURITY_1STM</stp>
        <stp>IVOL_MONEYNESS_LEVEL=MONEY_LVL_100_</stp>
        <stp>DTS=H</stp>
        <stp>FACTOR=.01</stp>
        <stp>DAYS=W</stp>
        <tr r="H131" s="4"/>
      </tp>
      <tp t="e">
        <v>#N/A</v>
        <stp/>
        <stp>##V3_BDHV12</stp>
        <stp>SPX Index</stp>
        <stp>IVOL_MONEYNESS</stp>
        <stp>7/13/2015</stp>
        <stp>7/13/2015</stp>
        <stp>[PUTStrategy-RealOption.xlsx]Opt_BS!R132C8</stp>
        <stp>IVOL_MATURITY=MATURITY_1STM</stp>
        <stp>IVOL_MONEYNESS_LEVEL=MONEY_LVL_100_</stp>
        <stp>DTS=H</stp>
        <stp>FACTOR=.01</stp>
        <stp>DAYS=W</stp>
        <tr r="H132" s="4"/>
      </tp>
      <tp t="e">
        <v>#N/A</v>
        <stp/>
        <stp>##V3_BDHV12</stp>
        <stp>SPX Index</stp>
        <stp>IVOL_MONEYNESS</stp>
        <stp>7/15/2015</stp>
        <stp>7/15/2015</stp>
        <stp>[PUTStrategy-RealOption.xlsx]Opt_BS!R134C8</stp>
        <stp>IVOL_MATURITY=MATURITY_1STM</stp>
        <stp>IVOL_MONEYNESS_LEVEL=MONEY_LVL_100_</stp>
        <stp>DTS=H</stp>
        <stp>FACTOR=.01</stp>
        <stp>DAYS=W</stp>
        <tr r="H134" s="4"/>
      </tp>
      <tp t="e">
        <v>#N/A</v>
        <stp/>
        <stp>##V3_BDHV12</stp>
        <stp>SPX Index</stp>
        <stp>IVOL_MONEYNESS</stp>
        <stp>7/17/2015</stp>
        <stp>7/17/2015</stp>
        <stp>[PUTStrategy-RealOption.xlsx]Opt_BS!R136C8</stp>
        <stp>IVOL_MATURITY=MATURITY_1STM</stp>
        <stp>IVOL_MONEYNESS_LEVEL=MONEY_LVL_100_</stp>
        <stp>DTS=H</stp>
        <stp>FACTOR=.01</stp>
        <stp>DAYS=W</stp>
        <tr r="H136" s="4"/>
      </tp>
      <tp t="e">
        <v>#N/A</v>
        <stp/>
        <stp>##V3_BDHV12</stp>
        <stp>SPX Index</stp>
        <stp>IVOL_MONEYNESS</stp>
        <stp>6/11/2015</stp>
        <stp>6/11/2015</stp>
        <stp>[PUTStrategy-RealOption.xlsx]Opt_BS!R110C8</stp>
        <stp>IVOL_MATURITY=MATURITY_1STM</stp>
        <stp>IVOL_MONEYNESS_LEVEL=MONEY_LVL_100_</stp>
        <stp>DTS=H</stp>
        <stp>FACTOR=.01</stp>
        <stp>DAYS=W</stp>
        <tr r="H110" s="4"/>
      </tp>
      <tp t="e">
        <v>#N/A</v>
        <stp/>
        <stp>##V3_BDHV12</stp>
        <stp>SPX Index</stp>
        <stp>IVOL_MONEYNESS</stp>
        <stp>9/22/2015</stp>
        <stp>9/22/2015</stp>
        <stp>[PUTStrategy-RealOption.xlsx]Opt_BS!R183C8</stp>
        <stp>IVOL_MATURITY=MATURITY_1STM</stp>
        <stp>IVOL_MONEYNESS_LEVEL=MONEY_LVL_100_</stp>
        <stp>DTS=H</stp>
        <stp>FACTOR=.01</stp>
        <stp>DAYS=W</stp>
        <tr r="H183" s="4"/>
      </tp>
      <tp t="e">
        <v>#N/A</v>
        <stp/>
        <stp>##V3_BDHV12</stp>
        <stp>SPX Index</stp>
        <stp>IVOL_MONEYNESS</stp>
        <stp>9/24/2015</stp>
        <stp>9/24/2015</stp>
        <stp>[PUTStrategy-RealOption.xlsx]Opt_BS!R185C8</stp>
        <stp>IVOL_MATURITY=MATURITY_1STM</stp>
        <stp>IVOL_MONEYNESS_LEVEL=MONEY_LVL_100_</stp>
        <stp>DTS=H</stp>
        <stp>FACTOR=.01</stp>
        <stp>DAYS=W</stp>
        <tr r="H185" s="4"/>
      </tp>
      <tp t="e">
        <v>#N/A</v>
        <stp/>
        <stp>##V3_BDHV12</stp>
        <stp>SPX Index</stp>
        <stp>IVOL_MONEYNESS</stp>
        <stp>9/29/2015</stp>
        <stp>9/29/2015</stp>
        <stp>[PUTStrategy-RealOption.xlsx]Opt_BS!R188C8</stp>
        <stp>IVOL_MATURITY=MATURITY_1STM</stp>
        <stp>IVOL_MONEYNESS_LEVEL=MONEY_LVL_100_</stp>
        <stp>DTS=H</stp>
        <stp>FACTOR=.01</stp>
        <stp>DAYS=W</stp>
        <tr r="H188" s="4"/>
      </tp>
      <tp t="e">
        <v>#N/A</v>
        <stp/>
        <stp>##V3_BDSV12</stp>
        <stp>SPX Index</stp>
        <stp>CHAIN_TICKERS</stp>
        <stp>[PUTStrategy6.xlsx]Backup!R4507C7</stp>
        <stp>CHAIN_STRIKE_PX_OVRD</stp>
        <stp>90320</stp>
        <stp>CHAIN_PUT_CALL_TYPE_OVRD=P</stp>
        <stp>CHAIN_PERIODICITY_OVRD=M</stp>
        <tr r="G4507" s="3"/>
      </tp>
      <tp t="e">
        <v>#N/A</v>
        <stp/>
        <stp>##V3_BDSV12</stp>
        <stp>SPX Index</stp>
        <stp>CHAIN_TICKERS</stp>
        <stp>[PUTStrategy6.xlsx]Backup!R4667C7</stp>
        <stp>CHAIN_STRIKE_PX_OVRD</stp>
        <stp>93520</stp>
        <stp>CHAIN_PUT_CALL_TYPE_OVRD=P</stp>
        <stp>CHAIN_PERIODICITY_OVRD=M</stp>
        <tr r="G4667" s="3"/>
      </tp>
      <tp t="e">
        <v>#N/A</v>
        <stp/>
        <stp>##V3_BDSV12</stp>
        <stp>SPX Index</stp>
        <stp>CHAIN_TICKERS</stp>
        <stp>[PUTStrategy6.xlsx]Backup!R4567C7</stp>
        <stp>CHAIN_STRIKE_PX_OVRD</stp>
        <stp>91520</stp>
        <stp>CHAIN_PUT_CALL_TYPE_OVRD=P</stp>
        <stp>CHAIN_PERIODICITY_OVRD=M</stp>
        <tr r="G4567" s="3"/>
      </tp>
      <tp t="e">
        <v>#N/A</v>
        <stp/>
        <stp>##V3_BDSV12</stp>
        <stp>SPX Index</stp>
        <stp>CHAIN_TICKERS</stp>
        <stp>[PUTStrategy6.xlsx]Backup!R4607C7</stp>
        <stp>CHAIN_STRIKE_PX_OVRD</stp>
        <stp>92320</stp>
        <stp>CHAIN_PUT_CALL_TYPE_OVRD=P</stp>
        <stp>CHAIN_PERIODICITY_OVRD=M</stp>
        <tr r="G4607" s="3"/>
      </tp>
      <tp t="e">
        <v>#N/A</v>
        <stp/>
        <stp>##V3_BDSV12</stp>
        <stp>SPX Index</stp>
        <stp>CHAIN_TICKERS</stp>
        <stp>[PUTStrategy6.xlsx]Backup!R4907C7</stp>
        <stp>CHAIN_STRIKE_PX_OVRD</stp>
        <stp>98320</stp>
        <stp>CHAIN_PUT_CALL_TYPE_OVRD=P</stp>
        <stp>CHAIN_PERIODICITY_OVRD=M</stp>
        <tr r="G4907" s="3"/>
      </tp>
      <tp t="e">
        <v>#N/A</v>
        <stp/>
        <stp>##V3_BDSV12</stp>
        <stp>SPX Index</stp>
        <stp>CHAIN_TICKERS</stp>
        <stp>[PUTStrategy6.xlsx]Backup!R4967C7</stp>
        <stp>CHAIN_STRIKE_PX_OVRD</stp>
        <stp>99520</stp>
        <stp>CHAIN_PUT_CALL_TYPE_OVRD=P</stp>
        <stp>CHAIN_PERIODICITY_OVRD=M</stp>
        <tr r="G4967" s="3"/>
      </tp>
      <tp t="e">
        <v>#N/A</v>
        <stp/>
        <stp>##V3_BDSV12</stp>
        <stp>SPX Index</stp>
        <stp>CHAIN_TICKERS</stp>
        <stp>[PUTStrategy6.xlsx]Backup!R4707C7</stp>
        <stp>CHAIN_STRIKE_PX_OVRD</stp>
        <stp>94320</stp>
        <stp>CHAIN_PUT_CALL_TYPE_OVRD=P</stp>
        <stp>CHAIN_PERIODICITY_OVRD=M</stp>
        <tr r="G4707" s="3"/>
      </tp>
      <tp t="e">
        <v>#N/A</v>
        <stp/>
        <stp>##V3_BDSV12</stp>
        <stp>SPX Index</stp>
        <stp>CHAIN_TICKERS</stp>
        <stp>[PUTStrategy6.xlsx]Backup!R4767C7</stp>
        <stp>CHAIN_STRIKE_PX_OVRD</stp>
        <stp>95520</stp>
        <stp>CHAIN_PUT_CALL_TYPE_OVRD=P</stp>
        <stp>CHAIN_PERIODICITY_OVRD=M</stp>
        <tr r="G4767" s="3"/>
      </tp>
      <tp t="e">
        <v>#N/A</v>
        <stp/>
        <stp>##V3_BDSV12</stp>
        <stp>SPX Index</stp>
        <stp>CHAIN_TICKERS</stp>
        <stp>[PUTStrategy6.xlsx]Backup!R4867C7</stp>
        <stp>CHAIN_STRIKE_PX_OVRD</stp>
        <stp>97520</stp>
        <stp>CHAIN_PUT_CALL_TYPE_OVRD=P</stp>
        <stp>CHAIN_PERIODICITY_OVRD=M</stp>
        <tr r="G4867" s="3"/>
      </tp>
      <tp t="e">
        <v>#N/A</v>
        <stp/>
        <stp>##V3_BDSV12</stp>
        <stp>SPX Index</stp>
        <stp>CHAIN_TICKERS</stp>
        <stp>[PUTStrategy6.xlsx]Backup!R4807C7</stp>
        <stp>CHAIN_STRIKE_PX_OVRD</stp>
        <stp>96320</stp>
        <stp>CHAIN_PUT_CALL_TYPE_OVRD=P</stp>
        <stp>CHAIN_PERIODICITY_OVRD=M</stp>
        <tr r="G4807" s="3"/>
      </tp>
      <tp t="e">
        <v>#N/A</v>
        <stp/>
        <stp>##V3_BDSV12</stp>
        <stp>SPX Index</stp>
        <stp>CHAIN_TICKERS</stp>
        <stp>[PUTStrategy6.xlsx]Backup!R4307C7</stp>
        <stp>CHAIN_STRIKE_PX_OVRD</stp>
        <stp>86320</stp>
        <stp>CHAIN_PUT_CALL_TYPE_OVRD=P</stp>
        <stp>CHAIN_PERIODICITY_OVRD=M</stp>
        <tr r="G4307" s="3"/>
      </tp>
      <tp t="e">
        <v>#N/A</v>
        <stp/>
        <stp>##V3_BDSV12</stp>
        <stp>SPX Index</stp>
        <stp>CHAIN_TICKERS</stp>
        <stp>[PUTStrategy6.xlsx]Backup!R4367C7</stp>
        <stp>CHAIN_STRIKE_PX_OVRD</stp>
        <stp>87520</stp>
        <stp>CHAIN_PUT_CALL_TYPE_OVRD=P</stp>
        <stp>CHAIN_PERIODICITY_OVRD=M</stp>
        <tr r="G4367" s="3"/>
      </tp>
      <tp t="e">
        <v>#N/A</v>
        <stp/>
        <stp>##V3_BDSV12</stp>
        <stp>SPX Index</stp>
        <stp>CHAIN_TICKERS</stp>
        <stp>[PUTStrategy6.xlsx]Backup!R4267C7</stp>
        <stp>CHAIN_STRIKE_PX_OVRD</stp>
        <stp>85520</stp>
        <stp>CHAIN_PUT_CALL_TYPE_OVRD=P</stp>
        <stp>CHAIN_PERIODICITY_OVRD=M</stp>
        <tr r="G4267" s="3"/>
      </tp>
      <tp t="e">
        <v>#N/A</v>
        <stp/>
        <stp>##V3_BDSV12</stp>
        <stp>SPX Index</stp>
        <stp>CHAIN_TICKERS</stp>
        <stp>[PUTStrategy6.xlsx]Backup!R4207C7</stp>
        <stp>CHAIN_STRIKE_PX_OVRD</stp>
        <stp>84320</stp>
        <stp>CHAIN_PUT_CALL_TYPE_OVRD=P</stp>
        <stp>CHAIN_PERIODICITY_OVRD=M</stp>
        <tr r="G4207" s="3"/>
      </tp>
      <tp t="e">
        <v>#N/A</v>
        <stp/>
        <stp>##V3_BDSV12</stp>
        <stp>SPX Index</stp>
        <stp>CHAIN_TICKERS</stp>
        <stp>[PUTStrategy6.xlsx]Backup!R4067C7</stp>
        <stp>CHAIN_STRIKE_PX_OVRD</stp>
        <stp>81520</stp>
        <stp>CHAIN_PUT_CALL_TYPE_OVRD=P</stp>
        <stp>CHAIN_PERIODICITY_OVRD=M</stp>
        <tr r="G4067" s="3"/>
      </tp>
      <tp t="e">
        <v>#N/A</v>
        <stp/>
        <stp>##V3_BDSV12</stp>
        <stp>SPX Index</stp>
        <stp>CHAIN_TICKERS</stp>
        <stp>[PUTStrategy6.xlsx]Backup!R4007C7</stp>
        <stp>CHAIN_STRIKE_PX_OVRD</stp>
        <stp>80320</stp>
        <stp>CHAIN_PUT_CALL_TYPE_OVRD=P</stp>
        <stp>CHAIN_PERIODICITY_OVRD=M</stp>
        <tr r="G4007" s="3"/>
      </tp>
      <tp t="e">
        <v>#N/A</v>
        <stp/>
        <stp>##V3_BDSV12</stp>
        <stp>SPX Index</stp>
        <stp>CHAIN_TICKERS</stp>
        <stp>[PUTStrategy6.xlsx]Backup!R4107C7</stp>
        <stp>CHAIN_STRIKE_PX_OVRD</stp>
        <stp>82320</stp>
        <stp>CHAIN_PUT_CALL_TYPE_OVRD=P</stp>
        <stp>CHAIN_PERIODICITY_OVRD=M</stp>
        <tr r="G4107" s="3"/>
      </tp>
      <tp t="e">
        <v>#N/A</v>
        <stp/>
        <stp>##V3_BDSV12</stp>
        <stp>SPX Index</stp>
        <stp>CHAIN_TICKERS</stp>
        <stp>[PUTStrategy6.xlsx]Backup!R4167C7</stp>
        <stp>CHAIN_STRIKE_PX_OVRD</stp>
        <stp>83520</stp>
        <stp>CHAIN_PUT_CALL_TYPE_OVRD=P</stp>
        <stp>CHAIN_PERIODICITY_OVRD=M</stp>
        <tr r="G4167" s="3"/>
      </tp>
      <tp t="e">
        <v>#N/A</v>
        <stp/>
        <stp>##V3_BDSV12</stp>
        <stp>SPX Index</stp>
        <stp>CHAIN_TICKERS</stp>
        <stp>[PUTStrategy6.xlsx]Backup!R4467C7</stp>
        <stp>CHAIN_STRIKE_PX_OVRD</stp>
        <stp>89520</stp>
        <stp>CHAIN_PUT_CALL_TYPE_OVRD=P</stp>
        <stp>CHAIN_PERIODICITY_OVRD=M</stp>
        <tr r="G4467" s="3"/>
      </tp>
      <tp t="e">
        <v>#N/A</v>
        <stp/>
        <stp>##V3_BDSV12</stp>
        <stp>SPX Index</stp>
        <stp>CHAIN_TICKERS</stp>
        <stp>[PUTStrategy6.xlsx]Backup!R4407C7</stp>
        <stp>CHAIN_STRIKE_PX_OVRD</stp>
        <stp>88320</stp>
        <stp>CHAIN_PUT_CALL_TYPE_OVRD=P</stp>
        <stp>CHAIN_PERIODICITY_OVRD=M</stp>
        <tr r="G4407" s="3"/>
      </tp>
      <tp t="e">
        <v>#N/A</v>
        <stp/>
        <stp>##V3_BDSV12</stp>
        <stp>SPX Index</stp>
        <stp>CHAIN_TICKERS</stp>
        <stp>[PUTStrategy6.xlsx]Backup!R1307C7</stp>
        <stp>CHAIN_STRIKE_PX_OVRD</stp>
        <stp>26320</stp>
        <stp>CHAIN_PUT_CALL_TYPE_OVRD=P</stp>
        <stp>CHAIN_PERIODICITY_OVRD=M</stp>
        <tr r="G1307" s="3"/>
      </tp>
      <tp t="e">
        <v>#N/A</v>
        <stp/>
        <stp>##V3_BDSV12</stp>
        <stp>SPX Index</stp>
        <stp>CHAIN_TICKERS</stp>
        <stp>[PUTStrategy6.xlsx]Backup!R1367C7</stp>
        <stp>CHAIN_STRIKE_PX_OVRD</stp>
        <stp>27520</stp>
        <stp>CHAIN_PUT_CALL_TYPE_OVRD=P</stp>
        <stp>CHAIN_PERIODICITY_OVRD=M</stp>
        <tr r="G1367" s="3"/>
      </tp>
      <tp t="e">
        <v>#N/A</v>
        <stp/>
        <stp>##V3_BDSV12</stp>
        <stp>SPX Index</stp>
        <stp>CHAIN_TICKERS</stp>
        <stp>[PUTStrategy6.xlsx]Backup!R1267C7</stp>
        <stp>CHAIN_STRIKE_PX_OVRD</stp>
        <stp>25520</stp>
        <stp>CHAIN_PUT_CALL_TYPE_OVRD=P</stp>
        <stp>CHAIN_PERIODICITY_OVRD=M</stp>
        <tr r="G1267" s="3"/>
      </tp>
      <tp t="e">
        <v>#N/A</v>
        <stp/>
        <stp>##V3_BDSV12</stp>
        <stp>SPX Index</stp>
        <stp>CHAIN_TICKERS</stp>
        <stp>[PUTStrategy6.xlsx]Backup!R1207C7</stp>
        <stp>CHAIN_STRIKE_PX_OVRD</stp>
        <stp>24320</stp>
        <stp>CHAIN_PUT_CALL_TYPE_OVRD=P</stp>
        <stp>CHAIN_PERIODICITY_OVRD=M</stp>
        <tr r="G1207" s="3"/>
      </tp>
      <tp t="e">
        <v>#N/A</v>
        <stp/>
        <stp>##V3_BDSV12</stp>
        <stp>SPX Index</stp>
        <stp>CHAIN_TICKERS</stp>
        <stp>[PUTStrategy6.xlsx]Backup!R1067C7</stp>
        <stp>CHAIN_STRIKE_PX_OVRD</stp>
        <stp>21520</stp>
        <stp>CHAIN_PUT_CALL_TYPE_OVRD=P</stp>
        <stp>CHAIN_PERIODICITY_OVRD=M</stp>
        <tr r="G1067" s="3"/>
      </tp>
      <tp t="e">
        <v>#N/A</v>
        <stp/>
        <stp>##V3_BDSV12</stp>
        <stp>SPX Index</stp>
        <stp>CHAIN_TICKERS</stp>
        <stp>[PUTStrategy6.xlsx]Backup!R1007C7</stp>
        <stp>CHAIN_STRIKE_PX_OVRD</stp>
        <stp>20320</stp>
        <stp>CHAIN_PUT_CALL_TYPE_OVRD=P</stp>
        <stp>CHAIN_PERIODICITY_OVRD=M</stp>
        <tr r="G1007" s="3"/>
      </tp>
      <tp t="e">
        <v>#N/A</v>
        <stp/>
        <stp>##V3_BDSV12</stp>
        <stp>SPX Index</stp>
        <stp>CHAIN_TICKERS</stp>
        <stp>[PUTStrategy6.xlsx]Backup!R1107C7</stp>
        <stp>CHAIN_STRIKE_PX_OVRD</stp>
        <stp>22320</stp>
        <stp>CHAIN_PUT_CALL_TYPE_OVRD=P</stp>
        <stp>CHAIN_PERIODICITY_OVRD=M</stp>
        <tr r="G1107" s="3"/>
      </tp>
      <tp t="e">
        <v>#N/A</v>
        <stp/>
        <stp>##V3_BDSV12</stp>
        <stp>SPX Index</stp>
        <stp>CHAIN_TICKERS</stp>
        <stp>[PUTStrategy6.xlsx]Backup!R1167C7</stp>
        <stp>CHAIN_STRIKE_PX_OVRD</stp>
        <stp>23520</stp>
        <stp>CHAIN_PUT_CALL_TYPE_OVRD=P</stp>
        <stp>CHAIN_PERIODICITY_OVRD=M</stp>
        <tr r="G1167" s="3"/>
      </tp>
      <tp t="e">
        <v>#N/A</v>
        <stp/>
        <stp>##V3_BDSV12</stp>
        <stp>SPX Index</stp>
        <stp>CHAIN_TICKERS</stp>
        <stp>[PUTStrategy6.xlsx]Backup!R1467C7</stp>
        <stp>CHAIN_STRIKE_PX_OVRD</stp>
        <stp>29520</stp>
        <stp>CHAIN_PUT_CALL_TYPE_OVRD=P</stp>
        <stp>CHAIN_PERIODICITY_OVRD=M</stp>
        <tr r="G1467" s="3"/>
      </tp>
      <tp t="e">
        <v>#N/A</v>
        <stp/>
        <stp>##V3_BDSV12</stp>
        <stp>SPX Index</stp>
        <stp>CHAIN_TICKERS</stp>
        <stp>[PUTStrategy6.xlsx]Backup!R1407C7</stp>
        <stp>CHAIN_STRIKE_PX_OVRD</stp>
        <stp>28320</stp>
        <stp>CHAIN_PUT_CALL_TYPE_OVRD=P</stp>
        <stp>CHAIN_PERIODICITY_OVRD=M</stp>
        <tr r="G1407" s="3"/>
      </tp>
      <tp t="e">
        <v>#N/A</v>
        <stp/>
        <stp>##V3_BDSV12</stp>
        <stp>SPX Index</stp>
        <stp>CHAIN_TICKERS</stp>
        <stp>[PUTStrategy6.xlsx]Backup!R1507C7</stp>
        <stp>CHAIN_STRIKE_PX_OVRD</stp>
        <stp>30320</stp>
        <stp>CHAIN_PUT_CALL_TYPE_OVRD=P</stp>
        <stp>CHAIN_PERIODICITY_OVRD=M</stp>
        <tr r="G1507" s="3"/>
      </tp>
      <tp t="e">
        <v>#N/A</v>
        <stp/>
        <stp>##V3_BDSV12</stp>
        <stp>SPX Index</stp>
        <stp>CHAIN_TICKERS</stp>
        <stp>[PUTStrategy6.xlsx]Backup!R1667C7</stp>
        <stp>CHAIN_STRIKE_PX_OVRD</stp>
        <stp>33520</stp>
        <stp>CHAIN_PUT_CALL_TYPE_OVRD=P</stp>
        <stp>CHAIN_PERIODICITY_OVRD=M</stp>
        <tr r="G1667" s="3"/>
      </tp>
      <tp t="e">
        <v>#N/A</v>
        <stp/>
        <stp>##V3_BDSV12</stp>
        <stp>SPX Index</stp>
        <stp>CHAIN_TICKERS</stp>
        <stp>[PUTStrategy6.xlsx]Backup!R1567C7</stp>
        <stp>CHAIN_STRIKE_PX_OVRD</stp>
        <stp>31520</stp>
        <stp>CHAIN_PUT_CALL_TYPE_OVRD=P</stp>
        <stp>CHAIN_PERIODICITY_OVRD=M</stp>
        <tr r="G1567" s="3"/>
      </tp>
      <tp t="e">
        <v>#N/A</v>
        <stp/>
        <stp>##V3_BDSV12</stp>
        <stp>SPX Index</stp>
        <stp>CHAIN_TICKERS</stp>
        <stp>[PUTStrategy6.xlsx]Backup!R1607C7</stp>
        <stp>CHAIN_STRIKE_PX_OVRD</stp>
        <stp>32320</stp>
        <stp>CHAIN_PUT_CALL_TYPE_OVRD=P</stp>
        <stp>CHAIN_PERIODICITY_OVRD=M</stp>
        <tr r="G1607" s="3"/>
      </tp>
      <tp t="e">
        <v>#N/A</v>
        <stp/>
        <stp>##V3_BDSV12</stp>
        <stp>SPX Index</stp>
        <stp>CHAIN_TICKERS</stp>
        <stp>[PUTStrategy6.xlsx]Backup!R1907C7</stp>
        <stp>CHAIN_STRIKE_PX_OVRD</stp>
        <stp>38320</stp>
        <stp>CHAIN_PUT_CALL_TYPE_OVRD=P</stp>
        <stp>CHAIN_PERIODICITY_OVRD=M</stp>
        <tr r="G1907" s="3"/>
      </tp>
      <tp t="e">
        <v>#N/A</v>
        <stp/>
        <stp>##V3_BDSV12</stp>
        <stp>SPX Index</stp>
        <stp>CHAIN_TICKERS</stp>
        <stp>[PUTStrategy6.xlsx]Backup!R1967C7</stp>
        <stp>CHAIN_STRIKE_PX_OVRD</stp>
        <stp>39520</stp>
        <stp>CHAIN_PUT_CALL_TYPE_OVRD=P</stp>
        <stp>CHAIN_PERIODICITY_OVRD=M</stp>
        <tr r="G1967" s="3"/>
      </tp>
      <tp t="e">
        <v>#N/A</v>
        <stp/>
        <stp>##V3_BDSV12</stp>
        <stp>SPX Index</stp>
        <stp>CHAIN_TICKERS</stp>
        <stp>[PUTStrategy6.xlsx]Backup!R1707C7</stp>
        <stp>CHAIN_STRIKE_PX_OVRD</stp>
        <stp>34320</stp>
        <stp>CHAIN_PUT_CALL_TYPE_OVRD=P</stp>
        <stp>CHAIN_PERIODICITY_OVRD=M</stp>
        <tr r="G1707" s="3"/>
      </tp>
      <tp t="e">
        <v>#N/A</v>
        <stp/>
        <stp>##V3_BDSV12</stp>
        <stp>SPX Index</stp>
        <stp>CHAIN_TICKERS</stp>
        <stp>[PUTStrategy6.xlsx]Backup!R1767C7</stp>
        <stp>CHAIN_STRIKE_PX_OVRD</stp>
        <stp>35520</stp>
        <stp>CHAIN_PUT_CALL_TYPE_OVRD=P</stp>
        <stp>CHAIN_PERIODICITY_OVRD=M</stp>
        <tr r="G1767" s="3"/>
      </tp>
      <tp t="e">
        <v>#N/A</v>
        <stp/>
        <stp>##V3_BDSV12</stp>
        <stp>SPX Index</stp>
        <stp>CHAIN_TICKERS</stp>
        <stp>[PUTStrategy6.xlsx]Backup!R1867C7</stp>
        <stp>CHAIN_STRIKE_PX_OVRD</stp>
        <stp>37520</stp>
        <stp>CHAIN_PUT_CALL_TYPE_OVRD=P</stp>
        <stp>CHAIN_PERIODICITY_OVRD=M</stp>
        <tr r="G1867" s="3"/>
      </tp>
      <tp t="e">
        <v>#N/A</v>
        <stp/>
        <stp>##V3_BDSV12</stp>
        <stp>SPX Index</stp>
        <stp>CHAIN_TICKERS</stp>
        <stp>[PUTStrategy6.xlsx]Backup!R1807C7</stp>
        <stp>CHAIN_STRIKE_PX_OVRD</stp>
        <stp>36320</stp>
        <stp>CHAIN_PUT_CALL_TYPE_OVRD=P</stp>
        <stp>CHAIN_PERIODICITY_OVRD=M</stp>
        <tr r="G1807" s="3"/>
      </tp>
      <tp t="e">
        <v>#N/A</v>
        <stp/>
        <stp>##V3_BDSV12</stp>
        <stp>SPX Index</stp>
        <stp>CHAIN_TICKERS</stp>
        <stp>[PUTStrategy6.xlsx]Backup!R2507C7</stp>
        <stp>CHAIN_STRIKE_PX_OVRD</stp>
        <stp>50320</stp>
        <stp>CHAIN_PUT_CALL_TYPE_OVRD=P</stp>
        <stp>CHAIN_PERIODICITY_OVRD=M</stp>
        <tr r="G2507" s="3"/>
      </tp>
      <tp t="e">
        <v>#N/A</v>
        <stp/>
        <stp>##V3_BDSV12</stp>
        <stp>SPX Index</stp>
        <stp>CHAIN_TICKERS</stp>
        <stp>[PUTStrategy6.xlsx]Backup!R2667C7</stp>
        <stp>CHAIN_STRIKE_PX_OVRD</stp>
        <stp>53520</stp>
        <stp>CHAIN_PUT_CALL_TYPE_OVRD=P</stp>
        <stp>CHAIN_PERIODICITY_OVRD=M</stp>
        <tr r="G2667" s="3"/>
      </tp>
      <tp t="e">
        <v>#N/A</v>
        <stp/>
        <stp>##V3_BDSV12</stp>
        <stp>SPX Index</stp>
        <stp>CHAIN_TICKERS</stp>
        <stp>[PUTStrategy6.xlsx]Backup!R2567C7</stp>
        <stp>CHAIN_STRIKE_PX_OVRD</stp>
        <stp>51520</stp>
        <stp>CHAIN_PUT_CALL_TYPE_OVRD=P</stp>
        <stp>CHAIN_PERIODICITY_OVRD=M</stp>
        <tr r="G2567" s="3"/>
      </tp>
      <tp t="e">
        <v>#N/A</v>
        <stp/>
        <stp>##V3_BDSV12</stp>
        <stp>SPX Index</stp>
        <stp>CHAIN_TICKERS</stp>
        <stp>[PUTStrategy6.xlsx]Backup!R2607C7</stp>
        <stp>CHAIN_STRIKE_PX_OVRD</stp>
        <stp>52320</stp>
        <stp>CHAIN_PUT_CALL_TYPE_OVRD=P</stp>
        <stp>CHAIN_PERIODICITY_OVRD=M</stp>
        <tr r="G2607" s="3"/>
      </tp>
      <tp t="e">
        <v>#N/A</v>
        <stp/>
        <stp>##V3_BDSV12</stp>
        <stp>SPX Index</stp>
        <stp>CHAIN_TICKERS</stp>
        <stp>[PUTStrategy6.xlsx]Backup!R2907C7</stp>
        <stp>CHAIN_STRIKE_PX_OVRD</stp>
        <stp>58320</stp>
        <stp>CHAIN_PUT_CALL_TYPE_OVRD=P</stp>
        <stp>CHAIN_PERIODICITY_OVRD=M</stp>
        <tr r="G2907" s="3"/>
      </tp>
      <tp t="e">
        <v>#N/A</v>
        <stp/>
        <stp>##V3_BDSV12</stp>
        <stp>SPX Index</stp>
        <stp>CHAIN_TICKERS</stp>
        <stp>[PUTStrategy6.xlsx]Backup!R2967C7</stp>
        <stp>CHAIN_STRIKE_PX_OVRD</stp>
        <stp>59520</stp>
        <stp>CHAIN_PUT_CALL_TYPE_OVRD=P</stp>
        <stp>CHAIN_PERIODICITY_OVRD=M</stp>
        <tr r="G2967" s="3"/>
      </tp>
      <tp t="e">
        <v>#N/A</v>
        <stp/>
        <stp>##V3_BDSV12</stp>
        <stp>SPX Index</stp>
        <stp>CHAIN_TICKERS</stp>
        <stp>[PUTStrategy6.xlsx]Backup!R2707C7</stp>
        <stp>CHAIN_STRIKE_PX_OVRD</stp>
        <stp>54320</stp>
        <stp>CHAIN_PUT_CALL_TYPE_OVRD=P</stp>
        <stp>CHAIN_PERIODICITY_OVRD=M</stp>
        <tr r="G2707" s="3"/>
      </tp>
      <tp t="e">
        <v>#N/A</v>
        <stp/>
        <stp>##V3_BDSV12</stp>
        <stp>SPX Index</stp>
        <stp>CHAIN_TICKERS</stp>
        <stp>[PUTStrategy6.xlsx]Backup!R2767C7</stp>
        <stp>CHAIN_STRIKE_PX_OVRD</stp>
        <stp>55520</stp>
        <stp>CHAIN_PUT_CALL_TYPE_OVRD=P</stp>
        <stp>CHAIN_PERIODICITY_OVRD=M</stp>
        <tr r="G2767" s="3"/>
      </tp>
      <tp t="e">
        <v>#N/A</v>
        <stp/>
        <stp>##V3_BDSV12</stp>
        <stp>SPX Index</stp>
        <stp>CHAIN_TICKERS</stp>
        <stp>[PUTStrategy6.xlsx]Backup!R2867C7</stp>
        <stp>CHAIN_STRIKE_PX_OVRD</stp>
        <stp>57520</stp>
        <stp>CHAIN_PUT_CALL_TYPE_OVRD=P</stp>
        <stp>CHAIN_PERIODICITY_OVRD=M</stp>
        <tr r="G2867" s="3"/>
      </tp>
      <tp t="e">
        <v>#N/A</v>
        <stp/>
        <stp>##V3_BDSV12</stp>
        <stp>SPX Index</stp>
        <stp>CHAIN_TICKERS</stp>
        <stp>[PUTStrategy6.xlsx]Backup!R2807C7</stp>
        <stp>CHAIN_STRIKE_PX_OVRD</stp>
        <stp>56320</stp>
        <stp>CHAIN_PUT_CALL_TYPE_OVRD=P</stp>
        <stp>CHAIN_PERIODICITY_OVRD=M</stp>
        <tr r="G2807" s="3"/>
      </tp>
      <tp t="e">
        <v>#N/A</v>
        <stp/>
        <stp>##V3_BDSV12</stp>
        <stp>SPX Index</stp>
        <stp>CHAIN_TICKERS</stp>
        <stp>[PUTStrategy6.xlsx]Backup!R2307C7</stp>
        <stp>CHAIN_STRIKE_PX_OVRD</stp>
        <stp>46320</stp>
        <stp>CHAIN_PUT_CALL_TYPE_OVRD=P</stp>
        <stp>CHAIN_PERIODICITY_OVRD=M</stp>
        <tr r="G2307" s="3"/>
      </tp>
      <tp t="e">
        <v>#N/A</v>
        <stp/>
        <stp>##V3_BDSV12</stp>
        <stp>SPX Index</stp>
        <stp>CHAIN_TICKERS</stp>
        <stp>[PUTStrategy6.xlsx]Backup!R2367C7</stp>
        <stp>CHAIN_STRIKE_PX_OVRD</stp>
        <stp>47520</stp>
        <stp>CHAIN_PUT_CALL_TYPE_OVRD=P</stp>
        <stp>CHAIN_PERIODICITY_OVRD=M</stp>
        <tr r="G2367" s="3"/>
      </tp>
      <tp t="e">
        <v>#N/A</v>
        <stp/>
        <stp>##V3_BDSV12</stp>
        <stp>SPX Index</stp>
        <stp>CHAIN_TICKERS</stp>
        <stp>[PUTStrategy6.xlsx]Backup!R2267C7</stp>
        <stp>CHAIN_STRIKE_PX_OVRD</stp>
        <stp>45520</stp>
        <stp>CHAIN_PUT_CALL_TYPE_OVRD=P</stp>
        <stp>CHAIN_PERIODICITY_OVRD=M</stp>
        <tr r="G2267" s="3"/>
      </tp>
      <tp t="e">
        <v>#N/A</v>
        <stp/>
        <stp>##V3_BDSV12</stp>
        <stp>SPX Index</stp>
        <stp>CHAIN_TICKERS</stp>
        <stp>[PUTStrategy6.xlsx]Backup!R2207C7</stp>
        <stp>CHAIN_STRIKE_PX_OVRD</stp>
        <stp>44320</stp>
        <stp>CHAIN_PUT_CALL_TYPE_OVRD=P</stp>
        <stp>CHAIN_PERIODICITY_OVRD=M</stp>
        <tr r="G2207" s="3"/>
      </tp>
      <tp t="e">
        <v>#N/A</v>
        <stp/>
        <stp>##V3_BDSV12</stp>
        <stp>SPX Index</stp>
        <stp>CHAIN_TICKERS</stp>
        <stp>[PUTStrategy6.xlsx]Backup!R2067C7</stp>
        <stp>CHAIN_STRIKE_PX_OVRD</stp>
        <stp>41520</stp>
        <stp>CHAIN_PUT_CALL_TYPE_OVRD=P</stp>
        <stp>CHAIN_PERIODICITY_OVRD=M</stp>
        <tr r="G2067" s="3"/>
      </tp>
      <tp t="e">
        <v>#N/A</v>
        <stp/>
        <stp>##V3_BDSV12</stp>
        <stp>SPX Index</stp>
        <stp>CHAIN_TICKERS</stp>
        <stp>[PUTStrategy6.xlsx]Backup!R2007C7</stp>
        <stp>CHAIN_STRIKE_PX_OVRD</stp>
        <stp>40320</stp>
        <stp>CHAIN_PUT_CALL_TYPE_OVRD=P</stp>
        <stp>CHAIN_PERIODICITY_OVRD=M</stp>
        <tr r="G2007" s="3"/>
      </tp>
      <tp t="e">
        <v>#N/A</v>
        <stp/>
        <stp>##V3_BDSV12</stp>
        <stp>SPX Index</stp>
        <stp>CHAIN_TICKERS</stp>
        <stp>[PUTStrategy6.xlsx]Backup!R2107C7</stp>
        <stp>CHAIN_STRIKE_PX_OVRD</stp>
        <stp>42320</stp>
        <stp>CHAIN_PUT_CALL_TYPE_OVRD=P</stp>
        <stp>CHAIN_PERIODICITY_OVRD=M</stp>
        <tr r="G2107" s="3"/>
      </tp>
      <tp t="e">
        <v>#N/A</v>
        <stp/>
        <stp>##V3_BDSV12</stp>
        <stp>SPX Index</stp>
        <stp>CHAIN_TICKERS</stp>
        <stp>[PUTStrategy6.xlsx]Backup!R2167C7</stp>
        <stp>CHAIN_STRIKE_PX_OVRD</stp>
        <stp>43520</stp>
        <stp>CHAIN_PUT_CALL_TYPE_OVRD=P</stp>
        <stp>CHAIN_PERIODICITY_OVRD=M</stp>
        <tr r="G2167" s="3"/>
      </tp>
      <tp t="e">
        <v>#N/A</v>
        <stp/>
        <stp>##V3_BDSV12</stp>
        <stp>SPX Index</stp>
        <stp>CHAIN_TICKERS</stp>
        <stp>[PUTStrategy6.xlsx]Backup!R2467C7</stp>
        <stp>CHAIN_STRIKE_PX_OVRD</stp>
        <stp>49520</stp>
        <stp>CHAIN_PUT_CALL_TYPE_OVRD=P</stp>
        <stp>CHAIN_PERIODICITY_OVRD=M</stp>
        <tr r="G2467" s="3"/>
      </tp>
      <tp t="e">
        <v>#N/A</v>
        <stp/>
        <stp>##V3_BDSV12</stp>
        <stp>SPX Index</stp>
        <stp>CHAIN_TICKERS</stp>
        <stp>[PUTStrategy6.xlsx]Backup!R2407C7</stp>
        <stp>CHAIN_STRIKE_PX_OVRD</stp>
        <stp>48320</stp>
        <stp>CHAIN_PUT_CALL_TYPE_OVRD=P</stp>
        <stp>CHAIN_PERIODICITY_OVRD=M</stp>
        <tr r="G2407" s="3"/>
      </tp>
      <tp t="e">
        <v>#N/A</v>
        <stp/>
        <stp>##V3_BDSV12</stp>
        <stp>SPX Index</stp>
        <stp>CHAIN_TICKERS</stp>
        <stp>[PUTStrategy6.xlsx]Backup!R3307C7</stp>
        <stp>CHAIN_STRIKE_PX_OVRD</stp>
        <stp>66320</stp>
        <stp>CHAIN_PUT_CALL_TYPE_OVRD=P</stp>
        <stp>CHAIN_PERIODICITY_OVRD=M</stp>
        <tr r="G3307" s="3"/>
      </tp>
      <tp t="e">
        <v>#N/A</v>
        <stp/>
        <stp>##V3_BDSV12</stp>
        <stp>SPX Index</stp>
        <stp>CHAIN_TICKERS</stp>
        <stp>[PUTStrategy6.xlsx]Backup!R3367C7</stp>
        <stp>CHAIN_STRIKE_PX_OVRD</stp>
        <stp>67520</stp>
        <stp>CHAIN_PUT_CALL_TYPE_OVRD=P</stp>
        <stp>CHAIN_PERIODICITY_OVRD=M</stp>
        <tr r="G3367" s="3"/>
      </tp>
      <tp t="e">
        <v>#N/A</v>
        <stp/>
        <stp>##V3_BDSV12</stp>
        <stp>SPX Index</stp>
        <stp>CHAIN_TICKERS</stp>
        <stp>[PUTStrategy6.xlsx]Backup!R3267C7</stp>
        <stp>CHAIN_STRIKE_PX_OVRD</stp>
        <stp>65520</stp>
        <stp>CHAIN_PUT_CALL_TYPE_OVRD=P</stp>
        <stp>CHAIN_PERIODICITY_OVRD=M</stp>
        <tr r="G3267" s="3"/>
      </tp>
      <tp t="e">
        <v>#N/A</v>
        <stp/>
        <stp>##V3_BDSV12</stp>
        <stp>SPX Index</stp>
        <stp>CHAIN_TICKERS</stp>
        <stp>[PUTStrategy6.xlsx]Backup!R3207C7</stp>
        <stp>CHAIN_STRIKE_PX_OVRD</stp>
        <stp>64320</stp>
        <stp>CHAIN_PUT_CALL_TYPE_OVRD=P</stp>
        <stp>CHAIN_PERIODICITY_OVRD=M</stp>
        <tr r="G3207" s="3"/>
      </tp>
      <tp t="e">
        <v>#N/A</v>
        <stp/>
        <stp>##V3_BDSV12</stp>
        <stp>SPX Index</stp>
        <stp>CHAIN_TICKERS</stp>
        <stp>[PUTStrategy6.xlsx]Backup!R3067C7</stp>
        <stp>CHAIN_STRIKE_PX_OVRD</stp>
        <stp>61520</stp>
        <stp>CHAIN_PUT_CALL_TYPE_OVRD=P</stp>
        <stp>CHAIN_PERIODICITY_OVRD=M</stp>
        <tr r="G3067" s="3"/>
      </tp>
      <tp t="e">
        <v>#N/A</v>
        <stp/>
        <stp>##V3_BDSV12</stp>
        <stp>SPX Index</stp>
        <stp>CHAIN_TICKERS</stp>
        <stp>[PUTStrategy6.xlsx]Backup!R3007C7</stp>
        <stp>CHAIN_STRIKE_PX_OVRD</stp>
        <stp>60320</stp>
        <stp>CHAIN_PUT_CALL_TYPE_OVRD=P</stp>
        <stp>CHAIN_PERIODICITY_OVRD=M</stp>
        <tr r="G3007" s="3"/>
      </tp>
      <tp t="e">
        <v>#N/A</v>
        <stp/>
        <stp>##V3_BDSV12</stp>
        <stp>SPX Index</stp>
        <stp>CHAIN_TICKERS</stp>
        <stp>[PUTStrategy6.xlsx]Backup!R3107C7</stp>
        <stp>CHAIN_STRIKE_PX_OVRD</stp>
        <stp>62320</stp>
        <stp>CHAIN_PUT_CALL_TYPE_OVRD=P</stp>
        <stp>CHAIN_PERIODICITY_OVRD=M</stp>
        <tr r="G3107" s="3"/>
      </tp>
      <tp t="e">
        <v>#N/A</v>
        <stp/>
        <stp>##V3_BDSV12</stp>
        <stp>SPX Index</stp>
        <stp>CHAIN_TICKERS</stp>
        <stp>[PUTStrategy6.xlsx]Backup!R3167C7</stp>
        <stp>CHAIN_STRIKE_PX_OVRD</stp>
        <stp>63520</stp>
        <stp>CHAIN_PUT_CALL_TYPE_OVRD=P</stp>
        <stp>CHAIN_PERIODICITY_OVRD=M</stp>
        <tr r="G3167" s="3"/>
      </tp>
      <tp t="e">
        <v>#N/A</v>
        <stp/>
        <stp>##V3_BDSV12</stp>
        <stp>SPX Index</stp>
        <stp>CHAIN_TICKERS</stp>
        <stp>[PUTStrategy6.xlsx]Backup!R3467C7</stp>
        <stp>CHAIN_STRIKE_PX_OVRD</stp>
        <stp>69520</stp>
        <stp>CHAIN_PUT_CALL_TYPE_OVRD=P</stp>
        <stp>CHAIN_PERIODICITY_OVRD=M</stp>
        <tr r="G3467" s="3"/>
      </tp>
      <tp t="e">
        <v>#N/A</v>
        <stp/>
        <stp>##V3_BDSV12</stp>
        <stp>SPX Index</stp>
        <stp>CHAIN_TICKERS</stp>
        <stp>[PUTStrategy6.xlsx]Backup!R3407C7</stp>
        <stp>CHAIN_STRIKE_PX_OVRD</stp>
        <stp>68320</stp>
        <stp>CHAIN_PUT_CALL_TYPE_OVRD=P</stp>
        <stp>CHAIN_PERIODICITY_OVRD=M</stp>
        <tr r="G3407" s="3"/>
      </tp>
      <tp t="e">
        <v>#N/A</v>
        <stp/>
        <stp>##V3_BDSV12</stp>
        <stp>SPX Index</stp>
        <stp>CHAIN_TICKERS</stp>
        <stp>[PUTStrategy6.xlsx]Backup!R3507C7</stp>
        <stp>CHAIN_STRIKE_PX_OVRD</stp>
        <stp>70320</stp>
        <stp>CHAIN_PUT_CALL_TYPE_OVRD=P</stp>
        <stp>CHAIN_PERIODICITY_OVRD=M</stp>
        <tr r="G3507" s="3"/>
      </tp>
      <tp t="e">
        <v>#N/A</v>
        <stp/>
        <stp>##V3_BDSV12</stp>
        <stp>SPX Index</stp>
        <stp>CHAIN_TICKERS</stp>
        <stp>[PUTStrategy6.xlsx]Backup!R3667C7</stp>
        <stp>CHAIN_STRIKE_PX_OVRD</stp>
        <stp>73520</stp>
        <stp>CHAIN_PUT_CALL_TYPE_OVRD=P</stp>
        <stp>CHAIN_PERIODICITY_OVRD=M</stp>
        <tr r="G3667" s="3"/>
      </tp>
      <tp t="e">
        <v>#N/A</v>
        <stp/>
        <stp>##V3_BDSV12</stp>
        <stp>SPX Index</stp>
        <stp>CHAIN_TICKERS</stp>
        <stp>[PUTStrategy6.xlsx]Backup!R3567C7</stp>
        <stp>CHAIN_STRIKE_PX_OVRD</stp>
        <stp>71520</stp>
        <stp>CHAIN_PUT_CALL_TYPE_OVRD=P</stp>
        <stp>CHAIN_PERIODICITY_OVRD=M</stp>
        <tr r="G3567" s="3"/>
      </tp>
      <tp t="e">
        <v>#N/A</v>
        <stp/>
        <stp>##V3_BDSV12</stp>
        <stp>SPX Index</stp>
        <stp>CHAIN_TICKERS</stp>
        <stp>[PUTStrategy6.xlsx]Backup!R3607C7</stp>
        <stp>CHAIN_STRIKE_PX_OVRD</stp>
        <stp>72320</stp>
        <stp>CHAIN_PUT_CALL_TYPE_OVRD=P</stp>
        <stp>CHAIN_PERIODICITY_OVRD=M</stp>
        <tr r="G3607" s="3"/>
      </tp>
      <tp t="e">
        <v>#N/A</v>
        <stp/>
        <stp>##V3_BDSV12</stp>
        <stp>SPX Index</stp>
        <stp>CHAIN_TICKERS</stp>
        <stp>[PUTStrategy6.xlsx]Backup!R3907C7</stp>
        <stp>CHAIN_STRIKE_PX_OVRD</stp>
        <stp>78320</stp>
        <stp>CHAIN_PUT_CALL_TYPE_OVRD=P</stp>
        <stp>CHAIN_PERIODICITY_OVRD=M</stp>
        <tr r="G3907" s="3"/>
      </tp>
      <tp t="e">
        <v>#N/A</v>
        <stp/>
        <stp>##V3_BDSV12</stp>
        <stp>SPX Index</stp>
        <stp>CHAIN_TICKERS</stp>
        <stp>[PUTStrategy6.xlsx]Backup!R3967C7</stp>
        <stp>CHAIN_STRIKE_PX_OVRD</stp>
        <stp>79520</stp>
        <stp>CHAIN_PUT_CALL_TYPE_OVRD=P</stp>
        <stp>CHAIN_PERIODICITY_OVRD=M</stp>
        <tr r="G3967" s="3"/>
      </tp>
      <tp t="e">
        <v>#N/A</v>
        <stp/>
        <stp>##V3_BDSV12</stp>
        <stp>SPX Index</stp>
        <stp>CHAIN_TICKERS</stp>
        <stp>[PUTStrategy6.xlsx]Backup!R3707C7</stp>
        <stp>CHAIN_STRIKE_PX_OVRD</stp>
        <stp>74320</stp>
        <stp>CHAIN_PUT_CALL_TYPE_OVRD=P</stp>
        <stp>CHAIN_PERIODICITY_OVRD=M</stp>
        <tr r="G3707" s="3"/>
      </tp>
      <tp t="e">
        <v>#N/A</v>
        <stp/>
        <stp>##V3_BDSV12</stp>
        <stp>SPX Index</stp>
        <stp>CHAIN_TICKERS</stp>
        <stp>[PUTStrategy6.xlsx]Backup!R3767C7</stp>
        <stp>CHAIN_STRIKE_PX_OVRD</stp>
        <stp>75520</stp>
        <stp>CHAIN_PUT_CALL_TYPE_OVRD=P</stp>
        <stp>CHAIN_PERIODICITY_OVRD=M</stp>
        <tr r="G3767" s="3"/>
      </tp>
      <tp t="e">
        <v>#N/A</v>
        <stp/>
        <stp>##V3_BDSV12</stp>
        <stp>SPX Index</stp>
        <stp>CHAIN_TICKERS</stp>
        <stp>[PUTStrategy6.xlsx]Backup!R3867C7</stp>
        <stp>CHAIN_STRIKE_PX_OVRD</stp>
        <stp>77520</stp>
        <stp>CHAIN_PUT_CALL_TYPE_OVRD=P</stp>
        <stp>CHAIN_PERIODICITY_OVRD=M</stp>
        <tr r="G3867" s="3"/>
      </tp>
      <tp t="e">
        <v>#N/A</v>
        <stp/>
        <stp>##V3_BDSV12</stp>
        <stp>SPX Index</stp>
        <stp>CHAIN_TICKERS</stp>
        <stp>[PUTStrategy6.xlsx]Backup!R3807C7</stp>
        <stp>CHAIN_STRIKE_PX_OVRD</stp>
        <stp>76320</stp>
        <stp>CHAIN_PUT_CALL_TYPE_OVRD=P</stp>
        <stp>CHAIN_PERIODICITY_OVRD=M</stp>
        <tr r="G3807" s="3"/>
      </tp>
      <tp t="e">
        <v>#N/A</v>
        <stp/>
        <stp>##V3_BDSV12</stp>
        <stp>SPX Index</stp>
        <stp>CHAIN_TICKERS</stp>
        <stp>[PUTStrategy6.xlsx]Backup!R4506C7</stp>
        <stp>CHAIN_STRIKE_PX_OVRD</stp>
        <stp>90300</stp>
        <stp>CHAIN_PUT_CALL_TYPE_OVRD=P</stp>
        <stp>CHAIN_PERIODICITY_OVRD=M</stp>
        <tr r="G4506" s="3"/>
      </tp>
      <tp t="e">
        <v>#N/A</v>
        <stp/>
        <stp>##V3_BDSV12</stp>
        <stp>SPX Index</stp>
        <stp>CHAIN_TICKERS</stp>
        <stp>[PUTStrategy6.xlsx]Backup!R4666C7</stp>
        <stp>CHAIN_STRIKE_PX_OVRD</stp>
        <stp>93500</stp>
        <stp>CHAIN_PUT_CALL_TYPE_OVRD=P</stp>
        <stp>CHAIN_PERIODICITY_OVRD=M</stp>
        <tr r="G4666" s="3"/>
      </tp>
      <tp t="e">
        <v>#N/A</v>
        <stp/>
        <stp>##V3_BDSV12</stp>
        <stp>SPX Index</stp>
        <stp>CHAIN_TICKERS</stp>
        <stp>[PUTStrategy6.xlsx]Backup!R4566C7</stp>
        <stp>CHAIN_STRIKE_PX_OVRD</stp>
        <stp>91500</stp>
        <stp>CHAIN_PUT_CALL_TYPE_OVRD=P</stp>
        <stp>CHAIN_PERIODICITY_OVRD=M</stp>
        <tr r="G4566" s="3"/>
      </tp>
      <tp t="e">
        <v>#N/A</v>
        <stp/>
        <stp>##V3_BDSV12</stp>
        <stp>SPX Index</stp>
        <stp>CHAIN_TICKERS</stp>
        <stp>[PUTStrategy6.xlsx]Backup!R4606C7</stp>
        <stp>CHAIN_STRIKE_PX_OVRD</stp>
        <stp>92300</stp>
        <stp>CHAIN_PUT_CALL_TYPE_OVRD=P</stp>
        <stp>CHAIN_PERIODICITY_OVRD=M</stp>
        <tr r="G4606" s="3"/>
      </tp>
      <tp t="e">
        <v>#N/A</v>
        <stp/>
        <stp>##V3_BDSV12</stp>
        <stp>SPX Index</stp>
        <stp>CHAIN_TICKERS</stp>
        <stp>[PUTStrategy6.xlsx]Backup!R4906C7</stp>
        <stp>CHAIN_STRIKE_PX_OVRD</stp>
        <stp>98300</stp>
        <stp>CHAIN_PUT_CALL_TYPE_OVRD=P</stp>
        <stp>CHAIN_PERIODICITY_OVRD=M</stp>
        <tr r="G4906" s="3"/>
      </tp>
      <tp t="e">
        <v>#N/A</v>
        <stp/>
        <stp>##V3_BDSV12</stp>
        <stp>SPX Index</stp>
        <stp>CHAIN_TICKERS</stp>
        <stp>[PUTStrategy6.xlsx]Backup!R4966C7</stp>
        <stp>CHAIN_STRIKE_PX_OVRD</stp>
        <stp>99500</stp>
        <stp>CHAIN_PUT_CALL_TYPE_OVRD=P</stp>
        <stp>CHAIN_PERIODICITY_OVRD=M</stp>
        <tr r="G4966" s="3"/>
      </tp>
      <tp t="e">
        <v>#N/A</v>
        <stp/>
        <stp>##V3_BDSV12</stp>
        <stp>SPX Index</stp>
        <stp>CHAIN_TICKERS</stp>
        <stp>[PUTStrategy6.xlsx]Backup!R4706C7</stp>
        <stp>CHAIN_STRIKE_PX_OVRD</stp>
        <stp>94300</stp>
        <stp>CHAIN_PUT_CALL_TYPE_OVRD=P</stp>
        <stp>CHAIN_PERIODICITY_OVRD=M</stp>
        <tr r="G4706" s="3"/>
      </tp>
      <tp t="e">
        <v>#N/A</v>
        <stp/>
        <stp>##V3_BDSV12</stp>
        <stp>SPX Index</stp>
        <stp>CHAIN_TICKERS</stp>
        <stp>[PUTStrategy6.xlsx]Backup!R4766C7</stp>
        <stp>CHAIN_STRIKE_PX_OVRD</stp>
        <stp>95500</stp>
        <stp>CHAIN_PUT_CALL_TYPE_OVRD=P</stp>
        <stp>CHAIN_PERIODICITY_OVRD=M</stp>
        <tr r="G4766" s="3"/>
      </tp>
      <tp t="e">
        <v>#N/A</v>
        <stp/>
        <stp>##V3_BDSV12</stp>
        <stp>SPX Index</stp>
        <stp>CHAIN_TICKERS</stp>
        <stp>[PUTStrategy6.xlsx]Backup!R4866C7</stp>
        <stp>CHAIN_STRIKE_PX_OVRD</stp>
        <stp>97500</stp>
        <stp>CHAIN_PUT_CALL_TYPE_OVRD=P</stp>
        <stp>CHAIN_PERIODICITY_OVRD=M</stp>
        <tr r="G4866" s="3"/>
      </tp>
      <tp t="e">
        <v>#N/A</v>
        <stp/>
        <stp>##V3_BDSV12</stp>
        <stp>SPX Index</stp>
        <stp>CHAIN_TICKERS</stp>
        <stp>[PUTStrategy6.xlsx]Backup!R4806C7</stp>
        <stp>CHAIN_STRIKE_PX_OVRD</stp>
        <stp>96300</stp>
        <stp>CHAIN_PUT_CALL_TYPE_OVRD=P</stp>
        <stp>CHAIN_PERIODICITY_OVRD=M</stp>
        <tr r="G4806" s="3"/>
      </tp>
      <tp t="e">
        <v>#N/A</v>
        <stp/>
        <stp>##V3_BDSV12</stp>
        <stp>SPX Index</stp>
        <stp>CHAIN_TICKERS</stp>
        <stp>[PUTStrategy6.xlsx]Backup!R4306C7</stp>
        <stp>CHAIN_STRIKE_PX_OVRD</stp>
        <stp>86300</stp>
        <stp>CHAIN_PUT_CALL_TYPE_OVRD=P</stp>
        <stp>CHAIN_PERIODICITY_OVRD=M</stp>
        <tr r="G4306" s="3"/>
      </tp>
      <tp t="e">
        <v>#N/A</v>
        <stp/>
        <stp>##V3_BDSV12</stp>
        <stp>SPX Index</stp>
        <stp>CHAIN_TICKERS</stp>
        <stp>[PUTStrategy6.xlsx]Backup!R4366C7</stp>
        <stp>CHAIN_STRIKE_PX_OVRD</stp>
        <stp>87500</stp>
        <stp>CHAIN_PUT_CALL_TYPE_OVRD=P</stp>
        <stp>CHAIN_PERIODICITY_OVRD=M</stp>
        <tr r="G4366" s="3"/>
      </tp>
      <tp t="e">
        <v>#N/A</v>
        <stp/>
        <stp>##V3_BDSV12</stp>
        <stp>SPX Index</stp>
        <stp>CHAIN_TICKERS</stp>
        <stp>[PUTStrategy6.xlsx]Backup!R4266C7</stp>
        <stp>CHAIN_STRIKE_PX_OVRD</stp>
        <stp>85500</stp>
        <stp>CHAIN_PUT_CALL_TYPE_OVRD=P</stp>
        <stp>CHAIN_PERIODICITY_OVRD=M</stp>
        <tr r="G4266" s="3"/>
      </tp>
      <tp t="e">
        <v>#N/A</v>
        <stp/>
        <stp>##V3_BDSV12</stp>
        <stp>SPX Index</stp>
        <stp>CHAIN_TICKERS</stp>
        <stp>[PUTStrategy6.xlsx]Backup!R4206C7</stp>
        <stp>CHAIN_STRIKE_PX_OVRD</stp>
        <stp>84300</stp>
        <stp>CHAIN_PUT_CALL_TYPE_OVRD=P</stp>
        <stp>CHAIN_PERIODICITY_OVRD=M</stp>
        <tr r="G4206" s="3"/>
      </tp>
      <tp t="e">
        <v>#N/A</v>
        <stp/>
        <stp>##V3_BDSV12</stp>
        <stp>SPX Index</stp>
        <stp>CHAIN_TICKERS</stp>
        <stp>[PUTStrategy6.xlsx]Backup!R4066C7</stp>
        <stp>CHAIN_STRIKE_PX_OVRD</stp>
        <stp>81500</stp>
        <stp>CHAIN_PUT_CALL_TYPE_OVRD=P</stp>
        <stp>CHAIN_PERIODICITY_OVRD=M</stp>
        <tr r="G4066" s="3"/>
      </tp>
      <tp t="e">
        <v>#N/A</v>
        <stp/>
        <stp>##V3_BDSV12</stp>
        <stp>SPX Index</stp>
        <stp>CHAIN_TICKERS</stp>
        <stp>[PUTStrategy6.xlsx]Backup!R4006C7</stp>
        <stp>CHAIN_STRIKE_PX_OVRD</stp>
        <stp>80300</stp>
        <stp>CHAIN_PUT_CALL_TYPE_OVRD=P</stp>
        <stp>CHAIN_PERIODICITY_OVRD=M</stp>
        <tr r="G4006" s="3"/>
      </tp>
      <tp t="e">
        <v>#N/A</v>
        <stp/>
        <stp>##V3_BDSV12</stp>
        <stp>SPX Index</stp>
        <stp>CHAIN_TICKERS</stp>
        <stp>[PUTStrategy6.xlsx]Backup!R4106C7</stp>
        <stp>CHAIN_STRIKE_PX_OVRD</stp>
        <stp>82300</stp>
        <stp>CHAIN_PUT_CALL_TYPE_OVRD=P</stp>
        <stp>CHAIN_PERIODICITY_OVRD=M</stp>
        <tr r="G4106" s="3"/>
      </tp>
      <tp t="e">
        <v>#N/A</v>
        <stp/>
        <stp>##V3_BDSV12</stp>
        <stp>SPX Index</stp>
        <stp>CHAIN_TICKERS</stp>
        <stp>[PUTStrategy6.xlsx]Backup!R4166C7</stp>
        <stp>CHAIN_STRIKE_PX_OVRD</stp>
        <stp>83500</stp>
        <stp>CHAIN_PUT_CALL_TYPE_OVRD=P</stp>
        <stp>CHAIN_PERIODICITY_OVRD=M</stp>
        <tr r="G4166" s="3"/>
      </tp>
      <tp t="e">
        <v>#N/A</v>
        <stp/>
        <stp>##V3_BDSV12</stp>
        <stp>SPX Index</stp>
        <stp>CHAIN_TICKERS</stp>
        <stp>[PUTStrategy6.xlsx]Backup!R4466C7</stp>
        <stp>CHAIN_STRIKE_PX_OVRD</stp>
        <stp>89500</stp>
        <stp>CHAIN_PUT_CALL_TYPE_OVRD=P</stp>
        <stp>CHAIN_PERIODICITY_OVRD=M</stp>
        <tr r="G4466" s="3"/>
      </tp>
      <tp t="e">
        <v>#N/A</v>
        <stp/>
        <stp>##V3_BDSV12</stp>
        <stp>SPX Index</stp>
        <stp>CHAIN_TICKERS</stp>
        <stp>[PUTStrategy6.xlsx]Backup!R4406C7</stp>
        <stp>CHAIN_STRIKE_PX_OVRD</stp>
        <stp>88300</stp>
        <stp>CHAIN_PUT_CALL_TYPE_OVRD=P</stp>
        <stp>CHAIN_PERIODICITY_OVRD=M</stp>
        <tr r="G4406" s="3"/>
      </tp>
      <tp t="e">
        <v>#N/A</v>
        <stp/>
        <stp>##V3_BDSV12</stp>
        <stp>SPX Index</stp>
        <stp>CHAIN_TICKERS</stp>
        <stp>[PUTStrategy6.xlsx]Backup!R1306C7</stp>
        <stp>CHAIN_STRIKE_PX_OVRD</stp>
        <stp>26300</stp>
        <stp>CHAIN_PUT_CALL_TYPE_OVRD=P</stp>
        <stp>CHAIN_PERIODICITY_OVRD=M</stp>
        <tr r="G1306" s="3"/>
      </tp>
      <tp t="e">
        <v>#N/A</v>
        <stp/>
        <stp>##V3_BDSV12</stp>
        <stp>SPX Index</stp>
        <stp>CHAIN_TICKERS</stp>
        <stp>[PUTStrategy6.xlsx]Backup!R1366C7</stp>
        <stp>CHAIN_STRIKE_PX_OVRD</stp>
        <stp>27500</stp>
        <stp>CHAIN_PUT_CALL_TYPE_OVRD=P</stp>
        <stp>CHAIN_PERIODICITY_OVRD=M</stp>
        <tr r="G1366" s="3"/>
      </tp>
      <tp t="e">
        <v>#N/A</v>
        <stp/>
        <stp>##V3_BDSV12</stp>
        <stp>SPX Index</stp>
        <stp>CHAIN_TICKERS</stp>
        <stp>[PUTStrategy6.xlsx]Backup!R1266C7</stp>
        <stp>CHAIN_STRIKE_PX_OVRD</stp>
        <stp>25500</stp>
        <stp>CHAIN_PUT_CALL_TYPE_OVRD=P</stp>
        <stp>CHAIN_PERIODICITY_OVRD=M</stp>
        <tr r="G1266" s="3"/>
      </tp>
      <tp t="e">
        <v>#N/A</v>
        <stp/>
        <stp>##V3_BDSV12</stp>
        <stp>SPX Index</stp>
        <stp>CHAIN_TICKERS</stp>
        <stp>[PUTStrategy6.xlsx]Backup!R1206C7</stp>
        <stp>CHAIN_STRIKE_PX_OVRD</stp>
        <stp>24300</stp>
        <stp>CHAIN_PUT_CALL_TYPE_OVRD=P</stp>
        <stp>CHAIN_PERIODICITY_OVRD=M</stp>
        <tr r="G1206" s="3"/>
      </tp>
      <tp t="e">
        <v>#N/A</v>
        <stp/>
        <stp>##V3_BDSV12</stp>
        <stp>SPX Index</stp>
        <stp>CHAIN_TICKERS</stp>
        <stp>[PUTStrategy6.xlsx]Backup!R1066C7</stp>
        <stp>CHAIN_STRIKE_PX_OVRD</stp>
        <stp>21500</stp>
        <stp>CHAIN_PUT_CALL_TYPE_OVRD=P</stp>
        <stp>CHAIN_PERIODICITY_OVRD=M</stp>
        <tr r="G1066" s="3"/>
      </tp>
      <tp t="e">
        <v>#N/A</v>
        <stp/>
        <stp>##V3_BDSV12</stp>
        <stp>SPX Index</stp>
        <stp>CHAIN_TICKERS</stp>
        <stp>[PUTStrategy6.xlsx]Backup!R1006C7</stp>
        <stp>CHAIN_STRIKE_PX_OVRD</stp>
        <stp>20300</stp>
        <stp>CHAIN_PUT_CALL_TYPE_OVRD=P</stp>
        <stp>CHAIN_PERIODICITY_OVRD=M</stp>
        <tr r="G1006" s="3"/>
      </tp>
      <tp t="e">
        <v>#N/A</v>
        <stp/>
        <stp>##V3_BDSV12</stp>
        <stp>SPX Index</stp>
        <stp>CHAIN_TICKERS</stp>
        <stp>[PUTStrategy6.xlsx]Backup!R1106C7</stp>
        <stp>CHAIN_STRIKE_PX_OVRD</stp>
        <stp>22300</stp>
        <stp>CHAIN_PUT_CALL_TYPE_OVRD=P</stp>
        <stp>CHAIN_PERIODICITY_OVRD=M</stp>
        <tr r="G1106" s="3"/>
      </tp>
      <tp t="e">
        <v>#N/A</v>
        <stp/>
        <stp>##V3_BDSV12</stp>
        <stp>SPX Index</stp>
        <stp>CHAIN_TICKERS</stp>
        <stp>[PUTStrategy6.xlsx]Backup!R1166C7</stp>
        <stp>CHAIN_STRIKE_PX_OVRD</stp>
        <stp>23500</stp>
        <stp>CHAIN_PUT_CALL_TYPE_OVRD=P</stp>
        <stp>CHAIN_PERIODICITY_OVRD=M</stp>
        <tr r="G1166" s="3"/>
      </tp>
      <tp t="e">
        <v>#N/A</v>
        <stp/>
        <stp>##V3_BDSV12</stp>
        <stp>SPX Index</stp>
        <stp>CHAIN_TICKERS</stp>
        <stp>[PUTStrategy6.xlsx]Backup!R1466C7</stp>
        <stp>CHAIN_STRIKE_PX_OVRD</stp>
        <stp>29500</stp>
        <stp>CHAIN_PUT_CALL_TYPE_OVRD=P</stp>
        <stp>CHAIN_PERIODICITY_OVRD=M</stp>
        <tr r="G1466" s="3"/>
      </tp>
      <tp t="e">
        <v>#N/A</v>
        <stp/>
        <stp>##V3_BDSV12</stp>
        <stp>SPX Index</stp>
        <stp>CHAIN_TICKERS</stp>
        <stp>[PUTStrategy6.xlsx]Backup!R1406C7</stp>
        <stp>CHAIN_STRIKE_PX_OVRD</stp>
        <stp>28300</stp>
        <stp>CHAIN_PUT_CALL_TYPE_OVRD=P</stp>
        <stp>CHAIN_PERIODICITY_OVRD=M</stp>
        <tr r="G1406" s="3"/>
      </tp>
      <tp t="e">
        <v>#N/A</v>
        <stp/>
        <stp>##V3_BDSV12</stp>
        <stp>SPX Index</stp>
        <stp>CHAIN_TICKERS</stp>
        <stp>[PUTStrategy6.xlsx]Backup!R1506C7</stp>
        <stp>CHAIN_STRIKE_PX_OVRD</stp>
        <stp>30300</stp>
        <stp>CHAIN_PUT_CALL_TYPE_OVRD=P</stp>
        <stp>CHAIN_PERIODICITY_OVRD=M</stp>
        <tr r="G1506" s="3"/>
      </tp>
      <tp t="e">
        <v>#N/A</v>
        <stp/>
        <stp>##V3_BDSV12</stp>
        <stp>SPX Index</stp>
        <stp>CHAIN_TICKERS</stp>
        <stp>[PUTStrategy6.xlsx]Backup!R1666C7</stp>
        <stp>CHAIN_STRIKE_PX_OVRD</stp>
        <stp>33500</stp>
        <stp>CHAIN_PUT_CALL_TYPE_OVRD=P</stp>
        <stp>CHAIN_PERIODICITY_OVRD=M</stp>
        <tr r="G1666" s="3"/>
      </tp>
      <tp t="e">
        <v>#N/A</v>
        <stp/>
        <stp>##V3_BDSV12</stp>
        <stp>SPX Index</stp>
        <stp>CHAIN_TICKERS</stp>
        <stp>[PUTStrategy6.xlsx]Backup!R1566C7</stp>
        <stp>CHAIN_STRIKE_PX_OVRD</stp>
        <stp>31500</stp>
        <stp>CHAIN_PUT_CALL_TYPE_OVRD=P</stp>
        <stp>CHAIN_PERIODICITY_OVRD=M</stp>
        <tr r="G1566" s="3"/>
      </tp>
      <tp t="e">
        <v>#N/A</v>
        <stp/>
        <stp>##V3_BDSV12</stp>
        <stp>SPX Index</stp>
        <stp>CHAIN_TICKERS</stp>
        <stp>[PUTStrategy6.xlsx]Backup!R1606C7</stp>
        <stp>CHAIN_STRIKE_PX_OVRD</stp>
        <stp>32300</stp>
        <stp>CHAIN_PUT_CALL_TYPE_OVRD=P</stp>
        <stp>CHAIN_PERIODICITY_OVRD=M</stp>
        <tr r="G1606" s="3"/>
      </tp>
      <tp t="e">
        <v>#N/A</v>
        <stp/>
        <stp>##V3_BDSV12</stp>
        <stp>SPX Index</stp>
        <stp>CHAIN_TICKERS</stp>
        <stp>[PUTStrategy6.xlsx]Backup!R1906C7</stp>
        <stp>CHAIN_STRIKE_PX_OVRD</stp>
        <stp>38300</stp>
        <stp>CHAIN_PUT_CALL_TYPE_OVRD=P</stp>
        <stp>CHAIN_PERIODICITY_OVRD=M</stp>
        <tr r="G1906" s="3"/>
      </tp>
      <tp t="e">
        <v>#N/A</v>
        <stp/>
        <stp>##V3_BDSV12</stp>
        <stp>SPX Index</stp>
        <stp>CHAIN_TICKERS</stp>
        <stp>[PUTStrategy6.xlsx]Backup!R1966C7</stp>
        <stp>CHAIN_STRIKE_PX_OVRD</stp>
        <stp>39500</stp>
        <stp>CHAIN_PUT_CALL_TYPE_OVRD=P</stp>
        <stp>CHAIN_PERIODICITY_OVRD=M</stp>
        <tr r="G1966" s="3"/>
      </tp>
      <tp t="e">
        <v>#N/A</v>
        <stp/>
        <stp>##V3_BDSV12</stp>
        <stp>SPX Index</stp>
        <stp>CHAIN_TICKERS</stp>
        <stp>[PUTStrategy6.xlsx]Backup!R1706C7</stp>
        <stp>CHAIN_STRIKE_PX_OVRD</stp>
        <stp>34300</stp>
        <stp>CHAIN_PUT_CALL_TYPE_OVRD=P</stp>
        <stp>CHAIN_PERIODICITY_OVRD=M</stp>
        <tr r="G1706" s="3"/>
      </tp>
      <tp t="e">
        <v>#N/A</v>
        <stp/>
        <stp>##V3_BDSV12</stp>
        <stp>SPX Index</stp>
        <stp>CHAIN_TICKERS</stp>
        <stp>[PUTStrategy6.xlsx]Backup!R1766C7</stp>
        <stp>CHAIN_STRIKE_PX_OVRD</stp>
        <stp>35500</stp>
        <stp>CHAIN_PUT_CALL_TYPE_OVRD=P</stp>
        <stp>CHAIN_PERIODICITY_OVRD=M</stp>
        <tr r="G1766" s="3"/>
      </tp>
      <tp t="e">
        <v>#N/A</v>
        <stp/>
        <stp>##V3_BDSV12</stp>
        <stp>SPX Index</stp>
        <stp>CHAIN_TICKERS</stp>
        <stp>[PUTStrategy6.xlsx]Backup!R1866C7</stp>
        <stp>CHAIN_STRIKE_PX_OVRD</stp>
        <stp>37500</stp>
        <stp>CHAIN_PUT_CALL_TYPE_OVRD=P</stp>
        <stp>CHAIN_PERIODICITY_OVRD=M</stp>
        <tr r="G1866" s="3"/>
      </tp>
      <tp t="e">
        <v>#N/A</v>
        <stp/>
        <stp>##V3_BDSV12</stp>
        <stp>SPX Index</stp>
        <stp>CHAIN_TICKERS</stp>
        <stp>[PUTStrategy6.xlsx]Backup!R1806C7</stp>
        <stp>CHAIN_STRIKE_PX_OVRD</stp>
        <stp>36300</stp>
        <stp>CHAIN_PUT_CALL_TYPE_OVRD=P</stp>
        <stp>CHAIN_PERIODICITY_OVRD=M</stp>
        <tr r="G1806" s="3"/>
      </tp>
      <tp t="e">
        <v>#N/A</v>
        <stp/>
        <stp>##V3_BDSV12</stp>
        <stp>SPX Index</stp>
        <stp>CHAIN_TICKERS</stp>
        <stp>[PUTStrategy6.xlsx]Backup!R2506C7</stp>
        <stp>CHAIN_STRIKE_PX_OVRD</stp>
        <stp>50300</stp>
        <stp>CHAIN_PUT_CALL_TYPE_OVRD=P</stp>
        <stp>CHAIN_PERIODICITY_OVRD=M</stp>
        <tr r="G2506" s="3"/>
      </tp>
      <tp t="e">
        <v>#N/A</v>
        <stp/>
        <stp>##V3_BDSV12</stp>
        <stp>SPX Index</stp>
        <stp>CHAIN_TICKERS</stp>
        <stp>[PUTStrategy6.xlsx]Backup!R2666C7</stp>
        <stp>CHAIN_STRIKE_PX_OVRD</stp>
        <stp>53500</stp>
        <stp>CHAIN_PUT_CALL_TYPE_OVRD=P</stp>
        <stp>CHAIN_PERIODICITY_OVRD=M</stp>
        <tr r="G2666" s="3"/>
      </tp>
      <tp t="e">
        <v>#N/A</v>
        <stp/>
        <stp>##V3_BDSV12</stp>
        <stp>SPX Index</stp>
        <stp>CHAIN_TICKERS</stp>
        <stp>[PUTStrategy6.xlsx]Backup!R2566C7</stp>
        <stp>CHAIN_STRIKE_PX_OVRD</stp>
        <stp>51500</stp>
        <stp>CHAIN_PUT_CALL_TYPE_OVRD=P</stp>
        <stp>CHAIN_PERIODICITY_OVRD=M</stp>
        <tr r="G2566" s="3"/>
      </tp>
      <tp t="e">
        <v>#N/A</v>
        <stp/>
        <stp>##V3_BDSV12</stp>
        <stp>SPX Index</stp>
        <stp>CHAIN_TICKERS</stp>
        <stp>[PUTStrategy6.xlsx]Backup!R2606C7</stp>
        <stp>CHAIN_STRIKE_PX_OVRD</stp>
        <stp>52300</stp>
        <stp>CHAIN_PUT_CALL_TYPE_OVRD=P</stp>
        <stp>CHAIN_PERIODICITY_OVRD=M</stp>
        <tr r="G2606" s="3"/>
      </tp>
      <tp t="e">
        <v>#N/A</v>
        <stp/>
        <stp>##V3_BDSV12</stp>
        <stp>SPX Index</stp>
        <stp>CHAIN_TICKERS</stp>
        <stp>[PUTStrategy6.xlsx]Backup!R2906C7</stp>
        <stp>CHAIN_STRIKE_PX_OVRD</stp>
        <stp>58300</stp>
        <stp>CHAIN_PUT_CALL_TYPE_OVRD=P</stp>
        <stp>CHAIN_PERIODICITY_OVRD=M</stp>
        <tr r="G2906" s="3"/>
      </tp>
      <tp t="e">
        <v>#N/A</v>
        <stp/>
        <stp>##V3_BDSV12</stp>
        <stp>SPX Index</stp>
        <stp>CHAIN_TICKERS</stp>
        <stp>[PUTStrategy6.xlsx]Backup!R2966C7</stp>
        <stp>CHAIN_STRIKE_PX_OVRD</stp>
        <stp>59500</stp>
        <stp>CHAIN_PUT_CALL_TYPE_OVRD=P</stp>
        <stp>CHAIN_PERIODICITY_OVRD=M</stp>
        <tr r="G2966" s="3"/>
      </tp>
      <tp t="e">
        <v>#N/A</v>
        <stp/>
        <stp>##V3_BDSV12</stp>
        <stp>SPX Index</stp>
        <stp>CHAIN_TICKERS</stp>
        <stp>[PUTStrategy6.xlsx]Backup!R2706C7</stp>
        <stp>CHAIN_STRIKE_PX_OVRD</stp>
        <stp>54300</stp>
        <stp>CHAIN_PUT_CALL_TYPE_OVRD=P</stp>
        <stp>CHAIN_PERIODICITY_OVRD=M</stp>
        <tr r="G2706" s="3"/>
      </tp>
      <tp t="e">
        <v>#N/A</v>
        <stp/>
        <stp>##V3_BDSV12</stp>
        <stp>SPX Index</stp>
        <stp>CHAIN_TICKERS</stp>
        <stp>[PUTStrategy6.xlsx]Backup!R2766C7</stp>
        <stp>CHAIN_STRIKE_PX_OVRD</stp>
        <stp>55500</stp>
        <stp>CHAIN_PUT_CALL_TYPE_OVRD=P</stp>
        <stp>CHAIN_PERIODICITY_OVRD=M</stp>
        <tr r="G2766" s="3"/>
      </tp>
      <tp t="e">
        <v>#N/A</v>
        <stp/>
        <stp>##V3_BDSV12</stp>
        <stp>SPX Index</stp>
        <stp>CHAIN_TICKERS</stp>
        <stp>[PUTStrategy6.xlsx]Backup!R2866C7</stp>
        <stp>CHAIN_STRIKE_PX_OVRD</stp>
        <stp>57500</stp>
        <stp>CHAIN_PUT_CALL_TYPE_OVRD=P</stp>
        <stp>CHAIN_PERIODICITY_OVRD=M</stp>
        <tr r="G2866" s="3"/>
      </tp>
      <tp t="e">
        <v>#N/A</v>
        <stp/>
        <stp>##V3_BDSV12</stp>
        <stp>SPX Index</stp>
        <stp>CHAIN_TICKERS</stp>
        <stp>[PUTStrategy6.xlsx]Backup!R2806C7</stp>
        <stp>CHAIN_STRIKE_PX_OVRD</stp>
        <stp>56300</stp>
        <stp>CHAIN_PUT_CALL_TYPE_OVRD=P</stp>
        <stp>CHAIN_PERIODICITY_OVRD=M</stp>
        <tr r="G2806" s="3"/>
      </tp>
      <tp t="e">
        <v>#N/A</v>
        <stp/>
        <stp>##V3_BDSV12</stp>
        <stp>SPX Index</stp>
        <stp>CHAIN_TICKERS</stp>
        <stp>[PUTStrategy6.xlsx]Backup!R2306C7</stp>
        <stp>CHAIN_STRIKE_PX_OVRD</stp>
        <stp>46300</stp>
        <stp>CHAIN_PUT_CALL_TYPE_OVRD=P</stp>
        <stp>CHAIN_PERIODICITY_OVRD=M</stp>
        <tr r="G2306" s="3"/>
      </tp>
      <tp t="e">
        <v>#N/A</v>
        <stp/>
        <stp>##V3_BDSV12</stp>
        <stp>SPX Index</stp>
        <stp>CHAIN_TICKERS</stp>
        <stp>[PUTStrategy6.xlsx]Backup!R2366C7</stp>
        <stp>CHAIN_STRIKE_PX_OVRD</stp>
        <stp>47500</stp>
        <stp>CHAIN_PUT_CALL_TYPE_OVRD=P</stp>
        <stp>CHAIN_PERIODICITY_OVRD=M</stp>
        <tr r="G2366" s="3"/>
      </tp>
      <tp t="e">
        <v>#N/A</v>
        <stp/>
        <stp>##V3_BDSV12</stp>
        <stp>SPX Index</stp>
        <stp>CHAIN_TICKERS</stp>
        <stp>[PUTStrategy6.xlsx]Backup!R2266C7</stp>
        <stp>CHAIN_STRIKE_PX_OVRD</stp>
        <stp>45500</stp>
        <stp>CHAIN_PUT_CALL_TYPE_OVRD=P</stp>
        <stp>CHAIN_PERIODICITY_OVRD=M</stp>
        <tr r="G2266" s="3"/>
      </tp>
      <tp t="e">
        <v>#N/A</v>
        <stp/>
        <stp>##V3_BDSV12</stp>
        <stp>SPX Index</stp>
        <stp>CHAIN_TICKERS</stp>
        <stp>[PUTStrategy6.xlsx]Backup!R2206C7</stp>
        <stp>CHAIN_STRIKE_PX_OVRD</stp>
        <stp>44300</stp>
        <stp>CHAIN_PUT_CALL_TYPE_OVRD=P</stp>
        <stp>CHAIN_PERIODICITY_OVRD=M</stp>
        <tr r="G2206" s="3"/>
      </tp>
      <tp t="e">
        <v>#N/A</v>
        <stp/>
        <stp>##V3_BDSV12</stp>
        <stp>SPX Index</stp>
        <stp>CHAIN_TICKERS</stp>
        <stp>[PUTStrategy6.xlsx]Backup!R2066C7</stp>
        <stp>CHAIN_STRIKE_PX_OVRD</stp>
        <stp>41500</stp>
        <stp>CHAIN_PUT_CALL_TYPE_OVRD=P</stp>
        <stp>CHAIN_PERIODICITY_OVRD=M</stp>
        <tr r="G2066" s="3"/>
      </tp>
      <tp t="e">
        <v>#N/A</v>
        <stp/>
        <stp>##V3_BDSV12</stp>
        <stp>SPX Index</stp>
        <stp>CHAIN_TICKERS</stp>
        <stp>[PUTStrategy6.xlsx]Backup!R2006C7</stp>
        <stp>CHAIN_STRIKE_PX_OVRD</stp>
        <stp>40300</stp>
        <stp>CHAIN_PUT_CALL_TYPE_OVRD=P</stp>
        <stp>CHAIN_PERIODICITY_OVRD=M</stp>
        <tr r="G2006" s="3"/>
      </tp>
      <tp t="e">
        <v>#N/A</v>
        <stp/>
        <stp>##V3_BDSV12</stp>
        <stp>SPX Index</stp>
        <stp>CHAIN_TICKERS</stp>
        <stp>[PUTStrategy6.xlsx]Backup!R2106C7</stp>
        <stp>CHAIN_STRIKE_PX_OVRD</stp>
        <stp>42300</stp>
        <stp>CHAIN_PUT_CALL_TYPE_OVRD=P</stp>
        <stp>CHAIN_PERIODICITY_OVRD=M</stp>
        <tr r="G2106" s="3"/>
      </tp>
      <tp t="e">
        <v>#N/A</v>
        <stp/>
        <stp>##V3_BDSV12</stp>
        <stp>SPX Index</stp>
        <stp>CHAIN_TICKERS</stp>
        <stp>[PUTStrategy6.xlsx]Backup!R2166C7</stp>
        <stp>CHAIN_STRIKE_PX_OVRD</stp>
        <stp>43500</stp>
        <stp>CHAIN_PUT_CALL_TYPE_OVRD=P</stp>
        <stp>CHAIN_PERIODICITY_OVRD=M</stp>
        <tr r="G2166" s="3"/>
      </tp>
      <tp t="e">
        <v>#N/A</v>
        <stp/>
        <stp>##V3_BDSV12</stp>
        <stp>SPX Index</stp>
        <stp>CHAIN_TICKERS</stp>
        <stp>[PUTStrategy6.xlsx]Backup!R2466C7</stp>
        <stp>CHAIN_STRIKE_PX_OVRD</stp>
        <stp>49500</stp>
        <stp>CHAIN_PUT_CALL_TYPE_OVRD=P</stp>
        <stp>CHAIN_PERIODICITY_OVRD=M</stp>
        <tr r="G2466" s="3"/>
      </tp>
      <tp t="e">
        <v>#N/A</v>
        <stp/>
        <stp>##V3_BDSV12</stp>
        <stp>SPX Index</stp>
        <stp>CHAIN_TICKERS</stp>
        <stp>[PUTStrategy6.xlsx]Backup!R2406C7</stp>
        <stp>CHAIN_STRIKE_PX_OVRD</stp>
        <stp>48300</stp>
        <stp>CHAIN_PUT_CALL_TYPE_OVRD=P</stp>
        <stp>CHAIN_PERIODICITY_OVRD=M</stp>
        <tr r="G2406" s="3"/>
      </tp>
      <tp t="e">
        <v>#N/A</v>
        <stp/>
        <stp>##V3_BDSV12</stp>
        <stp>SPX Index</stp>
        <stp>CHAIN_TICKERS</stp>
        <stp>[PUTStrategy6.xlsx]Backup!R3306C7</stp>
        <stp>CHAIN_STRIKE_PX_OVRD</stp>
        <stp>66300</stp>
        <stp>CHAIN_PUT_CALL_TYPE_OVRD=P</stp>
        <stp>CHAIN_PERIODICITY_OVRD=M</stp>
        <tr r="G3306" s="3"/>
      </tp>
      <tp t="e">
        <v>#N/A</v>
        <stp/>
        <stp>##V3_BDSV12</stp>
        <stp>SPX Index</stp>
        <stp>CHAIN_TICKERS</stp>
        <stp>[PUTStrategy6.xlsx]Backup!R3366C7</stp>
        <stp>CHAIN_STRIKE_PX_OVRD</stp>
        <stp>67500</stp>
        <stp>CHAIN_PUT_CALL_TYPE_OVRD=P</stp>
        <stp>CHAIN_PERIODICITY_OVRD=M</stp>
        <tr r="G3366" s="3"/>
      </tp>
      <tp t="e">
        <v>#N/A</v>
        <stp/>
        <stp>##V3_BDSV12</stp>
        <stp>SPX Index</stp>
        <stp>CHAIN_TICKERS</stp>
        <stp>[PUTStrategy6.xlsx]Backup!R3266C7</stp>
        <stp>CHAIN_STRIKE_PX_OVRD</stp>
        <stp>65500</stp>
        <stp>CHAIN_PUT_CALL_TYPE_OVRD=P</stp>
        <stp>CHAIN_PERIODICITY_OVRD=M</stp>
        <tr r="G3266" s="3"/>
      </tp>
      <tp t="e">
        <v>#N/A</v>
        <stp/>
        <stp>##V3_BDSV12</stp>
        <stp>SPX Index</stp>
        <stp>CHAIN_TICKERS</stp>
        <stp>[PUTStrategy6.xlsx]Backup!R3206C7</stp>
        <stp>CHAIN_STRIKE_PX_OVRD</stp>
        <stp>64300</stp>
        <stp>CHAIN_PUT_CALL_TYPE_OVRD=P</stp>
        <stp>CHAIN_PERIODICITY_OVRD=M</stp>
        <tr r="G3206" s="3"/>
      </tp>
      <tp t="e">
        <v>#N/A</v>
        <stp/>
        <stp>##V3_BDSV12</stp>
        <stp>SPX Index</stp>
        <stp>CHAIN_TICKERS</stp>
        <stp>[PUTStrategy6.xlsx]Backup!R3066C7</stp>
        <stp>CHAIN_STRIKE_PX_OVRD</stp>
        <stp>61500</stp>
        <stp>CHAIN_PUT_CALL_TYPE_OVRD=P</stp>
        <stp>CHAIN_PERIODICITY_OVRD=M</stp>
        <tr r="G3066" s="3"/>
      </tp>
      <tp t="e">
        <v>#N/A</v>
        <stp/>
        <stp>##V3_BDSV12</stp>
        <stp>SPX Index</stp>
        <stp>CHAIN_TICKERS</stp>
        <stp>[PUTStrategy6.xlsx]Backup!R3006C7</stp>
        <stp>CHAIN_STRIKE_PX_OVRD</stp>
        <stp>60300</stp>
        <stp>CHAIN_PUT_CALL_TYPE_OVRD=P</stp>
        <stp>CHAIN_PERIODICITY_OVRD=M</stp>
        <tr r="G3006" s="3"/>
      </tp>
      <tp t="e">
        <v>#N/A</v>
        <stp/>
        <stp>##V3_BDSV12</stp>
        <stp>SPX Index</stp>
        <stp>CHAIN_TICKERS</stp>
        <stp>[PUTStrategy6.xlsx]Backup!R3106C7</stp>
        <stp>CHAIN_STRIKE_PX_OVRD</stp>
        <stp>62300</stp>
        <stp>CHAIN_PUT_CALL_TYPE_OVRD=P</stp>
        <stp>CHAIN_PERIODICITY_OVRD=M</stp>
        <tr r="G3106" s="3"/>
      </tp>
      <tp t="e">
        <v>#N/A</v>
        <stp/>
        <stp>##V3_BDSV12</stp>
        <stp>SPX Index</stp>
        <stp>CHAIN_TICKERS</stp>
        <stp>[PUTStrategy6.xlsx]Backup!R3166C7</stp>
        <stp>CHAIN_STRIKE_PX_OVRD</stp>
        <stp>63500</stp>
        <stp>CHAIN_PUT_CALL_TYPE_OVRD=P</stp>
        <stp>CHAIN_PERIODICITY_OVRD=M</stp>
        <tr r="G3166" s="3"/>
      </tp>
      <tp t="e">
        <v>#N/A</v>
        <stp/>
        <stp>##V3_BDSV12</stp>
        <stp>SPX Index</stp>
        <stp>CHAIN_TICKERS</stp>
        <stp>[PUTStrategy6.xlsx]Backup!R3466C7</stp>
        <stp>CHAIN_STRIKE_PX_OVRD</stp>
        <stp>69500</stp>
        <stp>CHAIN_PUT_CALL_TYPE_OVRD=P</stp>
        <stp>CHAIN_PERIODICITY_OVRD=M</stp>
        <tr r="G3466" s="3"/>
      </tp>
      <tp t="e">
        <v>#N/A</v>
        <stp/>
        <stp>##V3_BDSV12</stp>
        <stp>SPX Index</stp>
        <stp>CHAIN_TICKERS</stp>
        <stp>[PUTStrategy6.xlsx]Backup!R3406C7</stp>
        <stp>CHAIN_STRIKE_PX_OVRD</stp>
        <stp>68300</stp>
        <stp>CHAIN_PUT_CALL_TYPE_OVRD=P</stp>
        <stp>CHAIN_PERIODICITY_OVRD=M</stp>
        <tr r="G3406" s="3"/>
      </tp>
      <tp t="e">
        <v>#N/A</v>
        <stp/>
        <stp>##V3_BDSV12</stp>
        <stp>SPX Index</stp>
        <stp>CHAIN_TICKERS</stp>
        <stp>[PUTStrategy6.xlsx]Backup!R3506C7</stp>
        <stp>CHAIN_STRIKE_PX_OVRD</stp>
        <stp>70300</stp>
        <stp>CHAIN_PUT_CALL_TYPE_OVRD=P</stp>
        <stp>CHAIN_PERIODICITY_OVRD=M</stp>
        <tr r="G3506" s="3"/>
      </tp>
      <tp t="e">
        <v>#N/A</v>
        <stp/>
        <stp>##V3_BDSV12</stp>
        <stp>SPX Index</stp>
        <stp>CHAIN_TICKERS</stp>
        <stp>[PUTStrategy6.xlsx]Backup!R3666C7</stp>
        <stp>CHAIN_STRIKE_PX_OVRD</stp>
        <stp>73500</stp>
        <stp>CHAIN_PUT_CALL_TYPE_OVRD=P</stp>
        <stp>CHAIN_PERIODICITY_OVRD=M</stp>
        <tr r="G3666" s="3"/>
      </tp>
      <tp t="e">
        <v>#N/A</v>
        <stp/>
        <stp>##V3_BDSV12</stp>
        <stp>SPX Index</stp>
        <stp>CHAIN_TICKERS</stp>
        <stp>[PUTStrategy6.xlsx]Backup!R3566C7</stp>
        <stp>CHAIN_STRIKE_PX_OVRD</stp>
        <stp>71500</stp>
        <stp>CHAIN_PUT_CALL_TYPE_OVRD=P</stp>
        <stp>CHAIN_PERIODICITY_OVRD=M</stp>
        <tr r="G3566" s="3"/>
      </tp>
      <tp t="e">
        <v>#N/A</v>
        <stp/>
        <stp>##V3_BDSV12</stp>
        <stp>SPX Index</stp>
        <stp>CHAIN_TICKERS</stp>
        <stp>[PUTStrategy6.xlsx]Backup!R3606C7</stp>
        <stp>CHAIN_STRIKE_PX_OVRD</stp>
        <stp>72300</stp>
        <stp>CHAIN_PUT_CALL_TYPE_OVRD=P</stp>
        <stp>CHAIN_PERIODICITY_OVRD=M</stp>
        <tr r="G3606" s="3"/>
      </tp>
      <tp t="e">
        <v>#N/A</v>
        <stp/>
        <stp>##V3_BDSV12</stp>
        <stp>SPX Index</stp>
        <stp>CHAIN_TICKERS</stp>
        <stp>[PUTStrategy6.xlsx]Backup!R3906C7</stp>
        <stp>CHAIN_STRIKE_PX_OVRD</stp>
        <stp>78300</stp>
        <stp>CHAIN_PUT_CALL_TYPE_OVRD=P</stp>
        <stp>CHAIN_PERIODICITY_OVRD=M</stp>
        <tr r="G3906" s="3"/>
      </tp>
      <tp t="e">
        <v>#N/A</v>
        <stp/>
        <stp>##V3_BDSV12</stp>
        <stp>SPX Index</stp>
        <stp>CHAIN_TICKERS</stp>
        <stp>[PUTStrategy6.xlsx]Backup!R3966C7</stp>
        <stp>CHAIN_STRIKE_PX_OVRD</stp>
        <stp>79500</stp>
        <stp>CHAIN_PUT_CALL_TYPE_OVRD=P</stp>
        <stp>CHAIN_PERIODICITY_OVRD=M</stp>
        <tr r="G3966" s="3"/>
      </tp>
      <tp t="e">
        <v>#N/A</v>
        <stp/>
        <stp>##V3_BDSV12</stp>
        <stp>SPX Index</stp>
        <stp>CHAIN_TICKERS</stp>
        <stp>[PUTStrategy6.xlsx]Backup!R3706C7</stp>
        <stp>CHAIN_STRIKE_PX_OVRD</stp>
        <stp>74300</stp>
        <stp>CHAIN_PUT_CALL_TYPE_OVRD=P</stp>
        <stp>CHAIN_PERIODICITY_OVRD=M</stp>
        <tr r="G3706" s="3"/>
      </tp>
      <tp t="e">
        <v>#N/A</v>
        <stp/>
        <stp>##V3_BDSV12</stp>
        <stp>SPX Index</stp>
        <stp>CHAIN_TICKERS</stp>
        <stp>[PUTStrategy6.xlsx]Backup!R3766C7</stp>
        <stp>CHAIN_STRIKE_PX_OVRD</stp>
        <stp>75500</stp>
        <stp>CHAIN_PUT_CALL_TYPE_OVRD=P</stp>
        <stp>CHAIN_PERIODICITY_OVRD=M</stp>
        <tr r="G3766" s="3"/>
      </tp>
      <tp t="e">
        <v>#N/A</v>
        <stp/>
        <stp>##V3_BDSV12</stp>
        <stp>SPX Index</stp>
        <stp>CHAIN_TICKERS</stp>
        <stp>[PUTStrategy6.xlsx]Backup!R3866C7</stp>
        <stp>CHAIN_STRIKE_PX_OVRD</stp>
        <stp>77500</stp>
        <stp>CHAIN_PUT_CALL_TYPE_OVRD=P</stp>
        <stp>CHAIN_PERIODICITY_OVRD=M</stp>
        <tr r="G3866" s="3"/>
      </tp>
      <tp t="e">
        <v>#N/A</v>
        <stp/>
        <stp>##V3_BDSV12</stp>
        <stp>SPX Index</stp>
        <stp>CHAIN_TICKERS</stp>
        <stp>[PUTStrategy6.xlsx]Backup!R3806C7</stp>
        <stp>CHAIN_STRIKE_PX_OVRD</stp>
        <stp>76300</stp>
        <stp>CHAIN_PUT_CALL_TYPE_OVRD=P</stp>
        <stp>CHAIN_PERIODICITY_OVRD=M</stp>
        <tr r="G3806" s="3"/>
      </tp>
      <tp t="e">
        <v>#N/A</v>
        <stp/>
        <stp>##V3_BDSV12</stp>
        <stp>SPX Index</stp>
        <stp>CHAIN_TICKERS</stp>
        <stp>[PUTStrategy6.xlsx]Backup!R4508C7</stp>
        <stp>CHAIN_STRIKE_PX_OVRD</stp>
        <stp>90340</stp>
        <stp>CHAIN_PUT_CALL_TYPE_OVRD=P</stp>
        <stp>CHAIN_PERIODICITY_OVRD=M</stp>
        <tr r="G4508" s="3"/>
      </tp>
      <tp t="e">
        <v>#N/A</v>
        <stp/>
        <stp>##V3_BDSV12</stp>
        <stp>SPX Index</stp>
        <stp>CHAIN_TICKERS</stp>
        <stp>[PUTStrategy6.xlsx]Backup!R4668C7</stp>
        <stp>CHAIN_STRIKE_PX_OVRD</stp>
        <stp>93540</stp>
        <stp>CHAIN_PUT_CALL_TYPE_OVRD=P</stp>
        <stp>CHAIN_PERIODICITY_OVRD=M</stp>
        <tr r="G4668" s="3"/>
      </tp>
      <tp t="e">
        <v>#N/A</v>
        <stp/>
        <stp>##V3_BDSV12</stp>
        <stp>SPX Index</stp>
        <stp>CHAIN_TICKERS</stp>
        <stp>[PUTStrategy6.xlsx]Backup!R4568C7</stp>
        <stp>CHAIN_STRIKE_PX_OVRD</stp>
        <stp>91540</stp>
        <stp>CHAIN_PUT_CALL_TYPE_OVRD=P</stp>
        <stp>CHAIN_PERIODICITY_OVRD=M</stp>
        <tr r="G4568" s="3"/>
      </tp>
      <tp t="e">
        <v>#N/A</v>
        <stp/>
        <stp>##V3_BDSV12</stp>
        <stp>SPX Index</stp>
        <stp>CHAIN_TICKERS</stp>
        <stp>[PUTStrategy6.xlsx]Backup!R4608C7</stp>
        <stp>CHAIN_STRIKE_PX_OVRD</stp>
        <stp>92340</stp>
        <stp>CHAIN_PUT_CALL_TYPE_OVRD=P</stp>
        <stp>CHAIN_PERIODICITY_OVRD=M</stp>
        <tr r="G4608" s="3"/>
      </tp>
      <tp t="e">
        <v>#N/A</v>
        <stp/>
        <stp>##V3_BDSV12</stp>
        <stp>SPX Index</stp>
        <stp>CHAIN_TICKERS</stp>
        <stp>[PUTStrategy6.xlsx]Backup!R4908C7</stp>
        <stp>CHAIN_STRIKE_PX_OVRD</stp>
        <stp>98340</stp>
        <stp>CHAIN_PUT_CALL_TYPE_OVRD=P</stp>
        <stp>CHAIN_PERIODICITY_OVRD=M</stp>
        <tr r="G4908" s="3"/>
      </tp>
      <tp t="e">
        <v>#N/A</v>
        <stp/>
        <stp>##V3_BDSV12</stp>
        <stp>SPX Index</stp>
        <stp>CHAIN_TICKERS</stp>
        <stp>[PUTStrategy6.xlsx]Backup!R4968C7</stp>
        <stp>CHAIN_STRIKE_PX_OVRD</stp>
        <stp>99540</stp>
        <stp>CHAIN_PUT_CALL_TYPE_OVRD=P</stp>
        <stp>CHAIN_PERIODICITY_OVRD=M</stp>
        <tr r="G4968" s="3"/>
      </tp>
      <tp t="e">
        <v>#N/A</v>
        <stp/>
        <stp>##V3_BDSV12</stp>
        <stp>SPX Index</stp>
        <stp>CHAIN_TICKERS</stp>
        <stp>[PUTStrategy6.xlsx]Backup!R4708C7</stp>
        <stp>CHAIN_STRIKE_PX_OVRD</stp>
        <stp>94340</stp>
        <stp>CHAIN_PUT_CALL_TYPE_OVRD=P</stp>
        <stp>CHAIN_PERIODICITY_OVRD=M</stp>
        <tr r="G4708" s="3"/>
      </tp>
      <tp t="e">
        <v>#N/A</v>
        <stp/>
        <stp>##V3_BDSV12</stp>
        <stp>SPX Index</stp>
        <stp>CHAIN_TICKERS</stp>
        <stp>[PUTStrategy6.xlsx]Backup!R4768C7</stp>
        <stp>CHAIN_STRIKE_PX_OVRD</stp>
        <stp>95540</stp>
        <stp>CHAIN_PUT_CALL_TYPE_OVRD=P</stp>
        <stp>CHAIN_PERIODICITY_OVRD=M</stp>
        <tr r="G4768" s="3"/>
      </tp>
      <tp t="e">
        <v>#N/A</v>
        <stp/>
        <stp>##V3_BDSV12</stp>
        <stp>SPX Index</stp>
        <stp>CHAIN_TICKERS</stp>
        <stp>[PUTStrategy6.xlsx]Backup!R4868C7</stp>
        <stp>CHAIN_STRIKE_PX_OVRD</stp>
        <stp>97540</stp>
        <stp>CHAIN_PUT_CALL_TYPE_OVRD=P</stp>
        <stp>CHAIN_PERIODICITY_OVRD=M</stp>
        <tr r="G4868" s="3"/>
      </tp>
      <tp t="e">
        <v>#N/A</v>
        <stp/>
        <stp>##V3_BDSV12</stp>
        <stp>SPX Index</stp>
        <stp>CHAIN_TICKERS</stp>
        <stp>[PUTStrategy6.xlsx]Backup!R4808C7</stp>
        <stp>CHAIN_STRIKE_PX_OVRD</stp>
        <stp>96340</stp>
        <stp>CHAIN_PUT_CALL_TYPE_OVRD=P</stp>
        <stp>CHAIN_PERIODICITY_OVRD=M</stp>
        <tr r="G4808" s="3"/>
      </tp>
      <tp t="e">
        <v>#N/A</v>
        <stp/>
        <stp>##V3_BDSV12</stp>
        <stp>SPX Index</stp>
        <stp>CHAIN_TICKERS</stp>
        <stp>[PUTStrategy6.xlsx]Backup!R4308C7</stp>
        <stp>CHAIN_STRIKE_PX_OVRD</stp>
        <stp>86340</stp>
        <stp>CHAIN_PUT_CALL_TYPE_OVRD=P</stp>
        <stp>CHAIN_PERIODICITY_OVRD=M</stp>
        <tr r="G4308" s="3"/>
      </tp>
      <tp t="e">
        <v>#N/A</v>
        <stp/>
        <stp>##V3_BDSV12</stp>
        <stp>SPX Index</stp>
        <stp>CHAIN_TICKERS</stp>
        <stp>[PUTStrategy6.xlsx]Backup!R4368C7</stp>
        <stp>CHAIN_STRIKE_PX_OVRD</stp>
        <stp>87540</stp>
        <stp>CHAIN_PUT_CALL_TYPE_OVRD=P</stp>
        <stp>CHAIN_PERIODICITY_OVRD=M</stp>
        <tr r="G4368" s="3"/>
      </tp>
      <tp t="e">
        <v>#N/A</v>
        <stp/>
        <stp>##V3_BDSV12</stp>
        <stp>SPX Index</stp>
        <stp>CHAIN_TICKERS</stp>
        <stp>[PUTStrategy6.xlsx]Backup!R4268C7</stp>
        <stp>CHAIN_STRIKE_PX_OVRD</stp>
        <stp>85540</stp>
        <stp>CHAIN_PUT_CALL_TYPE_OVRD=P</stp>
        <stp>CHAIN_PERIODICITY_OVRD=M</stp>
        <tr r="G4268" s="3"/>
      </tp>
      <tp t="e">
        <v>#N/A</v>
        <stp/>
        <stp>##V3_BDSV12</stp>
        <stp>SPX Index</stp>
        <stp>CHAIN_TICKERS</stp>
        <stp>[PUTStrategy6.xlsx]Backup!R4208C7</stp>
        <stp>CHAIN_STRIKE_PX_OVRD</stp>
        <stp>84340</stp>
        <stp>CHAIN_PUT_CALL_TYPE_OVRD=P</stp>
        <stp>CHAIN_PERIODICITY_OVRD=M</stp>
        <tr r="G4208" s="3"/>
      </tp>
      <tp t="e">
        <v>#N/A</v>
        <stp/>
        <stp>##V3_BDSV12</stp>
        <stp>SPX Index</stp>
        <stp>CHAIN_TICKERS</stp>
        <stp>[PUTStrategy6.xlsx]Backup!R4068C7</stp>
        <stp>CHAIN_STRIKE_PX_OVRD</stp>
        <stp>81540</stp>
        <stp>CHAIN_PUT_CALL_TYPE_OVRD=P</stp>
        <stp>CHAIN_PERIODICITY_OVRD=M</stp>
        <tr r="G4068" s="3"/>
      </tp>
      <tp t="e">
        <v>#N/A</v>
        <stp/>
        <stp>##V3_BDSV12</stp>
        <stp>SPX Index</stp>
        <stp>CHAIN_TICKERS</stp>
        <stp>[PUTStrategy6.xlsx]Backup!R4008C7</stp>
        <stp>CHAIN_STRIKE_PX_OVRD</stp>
        <stp>80340</stp>
        <stp>CHAIN_PUT_CALL_TYPE_OVRD=P</stp>
        <stp>CHAIN_PERIODICITY_OVRD=M</stp>
        <tr r="G4008" s="3"/>
      </tp>
      <tp t="e">
        <v>#N/A</v>
        <stp/>
        <stp>##V3_BDSV12</stp>
        <stp>SPX Index</stp>
        <stp>CHAIN_TICKERS</stp>
        <stp>[PUTStrategy6.xlsx]Backup!R4108C7</stp>
        <stp>CHAIN_STRIKE_PX_OVRD</stp>
        <stp>82340</stp>
        <stp>CHAIN_PUT_CALL_TYPE_OVRD=P</stp>
        <stp>CHAIN_PERIODICITY_OVRD=M</stp>
        <tr r="G4108" s="3"/>
      </tp>
      <tp t="e">
        <v>#N/A</v>
        <stp/>
        <stp>##V3_BDSV12</stp>
        <stp>SPX Index</stp>
        <stp>CHAIN_TICKERS</stp>
        <stp>[PUTStrategy6.xlsx]Backup!R4168C7</stp>
        <stp>CHAIN_STRIKE_PX_OVRD</stp>
        <stp>83540</stp>
        <stp>CHAIN_PUT_CALL_TYPE_OVRD=P</stp>
        <stp>CHAIN_PERIODICITY_OVRD=M</stp>
        <tr r="G4168" s="3"/>
      </tp>
      <tp t="e">
        <v>#N/A</v>
        <stp/>
        <stp>##V3_BDSV12</stp>
        <stp>SPX Index</stp>
        <stp>CHAIN_TICKERS</stp>
        <stp>[PUTStrategy6.xlsx]Backup!R4468C7</stp>
        <stp>CHAIN_STRIKE_PX_OVRD</stp>
        <stp>89540</stp>
        <stp>CHAIN_PUT_CALL_TYPE_OVRD=P</stp>
        <stp>CHAIN_PERIODICITY_OVRD=M</stp>
        <tr r="G4468" s="3"/>
      </tp>
      <tp t="e">
        <v>#N/A</v>
        <stp/>
        <stp>##V3_BDSV12</stp>
        <stp>SPX Index</stp>
        <stp>CHAIN_TICKERS</stp>
        <stp>[PUTStrategy6.xlsx]Backup!R4408C7</stp>
        <stp>CHAIN_STRIKE_PX_OVRD</stp>
        <stp>88340</stp>
        <stp>CHAIN_PUT_CALL_TYPE_OVRD=P</stp>
        <stp>CHAIN_PERIODICITY_OVRD=M</stp>
        <tr r="G4408" s="3"/>
      </tp>
      <tp t="e">
        <v>#N/A</v>
        <stp/>
        <stp>##V3_BDSV12</stp>
        <stp>SPX Index</stp>
        <stp>CHAIN_TICKERS</stp>
        <stp>[PUTStrategy6.xlsx]Backup!R1308C7</stp>
        <stp>CHAIN_STRIKE_PX_OVRD</stp>
        <stp>26340</stp>
        <stp>CHAIN_PUT_CALL_TYPE_OVRD=P</stp>
        <stp>CHAIN_PERIODICITY_OVRD=M</stp>
        <tr r="G1308" s="3"/>
      </tp>
      <tp t="e">
        <v>#N/A</v>
        <stp/>
        <stp>##V3_BDSV12</stp>
        <stp>SPX Index</stp>
        <stp>CHAIN_TICKERS</stp>
        <stp>[PUTStrategy6.xlsx]Backup!R1368C7</stp>
        <stp>CHAIN_STRIKE_PX_OVRD</stp>
        <stp>27540</stp>
        <stp>CHAIN_PUT_CALL_TYPE_OVRD=P</stp>
        <stp>CHAIN_PERIODICITY_OVRD=M</stp>
        <tr r="G1368" s="3"/>
      </tp>
      <tp t="e">
        <v>#N/A</v>
        <stp/>
        <stp>##V3_BDSV12</stp>
        <stp>SPX Index</stp>
        <stp>CHAIN_TICKERS</stp>
        <stp>[PUTStrategy6.xlsx]Backup!R1268C7</stp>
        <stp>CHAIN_STRIKE_PX_OVRD</stp>
        <stp>25540</stp>
        <stp>CHAIN_PUT_CALL_TYPE_OVRD=P</stp>
        <stp>CHAIN_PERIODICITY_OVRD=M</stp>
        <tr r="G1268" s="3"/>
      </tp>
      <tp t="e">
        <v>#N/A</v>
        <stp/>
        <stp>##V3_BDSV12</stp>
        <stp>SPX Index</stp>
        <stp>CHAIN_TICKERS</stp>
        <stp>[PUTStrategy6.xlsx]Backup!R1208C7</stp>
        <stp>CHAIN_STRIKE_PX_OVRD</stp>
        <stp>24340</stp>
        <stp>CHAIN_PUT_CALL_TYPE_OVRD=P</stp>
        <stp>CHAIN_PERIODICITY_OVRD=M</stp>
        <tr r="G1208" s="3"/>
      </tp>
      <tp t="e">
        <v>#N/A</v>
        <stp/>
        <stp>##V3_BDSV12</stp>
        <stp>SPX Index</stp>
        <stp>CHAIN_TICKERS</stp>
        <stp>[PUTStrategy6.xlsx]Backup!R1068C7</stp>
        <stp>CHAIN_STRIKE_PX_OVRD</stp>
        <stp>21540</stp>
        <stp>CHAIN_PUT_CALL_TYPE_OVRD=P</stp>
        <stp>CHAIN_PERIODICITY_OVRD=M</stp>
        <tr r="G1068" s="3"/>
      </tp>
      <tp t="e">
        <v>#N/A</v>
        <stp/>
        <stp>##V3_BDSV12</stp>
        <stp>SPX Index</stp>
        <stp>CHAIN_TICKERS</stp>
        <stp>[PUTStrategy6.xlsx]Backup!R1008C7</stp>
        <stp>CHAIN_STRIKE_PX_OVRD</stp>
        <stp>20340</stp>
        <stp>CHAIN_PUT_CALL_TYPE_OVRD=P</stp>
        <stp>CHAIN_PERIODICITY_OVRD=M</stp>
        <tr r="G1008" s="3"/>
      </tp>
      <tp t="e">
        <v>#N/A</v>
        <stp/>
        <stp>##V3_BDSV12</stp>
        <stp>SPX Index</stp>
        <stp>CHAIN_TICKERS</stp>
        <stp>[PUTStrategy6.xlsx]Backup!R1108C7</stp>
        <stp>CHAIN_STRIKE_PX_OVRD</stp>
        <stp>22340</stp>
        <stp>CHAIN_PUT_CALL_TYPE_OVRD=P</stp>
        <stp>CHAIN_PERIODICITY_OVRD=M</stp>
        <tr r="G1108" s="3"/>
      </tp>
      <tp t="e">
        <v>#N/A</v>
        <stp/>
        <stp>##V3_BDSV12</stp>
        <stp>SPX Index</stp>
        <stp>CHAIN_TICKERS</stp>
        <stp>[PUTStrategy6.xlsx]Backup!R1168C7</stp>
        <stp>CHAIN_STRIKE_PX_OVRD</stp>
        <stp>23540</stp>
        <stp>CHAIN_PUT_CALL_TYPE_OVRD=P</stp>
        <stp>CHAIN_PERIODICITY_OVRD=M</stp>
        <tr r="G1168" s="3"/>
      </tp>
      <tp t="e">
        <v>#N/A</v>
        <stp/>
        <stp>##V3_BDSV12</stp>
        <stp>SPX Index</stp>
        <stp>CHAIN_TICKERS</stp>
        <stp>[PUTStrategy6.xlsx]Backup!R1468C7</stp>
        <stp>CHAIN_STRIKE_PX_OVRD</stp>
        <stp>29540</stp>
        <stp>CHAIN_PUT_CALL_TYPE_OVRD=P</stp>
        <stp>CHAIN_PERIODICITY_OVRD=M</stp>
        <tr r="G1468" s="3"/>
      </tp>
      <tp t="e">
        <v>#N/A</v>
        <stp/>
        <stp>##V3_BDSV12</stp>
        <stp>SPX Index</stp>
        <stp>CHAIN_TICKERS</stp>
        <stp>[PUTStrategy6.xlsx]Backup!R1408C7</stp>
        <stp>CHAIN_STRIKE_PX_OVRD</stp>
        <stp>28340</stp>
        <stp>CHAIN_PUT_CALL_TYPE_OVRD=P</stp>
        <stp>CHAIN_PERIODICITY_OVRD=M</stp>
        <tr r="G1408" s="3"/>
      </tp>
      <tp t="e">
        <v>#N/A</v>
        <stp/>
        <stp>##V3_BDSV12</stp>
        <stp>SPX Index</stp>
        <stp>CHAIN_TICKERS</stp>
        <stp>[PUTStrategy6.xlsx]Backup!R1508C7</stp>
        <stp>CHAIN_STRIKE_PX_OVRD</stp>
        <stp>30340</stp>
        <stp>CHAIN_PUT_CALL_TYPE_OVRD=P</stp>
        <stp>CHAIN_PERIODICITY_OVRD=M</stp>
        <tr r="G1508" s="3"/>
      </tp>
      <tp t="e">
        <v>#N/A</v>
        <stp/>
        <stp>##V3_BDSV12</stp>
        <stp>SPX Index</stp>
        <stp>CHAIN_TICKERS</stp>
        <stp>[PUTStrategy6.xlsx]Backup!R1668C7</stp>
        <stp>CHAIN_STRIKE_PX_OVRD</stp>
        <stp>33540</stp>
        <stp>CHAIN_PUT_CALL_TYPE_OVRD=P</stp>
        <stp>CHAIN_PERIODICITY_OVRD=M</stp>
        <tr r="G1668" s="3"/>
      </tp>
      <tp t="e">
        <v>#N/A</v>
        <stp/>
        <stp>##V3_BDSV12</stp>
        <stp>SPX Index</stp>
        <stp>CHAIN_TICKERS</stp>
        <stp>[PUTStrategy6.xlsx]Backup!R1568C7</stp>
        <stp>CHAIN_STRIKE_PX_OVRD</stp>
        <stp>31540</stp>
        <stp>CHAIN_PUT_CALL_TYPE_OVRD=P</stp>
        <stp>CHAIN_PERIODICITY_OVRD=M</stp>
        <tr r="G1568" s="3"/>
      </tp>
      <tp t="e">
        <v>#N/A</v>
        <stp/>
        <stp>##V3_BDSV12</stp>
        <stp>SPX Index</stp>
        <stp>CHAIN_TICKERS</stp>
        <stp>[PUTStrategy6.xlsx]Backup!R1608C7</stp>
        <stp>CHAIN_STRIKE_PX_OVRD</stp>
        <stp>32340</stp>
        <stp>CHAIN_PUT_CALL_TYPE_OVRD=P</stp>
        <stp>CHAIN_PERIODICITY_OVRD=M</stp>
        <tr r="G1608" s="3"/>
      </tp>
      <tp t="e">
        <v>#N/A</v>
        <stp/>
        <stp>##V3_BDSV12</stp>
        <stp>SPX Index</stp>
        <stp>CHAIN_TICKERS</stp>
        <stp>[PUTStrategy6.xlsx]Backup!R1908C7</stp>
        <stp>CHAIN_STRIKE_PX_OVRD</stp>
        <stp>38340</stp>
        <stp>CHAIN_PUT_CALL_TYPE_OVRD=P</stp>
        <stp>CHAIN_PERIODICITY_OVRD=M</stp>
        <tr r="G1908" s="3"/>
      </tp>
      <tp t="e">
        <v>#N/A</v>
        <stp/>
        <stp>##V3_BDSV12</stp>
        <stp>SPX Index</stp>
        <stp>CHAIN_TICKERS</stp>
        <stp>[PUTStrategy6.xlsx]Backup!R1968C7</stp>
        <stp>CHAIN_STRIKE_PX_OVRD</stp>
        <stp>39540</stp>
        <stp>CHAIN_PUT_CALL_TYPE_OVRD=P</stp>
        <stp>CHAIN_PERIODICITY_OVRD=M</stp>
        <tr r="G1968" s="3"/>
      </tp>
      <tp t="e">
        <v>#N/A</v>
        <stp/>
        <stp>##V3_BDSV12</stp>
        <stp>SPX Index</stp>
        <stp>CHAIN_TICKERS</stp>
        <stp>[PUTStrategy6.xlsx]Backup!R1708C7</stp>
        <stp>CHAIN_STRIKE_PX_OVRD</stp>
        <stp>34340</stp>
        <stp>CHAIN_PUT_CALL_TYPE_OVRD=P</stp>
        <stp>CHAIN_PERIODICITY_OVRD=M</stp>
        <tr r="G1708" s="3"/>
      </tp>
      <tp t="e">
        <v>#N/A</v>
        <stp/>
        <stp>##V3_BDSV12</stp>
        <stp>SPX Index</stp>
        <stp>CHAIN_TICKERS</stp>
        <stp>[PUTStrategy6.xlsx]Backup!R1768C7</stp>
        <stp>CHAIN_STRIKE_PX_OVRD</stp>
        <stp>35540</stp>
        <stp>CHAIN_PUT_CALL_TYPE_OVRD=P</stp>
        <stp>CHAIN_PERIODICITY_OVRD=M</stp>
        <tr r="G1768" s="3"/>
      </tp>
      <tp t="e">
        <v>#N/A</v>
        <stp/>
        <stp>##V3_BDSV12</stp>
        <stp>SPX Index</stp>
        <stp>CHAIN_TICKERS</stp>
        <stp>[PUTStrategy6.xlsx]Backup!R1868C7</stp>
        <stp>CHAIN_STRIKE_PX_OVRD</stp>
        <stp>37540</stp>
        <stp>CHAIN_PUT_CALL_TYPE_OVRD=P</stp>
        <stp>CHAIN_PERIODICITY_OVRD=M</stp>
        <tr r="G1868" s="3"/>
      </tp>
      <tp t="e">
        <v>#N/A</v>
        <stp/>
        <stp>##V3_BDSV12</stp>
        <stp>SPX Index</stp>
        <stp>CHAIN_TICKERS</stp>
        <stp>[PUTStrategy6.xlsx]Backup!R1808C7</stp>
        <stp>CHAIN_STRIKE_PX_OVRD</stp>
        <stp>36340</stp>
        <stp>CHAIN_PUT_CALL_TYPE_OVRD=P</stp>
        <stp>CHAIN_PERIODICITY_OVRD=M</stp>
        <tr r="G1808" s="3"/>
      </tp>
      <tp t="e">
        <v>#N/A</v>
        <stp/>
        <stp>##V3_BDSV12</stp>
        <stp>SPX Index</stp>
        <stp>CHAIN_TICKERS</stp>
        <stp>[PUTStrategy6.xlsx]Backup!R2508C7</stp>
        <stp>CHAIN_STRIKE_PX_OVRD</stp>
        <stp>50340</stp>
        <stp>CHAIN_PUT_CALL_TYPE_OVRD=P</stp>
        <stp>CHAIN_PERIODICITY_OVRD=M</stp>
        <tr r="G2508" s="3"/>
      </tp>
      <tp t="e">
        <v>#N/A</v>
        <stp/>
        <stp>##V3_BDSV12</stp>
        <stp>SPX Index</stp>
        <stp>CHAIN_TICKERS</stp>
        <stp>[PUTStrategy6.xlsx]Backup!R2668C7</stp>
        <stp>CHAIN_STRIKE_PX_OVRD</stp>
        <stp>53540</stp>
        <stp>CHAIN_PUT_CALL_TYPE_OVRD=P</stp>
        <stp>CHAIN_PERIODICITY_OVRD=M</stp>
        <tr r="G2668" s="3"/>
      </tp>
      <tp t="e">
        <v>#N/A</v>
        <stp/>
        <stp>##V3_BDSV12</stp>
        <stp>SPX Index</stp>
        <stp>CHAIN_TICKERS</stp>
        <stp>[PUTStrategy6.xlsx]Backup!R2568C7</stp>
        <stp>CHAIN_STRIKE_PX_OVRD</stp>
        <stp>51540</stp>
        <stp>CHAIN_PUT_CALL_TYPE_OVRD=P</stp>
        <stp>CHAIN_PERIODICITY_OVRD=M</stp>
        <tr r="G2568" s="3"/>
      </tp>
      <tp t="e">
        <v>#N/A</v>
        <stp/>
        <stp>##V3_BDSV12</stp>
        <stp>SPX Index</stp>
        <stp>CHAIN_TICKERS</stp>
        <stp>[PUTStrategy6.xlsx]Backup!R2608C7</stp>
        <stp>CHAIN_STRIKE_PX_OVRD</stp>
        <stp>52340</stp>
        <stp>CHAIN_PUT_CALL_TYPE_OVRD=P</stp>
        <stp>CHAIN_PERIODICITY_OVRD=M</stp>
        <tr r="G2608" s="3"/>
      </tp>
      <tp t="e">
        <v>#N/A</v>
        <stp/>
        <stp>##V3_BDSV12</stp>
        <stp>SPX Index</stp>
        <stp>CHAIN_TICKERS</stp>
        <stp>[PUTStrategy6.xlsx]Backup!R2908C7</stp>
        <stp>CHAIN_STRIKE_PX_OVRD</stp>
        <stp>58340</stp>
        <stp>CHAIN_PUT_CALL_TYPE_OVRD=P</stp>
        <stp>CHAIN_PERIODICITY_OVRD=M</stp>
        <tr r="G2908" s="3"/>
      </tp>
      <tp t="e">
        <v>#N/A</v>
        <stp/>
        <stp>##V3_BDSV12</stp>
        <stp>SPX Index</stp>
        <stp>CHAIN_TICKERS</stp>
        <stp>[PUTStrategy6.xlsx]Backup!R2968C7</stp>
        <stp>CHAIN_STRIKE_PX_OVRD</stp>
        <stp>59540</stp>
        <stp>CHAIN_PUT_CALL_TYPE_OVRD=P</stp>
        <stp>CHAIN_PERIODICITY_OVRD=M</stp>
        <tr r="G2968" s="3"/>
      </tp>
      <tp t="e">
        <v>#N/A</v>
        <stp/>
        <stp>##V3_BDSV12</stp>
        <stp>SPX Index</stp>
        <stp>CHAIN_TICKERS</stp>
        <stp>[PUTStrategy6.xlsx]Backup!R2708C7</stp>
        <stp>CHAIN_STRIKE_PX_OVRD</stp>
        <stp>54340</stp>
        <stp>CHAIN_PUT_CALL_TYPE_OVRD=P</stp>
        <stp>CHAIN_PERIODICITY_OVRD=M</stp>
        <tr r="G2708" s="3"/>
      </tp>
      <tp t="e">
        <v>#N/A</v>
        <stp/>
        <stp>##V3_BDSV12</stp>
        <stp>SPX Index</stp>
        <stp>CHAIN_TICKERS</stp>
        <stp>[PUTStrategy6.xlsx]Backup!R2768C7</stp>
        <stp>CHAIN_STRIKE_PX_OVRD</stp>
        <stp>55540</stp>
        <stp>CHAIN_PUT_CALL_TYPE_OVRD=P</stp>
        <stp>CHAIN_PERIODICITY_OVRD=M</stp>
        <tr r="G2768" s="3"/>
      </tp>
      <tp t="e">
        <v>#N/A</v>
        <stp/>
        <stp>##V3_BDSV12</stp>
        <stp>SPX Index</stp>
        <stp>CHAIN_TICKERS</stp>
        <stp>[PUTStrategy6.xlsx]Backup!R2868C7</stp>
        <stp>CHAIN_STRIKE_PX_OVRD</stp>
        <stp>57540</stp>
        <stp>CHAIN_PUT_CALL_TYPE_OVRD=P</stp>
        <stp>CHAIN_PERIODICITY_OVRD=M</stp>
        <tr r="G2868" s="3"/>
      </tp>
      <tp t="e">
        <v>#N/A</v>
        <stp/>
        <stp>##V3_BDSV12</stp>
        <stp>SPX Index</stp>
        <stp>CHAIN_TICKERS</stp>
        <stp>[PUTStrategy6.xlsx]Backup!R2808C7</stp>
        <stp>CHAIN_STRIKE_PX_OVRD</stp>
        <stp>56340</stp>
        <stp>CHAIN_PUT_CALL_TYPE_OVRD=P</stp>
        <stp>CHAIN_PERIODICITY_OVRD=M</stp>
        <tr r="G2808" s="3"/>
      </tp>
      <tp t="e">
        <v>#N/A</v>
        <stp/>
        <stp>##V3_BDSV12</stp>
        <stp>SPX Index</stp>
        <stp>CHAIN_TICKERS</stp>
        <stp>[PUTStrategy6.xlsx]Backup!R2308C7</stp>
        <stp>CHAIN_STRIKE_PX_OVRD</stp>
        <stp>46340</stp>
        <stp>CHAIN_PUT_CALL_TYPE_OVRD=P</stp>
        <stp>CHAIN_PERIODICITY_OVRD=M</stp>
        <tr r="G2308" s="3"/>
      </tp>
      <tp t="e">
        <v>#N/A</v>
        <stp/>
        <stp>##V3_BDSV12</stp>
        <stp>SPX Index</stp>
        <stp>CHAIN_TICKERS</stp>
        <stp>[PUTStrategy6.xlsx]Backup!R2368C7</stp>
        <stp>CHAIN_STRIKE_PX_OVRD</stp>
        <stp>47540</stp>
        <stp>CHAIN_PUT_CALL_TYPE_OVRD=P</stp>
        <stp>CHAIN_PERIODICITY_OVRD=M</stp>
        <tr r="G2368" s="3"/>
      </tp>
      <tp t="e">
        <v>#N/A</v>
        <stp/>
        <stp>##V3_BDSV12</stp>
        <stp>SPX Index</stp>
        <stp>CHAIN_TICKERS</stp>
        <stp>[PUTStrategy6.xlsx]Backup!R2268C7</stp>
        <stp>CHAIN_STRIKE_PX_OVRD</stp>
        <stp>45540</stp>
        <stp>CHAIN_PUT_CALL_TYPE_OVRD=P</stp>
        <stp>CHAIN_PERIODICITY_OVRD=M</stp>
        <tr r="G2268" s="3"/>
      </tp>
      <tp t="e">
        <v>#N/A</v>
        <stp/>
        <stp>##V3_BDSV12</stp>
        <stp>SPX Index</stp>
        <stp>CHAIN_TICKERS</stp>
        <stp>[PUTStrategy6.xlsx]Backup!R2208C7</stp>
        <stp>CHAIN_STRIKE_PX_OVRD</stp>
        <stp>44340</stp>
        <stp>CHAIN_PUT_CALL_TYPE_OVRD=P</stp>
        <stp>CHAIN_PERIODICITY_OVRD=M</stp>
        <tr r="G2208" s="3"/>
      </tp>
      <tp t="e">
        <v>#N/A</v>
        <stp/>
        <stp>##V3_BDSV12</stp>
        <stp>SPX Index</stp>
        <stp>CHAIN_TICKERS</stp>
        <stp>[PUTStrategy6.xlsx]Backup!R2068C7</stp>
        <stp>CHAIN_STRIKE_PX_OVRD</stp>
        <stp>41540</stp>
        <stp>CHAIN_PUT_CALL_TYPE_OVRD=P</stp>
        <stp>CHAIN_PERIODICITY_OVRD=M</stp>
        <tr r="G2068" s="3"/>
      </tp>
      <tp t="e">
        <v>#N/A</v>
        <stp/>
        <stp>##V3_BDSV12</stp>
        <stp>SPX Index</stp>
        <stp>CHAIN_TICKERS</stp>
        <stp>[PUTStrategy6.xlsx]Backup!R2008C7</stp>
        <stp>CHAIN_STRIKE_PX_OVRD</stp>
        <stp>40340</stp>
        <stp>CHAIN_PUT_CALL_TYPE_OVRD=P</stp>
        <stp>CHAIN_PERIODICITY_OVRD=M</stp>
        <tr r="G2008" s="3"/>
      </tp>
      <tp t="e">
        <v>#N/A</v>
        <stp/>
        <stp>##V3_BDSV12</stp>
        <stp>SPX Index</stp>
        <stp>CHAIN_TICKERS</stp>
        <stp>[PUTStrategy6.xlsx]Backup!R2108C7</stp>
        <stp>CHAIN_STRIKE_PX_OVRD</stp>
        <stp>42340</stp>
        <stp>CHAIN_PUT_CALL_TYPE_OVRD=P</stp>
        <stp>CHAIN_PERIODICITY_OVRD=M</stp>
        <tr r="G2108" s="3"/>
      </tp>
      <tp t="e">
        <v>#N/A</v>
        <stp/>
        <stp>##V3_BDSV12</stp>
        <stp>SPX Index</stp>
        <stp>CHAIN_TICKERS</stp>
        <stp>[PUTStrategy6.xlsx]Backup!R2168C7</stp>
        <stp>CHAIN_STRIKE_PX_OVRD</stp>
        <stp>43540</stp>
        <stp>CHAIN_PUT_CALL_TYPE_OVRD=P</stp>
        <stp>CHAIN_PERIODICITY_OVRD=M</stp>
        <tr r="G2168" s="3"/>
      </tp>
      <tp t="e">
        <v>#N/A</v>
        <stp/>
        <stp>##V3_BDSV12</stp>
        <stp>SPX Index</stp>
        <stp>CHAIN_TICKERS</stp>
        <stp>[PUTStrategy6.xlsx]Backup!R2468C7</stp>
        <stp>CHAIN_STRIKE_PX_OVRD</stp>
        <stp>49540</stp>
        <stp>CHAIN_PUT_CALL_TYPE_OVRD=P</stp>
        <stp>CHAIN_PERIODICITY_OVRD=M</stp>
        <tr r="G2468" s="3"/>
      </tp>
      <tp t="e">
        <v>#N/A</v>
        <stp/>
        <stp>##V3_BDSV12</stp>
        <stp>SPX Index</stp>
        <stp>CHAIN_TICKERS</stp>
        <stp>[PUTStrategy6.xlsx]Backup!R2408C7</stp>
        <stp>CHAIN_STRIKE_PX_OVRD</stp>
        <stp>48340</stp>
        <stp>CHAIN_PUT_CALL_TYPE_OVRD=P</stp>
        <stp>CHAIN_PERIODICITY_OVRD=M</stp>
        <tr r="G2408" s="3"/>
      </tp>
      <tp t="e">
        <v>#N/A</v>
        <stp/>
        <stp>##V3_BDSV12</stp>
        <stp>SPX Index</stp>
        <stp>CHAIN_TICKERS</stp>
        <stp>[PUTStrategy6.xlsx]Backup!R3308C7</stp>
        <stp>CHAIN_STRIKE_PX_OVRD</stp>
        <stp>66340</stp>
        <stp>CHAIN_PUT_CALL_TYPE_OVRD=P</stp>
        <stp>CHAIN_PERIODICITY_OVRD=M</stp>
        <tr r="G3308" s="3"/>
      </tp>
      <tp t="e">
        <v>#N/A</v>
        <stp/>
        <stp>##V3_BDSV12</stp>
        <stp>SPX Index</stp>
        <stp>CHAIN_TICKERS</stp>
        <stp>[PUTStrategy6.xlsx]Backup!R3368C7</stp>
        <stp>CHAIN_STRIKE_PX_OVRD</stp>
        <stp>67540</stp>
        <stp>CHAIN_PUT_CALL_TYPE_OVRD=P</stp>
        <stp>CHAIN_PERIODICITY_OVRD=M</stp>
        <tr r="G3368" s="3"/>
      </tp>
      <tp t="e">
        <v>#N/A</v>
        <stp/>
        <stp>##V3_BDSV12</stp>
        <stp>SPX Index</stp>
        <stp>CHAIN_TICKERS</stp>
        <stp>[PUTStrategy6.xlsx]Backup!R3268C7</stp>
        <stp>CHAIN_STRIKE_PX_OVRD</stp>
        <stp>65540</stp>
        <stp>CHAIN_PUT_CALL_TYPE_OVRD=P</stp>
        <stp>CHAIN_PERIODICITY_OVRD=M</stp>
        <tr r="G3268" s="3"/>
      </tp>
      <tp t="e">
        <v>#N/A</v>
        <stp/>
        <stp>##V3_BDSV12</stp>
        <stp>SPX Index</stp>
        <stp>CHAIN_TICKERS</stp>
        <stp>[PUTStrategy6.xlsx]Backup!R3208C7</stp>
        <stp>CHAIN_STRIKE_PX_OVRD</stp>
        <stp>64340</stp>
        <stp>CHAIN_PUT_CALL_TYPE_OVRD=P</stp>
        <stp>CHAIN_PERIODICITY_OVRD=M</stp>
        <tr r="G3208" s="3"/>
      </tp>
      <tp t="e">
        <v>#N/A</v>
        <stp/>
        <stp>##V3_BDSV12</stp>
        <stp>SPX Index</stp>
        <stp>CHAIN_TICKERS</stp>
        <stp>[PUTStrategy6.xlsx]Backup!R3068C7</stp>
        <stp>CHAIN_STRIKE_PX_OVRD</stp>
        <stp>61540</stp>
        <stp>CHAIN_PUT_CALL_TYPE_OVRD=P</stp>
        <stp>CHAIN_PERIODICITY_OVRD=M</stp>
        <tr r="G3068" s="3"/>
      </tp>
      <tp t="e">
        <v>#N/A</v>
        <stp/>
        <stp>##V3_BDSV12</stp>
        <stp>SPX Index</stp>
        <stp>CHAIN_TICKERS</stp>
        <stp>[PUTStrategy6.xlsx]Backup!R3008C7</stp>
        <stp>CHAIN_STRIKE_PX_OVRD</stp>
        <stp>60340</stp>
        <stp>CHAIN_PUT_CALL_TYPE_OVRD=P</stp>
        <stp>CHAIN_PERIODICITY_OVRD=M</stp>
        <tr r="G3008" s="3"/>
      </tp>
      <tp t="e">
        <v>#N/A</v>
        <stp/>
        <stp>##V3_BDSV12</stp>
        <stp>SPX Index</stp>
        <stp>CHAIN_TICKERS</stp>
        <stp>[PUTStrategy6.xlsx]Backup!R3108C7</stp>
        <stp>CHAIN_STRIKE_PX_OVRD</stp>
        <stp>62340</stp>
        <stp>CHAIN_PUT_CALL_TYPE_OVRD=P</stp>
        <stp>CHAIN_PERIODICITY_OVRD=M</stp>
        <tr r="G3108" s="3"/>
      </tp>
      <tp t="e">
        <v>#N/A</v>
        <stp/>
        <stp>##V3_BDSV12</stp>
        <stp>SPX Index</stp>
        <stp>CHAIN_TICKERS</stp>
        <stp>[PUTStrategy6.xlsx]Backup!R3168C7</stp>
        <stp>CHAIN_STRIKE_PX_OVRD</stp>
        <stp>63540</stp>
        <stp>CHAIN_PUT_CALL_TYPE_OVRD=P</stp>
        <stp>CHAIN_PERIODICITY_OVRD=M</stp>
        <tr r="G3168" s="3"/>
      </tp>
      <tp t="e">
        <v>#N/A</v>
        <stp/>
        <stp>##V3_BDSV12</stp>
        <stp>SPX Index</stp>
        <stp>CHAIN_TICKERS</stp>
        <stp>[PUTStrategy6.xlsx]Backup!R3468C7</stp>
        <stp>CHAIN_STRIKE_PX_OVRD</stp>
        <stp>69540</stp>
        <stp>CHAIN_PUT_CALL_TYPE_OVRD=P</stp>
        <stp>CHAIN_PERIODICITY_OVRD=M</stp>
        <tr r="G3468" s="3"/>
      </tp>
      <tp t="e">
        <v>#N/A</v>
        <stp/>
        <stp>##V3_BDSV12</stp>
        <stp>SPX Index</stp>
        <stp>CHAIN_TICKERS</stp>
        <stp>[PUTStrategy6.xlsx]Backup!R3408C7</stp>
        <stp>CHAIN_STRIKE_PX_OVRD</stp>
        <stp>68340</stp>
        <stp>CHAIN_PUT_CALL_TYPE_OVRD=P</stp>
        <stp>CHAIN_PERIODICITY_OVRD=M</stp>
        <tr r="G3408" s="3"/>
      </tp>
      <tp t="e">
        <v>#N/A</v>
        <stp/>
        <stp>##V3_BDSV12</stp>
        <stp>SPX Index</stp>
        <stp>CHAIN_TICKERS</stp>
        <stp>[PUTStrategy6.xlsx]Backup!R3508C7</stp>
        <stp>CHAIN_STRIKE_PX_OVRD</stp>
        <stp>70340</stp>
        <stp>CHAIN_PUT_CALL_TYPE_OVRD=P</stp>
        <stp>CHAIN_PERIODICITY_OVRD=M</stp>
        <tr r="G3508" s="3"/>
      </tp>
      <tp t="e">
        <v>#N/A</v>
        <stp/>
        <stp>##V3_BDSV12</stp>
        <stp>SPX Index</stp>
        <stp>CHAIN_TICKERS</stp>
        <stp>[PUTStrategy6.xlsx]Backup!R3668C7</stp>
        <stp>CHAIN_STRIKE_PX_OVRD</stp>
        <stp>73540</stp>
        <stp>CHAIN_PUT_CALL_TYPE_OVRD=P</stp>
        <stp>CHAIN_PERIODICITY_OVRD=M</stp>
        <tr r="G3668" s="3"/>
      </tp>
      <tp t="e">
        <v>#N/A</v>
        <stp/>
        <stp>##V3_BDSV12</stp>
        <stp>SPX Index</stp>
        <stp>CHAIN_TICKERS</stp>
        <stp>[PUTStrategy6.xlsx]Backup!R3568C7</stp>
        <stp>CHAIN_STRIKE_PX_OVRD</stp>
        <stp>71540</stp>
        <stp>CHAIN_PUT_CALL_TYPE_OVRD=P</stp>
        <stp>CHAIN_PERIODICITY_OVRD=M</stp>
        <tr r="G3568" s="3"/>
      </tp>
      <tp t="e">
        <v>#N/A</v>
        <stp/>
        <stp>##V3_BDSV12</stp>
        <stp>SPX Index</stp>
        <stp>CHAIN_TICKERS</stp>
        <stp>[PUTStrategy6.xlsx]Backup!R3608C7</stp>
        <stp>CHAIN_STRIKE_PX_OVRD</stp>
        <stp>72340</stp>
        <stp>CHAIN_PUT_CALL_TYPE_OVRD=P</stp>
        <stp>CHAIN_PERIODICITY_OVRD=M</stp>
        <tr r="G3608" s="3"/>
      </tp>
      <tp t="e">
        <v>#N/A</v>
        <stp/>
        <stp>##V3_BDSV12</stp>
        <stp>SPX Index</stp>
        <stp>CHAIN_TICKERS</stp>
        <stp>[PUTStrategy6.xlsx]Backup!R3908C7</stp>
        <stp>CHAIN_STRIKE_PX_OVRD</stp>
        <stp>78340</stp>
        <stp>CHAIN_PUT_CALL_TYPE_OVRD=P</stp>
        <stp>CHAIN_PERIODICITY_OVRD=M</stp>
        <tr r="G3908" s="3"/>
      </tp>
      <tp t="e">
        <v>#N/A</v>
        <stp/>
        <stp>##V3_BDSV12</stp>
        <stp>SPX Index</stp>
        <stp>CHAIN_TICKERS</stp>
        <stp>[PUTStrategy6.xlsx]Backup!R3968C7</stp>
        <stp>CHAIN_STRIKE_PX_OVRD</stp>
        <stp>79540</stp>
        <stp>CHAIN_PUT_CALL_TYPE_OVRD=P</stp>
        <stp>CHAIN_PERIODICITY_OVRD=M</stp>
        <tr r="G3968" s="3"/>
      </tp>
      <tp t="e">
        <v>#N/A</v>
        <stp/>
        <stp>##V3_BDSV12</stp>
        <stp>SPX Index</stp>
        <stp>CHAIN_TICKERS</stp>
        <stp>[PUTStrategy6.xlsx]Backup!R3708C7</stp>
        <stp>CHAIN_STRIKE_PX_OVRD</stp>
        <stp>74340</stp>
        <stp>CHAIN_PUT_CALL_TYPE_OVRD=P</stp>
        <stp>CHAIN_PERIODICITY_OVRD=M</stp>
        <tr r="G3708" s="3"/>
      </tp>
      <tp t="e">
        <v>#N/A</v>
        <stp/>
        <stp>##V3_BDSV12</stp>
        <stp>SPX Index</stp>
        <stp>CHAIN_TICKERS</stp>
        <stp>[PUTStrategy6.xlsx]Backup!R3768C7</stp>
        <stp>CHAIN_STRIKE_PX_OVRD</stp>
        <stp>75540</stp>
        <stp>CHAIN_PUT_CALL_TYPE_OVRD=P</stp>
        <stp>CHAIN_PERIODICITY_OVRD=M</stp>
        <tr r="G3768" s="3"/>
      </tp>
      <tp t="e">
        <v>#N/A</v>
        <stp/>
        <stp>##V3_BDSV12</stp>
        <stp>SPX Index</stp>
        <stp>CHAIN_TICKERS</stp>
        <stp>[PUTStrategy6.xlsx]Backup!R3868C7</stp>
        <stp>CHAIN_STRIKE_PX_OVRD</stp>
        <stp>77540</stp>
        <stp>CHAIN_PUT_CALL_TYPE_OVRD=P</stp>
        <stp>CHAIN_PERIODICITY_OVRD=M</stp>
        <tr r="G3868" s="3"/>
      </tp>
      <tp t="e">
        <v>#N/A</v>
        <stp/>
        <stp>##V3_BDSV12</stp>
        <stp>SPX Index</stp>
        <stp>CHAIN_TICKERS</stp>
        <stp>[PUTStrategy6.xlsx]Backup!R3808C7</stp>
        <stp>CHAIN_STRIKE_PX_OVRD</stp>
        <stp>76340</stp>
        <stp>CHAIN_PUT_CALL_TYPE_OVRD=P</stp>
        <stp>CHAIN_PERIODICITY_OVRD=M</stp>
        <tr r="G3808" s="3"/>
      </tp>
      <tp t="e">
        <v>#N/A</v>
        <stp/>
        <stp>##V3_BDSV12</stp>
        <stp>SPX Index</stp>
        <stp>CHAIN_TICKERS</stp>
        <stp>[PUTStrategy6.xlsx]Backup!R4509C7</stp>
        <stp>CHAIN_STRIKE_PX_OVRD</stp>
        <stp>90360</stp>
        <stp>CHAIN_PUT_CALL_TYPE_OVRD=P</stp>
        <stp>CHAIN_PERIODICITY_OVRD=M</stp>
        <tr r="G4509" s="3"/>
      </tp>
      <tp t="e">
        <v>#N/A</v>
        <stp/>
        <stp>##V3_BDSV12</stp>
        <stp>SPX Index</stp>
        <stp>CHAIN_TICKERS</stp>
        <stp>[PUTStrategy6.xlsx]Backup!R4669C7</stp>
        <stp>CHAIN_STRIKE_PX_OVRD</stp>
        <stp>93560</stp>
        <stp>CHAIN_PUT_CALL_TYPE_OVRD=P</stp>
        <stp>CHAIN_PERIODICITY_OVRD=M</stp>
        <tr r="G4669" s="3"/>
      </tp>
      <tp t="e">
        <v>#N/A</v>
        <stp/>
        <stp>##V3_BDSV12</stp>
        <stp>SPX Index</stp>
        <stp>CHAIN_TICKERS</stp>
        <stp>[PUTStrategy6.xlsx]Backup!R4569C7</stp>
        <stp>CHAIN_STRIKE_PX_OVRD</stp>
        <stp>91560</stp>
        <stp>CHAIN_PUT_CALL_TYPE_OVRD=P</stp>
        <stp>CHAIN_PERIODICITY_OVRD=M</stp>
        <tr r="G4569" s="3"/>
      </tp>
      <tp t="e">
        <v>#N/A</v>
        <stp/>
        <stp>##V3_BDSV12</stp>
        <stp>SPX Index</stp>
        <stp>CHAIN_TICKERS</stp>
        <stp>[PUTStrategy6.xlsx]Backup!R4609C7</stp>
        <stp>CHAIN_STRIKE_PX_OVRD</stp>
        <stp>92360</stp>
        <stp>CHAIN_PUT_CALL_TYPE_OVRD=P</stp>
        <stp>CHAIN_PERIODICITY_OVRD=M</stp>
        <tr r="G4609" s="3"/>
      </tp>
      <tp t="e">
        <v>#N/A</v>
        <stp/>
        <stp>##V3_BDSV12</stp>
        <stp>SPX Index</stp>
        <stp>CHAIN_TICKERS</stp>
        <stp>[PUTStrategy6.xlsx]Backup!R4909C7</stp>
        <stp>CHAIN_STRIKE_PX_OVRD</stp>
        <stp>98360</stp>
        <stp>CHAIN_PUT_CALL_TYPE_OVRD=P</stp>
        <stp>CHAIN_PERIODICITY_OVRD=M</stp>
        <tr r="G4909" s="3"/>
      </tp>
      <tp t="e">
        <v>#N/A</v>
        <stp/>
        <stp>##V3_BDSV12</stp>
        <stp>SPX Index</stp>
        <stp>CHAIN_TICKERS</stp>
        <stp>[PUTStrategy6.xlsx]Backup!R4969C7</stp>
        <stp>CHAIN_STRIKE_PX_OVRD</stp>
        <stp>99560</stp>
        <stp>CHAIN_PUT_CALL_TYPE_OVRD=P</stp>
        <stp>CHAIN_PERIODICITY_OVRD=M</stp>
        <tr r="G4969" s="3"/>
      </tp>
      <tp t="e">
        <v>#N/A</v>
        <stp/>
        <stp>##V3_BDSV12</stp>
        <stp>SPX Index</stp>
        <stp>CHAIN_TICKERS</stp>
        <stp>[PUTStrategy6.xlsx]Backup!R4709C7</stp>
        <stp>CHAIN_STRIKE_PX_OVRD</stp>
        <stp>94360</stp>
        <stp>CHAIN_PUT_CALL_TYPE_OVRD=P</stp>
        <stp>CHAIN_PERIODICITY_OVRD=M</stp>
        <tr r="G4709" s="3"/>
      </tp>
      <tp t="e">
        <v>#N/A</v>
        <stp/>
        <stp>##V3_BDSV12</stp>
        <stp>SPX Index</stp>
        <stp>CHAIN_TICKERS</stp>
        <stp>[PUTStrategy6.xlsx]Backup!R4769C7</stp>
        <stp>CHAIN_STRIKE_PX_OVRD</stp>
        <stp>95560</stp>
        <stp>CHAIN_PUT_CALL_TYPE_OVRD=P</stp>
        <stp>CHAIN_PERIODICITY_OVRD=M</stp>
        <tr r="G4769" s="3"/>
      </tp>
      <tp t="e">
        <v>#N/A</v>
        <stp/>
        <stp>##V3_BDSV12</stp>
        <stp>SPX Index</stp>
        <stp>CHAIN_TICKERS</stp>
        <stp>[PUTStrategy6.xlsx]Backup!R4869C7</stp>
        <stp>CHAIN_STRIKE_PX_OVRD</stp>
        <stp>97560</stp>
        <stp>CHAIN_PUT_CALL_TYPE_OVRD=P</stp>
        <stp>CHAIN_PERIODICITY_OVRD=M</stp>
        <tr r="G4869" s="3"/>
      </tp>
      <tp t="e">
        <v>#N/A</v>
        <stp/>
        <stp>##V3_BDSV12</stp>
        <stp>SPX Index</stp>
        <stp>CHAIN_TICKERS</stp>
        <stp>[PUTStrategy6.xlsx]Backup!R4809C7</stp>
        <stp>CHAIN_STRIKE_PX_OVRD</stp>
        <stp>96360</stp>
        <stp>CHAIN_PUT_CALL_TYPE_OVRD=P</stp>
        <stp>CHAIN_PERIODICITY_OVRD=M</stp>
        <tr r="G4809" s="3"/>
      </tp>
      <tp t="e">
        <v>#N/A</v>
        <stp/>
        <stp>##V3_BDSV12</stp>
        <stp>SPX Index</stp>
        <stp>CHAIN_TICKERS</stp>
        <stp>[PUTStrategy6.xlsx]Backup!R4309C7</stp>
        <stp>CHAIN_STRIKE_PX_OVRD</stp>
        <stp>86360</stp>
        <stp>CHAIN_PUT_CALL_TYPE_OVRD=P</stp>
        <stp>CHAIN_PERIODICITY_OVRD=M</stp>
        <tr r="G4309" s="3"/>
      </tp>
      <tp t="e">
        <v>#N/A</v>
        <stp/>
        <stp>##V3_BDSV12</stp>
        <stp>SPX Index</stp>
        <stp>CHAIN_TICKERS</stp>
        <stp>[PUTStrategy6.xlsx]Backup!R4369C7</stp>
        <stp>CHAIN_STRIKE_PX_OVRD</stp>
        <stp>87560</stp>
        <stp>CHAIN_PUT_CALL_TYPE_OVRD=P</stp>
        <stp>CHAIN_PERIODICITY_OVRD=M</stp>
        <tr r="G4369" s="3"/>
      </tp>
      <tp t="e">
        <v>#N/A</v>
        <stp/>
        <stp>##V3_BDSV12</stp>
        <stp>SPX Index</stp>
        <stp>CHAIN_TICKERS</stp>
        <stp>[PUTStrategy6.xlsx]Backup!R4269C7</stp>
        <stp>CHAIN_STRIKE_PX_OVRD</stp>
        <stp>85560</stp>
        <stp>CHAIN_PUT_CALL_TYPE_OVRD=P</stp>
        <stp>CHAIN_PERIODICITY_OVRD=M</stp>
        <tr r="G4269" s="3"/>
      </tp>
      <tp t="e">
        <v>#N/A</v>
        <stp/>
        <stp>##V3_BDSV12</stp>
        <stp>SPX Index</stp>
        <stp>CHAIN_TICKERS</stp>
        <stp>[PUTStrategy6.xlsx]Backup!R4209C7</stp>
        <stp>CHAIN_STRIKE_PX_OVRD</stp>
        <stp>84360</stp>
        <stp>CHAIN_PUT_CALL_TYPE_OVRD=P</stp>
        <stp>CHAIN_PERIODICITY_OVRD=M</stp>
        <tr r="G4209" s="3"/>
      </tp>
      <tp t="e">
        <v>#N/A</v>
        <stp/>
        <stp>##V3_BDSV12</stp>
        <stp>SPX Index</stp>
        <stp>CHAIN_TICKERS</stp>
        <stp>[PUTStrategy6.xlsx]Backup!R4069C7</stp>
        <stp>CHAIN_STRIKE_PX_OVRD</stp>
        <stp>81560</stp>
        <stp>CHAIN_PUT_CALL_TYPE_OVRD=P</stp>
        <stp>CHAIN_PERIODICITY_OVRD=M</stp>
        <tr r="G4069" s="3"/>
      </tp>
      <tp t="e">
        <v>#N/A</v>
        <stp/>
        <stp>##V3_BDSV12</stp>
        <stp>SPX Index</stp>
        <stp>CHAIN_TICKERS</stp>
        <stp>[PUTStrategy6.xlsx]Backup!R4009C7</stp>
        <stp>CHAIN_STRIKE_PX_OVRD</stp>
        <stp>80360</stp>
        <stp>CHAIN_PUT_CALL_TYPE_OVRD=P</stp>
        <stp>CHAIN_PERIODICITY_OVRD=M</stp>
        <tr r="G4009" s="3"/>
      </tp>
      <tp t="e">
        <v>#N/A</v>
        <stp/>
        <stp>##V3_BDSV12</stp>
        <stp>SPX Index</stp>
        <stp>CHAIN_TICKERS</stp>
        <stp>[PUTStrategy6.xlsx]Backup!R4109C7</stp>
        <stp>CHAIN_STRIKE_PX_OVRD</stp>
        <stp>82360</stp>
        <stp>CHAIN_PUT_CALL_TYPE_OVRD=P</stp>
        <stp>CHAIN_PERIODICITY_OVRD=M</stp>
        <tr r="G4109" s="3"/>
      </tp>
      <tp t="e">
        <v>#N/A</v>
        <stp/>
        <stp>##V3_BDSV12</stp>
        <stp>SPX Index</stp>
        <stp>CHAIN_TICKERS</stp>
        <stp>[PUTStrategy6.xlsx]Backup!R4169C7</stp>
        <stp>CHAIN_STRIKE_PX_OVRD</stp>
        <stp>83560</stp>
        <stp>CHAIN_PUT_CALL_TYPE_OVRD=P</stp>
        <stp>CHAIN_PERIODICITY_OVRD=M</stp>
        <tr r="G4169" s="3"/>
      </tp>
      <tp t="e">
        <v>#N/A</v>
        <stp/>
        <stp>##V3_BDSV12</stp>
        <stp>SPX Index</stp>
        <stp>CHAIN_TICKERS</stp>
        <stp>[PUTStrategy6.xlsx]Backup!R4469C7</stp>
        <stp>CHAIN_STRIKE_PX_OVRD</stp>
        <stp>89560</stp>
        <stp>CHAIN_PUT_CALL_TYPE_OVRD=P</stp>
        <stp>CHAIN_PERIODICITY_OVRD=M</stp>
        <tr r="G4469" s="3"/>
      </tp>
      <tp t="e">
        <v>#N/A</v>
        <stp/>
        <stp>##V3_BDSV12</stp>
        <stp>SPX Index</stp>
        <stp>CHAIN_TICKERS</stp>
        <stp>[PUTStrategy6.xlsx]Backup!R4409C7</stp>
        <stp>CHAIN_STRIKE_PX_OVRD</stp>
        <stp>88360</stp>
        <stp>CHAIN_PUT_CALL_TYPE_OVRD=P</stp>
        <stp>CHAIN_PERIODICITY_OVRD=M</stp>
        <tr r="G4409" s="3"/>
      </tp>
      <tp t="e">
        <v>#N/A</v>
        <stp/>
        <stp>##V3_BDSV12</stp>
        <stp>SPX Index</stp>
        <stp>CHAIN_TICKERS</stp>
        <stp>[PUTStrategy6.xlsx]Backup!R1309C7</stp>
        <stp>CHAIN_STRIKE_PX_OVRD</stp>
        <stp>26360</stp>
        <stp>CHAIN_PUT_CALL_TYPE_OVRD=P</stp>
        <stp>CHAIN_PERIODICITY_OVRD=M</stp>
        <tr r="G1309" s="3"/>
      </tp>
      <tp t="e">
        <v>#N/A</v>
        <stp/>
        <stp>##V3_BDSV12</stp>
        <stp>SPX Index</stp>
        <stp>CHAIN_TICKERS</stp>
        <stp>[PUTStrategy6.xlsx]Backup!R1369C7</stp>
        <stp>CHAIN_STRIKE_PX_OVRD</stp>
        <stp>27560</stp>
        <stp>CHAIN_PUT_CALL_TYPE_OVRD=P</stp>
        <stp>CHAIN_PERIODICITY_OVRD=M</stp>
        <tr r="G1369" s="3"/>
      </tp>
      <tp t="e">
        <v>#N/A</v>
        <stp/>
        <stp>##V3_BDSV12</stp>
        <stp>SPX Index</stp>
        <stp>CHAIN_TICKERS</stp>
        <stp>[PUTStrategy6.xlsx]Backup!R1269C7</stp>
        <stp>CHAIN_STRIKE_PX_OVRD</stp>
        <stp>25560</stp>
        <stp>CHAIN_PUT_CALL_TYPE_OVRD=P</stp>
        <stp>CHAIN_PERIODICITY_OVRD=M</stp>
        <tr r="G1269" s="3"/>
      </tp>
      <tp t="e">
        <v>#N/A</v>
        <stp/>
        <stp>##V3_BDSV12</stp>
        <stp>SPX Index</stp>
        <stp>CHAIN_TICKERS</stp>
        <stp>[PUTStrategy6.xlsx]Backup!R1209C7</stp>
        <stp>CHAIN_STRIKE_PX_OVRD</stp>
        <stp>24360</stp>
        <stp>CHAIN_PUT_CALL_TYPE_OVRD=P</stp>
        <stp>CHAIN_PERIODICITY_OVRD=M</stp>
        <tr r="G1209" s="3"/>
      </tp>
      <tp t="e">
        <v>#N/A</v>
        <stp/>
        <stp>##V3_BDSV12</stp>
        <stp>SPX Index</stp>
        <stp>CHAIN_TICKERS</stp>
        <stp>[PUTStrategy6.xlsx]Backup!R1069C7</stp>
        <stp>CHAIN_STRIKE_PX_OVRD</stp>
        <stp>21560</stp>
        <stp>CHAIN_PUT_CALL_TYPE_OVRD=P</stp>
        <stp>CHAIN_PERIODICITY_OVRD=M</stp>
        <tr r="G1069" s="3"/>
      </tp>
      <tp t="e">
        <v>#N/A</v>
        <stp/>
        <stp>##V3_BDSV12</stp>
        <stp>SPX Index</stp>
        <stp>CHAIN_TICKERS</stp>
        <stp>[PUTStrategy6.xlsx]Backup!R1009C7</stp>
        <stp>CHAIN_STRIKE_PX_OVRD</stp>
        <stp>20360</stp>
        <stp>CHAIN_PUT_CALL_TYPE_OVRD=P</stp>
        <stp>CHAIN_PERIODICITY_OVRD=M</stp>
        <tr r="G1009" s="3"/>
      </tp>
      <tp t="e">
        <v>#N/A</v>
        <stp/>
        <stp>##V3_BDSV12</stp>
        <stp>SPX Index</stp>
        <stp>CHAIN_TICKERS</stp>
        <stp>[PUTStrategy6.xlsx]Backup!R1109C7</stp>
        <stp>CHAIN_STRIKE_PX_OVRD</stp>
        <stp>22360</stp>
        <stp>CHAIN_PUT_CALL_TYPE_OVRD=P</stp>
        <stp>CHAIN_PERIODICITY_OVRD=M</stp>
        <tr r="G1109" s="3"/>
      </tp>
      <tp t="e">
        <v>#N/A</v>
        <stp/>
        <stp>##V3_BDSV12</stp>
        <stp>SPX Index</stp>
        <stp>CHAIN_TICKERS</stp>
        <stp>[PUTStrategy6.xlsx]Backup!R1169C7</stp>
        <stp>CHAIN_STRIKE_PX_OVRD</stp>
        <stp>23560</stp>
        <stp>CHAIN_PUT_CALL_TYPE_OVRD=P</stp>
        <stp>CHAIN_PERIODICITY_OVRD=M</stp>
        <tr r="G1169" s="3"/>
      </tp>
      <tp t="e">
        <v>#N/A</v>
        <stp/>
        <stp>##V3_BDSV12</stp>
        <stp>SPX Index</stp>
        <stp>CHAIN_TICKERS</stp>
        <stp>[PUTStrategy6.xlsx]Backup!R1469C7</stp>
        <stp>CHAIN_STRIKE_PX_OVRD</stp>
        <stp>29560</stp>
        <stp>CHAIN_PUT_CALL_TYPE_OVRD=P</stp>
        <stp>CHAIN_PERIODICITY_OVRD=M</stp>
        <tr r="G1469" s="3"/>
      </tp>
      <tp t="e">
        <v>#N/A</v>
        <stp/>
        <stp>##V3_BDSV12</stp>
        <stp>SPX Index</stp>
        <stp>CHAIN_TICKERS</stp>
        <stp>[PUTStrategy6.xlsx]Backup!R1409C7</stp>
        <stp>CHAIN_STRIKE_PX_OVRD</stp>
        <stp>28360</stp>
        <stp>CHAIN_PUT_CALL_TYPE_OVRD=P</stp>
        <stp>CHAIN_PERIODICITY_OVRD=M</stp>
        <tr r="G1409" s="3"/>
      </tp>
      <tp t="e">
        <v>#N/A</v>
        <stp/>
        <stp>##V3_BDSV12</stp>
        <stp>SPX Index</stp>
        <stp>CHAIN_TICKERS</stp>
        <stp>[PUTStrategy6.xlsx]Backup!R1509C7</stp>
        <stp>CHAIN_STRIKE_PX_OVRD</stp>
        <stp>30360</stp>
        <stp>CHAIN_PUT_CALL_TYPE_OVRD=P</stp>
        <stp>CHAIN_PERIODICITY_OVRD=M</stp>
        <tr r="G1509" s="3"/>
      </tp>
      <tp t="e">
        <v>#N/A</v>
        <stp/>
        <stp>##V3_BDSV12</stp>
        <stp>SPX Index</stp>
        <stp>CHAIN_TICKERS</stp>
        <stp>[PUTStrategy6.xlsx]Backup!R1669C7</stp>
        <stp>CHAIN_STRIKE_PX_OVRD</stp>
        <stp>33560</stp>
        <stp>CHAIN_PUT_CALL_TYPE_OVRD=P</stp>
        <stp>CHAIN_PERIODICITY_OVRD=M</stp>
        <tr r="G1669" s="3"/>
      </tp>
      <tp t="e">
        <v>#N/A</v>
        <stp/>
        <stp>##V3_BDSV12</stp>
        <stp>SPX Index</stp>
        <stp>CHAIN_TICKERS</stp>
        <stp>[PUTStrategy6.xlsx]Backup!R1569C7</stp>
        <stp>CHAIN_STRIKE_PX_OVRD</stp>
        <stp>31560</stp>
        <stp>CHAIN_PUT_CALL_TYPE_OVRD=P</stp>
        <stp>CHAIN_PERIODICITY_OVRD=M</stp>
        <tr r="G1569" s="3"/>
      </tp>
      <tp t="e">
        <v>#N/A</v>
        <stp/>
        <stp>##V3_BDSV12</stp>
        <stp>SPX Index</stp>
        <stp>CHAIN_TICKERS</stp>
        <stp>[PUTStrategy6.xlsx]Backup!R1609C7</stp>
        <stp>CHAIN_STRIKE_PX_OVRD</stp>
        <stp>32360</stp>
        <stp>CHAIN_PUT_CALL_TYPE_OVRD=P</stp>
        <stp>CHAIN_PERIODICITY_OVRD=M</stp>
        <tr r="G1609" s="3"/>
      </tp>
      <tp t="e">
        <v>#N/A</v>
        <stp/>
        <stp>##V3_BDSV12</stp>
        <stp>SPX Index</stp>
        <stp>CHAIN_TICKERS</stp>
        <stp>[PUTStrategy6.xlsx]Backup!R1909C7</stp>
        <stp>CHAIN_STRIKE_PX_OVRD</stp>
        <stp>38360</stp>
        <stp>CHAIN_PUT_CALL_TYPE_OVRD=P</stp>
        <stp>CHAIN_PERIODICITY_OVRD=M</stp>
        <tr r="G1909" s="3"/>
      </tp>
      <tp t="e">
        <v>#N/A</v>
        <stp/>
        <stp>##V3_BDSV12</stp>
        <stp>SPX Index</stp>
        <stp>CHAIN_TICKERS</stp>
        <stp>[PUTStrategy6.xlsx]Backup!R1969C7</stp>
        <stp>CHAIN_STRIKE_PX_OVRD</stp>
        <stp>39560</stp>
        <stp>CHAIN_PUT_CALL_TYPE_OVRD=P</stp>
        <stp>CHAIN_PERIODICITY_OVRD=M</stp>
        <tr r="G1969" s="3"/>
      </tp>
      <tp t="e">
        <v>#N/A</v>
        <stp/>
        <stp>##V3_BDSV12</stp>
        <stp>SPX Index</stp>
        <stp>CHAIN_TICKERS</stp>
        <stp>[PUTStrategy6.xlsx]Backup!R1709C7</stp>
        <stp>CHAIN_STRIKE_PX_OVRD</stp>
        <stp>34360</stp>
        <stp>CHAIN_PUT_CALL_TYPE_OVRD=P</stp>
        <stp>CHAIN_PERIODICITY_OVRD=M</stp>
        <tr r="G1709" s="3"/>
      </tp>
      <tp t="e">
        <v>#N/A</v>
        <stp/>
        <stp>##V3_BDSV12</stp>
        <stp>SPX Index</stp>
        <stp>CHAIN_TICKERS</stp>
        <stp>[PUTStrategy6.xlsx]Backup!R1769C7</stp>
        <stp>CHAIN_STRIKE_PX_OVRD</stp>
        <stp>35560</stp>
        <stp>CHAIN_PUT_CALL_TYPE_OVRD=P</stp>
        <stp>CHAIN_PERIODICITY_OVRD=M</stp>
        <tr r="G1769" s="3"/>
      </tp>
      <tp t="e">
        <v>#N/A</v>
        <stp/>
        <stp>##V3_BDSV12</stp>
        <stp>SPX Index</stp>
        <stp>CHAIN_TICKERS</stp>
        <stp>[PUTStrategy6.xlsx]Backup!R1869C7</stp>
        <stp>CHAIN_STRIKE_PX_OVRD</stp>
        <stp>37560</stp>
        <stp>CHAIN_PUT_CALL_TYPE_OVRD=P</stp>
        <stp>CHAIN_PERIODICITY_OVRD=M</stp>
        <tr r="G1869" s="3"/>
      </tp>
      <tp t="e">
        <v>#N/A</v>
        <stp/>
        <stp>##V3_BDSV12</stp>
        <stp>SPX Index</stp>
        <stp>CHAIN_TICKERS</stp>
        <stp>[PUTStrategy6.xlsx]Backup!R1809C7</stp>
        <stp>CHAIN_STRIKE_PX_OVRD</stp>
        <stp>36360</stp>
        <stp>CHAIN_PUT_CALL_TYPE_OVRD=P</stp>
        <stp>CHAIN_PERIODICITY_OVRD=M</stp>
        <tr r="G1809" s="3"/>
      </tp>
      <tp t="e">
        <v>#N/A</v>
        <stp/>
        <stp>##V3_BDSV12</stp>
        <stp>SPX Index</stp>
        <stp>CHAIN_TICKERS</stp>
        <stp>[PUTStrategy6.xlsx]Backup!R2509C7</stp>
        <stp>CHAIN_STRIKE_PX_OVRD</stp>
        <stp>50360</stp>
        <stp>CHAIN_PUT_CALL_TYPE_OVRD=P</stp>
        <stp>CHAIN_PERIODICITY_OVRD=M</stp>
        <tr r="G2509" s="3"/>
      </tp>
      <tp t="e">
        <v>#N/A</v>
        <stp/>
        <stp>##V3_BDSV12</stp>
        <stp>SPX Index</stp>
        <stp>CHAIN_TICKERS</stp>
        <stp>[PUTStrategy6.xlsx]Backup!R2669C7</stp>
        <stp>CHAIN_STRIKE_PX_OVRD</stp>
        <stp>53560</stp>
        <stp>CHAIN_PUT_CALL_TYPE_OVRD=P</stp>
        <stp>CHAIN_PERIODICITY_OVRD=M</stp>
        <tr r="G2669" s="3"/>
      </tp>
      <tp t="e">
        <v>#N/A</v>
        <stp/>
        <stp>##V3_BDSV12</stp>
        <stp>SPX Index</stp>
        <stp>CHAIN_TICKERS</stp>
        <stp>[PUTStrategy6.xlsx]Backup!R2569C7</stp>
        <stp>CHAIN_STRIKE_PX_OVRD</stp>
        <stp>51560</stp>
        <stp>CHAIN_PUT_CALL_TYPE_OVRD=P</stp>
        <stp>CHAIN_PERIODICITY_OVRD=M</stp>
        <tr r="G2569" s="3"/>
      </tp>
      <tp t="e">
        <v>#N/A</v>
        <stp/>
        <stp>##V3_BDSV12</stp>
        <stp>SPX Index</stp>
        <stp>CHAIN_TICKERS</stp>
        <stp>[PUTStrategy6.xlsx]Backup!R2609C7</stp>
        <stp>CHAIN_STRIKE_PX_OVRD</stp>
        <stp>52360</stp>
        <stp>CHAIN_PUT_CALL_TYPE_OVRD=P</stp>
        <stp>CHAIN_PERIODICITY_OVRD=M</stp>
        <tr r="G2609" s="3"/>
      </tp>
      <tp t="e">
        <v>#N/A</v>
        <stp/>
        <stp>##V3_BDSV12</stp>
        <stp>SPX Index</stp>
        <stp>CHAIN_TICKERS</stp>
        <stp>[PUTStrategy6.xlsx]Backup!R2909C7</stp>
        <stp>CHAIN_STRIKE_PX_OVRD</stp>
        <stp>58360</stp>
        <stp>CHAIN_PUT_CALL_TYPE_OVRD=P</stp>
        <stp>CHAIN_PERIODICITY_OVRD=M</stp>
        <tr r="G2909" s="3"/>
      </tp>
      <tp t="e">
        <v>#N/A</v>
        <stp/>
        <stp>##V3_BDSV12</stp>
        <stp>SPX Index</stp>
        <stp>CHAIN_TICKERS</stp>
        <stp>[PUTStrategy6.xlsx]Backup!R2969C7</stp>
        <stp>CHAIN_STRIKE_PX_OVRD</stp>
        <stp>59560</stp>
        <stp>CHAIN_PUT_CALL_TYPE_OVRD=P</stp>
        <stp>CHAIN_PERIODICITY_OVRD=M</stp>
        <tr r="G2969" s="3"/>
      </tp>
      <tp t="e">
        <v>#N/A</v>
        <stp/>
        <stp>##V3_BDSV12</stp>
        <stp>SPX Index</stp>
        <stp>CHAIN_TICKERS</stp>
        <stp>[PUTStrategy6.xlsx]Backup!R2709C7</stp>
        <stp>CHAIN_STRIKE_PX_OVRD</stp>
        <stp>54360</stp>
        <stp>CHAIN_PUT_CALL_TYPE_OVRD=P</stp>
        <stp>CHAIN_PERIODICITY_OVRD=M</stp>
        <tr r="G2709" s="3"/>
      </tp>
      <tp t="e">
        <v>#N/A</v>
        <stp/>
        <stp>##V3_BDSV12</stp>
        <stp>SPX Index</stp>
        <stp>CHAIN_TICKERS</stp>
        <stp>[PUTStrategy6.xlsx]Backup!R2769C7</stp>
        <stp>CHAIN_STRIKE_PX_OVRD</stp>
        <stp>55560</stp>
        <stp>CHAIN_PUT_CALL_TYPE_OVRD=P</stp>
        <stp>CHAIN_PERIODICITY_OVRD=M</stp>
        <tr r="G2769" s="3"/>
      </tp>
      <tp t="e">
        <v>#N/A</v>
        <stp/>
        <stp>##V3_BDSV12</stp>
        <stp>SPX Index</stp>
        <stp>CHAIN_TICKERS</stp>
        <stp>[PUTStrategy6.xlsx]Backup!R2869C7</stp>
        <stp>CHAIN_STRIKE_PX_OVRD</stp>
        <stp>57560</stp>
        <stp>CHAIN_PUT_CALL_TYPE_OVRD=P</stp>
        <stp>CHAIN_PERIODICITY_OVRD=M</stp>
        <tr r="G2869" s="3"/>
      </tp>
      <tp t="e">
        <v>#N/A</v>
        <stp/>
        <stp>##V3_BDSV12</stp>
        <stp>SPX Index</stp>
        <stp>CHAIN_TICKERS</stp>
        <stp>[PUTStrategy6.xlsx]Backup!R2809C7</stp>
        <stp>CHAIN_STRIKE_PX_OVRD</stp>
        <stp>56360</stp>
        <stp>CHAIN_PUT_CALL_TYPE_OVRD=P</stp>
        <stp>CHAIN_PERIODICITY_OVRD=M</stp>
        <tr r="G2809" s="3"/>
      </tp>
      <tp t="e">
        <v>#N/A</v>
        <stp/>
        <stp>##V3_BDSV12</stp>
        <stp>SPX Index</stp>
        <stp>CHAIN_TICKERS</stp>
        <stp>[PUTStrategy6.xlsx]Backup!R2309C7</stp>
        <stp>CHAIN_STRIKE_PX_OVRD</stp>
        <stp>46360</stp>
        <stp>CHAIN_PUT_CALL_TYPE_OVRD=P</stp>
        <stp>CHAIN_PERIODICITY_OVRD=M</stp>
        <tr r="G2309" s="3"/>
      </tp>
      <tp t="e">
        <v>#N/A</v>
        <stp/>
        <stp>##V3_BDSV12</stp>
        <stp>SPX Index</stp>
        <stp>CHAIN_TICKERS</stp>
        <stp>[PUTStrategy6.xlsx]Backup!R2369C7</stp>
        <stp>CHAIN_STRIKE_PX_OVRD</stp>
        <stp>47560</stp>
        <stp>CHAIN_PUT_CALL_TYPE_OVRD=P</stp>
        <stp>CHAIN_PERIODICITY_OVRD=M</stp>
        <tr r="G2369" s="3"/>
      </tp>
      <tp t="e">
        <v>#N/A</v>
        <stp/>
        <stp>##V3_BDSV12</stp>
        <stp>SPX Index</stp>
        <stp>CHAIN_TICKERS</stp>
        <stp>[PUTStrategy6.xlsx]Backup!R2269C7</stp>
        <stp>CHAIN_STRIKE_PX_OVRD</stp>
        <stp>45560</stp>
        <stp>CHAIN_PUT_CALL_TYPE_OVRD=P</stp>
        <stp>CHAIN_PERIODICITY_OVRD=M</stp>
        <tr r="G2269" s="3"/>
      </tp>
      <tp t="e">
        <v>#N/A</v>
        <stp/>
        <stp>##V3_BDSV12</stp>
        <stp>SPX Index</stp>
        <stp>CHAIN_TICKERS</stp>
        <stp>[PUTStrategy6.xlsx]Backup!R2209C7</stp>
        <stp>CHAIN_STRIKE_PX_OVRD</stp>
        <stp>44360</stp>
        <stp>CHAIN_PUT_CALL_TYPE_OVRD=P</stp>
        <stp>CHAIN_PERIODICITY_OVRD=M</stp>
        <tr r="G2209" s="3"/>
      </tp>
      <tp t="e">
        <v>#N/A</v>
        <stp/>
        <stp>##V3_BDSV12</stp>
        <stp>SPX Index</stp>
        <stp>CHAIN_TICKERS</stp>
        <stp>[PUTStrategy6.xlsx]Backup!R2069C7</stp>
        <stp>CHAIN_STRIKE_PX_OVRD</stp>
        <stp>41560</stp>
        <stp>CHAIN_PUT_CALL_TYPE_OVRD=P</stp>
        <stp>CHAIN_PERIODICITY_OVRD=M</stp>
        <tr r="G2069" s="3"/>
      </tp>
      <tp t="e">
        <v>#N/A</v>
        <stp/>
        <stp>##V3_BDSV12</stp>
        <stp>SPX Index</stp>
        <stp>CHAIN_TICKERS</stp>
        <stp>[PUTStrategy6.xlsx]Backup!R2009C7</stp>
        <stp>CHAIN_STRIKE_PX_OVRD</stp>
        <stp>40360</stp>
        <stp>CHAIN_PUT_CALL_TYPE_OVRD=P</stp>
        <stp>CHAIN_PERIODICITY_OVRD=M</stp>
        <tr r="G2009" s="3"/>
      </tp>
      <tp t="e">
        <v>#N/A</v>
        <stp/>
        <stp>##V3_BDSV12</stp>
        <stp>SPX Index</stp>
        <stp>CHAIN_TICKERS</stp>
        <stp>[PUTStrategy6.xlsx]Backup!R2109C7</stp>
        <stp>CHAIN_STRIKE_PX_OVRD</stp>
        <stp>42360</stp>
        <stp>CHAIN_PUT_CALL_TYPE_OVRD=P</stp>
        <stp>CHAIN_PERIODICITY_OVRD=M</stp>
        <tr r="G2109" s="3"/>
      </tp>
      <tp t="e">
        <v>#N/A</v>
        <stp/>
        <stp>##V3_BDSV12</stp>
        <stp>SPX Index</stp>
        <stp>CHAIN_TICKERS</stp>
        <stp>[PUTStrategy6.xlsx]Backup!R2169C7</stp>
        <stp>CHAIN_STRIKE_PX_OVRD</stp>
        <stp>43560</stp>
        <stp>CHAIN_PUT_CALL_TYPE_OVRD=P</stp>
        <stp>CHAIN_PERIODICITY_OVRD=M</stp>
        <tr r="G2169" s="3"/>
      </tp>
      <tp t="e">
        <v>#N/A</v>
        <stp/>
        <stp>##V3_BDSV12</stp>
        <stp>SPX Index</stp>
        <stp>CHAIN_TICKERS</stp>
        <stp>[PUTStrategy6.xlsx]Backup!R2469C7</stp>
        <stp>CHAIN_STRIKE_PX_OVRD</stp>
        <stp>49560</stp>
        <stp>CHAIN_PUT_CALL_TYPE_OVRD=P</stp>
        <stp>CHAIN_PERIODICITY_OVRD=M</stp>
        <tr r="G2469" s="3"/>
      </tp>
      <tp t="e">
        <v>#N/A</v>
        <stp/>
        <stp>##V3_BDSV12</stp>
        <stp>SPX Index</stp>
        <stp>CHAIN_TICKERS</stp>
        <stp>[PUTStrategy6.xlsx]Backup!R2409C7</stp>
        <stp>CHAIN_STRIKE_PX_OVRD</stp>
        <stp>48360</stp>
        <stp>CHAIN_PUT_CALL_TYPE_OVRD=P</stp>
        <stp>CHAIN_PERIODICITY_OVRD=M</stp>
        <tr r="G2409" s="3"/>
      </tp>
      <tp t="e">
        <v>#N/A</v>
        <stp/>
        <stp>##V3_BDSV12</stp>
        <stp>SPX Index</stp>
        <stp>CHAIN_TICKERS</stp>
        <stp>[PUTStrategy6.xlsx]Backup!R3309C7</stp>
        <stp>CHAIN_STRIKE_PX_OVRD</stp>
        <stp>66360</stp>
        <stp>CHAIN_PUT_CALL_TYPE_OVRD=P</stp>
        <stp>CHAIN_PERIODICITY_OVRD=M</stp>
        <tr r="G3309" s="3"/>
      </tp>
      <tp t="e">
        <v>#N/A</v>
        <stp/>
        <stp>##V3_BDSV12</stp>
        <stp>SPX Index</stp>
        <stp>CHAIN_TICKERS</stp>
        <stp>[PUTStrategy6.xlsx]Backup!R3369C7</stp>
        <stp>CHAIN_STRIKE_PX_OVRD</stp>
        <stp>67560</stp>
        <stp>CHAIN_PUT_CALL_TYPE_OVRD=P</stp>
        <stp>CHAIN_PERIODICITY_OVRD=M</stp>
        <tr r="G3369" s="3"/>
      </tp>
      <tp t="e">
        <v>#N/A</v>
        <stp/>
        <stp>##V3_BDSV12</stp>
        <stp>SPX Index</stp>
        <stp>CHAIN_TICKERS</stp>
        <stp>[PUTStrategy6.xlsx]Backup!R3269C7</stp>
        <stp>CHAIN_STRIKE_PX_OVRD</stp>
        <stp>65560</stp>
        <stp>CHAIN_PUT_CALL_TYPE_OVRD=P</stp>
        <stp>CHAIN_PERIODICITY_OVRD=M</stp>
        <tr r="G3269" s="3"/>
      </tp>
      <tp t="e">
        <v>#N/A</v>
        <stp/>
        <stp>##V3_BDSV12</stp>
        <stp>SPX Index</stp>
        <stp>CHAIN_TICKERS</stp>
        <stp>[PUTStrategy6.xlsx]Backup!R3209C7</stp>
        <stp>CHAIN_STRIKE_PX_OVRD</stp>
        <stp>64360</stp>
        <stp>CHAIN_PUT_CALL_TYPE_OVRD=P</stp>
        <stp>CHAIN_PERIODICITY_OVRD=M</stp>
        <tr r="G3209" s="3"/>
      </tp>
      <tp t="e">
        <v>#N/A</v>
        <stp/>
        <stp>##V3_BDSV12</stp>
        <stp>SPX Index</stp>
        <stp>CHAIN_TICKERS</stp>
        <stp>[PUTStrategy6.xlsx]Backup!R3069C7</stp>
        <stp>CHAIN_STRIKE_PX_OVRD</stp>
        <stp>61560</stp>
        <stp>CHAIN_PUT_CALL_TYPE_OVRD=P</stp>
        <stp>CHAIN_PERIODICITY_OVRD=M</stp>
        <tr r="G3069" s="3"/>
      </tp>
      <tp t="e">
        <v>#N/A</v>
        <stp/>
        <stp>##V3_BDSV12</stp>
        <stp>SPX Index</stp>
        <stp>CHAIN_TICKERS</stp>
        <stp>[PUTStrategy6.xlsx]Backup!R3009C7</stp>
        <stp>CHAIN_STRIKE_PX_OVRD</stp>
        <stp>60360</stp>
        <stp>CHAIN_PUT_CALL_TYPE_OVRD=P</stp>
        <stp>CHAIN_PERIODICITY_OVRD=M</stp>
        <tr r="G3009" s="3"/>
      </tp>
      <tp t="e">
        <v>#N/A</v>
        <stp/>
        <stp>##V3_BDSV12</stp>
        <stp>SPX Index</stp>
        <stp>CHAIN_TICKERS</stp>
        <stp>[PUTStrategy6.xlsx]Backup!R3109C7</stp>
        <stp>CHAIN_STRIKE_PX_OVRD</stp>
        <stp>62360</stp>
        <stp>CHAIN_PUT_CALL_TYPE_OVRD=P</stp>
        <stp>CHAIN_PERIODICITY_OVRD=M</stp>
        <tr r="G3109" s="3"/>
      </tp>
      <tp t="e">
        <v>#N/A</v>
        <stp/>
        <stp>##V3_BDSV12</stp>
        <stp>SPX Index</stp>
        <stp>CHAIN_TICKERS</stp>
        <stp>[PUTStrategy6.xlsx]Backup!R3169C7</stp>
        <stp>CHAIN_STRIKE_PX_OVRD</stp>
        <stp>63560</stp>
        <stp>CHAIN_PUT_CALL_TYPE_OVRD=P</stp>
        <stp>CHAIN_PERIODICITY_OVRD=M</stp>
        <tr r="G3169" s="3"/>
      </tp>
      <tp t="e">
        <v>#N/A</v>
        <stp/>
        <stp>##V3_BDSV12</stp>
        <stp>SPX Index</stp>
        <stp>CHAIN_TICKERS</stp>
        <stp>[PUTStrategy6.xlsx]Backup!R3469C7</stp>
        <stp>CHAIN_STRIKE_PX_OVRD</stp>
        <stp>69560</stp>
        <stp>CHAIN_PUT_CALL_TYPE_OVRD=P</stp>
        <stp>CHAIN_PERIODICITY_OVRD=M</stp>
        <tr r="G3469" s="3"/>
      </tp>
      <tp t="e">
        <v>#N/A</v>
        <stp/>
        <stp>##V3_BDSV12</stp>
        <stp>SPX Index</stp>
        <stp>CHAIN_TICKERS</stp>
        <stp>[PUTStrategy6.xlsx]Backup!R3409C7</stp>
        <stp>CHAIN_STRIKE_PX_OVRD</stp>
        <stp>68360</stp>
        <stp>CHAIN_PUT_CALL_TYPE_OVRD=P</stp>
        <stp>CHAIN_PERIODICITY_OVRD=M</stp>
        <tr r="G3409" s="3"/>
      </tp>
      <tp t="e">
        <v>#N/A</v>
        <stp/>
        <stp>##V3_BDSV12</stp>
        <stp>SPX Index</stp>
        <stp>CHAIN_TICKERS</stp>
        <stp>[PUTStrategy6.xlsx]Backup!R3509C7</stp>
        <stp>CHAIN_STRIKE_PX_OVRD</stp>
        <stp>70360</stp>
        <stp>CHAIN_PUT_CALL_TYPE_OVRD=P</stp>
        <stp>CHAIN_PERIODICITY_OVRD=M</stp>
        <tr r="G3509" s="3"/>
      </tp>
      <tp t="e">
        <v>#N/A</v>
        <stp/>
        <stp>##V3_BDSV12</stp>
        <stp>SPX Index</stp>
        <stp>CHAIN_TICKERS</stp>
        <stp>[PUTStrategy6.xlsx]Backup!R3669C7</stp>
        <stp>CHAIN_STRIKE_PX_OVRD</stp>
        <stp>73560</stp>
        <stp>CHAIN_PUT_CALL_TYPE_OVRD=P</stp>
        <stp>CHAIN_PERIODICITY_OVRD=M</stp>
        <tr r="G3669" s="3"/>
      </tp>
      <tp t="e">
        <v>#N/A</v>
        <stp/>
        <stp>##V3_BDSV12</stp>
        <stp>SPX Index</stp>
        <stp>CHAIN_TICKERS</stp>
        <stp>[PUTStrategy6.xlsx]Backup!R3569C7</stp>
        <stp>CHAIN_STRIKE_PX_OVRD</stp>
        <stp>71560</stp>
        <stp>CHAIN_PUT_CALL_TYPE_OVRD=P</stp>
        <stp>CHAIN_PERIODICITY_OVRD=M</stp>
        <tr r="G3569" s="3"/>
      </tp>
      <tp t="e">
        <v>#N/A</v>
        <stp/>
        <stp>##V3_BDSV12</stp>
        <stp>SPX Index</stp>
        <stp>CHAIN_TICKERS</stp>
        <stp>[PUTStrategy6.xlsx]Backup!R3609C7</stp>
        <stp>CHAIN_STRIKE_PX_OVRD</stp>
        <stp>72360</stp>
        <stp>CHAIN_PUT_CALL_TYPE_OVRD=P</stp>
        <stp>CHAIN_PERIODICITY_OVRD=M</stp>
        <tr r="G3609" s="3"/>
      </tp>
      <tp t="e">
        <v>#N/A</v>
        <stp/>
        <stp>##V3_BDSV12</stp>
        <stp>SPX Index</stp>
        <stp>CHAIN_TICKERS</stp>
        <stp>[PUTStrategy6.xlsx]Backup!R3909C7</stp>
        <stp>CHAIN_STRIKE_PX_OVRD</stp>
        <stp>78360</stp>
        <stp>CHAIN_PUT_CALL_TYPE_OVRD=P</stp>
        <stp>CHAIN_PERIODICITY_OVRD=M</stp>
        <tr r="G3909" s="3"/>
      </tp>
      <tp t="e">
        <v>#N/A</v>
        <stp/>
        <stp>##V3_BDSV12</stp>
        <stp>SPX Index</stp>
        <stp>CHAIN_TICKERS</stp>
        <stp>[PUTStrategy6.xlsx]Backup!R3969C7</stp>
        <stp>CHAIN_STRIKE_PX_OVRD</stp>
        <stp>79560</stp>
        <stp>CHAIN_PUT_CALL_TYPE_OVRD=P</stp>
        <stp>CHAIN_PERIODICITY_OVRD=M</stp>
        <tr r="G3969" s="3"/>
      </tp>
      <tp t="e">
        <v>#N/A</v>
        <stp/>
        <stp>##V3_BDSV12</stp>
        <stp>SPX Index</stp>
        <stp>CHAIN_TICKERS</stp>
        <stp>[PUTStrategy6.xlsx]Backup!R3709C7</stp>
        <stp>CHAIN_STRIKE_PX_OVRD</stp>
        <stp>74360</stp>
        <stp>CHAIN_PUT_CALL_TYPE_OVRD=P</stp>
        <stp>CHAIN_PERIODICITY_OVRD=M</stp>
        <tr r="G3709" s="3"/>
      </tp>
      <tp t="e">
        <v>#N/A</v>
        <stp/>
        <stp>##V3_BDSV12</stp>
        <stp>SPX Index</stp>
        <stp>CHAIN_TICKERS</stp>
        <stp>[PUTStrategy6.xlsx]Backup!R3769C7</stp>
        <stp>CHAIN_STRIKE_PX_OVRD</stp>
        <stp>75560</stp>
        <stp>CHAIN_PUT_CALL_TYPE_OVRD=P</stp>
        <stp>CHAIN_PERIODICITY_OVRD=M</stp>
        <tr r="G3769" s="3"/>
      </tp>
      <tp t="e">
        <v>#N/A</v>
        <stp/>
        <stp>##V3_BDSV12</stp>
        <stp>SPX Index</stp>
        <stp>CHAIN_TICKERS</stp>
        <stp>[PUTStrategy6.xlsx]Backup!R3869C7</stp>
        <stp>CHAIN_STRIKE_PX_OVRD</stp>
        <stp>77560</stp>
        <stp>CHAIN_PUT_CALL_TYPE_OVRD=P</stp>
        <stp>CHAIN_PERIODICITY_OVRD=M</stp>
        <tr r="G3869" s="3"/>
      </tp>
      <tp t="e">
        <v>#N/A</v>
        <stp/>
        <stp>##V3_BDSV12</stp>
        <stp>SPX Index</stp>
        <stp>CHAIN_TICKERS</stp>
        <stp>[PUTStrategy6.xlsx]Backup!R3809C7</stp>
        <stp>CHAIN_STRIKE_PX_OVRD</stp>
        <stp>76360</stp>
        <stp>CHAIN_PUT_CALL_TYPE_OVRD=P</stp>
        <stp>CHAIN_PERIODICITY_OVRD=M</stp>
        <tr r="G3809" s="3"/>
      </tp>
      <tp t="e">
        <v>#N/A</v>
        <stp/>
        <stp>##V3_BDSV12</stp>
        <stp>SPX Index</stp>
        <stp>CHAIN_TICKERS</stp>
        <stp>[PUTStrategy6.xlsx]Backup!R6699C7</stp>
        <stp>CHAIN_STRIKE_PX_OVRD</stp>
        <stp>134160</stp>
        <stp>CHAIN_PUT_CALL_TYPE_OVRD=P</stp>
        <stp>CHAIN_PERIODICITY_OVRD=M</stp>
        <tr r="G6699" s="3"/>
      </tp>
      <tp t="e">
        <v>#N/A</v>
        <stp/>
        <stp>##V3_BDSV12</stp>
        <stp>SPX Index</stp>
        <stp>CHAIN_TICKERS</stp>
        <stp>[PUTStrategy6.xlsx]Backup!R6649C7</stp>
        <stp>CHAIN_STRIKE_PX_OVRD</stp>
        <stp>133160</stp>
        <stp>CHAIN_PUT_CALL_TYPE_OVRD=P</stp>
        <stp>CHAIN_PERIODICITY_OVRD=M</stp>
        <tr r="G6649" s="3"/>
      </tp>
      <tp t="e">
        <v>#N/A</v>
        <stp/>
        <stp>##V3_BDSV12</stp>
        <stp>SPX Index</stp>
        <stp>CHAIN_TICKERS</stp>
        <stp>[PUTStrategy6.xlsx]Backup!R6799C7</stp>
        <stp>CHAIN_STRIKE_PX_OVRD</stp>
        <stp>136160</stp>
        <stp>CHAIN_PUT_CALL_TYPE_OVRD=P</stp>
        <stp>CHAIN_PERIODICITY_OVRD=M</stp>
        <tr r="G6799" s="3"/>
      </tp>
      <tp t="e">
        <v>#N/A</v>
        <stp/>
        <stp>##V3_BDSV12</stp>
        <stp>SPX Index</stp>
        <stp>CHAIN_TICKERS</stp>
        <stp>[PUTStrategy6.xlsx]Backup!R6749C7</stp>
        <stp>CHAIN_STRIKE_PX_OVRD</stp>
        <stp>135160</stp>
        <stp>CHAIN_PUT_CALL_TYPE_OVRD=P</stp>
        <stp>CHAIN_PERIODICITY_OVRD=M</stp>
        <tr r="G6749" s="3"/>
      </tp>
      <tp t="e">
        <v>#N/A</v>
        <stp/>
        <stp>##V3_BDSV12</stp>
        <stp>SPX Index</stp>
        <stp>CHAIN_TICKERS</stp>
        <stp>[PUTStrategy6.xlsx]Backup!R6499C7</stp>
        <stp>CHAIN_STRIKE_PX_OVRD</stp>
        <stp>130160</stp>
        <stp>CHAIN_PUT_CALL_TYPE_OVRD=P</stp>
        <stp>CHAIN_PERIODICITY_OVRD=M</stp>
        <tr r="G6499" s="3"/>
      </tp>
      <tp t="e">
        <v>#N/A</v>
        <stp/>
        <stp>##V3_BDSV12</stp>
        <stp>SPX Index</stp>
        <stp>CHAIN_TICKERS</stp>
        <stp>[PUTStrategy6.xlsx]Backup!R6599C7</stp>
        <stp>CHAIN_STRIKE_PX_OVRD</stp>
        <stp>132160</stp>
        <stp>CHAIN_PUT_CALL_TYPE_OVRD=P</stp>
        <stp>CHAIN_PERIODICITY_OVRD=M</stp>
        <tr r="G6599" s="3"/>
      </tp>
      <tp t="e">
        <v>#N/A</v>
        <stp/>
        <stp>##V3_BDSV12</stp>
        <stp>SPX Index</stp>
        <stp>CHAIN_TICKERS</stp>
        <stp>[PUTStrategy6.xlsx]Backup!R6449C7</stp>
        <stp>CHAIN_STRIKE_PX_OVRD</stp>
        <stp>129160</stp>
        <stp>CHAIN_PUT_CALL_TYPE_OVRD=P</stp>
        <stp>CHAIN_PERIODICITY_OVRD=M</stp>
        <tr r="G6449" s="3"/>
      </tp>
      <tp t="e">
        <v>#N/A</v>
        <stp/>
        <stp>##V3_BDSV12</stp>
        <stp>SPX Index</stp>
        <stp>CHAIN_TICKERS</stp>
        <stp>[PUTStrategy6.xlsx]Backup!R6549C7</stp>
        <stp>CHAIN_STRIKE_PX_OVRD</stp>
        <stp>131160</stp>
        <stp>CHAIN_PUT_CALL_TYPE_OVRD=P</stp>
        <stp>CHAIN_PERIODICITY_OVRD=M</stp>
        <tr r="G6549" s="3"/>
      </tp>
      <tp t="e">
        <v>#N/A</v>
        <stp/>
        <stp>##V3_BDSV12</stp>
        <stp>SPX Index</stp>
        <stp>CHAIN_TICKERS</stp>
        <stp>[PUTStrategy6.xlsx]Backup!R6349C7</stp>
        <stp>CHAIN_STRIKE_PX_OVRD</stp>
        <stp>127160</stp>
        <stp>CHAIN_PUT_CALL_TYPE_OVRD=P</stp>
        <stp>CHAIN_PERIODICITY_OVRD=M</stp>
        <tr r="G6349" s="3"/>
      </tp>
      <tp t="e">
        <v>#N/A</v>
        <stp/>
        <stp>##V3_BDSV12</stp>
        <stp>SPX Index</stp>
        <stp>CHAIN_TICKERS</stp>
        <stp>[PUTStrategy6.xlsx]Backup!R6399C7</stp>
        <stp>CHAIN_STRIKE_PX_OVRD</stp>
        <stp>128160</stp>
        <stp>CHAIN_PUT_CALL_TYPE_OVRD=P</stp>
        <stp>CHAIN_PERIODICITY_OVRD=M</stp>
        <tr r="G6399" s="3"/>
      </tp>
      <tp t="e">
        <v>#N/A</v>
        <stp/>
        <stp>##V3_BDSV12</stp>
        <stp>SPX Index</stp>
        <stp>CHAIN_TICKERS</stp>
        <stp>[PUTStrategy6.xlsx]Backup!R6299C7</stp>
        <stp>CHAIN_STRIKE_PX_OVRD</stp>
        <stp>126160</stp>
        <stp>CHAIN_PUT_CALL_TYPE_OVRD=P</stp>
        <stp>CHAIN_PERIODICITY_OVRD=M</stp>
        <tr r="G6299" s="3"/>
      </tp>
      <tp t="e">
        <v>#N/A</v>
        <stp/>
        <stp>##V3_BDSV12</stp>
        <stp>SPX Index</stp>
        <stp>CHAIN_TICKERS</stp>
        <stp>[PUTStrategy6.xlsx]Backup!R6249C7</stp>
        <stp>CHAIN_STRIKE_PX_OVRD</stp>
        <stp>125160</stp>
        <stp>CHAIN_PUT_CALL_TYPE_OVRD=P</stp>
        <stp>CHAIN_PERIODICITY_OVRD=M</stp>
        <tr r="G6249" s="3"/>
      </tp>
      <tp t="e">
        <v>#N/A</v>
        <stp/>
        <stp>##V3_BDSV12</stp>
        <stp>SPX Index</stp>
        <stp>CHAIN_TICKERS</stp>
        <stp>[PUTStrategy6.xlsx]Backup!R6199C7</stp>
        <stp>CHAIN_STRIKE_PX_OVRD</stp>
        <stp>124160</stp>
        <stp>CHAIN_PUT_CALL_TYPE_OVRD=P</stp>
        <stp>CHAIN_PERIODICITY_OVRD=M</stp>
        <tr r="G6199" s="3"/>
      </tp>
      <tp t="e">
        <v>#N/A</v>
        <stp/>
        <stp>##V3_BDSV12</stp>
        <stp>SPX Index</stp>
        <stp>CHAIN_TICKERS</stp>
        <stp>[PUTStrategy6.xlsx]Backup!R6149C7</stp>
        <stp>CHAIN_STRIKE_PX_OVRD</stp>
        <stp>123160</stp>
        <stp>CHAIN_PUT_CALL_TYPE_OVRD=P</stp>
        <stp>CHAIN_PERIODICITY_OVRD=M</stp>
        <tr r="G6149" s="3"/>
      </tp>
      <tp t="e">
        <v>#N/A</v>
        <stp/>
        <stp>##V3_BDSV12</stp>
        <stp>SPX Index</stp>
        <stp>CHAIN_TICKERS</stp>
        <stp>[PUTStrategy6.xlsx]Backup!R6099C7</stp>
        <stp>CHAIN_STRIKE_PX_OVRD</stp>
        <stp>122160</stp>
        <stp>CHAIN_PUT_CALL_TYPE_OVRD=P</stp>
        <stp>CHAIN_PERIODICITY_OVRD=M</stp>
        <tr r="G6099" s="3"/>
      </tp>
      <tp t="e">
        <v>#N/A</v>
        <stp/>
        <stp>##V3_BDSV12</stp>
        <stp>SPX Index</stp>
        <stp>CHAIN_TICKERS</stp>
        <stp>[PUTStrategy6.xlsx]Backup!R6049C7</stp>
        <stp>CHAIN_STRIKE_PX_OVRD</stp>
        <stp>121160</stp>
        <stp>CHAIN_PUT_CALL_TYPE_OVRD=P</stp>
        <stp>CHAIN_PERIODICITY_OVRD=M</stp>
        <tr r="G6049" s="3"/>
      </tp>
      <tp t="e">
        <v>#N/A</v>
        <stp/>
        <stp>##V3_BDSV12</stp>
        <stp>SPX Index</stp>
        <stp>CHAIN_TICKERS</stp>
        <stp>[PUTStrategy6.xlsx]Backup!R6999C7</stp>
        <stp>CHAIN_STRIKE_PX_OVRD</stp>
        <stp>140160</stp>
        <stp>CHAIN_PUT_CALL_TYPE_OVRD=P</stp>
        <stp>CHAIN_PERIODICITY_OVRD=M</stp>
        <tr r="G6999" s="3"/>
      </tp>
      <tp t="e">
        <v>#N/A</v>
        <stp/>
        <stp>##V3_BDSV12</stp>
        <stp>SPX Index</stp>
        <stp>CHAIN_TICKERS</stp>
        <stp>[PUTStrategy6.xlsx]Backup!R6849C7</stp>
        <stp>CHAIN_STRIKE_PX_OVRD</stp>
        <stp>137160</stp>
        <stp>CHAIN_PUT_CALL_TYPE_OVRD=P</stp>
        <stp>CHAIN_PERIODICITY_OVRD=M</stp>
        <tr r="G6849" s="3"/>
      </tp>
      <tp t="e">
        <v>#N/A</v>
        <stp/>
        <stp>##V3_BDSV12</stp>
        <stp>SPX Index</stp>
        <stp>CHAIN_TICKERS</stp>
        <stp>[PUTStrategy6.xlsx]Backup!R6899C7</stp>
        <stp>CHAIN_STRIKE_PX_OVRD</stp>
        <stp>138160</stp>
        <stp>CHAIN_PUT_CALL_TYPE_OVRD=P</stp>
        <stp>CHAIN_PERIODICITY_OVRD=M</stp>
        <tr r="G6899" s="3"/>
      </tp>
      <tp t="e">
        <v>#N/A</v>
        <stp/>
        <stp>##V3_BDSV12</stp>
        <stp>SPX Index</stp>
        <stp>CHAIN_TICKERS</stp>
        <stp>[PUTStrategy6.xlsx]Backup!R6949C7</stp>
        <stp>CHAIN_STRIKE_PX_OVRD</stp>
        <stp>139160</stp>
        <stp>CHAIN_PUT_CALL_TYPE_OVRD=P</stp>
        <stp>CHAIN_PERIODICITY_OVRD=M</stp>
        <tr r="G6949" s="3"/>
      </tp>
      <tp t="e">
        <v>#N/A</v>
        <stp/>
        <stp>##V3_BDSV12</stp>
        <stp>SPX Index</stp>
        <stp>CHAIN_TICKERS</stp>
        <stp>[PUTStrategy6.xlsx]Backup!R7199C7</stp>
        <stp>CHAIN_STRIKE_PX_OVRD</stp>
        <stp>144160</stp>
        <stp>CHAIN_PUT_CALL_TYPE_OVRD=P</stp>
        <stp>CHAIN_PERIODICITY_OVRD=M</stp>
        <tr r="G7199" s="3"/>
      </tp>
      <tp t="e">
        <v>#N/A</v>
        <stp/>
        <stp>##V3_BDSV12</stp>
        <stp>SPX Index</stp>
        <stp>CHAIN_TICKERS</stp>
        <stp>[PUTStrategy6.xlsx]Backup!R7149C7</stp>
        <stp>CHAIN_STRIKE_PX_OVRD</stp>
        <stp>143160</stp>
        <stp>CHAIN_PUT_CALL_TYPE_OVRD=P</stp>
        <stp>CHAIN_PERIODICITY_OVRD=M</stp>
        <tr r="G7149" s="3"/>
      </tp>
      <tp t="e">
        <v>#N/A</v>
        <stp/>
        <stp>##V3_BDSV12</stp>
        <stp>SPX Index</stp>
        <stp>CHAIN_TICKERS</stp>
        <stp>[PUTStrategy6.xlsx]Backup!R7099C7</stp>
        <stp>CHAIN_STRIKE_PX_OVRD</stp>
        <stp>142160</stp>
        <stp>CHAIN_PUT_CALL_TYPE_OVRD=P</stp>
        <stp>CHAIN_PERIODICITY_OVRD=M</stp>
        <tr r="G7099" s="3"/>
      </tp>
      <tp t="e">
        <v>#N/A</v>
        <stp/>
        <stp>##V3_BDSV12</stp>
        <stp>SPX Index</stp>
        <stp>CHAIN_TICKERS</stp>
        <stp>[PUTStrategy6.xlsx]Backup!R7049C7</stp>
        <stp>CHAIN_STRIKE_PX_OVRD</stp>
        <stp>141160</stp>
        <stp>CHAIN_PUT_CALL_TYPE_OVRD=P</stp>
        <stp>CHAIN_PERIODICITY_OVRD=M</stp>
        <tr r="G7049" s="3"/>
      </tp>
      <tp t="e">
        <v>#N/A</v>
        <stp/>
        <stp>##V3_BDSV12</stp>
        <stp>SPX Index</stp>
        <stp>CHAIN_TICKERS</stp>
        <stp>[PUTStrategy6.xlsx]Backup!R7349C7</stp>
        <stp>CHAIN_STRIKE_PX_OVRD</stp>
        <stp>147160</stp>
        <stp>CHAIN_PUT_CALL_TYPE_OVRD=P</stp>
        <stp>CHAIN_PERIODICITY_OVRD=M</stp>
        <tr r="G7349" s="3"/>
      </tp>
      <tp t="e">
        <v>#N/A</v>
        <stp/>
        <stp>##V3_BDSV12</stp>
        <stp>SPX Index</stp>
        <stp>CHAIN_TICKERS</stp>
        <stp>[PUTStrategy6.xlsx]Backup!R7399C7</stp>
        <stp>CHAIN_STRIKE_PX_OVRD</stp>
        <stp>148160</stp>
        <stp>CHAIN_PUT_CALL_TYPE_OVRD=P</stp>
        <stp>CHAIN_PERIODICITY_OVRD=M</stp>
        <tr r="G7399" s="3"/>
      </tp>
      <tp t="e">
        <v>#N/A</v>
        <stp/>
        <stp>##V3_BDSV12</stp>
        <stp>SPX Index</stp>
        <stp>CHAIN_TICKERS</stp>
        <stp>[PUTStrategy6.xlsx]Backup!R7299C7</stp>
        <stp>CHAIN_STRIKE_PX_OVRD</stp>
        <stp>146160</stp>
        <stp>CHAIN_PUT_CALL_TYPE_OVRD=P</stp>
        <stp>CHAIN_PERIODICITY_OVRD=M</stp>
        <tr r="G7299" s="3"/>
      </tp>
      <tp t="e">
        <v>#N/A</v>
        <stp/>
        <stp>##V3_BDSV12</stp>
        <stp>SPX Index</stp>
        <stp>CHAIN_TICKERS</stp>
        <stp>[PUTStrategy6.xlsx]Backup!R7249C7</stp>
        <stp>CHAIN_STRIKE_PX_OVRD</stp>
        <stp>145160</stp>
        <stp>CHAIN_PUT_CALL_TYPE_OVRD=P</stp>
        <stp>CHAIN_PERIODICITY_OVRD=M</stp>
        <tr r="G7249" s="3"/>
      </tp>
      <tp t="e">
        <v>#N/A</v>
        <stp/>
        <stp>##V3_BDSV12</stp>
        <stp>SPX Index</stp>
        <stp>CHAIN_TICKERS</stp>
        <stp>[PUTStrategy6.xlsx]Backup!R4999C7</stp>
        <stp>CHAIN_STRIKE_PX_OVRD</stp>
        <stp>100160</stp>
        <stp>CHAIN_PUT_CALL_TYPE_OVRD=P</stp>
        <stp>CHAIN_PERIODICITY_OVRD=M</stp>
        <tr r="G4999" s="3"/>
      </tp>
      <tp t="e">
        <v>#N/A</v>
        <stp/>
        <stp>##V3_BDSV12</stp>
        <stp>SPX Index</stp>
        <stp>CHAIN_TICKERS</stp>
        <stp>[PUTStrategy6.xlsx]Backup!R5499C7</stp>
        <stp>CHAIN_STRIKE_PX_OVRD</stp>
        <stp>110160</stp>
        <stp>CHAIN_PUT_CALL_TYPE_OVRD=P</stp>
        <stp>CHAIN_PERIODICITY_OVRD=M</stp>
        <tr r="G5499" s="3"/>
      </tp>
      <tp t="e">
        <v>#N/A</v>
        <stp/>
        <stp>##V3_BDSV12</stp>
        <stp>SPX Index</stp>
        <stp>CHAIN_TICKERS</stp>
        <stp>[PUTStrategy6.xlsx]Backup!R5599C7</stp>
        <stp>CHAIN_STRIKE_PX_OVRD</stp>
        <stp>112160</stp>
        <stp>CHAIN_PUT_CALL_TYPE_OVRD=P</stp>
        <stp>CHAIN_PERIODICITY_OVRD=M</stp>
        <tr r="G5599" s="3"/>
      </tp>
      <tp t="e">
        <v>#N/A</v>
        <stp/>
        <stp>##V3_BDSV12</stp>
        <stp>SPX Index</stp>
        <stp>CHAIN_TICKERS</stp>
        <stp>[PUTStrategy6.xlsx]Backup!R5449C7</stp>
        <stp>CHAIN_STRIKE_PX_OVRD</stp>
        <stp>109160</stp>
        <stp>CHAIN_PUT_CALL_TYPE_OVRD=P</stp>
        <stp>CHAIN_PERIODICITY_OVRD=M</stp>
        <tr r="G5449" s="3"/>
      </tp>
      <tp t="e">
        <v>#N/A</v>
        <stp/>
        <stp>##V3_BDSV12</stp>
        <stp>SPX Index</stp>
        <stp>CHAIN_TICKERS</stp>
        <stp>[PUTStrategy6.xlsx]Backup!R5549C7</stp>
        <stp>CHAIN_STRIKE_PX_OVRD</stp>
        <stp>111160</stp>
        <stp>CHAIN_PUT_CALL_TYPE_OVRD=P</stp>
        <stp>CHAIN_PERIODICITY_OVRD=M</stp>
        <tr r="G5549" s="3"/>
      </tp>
      <tp t="e">
        <v>#N/A</v>
        <stp/>
        <stp>##V3_BDSV12</stp>
        <stp>SPX Index</stp>
        <stp>CHAIN_TICKERS</stp>
        <stp>[PUTStrategy6.xlsx]Backup!R5699C7</stp>
        <stp>CHAIN_STRIKE_PX_OVRD</stp>
        <stp>114160</stp>
        <stp>CHAIN_PUT_CALL_TYPE_OVRD=P</stp>
        <stp>CHAIN_PERIODICITY_OVRD=M</stp>
        <tr r="G5699" s="3"/>
      </tp>
      <tp t="e">
        <v>#N/A</v>
        <stp/>
        <stp>##V3_BDSV12</stp>
        <stp>SPX Index</stp>
        <stp>CHAIN_TICKERS</stp>
        <stp>[PUTStrategy6.xlsx]Backup!R5649C7</stp>
        <stp>CHAIN_STRIKE_PX_OVRD</stp>
        <stp>113160</stp>
        <stp>CHAIN_PUT_CALL_TYPE_OVRD=P</stp>
        <stp>CHAIN_PERIODICITY_OVRD=M</stp>
        <tr r="G5649" s="3"/>
      </tp>
      <tp t="e">
        <v>#N/A</v>
        <stp/>
        <stp>##V3_BDSV12</stp>
        <stp>SPX Index</stp>
        <stp>CHAIN_TICKERS</stp>
        <stp>[PUTStrategy6.xlsx]Backup!R5799C7</stp>
        <stp>CHAIN_STRIKE_PX_OVRD</stp>
        <stp>116160</stp>
        <stp>CHAIN_PUT_CALL_TYPE_OVRD=P</stp>
        <stp>CHAIN_PERIODICITY_OVRD=M</stp>
        <tr r="G5799" s="3"/>
      </tp>
      <tp t="e">
        <v>#N/A</v>
        <stp/>
        <stp>##V3_BDSV12</stp>
        <stp>SPX Index</stp>
        <stp>CHAIN_TICKERS</stp>
        <stp>[PUTStrategy6.xlsx]Backup!R5749C7</stp>
        <stp>CHAIN_STRIKE_PX_OVRD</stp>
        <stp>115160</stp>
        <stp>CHAIN_PUT_CALL_TYPE_OVRD=P</stp>
        <stp>CHAIN_PERIODICITY_OVRD=M</stp>
        <tr r="G5749" s="3"/>
      </tp>
      <tp t="e">
        <v>#N/A</v>
        <stp/>
        <stp>##V3_BDSV12</stp>
        <stp>SPX Index</stp>
        <stp>CHAIN_TICKERS</stp>
        <stp>[PUTStrategy6.xlsx]Backup!R5199C7</stp>
        <stp>CHAIN_STRIKE_PX_OVRD</stp>
        <stp>104160</stp>
        <stp>CHAIN_PUT_CALL_TYPE_OVRD=P</stp>
        <stp>CHAIN_PERIODICITY_OVRD=M</stp>
        <tr r="G5199" s="3"/>
      </tp>
      <tp t="e">
        <v>#N/A</v>
        <stp/>
        <stp>##V3_BDSV12</stp>
        <stp>SPX Index</stp>
        <stp>CHAIN_TICKERS</stp>
        <stp>[PUTStrategy6.xlsx]Backup!R5149C7</stp>
        <stp>CHAIN_STRIKE_PX_OVRD</stp>
        <stp>103160</stp>
        <stp>CHAIN_PUT_CALL_TYPE_OVRD=P</stp>
        <stp>CHAIN_PERIODICITY_OVRD=M</stp>
        <tr r="G5149" s="3"/>
      </tp>
      <tp t="e">
        <v>#N/A</v>
        <stp/>
        <stp>##V3_BDSV12</stp>
        <stp>SPX Index</stp>
        <stp>CHAIN_TICKERS</stp>
        <stp>[PUTStrategy6.xlsx]Backup!R5099C7</stp>
        <stp>CHAIN_STRIKE_PX_OVRD</stp>
        <stp>102160</stp>
        <stp>CHAIN_PUT_CALL_TYPE_OVRD=P</stp>
        <stp>CHAIN_PERIODICITY_OVRD=M</stp>
        <tr r="G5099" s="3"/>
      </tp>
      <tp t="e">
        <v>#N/A</v>
        <stp/>
        <stp>##V3_BDSV12</stp>
        <stp>SPX Index</stp>
        <stp>CHAIN_TICKERS</stp>
        <stp>[PUTStrategy6.xlsx]Backup!R5049C7</stp>
        <stp>CHAIN_STRIKE_PX_OVRD</stp>
        <stp>101160</stp>
        <stp>CHAIN_PUT_CALL_TYPE_OVRD=P</stp>
        <stp>CHAIN_PERIODICITY_OVRD=M</stp>
        <tr r="G5049" s="3"/>
      </tp>
      <tp t="e">
        <v>#N/A</v>
        <stp/>
        <stp>##V3_BDSV12</stp>
        <stp>SPX Index</stp>
        <stp>CHAIN_TICKERS</stp>
        <stp>[PUTStrategy6.xlsx]Backup!R5349C7</stp>
        <stp>CHAIN_STRIKE_PX_OVRD</stp>
        <stp>107160</stp>
        <stp>CHAIN_PUT_CALL_TYPE_OVRD=P</stp>
        <stp>CHAIN_PERIODICITY_OVRD=M</stp>
        <tr r="G5349" s="3"/>
      </tp>
      <tp t="e">
        <v>#N/A</v>
        <stp/>
        <stp>##V3_BDSV12</stp>
        <stp>SPX Index</stp>
        <stp>CHAIN_TICKERS</stp>
        <stp>[PUTStrategy6.xlsx]Backup!R5399C7</stp>
        <stp>CHAIN_STRIKE_PX_OVRD</stp>
        <stp>108160</stp>
        <stp>CHAIN_PUT_CALL_TYPE_OVRD=P</stp>
        <stp>CHAIN_PERIODICITY_OVRD=M</stp>
        <tr r="G5399" s="3"/>
      </tp>
      <tp t="e">
        <v>#N/A</v>
        <stp/>
        <stp>##V3_BDSV12</stp>
        <stp>SPX Index</stp>
        <stp>CHAIN_TICKERS</stp>
        <stp>[PUTStrategy6.xlsx]Backup!R5299C7</stp>
        <stp>CHAIN_STRIKE_PX_OVRD</stp>
        <stp>106160</stp>
        <stp>CHAIN_PUT_CALL_TYPE_OVRD=P</stp>
        <stp>CHAIN_PERIODICITY_OVRD=M</stp>
        <tr r="G5299" s="3"/>
      </tp>
      <tp t="e">
        <v>#N/A</v>
        <stp/>
        <stp>##V3_BDSV12</stp>
        <stp>SPX Index</stp>
        <stp>CHAIN_TICKERS</stp>
        <stp>[PUTStrategy6.xlsx]Backup!R5249C7</stp>
        <stp>CHAIN_STRIKE_PX_OVRD</stp>
        <stp>105160</stp>
        <stp>CHAIN_PUT_CALL_TYPE_OVRD=P</stp>
        <stp>CHAIN_PERIODICITY_OVRD=M</stp>
        <tr r="G5249" s="3"/>
      </tp>
      <tp t="e">
        <v>#N/A</v>
        <stp/>
        <stp>##V3_BDSV12</stp>
        <stp>SPX Index</stp>
        <stp>CHAIN_TICKERS</stp>
        <stp>[PUTStrategy6.xlsx]Backup!R5849C7</stp>
        <stp>CHAIN_STRIKE_PX_OVRD</stp>
        <stp>117160</stp>
        <stp>CHAIN_PUT_CALL_TYPE_OVRD=P</stp>
        <stp>CHAIN_PERIODICITY_OVRD=M</stp>
        <tr r="G5849" s="3"/>
      </tp>
      <tp t="e">
        <v>#N/A</v>
        <stp/>
        <stp>##V3_BDSV12</stp>
        <stp>SPX Index</stp>
        <stp>CHAIN_TICKERS</stp>
        <stp>[PUTStrategy6.xlsx]Backup!R5899C7</stp>
        <stp>CHAIN_STRIKE_PX_OVRD</stp>
        <stp>118160</stp>
        <stp>CHAIN_PUT_CALL_TYPE_OVRD=P</stp>
        <stp>CHAIN_PERIODICITY_OVRD=M</stp>
        <tr r="G5899" s="3"/>
      </tp>
      <tp t="e">
        <v>#N/A</v>
        <stp/>
        <stp>##V3_BDSV12</stp>
        <stp>SPX Index</stp>
        <stp>CHAIN_TICKERS</stp>
        <stp>[PUTStrategy6.xlsx]Backup!R5949C7</stp>
        <stp>CHAIN_STRIKE_PX_OVRD</stp>
        <stp>119160</stp>
        <stp>CHAIN_PUT_CALL_TYPE_OVRD=P</stp>
        <stp>CHAIN_PERIODICITY_OVRD=M</stp>
        <tr r="G5949" s="3"/>
      </tp>
      <tp t="e">
        <v>#N/A</v>
        <stp/>
        <stp>##V3_BDSV12</stp>
        <stp>SPX Index</stp>
        <stp>CHAIN_TICKERS</stp>
        <stp>[PUTStrategy6.xlsx]Backup!R5999C7</stp>
        <stp>CHAIN_STRIKE_PX_OVRD</stp>
        <stp>120160</stp>
        <stp>CHAIN_PUT_CALL_TYPE_OVRD=P</stp>
        <stp>CHAIN_PERIODICITY_OVRD=M</stp>
        <tr r="G5999" s="3"/>
      </tp>
      <tp t="e">
        <v>#N/A</v>
        <stp/>
        <stp>##V3_BDHV12</stp>
        <stp>SPX Index</stp>
        <stp>IVOL_MONEYNESS</stp>
        <stp>8/12/2015</stp>
        <stp>8/12/2015</stp>
        <stp>[PUTStrategy-RealOption.xlsx]Opt_BS!R154C8</stp>
        <stp>IVOL_MATURITY=MATURITY_1STM</stp>
        <stp>IVOL_MONEYNESS_LEVEL=MONEY_LVL_100_</stp>
        <stp>DTS=H</stp>
        <stp>FACTOR=.01</stp>
        <stp>DAYS=W</stp>
        <tr r="H154" s="4"/>
      </tp>
      <tp t="e">
        <v>#N/A</v>
        <stp/>
        <stp>##V3_BDHV12</stp>
        <stp>SPX Index</stp>
        <stp>IVOL_MONEYNESS</stp>
        <stp>8/13/2015</stp>
        <stp>8/13/2015</stp>
        <stp>[PUTStrategy-RealOption.xlsx]Opt_BS!R155C8</stp>
        <stp>IVOL_MATURITY=MATURITY_1STM</stp>
        <stp>IVOL_MONEYNESS_LEVEL=MONEY_LVL_100_</stp>
        <stp>DTS=H</stp>
        <stp>FACTOR=.01</stp>
        <stp>DAYS=W</stp>
        <tr r="H155" s="4"/>
      </tp>
      <tp t="e">
        <v>#N/A</v>
        <stp/>
        <stp>##V3_BDHV12</stp>
        <stp>SPX Index</stp>
        <stp>IVOL_MONEYNESS</stp>
        <stp>8/24/2015</stp>
        <stp>8/24/2015</stp>
        <stp>[PUTStrategy-RealOption.xlsx]Opt_BS!R162C8</stp>
        <stp>IVOL_MATURITY=MATURITY_1STM</stp>
        <stp>IVOL_MONEYNESS_LEVEL=MONEY_LVL_100_</stp>
        <stp>DTS=H</stp>
        <stp>FACTOR=.01</stp>
        <stp>DAYS=W</stp>
        <tr r="H162" s="4"/>
      </tp>
      <tp t="e">
        <v>#N/A</v>
        <stp/>
        <stp>##V3_BDHV12</stp>
        <stp>SPX Index</stp>
        <stp>IVOL_MONEYNESS</stp>
        <stp>8/25/2015</stp>
        <stp>8/25/2015</stp>
        <stp>[PUTStrategy-RealOption.xlsx]Opt_BS!R163C8</stp>
        <stp>IVOL_MATURITY=MATURITY_1STM</stp>
        <stp>IVOL_MONEYNESS_LEVEL=MONEY_LVL_100_</stp>
        <stp>DTS=H</stp>
        <stp>FACTOR=.01</stp>
        <stp>DAYS=W</stp>
        <tr r="H163" s="4"/>
      </tp>
      <tp t="e">
        <v>#N/A</v>
        <stp/>
        <stp>##V3_BDHV12</stp>
        <stp>SPX Index</stp>
        <stp>IVOL_MONEYNESS</stp>
        <stp>8/31/2015</stp>
        <stp>8/31/2015</stp>
        <stp>[PUTStrategy-RealOption.xlsx]Opt_BS!R167C8</stp>
        <stp>IVOL_MATURITY=MATURITY_1STM</stp>
        <stp>IVOL_MONEYNESS_LEVEL=MONEY_LVL_100_</stp>
        <stp>DTS=H</stp>
        <stp>FACTOR=.01</stp>
        <stp>DAYS=W</stp>
        <tr r="H167" s="4"/>
      </tp>
      <tp t="e">
        <v>#N/A</v>
        <stp/>
        <stp>##V3_BDSV12</stp>
        <stp>SPX Index</stp>
        <stp>CHAIN_TICKERS</stp>
        <stp>[PUTStrategy6.xlsx]Backup!R4502C7</stp>
        <stp>CHAIN_STRIKE_PX_OVRD</stp>
        <stp>90220</stp>
        <stp>CHAIN_PUT_CALL_TYPE_OVRD=P</stp>
        <stp>CHAIN_PERIODICITY_OVRD=M</stp>
        <tr r="G4502" s="3"/>
      </tp>
      <tp t="e">
        <v>#N/A</v>
        <stp/>
        <stp>##V3_BDSV12</stp>
        <stp>SPX Index</stp>
        <stp>CHAIN_TICKERS</stp>
        <stp>[PUTStrategy6.xlsx]Backup!R4662C7</stp>
        <stp>CHAIN_STRIKE_PX_OVRD</stp>
        <stp>93420</stp>
        <stp>CHAIN_PUT_CALL_TYPE_OVRD=P</stp>
        <stp>CHAIN_PERIODICITY_OVRD=M</stp>
        <tr r="G4662" s="3"/>
      </tp>
      <tp t="e">
        <v>#N/A</v>
        <stp/>
        <stp>##V3_BDSV12</stp>
        <stp>SPX Index</stp>
        <stp>CHAIN_TICKERS</stp>
        <stp>[PUTStrategy6.xlsx]Backup!R4562C7</stp>
        <stp>CHAIN_STRIKE_PX_OVRD</stp>
        <stp>91420</stp>
        <stp>CHAIN_PUT_CALL_TYPE_OVRD=P</stp>
        <stp>CHAIN_PERIODICITY_OVRD=M</stp>
        <tr r="G4562" s="3"/>
      </tp>
      <tp t="e">
        <v>#N/A</v>
        <stp/>
        <stp>##V3_BDSV12</stp>
        <stp>SPX Index</stp>
        <stp>CHAIN_TICKERS</stp>
        <stp>[PUTStrategy6.xlsx]Backup!R4602C7</stp>
        <stp>CHAIN_STRIKE_PX_OVRD</stp>
        <stp>92220</stp>
        <stp>CHAIN_PUT_CALL_TYPE_OVRD=P</stp>
        <stp>CHAIN_PERIODICITY_OVRD=M</stp>
        <tr r="G4602" s="3"/>
      </tp>
      <tp t="e">
        <v>#N/A</v>
        <stp/>
        <stp>##V3_BDSV12</stp>
        <stp>SPX Index</stp>
        <stp>CHAIN_TICKERS</stp>
        <stp>[PUTStrategy6.xlsx]Backup!R4902C7</stp>
        <stp>CHAIN_STRIKE_PX_OVRD</stp>
        <stp>98220</stp>
        <stp>CHAIN_PUT_CALL_TYPE_OVRD=P</stp>
        <stp>CHAIN_PERIODICITY_OVRD=M</stp>
        <tr r="G4902" s="3"/>
      </tp>
      <tp t="e">
        <v>#N/A</v>
        <stp/>
        <stp>##V3_BDSV12</stp>
        <stp>SPX Index</stp>
        <stp>CHAIN_TICKERS</stp>
        <stp>[PUTStrategy6.xlsx]Backup!R4962C7</stp>
        <stp>CHAIN_STRIKE_PX_OVRD</stp>
        <stp>99420</stp>
        <stp>CHAIN_PUT_CALL_TYPE_OVRD=P</stp>
        <stp>CHAIN_PERIODICITY_OVRD=M</stp>
        <tr r="G4962" s="3"/>
      </tp>
      <tp t="e">
        <v>#N/A</v>
        <stp/>
        <stp>##V3_BDSV12</stp>
        <stp>SPX Index</stp>
        <stp>CHAIN_TICKERS</stp>
        <stp>[PUTStrategy6.xlsx]Backup!R4702C7</stp>
        <stp>CHAIN_STRIKE_PX_OVRD</stp>
        <stp>94220</stp>
        <stp>CHAIN_PUT_CALL_TYPE_OVRD=P</stp>
        <stp>CHAIN_PERIODICITY_OVRD=M</stp>
        <tr r="G4702" s="3"/>
      </tp>
      <tp t="e">
        <v>#N/A</v>
        <stp/>
        <stp>##V3_BDSV12</stp>
        <stp>SPX Index</stp>
        <stp>CHAIN_TICKERS</stp>
        <stp>[PUTStrategy6.xlsx]Backup!R4762C7</stp>
        <stp>CHAIN_STRIKE_PX_OVRD</stp>
        <stp>95420</stp>
        <stp>CHAIN_PUT_CALL_TYPE_OVRD=P</stp>
        <stp>CHAIN_PERIODICITY_OVRD=M</stp>
        <tr r="G4762" s="3"/>
      </tp>
      <tp t="e">
        <v>#N/A</v>
        <stp/>
        <stp>##V3_BDSV12</stp>
        <stp>SPX Index</stp>
        <stp>CHAIN_TICKERS</stp>
        <stp>[PUTStrategy6.xlsx]Backup!R4862C7</stp>
        <stp>CHAIN_STRIKE_PX_OVRD</stp>
        <stp>97420</stp>
        <stp>CHAIN_PUT_CALL_TYPE_OVRD=P</stp>
        <stp>CHAIN_PERIODICITY_OVRD=M</stp>
        <tr r="G4862" s="3"/>
      </tp>
      <tp t="e">
        <v>#N/A</v>
        <stp/>
        <stp>##V3_BDSV12</stp>
        <stp>SPX Index</stp>
        <stp>CHAIN_TICKERS</stp>
        <stp>[PUTStrategy6.xlsx]Backup!R4802C7</stp>
        <stp>CHAIN_STRIKE_PX_OVRD</stp>
        <stp>96220</stp>
        <stp>CHAIN_PUT_CALL_TYPE_OVRD=P</stp>
        <stp>CHAIN_PERIODICITY_OVRD=M</stp>
        <tr r="G4802" s="3"/>
      </tp>
      <tp t="e">
        <v>#N/A</v>
        <stp/>
        <stp>##V3_BDSV12</stp>
        <stp>SPX Index</stp>
        <stp>CHAIN_TICKERS</stp>
        <stp>[PUTStrategy6.xlsx]Backup!R4302C7</stp>
        <stp>CHAIN_STRIKE_PX_OVRD</stp>
        <stp>86220</stp>
        <stp>CHAIN_PUT_CALL_TYPE_OVRD=P</stp>
        <stp>CHAIN_PERIODICITY_OVRD=M</stp>
        <tr r="G4302" s="3"/>
      </tp>
      <tp t="e">
        <v>#N/A</v>
        <stp/>
        <stp>##V3_BDSV12</stp>
        <stp>SPX Index</stp>
        <stp>CHAIN_TICKERS</stp>
        <stp>[PUTStrategy6.xlsx]Backup!R4362C7</stp>
        <stp>CHAIN_STRIKE_PX_OVRD</stp>
        <stp>87420</stp>
        <stp>CHAIN_PUT_CALL_TYPE_OVRD=P</stp>
        <stp>CHAIN_PERIODICITY_OVRD=M</stp>
        <tr r="G4362" s="3"/>
      </tp>
      <tp t="e">
        <v>#N/A</v>
        <stp/>
        <stp>##V3_BDSV12</stp>
        <stp>SPX Index</stp>
        <stp>CHAIN_TICKERS</stp>
        <stp>[PUTStrategy6.xlsx]Backup!R4262C7</stp>
        <stp>CHAIN_STRIKE_PX_OVRD</stp>
        <stp>85420</stp>
        <stp>CHAIN_PUT_CALL_TYPE_OVRD=P</stp>
        <stp>CHAIN_PERIODICITY_OVRD=M</stp>
        <tr r="G4262" s="3"/>
      </tp>
      <tp t="e">
        <v>#N/A</v>
        <stp/>
        <stp>##V3_BDSV12</stp>
        <stp>SPX Index</stp>
        <stp>CHAIN_TICKERS</stp>
        <stp>[PUTStrategy6.xlsx]Backup!R4202C7</stp>
        <stp>CHAIN_STRIKE_PX_OVRD</stp>
        <stp>84220</stp>
        <stp>CHAIN_PUT_CALL_TYPE_OVRD=P</stp>
        <stp>CHAIN_PERIODICITY_OVRD=M</stp>
        <tr r="G4202" s="3"/>
      </tp>
      <tp t="e">
        <v>#N/A</v>
        <stp/>
        <stp>##V3_BDSV12</stp>
        <stp>SPX Index</stp>
        <stp>CHAIN_TICKERS</stp>
        <stp>[PUTStrategy6.xlsx]Backup!R4062C7</stp>
        <stp>CHAIN_STRIKE_PX_OVRD</stp>
        <stp>81420</stp>
        <stp>CHAIN_PUT_CALL_TYPE_OVRD=P</stp>
        <stp>CHAIN_PERIODICITY_OVRD=M</stp>
        <tr r="G4062" s="3"/>
      </tp>
      <tp t="e">
        <v>#N/A</v>
        <stp/>
        <stp>##V3_BDSV12</stp>
        <stp>SPX Index</stp>
        <stp>CHAIN_TICKERS</stp>
        <stp>[PUTStrategy6.xlsx]Backup!R4002C7</stp>
        <stp>CHAIN_STRIKE_PX_OVRD</stp>
        <stp>80220</stp>
        <stp>CHAIN_PUT_CALL_TYPE_OVRD=P</stp>
        <stp>CHAIN_PERIODICITY_OVRD=M</stp>
        <tr r="G4002" s="3"/>
      </tp>
      <tp t="e">
        <v>#N/A</v>
        <stp/>
        <stp>##V3_BDSV12</stp>
        <stp>SPX Index</stp>
        <stp>CHAIN_TICKERS</stp>
        <stp>[PUTStrategy6.xlsx]Backup!R4102C7</stp>
        <stp>CHAIN_STRIKE_PX_OVRD</stp>
        <stp>82220</stp>
        <stp>CHAIN_PUT_CALL_TYPE_OVRD=P</stp>
        <stp>CHAIN_PERIODICITY_OVRD=M</stp>
        <tr r="G4102" s="3"/>
      </tp>
      <tp t="e">
        <v>#N/A</v>
        <stp/>
        <stp>##V3_BDSV12</stp>
        <stp>SPX Index</stp>
        <stp>CHAIN_TICKERS</stp>
        <stp>[PUTStrategy6.xlsx]Backup!R4162C7</stp>
        <stp>CHAIN_STRIKE_PX_OVRD</stp>
        <stp>83420</stp>
        <stp>CHAIN_PUT_CALL_TYPE_OVRD=P</stp>
        <stp>CHAIN_PERIODICITY_OVRD=M</stp>
        <tr r="G4162" s="3"/>
      </tp>
      <tp t="e">
        <v>#N/A</v>
        <stp/>
        <stp>##V3_BDSV12</stp>
        <stp>SPX Index</stp>
        <stp>CHAIN_TICKERS</stp>
        <stp>[PUTStrategy6.xlsx]Backup!R4462C7</stp>
        <stp>CHAIN_STRIKE_PX_OVRD</stp>
        <stp>89420</stp>
        <stp>CHAIN_PUT_CALL_TYPE_OVRD=P</stp>
        <stp>CHAIN_PERIODICITY_OVRD=M</stp>
        <tr r="G4462" s="3"/>
      </tp>
      <tp t="e">
        <v>#N/A</v>
        <stp/>
        <stp>##V3_BDSV12</stp>
        <stp>SPX Index</stp>
        <stp>CHAIN_TICKERS</stp>
        <stp>[PUTStrategy6.xlsx]Backup!R4402C7</stp>
        <stp>CHAIN_STRIKE_PX_OVRD</stp>
        <stp>88220</stp>
        <stp>CHAIN_PUT_CALL_TYPE_OVRD=P</stp>
        <stp>CHAIN_PERIODICITY_OVRD=M</stp>
        <tr r="G4402" s="3"/>
      </tp>
      <tp t="e">
        <v>#N/A</v>
        <stp/>
        <stp>##V3_BDSV12</stp>
        <stp>SPX Index</stp>
        <stp>CHAIN_TICKERS</stp>
        <stp>[PUTStrategy6.xlsx]Backup!R1302C7</stp>
        <stp>CHAIN_STRIKE_PX_OVRD</stp>
        <stp>26220</stp>
        <stp>CHAIN_PUT_CALL_TYPE_OVRD=P</stp>
        <stp>CHAIN_PERIODICITY_OVRD=M</stp>
        <tr r="G1302" s="3"/>
      </tp>
      <tp t="e">
        <v>#N/A</v>
        <stp/>
        <stp>##V3_BDSV12</stp>
        <stp>SPX Index</stp>
        <stp>CHAIN_TICKERS</stp>
        <stp>[PUTStrategy6.xlsx]Backup!R1362C7</stp>
        <stp>CHAIN_STRIKE_PX_OVRD</stp>
        <stp>27420</stp>
        <stp>CHAIN_PUT_CALL_TYPE_OVRD=P</stp>
        <stp>CHAIN_PERIODICITY_OVRD=M</stp>
        <tr r="G1362" s="3"/>
      </tp>
      <tp t="e">
        <v>#N/A</v>
        <stp/>
        <stp>##V3_BDSV12</stp>
        <stp>SPX Index</stp>
        <stp>CHAIN_TICKERS</stp>
        <stp>[PUTStrategy6.xlsx]Backup!R1262C7</stp>
        <stp>CHAIN_STRIKE_PX_OVRD</stp>
        <stp>25420</stp>
        <stp>CHAIN_PUT_CALL_TYPE_OVRD=P</stp>
        <stp>CHAIN_PERIODICITY_OVRD=M</stp>
        <tr r="G1262" s="3"/>
      </tp>
      <tp t="e">
        <v>#N/A</v>
        <stp/>
        <stp>##V3_BDSV12</stp>
        <stp>SPX Index</stp>
        <stp>CHAIN_TICKERS</stp>
        <stp>[PUTStrategy6.xlsx]Backup!R1202C7</stp>
        <stp>CHAIN_STRIKE_PX_OVRD</stp>
        <stp>24220</stp>
        <stp>CHAIN_PUT_CALL_TYPE_OVRD=P</stp>
        <stp>CHAIN_PERIODICITY_OVRD=M</stp>
        <tr r="G1202" s="3"/>
      </tp>
      <tp t="e">
        <v>#N/A</v>
        <stp/>
        <stp>##V3_BDSV12</stp>
        <stp>SPX Index</stp>
        <stp>CHAIN_TICKERS</stp>
        <stp>[PUTStrategy6.xlsx]Backup!R1062C7</stp>
        <stp>CHAIN_STRIKE_PX_OVRD</stp>
        <stp>21420</stp>
        <stp>CHAIN_PUT_CALL_TYPE_OVRD=P</stp>
        <stp>CHAIN_PERIODICITY_OVRD=M</stp>
        <tr r="G1062" s="3"/>
      </tp>
      <tp t="e">
        <v>#N/A</v>
        <stp/>
        <stp>##V3_BDSV12</stp>
        <stp>SPX Index</stp>
        <stp>CHAIN_TICKERS</stp>
        <stp>[PUTStrategy6.xlsx]Backup!R1002C7</stp>
        <stp>CHAIN_STRIKE_PX_OVRD</stp>
        <stp>20220</stp>
        <stp>CHAIN_PUT_CALL_TYPE_OVRD=P</stp>
        <stp>CHAIN_PERIODICITY_OVRD=M</stp>
        <tr r="G1002" s="3"/>
      </tp>
      <tp t="e">
        <v>#N/A</v>
        <stp/>
        <stp>##V3_BDSV12</stp>
        <stp>SPX Index</stp>
        <stp>CHAIN_TICKERS</stp>
        <stp>[PUTStrategy6.xlsx]Backup!R1102C7</stp>
        <stp>CHAIN_STRIKE_PX_OVRD</stp>
        <stp>22220</stp>
        <stp>CHAIN_PUT_CALL_TYPE_OVRD=P</stp>
        <stp>CHAIN_PERIODICITY_OVRD=M</stp>
        <tr r="G1102" s="3"/>
      </tp>
      <tp t="e">
        <v>#N/A</v>
        <stp/>
        <stp>##V3_BDSV12</stp>
        <stp>SPX Index</stp>
        <stp>CHAIN_TICKERS</stp>
        <stp>[PUTStrategy6.xlsx]Backup!R1162C7</stp>
        <stp>CHAIN_STRIKE_PX_OVRD</stp>
        <stp>23420</stp>
        <stp>CHAIN_PUT_CALL_TYPE_OVRD=P</stp>
        <stp>CHAIN_PERIODICITY_OVRD=M</stp>
        <tr r="G1162" s="3"/>
      </tp>
      <tp t="e">
        <v>#N/A</v>
        <stp/>
        <stp>##V3_BDSV12</stp>
        <stp>SPX Index</stp>
        <stp>CHAIN_TICKERS</stp>
        <stp>[PUTStrategy6.xlsx]Backup!R1462C7</stp>
        <stp>CHAIN_STRIKE_PX_OVRD</stp>
        <stp>29420</stp>
        <stp>CHAIN_PUT_CALL_TYPE_OVRD=P</stp>
        <stp>CHAIN_PERIODICITY_OVRD=M</stp>
        <tr r="G1462" s="3"/>
      </tp>
      <tp t="e">
        <v>#N/A</v>
        <stp/>
        <stp>##V3_BDSV12</stp>
        <stp>SPX Index</stp>
        <stp>CHAIN_TICKERS</stp>
        <stp>[PUTStrategy6.xlsx]Backup!R1402C7</stp>
        <stp>CHAIN_STRIKE_PX_OVRD</stp>
        <stp>28220</stp>
        <stp>CHAIN_PUT_CALL_TYPE_OVRD=P</stp>
        <stp>CHAIN_PERIODICITY_OVRD=M</stp>
        <tr r="G1402" s="3"/>
      </tp>
      <tp t="e">
        <v>#N/A</v>
        <stp/>
        <stp>##V3_BDSV12</stp>
        <stp>SPX Index</stp>
        <stp>CHAIN_TICKERS</stp>
        <stp>[PUTStrategy6.xlsx]Backup!R1502C7</stp>
        <stp>CHAIN_STRIKE_PX_OVRD</stp>
        <stp>30220</stp>
        <stp>CHAIN_PUT_CALL_TYPE_OVRD=P</stp>
        <stp>CHAIN_PERIODICITY_OVRD=M</stp>
        <tr r="G1502" s="3"/>
      </tp>
      <tp t="e">
        <v>#N/A</v>
        <stp/>
        <stp>##V3_BDSV12</stp>
        <stp>SPX Index</stp>
        <stp>CHAIN_TICKERS</stp>
        <stp>[PUTStrategy6.xlsx]Backup!R1662C7</stp>
        <stp>CHAIN_STRIKE_PX_OVRD</stp>
        <stp>33420</stp>
        <stp>CHAIN_PUT_CALL_TYPE_OVRD=P</stp>
        <stp>CHAIN_PERIODICITY_OVRD=M</stp>
        <tr r="G1662" s="3"/>
      </tp>
      <tp t="e">
        <v>#N/A</v>
        <stp/>
        <stp>##V3_BDSV12</stp>
        <stp>SPX Index</stp>
        <stp>CHAIN_TICKERS</stp>
        <stp>[PUTStrategy6.xlsx]Backup!R1562C7</stp>
        <stp>CHAIN_STRIKE_PX_OVRD</stp>
        <stp>31420</stp>
        <stp>CHAIN_PUT_CALL_TYPE_OVRD=P</stp>
        <stp>CHAIN_PERIODICITY_OVRD=M</stp>
        <tr r="G1562" s="3"/>
      </tp>
      <tp t="e">
        <v>#N/A</v>
        <stp/>
        <stp>##V3_BDSV12</stp>
        <stp>SPX Index</stp>
        <stp>CHAIN_TICKERS</stp>
        <stp>[PUTStrategy6.xlsx]Backup!R1602C7</stp>
        <stp>CHAIN_STRIKE_PX_OVRD</stp>
        <stp>32220</stp>
        <stp>CHAIN_PUT_CALL_TYPE_OVRD=P</stp>
        <stp>CHAIN_PERIODICITY_OVRD=M</stp>
        <tr r="G1602" s="3"/>
      </tp>
      <tp t="e">
        <v>#N/A</v>
        <stp/>
        <stp>##V3_BDSV12</stp>
        <stp>SPX Index</stp>
        <stp>CHAIN_TICKERS</stp>
        <stp>[PUTStrategy6.xlsx]Backup!R1902C7</stp>
        <stp>CHAIN_STRIKE_PX_OVRD</stp>
        <stp>38220</stp>
        <stp>CHAIN_PUT_CALL_TYPE_OVRD=P</stp>
        <stp>CHAIN_PERIODICITY_OVRD=M</stp>
        <tr r="G1902" s="3"/>
      </tp>
      <tp t="e">
        <v>#N/A</v>
        <stp/>
        <stp>##V3_BDSV12</stp>
        <stp>SPX Index</stp>
        <stp>CHAIN_TICKERS</stp>
        <stp>[PUTStrategy6.xlsx]Backup!R1962C7</stp>
        <stp>CHAIN_STRIKE_PX_OVRD</stp>
        <stp>39420</stp>
        <stp>CHAIN_PUT_CALL_TYPE_OVRD=P</stp>
        <stp>CHAIN_PERIODICITY_OVRD=M</stp>
        <tr r="G1962" s="3"/>
      </tp>
      <tp t="e">
        <v>#N/A</v>
        <stp/>
        <stp>##V3_BDSV12</stp>
        <stp>SPX Index</stp>
        <stp>CHAIN_TICKERS</stp>
        <stp>[PUTStrategy6.xlsx]Backup!R1702C7</stp>
        <stp>CHAIN_STRIKE_PX_OVRD</stp>
        <stp>34220</stp>
        <stp>CHAIN_PUT_CALL_TYPE_OVRD=P</stp>
        <stp>CHAIN_PERIODICITY_OVRD=M</stp>
        <tr r="G1702" s="3"/>
      </tp>
      <tp t="e">
        <v>#N/A</v>
        <stp/>
        <stp>##V3_BDSV12</stp>
        <stp>SPX Index</stp>
        <stp>CHAIN_TICKERS</stp>
        <stp>[PUTStrategy6.xlsx]Backup!R1762C7</stp>
        <stp>CHAIN_STRIKE_PX_OVRD</stp>
        <stp>35420</stp>
        <stp>CHAIN_PUT_CALL_TYPE_OVRD=P</stp>
        <stp>CHAIN_PERIODICITY_OVRD=M</stp>
        <tr r="G1762" s="3"/>
      </tp>
      <tp t="e">
        <v>#N/A</v>
        <stp/>
        <stp>##V3_BDSV12</stp>
        <stp>SPX Index</stp>
        <stp>CHAIN_TICKERS</stp>
        <stp>[PUTStrategy6.xlsx]Backup!R1862C7</stp>
        <stp>CHAIN_STRIKE_PX_OVRD</stp>
        <stp>37420</stp>
        <stp>CHAIN_PUT_CALL_TYPE_OVRD=P</stp>
        <stp>CHAIN_PERIODICITY_OVRD=M</stp>
        <tr r="G1862" s="3"/>
      </tp>
      <tp t="e">
        <v>#N/A</v>
        <stp/>
        <stp>##V3_BDSV12</stp>
        <stp>SPX Index</stp>
        <stp>CHAIN_TICKERS</stp>
        <stp>[PUTStrategy6.xlsx]Backup!R1802C7</stp>
        <stp>CHAIN_STRIKE_PX_OVRD</stp>
        <stp>36220</stp>
        <stp>CHAIN_PUT_CALL_TYPE_OVRD=P</stp>
        <stp>CHAIN_PERIODICITY_OVRD=M</stp>
        <tr r="G1802" s="3"/>
      </tp>
      <tp t="e">
        <v>#N/A</v>
        <stp/>
        <stp>##V3_BDSV12</stp>
        <stp>SPX Index</stp>
        <stp>CHAIN_TICKERS</stp>
        <stp>[PUTStrategy6.xlsx]Backup!R2502C7</stp>
        <stp>CHAIN_STRIKE_PX_OVRD</stp>
        <stp>50220</stp>
        <stp>CHAIN_PUT_CALL_TYPE_OVRD=P</stp>
        <stp>CHAIN_PERIODICITY_OVRD=M</stp>
        <tr r="G2502" s="3"/>
      </tp>
      <tp t="e">
        <v>#N/A</v>
        <stp/>
        <stp>##V3_BDSV12</stp>
        <stp>SPX Index</stp>
        <stp>CHAIN_TICKERS</stp>
        <stp>[PUTStrategy6.xlsx]Backup!R2662C7</stp>
        <stp>CHAIN_STRIKE_PX_OVRD</stp>
        <stp>53420</stp>
        <stp>CHAIN_PUT_CALL_TYPE_OVRD=P</stp>
        <stp>CHAIN_PERIODICITY_OVRD=M</stp>
        <tr r="G2662" s="3"/>
      </tp>
      <tp t="e">
        <v>#N/A</v>
        <stp/>
        <stp>##V3_BDSV12</stp>
        <stp>SPX Index</stp>
        <stp>CHAIN_TICKERS</stp>
        <stp>[PUTStrategy6.xlsx]Backup!R2562C7</stp>
        <stp>CHAIN_STRIKE_PX_OVRD</stp>
        <stp>51420</stp>
        <stp>CHAIN_PUT_CALL_TYPE_OVRD=P</stp>
        <stp>CHAIN_PERIODICITY_OVRD=M</stp>
        <tr r="G2562" s="3"/>
      </tp>
      <tp t="e">
        <v>#N/A</v>
        <stp/>
        <stp>##V3_BDSV12</stp>
        <stp>SPX Index</stp>
        <stp>CHAIN_TICKERS</stp>
        <stp>[PUTStrategy6.xlsx]Backup!R2602C7</stp>
        <stp>CHAIN_STRIKE_PX_OVRD</stp>
        <stp>52220</stp>
        <stp>CHAIN_PUT_CALL_TYPE_OVRD=P</stp>
        <stp>CHAIN_PERIODICITY_OVRD=M</stp>
        <tr r="G2602" s="3"/>
      </tp>
      <tp t="e">
        <v>#N/A</v>
        <stp/>
        <stp>##V3_BDSV12</stp>
        <stp>SPX Index</stp>
        <stp>CHAIN_TICKERS</stp>
        <stp>[PUTStrategy6.xlsx]Backup!R2902C7</stp>
        <stp>CHAIN_STRIKE_PX_OVRD</stp>
        <stp>58220</stp>
        <stp>CHAIN_PUT_CALL_TYPE_OVRD=P</stp>
        <stp>CHAIN_PERIODICITY_OVRD=M</stp>
        <tr r="G2902" s="3"/>
      </tp>
      <tp t="e">
        <v>#N/A</v>
        <stp/>
        <stp>##V3_BDSV12</stp>
        <stp>SPX Index</stp>
        <stp>CHAIN_TICKERS</stp>
        <stp>[PUTStrategy6.xlsx]Backup!R2962C7</stp>
        <stp>CHAIN_STRIKE_PX_OVRD</stp>
        <stp>59420</stp>
        <stp>CHAIN_PUT_CALL_TYPE_OVRD=P</stp>
        <stp>CHAIN_PERIODICITY_OVRD=M</stp>
        <tr r="G2962" s="3"/>
      </tp>
      <tp t="e">
        <v>#N/A</v>
        <stp/>
        <stp>##V3_BDSV12</stp>
        <stp>SPX Index</stp>
        <stp>CHAIN_TICKERS</stp>
        <stp>[PUTStrategy6.xlsx]Backup!R2702C7</stp>
        <stp>CHAIN_STRIKE_PX_OVRD</stp>
        <stp>54220</stp>
        <stp>CHAIN_PUT_CALL_TYPE_OVRD=P</stp>
        <stp>CHAIN_PERIODICITY_OVRD=M</stp>
        <tr r="G2702" s="3"/>
      </tp>
      <tp t="e">
        <v>#N/A</v>
        <stp/>
        <stp>##V3_BDSV12</stp>
        <stp>SPX Index</stp>
        <stp>CHAIN_TICKERS</stp>
        <stp>[PUTStrategy6.xlsx]Backup!R2762C7</stp>
        <stp>CHAIN_STRIKE_PX_OVRD</stp>
        <stp>55420</stp>
        <stp>CHAIN_PUT_CALL_TYPE_OVRD=P</stp>
        <stp>CHAIN_PERIODICITY_OVRD=M</stp>
        <tr r="G2762" s="3"/>
      </tp>
      <tp t="e">
        <v>#N/A</v>
        <stp/>
        <stp>##V3_BDSV12</stp>
        <stp>SPX Index</stp>
        <stp>CHAIN_TICKERS</stp>
        <stp>[PUTStrategy6.xlsx]Backup!R2862C7</stp>
        <stp>CHAIN_STRIKE_PX_OVRD</stp>
        <stp>57420</stp>
        <stp>CHAIN_PUT_CALL_TYPE_OVRD=P</stp>
        <stp>CHAIN_PERIODICITY_OVRD=M</stp>
        <tr r="G2862" s="3"/>
      </tp>
      <tp t="e">
        <v>#N/A</v>
        <stp/>
        <stp>##V3_BDSV12</stp>
        <stp>SPX Index</stp>
        <stp>CHAIN_TICKERS</stp>
        <stp>[PUTStrategy6.xlsx]Backup!R2802C7</stp>
        <stp>CHAIN_STRIKE_PX_OVRD</stp>
        <stp>56220</stp>
        <stp>CHAIN_PUT_CALL_TYPE_OVRD=P</stp>
        <stp>CHAIN_PERIODICITY_OVRD=M</stp>
        <tr r="G2802" s="3"/>
      </tp>
      <tp t="e">
        <v>#N/A</v>
        <stp/>
        <stp>##V3_BDSV12</stp>
        <stp>SPX Index</stp>
        <stp>CHAIN_TICKERS</stp>
        <stp>[PUTStrategy6.xlsx]Backup!R2302C7</stp>
        <stp>CHAIN_STRIKE_PX_OVRD</stp>
        <stp>46220</stp>
        <stp>CHAIN_PUT_CALL_TYPE_OVRD=P</stp>
        <stp>CHAIN_PERIODICITY_OVRD=M</stp>
        <tr r="G2302" s="3"/>
      </tp>
      <tp t="e">
        <v>#N/A</v>
        <stp/>
        <stp>##V3_BDSV12</stp>
        <stp>SPX Index</stp>
        <stp>CHAIN_TICKERS</stp>
        <stp>[PUTStrategy6.xlsx]Backup!R2362C7</stp>
        <stp>CHAIN_STRIKE_PX_OVRD</stp>
        <stp>47420</stp>
        <stp>CHAIN_PUT_CALL_TYPE_OVRD=P</stp>
        <stp>CHAIN_PERIODICITY_OVRD=M</stp>
        <tr r="G2362" s="3"/>
      </tp>
      <tp t="e">
        <v>#N/A</v>
        <stp/>
        <stp>##V3_BDSV12</stp>
        <stp>SPX Index</stp>
        <stp>CHAIN_TICKERS</stp>
        <stp>[PUTStrategy6.xlsx]Backup!R2262C7</stp>
        <stp>CHAIN_STRIKE_PX_OVRD</stp>
        <stp>45420</stp>
        <stp>CHAIN_PUT_CALL_TYPE_OVRD=P</stp>
        <stp>CHAIN_PERIODICITY_OVRD=M</stp>
        <tr r="G2262" s="3"/>
      </tp>
      <tp t="e">
        <v>#N/A</v>
        <stp/>
        <stp>##V3_BDSV12</stp>
        <stp>SPX Index</stp>
        <stp>CHAIN_TICKERS</stp>
        <stp>[PUTStrategy6.xlsx]Backup!R2202C7</stp>
        <stp>CHAIN_STRIKE_PX_OVRD</stp>
        <stp>44220</stp>
        <stp>CHAIN_PUT_CALL_TYPE_OVRD=P</stp>
        <stp>CHAIN_PERIODICITY_OVRD=M</stp>
        <tr r="G2202" s="3"/>
      </tp>
      <tp t="e">
        <v>#N/A</v>
        <stp/>
        <stp>##V3_BDSV12</stp>
        <stp>SPX Index</stp>
        <stp>CHAIN_TICKERS</stp>
        <stp>[PUTStrategy6.xlsx]Backup!R2062C7</stp>
        <stp>CHAIN_STRIKE_PX_OVRD</stp>
        <stp>41420</stp>
        <stp>CHAIN_PUT_CALL_TYPE_OVRD=P</stp>
        <stp>CHAIN_PERIODICITY_OVRD=M</stp>
        <tr r="G2062" s="3"/>
      </tp>
      <tp t="e">
        <v>#N/A</v>
        <stp/>
        <stp>##V3_BDSV12</stp>
        <stp>SPX Index</stp>
        <stp>CHAIN_TICKERS</stp>
        <stp>[PUTStrategy6.xlsx]Backup!R2002C7</stp>
        <stp>CHAIN_STRIKE_PX_OVRD</stp>
        <stp>40220</stp>
        <stp>CHAIN_PUT_CALL_TYPE_OVRD=P</stp>
        <stp>CHAIN_PERIODICITY_OVRD=M</stp>
        <tr r="G2002" s="3"/>
      </tp>
      <tp t="e">
        <v>#N/A</v>
        <stp/>
        <stp>##V3_BDSV12</stp>
        <stp>SPX Index</stp>
        <stp>CHAIN_TICKERS</stp>
        <stp>[PUTStrategy6.xlsx]Backup!R2102C7</stp>
        <stp>CHAIN_STRIKE_PX_OVRD</stp>
        <stp>42220</stp>
        <stp>CHAIN_PUT_CALL_TYPE_OVRD=P</stp>
        <stp>CHAIN_PERIODICITY_OVRD=M</stp>
        <tr r="G2102" s="3"/>
      </tp>
      <tp t="e">
        <v>#N/A</v>
        <stp/>
        <stp>##V3_BDSV12</stp>
        <stp>SPX Index</stp>
        <stp>CHAIN_TICKERS</stp>
        <stp>[PUTStrategy6.xlsx]Backup!R2162C7</stp>
        <stp>CHAIN_STRIKE_PX_OVRD</stp>
        <stp>43420</stp>
        <stp>CHAIN_PUT_CALL_TYPE_OVRD=P</stp>
        <stp>CHAIN_PERIODICITY_OVRD=M</stp>
        <tr r="G2162" s="3"/>
      </tp>
      <tp t="e">
        <v>#N/A</v>
        <stp/>
        <stp>##V3_BDSV12</stp>
        <stp>SPX Index</stp>
        <stp>CHAIN_TICKERS</stp>
        <stp>[PUTStrategy6.xlsx]Backup!R2462C7</stp>
        <stp>CHAIN_STRIKE_PX_OVRD</stp>
        <stp>49420</stp>
        <stp>CHAIN_PUT_CALL_TYPE_OVRD=P</stp>
        <stp>CHAIN_PERIODICITY_OVRD=M</stp>
        <tr r="G2462" s="3"/>
      </tp>
      <tp t="e">
        <v>#N/A</v>
        <stp/>
        <stp>##V3_BDSV12</stp>
        <stp>SPX Index</stp>
        <stp>CHAIN_TICKERS</stp>
        <stp>[PUTStrategy6.xlsx]Backup!R2402C7</stp>
        <stp>CHAIN_STRIKE_PX_OVRD</stp>
        <stp>48220</stp>
        <stp>CHAIN_PUT_CALL_TYPE_OVRD=P</stp>
        <stp>CHAIN_PERIODICITY_OVRD=M</stp>
        <tr r="G2402" s="3"/>
      </tp>
      <tp t="e">
        <v>#N/A</v>
        <stp/>
        <stp>##V3_BDSV12</stp>
        <stp>SPX Index</stp>
        <stp>CHAIN_TICKERS</stp>
        <stp>[PUTStrategy6.xlsx]Backup!R3302C7</stp>
        <stp>CHAIN_STRIKE_PX_OVRD</stp>
        <stp>66220</stp>
        <stp>CHAIN_PUT_CALL_TYPE_OVRD=P</stp>
        <stp>CHAIN_PERIODICITY_OVRD=M</stp>
        <tr r="G3302" s="3"/>
      </tp>
      <tp t="e">
        <v>#N/A</v>
        <stp/>
        <stp>##V3_BDSV12</stp>
        <stp>SPX Index</stp>
        <stp>CHAIN_TICKERS</stp>
        <stp>[PUTStrategy6.xlsx]Backup!R3362C7</stp>
        <stp>CHAIN_STRIKE_PX_OVRD</stp>
        <stp>67420</stp>
        <stp>CHAIN_PUT_CALL_TYPE_OVRD=P</stp>
        <stp>CHAIN_PERIODICITY_OVRD=M</stp>
        <tr r="G3362" s="3"/>
      </tp>
      <tp t="e">
        <v>#N/A</v>
        <stp/>
        <stp>##V3_BDSV12</stp>
        <stp>SPX Index</stp>
        <stp>CHAIN_TICKERS</stp>
        <stp>[PUTStrategy6.xlsx]Backup!R3262C7</stp>
        <stp>CHAIN_STRIKE_PX_OVRD</stp>
        <stp>65420</stp>
        <stp>CHAIN_PUT_CALL_TYPE_OVRD=P</stp>
        <stp>CHAIN_PERIODICITY_OVRD=M</stp>
        <tr r="G3262" s="3"/>
      </tp>
      <tp t="e">
        <v>#N/A</v>
        <stp/>
        <stp>##V3_BDSV12</stp>
        <stp>SPX Index</stp>
        <stp>CHAIN_TICKERS</stp>
        <stp>[PUTStrategy6.xlsx]Backup!R3202C7</stp>
        <stp>CHAIN_STRIKE_PX_OVRD</stp>
        <stp>64220</stp>
        <stp>CHAIN_PUT_CALL_TYPE_OVRD=P</stp>
        <stp>CHAIN_PERIODICITY_OVRD=M</stp>
        <tr r="G3202" s="3"/>
      </tp>
      <tp t="e">
        <v>#N/A</v>
        <stp/>
        <stp>##V3_BDSV12</stp>
        <stp>SPX Index</stp>
        <stp>CHAIN_TICKERS</stp>
        <stp>[PUTStrategy6.xlsx]Backup!R3062C7</stp>
        <stp>CHAIN_STRIKE_PX_OVRD</stp>
        <stp>61420</stp>
        <stp>CHAIN_PUT_CALL_TYPE_OVRD=P</stp>
        <stp>CHAIN_PERIODICITY_OVRD=M</stp>
        <tr r="G3062" s="3"/>
      </tp>
      <tp t="e">
        <v>#N/A</v>
        <stp/>
        <stp>##V3_BDSV12</stp>
        <stp>SPX Index</stp>
        <stp>CHAIN_TICKERS</stp>
        <stp>[PUTStrategy6.xlsx]Backup!R3002C7</stp>
        <stp>CHAIN_STRIKE_PX_OVRD</stp>
        <stp>60220</stp>
        <stp>CHAIN_PUT_CALL_TYPE_OVRD=P</stp>
        <stp>CHAIN_PERIODICITY_OVRD=M</stp>
        <tr r="G3002" s="3"/>
      </tp>
      <tp t="e">
        <v>#N/A</v>
        <stp/>
        <stp>##V3_BDSV12</stp>
        <stp>SPX Index</stp>
        <stp>CHAIN_TICKERS</stp>
        <stp>[PUTStrategy6.xlsx]Backup!R3102C7</stp>
        <stp>CHAIN_STRIKE_PX_OVRD</stp>
        <stp>62220</stp>
        <stp>CHAIN_PUT_CALL_TYPE_OVRD=P</stp>
        <stp>CHAIN_PERIODICITY_OVRD=M</stp>
        <tr r="G3102" s="3"/>
      </tp>
      <tp t="e">
        <v>#N/A</v>
        <stp/>
        <stp>##V3_BDSV12</stp>
        <stp>SPX Index</stp>
        <stp>CHAIN_TICKERS</stp>
        <stp>[PUTStrategy6.xlsx]Backup!R3162C7</stp>
        <stp>CHAIN_STRIKE_PX_OVRD</stp>
        <stp>63420</stp>
        <stp>CHAIN_PUT_CALL_TYPE_OVRD=P</stp>
        <stp>CHAIN_PERIODICITY_OVRD=M</stp>
        <tr r="G3162" s="3"/>
      </tp>
      <tp t="e">
        <v>#N/A</v>
        <stp/>
        <stp>##V3_BDSV12</stp>
        <stp>SPX Index</stp>
        <stp>CHAIN_TICKERS</stp>
        <stp>[PUTStrategy6.xlsx]Backup!R3462C7</stp>
        <stp>CHAIN_STRIKE_PX_OVRD</stp>
        <stp>69420</stp>
        <stp>CHAIN_PUT_CALL_TYPE_OVRD=P</stp>
        <stp>CHAIN_PERIODICITY_OVRD=M</stp>
        <tr r="G3462" s="3"/>
      </tp>
      <tp t="e">
        <v>#N/A</v>
        <stp/>
        <stp>##V3_BDSV12</stp>
        <stp>SPX Index</stp>
        <stp>CHAIN_TICKERS</stp>
        <stp>[PUTStrategy6.xlsx]Backup!R3402C7</stp>
        <stp>CHAIN_STRIKE_PX_OVRD</stp>
        <stp>68220</stp>
        <stp>CHAIN_PUT_CALL_TYPE_OVRD=P</stp>
        <stp>CHAIN_PERIODICITY_OVRD=M</stp>
        <tr r="G3402" s="3"/>
      </tp>
      <tp t="e">
        <v>#N/A</v>
        <stp/>
        <stp>##V3_BDSV12</stp>
        <stp>SPX Index</stp>
        <stp>CHAIN_TICKERS</stp>
        <stp>[PUTStrategy6.xlsx]Backup!R3502C7</stp>
        <stp>CHAIN_STRIKE_PX_OVRD</stp>
        <stp>70220</stp>
        <stp>CHAIN_PUT_CALL_TYPE_OVRD=P</stp>
        <stp>CHAIN_PERIODICITY_OVRD=M</stp>
        <tr r="G3502" s="3"/>
      </tp>
      <tp t="e">
        <v>#N/A</v>
        <stp/>
        <stp>##V3_BDSV12</stp>
        <stp>SPX Index</stp>
        <stp>CHAIN_TICKERS</stp>
        <stp>[PUTStrategy6.xlsx]Backup!R3662C7</stp>
        <stp>CHAIN_STRIKE_PX_OVRD</stp>
        <stp>73420</stp>
        <stp>CHAIN_PUT_CALL_TYPE_OVRD=P</stp>
        <stp>CHAIN_PERIODICITY_OVRD=M</stp>
        <tr r="G3662" s="3"/>
      </tp>
      <tp t="e">
        <v>#N/A</v>
        <stp/>
        <stp>##V3_BDSV12</stp>
        <stp>SPX Index</stp>
        <stp>CHAIN_TICKERS</stp>
        <stp>[PUTStrategy6.xlsx]Backup!R3562C7</stp>
        <stp>CHAIN_STRIKE_PX_OVRD</stp>
        <stp>71420</stp>
        <stp>CHAIN_PUT_CALL_TYPE_OVRD=P</stp>
        <stp>CHAIN_PERIODICITY_OVRD=M</stp>
        <tr r="G3562" s="3"/>
      </tp>
      <tp t="e">
        <v>#N/A</v>
        <stp/>
        <stp>##V3_BDSV12</stp>
        <stp>SPX Index</stp>
        <stp>CHAIN_TICKERS</stp>
        <stp>[PUTStrategy6.xlsx]Backup!R3602C7</stp>
        <stp>CHAIN_STRIKE_PX_OVRD</stp>
        <stp>72220</stp>
        <stp>CHAIN_PUT_CALL_TYPE_OVRD=P</stp>
        <stp>CHAIN_PERIODICITY_OVRD=M</stp>
        <tr r="G3602" s="3"/>
      </tp>
      <tp t="e">
        <v>#N/A</v>
        <stp/>
        <stp>##V3_BDSV12</stp>
        <stp>SPX Index</stp>
        <stp>CHAIN_TICKERS</stp>
        <stp>[PUTStrategy6.xlsx]Backup!R3902C7</stp>
        <stp>CHAIN_STRIKE_PX_OVRD</stp>
        <stp>78220</stp>
        <stp>CHAIN_PUT_CALL_TYPE_OVRD=P</stp>
        <stp>CHAIN_PERIODICITY_OVRD=M</stp>
        <tr r="G3902" s="3"/>
      </tp>
      <tp t="e">
        <v>#N/A</v>
        <stp/>
        <stp>##V3_BDSV12</stp>
        <stp>SPX Index</stp>
        <stp>CHAIN_TICKERS</stp>
        <stp>[PUTStrategy6.xlsx]Backup!R3962C7</stp>
        <stp>CHAIN_STRIKE_PX_OVRD</stp>
        <stp>79420</stp>
        <stp>CHAIN_PUT_CALL_TYPE_OVRD=P</stp>
        <stp>CHAIN_PERIODICITY_OVRD=M</stp>
        <tr r="G3962" s="3"/>
      </tp>
      <tp t="e">
        <v>#N/A</v>
        <stp/>
        <stp>##V3_BDSV12</stp>
        <stp>SPX Index</stp>
        <stp>CHAIN_TICKERS</stp>
        <stp>[PUTStrategy6.xlsx]Backup!R3702C7</stp>
        <stp>CHAIN_STRIKE_PX_OVRD</stp>
        <stp>74220</stp>
        <stp>CHAIN_PUT_CALL_TYPE_OVRD=P</stp>
        <stp>CHAIN_PERIODICITY_OVRD=M</stp>
        <tr r="G3702" s="3"/>
      </tp>
      <tp t="e">
        <v>#N/A</v>
        <stp/>
        <stp>##V3_BDSV12</stp>
        <stp>SPX Index</stp>
        <stp>CHAIN_TICKERS</stp>
        <stp>[PUTStrategy6.xlsx]Backup!R3762C7</stp>
        <stp>CHAIN_STRIKE_PX_OVRD</stp>
        <stp>75420</stp>
        <stp>CHAIN_PUT_CALL_TYPE_OVRD=P</stp>
        <stp>CHAIN_PERIODICITY_OVRD=M</stp>
        <tr r="G3762" s="3"/>
      </tp>
      <tp t="e">
        <v>#N/A</v>
        <stp/>
        <stp>##V3_BDSV12</stp>
        <stp>SPX Index</stp>
        <stp>CHAIN_TICKERS</stp>
        <stp>[PUTStrategy6.xlsx]Backup!R3862C7</stp>
        <stp>CHAIN_STRIKE_PX_OVRD</stp>
        <stp>77420</stp>
        <stp>CHAIN_PUT_CALL_TYPE_OVRD=P</stp>
        <stp>CHAIN_PERIODICITY_OVRD=M</stp>
        <tr r="G3862" s="3"/>
      </tp>
      <tp t="e">
        <v>#N/A</v>
        <stp/>
        <stp>##V3_BDSV12</stp>
        <stp>SPX Index</stp>
        <stp>CHAIN_TICKERS</stp>
        <stp>[PUTStrategy6.xlsx]Backup!R3802C7</stp>
        <stp>CHAIN_STRIKE_PX_OVRD</stp>
        <stp>76220</stp>
        <stp>CHAIN_PUT_CALL_TYPE_OVRD=P</stp>
        <stp>CHAIN_PERIODICITY_OVRD=M</stp>
        <tr r="G3802" s="3"/>
      </tp>
      <tp t="e">
        <v>#N/A</v>
        <stp/>
        <stp>##V3_BDSV12</stp>
        <stp>SPX Index</stp>
        <stp>CHAIN_TICKERS</stp>
        <stp>[PUTStrategy6.xlsx]Backup!R4501C7</stp>
        <stp>CHAIN_STRIKE_PX_OVRD</stp>
        <stp>90200</stp>
        <stp>CHAIN_PUT_CALL_TYPE_OVRD=P</stp>
        <stp>CHAIN_PERIODICITY_OVRD=M</stp>
        <tr r="G4501" s="3"/>
      </tp>
      <tp t="e">
        <v>#N/A</v>
        <stp/>
        <stp>##V3_BDSV12</stp>
        <stp>SPX Index</stp>
        <stp>CHAIN_TICKERS</stp>
        <stp>[PUTStrategy6.xlsx]Backup!R4661C7</stp>
        <stp>CHAIN_STRIKE_PX_OVRD</stp>
        <stp>93400</stp>
        <stp>CHAIN_PUT_CALL_TYPE_OVRD=P</stp>
        <stp>CHAIN_PERIODICITY_OVRD=M</stp>
        <tr r="G4661" s="3"/>
      </tp>
      <tp t="e">
        <v>#N/A</v>
        <stp/>
        <stp>##V3_BDSV12</stp>
        <stp>SPX Index</stp>
        <stp>CHAIN_TICKERS</stp>
        <stp>[PUTStrategy6.xlsx]Backup!R4561C7</stp>
        <stp>CHAIN_STRIKE_PX_OVRD</stp>
        <stp>91400</stp>
        <stp>CHAIN_PUT_CALL_TYPE_OVRD=P</stp>
        <stp>CHAIN_PERIODICITY_OVRD=M</stp>
        <tr r="G4561" s="3"/>
      </tp>
      <tp t="e">
        <v>#N/A</v>
        <stp/>
        <stp>##V3_BDSV12</stp>
        <stp>SPX Index</stp>
        <stp>CHAIN_TICKERS</stp>
        <stp>[PUTStrategy6.xlsx]Backup!R4601C7</stp>
        <stp>CHAIN_STRIKE_PX_OVRD</stp>
        <stp>92200</stp>
        <stp>CHAIN_PUT_CALL_TYPE_OVRD=P</stp>
        <stp>CHAIN_PERIODICITY_OVRD=M</stp>
        <tr r="G4601" s="3"/>
      </tp>
      <tp t="e">
        <v>#N/A</v>
        <stp/>
        <stp>##V3_BDSV12</stp>
        <stp>SPX Index</stp>
        <stp>CHAIN_TICKERS</stp>
        <stp>[PUTStrategy6.xlsx]Backup!R4901C7</stp>
        <stp>CHAIN_STRIKE_PX_OVRD</stp>
        <stp>98200</stp>
        <stp>CHAIN_PUT_CALL_TYPE_OVRD=P</stp>
        <stp>CHAIN_PERIODICITY_OVRD=M</stp>
        <tr r="G4901" s="3"/>
      </tp>
      <tp t="e">
        <v>#N/A</v>
        <stp/>
        <stp>##V3_BDSV12</stp>
        <stp>SPX Index</stp>
        <stp>CHAIN_TICKERS</stp>
        <stp>[PUTStrategy6.xlsx]Backup!R4961C7</stp>
        <stp>CHAIN_STRIKE_PX_OVRD</stp>
        <stp>99400</stp>
        <stp>CHAIN_PUT_CALL_TYPE_OVRD=P</stp>
        <stp>CHAIN_PERIODICITY_OVRD=M</stp>
        <tr r="G4961" s="3"/>
      </tp>
      <tp t="e">
        <v>#N/A</v>
        <stp/>
        <stp>##V3_BDSV12</stp>
        <stp>SPX Index</stp>
        <stp>CHAIN_TICKERS</stp>
        <stp>[PUTStrategy6.xlsx]Backup!R4701C7</stp>
        <stp>CHAIN_STRIKE_PX_OVRD</stp>
        <stp>94200</stp>
        <stp>CHAIN_PUT_CALL_TYPE_OVRD=P</stp>
        <stp>CHAIN_PERIODICITY_OVRD=M</stp>
        <tr r="G4701" s="3"/>
      </tp>
      <tp t="e">
        <v>#N/A</v>
        <stp/>
        <stp>##V3_BDSV12</stp>
        <stp>SPX Index</stp>
        <stp>CHAIN_TICKERS</stp>
        <stp>[PUTStrategy6.xlsx]Backup!R4761C7</stp>
        <stp>CHAIN_STRIKE_PX_OVRD</stp>
        <stp>95400</stp>
        <stp>CHAIN_PUT_CALL_TYPE_OVRD=P</stp>
        <stp>CHAIN_PERIODICITY_OVRD=M</stp>
        <tr r="G4761" s="3"/>
      </tp>
      <tp t="e">
        <v>#N/A</v>
        <stp/>
        <stp>##V3_BDSV12</stp>
        <stp>SPX Index</stp>
        <stp>CHAIN_TICKERS</stp>
        <stp>[PUTStrategy6.xlsx]Backup!R4861C7</stp>
        <stp>CHAIN_STRIKE_PX_OVRD</stp>
        <stp>97400</stp>
        <stp>CHAIN_PUT_CALL_TYPE_OVRD=P</stp>
        <stp>CHAIN_PERIODICITY_OVRD=M</stp>
        <tr r="G4861" s="3"/>
      </tp>
      <tp t="e">
        <v>#N/A</v>
        <stp/>
        <stp>##V3_BDSV12</stp>
        <stp>SPX Index</stp>
        <stp>CHAIN_TICKERS</stp>
        <stp>[PUTStrategy6.xlsx]Backup!R4801C7</stp>
        <stp>CHAIN_STRIKE_PX_OVRD</stp>
        <stp>96200</stp>
        <stp>CHAIN_PUT_CALL_TYPE_OVRD=P</stp>
        <stp>CHAIN_PERIODICITY_OVRD=M</stp>
        <tr r="G4801" s="3"/>
      </tp>
      <tp t="e">
        <v>#N/A</v>
        <stp/>
        <stp>##V3_BDSV12</stp>
        <stp>SPX Index</stp>
        <stp>CHAIN_TICKERS</stp>
        <stp>[PUTStrategy6.xlsx]Backup!R4301C7</stp>
        <stp>CHAIN_STRIKE_PX_OVRD</stp>
        <stp>86200</stp>
        <stp>CHAIN_PUT_CALL_TYPE_OVRD=P</stp>
        <stp>CHAIN_PERIODICITY_OVRD=M</stp>
        <tr r="G4301" s="3"/>
      </tp>
      <tp t="e">
        <v>#N/A</v>
        <stp/>
        <stp>##V3_BDSV12</stp>
        <stp>SPX Index</stp>
        <stp>CHAIN_TICKERS</stp>
        <stp>[PUTStrategy6.xlsx]Backup!R4361C7</stp>
        <stp>CHAIN_STRIKE_PX_OVRD</stp>
        <stp>87400</stp>
        <stp>CHAIN_PUT_CALL_TYPE_OVRD=P</stp>
        <stp>CHAIN_PERIODICITY_OVRD=M</stp>
        <tr r="G4361" s="3"/>
      </tp>
      <tp t="e">
        <v>#N/A</v>
        <stp/>
        <stp>##V3_BDSV12</stp>
        <stp>SPX Index</stp>
        <stp>CHAIN_TICKERS</stp>
        <stp>[PUTStrategy6.xlsx]Backup!R4261C7</stp>
        <stp>CHAIN_STRIKE_PX_OVRD</stp>
        <stp>85400</stp>
        <stp>CHAIN_PUT_CALL_TYPE_OVRD=P</stp>
        <stp>CHAIN_PERIODICITY_OVRD=M</stp>
        <tr r="G4261" s="3"/>
      </tp>
      <tp t="e">
        <v>#N/A</v>
        <stp/>
        <stp>##V3_BDSV12</stp>
        <stp>SPX Index</stp>
        <stp>CHAIN_TICKERS</stp>
        <stp>[PUTStrategy6.xlsx]Backup!R4201C7</stp>
        <stp>CHAIN_STRIKE_PX_OVRD</stp>
        <stp>84200</stp>
        <stp>CHAIN_PUT_CALL_TYPE_OVRD=P</stp>
        <stp>CHAIN_PERIODICITY_OVRD=M</stp>
        <tr r="G4201" s="3"/>
      </tp>
      <tp t="e">
        <v>#N/A</v>
        <stp/>
        <stp>##V3_BDSV12</stp>
        <stp>SPX Index</stp>
        <stp>CHAIN_TICKERS</stp>
        <stp>[PUTStrategy6.xlsx]Backup!R4061C7</stp>
        <stp>CHAIN_STRIKE_PX_OVRD</stp>
        <stp>81400</stp>
        <stp>CHAIN_PUT_CALL_TYPE_OVRD=P</stp>
        <stp>CHAIN_PERIODICITY_OVRD=M</stp>
        <tr r="G4061" s="3"/>
      </tp>
      <tp t="e">
        <v>#N/A</v>
        <stp/>
        <stp>##V3_BDSV12</stp>
        <stp>SPX Index</stp>
        <stp>CHAIN_TICKERS</stp>
        <stp>[PUTStrategy6.xlsx]Backup!R4001C7</stp>
        <stp>CHAIN_STRIKE_PX_OVRD</stp>
        <stp>80200</stp>
        <stp>CHAIN_PUT_CALL_TYPE_OVRD=P</stp>
        <stp>CHAIN_PERIODICITY_OVRD=M</stp>
        <tr r="G4001" s="3"/>
      </tp>
      <tp t="e">
        <v>#N/A</v>
        <stp/>
        <stp>##V3_BDSV12</stp>
        <stp>SPX Index</stp>
        <stp>CHAIN_TICKERS</stp>
        <stp>[PUTStrategy6.xlsx]Backup!R4101C7</stp>
        <stp>CHAIN_STRIKE_PX_OVRD</stp>
        <stp>82200</stp>
        <stp>CHAIN_PUT_CALL_TYPE_OVRD=P</stp>
        <stp>CHAIN_PERIODICITY_OVRD=M</stp>
        <tr r="G4101" s="3"/>
      </tp>
      <tp t="e">
        <v>#N/A</v>
        <stp/>
        <stp>##V3_BDSV12</stp>
        <stp>SPX Index</stp>
        <stp>CHAIN_TICKERS</stp>
        <stp>[PUTStrategy6.xlsx]Backup!R4161C7</stp>
        <stp>CHAIN_STRIKE_PX_OVRD</stp>
        <stp>83400</stp>
        <stp>CHAIN_PUT_CALL_TYPE_OVRD=P</stp>
        <stp>CHAIN_PERIODICITY_OVRD=M</stp>
        <tr r="G4161" s="3"/>
      </tp>
      <tp t="e">
        <v>#N/A</v>
        <stp/>
        <stp>##V3_BDSV12</stp>
        <stp>SPX Index</stp>
        <stp>CHAIN_TICKERS</stp>
        <stp>[PUTStrategy6.xlsx]Backup!R4461C7</stp>
        <stp>CHAIN_STRIKE_PX_OVRD</stp>
        <stp>89400</stp>
        <stp>CHAIN_PUT_CALL_TYPE_OVRD=P</stp>
        <stp>CHAIN_PERIODICITY_OVRD=M</stp>
        <tr r="G4461" s="3"/>
      </tp>
      <tp t="e">
        <v>#N/A</v>
        <stp/>
        <stp>##V3_BDSV12</stp>
        <stp>SPX Index</stp>
        <stp>CHAIN_TICKERS</stp>
        <stp>[PUTStrategy6.xlsx]Backup!R4401C7</stp>
        <stp>CHAIN_STRIKE_PX_OVRD</stp>
        <stp>88200</stp>
        <stp>CHAIN_PUT_CALL_TYPE_OVRD=P</stp>
        <stp>CHAIN_PERIODICITY_OVRD=M</stp>
        <tr r="G4401" s="3"/>
      </tp>
      <tp t="e">
        <v>#N/A</v>
        <stp/>
        <stp>##V3_BDSV12</stp>
        <stp>SPX Index</stp>
        <stp>CHAIN_TICKERS</stp>
        <stp>[PUTStrategy6.xlsx]Backup!R1301C7</stp>
        <stp>CHAIN_STRIKE_PX_OVRD</stp>
        <stp>26200</stp>
        <stp>CHAIN_PUT_CALL_TYPE_OVRD=P</stp>
        <stp>CHAIN_PERIODICITY_OVRD=M</stp>
        <tr r="G1301" s="3"/>
      </tp>
      <tp t="e">
        <v>#N/A</v>
        <stp/>
        <stp>##V3_BDSV12</stp>
        <stp>SPX Index</stp>
        <stp>CHAIN_TICKERS</stp>
        <stp>[PUTStrategy6.xlsx]Backup!R1361C7</stp>
        <stp>CHAIN_STRIKE_PX_OVRD</stp>
        <stp>27400</stp>
        <stp>CHAIN_PUT_CALL_TYPE_OVRD=P</stp>
        <stp>CHAIN_PERIODICITY_OVRD=M</stp>
        <tr r="G1361" s="3"/>
      </tp>
      <tp t="e">
        <v>#N/A</v>
        <stp/>
        <stp>##V3_BDSV12</stp>
        <stp>SPX Index</stp>
        <stp>CHAIN_TICKERS</stp>
        <stp>[PUTStrategy6.xlsx]Backup!R1261C7</stp>
        <stp>CHAIN_STRIKE_PX_OVRD</stp>
        <stp>25400</stp>
        <stp>CHAIN_PUT_CALL_TYPE_OVRD=P</stp>
        <stp>CHAIN_PERIODICITY_OVRD=M</stp>
        <tr r="G1261" s="3"/>
      </tp>
      <tp t="e">
        <v>#N/A</v>
        <stp/>
        <stp>##V3_BDSV12</stp>
        <stp>SPX Index</stp>
        <stp>CHAIN_TICKERS</stp>
        <stp>[PUTStrategy6.xlsx]Backup!R1201C7</stp>
        <stp>CHAIN_STRIKE_PX_OVRD</stp>
        <stp>24200</stp>
        <stp>CHAIN_PUT_CALL_TYPE_OVRD=P</stp>
        <stp>CHAIN_PERIODICITY_OVRD=M</stp>
        <tr r="G1201" s="3"/>
      </tp>
      <tp t="e">
        <v>#N/A</v>
        <stp/>
        <stp>##V3_BDSV12</stp>
        <stp>SPX Index</stp>
        <stp>CHAIN_TICKERS</stp>
        <stp>[PUTStrategy6.xlsx]Backup!R1061C7</stp>
        <stp>CHAIN_STRIKE_PX_OVRD</stp>
        <stp>21400</stp>
        <stp>CHAIN_PUT_CALL_TYPE_OVRD=P</stp>
        <stp>CHAIN_PERIODICITY_OVRD=M</stp>
        <tr r="G1061" s="3"/>
      </tp>
      <tp t="e">
        <v>#N/A</v>
        <stp/>
        <stp>##V3_BDSV12</stp>
        <stp>SPX Index</stp>
        <stp>CHAIN_TICKERS</stp>
        <stp>[PUTStrategy6.xlsx]Backup!R1001C7</stp>
        <stp>CHAIN_STRIKE_PX_OVRD</stp>
        <stp>20200</stp>
        <stp>CHAIN_PUT_CALL_TYPE_OVRD=P</stp>
        <stp>CHAIN_PERIODICITY_OVRD=M</stp>
        <tr r="G1001" s="3"/>
      </tp>
      <tp t="e">
        <v>#N/A</v>
        <stp/>
        <stp>##V3_BDSV12</stp>
        <stp>SPX Index</stp>
        <stp>CHAIN_TICKERS</stp>
        <stp>[PUTStrategy6.xlsx]Backup!R1101C7</stp>
        <stp>CHAIN_STRIKE_PX_OVRD</stp>
        <stp>22200</stp>
        <stp>CHAIN_PUT_CALL_TYPE_OVRD=P</stp>
        <stp>CHAIN_PERIODICITY_OVRD=M</stp>
        <tr r="G1101" s="3"/>
      </tp>
      <tp t="e">
        <v>#N/A</v>
        <stp/>
        <stp>##V3_BDSV12</stp>
        <stp>SPX Index</stp>
        <stp>CHAIN_TICKERS</stp>
        <stp>[PUTStrategy6.xlsx]Backup!R1161C7</stp>
        <stp>CHAIN_STRIKE_PX_OVRD</stp>
        <stp>23400</stp>
        <stp>CHAIN_PUT_CALL_TYPE_OVRD=P</stp>
        <stp>CHAIN_PERIODICITY_OVRD=M</stp>
        <tr r="G1161" s="3"/>
      </tp>
      <tp t="e">
        <v>#N/A</v>
        <stp/>
        <stp>##V3_BDSV12</stp>
        <stp>SPX Index</stp>
        <stp>CHAIN_TICKERS</stp>
        <stp>[PUTStrategy6.xlsx]Backup!R1461C7</stp>
        <stp>CHAIN_STRIKE_PX_OVRD</stp>
        <stp>29400</stp>
        <stp>CHAIN_PUT_CALL_TYPE_OVRD=P</stp>
        <stp>CHAIN_PERIODICITY_OVRD=M</stp>
        <tr r="G1461" s="3"/>
      </tp>
      <tp t="e">
        <v>#N/A</v>
        <stp/>
        <stp>##V3_BDSV12</stp>
        <stp>SPX Index</stp>
        <stp>CHAIN_TICKERS</stp>
        <stp>[PUTStrategy6.xlsx]Backup!R1401C7</stp>
        <stp>CHAIN_STRIKE_PX_OVRD</stp>
        <stp>28200</stp>
        <stp>CHAIN_PUT_CALL_TYPE_OVRD=P</stp>
        <stp>CHAIN_PERIODICITY_OVRD=M</stp>
        <tr r="G1401" s="3"/>
      </tp>
      <tp t="e">
        <v>#N/A</v>
        <stp/>
        <stp>##V3_BDSV12</stp>
        <stp>SPX Index</stp>
        <stp>CHAIN_TICKERS</stp>
        <stp>[PUTStrategy6.xlsx]Backup!R1501C7</stp>
        <stp>CHAIN_STRIKE_PX_OVRD</stp>
        <stp>30200</stp>
        <stp>CHAIN_PUT_CALL_TYPE_OVRD=P</stp>
        <stp>CHAIN_PERIODICITY_OVRD=M</stp>
        <tr r="G1501" s="3"/>
      </tp>
      <tp t="e">
        <v>#N/A</v>
        <stp/>
        <stp>##V3_BDSV12</stp>
        <stp>SPX Index</stp>
        <stp>CHAIN_TICKERS</stp>
        <stp>[PUTStrategy6.xlsx]Backup!R1661C7</stp>
        <stp>CHAIN_STRIKE_PX_OVRD</stp>
        <stp>33400</stp>
        <stp>CHAIN_PUT_CALL_TYPE_OVRD=P</stp>
        <stp>CHAIN_PERIODICITY_OVRD=M</stp>
        <tr r="G1661" s="3"/>
      </tp>
      <tp t="e">
        <v>#N/A</v>
        <stp/>
        <stp>##V3_BDSV12</stp>
        <stp>SPX Index</stp>
        <stp>CHAIN_TICKERS</stp>
        <stp>[PUTStrategy6.xlsx]Backup!R1561C7</stp>
        <stp>CHAIN_STRIKE_PX_OVRD</stp>
        <stp>31400</stp>
        <stp>CHAIN_PUT_CALL_TYPE_OVRD=P</stp>
        <stp>CHAIN_PERIODICITY_OVRD=M</stp>
        <tr r="G1561" s="3"/>
      </tp>
      <tp t="e">
        <v>#N/A</v>
        <stp/>
        <stp>##V3_BDSV12</stp>
        <stp>SPX Index</stp>
        <stp>CHAIN_TICKERS</stp>
        <stp>[PUTStrategy6.xlsx]Backup!R1601C7</stp>
        <stp>CHAIN_STRIKE_PX_OVRD</stp>
        <stp>32200</stp>
        <stp>CHAIN_PUT_CALL_TYPE_OVRD=P</stp>
        <stp>CHAIN_PERIODICITY_OVRD=M</stp>
        <tr r="G1601" s="3"/>
      </tp>
      <tp t="e">
        <v>#N/A</v>
        <stp/>
        <stp>##V3_BDSV12</stp>
        <stp>SPX Index</stp>
        <stp>CHAIN_TICKERS</stp>
        <stp>[PUTStrategy6.xlsx]Backup!R1901C7</stp>
        <stp>CHAIN_STRIKE_PX_OVRD</stp>
        <stp>38200</stp>
        <stp>CHAIN_PUT_CALL_TYPE_OVRD=P</stp>
        <stp>CHAIN_PERIODICITY_OVRD=M</stp>
        <tr r="G1901" s="3"/>
      </tp>
      <tp t="e">
        <v>#N/A</v>
        <stp/>
        <stp>##V3_BDSV12</stp>
        <stp>SPX Index</stp>
        <stp>CHAIN_TICKERS</stp>
        <stp>[PUTStrategy6.xlsx]Backup!R1961C7</stp>
        <stp>CHAIN_STRIKE_PX_OVRD</stp>
        <stp>39400</stp>
        <stp>CHAIN_PUT_CALL_TYPE_OVRD=P</stp>
        <stp>CHAIN_PERIODICITY_OVRD=M</stp>
        <tr r="G1961" s="3"/>
      </tp>
      <tp t="e">
        <v>#N/A</v>
        <stp/>
        <stp>##V3_BDSV12</stp>
        <stp>SPX Index</stp>
        <stp>CHAIN_TICKERS</stp>
        <stp>[PUTStrategy6.xlsx]Backup!R1701C7</stp>
        <stp>CHAIN_STRIKE_PX_OVRD</stp>
        <stp>34200</stp>
        <stp>CHAIN_PUT_CALL_TYPE_OVRD=P</stp>
        <stp>CHAIN_PERIODICITY_OVRD=M</stp>
        <tr r="G1701" s="3"/>
      </tp>
      <tp t="e">
        <v>#N/A</v>
        <stp/>
        <stp>##V3_BDSV12</stp>
        <stp>SPX Index</stp>
        <stp>CHAIN_TICKERS</stp>
        <stp>[PUTStrategy6.xlsx]Backup!R1761C7</stp>
        <stp>CHAIN_STRIKE_PX_OVRD</stp>
        <stp>35400</stp>
        <stp>CHAIN_PUT_CALL_TYPE_OVRD=P</stp>
        <stp>CHAIN_PERIODICITY_OVRD=M</stp>
        <tr r="G1761" s="3"/>
      </tp>
      <tp t="e">
        <v>#N/A</v>
        <stp/>
        <stp>##V3_BDSV12</stp>
        <stp>SPX Index</stp>
        <stp>CHAIN_TICKERS</stp>
        <stp>[PUTStrategy6.xlsx]Backup!R1861C7</stp>
        <stp>CHAIN_STRIKE_PX_OVRD</stp>
        <stp>37400</stp>
        <stp>CHAIN_PUT_CALL_TYPE_OVRD=P</stp>
        <stp>CHAIN_PERIODICITY_OVRD=M</stp>
        <tr r="G1861" s="3"/>
      </tp>
      <tp t="e">
        <v>#N/A</v>
        <stp/>
        <stp>##V3_BDSV12</stp>
        <stp>SPX Index</stp>
        <stp>CHAIN_TICKERS</stp>
        <stp>[PUTStrategy6.xlsx]Backup!R1801C7</stp>
        <stp>CHAIN_STRIKE_PX_OVRD</stp>
        <stp>36200</stp>
        <stp>CHAIN_PUT_CALL_TYPE_OVRD=P</stp>
        <stp>CHAIN_PERIODICITY_OVRD=M</stp>
        <tr r="G1801" s="3"/>
      </tp>
      <tp t="e">
        <v>#N/A</v>
        <stp/>
        <stp>##V3_BDSV12</stp>
        <stp>SPX Index</stp>
        <stp>CHAIN_TICKERS</stp>
        <stp>[PUTStrategy6.xlsx]Backup!R2501C7</stp>
        <stp>CHAIN_STRIKE_PX_OVRD</stp>
        <stp>50200</stp>
        <stp>CHAIN_PUT_CALL_TYPE_OVRD=P</stp>
        <stp>CHAIN_PERIODICITY_OVRD=M</stp>
        <tr r="G2501" s="3"/>
      </tp>
      <tp t="e">
        <v>#N/A</v>
        <stp/>
        <stp>##V3_BDSV12</stp>
        <stp>SPX Index</stp>
        <stp>CHAIN_TICKERS</stp>
        <stp>[PUTStrategy6.xlsx]Backup!R2661C7</stp>
        <stp>CHAIN_STRIKE_PX_OVRD</stp>
        <stp>53400</stp>
        <stp>CHAIN_PUT_CALL_TYPE_OVRD=P</stp>
        <stp>CHAIN_PERIODICITY_OVRD=M</stp>
        <tr r="G2661" s="3"/>
      </tp>
      <tp t="e">
        <v>#N/A</v>
        <stp/>
        <stp>##V3_BDSV12</stp>
        <stp>SPX Index</stp>
        <stp>CHAIN_TICKERS</stp>
        <stp>[PUTStrategy6.xlsx]Backup!R2561C7</stp>
        <stp>CHAIN_STRIKE_PX_OVRD</stp>
        <stp>51400</stp>
        <stp>CHAIN_PUT_CALL_TYPE_OVRD=P</stp>
        <stp>CHAIN_PERIODICITY_OVRD=M</stp>
        <tr r="G2561" s="3"/>
      </tp>
      <tp t="e">
        <v>#N/A</v>
        <stp/>
        <stp>##V3_BDSV12</stp>
        <stp>SPX Index</stp>
        <stp>CHAIN_TICKERS</stp>
        <stp>[PUTStrategy6.xlsx]Backup!R2601C7</stp>
        <stp>CHAIN_STRIKE_PX_OVRD</stp>
        <stp>52200</stp>
        <stp>CHAIN_PUT_CALL_TYPE_OVRD=P</stp>
        <stp>CHAIN_PERIODICITY_OVRD=M</stp>
        <tr r="G2601" s="3"/>
      </tp>
      <tp t="e">
        <v>#N/A</v>
        <stp/>
        <stp>##V3_BDSV12</stp>
        <stp>SPX Index</stp>
        <stp>CHAIN_TICKERS</stp>
        <stp>[PUTStrategy6.xlsx]Backup!R2901C7</stp>
        <stp>CHAIN_STRIKE_PX_OVRD</stp>
        <stp>58200</stp>
        <stp>CHAIN_PUT_CALL_TYPE_OVRD=P</stp>
        <stp>CHAIN_PERIODICITY_OVRD=M</stp>
        <tr r="G2901" s="3"/>
      </tp>
      <tp t="e">
        <v>#N/A</v>
        <stp/>
        <stp>##V3_BDSV12</stp>
        <stp>SPX Index</stp>
        <stp>CHAIN_TICKERS</stp>
        <stp>[PUTStrategy6.xlsx]Backup!R2961C7</stp>
        <stp>CHAIN_STRIKE_PX_OVRD</stp>
        <stp>59400</stp>
        <stp>CHAIN_PUT_CALL_TYPE_OVRD=P</stp>
        <stp>CHAIN_PERIODICITY_OVRD=M</stp>
        <tr r="G2961" s="3"/>
      </tp>
      <tp t="e">
        <v>#N/A</v>
        <stp/>
        <stp>##V3_BDSV12</stp>
        <stp>SPX Index</stp>
        <stp>CHAIN_TICKERS</stp>
        <stp>[PUTStrategy6.xlsx]Backup!R2701C7</stp>
        <stp>CHAIN_STRIKE_PX_OVRD</stp>
        <stp>54200</stp>
        <stp>CHAIN_PUT_CALL_TYPE_OVRD=P</stp>
        <stp>CHAIN_PERIODICITY_OVRD=M</stp>
        <tr r="G2701" s="3"/>
      </tp>
      <tp t="e">
        <v>#N/A</v>
        <stp/>
        <stp>##V3_BDSV12</stp>
        <stp>SPX Index</stp>
        <stp>CHAIN_TICKERS</stp>
        <stp>[PUTStrategy6.xlsx]Backup!R2761C7</stp>
        <stp>CHAIN_STRIKE_PX_OVRD</stp>
        <stp>55400</stp>
        <stp>CHAIN_PUT_CALL_TYPE_OVRD=P</stp>
        <stp>CHAIN_PERIODICITY_OVRD=M</stp>
        <tr r="G2761" s="3"/>
      </tp>
      <tp t="e">
        <v>#N/A</v>
        <stp/>
        <stp>##V3_BDSV12</stp>
        <stp>SPX Index</stp>
        <stp>CHAIN_TICKERS</stp>
        <stp>[PUTStrategy6.xlsx]Backup!R2861C7</stp>
        <stp>CHAIN_STRIKE_PX_OVRD</stp>
        <stp>57400</stp>
        <stp>CHAIN_PUT_CALL_TYPE_OVRD=P</stp>
        <stp>CHAIN_PERIODICITY_OVRD=M</stp>
        <tr r="G2861" s="3"/>
      </tp>
      <tp t="e">
        <v>#N/A</v>
        <stp/>
        <stp>##V3_BDSV12</stp>
        <stp>SPX Index</stp>
        <stp>CHAIN_TICKERS</stp>
        <stp>[PUTStrategy6.xlsx]Backup!R2801C7</stp>
        <stp>CHAIN_STRIKE_PX_OVRD</stp>
        <stp>56200</stp>
        <stp>CHAIN_PUT_CALL_TYPE_OVRD=P</stp>
        <stp>CHAIN_PERIODICITY_OVRD=M</stp>
        <tr r="G2801" s="3"/>
      </tp>
      <tp t="e">
        <v>#N/A</v>
        <stp/>
        <stp>##V3_BDSV12</stp>
        <stp>SPX Index</stp>
        <stp>CHAIN_TICKERS</stp>
        <stp>[PUTStrategy6.xlsx]Backup!R2301C7</stp>
        <stp>CHAIN_STRIKE_PX_OVRD</stp>
        <stp>46200</stp>
        <stp>CHAIN_PUT_CALL_TYPE_OVRD=P</stp>
        <stp>CHAIN_PERIODICITY_OVRD=M</stp>
        <tr r="G2301" s="3"/>
      </tp>
      <tp t="e">
        <v>#N/A</v>
        <stp/>
        <stp>##V3_BDSV12</stp>
        <stp>SPX Index</stp>
        <stp>CHAIN_TICKERS</stp>
        <stp>[PUTStrategy6.xlsx]Backup!R2361C7</stp>
        <stp>CHAIN_STRIKE_PX_OVRD</stp>
        <stp>47400</stp>
        <stp>CHAIN_PUT_CALL_TYPE_OVRD=P</stp>
        <stp>CHAIN_PERIODICITY_OVRD=M</stp>
        <tr r="G2361" s="3"/>
      </tp>
      <tp t="e">
        <v>#N/A</v>
        <stp/>
        <stp>##V3_BDSV12</stp>
        <stp>SPX Index</stp>
        <stp>CHAIN_TICKERS</stp>
        <stp>[PUTStrategy6.xlsx]Backup!R2261C7</stp>
        <stp>CHAIN_STRIKE_PX_OVRD</stp>
        <stp>45400</stp>
        <stp>CHAIN_PUT_CALL_TYPE_OVRD=P</stp>
        <stp>CHAIN_PERIODICITY_OVRD=M</stp>
        <tr r="G2261" s="3"/>
      </tp>
      <tp t="e">
        <v>#N/A</v>
        <stp/>
        <stp>##V3_BDSV12</stp>
        <stp>SPX Index</stp>
        <stp>CHAIN_TICKERS</stp>
        <stp>[PUTStrategy6.xlsx]Backup!R2201C7</stp>
        <stp>CHAIN_STRIKE_PX_OVRD</stp>
        <stp>44200</stp>
        <stp>CHAIN_PUT_CALL_TYPE_OVRD=P</stp>
        <stp>CHAIN_PERIODICITY_OVRD=M</stp>
        <tr r="G2201" s="3"/>
      </tp>
      <tp t="e">
        <v>#N/A</v>
        <stp/>
        <stp>##V3_BDSV12</stp>
        <stp>SPX Index</stp>
        <stp>CHAIN_TICKERS</stp>
        <stp>[PUTStrategy6.xlsx]Backup!R2061C7</stp>
        <stp>CHAIN_STRIKE_PX_OVRD</stp>
        <stp>41400</stp>
        <stp>CHAIN_PUT_CALL_TYPE_OVRD=P</stp>
        <stp>CHAIN_PERIODICITY_OVRD=M</stp>
        <tr r="G2061" s="3"/>
      </tp>
      <tp t="e">
        <v>#N/A</v>
        <stp/>
        <stp>##V3_BDSV12</stp>
        <stp>SPX Index</stp>
        <stp>CHAIN_TICKERS</stp>
        <stp>[PUTStrategy6.xlsx]Backup!R2001C7</stp>
        <stp>CHAIN_STRIKE_PX_OVRD</stp>
        <stp>40200</stp>
        <stp>CHAIN_PUT_CALL_TYPE_OVRD=P</stp>
        <stp>CHAIN_PERIODICITY_OVRD=M</stp>
        <tr r="G2001" s="3"/>
      </tp>
      <tp t="e">
        <v>#N/A</v>
        <stp/>
        <stp>##V3_BDSV12</stp>
        <stp>SPX Index</stp>
        <stp>CHAIN_TICKERS</stp>
        <stp>[PUTStrategy6.xlsx]Backup!R2101C7</stp>
        <stp>CHAIN_STRIKE_PX_OVRD</stp>
        <stp>42200</stp>
        <stp>CHAIN_PUT_CALL_TYPE_OVRD=P</stp>
        <stp>CHAIN_PERIODICITY_OVRD=M</stp>
        <tr r="G2101" s="3"/>
      </tp>
      <tp t="e">
        <v>#N/A</v>
        <stp/>
        <stp>##V3_BDSV12</stp>
        <stp>SPX Index</stp>
        <stp>CHAIN_TICKERS</stp>
        <stp>[PUTStrategy6.xlsx]Backup!R2161C7</stp>
        <stp>CHAIN_STRIKE_PX_OVRD</stp>
        <stp>43400</stp>
        <stp>CHAIN_PUT_CALL_TYPE_OVRD=P</stp>
        <stp>CHAIN_PERIODICITY_OVRD=M</stp>
        <tr r="G2161" s="3"/>
      </tp>
      <tp t="e">
        <v>#N/A</v>
        <stp/>
        <stp>##V3_BDSV12</stp>
        <stp>SPX Index</stp>
        <stp>CHAIN_TICKERS</stp>
        <stp>[PUTStrategy6.xlsx]Backup!R2461C7</stp>
        <stp>CHAIN_STRIKE_PX_OVRD</stp>
        <stp>49400</stp>
        <stp>CHAIN_PUT_CALL_TYPE_OVRD=P</stp>
        <stp>CHAIN_PERIODICITY_OVRD=M</stp>
        <tr r="G2461" s="3"/>
      </tp>
      <tp t="e">
        <v>#N/A</v>
        <stp/>
        <stp>##V3_BDSV12</stp>
        <stp>SPX Index</stp>
        <stp>CHAIN_TICKERS</stp>
        <stp>[PUTStrategy6.xlsx]Backup!R2401C7</stp>
        <stp>CHAIN_STRIKE_PX_OVRD</stp>
        <stp>48200</stp>
        <stp>CHAIN_PUT_CALL_TYPE_OVRD=P</stp>
        <stp>CHAIN_PERIODICITY_OVRD=M</stp>
        <tr r="G2401" s="3"/>
      </tp>
      <tp t="e">
        <v>#N/A</v>
        <stp/>
        <stp>##V3_BDSV12</stp>
        <stp>SPX Index</stp>
        <stp>CHAIN_TICKERS</stp>
        <stp>[PUTStrategy6.xlsx]Backup!R3301C7</stp>
        <stp>CHAIN_STRIKE_PX_OVRD</stp>
        <stp>66200</stp>
        <stp>CHAIN_PUT_CALL_TYPE_OVRD=P</stp>
        <stp>CHAIN_PERIODICITY_OVRD=M</stp>
        <tr r="G3301" s="3"/>
      </tp>
      <tp t="e">
        <v>#N/A</v>
        <stp/>
        <stp>##V3_BDSV12</stp>
        <stp>SPX Index</stp>
        <stp>CHAIN_TICKERS</stp>
        <stp>[PUTStrategy6.xlsx]Backup!R3361C7</stp>
        <stp>CHAIN_STRIKE_PX_OVRD</stp>
        <stp>67400</stp>
        <stp>CHAIN_PUT_CALL_TYPE_OVRD=P</stp>
        <stp>CHAIN_PERIODICITY_OVRD=M</stp>
        <tr r="G3361" s="3"/>
      </tp>
      <tp t="e">
        <v>#N/A</v>
        <stp/>
        <stp>##V3_BDSV12</stp>
        <stp>SPX Index</stp>
        <stp>CHAIN_TICKERS</stp>
        <stp>[PUTStrategy6.xlsx]Backup!R3261C7</stp>
        <stp>CHAIN_STRIKE_PX_OVRD</stp>
        <stp>65400</stp>
        <stp>CHAIN_PUT_CALL_TYPE_OVRD=P</stp>
        <stp>CHAIN_PERIODICITY_OVRD=M</stp>
        <tr r="G3261" s="3"/>
      </tp>
      <tp t="e">
        <v>#N/A</v>
        <stp/>
        <stp>##V3_BDSV12</stp>
        <stp>SPX Index</stp>
        <stp>CHAIN_TICKERS</stp>
        <stp>[PUTStrategy6.xlsx]Backup!R3201C7</stp>
        <stp>CHAIN_STRIKE_PX_OVRD</stp>
        <stp>64200</stp>
        <stp>CHAIN_PUT_CALL_TYPE_OVRD=P</stp>
        <stp>CHAIN_PERIODICITY_OVRD=M</stp>
        <tr r="G3201" s="3"/>
      </tp>
      <tp t="e">
        <v>#N/A</v>
        <stp/>
        <stp>##V3_BDSV12</stp>
        <stp>SPX Index</stp>
        <stp>CHAIN_TICKERS</stp>
        <stp>[PUTStrategy6.xlsx]Backup!R3061C7</stp>
        <stp>CHAIN_STRIKE_PX_OVRD</stp>
        <stp>61400</stp>
        <stp>CHAIN_PUT_CALL_TYPE_OVRD=P</stp>
        <stp>CHAIN_PERIODICITY_OVRD=M</stp>
        <tr r="G3061" s="3"/>
      </tp>
      <tp t="e">
        <v>#N/A</v>
        <stp/>
        <stp>##V3_BDSV12</stp>
        <stp>SPX Index</stp>
        <stp>CHAIN_TICKERS</stp>
        <stp>[PUTStrategy6.xlsx]Backup!R3001C7</stp>
        <stp>CHAIN_STRIKE_PX_OVRD</stp>
        <stp>60200</stp>
        <stp>CHAIN_PUT_CALL_TYPE_OVRD=P</stp>
        <stp>CHAIN_PERIODICITY_OVRD=M</stp>
        <tr r="G3001" s="3"/>
      </tp>
      <tp t="e">
        <v>#N/A</v>
        <stp/>
        <stp>##V3_BDSV12</stp>
        <stp>SPX Index</stp>
        <stp>CHAIN_TICKERS</stp>
        <stp>[PUTStrategy6.xlsx]Backup!R3101C7</stp>
        <stp>CHAIN_STRIKE_PX_OVRD</stp>
        <stp>62200</stp>
        <stp>CHAIN_PUT_CALL_TYPE_OVRD=P</stp>
        <stp>CHAIN_PERIODICITY_OVRD=M</stp>
        <tr r="G3101" s="3"/>
      </tp>
      <tp t="e">
        <v>#N/A</v>
        <stp/>
        <stp>##V3_BDSV12</stp>
        <stp>SPX Index</stp>
        <stp>CHAIN_TICKERS</stp>
        <stp>[PUTStrategy6.xlsx]Backup!R3161C7</stp>
        <stp>CHAIN_STRIKE_PX_OVRD</stp>
        <stp>63400</stp>
        <stp>CHAIN_PUT_CALL_TYPE_OVRD=P</stp>
        <stp>CHAIN_PERIODICITY_OVRD=M</stp>
        <tr r="G3161" s="3"/>
      </tp>
      <tp t="e">
        <v>#N/A</v>
        <stp/>
        <stp>##V3_BDSV12</stp>
        <stp>SPX Index</stp>
        <stp>CHAIN_TICKERS</stp>
        <stp>[PUTStrategy6.xlsx]Backup!R3461C7</stp>
        <stp>CHAIN_STRIKE_PX_OVRD</stp>
        <stp>69400</stp>
        <stp>CHAIN_PUT_CALL_TYPE_OVRD=P</stp>
        <stp>CHAIN_PERIODICITY_OVRD=M</stp>
        <tr r="G3461" s="3"/>
      </tp>
      <tp t="e">
        <v>#N/A</v>
        <stp/>
        <stp>##V3_BDSV12</stp>
        <stp>SPX Index</stp>
        <stp>CHAIN_TICKERS</stp>
        <stp>[PUTStrategy6.xlsx]Backup!R3401C7</stp>
        <stp>CHAIN_STRIKE_PX_OVRD</stp>
        <stp>68200</stp>
        <stp>CHAIN_PUT_CALL_TYPE_OVRD=P</stp>
        <stp>CHAIN_PERIODICITY_OVRD=M</stp>
        <tr r="G3401" s="3"/>
      </tp>
      <tp t="e">
        <v>#N/A</v>
        <stp/>
        <stp>##V3_BDSV12</stp>
        <stp>SPX Index</stp>
        <stp>CHAIN_TICKERS</stp>
        <stp>[PUTStrategy6.xlsx]Backup!R3501C7</stp>
        <stp>CHAIN_STRIKE_PX_OVRD</stp>
        <stp>70200</stp>
        <stp>CHAIN_PUT_CALL_TYPE_OVRD=P</stp>
        <stp>CHAIN_PERIODICITY_OVRD=M</stp>
        <tr r="G3501" s="3"/>
      </tp>
      <tp t="e">
        <v>#N/A</v>
        <stp/>
        <stp>##V3_BDSV12</stp>
        <stp>SPX Index</stp>
        <stp>CHAIN_TICKERS</stp>
        <stp>[PUTStrategy6.xlsx]Backup!R3661C7</stp>
        <stp>CHAIN_STRIKE_PX_OVRD</stp>
        <stp>73400</stp>
        <stp>CHAIN_PUT_CALL_TYPE_OVRD=P</stp>
        <stp>CHAIN_PERIODICITY_OVRD=M</stp>
        <tr r="G3661" s="3"/>
      </tp>
      <tp t="e">
        <v>#N/A</v>
        <stp/>
        <stp>##V3_BDSV12</stp>
        <stp>SPX Index</stp>
        <stp>CHAIN_TICKERS</stp>
        <stp>[PUTStrategy6.xlsx]Backup!R3561C7</stp>
        <stp>CHAIN_STRIKE_PX_OVRD</stp>
        <stp>71400</stp>
        <stp>CHAIN_PUT_CALL_TYPE_OVRD=P</stp>
        <stp>CHAIN_PERIODICITY_OVRD=M</stp>
        <tr r="G3561" s="3"/>
      </tp>
      <tp t="e">
        <v>#N/A</v>
        <stp/>
        <stp>##V3_BDSV12</stp>
        <stp>SPX Index</stp>
        <stp>CHAIN_TICKERS</stp>
        <stp>[PUTStrategy6.xlsx]Backup!R3601C7</stp>
        <stp>CHAIN_STRIKE_PX_OVRD</stp>
        <stp>72200</stp>
        <stp>CHAIN_PUT_CALL_TYPE_OVRD=P</stp>
        <stp>CHAIN_PERIODICITY_OVRD=M</stp>
        <tr r="G3601" s="3"/>
      </tp>
      <tp t="e">
        <v>#N/A</v>
        <stp/>
        <stp>##V3_BDSV12</stp>
        <stp>SPX Index</stp>
        <stp>CHAIN_TICKERS</stp>
        <stp>[PUTStrategy6.xlsx]Backup!R3901C7</stp>
        <stp>CHAIN_STRIKE_PX_OVRD</stp>
        <stp>78200</stp>
        <stp>CHAIN_PUT_CALL_TYPE_OVRD=P</stp>
        <stp>CHAIN_PERIODICITY_OVRD=M</stp>
        <tr r="G3901" s="3"/>
      </tp>
      <tp t="e">
        <v>#N/A</v>
        <stp/>
        <stp>##V3_BDSV12</stp>
        <stp>SPX Index</stp>
        <stp>CHAIN_TICKERS</stp>
        <stp>[PUTStrategy6.xlsx]Backup!R3961C7</stp>
        <stp>CHAIN_STRIKE_PX_OVRD</stp>
        <stp>79400</stp>
        <stp>CHAIN_PUT_CALL_TYPE_OVRD=P</stp>
        <stp>CHAIN_PERIODICITY_OVRD=M</stp>
        <tr r="G3961" s="3"/>
      </tp>
      <tp t="e">
        <v>#N/A</v>
        <stp/>
        <stp>##V3_BDSV12</stp>
        <stp>SPX Index</stp>
        <stp>CHAIN_TICKERS</stp>
        <stp>[PUTStrategy6.xlsx]Backup!R3701C7</stp>
        <stp>CHAIN_STRIKE_PX_OVRD</stp>
        <stp>74200</stp>
        <stp>CHAIN_PUT_CALL_TYPE_OVRD=P</stp>
        <stp>CHAIN_PERIODICITY_OVRD=M</stp>
        <tr r="G3701" s="3"/>
      </tp>
      <tp t="e">
        <v>#N/A</v>
        <stp/>
        <stp>##V3_BDSV12</stp>
        <stp>SPX Index</stp>
        <stp>CHAIN_TICKERS</stp>
        <stp>[PUTStrategy6.xlsx]Backup!R3761C7</stp>
        <stp>CHAIN_STRIKE_PX_OVRD</stp>
        <stp>75400</stp>
        <stp>CHAIN_PUT_CALL_TYPE_OVRD=P</stp>
        <stp>CHAIN_PERIODICITY_OVRD=M</stp>
        <tr r="G3761" s="3"/>
      </tp>
      <tp t="e">
        <v>#N/A</v>
        <stp/>
        <stp>##V3_BDSV12</stp>
        <stp>SPX Index</stp>
        <stp>CHAIN_TICKERS</stp>
        <stp>[PUTStrategy6.xlsx]Backup!R3861C7</stp>
        <stp>CHAIN_STRIKE_PX_OVRD</stp>
        <stp>77400</stp>
        <stp>CHAIN_PUT_CALL_TYPE_OVRD=P</stp>
        <stp>CHAIN_PERIODICITY_OVRD=M</stp>
        <tr r="G3861" s="3"/>
      </tp>
      <tp t="e">
        <v>#N/A</v>
        <stp/>
        <stp>##V3_BDSV12</stp>
        <stp>SPX Index</stp>
        <stp>CHAIN_TICKERS</stp>
        <stp>[PUTStrategy6.xlsx]Backup!R3801C7</stp>
        <stp>CHAIN_STRIKE_PX_OVRD</stp>
        <stp>76200</stp>
        <stp>CHAIN_PUT_CALL_TYPE_OVRD=P</stp>
        <stp>CHAIN_PERIODICITY_OVRD=M</stp>
        <tr r="G3801" s="3"/>
      </tp>
      <tp t="e">
        <v>#N/A</v>
        <stp/>
        <stp>##V3_BDSV12</stp>
        <stp>SPX Index</stp>
        <stp>CHAIN_TICKERS</stp>
        <stp>[PUTStrategy6.xlsx]Backup!R4504C7</stp>
        <stp>CHAIN_STRIKE_PX_OVRD</stp>
        <stp>90260</stp>
        <stp>CHAIN_PUT_CALL_TYPE_OVRD=P</stp>
        <stp>CHAIN_PERIODICITY_OVRD=M</stp>
        <tr r="G4504" s="3"/>
      </tp>
      <tp t="e">
        <v>#N/A</v>
        <stp/>
        <stp>##V3_BDSV12</stp>
        <stp>SPX Index</stp>
        <stp>CHAIN_TICKERS</stp>
        <stp>[PUTStrategy6.xlsx]Backup!R4664C7</stp>
        <stp>CHAIN_STRIKE_PX_OVRD</stp>
        <stp>93460</stp>
        <stp>CHAIN_PUT_CALL_TYPE_OVRD=P</stp>
        <stp>CHAIN_PERIODICITY_OVRD=M</stp>
        <tr r="G4664" s="3"/>
      </tp>
      <tp t="e">
        <v>#N/A</v>
        <stp/>
        <stp>##V3_BDSV12</stp>
        <stp>SPX Index</stp>
        <stp>CHAIN_TICKERS</stp>
        <stp>[PUTStrategy6.xlsx]Backup!R4564C7</stp>
        <stp>CHAIN_STRIKE_PX_OVRD</stp>
        <stp>91460</stp>
        <stp>CHAIN_PUT_CALL_TYPE_OVRD=P</stp>
        <stp>CHAIN_PERIODICITY_OVRD=M</stp>
        <tr r="G4564" s="3"/>
      </tp>
      <tp t="e">
        <v>#N/A</v>
        <stp/>
        <stp>##V3_BDSV12</stp>
        <stp>SPX Index</stp>
        <stp>CHAIN_TICKERS</stp>
        <stp>[PUTStrategy6.xlsx]Backup!R4604C7</stp>
        <stp>CHAIN_STRIKE_PX_OVRD</stp>
        <stp>92260</stp>
        <stp>CHAIN_PUT_CALL_TYPE_OVRD=P</stp>
        <stp>CHAIN_PERIODICITY_OVRD=M</stp>
        <tr r="G4604" s="3"/>
      </tp>
      <tp t="e">
        <v>#N/A</v>
        <stp/>
        <stp>##V3_BDSV12</stp>
        <stp>SPX Index</stp>
        <stp>CHAIN_TICKERS</stp>
        <stp>[PUTStrategy6.xlsx]Backup!R4904C7</stp>
        <stp>CHAIN_STRIKE_PX_OVRD</stp>
        <stp>98260</stp>
        <stp>CHAIN_PUT_CALL_TYPE_OVRD=P</stp>
        <stp>CHAIN_PERIODICITY_OVRD=M</stp>
        <tr r="G4904" s="3"/>
      </tp>
      <tp t="e">
        <v>#N/A</v>
        <stp/>
        <stp>##V3_BDSV12</stp>
        <stp>SPX Index</stp>
        <stp>CHAIN_TICKERS</stp>
        <stp>[PUTStrategy6.xlsx]Backup!R4964C7</stp>
        <stp>CHAIN_STRIKE_PX_OVRD</stp>
        <stp>99460</stp>
        <stp>CHAIN_PUT_CALL_TYPE_OVRD=P</stp>
        <stp>CHAIN_PERIODICITY_OVRD=M</stp>
        <tr r="G4964" s="3"/>
      </tp>
      <tp t="e">
        <v>#N/A</v>
        <stp/>
        <stp>##V3_BDSV12</stp>
        <stp>SPX Index</stp>
        <stp>CHAIN_TICKERS</stp>
        <stp>[PUTStrategy6.xlsx]Backup!R4704C7</stp>
        <stp>CHAIN_STRIKE_PX_OVRD</stp>
        <stp>94260</stp>
        <stp>CHAIN_PUT_CALL_TYPE_OVRD=P</stp>
        <stp>CHAIN_PERIODICITY_OVRD=M</stp>
        <tr r="G4704" s="3"/>
      </tp>
      <tp t="e">
        <v>#N/A</v>
        <stp/>
        <stp>##V3_BDSV12</stp>
        <stp>SPX Index</stp>
        <stp>CHAIN_TICKERS</stp>
        <stp>[PUTStrategy6.xlsx]Backup!R4764C7</stp>
        <stp>CHAIN_STRIKE_PX_OVRD</stp>
        <stp>95460</stp>
        <stp>CHAIN_PUT_CALL_TYPE_OVRD=P</stp>
        <stp>CHAIN_PERIODICITY_OVRD=M</stp>
        <tr r="G4764" s="3"/>
      </tp>
      <tp t="e">
        <v>#N/A</v>
        <stp/>
        <stp>##V3_BDSV12</stp>
        <stp>SPX Index</stp>
        <stp>CHAIN_TICKERS</stp>
        <stp>[PUTStrategy6.xlsx]Backup!R4864C7</stp>
        <stp>CHAIN_STRIKE_PX_OVRD</stp>
        <stp>97460</stp>
        <stp>CHAIN_PUT_CALL_TYPE_OVRD=P</stp>
        <stp>CHAIN_PERIODICITY_OVRD=M</stp>
        <tr r="G4864" s="3"/>
      </tp>
      <tp t="e">
        <v>#N/A</v>
        <stp/>
        <stp>##V3_BDSV12</stp>
        <stp>SPX Index</stp>
        <stp>CHAIN_TICKERS</stp>
        <stp>[PUTStrategy6.xlsx]Backup!R4804C7</stp>
        <stp>CHAIN_STRIKE_PX_OVRD</stp>
        <stp>96260</stp>
        <stp>CHAIN_PUT_CALL_TYPE_OVRD=P</stp>
        <stp>CHAIN_PERIODICITY_OVRD=M</stp>
        <tr r="G4804" s="3"/>
      </tp>
      <tp t="e">
        <v>#N/A</v>
        <stp/>
        <stp>##V3_BDSV12</stp>
        <stp>SPX Index</stp>
        <stp>CHAIN_TICKERS</stp>
        <stp>[PUTStrategy6.xlsx]Backup!R4304C7</stp>
        <stp>CHAIN_STRIKE_PX_OVRD</stp>
        <stp>86260</stp>
        <stp>CHAIN_PUT_CALL_TYPE_OVRD=P</stp>
        <stp>CHAIN_PERIODICITY_OVRD=M</stp>
        <tr r="G4304" s="3"/>
      </tp>
      <tp t="e">
        <v>#N/A</v>
        <stp/>
        <stp>##V3_BDSV12</stp>
        <stp>SPX Index</stp>
        <stp>CHAIN_TICKERS</stp>
        <stp>[PUTStrategy6.xlsx]Backup!R4364C7</stp>
        <stp>CHAIN_STRIKE_PX_OVRD</stp>
        <stp>87460</stp>
        <stp>CHAIN_PUT_CALL_TYPE_OVRD=P</stp>
        <stp>CHAIN_PERIODICITY_OVRD=M</stp>
        <tr r="G4364" s="3"/>
      </tp>
      <tp t="e">
        <v>#N/A</v>
        <stp/>
        <stp>##V3_BDSV12</stp>
        <stp>SPX Index</stp>
        <stp>CHAIN_TICKERS</stp>
        <stp>[PUTStrategy6.xlsx]Backup!R4264C7</stp>
        <stp>CHAIN_STRIKE_PX_OVRD</stp>
        <stp>85460</stp>
        <stp>CHAIN_PUT_CALL_TYPE_OVRD=P</stp>
        <stp>CHAIN_PERIODICITY_OVRD=M</stp>
        <tr r="G4264" s="3"/>
      </tp>
      <tp t="e">
        <v>#N/A</v>
        <stp/>
        <stp>##V3_BDSV12</stp>
        <stp>SPX Index</stp>
        <stp>CHAIN_TICKERS</stp>
        <stp>[PUTStrategy6.xlsx]Backup!R4204C7</stp>
        <stp>CHAIN_STRIKE_PX_OVRD</stp>
        <stp>84260</stp>
        <stp>CHAIN_PUT_CALL_TYPE_OVRD=P</stp>
        <stp>CHAIN_PERIODICITY_OVRD=M</stp>
        <tr r="G4204" s="3"/>
      </tp>
      <tp t="e">
        <v>#N/A</v>
        <stp/>
        <stp>##V3_BDSV12</stp>
        <stp>SPX Index</stp>
        <stp>CHAIN_TICKERS</stp>
        <stp>[PUTStrategy6.xlsx]Backup!R4064C7</stp>
        <stp>CHAIN_STRIKE_PX_OVRD</stp>
        <stp>81460</stp>
        <stp>CHAIN_PUT_CALL_TYPE_OVRD=P</stp>
        <stp>CHAIN_PERIODICITY_OVRD=M</stp>
        <tr r="G4064" s="3"/>
      </tp>
      <tp t="e">
        <v>#N/A</v>
        <stp/>
        <stp>##V3_BDSV12</stp>
        <stp>SPX Index</stp>
        <stp>CHAIN_TICKERS</stp>
        <stp>[PUTStrategy6.xlsx]Backup!R4004C7</stp>
        <stp>CHAIN_STRIKE_PX_OVRD</stp>
        <stp>80260</stp>
        <stp>CHAIN_PUT_CALL_TYPE_OVRD=P</stp>
        <stp>CHAIN_PERIODICITY_OVRD=M</stp>
        <tr r="G4004" s="3"/>
      </tp>
      <tp t="e">
        <v>#N/A</v>
        <stp/>
        <stp>##V3_BDSV12</stp>
        <stp>SPX Index</stp>
        <stp>CHAIN_TICKERS</stp>
        <stp>[PUTStrategy6.xlsx]Backup!R4104C7</stp>
        <stp>CHAIN_STRIKE_PX_OVRD</stp>
        <stp>82260</stp>
        <stp>CHAIN_PUT_CALL_TYPE_OVRD=P</stp>
        <stp>CHAIN_PERIODICITY_OVRD=M</stp>
        <tr r="G4104" s="3"/>
      </tp>
      <tp t="e">
        <v>#N/A</v>
        <stp/>
        <stp>##V3_BDSV12</stp>
        <stp>SPX Index</stp>
        <stp>CHAIN_TICKERS</stp>
        <stp>[PUTStrategy6.xlsx]Backup!R4164C7</stp>
        <stp>CHAIN_STRIKE_PX_OVRD</stp>
        <stp>83460</stp>
        <stp>CHAIN_PUT_CALL_TYPE_OVRD=P</stp>
        <stp>CHAIN_PERIODICITY_OVRD=M</stp>
        <tr r="G4164" s="3"/>
      </tp>
      <tp t="e">
        <v>#N/A</v>
        <stp/>
        <stp>##V3_BDSV12</stp>
        <stp>SPX Index</stp>
        <stp>CHAIN_TICKERS</stp>
        <stp>[PUTStrategy6.xlsx]Backup!R4464C7</stp>
        <stp>CHAIN_STRIKE_PX_OVRD</stp>
        <stp>89460</stp>
        <stp>CHAIN_PUT_CALL_TYPE_OVRD=P</stp>
        <stp>CHAIN_PERIODICITY_OVRD=M</stp>
        <tr r="G4464" s="3"/>
      </tp>
      <tp t="e">
        <v>#N/A</v>
        <stp/>
        <stp>##V3_BDSV12</stp>
        <stp>SPX Index</stp>
        <stp>CHAIN_TICKERS</stp>
        <stp>[PUTStrategy6.xlsx]Backup!R4404C7</stp>
        <stp>CHAIN_STRIKE_PX_OVRD</stp>
        <stp>88260</stp>
        <stp>CHAIN_PUT_CALL_TYPE_OVRD=P</stp>
        <stp>CHAIN_PERIODICITY_OVRD=M</stp>
        <tr r="G4404" s="3"/>
      </tp>
      <tp t="e">
        <v>#N/A</v>
        <stp/>
        <stp>##V3_BDSV12</stp>
        <stp>SPX Index</stp>
        <stp>CHAIN_TICKERS</stp>
        <stp>[PUTStrategy6.xlsx]Backup!R1304C7</stp>
        <stp>CHAIN_STRIKE_PX_OVRD</stp>
        <stp>26260</stp>
        <stp>CHAIN_PUT_CALL_TYPE_OVRD=P</stp>
        <stp>CHAIN_PERIODICITY_OVRD=M</stp>
        <tr r="G1304" s="3"/>
      </tp>
      <tp t="e">
        <v>#N/A</v>
        <stp/>
        <stp>##V3_BDSV12</stp>
        <stp>SPX Index</stp>
        <stp>CHAIN_TICKERS</stp>
        <stp>[PUTStrategy6.xlsx]Backup!R1364C7</stp>
        <stp>CHAIN_STRIKE_PX_OVRD</stp>
        <stp>27460</stp>
        <stp>CHAIN_PUT_CALL_TYPE_OVRD=P</stp>
        <stp>CHAIN_PERIODICITY_OVRD=M</stp>
        <tr r="G1364" s="3"/>
      </tp>
      <tp t="e">
        <v>#N/A</v>
        <stp/>
        <stp>##V3_BDSV12</stp>
        <stp>SPX Index</stp>
        <stp>CHAIN_TICKERS</stp>
        <stp>[PUTStrategy6.xlsx]Backup!R1264C7</stp>
        <stp>CHAIN_STRIKE_PX_OVRD</stp>
        <stp>25460</stp>
        <stp>CHAIN_PUT_CALL_TYPE_OVRD=P</stp>
        <stp>CHAIN_PERIODICITY_OVRD=M</stp>
        <tr r="G1264" s="3"/>
      </tp>
      <tp t="e">
        <v>#N/A</v>
        <stp/>
        <stp>##V3_BDSV12</stp>
        <stp>SPX Index</stp>
        <stp>CHAIN_TICKERS</stp>
        <stp>[PUTStrategy6.xlsx]Backup!R1204C7</stp>
        <stp>CHAIN_STRIKE_PX_OVRD</stp>
        <stp>24260</stp>
        <stp>CHAIN_PUT_CALL_TYPE_OVRD=P</stp>
        <stp>CHAIN_PERIODICITY_OVRD=M</stp>
        <tr r="G1204" s="3"/>
      </tp>
      <tp t="e">
        <v>#N/A</v>
        <stp/>
        <stp>##V3_BDSV12</stp>
        <stp>SPX Index</stp>
        <stp>CHAIN_TICKERS</stp>
        <stp>[PUTStrategy6.xlsx]Backup!R1064C7</stp>
        <stp>CHAIN_STRIKE_PX_OVRD</stp>
        <stp>21460</stp>
        <stp>CHAIN_PUT_CALL_TYPE_OVRD=P</stp>
        <stp>CHAIN_PERIODICITY_OVRD=M</stp>
        <tr r="G1064" s="3"/>
      </tp>
      <tp t="e">
        <v>#N/A</v>
        <stp/>
        <stp>##V3_BDSV12</stp>
        <stp>SPX Index</stp>
        <stp>CHAIN_TICKERS</stp>
        <stp>[PUTStrategy6.xlsx]Backup!R1004C7</stp>
        <stp>CHAIN_STRIKE_PX_OVRD</stp>
        <stp>20260</stp>
        <stp>CHAIN_PUT_CALL_TYPE_OVRD=P</stp>
        <stp>CHAIN_PERIODICITY_OVRD=M</stp>
        <tr r="G1004" s="3"/>
      </tp>
      <tp t="e">
        <v>#N/A</v>
        <stp/>
        <stp>##V3_BDSV12</stp>
        <stp>SPX Index</stp>
        <stp>CHAIN_TICKERS</stp>
        <stp>[PUTStrategy6.xlsx]Backup!R1104C7</stp>
        <stp>CHAIN_STRIKE_PX_OVRD</stp>
        <stp>22260</stp>
        <stp>CHAIN_PUT_CALL_TYPE_OVRD=P</stp>
        <stp>CHAIN_PERIODICITY_OVRD=M</stp>
        <tr r="G1104" s="3"/>
      </tp>
      <tp t="e">
        <v>#N/A</v>
        <stp/>
        <stp>##V3_BDSV12</stp>
        <stp>SPX Index</stp>
        <stp>CHAIN_TICKERS</stp>
        <stp>[PUTStrategy6.xlsx]Backup!R1164C7</stp>
        <stp>CHAIN_STRIKE_PX_OVRD</stp>
        <stp>23460</stp>
        <stp>CHAIN_PUT_CALL_TYPE_OVRD=P</stp>
        <stp>CHAIN_PERIODICITY_OVRD=M</stp>
        <tr r="G1164" s="3"/>
      </tp>
      <tp t="e">
        <v>#N/A</v>
        <stp/>
        <stp>##V3_BDSV12</stp>
        <stp>SPX Index</stp>
        <stp>CHAIN_TICKERS</stp>
        <stp>[PUTStrategy6.xlsx]Backup!R1464C7</stp>
        <stp>CHAIN_STRIKE_PX_OVRD</stp>
        <stp>29460</stp>
        <stp>CHAIN_PUT_CALL_TYPE_OVRD=P</stp>
        <stp>CHAIN_PERIODICITY_OVRD=M</stp>
        <tr r="G1464" s="3"/>
      </tp>
      <tp t="e">
        <v>#N/A</v>
        <stp/>
        <stp>##V3_BDSV12</stp>
        <stp>SPX Index</stp>
        <stp>CHAIN_TICKERS</stp>
        <stp>[PUTStrategy6.xlsx]Backup!R1404C7</stp>
        <stp>CHAIN_STRIKE_PX_OVRD</stp>
        <stp>28260</stp>
        <stp>CHAIN_PUT_CALL_TYPE_OVRD=P</stp>
        <stp>CHAIN_PERIODICITY_OVRD=M</stp>
        <tr r="G1404" s="3"/>
      </tp>
      <tp t="e">
        <v>#N/A</v>
        <stp/>
        <stp>##V3_BDSV12</stp>
        <stp>SPX Index</stp>
        <stp>CHAIN_TICKERS</stp>
        <stp>[PUTStrategy6.xlsx]Backup!R1504C7</stp>
        <stp>CHAIN_STRIKE_PX_OVRD</stp>
        <stp>30260</stp>
        <stp>CHAIN_PUT_CALL_TYPE_OVRD=P</stp>
        <stp>CHAIN_PERIODICITY_OVRD=M</stp>
        <tr r="G1504" s="3"/>
      </tp>
      <tp t="e">
        <v>#N/A</v>
        <stp/>
        <stp>##V3_BDSV12</stp>
        <stp>SPX Index</stp>
        <stp>CHAIN_TICKERS</stp>
        <stp>[PUTStrategy6.xlsx]Backup!R1664C7</stp>
        <stp>CHAIN_STRIKE_PX_OVRD</stp>
        <stp>33460</stp>
        <stp>CHAIN_PUT_CALL_TYPE_OVRD=P</stp>
        <stp>CHAIN_PERIODICITY_OVRD=M</stp>
        <tr r="G1664" s="3"/>
      </tp>
      <tp t="e">
        <v>#N/A</v>
        <stp/>
        <stp>##V3_BDSV12</stp>
        <stp>SPX Index</stp>
        <stp>CHAIN_TICKERS</stp>
        <stp>[PUTStrategy6.xlsx]Backup!R1564C7</stp>
        <stp>CHAIN_STRIKE_PX_OVRD</stp>
        <stp>31460</stp>
        <stp>CHAIN_PUT_CALL_TYPE_OVRD=P</stp>
        <stp>CHAIN_PERIODICITY_OVRD=M</stp>
        <tr r="G1564" s="3"/>
      </tp>
      <tp t="e">
        <v>#N/A</v>
        <stp/>
        <stp>##V3_BDSV12</stp>
        <stp>SPX Index</stp>
        <stp>CHAIN_TICKERS</stp>
        <stp>[PUTStrategy6.xlsx]Backup!R1604C7</stp>
        <stp>CHAIN_STRIKE_PX_OVRD</stp>
        <stp>32260</stp>
        <stp>CHAIN_PUT_CALL_TYPE_OVRD=P</stp>
        <stp>CHAIN_PERIODICITY_OVRD=M</stp>
        <tr r="G1604" s="3"/>
      </tp>
      <tp t="e">
        <v>#N/A</v>
        <stp/>
        <stp>##V3_BDSV12</stp>
        <stp>SPX Index</stp>
        <stp>CHAIN_TICKERS</stp>
        <stp>[PUTStrategy6.xlsx]Backup!R1904C7</stp>
        <stp>CHAIN_STRIKE_PX_OVRD</stp>
        <stp>38260</stp>
        <stp>CHAIN_PUT_CALL_TYPE_OVRD=P</stp>
        <stp>CHAIN_PERIODICITY_OVRD=M</stp>
        <tr r="G1904" s="3"/>
      </tp>
      <tp t="e">
        <v>#N/A</v>
        <stp/>
        <stp>##V3_BDSV12</stp>
        <stp>SPX Index</stp>
        <stp>CHAIN_TICKERS</stp>
        <stp>[PUTStrategy6.xlsx]Backup!R1964C7</stp>
        <stp>CHAIN_STRIKE_PX_OVRD</stp>
        <stp>39460</stp>
        <stp>CHAIN_PUT_CALL_TYPE_OVRD=P</stp>
        <stp>CHAIN_PERIODICITY_OVRD=M</stp>
        <tr r="G1964" s="3"/>
      </tp>
      <tp t="e">
        <v>#N/A</v>
        <stp/>
        <stp>##V3_BDSV12</stp>
        <stp>SPX Index</stp>
        <stp>CHAIN_TICKERS</stp>
        <stp>[PUTStrategy6.xlsx]Backup!R1704C7</stp>
        <stp>CHAIN_STRIKE_PX_OVRD</stp>
        <stp>34260</stp>
        <stp>CHAIN_PUT_CALL_TYPE_OVRD=P</stp>
        <stp>CHAIN_PERIODICITY_OVRD=M</stp>
        <tr r="G1704" s="3"/>
      </tp>
      <tp t="e">
        <v>#N/A</v>
        <stp/>
        <stp>##V3_BDSV12</stp>
        <stp>SPX Index</stp>
        <stp>CHAIN_TICKERS</stp>
        <stp>[PUTStrategy6.xlsx]Backup!R1764C7</stp>
        <stp>CHAIN_STRIKE_PX_OVRD</stp>
        <stp>35460</stp>
        <stp>CHAIN_PUT_CALL_TYPE_OVRD=P</stp>
        <stp>CHAIN_PERIODICITY_OVRD=M</stp>
        <tr r="G1764" s="3"/>
      </tp>
      <tp t="e">
        <v>#N/A</v>
        <stp/>
        <stp>##V3_BDSV12</stp>
        <stp>SPX Index</stp>
        <stp>CHAIN_TICKERS</stp>
        <stp>[PUTStrategy6.xlsx]Backup!R1864C7</stp>
        <stp>CHAIN_STRIKE_PX_OVRD</stp>
        <stp>37460</stp>
        <stp>CHAIN_PUT_CALL_TYPE_OVRD=P</stp>
        <stp>CHAIN_PERIODICITY_OVRD=M</stp>
        <tr r="G1864" s="3"/>
      </tp>
      <tp t="e">
        <v>#N/A</v>
        <stp/>
        <stp>##V3_BDSV12</stp>
        <stp>SPX Index</stp>
        <stp>CHAIN_TICKERS</stp>
        <stp>[PUTStrategy6.xlsx]Backup!R1804C7</stp>
        <stp>CHAIN_STRIKE_PX_OVRD</stp>
        <stp>36260</stp>
        <stp>CHAIN_PUT_CALL_TYPE_OVRD=P</stp>
        <stp>CHAIN_PERIODICITY_OVRD=M</stp>
        <tr r="G1804" s="3"/>
      </tp>
      <tp t="e">
        <v>#N/A</v>
        <stp/>
        <stp>##V3_BDSV12</stp>
        <stp>SPX Index</stp>
        <stp>CHAIN_TICKERS</stp>
        <stp>[PUTStrategy6.xlsx]Backup!R2504C7</stp>
        <stp>CHAIN_STRIKE_PX_OVRD</stp>
        <stp>50260</stp>
        <stp>CHAIN_PUT_CALL_TYPE_OVRD=P</stp>
        <stp>CHAIN_PERIODICITY_OVRD=M</stp>
        <tr r="G2504" s="3"/>
      </tp>
      <tp t="e">
        <v>#N/A</v>
        <stp/>
        <stp>##V3_BDSV12</stp>
        <stp>SPX Index</stp>
        <stp>CHAIN_TICKERS</stp>
        <stp>[PUTStrategy6.xlsx]Backup!R2664C7</stp>
        <stp>CHAIN_STRIKE_PX_OVRD</stp>
        <stp>53460</stp>
        <stp>CHAIN_PUT_CALL_TYPE_OVRD=P</stp>
        <stp>CHAIN_PERIODICITY_OVRD=M</stp>
        <tr r="G2664" s="3"/>
      </tp>
      <tp t="e">
        <v>#N/A</v>
        <stp/>
        <stp>##V3_BDSV12</stp>
        <stp>SPX Index</stp>
        <stp>CHAIN_TICKERS</stp>
        <stp>[PUTStrategy6.xlsx]Backup!R2564C7</stp>
        <stp>CHAIN_STRIKE_PX_OVRD</stp>
        <stp>51460</stp>
        <stp>CHAIN_PUT_CALL_TYPE_OVRD=P</stp>
        <stp>CHAIN_PERIODICITY_OVRD=M</stp>
        <tr r="G2564" s="3"/>
      </tp>
      <tp t="e">
        <v>#N/A</v>
        <stp/>
        <stp>##V3_BDSV12</stp>
        <stp>SPX Index</stp>
        <stp>CHAIN_TICKERS</stp>
        <stp>[PUTStrategy6.xlsx]Backup!R2604C7</stp>
        <stp>CHAIN_STRIKE_PX_OVRD</stp>
        <stp>52260</stp>
        <stp>CHAIN_PUT_CALL_TYPE_OVRD=P</stp>
        <stp>CHAIN_PERIODICITY_OVRD=M</stp>
        <tr r="G2604" s="3"/>
      </tp>
      <tp t="e">
        <v>#N/A</v>
        <stp/>
        <stp>##V3_BDSV12</stp>
        <stp>SPX Index</stp>
        <stp>CHAIN_TICKERS</stp>
        <stp>[PUTStrategy6.xlsx]Backup!R2904C7</stp>
        <stp>CHAIN_STRIKE_PX_OVRD</stp>
        <stp>58260</stp>
        <stp>CHAIN_PUT_CALL_TYPE_OVRD=P</stp>
        <stp>CHAIN_PERIODICITY_OVRD=M</stp>
        <tr r="G2904" s="3"/>
      </tp>
      <tp t="e">
        <v>#N/A</v>
        <stp/>
        <stp>##V3_BDSV12</stp>
        <stp>SPX Index</stp>
        <stp>CHAIN_TICKERS</stp>
        <stp>[PUTStrategy6.xlsx]Backup!R2964C7</stp>
        <stp>CHAIN_STRIKE_PX_OVRD</stp>
        <stp>59460</stp>
        <stp>CHAIN_PUT_CALL_TYPE_OVRD=P</stp>
        <stp>CHAIN_PERIODICITY_OVRD=M</stp>
        <tr r="G2964" s="3"/>
      </tp>
      <tp t="e">
        <v>#N/A</v>
        <stp/>
        <stp>##V3_BDSV12</stp>
        <stp>SPX Index</stp>
        <stp>CHAIN_TICKERS</stp>
        <stp>[PUTStrategy6.xlsx]Backup!R2704C7</stp>
        <stp>CHAIN_STRIKE_PX_OVRD</stp>
        <stp>54260</stp>
        <stp>CHAIN_PUT_CALL_TYPE_OVRD=P</stp>
        <stp>CHAIN_PERIODICITY_OVRD=M</stp>
        <tr r="G2704" s="3"/>
      </tp>
      <tp t="e">
        <v>#N/A</v>
        <stp/>
        <stp>##V3_BDSV12</stp>
        <stp>SPX Index</stp>
        <stp>CHAIN_TICKERS</stp>
        <stp>[PUTStrategy6.xlsx]Backup!R2764C7</stp>
        <stp>CHAIN_STRIKE_PX_OVRD</stp>
        <stp>55460</stp>
        <stp>CHAIN_PUT_CALL_TYPE_OVRD=P</stp>
        <stp>CHAIN_PERIODICITY_OVRD=M</stp>
        <tr r="G2764" s="3"/>
      </tp>
      <tp t="e">
        <v>#N/A</v>
        <stp/>
        <stp>##V3_BDSV12</stp>
        <stp>SPX Index</stp>
        <stp>CHAIN_TICKERS</stp>
        <stp>[PUTStrategy6.xlsx]Backup!R2864C7</stp>
        <stp>CHAIN_STRIKE_PX_OVRD</stp>
        <stp>57460</stp>
        <stp>CHAIN_PUT_CALL_TYPE_OVRD=P</stp>
        <stp>CHAIN_PERIODICITY_OVRD=M</stp>
        <tr r="G2864" s="3"/>
      </tp>
      <tp t="e">
        <v>#N/A</v>
        <stp/>
        <stp>##V3_BDSV12</stp>
        <stp>SPX Index</stp>
        <stp>CHAIN_TICKERS</stp>
        <stp>[PUTStrategy6.xlsx]Backup!R2804C7</stp>
        <stp>CHAIN_STRIKE_PX_OVRD</stp>
        <stp>56260</stp>
        <stp>CHAIN_PUT_CALL_TYPE_OVRD=P</stp>
        <stp>CHAIN_PERIODICITY_OVRD=M</stp>
        <tr r="G2804" s="3"/>
      </tp>
      <tp t="e">
        <v>#N/A</v>
        <stp/>
        <stp>##V3_BDSV12</stp>
        <stp>SPX Index</stp>
        <stp>CHAIN_TICKERS</stp>
        <stp>[PUTStrategy6.xlsx]Backup!R2304C7</stp>
        <stp>CHAIN_STRIKE_PX_OVRD</stp>
        <stp>46260</stp>
        <stp>CHAIN_PUT_CALL_TYPE_OVRD=P</stp>
        <stp>CHAIN_PERIODICITY_OVRD=M</stp>
        <tr r="G2304" s="3"/>
      </tp>
      <tp t="e">
        <v>#N/A</v>
        <stp/>
        <stp>##V3_BDSV12</stp>
        <stp>SPX Index</stp>
        <stp>CHAIN_TICKERS</stp>
        <stp>[PUTStrategy6.xlsx]Backup!R2364C7</stp>
        <stp>CHAIN_STRIKE_PX_OVRD</stp>
        <stp>47460</stp>
        <stp>CHAIN_PUT_CALL_TYPE_OVRD=P</stp>
        <stp>CHAIN_PERIODICITY_OVRD=M</stp>
        <tr r="G2364" s="3"/>
      </tp>
      <tp t="e">
        <v>#N/A</v>
        <stp/>
        <stp>##V3_BDSV12</stp>
        <stp>SPX Index</stp>
        <stp>CHAIN_TICKERS</stp>
        <stp>[PUTStrategy6.xlsx]Backup!R2264C7</stp>
        <stp>CHAIN_STRIKE_PX_OVRD</stp>
        <stp>45460</stp>
        <stp>CHAIN_PUT_CALL_TYPE_OVRD=P</stp>
        <stp>CHAIN_PERIODICITY_OVRD=M</stp>
        <tr r="G2264" s="3"/>
      </tp>
      <tp t="e">
        <v>#N/A</v>
        <stp/>
        <stp>##V3_BDSV12</stp>
        <stp>SPX Index</stp>
        <stp>CHAIN_TICKERS</stp>
        <stp>[PUTStrategy6.xlsx]Backup!R2204C7</stp>
        <stp>CHAIN_STRIKE_PX_OVRD</stp>
        <stp>44260</stp>
        <stp>CHAIN_PUT_CALL_TYPE_OVRD=P</stp>
        <stp>CHAIN_PERIODICITY_OVRD=M</stp>
        <tr r="G2204" s="3"/>
      </tp>
      <tp t="e">
        <v>#N/A</v>
        <stp/>
        <stp>##V3_BDSV12</stp>
        <stp>SPX Index</stp>
        <stp>CHAIN_TICKERS</stp>
        <stp>[PUTStrategy6.xlsx]Backup!R2064C7</stp>
        <stp>CHAIN_STRIKE_PX_OVRD</stp>
        <stp>41460</stp>
        <stp>CHAIN_PUT_CALL_TYPE_OVRD=P</stp>
        <stp>CHAIN_PERIODICITY_OVRD=M</stp>
        <tr r="G2064" s="3"/>
      </tp>
      <tp t="e">
        <v>#N/A</v>
        <stp/>
        <stp>##V3_BDSV12</stp>
        <stp>SPX Index</stp>
        <stp>CHAIN_TICKERS</stp>
        <stp>[PUTStrategy6.xlsx]Backup!R2004C7</stp>
        <stp>CHAIN_STRIKE_PX_OVRD</stp>
        <stp>40260</stp>
        <stp>CHAIN_PUT_CALL_TYPE_OVRD=P</stp>
        <stp>CHAIN_PERIODICITY_OVRD=M</stp>
        <tr r="G2004" s="3"/>
      </tp>
      <tp t="e">
        <v>#N/A</v>
        <stp/>
        <stp>##V3_BDSV12</stp>
        <stp>SPX Index</stp>
        <stp>CHAIN_TICKERS</stp>
        <stp>[PUTStrategy6.xlsx]Backup!R2104C7</stp>
        <stp>CHAIN_STRIKE_PX_OVRD</stp>
        <stp>42260</stp>
        <stp>CHAIN_PUT_CALL_TYPE_OVRD=P</stp>
        <stp>CHAIN_PERIODICITY_OVRD=M</stp>
        <tr r="G2104" s="3"/>
      </tp>
      <tp t="e">
        <v>#N/A</v>
        <stp/>
        <stp>##V3_BDSV12</stp>
        <stp>SPX Index</stp>
        <stp>CHAIN_TICKERS</stp>
        <stp>[PUTStrategy6.xlsx]Backup!R2164C7</stp>
        <stp>CHAIN_STRIKE_PX_OVRD</stp>
        <stp>43460</stp>
        <stp>CHAIN_PUT_CALL_TYPE_OVRD=P</stp>
        <stp>CHAIN_PERIODICITY_OVRD=M</stp>
        <tr r="G2164" s="3"/>
      </tp>
      <tp t="e">
        <v>#N/A</v>
        <stp/>
        <stp>##V3_BDSV12</stp>
        <stp>SPX Index</stp>
        <stp>CHAIN_TICKERS</stp>
        <stp>[PUTStrategy6.xlsx]Backup!R2464C7</stp>
        <stp>CHAIN_STRIKE_PX_OVRD</stp>
        <stp>49460</stp>
        <stp>CHAIN_PUT_CALL_TYPE_OVRD=P</stp>
        <stp>CHAIN_PERIODICITY_OVRD=M</stp>
        <tr r="G2464" s="3"/>
      </tp>
      <tp t="e">
        <v>#N/A</v>
        <stp/>
        <stp>##V3_BDSV12</stp>
        <stp>SPX Index</stp>
        <stp>CHAIN_TICKERS</stp>
        <stp>[PUTStrategy6.xlsx]Backup!R2404C7</stp>
        <stp>CHAIN_STRIKE_PX_OVRD</stp>
        <stp>48260</stp>
        <stp>CHAIN_PUT_CALL_TYPE_OVRD=P</stp>
        <stp>CHAIN_PERIODICITY_OVRD=M</stp>
        <tr r="G2404" s="3"/>
      </tp>
      <tp t="e">
        <v>#N/A</v>
        <stp/>
        <stp>##V3_BDSV12</stp>
        <stp>SPX Index</stp>
        <stp>CHAIN_TICKERS</stp>
        <stp>[PUTStrategy6.xlsx]Backup!R3304C7</stp>
        <stp>CHAIN_STRIKE_PX_OVRD</stp>
        <stp>66260</stp>
        <stp>CHAIN_PUT_CALL_TYPE_OVRD=P</stp>
        <stp>CHAIN_PERIODICITY_OVRD=M</stp>
        <tr r="G3304" s="3"/>
      </tp>
      <tp t="e">
        <v>#N/A</v>
        <stp/>
        <stp>##V3_BDSV12</stp>
        <stp>SPX Index</stp>
        <stp>CHAIN_TICKERS</stp>
        <stp>[PUTStrategy6.xlsx]Backup!R3364C7</stp>
        <stp>CHAIN_STRIKE_PX_OVRD</stp>
        <stp>67460</stp>
        <stp>CHAIN_PUT_CALL_TYPE_OVRD=P</stp>
        <stp>CHAIN_PERIODICITY_OVRD=M</stp>
        <tr r="G3364" s="3"/>
      </tp>
      <tp t="e">
        <v>#N/A</v>
        <stp/>
        <stp>##V3_BDSV12</stp>
        <stp>SPX Index</stp>
        <stp>CHAIN_TICKERS</stp>
        <stp>[PUTStrategy6.xlsx]Backup!R3264C7</stp>
        <stp>CHAIN_STRIKE_PX_OVRD</stp>
        <stp>65460</stp>
        <stp>CHAIN_PUT_CALL_TYPE_OVRD=P</stp>
        <stp>CHAIN_PERIODICITY_OVRD=M</stp>
        <tr r="G3264" s="3"/>
      </tp>
      <tp t="e">
        <v>#N/A</v>
        <stp/>
        <stp>##V3_BDSV12</stp>
        <stp>SPX Index</stp>
        <stp>CHAIN_TICKERS</stp>
        <stp>[PUTStrategy6.xlsx]Backup!R3204C7</stp>
        <stp>CHAIN_STRIKE_PX_OVRD</stp>
        <stp>64260</stp>
        <stp>CHAIN_PUT_CALL_TYPE_OVRD=P</stp>
        <stp>CHAIN_PERIODICITY_OVRD=M</stp>
        <tr r="G3204" s="3"/>
      </tp>
      <tp t="e">
        <v>#N/A</v>
        <stp/>
        <stp>##V3_BDSV12</stp>
        <stp>SPX Index</stp>
        <stp>CHAIN_TICKERS</stp>
        <stp>[PUTStrategy6.xlsx]Backup!R3064C7</stp>
        <stp>CHAIN_STRIKE_PX_OVRD</stp>
        <stp>61460</stp>
        <stp>CHAIN_PUT_CALL_TYPE_OVRD=P</stp>
        <stp>CHAIN_PERIODICITY_OVRD=M</stp>
        <tr r="G3064" s="3"/>
      </tp>
      <tp t="e">
        <v>#N/A</v>
        <stp/>
        <stp>##V3_BDSV12</stp>
        <stp>SPX Index</stp>
        <stp>CHAIN_TICKERS</stp>
        <stp>[PUTStrategy6.xlsx]Backup!R3004C7</stp>
        <stp>CHAIN_STRIKE_PX_OVRD</stp>
        <stp>60260</stp>
        <stp>CHAIN_PUT_CALL_TYPE_OVRD=P</stp>
        <stp>CHAIN_PERIODICITY_OVRD=M</stp>
        <tr r="G3004" s="3"/>
      </tp>
      <tp t="e">
        <v>#N/A</v>
        <stp/>
        <stp>##V3_BDSV12</stp>
        <stp>SPX Index</stp>
        <stp>CHAIN_TICKERS</stp>
        <stp>[PUTStrategy6.xlsx]Backup!R3104C7</stp>
        <stp>CHAIN_STRIKE_PX_OVRD</stp>
        <stp>62260</stp>
        <stp>CHAIN_PUT_CALL_TYPE_OVRD=P</stp>
        <stp>CHAIN_PERIODICITY_OVRD=M</stp>
        <tr r="G3104" s="3"/>
      </tp>
      <tp t="e">
        <v>#N/A</v>
        <stp/>
        <stp>##V3_BDSV12</stp>
        <stp>SPX Index</stp>
        <stp>CHAIN_TICKERS</stp>
        <stp>[PUTStrategy6.xlsx]Backup!R3164C7</stp>
        <stp>CHAIN_STRIKE_PX_OVRD</stp>
        <stp>63460</stp>
        <stp>CHAIN_PUT_CALL_TYPE_OVRD=P</stp>
        <stp>CHAIN_PERIODICITY_OVRD=M</stp>
        <tr r="G3164" s="3"/>
      </tp>
      <tp t="e">
        <v>#N/A</v>
        <stp/>
        <stp>##V3_BDSV12</stp>
        <stp>SPX Index</stp>
        <stp>CHAIN_TICKERS</stp>
        <stp>[PUTStrategy6.xlsx]Backup!R3464C7</stp>
        <stp>CHAIN_STRIKE_PX_OVRD</stp>
        <stp>69460</stp>
        <stp>CHAIN_PUT_CALL_TYPE_OVRD=P</stp>
        <stp>CHAIN_PERIODICITY_OVRD=M</stp>
        <tr r="G3464" s="3"/>
      </tp>
      <tp t="e">
        <v>#N/A</v>
        <stp/>
        <stp>##V3_BDSV12</stp>
        <stp>SPX Index</stp>
        <stp>CHAIN_TICKERS</stp>
        <stp>[PUTStrategy6.xlsx]Backup!R3404C7</stp>
        <stp>CHAIN_STRIKE_PX_OVRD</stp>
        <stp>68260</stp>
        <stp>CHAIN_PUT_CALL_TYPE_OVRD=P</stp>
        <stp>CHAIN_PERIODICITY_OVRD=M</stp>
        <tr r="G3404" s="3"/>
      </tp>
      <tp t="e">
        <v>#N/A</v>
        <stp/>
        <stp>##V3_BDSV12</stp>
        <stp>SPX Index</stp>
        <stp>CHAIN_TICKERS</stp>
        <stp>[PUTStrategy6.xlsx]Backup!R3504C7</stp>
        <stp>CHAIN_STRIKE_PX_OVRD</stp>
        <stp>70260</stp>
        <stp>CHAIN_PUT_CALL_TYPE_OVRD=P</stp>
        <stp>CHAIN_PERIODICITY_OVRD=M</stp>
        <tr r="G3504" s="3"/>
      </tp>
      <tp t="e">
        <v>#N/A</v>
        <stp/>
        <stp>##V3_BDSV12</stp>
        <stp>SPX Index</stp>
        <stp>CHAIN_TICKERS</stp>
        <stp>[PUTStrategy6.xlsx]Backup!R3664C7</stp>
        <stp>CHAIN_STRIKE_PX_OVRD</stp>
        <stp>73460</stp>
        <stp>CHAIN_PUT_CALL_TYPE_OVRD=P</stp>
        <stp>CHAIN_PERIODICITY_OVRD=M</stp>
        <tr r="G3664" s="3"/>
      </tp>
      <tp t="e">
        <v>#N/A</v>
        <stp/>
        <stp>##V3_BDSV12</stp>
        <stp>SPX Index</stp>
        <stp>CHAIN_TICKERS</stp>
        <stp>[PUTStrategy6.xlsx]Backup!R3564C7</stp>
        <stp>CHAIN_STRIKE_PX_OVRD</stp>
        <stp>71460</stp>
        <stp>CHAIN_PUT_CALL_TYPE_OVRD=P</stp>
        <stp>CHAIN_PERIODICITY_OVRD=M</stp>
        <tr r="G3564" s="3"/>
      </tp>
      <tp t="e">
        <v>#N/A</v>
        <stp/>
        <stp>##V3_BDSV12</stp>
        <stp>SPX Index</stp>
        <stp>CHAIN_TICKERS</stp>
        <stp>[PUTStrategy6.xlsx]Backup!R3604C7</stp>
        <stp>CHAIN_STRIKE_PX_OVRD</stp>
        <stp>72260</stp>
        <stp>CHAIN_PUT_CALL_TYPE_OVRD=P</stp>
        <stp>CHAIN_PERIODICITY_OVRD=M</stp>
        <tr r="G3604" s="3"/>
      </tp>
      <tp t="e">
        <v>#N/A</v>
        <stp/>
        <stp>##V3_BDSV12</stp>
        <stp>SPX Index</stp>
        <stp>CHAIN_TICKERS</stp>
        <stp>[PUTStrategy6.xlsx]Backup!R3904C7</stp>
        <stp>CHAIN_STRIKE_PX_OVRD</stp>
        <stp>78260</stp>
        <stp>CHAIN_PUT_CALL_TYPE_OVRD=P</stp>
        <stp>CHAIN_PERIODICITY_OVRD=M</stp>
        <tr r="G3904" s="3"/>
      </tp>
      <tp t="e">
        <v>#N/A</v>
        <stp/>
        <stp>##V3_BDSV12</stp>
        <stp>SPX Index</stp>
        <stp>CHAIN_TICKERS</stp>
        <stp>[PUTStrategy6.xlsx]Backup!R3964C7</stp>
        <stp>CHAIN_STRIKE_PX_OVRD</stp>
        <stp>79460</stp>
        <stp>CHAIN_PUT_CALL_TYPE_OVRD=P</stp>
        <stp>CHAIN_PERIODICITY_OVRD=M</stp>
        <tr r="G3964" s="3"/>
      </tp>
      <tp t="e">
        <v>#N/A</v>
        <stp/>
        <stp>##V3_BDSV12</stp>
        <stp>SPX Index</stp>
        <stp>CHAIN_TICKERS</stp>
        <stp>[PUTStrategy6.xlsx]Backup!R3704C7</stp>
        <stp>CHAIN_STRIKE_PX_OVRD</stp>
        <stp>74260</stp>
        <stp>CHAIN_PUT_CALL_TYPE_OVRD=P</stp>
        <stp>CHAIN_PERIODICITY_OVRD=M</stp>
        <tr r="G3704" s="3"/>
      </tp>
      <tp t="e">
        <v>#N/A</v>
        <stp/>
        <stp>##V3_BDSV12</stp>
        <stp>SPX Index</stp>
        <stp>CHAIN_TICKERS</stp>
        <stp>[PUTStrategy6.xlsx]Backup!R3764C7</stp>
        <stp>CHAIN_STRIKE_PX_OVRD</stp>
        <stp>75460</stp>
        <stp>CHAIN_PUT_CALL_TYPE_OVRD=P</stp>
        <stp>CHAIN_PERIODICITY_OVRD=M</stp>
        <tr r="G3764" s="3"/>
      </tp>
      <tp t="e">
        <v>#N/A</v>
        <stp/>
        <stp>##V3_BDSV12</stp>
        <stp>SPX Index</stp>
        <stp>CHAIN_TICKERS</stp>
        <stp>[PUTStrategy6.xlsx]Backup!R3864C7</stp>
        <stp>CHAIN_STRIKE_PX_OVRD</stp>
        <stp>77460</stp>
        <stp>CHAIN_PUT_CALL_TYPE_OVRD=P</stp>
        <stp>CHAIN_PERIODICITY_OVRD=M</stp>
        <tr r="G3864" s="3"/>
      </tp>
      <tp t="e">
        <v>#N/A</v>
        <stp/>
        <stp>##V3_BDSV12</stp>
        <stp>SPX Index</stp>
        <stp>CHAIN_TICKERS</stp>
        <stp>[PUTStrategy6.xlsx]Backup!R3804C7</stp>
        <stp>CHAIN_STRIKE_PX_OVRD</stp>
        <stp>76260</stp>
        <stp>CHAIN_PUT_CALL_TYPE_OVRD=P</stp>
        <stp>CHAIN_PERIODICITY_OVRD=M</stp>
        <tr r="G3804" s="3"/>
      </tp>
      <tp t="e">
        <v>#N/A</v>
        <stp/>
        <stp>##V3_BDSV12</stp>
        <stp>SPX Index</stp>
        <stp>CHAIN_TICKERS</stp>
        <stp>[PUTStrategy6.xlsx]Backup!R4503C7</stp>
        <stp>CHAIN_STRIKE_PX_OVRD</stp>
        <stp>90240</stp>
        <stp>CHAIN_PUT_CALL_TYPE_OVRD=P</stp>
        <stp>CHAIN_PERIODICITY_OVRD=M</stp>
        <tr r="G4503" s="3"/>
      </tp>
      <tp t="e">
        <v>#N/A</v>
        <stp/>
        <stp>##V3_BDSV12</stp>
        <stp>SPX Index</stp>
        <stp>CHAIN_TICKERS</stp>
        <stp>[PUTStrategy6.xlsx]Backup!R4663C7</stp>
        <stp>CHAIN_STRIKE_PX_OVRD</stp>
        <stp>93440</stp>
        <stp>CHAIN_PUT_CALL_TYPE_OVRD=P</stp>
        <stp>CHAIN_PERIODICITY_OVRD=M</stp>
        <tr r="G4663" s="3"/>
      </tp>
      <tp t="e">
        <v>#N/A</v>
        <stp/>
        <stp>##V3_BDSV12</stp>
        <stp>SPX Index</stp>
        <stp>CHAIN_TICKERS</stp>
        <stp>[PUTStrategy6.xlsx]Backup!R4563C7</stp>
        <stp>CHAIN_STRIKE_PX_OVRD</stp>
        <stp>91440</stp>
        <stp>CHAIN_PUT_CALL_TYPE_OVRD=P</stp>
        <stp>CHAIN_PERIODICITY_OVRD=M</stp>
        <tr r="G4563" s="3"/>
      </tp>
      <tp t="e">
        <v>#N/A</v>
        <stp/>
        <stp>##V3_BDSV12</stp>
        <stp>SPX Index</stp>
        <stp>CHAIN_TICKERS</stp>
        <stp>[PUTStrategy6.xlsx]Backup!R4603C7</stp>
        <stp>CHAIN_STRIKE_PX_OVRD</stp>
        <stp>92240</stp>
        <stp>CHAIN_PUT_CALL_TYPE_OVRD=P</stp>
        <stp>CHAIN_PERIODICITY_OVRD=M</stp>
        <tr r="G4603" s="3"/>
      </tp>
      <tp t="e">
        <v>#N/A</v>
        <stp/>
        <stp>##V3_BDSV12</stp>
        <stp>SPX Index</stp>
        <stp>CHAIN_TICKERS</stp>
        <stp>[PUTStrategy6.xlsx]Backup!R4903C7</stp>
        <stp>CHAIN_STRIKE_PX_OVRD</stp>
        <stp>98240</stp>
        <stp>CHAIN_PUT_CALL_TYPE_OVRD=P</stp>
        <stp>CHAIN_PERIODICITY_OVRD=M</stp>
        <tr r="G4903" s="3"/>
      </tp>
      <tp t="e">
        <v>#N/A</v>
        <stp/>
        <stp>##V3_BDSV12</stp>
        <stp>SPX Index</stp>
        <stp>CHAIN_TICKERS</stp>
        <stp>[PUTStrategy6.xlsx]Backup!R4963C7</stp>
        <stp>CHAIN_STRIKE_PX_OVRD</stp>
        <stp>99440</stp>
        <stp>CHAIN_PUT_CALL_TYPE_OVRD=P</stp>
        <stp>CHAIN_PERIODICITY_OVRD=M</stp>
        <tr r="G4963" s="3"/>
      </tp>
      <tp t="e">
        <v>#N/A</v>
        <stp/>
        <stp>##V3_BDSV12</stp>
        <stp>SPX Index</stp>
        <stp>CHAIN_TICKERS</stp>
        <stp>[PUTStrategy6.xlsx]Backup!R4703C7</stp>
        <stp>CHAIN_STRIKE_PX_OVRD</stp>
        <stp>94240</stp>
        <stp>CHAIN_PUT_CALL_TYPE_OVRD=P</stp>
        <stp>CHAIN_PERIODICITY_OVRD=M</stp>
        <tr r="G4703" s="3"/>
      </tp>
      <tp t="e">
        <v>#N/A</v>
        <stp/>
        <stp>##V3_BDSV12</stp>
        <stp>SPX Index</stp>
        <stp>CHAIN_TICKERS</stp>
        <stp>[PUTStrategy6.xlsx]Backup!R4763C7</stp>
        <stp>CHAIN_STRIKE_PX_OVRD</stp>
        <stp>95440</stp>
        <stp>CHAIN_PUT_CALL_TYPE_OVRD=P</stp>
        <stp>CHAIN_PERIODICITY_OVRD=M</stp>
        <tr r="G4763" s="3"/>
      </tp>
      <tp t="e">
        <v>#N/A</v>
        <stp/>
        <stp>##V3_BDSV12</stp>
        <stp>SPX Index</stp>
        <stp>CHAIN_TICKERS</stp>
        <stp>[PUTStrategy6.xlsx]Backup!R4863C7</stp>
        <stp>CHAIN_STRIKE_PX_OVRD</stp>
        <stp>97440</stp>
        <stp>CHAIN_PUT_CALL_TYPE_OVRD=P</stp>
        <stp>CHAIN_PERIODICITY_OVRD=M</stp>
        <tr r="G4863" s="3"/>
      </tp>
      <tp t="e">
        <v>#N/A</v>
        <stp/>
        <stp>##V3_BDSV12</stp>
        <stp>SPX Index</stp>
        <stp>CHAIN_TICKERS</stp>
        <stp>[PUTStrategy6.xlsx]Backup!R4803C7</stp>
        <stp>CHAIN_STRIKE_PX_OVRD</stp>
        <stp>96240</stp>
        <stp>CHAIN_PUT_CALL_TYPE_OVRD=P</stp>
        <stp>CHAIN_PERIODICITY_OVRD=M</stp>
        <tr r="G4803" s="3"/>
      </tp>
      <tp t="e">
        <v>#N/A</v>
        <stp/>
        <stp>##V3_BDSV12</stp>
        <stp>SPX Index</stp>
        <stp>CHAIN_TICKERS</stp>
        <stp>[PUTStrategy6.xlsx]Backup!R4303C7</stp>
        <stp>CHAIN_STRIKE_PX_OVRD</stp>
        <stp>86240</stp>
        <stp>CHAIN_PUT_CALL_TYPE_OVRD=P</stp>
        <stp>CHAIN_PERIODICITY_OVRD=M</stp>
        <tr r="G4303" s="3"/>
      </tp>
      <tp t="e">
        <v>#N/A</v>
        <stp/>
        <stp>##V3_BDSV12</stp>
        <stp>SPX Index</stp>
        <stp>CHAIN_TICKERS</stp>
        <stp>[PUTStrategy6.xlsx]Backup!R4363C7</stp>
        <stp>CHAIN_STRIKE_PX_OVRD</stp>
        <stp>87440</stp>
        <stp>CHAIN_PUT_CALL_TYPE_OVRD=P</stp>
        <stp>CHAIN_PERIODICITY_OVRD=M</stp>
        <tr r="G4363" s="3"/>
      </tp>
      <tp t="e">
        <v>#N/A</v>
        <stp/>
        <stp>##V3_BDSV12</stp>
        <stp>SPX Index</stp>
        <stp>CHAIN_TICKERS</stp>
        <stp>[PUTStrategy6.xlsx]Backup!R4263C7</stp>
        <stp>CHAIN_STRIKE_PX_OVRD</stp>
        <stp>85440</stp>
        <stp>CHAIN_PUT_CALL_TYPE_OVRD=P</stp>
        <stp>CHAIN_PERIODICITY_OVRD=M</stp>
        <tr r="G4263" s="3"/>
      </tp>
      <tp t="e">
        <v>#N/A</v>
        <stp/>
        <stp>##V3_BDSV12</stp>
        <stp>SPX Index</stp>
        <stp>CHAIN_TICKERS</stp>
        <stp>[PUTStrategy6.xlsx]Backup!R4203C7</stp>
        <stp>CHAIN_STRIKE_PX_OVRD</stp>
        <stp>84240</stp>
        <stp>CHAIN_PUT_CALL_TYPE_OVRD=P</stp>
        <stp>CHAIN_PERIODICITY_OVRD=M</stp>
        <tr r="G4203" s="3"/>
      </tp>
      <tp t="e">
        <v>#N/A</v>
        <stp/>
        <stp>##V3_BDSV12</stp>
        <stp>SPX Index</stp>
        <stp>CHAIN_TICKERS</stp>
        <stp>[PUTStrategy6.xlsx]Backup!R4063C7</stp>
        <stp>CHAIN_STRIKE_PX_OVRD</stp>
        <stp>81440</stp>
        <stp>CHAIN_PUT_CALL_TYPE_OVRD=P</stp>
        <stp>CHAIN_PERIODICITY_OVRD=M</stp>
        <tr r="G4063" s="3"/>
      </tp>
      <tp t="e">
        <v>#N/A</v>
        <stp/>
        <stp>##V3_BDSV12</stp>
        <stp>SPX Index</stp>
        <stp>CHAIN_TICKERS</stp>
        <stp>[PUTStrategy6.xlsx]Backup!R4003C7</stp>
        <stp>CHAIN_STRIKE_PX_OVRD</stp>
        <stp>80240</stp>
        <stp>CHAIN_PUT_CALL_TYPE_OVRD=P</stp>
        <stp>CHAIN_PERIODICITY_OVRD=M</stp>
        <tr r="G4003" s="3"/>
      </tp>
      <tp t="e">
        <v>#N/A</v>
        <stp/>
        <stp>##V3_BDSV12</stp>
        <stp>SPX Index</stp>
        <stp>CHAIN_TICKERS</stp>
        <stp>[PUTStrategy6.xlsx]Backup!R4103C7</stp>
        <stp>CHAIN_STRIKE_PX_OVRD</stp>
        <stp>82240</stp>
        <stp>CHAIN_PUT_CALL_TYPE_OVRD=P</stp>
        <stp>CHAIN_PERIODICITY_OVRD=M</stp>
        <tr r="G4103" s="3"/>
      </tp>
      <tp t="e">
        <v>#N/A</v>
        <stp/>
        <stp>##V3_BDSV12</stp>
        <stp>SPX Index</stp>
        <stp>CHAIN_TICKERS</stp>
        <stp>[PUTStrategy6.xlsx]Backup!R4163C7</stp>
        <stp>CHAIN_STRIKE_PX_OVRD</stp>
        <stp>83440</stp>
        <stp>CHAIN_PUT_CALL_TYPE_OVRD=P</stp>
        <stp>CHAIN_PERIODICITY_OVRD=M</stp>
        <tr r="G4163" s="3"/>
      </tp>
      <tp t="e">
        <v>#N/A</v>
        <stp/>
        <stp>##V3_BDSV12</stp>
        <stp>SPX Index</stp>
        <stp>CHAIN_TICKERS</stp>
        <stp>[PUTStrategy6.xlsx]Backup!R4463C7</stp>
        <stp>CHAIN_STRIKE_PX_OVRD</stp>
        <stp>89440</stp>
        <stp>CHAIN_PUT_CALL_TYPE_OVRD=P</stp>
        <stp>CHAIN_PERIODICITY_OVRD=M</stp>
        <tr r="G4463" s="3"/>
      </tp>
      <tp t="e">
        <v>#N/A</v>
        <stp/>
        <stp>##V3_BDSV12</stp>
        <stp>SPX Index</stp>
        <stp>CHAIN_TICKERS</stp>
        <stp>[PUTStrategy6.xlsx]Backup!R4403C7</stp>
        <stp>CHAIN_STRIKE_PX_OVRD</stp>
        <stp>88240</stp>
        <stp>CHAIN_PUT_CALL_TYPE_OVRD=P</stp>
        <stp>CHAIN_PERIODICITY_OVRD=M</stp>
        <tr r="G4403" s="3"/>
      </tp>
      <tp t="e">
        <v>#N/A</v>
        <stp/>
        <stp>##V3_BDSV12</stp>
        <stp>SPX Index</stp>
        <stp>CHAIN_TICKERS</stp>
        <stp>[PUTStrategy6.xlsx]Backup!R1303C7</stp>
        <stp>CHAIN_STRIKE_PX_OVRD</stp>
        <stp>26240</stp>
        <stp>CHAIN_PUT_CALL_TYPE_OVRD=P</stp>
        <stp>CHAIN_PERIODICITY_OVRD=M</stp>
        <tr r="G1303" s="3"/>
      </tp>
      <tp t="e">
        <v>#N/A</v>
        <stp/>
        <stp>##V3_BDSV12</stp>
        <stp>SPX Index</stp>
        <stp>CHAIN_TICKERS</stp>
        <stp>[PUTStrategy6.xlsx]Backup!R1363C7</stp>
        <stp>CHAIN_STRIKE_PX_OVRD</stp>
        <stp>27440</stp>
        <stp>CHAIN_PUT_CALL_TYPE_OVRD=P</stp>
        <stp>CHAIN_PERIODICITY_OVRD=M</stp>
        <tr r="G1363" s="3"/>
      </tp>
      <tp t="e">
        <v>#N/A</v>
        <stp/>
        <stp>##V3_BDSV12</stp>
        <stp>SPX Index</stp>
        <stp>CHAIN_TICKERS</stp>
        <stp>[PUTStrategy6.xlsx]Backup!R1263C7</stp>
        <stp>CHAIN_STRIKE_PX_OVRD</stp>
        <stp>25440</stp>
        <stp>CHAIN_PUT_CALL_TYPE_OVRD=P</stp>
        <stp>CHAIN_PERIODICITY_OVRD=M</stp>
        <tr r="G1263" s="3"/>
      </tp>
      <tp t="e">
        <v>#N/A</v>
        <stp/>
        <stp>##V3_BDSV12</stp>
        <stp>SPX Index</stp>
        <stp>CHAIN_TICKERS</stp>
        <stp>[PUTStrategy6.xlsx]Backup!R1203C7</stp>
        <stp>CHAIN_STRIKE_PX_OVRD</stp>
        <stp>24240</stp>
        <stp>CHAIN_PUT_CALL_TYPE_OVRD=P</stp>
        <stp>CHAIN_PERIODICITY_OVRD=M</stp>
        <tr r="G1203" s="3"/>
      </tp>
      <tp t="e">
        <v>#N/A</v>
        <stp/>
        <stp>##V3_BDSV12</stp>
        <stp>SPX Index</stp>
        <stp>CHAIN_TICKERS</stp>
        <stp>[PUTStrategy6.xlsx]Backup!R1063C7</stp>
        <stp>CHAIN_STRIKE_PX_OVRD</stp>
        <stp>21440</stp>
        <stp>CHAIN_PUT_CALL_TYPE_OVRD=P</stp>
        <stp>CHAIN_PERIODICITY_OVRD=M</stp>
        <tr r="G1063" s="3"/>
      </tp>
      <tp t="e">
        <v>#N/A</v>
        <stp/>
        <stp>##V3_BDSV12</stp>
        <stp>SPX Index</stp>
        <stp>CHAIN_TICKERS</stp>
        <stp>[PUTStrategy6.xlsx]Backup!R1003C7</stp>
        <stp>CHAIN_STRIKE_PX_OVRD</stp>
        <stp>20240</stp>
        <stp>CHAIN_PUT_CALL_TYPE_OVRD=P</stp>
        <stp>CHAIN_PERIODICITY_OVRD=M</stp>
        <tr r="G1003" s="3"/>
      </tp>
      <tp t="e">
        <v>#N/A</v>
        <stp/>
        <stp>##V3_BDSV12</stp>
        <stp>SPX Index</stp>
        <stp>CHAIN_TICKERS</stp>
        <stp>[PUTStrategy6.xlsx]Backup!R1103C7</stp>
        <stp>CHAIN_STRIKE_PX_OVRD</stp>
        <stp>22240</stp>
        <stp>CHAIN_PUT_CALL_TYPE_OVRD=P</stp>
        <stp>CHAIN_PERIODICITY_OVRD=M</stp>
        <tr r="G1103" s="3"/>
      </tp>
      <tp t="e">
        <v>#N/A</v>
        <stp/>
        <stp>##V3_BDSV12</stp>
        <stp>SPX Index</stp>
        <stp>CHAIN_TICKERS</stp>
        <stp>[PUTStrategy6.xlsx]Backup!R1163C7</stp>
        <stp>CHAIN_STRIKE_PX_OVRD</stp>
        <stp>23440</stp>
        <stp>CHAIN_PUT_CALL_TYPE_OVRD=P</stp>
        <stp>CHAIN_PERIODICITY_OVRD=M</stp>
        <tr r="G1163" s="3"/>
      </tp>
      <tp t="e">
        <v>#N/A</v>
        <stp/>
        <stp>##V3_BDSV12</stp>
        <stp>SPX Index</stp>
        <stp>CHAIN_TICKERS</stp>
        <stp>[PUTStrategy6.xlsx]Backup!R1463C7</stp>
        <stp>CHAIN_STRIKE_PX_OVRD</stp>
        <stp>29440</stp>
        <stp>CHAIN_PUT_CALL_TYPE_OVRD=P</stp>
        <stp>CHAIN_PERIODICITY_OVRD=M</stp>
        <tr r="G1463" s="3"/>
      </tp>
      <tp t="e">
        <v>#N/A</v>
        <stp/>
        <stp>##V3_BDSV12</stp>
        <stp>SPX Index</stp>
        <stp>CHAIN_TICKERS</stp>
        <stp>[PUTStrategy6.xlsx]Backup!R1403C7</stp>
        <stp>CHAIN_STRIKE_PX_OVRD</stp>
        <stp>28240</stp>
        <stp>CHAIN_PUT_CALL_TYPE_OVRD=P</stp>
        <stp>CHAIN_PERIODICITY_OVRD=M</stp>
        <tr r="G1403" s="3"/>
      </tp>
      <tp t="e">
        <v>#N/A</v>
        <stp/>
        <stp>##V3_BDSV12</stp>
        <stp>SPX Index</stp>
        <stp>CHAIN_TICKERS</stp>
        <stp>[PUTStrategy6.xlsx]Backup!R1503C7</stp>
        <stp>CHAIN_STRIKE_PX_OVRD</stp>
        <stp>30240</stp>
        <stp>CHAIN_PUT_CALL_TYPE_OVRD=P</stp>
        <stp>CHAIN_PERIODICITY_OVRD=M</stp>
        <tr r="G1503" s="3"/>
      </tp>
      <tp t="e">
        <v>#N/A</v>
        <stp/>
        <stp>##V3_BDSV12</stp>
        <stp>SPX Index</stp>
        <stp>CHAIN_TICKERS</stp>
        <stp>[PUTStrategy6.xlsx]Backup!R1663C7</stp>
        <stp>CHAIN_STRIKE_PX_OVRD</stp>
        <stp>33440</stp>
        <stp>CHAIN_PUT_CALL_TYPE_OVRD=P</stp>
        <stp>CHAIN_PERIODICITY_OVRD=M</stp>
        <tr r="G1663" s="3"/>
      </tp>
      <tp t="e">
        <v>#N/A</v>
        <stp/>
        <stp>##V3_BDSV12</stp>
        <stp>SPX Index</stp>
        <stp>CHAIN_TICKERS</stp>
        <stp>[PUTStrategy6.xlsx]Backup!R1563C7</stp>
        <stp>CHAIN_STRIKE_PX_OVRD</stp>
        <stp>31440</stp>
        <stp>CHAIN_PUT_CALL_TYPE_OVRD=P</stp>
        <stp>CHAIN_PERIODICITY_OVRD=M</stp>
        <tr r="G1563" s="3"/>
      </tp>
      <tp t="e">
        <v>#N/A</v>
        <stp/>
        <stp>##V3_BDSV12</stp>
        <stp>SPX Index</stp>
        <stp>CHAIN_TICKERS</stp>
        <stp>[PUTStrategy6.xlsx]Backup!R1603C7</stp>
        <stp>CHAIN_STRIKE_PX_OVRD</stp>
        <stp>32240</stp>
        <stp>CHAIN_PUT_CALL_TYPE_OVRD=P</stp>
        <stp>CHAIN_PERIODICITY_OVRD=M</stp>
        <tr r="G1603" s="3"/>
      </tp>
      <tp t="e">
        <v>#N/A</v>
        <stp/>
        <stp>##V3_BDSV12</stp>
        <stp>SPX Index</stp>
        <stp>CHAIN_TICKERS</stp>
        <stp>[PUTStrategy6.xlsx]Backup!R1903C7</stp>
        <stp>CHAIN_STRIKE_PX_OVRD</stp>
        <stp>38240</stp>
        <stp>CHAIN_PUT_CALL_TYPE_OVRD=P</stp>
        <stp>CHAIN_PERIODICITY_OVRD=M</stp>
        <tr r="G1903" s="3"/>
      </tp>
      <tp t="e">
        <v>#N/A</v>
        <stp/>
        <stp>##V3_BDSV12</stp>
        <stp>SPX Index</stp>
        <stp>CHAIN_TICKERS</stp>
        <stp>[PUTStrategy6.xlsx]Backup!R1963C7</stp>
        <stp>CHAIN_STRIKE_PX_OVRD</stp>
        <stp>39440</stp>
        <stp>CHAIN_PUT_CALL_TYPE_OVRD=P</stp>
        <stp>CHAIN_PERIODICITY_OVRD=M</stp>
        <tr r="G1963" s="3"/>
      </tp>
      <tp t="e">
        <v>#N/A</v>
        <stp/>
        <stp>##V3_BDSV12</stp>
        <stp>SPX Index</stp>
        <stp>CHAIN_TICKERS</stp>
        <stp>[PUTStrategy6.xlsx]Backup!R1703C7</stp>
        <stp>CHAIN_STRIKE_PX_OVRD</stp>
        <stp>34240</stp>
        <stp>CHAIN_PUT_CALL_TYPE_OVRD=P</stp>
        <stp>CHAIN_PERIODICITY_OVRD=M</stp>
        <tr r="G1703" s="3"/>
      </tp>
      <tp t="e">
        <v>#N/A</v>
        <stp/>
        <stp>##V3_BDSV12</stp>
        <stp>SPX Index</stp>
        <stp>CHAIN_TICKERS</stp>
        <stp>[PUTStrategy6.xlsx]Backup!R1763C7</stp>
        <stp>CHAIN_STRIKE_PX_OVRD</stp>
        <stp>35440</stp>
        <stp>CHAIN_PUT_CALL_TYPE_OVRD=P</stp>
        <stp>CHAIN_PERIODICITY_OVRD=M</stp>
        <tr r="G1763" s="3"/>
      </tp>
      <tp t="e">
        <v>#N/A</v>
        <stp/>
        <stp>##V3_BDSV12</stp>
        <stp>SPX Index</stp>
        <stp>CHAIN_TICKERS</stp>
        <stp>[PUTStrategy6.xlsx]Backup!R1863C7</stp>
        <stp>CHAIN_STRIKE_PX_OVRD</stp>
        <stp>37440</stp>
        <stp>CHAIN_PUT_CALL_TYPE_OVRD=P</stp>
        <stp>CHAIN_PERIODICITY_OVRD=M</stp>
        <tr r="G1863" s="3"/>
      </tp>
      <tp t="e">
        <v>#N/A</v>
        <stp/>
        <stp>##V3_BDSV12</stp>
        <stp>SPX Index</stp>
        <stp>CHAIN_TICKERS</stp>
        <stp>[PUTStrategy6.xlsx]Backup!R1803C7</stp>
        <stp>CHAIN_STRIKE_PX_OVRD</stp>
        <stp>36240</stp>
        <stp>CHAIN_PUT_CALL_TYPE_OVRD=P</stp>
        <stp>CHAIN_PERIODICITY_OVRD=M</stp>
        <tr r="G1803" s="3"/>
      </tp>
      <tp t="e">
        <v>#N/A</v>
        <stp/>
        <stp>##V3_BDSV12</stp>
        <stp>SPX Index</stp>
        <stp>CHAIN_TICKERS</stp>
        <stp>[PUTStrategy6.xlsx]Backup!R2503C7</stp>
        <stp>CHAIN_STRIKE_PX_OVRD</stp>
        <stp>50240</stp>
        <stp>CHAIN_PUT_CALL_TYPE_OVRD=P</stp>
        <stp>CHAIN_PERIODICITY_OVRD=M</stp>
        <tr r="G2503" s="3"/>
      </tp>
      <tp t="e">
        <v>#N/A</v>
        <stp/>
        <stp>##V3_BDSV12</stp>
        <stp>SPX Index</stp>
        <stp>CHAIN_TICKERS</stp>
        <stp>[PUTStrategy6.xlsx]Backup!R2663C7</stp>
        <stp>CHAIN_STRIKE_PX_OVRD</stp>
        <stp>53440</stp>
        <stp>CHAIN_PUT_CALL_TYPE_OVRD=P</stp>
        <stp>CHAIN_PERIODICITY_OVRD=M</stp>
        <tr r="G2663" s="3"/>
      </tp>
      <tp t="e">
        <v>#N/A</v>
        <stp/>
        <stp>##V3_BDSV12</stp>
        <stp>SPX Index</stp>
        <stp>CHAIN_TICKERS</stp>
        <stp>[PUTStrategy6.xlsx]Backup!R2563C7</stp>
        <stp>CHAIN_STRIKE_PX_OVRD</stp>
        <stp>51440</stp>
        <stp>CHAIN_PUT_CALL_TYPE_OVRD=P</stp>
        <stp>CHAIN_PERIODICITY_OVRD=M</stp>
        <tr r="G2563" s="3"/>
      </tp>
      <tp t="e">
        <v>#N/A</v>
        <stp/>
        <stp>##V3_BDSV12</stp>
        <stp>SPX Index</stp>
        <stp>CHAIN_TICKERS</stp>
        <stp>[PUTStrategy6.xlsx]Backup!R2603C7</stp>
        <stp>CHAIN_STRIKE_PX_OVRD</stp>
        <stp>52240</stp>
        <stp>CHAIN_PUT_CALL_TYPE_OVRD=P</stp>
        <stp>CHAIN_PERIODICITY_OVRD=M</stp>
        <tr r="G2603" s="3"/>
      </tp>
      <tp t="e">
        <v>#N/A</v>
        <stp/>
        <stp>##V3_BDSV12</stp>
        <stp>SPX Index</stp>
        <stp>CHAIN_TICKERS</stp>
        <stp>[PUTStrategy6.xlsx]Backup!R2903C7</stp>
        <stp>CHAIN_STRIKE_PX_OVRD</stp>
        <stp>58240</stp>
        <stp>CHAIN_PUT_CALL_TYPE_OVRD=P</stp>
        <stp>CHAIN_PERIODICITY_OVRD=M</stp>
        <tr r="G2903" s="3"/>
      </tp>
      <tp t="e">
        <v>#N/A</v>
        <stp/>
        <stp>##V3_BDSV12</stp>
        <stp>SPX Index</stp>
        <stp>CHAIN_TICKERS</stp>
        <stp>[PUTStrategy6.xlsx]Backup!R2963C7</stp>
        <stp>CHAIN_STRIKE_PX_OVRD</stp>
        <stp>59440</stp>
        <stp>CHAIN_PUT_CALL_TYPE_OVRD=P</stp>
        <stp>CHAIN_PERIODICITY_OVRD=M</stp>
        <tr r="G2963" s="3"/>
      </tp>
      <tp t="e">
        <v>#N/A</v>
        <stp/>
        <stp>##V3_BDSV12</stp>
        <stp>SPX Index</stp>
        <stp>CHAIN_TICKERS</stp>
        <stp>[PUTStrategy6.xlsx]Backup!R2703C7</stp>
        <stp>CHAIN_STRIKE_PX_OVRD</stp>
        <stp>54240</stp>
        <stp>CHAIN_PUT_CALL_TYPE_OVRD=P</stp>
        <stp>CHAIN_PERIODICITY_OVRD=M</stp>
        <tr r="G2703" s="3"/>
      </tp>
      <tp t="e">
        <v>#N/A</v>
        <stp/>
        <stp>##V3_BDSV12</stp>
        <stp>SPX Index</stp>
        <stp>CHAIN_TICKERS</stp>
        <stp>[PUTStrategy6.xlsx]Backup!R2763C7</stp>
        <stp>CHAIN_STRIKE_PX_OVRD</stp>
        <stp>55440</stp>
        <stp>CHAIN_PUT_CALL_TYPE_OVRD=P</stp>
        <stp>CHAIN_PERIODICITY_OVRD=M</stp>
        <tr r="G2763" s="3"/>
      </tp>
      <tp t="e">
        <v>#N/A</v>
        <stp/>
        <stp>##V3_BDSV12</stp>
        <stp>SPX Index</stp>
        <stp>CHAIN_TICKERS</stp>
        <stp>[PUTStrategy6.xlsx]Backup!R2863C7</stp>
        <stp>CHAIN_STRIKE_PX_OVRD</stp>
        <stp>57440</stp>
        <stp>CHAIN_PUT_CALL_TYPE_OVRD=P</stp>
        <stp>CHAIN_PERIODICITY_OVRD=M</stp>
        <tr r="G2863" s="3"/>
      </tp>
      <tp t="e">
        <v>#N/A</v>
        <stp/>
        <stp>##V3_BDSV12</stp>
        <stp>SPX Index</stp>
        <stp>CHAIN_TICKERS</stp>
        <stp>[PUTStrategy6.xlsx]Backup!R2803C7</stp>
        <stp>CHAIN_STRIKE_PX_OVRD</stp>
        <stp>56240</stp>
        <stp>CHAIN_PUT_CALL_TYPE_OVRD=P</stp>
        <stp>CHAIN_PERIODICITY_OVRD=M</stp>
        <tr r="G2803" s="3"/>
      </tp>
      <tp t="e">
        <v>#N/A</v>
        <stp/>
        <stp>##V3_BDSV12</stp>
        <stp>SPX Index</stp>
        <stp>CHAIN_TICKERS</stp>
        <stp>[PUTStrategy6.xlsx]Backup!R2303C7</stp>
        <stp>CHAIN_STRIKE_PX_OVRD</stp>
        <stp>46240</stp>
        <stp>CHAIN_PUT_CALL_TYPE_OVRD=P</stp>
        <stp>CHAIN_PERIODICITY_OVRD=M</stp>
        <tr r="G2303" s="3"/>
      </tp>
      <tp t="e">
        <v>#N/A</v>
        <stp/>
        <stp>##V3_BDSV12</stp>
        <stp>SPX Index</stp>
        <stp>CHAIN_TICKERS</stp>
        <stp>[PUTStrategy6.xlsx]Backup!R2363C7</stp>
        <stp>CHAIN_STRIKE_PX_OVRD</stp>
        <stp>47440</stp>
        <stp>CHAIN_PUT_CALL_TYPE_OVRD=P</stp>
        <stp>CHAIN_PERIODICITY_OVRD=M</stp>
        <tr r="G2363" s="3"/>
      </tp>
      <tp t="e">
        <v>#N/A</v>
        <stp/>
        <stp>##V3_BDSV12</stp>
        <stp>SPX Index</stp>
        <stp>CHAIN_TICKERS</stp>
        <stp>[PUTStrategy6.xlsx]Backup!R2263C7</stp>
        <stp>CHAIN_STRIKE_PX_OVRD</stp>
        <stp>45440</stp>
        <stp>CHAIN_PUT_CALL_TYPE_OVRD=P</stp>
        <stp>CHAIN_PERIODICITY_OVRD=M</stp>
        <tr r="G2263" s="3"/>
      </tp>
      <tp t="e">
        <v>#N/A</v>
        <stp/>
        <stp>##V3_BDSV12</stp>
        <stp>SPX Index</stp>
        <stp>CHAIN_TICKERS</stp>
        <stp>[PUTStrategy6.xlsx]Backup!R2203C7</stp>
        <stp>CHAIN_STRIKE_PX_OVRD</stp>
        <stp>44240</stp>
        <stp>CHAIN_PUT_CALL_TYPE_OVRD=P</stp>
        <stp>CHAIN_PERIODICITY_OVRD=M</stp>
        <tr r="G2203" s="3"/>
      </tp>
      <tp t="e">
        <v>#N/A</v>
        <stp/>
        <stp>##V3_BDSV12</stp>
        <stp>SPX Index</stp>
        <stp>CHAIN_TICKERS</stp>
        <stp>[PUTStrategy6.xlsx]Backup!R2063C7</stp>
        <stp>CHAIN_STRIKE_PX_OVRD</stp>
        <stp>41440</stp>
        <stp>CHAIN_PUT_CALL_TYPE_OVRD=P</stp>
        <stp>CHAIN_PERIODICITY_OVRD=M</stp>
        <tr r="G2063" s="3"/>
      </tp>
      <tp t="e">
        <v>#N/A</v>
        <stp/>
        <stp>##V3_BDSV12</stp>
        <stp>SPX Index</stp>
        <stp>CHAIN_TICKERS</stp>
        <stp>[PUTStrategy6.xlsx]Backup!R2003C7</stp>
        <stp>CHAIN_STRIKE_PX_OVRD</stp>
        <stp>40240</stp>
        <stp>CHAIN_PUT_CALL_TYPE_OVRD=P</stp>
        <stp>CHAIN_PERIODICITY_OVRD=M</stp>
        <tr r="G2003" s="3"/>
      </tp>
      <tp t="e">
        <v>#N/A</v>
        <stp/>
        <stp>##V3_BDSV12</stp>
        <stp>SPX Index</stp>
        <stp>CHAIN_TICKERS</stp>
        <stp>[PUTStrategy6.xlsx]Backup!R2103C7</stp>
        <stp>CHAIN_STRIKE_PX_OVRD</stp>
        <stp>42240</stp>
        <stp>CHAIN_PUT_CALL_TYPE_OVRD=P</stp>
        <stp>CHAIN_PERIODICITY_OVRD=M</stp>
        <tr r="G2103" s="3"/>
      </tp>
      <tp t="e">
        <v>#N/A</v>
        <stp/>
        <stp>##V3_BDSV12</stp>
        <stp>SPX Index</stp>
        <stp>CHAIN_TICKERS</stp>
        <stp>[PUTStrategy6.xlsx]Backup!R2163C7</stp>
        <stp>CHAIN_STRIKE_PX_OVRD</stp>
        <stp>43440</stp>
        <stp>CHAIN_PUT_CALL_TYPE_OVRD=P</stp>
        <stp>CHAIN_PERIODICITY_OVRD=M</stp>
        <tr r="G2163" s="3"/>
      </tp>
      <tp t="e">
        <v>#N/A</v>
        <stp/>
        <stp>##V3_BDSV12</stp>
        <stp>SPX Index</stp>
        <stp>CHAIN_TICKERS</stp>
        <stp>[PUTStrategy6.xlsx]Backup!R2463C7</stp>
        <stp>CHAIN_STRIKE_PX_OVRD</stp>
        <stp>49440</stp>
        <stp>CHAIN_PUT_CALL_TYPE_OVRD=P</stp>
        <stp>CHAIN_PERIODICITY_OVRD=M</stp>
        <tr r="G2463" s="3"/>
      </tp>
      <tp t="e">
        <v>#N/A</v>
        <stp/>
        <stp>##V3_BDSV12</stp>
        <stp>SPX Index</stp>
        <stp>CHAIN_TICKERS</stp>
        <stp>[PUTStrategy6.xlsx]Backup!R2403C7</stp>
        <stp>CHAIN_STRIKE_PX_OVRD</stp>
        <stp>48240</stp>
        <stp>CHAIN_PUT_CALL_TYPE_OVRD=P</stp>
        <stp>CHAIN_PERIODICITY_OVRD=M</stp>
        <tr r="G2403" s="3"/>
      </tp>
      <tp t="e">
        <v>#N/A</v>
        <stp/>
        <stp>##V3_BDSV12</stp>
        <stp>SPX Index</stp>
        <stp>CHAIN_TICKERS</stp>
        <stp>[PUTStrategy6.xlsx]Backup!R3303C7</stp>
        <stp>CHAIN_STRIKE_PX_OVRD</stp>
        <stp>66240</stp>
        <stp>CHAIN_PUT_CALL_TYPE_OVRD=P</stp>
        <stp>CHAIN_PERIODICITY_OVRD=M</stp>
        <tr r="G3303" s="3"/>
      </tp>
      <tp t="e">
        <v>#N/A</v>
        <stp/>
        <stp>##V3_BDSV12</stp>
        <stp>SPX Index</stp>
        <stp>CHAIN_TICKERS</stp>
        <stp>[PUTStrategy6.xlsx]Backup!R3363C7</stp>
        <stp>CHAIN_STRIKE_PX_OVRD</stp>
        <stp>67440</stp>
        <stp>CHAIN_PUT_CALL_TYPE_OVRD=P</stp>
        <stp>CHAIN_PERIODICITY_OVRD=M</stp>
        <tr r="G3363" s="3"/>
      </tp>
      <tp t="e">
        <v>#N/A</v>
        <stp/>
        <stp>##V3_BDSV12</stp>
        <stp>SPX Index</stp>
        <stp>CHAIN_TICKERS</stp>
        <stp>[PUTStrategy6.xlsx]Backup!R3263C7</stp>
        <stp>CHAIN_STRIKE_PX_OVRD</stp>
        <stp>65440</stp>
        <stp>CHAIN_PUT_CALL_TYPE_OVRD=P</stp>
        <stp>CHAIN_PERIODICITY_OVRD=M</stp>
        <tr r="G3263" s="3"/>
      </tp>
      <tp t="e">
        <v>#N/A</v>
        <stp/>
        <stp>##V3_BDSV12</stp>
        <stp>SPX Index</stp>
        <stp>CHAIN_TICKERS</stp>
        <stp>[PUTStrategy6.xlsx]Backup!R3203C7</stp>
        <stp>CHAIN_STRIKE_PX_OVRD</stp>
        <stp>64240</stp>
        <stp>CHAIN_PUT_CALL_TYPE_OVRD=P</stp>
        <stp>CHAIN_PERIODICITY_OVRD=M</stp>
        <tr r="G3203" s="3"/>
      </tp>
      <tp t="e">
        <v>#N/A</v>
        <stp/>
        <stp>##V3_BDSV12</stp>
        <stp>SPX Index</stp>
        <stp>CHAIN_TICKERS</stp>
        <stp>[PUTStrategy6.xlsx]Backup!R3063C7</stp>
        <stp>CHAIN_STRIKE_PX_OVRD</stp>
        <stp>61440</stp>
        <stp>CHAIN_PUT_CALL_TYPE_OVRD=P</stp>
        <stp>CHAIN_PERIODICITY_OVRD=M</stp>
        <tr r="G3063" s="3"/>
      </tp>
      <tp t="e">
        <v>#N/A</v>
        <stp/>
        <stp>##V3_BDSV12</stp>
        <stp>SPX Index</stp>
        <stp>CHAIN_TICKERS</stp>
        <stp>[PUTStrategy6.xlsx]Backup!R3003C7</stp>
        <stp>CHAIN_STRIKE_PX_OVRD</stp>
        <stp>60240</stp>
        <stp>CHAIN_PUT_CALL_TYPE_OVRD=P</stp>
        <stp>CHAIN_PERIODICITY_OVRD=M</stp>
        <tr r="G3003" s="3"/>
      </tp>
      <tp t="e">
        <v>#N/A</v>
        <stp/>
        <stp>##V3_BDSV12</stp>
        <stp>SPX Index</stp>
        <stp>CHAIN_TICKERS</stp>
        <stp>[PUTStrategy6.xlsx]Backup!R3103C7</stp>
        <stp>CHAIN_STRIKE_PX_OVRD</stp>
        <stp>62240</stp>
        <stp>CHAIN_PUT_CALL_TYPE_OVRD=P</stp>
        <stp>CHAIN_PERIODICITY_OVRD=M</stp>
        <tr r="G3103" s="3"/>
      </tp>
      <tp t="e">
        <v>#N/A</v>
        <stp/>
        <stp>##V3_BDSV12</stp>
        <stp>SPX Index</stp>
        <stp>CHAIN_TICKERS</stp>
        <stp>[PUTStrategy6.xlsx]Backup!R3163C7</stp>
        <stp>CHAIN_STRIKE_PX_OVRD</stp>
        <stp>63440</stp>
        <stp>CHAIN_PUT_CALL_TYPE_OVRD=P</stp>
        <stp>CHAIN_PERIODICITY_OVRD=M</stp>
        <tr r="G3163" s="3"/>
      </tp>
      <tp t="e">
        <v>#N/A</v>
        <stp/>
        <stp>##V3_BDSV12</stp>
        <stp>SPX Index</stp>
        <stp>CHAIN_TICKERS</stp>
        <stp>[PUTStrategy6.xlsx]Backup!R3463C7</stp>
        <stp>CHAIN_STRIKE_PX_OVRD</stp>
        <stp>69440</stp>
        <stp>CHAIN_PUT_CALL_TYPE_OVRD=P</stp>
        <stp>CHAIN_PERIODICITY_OVRD=M</stp>
        <tr r="G3463" s="3"/>
      </tp>
      <tp t="e">
        <v>#N/A</v>
        <stp/>
        <stp>##V3_BDSV12</stp>
        <stp>SPX Index</stp>
        <stp>CHAIN_TICKERS</stp>
        <stp>[PUTStrategy6.xlsx]Backup!R3403C7</stp>
        <stp>CHAIN_STRIKE_PX_OVRD</stp>
        <stp>68240</stp>
        <stp>CHAIN_PUT_CALL_TYPE_OVRD=P</stp>
        <stp>CHAIN_PERIODICITY_OVRD=M</stp>
        <tr r="G3403" s="3"/>
      </tp>
      <tp t="e">
        <v>#N/A</v>
        <stp/>
        <stp>##V3_BDSV12</stp>
        <stp>SPX Index</stp>
        <stp>CHAIN_TICKERS</stp>
        <stp>[PUTStrategy6.xlsx]Backup!R3503C7</stp>
        <stp>CHAIN_STRIKE_PX_OVRD</stp>
        <stp>70240</stp>
        <stp>CHAIN_PUT_CALL_TYPE_OVRD=P</stp>
        <stp>CHAIN_PERIODICITY_OVRD=M</stp>
        <tr r="G3503" s="3"/>
      </tp>
      <tp t="e">
        <v>#N/A</v>
        <stp/>
        <stp>##V3_BDSV12</stp>
        <stp>SPX Index</stp>
        <stp>CHAIN_TICKERS</stp>
        <stp>[PUTStrategy6.xlsx]Backup!R3663C7</stp>
        <stp>CHAIN_STRIKE_PX_OVRD</stp>
        <stp>73440</stp>
        <stp>CHAIN_PUT_CALL_TYPE_OVRD=P</stp>
        <stp>CHAIN_PERIODICITY_OVRD=M</stp>
        <tr r="G3663" s="3"/>
      </tp>
      <tp t="e">
        <v>#N/A</v>
        <stp/>
        <stp>##V3_BDSV12</stp>
        <stp>SPX Index</stp>
        <stp>CHAIN_TICKERS</stp>
        <stp>[PUTStrategy6.xlsx]Backup!R3563C7</stp>
        <stp>CHAIN_STRIKE_PX_OVRD</stp>
        <stp>71440</stp>
        <stp>CHAIN_PUT_CALL_TYPE_OVRD=P</stp>
        <stp>CHAIN_PERIODICITY_OVRD=M</stp>
        <tr r="G3563" s="3"/>
      </tp>
      <tp t="e">
        <v>#N/A</v>
        <stp/>
        <stp>##V3_BDSV12</stp>
        <stp>SPX Index</stp>
        <stp>CHAIN_TICKERS</stp>
        <stp>[PUTStrategy6.xlsx]Backup!R3603C7</stp>
        <stp>CHAIN_STRIKE_PX_OVRD</stp>
        <stp>72240</stp>
        <stp>CHAIN_PUT_CALL_TYPE_OVRD=P</stp>
        <stp>CHAIN_PERIODICITY_OVRD=M</stp>
        <tr r="G3603" s="3"/>
      </tp>
      <tp t="e">
        <v>#N/A</v>
        <stp/>
        <stp>##V3_BDSV12</stp>
        <stp>SPX Index</stp>
        <stp>CHAIN_TICKERS</stp>
        <stp>[PUTStrategy6.xlsx]Backup!R3903C7</stp>
        <stp>CHAIN_STRIKE_PX_OVRD</stp>
        <stp>78240</stp>
        <stp>CHAIN_PUT_CALL_TYPE_OVRD=P</stp>
        <stp>CHAIN_PERIODICITY_OVRD=M</stp>
        <tr r="G3903" s="3"/>
      </tp>
      <tp t="e">
        <v>#N/A</v>
        <stp/>
        <stp>##V3_BDSV12</stp>
        <stp>SPX Index</stp>
        <stp>CHAIN_TICKERS</stp>
        <stp>[PUTStrategy6.xlsx]Backup!R3963C7</stp>
        <stp>CHAIN_STRIKE_PX_OVRD</stp>
        <stp>79440</stp>
        <stp>CHAIN_PUT_CALL_TYPE_OVRD=P</stp>
        <stp>CHAIN_PERIODICITY_OVRD=M</stp>
        <tr r="G3963" s="3"/>
      </tp>
      <tp t="e">
        <v>#N/A</v>
        <stp/>
        <stp>##V3_BDSV12</stp>
        <stp>SPX Index</stp>
        <stp>CHAIN_TICKERS</stp>
        <stp>[PUTStrategy6.xlsx]Backup!R3703C7</stp>
        <stp>CHAIN_STRIKE_PX_OVRD</stp>
        <stp>74240</stp>
        <stp>CHAIN_PUT_CALL_TYPE_OVRD=P</stp>
        <stp>CHAIN_PERIODICITY_OVRD=M</stp>
        <tr r="G3703" s="3"/>
      </tp>
      <tp t="e">
        <v>#N/A</v>
        <stp/>
        <stp>##V3_BDSV12</stp>
        <stp>SPX Index</stp>
        <stp>CHAIN_TICKERS</stp>
        <stp>[PUTStrategy6.xlsx]Backup!R3763C7</stp>
        <stp>CHAIN_STRIKE_PX_OVRD</stp>
        <stp>75440</stp>
        <stp>CHAIN_PUT_CALL_TYPE_OVRD=P</stp>
        <stp>CHAIN_PERIODICITY_OVRD=M</stp>
        <tr r="G3763" s="3"/>
      </tp>
      <tp t="e">
        <v>#N/A</v>
        <stp/>
        <stp>##V3_BDSV12</stp>
        <stp>SPX Index</stp>
        <stp>CHAIN_TICKERS</stp>
        <stp>[PUTStrategy6.xlsx]Backup!R3863C7</stp>
        <stp>CHAIN_STRIKE_PX_OVRD</stp>
        <stp>77440</stp>
        <stp>CHAIN_PUT_CALL_TYPE_OVRD=P</stp>
        <stp>CHAIN_PERIODICITY_OVRD=M</stp>
        <tr r="G3863" s="3"/>
      </tp>
      <tp t="e">
        <v>#N/A</v>
        <stp/>
        <stp>##V3_BDSV12</stp>
        <stp>SPX Index</stp>
        <stp>CHAIN_TICKERS</stp>
        <stp>[PUTStrategy6.xlsx]Backup!R3803C7</stp>
        <stp>CHAIN_STRIKE_PX_OVRD</stp>
        <stp>76240</stp>
        <stp>CHAIN_PUT_CALL_TYPE_OVRD=P</stp>
        <stp>CHAIN_PERIODICITY_OVRD=M</stp>
        <tr r="G3803" s="3"/>
      </tp>
      <tp t="e">
        <v>#N/A</v>
        <stp/>
        <stp>##V3_BDSV12</stp>
        <stp>SPX Index</stp>
        <stp>CHAIN_TICKERS</stp>
        <stp>[PUTStrategy6.xlsx]Backup!R4510C7</stp>
        <stp>CHAIN_STRIKE_PX_OVRD</stp>
        <stp>90380</stp>
        <stp>CHAIN_PUT_CALL_TYPE_OVRD=P</stp>
        <stp>CHAIN_PERIODICITY_OVRD=M</stp>
        <tr r="G4510" s="3"/>
      </tp>
      <tp t="e">
        <v>#N/A</v>
        <stp/>
        <stp>##V3_BDSV12</stp>
        <stp>SPX Index</stp>
        <stp>CHAIN_TICKERS</stp>
        <stp>[PUTStrategy6.xlsx]Backup!R4670C7</stp>
        <stp>CHAIN_STRIKE_PX_OVRD</stp>
        <stp>93580</stp>
        <stp>CHAIN_PUT_CALL_TYPE_OVRD=P</stp>
        <stp>CHAIN_PERIODICITY_OVRD=M</stp>
        <tr r="G4670" s="3"/>
      </tp>
      <tp t="e">
        <v>#N/A</v>
        <stp/>
        <stp>##V3_BDSV12</stp>
        <stp>SPX Index</stp>
        <stp>CHAIN_TICKERS</stp>
        <stp>[PUTStrategy6.xlsx]Backup!R4570C7</stp>
        <stp>CHAIN_STRIKE_PX_OVRD</stp>
        <stp>91580</stp>
        <stp>CHAIN_PUT_CALL_TYPE_OVRD=P</stp>
        <stp>CHAIN_PERIODICITY_OVRD=M</stp>
        <tr r="G4570" s="3"/>
      </tp>
      <tp t="e">
        <v>#N/A</v>
        <stp/>
        <stp>##V3_BDSV12</stp>
        <stp>SPX Index</stp>
        <stp>CHAIN_TICKERS</stp>
        <stp>[PUTStrategy6.xlsx]Backup!R4610C7</stp>
        <stp>CHAIN_STRIKE_PX_OVRD</stp>
        <stp>92380</stp>
        <stp>CHAIN_PUT_CALL_TYPE_OVRD=P</stp>
        <stp>CHAIN_PERIODICITY_OVRD=M</stp>
        <tr r="G4610" s="3"/>
      </tp>
      <tp t="e">
        <v>#N/A</v>
        <stp/>
        <stp>##V3_BDSV12</stp>
        <stp>SPX Index</stp>
        <stp>CHAIN_TICKERS</stp>
        <stp>[PUTStrategy6.xlsx]Backup!R4910C7</stp>
        <stp>CHAIN_STRIKE_PX_OVRD</stp>
        <stp>98380</stp>
        <stp>CHAIN_PUT_CALL_TYPE_OVRD=P</stp>
        <stp>CHAIN_PERIODICITY_OVRD=M</stp>
        <tr r="G4910" s="3"/>
      </tp>
      <tp t="e">
        <v>#N/A</v>
        <stp/>
        <stp>##V3_BDSV12</stp>
        <stp>SPX Index</stp>
        <stp>CHAIN_TICKERS</stp>
        <stp>[PUTStrategy6.xlsx]Backup!R4970C7</stp>
        <stp>CHAIN_STRIKE_PX_OVRD</stp>
        <stp>99580</stp>
        <stp>CHAIN_PUT_CALL_TYPE_OVRD=P</stp>
        <stp>CHAIN_PERIODICITY_OVRD=M</stp>
        <tr r="G4970" s="3"/>
      </tp>
      <tp t="e">
        <v>#N/A</v>
        <stp/>
        <stp>##V3_BDSV12</stp>
        <stp>SPX Index</stp>
        <stp>CHAIN_TICKERS</stp>
        <stp>[PUTStrategy6.xlsx]Backup!R4710C7</stp>
        <stp>CHAIN_STRIKE_PX_OVRD</stp>
        <stp>94380</stp>
        <stp>CHAIN_PUT_CALL_TYPE_OVRD=P</stp>
        <stp>CHAIN_PERIODICITY_OVRD=M</stp>
        <tr r="G4710" s="3"/>
      </tp>
      <tp t="e">
        <v>#N/A</v>
        <stp/>
        <stp>##V3_BDSV12</stp>
        <stp>SPX Index</stp>
        <stp>CHAIN_TICKERS</stp>
        <stp>[PUTStrategy6.xlsx]Backup!R4770C7</stp>
        <stp>CHAIN_STRIKE_PX_OVRD</stp>
        <stp>95580</stp>
        <stp>CHAIN_PUT_CALL_TYPE_OVRD=P</stp>
        <stp>CHAIN_PERIODICITY_OVRD=M</stp>
        <tr r="G4770" s="3"/>
      </tp>
      <tp t="e">
        <v>#N/A</v>
        <stp/>
        <stp>##V3_BDSV12</stp>
        <stp>SPX Index</stp>
        <stp>CHAIN_TICKERS</stp>
        <stp>[PUTStrategy6.xlsx]Backup!R4870C7</stp>
        <stp>CHAIN_STRIKE_PX_OVRD</stp>
        <stp>97580</stp>
        <stp>CHAIN_PUT_CALL_TYPE_OVRD=P</stp>
        <stp>CHAIN_PERIODICITY_OVRD=M</stp>
        <tr r="G4870" s="3"/>
      </tp>
      <tp t="e">
        <v>#N/A</v>
        <stp/>
        <stp>##V3_BDSV12</stp>
        <stp>SPX Index</stp>
        <stp>CHAIN_TICKERS</stp>
        <stp>[PUTStrategy6.xlsx]Backup!R4810C7</stp>
        <stp>CHAIN_STRIKE_PX_OVRD</stp>
        <stp>96380</stp>
        <stp>CHAIN_PUT_CALL_TYPE_OVRD=P</stp>
        <stp>CHAIN_PERIODICITY_OVRD=M</stp>
        <tr r="G4810" s="3"/>
      </tp>
      <tp t="e">
        <v>#N/A</v>
        <stp/>
        <stp>##V3_BDSV12</stp>
        <stp>SPX Index</stp>
        <stp>CHAIN_TICKERS</stp>
        <stp>[PUTStrategy6.xlsx]Backup!R4310C7</stp>
        <stp>CHAIN_STRIKE_PX_OVRD</stp>
        <stp>86380</stp>
        <stp>CHAIN_PUT_CALL_TYPE_OVRD=P</stp>
        <stp>CHAIN_PERIODICITY_OVRD=M</stp>
        <tr r="G4310" s="3"/>
      </tp>
      <tp t="e">
        <v>#N/A</v>
        <stp/>
        <stp>##V3_BDSV12</stp>
        <stp>SPX Index</stp>
        <stp>CHAIN_TICKERS</stp>
        <stp>[PUTStrategy6.xlsx]Backup!R4370C7</stp>
        <stp>CHAIN_STRIKE_PX_OVRD</stp>
        <stp>87580</stp>
        <stp>CHAIN_PUT_CALL_TYPE_OVRD=P</stp>
        <stp>CHAIN_PERIODICITY_OVRD=M</stp>
        <tr r="G4370" s="3"/>
      </tp>
      <tp t="e">
        <v>#N/A</v>
        <stp/>
        <stp>##V3_BDSV12</stp>
        <stp>SPX Index</stp>
        <stp>CHAIN_TICKERS</stp>
        <stp>[PUTStrategy6.xlsx]Backup!R4270C7</stp>
        <stp>CHAIN_STRIKE_PX_OVRD</stp>
        <stp>85580</stp>
        <stp>CHAIN_PUT_CALL_TYPE_OVRD=P</stp>
        <stp>CHAIN_PERIODICITY_OVRD=M</stp>
        <tr r="G4270" s="3"/>
      </tp>
      <tp t="e">
        <v>#N/A</v>
        <stp/>
        <stp>##V3_BDSV12</stp>
        <stp>SPX Index</stp>
        <stp>CHAIN_TICKERS</stp>
        <stp>[PUTStrategy6.xlsx]Backup!R4210C7</stp>
        <stp>CHAIN_STRIKE_PX_OVRD</stp>
        <stp>84380</stp>
        <stp>CHAIN_PUT_CALL_TYPE_OVRD=P</stp>
        <stp>CHAIN_PERIODICITY_OVRD=M</stp>
        <tr r="G4210" s="3"/>
      </tp>
      <tp t="e">
        <v>#N/A</v>
        <stp/>
        <stp>##V3_BDSV12</stp>
        <stp>SPX Index</stp>
        <stp>CHAIN_TICKERS</stp>
        <stp>[PUTStrategy6.xlsx]Backup!R4070C7</stp>
        <stp>CHAIN_STRIKE_PX_OVRD</stp>
        <stp>81580</stp>
        <stp>CHAIN_PUT_CALL_TYPE_OVRD=P</stp>
        <stp>CHAIN_PERIODICITY_OVRD=M</stp>
        <tr r="G4070" s="3"/>
      </tp>
      <tp t="e">
        <v>#N/A</v>
        <stp/>
        <stp>##V3_BDSV12</stp>
        <stp>SPX Index</stp>
        <stp>CHAIN_TICKERS</stp>
        <stp>[PUTStrategy6.xlsx]Backup!R4010C7</stp>
        <stp>CHAIN_STRIKE_PX_OVRD</stp>
        <stp>80380</stp>
        <stp>CHAIN_PUT_CALL_TYPE_OVRD=P</stp>
        <stp>CHAIN_PERIODICITY_OVRD=M</stp>
        <tr r="G4010" s="3"/>
      </tp>
      <tp t="e">
        <v>#N/A</v>
        <stp/>
        <stp>##V3_BDSV12</stp>
        <stp>SPX Index</stp>
        <stp>CHAIN_TICKERS</stp>
        <stp>[PUTStrategy6.xlsx]Backup!R4110C7</stp>
        <stp>CHAIN_STRIKE_PX_OVRD</stp>
        <stp>82380</stp>
        <stp>CHAIN_PUT_CALL_TYPE_OVRD=P</stp>
        <stp>CHAIN_PERIODICITY_OVRD=M</stp>
        <tr r="G4110" s="3"/>
      </tp>
      <tp t="e">
        <v>#N/A</v>
        <stp/>
        <stp>##V3_BDSV12</stp>
        <stp>SPX Index</stp>
        <stp>CHAIN_TICKERS</stp>
        <stp>[PUTStrategy6.xlsx]Backup!R4170C7</stp>
        <stp>CHAIN_STRIKE_PX_OVRD</stp>
        <stp>83580</stp>
        <stp>CHAIN_PUT_CALL_TYPE_OVRD=P</stp>
        <stp>CHAIN_PERIODICITY_OVRD=M</stp>
        <tr r="G4170" s="3"/>
      </tp>
      <tp t="e">
        <v>#N/A</v>
        <stp/>
        <stp>##V3_BDSV12</stp>
        <stp>SPX Index</stp>
        <stp>CHAIN_TICKERS</stp>
        <stp>[PUTStrategy6.xlsx]Backup!R4470C7</stp>
        <stp>CHAIN_STRIKE_PX_OVRD</stp>
        <stp>89580</stp>
        <stp>CHAIN_PUT_CALL_TYPE_OVRD=P</stp>
        <stp>CHAIN_PERIODICITY_OVRD=M</stp>
        <tr r="G4470" s="3"/>
      </tp>
      <tp t="e">
        <v>#N/A</v>
        <stp/>
        <stp>##V3_BDSV12</stp>
        <stp>SPX Index</stp>
        <stp>CHAIN_TICKERS</stp>
        <stp>[PUTStrategy6.xlsx]Backup!R4410C7</stp>
        <stp>CHAIN_STRIKE_PX_OVRD</stp>
        <stp>88380</stp>
        <stp>CHAIN_PUT_CALL_TYPE_OVRD=P</stp>
        <stp>CHAIN_PERIODICITY_OVRD=M</stp>
        <tr r="G4410" s="3"/>
      </tp>
      <tp t="e">
        <v>#N/A</v>
        <stp/>
        <stp>##V3_BDSV12</stp>
        <stp>SPX Index</stp>
        <stp>CHAIN_TICKERS</stp>
        <stp>[PUTStrategy6.xlsx]Backup!R1310C7</stp>
        <stp>CHAIN_STRIKE_PX_OVRD</stp>
        <stp>26380</stp>
        <stp>CHAIN_PUT_CALL_TYPE_OVRD=P</stp>
        <stp>CHAIN_PERIODICITY_OVRD=M</stp>
        <tr r="G1310" s="3"/>
      </tp>
      <tp t="e">
        <v>#N/A</v>
        <stp/>
        <stp>##V3_BDSV12</stp>
        <stp>SPX Index</stp>
        <stp>CHAIN_TICKERS</stp>
        <stp>[PUTStrategy6.xlsx]Backup!R1370C7</stp>
        <stp>CHAIN_STRIKE_PX_OVRD</stp>
        <stp>27580</stp>
        <stp>CHAIN_PUT_CALL_TYPE_OVRD=P</stp>
        <stp>CHAIN_PERIODICITY_OVRD=M</stp>
        <tr r="G1370" s="3"/>
      </tp>
      <tp t="e">
        <v>#N/A</v>
        <stp/>
        <stp>##V3_BDSV12</stp>
        <stp>SPX Index</stp>
        <stp>CHAIN_TICKERS</stp>
        <stp>[PUTStrategy6.xlsx]Backup!R1270C7</stp>
        <stp>CHAIN_STRIKE_PX_OVRD</stp>
        <stp>25580</stp>
        <stp>CHAIN_PUT_CALL_TYPE_OVRD=P</stp>
        <stp>CHAIN_PERIODICITY_OVRD=M</stp>
        <tr r="G1270" s="3"/>
      </tp>
      <tp t="e">
        <v>#N/A</v>
        <stp/>
        <stp>##V3_BDSV12</stp>
        <stp>SPX Index</stp>
        <stp>CHAIN_TICKERS</stp>
        <stp>[PUTStrategy6.xlsx]Backup!R1210C7</stp>
        <stp>CHAIN_STRIKE_PX_OVRD</stp>
        <stp>24380</stp>
        <stp>CHAIN_PUT_CALL_TYPE_OVRD=P</stp>
        <stp>CHAIN_PERIODICITY_OVRD=M</stp>
        <tr r="G1210" s="3"/>
      </tp>
      <tp t="e">
        <v>#N/A</v>
        <stp/>
        <stp>##V3_BDSV12</stp>
        <stp>SPX Index</stp>
        <stp>CHAIN_TICKERS</stp>
        <stp>[PUTStrategy6.xlsx]Backup!R1070C7</stp>
        <stp>CHAIN_STRIKE_PX_OVRD</stp>
        <stp>21580</stp>
        <stp>CHAIN_PUT_CALL_TYPE_OVRD=P</stp>
        <stp>CHAIN_PERIODICITY_OVRD=M</stp>
        <tr r="G1070" s="3"/>
      </tp>
      <tp t="e">
        <v>#N/A</v>
        <stp/>
        <stp>##V3_BDSV12</stp>
        <stp>SPX Index</stp>
        <stp>CHAIN_TICKERS</stp>
        <stp>[PUTStrategy6.xlsx]Backup!R1010C7</stp>
        <stp>CHAIN_STRIKE_PX_OVRD</stp>
        <stp>20380</stp>
        <stp>CHAIN_PUT_CALL_TYPE_OVRD=P</stp>
        <stp>CHAIN_PERIODICITY_OVRD=M</stp>
        <tr r="G1010" s="3"/>
      </tp>
      <tp t="e">
        <v>#N/A</v>
        <stp/>
        <stp>##V3_BDSV12</stp>
        <stp>SPX Index</stp>
        <stp>CHAIN_TICKERS</stp>
        <stp>[PUTStrategy6.xlsx]Backup!R1110C7</stp>
        <stp>CHAIN_STRIKE_PX_OVRD</stp>
        <stp>22380</stp>
        <stp>CHAIN_PUT_CALL_TYPE_OVRD=P</stp>
        <stp>CHAIN_PERIODICITY_OVRD=M</stp>
        <tr r="G1110" s="3"/>
      </tp>
      <tp t="e">
        <v>#N/A</v>
        <stp/>
        <stp>##V3_BDSV12</stp>
        <stp>SPX Index</stp>
        <stp>CHAIN_TICKERS</stp>
        <stp>[PUTStrategy6.xlsx]Backup!R1170C7</stp>
        <stp>CHAIN_STRIKE_PX_OVRD</stp>
        <stp>23580</stp>
        <stp>CHAIN_PUT_CALL_TYPE_OVRD=P</stp>
        <stp>CHAIN_PERIODICITY_OVRD=M</stp>
        <tr r="G1170" s="3"/>
      </tp>
      <tp t="e">
        <v>#N/A</v>
        <stp/>
        <stp>##V3_BDSV12</stp>
        <stp>SPX Index</stp>
        <stp>CHAIN_TICKERS</stp>
        <stp>[PUTStrategy6.xlsx]Backup!R1470C7</stp>
        <stp>CHAIN_STRIKE_PX_OVRD</stp>
        <stp>29580</stp>
        <stp>CHAIN_PUT_CALL_TYPE_OVRD=P</stp>
        <stp>CHAIN_PERIODICITY_OVRD=M</stp>
        <tr r="G1470" s="3"/>
      </tp>
      <tp t="e">
        <v>#N/A</v>
        <stp/>
        <stp>##V3_BDSV12</stp>
        <stp>SPX Index</stp>
        <stp>CHAIN_TICKERS</stp>
        <stp>[PUTStrategy6.xlsx]Backup!R1410C7</stp>
        <stp>CHAIN_STRIKE_PX_OVRD</stp>
        <stp>28380</stp>
        <stp>CHAIN_PUT_CALL_TYPE_OVRD=P</stp>
        <stp>CHAIN_PERIODICITY_OVRD=M</stp>
        <tr r="G1410" s="3"/>
      </tp>
      <tp t="e">
        <v>#N/A</v>
        <stp/>
        <stp>##V3_BDSV12</stp>
        <stp>SPX Index</stp>
        <stp>CHAIN_TICKERS</stp>
        <stp>[PUTStrategy6.xlsx]Backup!R1510C7</stp>
        <stp>CHAIN_STRIKE_PX_OVRD</stp>
        <stp>30380</stp>
        <stp>CHAIN_PUT_CALL_TYPE_OVRD=P</stp>
        <stp>CHAIN_PERIODICITY_OVRD=M</stp>
        <tr r="G1510" s="3"/>
      </tp>
      <tp t="e">
        <v>#N/A</v>
        <stp/>
        <stp>##V3_BDSV12</stp>
        <stp>SPX Index</stp>
        <stp>CHAIN_TICKERS</stp>
        <stp>[PUTStrategy6.xlsx]Backup!R1670C7</stp>
        <stp>CHAIN_STRIKE_PX_OVRD</stp>
        <stp>33580</stp>
        <stp>CHAIN_PUT_CALL_TYPE_OVRD=P</stp>
        <stp>CHAIN_PERIODICITY_OVRD=M</stp>
        <tr r="G1670" s="3"/>
      </tp>
      <tp t="e">
        <v>#N/A</v>
        <stp/>
        <stp>##V3_BDSV12</stp>
        <stp>SPX Index</stp>
        <stp>CHAIN_TICKERS</stp>
        <stp>[PUTStrategy6.xlsx]Backup!R1570C7</stp>
        <stp>CHAIN_STRIKE_PX_OVRD</stp>
        <stp>31580</stp>
        <stp>CHAIN_PUT_CALL_TYPE_OVRD=P</stp>
        <stp>CHAIN_PERIODICITY_OVRD=M</stp>
        <tr r="G1570" s="3"/>
      </tp>
      <tp t="e">
        <v>#N/A</v>
        <stp/>
        <stp>##V3_BDSV12</stp>
        <stp>SPX Index</stp>
        <stp>CHAIN_TICKERS</stp>
        <stp>[PUTStrategy6.xlsx]Backup!R1610C7</stp>
        <stp>CHAIN_STRIKE_PX_OVRD</stp>
        <stp>32380</stp>
        <stp>CHAIN_PUT_CALL_TYPE_OVRD=P</stp>
        <stp>CHAIN_PERIODICITY_OVRD=M</stp>
        <tr r="G1610" s="3"/>
      </tp>
      <tp t="e">
        <v>#N/A</v>
        <stp/>
        <stp>##V3_BDSV12</stp>
        <stp>SPX Index</stp>
        <stp>CHAIN_TICKERS</stp>
        <stp>[PUTStrategy6.xlsx]Backup!R1910C7</stp>
        <stp>CHAIN_STRIKE_PX_OVRD</stp>
        <stp>38380</stp>
        <stp>CHAIN_PUT_CALL_TYPE_OVRD=P</stp>
        <stp>CHAIN_PERIODICITY_OVRD=M</stp>
        <tr r="G1910" s="3"/>
      </tp>
      <tp t="e">
        <v>#N/A</v>
        <stp/>
        <stp>##V3_BDSV12</stp>
        <stp>SPX Index</stp>
        <stp>CHAIN_TICKERS</stp>
        <stp>[PUTStrategy6.xlsx]Backup!R1970C7</stp>
        <stp>CHAIN_STRIKE_PX_OVRD</stp>
        <stp>39580</stp>
        <stp>CHAIN_PUT_CALL_TYPE_OVRD=P</stp>
        <stp>CHAIN_PERIODICITY_OVRD=M</stp>
        <tr r="G1970" s="3"/>
      </tp>
      <tp t="e">
        <v>#N/A</v>
        <stp/>
        <stp>##V3_BDSV12</stp>
        <stp>SPX Index</stp>
        <stp>CHAIN_TICKERS</stp>
        <stp>[PUTStrategy6.xlsx]Backup!R1710C7</stp>
        <stp>CHAIN_STRIKE_PX_OVRD</stp>
        <stp>34380</stp>
        <stp>CHAIN_PUT_CALL_TYPE_OVRD=P</stp>
        <stp>CHAIN_PERIODICITY_OVRD=M</stp>
        <tr r="G1710" s="3"/>
      </tp>
      <tp t="e">
        <v>#N/A</v>
        <stp/>
        <stp>##V3_BDSV12</stp>
        <stp>SPX Index</stp>
        <stp>CHAIN_TICKERS</stp>
        <stp>[PUTStrategy6.xlsx]Backup!R1770C7</stp>
        <stp>CHAIN_STRIKE_PX_OVRD</stp>
        <stp>35580</stp>
        <stp>CHAIN_PUT_CALL_TYPE_OVRD=P</stp>
        <stp>CHAIN_PERIODICITY_OVRD=M</stp>
        <tr r="G1770" s="3"/>
      </tp>
      <tp t="e">
        <v>#N/A</v>
        <stp/>
        <stp>##V3_BDSV12</stp>
        <stp>SPX Index</stp>
        <stp>CHAIN_TICKERS</stp>
        <stp>[PUTStrategy6.xlsx]Backup!R1870C7</stp>
        <stp>CHAIN_STRIKE_PX_OVRD</stp>
        <stp>37580</stp>
        <stp>CHAIN_PUT_CALL_TYPE_OVRD=P</stp>
        <stp>CHAIN_PERIODICITY_OVRD=M</stp>
        <tr r="G1870" s="3"/>
      </tp>
      <tp t="e">
        <v>#N/A</v>
        <stp/>
        <stp>##V3_BDSV12</stp>
        <stp>SPX Index</stp>
        <stp>CHAIN_TICKERS</stp>
        <stp>[PUTStrategy6.xlsx]Backup!R1810C7</stp>
        <stp>CHAIN_STRIKE_PX_OVRD</stp>
        <stp>36380</stp>
        <stp>CHAIN_PUT_CALL_TYPE_OVRD=P</stp>
        <stp>CHAIN_PERIODICITY_OVRD=M</stp>
        <tr r="G1810" s="3"/>
      </tp>
      <tp t="e">
        <v>#N/A</v>
        <stp/>
        <stp>##V3_BDSV12</stp>
        <stp>SPX Index</stp>
        <stp>CHAIN_TICKERS</stp>
        <stp>[PUTStrategy6.xlsx]Backup!R2510C7</stp>
        <stp>CHAIN_STRIKE_PX_OVRD</stp>
        <stp>50380</stp>
        <stp>CHAIN_PUT_CALL_TYPE_OVRD=P</stp>
        <stp>CHAIN_PERIODICITY_OVRD=M</stp>
        <tr r="G2510" s="3"/>
      </tp>
      <tp t="e">
        <v>#N/A</v>
        <stp/>
        <stp>##V3_BDSV12</stp>
        <stp>SPX Index</stp>
        <stp>CHAIN_TICKERS</stp>
        <stp>[PUTStrategy6.xlsx]Backup!R2670C7</stp>
        <stp>CHAIN_STRIKE_PX_OVRD</stp>
        <stp>53580</stp>
        <stp>CHAIN_PUT_CALL_TYPE_OVRD=P</stp>
        <stp>CHAIN_PERIODICITY_OVRD=M</stp>
        <tr r="G2670" s="3"/>
      </tp>
      <tp t="e">
        <v>#N/A</v>
        <stp/>
        <stp>##V3_BDSV12</stp>
        <stp>SPX Index</stp>
        <stp>CHAIN_TICKERS</stp>
        <stp>[PUTStrategy6.xlsx]Backup!R2570C7</stp>
        <stp>CHAIN_STRIKE_PX_OVRD</stp>
        <stp>51580</stp>
        <stp>CHAIN_PUT_CALL_TYPE_OVRD=P</stp>
        <stp>CHAIN_PERIODICITY_OVRD=M</stp>
        <tr r="G2570" s="3"/>
      </tp>
      <tp t="e">
        <v>#N/A</v>
        <stp/>
        <stp>##V3_BDSV12</stp>
        <stp>SPX Index</stp>
        <stp>CHAIN_TICKERS</stp>
        <stp>[PUTStrategy6.xlsx]Backup!R2610C7</stp>
        <stp>CHAIN_STRIKE_PX_OVRD</stp>
        <stp>52380</stp>
        <stp>CHAIN_PUT_CALL_TYPE_OVRD=P</stp>
        <stp>CHAIN_PERIODICITY_OVRD=M</stp>
        <tr r="G2610" s="3"/>
      </tp>
      <tp t="e">
        <v>#N/A</v>
        <stp/>
        <stp>##V3_BDSV12</stp>
        <stp>SPX Index</stp>
        <stp>CHAIN_TICKERS</stp>
        <stp>[PUTStrategy6.xlsx]Backup!R2910C7</stp>
        <stp>CHAIN_STRIKE_PX_OVRD</stp>
        <stp>58380</stp>
        <stp>CHAIN_PUT_CALL_TYPE_OVRD=P</stp>
        <stp>CHAIN_PERIODICITY_OVRD=M</stp>
        <tr r="G2910" s="3"/>
      </tp>
      <tp t="e">
        <v>#N/A</v>
        <stp/>
        <stp>##V3_BDSV12</stp>
        <stp>SPX Index</stp>
        <stp>CHAIN_TICKERS</stp>
        <stp>[PUTStrategy6.xlsx]Backup!R2970C7</stp>
        <stp>CHAIN_STRIKE_PX_OVRD</stp>
        <stp>59580</stp>
        <stp>CHAIN_PUT_CALL_TYPE_OVRD=P</stp>
        <stp>CHAIN_PERIODICITY_OVRD=M</stp>
        <tr r="G2970" s="3"/>
      </tp>
      <tp t="e">
        <v>#N/A</v>
        <stp/>
        <stp>##V3_BDSV12</stp>
        <stp>SPX Index</stp>
        <stp>CHAIN_TICKERS</stp>
        <stp>[PUTStrategy6.xlsx]Backup!R2710C7</stp>
        <stp>CHAIN_STRIKE_PX_OVRD</stp>
        <stp>54380</stp>
        <stp>CHAIN_PUT_CALL_TYPE_OVRD=P</stp>
        <stp>CHAIN_PERIODICITY_OVRD=M</stp>
        <tr r="G2710" s="3"/>
      </tp>
      <tp t="e">
        <v>#N/A</v>
        <stp/>
        <stp>##V3_BDSV12</stp>
        <stp>SPX Index</stp>
        <stp>CHAIN_TICKERS</stp>
        <stp>[PUTStrategy6.xlsx]Backup!R2770C7</stp>
        <stp>CHAIN_STRIKE_PX_OVRD</stp>
        <stp>55580</stp>
        <stp>CHAIN_PUT_CALL_TYPE_OVRD=P</stp>
        <stp>CHAIN_PERIODICITY_OVRD=M</stp>
        <tr r="G2770" s="3"/>
      </tp>
      <tp t="e">
        <v>#N/A</v>
        <stp/>
        <stp>##V3_BDSV12</stp>
        <stp>SPX Index</stp>
        <stp>CHAIN_TICKERS</stp>
        <stp>[PUTStrategy6.xlsx]Backup!R2870C7</stp>
        <stp>CHAIN_STRIKE_PX_OVRD</stp>
        <stp>57580</stp>
        <stp>CHAIN_PUT_CALL_TYPE_OVRD=P</stp>
        <stp>CHAIN_PERIODICITY_OVRD=M</stp>
        <tr r="G2870" s="3"/>
      </tp>
      <tp t="e">
        <v>#N/A</v>
        <stp/>
        <stp>##V3_BDSV12</stp>
        <stp>SPX Index</stp>
        <stp>CHAIN_TICKERS</stp>
        <stp>[PUTStrategy6.xlsx]Backup!R2810C7</stp>
        <stp>CHAIN_STRIKE_PX_OVRD</stp>
        <stp>56380</stp>
        <stp>CHAIN_PUT_CALL_TYPE_OVRD=P</stp>
        <stp>CHAIN_PERIODICITY_OVRD=M</stp>
        <tr r="G2810" s="3"/>
      </tp>
      <tp t="e">
        <v>#N/A</v>
        <stp/>
        <stp>##V3_BDSV12</stp>
        <stp>SPX Index</stp>
        <stp>CHAIN_TICKERS</stp>
        <stp>[PUTStrategy6.xlsx]Backup!R2310C7</stp>
        <stp>CHAIN_STRIKE_PX_OVRD</stp>
        <stp>46380</stp>
        <stp>CHAIN_PUT_CALL_TYPE_OVRD=P</stp>
        <stp>CHAIN_PERIODICITY_OVRD=M</stp>
        <tr r="G2310" s="3"/>
      </tp>
      <tp t="e">
        <v>#N/A</v>
        <stp/>
        <stp>##V3_BDSV12</stp>
        <stp>SPX Index</stp>
        <stp>CHAIN_TICKERS</stp>
        <stp>[PUTStrategy6.xlsx]Backup!R2370C7</stp>
        <stp>CHAIN_STRIKE_PX_OVRD</stp>
        <stp>47580</stp>
        <stp>CHAIN_PUT_CALL_TYPE_OVRD=P</stp>
        <stp>CHAIN_PERIODICITY_OVRD=M</stp>
        <tr r="G2370" s="3"/>
      </tp>
      <tp t="e">
        <v>#N/A</v>
        <stp/>
        <stp>##V3_BDSV12</stp>
        <stp>SPX Index</stp>
        <stp>CHAIN_TICKERS</stp>
        <stp>[PUTStrategy6.xlsx]Backup!R2270C7</stp>
        <stp>CHAIN_STRIKE_PX_OVRD</stp>
        <stp>45580</stp>
        <stp>CHAIN_PUT_CALL_TYPE_OVRD=P</stp>
        <stp>CHAIN_PERIODICITY_OVRD=M</stp>
        <tr r="G2270" s="3"/>
      </tp>
      <tp t="e">
        <v>#N/A</v>
        <stp/>
        <stp>##V3_BDSV12</stp>
        <stp>SPX Index</stp>
        <stp>CHAIN_TICKERS</stp>
        <stp>[PUTStrategy6.xlsx]Backup!R2210C7</stp>
        <stp>CHAIN_STRIKE_PX_OVRD</stp>
        <stp>44380</stp>
        <stp>CHAIN_PUT_CALL_TYPE_OVRD=P</stp>
        <stp>CHAIN_PERIODICITY_OVRD=M</stp>
        <tr r="G2210" s="3"/>
      </tp>
      <tp t="e">
        <v>#N/A</v>
        <stp/>
        <stp>##V3_BDSV12</stp>
        <stp>SPX Index</stp>
        <stp>CHAIN_TICKERS</stp>
        <stp>[PUTStrategy6.xlsx]Backup!R2070C7</stp>
        <stp>CHAIN_STRIKE_PX_OVRD</stp>
        <stp>41580</stp>
        <stp>CHAIN_PUT_CALL_TYPE_OVRD=P</stp>
        <stp>CHAIN_PERIODICITY_OVRD=M</stp>
        <tr r="G2070" s="3"/>
      </tp>
      <tp t="e">
        <v>#N/A</v>
        <stp/>
        <stp>##V3_BDSV12</stp>
        <stp>SPX Index</stp>
        <stp>CHAIN_TICKERS</stp>
        <stp>[PUTStrategy6.xlsx]Backup!R2010C7</stp>
        <stp>CHAIN_STRIKE_PX_OVRD</stp>
        <stp>40380</stp>
        <stp>CHAIN_PUT_CALL_TYPE_OVRD=P</stp>
        <stp>CHAIN_PERIODICITY_OVRD=M</stp>
        <tr r="G2010" s="3"/>
      </tp>
      <tp t="e">
        <v>#N/A</v>
        <stp/>
        <stp>##V3_BDSV12</stp>
        <stp>SPX Index</stp>
        <stp>CHAIN_TICKERS</stp>
        <stp>[PUTStrategy6.xlsx]Backup!R2110C7</stp>
        <stp>CHAIN_STRIKE_PX_OVRD</stp>
        <stp>42380</stp>
        <stp>CHAIN_PUT_CALL_TYPE_OVRD=P</stp>
        <stp>CHAIN_PERIODICITY_OVRD=M</stp>
        <tr r="G2110" s="3"/>
      </tp>
      <tp t="e">
        <v>#N/A</v>
        <stp/>
        <stp>##V3_BDSV12</stp>
        <stp>SPX Index</stp>
        <stp>CHAIN_TICKERS</stp>
        <stp>[PUTStrategy6.xlsx]Backup!R2170C7</stp>
        <stp>CHAIN_STRIKE_PX_OVRD</stp>
        <stp>43580</stp>
        <stp>CHAIN_PUT_CALL_TYPE_OVRD=P</stp>
        <stp>CHAIN_PERIODICITY_OVRD=M</stp>
        <tr r="G2170" s="3"/>
      </tp>
      <tp t="e">
        <v>#N/A</v>
        <stp/>
        <stp>##V3_BDSV12</stp>
        <stp>SPX Index</stp>
        <stp>CHAIN_TICKERS</stp>
        <stp>[PUTStrategy6.xlsx]Backup!R2470C7</stp>
        <stp>CHAIN_STRIKE_PX_OVRD</stp>
        <stp>49580</stp>
        <stp>CHAIN_PUT_CALL_TYPE_OVRD=P</stp>
        <stp>CHAIN_PERIODICITY_OVRD=M</stp>
        <tr r="G2470" s="3"/>
      </tp>
      <tp t="e">
        <v>#N/A</v>
        <stp/>
        <stp>##V3_BDSV12</stp>
        <stp>SPX Index</stp>
        <stp>CHAIN_TICKERS</stp>
        <stp>[PUTStrategy6.xlsx]Backup!R2410C7</stp>
        <stp>CHAIN_STRIKE_PX_OVRD</stp>
        <stp>48380</stp>
        <stp>CHAIN_PUT_CALL_TYPE_OVRD=P</stp>
        <stp>CHAIN_PERIODICITY_OVRD=M</stp>
        <tr r="G2410" s="3"/>
      </tp>
      <tp t="e">
        <v>#N/A</v>
        <stp/>
        <stp>##V3_BDSV12</stp>
        <stp>SPX Index</stp>
        <stp>CHAIN_TICKERS</stp>
        <stp>[PUTStrategy6.xlsx]Backup!R3310C7</stp>
        <stp>CHAIN_STRIKE_PX_OVRD</stp>
        <stp>66380</stp>
        <stp>CHAIN_PUT_CALL_TYPE_OVRD=P</stp>
        <stp>CHAIN_PERIODICITY_OVRD=M</stp>
        <tr r="G3310" s="3"/>
      </tp>
      <tp t="e">
        <v>#N/A</v>
        <stp/>
        <stp>##V3_BDSV12</stp>
        <stp>SPX Index</stp>
        <stp>CHAIN_TICKERS</stp>
        <stp>[PUTStrategy6.xlsx]Backup!R3370C7</stp>
        <stp>CHAIN_STRIKE_PX_OVRD</stp>
        <stp>67580</stp>
        <stp>CHAIN_PUT_CALL_TYPE_OVRD=P</stp>
        <stp>CHAIN_PERIODICITY_OVRD=M</stp>
        <tr r="G3370" s="3"/>
      </tp>
      <tp t="e">
        <v>#N/A</v>
        <stp/>
        <stp>##V3_BDSV12</stp>
        <stp>SPX Index</stp>
        <stp>CHAIN_TICKERS</stp>
        <stp>[PUTStrategy6.xlsx]Backup!R3270C7</stp>
        <stp>CHAIN_STRIKE_PX_OVRD</stp>
        <stp>65580</stp>
        <stp>CHAIN_PUT_CALL_TYPE_OVRD=P</stp>
        <stp>CHAIN_PERIODICITY_OVRD=M</stp>
        <tr r="G3270" s="3"/>
      </tp>
      <tp t="e">
        <v>#N/A</v>
        <stp/>
        <stp>##V3_BDSV12</stp>
        <stp>SPX Index</stp>
        <stp>CHAIN_TICKERS</stp>
        <stp>[PUTStrategy6.xlsx]Backup!R3210C7</stp>
        <stp>CHAIN_STRIKE_PX_OVRD</stp>
        <stp>64380</stp>
        <stp>CHAIN_PUT_CALL_TYPE_OVRD=P</stp>
        <stp>CHAIN_PERIODICITY_OVRD=M</stp>
        <tr r="G3210" s="3"/>
      </tp>
      <tp t="e">
        <v>#N/A</v>
        <stp/>
        <stp>##V3_BDSV12</stp>
        <stp>SPX Index</stp>
        <stp>CHAIN_TICKERS</stp>
        <stp>[PUTStrategy6.xlsx]Backup!R3070C7</stp>
        <stp>CHAIN_STRIKE_PX_OVRD</stp>
        <stp>61580</stp>
        <stp>CHAIN_PUT_CALL_TYPE_OVRD=P</stp>
        <stp>CHAIN_PERIODICITY_OVRD=M</stp>
        <tr r="G3070" s="3"/>
      </tp>
      <tp t="e">
        <v>#N/A</v>
        <stp/>
        <stp>##V3_BDSV12</stp>
        <stp>SPX Index</stp>
        <stp>CHAIN_TICKERS</stp>
        <stp>[PUTStrategy6.xlsx]Backup!R3010C7</stp>
        <stp>CHAIN_STRIKE_PX_OVRD</stp>
        <stp>60380</stp>
        <stp>CHAIN_PUT_CALL_TYPE_OVRD=P</stp>
        <stp>CHAIN_PERIODICITY_OVRD=M</stp>
        <tr r="G3010" s="3"/>
      </tp>
      <tp t="e">
        <v>#N/A</v>
        <stp/>
        <stp>##V3_BDSV12</stp>
        <stp>SPX Index</stp>
        <stp>CHAIN_TICKERS</stp>
        <stp>[PUTStrategy6.xlsx]Backup!R3110C7</stp>
        <stp>CHAIN_STRIKE_PX_OVRD</stp>
        <stp>62380</stp>
        <stp>CHAIN_PUT_CALL_TYPE_OVRD=P</stp>
        <stp>CHAIN_PERIODICITY_OVRD=M</stp>
        <tr r="G3110" s="3"/>
      </tp>
      <tp t="e">
        <v>#N/A</v>
        <stp/>
        <stp>##V3_BDSV12</stp>
        <stp>SPX Index</stp>
        <stp>CHAIN_TICKERS</stp>
        <stp>[PUTStrategy6.xlsx]Backup!R3170C7</stp>
        <stp>CHAIN_STRIKE_PX_OVRD</stp>
        <stp>63580</stp>
        <stp>CHAIN_PUT_CALL_TYPE_OVRD=P</stp>
        <stp>CHAIN_PERIODICITY_OVRD=M</stp>
        <tr r="G3170" s="3"/>
      </tp>
      <tp t="e">
        <v>#N/A</v>
        <stp/>
        <stp>##V3_BDSV12</stp>
        <stp>SPX Index</stp>
        <stp>CHAIN_TICKERS</stp>
        <stp>[PUTStrategy6.xlsx]Backup!R3470C7</stp>
        <stp>CHAIN_STRIKE_PX_OVRD</stp>
        <stp>69580</stp>
        <stp>CHAIN_PUT_CALL_TYPE_OVRD=P</stp>
        <stp>CHAIN_PERIODICITY_OVRD=M</stp>
        <tr r="G3470" s="3"/>
      </tp>
      <tp t="e">
        <v>#N/A</v>
        <stp/>
        <stp>##V3_BDSV12</stp>
        <stp>SPX Index</stp>
        <stp>CHAIN_TICKERS</stp>
        <stp>[PUTStrategy6.xlsx]Backup!R3410C7</stp>
        <stp>CHAIN_STRIKE_PX_OVRD</stp>
        <stp>68380</stp>
        <stp>CHAIN_PUT_CALL_TYPE_OVRD=P</stp>
        <stp>CHAIN_PERIODICITY_OVRD=M</stp>
        <tr r="G3410" s="3"/>
      </tp>
      <tp t="e">
        <v>#N/A</v>
        <stp/>
        <stp>##V3_BDSV12</stp>
        <stp>SPX Index</stp>
        <stp>CHAIN_TICKERS</stp>
        <stp>[PUTStrategy6.xlsx]Backup!R3510C7</stp>
        <stp>CHAIN_STRIKE_PX_OVRD</stp>
        <stp>70380</stp>
        <stp>CHAIN_PUT_CALL_TYPE_OVRD=P</stp>
        <stp>CHAIN_PERIODICITY_OVRD=M</stp>
        <tr r="G3510" s="3"/>
      </tp>
      <tp t="e">
        <v>#N/A</v>
        <stp/>
        <stp>##V3_BDSV12</stp>
        <stp>SPX Index</stp>
        <stp>CHAIN_TICKERS</stp>
        <stp>[PUTStrategy6.xlsx]Backup!R3670C7</stp>
        <stp>CHAIN_STRIKE_PX_OVRD</stp>
        <stp>73580</stp>
        <stp>CHAIN_PUT_CALL_TYPE_OVRD=P</stp>
        <stp>CHAIN_PERIODICITY_OVRD=M</stp>
        <tr r="G3670" s="3"/>
      </tp>
      <tp t="e">
        <v>#N/A</v>
        <stp/>
        <stp>##V3_BDSV12</stp>
        <stp>SPX Index</stp>
        <stp>CHAIN_TICKERS</stp>
        <stp>[PUTStrategy6.xlsx]Backup!R3570C7</stp>
        <stp>CHAIN_STRIKE_PX_OVRD</stp>
        <stp>71580</stp>
        <stp>CHAIN_PUT_CALL_TYPE_OVRD=P</stp>
        <stp>CHAIN_PERIODICITY_OVRD=M</stp>
        <tr r="G3570" s="3"/>
      </tp>
      <tp t="e">
        <v>#N/A</v>
        <stp/>
        <stp>##V3_BDSV12</stp>
        <stp>SPX Index</stp>
        <stp>CHAIN_TICKERS</stp>
        <stp>[PUTStrategy6.xlsx]Backup!R3610C7</stp>
        <stp>CHAIN_STRIKE_PX_OVRD</stp>
        <stp>72380</stp>
        <stp>CHAIN_PUT_CALL_TYPE_OVRD=P</stp>
        <stp>CHAIN_PERIODICITY_OVRD=M</stp>
        <tr r="G3610" s="3"/>
      </tp>
      <tp t="e">
        <v>#N/A</v>
        <stp/>
        <stp>##V3_BDSV12</stp>
        <stp>SPX Index</stp>
        <stp>CHAIN_TICKERS</stp>
        <stp>[PUTStrategy6.xlsx]Backup!R3910C7</stp>
        <stp>CHAIN_STRIKE_PX_OVRD</stp>
        <stp>78380</stp>
        <stp>CHAIN_PUT_CALL_TYPE_OVRD=P</stp>
        <stp>CHAIN_PERIODICITY_OVRD=M</stp>
        <tr r="G3910" s="3"/>
      </tp>
      <tp t="e">
        <v>#N/A</v>
        <stp/>
        <stp>##V3_BDSV12</stp>
        <stp>SPX Index</stp>
        <stp>CHAIN_TICKERS</stp>
        <stp>[PUTStrategy6.xlsx]Backup!R3970C7</stp>
        <stp>CHAIN_STRIKE_PX_OVRD</stp>
        <stp>79580</stp>
        <stp>CHAIN_PUT_CALL_TYPE_OVRD=P</stp>
        <stp>CHAIN_PERIODICITY_OVRD=M</stp>
        <tr r="G3970" s="3"/>
      </tp>
      <tp t="e">
        <v>#N/A</v>
        <stp/>
        <stp>##V3_BDSV12</stp>
        <stp>SPX Index</stp>
        <stp>CHAIN_TICKERS</stp>
        <stp>[PUTStrategy6.xlsx]Backup!R3710C7</stp>
        <stp>CHAIN_STRIKE_PX_OVRD</stp>
        <stp>74380</stp>
        <stp>CHAIN_PUT_CALL_TYPE_OVRD=P</stp>
        <stp>CHAIN_PERIODICITY_OVRD=M</stp>
        <tr r="G3710" s="3"/>
      </tp>
      <tp t="e">
        <v>#N/A</v>
        <stp/>
        <stp>##V3_BDSV12</stp>
        <stp>SPX Index</stp>
        <stp>CHAIN_TICKERS</stp>
        <stp>[PUTStrategy6.xlsx]Backup!R3770C7</stp>
        <stp>CHAIN_STRIKE_PX_OVRD</stp>
        <stp>75580</stp>
        <stp>CHAIN_PUT_CALL_TYPE_OVRD=P</stp>
        <stp>CHAIN_PERIODICITY_OVRD=M</stp>
        <tr r="G3770" s="3"/>
      </tp>
      <tp t="e">
        <v>#N/A</v>
        <stp/>
        <stp>##V3_BDSV12</stp>
        <stp>SPX Index</stp>
        <stp>CHAIN_TICKERS</stp>
        <stp>[PUTStrategy6.xlsx]Backup!R3870C7</stp>
        <stp>CHAIN_STRIKE_PX_OVRD</stp>
        <stp>77580</stp>
        <stp>CHAIN_PUT_CALL_TYPE_OVRD=P</stp>
        <stp>CHAIN_PERIODICITY_OVRD=M</stp>
        <tr r="G3870" s="3"/>
      </tp>
      <tp t="e">
        <v>#N/A</v>
        <stp/>
        <stp>##V3_BDSV12</stp>
        <stp>SPX Index</stp>
        <stp>CHAIN_TICKERS</stp>
        <stp>[PUTStrategy6.xlsx]Backup!R3810C7</stp>
        <stp>CHAIN_STRIKE_PX_OVRD</stp>
        <stp>76380</stp>
        <stp>CHAIN_PUT_CALL_TYPE_OVRD=P</stp>
        <stp>CHAIN_PERIODICITY_OVRD=M</stp>
        <tr r="G3810" s="3"/>
      </tp>
      <tp t="e">
        <v>#N/A</v>
        <stp/>
        <stp>##V3_BDSV12</stp>
        <stp>SPX Index</stp>
        <stp>CHAIN_TICKERS</stp>
        <stp>[PUTStrategy6.xlsx]Backup!R4505C7</stp>
        <stp>CHAIN_STRIKE_PX_OVRD</stp>
        <stp>90280</stp>
        <stp>CHAIN_PUT_CALL_TYPE_OVRD=P</stp>
        <stp>CHAIN_PERIODICITY_OVRD=M</stp>
        <tr r="G4505" s="3"/>
      </tp>
      <tp t="e">
        <v>#N/A</v>
        <stp/>
        <stp>##V3_BDSV12</stp>
        <stp>SPX Index</stp>
        <stp>CHAIN_TICKERS</stp>
        <stp>[PUTStrategy6.xlsx]Backup!R4665C7</stp>
        <stp>CHAIN_STRIKE_PX_OVRD</stp>
        <stp>93480</stp>
        <stp>CHAIN_PUT_CALL_TYPE_OVRD=P</stp>
        <stp>CHAIN_PERIODICITY_OVRD=M</stp>
        <tr r="G4665" s="3"/>
      </tp>
      <tp t="e">
        <v>#N/A</v>
        <stp/>
        <stp>##V3_BDSV12</stp>
        <stp>SPX Index</stp>
        <stp>CHAIN_TICKERS</stp>
        <stp>[PUTStrategy6.xlsx]Backup!R4565C7</stp>
        <stp>CHAIN_STRIKE_PX_OVRD</stp>
        <stp>91480</stp>
        <stp>CHAIN_PUT_CALL_TYPE_OVRD=P</stp>
        <stp>CHAIN_PERIODICITY_OVRD=M</stp>
        <tr r="G4565" s="3"/>
      </tp>
      <tp t="e">
        <v>#N/A</v>
        <stp/>
        <stp>##V3_BDSV12</stp>
        <stp>SPX Index</stp>
        <stp>CHAIN_TICKERS</stp>
        <stp>[PUTStrategy6.xlsx]Backup!R4605C7</stp>
        <stp>CHAIN_STRIKE_PX_OVRD</stp>
        <stp>92280</stp>
        <stp>CHAIN_PUT_CALL_TYPE_OVRD=P</stp>
        <stp>CHAIN_PERIODICITY_OVRD=M</stp>
        <tr r="G4605" s="3"/>
      </tp>
      <tp t="e">
        <v>#N/A</v>
        <stp/>
        <stp>##V3_BDSV12</stp>
        <stp>SPX Index</stp>
        <stp>CHAIN_TICKERS</stp>
        <stp>[PUTStrategy6.xlsx]Backup!R4905C7</stp>
        <stp>CHAIN_STRIKE_PX_OVRD</stp>
        <stp>98280</stp>
        <stp>CHAIN_PUT_CALL_TYPE_OVRD=P</stp>
        <stp>CHAIN_PERIODICITY_OVRD=M</stp>
        <tr r="G4905" s="3"/>
      </tp>
      <tp t="e">
        <v>#N/A</v>
        <stp/>
        <stp>##V3_BDSV12</stp>
        <stp>SPX Index</stp>
        <stp>CHAIN_TICKERS</stp>
        <stp>[PUTStrategy6.xlsx]Backup!R4965C7</stp>
        <stp>CHAIN_STRIKE_PX_OVRD</stp>
        <stp>99480</stp>
        <stp>CHAIN_PUT_CALL_TYPE_OVRD=P</stp>
        <stp>CHAIN_PERIODICITY_OVRD=M</stp>
        <tr r="G4965" s="3"/>
      </tp>
      <tp t="e">
        <v>#N/A</v>
        <stp/>
        <stp>##V3_BDSV12</stp>
        <stp>SPX Index</stp>
        <stp>CHAIN_TICKERS</stp>
        <stp>[PUTStrategy6.xlsx]Backup!R4705C7</stp>
        <stp>CHAIN_STRIKE_PX_OVRD</stp>
        <stp>94280</stp>
        <stp>CHAIN_PUT_CALL_TYPE_OVRD=P</stp>
        <stp>CHAIN_PERIODICITY_OVRD=M</stp>
        <tr r="G4705" s="3"/>
      </tp>
      <tp t="e">
        <v>#N/A</v>
        <stp/>
        <stp>##V3_BDSV12</stp>
        <stp>SPX Index</stp>
        <stp>CHAIN_TICKERS</stp>
        <stp>[PUTStrategy6.xlsx]Backup!R4765C7</stp>
        <stp>CHAIN_STRIKE_PX_OVRD</stp>
        <stp>95480</stp>
        <stp>CHAIN_PUT_CALL_TYPE_OVRD=P</stp>
        <stp>CHAIN_PERIODICITY_OVRD=M</stp>
        <tr r="G4765" s="3"/>
      </tp>
      <tp t="e">
        <v>#N/A</v>
        <stp/>
        <stp>##V3_BDSV12</stp>
        <stp>SPX Index</stp>
        <stp>CHAIN_TICKERS</stp>
        <stp>[PUTStrategy6.xlsx]Backup!R4865C7</stp>
        <stp>CHAIN_STRIKE_PX_OVRD</stp>
        <stp>97480</stp>
        <stp>CHAIN_PUT_CALL_TYPE_OVRD=P</stp>
        <stp>CHAIN_PERIODICITY_OVRD=M</stp>
        <tr r="G4865" s="3"/>
      </tp>
      <tp t="e">
        <v>#N/A</v>
        <stp/>
        <stp>##V3_BDSV12</stp>
        <stp>SPX Index</stp>
        <stp>CHAIN_TICKERS</stp>
        <stp>[PUTStrategy6.xlsx]Backup!R4805C7</stp>
        <stp>CHAIN_STRIKE_PX_OVRD</stp>
        <stp>96280</stp>
        <stp>CHAIN_PUT_CALL_TYPE_OVRD=P</stp>
        <stp>CHAIN_PERIODICITY_OVRD=M</stp>
        <tr r="G4805" s="3"/>
      </tp>
      <tp t="e">
        <v>#N/A</v>
        <stp/>
        <stp>##V3_BDSV12</stp>
        <stp>SPX Index</stp>
        <stp>CHAIN_TICKERS</stp>
        <stp>[PUTStrategy6.xlsx]Backup!R4305C7</stp>
        <stp>CHAIN_STRIKE_PX_OVRD</stp>
        <stp>86280</stp>
        <stp>CHAIN_PUT_CALL_TYPE_OVRD=P</stp>
        <stp>CHAIN_PERIODICITY_OVRD=M</stp>
        <tr r="G4305" s="3"/>
      </tp>
      <tp t="e">
        <v>#N/A</v>
        <stp/>
        <stp>##V3_BDSV12</stp>
        <stp>SPX Index</stp>
        <stp>CHAIN_TICKERS</stp>
        <stp>[PUTStrategy6.xlsx]Backup!R4365C7</stp>
        <stp>CHAIN_STRIKE_PX_OVRD</stp>
        <stp>87480</stp>
        <stp>CHAIN_PUT_CALL_TYPE_OVRD=P</stp>
        <stp>CHAIN_PERIODICITY_OVRD=M</stp>
        <tr r="G4365" s="3"/>
      </tp>
      <tp t="e">
        <v>#N/A</v>
        <stp/>
        <stp>##V3_BDSV12</stp>
        <stp>SPX Index</stp>
        <stp>CHAIN_TICKERS</stp>
        <stp>[PUTStrategy6.xlsx]Backup!R4265C7</stp>
        <stp>CHAIN_STRIKE_PX_OVRD</stp>
        <stp>85480</stp>
        <stp>CHAIN_PUT_CALL_TYPE_OVRD=P</stp>
        <stp>CHAIN_PERIODICITY_OVRD=M</stp>
        <tr r="G4265" s="3"/>
      </tp>
      <tp t="e">
        <v>#N/A</v>
        <stp/>
        <stp>##V3_BDSV12</stp>
        <stp>SPX Index</stp>
        <stp>CHAIN_TICKERS</stp>
        <stp>[PUTStrategy6.xlsx]Backup!R4205C7</stp>
        <stp>CHAIN_STRIKE_PX_OVRD</stp>
        <stp>84280</stp>
        <stp>CHAIN_PUT_CALL_TYPE_OVRD=P</stp>
        <stp>CHAIN_PERIODICITY_OVRD=M</stp>
        <tr r="G4205" s="3"/>
      </tp>
      <tp t="e">
        <v>#N/A</v>
        <stp/>
        <stp>##V3_BDSV12</stp>
        <stp>SPX Index</stp>
        <stp>CHAIN_TICKERS</stp>
        <stp>[PUTStrategy6.xlsx]Backup!R4065C7</stp>
        <stp>CHAIN_STRIKE_PX_OVRD</stp>
        <stp>81480</stp>
        <stp>CHAIN_PUT_CALL_TYPE_OVRD=P</stp>
        <stp>CHAIN_PERIODICITY_OVRD=M</stp>
        <tr r="G4065" s="3"/>
      </tp>
      <tp t="e">
        <v>#N/A</v>
        <stp/>
        <stp>##V3_BDSV12</stp>
        <stp>SPX Index</stp>
        <stp>CHAIN_TICKERS</stp>
        <stp>[PUTStrategy6.xlsx]Backup!R4005C7</stp>
        <stp>CHAIN_STRIKE_PX_OVRD</stp>
        <stp>80280</stp>
        <stp>CHAIN_PUT_CALL_TYPE_OVRD=P</stp>
        <stp>CHAIN_PERIODICITY_OVRD=M</stp>
        <tr r="G4005" s="3"/>
      </tp>
      <tp t="e">
        <v>#N/A</v>
        <stp/>
        <stp>##V3_BDSV12</stp>
        <stp>SPX Index</stp>
        <stp>CHAIN_TICKERS</stp>
        <stp>[PUTStrategy6.xlsx]Backup!R4105C7</stp>
        <stp>CHAIN_STRIKE_PX_OVRD</stp>
        <stp>82280</stp>
        <stp>CHAIN_PUT_CALL_TYPE_OVRD=P</stp>
        <stp>CHAIN_PERIODICITY_OVRD=M</stp>
        <tr r="G4105" s="3"/>
      </tp>
      <tp t="e">
        <v>#N/A</v>
        <stp/>
        <stp>##V3_BDSV12</stp>
        <stp>SPX Index</stp>
        <stp>CHAIN_TICKERS</stp>
        <stp>[PUTStrategy6.xlsx]Backup!R4165C7</stp>
        <stp>CHAIN_STRIKE_PX_OVRD</stp>
        <stp>83480</stp>
        <stp>CHAIN_PUT_CALL_TYPE_OVRD=P</stp>
        <stp>CHAIN_PERIODICITY_OVRD=M</stp>
        <tr r="G4165" s="3"/>
      </tp>
      <tp t="e">
        <v>#N/A</v>
        <stp/>
        <stp>##V3_BDSV12</stp>
        <stp>SPX Index</stp>
        <stp>CHAIN_TICKERS</stp>
        <stp>[PUTStrategy6.xlsx]Backup!R4465C7</stp>
        <stp>CHAIN_STRIKE_PX_OVRD</stp>
        <stp>89480</stp>
        <stp>CHAIN_PUT_CALL_TYPE_OVRD=P</stp>
        <stp>CHAIN_PERIODICITY_OVRD=M</stp>
        <tr r="G4465" s="3"/>
      </tp>
      <tp t="e">
        <v>#N/A</v>
        <stp/>
        <stp>##V3_BDSV12</stp>
        <stp>SPX Index</stp>
        <stp>CHAIN_TICKERS</stp>
        <stp>[PUTStrategy6.xlsx]Backup!R4405C7</stp>
        <stp>CHAIN_STRIKE_PX_OVRD</stp>
        <stp>88280</stp>
        <stp>CHAIN_PUT_CALL_TYPE_OVRD=P</stp>
        <stp>CHAIN_PERIODICITY_OVRD=M</stp>
        <tr r="G4405" s="3"/>
      </tp>
      <tp t="e">
        <v>#N/A</v>
        <stp/>
        <stp>##V3_BDSV12</stp>
        <stp>SPX Index</stp>
        <stp>CHAIN_TICKERS</stp>
        <stp>[PUTStrategy6.xlsx]Backup!R1305C7</stp>
        <stp>CHAIN_STRIKE_PX_OVRD</stp>
        <stp>26280</stp>
        <stp>CHAIN_PUT_CALL_TYPE_OVRD=P</stp>
        <stp>CHAIN_PERIODICITY_OVRD=M</stp>
        <tr r="G1305" s="3"/>
      </tp>
      <tp t="e">
        <v>#N/A</v>
        <stp/>
        <stp>##V3_BDSV12</stp>
        <stp>SPX Index</stp>
        <stp>CHAIN_TICKERS</stp>
        <stp>[PUTStrategy6.xlsx]Backup!R1365C7</stp>
        <stp>CHAIN_STRIKE_PX_OVRD</stp>
        <stp>27480</stp>
        <stp>CHAIN_PUT_CALL_TYPE_OVRD=P</stp>
        <stp>CHAIN_PERIODICITY_OVRD=M</stp>
        <tr r="G1365" s="3"/>
      </tp>
      <tp t="e">
        <v>#N/A</v>
        <stp/>
        <stp>##V3_BDSV12</stp>
        <stp>SPX Index</stp>
        <stp>CHAIN_TICKERS</stp>
        <stp>[PUTStrategy6.xlsx]Backup!R1265C7</stp>
        <stp>CHAIN_STRIKE_PX_OVRD</stp>
        <stp>25480</stp>
        <stp>CHAIN_PUT_CALL_TYPE_OVRD=P</stp>
        <stp>CHAIN_PERIODICITY_OVRD=M</stp>
        <tr r="G1265" s="3"/>
      </tp>
      <tp t="e">
        <v>#N/A</v>
        <stp/>
        <stp>##V3_BDSV12</stp>
        <stp>SPX Index</stp>
        <stp>CHAIN_TICKERS</stp>
        <stp>[PUTStrategy6.xlsx]Backup!R1205C7</stp>
        <stp>CHAIN_STRIKE_PX_OVRD</stp>
        <stp>24280</stp>
        <stp>CHAIN_PUT_CALL_TYPE_OVRD=P</stp>
        <stp>CHAIN_PERIODICITY_OVRD=M</stp>
        <tr r="G1205" s="3"/>
      </tp>
      <tp t="e">
        <v>#N/A</v>
        <stp/>
        <stp>##V3_BDSV12</stp>
        <stp>SPX Index</stp>
        <stp>CHAIN_TICKERS</stp>
        <stp>[PUTStrategy6.xlsx]Backup!R1065C7</stp>
        <stp>CHAIN_STRIKE_PX_OVRD</stp>
        <stp>21480</stp>
        <stp>CHAIN_PUT_CALL_TYPE_OVRD=P</stp>
        <stp>CHAIN_PERIODICITY_OVRD=M</stp>
        <tr r="G1065" s="3"/>
      </tp>
      <tp t="e">
        <v>#N/A</v>
        <stp/>
        <stp>##V3_BDSV12</stp>
        <stp>SPX Index</stp>
        <stp>CHAIN_TICKERS</stp>
        <stp>[PUTStrategy6.xlsx]Backup!R1005C7</stp>
        <stp>CHAIN_STRIKE_PX_OVRD</stp>
        <stp>20280</stp>
        <stp>CHAIN_PUT_CALL_TYPE_OVRD=P</stp>
        <stp>CHAIN_PERIODICITY_OVRD=M</stp>
        <tr r="G1005" s="3"/>
      </tp>
      <tp t="e">
        <v>#N/A</v>
        <stp/>
        <stp>##V3_BDSV12</stp>
        <stp>SPX Index</stp>
        <stp>CHAIN_TICKERS</stp>
        <stp>[PUTStrategy6.xlsx]Backup!R1105C7</stp>
        <stp>CHAIN_STRIKE_PX_OVRD</stp>
        <stp>22280</stp>
        <stp>CHAIN_PUT_CALL_TYPE_OVRD=P</stp>
        <stp>CHAIN_PERIODICITY_OVRD=M</stp>
        <tr r="G1105" s="3"/>
      </tp>
      <tp t="e">
        <v>#N/A</v>
        <stp/>
        <stp>##V3_BDSV12</stp>
        <stp>SPX Index</stp>
        <stp>CHAIN_TICKERS</stp>
        <stp>[PUTStrategy6.xlsx]Backup!R1165C7</stp>
        <stp>CHAIN_STRIKE_PX_OVRD</stp>
        <stp>23480</stp>
        <stp>CHAIN_PUT_CALL_TYPE_OVRD=P</stp>
        <stp>CHAIN_PERIODICITY_OVRD=M</stp>
        <tr r="G1165" s="3"/>
      </tp>
      <tp t="e">
        <v>#N/A</v>
        <stp/>
        <stp>##V3_BDSV12</stp>
        <stp>SPX Index</stp>
        <stp>CHAIN_TICKERS</stp>
        <stp>[PUTStrategy6.xlsx]Backup!R1465C7</stp>
        <stp>CHAIN_STRIKE_PX_OVRD</stp>
        <stp>29480</stp>
        <stp>CHAIN_PUT_CALL_TYPE_OVRD=P</stp>
        <stp>CHAIN_PERIODICITY_OVRD=M</stp>
        <tr r="G1465" s="3"/>
      </tp>
      <tp t="e">
        <v>#N/A</v>
        <stp/>
        <stp>##V3_BDSV12</stp>
        <stp>SPX Index</stp>
        <stp>CHAIN_TICKERS</stp>
        <stp>[PUTStrategy6.xlsx]Backup!R1405C7</stp>
        <stp>CHAIN_STRIKE_PX_OVRD</stp>
        <stp>28280</stp>
        <stp>CHAIN_PUT_CALL_TYPE_OVRD=P</stp>
        <stp>CHAIN_PERIODICITY_OVRD=M</stp>
        <tr r="G1405" s="3"/>
      </tp>
      <tp t="e">
        <v>#N/A</v>
        <stp/>
        <stp>##V3_BDSV12</stp>
        <stp>SPX Index</stp>
        <stp>CHAIN_TICKERS</stp>
        <stp>[PUTStrategy6.xlsx]Backup!R1505C7</stp>
        <stp>CHAIN_STRIKE_PX_OVRD</stp>
        <stp>30280</stp>
        <stp>CHAIN_PUT_CALL_TYPE_OVRD=P</stp>
        <stp>CHAIN_PERIODICITY_OVRD=M</stp>
        <tr r="G1505" s="3"/>
      </tp>
      <tp t="e">
        <v>#N/A</v>
        <stp/>
        <stp>##V3_BDSV12</stp>
        <stp>SPX Index</stp>
        <stp>CHAIN_TICKERS</stp>
        <stp>[PUTStrategy6.xlsx]Backup!R1665C7</stp>
        <stp>CHAIN_STRIKE_PX_OVRD</stp>
        <stp>33480</stp>
        <stp>CHAIN_PUT_CALL_TYPE_OVRD=P</stp>
        <stp>CHAIN_PERIODICITY_OVRD=M</stp>
        <tr r="G1665" s="3"/>
      </tp>
      <tp t="e">
        <v>#N/A</v>
        <stp/>
        <stp>##V3_BDSV12</stp>
        <stp>SPX Index</stp>
        <stp>CHAIN_TICKERS</stp>
        <stp>[PUTStrategy6.xlsx]Backup!R1565C7</stp>
        <stp>CHAIN_STRIKE_PX_OVRD</stp>
        <stp>31480</stp>
        <stp>CHAIN_PUT_CALL_TYPE_OVRD=P</stp>
        <stp>CHAIN_PERIODICITY_OVRD=M</stp>
        <tr r="G1565" s="3"/>
      </tp>
      <tp t="e">
        <v>#N/A</v>
        <stp/>
        <stp>##V3_BDSV12</stp>
        <stp>SPX Index</stp>
        <stp>CHAIN_TICKERS</stp>
        <stp>[PUTStrategy6.xlsx]Backup!R1605C7</stp>
        <stp>CHAIN_STRIKE_PX_OVRD</stp>
        <stp>32280</stp>
        <stp>CHAIN_PUT_CALL_TYPE_OVRD=P</stp>
        <stp>CHAIN_PERIODICITY_OVRD=M</stp>
        <tr r="G1605" s="3"/>
      </tp>
      <tp t="e">
        <v>#N/A</v>
        <stp/>
        <stp>##V3_BDSV12</stp>
        <stp>SPX Index</stp>
        <stp>CHAIN_TICKERS</stp>
        <stp>[PUTStrategy6.xlsx]Backup!R1905C7</stp>
        <stp>CHAIN_STRIKE_PX_OVRD</stp>
        <stp>38280</stp>
        <stp>CHAIN_PUT_CALL_TYPE_OVRD=P</stp>
        <stp>CHAIN_PERIODICITY_OVRD=M</stp>
        <tr r="G1905" s="3"/>
      </tp>
      <tp t="e">
        <v>#N/A</v>
        <stp/>
        <stp>##V3_BDSV12</stp>
        <stp>SPX Index</stp>
        <stp>CHAIN_TICKERS</stp>
        <stp>[PUTStrategy6.xlsx]Backup!R1965C7</stp>
        <stp>CHAIN_STRIKE_PX_OVRD</stp>
        <stp>39480</stp>
        <stp>CHAIN_PUT_CALL_TYPE_OVRD=P</stp>
        <stp>CHAIN_PERIODICITY_OVRD=M</stp>
        <tr r="G1965" s="3"/>
      </tp>
      <tp t="e">
        <v>#N/A</v>
        <stp/>
        <stp>##V3_BDSV12</stp>
        <stp>SPX Index</stp>
        <stp>CHAIN_TICKERS</stp>
        <stp>[PUTStrategy6.xlsx]Backup!R1705C7</stp>
        <stp>CHAIN_STRIKE_PX_OVRD</stp>
        <stp>34280</stp>
        <stp>CHAIN_PUT_CALL_TYPE_OVRD=P</stp>
        <stp>CHAIN_PERIODICITY_OVRD=M</stp>
        <tr r="G1705" s="3"/>
      </tp>
      <tp t="e">
        <v>#N/A</v>
        <stp/>
        <stp>##V3_BDSV12</stp>
        <stp>SPX Index</stp>
        <stp>CHAIN_TICKERS</stp>
        <stp>[PUTStrategy6.xlsx]Backup!R1765C7</stp>
        <stp>CHAIN_STRIKE_PX_OVRD</stp>
        <stp>35480</stp>
        <stp>CHAIN_PUT_CALL_TYPE_OVRD=P</stp>
        <stp>CHAIN_PERIODICITY_OVRD=M</stp>
        <tr r="G1765" s="3"/>
      </tp>
      <tp t="e">
        <v>#N/A</v>
        <stp/>
        <stp>##V3_BDSV12</stp>
        <stp>SPX Index</stp>
        <stp>CHAIN_TICKERS</stp>
        <stp>[PUTStrategy6.xlsx]Backup!R1865C7</stp>
        <stp>CHAIN_STRIKE_PX_OVRD</stp>
        <stp>37480</stp>
        <stp>CHAIN_PUT_CALL_TYPE_OVRD=P</stp>
        <stp>CHAIN_PERIODICITY_OVRD=M</stp>
        <tr r="G1865" s="3"/>
      </tp>
      <tp t="e">
        <v>#N/A</v>
        <stp/>
        <stp>##V3_BDSV12</stp>
        <stp>SPX Index</stp>
        <stp>CHAIN_TICKERS</stp>
        <stp>[PUTStrategy6.xlsx]Backup!R1805C7</stp>
        <stp>CHAIN_STRIKE_PX_OVRD</stp>
        <stp>36280</stp>
        <stp>CHAIN_PUT_CALL_TYPE_OVRD=P</stp>
        <stp>CHAIN_PERIODICITY_OVRD=M</stp>
        <tr r="G1805" s="3"/>
      </tp>
      <tp t="e">
        <v>#N/A</v>
        <stp/>
        <stp>##V3_BDSV12</stp>
        <stp>SPX Index</stp>
        <stp>CHAIN_TICKERS</stp>
        <stp>[PUTStrategy6.xlsx]Backup!R2505C7</stp>
        <stp>CHAIN_STRIKE_PX_OVRD</stp>
        <stp>50280</stp>
        <stp>CHAIN_PUT_CALL_TYPE_OVRD=P</stp>
        <stp>CHAIN_PERIODICITY_OVRD=M</stp>
        <tr r="G2505" s="3"/>
      </tp>
      <tp t="e">
        <v>#N/A</v>
        <stp/>
        <stp>##V3_BDSV12</stp>
        <stp>SPX Index</stp>
        <stp>CHAIN_TICKERS</stp>
        <stp>[PUTStrategy6.xlsx]Backup!R2665C7</stp>
        <stp>CHAIN_STRIKE_PX_OVRD</stp>
        <stp>53480</stp>
        <stp>CHAIN_PUT_CALL_TYPE_OVRD=P</stp>
        <stp>CHAIN_PERIODICITY_OVRD=M</stp>
        <tr r="G2665" s="3"/>
      </tp>
      <tp t="e">
        <v>#N/A</v>
        <stp/>
        <stp>##V3_BDSV12</stp>
        <stp>SPX Index</stp>
        <stp>CHAIN_TICKERS</stp>
        <stp>[PUTStrategy6.xlsx]Backup!R2565C7</stp>
        <stp>CHAIN_STRIKE_PX_OVRD</stp>
        <stp>51480</stp>
        <stp>CHAIN_PUT_CALL_TYPE_OVRD=P</stp>
        <stp>CHAIN_PERIODICITY_OVRD=M</stp>
        <tr r="G2565" s="3"/>
      </tp>
      <tp t="e">
        <v>#N/A</v>
        <stp/>
        <stp>##V3_BDSV12</stp>
        <stp>SPX Index</stp>
        <stp>CHAIN_TICKERS</stp>
        <stp>[PUTStrategy6.xlsx]Backup!R2605C7</stp>
        <stp>CHAIN_STRIKE_PX_OVRD</stp>
        <stp>52280</stp>
        <stp>CHAIN_PUT_CALL_TYPE_OVRD=P</stp>
        <stp>CHAIN_PERIODICITY_OVRD=M</stp>
        <tr r="G2605" s="3"/>
      </tp>
      <tp t="e">
        <v>#N/A</v>
        <stp/>
        <stp>##V3_BDSV12</stp>
        <stp>SPX Index</stp>
        <stp>CHAIN_TICKERS</stp>
        <stp>[PUTStrategy6.xlsx]Backup!R2905C7</stp>
        <stp>CHAIN_STRIKE_PX_OVRD</stp>
        <stp>58280</stp>
        <stp>CHAIN_PUT_CALL_TYPE_OVRD=P</stp>
        <stp>CHAIN_PERIODICITY_OVRD=M</stp>
        <tr r="G2905" s="3"/>
      </tp>
      <tp t="e">
        <v>#N/A</v>
        <stp/>
        <stp>##V3_BDSV12</stp>
        <stp>SPX Index</stp>
        <stp>CHAIN_TICKERS</stp>
        <stp>[PUTStrategy6.xlsx]Backup!R2965C7</stp>
        <stp>CHAIN_STRIKE_PX_OVRD</stp>
        <stp>59480</stp>
        <stp>CHAIN_PUT_CALL_TYPE_OVRD=P</stp>
        <stp>CHAIN_PERIODICITY_OVRD=M</stp>
        <tr r="G2965" s="3"/>
      </tp>
      <tp t="e">
        <v>#N/A</v>
        <stp/>
        <stp>##V3_BDSV12</stp>
        <stp>SPX Index</stp>
        <stp>CHAIN_TICKERS</stp>
        <stp>[PUTStrategy6.xlsx]Backup!R2705C7</stp>
        <stp>CHAIN_STRIKE_PX_OVRD</stp>
        <stp>54280</stp>
        <stp>CHAIN_PUT_CALL_TYPE_OVRD=P</stp>
        <stp>CHAIN_PERIODICITY_OVRD=M</stp>
        <tr r="G2705" s="3"/>
      </tp>
      <tp t="e">
        <v>#N/A</v>
        <stp/>
        <stp>##V3_BDSV12</stp>
        <stp>SPX Index</stp>
        <stp>CHAIN_TICKERS</stp>
        <stp>[PUTStrategy6.xlsx]Backup!R2765C7</stp>
        <stp>CHAIN_STRIKE_PX_OVRD</stp>
        <stp>55480</stp>
        <stp>CHAIN_PUT_CALL_TYPE_OVRD=P</stp>
        <stp>CHAIN_PERIODICITY_OVRD=M</stp>
        <tr r="G2765" s="3"/>
      </tp>
      <tp t="e">
        <v>#N/A</v>
        <stp/>
        <stp>##V3_BDSV12</stp>
        <stp>SPX Index</stp>
        <stp>CHAIN_TICKERS</stp>
        <stp>[PUTStrategy6.xlsx]Backup!R2865C7</stp>
        <stp>CHAIN_STRIKE_PX_OVRD</stp>
        <stp>57480</stp>
        <stp>CHAIN_PUT_CALL_TYPE_OVRD=P</stp>
        <stp>CHAIN_PERIODICITY_OVRD=M</stp>
        <tr r="G2865" s="3"/>
      </tp>
      <tp t="e">
        <v>#N/A</v>
        <stp/>
        <stp>##V3_BDSV12</stp>
        <stp>SPX Index</stp>
        <stp>CHAIN_TICKERS</stp>
        <stp>[PUTStrategy6.xlsx]Backup!R2805C7</stp>
        <stp>CHAIN_STRIKE_PX_OVRD</stp>
        <stp>56280</stp>
        <stp>CHAIN_PUT_CALL_TYPE_OVRD=P</stp>
        <stp>CHAIN_PERIODICITY_OVRD=M</stp>
        <tr r="G2805" s="3"/>
      </tp>
      <tp t="e">
        <v>#N/A</v>
        <stp/>
        <stp>##V3_BDSV12</stp>
        <stp>SPX Index</stp>
        <stp>CHAIN_TICKERS</stp>
        <stp>[PUTStrategy6.xlsx]Backup!R2305C7</stp>
        <stp>CHAIN_STRIKE_PX_OVRD</stp>
        <stp>46280</stp>
        <stp>CHAIN_PUT_CALL_TYPE_OVRD=P</stp>
        <stp>CHAIN_PERIODICITY_OVRD=M</stp>
        <tr r="G2305" s="3"/>
      </tp>
      <tp t="e">
        <v>#N/A</v>
        <stp/>
        <stp>##V3_BDSV12</stp>
        <stp>SPX Index</stp>
        <stp>CHAIN_TICKERS</stp>
        <stp>[PUTStrategy6.xlsx]Backup!R2365C7</stp>
        <stp>CHAIN_STRIKE_PX_OVRD</stp>
        <stp>47480</stp>
        <stp>CHAIN_PUT_CALL_TYPE_OVRD=P</stp>
        <stp>CHAIN_PERIODICITY_OVRD=M</stp>
        <tr r="G2365" s="3"/>
      </tp>
      <tp t="e">
        <v>#N/A</v>
        <stp/>
        <stp>##V3_BDSV12</stp>
        <stp>SPX Index</stp>
        <stp>CHAIN_TICKERS</stp>
        <stp>[PUTStrategy6.xlsx]Backup!R2265C7</stp>
        <stp>CHAIN_STRIKE_PX_OVRD</stp>
        <stp>45480</stp>
        <stp>CHAIN_PUT_CALL_TYPE_OVRD=P</stp>
        <stp>CHAIN_PERIODICITY_OVRD=M</stp>
        <tr r="G2265" s="3"/>
      </tp>
      <tp t="e">
        <v>#N/A</v>
        <stp/>
        <stp>##V3_BDSV12</stp>
        <stp>SPX Index</stp>
        <stp>CHAIN_TICKERS</stp>
        <stp>[PUTStrategy6.xlsx]Backup!R2205C7</stp>
        <stp>CHAIN_STRIKE_PX_OVRD</stp>
        <stp>44280</stp>
        <stp>CHAIN_PUT_CALL_TYPE_OVRD=P</stp>
        <stp>CHAIN_PERIODICITY_OVRD=M</stp>
        <tr r="G2205" s="3"/>
      </tp>
      <tp t="e">
        <v>#N/A</v>
        <stp/>
        <stp>##V3_BDSV12</stp>
        <stp>SPX Index</stp>
        <stp>CHAIN_TICKERS</stp>
        <stp>[PUTStrategy6.xlsx]Backup!R2065C7</stp>
        <stp>CHAIN_STRIKE_PX_OVRD</stp>
        <stp>41480</stp>
        <stp>CHAIN_PUT_CALL_TYPE_OVRD=P</stp>
        <stp>CHAIN_PERIODICITY_OVRD=M</stp>
        <tr r="G2065" s="3"/>
      </tp>
      <tp t="e">
        <v>#N/A</v>
        <stp/>
        <stp>##V3_BDSV12</stp>
        <stp>SPX Index</stp>
        <stp>CHAIN_TICKERS</stp>
        <stp>[PUTStrategy6.xlsx]Backup!R2005C7</stp>
        <stp>CHAIN_STRIKE_PX_OVRD</stp>
        <stp>40280</stp>
        <stp>CHAIN_PUT_CALL_TYPE_OVRD=P</stp>
        <stp>CHAIN_PERIODICITY_OVRD=M</stp>
        <tr r="G2005" s="3"/>
      </tp>
      <tp t="e">
        <v>#N/A</v>
        <stp/>
        <stp>##V3_BDSV12</stp>
        <stp>SPX Index</stp>
        <stp>CHAIN_TICKERS</stp>
        <stp>[PUTStrategy6.xlsx]Backup!R2105C7</stp>
        <stp>CHAIN_STRIKE_PX_OVRD</stp>
        <stp>42280</stp>
        <stp>CHAIN_PUT_CALL_TYPE_OVRD=P</stp>
        <stp>CHAIN_PERIODICITY_OVRD=M</stp>
        <tr r="G2105" s="3"/>
      </tp>
      <tp t="e">
        <v>#N/A</v>
        <stp/>
        <stp>##V3_BDSV12</stp>
        <stp>SPX Index</stp>
        <stp>CHAIN_TICKERS</stp>
        <stp>[PUTStrategy6.xlsx]Backup!R2165C7</stp>
        <stp>CHAIN_STRIKE_PX_OVRD</stp>
        <stp>43480</stp>
        <stp>CHAIN_PUT_CALL_TYPE_OVRD=P</stp>
        <stp>CHAIN_PERIODICITY_OVRD=M</stp>
        <tr r="G2165" s="3"/>
      </tp>
      <tp t="e">
        <v>#N/A</v>
        <stp/>
        <stp>##V3_BDSV12</stp>
        <stp>SPX Index</stp>
        <stp>CHAIN_TICKERS</stp>
        <stp>[PUTStrategy6.xlsx]Backup!R2465C7</stp>
        <stp>CHAIN_STRIKE_PX_OVRD</stp>
        <stp>49480</stp>
        <stp>CHAIN_PUT_CALL_TYPE_OVRD=P</stp>
        <stp>CHAIN_PERIODICITY_OVRD=M</stp>
        <tr r="G2465" s="3"/>
      </tp>
      <tp t="e">
        <v>#N/A</v>
        <stp/>
        <stp>##V3_BDSV12</stp>
        <stp>SPX Index</stp>
        <stp>CHAIN_TICKERS</stp>
        <stp>[PUTStrategy6.xlsx]Backup!R2405C7</stp>
        <stp>CHAIN_STRIKE_PX_OVRD</stp>
        <stp>48280</stp>
        <stp>CHAIN_PUT_CALL_TYPE_OVRD=P</stp>
        <stp>CHAIN_PERIODICITY_OVRD=M</stp>
        <tr r="G2405" s="3"/>
      </tp>
      <tp t="e">
        <v>#N/A</v>
        <stp/>
        <stp>##V3_BDSV12</stp>
        <stp>SPX Index</stp>
        <stp>CHAIN_TICKERS</stp>
        <stp>[PUTStrategy6.xlsx]Backup!R3305C7</stp>
        <stp>CHAIN_STRIKE_PX_OVRD</stp>
        <stp>66280</stp>
        <stp>CHAIN_PUT_CALL_TYPE_OVRD=P</stp>
        <stp>CHAIN_PERIODICITY_OVRD=M</stp>
        <tr r="G3305" s="3"/>
      </tp>
      <tp t="e">
        <v>#N/A</v>
        <stp/>
        <stp>##V3_BDSV12</stp>
        <stp>SPX Index</stp>
        <stp>CHAIN_TICKERS</stp>
        <stp>[PUTStrategy6.xlsx]Backup!R3365C7</stp>
        <stp>CHAIN_STRIKE_PX_OVRD</stp>
        <stp>67480</stp>
        <stp>CHAIN_PUT_CALL_TYPE_OVRD=P</stp>
        <stp>CHAIN_PERIODICITY_OVRD=M</stp>
        <tr r="G3365" s="3"/>
      </tp>
      <tp t="e">
        <v>#N/A</v>
        <stp/>
        <stp>##V3_BDSV12</stp>
        <stp>SPX Index</stp>
        <stp>CHAIN_TICKERS</stp>
        <stp>[PUTStrategy6.xlsx]Backup!R3265C7</stp>
        <stp>CHAIN_STRIKE_PX_OVRD</stp>
        <stp>65480</stp>
        <stp>CHAIN_PUT_CALL_TYPE_OVRD=P</stp>
        <stp>CHAIN_PERIODICITY_OVRD=M</stp>
        <tr r="G3265" s="3"/>
      </tp>
      <tp t="e">
        <v>#N/A</v>
        <stp/>
        <stp>##V3_BDSV12</stp>
        <stp>SPX Index</stp>
        <stp>CHAIN_TICKERS</stp>
        <stp>[PUTStrategy6.xlsx]Backup!R3205C7</stp>
        <stp>CHAIN_STRIKE_PX_OVRD</stp>
        <stp>64280</stp>
        <stp>CHAIN_PUT_CALL_TYPE_OVRD=P</stp>
        <stp>CHAIN_PERIODICITY_OVRD=M</stp>
        <tr r="G3205" s="3"/>
      </tp>
      <tp t="e">
        <v>#N/A</v>
        <stp/>
        <stp>##V3_BDSV12</stp>
        <stp>SPX Index</stp>
        <stp>CHAIN_TICKERS</stp>
        <stp>[PUTStrategy6.xlsx]Backup!R3065C7</stp>
        <stp>CHAIN_STRIKE_PX_OVRD</stp>
        <stp>61480</stp>
        <stp>CHAIN_PUT_CALL_TYPE_OVRD=P</stp>
        <stp>CHAIN_PERIODICITY_OVRD=M</stp>
        <tr r="G3065" s="3"/>
      </tp>
      <tp t="e">
        <v>#N/A</v>
        <stp/>
        <stp>##V3_BDSV12</stp>
        <stp>SPX Index</stp>
        <stp>CHAIN_TICKERS</stp>
        <stp>[PUTStrategy6.xlsx]Backup!R3005C7</stp>
        <stp>CHAIN_STRIKE_PX_OVRD</stp>
        <stp>60280</stp>
        <stp>CHAIN_PUT_CALL_TYPE_OVRD=P</stp>
        <stp>CHAIN_PERIODICITY_OVRD=M</stp>
        <tr r="G3005" s="3"/>
      </tp>
      <tp t="e">
        <v>#N/A</v>
        <stp/>
        <stp>##V3_BDSV12</stp>
        <stp>SPX Index</stp>
        <stp>CHAIN_TICKERS</stp>
        <stp>[PUTStrategy6.xlsx]Backup!R3105C7</stp>
        <stp>CHAIN_STRIKE_PX_OVRD</stp>
        <stp>62280</stp>
        <stp>CHAIN_PUT_CALL_TYPE_OVRD=P</stp>
        <stp>CHAIN_PERIODICITY_OVRD=M</stp>
        <tr r="G3105" s="3"/>
      </tp>
      <tp t="e">
        <v>#N/A</v>
        <stp/>
        <stp>##V3_BDSV12</stp>
        <stp>SPX Index</stp>
        <stp>CHAIN_TICKERS</stp>
        <stp>[PUTStrategy6.xlsx]Backup!R3165C7</stp>
        <stp>CHAIN_STRIKE_PX_OVRD</stp>
        <stp>63480</stp>
        <stp>CHAIN_PUT_CALL_TYPE_OVRD=P</stp>
        <stp>CHAIN_PERIODICITY_OVRD=M</stp>
        <tr r="G3165" s="3"/>
      </tp>
      <tp t="e">
        <v>#N/A</v>
        <stp/>
        <stp>##V3_BDSV12</stp>
        <stp>SPX Index</stp>
        <stp>CHAIN_TICKERS</stp>
        <stp>[PUTStrategy6.xlsx]Backup!R3465C7</stp>
        <stp>CHAIN_STRIKE_PX_OVRD</stp>
        <stp>69480</stp>
        <stp>CHAIN_PUT_CALL_TYPE_OVRD=P</stp>
        <stp>CHAIN_PERIODICITY_OVRD=M</stp>
        <tr r="G3465" s="3"/>
      </tp>
      <tp t="e">
        <v>#N/A</v>
        <stp/>
        <stp>##V3_BDSV12</stp>
        <stp>SPX Index</stp>
        <stp>CHAIN_TICKERS</stp>
        <stp>[PUTStrategy6.xlsx]Backup!R3405C7</stp>
        <stp>CHAIN_STRIKE_PX_OVRD</stp>
        <stp>68280</stp>
        <stp>CHAIN_PUT_CALL_TYPE_OVRD=P</stp>
        <stp>CHAIN_PERIODICITY_OVRD=M</stp>
        <tr r="G3405" s="3"/>
      </tp>
      <tp t="e">
        <v>#N/A</v>
        <stp/>
        <stp>##V3_BDSV12</stp>
        <stp>SPX Index</stp>
        <stp>CHAIN_TICKERS</stp>
        <stp>[PUTStrategy6.xlsx]Backup!R3505C7</stp>
        <stp>CHAIN_STRIKE_PX_OVRD</stp>
        <stp>70280</stp>
        <stp>CHAIN_PUT_CALL_TYPE_OVRD=P</stp>
        <stp>CHAIN_PERIODICITY_OVRD=M</stp>
        <tr r="G3505" s="3"/>
      </tp>
      <tp t="e">
        <v>#N/A</v>
        <stp/>
        <stp>##V3_BDSV12</stp>
        <stp>SPX Index</stp>
        <stp>CHAIN_TICKERS</stp>
        <stp>[PUTStrategy6.xlsx]Backup!R3665C7</stp>
        <stp>CHAIN_STRIKE_PX_OVRD</stp>
        <stp>73480</stp>
        <stp>CHAIN_PUT_CALL_TYPE_OVRD=P</stp>
        <stp>CHAIN_PERIODICITY_OVRD=M</stp>
        <tr r="G3665" s="3"/>
      </tp>
      <tp t="e">
        <v>#N/A</v>
        <stp/>
        <stp>##V3_BDSV12</stp>
        <stp>SPX Index</stp>
        <stp>CHAIN_TICKERS</stp>
        <stp>[PUTStrategy6.xlsx]Backup!R3565C7</stp>
        <stp>CHAIN_STRIKE_PX_OVRD</stp>
        <stp>71480</stp>
        <stp>CHAIN_PUT_CALL_TYPE_OVRD=P</stp>
        <stp>CHAIN_PERIODICITY_OVRD=M</stp>
        <tr r="G3565" s="3"/>
      </tp>
      <tp t="e">
        <v>#N/A</v>
        <stp/>
        <stp>##V3_BDSV12</stp>
        <stp>SPX Index</stp>
        <stp>CHAIN_TICKERS</stp>
        <stp>[PUTStrategy6.xlsx]Backup!R3605C7</stp>
        <stp>CHAIN_STRIKE_PX_OVRD</stp>
        <stp>72280</stp>
        <stp>CHAIN_PUT_CALL_TYPE_OVRD=P</stp>
        <stp>CHAIN_PERIODICITY_OVRD=M</stp>
        <tr r="G3605" s="3"/>
      </tp>
      <tp t="e">
        <v>#N/A</v>
        <stp/>
        <stp>##V3_BDSV12</stp>
        <stp>SPX Index</stp>
        <stp>CHAIN_TICKERS</stp>
        <stp>[PUTStrategy6.xlsx]Backup!R3905C7</stp>
        <stp>CHAIN_STRIKE_PX_OVRD</stp>
        <stp>78280</stp>
        <stp>CHAIN_PUT_CALL_TYPE_OVRD=P</stp>
        <stp>CHAIN_PERIODICITY_OVRD=M</stp>
        <tr r="G3905" s="3"/>
      </tp>
      <tp t="e">
        <v>#N/A</v>
        <stp/>
        <stp>##V3_BDSV12</stp>
        <stp>SPX Index</stp>
        <stp>CHAIN_TICKERS</stp>
        <stp>[PUTStrategy6.xlsx]Backup!R3965C7</stp>
        <stp>CHAIN_STRIKE_PX_OVRD</stp>
        <stp>79480</stp>
        <stp>CHAIN_PUT_CALL_TYPE_OVRD=P</stp>
        <stp>CHAIN_PERIODICITY_OVRD=M</stp>
        <tr r="G3965" s="3"/>
      </tp>
      <tp t="e">
        <v>#N/A</v>
        <stp/>
        <stp>##V3_BDSV12</stp>
        <stp>SPX Index</stp>
        <stp>CHAIN_TICKERS</stp>
        <stp>[PUTStrategy6.xlsx]Backup!R3705C7</stp>
        <stp>CHAIN_STRIKE_PX_OVRD</stp>
        <stp>74280</stp>
        <stp>CHAIN_PUT_CALL_TYPE_OVRD=P</stp>
        <stp>CHAIN_PERIODICITY_OVRD=M</stp>
        <tr r="G3705" s="3"/>
      </tp>
      <tp t="e">
        <v>#N/A</v>
        <stp/>
        <stp>##V3_BDSV12</stp>
        <stp>SPX Index</stp>
        <stp>CHAIN_TICKERS</stp>
        <stp>[PUTStrategy6.xlsx]Backup!R3765C7</stp>
        <stp>CHAIN_STRIKE_PX_OVRD</stp>
        <stp>75480</stp>
        <stp>CHAIN_PUT_CALL_TYPE_OVRD=P</stp>
        <stp>CHAIN_PERIODICITY_OVRD=M</stp>
        <tr r="G3765" s="3"/>
      </tp>
      <tp t="e">
        <v>#N/A</v>
        <stp/>
        <stp>##V3_BDSV12</stp>
        <stp>SPX Index</stp>
        <stp>CHAIN_TICKERS</stp>
        <stp>[PUTStrategy6.xlsx]Backup!R3865C7</stp>
        <stp>CHAIN_STRIKE_PX_OVRD</stp>
        <stp>77480</stp>
        <stp>CHAIN_PUT_CALL_TYPE_OVRD=P</stp>
        <stp>CHAIN_PERIODICITY_OVRD=M</stp>
        <tr r="G3865" s="3"/>
      </tp>
      <tp t="e">
        <v>#N/A</v>
        <stp/>
        <stp>##V3_BDSV12</stp>
        <stp>SPX Index</stp>
        <stp>CHAIN_TICKERS</stp>
        <stp>[PUTStrategy6.xlsx]Backup!R3805C7</stp>
        <stp>CHAIN_STRIKE_PX_OVRD</stp>
        <stp>76280</stp>
        <stp>CHAIN_PUT_CALL_TYPE_OVRD=P</stp>
        <stp>CHAIN_PERIODICITY_OVRD=M</stp>
        <tr r="G3805" s="3"/>
      </tp>
      <tp t="e">
        <v>#N/A</v>
        <stp/>
        <stp>##V3_BDSV12</stp>
        <stp>SPX Index</stp>
        <stp>CHAIN_TICKERS</stp>
        <stp>[PUTStrategy6.xlsx]Backup!R5590C7</stp>
        <stp>CHAIN_STRIKE_PX_OVRD</stp>
        <stp>111980</stp>
        <stp>CHAIN_PUT_CALL_TYPE_OVRD=P</stp>
        <stp>CHAIN_PERIODICITY_OVRD=M</stp>
        <tr r="G5590" s="3"/>
      </tp>
      <tp t="e">
        <v>#N/A</v>
        <stp/>
        <stp>##V3_BDSV12</stp>
        <stp>SPX Index</stp>
        <stp>CHAIN_TICKERS</stp>
        <stp>[PUTStrategy6.xlsx]Backup!R5440C7</stp>
        <stp>CHAIN_STRIKE_PX_OVRD</stp>
        <stp>108980</stp>
        <stp>CHAIN_PUT_CALL_TYPE_OVRD=P</stp>
        <stp>CHAIN_PERIODICITY_OVRD=M</stp>
        <tr r="G5440" s="3"/>
      </tp>
      <tp t="e">
        <v>#N/A</v>
        <stp/>
        <stp>##V3_BDSV12</stp>
        <stp>SPX Index</stp>
        <stp>CHAIN_TICKERS</stp>
        <stp>[PUTStrategy6.xlsx]Backup!R5490C7</stp>
        <stp>CHAIN_STRIKE_PX_OVRD</stp>
        <stp>109980</stp>
        <stp>CHAIN_PUT_CALL_TYPE_OVRD=P</stp>
        <stp>CHAIN_PERIODICITY_OVRD=M</stp>
        <tr r="G5490" s="3"/>
      </tp>
      <tp t="e">
        <v>#N/A</v>
        <stp/>
        <stp>##V3_BDSV12</stp>
        <stp>SPX Index</stp>
        <stp>CHAIN_TICKERS</stp>
        <stp>[PUTStrategy6.xlsx]Backup!R5540C7</stp>
        <stp>CHAIN_STRIKE_PX_OVRD</stp>
        <stp>110980</stp>
        <stp>CHAIN_PUT_CALL_TYPE_OVRD=P</stp>
        <stp>CHAIN_PERIODICITY_OVRD=M</stp>
        <tr r="G5540" s="3"/>
      </tp>
      <tp t="e">
        <v>#N/A</v>
        <stp/>
        <stp>##V3_BDSV12</stp>
        <stp>SPX Index</stp>
        <stp>CHAIN_TICKERS</stp>
        <stp>[PUTStrategy6.xlsx]Backup!R5690C7</stp>
        <stp>CHAIN_STRIKE_PX_OVRD</stp>
        <stp>113980</stp>
        <stp>CHAIN_PUT_CALL_TYPE_OVRD=P</stp>
        <stp>CHAIN_PERIODICITY_OVRD=M</stp>
        <tr r="G5690" s="3"/>
      </tp>
      <tp t="e">
        <v>#N/A</v>
        <stp/>
        <stp>##V3_BDSV12</stp>
        <stp>SPX Index</stp>
        <stp>CHAIN_TICKERS</stp>
        <stp>[PUTStrategy6.xlsx]Backup!R5640C7</stp>
        <stp>CHAIN_STRIKE_PX_OVRD</stp>
        <stp>112980</stp>
        <stp>CHAIN_PUT_CALL_TYPE_OVRD=P</stp>
        <stp>CHAIN_PERIODICITY_OVRD=M</stp>
        <tr r="G5640" s="3"/>
      </tp>
      <tp t="e">
        <v>#N/A</v>
        <stp/>
        <stp>##V3_BDSV12</stp>
        <stp>SPX Index</stp>
        <stp>CHAIN_TICKERS</stp>
        <stp>[PUTStrategy6.xlsx]Backup!R5790C7</stp>
        <stp>CHAIN_STRIKE_PX_OVRD</stp>
        <stp>115980</stp>
        <stp>CHAIN_PUT_CALL_TYPE_OVRD=P</stp>
        <stp>CHAIN_PERIODICITY_OVRD=M</stp>
        <tr r="G5790" s="3"/>
      </tp>
      <tp t="e">
        <v>#N/A</v>
        <stp/>
        <stp>##V3_BDSV12</stp>
        <stp>SPX Index</stp>
        <stp>CHAIN_TICKERS</stp>
        <stp>[PUTStrategy6.xlsx]Backup!R5740C7</stp>
        <stp>CHAIN_STRIKE_PX_OVRD</stp>
        <stp>114980</stp>
        <stp>CHAIN_PUT_CALL_TYPE_OVRD=P</stp>
        <stp>CHAIN_PERIODICITY_OVRD=M</stp>
        <tr r="G5740" s="3"/>
      </tp>
      <tp t="e">
        <v>#N/A</v>
        <stp/>
        <stp>##V3_BDSV12</stp>
        <stp>SPX Index</stp>
        <stp>CHAIN_TICKERS</stp>
        <stp>[PUTStrategy6.xlsx]Backup!R5190C7</stp>
        <stp>CHAIN_STRIKE_PX_OVRD</stp>
        <stp>103980</stp>
        <stp>CHAIN_PUT_CALL_TYPE_OVRD=P</stp>
        <stp>CHAIN_PERIODICITY_OVRD=M</stp>
        <tr r="G5190" s="3"/>
      </tp>
      <tp t="e">
        <v>#N/A</v>
        <stp/>
        <stp>##V3_BDSV12</stp>
        <stp>SPX Index</stp>
        <stp>CHAIN_TICKERS</stp>
        <stp>[PUTStrategy6.xlsx]Backup!R5140C7</stp>
        <stp>CHAIN_STRIKE_PX_OVRD</stp>
        <stp>102980</stp>
        <stp>CHAIN_PUT_CALL_TYPE_OVRD=P</stp>
        <stp>CHAIN_PERIODICITY_OVRD=M</stp>
        <tr r="G5140" s="3"/>
      </tp>
      <tp t="e">
        <v>#N/A</v>
        <stp/>
        <stp>##V3_BDSV12</stp>
        <stp>SPX Index</stp>
        <stp>CHAIN_TICKERS</stp>
        <stp>[PUTStrategy6.xlsx]Backup!R5090C7</stp>
        <stp>CHAIN_STRIKE_PX_OVRD</stp>
        <stp>101980</stp>
        <stp>CHAIN_PUT_CALL_TYPE_OVRD=P</stp>
        <stp>CHAIN_PERIODICITY_OVRD=M</stp>
        <tr r="G5090" s="3"/>
      </tp>
      <tp t="e">
        <v>#N/A</v>
        <stp/>
        <stp>##V3_BDSV12</stp>
        <stp>SPX Index</stp>
        <stp>CHAIN_TICKERS</stp>
        <stp>[PUTStrategy6.xlsx]Backup!R5040C7</stp>
        <stp>CHAIN_STRIKE_PX_OVRD</stp>
        <stp>100980</stp>
        <stp>CHAIN_PUT_CALL_TYPE_OVRD=P</stp>
        <stp>CHAIN_PERIODICITY_OVRD=M</stp>
        <tr r="G5040" s="3"/>
      </tp>
      <tp t="e">
        <v>#N/A</v>
        <stp/>
        <stp>##V3_BDSV12</stp>
        <stp>SPX Index</stp>
        <stp>CHAIN_TICKERS</stp>
        <stp>[PUTStrategy6.xlsx]Backup!R5390C7</stp>
        <stp>CHAIN_STRIKE_PX_OVRD</stp>
        <stp>107980</stp>
        <stp>CHAIN_PUT_CALL_TYPE_OVRD=P</stp>
        <stp>CHAIN_PERIODICITY_OVRD=M</stp>
        <tr r="G5390" s="3"/>
      </tp>
      <tp t="e">
        <v>#N/A</v>
        <stp/>
        <stp>##V3_BDSV12</stp>
        <stp>SPX Index</stp>
        <stp>CHAIN_TICKERS</stp>
        <stp>[PUTStrategy6.xlsx]Backup!R5340C7</stp>
        <stp>CHAIN_STRIKE_PX_OVRD</stp>
        <stp>106980</stp>
        <stp>CHAIN_PUT_CALL_TYPE_OVRD=P</stp>
        <stp>CHAIN_PERIODICITY_OVRD=M</stp>
        <tr r="G5340" s="3"/>
      </tp>
      <tp t="e">
        <v>#N/A</v>
        <stp/>
        <stp>##V3_BDSV12</stp>
        <stp>SPX Index</stp>
        <stp>CHAIN_TICKERS</stp>
        <stp>[PUTStrategy6.xlsx]Backup!R5290C7</stp>
        <stp>CHAIN_STRIKE_PX_OVRD</stp>
        <stp>105980</stp>
        <stp>CHAIN_PUT_CALL_TYPE_OVRD=P</stp>
        <stp>CHAIN_PERIODICITY_OVRD=M</stp>
        <tr r="G5290" s="3"/>
      </tp>
      <tp t="e">
        <v>#N/A</v>
        <stp/>
        <stp>##V3_BDSV12</stp>
        <stp>SPX Index</stp>
        <stp>CHAIN_TICKERS</stp>
        <stp>[PUTStrategy6.xlsx]Backup!R5240C7</stp>
        <stp>CHAIN_STRIKE_PX_OVRD</stp>
        <stp>104980</stp>
        <stp>CHAIN_PUT_CALL_TYPE_OVRD=P</stp>
        <stp>CHAIN_PERIODICITY_OVRD=M</stp>
        <tr r="G5240" s="3"/>
      </tp>
      <tp t="e">
        <v>#N/A</v>
        <stp/>
        <stp>##V3_BDSV12</stp>
        <stp>SPX Index</stp>
        <stp>CHAIN_TICKERS</stp>
        <stp>[PUTStrategy6.xlsx]Backup!R5890C7</stp>
        <stp>CHAIN_STRIKE_PX_OVRD</stp>
        <stp>117980</stp>
        <stp>CHAIN_PUT_CALL_TYPE_OVRD=P</stp>
        <stp>CHAIN_PERIODICITY_OVRD=M</stp>
        <tr r="G5890" s="3"/>
      </tp>
      <tp t="e">
        <v>#N/A</v>
        <stp/>
        <stp>##V3_BDSV12</stp>
        <stp>SPX Index</stp>
        <stp>CHAIN_TICKERS</stp>
        <stp>[PUTStrategy6.xlsx]Backup!R5840C7</stp>
        <stp>CHAIN_STRIKE_PX_OVRD</stp>
        <stp>116980</stp>
        <stp>CHAIN_PUT_CALL_TYPE_OVRD=P</stp>
        <stp>CHAIN_PERIODICITY_OVRD=M</stp>
        <tr r="G5840" s="3"/>
      </tp>
      <tp t="e">
        <v>#N/A</v>
        <stp/>
        <stp>##V3_BDSV12</stp>
        <stp>SPX Index</stp>
        <stp>CHAIN_TICKERS</stp>
        <stp>[PUTStrategy6.xlsx]Backup!R5940C7</stp>
        <stp>CHAIN_STRIKE_PX_OVRD</stp>
        <stp>118980</stp>
        <stp>CHAIN_PUT_CALL_TYPE_OVRD=P</stp>
        <stp>CHAIN_PERIODICITY_OVRD=M</stp>
        <tr r="G5940" s="3"/>
      </tp>
      <tp t="e">
        <v>#N/A</v>
        <stp/>
        <stp>##V3_BDSV12</stp>
        <stp>SPX Index</stp>
        <stp>CHAIN_TICKERS</stp>
        <stp>[PUTStrategy6.xlsx]Backup!R5990C7</stp>
        <stp>CHAIN_STRIKE_PX_OVRD</stp>
        <stp>119980</stp>
        <stp>CHAIN_PUT_CALL_TYPE_OVRD=P</stp>
        <stp>CHAIN_PERIODICITY_OVRD=M</stp>
        <tr r="G5990" s="3"/>
      </tp>
      <tp t="e">
        <v>#N/A</v>
        <stp/>
        <stp>##V3_BDSV12</stp>
        <stp>SPX Index</stp>
        <stp>CHAIN_TICKERS</stp>
        <stp>[PUTStrategy6.xlsx]Backup!R6690C7</stp>
        <stp>CHAIN_STRIKE_PX_OVRD</stp>
        <stp>133980</stp>
        <stp>CHAIN_PUT_CALL_TYPE_OVRD=P</stp>
        <stp>CHAIN_PERIODICITY_OVRD=M</stp>
        <tr r="G6690" s="3"/>
      </tp>
      <tp t="e">
        <v>#N/A</v>
        <stp/>
        <stp>##V3_BDSV12</stp>
        <stp>SPX Index</stp>
        <stp>CHAIN_TICKERS</stp>
        <stp>[PUTStrategy6.xlsx]Backup!R6640C7</stp>
        <stp>CHAIN_STRIKE_PX_OVRD</stp>
        <stp>132980</stp>
        <stp>CHAIN_PUT_CALL_TYPE_OVRD=P</stp>
        <stp>CHAIN_PERIODICITY_OVRD=M</stp>
        <tr r="G6640" s="3"/>
      </tp>
      <tp t="e">
        <v>#N/A</v>
        <stp/>
        <stp>##V3_BDSV12</stp>
        <stp>SPX Index</stp>
        <stp>CHAIN_TICKERS</stp>
        <stp>[PUTStrategy6.xlsx]Backup!R6790C7</stp>
        <stp>CHAIN_STRIKE_PX_OVRD</stp>
        <stp>135980</stp>
        <stp>CHAIN_PUT_CALL_TYPE_OVRD=P</stp>
        <stp>CHAIN_PERIODICITY_OVRD=M</stp>
        <tr r="G6790" s="3"/>
      </tp>
      <tp t="e">
        <v>#N/A</v>
        <stp/>
        <stp>##V3_BDSV12</stp>
        <stp>SPX Index</stp>
        <stp>CHAIN_TICKERS</stp>
        <stp>[PUTStrategy6.xlsx]Backup!R6740C7</stp>
        <stp>CHAIN_STRIKE_PX_OVRD</stp>
        <stp>134980</stp>
        <stp>CHAIN_PUT_CALL_TYPE_OVRD=P</stp>
        <stp>CHAIN_PERIODICITY_OVRD=M</stp>
        <tr r="G6740" s="3"/>
      </tp>
      <tp t="e">
        <v>#N/A</v>
        <stp/>
        <stp>##V3_BDSV12</stp>
        <stp>SPX Index</stp>
        <stp>CHAIN_TICKERS</stp>
        <stp>[PUTStrategy6.xlsx]Backup!R6590C7</stp>
        <stp>CHAIN_STRIKE_PX_OVRD</stp>
        <stp>131980</stp>
        <stp>CHAIN_PUT_CALL_TYPE_OVRD=P</stp>
        <stp>CHAIN_PERIODICITY_OVRD=M</stp>
        <tr r="G6590" s="3"/>
      </tp>
      <tp t="e">
        <v>#N/A</v>
        <stp/>
        <stp>##V3_BDSV12</stp>
        <stp>SPX Index</stp>
        <stp>CHAIN_TICKERS</stp>
        <stp>[PUTStrategy6.xlsx]Backup!R6440C7</stp>
        <stp>CHAIN_STRIKE_PX_OVRD</stp>
        <stp>128980</stp>
        <stp>CHAIN_PUT_CALL_TYPE_OVRD=P</stp>
        <stp>CHAIN_PERIODICITY_OVRD=M</stp>
        <tr r="G6440" s="3"/>
      </tp>
      <tp t="e">
        <v>#N/A</v>
        <stp/>
        <stp>##V3_BDSV12</stp>
        <stp>SPX Index</stp>
        <stp>CHAIN_TICKERS</stp>
        <stp>[PUTStrategy6.xlsx]Backup!R6490C7</stp>
        <stp>CHAIN_STRIKE_PX_OVRD</stp>
        <stp>129980</stp>
        <stp>CHAIN_PUT_CALL_TYPE_OVRD=P</stp>
        <stp>CHAIN_PERIODICITY_OVRD=M</stp>
        <tr r="G6490" s="3"/>
      </tp>
      <tp t="e">
        <v>#N/A</v>
        <stp/>
        <stp>##V3_BDSV12</stp>
        <stp>SPX Index</stp>
        <stp>CHAIN_TICKERS</stp>
        <stp>[PUTStrategy6.xlsx]Backup!R6540C7</stp>
        <stp>CHAIN_STRIKE_PX_OVRD</stp>
        <stp>130980</stp>
        <stp>CHAIN_PUT_CALL_TYPE_OVRD=P</stp>
        <stp>CHAIN_PERIODICITY_OVRD=M</stp>
        <tr r="G6540" s="3"/>
      </tp>
      <tp t="e">
        <v>#N/A</v>
        <stp/>
        <stp>##V3_BDSV12</stp>
        <stp>SPX Index</stp>
        <stp>CHAIN_TICKERS</stp>
        <stp>[PUTStrategy6.xlsx]Backup!R6390C7</stp>
        <stp>CHAIN_STRIKE_PX_OVRD</stp>
        <stp>127980</stp>
        <stp>CHAIN_PUT_CALL_TYPE_OVRD=P</stp>
        <stp>CHAIN_PERIODICITY_OVRD=M</stp>
        <tr r="G6390" s="3"/>
      </tp>
      <tp t="e">
        <v>#N/A</v>
        <stp/>
        <stp>##V3_BDSV12</stp>
        <stp>SPX Index</stp>
        <stp>CHAIN_TICKERS</stp>
        <stp>[PUTStrategy6.xlsx]Backup!R6340C7</stp>
        <stp>CHAIN_STRIKE_PX_OVRD</stp>
        <stp>126980</stp>
        <stp>CHAIN_PUT_CALL_TYPE_OVRD=P</stp>
        <stp>CHAIN_PERIODICITY_OVRD=M</stp>
        <tr r="G6340" s="3"/>
      </tp>
      <tp t="e">
        <v>#N/A</v>
        <stp/>
        <stp>##V3_BDSV12</stp>
        <stp>SPX Index</stp>
        <stp>CHAIN_TICKERS</stp>
        <stp>[PUTStrategy6.xlsx]Backup!R6290C7</stp>
        <stp>CHAIN_STRIKE_PX_OVRD</stp>
        <stp>125980</stp>
        <stp>CHAIN_PUT_CALL_TYPE_OVRD=P</stp>
        <stp>CHAIN_PERIODICITY_OVRD=M</stp>
        <tr r="G6290" s="3"/>
      </tp>
      <tp t="e">
        <v>#N/A</v>
        <stp/>
        <stp>##V3_BDSV12</stp>
        <stp>SPX Index</stp>
        <stp>CHAIN_TICKERS</stp>
        <stp>[PUTStrategy6.xlsx]Backup!R6240C7</stp>
        <stp>CHAIN_STRIKE_PX_OVRD</stp>
        <stp>124980</stp>
        <stp>CHAIN_PUT_CALL_TYPE_OVRD=P</stp>
        <stp>CHAIN_PERIODICITY_OVRD=M</stp>
        <tr r="G6240" s="3"/>
      </tp>
      <tp t="e">
        <v>#N/A</v>
        <stp/>
        <stp>##V3_BDSV12</stp>
        <stp>SPX Index</stp>
        <stp>CHAIN_TICKERS</stp>
        <stp>[PUTStrategy6.xlsx]Backup!R6190C7</stp>
        <stp>CHAIN_STRIKE_PX_OVRD</stp>
        <stp>123980</stp>
        <stp>CHAIN_PUT_CALL_TYPE_OVRD=P</stp>
        <stp>CHAIN_PERIODICITY_OVRD=M</stp>
        <tr r="G6190" s="3"/>
      </tp>
      <tp t="e">
        <v>#N/A</v>
        <stp/>
        <stp>##V3_BDSV12</stp>
        <stp>SPX Index</stp>
        <stp>CHAIN_TICKERS</stp>
        <stp>[PUTStrategy6.xlsx]Backup!R6140C7</stp>
        <stp>CHAIN_STRIKE_PX_OVRD</stp>
        <stp>122980</stp>
        <stp>CHAIN_PUT_CALL_TYPE_OVRD=P</stp>
        <stp>CHAIN_PERIODICITY_OVRD=M</stp>
        <tr r="G6140" s="3"/>
      </tp>
      <tp t="e">
        <v>#N/A</v>
        <stp/>
        <stp>##V3_BDSV12</stp>
        <stp>SPX Index</stp>
        <stp>CHAIN_TICKERS</stp>
        <stp>[PUTStrategy6.xlsx]Backup!R6090C7</stp>
        <stp>CHAIN_STRIKE_PX_OVRD</stp>
        <stp>121980</stp>
        <stp>CHAIN_PUT_CALL_TYPE_OVRD=P</stp>
        <stp>CHAIN_PERIODICITY_OVRD=M</stp>
        <tr r="G6090" s="3"/>
      </tp>
      <tp t="e">
        <v>#N/A</v>
        <stp/>
        <stp>##V3_BDSV12</stp>
        <stp>SPX Index</stp>
        <stp>CHAIN_TICKERS</stp>
        <stp>[PUTStrategy6.xlsx]Backup!R6040C7</stp>
        <stp>CHAIN_STRIKE_PX_OVRD</stp>
        <stp>120980</stp>
        <stp>CHAIN_PUT_CALL_TYPE_OVRD=P</stp>
        <stp>CHAIN_PERIODICITY_OVRD=M</stp>
        <tr r="G6040" s="3"/>
      </tp>
      <tp t="e">
        <v>#N/A</v>
        <stp/>
        <stp>##V3_BDSV12</stp>
        <stp>SPX Index</stp>
        <stp>CHAIN_TICKERS</stp>
        <stp>[PUTStrategy6.xlsx]Backup!R6890C7</stp>
        <stp>CHAIN_STRIKE_PX_OVRD</stp>
        <stp>137980</stp>
        <stp>CHAIN_PUT_CALL_TYPE_OVRD=P</stp>
        <stp>CHAIN_PERIODICITY_OVRD=M</stp>
        <tr r="G6890" s="3"/>
      </tp>
      <tp t="e">
        <v>#N/A</v>
        <stp/>
        <stp>##V3_BDSV12</stp>
        <stp>SPX Index</stp>
        <stp>CHAIN_TICKERS</stp>
        <stp>[PUTStrategy6.xlsx]Backup!R6840C7</stp>
        <stp>CHAIN_STRIKE_PX_OVRD</stp>
        <stp>136980</stp>
        <stp>CHAIN_PUT_CALL_TYPE_OVRD=P</stp>
        <stp>CHAIN_PERIODICITY_OVRD=M</stp>
        <tr r="G6840" s="3"/>
      </tp>
      <tp t="e">
        <v>#N/A</v>
        <stp/>
        <stp>##V3_BDSV12</stp>
        <stp>SPX Index</stp>
        <stp>CHAIN_TICKERS</stp>
        <stp>[PUTStrategy6.xlsx]Backup!R6940C7</stp>
        <stp>CHAIN_STRIKE_PX_OVRD</stp>
        <stp>138980</stp>
        <stp>CHAIN_PUT_CALL_TYPE_OVRD=P</stp>
        <stp>CHAIN_PERIODICITY_OVRD=M</stp>
        <tr r="G6940" s="3"/>
      </tp>
      <tp t="e">
        <v>#N/A</v>
        <stp/>
        <stp>##V3_BDSV12</stp>
        <stp>SPX Index</stp>
        <stp>CHAIN_TICKERS</stp>
        <stp>[PUTStrategy6.xlsx]Backup!R6990C7</stp>
        <stp>CHAIN_STRIKE_PX_OVRD</stp>
        <stp>139980</stp>
        <stp>CHAIN_PUT_CALL_TYPE_OVRD=P</stp>
        <stp>CHAIN_PERIODICITY_OVRD=M</stp>
        <tr r="G6990" s="3"/>
      </tp>
      <tp t="e">
        <v>#N/A</v>
        <stp/>
        <stp>##V3_BDSV12</stp>
        <stp>SPX Index</stp>
        <stp>CHAIN_TICKERS</stp>
        <stp>[PUTStrategy6.xlsx]Backup!R7190C7</stp>
        <stp>CHAIN_STRIKE_PX_OVRD</stp>
        <stp>143980</stp>
        <stp>CHAIN_PUT_CALL_TYPE_OVRD=P</stp>
        <stp>CHAIN_PERIODICITY_OVRD=M</stp>
        <tr r="G7190" s="3"/>
      </tp>
      <tp t="e">
        <v>#N/A</v>
        <stp/>
        <stp>##V3_BDSV12</stp>
        <stp>SPX Index</stp>
        <stp>CHAIN_TICKERS</stp>
        <stp>[PUTStrategy6.xlsx]Backup!R7140C7</stp>
        <stp>CHAIN_STRIKE_PX_OVRD</stp>
        <stp>142980</stp>
        <stp>CHAIN_PUT_CALL_TYPE_OVRD=P</stp>
        <stp>CHAIN_PERIODICITY_OVRD=M</stp>
        <tr r="G7140" s="3"/>
      </tp>
      <tp t="e">
        <v>#N/A</v>
        <stp/>
        <stp>##V3_BDSV12</stp>
        <stp>SPX Index</stp>
        <stp>CHAIN_TICKERS</stp>
        <stp>[PUTStrategy6.xlsx]Backup!R7090C7</stp>
        <stp>CHAIN_STRIKE_PX_OVRD</stp>
        <stp>141980</stp>
        <stp>CHAIN_PUT_CALL_TYPE_OVRD=P</stp>
        <stp>CHAIN_PERIODICITY_OVRD=M</stp>
        <tr r="G7090" s="3"/>
      </tp>
      <tp t="e">
        <v>#N/A</v>
        <stp/>
        <stp>##V3_BDSV12</stp>
        <stp>SPX Index</stp>
        <stp>CHAIN_TICKERS</stp>
        <stp>[PUTStrategy6.xlsx]Backup!R7040C7</stp>
        <stp>CHAIN_STRIKE_PX_OVRD</stp>
        <stp>140980</stp>
        <stp>CHAIN_PUT_CALL_TYPE_OVRD=P</stp>
        <stp>CHAIN_PERIODICITY_OVRD=M</stp>
        <tr r="G7040" s="3"/>
      </tp>
      <tp t="e">
        <v>#N/A</v>
        <stp/>
        <stp>##V3_BDSV12</stp>
        <stp>SPX Index</stp>
        <stp>CHAIN_TICKERS</stp>
        <stp>[PUTStrategy6.xlsx]Backup!R7390C7</stp>
        <stp>CHAIN_STRIKE_PX_OVRD</stp>
        <stp>147980</stp>
        <stp>CHAIN_PUT_CALL_TYPE_OVRD=P</stp>
        <stp>CHAIN_PERIODICITY_OVRD=M</stp>
        <tr r="G7390" s="3"/>
      </tp>
      <tp t="e">
        <v>#N/A</v>
        <stp/>
        <stp>##V3_BDSV12</stp>
        <stp>SPX Index</stp>
        <stp>CHAIN_TICKERS</stp>
        <stp>[PUTStrategy6.xlsx]Backup!R7340C7</stp>
        <stp>CHAIN_STRIKE_PX_OVRD</stp>
        <stp>146980</stp>
        <stp>CHAIN_PUT_CALL_TYPE_OVRD=P</stp>
        <stp>CHAIN_PERIODICITY_OVRD=M</stp>
        <tr r="G7340" s="3"/>
      </tp>
      <tp t="e">
        <v>#N/A</v>
        <stp/>
        <stp>##V3_BDSV12</stp>
        <stp>SPX Index</stp>
        <stp>CHAIN_TICKERS</stp>
        <stp>[PUTStrategy6.xlsx]Backup!R7290C7</stp>
        <stp>CHAIN_STRIKE_PX_OVRD</stp>
        <stp>145980</stp>
        <stp>CHAIN_PUT_CALL_TYPE_OVRD=P</stp>
        <stp>CHAIN_PERIODICITY_OVRD=M</stp>
        <tr r="G7290" s="3"/>
      </tp>
      <tp t="e">
        <v>#N/A</v>
        <stp/>
        <stp>##V3_BDSV12</stp>
        <stp>SPX Index</stp>
        <stp>CHAIN_TICKERS</stp>
        <stp>[PUTStrategy6.xlsx]Backup!R7240C7</stp>
        <stp>CHAIN_STRIKE_PX_OVRD</stp>
        <stp>144980</stp>
        <stp>CHAIN_PUT_CALL_TYPE_OVRD=P</stp>
        <stp>CHAIN_PERIODICITY_OVRD=M</stp>
        <tr r="G7240" s="3"/>
      </tp>
      <tp t="e">
        <v>#N/A</v>
        <stp/>
        <stp>##V3_BDSV12</stp>
        <stp>SPX Index</stp>
        <stp>CHAIN_TICKERS</stp>
        <stp>[PUTStrategy6.xlsx]Backup!R4998C7</stp>
        <stp>CHAIN_STRIKE_PX_OVRD</stp>
        <stp>100140</stp>
        <stp>CHAIN_PUT_CALL_TYPE_OVRD=P</stp>
        <stp>CHAIN_PERIODICITY_OVRD=M</stp>
        <tr r="G4998" s="3"/>
      </tp>
      <tp t="e">
        <v>#N/A</v>
        <stp/>
        <stp>##V3_BDSV12</stp>
        <stp>SPX Index</stp>
        <stp>CHAIN_TICKERS</stp>
        <stp>[PUTStrategy6.xlsx]Backup!R5498C7</stp>
        <stp>CHAIN_STRIKE_PX_OVRD</stp>
        <stp>110140</stp>
        <stp>CHAIN_PUT_CALL_TYPE_OVRD=P</stp>
        <stp>CHAIN_PERIODICITY_OVRD=M</stp>
        <tr r="G5498" s="3"/>
      </tp>
      <tp t="e">
        <v>#N/A</v>
        <stp/>
        <stp>##V3_BDSV12</stp>
        <stp>SPX Index</stp>
        <stp>CHAIN_TICKERS</stp>
        <stp>[PUTStrategy6.xlsx]Backup!R5598C7</stp>
        <stp>CHAIN_STRIKE_PX_OVRD</stp>
        <stp>112140</stp>
        <stp>CHAIN_PUT_CALL_TYPE_OVRD=P</stp>
        <stp>CHAIN_PERIODICITY_OVRD=M</stp>
        <tr r="G5598" s="3"/>
      </tp>
      <tp t="e">
        <v>#N/A</v>
        <stp/>
        <stp>##V3_BDSV12</stp>
        <stp>SPX Index</stp>
        <stp>CHAIN_TICKERS</stp>
        <stp>[PUTStrategy6.xlsx]Backup!R5448C7</stp>
        <stp>CHAIN_STRIKE_PX_OVRD</stp>
        <stp>109140</stp>
        <stp>CHAIN_PUT_CALL_TYPE_OVRD=P</stp>
        <stp>CHAIN_PERIODICITY_OVRD=M</stp>
        <tr r="G5448" s="3"/>
      </tp>
      <tp t="e">
        <v>#N/A</v>
        <stp/>
        <stp>##V3_BDSV12</stp>
        <stp>SPX Index</stp>
        <stp>CHAIN_TICKERS</stp>
        <stp>[PUTStrategy6.xlsx]Backup!R5548C7</stp>
        <stp>CHAIN_STRIKE_PX_OVRD</stp>
        <stp>111140</stp>
        <stp>CHAIN_PUT_CALL_TYPE_OVRD=P</stp>
        <stp>CHAIN_PERIODICITY_OVRD=M</stp>
        <tr r="G5548" s="3"/>
      </tp>
      <tp t="e">
        <v>#N/A</v>
        <stp/>
        <stp>##V3_BDSV12</stp>
        <stp>SPX Index</stp>
        <stp>CHAIN_TICKERS</stp>
        <stp>[PUTStrategy6.xlsx]Backup!R5698C7</stp>
        <stp>CHAIN_STRIKE_PX_OVRD</stp>
        <stp>114140</stp>
        <stp>CHAIN_PUT_CALL_TYPE_OVRD=P</stp>
        <stp>CHAIN_PERIODICITY_OVRD=M</stp>
        <tr r="G5698" s="3"/>
      </tp>
      <tp t="e">
        <v>#N/A</v>
        <stp/>
        <stp>##V3_BDSV12</stp>
        <stp>SPX Index</stp>
        <stp>CHAIN_TICKERS</stp>
        <stp>[PUTStrategy6.xlsx]Backup!R5648C7</stp>
        <stp>CHAIN_STRIKE_PX_OVRD</stp>
        <stp>113140</stp>
        <stp>CHAIN_PUT_CALL_TYPE_OVRD=P</stp>
        <stp>CHAIN_PERIODICITY_OVRD=M</stp>
        <tr r="G5648" s="3"/>
      </tp>
      <tp t="e">
        <v>#N/A</v>
        <stp/>
        <stp>##V3_BDSV12</stp>
        <stp>SPX Index</stp>
        <stp>CHAIN_TICKERS</stp>
        <stp>[PUTStrategy6.xlsx]Backup!R5798C7</stp>
        <stp>CHAIN_STRIKE_PX_OVRD</stp>
        <stp>116140</stp>
        <stp>CHAIN_PUT_CALL_TYPE_OVRD=P</stp>
        <stp>CHAIN_PERIODICITY_OVRD=M</stp>
        <tr r="G5798" s="3"/>
      </tp>
      <tp t="e">
        <v>#N/A</v>
        <stp/>
        <stp>##V3_BDSV12</stp>
        <stp>SPX Index</stp>
        <stp>CHAIN_TICKERS</stp>
        <stp>[PUTStrategy6.xlsx]Backup!R5748C7</stp>
        <stp>CHAIN_STRIKE_PX_OVRD</stp>
        <stp>115140</stp>
        <stp>CHAIN_PUT_CALL_TYPE_OVRD=P</stp>
        <stp>CHAIN_PERIODICITY_OVRD=M</stp>
        <tr r="G5748" s="3"/>
      </tp>
      <tp t="e">
        <v>#N/A</v>
        <stp/>
        <stp>##V3_BDSV12</stp>
        <stp>SPX Index</stp>
        <stp>CHAIN_TICKERS</stp>
        <stp>[PUTStrategy6.xlsx]Backup!R5198C7</stp>
        <stp>CHAIN_STRIKE_PX_OVRD</stp>
        <stp>104140</stp>
        <stp>CHAIN_PUT_CALL_TYPE_OVRD=P</stp>
        <stp>CHAIN_PERIODICITY_OVRD=M</stp>
        <tr r="G5198" s="3"/>
      </tp>
      <tp t="e">
        <v>#N/A</v>
        <stp/>
        <stp>##V3_BDSV12</stp>
        <stp>SPX Index</stp>
        <stp>CHAIN_TICKERS</stp>
        <stp>[PUTStrategy6.xlsx]Backup!R5148C7</stp>
        <stp>CHAIN_STRIKE_PX_OVRD</stp>
        <stp>103140</stp>
        <stp>CHAIN_PUT_CALL_TYPE_OVRD=P</stp>
        <stp>CHAIN_PERIODICITY_OVRD=M</stp>
        <tr r="G5148" s="3"/>
      </tp>
      <tp t="e">
        <v>#N/A</v>
        <stp/>
        <stp>##V3_BDSV12</stp>
        <stp>SPX Index</stp>
        <stp>CHAIN_TICKERS</stp>
        <stp>[PUTStrategy6.xlsx]Backup!R5098C7</stp>
        <stp>CHAIN_STRIKE_PX_OVRD</stp>
        <stp>102140</stp>
        <stp>CHAIN_PUT_CALL_TYPE_OVRD=P</stp>
        <stp>CHAIN_PERIODICITY_OVRD=M</stp>
        <tr r="G5098" s="3"/>
      </tp>
      <tp t="e">
        <v>#N/A</v>
        <stp/>
        <stp>##V3_BDSV12</stp>
        <stp>SPX Index</stp>
        <stp>CHAIN_TICKERS</stp>
        <stp>[PUTStrategy6.xlsx]Backup!R5048C7</stp>
        <stp>CHAIN_STRIKE_PX_OVRD</stp>
        <stp>101140</stp>
        <stp>CHAIN_PUT_CALL_TYPE_OVRD=P</stp>
        <stp>CHAIN_PERIODICITY_OVRD=M</stp>
        <tr r="G5048" s="3"/>
      </tp>
      <tp t="e">
        <v>#N/A</v>
        <stp/>
        <stp>##V3_BDSV12</stp>
        <stp>SPX Index</stp>
        <stp>CHAIN_TICKERS</stp>
        <stp>[PUTStrategy6.xlsx]Backup!R5348C7</stp>
        <stp>CHAIN_STRIKE_PX_OVRD</stp>
        <stp>107140</stp>
        <stp>CHAIN_PUT_CALL_TYPE_OVRD=P</stp>
        <stp>CHAIN_PERIODICITY_OVRD=M</stp>
        <tr r="G5348" s="3"/>
      </tp>
      <tp t="e">
        <v>#N/A</v>
        <stp/>
        <stp>##V3_BDSV12</stp>
        <stp>SPX Index</stp>
        <stp>CHAIN_TICKERS</stp>
        <stp>[PUTStrategy6.xlsx]Backup!R5398C7</stp>
        <stp>CHAIN_STRIKE_PX_OVRD</stp>
        <stp>108140</stp>
        <stp>CHAIN_PUT_CALL_TYPE_OVRD=P</stp>
        <stp>CHAIN_PERIODICITY_OVRD=M</stp>
        <tr r="G5398" s="3"/>
      </tp>
      <tp t="e">
        <v>#N/A</v>
        <stp/>
        <stp>##V3_BDSV12</stp>
        <stp>SPX Index</stp>
        <stp>CHAIN_TICKERS</stp>
        <stp>[PUTStrategy6.xlsx]Backup!R5298C7</stp>
        <stp>CHAIN_STRIKE_PX_OVRD</stp>
        <stp>106140</stp>
        <stp>CHAIN_PUT_CALL_TYPE_OVRD=P</stp>
        <stp>CHAIN_PERIODICITY_OVRD=M</stp>
        <tr r="G5298" s="3"/>
      </tp>
      <tp t="e">
        <v>#N/A</v>
        <stp/>
        <stp>##V3_BDSV12</stp>
        <stp>SPX Index</stp>
        <stp>CHAIN_TICKERS</stp>
        <stp>[PUTStrategy6.xlsx]Backup!R5248C7</stp>
        <stp>CHAIN_STRIKE_PX_OVRD</stp>
        <stp>105140</stp>
        <stp>CHAIN_PUT_CALL_TYPE_OVRD=P</stp>
        <stp>CHAIN_PERIODICITY_OVRD=M</stp>
        <tr r="G5248" s="3"/>
      </tp>
      <tp t="e">
        <v>#N/A</v>
        <stp/>
        <stp>##V3_BDSV12</stp>
        <stp>SPX Index</stp>
        <stp>CHAIN_TICKERS</stp>
        <stp>[PUTStrategy6.xlsx]Backup!R5848C7</stp>
        <stp>CHAIN_STRIKE_PX_OVRD</stp>
        <stp>117140</stp>
        <stp>CHAIN_PUT_CALL_TYPE_OVRD=P</stp>
        <stp>CHAIN_PERIODICITY_OVRD=M</stp>
        <tr r="G5848" s="3"/>
      </tp>
      <tp t="e">
        <v>#N/A</v>
        <stp/>
        <stp>##V3_BDSV12</stp>
        <stp>SPX Index</stp>
        <stp>CHAIN_TICKERS</stp>
        <stp>[PUTStrategy6.xlsx]Backup!R5898C7</stp>
        <stp>CHAIN_STRIKE_PX_OVRD</stp>
        <stp>118140</stp>
        <stp>CHAIN_PUT_CALL_TYPE_OVRD=P</stp>
        <stp>CHAIN_PERIODICITY_OVRD=M</stp>
        <tr r="G5898" s="3"/>
      </tp>
      <tp t="e">
        <v>#N/A</v>
        <stp/>
        <stp>##V3_BDSV12</stp>
        <stp>SPX Index</stp>
        <stp>CHAIN_TICKERS</stp>
        <stp>[PUTStrategy6.xlsx]Backup!R5948C7</stp>
        <stp>CHAIN_STRIKE_PX_OVRD</stp>
        <stp>119140</stp>
        <stp>CHAIN_PUT_CALL_TYPE_OVRD=P</stp>
        <stp>CHAIN_PERIODICITY_OVRD=M</stp>
        <tr r="G5948" s="3"/>
      </tp>
      <tp t="e">
        <v>#N/A</v>
        <stp/>
        <stp>##V3_BDSV12</stp>
        <stp>SPX Index</stp>
        <stp>CHAIN_TICKERS</stp>
        <stp>[PUTStrategy6.xlsx]Backup!R5998C7</stp>
        <stp>CHAIN_STRIKE_PX_OVRD</stp>
        <stp>120140</stp>
        <stp>CHAIN_PUT_CALL_TYPE_OVRD=P</stp>
        <stp>CHAIN_PERIODICITY_OVRD=M</stp>
        <tr r="G5998" s="3"/>
      </tp>
      <tp t="e">
        <v>#N/A</v>
        <stp/>
        <stp>##V3_BDSV12</stp>
        <stp>SPX Index</stp>
        <stp>CHAIN_TICKERS</stp>
        <stp>[PUTStrategy6.xlsx]Backup!R6698C7</stp>
        <stp>CHAIN_STRIKE_PX_OVRD</stp>
        <stp>134140</stp>
        <stp>CHAIN_PUT_CALL_TYPE_OVRD=P</stp>
        <stp>CHAIN_PERIODICITY_OVRD=M</stp>
        <tr r="G6698" s="3"/>
      </tp>
      <tp t="e">
        <v>#N/A</v>
        <stp/>
        <stp>##V3_BDSV12</stp>
        <stp>SPX Index</stp>
        <stp>CHAIN_TICKERS</stp>
        <stp>[PUTStrategy6.xlsx]Backup!R6648C7</stp>
        <stp>CHAIN_STRIKE_PX_OVRD</stp>
        <stp>133140</stp>
        <stp>CHAIN_PUT_CALL_TYPE_OVRD=P</stp>
        <stp>CHAIN_PERIODICITY_OVRD=M</stp>
        <tr r="G6648" s="3"/>
      </tp>
      <tp t="e">
        <v>#N/A</v>
        <stp/>
        <stp>##V3_BDSV12</stp>
        <stp>SPX Index</stp>
        <stp>CHAIN_TICKERS</stp>
        <stp>[PUTStrategy6.xlsx]Backup!R6798C7</stp>
        <stp>CHAIN_STRIKE_PX_OVRD</stp>
        <stp>136140</stp>
        <stp>CHAIN_PUT_CALL_TYPE_OVRD=P</stp>
        <stp>CHAIN_PERIODICITY_OVRD=M</stp>
        <tr r="G6798" s="3"/>
      </tp>
      <tp t="e">
        <v>#N/A</v>
        <stp/>
        <stp>##V3_BDSV12</stp>
        <stp>SPX Index</stp>
        <stp>CHAIN_TICKERS</stp>
        <stp>[PUTStrategy6.xlsx]Backup!R6748C7</stp>
        <stp>CHAIN_STRIKE_PX_OVRD</stp>
        <stp>135140</stp>
        <stp>CHAIN_PUT_CALL_TYPE_OVRD=P</stp>
        <stp>CHAIN_PERIODICITY_OVRD=M</stp>
        <tr r="G6748" s="3"/>
      </tp>
      <tp t="e">
        <v>#N/A</v>
        <stp/>
        <stp>##V3_BDSV12</stp>
        <stp>SPX Index</stp>
        <stp>CHAIN_TICKERS</stp>
        <stp>[PUTStrategy6.xlsx]Backup!R6498C7</stp>
        <stp>CHAIN_STRIKE_PX_OVRD</stp>
        <stp>130140</stp>
        <stp>CHAIN_PUT_CALL_TYPE_OVRD=P</stp>
        <stp>CHAIN_PERIODICITY_OVRD=M</stp>
        <tr r="G6498" s="3"/>
      </tp>
      <tp t="e">
        <v>#N/A</v>
        <stp/>
        <stp>##V3_BDSV12</stp>
        <stp>SPX Index</stp>
        <stp>CHAIN_TICKERS</stp>
        <stp>[PUTStrategy6.xlsx]Backup!R6598C7</stp>
        <stp>CHAIN_STRIKE_PX_OVRD</stp>
        <stp>132140</stp>
        <stp>CHAIN_PUT_CALL_TYPE_OVRD=P</stp>
        <stp>CHAIN_PERIODICITY_OVRD=M</stp>
        <tr r="G6598" s="3"/>
      </tp>
      <tp t="e">
        <v>#N/A</v>
        <stp/>
        <stp>##V3_BDSV12</stp>
        <stp>SPX Index</stp>
        <stp>CHAIN_TICKERS</stp>
        <stp>[PUTStrategy6.xlsx]Backup!R6448C7</stp>
        <stp>CHAIN_STRIKE_PX_OVRD</stp>
        <stp>129140</stp>
        <stp>CHAIN_PUT_CALL_TYPE_OVRD=P</stp>
        <stp>CHAIN_PERIODICITY_OVRD=M</stp>
        <tr r="G6448" s="3"/>
      </tp>
      <tp t="e">
        <v>#N/A</v>
        <stp/>
        <stp>##V3_BDSV12</stp>
        <stp>SPX Index</stp>
        <stp>CHAIN_TICKERS</stp>
        <stp>[PUTStrategy6.xlsx]Backup!R6548C7</stp>
        <stp>CHAIN_STRIKE_PX_OVRD</stp>
        <stp>131140</stp>
        <stp>CHAIN_PUT_CALL_TYPE_OVRD=P</stp>
        <stp>CHAIN_PERIODICITY_OVRD=M</stp>
        <tr r="G6548" s="3"/>
      </tp>
      <tp t="e">
        <v>#N/A</v>
        <stp/>
        <stp>##V3_BDSV12</stp>
        <stp>SPX Index</stp>
        <stp>CHAIN_TICKERS</stp>
        <stp>[PUTStrategy6.xlsx]Backup!R6348C7</stp>
        <stp>CHAIN_STRIKE_PX_OVRD</stp>
        <stp>127140</stp>
        <stp>CHAIN_PUT_CALL_TYPE_OVRD=P</stp>
        <stp>CHAIN_PERIODICITY_OVRD=M</stp>
        <tr r="G6348" s="3"/>
      </tp>
      <tp t="e">
        <v>#N/A</v>
        <stp/>
        <stp>##V3_BDSV12</stp>
        <stp>SPX Index</stp>
        <stp>CHAIN_TICKERS</stp>
        <stp>[PUTStrategy6.xlsx]Backup!R6398C7</stp>
        <stp>CHAIN_STRIKE_PX_OVRD</stp>
        <stp>128140</stp>
        <stp>CHAIN_PUT_CALL_TYPE_OVRD=P</stp>
        <stp>CHAIN_PERIODICITY_OVRD=M</stp>
        <tr r="G6398" s="3"/>
      </tp>
      <tp t="e">
        <v>#N/A</v>
        <stp/>
        <stp>##V3_BDSV12</stp>
        <stp>SPX Index</stp>
        <stp>CHAIN_TICKERS</stp>
        <stp>[PUTStrategy6.xlsx]Backup!R6298C7</stp>
        <stp>CHAIN_STRIKE_PX_OVRD</stp>
        <stp>126140</stp>
        <stp>CHAIN_PUT_CALL_TYPE_OVRD=P</stp>
        <stp>CHAIN_PERIODICITY_OVRD=M</stp>
        <tr r="G6298" s="3"/>
      </tp>
      <tp t="e">
        <v>#N/A</v>
        <stp/>
        <stp>##V3_BDSV12</stp>
        <stp>SPX Index</stp>
        <stp>CHAIN_TICKERS</stp>
        <stp>[PUTStrategy6.xlsx]Backup!R6248C7</stp>
        <stp>CHAIN_STRIKE_PX_OVRD</stp>
        <stp>125140</stp>
        <stp>CHAIN_PUT_CALL_TYPE_OVRD=P</stp>
        <stp>CHAIN_PERIODICITY_OVRD=M</stp>
        <tr r="G6248" s="3"/>
      </tp>
      <tp t="e">
        <v>#N/A</v>
        <stp/>
        <stp>##V3_BDSV12</stp>
        <stp>SPX Index</stp>
        <stp>CHAIN_TICKERS</stp>
        <stp>[PUTStrategy6.xlsx]Backup!R6198C7</stp>
        <stp>CHAIN_STRIKE_PX_OVRD</stp>
        <stp>124140</stp>
        <stp>CHAIN_PUT_CALL_TYPE_OVRD=P</stp>
        <stp>CHAIN_PERIODICITY_OVRD=M</stp>
        <tr r="G6198" s="3"/>
      </tp>
      <tp t="e">
        <v>#N/A</v>
        <stp/>
        <stp>##V3_BDSV12</stp>
        <stp>SPX Index</stp>
        <stp>CHAIN_TICKERS</stp>
        <stp>[PUTStrategy6.xlsx]Backup!R6148C7</stp>
        <stp>CHAIN_STRIKE_PX_OVRD</stp>
        <stp>123140</stp>
        <stp>CHAIN_PUT_CALL_TYPE_OVRD=P</stp>
        <stp>CHAIN_PERIODICITY_OVRD=M</stp>
        <tr r="G6148" s="3"/>
      </tp>
      <tp t="e">
        <v>#N/A</v>
        <stp/>
        <stp>##V3_BDSV12</stp>
        <stp>SPX Index</stp>
        <stp>CHAIN_TICKERS</stp>
        <stp>[PUTStrategy6.xlsx]Backup!R6098C7</stp>
        <stp>CHAIN_STRIKE_PX_OVRD</stp>
        <stp>122140</stp>
        <stp>CHAIN_PUT_CALL_TYPE_OVRD=P</stp>
        <stp>CHAIN_PERIODICITY_OVRD=M</stp>
        <tr r="G6098" s="3"/>
      </tp>
      <tp t="e">
        <v>#N/A</v>
        <stp/>
        <stp>##V3_BDSV12</stp>
        <stp>SPX Index</stp>
        <stp>CHAIN_TICKERS</stp>
        <stp>[PUTStrategy6.xlsx]Backup!R6048C7</stp>
        <stp>CHAIN_STRIKE_PX_OVRD</stp>
        <stp>121140</stp>
        <stp>CHAIN_PUT_CALL_TYPE_OVRD=P</stp>
        <stp>CHAIN_PERIODICITY_OVRD=M</stp>
        <tr r="G6048" s="3"/>
      </tp>
      <tp t="e">
        <v>#N/A</v>
        <stp/>
        <stp>##V3_BDSV12</stp>
        <stp>SPX Index</stp>
        <stp>CHAIN_TICKERS</stp>
        <stp>[PUTStrategy6.xlsx]Backup!R6998C7</stp>
        <stp>CHAIN_STRIKE_PX_OVRD</stp>
        <stp>140140</stp>
        <stp>CHAIN_PUT_CALL_TYPE_OVRD=P</stp>
        <stp>CHAIN_PERIODICITY_OVRD=M</stp>
        <tr r="G6998" s="3"/>
      </tp>
      <tp t="e">
        <v>#N/A</v>
        <stp/>
        <stp>##V3_BDSV12</stp>
        <stp>SPX Index</stp>
        <stp>CHAIN_TICKERS</stp>
        <stp>[PUTStrategy6.xlsx]Backup!R6848C7</stp>
        <stp>CHAIN_STRIKE_PX_OVRD</stp>
        <stp>137140</stp>
        <stp>CHAIN_PUT_CALL_TYPE_OVRD=P</stp>
        <stp>CHAIN_PERIODICITY_OVRD=M</stp>
        <tr r="G6848" s="3"/>
      </tp>
      <tp t="e">
        <v>#N/A</v>
        <stp/>
        <stp>##V3_BDSV12</stp>
        <stp>SPX Index</stp>
        <stp>CHAIN_TICKERS</stp>
        <stp>[PUTStrategy6.xlsx]Backup!R6898C7</stp>
        <stp>CHAIN_STRIKE_PX_OVRD</stp>
        <stp>138140</stp>
        <stp>CHAIN_PUT_CALL_TYPE_OVRD=P</stp>
        <stp>CHAIN_PERIODICITY_OVRD=M</stp>
        <tr r="G6898" s="3"/>
      </tp>
      <tp t="e">
        <v>#N/A</v>
        <stp/>
        <stp>##V3_BDSV12</stp>
        <stp>SPX Index</stp>
        <stp>CHAIN_TICKERS</stp>
        <stp>[PUTStrategy6.xlsx]Backup!R6948C7</stp>
        <stp>CHAIN_STRIKE_PX_OVRD</stp>
        <stp>139140</stp>
        <stp>CHAIN_PUT_CALL_TYPE_OVRD=P</stp>
        <stp>CHAIN_PERIODICITY_OVRD=M</stp>
        <tr r="G6948" s="3"/>
      </tp>
      <tp t="e">
        <v>#N/A</v>
        <stp/>
        <stp>##V3_BDSV12</stp>
        <stp>SPX Index</stp>
        <stp>CHAIN_TICKERS</stp>
        <stp>[PUTStrategy6.xlsx]Backup!R7198C7</stp>
        <stp>CHAIN_STRIKE_PX_OVRD</stp>
        <stp>144140</stp>
        <stp>CHAIN_PUT_CALL_TYPE_OVRD=P</stp>
        <stp>CHAIN_PERIODICITY_OVRD=M</stp>
        <tr r="G7198" s="3"/>
      </tp>
      <tp t="e">
        <v>#N/A</v>
        <stp/>
        <stp>##V3_BDSV12</stp>
        <stp>SPX Index</stp>
        <stp>CHAIN_TICKERS</stp>
        <stp>[PUTStrategy6.xlsx]Backup!R7148C7</stp>
        <stp>CHAIN_STRIKE_PX_OVRD</stp>
        <stp>143140</stp>
        <stp>CHAIN_PUT_CALL_TYPE_OVRD=P</stp>
        <stp>CHAIN_PERIODICITY_OVRD=M</stp>
        <tr r="G7148" s="3"/>
      </tp>
      <tp t="e">
        <v>#N/A</v>
        <stp/>
        <stp>##V3_BDSV12</stp>
        <stp>SPX Index</stp>
        <stp>CHAIN_TICKERS</stp>
        <stp>[PUTStrategy6.xlsx]Backup!R7098C7</stp>
        <stp>CHAIN_STRIKE_PX_OVRD</stp>
        <stp>142140</stp>
        <stp>CHAIN_PUT_CALL_TYPE_OVRD=P</stp>
        <stp>CHAIN_PERIODICITY_OVRD=M</stp>
        <tr r="G7098" s="3"/>
      </tp>
      <tp t="e">
        <v>#N/A</v>
        <stp/>
        <stp>##V3_BDSV12</stp>
        <stp>SPX Index</stp>
        <stp>CHAIN_TICKERS</stp>
        <stp>[PUTStrategy6.xlsx]Backup!R7048C7</stp>
        <stp>CHAIN_STRIKE_PX_OVRD</stp>
        <stp>141140</stp>
        <stp>CHAIN_PUT_CALL_TYPE_OVRD=P</stp>
        <stp>CHAIN_PERIODICITY_OVRD=M</stp>
        <tr r="G7048" s="3"/>
      </tp>
      <tp t="e">
        <v>#N/A</v>
        <stp/>
        <stp>##V3_BDSV12</stp>
        <stp>SPX Index</stp>
        <stp>CHAIN_TICKERS</stp>
        <stp>[PUTStrategy6.xlsx]Backup!R7348C7</stp>
        <stp>CHAIN_STRIKE_PX_OVRD</stp>
        <stp>147140</stp>
        <stp>CHAIN_PUT_CALL_TYPE_OVRD=P</stp>
        <stp>CHAIN_PERIODICITY_OVRD=M</stp>
        <tr r="G7348" s="3"/>
      </tp>
      <tp t="e">
        <v>#N/A</v>
        <stp/>
        <stp>##V3_BDSV12</stp>
        <stp>SPX Index</stp>
        <stp>CHAIN_TICKERS</stp>
        <stp>[PUTStrategy6.xlsx]Backup!R7398C7</stp>
        <stp>CHAIN_STRIKE_PX_OVRD</stp>
        <stp>148140</stp>
        <stp>CHAIN_PUT_CALL_TYPE_OVRD=P</stp>
        <stp>CHAIN_PERIODICITY_OVRD=M</stp>
        <tr r="G7398" s="3"/>
      </tp>
      <tp t="e">
        <v>#N/A</v>
        <stp/>
        <stp>##V3_BDSV12</stp>
        <stp>SPX Index</stp>
        <stp>CHAIN_TICKERS</stp>
        <stp>[PUTStrategy6.xlsx]Backup!R7298C7</stp>
        <stp>CHAIN_STRIKE_PX_OVRD</stp>
        <stp>146140</stp>
        <stp>CHAIN_PUT_CALL_TYPE_OVRD=P</stp>
        <stp>CHAIN_PERIODICITY_OVRD=M</stp>
        <tr r="G7298" s="3"/>
      </tp>
      <tp t="e">
        <v>#N/A</v>
        <stp/>
        <stp>##V3_BDSV12</stp>
        <stp>SPX Index</stp>
        <stp>CHAIN_TICKERS</stp>
        <stp>[PUTStrategy6.xlsx]Backup!R7248C7</stp>
        <stp>CHAIN_STRIKE_PX_OVRD</stp>
        <stp>145140</stp>
        <stp>CHAIN_PUT_CALL_TYPE_OVRD=P</stp>
        <stp>CHAIN_PERIODICITY_OVRD=M</stp>
        <tr r="G7248" s="3"/>
      </tp>
      <tp t="e">
        <v>#N/A</v>
        <stp/>
        <stp>##V3_BDSV12</stp>
        <stp>SPX Index</stp>
        <stp>CHAIN_TICKERS</stp>
        <stp>[PUTStrategy6.xlsx]Backup!R5431C7</stp>
        <stp>CHAIN_STRIKE_PX_OVRD</stp>
        <stp>108800</stp>
        <stp>CHAIN_PUT_CALL_TYPE_OVRD=P</stp>
        <stp>CHAIN_PERIODICITY_OVRD=M</stp>
        <tr r="G5431" s="3"/>
      </tp>
      <tp t="e">
        <v>#N/A</v>
        <stp/>
        <stp>##V3_BDSV12</stp>
        <stp>SPX Index</stp>
        <stp>CHAIN_TICKERS</stp>
        <stp>[PUTStrategy6.xlsx]Backup!R5581C7</stp>
        <stp>CHAIN_STRIKE_PX_OVRD</stp>
        <stp>111800</stp>
        <stp>CHAIN_PUT_CALL_TYPE_OVRD=P</stp>
        <stp>CHAIN_PERIODICITY_OVRD=M</stp>
        <tr r="G5581" s="3"/>
      </tp>
      <tp t="e">
        <v>#N/A</v>
        <stp/>
        <stp>##V3_BDSV12</stp>
        <stp>SPX Index</stp>
        <stp>CHAIN_TICKERS</stp>
        <stp>[PUTStrategy6.xlsx]Backup!R5531C7</stp>
        <stp>CHAIN_STRIKE_PX_OVRD</stp>
        <stp>110800</stp>
        <stp>CHAIN_PUT_CALL_TYPE_OVRD=P</stp>
        <stp>CHAIN_PERIODICITY_OVRD=M</stp>
        <tr r="G5531" s="3"/>
      </tp>
      <tp t="e">
        <v>#N/A</v>
        <stp/>
        <stp>##V3_BDSV12</stp>
        <stp>SPX Index</stp>
        <stp>CHAIN_TICKERS</stp>
        <stp>[PUTStrategy6.xlsx]Backup!R5481C7</stp>
        <stp>CHAIN_STRIKE_PX_OVRD</stp>
        <stp>109800</stp>
        <stp>CHAIN_PUT_CALL_TYPE_OVRD=P</stp>
        <stp>CHAIN_PERIODICITY_OVRD=M</stp>
        <tr r="G5481" s="3"/>
      </tp>
      <tp t="e">
        <v>#N/A</v>
        <stp/>
        <stp>##V3_BDSV12</stp>
        <stp>SPX Index</stp>
        <stp>CHAIN_TICKERS</stp>
        <stp>[PUTStrategy6.xlsx]Backup!R5681C7</stp>
        <stp>CHAIN_STRIKE_PX_OVRD</stp>
        <stp>113800</stp>
        <stp>CHAIN_PUT_CALL_TYPE_OVRD=P</stp>
        <stp>CHAIN_PERIODICITY_OVRD=M</stp>
        <tr r="G5681" s="3"/>
      </tp>
      <tp t="e">
        <v>#N/A</v>
        <stp/>
        <stp>##V3_BDSV12</stp>
        <stp>SPX Index</stp>
        <stp>CHAIN_TICKERS</stp>
        <stp>[PUTStrategy6.xlsx]Backup!R5631C7</stp>
        <stp>CHAIN_STRIKE_PX_OVRD</stp>
        <stp>112800</stp>
        <stp>CHAIN_PUT_CALL_TYPE_OVRD=P</stp>
        <stp>CHAIN_PERIODICITY_OVRD=M</stp>
        <tr r="G5631" s="3"/>
      </tp>
      <tp t="e">
        <v>#N/A</v>
        <stp/>
        <stp>##V3_BDSV12</stp>
        <stp>SPX Index</stp>
        <stp>CHAIN_TICKERS</stp>
        <stp>[PUTStrategy6.xlsx]Backup!R5781C7</stp>
        <stp>CHAIN_STRIKE_PX_OVRD</stp>
        <stp>115800</stp>
        <stp>CHAIN_PUT_CALL_TYPE_OVRD=P</stp>
        <stp>CHAIN_PERIODICITY_OVRD=M</stp>
        <tr r="G5781" s="3"/>
      </tp>
      <tp t="e">
        <v>#N/A</v>
        <stp/>
        <stp>##V3_BDSV12</stp>
        <stp>SPX Index</stp>
        <stp>CHAIN_TICKERS</stp>
        <stp>[PUTStrategy6.xlsx]Backup!R5731C7</stp>
        <stp>CHAIN_STRIKE_PX_OVRD</stp>
        <stp>114800</stp>
        <stp>CHAIN_PUT_CALL_TYPE_OVRD=P</stp>
        <stp>CHAIN_PERIODICITY_OVRD=M</stp>
        <tr r="G5731" s="3"/>
      </tp>
      <tp t="e">
        <v>#N/A</v>
        <stp/>
        <stp>##V3_BDSV12</stp>
        <stp>SPX Index</stp>
        <stp>CHAIN_TICKERS</stp>
        <stp>[PUTStrategy6.xlsx]Backup!R5181C7</stp>
        <stp>CHAIN_STRIKE_PX_OVRD</stp>
        <stp>103800</stp>
        <stp>CHAIN_PUT_CALL_TYPE_OVRD=P</stp>
        <stp>CHAIN_PERIODICITY_OVRD=M</stp>
        <tr r="G5181" s="3"/>
      </tp>
      <tp t="e">
        <v>#N/A</v>
        <stp/>
        <stp>##V3_BDSV12</stp>
        <stp>SPX Index</stp>
        <stp>CHAIN_TICKERS</stp>
        <stp>[PUTStrategy6.xlsx]Backup!R5131C7</stp>
        <stp>CHAIN_STRIKE_PX_OVRD</stp>
        <stp>102800</stp>
        <stp>CHAIN_PUT_CALL_TYPE_OVRD=P</stp>
        <stp>CHAIN_PERIODICITY_OVRD=M</stp>
        <tr r="G5131" s="3"/>
      </tp>
      <tp t="e">
        <v>#N/A</v>
        <stp/>
        <stp>##V3_BDSV12</stp>
        <stp>SPX Index</stp>
        <stp>CHAIN_TICKERS</stp>
        <stp>[PUTStrategy6.xlsx]Backup!R5081C7</stp>
        <stp>CHAIN_STRIKE_PX_OVRD</stp>
        <stp>101800</stp>
        <stp>CHAIN_PUT_CALL_TYPE_OVRD=P</stp>
        <stp>CHAIN_PERIODICITY_OVRD=M</stp>
        <tr r="G5081" s="3"/>
      </tp>
      <tp t="e">
        <v>#N/A</v>
        <stp/>
        <stp>##V3_BDSV12</stp>
        <stp>SPX Index</stp>
        <stp>CHAIN_TICKERS</stp>
        <stp>[PUTStrategy6.xlsx]Backup!R5031C7</stp>
        <stp>CHAIN_STRIKE_PX_OVRD</stp>
        <stp>100800</stp>
        <stp>CHAIN_PUT_CALL_TYPE_OVRD=P</stp>
        <stp>CHAIN_PERIODICITY_OVRD=M</stp>
        <tr r="G5031" s="3"/>
      </tp>
      <tp t="e">
        <v>#N/A</v>
        <stp/>
        <stp>##V3_BDSV12</stp>
        <stp>SPX Index</stp>
        <stp>CHAIN_TICKERS</stp>
        <stp>[PUTStrategy6.xlsx]Backup!R5381C7</stp>
        <stp>CHAIN_STRIKE_PX_OVRD</stp>
        <stp>107800</stp>
        <stp>CHAIN_PUT_CALL_TYPE_OVRD=P</stp>
        <stp>CHAIN_PERIODICITY_OVRD=M</stp>
        <tr r="G5381" s="3"/>
      </tp>
      <tp t="e">
        <v>#N/A</v>
        <stp/>
        <stp>##V3_BDSV12</stp>
        <stp>SPX Index</stp>
        <stp>CHAIN_TICKERS</stp>
        <stp>[PUTStrategy6.xlsx]Backup!R5331C7</stp>
        <stp>CHAIN_STRIKE_PX_OVRD</stp>
        <stp>106800</stp>
        <stp>CHAIN_PUT_CALL_TYPE_OVRD=P</stp>
        <stp>CHAIN_PERIODICITY_OVRD=M</stp>
        <tr r="G5331" s="3"/>
      </tp>
      <tp t="e">
        <v>#N/A</v>
        <stp/>
        <stp>##V3_BDSV12</stp>
        <stp>SPX Index</stp>
        <stp>CHAIN_TICKERS</stp>
        <stp>[PUTStrategy6.xlsx]Backup!R5281C7</stp>
        <stp>CHAIN_STRIKE_PX_OVRD</stp>
        <stp>105800</stp>
        <stp>CHAIN_PUT_CALL_TYPE_OVRD=P</stp>
        <stp>CHAIN_PERIODICITY_OVRD=M</stp>
        <tr r="G5281" s="3"/>
      </tp>
      <tp t="e">
        <v>#N/A</v>
        <stp/>
        <stp>##V3_BDSV12</stp>
        <stp>SPX Index</stp>
        <stp>CHAIN_TICKERS</stp>
        <stp>[PUTStrategy6.xlsx]Backup!R5231C7</stp>
        <stp>CHAIN_STRIKE_PX_OVRD</stp>
        <stp>104800</stp>
        <stp>CHAIN_PUT_CALL_TYPE_OVRD=P</stp>
        <stp>CHAIN_PERIODICITY_OVRD=M</stp>
        <tr r="G5231" s="3"/>
      </tp>
      <tp t="e">
        <v>#N/A</v>
        <stp/>
        <stp>##V3_BDSV12</stp>
        <stp>SPX Index</stp>
        <stp>CHAIN_TICKERS</stp>
        <stp>[PUTStrategy6.xlsx]Backup!R5881C7</stp>
        <stp>CHAIN_STRIKE_PX_OVRD</stp>
        <stp>117800</stp>
        <stp>CHAIN_PUT_CALL_TYPE_OVRD=P</stp>
        <stp>CHAIN_PERIODICITY_OVRD=M</stp>
        <tr r="G5881" s="3"/>
      </tp>
      <tp t="e">
        <v>#N/A</v>
        <stp/>
        <stp>##V3_BDSV12</stp>
        <stp>SPX Index</stp>
        <stp>CHAIN_TICKERS</stp>
        <stp>[PUTStrategy6.xlsx]Backup!R5831C7</stp>
        <stp>CHAIN_STRIKE_PX_OVRD</stp>
        <stp>116800</stp>
        <stp>CHAIN_PUT_CALL_TYPE_OVRD=P</stp>
        <stp>CHAIN_PERIODICITY_OVRD=M</stp>
        <tr r="G5831" s="3"/>
      </tp>
      <tp t="e">
        <v>#N/A</v>
        <stp/>
        <stp>##V3_BDSV12</stp>
        <stp>SPX Index</stp>
        <stp>CHAIN_TICKERS</stp>
        <stp>[PUTStrategy6.xlsx]Backup!R5931C7</stp>
        <stp>CHAIN_STRIKE_PX_OVRD</stp>
        <stp>118800</stp>
        <stp>CHAIN_PUT_CALL_TYPE_OVRD=P</stp>
        <stp>CHAIN_PERIODICITY_OVRD=M</stp>
        <tr r="G5931" s="3"/>
      </tp>
      <tp t="e">
        <v>#N/A</v>
        <stp/>
        <stp>##V3_BDSV12</stp>
        <stp>SPX Index</stp>
        <stp>CHAIN_TICKERS</stp>
        <stp>[PUTStrategy6.xlsx]Backup!R5981C7</stp>
        <stp>CHAIN_STRIKE_PX_OVRD</stp>
        <stp>119800</stp>
        <stp>CHAIN_PUT_CALL_TYPE_OVRD=P</stp>
        <stp>CHAIN_PERIODICITY_OVRD=M</stp>
        <tr r="G5981" s="3"/>
      </tp>
      <tp t="e">
        <v>#N/A</v>
        <stp/>
        <stp>##V3_BDSV12</stp>
        <stp>SPX Index</stp>
        <stp>CHAIN_TICKERS</stp>
        <stp>[PUTStrategy6.xlsx]Backup!R6681C7</stp>
        <stp>CHAIN_STRIKE_PX_OVRD</stp>
        <stp>133800</stp>
        <stp>CHAIN_PUT_CALL_TYPE_OVRD=P</stp>
        <stp>CHAIN_PERIODICITY_OVRD=M</stp>
        <tr r="G6681" s="3"/>
      </tp>
      <tp t="e">
        <v>#N/A</v>
        <stp/>
        <stp>##V3_BDSV12</stp>
        <stp>SPX Index</stp>
        <stp>CHAIN_TICKERS</stp>
        <stp>[PUTStrategy6.xlsx]Backup!R6631C7</stp>
        <stp>CHAIN_STRIKE_PX_OVRD</stp>
        <stp>132800</stp>
        <stp>CHAIN_PUT_CALL_TYPE_OVRD=P</stp>
        <stp>CHAIN_PERIODICITY_OVRD=M</stp>
        <tr r="G6631" s="3"/>
      </tp>
      <tp t="e">
        <v>#N/A</v>
        <stp/>
        <stp>##V3_BDSV12</stp>
        <stp>SPX Index</stp>
        <stp>CHAIN_TICKERS</stp>
        <stp>[PUTStrategy6.xlsx]Backup!R6781C7</stp>
        <stp>CHAIN_STRIKE_PX_OVRD</stp>
        <stp>135800</stp>
        <stp>CHAIN_PUT_CALL_TYPE_OVRD=P</stp>
        <stp>CHAIN_PERIODICITY_OVRD=M</stp>
        <tr r="G6781" s="3"/>
      </tp>
      <tp t="e">
        <v>#N/A</v>
        <stp/>
        <stp>##V3_BDSV12</stp>
        <stp>SPX Index</stp>
        <stp>CHAIN_TICKERS</stp>
        <stp>[PUTStrategy6.xlsx]Backup!R6731C7</stp>
        <stp>CHAIN_STRIKE_PX_OVRD</stp>
        <stp>134800</stp>
        <stp>CHAIN_PUT_CALL_TYPE_OVRD=P</stp>
        <stp>CHAIN_PERIODICITY_OVRD=M</stp>
        <tr r="G6731" s="3"/>
      </tp>
      <tp t="e">
        <v>#N/A</v>
        <stp/>
        <stp>##V3_BDSV12</stp>
        <stp>SPX Index</stp>
        <stp>CHAIN_TICKERS</stp>
        <stp>[PUTStrategy6.xlsx]Backup!R6431C7</stp>
        <stp>CHAIN_STRIKE_PX_OVRD</stp>
        <stp>128800</stp>
        <stp>CHAIN_PUT_CALL_TYPE_OVRD=P</stp>
        <stp>CHAIN_PERIODICITY_OVRD=M</stp>
        <tr r="G6431" s="3"/>
      </tp>
      <tp t="e">
        <v>#N/A</v>
        <stp/>
        <stp>##V3_BDSV12</stp>
        <stp>SPX Index</stp>
        <stp>CHAIN_TICKERS</stp>
        <stp>[PUTStrategy6.xlsx]Backup!R6581C7</stp>
        <stp>CHAIN_STRIKE_PX_OVRD</stp>
        <stp>131800</stp>
        <stp>CHAIN_PUT_CALL_TYPE_OVRD=P</stp>
        <stp>CHAIN_PERIODICITY_OVRD=M</stp>
        <tr r="G6581" s="3"/>
      </tp>
      <tp t="e">
        <v>#N/A</v>
        <stp/>
        <stp>##V3_BDSV12</stp>
        <stp>SPX Index</stp>
        <stp>CHAIN_TICKERS</stp>
        <stp>[PUTStrategy6.xlsx]Backup!R6531C7</stp>
        <stp>CHAIN_STRIKE_PX_OVRD</stp>
        <stp>130800</stp>
        <stp>CHAIN_PUT_CALL_TYPE_OVRD=P</stp>
        <stp>CHAIN_PERIODICITY_OVRD=M</stp>
        <tr r="G6531" s="3"/>
      </tp>
      <tp t="e">
        <v>#N/A</v>
        <stp/>
        <stp>##V3_BDSV12</stp>
        <stp>SPX Index</stp>
        <stp>CHAIN_TICKERS</stp>
        <stp>[PUTStrategy6.xlsx]Backup!R6481C7</stp>
        <stp>CHAIN_STRIKE_PX_OVRD</stp>
        <stp>129800</stp>
        <stp>CHAIN_PUT_CALL_TYPE_OVRD=P</stp>
        <stp>CHAIN_PERIODICITY_OVRD=M</stp>
        <tr r="G6481" s="3"/>
      </tp>
      <tp t="e">
        <v>#N/A</v>
        <stp/>
        <stp>##V3_BDSV12</stp>
        <stp>SPX Index</stp>
        <stp>CHAIN_TICKERS</stp>
        <stp>[PUTStrategy6.xlsx]Backup!R6381C7</stp>
        <stp>CHAIN_STRIKE_PX_OVRD</stp>
        <stp>127800</stp>
        <stp>CHAIN_PUT_CALL_TYPE_OVRD=P</stp>
        <stp>CHAIN_PERIODICITY_OVRD=M</stp>
        <tr r="G6381" s="3"/>
      </tp>
      <tp t="e">
        <v>#N/A</v>
        <stp/>
        <stp>##V3_BDSV12</stp>
        <stp>SPX Index</stp>
        <stp>CHAIN_TICKERS</stp>
        <stp>[PUTStrategy6.xlsx]Backup!R6331C7</stp>
        <stp>CHAIN_STRIKE_PX_OVRD</stp>
        <stp>126800</stp>
        <stp>CHAIN_PUT_CALL_TYPE_OVRD=P</stp>
        <stp>CHAIN_PERIODICITY_OVRD=M</stp>
        <tr r="G6331" s="3"/>
      </tp>
      <tp t="e">
        <v>#N/A</v>
        <stp/>
        <stp>##V3_BDSV12</stp>
        <stp>SPX Index</stp>
        <stp>CHAIN_TICKERS</stp>
        <stp>[PUTStrategy6.xlsx]Backup!R6281C7</stp>
        <stp>CHAIN_STRIKE_PX_OVRD</stp>
        <stp>125800</stp>
        <stp>CHAIN_PUT_CALL_TYPE_OVRD=P</stp>
        <stp>CHAIN_PERIODICITY_OVRD=M</stp>
        <tr r="G6281" s="3"/>
      </tp>
      <tp t="e">
        <v>#N/A</v>
        <stp/>
        <stp>##V3_BDSV12</stp>
        <stp>SPX Index</stp>
        <stp>CHAIN_TICKERS</stp>
        <stp>[PUTStrategy6.xlsx]Backup!R6231C7</stp>
        <stp>CHAIN_STRIKE_PX_OVRD</stp>
        <stp>124800</stp>
        <stp>CHAIN_PUT_CALL_TYPE_OVRD=P</stp>
        <stp>CHAIN_PERIODICITY_OVRD=M</stp>
        <tr r="G6231" s="3"/>
      </tp>
      <tp t="e">
        <v>#N/A</v>
        <stp/>
        <stp>##V3_BDSV12</stp>
        <stp>SPX Index</stp>
        <stp>CHAIN_TICKERS</stp>
        <stp>[PUTStrategy6.xlsx]Backup!R6181C7</stp>
        <stp>CHAIN_STRIKE_PX_OVRD</stp>
        <stp>123800</stp>
        <stp>CHAIN_PUT_CALL_TYPE_OVRD=P</stp>
        <stp>CHAIN_PERIODICITY_OVRD=M</stp>
        <tr r="G6181" s="3"/>
      </tp>
      <tp t="e">
        <v>#N/A</v>
        <stp/>
        <stp>##V3_BDSV12</stp>
        <stp>SPX Index</stp>
        <stp>CHAIN_TICKERS</stp>
        <stp>[PUTStrategy6.xlsx]Backup!R6131C7</stp>
        <stp>CHAIN_STRIKE_PX_OVRD</stp>
        <stp>122800</stp>
        <stp>CHAIN_PUT_CALL_TYPE_OVRD=P</stp>
        <stp>CHAIN_PERIODICITY_OVRD=M</stp>
        <tr r="G6131" s="3"/>
      </tp>
      <tp t="e">
        <v>#N/A</v>
        <stp/>
        <stp>##V3_BDSV12</stp>
        <stp>SPX Index</stp>
        <stp>CHAIN_TICKERS</stp>
        <stp>[PUTStrategy6.xlsx]Backup!R6081C7</stp>
        <stp>CHAIN_STRIKE_PX_OVRD</stp>
        <stp>121800</stp>
        <stp>CHAIN_PUT_CALL_TYPE_OVRD=P</stp>
        <stp>CHAIN_PERIODICITY_OVRD=M</stp>
        <tr r="G6081" s="3"/>
      </tp>
      <tp t="e">
        <v>#N/A</v>
        <stp/>
        <stp>##V3_BDSV12</stp>
        <stp>SPX Index</stp>
        <stp>CHAIN_TICKERS</stp>
        <stp>[PUTStrategy6.xlsx]Backup!R6031C7</stp>
        <stp>CHAIN_STRIKE_PX_OVRD</stp>
        <stp>120800</stp>
        <stp>CHAIN_PUT_CALL_TYPE_OVRD=P</stp>
        <stp>CHAIN_PERIODICITY_OVRD=M</stp>
        <tr r="G6031" s="3"/>
      </tp>
      <tp t="e">
        <v>#N/A</v>
        <stp/>
        <stp>##V3_BDSV12</stp>
        <stp>SPX Index</stp>
        <stp>CHAIN_TICKERS</stp>
        <stp>[PUTStrategy6.xlsx]Backup!R6881C7</stp>
        <stp>CHAIN_STRIKE_PX_OVRD</stp>
        <stp>137800</stp>
        <stp>CHAIN_PUT_CALL_TYPE_OVRD=P</stp>
        <stp>CHAIN_PERIODICITY_OVRD=M</stp>
        <tr r="G6881" s="3"/>
      </tp>
      <tp t="e">
        <v>#N/A</v>
        <stp/>
        <stp>##V3_BDSV12</stp>
        <stp>SPX Index</stp>
        <stp>CHAIN_TICKERS</stp>
        <stp>[PUTStrategy6.xlsx]Backup!R6831C7</stp>
        <stp>CHAIN_STRIKE_PX_OVRD</stp>
        <stp>136800</stp>
        <stp>CHAIN_PUT_CALL_TYPE_OVRD=P</stp>
        <stp>CHAIN_PERIODICITY_OVRD=M</stp>
        <tr r="G6831" s="3"/>
      </tp>
      <tp t="e">
        <v>#N/A</v>
        <stp/>
        <stp>##V3_BDSV12</stp>
        <stp>SPX Index</stp>
        <stp>CHAIN_TICKERS</stp>
        <stp>[PUTStrategy6.xlsx]Backup!R6931C7</stp>
        <stp>CHAIN_STRIKE_PX_OVRD</stp>
        <stp>138800</stp>
        <stp>CHAIN_PUT_CALL_TYPE_OVRD=P</stp>
        <stp>CHAIN_PERIODICITY_OVRD=M</stp>
        <tr r="G6931" s="3"/>
      </tp>
      <tp t="e">
        <v>#N/A</v>
        <stp/>
        <stp>##V3_BDSV12</stp>
        <stp>SPX Index</stp>
        <stp>CHAIN_TICKERS</stp>
        <stp>[PUTStrategy6.xlsx]Backup!R6981C7</stp>
        <stp>CHAIN_STRIKE_PX_OVRD</stp>
        <stp>139800</stp>
        <stp>CHAIN_PUT_CALL_TYPE_OVRD=P</stp>
        <stp>CHAIN_PERIODICITY_OVRD=M</stp>
        <tr r="G6981" s="3"/>
      </tp>
      <tp t="e">
        <v>#N/A</v>
        <stp/>
        <stp>##V3_BDSV12</stp>
        <stp>SPX Index</stp>
        <stp>CHAIN_TICKERS</stp>
        <stp>[PUTStrategy6.xlsx]Backup!R7181C7</stp>
        <stp>CHAIN_STRIKE_PX_OVRD</stp>
        <stp>143800</stp>
        <stp>CHAIN_PUT_CALL_TYPE_OVRD=P</stp>
        <stp>CHAIN_PERIODICITY_OVRD=M</stp>
        <tr r="G7181" s="3"/>
      </tp>
      <tp t="e">
        <v>#N/A</v>
        <stp/>
        <stp>##V3_BDSV12</stp>
        <stp>SPX Index</stp>
        <stp>CHAIN_TICKERS</stp>
        <stp>[PUTStrategy6.xlsx]Backup!R7131C7</stp>
        <stp>CHAIN_STRIKE_PX_OVRD</stp>
        <stp>142800</stp>
        <stp>CHAIN_PUT_CALL_TYPE_OVRD=P</stp>
        <stp>CHAIN_PERIODICITY_OVRD=M</stp>
        <tr r="G7131" s="3"/>
      </tp>
      <tp t="e">
        <v>#N/A</v>
        <stp/>
        <stp>##V3_BDSV12</stp>
        <stp>SPX Index</stp>
        <stp>CHAIN_TICKERS</stp>
        <stp>[PUTStrategy6.xlsx]Backup!R7081C7</stp>
        <stp>CHAIN_STRIKE_PX_OVRD</stp>
        <stp>141800</stp>
        <stp>CHAIN_PUT_CALL_TYPE_OVRD=P</stp>
        <stp>CHAIN_PERIODICITY_OVRD=M</stp>
        <tr r="G7081" s="3"/>
      </tp>
      <tp t="e">
        <v>#N/A</v>
        <stp/>
        <stp>##V3_BDSV12</stp>
        <stp>SPX Index</stp>
        <stp>CHAIN_TICKERS</stp>
        <stp>[PUTStrategy6.xlsx]Backup!R7031C7</stp>
        <stp>CHAIN_STRIKE_PX_OVRD</stp>
        <stp>140800</stp>
        <stp>CHAIN_PUT_CALL_TYPE_OVRD=P</stp>
        <stp>CHAIN_PERIODICITY_OVRD=M</stp>
        <tr r="G7031" s="3"/>
      </tp>
      <tp t="e">
        <v>#N/A</v>
        <stp/>
        <stp>##V3_BDSV12</stp>
        <stp>SPX Index</stp>
        <stp>CHAIN_TICKERS</stp>
        <stp>[PUTStrategy6.xlsx]Backup!R7381C7</stp>
        <stp>CHAIN_STRIKE_PX_OVRD</stp>
        <stp>147800</stp>
        <stp>CHAIN_PUT_CALL_TYPE_OVRD=P</stp>
        <stp>CHAIN_PERIODICITY_OVRD=M</stp>
        <tr r="G7381" s="3"/>
      </tp>
      <tp t="e">
        <v>#N/A</v>
        <stp/>
        <stp>##V3_BDSV12</stp>
        <stp>SPX Index</stp>
        <stp>CHAIN_TICKERS</stp>
        <stp>[PUTStrategy6.xlsx]Backup!R7331C7</stp>
        <stp>CHAIN_STRIKE_PX_OVRD</stp>
        <stp>146800</stp>
        <stp>CHAIN_PUT_CALL_TYPE_OVRD=P</stp>
        <stp>CHAIN_PERIODICITY_OVRD=M</stp>
        <tr r="G7331" s="3"/>
      </tp>
      <tp t="e">
        <v>#N/A</v>
        <stp/>
        <stp>##V3_BDSV12</stp>
        <stp>SPX Index</stp>
        <stp>CHAIN_TICKERS</stp>
        <stp>[PUTStrategy6.xlsx]Backup!R7281C7</stp>
        <stp>CHAIN_STRIKE_PX_OVRD</stp>
        <stp>145800</stp>
        <stp>CHAIN_PUT_CALL_TYPE_OVRD=P</stp>
        <stp>CHAIN_PERIODICITY_OVRD=M</stp>
        <tr r="G7281" s="3"/>
      </tp>
      <tp t="e">
        <v>#N/A</v>
        <stp/>
        <stp>##V3_BDSV12</stp>
        <stp>SPX Index</stp>
        <stp>CHAIN_TICKERS</stp>
        <stp>[PUTStrategy6.xlsx]Backup!R7231C7</stp>
        <stp>CHAIN_STRIKE_PX_OVRD</stp>
        <stp>144800</stp>
        <stp>CHAIN_PUT_CALL_TYPE_OVRD=P</stp>
        <stp>CHAIN_PERIODICITY_OVRD=M</stp>
        <tr r="G7231" s="3"/>
      </tp>
      <tp t="e">
        <v>#N/A</v>
        <stp/>
        <stp>##V3_BDHV12</stp>
        <stp>SPX Index</stp>
        <stp>IVOL_MONEYNESS</stp>
        <stp>7/31/2015</stp>
        <stp>7/31/2015</stp>
        <stp>[PUTStrategy-RealOption.xlsx]Opt_BS!R146C8</stp>
        <stp>IVOL_MATURITY=MATURITY_1STM</stp>
        <stp>IVOL_MONEYNESS_LEVEL=MONEY_LVL_100_</stp>
        <stp>DTS=H</stp>
        <stp>FACTOR=.01</stp>
        <stp>DAYS=W</stp>
        <tr r="H146" s="4"/>
      </tp>
      <tp t="e">
        <v>#N/A</v>
        <stp/>
        <stp>##V3_BDHV12</stp>
        <stp>SPX Index</stp>
        <stp>IVOL_MONEYNESS</stp>
        <stp>6/26/2015</stp>
        <stp>6/26/2015</stp>
        <stp>[PUTStrategy-RealOption.xlsx]Opt_BS!R121C8</stp>
        <stp>IVOL_MATURITY=MATURITY_1STM</stp>
        <stp>IVOL_MONEYNESS_LEVEL=MONEY_LVL_100_</stp>
        <stp>DTS=H</stp>
        <stp>FACTOR=.01</stp>
        <stp>DAYS=W</stp>
        <tr r="H121" s="4"/>
      </tp>
      <tp t="e">
        <v>#N/A</v>
        <stp/>
        <stp>##V3_BDHV12</stp>
        <stp>SPX Index</stp>
        <stp>IVOL_MONEYNESS</stp>
        <stp>7/20/2015</stp>
        <stp>7/20/2015</stp>
        <stp>[PUTStrategy-RealOption.xlsx]Opt_BS!R137C8</stp>
        <stp>IVOL_MATURITY=MATURITY_1STM</stp>
        <stp>IVOL_MONEYNESS_LEVEL=MONEY_LVL_100_</stp>
        <stp>DTS=H</stp>
        <stp>FACTOR=.01</stp>
        <stp>DAYS=W</stp>
        <tr r="H137" s="4"/>
      </tp>
      <tp t="e">
        <v>#N/A</v>
        <stp/>
        <stp>##V3_BDHV12</stp>
        <stp>SPX Index</stp>
        <stp>IVOL_MONEYNESS</stp>
        <stp>7/14/2015</stp>
        <stp>7/14/2015</stp>
        <stp>[PUTStrategy-RealOption.xlsx]Opt_BS!R133C8</stp>
        <stp>IVOL_MATURITY=MATURITY_1STM</stp>
        <stp>IVOL_MONEYNESS_LEVEL=MONEY_LVL_100_</stp>
        <stp>DTS=H</stp>
        <stp>FACTOR=.01</stp>
        <stp>DAYS=W</stp>
        <tr r="H133" s="4"/>
      </tp>
      <tp t="e">
        <v>#N/A</v>
        <stp/>
        <stp>##V3_BDHV12</stp>
        <stp>SPX Index</stp>
        <stp>IVOL_MONEYNESS</stp>
        <stp>6/15/2015</stp>
        <stp>6/15/2015</stp>
        <stp>[PUTStrategy-RealOption.xlsx]Opt_BS!R112C8</stp>
        <stp>IVOL_MATURITY=MATURITY_1STM</stp>
        <stp>IVOL_MONEYNESS_LEVEL=MONEY_LVL_100_</stp>
        <stp>DTS=H</stp>
        <stp>FACTOR=.01</stp>
        <stp>DAYS=W</stp>
        <tr r="H112" s="4"/>
      </tp>
      <tp t="e">
        <v>#N/A</v>
        <stp/>
        <stp>##V3_BDHV12</stp>
        <stp>SPX Index</stp>
        <stp>IVOL_MONEYNESS</stp>
        <stp>9/11/2015</stp>
        <stp>9/11/2015</stp>
        <stp>[PUTStrategy-RealOption.xlsx]Opt_BS!R176C8</stp>
        <stp>IVOL_MATURITY=MATURITY_1STM</stp>
        <stp>IVOL_MONEYNESS_LEVEL=MONEY_LVL_100_</stp>
        <stp>DTS=H</stp>
        <stp>FACTOR=.01</stp>
        <stp>DAYS=W</stp>
        <tr r="H176" s="4"/>
      </tp>
      <tp t="e">
        <v>#N/A</v>
        <stp/>
        <stp>##V3_BDHV12</stp>
        <stp>SPX Index</stp>
        <stp>IVOL_MONEYNESS</stp>
        <stp>9/17/2015</stp>
        <stp>9/17/2015</stp>
        <stp>[PUTStrategy-RealOption.xlsx]Opt_BS!R180C8</stp>
        <stp>IVOL_MATURITY=MATURITY_1STM</stp>
        <stp>IVOL_MONEYNESS_LEVEL=MONEY_LVL_100_</stp>
        <stp>DTS=H</stp>
        <stp>FACTOR=.01</stp>
        <stp>DAYS=W</stp>
        <tr r="H180" s="4"/>
      </tp>
      <tp t="e">
        <v>#N/A</v>
        <stp/>
        <stp>##V3_BDHV12</stp>
        <stp>SPX Index</stp>
        <stp>IVOL_MONEYNESS</stp>
        <stp>9/23/2015</stp>
        <stp>9/23/2015</stp>
        <stp>[PUTStrategy-RealOption.xlsx]Opt_BS!R184C8</stp>
        <stp>IVOL_MATURITY=MATURITY_1STM</stp>
        <stp>IVOL_MONEYNESS_LEVEL=MONEY_LVL_100_</stp>
        <stp>DTS=H</stp>
        <stp>FACTOR=.01</stp>
        <stp>DAYS=W</stp>
        <tr r="H184" s="4"/>
      </tp>
      <tp t="e">
        <v>#N/A</v>
        <stp/>
        <stp>##V3_BDSV12</stp>
        <stp>SPX Index</stp>
        <stp>CHAIN_TICKERS</stp>
        <stp>[PUTStrategy6.xlsx]Backup!R4672C7</stp>
        <stp>CHAIN_STRIKE_PX_OVRD</stp>
        <stp>93620</stp>
        <stp>CHAIN_PUT_CALL_TYPE_OVRD=P</stp>
        <stp>CHAIN_PERIODICITY_OVRD=M</stp>
        <tr r="G4672" s="3"/>
      </tp>
      <tp t="e">
        <v>#N/A</v>
        <stp/>
        <stp>##V3_BDSV12</stp>
        <stp>SPX Index</stp>
        <stp>CHAIN_TICKERS</stp>
        <stp>[PUTStrategy6.xlsx]Backup!R4572C7</stp>
        <stp>CHAIN_STRIKE_PX_OVRD</stp>
        <stp>91620</stp>
        <stp>CHAIN_PUT_CALL_TYPE_OVRD=P</stp>
        <stp>CHAIN_PERIODICITY_OVRD=M</stp>
        <tr r="G4572" s="3"/>
      </tp>
      <tp t="e">
        <v>#N/A</v>
        <stp/>
        <stp>##V3_BDSV12</stp>
        <stp>SPX Index</stp>
        <stp>CHAIN_TICKERS</stp>
        <stp>[PUTStrategy6.xlsx]Backup!R4972C7</stp>
        <stp>CHAIN_STRIKE_PX_OVRD</stp>
        <stp>99620</stp>
        <stp>CHAIN_PUT_CALL_TYPE_OVRD=P</stp>
        <stp>CHAIN_PERIODICITY_OVRD=M</stp>
        <tr r="G4972" s="3"/>
      </tp>
      <tp t="e">
        <v>#N/A</v>
        <stp/>
        <stp>##V3_BDSV12</stp>
        <stp>SPX Index</stp>
        <stp>CHAIN_TICKERS</stp>
        <stp>[PUTStrategy6.xlsx]Backup!R4772C7</stp>
        <stp>CHAIN_STRIKE_PX_OVRD</stp>
        <stp>95620</stp>
        <stp>CHAIN_PUT_CALL_TYPE_OVRD=P</stp>
        <stp>CHAIN_PERIODICITY_OVRD=M</stp>
        <tr r="G4772" s="3"/>
      </tp>
      <tp t="e">
        <v>#N/A</v>
        <stp/>
        <stp>##V3_BDSV12</stp>
        <stp>SPX Index</stp>
        <stp>CHAIN_TICKERS</stp>
        <stp>[PUTStrategy6.xlsx]Backup!R4872C7</stp>
        <stp>CHAIN_STRIKE_PX_OVRD</stp>
        <stp>97620</stp>
        <stp>CHAIN_PUT_CALL_TYPE_OVRD=P</stp>
        <stp>CHAIN_PERIODICITY_OVRD=M</stp>
        <tr r="G4872" s="3"/>
      </tp>
      <tp t="e">
        <v>#N/A</v>
        <stp/>
        <stp>##V3_BDSV12</stp>
        <stp>SPX Index</stp>
        <stp>CHAIN_TICKERS</stp>
        <stp>[PUTStrategy6.xlsx]Backup!R4372C7</stp>
        <stp>CHAIN_STRIKE_PX_OVRD</stp>
        <stp>87620</stp>
        <stp>CHAIN_PUT_CALL_TYPE_OVRD=P</stp>
        <stp>CHAIN_PERIODICITY_OVRD=M</stp>
        <tr r="G4372" s="3"/>
      </tp>
      <tp t="e">
        <v>#N/A</v>
        <stp/>
        <stp>##V3_BDSV12</stp>
        <stp>SPX Index</stp>
        <stp>CHAIN_TICKERS</stp>
        <stp>[PUTStrategy6.xlsx]Backup!R4272C7</stp>
        <stp>CHAIN_STRIKE_PX_OVRD</stp>
        <stp>85620</stp>
        <stp>CHAIN_PUT_CALL_TYPE_OVRD=P</stp>
        <stp>CHAIN_PERIODICITY_OVRD=M</stp>
        <tr r="G4272" s="3"/>
      </tp>
      <tp t="e">
        <v>#N/A</v>
        <stp/>
        <stp>##V3_BDSV12</stp>
        <stp>SPX Index</stp>
        <stp>CHAIN_TICKERS</stp>
        <stp>[PUTStrategy6.xlsx]Backup!R4072C7</stp>
        <stp>CHAIN_STRIKE_PX_OVRD</stp>
        <stp>81620</stp>
        <stp>CHAIN_PUT_CALL_TYPE_OVRD=P</stp>
        <stp>CHAIN_PERIODICITY_OVRD=M</stp>
        <tr r="G4072" s="3"/>
      </tp>
      <tp t="e">
        <v>#N/A</v>
        <stp/>
        <stp>##V3_BDSV12</stp>
        <stp>SPX Index</stp>
        <stp>CHAIN_TICKERS</stp>
        <stp>[PUTStrategy6.xlsx]Backup!R4172C7</stp>
        <stp>CHAIN_STRIKE_PX_OVRD</stp>
        <stp>83620</stp>
        <stp>CHAIN_PUT_CALL_TYPE_OVRD=P</stp>
        <stp>CHAIN_PERIODICITY_OVRD=M</stp>
        <tr r="G4172" s="3"/>
      </tp>
      <tp t="e">
        <v>#N/A</v>
        <stp/>
        <stp>##V3_BDSV12</stp>
        <stp>SPX Index</stp>
        <stp>CHAIN_TICKERS</stp>
        <stp>[PUTStrategy6.xlsx]Backup!R4472C7</stp>
        <stp>CHAIN_STRIKE_PX_OVRD</stp>
        <stp>89620</stp>
        <stp>CHAIN_PUT_CALL_TYPE_OVRD=P</stp>
        <stp>CHAIN_PERIODICITY_OVRD=M</stp>
        <tr r="G4472" s="3"/>
      </tp>
      <tp t="e">
        <v>#N/A</v>
        <stp/>
        <stp>##V3_BDSV12</stp>
        <stp>SPX Index</stp>
        <stp>CHAIN_TICKERS</stp>
        <stp>[PUTStrategy6.xlsx]Backup!R1372C7</stp>
        <stp>CHAIN_STRIKE_PX_OVRD</stp>
        <stp>27620</stp>
        <stp>CHAIN_PUT_CALL_TYPE_OVRD=P</stp>
        <stp>CHAIN_PERIODICITY_OVRD=M</stp>
        <tr r="G1372" s="3"/>
      </tp>
      <tp t="e">
        <v>#N/A</v>
        <stp/>
        <stp>##V3_BDSV12</stp>
        <stp>SPX Index</stp>
        <stp>CHAIN_TICKERS</stp>
        <stp>[PUTStrategy6.xlsx]Backup!R1272C7</stp>
        <stp>CHAIN_STRIKE_PX_OVRD</stp>
        <stp>25620</stp>
        <stp>CHAIN_PUT_CALL_TYPE_OVRD=P</stp>
        <stp>CHAIN_PERIODICITY_OVRD=M</stp>
        <tr r="G1272" s="3"/>
      </tp>
      <tp t="e">
        <v>#N/A</v>
        <stp/>
        <stp>##V3_BDSV12</stp>
        <stp>SPX Index</stp>
        <stp>CHAIN_TICKERS</stp>
        <stp>[PUTStrategy6.xlsx]Backup!R1072C7</stp>
        <stp>CHAIN_STRIKE_PX_OVRD</stp>
        <stp>21620</stp>
        <stp>CHAIN_PUT_CALL_TYPE_OVRD=P</stp>
        <stp>CHAIN_PERIODICITY_OVRD=M</stp>
        <tr r="G1072" s="3"/>
      </tp>
      <tp t="e">
        <v>#N/A</v>
        <stp/>
        <stp>##V3_BDSV12</stp>
        <stp>SPX Index</stp>
        <stp>CHAIN_TICKERS</stp>
        <stp>[PUTStrategy6.xlsx]Backup!R1172C7</stp>
        <stp>CHAIN_STRIKE_PX_OVRD</stp>
        <stp>23620</stp>
        <stp>CHAIN_PUT_CALL_TYPE_OVRD=P</stp>
        <stp>CHAIN_PERIODICITY_OVRD=M</stp>
        <tr r="G1172" s="3"/>
      </tp>
      <tp t="e">
        <v>#N/A</v>
        <stp/>
        <stp>##V3_BDSV12</stp>
        <stp>SPX Index</stp>
        <stp>CHAIN_TICKERS</stp>
        <stp>[PUTStrategy6.xlsx]Backup!R1472C7</stp>
        <stp>CHAIN_STRIKE_PX_OVRD</stp>
        <stp>29620</stp>
        <stp>CHAIN_PUT_CALL_TYPE_OVRD=P</stp>
        <stp>CHAIN_PERIODICITY_OVRD=M</stp>
        <tr r="G1472" s="3"/>
      </tp>
      <tp t="e">
        <v>#N/A</v>
        <stp/>
        <stp>##V3_BDSV12</stp>
        <stp>SPX Index</stp>
        <stp>CHAIN_TICKERS</stp>
        <stp>[PUTStrategy6.xlsx]Backup!R1672C7</stp>
        <stp>CHAIN_STRIKE_PX_OVRD</stp>
        <stp>33620</stp>
        <stp>CHAIN_PUT_CALL_TYPE_OVRD=P</stp>
        <stp>CHAIN_PERIODICITY_OVRD=M</stp>
        <tr r="G1672" s="3"/>
      </tp>
      <tp t="e">
        <v>#N/A</v>
        <stp/>
        <stp>##V3_BDSV12</stp>
        <stp>SPX Index</stp>
        <stp>CHAIN_TICKERS</stp>
        <stp>[PUTStrategy6.xlsx]Backup!R1572C7</stp>
        <stp>CHAIN_STRIKE_PX_OVRD</stp>
        <stp>31620</stp>
        <stp>CHAIN_PUT_CALL_TYPE_OVRD=P</stp>
        <stp>CHAIN_PERIODICITY_OVRD=M</stp>
        <tr r="G1572" s="3"/>
      </tp>
      <tp t="e">
        <v>#N/A</v>
        <stp/>
        <stp>##V3_BDSV12</stp>
        <stp>SPX Index</stp>
        <stp>CHAIN_TICKERS</stp>
        <stp>[PUTStrategy6.xlsx]Backup!R1972C7</stp>
        <stp>CHAIN_STRIKE_PX_OVRD</stp>
        <stp>39620</stp>
        <stp>CHAIN_PUT_CALL_TYPE_OVRD=P</stp>
        <stp>CHAIN_PERIODICITY_OVRD=M</stp>
        <tr r="G1972" s="3"/>
      </tp>
      <tp t="e">
        <v>#N/A</v>
        <stp/>
        <stp>##V3_BDSV12</stp>
        <stp>SPX Index</stp>
        <stp>CHAIN_TICKERS</stp>
        <stp>[PUTStrategy6.xlsx]Backup!R1772C7</stp>
        <stp>CHAIN_STRIKE_PX_OVRD</stp>
        <stp>35620</stp>
        <stp>CHAIN_PUT_CALL_TYPE_OVRD=P</stp>
        <stp>CHAIN_PERIODICITY_OVRD=M</stp>
        <tr r="G1772" s="3"/>
      </tp>
      <tp t="e">
        <v>#N/A</v>
        <stp/>
        <stp>##V3_BDSV12</stp>
        <stp>SPX Index</stp>
        <stp>CHAIN_TICKERS</stp>
        <stp>[PUTStrategy6.xlsx]Backup!R1872C7</stp>
        <stp>CHAIN_STRIKE_PX_OVRD</stp>
        <stp>37620</stp>
        <stp>CHAIN_PUT_CALL_TYPE_OVRD=P</stp>
        <stp>CHAIN_PERIODICITY_OVRD=M</stp>
        <tr r="G1872" s="3"/>
      </tp>
      <tp t="e">
        <v>#N/A</v>
        <stp/>
        <stp>##V3_BDSV12</stp>
        <stp>SPX Index</stp>
        <stp>CHAIN_TICKERS</stp>
        <stp>[PUTStrategy6.xlsx]Backup!R2672C7</stp>
        <stp>CHAIN_STRIKE_PX_OVRD</stp>
        <stp>53620</stp>
        <stp>CHAIN_PUT_CALL_TYPE_OVRD=P</stp>
        <stp>CHAIN_PERIODICITY_OVRD=M</stp>
        <tr r="G2672" s="3"/>
      </tp>
      <tp t="e">
        <v>#N/A</v>
        <stp/>
        <stp>##V3_BDSV12</stp>
        <stp>SPX Index</stp>
        <stp>CHAIN_TICKERS</stp>
        <stp>[PUTStrategy6.xlsx]Backup!R2572C7</stp>
        <stp>CHAIN_STRIKE_PX_OVRD</stp>
        <stp>51620</stp>
        <stp>CHAIN_PUT_CALL_TYPE_OVRD=P</stp>
        <stp>CHAIN_PERIODICITY_OVRD=M</stp>
        <tr r="G2572" s="3"/>
      </tp>
      <tp t="e">
        <v>#N/A</v>
        <stp/>
        <stp>##V3_BDSV12</stp>
        <stp>SPX Index</stp>
        <stp>CHAIN_TICKERS</stp>
        <stp>[PUTStrategy6.xlsx]Backup!R2972C7</stp>
        <stp>CHAIN_STRIKE_PX_OVRD</stp>
        <stp>59620</stp>
        <stp>CHAIN_PUT_CALL_TYPE_OVRD=P</stp>
        <stp>CHAIN_PERIODICITY_OVRD=M</stp>
        <tr r="G2972" s="3"/>
      </tp>
      <tp t="e">
        <v>#N/A</v>
        <stp/>
        <stp>##V3_BDSV12</stp>
        <stp>SPX Index</stp>
        <stp>CHAIN_TICKERS</stp>
        <stp>[PUTStrategy6.xlsx]Backup!R2772C7</stp>
        <stp>CHAIN_STRIKE_PX_OVRD</stp>
        <stp>55620</stp>
        <stp>CHAIN_PUT_CALL_TYPE_OVRD=P</stp>
        <stp>CHAIN_PERIODICITY_OVRD=M</stp>
        <tr r="G2772" s="3"/>
      </tp>
      <tp t="e">
        <v>#N/A</v>
        <stp/>
        <stp>##V3_BDSV12</stp>
        <stp>SPX Index</stp>
        <stp>CHAIN_TICKERS</stp>
        <stp>[PUTStrategy6.xlsx]Backup!R2872C7</stp>
        <stp>CHAIN_STRIKE_PX_OVRD</stp>
        <stp>57620</stp>
        <stp>CHAIN_PUT_CALL_TYPE_OVRD=P</stp>
        <stp>CHAIN_PERIODICITY_OVRD=M</stp>
        <tr r="G2872" s="3"/>
      </tp>
      <tp t="e">
        <v>#N/A</v>
        <stp/>
        <stp>##V3_BDSV12</stp>
        <stp>SPX Index</stp>
        <stp>CHAIN_TICKERS</stp>
        <stp>[PUTStrategy6.xlsx]Backup!R2372C7</stp>
        <stp>CHAIN_STRIKE_PX_OVRD</stp>
        <stp>47620</stp>
        <stp>CHAIN_PUT_CALL_TYPE_OVRD=P</stp>
        <stp>CHAIN_PERIODICITY_OVRD=M</stp>
        <tr r="G2372" s="3"/>
      </tp>
      <tp t="e">
        <v>#N/A</v>
        <stp/>
        <stp>##V3_BDSV12</stp>
        <stp>SPX Index</stp>
        <stp>CHAIN_TICKERS</stp>
        <stp>[PUTStrategy6.xlsx]Backup!R2272C7</stp>
        <stp>CHAIN_STRIKE_PX_OVRD</stp>
        <stp>45620</stp>
        <stp>CHAIN_PUT_CALL_TYPE_OVRD=P</stp>
        <stp>CHAIN_PERIODICITY_OVRD=M</stp>
        <tr r="G2272" s="3"/>
      </tp>
      <tp t="e">
        <v>#N/A</v>
        <stp/>
        <stp>##V3_BDSV12</stp>
        <stp>SPX Index</stp>
        <stp>CHAIN_TICKERS</stp>
        <stp>[PUTStrategy6.xlsx]Backup!R2072C7</stp>
        <stp>CHAIN_STRIKE_PX_OVRD</stp>
        <stp>41620</stp>
        <stp>CHAIN_PUT_CALL_TYPE_OVRD=P</stp>
        <stp>CHAIN_PERIODICITY_OVRD=M</stp>
        <tr r="G2072" s="3"/>
      </tp>
      <tp t="e">
        <v>#N/A</v>
        <stp/>
        <stp>##V3_BDSV12</stp>
        <stp>SPX Index</stp>
        <stp>CHAIN_TICKERS</stp>
        <stp>[PUTStrategy6.xlsx]Backup!R2172C7</stp>
        <stp>CHAIN_STRIKE_PX_OVRD</stp>
        <stp>43620</stp>
        <stp>CHAIN_PUT_CALL_TYPE_OVRD=P</stp>
        <stp>CHAIN_PERIODICITY_OVRD=M</stp>
        <tr r="G2172" s="3"/>
      </tp>
      <tp t="e">
        <v>#N/A</v>
        <stp/>
        <stp>##V3_BDSV12</stp>
        <stp>SPX Index</stp>
        <stp>CHAIN_TICKERS</stp>
        <stp>[PUTStrategy6.xlsx]Backup!R2472C7</stp>
        <stp>CHAIN_STRIKE_PX_OVRD</stp>
        <stp>49620</stp>
        <stp>CHAIN_PUT_CALL_TYPE_OVRD=P</stp>
        <stp>CHAIN_PERIODICITY_OVRD=M</stp>
        <tr r="G2472" s="3"/>
      </tp>
      <tp t="e">
        <v>#N/A</v>
        <stp/>
        <stp>##V3_BDSV12</stp>
        <stp>SPX Index</stp>
        <stp>CHAIN_TICKERS</stp>
        <stp>[PUTStrategy6.xlsx]Backup!R3372C7</stp>
        <stp>CHAIN_STRIKE_PX_OVRD</stp>
        <stp>67620</stp>
        <stp>CHAIN_PUT_CALL_TYPE_OVRD=P</stp>
        <stp>CHAIN_PERIODICITY_OVRD=M</stp>
        <tr r="G3372" s="3"/>
      </tp>
      <tp t="e">
        <v>#N/A</v>
        <stp/>
        <stp>##V3_BDSV12</stp>
        <stp>SPX Index</stp>
        <stp>CHAIN_TICKERS</stp>
        <stp>[PUTStrategy6.xlsx]Backup!R3272C7</stp>
        <stp>CHAIN_STRIKE_PX_OVRD</stp>
        <stp>65620</stp>
        <stp>CHAIN_PUT_CALL_TYPE_OVRD=P</stp>
        <stp>CHAIN_PERIODICITY_OVRD=M</stp>
        <tr r="G3272" s="3"/>
      </tp>
      <tp t="e">
        <v>#N/A</v>
        <stp/>
        <stp>##V3_BDSV12</stp>
        <stp>SPX Index</stp>
        <stp>CHAIN_TICKERS</stp>
        <stp>[PUTStrategy6.xlsx]Backup!R3072C7</stp>
        <stp>CHAIN_STRIKE_PX_OVRD</stp>
        <stp>61620</stp>
        <stp>CHAIN_PUT_CALL_TYPE_OVRD=P</stp>
        <stp>CHAIN_PERIODICITY_OVRD=M</stp>
        <tr r="G3072" s="3"/>
      </tp>
      <tp t="e">
        <v>#N/A</v>
        <stp/>
        <stp>##V3_BDSV12</stp>
        <stp>SPX Index</stp>
        <stp>CHAIN_TICKERS</stp>
        <stp>[PUTStrategy6.xlsx]Backup!R3172C7</stp>
        <stp>CHAIN_STRIKE_PX_OVRD</stp>
        <stp>63620</stp>
        <stp>CHAIN_PUT_CALL_TYPE_OVRD=P</stp>
        <stp>CHAIN_PERIODICITY_OVRD=M</stp>
        <tr r="G3172" s="3"/>
      </tp>
      <tp t="e">
        <v>#N/A</v>
        <stp/>
        <stp>##V3_BDSV12</stp>
        <stp>SPX Index</stp>
        <stp>CHAIN_TICKERS</stp>
        <stp>[PUTStrategy6.xlsx]Backup!R3472C7</stp>
        <stp>CHAIN_STRIKE_PX_OVRD</stp>
        <stp>69620</stp>
        <stp>CHAIN_PUT_CALL_TYPE_OVRD=P</stp>
        <stp>CHAIN_PERIODICITY_OVRD=M</stp>
        <tr r="G3472" s="3"/>
      </tp>
      <tp t="e">
        <v>#N/A</v>
        <stp/>
        <stp>##V3_BDSV12</stp>
        <stp>SPX Index</stp>
        <stp>CHAIN_TICKERS</stp>
        <stp>[PUTStrategy6.xlsx]Backup!R3672C7</stp>
        <stp>CHAIN_STRIKE_PX_OVRD</stp>
        <stp>73620</stp>
        <stp>CHAIN_PUT_CALL_TYPE_OVRD=P</stp>
        <stp>CHAIN_PERIODICITY_OVRD=M</stp>
        <tr r="G3672" s="3"/>
      </tp>
      <tp t="e">
        <v>#N/A</v>
        <stp/>
        <stp>##V3_BDSV12</stp>
        <stp>SPX Index</stp>
        <stp>CHAIN_TICKERS</stp>
        <stp>[PUTStrategy6.xlsx]Backup!R3572C7</stp>
        <stp>CHAIN_STRIKE_PX_OVRD</stp>
        <stp>71620</stp>
        <stp>CHAIN_PUT_CALL_TYPE_OVRD=P</stp>
        <stp>CHAIN_PERIODICITY_OVRD=M</stp>
        <tr r="G3572" s="3"/>
      </tp>
      <tp t="e">
        <v>#N/A</v>
        <stp/>
        <stp>##V3_BDSV12</stp>
        <stp>SPX Index</stp>
        <stp>CHAIN_TICKERS</stp>
        <stp>[PUTStrategy6.xlsx]Backup!R3972C7</stp>
        <stp>CHAIN_STRIKE_PX_OVRD</stp>
        <stp>79620</stp>
        <stp>CHAIN_PUT_CALL_TYPE_OVRD=P</stp>
        <stp>CHAIN_PERIODICITY_OVRD=M</stp>
        <tr r="G3972" s="3"/>
      </tp>
      <tp t="e">
        <v>#N/A</v>
        <stp/>
        <stp>##V3_BDSV12</stp>
        <stp>SPX Index</stp>
        <stp>CHAIN_TICKERS</stp>
        <stp>[PUTStrategy6.xlsx]Backup!R3772C7</stp>
        <stp>CHAIN_STRIKE_PX_OVRD</stp>
        <stp>75620</stp>
        <stp>CHAIN_PUT_CALL_TYPE_OVRD=P</stp>
        <stp>CHAIN_PERIODICITY_OVRD=M</stp>
        <tr r="G3772" s="3"/>
      </tp>
      <tp t="e">
        <v>#N/A</v>
        <stp/>
        <stp>##V3_BDSV12</stp>
        <stp>SPX Index</stp>
        <stp>CHAIN_TICKERS</stp>
        <stp>[PUTStrategy6.xlsx]Backup!R3872C7</stp>
        <stp>CHAIN_STRIKE_PX_OVRD</stp>
        <stp>77620</stp>
        <stp>CHAIN_PUT_CALL_TYPE_OVRD=P</stp>
        <stp>CHAIN_PERIODICITY_OVRD=M</stp>
        <tr r="G3872" s="3"/>
      </tp>
      <tp t="e">
        <v>#N/A</v>
        <stp/>
        <stp>##V3_BDSV12</stp>
        <stp>SPX Index</stp>
        <stp>CHAIN_TICKERS</stp>
        <stp>[PUTStrategy6.xlsx]Backup!R4671C7</stp>
        <stp>CHAIN_STRIKE_PX_OVRD</stp>
        <stp>93600</stp>
        <stp>CHAIN_PUT_CALL_TYPE_OVRD=P</stp>
        <stp>CHAIN_PERIODICITY_OVRD=M</stp>
        <tr r="G4671" s="3"/>
      </tp>
      <tp t="e">
        <v>#N/A</v>
        <stp/>
        <stp>##V3_BDSV12</stp>
        <stp>SPX Index</stp>
        <stp>CHAIN_TICKERS</stp>
        <stp>[PUTStrategy6.xlsx]Backup!R4571C7</stp>
        <stp>CHAIN_STRIKE_PX_OVRD</stp>
        <stp>91600</stp>
        <stp>CHAIN_PUT_CALL_TYPE_OVRD=P</stp>
        <stp>CHAIN_PERIODICITY_OVRD=M</stp>
        <tr r="G4571" s="3"/>
      </tp>
      <tp t="e">
        <v>#N/A</v>
        <stp/>
        <stp>##V3_BDSV12</stp>
        <stp>SPX Index</stp>
        <stp>CHAIN_TICKERS</stp>
        <stp>[PUTStrategy6.xlsx]Backup!R4971C7</stp>
        <stp>CHAIN_STRIKE_PX_OVRD</stp>
        <stp>99600</stp>
        <stp>CHAIN_PUT_CALL_TYPE_OVRD=P</stp>
        <stp>CHAIN_PERIODICITY_OVRD=M</stp>
        <tr r="G4971" s="3"/>
      </tp>
      <tp t="e">
        <v>#N/A</v>
        <stp/>
        <stp>##V3_BDSV12</stp>
        <stp>SPX Index</stp>
        <stp>CHAIN_TICKERS</stp>
        <stp>[PUTStrategy6.xlsx]Backup!R4771C7</stp>
        <stp>CHAIN_STRIKE_PX_OVRD</stp>
        <stp>95600</stp>
        <stp>CHAIN_PUT_CALL_TYPE_OVRD=P</stp>
        <stp>CHAIN_PERIODICITY_OVRD=M</stp>
        <tr r="G4771" s="3"/>
      </tp>
      <tp t="e">
        <v>#N/A</v>
        <stp/>
        <stp>##V3_BDSV12</stp>
        <stp>SPX Index</stp>
        <stp>CHAIN_TICKERS</stp>
        <stp>[PUTStrategy6.xlsx]Backup!R4871C7</stp>
        <stp>CHAIN_STRIKE_PX_OVRD</stp>
        <stp>97600</stp>
        <stp>CHAIN_PUT_CALL_TYPE_OVRD=P</stp>
        <stp>CHAIN_PERIODICITY_OVRD=M</stp>
        <tr r="G4871" s="3"/>
      </tp>
      <tp t="e">
        <v>#N/A</v>
        <stp/>
        <stp>##V3_BDSV12</stp>
        <stp>SPX Index</stp>
        <stp>CHAIN_TICKERS</stp>
        <stp>[PUTStrategy6.xlsx]Backup!R4371C7</stp>
        <stp>CHAIN_STRIKE_PX_OVRD</stp>
        <stp>87600</stp>
        <stp>CHAIN_PUT_CALL_TYPE_OVRD=P</stp>
        <stp>CHAIN_PERIODICITY_OVRD=M</stp>
        <tr r="G4371" s="3"/>
      </tp>
      <tp t="e">
        <v>#N/A</v>
        <stp/>
        <stp>##V3_BDSV12</stp>
        <stp>SPX Index</stp>
        <stp>CHAIN_TICKERS</stp>
        <stp>[PUTStrategy6.xlsx]Backup!R4271C7</stp>
        <stp>CHAIN_STRIKE_PX_OVRD</stp>
        <stp>85600</stp>
        <stp>CHAIN_PUT_CALL_TYPE_OVRD=P</stp>
        <stp>CHAIN_PERIODICITY_OVRD=M</stp>
        <tr r="G4271" s="3"/>
      </tp>
      <tp t="e">
        <v>#N/A</v>
        <stp/>
        <stp>##V3_BDSV12</stp>
        <stp>SPX Index</stp>
        <stp>CHAIN_TICKERS</stp>
        <stp>[PUTStrategy6.xlsx]Backup!R4071C7</stp>
        <stp>CHAIN_STRIKE_PX_OVRD</stp>
        <stp>81600</stp>
        <stp>CHAIN_PUT_CALL_TYPE_OVRD=P</stp>
        <stp>CHAIN_PERIODICITY_OVRD=M</stp>
        <tr r="G4071" s="3"/>
      </tp>
      <tp t="e">
        <v>#N/A</v>
        <stp/>
        <stp>##V3_BDSV12</stp>
        <stp>SPX Index</stp>
        <stp>CHAIN_TICKERS</stp>
        <stp>[PUTStrategy6.xlsx]Backup!R4171C7</stp>
        <stp>CHAIN_STRIKE_PX_OVRD</stp>
        <stp>83600</stp>
        <stp>CHAIN_PUT_CALL_TYPE_OVRD=P</stp>
        <stp>CHAIN_PERIODICITY_OVRD=M</stp>
        <tr r="G4171" s="3"/>
      </tp>
      <tp t="e">
        <v>#N/A</v>
        <stp/>
        <stp>##V3_BDSV12</stp>
        <stp>SPX Index</stp>
        <stp>CHAIN_TICKERS</stp>
        <stp>[PUTStrategy6.xlsx]Backup!R4471C7</stp>
        <stp>CHAIN_STRIKE_PX_OVRD</stp>
        <stp>89600</stp>
        <stp>CHAIN_PUT_CALL_TYPE_OVRD=P</stp>
        <stp>CHAIN_PERIODICITY_OVRD=M</stp>
        <tr r="G4471" s="3"/>
      </tp>
      <tp t="e">
        <v>#N/A</v>
        <stp/>
        <stp>##V3_BDSV12</stp>
        <stp>SPX Index</stp>
        <stp>CHAIN_TICKERS</stp>
        <stp>[PUTStrategy6.xlsx]Backup!R1371C7</stp>
        <stp>CHAIN_STRIKE_PX_OVRD</stp>
        <stp>27600</stp>
        <stp>CHAIN_PUT_CALL_TYPE_OVRD=P</stp>
        <stp>CHAIN_PERIODICITY_OVRD=M</stp>
        <tr r="G1371" s="3"/>
      </tp>
      <tp t="e">
        <v>#N/A</v>
        <stp/>
        <stp>##V3_BDSV12</stp>
        <stp>SPX Index</stp>
        <stp>CHAIN_TICKERS</stp>
        <stp>[PUTStrategy6.xlsx]Backup!R1271C7</stp>
        <stp>CHAIN_STRIKE_PX_OVRD</stp>
        <stp>25600</stp>
        <stp>CHAIN_PUT_CALL_TYPE_OVRD=P</stp>
        <stp>CHAIN_PERIODICITY_OVRD=M</stp>
        <tr r="G1271" s="3"/>
      </tp>
      <tp t="e">
        <v>#N/A</v>
        <stp/>
        <stp>##V3_BDSV12</stp>
        <stp>SPX Index</stp>
        <stp>CHAIN_TICKERS</stp>
        <stp>[PUTStrategy6.xlsx]Backup!R1071C7</stp>
        <stp>CHAIN_STRIKE_PX_OVRD</stp>
        <stp>21600</stp>
        <stp>CHAIN_PUT_CALL_TYPE_OVRD=P</stp>
        <stp>CHAIN_PERIODICITY_OVRD=M</stp>
        <tr r="G1071" s="3"/>
      </tp>
      <tp t="e">
        <v>#N/A</v>
        <stp/>
        <stp>##V3_BDSV12</stp>
        <stp>SPX Index</stp>
        <stp>CHAIN_TICKERS</stp>
        <stp>[PUTStrategy6.xlsx]Backup!R1171C7</stp>
        <stp>CHAIN_STRIKE_PX_OVRD</stp>
        <stp>23600</stp>
        <stp>CHAIN_PUT_CALL_TYPE_OVRD=P</stp>
        <stp>CHAIN_PERIODICITY_OVRD=M</stp>
        <tr r="G1171" s="3"/>
      </tp>
      <tp t="e">
        <v>#N/A</v>
        <stp/>
        <stp>##V3_BDSV12</stp>
        <stp>SPX Index</stp>
        <stp>CHAIN_TICKERS</stp>
        <stp>[PUTStrategy6.xlsx]Backup!R1471C7</stp>
        <stp>CHAIN_STRIKE_PX_OVRD</stp>
        <stp>29600</stp>
        <stp>CHAIN_PUT_CALL_TYPE_OVRD=P</stp>
        <stp>CHAIN_PERIODICITY_OVRD=M</stp>
        <tr r="G1471" s="3"/>
      </tp>
      <tp t="e">
        <v>#N/A</v>
        <stp/>
        <stp>##V3_BDSV12</stp>
        <stp>SPX Index</stp>
        <stp>CHAIN_TICKERS</stp>
        <stp>[PUTStrategy6.xlsx]Backup!R1671C7</stp>
        <stp>CHAIN_STRIKE_PX_OVRD</stp>
        <stp>33600</stp>
        <stp>CHAIN_PUT_CALL_TYPE_OVRD=P</stp>
        <stp>CHAIN_PERIODICITY_OVRD=M</stp>
        <tr r="G1671" s="3"/>
      </tp>
      <tp t="e">
        <v>#N/A</v>
        <stp/>
        <stp>##V3_BDSV12</stp>
        <stp>SPX Index</stp>
        <stp>CHAIN_TICKERS</stp>
        <stp>[PUTStrategy6.xlsx]Backup!R1571C7</stp>
        <stp>CHAIN_STRIKE_PX_OVRD</stp>
        <stp>31600</stp>
        <stp>CHAIN_PUT_CALL_TYPE_OVRD=P</stp>
        <stp>CHAIN_PERIODICITY_OVRD=M</stp>
        <tr r="G1571" s="3"/>
      </tp>
      <tp t="e">
        <v>#N/A</v>
        <stp/>
        <stp>##V3_BDSV12</stp>
        <stp>SPX Index</stp>
        <stp>CHAIN_TICKERS</stp>
        <stp>[PUTStrategy6.xlsx]Backup!R1971C7</stp>
        <stp>CHAIN_STRIKE_PX_OVRD</stp>
        <stp>39600</stp>
        <stp>CHAIN_PUT_CALL_TYPE_OVRD=P</stp>
        <stp>CHAIN_PERIODICITY_OVRD=M</stp>
        <tr r="G1971" s="3"/>
      </tp>
      <tp t="e">
        <v>#N/A</v>
        <stp/>
        <stp>##V3_BDSV12</stp>
        <stp>SPX Index</stp>
        <stp>CHAIN_TICKERS</stp>
        <stp>[PUTStrategy6.xlsx]Backup!R1771C7</stp>
        <stp>CHAIN_STRIKE_PX_OVRD</stp>
        <stp>35600</stp>
        <stp>CHAIN_PUT_CALL_TYPE_OVRD=P</stp>
        <stp>CHAIN_PERIODICITY_OVRD=M</stp>
        <tr r="G1771" s="3"/>
      </tp>
      <tp t="e">
        <v>#N/A</v>
        <stp/>
        <stp>##V3_BDSV12</stp>
        <stp>SPX Index</stp>
        <stp>CHAIN_TICKERS</stp>
        <stp>[PUTStrategy6.xlsx]Backup!R1871C7</stp>
        <stp>CHAIN_STRIKE_PX_OVRD</stp>
        <stp>37600</stp>
        <stp>CHAIN_PUT_CALL_TYPE_OVRD=P</stp>
        <stp>CHAIN_PERIODICITY_OVRD=M</stp>
        <tr r="G1871" s="3"/>
      </tp>
      <tp t="e">
        <v>#N/A</v>
        <stp/>
        <stp>##V3_BDSV12</stp>
        <stp>SPX Index</stp>
        <stp>CHAIN_TICKERS</stp>
        <stp>[PUTStrategy6.xlsx]Backup!R2671C7</stp>
        <stp>CHAIN_STRIKE_PX_OVRD</stp>
        <stp>53600</stp>
        <stp>CHAIN_PUT_CALL_TYPE_OVRD=P</stp>
        <stp>CHAIN_PERIODICITY_OVRD=M</stp>
        <tr r="G2671" s="3"/>
      </tp>
      <tp t="e">
        <v>#N/A</v>
        <stp/>
        <stp>##V3_BDSV12</stp>
        <stp>SPX Index</stp>
        <stp>CHAIN_TICKERS</stp>
        <stp>[PUTStrategy6.xlsx]Backup!R2571C7</stp>
        <stp>CHAIN_STRIKE_PX_OVRD</stp>
        <stp>51600</stp>
        <stp>CHAIN_PUT_CALL_TYPE_OVRD=P</stp>
        <stp>CHAIN_PERIODICITY_OVRD=M</stp>
        <tr r="G2571" s="3"/>
      </tp>
      <tp t="e">
        <v>#N/A</v>
        <stp/>
        <stp>##V3_BDSV12</stp>
        <stp>SPX Index</stp>
        <stp>CHAIN_TICKERS</stp>
        <stp>[PUTStrategy6.xlsx]Backup!R2971C7</stp>
        <stp>CHAIN_STRIKE_PX_OVRD</stp>
        <stp>59600</stp>
        <stp>CHAIN_PUT_CALL_TYPE_OVRD=P</stp>
        <stp>CHAIN_PERIODICITY_OVRD=M</stp>
        <tr r="G2971" s="3"/>
      </tp>
      <tp t="e">
        <v>#N/A</v>
        <stp/>
        <stp>##V3_BDSV12</stp>
        <stp>SPX Index</stp>
        <stp>CHAIN_TICKERS</stp>
        <stp>[PUTStrategy6.xlsx]Backup!R2771C7</stp>
        <stp>CHAIN_STRIKE_PX_OVRD</stp>
        <stp>55600</stp>
        <stp>CHAIN_PUT_CALL_TYPE_OVRD=P</stp>
        <stp>CHAIN_PERIODICITY_OVRD=M</stp>
        <tr r="G2771" s="3"/>
      </tp>
      <tp t="e">
        <v>#N/A</v>
        <stp/>
        <stp>##V3_BDSV12</stp>
        <stp>SPX Index</stp>
        <stp>CHAIN_TICKERS</stp>
        <stp>[PUTStrategy6.xlsx]Backup!R2871C7</stp>
        <stp>CHAIN_STRIKE_PX_OVRD</stp>
        <stp>57600</stp>
        <stp>CHAIN_PUT_CALL_TYPE_OVRD=P</stp>
        <stp>CHAIN_PERIODICITY_OVRD=M</stp>
        <tr r="G2871" s="3"/>
      </tp>
      <tp t="e">
        <v>#N/A</v>
        <stp/>
        <stp>##V3_BDSV12</stp>
        <stp>SPX Index</stp>
        <stp>CHAIN_TICKERS</stp>
        <stp>[PUTStrategy6.xlsx]Backup!R2371C7</stp>
        <stp>CHAIN_STRIKE_PX_OVRD</stp>
        <stp>47600</stp>
        <stp>CHAIN_PUT_CALL_TYPE_OVRD=P</stp>
        <stp>CHAIN_PERIODICITY_OVRD=M</stp>
        <tr r="G2371" s="3"/>
      </tp>
      <tp t="e">
        <v>#N/A</v>
        <stp/>
        <stp>##V3_BDSV12</stp>
        <stp>SPX Index</stp>
        <stp>CHAIN_TICKERS</stp>
        <stp>[PUTStrategy6.xlsx]Backup!R2271C7</stp>
        <stp>CHAIN_STRIKE_PX_OVRD</stp>
        <stp>45600</stp>
        <stp>CHAIN_PUT_CALL_TYPE_OVRD=P</stp>
        <stp>CHAIN_PERIODICITY_OVRD=M</stp>
        <tr r="G2271" s="3"/>
      </tp>
      <tp t="e">
        <v>#N/A</v>
        <stp/>
        <stp>##V3_BDSV12</stp>
        <stp>SPX Index</stp>
        <stp>CHAIN_TICKERS</stp>
        <stp>[PUTStrategy6.xlsx]Backup!R2071C7</stp>
        <stp>CHAIN_STRIKE_PX_OVRD</stp>
        <stp>41600</stp>
        <stp>CHAIN_PUT_CALL_TYPE_OVRD=P</stp>
        <stp>CHAIN_PERIODICITY_OVRD=M</stp>
        <tr r="G2071" s="3"/>
      </tp>
      <tp t="e">
        <v>#N/A</v>
        <stp/>
        <stp>##V3_BDSV12</stp>
        <stp>SPX Index</stp>
        <stp>CHAIN_TICKERS</stp>
        <stp>[PUTStrategy6.xlsx]Backup!R2171C7</stp>
        <stp>CHAIN_STRIKE_PX_OVRD</stp>
        <stp>43600</stp>
        <stp>CHAIN_PUT_CALL_TYPE_OVRD=P</stp>
        <stp>CHAIN_PERIODICITY_OVRD=M</stp>
        <tr r="G2171" s="3"/>
      </tp>
      <tp t="e">
        <v>#N/A</v>
        <stp/>
        <stp>##V3_BDSV12</stp>
        <stp>SPX Index</stp>
        <stp>CHAIN_TICKERS</stp>
        <stp>[PUTStrategy6.xlsx]Backup!R2471C7</stp>
        <stp>CHAIN_STRIKE_PX_OVRD</stp>
        <stp>49600</stp>
        <stp>CHAIN_PUT_CALL_TYPE_OVRD=P</stp>
        <stp>CHAIN_PERIODICITY_OVRD=M</stp>
        <tr r="G2471" s="3"/>
      </tp>
      <tp t="e">
        <v>#N/A</v>
        <stp/>
        <stp>##V3_BDSV12</stp>
        <stp>SPX Index</stp>
        <stp>CHAIN_TICKERS</stp>
        <stp>[PUTStrategy6.xlsx]Backup!R3371C7</stp>
        <stp>CHAIN_STRIKE_PX_OVRD</stp>
        <stp>67600</stp>
        <stp>CHAIN_PUT_CALL_TYPE_OVRD=P</stp>
        <stp>CHAIN_PERIODICITY_OVRD=M</stp>
        <tr r="G3371" s="3"/>
      </tp>
      <tp t="e">
        <v>#N/A</v>
        <stp/>
        <stp>##V3_BDSV12</stp>
        <stp>SPX Index</stp>
        <stp>CHAIN_TICKERS</stp>
        <stp>[PUTStrategy6.xlsx]Backup!R3271C7</stp>
        <stp>CHAIN_STRIKE_PX_OVRD</stp>
        <stp>65600</stp>
        <stp>CHAIN_PUT_CALL_TYPE_OVRD=P</stp>
        <stp>CHAIN_PERIODICITY_OVRD=M</stp>
        <tr r="G3271" s="3"/>
      </tp>
      <tp t="e">
        <v>#N/A</v>
        <stp/>
        <stp>##V3_BDSV12</stp>
        <stp>SPX Index</stp>
        <stp>CHAIN_TICKERS</stp>
        <stp>[PUTStrategy6.xlsx]Backup!R3071C7</stp>
        <stp>CHAIN_STRIKE_PX_OVRD</stp>
        <stp>61600</stp>
        <stp>CHAIN_PUT_CALL_TYPE_OVRD=P</stp>
        <stp>CHAIN_PERIODICITY_OVRD=M</stp>
        <tr r="G3071" s="3"/>
      </tp>
      <tp t="e">
        <v>#N/A</v>
        <stp/>
        <stp>##V3_BDSV12</stp>
        <stp>SPX Index</stp>
        <stp>CHAIN_TICKERS</stp>
        <stp>[PUTStrategy6.xlsx]Backup!R3171C7</stp>
        <stp>CHAIN_STRIKE_PX_OVRD</stp>
        <stp>63600</stp>
        <stp>CHAIN_PUT_CALL_TYPE_OVRD=P</stp>
        <stp>CHAIN_PERIODICITY_OVRD=M</stp>
        <tr r="G3171" s="3"/>
      </tp>
      <tp t="e">
        <v>#N/A</v>
        <stp/>
        <stp>##V3_BDSV12</stp>
        <stp>SPX Index</stp>
        <stp>CHAIN_TICKERS</stp>
        <stp>[PUTStrategy6.xlsx]Backup!R3471C7</stp>
        <stp>CHAIN_STRIKE_PX_OVRD</stp>
        <stp>69600</stp>
        <stp>CHAIN_PUT_CALL_TYPE_OVRD=P</stp>
        <stp>CHAIN_PERIODICITY_OVRD=M</stp>
        <tr r="G3471" s="3"/>
      </tp>
      <tp t="e">
        <v>#N/A</v>
        <stp/>
        <stp>##V3_BDSV12</stp>
        <stp>SPX Index</stp>
        <stp>CHAIN_TICKERS</stp>
        <stp>[PUTStrategy6.xlsx]Backup!R3671C7</stp>
        <stp>CHAIN_STRIKE_PX_OVRD</stp>
        <stp>73600</stp>
        <stp>CHAIN_PUT_CALL_TYPE_OVRD=P</stp>
        <stp>CHAIN_PERIODICITY_OVRD=M</stp>
        <tr r="G3671" s="3"/>
      </tp>
      <tp t="e">
        <v>#N/A</v>
        <stp/>
        <stp>##V3_BDSV12</stp>
        <stp>SPX Index</stp>
        <stp>CHAIN_TICKERS</stp>
        <stp>[PUTStrategy6.xlsx]Backup!R3571C7</stp>
        <stp>CHAIN_STRIKE_PX_OVRD</stp>
        <stp>71600</stp>
        <stp>CHAIN_PUT_CALL_TYPE_OVRD=P</stp>
        <stp>CHAIN_PERIODICITY_OVRD=M</stp>
        <tr r="G3571" s="3"/>
      </tp>
      <tp t="e">
        <v>#N/A</v>
        <stp/>
        <stp>##V3_BDSV12</stp>
        <stp>SPX Index</stp>
        <stp>CHAIN_TICKERS</stp>
        <stp>[PUTStrategy6.xlsx]Backup!R3971C7</stp>
        <stp>CHAIN_STRIKE_PX_OVRD</stp>
        <stp>79600</stp>
        <stp>CHAIN_PUT_CALL_TYPE_OVRD=P</stp>
        <stp>CHAIN_PERIODICITY_OVRD=M</stp>
        <tr r="G3971" s="3"/>
      </tp>
      <tp t="e">
        <v>#N/A</v>
        <stp/>
        <stp>##V3_BDSV12</stp>
        <stp>SPX Index</stp>
        <stp>CHAIN_TICKERS</stp>
        <stp>[PUTStrategy6.xlsx]Backup!R3771C7</stp>
        <stp>CHAIN_STRIKE_PX_OVRD</stp>
        <stp>75600</stp>
        <stp>CHAIN_PUT_CALL_TYPE_OVRD=P</stp>
        <stp>CHAIN_PERIODICITY_OVRD=M</stp>
        <tr r="G3771" s="3"/>
      </tp>
      <tp t="e">
        <v>#N/A</v>
        <stp/>
        <stp>##V3_BDSV12</stp>
        <stp>SPX Index</stp>
        <stp>CHAIN_TICKERS</stp>
        <stp>[PUTStrategy6.xlsx]Backup!R3871C7</stp>
        <stp>CHAIN_STRIKE_PX_OVRD</stp>
        <stp>77600</stp>
        <stp>CHAIN_PUT_CALL_TYPE_OVRD=P</stp>
        <stp>CHAIN_PERIODICITY_OVRD=M</stp>
        <tr r="G3871" s="3"/>
      </tp>
      <tp t="e">
        <v>#N/A</v>
        <stp/>
        <stp>##V3_BDSV12</stp>
        <stp>SPX Index</stp>
        <stp>CHAIN_TICKERS</stp>
        <stp>[PUTStrategy6.xlsx]Backup!R4674C7</stp>
        <stp>CHAIN_STRIKE_PX_OVRD</stp>
        <stp>93660</stp>
        <stp>CHAIN_PUT_CALL_TYPE_OVRD=P</stp>
        <stp>CHAIN_PERIODICITY_OVRD=M</stp>
        <tr r="G4674" s="3"/>
      </tp>
      <tp t="e">
        <v>#N/A</v>
        <stp/>
        <stp>##V3_BDSV12</stp>
        <stp>SPX Index</stp>
        <stp>CHAIN_TICKERS</stp>
        <stp>[PUTStrategy6.xlsx]Backup!R4574C7</stp>
        <stp>CHAIN_STRIKE_PX_OVRD</stp>
        <stp>91660</stp>
        <stp>CHAIN_PUT_CALL_TYPE_OVRD=P</stp>
        <stp>CHAIN_PERIODICITY_OVRD=M</stp>
        <tr r="G4574" s="3"/>
      </tp>
      <tp t="e">
        <v>#N/A</v>
        <stp/>
        <stp>##V3_BDSV12</stp>
        <stp>SPX Index</stp>
        <stp>CHAIN_TICKERS</stp>
        <stp>[PUTStrategy6.xlsx]Backup!R4974C7</stp>
        <stp>CHAIN_STRIKE_PX_OVRD</stp>
        <stp>99660</stp>
        <stp>CHAIN_PUT_CALL_TYPE_OVRD=P</stp>
        <stp>CHAIN_PERIODICITY_OVRD=M</stp>
        <tr r="G4974" s="3"/>
      </tp>
      <tp t="e">
        <v>#N/A</v>
        <stp/>
        <stp>##V3_BDSV12</stp>
        <stp>SPX Index</stp>
        <stp>CHAIN_TICKERS</stp>
        <stp>[PUTStrategy6.xlsx]Backup!R4774C7</stp>
        <stp>CHAIN_STRIKE_PX_OVRD</stp>
        <stp>95660</stp>
        <stp>CHAIN_PUT_CALL_TYPE_OVRD=P</stp>
        <stp>CHAIN_PERIODICITY_OVRD=M</stp>
        <tr r="G4774" s="3"/>
      </tp>
      <tp t="e">
        <v>#N/A</v>
        <stp/>
        <stp>##V3_BDSV12</stp>
        <stp>SPX Index</stp>
        <stp>CHAIN_TICKERS</stp>
        <stp>[PUTStrategy6.xlsx]Backup!R4874C7</stp>
        <stp>CHAIN_STRIKE_PX_OVRD</stp>
        <stp>97660</stp>
        <stp>CHAIN_PUT_CALL_TYPE_OVRD=P</stp>
        <stp>CHAIN_PERIODICITY_OVRD=M</stp>
        <tr r="G4874" s="3"/>
      </tp>
      <tp t="e">
        <v>#N/A</v>
        <stp/>
        <stp>##V3_BDSV12</stp>
        <stp>SPX Index</stp>
        <stp>CHAIN_TICKERS</stp>
        <stp>[PUTStrategy6.xlsx]Backup!R4374C7</stp>
        <stp>CHAIN_STRIKE_PX_OVRD</stp>
        <stp>87660</stp>
        <stp>CHAIN_PUT_CALL_TYPE_OVRD=P</stp>
        <stp>CHAIN_PERIODICITY_OVRD=M</stp>
        <tr r="G4374" s="3"/>
      </tp>
      <tp t="e">
        <v>#N/A</v>
        <stp/>
        <stp>##V3_BDSV12</stp>
        <stp>SPX Index</stp>
        <stp>CHAIN_TICKERS</stp>
        <stp>[PUTStrategy6.xlsx]Backup!R4274C7</stp>
        <stp>CHAIN_STRIKE_PX_OVRD</stp>
        <stp>85660</stp>
        <stp>CHAIN_PUT_CALL_TYPE_OVRD=P</stp>
        <stp>CHAIN_PERIODICITY_OVRD=M</stp>
        <tr r="G4274" s="3"/>
      </tp>
      <tp t="e">
        <v>#N/A</v>
        <stp/>
        <stp>##V3_BDSV12</stp>
        <stp>SPX Index</stp>
        <stp>CHAIN_TICKERS</stp>
        <stp>[PUTStrategy6.xlsx]Backup!R4074C7</stp>
        <stp>CHAIN_STRIKE_PX_OVRD</stp>
        <stp>81660</stp>
        <stp>CHAIN_PUT_CALL_TYPE_OVRD=P</stp>
        <stp>CHAIN_PERIODICITY_OVRD=M</stp>
        <tr r="G4074" s="3"/>
      </tp>
      <tp t="e">
        <v>#N/A</v>
        <stp/>
        <stp>##V3_BDSV12</stp>
        <stp>SPX Index</stp>
        <stp>CHAIN_TICKERS</stp>
        <stp>[PUTStrategy6.xlsx]Backup!R4174C7</stp>
        <stp>CHAIN_STRIKE_PX_OVRD</stp>
        <stp>83660</stp>
        <stp>CHAIN_PUT_CALL_TYPE_OVRD=P</stp>
        <stp>CHAIN_PERIODICITY_OVRD=M</stp>
        <tr r="G4174" s="3"/>
      </tp>
      <tp t="e">
        <v>#N/A</v>
        <stp/>
        <stp>##V3_BDSV12</stp>
        <stp>SPX Index</stp>
        <stp>CHAIN_TICKERS</stp>
        <stp>[PUTStrategy6.xlsx]Backup!R4474C7</stp>
        <stp>CHAIN_STRIKE_PX_OVRD</stp>
        <stp>89660</stp>
        <stp>CHAIN_PUT_CALL_TYPE_OVRD=P</stp>
        <stp>CHAIN_PERIODICITY_OVRD=M</stp>
        <tr r="G4474" s="3"/>
      </tp>
      <tp t="e">
        <v>#N/A</v>
        <stp/>
        <stp>##V3_BDSV12</stp>
        <stp>SPX Index</stp>
        <stp>CHAIN_TICKERS</stp>
        <stp>[PUTStrategy6.xlsx]Backup!R1374C7</stp>
        <stp>CHAIN_STRIKE_PX_OVRD</stp>
        <stp>27660</stp>
        <stp>CHAIN_PUT_CALL_TYPE_OVRD=P</stp>
        <stp>CHAIN_PERIODICITY_OVRD=M</stp>
        <tr r="G1374" s="3"/>
      </tp>
      <tp t="e">
        <v>#N/A</v>
        <stp/>
        <stp>##V3_BDSV12</stp>
        <stp>SPX Index</stp>
        <stp>CHAIN_TICKERS</stp>
        <stp>[PUTStrategy6.xlsx]Backup!R1274C7</stp>
        <stp>CHAIN_STRIKE_PX_OVRD</stp>
        <stp>25660</stp>
        <stp>CHAIN_PUT_CALL_TYPE_OVRD=P</stp>
        <stp>CHAIN_PERIODICITY_OVRD=M</stp>
        <tr r="G1274" s="3"/>
      </tp>
      <tp t="e">
        <v>#N/A</v>
        <stp/>
        <stp>##V3_BDSV12</stp>
        <stp>SPX Index</stp>
        <stp>CHAIN_TICKERS</stp>
        <stp>[PUTStrategy6.xlsx]Backup!R1074C7</stp>
        <stp>CHAIN_STRIKE_PX_OVRD</stp>
        <stp>21660</stp>
        <stp>CHAIN_PUT_CALL_TYPE_OVRD=P</stp>
        <stp>CHAIN_PERIODICITY_OVRD=M</stp>
        <tr r="G1074" s="3"/>
      </tp>
      <tp t="e">
        <v>#N/A</v>
        <stp/>
        <stp>##V3_BDSV12</stp>
        <stp>SPX Index</stp>
        <stp>CHAIN_TICKERS</stp>
        <stp>[PUTStrategy6.xlsx]Backup!R1174C7</stp>
        <stp>CHAIN_STRIKE_PX_OVRD</stp>
        <stp>23660</stp>
        <stp>CHAIN_PUT_CALL_TYPE_OVRD=P</stp>
        <stp>CHAIN_PERIODICITY_OVRD=M</stp>
        <tr r="G1174" s="3"/>
      </tp>
      <tp t="e">
        <v>#N/A</v>
        <stp/>
        <stp>##V3_BDSV12</stp>
        <stp>SPX Index</stp>
        <stp>CHAIN_TICKERS</stp>
        <stp>[PUTStrategy6.xlsx]Backup!R1474C7</stp>
        <stp>CHAIN_STRIKE_PX_OVRD</stp>
        <stp>29660</stp>
        <stp>CHAIN_PUT_CALL_TYPE_OVRD=P</stp>
        <stp>CHAIN_PERIODICITY_OVRD=M</stp>
        <tr r="G1474" s="3"/>
      </tp>
      <tp t="e">
        <v>#N/A</v>
        <stp/>
        <stp>##V3_BDSV12</stp>
        <stp>SPX Index</stp>
        <stp>CHAIN_TICKERS</stp>
        <stp>[PUTStrategy6.xlsx]Backup!R1674C7</stp>
        <stp>CHAIN_STRIKE_PX_OVRD</stp>
        <stp>33660</stp>
        <stp>CHAIN_PUT_CALL_TYPE_OVRD=P</stp>
        <stp>CHAIN_PERIODICITY_OVRD=M</stp>
        <tr r="G1674" s="3"/>
      </tp>
      <tp t="e">
        <v>#N/A</v>
        <stp/>
        <stp>##V3_BDSV12</stp>
        <stp>SPX Index</stp>
        <stp>CHAIN_TICKERS</stp>
        <stp>[PUTStrategy6.xlsx]Backup!R1574C7</stp>
        <stp>CHAIN_STRIKE_PX_OVRD</stp>
        <stp>31660</stp>
        <stp>CHAIN_PUT_CALL_TYPE_OVRD=P</stp>
        <stp>CHAIN_PERIODICITY_OVRD=M</stp>
        <tr r="G1574" s="3"/>
      </tp>
      <tp t="e">
        <v>#N/A</v>
        <stp/>
        <stp>##V3_BDSV12</stp>
        <stp>SPX Index</stp>
        <stp>CHAIN_TICKERS</stp>
        <stp>[PUTStrategy6.xlsx]Backup!R1974C7</stp>
        <stp>CHAIN_STRIKE_PX_OVRD</stp>
        <stp>39660</stp>
        <stp>CHAIN_PUT_CALL_TYPE_OVRD=P</stp>
        <stp>CHAIN_PERIODICITY_OVRD=M</stp>
        <tr r="G1974" s="3"/>
      </tp>
      <tp t="e">
        <v>#N/A</v>
        <stp/>
        <stp>##V3_BDSV12</stp>
        <stp>SPX Index</stp>
        <stp>CHAIN_TICKERS</stp>
        <stp>[PUTStrategy6.xlsx]Backup!R1774C7</stp>
        <stp>CHAIN_STRIKE_PX_OVRD</stp>
        <stp>35660</stp>
        <stp>CHAIN_PUT_CALL_TYPE_OVRD=P</stp>
        <stp>CHAIN_PERIODICITY_OVRD=M</stp>
        <tr r="G1774" s="3"/>
      </tp>
      <tp t="e">
        <v>#N/A</v>
        <stp/>
        <stp>##V3_BDSV12</stp>
        <stp>SPX Index</stp>
        <stp>CHAIN_TICKERS</stp>
        <stp>[PUTStrategy6.xlsx]Backup!R1874C7</stp>
        <stp>CHAIN_STRIKE_PX_OVRD</stp>
        <stp>37660</stp>
        <stp>CHAIN_PUT_CALL_TYPE_OVRD=P</stp>
        <stp>CHAIN_PERIODICITY_OVRD=M</stp>
        <tr r="G1874" s="3"/>
      </tp>
      <tp t="e">
        <v>#N/A</v>
        <stp/>
        <stp>##V3_BDSV12</stp>
        <stp>SPX Index</stp>
        <stp>CHAIN_TICKERS</stp>
        <stp>[PUTStrategy6.xlsx]Backup!R2674C7</stp>
        <stp>CHAIN_STRIKE_PX_OVRD</stp>
        <stp>53660</stp>
        <stp>CHAIN_PUT_CALL_TYPE_OVRD=P</stp>
        <stp>CHAIN_PERIODICITY_OVRD=M</stp>
        <tr r="G2674" s="3"/>
      </tp>
      <tp t="e">
        <v>#N/A</v>
        <stp/>
        <stp>##V3_BDSV12</stp>
        <stp>SPX Index</stp>
        <stp>CHAIN_TICKERS</stp>
        <stp>[PUTStrategy6.xlsx]Backup!R2574C7</stp>
        <stp>CHAIN_STRIKE_PX_OVRD</stp>
        <stp>51660</stp>
        <stp>CHAIN_PUT_CALL_TYPE_OVRD=P</stp>
        <stp>CHAIN_PERIODICITY_OVRD=M</stp>
        <tr r="G2574" s="3"/>
      </tp>
      <tp t="e">
        <v>#N/A</v>
        <stp/>
        <stp>##V3_BDSV12</stp>
        <stp>SPX Index</stp>
        <stp>CHAIN_TICKERS</stp>
        <stp>[PUTStrategy6.xlsx]Backup!R2974C7</stp>
        <stp>CHAIN_STRIKE_PX_OVRD</stp>
        <stp>59660</stp>
        <stp>CHAIN_PUT_CALL_TYPE_OVRD=P</stp>
        <stp>CHAIN_PERIODICITY_OVRD=M</stp>
        <tr r="G2974" s="3"/>
      </tp>
      <tp t="e">
        <v>#N/A</v>
        <stp/>
        <stp>##V3_BDSV12</stp>
        <stp>SPX Index</stp>
        <stp>CHAIN_TICKERS</stp>
        <stp>[PUTStrategy6.xlsx]Backup!R2774C7</stp>
        <stp>CHAIN_STRIKE_PX_OVRD</stp>
        <stp>55660</stp>
        <stp>CHAIN_PUT_CALL_TYPE_OVRD=P</stp>
        <stp>CHAIN_PERIODICITY_OVRD=M</stp>
        <tr r="G2774" s="3"/>
      </tp>
      <tp t="e">
        <v>#N/A</v>
        <stp/>
        <stp>##V3_BDSV12</stp>
        <stp>SPX Index</stp>
        <stp>CHAIN_TICKERS</stp>
        <stp>[PUTStrategy6.xlsx]Backup!R2874C7</stp>
        <stp>CHAIN_STRIKE_PX_OVRD</stp>
        <stp>57660</stp>
        <stp>CHAIN_PUT_CALL_TYPE_OVRD=P</stp>
        <stp>CHAIN_PERIODICITY_OVRD=M</stp>
        <tr r="G2874" s="3"/>
      </tp>
      <tp t="e">
        <v>#N/A</v>
        <stp/>
        <stp>##V3_BDSV12</stp>
        <stp>SPX Index</stp>
        <stp>CHAIN_TICKERS</stp>
        <stp>[PUTStrategy6.xlsx]Backup!R2374C7</stp>
        <stp>CHAIN_STRIKE_PX_OVRD</stp>
        <stp>47660</stp>
        <stp>CHAIN_PUT_CALL_TYPE_OVRD=P</stp>
        <stp>CHAIN_PERIODICITY_OVRD=M</stp>
        <tr r="G2374" s="3"/>
      </tp>
      <tp t="e">
        <v>#N/A</v>
        <stp/>
        <stp>##V3_BDSV12</stp>
        <stp>SPX Index</stp>
        <stp>CHAIN_TICKERS</stp>
        <stp>[PUTStrategy6.xlsx]Backup!R2274C7</stp>
        <stp>CHAIN_STRIKE_PX_OVRD</stp>
        <stp>45660</stp>
        <stp>CHAIN_PUT_CALL_TYPE_OVRD=P</stp>
        <stp>CHAIN_PERIODICITY_OVRD=M</stp>
        <tr r="G2274" s="3"/>
      </tp>
      <tp t="e">
        <v>#N/A</v>
        <stp/>
        <stp>##V3_BDSV12</stp>
        <stp>SPX Index</stp>
        <stp>CHAIN_TICKERS</stp>
        <stp>[PUTStrategy6.xlsx]Backup!R2074C7</stp>
        <stp>CHAIN_STRIKE_PX_OVRD</stp>
        <stp>41660</stp>
        <stp>CHAIN_PUT_CALL_TYPE_OVRD=P</stp>
        <stp>CHAIN_PERIODICITY_OVRD=M</stp>
        <tr r="G2074" s="3"/>
      </tp>
      <tp t="e">
        <v>#N/A</v>
        <stp/>
        <stp>##V3_BDSV12</stp>
        <stp>SPX Index</stp>
        <stp>CHAIN_TICKERS</stp>
        <stp>[PUTStrategy6.xlsx]Backup!R2174C7</stp>
        <stp>CHAIN_STRIKE_PX_OVRD</stp>
        <stp>43660</stp>
        <stp>CHAIN_PUT_CALL_TYPE_OVRD=P</stp>
        <stp>CHAIN_PERIODICITY_OVRD=M</stp>
        <tr r="G2174" s="3"/>
      </tp>
      <tp t="e">
        <v>#N/A</v>
        <stp/>
        <stp>##V3_BDSV12</stp>
        <stp>SPX Index</stp>
        <stp>CHAIN_TICKERS</stp>
        <stp>[PUTStrategy6.xlsx]Backup!R2474C7</stp>
        <stp>CHAIN_STRIKE_PX_OVRD</stp>
        <stp>49660</stp>
        <stp>CHAIN_PUT_CALL_TYPE_OVRD=P</stp>
        <stp>CHAIN_PERIODICITY_OVRD=M</stp>
        <tr r="G2474" s="3"/>
      </tp>
      <tp t="e">
        <v>#N/A</v>
        <stp/>
        <stp>##V3_BDSV12</stp>
        <stp>SPX Index</stp>
        <stp>CHAIN_TICKERS</stp>
        <stp>[PUTStrategy6.xlsx]Backup!R3374C7</stp>
        <stp>CHAIN_STRIKE_PX_OVRD</stp>
        <stp>67660</stp>
        <stp>CHAIN_PUT_CALL_TYPE_OVRD=P</stp>
        <stp>CHAIN_PERIODICITY_OVRD=M</stp>
        <tr r="G3374" s="3"/>
      </tp>
      <tp t="e">
        <v>#N/A</v>
        <stp/>
        <stp>##V3_BDSV12</stp>
        <stp>SPX Index</stp>
        <stp>CHAIN_TICKERS</stp>
        <stp>[PUTStrategy6.xlsx]Backup!R3274C7</stp>
        <stp>CHAIN_STRIKE_PX_OVRD</stp>
        <stp>65660</stp>
        <stp>CHAIN_PUT_CALL_TYPE_OVRD=P</stp>
        <stp>CHAIN_PERIODICITY_OVRD=M</stp>
        <tr r="G3274" s="3"/>
      </tp>
      <tp t="e">
        <v>#N/A</v>
        <stp/>
        <stp>##V3_BDSV12</stp>
        <stp>SPX Index</stp>
        <stp>CHAIN_TICKERS</stp>
        <stp>[PUTStrategy6.xlsx]Backup!R3074C7</stp>
        <stp>CHAIN_STRIKE_PX_OVRD</stp>
        <stp>61660</stp>
        <stp>CHAIN_PUT_CALL_TYPE_OVRD=P</stp>
        <stp>CHAIN_PERIODICITY_OVRD=M</stp>
        <tr r="G3074" s="3"/>
      </tp>
      <tp t="e">
        <v>#N/A</v>
        <stp/>
        <stp>##V3_BDSV12</stp>
        <stp>SPX Index</stp>
        <stp>CHAIN_TICKERS</stp>
        <stp>[PUTStrategy6.xlsx]Backup!R3174C7</stp>
        <stp>CHAIN_STRIKE_PX_OVRD</stp>
        <stp>63660</stp>
        <stp>CHAIN_PUT_CALL_TYPE_OVRD=P</stp>
        <stp>CHAIN_PERIODICITY_OVRD=M</stp>
        <tr r="G3174" s="3"/>
      </tp>
      <tp t="e">
        <v>#N/A</v>
        <stp/>
        <stp>##V3_BDSV12</stp>
        <stp>SPX Index</stp>
        <stp>CHAIN_TICKERS</stp>
        <stp>[PUTStrategy6.xlsx]Backup!R3474C7</stp>
        <stp>CHAIN_STRIKE_PX_OVRD</stp>
        <stp>69660</stp>
        <stp>CHAIN_PUT_CALL_TYPE_OVRD=P</stp>
        <stp>CHAIN_PERIODICITY_OVRD=M</stp>
        <tr r="G3474" s="3"/>
      </tp>
      <tp t="e">
        <v>#N/A</v>
        <stp/>
        <stp>##V3_BDSV12</stp>
        <stp>SPX Index</stp>
        <stp>CHAIN_TICKERS</stp>
        <stp>[PUTStrategy6.xlsx]Backup!R3674C7</stp>
        <stp>CHAIN_STRIKE_PX_OVRD</stp>
        <stp>73660</stp>
        <stp>CHAIN_PUT_CALL_TYPE_OVRD=P</stp>
        <stp>CHAIN_PERIODICITY_OVRD=M</stp>
        <tr r="G3674" s="3"/>
      </tp>
      <tp t="e">
        <v>#N/A</v>
        <stp/>
        <stp>##V3_BDSV12</stp>
        <stp>SPX Index</stp>
        <stp>CHAIN_TICKERS</stp>
        <stp>[PUTStrategy6.xlsx]Backup!R3574C7</stp>
        <stp>CHAIN_STRIKE_PX_OVRD</stp>
        <stp>71660</stp>
        <stp>CHAIN_PUT_CALL_TYPE_OVRD=P</stp>
        <stp>CHAIN_PERIODICITY_OVRD=M</stp>
        <tr r="G3574" s="3"/>
      </tp>
      <tp t="e">
        <v>#N/A</v>
        <stp/>
        <stp>##V3_BDSV12</stp>
        <stp>SPX Index</stp>
        <stp>CHAIN_TICKERS</stp>
        <stp>[PUTStrategy6.xlsx]Backup!R3974C7</stp>
        <stp>CHAIN_STRIKE_PX_OVRD</stp>
        <stp>79660</stp>
        <stp>CHAIN_PUT_CALL_TYPE_OVRD=P</stp>
        <stp>CHAIN_PERIODICITY_OVRD=M</stp>
        <tr r="G3974" s="3"/>
      </tp>
      <tp t="e">
        <v>#N/A</v>
        <stp/>
        <stp>##V3_BDSV12</stp>
        <stp>SPX Index</stp>
        <stp>CHAIN_TICKERS</stp>
        <stp>[PUTStrategy6.xlsx]Backup!R3774C7</stp>
        <stp>CHAIN_STRIKE_PX_OVRD</stp>
        <stp>75660</stp>
        <stp>CHAIN_PUT_CALL_TYPE_OVRD=P</stp>
        <stp>CHAIN_PERIODICITY_OVRD=M</stp>
        <tr r="G3774" s="3"/>
      </tp>
      <tp t="e">
        <v>#N/A</v>
        <stp/>
        <stp>##V3_BDSV12</stp>
        <stp>SPX Index</stp>
        <stp>CHAIN_TICKERS</stp>
        <stp>[PUTStrategy6.xlsx]Backup!R3874C7</stp>
        <stp>CHAIN_STRIKE_PX_OVRD</stp>
        <stp>77660</stp>
        <stp>CHAIN_PUT_CALL_TYPE_OVRD=P</stp>
        <stp>CHAIN_PERIODICITY_OVRD=M</stp>
        <tr r="G3874" s="3"/>
      </tp>
      <tp t="e">
        <v>#N/A</v>
        <stp/>
        <stp>##V3_BDSV12</stp>
        <stp>SPX Index</stp>
        <stp>CHAIN_TICKERS</stp>
        <stp>[PUTStrategy6.xlsx]Backup!R4687C7</stp>
        <stp>CHAIN_STRIKE_PX_OVRD</stp>
        <stp>93920</stp>
        <stp>CHAIN_PUT_CALL_TYPE_OVRD=P</stp>
        <stp>CHAIN_PERIODICITY_OVRD=M</stp>
        <tr r="G4687" s="3"/>
      </tp>
      <tp t="e">
        <v>#N/A</v>
        <stp/>
        <stp>##V3_BDSV12</stp>
        <stp>SPX Index</stp>
        <stp>CHAIN_TICKERS</stp>
        <stp>[PUTStrategy6.xlsx]Backup!R4587C7</stp>
        <stp>CHAIN_STRIKE_PX_OVRD</stp>
        <stp>91920</stp>
        <stp>CHAIN_PUT_CALL_TYPE_OVRD=P</stp>
        <stp>CHAIN_PERIODICITY_OVRD=M</stp>
        <tr r="G4587" s="3"/>
      </tp>
      <tp t="e">
        <v>#N/A</v>
        <stp/>
        <stp>##V3_BDSV12</stp>
        <stp>SPX Index</stp>
        <stp>CHAIN_TICKERS</stp>
        <stp>[PUTStrategy6.xlsx]Backup!R4987C7</stp>
        <stp>CHAIN_STRIKE_PX_OVRD</stp>
        <stp>99920</stp>
        <stp>CHAIN_PUT_CALL_TYPE_OVRD=P</stp>
        <stp>CHAIN_PERIODICITY_OVRD=M</stp>
        <tr r="G4987" s="3"/>
      </tp>
      <tp t="e">
        <v>#N/A</v>
        <stp/>
        <stp>##V3_BDSV12</stp>
        <stp>SPX Index</stp>
        <stp>CHAIN_TICKERS</stp>
        <stp>[PUTStrategy6.xlsx]Backup!R4787C7</stp>
        <stp>CHAIN_STRIKE_PX_OVRD</stp>
        <stp>95920</stp>
        <stp>CHAIN_PUT_CALL_TYPE_OVRD=P</stp>
        <stp>CHAIN_PERIODICITY_OVRD=M</stp>
        <tr r="G4787" s="3"/>
      </tp>
      <tp t="e">
        <v>#N/A</v>
        <stp/>
        <stp>##V3_BDSV12</stp>
        <stp>SPX Index</stp>
        <stp>CHAIN_TICKERS</stp>
        <stp>[PUTStrategy6.xlsx]Backup!R4887C7</stp>
        <stp>CHAIN_STRIKE_PX_OVRD</stp>
        <stp>97920</stp>
        <stp>CHAIN_PUT_CALL_TYPE_OVRD=P</stp>
        <stp>CHAIN_PERIODICITY_OVRD=M</stp>
        <tr r="G4887" s="3"/>
      </tp>
      <tp t="e">
        <v>#N/A</v>
        <stp/>
        <stp>##V3_BDSV12</stp>
        <stp>SPX Index</stp>
        <stp>CHAIN_TICKERS</stp>
        <stp>[PUTStrategy6.xlsx]Backup!R4387C7</stp>
        <stp>CHAIN_STRIKE_PX_OVRD</stp>
        <stp>87920</stp>
        <stp>CHAIN_PUT_CALL_TYPE_OVRD=P</stp>
        <stp>CHAIN_PERIODICITY_OVRD=M</stp>
        <tr r="G4387" s="3"/>
      </tp>
      <tp t="e">
        <v>#N/A</v>
        <stp/>
        <stp>##V3_BDSV12</stp>
        <stp>SPX Index</stp>
        <stp>CHAIN_TICKERS</stp>
        <stp>[PUTStrategy6.xlsx]Backup!R4287C7</stp>
        <stp>CHAIN_STRIKE_PX_OVRD</stp>
        <stp>85920</stp>
        <stp>CHAIN_PUT_CALL_TYPE_OVRD=P</stp>
        <stp>CHAIN_PERIODICITY_OVRD=M</stp>
        <tr r="G4287" s="3"/>
      </tp>
      <tp t="e">
        <v>#N/A</v>
        <stp/>
        <stp>##V3_BDSV12</stp>
        <stp>SPX Index</stp>
        <stp>CHAIN_TICKERS</stp>
        <stp>[PUTStrategy6.xlsx]Backup!R4087C7</stp>
        <stp>CHAIN_STRIKE_PX_OVRD</stp>
        <stp>81920</stp>
        <stp>CHAIN_PUT_CALL_TYPE_OVRD=P</stp>
        <stp>CHAIN_PERIODICITY_OVRD=M</stp>
        <tr r="G4087" s="3"/>
      </tp>
      <tp t="e">
        <v>#N/A</v>
        <stp/>
        <stp>##V3_BDSV12</stp>
        <stp>SPX Index</stp>
        <stp>CHAIN_TICKERS</stp>
        <stp>[PUTStrategy6.xlsx]Backup!R4187C7</stp>
        <stp>CHAIN_STRIKE_PX_OVRD</stp>
        <stp>83920</stp>
        <stp>CHAIN_PUT_CALL_TYPE_OVRD=P</stp>
        <stp>CHAIN_PERIODICITY_OVRD=M</stp>
        <tr r="G4187" s="3"/>
      </tp>
      <tp t="e">
        <v>#N/A</v>
        <stp/>
        <stp>##V3_BDSV12</stp>
        <stp>SPX Index</stp>
        <stp>CHAIN_TICKERS</stp>
        <stp>[PUTStrategy6.xlsx]Backup!R4487C7</stp>
        <stp>CHAIN_STRIKE_PX_OVRD</stp>
        <stp>89920</stp>
        <stp>CHAIN_PUT_CALL_TYPE_OVRD=P</stp>
        <stp>CHAIN_PERIODICITY_OVRD=M</stp>
        <tr r="G4487" s="3"/>
      </tp>
      <tp t="e">
        <v>#N/A</v>
        <stp/>
        <stp>##V3_BDSV12</stp>
        <stp>SPX Index</stp>
        <stp>CHAIN_TICKERS</stp>
        <stp>[PUTStrategy6.xlsx]Backup!R1387C7</stp>
        <stp>CHAIN_STRIKE_PX_OVRD</stp>
        <stp>27920</stp>
        <stp>CHAIN_PUT_CALL_TYPE_OVRD=P</stp>
        <stp>CHAIN_PERIODICITY_OVRD=M</stp>
        <tr r="G1387" s="3"/>
      </tp>
      <tp t="e">
        <v>#N/A</v>
        <stp/>
        <stp>##V3_BDSV12</stp>
        <stp>SPX Index</stp>
        <stp>CHAIN_TICKERS</stp>
        <stp>[PUTStrategy6.xlsx]Backup!R1287C7</stp>
        <stp>CHAIN_STRIKE_PX_OVRD</stp>
        <stp>25920</stp>
        <stp>CHAIN_PUT_CALL_TYPE_OVRD=P</stp>
        <stp>CHAIN_PERIODICITY_OVRD=M</stp>
        <tr r="G1287" s="3"/>
      </tp>
      <tp t="e">
        <v>#N/A</v>
        <stp/>
        <stp>##V3_BDSV12</stp>
        <stp>SPX Index</stp>
        <stp>CHAIN_TICKERS</stp>
        <stp>[PUTStrategy6.xlsx]Backup!R1087C7</stp>
        <stp>CHAIN_STRIKE_PX_OVRD</stp>
        <stp>21920</stp>
        <stp>CHAIN_PUT_CALL_TYPE_OVRD=P</stp>
        <stp>CHAIN_PERIODICITY_OVRD=M</stp>
        <tr r="G1087" s="3"/>
      </tp>
      <tp t="e">
        <v>#N/A</v>
        <stp/>
        <stp>##V3_BDSV12</stp>
        <stp>SPX Index</stp>
        <stp>CHAIN_TICKERS</stp>
        <stp>[PUTStrategy6.xlsx]Backup!R1187C7</stp>
        <stp>CHAIN_STRIKE_PX_OVRD</stp>
        <stp>23920</stp>
        <stp>CHAIN_PUT_CALL_TYPE_OVRD=P</stp>
        <stp>CHAIN_PERIODICITY_OVRD=M</stp>
        <tr r="G1187" s="3"/>
      </tp>
      <tp t="e">
        <v>#N/A</v>
        <stp/>
        <stp>##V3_BDSV12</stp>
        <stp>SPX Index</stp>
        <stp>CHAIN_TICKERS</stp>
        <stp>[PUTStrategy6.xlsx]Backup!R1487C7</stp>
        <stp>CHAIN_STRIKE_PX_OVRD</stp>
        <stp>29920</stp>
        <stp>CHAIN_PUT_CALL_TYPE_OVRD=P</stp>
        <stp>CHAIN_PERIODICITY_OVRD=M</stp>
        <tr r="G1487" s="3"/>
      </tp>
      <tp t="e">
        <v>#N/A</v>
        <stp/>
        <stp>##V3_BDSV12</stp>
        <stp>SPX Index</stp>
        <stp>CHAIN_TICKERS</stp>
        <stp>[PUTStrategy6.xlsx]Backup!R1687C7</stp>
        <stp>CHAIN_STRIKE_PX_OVRD</stp>
        <stp>33920</stp>
        <stp>CHAIN_PUT_CALL_TYPE_OVRD=P</stp>
        <stp>CHAIN_PERIODICITY_OVRD=M</stp>
        <tr r="G1687" s="3"/>
      </tp>
      <tp t="e">
        <v>#N/A</v>
        <stp/>
        <stp>##V3_BDSV12</stp>
        <stp>SPX Index</stp>
        <stp>CHAIN_TICKERS</stp>
        <stp>[PUTStrategy6.xlsx]Backup!R1587C7</stp>
        <stp>CHAIN_STRIKE_PX_OVRD</stp>
        <stp>31920</stp>
        <stp>CHAIN_PUT_CALL_TYPE_OVRD=P</stp>
        <stp>CHAIN_PERIODICITY_OVRD=M</stp>
        <tr r="G1587" s="3"/>
      </tp>
      <tp t="e">
        <v>#N/A</v>
        <stp/>
        <stp>##V3_BDSV12</stp>
        <stp>SPX Index</stp>
        <stp>CHAIN_TICKERS</stp>
        <stp>[PUTStrategy6.xlsx]Backup!R1987C7</stp>
        <stp>CHAIN_STRIKE_PX_OVRD</stp>
        <stp>39920</stp>
        <stp>CHAIN_PUT_CALL_TYPE_OVRD=P</stp>
        <stp>CHAIN_PERIODICITY_OVRD=M</stp>
        <tr r="G1987" s="3"/>
      </tp>
      <tp t="e">
        <v>#N/A</v>
        <stp/>
        <stp>##V3_BDSV12</stp>
        <stp>SPX Index</stp>
        <stp>CHAIN_TICKERS</stp>
        <stp>[PUTStrategy6.xlsx]Backup!R1787C7</stp>
        <stp>CHAIN_STRIKE_PX_OVRD</stp>
        <stp>35920</stp>
        <stp>CHAIN_PUT_CALL_TYPE_OVRD=P</stp>
        <stp>CHAIN_PERIODICITY_OVRD=M</stp>
        <tr r="G1787" s="3"/>
      </tp>
      <tp t="e">
        <v>#N/A</v>
        <stp/>
        <stp>##V3_BDSV12</stp>
        <stp>SPX Index</stp>
        <stp>CHAIN_TICKERS</stp>
        <stp>[PUTStrategy6.xlsx]Backup!R1887C7</stp>
        <stp>CHAIN_STRIKE_PX_OVRD</stp>
        <stp>37920</stp>
        <stp>CHAIN_PUT_CALL_TYPE_OVRD=P</stp>
        <stp>CHAIN_PERIODICITY_OVRD=M</stp>
        <tr r="G1887" s="3"/>
      </tp>
      <tp t="e">
        <v>#N/A</v>
        <stp/>
        <stp>##V3_BDSV12</stp>
        <stp>SPX Index</stp>
        <stp>CHAIN_TICKERS</stp>
        <stp>[PUTStrategy6.xlsx]Backup!R2687C7</stp>
        <stp>CHAIN_STRIKE_PX_OVRD</stp>
        <stp>53920</stp>
        <stp>CHAIN_PUT_CALL_TYPE_OVRD=P</stp>
        <stp>CHAIN_PERIODICITY_OVRD=M</stp>
        <tr r="G2687" s="3"/>
      </tp>
      <tp t="e">
        <v>#N/A</v>
        <stp/>
        <stp>##V3_BDSV12</stp>
        <stp>SPX Index</stp>
        <stp>CHAIN_TICKERS</stp>
        <stp>[PUTStrategy6.xlsx]Backup!R2587C7</stp>
        <stp>CHAIN_STRIKE_PX_OVRD</stp>
        <stp>51920</stp>
        <stp>CHAIN_PUT_CALL_TYPE_OVRD=P</stp>
        <stp>CHAIN_PERIODICITY_OVRD=M</stp>
        <tr r="G2587" s="3"/>
      </tp>
      <tp t="e">
        <v>#N/A</v>
        <stp/>
        <stp>##V3_BDSV12</stp>
        <stp>SPX Index</stp>
        <stp>CHAIN_TICKERS</stp>
        <stp>[PUTStrategy6.xlsx]Backup!R2987C7</stp>
        <stp>CHAIN_STRIKE_PX_OVRD</stp>
        <stp>59920</stp>
        <stp>CHAIN_PUT_CALL_TYPE_OVRD=P</stp>
        <stp>CHAIN_PERIODICITY_OVRD=M</stp>
        <tr r="G2987" s="3"/>
      </tp>
      <tp t="e">
        <v>#N/A</v>
        <stp/>
        <stp>##V3_BDSV12</stp>
        <stp>SPX Index</stp>
        <stp>CHAIN_TICKERS</stp>
        <stp>[PUTStrategy6.xlsx]Backup!R2787C7</stp>
        <stp>CHAIN_STRIKE_PX_OVRD</stp>
        <stp>55920</stp>
        <stp>CHAIN_PUT_CALL_TYPE_OVRD=P</stp>
        <stp>CHAIN_PERIODICITY_OVRD=M</stp>
        <tr r="G2787" s="3"/>
      </tp>
      <tp t="e">
        <v>#N/A</v>
        <stp/>
        <stp>##V3_BDSV12</stp>
        <stp>SPX Index</stp>
        <stp>CHAIN_TICKERS</stp>
        <stp>[PUTStrategy6.xlsx]Backup!R2887C7</stp>
        <stp>CHAIN_STRIKE_PX_OVRD</stp>
        <stp>57920</stp>
        <stp>CHAIN_PUT_CALL_TYPE_OVRD=P</stp>
        <stp>CHAIN_PERIODICITY_OVRD=M</stp>
        <tr r="G2887" s="3"/>
      </tp>
      <tp t="e">
        <v>#N/A</v>
        <stp/>
        <stp>##V3_BDSV12</stp>
        <stp>SPX Index</stp>
        <stp>CHAIN_TICKERS</stp>
        <stp>[PUTStrategy6.xlsx]Backup!R2387C7</stp>
        <stp>CHAIN_STRIKE_PX_OVRD</stp>
        <stp>47920</stp>
        <stp>CHAIN_PUT_CALL_TYPE_OVRD=P</stp>
        <stp>CHAIN_PERIODICITY_OVRD=M</stp>
        <tr r="G2387" s="3"/>
      </tp>
      <tp t="e">
        <v>#N/A</v>
        <stp/>
        <stp>##V3_BDSV12</stp>
        <stp>SPX Index</stp>
        <stp>CHAIN_TICKERS</stp>
        <stp>[PUTStrategy6.xlsx]Backup!R2287C7</stp>
        <stp>CHAIN_STRIKE_PX_OVRD</stp>
        <stp>45920</stp>
        <stp>CHAIN_PUT_CALL_TYPE_OVRD=P</stp>
        <stp>CHAIN_PERIODICITY_OVRD=M</stp>
        <tr r="G2287" s="3"/>
      </tp>
      <tp t="e">
        <v>#N/A</v>
        <stp/>
        <stp>##V3_BDSV12</stp>
        <stp>SPX Index</stp>
        <stp>CHAIN_TICKERS</stp>
        <stp>[PUTStrategy6.xlsx]Backup!R2087C7</stp>
        <stp>CHAIN_STRIKE_PX_OVRD</stp>
        <stp>41920</stp>
        <stp>CHAIN_PUT_CALL_TYPE_OVRD=P</stp>
        <stp>CHAIN_PERIODICITY_OVRD=M</stp>
        <tr r="G2087" s="3"/>
      </tp>
      <tp t="e">
        <v>#N/A</v>
        <stp/>
        <stp>##V3_BDSV12</stp>
        <stp>SPX Index</stp>
        <stp>CHAIN_TICKERS</stp>
        <stp>[PUTStrategy6.xlsx]Backup!R2187C7</stp>
        <stp>CHAIN_STRIKE_PX_OVRD</stp>
        <stp>43920</stp>
        <stp>CHAIN_PUT_CALL_TYPE_OVRD=P</stp>
        <stp>CHAIN_PERIODICITY_OVRD=M</stp>
        <tr r="G2187" s="3"/>
      </tp>
      <tp t="e">
        <v>#N/A</v>
        <stp/>
        <stp>##V3_BDSV12</stp>
        <stp>SPX Index</stp>
        <stp>CHAIN_TICKERS</stp>
        <stp>[PUTStrategy6.xlsx]Backup!R2487C7</stp>
        <stp>CHAIN_STRIKE_PX_OVRD</stp>
        <stp>49920</stp>
        <stp>CHAIN_PUT_CALL_TYPE_OVRD=P</stp>
        <stp>CHAIN_PERIODICITY_OVRD=M</stp>
        <tr r="G2487" s="3"/>
      </tp>
      <tp t="e">
        <v>#N/A</v>
        <stp/>
        <stp>##V3_BDSV12</stp>
        <stp>SPX Index</stp>
        <stp>CHAIN_TICKERS</stp>
        <stp>[PUTStrategy6.xlsx]Backup!R3387C7</stp>
        <stp>CHAIN_STRIKE_PX_OVRD</stp>
        <stp>67920</stp>
        <stp>CHAIN_PUT_CALL_TYPE_OVRD=P</stp>
        <stp>CHAIN_PERIODICITY_OVRD=M</stp>
        <tr r="G3387" s="3"/>
      </tp>
      <tp t="e">
        <v>#N/A</v>
        <stp/>
        <stp>##V3_BDSV12</stp>
        <stp>SPX Index</stp>
        <stp>CHAIN_TICKERS</stp>
        <stp>[PUTStrategy6.xlsx]Backup!R3287C7</stp>
        <stp>CHAIN_STRIKE_PX_OVRD</stp>
        <stp>65920</stp>
        <stp>CHAIN_PUT_CALL_TYPE_OVRD=P</stp>
        <stp>CHAIN_PERIODICITY_OVRD=M</stp>
        <tr r="G3287" s="3"/>
      </tp>
      <tp t="e">
        <v>#N/A</v>
        <stp/>
        <stp>##V3_BDSV12</stp>
        <stp>SPX Index</stp>
        <stp>CHAIN_TICKERS</stp>
        <stp>[PUTStrategy6.xlsx]Backup!R3087C7</stp>
        <stp>CHAIN_STRIKE_PX_OVRD</stp>
        <stp>61920</stp>
        <stp>CHAIN_PUT_CALL_TYPE_OVRD=P</stp>
        <stp>CHAIN_PERIODICITY_OVRD=M</stp>
        <tr r="G3087" s="3"/>
      </tp>
      <tp t="e">
        <v>#N/A</v>
        <stp/>
        <stp>##V3_BDSV12</stp>
        <stp>SPX Index</stp>
        <stp>CHAIN_TICKERS</stp>
        <stp>[PUTStrategy6.xlsx]Backup!R3187C7</stp>
        <stp>CHAIN_STRIKE_PX_OVRD</stp>
        <stp>63920</stp>
        <stp>CHAIN_PUT_CALL_TYPE_OVRD=P</stp>
        <stp>CHAIN_PERIODICITY_OVRD=M</stp>
        <tr r="G3187" s="3"/>
      </tp>
      <tp t="e">
        <v>#N/A</v>
        <stp/>
        <stp>##V3_BDSV12</stp>
        <stp>SPX Index</stp>
        <stp>CHAIN_TICKERS</stp>
        <stp>[PUTStrategy6.xlsx]Backup!R3487C7</stp>
        <stp>CHAIN_STRIKE_PX_OVRD</stp>
        <stp>69920</stp>
        <stp>CHAIN_PUT_CALL_TYPE_OVRD=P</stp>
        <stp>CHAIN_PERIODICITY_OVRD=M</stp>
        <tr r="G3487" s="3"/>
      </tp>
      <tp t="e">
        <v>#N/A</v>
        <stp/>
        <stp>##V3_BDSV12</stp>
        <stp>SPX Index</stp>
        <stp>CHAIN_TICKERS</stp>
        <stp>[PUTStrategy6.xlsx]Backup!R3687C7</stp>
        <stp>CHAIN_STRIKE_PX_OVRD</stp>
        <stp>73920</stp>
        <stp>CHAIN_PUT_CALL_TYPE_OVRD=P</stp>
        <stp>CHAIN_PERIODICITY_OVRD=M</stp>
        <tr r="G3687" s="3"/>
      </tp>
      <tp t="e">
        <v>#N/A</v>
        <stp/>
        <stp>##V3_BDSV12</stp>
        <stp>SPX Index</stp>
        <stp>CHAIN_TICKERS</stp>
        <stp>[PUTStrategy6.xlsx]Backup!R3587C7</stp>
        <stp>CHAIN_STRIKE_PX_OVRD</stp>
        <stp>71920</stp>
        <stp>CHAIN_PUT_CALL_TYPE_OVRD=P</stp>
        <stp>CHAIN_PERIODICITY_OVRD=M</stp>
        <tr r="G3587" s="3"/>
      </tp>
      <tp t="e">
        <v>#N/A</v>
        <stp/>
        <stp>##V3_BDSV12</stp>
        <stp>SPX Index</stp>
        <stp>CHAIN_TICKERS</stp>
        <stp>[PUTStrategy6.xlsx]Backup!R3987C7</stp>
        <stp>CHAIN_STRIKE_PX_OVRD</stp>
        <stp>79920</stp>
        <stp>CHAIN_PUT_CALL_TYPE_OVRD=P</stp>
        <stp>CHAIN_PERIODICITY_OVRD=M</stp>
        <tr r="G3987" s="3"/>
      </tp>
      <tp t="e">
        <v>#N/A</v>
        <stp/>
        <stp>##V3_BDSV12</stp>
        <stp>SPX Index</stp>
        <stp>CHAIN_TICKERS</stp>
        <stp>[PUTStrategy6.xlsx]Backup!R3787C7</stp>
        <stp>CHAIN_STRIKE_PX_OVRD</stp>
        <stp>75920</stp>
        <stp>CHAIN_PUT_CALL_TYPE_OVRD=P</stp>
        <stp>CHAIN_PERIODICITY_OVRD=M</stp>
        <tr r="G3787" s="3"/>
      </tp>
      <tp t="e">
        <v>#N/A</v>
        <stp/>
        <stp>##V3_BDSV12</stp>
        <stp>SPX Index</stp>
        <stp>CHAIN_TICKERS</stp>
        <stp>[PUTStrategy6.xlsx]Backup!R3887C7</stp>
        <stp>CHAIN_STRIKE_PX_OVRD</stp>
        <stp>77920</stp>
        <stp>CHAIN_PUT_CALL_TYPE_OVRD=P</stp>
        <stp>CHAIN_PERIODICITY_OVRD=M</stp>
        <tr r="G3887" s="3"/>
      </tp>
      <tp t="e">
        <v>#N/A</v>
        <stp/>
        <stp>##V3_BDSV12</stp>
        <stp>SPX Index</stp>
        <stp>CHAIN_TICKERS</stp>
        <stp>[PUTStrategy6.xlsx]Backup!R4686C7</stp>
        <stp>CHAIN_STRIKE_PX_OVRD</stp>
        <stp>93900</stp>
        <stp>CHAIN_PUT_CALL_TYPE_OVRD=P</stp>
        <stp>CHAIN_PERIODICITY_OVRD=M</stp>
        <tr r="G4686" s="3"/>
      </tp>
      <tp t="e">
        <v>#N/A</v>
        <stp/>
        <stp>##V3_BDSV12</stp>
        <stp>SPX Index</stp>
        <stp>CHAIN_TICKERS</stp>
        <stp>[PUTStrategy6.xlsx]Backup!R4586C7</stp>
        <stp>CHAIN_STRIKE_PX_OVRD</stp>
        <stp>91900</stp>
        <stp>CHAIN_PUT_CALL_TYPE_OVRD=P</stp>
        <stp>CHAIN_PERIODICITY_OVRD=M</stp>
        <tr r="G4586" s="3"/>
      </tp>
      <tp t="e">
        <v>#N/A</v>
        <stp/>
        <stp>##V3_BDSV12</stp>
        <stp>SPX Index</stp>
        <stp>CHAIN_TICKERS</stp>
        <stp>[PUTStrategy6.xlsx]Backup!R4986C7</stp>
        <stp>CHAIN_STRIKE_PX_OVRD</stp>
        <stp>99900</stp>
        <stp>CHAIN_PUT_CALL_TYPE_OVRD=P</stp>
        <stp>CHAIN_PERIODICITY_OVRD=M</stp>
        <tr r="G4986" s="3"/>
      </tp>
      <tp t="e">
        <v>#N/A</v>
        <stp/>
        <stp>##V3_BDSV12</stp>
        <stp>SPX Index</stp>
        <stp>CHAIN_TICKERS</stp>
        <stp>[PUTStrategy6.xlsx]Backup!R4786C7</stp>
        <stp>CHAIN_STRIKE_PX_OVRD</stp>
        <stp>95900</stp>
        <stp>CHAIN_PUT_CALL_TYPE_OVRD=P</stp>
        <stp>CHAIN_PERIODICITY_OVRD=M</stp>
        <tr r="G4786" s="3"/>
      </tp>
      <tp t="e">
        <v>#N/A</v>
        <stp/>
        <stp>##V3_BDSV12</stp>
        <stp>SPX Index</stp>
        <stp>CHAIN_TICKERS</stp>
        <stp>[PUTStrategy6.xlsx]Backup!R4886C7</stp>
        <stp>CHAIN_STRIKE_PX_OVRD</stp>
        <stp>97900</stp>
        <stp>CHAIN_PUT_CALL_TYPE_OVRD=P</stp>
        <stp>CHAIN_PERIODICITY_OVRD=M</stp>
        <tr r="G4886" s="3"/>
      </tp>
      <tp t="e">
        <v>#N/A</v>
        <stp/>
        <stp>##V3_BDSV12</stp>
        <stp>SPX Index</stp>
        <stp>CHAIN_TICKERS</stp>
        <stp>[PUTStrategy6.xlsx]Backup!R4386C7</stp>
        <stp>CHAIN_STRIKE_PX_OVRD</stp>
        <stp>87900</stp>
        <stp>CHAIN_PUT_CALL_TYPE_OVRD=P</stp>
        <stp>CHAIN_PERIODICITY_OVRD=M</stp>
        <tr r="G4386" s="3"/>
      </tp>
      <tp t="e">
        <v>#N/A</v>
        <stp/>
        <stp>##V3_BDSV12</stp>
        <stp>SPX Index</stp>
        <stp>CHAIN_TICKERS</stp>
        <stp>[PUTStrategy6.xlsx]Backup!R4286C7</stp>
        <stp>CHAIN_STRIKE_PX_OVRD</stp>
        <stp>85900</stp>
        <stp>CHAIN_PUT_CALL_TYPE_OVRD=P</stp>
        <stp>CHAIN_PERIODICITY_OVRD=M</stp>
        <tr r="G4286" s="3"/>
      </tp>
      <tp t="e">
        <v>#N/A</v>
        <stp/>
        <stp>##V3_BDSV12</stp>
        <stp>SPX Index</stp>
        <stp>CHAIN_TICKERS</stp>
        <stp>[PUTStrategy6.xlsx]Backup!R4086C7</stp>
        <stp>CHAIN_STRIKE_PX_OVRD</stp>
        <stp>81900</stp>
        <stp>CHAIN_PUT_CALL_TYPE_OVRD=P</stp>
        <stp>CHAIN_PERIODICITY_OVRD=M</stp>
        <tr r="G4086" s="3"/>
      </tp>
      <tp t="e">
        <v>#N/A</v>
        <stp/>
        <stp>##V3_BDSV12</stp>
        <stp>SPX Index</stp>
        <stp>CHAIN_TICKERS</stp>
        <stp>[PUTStrategy6.xlsx]Backup!R4186C7</stp>
        <stp>CHAIN_STRIKE_PX_OVRD</stp>
        <stp>83900</stp>
        <stp>CHAIN_PUT_CALL_TYPE_OVRD=P</stp>
        <stp>CHAIN_PERIODICITY_OVRD=M</stp>
        <tr r="G4186" s="3"/>
      </tp>
      <tp t="e">
        <v>#N/A</v>
        <stp/>
        <stp>##V3_BDSV12</stp>
        <stp>SPX Index</stp>
        <stp>CHAIN_TICKERS</stp>
        <stp>[PUTStrategy6.xlsx]Backup!R4486C7</stp>
        <stp>CHAIN_STRIKE_PX_OVRD</stp>
        <stp>89900</stp>
        <stp>CHAIN_PUT_CALL_TYPE_OVRD=P</stp>
        <stp>CHAIN_PERIODICITY_OVRD=M</stp>
        <tr r="G4486" s="3"/>
      </tp>
      <tp t="e">
        <v>#N/A</v>
        <stp/>
        <stp>##V3_BDSV12</stp>
        <stp>SPX Index</stp>
        <stp>CHAIN_TICKERS</stp>
        <stp>[PUTStrategy6.xlsx]Backup!R1386C7</stp>
        <stp>CHAIN_STRIKE_PX_OVRD</stp>
        <stp>27900</stp>
        <stp>CHAIN_PUT_CALL_TYPE_OVRD=P</stp>
        <stp>CHAIN_PERIODICITY_OVRD=M</stp>
        <tr r="G1386" s="3"/>
      </tp>
      <tp t="e">
        <v>#N/A</v>
        <stp/>
        <stp>##V3_BDSV12</stp>
        <stp>SPX Index</stp>
        <stp>CHAIN_TICKERS</stp>
        <stp>[PUTStrategy6.xlsx]Backup!R1286C7</stp>
        <stp>CHAIN_STRIKE_PX_OVRD</stp>
        <stp>25900</stp>
        <stp>CHAIN_PUT_CALL_TYPE_OVRD=P</stp>
        <stp>CHAIN_PERIODICITY_OVRD=M</stp>
        <tr r="G1286" s="3"/>
      </tp>
      <tp t="e">
        <v>#N/A</v>
        <stp/>
        <stp>##V3_BDSV12</stp>
        <stp>SPX Index</stp>
        <stp>CHAIN_TICKERS</stp>
        <stp>[PUTStrategy6.xlsx]Backup!R1086C7</stp>
        <stp>CHAIN_STRIKE_PX_OVRD</stp>
        <stp>21900</stp>
        <stp>CHAIN_PUT_CALL_TYPE_OVRD=P</stp>
        <stp>CHAIN_PERIODICITY_OVRD=M</stp>
        <tr r="G1086" s="3"/>
      </tp>
      <tp t="e">
        <v>#N/A</v>
        <stp/>
        <stp>##V3_BDSV12</stp>
        <stp>SPX Index</stp>
        <stp>CHAIN_TICKERS</stp>
        <stp>[PUTStrategy6.xlsx]Backup!R1186C7</stp>
        <stp>CHAIN_STRIKE_PX_OVRD</stp>
        <stp>23900</stp>
        <stp>CHAIN_PUT_CALL_TYPE_OVRD=P</stp>
        <stp>CHAIN_PERIODICITY_OVRD=M</stp>
        <tr r="G1186" s="3"/>
      </tp>
      <tp t="e">
        <v>#N/A</v>
        <stp/>
        <stp>##V3_BDSV12</stp>
        <stp>SPX Index</stp>
        <stp>CHAIN_TICKERS</stp>
        <stp>[PUTStrategy6.xlsx]Backup!R1486C7</stp>
        <stp>CHAIN_STRIKE_PX_OVRD</stp>
        <stp>29900</stp>
        <stp>CHAIN_PUT_CALL_TYPE_OVRD=P</stp>
        <stp>CHAIN_PERIODICITY_OVRD=M</stp>
        <tr r="G1486" s="3"/>
      </tp>
      <tp t="e">
        <v>#N/A</v>
        <stp/>
        <stp>##V3_BDSV12</stp>
        <stp>SPX Index</stp>
        <stp>CHAIN_TICKERS</stp>
        <stp>[PUTStrategy6.xlsx]Backup!R1686C7</stp>
        <stp>CHAIN_STRIKE_PX_OVRD</stp>
        <stp>33900</stp>
        <stp>CHAIN_PUT_CALL_TYPE_OVRD=P</stp>
        <stp>CHAIN_PERIODICITY_OVRD=M</stp>
        <tr r="G1686" s="3"/>
      </tp>
      <tp t="e">
        <v>#N/A</v>
        <stp/>
        <stp>##V3_BDSV12</stp>
        <stp>SPX Index</stp>
        <stp>CHAIN_TICKERS</stp>
        <stp>[PUTStrategy6.xlsx]Backup!R1586C7</stp>
        <stp>CHAIN_STRIKE_PX_OVRD</stp>
        <stp>31900</stp>
        <stp>CHAIN_PUT_CALL_TYPE_OVRD=P</stp>
        <stp>CHAIN_PERIODICITY_OVRD=M</stp>
        <tr r="G1586" s="3"/>
      </tp>
      <tp t="e">
        <v>#N/A</v>
        <stp/>
        <stp>##V3_BDSV12</stp>
        <stp>SPX Index</stp>
        <stp>CHAIN_TICKERS</stp>
        <stp>[PUTStrategy6.xlsx]Backup!R1986C7</stp>
        <stp>CHAIN_STRIKE_PX_OVRD</stp>
        <stp>39900</stp>
        <stp>CHAIN_PUT_CALL_TYPE_OVRD=P</stp>
        <stp>CHAIN_PERIODICITY_OVRD=M</stp>
        <tr r="G1986" s="3"/>
      </tp>
      <tp t="e">
        <v>#N/A</v>
        <stp/>
        <stp>##V3_BDSV12</stp>
        <stp>SPX Index</stp>
        <stp>CHAIN_TICKERS</stp>
        <stp>[PUTStrategy6.xlsx]Backup!R1786C7</stp>
        <stp>CHAIN_STRIKE_PX_OVRD</stp>
        <stp>35900</stp>
        <stp>CHAIN_PUT_CALL_TYPE_OVRD=P</stp>
        <stp>CHAIN_PERIODICITY_OVRD=M</stp>
        <tr r="G1786" s="3"/>
      </tp>
      <tp t="e">
        <v>#N/A</v>
        <stp/>
        <stp>##V3_BDSV12</stp>
        <stp>SPX Index</stp>
        <stp>CHAIN_TICKERS</stp>
        <stp>[PUTStrategy6.xlsx]Backup!R1886C7</stp>
        <stp>CHAIN_STRIKE_PX_OVRD</stp>
        <stp>37900</stp>
        <stp>CHAIN_PUT_CALL_TYPE_OVRD=P</stp>
        <stp>CHAIN_PERIODICITY_OVRD=M</stp>
        <tr r="G1886" s="3"/>
      </tp>
      <tp t="e">
        <v>#N/A</v>
        <stp/>
        <stp>##V3_BDSV12</stp>
        <stp>SPX Index</stp>
        <stp>CHAIN_TICKERS</stp>
        <stp>[PUTStrategy6.xlsx]Backup!R2686C7</stp>
        <stp>CHAIN_STRIKE_PX_OVRD</stp>
        <stp>53900</stp>
        <stp>CHAIN_PUT_CALL_TYPE_OVRD=P</stp>
        <stp>CHAIN_PERIODICITY_OVRD=M</stp>
        <tr r="G2686" s="3"/>
      </tp>
      <tp t="e">
        <v>#N/A</v>
        <stp/>
        <stp>##V3_BDSV12</stp>
        <stp>SPX Index</stp>
        <stp>CHAIN_TICKERS</stp>
        <stp>[PUTStrategy6.xlsx]Backup!R2586C7</stp>
        <stp>CHAIN_STRIKE_PX_OVRD</stp>
        <stp>51900</stp>
        <stp>CHAIN_PUT_CALL_TYPE_OVRD=P</stp>
        <stp>CHAIN_PERIODICITY_OVRD=M</stp>
        <tr r="G2586" s="3"/>
      </tp>
      <tp t="e">
        <v>#N/A</v>
        <stp/>
        <stp>##V3_BDSV12</stp>
        <stp>SPX Index</stp>
        <stp>CHAIN_TICKERS</stp>
        <stp>[PUTStrategy6.xlsx]Backup!R2986C7</stp>
        <stp>CHAIN_STRIKE_PX_OVRD</stp>
        <stp>59900</stp>
        <stp>CHAIN_PUT_CALL_TYPE_OVRD=P</stp>
        <stp>CHAIN_PERIODICITY_OVRD=M</stp>
        <tr r="G2986" s="3"/>
      </tp>
      <tp t="e">
        <v>#N/A</v>
        <stp/>
        <stp>##V3_BDSV12</stp>
        <stp>SPX Index</stp>
        <stp>CHAIN_TICKERS</stp>
        <stp>[PUTStrategy6.xlsx]Backup!R2786C7</stp>
        <stp>CHAIN_STRIKE_PX_OVRD</stp>
        <stp>55900</stp>
        <stp>CHAIN_PUT_CALL_TYPE_OVRD=P</stp>
        <stp>CHAIN_PERIODICITY_OVRD=M</stp>
        <tr r="G2786" s="3"/>
      </tp>
      <tp t="e">
        <v>#N/A</v>
        <stp/>
        <stp>##V3_BDSV12</stp>
        <stp>SPX Index</stp>
        <stp>CHAIN_TICKERS</stp>
        <stp>[PUTStrategy6.xlsx]Backup!R2886C7</stp>
        <stp>CHAIN_STRIKE_PX_OVRD</stp>
        <stp>57900</stp>
        <stp>CHAIN_PUT_CALL_TYPE_OVRD=P</stp>
        <stp>CHAIN_PERIODICITY_OVRD=M</stp>
        <tr r="G2886" s="3"/>
      </tp>
      <tp t="e">
        <v>#N/A</v>
        <stp/>
        <stp>##V3_BDSV12</stp>
        <stp>SPX Index</stp>
        <stp>CHAIN_TICKERS</stp>
        <stp>[PUTStrategy6.xlsx]Backup!R2386C7</stp>
        <stp>CHAIN_STRIKE_PX_OVRD</stp>
        <stp>47900</stp>
        <stp>CHAIN_PUT_CALL_TYPE_OVRD=P</stp>
        <stp>CHAIN_PERIODICITY_OVRD=M</stp>
        <tr r="G2386" s="3"/>
      </tp>
      <tp t="e">
        <v>#N/A</v>
        <stp/>
        <stp>##V3_BDSV12</stp>
        <stp>SPX Index</stp>
        <stp>CHAIN_TICKERS</stp>
        <stp>[PUTStrategy6.xlsx]Backup!R2286C7</stp>
        <stp>CHAIN_STRIKE_PX_OVRD</stp>
        <stp>45900</stp>
        <stp>CHAIN_PUT_CALL_TYPE_OVRD=P</stp>
        <stp>CHAIN_PERIODICITY_OVRD=M</stp>
        <tr r="G2286" s="3"/>
      </tp>
      <tp t="e">
        <v>#N/A</v>
        <stp/>
        <stp>##V3_BDSV12</stp>
        <stp>SPX Index</stp>
        <stp>CHAIN_TICKERS</stp>
        <stp>[PUTStrategy6.xlsx]Backup!R2086C7</stp>
        <stp>CHAIN_STRIKE_PX_OVRD</stp>
        <stp>41900</stp>
        <stp>CHAIN_PUT_CALL_TYPE_OVRD=P</stp>
        <stp>CHAIN_PERIODICITY_OVRD=M</stp>
        <tr r="G2086" s="3"/>
      </tp>
      <tp t="e">
        <v>#N/A</v>
        <stp/>
        <stp>##V3_BDSV12</stp>
        <stp>SPX Index</stp>
        <stp>CHAIN_TICKERS</stp>
        <stp>[PUTStrategy6.xlsx]Backup!R2186C7</stp>
        <stp>CHAIN_STRIKE_PX_OVRD</stp>
        <stp>43900</stp>
        <stp>CHAIN_PUT_CALL_TYPE_OVRD=P</stp>
        <stp>CHAIN_PERIODICITY_OVRD=M</stp>
        <tr r="G2186" s="3"/>
      </tp>
      <tp t="e">
        <v>#N/A</v>
        <stp/>
        <stp>##V3_BDSV12</stp>
        <stp>SPX Index</stp>
        <stp>CHAIN_TICKERS</stp>
        <stp>[PUTStrategy6.xlsx]Backup!R2486C7</stp>
        <stp>CHAIN_STRIKE_PX_OVRD</stp>
        <stp>49900</stp>
        <stp>CHAIN_PUT_CALL_TYPE_OVRD=P</stp>
        <stp>CHAIN_PERIODICITY_OVRD=M</stp>
        <tr r="G2486" s="3"/>
      </tp>
      <tp t="e">
        <v>#N/A</v>
        <stp/>
        <stp>##V3_BDSV12</stp>
        <stp>SPX Index</stp>
        <stp>CHAIN_TICKERS</stp>
        <stp>[PUTStrategy6.xlsx]Backup!R3386C7</stp>
        <stp>CHAIN_STRIKE_PX_OVRD</stp>
        <stp>67900</stp>
        <stp>CHAIN_PUT_CALL_TYPE_OVRD=P</stp>
        <stp>CHAIN_PERIODICITY_OVRD=M</stp>
        <tr r="G3386" s="3"/>
      </tp>
      <tp t="e">
        <v>#N/A</v>
        <stp/>
        <stp>##V3_BDSV12</stp>
        <stp>SPX Index</stp>
        <stp>CHAIN_TICKERS</stp>
        <stp>[PUTStrategy6.xlsx]Backup!R3286C7</stp>
        <stp>CHAIN_STRIKE_PX_OVRD</stp>
        <stp>65900</stp>
        <stp>CHAIN_PUT_CALL_TYPE_OVRD=P</stp>
        <stp>CHAIN_PERIODICITY_OVRD=M</stp>
        <tr r="G3286" s="3"/>
      </tp>
      <tp t="e">
        <v>#N/A</v>
        <stp/>
        <stp>##V3_BDSV12</stp>
        <stp>SPX Index</stp>
        <stp>CHAIN_TICKERS</stp>
        <stp>[PUTStrategy6.xlsx]Backup!R3086C7</stp>
        <stp>CHAIN_STRIKE_PX_OVRD</stp>
        <stp>61900</stp>
        <stp>CHAIN_PUT_CALL_TYPE_OVRD=P</stp>
        <stp>CHAIN_PERIODICITY_OVRD=M</stp>
        <tr r="G3086" s="3"/>
      </tp>
      <tp t="e">
        <v>#N/A</v>
        <stp/>
        <stp>##V3_BDSV12</stp>
        <stp>SPX Index</stp>
        <stp>CHAIN_TICKERS</stp>
        <stp>[PUTStrategy6.xlsx]Backup!R3186C7</stp>
        <stp>CHAIN_STRIKE_PX_OVRD</stp>
        <stp>63900</stp>
        <stp>CHAIN_PUT_CALL_TYPE_OVRD=P</stp>
        <stp>CHAIN_PERIODICITY_OVRD=M</stp>
        <tr r="G3186" s="3"/>
      </tp>
      <tp t="e">
        <v>#N/A</v>
        <stp/>
        <stp>##V3_BDSV12</stp>
        <stp>SPX Index</stp>
        <stp>CHAIN_TICKERS</stp>
        <stp>[PUTStrategy6.xlsx]Backup!R3486C7</stp>
        <stp>CHAIN_STRIKE_PX_OVRD</stp>
        <stp>69900</stp>
        <stp>CHAIN_PUT_CALL_TYPE_OVRD=P</stp>
        <stp>CHAIN_PERIODICITY_OVRD=M</stp>
        <tr r="G3486" s="3"/>
      </tp>
      <tp t="e">
        <v>#N/A</v>
        <stp/>
        <stp>##V3_BDSV12</stp>
        <stp>SPX Index</stp>
        <stp>CHAIN_TICKERS</stp>
        <stp>[PUTStrategy6.xlsx]Backup!R3686C7</stp>
        <stp>CHAIN_STRIKE_PX_OVRD</stp>
        <stp>73900</stp>
        <stp>CHAIN_PUT_CALL_TYPE_OVRD=P</stp>
        <stp>CHAIN_PERIODICITY_OVRD=M</stp>
        <tr r="G3686" s="3"/>
      </tp>
      <tp t="e">
        <v>#N/A</v>
        <stp/>
        <stp>##V3_BDSV12</stp>
        <stp>SPX Index</stp>
        <stp>CHAIN_TICKERS</stp>
        <stp>[PUTStrategy6.xlsx]Backup!R3586C7</stp>
        <stp>CHAIN_STRIKE_PX_OVRD</stp>
        <stp>71900</stp>
        <stp>CHAIN_PUT_CALL_TYPE_OVRD=P</stp>
        <stp>CHAIN_PERIODICITY_OVRD=M</stp>
        <tr r="G3586" s="3"/>
      </tp>
      <tp t="e">
        <v>#N/A</v>
        <stp/>
        <stp>##V3_BDSV12</stp>
        <stp>SPX Index</stp>
        <stp>CHAIN_TICKERS</stp>
        <stp>[PUTStrategy6.xlsx]Backup!R3986C7</stp>
        <stp>CHAIN_STRIKE_PX_OVRD</stp>
        <stp>79900</stp>
        <stp>CHAIN_PUT_CALL_TYPE_OVRD=P</stp>
        <stp>CHAIN_PERIODICITY_OVRD=M</stp>
        <tr r="G3986" s="3"/>
      </tp>
      <tp t="e">
        <v>#N/A</v>
        <stp/>
        <stp>##V3_BDSV12</stp>
        <stp>SPX Index</stp>
        <stp>CHAIN_TICKERS</stp>
        <stp>[PUTStrategy6.xlsx]Backup!R3786C7</stp>
        <stp>CHAIN_STRIKE_PX_OVRD</stp>
        <stp>75900</stp>
        <stp>CHAIN_PUT_CALL_TYPE_OVRD=P</stp>
        <stp>CHAIN_PERIODICITY_OVRD=M</stp>
        <tr r="G3786" s="3"/>
      </tp>
      <tp t="e">
        <v>#N/A</v>
        <stp/>
        <stp>##V3_BDSV12</stp>
        <stp>SPX Index</stp>
        <stp>CHAIN_TICKERS</stp>
        <stp>[PUTStrategy6.xlsx]Backup!R3886C7</stp>
        <stp>CHAIN_STRIKE_PX_OVRD</stp>
        <stp>77900</stp>
        <stp>CHAIN_PUT_CALL_TYPE_OVRD=P</stp>
        <stp>CHAIN_PERIODICITY_OVRD=M</stp>
        <tr r="G3886" s="3"/>
      </tp>
      <tp t="e">
        <v>#N/A</v>
        <stp/>
        <stp>##V3_BDSV12</stp>
        <stp>SPX Index</stp>
        <stp>CHAIN_TICKERS</stp>
        <stp>[PUTStrategy6.xlsx]Backup!R4673C7</stp>
        <stp>CHAIN_STRIKE_PX_OVRD</stp>
        <stp>93640</stp>
        <stp>CHAIN_PUT_CALL_TYPE_OVRD=P</stp>
        <stp>CHAIN_PERIODICITY_OVRD=M</stp>
        <tr r="G4673" s="3"/>
      </tp>
      <tp t="e">
        <v>#N/A</v>
        <stp/>
        <stp>##V3_BDSV12</stp>
        <stp>SPX Index</stp>
        <stp>CHAIN_TICKERS</stp>
        <stp>[PUTStrategy6.xlsx]Backup!R4573C7</stp>
        <stp>CHAIN_STRIKE_PX_OVRD</stp>
        <stp>91640</stp>
        <stp>CHAIN_PUT_CALL_TYPE_OVRD=P</stp>
        <stp>CHAIN_PERIODICITY_OVRD=M</stp>
        <tr r="G4573" s="3"/>
      </tp>
      <tp t="e">
        <v>#N/A</v>
        <stp/>
        <stp>##V3_BDSV12</stp>
        <stp>SPX Index</stp>
        <stp>CHAIN_TICKERS</stp>
        <stp>[PUTStrategy6.xlsx]Backup!R4973C7</stp>
        <stp>CHAIN_STRIKE_PX_OVRD</stp>
        <stp>99640</stp>
        <stp>CHAIN_PUT_CALL_TYPE_OVRD=P</stp>
        <stp>CHAIN_PERIODICITY_OVRD=M</stp>
        <tr r="G4973" s="3"/>
      </tp>
      <tp t="e">
        <v>#N/A</v>
        <stp/>
        <stp>##V3_BDSV12</stp>
        <stp>SPX Index</stp>
        <stp>CHAIN_TICKERS</stp>
        <stp>[PUTStrategy6.xlsx]Backup!R4773C7</stp>
        <stp>CHAIN_STRIKE_PX_OVRD</stp>
        <stp>95640</stp>
        <stp>CHAIN_PUT_CALL_TYPE_OVRD=P</stp>
        <stp>CHAIN_PERIODICITY_OVRD=M</stp>
        <tr r="G4773" s="3"/>
      </tp>
      <tp t="e">
        <v>#N/A</v>
        <stp/>
        <stp>##V3_BDSV12</stp>
        <stp>SPX Index</stp>
        <stp>CHAIN_TICKERS</stp>
        <stp>[PUTStrategy6.xlsx]Backup!R4873C7</stp>
        <stp>CHAIN_STRIKE_PX_OVRD</stp>
        <stp>97640</stp>
        <stp>CHAIN_PUT_CALL_TYPE_OVRD=P</stp>
        <stp>CHAIN_PERIODICITY_OVRD=M</stp>
        <tr r="G4873" s="3"/>
      </tp>
      <tp t="e">
        <v>#N/A</v>
        <stp/>
        <stp>##V3_BDSV12</stp>
        <stp>SPX Index</stp>
        <stp>CHAIN_TICKERS</stp>
        <stp>[PUTStrategy6.xlsx]Backup!R4373C7</stp>
        <stp>CHAIN_STRIKE_PX_OVRD</stp>
        <stp>87640</stp>
        <stp>CHAIN_PUT_CALL_TYPE_OVRD=P</stp>
        <stp>CHAIN_PERIODICITY_OVRD=M</stp>
        <tr r="G4373" s="3"/>
      </tp>
      <tp t="e">
        <v>#N/A</v>
        <stp/>
        <stp>##V3_BDSV12</stp>
        <stp>SPX Index</stp>
        <stp>CHAIN_TICKERS</stp>
        <stp>[PUTStrategy6.xlsx]Backup!R4273C7</stp>
        <stp>CHAIN_STRIKE_PX_OVRD</stp>
        <stp>85640</stp>
        <stp>CHAIN_PUT_CALL_TYPE_OVRD=P</stp>
        <stp>CHAIN_PERIODICITY_OVRD=M</stp>
        <tr r="G4273" s="3"/>
      </tp>
      <tp t="e">
        <v>#N/A</v>
        <stp/>
        <stp>##V3_BDSV12</stp>
        <stp>SPX Index</stp>
        <stp>CHAIN_TICKERS</stp>
        <stp>[PUTStrategy6.xlsx]Backup!R4073C7</stp>
        <stp>CHAIN_STRIKE_PX_OVRD</stp>
        <stp>81640</stp>
        <stp>CHAIN_PUT_CALL_TYPE_OVRD=P</stp>
        <stp>CHAIN_PERIODICITY_OVRD=M</stp>
        <tr r="G4073" s="3"/>
      </tp>
      <tp t="e">
        <v>#N/A</v>
        <stp/>
        <stp>##V3_BDSV12</stp>
        <stp>SPX Index</stp>
        <stp>CHAIN_TICKERS</stp>
        <stp>[PUTStrategy6.xlsx]Backup!R4173C7</stp>
        <stp>CHAIN_STRIKE_PX_OVRD</stp>
        <stp>83640</stp>
        <stp>CHAIN_PUT_CALL_TYPE_OVRD=P</stp>
        <stp>CHAIN_PERIODICITY_OVRD=M</stp>
        <tr r="G4173" s="3"/>
      </tp>
      <tp t="e">
        <v>#N/A</v>
        <stp/>
        <stp>##V3_BDSV12</stp>
        <stp>SPX Index</stp>
        <stp>CHAIN_TICKERS</stp>
        <stp>[PUTStrategy6.xlsx]Backup!R4473C7</stp>
        <stp>CHAIN_STRIKE_PX_OVRD</stp>
        <stp>89640</stp>
        <stp>CHAIN_PUT_CALL_TYPE_OVRD=P</stp>
        <stp>CHAIN_PERIODICITY_OVRD=M</stp>
        <tr r="G4473" s="3"/>
      </tp>
      <tp t="e">
        <v>#N/A</v>
        <stp/>
        <stp>##V3_BDSV12</stp>
        <stp>SPX Index</stp>
        <stp>CHAIN_TICKERS</stp>
        <stp>[PUTStrategy6.xlsx]Backup!R1373C7</stp>
        <stp>CHAIN_STRIKE_PX_OVRD</stp>
        <stp>27640</stp>
        <stp>CHAIN_PUT_CALL_TYPE_OVRD=P</stp>
        <stp>CHAIN_PERIODICITY_OVRD=M</stp>
        <tr r="G1373" s="3"/>
      </tp>
      <tp t="e">
        <v>#N/A</v>
        <stp/>
        <stp>##V3_BDSV12</stp>
        <stp>SPX Index</stp>
        <stp>CHAIN_TICKERS</stp>
        <stp>[PUTStrategy6.xlsx]Backup!R1273C7</stp>
        <stp>CHAIN_STRIKE_PX_OVRD</stp>
        <stp>25640</stp>
        <stp>CHAIN_PUT_CALL_TYPE_OVRD=P</stp>
        <stp>CHAIN_PERIODICITY_OVRD=M</stp>
        <tr r="G1273" s="3"/>
      </tp>
      <tp t="e">
        <v>#N/A</v>
        <stp/>
        <stp>##V3_BDSV12</stp>
        <stp>SPX Index</stp>
        <stp>CHAIN_TICKERS</stp>
        <stp>[PUTStrategy6.xlsx]Backup!R1073C7</stp>
        <stp>CHAIN_STRIKE_PX_OVRD</stp>
        <stp>21640</stp>
        <stp>CHAIN_PUT_CALL_TYPE_OVRD=P</stp>
        <stp>CHAIN_PERIODICITY_OVRD=M</stp>
        <tr r="G1073" s="3"/>
      </tp>
      <tp t="e">
        <v>#N/A</v>
        <stp/>
        <stp>##V3_BDSV12</stp>
        <stp>SPX Index</stp>
        <stp>CHAIN_TICKERS</stp>
        <stp>[PUTStrategy6.xlsx]Backup!R1173C7</stp>
        <stp>CHAIN_STRIKE_PX_OVRD</stp>
        <stp>23640</stp>
        <stp>CHAIN_PUT_CALL_TYPE_OVRD=P</stp>
        <stp>CHAIN_PERIODICITY_OVRD=M</stp>
        <tr r="G1173" s="3"/>
      </tp>
      <tp t="e">
        <v>#N/A</v>
        <stp/>
        <stp>##V3_BDSV12</stp>
        <stp>SPX Index</stp>
        <stp>CHAIN_TICKERS</stp>
        <stp>[PUTStrategy6.xlsx]Backup!R1473C7</stp>
        <stp>CHAIN_STRIKE_PX_OVRD</stp>
        <stp>29640</stp>
        <stp>CHAIN_PUT_CALL_TYPE_OVRD=P</stp>
        <stp>CHAIN_PERIODICITY_OVRD=M</stp>
        <tr r="G1473" s="3"/>
      </tp>
      <tp t="e">
        <v>#N/A</v>
        <stp/>
        <stp>##V3_BDSV12</stp>
        <stp>SPX Index</stp>
        <stp>CHAIN_TICKERS</stp>
        <stp>[PUTStrategy6.xlsx]Backup!R1673C7</stp>
        <stp>CHAIN_STRIKE_PX_OVRD</stp>
        <stp>33640</stp>
        <stp>CHAIN_PUT_CALL_TYPE_OVRD=P</stp>
        <stp>CHAIN_PERIODICITY_OVRD=M</stp>
        <tr r="G1673" s="3"/>
      </tp>
      <tp t="e">
        <v>#N/A</v>
        <stp/>
        <stp>##V3_BDSV12</stp>
        <stp>SPX Index</stp>
        <stp>CHAIN_TICKERS</stp>
        <stp>[PUTStrategy6.xlsx]Backup!R1573C7</stp>
        <stp>CHAIN_STRIKE_PX_OVRD</stp>
        <stp>31640</stp>
        <stp>CHAIN_PUT_CALL_TYPE_OVRD=P</stp>
        <stp>CHAIN_PERIODICITY_OVRD=M</stp>
        <tr r="G1573" s="3"/>
      </tp>
      <tp t="e">
        <v>#N/A</v>
        <stp/>
        <stp>##V3_BDSV12</stp>
        <stp>SPX Index</stp>
        <stp>CHAIN_TICKERS</stp>
        <stp>[PUTStrategy6.xlsx]Backup!R1973C7</stp>
        <stp>CHAIN_STRIKE_PX_OVRD</stp>
        <stp>39640</stp>
        <stp>CHAIN_PUT_CALL_TYPE_OVRD=P</stp>
        <stp>CHAIN_PERIODICITY_OVRD=M</stp>
        <tr r="G1973" s="3"/>
      </tp>
      <tp t="e">
        <v>#N/A</v>
        <stp/>
        <stp>##V3_BDSV12</stp>
        <stp>SPX Index</stp>
        <stp>CHAIN_TICKERS</stp>
        <stp>[PUTStrategy6.xlsx]Backup!R1773C7</stp>
        <stp>CHAIN_STRIKE_PX_OVRD</stp>
        <stp>35640</stp>
        <stp>CHAIN_PUT_CALL_TYPE_OVRD=P</stp>
        <stp>CHAIN_PERIODICITY_OVRD=M</stp>
        <tr r="G1773" s="3"/>
      </tp>
      <tp t="e">
        <v>#N/A</v>
        <stp/>
        <stp>##V3_BDSV12</stp>
        <stp>SPX Index</stp>
        <stp>CHAIN_TICKERS</stp>
        <stp>[PUTStrategy6.xlsx]Backup!R1873C7</stp>
        <stp>CHAIN_STRIKE_PX_OVRD</stp>
        <stp>37640</stp>
        <stp>CHAIN_PUT_CALL_TYPE_OVRD=P</stp>
        <stp>CHAIN_PERIODICITY_OVRD=M</stp>
        <tr r="G1873" s="3"/>
      </tp>
      <tp t="e">
        <v>#N/A</v>
        <stp/>
        <stp>##V3_BDSV12</stp>
        <stp>SPX Index</stp>
        <stp>CHAIN_TICKERS</stp>
        <stp>[PUTStrategy6.xlsx]Backup!R2673C7</stp>
        <stp>CHAIN_STRIKE_PX_OVRD</stp>
        <stp>53640</stp>
        <stp>CHAIN_PUT_CALL_TYPE_OVRD=P</stp>
        <stp>CHAIN_PERIODICITY_OVRD=M</stp>
        <tr r="G2673" s="3"/>
      </tp>
      <tp t="e">
        <v>#N/A</v>
        <stp/>
        <stp>##V3_BDSV12</stp>
        <stp>SPX Index</stp>
        <stp>CHAIN_TICKERS</stp>
        <stp>[PUTStrategy6.xlsx]Backup!R2573C7</stp>
        <stp>CHAIN_STRIKE_PX_OVRD</stp>
        <stp>51640</stp>
        <stp>CHAIN_PUT_CALL_TYPE_OVRD=P</stp>
        <stp>CHAIN_PERIODICITY_OVRD=M</stp>
        <tr r="G2573" s="3"/>
      </tp>
      <tp t="e">
        <v>#N/A</v>
        <stp/>
        <stp>##V3_BDSV12</stp>
        <stp>SPX Index</stp>
        <stp>CHAIN_TICKERS</stp>
        <stp>[PUTStrategy6.xlsx]Backup!R2973C7</stp>
        <stp>CHAIN_STRIKE_PX_OVRD</stp>
        <stp>59640</stp>
        <stp>CHAIN_PUT_CALL_TYPE_OVRD=P</stp>
        <stp>CHAIN_PERIODICITY_OVRD=M</stp>
        <tr r="G2973" s="3"/>
      </tp>
      <tp t="e">
        <v>#N/A</v>
        <stp/>
        <stp>##V3_BDSV12</stp>
        <stp>SPX Index</stp>
        <stp>CHAIN_TICKERS</stp>
        <stp>[PUTStrategy6.xlsx]Backup!R2773C7</stp>
        <stp>CHAIN_STRIKE_PX_OVRD</stp>
        <stp>55640</stp>
        <stp>CHAIN_PUT_CALL_TYPE_OVRD=P</stp>
        <stp>CHAIN_PERIODICITY_OVRD=M</stp>
        <tr r="G2773" s="3"/>
      </tp>
      <tp t="e">
        <v>#N/A</v>
        <stp/>
        <stp>##V3_BDSV12</stp>
        <stp>SPX Index</stp>
        <stp>CHAIN_TICKERS</stp>
        <stp>[PUTStrategy6.xlsx]Backup!R2873C7</stp>
        <stp>CHAIN_STRIKE_PX_OVRD</stp>
        <stp>57640</stp>
        <stp>CHAIN_PUT_CALL_TYPE_OVRD=P</stp>
        <stp>CHAIN_PERIODICITY_OVRD=M</stp>
        <tr r="G2873" s="3"/>
      </tp>
      <tp t="e">
        <v>#N/A</v>
        <stp/>
        <stp>##V3_BDSV12</stp>
        <stp>SPX Index</stp>
        <stp>CHAIN_TICKERS</stp>
        <stp>[PUTStrategy6.xlsx]Backup!R2373C7</stp>
        <stp>CHAIN_STRIKE_PX_OVRD</stp>
        <stp>47640</stp>
        <stp>CHAIN_PUT_CALL_TYPE_OVRD=P</stp>
        <stp>CHAIN_PERIODICITY_OVRD=M</stp>
        <tr r="G2373" s="3"/>
      </tp>
      <tp t="e">
        <v>#N/A</v>
        <stp/>
        <stp>##V3_BDSV12</stp>
        <stp>SPX Index</stp>
        <stp>CHAIN_TICKERS</stp>
        <stp>[PUTStrategy6.xlsx]Backup!R2273C7</stp>
        <stp>CHAIN_STRIKE_PX_OVRD</stp>
        <stp>45640</stp>
        <stp>CHAIN_PUT_CALL_TYPE_OVRD=P</stp>
        <stp>CHAIN_PERIODICITY_OVRD=M</stp>
        <tr r="G2273" s="3"/>
      </tp>
      <tp t="e">
        <v>#N/A</v>
        <stp/>
        <stp>##V3_BDSV12</stp>
        <stp>SPX Index</stp>
        <stp>CHAIN_TICKERS</stp>
        <stp>[PUTStrategy6.xlsx]Backup!R2073C7</stp>
        <stp>CHAIN_STRIKE_PX_OVRD</stp>
        <stp>41640</stp>
        <stp>CHAIN_PUT_CALL_TYPE_OVRD=P</stp>
        <stp>CHAIN_PERIODICITY_OVRD=M</stp>
        <tr r="G2073" s="3"/>
      </tp>
      <tp t="e">
        <v>#N/A</v>
        <stp/>
        <stp>##V3_BDSV12</stp>
        <stp>SPX Index</stp>
        <stp>CHAIN_TICKERS</stp>
        <stp>[PUTStrategy6.xlsx]Backup!R2173C7</stp>
        <stp>CHAIN_STRIKE_PX_OVRD</stp>
        <stp>43640</stp>
        <stp>CHAIN_PUT_CALL_TYPE_OVRD=P</stp>
        <stp>CHAIN_PERIODICITY_OVRD=M</stp>
        <tr r="G2173" s="3"/>
      </tp>
      <tp t="e">
        <v>#N/A</v>
        <stp/>
        <stp>##V3_BDSV12</stp>
        <stp>SPX Index</stp>
        <stp>CHAIN_TICKERS</stp>
        <stp>[PUTStrategy6.xlsx]Backup!R2473C7</stp>
        <stp>CHAIN_STRIKE_PX_OVRD</stp>
        <stp>49640</stp>
        <stp>CHAIN_PUT_CALL_TYPE_OVRD=P</stp>
        <stp>CHAIN_PERIODICITY_OVRD=M</stp>
        <tr r="G2473" s="3"/>
      </tp>
      <tp t="e">
        <v>#N/A</v>
        <stp/>
        <stp>##V3_BDSV12</stp>
        <stp>SPX Index</stp>
        <stp>CHAIN_TICKERS</stp>
        <stp>[PUTStrategy6.xlsx]Backup!R3373C7</stp>
        <stp>CHAIN_STRIKE_PX_OVRD</stp>
        <stp>67640</stp>
        <stp>CHAIN_PUT_CALL_TYPE_OVRD=P</stp>
        <stp>CHAIN_PERIODICITY_OVRD=M</stp>
        <tr r="G3373" s="3"/>
      </tp>
      <tp t="e">
        <v>#N/A</v>
        <stp/>
        <stp>##V3_BDSV12</stp>
        <stp>SPX Index</stp>
        <stp>CHAIN_TICKERS</stp>
        <stp>[PUTStrategy6.xlsx]Backup!R3273C7</stp>
        <stp>CHAIN_STRIKE_PX_OVRD</stp>
        <stp>65640</stp>
        <stp>CHAIN_PUT_CALL_TYPE_OVRD=P</stp>
        <stp>CHAIN_PERIODICITY_OVRD=M</stp>
        <tr r="G3273" s="3"/>
      </tp>
      <tp t="e">
        <v>#N/A</v>
        <stp/>
        <stp>##V3_BDSV12</stp>
        <stp>SPX Index</stp>
        <stp>CHAIN_TICKERS</stp>
        <stp>[PUTStrategy6.xlsx]Backup!R3073C7</stp>
        <stp>CHAIN_STRIKE_PX_OVRD</stp>
        <stp>61640</stp>
        <stp>CHAIN_PUT_CALL_TYPE_OVRD=P</stp>
        <stp>CHAIN_PERIODICITY_OVRD=M</stp>
        <tr r="G3073" s="3"/>
      </tp>
      <tp t="e">
        <v>#N/A</v>
        <stp/>
        <stp>##V3_BDSV12</stp>
        <stp>SPX Index</stp>
        <stp>CHAIN_TICKERS</stp>
        <stp>[PUTStrategy6.xlsx]Backup!R3173C7</stp>
        <stp>CHAIN_STRIKE_PX_OVRD</stp>
        <stp>63640</stp>
        <stp>CHAIN_PUT_CALL_TYPE_OVRD=P</stp>
        <stp>CHAIN_PERIODICITY_OVRD=M</stp>
        <tr r="G3173" s="3"/>
      </tp>
      <tp t="e">
        <v>#N/A</v>
        <stp/>
        <stp>##V3_BDSV12</stp>
        <stp>SPX Index</stp>
        <stp>CHAIN_TICKERS</stp>
        <stp>[PUTStrategy6.xlsx]Backup!R3473C7</stp>
        <stp>CHAIN_STRIKE_PX_OVRD</stp>
        <stp>69640</stp>
        <stp>CHAIN_PUT_CALL_TYPE_OVRD=P</stp>
        <stp>CHAIN_PERIODICITY_OVRD=M</stp>
        <tr r="G3473" s="3"/>
      </tp>
      <tp t="e">
        <v>#N/A</v>
        <stp/>
        <stp>##V3_BDSV12</stp>
        <stp>SPX Index</stp>
        <stp>CHAIN_TICKERS</stp>
        <stp>[PUTStrategy6.xlsx]Backup!R3673C7</stp>
        <stp>CHAIN_STRIKE_PX_OVRD</stp>
        <stp>73640</stp>
        <stp>CHAIN_PUT_CALL_TYPE_OVRD=P</stp>
        <stp>CHAIN_PERIODICITY_OVRD=M</stp>
        <tr r="G3673" s="3"/>
      </tp>
      <tp t="e">
        <v>#N/A</v>
        <stp/>
        <stp>##V3_BDSV12</stp>
        <stp>SPX Index</stp>
        <stp>CHAIN_TICKERS</stp>
        <stp>[PUTStrategy6.xlsx]Backup!R3573C7</stp>
        <stp>CHAIN_STRIKE_PX_OVRD</stp>
        <stp>71640</stp>
        <stp>CHAIN_PUT_CALL_TYPE_OVRD=P</stp>
        <stp>CHAIN_PERIODICITY_OVRD=M</stp>
        <tr r="G3573" s="3"/>
      </tp>
      <tp t="e">
        <v>#N/A</v>
        <stp/>
        <stp>##V3_BDSV12</stp>
        <stp>SPX Index</stp>
        <stp>CHAIN_TICKERS</stp>
        <stp>[PUTStrategy6.xlsx]Backup!R3973C7</stp>
        <stp>CHAIN_STRIKE_PX_OVRD</stp>
        <stp>79640</stp>
        <stp>CHAIN_PUT_CALL_TYPE_OVRD=P</stp>
        <stp>CHAIN_PERIODICITY_OVRD=M</stp>
        <tr r="G3973" s="3"/>
      </tp>
      <tp t="e">
        <v>#N/A</v>
        <stp/>
        <stp>##V3_BDSV12</stp>
        <stp>SPX Index</stp>
        <stp>CHAIN_TICKERS</stp>
        <stp>[PUTStrategy6.xlsx]Backup!R3773C7</stp>
        <stp>CHAIN_STRIKE_PX_OVRD</stp>
        <stp>75640</stp>
        <stp>CHAIN_PUT_CALL_TYPE_OVRD=P</stp>
        <stp>CHAIN_PERIODICITY_OVRD=M</stp>
        <tr r="G3773" s="3"/>
      </tp>
      <tp t="e">
        <v>#N/A</v>
        <stp/>
        <stp>##V3_BDSV12</stp>
        <stp>SPX Index</stp>
        <stp>CHAIN_TICKERS</stp>
        <stp>[PUTStrategy6.xlsx]Backup!R3873C7</stp>
        <stp>CHAIN_STRIKE_PX_OVRD</stp>
        <stp>77640</stp>
        <stp>CHAIN_PUT_CALL_TYPE_OVRD=P</stp>
        <stp>CHAIN_PERIODICITY_OVRD=M</stp>
        <tr r="G3873" s="3"/>
      </tp>
      <tp t="e">
        <v>#N/A</v>
        <stp/>
        <stp>##V3_BDSV12</stp>
        <stp>SPX Index</stp>
        <stp>CHAIN_TICKERS</stp>
        <stp>[PUTStrategy6.xlsx]Backup!R4500C7</stp>
        <stp>CHAIN_STRIKE_PX_OVRD</stp>
        <stp>90180</stp>
        <stp>CHAIN_PUT_CALL_TYPE_OVRD=P</stp>
        <stp>CHAIN_PERIODICITY_OVRD=M</stp>
        <tr r="G4500" s="3"/>
      </tp>
      <tp t="e">
        <v>#N/A</v>
        <stp/>
        <stp>##V3_BDSV12</stp>
        <stp>SPX Index</stp>
        <stp>CHAIN_TICKERS</stp>
        <stp>[PUTStrategy6.xlsx]Backup!R4600C7</stp>
        <stp>CHAIN_STRIKE_PX_OVRD</stp>
        <stp>92180</stp>
        <stp>CHAIN_PUT_CALL_TYPE_OVRD=P</stp>
        <stp>CHAIN_PERIODICITY_OVRD=M</stp>
        <tr r="G4600" s="3"/>
      </tp>
      <tp t="e">
        <v>#N/A</v>
        <stp/>
        <stp>##V3_BDSV12</stp>
        <stp>SPX Index</stp>
        <stp>CHAIN_TICKERS</stp>
        <stp>[PUTStrategy6.xlsx]Backup!R4900C7</stp>
        <stp>CHAIN_STRIKE_PX_OVRD</stp>
        <stp>98180</stp>
        <stp>CHAIN_PUT_CALL_TYPE_OVRD=P</stp>
        <stp>CHAIN_PERIODICITY_OVRD=M</stp>
        <tr r="G4900" s="3"/>
      </tp>
      <tp t="e">
        <v>#N/A</v>
        <stp/>
        <stp>##V3_BDSV12</stp>
        <stp>SPX Index</stp>
        <stp>CHAIN_TICKERS</stp>
        <stp>[PUTStrategy6.xlsx]Backup!R4700C7</stp>
        <stp>CHAIN_STRIKE_PX_OVRD</stp>
        <stp>94180</stp>
        <stp>CHAIN_PUT_CALL_TYPE_OVRD=P</stp>
        <stp>CHAIN_PERIODICITY_OVRD=M</stp>
        <tr r="G4700" s="3"/>
      </tp>
      <tp t="e">
        <v>#N/A</v>
        <stp/>
        <stp>##V3_BDSV12</stp>
        <stp>SPX Index</stp>
        <stp>CHAIN_TICKERS</stp>
        <stp>[PUTStrategy6.xlsx]Backup!R4800C7</stp>
        <stp>CHAIN_STRIKE_PX_OVRD</stp>
        <stp>96180</stp>
        <stp>CHAIN_PUT_CALL_TYPE_OVRD=P</stp>
        <stp>CHAIN_PERIODICITY_OVRD=M</stp>
        <tr r="G4800" s="3"/>
      </tp>
      <tp t="e">
        <v>#N/A</v>
        <stp/>
        <stp>##V3_BDSV12</stp>
        <stp>SPX Index</stp>
        <stp>CHAIN_TICKERS</stp>
        <stp>[PUTStrategy6.xlsx]Backup!R4300C7</stp>
        <stp>CHAIN_STRIKE_PX_OVRD</stp>
        <stp>86180</stp>
        <stp>CHAIN_PUT_CALL_TYPE_OVRD=P</stp>
        <stp>CHAIN_PERIODICITY_OVRD=M</stp>
        <tr r="G4300" s="3"/>
      </tp>
      <tp t="e">
        <v>#N/A</v>
        <stp/>
        <stp>##V3_BDSV12</stp>
        <stp>SPX Index</stp>
        <stp>CHAIN_TICKERS</stp>
        <stp>[PUTStrategy6.xlsx]Backup!R4200C7</stp>
        <stp>CHAIN_STRIKE_PX_OVRD</stp>
        <stp>84180</stp>
        <stp>CHAIN_PUT_CALL_TYPE_OVRD=P</stp>
        <stp>CHAIN_PERIODICITY_OVRD=M</stp>
        <tr r="G4200" s="3"/>
      </tp>
      <tp t="e">
        <v>#N/A</v>
        <stp/>
        <stp>##V3_BDSV12</stp>
        <stp>SPX Index</stp>
        <stp>CHAIN_TICKERS</stp>
        <stp>[PUTStrategy6.xlsx]Backup!R4000C7</stp>
        <stp>CHAIN_STRIKE_PX_OVRD</stp>
        <stp>80180</stp>
        <stp>CHAIN_PUT_CALL_TYPE_OVRD=P</stp>
        <stp>CHAIN_PERIODICITY_OVRD=M</stp>
        <tr r="G4000" s="3"/>
      </tp>
      <tp t="e">
        <v>#N/A</v>
        <stp/>
        <stp>##V3_BDSV12</stp>
        <stp>SPX Index</stp>
        <stp>CHAIN_TICKERS</stp>
        <stp>[PUTStrategy6.xlsx]Backup!R4100C7</stp>
        <stp>CHAIN_STRIKE_PX_OVRD</stp>
        <stp>82180</stp>
        <stp>CHAIN_PUT_CALL_TYPE_OVRD=P</stp>
        <stp>CHAIN_PERIODICITY_OVRD=M</stp>
        <tr r="G4100" s="3"/>
      </tp>
      <tp t="e">
        <v>#N/A</v>
        <stp/>
        <stp>##V3_BDSV12</stp>
        <stp>SPX Index</stp>
        <stp>CHAIN_TICKERS</stp>
        <stp>[PUTStrategy6.xlsx]Backup!R4400C7</stp>
        <stp>CHAIN_STRIKE_PX_OVRD</stp>
        <stp>88180</stp>
        <stp>CHAIN_PUT_CALL_TYPE_OVRD=P</stp>
        <stp>CHAIN_PERIODICITY_OVRD=M</stp>
        <tr r="G4400" s="3"/>
      </tp>
      <tp t="e">
        <v>#N/A</v>
        <stp/>
        <stp>##V3_BDSV12</stp>
        <stp>SPX Index</stp>
        <stp>CHAIN_TICKERS</stp>
        <stp>[PUTStrategy6.xlsx]Backup!R1300C7</stp>
        <stp>CHAIN_STRIKE_PX_OVRD</stp>
        <stp>26180</stp>
        <stp>CHAIN_PUT_CALL_TYPE_OVRD=P</stp>
        <stp>CHAIN_PERIODICITY_OVRD=M</stp>
        <tr r="G1300" s="3"/>
      </tp>
      <tp t="e">
        <v>#N/A</v>
        <stp/>
        <stp>##V3_BDSV12</stp>
        <stp>SPX Index</stp>
        <stp>CHAIN_TICKERS</stp>
        <stp>[PUTStrategy6.xlsx]Backup!R1200C7</stp>
        <stp>CHAIN_STRIKE_PX_OVRD</stp>
        <stp>24180</stp>
        <stp>CHAIN_PUT_CALL_TYPE_OVRD=P</stp>
        <stp>CHAIN_PERIODICITY_OVRD=M</stp>
        <tr r="G1200" s="3"/>
      </tp>
      <tp t="e">
        <v>#N/A</v>
        <stp/>
        <stp>##V3_BDSV12</stp>
        <stp>SPX Index</stp>
        <stp>CHAIN_TICKERS</stp>
        <stp>[PUTStrategy6.xlsx]Backup!R1000C7</stp>
        <stp>CHAIN_STRIKE_PX_OVRD</stp>
        <stp>20180</stp>
        <stp>CHAIN_PUT_CALL_TYPE_OVRD=P</stp>
        <stp>CHAIN_PERIODICITY_OVRD=M</stp>
        <tr r="G1000" s="3"/>
      </tp>
      <tp t="e">
        <v>#N/A</v>
        <stp/>
        <stp>##V3_BDSV12</stp>
        <stp>SPX Index</stp>
        <stp>CHAIN_TICKERS</stp>
        <stp>[PUTStrategy6.xlsx]Backup!R1100C7</stp>
        <stp>CHAIN_STRIKE_PX_OVRD</stp>
        <stp>22180</stp>
        <stp>CHAIN_PUT_CALL_TYPE_OVRD=P</stp>
        <stp>CHAIN_PERIODICITY_OVRD=M</stp>
        <tr r="G1100" s="3"/>
      </tp>
      <tp t="e">
        <v>#N/A</v>
        <stp/>
        <stp>##V3_BDSV12</stp>
        <stp>SPX Index</stp>
        <stp>CHAIN_TICKERS</stp>
        <stp>[PUTStrategy6.xlsx]Backup!R1400C7</stp>
        <stp>CHAIN_STRIKE_PX_OVRD</stp>
        <stp>28180</stp>
        <stp>CHAIN_PUT_CALL_TYPE_OVRD=P</stp>
        <stp>CHAIN_PERIODICITY_OVRD=M</stp>
        <tr r="G1400" s="3"/>
      </tp>
      <tp t="e">
        <v>#N/A</v>
        <stp/>
        <stp>##V3_BDSV12</stp>
        <stp>SPX Index</stp>
        <stp>CHAIN_TICKERS</stp>
        <stp>[PUTStrategy6.xlsx]Backup!R1500C7</stp>
        <stp>CHAIN_STRIKE_PX_OVRD</stp>
        <stp>30180</stp>
        <stp>CHAIN_PUT_CALL_TYPE_OVRD=P</stp>
        <stp>CHAIN_PERIODICITY_OVRD=M</stp>
        <tr r="G1500" s="3"/>
      </tp>
      <tp t="e">
        <v>#N/A</v>
        <stp/>
        <stp>##V3_BDSV12</stp>
        <stp>SPX Index</stp>
        <stp>CHAIN_TICKERS</stp>
        <stp>[PUTStrategy6.xlsx]Backup!R1600C7</stp>
        <stp>CHAIN_STRIKE_PX_OVRD</stp>
        <stp>32180</stp>
        <stp>CHAIN_PUT_CALL_TYPE_OVRD=P</stp>
        <stp>CHAIN_PERIODICITY_OVRD=M</stp>
        <tr r="G1600" s="3"/>
      </tp>
      <tp t="e">
        <v>#N/A</v>
        <stp/>
        <stp>##V3_BDSV12</stp>
        <stp>SPX Index</stp>
        <stp>CHAIN_TICKERS</stp>
        <stp>[PUTStrategy6.xlsx]Backup!R1900C7</stp>
        <stp>CHAIN_STRIKE_PX_OVRD</stp>
        <stp>38180</stp>
        <stp>CHAIN_PUT_CALL_TYPE_OVRD=P</stp>
        <stp>CHAIN_PERIODICITY_OVRD=M</stp>
        <tr r="G1900" s="3"/>
      </tp>
      <tp t="e">
        <v>#N/A</v>
        <stp/>
        <stp>##V3_BDSV12</stp>
        <stp>SPX Index</stp>
        <stp>CHAIN_TICKERS</stp>
        <stp>[PUTStrategy6.xlsx]Backup!R1700C7</stp>
        <stp>CHAIN_STRIKE_PX_OVRD</stp>
        <stp>34180</stp>
        <stp>CHAIN_PUT_CALL_TYPE_OVRD=P</stp>
        <stp>CHAIN_PERIODICITY_OVRD=M</stp>
        <tr r="G1700" s="3"/>
      </tp>
      <tp t="e">
        <v>#N/A</v>
        <stp/>
        <stp>##V3_BDSV12</stp>
        <stp>SPX Index</stp>
        <stp>CHAIN_TICKERS</stp>
        <stp>[PUTStrategy6.xlsx]Backup!R1800C7</stp>
        <stp>CHAIN_STRIKE_PX_OVRD</stp>
        <stp>36180</stp>
        <stp>CHAIN_PUT_CALL_TYPE_OVRD=P</stp>
        <stp>CHAIN_PERIODICITY_OVRD=M</stp>
        <tr r="G1800" s="3"/>
      </tp>
      <tp t="e">
        <v>#N/A</v>
        <stp/>
        <stp>##V3_BDSV12</stp>
        <stp>SPX Index</stp>
        <stp>CHAIN_TICKERS</stp>
        <stp>[PUTStrategy6.xlsx]Backup!R2500C7</stp>
        <stp>CHAIN_STRIKE_PX_OVRD</stp>
        <stp>50180</stp>
        <stp>CHAIN_PUT_CALL_TYPE_OVRD=P</stp>
        <stp>CHAIN_PERIODICITY_OVRD=M</stp>
        <tr r="G2500" s="3"/>
      </tp>
      <tp t="e">
        <v>#N/A</v>
        <stp/>
        <stp>##V3_BDSV12</stp>
        <stp>SPX Index</stp>
        <stp>CHAIN_TICKERS</stp>
        <stp>[PUTStrategy6.xlsx]Backup!R2600C7</stp>
        <stp>CHAIN_STRIKE_PX_OVRD</stp>
        <stp>52180</stp>
        <stp>CHAIN_PUT_CALL_TYPE_OVRD=P</stp>
        <stp>CHAIN_PERIODICITY_OVRD=M</stp>
        <tr r="G2600" s="3"/>
      </tp>
      <tp t="e">
        <v>#N/A</v>
        <stp/>
        <stp>##V3_BDSV12</stp>
        <stp>SPX Index</stp>
        <stp>CHAIN_TICKERS</stp>
        <stp>[PUTStrategy6.xlsx]Backup!R2900C7</stp>
        <stp>CHAIN_STRIKE_PX_OVRD</stp>
        <stp>58180</stp>
        <stp>CHAIN_PUT_CALL_TYPE_OVRD=P</stp>
        <stp>CHAIN_PERIODICITY_OVRD=M</stp>
        <tr r="G2900" s="3"/>
      </tp>
      <tp t="e">
        <v>#N/A</v>
        <stp/>
        <stp>##V3_BDSV12</stp>
        <stp>SPX Index</stp>
        <stp>CHAIN_TICKERS</stp>
        <stp>[PUTStrategy6.xlsx]Backup!R2700C7</stp>
        <stp>CHAIN_STRIKE_PX_OVRD</stp>
        <stp>54180</stp>
        <stp>CHAIN_PUT_CALL_TYPE_OVRD=P</stp>
        <stp>CHAIN_PERIODICITY_OVRD=M</stp>
        <tr r="G2700" s="3"/>
      </tp>
      <tp t="e">
        <v>#N/A</v>
        <stp/>
        <stp>##V3_BDSV12</stp>
        <stp>SPX Index</stp>
        <stp>CHAIN_TICKERS</stp>
        <stp>[PUTStrategy6.xlsx]Backup!R2800C7</stp>
        <stp>CHAIN_STRIKE_PX_OVRD</stp>
        <stp>56180</stp>
        <stp>CHAIN_PUT_CALL_TYPE_OVRD=P</stp>
        <stp>CHAIN_PERIODICITY_OVRD=M</stp>
        <tr r="G2800" s="3"/>
      </tp>
      <tp t="e">
        <v>#N/A</v>
        <stp/>
        <stp>##V3_BDSV12</stp>
        <stp>SPX Index</stp>
        <stp>CHAIN_TICKERS</stp>
        <stp>[PUTStrategy6.xlsx]Backup!R2300C7</stp>
        <stp>CHAIN_STRIKE_PX_OVRD</stp>
        <stp>46180</stp>
        <stp>CHAIN_PUT_CALL_TYPE_OVRD=P</stp>
        <stp>CHAIN_PERIODICITY_OVRD=M</stp>
        <tr r="G2300" s="3"/>
      </tp>
      <tp t="e">
        <v>#N/A</v>
        <stp/>
        <stp>##V3_BDSV12</stp>
        <stp>SPX Index</stp>
        <stp>CHAIN_TICKERS</stp>
        <stp>[PUTStrategy6.xlsx]Backup!R2200C7</stp>
        <stp>CHAIN_STRIKE_PX_OVRD</stp>
        <stp>44180</stp>
        <stp>CHAIN_PUT_CALL_TYPE_OVRD=P</stp>
        <stp>CHAIN_PERIODICITY_OVRD=M</stp>
        <tr r="G2200" s="3"/>
      </tp>
      <tp t="e">
        <v>#N/A</v>
        <stp/>
        <stp>##V3_BDSV12</stp>
        <stp>SPX Index</stp>
        <stp>CHAIN_TICKERS</stp>
        <stp>[PUTStrategy6.xlsx]Backup!R2000C7</stp>
        <stp>CHAIN_STRIKE_PX_OVRD</stp>
        <stp>40180</stp>
        <stp>CHAIN_PUT_CALL_TYPE_OVRD=P</stp>
        <stp>CHAIN_PERIODICITY_OVRD=M</stp>
        <tr r="G2000" s="3"/>
      </tp>
      <tp t="e">
        <v>#N/A</v>
        <stp/>
        <stp>##V3_BDSV12</stp>
        <stp>SPX Index</stp>
        <stp>CHAIN_TICKERS</stp>
        <stp>[PUTStrategy6.xlsx]Backup!R2100C7</stp>
        <stp>CHAIN_STRIKE_PX_OVRD</stp>
        <stp>42180</stp>
        <stp>CHAIN_PUT_CALL_TYPE_OVRD=P</stp>
        <stp>CHAIN_PERIODICITY_OVRD=M</stp>
        <tr r="G2100" s="3"/>
      </tp>
      <tp t="e">
        <v>#N/A</v>
        <stp/>
        <stp>##V3_BDSV12</stp>
        <stp>SPX Index</stp>
        <stp>CHAIN_TICKERS</stp>
        <stp>[PUTStrategy6.xlsx]Backup!R2400C7</stp>
        <stp>CHAIN_STRIKE_PX_OVRD</stp>
        <stp>48180</stp>
        <stp>CHAIN_PUT_CALL_TYPE_OVRD=P</stp>
        <stp>CHAIN_PERIODICITY_OVRD=M</stp>
        <tr r="G2400" s="3"/>
      </tp>
      <tp t="e">
        <v>#N/A</v>
        <stp/>
        <stp>##V3_BDSV12</stp>
        <stp>SPX Index</stp>
        <stp>CHAIN_TICKERS</stp>
        <stp>[PUTStrategy6.xlsx]Backup!R3300C7</stp>
        <stp>CHAIN_STRIKE_PX_OVRD</stp>
        <stp>66180</stp>
        <stp>CHAIN_PUT_CALL_TYPE_OVRD=P</stp>
        <stp>CHAIN_PERIODICITY_OVRD=M</stp>
        <tr r="G3300" s="3"/>
      </tp>
      <tp t="e">
        <v>#N/A</v>
        <stp/>
        <stp>##V3_BDSV12</stp>
        <stp>SPX Index</stp>
        <stp>CHAIN_TICKERS</stp>
        <stp>[PUTStrategy6.xlsx]Backup!R3200C7</stp>
        <stp>CHAIN_STRIKE_PX_OVRD</stp>
        <stp>64180</stp>
        <stp>CHAIN_PUT_CALL_TYPE_OVRD=P</stp>
        <stp>CHAIN_PERIODICITY_OVRD=M</stp>
        <tr r="G3200" s="3"/>
      </tp>
      <tp t="e">
        <v>#N/A</v>
        <stp/>
        <stp>##V3_BDSV12</stp>
        <stp>SPX Index</stp>
        <stp>CHAIN_TICKERS</stp>
        <stp>[PUTStrategy6.xlsx]Backup!R3000C7</stp>
        <stp>CHAIN_STRIKE_PX_OVRD</stp>
        <stp>60180</stp>
        <stp>CHAIN_PUT_CALL_TYPE_OVRD=P</stp>
        <stp>CHAIN_PERIODICITY_OVRD=M</stp>
        <tr r="G3000" s="3"/>
      </tp>
      <tp t="e">
        <v>#N/A</v>
        <stp/>
        <stp>##V3_BDSV12</stp>
        <stp>SPX Index</stp>
        <stp>CHAIN_TICKERS</stp>
        <stp>[PUTStrategy6.xlsx]Backup!R3100C7</stp>
        <stp>CHAIN_STRIKE_PX_OVRD</stp>
        <stp>62180</stp>
        <stp>CHAIN_PUT_CALL_TYPE_OVRD=P</stp>
        <stp>CHAIN_PERIODICITY_OVRD=M</stp>
        <tr r="G3100" s="3"/>
      </tp>
      <tp t="e">
        <v>#N/A</v>
        <stp/>
        <stp>##V3_BDSV12</stp>
        <stp>SPX Index</stp>
        <stp>CHAIN_TICKERS</stp>
        <stp>[PUTStrategy6.xlsx]Backup!R3400C7</stp>
        <stp>CHAIN_STRIKE_PX_OVRD</stp>
        <stp>68180</stp>
        <stp>CHAIN_PUT_CALL_TYPE_OVRD=P</stp>
        <stp>CHAIN_PERIODICITY_OVRD=M</stp>
        <tr r="G3400" s="3"/>
      </tp>
      <tp t="e">
        <v>#N/A</v>
        <stp/>
        <stp>##V3_BDSV12</stp>
        <stp>SPX Index</stp>
        <stp>CHAIN_TICKERS</stp>
        <stp>[PUTStrategy6.xlsx]Backup!R3500C7</stp>
        <stp>CHAIN_STRIKE_PX_OVRD</stp>
        <stp>70180</stp>
        <stp>CHAIN_PUT_CALL_TYPE_OVRD=P</stp>
        <stp>CHAIN_PERIODICITY_OVRD=M</stp>
        <tr r="G3500" s="3"/>
      </tp>
      <tp t="e">
        <v>#N/A</v>
        <stp/>
        <stp>##V3_BDSV12</stp>
        <stp>SPX Index</stp>
        <stp>CHAIN_TICKERS</stp>
        <stp>[PUTStrategy6.xlsx]Backup!R3600C7</stp>
        <stp>CHAIN_STRIKE_PX_OVRD</stp>
        <stp>72180</stp>
        <stp>CHAIN_PUT_CALL_TYPE_OVRD=P</stp>
        <stp>CHAIN_PERIODICITY_OVRD=M</stp>
        <tr r="G3600" s="3"/>
      </tp>
      <tp t="e">
        <v>#N/A</v>
        <stp/>
        <stp>##V3_BDSV12</stp>
        <stp>SPX Index</stp>
        <stp>CHAIN_TICKERS</stp>
        <stp>[PUTStrategy6.xlsx]Backup!R3900C7</stp>
        <stp>CHAIN_STRIKE_PX_OVRD</stp>
        <stp>78180</stp>
        <stp>CHAIN_PUT_CALL_TYPE_OVRD=P</stp>
        <stp>CHAIN_PERIODICITY_OVRD=M</stp>
        <tr r="G3900" s="3"/>
      </tp>
      <tp t="e">
        <v>#N/A</v>
        <stp/>
        <stp>##V3_BDSV12</stp>
        <stp>SPX Index</stp>
        <stp>CHAIN_TICKERS</stp>
        <stp>[PUTStrategy6.xlsx]Backup!R3700C7</stp>
        <stp>CHAIN_STRIKE_PX_OVRD</stp>
        <stp>74180</stp>
        <stp>CHAIN_PUT_CALL_TYPE_OVRD=P</stp>
        <stp>CHAIN_PERIODICITY_OVRD=M</stp>
        <tr r="G3700" s="3"/>
      </tp>
      <tp t="e">
        <v>#N/A</v>
        <stp/>
        <stp>##V3_BDSV12</stp>
        <stp>SPX Index</stp>
        <stp>CHAIN_TICKERS</stp>
        <stp>[PUTStrategy6.xlsx]Backup!R3800C7</stp>
        <stp>CHAIN_STRIKE_PX_OVRD</stp>
        <stp>76180</stp>
        <stp>CHAIN_PUT_CALL_TYPE_OVRD=P</stp>
        <stp>CHAIN_PERIODICITY_OVRD=M</stp>
        <tr r="G3800" s="3"/>
      </tp>
      <tp t="e">
        <v>#N/A</v>
        <stp/>
        <stp>##V3_BDSV12</stp>
        <stp>SPX Index</stp>
        <stp>CHAIN_TICKERS</stp>
        <stp>[PUTStrategy6.xlsx]Backup!R4688C7</stp>
        <stp>CHAIN_STRIKE_PX_OVRD</stp>
        <stp>93940</stp>
        <stp>CHAIN_PUT_CALL_TYPE_OVRD=P</stp>
        <stp>CHAIN_PERIODICITY_OVRD=M</stp>
        <tr r="G4688" s="3"/>
      </tp>
      <tp t="e">
        <v>#N/A</v>
        <stp/>
        <stp>##V3_BDSV12</stp>
        <stp>SPX Index</stp>
        <stp>CHAIN_TICKERS</stp>
        <stp>[PUTStrategy6.xlsx]Backup!R4588C7</stp>
        <stp>CHAIN_STRIKE_PX_OVRD</stp>
        <stp>91940</stp>
        <stp>CHAIN_PUT_CALL_TYPE_OVRD=P</stp>
        <stp>CHAIN_PERIODICITY_OVRD=M</stp>
        <tr r="G4588" s="3"/>
      </tp>
      <tp t="e">
        <v>#N/A</v>
        <stp/>
        <stp>##V3_BDSV12</stp>
        <stp>SPX Index</stp>
        <stp>CHAIN_TICKERS</stp>
        <stp>[PUTStrategy6.xlsx]Backup!R4988C7</stp>
        <stp>CHAIN_STRIKE_PX_OVRD</stp>
        <stp>99940</stp>
        <stp>CHAIN_PUT_CALL_TYPE_OVRD=P</stp>
        <stp>CHAIN_PERIODICITY_OVRD=M</stp>
        <tr r="G4988" s="3"/>
      </tp>
      <tp t="e">
        <v>#N/A</v>
        <stp/>
        <stp>##V3_BDSV12</stp>
        <stp>SPX Index</stp>
        <stp>CHAIN_TICKERS</stp>
        <stp>[PUTStrategy6.xlsx]Backup!R4788C7</stp>
        <stp>CHAIN_STRIKE_PX_OVRD</stp>
        <stp>95940</stp>
        <stp>CHAIN_PUT_CALL_TYPE_OVRD=P</stp>
        <stp>CHAIN_PERIODICITY_OVRD=M</stp>
        <tr r="G4788" s="3"/>
      </tp>
      <tp t="e">
        <v>#N/A</v>
        <stp/>
        <stp>##V3_BDSV12</stp>
        <stp>SPX Index</stp>
        <stp>CHAIN_TICKERS</stp>
        <stp>[PUTStrategy6.xlsx]Backup!R4888C7</stp>
        <stp>CHAIN_STRIKE_PX_OVRD</stp>
        <stp>97940</stp>
        <stp>CHAIN_PUT_CALL_TYPE_OVRD=P</stp>
        <stp>CHAIN_PERIODICITY_OVRD=M</stp>
        <tr r="G4888" s="3"/>
      </tp>
      <tp t="e">
        <v>#N/A</v>
        <stp/>
        <stp>##V3_BDSV12</stp>
        <stp>SPX Index</stp>
        <stp>CHAIN_TICKERS</stp>
        <stp>[PUTStrategy6.xlsx]Backup!R4388C7</stp>
        <stp>CHAIN_STRIKE_PX_OVRD</stp>
        <stp>87940</stp>
        <stp>CHAIN_PUT_CALL_TYPE_OVRD=P</stp>
        <stp>CHAIN_PERIODICITY_OVRD=M</stp>
        <tr r="G4388" s="3"/>
      </tp>
      <tp t="e">
        <v>#N/A</v>
        <stp/>
        <stp>##V3_BDSV12</stp>
        <stp>SPX Index</stp>
        <stp>CHAIN_TICKERS</stp>
        <stp>[PUTStrategy6.xlsx]Backup!R4288C7</stp>
        <stp>CHAIN_STRIKE_PX_OVRD</stp>
        <stp>85940</stp>
        <stp>CHAIN_PUT_CALL_TYPE_OVRD=P</stp>
        <stp>CHAIN_PERIODICITY_OVRD=M</stp>
        <tr r="G4288" s="3"/>
      </tp>
      <tp t="e">
        <v>#N/A</v>
        <stp/>
        <stp>##V3_BDSV12</stp>
        <stp>SPX Index</stp>
        <stp>CHAIN_TICKERS</stp>
        <stp>[PUTStrategy6.xlsx]Backup!R4088C7</stp>
        <stp>CHAIN_STRIKE_PX_OVRD</stp>
        <stp>81940</stp>
        <stp>CHAIN_PUT_CALL_TYPE_OVRD=P</stp>
        <stp>CHAIN_PERIODICITY_OVRD=M</stp>
        <tr r="G4088" s="3"/>
      </tp>
      <tp t="e">
        <v>#N/A</v>
        <stp/>
        <stp>##V3_BDSV12</stp>
        <stp>SPX Index</stp>
        <stp>CHAIN_TICKERS</stp>
        <stp>[PUTStrategy6.xlsx]Backup!R4188C7</stp>
        <stp>CHAIN_STRIKE_PX_OVRD</stp>
        <stp>83940</stp>
        <stp>CHAIN_PUT_CALL_TYPE_OVRD=P</stp>
        <stp>CHAIN_PERIODICITY_OVRD=M</stp>
        <tr r="G4188" s="3"/>
      </tp>
      <tp t="e">
        <v>#N/A</v>
        <stp/>
        <stp>##V3_BDSV12</stp>
        <stp>SPX Index</stp>
        <stp>CHAIN_TICKERS</stp>
        <stp>[PUTStrategy6.xlsx]Backup!R4488C7</stp>
        <stp>CHAIN_STRIKE_PX_OVRD</stp>
        <stp>89940</stp>
        <stp>CHAIN_PUT_CALL_TYPE_OVRD=P</stp>
        <stp>CHAIN_PERIODICITY_OVRD=M</stp>
        <tr r="G4488" s="3"/>
      </tp>
      <tp t="e">
        <v>#N/A</v>
        <stp/>
        <stp>##V3_BDSV12</stp>
        <stp>SPX Index</stp>
        <stp>CHAIN_TICKERS</stp>
        <stp>[PUTStrategy6.xlsx]Backup!R1388C7</stp>
        <stp>CHAIN_STRIKE_PX_OVRD</stp>
        <stp>27940</stp>
        <stp>CHAIN_PUT_CALL_TYPE_OVRD=P</stp>
        <stp>CHAIN_PERIODICITY_OVRD=M</stp>
        <tr r="G1388" s="3"/>
      </tp>
      <tp t="e">
        <v>#N/A</v>
        <stp/>
        <stp>##V3_BDSV12</stp>
        <stp>SPX Index</stp>
        <stp>CHAIN_TICKERS</stp>
        <stp>[PUTStrategy6.xlsx]Backup!R1288C7</stp>
        <stp>CHAIN_STRIKE_PX_OVRD</stp>
        <stp>25940</stp>
        <stp>CHAIN_PUT_CALL_TYPE_OVRD=P</stp>
        <stp>CHAIN_PERIODICITY_OVRD=M</stp>
        <tr r="G1288" s="3"/>
      </tp>
      <tp t="e">
        <v>#N/A</v>
        <stp/>
        <stp>##V3_BDSV12</stp>
        <stp>SPX Index</stp>
        <stp>CHAIN_TICKERS</stp>
        <stp>[PUTStrategy6.xlsx]Backup!R1088C7</stp>
        <stp>CHAIN_STRIKE_PX_OVRD</stp>
        <stp>21940</stp>
        <stp>CHAIN_PUT_CALL_TYPE_OVRD=P</stp>
        <stp>CHAIN_PERIODICITY_OVRD=M</stp>
        <tr r="G1088" s="3"/>
      </tp>
      <tp t="e">
        <v>#N/A</v>
        <stp/>
        <stp>##V3_BDSV12</stp>
        <stp>SPX Index</stp>
        <stp>CHAIN_TICKERS</stp>
        <stp>[PUTStrategy6.xlsx]Backup!R1188C7</stp>
        <stp>CHAIN_STRIKE_PX_OVRD</stp>
        <stp>23940</stp>
        <stp>CHAIN_PUT_CALL_TYPE_OVRD=P</stp>
        <stp>CHAIN_PERIODICITY_OVRD=M</stp>
        <tr r="G1188" s="3"/>
      </tp>
      <tp t="e">
        <v>#N/A</v>
        <stp/>
        <stp>##V3_BDSV12</stp>
        <stp>SPX Index</stp>
        <stp>CHAIN_TICKERS</stp>
        <stp>[PUTStrategy6.xlsx]Backup!R1488C7</stp>
        <stp>CHAIN_STRIKE_PX_OVRD</stp>
        <stp>29940</stp>
        <stp>CHAIN_PUT_CALL_TYPE_OVRD=P</stp>
        <stp>CHAIN_PERIODICITY_OVRD=M</stp>
        <tr r="G1488" s="3"/>
      </tp>
      <tp t="e">
        <v>#N/A</v>
        <stp/>
        <stp>##V3_BDSV12</stp>
        <stp>SPX Index</stp>
        <stp>CHAIN_TICKERS</stp>
        <stp>[PUTStrategy6.xlsx]Backup!R1688C7</stp>
        <stp>CHAIN_STRIKE_PX_OVRD</stp>
        <stp>33940</stp>
        <stp>CHAIN_PUT_CALL_TYPE_OVRD=P</stp>
        <stp>CHAIN_PERIODICITY_OVRD=M</stp>
        <tr r="G1688" s="3"/>
      </tp>
      <tp t="e">
        <v>#N/A</v>
        <stp/>
        <stp>##V3_BDSV12</stp>
        <stp>SPX Index</stp>
        <stp>CHAIN_TICKERS</stp>
        <stp>[PUTStrategy6.xlsx]Backup!R1588C7</stp>
        <stp>CHAIN_STRIKE_PX_OVRD</stp>
        <stp>31940</stp>
        <stp>CHAIN_PUT_CALL_TYPE_OVRD=P</stp>
        <stp>CHAIN_PERIODICITY_OVRD=M</stp>
        <tr r="G1588" s="3"/>
      </tp>
      <tp t="e">
        <v>#N/A</v>
        <stp/>
        <stp>##V3_BDSV12</stp>
        <stp>SPX Index</stp>
        <stp>CHAIN_TICKERS</stp>
        <stp>[PUTStrategy6.xlsx]Backup!R1988C7</stp>
        <stp>CHAIN_STRIKE_PX_OVRD</stp>
        <stp>39940</stp>
        <stp>CHAIN_PUT_CALL_TYPE_OVRD=P</stp>
        <stp>CHAIN_PERIODICITY_OVRD=M</stp>
        <tr r="G1988" s="3"/>
      </tp>
      <tp t="e">
        <v>#N/A</v>
        <stp/>
        <stp>##V3_BDSV12</stp>
        <stp>SPX Index</stp>
        <stp>CHAIN_TICKERS</stp>
        <stp>[PUTStrategy6.xlsx]Backup!R1788C7</stp>
        <stp>CHAIN_STRIKE_PX_OVRD</stp>
        <stp>35940</stp>
        <stp>CHAIN_PUT_CALL_TYPE_OVRD=P</stp>
        <stp>CHAIN_PERIODICITY_OVRD=M</stp>
        <tr r="G1788" s="3"/>
      </tp>
      <tp t="e">
        <v>#N/A</v>
        <stp/>
        <stp>##V3_BDSV12</stp>
        <stp>SPX Index</stp>
        <stp>CHAIN_TICKERS</stp>
        <stp>[PUTStrategy6.xlsx]Backup!R1888C7</stp>
        <stp>CHAIN_STRIKE_PX_OVRD</stp>
        <stp>37940</stp>
        <stp>CHAIN_PUT_CALL_TYPE_OVRD=P</stp>
        <stp>CHAIN_PERIODICITY_OVRD=M</stp>
        <tr r="G1888" s="3"/>
      </tp>
      <tp t="e">
        <v>#N/A</v>
        <stp/>
        <stp>##V3_BDSV12</stp>
        <stp>SPX Index</stp>
        <stp>CHAIN_TICKERS</stp>
        <stp>[PUTStrategy6.xlsx]Backup!R2688C7</stp>
        <stp>CHAIN_STRIKE_PX_OVRD</stp>
        <stp>53940</stp>
        <stp>CHAIN_PUT_CALL_TYPE_OVRD=P</stp>
        <stp>CHAIN_PERIODICITY_OVRD=M</stp>
        <tr r="G2688" s="3"/>
      </tp>
      <tp t="e">
        <v>#N/A</v>
        <stp/>
        <stp>##V3_BDSV12</stp>
        <stp>SPX Index</stp>
        <stp>CHAIN_TICKERS</stp>
        <stp>[PUTStrategy6.xlsx]Backup!R2588C7</stp>
        <stp>CHAIN_STRIKE_PX_OVRD</stp>
        <stp>51940</stp>
        <stp>CHAIN_PUT_CALL_TYPE_OVRD=P</stp>
        <stp>CHAIN_PERIODICITY_OVRD=M</stp>
        <tr r="G2588" s="3"/>
      </tp>
      <tp t="e">
        <v>#N/A</v>
        <stp/>
        <stp>##V3_BDSV12</stp>
        <stp>SPX Index</stp>
        <stp>CHAIN_TICKERS</stp>
        <stp>[PUTStrategy6.xlsx]Backup!R2988C7</stp>
        <stp>CHAIN_STRIKE_PX_OVRD</stp>
        <stp>59940</stp>
        <stp>CHAIN_PUT_CALL_TYPE_OVRD=P</stp>
        <stp>CHAIN_PERIODICITY_OVRD=M</stp>
        <tr r="G2988" s="3"/>
      </tp>
      <tp t="e">
        <v>#N/A</v>
        <stp/>
        <stp>##V3_BDSV12</stp>
        <stp>SPX Index</stp>
        <stp>CHAIN_TICKERS</stp>
        <stp>[PUTStrategy6.xlsx]Backup!R2788C7</stp>
        <stp>CHAIN_STRIKE_PX_OVRD</stp>
        <stp>55940</stp>
        <stp>CHAIN_PUT_CALL_TYPE_OVRD=P</stp>
        <stp>CHAIN_PERIODICITY_OVRD=M</stp>
        <tr r="G2788" s="3"/>
      </tp>
      <tp t="e">
        <v>#N/A</v>
        <stp/>
        <stp>##V3_BDSV12</stp>
        <stp>SPX Index</stp>
        <stp>CHAIN_TICKERS</stp>
        <stp>[PUTStrategy6.xlsx]Backup!R2888C7</stp>
        <stp>CHAIN_STRIKE_PX_OVRD</stp>
        <stp>57940</stp>
        <stp>CHAIN_PUT_CALL_TYPE_OVRD=P</stp>
        <stp>CHAIN_PERIODICITY_OVRD=M</stp>
        <tr r="G2888" s="3"/>
      </tp>
      <tp t="e">
        <v>#N/A</v>
        <stp/>
        <stp>##V3_BDSV12</stp>
        <stp>SPX Index</stp>
        <stp>CHAIN_TICKERS</stp>
        <stp>[PUTStrategy6.xlsx]Backup!R2388C7</stp>
        <stp>CHAIN_STRIKE_PX_OVRD</stp>
        <stp>47940</stp>
        <stp>CHAIN_PUT_CALL_TYPE_OVRD=P</stp>
        <stp>CHAIN_PERIODICITY_OVRD=M</stp>
        <tr r="G2388" s="3"/>
      </tp>
      <tp t="e">
        <v>#N/A</v>
        <stp/>
        <stp>##V3_BDSV12</stp>
        <stp>SPX Index</stp>
        <stp>CHAIN_TICKERS</stp>
        <stp>[PUTStrategy6.xlsx]Backup!R2288C7</stp>
        <stp>CHAIN_STRIKE_PX_OVRD</stp>
        <stp>45940</stp>
        <stp>CHAIN_PUT_CALL_TYPE_OVRD=P</stp>
        <stp>CHAIN_PERIODICITY_OVRD=M</stp>
        <tr r="G2288" s="3"/>
      </tp>
      <tp t="e">
        <v>#N/A</v>
        <stp/>
        <stp>##V3_BDSV12</stp>
        <stp>SPX Index</stp>
        <stp>CHAIN_TICKERS</stp>
        <stp>[PUTStrategy6.xlsx]Backup!R2088C7</stp>
        <stp>CHAIN_STRIKE_PX_OVRD</stp>
        <stp>41940</stp>
        <stp>CHAIN_PUT_CALL_TYPE_OVRD=P</stp>
        <stp>CHAIN_PERIODICITY_OVRD=M</stp>
        <tr r="G2088" s="3"/>
      </tp>
      <tp t="e">
        <v>#N/A</v>
        <stp/>
        <stp>##V3_BDSV12</stp>
        <stp>SPX Index</stp>
        <stp>CHAIN_TICKERS</stp>
        <stp>[PUTStrategy6.xlsx]Backup!R2188C7</stp>
        <stp>CHAIN_STRIKE_PX_OVRD</stp>
        <stp>43940</stp>
        <stp>CHAIN_PUT_CALL_TYPE_OVRD=P</stp>
        <stp>CHAIN_PERIODICITY_OVRD=M</stp>
        <tr r="G2188" s="3"/>
      </tp>
      <tp t="e">
        <v>#N/A</v>
        <stp/>
        <stp>##V3_BDSV12</stp>
        <stp>SPX Index</stp>
        <stp>CHAIN_TICKERS</stp>
        <stp>[PUTStrategy6.xlsx]Backup!R2488C7</stp>
        <stp>CHAIN_STRIKE_PX_OVRD</stp>
        <stp>49940</stp>
        <stp>CHAIN_PUT_CALL_TYPE_OVRD=P</stp>
        <stp>CHAIN_PERIODICITY_OVRD=M</stp>
        <tr r="G2488" s="3"/>
      </tp>
      <tp t="e">
        <v>#N/A</v>
        <stp/>
        <stp>##V3_BDSV12</stp>
        <stp>SPX Index</stp>
        <stp>CHAIN_TICKERS</stp>
        <stp>[PUTStrategy6.xlsx]Backup!R3388C7</stp>
        <stp>CHAIN_STRIKE_PX_OVRD</stp>
        <stp>67940</stp>
        <stp>CHAIN_PUT_CALL_TYPE_OVRD=P</stp>
        <stp>CHAIN_PERIODICITY_OVRD=M</stp>
        <tr r="G3388" s="3"/>
      </tp>
      <tp t="e">
        <v>#N/A</v>
        <stp/>
        <stp>##V3_BDSV12</stp>
        <stp>SPX Index</stp>
        <stp>CHAIN_TICKERS</stp>
        <stp>[PUTStrategy6.xlsx]Backup!R3288C7</stp>
        <stp>CHAIN_STRIKE_PX_OVRD</stp>
        <stp>65940</stp>
        <stp>CHAIN_PUT_CALL_TYPE_OVRD=P</stp>
        <stp>CHAIN_PERIODICITY_OVRD=M</stp>
        <tr r="G3288" s="3"/>
      </tp>
      <tp t="e">
        <v>#N/A</v>
        <stp/>
        <stp>##V3_BDSV12</stp>
        <stp>SPX Index</stp>
        <stp>CHAIN_TICKERS</stp>
        <stp>[PUTStrategy6.xlsx]Backup!R3088C7</stp>
        <stp>CHAIN_STRIKE_PX_OVRD</stp>
        <stp>61940</stp>
        <stp>CHAIN_PUT_CALL_TYPE_OVRD=P</stp>
        <stp>CHAIN_PERIODICITY_OVRD=M</stp>
        <tr r="G3088" s="3"/>
      </tp>
      <tp t="e">
        <v>#N/A</v>
        <stp/>
        <stp>##V3_BDSV12</stp>
        <stp>SPX Index</stp>
        <stp>CHAIN_TICKERS</stp>
        <stp>[PUTStrategy6.xlsx]Backup!R3188C7</stp>
        <stp>CHAIN_STRIKE_PX_OVRD</stp>
        <stp>63940</stp>
        <stp>CHAIN_PUT_CALL_TYPE_OVRD=P</stp>
        <stp>CHAIN_PERIODICITY_OVRD=M</stp>
        <tr r="G3188" s="3"/>
      </tp>
      <tp t="e">
        <v>#N/A</v>
        <stp/>
        <stp>##V3_BDSV12</stp>
        <stp>SPX Index</stp>
        <stp>CHAIN_TICKERS</stp>
        <stp>[PUTStrategy6.xlsx]Backup!R3488C7</stp>
        <stp>CHAIN_STRIKE_PX_OVRD</stp>
        <stp>69940</stp>
        <stp>CHAIN_PUT_CALL_TYPE_OVRD=P</stp>
        <stp>CHAIN_PERIODICITY_OVRD=M</stp>
        <tr r="G3488" s="3"/>
      </tp>
      <tp t="e">
        <v>#N/A</v>
        <stp/>
        <stp>##V3_BDSV12</stp>
        <stp>SPX Index</stp>
        <stp>CHAIN_TICKERS</stp>
        <stp>[PUTStrategy6.xlsx]Backup!R3688C7</stp>
        <stp>CHAIN_STRIKE_PX_OVRD</stp>
        <stp>73940</stp>
        <stp>CHAIN_PUT_CALL_TYPE_OVRD=P</stp>
        <stp>CHAIN_PERIODICITY_OVRD=M</stp>
        <tr r="G3688" s="3"/>
      </tp>
      <tp t="e">
        <v>#N/A</v>
        <stp/>
        <stp>##V3_BDSV12</stp>
        <stp>SPX Index</stp>
        <stp>CHAIN_TICKERS</stp>
        <stp>[PUTStrategy6.xlsx]Backup!R3588C7</stp>
        <stp>CHAIN_STRIKE_PX_OVRD</stp>
        <stp>71940</stp>
        <stp>CHAIN_PUT_CALL_TYPE_OVRD=P</stp>
        <stp>CHAIN_PERIODICITY_OVRD=M</stp>
        <tr r="G3588" s="3"/>
      </tp>
      <tp t="e">
        <v>#N/A</v>
        <stp/>
        <stp>##V3_BDSV12</stp>
        <stp>SPX Index</stp>
        <stp>CHAIN_TICKERS</stp>
        <stp>[PUTStrategy6.xlsx]Backup!R3988C7</stp>
        <stp>CHAIN_STRIKE_PX_OVRD</stp>
        <stp>79940</stp>
        <stp>CHAIN_PUT_CALL_TYPE_OVRD=P</stp>
        <stp>CHAIN_PERIODICITY_OVRD=M</stp>
        <tr r="G3988" s="3"/>
      </tp>
      <tp t="e">
        <v>#N/A</v>
        <stp/>
        <stp>##V3_BDSV12</stp>
        <stp>SPX Index</stp>
        <stp>CHAIN_TICKERS</stp>
        <stp>[PUTStrategy6.xlsx]Backup!R3788C7</stp>
        <stp>CHAIN_STRIKE_PX_OVRD</stp>
        <stp>75940</stp>
        <stp>CHAIN_PUT_CALL_TYPE_OVRD=P</stp>
        <stp>CHAIN_PERIODICITY_OVRD=M</stp>
        <tr r="G3788" s="3"/>
      </tp>
      <tp t="e">
        <v>#N/A</v>
        <stp/>
        <stp>##V3_BDSV12</stp>
        <stp>SPX Index</stp>
        <stp>CHAIN_TICKERS</stp>
        <stp>[PUTStrategy6.xlsx]Backup!R3888C7</stp>
        <stp>CHAIN_STRIKE_PX_OVRD</stp>
        <stp>77940</stp>
        <stp>CHAIN_PUT_CALL_TYPE_OVRD=P</stp>
        <stp>CHAIN_PERIODICITY_OVRD=M</stp>
        <tr r="G3888" s="3"/>
      </tp>
      <tp t="e">
        <v>#N/A</v>
        <stp/>
        <stp>##V3_BDSV12</stp>
        <stp>SPX Index</stp>
        <stp>CHAIN_TICKERS</stp>
        <stp>[PUTStrategy6.xlsx]Backup!R4675C7</stp>
        <stp>CHAIN_STRIKE_PX_OVRD</stp>
        <stp>93680</stp>
        <stp>CHAIN_PUT_CALL_TYPE_OVRD=P</stp>
        <stp>CHAIN_PERIODICITY_OVRD=M</stp>
        <tr r="G4675" s="3"/>
      </tp>
      <tp t="e">
        <v>#N/A</v>
        <stp/>
        <stp>##V3_BDSV12</stp>
        <stp>SPX Index</stp>
        <stp>CHAIN_TICKERS</stp>
        <stp>[PUTStrategy6.xlsx]Backup!R4575C7</stp>
        <stp>CHAIN_STRIKE_PX_OVRD</stp>
        <stp>91680</stp>
        <stp>CHAIN_PUT_CALL_TYPE_OVRD=P</stp>
        <stp>CHAIN_PERIODICITY_OVRD=M</stp>
        <tr r="G4575" s="3"/>
      </tp>
      <tp t="e">
        <v>#N/A</v>
        <stp/>
        <stp>##V3_BDSV12</stp>
        <stp>SPX Index</stp>
        <stp>CHAIN_TICKERS</stp>
        <stp>[PUTStrategy6.xlsx]Backup!R4975C7</stp>
        <stp>CHAIN_STRIKE_PX_OVRD</stp>
        <stp>99680</stp>
        <stp>CHAIN_PUT_CALL_TYPE_OVRD=P</stp>
        <stp>CHAIN_PERIODICITY_OVRD=M</stp>
        <tr r="G4975" s="3"/>
      </tp>
      <tp t="e">
        <v>#N/A</v>
        <stp/>
        <stp>##V3_BDSV12</stp>
        <stp>SPX Index</stp>
        <stp>CHAIN_TICKERS</stp>
        <stp>[PUTStrategy6.xlsx]Backup!R4775C7</stp>
        <stp>CHAIN_STRIKE_PX_OVRD</stp>
        <stp>95680</stp>
        <stp>CHAIN_PUT_CALL_TYPE_OVRD=P</stp>
        <stp>CHAIN_PERIODICITY_OVRD=M</stp>
        <tr r="G4775" s="3"/>
      </tp>
      <tp t="e">
        <v>#N/A</v>
        <stp/>
        <stp>##V3_BDSV12</stp>
        <stp>SPX Index</stp>
        <stp>CHAIN_TICKERS</stp>
        <stp>[PUTStrategy6.xlsx]Backup!R4875C7</stp>
        <stp>CHAIN_STRIKE_PX_OVRD</stp>
        <stp>97680</stp>
        <stp>CHAIN_PUT_CALL_TYPE_OVRD=P</stp>
        <stp>CHAIN_PERIODICITY_OVRD=M</stp>
        <tr r="G4875" s="3"/>
      </tp>
      <tp t="e">
        <v>#N/A</v>
        <stp/>
        <stp>##V3_BDSV12</stp>
        <stp>SPX Index</stp>
        <stp>CHAIN_TICKERS</stp>
        <stp>[PUTStrategy6.xlsx]Backup!R4375C7</stp>
        <stp>CHAIN_STRIKE_PX_OVRD</stp>
        <stp>87680</stp>
        <stp>CHAIN_PUT_CALL_TYPE_OVRD=P</stp>
        <stp>CHAIN_PERIODICITY_OVRD=M</stp>
        <tr r="G4375" s="3"/>
      </tp>
      <tp t="e">
        <v>#N/A</v>
        <stp/>
        <stp>##V3_BDSV12</stp>
        <stp>SPX Index</stp>
        <stp>CHAIN_TICKERS</stp>
        <stp>[PUTStrategy6.xlsx]Backup!R4275C7</stp>
        <stp>CHAIN_STRIKE_PX_OVRD</stp>
        <stp>85680</stp>
        <stp>CHAIN_PUT_CALL_TYPE_OVRD=P</stp>
        <stp>CHAIN_PERIODICITY_OVRD=M</stp>
        <tr r="G4275" s="3"/>
      </tp>
      <tp t="e">
        <v>#N/A</v>
        <stp/>
        <stp>##V3_BDSV12</stp>
        <stp>SPX Index</stp>
        <stp>CHAIN_TICKERS</stp>
        <stp>[PUTStrategy6.xlsx]Backup!R4075C7</stp>
        <stp>CHAIN_STRIKE_PX_OVRD</stp>
        <stp>81680</stp>
        <stp>CHAIN_PUT_CALL_TYPE_OVRD=P</stp>
        <stp>CHAIN_PERIODICITY_OVRD=M</stp>
        <tr r="G4075" s="3"/>
      </tp>
      <tp t="e">
        <v>#N/A</v>
        <stp/>
        <stp>##V3_BDSV12</stp>
        <stp>SPX Index</stp>
        <stp>CHAIN_TICKERS</stp>
        <stp>[PUTStrategy6.xlsx]Backup!R4175C7</stp>
        <stp>CHAIN_STRIKE_PX_OVRD</stp>
        <stp>83680</stp>
        <stp>CHAIN_PUT_CALL_TYPE_OVRD=P</stp>
        <stp>CHAIN_PERIODICITY_OVRD=M</stp>
        <tr r="G4175" s="3"/>
      </tp>
      <tp t="e">
        <v>#N/A</v>
        <stp/>
        <stp>##V3_BDSV12</stp>
        <stp>SPX Index</stp>
        <stp>CHAIN_TICKERS</stp>
        <stp>[PUTStrategy6.xlsx]Backup!R4475C7</stp>
        <stp>CHAIN_STRIKE_PX_OVRD</stp>
        <stp>89680</stp>
        <stp>CHAIN_PUT_CALL_TYPE_OVRD=P</stp>
        <stp>CHAIN_PERIODICITY_OVRD=M</stp>
        <tr r="G4475" s="3"/>
      </tp>
      <tp t="e">
        <v>#N/A</v>
        <stp/>
        <stp>##V3_BDSV12</stp>
        <stp>SPX Index</stp>
        <stp>CHAIN_TICKERS</stp>
        <stp>[PUTStrategy6.xlsx]Backup!R1375C7</stp>
        <stp>CHAIN_STRIKE_PX_OVRD</stp>
        <stp>27680</stp>
        <stp>CHAIN_PUT_CALL_TYPE_OVRD=P</stp>
        <stp>CHAIN_PERIODICITY_OVRD=M</stp>
        <tr r="G1375" s="3"/>
      </tp>
      <tp t="e">
        <v>#N/A</v>
        <stp/>
        <stp>##V3_BDSV12</stp>
        <stp>SPX Index</stp>
        <stp>CHAIN_TICKERS</stp>
        <stp>[PUTStrategy6.xlsx]Backup!R1275C7</stp>
        <stp>CHAIN_STRIKE_PX_OVRD</stp>
        <stp>25680</stp>
        <stp>CHAIN_PUT_CALL_TYPE_OVRD=P</stp>
        <stp>CHAIN_PERIODICITY_OVRD=M</stp>
        <tr r="G1275" s="3"/>
      </tp>
      <tp t="e">
        <v>#N/A</v>
        <stp/>
        <stp>##V3_BDSV12</stp>
        <stp>SPX Index</stp>
        <stp>CHAIN_TICKERS</stp>
        <stp>[PUTStrategy6.xlsx]Backup!R1075C7</stp>
        <stp>CHAIN_STRIKE_PX_OVRD</stp>
        <stp>21680</stp>
        <stp>CHAIN_PUT_CALL_TYPE_OVRD=P</stp>
        <stp>CHAIN_PERIODICITY_OVRD=M</stp>
        <tr r="G1075" s="3"/>
      </tp>
      <tp t="e">
        <v>#N/A</v>
        <stp/>
        <stp>##V3_BDSV12</stp>
        <stp>SPX Index</stp>
        <stp>CHAIN_TICKERS</stp>
        <stp>[PUTStrategy6.xlsx]Backup!R1175C7</stp>
        <stp>CHAIN_STRIKE_PX_OVRD</stp>
        <stp>23680</stp>
        <stp>CHAIN_PUT_CALL_TYPE_OVRD=P</stp>
        <stp>CHAIN_PERIODICITY_OVRD=M</stp>
        <tr r="G1175" s="3"/>
      </tp>
      <tp t="e">
        <v>#N/A</v>
        <stp/>
        <stp>##V3_BDSV12</stp>
        <stp>SPX Index</stp>
        <stp>CHAIN_TICKERS</stp>
        <stp>[PUTStrategy6.xlsx]Backup!R1475C7</stp>
        <stp>CHAIN_STRIKE_PX_OVRD</stp>
        <stp>29680</stp>
        <stp>CHAIN_PUT_CALL_TYPE_OVRD=P</stp>
        <stp>CHAIN_PERIODICITY_OVRD=M</stp>
        <tr r="G1475" s="3"/>
      </tp>
      <tp t="e">
        <v>#N/A</v>
        <stp/>
        <stp>##V3_BDSV12</stp>
        <stp>SPX Index</stp>
        <stp>CHAIN_TICKERS</stp>
        <stp>[PUTStrategy6.xlsx]Backup!R1675C7</stp>
        <stp>CHAIN_STRIKE_PX_OVRD</stp>
        <stp>33680</stp>
        <stp>CHAIN_PUT_CALL_TYPE_OVRD=P</stp>
        <stp>CHAIN_PERIODICITY_OVRD=M</stp>
        <tr r="G1675" s="3"/>
      </tp>
      <tp t="e">
        <v>#N/A</v>
        <stp/>
        <stp>##V3_BDSV12</stp>
        <stp>SPX Index</stp>
        <stp>CHAIN_TICKERS</stp>
        <stp>[PUTStrategy6.xlsx]Backup!R1575C7</stp>
        <stp>CHAIN_STRIKE_PX_OVRD</stp>
        <stp>31680</stp>
        <stp>CHAIN_PUT_CALL_TYPE_OVRD=P</stp>
        <stp>CHAIN_PERIODICITY_OVRD=M</stp>
        <tr r="G1575" s="3"/>
      </tp>
      <tp t="e">
        <v>#N/A</v>
        <stp/>
        <stp>##V3_BDSV12</stp>
        <stp>SPX Index</stp>
        <stp>CHAIN_TICKERS</stp>
        <stp>[PUTStrategy6.xlsx]Backup!R1975C7</stp>
        <stp>CHAIN_STRIKE_PX_OVRD</stp>
        <stp>39680</stp>
        <stp>CHAIN_PUT_CALL_TYPE_OVRD=P</stp>
        <stp>CHAIN_PERIODICITY_OVRD=M</stp>
        <tr r="G1975" s="3"/>
      </tp>
      <tp t="e">
        <v>#N/A</v>
        <stp/>
        <stp>##V3_BDSV12</stp>
        <stp>SPX Index</stp>
        <stp>CHAIN_TICKERS</stp>
        <stp>[PUTStrategy6.xlsx]Backup!R1775C7</stp>
        <stp>CHAIN_STRIKE_PX_OVRD</stp>
        <stp>35680</stp>
        <stp>CHAIN_PUT_CALL_TYPE_OVRD=P</stp>
        <stp>CHAIN_PERIODICITY_OVRD=M</stp>
        <tr r="G1775" s="3"/>
      </tp>
      <tp t="e">
        <v>#N/A</v>
        <stp/>
        <stp>##V3_BDSV12</stp>
        <stp>SPX Index</stp>
        <stp>CHAIN_TICKERS</stp>
        <stp>[PUTStrategy6.xlsx]Backup!R1875C7</stp>
        <stp>CHAIN_STRIKE_PX_OVRD</stp>
        <stp>37680</stp>
        <stp>CHAIN_PUT_CALL_TYPE_OVRD=P</stp>
        <stp>CHAIN_PERIODICITY_OVRD=M</stp>
        <tr r="G1875" s="3"/>
      </tp>
      <tp t="e">
        <v>#N/A</v>
        <stp/>
        <stp>##V3_BDSV12</stp>
        <stp>SPX Index</stp>
        <stp>CHAIN_TICKERS</stp>
        <stp>[PUTStrategy6.xlsx]Backup!R2675C7</stp>
        <stp>CHAIN_STRIKE_PX_OVRD</stp>
        <stp>53680</stp>
        <stp>CHAIN_PUT_CALL_TYPE_OVRD=P</stp>
        <stp>CHAIN_PERIODICITY_OVRD=M</stp>
        <tr r="G2675" s="3"/>
      </tp>
      <tp t="e">
        <v>#N/A</v>
        <stp/>
        <stp>##V3_BDSV12</stp>
        <stp>SPX Index</stp>
        <stp>CHAIN_TICKERS</stp>
        <stp>[PUTStrategy6.xlsx]Backup!R2575C7</stp>
        <stp>CHAIN_STRIKE_PX_OVRD</stp>
        <stp>51680</stp>
        <stp>CHAIN_PUT_CALL_TYPE_OVRD=P</stp>
        <stp>CHAIN_PERIODICITY_OVRD=M</stp>
        <tr r="G2575" s="3"/>
      </tp>
      <tp t="e">
        <v>#N/A</v>
        <stp/>
        <stp>##V3_BDSV12</stp>
        <stp>SPX Index</stp>
        <stp>CHAIN_TICKERS</stp>
        <stp>[PUTStrategy6.xlsx]Backup!R2975C7</stp>
        <stp>CHAIN_STRIKE_PX_OVRD</stp>
        <stp>59680</stp>
        <stp>CHAIN_PUT_CALL_TYPE_OVRD=P</stp>
        <stp>CHAIN_PERIODICITY_OVRD=M</stp>
        <tr r="G2975" s="3"/>
      </tp>
      <tp t="e">
        <v>#N/A</v>
        <stp/>
        <stp>##V3_BDSV12</stp>
        <stp>SPX Index</stp>
        <stp>CHAIN_TICKERS</stp>
        <stp>[PUTStrategy6.xlsx]Backup!R2775C7</stp>
        <stp>CHAIN_STRIKE_PX_OVRD</stp>
        <stp>55680</stp>
        <stp>CHAIN_PUT_CALL_TYPE_OVRD=P</stp>
        <stp>CHAIN_PERIODICITY_OVRD=M</stp>
        <tr r="G2775" s="3"/>
      </tp>
      <tp t="e">
        <v>#N/A</v>
        <stp/>
        <stp>##V3_BDSV12</stp>
        <stp>SPX Index</stp>
        <stp>CHAIN_TICKERS</stp>
        <stp>[PUTStrategy6.xlsx]Backup!R2875C7</stp>
        <stp>CHAIN_STRIKE_PX_OVRD</stp>
        <stp>57680</stp>
        <stp>CHAIN_PUT_CALL_TYPE_OVRD=P</stp>
        <stp>CHAIN_PERIODICITY_OVRD=M</stp>
        <tr r="G2875" s="3"/>
      </tp>
      <tp t="e">
        <v>#N/A</v>
        <stp/>
        <stp>##V3_BDSV12</stp>
        <stp>SPX Index</stp>
        <stp>CHAIN_TICKERS</stp>
        <stp>[PUTStrategy6.xlsx]Backup!R2375C7</stp>
        <stp>CHAIN_STRIKE_PX_OVRD</stp>
        <stp>47680</stp>
        <stp>CHAIN_PUT_CALL_TYPE_OVRD=P</stp>
        <stp>CHAIN_PERIODICITY_OVRD=M</stp>
        <tr r="G2375" s="3"/>
      </tp>
      <tp t="e">
        <v>#N/A</v>
        <stp/>
        <stp>##V3_BDSV12</stp>
        <stp>SPX Index</stp>
        <stp>CHAIN_TICKERS</stp>
        <stp>[PUTStrategy6.xlsx]Backup!R2275C7</stp>
        <stp>CHAIN_STRIKE_PX_OVRD</stp>
        <stp>45680</stp>
        <stp>CHAIN_PUT_CALL_TYPE_OVRD=P</stp>
        <stp>CHAIN_PERIODICITY_OVRD=M</stp>
        <tr r="G2275" s="3"/>
      </tp>
      <tp t="e">
        <v>#N/A</v>
        <stp/>
        <stp>##V3_BDSV12</stp>
        <stp>SPX Index</stp>
        <stp>CHAIN_TICKERS</stp>
        <stp>[PUTStrategy6.xlsx]Backup!R2075C7</stp>
        <stp>CHAIN_STRIKE_PX_OVRD</stp>
        <stp>41680</stp>
        <stp>CHAIN_PUT_CALL_TYPE_OVRD=P</stp>
        <stp>CHAIN_PERIODICITY_OVRD=M</stp>
        <tr r="G2075" s="3"/>
      </tp>
      <tp t="e">
        <v>#N/A</v>
        <stp/>
        <stp>##V3_BDSV12</stp>
        <stp>SPX Index</stp>
        <stp>CHAIN_TICKERS</stp>
        <stp>[PUTStrategy6.xlsx]Backup!R2175C7</stp>
        <stp>CHAIN_STRIKE_PX_OVRD</stp>
        <stp>43680</stp>
        <stp>CHAIN_PUT_CALL_TYPE_OVRD=P</stp>
        <stp>CHAIN_PERIODICITY_OVRD=M</stp>
        <tr r="G2175" s="3"/>
      </tp>
      <tp t="e">
        <v>#N/A</v>
        <stp/>
        <stp>##V3_BDSV12</stp>
        <stp>SPX Index</stp>
        <stp>CHAIN_TICKERS</stp>
        <stp>[PUTStrategy6.xlsx]Backup!R2475C7</stp>
        <stp>CHAIN_STRIKE_PX_OVRD</stp>
        <stp>49680</stp>
        <stp>CHAIN_PUT_CALL_TYPE_OVRD=P</stp>
        <stp>CHAIN_PERIODICITY_OVRD=M</stp>
        <tr r="G2475" s="3"/>
      </tp>
      <tp t="e">
        <v>#N/A</v>
        <stp/>
        <stp>##V3_BDSV12</stp>
        <stp>SPX Index</stp>
        <stp>CHAIN_TICKERS</stp>
        <stp>[PUTStrategy6.xlsx]Backup!R3375C7</stp>
        <stp>CHAIN_STRIKE_PX_OVRD</stp>
        <stp>67680</stp>
        <stp>CHAIN_PUT_CALL_TYPE_OVRD=P</stp>
        <stp>CHAIN_PERIODICITY_OVRD=M</stp>
        <tr r="G3375" s="3"/>
      </tp>
      <tp t="e">
        <v>#N/A</v>
        <stp/>
        <stp>##V3_BDSV12</stp>
        <stp>SPX Index</stp>
        <stp>CHAIN_TICKERS</stp>
        <stp>[PUTStrategy6.xlsx]Backup!R3275C7</stp>
        <stp>CHAIN_STRIKE_PX_OVRD</stp>
        <stp>65680</stp>
        <stp>CHAIN_PUT_CALL_TYPE_OVRD=P</stp>
        <stp>CHAIN_PERIODICITY_OVRD=M</stp>
        <tr r="G3275" s="3"/>
      </tp>
      <tp t="e">
        <v>#N/A</v>
        <stp/>
        <stp>##V3_BDSV12</stp>
        <stp>SPX Index</stp>
        <stp>CHAIN_TICKERS</stp>
        <stp>[PUTStrategy6.xlsx]Backup!R3075C7</stp>
        <stp>CHAIN_STRIKE_PX_OVRD</stp>
        <stp>61680</stp>
        <stp>CHAIN_PUT_CALL_TYPE_OVRD=P</stp>
        <stp>CHAIN_PERIODICITY_OVRD=M</stp>
        <tr r="G3075" s="3"/>
      </tp>
      <tp t="e">
        <v>#N/A</v>
        <stp/>
        <stp>##V3_BDSV12</stp>
        <stp>SPX Index</stp>
        <stp>CHAIN_TICKERS</stp>
        <stp>[PUTStrategy6.xlsx]Backup!R3175C7</stp>
        <stp>CHAIN_STRIKE_PX_OVRD</stp>
        <stp>63680</stp>
        <stp>CHAIN_PUT_CALL_TYPE_OVRD=P</stp>
        <stp>CHAIN_PERIODICITY_OVRD=M</stp>
        <tr r="G3175" s="3"/>
      </tp>
      <tp t="e">
        <v>#N/A</v>
        <stp/>
        <stp>##V3_BDSV12</stp>
        <stp>SPX Index</stp>
        <stp>CHAIN_TICKERS</stp>
        <stp>[PUTStrategy6.xlsx]Backup!R3475C7</stp>
        <stp>CHAIN_STRIKE_PX_OVRD</stp>
        <stp>69680</stp>
        <stp>CHAIN_PUT_CALL_TYPE_OVRD=P</stp>
        <stp>CHAIN_PERIODICITY_OVRD=M</stp>
        <tr r="G3475" s="3"/>
      </tp>
      <tp t="e">
        <v>#N/A</v>
        <stp/>
        <stp>##V3_BDSV12</stp>
        <stp>SPX Index</stp>
        <stp>CHAIN_TICKERS</stp>
        <stp>[PUTStrategy6.xlsx]Backup!R3675C7</stp>
        <stp>CHAIN_STRIKE_PX_OVRD</stp>
        <stp>73680</stp>
        <stp>CHAIN_PUT_CALL_TYPE_OVRD=P</stp>
        <stp>CHAIN_PERIODICITY_OVRD=M</stp>
        <tr r="G3675" s="3"/>
      </tp>
      <tp t="e">
        <v>#N/A</v>
        <stp/>
        <stp>##V3_BDSV12</stp>
        <stp>SPX Index</stp>
        <stp>CHAIN_TICKERS</stp>
        <stp>[PUTStrategy6.xlsx]Backup!R3575C7</stp>
        <stp>CHAIN_STRIKE_PX_OVRD</stp>
        <stp>71680</stp>
        <stp>CHAIN_PUT_CALL_TYPE_OVRD=P</stp>
        <stp>CHAIN_PERIODICITY_OVRD=M</stp>
        <tr r="G3575" s="3"/>
      </tp>
      <tp t="e">
        <v>#N/A</v>
        <stp/>
        <stp>##V3_BDSV12</stp>
        <stp>SPX Index</stp>
        <stp>CHAIN_TICKERS</stp>
        <stp>[PUTStrategy6.xlsx]Backup!R3975C7</stp>
        <stp>CHAIN_STRIKE_PX_OVRD</stp>
        <stp>79680</stp>
        <stp>CHAIN_PUT_CALL_TYPE_OVRD=P</stp>
        <stp>CHAIN_PERIODICITY_OVRD=M</stp>
        <tr r="G3975" s="3"/>
      </tp>
      <tp t="e">
        <v>#N/A</v>
        <stp/>
        <stp>##V3_BDSV12</stp>
        <stp>SPX Index</stp>
        <stp>CHAIN_TICKERS</stp>
        <stp>[PUTStrategy6.xlsx]Backup!R3775C7</stp>
        <stp>CHAIN_STRIKE_PX_OVRD</stp>
        <stp>75680</stp>
        <stp>CHAIN_PUT_CALL_TYPE_OVRD=P</stp>
        <stp>CHAIN_PERIODICITY_OVRD=M</stp>
        <tr r="G3775" s="3"/>
      </tp>
      <tp t="e">
        <v>#N/A</v>
        <stp/>
        <stp>##V3_BDSV12</stp>
        <stp>SPX Index</stp>
        <stp>CHAIN_TICKERS</stp>
        <stp>[PUTStrategy6.xlsx]Backup!R3875C7</stp>
        <stp>CHAIN_STRIKE_PX_OVRD</stp>
        <stp>77680</stp>
        <stp>CHAIN_PUT_CALL_TYPE_OVRD=P</stp>
        <stp>CHAIN_PERIODICITY_OVRD=M</stp>
        <tr r="G3875" s="3"/>
      </tp>
      <tp t="e">
        <v>#N/A</v>
        <stp/>
        <stp>##V3_BDSV12</stp>
        <stp>SPX Index</stp>
        <stp>CHAIN_TICKERS</stp>
        <stp>[PUTStrategy6.xlsx]Backup!R4689C7</stp>
        <stp>CHAIN_STRIKE_PX_OVRD</stp>
        <stp>93960</stp>
        <stp>CHAIN_PUT_CALL_TYPE_OVRD=P</stp>
        <stp>CHAIN_PERIODICITY_OVRD=M</stp>
        <tr r="G4689" s="3"/>
      </tp>
      <tp t="e">
        <v>#N/A</v>
        <stp/>
        <stp>##V3_BDSV12</stp>
        <stp>SPX Index</stp>
        <stp>CHAIN_TICKERS</stp>
        <stp>[PUTStrategy6.xlsx]Backup!R4589C7</stp>
        <stp>CHAIN_STRIKE_PX_OVRD</stp>
        <stp>91960</stp>
        <stp>CHAIN_PUT_CALL_TYPE_OVRD=P</stp>
        <stp>CHAIN_PERIODICITY_OVRD=M</stp>
        <tr r="G4589" s="3"/>
      </tp>
      <tp t="e">
        <v>#N/A</v>
        <stp/>
        <stp>##V3_BDSV12</stp>
        <stp>SPX Index</stp>
        <stp>CHAIN_TICKERS</stp>
        <stp>[PUTStrategy6.xlsx]Backup!R4989C7</stp>
        <stp>CHAIN_STRIKE_PX_OVRD</stp>
        <stp>99960</stp>
        <stp>CHAIN_PUT_CALL_TYPE_OVRD=P</stp>
        <stp>CHAIN_PERIODICITY_OVRD=M</stp>
        <tr r="G4989" s="3"/>
      </tp>
      <tp t="e">
        <v>#N/A</v>
        <stp/>
        <stp>##V3_BDSV12</stp>
        <stp>SPX Index</stp>
        <stp>CHAIN_TICKERS</stp>
        <stp>[PUTStrategy6.xlsx]Backup!R4789C7</stp>
        <stp>CHAIN_STRIKE_PX_OVRD</stp>
        <stp>95960</stp>
        <stp>CHAIN_PUT_CALL_TYPE_OVRD=P</stp>
        <stp>CHAIN_PERIODICITY_OVRD=M</stp>
        <tr r="G4789" s="3"/>
      </tp>
      <tp t="e">
        <v>#N/A</v>
        <stp/>
        <stp>##V3_BDSV12</stp>
        <stp>SPX Index</stp>
        <stp>CHAIN_TICKERS</stp>
        <stp>[PUTStrategy6.xlsx]Backup!R4889C7</stp>
        <stp>CHAIN_STRIKE_PX_OVRD</stp>
        <stp>97960</stp>
        <stp>CHAIN_PUT_CALL_TYPE_OVRD=P</stp>
        <stp>CHAIN_PERIODICITY_OVRD=M</stp>
        <tr r="G4889" s="3"/>
      </tp>
      <tp t="e">
        <v>#N/A</v>
        <stp/>
        <stp>##V3_BDSV12</stp>
        <stp>SPX Index</stp>
        <stp>CHAIN_TICKERS</stp>
        <stp>[PUTStrategy6.xlsx]Backup!R4389C7</stp>
        <stp>CHAIN_STRIKE_PX_OVRD</stp>
        <stp>87960</stp>
        <stp>CHAIN_PUT_CALL_TYPE_OVRD=P</stp>
        <stp>CHAIN_PERIODICITY_OVRD=M</stp>
        <tr r="G4389" s="3"/>
      </tp>
      <tp t="e">
        <v>#N/A</v>
        <stp/>
        <stp>##V3_BDSV12</stp>
        <stp>SPX Index</stp>
        <stp>CHAIN_TICKERS</stp>
        <stp>[PUTStrategy6.xlsx]Backup!R4289C7</stp>
        <stp>CHAIN_STRIKE_PX_OVRD</stp>
        <stp>85960</stp>
        <stp>CHAIN_PUT_CALL_TYPE_OVRD=P</stp>
        <stp>CHAIN_PERIODICITY_OVRD=M</stp>
        <tr r="G4289" s="3"/>
      </tp>
      <tp t="e">
        <v>#N/A</v>
        <stp/>
        <stp>##V3_BDSV12</stp>
        <stp>SPX Index</stp>
        <stp>CHAIN_TICKERS</stp>
        <stp>[PUTStrategy6.xlsx]Backup!R4089C7</stp>
        <stp>CHAIN_STRIKE_PX_OVRD</stp>
        <stp>81960</stp>
        <stp>CHAIN_PUT_CALL_TYPE_OVRD=P</stp>
        <stp>CHAIN_PERIODICITY_OVRD=M</stp>
        <tr r="G4089" s="3"/>
      </tp>
      <tp t="e">
        <v>#N/A</v>
        <stp/>
        <stp>##V3_BDSV12</stp>
        <stp>SPX Index</stp>
        <stp>CHAIN_TICKERS</stp>
        <stp>[PUTStrategy6.xlsx]Backup!R4189C7</stp>
        <stp>CHAIN_STRIKE_PX_OVRD</stp>
        <stp>83960</stp>
        <stp>CHAIN_PUT_CALL_TYPE_OVRD=P</stp>
        <stp>CHAIN_PERIODICITY_OVRD=M</stp>
        <tr r="G4189" s="3"/>
      </tp>
      <tp t="e">
        <v>#N/A</v>
        <stp/>
        <stp>##V3_BDSV12</stp>
        <stp>SPX Index</stp>
        <stp>CHAIN_TICKERS</stp>
        <stp>[PUTStrategy6.xlsx]Backup!R4489C7</stp>
        <stp>CHAIN_STRIKE_PX_OVRD</stp>
        <stp>89960</stp>
        <stp>CHAIN_PUT_CALL_TYPE_OVRD=P</stp>
        <stp>CHAIN_PERIODICITY_OVRD=M</stp>
        <tr r="G4489" s="3"/>
      </tp>
      <tp t="e">
        <v>#N/A</v>
        <stp/>
        <stp>##V3_BDSV12</stp>
        <stp>SPX Index</stp>
        <stp>CHAIN_TICKERS</stp>
        <stp>[PUTStrategy6.xlsx]Backup!R1389C7</stp>
        <stp>CHAIN_STRIKE_PX_OVRD</stp>
        <stp>27960</stp>
        <stp>CHAIN_PUT_CALL_TYPE_OVRD=P</stp>
        <stp>CHAIN_PERIODICITY_OVRD=M</stp>
        <tr r="G1389" s="3"/>
      </tp>
      <tp t="e">
        <v>#N/A</v>
        <stp/>
        <stp>##V3_BDSV12</stp>
        <stp>SPX Index</stp>
        <stp>CHAIN_TICKERS</stp>
        <stp>[PUTStrategy6.xlsx]Backup!R1289C7</stp>
        <stp>CHAIN_STRIKE_PX_OVRD</stp>
        <stp>25960</stp>
        <stp>CHAIN_PUT_CALL_TYPE_OVRD=P</stp>
        <stp>CHAIN_PERIODICITY_OVRD=M</stp>
        <tr r="G1289" s="3"/>
      </tp>
      <tp t="e">
        <v>#N/A</v>
        <stp/>
        <stp>##V3_BDSV12</stp>
        <stp>SPX Index</stp>
        <stp>CHAIN_TICKERS</stp>
        <stp>[PUTStrategy6.xlsx]Backup!R1089C7</stp>
        <stp>CHAIN_STRIKE_PX_OVRD</stp>
        <stp>21960</stp>
        <stp>CHAIN_PUT_CALL_TYPE_OVRD=P</stp>
        <stp>CHAIN_PERIODICITY_OVRD=M</stp>
        <tr r="G1089" s="3"/>
      </tp>
      <tp t="e">
        <v>#N/A</v>
        <stp/>
        <stp>##V3_BDSV12</stp>
        <stp>SPX Index</stp>
        <stp>CHAIN_TICKERS</stp>
        <stp>[PUTStrategy6.xlsx]Backup!R1189C7</stp>
        <stp>CHAIN_STRIKE_PX_OVRD</stp>
        <stp>23960</stp>
        <stp>CHAIN_PUT_CALL_TYPE_OVRD=P</stp>
        <stp>CHAIN_PERIODICITY_OVRD=M</stp>
        <tr r="G1189" s="3"/>
      </tp>
      <tp t="e">
        <v>#N/A</v>
        <stp/>
        <stp>##V3_BDSV12</stp>
        <stp>SPX Index</stp>
        <stp>CHAIN_TICKERS</stp>
        <stp>[PUTStrategy6.xlsx]Backup!R1489C7</stp>
        <stp>CHAIN_STRIKE_PX_OVRD</stp>
        <stp>29960</stp>
        <stp>CHAIN_PUT_CALL_TYPE_OVRD=P</stp>
        <stp>CHAIN_PERIODICITY_OVRD=M</stp>
        <tr r="G1489" s="3"/>
      </tp>
      <tp t="e">
        <v>#N/A</v>
        <stp/>
        <stp>##V3_BDSV12</stp>
        <stp>SPX Index</stp>
        <stp>CHAIN_TICKERS</stp>
        <stp>[PUTStrategy6.xlsx]Backup!R1689C7</stp>
        <stp>CHAIN_STRIKE_PX_OVRD</stp>
        <stp>33960</stp>
        <stp>CHAIN_PUT_CALL_TYPE_OVRD=P</stp>
        <stp>CHAIN_PERIODICITY_OVRD=M</stp>
        <tr r="G1689" s="3"/>
      </tp>
      <tp t="e">
        <v>#N/A</v>
        <stp/>
        <stp>##V3_BDSV12</stp>
        <stp>SPX Index</stp>
        <stp>CHAIN_TICKERS</stp>
        <stp>[PUTStrategy6.xlsx]Backup!R1589C7</stp>
        <stp>CHAIN_STRIKE_PX_OVRD</stp>
        <stp>31960</stp>
        <stp>CHAIN_PUT_CALL_TYPE_OVRD=P</stp>
        <stp>CHAIN_PERIODICITY_OVRD=M</stp>
        <tr r="G1589" s="3"/>
      </tp>
      <tp t="e">
        <v>#N/A</v>
        <stp/>
        <stp>##V3_BDSV12</stp>
        <stp>SPX Index</stp>
        <stp>CHAIN_TICKERS</stp>
        <stp>[PUTStrategy6.xlsx]Backup!R1989C7</stp>
        <stp>CHAIN_STRIKE_PX_OVRD</stp>
        <stp>39960</stp>
        <stp>CHAIN_PUT_CALL_TYPE_OVRD=P</stp>
        <stp>CHAIN_PERIODICITY_OVRD=M</stp>
        <tr r="G1989" s="3"/>
      </tp>
      <tp t="e">
        <v>#N/A</v>
        <stp/>
        <stp>##V3_BDSV12</stp>
        <stp>SPX Index</stp>
        <stp>CHAIN_TICKERS</stp>
        <stp>[PUTStrategy6.xlsx]Backup!R1789C7</stp>
        <stp>CHAIN_STRIKE_PX_OVRD</stp>
        <stp>35960</stp>
        <stp>CHAIN_PUT_CALL_TYPE_OVRD=P</stp>
        <stp>CHAIN_PERIODICITY_OVRD=M</stp>
        <tr r="G1789" s="3"/>
      </tp>
      <tp t="e">
        <v>#N/A</v>
        <stp/>
        <stp>##V3_BDSV12</stp>
        <stp>SPX Index</stp>
        <stp>CHAIN_TICKERS</stp>
        <stp>[PUTStrategy6.xlsx]Backup!R1889C7</stp>
        <stp>CHAIN_STRIKE_PX_OVRD</stp>
        <stp>37960</stp>
        <stp>CHAIN_PUT_CALL_TYPE_OVRD=P</stp>
        <stp>CHAIN_PERIODICITY_OVRD=M</stp>
        <tr r="G1889" s="3"/>
      </tp>
      <tp t="e">
        <v>#N/A</v>
        <stp/>
        <stp>##V3_BDSV12</stp>
        <stp>SPX Index</stp>
        <stp>CHAIN_TICKERS</stp>
        <stp>[PUTStrategy6.xlsx]Backup!R2689C7</stp>
        <stp>CHAIN_STRIKE_PX_OVRD</stp>
        <stp>53960</stp>
        <stp>CHAIN_PUT_CALL_TYPE_OVRD=P</stp>
        <stp>CHAIN_PERIODICITY_OVRD=M</stp>
        <tr r="G2689" s="3"/>
      </tp>
      <tp t="e">
        <v>#N/A</v>
        <stp/>
        <stp>##V3_BDSV12</stp>
        <stp>SPX Index</stp>
        <stp>CHAIN_TICKERS</stp>
        <stp>[PUTStrategy6.xlsx]Backup!R2589C7</stp>
        <stp>CHAIN_STRIKE_PX_OVRD</stp>
        <stp>51960</stp>
        <stp>CHAIN_PUT_CALL_TYPE_OVRD=P</stp>
        <stp>CHAIN_PERIODICITY_OVRD=M</stp>
        <tr r="G2589" s="3"/>
      </tp>
      <tp t="e">
        <v>#N/A</v>
        <stp/>
        <stp>##V3_BDSV12</stp>
        <stp>SPX Index</stp>
        <stp>CHAIN_TICKERS</stp>
        <stp>[PUTStrategy6.xlsx]Backup!R2989C7</stp>
        <stp>CHAIN_STRIKE_PX_OVRD</stp>
        <stp>59960</stp>
        <stp>CHAIN_PUT_CALL_TYPE_OVRD=P</stp>
        <stp>CHAIN_PERIODICITY_OVRD=M</stp>
        <tr r="G2989" s="3"/>
      </tp>
      <tp t="e">
        <v>#N/A</v>
        <stp/>
        <stp>##V3_BDSV12</stp>
        <stp>SPX Index</stp>
        <stp>CHAIN_TICKERS</stp>
        <stp>[PUTStrategy6.xlsx]Backup!R2789C7</stp>
        <stp>CHAIN_STRIKE_PX_OVRD</stp>
        <stp>55960</stp>
        <stp>CHAIN_PUT_CALL_TYPE_OVRD=P</stp>
        <stp>CHAIN_PERIODICITY_OVRD=M</stp>
        <tr r="G2789" s="3"/>
      </tp>
      <tp t="e">
        <v>#N/A</v>
        <stp/>
        <stp>##V3_BDSV12</stp>
        <stp>SPX Index</stp>
        <stp>CHAIN_TICKERS</stp>
        <stp>[PUTStrategy6.xlsx]Backup!R2889C7</stp>
        <stp>CHAIN_STRIKE_PX_OVRD</stp>
        <stp>57960</stp>
        <stp>CHAIN_PUT_CALL_TYPE_OVRD=P</stp>
        <stp>CHAIN_PERIODICITY_OVRD=M</stp>
        <tr r="G2889" s="3"/>
      </tp>
      <tp t="e">
        <v>#N/A</v>
        <stp/>
        <stp>##V3_BDSV12</stp>
        <stp>SPX Index</stp>
        <stp>CHAIN_TICKERS</stp>
        <stp>[PUTStrategy6.xlsx]Backup!R2389C7</stp>
        <stp>CHAIN_STRIKE_PX_OVRD</stp>
        <stp>47960</stp>
        <stp>CHAIN_PUT_CALL_TYPE_OVRD=P</stp>
        <stp>CHAIN_PERIODICITY_OVRD=M</stp>
        <tr r="G2389" s="3"/>
      </tp>
      <tp t="e">
        <v>#N/A</v>
        <stp/>
        <stp>##V3_BDSV12</stp>
        <stp>SPX Index</stp>
        <stp>CHAIN_TICKERS</stp>
        <stp>[PUTStrategy6.xlsx]Backup!R2289C7</stp>
        <stp>CHAIN_STRIKE_PX_OVRD</stp>
        <stp>45960</stp>
        <stp>CHAIN_PUT_CALL_TYPE_OVRD=P</stp>
        <stp>CHAIN_PERIODICITY_OVRD=M</stp>
        <tr r="G2289" s="3"/>
      </tp>
      <tp t="e">
        <v>#N/A</v>
        <stp/>
        <stp>##V3_BDSV12</stp>
        <stp>SPX Index</stp>
        <stp>CHAIN_TICKERS</stp>
        <stp>[PUTStrategy6.xlsx]Backup!R2089C7</stp>
        <stp>CHAIN_STRIKE_PX_OVRD</stp>
        <stp>41960</stp>
        <stp>CHAIN_PUT_CALL_TYPE_OVRD=P</stp>
        <stp>CHAIN_PERIODICITY_OVRD=M</stp>
        <tr r="G2089" s="3"/>
      </tp>
      <tp t="e">
        <v>#N/A</v>
        <stp/>
        <stp>##V3_BDSV12</stp>
        <stp>SPX Index</stp>
        <stp>CHAIN_TICKERS</stp>
        <stp>[PUTStrategy6.xlsx]Backup!R2189C7</stp>
        <stp>CHAIN_STRIKE_PX_OVRD</stp>
        <stp>43960</stp>
        <stp>CHAIN_PUT_CALL_TYPE_OVRD=P</stp>
        <stp>CHAIN_PERIODICITY_OVRD=M</stp>
        <tr r="G2189" s="3"/>
      </tp>
      <tp t="e">
        <v>#N/A</v>
        <stp/>
        <stp>##V3_BDSV12</stp>
        <stp>SPX Index</stp>
        <stp>CHAIN_TICKERS</stp>
        <stp>[PUTStrategy6.xlsx]Backup!R2489C7</stp>
        <stp>CHAIN_STRIKE_PX_OVRD</stp>
        <stp>49960</stp>
        <stp>CHAIN_PUT_CALL_TYPE_OVRD=P</stp>
        <stp>CHAIN_PERIODICITY_OVRD=M</stp>
        <tr r="G2489" s="3"/>
      </tp>
      <tp t="e">
        <v>#N/A</v>
        <stp/>
        <stp>##V3_BDSV12</stp>
        <stp>SPX Index</stp>
        <stp>CHAIN_TICKERS</stp>
        <stp>[PUTStrategy6.xlsx]Backup!R3389C7</stp>
        <stp>CHAIN_STRIKE_PX_OVRD</stp>
        <stp>67960</stp>
        <stp>CHAIN_PUT_CALL_TYPE_OVRD=P</stp>
        <stp>CHAIN_PERIODICITY_OVRD=M</stp>
        <tr r="G3389" s="3"/>
      </tp>
      <tp t="e">
        <v>#N/A</v>
        <stp/>
        <stp>##V3_BDSV12</stp>
        <stp>SPX Index</stp>
        <stp>CHAIN_TICKERS</stp>
        <stp>[PUTStrategy6.xlsx]Backup!R3289C7</stp>
        <stp>CHAIN_STRIKE_PX_OVRD</stp>
        <stp>65960</stp>
        <stp>CHAIN_PUT_CALL_TYPE_OVRD=P</stp>
        <stp>CHAIN_PERIODICITY_OVRD=M</stp>
        <tr r="G3289" s="3"/>
      </tp>
      <tp t="e">
        <v>#N/A</v>
        <stp/>
        <stp>##V3_BDSV12</stp>
        <stp>SPX Index</stp>
        <stp>CHAIN_TICKERS</stp>
        <stp>[PUTStrategy6.xlsx]Backup!R3089C7</stp>
        <stp>CHAIN_STRIKE_PX_OVRD</stp>
        <stp>61960</stp>
        <stp>CHAIN_PUT_CALL_TYPE_OVRD=P</stp>
        <stp>CHAIN_PERIODICITY_OVRD=M</stp>
        <tr r="G3089" s="3"/>
      </tp>
      <tp t="e">
        <v>#N/A</v>
        <stp/>
        <stp>##V3_BDSV12</stp>
        <stp>SPX Index</stp>
        <stp>CHAIN_TICKERS</stp>
        <stp>[PUTStrategy6.xlsx]Backup!R3189C7</stp>
        <stp>CHAIN_STRIKE_PX_OVRD</stp>
        <stp>63960</stp>
        <stp>CHAIN_PUT_CALL_TYPE_OVRD=P</stp>
        <stp>CHAIN_PERIODICITY_OVRD=M</stp>
        <tr r="G3189" s="3"/>
      </tp>
      <tp t="e">
        <v>#N/A</v>
        <stp/>
        <stp>##V3_BDSV12</stp>
        <stp>SPX Index</stp>
        <stp>CHAIN_TICKERS</stp>
        <stp>[PUTStrategy6.xlsx]Backup!R3489C7</stp>
        <stp>CHAIN_STRIKE_PX_OVRD</stp>
        <stp>69960</stp>
        <stp>CHAIN_PUT_CALL_TYPE_OVRD=P</stp>
        <stp>CHAIN_PERIODICITY_OVRD=M</stp>
        <tr r="G3489" s="3"/>
      </tp>
      <tp t="e">
        <v>#N/A</v>
        <stp/>
        <stp>##V3_BDSV12</stp>
        <stp>SPX Index</stp>
        <stp>CHAIN_TICKERS</stp>
        <stp>[PUTStrategy6.xlsx]Backup!R3689C7</stp>
        <stp>CHAIN_STRIKE_PX_OVRD</stp>
        <stp>73960</stp>
        <stp>CHAIN_PUT_CALL_TYPE_OVRD=P</stp>
        <stp>CHAIN_PERIODICITY_OVRD=M</stp>
        <tr r="G3689" s="3"/>
      </tp>
      <tp t="e">
        <v>#N/A</v>
        <stp/>
        <stp>##V3_BDSV12</stp>
        <stp>SPX Index</stp>
        <stp>CHAIN_TICKERS</stp>
        <stp>[PUTStrategy6.xlsx]Backup!R3589C7</stp>
        <stp>CHAIN_STRIKE_PX_OVRD</stp>
        <stp>71960</stp>
        <stp>CHAIN_PUT_CALL_TYPE_OVRD=P</stp>
        <stp>CHAIN_PERIODICITY_OVRD=M</stp>
        <tr r="G3589" s="3"/>
      </tp>
      <tp t="e">
        <v>#N/A</v>
        <stp/>
        <stp>##V3_BDSV12</stp>
        <stp>SPX Index</stp>
        <stp>CHAIN_TICKERS</stp>
        <stp>[PUTStrategy6.xlsx]Backup!R3989C7</stp>
        <stp>CHAIN_STRIKE_PX_OVRD</stp>
        <stp>79960</stp>
        <stp>CHAIN_PUT_CALL_TYPE_OVRD=P</stp>
        <stp>CHAIN_PERIODICITY_OVRD=M</stp>
        <tr r="G3989" s="3"/>
      </tp>
      <tp t="e">
        <v>#N/A</v>
        <stp/>
        <stp>##V3_BDSV12</stp>
        <stp>SPX Index</stp>
        <stp>CHAIN_TICKERS</stp>
        <stp>[PUTStrategy6.xlsx]Backup!R3789C7</stp>
        <stp>CHAIN_STRIKE_PX_OVRD</stp>
        <stp>75960</stp>
        <stp>CHAIN_PUT_CALL_TYPE_OVRD=P</stp>
        <stp>CHAIN_PERIODICITY_OVRD=M</stp>
        <tr r="G3789" s="3"/>
      </tp>
      <tp t="e">
        <v>#N/A</v>
        <stp/>
        <stp>##V3_BDSV12</stp>
        <stp>SPX Index</stp>
        <stp>CHAIN_TICKERS</stp>
        <stp>[PUTStrategy6.xlsx]Backup!R3889C7</stp>
        <stp>CHAIN_STRIKE_PX_OVRD</stp>
        <stp>77960</stp>
        <stp>CHAIN_PUT_CALL_TYPE_OVRD=P</stp>
        <stp>CHAIN_PERIODICITY_OVRD=M</stp>
        <tr r="G3889" s="3"/>
      </tp>
      <tp t="e">
        <v>#N/A</v>
        <stp/>
        <stp>##V3_BDSV12</stp>
        <stp>SPX Index</stp>
        <stp>CHAIN_TICKERS</stp>
        <stp>[PUTStrategy6.xlsx]Backup!R6609C7</stp>
        <stp>CHAIN_STRIKE_PX_OVRD</stp>
        <stp>132360</stp>
        <stp>CHAIN_PUT_CALL_TYPE_OVRD=P</stp>
        <stp>CHAIN_PERIODICITY_OVRD=M</stp>
        <tr r="G6609" s="3"/>
      </tp>
      <tp t="e">
        <v>#N/A</v>
        <stp/>
        <stp>##V3_BDSV12</stp>
        <stp>SPX Index</stp>
        <stp>CHAIN_TICKERS</stp>
        <stp>[PUTStrategy6.xlsx]Backup!R6659C7</stp>
        <stp>CHAIN_STRIKE_PX_OVRD</stp>
        <stp>133360</stp>
        <stp>CHAIN_PUT_CALL_TYPE_OVRD=P</stp>
        <stp>CHAIN_PERIODICITY_OVRD=M</stp>
        <tr r="G6659" s="3"/>
      </tp>
      <tp t="e">
        <v>#N/A</v>
        <stp/>
        <stp>##V3_BDSV12</stp>
        <stp>SPX Index</stp>
        <stp>CHAIN_TICKERS</stp>
        <stp>[PUTStrategy6.xlsx]Backup!R6759C7</stp>
        <stp>CHAIN_STRIKE_PX_OVRD</stp>
        <stp>135360</stp>
        <stp>CHAIN_PUT_CALL_TYPE_OVRD=P</stp>
        <stp>CHAIN_PERIODICITY_OVRD=M</stp>
        <tr r="G6759" s="3"/>
      </tp>
      <tp t="e">
        <v>#N/A</v>
        <stp/>
        <stp>##V3_BDSV12</stp>
        <stp>SPX Index</stp>
        <stp>CHAIN_TICKERS</stp>
        <stp>[PUTStrategy6.xlsx]Backup!R6709C7</stp>
        <stp>CHAIN_STRIKE_PX_OVRD</stp>
        <stp>134360</stp>
        <stp>CHAIN_PUT_CALL_TYPE_OVRD=P</stp>
        <stp>CHAIN_PERIODICITY_OVRD=M</stp>
        <tr r="G6709" s="3"/>
      </tp>
      <tp t="e">
        <v>#N/A</v>
        <stp/>
        <stp>##V3_BDSV12</stp>
        <stp>SPX Index</stp>
        <stp>CHAIN_TICKERS</stp>
        <stp>[PUTStrategy6.xlsx]Backup!R6409C7</stp>
        <stp>CHAIN_STRIKE_PX_OVRD</stp>
        <stp>128360</stp>
        <stp>CHAIN_PUT_CALL_TYPE_OVRD=P</stp>
        <stp>CHAIN_PERIODICITY_OVRD=M</stp>
        <tr r="G6409" s="3"/>
      </tp>
      <tp t="e">
        <v>#N/A</v>
        <stp/>
        <stp>##V3_BDSV12</stp>
        <stp>SPX Index</stp>
        <stp>CHAIN_TICKERS</stp>
        <stp>[PUTStrategy6.xlsx]Backup!R6459C7</stp>
        <stp>CHAIN_STRIKE_PX_OVRD</stp>
        <stp>129360</stp>
        <stp>CHAIN_PUT_CALL_TYPE_OVRD=P</stp>
        <stp>CHAIN_PERIODICITY_OVRD=M</stp>
        <tr r="G6459" s="3"/>
      </tp>
      <tp t="e">
        <v>#N/A</v>
        <stp/>
        <stp>##V3_BDSV12</stp>
        <stp>SPX Index</stp>
        <stp>CHAIN_TICKERS</stp>
        <stp>[PUTStrategy6.xlsx]Backup!R6509C7</stp>
        <stp>CHAIN_STRIKE_PX_OVRD</stp>
        <stp>130360</stp>
        <stp>CHAIN_PUT_CALL_TYPE_OVRD=P</stp>
        <stp>CHAIN_PERIODICITY_OVRD=M</stp>
        <tr r="G6509" s="3"/>
      </tp>
      <tp t="e">
        <v>#N/A</v>
        <stp/>
        <stp>##V3_BDSV12</stp>
        <stp>SPX Index</stp>
        <stp>CHAIN_TICKERS</stp>
        <stp>[PUTStrategy6.xlsx]Backup!R6559C7</stp>
        <stp>CHAIN_STRIKE_PX_OVRD</stp>
        <stp>131360</stp>
        <stp>CHAIN_PUT_CALL_TYPE_OVRD=P</stp>
        <stp>CHAIN_PERIODICITY_OVRD=M</stp>
        <tr r="G6559" s="3"/>
      </tp>
      <tp t="e">
        <v>#N/A</v>
        <stp/>
        <stp>##V3_BDSV12</stp>
        <stp>SPX Index</stp>
        <stp>CHAIN_TICKERS</stp>
        <stp>[PUTStrategy6.xlsx]Backup!R6359C7</stp>
        <stp>CHAIN_STRIKE_PX_OVRD</stp>
        <stp>127360</stp>
        <stp>CHAIN_PUT_CALL_TYPE_OVRD=P</stp>
        <stp>CHAIN_PERIODICITY_OVRD=M</stp>
        <tr r="G6359" s="3"/>
      </tp>
      <tp t="e">
        <v>#N/A</v>
        <stp/>
        <stp>##V3_BDSV12</stp>
        <stp>SPX Index</stp>
        <stp>CHAIN_TICKERS</stp>
        <stp>[PUTStrategy6.xlsx]Backup!R6309C7</stp>
        <stp>CHAIN_STRIKE_PX_OVRD</stp>
        <stp>126360</stp>
        <stp>CHAIN_PUT_CALL_TYPE_OVRD=P</stp>
        <stp>CHAIN_PERIODICITY_OVRD=M</stp>
        <tr r="G6309" s="3"/>
      </tp>
      <tp t="e">
        <v>#N/A</v>
        <stp/>
        <stp>##V3_BDSV12</stp>
        <stp>SPX Index</stp>
        <stp>CHAIN_TICKERS</stp>
        <stp>[PUTStrategy6.xlsx]Backup!R6259C7</stp>
        <stp>CHAIN_STRIKE_PX_OVRD</stp>
        <stp>125360</stp>
        <stp>CHAIN_PUT_CALL_TYPE_OVRD=P</stp>
        <stp>CHAIN_PERIODICITY_OVRD=M</stp>
        <tr r="G6259" s="3"/>
      </tp>
      <tp t="e">
        <v>#N/A</v>
        <stp/>
        <stp>##V3_BDSV12</stp>
        <stp>SPX Index</stp>
        <stp>CHAIN_TICKERS</stp>
        <stp>[PUTStrategy6.xlsx]Backup!R6209C7</stp>
        <stp>CHAIN_STRIKE_PX_OVRD</stp>
        <stp>124360</stp>
        <stp>CHAIN_PUT_CALL_TYPE_OVRD=P</stp>
        <stp>CHAIN_PERIODICITY_OVRD=M</stp>
        <tr r="G6209" s="3"/>
      </tp>
      <tp t="e">
        <v>#N/A</v>
        <stp/>
        <stp>##V3_BDSV12</stp>
        <stp>SPX Index</stp>
        <stp>CHAIN_TICKERS</stp>
        <stp>[PUTStrategy6.xlsx]Backup!R6109C7</stp>
        <stp>CHAIN_STRIKE_PX_OVRD</stp>
        <stp>122360</stp>
        <stp>CHAIN_PUT_CALL_TYPE_OVRD=P</stp>
        <stp>CHAIN_PERIODICITY_OVRD=M</stp>
        <tr r="G6109" s="3"/>
      </tp>
      <tp t="e">
        <v>#N/A</v>
        <stp/>
        <stp>##V3_BDSV12</stp>
        <stp>SPX Index</stp>
        <stp>CHAIN_TICKERS</stp>
        <stp>[PUTStrategy6.xlsx]Backup!R6159C7</stp>
        <stp>CHAIN_STRIKE_PX_OVRD</stp>
        <stp>123360</stp>
        <stp>CHAIN_PUT_CALL_TYPE_OVRD=P</stp>
        <stp>CHAIN_PERIODICITY_OVRD=M</stp>
        <tr r="G6159" s="3"/>
      </tp>
      <tp t="e">
        <v>#N/A</v>
        <stp/>
        <stp>##V3_BDSV12</stp>
        <stp>SPX Index</stp>
        <stp>CHAIN_TICKERS</stp>
        <stp>[PUTStrategy6.xlsx]Backup!R6009C7</stp>
        <stp>CHAIN_STRIKE_PX_OVRD</stp>
        <stp>120360</stp>
        <stp>CHAIN_PUT_CALL_TYPE_OVRD=P</stp>
        <stp>CHAIN_PERIODICITY_OVRD=M</stp>
        <tr r="G6009" s="3"/>
      </tp>
      <tp t="e">
        <v>#N/A</v>
        <stp/>
        <stp>##V3_BDSV12</stp>
        <stp>SPX Index</stp>
        <stp>CHAIN_TICKERS</stp>
        <stp>[PUTStrategy6.xlsx]Backup!R6059C7</stp>
        <stp>CHAIN_STRIKE_PX_OVRD</stp>
        <stp>121360</stp>
        <stp>CHAIN_PUT_CALL_TYPE_OVRD=P</stp>
        <stp>CHAIN_PERIODICITY_OVRD=M</stp>
        <tr r="G6059" s="3"/>
      </tp>
      <tp t="e">
        <v>#N/A</v>
        <stp/>
        <stp>##V3_BDSV12</stp>
        <stp>SPX Index</stp>
        <stp>CHAIN_TICKERS</stp>
        <stp>[PUTStrategy6.xlsx]Backup!R6859C7</stp>
        <stp>CHAIN_STRIKE_PX_OVRD</stp>
        <stp>137360</stp>
        <stp>CHAIN_PUT_CALL_TYPE_OVRD=P</stp>
        <stp>CHAIN_PERIODICITY_OVRD=M</stp>
        <tr r="G6859" s="3"/>
      </tp>
      <tp t="e">
        <v>#N/A</v>
        <stp/>
        <stp>##V3_BDSV12</stp>
        <stp>SPX Index</stp>
        <stp>CHAIN_TICKERS</stp>
        <stp>[PUTStrategy6.xlsx]Backup!R6809C7</stp>
        <stp>CHAIN_STRIKE_PX_OVRD</stp>
        <stp>136360</stp>
        <stp>CHAIN_PUT_CALL_TYPE_OVRD=P</stp>
        <stp>CHAIN_PERIODICITY_OVRD=M</stp>
        <tr r="G6809" s="3"/>
      </tp>
      <tp t="e">
        <v>#N/A</v>
        <stp/>
        <stp>##V3_BDSV12</stp>
        <stp>SPX Index</stp>
        <stp>CHAIN_TICKERS</stp>
        <stp>[PUTStrategy6.xlsx]Backup!R6909C7</stp>
        <stp>CHAIN_STRIKE_PX_OVRD</stp>
        <stp>138360</stp>
        <stp>CHAIN_PUT_CALL_TYPE_OVRD=P</stp>
        <stp>CHAIN_PERIODICITY_OVRD=M</stp>
        <tr r="G6909" s="3"/>
      </tp>
      <tp t="e">
        <v>#N/A</v>
        <stp/>
        <stp>##V3_BDSV12</stp>
        <stp>SPX Index</stp>
        <stp>CHAIN_TICKERS</stp>
        <stp>[PUTStrategy6.xlsx]Backup!R6959C7</stp>
        <stp>CHAIN_STRIKE_PX_OVRD</stp>
        <stp>139360</stp>
        <stp>CHAIN_PUT_CALL_TYPE_OVRD=P</stp>
        <stp>CHAIN_PERIODICITY_OVRD=M</stp>
        <tr r="G6959" s="3"/>
      </tp>
      <tp t="e">
        <v>#N/A</v>
        <stp/>
        <stp>##V3_BDSV12</stp>
        <stp>SPX Index</stp>
        <stp>CHAIN_TICKERS</stp>
        <stp>[PUTStrategy6.xlsx]Backup!R7109C7</stp>
        <stp>CHAIN_STRIKE_PX_OVRD</stp>
        <stp>142360</stp>
        <stp>CHAIN_PUT_CALL_TYPE_OVRD=P</stp>
        <stp>CHAIN_PERIODICITY_OVRD=M</stp>
        <tr r="G7109" s="3"/>
      </tp>
      <tp t="e">
        <v>#N/A</v>
        <stp/>
        <stp>##V3_BDSV12</stp>
        <stp>SPX Index</stp>
        <stp>CHAIN_TICKERS</stp>
        <stp>[PUTStrategy6.xlsx]Backup!R7159C7</stp>
        <stp>CHAIN_STRIKE_PX_OVRD</stp>
        <stp>143360</stp>
        <stp>CHAIN_PUT_CALL_TYPE_OVRD=P</stp>
        <stp>CHAIN_PERIODICITY_OVRD=M</stp>
        <tr r="G7159" s="3"/>
      </tp>
      <tp t="e">
        <v>#N/A</v>
        <stp/>
        <stp>##V3_BDSV12</stp>
        <stp>SPX Index</stp>
        <stp>CHAIN_TICKERS</stp>
        <stp>[PUTStrategy6.xlsx]Backup!R7009C7</stp>
        <stp>CHAIN_STRIKE_PX_OVRD</stp>
        <stp>140360</stp>
        <stp>CHAIN_PUT_CALL_TYPE_OVRD=P</stp>
        <stp>CHAIN_PERIODICITY_OVRD=M</stp>
        <tr r="G7009" s="3"/>
      </tp>
      <tp t="e">
        <v>#N/A</v>
        <stp/>
        <stp>##V3_BDSV12</stp>
        <stp>SPX Index</stp>
        <stp>CHAIN_TICKERS</stp>
        <stp>[PUTStrategy6.xlsx]Backup!R7059C7</stp>
        <stp>CHAIN_STRIKE_PX_OVRD</stp>
        <stp>141360</stp>
        <stp>CHAIN_PUT_CALL_TYPE_OVRD=P</stp>
        <stp>CHAIN_PERIODICITY_OVRD=M</stp>
        <tr r="G7059" s="3"/>
      </tp>
      <tp t="e">
        <v>#N/A</v>
        <stp/>
        <stp>##V3_BDSV12</stp>
        <stp>SPX Index</stp>
        <stp>CHAIN_TICKERS</stp>
        <stp>[PUTStrategy6.xlsx]Backup!R7359C7</stp>
        <stp>CHAIN_STRIKE_PX_OVRD</stp>
        <stp>147360</stp>
        <stp>CHAIN_PUT_CALL_TYPE_OVRD=P</stp>
        <stp>CHAIN_PERIODICITY_OVRD=M</stp>
        <tr r="G7359" s="3"/>
      </tp>
      <tp t="e">
        <v>#N/A</v>
        <stp/>
        <stp>##V3_BDSV12</stp>
        <stp>SPX Index</stp>
        <stp>CHAIN_TICKERS</stp>
        <stp>[PUTStrategy6.xlsx]Backup!R7309C7</stp>
        <stp>CHAIN_STRIKE_PX_OVRD</stp>
        <stp>146360</stp>
        <stp>CHAIN_PUT_CALL_TYPE_OVRD=P</stp>
        <stp>CHAIN_PERIODICITY_OVRD=M</stp>
        <tr r="G7309" s="3"/>
      </tp>
      <tp t="e">
        <v>#N/A</v>
        <stp/>
        <stp>##V3_BDSV12</stp>
        <stp>SPX Index</stp>
        <stp>CHAIN_TICKERS</stp>
        <stp>[PUTStrategy6.xlsx]Backup!R7259C7</stp>
        <stp>CHAIN_STRIKE_PX_OVRD</stp>
        <stp>145360</stp>
        <stp>CHAIN_PUT_CALL_TYPE_OVRD=P</stp>
        <stp>CHAIN_PERIODICITY_OVRD=M</stp>
        <tr r="G7259" s="3"/>
      </tp>
      <tp t="e">
        <v>#N/A</v>
        <stp/>
        <stp>##V3_BDSV12</stp>
        <stp>SPX Index</stp>
        <stp>CHAIN_TICKERS</stp>
        <stp>[PUTStrategy6.xlsx]Backup!R7209C7</stp>
        <stp>CHAIN_STRIKE_PX_OVRD</stp>
        <stp>144360</stp>
        <stp>CHAIN_PUT_CALL_TYPE_OVRD=P</stp>
        <stp>CHAIN_PERIODICITY_OVRD=M</stp>
        <tr r="G7209" s="3"/>
      </tp>
      <tp t="e">
        <v>#N/A</v>
        <stp/>
        <stp>##V3_BDSV12</stp>
        <stp>SPX Index</stp>
        <stp>CHAIN_TICKERS</stp>
        <stp>[PUTStrategy6.xlsx]Backup!R7409C7</stp>
        <stp>CHAIN_STRIKE_PX_OVRD</stp>
        <stp>148360</stp>
        <stp>CHAIN_PUT_CALL_TYPE_OVRD=P</stp>
        <stp>CHAIN_PERIODICITY_OVRD=M</stp>
        <tr r="G7409" s="3"/>
      </tp>
      <tp t="e">
        <v>#N/A</v>
        <stp/>
        <stp>##V3_BDSV12</stp>
        <stp>SPX Index</stp>
        <stp>CHAIN_TICKERS</stp>
        <stp>[PUTStrategy6.xlsx]Backup!R5409C7</stp>
        <stp>CHAIN_STRIKE_PX_OVRD</stp>
        <stp>108360</stp>
        <stp>CHAIN_PUT_CALL_TYPE_OVRD=P</stp>
        <stp>CHAIN_PERIODICITY_OVRD=M</stp>
        <tr r="G5409" s="3"/>
      </tp>
      <tp t="e">
        <v>#N/A</v>
        <stp/>
        <stp>##V3_BDSV12</stp>
        <stp>SPX Index</stp>
        <stp>CHAIN_TICKERS</stp>
        <stp>[PUTStrategy6.xlsx]Backup!R5459C7</stp>
        <stp>CHAIN_STRIKE_PX_OVRD</stp>
        <stp>109360</stp>
        <stp>CHAIN_PUT_CALL_TYPE_OVRD=P</stp>
        <stp>CHAIN_PERIODICITY_OVRD=M</stp>
        <tr r="G5459" s="3"/>
      </tp>
      <tp t="e">
        <v>#N/A</v>
        <stp/>
        <stp>##V3_BDSV12</stp>
        <stp>SPX Index</stp>
        <stp>CHAIN_TICKERS</stp>
        <stp>[PUTStrategy6.xlsx]Backup!R5509C7</stp>
        <stp>CHAIN_STRIKE_PX_OVRD</stp>
        <stp>110360</stp>
        <stp>CHAIN_PUT_CALL_TYPE_OVRD=P</stp>
        <stp>CHAIN_PERIODICITY_OVRD=M</stp>
        <tr r="G5509" s="3"/>
      </tp>
      <tp t="e">
        <v>#N/A</v>
        <stp/>
        <stp>##V3_BDSV12</stp>
        <stp>SPX Index</stp>
        <stp>CHAIN_TICKERS</stp>
        <stp>[PUTStrategy6.xlsx]Backup!R5559C7</stp>
        <stp>CHAIN_STRIKE_PX_OVRD</stp>
        <stp>111360</stp>
        <stp>CHAIN_PUT_CALL_TYPE_OVRD=P</stp>
        <stp>CHAIN_PERIODICITY_OVRD=M</stp>
        <tr r="G5559" s="3"/>
      </tp>
      <tp t="e">
        <v>#N/A</v>
        <stp/>
        <stp>##V3_BDSV12</stp>
        <stp>SPX Index</stp>
        <stp>CHAIN_TICKERS</stp>
        <stp>[PUTStrategy6.xlsx]Backup!R5609C7</stp>
        <stp>CHAIN_STRIKE_PX_OVRD</stp>
        <stp>112360</stp>
        <stp>CHAIN_PUT_CALL_TYPE_OVRD=P</stp>
        <stp>CHAIN_PERIODICITY_OVRD=M</stp>
        <tr r="G5609" s="3"/>
      </tp>
      <tp t="e">
        <v>#N/A</v>
        <stp/>
        <stp>##V3_BDSV12</stp>
        <stp>SPX Index</stp>
        <stp>CHAIN_TICKERS</stp>
        <stp>[PUTStrategy6.xlsx]Backup!R5659C7</stp>
        <stp>CHAIN_STRIKE_PX_OVRD</stp>
        <stp>113360</stp>
        <stp>CHAIN_PUT_CALL_TYPE_OVRD=P</stp>
        <stp>CHAIN_PERIODICITY_OVRD=M</stp>
        <tr r="G5659" s="3"/>
      </tp>
      <tp t="e">
        <v>#N/A</v>
        <stp/>
        <stp>##V3_BDSV12</stp>
        <stp>SPX Index</stp>
        <stp>CHAIN_TICKERS</stp>
        <stp>[PUTStrategy6.xlsx]Backup!R5759C7</stp>
        <stp>CHAIN_STRIKE_PX_OVRD</stp>
        <stp>115360</stp>
        <stp>CHAIN_PUT_CALL_TYPE_OVRD=P</stp>
        <stp>CHAIN_PERIODICITY_OVRD=M</stp>
        <tr r="G5759" s="3"/>
      </tp>
      <tp t="e">
        <v>#N/A</v>
        <stp/>
        <stp>##V3_BDSV12</stp>
        <stp>SPX Index</stp>
        <stp>CHAIN_TICKERS</stp>
        <stp>[PUTStrategy6.xlsx]Backup!R5709C7</stp>
        <stp>CHAIN_STRIKE_PX_OVRD</stp>
        <stp>114360</stp>
        <stp>CHAIN_PUT_CALL_TYPE_OVRD=P</stp>
        <stp>CHAIN_PERIODICITY_OVRD=M</stp>
        <tr r="G5709" s="3"/>
      </tp>
      <tp t="e">
        <v>#N/A</v>
        <stp/>
        <stp>##V3_BDSV12</stp>
        <stp>SPX Index</stp>
        <stp>CHAIN_TICKERS</stp>
        <stp>[PUTStrategy6.xlsx]Backup!R5109C7</stp>
        <stp>CHAIN_STRIKE_PX_OVRD</stp>
        <stp>102360</stp>
        <stp>CHAIN_PUT_CALL_TYPE_OVRD=P</stp>
        <stp>CHAIN_PERIODICITY_OVRD=M</stp>
        <tr r="G5109" s="3"/>
      </tp>
      <tp t="e">
        <v>#N/A</v>
        <stp/>
        <stp>##V3_BDSV12</stp>
        <stp>SPX Index</stp>
        <stp>CHAIN_TICKERS</stp>
        <stp>[PUTStrategy6.xlsx]Backup!R5159C7</stp>
        <stp>CHAIN_STRIKE_PX_OVRD</stp>
        <stp>103360</stp>
        <stp>CHAIN_PUT_CALL_TYPE_OVRD=P</stp>
        <stp>CHAIN_PERIODICITY_OVRD=M</stp>
        <tr r="G5159" s="3"/>
      </tp>
      <tp t="e">
        <v>#N/A</v>
        <stp/>
        <stp>##V3_BDSV12</stp>
        <stp>SPX Index</stp>
        <stp>CHAIN_TICKERS</stp>
        <stp>[PUTStrategy6.xlsx]Backup!R5009C7</stp>
        <stp>CHAIN_STRIKE_PX_OVRD</stp>
        <stp>100360</stp>
        <stp>CHAIN_PUT_CALL_TYPE_OVRD=P</stp>
        <stp>CHAIN_PERIODICITY_OVRD=M</stp>
        <tr r="G5009" s="3"/>
      </tp>
      <tp t="e">
        <v>#N/A</v>
        <stp/>
        <stp>##V3_BDSV12</stp>
        <stp>SPX Index</stp>
        <stp>CHAIN_TICKERS</stp>
        <stp>[PUTStrategy6.xlsx]Backup!R5059C7</stp>
        <stp>CHAIN_STRIKE_PX_OVRD</stp>
        <stp>101360</stp>
        <stp>CHAIN_PUT_CALL_TYPE_OVRD=P</stp>
        <stp>CHAIN_PERIODICITY_OVRD=M</stp>
        <tr r="G5059" s="3"/>
      </tp>
      <tp t="e">
        <v>#N/A</v>
        <stp/>
        <stp>##V3_BDSV12</stp>
        <stp>SPX Index</stp>
        <stp>CHAIN_TICKERS</stp>
        <stp>[PUTStrategy6.xlsx]Backup!R5359C7</stp>
        <stp>CHAIN_STRIKE_PX_OVRD</stp>
        <stp>107360</stp>
        <stp>CHAIN_PUT_CALL_TYPE_OVRD=P</stp>
        <stp>CHAIN_PERIODICITY_OVRD=M</stp>
        <tr r="G5359" s="3"/>
      </tp>
      <tp t="e">
        <v>#N/A</v>
        <stp/>
        <stp>##V3_BDSV12</stp>
        <stp>SPX Index</stp>
        <stp>CHAIN_TICKERS</stp>
        <stp>[PUTStrategy6.xlsx]Backup!R5309C7</stp>
        <stp>CHAIN_STRIKE_PX_OVRD</stp>
        <stp>106360</stp>
        <stp>CHAIN_PUT_CALL_TYPE_OVRD=P</stp>
        <stp>CHAIN_PERIODICITY_OVRD=M</stp>
        <tr r="G5309" s="3"/>
      </tp>
      <tp t="e">
        <v>#N/A</v>
        <stp/>
        <stp>##V3_BDSV12</stp>
        <stp>SPX Index</stp>
        <stp>CHAIN_TICKERS</stp>
        <stp>[PUTStrategy6.xlsx]Backup!R5259C7</stp>
        <stp>CHAIN_STRIKE_PX_OVRD</stp>
        <stp>105360</stp>
        <stp>CHAIN_PUT_CALL_TYPE_OVRD=P</stp>
        <stp>CHAIN_PERIODICITY_OVRD=M</stp>
        <tr r="G5259" s="3"/>
      </tp>
      <tp t="e">
        <v>#N/A</v>
        <stp/>
        <stp>##V3_BDSV12</stp>
        <stp>SPX Index</stp>
        <stp>CHAIN_TICKERS</stp>
        <stp>[PUTStrategy6.xlsx]Backup!R5209C7</stp>
        <stp>CHAIN_STRIKE_PX_OVRD</stp>
        <stp>104360</stp>
        <stp>CHAIN_PUT_CALL_TYPE_OVRD=P</stp>
        <stp>CHAIN_PERIODICITY_OVRD=M</stp>
        <tr r="G5209" s="3"/>
      </tp>
      <tp t="e">
        <v>#N/A</v>
        <stp/>
        <stp>##V3_BDSV12</stp>
        <stp>SPX Index</stp>
        <stp>CHAIN_TICKERS</stp>
        <stp>[PUTStrategy6.xlsx]Backup!R5859C7</stp>
        <stp>CHAIN_STRIKE_PX_OVRD</stp>
        <stp>117360</stp>
        <stp>CHAIN_PUT_CALL_TYPE_OVRD=P</stp>
        <stp>CHAIN_PERIODICITY_OVRD=M</stp>
        <tr r="G5859" s="3"/>
      </tp>
      <tp t="e">
        <v>#N/A</v>
        <stp/>
        <stp>##V3_BDSV12</stp>
        <stp>SPX Index</stp>
        <stp>CHAIN_TICKERS</stp>
        <stp>[PUTStrategy6.xlsx]Backup!R5809C7</stp>
        <stp>CHAIN_STRIKE_PX_OVRD</stp>
        <stp>116360</stp>
        <stp>CHAIN_PUT_CALL_TYPE_OVRD=P</stp>
        <stp>CHAIN_PERIODICITY_OVRD=M</stp>
        <tr r="G5809" s="3"/>
      </tp>
      <tp t="e">
        <v>#N/A</v>
        <stp/>
        <stp>##V3_BDSV12</stp>
        <stp>SPX Index</stp>
        <stp>CHAIN_TICKERS</stp>
        <stp>[PUTStrategy6.xlsx]Backup!R5909C7</stp>
        <stp>CHAIN_STRIKE_PX_OVRD</stp>
        <stp>118360</stp>
        <stp>CHAIN_PUT_CALL_TYPE_OVRD=P</stp>
        <stp>CHAIN_PERIODICITY_OVRD=M</stp>
        <tr r="G5909" s="3"/>
      </tp>
      <tp t="e">
        <v>#N/A</v>
        <stp/>
        <stp>##V3_BDSV12</stp>
        <stp>SPX Index</stp>
        <stp>CHAIN_TICKERS</stp>
        <stp>[PUTStrategy6.xlsx]Backup!R5959C7</stp>
        <stp>CHAIN_STRIKE_PX_OVRD</stp>
        <stp>119360</stp>
        <stp>CHAIN_PUT_CALL_TYPE_OVRD=P</stp>
        <stp>CHAIN_PERIODICITY_OVRD=M</stp>
        <tr r="G5959" s="3"/>
      </tp>
      <tp t="e">
        <v>#N/A</v>
        <stp/>
        <stp>##V3_BDSV12</stp>
        <stp>SPX Index</stp>
        <stp>CHAIN_TICKERS</stp>
        <stp>[PUTStrategy6.xlsx]Backup!R6682C7</stp>
        <stp>CHAIN_STRIKE_PX_OVRD</stp>
        <stp>133820</stp>
        <stp>CHAIN_PUT_CALL_TYPE_OVRD=P</stp>
        <stp>CHAIN_PERIODICITY_OVRD=M</stp>
        <tr r="G6682" s="3"/>
      </tp>
      <tp t="e">
        <v>#N/A</v>
        <stp/>
        <stp>##V3_BDSV12</stp>
        <stp>SPX Index</stp>
        <stp>CHAIN_TICKERS</stp>
        <stp>[PUTStrategy6.xlsx]Backup!R6632C7</stp>
        <stp>CHAIN_STRIKE_PX_OVRD</stp>
        <stp>132820</stp>
        <stp>CHAIN_PUT_CALL_TYPE_OVRD=P</stp>
        <stp>CHAIN_PERIODICITY_OVRD=M</stp>
        <tr r="G6632" s="3"/>
      </tp>
      <tp t="e">
        <v>#N/A</v>
        <stp/>
        <stp>##V3_BDSV12</stp>
        <stp>SPX Index</stp>
        <stp>CHAIN_TICKERS</stp>
        <stp>[PUTStrategy6.xlsx]Backup!R6782C7</stp>
        <stp>CHAIN_STRIKE_PX_OVRD</stp>
        <stp>135820</stp>
        <stp>CHAIN_PUT_CALL_TYPE_OVRD=P</stp>
        <stp>CHAIN_PERIODICITY_OVRD=M</stp>
        <tr r="G6782" s="3"/>
      </tp>
      <tp t="e">
        <v>#N/A</v>
        <stp/>
        <stp>##V3_BDSV12</stp>
        <stp>SPX Index</stp>
        <stp>CHAIN_TICKERS</stp>
        <stp>[PUTStrategy6.xlsx]Backup!R6732C7</stp>
        <stp>CHAIN_STRIKE_PX_OVRD</stp>
        <stp>134820</stp>
        <stp>CHAIN_PUT_CALL_TYPE_OVRD=P</stp>
        <stp>CHAIN_PERIODICITY_OVRD=M</stp>
        <tr r="G6732" s="3"/>
      </tp>
      <tp t="e">
        <v>#N/A</v>
        <stp/>
        <stp>##V3_BDSV12</stp>
        <stp>SPX Index</stp>
        <stp>CHAIN_TICKERS</stp>
        <stp>[PUTStrategy6.xlsx]Backup!R6432C7</stp>
        <stp>CHAIN_STRIKE_PX_OVRD</stp>
        <stp>128820</stp>
        <stp>CHAIN_PUT_CALL_TYPE_OVRD=P</stp>
        <stp>CHAIN_PERIODICITY_OVRD=M</stp>
        <tr r="G6432" s="3"/>
      </tp>
      <tp t="e">
        <v>#N/A</v>
        <stp/>
        <stp>##V3_BDSV12</stp>
        <stp>SPX Index</stp>
        <stp>CHAIN_TICKERS</stp>
        <stp>[PUTStrategy6.xlsx]Backup!R6582C7</stp>
        <stp>CHAIN_STRIKE_PX_OVRD</stp>
        <stp>131820</stp>
        <stp>CHAIN_PUT_CALL_TYPE_OVRD=P</stp>
        <stp>CHAIN_PERIODICITY_OVRD=M</stp>
        <tr r="G6582" s="3"/>
      </tp>
      <tp t="e">
        <v>#N/A</v>
        <stp/>
        <stp>##V3_BDSV12</stp>
        <stp>SPX Index</stp>
        <stp>CHAIN_TICKERS</stp>
        <stp>[PUTStrategy6.xlsx]Backup!R6532C7</stp>
        <stp>CHAIN_STRIKE_PX_OVRD</stp>
        <stp>130820</stp>
        <stp>CHAIN_PUT_CALL_TYPE_OVRD=P</stp>
        <stp>CHAIN_PERIODICITY_OVRD=M</stp>
        <tr r="G6532" s="3"/>
      </tp>
      <tp t="e">
        <v>#N/A</v>
        <stp/>
        <stp>##V3_BDSV12</stp>
        <stp>SPX Index</stp>
        <stp>CHAIN_TICKERS</stp>
        <stp>[PUTStrategy6.xlsx]Backup!R6482C7</stp>
        <stp>CHAIN_STRIKE_PX_OVRD</stp>
        <stp>129820</stp>
        <stp>CHAIN_PUT_CALL_TYPE_OVRD=P</stp>
        <stp>CHAIN_PERIODICITY_OVRD=M</stp>
        <tr r="G6482" s="3"/>
      </tp>
      <tp t="e">
        <v>#N/A</v>
        <stp/>
        <stp>##V3_BDSV12</stp>
        <stp>SPX Index</stp>
        <stp>CHAIN_TICKERS</stp>
        <stp>[PUTStrategy6.xlsx]Backup!R6382C7</stp>
        <stp>CHAIN_STRIKE_PX_OVRD</stp>
        <stp>127820</stp>
        <stp>CHAIN_PUT_CALL_TYPE_OVRD=P</stp>
        <stp>CHAIN_PERIODICITY_OVRD=M</stp>
        <tr r="G6382" s="3"/>
      </tp>
      <tp t="e">
        <v>#N/A</v>
        <stp/>
        <stp>##V3_BDSV12</stp>
        <stp>SPX Index</stp>
        <stp>CHAIN_TICKERS</stp>
        <stp>[PUTStrategy6.xlsx]Backup!R6332C7</stp>
        <stp>CHAIN_STRIKE_PX_OVRD</stp>
        <stp>126820</stp>
        <stp>CHAIN_PUT_CALL_TYPE_OVRD=P</stp>
        <stp>CHAIN_PERIODICITY_OVRD=M</stp>
        <tr r="G6332" s="3"/>
      </tp>
      <tp t="e">
        <v>#N/A</v>
        <stp/>
        <stp>##V3_BDSV12</stp>
        <stp>SPX Index</stp>
        <stp>CHAIN_TICKERS</stp>
        <stp>[PUTStrategy6.xlsx]Backup!R6282C7</stp>
        <stp>CHAIN_STRIKE_PX_OVRD</stp>
        <stp>125820</stp>
        <stp>CHAIN_PUT_CALL_TYPE_OVRD=P</stp>
        <stp>CHAIN_PERIODICITY_OVRD=M</stp>
        <tr r="G6282" s="3"/>
      </tp>
      <tp t="e">
        <v>#N/A</v>
        <stp/>
        <stp>##V3_BDSV12</stp>
        <stp>SPX Index</stp>
        <stp>CHAIN_TICKERS</stp>
        <stp>[PUTStrategy6.xlsx]Backup!R6232C7</stp>
        <stp>CHAIN_STRIKE_PX_OVRD</stp>
        <stp>124820</stp>
        <stp>CHAIN_PUT_CALL_TYPE_OVRD=P</stp>
        <stp>CHAIN_PERIODICITY_OVRD=M</stp>
        <tr r="G6232" s="3"/>
      </tp>
      <tp t="e">
        <v>#N/A</v>
        <stp/>
        <stp>##V3_BDSV12</stp>
        <stp>SPX Index</stp>
        <stp>CHAIN_TICKERS</stp>
        <stp>[PUTStrategy6.xlsx]Backup!R6182C7</stp>
        <stp>CHAIN_STRIKE_PX_OVRD</stp>
        <stp>123820</stp>
        <stp>CHAIN_PUT_CALL_TYPE_OVRD=P</stp>
        <stp>CHAIN_PERIODICITY_OVRD=M</stp>
        <tr r="G6182" s="3"/>
      </tp>
      <tp t="e">
        <v>#N/A</v>
        <stp/>
        <stp>##V3_BDSV12</stp>
        <stp>SPX Index</stp>
        <stp>CHAIN_TICKERS</stp>
        <stp>[PUTStrategy6.xlsx]Backup!R6132C7</stp>
        <stp>CHAIN_STRIKE_PX_OVRD</stp>
        <stp>122820</stp>
        <stp>CHAIN_PUT_CALL_TYPE_OVRD=P</stp>
        <stp>CHAIN_PERIODICITY_OVRD=M</stp>
        <tr r="G6132" s="3"/>
      </tp>
      <tp t="e">
        <v>#N/A</v>
        <stp/>
        <stp>##V3_BDSV12</stp>
        <stp>SPX Index</stp>
        <stp>CHAIN_TICKERS</stp>
        <stp>[PUTStrategy6.xlsx]Backup!R6082C7</stp>
        <stp>CHAIN_STRIKE_PX_OVRD</stp>
        <stp>121820</stp>
        <stp>CHAIN_PUT_CALL_TYPE_OVRD=P</stp>
        <stp>CHAIN_PERIODICITY_OVRD=M</stp>
        <tr r="G6082" s="3"/>
      </tp>
      <tp t="e">
        <v>#N/A</v>
        <stp/>
        <stp>##V3_BDSV12</stp>
        <stp>SPX Index</stp>
        <stp>CHAIN_TICKERS</stp>
        <stp>[PUTStrategy6.xlsx]Backup!R6032C7</stp>
        <stp>CHAIN_STRIKE_PX_OVRD</stp>
        <stp>120820</stp>
        <stp>CHAIN_PUT_CALL_TYPE_OVRD=P</stp>
        <stp>CHAIN_PERIODICITY_OVRD=M</stp>
        <tr r="G6032" s="3"/>
      </tp>
      <tp t="e">
        <v>#N/A</v>
        <stp/>
        <stp>##V3_BDSV12</stp>
        <stp>SPX Index</stp>
        <stp>CHAIN_TICKERS</stp>
        <stp>[PUTStrategy6.xlsx]Backup!R6882C7</stp>
        <stp>CHAIN_STRIKE_PX_OVRD</stp>
        <stp>137820</stp>
        <stp>CHAIN_PUT_CALL_TYPE_OVRD=P</stp>
        <stp>CHAIN_PERIODICITY_OVRD=M</stp>
        <tr r="G6882" s="3"/>
      </tp>
      <tp t="e">
        <v>#N/A</v>
        <stp/>
        <stp>##V3_BDSV12</stp>
        <stp>SPX Index</stp>
        <stp>CHAIN_TICKERS</stp>
        <stp>[PUTStrategy6.xlsx]Backup!R6832C7</stp>
        <stp>CHAIN_STRIKE_PX_OVRD</stp>
        <stp>136820</stp>
        <stp>CHAIN_PUT_CALL_TYPE_OVRD=P</stp>
        <stp>CHAIN_PERIODICITY_OVRD=M</stp>
        <tr r="G6832" s="3"/>
      </tp>
      <tp t="e">
        <v>#N/A</v>
        <stp/>
        <stp>##V3_BDSV12</stp>
        <stp>SPX Index</stp>
        <stp>CHAIN_TICKERS</stp>
        <stp>[PUTStrategy6.xlsx]Backup!R6932C7</stp>
        <stp>CHAIN_STRIKE_PX_OVRD</stp>
        <stp>138820</stp>
        <stp>CHAIN_PUT_CALL_TYPE_OVRD=P</stp>
        <stp>CHAIN_PERIODICITY_OVRD=M</stp>
        <tr r="G6932" s="3"/>
      </tp>
      <tp t="e">
        <v>#N/A</v>
        <stp/>
        <stp>##V3_BDSV12</stp>
        <stp>SPX Index</stp>
        <stp>CHAIN_TICKERS</stp>
        <stp>[PUTStrategy6.xlsx]Backup!R6982C7</stp>
        <stp>CHAIN_STRIKE_PX_OVRD</stp>
        <stp>139820</stp>
        <stp>CHAIN_PUT_CALL_TYPE_OVRD=P</stp>
        <stp>CHAIN_PERIODICITY_OVRD=M</stp>
        <tr r="G6982" s="3"/>
      </tp>
      <tp t="e">
        <v>#N/A</v>
        <stp/>
        <stp>##V3_BDSV12</stp>
        <stp>SPX Index</stp>
        <stp>CHAIN_TICKERS</stp>
        <stp>[PUTStrategy6.xlsx]Backup!R7182C7</stp>
        <stp>CHAIN_STRIKE_PX_OVRD</stp>
        <stp>143820</stp>
        <stp>CHAIN_PUT_CALL_TYPE_OVRD=P</stp>
        <stp>CHAIN_PERIODICITY_OVRD=M</stp>
        <tr r="G7182" s="3"/>
      </tp>
      <tp t="e">
        <v>#N/A</v>
        <stp/>
        <stp>##V3_BDSV12</stp>
        <stp>SPX Index</stp>
        <stp>CHAIN_TICKERS</stp>
        <stp>[PUTStrategy6.xlsx]Backup!R7132C7</stp>
        <stp>CHAIN_STRIKE_PX_OVRD</stp>
        <stp>142820</stp>
        <stp>CHAIN_PUT_CALL_TYPE_OVRD=P</stp>
        <stp>CHAIN_PERIODICITY_OVRD=M</stp>
        <tr r="G7132" s="3"/>
      </tp>
      <tp t="e">
        <v>#N/A</v>
        <stp/>
        <stp>##V3_BDSV12</stp>
        <stp>SPX Index</stp>
        <stp>CHAIN_TICKERS</stp>
        <stp>[PUTStrategy6.xlsx]Backup!R7082C7</stp>
        <stp>CHAIN_STRIKE_PX_OVRD</stp>
        <stp>141820</stp>
        <stp>CHAIN_PUT_CALL_TYPE_OVRD=P</stp>
        <stp>CHAIN_PERIODICITY_OVRD=M</stp>
        <tr r="G7082" s="3"/>
      </tp>
      <tp t="e">
        <v>#N/A</v>
        <stp/>
        <stp>##V3_BDSV12</stp>
        <stp>SPX Index</stp>
        <stp>CHAIN_TICKERS</stp>
        <stp>[PUTStrategy6.xlsx]Backup!R7032C7</stp>
        <stp>CHAIN_STRIKE_PX_OVRD</stp>
        <stp>140820</stp>
        <stp>CHAIN_PUT_CALL_TYPE_OVRD=P</stp>
        <stp>CHAIN_PERIODICITY_OVRD=M</stp>
        <tr r="G7032" s="3"/>
      </tp>
      <tp t="e">
        <v>#N/A</v>
        <stp/>
        <stp>##V3_BDSV12</stp>
        <stp>SPX Index</stp>
        <stp>CHAIN_TICKERS</stp>
        <stp>[PUTStrategy6.xlsx]Backup!R7382C7</stp>
        <stp>CHAIN_STRIKE_PX_OVRD</stp>
        <stp>147820</stp>
        <stp>CHAIN_PUT_CALL_TYPE_OVRD=P</stp>
        <stp>CHAIN_PERIODICITY_OVRD=M</stp>
        <tr r="G7382" s="3"/>
      </tp>
      <tp t="e">
        <v>#N/A</v>
        <stp/>
        <stp>##V3_BDSV12</stp>
        <stp>SPX Index</stp>
        <stp>CHAIN_TICKERS</stp>
        <stp>[PUTStrategy6.xlsx]Backup!R7332C7</stp>
        <stp>CHAIN_STRIKE_PX_OVRD</stp>
        <stp>146820</stp>
        <stp>CHAIN_PUT_CALL_TYPE_OVRD=P</stp>
        <stp>CHAIN_PERIODICITY_OVRD=M</stp>
        <tr r="G7332" s="3"/>
      </tp>
      <tp t="e">
        <v>#N/A</v>
        <stp/>
        <stp>##V3_BDSV12</stp>
        <stp>SPX Index</stp>
        <stp>CHAIN_TICKERS</stp>
        <stp>[PUTStrategy6.xlsx]Backup!R7282C7</stp>
        <stp>CHAIN_STRIKE_PX_OVRD</stp>
        <stp>145820</stp>
        <stp>CHAIN_PUT_CALL_TYPE_OVRD=P</stp>
        <stp>CHAIN_PERIODICITY_OVRD=M</stp>
        <tr r="G7282" s="3"/>
      </tp>
      <tp t="e">
        <v>#N/A</v>
        <stp/>
        <stp>##V3_BDSV12</stp>
        <stp>SPX Index</stp>
        <stp>CHAIN_TICKERS</stp>
        <stp>[PUTStrategy6.xlsx]Backup!R7232C7</stp>
        <stp>CHAIN_STRIKE_PX_OVRD</stp>
        <stp>144820</stp>
        <stp>CHAIN_PUT_CALL_TYPE_OVRD=P</stp>
        <stp>CHAIN_PERIODICITY_OVRD=M</stp>
        <tr r="G7232" s="3"/>
      </tp>
      <tp t="e">
        <v>#N/A</v>
        <stp/>
        <stp>##V3_BDSV12</stp>
        <stp>SPX Index</stp>
        <stp>CHAIN_TICKERS</stp>
        <stp>[PUTStrategy6.xlsx]Backup!R5432C7</stp>
        <stp>CHAIN_STRIKE_PX_OVRD</stp>
        <stp>108820</stp>
        <stp>CHAIN_PUT_CALL_TYPE_OVRD=P</stp>
        <stp>CHAIN_PERIODICITY_OVRD=M</stp>
        <tr r="G5432" s="3"/>
      </tp>
      <tp t="e">
        <v>#N/A</v>
        <stp/>
        <stp>##V3_BDSV12</stp>
        <stp>SPX Index</stp>
        <stp>CHAIN_TICKERS</stp>
        <stp>[PUTStrategy6.xlsx]Backup!R5582C7</stp>
        <stp>CHAIN_STRIKE_PX_OVRD</stp>
        <stp>111820</stp>
        <stp>CHAIN_PUT_CALL_TYPE_OVRD=P</stp>
        <stp>CHAIN_PERIODICITY_OVRD=M</stp>
        <tr r="G5582" s="3"/>
      </tp>
      <tp t="e">
        <v>#N/A</v>
        <stp/>
        <stp>##V3_BDSV12</stp>
        <stp>SPX Index</stp>
        <stp>CHAIN_TICKERS</stp>
        <stp>[PUTStrategy6.xlsx]Backup!R5532C7</stp>
        <stp>CHAIN_STRIKE_PX_OVRD</stp>
        <stp>110820</stp>
        <stp>CHAIN_PUT_CALL_TYPE_OVRD=P</stp>
        <stp>CHAIN_PERIODICITY_OVRD=M</stp>
        <tr r="G5532" s="3"/>
      </tp>
      <tp t="e">
        <v>#N/A</v>
        <stp/>
        <stp>##V3_BDSV12</stp>
        <stp>SPX Index</stp>
        <stp>CHAIN_TICKERS</stp>
        <stp>[PUTStrategy6.xlsx]Backup!R5482C7</stp>
        <stp>CHAIN_STRIKE_PX_OVRD</stp>
        <stp>109820</stp>
        <stp>CHAIN_PUT_CALL_TYPE_OVRD=P</stp>
        <stp>CHAIN_PERIODICITY_OVRD=M</stp>
        <tr r="G5482" s="3"/>
      </tp>
      <tp t="e">
        <v>#N/A</v>
        <stp/>
        <stp>##V3_BDSV12</stp>
        <stp>SPX Index</stp>
        <stp>CHAIN_TICKERS</stp>
        <stp>[PUTStrategy6.xlsx]Backup!R5682C7</stp>
        <stp>CHAIN_STRIKE_PX_OVRD</stp>
        <stp>113820</stp>
        <stp>CHAIN_PUT_CALL_TYPE_OVRD=P</stp>
        <stp>CHAIN_PERIODICITY_OVRD=M</stp>
        <tr r="G5682" s="3"/>
      </tp>
      <tp t="e">
        <v>#N/A</v>
        <stp/>
        <stp>##V3_BDSV12</stp>
        <stp>SPX Index</stp>
        <stp>CHAIN_TICKERS</stp>
        <stp>[PUTStrategy6.xlsx]Backup!R5632C7</stp>
        <stp>CHAIN_STRIKE_PX_OVRD</stp>
        <stp>112820</stp>
        <stp>CHAIN_PUT_CALL_TYPE_OVRD=P</stp>
        <stp>CHAIN_PERIODICITY_OVRD=M</stp>
        <tr r="G5632" s="3"/>
      </tp>
      <tp t="e">
        <v>#N/A</v>
        <stp/>
        <stp>##V3_BDSV12</stp>
        <stp>SPX Index</stp>
        <stp>CHAIN_TICKERS</stp>
        <stp>[PUTStrategy6.xlsx]Backup!R5782C7</stp>
        <stp>CHAIN_STRIKE_PX_OVRD</stp>
        <stp>115820</stp>
        <stp>CHAIN_PUT_CALL_TYPE_OVRD=P</stp>
        <stp>CHAIN_PERIODICITY_OVRD=M</stp>
        <tr r="G5782" s="3"/>
      </tp>
      <tp t="e">
        <v>#N/A</v>
        <stp/>
        <stp>##V3_BDSV12</stp>
        <stp>SPX Index</stp>
        <stp>CHAIN_TICKERS</stp>
        <stp>[PUTStrategy6.xlsx]Backup!R5732C7</stp>
        <stp>CHAIN_STRIKE_PX_OVRD</stp>
        <stp>114820</stp>
        <stp>CHAIN_PUT_CALL_TYPE_OVRD=P</stp>
        <stp>CHAIN_PERIODICITY_OVRD=M</stp>
        <tr r="G5732" s="3"/>
      </tp>
      <tp t="e">
        <v>#N/A</v>
        <stp/>
        <stp>##V3_BDSV12</stp>
        <stp>SPX Index</stp>
        <stp>CHAIN_TICKERS</stp>
        <stp>[PUTStrategy6.xlsx]Backup!R5182C7</stp>
        <stp>CHAIN_STRIKE_PX_OVRD</stp>
        <stp>103820</stp>
        <stp>CHAIN_PUT_CALL_TYPE_OVRD=P</stp>
        <stp>CHAIN_PERIODICITY_OVRD=M</stp>
        <tr r="G5182" s="3"/>
      </tp>
      <tp t="e">
        <v>#N/A</v>
        <stp/>
        <stp>##V3_BDSV12</stp>
        <stp>SPX Index</stp>
        <stp>CHAIN_TICKERS</stp>
        <stp>[PUTStrategy6.xlsx]Backup!R5132C7</stp>
        <stp>CHAIN_STRIKE_PX_OVRD</stp>
        <stp>102820</stp>
        <stp>CHAIN_PUT_CALL_TYPE_OVRD=P</stp>
        <stp>CHAIN_PERIODICITY_OVRD=M</stp>
        <tr r="G5132" s="3"/>
      </tp>
      <tp t="e">
        <v>#N/A</v>
        <stp/>
        <stp>##V3_BDSV12</stp>
        <stp>SPX Index</stp>
        <stp>CHAIN_TICKERS</stp>
        <stp>[PUTStrategy6.xlsx]Backup!R5082C7</stp>
        <stp>CHAIN_STRIKE_PX_OVRD</stp>
        <stp>101820</stp>
        <stp>CHAIN_PUT_CALL_TYPE_OVRD=P</stp>
        <stp>CHAIN_PERIODICITY_OVRD=M</stp>
        <tr r="G5082" s="3"/>
      </tp>
      <tp t="e">
        <v>#N/A</v>
        <stp/>
        <stp>##V3_BDSV12</stp>
        <stp>SPX Index</stp>
        <stp>CHAIN_TICKERS</stp>
        <stp>[PUTStrategy6.xlsx]Backup!R5032C7</stp>
        <stp>CHAIN_STRIKE_PX_OVRD</stp>
        <stp>100820</stp>
        <stp>CHAIN_PUT_CALL_TYPE_OVRD=P</stp>
        <stp>CHAIN_PERIODICITY_OVRD=M</stp>
        <tr r="G5032" s="3"/>
      </tp>
      <tp t="e">
        <v>#N/A</v>
        <stp/>
        <stp>##V3_BDSV12</stp>
        <stp>SPX Index</stp>
        <stp>CHAIN_TICKERS</stp>
        <stp>[PUTStrategy6.xlsx]Backup!R5382C7</stp>
        <stp>CHAIN_STRIKE_PX_OVRD</stp>
        <stp>107820</stp>
        <stp>CHAIN_PUT_CALL_TYPE_OVRD=P</stp>
        <stp>CHAIN_PERIODICITY_OVRD=M</stp>
        <tr r="G5382" s="3"/>
      </tp>
      <tp t="e">
        <v>#N/A</v>
        <stp/>
        <stp>##V3_BDSV12</stp>
        <stp>SPX Index</stp>
        <stp>CHAIN_TICKERS</stp>
        <stp>[PUTStrategy6.xlsx]Backup!R5332C7</stp>
        <stp>CHAIN_STRIKE_PX_OVRD</stp>
        <stp>106820</stp>
        <stp>CHAIN_PUT_CALL_TYPE_OVRD=P</stp>
        <stp>CHAIN_PERIODICITY_OVRD=M</stp>
        <tr r="G5332" s="3"/>
      </tp>
      <tp t="e">
        <v>#N/A</v>
        <stp/>
        <stp>##V3_BDSV12</stp>
        <stp>SPX Index</stp>
        <stp>CHAIN_TICKERS</stp>
        <stp>[PUTStrategy6.xlsx]Backup!R5282C7</stp>
        <stp>CHAIN_STRIKE_PX_OVRD</stp>
        <stp>105820</stp>
        <stp>CHAIN_PUT_CALL_TYPE_OVRD=P</stp>
        <stp>CHAIN_PERIODICITY_OVRD=M</stp>
        <tr r="G5282" s="3"/>
      </tp>
      <tp t="e">
        <v>#N/A</v>
        <stp/>
        <stp>##V3_BDSV12</stp>
        <stp>SPX Index</stp>
        <stp>CHAIN_TICKERS</stp>
        <stp>[PUTStrategy6.xlsx]Backup!R5232C7</stp>
        <stp>CHAIN_STRIKE_PX_OVRD</stp>
        <stp>104820</stp>
        <stp>CHAIN_PUT_CALL_TYPE_OVRD=P</stp>
        <stp>CHAIN_PERIODICITY_OVRD=M</stp>
        <tr r="G5232" s="3"/>
      </tp>
      <tp t="e">
        <v>#N/A</v>
        <stp/>
        <stp>##V3_BDSV12</stp>
        <stp>SPX Index</stp>
        <stp>CHAIN_TICKERS</stp>
        <stp>[PUTStrategy6.xlsx]Backup!R5882C7</stp>
        <stp>CHAIN_STRIKE_PX_OVRD</stp>
        <stp>117820</stp>
        <stp>CHAIN_PUT_CALL_TYPE_OVRD=P</stp>
        <stp>CHAIN_PERIODICITY_OVRD=M</stp>
        <tr r="G5882" s="3"/>
      </tp>
      <tp t="e">
        <v>#N/A</v>
        <stp/>
        <stp>##V3_BDSV12</stp>
        <stp>SPX Index</stp>
        <stp>CHAIN_TICKERS</stp>
        <stp>[PUTStrategy6.xlsx]Backup!R5832C7</stp>
        <stp>CHAIN_STRIKE_PX_OVRD</stp>
        <stp>116820</stp>
        <stp>CHAIN_PUT_CALL_TYPE_OVRD=P</stp>
        <stp>CHAIN_PERIODICITY_OVRD=M</stp>
        <tr r="G5832" s="3"/>
      </tp>
      <tp t="e">
        <v>#N/A</v>
        <stp/>
        <stp>##V3_BDSV12</stp>
        <stp>SPX Index</stp>
        <stp>CHAIN_TICKERS</stp>
        <stp>[PUTStrategy6.xlsx]Backup!R5932C7</stp>
        <stp>CHAIN_STRIKE_PX_OVRD</stp>
        <stp>118820</stp>
        <stp>CHAIN_PUT_CALL_TYPE_OVRD=P</stp>
        <stp>CHAIN_PERIODICITY_OVRD=M</stp>
        <tr r="G5932" s="3"/>
      </tp>
      <tp t="e">
        <v>#N/A</v>
        <stp/>
        <stp>##V3_BDSV12</stp>
        <stp>SPX Index</stp>
        <stp>CHAIN_TICKERS</stp>
        <stp>[PUTStrategy6.xlsx]Backup!R5982C7</stp>
        <stp>CHAIN_STRIKE_PX_OVRD</stp>
        <stp>119820</stp>
        <stp>CHAIN_PUT_CALL_TYPE_OVRD=P</stp>
        <stp>CHAIN_PERIODICITY_OVRD=M</stp>
        <tr r="G5982" s="3"/>
      </tp>
      <tp t="e">
        <v>#N/A</v>
        <stp/>
        <stp>##V3_BDSV12</stp>
        <stp>SPX Index</stp>
        <stp>CHAIN_TICKERS</stp>
        <stp>[PUTStrategy6.xlsx]Backup!R4682C7</stp>
        <stp>CHAIN_STRIKE_PX_OVRD</stp>
        <stp>93820</stp>
        <stp>CHAIN_PUT_CALL_TYPE_OVRD=P</stp>
        <stp>CHAIN_PERIODICITY_OVRD=M</stp>
        <tr r="G4682" s="3"/>
      </tp>
      <tp t="e">
        <v>#N/A</v>
        <stp/>
        <stp>##V3_BDSV12</stp>
        <stp>SPX Index</stp>
        <stp>CHAIN_TICKERS</stp>
        <stp>[PUTStrategy6.xlsx]Backup!R4582C7</stp>
        <stp>CHAIN_STRIKE_PX_OVRD</stp>
        <stp>91820</stp>
        <stp>CHAIN_PUT_CALL_TYPE_OVRD=P</stp>
        <stp>CHAIN_PERIODICITY_OVRD=M</stp>
        <tr r="G4582" s="3"/>
      </tp>
      <tp t="e">
        <v>#N/A</v>
        <stp/>
        <stp>##V3_BDSV12</stp>
        <stp>SPX Index</stp>
        <stp>CHAIN_TICKERS</stp>
        <stp>[PUTStrategy6.xlsx]Backup!R4982C7</stp>
        <stp>CHAIN_STRIKE_PX_OVRD</stp>
        <stp>99820</stp>
        <stp>CHAIN_PUT_CALL_TYPE_OVRD=P</stp>
        <stp>CHAIN_PERIODICITY_OVRD=M</stp>
        <tr r="G4982" s="3"/>
      </tp>
      <tp t="e">
        <v>#N/A</v>
        <stp/>
        <stp>##V3_BDSV12</stp>
        <stp>SPX Index</stp>
        <stp>CHAIN_TICKERS</stp>
        <stp>[PUTStrategy6.xlsx]Backup!R4782C7</stp>
        <stp>CHAIN_STRIKE_PX_OVRD</stp>
        <stp>95820</stp>
        <stp>CHAIN_PUT_CALL_TYPE_OVRD=P</stp>
        <stp>CHAIN_PERIODICITY_OVRD=M</stp>
        <tr r="G4782" s="3"/>
      </tp>
      <tp t="e">
        <v>#N/A</v>
        <stp/>
        <stp>##V3_BDSV12</stp>
        <stp>SPX Index</stp>
        <stp>CHAIN_TICKERS</stp>
        <stp>[PUTStrategy6.xlsx]Backup!R4882C7</stp>
        <stp>CHAIN_STRIKE_PX_OVRD</stp>
        <stp>97820</stp>
        <stp>CHAIN_PUT_CALL_TYPE_OVRD=P</stp>
        <stp>CHAIN_PERIODICITY_OVRD=M</stp>
        <tr r="G4882" s="3"/>
      </tp>
      <tp t="e">
        <v>#N/A</v>
        <stp/>
        <stp>##V3_BDSV12</stp>
        <stp>SPX Index</stp>
        <stp>CHAIN_TICKERS</stp>
        <stp>[PUTStrategy6.xlsx]Backup!R4382C7</stp>
        <stp>CHAIN_STRIKE_PX_OVRD</stp>
        <stp>87820</stp>
        <stp>CHAIN_PUT_CALL_TYPE_OVRD=P</stp>
        <stp>CHAIN_PERIODICITY_OVRD=M</stp>
        <tr r="G4382" s="3"/>
      </tp>
      <tp t="e">
        <v>#N/A</v>
        <stp/>
        <stp>##V3_BDSV12</stp>
        <stp>SPX Index</stp>
        <stp>CHAIN_TICKERS</stp>
        <stp>[PUTStrategy6.xlsx]Backup!R4282C7</stp>
        <stp>CHAIN_STRIKE_PX_OVRD</stp>
        <stp>85820</stp>
        <stp>CHAIN_PUT_CALL_TYPE_OVRD=P</stp>
        <stp>CHAIN_PERIODICITY_OVRD=M</stp>
        <tr r="G4282" s="3"/>
      </tp>
      <tp t="e">
        <v>#N/A</v>
        <stp/>
        <stp>##V3_BDSV12</stp>
        <stp>SPX Index</stp>
        <stp>CHAIN_TICKERS</stp>
        <stp>[PUTStrategy6.xlsx]Backup!R4082C7</stp>
        <stp>CHAIN_STRIKE_PX_OVRD</stp>
        <stp>81820</stp>
        <stp>CHAIN_PUT_CALL_TYPE_OVRD=P</stp>
        <stp>CHAIN_PERIODICITY_OVRD=M</stp>
        <tr r="G4082" s="3"/>
      </tp>
      <tp t="e">
        <v>#N/A</v>
        <stp/>
        <stp>##V3_BDSV12</stp>
        <stp>SPX Index</stp>
        <stp>CHAIN_TICKERS</stp>
        <stp>[PUTStrategy6.xlsx]Backup!R4182C7</stp>
        <stp>CHAIN_STRIKE_PX_OVRD</stp>
        <stp>83820</stp>
        <stp>CHAIN_PUT_CALL_TYPE_OVRD=P</stp>
        <stp>CHAIN_PERIODICITY_OVRD=M</stp>
        <tr r="G4182" s="3"/>
      </tp>
      <tp t="e">
        <v>#N/A</v>
        <stp/>
        <stp>##V3_BDSV12</stp>
        <stp>SPX Index</stp>
        <stp>CHAIN_TICKERS</stp>
        <stp>[PUTStrategy6.xlsx]Backup!R4482C7</stp>
        <stp>CHAIN_STRIKE_PX_OVRD</stp>
        <stp>89820</stp>
        <stp>CHAIN_PUT_CALL_TYPE_OVRD=P</stp>
        <stp>CHAIN_PERIODICITY_OVRD=M</stp>
        <tr r="G4482" s="3"/>
      </tp>
      <tp t="e">
        <v>#N/A</v>
        <stp/>
        <stp>##V3_BDSV12</stp>
        <stp>SPX Index</stp>
        <stp>CHAIN_TICKERS</stp>
        <stp>[PUTStrategy6.xlsx]Backup!R1382C7</stp>
        <stp>CHAIN_STRIKE_PX_OVRD</stp>
        <stp>27820</stp>
        <stp>CHAIN_PUT_CALL_TYPE_OVRD=P</stp>
        <stp>CHAIN_PERIODICITY_OVRD=M</stp>
        <tr r="G1382" s="3"/>
      </tp>
      <tp t="e">
        <v>#N/A</v>
        <stp/>
        <stp>##V3_BDSV12</stp>
        <stp>SPX Index</stp>
        <stp>CHAIN_TICKERS</stp>
        <stp>[PUTStrategy6.xlsx]Backup!R1282C7</stp>
        <stp>CHAIN_STRIKE_PX_OVRD</stp>
        <stp>25820</stp>
        <stp>CHAIN_PUT_CALL_TYPE_OVRD=P</stp>
        <stp>CHAIN_PERIODICITY_OVRD=M</stp>
        <tr r="G1282" s="3"/>
      </tp>
      <tp t="e">
        <v>#N/A</v>
        <stp/>
        <stp>##V3_BDSV12</stp>
        <stp>SPX Index</stp>
        <stp>CHAIN_TICKERS</stp>
        <stp>[PUTStrategy6.xlsx]Backup!R1082C7</stp>
        <stp>CHAIN_STRIKE_PX_OVRD</stp>
        <stp>21820</stp>
        <stp>CHAIN_PUT_CALL_TYPE_OVRD=P</stp>
        <stp>CHAIN_PERIODICITY_OVRD=M</stp>
        <tr r="G1082" s="3"/>
      </tp>
      <tp t="e">
        <v>#N/A</v>
        <stp/>
        <stp>##V3_BDSV12</stp>
        <stp>SPX Index</stp>
        <stp>CHAIN_TICKERS</stp>
        <stp>[PUTStrategy6.xlsx]Backup!R1182C7</stp>
        <stp>CHAIN_STRIKE_PX_OVRD</stp>
        <stp>23820</stp>
        <stp>CHAIN_PUT_CALL_TYPE_OVRD=P</stp>
        <stp>CHAIN_PERIODICITY_OVRD=M</stp>
        <tr r="G1182" s="3"/>
      </tp>
      <tp t="e">
        <v>#N/A</v>
        <stp/>
        <stp>##V3_BDSV12</stp>
        <stp>SPX Index</stp>
        <stp>CHAIN_TICKERS</stp>
        <stp>[PUTStrategy6.xlsx]Backup!R1482C7</stp>
        <stp>CHAIN_STRIKE_PX_OVRD</stp>
        <stp>29820</stp>
        <stp>CHAIN_PUT_CALL_TYPE_OVRD=P</stp>
        <stp>CHAIN_PERIODICITY_OVRD=M</stp>
        <tr r="G1482" s="3"/>
      </tp>
      <tp t="e">
        <v>#N/A</v>
        <stp/>
        <stp>##V3_BDSV12</stp>
        <stp>SPX Index</stp>
        <stp>CHAIN_TICKERS</stp>
        <stp>[PUTStrategy6.xlsx]Backup!R1682C7</stp>
        <stp>CHAIN_STRIKE_PX_OVRD</stp>
        <stp>33820</stp>
        <stp>CHAIN_PUT_CALL_TYPE_OVRD=P</stp>
        <stp>CHAIN_PERIODICITY_OVRD=M</stp>
        <tr r="G1682" s="3"/>
      </tp>
      <tp t="e">
        <v>#N/A</v>
        <stp/>
        <stp>##V3_BDSV12</stp>
        <stp>SPX Index</stp>
        <stp>CHAIN_TICKERS</stp>
        <stp>[PUTStrategy6.xlsx]Backup!R1582C7</stp>
        <stp>CHAIN_STRIKE_PX_OVRD</stp>
        <stp>31820</stp>
        <stp>CHAIN_PUT_CALL_TYPE_OVRD=P</stp>
        <stp>CHAIN_PERIODICITY_OVRD=M</stp>
        <tr r="G1582" s="3"/>
      </tp>
      <tp t="e">
        <v>#N/A</v>
        <stp/>
        <stp>##V3_BDSV12</stp>
        <stp>SPX Index</stp>
        <stp>CHAIN_TICKERS</stp>
        <stp>[PUTStrategy6.xlsx]Backup!R1982C7</stp>
        <stp>CHAIN_STRIKE_PX_OVRD</stp>
        <stp>39820</stp>
        <stp>CHAIN_PUT_CALL_TYPE_OVRD=P</stp>
        <stp>CHAIN_PERIODICITY_OVRD=M</stp>
        <tr r="G1982" s="3"/>
      </tp>
      <tp t="e">
        <v>#N/A</v>
        <stp/>
        <stp>##V3_BDSV12</stp>
        <stp>SPX Index</stp>
        <stp>CHAIN_TICKERS</stp>
        <stp>[PUTStrategy6.xlsx]Backup!R1782C7</stp>
        <stp>CHAIN_STRIKE_PX_OVRD</stp>
        <stp>35820</stp>
        <stp>CHAIN_PUT_CALL_TYPE_OVRD=P</stp>
        <stp>CHAIN_PERIODICITY_OVRD=M</stp>
        <tr r="G1782" s="3"/>
      </tp>
      <tp t="e">
        <v>#N/A</v>
        <stp/>
        <stp>##V3_BDSV12</stp>
        <stp>SPX Index</stp>
        <stp>CHAIN_TICKERS</stp>
        <stp>[PUTStrategy6.xlsx]Backup!R1882C7</stp>
        <stp>CHAIN_STRIKE_PX_OVRD</stp>
        <stp>37820</stp>
        <stp>CHAIN_PUT_CALL_TYPE_OVRD=P</stp>
        <stp>CHAIN_PERIODICITY_OVRD=M</stp>
        <tr r="G1882" s="3"/>
      </tp>
      <tp t="e">
        <v>#N/A</v>
        <stp/>
        <stp>##V3_BDSV12</stp>
        <stp>SPX Index</stp>
        <stp>CHAIN_TICKERS</stp>
        <stp>[PUTStrategy6.xlsx]Backup!R2682C7</stp>
        <stp>CHAIN_STRIKE_PX_OVRD</stp>
        <stp>53820</stp>
        <stp>CHAIN_PUT_CALL_TYPE_OVRD=P</stp>
        <stp>CHAIN_PERIODICITY_OVRD=M</stp>
        <tr r="G2682" s="3"/>
      </tp>
      <tp t="e">
        <v>#N/A</v>
        <stp/>
        <stp>##V3_BDSV12</stp>
        <stp>SPX Index</stp>
        <stp>CHAIN_TICKERS</stp>
        <stp>[PUTStrategy6.xlsx]Backup!R2582C7</stp>
        <stp>CHAIN_STRIKE_PX_OVRD</stp>
        <stp>51820</stp>
        <stp>CHAIN_PUT_CALL_TYPE_OVRD=P</stp>
        <stp>CHAIN_PERIODICITY_OVRD=M</stp>
        <tr r="G2582" s="3"/>
      </tp>
      <tp t="e">
        <v>#N/A</v>
        <stp/>
        <stp>##V3_BDSV12</stp>
        <stp>SPX Index</stp>
        <stp>CHAIN_TICKERS</stp>
        <stp>[PUTStrategy6.xlsx]Backup!R2982C7</stp>
        <stp>CHAIN_STRIKE_PX_OVRD</stp>
        <stp>59820</stp>
        <stp>CHAIN_PUT_CALL_TYPE_OVRD=P</stp>
        <stp>CHAIN_PERIODICITY_OVRD=M</stp>
        <tr r="G2982" s="3"/>
      </tp>
      <tp t="e">
        <v>#N/A</v>
        <stp/>
        <stp>##V3_BDSV12</stp>
        <stp>SPX Index</stp>
        <stp>CHAIN_TICKERS</stp>
        <stp>[PUTStrategy6.xlsx]Backup!R2782C7</stp>
        <stp>CHAIN_STRIKE_PX_OVRD</stp>
        <stp>55820</stp>
        <stp>CHAIN_PUT_CALL_TYPE_OVRD=P</stp>
        <stp>CHAIN_PERIODICITY_OVRD=M</stp>
        <tr r="G2782" s="3"/>
      </tp>
      <tp t="e">
        <v>#N/A</v>
        <stp/>
        <stp>##V3_BDSV12</stp>
        <stp>SPX Index</stp>
        <stp>CHAIN_TICKERS</stp>
        <stp>[PUTStrategy6.xlsx]Backup!R2882C7</stp>
        <stp>CHAIN_STRIKE_PX_OVRD</stp>
        <stp>57820</stp>
        <stp>CHAIN_PUT_CALL_TYPE_OVRD=P</stp>
        <stp>CHAIN_PERIODICITY_OVRD=M</stp>
        <tr r="G2882" s="3"/>
      </tp>
      <tp t="e">
        <v>#N/A</v>
        <stp/>
        <stp>##V3_BDSV12</stp>
        <stp>SPX Index</stp>
        <stp>CHAIN_TICKERS</stp>
        <stp>[PUTStrategy6.xlsx]Backup!R2382C7</stp>
        <stp>CHAIN_STRIKE_PX_OVRD</stp>
        <stp>47820</stp>
        <stp>CHAIN_PUT_CALL_TYPE_OVRD=P</stp>
        <stp>CHAIN_PERIODICITY_OVRD=M</stp>
        <tr r="G2382" s="3"/>
      </tp>
      <tp t="e">
        <v>#N/A</v>
        <stp/>
        <stp>##V3_BDSV12</stp>
        <stp>SPX Index</stp>
        <stp>CHAIN_TICKERS</stp>
        <stp>[PUTStrategy6.xlsx]Backup!R2282C7</stp>
        <stp>CHAIN_STRIKE_PX_OVRD</stp>
        <stp>45820</stp>
        <stp>CHAIN_PUT_CALL_TYPE_OVRD=P</stp>
        <stp>CHAIN_PERIODICITY_OVRD=M</stp>
        <tr r="G2282" s="3"/>
      </tp>
      <tp t="e">
        <v>#N/A</v>
        <stp/>
        <stp>##V3_BDSV12</stp>
        <stp>SPX Index</stp>
        <stp>CHAIN_TICKERS</stp>
        <stp>[PUTStrategy6.xlsx]Backup!R2082C7</stp>
        <stp>CHAIN_STRIKE_PX_OVRD</stp>
        <stp>41820</stp>
        <stp>CHAIN_PUT_CALL_TYPE_OVRD=P</stp>
        <stp>CHAIN_PERIODICITY_OVRD=M</stp>
        <tr r="G2082" s="3"/>
      </tp>
      <tp t="e">
        <v>#N/A</v>
        <stp/>
        <stp>##V3_BDSV12</stp>
        <stp>SPX Index</stp>
        <stp>CHAIN_TICKERS</stp>
        <stp>[PUTStrategy6.xlsx]Backup!R2182C7</stp>
        <stp>CHAIN_STRIKE_PX_OVRD</stp>
        <stp>43820</stp>
        <stp>CHAIN_PUT_CALL_TYPE_OVRD=P</stp>
        <stp>CHAIN_PERIODICITY_OVRD=M</stp>
        <tr r="G2182" s="3"/>
      </tp>
      <tp t="e">
        <v>#N/A</v>
        <stp/>
        <stp>##V3_BDSV12</stp>
        <stp>SPX Index</stp>
        <stp>CHAIN_TICKERS</stp>
        <stp>[PUTStrategy6.xlsx]Backup!R2482C7</stp>
        <stp>CHAIN_STRIKE_PX_OVRD</stp>
        <stp>49820</stp>
        <stp>CHAIN_PUT_CALL_TYPE_OVRD=P</stp>
        <stp>CHAIN_PERIODICITY_OVRD=M</stp>
        <tr r="G2482" s="3"/>
      </tp>
      <tp t="e">
        <v>#N/A</v>
        <stp/>
        <stp>##V3_BDSV12</stp>
        <stp>SPX Index</stp>
        <stp>CHAIN_TICKERS</stp>
        <stp>[PUTStrategy6.xlsx]Backup!R3382C7</stp>
        <stp>CHAIN_STRIKE_PX_OVRD</stp>
        <stp>67820</stp>
        <stp>CHAIN_PUT_CALL_TYPE_OVRD=P</stp>
        <stp>CHAIN_PERIODICITY_OVRD=M</stp>
        <tr r="G3382" s="3"/>
      </tp>
      <tp t="e">
        <v>#N/A</v>
        <stp/>
        <stp>##V3_BDSV12</stp>
        <stp>SPX Index</stp>
        <stp>CHAIN_TICKERS</stp>
        <stp>[PUTStrategy6.xlsx]Backup!R3282C7</stp>
        <stp>CHAIN_STRIKE_PX_OVRD</stp>
        <stp>65820</stp>
        <stp>CHAIN_PUT_CALL_TYPE_OVRD=P</stp>
        <stp>CHAIN_PERIODICITY_OVRD=M</stp>
        <tr r="G3282" s="3"/>
      </tp>
      <tp t="e">
        <v>#N/A</v>
        <stp/>
        <stp>##V3_BDSV12</stp>
        <stp>SPX Index</stp>
        <stp>CHAIN_TICKERS</stp>
        <stp>[PUTStrategy6.xlsx]Backup!R3082C7</stp>
        <stp>CHAIN_STRIKE_PX_OVRD</stp>
        <stp>61820</stp>
        <stp>CHAIN_PUT_CALL_TYPE_OVRD=P</stp>
        <stp>CHAIN_PERIODICITY_OVRD=M</stp>
        <tr r="G3082" s="3"/>
      </tp>
      <tp t="e">
        <v>#N/A</v>
        <stp/>
        <stp>##V3_BDSV12</stp>
        <stp>SPX Index</stp>
        <stp>CHAIN_TICKERS</stp>
        <stp>[PUTStrategy6.xlsx]Backup!R3182C7</stp>
        <stp>CHAIN_STRIKE_PX_OVRD</stp>
        <stp>63820</stp>
        <stp>CHAIN_PUT_CALL_TYPE_OVRD=P</stp>
        <stp>CHAIN_PERIODICITY_OVRD=M</stp>
        <tr r="G3182" s="3"/>
      </tp>
      <tp t="e">
        <v>#N/A</v>
        <stp/>
        <stp>##V3_BDSV12</stp>
        <stp>SPX Index</stp>
        <stp>CHAIN_TICKERS</stp>
        <stp>[PUTStrategy6.xlsx]Backup!R3482C7</stp>
        <stp>CHAIN_STRIKE_PX_OVRD</stp>
        <stp>69820</stp>
        <stp>CHAIN_PUT_CALL_TYPE_OVRD=P</stp>
        <stp>CHAIN_PERIODICITY_OVRD=M</stp>
        <tr r="G3482" s="3"/>
      </tp>
      <tp t="e">
        <v>#N/A</v>
        <stp/>
        <stp>##V3_BDSV12</stp>
        <stp>SPX Index</stp>
        <stp>CHAIN_TICKERS</stp>
        <stp>[PUTStrategy6.xlsx]Backup!R3682C7</stp>
        <stp>CHAIN_STRIKE_PX_OVRD</stp>
        <stp>73820</stp>
        <stp>CHAIN_PUT_CALL_TYPE_OVRD=P</stp>
        <stp>CHAIN_PERIODICITY_OVRD=M</stp>
        <tr r="G3682" s="3"/>
      </tp>
      <tp t="e">
        <v>#N/A</v>
        <stp/>
        <stp>##V3_BDSV12</stp>
        <stp>SPX Index</stp>
        <stp>CHAIN_TICKERS</stp>
        <stp>[PUTStrategy6.xlsx]Backup!R3582C7</stp>
        <stp>CHAIN_STRIKE_PX_OVRD</stp>
        <stp>71820</stp>
        <stp>CHAIN_PUT_CALL_TYPE_OVRD=P</stp>
        <stp>CHAIN_PERIODICITY_OVRD=M</stp>
        <tr r="G3582" s="3"/>
      </tp>
      <tp t="e">
        <v>#N/A</v>
        <stp/>
        <stp>##V3_BDSV12</stp>
        <stp>SPX Index</stp>
        <stp>CHAIN_TICKERS</stp>
        <stp>[PUTStrategy6.xlsx]Backup!R3982C7</stp>
        <stp>CHAIN_STRIKE_PX_OVRD</stp>
        <stp>79820</stp>
        <stp>CHAIN_PUT_CALL_TYPE_OVRD=P</stp>
        <stp>CHAIN_PERIODICITY_OVRD=M</stp>
        <tr r="G3982" s="3"/>
      </tp>
      <tp t="e">
        <v>#N/A</v>
        <stp/>
        <stp>##V3_BDSV12</stp>
        <stp>SPX Index</stp>
        <stp>CHAIN_TICKERS</stp>
        <stp>[PUTStrategy6.xlsx]Backup!R3782C7</stp>
        <stp>CHAIN_STRIKE_PX_OVRD</stp>
        <stp>75820</stp>
        <stp>CHAIN_PUT_CALL_TYPE_OVRD=P</stp>
        <stp>CHAIN_PERIODICITY_OVRD=M</stp>
        <tr r="G3782" s="3"/>
      </tp>
      <tp t="e">
        <v>#N/A</v>
        <stp/>
        <stp>##V3_BDSV12</stp>
        <stp>SPX Index</stp>
        <stp>CHAIN_TICKERS</stp>
        <stp>[PUTStrategy6.xlsx]Backup!R3882C7</stp>
        <stp>CHAIN_STRIKE_PX_OVRD</stp>
        <stp>77820</stp>
        <stp>CHAIN_PUT_CALL_TYPE_OVRD=P</stp>
        <stp>CHAIN_PERIODICITY_OVRD=M</stp>
        <tr r="G3882" s="3"/>
      </tp>
      <tp t="e">
        <v>#N/A</v>
        <stp/>
        <stp>##V3_BDSV12</stp>
        <stp>SPX Index</stp>
        <stp>CHAIN_TICKERS</stp>
        <stp>[PUTStrategy6.xlsx]Backup!R4681C7</stp>
        <stp>CHAIN_STRIKE_PX_OVRD</stp>
        <stp>93800</stp>
        <stp>CHAIN_PUT_CALL_TYPE_OVRD=P</stp>
        <stp>CHAIN_PERIODICITY_OVRD=M</stp>
        <tr r="G4681" s="3"/>
      </tp>
      <tp t="e">
        <v>#N/A</v>
        <stp/>
        <stp>##V3_BDSV12</stp>
        <stp>SPX Index</stp>
        <stp>CHAIN_TICKERS</stp>
        <stp>[PUTStrategy6.xlsx]Backup!R4581C7</stp>
        <stp>CHAIN_STRIKE_PX_OVRD</stp>
        <stp>91800</stp>
        <stp>CHAIN_PUT_CALL_TYPE_OVRD=P</stp>
        <stp>CHAIN_PERIODICITY_OVRD=M</stp>
        <tr r="G4581" s="3"/>
      </tp>
      <tp t="e">
        <v>#N/A</v>
        <stp/>
        <stp>##V3_BDSV12</stp>
        <stp>SPX Index</stp>
        <stp>CHAIN_TICKERS</stp>
        <stp>[PUTStrategy6.xlsx]Backup!R4981C7</stp>
        <stp>CHAIN_STRIKE_PX_OVRD</stp>
        <stp>99800</stp>
        <stp>CHAIN_PUT_CALL_TYPE_OVRD=P</stp>
        <stp>CHAIN_PERIODICITY_OVRD=M</stp>
        <tr r="G4981" s="3"/>
      </tp>
      <tp t="e">
        <v>#N/A</v>
        <stp/>
        <stp>##V3_BDSV12</stp>
        <stp>SPX Index</stp>
        <stp>CHAIN_TICKERS</stp>
        <stp>[PUTStrategy6.xlsx]Backup!R4781C7</stp>
        <stp>CHAIN_STRIKE_PX_OVRD</stp>
        <stp>95800</stp>
        <stp>CHAIN_PUT_CALL_TYPE_OVRD=P</stp>
        <stp>CHAIN_PERIODICITY_OVRD=M</stp>
        <tr r="G4781" s="3"/>
      </tp>
      <tp t="e">
        <v>#N/A</v>
        <stp/>
        <stp>##V3_BDSV12</stp>
        <stp>SPX Index</stp>
        <stp>CHAIN_TICKERS</stp>
        <stp>[PUTStrategy6.xlsx]Backup!R4881C7</stp>
        <stp>CHAIN_STRIKE_PX_OVRD</stp>
        <stp>97800</stp>
        <stp>CHAIN_PUT_CALL_TYPE_OVRD=P</stp>
        <stp>CHAIN_PERIODICITY_OVRD=M</stp>
        <tr r="G4881" s="3"/>
      </tp>
      <tp t="e">
        <v>#N/A</v>
        <stp/>
        <stp>##V3_BDSV12</stp>
        <stp>SPX Index</stp>
        <stp>CHAIN_TICKERS</stp>
        <stp>[PUTStrategy6.xlsx]Backup!R4381C7</stp>
        <stp>CHAIN_STRIKE_PX_OVRD</stp>
        <stp>87800</stp>
        <stp>CHAIN_PUT_CALL_TYPE_OVRD=P</stp>
        <stp>CHAIN_PERIODICITY_OVRD=M</stp>
        <tr r="G4381" s="3"/>
      </tp>
      <tp t="e">
        <v>#N/A</v>
        <stp/>
        <stp>##V3_BDSV12</stp>
        <stp>SPX Index</stp>
        <stp>CHAIN_TICKERS</stp>
        <stp>[PUTStrategy6.xlsx]Backup!R4281C7</stp>
        <stp>CHAIN_STRIKE_PX_OVRD</stp>
        <stp>85800</stp>
        <stp>CHAIN_PUT_CALL_TYPE_OVRD=P</stp>
        <stp>CHAIN_PERIODICITY_OVRD=M</stp>
        <tr r="G4281" s="3"/>
      </tp>
      <tp t="e">
        <v>#N/A</v>
        <stp/>
        <stp>##V3_BDSV12</stp>
        <stp>SPX Index</stp>
        <stp>CHAIN_TICKERS</stp>
        <stp>[PUTStrategy6.xlsx]Backup!R4081C7</stp>
        <stp>CHAIN_STRIKE_PX_OVRD</stp>
        <stp>81800</stp>
        <stp>CHAIN_PUT_CALL_TYPE_OVRD=P</stp>
        <stp>CHAIN_PERIODICITY_OVRD=M</stp>
        <tr r="G4081" s="3"/>
      </tp>
      <tp t="e">
        <v>#N/A</v>
        <stp/>
        <stp>##V3_BDSV12</stp>
        <stp>SPX Index</stp>
        <stp>CHAIN_TICKERS</stp>
        <stp>[PUTStrategy6.xlsx]Backup!R4181C7</stp>
        <stp>CHAIN_STRIKE_PX_OVRD</stp>
        <stp>83800</stp>
        <stp>CHAIN_PUT_CALL_TYPE_OVRD=P</stp>
        <stp>CHAIN_PERIODICITY_OVRD=M</stp>
        <tr r="G4181" s="3"/>
      </tp>
      <tp t="e">
        <v>#N/A</v>
        <stp/>
        <stp>##V3_BDSV12</stp>
        <stp>SPX Index</stp>
        <stp>CHAIN_TICKERS</stp>
        <stp>[PUTStrategy6.xlsx]Backup!R4481C7</stp>
        <stp>CHAIN_STRIKE_PX_OVRD</stp>
        <stp>89800</stp>
        <stp>CHAIN_PUT_CALL_TYPE_OVRD=P</stp>
        <stp>CHAIN_PERIODICITY_OVRD=M</stp>
        <tr r="G4481" s="3"/>
      </tp>
      <tp t="e">
        <v>#N/A</v>
        <stp/>
        <stp>##V3_BDSV12</stp>
        <stp>SPX Index</stp>
        <stp>CHAIN_TICKERS</stp>
        <stp>[PUTStrategy6.xlsx]Backup!R1381C7</stp>
        <stp>CHAIN_STRIKE_PX_OVRD</stp>
        <stp>27800</stp>
        <stp>CHAIN_PUT_CALL_TYPE_OVRD=P</stp>
        <stp>CHAIN_PERIODICITY_OVRD=M</stp>
        <tr r="G1381" s="3"/>
      </tp>
      <tp t="e">
        <v>#N/A</v>
        <stp/>
        <stp>##V3_BDSV12</stp>
        <stp>SPX Index</stp>
        <stp>CHAIN_TICKERS</stp>
        <stp>[PUTStrategy6.xlsx]Backup!R1281C7</stp>
        <stp>CHAIN_STRIKE_PX_OVRD</stp>
        <stp>25800</stp>
        <stp>CHAIN_PUT_CALL_TYPE_OVRD=P</stp>
        <stp>CHAIN_PERIODICITY_OVRD=M</stp>
        <tr r="G1281" s="3"/>
      </tp>
      <tp t="e">
        <v>#N/A</v>
        <stp/>
        <stp>##V3_BDSV12</stp>
        <stp>SPX Index</stp>
        <stp>CHAIN_TICKERS</stp>
        <stp>[PUTStrategy6.xlsx]Backup!R1081C7</stp>
        <stp>CHAIN_STRIKE_PX_OVRD</stp>
        <stp>21800</stp>
        <stp>CHAIN_PUT_CALL_TYPE_OVRD=P</stp>
        <stp>CHAIN_PERIODICITY_OVRD=M</stp>
        <tr r="G1081" s="3"/>
      </tp>
      <tp t="e">
        <v>#N/A</v>
        <stp/>
        <stp>##V3_BDSV12</stp>
        <stp>SPX Index</stp>
        <stp>CHAIN_TICKERS</stp>
        <stp>[PUTStrategy6.xlsx]Backup!R1181C7</stp>
        <stp>CHAIN_STRIKE_PX_OVRD</stp>
        <stp>23800</stp>
        <stp>CHAIN_PUT_CALL_TYPE_OVRD=P</stp>
        <stp>CHAIN_PERIODICITY_OVRD=M</stp>
        <tr r="G1181" s="3"/>
      </tp>
      <tp t="e">
        <v>#N/A</v>
        <stp/>
        <stp>##V3_BDSV12</stp>
        <stp>SPX Index</stp>
        <stp>CHAIN_TICKERS</stp>
        <stp>[PUTStrategy6.xlsx]Backup!R1481C7</stp>
        <stp>CHAIN_STRIKE_PX_OVRD</stp>
        <stp>29800</stp>
        <stp>CHAIN_PUT_CALL_TYPE_OVRD=P</stp>
        <stp>CHAIN_PERIODICITY_OVRD=M</stp>
        <tr r="G1481" s="3"/>
      </tp>
      <tp t="e">
        <v>#N/A</v>
        <stp/>
        <stp>##V3_BDSV12</stp>
        <stp>SPX Index</stp>
        <stp>CHAIN_TICKERS</stp>
        <stp>[PUTStrategy6.xlsx]Backup!R1681C7</stp>
        <stp>CHAIN_STRIKE_PX_OVRD</stp>
        <stp>33800</stp>
        <stp>CHAIN_PUT_CALL_TYPE_OVRD=P</stp>
        <stp>CHAIN_PERIODICITY_OVRD=M</stp>
        <tr r="G1681" s="3"/>
      </tp>
      <tp t="e">
        <v>#N/A</v>
        <stp/>
        <stp>##V3_BDSV12</stp>
        <stp>SPX Index</stp>
        <stp>CHAIN_TICKERS</stp>
        <stp>[PUTStrategy6.xlsx]Backup!R1581C7</stp>
        <stp>CHAIN_STRIKE_PX_OVRD</stp>
        <stp>31800</stp>
        <stp>CHAIN_PUT_CALL_TYPE_OVRD=P</stp>
        <stp>CHAIN_PERIODICITY_OVRD=M</stp>
        <tr r="G1581" s="3"/>
      </tp>
      <tp t="e">
        <v>#N/A</v>
        <stp/>
        <stp>##V3_BDSV12</stp>
        <stp>SPX Index</stp>
        <stp>CHAIN_TICKERS</stp>
        <stp>[PUTStrategy6.xlsx]Backup!R1981C7</stp>
        <stp>CHAIN_STRIKE_PX_OVRD</stp>
        <stp>39800</stp>
        <stp>CHAIN_PUT_CALL_TYPE_OVRD=P</stp>
        <stp>CHAIN_PERIODICITY_OVRD=M</stp>
        <tr r="G1981" s="3"/>
      </tp>
      <tp t="e">
        <v>#N/A</v>
        <stp/>
        <stp>##V3_BDSV12</stp>
        <stp>SPX Index</stp>
        <stp>CHAIN_TICKERS</stp>
        <stp>[PUTStrategy6.xlsx]Backup!R1781C7</stp>
        <stp>CHAIN_STRIKE_PX_OVRD</stp>
        <stp>35800</stp>
        <stp>CHAIN_PUT_CALL_TYPE_OVRD=P</stp>
        <stp>CHAIN_PERIODICITY_OVRD=M</stp>
        <tr r="G1781" s="3"/>
      </tp>
      <tp t="e">
        <v>#N/A</v>
        <stp/>
        <stp>##V3_BDSV12</stp>
        <stp>SPX Index</stp>
        <stp>CHAIN_TICKERS</stp>
        <stp>[PUTStrategy6.xlsx]Backup!R1881C7</stp>
        <stp>CHAIN_STRIKE_PX_OVRD</stp>
        <stp>37800</stp>
        <stp>CHAIN_PUT_CALL_TYPE_OVRD=P</stp>
        <stp>CHAIN_PERIODICITY_OVRD=M</stp>
        <tr r="G1881" s="3"/>
      </tp>
      <tp t="e">
        <v>#N/A</v>
        <stp/>
        <stp>##V3_BDSV12</stp>
        <stp>SPX Index</stp>
        <stp>CHAIN_TICKERS</stp>
        <stp>[PUTStrategy6.xlsx]Backup!R2681C7</stp>
        <stp>CHAIN_STRIKE_PX_OVRD</stp>
        <stp>53800</stp>
        <stp>CHAIN_PUT_CALL_TYPE_OVRD=P</stp>
        <stp>CHAIN_PERIODICITY_OVRD=M</stp>
        <tr r="G2681" s="3"/>
      </tp>
      <tp t="e">
        <v>#N/A</v>
        <stp/>
        <stp>##V3_BDSV12</stp>
        <stp>SPX Index</stp>
        <stp>CHAIN_TICKERS</stp>
        <stp>[PUTStrategy6.xlsx]Backup!R2581C7</stp>
        <stp>CHAIN_STRIKE_PX_OVRD</stp>
        <stp>51800</stp>
        <stp>CHAIN_PUT_CALL_TYPE_OVRD=P</stp>
        <stp>CHAIN_PERIODICITY_OVRD=M</stp>
        <tr r="G2581" s="3"/>
      </tp>
      <tp t="e">
        <v>#N/A</v>
        <stp/>
        <stp>##V3_BDSV12</stp>
        <stp>SPX Index</stp>
        <stp>CHAIN_TICKERS</stp>
        <stp>[PUTStrategy6.xlsx]Backup!R2981C7</stp>
        <stp>CHAIN_STRIKE_PX_OVRD</stp>
        <stp>59800</stp>
        <stp>CHAIN_PUT_CALL_TYPE_OVRD=P</stp>
        <stp>CHAIN_PERIODICITY_OVRD=M</stp>
        <tr r="G2981" s="3"/>
      </tp>
      <tp t="e">
        <v>#N/A</v>
        <stp/>
        <stp>##V3_BDSV12</stp>
        <stp>SPX Index</stp>
        <stp>CHAIN_TICKERS</stp>
        <stp>[PUTStrategy6.xlsx]Backup!R2781C7</stp>
        <stp>CHAIN_STRIKE_PX_OVRD</stp>
        <stp>55800</stp>
        <stp>CHAIN_PUT_CALL_TYPE_OVRD=P</stp>
        <stp>CHAIN_PERIODICITY_OVRD=M</stp>
        <tr r="G2781" s="3"/>
      </tp>
      <tp t="e">
        <v>#N/A</v>
        <stp/>
        <stp>##V3_BDSV12</stp>
        <stp>SPX Index</stp>
        <stp>CHAIN_TICKERS</stp>
        <stp>[PUTStrategy6.xlsx]Backup!R2881C7</stp>
        <stp>CHAIN_STRIKE_PX_OVRD</stp>
        <stp>57800</stp>
        <stp>CHAIN_PUT_CALL_TYPE_OVRD=P</stp>
        <stp>CHAIN_PERIODICITY_OVRD=M</stp>
        <tr r="G2881" s="3"/>
      </tp>
      <tp t="e">
        <v>#N/A</v>
        <stp/>
        <stp>##V3_BDSV12</stp>
        <stp>SPX Index</stp>
        <stp>CHAIN_TICKERS</stp>
        <stp>[PUTStrategy6.xlsx]Backup!R2381C7</stp>
        <stp>CHAIN_STRIKE_PX_OVRD</stp>
        <stp>47800</stp>
        <stp>CHAIN_PUT_CALL_TYPE_OVRD=P</stp>
        <stp>CHAIN_PERIODICITY_OVRD=M</stp>
        <tr r="G2381" s="3"/>
      </tp>
      <tp t="e">
        <v>#N/A</v>
        <stp/>
        <stp>##V3_BDSV12</stp>
        <stp>SPX Index</stp>
        <stp>CHAIN_TICKERS</stp>
        <stp>[PUTStrategy6.xlsx]Backup!R2281C7</stp>
        <stp>CHAIN_STRIKE_PX_OVRD</stp>
        <stp>45800</stp>
        <stp>CHAIN_PUT_CALL_TYPE_OVRD=P</stp>
        <stp>CHAIN_PERIODICITY_OVRD=M</stp>
        <tr r="G2281" s="3"/>
      </tp>
      <tp t="e">
        <v>#N/A</v>
        <stp/>
        <stp>##V3_BDSV12</stp>
        <stp>SPX Index</stp>
        <stp>CHAIN_TICKERS</stp>
        <stp>[PUTStrategy6.xlsx]Backup!R2081C7</stp>
        <stp>CHAIN_STRIKE_PX_OVRD</stp>
        <stp>41800</stp>
        <stp>CHAIN_PUT_CALL_TYPE_OVRD=P</stp>
        <stp>CHAIN_PERIODICITY_OVRD=M</stp>
        <tr r="G2081" s="3"/>
      </tp>
      <tp t="e">
        <v>#N/A</v>
        <stp/>
        <stp>##V3_BDSV12</stp>
        <stp>SPX Index</stp>
        <stp>CHAIN_TICKERS</stp>
        <stp>[PUTStrategy6.xlsx]Backup!R2181C7</stp>
        <stp>CHAIN_STRIKE_PX_OVRD</stp>
        <stp>43800</stp>
        <stp>CHAIN_PUT_CALL_TYPE_OVRD=P</stp>
        <stp>CHAIN_PERIODICITY_OVRD=M</stp>
        <tr r="G2181" s="3"/>
      </tp>
      <tp t="e">
        <v>#N/A</v>
        <stp/>
        <stp>##V3_BDSV12</stp>
        <stp>SPX Index</stp>
        <stp>CHAIN_TICKERS</stp>
        <stp>[PUTStrategy6.xlsx]Backup!R2481C7</stp>
        <stp>CHAIN_STRIKE_PX_OVRD</stp>
        <stp>49800</stp>
        <stp>CHAIN_PUT_CALL_TYPE_OVRD=P</stp>
        <stp>CHAIN_PERIODICITY_OVRD=M</stp>
        <tr r="G2481" s="3"/>
      </tp>
      <tp t="e">
        <v>#N/A</v>
        <stp/>
        <stp>##V3_BDSV12</stp>
        <stp>SPX Index</stp>
        <stp>CHAIN_TICKERS</stp>
        <stp>[PUTStrategy6.xlsx]Backup!R3381C7</stp>
        <stp>CHAIN_STRIKE_PX_OVRD</stp>
        <stp>67800</stp>
        <stp>CHAIN_PUT_CALL_TYPE_OVRD=P</stp>
        <stp>CHAIN_PERIODICITY_OVRD=M</stp>
        <tr r="G3381" s="3"/>
      </tp>
      <tp t="e">
        <v>#N/A</v>
        <stp/>
        <stp>##V3_BDSV12</stp>
        <stp>SPX Index</stp>
        <stp>CHAIN_TICKERS</stp>
        <stp>[PUTStrategy6.xlsx]Backup!R3281C7</stp>
        <stp>CHAIN_STRIKE_PX_OVRD</stp>
        <stp>65800</stp>
        <stp>CHAIN_PUT_CALL_TYPE_OVRD=P</stp>
        <stp>CHAIN_PERIODICITY_OVRD=M</stp>
        <tr r="G3281" s="3"/>
      </tp>
      <tp t="e">
        <v>#N/A</v>
        <stp/>
        <stp>##V3_BDSV12</stp>
        <stp>SPX Index</stp>
        <stp>CHAIN_TICKERS</stp>
        <stp>[PUTStrategy6.xlsx]Backup!R3081C7</stp>
        <stp>CHAIN_STRIKE_PX_OVRD</stp>
        <stp>61800</stp>
        <stp>CHAIN_PUT_CALL_TYPE_OVRD=P</stp>
        <stp>CHAIN_PERIODICITY_OVRD=M</stp>
        <tr r="G3081" s="3"/>
      </tp>
      <tp t="e">
        <v>#N/A</v>
        <stp/>
        <stp>##V3_BDSV12</stp>
        <stp>SPX Index</stp>
        <stp>CHAIN_TICKERS</stp>
        <stp>[PUTStrategy6.xlsx]Backup!R3181C7</stp>
        <stp>CHAIN_STRIKE_PX_OVRD</stp>
        <stp>63800</stp>
        <stp>CHAIN_PUT_CALL_TYPE_OVRD=P</stp>
        <stp>CHAIN_PERIODICITY_OVRD=M</stp>
        <tr r="G3181" s="3"/>
      </tp>
      <tp t="e">
        <v>#N/A</v>
        <stp/>
        <stp>##V3_BDSV12</stp>
        <stp>SPX Index</stp>
        <stp>CHAIN_TICKERS</stp>
        <stp>[PUTStrategy6.xlsx]Backup!R3481C7</stp>
        <stp>CHAIN_STRIKE_PX_OVRD</stp>
        <stp>69800</stp>
        <stp>CHAIN_PUT_CALL_TYPE_OVRD=P</stp>
        <stp>CHAIN_PERIODICITY_OVRD=M</stp>
        <tr r="G3481" s="3"/>
      </tp>
      <tp t="e">
        <v>#N/A</v>
        <stp/>
        <stp>##V3_BDSV12</stp>
        <stp>SPX Index</stp>
        <stp>CHAIN_TICKERS</stp>
        <stp>[PUTStrategy6.xlsx]Backup!R3681C7</stp>
        <stp>CHAIN_STRIKE_PX_OVRD</stp>
        <stp>73800</stp>
        <stp>CHAIN_PUT_CALL_TYPE_OVRD=P</stp>
        <stp>CHAIN_PERIODICITY_OVRD=M</stp>
        <tr r="G3681" s="3"/>
      </tp>
      <tp t="e">
        <v>#N/A</v>
        <stp/>
        <stp>##V3_BDSV12</stp>
        <stp>SPX Index</stp>
        <stp>CHAIN_TICKERS</stp>
        <stp>[PUTStrategy6.xlsx]Backup!R3581C7</stp>
        <stp>CHAIN_STRIKE_PX_OVRD</stp>
        <stp>71800</stp>
        <stp>CHAIN_PUT_CALL_TYPE_OVRD=P</stp>
        <stp>CHAIN_PERIODICITY_OVRD=M</stp>
        <tr r="G3581" s="3"/>
      </tp>
      <tp t="e">
        <v>#N/A</v>
        <stp/>
        <stp>##V3_BDSV12</stp>
        <stp>SPX Index</stp>
        <stp>CHAIN_TICKERS</stp>
        <stp>[PUTStrategy6.xlsx]Backup!R3981C7</stp>
        <stp>CHAIN_STRIKE_PX_OVRD</stp>
        <stp>79800</stp>
        <stp>CHAIN_PUT_CALL_TYPE_OVRD=P</stp>
        <stp>CHAIN_PERIODICITY_OVRD=M</stp>
        <tr r="G3981" s="3"/>
      </tp>
      <tp t="e">
        <v>#N/A</v>
        <stp/>
        <stp>##V3_BDSV12</stp>
        <stp>SPX Index</stp>
        <stp>CHAIN_TICKERS</stp>
        <stp>[PUTStrategy6.xlsx]Backup!R3781C7</stp>
        <stp>CHAIN_STRIKE_PX_OVRD</stp>
        <stp>75800</stp>
        <stp>CHAIN_PUT_CALL_TYPE_OVRD=P</stp>
        <stp>CHAIN_PERIODICITY_OVRD=M</stp>
        <tr r="G3781" s="3"/>
      </tp>
      <tp t="e">
        <v>#N/A</v>
        <stp/>
        <stp>##V3_BDSV12</stp>
        <stp>SPX Index</stp>
        <stp>CHAIN_TICKERS</stp>
        <stp>[PUTStrategy6.xlsx]Backup!R3881C7</stp>
        <stp>CHAIN_STRIKE_PX_OVRD</stp>
        <stp>77800</stp>
        <stp>CHAIN_PUT_CALL_TYPE_OVRD=P</stp>
        <stp>CHAIN_PERIODICITY_OVRD=M</stp>
        <tr r="G3881" s="3"/>
      </tp>
      <tp t="e">
        <v>#N/A</v>
        <stp/>
        <stp>##V3_BDSV12</stp>
        <stp>SPX Index</stp>
        <stp>CHAIN_TICKERS</stp>
        <stp>[PUTStrategy6.xlsx]Backup!R4684C7</stp>
        <stp>CHAIN_STRIKE_PX_OVRD</stp>
        <stp>93860</stp>
        <stp>CHAIN_PUT_CALL_TYPE_OVRD=P</stp>
        <stp>CHAIN_PERIODICITY_OVRD=M</stp>
        <tr r="G4684" s="3"/>
      </tp>
      <tp t="e">
        <v>#N/A</v>
        <stp/>
        <stp>##V3_BDSV12</stp>
        <stp>SPX Index</stp>
        <stp>CHAIN_TICKERS</stp>
        <stp>[PUTStrategy6.xlsx]Backup!R4584C7</stp>
        <stp>CHAIN_STRIKE_PX_OVRD</stp>
        <stp>91860</stp>
        <stp>CHAIN_PUT_CALL_TYPE_OVRD=P</stp>
        <stp>CHAIN_PERIODICITY_OVRD=M</stp>
        <tr r="G4584" s="3"/>
      </tp>
      <tp t="e">
        <v>#N/A</v>
        <stp/>
        <stp>##V3_BDSV12</stp>
        <stp>SPX Index</stp>
        <stp>CHAIN_TICKERS</stp>
        <stp>[PUTStrategy6.xlsx]Backup!R4984C7</stp>
        <stp>CHAIN_STRIKE_PX_OVRD</stp>
        <stp>99860</stp>
        <stp>CHAIN_PUT_CALL_TYPE_OVRD=P</stp>
        <stp>CHAIN_PERIODICITY_OVRD=M</stp>
        <tr r="G4984" s="3"/>
      </tp>
      <tp t="e">
        <v>#N/A</v>
        <stp/>
        <stp>##V3_BDSV12</stp>
        <stp>SPX Index</stp>
        <stp>CHAIN_TICKERS</stp>
        <stp>[PUTStrategy6.xlsx]Backup!R4784C7</stp>
        <stp>CHAIN_STRIKE_PX_OVRD</stp>
        <stp>95860</stp>
        <stp>CHAIN_PUT_CALL_TYPE_OVRD=P</stp>
        <stp>CHAIN_PERIODICITY_OVRD=M</stp>
        <tr r="G4784" s="3"/>
      </tp>
      <tp t="e">
        <v>#N/A</v>
        <stp/>
        <stp>##V3_BDSV12</stp>
        <stp>SPX Index</stp>
        <stp>CHAIN_TICKERS</stp>
        <stp>[PUTStrategy6.xlsx]Backup!R4884C7</stp>
        <stp>CHAIN_STRIKE_PX_OVRD</stp>
        <stp>97860</stp>
        <stp>CHAIN_PUT_CALL_TYPE_OVRD=P</stp>
        <stp>CHAIN_PERIODICITY_OVRD=M</stp>
        <tr r="G4884" s="3"/>
      </tp>
      <tp t="e">
        <v>#N/A</v>
        <stp/>
        <stp>##V3_BDSV12</stp>
        <stp>SPX Index</stp>
        <stp>CHAIN_TICKERS</stp>
        <stp>[PUTStrategy6.xlsx]Backup!R4384C7</stp>
        <stp>CHAIN_STRIKE_PX_OVRD</stp>
        <stp>87860</stp>
        <stp>CHAIN_PUT_CALL_TYPE_OVRD=P</stp>
        <stp>CHAIN_PERIODICITY_OVRD=M</stp>
        <tr r="G4384" s="3"/>
      </tp>
      <tp t="e">
        <v>#N/A</v>
        <stp/>
        <stp>##V3_BDSV12</stp>
        <stp>SPX Index</stp>
        <stp>CHAIN_TICKERS</stp>
        <stp>[PUTStrategy6.xlsx]Backup!R4284C7</stp>
        <stp>CHAIN_STRIKE_PX_OVRD</stp>
        <stp>85860</stp>
        <stp>CHAIN_PUT_CALL_TYPE_OVRD=P</stp>
        <stp>CHAIN_PERIODICITY_OVRD=M</stp>
        <tr r="G4284" s="3"/>
      </tp>
      <tp t="e">
        <v>#N/A</v>
        <stp/>
        <stp>##V3_BDSV12</stp>
        <stp>SPX Index</stp>
        <stp>CHAIN_TICKERS</stp>
        <stp>[PUTStrategy6.xlsx]Backup!R4084C7</stp>
        <stp>CHAIN_STRIKE_PX_OVRD</stp>
        <stp>81860</stp>
        <stp>CHAIN_PUT_CALL_TYPE_OVRD=P</stp>
        <stp>CHAIN_PERIODICITY_OVRD=M</stp>
        <tr r="G4084" s="3"/>
      </tp>
      <tp t="e">
        <v>#N/A</v>
        <stp/>
        <stp>##V3_BDSV12</stp>
        <stp>SPX Index</stp>
        <stp>CHAIN_TICKERS</stp>
        <stp>[PUTStrategy6.xlsx]Backup!R4184C7</stp>
        <stp>CHAIN_STRIKE_PX_OVRD</stp>
        <stp>83860</stp>
        <stp>CHAIN_PUT_CALL_TYPE_OVRD=P</stp>
        <stp>CHAIN_PERIODICITY_OVRD=M</stp>
        <tr r="G4184" s="3"/>
      </tp>
      <tp t="e">
        <v>#N/A</v>
        <stp/>
        <stp>##V3_BDSV12</stp>
        <stp>SPX Index</stp>
        <stp>CHAIN_TICKERS</stp>
        <stp>[PUTStrategy6.xlsx]Backup!R4484C7</stp>
        <stp>CHAIN_STRIKE_PX_OVRD</stp>
        <stp>89860</stp>
        <stp>CHAIN_PUT_CALL_TYPE_OVRD=P</stp>
        <stp>CHAIN_PERIODICITY_OVRD=M</stp>
        <tr r="G4484" s="3"/>
      </tp>
      <tp t="e">
        <v>#N/A</v>
        <stp/>
        <stp>##V3_BDSV12</stp>
        <stp>SPX Index</stp>
        <stp>CHAIN_TICKERS</stp>
        <stp>[PUTStrategy6.xlsx]Backup!R1384C7</stp>
        <stp>CHAIN_STRIKE_PX_OVRD</stp>
        <stp>27860</stp>
        <stp>CHAIN_PUT_CALL_TYPE_OVRD=P</stp>
        <stp>CHAIN_PERIODICITY_OVRD=M</stp>
        <tr r="G1384" s="3"/>
      </tp>
      <tp t="e">
        <v>#N/A</v>
        <stp/>
        <stp>##V3_BDSV12</stp>
        <stp>SPX Index</stp>
        <stp>CHAIN_TICKERS</stp>
        <stp>[PUTStrategy6.xlsx]Backup!R1284C7</stp>
        <stp>CHAIN_STRIKE_PX_OVRD</stp>
        <stp>25860</stp>
        <stp>CHAIN_PUT_CALL_TYPE_OVRD=P</stp>
        <stp>CHAIN_PERIODICITY_OVRD=M</stp>
        <tr r="G1284" s="3"/>
      </tp>
      <tp t="e">
        <v>#N/A</v>
        <stp/>
        <stp>##V3_BDSV12</stp>
        <stp>SPX Index</stp>
        <stp>CHAIN_TICKERS</stp>
        <stp>[PUTStrategy6.xlsx]Backup!R1084C7</stp>
        <stp>CHAIN_STRIKE_PX_OVRD</stp>
        <stp>21860</stp>
        <stp>CHAIN_PUT_CALL_TYPE_OVRD=P</stp>
        <stp>CHAIN_PERIODICITY_OVRD=M</stp>
        <tr r="G1084" s="3"/>
      </tp>
      <tp t="e">
        <v>#N/A</v>
        <stp/>
        <stp>##V3_BDSV12</stp>
        <stp>SPX Index</stp>
        <stp>CHAIN_TICKERS</stp>
        <stp>[PUTStrategy6.xlsx]Backup!R1184C7</stp>
        <stp>CHAIN_STRIKE_PX_OVRD</stp>
        <stp>23860</stp>
        <stp>CHAIN_PUT_CALL_TYPE_OVRD=P</stp>
        <stp>CHAIN_PERIODICITY_OVRD=M</stp>
        <tr r="G1184" s="3"/>
      </tp>
      <tp t="e">
        <v>#N/A</v>
        <stp/>
        <stp>##V3_BDSV12</stp>
        <stp>SPX Index</stp>
        <stp>CHAIN_TICKERS</stp>
        <stp>[PUTStrategy6.xlsx]Backup!R1484C7</stp>
        <stp>CHAIN_STRIKE_PX_OVRD</stp>
        <stp>29860</stp>
        <stp>CHAIN_PUT_CALL_TYPE_OVRD=P</stp>
        <stp>CHAIN_PERIODICITY_OVRD=M</stp>
        <tr r="G1484" s="3"/>
      </tp>
      <tp t="e">
        <v>#N/A</v>
        <stp/>
        <stp>##V3_BDSV12</stp>
        <stp>SPX Index</stp>
        <stp>CHAIN_TICKERS</stp>
        <stp>[PUTStrategy6.xlsx]Backup!R1684C7</stp>
        <stp>CHAIN_STRIKE_PX_OVRD</stp>
        <stp>33860</stp>
        <stp>CHAIN_PUT_CALL_TYPE_OVRD=P</stp>
        <stp>CHAIN_PERIODICITY_OVRD=M</stp>
        <tr r="G1684" s="3"/>
      </tp>
      <tp t="e">
        <v>#N/A</v>
        <stp/>
        <stp>##V3_BDSV12</stp>
        <stp>SPX Index</stp>
        <stp>CHAIN_TICKERS</stp>
        <stp>[PUTStrategy6.xlsx]Backup!R1584C7</stp>
        <stp>CHAIN_STRIKE_PX_OVRD</stp>
        <stp>31860</stp>
        <stp>CHAIN_PUT_CALL_TYPE_OVRD=P</stp>
        <stp>CHAIN_PERIODICITY_OVRD=M</stp>
        <tr r="G1584" s="3"/>
      </tp>
      <tp t="e">
        <v>#N/A</v>
        <stp/>
        <stp>##V3_BDSV12</stp>
        <stp>SPX Index</stp>
        <stp>CHAIN_TICKERS</stp>
        <stp>[PUTStrategy6.xlsx]Backup!R1984C7</stp>
        <stp>CHAIN_STRIKE_PX_OVRD</stp>
        <stp>39860</stp>
        <stp>CHAIN_PUT_CALL_TYPE_OVRD=P</stp>
        <stp>CHAIN_PERIODICITY_OVRD=M</stp>
        <tr r="G1984" s="3"/>
      </tp>
      <tp t="e">
        <v>#N/A</v>
        <stp/>
        <stp>##V3_BDSV12</stp>
        <stp>SPX Index</stp>
        <stp>CHAIN_TICKERS</stp>
        <stp>[PUTStrategy6.xlsx]Backup!R1784C7</stp>
        <stp>CHAIN_STRIKE_PX_OVRD</stp>
        <stp>35860</stp>
        <stp>CHAIN_PUT_CALL_TYPE_OVRD=P</stp>
        <stp>CHAIN_PERIODICITY_OVRD=M</stp>
        <tr r="G1784" s="3"/>
      </tp>
      <tp t="e">
        <v>#N/A</v>
        <stp/>
        <stp>##V3_BDSV12</stp>
        <stp>SPX Index</stp>
        <stp>CHAIN_TICKERS</stp>
        <stp>[PUTStrategy6.xlsx]Backup!R1884C7</stp>
        <stp>CHAIN_STRIKE_PX_OVRD</stp>
        <stp>37860</stp>
        <stp>CHAIN_PUT_CALL_TYPE_OVRD=P</stp>
        <stp>CHAIN_PERIODICITY_OVRD=M</stp>
        <tr r="G1884" s="3"/>
      </tp>
      <tp t="e">
        <v>#N/A</v>
        <stp/>
        <stp>##V3_BDSV12</stp>
        <stp>SPX Index</stp>
        <stp>CHAIN_TICKERS</stp>
        <stp>[PUTStrategy6.xlsx]Backup!R2684C7</stp>
        <stp>CHAIN_STRIKE_PX_OVRD</stp>
        <stp>53860</stp>
        <stp>CHAIN_PUT_CALL_TYPE_OVRD=P</stp>
        <stp>CHAIN_PERIODICITY_OVRD=M</stp>
        <tr r="G2684" s="3"/>
      </tp>
      <tp t="e">
        <v>#N/A</v>
        <stp/>
        <stp>##V3_BDSV12</stp>
        <stp>SPX Index</stp>
        <stp>CHAIN_TICKERS</stp>
        <stp>[PUTStrategy6.xlsx]Backup!R2584C7</stp>
        <stp>CHAIN_STRIKE_PX_OVRD</stp>
        <stp>51860</stp>
        <stp>CHAIN_PUT_CALL_TYPE_OVRD=P</stp>
        <stp>CHAIN_PERIODICITY_OVRD=M</stp>
        <tr r="G2584" s="3"/>
      </tp>
      <tp t="e">
        <v>#N/A</v>
        <stp/>
        <stp>##V3_BDSV12</stp>
        <stp>SPX Index</stp>
        <stp>CHAIN_TICKERS</stp>
        <stp>[PUTStrategy6.xlsx]Backup!R2984C7</stp>
        <stp>CHAIN_STRIKE_PX_OVRD</stp>
        <stp>59860</stp>
        <stp>CHAIN_PUT_CALL_TYPE_OVRD=P</stp>
        <stp>CHAIN_PERIODICITY_OVRD=M</stp>
        <tr r="G2984" s="3"/>
      </tp>
      <tp t="e">
        <v>#N/A</v>
        <stp/>
        <stp>##V3_BDSV12</stp>
        <stp>SPX Index</stp>
        <stp>CHAIN_TICKERS</stp>
        <stp>[PUTStrategy6.xlsx]Backup!R2784C7</stp>
        <stp>CHAIN_STRIKE_PX_OVRD</stp>
        <stp>55860</stp>
        <stp>CHAIN_PUT_CALL_TYPE_OVRD=P</stp>
        <stp>CHAIN_PERIODICITY_OVRD=M</stp>
        <tr r="G2784" s="3"/>
      </tp>
      <tp t="e">
        <v>#N/A</v>
        <stp/>
        <stp>##V3_BDSV12</stp>
        <stp>SPX Index</stp>
        <stp>CHAIN_TICKERS</stp>
        <stp>[PUTStrategy6.xlsx]Backup!R2884C7</stp>
        <stp>CHAIN_STRIKE_PX_OVRD</stp>
        <stp>57860</stp>
        <stp>CHAIN_PUT_CALL_TYPE_OVRD=P</stp>
        <stp>CHAIN_PERIODICITY_OVRD=M</stp>
        <tr r="G2884" s="3"/>
      </tp>
      <tp t="e">
        <v>#N/A</v>
        <stp/>
        <stp>##V3_BDSV12</stp>
        <stp>SPX Index</stp>
        <stp>CHAIN_TICKERS</stp>
        <stp>[PUTStrategy6.xlsx]Backup!R2384C7</stp>
        <stp>CHAIN_STRIKE_PX_OVRD</stp>
        <stp>47860</stp>
        <stp>CHAIN_PUT_CALL_TYPE_OVRD=P</stp>
        <stp>CHAIN_PERIODICITY_OVRD=M</stp>
        <tr r="G2384" s="3"/>
      </tp>
      <tp t="e">
        <v>#N/A</v>
        <stp/>
        <stp>##V3_BDSV12</stp>
        <stp>SPX Index</stp>
        <stp>CHAIN_TICKERS</stp>
        <stp>[PUTStrategy6.xlsx]Backup!R2284C7</stp>
        <stp>CHAIN_STRIKE_PX_OVRD</stp>
        <stp>45860</stp>
        <stp>CHAIN_PUT_CALL_TYPE_OVRD=P</stp>
        <stp>CHAIN_PERIODICITY_OVRD=M</stp>
        <tr r="G2284" s="3"/>
      </tp>
      <tp t="e">
        <v>#N/A</v>
        <stp/>
        <stp>##V3_BDSV12</stp>
        <stp>SPX Index</stp>
        <stp>CHAIN_TICKERS</stp>
        <stp>[PUTStrategy6.xlsx]Backup!R2084C7</stp>
        <stp>CHAIN_STRIKE_PX_OVRD</stp>
        <stp>41860</stp>
        <stp>CHAIN_PUT_CALL_TYPE_OVRD=P</stp>
        <stp>CHAIN_PERIODICITY_OVRD=M</stp>
        <tr r="G2084" s="3"/>
      </tp>
      <tp t="e">
        <v>#N/A</v>
        <stp/>
        <stp>##V3_BDSV12</stp>
        <stp>SPX Index</stp>
        <stp>CHAIN_TICKERS</stp>
        <stp>[PUTStrategy6.xlsx]Backup!R2184C7</stp>
        <stp>CHAIN_STRIKE_PX_OVRD</stp>
        <stp>43860</stp>
        <stp>CHAIN_PUT_CALL_TYPE_OVRD=P</stp>
        <stp>CHAIN_PERIODICITY_OVRD=M</stp>
        <tr r="G2184" s="3"/>
      </tp>
      <tp t="e">
        <v>#N/A</v>
        <stp/>
        <stp>##V3_BDSV12</stp>
        <stp>SPX Index</stp>
        <stp>CHAIN_TICKERS</stp>
        <stp>[PUTStrategy6.xlsx]Backup!R2484C7</stp>
        <stp>CHAIN_STRIKE_PX_OVRD</stp>
        <stp>49860</stp>
        <stp>CHAIN_PUT_CALL_TYPE_OVRD=P</stp>
        <stp>CHAIN_PERIODICITY_OVRD=M</stp>
        <tr r="G2484" s="3"/>
      </tp>
      <tp t="e">
        <v>#N/A</v>
        <stp/>
        <stp>##V3_BDSV12</stp>
        <stp>SPX Index</stp>
        <stp>CHAIN_TICKERS</stp>
        <stp>[PUTStrategy6.xlsx]Backup!R3384C7</stp>
        <stp>CHAIN_STRIKE_PX_OVRD</stp>
        <stp>67860</stp>
        <stp>CHAIN_PUT_CALL_TYPE_OVRD=P</stp>
        <stp>CHAIN_PERIODICITY_OVRD=M</stp>
        <tr r="G3384" s="3"/>
      </tp>
      <tp t="e">
        <v>#N/A</v>
        <stp/>
        <stp>##V3_BDSV12</stp>
        <stp>SPX Index</stp>
        <stp>CHAIN_TICKERS</stp>
        <stp>[PUTStrategy6.xlsx]Backup!R3284C7</stp>
        <stp>CHAIN_STRIKE_PX_OVRD</stp>
        <stp>65860</stp>
        <stp>CHAIN_PUT_CALL_TYPE_OVRD=P</stp>
        <stp>CHAIN_PERIODICITY_OVRD=M</stp>
        <tr r="G3284" s="3"/>
      </tp>
      <tp t="e">
        <v>#N/A</v>
        <stp/>
        <stp>##V3_BDSV12</stp>
        <stp>SPX Index</stp>
        <stp>CHAIN_TICKERS</stp>
        <stp>[PUTStrategy6.xlsx]Backup!R3084C7</stp>
        <stp>CHAIN_STRIKE_PX_OVRD</stp>
        <stp>61860</stp>
        <stp>CHAIN_PUT_CALL_TYPE_OVRD=P</stp>
        <stp>CHAIN_PERIODICITY_OVRD=M</stp>
        <tr r="G3084" s="3"/>
      </tp>
      <tp t="e">
        <v>#N/A</v>
        <stp/>
        <stp>##V3_BDSV12</stp>
        <stp>SPX Index</stp>
        <stp>CHAIN_TICKERS</stp>
        <stp>[PUTStrategy6.xlsx]Backup!R3184C7</stp>
        <stp>CHAIN_STRIKE_PX_OVRD</stp>
        <stp>63860</stp>
        <stp>CHAIN_PUT_CALL_TYPE_OVRD=P</stp>
        <stp>CHAIN_PERIODICITY_OVRD=M</stp>
        <tr r="G3184" s="3"/>
      </tp>
      <tp t="e">
        <v>#N/A</v>
        <stp/>
        <stp>##V3_BDSV12</stp>
        <stp>SPX Index</stp>
        <stp>CHAIN_TICKERS</stp>
        <stp>[PUTStrategy6.xlsx]Backup!R3484C7</stp>
        <stp>CHAIN_STRIKE_PX_OVRD</stp>
        <stp>69860</stp>
        <stp>CHAIN_PUT_CALL_TYPE_OVRD=P</stp>
        <stp>CHAIN_PERIODICITY_OVRD=M</stp>
        <tr r="G3484" s="3"/>
      </tp>
      <tp t="e">
        <v>#N/A</v>
        <stp/>
        <stp>##V3_BDSV12</stp>
        <stp>SPX Index</stp>
        <stp>CHAIN_TICKERS</stp>
        <stp>[PUTStrategy6.xlsx]Backup!R3684C7</stp>
        <stp>CHAIN_STRIKE_PX_OVRD</stp>
        <stp>73860</stp>
        <stp>CHAIN_PUT_CALL_TYPE_OVRD=P</stp>
        <stp>CHAIN_PERIODICITY_OVRD=M</stp>
        <tr r="G3684" s="3"/>
      </tp>
      <tp t="e">
        <v>#N/A</v>
        <stp/>
        <stp>##V3_BDSV12</stp>
        <stp>SPX Index</stp>
        <stp>CHAIN_TICKERS</stp>
        <stp>[PUTStrategy6.xlsx]Backup!R3584C7</stp>
        <stp>CHAIN_STRIKE_PX_OVRD</stp>
        <stp>71860</stp>
        <stp>CHAIN_PUT_CALL_TYPE_OVRD=P</stp>
        <stp>CHAIN_PERIODICITY_OVRD=M</stp>
        <tr r="G3584" s="3"/>
      </tp>
      <tp t="e">
        <v>#N/A</v>
        <stp/>
        <stp>##V3_BDSV12</stp>
        <stp>SPX Index</stp>
        <stp>CHAIN_TICKERS</stp>
        <stp>[PUTStrategy6.xlsx]Backup!R3984C7</stp>
        <stp>CHAIN_STRIKE_PX_OVRD</stp>
        <stp>79860</stp>
        <stp>CHAIN_PUT_CALL_TYPE_OVRD=P</stp>
        <stp>CHAIN_PERIODICITY_OVRD=M</stp>
        <tr r="G3984" s="3"/>
      </tp>
      <tp t="e">
        <v>#N/A</v>
        <stp/>
        <stp>##V3_BDSV12</stp>
        <stp>SPX Index</stp>
        <stp>CHAIN_TICKERS</stp>
        <stp>[PUTStrategy6.xlsx]Backup!R3784C7</stp>
        <stp>CHAIN_STRIKE_PX_OVRD</stp>
        <stp>75860</stp>
        <stp>CHAIN_PUT_CALL_TYPE_OVRD=P</stp>
        <stp>CHAIN_PERIODICITY_OVRD=M</stp>
        <tr r="G3784" s="3"/>
      </tp>
      <tp t="e">
        <v>#N/A</v>
        <stp/>
        <stp>##V3_BDSV12</stp>
        <stp>SPX Index</stp>
        <stp>CHAIN_TICKERS</stp>
        <stp>[PUTStrategy6.xlsx]Backup!R3884C7</stp>
        <stp>CHAIN_STRIKE_PX_OVRD</stp>
        <stp>77860</stp>
        <stp>CHAIN_PUT_CALL_TYPE_OVRD=P</stp>
        <stp>CHAIN_PERIODICITY_OVRD=M</stp>
        <tr r="G3884" s="3"/>
      </tp>
      <tp t="e">
        <v>#N/A</v>
        <stp/>
        <stp>##V3_BDSV12</stp>
        <stp>SPX Index</stp>
        <stp>CHAIN_TICKERS</stp>
        <stp>[PUTStrategy6.xlsx]Backup!R4677C7</stp>
        <stp>CHAIN_STRIKE_PX_OVRD</stp>
        <stp>93720</stp>
        <stp>CHAIN_PUT_CALL_TYPE_OVRD=P</stp>
        <stp>CHAIN_PERIODICITY_OVRD=M</stp>
        <tr r="G4677" s="3"/>
      </tp>
      <tp t="e">
        <v>#N/A</v>
        <stp/>
        <stp>##V3_BDSV12</stp>
        <stp>SPX Index</stp>
        <stp>CHAIN_TICKERS</stp>
        <stp>[PUTStrategy6.xlsx]Backup!R4577C7</stp>
        <stp>CHAIN_STRIKE_PX_OVRD</stp>
        <stp>91720</stp>
        <stp>CHAIN_PUT_CALL_TYPE_OVRD=P</stp>
        <stp>CHAIN_PERIODICITY_OVRD=M</stp>
        <tr r="G4577" s="3"/>
      </tp>
      <tp t="e">
        <v>#N/A</v>
        <stp/>
        <stp>##V3_BDSV12</stp>
        <stp>SPX Index</stp>
        <stp>CHAIN_TICKERS</stp>
        <stp>[PUTStrategy6.xlsx]Backup!R4977C7</stp>
        <stp>CHAIN_STRIKE_PX_OVRD</stp>
        <stp>99720</stp>
        <stp>CHAIN_PUT_CALL_TYPE_OVRD=P</stp>
        <stp>CHAIN_PERIODICITY_OVRD=M</stp>
        <tr r="G4977" s="3"/>
      </tp>
      <tp t="e">
        <v>#N/A</v>
        <stp/>
        <stp>##V3_BDSV12</stp>
        <stp>SPX Index</stp>
        <stp>CHAIN_TICKERS</stp>
        <stp>[PUTStrategy6.xlsx]Backup!R4777C7</stp>
        <stp>CHAIN_STRIKE_PX_OVRD</stp>
        <stp>95720</stp>
        <stp>CHAIN_PUT_CALL_TYPE_OVRD=P</stp>
        <stp>CHAIN_PERIODICITY_OVRD=M</stp>
        <tr r="G4777" s="3"/>
      </tp>
      <tp t="e">
        <v>#N/A</v>
        <stp/>
        <stp>##V3_BDSV12</stp>
        <stp>SPX Index</stp>
        <stp>CHAIN_TICKERS</stp>
        <stp>[PUTStrategy6.xlsx]Backup!R4877C7</stp>
        <stp>CHAIN_STRIKE_PX_OVRD</stp>
        <stp>97720</stp>
        <stp>CHAIN_PUT_CALL_TYPE_OVRD=P</stp>
        <stp>CHAIN_PERIODICITY_OVRD=M</stp>
        <tr r="G4877" s="3"/>
      </tp>
      <tp t="e">
        <v>#N/A</v>
        <stp/>
        <stp>##V3_BDSV12</stp>
        <stp>SPX Index</stp>
        <stp>CHAIN_TICKERS</stp>
        <stp>[PUTStrategy6.xlsx]Backup!R4377C7</stp>
        <stp>CHAIN_STRIKE_PX_OVRD</stp>
        <stp>87720</stp>
        <stp>CHAIN_PUT_CALL_TYPE_OVRD=P</stp>
        <stp>CHAIN_PERIODICITY_OVRD=M</stp>
        <tr r="G4377" s="3"/>
      </tp>
      <tp t="e">
        <v>#N/A</v>
        <stp/>
        <stp>##V3_BDSV12</stp>
        <stp>SPX Index</stp>
        <stp>CHAIN_TICKERS</stp>
        <stp>[PUTStrategy6.xlsx]Backup!R4277C7</stp>
        <stp>CHAIN_STRIKE_PX_OVRD</stp>
        <stp>85720</stp>
        <stp>CHAIN_PUT_CALL_TYPE_OVRD=P</stp>
        <stp>CHAIN_PERIODICITY_OVRD=M</stp>
        <tr r="G4277" s="3"/>
      </tp>
      <tp t="e">
        <v>#N/A</v>
        <stp/>
        <stp>##V3_BDSV12</stp>
        <stp>SPX Index</stp>
        <stp>CHAIN_TICKERS</stp>
        <stp>[PUTStrategy6.xlsx]Backup!R4077C7</stp>
        <stp>CHAIN_STRIKE_PX_OVRD</stp>
        <stp>81720</stp>
        <stp>CHAIN_PUT_CALL_TYPE_OVRD=P</stp>
        <stp>CHAIN_PERIODICITY_OVRD=M</stp>
        <tr r="G4077" s="3"/>
      </tp>
      <tp t="e">
        <v>#N/A</v>
        <stp/>
        <stp>##V3_BDSV12</stp>
        <stp>SPX Index</stp>
        <stp>CHAIN_TICKERS</stp>
        <stp>[PUTStrategy6.xlsx]Backup!R4177C7</stp>
        <stp>CHAIN_STRIKE_PX_OVRD</stp>
        <stp>83720</stp>
        <stp>CHAIN_PUT_CALL_TYPE_OVRD=P</stp>
        <stp>CHAIN_PERIODICITY_OVRD=M</stp>
        <tr r="G4177" s="3"/>
      </tp>
      <tp t="e">
        <v>#N/A</v>
        <stp/>
        <stp>##V3_BDSV12</stp>
        <stp>SPX Index</stp>
        <stp>CHAIN_TICKERS</stp>
        <stp>[PUTStrategy6.xlsx]Backup!R4477C7</stp>
        <stp>CHAIN_STRIKE_PX_OVRD</stp>
        <stp>89720</stp>
        <stp>CHAIN_PUT_CALL_TYPE_OVRD=P</stp>
        <stp>CHAIN_PERIODICITY_OVRD=M</stp>
        <tr r="G4477" s="3"/>
      </tp>
      <tp t="e">
        <v>#N/A</v>
        <stp/>
        <stp>##V3_BDSV12</stp>
        <stp>SPX Index</stp>
        <stp>CHAIN_TICKERS</stp>
        <stp>[PUTStrategy6.xlsx]Backup!R1377C7</stp>
        <stp>CHAIN_STRIKE_PX_OVRD</stp>
        <stp>27720</stp>
        <stp>CHAIN_PUT_CALL_TYPE_OVRD=P</stp>
        <stp>CHAIN_PERIODICITY_OVRD=M</stp>
        <tr r="G1377" s="3"/>
      </tp>
      <tp t="e">
        <v>#N/A</v>
        <stp/>
        <stp>##V3_BDSV12</stp>
        <stp>SPX Index</stp>
        <stp>CHAIN_TICKERS</stp>
        <stp>[PUTStrategy6.xlsx]Backup!R1277C7</stp>
        <stp>CHAIN_STRIKE_PX_OVRD</stp>
        <stp>25720</stp>
        <stp>CHAIN_PUT_CALL_TYPE_OVRD=P</stp>
        <stp>CHAIN_PERIODICITY_OVRD=M</stp>
        <tr r="G1277" s="3"/>
      </tp>
      <tp t="e">
        <v>#N/A</v>
        <stp/>
        <stp>##V3_BDSV12</stp>
        <stp>SPX Index</stp>
        <stp>CHAIN_TICKERS</stp>
        <stp>[PUTStrategy6.xlsx]Backup!R1077C7</stp>
        <stp>CHAIN_STRIKE_PX_OVRD</stp>
        <stp>21720</stp>
        <stp>CHAIN_PUT_CALL_TYPE_OVRD=P</stp>
        <stp>CHAIN_PERIODICITY_OVRD=M</stp>
        <tr r="G1077" s="3"/>
      </tp>
      <tp t="e">
        <v>#N/A</v>
        <stp/>
        <stp>##V3_BDSV12</stp>
        <stp>SPX Index</stp>
        <stp>CHAIN_TICKERS</stp>
        <stp>[PUTStrategy6.xlsx]Backup!R1177C7</stp>
        <stp>CHAIN_STRIKE_PX_OVRD</stp>
        <stp>23720</stp>
        <stp>CHAIN_PUT_CALL_TYPE_OVRD=P</stp>
        <stp>CHAIN_PERIODICITY_OVRD=M</stp>
        <tr r="G1177" s="3"/>
      </tp>
      <tp t="e">
        <v>#N/A</v>
        <stp/>
        <stp>##V3_BDSV12</stp>
        <stp>SPX Index</stp>
        <stp>CHAIN_TICKERS</stp>
        <stp>[PUTStrategy6.xlsx]Backup!R1477C7</stp>
        <stp>CHAIN_STRIKE_PX_OVRD</stp>
        <stp>29720</stp>
        <stp>CHAIN_PUT_CALL_TYPE_OVRD=P</stp>
        <stp>CHAIN_PERIODICITY_OVRD=M</stp>
        <tr r="G1477" s="3"/>
      </tp>
      <tp t="e">
        <v>#N/A</v>
        <stp/>
        <stp>##V3_BDSV12</stp>
        <stp>SPX Index</stp>
        <stp>CHAIN_TICKERS</stp>
        <stp>[PUTStrategy6.xlsx]Backup!R1677C7</stp>
        <stp>CHAIN_STRIKE_PX_OVRD</stp>
        <stp>33720</stp>
        <stp>CHAIN_PUT_CALL_TYPE_OVRD=P</stp>
        <stp>CHAIN_PERIODICITY_OVRD=M</stp>
        <tr r="G1677" s="3"/>
      </tp>
      <tp t="e">
        <v>#N/A</v>
        <stp/>
        <stp>##V3_BDSV12</stp>
        <stp>SPX Index</stp>
        <stp>CHAIN_TICKERS</stp>
        <stp>[PUTStrategy6.xlsx]Backup!R1577C7</stp>
        <stp>CHAIN_STRIKE_PX_OVRD</stp>
        <stp>31720</stp>
        <stp>CHAIN_PUT_CALL_TYPE_OVRD=P</stp>
        <stp>CHAIN_PERIODICITY_OVRD=M</stp>
        <tr r="G1577" s="3"/>
      </tp>
      <tp t="e">
        <v>#N/A</v>
        <stp/>
        <stp>##V3_BDSV12</stp>
        <stp>SPX Index</stp>
        <stp>CHAIN_TICKERS</stp>
        <stp>[PUTStrategy6.xlsx]Backup!R1977C7</stp>
        <stp>CHAIN_STRIKE_PX_OVRD</stp>
        <stp>39720</stp>
        <stp>CHAIN_PUT_CALL_TYPE_OVRD=P</stp>
        <stp>CHAIN_PERIODICITY_OVRD=M</stp>
        <tr r="G1977" s="3"/>
      </tp>
      <tp t="e">
        <v>#N/A</v>
        <stp/>
        <stp>##V3_BDSV12</stp>
        <stp>SPX Index</stp>
        <stp>CHAIN_TICKERS</stp>
        <stp>[PUTStrategy6.xlsx]Backup!R1777C7</stp>
        <stp>CHAIN_STRIKE_PX_OVRD</stp>
        <stp>35720</stp>
        <stp>CHAIN_PUT_CALL_TYPE_OVRD=P</stp>
        <stp>CHAIN_PERIODICITY_OVRD=M</stp>
        <tr r="G1777" s="3"/>
      </tp>
      <tp t="e">
        <v>#N/A</v>
        <stp/>
        <stp>##V3_BDSV12</stp>
        <stp>SPX Index</stp>
        <stp>CHAIN_TICKERS</stp>
        <stp>[PUTStrategy6.xlsx]Backup!R1877C7</stp>
        <stp>CHAIN_STRIKE_PX_OVRD</stp>
        <stp>37720</stp>
        <stp>CHAIN_PUT_CALL_TYPE_OVRD=P</stp>
        <stp>CHAIN_PERIODICITY_OVRD=M</stp>
        <tr r="G1877" s="3"/>
      </tp>
      <tp t="e">
        <v>#N/A</v>
        <stp/>
        <stp>##V3_BDSV12</stp>
        <stp>SPX Index</stp>
        <stp>CHAIN_TICKERS</stp>
        <stp>[PUTStrategy6.xlsx]Backup!R2677C7</stp>
        <stp>CHAIN_STRIKE_PX_OVRD</stp>
        <stp>53720</stp>
        <stp>CHAIN_PUT_CALL_TYPE_OVRD=P</stp>
        <stp>CHAIN_PERIODICITY_OVRD=M</stp>
        <tr r="G2677" s="3"/>
      </tp>
      <tp t="e">
        <v>#N/A</v>
        <stp/>
        <stp>##V3_BDSV12</stp>
        <stp>SPX Index</stp>
        <stp>CHAIN_TICKERS</stp>
        <stp>[PUTStrategy6.xlsx]Backup!R2577C7</stp>
        <stp>CHAIN_STRIKE_PX_OVRD</stp>
        <stp>51720</stp>
        <stp>CHAIN_PUT_CALL_TYPE_OVRD=P</stp>
        <stp>CHAIN_PERIODICITY_OVRD=M</stp>
        <tr r="G2577" s="3"/>
      </tp>
      <tp t="e">
        <v>#N/A</v>
        <stp/>
        <stp>##V3_BDSV12</stp>
        <stp>SPX Index</stp>
        <stp>CHAIN_TICKERS</stp>
        <stp>[PUTStrategy6.xlsx]Backup!R2977C7</stp>
        <stp>CHAIN_STRIKE_PX_OVRD</stp>
        <stp>59720</stp>
        <stp>CHAIN_PUT_CALL_TYPE_OVRD=P</stp>
        <stp>CHAIN_PERIODICITY_OVRD=M</stp>
        <tr r="G2977" s="3"/>
      </tp>
      <tp t="e">
        <v>#N/A</v>
        <stp/>
        <stp>##V3_BDSV12</stp>
        <stp>SPX Index</stp>
        <stp>CHAIN_TICKERS</stp>
        <stp>[PUTStrategy6.xlsx]Backup!R2777C7</stp>
        <stp>CHAIN_STRIKE_PX_OVRD</stp>
        <stp>55720</stp>
        <stp>CHAIN_PUT_CALL_TYPE_OVRD=P</stp>
        <stp>CHAIN_PERIODICITY_OVRD=M</stp>
        <tr r="G2777" s="3"/>
      </tp>
      <tp t="e">
        <v>#N/A</v>
        <stp/>
        <stp>##V3_BDSV12</stp>
        <stp>SPX Index</stp>
        <stp>CHAIN_TICKERS</stp>
        <stp>[PUTStrategy6.xlsx]Backup!R2877C7</stp>
        <stp>CHAIN_STRIKE_PX_OVRD</stp>
        <stp>57720</stp>
        <stp>CHAIN_PUT_CALL_TYPE_OVRD=P</stp>
        <stp>CHAIN_PERIODICITY_OVRD=M</stp>
        <tr r="G2877" s="3"/>
      </tp>
      <tp t="e">
        <v>#N/A</v>
        <stp/>
        <stp>##V3_BDSV12</stp>
        <stp>SPX Index</stp>
        <stp>CHAIN_TICKERS</stp>
        <stp>[PUTStrategy6.xlsx]Backup!R2377C7</stp>
        <stp>CHAIN_STRIKE_PX_OVRD</stp>
        <stp>47720</stp>
        <stp>CHAIN_PUT_CALL_TYPE_OVRD=P</stp>
        <stp>CHAIN_PERIODICITY_OVRD=M</stp>
        <tr r="G2377" s="3"/>
      </tp>
      <tp t="e">
        <v>#N/A</v>
        <stp/>
        <stp>##V3_BDSV12</stp>
        <stp>SPX Index</stp>
        <stp>CHAIN_TICKERS</stp>
        <stp>[PUTStrategy6.xlsx]Backup!R2277C7</stp>
        <stp>CHAIN_STRIKE_PX_OVRD</stp>
        <stp>45720</stp>
        <stp>CHAIN_PUT_CALL_TYPE_OVRD=P</stp>
        <stp>CHAIN_PERIODICITY_OVRD=M</stp>
        <tr r="G2277" s="3"/>
      </tp>
      <tp t="e">
        <v>#N/A</v>
        <stp/>
        <stp>##V3_BDSV12</stp>
        <stp>SPX Index</stp>
        <stp>CHAIN_TICKERS</stp>
        <stp>[PUTStrategy6.xlsx]Backup!R2077C7</stp>
        <stp>CHAIN_STRIKE_PX_OVRD</stp>
        <stp>41720</stp>
        <stp>CHAIN_PUT_CALL_TYPE_OVRD=P</stp>
        <stp>CHAIN_PERIODICITY_OVRD=M</stp>
        <tr r="G2077" s="3"/>
      </tp>
      <tp t="e">
        <v>#N/A</v>
        <stp/>
        <stp>##V3_BDSV12</stp>
        <stp>SPX Index</stp>
        <stp>CHAIN_TICKERS</stp>
        <stp>[PUTStrategy6.xlsx]Backup!R2177C7</stp>
        <stp>CHAIN_STRIKE_PX_OVRD</stp>
        <stp>43720</stp>
        <stp>CHAIN_PUT_CALL_TYPE_OVRD=P</stp>
        <stp>CHAIN_PERIODICITY_OVRD=M</stp>
        <tr r="G2177" s="3"/>
      </tp>
      <tp t="e">
        <v>#N/A</v>
        <stp/>
        <stp>##V3_BDSV12</stp>
        <stp>SPX Index</stp>
        <stp>CHAIN_TICKERS</stp>
        <stp>[PUTStrategy6.xlsx]Backup!R2477C7</stp>
        <stp>CHAIN_STRIKE_PX_OVRD</stp>
        <stp>49720</stp>
        <stp>CHAIN_PUT_CALL_TYPE_OVRD=P</stp>
        <stp>CHAIN_PERIODICITY_OVRD=M</stp>
        <tr r="G2477" s="3"/>
      </tp>
      <tp t="e">
        <v>#N/A</v>
        <stp/>
        <stp>##V3_BDSV12</stp>
        <stp>SPX Index</stp>
        <stp>CHAIN_TICKERS</stp>
        <stp>[PUTStrategy6.xlsx]Backup!R3377C7</stp>
        <stp>CHAIN_STRIKE_PX_OVRD</stp>
        <stp>67720</stp>
        <stp>CHAIN_PUT_CALL_TYPE_OVRD=P</stp>
        <stp>CHAIN_PERIODICITY_OVRD=M</stp>
        <tr r="G3377" s="3"/>
      </tp>
      <tp t="e">
        <v>#N/A</v>
        <stp/>
        <stp>##V3_BDSV12</stp>
        <stp>SPX Index</stp>
        <stp>CHAIN_TICKERS</stp>
        <stp>[PUTStrategy6.xlsx]Backup!R3277C7</stp>
        <stp>CHAIN_STRIKE_PX_OVRD</stp>
        <stp>65720</stp>
        <stp>CHAIN_PUT_CALL_TYPE_OVRD=P</stp>
        <stp>CHAIN_PERIODICITY_OVRD=M</stp>
        <tr r="G3277" s="3"/>
      </tp>
      <tp t="e">
        <v>#N/A</v>
        <stp/>
        <stp>##V3_BDSV12</stp>
        <stp>SPX Index</stp>
        <stp>CHAIN_TICKERS</stp>
        <stp>[PUTStrategy6.xlsx]Backup!R3077C7</stp>
        <stp>CHAIN_STRIKE_PX_OVRD</stp>
        <stp>61720</stp>
        <stp>CHAIN_PUT_CALL_TYPE_OVRD=P</stp>
        <stp>CHAIN_PERIODICITY_OVRD=M</stp>
        <tr r="G3077" s="3"/>
      </tp>
      <tp t="e">
        <v>#N/A</v>
        <stp/>
        <stp>##V3_BDSV12</stp>
        <stp>SPX Index</stp>
        <stp>CHAIN_TICKERS</stp>
        <stp>[PUTStrategy6.xlsx]Backup!R3177C7</stp>
        <stp>CHAIN_STRIKE_PX_OVRD</stp>
        <stp>63720</stp>
        <stp>CHAIN_PUT_CALL_TYPE_OVRD=P</stp>
        <stp>CHAIN_PERIODICITY_OVRD=M</stp>
        <tr r="G3177" s="3"/>
      </tp>
      <tp t="e">
        <v>#N/A</v>
        <stp/>
        <stp>##V3_BDSV12</stp>
        <stp>SPX Index</stp>
        <stp>CHAIN_TICKERS</stp>
        <stp>[PUTStrategy6.xlsx]Backup!R3477C7</stp>
        <stp>CHAIN_STRIKE_PX_OVRD</stp>
        <stp>69720</stp>
        <stp>CHAIN_PUT_CALL_TYPE_OVRD=P</stp>
        <stp>CHAIN_PERIODICITY_OVRD=M</stp>
        <tr r="G3477" s="3"/>
      </tp>
      <tp t="e">
        <v>#N/A</v>
        <stp/>
        <stp>##V3_BDSV12</stp>
        <stp>SPX Index</stp>
        <stp>CHAIN_TICKERS</stp>
        <stp>[PUTStrategy6.xlsx]Backup!R3677C7</stp>
        <stp>CHAIN_STRIKE_PX_OVRD</stp>
        <stp>73720</stp>
        <stp>CHAIN_PUT_CALL_TYPE_OVRD=P</stp>
        <stp>CHAIN_PERIODICITY_OVRD=M</stp>
        <tr r="G3677" s="3"/>
      </tp>
      <tp t="e">
        <v>#N/A</v>
        <stp/>
        <stp>##V3_BDSV12</stp>
        <stp>SPX Index</stp>
        <stp>CHAIN_TICKERS</stp>
        <stp>[PUTStrategy6.xlsx]Backup!R3577C7</stp>
        <stp>CHAIN_STRIKE_PX_OVRD</stp>
        <stp>71720</stp>
        <stp>CHAIN_PUT_CALL_TYPE_OVRD=P</stp>
        <stp>CHAIN_PERIODICITY_OVRD=M</stp>
        <tr r="G3577" s="3"/>
      </tp>
      <tp t="e">
        <v>#N/A</v>
        <stp/>
        <stp>##V3_BDSV12</stp>
        <stp>SPX Index</stp>
        <stp>CHAIN_TICKERS</stp>
        <stp>[PUTStrategy6.xlsx]Backup!R3977C7</stp>
        <stp>CHAIN_STRIKE_PX_OVRD</stp>
        <stp>79720</stp>
        <stp>CHAIN_PUT_CALL_TYPE_OVRD=P</stp>
        <stp>CHAIN_PERIODICITY_OVRD=M</stp>
        <tr r="G3977" s="3"/>
      </tp>
      <tp t="e">
        <v>#N/A</v>
        <stp/>
        <stp>##V3_BDSV12</stp>
        <stp>SPX Index</stp>
        <stp>CHAIN_TICKERS</stp>
        <stp>[PUTStrategy6.xlsx]Backup!R3777C7</stp>
        <stp>CHAIN_STRIKE_PX_OVRD</stp>
        <stp>75720</stp>
        <stp>CHAIN_PUT_CALL_TYPE_OVRD=P</stp>
        <stp>CHAIN_PERIODICITY_OVRD=M</stp>
        <tr r="G3777" s="3"/>
      </tp>
      <tp t="e">
        <v>#N/A</v>
        <stp/>
        <stp>##V3_BDSV12</stp>
        <stp>SPX Index</stp>
        <stp>CHAIN_TICKERS</stp>
        <stp>[PUTStrategy6.xlsx]Backup!R3877C7</stp>
        <stp>CHAIN_STRIKE_PX_OVRD</stp>
        <stp>77720</stp>
        <stp>CHAIN_PUT_CALL_TYPE_OVRD=P</stp>
        <stp>CHAIN_PERIODICITY_OVRD=M</stp>
        <tr r="G3877" s="3"/>
      </tp>
      <tp t="e">
        <v>#N/A</v>
        <stp/>
        <stp>##V3_BDSV12</stp>
        <stp>SPX Index</stp>
        <stp>CHAIN_TICKERS</stp>
        <stp>[PUTStrategy6.xlsx]Backup!R4676C7</stp>
        <stp>CHAIN_STRIKE_PX_OVRD</stp>
        <stp>93700</stp>
        <stp>CHAIN_PUT_CALL_TYPE_OVRD=P</stp>
        <stp>CHAIN_PERIODICITY_OVRD=M</stp>
        <tr r="G4676" s="3"/>
      </tp>
      <tp t="e">
        <v>#N/A</v>
        <stp/>
        <stp>##V3_BDSV12</stp>
        <stp>SPX Index</stp>
        <stp>CHAIN_TICKERS</stp>
        <stp>[PUTStrategy6.xlsx]Backup!R4576C7</stp>
        <stp>CHAIN_STRIKE_PX_OVRD</stp>
        <stp>91700</stp>
        <stp>CHAIN_PUT_CALL_TYPE_OVRD=P</stp>
        <stp>CHAIN_PERIODICITY_OVRD=M</stp>
        <tr r="G4576" s="3"/>
      </tp>
      <tp t="e">
        <v>#N/A</v>
        <stp/>
        <stp>##V3_BDSV12</stp>
        <stp>SPX Index</stp>
        <stp>CHAIN_TICKERS</stp>
        <stp>[PUTStrategy6.xlsx]Backup!R4976C7</stp>
        <stp>CHAIN_STRIKE_PX_OVRD</stp>
        <stp>99700</stp>
        <stp>CHAIN_PUT_CALL_TYPE_OVRD=P</stp>
        <stp>CHAIN_PERIODICITY_OVRD=M</stp>
        <tr r="G4976" s="3"/>
      </tp>
      <tp t="e">
        <v>#N/A</v>
        <stp/>
        <stp>##V3_BDSV12</stp>
        <stp>SPX Index</stp>
        <stp>CHAIN_TICKERS</stp>
        <stp>[PUTStrategy6.xlsx]Backup!R4776C7</stp>
        <stp>CHAIN_STRIKE_PX_OVRD</stp>
        <stp>95700</stp>
        <stp>CHAIN_PUT_CALL_TYPE_OVRD=P</stp>
        <stp>CHAIN_PERIODICITY_OVRD=M</stp>
        <tr r="G4776" s="3"/>
      </tp>
      <tp t="e">
        <v>#N/A</v>
        <stp/>
        <stp>##V3_BDSV12</stp>
        <stp>SPX Index</stp>
        <stp>CHAIN_TICKERS</stp>
        <stp>[PUTStrategy6.xlsx]Backup!R4876C7</stp>
        <stp>CHAIN_STRIKE_PX_OVRD</stp>
        <stp>97700</stp>
        <stp>CHAIN_PUT_CALL_TYPE_OVRD=P</stp>
        <stp>CHAIN_PERIODICITY_OVRD=M</stp>
        <tr r="G4876" s="3"/>
      </tp>
      <tp t="e">
        <v>#N/A</v>
        <stp/>
        <stp>##V3_BDSV12</stp>
        <stp>SPX Index</stp>
        <stp>CHAIN_TICKERS</stp>
        <stp>[PUTStrategy6.xlsx]Backup!R4376C7</stp>
        <stp>CHAIN_STRIKE_PX_OVRD</stp>
        <stp>87700</stp>
        <stp>CHAIN_PUT_CALL_TYPE_OVRD=P</stp>
        <stp>CHAIN_PERIODICITY_OVRD=M</stp>
        <tr r="G4376" s="3"/>
      </tp>
      <tp t="e">
        <v>#N/A</v>
        <stp/>
        <stp>##V3_BDSV12</stp>
        <stp>SPX Index</stp>
        <stp>CHAIN_TICKERS</stp>
        <stp>[PUTStrategy6.xlsx]Backup!R4276C7</stp>
        <stp>CHAIN_STRIKE_PX_OVRD</stp>
        <stp>85700</stp>
        <stp>CHAIN_PUT_CALL_TYPE_OVRD=P</stp>
        <stp>CHAIN_PERIODICITY_OVRD=M</stp>
        <tr r="G4276" s="3"/>
      </tp>
      <tp t="e">
        <v>#N/A</v>
        <stp/>
        <stp>##V3_BDSV12</stp>
        <stp>SPX Index</stp>
        <stp>CHAIN_TICKERS</stp>
        <stp>[PUTStrategy6.xlsx]Backup!R4076C7</stp>
        <stp>CHAIN_STRIKE_PX_OVRD</stp>
        <stp>81700</stp>
        <stp>CHAIN_PUT_CALL_TYPE_OVRD=P</stp>
        <stp>CHAIN_PERIODICITY_OVRD=M</stp>
        <tr r="G4076" s="3"/>
      </tp>
      <tp t="e">
        <v>#N/A</v>
        <stp/>
        <stp>##V3_BDSV12</stp>
        <stp>SPX Index</stp>
        <stp>CHAIN_TICKERS</stp>
        <stp>[PUTStrategy6.xlsx]Backup!R4176C7</stp>
        <stp>CHAIN_STRIKE_PX_OVRD</stp>
        <stp>83700</stp>
        <stp>CHAIN_PUT_CALL_TYPE_OVRD=P</stp>
        <stp>CHAIN_PERIODICITY_OVRD=M</stp>
        <tr r="G4176" s="3"/>
      </tp>
      <tp t="e">
        <v>#N/A</v>
        <stp/>
        <stp>##V3_BDSV12</stp>
        <stp>SPX Index</stp>
        <stp>CHAIN_TICKERS</stp>
        <stp>[PUTStrategy6.xlsx]Backup!R4476C7</stp>
        <stp>CHAIN_STRIKE_PX_OVRD</stp>
        <stp>89700</stp>
        <stp>CHAIN_PUT_CALL_TYPE_OVRD=P</stp>
        <stp>CHAIN_PERIODICITY_OVRD=M</stp>
        <tr r="G4476" s="3"/>
      </tp>
      <tp t="e">
        <v>#N/A</v>
        <stp/>
        <stp>##V3_BDSV12</stp>
        <stp>SPX Index</stp>
        <stp>CHAIN_TICKERS</stp>
        <stp>[PUTStrategy6.xlsx]Backup!R1376C7</stp>
        <stp>CHAIN_STRIKE_PX_OVRD</stp>
        <stp>27700</stp>
        <stp>CHAIN_PUT_CALL_TYPE_OVRD=P</stp>
        <stp>CHAIN_PERIODICITY_OVRD=M</stp>
        <tr r="G1376" s="3"/>
      </tp>
      <tp t="e">
        <v>#N/A</v>
        <stp/>
        <stp>##V3_BDSV12</stp>
        <stp>SPX Index</stp>
        <stp>CHAIN_TICKERS</stp>
        <stp>[PUTStrategy6.xlsx]Backup!R1276C7</stp>
        <stp>CHAIN_STRIKE_PX_OVRD</stp>
        <stp>25700</stp>
        <stp>CHAIN_PUT_CALL_TYPE_OVRD=P</stp>
        <stp>CHAIN_PERIODICITY_OVRD=M</stp>
        <tr r="G1276" s="3"/>
      </tp>
      <tp t="e">
        <v>#N/A</v>
        <stp/>
        <stp>##V3_BDSV12</stp>
        <stp>SPX Index</stp>
        <stp>CHAIN_TICKERS</stp>
        <stp>[PUTStrategy6.xlsx]Backup!R1076C7</stp>
        <stp>CHAIN_STRIKE_PX_OVRD</stp>
        <stp>21700</stp>
        <stp>CHAIN_PUT_CALL_TYPE_OVRD=P</stp>
        <stp>CHAIN_PERIODICITY_OVRD=M</stp>
        <tr r="G1076" s="3"/>
      </tp>
      <tp t="e">
        <v>#N/A</v>
        <stp/>
        <stp>##V3_BDSV12</stp>
        <stp>SPX Index</stp>
        <stp>CHAIN_TICKERS</stp>
        <stp>[PUTStrategy6.xlsx]Backup!R1176C7</stp>
        <stp>CHAIN_STRIKE_PX_OVRD</stp>
        <stp>23700</stp>
        <stp>CHAIN_PUT_CALL_TYPE_OVRD=P</stp>
        <stp>CHAIN_PERIODICITY_OVRD=M</stp>
        <tr r="G1176" s="3"/>
      </tp>
      <tp t="e">
        <v>#N/A</v>
        <stp/>
        <stp>##V3_BDSV12</stp>
        <stp>SPX Index</stp>
        <stp>CHAIN_TICKERS</stp>
        <stp>[PUTStrategy6.xlsx]Backup!R1476C7</stp>
        <stp>CHAIN_STRIKE_PX_OVRD</stp>
        <stp>29700</stp>
        <stp>CHAIN_PUT_CALL_TYPE_OVRD=P</stp>
        <stp>CHAIN_PERIODICITY_OVRD=M</stp>
        <tr r="G1476" s="3"/>
      </tp>
      <tp t="e">
        <v>#N/A</v>
        <stp/>
        <stp>##V3_BDSV12</stp>
        <stp>SPX Index</stp>
        <stp>CHAIN_TICKERS</stp>
        <stp>[PUTStrategy6.xlsx]Backup!R1676C7</stp>
        <stp>CHAIN_STRIKE_PX_OVRD</stp>
        <stp>33700</stp>
        <stp>CHAIN_PUT_CALL_TYPE_OVRD=P</stp>
        <stp>CHAIN_PERIODICITY_OVRD=M</stp>
        <tr r="G1676" s="3"/>
      </tp>
      <tp t="e">
        <v>#N/A</v>
        <stp/>
        <stp>##V3_BDSV12</stp>
        <stp>SPX Index</stp>
        <stp>CHAIN_TICKERS</stp>
        <stp>[PUTStrategy6.xlsx]Backup!R1576C7</stp>
        <stp>CHAIN_STRIKE_PX_OVRD</stp>
        <stp>31700</stp>
        <stp>CHAIN_PUT_CALL_TYPE_OVRD=P</stp>
        <stp>CHAIN_PERIODICITY_OVRD=M</stp>
        <tr r="G1576" s="3"/>
      </tp>
      <tp t="e">
        <v>#N/A</v>
        <stp/>
        <stp>##V3_BDSV12</stp>
        <stp>SPX Index</stp>
        <stp>CHAIN_TICKERS</stp>
        <stp>[PUTStrategy6.xlsx]Backup!R1976C7</stp>
        <stp>CHAIN_STRIKE_PX_OVRD</stp>
        <stp>39700</stp>
        <stp>CHAIN_PUT_CALL_TYPE_OVRD=P</stp>
        <stp>CHAIN_PERIODICITY_OVRD=M</stp>
        <tr r="G1976" s="3"/>
      </tp>
      <tp t="e">
        <v>#N/A</v>
        <stp/>
        <stp>##V3_BDSV12</stp>
        <stp>SPX Index</stp>
        <stp>CHAIN_TICKERS</stp>
        <stp>[PUTStrategy6.xlsx]Backup!R1776C7</stp>
        <stp>CHAIN_STRIKE_PX_OVRD</stp>
        <stp>35700</stp>
        <stp>CHAIN_PUT_CALL_TYPE_OVRD=P</stp>
        <stp>CHAIN_PERIODICITY_OVRD=M</stp>
        <tr r="G1776" s="3"/>
      </tp>
      <tp t="e">
        <v>#N/A</v>
        <stp/>
        <stp>##V3_BDSV12</stp>
        <stp>SPX Index</stp>
        <stp>CHAIN_TICKERS</stp>
        <stp>[PUTStrategy6.xlsx]Backup!R1876C7</stp>
        <stp>CHAIN_STRIKE_PX_OVRD</stp>
        <stp>37700</stp>
        <stp>CHAIN_PUT_CALL_TYPE_OVRD=P</stp>
        <stp>CHAIN_PERIODICITY_OVRD=M</stp>
        <tr r="G1876" s="3"/>
      </tp>
      <tp t="e">
        <v>#N/A</v>
        <stp/>
        <stp>##V3_BDSV12</stp>
        <stp>SPX Index</stp>
        <stp>CHAIN_TICKERS</stp>
        <stp>[PUTStrategy6.xlsx]Backup!R2676C7</stp>
        <stp>CHAIN_STRIKE_PX_OVRD</stp>
        <stp>53700</stp>
        <stp>CHAIN_PUT_CALL_TYPE_OVRD=P</stp>
        <stp>CHAIN_PERIODICITY_OVRD=M</stp>
        <tr r="G2676" s="3"/>
      </tp>
      <tp t="e">
        <v>#N/A</v>
        <stp/>
        <stp>##V3_BDSV12</stp>
        <stp>SPX Index</stp>
        <stp>CHAIN_TICKERS</stp>
        <stp>[PUTStrategy6.xlsx]Backup!R2576C7</stp>
        <stp>CHAIN_STRIKE_PX_OVRD</stp>
        <stp>51700</stp>
        <stp>CHAIN_PUT_CALL_TYPE_OVRD=P</stp>
        <stp>CHAIN_PERIODICITY_OVRD=M</stp>
        <tr r="G2576" s="3"/>
      </tp>
      <tp t="e">
        <v>#N/A</v>
        <stp/>
        <stp>##V3_BDSV12</stp>
        <stp>SPX Index</stp>
        <stp>CHAIN_TICKERS</stp>
        <stp>[PUTStrategy6.xlsx]Backup!R2976C7</stp>
        <stp>CHAIN_STRIKE_PX_OVRD</stp>
        <stp>59700</stp>
        <stp>CHAIN_PUT_CALL_TYPE_OVRD=P</stp>
        <stp>CHAIN_PERIODICITY_OVRD=M</stp>
        <tr r="G2976" s="3"/>
      </tp>
      <tp t="e">
        <v>#N/A</v>
        <stp/>
        <stp>##V3_BDSV12</stp>
        <stp>SPX Index</stp>
        <stp>CHAIN_TICKERS</stp>
        <stp>[PUTStrategy6.xlsx]Backup!R2776C7</stp>
        <stp>CHAIN_STRIKE_PX_OVRD</stp>
        <stp>55700</stp>
        <stp>CHAIN_PUT_CALL_TYPE_OVRD=P</stp>
        <stp>CHAIN_PERIODICITY_OVRD=M</stp>
        <tr r="G2776" s="3"/>
      </tp>
      <tp t="e">
        <v>#N/A</v>
        <stp/>
        <stp>##V3_BDSV12</stp>
        <stp>SPX Index</stp>
        <stp>CHAIN_TICKERS</stp>
        <stp>[PUTStrategy6.xlsx]Backup!R2876C7</stp>
        <stp>CHAIN_STRIKE_PX_OVRD</stp>
        <stp>57700</stp>
        <stp>CHAIN_PUT_CALL_TYPE_OVRD=P</stp>
        <stp>CHAIN_PERIODICITY_OVRD=M</stp>
        <tr r="G2876" s="3"/>
      </tp>
      <tp t="e">
        <v>#N/A</v>
        <stp/>
        <stp>##V3_BDSV12</stp>
        <stp>SPX Index</stp>
        <stp>CHAIN_TICKERS</stp>
        <stp>[PUTStrategy6.xlsx]Backup!R2376C7</stp>
        <stp>CHAIN_STRIKE_PX_OVRD</stp>
        <stp>47700</stp>
        <stp>CHAIN_PUT_CALL_TYPE_OVRD=P</stp>
        <stp>CHAIN_PERIODICITY_OVRD=M</stp>
        <tr r="G2376" s="3"/>
      </tp>
      <tp t="e">
        <v>#N/A</v>
        <stp/>
        <stp>##V3_BDSV12</stp>
        <stp>SPX Index</stp>
        <stp>CHAIN_TICKERS</stp>
        <stp>[PUTStrategy6.xlsx]Backup!R2276C7</stp>
        <stp>CHAIN_STRIKE_PX_OVRD</stp>
        <stp>45700</stp>
        <stp>CHAIN_PUT_CALL_TYPE_OVRD=P</stp>
        <stp>CHAIN_PERIODICITY_OVRD=M</stp>
        <tr r="G2276" s="3"/>
      </tp>
      <tp t="e">
        <v>#N/A</v>
        <stp/>
        <stp>##V3_BDSV12</stp>
        <stp>SPX Index</stp>
        <stp>CHAIN_TICKERS</stp>
        <stp>[PUTStrategy6.xlsx]Backup!R2076C7</stp>
        <stp>CHAIN_STRIKE_PX_OVRD</stp>
        <stp>41700</stp>
        <stp>CHAIN_PUT_CALL_TYPE_OVRD=P</stp>
        <stp>CHAIN_PERIODICITY_OVRD=M</stp>
        <tr r="G2076" s="3"/>
      </tp>
      <tp t="e">
        <v>#N/A</v>
        <stp/>
        <stp>##V3_BDSV12</stp>
        <stp>SPX Index</stp>
        <stp>CHAIN_TICKERS</stp>
        <stp>[PUTStrategy6.xlsx]Backup!R2176C7</stp>
        <stp>CHAIN_STRIKE_PX_OVRD</stp>
        <stp>43700</stp>
        <stp>CHAIN_PUT_CALL_TYPE_OVRD=P</stp>
        <stp>CHAIN_PERIODICITY_OVRD=M</stp>
        <tr r="G2176" s="3"/>
      </tp>
      <tp t="e">
        <v>#N/A</v>
        <stp/>
        <stp>##V3_BDSV12</stp>
        <stp>SPX Index</stp>
        <stp>CHAIN_TICKERS</stp>
        <stp>[PUTStrategy6.xlsx]Backup!R2476C7</stp>
        <stp>CHAIN_STRIKE_PX_OVRD</stp>
        <stp>49700</stp>
        <stp>CHAIN_PUT_CALL_TYPE_OVRD=P</stp>
        <stp>CHAIN_PERIODICITY_OVRD=M</stp>
        <tr r="G2476" s="3"/>
      </tp>
      <tp t="e">
        <v>#N/A</v>
        <stp/>
        <stp>##V3_BDSV12</stp>
        <stp>SPX Index</stp>
        <stp>CHAIN_TICKERS</stp>
        <stp>[PUTStrategy6.xlsx]Backup!R3376C7</stp>
        <stp>CHAIN_STRIKE_PX_OVRD</stp>
        <stp>67700</stp>
        <stp>CHAIN_PUT_CALL_TYPE_OVRD=P</stp>
        <stp>CHAIN_PERIODICITY_OVRD=M</stp>
        <tr r="G3376" s="3"/>
      </tp>
      <tp t="e">
        <v>#N/A</v>
        <stp/>
        <stp>##V3_BDSV12</stp>
        <stp>SPX Index</stp>
        <stp>CHAIN_TICKERS</stp>
        <stp>[PUTStrategy6.xlsx]Backup!R3276C7</stp>
        <stp>CHAIN_STRIKE_PX_OVRD</stp>
        <stp>65700</stp>
        <stp>CHAIN_PUT_CALL_TYPE_OVRD=P</stp>
        <stp>CHAIN_PERIODICITY_OVRD=M</stp>
        <tr r="G3276" s="3"/>
      </tp>
      <tp t="e">
        <v>#N/A</v>
        <stp/>
        <stp>##V3_BDSV12</stp>
        <stp>SPX Index</stp>
        <stp>CHAIN_TICKERS</stp>
        <stp>[PUTStrategy6.xlsx]Backup!R3076C7</stp>
        <stp>CHAIN_STRIKE_PX_OVRD</stp>
        <stp>61700</stp>
        <stp>CHAIN_PUT_CALL_TYPE_OVRD=P</stp>
        <stp>CHAIN_PERIODICITY_OVRD=M</stp>
        <tr r="G3076" s="3"/>
      </tp>
      <tp t="e">
        <v>#N/A</v>
        <stp/>
        <stp>##V3_BDSV12</stp>
        <stp>SPX Index</stp>
        <stp>CHAIN_TICKERS</stp>
        <stp>[PUTStrategy6.xlsx]Backup!R3176C7</stp>
        <stp>CHAIN_STRIKE_PX_OVRD</stp>
        <stp>63700</stp>
        <stp>CHAIN_PUT_CALL_TYPE_OVRD=P</stp>
        <stp>CHAIN_PERIODICITY_OVRD=M</stp>
        <tr r="G3176" s="3"/>
      </tp>
      <tp t="e">
        <v>#N/A</v>
        <stp/>
        <stp>##V3_BDSV12</stp>
        <stp>SPX Index</stp>
        <stp>CHAIN_TICKERS</stp>
        <stp>[PUTStrategy6.xlsx]Backup!R3476C7</stp>
        <stp>CHAIN_STRIKE_PX_OVRD</stp>
        <stp>69700</stp>
        <stp>CHAIN_PUT_CALL_TYPE_OVRD=P</stp>
        <stp>CHAIN_PERIODICITY_OVRD=M</stp>
        <tr r="G3476" s="3"/>
      </tp>
      <tp t="e">
        <v>#N/A</v>
        <stp/>
        <stp>##V3_BDSV12</stp>
        <stp>SPX Index</stp>
        <stp>CHAIN_TICKERS</stp>
        <stp>[PUTStrategy6.xlsx]Backup!R3676C7</stp>
        <stp>CHAIN_STRIKE_PX_OVRD</stp>
        <stp>73700</stp>
        <stp>CHAIN_PUT_CALL_TYPE_OVRD=P</stp>
        <stp>CHAIN_PERIODICITY_OVRD=M</stp>
        <tr r="G3676" s="3"/>
      </tp>
      <tp t="e">
        <v>#N/A</v>
        <stp/>
        <stp>##V3_BDSV12</stp>
        <stp>SPX Index</stp>
        <stp>CHAIN_TICKERS</stp>
        <stp>[PUTStrategy6.xlsx]Backup!R3576C7</stp>
        <stp>CHAIN_STRIKE_PX_OVRD</stp>
        <stp>71700</stp>
        <stp>CHAIN_PUT_CALL_TYPE_OVRD=P</stp>
        <stp>CHAIN_PERIODICITY_OVRD=M</stp>
        <tr r="G3576" s="3"/>
      </tp>
      <tp t="e">
        <v>#N/A</v>
        <stp/>
        <stp>##V3_BDSV12</stp>
        <stp>SPX Index</stp>
        <stp>CHAIN_TICKERS</stp>
        <stp>[PUTStrategy6.xlsx]Backup!R3976C7</stp>
        <stp>CHAIN_STRIKE_PX_OVRD</stp>
        <stp>79700</stp>
        <stp>CHAIN_PUT_CALL_TYPE_OVRD=P</stp>
        <stp>CHAIN_PERIODICITY_OVRD=M</stp>
        <tr r="G3976" s="3"/>
      </tp>
      <tp t="e">
        <v>#N/A</v>
        <stp/>
        <stp>##V3_BDSV12</stp>
        <stp>SPX Index</stp>
        <stp>CHAIN_TICKERS</stp>
        <stp>[PUTStrategy6.xlsx]Backup!R3776C7</stp>
        <stp>CHAIN_STRIKE_PX_OVRD</stp>
        <stp>75700</stp>
        <stp>CHAIN_PUT_CALL_TYPE_OVRD=P</stp>
        <stp>CHAIN_PERIODICITY_OVRD=M</stp>
        <tr r="G3776" s="3"/>
      </tp>
      <tp t="e">
        <v>#N/A</v>
        <stp/>
        <stp>##V3_BDSV12</stp>
        <stp>SPX Index</stp>
        <stp>CHAIN_TICKERS</stp>
        <stp>[PUTStrategy6.xlsx]Backup!R3876C7</stp>
        <stp>CHAIN_STRIKE_PX_OVRD</stp>
        <stp>77700</stp>
        <stp>CHAIN_PUT_CALL_TYPE_OVRD=P</stp>
        <stp>CHAIN_PERIODICITY_OVRD=M</stp>
        <tr r="G3876" s="3"/>
      </tp>
      <tp t="e">
        <v>#N/A</v>
        <stp/>
        <stp>##V3_BDSV12</stp>
        <stp>SPX Index</stp>
        <stp>CHAIN_TICKERS</stp>
        <stp>[PUTStrategy6.xlsx]Backup!R4683C7</stp>
        <stp>CHAIN_STRIKE_PX_OVRD</stp>
        <stp>93840</stp>
        <stp>CHAIN_PUT_CALL_TYPE_OVRD=P</stp>
        <stp>CHAIN_PERIODICITY_OVRD=M</stp>
        <tr r="G4683" s="3"/>
      </tp>
      <tp t="e">
        <v>#N/A</v>
        <stp/>
        <stp>##V3_BDSV12</stp>
        <stp>SPX Index</stp>
        <stp>CHAIN_TICKERS</stp>
        <stp>[PUTStrategy6.xlsx]Backup!R4583C7</stp>
        <stp>CHAIN_STRIKE_PX_OVRD</stp>
        <stp>91840</stp>
        <stp>CHAIN_PUT_CALL_TYPE_OVRD=P</stp>
        <stp>CHAIN_PERIODICITY_OVRD=M</stp>
        <tr r="G4583" s="3"/>
      </tp>
      <tp t="e">
        <v>#N/A</v>
        <stp/>
        <stp>##V3_BDSV12</stp>
        <stp>SPX Index</stp>
        <stp>CHAIN_TICKERS</stp>
        <stp>[PUTStrategy6.xlsx]Backup!R4983C7</stp>
        <stp>CHAIN_STRIKE_PX_OVRD</stp>
        <stp>99840</stp>
        <stp>CHAIN_PUT_CALL_TYPE_OVRD=P</stp>
        <stp>CHAIN_PERIODICITY_OVRD=M</stp>
        <tr r="G4983" s="3"/>
      </tp>
      <tp t="e">
        <v>#N/A</v>
        <stp/>
        <stp>##V3_BDSV12</stp>
        <stp>SPX Index</stp>
        <stp>CHAIN_TICKERS</stp>
        <stp>[PUTStrategy6.xlsx]Backup!R4783C7</stp>
        <stp>CHAIN_STRIKE_PX_OVRD</stp>
        <stp>95840</stp>
        <stp>CHAIN_PUT_CALL_TYPE_OVRD=P</stp>
        <stp>CHAIN_PERIODICITY_OVRD=M</stp>
        <tr r="G4783" s="3"/>
      </tp>
      <tp t="e">
        <v>#N/A</v>
        <stp/>
        <stp>##V3_BDSV12</stp>
        <stp>SPX Index</stp>
        <stp>CHAIN_TICKERS</stp>
        <stp>[PUTStrategy6.xlsx]Backup!R4883C7</stp>
        <stp>CHAIN_STRIKE_PX_OVRD</stp>
        <stp>97840</stp>
        <stp>CHAIN_PUT_CALL_TYPE_OVRD=P</stp>
        <stp>CHAIN_PERIODICITY_OVRD=M</stp>
        <tr r="G4883" s="3"/>
      </tp>
      <tp t="e">
        <v>#N/A</v>
        <stp/>
        <stp>##V3_BDSV12</stp>
        <stp>SPX Index</stp>
        <stp>CHAIN_TICKERS</stp>
        <stp>[PUTStrategy6.xlsx]Backup!R4383C7</stp>
        <stp>CHAIN_STRIKE_PX_OVRD</stp>
        <stp>87840</stp>
        <stp>CHAIN_PUT_CALL_TYPE_OVRD=P</stp>
        <stp>CHAIN_PERIODICITY_OVRD=M</stp>
        <tr r="G4383" s="3"/>
      </tp>
      <tp t="e">
        <v>#N/A</v>
        <stp/>
        <stp>##V3_BDSV12</stp>
        <stp>SPX Index</stp>
        <stp>CHAIN_TICKERS</stp>
        <stp>[PUTStrategy6.xlsx]Backup!R4283C7</stp>
        <stp>CHAIN_STRIKE_PX_OVRD</stp>
        <stp>85840</stp>
        <stp>CHAIN_PUT_CALL_TYPE_OVRD=P</stp>
        <stp>CHAIN_PERIODICITY_OVRD=M</stp>
        <tr r="G4283" s="3"/>
      </tp>
      <tp t="e">
        <v>#N/A</v>
        <stp/>
        <stp>##V3_BDSV12</stp>
        <stp>SPX Index</stp>
        <stp>CHAIN_TICKERS</stp>
        <stp>[PUTStrategy6.xlsx]Backup!R4083C7</stp>
        <stp>CHAIN_STRIKE_PX_OVRD</stp>
        <stp>81840</stp>
        <stp>CHAIN_PUT_CALL_TYPE_OVRD=P</stp>
        <stp>CHAIN_PERIODICITY_OVRD=M</stp>
        <tr r="G4083" s="3"/>
      </tp>
      <tp t="e">
        <v>#N/A</v>
        <stp/>
        <stp>##V3_BDSV12</stp>
        <stp>SPX Index</stp>
        <stp>CHAIN_TICKERS</stp>
        <stp>[PUTStrategy6.xlsx]Backup!R4183C7</stp>
        <stp>CHAIN_STRIKE_PX_OVRD</stp>
        <stp>83840</stp>
        <stp>CHAIN_PUT_CALL_TYPE_OVRD=P</stp>
        <stp>CHAIN_PERIODICITY_OVRD=M</stp>
        <tr r="G4183" s="3"/>
      </tp>
      <tp t="e">
        <v>#N/A</v>
        <stp/>
        <stp>##V3_BDSV12</stp>
        <stp>SPX Index</stp>
        <stp>CHAIN_TICKERS</stp>
        <stp>[PUTStrategy6.xlsx]Backup!R4483C7</stp>
        <stp>CHAIN_STRIKE_PX_OVRD</stp>
        <stp>89840</stp>
        <stp>CHAIN_PUT_CALL_TYPE_OVRD=P</stp>
        <stp>CHAIN_PERIODICITY_OVRD=M</stp>
        <tr r="G4483" s="3"/>
      </tp>
      <tp t="e">
        <v>#N/A</v>
        <stp/>
        <stp>##V3_BDSV12</stp>
        <stp>SPX Index</stp>
        <stp>CHAIN_TICKERS</stp>
        <stp>[PUTStrategy6.xlsx]Backup!R1383C7</stp>
        <stp>CHAIN_STRIKE_PX_OVRD</stp>
        <stp>27840</stp>
        <stp>CHAIN_PUT_CALL_TYPE_OVRD=P</stp>
        <stp>CHAIN_PERIODICITY_OVRD=M</stp>
        <tr r="G1383" s="3"/>
      </tp>
      <tp t="e">
        <v>#N/A</v>
        <stp/>
        <stp>##V3_BDSV12</stp>
        <stp>SPX Index</stp>
        <stp>CHAIN_TICKERS</stp>
        <stp>[PUTStrategy6.xlsx]Backup!R1283C7</stp>
        <stp>CHAIN_STRIKE_PX_OVRD</stp>
        <stp>25840</stp>
        <stp>CHAIN_PUT_CALL_TYPE_OVRD=P</stp>
        <stp>CHAIN_PERIODICITY_OVRD=M</stp>
        <tr r="G1283" s="3"/>
      </tp>
      <tp t="e">
        <v>#N/A</v>
        <stp/>
        <stp>##V3_BDSV12</stp>
        <stp>SPX Index</stp>
        <stp>CHAIN_TICKERS</stp>
        <stp>[PUTStrategy6.xlsx]Backup!R1083C7</stp>
        <stp>CHAIN_STRIKE_PX_OVRD</stp>
        <stp>21840</stp>
        <stp>CHAIN_PUT_CALL_TYPE_OVRD=P</stp>
        <stp>CHAIN_PERIODICITY_OVRD=M</stp>
        <tr r="G1083" s="3"/>
      </tp>
      <tp t="e">
        <v>#N/A</v>
        <stp/>
        <stp>##V3_BDSV12</stp>
        <stp>SPX Index</stp>
        <stp>CHAIN_TICKERS</stp>
        <stp>[PUTStrategy6.xlsx]Backup!R1183C7</stp>
        <stp>CHAIN_STRIKE_PX_OVRD</stp>
        <stp>23840</stp>
        <stp>CHAIN_PUT_CALL_TYPE_OVRD=P</stp>
        <stp>CHAIN_PERIODICITY_OVRD=M</stp>
        <tr r="G1183" s="3"/>
      </tp>
      <tp t="e">
        <v>#N/A</v>
        <stp/>
        <stp>##V3_BDSV12</stp>
        <stp>SPX Index</stp>
        <stp>CHAIN_TICKERS</stp>
        <stp>[PUTStrategy6.xlsx]Backup!R1483C7</stp>
        <stp>CHAIN_STRIKE_PX_OVRD</stp>
        <stp>29840</stp>
        <stp>CHAIN_PUT_CALL_TYPE_OVRD=P</stp>
        <stp>CHAIN_PERIODICITY_OVRD=M</stp>
        <tr r="G1483" s="3"/>
      </tp>
      <tp t="e">
        <v>#N/A</v>
        <stp/>
        <stp>##V3_BDSV12</stp>
        <stp>SPX Index</stp>
        <stp>CHAIN_TICKERS</stp>
        <stp>[PUTStrategy6.xlsx]Backup!R1683C7</stp>
        <stp>CHAIN_STRIKE_PX_OVRD</stp>
        <stp>33840</stp>
        <stp>CHAIN_PUT_CALL_TYPE_OVRD=P</stp>
        <stp>CHAIN_PERIODICITY_OVRD=M</stp>
        <tr r="G1683" s="3"/>
      </tp>
      <tp t="e">
        <v>#N/A</v>
        <stp/>
        <stp>##V3_BDSV12</stp>
        <stp>SPX Index</stp>
        <stp>CHAIN_TICKERS</stp>
        <stp>[PUTStrategy6.xlsx]Backup!R1583C7</stp>
        <stp>CHAIN_STRIKE_PX_OVRD</stp>
        <stp>31840</stp>
        <stp>CHAIN_PUT_CALL_TYPE_OVRD=P</stp>
        <stp>CHAIN_PERIODICITY_OVRD=M</stp>
        <tr r="G1583" s="3"/>
      </tp>
      <tp t="e">
        <v>#N/A</v>
        <stp/>
        <stp>##V3_BDSV12</stp>
        <stp>SPX Index</stp>
        <stp>CHAIN_TICKERS</stp>
        <stp>[PUTStrategy6.xlsx]Backup!R1983C7</stp>
        <stp>CHAIN_STRIKE_PX_OVRD</stp>
        <stp>39840</stp>
        <stp>CHAIN_PUT_CALL_TYPE_OVRD=P</stp>
        <stp>CHAIN_PERIODICITY_OVRD=M</stp>
        <tr r="G1983" s="3"/>
      </tp>
      <tp t="e">
        <v>#N/A</v>
        <stp/>
        <stp>##V3_BDSV12</stp>
        <stp>SPX Index</stp>
        <stp>CHAIN_TICKERS</stp>
        <stp>[PUTStrategy6.xlsx]Backup!R1783C7</stp>
        <stp>CHAIN_STRIKE_PX_OVRD</stp>
        <stp>35840</stp>
        <stp>CHAIN_PUT_CALL_TYPE_OVRD=P</stp>
        <stp>CHAIN_PERIODICITY_OVRD=M</stp>
        <tr r="G1783" s="3"/>
      </tp>
      <tp t="e">
        <v>#N/A</v>
        <stp/>
        <stp>##V3_BDSV12</stp>
        <stp>SPX Index</stp>
        <stp>CHAIN_TICKERS</stp>
        <stp>[PUTStrategy6.xlsx]Backup!R1883C7</stp>
        <stp>CHAIN_STRIKE_PX_OVRD</stp>
        <stp>37840</stp>
        <stp>CHAIN_PUT_CALL_TYPE_OVRD=P</stp>
        <stp>CHAIN_PERIODICITY_OVRD=M</stp>
        <tr r="G1883" s="3"/>
      </tp>
      <tp t="e">
        <v>#N/A</v>
        <stp/>
        <stp>##V3_BDSV12</stp>
        <stp>SPX Index</stp>
        <stp>CHAIN_TICKERS</stp>
        <stp>[PUTStrategy6.xlsx]Backup!R2683C7</stp>
        <stp>CHAIN_STRIKE_PX_OVRD</stp>
        <stp>53840</stp>
        <stp>CHAIN_PUT_CALL_TYPE_OVRD=P</stp>
        <stp>CHAIN_PERIODICITY_OVRD=M</stp>
        <tr r="G2683" s="3"/>
      </tp>
      <tp t="e">
        <v>#N/A</v>
        <stp/>
        <stp>##V3_BDSV12</stp>
        <stp>SPX Index</stp>
        <stp>CHAIN_TICKERS</stp>
        <stp>[PUTStrategy6.xlsx]Backup!R2583C7</stp>
        <stp>CHAIN_STRIKE_PX_OVRD</stp>
        <stp>51840</stp>
        <stp>CHAIN_PUT_CALL_TYPE_OVRD=P</stp>
        <stp>CHAIN_PERIODICITY_OVRD=M</stp>
        <tr r="G2583" s="3"/>
      </tp>
      <tp t="e">
        <v>#N/A</v>
        <stp/>
        <stp>##V3_BDSV12</stp>
        <stp>SPX Index</stp>
        <stp>CHAIN_TICKERS</stp>
        <stp>[PUTStrategy6.xlsx]Backup!R2983C7</stp>
        <stp>CHAIN_STRIKE_PX_OVRD</stp>
        <stp>59840</stp>
        <stp>CHAIN_PUT_CALL_TYPE_OVRD=P</stp>
        <stp>CHAIN_PERIODICITY_OVRD=M</stp>
        <tr r="G2983" s="3"/>
      </tp>
      <tp t="e">
        <v>#N/A</v>
        <stp/>
        <stp>##V3_BDSV12</stp>
        <stp>SPX Index</stp>
        <stp>CHAIN_TICKERS</stp>
        <stp>[PUTStrategy6.xlsx]Backup!R2783C7</stp>
        <stp>CHAIN_STRIKE_PX_OVRD</stp>
        <stp>55840</stp>
        <stp>CHAIN_PUT_CALL_TYPE_OVRD=P</stp>
        <stp>CHAIN_PERIODICITY_OVRD=M</stp>
        <tr r="G2783" s="3"/>
      </tp>
      <tp t="e">
        <v>#N/A</v>
        <stp/>
        <stp>##V3_BDSV12</stp>
        <stp>SPX Index</stp>
        <stp>CHAIN_TICKERS</stp>
        <stp>[PUTStrategy6.xlsx]Backup!R2883C7</stp>
        <stp>CHAIN_STRIKE_PX_OVRD</stp>
        <stp>57840</stp>
        <stp>CHAIN_PUT_CALL_TYPE_OVRD=P</stp>
        <stp>CHAIN_PERIODICITY_OVRD=M</stp>
        <tr r="G2883" s="3"/>
      </tp>
      <tp t="e">
        <v>#N/A</v>
        <stp/>
        <stp>##V3_BDSV12</stp>
        <stp>SPX Index</stp>
        <stp>CHAIN_TICKERS</stp>
        <stp>[PUTStrategy6.xlsx]Backup!R2383C7</stp>
        <stp>CHAIN_STRIKE_PX_OVRD</stp>
        <stp>47840</stp>
        <stp>CHAIN_PUT_CALL_TYPE_OVRD=P</stp>
        <stp>CHAIN_PERIODICITY_OVRD=M</stp>
        <tr r="G2383" s="3"/>
      </tp>
      <tp t="e">
        <v>#N/A</v>
        <stp/>
        <stp>##V3_BDSV12</stp>
        <stp>SPX Index</stp>
        <stp>CHAIN_TICKERS</stp>
        <stp>[PUTStrategy6.xlsx]Backup!R2283C7</stp>
        <stp>CHAIN_STRIKE_PX_OVRD</stp>
        <stp>45840</stp>
        <stp>CHAIN_PUT_CALL_TYPE_OVRD=P</stp>
        <stp>CHAIN_PERIODICITY_OVRD=M</stp>
        <tr r="G2283" s="3"/>
      </tp>
      <tp t="e">
        <v>#N/A</v>
        <stp/>
        <stp>##V3_BDSV12</stp>
        <stp>SPX Index</stp>
        <stp>CHAIN_TICKERS</stp>
        <stp>[PUTStrategy6.xlsx]Backup!R2083C7</stp>
        <stp>CHAIN_STRIKE_PX_OVRD</stp>
        <stp>41840</stp>
        <stp>CHAIN_PUT_CALL_TYPE_OVRD=P</stp>
        <stp>CHAIN_PERIODICITY_OVRD=M</stp>
        <tr r="G2083" s="3"/>
      </tp>
      <tp t="e">
        <v>#N/A</v>
        <stp/>
        <stp>##V3_BDSV12</stp>
        <stp>SPX Index</stp>
        <stp>CHAIN_TICKERS</stp>
        <stp>[PUTStrategy6.xlsx]Backup!R2183C7</stp>
        <stp>CHAIN_STRIKE_PX_OVRD</stp>
        <stp>43840</stp>
        <stp>CHAIN_PUT_CALL_TYPE_OVRD=P</stp>
        <stp>CHAIN_PERIODICITY_OVRD=M</stp>
        <tr r="G2183" s="3"/>
      </tp>
      <tp t="e">
        <v>#N/A</v>
        <stp/>
        <stp>##V3_BDSV12</stp>
        <stp>SPX Index</stp>
        <stp>CHAIN_TICKERS</stp>
        <stp>[PUTStrategy6.xlsx]Backup!R2483C7</stp>
        <stp>CHAIN_STRIKE_PX_OVRD</stp>
        <stp>49840</stp>
        <stp>CHAIN_PUT_CALL_TYPE_OVRD=P</stp>
        <stp>CHAIN_PERIODICITY_OVRD=M</stp>
        <tr r="G2483" s="3"/>
      </tp>
      <tp t="e">
        <v>#N/A</v>
        <stp/>
        <stp>##V3_BDSV12</stp>
        <stp>SPX Index</stp>
        <stp>CHAIN_TICKERS</stp>
        <stp>[PUTStrategy6.xlsx]Backup!R3383C7</stp>
        <stp>CHAIN_STRIKE_PX_OVRD</stp>
        <stp>67840</stp>
        <stp>CHAIN_PUT_CALL_TYPE_OVRD=P</stp>
        <stp>CHAIN_PERIODICITY_OVRD=M</stp>
        <tr r="G3383" s="3"/>
      </tp>
      <tp t="e">
        <v>#N/A</v>
        <stp/>
        <stp>##V3_BDSV12</stp>
        <stp>SPX Index</stp>
        <stp>CHAIN_TICKERS</stp>
        <stp>[PUTStrategy6.xlsx]Backup!R3283C7</stp>
        <stp>CHAIN_STRIKE_PX_OVRD</stp>
        <stp>65840</stp>
        <stp>CHAIN_PUT_CALL_TYPE_OVRD=P</stp>
        <stp>CHAIN_PERIODICITY_OVRD=M</stp>
        <tr r="G3283" s="3"/>
      </tp>
      <tp t="e">
        <v>#N/A</v>
        <stp/>
        <stp>##V3_BDSV12</stp>
        <stp>SPX Index</stp>
        <stp>CHAIN_TICKERS</stp>
        <stp>[PUTStrategy6.xlsx]Backup!R3083C7</stp>
        <stp>CHAIN_STRIKE_PX_OVRD</stp>
        <stp>61840</stp>
        <stp>CHAIN_PUT_CALL_TYPE_OVRD=P</stp>
        <stp>CHAIN_PERIODICITY_OVRD=M</stp>
        <tr r="G3083" s="3"/>
      </tp>
      <tp t="e">
        <v>#N/A</v>
        <stp/>
        <stp>##V3_BDSV12</stp>
        <stp>SPX Index</stp>
        <stp>CHAIN_TICKERS</stp>
        <stp>[PUTStrategy6.xlsx]Backup!R3183C7</stp>
        <stp>CHAIN_STRIKE_PX_OVRD</stp>
        <stp>63840</stp>
        <stp>CHAIN_PUT_CALL_TYPE_OVRD=P</stp>
        <stp>CHAIN_PERIODICITY_OVRD=M</stp>
        <tr r="G3183" s="3"/>
      </tp>
      <tp t="e">
        <v>#N/A</v>
        <stp/>
        <stp>##V3_BDSV12</stp>
        <stp>SPX Index</stp>
        <stp>CHAIN_TICKERS</stp>
        <stp>[PUTStrategy6.xlsx]Backup!R3483C7</stp>
        <stp>CHAIN_STRIKE_PX_OVRD</stp>
        <stp>69840</stp>
        <stp>CHAIN_PUT_CALL_TYPE_OVRD=P</stp>
        <stp>CHAIN_PERIODICITY_OVRD=M</stp>
        <tr r="G3483" s="3"/>
      </tp>
      <tp t="e">
        <v>#N/A</v>
        <stp/>
        <stp>##V3_BDSV12</stp>
        <stp>SPX Index</stp>
        <stp>CHAIN_TICKERS</stp>
        <stp>[PUTStrategy6.xlsx]Backup!R3683C7</stp>
        <stp>CHAIN_STRIKE_PX_OVRD</stp>
        <stp>73840</stp>
        <stp>CHAIN_PUT_CALL_TYPE_OVRD=P</stp>
        <stp>CHAIN_PERIODICITY_OVRD=M</stp>
        <tr r="G3683" s="3"/>
      </tp>
      <tp t="e">
        <v>#N/A</v>
        <stp/>
        <stp>##V3_BDSV12</stp>
        <stp>SPX Index</stp>
        <stp>CHAIN_TICKERS</stp>
        <stp>[PUTStrategy6.xlsx]Backup!R3583C7</stp>
        <stp>CHAIN_STRIKE_PX_OVRD</stp>
        <stp>71840</stp>
        <stp>CHAIN_PUT_CALL_TYPE_OVRD=P</stp>
        <stp>CHAIN_PERIODICITY_OVRD=M</stp>
        <tr r="G3583" s="3"/>
      </tp>
      <tp t="e">
        <v>#N/A</v>
        <stp/>
        <stp>##V3_BDSV12</stp>
        <stp>SPX Index</stp>
        <stp>CHAIN_TICKERS</stp>
        <stp>[PUTStrategy6.xlsx]Backup!R3983C7</stp>
        <stp>CHAIN_STRIKE_PX_OVRD</stp>
        <stp>79840</stp>
        <stp>CHAIN_PUT_CALL_TYPE_OVRD=P</stp>
        <stp>CHAIN_PERIODICITY_OVRD=M</stp>
        <tr r="G3983" s="3"/>
      </tp>
      <tp t="e">
        <v>#N/A</v>
        <stp/>
        <stp>##V3_BDSV12</stp>
        <stp>SPX Index</stp>
        <stp>CHAIN_TICKERS</stp>
        <stp>[PUTStrategy6.xlsx]Backup!R3783C7</stp>
        <stp>CHAIN_STRIKE_PX_OVRD</stp>
        <stp>75840</stp>
        <stp>CHAIN_PUT_CALL_TYPE_OVRD=P</stp>
        <stp>CHAIN_PERIODICITY_OVRD=M</stp>
        <tr r="G3783" s="3"/>
      </tp>
      <tp t="e">
        <v>#N/A</v>
        <stp/>
        <stp>##V3_BDSV12</stp>
        <stp>SPX Index</stp>
        <stp>CHAIN_TICKERS</stp>
        <stp>[PUTStrategy6.xlsx]Backup!R3883C7</stp>
        <stp>CHAIN_STRIKE_PX_OVRD</stp>
        <stp>77840</stp>
        <stp>CHAIN_PUT_CALL_TYPE_OVRD=P</stp>
        <stp>CHAIN_PERIODICITY_OVRD=M</stp>
        <tr r="G3883" s="3"/>
      </tp>
      <tp t="e">
        <v>#N/A</v>
        <stp/>
        <stp>##V3_BDSV12</stp>
        <stp>SPX Index</stp>
        <stp>CHAIN_TICKERS</stp>
        <stp>[PUTStrategy6.xlsx]Backup!R4690C7</stp>
        <stp>CHAIN_STRIKE_PX_OVRD</stp>
        <stp>93980</stp>
        <stp>CHAIN_PUT_CALL_TYPE_OVRD=P</stp>
        <stp>CHAIN_PERIODICITY_OVRD=M</stp>
        <tr r="G4690" s="3"/>
      </tp>
      <tp t="e">
        <v>#N/A</v>
        <stp/>
        <stp>##V3_BDSV12</stp>
        <stp>SPX Index</stp>
        <stp>CHAIN_TICKERS</stp>
        <stp>[PUTStrategy6.xlsx]Backup!R4590C7</stp>
        <stp>CHAIN_STRIKE_PX_OVRD</stp>
        <stp>91980</stp>
        <stp>CHAIN_PUT_CALL_TYPE_OVRD=P</stp>
        <stp>CHAIN_PERIODICITY_OVRD=M</stp>
        <tr r="G4590" s="3"/>
      </tp>
      <tp t="e">
        <v>#N/A</v>
        <stp/>
        <stp>##V3_BDSV12</stp>
        <stp>SPX Index</stp>
        <stp>CHAIN_TICKERS</stp>
        <stp>[PUTStrategy6.xlsx]Backup!R4990C7</stp>
        <stp>CHAIN_STRIKE_PX_OVRD</stp>
        <stp>99980</stp>
        <stp>CHAIN_PUT_CALL_TYPE_OVRD=P</stp>
        <stp>CHAIN_PERIODICITY_OVRD=M</stp>
        <tr r="G4990" s="3"/>
      </tp>
      <tp t="e">
        <v>#N/A</v>
        <stp/>
        <stp>##V3_BDSV12</stp>
        <stp>SPX Index</stp>
        <stp>CHAIN_TICKERS</stp>
        <stp>[PUTStrategy6.xlsx]Backup!R4790C7</stp>
        <stp>CHAIN_STRIKE_PX_OVRD</stp>
        <stp>95980</stp>
        <stp>CHAIN_PUT_CALL_TYPE_OVRD=P</stp>
        <stp>CHAIN_PERIODICITY_OVRD=M</stp>
        <tr r="G4790" s="3"/>
      </tp>
      <tp t="e">
        <v>#N/A</v>
        <stp/>
        <stp>##V3_BDSV12</stp>
        <stp>SPX Index</stp>
        <stp>CHAIN_TICKERS</stp>
        <stp>[PUTStrategy6.xlsx]Backup!R4890C7</stp>
        <stp>CHAIN_STRIKE_PX_OVRD</stp>
        <stp>97980</stp>
        <stp>CHAIN_PUT_CALL_TYPE_OVRD=P</stp>
        <stp>CHAIN_PERIODICITY_OVRD=M</stp>
        <tr r="G4890" s="3"/>
      </tp>
      <tp t="e">
        <v>#N/A</v>
        <stp/>
        <stp>##V3_BDSV12</stp>
        <stp>SPX Index</stp>
        <stp>CHAIN_TICKERS</stp>
        <stp>[PUTStrategy6.xlsx]Backup!R4390C7</stp>
        <stp>CHAIN_STRIKE_PX_OVRD</stp>
        <stp>87980</stp>
        <stp>CHAIN_PUT_CALL_TYPE_OVRD=P</stp>
        <stp>CHAIN_PERIODICITY_OVRD=M</stp>
        <tr r="G4390" s="3"/>
      </tp>
      <tp t="e">
        <v>#N/A</v>
        <stp/>
        <stp>##V3_BDSV12</stp>
        <stp>SPX Index</stp>
        <stp>CHAIN_TICKERS</stp>
        <stp>[PUTStrategy6.xlsx]Backup!R4290C7</stp>
        <stp>CHAIN_STRIKE_PX_OVRD</stp>
        <stp>85980</stp>
        <stp>CHAIN_PUT_CALL_TYPE_OVRD=P</stp>
        <stp>CHAIN_PERIODICITY_OVRD=M</stp>
        <tr r="G4290" s="3"/>
      </tp>
      <tp t="e">
        <v>#N/A</v>
        <stp/>
        <stp>##V3_BDSV12</stp>
        <stp>SPX Index</stp>
        <stp>CHAIN_TICKERS</stp>
        <stp>[PUTStrategy6.xlsx]Backup!R4090C7</stp>
        <stp>CHAIN_STRIKE_PX_OVRD</stp>
        <stp>81980</stp>
        <stp>CHAIN_PUT_CALL_TYPE_OVRD=P</stp>
        <stp>CHAIN_PERIODICITY_OVRD=M</stp>
        <tr r="G4090" s="3"/>
      </tp>
      <tp t="e">
        <v>#N/A</v>
        <stp/>
        <stp>##V3_BDSV12</stp>
        <stp>SPX Index</stp>
        <stp>CHAIN_TICKERS</stp>
        <stp>[PUTStrategy6.xlsx]Backup!R4190C7</stp>
        <stp>CHAIN_STRIKE_PX_OVRD</stp>
        <stp>83980</stp>
        <stp>CHAIN_PUT_CALL_TYPE_OVRD=P</stp>
        <stp>CHAIN_PERIODICITY_OVRD=M</stp>
        <tr r="G4190" s="3"/>
      </tp>
      <tp t="e">
        <v>#N/A</v>
        <stp/>
        <stp>##V3_BDSV12</stp>
        <stp>SPX Index</stp>
        <stp>CHAIN_TICKERS</stp>
        <stp>[PUTStrategy6.xlsx]Backup!R4490C7</stp>
        <stp>CHAIN_STRIKE_PX_OVRD</stp>
        <stp>89980</stp>
        <stp>CHAIN_PUT_CALL_TYPE_OVRD=P</stp>
        <stp>CHAIN_PERIODICITY_OVRD=M</stp>
        <tr r="G4490" s="3"/>
      </tp>
      <tp t="e">
        <v>#N/A</v>
        <stp/>
        <stp>##V3_BDSV12</stp>
        <stp>SPX Index</stp>
        <stp>CHAIN_TICKERS</stp>
        <stp>[PUTStrategy6.xlsx]Backup!R1390C7</stp>
        <stp>CHAIN_STRIKE_PX_OVRD</stp>
        <stp>27980</stp>
        <stp>CHAIN_PUT_CALL_TYPE_OVRD=P</stp>
        <stp>CHAIN_PERIODICITY_OVRD=M</stp>
        <tr r="G1390" s="3"/>
      </tp>
      <tp t="e">
        <v>#N/A</v>
        <stp/>
        <stp>##V3_BDSV12</stp>
        <stp>SPX Index</stp>
        <stp>CHAIN_TICKERS</stp>
        <stp>[PUTStrategy6.xlsx]Backup!R1290C7</stp>
        <stp>CHAIN_STRIKE_PX_OVRD</stp>
        <stp>25980</stp>
        <stp>CHAIN_PUT_CALL_TYPE_OVRD=P</stp>
        <stp>CHAIN_PERIODICITY_OVRD=M</stp>
        <tr r="G1290" s="3"/>
      </tp>
      <tp t="e">
        <v>#N/A</v>
        <stp/>
        <stp>##V3_BDSV12</stp>
        <stp>SPX Index</stp>
        <stp>CHAIN_TICKERS</stp>
        <stp>[PUTStrategy6.xlsx]Backup!R1090C7</stp>
        <stp>CHAIN_STRIKE_PX_OVRD</stp>
        <stp>21980</stp>
        <stp>CHAIN_PUT_CALL_TYPE_OVRD=P</stp>
        <stp>CHAIN_PERIODICITY_OVRD=M</stp>
        <tr r="G1090" s="3"/>
      </tp>
      <tp t="e">
        <v>#N/A</v>
        <stp/>
        <stp>##V3_BDSV12</stp>
        <stp>SPX Index</stp>
        <stp>CHAIN_TICKERS</stp>
        <stp>[PUTStrategy6.xlsx]Backup!R1190C7</stp>
        <stp>CHAIN_STRIKE_PX_OVRD</stp>
        <stp>23980</stp>
        <stp>CHAIN_PUT_CALL_TYPE_OVRD=P</stp>
        <stp>CHAIN_PERIODICITY_OVRD=M</stp>
        <tr r="G1190" s="3"/>
      </tp>
      <tp t="e">
        <v>#N/A</v>
        <stp/>
        <stp>##V3_BDSV12</stp>
        <stp>SPX Index</stp>
        <stp>CHAIN_TICKERS</stp>
        <stp>[PUTStrategy6.xlsx]Backup!R1490C7</stp>
        <stp>CHAIN_STRIKE_PX_OVRD</stp>
        <stp>29980</stp>
        <stp>CHAIN_PUT_CALL_TYPE_OVRD=P</stp>
        <stp>CHAIN_PERIODICITY_OVRD=M</stp>
        <tr r="G1490" s="3"/>
      </tp>
      <tp t="e">
        <v>#N/A</v>
        <stp/>
        <stp>##V3_BDSV12</stp>
        <stp>SPX Index</stp>
        <stp>CHAIN_TICKERS</stp>
        <stp>[PUTStrategy6.xlsx]Backup!R1690C7</stp>
        <stp>CHAIN_STRIKE_PX_OVRD</stp>
        <stp>33980</stp>
        <stp>CHAIN_PUT_CALL_TYPE_OVRD=P</stp>
        <stp>CHAIN_PERIODICITY_OVRD=M</stp>
        <tr r="G1690" s="3"/>
      </tp>
      <tp t="e">
        <v>#N/A</v>
        <stp/>
        <stp>##V3_BDSV12</stp>
        <stp>SPX Index</stp>
        <stp>CHAIN_TICKERS</stp>
        <stp>[PUTStrategy6.xlsx]Backup!R1590C7</stp>
        <stp>CHAIN_STRIKE_PX_OVRD</stp>
        <stp>31980</stp>
        <stp>CHAIN_PUT_CALL_TYPE_OVRD=P</stp>
        <stp>CHAIN_PERIODICITY_OVRD=M</stp>
        <tr r="G1590" s="3"/>
      </tp>
      <tp t="e">
        <v>#N/A</v>
        <stp/>
        <stp>##V3_BDSV12</stp>
        <stp>SPX Index</stp>
        <stp>CHAIN_TICKERS</stp>
        <stp>[PUTStrategy6.xlsx]Backup!R1990C7</stp>
        <stp>CHAIN_STRIKE_PX_OVRD</stp>
        <stp>39980</stp>
        <stp>CHAIN_PUT_CALL_TYPE_OVRD=P</stp>
        <stp>CHAIN_PERIODICITY_OVRD=M</stp>
        <tr r="G1990" s="3"/>
      </tp>
      <tp t="e">
        <v>#N/A</v>
        <stp/>
        <stp>##V3_BDSV12</stp>
        <stp>SPX Index</stp>
        <stp>CHAIN_TICKERS</stp>
        <stp>[PUTStrategy6.xlsx]Backup!R1790C7</stp>
        <stp>CHAIN_STRIKE_PX_OVRD</stp>
        <stp>35980</stp>
        <stp>CHAIN_PUT_CALL_TYPE_OVRD=P</stp>
        <stp>CHAIN_PERIODICITY_OVRD=M</stp>
        <tr r="G1790" s="3"/>
      </tp>
      <tp t="e">
        <v>#N/A</v>
        <stp/>
        <stp>##V3_BDSV12</stp>
        <stp>SPX Index</stp>
        <stp>CHAIN_TICKERS</stp>
        <stp>[PUTStrategy6.xlsx]Backup!R1890C7</stp>
        <stp>CHAIN_STRIKE_PX_OVRD</stp>
        <stp>37980</stp>
        <stp>CHAIN_PUT_CALL_TYPE_OVRD=P</stp>
        <stp>CHAIN_PERIODICITY_OVRD=M</stp>
        <tr r="G1890" s="3"/>
      </tp>
      <tp t="e">
        <v>#N/A</v>
        <stp/>
        <stp>##V3_BDSV12</stp>
        <stp>SPX Index</stp>
        <stp>CHAIN_TICKERS</stp>
        <stp>[PUTStrategy6.xlsx]Backup!R2690C7</stp>
        <stp>CHAIN_STRIKE_PX_OVRD</stp>
        <stp>53980</stp>
        <stp>CHAIN_PUT_CALL_TYPE_OVRD=P</stp>
        <stp>CHAIN_PERIODICITY_OVRD=M</stp>
        <tr r="G2690" s="3"/>
      </tp>
      <tp t="e">
        <v>#N/A</v>
        <stp/>
        <stp>##V3_BDSV12</stp>
        <stp>SPX Index</stp>
        <stp>CHAIN_TICKERS</stp>
        <stp>[PUTStrategy6.xlsx]Backup!R2590C7</stp>
        <stp>CHAIN_STRIKE_PX_OVRD</stp>
        <stp>51980</stp>
        <stp>CHAIN_PUT_CALL_TYPE_OVRD=P</stp>
        <stp>CHAIN_PERIODICITY_OVRD=M</stp>
        <tr r="G2590" s="3"/>
      </tp>
      <tp t="e">
        <v>#N/A</v>
        <stp/>
        <stp>##V3_BDSV12</stp>
        <stp>SPX Index</stp>
        <stp>CHAIN_TICKERS</stp>
        <stp>[PUTStrategy6.xlsx]Backup!R2990C7</stp>
        <stp>CHAIN_STRIKE_PX_OVRD</stp>
        <stp>59980</stp>
        <stp>CHAIN_PUT_CALL_TYPE_OVRD=P</stp>
        <stp>CHAIN_PERIODICITY_OVRD=M</stp>
        <tr r="G2990" s="3"/>
      </tp>
      <tp t="e">
        <v>#N/A</v>
        <stp/>
        <stp>##V3_BDSV12</stp>
        <stp>SPX Index</stp>
        <stp>CHAIN_TICKERS</stp>
        <stp>[PUTStrategy6.xlsx]Backup!R2790C7</stp>
        <stp>CHAIN_STRIKE_PX_OVRD</stp>
        <stp>55980</stp>
        <stp>CHAIN_PUT_CALL_TYPE_OVRD=P</stp>
        <stp>CHAIN_PERIODICITY_OVRD=M</stp>
        <tr r="G2790" s="3"/>
      </tp>
      <tp t="e">
        <v>#N/A</v>
        <stp/>
        <stp>##V3_BDSV12</stp>
        <stp>SPX Index</stp>
        <stp>CHAIN_TICKERS</stp>
        <stp>[PUTStrategy6.xlsx]Backup!R2890C7</stp>
        <stp>CHAIN_STRIKE_PX_OVRD</stp>
        <stp>57980</stp>
        <stp>CHAIN_PUT_CALL_TYPE_OVRD=P</stp>
        <stp>CHAIN_PERIODICITY_OVRD=M</stp>
        <tr r="G2890" s="3"/>
      </tp>
      <tp t="e">
        <v>#N/A</v>
        <stp/>
        <stp>##V3_BDSV12</stp>
        <stp>SPX Index</stp>
        <stp>CHAIN_TICKERS</stp>
        <stp>[PUTStrategy6.xlsx]Backup!R2390C7</stp>
        <stp>CHAIN_STRIKE_PX_OVRD</stp>
        <stp>47980</stp>
        <stp>CHAIN_PUT_CALL_TYPE_OVRD=P</stp>
        <stp>CHAIN_PERIODICITY_OVRD=M</stp>
        <tr r="G2390" s="3"/>
      </tp>
      <tp t="e">
        <v>#N/A</v>
        <stp/>
        <stp>##V3_BDSV12</stp>
        <stp>SPX Index</stp>
        <stp>CHAIN_TICKERS</stp>
        <stp>[PUTStrategy6.xlsx]Backup!R2290C7</stp>
        <stp>CHAIN_STRIKE_PX_OVRD</stp>
        <stp>45980</stp>
        <stp>CHAIN_PUT_CALL_TYPE_OVRD=P</stp>
        <stp>CHAIN_PERIODICITY_OVRD=M</stp>
        <tr r="G2290" s="3"/>
      </tp>
      <tp t="e">
        <v>#N/A</v>
        <stp/>
        <stp>##V3_BDSV12</stp>
        <stp>SPX Index</stp>
        <stp>CHAIN_TICKERS</stp>
        <stp>[PUTStrategy6.xlsx]Backup!R2090C7</stp>
        <stp>CHAIN_STRIKE_PX_OVRD</stp>
        <stp>41980</stp>
        <stp>CHAIN_PUT_CALL_TYPE_OVRD=P</stp>
        <stp>CHAIN_PERIODICITY_OVRD=M</stp>
        <tr r="G2090" s="3"/>
      </tp>
      <tp t="e">
        <v>#N/A</v>
        <stp/>
        <stp>##V3_BDSV12</stp>
        <stp>SPX Index</stp>
        <stp>CHAIN_TICKERS</stp>
        <stp>[PUTStrategy6.xlsx]Backup!R2190C7</stp>
        <stp>CHAIN_STRIKE_PX_OVRD</stp>
        <stp>43980</stp>
        <stp>CHAIN_PUT_CALL_TYPE_OVRD=P</stp>
        <stp>CHAIN_PERIODICITY_OVRD=M</stp>
        <tr r="G2190" s="3"/>
      </tp>
      <tp t="e">
        <v>#N/A</v>
        <stp/>
        <stp>##V3_BDSV12</stp>
        <stp>SPX Index</stp>
        <stp>CHAIN_TICKERS</stp>
        <stp>[PUTStrategy6.xlsx]Backup!R2490C7</stp>
        <stp>CHAIN_STRIKE_PX_OVRD</stp>
        <stp>49980</stp>
        <stp>CHAIN_PUT_CALL_TYPE_OVRD=P</stp>
        <stp>CHAIN_PERIODICITY_OVRD=M</stp>
        <tr r="G2490" s="3"/>
      </tp>
      <tp t="e">
        <v>#N/A</v>
        <stp/>
        <stp>##V3_BDSV12</stp>
        <stp>SPX Index</stp>
        <stp>CHAIN_TICKERS</stp>
        <stp>[PUTStrategy6.xlsx]Backup!R3390C7</stp>
        <stp>CHAIN_STRIKE_PX_OVRD</stp>
        <stp>67980</stp>
        <stp>CHAIN_PUT_CALL_TYPE_OVRD=P</stp>
        <stp>CHAIN_PERIODICITY_OVRD=M</stp>
        <tr r="G3390" s="3"/>
      </tp>
      <tp t="e">
        <v>#N/A</v>
        <stp/>
        <stp>##V3_BDSV12</stp>
        <stp>SPX Index</stp>
        <stp>CHAIN_TICKERS</stp>
        <stp>[PUTStrategy6.xlsx]Backup!R3290C7</stp>
        <stp>CHAIN_STRIKE_PX_OVRD</stp>
        <stp>65980</stp>
        <stp>CHAIN_PUT_CALL_TYPE_OVRD=P</stp>
        <stp>CHAIN_PERIODICITY_OVRD=M</stp>
        <tr r="G3290" s="3"/>
      </tp>
      <tp t="e">
        <v>#N/A</v>
        <stp/>
        <stp>##V3_BDSV12</stp>
        <stp>SPX Index</stp>
        <stp>CHAIN_TICKERS</stp>
        <stp>[PUTStrategy6.xlsx]Backup!R3090C7</stp>
        <stp>CHAIN_STRIKE_PX_OVRD</stp>
        <stp>61980</stp>
        <stp>CHAIN_PUT_CALL_TYPE_OVRD=P</stp>
        <stp>CHAIN_PERIODICITY_OVRD=M</stp>
        <tr r="G3090" s="3"/>
      </tp>
      <tp t="e">
        <v>#N/A</v>
        <stp/>
        <stp>##V3_BDSV12</stp>
        <stp>SPX Index</stp>
        <stp>CHAIN_TICKERS</stp>
        <stp>[PUTStrategy6.xlsx]Backup!R3190C7</stp>
        <stp>CHAIN_STRIKE_PX_OVRD</stp>
        <stp>63980</stp>
        <stp>CHAIN_PUT_CALL_TYPE_OVRD=P</stp>
        <stp>CHAIN_PERIODICITY_OVRD=M</stp>
        <tr r="G3190" s="3"/>
      </tp>
      <tp t="e">
        <v>#N/A</v>
        <stp/>
        <stp>##V3_BDSV12</stp>
        <stp>SPX Index</stp>
        <stp>CHAIN_TICKERS</stp>
        <stp>[PUTStrategy6.xlsx]Backup!R3490C7</stp>
        <stp>CHAIN_STRIKE_PX_OVRD</stp>
        <stp>69980</stp>
        <stp>CHAIN_PUT_CALL_TYPE_OVRD=P</stp>
        <stp>CHAIN_PERIODICITY_OVRD=M</stp>
        <tr r="G3490" s="3"/>
      </tp>
      <tp t="e">
        <v>#N/A</v>
        <stp/>
        <stp>##V3_BDSV12</stp>
        <stp>SPX Index</stp>
        <stp>CHAIN_TICKERS</stp>
        <stp>[PUTStrategy6.xlsx]Backup!R3690C7</stp>
        <stp>CHAIN_STRIKE_PX_OVRD</stp>
        <stp>73980</stp>
        <stp>CHAIN_PUT_CALL_TYPE_OVRD=P</stp>
        <stp>CHAIN_PERIODICITY_OVRD=M</stp>
        <tr r="G3690" s="3"/>
      </tp>
      <tp t="e">
        <v>#N/A</v>
        <stp/>
        <stp>##V3_BDSV12</stp>
        <stp>SPX Index</stp>
        <stp>CHAIN_TICKERS</stp>
        <stp>[PUTStrategy6.xlsx]Backup!R3590C7</stp>
        <stp>CHAIN_STRIKE_PX_OVRD</stp>
        <stp>71980</stp>
        <stp>CHAIN_PUT_CALL_TYPE_OVRD=P</stp>
        <stp>CHAIN_PERIODICITY_OVRD=M</stp>
        <tr r="G3590" s="3"/>
      </tp>
      <tp t="e">
        <v>#N/A</v>
        <stp/>
        <stp>##V3_BDSV12</stp>
        <stp>SPX Index</stp>
        <stp>CHAIN_TICKERS</stp>
        <stp>[PUTStrategy6.xlsx]Backup!R3990C7</stp>
        <stp>CHAIN_STRIKE_PX_OVRD</stp>
        <stp>79980</stp>
        <stp>CHAIN_PUT_CALL_TYPE_OVRD=P</stp>
        <stp>CHAIN_PERIODICITY_OVRD=M</stp>
        <tr r="G3990" s="3"/>
      </tp>
      <tp t="e">
        <v>#N/A</v>
        <stp/>
        <stp>##V3_BDSV12</stp>
        <stp>SPX Index</stp>
        <stp>CHAIN_TICKERS</stp>
        <stp>[PUTStrategy6.xlsx]Backup!R3790C7</stp>
        <stp>CHAIN_STRIKE_PX_OVRD</stp>
        <stp>75980</stp>
        <stp>CHAIN_PUT_CALL_TYPE_OVRD=P</stp>
        <stp>CHAIN_PERIODICITY_OVRD=M</stp>
        <tr r="G3790" s="3"/>
      </tp>
      <tp t="e">
        <v>#N/A</v>
        <stp/>
        <stp>##V3_BDSV12</stp>
        <stp>SPX Index</stp>
        <stp>CHAIN_TICKERS</stp>
        <stp>[PUTStrategy6.xlsx]Backup!R3890C7</stp>
        <stp>CHAIN_STRIKE_PX_OVRD</stp>
        <stp>77980</stp>
        <stp>CHAIN_PUT_CALL_TYPE_OVRD=P</stp>
        <stp>CHAIN_PERIODICITY_OVRD=M</stp>
        <tr r="G3890" s="3"/>
      </tp>
      <tp t="e">
        <v>#N/A</v>
        <stp/>
        <stp>##V3_BDSV12</stp>
        <stp>SPX Index</stp>
        <stp>CHAIN_TICKERS</stp>
        <stp>[PUTStrategy6.xlsx]Backup!R4678C7</stp>
        <stp>CHAIN_STRIKE_PX_OVRD</stp>
        <stp>93740</stp>
        <stp>CHAIN_PUT_CALL_TYPE_OVRD=P</stp>
        <stp>CHAIN_PERIODICITY_OVRD=M</stp>
        <tr r="G4678" s="3"/>
      </tp>
      <tp t="e">
        <v>#N/A</v>
        <stp/>
        <stp>##V3_BDSV12</stp>
        <stp>SPX Index</stp>
        <stp>CHAIN_TICKERS</stp>
        <stp>[PUTStrategy6.xlsx]Backup!R4578C7</stp>
        <stp>CHAIN_STRIKE_PX_OVRD</stp>
        <stp>91740</stp>
        <stp>CHAIN_PUT_CALL_TYPE_OVRD=P</stp>
        <stp>CHAIN_PERIODICITY_OVRD=M</stp>
        <tr r="G4578" s="3"/>
      </tp>
      <tp t="e">
        <v>#N/A</v>
        <stp/>
        <stp>##V3_BDSV12</stp>
        <stp>SPX Index</stp>
        <stp>CHAIN_TICKERS</stp>
        <stp>[PUTStrategy6.xlsx]Backup!R4978C7</stp>
        <stp>CHAIN_STRIKE_PX_OVRD</stp>
        <stp>99740</stp>
        <stp>CHAIN_PUT_CALL_TYPE_OVRD=P</stp>
        <stp>CHAIN_PERIODICITY_OVRD=M</stp>
        <tr r="G4978" s="3"/>
      </tp>
      <tp t="e">
        <v>#N/A</v>
        <stp/>
        <stp>##V3_BDSV12</stp>
        <stp>SPX Index</stp>
        <stp>CHAIN_TICKERS</stp>
        <stp>[PUTStrategy6.xlsx]Backup!R4778C7</stp>
        <stp>CHAIN_STRIKE_PX_OVRD</stp>
        <stp>95740</stp>
        <stp>CHAIN_PUT_CALL_TYPE_OVRD=P</stp>
        <stp>CHAIN_PERIODICITY_OVRD=M</stp>
        <tr r="G4778" s="3"/>
      </tp>
      <tp t="e">
        <v>#N/A</v>
        <stp/>
        <stp>##V3_BDSV12</stp>
        <stp>SPX Index</stp>
        <stp>CHAIN_TICKERS</stp>
        <stp>[PUTStrategy6.xlsx]Backup!R4878C7</stp>
        <stp>CHAIN_STRIKE_PX_OVRD</stp>
        <stp>97740</stp>
        <stp>CHAIN_PUT_CALL_TYPE_OVRD=P</stp>
        <stp>CHAIN_PERIODICITY_OVRD=M</stp>
        <tr r="G4878" s="3"/>
      </tp>
      <tp t="e">
        <v>#N/A</v>
        <stp/>
        <stp>##V3_BDSV12</stp>
        <stp>SPX Index</stp>
        <stp>CHAIN_TICKERS</stp>
        <stp>[PUTStrategy6.xlsx]Backup!R4378C7</stp>
        <stp>CHAIN_STRIKE_PX_OVRD</stp>
        <stp>87740</stp>
        <stp>CHAIN_PUT_CALL_TYPE_OVRD=P</stp>
        <stp>CHAIN_PERIODICITY_OVRD=M</stp>
        <tr r="G4378" s="3"/>
      </tp>
      <tp t="e">
        <v>#N/A</v>
        <stp/>
        <stp>##V3_BDSV12</stp>
        <stp>SPX Index</stp>
        <stp>CHAIN_TICKERS</stp>
        <stp>[PUTStrategy6.xlsx]Backup!R4278C7</stp>
        <stp>CHAIN_STRIKE_PX_OVRD</stp>
        <stp>85740</stp>
        <stp>CHAIN_PUT_CALL_TYPE_OVRD=P</stp>
        <stp>CHAIN_PERIODICITY_OVRD=M</stp>
        <tr r="G4278" s="3"/>
      </tp>
      <tp t="e">
        <v>#N/A</v>
        <stp/>
        <stp>##V3_BDSV12</stp>
        <stp>SPX Index</stp>
        <stp>CHAIN_TICKERS</stp>
        <stp>[PUTStrategy6.xlsx]Backup!R4078C7</stp>
        <stp>CHAIN_STRIKE_PX_OVRD</stp>
        <stp>81740</stp>
        <stp>CHAIN_PUT_CALL_TYPE_OVRD=P</stp>
        <stp>CHAIN_PERIODICITY_OVRD=M</stp>
        <tr r="G4078" s="3"/>
      </tp>
      <tp t="e">
        <v>#N/A</v>
        <stp/>
        <stp>##V3_BDSV12</stp>
        <stp>SPX Index</stp>
        <stp>CHAIN_TICKERS</stp>
        <stp>[PUTStrategy6.xlsx]Backup!R4178C7</stp>
        <stp>CHAIN_STRIKE_PX_OVRD</stp>
        <stp>83740</stp>
        <stp>CHAIN_PUT_CALL_TYPE_OVRD=P</stp>
        <stp>CHAIN_PERIODICITY_OVRD=M</stp>
        <tr r="G4178" s="3"/>
      </tp>
      <tp t="e">
        <v>#N/A</v>
        <stp/>
        <stp>##V3_BDSV12</stp>
        <stp>SPX Index</stp>
        <stp>CHAIN_TICKERS</stp>
        <stp>[PUTStrategy6.xlsx]Backup!R4478C7</stp>
        <stp>CHAIN_STRIKE_PX_OVRD</stp>
        <stp>89740</stp>
        <stp>CHAIN_PUT_CALL_TYPE_OVRD=P</stp>
        <stp>CHAIN_PERIODICITY_OVRD=M</stp>
        <tr r="G4478" s="3"/>
      </tp>
      <tp t="e">
        <v>#N/A</v>
        <stp/>
        <stp>##V3_BDSV12</stp>
        <stp>SPX Index</stp>
        <stp>CHAIN_TICKERS</stp>
        <stp>[PUTStrategy6.xlsx]Backup!R1378C7</stp>
        <stp>CHAIN_STRIKE_PX_OVRD</stp>
        <stp>27740</stp>
        <stp>CHAIN_PUT_CALL_TYPE_OVRD=P</stp>
        <stp>CHAIN_PERIODICITY_OVRD=M</stp>
        <tr r="G1378" s="3"/>
      </tp>
      <tp t="e">
        <v>#N/A</v>
        <stp/>
        <stp>##V3_BDSV12</stp>
        <stp>SPX Index</stp>
        <stp>CHAIN_TICKERS</stp>
        <stp>[PUTStrategy6.xlsx]Backup!R1278C7</stp>
        <stp>CHAIN_STRIKE_PX_OVRD</stp>
        <stp>25740</stp>
        <stp>CHAIN_PUT_CALL_TYPE_OVRD=P</stp>
        <stp>CHAIN_PERIODICITY_OVRD=M</stp>
        <tr r="G1278" s="3"/>
      </tp>
      <tp t="e">
        <v>#N/A</v>
        <stp/>
        <stp>##V3_BDSV12</stp>
        <stp>SPX Index</stp>
        <stp>CHAIN_TICKERS</stp>
        <stp>[PUTStrategy6.xlsx]Backup!R1078C7</stp>
        <stp>CHAIN_STRIKE_PX_OVRD</stp>
        <stp>21740</stp>
        <stp>CHAIN_PUT_CALL_TYPE_OVRD=P</stp>
        <stp>CHAIN_PERIODICITY_OVRD=M</stp>
        <tr r="G1078" s="3"/>
      </tp>
      <tp t="e">
        <v>#N/A</v>
        <stp/>
        <stp>##V3_BDSV12</stp>
        <stp>SPX Index</stp>
        <stp>CHAIN_TICKERS</stp>
        <stp>[PUTStrategy6.xlsx]Backup!R1178C7</stp>
        <stp>CHAIN_STRIKE_PX_OVRD</stp>
        <stp>23740</stp>
        <stp>CHAIN_PUT_CALL_TYPE_OVRD=P</stp>
        <stp>CHAIN_PERIODICITY_OVRD=M</stp>
        <tr r="G1178" s="3"/>
      </tp>
      <tp t="e">
        <v>#N/A</v>
        <stp/>
        <stp>##V3_BDSV12</stp>
        <stp>SPX Index</stp>
        <stp>CHAIN_TICKERS</stp>
        <stp>[PUTStrategy6.xlsx]Backup!R1478C7</stp>
        <stp>CHAIN_STRIKE_PX_OVRD</stp>
        <stp>29740</stp>
        <stp>CHAIN_PUT_CALL_TYPE_OVRD=P</stp>
        <stp>CHAIN_PERIODICITY_OVRD=M</stp>
        <tr r="G1478" s="3"/>
      </tp>
      <tp t="e">
        <v>#N/A</v>
        <stp/>
        <stp>##V3_BDSV12</stp>
        <stp>SPX Index</stp>
        <stp>CHAIN_TICKERS</stp>
        <stp>[PUTStrategy6.xlsx]Backup!R1678C7</stp>
        <stp>CHAIN_STRIKE_PX_OVRD</stp>
        <stp>33740</stp>
        <stp>CHAIN_PUT_CALL_TYPE_OVRD=P</stp>
        <stp>CHAIN_PERIODICITY_OVRD=M</stp>
        <tr r="G1678" s="3"/>
      </tp>
      <tp t="e">
        <v>#N/A</v>
        <stp/>
        <stp>##V3_BDSV12</stp>
        <stp>SPX Index</stp>
        <stp>CHAIN_TICKERS</stp>
        <stp>[PUTStrategy6.xlsx]Backup!R1578C7</stp>
        <stp>CHAIN_STRIKE_PX_OVRD</stp>
        <stp>31740</stp>
        <stp>CHAIN_PUT_CALL_TYPE_OVRD=P</stp>
        <stp>CHAIN_PERIODICITY_OVRD=M</stp>
        <tr r="G1578" s="3"/>
      </tp>
      <tp t="e">
        <v>#N/A</v>
        <stp/>
        <stp>##V3_BDSV12</stp>
        <stp>SPX Index</stp>
        <stp>CHAIN_TICKERS</stp>
        <stp>[PUTStrategy6.xlsx]Backup!R1978C7</stp>
        <stp>CHAIN_STRIKE_PX_OVRD</stp>
        <stp>39740</stp>
        <stp>CHAIN_PUT_CALL_TYPE_OVRD=P</stp>
        <stp>CHAIN_PERIODICITY_OVRD=M</stp>
        <tr r="G1978" s="3"/>
      </tp>
      <tp t="e">
        <v>#N/A</v>
        <stp/>
        <stp>##V3_BDSV12</stp>
        <stp>SPX Index</stp>
        <stp>CHAIN_TICKERS</stp>
        <stp>[PUTStrategy6.xlsx]Backup!R1778C7</stp>
        <stp>CHAIN_STRIKE_PX_OVRD</stp>
        <stp>35740</stp>
        <stp>CHAIN_PUT_CALL_TYPE_OVRD=P</stp>
        <stp>CHAIN_PERIODICITY_OVRD=M</stp>
        <tr r="G1778" s="3"/>
      </tp>
      <tp t="e">
        <v>#N/A</v>
        <stp/>
        <stp>##V3_BDSV12</stp>
        <stp>SPX Index</stp>
        <stp>CHAIN_TICKERS</stp>
        <stp>[PUTStrategy6.xlsx]Backup!R1878C7</stp>
        <stp>CHAIN_STRIKE_PX_OVRD</stp>
        <stp>37740</stp>
        <stp>CHAIN_PUT_CALL_TYPE_OVRD=P</stp>
        <stp>CHAIN_PERIODICITY_OVRD=M</stp>
        <tr r="G1878" s="3"/>
      </tp>
      <tp t="e">
        <v>#N/A</v>
        <stp/>
        <stp>##V3_BDSV12</stp>
        <stp>SPX Index</stp>
        <stp>CHAIN_TICKERS</stp>
        <stp>[PUTStrategy6.xlsx]Backup!R2678C7</stp>
        <stp>CHAIN_STRIKE_PX_OVRD</stp>
        <stp>53740</stp>
        <stp>CHAIN_PUT_CALL_TYPE_OVRD=P</stp>
        <stp>CHAIN_PERIODICITY_OVRD=M</stp>
        <tr r="G2678" s="3"/>
      </tp>
      <tp t="e">
        <v>#N/A</v>
        <stp/>
        <stp>##V3_BDSV12</stp>
        <stp>SPX Index</stp>
        <stp>CHAIN_TICKERS</stp>
        <stp>[PUTStrategy6.xlsx]Backup!R2578C7</stp>
        <stp>CHAIN_STRIKE_PX_OVRD</stp>
        <stp>51740</stp>
        <stp>CHAIN_PUT_CALL_TYPE_OVRD=P</stp>
        <stp>CHAIN_PERIODICITY_OVRD=M</stp>
        <tr r="G2578" s="3"/>
      </tp>
      <tp t="e">
        <v>#N/A</v>
        <stp/>
        <stp>##V3_BDSV12</stp>
        <stp>SPX Index</stp>
        <stp>CHAIN_TICKERS</stp>
        <stp>[PUTStrategy6.xlsx]Backup!R2978C7</stp>
        <stp>CHAIN_STRIKE_PX_OVRD</stp>
        <stp>59740</stp>
        <stp>CHAIN_PUT_CALL_TYPE_OVRD=P</stp>
        <stp>CHAIN_PERIODICITY_OVRD=M</stp>
        <tr r="G2978" s="3"/>
      </tp>
      <tp t="e">
        <v>#N/A</v>
        <stp/>
        <stp>##V3_BDSV12</stp>
        <stp>SPX Index</stp>
        <stp>CHAIN_TICKERS</stp>
        <stp>[PUTStrategy6.xlsx]Backup!R2778C7</stp>
        <stp>CHAIN_STRIKE_PX_OVRD</stp>
        <stp>55740</stp>
        <stp>CHAIN_PUT_CALL_TYPE_OVRD=P</stp>
        <stp>CHAIN_PERIODICITY_OVRD=M</stp>
        <tr r="G2778" s="3"/>
      </tp>
      <tp t="e">
        <v>#N/A</v>
        <stp/>
        <stp>##V3_BDSV12</stp>
        <stp>SPX Index</stp>
        <stp>CHAIN_TICKERS</stp>
        <stp>[PUTStrategy6.xlsx]Backup!R2878C7</stp>
        <stp>CHAIN_STRIKE_PX_OVRD</stp>
        <stp>57740</stp>
        <stp>CHAIN_PUT_CALL_TYPE_OVRD=P</stp>
        <stp>CHAIN_PERIODICITY_OVRD=M</stp>
        <tr r="G2878" s="3"/>
      </tp>
      <tp t="e">
        <v>#N/A</v>
        <stp/>
        <stp>##V3_BDSV12</stp>
        <stp>SPX Index</stp>
        <stp>CHAIN_TICKERS</stp>
        <stp>[PUTStrategy6.xlsx]Backup!R2378C7</stp>
        <stp>CHAIN_STRIKE_PX_OVRD</stp>
        <stp>47740</stp>
        <stp>CHAIN_PUT_CALL_TYPE_OVRD=P</stp>
        <stp>CHAIN_PERIODICITY_OVRD=M</stp>
        <tr r="G2378" s="3"/>
      </tp>
      <tp t="e">
        <v>#N/A</v>
        <stp/>
        <stp>##V3_BDSV12</stp>
        <stp>SPX Index</stp>
        <stp>CHAIN_TICKERS</stp>
        <stp>[PUTStrategy6.xlsx]Backup!R2278C7</stp>
        <stp>CHAIN_STRIKE_PX_OVRD</stp>
        <stp>45740</stp>
        <stp>CHAIN_PUT_CALL_TYPE_OVRD=P</stp>
        <stp>CHAIN_PERIODICITY_OVRD=M</stp>
        <tr r="G2278" s="3"/>
      </tp>
      <tp t="e">
        <v>#N/A</v>
        <stp/>
        <stp>##V3_BDSV12</stp>
        <stp>SPX Index</stp>
        <stp>CHAIN_TICKERS</stp>
        <stp>[PUTStrategy6.xlsx]Backup!R2078C7</stp>
        <stp>CHAIN_STRIKE_PX_OVRD</stp>
        <stp>41740</stp>
        <stp>CHAIN_PUT_CALL_TYPE_OVRD=P</stp>
        <stp>CHAIN_PERIODICITY_OVRD=M</stp>
        <tr r="G2078" s="3"/>
      </tp>
      <tp t="e">
        <v>#N/A</v>
        <stp/>
        <stp>##V3_BDSV12</stp>
        <stp>SPX Index</stp>
        <stp>CHAIN_TICKERS</stp>
        <stp>[PUTStrategy6.xlsx]Backup!R2178C7</stp>
        <stp>CHAIN_STRIKE_PX_OVRD</stp>
        <stp>43740</stp>
        <stp>CHAIN_PUT_CALL_TYPE_OVRD=P</stp>
        <stp>CHAIN_PERIODICITY_OVRD=M</stp>
        <tr r="G2178" s="3"/>
      </tp>
      <tp t="e">
        <v>#N/A</v>
        <stp/>
        <stp>##V3_BDSV12</stp>
        <stp>SPX Index</stp>
        <stp>CHAIN_TICKERS</stp>
        <stp>[PUTStrategy6.xlsx]Backup!R2478C7</stp>
        <stp>CHAIN_STRIKE_PX_OVRD</stp>
        <stp>49740</stp>
        <stp>CHAIN_PUT_CALL_TYPE_OVRD=P</stp>
        <stp>CHAIN_PERIODICITY_OVRD=M</stp>
        <tr r="G2478" s="3"/>
      </tp>
      <tp t="e">
        <v>#N/A</v>
        <stp/>
        <stp>##V3_BDSV12</stp>
        <stp>SPX Index</stp>
        <stp>CHAIN_TICKERS</stp>
        <stp>[PUTStrategy6.xlsx]Backup!R3378C7</stp>
        <stp>CHAIN_STRIKE_PX_OVRD</stp>
        <stp>67740</stp>
        <stp>CHAIN_PUT_CALL_TYPE_OVRD=P</stp>
        <stp>CHAIN_PERIODICITY_OVRD=M</stp>
        <tr r="G3378" s="3"/>
      </tp>
      <tp t="e">
        <v>#N/A</v>
        <stp/>
        <stp>##V3_BDSV12</stp>
        <stp>SPX Index</stp>
        <stp>CHAIN_TICKERS</stp>
        <stp>[PUTStrategy6.xlsx]Backup!R3278C7</stp>
        <stp>CHAIN_STRIKE_PX_OVRD</stp>
        <stp>65740</stp>
        <stp>CHAIN_PUT_CALL_TYPE_OVRD=P</stp>
        <stp>CHAIN_PERIODICITY_OVRD=M</stp>
        <tr r="G3278" s="3"/>
      </tp>
      <tp t="e">
        <v>#N/A</v>
        <stp/>
        <stp>##V3_BDSV12</stp>
        <stp>SPX Index</stp>
        <stp>CHAIN_TICKERS</stp>
        <stp>[PUTStrategy6.xlsx]Backup!R3078C7</stp>
        <stp>CHAIN_STRIKE_PX_OVRD</stp>
        <stp>61740</stp>
        <stp>CHAIN_PUT_CALL_TYPE_OVRD=P</stp>
        <stp>CHAIN_PERIODICITY_OVRD=M</stp>
        <tr r="G3078" s="3"/>
      </tp>
      <tp t="e">
        <v>#N/A</v>
        <stp/>
        <stp>##V3_BDSV12</stp>
        <stp>SPX Index</stp>
        <stp>CHAIN_TICKERS</stp>
        <stp>[PUTStrategy6.xlsx]Backup!R3178C7</stp>
        <stp>CHAIN_STRIKE_PX_OVRD</stp>
        <stp>63740</stp>
        <stp>CHAIN_PUT_CALL_TYPE_OVRD=P</stp>
        <stp>CHAIN_PERIODICITY_OVRD=M</stp>
        <tr r="G3178" s="3"/>
      </tp>
      <tp t="e">
        <v>#N/A</v>
        <stp/>
        <stp>##V3_BDSV12</stp>
        <stp>SPX Index</stp>
        <stp>CHAIN_TICKERS</stp>
        <stp>[PUTStrategy6.xlsx]Backup!R3478C7</stp>
        <stp>CHAIN_STRIKE_PX_OVRD</stp>
        <stp>69740</stp>
        <stp>CHAIN_PUT_CALL_TYPE_OVRD=P</stp>
        <stp>CHAIN_PERIODICITY_OVRD=M</stp>
        <tr r="G3478" s="3"/>
      </tp>
      <tp t="e">
        <v>#N/A</v>
        <stp/>
        <stp>##V3_BDSV12</stp>
        <stp>SPX Index</stp>
        <stp>CHAIN_TICKERS</stp>
        <stp>[PUTStrategy6.xlsx]Backup!R3678C7</stp>
        <stp>CHAIN_STRIKE_PX_OVRD</stp>
        <stp>73740</stp>
        <stp>CHAIN_PUT_CALL_TYPE_OVRD=P</stp>
        <stp>CHAIN_PERIODICITY_OVRD=M</stp>
        <tr r="G3678" s="3"/>
      </tp>
      <tp t="e">
        <v>#N/A</v>
        <stp/>
        <stp>##V3_BDSV12</stp>
        <stp>SPX Index</stp>
        <stp>CHAIN_TICKERS</stp>
        <stp>[PUTStrategy6.xlsx]Backup!R3578C7</stp>
        <stp>CHAIN_STRIKE_PX_OVRD</stp>
        <stp>71740</stp>
        <stp>CHAIN_PUT_CALL_TYPE_OVRD=P</stp>
        <stp>CHAIN_PERIODICITY_OVRD=M</stp>
        <tr r="G3578" s="3"/>
      </tp>
      <tp t="e">
        <v>#N/A</v>
        <stp/>
        <stp>##V3_BDSV12</stp>
        <stp>SPX Index</stp>
        <stp>CHAIN_TICKERS</stp>
        <stp>[PUTStrategy6.xlsx]Backup!R3978C7</stp>
        <stp>CHAIN_STRIKE_PX_OVRD</stp>
        <stp>79740</stp>
        <stp>CHAIN_PUT_CALL_TYPE_OVRD=P</stp>
        <stp>CHAIN_PERIODICITY_OVRD=M</stp>
        <tr r="G3978" s="3"/>
      </tp>
      <tp t="e">
        <v>#N/A</v>
        <stp/>
        <stp>##V3_BDSV12</stp>
        <stp>SPX Index</stp>
        <stp>CHAIN_TICKERS</stp>
        <stp>[PUTStrategy6.xlsx]Backup!R3778C7</stp>
        <stp>CHAIN_STRIKE_PX_OVRD</stp>
        <stp>75740</stp>
        <stp>CHAIN_PUT_CALL_TYPE_OVRD=P</stp>
        <stp>CHAIN_PERIODICITY_OVRD=M</stp>
        <tr r="G3778" s="3"/>
      </tp>
      <tp t="e">
        <v>#N/A</v>
        <stp/>
        <stp>##V3_BDSV12</stp>
        <stp>SPX Index</stp>
        <stp>CHAIN_TICKERS</stp>
        <stp>[PUTStrategy6.xlsx]Backup!R3878C7</stp>
        <stp>CHAIN_STRIKE_PX_OVRD</stp>
        <stp>77740</stp>
        <stp>CHAIN_PUT_CALL_TYPE_OVRD=P</stp>
        <stp>CHAIN_PERIODICITY_OVRD=M</stp>
        <tr r="G3878" s="3"/>
      </tp>
      <tp t="e">
        <v>#N/A</v>
        <stp/>
        <stp>##V3_BDSV12</stp>
        <stp>SPX Index</stp>
        <stp>CHAIN_TICKERS</stp>
        <stp>[PUTStrategy6.xlsx]Backup!R4685C7</stp>
        <stp>CHAIN_STRIKE_PX_OVRD</stp>
        <stp>93880</stp>
        <stp>CHAIN_PUT_CALL_TYPE_OVRD=P</stp>
        <stp>CHAIN_PERIODICITY_OVRD=M</stp>
        <tr r="G4685" s="3"/>
      </tp>
      <tp t="e">
        <v>#N/A</v>
        <stp/>
        <stp>##V3_BDSV12</stp>
        <stp>SPX Index</stp>
        <stp>CHAIN_TICKERS</stp>
        <stp>[PUTStrategy6.xlsx]Backup!R4585C7</stp>
        <stp>CHAIN_STRIKE_PX_OVRD</stp>
        <stp>91880</stp>
        <stp>CHAIN_PUT_CALL_TYPE_OVRD=P</stp>
        <stp>CHAIN_PERIODICITY_OVRD=M</stp>
        <tr r="G4585" s="3"/>
      </tp>
      <tp t="e">
        <v>#N/A</v>
        <stp/>
        <stp>##V3_BDSV12</stp>
        <stp>SPX Index</stp>
        <stp>CHAIN_TICKERS</stp>
        <stp>[PUTStrategy6.xlsx]Backup!R4985C7</stp>
        <stp>CHAIN_STRIKE_PX_OVRD</stp>
        <stp>99880</stp>
        <stp>CHAIN_PUT_CALL_TYPE_OVRD=P</stp>
        <stp>CHAIN_PERIODICITY_OVRD=M</stp>
        <tr r="G4985" s="3"/>
      </tp>
      <tp t="e">
        <v>#N/A</v>
        <stp/>
        <stp>##V3_BDSV12</stp>
        <stp>SPX Index</stp>
        <stp>CHAIN_TICKERS</stp>
        <stp>[PUTStrategy6.xlsx]Backup!R4785C7</stp>
        <stp>CHAIN_STRIKE_PX_OVRD</stp>
        <stp>95880</stp>
        <stp>CHAIN_PUT_CALL_TYPE_OVRD=P</stp>
        <stp>CHAIN_PERIODICITY_OVRD=M</stp>
        <tr r="G4785" s="3"/>
      </tp>
      <tp t="e">
        <v>#N/A</v>
        <stp/>
        <stp>##V3_BDSV12</stp>
        <stp>SPX Index</stp>
        <stp>CHAIN_TICKERS</stp>
        <stp>[PUTStrategy6.xlsx]Backup!R4885C7</stp>
        <stp>CHAIN_STRIKE_PX_OVRD</stp>
        <stp>97880</stp>
        <stp>CHAIN_PUT_CALL_TYPE_OVRD=P</stp>
        <stp>CHAIN_PERIODICITY_OVRD=M</stp>
        <tr r="G4885" s="3"/>
      </tp>
      <tp t="e">
        <v>#N/A</v>
        <stp/>
        <stp>##V3_BDSV12</stp>
        <stp>SPX Index</stp>
        <stp>CHAIN_TICKERS</stp>
        <stp>[PUTStrategy6.xlsx]Backup!R4385C7</stp>
        <stp>CHAIN_STRIKE_PX_OVRD</stp>
        <stp>87880</stp>
        <stp>CHAIN_PUT_CALL_TYPE_OVRD=P</stp>
        <stp>CHAIN_PERIODICITY_OVRD=M</stp>
        <tr r="G4385" s="3"/>
      </tp>
      <tp t="e">
        <v>#N/A</v>
        <stp/>
        <stp>##V3_BDSV12</stp>
        <stp>SPX Index</stp>
        <stp>CHAIN_TICKERS</stp>
        <stp>[PUTStrategy6.xlsx]Backup!R4285C7</stp>
        <stp>CHAIN_STRIKE_PX_OVRD</stp>
        <stp>85880</stp>
        <stp>CHAIN_PUT_CALL_TYPE_OVRD=P</stp>
        <stp>CHAIN_PERIODICITY_OVRD=M</stp>
        <tr r="G4285" s="3"/>
      </tp>
      <tp t="e">
        <v>#N/A</v>
        <stp/>
        <stp>##V3_BDSV12</stp>
        <stp>SPX Index</stp>
        <stp>CHAIN_TICKERS</stp>
        <stp>[PUTStrategy6.xlsx]Backup!R4085C7</stp>
        <stp>CHAIN_STRIKE_PX_OVRD</stp>
        <stp>81880</stp>
        <stp>CHAIN_PUT_CALL_TYPE_OVRD=P</stp>
        <stp>CHAIN_PERIODICITY_OVRD=M</stp>
        <tr r="G4085" s="3"/>
      </tp>
      <tp t="e">
        <v>#N/A</v>
        <stp/>
        <stp>##V3_BDSV12</stp>
        <stp>SPX Index</stp>
        <stp>CHAIN_TICKERS</stp>
        <stp>[PUTStrategy6.xlsx]Backup!R4185C7</stp>
        <stp>CHAIN_STRIKE_PX_OVRD</stp>
        <stp>83880</stp>
        <stp>CHAIN_PUT_CALL_TYPE_OVRD=P</stp>
        <stp>CHAIN_PERIODICITY_OVRD=M</stp>
        <tr r="G4185" s="3"/>
      </tp>
      <tp t="e">
        <v>#N/A</v>
        <stp/>
        <stp>##V3_BDSV12</stp>
        <stp>SPX Index</stp>
        <stp>CHAIN_TICKERS</stp>
        <stp>[PUTStrategy6.xlsx]Backup!R4485C7</stp>
        <stp>CHAIN_STRIKE_PX_OVRD</stp>
        <stp>89880</stp>
        <stp>CHAIN_PUT_CALL_TYPE_OVRD=P</stp>
        <stp>CHAIN_PERIODICITY_OVRD=M</stp>
        <tr r="G4485" s="3"/>
      </tp>
      <tp t="e">
        <v>#N/A</v>
        <stp/>
        <stp>##V3_BDSV12</stp>
        <stp>SPX Index</stp>
        <stp>CHAIN_TICKERS</stp>
        <stp>[PUTStrategy6.xlsx]Backup!R1385C7</stp>
        <stp>CHAIN_STRIKE_PX_OVRD</stp>
        <stp>27880</stp>
        <stp>CHAIN_PUT_CALL_TYPE_OVRD=P</stp>
        <stp>CHAIN_PERIODICITY_OVRD=M</stp>
        <tr r="G1385" s="3"/>
      </tp>
      <tp t="e">
        <v>#N/A</v>
        <stp/>
        <stp>##V3_BDSV12</stp>
        <stp>SPX Index</stp>
        <stp>CHAIN_TICKERS</stp>
        <stp>[PUTStrategy6.xlsx]Backup!R1285C7</stp>
        <stp>CHAIN_STRIKE_PX_OVRD</stp>
        <stp>25880</stp>
        <stp>CHAIN_PUT_CALL_TYPE_OVRD=P</stp>
        <stp>CHAIN_PERIODICITY_OVRD=M</stp>
        <tr r="G1285" s="3"/>
      </tp>
      <tp t="e">
        <v>#N/A</v>
        <stp/>
        <stp>##V3_BDSV12</stp>
        <stp>SPX Index</stp>
        <stp>CHAIN_TICKERS</stp>
        <stp>[PUTStrategy6.xlsx]Backup!R1085C7</stp>
        <stp>CHAIN_STRIKE_PX_OVRD</stp>
        <stp>21880</stp>
        <stp>CHAIN_PUT_CALL_TYPE_OVRD=P</stp>
        <stp>CHAIN_PERIODICITY_OVRD=M</stp>
        <tr r="G1085" s="3"/>
      </tp>
      <tp t="e">
        <v>#N/A</v>
        <stp/>
        <stp>##V3_BDSV12</stp>
        <stp>SPX Index</stp>
        <stp>CHAIN_TICKERS</stp>
        <stp>[PUTStrategy6.xlsx]Backup!R1185C7</stp>
        <stp>CHAIN_STRIKE_PX_OVRD</stp>
        <stp>23880</stp>
        <stp>CHAIN_PUT_CALL_TYPE_OVRD=P</stp>
        <stp>CHAIN_PERIODICITY_OVRD=M</stp>
        <tr r="G1185" s="3"/>
      </tp>
      <tp t="e">
        <v>#N/A</v>
        <stp/>
        <stp>##V3_BDSV12</stp>
        <stp>SPX Index</stp>
        <stp>CHAIN_TICKERS</stp>
        <stp>[PUTStrategy6.xlsx]Backup!R1485C7</stp>
        <stp>CHAIN_STRIKE_PX_OVRD</stp>
        <stp>29880</stp>
        <stp>CHAIN_PUT_CALL_TYPE_OVRD=P</stp>
        <stp>CHAIN_PERIODICITY_OVRD=M</stp>
        <tr r="G1485" s="3"/>
      </tp>
      <tp t="e">
        <v>#N/A</v>
        <stp/>
        <stp>##V3_BDSV12</stp>
        <stp>SPX Index</stp>
        <stp>CHAIN_TICKERS</stp>
        <stp>[PUTStrategy6.xlsx]Backup!R1685C7</stp>
        <stp>CHAIN_STRIKE_PX_OVRD</stp>
        <stp>33880</stp>
        <stp>CHAIN_PUT_CALL_TYPE_OVRD=P</stp>
        <stp>CHAIN_PERIODICITY_OVRD=M</stp>
        <tr r="G1685" s="3"/>
      </tp>
      <tp t="e">
        <v>#N/A</v>
        <stp/>
        <stp>##V3_BDSV12</stp>
        <stp>SPX Index</stp>
        <stp>CHAIN_TICKERS</stp>
        <stp>[PUTStrategy6.xlsx]Backup!R1585C7</stp>
        <stp>CHAIN_STRIKE_PX_OVRD</stp>
        <stp>31880</stp>
        <stp>CHAIN_PUT_CALL_TYPE_OVRD=P</stp>
        <stp>CHAIN_PERIODICITY_OVRD=M</stp>
        <tr r="G1585" s="3"/>
      </tp>
      <tp t="e">
        <v>#N/A</v>
        <stp/>
        <stp>##V3_BDSV12</stp>
        <stp>SPX Index</stp>
        <stp>CHAIN_TICKERS</stp>
        <stp>[PUTStrategy6.xlsx]Backup!R1985C7</stp>
        <stp>CHAIN_STRIKE_PX_OVRD</stp>
        <stp>39880</stp>
        <stp>CHAIN_PUT_CALL_TYPE_OVRD=P</stp>
        <stp>CHAIN_PERIODICITY_OVRD=M</stp>
        <tr r="G1985" s="3"/>
      </tp>
      <tp t="e">
        <v>#N/A</v>
        <stp/>
        <stp>##V3_BDSV12</stp>
        <stp>SPX Index</stp>
        <stp>CHAIN_TICKERS</stp>
        <stp>[PUTStrategy6.xlsx]Backup!R1785C7</stp>
        <stp>CHAIN_STRIKE_PX_OVRD</stp>
        <stp>35880</stp>
        <stp>CHAIN_PUT_CALL_TYPE_OVRD=P</stp>
        <stp>CHAIN_PERIODICITY_OVRD=M</stp>
        <tr r="G1785" s="3"/>
      </tp>
      <tp t="e">
        <v>#N/A</v>
        <stp/>
        <stp>##V3_BDSV12</stp>
        <stp>SPX Index</stp>
        <stp>CHAIN_TICKERS</stp>
        <stp>[PUTStrategy6.xlsx]Backup!R1885C7</stp>
        <stp>CHAIN_STRIKE_PX_OVRD</stp>
        <stp>37880</stp>
        <stp>CHAIN_PUT_CALL_TYPE_OVRD=P</stp>
        <stp>CHAIN_PERIODICITY_OVRD=M</stp>
        <tr r="G1885" s="3"/>
      </tp>
      <tp t="e">
        <v>#N/A</v>
        <stp/>
        <stp>##V3_BDSV12</stp>
        <stp>SPX Index</stp>
        <stp>CHAIN_TICKERS</stp>
        <stp>[PUTStrategy6.xlsx]Backup!R2685C7</stp>
        <stp>CHAIN_STRIKE_PX_OVRD</stp>
        <stp>53880</stp>
        <stp>CHAIN_PUT_CALL_TYPE_OVRD=P</stp>
        <stp>CHAIN_PERIODICITY_OVRD=M</stp>
        <tr r="G2685" s="3"/>
      </tp>
      <tp t="e">
        <v>#N/A</v>
        <stp/>
        <stp>##V3_BDSV12</stp>
        <stp>SPX Index</stp>
        <stp>CHAIN_TICKERS</stp>
        <stp>[PUTStrategy6.xlsx]Backup!R2585C7</stp>
        <stp>CHAIN_STRIKE_PX_OVRD</stp>
        <stp>51880</stp>
        <stp>CHAIN_PUT_CALL_TYPE_OVRD=P</stp>
        <stp>CHAIN_PERIODICITY_OVRD=M</stp>
        <tr r="G2585" s="3"/>
      </tp>
      <tp t="e">
        <v>#N/A</v>
        <stp/>
        <stp>##V3_BDSV12</stp>
        <stp>SPX Index</stp>
        <stp>CHAIN_TICKERS</stp>
        <stp>[PUTStrategy6.xlsx]Backup!R2985C7</stp>
        <stp>CHAIN_STRIKE_PX_OVRD</stp>
        <stp>59880</stp>
        <stp>CHAIN_PUT_CALL_TYPE_OVRD=P</stp>
        <stp>CHAIN_PERIODICITY_OVRD=M</stp>
        <tr r="G2985" s="3"/>
      </tp>
      <tp t="e">
        <v>#N/A</v>
        <stp/>
        <stp>##V3_BDSV12</stp>
        <stp>SPX Index</stp>
        <stp>CHAIN_TICKERS</stp>
        <stp>[PUTStrategy6.xlsx]Backup!R2785C7</stp>
        <stp>CHAIN_STRIKE_PX_OVRD</stp>
        <stp>55880</stp>
        <stp>CHAIN_PUT_CALL_TYPE_OVRD=P</stp>
        <stp>CHAIN_PERIODICITY_OVRD=M</stp>
        <tr r="G2785" s="3"/>
      </tp>
      <tp t="e">
        <v>#N/A</v>
        <stp/>
        <stp>##V3_BDSV12</stp>
        <stp>SPX Index</stp>
        <stp>CHAIN_TICKERS</stp>
        <stp>[PUTStrategy6.xlsx]Backup!R2885C7</stp>
        <stp>CHAIN_STRIKE_PX_OVRD</stp>
        <stp>57880</stp>
        <stp>CHAIN_PUT_CALL_TYPE_OVRD=P</stp>
        <stp>CHAIN_PERIODICITY_OVRD=M</stp>
        <tr r="G2885" s="3"/>
      </tp>
      <tp t="e">
        <v>#N/A</v>
        <stp/>
        <stp>##V3_BDSV12</stp>
        <stp>SPX Index</stp>
        <stp>CHAIN_TICKERS</stp>
        <stp>[PUTStrategy6.xlsx]Backup!R2385C7</stp>
        <stp>CHAIN_STRIKE_PX_OVRD</stp>
        <stp>47880</stp>
        <stp>CHAIN_PUT_CALL_TYPE_OVRD=P</stp>
        <stp>CHAIN_PERIODICITY_OVRD=M</stp>
        <tr r="G2385" s="3"/>
      </tp>
      <tp t="e">
        <v>#N/A</v>
        <stp/>
        <stp>##V3_BDSV12</stp>
        <stp>SPX Index</stp>
        <stp>CHAIN_TICKERS</stp>
        <stp>[PUTStrategy6.xlsx]Backup!R2285C7</stp>
        <stp>CHAIN_STRIKE_PX_OVRD</stp>
        <stp>45880</stp>
        <stp>CHAIN_PUT_CALL_TYPE_OVRD=P</stp>
        <stp>CHAIN_PERIODICITY_OVRD=M</stp>
        <tr r="G2285" s="3"/>
      </tp>
      <tp t="e">
        <v>#N/A</v>
        <stp/>
        <stp>##V3_BDSV12</stp>
        <stp>SPX Index</stp>
        <stp>CHAIN_TICKERS</stp>
        <stp>[PUTStrategy6.xlsx]Backup!R2085C7</stp>
        <stp>CHAIN_STRIKE_PX_OVRD</stp>
        <stp>41880</stp>
        <stp>CHAIN_PUT_CALL_TYPE_OVRD=P</stp>
        <stp>CHAIN_PERIODICITY_OVRD=M</stp>
        <tr r="G2085" s="3"/>
      </tp>
      <tp t="e">
        <v>#N/A</v>
        <stp/>
        <stp>##V3_BDSV12</stp>
        <stp>SPX Index</stp>
        <stp>CHAIN_TICKERS</stp>
        <stp>[PUTStrategy6.xlsx]Backup!R2185C7</stp>
        <stp>CHAIN_STRIKE_PX_OVRD</stp>
        <stp>43880</stp>
        <stp>CHAIN_PUT_CALL_TYPE_OVRD=P</stp>
        <stp>CHAIN_PERIODICITY_OVRD=M</stp>
        <tr r="G2185" s="3"/>
      </tp>
      <tp t="e">
        <v>#N/A</v>
        <stp/>
        <stp>##V3_BDSV12</stp>
        <stp>SPX Index</stp>
        <stp>CHAIN_TICKERS</stp>
        <stp>[PUTStrategy6.xlsx]Backup!R2485C7</stp>
        <stp>CHAIN_STRIKE_PX_OVRD</stp>
        <stp>49880</stp>
        <stp>CHAIN_PUT_CALL_TYPE_OVRD=P</stp>
        <stp>CHAIN_PERIODICITY_OVRD=M</stp>
        <tr r="G2485" s="3"/>
      </tp>
      <tp t="e">
        <v>#N/A</v>
        <stp/>
        <stp>##V3_BDSV12</stp>
        <stp>SPX Index</stp>
        <stp>CHAIN_TICKERS</stp>
        <stp>[PUTStrategy6.xlsx]Backup!R3385C7</stp>
        <stp>CHAIN_STRIKE_PX_OVRD</stp>
        <stp>67880</stp>
        <stp>CHAIN_PUT_CALL_TYPE_OVRD=P</stp>
        <stp>CHAIN_PERIODICITY_OVRD=M</stp>
        <tr r="G3385" s="3"/>
      </tp>
      <tp t="e">
        <v>#N/A</v>
        <stp/>
        <stp>##V3_BDSV12</stp>
        <stp>SPX Index</stp>
        <stp>CHAIN_TICKERS</stp>
        <stp>[PUTStrategy6.xlsx]Backup!R3285C7</stp>
        <stp>CHAIN_STRIKE_PX_OVRD</stp>
        <stp>65880</stp>
        <stp>CHAIN_PUT_CALL_TYPE_OVRD=P</stp>
        <stp>CHAIN_PERIODICITY_OVRD=M</stp>
        <tr r="G3285" s="3"/>
      </tp>
      <tp t="e">
        <v>#N/A</v>
        <stp/>
        <stp>##V3_BDSV12</stp>
        <stp>SPX Index</stp>
        <stp>CHAIN_TICKERS</stp>
        <stp>[PUTStrategy6.xlsx]Backup!R3085C7</stp>
        <stp>CHAIN_STRIKE_PX_OVRD</stp>
        <stp>61880</stp>
        <stp>CHAIN_PUT_CALL_TYPE_OVRD=P</stp>
        <stp>CHAIN_PERIODICITY_OVRD=M</stp>
        <tr r="G3085" s="3"/>
      </tp>
      <tp t="e">
        <v>#N/A</v>
        <stp/>
        <stp>##V3_BDSV12</stp>
        <stp>SPX Index</stp>
        <stp>CHAIN_TICKERS</stp>
        <stp>[PUTStrategy6.xlsx]Backup!R3185C7</stp>
        <stp>CHAIN_STRIKE_PX_OVRD</stp>
        <stp>63880</stp>
        <stp>CHAIN_PUT_CALL_TYPE_OVRD=P</stp>
        <stp>CHAIN_PERIODICITY_OVRD=M</stp>
        <tr r="G3185" s="3"/>
      </tp>
      <tp t="e">
        <v>#N/A</v>
        <stp/>
        <stp>##V3_BDSV12</stp>
        <stp>SPX Index</stp>
        <stp>CHAIN_TICKERS</stp>
        <stp>[PUTStrategy6.xlsx]Backup!R3485C7</stp>
        <stp>CHAIN_STRIKE_PX_OVRD</stp>
        <stp>69880</stp>
        <stp>CHAIN_PUT_CALL_TYPE_OVRD=P</stp>
        <stp>CHAIN_PERIODICITY_OVRD=M</stp>
        <tr r="G3485" s="3"/>
      </tp>
      <tp t="e">
        <v>#N/A</v>
        <stp/>
        <stp>##V3_BDSV12</stp>
        <stp>SPX Index</stp>
        <stp>CHAIN_TICKERS</stp>
        <stp>[PUTStrategy6.xlsx]Backup!R3685C7</stp>
        <stp>CHAIN_STRIKE_PX_OVRD</stp>
        <stp>73880</stp>
        <stp>CHAIN_PUT_CALL_TYPE_OVRD=P</stp>
        <stp>CHAIN_PERIODICITY_OVRD=M</stp>
        <tr r="G3685" s="3"/>
      </tp>
      <tp t="e">
        <v>#N/A</v>
        <stp/>
        <stp>##V3_BDSV12</stp>
        <stp>SPX Index</stp>
        <stp>CHAIN_TICKERS</stp>
        <stp>[PUTStrategy6.xlsx]Backup!R3585C7</stp>
        <stp>CHAIN_STRIKE_PX_OVRD</stp>
        <stp>71880</stp>
        <stp>CHAIN_PUT_CALL_TYPE_OVRD=P</stp>
        <stp>CHAIN_PERIODICITY_OVRD=M</stp>
        <tr r="G3585" s="3"/>
      </tp>
      <tp t="e">
        <v>#N/A</v>
        <stp/>
        <stp>##V3_BDSV12</stp>
        <stp>SPX Index</stp>
        <stp>CHAIN_TICKERS</stp>
        <stp>[PUTStrategy6.xlsx]Backup!R3985C7</stp>
        <stp>CHAIN_STRIKE_PX_OVRD</stp>
        <stp>79880</stp>
        <stp>CHAIN_PUT_CALL_TYPE_OVRD=P</stp>
        <stp>CHAIN_PERIODICITY_OVRD=M</stp>
        <tr r="G3985" s="3"/>
      </tp>
      <tp t="e">
        <v>#N/A</v>
        <stp/>
        <stp>##V3_BDSV12</stp>
        <stp>SPX Index</stp>
        <stp>CHAIN_TICKERS</stp>
        <stp>[PUTStrategy6.xlsx]Backup!R3785C7</stp>
        <stp>CHAIN_STRIKE_PX_OVRD</stp>
        <stp>75880</stp>
        <stp>CHAIN_PUT_CALL_TYPE_OVRD=P</stp>
        <stp>CHAIN_PERIODICITY_OVRD=M</stp>
        <tr r="G3785" s="3"/>
      </tp>
      <tp t="e">
        <v>#N/A</v>
        <stp/>
        <stp>##V3_BDSV12</stp>
        <stp>SPX Index</stp>
        <stp>CHAIN_TICKERS</stp>
        <stp>[PUTStrategy6.xlsx]Backup!R3885C7</stp>
        <stp>CHAIN_STRIKE_PX_OVRD</stp>
        <stp>77880</stp>
        <stp>CHAIN_PUT_CALL_TYPE_OVRD=P</stp>
        <stp>CHAIN_PERIODICITY_OVRD=M</stp>
        <tr r="G3885" s="3"/>
      </tp>
      <tp t="e">
        <v>#N/A</v>
        <stp/>
        <stp>##V3_BDSV12</stp>
        <stp>SPX Index</stp>
        <stp>CHAIN_TICKERS</stp>
        <stp>[PUTStrategy6.xlsx]Backup!R4679C7</stp>
        <stp>CHAIN_STRIKE_PX_OVRD</stp>
        <stp>93760</stp>
        <stp>CHAIN_PUT_CALL_TYPE_OVRD=P</stp>
        <stp>CHAIN_PERIODICITY_OVRD=M</stp>
        <tr r="G4679" s="3"/>
      </tp>
      <tp t="e">
        <v>#N/A</v>
        <stp/>
        <stp>##V3_BDSV12</stp>
        <stp>SPX Index</stp>
        <stp>CHAIN_TICKERS</stp>
        <stp>[PUTStrategy6.xlsx]Backup!R4579C7</stp>
        <stp>CHAIN_STRIKE_PX_OVRD</stp>
        <stp>91760</stp>
        <stp>CHAIN_PUT_CALL_TYPE_OVRD=P</stp>
        <stp>CHAIN_PERIODICITY_OVRD=M</stp>
        <tr r="G4579" s="3"/>
      </tp>
      <tp t="e">
        <v>#N/A</v>
        <stp/>
        <stp>##V3_BDSV12</stp>
        <stp>SPX Index</stp>
        <stp>CHAIN_TICKERS</stp>
        <stp>[PUTStrategy6.xlsx]Backup!R4979C7</stp>
        <stp>CHAIN_STRIKE_PX_OVRD</stp>
        <stp>99760</stp>
        <stp>CHAIN_PUT_CALL_TYPE_OVRD=P</stp>
        <stp>CHAIN_PERIODICITY_OVRD=M</stp>
        <tr r="G4979" s="3"/>
      </tp>
      <tp t="e">
        <v>#N/A</v>
        <stp/>
        <stp>##V3_BDSV12</stp>
        <stp>SPX Index</stp>
        <stp>CHAIN_TICKERS</stp>
        <stp>[PUTStrategy6.xlsx]Backup!R4779C7</stp>
        <stp>CHAIN_STRIKE_PX_OVRD</stp>
        <stp>95760</stp>
        <stp>CHAIN_PUT_CALL_TYPE_OVRD=P</stp>
        <stp>CHAIN_PERIODICITY_OVRD=M</stp>
        <tr r="G4779" s="3"/>
      </tp>
      <tp t="e">
        <v>#N/A</v>
        <stp/>
        <stp>##V3_BDSV12</stp>
        <stp>SPX Index</stp>
        <stp>CHAIN_TICKERS</stp>
        <stp>[PUTStrategy6.xlsx]Backup!R4879C7</stp>
        <stp>CHAIN_STRIKE_PX_OVRD</stp>
        <stp>97760</stp>
        <stp>CHAIN_PUT_CALL_TYPE_OVRD=P</stp>
        <stp>CHAIN_PERIODICITY_OVRD=M</stp>
        <tr r="G4879" s="3"/>
      </tp>
      <tp t="e">
        <v>#N/A</v>
        <stp/>
        <stp>##V3_BDSV12</stp>
        <stp>SPX Index</stp>
        <stp>CHAIN_TICKERS</stp>
        <stp>[PUTStrategy6.xlsx]Backup!R4379C7</stp>
        <stp>CHAIN_STRIKE_PX_OVRD</stp>
        <stp>87760</stp>
        <stp>CHAIN_PUT_CALL_TYPE_OVRD=P</stp>
        <stp>CHAIN_PERIODICITY_OVRD=M</stp>
        <tr r="G4379" s="3"/>
      </tp>
      <tp t="e">
        <v>#N/A</v>
        <stp/>
        <stp>##V3_BDSV12</stp>
        <stp>SPX Index</stp>
        <stp>CHAIN_TICKERS</stp>
        <stp>[PUTStrategy6.xlsx]Backup!R4279C7</stp>
        <stp>CHAIN_STRIKE_PX_OVRD</stp>
        <stp>85760</stp>
        <stp>CHAIN_PUT_CALL_TYPE_OVRD=P</stp>
        <stp>CHAIN_PERIODICITY_OVRD=M</stp>
        <tr r="G4279" s="3"/>
      </tp>
      <tp t="e">
        <v>#N/A</v>
        <stp/>
        <stp>##V3_BDSV12</stp>
        <stp>SPX Index</stp>
        <stp>CHAIN_TICKERS</stp>
        <stp>[PUTStrategy6.xlsx]Backup!R4079C7</stp>
        <stp>CHAIN_STRIKE_PX_OVRD</stp>
        <stp>81760</stp>
        <stp>CHAIN_PUT_CALL_TYPE_OVRD=P</stp>
        <stp>CHAIN_PERIODICITY_OVRD=M</stp>
        <tr r="G4079" s="3"/>
      </tp>
      <tp t="e">
        <v>#N/A</v>
        <stp/>
        <stp>##V3_BDSV12</stp>
        <stp>SPX Index</stp>
        <stp>CHAIN_TICKERS</stp>
        <stp>[PUTStrategy6.xlsx]Backup!R4179C7</stp>
        <stp>CHAIN_STRIKE_PX_OVRD</stp>
        <stp>83760</stp>
        <stp>CHAIN_PUT_CALL_TYPE_OVRD=P</stp>
        <stp>CHAIN_PERIODICITY_OVRD=M</stp>
        <tr r="G4179" s="3"/>
      </tp>
      <tp t="e">
        <v>#N/A</v>
        <stp/>
        <stp>##V3_BDSV12</stp>
        <stp>SPX Index</stp>
        <stp>CHAIN_TICKERS</stp>
        <stp>[PUTStrategy6.xlsx]Backup!R4479C7</stp>
        <stp>CHAIN_STRIKE_PX_OVRD</stp>
        <stp>89760</stp>
        <stp>CHAIN_PUT_CALL_TYPE_OVRD=P</stp>
        <stp>CHAIN_PERIODICITY_OVRD=M</stp>
        <tr r="G4479" s="3"/>
      </tp>
      <tp t="e">
        <v>#N/A</v>
        <stp/>
        <stp>##V3_BDSV12</stp>
        <stp>SPX Index</stp>
        <stp>CHAIN_TICKERS</stp>
        <stp>[PUTStrategy6.xlsx]Backup!R1379C7</stp>
        <stp>CHAIN_STRIKE_PX_OVRD</stp>
        <stp>27760</stp>
        <stp>CHAIN_PUT_CALL_TYPE_OVRD=P</stp>
        <stp>CHAIN_PERIODICITY_OVRD=M</stp>
        <tr r="G1379" s="3"/>
      </tp>
      <tp t="e">
        <v>#N/A</v>
        <stp/>
        <stp>##V3_BDSV12</stp>
        <stp>SPX Index</stp>
        <stp>CHAIN_TICKERS</stp>
        <stp>[PUTStrategy6.xlsx]Backup!R1279C7</stp>
        <stp>CHAIN_STRIKE_PX_OVRD</stp>
        <stp>25760</stp>
        <stp>CHAIN_PUT_CALL_TYPE_OVRD=P</stp>
        <stp>CHAIN_PERIODICITY_OVRD=M</stp>
        <tr r="G1279" s="3"/>
      </tp>
      <tp t="e">
        <v>#N/A</v>
        <stp/>
        <stp>##V3_BDSV12</stp>
        <stp>SPX Index</stp>
        <stp>CHAIN_TICKERS</stp>
        <stp>[PUTStrategy6.xlsx]Backup!R1079C7</stp>
        <stp>CHAIN_STRIKE_PX_OVRD</stp>
        <stp>21760</stp>
        <stp>CHAIN_PUT_CALL_TYPE_OVRD=P</stp>
        <stp>CHAIN_PERIODICITY_OVRD=M</stp>
        <tr r="G1079" s="3"/>
      </tp>
      <tp t="e">
        <v>#N/A</v>
        <stp/>
        <stp>##V3_BDSV12</stp>
        <stp>SPX Index</stp>
        <stp>CHAIN_TICKERS</stp>
        <stp>[PUTStrategy6.xlsx]Backup!R1179C7</stp>
        <stp>CHAIN_STRIKE_PX_OVRD</stp>
        <stp>23760</stp>
        <stp>CHAIN_PUT_CALL_TYPE_OVRD=P</stp>
        <stp>CHAIN_PERIODICITY_OVRD=M</stp>
        <tr r="G1179" s="3"/>
      </tp>
      <tp t="e">
        <v>#N/A</v>
        <stp/>
        <stp>##V3_BDSV12</stp>
        <stp>SPX Index</stp>
        <stp>CHAIN_TICKERS</stp>
        <stp>[PUTStrategy6.xlsx]Backup!R1479C7</stp>
        <stp>CHAIN_STRIKE_PX_OVRD</stp>
        <stp>29760</stp>
        <stp>CHAIN_PUT_CALL_TYPE_OVRD=P</stp>
        <stp>CHAIN_PERIODICITY_OVRD=M</stp>
        <tr r="G1479" s="3"/>
      </tp>
      <tp t="e">
        <v>#N/A</v>
        <stp/>
        <stp>##V3_BDSV12</stp>
        <stp>SPX Index</stp>
        <stp>CHAIN_TICKERS</stp>
        <stp>[PUTStrategy6.xlsx]Backup!R1679C7</stp>
        <stp>CHAIN_STRIKE_PX_OVRD</stp>
        <stp>33760</stp>
        <stp>CHAIN_PUT_CALL_TYPE_OVRD=P</stp>
        <stp>CHAIN_PERIODICITY_OVRD=M</stp>
        <tr r="G1679" s="3"/>
      </tp>
      <tp t="e">
        <v>#N/A</v>
        <stp/>
        <stp>##V3_BDSV12</stp>
        <stp>SPX Index</stp>
        <stp>CHAIN_TICKERS</stp>
        <stp>[PUTStrategy6.xlsx]Backup!R1579C7</stp>
        <stp>CHAIN_STRIKE_PX_OVRD</stp>
        <stp>31760</stp>
        <stp>CHAIN_PUT_CALL_TYPE_OVRD=P</stp>
        <stp>CHAIN_PERIODICITY_OVRD=M</stp>
        <tr r="G1579" s="3"/>
      </tp>
      <tp t="e">
        <v>#N/A</v>
        <stp/>
        <stp>##V3_BDSV12</stp>
        <stp>SPX Index</stp>
        <stp>CHAIN_TICKERS</stp>
        <stp>[PUTStrategy6.xlsx]Backup!R1979C7</stp>
        <stp>CHAIN_STRIKE_PX_OVRD</stp>
        <stp>39760</stp>
        <stp>CHAIN_PUT_CALL_TYPE_OVRD=P</stp>
        <stp>CHAIN_PERIODICITY_OVRD=M</stp>
        <tr r="G1979" s="3"/>
      </tp>
      <tp t="e">
        <v>#N/A</v>
        <stp/>
        <stp>##V3_BDSV12</stp>
        <stp>SPX Index</stp>
        <stp>CHAIN_TICKERS</stp>
        <stp>[PUTStrategy6.xlsx]Backup!R1779C7</stp>
        <stp>CHAIN_STRIKE_PX_OVRD</stp>
        <stp>35760</stp>
        <stp>CHAIN_PUT_CALL_TYPE_OVRD=P</stp>
        <stp>CHAIN_PERIODICITY_OVRD=M</stp>
        <tr r="G1779" s="3"/>
      </tp>
      <tp t="e">
        <v>#N/A</v>
        <stp/>
        <stp>##V3_BDSV12</stp>
        <stp>SPX Index</stp>
        <stp>CHAIN_TICKERS</stp>
        <stp>[PUTStrategy6.xlsx]Backup!R1879C7</stp>
        <stp>CHAIN_STRIKE_PX_OVRD</stp>
        <stp>37760</stp>
        <stp>CHAIN_PUT_CALL_TYPE_OVRD=P</stp>
        <stp>CHAIN_PERIODICITY_OVRD=M</stp>
        <tr r="G1879" s="3"/>
      </tp>
      <tp t="e">
        <v>#N/A</v>
        <stp/>
        <stp>##V3_BDSV12</stp>
        <stp>SPX Index</stp>
        <stp>CHAIN_TICKERS</stp>
        <stp>[PUTStrategy6.xlsx]Backup!R2679C7</stp>
        <stp>CHAIN_STRIKE_PX_OVRD</stp>
        <stp>53760</stp>
        <stp>CHAIN_PUT_CALL_TYPE_OVRD=P</stp>
        <stp>CHAIN_PERIODICITY_OVRD=M</stp>
        <tr r="G2679" s="3"/>
      </tp>
      <tp t="e">
        <v>#N/A</v>
        <stp/>
        <stp>##V3_BDSV12</stp>
        <stp>SPX Index</stp>
        <stp>CHAIN_TICKERS</stp>
        <stp>[PUTStrategy6.xlsx]Backup!R2579C7</stp>
        <stp>CHAIN_STRIKE_PX_OVRD</stp>
        <stp>51760</stp>
        <stp>CHAIN_PUT_CALL_TYPE_OVRD=P</stp>
        <stp>CHAIN_PERIODICITY_OVRD=M</stp>
        <tr r="G2579" s="3"/>
      </tp>
      <tp t="e">
        <v>#N/A</v>
        <stp/>
        <stp>##V3_BDSV12</stp>
        <stp>SPX Index</stp>
        <stp>CHAIN_TICKERS</stp>
        <stp>[PUTStrategy6.xlsx]Backup!R2979C7</stp>
        <stp>CHAIN_STRIKE_PX_OVRD</stp>
        <stp>59760</stp>
        <stp>CHAIN_PUT_CALL_TYPE_OVRD=P</stp>
        <stp>CHAIN_PERIODICITY_OVRD=M</stp>
        <tr r="G2979" s="3"/>
      </tp>
      <tp t="e">
        <v>#N/A</v>
        <stp/>
        <stp>##V3_BDSV12</stp>
        <stp>SPX Index</stp>
        <stp>CHAIN_TICKERS</stp>
        <stp>[PUTStrategy6.xlsx]Backup!R2779C7</stp>
        <stp>CHAIN_STRIKE_PX_OVRD</stp>
        <stp>55760</stp>
        <stp>CHAIN_PUT_CALL_TYPE_OVRD=P</stp>
        <stp>CHAIN_PERIODICITY_OVRD=M</stp>
        <tr r="G2779" s="3"/>
      </tp>
      <tp t="e">
        <v>#N/A</v>
        <stp/>
        <stp>##V3_BDSV12</stp>
        <stp>SPX Index</stp>
        <stp>CHAIN_TICKERS</stp>
        <stp>[PUTStrategy6.xlsx]Backup!R2879C7</stp>
        <stp>CHAIN_STRIKE_PX_OVRD</stp>
        <stp>57760</stp>
        <stp>CHAIN_PUT_CALL_TYPE_OVRD=P</stp>
        <stp>CHAIN_PERIODICITY_OVRD=M</stp>
        <tr r="G2879" s="3"/>
      </tp>
      <tp t="e">
        <v>#N/A</v>
        <stp/>
        <stp>##V3_BDSV12</stp>
        <stp>SPX Index</stp>
        <stp>CHAIN_TICKERS</stp>
        <stp>[PUTStrategy6.xlsx]Backup!R2379C7</stp>
        <stp>CHAIN_STRIKE_PX_OVRD</stp>
        <stp>47760</stp>
        <stp>CHAIN_PUT_CALL_TYPE_OVRD=P</stp>
        <stp>CHAIN_PERIODICITY_OVRD=M</stp>
        <tr r="G2379" s="3"/>
      </tp>
      <tp t="e">
        <v>#N/A</v>
        <stp/>
        <stp>##V3_BDSV12</stp>
        <stp>SPX Index</stp>
        <stp>CHAIN_TICKERS</stp>
        <stp>[PUTStrategy6.xlsx]Backup!R2279C7</stp>
        <stp>CHAIN_STRIKE_PX_OVRD</stp>
        <stp>45760</stp>
        <stp>CHAIN_PUT_CALL_TYPE_OVRD=P</stp>
        <stp>CHAIN_PERIODICITY_OVRD=M</stp>
        <tr r="G2279" s="3"/>
      </tp>
      <tp t="e">
        <v>#N/A</v>
        <stp/>
        <stp>##V3_BDSV12</stp>
        <stp>SPX Index</stp>
        <stp>CHAIN_TICKERS</stp>
        <stp>[PUTStrategy6.xlsx]Backup!R2079C7</stp>
        <stp>CHAIN_STRIKE_PX_OVRD</stp>
        <stp>41760</stp>
        <stp>CHAIN_PUT_CALL_TYPE_OVRD=P</stp>
        <stp>CHAIN_PERIODICITY_OVRD=M</stp>
        <tr r="G2079" s="3"/>
      </tp>
      <tp t="e">
        <v>#N/A</v>
        <stp/>
        <stp>##V3_BDSV12</stp>
        <stp>SPX Index</stp>
        <stp>CHAIN_TICKERS</stp>
        <stp>[PUTStrategy6.xlsx]Backup!R2179C7</stp>
        <stp>CHAIN_STRIKE_PX_OVRD</stp>
        <stp>43760</stp>
        <stp>CHAIN_PUT_CALL_TYPE_OVRD=P</stp>
        <stp>CHAIN_PERIODICITY_OVRD=M</stp>
        <tr r="G2179" s="3"/>
      </tp>
      <tp t="e">
        <v>#N/A</v>
        <stp/>
        <stp>##V3_BDSV12</stp>
        <stp>SPX Index</stp>
        <stp>CHAIN_TICKERS</stp>
        <stp>[PUTStrategy6.xlsx]Backup!R2479C7</stp>
        <stp>CHAIN_STRIKE_PX_OVRD</stp>
        <stp>49760</stp>
        <stp>CHAIN_PUT_CALL_TYPE_OVRD=P</stp>
        <stp>CHAIN_PERIODICITY_OVRD=M</stp>
        <tr r="G2479" s="3"/>
      </tp>
      <tp t="e">
        <v>#N/A</v>
        <stp/>
        <stp>##V3_BDSV12</stp>
        <stp>SPX Index</stp>
        <stp>CHAIN_TICKERS</stp>
        <stp>[PUTStrategy6.xlsx]Backup!R3379C7</stp>
        <stp>CHAIN_STRIKE_PX_OVRD</stp>
        <stp>67760</stp>
        <stp>CHAIN_PUT_CALL_TYPE_OVRD=P</stp>
        <stp>CHAIN_PERIODICITY_OVRD=M</stp>
        <tr r="G3379" s="3"/>
      </tp>
      <tp t="e">
        <v>#N/A</v>
        <stp/>
        <stp>##V3_BDSV12</stp>
        <stp>SPX Index</stp>
        <stp>CHAIN_TICKERS</stp>
        <stp>[PUTStrategy6.xlsx]Backup!R3279C7</stp>
        <stp>CHAIN_STRIKE_PX_OVRD</stp>
        <stp>65760</stp>
        <stp>CHAIN_PUT_CALL_TYPE_OVRD=P</stp>
        <stp>CHAIN_PERIODICITY_OVRD=M</stp>
        <tr r="G3279" s="3"/>
      </tp>
      <tp t="e">
        <v>#N/A</v>
        <stp/>
        <stp>##V3_BDSV12</stp>
        <stp>SPX Index</stp>
        <stp>CHAIN_TICKERS</stp>
        <stp>[PUTStrategy6.xlsx]Backup!R3079C7</stp>
        <stp>CHAIN_STRIKE_PX_OVRD</stp>
        <stp>61760</stp>
        <stp>CHAIN_PUT_CALL_TYPE_OVRD=P</stp>
        <stp>CHAIN_PERIODICITY_OVRD=M</stp>
        <tr r="G3079" s="3"/>
      </tp>
      <tp t="e">
        <v>#N/A</v>
        <stp/>
        <stp>##V3_BDSV12</stp>
        <stp>SPX Index</stp>
        <stp>CHAIN_TICKERS</stp>
        <stp>[PUTStrategy6.xlsx]Backup!R3179C7</stp>
        <stp>CHAIN_STRIKE_PX_OVRD</stp>
        <stp>63760</stp>
        <stp>CHAIN_PUT_CALL_TYPE_OVRD=P</stp>
        <stp>CHAIN_PERIODICITY_OVRD=M</stp>
        <tr r="G3179" s="3"/>
      </tp>
      <tp t="e">
        <v>#N/A</v>
        <stp/>
        <stp>##V3_BDSV12</stp>
        <stp>SPX Index</stp>
        <stp>CHAIN_TICKERS</stp>
        <stp>[PUTStrategy6.xlsx]Backup!R3479C7</stp>
        <stp>CHAIN_STRIKE_PX_OVRD</stp>
        <stp>69760</stp>
        <stp>CHAIN_PUT_CALL_TYPE_OVRD=P</stp>
        <stp>CHAIN_PERIODICITY_OVRD=M</stp>
        <tr r="G3479" s="3"/>
      </tp>
      <tp t="e">
        <v>#N/A</v>
        <stp/>
        <stp>##V3_BDSV12</stp>
        <stp>SPX Index</stp>
        <stp>CHAIN_TICKERS</stp>
        <stp>[PUTStrategy6.xlsx]Backup!R3679C7</stp>
        <stp>CHAIN_STRIKE_PX_OVRD</stp>
        <stp>73760</stp>
        <stp>CHAIN_PUT_CALL_TYPE_OVRD=P</stp>
        <stp>CHAIN_PERIODICITY_OVRD=M</stp>
        <tr r="G3679" s="3"/>
      </tp>
      <tp t="e">
        <v>#N/A</v>
        <stp/>
        <stp>##V3_BDSV12</stp>
        <stp>SPX Index</stp>
        <stp>CHAIN_TICKERS</stp>
        <stp>[PUTStrategy6.xlsx]Backup!R3579C7</stp>
        <stp>CHAIN_STRIKE_PX_OVRD</stp>
        <stp>71760</stp>
        <stp>CHAIN_PUT_CALL_TYPE_OVRD=P</stp>
        <stp>CHAIN_PERIODICITY_OVRD=M</stp>
        <tr r="G3579" s="3"/>
      </tp>
      <tp t="e">
        <v>#N/A</v>
        <stp/>
        <stp>##V3_BDSV12</stp>
        <stp>SPX Index</stp>
        <stp>CHAIN_TICKERS</stp>
        <stp>[PUTStrategy6.xlsx]Backup!R3979C7</stp>
        <stp>CHAIN_STRIKE_PX_OVRD</stp>
        <stp>79760</stp>
        <stp>CHAIN_PUT_CALL_TYPE_OVRD=P</stp>
        <stp>CHAIN_PERIODICITY_OVRD=M</stp>
        <tr r="G3979" s="3"/>
      </tp>
      <tp t="e">
        <v>#N/A</v>
        <stp/>
        <stp>##V3_BDSV12</stp>
        <stp>SPX Index</stp>
        <stp>CHAIN_TICKERS</stp>
        <stp>[PUTStrategy6.xlsx]Backup!R3779C7</stp>
        <stp>CHAIN_STRIKE_PX_OVRD</stp>
        <stp>75760</stp>
        <stp>CHAIN_PUT_CALL_TYPE_OVRD=P</stp>
        <stp>CHAIN_PERIODICITY_OVRD=M</stp>
        <tr r="G3779" s="3"/>
      </tp>
      <tp t="e">
        <v>#N/A</v>
        <stp/>
        <stp>##V3_BDSV12</stp>
        <stp>SPX Index</stp>
        <stp>CHAIN_TICKERS</stp>
        <stp>[PUTStrategy6.xlsx]Backup!R3879C7</stp>
        <stp>CHAIN_STRIKE_PX_OVRD</stp>
        <stp>77760</stp>
        <stp>CHAIN_PUT_CALL_TYPE_OVRD=P</stp>
        <stp>CHAIN_PERIODICITY_OVRD=M</stp>
        <tr r="G3879" s="3"/>
      </tp>
      <tp t="e">
        <v>#N/A</v>
        <stp/>
        <stp>##V3_BDSV12</stp>
        <stp>SPX Index</stp>
        <stp>CHAIN_TICKERS</stp>
        <stp>[PUTStrategy6.xlsx]Backup!R5433C7</stp>
        <stp>CHAIN_STRIKE_PX_OVRD</stp>
        <stp>108840</stp>
        <stp>CHAIN_PUT_CALL_TYPE_OVRD=P</stp>
        <stp>CHAIN_PERIODICITY_OVRD=M</stp>
        <tr r="G5433" s="3"/>
      </tp>
      <tp t="e">
        <v>#N/A</v>
        <stp/>
        <stp>##V3_BDSV12</stp>
        <stp>SPX Index</stp>
        <stp>CHAIN_TICKERS</stp>
        <stp>[PUTStrategy6.xlsx]Backup!R5408C7</stp>
        <stp>CHAIN_STRIKE_PX_OVRD</stp>
        <stp>108340</stp>
        <stp>CHAIN_PUT_CALL_TYPE_OVRD=P</stp>
        <stp>CHAIN_PERIODICITY_OVRD=M</stp>
        <tr r="G5408" s="3"/>
      </tp>
      <tp t="e">
        <v>#N/A</v>
        <stp/>
        <stp>##V3_BDSV12</stp>
        <stp>SPX Index</stp>
        <stp>CHAIN_TICKERS</stp>
        <stp>[PUTStrategy6.xlsx]Backup!R5583C7</stp>
        <stp>CHAIN_STRIKE_PX_OVRD</stp>
        <stp>111840</stp>
        <stp>CHAIN_PUT_CALL_TYPE_OVRD=P</stp>
        <stp>CHAIN_PERIODICITY_OVRD=M</stp>
        <tr r="G5583" s="3"/>
      </tp>
      <tp t="e">
        <v>#N/A</v>
        <stp/>
        <stp>##V3_BDSV12</stp>
        <stp>SPX Index</stp>
        <stp>CHAIN_TICKERS</stp>
        <stp>[PUTStrategy6.xlsx]Backup!R5458C7</stp>
        <stp>CHAIN_STRIKE_PX_OVRD</stp>
        <stp>109340</stp>
        <stp>CHAIN_PUT_CALL_TYPE_OVRD=P</stp>
        <stp>CHAIN_PERIODICITY_OVRD=M</stp>
        <tr r="G5458" s="3"/>
      </tp>
      <tp t="e">
        <v>#N/A</v>
        <stp/>
        <stp>##V3_BDSV12</stp>
        <stp>SPX Index</stp>
        <stp>CHAIN_TICKERS</stp>
        <stp>[PUTStrategy6.xlsx]Backup!R5533C7</stp>
        <stp>CHAIN_STRIKE_PX_OVRD</stp>
        <stp>110840</stp>
        <stp>CHAIN_PUT_CALL_TYPE_OVRD=P</stp>
        <stp>CHAIN_PERIODICITY_OVRD=M</stp>
        <tr r="G5533" s="3"/>
      </tp>
      <tp t="e">
        <v>#N/A</v>
        <stp/>
        <stp>##V3_BDSV12</stp>
        <stp>SPX Index</stp>
        <stp>CHAIN_TICKERS</stp>
        <stp>[PUTStrategy6.xlsx]Backup!R5508C7</stp>
        <stp>CHAIN_STRIKE_PX_OVRD</stp>
        <stp>110340</stp>
        <stp>CHAIN_PUT_CALL_TYPE_OVRD=P</stp>
        <stp>CHAIN_PERIODICITY_OVRD=M</stp>
        <tr r="G5508" s="3"/>
      </tp>
      <tp t="e">
        <v>#N/A</v>
        <stp/>
        <stp>##V3_BDSV12</stp>
        <stp>SPX Index</stp>
        <stp>CHAIN_TICKERS</stp>
        <stp>[PUTStrategy6.xlsx]Backup!R5483C7</stp>
        <stp>CHAIN_STRIKE_PX_OVRD</stp>
        <stp>109840</stp>
        <stp>CHAIN_PUT_CALL_TYPE_OVRD=P</stp>
        <stp>CHAIN_PERIODICITY_OVRD=M</stp>
        <tr r="G5483" s="3"/>
      </tp>
      <tp t="e">
        <v>#N/A</v>
        <stp/>
        <stp>##V3_BDSV12</stp>
        <stp>SPX Index</stp>
        <stp>CHAIN_TICKERS</stp>
        <stp>[PUTStrategy6.xlsx]Backup!R5558C7</stp>
        <stp>CHAIN_STRIKE_PX_OVRD</stp>
        <stp>111340</stp>
        <stp>CHAIN_PUT_CALL_TYPE_OVRD=P</stp>
        <stp>CHAIN_PERIODICITY_OVRD=M</stp>
        <tr r="G5558" s="3"/>
      </tp>
      <tp t="e">
        <v>#N/A</v>
        <stp/>
        <stp>##V3_BDSV12</stp>
        <stp>SPX Index</stp>
        <stp>CHAIN_TICKERS</stp>
        <stp>[PUTStrategy6.xlsx]Backup!R5683C7</stp>
        <stp>CHAIN_STRIKE_PX_OVRD</stp>
        <stp>113840</stp>
        <stp>CHAIN_PUT_CALL_TYPE_OVRD=P</stp>
        <stp>CHAIN_PERIODICITY_OVRD=M</stp>
        <tr r="G5683" s="3"/>
      </tp>
      <tp t="e">
        <v>#N/A</v>
        <stp/>
        <stp>##V3_BDSV12</stp>
        <stp>SPX Index</stp>
        <stp>CHAIN_TICKERS</stp>
        <stp>[PUTStrategy6.xlsx]Backup!R5608C7</stp>
        <stp>CHAIN_STRIKE_PX_OVRD</stp>
        <stp>112340</stp>
        <stp>CHAIN_PUT_CALL_TYPE_OVRD=P</stp>
        <stp>CHAIN_PERIODICITY_OVRD=M</stp>
        <tr r="G5608" s="3"/>
      </tp>
      <tp t="e">
        <v>#N/A</v>
        <stp/>
        <stp>##V3_BDSV12</stp>
        <stp>SPX Index</stp>
        <stp>CHAIN_TICKERS</stp>
        <stp>[PUTStrategy6.xlsx]Backup!R5633C7</stp>
        <stp>CHAIN_STRIKE_PX_OVRD</stp>
        <stp>112840</stp>
        <stp>CHAIN_PUT_CALL_TYPE_OVRD=P</stp>
        <stp>CHAIN_PERIODICITY_OVRD=M</stp>
        <tr r="G5633" s="3"/>
      </tp>
      <tp t="e">
        <v>#N/A</v>
        <stp/>
        <stp>##V3_BDSV12</stp>
        <stp>SPX Index</stp>
        <stp>CHAIN_TICKERS</stp>
        <stp>[PUTStrategy6.xlsx]Backup!R5658C7</stp>
        <stp>CHAIN_STRIKE_PX_OVRD</stp>
        <stp>113340</stp>
        <stp>CHAIN_PUT_CALL_TYPE_OVRD=P</stp>
        <stp>CHAIN_PERIODICITY_OVRD=M</stp>
        <tr r="G5658" s="3"/>
      </tp>
      <tp t="e">
        <v>#N/A</v>
        <stp/>
        <stp>##V3_BDSV12</stp>
        <stp>SPX Index</stp>
        <stp>CHAIN_TICKERS</stp>
        <stp>[PUTStrategy6.xlsx]Backup!R5783C7</stp>
        <stp>CHAIN_STRIKE_PX_OVRD</stp>
        <stp>115840</stp>
        <stp>CHAIN_PUT_CALL_TYPE_OVRD=P</stp>
        <stp>CHAIN_PERIODICITY_OVRD=M</stp>
        <tr r="G5783" s="3"/>
      </tp>
      <tp t="e">
        <v>#N/A</v>
        <stp/>
        <stp>##V3_BDSV12</stp>
        <stp>SPX Index</stp>
        <stp>CHAIN_TICKERS</stp>
        <stp>[PUTStrategy6.xlsx]Backup!R5758C7</stp>
        <stp>CHAIN_STRIKE_PX_OVRD</stp>
        <stp>115340</stp>
        <stp>CHAIN_PUT_CALL_TYPE_OVRD=P</stp>
        <stp>CHAIN_PERIODICITY_OVRD=M</stp>
        <tr r="G5758" s="3"/>
      </tp>
      <tp t="e">
        <v>#N/A</v>
        <stp/>
        <stp>##V3_BDSV12</stp>
        <stp>SPX Index</stp>
        <stp>CHAIN_TICKERS</stp>
        <stp>[PUTStrategy6.xlsx]Backup!R5733C7</stp>
        <stp>CHAIN_STRIKE_PX_OVRD</stp>
        <stp>114840</stp>
        <stp>CHAIN_PUT_CALL_TYPE_OVRD=P</stp>
        <stp>CHAIN_PERIODICITY_OVRD=M</stp>
        <tr r="G5733" s="3"/>
      </tp>
      <tp t="e">
        <v>#N/A</v>
        <stp/>
        <stp>##V3_BDSV12</stp>
        <stp>SPX Index</stp>
        <stp>CHAIN_TICKERS</stp>
        <stp>[PUTStrategy6.xlsx]Backup!R5708C7</stp>
        <stp>CHAIN_STRIKE_PX_OVRD</stp>
        <stp>114340</stp>
        <stp>CHAIN_PUT_CALL_TYPE_OVRD=P</stp>
        <stp>CHAIN_PERIODICITY_OVRD=M</stp>
        <tr r="G5708" s="3"/>
      </tp>
      <tp t="e">
        <v>#N/A</v>
        <stp/>
        <stp>##V3_BDSV12</stp>
        <stp>SPX Index</stp>
        <stp>CHAIN_TICKERS</stp>
        <stp>[PUTStrategy6.xlsx]Backup!R5183C7</stp>
        <stp>CHAIN_STRIKE_PX_OVRD</stp>
        <stp>103840</stp>
        <stp>CHAIN_PUT_CALL_TYPE_OVRD=P</stp>
        <stp>CHAIN_PERIODICITY_OVRD=M</stp>
        <tr r="G5183" s="3"/>
      </tp>
      <tp t="e">
        <v>#N/A</v>
        <stp/>
        <stp>##V3_BDSV12</stp>
        <stp>SPX Index</stp>
        <stp>CHAIN_TICKERS</stp>
        <stp>[PUTStrategy6.xlsx]Backup!R5108C7</stp>
        <stp>CHAIN_STRIKE_PX_OVRD</stp>
        <stp>102340</stp>
        <stp>CHAIN_PUT_CALL_TYPE_OVRD=P</stp>
        <stp>CHAIN_PERIODICITY_OVRD=M</stp>
        <tr r="G5108" s="3"/>
      </tp>
      <tp t="e">
        <v>#N/A</v>
        <stp/>
        <stp>##V3_BDSV12</stp>
        <stp>SPX Index</stp>
        <stp>CHAIN_TICKERS</stp>
        <stp>[PUTStrategy6.xlsx]Backup!R5133C7</stp>
        <stp>CHAIN_STRIKE_PX_OVRD</stp>
        <stp>102840</stp>
        <stp>CHAIN_PUT_CALL_TYPE_OVRD=P</stp>
        <stp>CHAIN_PERIODICITY_OVRD=M</stp>
        <tr r="G5133" s="3"/>
      </tp>
      <tp t="e">
        <v>#N/A</v>
        <stp/>
        <stp>##V3_BDSV12</stp>
        <stp>SPX Index</stp>
        <stp>CHAIN_TICKERS</stp>
        <stp>[PUTStrategy6.xlsx]Backup!R5158C7</stp>
        <stp>CHAIN_STRIKE_PX_OVRD</stp>
        <stp>103340</stp>
        <stp>CHAIN_PUT_CALL_TYPE_OVRD=P</stp>
        <stp>CHAIN_PERIODICITY_OVRD=M</stp>
        <tr r="G5158" s="3"/>
      </tp>
      <tp t="e">
        <v>#N/A</v>
        <stp/>
        <stp>##V3_BDSV12</stp>
        <stp>SPX Index</stp>
        <stp>CHAIN_TICKERS</stp>
        <stp>[PUTStrategy6.xlsx]Backup!R5083C7</stp>
        <stp>CHAIN_STRIKE_PX_OVRD</stp>
        <stp>101840</stp>
        <stp>CHAIN_PUT_CALL_TYPE_OVRD=P</stp>
        <stp>CHAIN_PERIODICITY_OVRD=M</stp>
        <tr r="G5083" s="3"/>
      </tp>
      <tp t="e">
        <v>#N/A</v>
        <stp/>
        <stp>##V3_BDSV12</stp>
        <stp>SPX Index</stp>
        <stp>CHAIN_TICKERS</stp>
        <stp>[PUTStrategy6.xlsx]Backup!R5033C7</stp>
        <stp>CHAIN_STRIKE_PX_OVRD</stp>
        <stp>100840</stp>
        <stp>CHAIN_PUT_CALL_TYPE_OVRD=P</stp>
        <stp>CHAIN_PERIODICITY_OVRD=M</stp>
        <tr r="G5033" s="3"/>
      </tp>
      <tp t="e">
        <v>#N/A</v>
        <stp/>
        <stp>##V3_BDSV12</stp>
        <stp>SPX Index</stp>
        <stp>CHAIN_TICKERS</stp>
        <stp>[PUTStrategy6.xlsx]Backup!R5008C7</stp>
        <stp>CHAIN_STRIKE_PX_OVRD</stp>
        <stp>100340</stp>
        <stp>CHAIN_PUT_CALL_TYPE_OVRD=P</stp>
        <stp>CHAIN_PERIODICITY_OVRD=M</stp>
        <tr r="G5008" s="3"/>
      </tp>
      <tp t="e">
        <v>#N/A</v>
        <stp/>
        <stp>##V3_BDSV12</stp>
        <stp>SPX Index</stp>
        <stp>CHAIN_TICKERS</stp>
        <stp>[PUTStrategy6.xlsx]Backup!R5058C7</stp>
        <stp>CHAIN_STRIKE_PX_OVRD</stp>
        <stp>101340</stp>
        <stp>CHAIN_PUT_CALL_TYPE_OVRD=P</stp>
        <stp>CHAIN_PERIODICITY_OVRD=M</stp>
        <tr r="G5058" s="3"/>
      </tp>
      <tp t="e">
        <v>#N/A</v>
        <stp/>
        <stp>##V3_BDSV12</stp>
        <stp>SPX Index</stp>
        <stp>CHAIN_TICKERS</stp>
        <stp>[PUTStrategy6.xlsx]Backup!R5383C7</stp>
        <stp>CHAIN_STRIKE_PX_OVRD</stp>
        <stp>107840</stp>
        <stp>CHAIN_PUT_CALL_TYPE_OVRD=P</stp>
        <stp>CHAIN_PERIODICITY_OVRD=M</stp>
        <tr r="G5383" s="3"/>
      </tp>
      <tp t="e">
        <v>#N/A</v>
        <stp/>
        <stp>##V3_BDSV12</stp>
        <stp>SPX Index</stp>
        <stp>CHAIN_TICKERS</stp>
        <stp>[PUTStrategy6.xlsx]Backup!R5358C7</stp>
        <stp>CHAIN_STRIKE_PX_OVRD</stp>
        <stp>107340</stp>
        <stp>CHAIN_PUT_CALL_TYPE_OVRD=P</stp>
        <stp>CHAIN_PERIODICITY_OVRD=M</stp>
        <tr r="G5358" s="3"/>
      </tp>
      <tp t="e">
        <v>#N/A</v>
        <stp/>
        <stp>##V3_BDSV12</stp>
        <stp>SPX Index</stp>
        <stp>CHAIN_TICKERS</stp>
        <stp>[PUTStrategy6.xlsx]Backup!R5308C7</stp>
        <stp>CHAIN_STRIKE_PX_OVRD</stp>
        <stp>106340</stp>
        <stp>CHAIN_PUT_CALL_TYPE_OVRD=P</stp>
        <stp>CHAIN_PERIODICITY_OVRD=M</stp>
        <tr r="G5308" s="3"/>
      </tp>
      <tp t="e">
        <v>#N/A</v>
        <stp/>
        <stp>##V3_BDSV12</stp>
        <stp>SPX Index</stp>
        <stp>CHAIN_TICKERS</stp>
        <stp>[PUTStrategy6.xlsx]Backup!R5333C7</stp>
        <stp>CHAIN_STRIKE_PX_OVRD</stp>
        <stp>106840</stp>
        <stp>CHAIN_PUT_CALL_TYPE_OVRD=P</stp>
        <stp>CHAIN_PERIODICITY_OVRD=M</stp>
        <tr r="G5333" s="3"/>
      </tp>
      <tp t="e">
        <v>#N/A</v>
        <stp/>
        <stp>##V3_BDSV12</stp>
        <stp>SPX Index</stp>
        <stp>CHAIN_TICKERS</stp>
        <stp>[PUTStrategy6.xlsx]Backup!R5283C7</stp>
        <stp>CHAIN_STRIKE_PX_OVRD</stp>
        <stp>105840</stp>
        <stp>CHAIN_PUT_CALL_TYPE_OVRD=P</stp>
        <stp>CHAIN_PERIODICITY_OVRD=M</stp>
        <tr r="G5283" s="3"/>
      </tp>
      <tp t="e">
        <v>#N/A</v>
        <stp/>
        <stp>##V3_BDSV12</stp>
        <stp>SPX Index</stp>
        <stp>CHAIN_TICKERS</stp>
        <stp>[PUTStrategy6.xlsx]Backup!R5258C7</stp>
        <stp>CHAIN_STRIKE_PX_OVRD</stp>
        <stp>105340</stp>
        <stp>CHAIN_PUT_CALL_TYPE_OVRD=P</stp>
        <stp>CHAIN_PERIODICITY_OVRD=M</stp>
        <tr r="G5258" s="3"/>
      </tp>
      <tp t="e">
        <v>#N/A</v>
        <stp/>
        <stp>##V3_BDSV12</stp>
        <stp>SPX Index</stp>
        <stp>CHAIN_TICKERS</stp>
        <stp>[PUTStrategy6.xlsx]Backup!R5233C7</stp>
        <stp>CHAIN_STRIKE_PX_OVRD</stp>
        <stp>104840</stp>
        <stp>CHAIN_PUT_CALL_TYPE_OVRD=P</stp>
        <stp>CHAIN_PERIODICITY_OVRD=M</stp>
        <tr r="G5233" s="3"/>
      </tp>
      <tp t="e">
        <v>#N/A</v>
        <stp/>
        <stp>##V3_BDSV12</stp>
        <stp>SPX Index</stp>
        <stp>CHAIN_TICKERS</stp>
        <stp>[PUTStrategy6.xlsx]Backup!R5208C7</stp>
        <stp>CHAIN_STRIKE_PX_OVRD</stp>
        <stp>104340</stp>
        <stp>CHAIN_PUT_CALL_TYPE_OVRD=P</stp>
        <stp>CHAIN_PERIODICITY_OVRD=M</stp>
        <tr r="G5208" s="3"/>
      </tp>
      <tp t="e">
        <v>#N/A</v>
        <stp/>
        <stp>##V3_BDSV12</stp>
        <stp>SPX Index</stp>
        <stp>CHAIN_TICKERS</stp>
        <stp>[PUTStrategy6.xlsx]Backup!R5883C7</stp>
        <stp>CHAIN_STRIKE_PX_OVRD</stp>
        <stp>117840</stp>
        <stp>CHAIN_PUT_CALL_TYPE_OVRD=P</stp>
        <stp>CHAIN_PERIODICITY_OVRD=M</stp>
        <tr r="G5883" s="3"/>
      </tp>
      <tp t="e">
        <v>#N/A</v>
        <stp/>
        <stp>##V3_BDSV12</stp>
        <stp>SPX Index</stp>
        <stp>CHAIN_TICKERS</stp>
        <stp>[PUTStrategy6.xlsx]Backup!R5858C7</stp>
        <stp>CHAIN_STRIKE_PX_OVRD</stp>
        <stp>117340</stp>
        <stp>CHAIN_PUT_CALL_TYPE_OVRD=P</stp>
        <stp>CHAIN_PERIODICITY_OVRD=M</stp>
        <tr r="G5858" s="3"/>
      </tp>
      <tp t="e">
        <v>#N/A</v>
        <stp/>
        <stp>##V3_BDSV12</stp>
        <stp>SPX Index</stp>
        <stp>CHAIN_TICKERS</stp>
        <stp>[PUTStrategy6.xlsx]Backup!R5808C7</stp>
        <stp>CHAIN_STRIKE_PX_OVRD</stp>
        <stp>116340</stp>
        <stp>CHAIN_PUT_CALL_TYPE_OVRD=P</stp>
        <stp>CHAIN_PERIODICITY_OVRD=M</stp>
        <tr r="G5808" s="3"/>
      </tp>
      <tp t="e">
        <v>#N/A</v>
        <stp/>
        <stp>##V3_BDSV12</stp>
        <stp>SPX Index</stp>
        <stp>CHAIN_TICKERS</stp>
        <stp>[PUTStrategy6.xlsx]Backup!R5833C7</stp>
        <stp>CHAIN_STRIKE_PX_OVRD</stp>
        <stp>116840</stp>
        <stp>CHAIN_PUT_CALL_TYPE_OVRD=P</stp>
        <stp>CHAIN_PERIODICITY_OVRD=M</stp>
        <tr r="G5833" s="3"/>
      </tp>
      <tp t="e">
        <v>#N/A</v>
        <stp/>
        <stp>##V3_BDSV12</stp>
        <stp>SPX Index</stp>
        <stp>CHAIN_TICKERS</stp>
        <stp>[PUTStrategy6.xlsx]Backup!R5933C7</stp>
        <stp>CHAIN_STRIKE_PX_OVRD</stp>
        <stp>118840</stp>
        <stp>CHAIN_PUT_CALL_TYPE_OVRD=P</stp>
        <stp>CHAIN_PERIODICITY_OVRD=M</stp>
        <tr r="G5933" s="3"/>
      </tp>
      <tp t="e">
        <v>#N/A</v>
        <stp/>
        <stp>##V3_BDSV12</stp>
        <stp>SPX Index</stp>
        <stp>CHAIN_TICKERS</stp>
        <stp>[PUTStrategy6.xlsx]Backup!R5908C7</stp>
        <stp>CHAIN_STRIKE_PX_OVRD</stp>
        <stp>118340</stp>
        <stp>CHAIN_PUT_CALL_TYPE_OVRD=P</stp>
        <stp>CHAIN_PERIODICITY_OVRD=M</stp>
        <tr r="G5908" s="3"/>
      </tp>
      <tp t="e">
        <v>#N/A</v>
        <stp/>
        <stp>##V3_BDSV12</stp>
        <stp>SPX Index</stp>
        <stp>CHAIN_TICKERS</stp>
        <stp>[PUTStrategy6.xlsx]Backup!R5958C7</stp>
        <stp>CHAIN_STRIKE_PX_OVRD</stp>
        <stp>119340</stp>
        <stp>CHAIN_PUT_CALL_TYPE_OVRD=P</stp>
        <stp>CHAIN_PERIODICITY_OVRD=M</stp>
        <tr r="G5958" s="3"/>
      </tp>
      <tp t="e">
        <v>#N/A</v>
        <stp/>
        <stp>##V3_BDSV12</stp>
        <stp>SPX Index</stp>
        <stp>CHAIN_TICKERS</stp>
        <stp>[PUTStrategy6.xlsx]Backup!R5983C7</stp>
        <stp>CHAIN_STRIKE_PX_OVRD</stp>
        <stp>119840</stp>
        <stp>CHAIN_PUT_CALL_TYPE_OVRD=P</stp>
        <stp>CHAIN_PERIODICITY_OVRD=M</stp>
        <tr r="G5983" s="3"/>
      </tp>
      <tp t="e">
        <v>#N/A</v>
        <stp/>
        <stp>##V3_BDSV12</stp>
        <stp>SPX Index</stp>
        <stp>CHAIN_TICKERS</stp>
        <stp>[PUTStrategy6.xlsx]Backup!R6683C7</stp>
        <stp>CHAIN_STRIKE_PX_OVRD</stp>
        <stp>133840</stp>
        <stp>CHAIN_PUT_CALL_TYPE_OVRD=P</stp>
        <stp>CHAIN_PERIODICITY_OVRD=M</stp>
        <tr r="G6683" s="3"/>
      </tp>
      <tp t="e">
        <v>#N/A</v>
        <stp/>
        <stp>##V3_BDSV12</stp>
        <stp>SPX Index</stp>
        <stp>CHAIN_TICKERS</stp>
        <stp>[PUTStrategy6.xlsx]Backup!R6608C7</stp>
        <stp>CHAIN_STRIKE_PX_OVRD</stp>
        <stp>132340</stp>
        <stp>CHAIN_PUT_CALL_TYPE_OVRD=P</stp>
        <stp>CHAIN_PERIODICITY_OVRD=M</stp>
        <tr r="G6608" s="3"/>
      </tp>
      <tp t="e">
        <v>#N/A</v>
        <stp/>
        <stp>##V3_BDSV12</stp>
        <stp>SPX Index</stp>
        <stp>CHAIN_TICKERS</stp>
        <stp>[PUTStrategy6.xlsx]Backup!R6633C7</stp>
        <stp>CHAIN_STRIKE_PX_OVRD</stp>
        <stp>132840</stp>
        <stp>CHAIN_PUT_CALL_TYPE_OVRD=P</stp>
        <stp>CHAIN_PERIODICITY_OVRD=M</stp>
        <tr r="G6633" s="3"/>
      </tp>
      <tp t="e">
        <v>#N/A</v>
        <stp/>
        <stp>##V3_BDSV12</stp>
        <stp>SPX Index</stp>
        <stp>CHAIN_TICKERS</stp>
        <stp>[PUTStrategy6.xlsx]Backup!R6658C7</stp>
        <stp>CHAIN_STRIKE_PX_OVRD</stp>
        <stp>133340</stp>
        <stp>CHAIN_PUT_CALL_TYPE_OVRD=P</stp>
        <stp>CHAIN_PERIODICITY_OVRD=M</stp>
        <tr r="G6658" s="3"/>
      </tp>
      <tp t="e">
        <v>#N/A</v>
        <stp/>
        <stp>##V3_BDSV12</stp>
        <stp>SPX Index</stp>
        <stp>CHAIN_TICKERS</stp>
        <stp>[PUTStrategy6.xlsx]Backup!R6783C7</stp>
        <stp>CHAIN_STRIKE_PX_OVRD</stp>
        <stp>135840</stp>
        <stp>CHAIN_PUT_CALL_TYPE_OVRD=P</stp>
        <stp>CHAIN_PERIODICITY_OVRD=M</stp>
        <tr r="G6783" s="3"/>
      </tp>
      <tp t="e">
        <v>#N/A</v>
        <stp/>
        <stp>##V3_BDSV12</stp>
        <stp>SPX Index</stp>
        <stp>CHAIN_TICKERS</stp>
        <stp>[PUTStrategy6.xlsx]Backup!R6758C7</stp>
        <stp>CHAIN_STRIKE_PX_OVRD</stp>
        <stp>135340</stp>
        <stp>CHAIN_PUT_CALL_TYPE_OVRD=P</stp>
        <stp>CHAIN_PERIODICITY_OVRD=M</stp>
        <tr r="G6758" s="3"/>
      </tp>
      <tp t="e">
        <v>#N/A</v>
        <stp/>
        <stp>##V3_BDSV12</stp>
        <stp>SPX Index</stp>
        <stp>CHAIN_TICKERS</stp>
        <stp>[PUTStrategy6.xlsx]Backup!R6733C7</stp>
        <stp>CHAIN_STRIKE_PX_OVRD</stp>
        <stp>134840</stp>
        <stp>CHAIN_PUT_CALL_TYPE_OVRD=P</stp>
        <stp>CHAIN_PERIODICITY_OVRD=M</stp>
        <tr r="G6733" s="3"/>
      </tp>
      <tp t="e">
        <v>#N/A</v>
        <stp/>
        <stp>##V3_BDSV12</stp>
        <stp>SPX Index</stp>
        <stp>CHAIN_TICKERS</stp>
        <stp>[PUTStrategy6.xlsx]Backup!R6708C7</stp>
        <stp>CHAIN_STRIKE_PX_OVRD</stp>
        <stp>134340</stp>
        <stp>CHAIN_PUT_CALL_TYPE_OVRD=P</stp>
        <stp>CHAIN_PERIODICITY_OVRD=M</stp>
        <tr r="G6708" s="3"/>
      </tp>
      <tp t="e">
        <v>#N/A</v>
        <stp/>
        <stp>##V3_BDSV12</stp>
        <stp>SPX Index</stp>
        <stp>CHAIN_TICKERS</stp>
        <stp>[PUTStrategy6.xlsx]Backup!R6433C7</stp>
        <stp>CHAIN_STRIKE_PX_OVRD</stp>
        <stp>128840</stp>
        <stp>CHAIN_PUT_CALL_TYPE_OVRD=P</stp>
        <stp>CHAIN_PERIODICITY_OVRD=M</stp>
        <tr r="G6433" s="3"/>
      </tp>
      <tp t="e">
        <v>#N/A</v>
        <stp/>
        <stp>##V3_BDSV12</stp>
        <stp>SPX Index</stp>
        <stp>CHAIN_TICKERS</stp>
        <stp>[PUTStrategy6.xlsx]Backup!R6408C7</stp>
        <stp>CHAIN_STRIKE_PX_OVRD</stp>
        <stp>128340</stp>
        <stp>CHAIN_PUT_CALL_TYPE_OVRD=P</stp>
        <stp>CHAIN_PERIODICITY_OVRD=M</stp>
        <tr r="G6408" s="3"/>
      </tp>
      <tp t="e">
        <v>#N/A</v>
        <stp/>
        <stp>##V3_BDSV12</stp>
        <stp>SPX Index</stp>
        <stp>CHAIN_TICKERS</stp>
        <stp>[PUTStrategy6.xlsx]Backup!R6583C7</stp>
        <stp>CHAIN_STRIKE_PX_OVRD</stp>
        <stp>131840</stp>
        <stp>CHAIN_PUT_CALL_TYPE_OVRD=P</stp>
        <stp>CHAIN_PERIODICITY_OVRD=M</stp>
        <tr r="G6583" s="3"/>
      </tp>
      <tp t="e">
        <v>#N/A</v>
        <stp/>
        <stp>##V3_BDSV12</stp>
        <stp>SPX Index</stp>
        <stp>CHAIN_TICKERS</stp>
        <stp>[PUTStrategy6.xlsx]Backup!R6458C7</stp>
        <stp>CHAIN_STRIKE_PX_OVRD</stp>
        <stp>129340</stp>
        <stp>CHAIN_PUT_CALL_TYPE_OVRD=P</stp>
        <stp>CHAIN_PERIODICITY_OVRD=M</stp>
        <tr r="G6458" s="3"/>
      </tp>
      <tp t="e">
        <v>#N/A</v>
        <stp/>
        <stp>##V3_BDSV12</stp>
        <stp>SPX Index</stp>
        <stp>CHAIN_TICKERS</stp>
        <stp>[PUTStrategy6.xlsx]Backup!R6533C7</stp>
        <stp>CHAIN_STRIKE_PX_OVRD</stp>
        <stp>130840</stp>
        <stp>CHAIN_PUT_CALL_TYPE_OVRD=P</stp>
        <stp>CHAIN_PERIODICITY_OVRD=M</stp>
        <tr r="G6533" s="3"/>
      </tp>
      <tp t="e">
        <v>#N/A</v>
        <stp/>
        <stp>##V3_BDSV12</stp>
        <stp>SPX Index</stp>
        <stp>CHAIN_TICKERS</stp>
        <stp>[PUTStrategy6.xlsx]Backup!R6508C7</stp>
        <stp>CHAIN_STRIKE_PX_OVRD</stp>
        <stp>130340</stp>
        <stp>CHAIN_PUT_CALL_TYPE_OVRD=P</stp>
        <stp>CHAIN_PERIODICITY_OVRD=M</stp>
        <tr r="G6508" s="3"/>
      </tp>
      <tp t="e">
        <v>#N/A</v>
        <stp/>
        <stp>##V3_BDSV12</stp>
        <stp>SPX Index</stp>
        <stp>CHAIN_TICKERS</stp>
        <stp>[PUTStrategy6.xlsx]Backup!R6483C7</stp>
        <stp>CHAIN_STRIKE_PX_OVRD</stp>
        <stp>129840</stp>
        <stp>CHAIN_PUT_CALL_TYPE_OVRD=P</stp>
        <stp>CHAIN_PERIODICITY_OVRD=M</stp>
        <tr r="G6483" s="3"/>
      </tp>
      <tp t="e">
        <v>#N/A</v>
        <stp/>
        <stp>##V3_BDSV12</stp>
        <stp>SPX Index</stp>
        <stp>CHAIN_TICKERS</stp>
        <stp>[PUTStrategy6.xlsx]Backup!R6558C7</stp>
        <stp>CHAIN_STRIKE_PX_OVRD</stp>
        <stp>131340</stp>
        <stp>CHAIN_PUT_CALL_TYPE_OVRD=P</stp>
        <stp>CHAIN_PERIODICITY_OVRD=M</stp>
        <tr r="G6558" s="3"/>
      </tp>
      <tp t="e">
        <v>#N/A</v>
        <stp/>
        <stp>##V3_BDSV12</stp>
        <stp>SPX Index</stp>
        <stp>CHAIN_TICKERS</stp>
        <stp>[PUTStrategy6.xlsx]Backup!R6383C7</stp>
        <stp>CHAIN_STRIKE_PX_OVRD</stp>
        <stp>127840</stp>
        <stp>CHAIN_PUT_CALL_TYPE_OVRD=P</stp>
        <stp>CHAIN_PERIODICITY_OVRD=M</stp>
        <tr r="G6383" s="3"/>
      </tp>
      <tp t="e">
        <v>#N/A</v>
        <stp/>
        <stp>##V3_BDSV12</stp>
        <stp>SPX Index</stp>
        <stp>CHAIN_TICKERS</stp>
        <stp>[PUTStrategy6.xlsx]Backup!R6358C7</stp>
        <stp>CHAIN_STRIKE_PX_OVRD</stp>
        <stp>127340</stp>
        <stp>CHAIN_PUT_CALL_TYPE_OVRD=P</stp>
        <stp>CHAIN_PERIODICITY_OVRD=M</stp>
        <tr r="G6358" s="3"/>
      </tp>
      <tp t="e">
        <v>#N/A</v>
        <stp/>
        <stp>##V3_BDSV12</stp>
        <stp>SPX Index</stp>
        <stp>CHAIN_TICKERS</stp>
        <stp>[PUTStrategy6.xlsx]Backup!R6308C7</stp>
        <stp>CHAIN_STRIKE_PX_OVRD</stp>
        <stp>126340</stp>
        <stp>CHAIN_PUT_CALL_TYPE_OVRD=P</stp>
        <stp>CHAIN_PERIODICITY_OVRD=M</stp>
        <tr r="G6308" s="3"/>
      </tp>
      <tp t="e">
        <v>#N/A</v>
        <stp/>
        <stp>##V3_BDSV12</stp>
        <stp>SPX Index</stp>
        <stp>CHAIN_TICKERS</stp>
        <stp>[PUTStrategy6.xlsx]Backup!R6333C7</stp>
        <stp>CHAIN_STRIKE_PX_OVRD</stp>
        <stp>126840</stp>
        <stp>CHAIN_PUT_CALL_TYPE_OVRD=P</stp>
        <stp>CHAIN_PERIODICITY_OVRD=M</stp>
        <tr r="G6333" s="3"/>
      </tp>
      <tp t="e">
        <v>#N/A</v>
        <stp/>
        <stp>##V3_BDSV12</stp>
        <stp>SPX Index</stp>
        <stp>CHAIN_TICKERS</stp>
        <stp>[PUTStrategy6.xlsx]Backup!R6283C7</stp>
        <stp>CHAIN_STRIKE_PX_OVRD</stp>
        <stp>125840</stp>
        <stp>CHAIN_PUT_CALL_TYPE_OVRD=P</stp>
        <stp>CHAIN_PERIODICITY_OVRD=M</stp>
        <tr r="G6283" s="3"/>
      </tp>
      <tp t="e">
        <v>#N/A</v>
        <stp/>
        <stp>##V3_BDSV12</stp>
        <stp>SPX Index</stp>
        <stp>CHAIN_TICKERS</stp>
        <stp>[PUTStrategy6.xlsx]Backup!R6258C7</stp>
        <stp>CHAIN_STRIKE_PX_OVRD</stp>
        <stp>125340</stp>
        <stp>CHAIN_PUT_CALL_TYPE_OVRD=P</stp>
        <stp>CHAIN_PERIODICITY_OVRD=M</stp>
        <tr r="G6258" s="3"/>
      </tp>
      <tp t="e">
        <v>#N/A</v>
        <stp/>
        <stp>##V3_BDSV12</stp>
        <stp>SPX Index</stp>
        <stp>CHAIN_TICKERS</stp>
        <stp>[PUTStrategy6.xlsx]Backup!R6233C7</stp>
        <stp>CHAIN_STRIKE_PX_OVRD</stp>
        <stp>124840</stp>
        <stp>CHAIN_PUT_CALL_TYPE_OVRD=P</stp>
        <stp>CHAIN_PERIODICITY_OVRD=M</stp>
        <tr r="G6233" s="3"/>
      </tp>
      <tp t="e">
        <v>#N/A</v>
        <stp/>
        <stp>##V3_BDSV12</stp>
        <stp>SPX Index</stp>
        <stp>CHAIN_TICKERS</stp>
        <stp>[PUTStrategy6.xlsx]Backup!R6208C7</stp>
        <stp>CHAIN_STRIKE_PX_OVRD</stp>
        <stp>124340</stp>
        <stp>CHAIN_PUT_CALL_TYPE_OVRD=P</stp>
        <stp>CHAIN_PERIODICITY_OVRD=M</stp>
        <tr r="G6208" s="3"/>
      </tp>
      <tp t="e">
        <v>#N/A</v>
        <stp/>
        <stp>##V3_BDSV12</stp>
        <stp>SPX Index</stp>
        <stp>CHAIN_TICKERS</stp>
        <stp>[PUTStrategy6.xlsx]Backup!R6183C7</stp>
        <stp>CHAIN_STRIKE_PX_OVRD</stp>
        <stp>123840</stp>
        <stp>CHAIN_PUT_CALL_TYPE_OVRD=P</stp>
        <stp>CHAIN_PERIODICITY_OVRD=M</stp>
        <tr r="G6183" s="3"/>
      </tp>
      <tp t="e">
        <v>#N/A</v>
        <stp/>
        <stp>##V3_BDSV12</stp>
        <stp>SPX Index</stp>
        <stp>CHAIN_TICKERS</stp>
        <stp>[PUTStrategy6.xlsx]Backup!R6108C7</stp>
        <stp>CHAIN_STRIKE_PX_OVRD</stp>
        <stp>122340</stp>
        <stp>CHAIN_PUT_CALL_TYPE_OVRD=P</stp>
        <stp>CHAIN_PERIODICITY_OVRD=M</stp>
        <tr r="G6108" s="3"/>
      </tp>
      <tp t="e">
        <v>#N/A</v>
        <stp/>
        <stp>##V3_BDSV12</stp>
        <stp>SPX Index</stp>
        <stp>CHAIN_TICKERS</stp>
        <stp>[PUTStrategy6.xlsx]Backup!R6133C7</stp>
        <stp>CHAIN_STRIKE_PX_OVRD</stp>
        <stp>122840</stp>
        <stp>CHAIN_PUT_CALL_TYPE_OVRD=P</stp>
        <stp>CHAIN_PERIODICITY_OVRD=M</stp>
        <tr r="G6133" s="3"/>
      </tp>
      <tp t="e">
        <v>#N/A</v>
        <stp/>
        <stp>##V3_BDSV12</stp>
        <stp>SPX Index</stp>
        <stp>CHAIN_TICKERS</stp>
        <stp>[PUTStrategy6.xlsx]Backup!R6158C7</stp>
        <stp>CHAIN_STRIKE_PX_OVRD</stp>
        <stp>123340</stp>
        <stp>CHAIN_PUT_CALL_TYPE_OVRD=P</stp>
        <stp>CHAIN_PERIODICITY_OVRD=M</stp>
        <tr r="G6158" s="3"/>
      </tp>
      <tp t="e">
        <v>#N/A</v>
        <stp/>
        <stp>##V3_BDSV12</stp>
        <stp>SPX Index</stp>
        <stp>CHAIN_TICKERS</stp>
        <stp>[PUTStrategy6.xlsx]Backup!R6083C7</stp>
        <stp>CHAIN_STRIKE_PX_OVRD</stp>
        <stp>121840</stp>
        <stp>CHAIN_PUT_CALL_TYPE_OVRD=P</stp>
        <stp>CHAIN_PERIODICITY_OVRD=M</stp>
        <tr r="G6083" s="3"/>
      </tp>
      <tp t="e">
        <v>#N/A</v>
        <stp/>
        <stp>##V3_BDSV12</stp>
        <stp>SPX Index</stp>
        <stp>CHAIN_TICKERS</stp>
        <stp>[PUTStrategy6.xlsx]Backup!R6033C7</stp>
        <stp>CHAIN_STRIKE_PX_OVRD</stp>
        <stp>120840</stp>
        <stp>CHAIN_PUT_CALL_TYPE_OVRD=P</stp>
        <stp>CHAIN_PERIODICITY_OVRD=M</stp>
        <tr r="G6033" s="3"/>
      </tp>
      <tp t="e">
        <v>#N/A</v>
        <stp/>
        <stp>##V3_BDSV12</stp>
        <stp>SPX Index</stp>
        <stp>CHAIN_TICKERS</stp>
        <stp>[PUTStrategy6.xlsx]Backup!R6008C7</stp>
        <stp>CHAIN_STRIKE_PX_OVRD</stp>
        <stp>120340</stp>
        <stp>CHAIN_PUT_CALL_TYPE_OVRD=P</stp>
        <stp>CHAIN_PERIODICITY_OVRD=M</stp>
        <tr r="G6008" s="3"/>
      </tp>
      <tp t="e">
        <v>#N/A</v>
        <stp/>
        <stp>##V3_BDSV12</stp>
        <stp>SPX Index</stp>
        <stp>CHAIN_TICKERS</stp>
        <stp>[PUTStrategy6.xlsx]Backup!R6058C7</stp>
        <stp>CHAIN_STRIKE_PX_OVRD</stp>
        <stp>121340</stp>
        <stp>CHAIN_PUT_CALL_TYPE_OVRD=P</stp>
        <stp>CHAIN_PERIODICITY_OVRD=M</stp>
        <tr r="G6058" s="3"/>
      </tp>
      <tp t="e">
        <v>#N/A</v>
        <stp/>
        <stp>##V3_BDSV12</stp>
        <stp>SPX Index</stp>
        <stp>CHAIN_TICKERS</stp>
        <stp>[PUTStrategy6.xlsx]Backup!R6883C7</stp>
        <stp>CHAIN_STRIKE_PX_OVRD</stp>
        <stp>137840</stp>
        <stp>CHAIN_PUT_CALL_TYPE_OVRD=P</stp>
        <stp>CHAIN_PERIODICITY_OVRD=M</stp>
        <tr r="G6883" s="3"/>
      </tp>
      <tp t="e">
        <v>#N/A</v>
        <stp/>
        <stp>##V3_BDSV12</stp>
        <stp>SPX Index</stp>
        <stp>CHAIN_TICKERS</stp>
        <stp>[PUTStrategy6.xlsx]Backup!R6858C7</stp>
        <stp>CHAIN_STRIKE_PX_OVRD</stp>
        <stp>137340</stp>
        <stp>CHAIN_PUT_CALL_TYPE_OVRD=P</stp>
        <stp>CHAIN_PERIODICITY_OVRD=M</stp>
        <tr r="G6858" s="3"/>
      </tp>
      <tp t="e">
        <v>#N/A</v>
        <stp/>
        <stp>##V3_BDSV12</stp>
        <stp>SPX Index</stp>
        <stp>CHAIN_TICKERS</stp>
        <stp>[PUTStrategy6.xlsx]Backup!R6808C7</stp>
        <stp>CHAIN_STRIKE_PX_OVRD</stp>
        <stp>136340</stp>
        <stp>CHAIN_PUT_CALL_TYPE_OVRD=P</stp>
        <stp>CHAIN_PERIODICITY_OVRD=M</stp>
        <tr r="G6808" s="3"/>
      </tp>
      <tp t="e">
        <v>#N/A</v>
        <stp/>
        <stp>##V3_BDSV12</stp>
        <stp>SPX Index</stp>
        <stp>CHAIN_TICKERS</stp>
        <stp>[PUTStrategy6.xlsx]Backup!R6833C7</stp>
        <stp>CHAIN_STRIKE_PX_OVRD</stp>
        <stp>136840</stp>
        <stp>CHAIN_PUT_CALL_TYPE_OVRD=P</stp>
        <stp>CHAIN_PERIODICITY_OVRD=M</stp>
        <tr r="G6833" s="3"/>
      </tp>
      <tp t="e">
        <v>#N/A</v>
        <stp/>
        <stp>##V3_BDSV12</stp>
        <stp>SPX Index</stp>
        <stp>CHAIN_TICKERS</stp>
        <stp>[PUTStrategy6.xlsx]Backup!R6933C7</stp>
        <stp>CHAIN_STRIKE_PX_OVRD</stp>
        <stp>138840</stp>
        <stp>CHAIN_PUT_CALL_TYPE_OVRD=P</stp>
        <stp>CHAIN_PERIODICITY_OVRD=M</stp>
        <tr r="G6933" s="3"/>
      </tp>
      <tp t="e">
        <v>#N/A</v>
        <stp/>
        <stp>##V3_BDSV12</stp>
        <stp>SPX Index</stp>
        <stp>CHAIN_TICKERS</stp>
        <stp>[PUTStrategy6.xlsx]Backup!R6908C7</stp>
        <stp>CHAIN_STRIKE_PX_OVRD</stp>
        <stp>138340</stp>
        <stp>CHAIN_PUT_CALL_TYPE_OVRD=P</stp>
        <stp>CHAIN_PERIODICITY_OVRD=M</stp>
        <tr r="G6908" s="3"/>
      </tp>
      <tp t="e">
        <v>#N/A</v>
        <stp/>
        <stp>##V3_BDSV12</stp>
        <stp>SPX Index</stp>
        <stp>CHAIN_TICKERS</stp>
        <stp>[PUTStrategy6.xlsx]Backup!R6958C7</stp>
        <stp>CHAIN_STRIKE_PX_OVRD</stp>
        <stp>139340</stp>
        <stp>CHAIN_PUT_CALL_TYPE_OVRD=P</stp>
        <stp>CHAIN_PERIODICITY_OVRD=M</stp>
        <tr r="G6958" s="3"/>
      </tp>
      <tp t="e">
        <v>#N/A</v>
        <stp/>
        <stp>##V3_BDSV12</stp>
        <stp>SPX Index</stp>
        <stp>CHAIN_TICKERS</stp>
        <stp>[PUTStrategy6.xlsx]Backup!R6983C7</stp>
        <stp>CHAIN_STRIKE_PX_OVRD</stp>
        <stp>139840</stp>
        <stp>CHAIN_PUT_CALL_TYPE_OVRD=P</stp>
        <stp>CHAIN_PERIODICITY_OVRD=M</stp>
        <tr r="G6983" s="3"/>
      </tp>
      <tp t="e">
        <v>#N/A</v>
        <stp/>
        <stp>##V3_BDSV12</stp>
        <stp>SPX Index</stp>
        <stp>CHAIN_TICKERS</stp>
        <stp>[PUTStrategy6.xlsx]Backup!R7183C7</stp>
        <stp>CHAIN_STRIKE_PX_OVRD</stp>
        <stp>143840</stp>
        <stp>CHAIN_PUT_CALL_TYPE_OVRD=P</stp>
        <stp>CHAIN_PERIODICITY_OVRD=M</stp>
        <tr r="G7183" s="3"/>
      </tp>
      <tp t="e">
        <v>#N/A</v>
        <stp/>
        <stp>##V3_BDSV12</stp>
        <stp>SPX Index</stp>
        <stp>CHAIN_TICKERS</stp>
        <stp>[PUTStrategy6.xlsx]Backup!R7108C7</stp>
        <stp>CHAIN_STRIKE_PX_OVRD</stp>
        <stp>142340</stp>
        <stp>CHAIN_PUT_CALL_TYPE_OVRD=P</stp>
        <stp>CHAIN_PERIODICITY_OVRD=M</stp>
        <tr r="G7108" s="3"/>
      </tp>
      <tp t="e">
        <v>#N/A</v>
        <stp/>
        <stp>##V3_BDSV12</stp>
        <stp>SPX Index</stp>
        <stp>CHAIN_TICKERS</stp>
        <stp>[PUTStrategy6.xlsx]Backup!R7133C7</stp>
        <stp>CHAIN_STRIKE_PX_OVRD</stp>
        <stp>142840</stp>
        <stp>CHAIN_PUT_CALL_TYPE_OVRD=P</stp>
        <stp>CHAIN_PERIODICITY_OVRD=M</stp>
        <tr r="G7133" s="3"/>
      </tp>
      <tp t="e">
        <v>#N/A</v>
        <stp/>
        <stp>##V3_BDSV12</stp>
        <stp>SPX Index</stp>
        <stp>CHAIN_TICKERS</stp>
        <stp>[PUTStrategy6.xlsx]Backup!R7158C7</stp>
        <stp>CHAIN_STRIKE_PX_OVRD</stp>
        <stp>143340</stp>
        <stp>CHAIN_PUT_CALL_TYPE_OVRD=P</stp>
        <stp>CHAIN_PERIODICITY_OVRD=M</stp>
        <tr r="G7158" s="3"/>
      </tp>
      <tp t="e">
        <v>#N/A</v>
        <stp/>
        <stp>##V3_BDSV12</stp>
        <stp>SPX Index</stp>
        <stp>CHAIN_TICKERS</stp>
        <stp>[PUTStrategy6.xlsx]Backup!R7083C7</stp>
        <stp>CHAIN_STRIKE_PX_OVRD</stp>
        <stp>141840</stp>
        <stp>CHAIN_PUT_CALL_TYPE_OVRD=P</stp>
        <stp>CHAIN_PERIODICITY_OVRD=M</stp>
        <tr r="G7083" s="3"/>
      </tp>
      <tp t="e">
        <v>#N/A</v>
        <stp/>
        <stp>##V3_BDSV12</stp>
        <stp>SPX Index</stp>
        <stp>CHAIN_TICKERS</stp>
        <stp>[PUTStrategy6.xlsx]Backup!R7033C7</stp>
        <stp>CHAIN_STRIKE_PX_OVRD</stp>
        <stp>140840</stp>
        <stp>CHAIN_PUT_CALL_TYPE_OVRD=P</stp>
        <stp>CHAIN_PERIODICITY_OVRD=M</stp>
        <tr r="G7033" s="3"/>
      </tp>
      <tp t="e">
        <v>#N/A</v>
        <stp/>
        <stp>##V3_BDSV12</stp>
        <stp>SPX Index</stp>
        <stp>CHAIN_TICKERS</stp>
        <stp>[PUTStrategy6.xlsx]Backup!R7008C7</stp>
        <stp>CHAIN_STRIKE_PX_OVRD</stp>
        <stp>140340</stp>
        <stp>CHAIN_PUT_CALL_TYPE_OVRD=P</stp>
        <stp>CHAIN_PERIODICITY_OVRD=M</stp>
        <tr r="G7008" s="3"/>
      </tp>
      <tp t="e">
        <v>#N/A</v>
        <stp/>
        <stp>##V3_BDSV12</stp>
        <stp>SPX Index</stp>
        <stp>CHAIN_TICKERS</stp>
        <stp>[PUTStrategy6.xlsx]Backup!R7058C7</stp>
        <stp>CHAIN_STRIKE_PX_OVRD</stp>
        <stp>141340</stp>
        <stp>CHAIN_PUT_CALL_TYPE_OVRD=P</stp>
        <stp>CHAIN_PERIODICITY_OVRD=M</stp>
        <tr r="G7058" s="3"/>
      </tp>
      <tp t="e">
        <v>#N/A</v>
        <stp/>
        <stp>##V3_BDSV12</stp>
        <stp>SPX Index</stp>
        <stp>CHAIN_TICKERS</stp>
        <stp>[PUTStrategy6.xlsx]Backup!R7383C7</stp>
        <stp>CHAIN_STRIKE_PX_OVRD</stp>
        <stp>147840</stp>
        <stp>CHAIN_PUT_CALL_TYPE_OVRD=P</stp>
        <stp>CHAIN_PERIODICITY_OVRD=M</stp>
        <tr r="G7383" s="3"/>
      </tp>
      <tp t="e">
        <v>#N/A</v>
        <stp/>
        <stp>##V3_BDSV12</stp>
        <stp>SPX Index</stp>
        <stp>CHAIN_TICKERS</stp>
        <stp>[PUTStrategy6.xlsx]Backup!R7358C7</stp>
        <stp>CHAIN_STRIKE_PX_OVRD</stp>
        <stp>147340</stp>
        <stp>CHAIN_PUT_CALL_TYPE_OVRD=P</stp>
        <stp>CHAIN_PERIODICITY_OVRD=M</stp>
        <tr r="G7358" s="3"/>
      </tp>
      <tp t="e">
        <v>#N/A</v>
        <stp/>
        <stp>##V3_BDSV12</stp>
        <stp>SPX Index</stp>
        <stp>CHAIN_TICKERS</stp>
        <stp>[PUTStrategy6.xlsx]Backup!R7308C7</stp>
        <stp>CHAIN_STRIKE_PX_OVRD</stp>
        <stp>146340</stp>
        <stp>CHAIN_PUT_CALL_TYPE_OVRD=P</stp>
        <stp>CHAIN_PERIODICITY_OVRD=M</stp>
        <tr r="G7308" s="3"/>
      </tp>
      <tp t="e">
        <v>#N/A</v>
        <stp/>
        <stp>##V3_BDSV12</stp>
        <stp>SPX Index</stp>
        <stp>CHAIN_TICKERS</stp>
        <stp>[PUTStrategy6.xlsx]Backup!R7333C7</stp>
        <stp>CHAIN_STRIKE_PX_OVRD</stp>
        <stp>146840</stp>
        <stp>CHAIN_PUT_CALL_TYPE_OVRD=P</stp>
        <stp>CHAIN_PERIODICITY_OVRD=M</stp>
        <tr r="G7333" s="3"/>
      </tp>
      <tp t="e">
        <v>#N/A</v>
        <stp/>
        <stp>##V3_BDSV12</stp>
        <stp>SPX Index</stp>
        <stp>CHAIN_TICKERS</stp>
        <stp>[PUTStrategy6.xlsx]Backup!R7283C7</stp>
        <stp>CHAIN_STRIKE_PX_OVRD</stp>
        <stp>145840</stp>
        <stp>CHAIN_PUT_CALL_TYPE_OVRD=P</stp>
        <stp>CHAIN_PERIODICITY_OVRD=M</stp>
        <tr r="G7283" s="3"/>
      </tp>
      <tp t="e">
        <v>#N/A</v>
        <stp/>
        <stp>##V3_BDSV12</stp>
        <stp>SPX Index</stp>
        <stp>CHAIN_TICKERS</stp>
        <stp>[PUTStrategy6.xlsx]Backup!R7258C7</stp>
        <stp>CHAIN_STRIKE_PX_OVRD</stp>
        <stp>145340</stp>
        <stp>CHAIN_PUT_CALL_TYPE_OVRD=P</stp>
        <stp>CHAIN_PERIODICITY_OVRD=M</stp>
        <tr r="G7258" s="3"/>
      </tp>
      <tp t="e">
        <v>#N/A</v>
        <stp/>
        <stp>##V3_BDSV12</stp>
        <stp>SPX Index</stp>
        <stp>CHAIN_TICKERS</stp>
        <stp>[PUTStrategy6.xlsx]Backup!R7233C7</stp>
        <stp>CHAIN_STRIKE_PX_OVRD</stp>
        <stp>144840</stp>
        <stp>CHAIN_PUT_CALL_TYPE_OVRD=P</stp>
        <stp>CHAIN_PERIODICITY_OVRD=M</stp>
        <tr r="G7233" s="3"/>
      </tp>
      <tp t="e">
        <v>#N/A</v>
        <stp/>
        <stp>##V3_BDSV12</stp>
        <stp>SPX Index</stp>
        <stp>CHAIN_TICKERS</stp>
        <stp>[PUTStrategy6.xlsx]Backup!R7208C7</stp>
        <stp>CHAIN_STRIKE_PX_OVRD</stp>
        <stp>144340</stp>
        <stp>CHAIN_PUT_CALL_TYPE_OVRD=P</stp>
        <stp>CHAIN_PERIODICITY_OVRD=M</stp>
        <tr r="G7208" s="3"/>
      </tp>
      <tp t="e">
        <v>#N/A</v>
        <stp/>
        <stp>##V3_BDSV12</stp>
        <stp>SPX Index</stp>
        <stp>CHAIN_TICKERS</stp>
        <stp>[PUTStrategy6.xlsx]Backup!R7408C7</stp>
        <stp>CHAIN_STRIKE_PX_OVRD</stp>
        <stp>148340</stp>
        <stp>CHAIN_PUT_CALL_TYPE_OVRD=P</stp>
        <stp>CHAIN_PERIODICITY_OVRD=M</stp>
        <tr r="G7408" s="3"/>
      </tp>
      <tp t="e">
        <v>#N/A</v>
        <stp/>
        <stp>##V3_BDHV12</stp>
        <stp>SPX Index</stp>
        <stp>IVOL_MONEYNESS</stp>
        <stp>7/30/2015</stp>
        <stp>7/30/2015</stp>
        <stp>[PUTStrategy-RealOption.xlsx]Opt_BS!R145C8</stp>
        <stp>IVOL_MATURITY=MATURITY_1STM</stp>
        <stp>IVOL_MONEYNESS_LEVEL=MONEY_LVL_100_</stp>
        <stp>DTS=H</stp>
        <stp>FACTOR=.01</stp>
        <stp>DAYS=W</stp>
        <tr r="H145" s="4"/>
      </tp>
      <tp t="e">
        <v>#N/A</v>
        <stp/>
        <stp>##V3_BDHV12</stp>
        <stp>SPX Index</stp>
        <stp>IVOL_MONEYNESS</stp>
        <stp>6/22/2015</stp>
        <stp>6/22/2015</stp>
        <stp>[PUTStrategy-RealOption.xlsx]Opt_BS!R117C8</stp>
        <stp>IVOL_MATURITY=MATURITY_1STM</stp>
        <stp>IVOL_MONEYNESS_LEVEL=MONEY_LVL_100_</stp>
        <stp>DTS=H</stp>
        <stp>FACTOR=.01</stp>
        <stp>DAYS=W</stp>
        <tr r="H117" s="4"/>
      </tp>
      <tp t="e">
        <v>#N/A</v>
        <stp/>
        <stp>##V3_BDHV12</stp>
        <stp>SPX Index</stp>
        <stp>IVOL_MONEYNESS</stp>
        <stp>6/25/2015</stp>
        <stp>6/25/2015</stp>
        <stp>[PUTStrategy-RealOption.xlsx]Opt_BS!R120C8</stp>
        <stp>IVOL_MATURITY=MATURITY_1STM</stp>
        <stp>IVOL_MONEYNESS_LEVEL=MONEY_LVL_100_</stp>
        <stp>DTS=H</stp>
        <stp>FACTOR=.01</stp>
        <stp>DAYS=W</stp>
        <tr r="H120" s="4"/>
      </tp>
      <tp t="e">
        <v>#N/A</v>
        <stp/>
        <stp>##V3_BDHV12</stp>
        <stp>SPX Index</stp>
        <stp>IVOL_MONEYNESS</stp>
        <stp>7/24/2015</stp>
        <stp>7/24/2015</stp>
        <stp>[PUTStrategy-RealOption.xlsx]Opt_BS!R141C8</stp>
        <stp>IVOL_MATURITY=MATURITY_1STM</stp>
        <stp>IVOL_MONEYNESS_LEVEL=MONEY_LVL_100_</stp>
        <stp>DTS=H</stp>
        <stp>FACTOR=.01</stp>
        <stp>DAYS=W</stp>
        <tr r="H141" s="4"/>
      </tp>
      <tp t="e">
        <v>#N/A</v>
        <stp/>
        <stp>##V3_BDHV12</stp>
        <stp>SPX Index</stp>
        <stp>IVOL_MONEYNESS</stp>
        <stp>7/27/2015</stp>
        <stp>7/27/2015</stp>
        <stp>[PUTStrategy-RealOption.xlsx]Opt_BS!R142C8</stp>
        <stp>IVOL_MATURITY=MATURITY_1STM</stp>
        <stp>IVOL_MONEYNESS_LEVEL=MONEY_LVL_100_</stp>
        <stp>DTS=H</stp>
        <stp>FACTOR=.01</stp>
        <stp>DAYS=W</stp>
        <tr r="H142" s="4"/>
      </tp>
      <tp t="e">
        <v>#N/A</v>
        <stp/>
        <stp>##V3_BDHV12</stp>
        <stp>SPX Index</stp>
        <stp>IVOL_MONEYNESS</stp>
        <stp>6/16/2015</stp>
        <stp>6/16/2015</stp>
        <stp>[PUTStrategy-RealOption.xlsx]Opt_BS!R113C8</stp>
        <stp>IVOL_MATURITY=MATURITY_1STM</stp>
        <stp>IVOL_MONEYNESS_LEVEL=MONEY_LVL_100_</stp>
        <stp>DTS=H</stp>
        <stp>FACTOR=.01</stp>
        <stp>DAYS=W</stp>
        <tr r="H113" s="4"/>
      </tp>
      <tp t="e">
        <v>#N/A</v>
        <stp/>
        <stp>##V3_BDHV12</stp>
        <stp>SPX Index</stp>
        <stp>IVOL_MONEYNESS</stp>
        <stp>9/10/2015</stp>
        <stp>9/10/2015</stp>
        <stp>[PUTStrategy-RealOption.xlsx]Opt_BS!R175C8</stp>
        <stp>IVOL_MATURITY=MATURITY_1STM</stp>
        <stp>IVOL_MONEYNESS_LEVEL=MONEY_LVL_100_</stp>
        <stp>DTS=H</stp>
        <stp>FACTOR=.01</stp>
        <stp>DAYS=W</stp>
        <tr r="H175" s="4"/>
      </tp>
      <tp t="e">
        <v>#N/A</v>
        <stp/>
        <stp>##V3_BDSV12</stp>
        <stp>SPX Index</stp>
        <stp>CHAIN_TICKERS</stp>
        <stp>[PUTStrategy6.xlsx]Backup!R4680C7</stp>
        <stp>CHAIN_STRIKE_PX_OVRD</stp>
        <stp>93780</stp>
        <stp>CHAIN_PUT_CALL_TYPE_OVRD=P</stp>
        <stp>CHAIN_PERIODICITY_OVRD=M</stp>
        <tr r="G4680" s="3"/>
      </tp>
      <tp t="e">
        <v>#N/A</v>
        <stp/>
        <stp>##V3_BDSV12</stp>
        <stp>SPX Index</stp>
        <stp>CHAIN_TICKERS</stp>
        <stp>[PUTStrategy6.xlsx]Backup!R4580C7</stp>
        <stp>CHAIN_STRIKE_PX_OVRD</stp>
        <stp>91780</stp>
        <stp>CHAIN_PUT_CALL_TYPE_OVRD=P</stp>
        <stp>CHAIN_PERIODICITY_OVRD=M</stp>
        <tr r="G4580" s="3"/>
      </tp>
      <tp t="e">
        <v>#N/A</v>
        <stp/>
        <stp>##V3_BDSV12</stp>
        <stp>SPX Index</stp>
        <stp>CHAIN_TICKERS</stp>
        <stp>[PUTStrategy6.xlsx]Backup!R4980C7</stp>
        <stp>CHAIN_STRIKE_PX_OVRD</stp>
        <stp>99780</stp>
        <stp>CHAIN_PUT_CALL_TYPE_OVRD=P</stp>
        <stp>CHAIN_PERIODICITY_OVRD=M</stp>
        <tr r="G4980" s="3"/>
      </tp>
      <tp t="e">
        <v>#N/A</v>
        <stp/>
        <stp>##V3_BDSV12</stp>
        <stp>SPX Index</stp>
        <stp>CHAIN_TICKERS</stp>
        <stp>[PUTStrategy6.xlsx]Backup!R4780C7</stp>
        <stp>CHAIN_STRIKE_PX_OVRD</stp>
        <stp>95780</stp>
        <stp>CHAIN_PUT_CALL_TYPE_OVRD=P</stp>
        <stp>CHAIN_PERIODICITY_OVRD=M</stp>
        <tr r="G4780" s="3"/>
      </tp>
      <tp t="e">
        <v>#N/A</v>
        <stp/>
        <stp>##V3_BDSV12</stp>
        <stp>SPX Index</stp>
        <stp>CHAIN_TICKERS</stp>
        <stp>[PUTStrategy6.xlsx]Backup!R4880C7</stp>
        <stp>CHAIN_STRIKE_PX_OVRD</stp>
        <stp>97780</stp>
        <stp>CHAIN_PUT_CALL_TYPE_OVRD=P</stp>
        <stp>CHAIN_PERIODICITY_OVRD=M</stp>
        <tr r="G4880" s="3"/>
      </tp>
      <tp t="e">
        <v>#N/A</v>
        <stp/>
        <stp>##V3_BDSV12</stp>
        <stp>SPX Index</stp>
        <stp>CHAIN_TICKERS</stp>
        <stp>[PUTStrategy6.xlsx]Backup!R4380C7</stp>
        <stp>CHAIN_STRIKE_PX_OVRD</stp>
        <stp>87780</stp>
        <stp>CHAIN_PUT_CALL_TYPE_OVRD=P</stp>
        <stp>CHAIN_PERIODICITY_OVRD=M</stp>
        <tr r="G4380" s="3"/>
      </tp>
      <tp t="e">
        <v>#N/A</v>
        <stp/>
        <stp>##V3_BDSV12</stp>
        <stp>SPX Index</stp>
        <stp>CHAIN_TICKERS</stp>
        <stp>[PUTStrategy6.xlsx]Backup!R4280C7</stp>
        <stp>CHAIN_STRIKE_PX_OVRD</stp>
        <stp>85780</stp>
        <stp>CHAIN_PUT_CALL_TYPE_OVRD=P</stp>
        <stp>CHAIN_PERIODICITY_OVRD=M</stp>
        <tr r="G4280" s="3"/>
      </tp>
      <tp t="e">
        <v>#N/A</v>
        <stp/>
        <stp>##V3_BDSV12</stp>
        <stp>SPX Index</stp>
        <stp>CHAIN_TICKERS</stp>
        <stp>[PUTStrategy6.xlsx]Backup!R4080C7</stp>
        <stp>CHAIN_STRIKE_PX_OVRD</stp>
        <stp>81780</stp>
        <stp>CHAIN_PUT_CALL_TYPE_OVRD=P</stp>
        <stp>CHAIN_PERIODICITY_OVRD=M</stp>
        <tr r="G4080" s="3"/>
      </tp>
      <tp t="e">
        <v>#N/A</v>
        <stp/>
        <stp>##V3_BDSV12</stp>
        <stp>SPX Index</stp>
        <stp>CHAIN_TICKERS</stp>
        <stp>[PUTStrategy6.xlsx]Backup!R4180C7</stp>
        <stp>CHAIN_STRIKE_PX_OVRD</stp>
        <stp>83780</stp>
        <stp>CHAIN_PUT_CALL_TYPE_OVRD=P</stp>
        <stp>CHAIN_PERIODICITY_OVRD=M</stp>
        <tr r="G4180" s="3"/>
      </tp>
      <tp t="e">
        <v>#N/A</v>
        <stp/>
        <stp>##V3_BDSV12</stp>
        <stp>SPX Index</stp>
        <stp>CHAIN_TICKERS</stp>
        <stp>[PUTStrategy6.xlsx]Backup!R4480C7</stp>
        <stp>CHAIN_STRIKE_PX_OVRD</stp>
        <stp>89780</stp>
        <stp>CHAIN_PUT_CALL_TYPE_OVRD=P</stp>
        <stp>CHAIN_PERIODICITY_OVRD=M</stp>
        <tr r="G4480" s="3"/>
      </tp>
      <tp t="e">
        <v>#N/A</v>
        <stp/>
        <stp>##V3_BDSV12</stp>
        <stp>SPX Index</stp>
        <stp>CHAIN_TICKERS</stp>
        <stp>[PUTStrategy6.xlsx]Backup!R1380C7</stp>
        <stp>CHAIN_STRIKE_PX_OVRD</stp>
        <stp>27780</stp>
        <stp>CHAIN_PUT_CALL_TYPE_OVRD=P</stp>
        <stp>CHAIN_PERIODICITY_OVRD=M</stp>
        <tr r="G1380" s="3"/>
      </tp>
      <tp t="e">
        <v>#N/A</v>
        <stp/>
        <stp>##V3_BDSV12</stp>
        <stp>SPX Index</stp>
        <stp>CHAIN_TICKERS</stp>
        <stp>[PUTStrategy6.xlsx]Backup!R1280C7</stp>
        <stp>CHAIN_STRIKE_PX_OVRD</stp>
        <stp>25780</stp>
        <stp>CHAIN_PUT_CALL_TYPE_OVRD=P</stp>
        <stp>CHAIN_PERIODICITY_OVRD=M</stp>
        <tr r="G1280" s="3"/>
      </tp>
      <tp t="e">
        <v>#N/A</v>
        <stp/>
        <stp>##V3_BDSV12</stp>
        <stp>SPX Index</stp>
        <stp>CHAIN_TICKERS</stp>
        <stp>[PUTStrategy6.xlsx]Backup!R1080C7</stp>
        <stp>CHAIN_STRIKE_PX_OVRD</stp>
        <stp>21780</stp>
        <stp>CHAIN_PUT_CALL_TYPE_OVRD=P</stp>
        <stp>CHAIN_PERIODICITY_OVRD=M</stp>
        <tr r="G1080" s="3"/>
      </tp>
      <tp t="e">
        <v>#N/A</v>
        <stp/>
        <stp>##V3_BDSV12</stp>
        <stp>SPX Index</stp>
        <stp>CHAIN_TICKERS</stp>
        <stp>[PUTStrategy6.xlsx]Backup!R1180C7</stp>
        <stp>CHAIN_STRIKE_PX_OVRD</stp>
        <stp>23780</stp>
        <stp>CHAIN_PUT_CALL_TYPE_OVRD=P</stp>
        <stp>CHAIN_PERIODICITY_OVRD=M</stp>
        <tr r="G1180" s="3"/>
      </tp>
      <tp t="e">
        <v>#N/A</v>
        <stp/>
        <stp>##V3_BDSV12</stp>
        <stp>SPX Index</stp>
        <stp>CHAIN_TICKERS</stp>
        <stp>[PUTStrategy6.xlsx]Backup!R1480C7</stp>
        <stp>CHAIN_STRIKE_PX_OVRD</stp>
        <stp>29780</stp>
        <stp>CHAIN_PUT_CALL_TYPE_OVRD=P</stp>
        <stp>CHAIN_PERIODICITY_OVRD=M</stp>
        <tr r="G1480" s="3"/>
      </tp>
      <tp t="e">
        <v>#N/A</v>
        <stp/>
        <stp>##V3_BDSV12</stp>
        <stp>SPX Index</stp>
        <stp>CHAIN_TICKERS</stp>
        <stp>[PUTStrategy6.xlsx]Backup!R1680C7</stp>
        <stp>CHAIN_STRIKE_PX_OVRD</stp>
        <stp>33780</stp>
        <stp>CHAIN_PUT_CALL_TYPE_OVRD=P</stp>
        <stp>CHAIN_PERIODICITY_OVRD=M</stp>
        <tr r="G1680" s="3"/>
      </tp>
      <tp t="e">
        <v>#N/A</v>
        <stp/>
        <stp>##V3_BDSV12</stp>
        <stp>SPX Index</stp>
        <stp>CHAIN_TICKERS</stp>
        <stp>[PUTStrategy6.xlsx]Backup!R1580C7</stp>
        <stp>CHAIN_STRIKE_PX_OVRD</stp>
        <stp>31780</stp>
        <stp>CHAIN_PUT_CALL_TYPE_OVRD=P</stp>
        <stp>CHAIN_PERIODICITY_OVRD=M</stp>
        <tr r="G1580" s="3"/>
      </tp>
      <tp t="e">
        <v>#N/A</v>
        <stp/>
        <stp>##V3_BDSV12</stp>
        <stp>SPX Index</stp>
        <stp>CHAIN_TICKERS</stp>
        <stp>[PUTStrategy6.xlsx]Backup!R1980C7</stp>
        <stp>CHAIN_STRIKE_PX_OVRD</stp>
        <stp>39780</stp>
        <stp>CHAIN_PUT_CALL_TYPE_OVRD=P</stp>
        <stp>CHAIN_PERIODICITY_OVRD=M</stp>
        <tr r="G1980" s="3"/>
      </tp>
      <tp t="e">
        <v>#N/A</v>
        <stp/>
        <stp>##V3_BDSV12</stp>
        <stp>SPX Index</stp>
        <stp>CHAIN_TICKERS</stp>
        <stp>[PUTStrategy6.xlsx]Backup!R1780C7</stp>
        <stp>CHAIN_STRIKE_PX_OVRD</stp>
        <stp>35780</stp>
        <stp>CHAIN_PUT_CALL_TYPE_OVRD=P</stp>
        <stp>CHAIN_PERIODICITY_OVRD=M</stp>
        <tr r="G1780" s="3"/>
      </tp>
      <tp t="e">
        <v>#N/A</v>
        <stp/>
        <stp>##V3_BDSV12</stp>
        <stp>SPX Index</stp>
        <stp>CHAIN_TICKERS</stp>
        <stp>[PUTStrategy6.xlsx]Backup!R1880C7</stp>
        <stp>CHAIN_STRIKE_PX_OVRD</stp>
        <stp>37780</stp>
        <stp>CHAIN_PUT_CALL_TYPE_OVRD=P</stp>
        <stp>CHAIN_PERIODICITY_OVRD=M</stp>
        <tr r="G1880" s="3"/>
      </tp>
      <tp t="e">
        <v>#N/A</v>
        <stp/>
        <stp>##V3_BDSV12</stp>
        <stp>SPX Index</stp>
        <stp>CHAIN_TICKERS</stp>
        <stp>[PUTStrategy6.xlsx]Backup!R2680C7</stp>
        <stp>CHAIN_STRIKE_PX_OVRD</stp>
        <stp>53780</stp>
        <stp>CHAIN_PUT_CALL_TYPE_OVRD=P</stp>
        <stp>CHAIN_PERIODICITY_OVRD=M</stp>
        <tr r="G2680" s="3"/>
      </tp>
      <tp t="e">
        <v>#N/A</v>
        <stp/>
        <stp>##V3_BDSV12</stp>
        <stp>SPX Index</stp>
        <stp>CHAIN_TICKERS</stp>
        <stp>[PUTStrategy6.xlsx]Backup!R2580C7</stp>
        <stp>CHAIN_STRIKE_PX_OVRD</stp>
        <stp>51780</stp>
        <stp>CHAIN_PUT_CALL_TYPE_OVRD=P</stp>
        <stp>CHAIN_PERIODICITY_OVRD=M</stp>
        <tr r="G2580" s="3"/>
      </tp>
      <tp t="e">
        <v>#N/A</v>
        <stp/>
        <stp>##V3_BDSV12</stp>
        <stp>SPX Index</stp>
        <stp>CHAIN_TICKERS</stp>
        <stp>[PUTStrategy6.xlsx]Backup!R2980C7</stp>
        <stp>CHAIN_STRIKE_PX_OVRD</stp>
        <stp>59780</stp>
        <stp>CHAIN_PUT_CALL_TYPE_OVRD=P</stp>
        <stp>CHAIN_PERIODICITY_OVRD=M</stp>
        <tr r="G2980" s="3"/>
      </tp>
      <tp t="e">
        <v>#N/A</v>
        <stp/>
        <stp>##V3_BDSV12</stp>
        <stp>SPX Index</stp>
        <stp>CHAIN_TICKERS</stp>
        <stp>[PUTStrategy6.xlsx]Backup!R2780C7</stp>
        <stp>CHAIN_STRIKE_PX_OVRD</stp>
        <stp>55780</stp>
        <stp>CHAIN_PUT_CALL_TYPE_OVRD=P</stp>
        <stp>CHAIN_PERIODICITY_OVRD=M</stp>
        <tr r="G2780" s="3"/>
      </tp>
      <tp t="e">
        <v>#N/A</v>
        <stp/>
        <stp>##V3_BDSV12</stp>
        <stp>SPX Index</stp>
        <stp>CHAIN_TICKERS</stp>
        <stp>[PUTStrategy6.xlsx]Backup!R2880C7</stp>
        <stp>CHAIN_STRIKE_PX_OVRD</stp>
        <stp>57780</stp>
        <stp>CHAIN_PUT_CALL_TYPE_OVRD=P</stp>
        <stp>CHAIN_PERIODICITY_OVRD=M</stp>
        <tr r="G2880" s="3"/>
      </tp>
      <tp t="e">
        <v>#N/A</v>
        <stp/>
        <stp>##V3_BDSV12</stp>
        <stp>SPX Index</stp>
        <stp>CHAIN_TICKERS</stp>
        <stp>[PUTStrategy6.xlsx]Backup!R2380C7</stp>
        <stp>CHAIN_STRIKE_PX_OVRD</stp>
        <stp>47780</stp>
        <stp>CHAIN_PUT_CALL_TYPE_OVRD=P</stp>
        <stp>CHAIN_PERIODICITY_OVRD=M</stp>
        <tr r="G2380" s="3"/>
      </tp>
      <tp t="e">
        <v>#N/A</v>
        <stp/>
        <stp>##V3_BDSV12</stp>
        <stp>SPX Index</stp>
        <stp>CHAIN_TICKERS</stp>
        <stp>[PUTStrategy6.xlsx]Backup!R2280C7</stp>
        <stp>CHAIN_STRIKE_PX_OVRD</stp>
        <stp>45780</stp>
        <stp>CHAIN_PUT_CALL_TYPE_OVRD=P</stp>
        <stp>CHAIN_PERIODICITY_OVRD=M</stp>
        <tr r="G2280" s="3"/>
      </tp>
      <tp t="e">
        <v>#N/A</v>
        <stp/>
        <stp>##V3_BDSV12</stp>
        <stp>SPX Index</stp>
        <stp>CHAIN_TICKERS</stp>
        <stp>[PUTStrategy6.xlsx]Backup!R2080C7</stp>
        <stp>CHAIN_STRIKE_PX_OVRD</stp>
        <stp>41780</stp>
        <stp>CHAIN_PUT_CALL_TYPE_OVRD=P</stp>
        <stp>CHAIN_PERIODICITY_OVRD=M</stp>
        <tr r="G2080" s="3"/>
      </tp>
      <tp t="e">
        <v>#N/A</v>
        <stp/>
        <stp>##V3_BDSV12</stp>
        <stp>SPX Index</stp>
        <stp>CHAIN_TICKERS</stp>
        <stp>[PUTStrategy6.xlsx]Backup!R2180C7</stp>
        <stp>CHAIN_STRIKE_PX_OVRD</stp>
        <stp>43780</stp>
        <stp>CHAIN_PUT_CALL_TYPE_OVRD=P</stp>
        <stp>CHAIN_PERIODICITY_OVRD=M</stp>
        <tr r="G2180" s="3"/>
      </tp>
      <tp t="e">
        <v>#N/A</v>
        <stp/>
        <stp>##V3_BDSV12</stp>
        <stp>SPX Index</stp>
        <stp>CHAIN_TICKERS</stp>
        <stp>[PUTStrategy6.xlsx]Backup!R2480C7</stp>
        <stp>CHAIN_STRIKE_PX_OVRD</stp>
        <stp>49780</stp>
        <stp>CHAIN_PUT_CALL_TYPE_OVRD=P</stp>
        <stp>CHAIN_PERIODICITY_OVRD=M</stp>
        <tr r="G2480" s="3"/>
      </tp>
      <tp t="e">
        <v>#N/A</v>
        <stp/>
        <stp>##V3_BDSV12</stp>
        <stp>SPX Index</stp>
        <stp>CHAIN_TICKERS</stp>
        <stp>[PUTStrategy6.xlsx]Backup!R3380C7</stp>
        <stp>CHAIN_STRIKE_PX_OVRD</stp>
        <stp>67780</stp>
        <stp>CHAIN_PUT_CALL_TYPE_OVRD=P</stp>
        <stp>CHAIN_PERIODICITY_OVRD=M</stp>
        <tr r="G3380" s="3"/>
      </tp>
      <tp t="e">
        <v>#N/A</v>
        <stp/>
        <stp>##V3_BDSV12</stp>
        <stp>SPX Index</stp>
        <stp>CHAIN_TICKERS</stp>
        <stp>[PUTStrategy6.xlsx]Backup!R3280C7</stp>
        <stp>CHAIN_STRIKE_PX_OVRD</stp>
        <stp>65780</stp>
        <stp>CHAIN_PUT_CALL_TYPE_OVRD=P</stp>
        <stp>CHAIN_PERIODICITY_OVRD=M</stp>
        <tr r="G3280" s="3"/>
      </tp>
      <tp t="e">
        <v>#N/A</v>
        <stp/>
        <stp>##V3_BDSV12</stp>
        <stp>SPX Index</stp>
        <stp>CHAIN_TICKERS</stp>
        <stp>[PUTStrategy6.xlsx]Backup!R3080C7</stp>
        <stp>CHAIN_STRIKE_PX_OVRD</stp>
        <stp>61780</stp>
        <stp>CHAIN_PUT_CALL_TYPE_OVRD=P</stp>
        <stp>CHAIN_PERIODICITY_OVRD=M</stp>
        <tr r="G3080" s="3"/>
      </tp>
      <tp t="e">
        <v>#N/A</v>
        <stp/>
        <stp>##V3_BDSV12</stp>
        <stp>SPX Index</stp>
        <stp>CHAIN_TICKERS</stp>
        <stp>[PUTStrategy6.xlsx]Backup!R3180C7</stp>
        <stp>CHAIN_STRIKE_PX_OVRD</stp>
        <stp>63780</stp>
        <stp>CHAIN_PUT_CALL_TYPE_OVRD=P</stp>
        <stp>CHAIN_PERIODICITY_OVRD=M</stp>
        <tr r="G3180" s="3"/>
      </tp>
      <tp t="e">
        <v>#N/A</v>
        <stp/>
        <stp>##V3_BDSV12</stp>
        <stp>SPX Index</stp>
        <stp>CHAIN_TICKERS</stp>
        <stp>[PUTStrategy6.xlsx]Backup!R3480C7</stp>
        <stp>CHAIN_STRIKE_PX_OVRD</stp>
        <stp>69780</stp>
        <stp>CHAIN_PUT_CALL_TYPE_OVRD=P</stp>
        <stp>CHAIN_PERIODICITY_OVRD=M</stp>
        <tr r="G3480" s="3"/>
      </tp>
      <tp t="e">
        <v>#N/A</v>
        <stp/>
        <stp>##V3_BDSV12</stp>
        <stp>SPX Index</stp>
        <stp>CHAIN_TICKERS</stp>
        <stp>[PUTStrategy6.xlsx]Backup!R3680C7</stp>
        <stp>CHAIN_STRIKE_PX_OVRD</stp>
        <stp>73780</stp>
        <stp>CHAIN_PUT_CALL_TYPE_OVRD=P</stp>
        <stp>CHAIN_PERIODICITY_OVRD=M</stp>
        <tr r="G3680" s="3"/>
      </tp>
      <tp t="e">
        <v>#N/A</v>
        <stp/>
        <stp>##V3_BDSV12</stp>
        <stp>SPX Index</stp>
        <stp>CHAIN_TICKERS</stp>
        <stp>[PUTStrategy6.xlsx]Backup!R3580C7</stp>
        <stp>CHAIN_STRIKE_PX_OVRD</stp>
        <stp>71780</stp>
        <stp>CHAIN_PUT_CALL_TYPE_OVRD=P</stp>
        <stp>CHAIN_PERIODICITY_OVRD=M</stp>
        <tr r="G3580" s="3"/>
      </tp>
      <tp t="e">
        <v>#N/A</v>
        <stp/>
        <stp>##V3_BDSV12</stp>
        <stp>SPX Index</stp>
        <stp>CHAIN_TICKERS</stp>
        <stp>[PUTStrategy6.xlsx]Backup!R3980C7</stp>
        <stp>CHAIN_STRIKE_PX_OVRD</stp>
        <stp>79780</stp>
        <stp>CHAIN_PUT_CALL_TYPE_OVRD=P</stp>
        <stp>CHAIN_PERIODICITY_OVRD=M</stp>
        <tr r="G3980" s="3"/>
      </tp>
      <tp t="e">
        <v>#N/A</v>
        <stp/>
        <stp>##V3_BDSV12</stp>
        <stp>SPX Index</stp>
        <stp>CHAIN_TICKERS</stp>
        <stp>[PUTStrategy6.xlsx]Backup!R3780C7</stp>
        <stp>CHAIN_STRIKE_PX_OVRD</stp>
        <stp>75780</stp>
        <stp>CHAIN_PUT_CALL_TYPE_OVRD=P</stp>
        <stp>CHAIN_PERIODICITY_OVRD=M</stp>
        <tr r="G3780" s="3"/>
      </tp>
      <tp t="e">
        <v>#N/A</v>
        <stp/>
        <stp>##V3_BDSV12</stp>
        <stp>SPX Index</stp>
        <stp>CHAIN_TICKERS</stp>
        <stp>[PUTStrategy6.xlsx]Backup!R3880C7</stp>
        <stp>CHAIN_STRIKE_PX_OVRD</stp>
        <stp>77780</stp>
        <stp>CHAIN_PUT_CALL_TYPE_OVRD=P</stp>
        <stp>CHAIN_PERIODICITY_OVRD=M</stp>
        <tr r="G3880" s="3"/>
      </tp>
      <tp t="e">
        <v>#N/A</v>
        <stp/>
        <stp>##V3_BDSV12</stp>
        <stp>SPX Index</stp>
        <stp>CHAIN_TICKERS</stp>
        <stp>[PUTStrategy6.xlsx]Backup!R6694C7</stp>
        <stp>CHAIN_STRIKE_PX_OVRD</stp>
        <stp>134060</stp>
        <stp>CHAIN_PUT_CALL_TYPE_OVRD=P</stp>
        <stp>CHAIN_PERIODICITY_OVRD=M</stp>
        <tr r="G6694" s="3"/>
      </tp>
      <tp t="e">
        <v>#N/A</v>
        <stp/>
        <stp>##V3_BDSV12</stp>
        <stp>SPX Index</stp>
        <stp>CHAIN_TICKERS</stp>
        <stp>[PUTStrategy6.xlsx]Backup!R6644C7</stp>
        <stp>CHAIN_STRIKE_PX_OVRD</stp>
        <stp>133060</stp>
        <stp>CHAIN_PUT_CALL_TYPE_OVRD=P</stp>
        <stp>CHAIN_PERIODICITY_OVRD=M</stp>
        <tr r="G6644" s="3"/>
      </tp>
      <tp t="e">
        <v>#N/A</v>
        <stp/>
        <stp>##V3_BDSV12</stp>
        <stp>SPX Index</stp>
        <stp>CHAIN_TICKERS</stp>
        <stp>[PUTStrategy6.xlsx]Backup!R6794C7</stp>
        <stp>CHAIN_STRIKE_PX_OVRD</stp>
        <stp>136060</stp>
        <stp>CHAIN_PUT_CALL_TYPE_OVRD=P</stp>
        <stp>CHAIN_PERIODICITY_OVRD=M</stp>
        <tr r="G6794" s="3"/>
      </tp>
      <tp t="e">
        <v>#N/A</v>
        <stp/>
        <stp>##V3_BDSV12</stp>
        <stp>SPX Index</stp>
        <stp>CHAIN_TICKERS</stp>
        <stp>[PUTStrategy6.xlsx]Backup!R6744C7</stp>
        <stp>CHAIN_STRIKE_PX_OVRD</stp>
        <stp>135060</stp>
        <stp>CHAIN_PUT_CALL_TYPE_OVRD=P</stp>
        <stp>CHAIN_PERIODICITY_OVRD=M</stp>
        <tr r="G6744" s="3"/>
      </tp>
      <tp t="e">
        <v>#N/A</v>
        <stp/>
        <stp>##V3_BDSV12</stp>
        <stp>SPX Index</stp>
        <stp>CHAIN_TICKERS</stp>
        <stp>[PUTStrategy6.xlsx]Backup!R6494C7</stp>
        <stp>CHAIN_STRIKE_PX_OVRD</stp>
        <stp>130060</stp>
        <stp>CHAIN_PUT_CALL_TYPE_OVRD=P</stp>
        <stp>CHAIN_PERIODICITY_OVRD=M</stp>
        <tr r="G6494" s="3"/>
      </tp>
      <tp t="e">
        <v>#N/A</v>
        <stp/>
        <stp>##V3_BDSV12</stp>
        <stp>SPX Index</stp>
        <stp>CHAIN_TICKERS</stp>
        <stp>[PUTStrategy6.xlsx]Backup!R6594C7</stp>
        <stp>CHAIN_STRIKE_PX_OVRD</stp>
        <stp>132060</stp>
        <stp>CHAIN_PUT_CALL_TYPE_OVRD=P</stp>
        <stp>CHAIN_PERIODICITY_OVRD=M</stp>
        <tr r="G6594" s="3"/>
      </tp>
      <tp t="e">
        <v>#N/A</v>
        <stp/>
        <stp>##V3_BDSV12</stp>
        <stp>SPX Index</stp>
        <stp>CHAIN_TICKERS</stp>
        <stp>[PUTStrategy6.xlsx]Backup!R6444C7</stp>
        <stp>CHAIN_STRIKE_PX_OVRD</stp>
        <stp>129060</stp>
        <stp>CHAIN_PUT_CALL_TYPE_OVRD=P</stp>
        <stp>CHAIN_PERIODICITY_OVRD=M</stp>
        <tr r="G6444" s="3"/>
      </tp>
      <tp t="e">
        <v>#N/A</v>
        <stp/>
        <stp>##V3_BDSV12</stp>
        <stp>SPX Index</stp>
        <stp>CHAIN_TICKERS</stp>
        <stp>[PUTStrategy6.xlsx]Backup!R6544C7</stp>
        <stp>CHAIN_STRIKE_PX_OVRD</stp>
        <stp>131060</stp>
        <stp>CHAIN_PUT_CALL_TYPE_OVRD=P</stp>
        <stp>CHAIN_PERIODICITY_OVRD=M</stp>
        <tr r="G6544" s="3"/>
      </tp>
      <tp t="e">
        <v>#N/A</v>
        <stp/>
        <stp>##V3_BDSV12</stp>
        <stp>SPX Index</stp>
        <stp>CHAIN_TICKERS</stp>
        <stp>[PUTStrategy6.xlsx]Backup!R6344C7</stp>
        <stp>CHAIN_STRIKE_PX_OVRD</stp>
        <stp>127060</stp>
        <stp>CHAIN_PUT_CALL_TYPE_OVRD=P</stp>
        <stp>CHAIN_PERIODICITY_OVRD=M</stp>
        <tr r="G6344" s="3"/>
      </tp>
      <tp t="e">
        <v>#N/A</v>
        <stp/>
        <stp>##V3_BDSV12</stp>
        <stp>SPX Index</stp>
        <stp>CHAIN_TICKERS</stp>
        <stp>[PUTStrategy6.xlsx]Backup!R6394C7</stp>
        <stp>CHAIN_STRIKE_PX_OVRD</stp>
        <stp>128060</stp>
        <stp>CHAIN_PUT_CALL_TYPE_OVRD=P</stp>
        <stp>CHAIN_PERIODICITY_OVRD=M</stp>
        <tr r="G6394" s="3"/>
      </tp>
      <tp t="e">
        <v>#N/A</v>
        <stp/>
        <stp>##V3_BDSV12</stp>
        <stp>SPX Index</stp>
        <stp>CHAIN_TICKERS</stp>
        <stp>[PUTStrategy6.xlsx]Backup!R6294C7</stp>
        <stp>CHAIN_STRIKE_PX_OVRD</stp>
        <stp>126060</stp>
        <stp>CHAIN_PUT_CALL_TYPE_OVRD=P</stp>
        <stp>CHAIN_PERIODICITY_OVRD=M</stp>
        <tr r="G6294" s="3"/>
      </tp>
      <tp t="e">
        <v>#N/A</v>
        <stp/>
        <stp>##V3_BDSV12</stp>
        <stp>SPX Index</stp>
        <stp>CHAIN_TICKERS</stp>
        <stp>[PUTStrategy6.xlsx]Backup!R6244C7</stp>
        <stp>CHAIN_STRIKE_PX_OVRD</stp>
        <stp>125060</stp>
        <stp>CHAIN_PUT_CALL_TYPE_OVRD=P</stp>
        <stp>CHAIN_PERIODICITY_OVRD=M</stp>
        <tr r="G6244" s="3"/>
      </tp>
      <tp t="e">
        <v>#N/A</v>
        <stp/>
        <stp>##V3_BDSV12</stp>
        <stp>SPX Index</stp>
        <stp>CHAIN_TICKERS</stp>
        <stp>[PUTStrategy6.xlsx]Backup!R6194C7</stp>
        <stp>CHAIN_STRIKE_PX_OVRD</stp>
        <stp>124060</stp>
        <stp>CHAIN_PUT_CALL_TYPE_OVRD=P</stp>
        <stp>CHAIN_PERIODICITY_OVRD=M</stp>
        <tr r="G6194" s="3"/>
      </tp>
      <tp t="e">
        <v>#N/A</v>
        <stp/>
        <stp>##V3_BDSV12</stp>
        <stp>SPX Index</stp>
        <stp>CHAIN_TICKERS</stp>
        <stp>[PUTStrategy6.xlsx]Backup!R6144C7</stp>
        <stp>CHAIN_STRIKE_PX_OVRD</stp>
        <stp>123060</stp>
        <stp>CHAIN_PUT_CALL_TYPE_OVRD=P</stp>
        <stp>CHAIN_PERIODICITY_OVRD=M</stp>
        <tr r="G6144" s="3"/>
      </tp>
      <tp t="e">
        <v>#N/A</v>
        <stp/>
        <stp>##V3_BDSV12</stp>
        <stp>SPX Index</stp>
        <stp>CHAIN_TICKERS</stp>
        <stp>[PUTStrategy6.xlsx]Backup!R6094C7</stp>
        <stp>CHAIN_STRIKE_PX_OVRD</stp>
        <stp>122060</stp>
        <stp>CHAIN_PUT_CALL_TYPE_OVRD=P</stp>
        <stp>CHAIN_PERIODICITY_OVRD=M</stp>
        <tr r="G6094" s="3"/>
      </tp>
      <tp t="e">
        <v>#N/A</v>
        <stp/>
        <stp>##V3_BDSV12</stp>
        <stp>SPX Index</stp>
        <stp>CHAIN_TICKERS</stp>
        <stp>[PUTStrategy6.xlsx]Backup!R6044C7</stp>
        <stp>CHAIN_STRIKE_PX_OVRD</stp>
        <stp>121060</stp>
        <stp>CHAIN_PUT_CALL_TYPE_OVRD=P</stp>
        <stp>CHAIN_PERIODICITY_OVRD=M</stp>
        <tr r="G6044" s="3"/>
      </tp>
      <tp t="e">
        <v>#N/A</v>
        <stp/>
        <stp>##V3_BDSV12</stp>
        <stp>SPX Index</stp>
        <stp>CHAIN_TICKERS</stp>
        <stp>[PUTStrategy6.xlsx]Backup!R6994C7</stp>
        <stp>CHAIN_STRIKE_PX_OVRD</stp>
        <stp>140060</stp>
        <stp>CHAIN_PUT_CALL_TYPE_OVRD=P</stp>
        <stp>CHAIN_PERIODICITY_OVRD=M</stp>
        <tr r="G6994" s="3"/>
      </tp>
      <tp t="e">
        <v>#N/A</v>
        <stp/>
        <stp>##V3_BDSV12</stp>
        <stp>SPX Index</stp>
        <stp>CHAIN_TICKERS</stp>
        <stp>[PUTStrategy6.xlsx]Backup!R6844C7</stp>
        <stp>CHAIN_STRIKE_PX_OVRD</stp>
        <stp>137060</stp>
        <stp>CHAIN_PUT_CALL_TYPE_OVRD=P</stp>
        <stp>CHAIN_PERIODICITY_OVRD=M</stp>
        <tr r="G6844" s="3"/>
      </tp>
      <tp t="e">
        <v>#N/A</v>
        <stp/>
        <stp>##V3_BDSV12</stp>
        <stp>SPX Index</stp>
        <stp>CHAIN_TICKERS</stp>
        <stp>[PUTStrategy6.xlsx]Backup!R6894C7</stp>
        <stp>CHAIN_STRIKE_PX_OVRD</stp>
        <stp>138060</stp>
        <stp>CHAIN_PUT_CALL_TYPE_OVRD=P</stp>
        <stp>CHAIN_PERIODICITY_OVRD=M</stp>
        <tr r="G6894" s="3"/>
      </tp>
      <tp t="e">
        <v>#N/A</v>
        <stp/>
        <stp>##V3_BDSV12</stp>
        <stp>SPX Index</stp>
        <stp>CHAIN_TICKERS</stp>
        <stp>[PUTStrategy6.xlsx]Backup!R6944C7</stp>
        <stp>CHAIN_STRIKE_PX_OVRD</stp>
        <stp>139060</stp>
        <stp>CHAIN_PUT_CALL_TYPE_OVRD=P</stp>
        <stp>CHAIN_PERIODICITY_OVRD=M</stp>
        <tr r="G6944" s="3"/>
      </tp>
      <tp t="e">
        <v>#N/A</v>
        <stp/>
        <stp>##V3_BDSV12</stp>
        <stp>SPX Index</stp>
        <stp>CHAIN_TICKERS</stp>
        <stp>[PUTStrategy6.xlsx]Backup!R7194C7</stp>
        <stp>CHAIN_STRIKE_PX_OVRD</stp>
        <stp>144060</stp>
        <stp>CHAIN_PUT_CALL_TYPE_OVRD=P</stp>
        <stp>CHAIN_PERIODICITY_OVRD=M</stp>
        <tr r="G7194" s="3"/>
      </tp>
      <tp t="e">
        <v>#N/A</v>
        <stp/>
        <stp>##V3_BDSV12</stp>
        <stp>SPX Index</stp>
        <stp>CHAIN_TICKERS</stp>
        <stp>[PUTStrategy6.xlsx]Backup!R7144C7</stp>
        <stp>CHAIN_STRIKE_PX_OVRD</stp>
        <stp>143060</stp>
        <stp>CHAIN_PUT_CALL_TYPE_OVRD=P</stp>
        <stp>CHAIN_PERIODICITY_OVRD=M</stp>
        <tr r="G7144" s="3"/>
      </tp>
      <tp t="e">
        <v>#N/A</v>
        <stp/>
        <stp>##V3_BDSV12</stp>
        <stp>SPX Index</stp>
        <stp>CHAIN_TICKERS</stp>
        <stp>[PUTStrategy6.xlsx]Backup!R7094C7</stp>
        <stp>CHAIN_STRIKE_PX_OVRD</stp>
        <stp>142060</stp>
        <stp>CHAIN_PUT_CALL_TYPE_OVRD=P</stp>
        <stp>CHAIN_PERIODICITY_OVRD=M</stp>
        <tr r="G7094" s="3"/>
      </tp>
      <tp t="e">
        <v>#N/A</v>
        <stp/>
        <stp>##V3_BDSV12</stp>
        <stp>SPX Index</stp>
        <stp>CHAIN_TICKERS</stp>
        <stp>[PUTStrategy6.xlsx]Backup!R7044C7</stp>
        <stp>CHAIN_STRIKE_PX_OVRD</stp>
        <stp>141060</stp>
        <stp>CHAIN_PUT_CALL_TYPE_OVRD=P</stp>
        <stp>CHAIN_PERIODICITY_OVRD=M</stp>
        <tr r="G7044" s="3"/>
      </tp>
      <tp t="e">
        <v>#N/A</v>
        <stp/>
        <stp>##V3_BDSV12</stp>
        <stp>SPX Index</stp>
        <stp>CHAIN_TICKERS</stp>
        <stp>[PUTStrategy6.xlsx]Backup!R7344C7</stp>
        <stp>CHAIN_STRIKE_PX_OVRD</stp>
        <stp>147060</stp>
        <stp>CHAIN_PUT_CALL_TYPE_OVRD=P</stp>
        <stp>CHAIN_PERIODICITY_OVRD=M</stp>
        <tr r="G7344" s="3"/>
      </tp>
      <tp t="e">
        <v>#N/A</v>
        <stp/>
        <stp>##V3_BDSV12</stp>
        <stp>SPX Index</stp>
        <stp>CHAIN_TICKERS</stp>
        <stp>[PUTStrategy6.xlsx]Backup!R7394C7</stp>
        <stp>CHAIN_STRIKE_PX_OVRD</stp>
        <stp>148060</stp>
        <stp>CHAIN_PUT_CALL_TYPE_OVRD=P</stp>
        <stp>CHAIN_PERIODICITY_OVRD=M</stp>
        <tr r="G7394" s="3"/>
      </tp>
      <tp t="e">
        <v>#N/A</v>
        <stp/>
        <stp>##V3_BDSV12</stp>
        <stp>SPX Index</stp>
        <stp>CHAIN_TICKERS</stp>
        <stp>[PUTStrategy6.xlsx]Backup!R7294C7</stp>
        <stp>CHAIN_STRIKE_PX_OVRD</stp>
        <stp>146060</stp>
        <stp>CHAIN_PUT_CALL_TYPE_OVRD=P</stp>
        <stp>CHAIN_PERIODICITY_OVRD=M</stp>
        <tr r="G7294" s="3"/>
      </tp>
      <tp t="e">
        <v>#N/A</v>
        <stp/>
        <stp>##V3_BDSV12</stp>
        <stp>SPX Index</stp>
        <stp>CHAIN_TICKERS</stp>
        <stp>[PUTStrategy6.xlsx]Backup!R7244C7</stp>
        <stp>CHAIN_STRIKE_PX_OVRD</stp>
        <stp>145060</stp>
        <stp>CHAIN_PUT_CALL_TYPE_OVRD=P</stp>
        <stp>CHAIN_PERIODICITY_OVRD=M</stp>
        <tr r="G7244" s="3"/>
      </tp>
      <tp t="e">
        <v>#N/A</v>
        <stp/>
        <stp>##V3_BDSV12</stp>
        <stp>SPX Index</stp>
        <stp>CHAIN_TICKERS</stp>
        <stp>[PUTStrategy6.xlsx]Backup!R4994C7</stp>
        <stp>CHAIN_STRIKE_PX_OVRD</stp>
        <stp>100060</stp>
        <stp>CHAIN_PUT_CALL_TYPE_OVRD=P</stp>
        <stp>CHAIN_PERIODICITY_OVRD=M</stp>
        <tr r="G4994" s="3"/>
      </tp>
      <tp t="e">
        <v>#N/A</v>
        <stp/>
        <stp>##V3_BDSV12</stp>
        <stp>SPX Index</stp>
        <stp>CHAIN_TICKERS</stp>
        <stp>[PUTStrategy6.xlsx]Backup!R5494C7</stp>
        <stp>CHAIN_STRIKE_PX_OVRD</stp>
        <stp>110060</stp>
        <stp>CHAIN_PUT_CALL_TYPE_OVRD=P</stp>
        <stp>CHAIN_PERIODICITY_OVRD=M</stp>
        <tr r="G5494" s="3"/>
      </tp>
      <tp t="e">
        <v>#N/A</v>
        <stp/>
        <stp>##V3_BDSV12</stp>
        <stp>SPX Index</stp>
        <stp>CHAIN_TICKERS</stp>
        <stp>[PUTStrategy6.xlsx]Backup!R5594C7</stp>
        <stp>CHAIN_STRIKE_PX_OVRD</stp>
        <stp>112060</stp>
        <stp>CHAIN_PUT_CALL_TYPE_OVRD=P</stp>
        <stp>CHAIN_PERIODICITY_OVRD=M</stp>
        <tr r="G5594" s="3"/>
      </tp>
      <tp t="e">
        <v>#N/A</v>
        <stp/>
        <stp>##V3_BDSV12</stp>
        <stp>SPX Index</stp>
        <stp>CHAIN_TICKERS</stp>
        <stp>[PUTStrategy6.xlsx]Backup!R5444C7</stp>
        <stp>CHAIN_STRIKE_PX_OVRD</stp>
        <stp>109060</stp>
        <stp>CHAIN_PUT_CALL_TYPE_OVRD=P</stp>
        <stp>CHAIN_PERIODICITY_OVRD=M</stp>
        <tr r="G5444" s="3"/>
      </tp>
      <tp t="e">
        <v>#N/A</v>
        <stp/>
        <stp>##V3_BDSV12</stp>
        <stp>SPX Index</stp>
        <stp>CHAIN_TICKERS</stp>
        <stp>[PUTStrategy6.xlsx]Backup!R5544C7</stp>
        <stp>CHAIN_STRIKE_PX_OVRD</stp>
        <stp>111060</stp>
        <stp>CHAIN_PUT_CALL_TYPE_OVRD=P</stp>
        <stp>CHAIN_PERIODICITY_OVRD=M</stp>
        <tr r="G5544" s="3"/>
      </tp>
      <tp t="e">
        <v>#N/A</v>
        <stp/>
        <stp>##V3_BDSV12</stp>
        <stp>SPX Index</stp>
        <stp>CHAIN_TICKERS</stp>
        <stp>[PUTStrategy6.xlsx]Backup!R5694C7</stp>
        <stp>CHAIN_STRIKE_PX_OVRD</stp>
        <stp>114060</stp>
        <stp>CHAIN_PUT_CALL_TYPE_OVRD=P</stp>
        <stp>CHAIN_PERIODICITY_OVRD=M</stp>
        <tr r="G5694" s="3"/>
      </tp>
      <tp t="e">
        <v>#N/A</v>
        <stp/>
        <stp>##V3_BDSV12</stp>
        <stp>SPX Index</stp>
        <stp>CHAIN_TICKERS</stp>
        <stp>[PUTStrategy6.xlsx]Backup!R5644C7</stp>
        <stp>CHAIN_STRIKE_PX_OVRD</stp>
        <stp>113060</stp>
        <stp>CHAIN_PUT_CALL_TYPE_OVRD=P</stp>
        <stp>CHAIN_PERIODICITY_OVRD=M</stp>
        <tr r="G5644" s="3"/>
      </tp>
      <tp t="e">
        <v>#N/A</v>
        <stp/>
        <stp>##V3_BDSV12</stp>
        <stp>SPX Index</stp>
        <stp>CHAIN_TICKERS</stp>
        <stp>[PUTStrategy6.xlsx]Backup!R5794C7</stp>
        <stp>CHAIN_STRIKE_PX_OVRD</stp>
        <stp>116060</stp>
        <stp>CHAIN_PUT_CALL_TYPE_OVRD=P</stp>
        <stp>CHAIN_PERIODICITY_OVRD=M</stp>
        <tr r="G5794" s="3"/>
      </tp>
      <tp t="e">
        <v>#N/A</v>
        <stp/>
        <stp>##V3_BDSV12</stp>
        <stp>SPX Index</stp>
        <stp>CHAIN_TICKERS</stp>
        <stp>[PUTStrategy6.xlsx]Backup!R5744C7</stp>
        <stp>CHAIN_STRIKE_PX_OVRD</stp>
        <stp>115060</stp>
        <stp>CHAIN_PUT_CALL_TYPE_OVRD=P</stp>
        <stp>CHAIN_PERIODICITY_OVRD=M</stp>
        <tr r="G5744" s="3"/>
      </tp>
      <tp t="e">
        <v>#N/A</v>
        <stp/>
        <stp>##V3_BDSV12</stp>
        <stp>SPX Index</stp>
        <stp>CHAIN_TICKERS</stp>
        <stp>[PUTStrategy6.xlsx]Backup!R5194C7</stp>
        <stp>CHAIN_STRIKE_PX_OVRD</stp>
        <stp>104060</stp>
        <stp>CHAIN_PUT_CALL_TYPE_OVRD=P</stp>
        <stp>CHAIN_PERIODICITY_OVRD=M</stp>
        <tr r="G5194" s="3"/>
      </tp>
      <tp t="e">
        <v>#N/A</v>
        <stp/>
        <stp>##V3_BDSV12</stp>
        <stp>SPX Index</stp>
        <stp>CHAIN_TICKERS</stp>
        <stp>[PUTStrategy6.xlsx]Backup!R5144C7</stp>
        <stp>CHAIN_STRIKE_PX_OVRD</stp>
        <stp>103060</stp>
        <stp>CHAIN_PUT_CALL_TYPE_OVRD=P</stp>
        <stp>CHAIN_PERIODICITY_OVRD=M</stp>
        <tr r="G5144" s="3"/>
      </tp>
      <tp t="e">
        <v>#N/A</v>
        <stp/>
        <stp>##V3_BDSV12</stp>
        <stp>SPX Index</stp>
        <stp>CHAIN_TICKERS</stp>
        <stp>[PUTStrategy6.xlsx]Backup!R5094C7</stp>
        <stp>CHAIN_STRIKE_PX_OVRD</stp>
        <stp>102060</stp>
        <stp>CHAIN_PUT_CALL_TYPE_OVRD=P</stp>
        <stp>CHAIN_PERIODICITY_OVRD=M</stp>
        <tr r="G5094" s="3"/>
      </tp>
      <tp t="e">
        <v>#N/A</v>
        <stp/>
        <stp>##V3_BDSV12</stp>
        <stp>SPX Index</stp>
        <stp>CHAIN_TICKERS</stp>
        <stp>[PUTStrategy6.xlsx]Backup!R5044C7</stp>
        <stp>CHAIN_STRIKE_PX_OVRD</stp>
        <stp>101060</stp>
        <stp>CHAIN_PUT_CALL_TYPE_OVRD=P</stp>
        <stp>CHAIN_PERIODICITY_OVRD=M</stp>
        <tr r="G5044" s="3"/>
      </tp>
      <tp t="e">
        <v>#N/A</v>
        <stp/>
        <stp>##V3_BDSV12</stp>
        <stp>SPX Index</stp>
        <stp>CHAIN_TICKERS</stp>
        <stp>[PUTStrategy6.xlsx]Backup!R5344C7</stp>
        <stp>CHAIN_STRIKE_PX_OVRD</stp>
        <stp>107060</stp>
        <stp>CHAIN_PUT_CALL_TYPE_OVRD=P</stp>
        <stp>CHAIN_PERIODICITY_OVRD=M</stp>
        <tr r="G5344" s="3"/>
      </tp>
      <tp t="e">
        <v>#N/A</v>
        <stp/>
        <stp>##V3_BDSV12</stp>
        <stp>SPX Index</stp>
        <stp>CHAIN_TICKERS</stp>
        <stp>[PUTStrategy6.xlsx]Backup!R5394C7</stp>
        <stp>CHAIN_STRIKE_PX_OVRD</stp>
        <stp>108060</stp>
        <stp>CHAIN_PUT_CALL_TYPE_OVRD=P</stp>
        <stp>CHAIN_PERIODICITY_OVRD=M</stp>
        <tr r="G5394" s="3"/>
      </tp>
      <tp t="e">
        <v>#N/A</v>
        <stp/>
        <stp>##V3_BDSV12</stp>
        <stp>SPX Index</stp>
        <stp>CHAIN_TICKERS</stp>
        <stp>[PUTStrategy6.xlsx]Backup!R5294C7</stp>
        <stp>CHAIN_STRIKE_PX_OVRD</stp>
        <stp>106060</stp>
        <stp>CHAIN_PUT_CALL_TYPE_OVRD=P</stp>
        <stp>CHAIN_PERIODICITY_OVRD=M</stp>
        <tr r="G5294" s="3"/>
      </tp>
      <tp t="e">
        <v>#N/A</v>
        <stp/>
        <stp>##V3_BDSV12</stp>
        <stp>SPX Index</stp>
        <stp>CHAIN_TICKERS</stp>
        <stp>[PUTStrategy6.xlsx]Backup!R5244C7</stp>
        <stp>CHAIN_STRIKE_PX_OVRD</stp>
        <stp>105060</stp>
        <stp>CHAIN_PUT_CALL_TYPE_OVRD=P</stp>
        <stp>CHAIN_PERIODICITY_OVRD=M</stp>
        <tr r="G5244" s="3"/>
      </tp>
      <tp t="e">
        <v>#N/A</v>
        <stp/>
        <stp>##V3_BDSV12</stp>
        <stp>SPX Index</stp>
        <stp>CHAIN_TICKERS</stp>
        <stp>[PUTStrategy6.xlsx]Backup!R5844C7</stp>
        <stp>CHAIN_STRIKE_PX_OVRD</stp>
        <stp>117060</stp>
        <stp>CHAIN_PUT_CALL_TYPE_OVRD=P</stp>
        <stp>CHAIN_PERIODICITY_OVRD=M</stp>
        <tr r="G5844" s="3"/>
      </tp>
      <tp t="e">
        <v>#N/A</v>
        <stp/>
        <stp>##V3_BDSV12</stp>
        <stp>SPX Index</stp>
        <stp>CHAIN_TICKERS</stp>
        <stp>[PUTStrategy6.xlsx]Backup!R5894C7</stp>
        <stp>CHAIN_STRIKE_PX_OVRD</stp>
        <stp>118060</stp>
        <stp>CHAIN_PUT_CALL_TYPE_OVRD=P</stp>
        <stp>CHAIN_PERIODICITY_OVRD=M</stp>
        <tr r="G5894" s="3"/>
      </tp>
      <tp t="e">
        <v>#N/A</v>
        <stp/>
        <stp>##V3_BDSV12</stp>
        <stp>SPX Index</stp>
        <stp>CHAIN_TICKERS</stp>
        <stp>[PUTStrategy6.xlsx]Backup!R5944C7</stp>
        <stp>CHAIN_STRIKE_PX_OVRD</stp>
        <stp>119060</stp>
        <stp>CHAIN_PUT_CALL_TYPE_OVRD=P</stp>
        <stp>CHAIN_PERIODICITY_OVRD=M</stp>
        <tr r="G5944" s="3"/>
      </tp>
      <tp t="e">
        <v>#N/A</v>
        <stp/>
        <stp>##V3_BDSV12</stp>
        <stp>SPX Index</stp>
        <stp>CHAIN_TICKERS</stp>
        <stp>[PUTStrategy6.xlsx]Backup!R5994C7</stp>
        <stp>CHAIN_STRIKE_PX_OVRD</stp>
        <stp>120060</stp>
        <stp>CHAIN_PUT_CALL_TYPE_OVRD=P</stp>
        <stp>CHAIN_PERIODICITY_OVRD=M</stp>
        <tr r="G5994" s="3"/>
      </tp>
      <tp t="e">
        <v>#N/A</v>
        <stp/>
        <stp>##V3_BDSV12</stp>
        <stp>SPX Index</stp>
        <stp>CHAIN_TICKERS</stp>
        <stp>[PUTStrategy6.xlsx]Backup!R6607C7</stp>
        <stp>CHAIN_STRIKE_PX_OVRD</stp>
        <stp>132320</stp>
        <stp>CHAIN_PUT_CALL_TYPE_OVRD=P</stp>
        <stp>CHAIN_PERIODICITY_OVRD=M</stp>
        <tr r="G6607" s="3"/>
      </tp>
      <tp t="e">
        <v>#N/A</v>
        <stp/>
        <stp>##V3_BDSV12</stp>
        <stp>SPX Index</stp>
        <stp>CHAIN_TICKERS</stp>
        <stp>[PUTStrategy6.xlsx]Backup!R6622C7</stp>
        <stp>CHAIN_STRIKE_PX_OVRD</stp>
        <stp>132620</stp>
        <stp>CHAIN_PUT_CALL_TYPE_OVRD=P</stp>
        <stp>CHAIN_PERIODICITY_OVRD=M</stp>
        <tr r="G6622" s="3"/>
      </tp>
      <tp t="e">
        <v>#N/A</v>
        <stp/>
        <stp>##V3_BDSV12</stp>
        <stp>SPX Index</stp>
        <stp>CHAIN_TICKERS</stp>
        <stp>[PUTStrategy6.xlsx]Backup!R6657C7</stp>
        <stp>CHAIN_STRIKE_PX_OVRD</stp>
        <stp>133320</stp>
        <stp>CHAIN_PUT_CALL_TYPE_OVRD=P</stp>
        <stp>CHAIN_PERIODICITY_OVRD=M</stp>
        <tr r="G6657" s="3"/>
      </tp>
      <tp t="e">
        <v>#N/A</v>
        <stp/>
        <stp>##V3_BDSV12</stp>
        <stp>SPX Index</stp>
        <stp>CHAIN_TICKERS</stp>
        <stp>[PUTStrategy6.xlsx]Backup!R6672C7</stp>
        <stp>CHAIN_STRIKE_PX_OVRD</stp>
        <stp>133620</stp>
        <stp>CHAIN_PUT_CALL_TYPE_OVRD=P</stp>
        <stp>CHAIN_PERIODICITY_OVRD=M</stp>
        <tr r="G6672" s="3"/>
      </tp>
      <tp t="e">
        <v>#N/A</v>
        <stp/>
        <stp>##V3_BDSV12</stp>
        <stp>SPX Index</stp>
        <stp>CHAIN_TICKERS</stp>
        <stp>[PUTStrategy6.xlsx]Backup!R6772C7</stp>
        <stp>CHAIN_STRIKE_PX_OVRD</stp>
        <stp>135620</stp>
        <stp>CHAIN_PUT_CALL_TYPE_OVRD=P</stp>
        <stp>CHAIN_PERIODICITY_OVRD=M</stp>
        <tr r="G6772" s="3"/>
      </tp>
      <tp t="e">
        <v>#N/A</v>
        <stp/>
        <stp>##V3_BDSV12</stp>
        <stp>SPX Index</stp>
        <stp>CHAIN_TICKERS</stp>
        <stp>[PUTStrategy6.xlsx]Backup!R6757C7</stp>
        <stp>CHAIN_STRIKE_PX_OVRD</stp>
        <stp>135320</stp>
        <stp>CHAIN_PUT_CALL_TYPE_OVRD=P</stp>
        <stp>CHAIN_PERIODICITY_OVRD=M</stp>
        <tr r="G6757" s="3"/>
      </tp>
      <tp t="e">
        <v>#N/A</v>
        <stp/>
        <stp>##V3_BDSV12</stp>
        <stp>SPX Index</stp>
        <stp>CHAIN_TICKERS</stp>
        <stp>[PUTStrategy6.xlsx]Backup!R6722C7</stp>
        <stp>CHAIN_STRIKE_PX_OVRD</stp>
        <stp>134620</stp>
        <stp>CHAIN_PUT_CALL_TYPE_OVRD=P</stp>
        <stp>CHAIN_PERIODICITY_OVRD=M</stp>
        <tr r="G6722" s="3"/>
      </tp>
      <tp t="e">
        <v>#N/A</v>
        <stp/>
        <stp>##V3_BDSV12</stp>
        <stp>SPX Index</stp>
        <stp>CHAIN_TICKERS</stp>
        <stp>[PUTStrategy6.xlsx]Backup!R6707C7</stp>
        <stp>CHAIN_STRIKE_PX_OVRD</stp>
        <stp>134320</stp>
        <stp>CHAIN_PUT_CALL_TYPE_OVRD=P</stp>
        <stp>CHAIN_PERIODICITY_OVRD=M</stp>
        <tr r="G6707" s="3"/>
      </tp>
      <tp t="e">
        <v>#N/A</v>
        <stp/>
        <stp>##V3_BDSV12</stp>
        <stp>SPX Index</stp>
        <stp>CHAIN_TICKERS</stp>
        <stp>[PUTStrategy6.xlsx]Backup!R6422C7</stp>
        <stp>CHAIN_STRIKE_PX_OVRD</stp>
        <stp>128620</stp>
        <stp>CHAIN_PUT_CALL_TYPE_OVRD=P</stp>
        <stp>CHAIN_PERIODICITY_OVRD=M</stp>
        <tr r="G6422" s="3"/>
      </tp>
      <tp t="e">
        <v>#N/A</v>
        <stp/>
        <stp>##V3_BDSV12</stp>
        <stp>SPX Index</stp>
        <stp>CHAIN_TICKERS</stp>
        <stp>[PUTStrategy6.xlsx]Backup!R6407C7</stp>
        <stp>CHAIN_STRIKE_PX_OVRD</stp>
        <stp>128320</stp>
        <stp>CHAIN_PUT_CALL_TYPE_OVRD=P</stp>
        <stp>CHAIN_PERIODICITY_OVRD=M</stp>
        <tr r="G6407" s="3"/>
      </tp>
      <tp t="e">
        <v>#N/A</v>
        <stp/>
        <stp>##V3_BDSV12</stp>
        <stp>SPX Index</stp>
        <stp>CHAIN_TICKERS</stp>
        <stp>[PUTStrategy6.xlsx]Backup!R6472C7</stp>
        <stp>CHAIN_STRIKE_PX_OVRD</stp>
        <stp>129620</stp>
        <stp>CHAIN_PUT_CALL_TYPE_OVRD=P</stp>
        <stp>CHAIN_PERIODICITY_OVRD=M</stp>
        <tr r="G6472" s="3"/>
      </tp>
      <tp t="e">
        <v>#N/A</v>
        <stp/>
        <stp>##V3_BDSV12</stp>
        <stp>SPX Index</stp>
        <stp>CHAIN_TICKERS</stp>
        <stp>[PUTStrategy6.xlsx]Backup!R6457C7</stp>
        <stp>CHAIN_STRIKE_PX_OVRD</stp>
        <stp>129320</stp>
        <stp>CHAIN_PUT_CALL_TYPE_OVRD=P</stp>
        <stp>CHAIN_PERIODICITY_OVRD=M</stp>
        <tr r="G6457" s="3"/>
      </tp>
      <tp t="e">
        <v>#N/A</v>
        <stp/>
        <stp>##V3_BDSV12</stp>
        <stp>SPX Index</stp>
        <stp>CHAIN_TICKERS</stp>
        <stp>[PUTStrategy6.xlsx]Backup!R6522C7</stp>
        <stp>CHAIN_STRIKE_PX_OVRD</stp>
        <stp>130620</stp>
        <stp>CHAIN_PUT_CALL_TYPE_OVRD=P</stp>
        <stp>CHAIN_PERIODICITY_OVRD=M</stp>
        <tr r="G6522" s="3"/>
      </tp>
      <tp t="e">
        <v>#N/A</v>
        <stp/>
        <stp>##V3_BDSV12</stp>
        <stp>SPX Index</stp>
        <stp>CHAIN_TICKERS</stp>
        <stp>[PUTStrategy6.xlsx]Backup!R6507C7</stp>
        <stp>CHAIN_STRIKE_PX_OVRD</stp>
        <stp>130320</stp>
        <stp>CHAIN_PUT_CALL_TYPE_OVRD=P</stp>
        <stp>CHAIN_PERIODICITY_OVRD=M</stp>
        <tr r="G6507" s="3"/>
      </tp>
      <tp t="e">
        <v>#N/A</v>
        <stp/>
        <stp>##V3_BDSV12</stp>
        <stp>SPX Index</stp>
        <stp>CHAIN_TICKERS</stp>
        <stp>[PUTStrategy6.xlsx]Backup!R6572C7</stp>
        <stp>CHAIN_STRIKE_PX_OVRD</stp>
        <stp>131620</stp>
        <stp>CHAIN_PUT_CALL_TYPE_OVRD=P</stp>
        <stp>CHAIN_PERIODICITY_OVRD=M</stp>
        <tr r="G6572" s="3"/>
      </tp>
      <tp t="e">
        <v>#N/A</v>
        <stp/>
        <stp>##V3_BDSV12</stp>
        <stp>SPX Index</stp>
        <stp>CHAIN_TICKERS</stp>
        <stp>[PUTStrategy6.xlsx]Backup!R6557C7</stp>
        <stp>CHAIN_STRIKE_PX_OVRD</stp>
        <stp>131320</stp>
        <stp>CHAIN_PUT_CALL_TYPE_OVRD=P</stp>
        <stp>CHAIN_PERIODICITY_OVRD=M</stp>
        <tr r="G6557" s="3"/>
      </tp>
      <tp t="e">
        <v>#N/A</v>
        <stp/>
        <stp>##V3_BDSV12</stp>
        <stp>SPX Index</stp>
        <stp>CHAIN_TICKERS</stp>
        <stp>[PUTStrategy6.xlsx]Backup!R6357C7</stp>
        <stp>CHAIN_STRIKE_PX_OVRD</stp>
        <stp>127320</stp>
        <stp>CHAIN_PUT_CALL_TYPE_OVRD=P</stp>
        <stp>CHAIN_PERIODICITY_OVRD=M</stp>
        <tr r="G6357" s="3"/>
      </tp>
      <tp t="e">
        <v>#N/A</v>
        <stp/>
        <stp>##V3_BDSV12</stp>
        <stp>SPX Index</stp>
        <stp>CHAIN_TICKERS</stp>
        <stp>[PUTStrategy6.xlsx]Backup!R6372C7</stp>
        <stp>CHAIN_STRIKE_PX_OVRD</stp>
        <stp>127620</stp>
        <stp>CHAIN_PUT_CALL_TYPE_OVRD=P</stp>
        <stp>CHAIN_PERIODICITY_OVRD=M</stp>
        <tr r="G6372" s="3"/>
      </tp>
      <tp t="e">
        <v>#N/A</v>
        <stp/>
        <stp>##V3_BDSV12</stp>
        <stp>SPX Index</stp>
        <stp>CHAIN_TICKERS</stp>
        <stp>[PUTStrategy6.xlsx]Backup!R6307C7</stp>
        <stp>CHAIN_STRIKE_PX_OVRD</stp>
        <stp>126320</stp>
        <stp>CHAIN_PUT_CALL_TYPE_OVRD=P</stp>
        <stp>CHAIN_PERIODICITY_OVRD=M</stp>
        <tr r="G6307" s="3"/>
      </tp>
      <tp t="e">
        <v>#N/A</v>
        <stp/>
        <stp>##V3_BDSV12</stp>
        <stp>SPX Index</stp>
        <stp>CHAIN_TICKERS</stp>
        <stp>[PUTStrategy6.xlsx]Backup!R6322C7</stp>
        <stp>CHAIN_STRIKE_PX_OVRD</stp>
        <stp>126620</stp>
        <stp>CHAIN_PUT_CALL_TYPE_OVRD=P</stp>
        <stp>CHAIN_PERIODICITY_OVRD=M</stp>
        <tr r="G6322" s="3"/>
      </tp>
      <tp t="e">
        <v>#N/A</v>
        <stp/>
        <stp>##V3_BDSV12</stp>
        <stp>SPX Index</stp>
        <stp>CHAIN_TICKERS</stp>
        <stp>[PUTStrategy6.xlsx]Backup!R6272C7</stp>
        <stp>CHAIN_STRIKE_PX_OVRD</stp>
        <stp>125620</stp>
        <stp>CHAIN_PUT_CALL_TYPE_OVRD=P</stp>
        <stp>CHAIN_PERIODICITY_OVRD=M</stp>
        <tr r="G6272" s="3"/>
      </tp>
      <tp t="e">
        <v>#N/A</v>
        <stp/>
        <stp>##V3_BDSV12</stp>
        <stp>SPX Index</stp>
        <stp>CHAIN_TICKERS</stp>
        <stp>[PUTStrategy6.xlsx]Backup!R6257C7</stp>
        <stp>CHAIN_STRIKE_PX_OVRD</stp>
        <stp>125320</stp>
        <stp>CHAIN_PUT_CALL_TYPE_OVRD=P</stp>
        <stp>CHAIN_PERIODICITY_OVRD=M</stp>
        <tr r="G6257" s="3"/>
      </tp>
      <tp t="e">
        <v>#N/A</v>
        <stp/>
        <stp>##V3_BDSV12</stp>
        <stp>SPX Index</stp>
        <stp>CHAIN_TICKERS</stp>
        <stp>[PUTStrategy6.xlsx]Backup!R6222C7</stp>
        <stp>CHAIN_STRIKE_PX_OVRD</stp>
        <stp>124620</stp>
        <stp>CHAIN_PUT_CALL_TYPE_OVRD=P</stp>
        <stp>CHAIN_PERIODICITY_OVRD=M</stp>
        <tr r="G6222" s="3"/>
      </tp>
      <tp t="e">
        <v>#N/A</v>
        <stp/>
        <stp>##V3_BDSV12</stp>
        <stp>SPX Index</stp>
        <stp>CHAIN_TICKERS</stp>
        <stp>[PUTStrategy6.xlsx]Backup!R6207C7</stp>
        <stp>CHAIN_STRIKE_PX_OVRD</stp>
        <stp>124320</stp>
        <stp>CHAIN_PUT_CALL_TYPE_OVRD=P</stp>
        <stp>CHAIN_PERIODICITY_OVRD=M</stp>
        <tr r="G6207" s="3"/>
      </tp>
      <tp t="e">
        <v>#N/A</v>
        <stp/>
        <stp>##V3_BDSV12</stp>
        <stp>SPX Index</stp>
        <stp>CHAIN_TICKERS</stp>
        <stp>[PUTStrategy6.xlsx]Backup!R6107C7</stp>
        <stp>CHAIN_STRIKE_PX_OVRD</stp>
        <stp>122320</stp>
        <stp>CHAIN_PUT_CALL_TYPE_OVRD=P</stp>
        <stp>CHAIN_PERIODICITY_OVRD=M</stp>
        <tr r="G6107" s="3"/>
      </tp>
      <tp t="e">
        <v>#N/A</v>
        <stp/>
        <stp>##V3_BDSV12</stp>
        <stp>SPX Index</stp>
        <stp>CHAIN_TICKERS</stp>
        <stp>[PUTStrategy6.xlsx]Backup!R6122C7</stp>
        <stp>CHAIN_STRIKE_PX_OVRD</stp>
        <stp>122620</stp>
        <stp>CHAIN_PUT_CALL_TYPE_OVRD=P</stp>
        <stp>CHAIN_PERIODICITY_OVRD=M</stp>
        <tr r="G6122" s="3"/>
      </tp>
      <tp t="e">
        <v>#N/A</v>
        <stp/>
        <stp>##V3_BDSV12</stp>
        <stp>SPX Index</stp>
        <stp>CHAIN_TICKERS</stp>
        <stp>[PUTStrategy6.xlsx]Backup!R6157C7</stp>
        <stp>CHAIN_STRIKE_PX_OVRD</stp>
        <stp>123320</stp>
        <stp>CHAIN_PUT_CALL_TYPE_OVRD=P</stp>
        <stp>CHAIN_PERIODICITY_OVRD=M</stp>
        <tr r="G6157" s="3"/>
      </tp>
      <tp t="e">
        <v>#N/A</v>
        <stp/>
        <stp>##V3_BDSV12</stp>
        <stp>SPX Index</stp>
        <stp>CHAIN_TICKERS</stp>
        <stp>[PUTStrategy6.xlsx]Backup!R6172C7</stp>
        <stp>CHAIN_STRIKE_PX_OVRD</stp>
        <stp>123620</stp>
        <stp>CHAIN_PUT_CALL_TYPE_OVRD=P</stp>
        <stp>CHAIN_PERIODICITY_OVRD=M</stp>
        <tr r="G6172" s="3"/>
      </tp>
      <tp t="e">
        <v>#N/A</v>
        <stp/>
        <stp>##V3_BDSV12</stp>
        <stp>SPX Index</stp>
        <stp>CHAIN_TICKERS</stp>
        <stp>[PUTStrategy6.xlsx]Backup!R6022C7</stp>
        <stp>CHAIN_STRIKE_PX_OVRD</stp>
        <stp>120620</stp>
        <stp>CHAIN_PUT_CALL_TYPE_OVRD=P</stp>
        <stp>CHAIN_PERIODICITY_OVRD=M</stp>
        <tr r="G6022" s="3"/>
      </tp>
      <tp t="e">
        <v>#N/A</v>
        <stp/>
        <stp>##V3_BDSV12</stp>
        <stp>SPX Index</stp>
        <stp>CHAIN_TICKERS</stp>
        <stp>[PUTStrategy6.xlsx]Backup!R6007C7</stp>
        <stp>CHAIN_STRIKE_PX_OVRD</stp>
        <stp>120320</stp>
        <stp>CHAIN_PUT_CALL_TYPE_OVRD=P</stp>
        <stp>CHAIN_PERIODICITY_OVRD=M</stp>
        <tr r="G6007" s="3"/>
      </tp>
      <tp t="e">
        <v>#N/A</v>
        <stp/>
        <stp>##V3_BDSV12</stp>
        <stp>SPX Index</stp>
        <stp>CHAIN_TICKERS</stp>
        <stp>[PUTStrategy6.xlsx]Backup!R6072C7</stp>
        <stp>CHAIN_STRIKE_PX_OVRD</stp>
        <stp>121620</stp>
        <stp>CHAIN_PUT_CALL_TYPE_OVRD=P</stp>
        <stp>CHAIN_PERIODICITY_OVRD=M</stp>
        <tr r="G6072" s="3"/>
      </tp>
      <tp t="e">
        <v>#N/A</v>
        <stp/>
        <stp>##V3_BDSV12</stp>
        <stp>SPX Index</stp>
        <stp>CHAIN_TICKERS</stp>
        <stp>[PUTStrategy6.xlsx]Backup!R6057C7</stp>
        <stp>CHAIN_STRIKE_PX_OVRD</stp>
        <stp>121320</stp>
        <stp>CHAIN_PUT_CALL_TYPE_OVRD=P</stp>
        <stp>CHAIN_PERIODICITY_OVRD=M</stp>
        <tr r="G6057" s="3"/>
      </tp>
      <tp t="e">
        <v>#N/A</v>
        <stp/>
        <stp>##V3_BDSV12</stp>
        <stp>SPX Index</stp>
        <stp>CHAIN_TICKERS</stp>
        <stp>[PUTStrategy6.xlsx]Backup!R6857C7</stp>
        <stp>CHAIN_STRIKE_PX_OVRD</stp>
        <stp>137320</stp>
        <stp>CHAIN_PUT_CALL_TYPE_OVRD=P</stp>
        <stp>CHAIN_PERIODICITY_OVRD=M</stp>
        <tr r="G6857" s="3"/>
      </tp>
      <tp t="e">
        <v>#N/A</v>
        <stp/>
        <stp>##V3_BDSV12</stp>
        <stp>SPX Index</stp>
        <stp>CHAIN_TICKERS</stp>
        <stp>[PUTStrategy6.xlsx]Backup!R6872C7</stp>
        <stp>CHAIN_STRIKE_PX_OVRD</stp>
        <stp>137620</stp>
        <stp>CHAIN_PUT_CALL_TYPE_OVRD=P</stp>
        <stp>CHAIN_PERIODICITY_OVRD=M</stp>
        <tr r="G6872" s="3"/>
      </tp>
      <tp t="e">
        <v>#N/A</v>
        <stp/>
        <stp>##V3_BDSV12</stp>
        <stp>SPX Index</stp>
        <stp>CHAIN_TICKERS</stp>
        <stp>[PUTStrategy6.xlsx]Backup!R6807C7</stp>
        <stp>CHAIN_STRIKE_PX_OVRD</stp>
        <stp>136320</stp>
        <stp>CHAIN_PUT_CALL_TYPE_OVRD=P</stp>
        <stp>CHAIN_PERIODICITY_OVRD=M</stp>
        <tr r="G6807" s="3"/>
      </tp>
      <tp t="e">
        <v>#N/A</v>
        <stp/>
        <stp>##V3_BDSV12</stp>
        <stp>SPX Index</stp>
        <stp>CHAIN_TICKERS</stp>
        <stp>[PUTStrategy6.xlsx]Backup!R6822C7</stp>
        <stp>CHAIN_STRIKE_PX_OVRD</stp>
        <stp>136620</stp>
        <stp>CHAIN_PUT_CALL_TYPE_OVRD=P</stp>
        <stp>CHAIN_PERIODICITY_OVRD=M</stp>
        <tr r="G6822" s="3"/>
      </tp>
      <tp t="e">
        <v>#N/A</v>
        <stp/>
        <stp>##V3_BDSV12</stp>
        <stp>SPX Index</stp>
        <stp>CHAIN_TICKERS</stp>
        <stp>[PUTStrategy6.xlsx]Backup!R6922C7</stp>
        <stp>CHAIN_STRIKE_PX_OVRD</stp>
        <stp>138620</stp>
        <stp>CHAIN_PUT_CALL_TYPE_OVRD=P</stp>
        <stp>CHAIN_PERIODICITY_OVRD=M</stp>
        <tr r="G6922" s="3"/>
      </tp>
      <tp t="e">
        <v>#N/A</v>
        <stp/>
        <stp>##V3_BDSV12</stp>
        <stp>SPX Index</stp>
        <stp>CHAIN_TICKERS</stp>
        <stp>[PUTStrategy6.xlsx]Backup!R6907C7</stp>
        <stp>CHAIN_STRIKE_PX_OVRD</stp>
        <stp>138320</stp>
        <stp>CHAIN_PUT_CALL_TYPE_OVRD=P</stp>
        <stp>CHAIN_PERIODICITY_OVRD=M</stp>
        <tr r="G6907" s="3"/>
      </tp>
      <tp t="e">
        <v>#N/A</v>
        <stp/>
        <stp>##V3_BDSV12</stp>
        <stp>SPX Index</stp>
        <stp>CHAIN_TICKERS</stp>
        <stp>[PUTStrategy6.xlsx]Backup!R6972C7</stp>
        <stp>CHAIN_STRIKE_PX_OVRD</stp>
        <stp>139620</stp>
        <stp>CHAIN_PUT_CALL_TYPE_OVRD=P</stp>
        <stp>CHAIN_PERIODICITY_OVRD=M</stp>
        <tr r="G6972" s="3"/>
      </tp>
      <tp t="e">
        <v>#N/A</v>
        <stp/>
        <stp>##V3_BDSV12</stp>
        <stp>SPX Index</stp>
        <stp>CHAIN_TICKERS</stp>
        <stp>[PUTStrategy6.xlsx]Backup!R6957C7</stp>
        <stp>CHAIN_STRIKE_PX_OVRD</stp>
        <stp>139320</stp>
        <stp>CHAIN_PUT_CALL_TYPE_OVRD=P</stp>
        <stp>CHAIN_PERIODICITY_OVRD=M</stp>
        <tr r="G6957" s="3"/>
      </tp>
      <tp t="e">
        <v>#N/A</v>
        <stp/>
        <stp>##V3_BDSV12</stp>
        <stp>SPX Index</stp>
        <stp>CHAIN_TICKERS</stp>
        <stp>[PUTStrategy6.xlsx]Backup!R7107C7</stp>
        <stp>CHAIN_STRIKE_PX_OVRD</stp>
        <stp>142320</stp>
        <stp>CHAIN_PUT_CALL_TYPE_OVRD=P</stp>
        <stp>CHAIN_PERIODICITY_OVRD=M</stp>
        <tr r="G7107" s="3"/>
      </tp>
      <tp t="e">
        <v>#N/A</v>
        <stp/>
        <stp>##V3_BDSV12</stp>
        <stp>SPX Index</stp>
        <stp>CHAIN_TICKERS</stp>
        <stp>[PUTStrategy6.xlsx]Backup!R7122C7</stp>
        <stp>CHAIN_STRIKE_PX_OVRD</stp>
        <stp>142620</stp>
        <stp>CHAIN_PUT_CALL_TYPE_OVRD=P</stp>
        <stp>CHAIN_PERIODICITY_OVRD=M</stp>
        <tr r="G7122" s="3"/>
      </tp>
      <tp t="e">
        <v>#N/A</v>
        <stp/>
        <stp>##V3_BDSV12</stp>
        <stp>SPX Index</stp>
        <stp>CHAIN_TICKERS</stp>
        <stp>[PUTStrategy6.xlsx]Backup!R7157C7</stp>
        <stp>CHAIN_STRIKE_PX_OVRD</stp>
        <stp>143320</stp>
        <stp>CHAIN_PUT_CALL_TYPE_OVRD=P</stp>
        <stp>CHAIN_PERIODICITY_OVRD=M</stp>
        <tr r="G7157" s="3"/>
      </tp>
      <tp t="e">
        <v>#N/A</v>
        <stp/>
        <stp>##V3_BDSV12</stp>
        <stp>SPX Index</stp>
        <stp>CHAIN_TICKERS</stp>
        <stp>[PUTStrategy6.xlsx]Backup!R7172C7</stp>
        <stp>CHAIN_STRIKE_PX_OVRD</stp>
        <stp>143620</stp>
        <stp>CHAIN_PUT_CALL_TYPE_OVRD=P</stp>
        <stp>CHAIN_PERIODICITY_OVRD=M</stp>
        <tr r="G7172" s="3"/>
      </tp>
      <tp t="e">
        <v>#N/A</v>
        <stp/>
        <stp>##V3_BDSV12</stp>
        <stp>SPX Index</stp>
        <stp>CHAIN_TICKERS</stp>
        <stp>[PUTStrategy6.xlsx]Backup!R7022C7</stp>
        <stp>CHAIN_STRIKE_PX_OVRD</stp>
        <stp>140620</stp>
        <stp>CHAIN_PUT_CALL_TYPE_OVRD=P</stp>
        <stp>CHAIN_PERIODICITY_OVRD=M</stp>
        <tr r="G7022" s="3"/>
      </tp>
      <tp t="e">
        <v>#N/A</v>
        <stp/>
        <stp>##V3_BDSV12</stp>
        <stp>SPX Index</stp>
        <stp>CHAIN_TICKERS</stp>
        <stp>[PUTStrategy6.xlsx]Backup!R7007C7</stp>
        <stp>CHAIN_STRIKE_PX_OVRD</stp>
        <stp>140320</stp>
        <stp>CHAIN_PUT_CALL_TYPE_OVRD=P</stp>
        <stp>CHAIN_PERIODICITY_OVRD=M</stp>
        <tr r="G7007" s="3"/>
      </tp>
      <tp t="e">
        <v>#N/A</v>
        <stp/>
        <stp>##V3_BDSV12</stp>
        <stp>SPX Index</stp>
        <stp>CHAIN_TICKERS</stp>
        <stp>[PUTStrategy6.xlsx]Backup!R7072C7</stp>
        <stp>CHAIN_STRIKE_PX_OVRD</stp>
        <stp>141620</stp>
        <stp>CHAIN_PUT_CALL_TYPE_OVRD=P</stp>
        <stp>CHAIN_PERIODICITY_OVRD=M</stp>
        <tr r="G7072" s="3"/>
      </tp>
      <tp t="e">
        <v>#N/A</v>
        <stp/>
        <stp>##V3_BDSV12</stp>
        <stp>SPX Index</stp>
        <stp>CHAIN_TICKERS</stp>
        <stp>[PUTStrategy6.xlsx]Backup!R7057C7</stp>
        <stp>CHAIN_STRIKE_PX_OVRD</stp>
        <stp>141320</stp>
        <stp>CHAIN_PUT_CALL_TYPE_OVRD=P</stp>
        <stp>CHAIN_PERIODICITY_OVRD=M</stp>
        <tr r="G7057" s="3"/>
      </tp>
      <tp t="e">
        <v>#N/A</v>
        <stp/>
        <stp>##V3_BDSV12</stp>
        <stp>SPX Index</stp>
        <stp>CHAIN_TICKERS</stp>
        <stp>[PUTStrategy6.xlsx]Backup!R7357C7</stp>
        <stp>CHAIN_STRIKE_PX_OVRD</stp>
        <stp>147320</stp>
        <stp>CHAIN_PUT_CALL_TYPE_OVRD=P</stp>
        <stp>CHAIN_PERIODICITY_OVRD=M</stp>
        <tr r="G7357" s="3"/>
      </tp>
      <tp t="e">
        <v>#N/A</v>
        <stp/>
        <stp>##V3_BDSV12</stp>
        <stp>SPX Index</stp>
        <stp>CHAIN_TICKERS</stp>
        <stp>[PUTStrategy6.xlsx]Backup!R7372C7</stp>
        <stp>CHAIN_STRIKE_PX_OVRD</stp>
        <stp>147620</stp>
        <stp>CHAIN_PUT_CALL_TYPE_OVRD=P</stp>
        <stp>CHAIN_PERIODICITY_OVRD=M</stp>
        <tr r="G7372" s="3"/>
      </tp>
      <tp t="e">
        <v>#N/A</v>
        <stp/>
        <stp>##V3_BDSV12</stp>
        <stp>SPX Index</stp>
        <stp>CHAIN_TICKERS</stp>
        <stp>[PUTStrategy6.xlsx]Backup!R7307C7</stp>
        <stp>CHAIN_STRIKE_PX_OVRD</stp>
        <stp>146320</stp>
        <stp>CHAIN_PUT_CALL_TYPE_OVRD=P</stp>
        <stp>CHAIN_PERIODICITY_OVRD=M</stp>
        <tr r="G7307" s="3"/>
      </tp>
      <tp t="e">
        <v>#N/A</v>
        <stp/>
        <stp>##V3_BDSV12</stp>
        <stp>SPX Index</stp>
        <stp>CHAIN_TICKERS</stp>
        <stp>[PUTStrategy6.xlsx]Backup!R7322C7</stp>
        <stp>CHAIN_STRIKE_PX_OVRD</stp>
        <stp>146620</stp>
        <stp>CHAIN_PUT_CALL_TYPE_OVRD=P</stp>
        <stp>CHAIN_PERIODICITY_OVRD=M</stp>
        <tr r="G7322" s="3"/>
      </tp>
      <tp t="e">
        <v>#N/A</v>
        <stp/>
        <stp>##V3_BDSV12</stp>
        <stp>SPX Index</stp>
        <stp>CHAIN_TICKERS</stp>
        <stp>[PUTStrategy6.xlsx]Backup!R7272C7</stp>
        <stp>CHAIN_STRIKE_PX_OVRD</stp>
        <stp>145620</stp>
        <stp>CHAIN_PUT_CALL_TYPE_OVRD=P</stp>
        <stp>CHAIN_PERIODICITY_OVRD=M</stp>
        <tr r="G7272" s="3"/>
      </tp>
      <tp t="e">
        <v>#N/A</v>
        <stp/>
        <stp>##V3_BDSV12</stp>
        <stp>SPX Index</stp>
        <stp>CHAIN_TICKERS</stp>
        <stp>[PUTStrategy6.xlsx]Backup!R7257C7</stp>
        <stp>CHAIN_STRIKE_PX_OVRD</stp>
        <stp>145320</stp>
        <stp>CHAIN_PUT_CALL_TYPE_OVRD=P</stp>
        <stp>CHAIN_PERIODICITY_OVRD=M</stp>
        <tr r="G7257" s="3"/>
      </tp>
      <tp t="e">
        <v>#N/A</v>
        <stp/>
        <stp>##V3_BDSV12</stp>
        <stp>SPX Index</stp>
        <stp>CHAIN_TICKERS</stp>
        <stp>[PUTStrategy6.xlsx]Backup!R7222C7</stp>
        <stp>CHAIN_STRIKE_PX_OVRD</stp>
        <stp>144620</stp>
        <stp>CHAIN_PUT_CALL_TYPE_OVRD=P</stp>
        <stp>CHAIN_PERIODICITY_OVRD=M</stp>
        <tr r="G7222" s="3"/>
      </tp>
      <tp t="e">
        <v>#N/A</v>
        <stp/>
        <stp>##V3_BDSV12</stp>
        <stp>SPX Index</stp>
        <stp>CHAIN_TICKERS</stp>
        <stp>[PUTStrategy6.xlsx]Backup!R7207C7</stp>
        <stp>CHAIN_STRIKE_PX_OVRD</stp>
        <stp>144320</stp>
        <stp>CHAIN_PUT_CALL_TYPE_OVRD=P</stp>
        <stp>CHAIN_PERIODICITY_OVRD=M</stp>
        <tr r="G7207" s="3"/>
      </tp>
      <tp t="e">
        <v>#N/A</v>
        <stp/>
        <stp>##V3_BDSV12</stp>
        <stp>SPX Index</stp>
        <stp>CHAIN_TICKERS</stp>
        <stp>[PUTStrategy6.xlsx]Backup!R7407C7</stp>
        <stp>CHAIN_STRIKE_PX_OVRD</stp>
        <stp>148320</stp>
        <stp>CHAIN_PUT_CALL_TYPE_OVRD=P</stp>
        <stp>CHAIN_PERIODICITY_OVRD=M</stp>
        <tr r="G7407" s="3"/>
      </tp>
      <tp t="e">
        <v>#N/A</v>
        <stp/>
        <stp>##V3_BDSV12</stp>
        <stp>SPX Index</stp>
        <stp>CHAIN_TICKERS</stp>
        <stp>[PUTStrategy6.xlsx]Backup!R5422C7</stp>
        <stp>CHAIN_STRIKE_PX_OVRD</stp>
        <stp>108620</stp>
        <stp>CHAIN_PUT_CALL_TYPE_OVRD=P</stp>
        <stp>CHAIN_PERIODICITY_OVRD=M</stp>
        <tr r="G5422" s="3"/>
      </tp>
      <tp t="e">
        <v>#N/A</v>
        <stp/>
        <stp>##V3_BDSV12</stp>
        <stp>SPX Index</stp>
        <stp>CHAIN_TICKERS</stp>
        <stp>[PUTStrategy6.xlsx]Backup!R5407C7</stp>
        <stp>CHAIN_STRIKE_PX_OVRD</stp>
        <stp>108320</stp>
        <stp>CHAIN_PUT_CALL_TYPE_OVRD=P</stp>
        <stp>CHAIN_PERIODICITY_OVRD=M</stp>
        <tr r="G5407" s="3"/>
      </tp>
      <tp t="e">
        <v>#N/A</v>
        <stp/>
        <stp>##V3_BDSV12</stp>
        <stp>SPX Index</stp>
        <stp>CHAIN_TICKERS</stp>
        <stp>[PUTStrategy6.xlsx]Backup!R5472C7</stp>
        <stp>CHAIN_STRIKE_PX_OVRD</stp>
        <stp>109620</stp>
        <stp>CHAIN_PUT_CALL_TYPE_OVRD=P</stp>
        <stp>CHAIN_PERIODICITY_OVRD=M</stp>
        <tr r="G5472" s="3"/>
      </tp>
      <tp t="e">
        <v>#N/A</v>
        <stp/>
        <stp>##V3_BDSV12</stp>
        <stp>SPX Index</stp>
        <stp>CHAIN_TICKERS</stp>
        <stp>[PUTStrategy6.xlsx]Backup!R5457C7</stp>
        <stp>CHAIN_STRIKE_PX_OVRD</stp>
        <stp>109320</stp>
        <stp>CHAIN_PUT_CALL_TYPE_OVRD=P</stp>
        <stp>CHAIN_PERIODICITY_OVRD=M</stp>
        <tr r="G5457" s="3"/>
      </tp>
      <tp t="e">
        <v>#N/A</v>
        <stp/>
        <stp>##V3_BDSV12</stp>
        <stp>SPX Index</stp>
        <stp>CHAIN_TICKERS</stp>
        <stp>[PUTStrategy6.xlsx]Backup!R5522C7</stp>
        <stp>CHAIN_STRIKE_PX_OVRD</stp>
        <stp>110620</stp>
        <stp>CHAIN_PUT_CALL_TYPE_OVRD=P</stp>
        <stp>CHAIN_PERIODICITY_OVRD=M</stp>
        <tr r="G5522" s="3"/>
      </tp>
      <tp t="e">
        <v>#N/A</v>
        <stp/>
        <stp>##V3_BDSV12</stp>
        <stp>SPX Index</stp>
        <stp>CHAIN_TICKERS</stp>
        <stp>[PUTStrategy6.xlsx]Backup!R5507C7</stp>
        <stp>CHAIN_STRIKE_PX_OVRD</stp>
        <stp>110320</stp>
        <stp>CHAIN_PUT_CALL_TYPE_OVRD=P</stp>
        <stp>CHAIN_PERIODICITY_OVRD=M</stp>
        <tr r="G5507" s="3"/>
      </tp>
      <tp t="e">
        <v>#N/A</v>
        <stp/>
        <stp>##V3_BDSV12</stp>
        <stp>SPX Index</stp>
        <stp>CHAIN_TICKERS</stp>
        <stp>[PUTStrategy6.xlsx]Backup!R5572C7</stp>
        <stp>CHAIN_STRIKE_PX_OVRD</stp>
        <stp>111620</stp>
        <stp>CHAIN_PUT_CALL_TYPE_OVRD=P</stp>
        <stp>CHAIN_PERIODICITY_OVRD=M</stp>
        <tr r="G5572" s="3"/>
      </tp>
      <tp t="e">
        <v>#N/A</v>
        <stp/>
        <stp>##V3_BDSV12</stp>
        <stp>SPX Index</stp>
        <stp>CHAIN_TICKERS</stp>
        <stp>[PUTStrategy6.xlsx]Backup!R5557C7</stp>
        <stp>CHAIN_STRIKE_PX_OVRD</stp>
        <stp>111320</stp>
        <stp>CHAIN_PUT_CALL_TYPE_OVRD=P</stp>
        <stp>CHAIN_PERIODICITY_OVRD=M</stp>
        <tr r="G5557" s="3"/>
      </tp>
      <tp t="e">
        <v>#N/A</v>
        <stp/>
        <stp>##V3_BDSV12</stp>
        <stp>SPX Index</stp>
        <stp>CHAIN_TICKERS</stp>
        <stp>[PUTStrategy6.xlsx]Backup!R5607C7</stp>
        <stp>CHAIN_STRIKE_PX_OVRD</stp>
        <stp>112320</stp>
        <stp>CHAIN_PUT_CALL_TYPE_OVRD=P</stp>
        <stp>CHAIN_PERIODICITY_OVRD=M</stp>
        <tr r="G5607" s="3"/>
      </tp>
      <tp t="e">
        <v>#N/A</v>
        <stp/>
        <stp>##V3_BDSV12</stp>
        <stp>SPX Index</stp>
        <stp>CHAIN_TICKERS</stp>
        <stp>[PUTStrategy6.xlsx]Backup!R5622C7</stp>
        <stp>CHAIN_STRIKE_PX_OVRD</stp>
        <stp>112620</stp>
        <stp>CHAIN_PUT_CALL_TYPE_OVRD=P</stp>
        <stp>CHAIN_PERIODICITY_OVRD=M</stp>
        <tr r="G5622" s="3"/>
      </tp>
      <tp t="e">
        <v>#N/A</v>
        <stp/>
        <stp>##V3_BDSV12</stp>
        <stp>SPX Index</stp>
        <stp>CHAIN_TICKERS</stp>
        <stp>[PUTStrategy6.xlsx]Backup!R5657C7</stp>
        <stp>CHAIN_STRIKE_PX_OVRD</stp>
        <stp>113320</stp>
        <stp>CHAIN_PUT_CALL_TYPE_OVRD=P</stp>
        <stp>CHAIN_PERIODICITY_OVRD=M</stp>
        <tr r="G5657" s="3"/>
      </tp>
      <tp t="e">
        <v>#N/A</v>
        <stp/>
        <stp>##V3_BDSV12</stp>
        <stp>SPX Index</stp>
        <stp>CHAIN_TICKERS</stp>
        <stp>[PUTStrategy6.xlsx]Backup!R5672C7</stp>
        <stp>CHAIN_STRIKE_PX_OVRD</stp>
        <stp>113620</stp>
        <stp>CHAIN_PUT_CALL_TYPE_OVRD=P</stp>
        <stp>CHAIN_PERIODICITY_OVRD=M</stp>
        <tr r="G5672" s="3"/>
      </tp>
      <tp t="e">
        <v>#N/A</v>
        <stp/>
        <stp>##V3_BDSV12</stp>
        <stp>SPX Index</stp>
        <stp>CHAIN_TICKERS</stp>
        <stp>[PUTStrategy6.xlsx]Backup!R5772C7</stp>
        <stp>CHAIN_STRIKE_PX_OVRD</stp>
        <stp>115620</stp>
        <stp>CHAIN_PUT_CALL_TYPE_OVRD=P</stp>
        <stp>CHAIN_PERIODICITY_OVRD=M</stp>
        <tr r="G5772" s="3"/>
      </tp>
      <tp t="e">
        <v>#N/A</v>
        <stp/>
        <stp>##V3_BDSV12</stp>
        <stp>SPX Index</stp>
        <stp>CHAIN_TICKERS</stp>
        <stp>[PUTStrategy6.xlsx]Backup!R5757C7</stp>
        <stp>CHAIN_STRIKE_PX_OVRD</stp>
        <stp>115320</stp>
        <stp>CHAIN_PUT_CALL_TYPE_OVRD=P</stp>
        <stp>CHAIN_PERIODICITY_OVRD=M</stp>
        <tr r="G5757" s="3"/>
      </tp>
      <tp t="e">
        <v>#N/A</v>
        <stp/>
        <stp>##V3_BDSV12</stp>
        <stp>SPX Index</stp>
        <stp>CHAIN_TICKERS</stp>
        <stp>[PUTStrategy6.xlsx]Backup!R5722C7</stp>
        <stp>CHAIN_STRIKE_PX_OVRD</stp>
        <stp>114620</stp>
        <stp>CHAIN_PUT_CALL_TYPE_OVRD=P</stp>
        <stp>CHAIN_PERIODICITY_OVRD=M</stp>
        <tr r="G5722" s="3"/>
      </tp>
      <tp t="e">
        <v>#N/A</v>
        <stp/>
        <stp>##V3_BDSV12</stp>
        <stp>SPX Index</stp>
        <stp>CHAIN_TICKERS</stp>
        <stp>[PUTStrategy6.xlsx]Backup!R5707C7</stp>
        <stp>CHAIN_STRIKE_PX_OVRD</stp>
        <stp>114320</stp>
        <stp>CHAIN_PUT_CALL_TYPE_OVRD=P</stp>
        <stp>CHAIN_PERIODICITY_OVRD=M</stp>
        <tr r="G5707" s="3"/>
      </tp>
      <tp t="e">
        <v>#N/A</v>
        <stp/>
        <stp>##V3_BDSV12</stp>
        <stp>SPX Index</stp>
        <stp>CHAIN_TICKERS</stp>
        <stp>[PUTStrategy6.xlsx]Backup!R5107C7</stp>
        <stp>CHAIN_STRIKE_PX_OVRD</stp>
        <stp>102320</stp>
        <stp>CHAIN_PUT_CALL_TYPE_OVRD=P</stp>
        <stp>CHAIN_PERIODICITY_OVRD=M</stp>
        <tr r="G5107" s="3"/>
      </tp>
      <tp t="e">
        <v>#N/A</v>
        <stp/>
        <stp>##V3_BDSV12</stp>
        <stp>SPX Index</stp>
        <stp>CHAIN_TICKERS</stp>
        <stp>[PUTStrategy6.xlsx]Backup!R5122C7</stp>
        <stp>CHAIN_STRIKE_PX_OVRD</stp>
        <stp>102620</stp>
        <stp>CHAIN_PUT_CALL_TYPE_OVRD=P</stp>
        <stp>CHAIN_PERIODICITY_OVRD=M</stp>
        <tr r="G5122" s="3"/>
      </tp>
      <tp t="e">
        <v>#N/A</v>
        <stp/>
        <stp>##V3_BDSV12</stp>
        <stp>SPX Index</stp>
        <stp>CHAIN_TICKERS</stp>
        <stp>[PUTStrategy6.xlsx]Backup!R5157C7</stp>
        <stp>CHAIN_STRIKE_PX_OVRD</stp>
        <stp>103320</stp>
        <stp>CHAIN_PUT_CALL_TYPE_OVRD=P</stp>
        <stp>CHAIN_PERIODICITY_OVRD=M</stp>
        <tr r="G5157" s="3"/>
      </tp>
      <tp t="e">
        <v>#N/A</v>
        <stp/>
        <stp>##V3_BDSV12</stp>
        <stp>SPX Index</stp>
        <stp>CHAIN_TICKERS</stp>
        <stp>[PUTStrategy6.xlsx]Backup!R5172C7</stp>
        <stp>CHAIN_STRIKE_PX_OVRD</stp>
        <stp>103620</stp>
        <stp>CHAIN_PUT_CALL_TYPE_OVRD=P</stp>
        <stp>CHAIN_PERIODICITY_OVRD=M</stp>
        <tr r="G5172" s="3"/>
      </tp>
      <tp t="e">
        <v>#N/A</v>
        <stp/>
        <stp>##V3_BDSV12</stp>
        <stp>SPX Index</stp>
        <stp>CHAIN_TICKERS</stp>
        <stp>[PUTStrategy6.xlsx]Backup!R5022C7</stp>
        <stp>CHAIN_STRIKE_PX_OVRD</stp>
        <stp>100620</stp>
        <stp>CHAIN_PUT_CALL_TYPE_OVRD=P</stp>
        <stp>CHAIN_PERIODICITY_OVRD=M</stp>
        <tr r="G5022" s="3"/>
      </tp>
      <tp t="e">
        <v>#N/A</v>
        <stp/>
        <stp>##V3_BDSV12</stp>
        <stp>SPX Index</stp>
        <stp>CHAIN_TICKERS</stp>
        <stp>[PUTStrategy6.xlsx]Backup!R5007C7</stp>
        <stp>CHAIN_STRIKE_PX_OVRD</stp>
        <stp>100320</stp>
        <stp>CHAIN_PUT_CALL_TYPE_OVRD=P</stp>
        <stp>CHAIN_PERIODICITY_OVRD=M</stp>
        <tr r="G5007" s="3"/>
      </tp>
      <tp t="e">
        <v>#N/A</v>
        <stp/>
        <stp>##V3_BDSV12</stp>
        <stp>SPX Index</stp>
        <stp>CHAIN_TICKERS</stp>
        <stp>[PUTStrategy6.xlsx]Backup!R5072C7</stp>
        <stp>CHAIN_STRIKE_PX_OVRD</stp>
        <stp>101620</stp>
        <stp>CHAIN_PUT_CALL_TYPE_OVRD=P</stp>
        <stp>CHAIN_PERIODICITY_OVRD=M</stp>
        <tr r="G5072" s="3"/>
      </tp>
      <tp t="e">
        <v>#N/A</v>
        <stp/>
        <stp>##V3_BDSV12</stp>
        <stp>SPX Index</stp>
        <stp>CHAIN_TICKERS</stp>
        <stp>[PUTStrategy6.xlsx]Backup!R5057C7</stp>
        <stp>CHAIN_STRIKE_PX_OVRD</stp>
        <stp>101320</stp>
        <stp>CHAIN_PUT_CALL_TYPE_OVRD=P</stp>
        <stp>CHAIN_PERIODICITY_OVRD=M</stp>
        <tr r="G5057" s="3"/>
      </tp>
      <tp t="e">
        <v>#N/A</v>
        <stp/>
        <stp>##V3_BDSV12</stp>
        <stp>SPX Index</stp>
        <stp>CHAIN_TICKERS</stp>
        <stp>[PUTStrategy6.xlsx]Backup!R5357C7</stp>
        <stp>CHAIN_STRIKE_PX_OVRD</stp>
        <stp>107320</stp>
        <stp>CHAIN_PUT_CALL_TYPE_OVRD=P</stp>
        <stp>CHAIN_PERIODICITY_OVRD=M</stp>
        <tr r="G5357" s="3"/>
      </tp>
      <tp t="e">
        <v>#N/A</v>
        <stp/>
        <stp>##V3_BDSV12</stp>
        <stp>SPX Index</stp>
        <stp>CHAIN_TICKERS</stp>
        <stp>[PUTStrategy6.xlsx]Backup!R5372C7</stp>
        <stp>CHAIN_STRIKE_PX_OVRD</stp>
        <stp>107620</stp>
        <stp>CHAIN_PUT_CALL_TYPE_OVRD=P</stp>
        <stp>CHAIN_PERIODICITY_OVRD=M</stp>
        <tr r="G5372" s="3"/>
      </tp>
      <tp t="e">
        <v>#N/A</v>
        <stp/>
        <stp>##V3_BDSV12</stp>
        <stp>SPX Index</stp>
        <stp>CHAIN_TICKERS</stp>
        <stp>[PUTStrategy6.xlsx]Backup!R5307C7</stp>
        <stp>CHAIN_STRIKE_PX_OVRD</stp>
        <stp>106320</stp>
        <stp>CHAIN_PUT_CALL_TYPE_OVRD=P</stp>
        <stp>CHAIN_PERIODICITY_OVRD=M</stp>
        <tr r="G5307" s="3"/>
      </tp>
      <tp t="e">
        <v>#N/A</v>
        <stp/>
        <stp>##V3_BDSV12</stp>
        <stp>SPX Index</stp>
        <stp>CHAIN_TICKERS</stp>
        <stp>[PUTStrategy6.xlsx]Backup!R5322C7</stp>
        <stp>CHAIN_STRIKE_PX_OVRD</stp>
        <stp>106620</stp>
        <stp>CHAIN_PUT_CALL_TYPE_OVRD=P</stp>
        <stp>CHAIN_PERIODICITY_OVRD=M</stp>
        <tr r="G5322" s="3"/>
      </tp>
      <tp t="e">
        <v>#N/A</v>
        <stp/>
        <stp>##V3_BDSV12</stp>
        <stp>SPX Index</stp>
        <stp>CHAIN_TICKERS</stp>
        <stp>[PUTStrategy6.xlsx]Backup!R5272C7</stp>
        <stp>CHAIN_STRIKE_PX_OVRD</stp>
        <stp>105620</stp>
        <stp>CHAIN_PUT_CALL_TYPE_OVRD=P</stp>
        <stp>CHAIN_PERIODICITY_OVRD=M</stp>
        <tr r="G5272" s="3"/>
      </tp>
      <tp t="e">
        <v>#N/A</v>
        <stp/>
        <stp>##V3_BDSV12</stp>
        <stp>SPX Index</stp>
        <stp>CHAIN_TICKERS</stp>
        <stp>[PUTStrategy6.xlsx]Backup!R5257C7</stp>
        <stp>CHAIN_STRIKE_PX_OVRD</stp>
        <stp>105320</stp>
        <stp>CHAIN_PUT_CALL_TYPE_OVRD=P</stp>
        <stp>CHAIN_PERIODICITY_OVRD=M</stp>
        <tr r="G5257" s="3"/>
      </tp>
      <tp t="e">
        <v>#N/A</v>
        <stp/>
        <stp>##V3_BDSV12</stp>
        <stp>SPX Index</stp>
        <stp>CHAIN_TICKERS</stp>
        <stp>[PUTStrategy6.xlsx]Backup!R5222C7</stp>
        <stp>CHAIN_STRIKE_PX_OVRD</stp>
        <stp>104620</stp>
        <stp>CHAIN_PUT_CALL_TYPE_OVRD=P</stp>
        <stp>CHAIN_PERIODICITY_OVRD=M</stp>
        <tr r="G5222" s="3"/>
      </tp>
      <tp t="e">
        <v>#N/A</v>
        <stp/>
        <stp>##V3_BDSV12</stp>
        <stp>SPX Index</stp>
        <stp>CHAIN_TICKERS</stp>
        <stp>[PUTStrategy6.xlsx]Backup!R5207C7</stp>
        <stp>CHAIN_STRIKE_PX_OVRD</stp>
        <stp>104320</stp>
        <stp>CHAIN_PUT_CALL_TYPE_OVRD=P</stp>
        <stp>CHAIN_PERIODICITY_OVRD=M</stp>
        <tr r="G5207" s="3"/>
      </tp>
      <tp t="e">
        <v>#N/A</v>
        <stp/>
        <stp>##V3_BDSV12</stp>
        <stp>SPX Index</stp>
        <stp>CHAIN_TICKERS</stp>
        <stp>[PUTStrategy6.xlsx]Backup!R5857C7</stp>
        <stp>CHAIN_STRIKE_PX_OVRD</stp>
        <stp>117320</stp>
        <stp>CHAIN_PUT_CALL_TYPE_OVRD=P</stp>
        <stp>CHAIN_PERIODICITY_OVRD=M</stp>
        <tr r="G5857" s="3"/>
      </tp>
      <tp t="e">
        <v>#N/A</v>
        <stp/>
        <stp>##V3_BDSV12</stp>
        <stp>SPX Index</stp>
        <stp>CHAIN_TICKERS</stp>
        <stp>[PUTStrategy6.xlsx]Backup!R5872C7</stp>
        <stp>CHAIN_STRIKE_PX_OVRD</stp>
        <stp>117620</stp>
        <stp>CHAIN_PUT_CALL_TYPE_OVRD=P</stp>
        <stp>CHAIN_PERIODICITY_OVRD=M</stp>
        <tr r="G5872" s="3"/>
      </tp>
      <tp t="e">
        <v>#N/A</v>
        <stp/>
        <stp>##V3_BDSV12</stp>
        <stp>SPX Index</stp>
        <stp>CHAIN_TICKERS</stp>
        <stp>[PUTStrategy6.xlsx]Backup!R5807C7</stp>
        <stp>CHAIN_STRIKE_PX_OVRD</stp>
        <stp>116320</stp>
        <stp>CHAIN_PUT_CALL_TYPE_OVRD=P</stp>
        <stp>CHAIN_PERIODICITY_OVRD=M</stp>
        <tr r="G5807" s="3"/>
      </tp>
      <tp t="e">
        <v>#N/A</v>
        <stp/>
        <stp>##V3_BDSV12</stp>
        <stp>SPX Index</stp>
        <stp>CHAIN_TICKERS</stp>
        <stp>[PUTStrategy6.xlsx]Backup!R5822C7</stp>
        <stp>CHAIN_STRIKE_PX_OVRD</stp>
        <stp>116620</stp>
        <stp>CHAIN_PUT_CALL_TYPE_OVRD=P</stp>
        <stp>CHAIN_PERIODICITY_OVRD=M</stp>
        <tr r="G5822" s="3"/>
      </tp>
      <tp t="e">
        <v>#N/A</v>
        <stp/>
        <stp>##V3_BDSV12</stp>
        <stp>SPX Index</stp>
        <stp>CHAIN_TICKERS</stp>
        <stp>[PUTStrategy6.xlsx]Backup!R5922C7</stp>
        <stp>CHAIN_STRIKE_PX_OVRD</stp>
        <stp>118620</stp>
        <stp>CHAIN_PUT_CALL_TYPE_OVRD=P</stp>
        <stp>CHAIN_PERIODICITY_OVRD=M</stp>
        <tr r="G5922" s="3"/>
      </tp>
      <tp t="e">
        <v>#N/A</v>
        <stp/>
        <stp>##V3_BDSV12</stp>
        <stp>SPX Index</stp>
        <stp>CHAIN_TICKERS</stp>
        <stp>[PUTStrategy6.xlsx]Backup!R5907C7</stp>
        <stp>CHAIN_STRIKE_PX_OVRD</stp>
        <stp>118320</stp>
        <stp>CHAIN_PUT_CALL_TYPE_OVRD=P</stp>
        <stp>CHAIN_PERIODICITY_OVRD=M</stp>
        <tr r="G5907" s="3"/>
      </tp>
      <tp t="e">
        <v>#N/A</v>
        <stp/>
        <stp>##V3_BDSV12</stp>
        <stp>SPX Index</stp>
        <stp>CHAIN_TICKERS</stp>
        <stp>[PUTStrategy6.xlsx]Backup!R5972C7</stp>
        <stp>CHAIN_STRIKE_PX_OVRD</stp>
        <stp>119620</stp>
        <stp>CHAIN_PUT_CALL_TYPE_OVRD=P</stp>
        <stp>CHAIN_PERIODICITY_OVRD=M</stp>
        <tr r="G5972" s="3"/>
      </tp>
      <tp t="e">
        <v>#N/A</v>
        <stp/>
        <stp>##V3_BDSV12</stp>
        <stp>SPX Index</stp>
        <stp>CHAIN_TICKERS</stp>
        <stp>[PUTStrategy6.xlsx]Backup!R5957C7</stp>
        <stp>CHAIN_STRIKE_PX_OVRD</stp>
        <stp>119320</stp>
        <stp>CHAIN_PUT_CALL_TYPE_OVRD=P</stp>
        <stp>CHAIN_PERIODICITY_OVRD=M</stp>
        <tr r="G5957" s="3"/>
      </tp>
      <tp t="e">
        <v>#N/A</v>
        <stp/>
        <stp>##V3_BDSV12</stp>
        <stp>SPX Index</stp>
        <stp>CHAIN_TICKERS</stp>
        <stp>[PUTStrategy6.xlsx]Backup!R4995C7</stp>
        <stp>CHAIN_STRIKE_PX_OVRD</stp>
        <stp>100080</stp>
        <stp>CHAIN_PUT_CALL_TYPE_OVRD=P</stp>
        <stp>CHAIN_PERIODICITY_OVRD=M</stp>
        <tr r="G4995" s="3"/>
      </tp>
      <tp t="e">
        <v>#N/A</v>
        <stp/>
        <stp>##V3_BDSV12</stp>
        <stp>SPX Index</stp>
        <stp>CHAIN_TICKERS</stp>
        <stp>[PUTStrategy6.xlsx]Backup!R5495C7</stp>
        <stp>CHAIN_STRIKE_PX_OVRD</stp>
        <stp>110080</stp>
        <stp>CHAIN_PUT_CALL_TYPE_OVRD=P</stp>
        <stp>CHAIN_PERIODICITY_OVRD=M</stp>
        <tr r="G5495" s="3"/>
      </tp>
      <tp t="e">
        <v>#N/A</v>
        <stp/>
        <stp>##V3_BDSV12</stp>
        <stp>SPX Index</stp>
        <stp>CHAIN_TICKERS</stp>
        <stp>[PUTStrategy6.xlsx]Backup!R5420C7</stp>
        <stp>CHAIN_STRIKE_PX_OVRD</stp>
        <stp>108580</stp>
        <stp>CHAIN_PUT_CALL_TYPE_OVRD=P</stp>
        <stp>CHAIN_PERIODICITY_OVRD=M</stp>
        <tr r="G5420" s="3"/>
      </tp>
      <tp t="e">
        <v>#N/A</v>
        <stp/>
        <stp>##V3_BDSV12</stp>
        <stp>SPX Index</stp>
        <stp>CHAIN_TICKERS</stp>
        <stp>[PUTStrategy6.xlsx]Backup!R5595C7</stp>
        <stp>CHAIN_STRIKE_PX_OVRD</stp>
        <stp>112080</stp>
        <stp>CHAIN_PUT_CALL_TYPE_OVRD=P</stp>
        <stp>CHAIN_PERIODICITY_OVRD=M</stp>
        <tr r="G5595" s="3"/>
      </tp>
      <tp t="e">
        <v>#N/A</v>
        <stp/>
        <stp>##V3_BDSV12</stp>
        <stp>SPX Index</stp>
        <stp>CHAIN_TICKERS</stp>
        <stp>[PUTStrategy6.xlsx]Backup!R5470C7</stp>
        <stp>CHAIN_STRIKE_PX_OVRD</stp>
        <stp>109580</stp>
        <stp>CHAIN_PUT_CALL_TYPE_OVRD=P</stp>
        <stp>CHAIN_PERIODICITY_OVRD=M</stp>
        <tr r="G5470" s="3"/>
      </tp>
      <tp t="e">
        <v>#N/A</v>
        <stp/>
        <stp>##V3_BDSV12</stp>
        <stp>SPX Index</stp>
        <stp>CHAIN_TICKERS</stp>
        <stp>[PUTStrategy6.xlsx]Backup!R5445C7</stp>
        <stp>CHAIN_STRIKE_PX_OVRD</stp>
        <stp>109080</stp>
        <stp>CHAIN_PUT_CALL_TYPE_OVRD=P</stp>
        <stp>CHAIN_PERIODICITY_OVRD=M</stp>
        <tr r="G5445" s="3"/>
      </tp>
      <tp t="e">
        <v>#N/A</v>
        <stp/>
        <stp>##V3_BDSV12</stp>
        <stp>SPX Index</stp>
        <stp>CHAIN_TICKERS</stp>
        <stp>[PUTStrategy6.xlsx]Backup!R5520C7</stp>
        <stp>CHAIN_STRIKE_PX_OVRD</stp>
        <stp>110580</stp>
        <stp>CHAIN_PUT_CALL_TYPE_OVRD=P</stp>
        <stp>CHAIN_PERIODICITY_OVRD=M</stp>
        <tr r="G5520" s="3"/>
      </tp>
      <tp t="e">
        <v>#N/A</v>
        <stp/>
        <stp>##V3_BDSV12</stp>
        <stp>SPX Index</stp>
        <stp>CHAIN_TICKERS</stp>
        <stp>[PUTStrategy6.xlsx]Backup!R5570C7</stp>
        <stp>CHAIN_STRIKE_PX_OVRD</stp>
        <stp>111580</stp>
        <stp>CHAIN_PUT_CALL_TYPE_OVRD=P</stp>
        <stp>CHAIN_PERIODICITY_OVRD=M</stp>
        <tr r="G5570" s="3"/>
      </tp>
      <tp t="e">
        <v>#N/A</v>
        <stp/>
        <stp>##V3_BDSV12</stp>
        <stp>SPX Index</stp>
        <stp>CHAIN_TICKERS</stp>
        <stp>[PUTStrategy6.xlsx]Backup!R5545C7</stp>
        <stp>CHAIN_STRIKE_PX_OVRD</stp>
        <stp>111080</stp>
        <stp>CHAIN_PUT_CALL_TYPE_OVRD=P</stp>
        <stp>CHAIN_PERIODICITY_OVRD=M</stp>
        <tr r="G5545" s="3"/>
      </tp>
      <tp t="e">
        <v>#N/A</v>
        <stp/>
        <stp>##V3_BDSV12</stp>
        <stp>SPX Index</stp>
        <stp>CHAIN_TICKERS</stp>
        <stp>[PUTStrategy6.xlsx]Backup!R5695C7</stp>
        <stp>CHAIN_STRIKE_PX_OVRD</stp>
        <stp>114080</stp>
        <stp>CHAIN_PUT_CALL_TYPE_OVRD=P</stp>
        <stp>CHAIN_PERIODICITY_OVRD=M</stp>
        <tr r="G5695" s="3"/>
      </tp>
      <tp t="e">
        <v>#N/A</v>
        <stp/>
        <stp>##V3_BDSV12</stp>
        <stp>SPX Index</stp>
        <stp>CHAIN_TICKERS</stp>
        <stp>[PUTStrategy6.xlsx]Backup!R5620C7</stp>
        <stp>CHAIN_STRIKE_PX_OVRD</stp>
        <stp>112580</stp>
        <stp>CHAIN_PUT_CALL_TYPE_OVRD=P</stp>
        <stp>CHAIN_PERIODICITY_OVRD=M</stp>
        <tr r="G5620" s="3"/>
      </tp>
      <tp t="e">
        <v>#N/A</v>
        <stp/>
        <stp>##V3_BDSV12</stp>
        <stp>SPX Index</stp>
        <stp>CHAIN_TICKERS</stp>
        <stp>[PUTStrategy6.xlsx]Backup!R5645C7</stp>
        <stp>CHAIN_STRIKE_PX_OVRD</stp>
        <stp>113080</stp>
        <stp>CHAIN_PUT_CALL_TYPE_OVRD=P</stp>
        <stp>CHAIN_PERIODICITY_OVRD=M</stp>
        <tr r="G5645" s="3"/>
      </tp>
      <tp t="e">
        <v>#N/A</v>
        <stp/>
        <stp>##V3_BDSV12</stp>
        <stp>SPX Index</stp>
        <stp>CHAIN_TICKERS</stp>
        <stp>[PUTStrategy6.xlsx]Backup!R5670C7</stp>
        <stp>CHAIN_STRIKE_PX_OVRD</stp>
        <stp>113580</stp>
        <stp>CHAIN_PUT_CALL_TYPE_OVRD=P</stp>
        <stp>CHAIN_PERIODICITY_OVRD=M</stp>
        <tr r="G5670" s="3"/>
      </tp>
      <tp t="e">
        <v>#N/A</v>
        <stp/>
        <stp>##V3_BDSV12</stp>
        <stp>SPX Index</stp>
        <stp>CHAIN_TICKERS</stp>
        <stp>[PUTStrategy6.xlsx]Backup!R5795C7</stp>
        <stp>CHAIN_STRIKE_PX_OVRD</stp>
        <stp>116080</stp>
        <stp>CHAIN_PUT_CALL_TYPE_OVRD=P</stp>
        <stp>CHAIN_PERIODICITY_OVRD=M</stp>
        <tr r="G5795" s="3"/>
      </tp>
      <tp t="e">
        <v>#N/A</v>
        <stp/>
        <stp>##V3_BDSV12</stp>
        <stp>SPX Index</stp>
        <stp>CHAIN_TICKERS</stp>
        <stp>[PUTStrategy6.xlsx]Backup!R5770C7</stp>
        <stp>CHAIN_STRIKE_PX_OVRD</stp>
        <stp>115580</stp>
        <stp>CHAIN_PUT_CALL_TYPE_OVRD=P</stp>
        <stp>CHAIN_PERIODICITY_OVRD=M</stp>
        <tr r="G5770" s="3"/>
      </tp>
      <tp t="e">
        <v>#N/A</v>
        <stp/>
        <stp>##V3_BDSV12</stp>
        <stp>SPX Index</stp>
        <stp>CHAIN_TICKERS</stp>
        <stp>[PUTStrategy6.xlsx]Backup!R5745C7</stp>
        <stp>CHAIN_STRIKE_PX_OVRD</stp>
        <stp>115080</stp>
        <stp>CHAIN_PUT_CALL_TYPE_OVRD=P</stp>
        <stp>CHAIN_PERIODICITY_OVRD=M</stp>
        <tr r="G5745" s="3"/>
      </tp>
      <tp t="e">
        <v>#N/A</v>
        <stp/>
        <stp>##V3_BDSV12</stp>
        <stp>SPX Index</stp>
        <stp>CHAIN_TICKERS</stp>
        <stp>[PUTStrategy6.xlsx]Backup!R5720C7</stp>
        <stp>CHAIN_STRIKE_PX_OVRD</stp>
        <stp>114580</stp>
        <stp>CHAIN_PUT_CALL_TYPE_OVRD=P</stp>
        <stp>CHAIN_PERIODICITY_OVRD=M</stp>
        <tr r="G5720" s="3"/>
      </tp>
      <tp t="e">
        <v>#N/A</v>
        <stp/>
        <stp>##V3_BDSV12</stp>
        <stp>SPX Index</stp>
        <stp>CHAIN_TICKERS</stp>
        <stp>[PUTStrategy6.xlsx]Backup!R5195C7</stp>
        <stp>CHAIN_STRIKE_PX_OVRD</stp>
        <stp>104080</stp>
        <stp>CHAIN_PUT_CALL_TYPE_OVRD=P</stp>
        <stp>CHAIN_PERIODICITY_OVRD=M</stp>
        <tr r="G5195" s="3"/>
      </tp>
      <tp t="e">
        <v>#N/A</v>
        <stp/>
        <stp>##V3_BDSV12</stp>
        <stp>SPX Index</stp>
        <stp>CHAIN_TICKERS</stp>
        <stp>[PUTStrategy6.xlsx]Backup!R5120C7</stp>
        <stp>CHAIN_STRIKE_PX_OVRD</stp>
        <stp>102580</stp>
        <stp>CHAIN_PUT_CALL_TYPE_OVRD=P</stp>
        <stp>CHAIN_PERIODICITY_OVRD=M</stp>
        <tr r="G5120" s="3"/>
      </tp>
      <tp t="e">
        <v>#N/A</v>
        <stp/>
        <stp>##V3_BDSV12</stp>
        <stp>SPX Index</stp>
        <stp>CHAIN_TICKERS</stp>
        <stp>[PUTStrategy6.xlsx]Backup!R5145C7</stp>
        <stp>CHAIN_STRIKE_PX_OVRD</stp>
        <stp>103080</stp>
        <stp>CHAIN_PUT_CALL_TYPE_OVRD=P</stp>
        <stp>CHAIN_PERIODICITY_OVRD=M</stp>
        <tr r="G5145" s="3"/>
      </tp>
      <tp t="e">
        <v>#N/A</v>
        <stp/>
        <stp>##V3_BDSV12</stp>
        <stp>SPX Index</stp>
        <stp>CHAIN_TICKERS</stp>
        <stp>[PUTStrategy6.xlsx]Backup!R5170C7</stp>
        <stp>CHAIN_STRIKE_PX_OVRD</stp>
        <stp>103580</stp>
        <stp>CHAIN_PUT_CALL_TYPE_OVRD=P</stp>
        <stp>CHAIN_PERIODICITY_OVRD=M</stp>
        <tr r="G5170" s="3"/>
      </tp>
      <tp t="e">
        <v>#N/A</v>
        <stp/>
        <stp>##V3_BDSV12</stp>
        <stp>SPX Index</stp>
        <stp>CHAIN_TICKERS</stp>
        <stp>[PUTStrategy6.xlsx]Backup!R5095C7</stp>
        <stp>CHAIN_STRIKE_PX_OVRD</stp>
        <stp>102080</stp>
        <stp>CHAIN_PUT_CALL_TYPE_OVRD=P</stp>
        <stp>CHAIN_PERIODICITY_OVRD=M</stp>
        <tr r="G5095" s="3"/>
      </tp>
      <tp t="e">
        <v>#N/A</v>
        <stp/>
        <stp>##V3_BDSV12</stp>
        <stp>SPX Index</stp>
        <stp>CHAIN_TICKERS</stp>
        <stp>[PUTStrategy6.xlsx]Backup!R5020C7</stp>
        <stp>CHAIN_STRIKE_PX_OVRD</stp>
        <stp>100580</stp>
        <stp>CHAIN_PUT_CALL_TYPE_OVRD=P</stp>
        <stp>CHAIN_PERIODICITY_OVRD=M</stp>
        <tr r="G5020" s="3"/>
      </tp>
      <tp t="e">
        <v>#N/A</v>
        <stp/>
        <stp>##V3_BDSV12</stp>
        <stp>SPX Index</stp>
        <stp>CHAIN_TICKERS</stp>
        <stp>[PUTStrategy6.xlsx]Backup!R5070C7</stp>
        <stp>CHAIN_STRIKE_PX_OVRD</stp>
        <stp>101580</stp>
        <stp>CHAIN_PUT_CALL_TYPE_OVRD=P</stp>
        <stp>CHAIN_PERIODICITY_OVRD=M</stp>
        <tr r="G5070" s="3"/>
      </tp>
      <tp t="e">
        <v>#N/A</v>
        <stp/>
        <stp>##V3_BDSV12</stp>
        <stp>SPX Index</stp>
        <stp>CHAIN_TICKERS</stp>
        <stp>[PUTStrategy6.xlsx]Backup!R5045C7</stp>
        <stp>CHAIN_STRIKE_PX_OVRD</stp>
        <stp>101080</stp>
        <stp>CHAIN_PUT_CALL_TYPE_OVRD=P</stp>
        <stp>CHAIN_PERIODICITY_OVRD=M</stp>
        <tr r="G5045" s="3"/>
      </tp>
      <tp t="e">
        <v>#N/A</v>
        <stp/>
        <stp>##V3_BDSV12</stp>
        <stp>SPX Index</stp>
        <stp>CHAIN_TICKERS</stp>
        <stp>[PUTStrategy6.xlsx]Backup!R5345C7</stp>
        <stp>CHAIN_STRIKE_PX_OVRD</stp>
        <stp>107080</stp>
        <stp>CHAIN_PUT_CALL_TYPE_OVRD=P</stp>
        <stp>CHAIN_PERIODICITY_OVRD=M</stp>
        <tr r="G5345" s="3"/>
      </tp>
      <tp t="e">
        <v>#N/A</v>
        <stp/>
        <stp>##V3_BDSV12</stp>
        <stp>SPX Index</stp>
        <stp>CHAIN_TICKERS</stp>
        <stp>[PUTStrategy6.xlsx]Backup!R5370C7</stp>
        <stp>CHAIN_STRIKE_PX_OVRD</stp>
        <stp>107580</stp>
        <stp>CHAIN_PUT_CALL_TYPE_OVRD=P</stp>
        <stp>CHAIN_PERIODICITY_OVRD=M</stp>
        <tr r="G5370" s="3"/>
      </tp>
      <tp t="e">
        <v>#N/A</v>
        <stp/>
        <stp>##V3_BDSV12</stp>
        <stp>SPX Index</stp>
        <stp>CHAIN_TICKERS</stp>
        <stp>[PUTStrategy6.xlsx]Backup!R5395C7</stp>
        <stp>CHAIN_STRIKE_PX_OVRD</stp>
        <stp>108080</stp>
        <stp>CHAIN_PUT_CALL_TYPE_OVRD=P</stp>
        <stp>CHAIN_PERIODICITY_OVRD=M</stp>
        <tr r="G5395" s="3"/>
      </tp>
      <tp t="e">
        <v>#N/A</v>
        <stp/>
        <stp>##V3_BDSV12</stp>
        <stp>SPX Index</stp>
        <stp>CHAIN_TICKERS</stp>
        <stp>[PUTStrategy6.xlsx]Backup!R5320C7</stp>
        <stp>CHAIN_STRIKE_PX_OVRD</stp>
        <stp>106580</stp>
        <stp>CHAIN_PUT_CALL_TYPE_OVRD=P</stp>
        <stp>CHAIN_PERIODICITY_OVRD=M</stp>
        <tr r="G5320" s="3"/>
      </tp>
      <tp t="e">
        <v>#N/A</v>
        <stp/>
        <stp>##V3_BDSV12</stp>
        <stp>SPX Index</stp>
        <stp>CHAIN_TICKERS</stp>
        <stp>[PUTStrategy6.xlsx]Backup!R5295C7</stp>
        <stp>CHAIN_STRIKE_PX_OVRD</stp>
        <stp>106080</stp>
        <stp>CHAIN_PUT_CALL_TYPE_OVRD=P</stp>
        <stp>CHAIN_PERIODICITY_OVRD=M</stp>
        <tr r="G5295" s="3"/>
      </tp>
      <tp t="e">
        <v>#N/A</v>
        <stp/>
        <stp>##V3_BDSV12</stp>
        <stp>SPX Index</stp>
        <stp>CHAIN_TICKERS</stp>
        <stp>[PUTStrategy6.xlsx]Backup!R5270C7</stp>
        <stp>CHAIN_STRIKE_PX_OVRD</stp>
        <stp>105580</stp>
        <stp>CHAIN_PUT_CALL_TYPE_OVRD=P</stp>
        <stp>CHAIN_PERIODICITY_OVRD=M</stp>
        <tr r="G5270" s="3"/>
      </tp>
      <tp t="e">
        <v>#N/A</v>
        <stp/>
        <stp>##V3_BDSV12</stp>
        <stp>SPX Index</stp>
        <stp>CHAIN_TICKERS</stp>
        <stp>[PUTStrategy6.xlsx]Backup!R5245C7</stp>
        <stp>CHAIN_STRIKE_PX_OVRD</stp>
        <stp>105080</stp>
        <stp>CHAIN_PUT_CALL_TYPE_OVRD=P</stp>
        <stp>CHAIN_PERIODICITY_OVRD=M</stp>
        <tr r="G5245" s="3"/>
      </tp>
      <tp t="e">
        <v>#N/A</v>
        <stp/>
        <stp>##V3_BDSV12</stp>
        <stp>SPX Index</stp>
        <stp>CHAIN_TICKERS</stp>
        <stp>[PUTStrategy6.xlsx]Backup!R5220C7</stp>
        <stp>CHAIN_STRIKE_PX_OVRD</stp>
        <stp>104580</stp>
        <stp>CHAIN_PUT_CALL_TYPE_OVRD=P</stp>
        <stp>CHAIN_PERIODICITY_OVRD=M</stp>
        <tr r="G5220" s="3"/>
      </tp>
      <tp t="e">
        <v>#N/A</v>
        <stp/>
        <stp>##V3_BDSV12</stp>
        <stp>SPX Index</stp>
        <stp>CHAIN_TICKERS</stp>
        <stp>[PUTStrategy6.xlsx]Backup!R5845C7</stp>
        <stp>CHAIN_STRIKE_PX_OVRD</stp>
        <stp>117080</stp>
        <stp>CHAIN_PUT_CALL_TYPE_OVRD=P</stp>
        <stp>CHAIN_PERIODICITY_OVRD=M</stp>
        <tr r="G5845" s="3"/>
      </tp>
      <tp t="e">
        <v>#N/A</v>
        <stp/>
        <stp>##V3_BDSV12</stp>
        <stp>SPX Index</stp>
        <stp>CHAIN_TICKERS</stp>
        <stp>[PUTStrategy6.xlsx]Backup!R5870C7</stp>
        <stp>CHAIN_STRIKE_PX_OVRD</stp>
        <stp>117580</stp>
        <stp>CHAIN_PUT_CALL_TYPE_OVRD=P</stp>
        <stp>CHAIN_PERIODICITY_OVRD=M</stp>
        <tr r="G5870" s="3"/>
      </tp>
      <tp t="e">
        <v>#N/A</v>
        <stp/>
        <stp>##V3_BDSV12</stp>
        <stp>SPX Index</stp>
        <stp>CHAIN_TICKERS</stp>
        <stp>[PUTStrategy6.xlsx]Backup!R5895C7</stp>
        <stp>CHAIN_STRIKE_PX_OVRD</stp>
        <stp>118080</stp>
        <stp>CHAIN_PUT_CALL_TYPE_OVRD=P</stp>
        <stp>CHAIN_PERIODICITY_OVRD=M</stp>
        <tr r="G5895" s="3"/>
      </tp>
      <tp t="e">
        <v>#N/A</v>
        <stp/>
        <stp>##V3_BDSV12</stp>
        <stp>SPX Index</stp>
        <stp>CHAIN_TICKERS</stp>
        <stp>[PUTStrategy6.xlsx]Backup!R5820C7</stp>
        <stp>CHAIN_STRIKE_PX_OVRD</stp>
        <stp>116580</stp>
        <stp>CHAIN_PUT_CALL_TYPE_OVRD=P</stp>
        <stp>CHAIN_PERIODICITY_OVRD=M</stp>
        <tr r="G5820" s="3"/>
      </tp>
      <tp t="e">
        <v>#N/A</v>
        <stp/>
        <stp>##V3_BDSV12</stp>
        <stp>SPX Index</stp>
        <stp>CHAIN_TICKERS</stp>
        <stp>[PUTStrategy6.xlsx]Backup!R5920C7</stp>
        <stp>CHAIN_STRIKE_PX_OVRD</stp>
        <stp>118580</stp>
        <stp>CHAIN_PUT_CALL_TYPE_OVRD=P</stp>
        <stp>CHAIN_PERIODICITY_OVRD=M</stp>
        <tr r="G5920" s="3"/>
      </tp>
      <tp t="e">
        <v>#N/A</v>
        <stp/>
        <stp>##V3_BDSV12</stp>
        <stp>SPX Index</stp>
        <stp>CHAIN_TICKERS</stp>
        <stp>[PUTStrategy6.xlsx]Backup!R5970C7</stp>
        <stp>CHAIN_STRIKE_PX_OVRD</stp>
        <stp>119580</stp>
        <stp>CHAIN_PUT_CALL_TYPE_OVRD=P</stp>
        <stp>CHAIN_PERIODICITY_OVRD=M</stp>
        <tr r="G5970" s="3"/>
      </tp>
      <tp t="e">
        <v>#N/A</v>
        <stp/>
        <stp>##V3_BDSV12</stp>
        <stp>SPX Index</stp>
        <stp>CHAIN_TICKERS</stp>
        <stp>[PUTStrategy6.xlsx]Backup!R5945C7</stp>
        <stp>CHAIN_STRIKE_PX_OVRD</stp>
        <stp>119080</stp>
        <stp>CHAIN_PUT_CALL_TYPE_OVRD=P</stp>
        <stp>CHAIN_PERIODICITY_OVRD=M</stp>
        <tr r="G5945" s="3"/>
      </tp>
      <tp t="e">
        <v>#N/A</v>
        <stp/>
        <stp>##V3_BDSV12</stp>
        <stp>SPX Index</stp>
        <stp>CHAIN_TICKERS</stp>
        <stp>[PUTStrategy6.xlsx]Backup!R5995C7</stp>
        <stp>CHAIN_STRIKE_PX_OVRD</stp>
        <stp>120080</stp>
        <stp>CHAIN_PUT_CALL_TYPE_OVRD=P</stp>
        <stp>CHAIN_PERIODICITY_OVRD=M</stp>
        <tr r="G5995" s="3"/>
      </tp>
      <tp t="e">
        <v>#N/A</v>
        <stp/>
        <stp>##V3_BDSV12</stp>
        <stp>SPX Index</stp>
        <stp>CHAIN_TICKERS</stp>
        <stp>[PUTStrategy6.xlsx]Backup!R6695C7</stp>
        <stp>CHAIN_STRIKE_PX_OVRD</stp>
        <stp>134080</stp>
        <stp>CHAIN_PUT_CALL_TYPE_OVRD=P</stp>
        <stp>CHAIN_PERIODICITY_OVRD=M</stp>
        <tr r="G6695" s="3"/>
      </tp>
      <tp t="e">
        <v>#N/A</v>
        <stp/>
        <stp>##V3_BDSV12</stp>
        <stp>SPX Index</stp>
        <stp>CHAIN_TICKERS</stp>
        <stp>[PUTStrategy6.xlsx]Backup!R6620C7</stp>
        <stp>CHAIN_STRIKE_PX_OVRD</stp>
        <stp>132580</stp>
        <stp>CHAIN_PUT_CALL_TYPE_OVRD=P</stp>
        <stp>CHAIN_PERIODICITY_OVRD=M</stp>
        <tr r="G6620" s="3"/>
      </tp>
      <tp t="e">
        <v>#N/A</v>
        <stp/>
        <stp>##V3_BDSV12</stp>
        <stp>SPX Index</stp>
        <stp>CHAIN_TICKERS</stp>
        <stp>[PUTStrategy6.xlsx]Backup!R6645C7</stp>
        <stp>CHAIN_STRIKE_PX_OVRD</stp>
        <stp>133080</stp>
        <stp>CHAIN_PUT_CALL_TYPE_OVRD=P</stp>
        <stp>CHAIN_PERIODICITY_OVRD=M</stp>
        <tr r="G6645" s="3"/>
      </tp>
      <tp t="e">
        <v>#N/A</v>
        <stp/>
        <stp>##V3_BDSV12</stp>
        <stp>SPX Index</stp>
        <stp>CHAIN_TICKERS</stp>
        <stp>[PUTStrategy6.xlsx]Backup!R6670C7</stp>
        <stp>CHAIN_STRIKE_PX_OVRD</stp>
        <stp>133580</stp>
        <stp>CHAIN_PUT_CALL_TYPE_OVRD=P</stp>
        <stp>CHAIN_PERIODICITY_OVRD=M</stp>
        <tr r="G6670" s="3"/>
      </tp>
      <tp t="e">
        <v>#N/A</v>
        <stp/>
        <stp>##V3_BDSV12</stp>
        <stp>SPX Index</stp>
        <stp>CHAIN_TICKERS</stp>
        <stp>[PUTStrategy6.xlsx]Backup!R6795C7</stp>
        <stp>CHAIN_STRIKE_PX_OVRD</stp>
        <stp>136080</stp>
        <stp>CHAIN_PUT_CALL_TYPE_OVRD=P</stp>
        <stp>CHAIN_PERIODICITY_OVRD=M</stp>
        <tr r="G6795" s="3"/>
      </tp>
      <tp t="e">
        <v>#N/A</v>
        <stp/>
        <stp>##V3_BDSV12</stp>
        <stp>SPX Index</stp>
        <stp>CHAIN_TICKERS</stp>
        <stp>[PUTStrategy6.xlsx]Backup!R6770C7</stp>
        <stp>CHAIN_STRIKE_PX_OVRD</stp>
        <stp>135580</stp>
        <stp>CHAIN_PUT_CALL_TYPE_OVRD=P</stp>
        <stp>CHAIN_PERIODICITY_OVRD=M</stp>
        <tr r="G6770" s="3"/>
      </tp>
      <tp t="e">
        <v>#N/A</v>
        <stp/>
        <stp>##V3_BDSV12</stp>
        <stp>SPX Index</stp>
        <stp>CHAIN_TICKERS</stp>
        <stp>[PUTStrategy6.xlsx]Backup!R6745C7</stp>
        <stp>CHAIN_STRIKE_PX_OVRD</stp>
        <stp>135080</stp>
        <stp>CHAIN_PUT_CALL_TYPE_OVRD=P</stp>
        <stp>CHAIN_PERIODICITY_OVRD=M</stp>
        <tr r="G6745" s="3"/>
      </tp>
      <tp t="e">
        <v>#N/A</v>
        <stp/>
        <stp>##V3_BDSV12</stp>
        <stp>SPX Index</stp>
        <stp>CHAIN_TICKERS</stp>
        <stp>[PUTStrategy6.xlsx]Backup!R6720C7</stp>
        <stp>CHAIN_STRIKE_PX_OVRD</stp>
        <stp>134580</stp>
        <stp>CHAIN_PUT_CALL_TYPE_OVRD=P</stp>
        <stp>CHAIN_PERIODICITY_OVRD=M</stp>
        <tr r="G6720" s="3"/>
      </tp>
      <tp t="e">
        <v>#N/A</v>
        <stp/>
        <stp>##V3_BDSV12</stp>
        <stp>SPX Index</stp>
        <stp>CHAIN_TICKERS</stp>
        <stp>[PUTStrategy6.xlsx]Backup!R6495C7</stp>
        <stp>CHAIN_STRIKE_PX_OVRD</stp>
        <stp>130080</stp>
        <stp>CHAIN_PUT_CALL_TYPE_OVRD=P</stp>
        <stp>CHAIN_PERIODICITY_OVRD=M</stp>
        <tr r="G6495" s="3"/>
      </tp>
      <tp t="e">
        <v>#N/A</v>
        <stp/>
        <stp>##V3_BDSV12</stp>
        <stp>SPX Index</stp>
        <stp>CHAIN_TICKERS</stp>
        <stp>[PUTStrategy6.xlsx]Backup!R6420C7</stp>
        <stp>CHAIN_STRIKE_PX_OVRD</stp>
        <stp>128580</stp>
        <stp>CHAIN_PUT_CALL_TYPE_OVRD=P</stp>
        <stp>CHAIN_PERIODICITY_OVRD=M</stp>
        <tr r="G6420" s="3"/>
      </tp>
      <tp t="e">
        <v>#N/A</v>
        <stp/>
        <stp>##V3_BDSV12</stp>
        <stp>SPX Index</stp>
        <stp>CHAIN_TICKERS</stp>
        <stp>[PUTStrategy6.xlsx]Backup!R6595C7</stp>
        <stp>CHAIN_STRIKE_PX_OVRD</stp>
        <stp>132080</stp>
        <stp>CHAIN_PUT_CALL_TYPE_OVRD=P</stp>
        <stp>CHAIN_PERIODICITY_OVRD=M</stp>
        <tr r="G6595" s="3"/>
      </tp>
      <tp t="e">
        <v>#N/A</v>
        <stp/>
        <stp>##V3_BDSV12</stp>
        <stp>SPX Index</stp>
        <stp>CHAIN_TICKERS</stp>
        <stp>[PUTStrategy6.xlsx]Backup!R6470C7</stp>
        <stp>CHAIN_STRIKE_PX_OVRD</stp>
        <stp>129580</stp>
        <stp>CHAIN_PUT_CALL_TYPE_OVRD=P</stp>
        <stp>CHAIN_PERIODICITY_OVRD=M</stp>
        <tr r="G6470" s="3"/>
      </tp>
      <tp t="e">
        <v>#N/A</v>
        <stp/>
        <stp>##V3_BDSV12</stp>
        <stp>SPX Index</stp>
        <stp>CHAIN_TICKERS</stp>
        <stp>[PUTStrategy6.xlsx]Backup!R6445C7</stp>
        <stp>CHAIN_STRIKE_PX_OVRD</stp>
        <stp>129080</stp>
        <stp>CHAIN_PUT_CALL_TYPE_OVRD=P</stp>
        <stp>CHAIN_PERIODICITY_OVRD=M</stp>
        <tr r="G6445" s="3"/>
      </tp>
      <tp t="e">
        <v>#N/A</v>
        <stp/>
        <stp>##V3_BDSV12</stp>
        <stp>SPX Index</stp>
        <stp>CHAIN_TICKERS</stp>
        <stp>[PUTStrategy6.xlsx]Backup!R6520C7</stp>
        <stp>CHAIN_STRIKE_PX_OVRD</stp>
        <stp>130580</stp>
        <stp>CHAIN_PUT_CALL_TYPE_OVRD=P</stp>
        <stp>CHAIN_PERIODICITY_OVRD=M</stp>
        <tr r="G6520" s="3"/>
      </tp>
      <tp t="e">
        <v>#N/A</v>
        <stp/>
        <stp>##V3_BDSV12</stp>
        <stp>SPX Index</stp>
        <stp>CHAIN_TICKERS</stp>
        <stp>[PUTStrategy6.xlsx]Backup!R6570C7</stp>
        <stp>CHAIN_STRIKE_PX_OVRD</stp>
        <stp>131580</stp>
        <stp>CHAIN_PUT_CALL_TYPE_OVRD=P</stp>
        <stp>CHAIN_PERIODICITY_OVRD=M</stp>
        <tr r="G6570" s="3"/>
      </tp>
      <tp t="e">
        <v>#N/A</v>
        <stp/>
        <stp>##V3_BDSV12</stp>
        <stp>SPX Index</stp>
        <stp>CHAIN_TICKERS</stp>
        <stp>[PUTStrategy6.xlsx]Backup!R6545C7</stp>
        <stp>CHAIN_STRIKE_PX_OVRD</stp>
        <stp>131080</stp>
        <stp>CHAIN_PUT_CALL_TYPE_OVRD=P</stp>
        <stp>CHAIN_PERIODICITY_OVRD=M</stp>
        <tr r="G6545" s="3"/>
      </tp>
      <tp t="e">
        <v>#N/A</v>
        <stp/>
        <stp>##V3_BDSV12</stp>
        <stp>SPX Index</stp>
        <stp>CHAIN_TICKERS</stp>
        <stp>[PUTStrategy6.xlsx]Backup!R6345C7</stp>
        <stp>CHAIN_STRIKE_PX_OVRD</stp>
        <stp>127080</stp>
        <stp>CHAIN_PUT_CALL_TYPE_OVRD=P</stp>
        <stp>CHAIN_PERIODICITY_OVRD=M</stp>
        <tr r="G6345" s="3"/>
      </tp>
      <tp t="e">
        <v>#N/A</v>
        <stp/>
        <stp>##V3_BDSV12</stp>
        <stp>SPX Index</stp>
        <stp>CHAIN_TICKERS</stp>
        <stp>[PUTStrategy6.xlsx]Backup!R6370C7</stp>
        <stp>CHAIN_STRIKE_PX_OVRD</stp>
        <stp>127580</stp>
        <stp>CHAIN_PUT_CALL_TYPE_OVRD=P</stp>
        <stp>CHAIN_PERIODICITY_OVRD=M</stp>
        <tr r="G6370" s="3"/>
      </tp>
      <tp t="e">
        <v>#N/A</v>
        <stp/>
        <stp>##V3_BDSV12</stp>
        <stp>SPX Index</stp>
        <stp>CHAIN_TICKERS</stp>
        <stp>[PUTStrategy6.xlsx]Backup!R6395C7</stp>
        <stp>CHAIN_STRIKE_PX_OVRD</stp>
        <stp>128080</stp>
        <stp>CHAIN_PUT_CALL_TYPE_OVRD=P</stp>
        <stp>CHAIN_PERIODICITY_OVRD=M</stp>
        <tr r="G6395" s="3"/>
      </tp>
      <tp t="e">
        <v>#N/A</v>
        <stp/>
        <stp>##V3_BDSV12</stp>
        <stp>SPX Index</stp>
        <stp>CHAIN_TICKERS</stp>
        <stp>[PUTStrategy6.xlsx]Backup!R6320C7</stp>
        <stp>CHAIN_STRIKE_PX_OVRD</stp>
        <stp>126580</stp>
        <stp>CHAIN_PUT_CALL_TYPE_OVRD=P</stp>
        <stp>CHAIN_PERIODICITY_OVRD=M</stp>
        <tr r="G6320" s="3"/>
      </tp>
      <tp t="e">
        <v>#N/A</v>
        <stp/>
        <stp>##V3_BDSV12</stp>
        <stp>SPX Index</stp>
        <stp>CHAIN_TICKERS</stp>
        <stp>[PUTStrategy6.xlsx]Backup!R6295C7</stp>
        <stp>CHAIN_STRIKE_PX_OVRD</stp>
        <stp>126080</stp>
        <stp>CHAIN_PUT_CALL_TYPE_OVRD=P</stp>
        <stp>CHAIN_PERIODICITY_OVRD=M</stp>
        <tr r="G6295" s="3"/>
      </tp>
      <tp t="e">
        <v>#N/A</v>
        <stp/>
        <stp>##V3_BDSV12</stp>
        <stp>SPX Index</stp>
        <stp>CHAIN_TICKERS</stp>
        <stp>[PUTStrategy6.xlsx]Backup!R6270C7</stp>
        <stp>CHAIN_STRIKE_PX_OVRD</stp>
        <stp>125580</stp>
        <stp>CHAIN_PUT_CALL_TYPE_OVRD=P</stp>
        <stp>CHAIN_PERIODICITY_OVRD=M</stp>
        <tr r="G6270" s="3"/>
      </tp>
      <tp t="e">
        <v>#N/A</v>
        <stp/>
        <stp>##V3_BDSV12</stp>
        <stp>SPX Index</stp>
        <stp>CHAIN_TICKERS</stp>
        <stp>[PUTStrategy6.xlsx]Backup!R6245C7</stp>
        <stp>CHAIN_STRIKE_PX_OVRD</stp>
        <stp>125080</stp>
        <stp>CHAIN_PUT_CALL_TYPE_OVRD=P</stp>
        <stp>CHAIN_PERIODICITY_OVRD=M</stp>
        <tr r="G6245" s="3"/>
      </tp>
      <tp t="e">
        <v>#N/A</v>
        <stp/>
        <stp>##V3_BDSV12</stp>
        <stp>SPX Index</stp>
        <stp>CHAIN_TICKERS</stp>
        <stp>[PUTStrategy6.xlsx]Backup!R6220C7</stp>
        <stp>CHAIN_STRIKE_PX_OVRD</stp>
        <stp>124580</stp>
        <stp>CHAIN_PUT_CALL_TYPE_OVRD=P</stp>
        <stp>CHAIN_PERIODICITY_OVRD=M</stp>
        <tr r="G6220" s="3"/>
      </tp>
      <tp t="e">
        <v>#N/A</v>
        <stp/>
        <stp>##V3_BDSV12</stp>
        <stp>SPX Index</stp>
        <stp>CHAIN_TICKERS</stp>
        <stp>[PUTStrategy6.xlsx]Backup!R6195C7</stp>
        <stp>CHAIN_STRIKE_PX_OVRD</stp>
        <stp>124080</stp>
        <stp>CHAIN_PUT_CALL_TYPE_OVRD=P</stp>
        <stp>CHAIN_PERIODICITY_OVRD=M</stp>
        <tr r="G6195" s="3"/>
      </tp>
      <tp t="e">
        <v>#N/A</v>
        <stp/>
        <stp>##V3_BDSV12</stp>
        <stp>SPX Index</stp>
        <stp>CHAIN_TICKERS</stp>
        <stp>[PUTStrategy6.xlsx]Backup!R6120C7</stp>
        <stp>CHAIN_STRIKE_PX_OVRD</stp>
        <stp>122580</stp>
        <stp>CHAIN_PUT_CALL_TYPE_OVRD=P</stp>
        <stp>CHAIN_PERIODICITY_OVRD=M</stp>
        <tr r="G6120" s="3"/>
      </tp>
      <tp t="e">
        <v>#N/A</v>
        <stp/>
        <stp>##V3_BDSV12</stp>
        <stp>SPX Index</stp>
        <stp>CHAIN_TICKERS</stp>
        <stp>[PUTStrategy6.xlsx]Backup!R6145C7</stp>
        <stp>CHAIN_STRIKE_PX_OVRD</stp>
        <stp>123080</stp>
        <stp>CHAIN_PUT_CALL_TYPE_OVRD=P</stp>
        <stp>CHAIN_PERIODICITY_OVRD=M</stp>
        <tr r="G6145" s="3"/>
      </tp>
      <tp t="e">
        <v>#N/A</v>
        <stp/>
        <stp>##V3_BDSV12</stp>
        <stp>SPX Index</stp>
        <stp>CHAIN_TICKERS</stp>
        <stp>[PUTStrategy6.xlsx]Backup!R6170C7</stp>
        <stp>CHAIN_STRIKE_PX_OVRD</stp>
        <stp>123580</stp>
        <stp>CHAIN_PUT_CALL_TYPE_OVRD=P</stp>
        <stp>CHAIN_PERIODICITY_OVRD=M</stp>
        <tr r="G6170" s="3"/>
      </tp>
      <tp t="e">
        <v>#N/A</v>
        <stp/>
        <stp>##V3_BDSV12</stp>
        <stp>SPX Index</stp>
        <stp>CHAIN_TICKERS</stp>
        <stp>[PUTStrategy6.xlsx]Backup!R6095C7</stp>
        <stp>CHAIN_STRIKE_PX_OVRD</stp>
        <stp>122080</stp>
        <stp>CHAIN_PUT_CALL_TYPE_OVRD=P</stp>
        <stp>CHAIN_PERIODICITY_OVRD=M</stp>
        <tr r="G6095" s="3"/>
      </tp>
      <tp t="e">
        <v>#N/A</v>
        <stp/>
        <stp>##V3_BDSV12</stp>
        <stp>SPX Index</stp>
        <stp>CHAIN_TICKERS</stp>
        <stp>[PUTStrategy6.xlsx]Backup!R6020C7</stp>
        <stp>CHAIN_STRIKE_PX_OVRD</stp>
        <stp>120580</stp>
        <stp>CHAIN_PUT_CALL_TYPE_OVRD=P</stp>
        <stp>CHAIN_PERIODICITY_OVRD=M</stp>
        <tr r="G6020" s="3"/>
      </tp>
      <tp t="e">
        <v>#N/A</v>
        <stp/>
        <stp>##V3_BDSV12</stp>
        <stp>SPX Index</stp>
        <stp>CHAIN_TICKERS</stp>
        <stp>[PUTStrategy6.xlsx]Backup!R6070C7</stp>
        <stp>CHAIN_STRIKE_PX_OVRD</stp>
        <stp>121580</stp>
        <stp>CHAIN_PUT_CALL_TYPE_OVRD=P</stp>
        <stp>CHAIN_PERIODICITY_OVRD=M</stp>
        <tr r="G6070" s="3"/>
      </tp>
      <tp t="e">
        <v>#N/A</v>
        <stp/>
        <stp>##V3_BDSV12</stp>
        <stp>SPX Index</stp>
        <stp>CHAIN_TICKERS</stp>
        <stp>[PUTStrategy6.xlsx]Backup!R6045C7</stp>
        <stp>CHAIN_STRIKE_PX_OVRD</stp>
        <stp>121080</stp>
        <stp>CHAIN_PUT_CALL_TYPE_OVRD=P</stp>
        <stp>CHAIN_PERIODICITY_OVRD=M</stp>
        <tr r="G6045" s="3"/>
      </tp>
      <tp t="e">
        <v>#N/A</v>
        <stp/>
        <stp>##V3_BDSV12</stp>
        <stp>SPX Index</stp>
        <stp>CHAIN_TICKERS</stp>
        <stp>[PUTStrategy6.xlsx]Backup!R6995C7</stp>
        <stp>CHAIN_STRIKE_PX_OVRD</stp>
        <stp>140080</stp>
        <stp>CHAIN_PUT_CALL_TYPE_OVRD=P</stp>
        <stp>CHAIN_PERIODICITY_OVRD=M</stp>
        <tr r="G6995" s="3"/>
      </tp>
      <tp t="e">
        <v>#N/A</v>
        <stp/>
        <stp>##V3_BDSV12</stp>
        <stp>SPX Index</stp>
        <stp>CHAIN_TICKERS</stp>
        <stp>[PUTStrategy6.xlsx]Backup!R6845C7</stp>
        <stp>CHAIN_STRIKE_PX_OVRD</stp>
        <stp>137080</stp>
        <stp>CHAIN_PUT_CALL_TYPE_OVRD=P</stp>
        <stp>CHAIN_PERIODICITY_OVRD=M</stp>
        <tr r="G6845" s="3"/>
      </tp>
      <tp t="e">
        <v>#N/A</v>
        <stp/>
        <stp>##V3_BDSV12</stp>
        <stp>SPX Index</stp>
        <stp>CHAIN_TICKERS</stp>
        <stp>[PUTStrategy6.xlsx]Backup!R6870C7</stp>
        <stp>CHAIN_STRIKE_PX_OVRD</stp>
        <stp>137580</stp>
        <stp>CHAIN_PUT_CALL_TYPE_OVRD=P</stp>
        <stp>CHAIN_PERIODICITY_OVRD=M</stp>
        <tr r="G6870" s="3"/>
      </tp>
      <tp t="e">
        <v>#N/A</v>
        <stp/>
        <stp>##V3_BDSV12</stp>
        <stp>SPX Index</stp>
        <stp>CHAIN_TICKERS</stp>
        <stp>[PUTStrategy6.xlsx]Backup!R6895C7</stp>
        <stp>CHAIN_STRIKE_PX_OVRD</stp>
        <stp>138080</stp>
        <stp>CHAIN_PUT_CALL_TYPE_OVRD=P</stp>
        <stp>CHAIN_PERIODICITY_OVRD=M</stp>
        <tr r="G6895" s="3"/>
      </tp>
      <tp t="e">
        <v>#N/A</v>
        <stp/>
        <stp>##V3_BDSV12</stp>
        <stp>SPX Index</stp>
        <stp>CHAIN_TICKERS</stp>
        <stp>[PUTStrategy6.xlsx]Backup!R6820C7</stp>
        <stp>CHAIN_STRIKE_PX_OVRD</stp>
        <stp>136580</stp>
        <stp>CHAIN_PUT_CALL_TYPE_OVRD=P</stp>
        <stp>CHAIN_PERIODICITY_OVRD=M</stp>
        <tr r="G6820" s="3"/>
      </tp>
      <tp t="e">
        <v>#N/A</v>
        <stp/>
        <stp>##V3_BDSV12</stp>
        <stp>SPX Index</stp>
        <stp>CHAIN_TICKERS</stp>
        <stp>[PUTStrategy6.xlsx]Backup!R6920C7</stp>
        <stp>CHAIN_STRIKE_PX_OVRD</stp>
        <stp>138580</stp>
        <stp>CHAIN_PUT_CALL_TYPE_OVRD=P</stp>
        <stp>CHAIN_PERIODICITY_OVRD=M</stp>
        <tr r="G6920" s="3"/>
      </tp>
      <tp t="e">
        <v>#N/A</v>
        <stp/>
        <stp>##V3_BDSV12</stp>
        <stp>SPX Index</stp>
        <stp>CHAIN_TICKERS</stp>
        <stp>[PUTStrategy6.xlsx]Backup!R6970C7</stp>
        <stp>CHAIN_STRIKE_PX_OVRD</stp>
        <stp>139580</stp>
        <stp>CHAIN_PUT_CALL_TYPE_OVRD=P</stp>
        <stp>CHAIN_PERIODICITY_OVRD=M</stp>
        <tr r="G6970" s="3"/>
      </tp>
      <tp t="e">
        <v>#N/A</v>
        <stp/>
        <stp>##V3_BDSV12</stp>
        <stp>SPX Index</stp>
        <stp>CHAIN_TICKERS</stp>
        <stp>[PUTStrategy6.xlsx]Backup!R6945C7</stp>
        <stp>CHAIN_STRIKE_PX_OVRD</stp>
        <stp>139080</stp>
        <stp>CHAIN_PUT_CALL_TYPE_OVRD=P</stp>
        <stp>CHAIN_PERIODICITY_OVRD=M</stp>
        <tr r="G6945" s="3"/>
      </tp>
      <tp t="e">
        <v>#N/A</v>
        <stp/>
        <stp>##V3_BDSV12</stp>
        <stp>SPX Index</stp>
        <stp>CHAIN_TICKERS</stp>
        <stp>[PUTStrategy6.xlsx]Backup!R7195C7</stp>
        <stp>CHAIN_STRIKE_PX_OVRD</stp>
        <stp>144080</stp>
        <stp>CHAIN_PUT_CALL_TYPE_OVRD=P</stp>
        <stp>CHAIN_PERIODICITY_OVRD=M</stp>
        <tr r="G7195" s="3"/>
      </tp>
      <tp t="e">
        <v>#N/A</v>
        <stp/>
        <stp>##V3_BDSV12</stp>
        <stp>SPX Index</stp>
        <stp>CHAIN_TICKERS</stp>
        <stp>[PUTStrategy6.xlsx]Backup!R7120C7</stp>
        <stp>CHAIN_STRIKE_PX_OVRD</stp>
        <stp>142580</stp>
        <stp>CHAIN_PUT_CALL_TYPE_OVRD=P</stp>
        <stp>CHAIN_PERIODICITY_OVRD=M</stp>
        <tr r="G7120" s="3"/>
      </tp>
      <tp t="e">
        <v>#N/A</v>
        <stp/>
        <stp>##V3_BDSV12</stp>
        <stp>SPX Index</stp>
        <stp>CHAIN_TICKERS</stp>
        <stp>[PUTStrategy6.xlsx]Backup!R7145C7</stp>
        <stp>CHAIN_STRIKE_PX_OVRD</stp>
        <stp>143080</stp>
        <stp>CHAIN_PUT_CALL_TYPE_OVRD=P</stp>
        <stp>CHAIN_PERIODICITY_OVRD=M</stp>
        <tr r="G7145" s="3"/>
      </tp>
      <tp t="e">
        <v>#N/A</v>
        <stp/>
        <stp>##V3_BDSV12</stp>
        <stp>SPX Index</stp>
        <stp>CHAIN_TICKERS</stp>
        <stp>[PUTStrategy6.xlsx]Backup!R7170C7</stp>
        <stp>CHAIN_STRIKE_PX_OVRD</stp>
        <stp>143580</stp>
        <stp>CHAIN_PUT_CALL_TYPE_OVRD=P</stp>
        <stp>CHAIN_PERIODICITY_OVRD=M</stp>
        <tr r="G7170" s="3"/>
      </tp>
      <tp t="e">
        <v>#N/A</v>
        <stp/>
        <stp>##V3_BDSV12</stp>
        <stp>SPX Index</stp>
        <stp>CHAIN_TICKERS</stp>
        <stp>[PUTStrategy6.xlsx]Backup!R7095C7</stp>
        <stp>CHAIN_STRIKE_PX_OVRD</stp>
        <stp>142080</stp>
        <stp>CHAIN_PUT_CALL_TYPE_OVRD=P</stp>
        <stp>CHAIN_PERIODICITY_OVRD=M</stp>
        <tr r="G7095" s="3"/>
      </tp>
      <tp t="e">
        <v>#N/A</v>
        <stp/>
        <stp>##V3_BDSV12</stp>
        <stp>SPX Index</stp>
        <stp>CHAIN_TICKERS</stp>
        <stp>[PUTStrategy6.xlsx]Backup!R7020C7</stp>
        <stp>CHAIN_STRIKE_PX_OVRD</stp>
        <stp>140580</stp>
        <stp>CHAIN_PUT_CALL_TYPE_OVRD=P</stp>
        <stp>CHAIN_PERIODICITY_OVRD=M</stp>
        <tr r="G7020" s="3"/>
      </tp>
      <tp t="e">
        <v>#N/A</v>
        <stp/>
        <stp>##V3_BDSV12</stp>
        <stp>SPX Index</stp>
        <stp>CHAIN_TICKERS</stp>
        <stp>[PUTStrategy6.xlsx]Backup!R7070C7</stp>
        <stp>CHAIN_STRIKE_PX_OVRD</stp>
        <stp>141580</stp>
        <stp>CHAIN_PUT_CALL_TYPE_OVRD=P</stp>
        <stp>CHAIN_PERIODICITY_OVRD=M</stp>
        <tr r="G7070" s="3"/>
      </tp>
      <tp t="e">
        <v>#N/A</v>
        <stp/>
        <stp>##V3_BDSV12</stp>
        <stp>SPX Index</stp>
        <stp>CHAIN_TICKERS</stp>
        <stp>[PUTStrategy6.xlsx]Backup!R7045C7</stp>
        <stp>CHAIN_STRIKE_PX_OVRD</stp>
        <stp>141080</stp>
        <stp>CHAIN_PUT_CALL_TYPE_OVRD=P</stp>
        <stp>CHAIN_PERIODICITY_OVRD=M</stp>
        <tr r="G7045" s="3"/>
      </tp>
      <tp t="e">
        <v>#N/A</v>
        <stp/>
        <stp>##V3_BDSV12</stp>
        <stp>SPX Index</stp>
        <stp>CHAIN_TICKERS</stp>
        <stp>[PUTStrategy6.xlsx]Backup!R7345C7</stp>
        <stp>CHAIN_STRIKE_PX_OVRD</stp>
        <stp>147080</stp>
        <stp>CHAIN_PUT_CALL_TYPE_OVRD=P</stp>
        <stp>CHAIN_PERIODICITY_OVRD=M</stp>
        <tr r="G7345" s="3"/>
      </tp>
      <tp t="e">
        <v>#N/A</v>
        <stp/>
        <stp>##V3_BDSV12</stp>
        <stp>SPX Index</stp>
        <stp>CHAIN_TICKERS</stp>
        <stp>[PUTStrategy6.xlsx]Backup!R7370C7</stp>
        <stp>CHAIN_STRIKE_PX_OVRD</stp>
        <stp>147580</stp>
        <stp>CHAIN_PUT_CALL_TYPE_OVRD=P</stp>
        <stp>CHAIN_PERIODICITY_OVRD=M</stp>
        <tr r="G7370" s="3"/>
      </tp>
      <tp t="e">
        <v>#N/A</v>
        <stp/>
        <stp>##V3_BDSV12</stp>
        <stp>SPX Index</stp>
        <stp>CHAIN_TICKERS</stp>
        <stp>[PUTStrategy6.xlsx]Backup!R7395C7</stp>
        <stp>CHAIN_STRIKE_PX_OVRD</stp>
        <stp>148080</stp>
        <stp>CHAIN_PUT_CALL_TYPE_OVRD=P</stp>
        <stp>CHAIN_PERIODICITY_OVRD=M</stp>
        <tr r="G7395" s="3"/>
      </tp>
      <tp t="e">
        <v>#N/A</v>
        <stp/>
        <stp>##V3_BDSV12</stp>
        <stp>SPX Index</stp>
        <stp>CHAIN_TICKERS</stp>
        <stp>[PUTStrategy6.xlsx]Backup!R7320C7</stp>
        <stp>CHAIN_STRIKE_PX_OVRD</stp>
        <stp>146580</stp>
        <stp>CHAIN_PUT_CALL_TYPE_OVRD=P</stp>
        <stp>CHAIN_PERIODICITY_OVRD=M</stp>
        <tr r="G7320" s="3"/>
      </tp>
      <tp t="e">
        <v>#N/A</v>
        <stp/>
        <stp>##V3_BDSV12</stp>
        <stp>SPX Index</stp>
        <stp>CHAIN_TICKERS</stp>
        <stp>[PUTStrategy6.xlsx]Backup!R7295C7</stp>
        <stp>CHAIN_STRIKE_PX_OVRD</stp>
        <stp>146080</stp>
        <stp>CHAIN_PUT_CALL_TYPE_OVRD=P</stp>
        <stp>CHAIN_PERIODICITY_OVRD=M</stp>
        <tr r="G7295" s="3"/>
      </tp>
      <tp t="e">
        <v>#N/A</v>
        <stp/>
        <stp>##V3_BDSV12</stp>
        <stp>SPX Index</stp>
        <stp>CHAIN_TICKERS</stp>
        <stp>[PUTStrategy6.xlsx]Backup!R7270C7</stp>
        <stp>CHAIN_STRIKE_PX_OVRD</stp>
        <stp>145580</stp>
        <stp>CHAIN_PUT_CALL_TYPE_OVRD=P</stp>
        <stp>CHAIN_PERIODICITY_OVRD=M</stp>
        <tr r="G7270" s="3"/>
      </tp>
      <tp t="e">
        <v>#N/A</v>
        <stp/>
        <stp>##V3_BDSV12</stp>
        <stp>SPX Index</stp>
        <stp>CHAIN_TICKERS</stp>
        <stp>[PUTStrategy6.xlsx]Backup!R7245C7</stp>
        <stp>CHAIN_STRIKE_PX_OVRD</stp>
        <stp>145080</stp>
        <stp>CHAIN_PUT_CALL_TYPE_OVRD=P</stp>
        <stp>CHAIN_PERIODICITY_OVRD=M</stp>
        <tr r="G7245" s="3"/>
      </tp>
      <tp t="e">
        <v>#N/A</v>
        <stp/>
        <stp>##V3_BDSV12</stp>
        <stp>SPX Index</stp>
        <stp>CHAIN_TICKERS</stp>
        <stp>[PUTStrategy6.xlsx]Backup!R7220C7</stp>
        <stp>CHAIN_STRIKE_PX_OVRD</stp>
        <stp>144580</stp>
        <stp>CHAIN_PUT_CALL_TYPE_OVRD=P</stp>
        <stp>CHAIN_PERIODICITY_OVRD=M</stp>
        <tr r="G7220" s="3"/>
      </tp>
      <tp t="e">
        <v>#N/A</v>
        <stp/>
        <stp>##V3_BDSV12</stp>
        <stp>SPX Index</stp>
        <stp>CHAIN_TICKERS</stp>
        <stp>[PUTStrategy6.xlsx]Backup!R5423C7</stp>
        <stp>CHAIN_STRIKE_PX_OVRD</stp>
        <stp>108640</stp>
        <stp>CHAIN_PUT_CALL_TYPE_OVRD=P</stp>
        <stp>CHAIN_PERIODICITY_OVRD=M</stp>
        <tr r="G5423" s="3"/>
      </tp>
      <tp t="e">
        <v>#N/A</v>
        <stp/>
        <stp>##V3_BDSV12</stp>
        <stp>SPX Index</stp>
        <stp>CHAIN_TICKERS</stp>
        <stp>[PUTStrategy6.xlsx]Backup!R5473C7</stp>
        <stp>CHAIN_STRIKE_PX_OVRD</stp>
        <stp>109640</stp>
        <stp>CHAIN_PUT_CALL_TYPE_OVRD=P</stp>
        <stp>CHAIN_PERIODICITY_OVRD=M</stp>
        <tr r="G5473" s="3"/>
      </tp>
      <tp t="e">
        <v>#N/A</v>
        <stp/>
        <stp>##V3_BDSV12</stp>
        <stp>SPX Index</stp>
        <stp>CHAIN_TICKERS</stp>
        <stp>[PUTStrategy6.xlsx]Backup!R5523C7</stp>
        <stp>CHAIN_STRIKE_PX_OVRD</stp>
        <stp>110640</stp>
        <stp>CHAIN_PUT_CALL_TYPE_OVRD=P</stp>
        <stp>CHAIN_PERIODICITY_OVRD=M</stp>
        <tr r="G5523" s="3"/>
      </tp>
      <tp t="e">
        <v>#N/A</v>
        <stp/>
        <stp>##V3_BDSV12</stp>
        <stp>SPX Index</stp>
        <stp>CHAIN_TICKERS</stp>
        <stp>[PUTStrategy6.xlsx]Backup!R5573C7</stp>
        <stp>CHAIN_STRIKE_PX_OVRD</stp>
        <stp>111640</stp>
        <stp>CHAIN_PUT_CALL_TYPE_OVRD=P</stp>
        <stp>CHAIN_PERIODICITY_OVRD=M</stp>
        <tr r="G5573" s="3"/>
      </tp>
      <tp t="e">
        <v>#N/A</v>
        <stp/>
        <stp>##V3_BDSV12</stp>
        <stp>SPX Index</stp>
        <stp>CHAIN_TICKERS</stp>
        <stp>[PUTStrategy6.xlsx]Backup!R5623C7</stp>
        <stp>CHAIN_STRIKE_PX_OVRD</stp>
        <stp>112640</stp>
        <stp>CHAIN_PUT_CALL_TYPE_OVRD=P</stp>
        <stp>CHAIN_PERIODICITY_OVRD=M</stp>
        <tr r="G5623" s="3"/>
      </tp>
      <tp t="e">
        <v>#N/A</v>
        <stp/>
        <stp>##V3_BDSV12</stp>
        <stp>SPX Index</stp>
        <stp>CHAIN_TICKERS</stp>
        <stp>[PUTStrategy6.xlsx]Backup!R5673C7</stp>
        <stp>CHAIN_STRIKE_PX_OVRD</stp>
        <stp>113640</stp>
        <stp>CHAIN_PUT_CALL_TYPE_OVRD=P</stp>
        <stp>CHAIN_PERIODICITY_OVRD=M</stp>
        <tr r="G5673" s="3"/>
      </tp>
      <tp t="e">
        <v>#N/A</v>
        <stp/>
        <stp>##V3_BDSV12</stp>
        <stp>SPX Index</stp>
        <stp>CHAIN_TICKERS</stp>
        <stp>[PUTStrategy6.xlsx]Backup!R5773C7</stp>
        <stp>CHAIN_STRIKE_PX_OVRD</stp>
        <stp>115640</stp>
        <stp>CHAIN_PUT_CALL_TYPE_OVRD=P</stp>
        <stp>CHAIN_PERIODICITY_OVRD=M</stp>
        <tr r="G5773" s="3"/>
      </tp>
      <tp t="e">
        <v>#N/A</v>
        <stp/>
        <stp>##V3_BDSV12</stp>
        <stp>SPX Index</stp>
        <stp>CHAIN_TICKERS</stp>
        <stp>[PUTStrategy6.xlsx]Backup!R5723C7</stp>
        <stp>CHAIN_STRIKE_PX_OVRD</stp>
        <stp>114640</stp>
        <stp>CHAIN_PUT_CALL_TYPE_OVRD=P</stp>
        <stp>CHAIN_PERIODICITY_OVRD=M</stp>
        <tr r="G5723" s="3"/>
      </tp>
      <tp t="e">
        <v>#N/A</v>
        <stp/>
        <stp>##V3_BDSV12</stp>
        <stp>SPX Index</stp>
        <stp>CHAIN_TICKERS</stp>
        <stp>[PUTStrategy6.xlsx]Backup!R5123C7</stp>
        <stp>CHAIN_STRIKE_PX_OVRD</stp>
        <stp>102640</stp>
        <stp>CHAIN_PUT_CALL_TYPE_OVRD=P</stp>
        <stp>CHAIN_PERIODICITY_OVRD=M</stp>
        <tr r="G5123" s="3"/>
      </tp>
      <tp t="e">
        <v>#N/A</v>
        <stp/>
        <stp>##V3_BDSV12</stp>
        <stp>SPX Index</stp>
        <stp>CHAIN_TICKERS</stp>
        <stp>[PUTStrategy6.xlsx]Backup!R5173C7</stp>
        <stp>CHAIN_STRIKE_PX_OVRD</stp>
        <stp>103640</stp>
        <stp>CHAIN_PUT_CALL_TYPE_OVRD=P</stp>
        <stp>CHAIN_PERIODICITY_OVRD=M</stp>
        <tr r="G5173" s="3"/>
      </tp>
      <tp t="e">
        <v>#N/A</v>
        <stp/>
        <stp>##V3_BDSV12</stp>
        <stp>SPX Index</stp>
        <stp>CHAIN_TICKERS</stp>
        <stp>[PUTStrategy6.xlsx]Backup!R5023C7</stp>
        <stp>CHAIN_STRIKE_PX_OVRD</stp>
        <stp>100640</stp>
        <stp>CHAIN_PUT_CALL_TYPE_OVRD=P</stp>
        <stp>CHAIN_PERIODICITY_OVRD=M</stp>
        <tr r="G5023" s="3"/>
      </tp>
      <tp t="e">
        <v>#N/A</v>
        <stp/>
        <stp>##V3_BDSV12</stp>
        <stp>SPX Index</stp>
        <stp>CHAIN_TICKERS</stp>
        <stp>[PUTStrategy6.xlsx]Backup!R5073C7</stp>
        <stp>CHAIN_STRIKE_PX_OVRD</stp>
        <stp>101640</stp>
        <stp>CHAIN_PUT_CALL_TYPE_OVRD=P</stp>
        <stp>CHAIN_PERIODICITY_OVRD=M</stp>
        <tr r="G5073" s="3"/>
      </tp>
      <tp t="e">
        <v>#N/A</v>
        <stp/>
        <stp>##V3_BDSV12</stp>
        <stp>SPX Index</stp>
        <stp>CHAIN_TICKERS</stp>
        <stp>[PUTStrategy6.xlsx]Backup!R5373C7</stp>
        <stp>CHAIN_STRIKE_PX_OVRD</stp>
        <stp>107640</stp>
        <stp>CHAIN_PUT_CALL_TYPE_OVRD=P</stp>
        <stp>CHAIN_PERIODICITY_OVRD=M</stp>
        <tr r="G5373" s="3"/>
      </tp>
      <tp t="e">
        <v>#N/A</v>
        <stp/>
        <stp>##V3_BDSV12</stp>
        <stp>SPX Index</stp>
        <stp>CHAIN_TICKERS</stp>
        <stp>[PUTStrategy6.xlsx]Backup!R5323C7</stp>
        <stp>CHAIN_STRIKE_PX_OVRD</stp>
        <stp>106640</stp>
        <stp>CHAIN_PUT_CALL_TYPE_OVRD=P</stp>
        <stp>CHAIN_PERIODICITY_OVRD=M</stp>
        <tr r="G5323" s="3"/>
      </tp>
      <tp t="e">
        <v>#N/A</v>
        <stp/>
        <stp>##V3_BDSV12</stp>
        <stp>SPX Index</stp>
        <stp>CHAIN_TICKERS</stp>
        <stp>[PUTStrategy6.xlsx]Backup!R5273C7</stp>
        <stp>CHAIN_STRIKE_PX_OVRD</stp>
        <stp>105640</stp>
        <stp>CHAIN_PUT_CALL_TYPE_OVRD=P</stp>
        <stp>CHAIN_PERIODICITY_OVRD=M</stp>
        <tr r="G5273" s="3"/>
      </tp>
      <tp t="e">
        <v>#N/A</v>
        <stp/>
        <stp>##V3_BDSV12</stp>
        <stp>SPX Index</stp>
        <stp>CHAIN_TICKERS</stp>
        <stp>[PUTStrategy6.xlsx]Backup!R5223C7</stp>
        <stp>CHAIN_STRIKE_PX_OVRD</stp>
        <stp>104640</stp>
        <stp>CHAIN_PUT_CALL_TYPE_OVRD=P</stp>
        <stp>CHAIN_PERIODICITY_OVRD=M</stp>
        <tr r="G5223" s="3"/>
      </tp>
      <tp t="e">
        <v>#N/A</v>
        <stp/>
        <stp>##V3_BDSV12</stp>
        <stp>SPX Index</stp>
        <stp>CHAIN_TICKERS</stp>
        <stp>[PUTStrategy6.xlsx]Backup!R5873C7</stp>
        <stp>CHAIN_STRIKE_PX_OVRD</stp>
        <stp>117640</stp>
        <stp>CHAIN_PUT_CALL_TYPE_OVRD=P</stp>
        <stp>CHAIN_PERIODICITY_OVRD=M</stp>
        <tr r="G5873" s="3"/>
      </tp>
      <tp t="e">
        <v>#N/A</v>
        <stp/>
        <stp>##V3_BDSV12</stp>
        <stp>SPX Index</stp>
        <stp>CHAIN_TICKERS</stp>
        <stp>[PUTStrategy6.xlsx]Backup!R5823C7</stp>
        <stp>CHAIN_STRIKE_PX_OVRD</stp>
        <stp>116640</stp>
        <stp>CHAIN_PUT_CALL_TYPE_OVRD=P</stp>
        <stp>CHAIN_PERIODICITY_OVRD=M</stp>
        <tr r="G5823" s="3"/>
      </tp>
      <tp t="e">
        <v>#N/A</v>
        <stp/>
        <stp>##V3_BDSV12</stp>
        <stp>SPX Index</stp>
        <stp>CHAIN_TICKERS</stp>
        <stp>[PUTStrategy6.xlsx]Backup!R5923C7</stp>
        <stp>CHAIN_STRIKE_PX_OVRD</stp>
        <stp>118640</stp>
        <stp>CHAIN_PUT_CALL_TYPE_OVRD=P</stp>
        <stp>CHAIN_PERIODICITY_OVRD=M</stp>
        <tr r="G5923" s="3"/>
      </tp>
      <tp t="e">
        <v>#N/A</v>
        <stp/>
        <stp>##V3_BDSV12</stp>
        <stp>SPX Index</stp>
        <stp>CHAIN_TICKERS</stp>
        <stp>[PUTStrategy6.xlsx]Backup!R5973C7</stp>
        <stp>CHAIN_STRIKE_PX_OVRD</stp>
        <stp>119640</stp>
        <stp>CHAIN_PUT_CALL_TYPE_OVRD=P</stp>
        <stp>CHAIN_PERIODICITY_OVRD=M</stp>
        <tr r="G5973" s="3"/>
      </tp>
      <tp t="e">
        <v>#N/A</v>
        <stp/>
        <stp>##V3_BDSV12</stp>
        <stp>SPX Index</stp>
        <stp>CHAIN_TICKERS</stp>
        <stp>[PUTStrategy6.xlsx]Backup!R6623C7</stp>
        <stp>CHAIN_STRIKE_PX_OVRD</stp>
        <stp>132640</stp>
        <stp>CHAIN_PUT_CALL_TYPE_OVRD=P</stp>
        <stp>CHAIN_PERIODICITY_OVRD=M</stp>
        <tr r="G6623" s="3"/>
      </tp>
      <tp t="e">
        <v>#N/A</v>
        <stp/>
        <stp>##V3_BDSV12</stp>
        <stp>SPX Index</stp>
        <stp>CHAIN_TICKERS</stp>
        <stp>[PUTStrategy6.xlsx]Backup!R6673C7</stp>
        <stp>CHAIN_STRIKE_PX_OVRD</stp>
        <stp>133640</stp>
        <stp>CHAIN_PUT_CALL_TYPE_OVRD=P</stp>
        <stp>CHAIN_PERIODICITY_OVRD=M</stp>
        <tr r="G6673" s="3"/>
      </tp>
      <tp t="e">
        <v>#N/A</v>
        <stp/>
        <stp>##V3_BDSV12</stp>
        <stp>SPX Index</stp>
        <stp>CHAIN_TICKERS</stp>
        <stp>[PUTStrategy6.xlsx]Backup!R6773C7</stp>
        <stp>CHAIN_STRIKE_PX_OVRD</stp>
        <stp>135640</stp>
        <stp>CHAIN_PUT_CALL_TYPE_OVRD=P</stp>
        <stp>CHAIN_PERIODICITY_OVRD=M</stp>
        <tr r="G6773" s="3"/>
      </tp>
      <tp t="e">
        <v>#N/A</v>
        <stp/>
        <stp>##V3_BDSV12</stp>
        <stp>SPX Index</stp>
        <stp>CHAIN_TICKERS</stp>
        <stp>[PUTStrategy6.xlsx]Backup!R6723C7</stp>
        <stp>CHAIN_STRIKE_PX_OVRD</stp>
        <stp>134640</stp>
        <stp>CHAIN_PUT_CALL_TYPE_OVRD=P</stp>
        <stp>CHAIN_PERIODICITY_OVRD=M</stp>
        <tr r="G6723" s="3"/>
      </tp>
      <tp t="e">
        <v>#N/A</v>
        <stp/>
        <stp>##V3_BDSV12</stp>
        <stp>SPX Index</stp>
        <stp>CHAIN_TICKERS</stp>
        <stp>[PUTStrategy6.xlsx]Backup!R6423C7</stp>
        <stp>CHAIN_STRIKE_PX_OVRD</stp>
        <stp>128640</stp>
        <stp>CHAIN_PUT_CALL_TYPE_OVRD=P</stp>
        <stp>CHAIN_PERIODICITY_OVRD=M</stp>
        <tr r="G6423" s="3"/>
      </tp>
      <tp t="e">
        <v>#N/A</v>
        <stp/>
        <stp>##V3_BDSV12</stp>
        <stp>SPX Index</stp>
        <stp>CHAIN_TICKERS</stp>
        <stp>[PUTStrategy6.xlsx]Backup!R6473C7</stp>
        <stp>CHAIN_STRIKE_PX_OVRD</stp>
        <stp>129640</stp>
        <stp>CHAIN_PUT_CALL_TYPE_OVRD=P</stp>
        <stp>CHAIN_PERIODICITY_OVRD=M</stp>
        <tr r="G6473" s="3"/>
      </tp>
      <tp t="e">
        <v>#N/A</v>
        <stp/>
        <stp>##V3_BDSV12</stp>
        <stp>SPX Index</stp>
        <stp>CHAIN_TICKERS</stp>
        <stp>[PUTStrategy6.xlsx]Backup!R6523C7</stp>
        <stp>CHAIN_STRIKE_PX_OVRD</stp>
        <stp>130640</stp>
        <stp>CHAIN_PUT_CALL_TYPE_OVRD=P</stp>
        <stp>CHAIN_PERIODICITY_OVRD=M</stp>
        <tr r="G6523" s="3"/>
      </tp>
      <tp t="e">
        <v>#N/A</v>
        <stp/>
        <stp>##V3_BDSV12</stp>
        <stp>SPX Index</stp>
        <stp>CHAIN_TICKERS</stp>
        <stp>[PUTStrategy6.xlsx]Backup!R6573C7</stp>
        <stp>CHAIN_STRIKE_PX_OVRD</stp>
        <stp>131640</stp>
        <stp>CHAIN_PUT_CALL_TYPE_OVRD=P</stp>
        <stp>CHAIN_PERIODICITY_OVRD=M</stp>
        <tr r="G6573" s="3"/>
      </tp>
      <tp t="e">
        <v>#N/A</v>
        <stp/>
        <stp>##V3_BDSV12</stp>
        <stp>SPX Index</stp>
        <stp>CHAIN_TICKERS</stp>
        <stp>[PUTStrategy6.xlsx]Backup!R6373C7</stp>
        <stp>CHAIN_STRIKE_PX_OVRD</stp>
        <stp>127640</stp>
        <stp>CHAIN_PUT_CALL_TYPE_OVRD=P</stp>
        <stp>CHAIN_PERIODICITY_OVRD=M</stp>
        <tr r="G6373" s="3"/>
      </tp>
      <tp t="e">
        <v>#N/A</v>
        <stp/>
        <stp>##V3_BDSV12</stp>
        <stp>SPX Index</stp>
        <stp>CHAIN_TICKERS</stp>
        <stp>[PUTStrategy6.xlsx]Backup!R6323C7</stp>
        <stp>CHAIN_STRIKE_PX_OVRD</stp>
        <stp>126640</stp>
        <stp>CHAIN_PUT_CALL_TYPE_OVRD=P</stp>
        <stp>CHAIN_PERIODICITY_OVRD=M</stp>
        <tr r="G6323" s="3"/>
      </tp>
      <tp t="e">
        <v>#N/A</v>
        <stp/>
        <stp>##V3_BDSV12</stp>
        <stp>SPX Index</stp>
        <stp>CHAIN_TICKERS</stp>
        <stp>[PUTStrategy6.xlsx]Backup!R6273C7</stp>
        <stp>CHAIN_STRIKE_PX_OVRD</stp>
        <stp>125640</stp>
        <stp>CHAIN_PUT_CALL_TYPE_OVRD=P</stp>
        <stp>CHAIN_PERIODICITY_OVRD=M</stp>
        <tr r="G6273" s="3"/>
      </tp>
      <tp t="e">
        <v>#N/A</v>
        <stp/>
        <stp>##V3_BDSV12</stp>
        <stp>SPX Index</stp>
        <stp>CHAIN_TICKERS</stp>
        <stp>[PUTStrategy6.xlsx]Backup!R6223C7</stp>
        <stp>CHAIN_STRIKE_PX_OVRD</stp>
        <stp>124640</stp>
        <stp>CHAIN_PUT_CALL_TYPE_OVRD=P</stp>
        <stp>CHAIN_PERIODICITY_OVRD=M</stp>
        <tr r="G6223" s="3"/>
      </tp>
      <tp t="e">
        <v>#N/A</v>
        <stp/>
        <stp>##V3_BDSV12</stp>
        <stp>SPX Index</stp>
        <stp>CHAIN_TICKERS</stp>
        <stp>[PUTStrategy6.xlsx]Backup!R6123C7</stp>
        <stp>CHAIN_STRIKE_PX_OVRD</stp>
        <stp>122640</stp>
        <stp>CHAIN_PUT_CALL_TYPE_OVRD=P</stp>
        <stp>CHAIN_PERIODICITY_OVRD=M</stp>
        <tr r="G6123" s="3"/>
      </tp>
      <tp t="e">
        <v>#N/A</v>
        <stp/>
        <stp>##V3_BDSV12</stp>
        <stp>SPX Index</stp>
        <stp>CHAIN_TICKERS</stp>
        <stp>[PUTStrategy6.xlsx]Backup!R6173C7</stp>
        <stp>CHAIN_STRIKE_PX_OVRD</stp>
        <stp>123640</stp>
        <stp>CHAIN_PUT_CALL_TYPE_OVRD=P</stp>
        <stp>CHAIN_PERIODICITY_OVRD=M</stp>
        <tr r="G6173" s="3"/>
      </tp>
      <tp t="e">
        <v>#N/A</v>
        <stp/>
        <stp>##V3_BDSV12</stp>
        <stp>SPX Index</stp>
        <stp>CHAIN_TICKERS</stp>
        <stp>[PUTStrategy6.xlsx]Backup!R6023C7</stp>
        <stp>CHAIN_STRIKE_PX_OVRD</stp>
        <stp>120640</stp>
        <stp>CHAIN_PUT_CALL_TYPE_OVRD=P</stp>
        <stp>CHAIN_PERIODICITY_OVRD=M</stp>
        <tr r="G6023" s="3"/>
      </tp>
      <tp t="e">
        <v>#N/A</v>
        <stp/>
        <stp>##V3_BDSV12</stp>
        <stp>SPX Index</stp>
        <stp>CHAIN_TICKERS</stp>
        <stp>[PUTStrategy6.xlsx]Backup!R6073C7</stp>
        <stp>CHAIN_STRIKE_PX_OVRD</stp>
        <stp>121640</stp>
        <stp>CHAIN_PUT_CALL_TYPE_OVRD=P</stp>
        <stp>CHAIN_PERIODICITY_OVRD=M</stp>
        <tr r="G6073" s="3"/>
      </tp>
      <tp t="e">
        <v>#N/A</v>
        <stp/>
        <stp>##V3_BDSV12</stp>
        <stp>SPX Index</stp>
        <stp>CHAIN_TICKERS</stp>
        <stp>[PUTStrategy6.xlsx]Backup!R6873C7</stp>
        <stp>CHAIN_STRIKE_PX_OVRD</stp>
        <stp>137640</stp>
        <stp>CHAIN_PUT_CALL_TYPE_OVRD=P</stp>
        <stp>CHAIN_PERIODICITY_OVRD=M</stp>
        <tr r="G6873" s="3"/>
      </tp>
      <tp t="e">
        <v>#N/A</v>
        <stp/>
        <stp>##V3_BDSV12</stp>
        <stp>SPX Index</stp>
        <stp>CHAIN_TICKERS</stp>
        <stp>[PUTStrategy6.xlsx]Backup!R6823C7</stp>
        <stp>CHAIN_STRIKE_PX_OVRD</stp>
        <stp>136640</stp>
        <stp>CHAIN_PUT_CALL_TYPE_OVRD=P</stp>
        <stp>CHAIN_PERIODICITY_OVRD=M</stp>
        <tr r="G6823" s="3"/>
      </tp>
      <tp t="e">
        <v>#N/A</v>
        <stp/>
        <stp>##V3_BDSV12</stp>
        <stp>SPX Index</stp>
        <stp>CHAIN_TICKERS</stp>
        <stp>[PUTStrategy6.xlsx]Backup!R6923C7</stp>
        <stp>CHAIN_STRIKE_PX_OVRD</stp>
        <stp>138640</stp>
        <stp>CHAIN_PUT_CALL_TYPE_OVRD=P</stp>
        <stp>CHAIN_PERIODICITY_OVRD=M</stp>
        <tr r="G6923" s="3"/>
      </tp>
      <tp t="e">
        <v>#N/A</v>
        <stp/>
        <stp>##V3_BDSV12</stp>
        <stp>SPX Index</stp>
        <stp>CHAIN_TICKERS</stp>
        <stp>[PUTStrategy6.xlsx]Backup!R6973C7</stp>
        <stp>CHAIN_STRIKE_PX_OVRD</stp>
        <stp>139640</stp>
        <stp>CHAIN_PUT_CALL_TYPE_OVRD=P</stp>
        <stp>CHAIN_PERIODICITY_OVRD=M</stp>
        <tr r="G6973" s="3"/>
      </tp>
      <tp t="e">
        <v>#N/A</v>
        <stp/>
        <stp>##V3_BDSV12</stp>
        <stp>SPX Index</stp>
        <stp>CHAIN_TICKERS</stp>
        <stp>[PUTStrategy6.xlsx]Backup!R7123C7</stp>
        <stp>CHAIN_STRIKE_PX_OVRD</stp>
        <stp>142640</stp>
        <stp>CHAIN_PUT_CALL_TYPE_OVRD=P</stp>
        <stp>CHAIN_PERIODICITY_OVRD=M</stp>
        <tr r="G7123" s="3"/>
      </tp>
      <tp t="e">
        <v>#N/A</v>
        <stp/>
        <stp>##V3_BDSV12</stp>
        <stp>SPX Index</stp>
        <stp>CHAIN_TICKERS</stp>
        <stp>[PUTStrategy6.xlsx]Backup!R7173C7</stp>
        <stp>CHAIN_STRIKE_PX_OVRD</stp>
        <stp>143640</stp>
        <stp>CHAIN_PUT_CALL_TYPE_OVRD=P</stp>
        <stp>CHAIN_PERIODICITY_OVRD=M</stp>
        <tr r="G7173" s="3"/>
      </tp>
      <tp t="e">
        <v>#N/A</v>
        <stp/>
        <stp>##V3_BDSV12</stp>
        <stp>SPX Index</stp>
        <stp>CHAIN_TICKERS</stp>
        <stp>[PUTStrategy6.xlsx]Backup!R7023C7</stp>
        <stp>CHAIN_STRIKE_PX_OVRD</stp>
        <stp>140640</stp>
        <stp>CHAIN_PUT_CALL_TYPE_OVRD=P</stp>
        <stp>CHAIN_PERIODICITY_OVRD=M</stp>
        <tr r="G7023" s="3"/>
      </tp>
      <tp t="e">
        <v>#N/A</v>
        <stp/>
        <stp>##V3_BDSV12</stp>
        <stp>SPX Index</stp>
        <stp>CHAIN_TICKERS</stp>
        <stp>[PUTStrategy6.xlsx]Backup!R7073C7</stp>
        <stp>CHAIN_STRIKE_PX_OVRD</stp>
        <stp>141640</stp>
        <stp>CHAIN_PUT_CALL_TYPE_OVRD=P</stp>
        <stp>CHAIN_PERIODICITY_OVRD=M</stp>
        <tr r="G7073" s="3"/>
      </tp>
      <tp t="e">
        <v>#N/A</v>
        <stp/>
        <stp>##V3_BDSV12</stp>
        <stp>SPX Index</stp>
        <stp>CHAIN_TICKERS</stp>
        <stp>[PUTStrategy6.xlsx]Backup!R7373C7</stp>
        <stp>CHAIN_STRIKE_PX_OVRD</stp>
        <stp>147640</stp>
        <stp>CHAIN_PUT_CALL_TYPE_OVRD=P</stp>
        <stp>CHAIN_PERIODICITY_OVRD=M</stp>
        <tr r="G7373" s="3"/>
      </tp>
      <tp t="e">
        <v>#N/A</v>
        <stp/>
        <stp>##V3_BDSV12</stp>
        <stp>SPX Index</stp>
        <stp>CHAIN_TICKERS</stp>
        <stp>[PUTStrategy6.xlsx]Backup!R7323C7</stp>
        <stp>CHAIN_STRIKE_PX_OVRD</stp>
        <stp>146640</stp>
        <stp>CHAIN_PUT_CALL_TYPE_OVRD=P</stp>
        <stp>CHAIN_PERIODICITY_OVRD=M</stp>
        <tr r="G7323" s="3"/>
      </tp>
      <tp t="e">
        <v>#N/A</v>
        <stp/>
        <stp>##V3_BDSV12</stp>
        <stp>SPX Index</stp>
        <stp>CHAIN_TICKERS</stp>
        <stp>[PUTStrategy6.xlsx]Backup!R7273C7</stp>
        <stp>CHAIN_STRIKE_PX_OVRD</stp>
        <stp>145640</stp>
        <stp>CHAIN_PUT_CALL_TYPE_OVRD=P</stp>
        <stp>CHAIN_PERIODICITY_OVRD=M</stp>
        <tr r="G7273" s="3"/>
      </tp>
      <tp t="e">
        <v>#N/A</v>
        <stp/>
        <stp>##V3_BDSV12</stp>
        <stp>SPX Index</stp>
        <stp>CHAIN_TICKERS</stp>
        <stp>[PUTStrategy6.xlsx]Backup!R7223C7</stp>
        <stp>CHAIN_STRIKE_PX_OVRD</stp>
        <stp>144640</stp>
        <stp>CHAIN_PUT_CALL_TYPE_OVRD=P</stp>
        <stp>CHAIN_PERIODICITY_OVRD=M</stp>
        <tr r="G7223" s="3"/>
      </tp>
      <tp t="e">
        <v>#N/A</v>
        <stp/>
        <stp>##V3_BDSV12</stp>
        <stp>SPX Index</stp>
        <stp>CHAIN_TICKERS</stp>
        <stp>[PUTStrategy6.xlsx]Backup!R5406C7</stp>
        <stp>CHAIN_STRIKE_PX_OVRD</stp>
        <stp>108300</stp>
        <stp>CHAIN_PUT_CALL_TYPE_OVRD=P</stp>
        <stp>CHAIN_PERIODICITY_OVRD=M</stp>
        <tr r="G5406" s="3"/>
      </tp>
      <tp t="e">
        <v>#N/A</v>
        <stp/>
        <stp>##V3_BDSV12</stp>
        <stp>SPX Index</stp>
        <stp>CHAIN_TICKERS</stp>
        <stp>[PUTStrategy6.xlsx]Backup!R5411C7</stp>
        <stp>CHAIN_STRIKE_PX_OVRD</stp>
        <stp>108400</stp>
        <stp>CHAIN_PUT_CALL_TYPE_OVRD=P</stp>
        <stp>CHAIN_PERIODICITY_OVRD=M</stp>
        <tr r="G5411" s="3"/>
      </tp>
      <tp t="e">
        <v>#N/A</v>
        <stp/>
        <stp>##V3_BDSV12</stp>
        <stp>SPX Index</stp>
        <stp>CHAIN_TICKERS</stp>
        <stp>[PUTStrategy6.xlsx]Backup!R5461C7</stp>
        <stp>CHAIN_STRIKE_PX_OVRD</stp>
        <stp>109400</stp>
        <stp>CHAIN_PUT_CALL_TYPE_OVRD=P</stp>
        <stp>CHAIN_PERIODICITY_OVRD=M</stp>
        <tr r="G5461" s="3"/>
      </tp>
      <tp t="e">
        <v>#N/A</v>
        <stp/>
        <stp>##V3_BDSV12</stp>
        <stp>SPX Index</stp>
        <stp>CHAIN_TICKERS</stp>
        <stp>[PUTStrategy6.xlsx]Backup!R5456C7</stp>
        <stp>CHAIN_STRIKE_PX_OVRD</stp>
        <stp>109300</stp>
        <stp>CHAIN_PUT_CALL_TYPE_OVRD=P</stp>
        <stp>CHAIN_PERIODICITY_OVRD=M</stp>
        <tr r="G5456" s="3"/>
      </tp>
      <tp t="e">
        <v>#N/A</v>
        <stp/>
        <stp>##V3_BDSV12</stp>
        <stp>SPX Index</stp>
        <stp>CHAIN_TICKERS</stp>
        <stp>[PUTStrategy6.xlsx]Backup!R5506C7</stp>
        <stp>CHAIN_STRIKE_PX_OVRD</stp>
        <stp>110300</stp>
        <stp>CHAIN_PUT_CALL_TYPE_OVRD=P</stp>
        <stp>CHAIN_PERIODICITY_OVRD=M</stp>
        <tr r="G5506" s="3"/>
      </tp>
      <tp t="e">
        <v>#N/A</v>
        <stp/>
        <stp>##V3_BDSV12</stp>
        <stp>SPX Index</stp>
        <stp>CHAIN_TICKERS</stp>
        <stp>[PUTStrategy6.xlsx]Backup!R5511C7</stp>
        <stp>CHAIN_STRIKE_PX_OVRD</stp>
        <stp>110400</stp>
        <stp>CHAIN_PUT_CALL_TYPE_OVRD=P</stp>
        <stp>CHAIN_PERIODICITY_OVRD=M</stp>
        <tr r="G5511" s="3"/>
      </tp>
      <tp t="e">
        <v>#N/A</v>
        <stp/>
        <stp>##V3_BDSV12</stp>
        <stp>SPX Index</stp>
        <stp>CHAIN_TICKERS</stp>
        <stp>[PUTStrategy6.xlsx]Backup!R5561C7</stp>
        <stp>CHAIN_STRIKE_PX_OVRD</stp>
        <stp>111400</stp>
        <stp>CHAIN_PUT_CALL_TYPE_OVRD=P</stp>
        <stp>CHAIN_PERIODICITY_OVRD=M</stp>
        <tr r="G5561" s="3"/>
      </tp>
      <tp t="e">
        <v>#N/A</v>
        <stp/>
        <stp>##V3_BDSV12</stp>
        <stp>SPX Index</stp>
        <stp>CHAIN_TICKERS</stp>
        <stp>[PUTStrategy6.xlsx]Backup!R5556C7</stp>
        <stp>CHAIN_STRIKE_PX_OVRD</stp>
        <stp>111300</stp>
        <stp>CHAIN_PUT_CALL_TYPE_OVRD=P</stp>
        <stp>CHAIN_PERIODICITY_OVRD=M</stp>
        <tr r="G5556" s="3"/>
      </tp>
      <tp t="e">
        <v>#N/A</v>
        <stp/>
        <stp>##V3_BDSV12</stp>
        <stp>SPX Index</stp>
        <stp>CHAIN_TICKERS</stp>
        <stp>[PUTStrategy6.xlsx]Backup!R5606C7</stp>
        <stp>CHAIN_STRIKE_PX_OVRD</stp>
        <stp>112300</stp>
        <stp>CHAIN_PUT_CALL_TYPE_OVRD=P</stp>
        <stp>CHAIN_PERIODICITY_OVRD=M</stp>
        <tr r="G5606" s="3"/>
      </tp>
      <tp t="e">
        <v>#N/A</v>
        <stp/>
        <stp>##V3_BDSV12</stp>
        <stp>SPX Index</stp>
        <stp>CHAIN_TICKERS</stp>
        <stp>[PUTStrategy6.xlsx]Backup!R5611C7</stp>
        <stp>CHAIN_STRIKE_PX_OVRD</stp>
        <stp>112400</stp>
        <stp>CHAIN_PUT_CALL_TYPE_OVRD=P</stp>
        <stp>CHAIN_PERIODICITY_OVRD=M</stp>
        <tr r="G5611" s="3"/>
      </tp>
      <tp t="e">
        <v>#N/A</v>
        <stp/>
        <stp>##V3_BDSV12</stp>
        <stp>SPX Index</stp>
        <stp>CHAIN_TICKERS</stp>
        <stp>[PUTStrategy6.xlsx]Backup!R5656C7</stp>
        <stp>CHAIN_STRIKE_PX_OVRD</stp>
        <stp>113300</stp>
        <stp>CHAIN_PUT_CALL_TYPE_OVRD=P</stp>
        <stp>CHAIN_PERIODICITY_OVRD=M</stp>
        <tr r="G5656" s="3"/>
      </tp>
      <tp t="e">
        <v>#N/A</v>
        <stp/>
        <stp>##V3_BDSV12</stp>
        <stp>SPX Index</stp>
        <stp>CHAIN_TICKERS</stp>
        <stp>[PUTStrategy6.xlsx]Backup!R5661C7</stp>
        <stp>CHAIN_STRIKE_PX_OVRD</stp>
        <stp>113400</stp>
        <stp>CHAIN_PUT_CALL_TYPE_OVRD=P</stp>
        <stp>CHAIN_PERIODICITY_OVRD=M</stp>
        <tr r="G5661" s="3"/>
      </tp>
      <tp t="e">
        <v>#N/A</v>
        <stp/>
        <stp>##V3_BDSV12</stp>
        <stp>SPX Index</stp>
        <stp>CHAIN_TICKERS</stp>
        <stp>[PUTStrategy6.xlsx]Backup!R5761C7</stp>
        <stp>CHAIN_STRIKE_PX_OVRD</stp>
        <stp>115400</stp>
        <stp>CHAIN_PUT_CALL_TYPE_OVRD=P</stp>
        <stp>CHAIN_PERIODICITY_OVRD=M</stp>
        <tr r="G5761" s="3"/>
      </tp>
      <tp t="e">
        <v>#N/A</v>
        <stp/>
        <stp>##V3_BDSV12</stp>
        <stp>SPX Index</stp>
        <stp>CHAIN_TICKERS</stp>
        <stp>[PUTStrategy6.xlsx]Backup!R5756C7</stp>
        <stp>CHAIN_STRIKE_PX_OVRD</stp>
        <stp>115300</stp>
        <stp>CHAIN_PUT_CALL_TYPE_OVRD=P</stp>
        <stp>CHAIN_PERIODICITY_OVRD=M</stp>
        <tr r="G5756" s="3"/>
      </tp>
      <tp t="e">
        <v>#N/A</v>
        <stp/>
        <stp>##V3_BDSV12</stp>
        <stp>SPX Index</stp>
        <stp>CHAIN_TICKERS</stp>
        <stp>[PUTStrategy6.xlsx]Backup!R5706C7</stp>
        <stp>CHAIN_STRIKE_PX_OVRD</stp>
        <stp>114300</stp>
        <stp>CHAIN_PUT_CALL_TYPE_OVRD=P</stp>
        <stp>CHAIN_PERIODICITY_OVRD=M</stp>
        <tr r="G5706" s="3"/>
      </tp>
      <tp t="e">
        <v>#N/A</v>
        <stp/>
        <stp>##V3_BDSV12</stp>
        <stp>SPX Index</stp>
        <stp>CHAIN_TICKERS</stp>
        <stp>[PUTStrategy6.xlsx]Backup!R5711C7</stp>
        <stp>CHAIN_STRIKE_PX_OVRD</stp>
        <stp>114400</stp>
        <stp>CHAIN_PUT_CALL_TYPE_OVRD=P</stp>
        <stp>CHAIN_PERIODICITY_OVRD=M</stp>
        <tr r="G5711" s="3"/>
      </tp>
      <tp t="e">
        <v>#N/A</v>
        <stp/>
        <stp>##V3_BDSV12</stp>
        <stp>SPX Index</stp>
        <stp>CHAIN_TICKERS</stp>
        <stp>[PUTStrategy6.xlsx]Backup!R5106C7</stp>
        <stp>CHAIN_STRIKE_PX_OVRD</stp>
        <stp>102300</stp>
        <stp>CHAIN_PUT_CALL_TYPE_OVRD=P</stp>
        <stp>CHAIN_PERIODICITY_OVRD=M</stp>
        <tr r="G5106" s="3"/>
      </tp>
      <tp t="e">
        <v>#N/A</v>
        <stp/>
        <stp>##V3_BDSV12</stp>
        <stp>SPX Index</stp>
        <stp>CHAIN_TICKERS</stp>
        <stp>[PUTStrategy6.xlsx]Backup!R5111C7</stp>
        <stp>CHAIN_STRIKE_PX_OVRD</stp>
        <stp>102400</stp>
        <stp>CHAIN_PUT_CALL_TYPE_OVRD=P</stp>
        <stp>CHAIN_PERIODICITY_OVRD=M</stp>
        <tr r="G5111" s="3"/>
      </tp>
      <tp t="e">
        <v>#N/A</v>
        <stp/>
        <stp>##V3_BDSV12</stp>
        <stp>SPX Index</stp>
        <stp>CHAIN_TICKERS</stp>
        <stp>[PUTStrategy6.xlsx]Backup!R5156C7</stp>
        <stp>CHAIN_STRIKE_PX_OVRD</stp>
        <stp>103300</stp>
        <stp>CHAIN_PUT_CALL_TYPE_OVRD=P</stp>
        <stp>CHAIN_PERIODICITY_OVRD=M</stp>
        <tr r="G5156" s="3"/>
      </tp>
      <tp t="e">
        <v>#N/A</v>
        <stp/>
        <stp>##V3_BDSV12</stp>
        <stp>SPX Index</stp>
        <stp>CHAIN_TICKERS</stp>
        <stp>[PUTStrategy6.xlsx]Backup!R5161C7</stp>
        <stp>CHAIN_STRIKE_PX_OVRD</stp>
        <stp>103400</stp>
        <stp>CHAIN_PUT_CALL_TYPE_OVRD=P</stp>
        <stp>CHAIN_PERIODICITY_OVRD=M</stp>
        <tr r="G5161" s="3"/>
      </tp>
      <tp t="e">
        <v>#N/A</v>
        <stp/>
        <stp>##V3_BDSV12</stp>
        <stp>SPX Index</stp>
        <stp>CHAIN_TICKERS</stp>
        <stp>[PUTStrategy6.xlsx]Backup!R5006C7</stp>
        <stp>CHAIN_STRIKE_PX_OVRD</stp>
        <stp>100300</stp>
        <stp>CHAIN_PUT_CALL_TYPE_OVRD=P</stp>
        <stp>CHAIN_PERIODICITY_OVRD=M</stp>
        <tr r="G5006" s="3"/>
      </tp>
      <tp t="e">
        <v>#N/A</v>
        <stp/>
        <stp>##V3_BDSV12</stp>
        <stp>SPX Index</stp>
        <stp>CHAIN_TICKERS</stp>
        <stp>[PUTStrategy6.xlsx]Backup!R5011C7</stp>
        <stp>CHAIN_STRIKE_PX_OVRD</stp>
        <stp>100400</stp>
        <stp>CHAIN_PUT_CALL_TYPE_OVRD=P</stp>
        <stp>CHAIN_PERIODICITY_OVRD=M</stp>
        <tr r="G5011" s="3"/>
      </tp>
      <tp t="e">
        <v>#N/A</v>
        <stp/>
        <stp>##V3_BDSV12</stp>
        <stp>SPX Index</stp>
        <stp>CHAIN_TICKERS</stp>
        <stp>[PUTStrategy6.xlsx]Backup!R5061C7</stp>
        <stp>CHAIN_STRIKE_PX_OVRD</stp>
        <stp>101400</stp>
        <stp>CHAIN_PUT_CALL_TYPE_OVRD=P</stp>
        <stp>CHAIN_PERIODICITY_OVRD=M</stp>
        <tr r="G5061" s="3"/>
      </tp>
      <tp t="e">
        <v>#N/A</v>
        <stp/>
        <stp>##V3_BDSV12</stp>
        <stp>SPX Index</stp>
        <stp>CHAIN_TICKERS</stp>
        <stp>[PUTStrategy6.xlsx]Backup!R5056C7</stp>
        <stp>CHAIN_STRIKE_PX_OVRD</stp>
        <stp>101300</stp>
        <stp>CHAIN_PUT_CALL_TYPE_OVRD=P</stp>
        <stp>CHAIN_PERIODICITY_OVRD=M</stp>
        <tr r="G5056" s="3"/>
      </tp>
      <tp t="e">
        <v>#N/A</v>
        <stp/>
        <stp>##V3_BDSV12</stp>
        <stp>SPX Index</stp>
        <stp>CHAIN_TICKERS</stp>
        <stp>[PUTStrategy6.xlsx]Backup!R5356C7</stp>
        <stp>CHAIN_STRIKE_PX_OVRD</stp>
        <stp>107300</stp>
        <stp>CHAIN_PUT_CALL_TYPE_OVRD=P</stp>
        <stp>CHAIN_PERIODICITY_OVRD=M</stp>
        <tr r="G5356" s="3"/>
      </tp>
      <tp t="e">
        <v>#N/A</v>
        <stp/>
        <stp>##V3_BDSV12</stp>
        <stp>SPX Index</stp>
        <stp>CHAIN_TICKERS</stp>
        <stp>[PUTStrategy6.xlsx]Backup!R5361C7</stp>
        <stp>CHAIN_STRIKE_PX_OVRD</stp>
        <stp>107400</stp>
        <stp>CHAIN_PUT_CALL_TYPE_OVRD=P</stp>
        <stp>CHAIN_PERIODICITY_OVRD=M</stp>
        <tr r="G5361" s="3"/>
      </tp>
      <tp t="e">
        <v>#N/A</v>
        <stp/>
        <stp>##V3_BDSV12</stp>
        <stp>SPX Index</stp>
        <stp>CHAIN_TICKERS</stp>
        <stp>[PUTStrategy6.xlsx]Backup!R5306C7</stp>
        <stp>CHAIN_STRIKE_PX_OVRD</stp>
        <stp>106300</stp>
        <stp>CHAIN_PUT_CALL_TYPE_OVRD=P</stp>
        <stp>CHAIN_PERIODICITY_OVRD=M</stp>
        <tr r="G5306" s="3"/>
      </tp>
      <tp t="e">
        <v>#N/A</v>
        <stp/>
        <stp>##V3_BDSV12</stp>
        <stp>SPX Index</stp>
        <stp>CHAIN_TICKERS</stp>
        <stp>[PUTStrategy6.xlsx]Backup!R5311C7</stp>
        <stp>CHAIN_STRIKE_PX_OVRD</stp>
        <stp>106400</stp>
        <stp>CHAIN_PUT_CALL_TYPE_OVRD=P</stp>
        <stp>CHAIN_PERIODICITY_OVRD=M</stp>
        <tr r="G5311" s="3"/>
      </tp>
      <tp t="e">
        <v>#N/A</v>
        <stp/>
        <stp>##V3_BDSV12</stp>
        <stp>SPX Index</stp>
        <stp>CHAIN_TICKERS</stp>
        <stp>[PUTStrategy6.xlsx]Backup!R5261C7</stp>
        <stp>CHAIN_STRIKE_PX_OVRD</stp>
        <stp>105400</stp>
        <stp>CHAIN_PUT_CALL_TYPE_OVRD=P</stp>
        <stp>CHAIN_PERIODICITY_OVRD=M</stp>
        <tr r="G5261" s="3"/>
      </tp>
      <tp t="e">
        <v>#N/A</v>
        <stp/>
        <stp>##V3_BDSV12</stp>
        <stp>SPX Index</stp>
        <stp>CHAIN_TICKERS</stp>
        <stp>[PUTStrategy6.xlsx]Backup!R5256C7</stp>
        <stp>CHAIN_STRIKE_PX_OVRD</stp>
        <stp>105300</stp>
        <stp>CHAIN_PUT_CALL_TYPE_OVRD=P</stp>
        <stp>CHAIN_PERIODICITY_OVRD=M</stp>
        <tr r="G5256" s="3"/>
      </tp>
      <tp t="e">
        <v>#N/A</v>
        <stp/>
        <stp>##V3_BDSV12</stp>
        <stp>SPX Index</stp>
        <stp>CHAIN_TICKERS</stp>
        <stp>[PUTStrategy6.xlsx]Backup!R5206C7</stp>
        <stp>CHAIN_STRIKE_PX_OVRD</stp>
        <stp>104300</stp>
        <stp>CHAIN_PUT_CALL_TYPE_OVRD=P</stp>
        <stp>CHAIN_PERIODICITY_OVRD=M</stp>
        <tr r="G5206" s="3"/>
      </tp>
      <tp t="e">
        <v>#N/A</v>
        <stp/>
        <stp>##V3_BDSV12</stp>
        <stp>SPX Index</stp>
        <stp>CHAIN_TICKERS</stp>
        <stp>[PUTStrategy6.xlsx]Backup!R5211C7</stp>
        <stp>CHAIN_STRIKE_PX_OVRD</stp>
        <stp>104400</stp>
        <stp>CHAIN_PUT_CALL_TYPE_OVRD=P</stp>
        <stp>CHAIN_PERIODICITY_OVRD=M</stp>
        <tr r="G5211" s="3"/>
      </tp>
      <tp t="e">
        <v>#N/A</v>
        <stp/>
        <stp>##V3_BDSV12</stp>
        <stp>SPX Index</stp>
        <stp>CHAIN_TICKERS</stp>
        <stp>[PUTStrategy6.xlsx]Backup!R5856C7</stp>
        <stp>CHAIN_STRIKE_PX_OVRD</stp>
        <stp>117300</stp>
        <stp>CHAIN_PUT_CALL_TYPE_OVRD=P</stp>
        <stp>CHAIN_PERIODICITY_OVRD=M</stp>
        <tr r="G5856" s="3"/>
      </tp>
      <tp t="e">
        <v>#N/A</v>
        <stp/>
        <stp>##V3_BDSV12</stp>
        <stp>SPX Index</stp>
        <stp>CHAIN_TICKERS</stp>
        <stp>[PUTStrategy6.xlsx]Backup!R5861C7</stp>
        <stp>CHAIN_STRIKE_PX_OVRD</stp>
        <stp>117400</stp>
        <stp>CHAIN_PUT_CALL_TYPE_OVRD=P</stp>
        <stp>CHAIN_PERIODICITY_OVRD=M</stp>
        <tr r="G5861" s="3"/>
      </tp>
      <tp t="e">
        <v>#N/A</v>
        <stp/>
        <stp>##V3_BDSV12</stp>
        <stp>SPX Index</stp>
        <stp>CHAIN_TICKERS</stp>
        <stp>[PUTStrategy6.xlsx]Backup!R5806C7</stp>
        <stp>CHAIN_STRIKE_PX_OVRD</stp>
        <stp>116300</stp>
        <stp>CHAIN_PUT_CALL_TYPE_OVRD=P</stp>
        <stp>CHAIN_PERIODICITY_OVRD=M</stp>
        <tr r="G5806" s="3"/>
      </tp>
      <tp t="e">
        <v>#N/A</v>
        <stp/>
        <stp>##V3_BDSV12</stp>
        <stp>SPX Index</stp>
        <stp>CHAIN_TICKERS</stp>
        <stp>[PUTStrategy6.xlsx]Backup!R5811C7</stp>
        <stp>CHAIN_STRIKE_PX_OVRD</stp>
        <stp>116400</stp>
        <stp>CHAIN_PUT_CALL_TYPE_OVRD=P</stp>
        <stp>CHAIN_PERIODICITY_OVRD=M</stp>
        <tr r="G5811" s="3"/>
      </tp>
      <tp t="e">
        <v>#N/A</v>
        <stp/>
        <stp>##V3_BDSV12</stp>
        <stp>SPX Index</stp>
        <stp>CHAIN_TICKERS</stp>
        <stp>[PUTStrategy6.xlsx]Backup!R5906C7</stp>
        <stp>CHAIN_STRIKE_PX_OVRD</stp>
        <stp>118300</stp>
        <stp>CHAIN_PUT_CALL_TYPE_OVRD=P</stp>
        <stp>CHAIN_PERIODICITY_OVRD=M</stp>
        <tr r="G5906" s="3"/>
      </tp>
      <tp t="e">
        <v>#N/A</v>
        <stp/>
        <stp>##V3_BDSV12</stp>
        <stp>SPX Index</stp>
        <stp>CHAIN_TICKERS</stp>
        <stp>[PUTStrategy6.xlsx]Backup!R5911C7</stp>
        <stp>CHAIN_STRIKE_PX_OVRD</stp>
        <stp>118400</stp>
        <stp>CHAIN_PUT_CALL_TYPE_OVRD=P</stp>
        <stp>CHAIN_PERIODICITY_OVRD=M</stp>
        <tr r="G5911" s="3"/>
      </tp>
      <tp t="e">
        <v>#N/A</v>
        <stp/>
        <stp>##V3_BDSV12</stp>
        <stp>SPX Index</stp>
        <stp>CHAIN_TICKERS</stp>
        <stp>[PUTStrategy6.xlsx]Backup!R5961C7</stp>
        <stp>CHAIN_STRIKE_PX_OVRD</stp>
        <stp>119400</stp>
        <stp>CHAIN_PUT_CALL_TYPE_OVRD=P</stp>
        <stp>CHAIN_PERIODICITY_OVRD=M</stp>
        <tr r="G5961" s="3"/>
      </tp>
      <tp t="e">
        <v>#N/A</v>
        <stp/>
        <stp>##V3_BDSV12</stp>
        <stp>SPX Index</stp>
        <stp>CHAIN_TICKERS</stp>
        <stp>[PUTStrategy6.xlsx]Backup!R5956C7</stp>
        <stp>CHAIN_STRIKE_PX_OVRD</stp>
        <stp>119300</stp>
        <stp>CHAIN_PUT_CALL_TYPE_OVRD=P</stp>
        <stp>CHAIN_PERIODICITY_OVRD=M</stp>
        <tr r="G5956" s="3"/>
      </tp>
      <tp t="e">
        <v>#N/A</v>
        <stp/>
        <stp>##V3_BDSV12</stp>
        <stp>SPX Index</stp>
        <stp>CHAIN_TICKERS</stp>
        <stp>[PUTStrategy6.xlsx]Backup!R6606C7</stp>
        <stp>CHAIN_STRIKE_PX_OVRD</stp>
        <stp>132300</stp>
        <stp>CHAIN_PUT_CALL_TYPE_OVRD=P</stp>
        <stp>CHAIN_PERIODICITY_OVRD=M</stp>
        <tr r="G6606" s="3"/>
      </tp>
      <tp t="e">
        <v>#N/A</v>
        <stp/>
        <stp>##V3_BDSV12</stp>
        <stp>SPX Index</stp>
        <stp>CHAIN_TICKERS</stp>
        <stp>[PUTStrategy6.xlsx]Backup!R6611C7</stp>
        <stp>CHAIN_STRIKE_PX_OVRD</stp>
        <stp>132400</stp>
        <stp>CHAIN_PUT_CALL_TYPE_OVRD=P</stp>
        <stp>CHAIN_PERIODICITY_OVRD=M</stp>
        <tr r="G6611" s="3"/>
      </tp>
      <tp t="e">
        <v>#N/A</v>
        <stp/>
        <stp>##V3_BDSV12</stp>
        <stp>SPX Index</stp>
        <stp>CHAIN_TICKERS</stp>
        <stp>[PUTStrategy6.xlsx]Backup!R6656C7</stp>
        <stp>CHAIN_STRIKE_PX_OVRD</stp>
        <stp>133300</stp>
        <stp>CHAIN_PUT_CALL_TYPE_OVRD=P</stp>
        <stp>CHAIN_PERIODICITY_OVRD=M</stp>
        <tr r="G6656" s="3"/>
      </tp>
      <tp t="e">
        <v>#N/A</v>
        <stp/>
        <stp>##V3_BDSV12</stp>
        <stp>SPX Index</stp>
        <stp>CHAIN_TICKERS</stp>
        <stp>[PUTStrategy6.xlsx]Backup!R6661C7</stp>
        <stp>CHAIN_STRIKE_PX_OVRD</stp>
        <stp>133400</stp>
        <stp>CHAIN_PUT_CALL_TYPE_OVRD=P</stp>
        <stp>CHAIN_PERIODICITY_OVRD=M</stp>
        <tr r="G6661" s="3"/>
      </tp>
      <tp t="e">
        <v>#N/A</v>
        <stp/>
        <stp>##V3_BDSV12</stp>
        <stp>SPX Index</stp>
        <stp>CHAIN_TICKERS</stp>
        <stp>[PUTStrategy6.xlsx]Backup!R6761C7</stp>
        <stp>CHAIN_STRIKE_PX_OVRD</stp>
        <stp>135400</stp>
        <stp>CHAIN_PUT_CALL_TYPE_OVRD=P</stp>
        <stp>CHAIN_PERIODICITY_OVRD=M</stp>
        <tr r="G6761" s="3"/>
      </tp>
      <tp t="e">
        <v>#N/A</v>
        <stp/>
        <stp>##V3_BDSV12</stp>
        <stp>SPX Index</stp>
        <stp>CHAIN_TICKERS</stp>
        <stp>[PUTStrategy6.xlsx]Backup!R6756C7</stp>
        <stp>CHAIN_STRIKE_PX_OVRD</stp>
        <stp>135300</stp>
        <stp>CHAIN_PUT_CALL_TYPE_OVRD=P</stp>
        <stp>CHAIN_PERIODICITY_OVRD=M</stp>
        <tr r="G6756" s="3"/>
      </tp>
      <tp t="e">
        <v>#N/A</v>
        <stp/>
        <stp>##V3_BDSV12</stp>
        <stp>SPX Index</stp>
        <stp>CHAIN_TICKERS</stp>
        <stp>[PUTStrategy6.xlsx]Backup!R6706C7</stp>
        <stp>CHAIN_STRIKE_PX_OVRD</stp>
        <stp>134300</stp>
        <stp>CHAIN_PUT_CALL_TYPE_OVRD=P</stp>
        <stp>CHAIN_PERIODICITY_OVRD=M</stp>
        <tr r="G6706" s="3"/>
      </tp>
      <tp t="e">
        <v>#N/A</v>
        <stp/>
        <stp>##V3_BDSV12</stp>
        <stp>SPX Index</stp>
        <stp>CHAIN_TICKERS</stp>
        <stp>[PUTStrategy6.xlsx]Backup!R6711C7</stp>
        <stp>CHAIN_STRIKE_PX_OVRD</stp>
        <stp>134400</stp>
        <stp>CHAIN_PUT_CALL_TYPE_OVRD=P</stp>
        <stp>CHAIN_PERIODICITY_OVRD=M</stp>
        <tr r="G6711" s="3"/>
      </tp>
      <tp t="e">
        <v>#N/A</v>
        <stp/>
        <stp>##V3_BDSV12</stp>
        <stp>SPX Index</stp>
        <stp>CHAIN_TICKERS</stp>
        <stp>[PUTStrategy6.xlsx]Backup!R6406C7</stp>
        <stp>CHAIN_STRIKE_PX_OVRD</stp>
        <stp>128300</stp>
        <stp>CHAIN_PUT_CALL_TYPE_OVRD=P</stp>
        <stp>CHAIN_PERIODICITY_OVRD=M</stp>
        <tr r="G6406" s="3"/>
      </tp>
      <tp t="e">
        <v>#N/A</v>
        <stp/>
        <stp>##V3_BDSV12</stp>
        <stp>SPX Index</stp>
        <stp>CHAIN_TICKERS</stp>
        <stp>[PUTStrategy6.xlsx]Backup!R6411C7</stp>
        <stp>CHAIN_STRIKE_PX_OVRD</stp>
        <stp>128400</stp>
        <stp>CHAIN_PUT_CALL_TYPE_OVRD=P</stp>
        <stp>CHAIN_PERIODICITY_OVRD=M</stp>
        <tr r="G6411" s="3"/>
      </tp>
      <tp t="e">
        <v>#N/A</v>
        <stp/>
        <stp>##V3_BDSV12</stp>
        <stp>SPX Index</stp>
        <stp>CHAIN_TICKERS</stp>
        <stp>[PUTStrategy6.xlsx]Backup!R6461C7</stp>
        <stp>CHAIN_STRIKE_PX_OVRD</stp>
        <stp>129400</stp>
        <stp>CHAIN_PUT_CALL_TYPE_OVRD=P</stp>
        <stp>CHAIN_PERIODICITY_OVRD=M</stp>
        <tr r="G6461" s="3"/>
      </tp>
      <tp t="e">
        <v>#N/A</v>
        <stp/>
        <stp>##V3_BDSV12</stp>
        <stp>SPX Index</stp>
        <stp>CHAIN_TICKERS</stp>
        <stp>[PUTStrategy6.xlsx]Backup!R6456C7</stp>
        <stp>CHAIN_STRIKE_PX_OVRD</stp>
        <stp>129300</stp>
        <stp>CHAIN_PUT_CALL_TYPE_OVRD=P</stp>
        <stp>CHAIN_PERIODICITY_OVRD=M</stp>
        <tr r="G6456" s="3"/>
      </tp>
      <tp t="e">
        <v>#N/A</v>
        <stp/>
        <stp>##V3_BDSV12</stp>
        <stp>SPX Index</stp>
        <stp>CHAIN_TICKERS</stp>
        <stp>[PUTStrategy6.xlsx]Backup!R6506C7</stp>
        <stp>CHAIN_STRIKE_PX_OVRD</stp>
        <stp>130300</stp>
        <stp>CHAIN_PUT_CALL_TYPE_OVRD=P</stp>
        <stp>CHAIN_PERIODICITY_OVRD=M</stp>
        <tr r="G6506" s="3"/>
      </tp>
      <tp t="e">
        <v>#N/A</v>
        <stp/>
        <stp>##V3_BDSV12</stp>
        <stp>SPX Index</stp>
        <stp>CHAIN_TICKERS</stp>
        <stp>[PUTStrategy6.xlsx]Backup!R6511C7</stp>
        <stp>CHAIN_STRIKE_PX_OVRD</stp>
        <stp>130400</stp>
        <stp>CHAIN_PUT_CALL_TYPE_OVRD=P</stp>
        <stp>CHAIN_PERIODICITY_OVRD=M</stp>
        <tr r="G6511" s="3"/>
      </tp>
      <tp t="e">
        <v>#N/A</v>
        <stp/>
        <stp>##V3_BDSV12</stp>
        <stp>SPX Index</stp>
        <stp>CHAIN_TICKERS</stp>
        <stp>[PUTStrategy6.xlsx]Backup!R6561C7</stp>
        <stp>CHAIN_STRIKE_PX_OVRD</stp>
        <stp>131400</stp>
        <stp>CHAIN_PUT_CALL_TYPE_OVRD=P</stp>
        <stp>CHAIN_PERIODICITY_OVRD=M</stp>
        <tr r="G6561" s="3"/>
      </tp>
      <tp t="e">
        <v>#N/A</v>
        <stp/>
        <stp>##V3_BDSV12</stp>
        <stp>SPX Index</stp>
        <stp>CHAIN_TICKERS</stp>
        <stp>[PUTStrategy6.xlsx]Backup!R6556C7</stp>
        <stp>CHAIN_STRIKE_PX_OVRD</stp>
        <stp>131300</stp>
        <stp>CHAIN_PUT_CALL_TYPE_OVRD=P</stp>
        <stp>CHAIN_PERIODICITY_OVRD=M</stp>
        <tr r="G6556" s="3"/>
      </tp>
      <tp t="e">
        <v>#N/A</v>
        <stp/>
        <stp>##V3_BDSV12</stp>
        <stp>SPX Index</stp>
        <stp>CHAIN_TICKERS</stp>
        <stp>[PUTStrategy6.xlsx]Backup!R6356C7</stp>
        <stp>CHAIN_STRIKE_PX_OVRD</stp>
        <stp>127300</stp>
        <stp>CHAIN_PUT_CALL_TYPE_OVRD=P</stp>
        <stp>CHAIN_PERIODICITY_OVRD=M</stp>
        <tr r="G6356" s="3"/>
      </tp>
      <tp t="e">
        <v>#N/A</v>
        <stp/>
        <stp>##V3_BDSV12</stp>
        <stp>SPX Index</stp>
        <stp>CHAIN_TICKERS</stp>
        <stp>[PUTStrategy6.xlsx]Backup!R6361C7</stp>
        <stp>CHAIN_STRIKE_PX_OVRD</stp>
        <stp>127400</stp>
        <stp>CHAIN_PUT_CALL_TYPE_OVRD=P</stp>
        <stp>CHAIN_PERIODICITY_OVRD=M</stp>
        <tr r="G6361" s="3"/>
      </tp>
      <tp t="e">
        <v>#N/A</v>
        <stp/>
        <stp>##V3_BDSV12</stp>
        <stp>SPX Index</stp>
        <stp>CHAIN_TICKERS</stp>
        <stp>[PUTStrategy6.xlsx]Backup!R6306C7</stp>
        <stp>CHAIN_STRIKE_PX_OVRD</stp>
        <stp>126300</stp>
        <stp>CHAIN_PUT_CALL_TYPE_OVRD=P</stp>
        <stp>CHAIN_PERIODICITY_OVRD=M</stp>
        <tr r="G6306" s="3"/>
      </tp>
      <tp t="e">
        <v>#N/A</v>
        <stp/>
        <stp>##V3_BDSV12</stp>
        <stp>SPX Index</stp>
        <stp>CHAIN_TICKERS</stp>
        <stp>[PUTStrategy6.xlsx]Backup!R6311C7</stp>
        <stp>CHAIN_STRIKE_PX_OVRD</stp>
        <stp>126400</stp>
        <stp>CHAIN_PUT_CALL_TYPE_OVRD=P</stp>
        <stp>CHAIN_PERIODICITY_OVRD=M</stp>
        <tr r="G6311" s="3"/>
      </tp>
      <tp t="e">
        <v>#N/A</v>
        <stp/>
        <stp>##V3_BDSV12</stp>
        <stp>SPX Index</stp>
        <stp>CHAIN_TICKERS</stp>
        <stp>[PUTStrategy6.xlsx]Backup!R6261C7</stp>
        <stp>CHAIN_STRIKE_PX_OVRD</stp>
        <stp>125400</stp>
        <stp>CHAIN_PUT_CALL_TYPE_OVRD=P</stp>
        <stp>CHAIN_PERIODICITY_OVRD=M</stp>
        <tr r="G6261" s="3"/>
      </tp>
      <tp t="e">
        <v>#N/A</v>
        <stp/>
        <stp>##V3_BDSV12</stp>
        <stp>SPX Index</stp>
        <stp>CHAIN_TICKERS</stp>
        <stp>[PUTStrategy6.xlsx]Backup!R6256C7</stp>
        <stp>CHAIN_STRIKE_PX_OVRD</stp>
        <stp>125300</stp>
        <stp>CHAIN_PUT_CALL_TYPE_OVRD=P</stp>
        <stp>CHAIN_PERIODICITY_OVRD=M</stp>
        <tr r="G6256" s="3"/>
      </tp>
      <tp t="e">
        <v>#N/A</v>
        <stp/>
        <stp>##V3_BDSV12</stp>
        <stp>SPX Index</stp>
        <stp>CHAIN_TICKERS</stp>
        <stp>[PUTStrategy6.xlsx]Backup!R6206C7</stp>
        <stp>CHAIN_STRIKE_PX_OVRD</stp>
        <stp>124300</stp>
        <stp>CHAIN_PUT_CALL_TYPE_OVRD=P</stp>
        <stp>CHAIN_PERIODICITY_OVRD=M</stp>
        <tr r="G6206" s="3"/>
      </tp>
      <tp t="e">
        <v>#N/A</v>
        <stp/>
        <stp>##V3_BDSV12</stp>
        <stp>SPX Index</stp>
        <stp>CHAIN_TICKERS</stp>
        <stp>[PUTStrategy6.xlsx]Backup!R6211C7</stp>
        <stp>CHAIN_STRIKE_PX_OVRD</stp>
        <stp>124400</stp>
        <stp>CHAIN_PUT_CALL_TYPE_OVRD=P</stp>
        <stp>CHAIN_PERIODICITY_OVRD=M</stp>
        <tr r="G6211" s="3"/>
      </tp>
      <tp t="e">
        <v>#N/A</v>
        <stp/>
        <stp>##V3_BDSV12</stp>
        <stp>SPX Index</stp>
        <stp>CHAIN_TICKERS</stp>
        <stp>[PUTStrategy6.xlsx]Backup!R6106C7</stp>
        <stp>CHAIN_STRIKE_PX_OVRD</stp>
        <stp>122300</stp>
        <stp>CHAIN_PUT_CALL_TYPE_OVRD=P</stp>
        <stp>CHAIN_PERIODICITY_OVRD=M</stp>
        <tr r="G6106" s="3"/>
      </tp>
      <tp t="e">
        <v>#N/A</v>
        <stp/>
        <stp>##V3_BDSV12</stp>
        <stp>SPX Index</stp>
        <stp>CHAIN_TICKERS</stp>
        <stp>[PUTStrategy6.xlsx]Backup!R6111C7</stp>
        <stp>CHAIN_STRIKE_PX_OVRD</stp>
        <stp>122400</stp>
        <stp>CHAIN_PUT_CALL_TYPE_OVRD=P</stp>
        <stp>CHAIN_PERIODICITY_OVRD=M</stp>
        <tr r="G6111" s="3"/>
      </tp>
      <tp t="e">
        <v>#N/A</v>
        <stp/>
        <stp>##V3_BDSV12</stp>
        <stp>SPX Index</stp>
        <stp>CHAIN_TICKERS</stp>
        <stp>[PUTStrategy6.xlsx]Backup!R6156C7</stp>
        <stp>CHAIN_STRIKE_PX_OVRD</stp>
        <stp>123300</stp>
        <stp>CHAIN_PUT_CALL_TYPE_OVRD=P</stp>
        <stp>CHAIN_PERIODICITY_OVRD=M</stp>
        <tr r="G6156" s="3"/>
      </tp>
      <tp t="e">
        <v>#N/A</v>
        <stp/>
        <stp>##V3_BDSV12</stp>
        <stp>SPX Index</stp>
        <stp>CHAIN_TICKERS</stp>
        <stp>[PUTStrategy6.xlsx]Backup!R6161C7</stp>
        <stp>CHAIN_STRIKE_PX_OVRD</stp>
        <stp>123400</stp>
        <stp>CHAIN_PUT_CALL_TYPE_OVRD=P</stp>
        <stp>CHAIN_PERIODICITY_OVRD=M</stp>
        <tr r="G6161" s="3"/>
      </tp>
      <tp t="e">
        <v>#N/A</v>
        <stp/>
        <stp>##V3_BDSV12</stp>
        <stp>SPX Index</stp>
        <stp>CHAIN_TICKERS</stp>
        <stp>[PUTStrategy6.xlsx]Backup!R6006C7</stp>
        <stp>CHAIN_STRIKE_PX_OVRD</stp>
        <stp>120300</stp>
        <stp>CHAIN_PUT_CALL_TYPE_OVRD=P</stp>
        <stp>CHAIN_PERIODICITY_OVRD=M</stp>
        <tr r="G6006" s="3"/>
      </tp>
      <tp t="e">
        <v>#N/A</v>
        <stp/>
        <stp>##V3_BDSV12</stp>
        <stp>SPX Index</stp>
        <stp>CHAIN_TICKERS</stp>
        <stp>[PUTStrategy6.xlsx]Backup!R6011C7</stp>
        <stp>CHAIN_STRIKE_PX_OVRD</stp>
        <stp>120400</stp>
        <stp>CHAIN_PUT_CALL_TYPE_OVRD=P</stp>
        <stp>CHAIN_PERIODICITY_OVRD=M</stp>
        <tr r="G6011" s="3"/>
      </tp>
      <tp t="e">
        <v>#N/A</v>
        <stp/>
        <stp>##V3_BDSV12</stp>
        <stp>SPX Index</stp>
        <stp>CHAIN_TICKERS</stp>
        <stp>[PUTStrategy6.xlsx]Backup!R6061C7</stp>
        <stp>CHAIN_STRIKE_PX_OVRD</stp>
        <stp>121400</stp>
        <stp>CHAIN_PUT_CALL_TYPE_OVRD=P</stp>
        <stp>CHAIN_PERIODICITY_OVRD=M</stp>
        <tr r="G6061" s="3"/>
      </tp>
      <tp t="e">
        <v>#N/A</v>
        <stp/>
        <stp>##V3_BDSV12</stp>
        <stp>SPX Index</stp>
        <stp>CHAIN_TICKERS</stp>
        <stp>[PUTStrategy6.xlsx]Backup!R6056C7</stp>
        <stp>CHAIN_STRIKE_PX_OVRD</stp>
        <stp>121300</stp>
        <stp>CHAIN_PUT_CALL_TYPE_OVRD=P</stp>
        <stp>CHAIN_PERIODICITY_OVRD=M</stp>
        <tr r="G6056" s="3"/>
      </tp>
      <tp t="e">
        <v>#N/A</v>
        <stp/>
        <stp>##V3_BDSV12</stp>
        <stp>SPX Index</stp>
        <stp>CHAIN_TICKERS</stp>
        <stp>[PUTStrategy6.xlsx]Backup!R6856C7</stp>
        <stp>CHAIN_STRIKE_PX_OVRD</stp>
        <stp>137300</stp>
        <stp>CHAIN_PUT_CALL_TYPE_OVRD=P</stp>
        <stp>CHAIN_PERIODICITY_OVRD=M</stp>
        <tr r="G6856" s="3"/>
      </tp>
      <tp t="e">
        <v>#N/A</v>
        <stp/>
        <stp>##V3_BDSV12</stp>
        <stp>SPX Index</stp>
        <stp>CHAIN_TICKERS</stp>
        <stp>[PUTStrategy6.xlsx]Backup!R6861C7</stp>
        <stp>CHAIN_STRIKE_PX_OVRD</stp>
        <stp>137400</stp>
        <stp>CHAIN_PUT_CALL_TYPE_OVRD=P</stp>
        <stp>CHAIN_PERIODICITY_OVRD=M</stp>
        <tr r="G6861" s="3"/>
      </tp>
      <tp t="e">
        <v>#N/A</v>
        <stp/>
        <stp>##V3_BDSV12</stp>
        <stp>SPX Index</stp>
        <stp>CHAIN_TICKERS</stp>
        <stp>[PUTStrategy6.xlsx]Backup!R6806C7</stp>
        <stp>CHAIN_STRIKE_PX_OVRD</stp>
        <stp>136300</stp>
        <stp>CHAIN_PUT_CALL_TYPE_OVRD=P</stp>
        <stp>CHAIN_PERIODICITY_OVRD=M</stp>
        <tr r="G6806" s="3"/>
      </tp>
      <tp t="e">
        <v>#N/A</v>
        <stp/>
        <stp>##V3_BDSV12</stp>
        <stp>SPX Index</stp>
        <stp>CHAIN_TICKERS</stp>
        <stp>[PUTStrategy6.xlsx]Backup!R6811C7</stp>
        <stp>CHAIN_STRIKE_PX_OVRD</stp>
        <stp>136400</stp>
        <stp>CHAIN_PUT_CALL_TYPE_OVRD=P</stp>
        <stp>CHAIN_PERIODICITY_OVRD=M</stp>
        <tr r="G6811" s="3"/>
      </tp>
      <tp t="e">
        <v>#N/A</v>
        <stp/>
        <stp>##V3_BDSV12</stp>
        <stp>SPX Index</stp>
        <stp>CHAIN_TICKERS</stp>
        <stp>[PUTStrategy6.xlsx]Backup!R6906C7</stp>
        <stp>CHAIN_STRIKE_PX_OVRD</stp>
        <stp>138300</stp>
        <stp>CHAIN_PUT_CALL_TYPE_OVRD=P</stp>
        <stp>CHAIN_PERIODICITY_OVRD=M</stp>
        <tr r="G6906" s="3"/>
      </tp>
      <tp t="e">
        <v>#N/A</v>
        <stp/>
        <stp>##V3_BDSV12</stp>
        <stp>SPX Index</stp>
        <stp>CHAIN_TICKERS</stp>
        <stp>[PUTStrategy6.xlsx]Backup!R6911C7</stp>
        <stp>CHAIN_STRIKE_PX_OVRD</stp>
        <stp>138400</stp>
        <stp>CHAIN_PUT_CALL_TYPE_OVRD=P</stp>
        <stp>CHAIN_PERIODICITY_OVRD=M</stp>
        <tr r="G6911" s="3"/>
      </tp>
      <tp t="e">
        <v>#N/A</v>
        <stp/>
        <stp>##V3_BDSV12</stp>
        <stp>SPX Index</stp>
        <stp>CHAIN_TICKERS</stp>
        <stp>[PUTStrategy6.xlsx]Backup!R6961C7</stp>
        <stp>CHAIN_STRIKE_PX_OVRD</stp>
        <stp>139400</stp>
        <stp>CHAIN_PUT_CALL_TYPE_OVRD=P</stp>
        <stp>CHAIN_PERIODICITY_OVRD=M</stp>
        <tr r="G6961" s="3"/>
      </tp>
      <tp t="e">
        <v>#N/A</v>
        <stp/>
        <stp>##V3_BDSV12</stp>
        <stp>SPX Index</stp>
        <stp>CHAIN_TICKERS</stp>
        <stp>[PUTStrategy6.xlsx]Backup!R6956C7</stp>
        <stp>CHAIN_STRIKE_PX_OVRD</stp>
        <stp>139300</stp>
        <stp>CHAIN_PUT_CALL_TYPE_OVRD=P</stp>
        <stp>CHAIN_PERIODICITY_OVRD=M</stp>
        <tr r="G6956" s="3"/>
      </tp>
      <tp t="e">
        <v>#N/A</v>
        <stp/>
        <stp>##V3_BDSV12</stp>
        <stp>SPX Index</stp>
        <stp>CHAIN_TICKERS</stp>
        <stp>[PUTStrategy6.xlsx]Backup!R7106C7</stp>
        <stp>CHAIN_STRIKE_PX_OVRD</stp>
        <stp>142300</stp>
        <stp>CHAIN_PUT_CALL_TYPE_OVRD=P</stp>
        <stp>CHAIN_PERIODICITY_OVRD=M</stp>
        <tr r="G7106" s="3"/>
      </tp>
      <tp t="e">
        <v>#N/A</v>
        <stp/>
        <stp>##V3_BDSV12</stp>
        <stp>SPX Index</stp>
        <stp>CHAIN_TICKERS</stp>
        <stp>[PUTStrategy6.xlsx]Backup!R7111C7</stp>
        <stp>CHAIN_STRIKE_PX_OVRD</stp>
        <stp>142400</stp>
        <stp>CHAIN_PUT_CALL_TYPE_OVRD=P</stp>
        <stp>CHAIN_PERIODICITY_OVRD=M</stp>
        <tr r="G7111" s="3"/>
      </tp>
      <tp t="e">
        <v>#N/A</v>
        <stp/>
        <stp>##V3_BDSV12</stp>
        <stp>SPX Index</stp>
        <stp>CHAIN_TICKERS</stp>
        <stp>[PUTStrategy6.xlsx]Backup!R7156C7</stp>
        <stp>CHAIN_STRIKE_PX_OVRD</stp>
        <stp>143300</stp>
        <stp>CHAIN_PUT_CALL_TYPE_OVRD=P</stp>
        <stp>CHAIN_PERIODICITY_OVRD=M</stp>
        <tr r="G7156" s="3"/>
      </tp>
      <tp t="e">
        <v>#N/A</v>
        <stp/>
        <stp>##V3_BDSV12</stp>
        <stp>SPX Index</stp>
        <stp>CHAIN_TICKERS</stp>
        <stp>[PUTStrategy6.xlsx]Backup!R7161C7</stp>
        <stp>CHAIN_STRIKE_PX_OVRD</stp>
        <stp>143400</stp>
        <stp>CHAIN_PUT_CALL_TYPE_OVRD=P</stp>
        <stp>CHAIN_PERIODICITY_OVRD=M</stp>
        <tr r="G7161" s="3"/>
      </tp>
      <tp t="e">
        <v>#N/A</v>
        <stp/>
        <stp>##V3_BDSV12</stp>
        <stp>SPX Index</stp>
        <stp>CHAIN_TICKERS</stp>
        <stp>[PUTStrategy6.xlsx]Backup!R7006C7</stp>
        <stp>CHAIN_STRIKE_PX_OVRD</stp>
        <stp>140300</stp>
        <stp>CHAIN_PUT_CALL_TYPE_OVRD=P</stp>
        <stp>CHAIN_PERIODICITY_OVRD=M</stp>
        <tr r="G7006" s="3"/>
      </tp>
      <tp t="e">
        <v>#N/A</v>
        <stp/>
        <stp>##V3_BDSV12</stp>
        <stp>SPX Index</stp>
        <stp>CHAIN_TICKERS</stp>
        <stp>[PUTStrategy6.xlsx]Backup!R7011C7</stp>
        <stp>CHAIN_STRIKE_PX_OVRD</stp>
        <stp>140400</stp>
        <stp>CHAIN_PUT_CALL_TYPE_OVRD=P</stp>
        <stp>CHAIN_PERIODICITY_OVRD=M</stp>
        <tr r="G7011" s="3"/>
      </tp>
      <tp t="e">
        <v>#N/A</v>
        <stp/>
        <stp>##V3_BDSV12</stp>
        <stp>SPX Index</stp>
        <stp>CHAIN_TICKERS</stp>
        <stp>[PUTStrategy6.xlsx]Backup!R7061C7</stp>
        <stp>CHAIN_STRIKE_PX_OVRD</stp>
        <stp>141400</stp>
        <stp>CHAIN_PUT_CALL_TYPE_OVRD=P</stp>
        <stp>CHAIN_PERIODICITY_OVRD=M</stp>
        <tr r="G7061" s="3"/>
      </tp>
      <tp t="e">
        <v>#N/A</v>
        <stp/>
        <stp>##V3_BDSV12</stp>
        <stp>SPX Index</stp>
        <stp>CHAIN_TICKERS</stp>
        <stp>[PUTStrategy6.xlsx]Backup!R7056C7</stp>
        <stp>CHAIN_STRIKE_PX_OVRD</stp>
        <stp>141300</stp>
        <stp>CHAIN_PUT_CALL_TYPE_OVRD=P</stp>
        <stp>CHAIN_PERIODICITY_OVRD=M</stp>
        <tr r="G7056" s="3"/>
      </tp>
      <tp t="e">
        <v>#N/A</v>
        <stp/>
        <stp>##V3_BDSV12</stp>
        <stp>SPX Index</stp>
        <stp>CHAIN_TICKERS</stp>
        <stp>[PUTStrategy6.xlsx]Backup!R7356C7</stp>
        <stp>CHAIN_STRIKE_PX_OVRD</stp>
        <stp>147300</stp>
        <stp>CHAIN_PUT_CALL_TYPE_OVRD=P</stp>
        <stp>CHAIN_PERIODICITY_OVRD=M</stp>
        <tr r="G7356" s="3"/>
      </tp>
      <tp t="e">
        <v>#N/A</v>
        <stp/>
        <stp>##V3_BDSV12</stp>
        <stp>SPX Index</stp>
        <stp>CHAIN_TICKERS</stp>
        <stp>[PUTStrategy6.xlsx]Backup!R7361C7</stp>
        <stp>CHAIN_STRIKE_PX_OVRD</stp>
        <stp>147400</stp>
        <stp>CHAIN_PUT_CALL_TYPE_OVRD=P</stp>
        <stp>CHAIN_PERIODICITY_OVRD=M</stp>
        <tr r="G7361" s="3"/>
      </tp>
      <tp t="e">
        <v>#N/A</v>
        <stp/>
        <stp>##V3_BDSV12</stp>
        <stp>SPX Index</stp>
        <stp>CHAIN_TICKERS</stp>
        <stp>[PUTStrategy6.xlsx]Backup!R7306C7</stp>
        <stp>CHAIN_STRIKE_PX_OVRD</stp>
        <stp>146300</stp>
        <stp>CHAIN_PUT_CALL_TYPE_OVRD=P</stp>
        <stp>CHAIN_PERIODICITY_OVRD=M</stp>
        <tr r="G7306" s="3"/>
      </tp>
      <tp t="e">
        <v>#N/A</v>
        <stp/>
        <stp>##V3_BDSV12</stp>
        <stp>SPX Index</stp>
        <stp>CHAIN_TICKERS</stp>
        <stp>[PUTStrategy6.xlsx]Backup!R7311C7</stp>
        <stp>CHAIN_STRIKE_PX_OVRD</stp>
        <stp>146400</stp>
        <stp>CHAIN_PUT_CALL_TYPE_OVRD=P</stp>
        <stp>CHAIN_PERIODICITY_OVRD=M</stp>
        <tr r="G7311" s="3"/>
      </tp>
      <tp t="e">
        <v>#N/A</v>
        <stp/>
        <stp>##V3_BDSV12</stp>
        <stp>SPX Index</stp>
        <stp>CHAIN_TICKERS</stp>
        <stp>[PUTStrategy6.xlsx]Backup!R7261C7</stp>
        <stp>CHAIN_STRIKE_PX_OVRD</stp>
        <stp>145400</stp>
        <stp>CHAIN_PUT_CALL_TYPE_OVRD=P</stp>
        <stp>CHAIN_PERIODICITY_OVRD=M</stp>
        <tr r="G7261" s="3"/>
      </tp>
      <tp t="e">
        <v>#N/A</v>
        <stp/>
        <stp>##V3_BDSV12</stp>
        <stp>SPX Index</stp>
        <stp>CHAIN_TICKERS</stp>
        <stp>[PUTStrategy6.xlsx]Backup!R7256C7</stp>
        <stp>CHAIN_STRIKE_PX_OVRD</stp>
        <stp>145300</stp>
        <stp>CHAIN_PUT_CALL_TYPE_OVRD=P</stp>
        <stp>CHAIN_PERIODICITY_OVRD=M</stp>
        <tr r="G7256" s="3"/>
      </tp>
      <tp t="e">
        <v>#N/A</v>
        <stp/>
        <stp>##V3_BDSV12</stp>
        <stp>SPX Index</stp>
        <stp>CHAIN_TICKERS</stp>
        <stp>[PUTStrategy6.xlsx]Backup!R7206C7</stp>
        <stp>CHAIN_STRIKE_PX_OVRD</stp>
        <stp>144300</stp>
        <stp>CHAIN_PUT_CALL_TYPE_OVRD=P</stp>
        <stp>CHAIN_PERIODICITY_OVRD=M</stp>
        <tr r="G7206" s="3"/>
      </tp>
      <tp t="e">
        <v>#N/A</v>
        <stp/>
        <stp>##V3_BDSV12</stp>
        <stp>SPX Index</stp>
        <stp>CHAIN_TICKERS</stp>
        <stp>[PUTStrategy6.xlsx]Backup!R7211C7</stp>
        <stp>CHAIN_STRIKE_PX_OVRD</stp>
        <stp>144400</stp>
        <stp>CHAIN_PUT_CALL_TYPE_OVRD=P</stp>
        <stp>CHAIN_PERIODICITY_OVRD=M</stp>
        <tr r="G7211" s="3"/>
      </tp>
      <tp t="e">
        <v>#N/A</v>
        <stp/>
        <stp>##V3_BDSV12</stp>
        <stp>SPX Index</stp>
        <stp>CHAIN_TICKERS</stp>
        <stp>[PUTStrategy6.xlsx]Backup!R7406C7</stp>
        <stp>CHAIN_STRIKE_PX_OVRD</stp>
        <stp>148300</stp>
        <stp>CHAIN_PUT_CALL_TYPE_OVRD=P</stp>
        <stp>CHAIN_PERIODICITY_OVRD=M</stp>
        <tr r="G7406" s="3"/>
      </tp>
      <tp t="e">
        <v>#N/A</v>
        <stp/>
        <stp>##V3_BDSV12</stp>
        <stp>SPX Index</stp>
        <stp>CHAIN_TICKERS</stp>
        <stp>[PUTStrategy6.xlsx]Backup!R7411C7</stp>
        <stp>CHAIN_STRIKE_PX_OVRD</stp>
        <stp>148400</stp>
        <stp>CHAIN_PUT_CALL_TYPE_OVRD=P</stp>
        <stp>CHAIN_PERIODICITY_OVRD=M</stp>
        <tr r="G7411" s="3"/>
      </tp>
      <tp t="e">
        <v>#N/A</v>
        <stp/>
        <stp>##V3_BDHV12</stp>
        <stp>SPX Index</stp>
        <stp>IVOL_MONEYNESS</stp>
        <stp>6/23/2015</stp>
        <stp>6/23/2015</stp>
        <stp>[PUTStrategy-RealOption.xlsx]Opt_BS!R118C8</stp>
        <stp>IVOL_MATURITY=MATURITY_1STM</stp>
        <stp>IVOL_MONEYNESS_LEVEL=MONEY_LVL_100_</stp>
        <stp>DTS=H</stp>
        <stp>FACTOR=.01</stp>
        <stp>DAYS=W</stp>
        <tr r="H118" s="4"/>
      </tp>
      <tp t="e">
        <v>#N/A</v>
        <stp/>
        <stp>##V3_BDHV12</stp>
        <stp>SPX Index</stp>
        <stp>IVOL_MONEYNESS</stp>
        <stp>6/29/2015</stp>
        <stp>6/29/2015</stp>
        <stp>[PUTStrategy-RealOption.xlsx]Opt_BS!R122C8</stp>
        <stp>IVOL_MATURITY=MATURITY_1STM</stp>
        <stp>IVOL_MONEYNESS_LEVEL=MONEY_LVL_100_</stp>
        <stp>DTS=H</stp>
        <stp>FACTOR=.01</stp>
        <stp>DAYS=W</stp>
        <tr r="H122" s="4"/>
      </tp>
      <tp t="e">
        <v>#N/A</v>
        <stp/>
        <stp>##V3_BDHV12</stp>
        <stp>SPX Index</stp>
        <stp>IVOL_MONEYNESS</stp>
        <stp>7/22/2015</stp>
        <stp>7/22/2015</stp>
        <stp>[PUTStrategy-RealOption.xlsx]Opt_BS!R139C8</stp>
        <stp>IVOL_MATURITY=MATURITY_1STM</stp>
        <stp>IVOL_MONEYNESS_LEVEL=MONEY_LVL_100_</stp>
        <stp>DTS=H</stp>
        <stp>FACTOR=.01</stp>
        <stp>DAYS=W</stp>
        <tr r="H139" s="4"/>
      </tp>
      <tp t="e">
        <v>#N/A</v>
        <stp/>
        <stp>##V3_BDHV12</stp>
        <stp>SPX Index</stp>
        <stp>IVOL_MONEYNESS</stp>
        <stp>7/28/2015</stp>
        <stp>7/28/2015</stp>
        <stp>[PUTStrategy-RealOption.xlsx]Opt_BS!R143C8</stp>
        <stp>IVOL_MATURITY=MATURITY_1STM</stp>
        <stp>IVOL_MONEYNESS_LEVEL=MONEY_LVL_100_</stp>
        <stp>DTS=H</stp>
        <stp>FACTOR=.01</stp>
        <stp>DAYS=W</stp>
        <tr r="H143" s="4"/>
      </tp>
      <tp t="e">
        <v>#N/A</v>
        <stp/>
        <stp>##V3_BDSV12</stp>
        <stp>SPX Index</stp>
        <stp>CHAIN_TICKERS</stp>
        <stp>[PUTStrategy6.xlsx]Backup!R4540C7</stp>
        <stp>CHAIN_STRIKE_PX_OVRD</stp>
        <stp>90980</stp>
        <stp>CHAIN_PUT_CALL_TYPE_OVRD=P</stp>
        <stp>CHAIN_PERIODICITY_OVRD=M</stp>
        <tr r="G4540" s="3"/>
      </tp>
      <tp t="e">
        <v>#N/A</v>
        <stp/>
        <stp>##V3_BDSV12</stp>
        <stp>SPX Index</stp>
        <stp>CHAIN_TICKERS</stp>
        <stp>[PUTStrategy6.xlsx]Backup!R4640C7</stp>
        <stp>CHAIN_STRIKE_PX_OVRD</stp>
        <stp>92980</stp>
        <stp>CHAIN_PUT_CALL_TYPE_OVRD=P</stp>
        <stp>CHAIN_PERIODICITY_OVRD=M</stp>
        <tr r="G4640" s="3"/>
      </tp>
      <tp t="e">
        <v>#N/A</v>
        <stp/>
        <stp>##V3_BDSV12</stp>
        <stp>SPX Index</stp>
        <stp>CHAIN_TICKERS</stp>
        <stp>[PUTStrategy6.xlsx]Backup!R4940C7</stp>
        <stp>CHAIN_STRIKE_PX_OVRD</stp>
        <stp>98980</stp>
        <stp>CHAIN_PUT_CALL_TYPE_OVRD=P</stp>
        <stp>CHAIN_PERIODICITY_OVRD=M</stp>
        <tr r="G4940" s="3"/>
      </tp>
      <tp t="e">
        <v>#N/A</v>
        <stp/>
        <stp>##V3_BDSV12</stp>
        <stp>SPX Index</stp>
        <stp>CHAIN_TICKERS</stp>
        <stp>[PUTStrategy6.xlsx]Backup!R4740C7</stp>
        <stp>CHAIN_STRIKE_PX_OVRD</stp>
        <stp>94980</stp>
        <stp>CHAIN_PUT_CALL_TYPE_OVRD=P</stp>
        <stp>CHAIN_PERIODICITY_OVRD=M</stp>
        <tr r="G4740" s="3"/>
      </tp>
      <tp t="e">
        <v>#N/A</v>
        <stp/>
        <stp>##V3_BDSV12</stp>
        <stp>SPX Index</stp>
        <stp>CHAIN_TICKERS</stp>
        <stp>[PUTStrategy6.xlsx]Backup!R4840C7</stp>
        <stp>CHAIN_STRIKE_PX_OVRD</stp>
        <stp>96980</stp>
        <stp>CHAIN_PUT_CALL_TYPE_OVRD=P</stp>
        <stp>CHAIN_PERIODICITY_OVRD=M</stp>
        <tr r="G4840" s="3"/>
      </tp>
      <tp t="e">
        <v>#N/A</v>
        <stp/>
        <stp>##V3_BDSV12</stp>
        <stp>SPX Index</stp>
        <stp>CHAIN_TICKERS</stp>
        <stp>[PUTStrategy6.xlsx]Backup!R4340C7</stp>
        <stp>CHAIN_STRIKE_PX_OVRD</stp>
        <stp>86980</stp>
        <stp>CHAIN_PUT_CALL_TYPE_OVRD=P</stp>
        <stp>CHAIN_PERIODICITY_OVRD=M</stp>
        <tr r="G4340" s="3"/>
      </tp>
      <tp t="e">
        <v>#N/A</v>
        <stp/>
        <stp>##V3_BDSV12</stp>
        <stp>SPX Index</stp>
        <stp>CHAIN_TICKERS</stp>
        <stp>[PUTStrategy6.xlsx]Backup!R4240C7</stp>
        <stp>CHAIN_STRIKE_PX_OVRD</stp>
        <stp>84980</stp>
        <stp>CHAIN_PUT_CALL_TYPE_OVRD=P</stp>
        <stp>CHAIN_PERIODICITY_OVRD=M</stp>
        <tr r="G4240" s="3"/>
      </tp>
      <tp t="e">
        <v>#N/A</v>
        <stp/>
        <stp>##V3_BDSV12</stp>
        <stp>SPX Index</stp>
        <stp>CHAIN_TICKERS</stp>
        <stp>[PUTStrategy6.xlsx]Backup!R4040C7</stp>
        <stp>CHAIN_STRIKE_PX_OVRD</stp>
        <stp>80980</stp>
        <stp>CHAIN_PUT_CALL_TYPE_OVRD=P</stp>
        <stp>CHAIN_PERIODICITY_OVRD=M</stp>
        <tr r="G4040" s="3"/>
      </tp>
      <tp t="e">
        <v>#N/A</v>
        <stp/>
        <stp>##V3_BDSV12</stp>
        <stp>SPX Index</stp>
        <stp>CHAIN_TICKERS</stp>
        <stp>[PUTStrategy6.xlsx]Backup!R4140C7</stp>
        <stp>CHAIN_STRIKE_PX_OVRD</stp>
        <stp>82980</stp>
        <stp>CHAIN_PUT_CALL_TYPE_OVRD=P</stp>
        <stp>CHAIN_PERIODICITY_OVRD=M</stp>
        <tr r="G4140" s="3"/>
      </tp>
      <tp t="e">
        <v>#N/A</v>
        <stp/>
        <stp>##V3_BDSV12</stp>
        <stp>SPX Index</stp>
        <stp>CHAIN_TICKERS</stp>
        <stp>[PUTStrategy6.xlsx]Backup!R4440C7</stp>
        <stp>CHAIN_STRIKE_PX_OVRD</stp>
        <stp>88980</stp>
        <stp>CHAIN_PUT_CALL_TYPE_OVRD=P</stp>
        <stp>CHAIN_PERIODICITY_OVRD=M</stp>
        <tr r="G4440" s="3"/>
      </tp>
      <tp t="e">
        <v>#N/A</v>
        <stp/>
        <stp>##V3_BDSV12</stp>
        <stp>SPX Index</stp>
        <stp>CHAIN_TICKERS</stp>
        <stp>[PUTStrategy6.xlsx]Backup!R1340C7</stp>
        <stp>CHAIN_STRIKE_PX_OVRD</stp>
        <stp>26980</stp>
        <stp>CHAIN_PUT_CALL_TYPE_OVRD=P</stp>
        <stp>CHAIN_PERIODICITY_OVRD=M</stp>
        <tr r="G1340" s="3"/>
      </tp>
      <tp t="e">
        <v>#N/A</v>
        <stp/>
        <stp>##V3_BDSV12</stp>
        <stp>SPX Index</stp>
        <stp>CHAIN_TICKERS</stp>
        <stp>[PUTStrategy6.xlsx]Backup!R1240C7</stp>
        <stp>CHAIN_STRIKE_PX_OVRD</stp>
        <stp>24980</stp>
        <stp>CHAIN_PUT_CALL_TYPE_OVRD=P</stp>
        <stp>CHAIN_PERIODICITY_OVRD=M</stp>
        <tr r="G1240" s="3"/>
      </tp>
      <tp t="e">
        <v>#N/A</v>
        <stp/>
        <stp>##V3_BDSV12</stp>
        <stp>SPX Index</stp>
        <stp>CHAIN_TICKERS</stp>
        <stp>[PUTStrategy6.xlsx]Backup!R1040C7</stp>
        <stp>CHAIN_STRIKE_PX_OVRD</stp>
        <stp>20980</stp>
        <stp>CHAIN_PUT_CALL_TYPE_OVRD=P</stp>
        <stp>CHAIN_PERIODICITY_OVRD=M</stp>
        <tr r="G1040" s="3"/>
      </tp>
      <tp t="e">
        <v>#N/A</v>
        <stp/>
        <stp>##V3_BDSV12</stp>
        <stp>SPX Index</stp>
        <stp>CHAIN_TICKERS</stp>
        <stp>[PUTStrategy6.xlsx]Backup!R1140C7</stp>
        <stp>CHAIN_STRIKE_PX_OVRD</stp>
        <stp>22980</stp>
        <stp>CHAIN_PUT_CALL_TYPE_OVRD=P</stp>
        <stp>CHAIN_PERIODICITY_OVRD=M</stp>
        <tr r="G1140" s="3"/>
      </tp>
      <tp t="e">
        <v>#N/A</v>
        <stp/>
        <stp>##V3_BDSV12</stp>
        <stp>SPX Index</stp>
        <stp>CHAIN_TICKERS</stp>
        <stp>[PUTStrategy6.xlsx]Backup!R1440C7</stp>
        <stp>CHAIN_STRIKE_PX_OVRD</stp>
        <stp>28980</stp>
        <stp>CHAIN_PUT_CALL_TYPE_OVRD=P</stp>
        <stp>CHAIN_PERIODICITY_OVRD=M</stp>
        <tr r="G1440" s="3"/>
      </tp>
      <tp t="e">
        <v>#N/A</v>
        <stp/>
        <stp>##V3_BDSV12</stp>
        <stp>SPX Index</stp>
        <stp>CHAIN_TICKERS</stp>
        <stp>[PUTStrategy6.xlsx]Backup!R1540C7</stp>
        <stp>CHAIN_STRIKE_PX_OVRD</stp>
        <stp>30980</stp>
        <stp>CHAIN_PUT_CALL_TYPE_OVRD=P</stp>
        <stp>CHAIN_PERIODICITY_OVRD=M</stp>
        <tr r="G1540" s="3"/>
      </tp>
      <tp t="e">
        <v>#N/A</v>
        <stp/>
        <stp>##V3_BDSV12</stp>
        <stp>SPX Index</stp>
        <stp>CHAIN_TICKERS</stp>
        <stp>[PUTStrategy6.xlsx]Backup!R1640C7</stp>
        <stp>CHAIN_STRIKE_PX_OVRD</stp>
        <stp>32980</stp>
        <stp>CHAIN_PUT_CALL_TYPE_OVRD=P</stp>
        <stp>CHAIN_PERIODICITY_OVRD=M</stp>
        <tr r="G1640" s="3"/>
      </tp>
      <tp t="e">
        <v>#N/A</v>
        <stp/>
        <stp>##V3_BDSV12</stp>
        <stp>SPX Index</stp>
        <stp>CHAIN_TICKERS</stp>
        <stp>[PUTStrategy6.xlsx]Backup!R1940C7</stp>
        <stp>CHAIN_STRIKE_PX_OVRD</stp>
        <stp>38980</stp>
        <stp>CHAIN_PUT_CALL_TYPE_OVRD=P</stp>
        <stp>CHAIN_PERIODICITY_OVRD=M</stp>
        <tr r="G1940" s="3"/>
      </tp>
      <tp t="e">
        <v>#N/A</v>
        <stp/>
        <stp>##V3_BDSV12</stp>
        <stp>SPX Index</stp>
        <stp>CHAIN_TICKERS</stp>
        <stp>[PUTStrategy6.xlsx]Backup!R1740C7</stp>
        <stp>CHAIN_STRIKE_PX_OVRD</stp>
        <stp>34980</stp>
        <stp>CHAIN_PUT_CALL_TYPE_OVRD=P</stp>
        <stp>CHAIN_PERIODICITY_OVRD=M</stp>
        <tr r="G1740" s="3"/>
      </tp>
      <tp t="e">
        <v>#N/A</v>
        <stp/>
        <stp>##V3_BDSV12</stp>
        <stp>SPX Index</stp>
        <stp>CHAIN_TICKERS</stp>
        <stp>[PUTStrategy6.xlsx]Backup!R1840C7</stp>
        <stp>CHAIN_STRIKE_PX_OVRD</stp>
        <stp>36980</stp>
        <stp>CHAIN_PUT_CALL_TYPE_OVRD=P</stp>
        <stp>CHAIN_PERIODICITY_OVRD=M</stp>
        <tr r="G1840" s="3"/>
      </tp>
      <tp t="e">
        <v>#N/A</v>
        <stp/>
        <stp>##V3_BDSV12</stp>
        <stp>SPX Index</stp>
        <stp>CHAIN_TICKERS</stp>
        <stp>[PUTStrategy6.xlsx]Backup!R2540C7</stp>
        <stp>CHAIN_STRIKE_PX_OVRD</stp>
        <stp>50980</stp>
        <stp>CHAIN_PUT_CALL_TYPE_OVRD=P</stp>
        <stp>CHAIN_PERIODICITY_OVRD=M</stp>
        <tr r="G2540" s="3"/>
      </tp>
      <tp t="e">
        <v>#N/A</v>
        <stp/>
        <stp>##V3_BDSV12</stp>
        <stp>SPX Index</stp>
        <stp>CHAIN_TICKERS</stp>
        <stp>[PUTStrategy6.xlsx]Backup!R2640C7</stp>
        <stp>CHAIN_STRIKE_PX_OVRD</stp>
        <stp>52980</stp>
        <stp>CHAIN_PUT_CALL_TYPE_OVRD=P</stp>
        <stp>CHAIN_PERIODICITY_OVRD=M</stp>
        <tr r="G2640" s="3"/>
      </tp>
      <tp t="e">
        <v>#N/A</v>
        <stp/>
        <stp>##V3_BDSV12</stp>
        <stp>SPX Index</stp>
        <stp>CHAIN_TICKERS</stp>
        <stp>[PUTStrategy6.xlsx]Backup!R2940C7</stp>
        <stp>CHAIN_STRIKE_PX_OVRD</stp>
        <stp>58980</stp>
        <stp>CHAIN_PUT_CALL_TYPE_OVRD=P</stp>
        <stp>CHAIN_PERIODICITY_OVRD=M</stp>
        <tr r="G2940" s="3"/>
      </tp>
      <tp t="e">
        <v>#N/A</v>
        <stp/>
        <stp>##V3_BDSV12</stp>
        <stp>SPX Index</stp>
        <stp>CHAIN_TICKERS</stp>
        <stp>[PUTStrategy6.xlsx]Backup!R2740C7</stp>
        <stp>CHAIN_STRIKE_PX_OVRD</stp>
        <stp>54980</stp>
        <stp>CHAIN_PUT_CALL_TYPE_OVRD=P</stp>
        <stp>CHAIN_PERIODICITY_OVRD=M</stp>
        <tr r="G2740" s="3"/>
      </tp>
      <tp t="e">
        <v>#N/A</v>
        <stp/>
        <stp>##V3_BDSV12</stp>
        <stp>SPX Index</stp>
        <stp>CHAIN_TICKERS</stp>
        <stp>[PUTStrategy6.xlsx]Backup!R2840C7</stp>
        <stp>CHAIN_STRIKE_PX_OVRD</stp>
        <stp>56980</stp>
        <stp>CHAIN_PUT_CALL_TYPE_OVRD=P</stp>
        <stp>CHAIN_PERIODICITY_OVRD=M</stp>
        <tr r="G2840" s="3"/>
      </tp>
      <tp t="e">
        <v>#N/A</v>
        <stp/>
        <stp>##V3_BDSV12</stp>
        <stp>SPX Index</stp>
        <stp>CHAIN_TICKERS</stp>
        <stp>[PUTStrategy6.xlsx]Backup!R2340C7</stp>
        <stp>CHAIN_STRIKE_PX_OVRD</stp>
        <stp>46980</stp>
        <stp>CHAIN_PUT_CALL_TYPE_OVRD=P</stp>
        <stp>CHAIN_PERIODICITY_OVRD=M</stp>
        <tr r="G2340" s="3"/>
      </tp>
      <tp t="e">
        <v>#N/A</v>
        <stp/>
        <stp>##V3_BDSV12</stp>
        <stp>SPX Index</stp>
        <stp>CHAIN_TICKERS</stp>
        <stp>[PUTStrategy6.xlsx]Backup!R2240C7</stp>
        <stp>CHAIN_STRIKE_PX_OVRD</stp>
        <stp>44980</stp>
        <stp>CHAIN_PUT_CALL_TYPE_OVRD=P</stp>
        <stp>CHAIN_PERIODICITY_OVRD=M</stp>
        <tr r="G2240" s="3"/>
      </tp>
      <tp t="e">
        <v>#N/A</v>
        <stp/>
        <stp>##V3_BDSV12</stp>
        <stp>SPX Index</stp>
        <stp>CHAIN_TICKERS</stp>
        <stp>[PUTStrategy6.xlsx]Backup!R2040C7</stp>
        <stp>CHAIN_STRIKE_PX_OVRD</stp>
        <stp>40980</stp>
        <stp>CHAIN_PUT_CALL_TYPE_OVRD=P</stp>
        <stp>CHAIN_PERIODICITY_OVRD=M</stp>
        <tr r="G2040" s="3"/>
      </tp>
      <tp t="e">
        <v>#N/A</v>
        <stp/>
        <stp>##V3_BDSV12</stp>
        <stp>SPX Index</stp>
        <stp>CHAIN_TICKERS</stp>
        <stp>[PUTStrategy6.xlsx]Backup!R2140C7</stp>
        <stp>CHAIN_STRIKE_PX_OVRD</stp>
        <stp>42980</stp>
        <stp>CHAIN_PUT_CALL_TYPE_OVRD=P</stp>
        <stp>CHAIN_PERIODICITY_OVRD=M</stp>
        <tr r="G2140" s="3"/>
      </tp>
      <tp t="e">
        <v>#N/A</v>
        <stp/>
        <stp>##V3_BDSV12</stp>
        <stp>SPX Index</stp>
        <stp>CHAIN_TICKERS</stp>
        <stp>[PUTStrategy6.xlsx]Backup!R2440C7</stp>
        <stp>CHAIN_STRIKE_PX_OVRD</stp>
        <stp>48980</stp>
        <stp>CHAIN_PUT_CALL_TYPE_OVRD=P</stp>
        <stp>CHAIN_PERIODICITY_OVRD=M</stp>
        <tr r="G2440" s="3"/>
      </tp>
      <tp t="e">
        <v>#N/A</v>
        <stp/>
        <stp>##V3_BDSV12</stp>
        <stp>SPX Index</stp>
        <stp>CHAIN_TICKERS</stp>
        <stp>[PUTStrategy6.xlsx]Backup!R3340C7</stp>
        <stp>CHAIN_STRIKE_PX_OVRD</stp>
        <stp>66980</stp>
        <stp>CHAIN_PUT_CALL_TYPE_OVRD=P</stp>
        <stp>CHAIN_PERIODICITY_OVRD=M</stp>
        <tr r="G3340" s="3"/>
      </tp>
      <tp t="e">
        <v>#N/A</v>
        <stp/>
        <stp>##V3_BDSV12</stp>
        <stp>SPX Index</stp>
        <stp>CHAIN_TICKERS</stp>
        <stp>[PUTStrategy6.xlsx]Backup!R3240C7</stp>
        <stp>CHAIN_STRIKE_PX_OVRD</stp>
        <stp>64980</stp>
        <stp>CHAIN_PUT_CALL_TYPE_OVRD=P</stp>
        <stp>CHAIN_PERIODICITY_OVRD=M</stp>
        <tr r="G3240" s="3"/>
      </tp>
      <tp t="e">
        <v>#N/A</v>
        <stp/>
        <stp>##V3_BDSV12</stp>
        <stp>SPX Index</stp>
        <stp>CHAIN_TICKERS</stp>
        <stp>[PUTStrategy6.xlsx]Backup!R3040C7</stp>
        <stp>CHAIN_STRIKE_PX_OVRD</stp>
        <stp>60980</stp>
        <stp>CHAIN_PUT_CALL_TYPE_OVRD=P</stp>
        <stp>CHAIN_PERIODICITY_OVRD=M</stp>
        <tr r="G3040" s="3"/>
      </tp>
      <tp t="e">
        <v>#N/A</v>
        <stp/>
        <stp>##V3_BDSV12</stp>
        <stp>SPX Index</stp>
        <stp>CHAIN_TICKERS</stp>
        <stp>[PUTStrategy6.xlsx]Backup!R3140C7</stp>
        <stp>CHAIN_STRIKE_PX_OVRD</stp>
        <stp>62980</stp>
        <stp>CHAIN_PUT_CALL_TYPE_OVRD=P</stp>
        <stp>CHAIN_PERIODICITY_OVRD=M</stp>
        <tr r="G3140" s="3"/>
      </tp>
      <tp t="e">
        <v>#N/A</v>
        <stp/>
        <stp>##V3_BDSV12</stp>
        <stp>SPX Index</stp>
        <stp>CHAIN_TICKERS</stp>
        <stp>[PUTStrategy6.xlsx]Backup!R3440C7</stp>
        <stp>CHAIN_STRIKE_PX_OVRD</stp>
        <stp>68980</stp>
        <stp>CHAIN_PUT_CALL_TYPE_OVRD=P</stp>
        <stp>CHAIN_PERIODICITY_OVRD=M</stp>
        <tr r="G3440" s="3"/>
      </tp>
      <tp t="e">
        <v>#N/A</v>
        <stp/>
        <stp>##V3_BDSV12</stp>
        <stp>SPX Index</stp>
        <stp>CHAIN_TICKERS</stp>
        <stp>[PUTStrategy6.xlsx]Backup!R3540C7</stp>
        <stp>CHAIN_STRIKE_PX_OVRD</stp>
        <stp>70980</stp>
        <stp>CHAIN_PUT_CALL_TYPE_OVRD=P</stp>
        <stp>CHAIN_PERIODICITY_OVRD=M</stp>
        <tr r="G3540" s="3"/>
      </tp>
      <tp t="e">
        <v>#N/A</v>
        <stp/>
        <stp>##V3_BDSV12</stp>
        <stp>SPX Index</stp>
        <stp>CHAIN_TICKERS</stp>
        <stp>[PUTStrategy6.xlsx]Backup!R3640C7</stp>
        <stp>CHAIN_STRIKE_PX_OVRD</stp>
        <stp>72980</stp>
        <stp>CHAIN_PUT_CALL_TYPE_OVRD=P</stp>
        <stp>CHAIN_PERIODICITY_OVRD=M</stp>
        <tr r="G3640" s="3"/>
      </tp>
      <tp t="e">
        <v>#N/A</v>
        <stp/>
        <stp>##V3_BDSV12</stp>
        <stp>SPX Index</stp>
        <stp>CHAIN_TICKERS</stp>
        <stp>[PUTStrategy6.xlsx]Backup!R3940C7</stp>
        <stp>CHAIN_STRIKE_PX_OVRD</stp>
        <stp>78980</stp>
        <stp>CHAIN_PUT_CALL_TYPE_OVRD=P</stp>
        <stp>CHAIN_PERIODICITY_OVRD=M</stp>
        <tr r="G3940" s="3"/>
      </tp>
      <tp t="e">
        <v>#N/A</v>
        <stp/>
        <stp>##V3_BDSV12</stp>
        <stp>SPX Index</stp>
        <stp>CHAIN_TICKERS</stp>
        <stp>[PUTStrategy6.xlsx]Backup!R3740C7</stp>
        <stp>CHAIN_STRIKE_PX_OVRD</stp>
        <stp>74980</stp>
        <stp>CHAIN_PUT_CALL_TYPE_OVRD=P</stp>
        <stp>CHAIN_PERIODICITY_OVRD=M</stp>
        <tr r="G3740" s="3"/>
      </tp>
      <tp t="e">
        <v>#N/A</v>
        <stp/>
        <stp>##V3_BDSV12</stp>
        <stp>SPX Index</stp>
        <stp>CHAIN_TICKERS</stp>
        <stp>[PUTStrategy6.xlsx]Backup!R3840C7</stp>
        <stp>CHAIN_STRIKE_PX_OVRD</stp>
        <stp>76980</stp>
        <stp>CHAIN_PUT_CALL_TYPE_OVRD=P</stp>
        <stp>CHAIN_PERIODICITY_OVRD=M</stp>
        <tr r="G3840" s="3"/>
      </tp>
      <tp t="e">
        <v>#N/A</v>
        <stp/>
        <stp>##V3_BDSV12</stp>
        <stp>SPX Index</stp>
        <stp>CHAIN_TICKERS</stp>
        <stp>[PUTStrategy6.xlsx]Backup!R6604C7</stp>
        <stp>CHAIN_STRIKE_PX_OVRD</stp>
        <stp>132260</stp>
        <stp>CHAIN_PUT_CALL_TYPE_OVRD=P</stp>
        <stp>CHAIN_PERIODICITY_OVRD=M</stp>
        <tr r="G6604" s="3"/>
      </tp>
      <tp t="e">
        <v>#N/A</v>
        <stp/>
        <stp>##V3_BDSV12</stp>
        <stp>SPX Index</stp>
        <stp>CHAIN_TICKERS</stp>
        <stp>[PUTStrategy6.xlsx]Backup!R6654C7</stp>
        <stp>CHAIN_STRIKE_PX_OVRD</stp>
        <stp>133260</stp>
        <stp>CHAIN_PUT_CALL_TYPE_OVRD=P</stp>
        <stp>CHAIN_PERIODICITY_OVRD=M</stp>
        <tr r="G6654" s="3"/>
      </tp>
      <tp t="e">
        <v>#N/A</v>
        <stp/>
        <stp>##V3_BDSV12</stp>
        <stp>SPX Index</stp>
        <stp>CHAIN_TICKERS</stp>
        <stp>[PUTStrategy6.xlsx]Backup!R6754C7</stp>
        <stp>CHAIN_STRIKE_PX_OVRD</stp>
        <stp>135260</stp>
        <stp>CHAIN_PUT_CALL_TYPE_OVRD=P</stp>
        <stp>CHAIN_PERIODICITY_OVRD=M</stp>
        <tr r="G6754" s="3"/>
      </tp>
      <tp t="e">
        <v>#N/A</v>
        <stp/>
        <stp>##V3_BDSV12</stp>
        <stp>SPX Index</stp>
        <stp>CHAIN_TICKERS</stp>
        <stp>[PUTStrategy6.xlsx]Backup!R6704C7</stp>
        <stp>CHAIN_STRIKE_PX_OVRD</stp>
        <stp>134260</stp>
        <stp>CHAIN_PUT_CALL_TYPE_OVRD=P</stp>
        <stp>CHAIN_PERIODICITY_OVRD=M</stp>
        <tr r="G6704" s="3"/>
      </tp>
      <tp t="e">
        <v>#N/A</v>
        <stp/>
        <stp>##V3_BDSV12</stp>
        <stp>SPX Index</stp>
        <stp>CHAIN_TICKERS</stp>
        <stp>[PUTStrategy6.xlsx]Backup!R6404C7</stp>
        <stp>CHAIN_STRIKE_PX_OVRD</stp>
        <stp>128260</stp>
        <stp>CHAIN_PUT_CALL_TYPE_OVRD=P</stp>
        <stp>CHAIN_PERIODICITY_OVRD=M</stp>
        <tr r="G6404" s="3"/>
      </tp>
      <tp t="e">
        <v>#N/A</v>
        <stp/>
        <stp>##V3_BDSV12</stp>
        <stp>SPX Index</stp>
        <stp>CHAIN_TICKERS</stp>
        <stp>[PUTStrategy6.xlsx]Backup!R6454C7</stp>
        <stp>CHAIN_STRIKE_PX_OVRD</stp>
        <stp>129260</stp>
        <stp>CHAIN_PUT_CALL_TYPE_OVRD=P</stp>
        <stp>CHAIN_PERIODICITY_OVRD=M</stp>
        <tr r="G6454" s="3"/>
      </tp>
      <tp t="e">
        <v>#N/A</v>
        <stp/>
        <stp>##V3_BDSV12</stp>
        <stp>SPX Index</stp>
        <stp>CHAIN_TICKERS</stp>
        <stp>[PUTStrategy6.xlsx]Backup!R6504C7</stp>
        <stp>CHAIN_STRIKE_PX_OVRD</stp>
        <stp>130260</stp>
        <stp>CHAIN_PUT_CALL_TYPE_OVRD=P</stp>
        <stp>CHAIN_PERIODICITY_OVRD=M</stp>
        <tr r="G6504" s="3"/>
      </tp>
      <tp t="e">
        <v>#N/A</v>
        <stp/>
        <stp>##V3_BDSV12</stp>
        <stp>SPX Index</stp>
        <stp>CHAIN_TICKERS</stp>
        <stp>[PUTStrategy6.xlsx]Backup!R6554C7</stp>
        <stp>CHAIN_STRIKE_PX_OVRD</stp>
        <stp>131260</stp>
        <stp>CHAIN_PUT_CALL_TYPE_OVRD=P</stp>
        <stp>CHAIN_PERIODICITY_OVRD=M</stp>
        <tr r="G6554" s="3"/>
      </tp>
      <tp t="e">
        <v>#N/A</v>
        <stp/>
        <stp>##V3_BDSV12</stp>
        <stp>SPX Index</stp>
        <stp>CHAIN_TICKERS</stp>
        <stp>[PUTStrategy6.xlsx]Backup!R6354C7</stp>
        <stp>CHAIN_STRIKE_PX_OVRD</stp>
        <stp>127260</stp>
        <stp>CHAIN_PUT_CALL_TYPE_OVRD=P</stp>
        <stp>CHAIN_PERIODICITY_OVRD=M</stp>
        <tr r="G6354" s="3"/>
      </tp>
      <tp t="e">
        <v>#N/A</v>
        <stp/>
        <stp>##V3_BDSV12</stp>
        <stp>SPX Index</stp>
        <stp>CHAIN_TICKERS</stp>
        <stp>[PUTStrategy6.xlsx]Backup!R6304C7</stp>
        <stp>CHAIN_STRIKE_PX_OVRD</stp>
        <stp>126260</stp>
        <stp>CHAIN_PUT_CALL_TYPE_OVRD=P</stp>
        <stp>CHAIN_PERIODICITY_OVRD=M</stp>
        <tr r="G6304" s="3"/>
      </tp>
      <tp t="e">
        <v>#N/A</v>
        <stp/>
        <stp>##V3_BDSV12</stp>
        <stp>SPX Index</stp>
        <stp>CHAIN_TICKERS</stp>
        <stp>[PUTStrategy6.xlsx]Backup!R6254C7</stp>
        <stp>CHAIN_STRIKE_PX_OVRD</stp>
        <stp>125260</stp>
        <stp>CHAIN_PUT_CALL_TYPE_OVRD=P</stp>
        <stp>CHAIN_PERIODICITY_OVRD=M</stp>
        <tr r="G6254" s="3"/>
      </tp>
      <tp t="e">
        <v>#N/A</v>
        <stp/>
        <stp>##V3_BDSV12</stp>
        <stp>SPX Index</stp>
        <stp>CHAIN_TICKERS</stp>
        <stp>[PUTStrategy6.xlsx]Backup!R6204C7</stp>
        <stp>CHAIN_STRIKE_PX_OVRD</stp>
        <stp>124260</stp>
        <stp>CHAIN_PUT_CALL_TYPE_OVRD=P</stp>
        <stp>CHAIN_PERIODICITY_OVRD=M</stp>
        <tr r="G6204" s="3"/>
      </tp>
      <tp t="e">
        <v>#N/A</v>
        <stp/>
        <stp>##V3_BDSV12</stp>
        <stp>SPX Index</stp>
        <stp>CHAIN_TICKERS</stp>
        <stp>[PUTStrategy6.xlsx]Backup!R6104C7</stp>
        <stp>CHAIN_STRIKE_PX_OVRD</stp>
        <stp>122260</stp>
        <stp>CHAIN_PUT_CALL_TYPE_OVRD=P</stp>
        <stp>CHAIN_PERIODICITY_OVRD=M</stp>
        <tr r="G6104" s="3"/>
      </tp>
      <tp t="e">
        <v>#N/A</v>
        <stp/>
        <stp>##V3_BDSV12</stp>
        <stp>SPX Index</stp>
        <stp>CHAIN_TICKERS</stp>
        <stp>[PUTStrategy6.xlsx]Backup!R6154C7</stp>
        <stp>CHAIN_STRIKE_PX_OVRD</stp>
        <stp>123260</stp>
        <stp>CHAIN_PUT_CALL_TYPE_OVRD=P</stp>
        <stp>CHAIN_PERIODICITY_OVRD=M</stp>
        <tr r="G6154" s="3"/>
      </tp>
      <tp t="e">
        <v>#N/A</v>
        <stp/>
        <stp>##V3_BDSV12</stp>
        <stp>SPX Index</stp>
        <stp>CHAIN_TICKERS</stp>
        <stp>[PUTStrategy6.xlsx]Backup!R6004C7</stp>
        <stp>CHAIN_STRIKE_PX_OVRD</stp>
        <stp>120260</stp>
        <stp>CHAIN_PUT_CALL_TYPE_OVRD=P</stp>
        <stp>CHAIN_PERIODICITY_OVRD=M</stp>
        <tr r="G6004" s="3"/>
      </tp>
      <tp t="e">
        <v>#N/A</v>
        <stp/>
        <stp>##V3_BDSV12</stp>
        <stp>SPX Index</stp>
        <stp>CHAIN_TICKERS</stp>
        <stp>[PUTStrategy6.xlsx]Backup!R6054C7</stp>
        <stp>CHAIN_STRIKE_PX_OVRD</stp>
        <stp>121260</stp>
        <stp>CHAIN_PUT_CALL_TYPE_OVRD=P</stp>
        <stp>CHAIN_PERIODICITY_OVRD=M</stp>
        <tr r="G6054" s="3"/>
      </tp>
      <tp t="e">
        <v>#N/A</v>
        <stp/>
        <stp>##V3_BDSV12</stp>
        <stp>SPX Index</stp>
        <stp>CHAIN_TICKERS</stp>
        <stp>[PUTStrategy6.xlsx]Backup!R6854C7</stp>
        <stp>CHAIN_STRIKE_PX_OVRD</stp>
        <stp>137260</stp>
        <stp>CHAIN_PUT_CALL_TYPE_OVRD=P</stp>
        <stp>CHAIN_PERIODICITY_OVRD=M</stp>
        <tr r="G6854" s="3"/>
      </tp>
      <tp t="e">
        <v>#N/A</v>
        <stp/>
        <stp>##V3_BDSV12</stp>
        <stp>SPX Index</stp>
        <stp>CHAIN_TICKERS</stp>
        <stp>[PUTStrategy6.xlsx]Backup!R6804C7</stp>
        <stp>CHAIN_STRIKE_PX_OVRD</stp>
        <stp>136260</stp>
        <stp>CHAIN_PUT_CALL_TYPE_OVRD=P</stp>
        <stp>CHAIN_PERIODICITY_OVRD=M</stp>
        <tr r="G6804" s="3"/>
      </tp>
      <tp t="e">
        <v>#N/A</v>
        <stp/>
        <stp>##V3_BDSV12</stp>
        <stp>SPX Index</stp>
        <stp>CHAIN_TICKERS</stp>
        <stp>[PUTStrategy6.xlsx]Backup!R6904C7</stp>
        <stp>CHAIN_STRIKE_PX_OVRD</stp>
        <stp>138260</stp>
        <stp>CHAIN_PUT_CALL_TYPE_OVRD=P</stp>
        <stp>CHAIN_PERIODICITY_OVRD=M</stp>
        <tr r="G6904" s="3"/>
      </tp>
      <tp t="e">
        <v>#N/A</v>
        <stp/>
        <stp>##V3_BDSV12</stp>
        <stp>SPX Index</stp>
        <stp>CHAIN_TICKERS</stp>
        <stp>[PUTStrategy6.xlsx]Backup!R6954C7</stp>
        <stp>CHAIN_STRIKE_PX_OVRD</stp>
        <stp>139260</stp>
        <stp>CHAIN_PUT_CALL_TYPE_OVRD=P</stp>
        <stp>CHAIN_PERIODICITY_OVRD=M</stp>
        <tr r="G6954" s="3"/>
      </tp>
      <tp t="e">
        <v>#N/A</v>
        <stp/>
        <stp>##V3_BDSV12</stp>
        <stp>SPX Index</stp>
        <stp>CHAIN_TICKERS</stp>
        <stp>[PUTStrategy6.xlsx]Backup!R7104C7</stp>
        <stp>CHAIN_STRIKE_PX_OVRD</stp>
        <stp>142260</stp>
        <stp>CHAIN_PUT_CALL_TYPE_OVRD=P</stp>
        <stp>CHAIN_PERIODICITY_OVRD=M</stp>
        <tr r="G7104" s="3"/>
      </tp>
      <tp t="e">
        <v>#N/A</v>
        <stp/>
        <stp>##V3_BDSV12</stp>
        <stp>SPX Index</stp>
        <stp>CHAIN_TICKERS</stp>
        <stp>[PUTStrategy6.xlsx]Backup!R7154C7</stp>
        <stp>CHAIN_STRIKE_PX_OVRD</stp>
        <stp>143260</stp>
        <stp>CHAIN_PUT_CALL_TYPE_OVRD=P</stp>
        <stp>CHAIN_PERIODICITY_OVRD=M</stp>
        <tr r="G7154" s="3"/>
      </tp>
      <tp t="e">
        <v>#N/A</v>
        <stp/>
        <stp>##V3_BDSV12</stp>
        <stp>SPX Index</stp>
        <stp>CHAIN_TICKERS</stp>
        <stp>[PUTStrategy6.xlsx]Backup!R7004C7</stp>
        <stp>CHAIN_STRIKE_PX_OVRD</stp>
        <stp>140260</stp>
        <stp>CHAIN_PUT_CALL_TYPE_OVRD=P</stp>
        <stp>CHAIN_PERIODICITY_OVRD=M</stp>
        <tr r="G7004" s="3"/>
      </tp>
      <tp t="e">
        <v>#N/A</v>
        <stp/>
        <stp>##V3_BDSV12</stp>
        <stp>SPX Index</stp>
        <stp>CHAIN_TICKERS</stp>
        <stp>[PUTStrategy6.xlsx]Backup!R7054C7</stp>
        <stp>CHAIN_STRIKE_PX_OVRD</stp>
        <stp>141260</stp>
        <stp>CHAIN_PUT_CALL_TYPE_OVRD=P</stp>
        <stp>CHAIN_PERIODICITY_OVRD=M</stp>
        <tr r="G7054" s="3"/>
      </tp>
      <tp t="e">
        <v>#N/A</v>
        <stp/>
        <stp>##V3_BDSV12</stp>
        <stp>SPX Index</stp>
        <stp>CHAIN_TICKERS</stp>
        <stp>[PUTStrategy6.xlsx]Backup!R7354C7</stp>
        <stp>CHAIN_STRIKE_PX_OVRD</stp>
        <stp>147260</stp>
        <stp>CHAIN_PUT_CALL_TYPE_OVRD=P</stp>
        <stp>CHAIN_PERIODICITY_OVRD=M</stp>
        <tr r="G7354" s="3"/>
      </tp>
      <tp t="e">
        <v>#N/A</v>
        <stp/>
        <stp>##V3_BDSV12</stp>
        <stp>SPX Index</stp>
        <stp>CHAIN_TICKERS</stp>
        <stp>[PUTStrategy6.xlsx]Backup!R7304C7</stp>
        <stp>CHAIN_STRIKE_PX_OVRD</stp>
        <stp>146260</stp>
        <stp>CHAIN_PUT_CALL_TYPE_OVRD=P</stp>
        <stp>CHAIN_PERIODICITY_OVRD=M</stp>
        <tr r="G7304" s="3"/>
      </tp>
      <tp t="e">
        <v>#N/A</v>
        <stp/>
        <stp>##V3_BDSV12</stp>
        <stp>SPX Index</stp>
        <stp>CHAIN_TICKERS</stp>
        <stp>[PUTStrategy6.xlsx]Backup!R7254C7</stp>
        <stp>CHAIN_STRIKE_PX_OVRD</stp>
        <stp>145260</stp>
        <stp>CHAIN_PUT_CALL_TYPE_OVRD=P</stp>
        <stp>CHAIN_PERIODICITY_OVRD=M</stp>
        <tr r="G7254" s="3"/>
      </tp>
      <tp t="e">
        <v>#N/A</v>
        <stp/>
        <stp>##V3_BDSV12</stp>
        <stp>SPX Index</stp>
        <stp>CHAIN_TICKERS</stp>
        <stp>[PUTStrategy6.xlsx]Backup!R7204C7</stp>
        <stp>CHAIN_STRIKE_PX_OVRD</stp>
        <stp>144260</stp>
        <stp>CHAIN_PUT_CALL_TYPE_OVRD=P</stp>
        <stp>CHAIN_PERIODICITY_OVRD=M</stp>
        <tr r="G7204" s="3"/>
      </tp>
      <tp t="e">
        <v>#N/A</v>
        <stp/>
        <stp>##V3_BDSV12</stp>
        <stp>SPX Index</stp>
        <stp>CHAIN_TICKERS</stp>
        <stp>[PUTStrategy6.xlsx]Backup!R7404C7</stp>
        <stp>CHAIN_STRIKE_PX_OVRD</stp>
        <stp>148260</stp>
        <stp>CHAIN_PUT_CALL_TYPE_OVRD=P</stp>
        <stp>CHAIN_PERIODICITY_OVRD=M</stp>
        <tr r="G7404" s="3"/>
      </tp>
      <tp t="e">
        <v>#N/A</v>
        <stp/>
        <stp>##V3_BDSV12</stp>
        <stp>SPX Index</stp>
        <stp>CHAIN_TICKERS</stp>
        <stp>[PUTStrategy6.xlsx]Backup!R5404C7</stp>
        <stp>CHAIN_STRIKE_PX_OVRD</stp>
        <stp>108260</stp>
        <stp>CHAIN_PUT_CALL_TYPE_OVRD=P</stp>
        <stp>CHAIN_PERIODICITY_OVRD=M</stp>
        <tr r="G5404" s="3"/>
      </tp>
      <tp t="e">
        <v>#N/A</v>
        <stp/>
        <stp>##V3_BDSV12</stp>
        <stp>SPX Index</stp>
        <stp>CHAIN_TICKERS</stp>
        <stp>[PUTStrategy6.xlsx]Backup!R5454C7</stp>
        <stp>CHAIN_STRIKE_PX_OVRD</stp>
        <stp>109260</stp>
        <stp>CHAIN_PUT_CALL_TYPE_OVRD=P</stp>
        <stp>CHAIN_PERIODICITY_OVRD=M</stp>
        <tr r="G5454" s="3"/>
      </tp>
      <tp t="e">
        <v>#N/A</v>
        <stp/>
        <stp>##V3_BDSV12</stp>
        <stp>SPX Index</stp>
        <stp>CHAIN_TICKERS</stp>
        <stp>[PUTStrategy6.xlsx]Backup!R5504C7</stp>
        <stp>CHAIN_STRIKE_PX_OVRD</stp>
        <stp>110260</stp>
        <stp>CHAIN_PUT_CALL_TYPE_OVRD=P</stp>
        <stp>CHAIN_PERIODICITY_OVRD=M</stp>
        <tr r="G5504" s="3"/>
      </tp>
      <tp t="e">
        <v>#N/A</v>
        <stp/>
        <stp>##V3_BDSV12</stp>
        <stp>SPX Index</stp>
        <stp>CHAIN_TICKERS</stp>
        <stp>[PUTStrategy6.xlsx]Backup!R5554C7</stp>
        <stp>CHAIN_STRIKE_PX_OVRD</stp>
        <stp>111260</stp>
        <stp>CHAIN_PUT_CALL_TYPE_OVRD=P</stp>
        <stp>CHAIN_PERIODICITY_OVRD=M</stp>
        <tr r="G5554" s="3"/>
      </tp>
      <tp t="e">
        <v>#N/A</v>
        <stp/>
        <stp>##V3_BDSV12</stp>
        <stp>SPX Index</stp>
        <stp>CHAIN_TICKERS</stp>
        <stp>[PUTStrategy6.xlsx]Backup!R5604C7</stp>
        <stp>CHAIN_STRIKE_PX_OVRD</stp>
        <stp>112260</stp>
        <stp>CHAIN_PUT_CALL_TYPE_OVRD=P</stp>
        <stp>CHAIN_PERIODICITY_OVRD=M</stp>
        <tr r="G5604" s="3"/>
      </tp>
      <tp t="e">
        <v>#N/A</v>
        <stp/>
        <stp>##V3_BDSV12</stp>
        <stp>SPX Index</stp>
        <stp>CHAIN_TICKERS</stp>
        <stp>[PUTStrategy6.xlsx]Backup!R5654C7</stp>
        <stp>CHAIN_STRIKE_PX_OVRD</stp>
        <stp>113260</stp>
        <stp>CHAIN_PUT_CALL_TYPE_OVRD=P</stp>
        <stp>CHAIN_PERIODICITY_OVRD=M</stp>
        <tr r="G5654" s="3"/>
      </tp>
      <tp t="e">
        <v>#N/A</v>
        <stp/>
        <stp>##V3_BDSV12</stp>
        <stp>SPX Index</stp>
        <stp>CHAIN_TICKERS</stp>
        <stp>[PUTStrategy6.xlsx]Backup!R5754C7</stp>
        <stp>CHAIN_STRIKE_PX_OVRD</stp>
        <stp>115260</stp>
        <stp>CHAIN_PUT_CALL_TYPE_OVRD=P</stp>
        <stp>CHAIN_PERIODICITY_OVRD=M</stp>
        <tr r="G5754" s="3"/>
      </tp>
      <tp t="e">
        <v>#N/A</v>
        <stp/>
        <stp>##V3_BDSV12</stp>
        <stp>SPX Index</stp>
        <stp>CHAIN_TICKERS</stp>
        <stp>[PUTStrategy6.xlsx]Backup!R5704C7</stp>
        <stp>CHAIN_STRIKE_PX_OVRD</stp>
        <stp>114260</stp>
        <stp>CHAIN_PUT_CALL_TYPE_OVRD=P</stp>
        <stp>CHAIN_PERIODICITY_OVRD=M</stp>
        <tr r="G5704" s="3"/>
      </tp>
      <tp t="e">
        <v>#N/A</v>
        <stp/>
        <stp>##V3_BDSV12</stp>
        <stp>SPX Index</stp>
        <stp>CHAIN_TICKERS</stp>
        <stp>[PUTStrategy6.xlsx]Backup!R5104C7</stp>
        <stp>CHAIN_STRIKE_PX_OVRD</stp>
        <stp>102260</stp>
        <stp>CHAIN_PUT_CALL_TYPE_OVRD=P</stp>
        <stp>CHAIN_PERIODICITY_OVRD=M</stp>
        <tr r="G5104" s="3"/>
      </tp>
      <tp t="e">
        <v>#N/A</v>
        <stp/>
        <stp>##V3_BDSV12</stp>
        <stp>SPX Index</stp>
        <stp>CHAIN_TICKERS</stp>
        <stp>[PUTStrategy6.xlsx]Backup!R5154C7</stp>
        <stp>CHAIN_STRIKE_PX_OVRD</stp>
        <stp>103260</stp>
        <stp>CHAIN_PUT_CALL_TYPE_OVRD=P</stp>
        <stp>CHAIN_PERIODICITY_OVRD=M</stp>
        <tr r="G5154" s="3"/>
      </tp>
      <tp t="e">
        <v>#N/A</v>
        <stp/>
        <stp>##V3_BDSV12</stp>
        <stp>SPX Index</stp>
        <stp>CHAIN_TICKERS</stp>
        <stp>[PUTStrategy6.xlsx]Backup!R5004C7</stp>
        <stp>CHAIN_STRIKE_PX_OVRD</stp>
        <stp>100260</stp>
        <stp>CHAIN_PUT_CALL_TYPE_OVRD=P</stp>
        <stp>CHAIN_PERIODICITY_OVRD=M</stp>
        <tr r="G5004" s="3"/>
      </tp>
      <tp t="e">
        <v>#N/A</v>
        <stp/>
        <stp>##V3_BDSV12</stp>
        <stp>SPX Index</stp>
        <stp>CHAIN_TICKERS</stp>
        <stp>[PUTStrategy6.xlsx]Backup!R5054C7</stp>
        <stp>CHAIN_STRIKE_PX_OVRD</stp>
        <stp>101260</stp>
        <stp>CHAIN_PUT_CALL_TYPE_OVRD=P</stp>
        <stp>CHAIN_PERIODICITY_OVRD=M</stp>
        <tr r="G5054" s="3"/>
      </tp>
      <tp t="e">
        <v>#N/A</v>
        <stp/>
        <stp>##V3_BDSV12</stp>
        <stp>SPX Index</stp>
        <stp>CHAIN_TICKERS</stp>
        <stp>[PUTStrategy6.xlsx]Backup!R5354C7</stp>
        <stp>CHAIN_STRIKE_PX_OVRD</stp>
        <stp>107260</stp>
        <stp>CHAIN_PUT_CALL_TYPE_OVRD=P</stp>
        <stp>CHAIN_PERIODICITY_OVRD=M</stp>
        <tr r="G5354" s="3"/>
      </tp>
      <tp t="e">
        <v>#N/A</v>
        <stp/>
        <stp>##V3_BDSV12</stp>
        <stp>SPX Index</stp>
        <stp>CHAIN_TICKERS</stp>
        <stp>[PUTStrategy6.xlsx]Backup!R5304C7</stp>
        <stp>CHAIN_STRIKE_PX_OVRD</stp>
        <stp>106260</stp>
        <stp>CHAIN_PUT_CALL_TYPE_OVRD=P</stp>
        <stp>CHAIN_PERIODICITY_OVRD=M</stp>
        <tr r="G5304" s="3"/>
      </tp>
      <tp t="e">
        <v>#N/A</v>
        <stp/>
        <stp>##V3_BDSV12</stp>
        <stp>SPX Index</stp>
        <stp>CHAIN_TICKERS</stp>
        <stp>[PUTStrategy6.xlsx]Backup!R5254C7</stp>
        <stp>CHAIN_STRIKE_PX_OVRD</stp>
        <stp>105260</stp>
        <stp>CHAIN_PUT_CALL_TYPE_OVRD=P</stp>
        <stp>CHAIN_PERIODICITY_OVRD=M</stp>
        <tr r="G5254" s="3"/>
      </tp>
      <tp t="e">
        <v>#N/A</v>
        <stp/>
        <stp>##V3_BDSV12</stp>
        <stp>SPX Index</stp>
        <stp>CHAIN_TICKERS</stp>
        <stp>[PUTStrategy6.xlsx]Backup!R5204C7</stp>
        <stp>CHAIN_STRIKE_PX_OVRD</stp>
        <stp>104260</stp>
        <stp>CHAIN_PUT_CALL_TYPE_OVRD=P</stp>
        <stp>CHAIN_PERIODICITY_OVRD=M</stp>
        <tr r="G5204" s="3"/>
      </tp>
      <tp t="e">
        <v>#N/A</v>
        <stp/>
        <stp>##V3_BDSV12</stp>
        <stp>SPX Index</stp>
        <stp>CHAIN_TICKERS</stp>
        <stp>[PUTStrategy6.xlsx]Backup!R5854C7</stp>
        <stp>CHAIN_STRIKE_PX_OVRD</stp>
        <stp>117260</stp>
        <stp>CHAIN_PUT_CALL_TYPE_OVRD=P</stp>
        <stp>CHAIN_PERIODICITY_OVRD=M</stp>
        <tr r="G5854" s="3"/>
      </tp>
      <tp t="e">
        <v>#N/A</v>
        <stp/>
        <stp>##V3_BDSV12</stp>
        <stp>SPX Index</stp>
        <stp>CHAIN_TICKERS</stp>
        <stp>[PUTStrategy6.xlsx]Backup!R5804C7</stp>
        <stp>CHAIN_STRIKE_PX_OVRD</stp>
        <stp>116260</stp>
        <stp>CHAIN_PUT_CALL_TYPE_OVRD=P</stp>
        <stp>CHAIN_PERIODICITY_OVRD=M</stp>
        <tr r="G5804" s="3"/>
      </tp>
      <tp t="e">
        <v>#N/A</v>
        <stp/>
        <stp>##V3_BDSV12</stp>
        <stp>SPX Index</stp>
        <stp>CHAIN_TICKERS</stp>
        <stp>[PUTStrategy6.xlsx]Backup!R5904C7</stp>
        <stp>CHAIN_STRIKE_PX_OVRD</stp>
        <stp>118260</stp>
        <stp>CHAIN_PUT_CALL_TYPE_OVRD=P</stp>
        <stp>CHAIN_PERIODICITY_OVRD=M</stp>
        <tr r="G5904" s="3"/>
      </tp>
      <tp t="e">
        <v>#N/A</v>
        <stp/>
        <stp>##V3_BDSV12</stp>
        <stp>SPX Index</stp>
        <stp>CHAIN_TICKERS</stp>
        <stp>[PUTStrategy6.xlsx]Backup!R5954C7</stp>
        <stp>CHAIN_STRIKE_PX_OVRD</stp>
        <stp>119260</stp>
        <stp>CHAIN_PUT_CALL_TYPE_OVRD=P</stp>
        <stp>CHAIN_PERIODICITY_OVRD=M</stp>
        <tr r="G5954" s="3"/>
      </tp>
      <tp t="e">
        <v>#N/A</v>
        <stp/>
        <stp>##V3_BDSV12</stp>
        <stp>SPX Index</stp>
        <stp>CHAIN_TICKERS</stp>
        <stp>[PUTStrategy6.xlsx]Backup!R6697C7</stp>
        <stp>CHAIN_STRIKE_PX_OVRD</stp>
        <stp>134120</stp>
        <stp>CHAIN_PUT_CALL_TYPE_OVRD=P</stp>
        <stp>CHAIN_PERIODICITY_OVRD=M</stp>
        <tr r="G6697" s="3"/>
      </tp>
      <tp t="e">
        <v>#N/A</v>
        <stp/>
        <stp>##V3_BDSV12</stp>
        <stp>SPX Index</stp>
        <stp>CHAIN_TICKERS</stp>
        <stp>[PUTStrategy6.xlsx]Backup!R6612C7</stp>
        <stp>CHAIN_STRIKE_PX_OVRD</stp>
        <stp>132420</stp>
        <stp>CHAIN_PUT_CALL_TYPE_OVRD=P</stp>
        <stp>CHAIN_PERIODICITY_OVRD=M</stp>
        <tr r="G6612" s="3"/>
      </tp>
      <tp t="e">
        <v>#N/A</v>
        <stp/>
        <stp>##V3_BDSV12</stp>
        <stp>SPX Index</stp>
        <stp>CHAIN_TICKERS</stp>
        <stp>[PUTStrategy6.xlsx]Backup!R6647C7</stp>
        <stp>CHAIN_STRIKE_PX_OVRD</stp>
        <stp>133120</stp>
        <stp>CHAIN_PUT_CALL_TYPE_OVRD=P</stp>
        <stp>CHAIN_PERIODICITY_OVRD=M</stp>
        <tr r="G6647" s="3"/>
      </tp>
      <tp t="e">
        <v>#N/A</v>
        <stp/>
        <stp>##V3_BDSV12</stp>
        <stp>SPX Index</stp>
        <stp>CHAIN_TICKERS</stp>
        <stp>[PUTStrategy6.xlsx]Backup!R6662C7</stp>
        <stp>CHAIN_STRIKE_PX_OVRD</stp>
        <stp>133420</stp>
        <stp>CHAIN_PUT_CALL_TYPE_OVRD=P</stp>
        <stp>CHAIN_PERIODICITY_OVRD=M</stp>
        <tr r="G6662" s="3"/>
      </tp>
      <tp t="e">
        <v>#N/A</v>
        <stp/>
        <stp>##V3_BDSV12</stp>
        <stp>SPX Index</stp>
        <stp>CHAIN_TICKERS</stp>
        <stp>[PUTStrategy6.xlsx]Backup!R6797C7</stp>
        <stp>CHAIN_STRIKE_PX_OVRD</stp>
        <stp>136120</stp>
        <stp>CHAIN_PUT_CALL_TYPE_OVRD=P</stp>
        <stp>CHAIN_PERIODICITY_OVRD=M</stp>
        <tr r="G6797" s="3"/>
      </tp>
      <tp t="e">
        <v>#N/A</v>
        <stp/>
        <stp>##V3_BDSV12</stp>
        <stp>SPX Index</stp>
        <stp>CHAIN_TICKERS</stp>
        <stp>[PUTStrategy6.xlsx]Backup!R6762C7</stp>
        <stp>CHAIN_STRIKE_PX_OVRD</stp>
        <stp>135420</stp>
        <stp>CHAIN_PUT_CALL_TYPE_OVRD=P</stp>
        <stp>CHAIN_PERIODICITY_OVRD=M</stp>
        <tr r="G6762" s="3"/>
      </tp>
      <tp t="e">
        <v>#N/A</v>
        <stp/>
        <stp>##V3_BDSV12</stp>
        <stp>SPX Index</stp>
        <stp>CHAIN_TICKERS</stp>
        <stp>[PUTStrategy6.xlsx]Backup!R6747C7</stp>
        <stp>CHAIN_STRIKE_PX_OVRD</stp>
        <stp>135120</stp>
        <stp>CHAIN_PUT_CALL_TYPE_OVRD=P</stp>
        <stp>CHAIN_PERIODICITY_OVRD=M</stp>
        <tr r="G6747" s="3"/>
      </tp>
      <tp t="e">
        <v>#N/A</v>
        <stp/>
        <stp>##V3_BDSV12</stp>
        <stp>SPX Index</stp>
        <stp>CHAIN_TICKERS</stp>
        <stp>[PUTStrategy6.xlsx]Backup!R6712C7</stp>
        <stp>CHAIN_STRIKE_PX_OVRD</stp>
        <stp>134420</stp>
        <stp>CHAIN_PUT_CALL_TYPE_OVRD=P</stp>
        <stp>CHAIN_PERIODICITY_OVRD=M</stp>
        <tr r="G6712" s="3"/>
      </tp>
      <tp t="e">
        <v>#N/A</v>
        <stp/>
        <stp>##V3_BDSV12</stp>
        <stp>SPX Index</stp>
        <stp>CHAIN_TICKERS</stp>
        <stp>[PUTStrategy6.xlsx]Backup!R6497C7</stp>
        <stp>CHAIN_STRIKE_PX_OVRD</stp>
        <stp>130120</stp>
        <stp>CHAIN_PUT_CALL_TYPE_OVRD=P</stp>
        <stp>CHAIN_PERIODICITY_OVRD=M</stp>
        <tr r="G6497" s="3"/>
      </tp>
      <tp t="e">
        <v>#N/A</v>
        <stp/>
        <stp>##V3_BDSV12</stp>
        <stp>SPX Index</stp>
        <stp>CHAIN_TICKERS</stp>
        <stp>[PUTStrategy6.xlsx]Backup!R6597C7</stp>
        <stp>CHAIN_STRIKE_PX_OVRD</stp>
        <stp>132120</stp>
        <stp>CHAIN_PUT_CALL_TYPE_OVRD=P</stp>
        <stp>CHAIN_PERIODICITY_OVRD=M</stp>
        <tr r="G6597" s="3"/>
      </tp>
      <tp t="e">
        <v>#N/A</v>
        <stp/>
        <stp>##V3_BDSV12</stp>
        <stp>SPX Index</stp>
        <stp>CHAIN_TICKERS</stp>
        <stp>[PUTStrategy6.xlsx]Backup!R6412C7</stp>
        <stp>CHAIN_STRIKE_PX_OVRD</stp>
        <stp>128420</stp>
        <stp>CHAIN_PUT_CALL_TYPE_OVRD=P</stp>
        <stp>CHAIN_PERIODICITY_OVRD=M</stp>
        <tr r="G6412" s="3"/>
      </tp>
      <tp t="e">
        <v>#N/A</v>
        <stp/>
        <stp>##V3_BDSV12</stp>
        <stp>SPX Index</stp>
        <stp>CHAIN_TICKERS</stp>
        <stp>[PUTStrategy6.xlsx]Backup!R6462C7</stp>
        <stp>CHAIN_STRIKE_PX_OVRD</stp>
        <stp>129420</stp>
        <stp>CHAIN_PUT_CALL_TYPE_OVRD=P</stp>
        <stp>CHAIN_PERIODICITY_OVRD=M</stp>
        <tr r="G6462" s="3"/>
      </tp>
      <tp t="e">
        <v>#N/A</v>
        <stp/>
        <stp>##V3_BDSV12</stp>
        <stp>SPX Index</stp>
        <stp>CHAIN_TICKERS</stp>
        <stp>[PUTStrategy6.xlsx]Backup!R6447C7</stp>
        <stp>CHAIN_STRIKE_PX_OVRD</stp>
        <stp>129120</stp>
        <stp>CHAIN_PUT_CALL_TYPE_OVRD=P</stp>
        <stp>CHAIN_PERIODICITY_OVRD=M</stp>
        <tr r="G6447" s="3"/>
      </tp>
      <tp t="e">
        <v>#N/A</v>
        <stp/>
        <stp>##V3_BDSV12</stp>
        <stp>SPX Index</stp>
        <stp>CHAIN_TICKERS</stp>
        <stp>[PUTStrategy6.xlsx]Backup!R6512C7</stp>
        <stp>CHAIN_STRIKE_PX_OVRD</stp>
        <stp>130420</stp>
        <stp>CHAIN_PUT_CALL_TYPE_OVRD=P</stp>
        <stp>CHAIN_PERIODICITY_OVRD=M</stp>
        <tr r="G6512" s="3"/>
      </tp>
      <tp t="e">
        <v>#N/A</v>
        <stp/>
        <stp>##V3_BDSV12</stp>
        <stp>SPX Index</stp>
        <stp>CHAIN_TICKERS</stp>
        <stp>[PUTStrategy6.xlsx]Backup!R6562C7</stp>
        <stp>CHAIN_STRIKE_PX_OVRD</stp>
        <stp>131420</stp>
        <stp>CHAIN_PUT_CALL_TYPE_OVRD=P</stp>
        <stp>CHAIN_PERIODICITY_OVRD=M</stp>
        <tr r="G6562" s="3"/>
      </tp>
      <tp t="e">
        <v>#N/A</v>
        <stp/>
        <stp>##V3_BDSV12</stp>
        <stp>SPX Index</stp>
        <stp>CHAIN_TICKERS</stp>
        <stp>[PUTStrategy6.xlsx]Backup!R6547C7</stp>
        <stp>CHAIN_STRIKE_PX_OVRD</stp>
        <stp>131120</stp>
        <stp>CHAIN_PUT_CALL_TYPE_OVRD=P</stp>
        <stp>CHAIN_PERIODICITY_OVRD=M</stp>
        <tr r="G6547" s="3"/>
      </tp>
      <tp t="e">
        <v>#N/A</v>
        <stp/>
        <stp>##V3_BDSV12</stp>
        <stp>SPX Index</stp>
        <stp>CHAIN_TICKERS</stp>
        <stp>[PUTStrategy6.xlsx]Backup!R6347C7</stp>
        <stp>CHAIN_STRIKE_PX_OVRD</stp>
        <stp>127120</stp>
        <stp>CHAIN_PUT_CALL_TYPE_OVRD=P</stp>
        <stp>CHAIN_PERIODICITY_OVRD=M</stp>
        <tr r="G6347" s="3"/>
      </tp>
      <tp t="e">
        <v>#N/A</v>
        <stp/>
        <stp>##V3_BDSV12</stp>
        <stp>SPX Index</stp>
        <stp>CHAIN_TICKERS</stp>
        <stp>[PUTStrategy6.xlsx]Backup!R6362C7</stp>
        <stp>CHAIN_STRIKE_PX_OVRD</stp>
        <stp>127420</stp>
        <stp>CHAIN_PUT_CALL_TYPE_OVRD=P</stp>
        <stp>CHAIN_PERIODICITY_OVRD=M</stp>
        <tr r="G6362" s="3"/>
      </tp>
      <tp t="e">
        <v>#N/A</v>
        <stp/>
        <stp>##V3_BDSV12</stp>
        <stp>SPX Index</stp>
        <stp>CHAIN_TICKERS</stp>
        <stp>[PUTStrategy6.xlsx]Backup!R6397C7</stp>
        <stp>CHAIN_STRIKE_PX_OVRD</stp>
        <stp>128120</stp>
        <stp>CHAIN_PUT_CALL_TYPE_OVRD=P</stp>
        <stp>CHAIN_PERIODICITY_OVRD=M</stp>
        <tr r="G6397" s="3"/>
      </tp>
      <tp t="e">
        <v>#N/A</v>
        <stp/>
        <stp>##V3_BDSV12</stp>
        <stp>SPX Index</stp>
        <stp>CHAIN_TICKERS</stp>
        <stp>[PUTStrategy6.xlsx]Backup!R6312C7</stp>
        <stp>CHAIN_STRIKE_PX_OVRD</stp>
        <stp>126420</stp>
        <stp>CHAIN_PUT_CALL_TYPE_OVRD=P</stp>
        <stp>CHAIN_PERIODICITY_OVRD=M</stp>
        <tr r="G6312" s="3"/>
      </tp>
      <tp t="e">
        <v>#N/A</v>
        <stp/>
        <stp>##V3_BDSV12</stp>
        <stp>SPX Index</stp>
        <stp>CHAIN_TICKERS</stp>
        <stp>[PUTStrategy6.xlsx]Backup!R6297C7</stp>
        <stp>CHAIN_STRIKE_PX_OVRD</stp>
        <stp>126120</stp>
        <stp>CHAIN_PUT_CALL_TYPE_OVRD=P</stp>
        <stp>CHAIN_PERIODICITY_OVRD=M</stp>
        <tr r="G6297" s="3"/>
      </tp>
      <tp t="e">
        <v>#N/A</v>
        <stp/>
        <stp>##V3_BDSV12</stp>
        <stp>SPX Index</stp>
        <stp>CHAIN_TICKERS</stp>
        <stp>[PUTStrategy6.xlsx]Backup!R6262C7</stp>
        <stp>CHAIN_STRIKE_PX_OVRD</stp>
        <stp>125420</stp>
        <stp>CHAIN_PUT_CALL_TYPE_OVRD=P</stp>
        <stp>CHAIN_PERIODICITY_OVRD=M</stp>
        <tr r="G6262" s="3"/>
      </tp>
      <tp t="e">
        <v>#N/A</v>
        <stp/>
        <stp>##V3_BDSV12</stp>
        <stp>SPX Index</stp>
        <stp>CHAIN_TICKERS</stp>
        <stp>[PUTStrategy6.xlsx]Backup!R6247C7</stp>
        <stp>CHAIN_STRIKE_PX_OVRD</stp>
        <stp>125120</stp>
        <stp>CHAIN_PUT_CALL_TYPE_OVRD=P</stp>
        <stp>CHAIN_PERIODICITY_OVRD=M</stp>
        <tr r="G6247" s="3"/>
      </tp>
      <tp t="e">
        <v>#N/A</v>
        <stp/>
        <stp>##V3_BDSV12</stp>
        <stp>SPX Index</stp>
        <stp>CHAIN_TICKERS</stp>
        <stp>[PUTStrategy6.xlsx]Backup!R6212C7</stp>
        <stp>CHAIN_STRIKE_PX_OVRD</stp>
        <stp>124420</stp>
        <stp>CHAIN_PUT_CALL_TYPE_OVRD=P</stp>
        <stp>CHAIN_PERIODICITY_OVRD=M</stp>
        <tr r="G6212" s="3"/>
      </tp>
      <tp t="e">
        <v>#N/A</v>
        <stp/>
        <stp>##V3_BDSV12</stp>
        <stp>SPX Index</stp>
        <stp>CHAIN_TICKERS</stp>
        <stp>[PUTStrategy6.xlsx]Backup!R6197C7</stp>
        <stp>CHAIN_STRIKE_PX_OVRD</stp>
        <stp>124120</stp>
        <stp>CHAIN_PUT_CALL_TYPE_OVRD=P</stp>
        <stp>CHAIN_PERIODICITY_OVRD=M</stp>
        <tr r="G6197" s="3"/>
      </tp>
      <tp t="e">
        <v>#N/A</v>
        <stp/>
        <stp>##V3_BDSV12</stp>
        <stp>SPX Index</stp>
        <stp>CHAIN_TICKERS</stp>
        <stp>[PUTStrategy6.xlsx]Backup!R6112C7</stp>
        <stp>CHAIN_STRIKE_PX_OVRD</stp>
        <stp>122420</stp>
        <stp>CHAIN_PUT_CALL_TYPE_OVRD=P</stp>
        <stp>CHAIN_PERIODICITY_OVRD=M</stp>
        <tr r="G6112" s="3"/>
      </tp>
      <tp t="e">
        <v>#N/A</v>
        <stp/>
        <stp>##V3_BDSV12</stp>
        <stp>SPX Index</stp>
        <stp>CHAIN_TICKERS</stp>
        <stp>[PUTStrategy6.xlsx]Backup!R6147C7</stp>
        <stp>CHAIN_STRIKE_PX_OVRD</stp>
        <stp>123120</stp>
        <stp>CHAIN_PUT_CALL_TYPE_OVRD=P</stp>
        <stp>CHAIN_PERIODICITY_OVRD=M</stp>
        <tr r="G6147" s="3"/>
      </tp>
      <tp t="e">
        <v>#N/A</v>
        <stp/>
        <stp>##V3_BDSV12</stp>
        <stp>SPX Index</stp>
        <stp>CHAIN_TICKERS</stp>
        <stp>[PUTStrategy6.xlsx]Backup!R6162C7</stp>
        <stp>CHAIN_STRIKE_PX_OVRD</stp>
        <stp>123420</stp>
        <stp>CHAIN_PUT_CALL_TYPE_OVRD=P</stp>
        <stp>CHAIN_PERIODICITY_OVRD=M</stp>
        <tr r="G6162" s="3"/>
      </tp>
      <tp t="e">
        <v>#N/A</v>
        <stp/>
        <stp>##V3_BDSV12</stp>
        <stp>SPX Index</stp>
        <stp>CHAIN_TICKERS</stp>
        <stp>[PUTStrategy6.xlsx]Backup!R6097C7</stp>
        <stp>CHAIN_STRIKE_PX_OVRD</stp>
        <stp>122120</stp>
        <stp>CHAIN_PUT_CALL_TYPE_OVRD=P</stp>
        <stp>CHAIN_PERIODICITY_OVRD=M</stp>
        <tr r="G6097" s="3"/>
      </tp>
      <tp t="e">
        <v>#N/A</v>
        <stp/>
        <stp>##V3_BDSV12</stp>
        <stp>SPX Index</stp>
        <stp>CHAIN_TICKERS</stp>
        <stp>[PUTStrategy6.xlsx]Backup!R6012C7</stp>
        <stp>CHAIN_STRIKE_PX_OVRD</stp>
        <stp>120420</stp>
        <stp>CHAIN_PUT_CALL_TYPE_OVRD=P</stp>
        <stp>CHAIN_PERIODICITY_OVRD=M</stp>
        <tr r="G6012" s="3"/>
      </tp>
      <tp t="e">
        <v>#N/A</v>
        <stp/>
        <stp>##V3_BDSV12</stp>
        <stp>SPX Index</stp>
        <stp>CHAIN_TICKERS</stp>
        <stp>[PUTStrategy6.xlsx]Backup!R6062C7</stp>
        <stp>CHAIN_STRIKE_PX_OVRD</stp>
        <stp>121420</stp>
        <stp>CHAIN_PUT_CALL_TYPE_OVRD=P</stp>
        <stp>CHAIN_PERIODICITY_OVRD=M</stp>
        <tr r="G6062" s="3"/>
      </tp>
      <tp t="e">
        <v>#N/A</v>
        <stp/>
        <stp>##V3_BDSV12</stp>
        <stp>SPX Index</stp>
        <stp>CHAIN_TICKERS</stp>
        <stp>[PUTStrategy6.xlsx]Backup!R6047C7</stp>
        <stp>CHAIN_STRIKE_PX_OVRD</stp>
        <stp>121120</stp>
        <stp>CHAIN_PUT_CALL_TYPE_OVRD=P</stp>
        <stp>CHAIN_PERIODICITY_OVRD=M</stp>
        <tr r="G6047" s="3"/>
      </tp>
      <tp t="e">
        <v>#N/A</v>
        <stp/>
        <stp>##V3_BDSV12</stp>
        <stp>SPX Index</stp>
        <stp>CHAIN_TICKERS</stp>
        <stp>[PUTStrategy6.xlsx]Backup!R6997C7</stp>
        <stp>CHAIN_STRIKE_PX_OVRD</stp>
        <stp>140120</stp>
        <stp>CHAIN_PUT_CALL_TYPE_OVRD=P</stp>
        <stp>CHAIN_PERIODICITY_OVRD=M</stp>
        <tr r="G6997" s="3"/>
      </tp>
      <tp t="e">
        <v>#N/A</v>
        <stp/>
        <stp>##V3_BDSV12</stp>
        <stp>SPX Index</stp>
        <stp>CHAIN_TICKERS</stp>
        <stp>[PUTStrategy6.xlsx]Backup!R6847C7</stp>
        <stp>CHAIN_STRIKE_PX_OVRD</stp>
        <stp>137120</stp>
        <stp>CHAIN_PUT_CALL_TYPE_OVRD=P</stp>
        <stp>CHAIN_PERIODICITY_OVRD=M</stp>
        <tr r="G6847" s="3"/>
      </tp>
      <tp t="e">
        <v>#N/A</v>
        <stp/>
        <stp>##V3_BDSV12</stp>
        <stp>SPX Index</stp>
        <stp>CHAIN_TICKERS</stp>
        <stp>[PUTStrategy6.xlsx]Backup!R6862C7</stp>
        <stp>CHAIN_STRIKE_PX_OVRD</stp>
        <stp>137420</stp>
        <stp>CHAIN_PUT_CALL_TYPE_OVRD=P</stp>
        <stp>CHAIN_PERIODICITY_OVRD=M</stp>
        <tr r="G6862" s="3"/>
      </tp>
      <tp t="e">
        <v>#N/A</v>
        <stp/>
        <stp>##V3_BDSV12</stp>
        <stp>SPX Index</stp>
        <stp>CHAIN_TICKERS</stp>
        <stp>[PUTStrategy6.xlsx]Backup!R6897C7</stp>
        <stp>CHAIN_STRIKE_PX_OVRD</stp>
        <stp>138120</stp>
        <stp>CHAIN_PUT_CALL_TYPE_OVRD=P</stp>
        <stp>CHAIN_PERIODICITY_OVRD=M</stp>
        <tr r="G6897" s="3"/>
      </tp>
      <tp t="e">
        <v>#N/A</v>
        <stp/>
        <stp>##V3_BDSV12</stp>
        <stp>SPX Index</stp>
        <stp>CHAIN_TICKERS</stp>
        <stp>[PUTStrategy6.xlsx]Backup!R6812C7</stp>
        <stp>CHAIN_STRIKE_PX_OVRD</stp>
        <stp>136420</stp>
        <stp>CHAIN_PUT_CALL_TYPE_OVRD=P</stp>
        <stp>CHAIN_PERIODICITY_OVRD=M</stp>
        <tr r="G6812" s="3"/>
      </tp>
      <tp t="e">
        <v>#N/A</v>
        <stp/>
        <stp>##V3_BDSV12</stp>
        <stp>SPX Index</stp>
        <stp>CHAIN_TICKERS</stp>
        <stp>[PUTStrategy6.xlsx]Backup!R6912C7</stp>
        <stp>CHAIN_STRIKE_PX_OVRD</stp>
        <stp>138420</stp>
        <stp>CHAIN_PUT_CALL_TYPE_OVRD=P</stp>
        <stp>CHAIN_PERIODICITY_OVRD=M</stp>
        <tr r="G6912" s="3"/>
      </tp>
      <tp t="e">
        <v>#N/A</v>
        <stp/>
        <stp>##V3_BDSV12</stp>
        <stp>SPX Index</stp>
        <stp>CHAIN_TICKERS</stp>
        <stp>[PUTStrategy6.xlsx]Backup!R6962C7</stp>
        <stp>CHAIN_STRIKE_PX_OVRD</stp>
        <stp>139420</stp>
        <stp>CHAIN_PUT_CALL_TYPE_OVRD=P</stp>
        <stp>CHAIN_PERIODICITY_OVRD=M</stp>
        <tr r="G6962" s="3"/>
      </tp>
      <tp t="e">
        <v>#N/A</v>
        <stp/>
        <stp>##V3_BDSV12</stp>
        <stp>SPX Index</stp>
        <stp>CHAIN_TICKERS</stp>
        <stp>[PUTStrategy6.xlsx]Backup!R6947C7</stp>
        <stp>CHAIN_STRIKE_PX_OVRD</stp>
        <stp>139120</stp>
        <stp>CHAIN_PUT_CALL_TYPE_OVRD=P</stp>
        <stp>CHAIN_PERIODICITY_OVRD=M</stp>
        <tr r="G6947" s="3"/>
      </tp>
      <tp t="e">
        <v>#N/A</v>
        <stp/>
        <stp>##V3_BDSV12</stp>
        <stp>SPX Index</stp>
        <stp>CHAIN_TICKERS</stp>
        <stp>[PUTStrategy6.xlsx]Backup!R7197C7</stp>
        <stp>CHAIN_STRIKE_PX_OVRD</stp>
        <stp>144120</stp>
        <stp>CHAIN_PUT_CALL_TYPE_OVRD=P</stp>
        <stp>CHAIN_PERIODICITY_OVRD=M</stp>
        <tr r="G7197" s="3"/>
      </tp>
      <tp t="e">
        <v>#N/A</v>
        <stp/>
        <stp>##V3_BDSV12</stp>
        <stp>SPX Index</stp>
        <stp>CHAIN_TICKERS</stp>
        <stp>[PUTStrategy6.xlsx]Backup!R7112C7</stp>
        <stp>CHAIN_STRIKE_PX_OVRD</stp>
        <stp>142420</stp>
        <stp>CHAIN_PUT_CALL_TYPE_OVRD=P</stp>
        <stp>CHAIN_PERIODICITY_OVRD=M</stp>
        <tr r="G7112" s="3"/>
      </tp>
      <tp t="e">
        <v>#N/A</v>
        <stp/>
        <stp>##V3_BDSV12</stp>
        <stp>SPX Index</stp>
        <stp>CHAIN_TICKERS</stp>
        <stp>[PUTStrategy6.xlsx]Backup!R7147C7</stp>
        <stp>CHAIN_STRIKE_PX_OVRD</stp>
        <stp>143120</stp>
        <stp>CHAIN_PUT_CALL_TYPE_OVRD=P</stp>
        <stp>CHAIN_PERIODICITY_OVRD=M</stp>
        <tr r="G7147" s="3"/>
      </tp>
      <tp t="e">
        <v>#N/A</v>
        <stp/>
        <stp>##V3_BDSV12</stp>
        <stp>SPX Index</stp>
        <stp>CHAIN_TICKERS</stp>
        <stp>[PUTStrategy6.xlsx]Backup!R7162C7</stp>
        <stp>CHAIN_STRIKE_PX_OVRD</stp>
        <stp>143420</stp>
        <stp>CHAIN_PUT_CALL_TYPE_OVRD=P</stp>
        <stp>CHAIN_PERIODICITY_OVRD=M</stp>
        <tr r="G7162" s="3"/>
      </tp>
      <tp t="e">
        <v>#N/A</v>
        <stp/>
        <stp>##V3_BDSV12</stp>
        <stp>SPX Index</stp>
        <stp>CHAIN_TICKERS</stp>
        <stp>[PUTStrategy6.xlsx]Backup!R7097C7</stp>
        <stp>CHAIN_STRIKE_PX_OVRD</stp>
        <stp>142120</stp>
        <stp>CHAIN_PUT_CALL_TYPE_OVRD=P</stp>
        <stp>CHAIN_PERIODICITY_OVRD=M</stp>
        <tr r="G7097" s="3"/>
      </tp>
      <tp t="e">
        <v>#N/A</v>
        <stp/>
        <stp>##V3_BDSV12</stp>
        <stp>SPX Index</stp>
        <stp>CHAIN_TICKERS</stp>
        <stp>[PUTStrategy6.xlsx]Backup!R7012C7</stp>
        <stp>CHAIN_STRIKE_PX_OVRD</stp>
        <stp>140420</stp>
        <stp>CHAIN_PUT_CALL_TYPE_OVRD=P</stp>
        <stp>CHAIN_PERIODICITY_OVRD=M</stp>
        <tr r="G7012" s="3"/>
      </tp>
      <tp t="e">
        <v>#N/A</v>
        <stp/>
        <stp>##V3_BDSV12</stp>
        <stp>SPX Index</stp>
        <stp>CHAIN_TICKERS</stp>
        <stp>[PUTStrategy6.xlsx]Backup!R7062C7</stp>
        <stp>CHAIN_STRIKE_PX_OVRD</stp>
        <stp>141420</stp>
        <stp>CHAIN_PUT_CALL_TYPE_OVRD=P</stp>
        <stp>CHAIN_PERIODICITY_OVRD=M</stp>
        <tr r="G7062" s="3"/>
      </tp>
      <tp t="e">
        <v>#N/A</v>
        <stp/>
        <stp>##V3_BDSV12</stp>
        <stp>SPX Index</stp>
        <stp>CHAIN_TICKERS</stp>
        <stp>[PUTStrategy6.xlsx]Backup!R7047C7</stp>
        <stp>CHAIN_STRIKE_PX_OVRD</stp>
        <stp>141120</stp>
        <stp>CHAIN_PUT_CALL_TYPE_OVRD=P</stp>
        <stp>CHAIN_PERIODICITY_OVRD=M</stp>
        <tr r="G7047" s="3"/>
      </tp>
      <tp t="e">
        <v>#N/A</v>
        <stp/>
        <stp>##V3_BDSV12</stp>
        <stp>SPX Index</stp>
        <stp>CHAIN_TICKERS</stp>
        <stp>[PUTStrategy6.xlsx]Backup!R7347C7</stp>
        <stp>CHAIN_STRIKE_PX_OVRD</stp>
        <stp>147120</stp>
        <stp>CHAIN_PUT_CALL_TYPE_OVRD=P</stp>
        <stp>CHAIN_PERIODICITY_OVRD=M</stp>
        <tr r="G7347" s="3"/>
      </tp>
      <tp t="e">
        <v>#N/A</v>
        <stp/>
        <stp>##V3_BDSV12</stp>
        <stp>SPX Index</stp>
        <stp>CHAIN_TICKERS</stp>
        <stp>[PUTStrategy6.xlsx]Backup!R7362C7</stp>
        <stp>CHAIN_STRIKE_PX_OVRD</stp>
        <stp>147420</stp>
        <stp>CHAIN_PUT_CALL_TYPE_OVRD=P</stp>
        <stp>CHAIN_PERIODICITY_OVRD=M</stp>
        <tr r="G7362" s="3"/>
      </tp>
      <tp t="e">
        <v>#N/A</v>
        <stp/>
        <stp>##V3_BDSV12</stp>
        <stp>SPX Index</stp>
        <stp>CHAIN_TICKERS</stp>
        <stp>[PUTStrategy6.xlsx]Backup!R7397C7</stp>
        <stp>CHAIN_STRIKE_PX_OVRD</stp>
        <stp>148120</stp>
        <stp>CHAIN_PUT_CALL_TYPE_OVRD=P</stp>
        <stp>CHAIN_PERIODICITY_OVRD=M</stp>
        <tr r="G7397" s="3"/>
      </tp>
      <tp t="e">
        <v>#N/A</v>
        <stp/>
        <stp>##V3_BDSV12</stp>
        <stp>SPX Index</stp>
        <stp>CHAIN_TICKERS</stp>
        <stp>[PUTStrategy6.xlsx]Backup!R7312C7</stp>
        <stp>CHAIN_STRIKE_PX_OVRD</stp>
        <stp>146420</stp>
        <stp>CHAIN_PUT_CALL_TYPE_OVRD=P</stp>
        <stp>CHAIN_PERIODICITY_OVRD=M</stp>
        <tr r="G7312" s="3"/>
      </tp>
      <tp t="e">
        <v>#N/A</v>
        <stp/>
        <stp>##V3_BDSV12</stp>
        <stp>SPX Index</stp>
        <stp>CHAIN_TICKERS</stp>
        <stp>[PUTStrategy6.xlsx]Backup!R7297C7</stp>
        <stp>CHAIN_STRIKE_PX_OVRD</stp>
        <stp>146120</stp>
        <stp>CHAIN_PUT_CALL_TYPE_OVRD=P</stp>
        <stp>CHAIN_PERIODICITY_OVRD=M</stp>
        <tr r="G7297" s="3"/>
      </tp>
      <tp t="e">
        <v>#N/A</v>
        <stp/>
        <stp>##V3_BDSV12</stp>
        <stp>SPX Index</stp>
        <stp>CHAIN_TICKERS</stp>
        <stp>[PUTStrategy6.xlsx]Backup!R7262C7</stp>
        <stp>CHAIN_STRIKE_PX_OVRD</stp>
        <stp>145420</stp>
        <stp>CHAIN_PUT_CALL_TYPE_OVRD=P</stp>
        <stp>CHAIN_PERIODICITY_OVRD=M</stp>
        <tr r="G7262" s="3"/>
      </tp>
      <tp t="e">
        <v>#N/A</v>
        <stp/>
        <stp>##V3_BDSV12</stp>
        <stp>SPX Index</stp>
        <stp>CHAIN_TICKERS</stp>
        <stp>[PUTStrategy6.xlsx]Backup!R7247C7</stp>
        <stp>CHAIN_STRIKE_PX_OVRD</stp>
        <stp>145120</stp>
        <stp>CHAIN_PUT_CALL_TYPE_OVRD=P</stp>
        <stp>CHAIN_PERIODICITY_OVRD=M</stp>
        <tr r="G7247" s="3"/>
      </tp>
      <tp t="e">
        <v>#N/A</v>
        <stp/>
        <stp>##V3_BDSV12</stp>
        <stp>SPX Index</stp>
        <stp>CHAIN_TICKERS</stp>
        <stp>[PUTStrategy6.xlsx]Backup!R7212C7</stp>
        <stp>CHAIN_STRIKE_PX_OVRD</stp>
        <stp>144420</stp>
        <stp>CHAIN_PUT_CALL_TYPE_OVRD=P</stp>
        <stp>CHAIN_PERIODICITY_OVRD=M</stp>
        <tr r="G7212" s="3"/>
      </tp>
      <tp t="e">
        <v>#N/A</v>
        <stp/>
        <stp>##V3_BDSV12</stp>
        <stp>SPX Index</stp>
        <stp>CHAIN_TICKERS</stp>
        <stp>[PUTStrategy6.xlsx]Backup!R7412C7</stp>
        <stp>CHAIN_STRIKE_PX_OVRD</stp>
        <stp>148420</stp>
        <stp>CHAIN_PUT_CALL_TYPE_OVRD=P</stp>
        <stp>CHAIN_PERIODICITY_OVRD=M</stp>
        <tr r="G7412" s="3"/>
      </tp>
      <tp t="e">
        <v>#N/A</v>
        <stp/>
        <stp>##V3_BDSV12</stp>
        <stp>SPX Index</stp>
        <stp>CHAIN_TICKERS</stp>
        <stp>[PUTStrategy6.xlsx]Backup!R4997C7</stp>
        <stp>CHAIN_STRIKE_PX_OVRD</stp>
        <stp>100120</stp>
        <stp>CHAIN_PUT_CALL_TYPE_OVRD=P</stp>
        <stp>CHAIN_PERIODICITY_OVRD=M</stp>
        <tr r="G4997" s="3"/>
      </tp>
      <tp t="e">
        <v>#N/A</v>
        <stp/>
        <stp>##V3_BDSV12</stp>
        <stp>SPX Index</stp>
        <stp>CHAIN_TICKERS</stp>
        <stp>[PUTStrategy6.xlsx]Backup!R5497C7</stp>
        <stp>CHAIN_STRIKE_PX_OVRD</stp>
        <stp>110120</stp>
        <stp>CHAIN_PUT_CALL_TYPE_OVRD=P</stp>
        <stp>CHAIN_PERIODICITY_OVRD=M</stp>
        <tr r="G5497" s="3"/>
      </tp>
      <tp t="e">
        <v>#N/A</v>
        <stp/>
        <stp>##V3_BDSV12</stp>
        <stp>SPX Index</stp>
        <stp>CHAIN_TICKERS</stp>
        <stp>[PUTStrategy6.xlsx]Backup!R5597C7</stp>
        <stp>CHAIN_STRIKE_PX_OVRD</stp>
        <stp>112120</stp>
        <stp>CHAIN_PUT_CALL_TYPE_OVRD=P</stp>
        <stp>CHAIN_PERIODICITY_OVRD=M</stp>
        <tr r="G5597" s="3"/>
      </tp>
      <tp t="e">
        <v>#N/A</v>
        <stp/>
        <stp>##V3_BDSV12</stp>
        <stp>SPX Index</stp>
        <stp>CHAIN_TICKERS</stp>
        <stp>[PUTStrategy6.xlsx]Backup!R5412C7</stp>
        <stp>CHAIN_STRIKE_PX_OVRD</stp>
        <stp>108420</stp>
        <stp>CHAIN_PUT_CALL_TYPE_OVRD=P</stp>
        <stp>CHAIN_PERIODICITY_OVRD=M</stp>
        <tr r="G5412" s="3"/>
      </tp>
      <tp t="e">
        <v>#N/A</v>
        <stp/>
        <stp>##V3_BDSV12</stp>
        <stp>SPX Index</stp>
        <stp>CHAIN_TICKERS</stp>
        <stp>[PUTStrategy6.xlsx]Backup!R5462C7</stp>
        <stp>CHAIN_STRIKE_PX_OVRD</stp>
        <stp>109420</stp>
        <stp>CHAIN_PUT_CALL_TYPE_OVRD=P</stp>
        <stp>CHAIN_PERIODICITY_OVRD=M</stp>
        <tr r="G5462" s="3"/>
      </tp>
      <tp t="e">
        <v>#N/A</v>
        <stp/>
        <stp>##V3_BDSV12</stp>
        <stp>SPX Index</stp>
        <stp>CHAIN_TICKERS</stp>
        <stp>[PUTStrategy6.xlsx]Backup!R5447C7</stp>
        <stp>CHAIN_STRIKE_PX_OVRD</stp>
        <stp>109120</stp>
        <stp>CHAIN_PUT_CALL_TYPE_OVRD=P</stp>
        <stp>CHAIN_PERIODICITY_OVRD=M</stp>
        <tr r="G5447" s="3"/>
      </tp>
      <tp t="e">
        <v>#N/A</v>
        <stp/>
        <stp>##V3_BDSV12</stp>
        <stp>SPX Index</stp>
        <stp>CHAIN_TICKERS</stp>
        <stp>[PUTStrategy6.xlsx]Backup!R5512C7</stp>
        <stp>CHAIN_STRIKE_PX_OVRD</stp>
        <stp>110420</stp>
        <stp>CHAIN_PUT_CALL_TYPE_OVRD=P</stp>
        <stp>CHAIN_PERIODICITY_OVRD=M</stp>
        <tr r="G5512" s="3"/>
      </tp>
      <tp t="e">
        <v>#N/A</v>
        <stp/>
        <stp>##V3_BDSV12</stp>
        <stp>SPX Index</stp>
        <stp>CHAIN_TICKERS</stp>
        <stp>[PUTStrategy6.xlsx]Backup!R5562C7</stp>
        <stp>CHAIN_STRIKE_PX_OVRD</stp>
        <stp>111420</stp>
        <stp>CHAIN_PUT_CALL_TYPE_OVRD=P</stp>
        <stp>CHAIN_PERIODICITY_OVRD=M</stp>
        <tr r="G5562" s="3"/>
      </tp>
      <tp t="e">
        <v>#N/A</v>
        <stp/>
        <stp>##V3_BDSV12</stp>
        <stp>SPX Index</stp>
        <stp>CHAIN_TICKERS</stp>
        <stp>[PUTStrategy6.xlsx]Backup!R5547C7</stp>
        <stp>CHAIN_STRIKE_PX_OVRD</stp>
        <stp>111120</stp>
        <stp>CHAIN_PUT_CALL_TYPE_OVRD=P</stp>
        <stp>CHAIN_PERIODICITY_OVRD=M</stp>
        <tr r="G5547" s="3"/>
      </tp>
      <tp t="e">
        <v>#N/A</v>
        <stp/>
        <stp>##V3_BDSV12</stp>
        <stp>SPX Index</stp>
        <stp>CHAIN_TICKERS</stp>
        <stp>[PUTStrategy6.xlsx]Backup!R5697C7</stp>
        <stp>CHAIN_STRIKE_PX_OVRD</stp>
        <stp>114120</stp>
        <stp>CHAIN_PUT_CALL_TYPE_OVRD=P</stp>
        <stp>CHAIN_PERIODICITY_OVRD=M</stp>
        <tr r="G5697" s="3"/>
      </tp>
      <tp t="e">
        <v>#N/A</v>
        <stp/>
        <stp>##V3_BDSV12</stp>
        <stp>SPX Index</stp>
        <stp>CHAIN_TICKERS</stp>
        <stp>[PUTStrategy6.xlsx]Backup!R5612C7</stp>
        <stp>CHAIN_STRIKE_PX_OVRD</stp>
        <stp>112420</stp>
        <stp>CHAIN_PUT_CALL_TYPE_OVRD=P</stp>
        <stp>CHAIN_PERIODICITY_OVRD=M</stp>
        <tr r="G5612" s="3"/>
      </tp>
      <tp t="e">
        <v>#N/A</v>
        <stp/>
        <stp>##V3_BDSV12</stp>
        <stp>SPX Index</stp>
        <stp>CHAIN_TICKERS</stp>
        <stp>[PUTStrategy6.xlsx]Backup!R5647C7</stp>
        <stp>CHAIN_STRIKE_PX_OVRD</stp>
        <stp>113120</stp>
        <stp>CHAIN_PUT_CALL_TYPE_OVRD=P</stp>
        <stp>CHAIN_PERIODICITY_OVRD=M</stp>
        <tr r="G5647" s="3"/>
      </tp>
      <tp t="e">
        <v>#N/A</v>
        <stp/>
        <stp>##V3_BDSV12</stp>
        <stp>SPX Index</stp>
        <stp>CHAIN_TICKERS</stp>
        <stp>[PUTStrategy6.xlsx]Backup!R5662C7</stp>
        <stp>CHAIN_STRIKE_PX_OVRD</stp>
        <stp>113420</stp>
        <stp>CHAIN_PUT_CALL_TYPE_OVRD=P</stp>
        <stp>CHAIN_PERIODICITY_OVRD=M</stp>
        <tr r="G5662" s="3"/>
      </tp>
      <tp t="e">
        <v>#N/A</v>
        <stp/>
        <stp>##V3_BDSV12</stp>
        <stp>SPX Index</stp>
        <stp>CHAIN_TICKERS</stp>
        <stp>[PUTStrategy6.xlsx]Backup!R5797C7</stp>
        <stp>CHAIN_STRIKE_PX_OVRD</stp>
        <stp>116120</stp>
        <stp>CHAIN_PUT_CALL_TYPE_OVRD=P</stp>
        <stp>CHAIN_PERIODICITY_OVRD=M</stp>
        <tr r="G5797" s="3"/>
      </tp>
      <tp t="e">
        <v>#N/A</v>
        <stp/>
        <stp>##V3_BDSV12</stp>
        <stp>SPX Index</stp>
        <stp>CHAIN_TICKERS</stp>
        <stp>[PUTStrategy6.xlsx]Backup!R5762C7</stp>
        <stp>CHAIN_STRIKE_PX_OVRD</stp>
        <stp>115420</stp>
        <stp>CHAIN_PUT_CALL_TYPE_OVRD=P</stp>
        <stp>CHAIN_PERIODICITY_OVRD=M</stp>
        <tr r="G5762" s="3"/>
      </tp>
      <tp t="e">
        <v>#N/A</v>
        <stp/>
        <stp>##V3_BDSV12</stp>
        <stp>SPX Index</stp>
        <stp>CHAIN_TICKERS</stp>
        <stp>[PUTStrategy6.xlsx]Backup!R5747C7</stp>
        <stp>CHAIN_STRIKE_PX_OVRD</stp>
        <stp>115120</stp>
        <stp>CHAIN_PUT_CALL_TYPE_OVRD=P</stp>
        <stp>CHAIN_PERIODICITY_OVRD=M</stp>
        <tr r="G5747" s="3"/>
      </tp>
      <tp t="e">
        <v>#N/A</v>
        <stp/>
        <stp>##V3_BDSV12</stp>
        <stp>SPX Index</stp>
        <stp>CHAIN_TICKERS</stp>
        <stp>[PUTStrategy6.xlsx]Backup!R5712C7</stp>
        <stp>CHAIN_STRIKE_PX_OVRD</stp>
        <stp>114420</stp>
        <stp>CHAIN_PUT_CALL_TYPE_OVRD=P</stp>
        <stp>CHAIN_PERIODICITY_OVRD=M</stp>
        <tr r="G5712" s="3"/>
      </tp>
      <tp t="e">
        <v>#N/A</v>
        <stp/>
        <stp>##V3_BDSV12</stp>
        <stp>SPX Index</stp>
        <stp>CHAIN_TICKERS</stp>
        <stp>[PUTStrategy6.xlsx]Backup!R5197C7</stp>
        <stp>CHAIN_STRIKE_PX_OVRD</stp>
        <stp>104120</stp>
        <stp>CHAIN_PUT_CALL_TYPE_OVRD=P</stp>
        <stp>CHAIN_PERIODICITY_OVRD=M</stp>
        <tr r="G5197" s="3"/>
      </tp>
      <tp t="e">
        <v>#N/A</v>
        <stp/>
        <stp>##V3_BDSV12</stp>
        <stp>SPX Index</stp>
        <stp>CHAIN_TICKERS</stp>
        <stp>[PUTStrategy6.xlsx]Backup!R5112C7</stp>
        <stp>CHAIN_STRIKE_PX_OVRD</stp>
        <stp>102420</stp>
        <stp>CHAIN_PUT_CALL_TYPE_OVRD=P</stp>
        <stp>CHAIN_PERIODICITY_OVRD=M</stp>
        <tr r="G5112" s="3"/>
      </tp>
      <tp t="e">
        <v>#N/A</v>
        <stp/>
        <stp>##V3_BDSV12</stp>
        <stp>SPX Index</stp>
        <stp>CHAIN_TICKERS</stp>
        <stp>[PUTStrategy6.xlsx]Backup!R5147C7</stp>
        <stp>CHAIN_STRIKE_PX_OVRD</stp>
        <stp>103120</stp>
        <stp>CHAIN_PUT_CALL_TYPE_OVRD=P</stp>
        <stp>CHAIN_PERIODICITY_OVRD=M</stp>
        <tr r="G5147" s="3"/>
      </tp>
      <tp t="e">
        <v>#N/A</v>
        <stp/>
        <stp>##V3_BDSV12</stp>
        <stp>SPX Index</stp>
        <stp>CHAIN_TICKERS</stp>
        <stp>[PUTStrategy6.xlsx]Backup!R5162C7</stp>
        <stp>CHAIN_STRIKE_PX_OVRD</stp>
        <stp>103420</stp>
        <stp>CHAIN_PUT_CALL_TYPE_OVRD=P</stp>
        <stp>CHAIN_PERIODICITY_OVRD=M</stp>
        <tr r="G5162" s="3"/>
      </tp>
      <tp t="e">
        <v>#N/A</v>
        <stp/>
        <stp>##V3_BDSV12</stp>
        <stp>SPX Index</stp>
        <stp>CHAIN_TICKERS</stp>
        <stp>[PUTStrategy6.xlsx]Backup!R5097C7</stp>
        <stp>CHAIN_STRIKE_PX_OVRD</stp>
        <stp>102120</stp>
        <stp>CHAIN_PUT_CALL_TYPE_OVRD=P</stp>
        <stp>CHAIN_PERIODICITY_OVRD=M</stp>
        <tr r="G5097" s="3"/>
      </tp>
      <tp t="e">
        <v>#N/A</v>
        <stp/>
        <stp>##V3_BDSV12</stp>
        <stp>SPX Index</stp>
        <stp>CHAIN_TICKERS</stp>
        <stp>[PUTStrategy6.xlsx]Backup!R5012C7</stp>
        <stp>CHAIN_STRIKE_PX_OVRD</stp>
        <stp>100420</stp>
        <stp>CHAIN_PUT_CALL_TYPE_OVRD=P</stp>
        <stp>CHAIN_PERIODICITY_OVRD=M</stp>
        <tr r="G5012" s="3"/>
      </tp>
      <tp t="e">
        <v>#N/A</v>
        <stp/>
        <stp>##V3_BDSV12</stp>
        <stp>SPX Index</stp>
        <stp>CHAIN_TICKERS</stp>
        <stp>[PUTStrategy6.xlsx]Backup!R5062C7</stp>
        <stp>CHAIN_STRIKE_PX_OVRD</stp>
        <stp>101420</stp>
        <stp>CHAIN_PUT_CALL_TYPE_OVRD=P</stp>
        <stp>CHAIN_PERIODICITY_OVRD=M</stp>
        <tr r="G5062" s="3"/>
      </tp>
      <tp t="e">
        <v>#N/A</v>
        <stp/>
        <stp>##V3_BDSV12</stp>
        <stp>SPX Index</stp>
        <stp>CHAIN_TICKERS</stp>
        <stp>[PUTStrategy6.xlsx]Backup!R5047C7</stp>
        <stp>CHAIN_STRIKE_PX_OVRD</stp>
        <stp>101120</stp>
        <stp>CHAIN_PUT_CALL_TYPE_OVRD=P</stp>
        <stp>CHAIN_PERIODICITY_OVRD=M</stp>
        <tr r="G5047" s="3"/>
      </tp>
      <tp t="e">
        <v>#N/A</v>
        <stp/>
        <stp>##V3_BDSV12</stp>
        <stp>SPX Index</stp>
        <stp>CHAIN_TICKERS</stp>
        <stp>[PUTStrategy6.xlsx]Backup!R5347C7</stp>
        <stp>CHAIN_STRIKE_PX_OVRD</stp>
        <stp>107120</stp>
        <stp>CHAIN_PUT_CALL_TYPE_OVRD=P</stp>
        <stp>CHAIN_PERIODICITY_OVRD=M</stp>
        <tr r="G5347" s="3"/>
      </tp>
      <tp t="e">
        <v>#N/A</v>
        <stp/>
        <stp>##V3_BDSV12</stp>
        <stp>SPX Index</stp>
        <stp>CHAIN_TICKERS</stp>
        <stp>[PUTStrategy6.xlsx]Backup!R5362C7</stp>
        <stp>CHAIN_STRIKE_PX_OVRD</stp>
        <stp>107420</stp>
        <stp>CHAIN_PUT_CALL_TYPE_OVRD=P</stp>
        <stp>CHAIN_PERIODICITY_OVRD=M</stp>
        <tr r="G5362" s="3"/>
      </tp>
      <tp t="e">
        <v>#N/A</v>
        <stp/>
        <stp>##V3_BDSV12</stp>
        <stp>SPX Index</stp>
        <stp>CHAIN_TICKERS</stp>
        <stp>[PUTStrategy6.xlsx]Backup!R5397C7</stp>
        <stp>CHAIN_STRIKE_PX_OVRD</stp>
        <stp>108120</stp>
        <stp>CHAIN_PUT_CALL_TYPE_OVRD=P</stp>
        <stp>CHAIN_PERIODICITY_OVRD=M</stp>
        <tr r="G5397" s="3"/>
      </tp>
      <tp t="e">
        <v>#N/A</v>
        <stp/>
        <stp>##V3_BDSV12</stp>
        <stp>SPX Index</stp>
        <stp>CHAIN_TICKERS</stp>
        <stp>[PUTStrategy6.xlsx]Backup!R5312C7</stp>
        <stp>CHAIN_STRIKE_PX_OVRD</stp>
        <stp>106420</stp>
        <stp>CHAIN_PUT_CALL_TYPE_OVRD=P</stp>
        <stp>CHAIN_PERIODICITY_OVRD=M</stp>
        <tr r="G5312" s="3"/>
      </tp>
      <tp t="e">
        <v>#N/A</v>
        <stp/>
        <stp>##V3_BDSV12</stp>
        <stp>SPX Index</stp>
        <stp>CHAIN_TICKERS</stp>
        <stp>[PUTStrategy6.xlsx]Backup!R5297C7</stp>
        <stp>CHAIN_STRIKE_PX_OVRD</stp>
        <stp>106120</stp>
        <stp>CHAIN_PUT_CALL_TYPE_OVRD=P</stp>
        <stp>CHAIN_PERIODICITY_OVRD=M</stp>
        <tr r="G5297" s="3"/>
      </tp>
      <tp t="e">
        <v>#N/A</v>
        <stp/>
        <stp>##V3_BDSV12</stp>
        <stp>SPX Index</stp>
        <stp>CHAIN_TICKERS</stp>
        <stp>[PUTStrategy6.xlsx]Backup!R5262C7</stp>
        <stp>CHAIN_STRIKE_PX_OVRD</stp>
        <stp>105420</stp>
        <stp>CHAIN_PUT_CALL_TYPE_OVRD=P</stp>
        <stp>CHAIN_PERIODICITY_OVRD=M</stp>
        <tr r="G5262" s="3"/>
      </tp>
      <tp t="e">
        <v>#N/A</v>
        <stp/>
        <stp>##V3_BDSV12</stp>
        <stp>SPX Index</stp>
        <stp>CHAIN_TICKERS</stp>
        <stp>[PUTStrategy6.xlsx]Backup!R5247C7</stp>
        <stp>CHAIN_STRIKE_PX_OVRD</stp>
        <stp>105120</stp>
        <stp>CHAIN_PUT_CALL_TYPE_OVRD=P</stp>
        <stp>CHAIN_PERIODICITY_OVRD=M</stp>
        <tr r="G5247" s="3"/>
      </tp>
      <tp t="e">
        <v>#N/A</v>
        <stp/>
        <stp>##V3_BDSV12</stp>
        <stp>SPX Index</stp>
        <stp>CHAIN_TICKERS</stp>
        <stp>[PUTStrategy6.xlsx]Backup!R5212C7</stp>
        <stp>CHAIN_STRIKE_PX_OVRD</stp>
        <stp>104420</stp>
        <stp>CHAIN_PUT_CALL_TYPE_OVRD=P</stp>
        <stp>CHAIN_PERIODICITY_OVRD=M</stp>
        <tr r="G5212" s="3"/>
      </tp>
      <tp t="e">
        <v>#N/A</v>
        <stp/>
        <stp>##V3_BDSV12</stp>
        <stp>SPX Index</stp>
        <stp>CHAIN_TICKERS</stp>
        <stp>[PUTStrategy6.xlsx]Backup!R5847C7</stp>
        <stp>CHAIN_STRIKE_PX_OVRD</stp>
        <stp>117120</stp>
        <stp>CHAIN_PUT_CALL_TYPE_OVRD=P</stp>
        <stp>CHAIN_PERIODICITY_OVRD=M</stp>
        <tr r="G5847" s="3"/>
      </tp>
      <tp t="e">
        <v>#N/A</v>
        <stp/>
        <stp>##V3_BDSV12</stp>
        <stp>SPX Index</stp>
        <stp>CHAIN_TICKERS</stp>
        <stp>[PUTStrategy6.xlsx]Backup!R5862C7</stp>
        <stp>CHAIN_STRIKE_PX_OVRD</stp>
        <stp>117420</stp>
        <stp>CHAIN_PUT_CALL_TYPE_OVRD=P</stp>
        <stp>CHAIN_PERIODICITY_OVRD=M</stp>
        <tr r="G5862" s="3"/>
      </tp>
      <tp t="e">
        <v>#N/A</v>
        <stp/>
        <stp>##V3_BDSV12</stp>
        <stp>SPX Index</stp>
        <stp>CHAIN_TICKERS</stp>
        <stp>[PUTStrategy6.xlsx]Backup!R5897C7</stp>
        <stp>CHAIN_STRIKE_PX_OVRD</stp>
        <stp>118120</stp>
        <stp>CHAIN_PUT_CALL_TYPE_OVRD=P</stp>
        <stp>CHAIN_PERIODICITY_OVRD=M</stp>
        <tr r="G5897" s="3"/>
      </tp>
      <tp t="e">
        <v>#N/A</v>
        <stp/>
        <stp>##V3_BDSV12</stp>
        <stp>SPX Index</stp>
        <stp>CHAIN_TICKERS</stp>
        <stp>[PUTStrategy6.xlsx]Backup!R5812C7</stp>
        <stp>CHAIN_STRIKE_PX_OVRD</stp>
        <stp>116420</stp>
        <stp>CHAIN_PUT_CALL_TYPE_OVRD=P</stp>
        <stp>CHAIN_PERIODICITY_OVRD=M</stp>
        <tr r="G5812" s="3"/>
      </tp>
      <tp t="e">
        <v>#N/A</v>
        <stp/>
        <stp>##V3_BDSV12</stp>
        <stp>SPX Index</stp>
        <stp>CHAIN_TICKERS</stp>
        <stp>[PUTStrategy6.xlsx]Backup!R5912C7</stp>
        <stp>CHAIN_STRIKE_PX_OVRD</stp>
        <stp>118420</stp>
        <stp>CHAIN_PUT_CALL_TYPE_OVRD=P</stp>
        <stp>CHAIN_PERIODICITY_OVRD=M</stp>
        <tr r="G5912" s="3"/>
      </tp>
      <tp t="e">
        <v>#N/A</v>
        <stp/>
        <stp>##V3_BDSV12</stp>
        <stp>SPX Index</stp>
        <stp>CHAIN_TICKERS</stp>
        <stp>[PUTStrategy6.xlsx]Backup!R5962C7</stp>
        <stp>CHAIN_STRIKE_PX_OVRD</stp>
        <stp>119420</stp>
        <stp>CHAIN_PUT_CALL_TYPE_OVRD=P</stp>
        <stp>CHAIN_PERIODICITY_OVRD=M</stp>
        <tr r="G5962" s="3"/>
      </tp>
      <tp t="e">
        <v>#N/A</v>
        <stp/>
        <stp>##V3_BDSV12</stp>
        <stp>SPX Index</stp>
        <stp>CHAIN_TICKERS</stp>
        <stp>[PUTStrategy6.xlsx]Backup!R5947C7</stp>
        <stp>CHAIN_STRIKE_PX_OVRD</stp>
        <stp>119120</stp>
        <stp>CHAIN_PUT_CALL_TYPE_OVRD=P</stp>
        <stp>CHAIN_PERIODICITY_OVRD=M</stp>
        <tr r="G5947" s="3"/>
      </tp>
      <tp t="e">
        <v>#N/A</v>
        <stp/>
        <stp>##V3_BDSV12</stp>
        <stp>SPX Index</stp>
        <stp>CHAIN_TICKERS</stp>
        <stp>[PUTStrategy6.xlsx]Backup!R5997C7</stp>
        <stp>CHAIN_STRIKE_PX_OVRD</stp>
        <stp>120120</stp>
        <stp>CHAIN_PUT_CALL_TYPE_OVRD=P</stp>
        <stp>CHAIN_PERIODICITY_OVRD=M</stp>
        <tr r="G5997" s="3"/>
      </tp>
      <tp t="e">
        <v>#N/A</v>
        <stp/>
        <stp>##V3_BDHV12</stp>
        <stp>SPX Index</stp>
        <stp>IVOL_MONEYNESS</stp>
        <stp>5/28/2015</stp>
        <stp>5/28/2015</stp>
        <stp>[PUTStrategy-RealOption.xlsx]Opt_BS!R100C8</stp>
        <stp>IVOL_MATURITY=MATURITY_1STM</stp>
        <stp>IVOL_MONEYNESS_LEVEL=MONEY_LVL_100_</stp>
        <stp>DTS=H</stp>
        <stp>FACTOR=.01</stp>
        <stp>DAYS=W</stp>
        <tr r="H100" s="4"/>
      </tp>
      <tp t="e">
        <v>#N/A</v>
        <stp/>
        <stp>##V3_BDHV12</stp>
        <stp>SPX Index</stp>
        <stp>IVOL_MONEYNESS</stp>
        <stp>5/29/2015</stp>
        <stp>5/29/2015</stp>
        <stp>[PUTStrategy-RealOption.xlsx]Opt_BS!R101C8</stp>
        <stp>IVOL_MATURITY=MATURITY_1STM</stp>
        <stp>IVOL_MONEYNESS_LEVEL=MONEY_LVL_100_</stp>
        <stp>DTS=H</stp>
        <stp>FACTOR=.01</stp>
        <stp>DAYS=W</stp>
        <tr r="H101" s="4"/>
      </tp>
      <tp t="e">
        <v>#N/A</v>
        <stp/>
        <stp>##V3_BDSV12</stp>
        <stp>SPX Index</stp>
        <stp>CHAIN_TICKERS</stp>
        <stp>[PUTStrategy6.xlsx]Backup!R5430C7</stp>
        <stp>CHAIN_STRIKE_PX_OVRD</stp>
        <stp>108780</stp>
        <stp>CHAIN_PUT_CALL_TYPE_OVRD=P</stp>
        <stp>CHAIN_PERIODICITY_OVRD=M</stp>
        <tr r="G5430" s="3"/>
      </tp>
      <tp t="e">
        <v>#N/A</v>
        <stp/>
        <stp>##V3_BDSV12</stp>
        <stp>SPX Index</stp>
        <stp>CHAIN_TICKERS</stp>
        <stp>[PUTStrategy6.xlsx]Backup!R5405C7</stp>
        <stp>CHAIN_STRIKE_PX_OVRD</stp>
        <stp>108280</stp>
        <stp>CHAIN_PUT_CALL_TYPE_OVRD=P</stp>
        <stp>CHAIN_PERIODICITY_OVRD=M</stp>
        <tr r="G5405" s="3"/>
      </tp>
      <tp t="e">
        <v>#N/A</v>
        <stp/>
        <stp>##V3_BDSV12</stp>
        <stp>SPX Index</stp>
        <stp>CHAIN_TICKERS</stp>
        <stp>[PUTStrategy6.xlsx]Backup!R5580C7</stp>
        <stp>CHAIN_STRIKE_PX_OVRD</stp>
        <stp>111780</stp>
        <stp>CHAIN_PUT_CALL_TYPE_OVRD=P</stp>
        <stp>CHAIN_PERIODICITY_OVRD=M</stp>
        <tr r="G5580" s="3"/>
      </tp>
      <tp t="e">
        <v>#N/A</v>
        <stp/>
        <stp>##V3_BDSV12</stp>
        <stp>SPX Index</stp>
        <stp>CHAIN_TICKERS</stp>
        <stp>[PUTStrategy6.xlsx]Backup!R5455C7</stp>
        <stp>CHAIN_STRIKE_PX_OVRD</stp>
        <stp>109280</stp>
        <stp>CHAIN_PUT_CALL_TYPE_OVRD=P</stp>
        <stp>CHAIN_PERIODICITY_OVRD=M</stp>
        <tr r="G5455" s="3"/>
      </tp>
      <tp t="e">
        <v>#N/A</v>
        <stp/>
        <stp>##V3_BDSV12</stp>
        <stp>SPX Index</stp>
        <stp>CHAIN_TICKERS</stp>
        <stp>[PUTStrategy6.xlsx]Backup!R5530C7</stp>
        <stp>CHAIN_STRIKE_PX_OVRD</stp>
        <stp>110780</stp>
        <stp>CHAIN_PUT_CALL_TYPE_OVRD=P</stp>
        <stp>CHAIN_PERIODICITY_OVRD=M</stp>
        <tr r="G5530" s="3"/>
      </tp>
      <tp t="e">
        <v>#N/A</v>
        <stp/>
        <stp>##V3_BDSV12</stp>
        <stp>SPX Index</stp>
        <stp>CHAIN_TICKERS</stp>
        <stp>[PUTStrategy6.xlsx]Backup!R5505C7</stp>
        <stp>CHAIN_STRIKE_PX_OVRD</stp>
        <stp>110280</stp>
        <stp>CHAIN_PUT_CALL_TYPE_OVRD=P</stp>
        <stp>CHAIN_PERIODICITY_OVRD=M</stp>
        <tr r="G5505" s="3"/>
      </tp>
      <tp t="e">
        <v>#N/A</v>
        <stp/>
        <stp>##V3_BDSV12</stp>
        <stp>SPX Index</stp>
        <stp>CHAIN_TICKERS</stp>
        <stp>[PUTStrategy6.xlsx]Backup!R5480C7</stp>
        <stp>CHAIN_STRIKE_PX_OVRD</stp>
        <stp>109780</stp>
        <stp>CHAIN_PUT_CALL_TYPE_OVRD=P</stp>
        <stp>CHAIN_PERIODICITY_OVRD=M</stp>
        <tr r="G5480" s="3"/>
      </tp>
      <tp t="e">
        <v>#N/A</v>
        <stp/>
        <stp>##V3_BDSV12</stp>
        <stp>SPX Index</stp>
        <stp>CHAIN_TICKERS</stp>
        <stp>[PUTStrategy6.xlsx]Backup!R5555C7</stp>
        <stp>CHAIN_STRIKE_PX_OVRD</stp>
        <stp>111280</stp>
        <stp>CHAIN_PUT_CALL_TYPE_OVRD=P</stp>
        <stp>CHAIN_PERIODICITY_OVRD=M</stp>
        <tr r="G5555" s="3"/>
      </tp>
      <tp t="e">
        <v>#N/A</v>
        <stp/>
        <stp>##V3_BDSV12</stp>
        <stp>SPX Index</stp>
        <stp>CHAIN_TICKERS</stp>
        <stp>[PUTStrategy6.xlsx]Backup!R5680C7</stp>
        <stp>CHAIN_STRIKE_PX_OVRD</stp>
        <stp>113780</stp>
        <stp>CHAIN_PUT_CALL_TYPE_OVRD=P</stp>
        <stp>CHAIN_PERIODICITY_OVRD=M</stp>
        <tr r="G5680" s="3"/>
      </tp>
      <tp t="e">
        <v>#N/A</v>
        <stp/>
        <stp>##V3_BDSV12</stp>
        <stp>SPX Index</stp>
        <stp>CHAIN_TICKERS</stp>
        <stp>[PUTStrategy6.xlsx]Backup!R5605C7</stp>
        <stp>CHAIN_STRIKE_PX_OVRD</stp>
        <stp>112280</stp>
        <stp>CHAIN_PUT_CALL_TYPE_OVRD=P</stp>
        <stp>CHAIN_PERIODICITY_OVRD=M</stp>
        <tr r="G5605" s="3"/>
      </tp>
      <tp t="e">
        <v>#N/A</v>
        <stp/>
        <stp>##V3_BDSV12</stp>
        <stp>SPX Index</stp>
        <stp>CHAIN_TICKERS</stp>
        <stp>[PUTStrategy6.xlsx]Backup!R5630C7</stp>
        <stp>CHAIN_STRIKE_PX_OVRD</stp>
        <stp>112780</stp>
        <stp>CHAIN_PUT_CALL_TYPE_OVRD=P</stp>
        <stp>CHAIN_PERIODICITY_OVRD=M</stp>
        <tr r="G5630" s="3"/>
      </tp>
      <tp t="e">
        <v>#N/A</v>
        <stp/>
        <stp>##V3_BDSV12</stp>
        <stp>SPX Index</stp>
        <stp>CHAIN_TICKERS</stp>
        <stp>[PUTStrategy6.xlsx]Backup!R5655C7</stp>
        <stp>CHAIN_STRIKE_PX_OVRD</stp>
        <stp>113280</stp>
        <stp>CHAIN_PUT_CALL_TYPE_OVRD=P</stp>
        <stp>CHAIN_PERIODICITY_OVRD=M</stp>
        <tr r="G5655" s="3"/>
      </tp>
      <tp t="e">
        <v>#N/A</v>
        <stp/>
        <stp>##V3_BDSV12</stp>
        <stp>SPX Index</stp>
        <stp>CHAIN_TICKERS</stp>
        <stp>[PUTStrategy6.xlsx]Backup!R5780C7</stp>
        <stp>CHAIN_STRIKE_PX_OVRD</stp>
        <stp>115780</stp>
        <stp>CHAIN_PUT_CALL_TYPE_OVRD=P</stp>
        <stp>CHAIN_PERIODICITY_OVRD=M</stp>
        <tr r="G5780" s="3"/>
      </tp>
      <tp t="e">
        <v>#N/A</v>
        <stp/>
        <stp>##V3_BDSV12</stp>
        <stp>SPX Index</stp>
        <stp>CHAIN_TICKERS</stp>
        <stp>[PUTStrategy6.xlsx]Backup!R5755C7</stp>
        <stp>CHAIN_STRIKE_PX_OVRD</stp>
        <stp>115280</stp>
        <stp>CHAIN_PUT_CALL_TYPE_OVRD=P</stp>
        <stp>CHAIN_PERIODICITY_OVRD=M</stp>
        <tr r="G5755" s="3"/>
      </tp>
      <tp t="e">
        <v>#N/A</v>
        <stp/>
        <stp>##V3_BDSV12</stp>
        <stp>SPX Index</stp>
        <stp>CHAIN_TICKERS</stp>
        <stp>[PUTStrategy6.xlsx]Backup!R5730C7</stp>
        <stp>CHAIN_STRIKE_PX_OVRD</stp>
        <stp>114780</stp>
        <stp>CHAIN_PUT_CALL_TYPE_OVRD=P</stp>
        <stp>CHAIN_PERIODICITY_OVRD=M</stp>
        <tr r="G5730" s="3"/>
      </tp>
      <tp t="e">
        <v>#N/A</v>
        <stp/>
        <stp>##V3_BDSV12</stp>
        <stp>SPX Index</stp>
        <stp>CHAIN_TICKERS</stp>
        <stp>[PUTStrategy6.xlsx]Backup!R5705C7</stp>
        <stp>CHAIN_STRIKE_PX_OVRD</stp>
        <stp>114280</stp>
        <stp>CHAIN_PUT_CALL_TYPE_OVRD=P</stp>
        <stp>CHAIN_PERIODICITY_OVRD=M</stp>
        <tr r="G5705" s="3"/>
      </tp>
      <tp t="e">
        <v>#N/A</v>
        <stp/>
        <stp>##V3_BDSV12</stp>
        <stp>SPX Index</stp>
        <stp>CHAIN_TICKERS</stp>
        <stp>[PUTStrategy6.xlsx]Backup!R5180C7</stp>
        <stp>CHAIN_STRIKE_PX_OVRD</stp>
        <stp>103780</stp>
        <stp>CHAIN_PUT_CALL_TYPE_OVRD=P</stp>
        <stp>CHAIN_PERIODICITY_OVRD=M</stp>
        <tr r="G5180" s="3"/>
      </tp>
      <tp t="e">
        <v>#N/A</v>
        <stp/>
        <stp>##V3_BDSV12</stp>
        <stp>SPX Index</stp>
        <stp>CHAIN_TICKERS</stp>
        <stp>[PUTStrategy6.xlsx]Backup!R5105C7</stp>
        <stp>CHAIN_STRIKE_PX_OVRD</stp>
        <stp>102280</stp>
        <stp>CHAIN_PUT_CALL_TYPE_OVRD=P</stp>
        <stp>CHAIN_PERIODICITY_OVRD=M</stp>
        <tr r="G5105" s="3"/>
      </tp>
      <tp t="e">
        <v>#N/A</v>
        <stp/>
        <stp>##V3_BDSV12</stp>
        <stp>SPX Index</stp>
        <stp>CHAIN_TICKERS</stp>
        <stp>[PUTStrategy6.xlsx]Backup!R5130C7</stp>
        <stp>CHAIN_STRIKE_PX_OVRD</stp>
        <stp>102780</stp>
        <stp>CHAIN_PUT_CALL_TYPE_OVRD=P</stp>
        <stp>CHAIN_PERIODICITY_OVRD=M</stp>
        <tr r="G5130" s="3"/>
      </tp>
      <tp t="e">
        <v>#N/A</v>
        <stp/>
        <stp>##V3_BDSV12</stp>
        <stp>SPX Index</stp>
        <stp>CHAIN_TICKERS</stp>
        <stp>[PUTStrategy6.xlsx]Backup!R5155C7</stp>
        <stp>CHAIN_STRIKE_PX_OVRD</stp>
        <stp>103280</stp>
        <stp>CHAIN_PUT_CALL_TYPE_OVRD=P</stp>
        <stp>CHAIN_PERIODICITY_OVRD=M</stp>
        <tr r="G5155" s="3"/>
      </tp>
      <tp t="e">
        <v>#N/A</v>
        <stp/>
        <stp>##V3_BDSV12</stp>
        <stp>SPX Index</stp>
        <stp>CHAIN_TICKERS</stp>
        <stp>[PUTStrategy6.xlsx]Backup!R5080C7</stp>
        <stp>CHAIN_STRIKE_PX_OVRD</stp>
        <stp>101780</stp>
        <stp>CHAIN_PUT_CALL_TYPE_OVRD=P</stp>
        <stp>CHAIN_PERIODICITY_OVRD=M</stp>
        <tr r="G5080" s="3"/>
      </tp>
      <tp t="e">
        <v>#N/A</v>
        <stp/>
        <stp>##V3_BDSV12</stp>
        <stp>SPX Index</stp>
        <stp>CHAIN_TICKERS</stp>
        <stp>[PUTStrategy6.xlsx]Backup!R5030C7</stp>
        <stp>CHAIN_STRIKE_PX_OVRD</stp>
        <stp>100780</stp>
        <stp>CHAIN_PUT_CALL_TYPE_OVRD=P</stp>
        <stp>CHAIN_PERIODICITY_OVRD=M</stp>
        <tr r="G5030" s="3"/>
      </tp>
      <tp t="e">
        <v>#N/A</v>
        <stp/>
        <stp>##V3_BDSV12</stp>
        <stp>SPX Index</stp>
        <stp>CHAIN_TICKERS</stp>
        <stp>[PUTStrategy6.xlsx]Backup!R5005C7</stp>
        <stp>CHAIN_STRIKE_PX_OVRD</stp>
        <stp>100280</stp>
        <stp>CHAIN_PUT_CALL_TYPE_OVRD=P</stp>
        <stp>CHAIN_PERIODICITY_OVRD=M</stp>
        <tr r="G5005" s="3"/>
      </tp>
      <tp t="e">
        <v>#N/A</v>
        <stp/>
        <stp>##V3_BDSV12</stp>
        <stp>SPX Index</stp>
        <stp>CHAIN_TICKERS</stp>
        <stp>[PUTStrategy6.xlsx]Backup!R5055C7</stp>
        <stp>CHAIN_STRIKE_PX_OVRD</stp>
        <stp>101280</stp>
        <stp>CHAIN_PUT_CALL_TYPE_OVRD=P</stp>
        <stp>CHAIN_PERIODICITY_OVRD=M</stp>
        <tr r="G5055" s="3"/>
      </tp>
      <tp t="e">
        <v>#N/A</v>
        <stp/>
        <stp>##V3_BDSV12</stp>
        <stp>SPX Index</stp>
        <stp>CHAIN_TICKERS</stp>
        <stp>[PUTStrategy6.xlsx]Backup!R5380C7</stp>
        <stp>CHAIN_STRIKE_PX_OVRD</stp>
        <stp>107780</stp>
        <stp>CHAIN_PUT_CALL_TYPE_OVRD=P</stp>
        <stp>CHAIN_PERIODICITY_OVRD=M</stp>
        <tr r="G5380" s="3"/>
      </tp>
      <tp t="e">
        <v>#N/A</v>
        <stp/>
        <stp>##V3_BDSV12</stp>
        <stp>SPX Index</stp>
        <stp>CHAIN_TICKERS</stp>
        <stp>[PUTStrategy6.xlsx]Backup!R5355C7</stp>
        <stp>CHAIN_STRIKE_PX_OVRD</stp>
        <stp>107280</stp>
        <stp>CHAIN_PUT_CALL_TYPE_OVRD=P</stp>
        <stp>CHAIN_PERIODICITY_OVRD=M</stp>
        <tr r="G5355" s="3"/>
      </tp>
      <tp t="e">
        <v>#N/A</v>
        <stp/>
        <stp>##V3_BDSV12</stp>
        <stp>SPX Index</stp>
        <stp>CHAIN_TICKERS</stp>
        <stp>[PUTStrategy6.xlsx]Backup!R5305C7</stp>
        <stp>CHAIN_STRIKE_PX_OVRD</stp>
        <stp>106280</stp>
        <stp>CHAIN_PUT_CALL_TYPE_OVRD=P</stp>
        <stp>CHAIN_PERIODICITY_OVRD=M</stp>
        <tr r="G5305" s="3"/>
      </tp>
      <tp t="e">
        <v>#N/A</v>
        <stp/>
        <stp>##V3_BDSV12</stp>
        <stp>SPX Index</stp>
        <stp>CHAIN_TICKERS</stp>
        <stp>[PUTStrategy6.xlsx]Backup!R5330C7</stp>
        <stp>CHAIN_STRIKE_PX_OVRD</stp>
        <stp>106780</stp>
        <stp>CHAIN_PUT_CALL_TYPE_OVRD=P</stp>
        <stp>CHAIN_PERIODICITY_OVRD=M</stp>
        <tr r="G5330" s="3"/>
      </tp>
      <tp t="e">
        <v>#N/A</v>
        <stp/>
        <stp>##V3_BDSV12</stp>
        <stp>SPX Index</stp>
        <stp>CHAIN_TICKERS</stp>
        <stp>[PUTStrategy6.xlsx]Backup!R5280C7</stp>
        <stp>CHAIN_STRIKE_PX_OVRD</stp>
        <stp>105780</stp>
        <stp>CHAIN_PUT_CALL_TYPE_OVRD=P</stp>
        <stp>CHAIN_PERIODICITY_OVRD=M</stp>
        <tr r="G5280" s="3"/>
      </tp>
      <tp t="e">
        <v>#N/A</v>
        <stp/>
        <stp>##V3_BDSV12</stp>
        <stp>SPX Index</stp>
        <stp>CHAIN_TICKERS</stp>
        <stp>[PUTStrategy6.xlsx]Backup!R5255C7</stp>
        <stp>CHAIN_STRIKE_PX_OVRD</stp>
        <stp>105280</stp>
        <stp>CHAIN_PUT_CALL_TYPE_OVRD=P</stp>
        <stp>CHAIN_PERIODICITY_OVRD=M</stp>
        <tr r="G5255" s="3"/>
      </tp>
      <tp t="e">
        <v>#N/A</v>
        <stp/>
        <stp>##V3_BDSV12</stp>
        <stp>SPX Index</stp>
        <stp>CHAIN_TICKERS</stp>
        <stp>[PUTStrategy6.xlsx]Backup!R5230C7</stp>
        <stp>CHAIN_STRIKE_PX_OVRD</stp>
        <stp>104780</stp>
        <stp>CHAIN_PUT_CALL_TYPE_OVRD=P</stp>
        <stp>CHAIN_PERIODICITY_OVRD=M</stp>
        <tr r="G5230" s="3"/>
      </tp>
      <tp t="e">
        <v>#N/A</v>
        <stp/>
        <stp>##V3_BDSV12</stp>
        <stp>SPX Index</stp>
        <stp>CHAIN_TICKERS</stp>
        <stp>[PUTStrategy6.xlsx]Backup!R5205C7</stp>
        <stp>CHAIN_STRIKE_PX_OVRD</stp>
        <stp>104280</stp>
        <stp>CHAIN_PUT_CALL_TYPE_OVRD=P</stp>
        <stp>CHAIN_PERIODICITY_OVRD=M</stp>
        <tr r="G5205" s="3"/>
      </tp>
      <tp t="e">
        <v>#N/A</v>
        <stp/>
        <stp>##V3_BDSV12</stp>
        <stp>SPX Index</stp>
        <stp>CHAIN_TICKERS</stp>
        <stp>[PUTStrategy6.xlsx]Backup!R5880C7</stp>
        <stp>CHAIN_STRIKE_PX_OVRD</stp>
        <stp>117780</stp>
        <stp>CHAIN_PUT_CALL_TYPE_OVRD=P</stp>
        <stp>CHAIN_PERIODICITY_OVRD=M</stp>
        <tr r="G5880" s="3"/>
      </tp>
      <tp t="e">
        <v>#N/A</v>
        <stp/>
        <stp>##V3_BDSV12</stp>
        <stp>SPX Index</stp>
        <stp>CHAIN_TICKERS</stp>
        <stp>[PUTStrategy6.xlsx]Backup!R5855C7</stp>
        <stp>CHAIN_STRIKE_PX_OVRD</stp>
        <stp>117280</stp>
        <stp>CHAIN_PUT_CALL_TYPE_OVRD=P</stp>
        <stp>CHAIN_PERIODICITY_OVRD=M</stp>
        <tr r="G5855" s="3"/>
      </tp>
      <tp t="e">
        <v>#N/A</v>
        <stp/>
        <stp>##V3_BDSV12</stp>
        <stp>SPX Index</stp>
        <stp>CHAIN_TICKERS</stp>
        <stp>[PUTStrategy6.xlsx]Backup!R5805C7</stp>
        <stp>CHAIN_STRIKE_PX_OVRD</stp>
        <stp>116280</stp>
        <stp>CHAIN_PUT_CALL_TYPE_OVRD=P</stp>
        <stp>CHAIN_PERIODICITY_OVRD=M</stp>
        <tr r="G5805" s="3"/>
      </tp>
      <tp t="e">
        <v>#N/A</v>
        <stp/>
        <stp>##V3_BDSV12</stp>
        <stp>SPX Index</stp>
        <stp>CHAIN_TICKERS</stp>
        <stp>[PUTStrategy6.xlsx]Backup!R5830C7</stp>
        <stp>CHAIN_STRIKE_PX_OVRD</stp>
        <stp>116780</stp>
        <stp>CHAIN_PUT_CALL_TYPE_OVRD=P</stp>
        <stp>CHAIN_PERIODICITY_OVRD=M</stp>
        <tr r="G5830" s="3"/>
      </tp>
      <tp t="e">
        <v>#N/A</v>
        <stp/>
        <stp>##V3_BDSV12</stp>
        <stp>SPX Index</stp>
        <stp>CHAIN_TICKERS</stp>
        <stp>[PUTStrategy6.xlsx]Backup!R5930C7</stp>
        <stp>CHAIN_STRIKE_PX_OVRD</stp>
        <stp>118780</stp>
        <stp>CHAIN_PUT_CALL_TYPE_OVRD=P</stp>
        <stp>CHAIN_PERIODICITY_OVRD=M</stp>
        <tr r="G5930" s="3"/>
      </tp>
      <tp t="e">
        <v>#N/A</v>
        <stp/>
        <stp>##V3_BDSV12</stp>
        <stp>SPX Index</stp>
        <stp>CHAIN_TICKERS</stp>
        <stp>[PUTStrategy6.xlsx]Backup!R5905C7</stp>
        <stp>CHAIN_STRIKE_PX_OVRD</stp>
        <stp>118280</stp>
        <stp>CHAIN_PUT_CALL_TYPE_OVRD=P</stp>
        <stp>CHAIN_PERIODICITY_OVRD=M</stp>
        <tr r="G5905" s="3"/>
      </tp>
      <tp t="e">
        <v>#N/A</v>
        <stp/>
        <stp>##V3_BDSV12</stp>
        <stp>SPX Index</stp>
        <stp>CHAIN_TICKERS</stp>
        <stp>[PUTStrategy6.xlsx]Backup!R5955C7</stp>
        <stp>CHAIN_STRIKE_PX_OVRD</stp>
        <stp>119280</stp>
        <stp>CHAIN_PUT_CALL_TYPE_OVRD=P</stp>
        <stp>CHAIN_PERIODICITY_OVRD=M</stp>
        <tr r="G5955" s="3"/>
      </tp>
      <tp t="e">
        <v>#N/A</v>
        <stp/>
        <stp>##V3_BDSV12</stp>
        <stp>SPX Index</stp>
        <stp>CHAIN_TICKERS</stp>
        <stp>[PUTStrategy6.xlsx]Backup!R5980C7</stp>
        <stp>CHAIN_STRIKE_PX_OVRD</stp>
        <stp>119780</stp>
        <stp>CHAIN_PUT_CALL_TYPE_OVRD=P</stp>
        <stp>CHAIN_PERIODICITY_OVRD=M</stp>
        <tr r="G5980" s="3"/>
      </tp>
      <tp t="e">
        <v>#N/A</v>
        <stp/>
        <stp>##V3_BDSV12</stp>
        <stp>SPX Index</stp>
        <stp>CHAIN_TICKERS</stp>
        <stp>[PUTStrategy6.xlsx]Backup!R6680C7</stp>
        <stp>CHAIN_STRIKE_PX_OVRD</stp>
        <stp>133780</stp>
        <stp>CHAIN_PUT_CALL_TYPE_OVRD=P</stp>
        <stp>CHAIN_PERIODICITY_OVRD=M</stp>
        <tr r="G6680" s="3"/>
      </tp>
      <tp t="e">
        <v>#N/A</v>
        <stp/>
        <stp>##V3_BDSV12</stp>
        <stp>SPX Index</stp>
        <stp>CHAIN_TICKERS</stp>
        <stp>[PUTStrategy6.xlsx]Backup!R6605C7</stp>
        <stp>CHAIN_STRIKE_PX_OVRD</stp>
        <stp>132280</stp>
        <stp>CHAIN_PUT_CALL_TYPE_OVRD=P</stp>
        <stp>CHAIN_PERIODICITY_OVRD=M</stp>
        <tr r="G6605" s="3"/>
      </tp>
      <tp t="e">
        <v>#N/A</v>
        <stp/>
        <stp>##V3_BDSV12</stp>
        <stp>SPX Index</stp>
        <stp>CHAIN_TICKERS</stp>
        <stp>[PUTStrategy6.xlsx]Backup!R6630C7</stp>
        <stp>CHAIN_STRIKE_PX_OVRD</stp>
        <stp>132780</stp>
        <stp>CHAIN_PUT_CALL_TYPE_OVRD=P</stp>
        <stp>CHAIN_PERIODICITY_OVRD=M</stp>
        <tr r="G6630" s="3"/>
      </tp>
      <tp t="e">
        <v>#N/A</v>
        <stp/>
        <stp>##V3_BDSV12</stp>
        <stp>SPX Index</stp>
        <stp>CHAIN_TICKERS</stp>
        <stp>[PUTStrategy6.xlsx]Backup!R6655C7</stp>
        <stp>CHAIN_STRIKE_PX_OVRD</stp>
        <stp>133280</stp>
        <stp>CHAIN_PUT_CALL_TYPE_OVRD=P</stp>
        <stp>CHAIN_PERIODICITY_OVRD=M</stp>
        <tr r="G6655" s="3"/>
      </tp>
      <tp t="e">
        <v>#N/A</v>
        <stp/>
        <stp>##V3_BDSV12</stp>
        <stp>SPX Index</stp>
        <stp>CHAIN_TICKERS</stp>
        <stp>[PUTStrategy6.xlsx]Backup!R6780C7</stp>
        <stp>CHAIN_STRIKE_PX_OVRD</stp>
        <stp>135780</stp>
        <stp>CHAIN_PUT_CALL_TYPE_OVRD=P</stp>
        <stp>CHAIN_PERIODICITY_OVRD=M</stp>
        <tr r="G6780" s="3"/>
      </tp>
      <tp t="e">
        <v>#N/A</v>
        <stp/>
        <stp>##V3_BDSV12</stp>
        <stp>SPX Index</stp>
        <stp>CHAIN_TICKERS</stp>
        <stp>[PUTStrategy6.xlsx]Backup!R6755C7</stp>
        <stp>CHAIN_STRIKE_PX_OVRD</stp>
        <stp>135280</stp>
        <stp>CHAIN_PUT_CALL_TYPE_OVRD=P</stp>
        <stp>CHAIN_PERIODICITY_OVRD=M</stp>
        <tr r="G6755" s="3"/>
      </tp>
      <tp t="e">
        <v>#N/A</v>
        <stp/>
        <stp>##V3_BDSV12</stp>
        <stp>SPX Index</stp>
        <stp>CHAIN_TICKERS</stp>
        <stp>[PUTStrategy6.xlsx]Backup!R6730C7</stp>
        <stp>CHAIN_STRIKE_PX_OVRD</stp>
        <stp>134780</stp>
        <stp>CHAIN_PUT_CALL_TYPE_OVRD=P</stp>
        <stp>CHAIN_PERIODICITY_OVRD=M</stp>
        <tr r="G6730" s="3"/>
      </tp>
      <tp t="e">
        <v>#N/A</v>
        <stp/>
        <stp>##V3_BDSV12</stp>
        <stp>SPX Index</stp>
        <stp>CHAIN_TICKERS</stp>
        <stp>[PUTStrategy6.xlsx]Backup!R6705C7</stp>
        <stp>CHAIN_STRIKE_PX_OVRD</stp>
        <stp>134280</stp>
        <stp>CHAIN_PUT_CALL_TYPE_OVRD=P</stp>
        <stp>CHAIN_PERIODICITY_OVRD=M</stp>
        <tr r="G6705" s="3"/>
      </tp>
      <tp t="e">
        <v>#N/A</v>
        <stp/>
        <stp>##V3_BDSV12</stp>
        <stp>SPX Index</stp>
        <stp>CHAIN_TICKERS</stp>
        <stp>[PUTStrategy6.xlsx]Backup!R6430C7</stp>
        <stp>CHAIN_STRIKE_PX_OVRD</stp>
        <stp>128780</stp>
        <stp>CHAIN_PUT_CALL_TYPE_OVRD=P</stp>
        <stp>CHAIN_PERIODICITY_OVRD=M</stp>
        <tr r="G6430" s="3"/>
      </tp>
      <tp t="e">
        <v>#N/A</v>
        <stp/>
        <stp>##V3_BDSV12</stp>
        <stp>SPX Index</stp>
        <stp>CHAIN_TICKERS</stp>
        <stp>[PUTStrategy6.xlsx]Backup!R6405C7</stp>
        <stp>CHAIN_STRIKE_PX_OVRD</stp>
        <stp>128280</stp>
        <stp>CHAIN_PUT_CALL_TYPE_OVRD=P</stp>
        <stp>CHAIN_PERIODICITY_OVRD=M</stp>
        <tr r="G6405" s="3"/>
      </tp>
      <tp t="e">
        <v>#N/A</v>
        <stp/>
        <stp>##V3_BDSV12</stp>
        <stp>SPX Index</stp>
        <stp>CHAIN_TICKERS</stp>
        <stp>[PUTStrategy6.xlsx]Backup!R6580C7</stp>
        <stp>CHAIN_STRIKE_PX_OVRD</stp>
        <stp>131780</stp>
        <stp>CHAIN_PUT_CALL_TYPE_OVRD=P</stp>
        <stp>CHAIN_PERIODICITY_OVRD=M</stp>
        <tr r="G6580" s="3"/>
      </tp>
      <tp t="e">
        <v>#N/A</v>
        <stp/>
        <stp>##V3_BDSV12</stp>
        <stp>SPX Index</stp>
        <stp>CHAIN_TICKERS</stp>
        <stp>[PUTStrategy6.xlsx]Backup!R6455C7</stp>
        <stp>CHAIN_STRIKE_PX_OVRD</stp>
        <stp>129280</stp>
        <stp>CHAIN_PUT_CALL_TYPE_OVRD=P</stp>
        <stp>CHAIN_PERIODICITY_OVRD=M</stp>
        <tr r="G6455" s="3"/>
      </tp>
      <tp t="e">
        <v>#N/A</v>
        <stp/>
        <stp>##V3_BDSV12</stp>
        <stp>SPX Index</stp>
        <stp>CHAIN_TICKERS</stp>
        <stp>[PUTStrategy6.xlsx]Backup!R6530C7</stp>
        <stp>CHAIN_STRIKE_PX_OVRD</stp>
        <stp>130780</stp>
        <stp>CHAIN_PUT_CALL_TYPE_OVRD=P</stp>
        <stp>CHAIN_PERIODICITY_OVRD=M</stp>
        <tr r="G6530" s="3"/>
      </tp>
      <tp t="e">
        <v>#N/A</v>
        <stp/>
        <stp>##V3_BDSV12</stp>
        <stp>SPX Index</stp>
        <stp>CHAIN_TICKERS</stp>
        <stp>[PUTStrategy6.xlsx]Backup!R6505C7</stp>
        <stp>CHAIN_STRIKE_PX_OVRD</stp>
        <stp>130280</stp>
        <stp>CHAIN_PUT_CALL_TYPE_OVRD=P</stp>
        <stp>CHAIN_PERIODICITY_OVRD=M</stp>
        <tr r="G6505" s="3"/>
      </tp>
      <tp t="e">
        <v>#N/A</v>
        <stp/>
        <stp>##V3_BDSV12</stp>
        <stp>SPX Index</stp>
        <stp>CHAIN_TICKERS</stp>
        <stp>[PUTStrategy6.xlsx]Backup!R6480C7</stp>
        <stp>CHAIN_STRIKE_PX_OVRD</stp>
        <stp>129780</stp>
        <stp>CHAIN_PUT_CALL_TYPE_OVRD=P</stp>
        <stp>CHAIN_PERIODICITY_OVRD=M</stp>
        <tr r="G6480" s="3"/>
      </tp>
      <tp t="e">
        <v>#N/A</v>
        <stp/>
        <stp>##V3_BDSV12</stp>
        <stp>SPX Index</stp>
        <stp>CHAIN_TICKERS</stp>
        <stp>[PUTStrategy6.xlsx]Backup!R6555C7</stp>
        <stp>CHAIN_STRIKE_PX_OVRD</stp>
        <stp>131280</stp>
        <stp>CHAIN_PUT_CALL_TYPE_OVRD=P</stp>
        <stp>CHAIN_PERIODICITY_OVRD=M</stp>
        <tr r="G6555" s="3"/>
      </tp>
      <tp t="e">
        <v>#N/A</v>
        <stp/>
        <stp>##V3_BDSV12</stp>
        <stp>SPX Index</stp>
        <stp>CHAIN_TICKERS</stp>
        <stp>[PUTStrategy6.xlsx]Backup!R6380C7</stp>
        <stp>CHAIN_STRIKE_PX_OVRD</stp>
        <stp>127780</stp>
        <stp>CHAIN_PUT_CALL_TYPE_OVRD=P</stp>
        <stp>CHAIN_PERIODICITY_OVRD=M</stp>
        <tr r="G6380" s="3"/>
      </tp>
      <tp t="e">
        <v>#N/A</v>
        <stp/>
        <stp>##V3_BDSV12</stp>
        <stp>SPX Index</stp>
        <stp>CHAIN_TICKERS</stp>
        <stp>[PUTStrategy6.xlsx]Backup!R6355C7</stp>
        <stp>CHAIN_STRIKE_PX_OVRD</stp>
        <stp>127280</stp>
        <stp>CHAIN_PUT_CALL_TYPE_OVRD=P</stp>
        <stp>CHAIN_PERIODICITY_OVRD=M</stp>
        <tr r="G6355" s="3"/>
      </tp>
      <tp t="e">
        <v>#N/A</v>
        <stp/>
        <stp>##V3_BDSV12</stp>
        <stp>SPX Index</stp>
        <stp>CHAIN_TICKERS</stp>
        <stp>[PUTStrategy6.xlsx]Backup!R6305C7</stp>
        <stp>CHAIN_STRIKE_PX_OVRD</stp>
        <stp>126280</stp>
        <stp>CHAIN_PUT_CALL_TYPE_OVRD=P</stp>
        <stp>CHAIN_PERIODICITY_OVRD=M</stp>
        <tr r="G6305" s="3"/>
      </tp>
      <tp t="e">
        <v>#N/A</v>
        <stp/>
        <stp>##V3_BDSV12</stp>
        <stp>SPX Index</stp>
        <stp>CHAIN_TICKERS</stp>
        <stp>[PUTStrategy6.xlsx]Backup!R6330C7</stp>
        <stp>CHAIN_STRIKE_PX_OVRD</stp>
        <stp>126780</stp>
        <stp>CHAIN_PUT_CALL_TYPE_OVRD=P</stp>
        <stp>CHAIN_PERIODICITY_OVRD=M</stp>
        <tr r="G6330" s="3"/>
      </tp>
      <tp t="e">
        <v>#N/A</v>
        <stp/>
        <stp>##V3_BDSV12</stp>
        <stp>SPX Index</stp>
        <stp>CHAIN_TICKERS</stp>
        <stp>[PUTStrategy6.xlsx]Backup!R6280C7</stp>
        <stp>CHAIN_STRIKE_PX_OVRD</stp>
        <stp>125780</stp>
        <stp>CHAIN_PUT_CALL_TYPE_OVRD=P</stp>
        <stp>CHAIN_PERIODICITY_OVRD=M</stp>
        <tr r="G6280" s="3"/>
      </tp>
      <tp t="e">
        <v>#N/A</v>
        <stp/>
        <stp>##V3_BDSV12</stp>
        <stp>SPX Index</stp>
        <stp>CHAIN_TICKERS</stp>
        <stp>[PUTStrategy6.xlsx]Backup!R6255C7</stp>
        <stp>CHAIN_STRIKE_PX_OVRD</stp>
        <stp>125280</stp>
        <stp>CHAIN_PUT_CALL_TYPE_OVRD=P</stp>
        <stp>CHAIN_PERIODICITY_OVRD=M</stp>
        <tr r="G6255" s="3"/>
      </tp>
      <tp t="e">
        <v>#N/A</v>
        <stp/>
        <stp>##V3_BDSV12</stp>
        <stp>SPX Index</stp>
        <stp>CHAIN_TICKERS</stp>
        <stp>[PUTStrategy6.xlsx]Backup!R6230C7</stp>
        <stp>CHAIN_STRIKE_PX_OVRD</stp>
        <stp>124780</stp>
        <stp>CHAIN_PUT_CALL_TYPE_OVRD=P</stp>
        <stp>CHAIN_PERIODICITY_OVRD=M</stp>
        <tr r="G6230" s="3"/>
      </tp>
      <tp t="e">
        <v>#N/A</v>
        <stp/>
        <stp>##V3_BDSV12</stp>
        <stp>SPX Index</stp>
        <stp>CHAIN_TICKERS</stp>
        <stp>[PUTStrategy6.xlsx]Backup!R6205C7</stp>
        <stp>CHAIN_STRIKE_PX_OVRD</stp>
        <stp>124280</stp>
        <stp>CHAIN_PUT_CALL_TYPE_OVRD=P</stp>
        <stp>CHAIN_PERIODICITY_OVRD=M</stp>
        <tr r="G6205" s="3"/>
      </tp>
      <tp t="e">
        <v>#N/A</v>
        <stp/>
        <stp>##V3_BDSV12</stp>
        <stp>SPX Index</stp>
        <stp>CHAIN_TICKERS</stp>
        <stp>[PUTStrategy6.xlsx]Backup!R6180C7</stp>
        <stp>CHAIN_STRIKE_PX_OVRD</stp>
        <stp>123780</stp>
        <stp>CHAIN_PUT_CALL_TYPE_OVRD=P</stp>
        <stp>CHAIN_PERIODICITY_OVRD=M</stp>
        <tr r="G6180" s="3"/>
      </tp>
      <tp t="e">
        <v>#N/A</v>
        <stp/>
        <stp>##V3_BDSV12</stp>
        <stp>SPX Index</stp>
        <stp>CHAIN_TICKERS</stp>
        <stp>[PUTStrategy6.xlsx]Backup!R6105C7</stp>
        <stp>CHAIN_STRIKE_PX_OVRD</stp>
        <stp>122280</stp>
        <stp>CHAIN_PUT_CALL_TYPE_OVRD=P</stp>
        <stp>CHAIN_PERIODICITY_OVRD=M</stp>
        <tr r="G6105" s="3"/>
      </tp>
      <tp t="e">
        <v>#N/A</v>
        <stp/>
        <stp>##V3_BDSV12</stp>
        <stp>SPX Index</stp>
        <stp>CHAIN_TICKERS</stp>
        <stp>[PUTStrategy6.xlsx]Backup!R6130C7</stp>
        <stp>CHAIN_STRIKE_PX_OVRD</stp>
        <stp>122780</stp>
        <stp>CHAIN_PUT_CALL_TYPE_OVRD=P</stp>
        <stp>CHAIN_PERIODICITY_OVRD=M</stp>
        <tr r="G6130" s="3"/>
      </tp>
      <tp t="e">
        <v>#N/A</v>
        <stp/>
        <stp>##V3_BDSV12</stp>
        <stp>SPX Index</stp>
        <stp>CHAIN_TICKERS</stp>
        <stp>[PUTStrategy6.xlsx]Backup!R6155C7</stp>
        <stp>CHAIN_STRIKE_PX_OVRD</stp>
        <stp>123280</stp>
        <stp>CHAIN_PUT_CALL_TYPE_OVRD=P</stp>
        <stp>CHAIN_PERIODICITY_OVRD=M</stp>
        <tr r="G6155" s="3"/>
      </tp>
      <tp t="e">
        <v>#N/A</v>
        <stp/>
        <stp>##V3_BDSV12</stp>
        <stp>SPX Index</stp>
        <stp>CHAIN_TICKERS</stp>
        <stp>[PUTStrategy6.xlsx]Backup!R6080C7</stp>
        <stp>CHAIN_STRIKE_PX_OVRD</stp>
        <stp>121780</stp>
        <stp>CHAIN_PUT_CALL_TYPE_OVRD=P</stp>
        <stp>CHAIN_PERIODICITY_OVRD=M</stp>
        <tr r="G6080" s="3"/>
      </tp>
      <tp t="e">
        <v>#N/A</v>
        <stp/>
        <stp>##V3_BDSV12</stp>
        <stp>SPX Index</stp>
        <stp>CHAIN_TICKERS</stp>
        <stp>[PUTStrategy6.xlsx]Backup!R6030C7</stp>
        <stp>CHAIN_STRIKE_PX_OVRD</stp>
        <stp>120780</stp>
        <stp>CHAIN_PUT_CALL_TYPE_OVRD=P</stp>
        <stp>CHAIN_PERIODICITY_OVRD=M</stp>
        <tr r="G6030" s="3"/>
      </tp>
      <tp t="e">
        <v>#N/A</v>
        <stp/>
        <stp>##V3_BDSV12</stp>
        <stp>SPX Index</stp>
        <stp>CHAIN_TICKERS</stp>
        <stp>[PUTStrategy6.xlsx]Backup!R6005C7</stp>
        <stp>CHAIN_STRIKE_PX_OVRD</stp>
        <stp>120280</stp>
        <stp>CHAIN_PUT_CALL_TYPE_OVRD=P</stp>
        <stp>CHAIN_PERIODICITY_OVRD=M</stp>
        <tr r="G6005" s="3"/>
      </tp>
      <tp t="e">
        <v>#N/A</v>
        <stp/>
        <stp>##V3_BDSV12</stp>
        <stp>SPX Index</stp>
        <stp>CHAIN_TICKERS</stp>
        <stp>[PUTStrategy6.xlsx]Backup!R6055C7</stp>
        <stp>CHAIN_STRIKE_PX_OVRD</stp>
        <stp>121280</stp>
        <stp>CHAIN_PUT_CALL_TYPE_OVRD=P</stp>
        <stp>CHAIN_PERIODICITY_OVRD=M</stp>
        <tr r="G6055" s="3"/>
      </tp>
      <tp t="e">
        <v>#N/A</v>
        <stp/>
        <stp>##V3_BDSV12</stp>
        <stp>SPX Index</stp>
        <stp>CHAIN_TICKERS</stp>
        <stp>[PUTStrategy6.xlsx]Backup!R6880C7</stp>
        <stp>CHAIN_STRIKE_PX_OVRD</stp>
        <stp>137780</stp>
        <stp>CHAIN_PUT_CALL_TYPE_OVRD=P</stp>
        <stp>CHAIN_PERIODICITY_OVRD=M</stp>
        <tr r="G6880" s="3"/>
      </tp>
      <tp t="e">
        <v>#N/A</v>
        <stp/>
        <stp>##V3_BDSV12</stp>
        <stp>SPX Index</stp>
        <stp>CHAIN_TICKERS</stp>
        <stp>[PUTStrategy6.xlsx]Backup!R6855C7</stp>
        <stp>CHAIN_STRIKE_PX_OVRD</stp>
        <stp>137280</stp>
        <stp>CHAIN_PUT_CALL_TYPE_OVRD=P</stp>
        <stp>CHAIN_PERIODICITY_OVRD=M</stp>
        <tr r="G6855" s="3"/>
      </tp>
      <tp t="e">
        <v>#N/A</v>
        <stp/>
        <stp>##V3_BDSV12</stp>
        <stp>SPX Index</stp>
        <stp>CHAIN_TICKERS</stp>
        <stp>[PUTStrategy6.xlsx]Backup!R6805C7</stp>
        <stp>CHAIN_STRIKE_PX_OVRD</stp>
        <stp>136280</stp>
        <stp>CHAIN_PUT_CALL_TYPE_OVRD=P</stp>
        <stp>CHAIN_PERIODICITY_OVRD=M</stp>
        <tr r="G6805" s="3"/>
      </tp>
      <tp t="e">
        <v>#N/A</v>
        <stp/>
        <stp>##V3_BDSV12</stp>
        <stp>SPX Index</stp>
        <stp>CHAIN_TICKERS</stp>
        <stp>[PUTStrategy6.xlsx]Backup!R6830C7</stp>
        <stp>CHAIN_STRIKE_PX_OVRD</stp>
        <stp>136780</stp>
        <stp>CHAIN_PUT_CALL_TYPE_OVRD=P</stp>
        <stp>CHAIN_PERIODICITY_OVRD=M</stp>
        <tr r="G6830" s="3"/>
      </tp>
      <tp t="e">
        <v>#N/A</v>
        <stp/>
        <stp>##V3_BDSV12</stp>
        <stp>SPX Index</stp>
        <stp>CHAIN_TICKERS</stp>
        <stp>[PUTStrategy6.xlsx]Backup!R6930C7</stp>
        <stp>CHAIN_STRIKE_PX_OVRD</stp>
        <stp>138780</stp>
        <stp>CHAIN_PUT_CALL_TYPE_OVRD=P</stp>
        <stp>CHAIN_PERIODICITY_OVRD=M</stp>
        <tr r="G6930" s="3"/>
      </tp>
      <tp t="e">
        <v>#N/A</v>
        <stp/>
        <stp>##V3_BDSV12</stp>
        <stp>SPX Index</stp>
        <stp>CHAIN_TICKERS</stp>
        <stp>[PUTStrategy6.xlsx]Backup!R6905C7</stp>
        <stp>CHAIN_STRIKE_PX_OVRD</stp>
        <stp>138280</stp>
        <stp>CHAIN_PUT_CALL_TYPE_OVRD=P</stp>
        <stp>CHAIN_PERIODICITY_OVRD=M</stp>
        <tr r="G6905" s="3"/>
      </tp>
      <tp t="e">
        <v>#N/A</v>
        <stp/>
        <stp>##V3_BDSV12</stp>
        <stp>SPX Index</stp>
        <stp>CHAIN_TICKERS</stp>
        <stp>[PUTStrategy6.xlsx]Backup!R6955C7</stp>
        <stp>CHAIN_STRIKE_PX_OVRD</stp>
        <stp>139280</stp>
        <stp>CHAIN_PUT_CALL_TYPE_OVRD=P</stp>
        <stp>CHAIN_PERIODICITY_OVRD=M</stp>
        <tr r="G6955" s="3"/>
      </tp>
      <tp t="e">
        <v>#N/A</v>
        <stp/>
        <stp>##V3_BDSV12</stp>
        <stp>SPX Index</stp>
        <stp>CHAIN_TICKERS</stp>
        <stp>[PUTStrategy6.xlsx]Backup!R6980C7</stp>
        <stp>CHAIN_STRIKE_PX_OVRD</stp>
        <stp>139780</stp>
        <stp>CHAIN_PUT_CALL_TYPE_OVRD=P</stp>
        <stp>CHAIN_PERIODICITY_OVRD=M</stp>
        <tr r="G6980" s="3"/>
      </tp>
      <tp t="e">
        <v>#N/A</v>
        <stp/>
        <stp>##V3_BDSV12</stp>
        <stp>SPX Index</stp>
        <stp>CHAIN_TICKERS</stp>
        <stp>[PUTStrategy6.xlsx]Backup!R7180C7</stp>
        <stp>CHAIN_STRIKE_PX_OVRD</stp>
        <stp>143780</stp>
        <stp>CHAIN_PUT_CALL_TYPE_OVRD=P</stp>
        <stp>CHAIN_PERIODICITY_OVRD=M</stp>
        <tr r="G7180" s="3"/>
      </tp>
      <tp t="e">
        <v>#N/A</v>
        <stp/>
        <stp>##V3_BDSV12</stp>
        <stp>SPX Index</stp>
        <stp>CHAIN_TICKERS</stp>
        <stp>[PUTStrategy6.xlsx]Backup!R7105C7</stp>
        <stp>CHAIN_STRIKE_PX_OVRD</stp>
        <stp>142280</stp>
        <stp>CHAIN_PUT_CALL_TYPE_OVRD=P</stp>
        <stp>CHAIN_PERIODICITY_OVRD=M</stp>
        <tr r="G7105" s="3"/>
      </tp>
      <tp t="e">
        <v>#N/A</v>
        <stp/>
        <stp>##V3_BDSV12</stp>
        <stp>SPX Index</stp>
        <stp>CHAIN_TICKERS</stp>
        <stp>[PUTStrategy6.xlsx]Backup!R7130C7</stp>
        <stp>CHAIN_STRIKE_PX_OVRD</stp>
        <stp>142780</stp>
        <stp>CHAIN_PUT_CALL_TYPE_OVRD=P</stp>
        <stp>CHAIN_PERIODICITY_OVRD=M</stp>
        <tr r="G7130" s="3"/>
      </tp>
      <tp t="e">
        <v>#N/A</v>
        <stp/>
        <stp>##V3_BDSV12</stp>
        <stp>SPX Index</stp>
        <stp>CHAIN_TICKERS</stp>
        <stp>[PUTStrategy6.xlsx]Backup!R7155C7</stp>
        <stp>CHAIN_STRIKE_PX_OVRD</stp>
        <stp>143280</stp>
        <stp>CHAIN_PUT_CALL_TYPE_OVRD=P</stp>
        <stp>CHAIN_PERIODICITY_OVRD=M</stp>
        <tr r="G7155" s="3"/>
      </tp>
      <tp t="e">
        <v>#N/A</v>
        <stp/>
        <stp>##V3_BDSV12</stp>
        <stp>SPX Index</stp>
        <stp>CHAIN_TICKERS</stp>
        <stp>[PUTStrategy6.xlsx]Backup!R7080C7</stp>
        <stp>CHAIN_STRIKE_PX_OVRD</stp>
        <stp>141780</stp>
        <stp>CHAIN_PUT_CALL_TYPE_OVRD=P</stp>
        <stp>CHAIN_PERIODICITY_OVRD=M</stp>
        <tr r="G7080" s="3"/>
      </tp>
      <tp t="e">
        <v>#N/A</v>
        <stp/>
        <stp>##V3_BDSV12</stp>
        <stp>SPX Index</stp>
        <stp>CHAIN_TICKERS</stp>
        <stp>[PUTStrategy6.xlsx]Backup!R7030C7</stp>
        <stp>CHAIN_STRIKE_PX_OVRD</stp>
        <stp>140780</stp>
        <stp>CHAIN_PUT_CALL_TYPE_OVRD=P</stp>
        <stp>CHAIN_PERIODICITY_OVRD=M</stp>
        <tr r="G7030" s="3"/>
      </tp>
      <tp t="e">
        <v>#N/A</v>
        <stp/>
        <stp>##V3_BDSV12</stp>
        <stp>SPX Index</stp>
        <stp>CHAIN_TICKERS</stp>
        <stp>[PUTStrategy6.xlsx]Backup!R7005C7</stp>
        <stp>CHAIN_STRIKE_PX_OVRD</stp>
        <stp>140280</stp>
        <stp>CHAIN_PUT_CALL_TYPE_OVRD=P</stp>
        <stp>CHAIN_PERIODICITY_OVRD=M</stp>
        <tr r="G7005" s="3"/>
      </tp>
      <tp t="e">
        <v>#N/A</v>
        <stp/>
        <stp>##V3_BDSV12</stp>
        <stp>SPX Index</stp>
        <stp>CHAIN_TICKERS</stp>
        <stp>[PUTStrategy6.xlsx]Backup!R7055C7</stp>
        <stp>CHAIN_STRIKE_PX_OVRD</stp>
        <stp>141280</stp>
        <stp>CHAIN_PUT_CALL_TYPE_OVRD=P</stp>
        <stp>CHAIN_PERIODICITY_OVRD=M</stp>
        <tr r="G7055" s="3"/>
      </tp>
      <tp t="e">
        <v>#N/A</v>
        <stp/>
        <stp>##V3_BDSV12</stp>
        <stp>SPX Index</stp>
        <stp>CHAIN_TICKERS</stp>
        <stp>[PUTStrategy6.xlsx]Backup!R7380C7</stp>
        <stp>CHAIN_STRIKE_PX_OVRD</stp>
        <stp>147780</stp>
        <stp>CHAIN_PUT_CALL_TYPE_OVRD=P</stp>
        <stp>CHAIN_PERIODICITY_OVRD=M</stp>
        <tr r="G7380" s="3"/>
      </tp>
      <tp t="e">
        <v>#N/A</v>
        <stp/>
        <stp>##V3_BDSV12</stp>
        <stp>SPX Index</stp>
        <stp>CHAIN_TICKERS</stp>
        <stp>[PUTStrategy6.xlsx]Backup!R7355C7</stp>
        <stp>CHAIN_STRIKE_PX_OVRD</stp>
        <stp>147280</stp>
        <stp>CHAIN_PUT_CALL_TYPE_OVRD=P</stp>
        <stp>CHAIN_PERIODICITY_OVRD=M</stp>
        <tr r="G7355" s="3"/>
      </tp>
      <tp t="e">
        <v>#N/A</v>
        <stp/>
        <stp>##V3_BDSV12</stp>
        <stp>SPX Index</stp>
        <stp>CHAIN_TICKERS</stp>
        <stp>[PUTStrategy6.xlsx]Backup!R7305C7</stp>
        <stp>CHAIN_STRIKE_PX_OVRD</stp>
        <stp>146280</stp>
        <stp>CHAIN_PUT_CALL_TYPE_OVRD=P</stp>
        <stp>CHAIN_PERIODICITY_OVRD=M</stp>
        <tr r="G7305" s="3"/>
      </tp>
      <tp t="e">
        <v>#N/A</v>
        <stp/>
        <stp>##V3_BDSV12</stp>
        <stp>SPX Index</stp>
        <stp>CHAIN_TICKERS</stp>
        <stp>[PUTStrategy6.xlsx]Backup!R7330C7</stp>
        <stp>CHAIN_STRIKE_PX_OVRD</stp>
        <stp>146780</stp>
        <stp>CHAIN_PUT_CALL_TYPE_OVRD=P</stp>
        <stp>CHAIN_PERIODICITY_OVRD=M</stp>
        <tr r="G7330" s="3"/>
      </tp>
      <tp t="e">
        <v>#N/A</v>
        <stp/>
        <stp>##V3_BDSV12</stp>
        <stp>SPX Index</stp>
        <stp>CHAIN_TICKERS</stp>
        <stp>[PUTStrategy6.xlsx]Backup!R7280C7</stp>
        <stp>CHAIN_STRIKE_PX_OVRD</stp>
        <stp>145780</stp>
        <stp>CHAIN_PUT_CALL_TYPE_OVRD=P</stp>
        <stp>CHAIN_PERIODICITY_OVRD=M</stp>
        <tr r="G7280" s="3"/>
      </tp>
      <tp t="e">
        <v>#N/A</v>
        <stp/>
        <stp>##V3_BDSV12</stp>
        <stp>SPX Index</stp>
        <stp>CHAIN_TICKERS</stp>
        <stp>[PUTStrategy6.xlsx]Backup!R7255C7</stp>
        <stp>CHAIN_STRIKE_PX_OVRD</stp>
        <stp>145280</stp>
        <stp>CHAIN_PUT_CALL_TYPE_OVRD=P</stp>
        <stp>CHAIN_PERIODICITY_OVRD=M</stp>
        <tr r="G7255" s="3"/>
      </tp>
      <tp t="e">
        <v>#N/A</v>
        <stp/>
        <stp>##V3_BDSV12</stp>
        <stp>SPX Index</stp>
        <stp>CHAIN_TICKERS</stp>
        <stp>[PUTStrategy6.xlsx]Backup!R7230C7</stp>
        <stp>CHAIN_STRIKE_PX_OVRD</stp>
        <stp>144780</stp>
        <stp>CHAIN_PUT_CALL_TYPE_OVRD=P</stp>
        <stp>CHAIN_PERIODICITY_OVRD=M</stp>
        <tr r="G7230" s="3"/>
      </tp>
      <tp t="e">
        <v>#N/A</v>
        <stp/>
        <stp>##V3_BDSV12</stp>
        <stp>SPX Index</stp>
        <stp>CHAIN_TICKERS</stp>
        <stp>[PUTStrategy6.xlsx]Backup!R7205C7</stp>
        <stp>CHAIN_STRIKE_PX_OVRD</stp>
        <stp>144280</stp>
        <stp>CHAIN_PUT_CALL_TYPE_OVRD=P</stp>
        <stp>CHAIN_PERIODICITY_OVRD=M</stp>
        <tr r="G7205" s="3"/>
      </tp>
      <tp t="e">
        <v>#N/A</v>
        <stp/>
        <stp>##V3_BDSV12</stp>
        <stp>SPX Index</stp>
        <stp>CHAIN_TICKERS</stp>
        <stp>[PUTStrategy6.xlsx]Backup!R7405C7</stp>
        <stp>CHAIN_STRIKE_PX_OVRD</stp>
        <stp>148280</stp>
        <stp>CHAIN_PUT_CALL_TYPE_OVRD=P</stp>
        <stp>CHAIN_PERIODICITY_OVRD=M</stp>
        <tr r="G7405" s="3"/>
      </tp>
      <tp t="e">
        <v>#N/A</v>
        <stp/>
        <stp>##V3_BDSV12</stp>
        <stp>SPX Index</stp>
        <stp>CHAIN_TICKERS</stp>
        <stp>[PUTStrategy6.xlsx]Backup!R5413C7</stp>
        <stp>CHAIN_STRIKE_PX_OVRD</stp>
        <stp>108440</stp>
        <stp>CHAIN_PUT_CALL_TYPE_OVRD=P</stp>
        <stp>CHAIN_PERIODICITY_OVRD=M</stp>
        <tr r="G5413" s="3"/>
      </tp>
      <tp t="e">
        <v>#N/A</v>
        <stp/>
        <stp>##V3_BDSV12</stp>
        <stp>SPX Index</stp>
        <stp>CHAIN_TICKERS</stp>
        <stp>[PUTStrategy6.xlsx]Backup!R5463C7</stp>
        <stp>CHAIN_STRIKE_PX_OVRD</stp>
        <stp>109440</stp>
        <stp>CHAIN_PUT_CALL_TYPE_OVRD=P</stp>
        <stp>CHAIN_PERIODICITY_OVRD=M</stp>
        <tr r="G5463" s="3"/>
      </tp>
      <tp t="e">
        <v>#N/A</v>
        <stp/>
        <stp>##V3_BDSV12</stp>
        <stp>SPX Index</stp>
        <stp>CHAIN_TICKERS</stp>
        <stp>[PUTStrategy6.xlsx]Backup!R5513C7</stp>
        <stp>CHAIN_STRIKE_PX_OVRD</stp>
        <stp>110440</stp>
        <stp>CHAIN_PUT_CALL_TYPE_OVRD=P</stp>
        <stp>CHAIN_PERIODICITY_OVRD=M</stp>
        <tr r="G5513" s="3"/>
      </tp>
      <tp t="e">
        <v>#N/A</v>
        <stp/>
        <stp>##V3_BDSV12</stp>
        <stp>SPX Index</stp>
        <stp>CHAIN_TICKERS</stp>
        <stp>[PUTStrategy6.xlsx]Backup!R5563C7</stp>
        <stp>CHAIN_STRIKE_PX_OVRD</stp>
        <stp>111440</stp>
        <stp>CHAIN_PUT_CALL_TYPE_OVRD=P</stp>
        <stp>CHAIN_PERIODICITY_OVRD=M</stp>
        <tr r="G5563" s="3"/>
      </tp>
      <tp t="e">
        <v>#N/A</v>
        <stp/>
        <stp>##V3_BDSV12</stp>
        <stp>SPX Index</stp>
        <stp>CHAIN_TICKERS</stp>
        <stp>[PUTStrategy6.xlsx]Backup!R5613C7</stp>
        <stp>CHAIN_STRIKE_PX_OVRD</stp>
        <stp>112440</stp>
        <stp>CHAIN_PUT_CALL_TYPE_OVRD=P</stp>
        <stp>CHAIN_PERIODICITY_OVRD=M</stp>
        <tr r="G5613" s="3"/>
      </tp>
      <tp t="e">
        <v>#N/A</v>
        <stp/>
        <stp>##V3_BDSV12</stp>
        <stp>SPX Index</stp>
        <stp>CHAIN_TICKERS</stp>
        <stp>[PUTStrategy6.xlsx]Backup!R5663C7</stp>
        <stp>CHAIN_STRIKE_PX_OVRD</stp>
        <stp>113440</stp>
        <stp>CHAIN_PUT_CALL_TYPE_OVRD=P</stp>
        <stp>CHAIN_PERIODICITY_OVRD=M</stp>
        <tr r="G5663" s="3"/>
      </tp>
      <tp t="e">
        <v>#N/A</v>
        <stp/>
        <stp>##V3_BDSV12</stp>
        <stp>SPX Index</stp>
        <stp>CHAIN_TICKERS</stp>
        <stp>[PUTStrategy6.xlsx]Backup!R5763C7</stp>
        <stp>CHAIN_STRIKE_PX_OVRD</stp>
        <stp>115440</stp>
        <stp>CHAIN_PUT_CALL_TYPE_OVRD=P</stp>
        <stp>CHAIN_PERIODICITY_OVRD=M</stp>
        <tr r="G5763" s="3"/>
      </tp>
      <tp t="e">
        <v>#N/A</v>
        <stp/>
        <stp>##V3_BDSV12</stp>
        <stp>SPX Index</stp>
        <stp>CHAIN_TICKERS</stp>
        <stp>[PUTStrategy6.xlsx]Backup!R5713C7</stp>
        <stp>CHAIN_STRIKE_PX_OVRD</stp>
        <stp>114440</stp>
        <stp>CHAIN_PUT_CALL_TYPE_OVRD=P</stp>
        <stp>CHAIN_PERIODICITY_OVRD=M</stp>
        <tr r="G5713" s="3"/>
      </tp>
      <tp t="e">
        <v>#N/A</v>
        <stp/>
        <stp>##V3_BDSV12</stp>
        <stp>SPX Index</stp>
        <stp>CHAIN_TICKERS</stp>
        <stp>[PUTStrategy6.xlsx]Backup!R5113C7</stp>
        <stp>CHAIN_STRIKE_PX_OVRD</stp>
        <stp>102440</stp>
        <stp>CHAIN_PUT_CALL_TYPE_OVRD=P</stp>
        <stp>CHAIN_PERIODICITY_OVRD=M</stp>
        <tr r="G5113" s="3"/>
      </tp>
      <tp t="e">
        <v>#N/A</v>
        <stp/>
        <stp>##V3_BDSV12</stp>
        <stp>SPX Index</stp>
        <stp>CHAIN_TICKERS</stp>
        <stp>[PUTStrategy6.xlsx]Backup!R5163C7</stp>
        <stp>CHAIN_STRIKE_PX_OVRD</stp>
        <stp>103440</stp>
        <stp>CHAIN_PUT_CALL_TYPE_OVRD=P</stp>
        <stp>CHAIN_PERIODICITY_OVRD=M</stp>
        <tr r="G5163" s="3"/>
      </tp>
      <tp t="e">
        <v>#N/A</v>
        <stp/>
        <stp>##V3_BDSV12</stp>
        <stp>SPX Index</stp>
        <stp>CHAIN_TICKERS</stp>
        <stp>[PUTStrategy6.xlsx]Backup!R5013C7</stp>
        <stp>CHAIN_STRIKE_PX_OVRD</stp>
        <stp>100440</stp>
        <stp>CHAIN_PUT_CALL_TYPE_OVRD=P</stp>
        <stp>CHAIN_PERIODICITY_OVRD=M</stp>
        <tr r="G5013" s="3"/>
      </tp>
      <tp t="e">
        <v>#N/A</v>
        <stp/>
        <stp>##V3_BDSV12</stp>
        <stp>SPX Index</stp>
        <stp>CHAIN_TICKERS</stp>
        <stp>[PUTStrategy6.xlsx]Backup!R5063C7</stp>
        <stp>CHAIN_STRIKE_PX_OVRD</stp>
        <stp>101440</stp>
        <stp>CHAIN_PUT_CALL_TYPE_OVRD=P</stp>
        <stp>CHAIN_PERIODICITY_OVRD=M</stp>
        <tr r="G5063" s="3"/>
      </tp>
      <tp t="e">
        <v>#N/A</v>
        <stp/>
        <stp>##V3_BDSV12</stp>
        <stp>SPX Index</stp>
        <stp>CHAIN_TICKERS</stp>
        <stp>[PUTStrategy6.xlsx]Backup!R5363C7</stp>
        <stp>CHAIN_STRIKE_PX_OVRD</stp>
        <stp>107440</stp>
        <stp>CHAIN_PUT_CALL_TYPE_OVRD=P</stp>
        <stp>CHAIN_PERIODICITY_OVRD=M</stp>
        <tr r="G5363" s="3"/>
      </tp>
      <tp t="e">
        <v>#N/A</v>
        <stp/>
        <stp>##V3_BDSV12</stp>
        <stp>SPX Index</stp>
        <stp>CHAIN_TICKERS</stp>
        <stp>[PUTStrategy6.xlsx]Backup!R5313C7</stp>
        <stp>CHAIN_STRIKE_PX_OVRD</stp>
        <stp>106440</stp>
        <stp>CHAIN_PUT_CALL_TYPE_OVRD=P</stp>
        <stp>CHAIN_PERIODICITY_OVRD=M</stp>
        <tr r="G5313" s="3"/>
      </tp>
      <tp t="e">
        <v>#N/A</v>
        <stp/>
        <stp>##V3_BDSV12</stp>
        <stp>SPX Index</stp>
        <stp>CHAIN_TICKERS</stp>
        <stp>[PUTStrategy6.xlsx]Backup!R5263C7</stp>
        <stp>CHAIN_STRIKE_PX_OVRD</stp>
        <stp>105440</stp>
        <stp>CHAIN_PUT_CALL_TYPE_OVRD=P</stp>
        <stp>CHAIN_PERIODICITY_OVRD=M</stp>
        <tr r="G5263" s="3"/>
      </tp>
      <tp t="e">
        <v>#N/A</v>
        <stp/>
        <stp>##V3_BDSV12</stp>
        <stp>SPX Index</stp>
        <stp>CHAIN_TICKERS</stp>
        <stp>[PUTStrategy6.xlsx]Backup!R5213C7</stp>
        <stp>CHAIN_STRIKE_PX_OVRD</stp>
        <stp>104440</stp>
        <stp>CHAIN_PUT_CALL_TYPE_OVRD=P</stp>
        <stp>CHAIN_PERIODICITY_OVRD=M</stp>
        <tr r="G5213" s="3"/>
      </tp>
      <tp t="e">
        <v>#N/A</v>
        <stp/>
        <stp>##V3_BDSV12</stp>
        <stp>SPX Index</stp>
        <stp>CHAIN_TICKERS</stp>
        <stp>[PUTStrategy6.xlsx]Backup!R5863C7</stp>
        <stp>CHAIN_STRIKE_PX_OVRD</stp>
        <stp>117440</stp>
        <stp>CHAIN_PUT_CALL_TYPE_OVRD=P</stp>
        <stp>CHAIN_PERIODICITY_OVRD=M</stp>
        <tr r="G5863" s="3"/>
      </tp>
      <tp t="e">
        <v>#N/A</v>
        <stp/>
        <stp>##V3_BDSV12</stp>
        <stp>SPX Index</stp>
        <stp>CHAIN_TICKERS</stp>
        <stp>[PUTStrategy6.xlsx]Backup!R5813C7</stp>
        <stp>CHAIN_STRIKE_PX_OVRD</stp>
        <stp>116440</stp>
        <stp>CHAIN_PUT_CALL_TYPE_OVRD=P</stp>
        <stp>CHAIN_PERIODICITY_OVRD=M</stp>
        <tr r="G5813" s="3"/>
      </tp>
      <tp t="e">
        <v>#N/A</v>
        <stp/>
        <stp>##V3_BDSV12</stp>
        <stp>SPX Index</stp>
        <stp>CHAIN_TICKERS</stp>
        <stp>[PUTStrategy6.xlsx]Backup!R5913C7</stp>
        <stp>CHAIN_STRIKE_PX_OVRD</stp>
        <stp>118440</stp>
        <stp>CHAIN_PUT_CALL_TYPE_OVRD=P</stp>
        <stp>CHAIN_PERIODICITY_OVRD=M</stp>
        <tr r="G5913" s="3"/>
      </tp>
      <tp t="e">
        <v>#N/A</v>
        <stp/>
        <stp>##V3_BDSV12</stp>
        <stp>SPX Index</stp>
        <stp>CHAIN_TICKERS</stp>
        <stp>[PUTStrategy6.xlsx]Backup!R5963C7</stp>
        <stp>CHAIN_STRIKE_PX_OVRD</stp>
        <stp>119440</stp>
        <stp>CHAIN_PUT_CALL_TYPE_OVRD=P</stp>
        <stp>CHAIN_PERIODICITY_OVRD=M</stp>
        <tr r="G5963" s="3"/>
      </tp>
      <tp t="e">
        <v>#N/A</v>
        <stp/>
        <stp>##V3_BDSV12</stp>
        <stp>SPX Index</stp>
        <stp>CHAIN_TICKERS</stp>
        <stp>[PUTStrategy6.xlsx]Backup!R6613C7</stp>
        <stp>CHAIN_STRIKE_PX_OVRD</stp>
        <stp>132440</stp>
        <stp>CHAIN_PUT_CALL_TYPE_OVRD=P</stp>
        <stp>CHAIN_PERIODICITY_OVRD=M</stp>
        <tr r="G6613" s="3"/>
      </tp>
      <tp t="e">
        <v>#N/A</v>
        <stp/>
        <stp>##V3_BDSV12</stp>
        <stp>SPX Index</stp>
        <stp>CHAIN_TICKERS</stp>
        <stp>[PUTStrategy6.xlsx]Backup!R6663C7</stp>
        <stp>CHAIN_STRIKE_PX_OVRD</stp>
        <stp>133440</stp>
        <stp>CHAIN_PUT_CALL_TYPE_OVRD=P</stp>
        <stp>CHAIN_PERIODICITY_OVRD=M</stp>
        <tr r="G6663" s="3"/>
      </tp>
      <tp t="e">
        <v>#N/A</v>
        <stp/>
        <stp>##V3_BDSV12</stp>
        <stp>SPX Index</stp>
        <stp>CHAIN_TICKERS</stp>
        <stp>[PUTStrategy6.xlsx]Backup!R6763C7</stp>
        <stp>CHAIN_STRIKE_PX_OVRD</stp>
        <stp>135440</stp>
        <stp>CHAIN_PUT_CALL_TYPE_OVRD=P</stp>
        <stp>CHAIN_PERIODICITY_OVRD=M</stp>
        <tr r="G6763" s="3"/>
      </tp>
      <tp t="e">
        <v>#N/A</v>
        <stp/>
        <stp>##V3_BDSV12</stp>
        <stp>SPX Index</stp>
        <stp>CHAIN_TICKERS</stp>
        <stp>[PUTStrategy6.xlsx]Backup!R6713C7</stp>
        <stp>CHAIN_STRIKE_PX_OVRD</stp>
        <stp>134440</stp>
        <stp>CHAIN_PUT_CALL_TYPE_OVRD=P</stp>
        <stp>CHAIN_PERIODICITY_OVRD=M</stp>
        <tr r="G6713" s="3"/>
      </tp>
      <tp t="e">
        <v>#N/A</v>
        <stp/>
        <stp>##V3_BDSV12</stp>
        <stp>SPX Index</stp>
        <stp>CHAIN_TICKERS</stp>
        <stp>[PUTStrategy6.xlsx]Backup!R6413C7</stp>
        <stp>CHAIN_STRIKE_PX_OVRD</stp>
        <stp>128440</stp>
        <stp>CHAIN_PUT_CALL_TYPE_OVRD=P</stp>
        <stp>CHAIN_PERIODICITY_OVRD=M</stp>
        <tr r="G6413" s="3"/>
      </tp>
      <tp t="e">
        <v>#N/A</v>
        <stp/>
        <stp>##V3_BDSV12</stp>
        <stp>SPX Index</stp>
        <stp>CHAIN_TICKERS</stp>
        <stp>[PUTStrategy6.xlsx]Backup!R6463C7</stp>
        <stp>CHAIN_STRIKE_PX_OVRD</stp>
        <stp>129440</stp>
        <stp>CHAIN_PUT_CALL_TYPE_OVRD=P</stp>
        <stp>CHAIN_PERIODICITY_OVRD=M</stp>
        <tr r="G6463" s="3"/>
      </tp>
      <tp t="e">
        <v>#N/A</v>
        <stp/>
        <stp>##V3_BDSV12</stp>
        <stp>SPX Index</stp>
        <stp>CHAIN_TICKERS</stp>
        <stp>[PUTStrategy6.xlsx]Backup!R6513C7</stp>
        <stp>CHAIN_STRIKE_PX_OVRD</stp>
        <stp>130440</stp>
        <stp>CHAIN_PUT_CALL_TYPE_OVRD=P</stp>
        <stp>CHAIN_PERIODICITY_OVRD=M</stp>
        <tr r="G6513" s="3"/>
      </tp>
      <tp t="e">
        <v>#N/A</v>
        <stp/>
        <stp>##V3_BDSV12</stp>
        <stp>SPX Index</stp>
        <stp>CHAIN_TICKERS</stp>
        <stp>[PUTStrategy6.xlsx]Backup!R6563C7</stp>
        <stp>CHAIN_STRIKE_PX_OVRD</stp>
        <stp>131440</stp>
        <stp>CHAIN_PUT_CALL_TYPE_OVRD=P</stp>
        <stp>CHAIN_PERIODICITY_OVRD=M</stp>
        <tr r="G6563" s="3"/>
      </tp>
      <tp t="e">
        <v>#N/A</v>
        <stp/>
        <stp>##V3_BDSV12</stp>
        <stp>SPX Index</stp>
        <stp>CHAIN_TICKERS</stp>
        <stp>[PUTStrategy6.xlsx]Backup!R6363C7</stp>
        <stp>CHAIN_STRIKE_PX_OVRD</stp>
        <stp>127440</stp>
        <stp>CHAIN_PUT_CALL_TYPE_OVRD=P</stp>
        <stp>CHAIN_PERIODICITY_OVRD=M</stp>
        <tr r="G6363" s="3"/>
      </tp>
      <tp t="e">
        <v>#N/A</v>
        <stp/>
        <stp>##V3_BDSV12</stp>
        <stp>SPX Index</stp>
        <stp>CHAIN_TICKERS</stp>
        <stp>[PUTStrategy6.xlsx]Backup!R6313C7</stp>
        <stp>CHAIN_STRIKE_PX_OVRD</stp>
        <stp>126440</stp>
        <stp>CHAIN_PUT_CALL_TYPE_OVRD=P</stp>
        <stp>CHAIN_PERIODICITY_OVRD=M</stp>
        <tr r="G6313" s="3"/>
      </tp>
      <tp t="e">
        <v>#N/A</v>
        <stp/>
        <stp>##V3_BDSV12</stp>
        <stp>SPX Index</stp>
        <stp>CHAIN_TICKERS</stp>
        <stp>[PUTStrategy6.xlsx]Backup!R6263C7</stp>
        <stp>CHAIN_STRIKE_PX_OVRD</stp>
        <stp>125440</stp>
        <stp>CHAIN_PUT_CALL_TYPE_OVRD=P</stp>
        <stp>CHAIN_PERIODICITY_OVRD=M</stp>
        <tr r="G6263" s="3"/>
      </tp>
      <tp t="e">
        <v>#N/A</v>
        <stp/>
        <stp>##V3_BDSV12</stp>
        <stp>SPX Index</stp>
        <stp>CHAIN_TICKERS</stp>
        <stp>[PUTStrategy6.xlsx]Backup!R6213C7</stp>
        <stp>CHAIN_STRIKE_PX_OVRD</stp>
        <stp>124440</stp>
        <stp>CHAIN_PUT_CALL_TYPE_OVRD=P</stp>
        <stp>CHAIN_PERIODICITY_OVRD=M</stp>
        <tr r="G6213" s="3"/>
      </tp>
      <tp t="e">
        <v>#N/A</v>
        <stp/>
        <stp>##V3_BDSV12</stp>
        <stp>SPX Index</stp>
        <stp>CHAIN_TICKERS</stp>
        <stp>[PUTStrategy6.xlsx]Backup!R6113C7</stp>
        <stp>CHAIN_STRIKE_PX_OVRD</stp>
        <stp>122440</stp>
        <stp>CHAIN_PUT_CALL_TYPE_OVRD=P</stp>
        <stp>CHAIN_PERIODICITY_OVRD=M</stp>
        <tr r="G6113" s="3"/>
      </tp>
      <tp t="e">
        <v>#N/A</v>
        <stp/>
        <stp>##V3_BDSV12</stp>
        <stp>SPX Index</stp>
        <stp>CHAIN_TICKERS</stp>
        <stp>[PUTStrategy6.xlsx]Backup!R6163C7</stp>
        <stp>CHAIN_STRIKE_PX_OVRD</stp>
        <stp>123440</stp>
        <stp>CHAIN_PUT_CALL_TYPE_OVRD=P</stp>
        <stp>CHAIN_PERIODICITY_OVRD=M</stp>
        <tr r="G6163" s="3"/>
      </tp>
      <tp t="e">
        <v>#N/A</v>
        <stp/>
        <stp>##V3_BDSV12</stp>
        <stp>SPX Index</stp>
        <stp>CHAIN_TICKERS</stp>
        <stp>[PUTStrategy6.xlsx]Backup!R6013C7</stp>
        <stp>CHAIN_STRIKE_PX_OVRD</stp>
        <stp>120440</stp>
        <stp>CHAIN_PUT_CALL_TYPE_OVRD=P</stp>
        <stp>CHAIN_PERIODICITY_OVRD=M</stp>
        <tr r="G6013" s="3"/>
      </tp>
      <tp t="e">
        <v>#N/A</v>
        <stp/>
        <stp>##V3_BDSV12</stp>
        <stp>SPX Index</stp>
        <stp>CHAIN_TICKERS</stp>
        <stp>[PUTStrategy6.xlsx]Backup!R6063C7</stp>
        <stp>CHAIN_STRIKE_PX_OVRD</stp>
        <stp>121440</stp>
        <stp>CHAIN_PUT_CALL_TYPE_OVRD=P</stp>
        <stp>CHAIN_PERIODICITY_OVRD=M</stp>
        <tr r="G6063" s="3"/>
      </tp>
      <tp t="e">
        <v>#N/A</v>
        <stp/>
        <stp>##V3_BDSV12</stp>
        <stp>SPX Index</stp>
        <stp>CHAIN_TICKERS</stp>
        <stp>[PUTStrategy6.xlsx]Backup!R6863C7</stp>
        <stp>CHAIN_STRIKE_PX_OVRD</stp>
        <stp>137440</stp>
        <stp>CHAIN_PUT_CALL_TYPE_OVRD=P</stp>
        <stp>CHAIN_PERIODICITY_OVRD=M</stp>
        <tr r="G6863" s="3"/>
      </tp>
      <tp t="e">
        <v>#N/A</v>
        <stp/>
        <stp>##V3_BDSV12</stp>
        <stp>SPX Index</stp>
        <stp>CHAIN_TICKERS</stp>
        <stp>[PUTStrategy6.xlsx]Backup!R6813C7</stp>
        <stp>CHAIN_STRIKE_PX_OVRD</stp>
        <stp>136440</stp>
        <stp>CHAIN_PUT_CALL_TYPE_OVRD=P</stp>
        <stp>CHAIN_PERIODICITY_OVRD=M</stp>
        <tr r="G6813" s="3"/>
      </tp>
      <tp t="e">
        <v>#N/A</v>
        <stp/>
        <stp>##V3_BDSV12</stp>
        <stp>SPX Index</stp>
        <stp>CHAIN_TICKERS</stp>
        <stp>[PUTStrategy6.xlsx]Backup!R6913C7</stp>
        <stp>CHAIN_STRIKE_PX_OVRD</stp>
        <stp>138440</stp>
        <stp>CHAIN_PUT_CALL_TYPE_OVRD=P</stp>
        <stp>CHAIN_PERIODICITY_OVRD=M</stp>
        <tr r="G6913" s="3"/>
      </tp>
      <tp t="e">
        <v>#N/A</v>
        <stp/>
        <stp>##V3_BDSV12</stp>
        <stp>SPX Index</stp>
        <stp>CHAIN_TICKERS</stp>
        <stp>[PUTStrategy6.xlsx]Backup!R6963C7</stp>
        <stp>CHAIN_STRIKE_PX_OVRD</stp>
        <stp>139440</stp>
        <stp>CHAIN_PUT_CALL_TYPE_OVRD=P</stp>
        <stp>CHAIN_PERIODICITY_OVRD=M</stp>
        <tr r="G6963" s="3"/>
      </tp>
      <tp t="e">
        <v>#N/A</v>
        <stp/>
        <stp>##V3_BDSV12</stp>
        <stp>SPX Index</stp>
        <stp>CHAIN_TICKERS</stp>
        <stp>[PUTStrategy6.xlsx]Backup!R7113C7</stp>
        <stp>CHAIN_STRIKE_PX_OVRD</stp>
        <stp>142440</stp>
        <stp>CHAIN_PUT_CALL_TYPE_OVRD=P</stp>
        <stp>CHAIN_PERIODICITY_OVRD=M</stp>
        <tr r="G7113" s="3"/>
      </tp>
      <tp t="e">
        <v>#N/A</v>
        <stp/>
        <stp>##V3_BDSV12</stp>
        <stp>SPX Index</stp>
        <stp>CHAIN_TICKERS</stp>
        <stp>[PUTStrategy6.xlsx]Backup!R7163C7</stp>
        <stp>CHAIN_STRIKE_PX_OVRD</stp>
        <stp>143440</stp>
        <stp>CHAIN_PUT_CALL_TYPE_OVRD=P</stp>
        <stp>CHAIN_PERIODICITY_OVRD=M</stp>
        <tr r="G7163" s="3"/>
      </tp>
      <tp t="e">
        <v>#N/A</v>
        <stp/>
        <stp>##V3_BDSV12</stp>
        <stp>SPX Index</stp>
        <stp>CHAIN_TICKERS</stp>
        <stp>[PUTStrategy6.xlsx]Backup!R7013C7</stp>
        <stp>CHAIN_STRIKE_PX_OVRD</stp>
        <stp>140440</stp>
        <stp>CHAIN_PUT_CALL_TYPE_OVRD=P</stp>
        <stp>CHAIN_PERIODICITY_OVRD=M</stp>
        <tr r="G7013" s="3"/>
      </tp>
      <tp t="e">
        <v>#N/A</v>
        <stp/>
        <stp>##V3_BDSV12</stp>
        <stp>SPX Index</stp>
        <stp>CHAIN_TICKERS</stp>
        <stp>[PUTStrategy6.xlsx]Backup!R7063C7</stp>
        <stp>CHAIN_STRIKE_PX_OVRD</stp>
        <stp>141440</stp>
        <stp>CHAIN_PUT_CALL_TYPE_OVRD=P</stp>
        <stp>CHAIN_PERIODICITY_OVRD=M</stp>
        <tr r="G7063" s="3"/>
      </tp>
      <tp t="e">
        <v>#N/A</v>
        <stp/>
        <stp>##V3_BDSV12</stp>
        <stp>SPX Index</stp>
        <stp>CHAIN_TICKERS</stp>
        <stp>[PUTStrategy6.xlsx]Backup!R7363C7</stp>
        <stp>CHAIN_STRIKE_PX_OVRD</stp>
        <stp>147440</stp>
        <stp>CHAIN_PUT_CALL_TYPE_OVRD=P</stp>
        <stp>CHAIN_PERIODICITY_OVRD=M</stp>
        <tr r="G7363" s="3"/>
      </tp>
      <tp t="e">
        <v>#N/A</v>
        <stp/>
        <stp>##V3_BDSV12</stp>
        <stp>SPX Index</stp>
        <stp>CHAIN_TICKERS</stp>
        <stp>[PUTStrategy6.xlsx]Backup!R7313C7</stp>
        <stp>CHAIN_STRIKE_PX_OVRD</stp>
        <stp>146440</stp>
        <stp>CHAIN_PUT_CALL_TYPE_OVRD=P</stp>
        <stp>CHAIN_PERIODICITY_OVRD=M</stp>
        <tr r="G7313" s="3"/>
      </tp>
      <tp t="e">
        <v>#N/A</v>
        <stp/>
        <stp>##V3_BDSV12</stp>
        <stp>SPX Index</stp>
        <stp>CHAIN_TICKERS</stp>
        <stp>[PUTStrategy6.xlsx]Backup!R7263C7</stp>
        <stp>CHAIN_STRIKE_PX_OVRD</stp>
        <stp>145440</stp>
        <stp>CHAIN_PUT_CALL_TYPE_OVRD=P</stp>
        <stp>CHAIN_PERIODICITY_OVRD=M</stp>
        <tr r="G7263" s="3"/>
      </tp>
      <tp t="e">
        <v>#N/A</v>
        <stp/>
        <stp>##V3_BDSV12</stp>
        <stp>SPX Index</stp>
        <stp>CHAIN_TICKERS</stp>
        <stp>[PUTStrategy6.xlsx]Backup!R7213C7</stp>
        <stp>CHAIN_STRIKE_PX_OVRD</stp>
        <stp>144440</stp>
        <stp>CHAIN_PUT_CALL_TYPE_OVRD=P</stp>
        <stp>CHAIN_PERIODICITY_OVRD=M</stp>
        <tr r="G7213" s="3"/>
      </tp>
      <tp t="e">
        <v>#N/A</v>
        <stp/>
        <stp>##V3_BDSV12</stp>
        <stp>SPX Index</stp>
        <stp>CHAIN_TICKERS</stp>
        <stp>[PUTStrategy6.xlsx]Backup!R7413C7</stp>
        <stp>CHAIN_STRIKE_PX_OVRD</stp>
        <stp>148440</stp>
        <stp>CHAIN_PUT_CALL_TYPE_OVRD=P</stp>
        <stp>CHAIN_PERIODICITY_OVRD=M</stp>
        <tr r="G7413" s="3"/>
      </tp>
      <tp t="e">
        <v>#N/A</v>
        <stp/>
        <stp>##V3_BDSV12</stp>
        <stp>SPX Index</stp>
        <stp>CHAIN_TICKERS</stp>
        <stp>[PUTStrategy6.xlsx]Backup!R4996C7</stp>
        <stp>CHAIN_STRIKE_PX_OVRD</stp>
        <stp>100100</stp>
        <stp>CHAIN_PUT_CALL_TYPE_OVRD=P</stp>
        <stp>CHAIN_PERIODICITY_OVRD=M</stp>
        <tr r="G4996" s="3"/>
      </tp>
      <tp t="e">
        <v>#N/A</v>
        <stp/>
        <stp>##V3_BDSV12</stp>
        <stp>SPX Index</stp>
        <stp>CHAIN_TICKERS</stp>
        <stp>[PUTStrategy6.xlsx]Backup!R5496C7</stp>
        <stp>CHAIN_STRIKE_PX_OVRD</stp>
        <stp>110100</stp>
        <stp>CHAIN_PUT_CALL_TYPE_OVRD=P</stp>
        <stp>CHAIN_PERIODICITY_OVRD=M</stp>
        <tr r="G5496" s="3"/>
      </tp>
      <tp t="e">
        <v>#N/A</v>
        <stp/>
        <stp>##V3_BDSV12</stp>
        <stp>SPX Index</stp>
        <stp>CHAIN_TICKERS</stp>
        <stp>[PUTStrategy6.xlsx]Backup!R5421C7</stp>
        <stp>CHAIN_STRIKE_PX_OVRD</stp>
        <stp>108600</stp>
        <stp>CHAIN_PUT_CALL_TYPE_OVRD=P</stp>
        <stp>CHAIN_PERIODICITY_OVRD=M</stp>
        <tr r="G5421" s="3"/>
      </tp>
      <tp t="e">
        <v>#N/A</v>
        <stp/>
        <stp>##V3_BDSV12</stp>
        <stp>SPX Index</stp>
        <stp>CHAIN_TICKERS</stp>
        <stp>[PUTStrategy6.xlsx]Backup!R5596C7</stp>
        <stp>CHAIN_STRIKE_PX_OVRD</stp>
        <stp>112100</stp>
        <stp>CHAIN_PUT_CALL_TYPE_OVRD=P</stp>
        <stp>CHAIN_PERIODICITY_OVRD=M</stp>
        <tr r="G5596" s="3"/>
      </tp>
      <tp t="e">
        <v>#N/A</v>
        <stp/>
        <stp>##V3_BDSV12</stp>
        <stp>SPX Index</stp>
        <stp>CHAIN_TICKERS</stp>
        <stp>[PUTStrategy6.xlsx]Backup!R5471C7</stp>
        <stp>CHAIN_STRIKE_PX_OVRD</stp>
        <stp>109600</stp>
        <stp>CHAIN_PUT_CALL_TYPE_OVRD=P</stp>
        <stp>CHAIN_PERIODICITY_OVRD=M</stp>
        <tr r="G5471" s="3"/>
      </tp>
      <tp t="e">
        <v>#N/A</v>
        <stp/>
        <stp>##V3_BDSV12</stp>
        <stp>SPX Index</stp>
        <stp>CHAIN_TICKERS</stp>
        <stp>[PUTStrategy6.xlsx]Backup!R5446C7</stp>
        <stp>CHAIN_STRIKE_PX_OVRD</stp>
        <stp>109100</stp>
        <stp>CHAIN_PUT_CALL_TYPE_OVRD=P</stp>
        <stp>CHAIN_PERIODICITY_OVRD=M</stp>
        <tr r="G5446" s="3"/>
      </tp>
      <tp t="e">
        <v>#N/A</v>
        <stp/>
        <stp>##V3_BDSV12</stp>
        <stp>SPX Index</stp>
        <stp>CHAIN_TICKERS</stp>
        <stp>[PUTStrategy6.xlsx]Backup!R5521C7</stp>
        <stp>CHAIN_STRIKE_PX_OVRD</stp>
        <stp>110600</stp>
        <stp>CHAIN_PUT_CALL_TYPE_OVRD=P</stp>
        <stp>CHAIN_PERIODICITY_OVRD=M</stp>
        <tr r="G5521" s="3"/>
      </tp>
      <tp t="e">
        <v>#N/A</v>
        <stp/>
        <stp>##V3_BDSV12</stp>
        <stp>SPX Index</stp>
        <stp>CHAIN_TICKERS</stp>
        <stp>[PUTStrategy6.xlsx]Backup!R5571C7</stp>
        <stp>CHAIN_STRIKE_PX_OVRD</stp>
        <stp>111600</stp>
        <stp>CHAIN_PUT_CALL_TYPE_OVRD=P</stp>
        <stp>CHAIN_PERIODICITY_OVRD=M</stp>
        <tr r="G5571" s="3"/>
      </tp>
      <tp t="e">
        <v>#N/A</v>
        <stp/>
        <stp>##V3_BDSV12</stp>
        <stp>SPX Index</stp>
        <stp>CHAIN_TICKERS</stp>
        <stp>[PUTStrategy6.xlsx]Backup!R5546C7</stp>
        <stp>CHAIN_STRIKE_PX_OVRD</stp>
        <stp>111100</stp>
        <stp>CHAIN_PUT_CALL_TYPE_OVRD=P</stp>
        <stp>CHAIN_PERIODICITY_OVRD=M</stp>
        <tr r="G5546" s="3"/>
      </tp>
      <tp t="e">
        <v>#N/A</v>
        <stp/>
        <stp>##V3_BDSV12</stp>
        <stp>SPX Index</stp>
        <stp>CHAIN_TICKERS</stp>
        <stp>[PUTStrategy6.xlsx]Backup!R5696C7</stp>
        <stp>CHAIN_STRIKE_PX_OVRD</stp>
        <stp>114100</stp>
        <stp>CHAIN_PUT_CALL_TYPE_OVRD=P</stp>
        <stp>CHAIN_PERIODICITY_OVRD=M</stp>
        <tr r="G5696" s="3"/>
      </tp>
      <tp t="e">
        <v>#N/A</v>
        <stp/>
        <stp>##V3_BDSV12</stp>
        <stp>SPX Index</stp>
        <stp>CHAIN_TICKERS</stp>
        <stp>[PUTStrategy6.xlsx]Backup!R5621C7</stp>
        <stp>CHAIN_STRIKE_PX_OVRD</stp>
        <stp>112600</stp>
        <stp>CHAIN_PUT_CALL_TYPE_OVRD=P</stp>
        <stp>CHAIN_PERIODICITY_OVRD=M</stp>
        <tr r="G5621" s="3"/>
      </tp>
      <tp t="e">
        <v>#N/A</v>
        <stp/>
        <stp>##V3_BDSV12</stp>
        <stp>SPX Index</stp>
        <stp>CHAIN_TICKERS</stp>
        <stp>[PUTStrategy6.xlsx]Backup!R5646C7</stp>
        <stp>CHAIN_STRIKE_PX_OVRD</stp>
        <stp>113100</stp>
        <stp>CHAIN_PUT_CALL_TYPE_OVRD=P</stp>
        <stp>CHAIN_PERIODICITY_OVRD=M</stp>
        <tr r="G5646" s="3"/>
      </tp>
      <tp t="e">
        <v>#N/A</v>
        <stp/>
        <stp>##V3_BDSV12</stp>
        <stp>SPX Index</stp>
        <stp>CHAIN_TICKERS</stp>
        <stp>[PUTStrategy6.xlsx]Backup!R5671C7</stp>
        <stp>CHAIN_STRIKE_PX_OVRD</stp>
        <stp>113600</stp>
        <stp>CHAIN_PUT_CALL_TYPE_OVRD=P</stp>
        <stp>CHAIN_PERIODICITY_OVRD=M</stp>
        <tr r="G5671" s="3"/>
      </tp>
      <tp t="e">
        <v>#N/A</v>
        <stp/>
        <stp>##V3_BDSV12</stp>
        <stp>SPX Index</stp>
        <stp>CHAIN_TICKERS</stp>
        <stp>[PUTStrategy6.xlsx]Backup!R5796C7</stp>
        <stp>CHAIN_STRIKE_PX_OVRD</stp>
        <stp>116100</stp>
        <stp>CHAIN_PUT_CALL_TYPE_OVRD=P</stp>
        <stp>CHAIN_PERIODICITY_OVRD=M</stp>
        <tr r="G5796" s="3"/>
      </tp>
      <tp t="e">
        <v>#N/A</v>
        <stp/>
        <stp>##V3_BDSV12</stp>
        <stp>SPX Index</stp>
        <stp>CHAIN_TICKERS</stp>
        <stp>[PUTStrategy6.xlsx]Backup!R5771C7</stp>
        <stp>CHAIN_STRIKE_PX_OVRD</stp>
        <stp>115600</stp>
        <stp>CHAIN_PUT_CALL_TYPE_OVRD=P</stp>
        <stp>CHAIN_PERIODICITY_OVRD=M</stp>
        <tr r="G5771" s="3"/>
      </tp>
      <tp t="e">
        <v>#N/A</v>
        <stp/>
        <stp>##V3_BDSV12</stp>
        <stp>SPX Index</stp>
        <stp>CHAIN_TICKERS</stp>
        <stp>[PUTStrategy6.xlsx]Backup!R5746C7</stp>
        <stp>CHAIN_STRIKE_PX_OVRD</stp>
        <stp>115100</stp>
        <stp>CHAIN_PUT_CALL_TYPE_OVRD=P</stp>
        <stp>CHAIN_PERIODICITY_OVRD=M</stp>
        <tr r="G5746" s="3"/>
      </tp>
      <tp t="e">
        <v>#N/A</v>
        <stp/>
        <stp>##V3_BDSV12</stp>
        <stp>SPX Index</stp>
        <stp>CHAIN_TICKERS</stp>
        <stp>[PUTStrategy6.xlsx]Backup!R5721C7</stp>
        <stp>CHAIN_STRIKE_PX_OVRD</stp>
        <stp>114600</stp>
        <stp>CHAIN_PUT_CALL_TYPE_OVRD=P</stp>
        <stp>CHAIN_PERIODICITY_OVRD=M</stp>
        <tr r="G5721" s="3"/>
      </tp>
      <tp t="e">
        <v>#N/A</v>
        <stp/>
        <stp>##V3_BDSV12</stp>
        <stp>SPX Index</stp>
        <stp>CHAIN_TICKERS</stp>
        <stp>[PUTStrategy6.xlsx]Backup!R5196C7</stp>
        <stp>CHAIN_STRIKE_PX_OVRD</stp>
        <stp>104100</stp>
        <stp>CHAIN_PUT_CALL_TYPE_OVRD=P</stp>
        <stp>CHAIN_PERIODICITY_OVRD=M</stp>
        <tr r="G5196" s="3"/>
      </tp>
      <tp t="e">
        <v>#N/A</v>
        <stp/>
        <stp>##V3_BDSV12</stp>
        <stp>SPX Index</stp>
        <stp>CHAIN_TICKERS</stp>
        <stp>[PUTStrategy6.xlsx]Backup!R5121C7</stp>
        <stp>CHAIN_STRIKE_PX_OVRD</stp>
        <stp>102600</stp>
        <stp>CHAIN_PUT_CALL_TYPE_OVRD=P</stp>
        <stp>CHAIN_PERIODICITY_OVRD=M</stp>
        <tr r="G5121" s="3"/>
      </tp>
      <tp t="e">
        <v>#N/A</v>
        <stp/>
        <stp>##V3_BDSV12</stp>
        <stp>SPX Index</stp>
        <stp>CHAIN_TICKERS</stp>
        <stp>[PUTStrategy6.xlsx]Backup!R5146C7</stp>
        <stp>CHAIN_STRIKE_PX_OVRD</stp>
        <stp>103100</stp>
        <stp>CHAIN_PUT_CALL_TYPE_OVRD=P</stp>
        <stp>CHAIN_PERIODICITY_OVRD=M</stp>
        <tr r="G5146" s="3"/>
      </tp>
      <tp t="e">
        <v>#N/A</v>
        <stp/>
        <stp>##V3_BDSV12</stp>
        <stp>SPX Index</stp>
        <stp>CHAIN_TICKERS</stp>
        <stp>[PUTStrategy6.xlsx]Backup!R5171C7</stp>
        <stp>CHAIN_STRIKE_PX_OVRD</stp>
        <stp>103600</stp>
        <stp>CHAIN_PUT_CALL_TYPE_OVRD=P</stp>
        <stp>CHAIN_PERIODICITY_OVRD=M</stp>
        <tr r="G5171" s="3"/>
      </tp>
      <tp t="e">
        <v>#N/A</v>
        <stp/>
        <stp>##V3_BDSV12</stp>
        <stp>SPX Index</stp>
        <stp>CHAIN_TICKERS</stp>
        <stp>[PUTStrategy6.xlsx]Backup!R5096C7</stp>
        <stp>CHAIN_STRIKE_PX_OVRD</stp>
        <stp>102100</stp>
        <stp>CHAIN_PUT_CALL_TYPE_OVRD=P</stp>
        <stp>CHAIN_PERIODICITY_OVRD=M</stp>
        <tr r="G5096" s="3"/>
      </tp>
      <tp t="e">
        <v>#N/A</v>
        <stp/>
        <stp>##V3_BDSV12</stp>
        <stp>SPX Index</stp>
        <stp>CHAIN_TICKERS</stp>
        <stp>[PUTStrategy6.xlsx]Backup!R5021C7</stp>
        <stp>CHAIN_STRIKE_PX_OVRD</stp>
        <stp>100600</stp>
        <stp>CHAIN_PUT_CALL_TYPE_OVRD=P</stp>
        <stp>CHAIN_PERIODICITY_OVRD=M</stp>
        <tr r="G5021" s="3"/>
      </tp>
      <tp t="e">
        <v>#N/A</v>
        <stp/>
        <stp>##V3_BDSV12</stp>
        <stp>SPX Index</stp>
        <stp>CHAIN_TICKERS</stp>
        <stp>[PUTStrategy6.xlsx]Backup!R5071C7</stp>
        <stp>CHAIN_STRIKE_PX_OVRD</stp>
        <stp>101600</stp>
        <stp>CHAIN_PUT_CALL_TYPE_OVRD=P</stp>
        <stp>CHAIN_PERIODICITY_OVRD=M</stp>
        <tr r="G5071" s="3"/>
      </tp>
      <tp t="e">
        <v>#N/A</v>
        <stp/>
        <stp>##V3_BDSV12</stp>
        <stp>SPX Index</stp>
        <stp>CHAIN_TICKERS</stp>
        <stp>[PUTStrategy6.xlsx]Backup!R5046C7</stp>
        <stp>CHAIN_STRIKE_PX_OVRD</stp>
        <stp>101100</stp>
        <stp>CHAIN_PUT_CALL_TYPE_OVRD=P</stp>
        <stp>CHAIN_PERIODICITY_OVRD=M</stp>
        <tr r="G5046" s="3"/>
      </tp>
      <tp t="e">
        <v>#N/A</v>
        <stp/>
        <stp>##V3_BDSV12</stp>
        <stp>SPX Index</stp>
        <stp>CHAIN_TICKERS</stp>
        <stp>[PUTStrategy6.xlsx]Backup!R5346C7</stp>
        <stp>CHAIN_STRIKE_PX_OVRD</stp>
        <stp>107100</stp>
        <stp>CHAIN_PUT_CALL_TYPE_OVRD=P</stp>
        <stp>CHAIN_PERIODICITY_OVRD=M</stp>
        <tr r="G5346" s="3"/>
      </tp>
      <tp t="e">
        <v>#N/A</v>
        <stp/>
        <stp>##V3_BDSV12</stp>
        <stp>SPX Index</stp>
        <stp>CHAIN_TICKERS</stp>
        <stp>[PUTStrategy6.xlsx]Backup!R5371C7</stp>
        <stp>CHAIN_STRIKE_PX_OVRD</stp>
        <stp>107600</stp>
        <stp>CHAIN_PUT_CALL_TYPE_OVRD=P</stp>
        <stp>CHAIN_PERIODICITY_OVRD=M</stp>
        <tr r="G5371" s="3"/>
      </tp>
      <tp t="e">
        <v>#N/A</v>
        <stp/>
        <stp>##V3_BDSV12</stp>
        <stp>SPX Index</stp>
        <stp>CHAIN_TICKERS</stp>
        <stp>[PUTStrategy6.xlsx]Backup!R5396C7</stp>
        <stp>CHAIN_STRIKE_PX_OVRD</stp>
        <stp>108100</stp>
        <stp>CHAIN_PUT_CALL_TYPE_OVRD=P</stp>
        <stp>CHAIN_PERIODICITY_OVRD=M</stp>
        <tr r="G5396" s="3"/>
      </tp>
      <tp t="e">
        <v>#N/A</v>
        <stp/>
        <stp>##V3_BDSV12</stp>
        <stp>SPX Index</stp>
        <stp>CHAIN_TICKERS</stp>
        <stp>[PUTStrategy6.xlsx]Backup!R5321C7</stp>
        <stp>CHAIN_STRIKE_PX_OVRD</stp>
        <stp>106600</stp>
        <stp>CHAIN_PUT_CALL_TYPE_OVRD=P</stp>
        <stp>CHAIN_PERIODICITY_OVRD=M</stp>
        <tr r="G5321" s="3"/>
      </tp>
      <tp t="e">
        <v>#N/A</v>
        <stp/>
        <stp>##V3_BDSV12</stp>
        <stp>SPX Index</stp>
        <stp>CHAIN_TICKERS</stp>
        <stp>[PUTStrategy6.xlsx]Backup!R5296C7</stp>
        <stp>CHAIN_STRIKE_PX_OVRD</stp>
        <stp>106100</stp>
        <stp>CHAIN_PUT_CALL_TYPE_OVRD=P</stp>
        <stp>CHAIN_PERIODICITY_OVRD=M</stp>
        <tr r="G5296" s="3"/>
      </tp>
      <tp t="e">
        <v>#N/A</v>
        <stp/>
        <stp>##V3_BDSV12</stp>
        <stp>SPX Index</stp>
        <stp>CHAIN_TICKERS</stp>
        <stp>[PUTStrategy6.xlsx]Backup!R5271C7</stp>
        <stp>CHAIN_STRIKE_PX_OVRD</stp>
        <stp>105600</stp>
        <stp>CHAIN_PUT_CALL_TYPE_OVRD=P</stp>
        <stp>CHAIN_PERIODICITY_OVRD=M</stp>
        <tr r="G5271" s="3"/>
      </tp>
      <tp t="e">
        <v>#N/A</v>
        <stp/>
        <stp>##V3_BDSV12</stp>
        <stp>SPX Index</stp>
        <stp>CHAIN_TICKERS</stp>
        <stp>[PUTStrategy6.xlsx]Backup!R5246C7</stp>
        <stp>CHAIN_STRIKE_PX_OVRD</stp>
        <stp>105100</stp>
        <stp>CHAIN_PUT_CALL_TYPE_OVRD=P</stp>
        <stp>CHAIN_PERIODICITY_OVRD=M</stp>
        <tr r="G5246" s="3"/>
      </tp>
      <tp t="e">
        <v>#N/A</v>
        <stp/>
        <stp>##V3_BDSV12</stp>
        <stp>SPX Index</stp>
        <stp>CHAIN_TICKERS</stp>
        <stp>[PUTStrategy6.xlsx]Backup!R5221C7</stp>
        <stp>CHAIN_STRIKE_PX_OVRD</stp>
        <stp>104600</stp>
        <stp>CHAIN_PUT_CALL_TYPE_OVRD=P</stp>
        <stp>CHAIN_PERIODICITY_OVRD=M</stp>
        <tr r="G5221" s="3"/>
      </tp>
      <tp t="e">
        <v>#N/A</v>
        <stp/>
        <stp>##V3_BDSV12</stp>
        <stp>SPX Index</stp>
        <stp>CHAIN_TICKERS</stp>
        <stp>[PUTStrategy6.xlsx]Backup!R5846C7</stp>
        <stp>CHAIN_STRIKE_PX_OVRD</stp>
        <stp>117100</stp>
        <stp>CHAIN_PUT_CALL_TYPE_OVRD=P</stp>
        <stp>CHAIN_PERIODICITY_OVRD=M</stp>
        <tr r="G5846" s="3"/>
      </tp>
      <tp t="e">
        <v>#N/A</v>
        <stp/>
        <stp>##V3_BDSV12</stp>
        <stp>SPX Index</stp>
        <stp>CHAIN_TICKERS</stp>
        <stp>[PUTStrategy6.xlsx]Backup!R5871C7</stp>
        <stp>CHAIN_STRIKE_PX_OVRD</stp>
        <stp>117600</stp>
        <stp>CHAIN_PUT_CALL_TYPE_OVRD=P</stp>
        <stp>CHAIN_PERIODICITY_OVRD=M</stp>
        <tr r="G5871" s="3"/>
      </tp>
      <tp t="e">
        <v>#N/A</v>
        <stp/>
        <stp>##V3_BDSV12</stp>
        <stp>SPX Index</stp>
        <stp>CHAIN_TICKERS</stp>
        <stp>[PUTStrategy6.xlsx]Backup!R5896C7</stp>
        <stp>CHAIN_STRIKE_PX_OVRD</stp>
        <stp>118100</stp>
        <stp>CHAIN_PUT_CALL_TYPE_OVRD=P</stp>
        <stp>CHAIN_PERIODICITY_OVRD=M</stp>
        <tr r="G5896" s="3"/>
      </tp>
      <tp t="e">
        <v>#N/A</v>
        <stp/>
        <stp>##V3_BDSV12</stp>
        <stp>SPX Index</stp>
        <stp>CHAIN_TICKERS</stp>
        <stp>[PUTStrategy6.xlsx]Backup!R5821C7</stp>
        <stp>CHAIN_STRIKE_PX_OVRD</stp>
        <stp>116600</stp>
        <stp>CHAIN_PUT_CALL_TYPE_OVRD=P</stp>
        <stp>CHAIN_PERIODICITY_OVRD=M</stp>
        <tr r="G5821" s="3"/>
      </tp>
      <tp t="e">
        <v>#N/A</v>
        <stp/>
        <stp>##V3_BDSV12</stp>
        <stp>SPX Index</stp>
        <stp>CHAIN_TICKERS</stp>
        <stp>[PUTStrategy6.xlsx]Backup!R5921C7</stp>
        <stp>CHAIN_STRIKE_PX_OVRD</stp>
        <stp>118600</stp>
        <stp>CHAIN_PUT_CALL_TYPE_OVRD=P</stp>
        <stp>CHAIN_PERIODICITY_OVRD=M</stp>
        <tr r="G5921" s="3"/>
      </tp>
      <tp t="e">
        <v>#N/A</v>
        <stp/>
        <stp>##V3_BDSV12</stp>
        <stp>SPX Index</stp>
        <stp>CHAIN_TICKERS</stp>
        <stp>[PUTStrategy6.xlsx]Backup!R5971C7</stp>
        <stp>CHAIN_STRIKE_PX_OVRD</stp>
        <stp>119600</stp>
        <stp>CHAIN_PUT_CALL_TYPE_OVRD=P</stp>
        <stp>CHAIN_PERIODICITY_OVRD=M</stp>
        <tr r="G5971" s="3"/>
      </tp>
      <tp t="e">
        <v>#N/A</v>
        <stp/>
        <stp>##V3_BDSV12</stp>
        <stp>SPX Index</stp>
        <stp>CHAIN_TICKERS</stp>
        <stp>[PUTStrategy6.xlsx]Backup!R5946C7</stp>
        <stp>CHAIN_STRIKE_PX_OVRD</stp>
        <stp>119100</stp>
        <stp>CHAIN_PUT_CALL_TYPE_OVRD=P</stp>
        <stp>CHAIN_PERIODICITY_OVRD=M</stp>
        <tr r="G5946" s="3"/>
      </tp>
      <tp t="e">
        <v>#N/A</v>
        <stp/>
        <stp>##V3_BDSV12</stp>
        <stp>SPX Index</stp>
        <stp>CHAIN_TICKERS</stp>
        <stp>[PUTStrategy6.xlsx]Backup!R5996C7</stp>
        <stp>CHAIN_STRIKE_PX_OVRD</stp>
        <stp>120100</stp>
        <stp>CHAIN_PUT_CALL_TYPE_OVRD=P</stp>
        <stp>CHAIN_PERIODICITY_OVRD=M</stp>
        <tr r="G5996" s="3"/>
      </tp>
      <tp t="e">
        <v>#N/A</v>
        <stp/>
        <stp>##V3_BDSV12</stp>
        <stp>SPX Index</stp>
        <stp>CHAIN_TICKERS</stp>
        <stp>[PUTStrategy6.xlsx]Backup!R6696C7</stp>
        <stp>CHAIN_STRIKE_PX_OVRD</stp>
        <stp>134100</stp>
        <stp>CHAIN_PUT_CALL_TYPE_OVRD=P</stp>
        <stp>CHAIN_PERIODICITY_OVRD=M</stp>
        <tr r="G6696" s="3"/>
      </tp>
      <tp t="e">
        <v>#N/A</v>
        <stp/>
        <stp>##V3_BDSV12</stp>
        <stp>SPX Index</stp>
        <stp>CHAIN_TICKERS</stp>
        <stp>[PUTStrategy6.xlsx]Backup!R6621C7</stp>
        <stp>CHAIN_STRIKE_PX_OVRD</stp>
        <stp>132600</stp>
        <stp>CHAIN_PUT_CALL_TYPE_OVRD=P</stp>
        <stp>CHAIN_PERIODICITY_OVRD=M</stp>
        <tr r="G6621" s="3"/>
      </tp>
      <tp t="e">
        <v>#N/A</v>
        <stp/>
        <stp>##V3_BDSV12</stp>
        <stp>SPX Index</stp>
        <stp>CHAIN_TICKERS</stp>
        <stp>[PUTStrategy6.xlsx]Backup!R6646C7</stp>
        <stp>CHAIN_STRIKE_PX_OVRD</stp>
        <stp>133100</stp>
        <stp>CHAIN_PUT_CALL_TYPE_OVRD=P</stp>
        <stp>CHAIN_PERIODICITY_OVRD=M</stp>
        <tr r="G6646" s="3"/>
      </tp>
      <tp t="e">
        <v>#N/A</v>
        <stp/>
        <stp>##V3_BDSV12</stp>
        <stp>SPX Index</stp>
        <stp>CHAIN_TICKERS</stp>
        <stp>[PUTStrategy6.xlsx]Backup!R6671C7</stp>
        <stp>CHAIN_STRIKE_PX_OVRD</stp>
        <stp>133600</stp>
        <stp>CHAIN_PUT_CALL_TYPE_OVRD=P</stp>
        <stp>CHAIN_PERIODICITY_OVRD=M</stp>
        <tr r="G6671" s="3"/>
      </tp>
      <tp t="e">
        <v>#N/A</v>
        <stp/>
        <stp>##V3_BDSV12</stp>
        <stp>SPX Index</stp>
        <stp>CHAIN_TICKERS</stp>
        <stp>[PUTStrategy6.xlsx]Backup!R6796C7</stp>
        <stp>CHAIN_STRIKE_PX_OVRD</stp>
        <stp>136100</stp>
        <stp>CHAIN_PUT_CALL_TYPE_OVRD=P</stp>
        <stp>CHAIN_PERIODICITY_OVRD=M</stp>
        <tr r="G6796" s="3"/>
      </tp>
      <tp t="e">
        <v>#N/A</v>
        <stp/>
        <stp>##V3_BDSV12</stp>
        <stp>SPX Index</stp>
        <stp>CHAIN_TICKERS</stp>
        <stp>[PUTStrategy6.xlsx]Backup!R6771C7</stp>
        <stp>CHAIN_STRIKE_PX_OVRD</stp>
        <stp>135600</stp>
        <stp>CHAIN_PUT_CALL_TYPE_OVRD=P</stp>
        <stp>CHAIN_PERIODICITY_OVRD=M</stp>
        <tr r="G6771" s="3"/>
      </tp>
      <tp t="e">
        <v>#N/A</v>
        <stp/>
        <stp>##V3_BDSV12</stp>
        <stp>SPX Index</stp>
        <stp>CHAIN_TICKERS</stp>
        <stp>[PUTStrategy6.xlsx]Backup!R6746C7</stp>
        <stp>CHAIN_STRIKE_PX_OVRD</stp>
        <stp>135100</stp>
        <stp>CHAIN_PUT_CALL_TYPE_OVRD=P</stp>
        <stp>CHAIN_PERIODICITY_OVRD=M</stp>
        <tr r="G6746" s="3"/>
      </tp>
      <tp t="e">
        <v>#N/A</v>
        <stp/>
        <stp>##V3_BDSV12</stp>
        <stp>SPX Index</stp>
        <stp>CHAIN_TICKERS</stp>
        <stp>[PUTStrategy6.xlsx]Backup!R6721C7</stp>
        <stp>CHAIN_STRIKE_PX_OVRD</stp>
        <stp>134600</stp>
        <stp>CHAIN_PUT_CALL_TYPE_OVRD=P</stp>
        <stp>CHAIN_PERIODICITY_OVRD=M</stp>
        <tr r="G6721" s="3"/>
      </tp>
      <tp t="e">
        <v>#N/A</v>
        <stp/>
        <stp>##V3_BDSV12</stp>
        <stp>SPX Index</stp>
        <stp>CHAIN_TICKERS</stp>
        <stp>[PUTStrategy6.xlsx]Backup!R6496C7</stp>
        <stp>CHAIN_STRIKE_PX_OVRD</stp>
        <stp>130100</stp>
        <stp>CHAIN_PUT_CALL_TYPE_OVRD=P</stp>
        <stp>CHAIN_PERIODICITY_OVRD=M</stp>
        <tr r="G6496" s="3"/>
      </tp>
      <tp t="e">
        <v>#N/A</v>
        <stp/>
        <stp>##V3_BDSV12</stp>
        <stp>SPX Index</stp>
        <stp>CHAIN_TICKERS</stp>
        <stp>[PUTStrategy6.xlsx]Backup!R6421C7</stp>
        <stp>CHAIN_STRIKE_PX_OVRD</stp>
        <stp>128600</stp>
        <stp>CHAIN_PUT_CALL_TYPE_OVRD=P</stp>
        <stp>CHAIN_PERIODICITY_OVRD=M</stp>
        <tr r="G6421" s="3"/>
      </tp>
      <tp t="e">
        <v>#N/A</v>
        <stp/>
        <stp>##V3_BDSV12</stp>
        <stp>SPX Index</stp>
        <stp>CHAIN_TICKERS</stp>
        <stp>[PUTStrategy6.xlsx]Backup!R6596C7</stp>
        <stp>CHAIN_STRIKE_PX_OVRD</stp>
        <stp>132100</stp>
        <stp>CHAIN_PUT_CALL_TYPE_OVRD=P</stp>
        <stp>CHAIN_PERIODICITY_OVRD=M</stp>
        <tr r="G6596" s="3"/>
      </tp>
      <tp t="e">
        <v>#N/A</v>
        <stp/>
        <stp>##V3_BDSV12</stp>
        <stp>SPX Index</stp>
        <stp>CHAIN_TICKERS</stp>
        <stp>[PUTStrategy6.xlsx]Backup!R6471C7</stp>
        <stp>CHAIN_STRIKE_PX_OVRD</stp>
        <stp>129600</stp>
        <stp>CHAIN_PUT_CALL_TYPE_OVRD=P</stp>
        <stp>CHAIN_PERIODICITY_OVRD=M</stp>
        <tr r="G6471" s="3"/>
      </tp>
      <tp t="e">
        <v>#N/A</v>
        <stp/>
        <stp>##V3_BDSV12</stp>
        <stp>SPX Index</stp>
        <stp>CHAIN_TICKERS</stp>
        <stp>[PUTStrategy6.xlsx]Backup!R6446C7</stp>
        <stp>CHAIN_STRIKE_PX_OVRD</stp>
        <stp>129100</stp>
        <stp>CHAIN_PUT_CALL_TYPE_OVRD=P</stp>
        <stp>CHAIN_PERIODICITY_OVRD=M</stp>
        <tr r="G6446" s="3"/>
      </tp>
      <tp t="e">
        <v>#N/A</v>
        <stp/>
        <stp>##V3_BDSV12</stp>
        <stp>SPX Index</stp>
        <stp>CHAIN_TICKERS</stp>
        <stp>[PUTStrategy6.xlsx]Backup!R6521C7</stp>
        <stp>CHAIN_STRIKE_PX_OVRD</stp>
        <stp>130600</stp>
        <stp>CHAIN_PUT_CALL_TYPE_OVRD=P</stp>
        <stp>CHAIN_PERIODICITY_OVRD=M</stp>
        <tr r="G6521" s="3"/>
      </tp>
      <tp t="e">
        <v>#N/A</v>
        <stp/>
        <stp>##V3_BDSV12</stp>
        <stp>SPX Index</stp>
        <stp>CHAIN_TICKERS</stp>
        <stp>[PUTStrategy6.xlsx]Backup!R6571C7</stp>
        <stp>CHAIN_STRIKE_PX_OVRD</stp>
        <stp>131600</stp>
        <stp>CHAIN_PUT_CALL_TYPE_OVRD=P</stp>
        <stp>CHAIN_PERIODICITY_OVRD=M</stp>
        <tr r="G6571" s="3"/>
      </tp>
      <tp t="e">
        <v>#N/A</v>
        <stp/>
        <stp>##V3_BDSV12</stp>
        <stp>SPX Index</stp>
        <stp>CHAIN_TICKERS</stp>
        <stp>[PUTStrategy6.xlsx]Backup!R6546C7</stp>
        <stp>CHAIN_STRIKE_PX_OVRD</stp>
        <stp>131100</stp>
        <stp>CHAIN_PUT_CALL_TYPE_OVRD=P</stp>
        <stp>CHAIN_PERIODICITY_OVRD=M</stp>
        <tr r="G6546" s="3"/>
      </tp>
      <tp t="e">
        <v>#N/A</v>
        <stp/>
        <stp>##V3_BDSV12</stp>
        <stp>SPX Index</stp>
        <stp>CHAIN_TICKERS</stp>
        <stp>[PUTStrategy6.xlsx]Backup!R6346C7</stp>
        <stp>CHAIN_STRIKE_PX_OVRD</stp>
        <stp>127100</stp>
        <stp>CHAIN_PUT_CALL_TYPE_OVRD=P</stp>
        <stp>CHAIN_PERIODICITY_OVRD=M</stp>
        <tr r="G6346" s="3"/>
      </tp>
      <tp t="e">
        <v>#N/A</v>
        <stp/>
        <stp>##V3_BDSV12</stp>
        <stp>SPX Index</stp>
        <stp>CHAIN_TICKERS</stp>
        <stp>[PUTStrategy6.xlsx]Backup!R6371C7</stp>
        <stp>CHAIN_STRIKE_PX_OVRD</stp>
        <stp>127600</stp>
        <stp>CHAIN_PUT_CALL_TYPE_OVRD=P</stp>
        <stp>CHAIN_PERIODICITY_OVRD=M</stp>
        <tr r="G6371" s="3"/>
      </tp>
      <tp t="e">
        <v>#N/A</v>
        <stp/>
        <stp>##V3_BDSV12</stp>
        <stp>SPX Index</stp>
        <stp>CHAIN_TICKERS</stp>
        <stp>[PUTStrategy6.xlsx]Backup!R6396C7</stp>
        <stp>CHAIN_STRIKE_PX_OVRD</stp>
        <stp>128100</stp>
        <stp>CHAIN_PUT_CALL_TYPE_OVRD=P</stp>
        <stp>CHAIN_PERIODICITY_OVRD=M</stp>
        <tr r="G6396" s="3"/>
      </tp>
      <tp t="e">
        <v>#N/A</v>
        <stp/>
        <stp>##V3_BDSV12</stp>
        <stp>SPX Index</stp>
        <stp>CHAIN_TICKERS</stp>
        <stp>[PUTStrategy6.xlsx]Backup!R6321C7</stp>
        <stp>CHAIN_STRIKE_PX_OVRD</stp>
        <stp>126600</stp>
        <stp>CHAIN_PUT_CALL_TYPE_OVRD=P</stp>
        <stp>CHAIN_PERIODICITY_OVRD=M</stp>
        <tr r="G6321" s="3"/>
      </tp>
      <tp t="e">
        <v>#N/A</v>
        <stp/>
        <stp>##V3_BDSV12</stp>
        <stp>SPX Index</stp>
        <stp>CHAIN_TICKERS</stp>
        <stp>[PUTStrategy6.xlsx]Backup!R6296C7</stp>
        <stp>CHAIN_STRIKE_PX_OVRD</stp>
        <stp>126100</stp>
        <stp>CHAIN_PUT_CALL_TYPE_OVRD=P</stp>
        <stp>CHAIN_PERIODICITY_OVRD=M</stp>
        <tr r="G6296" s="3"/>
      </tp>
      <tp t="e">
        <v>#N/A</v>
        <stp/>
        <stp>##V3_BDSV12</stp>
        <stp>SPX Index</stp>
        <stp>CHAIN_TICKERS</stp>
        <stp>[PUTStrategy6.xlsx]Backup!R6271C7</stp>
        <stp>CHAIN_STRIKE_PX_OVRD</stp>
        <stp>125600</stp>
        <stp>CHAIN_PUT_CALL_TYPE_OVRD=P</stp>
        <stp>CHAIN_PERIODICITY_OVRD=M</stp>
        <tr r="G6271" s="3"/>
      </tp>
      <tp t="e">
        <v>#N/A</v>
        <stp/>
        <stp>##V3_BDSV12</stp>
        <stp>SPX Index</stp>
        <stp>CHAIN_TICKERS</stp>
        <stp>[PUTStrategy6.xlsx]Backup!R6246C7</stp>
        <stp>CHAIN_STRIKE_PX_OVRD</stp>
        <stp>125100</stp>
        <stp>CHAIN_PUT_CALL_TYPE_OVRD=P</stp>
        <stp>CHAIN_PERIODICITY_OVRD=M</stp>
        <tr r="G6246" s="3"/>
      </tp>
      <tp t="e">
        <v>#N/A</v>
        <stp/>
        <stp>##V3_BDSV12</stp>
        <stp>SPX Index</stp>
        <stp>CHAIN_TICKERS</stp>
        <stp>[PUTStrategy6.xlsx]Backup!R6221C7</stp>
        <stp>CHAIN_STRIKE_PX_OVRD</stp>
        <stp>124600</stp>
        <stp>CHAIN_PUT_CALL_TYPE_OVRD=P</stp>
        <stp>CHAIN_PERIODICITY_OVRD=M</stp>
        <tr r="G6221" s="3"/>
      </tp>
      <tp t="e">
        <v>#N/A</v>
        <stp/>
        <stp>##V3_BDSV12</stp>
        <stp>SPX Index</stp>
        <stp>CHAIN_TICKERS</stp>
        <stp>[PUTStrategy6.xlsx]Backup!R6196C7</stp>
        <stp>CHAIN_STRIKE_PX_OVRD</stp>
        <stp>124100</stp>
        <stp>CHAIN_PUT_CALL_TYPE_OVRD=P</stp>
        <stp>CHAIN_PERIODICITY_OVRD=M</stp>
        <tr r="G6196" s="3"/>
      </tp>
      <tp t="e">
        <v>#N/A</v>
        <stp/>
        <stp>##V3_BDSV12</stp>
        <stp>SPX Index</stp>
        <stp>CHAIN_TICKERS</stp>
        <stp>[PUTStrategy6.xlsx]Backup!R6121C7</stp>
        <stp>CHAIN_STRIKE_PX_OVRD</stp>
        <stp>122600</stp>
        <stp>CHAIN_PUT_CALL_TYPE_OVRD=P</stp>
        <stp>CHAIN_PERIODICITY_OVRD=M</stp>
        <tr r="G6121" s="3"/>
      </tp>
      <tp t="e">
        <v>#N/A</v>
        <stp/>
        <stp>##V3_BDSV12</stp>
        <stp>SPX Index</stp>
        <stp>CHAIN_TICKERS</stp>
        <stp>[PUTStrategy6.xlsx]Backup!R6146C7</stp>
        <stp>CHAIN_STRIKE_PX_OVRD</stp>
        <stp>123100</stp>
        <stp>CHAIN_PUT_CALL_TYPE_OVRD=P</stp>
        <stp>CHAIN_PERIODICITY_OVRD=M</stp>
        <tr r="G6146" s="3"/>
      </tp>
      <tp t="e">
        <v>#N/A</v>
        <stp/>
        <stp>##V3_BDSV12</stp>
        <stp>SPX Index</stp>
        <stp>CHAIN_TICKERS</stp>
        <stp>[PUTStrategy6.xlsx]Backup!R6171C7</stp>
        <stp>CHAIN_STRIKE_PX_OVRD</stp>
        <stp>123600</stp>
        <stp>CHAIN_PUT_CALL_TYPE_OVRD=P</stp>
        <stp>CHAIN_PERIODICITY_OVRD=M</stp>
        <tr r="G6171" s="3"/>
      </tp>
      <tp t="e">
        <v>#N/A</v>
        <stp/>
        <stp>##V3_BDSV12</stp>
        <stp>SPX Index</stp>
        <stp>CHAIN_TICKERS</stp>
        <stp>[PUTStrategy6.xlsx]Backup!R6096C7</stp>
        <stp>CHAIN_STRIKE_PX_OVRD</stp>
        <stp>122100</stp>
        <stp>CHAIN_PUT_CALL_TYPE_OVRD=P</stp>
        <stp>CHAIN_PERIODICITY_OVRD=M</stp>
        <tr r="G6096" s="3"/>
      </tp>
      <tp t="e">
        <v>#N/A</v>
        <stp/>
        <stp>##V3_BDSV12</stp>
        <stp>SPX Index</stp>
        <stp>CHAIN_TICKERS</stp>
        <stp>[PUTStrategy6.xlsx]Backup!R6021C7</stp>
        <stp>CHAIN_STRIKE_PX_OVRD</stp>
        <stp>120600</stp>
        <stp>CHAIN_PUT_CALL_TYPE_OVRD=P</stp>
        <stp>CHAIN_PERIODICITY_OVRD=M</stp>
        <tr r="G6021" s="3"/>
      </tp>
      <tp t="e">
        <v>#N/A</v>
        <stp/>
        <stp>##V3_BDSV12</stp>
        <stp>SPX Index</stp>
        <stp>CHAIN_TICKERS</stp>
        <stp>[PUTStrategy6.xlsx]Backup!R6071C7</stp>
        <stp>CHAIN_STRIKE_PX_OVRD</stp>
        <stp>121600</stp>
        <stp>CHAIN_PUT_CALL_TYPE_OVRD=P</stp>
        <stp>CHAIN_PERIODICITY_OVRD=M</stp>
        <tr r="G6071" s="3"/>
      </tp>
      <tp t="e">
        <v>#N/A</v>
        <stp/>
        <stp>##V3_BDSV12</stp>
        <stp>SPX Index</stp>
        <stp>CHAIN_TICKERS</stp>
        <stp>[PUTStrategy6.xlsx]Backup!R6046C7</stp>
        <stp>CHAIN_STRIKE_PX_OVRD</stp>
        <stp>121100</stp>
        <stp>CHAIN_PUT_CALL_TYPE_OVRD=P</stp>
        <stp>CHAIN_PERIODICITY_OVRD=M</stp>
        <tr r="G6046" s="3"/>
      </tp>
      <tp t="e">
        <v>#N/A</v>
        <stp/>
        <stp>##V3_BDSV12</stp>
        <stp>SPX Index</stp>
        <stp>CHAIN_TICKERS</stp>
        <stp>[PUTStrategy6.xlsx]Backup!R6996C7</stp>
        <stp>CHAIN_STRIKE_PX_OVRD</stp>
        <stp>140100</stp>
        <stp>CHAIN_PUT_CALL_TYPE_OVRD=P</stp>
        <stp>CHAIN_PERIODICITY_OVRD=M</stp>
        <tr r="G6996" s="3"/>
      </tp>
      <tp t="e">
        <v>#N/A</v>
        <stp/>
        <stp>##V3_BDSV12</stp>
        <stp>SPX Index</stp>
        <stp>CHAIN_TICKERS</stp>
        <stp>[PUTStrategy6.xlsx]Backup!R6846C7</stp>
        <stp>CHAIN_STRIKE_PX_OVRD</stp>
        <stp>137100</stp>
        <stp>CHAIN_PUT_CALL_TYPE_OVRD=P</stp>
        <stp>CHAIN_PERIODICITY_OVRD=M</stp>
        <tr r="G6846" s="3"/>
      </tp>
      <tp t="e">
        <v>#N/A</v>
        <stp/>
        <stp>##V3_BDSV12</stp>
        <stp>SPX Index</stp>
        <stp>CHAIN_TICKERS</stp>
        <stp>[PUTStrategy6.xlsx]Backup!R6871C7</stp>
        <stp>CHAIN_STRIKE_PX_OVRD</stp>
        <stp>137600</stp>
        <stp>CHAIN_PUT_CALL_TYPE_OVRD=P</stp>
        <stp>CHAIN_PERIODICITY_OVRD=M</stp>
        <tr r="G6871" s="3"/>
      </tp>
      <tp t="e">
        <v>#N/A</v>
        <stp/>
        <stp>##V3_BDSV12</stp>
        <stp>SPX Index</stp>
        <stp>CHAIN_TICKERS</stp>
        <stp>[PUTStrategy6.xlsx]Backup!R6896C7</stp>
        <stp>CHAIN_STRIKE_PX_OVRD</stp>
        <stp>138100</stp>
        <stp>CHAIN_PUT_CALL_TYPE_OVRD=P</stp>
        <stp>CHAIN_PERIODICITY_OVRD=M</stp>
        <tr r="G6896" s="3"/>
      </tp>
      <tp t="e">
        <v>#N/A</v>
        <stp/>
        <stp>##V3_BDSV12</stp>
        <stp>SPX Index</stp>
        <stp>CHAIN_TICKERS</stp>
        <stp>[PUTStrategy6.xlsx]Backup!R6821C7</stp>
        <stp>CHAIN_STRIKE_PX_OVRD</stp>
        <stp>136600</stp>
        <stp>CHAIN_PUT_CALL_TYPE_OVRD=P</stp>
        <stp>CHAIN_PERIODICITY_OVRD=M</stp>
        <tr r="G6821" s="3"/>
      </tp>
      <tp t="e">
        <v>#N/A</v>
        <stp/>
        <stp>##V3_BDSV12</stp>
        <stp>SPX Index</stp>
        <stp>CHAIN_TICKERS</stp>
        <stp>[PUTStrategy6.xlsx]Backup!R6921C7</stp>
        <stp>CHAIN_STRIKE_PX_OVRD</stp>
        <stp>138600</stp>
        <stp>CHAIN_PUT_CALL_TYPE_OVRD=P</stp>
        <stp>CHAIN_PERIODICITY_OVRD=M</stp>
        <tr r="G6921" s="3"/>
      </tp>
      <tp t="e">
        <v>#N/A</v>
        <stp/>
        <stp>##V3_BDSV12</stp>
        <stp>SPX Index</stp>
        <stp>CHAIN_TICKERS</stp>
        <stp>[PUTStrategy6.xlsx]Backup!R6971C7</stp>
        <stp>CHAIN_STRIKE_PX_OVRD</stp>
        <stp>139600</stp>
        <stp>CHAIN_PUT_CALL_TYPE_OVRD=P</stp>
        <stp>CHAIN_PERIODICITY_OVRD=M</stp>
        <tr r="G6971" s="3"/>
      </tp>
      <tp t="e">
        <v>#N/A</v>
        <stp/>
        <stp>##V3_BDSV12</stp>
        <stp>SPX Index</stp>
        <stp>CHAIN_TICKERS</stp>
        <stp>[PUTStrategy6.xlsx]Backup!R6946C7</stp>
        <stp>CHAIN_STRIKE_PX_OVRD</stp>
        <stp>139100</stp>
        <stp>CHAIN_PUT_CALL_TYPE_OVRD=P</stp>
        <stp>CHAIN_PERIODICITY_OVRD=M</stp>
        <tr r="G6946" s="3"/>
      </tp>
      <tp t="e">
        <v>#N/A</v>
        <stp/>
        <stp>##V3_BDSV12</stp>
        <stp>SPX Index</stp>
        <stp>CHAIN_TICKERS</stp>
        <stp>[PUTStrategy6.xlsx]Backup!R7196C7</stp>
        <stp>CHAIN_STRIKE_PX_OVRD</stp>
        <stp>144100</stp>
        <stp>CHAIN_PUT_CALL_TYPE_OVRD=P</stp>
        <stp>CHAIN_PERIODICITY_OVRD=M</stp>
        <tr r="G7196" s="3"/>
      </tp>
      <tp t="e">
        <v>#N/A</v>
        <stp/>
        <stp>##V3_BDSV12</stp>
        <stp>SPX Index</stp>
        <stp>CHAIN_TICKERS</stp>
        <stp>[PUTStrategy6.xlsx]Backup!R7121C7</stp>
        <stp>CHAIN_STRIKE_PX_OVRD</stp>
        <stp>142600</stp>
        <stp>CHAIN_PUT_CALL_TYPE_OVRD=P</stp>
        <stp>CHAIN_PERIODICITY_OVRD=M</stp>
        <tr r="G7121" s="3"/>
      </tp>
      <tp t="e">
        <v>#N/A</v>
        <stp/>
        <stp>##V3_BDSV12</stp>
        <stp>SPX Index</stp>
        <stp>CHAIN_TICKERS</stp>
        <stp>[PUTStrategy6.xlsx]Backup!R7146C7</stp>
        <stp>CHAIN_STRIKE_PX_OVRD</stp>
        <stp>143100</stp>
        <stp>CHAIN_PUT_CALL_TYPE_OVRD=P</stp>
        <stp>CHAIN_PERIODICITY_OVRD=M</stp>
        <tr r="G7146" s="3"/>
      </tp>
      <tp t="e">
        <v>#N/A</v>
        <stp/>
        <stp>##V3_BDSV12</stp>
        <stp>SPX Index</stp>
        <stp>CHAIN_TICKERS</stp>
        <stp>[PUTStrategy6.xlsx]Backup!R7171C7</stp>
        <stp>CHAIN_STRIKE_PX_OVRD</stp>
        <stp>143600</stp>
        <stp>CHAIN_PUT_CALL_TYPE_OVRD=P</stp>
        <stp>CHAIN_PERIODICITY_OVRD=M</stp>
        <tr r="G7171" s="3"/>
      </tp>
      <tp t="e">
        <v>#N/A</v>
        <stp/>
        <stp>##V3_BDSV12</stp>
        <stp>SPX Index</stp>
        <stp>CHAIN_TICKERS</stp>
        <stp>[PUTStrategy6.xlsx]Backup!R7096C7</stp>
        <stp>CHAIN_STRIKE_PX_OVRD</stp>
        <stp>142100</stp>
        <stp>CHAIN_PUT_CALL_TYPE_OVRD=P</stp>
        <stp>CHAIN_PERIODICITY_OVRD=M</stp>
        <tr r="G7096" s="3"/>
      </tp>
      <tp t="e">
        <v>#N/A</v>
        <stp/>
        <stp>##V3_BDSV12</stp>
        <stp>SPX Index</stp>
        <stp>CHAIN_TICKERS</stp>
        <stp>[PUTStrategy6.xlsx]Backup!R7021C7</stp>
        <stp>CHAIN_STRIKE_PX_OVRD</stp>
        <stp>140600</stp>
        <stp>CHAIN_PUT_CALL_TYPE_OVRD=P</stp>
        <stp>CHAIN_PERIODICITY_OVRD=M</stp>
        <tr r="G7021" s="3"/>
      </tp>
      <tp t="e">
        <v>#N/A</v>
        <stp/>
        <stp>##V3_BDSV12</stp>
        <stp>SPX Index</stp>
        <stp>CHAIN_TICKERS</stp>
        <stp>[PUTStrategy6.xlsx]Backup!R7071C7</stp>
        <stp>CHAIN_STRIKE_PX_OVRD</stp>
        <stp>141600</stp>
        <stp>CHAIN_PUT_CALL_TYPE_OVRD=P</stp>
        <stp>CHAIN_PERIODICITY_OVRD=M</stp>
        <tr r="G7071" s="3"/>
      </tp>
      <tp t="e">
        <v>#N/A</v>
        <stp/>
        <stp>##V3_BDSV12</stp>
        <stp>SPX Index</stp>
        <stp>CHAIN_TICKERS</stp>
        <stp>[PUTStrategy6.xlsx]Backup!R7046C7</stp>
        <stp>CHAIN_STRIKE_PX_OVRD</stp>
        <stp>141100</stp>
        <stp>CHAIN_PUT_CALL_TYPE_OVRD=P</stp>
        <stp>CHAIN_PERIODICITY_OVRD=M</stp>
        <tr r="G7046" s="3"/>
      </tp>
      <tp t="e">
        <v>#N/A</v>
        <stp/>
        <stp>##V3_BDSV12</stp>
        <stp>SPX Index</stp>
        <stp>CHAIN_TICKERS</stp>
        <stp>[PUTStrategy6.xlsx]Backup!R7346C7</stp>
        <stp>CHAIN_STRIKE_PX_OVRD</stp>
        <stp>147100</stp>
        <stp>CHAIN_PUT_CALL_TYPE_OVRD=P</stp>
        <stp>CHAIN_PERIODICITY_OVRD=M</stp>
        <tr r="G7346" s="3"/>
      </tp>
      <tp t="e">
        <v>#N/A</v>
        <stp/>
        <stp>##V3_BDSV12</stp>
        <stp>SPX Index</stp>
        <stp>CHAIN_TICKERS</stp>
        <stp>[PUTStrategy6.xlsx]Backup!R7371C7</stp>
        <stp>CHAIN_STRIKE_PX_OVRD</stp>
        <stp>147600</stp>
        <stp>CHAIN_PUT_CALL_TYPE_OVRD=P</stp>
        <stp>CHAIN_PERIODICITY_OVRD=M</stp>
        <tr r="G7371" s="3"/>
      </tp>
      <tp t="e">
        <v>#N/A</v>
        <stp/>
        <stp>##V3_BDSV12</stp>
        <stp>SPX Index</stp>
        <stp>CHAIN_TICKERS</stp>
        <stp>[PUTStrategy6.xlsx]Backup!R7396C7</stp>
        <stp>CHAIN_STRIKE_PX_OVRD</stp>
        <stp>148100</stp>
        <stp>CHAIN_PUT_CALL_TYPE_OVRD=P</stp>
        <stp>CHAIN_PERIODICITY_OVRD=M</stp>
        <tr r="G7396" s="3"/>
      </tp>
      <tp t="e">
        <v>#N/A</v>
        <stp/>
        <stp>##V3_BDSV12</stp>
        <stp>SPX Index</stp>
        <stp>CHAIN_TICKERS</stp>
        <stp>[PUTStrategy6.xlsx]Backup!R7321C7</stp>
        <stp>CHAIN_STRIKE_PX_OVRD</stp>
        <stp>146600</stp>
        <stp>CHAIN_PUT_CALL_TYPE_OVRD=P</stp>
        <stp>CHAIN_PERIODICITY_OVRD=M</stp>
        <tr r="G7321" s="3"/>
      </tp>
      <tp t="e">
        <v>#N/A</v>
        <stp/>
        <stp>##V3_BDSV12</stp>
        <stp>SPX Index</stp>
        <stp>CHAIN_TICKERS</stp>
        <stp>[PUTStrategy6.xlsx]Backup!R7296C7</stp>
        <stp>CHAIN_STRIKE_PX_OVRD</stp>
        <stp>146100</stp>
        <stp>CHAIN_PUT_CALL_TYPE_OVRD=P</stp>
        <stp>CHAIN_PERIODICITY_OVRD=M</stp>
        <tr r="G7296" s="3"/>
      </tp>
      <tp t="e">
        <v>#N/A</v>
        <stp/>
        <stp>##V3_BDSV12</stp>
        <stp>SPX Index</stp>
        <stp>CHAIN_TICKERS</stp>
        <stp>[PUTStrategy6.xlsx]Backup!R7271C7</stp>
        <stp>CHAIN_STRIKE_PX_OVRD</stp>
        <stp>145600</stp>
        <stp>CHAIN_PUT_CALL_TYPE_OVRD=P</stp>
        <stp>CHAIN_PERIODICITY_OVRD=M</stp>
        <tr r="G7271" s="3"/>
      </tp>
      <tp t="e">
        <v>#N/A</v>
        <stp/>
        <stp>##V3_BDSV12</stp>
        <stp>SPX Index</stp>
        <stp>CHAIN_TICKERS</stp>
        <stp>[PUTStrategy6.xlsx]Backup!R7246C7</stp>
        <stp>CHAIN_STRIKE_PX_OVRD</stp>
        <stp>145100</stp>
        <stp>CHAIN_PUT_CALL_TYPE_OVRD=P</stp>
        <stp>CHAIN_PERIODICITY_OVRD=M</stp>
        <tr r="G7246" s="3"/>
      </tp>
      <tp t="e">
        <v>#N/A</v>
        <stp/>
        <stp>##V3_BDSV12</stp>
        <stp>SPX Index</stp>
        <stp>CHAIN_TICKERS</stp>
        <stp>[PUTStrategy6.xlsx]Backup!R7221C7</stp>
        <stp>CHAIN_STRIKE_PX_OVRD</stp>
        <stp>144600</stp>
        <stp>CHAIN_PUT_CALL_TYPE_OVRD=P</stp>
        <stp>CHAIN_PERIODICITY_OVRD=M</stp>
        <tr r="G7221" s="3"/>
      </tp>
      <tp t="e">
        <v>#N/A</v>
        <stp/>
        <stp>##V3_BDHV12</stp>
        <stp>SPX Index</stp>
        <stp>IVOL_MONEYNESS</stp>
        <stp>7/21/2015</stp>
        <stp>7/21/2015</stp>
        <stp>[PUTStrategy-RealOption.xlsx]Opt_BS!R138C8</stp>
        <stp>IVOL_MATURITY=MATURITY_1STM</stp>
        <stp>IVOL_MONEYNESS_LEVEL=MONEY_LVL_100_</stp>
        <stp>DTS=H</stp>
        <stp>FACTOR=.01</stp>
        <stp>DAYS=W</stp>
        <tr r="H138" s="4"/>
      </tp>
      <tp t="e">
        <v>#N/A</v>
        <stp/>
        <stp>##V3_BDHV12</stp>
        <stp>SPX Index</stp>
        <stp>IVOL_MONEYNESS</stp>
        <stp>6/10/2015</stp>
        <stp>6/10/2015</stp>
        <stp>[PUTStrategy-RealOption.xlsx]Opt_BS!R109C8</stp>
        <stp>IVOL_MATURITY=MATURITY_1STM</stp>
        <stp>IVOL_MONEYNESS_LEVEL=MONEY_LVL_100_</stp>
        <stp>DTS=H</stp>
        <stp>FACTOR=.01</stp>
        <stp>DAYS=W</stp>
        <tr r="H109" s="4"/>
      </tp>
      <tp t="e">
        <v>#N/A</v>
        <stp/>
        <stp>##V3_BDHV12</stp>
        <stp>SPX Index</stp>
        <stp>IVOL_MONEYNESS</stp>
        <stp>9/18/2015</stp>
        <stp>9/18/2015</stp>
        <stp>[PUTStrategy-RealOption.xlsx]Opt_BS!R181C8</stp>
        <stp>IVOL_MATURITY=MATURITY_1STM</stp>
        <stp>IVOL_MONEYNESS_LEVEL=MONEY_LVL_100_</stp>
        <stp>DTS=H</stp>
        <stp>FACTOR=.01</stp>
        <stp>DAYS=W</stp>
        <tr r="H181" s="4"/>
      </tp>
      <tp t="e">
        <v>#N/A</v>
        <stp/>
        <stp>##V3_BDHV12</stp>
        <stp>SPX Index</stp>
        <stp>IVOL_MONEYNESS</stp>
        <stp>9/30/2015</stp>
        <stp>9/30/2015</stp>
        <stp>[PUTStrategy-RealOption.xlsx]Opt_BS!R189C8</stp>
        <stp>IVOL_MATURITY=MATURITY_1STM</stp>
        <stp>IVOL_MONEYNESS_LEVEL=MONEY_LVL_100_</stp>
        <stp>DTS=H</stp>
        <stp>FACTOR=.01</stp>
        <stp>DAYS=W</stp>
        <tr r="H189" s="4"/>
      </tp>
      <tp t="e">
        <v>#N/A</v>
        <stp/>
        <stp>##V3_BDSV12</stp>
        <stp>SPX Index</stp>
        <stp>CHAIN_TICKERS</stp>
        <stp>[PUTStrategy6.xlsx]Backup!R4532C7</stp>
        <stp>CHAIN_STRIKE_PX_OVRD</stp>
        <stp>90820</stp>
        <stp>CHAIN_PUT_CALL_TYPE_OVRD=P</stp>
        <stp>CHAIN_PERIODICITY_OVRD=M</stp>
        <tr r="G4532" s="3"/>
      </tp>
      <tp t="e">
        <v>#N/A</v>
        <stp/>
        <stp>##V3_BDSV12</stp>
        <stp>SPX Index</stp>
        <stp>CHAIN_TICKERS</stp>
        <stp>[PUTStrategy6.xlsx]Backup!R4632C7</stp>
        <stp>CHAIN_STRIKE_PX_OVRD</stp>
        <stp>92820</stp>
        <stp>CHAIN_PUT_CALL_TYPE_OVRD=P</stp>
        <stp>CHAIN_PERIODICITY_OVRD=M</stp>
        <tr r="G4632" s="3"/>
      </tp>
      <tp t="e">
        <v>#N/A</v>
        <stp/>
        <stp>##V3_BDSV12</stp>
        <stp>SPX Index</stp>
        <stp>CHAIN_TICKERS</stp>
        <stp>[PUTStrategy6.xlsx]Backup!R4932C7</stp>
        <stp>CHAIN_STRIKE_PX_OVRD</stp>
        <stp>98820</stp>
        <stp>CHAIN_PUT_CALL_TYPE_OVRD=P</stp>
        <stp>CHAIN_PERIODICITY_OVRD=M</stp>
        <tr r="G4932" s="3"/>
      </tp>
      <tp t="e">
        <v>#N/A</v>
        <stp/>
        <stp>##V3_BDSV12</stp>
        <stp>SPX Index</stp>
        <stp>CHAIN_TICKERS</stp>
        <stp>[PUTStrategy6.xlsx]Backup!R4732C7</stp>
        <stp>CHAIN_STRIKE_PX_OVRD</stp>
        <stp>94820</stp>
        <stp>CHAIN_PUT_CALL_TYPE_OVRD=P</stp>
        <stp>CHAIN_PERIODICITY_OVRD=M</stp>
        <tr r="G4732" s="3"/>
      </tp>
      <tp t="e">
        <v>#N/A</v>
        <stp/>
        <stp>##V3_BDSV12</stp>
        <stp>SPX Index</stp>
        <stp>CHAIN_TICKERS</stp>
        <stp>[PUTStrategy6.xlsx]Backup!R4832C7</stp>
        <stp>CHAIN_STRIKE_PX_OVRD</stp>
        <stp>96820</stp>
        <stp>CHAIN_PUT_CALL_TYPE_OVRD=P</stp>
        <stp>CHAIN_PERIODICITY_OVRD=M</stp>
        <tr r="G4832" s="3"/>
      </tp>
      <tp t="e">
        <v>#N/A</v>
        <stp/>
        <stp>##V3_BDSV12</stp>
        <stp>SPX Index</stp>
        <stp>CHAIN_TICKERS</stp>
        <stp>[PUTStrategy6.xlsx]Backup!R4332C7</stp>
        <stp>CHAIN_STRIKE_PX_OVRD</stp>
        <stp>86820</stp>
        <stp>CHAIN_PUT_CALL_TYPE_OVRD=P</stp>
        <stp>CHAIN_PERIODICITY_OVRD=M</stp>
        <tr r="G4332" s="3"/>
      </tp>
      <tp t="e">
        <v>#N/A</v>
        <stp/>
        <stp>##V3_BDSV12</stp>
        <stp>SPX Index</stp>
        <stp>CHAIN_TICKERS</stp>
        <stp>[PUTStrategy6.xlsx]Backup!R4232C7</stp>
        <stp>CHAIN_STRIKE_PX_OVRD</stp>
        <stp>84820</stp>
        <stp>CHAIN_PUT_CALL_TYPE_OVRD=P</stp>
        <stp>CHAIN_PERIODICITY_OVRD=M</stp>
        <tr r="G4232" s="3"/>
      </tp>
      <tp t="e">
        <v>#N/A</v>
        <stp/>
        <stp>##V3_BDSV12</stp>
        <stp>SPX Index</stp>
        <stp>CHAIN_TICKERS</stp>
        <stp>[PUTStrategy6.xlsx]Backup!R4032C7</stp>
        <stp>CHAIN_STRIKE_PX_OVRD</stp>
        <stp>80820</stp>
        <stp>CHAIN_PUT_CALL_TYPE_OVRD=P</stp>
        <stp>CHAIN_PERIODICITY_OVRD=M</stp>
        <tr r="G4032" s="3"/>
      </tp>
      <tp t="e">
        <v>#N/A</v>
        <stp/>
        <stp>##V3_BDSV12</stp>
        <stp>SPX Index</stp>
        <stp>CHAIN_TICKERS</stp>
        <stp>[PUTStrategy6.xlsx]Backup!R4132C7</stp>
        <stp>CHAIN_STRIKE_PX_OVRD</stp>
        <stp>82820</stp>
        <stp>CHAIN_PUT_CALL_TYPE_OVRD=P</stp>
        <stp>CHAIN_PERIODICITY_OVRD=M</stp>
        <tr r="G4132" s="3"/>
      </tp>
      <tp t="e">
        <v>#N/A</v>
        <stp/>
        <stp>##V3_BDSV12</stp>
        <stp>SPX Index</stp>
        <stp>CHAIN_TICKERS</stp>
        <stp>[PUTStrategy6.xlsx]Backup!R4432C7</stp>
        <stp>CHAIN_STRIKE_PX_OVRD</stp>
        <stp>88820</stp>
        <stp>CHAIN_PUT_CALL_TYPE_OVRD=P</stp>
        <stp>CHAIN_PERIODICITY_OVRD=M</stp>
        <tr r="G4432" s="3"/>
      </tp>
      <tp t="e">
        <v>#N/A</v>
        <stp/>
        <stp>##V3_BDSV12</stp>
        <stp>SPX Index</stp>
        <stp>CHAIN_TICKERS</stp>
        <stp>[PUTStrategy6.xlsx]Backup!R1332C7</stp>
        <stp>CHAIN_STRIKE_PX_OVRD</stp>
        <stp>26820</stp>
        <stp>CHAIN_PUT_CALL_TYPE_OVRD=P</stp>
        <stp>CHAIN_PERIODICITY_OVRD=M</stp>
        <tr r="G1332" s="3"/>
      </tp>
      <tp t="e">
        <v>#N/A</v>
        <stp/>
        <stp>##V3_BDSV12</stp>
        <stp>SPX Index</stp>
        <stp>CHAIN_TICKERS</stp>
        <stp>[PUTStrategy6.xlsx]Backup!R1232C7</stp>
        <stp>CHAIN_STRIKE_PX_OVRD</stp>
        <stp>24820</stp>
        <stp>CHAIN_PUT_CALL_TYPE_OVRD=P</stp>
        <stp>CHAIN_PERIODICITY_OVRD=M</stp>
        <tr r="G1232" s="3"/>
      </tp>
      <tp t="e">
        <v>#N/A</v>
        <stp/>
        <stp>##V3_BDSV12</stp>
        <stp>SPX Index</stp>
        <stp>CHAIN_TICKERS</stp>
        <stp>[PUTStrategy6.xlsx]Backup!R1032C7</stp>
        <stp>CHAIN_STRIKE_PX_OVRD</stp>
        <stp>20820</stp>
        <stp>CHAIN_PUT_CALL_TYPE_OVRD=P</stp>
        <stp>CHAIN_PERIODICITY_OVRD=M</stp>
        <tr r="G1032" s="3"/>
      </tp>
      <tp t="e">
        <v>#N/A</v>
        <stp/>
        <stp>##V3_BDSV12</stp>
        <stp>SPX Index</stp>
        <stp>CHAIN_TICKERS</stp>
        <stp>[PUTStrategy6.xlsx]Backup!R1132C7</stp>
        <stp>CHAIN_STRIKE_PX_OVRD</stp>
        <stp>22820</stp>
        <stp>CHAIN_PUT_CALL_TYPE_OVRD=P</stp>
        <stp>CHAIN_PERIODICITY_OVRD=M</stp>
        <tr r="G1132" s="3"/>
      </tp>
      <tp t="e">
        <v>#N/A</v>
        <stp/>
        <stp>##V3_BDSV12</stp>
        <stp>SPX Index</stp>
        <stp>CHAIN_TICKERS</stp>
        <stp>[PUTStrategy6.xlsx]Backup!R1432C7</stp>
        <stp>CHAIN_STRIKE_PX_OVRD</stp>
        <stp>28820</stp>
        <stp>CHAIN_PUT_CALL_TYPE_OVRD=P</stp>
        <stp>CHAIN_PERIODICITY_OVRD=M</stp>
        <tr r="G1432" s="3"/>
      </tp>
      <tp t="e">
        <v>#N/A</v>
        <stp/>
        <stp>##V3_BDSV12</stp>
        <stp>SPX Index</stp>
        <stp>CHAIN_TICKERS</stp>
        <stp>[PUTStrategy6.xlsx]Backup!R1532C7</stp>
        <stp>CHAIN_STRIKE_PX_OVRD</stp>
        <stp>30820</stp>
        <stp>CHAIN_PUT_CALL_TYPE_OVRD=P</stp>
        <stp>CHAIN_PERIODICITY_OVRD=M</stp>
        <tr r="G1532" s="3"/>
      </tp>
      <tp t="e">
        <v>#N/A</v>
        <stp/>
        <stp>##V3_BDSV12</stp>
        <stp>SPX Index</stp>
        <stp>CHAIN_TICKERS</stp>
        <stp>[PUTStrategy6.xlsx]Backup!R1632C7</stp>
        <stp>CHAIN_STRIKE_PX_OVRD</stp>
        <stp>32820</stp>
        <stp>CHAIN_PUT_CALL_TYPE_OVRD=P</stp>
        <stp>CHAIN_PERIODICITY_OVRD=M</stp>
        <tr r="G1632" s="3"/>
      </tp>
      <tp t="e">
        <v>#N/A</v>
        <stp/>
        <stp>##V3_BDSV12</stp>
        <stp>SPX Index</stp>
        <stp>CHAIN_TICKERS</stp>
        <stp>[PUTStrategy6.xlsx]Backup!R1932C7</stp>
        <stp>CHAIN_STRIKE_PX_OVRD</stp>
        <stp>38820</stp>
        <stp>CHAIN_PUT_CALL_TYPE_OVRD=P</stp>
        <stp>CHAIN_PERIODICITY_OVRD=M</stp>
        <tr r="G1932" s="3"/>
      </tp>
      <tp t="e">
        <v>#N/A</v>
        <stp/>
        <stp>##V3_BDSV12</stp>
        <stp>SPX Index</stp>
        <stp>CHAIN_TICKERS</stp>
        <stp>[PUTStrategy6.xlsx]Backup!R1732C7</stp>
        <stp>CHAIN_STRIKE_PX_OVRD</stp>
        <stp>34820</stp>
        <stp>CHAIN_PUT_CALL_TYPE_OVRD=P</stp>
        <stp>CHAIN_PERIODICITY_OVRD=M</stp>
        <tr r="G1732" s="3"/>
      </tp>
      <tp t="e">
        <v>#N/A</v>
        <stp/>
        <stp>##V3_BDSV12</stp>
        <stp>SPX Index</stp>
        <stp>CHAIN_TICKERS</stp>
        <stp>[PUTStrategy6.xlsx]Backup!R1832C7</stp>
        <stp>CHAIN_STRIKE_PX_OVRD</stp>
        <stp>36820</stp>
        <stp>CHAIN_PUT_CALL_TYPE_OVRD=P</stp>
        <stp>CHAIN_PERIODICITY_OVRD=M</stp>
        <tr r="G1832" s="3"/>
      </tp>
      <tp t="e">
        <v>#N/A</v>
        <stp/>
        <stp>##V3_BDSV12</stp>
        <stp>SPX Index</stp>
        <stp>CHAIN_TICKERS</stp>
        <stp>[PUTStrategy6.xlsx]Backup!R2532C7</stp>
        <stp>CHAIN_STRIKE_PX_OVRD</stp>
        <stp>50820</stp>
        <stp>CHAIN_PUT_CALL_TYPE_OVRD=P</stp>
        <stp>CHAIN_PERIODICITY_OVRD=M</stp>
        <tr r="G2532" s="3"/>
      </tp>
      <tp t="e">
        <v>#N/A</v>
        <stp/>
        <stp>##V3_BDSV12</stp>
        <stp>SPX Index</stp>
        <stp>CHAIN_TICKERS</stp>
        <stp>[PUTStrategy6.xlsx]Backup!R2632C7</stp>
        <stp>CHAIN_STRIKE_PX_OVRD</stp>
        <stp>52820</stp>
        <stp>CHAIN_PUT_CALL_TYPE_OVRD=P</stp>
        <stp>CHAIN_PERIODICITY_OVRD=M</stp>
        <tr r="G2632" s="3"/>
      </tp>
      <tp t="e">
        <v>#N/A</v>
        <stp/>
        <stp>##V3_BDSV12</stp>
        <stp>SPX Index</stp>
        <stp>CHAIN_TICKERS</stp>
        <stp>[PUTStrategy6.xlsx]Backup!R2932C7</stp>
        <stp>CHAIN_STRIKE_PX_OVRD</stp>
        <stp>58820</stp>
        <stp>CHAIN_PUT_CALL_TYPE_OVRD=P</stp>
        <stp>CHAIN_PERIODICITY_OVRD=M</stp>
        <tr r="G2932" s="3"/>
      </tp>
      <tp t="e">
        <v>#N/A</v>
        <stp/>
        <stp>##V3_BDSV12</stp>
        <stp>SPX Index</stp>
        <stp>CHAIN_TICKERS</stp>
        <stp>[PUTStrategy6.xlsx]Backup!R2732C7</stp>
        <stp>CHAIN_STRIKE_PX_OVRD</stp>
        <stp>54820</stp>
        <stp>CHAIN_PUT_CALL_TYPE_OVRD=P</stp>
        <stp>CHAIN_PERIODICITY_OVRD=M</stp>
        <tr r="G2732" s="3"/>
      </tp>
      <tp t="e">
        <v>#N/A</v>
        <stp/>
        <stp>##V3_BDSV12</stp>
        <stp>SPX Index</stp>
        <stp>CHAIN_TICKERS</stp>
        <stp>[PUTStrategy6.xlsx]Backup!R2832C7</stp>
        <stp>CHAIN_STRIKE_PX_OVRD</stp>
        <stp>56820</stp>
        <stp>CHAIN_PUT_CALL_TYPE_OVRD=P</stp>
        <stp>CHAIN_PERIODICITY_OVRD=M</stp>
        <tr r="G2832" s="3"/>
      </tp>
      <tp t="e">
        <v>#N/A</v>
        <stp/>
        <stp>##V3_BDSV12</stp>
        <stp>SPX Index</stp>
        <stp>CHAIN_TICKERS</stp>
        <stp>[PUTStrategy6.xlsx]Backup!R2332C7</stp>
        <stp>CHAIN_STRIKE_PX_OVRD</stp>
        <stp>46820</stp>
        <stp>CHAIN_PUT_CALL_TYPE_OVRD=P</stp>
        <stp>CHAIN_PERIODICITY_OVRD=M</stp>
        <tr r="G2332" s="3"/>
      </tp>
      <tp t="e">
        <v>#N/A</v>
        <stp/>
        <stp>##V3_BDSV12</stp>
        <stp>SPX Index</stp>
        <stp>CHAIN_TICKERS</stp>
        <stp>[PUTStrategy6.xlsx]Backup!R2232C7</stp>
        <stp>CHAIN_STRIKE_PX_OVRD</stp>
        <stp>44820</stp>
        <stp>CHAIN_PUT_CALL_TYPE_OVRD=P</stp>
        <stp>CHAIN_PERIODICITY_OVRD=M</stp>
        <tr r="G2232" s="3"/>
      </tp>
      <tp t="e">
        <v>#N/A</v>
        <stp/>
        <stp>##V3_BDSV12</stp>
        <stp>SPX Index</stp>
        <stp>CHAIN_TICKERS</stp>
        <stp>[PUTStrategy6.xlsx]Backup!R2032C7</stp>
        <stp>CHAIN_STRIKE_PX_OVRD</stp>
        <stp>40820</stp>
        <stp>CHAIN_PUT_CALL_TYPE_OVRD=P</stp>
        <stp>CHAIN_PERIODICITY_OVRD=M</stp>
        <tr r="G2032" s="3"/>
      </tp>
      <tp t="e">
        <v>#N/A</v>
        <stp/>
        <stp>##V3_BDSV12</stp>
        <stp>SPX Index</stp>
        <stp>CHAIN_TICKERS</stp>
        <stp>[PUTStrategy6.xlsx]Backup!R2132C7</stp>
        <stp>CHAIN_STRIKE_PX_OVRD</stp>
        <stp>42820</stp>
        <stp>CHAIN_PUT_CALL_TYPE_OVRD=P</stp>
        <stp>CHAIN_PERIODICITY_OVRD=M</stp>
        <tr r="G2132" s="3"/>
      </tp>
      <tp t="e">
        <v>#N/A</v>
        <stp/>
        <stp>##V3_BDSV12</stp>
        <stp>SPX Index</stp>
        <stp>CHAIN_TICKERS</stp>
        <stp>[PUTStrategy6.xlsx]Backup!R2432C7</stp>
        <stp>CHAIN_STRIKE_PX_OVRD</stp>
        <stp>48820</stp>
        <stp>CHAIN_PUT_CALL_TYPE_OVRD=P</stp>
        <stp>CHAIN_PERIODICITY_OVRD=M</stp>
        <tr r="G2432" s="3"/>
      </tp>
      <tp t="e">
        <v>#N/A</v>
        <stp/>
        <stp>##V3_BDSV12</stp>
        <stp>SPX Index</stp>
        <stp>CHAIN_TICKERS</stp>
        <stp>[PUTStrategy6.xlsx]Backup!R3332C7</stp>
        <stp>CHAIN_STRIKE_PX_OVRD</stp>
        <stp>66820</stp>
        <stp>CHAIN_PUT_CALL_TYPE_OVRD=P</stp>
        <stp>CHAIN_PERIODICITY_OVRD=M</stp>
        <tr r="G3332" s="3"/>
      </tp>
      <tp t="e">
        <v>#N/A</v>
        <stp/>
        <stp>##V3_BDSV12</stp>
        <stp>SPX Index</stp>
        <stp>CHAIN_TICKERS</stp>
        <stp>[PUTStrategy6.xlsx]Backup!R3232C7</stp>
        <stp>CHAIN_STRIKE_PX_OVRD</stp>
        <stp>64820</stp>
        <stp>CHAIN_PUT_CALL_TYPE_OVRD=P</stp>
        <stp>CHAIN_PERIODICITY_OVRD=M</stp>
        <tr r="G3232" s="3"/>
      </tp>
      <tp t="e">
        <v>#N/A</v>
        <stp/>
        <stp>##V3_BDSV12</stp>
        <stp>SPX Index</stp>
        <stp>CHAIN_TICKERS</stp>
        <stp>[PUTStrategy6.xlsx]Backup!R3032C7</stp>
        <stp>CHAIN_STRIKE_PX_OVRD</stp>
        <stp>60820</stp>
        <stp>CHAIN_PUT_CALL_TYPE_OVRD=P</stp>
        <stp>CHAIN_PERIODICITY_OVRD=M</stp>
        <tr r="G3032" s="3"/>
      </tp>
      <tp t="e">
        <v>#N/A</v>
        <stp/>
        <stp>##V3_BDSV12</stp>
        <stp>SPX Index</stp>
        <stp>CHAIN_TICKERS</stp>
        <stp>[PUTStrategy6.xlsx]Backup!R3132C7</stp>
        <stp>CHAIN_STRIKE_PX_OVRD</stp>
        <stp>62820</stp>
        <stp>CHAIN_PUT_CALL_TYPE_OVRD=P</stp>
        <stp>CHAIN_PERIODICITY_OVRD=M</stp>
        <tr r="G3132" s="3"/>
      </tp>
      <tp t="e">
        <v>#N/A</v>
        <stp/>
        <stp>##V3_BDSV12</stp>
        <stp>SPX Index</stp>
        <stp>CHAIN_TICKERS</stp>
        <stp>[PUTStrategy6.xlsx]Backup!R3432C7</stp>
        <stp>CHAIN_STRIKE_PX_OVRD</stp>
        <stp>68820</stp>
        <stp>CHAIN_PUT_CALL_TYPE_OVRD=P</stp>
        <stp>CHAIN_PERIODICITY_OVRD=M</stp>
        <tr r="G3432" s="3"/>
      </tp>
      <tp t="e">
        <v>#N/A</v>
        <stp/>
        <stp>##V3_BDSV12</stp>
        <stp>SPX Index</stp>
        <stp>CHAIN_TICKERS</stp>
        <stp>[PUTStrategy6.xlsx]Backup!R3532C7</stp>
        <stp>CHAIN_STRIKE_PX_OVRD</stp>
        <stp>70820</stp>
        <stp>CHAIN_PUT_CALL_TYPE_OVRD=P</stp>
        <stp>CHAIN_PERIODICITY_OVRD=M</stp>
        <tr r="G3532" s="3"/>
      </tp>
      <tp t="e">
        <v>#N/A</v>
        <stp/>
        <stp>##V3_BDSV12</stp>
        <stp>SPX Index</stp>
        <stp>CHAIN_TICKERS</stp>
        <stp>[PUTStrategy6.xlsx]Backup!R3632C7</stp>
        <stp>CHAIN_STRIKE_PX_OVRD</stp>
        <stp>72820</stp>
        <stp>CHAIN_PUT_CALL_TYPE_OVRD=P</stp>
        <stp>CHAIN_PERIODICITY_OVRD=M</stp>
        <tr r="G3632" s="3"/>
      </tp>
      <tp t="e">
        <v>#N/A</v>
        <stp/>
        <stp>##V3_BDSV12</stp>
        <stp>SPX Index</stp>
        <stp>CHAIN_TICKERS</stp>
        <stp>[PUTStrategy6.xlsx]Backup!R3932C7</stp>
        <stp>CHAIN_STRIKE_PX_OVRD</stp>
        <stp>78820</stp>
        <stp>CHAIN_PUT_CALL_TYPE_OVRD=P</stp>
        <stp>CHAIN_PERIODICITY_OVRD=M</stp>
        <tr r="G3932" s="3"/>
      </tp>
      <tp t="e">
        <v>#N/A</v>
        <stp/>
        <stp>##V3_BDSV12</stp>
        <stp>SPX Index</stp>
        <stp>CHAIN_TICKERS</stp>
        <stp>[PUTStrategy6.xlsx]Backup!R3732C7</stp>
        <stp>CHAIN_STRIKE_PX_OVRD</stp>
        <stp>74820</stp>
        <stp>CHAIN_PUT_CALL_TYPE_OVRD=P</stp>
        <stp>CHAIN_PERIODICITY_OVRD=M</stp>
        <tr r="G3732" s="3"/>
      </tp>
      <tp t="e">
        <v>#N/A</v>
        <stp/>
        <stp>##V3_BDSV12</stp>
        <stp>SPX Index</stp>
        <stp>CHAIN_TICKERS</stp>
        <stp>[PUTStrategy6.xlsx]Backup!R3832C7</stp>
        <stp>CHAIN_STRIKE_PX_OVRD</stp>
        <stp>76820</stp>
        <stp>CHAIN_PUT_CALL_TYPE_OVRD=P</stp>
        <stp>CHAIN_PERIODICITY_OVRD=M</stp>
        <tr r="G3832" s="3"/>
      </tp>
      <tp t="e">
        <v>#N/A</v>
        <stp/>
        <stp>##V3_BDSV12</stp>
        <stp>SPX Index</stp>
        <stp>CHAIN_TICKERS</stp>
        <stp>[PUTStrategy6.xlsx]Backup!R4531C7</stp>
        <stp>CHAIN_STRIKE_PX_OVRD</stp>
        <stp>90800</stp>
        <stp>CHAIN_PUT_CALL_TYPE_OVRD=P</stp>
        <stp>CHAIN_PERIODICITY_OVRD=M</stp>
        <tr r="G4531" s="3"/>
      </tp>
      <tp t="e">
        <v>#N/A</v>
        <stp/>
        <stp>##V3_BDSV12</stp>
        <stp>SPX Index</stp>
        <stp>CHAIN_TICKERS</stp>
        <stp>[PUTStrategy6.xlsx]Backup!R4631C7</stp>
        <stp>CHAIN_STRIKE_PX_OVRD</stp>
        <stp>92800</stp>
        <stp>CHAIN_PUT_CALL_TYPE_OVRD=P</stp>
        <stp>CHAIN_PERIODICITY_OVRD=M</stp>
        <tr r="G4631" s="3"/>
      </tp>
      <tp t="e">
        <v>#N/A</v>
        <stp/>
        <stp>##V3_BDSV12</stp>
        <stp>SPX Index</stp>
        <stp>CHAIN_TICKERS</stp>
        <stp>[PUTStrategy6.xlsx]Backup!R4931C7</stp>
        <stp>CHAIN_STRIKE_PX_OVRD</stp>
        <stp>98800</stp>
        <stp>CHAIN_PUT_CALL_TYPE_OVRD=P</stp>
        <stp>CHAIN_PERIODICITY_OVRD=M</stp>
        <tr r="G4931" s="3"/>
      </tp>
      <tp t="e">
        <v>#N/A</v>
        <stp/>
        <stp>##V3_BDSV12</stp>
        <stp>SPX Index</stp>
        <stp>CHAIN_TICKERS</stp>
        <stp>[PUTStrategy6.xlsx]Backup!R4731C7</stp>
        <stp>CHAIN_STRIKE_PX_OVRD</stp>
        <stp>94800</stp>
        <stp>CHAIN_PUT_CALL_TYPE_OVRD=P</stp>
        <stp>CHAIN_PERIODICITY_OVRD=M</stp>
        <tr r="G4731" s="3"/>
      </tp>
      <tp t="e">
        <v>#N/A</v>
        <stp/>
        <stp>##V3_BDSV12</stp>
        <stp>SPX Index</stp>
        <stp>CHAIN_TICKERS</stp>
        <stp>[PUTStrategy6.xlsx]Backup!R4831C7</stp>
        <stp>CHAIN_STRIKE_PX_OVRD</stp>
        <stp>96800</stp>
        <stp>CHAIN_PUT_CALL_TYPE_OVRD=P</stp>
        <stp>CHAIN_PERIODICITY_OVRD=M</stp>
        <tr r="G4831" s="3"/>
      </tp>
      <tp t="e">
        <v>#N/A</v>
        <stp/>
        <stp>##V3_BDSV12</stp>
        <stp>SPX Index</stp>
        <stp>CHAIN_TICKERS</stp>
        <stp>[PUTStrategy6.xlsx]Backup!R4331C7</stp>
        <stp>CHAIN_STRIKE_PX_OVRD</stp>
        <stp>86800</stp>
        <stp>CHAIN_PUT_CALL_TYPE_OVRD=P</stp>
        <stp>CHAIN_PERIODICITY_OVRD=M</stp>
        <tr r="G4331" s="3"/>
      </tp>
      <tp t="e">
        <v>#N/A</v>
        <stp/>
        <stp>##V3_BDSV12</stp>
        <stp>SPX Index</stp>
        <stp>CHAIN_TICKERS</stp>
        <stp>[PUTStrategy6.xlsx]Backup!R4231C7</stp>
        <stp>CHAIN_STRIKE_PX_OVRD</stp>
        <stp>84800</stp>
        <stp>CHAIN_PUT_CALL_TYPE_OVRD=P</stp>
        <stp>CHAIN_PERIODICITY_OVRD=M</stp>
        <tr r="G4231" s="3"/>
      </tp>
      <tp t="e">
        <v>#N/A</v>
        <stp/>
        <stp>##V3_BDSV12</stp>
        <stp>SPX Index</stp>
        <stp>CHAIN_TICKERS</stp>
        <stp>[PUTStrategy6.xlsx]Backup!R4031C7</stp>
        <stp>CHAIN_STRIKE_PX_OVRD</stp>
        <stp>80800</stp>
        <stp>CHAIN_PUT_CALL_TYPE_OVRD=P</stp>
        <stp>CHAIN_PERIODICITY_OVRD=M</stp>
        <tr r="G4031" s="3"/>
      </tp>
      <tp t="e">
        <v>#N/A</v>
        <stp/>
        <stp>##V3_BDSV12</stp>
        <stp>SPX Index</stp>
        <stp>CHAIN_TICKERS</stp>
        <stp>[PUTStrategy6.xlsx]Backup!R4131C7</stp>
        <stp>CHAIN_STRIKE_PX_OVRD</stp>
        <stp>82800</stp>
        <stp>CHAIN_PUT_CALL_TYPE_OVRD=P</stp>
        <stp>CHAIN_PERIODICITY_OVRD=M</stp>
        <tr r="G4131" s="3"/>
      </tp>
      <tp t="e">
        <v>#N/A</v>
        <stp/>
        <stp>##V3_BDSV12</stp>
        <stp>SPX Index</stp>
        <stp>CHAIN_TICKERS</stp>
        <stp>[PUTStrategy6.xlsx]Backup!R4431C7</stp>
        <stp>CHAIN_STRIKE_PX_OVRD</stp>
        <stp>88800</stp>
        <stp>CHAIN_PUT_CALL_TYPE_OVRD=P</stp>
        <stp>CHAIN_PERIODICITY_OVRD=M</stp>
        <tr r="G4431" s="3"/>
      </tp>
      <tp t="e">
        <v>#N/A</v>
        <stp/>
        <stp>##V3_BDSV12</stp>
        <stp>SPX Index</stp>
        <stp>CHAIN_TICKERS</stp>
        <stp>[PUTStrategy6.xlsx]Backup!R1331C7</stp>
        <stp>CHAIN_STRIKE_PX_OVRD</stp>
        <stp>26800</stp>
        <stp>CHAIN_PUT_CALL_TYPE_OVRD=P</stp>
        <stp>CHAIN_PERIODICITY_OVRD=M</stp>
        <tr r="G1331" s="3"/>
      </tp>
      <tp t="e">
        <v>#N/A</v>
        <stp/>
        <stp>##V3_BDSV12</stp>
        <stp>SPX Index</stp>
        <stp>CHAIN_TICKERS</stp>
        <stp>[PUTStrategy6.xlsx]Backup!R1231C7</stp>
        <stp>CHAIN_STRIKE_PX_OVRD</stp>
        <stp>24800</stp>
        <stp>CHAIN_PUT_CALL_TYPE_OVRD=P</stp>
        <stp>CHAIN_PERIODICITY_OVRD=M</stp>
        <tr r="G1231" s="3"/>
      </tp>
      <tp t="e">
        <v>#N/A</v>
        <stp/>
        <stp>##V3_BDSV12</stp>
        <stp>SPX Index</stp>
        <stp>CHAIN_TICKERS</stp>
        <stp>[PUTStrategy6.xlsx]Backup!R1031C7</stp>
        <stp>CHAIN_STRIKE_PX_OVRD</stp>
        <stp>20800</stp>
        <stp>CHAIN_PUT_CALL_TYPE_OVRD=P</stp>
        <stp>CHAIN_PERIODICITY_OVRD=M</stp>
        <tr r="G1031" s="3"/>
      </tp>
      <tp t="e">
        <v>#N/A</v>
        <stp/>
        <stp>##V3_BDSV12</stp>
        <stp>SPX Index</stp>
        <stp>CHAIN_TICKERS</stp>
        <stp>[PUTStrategy6.xlsx]Backup!R1131C7</stp>
        <stp>CHAIN_STRIKE_PX_OVRD</stp>
        <stp>22800</stp>
        <stp>CHAIN_PUT_CALL_TYPE_OVRD=P</stp>
        <stp>CHAIN_PERIODICITY_OVRD=M</stp>
        <tr r="G1131" s="3"/>
      </tp>
      <tp t="e">
        <v>#N/A</v>
        <stp/>
        <stp>##V3_BDSV12</stp>
        <stp>SPX Index</stp>
        <stp>CHAIN_TICKERS</stp>
        <stp>[PUTStrategy6.xlsx]Backup!R1431C7</stp>
        <stp>CHAIN_STRIKE_PX_OVRD</stp>
        <stp>28800</stp>
        <stp>CHAIN_PUT_CALL_TYPE_OVRD=P</stp>
        <stp>CHAIN_PERIODICITY_OVRD=M</stp>
        <tr r="G1431" s="3"/>
      </tp>
      <tp t="e">
        <v>#N/A</v>
        <stp/>
        <stp>##V3_BDSV12</stp>
        <stp>SPX Index</stp>
        <stp>CHAIN_TICKERS</stp>
        <stp>[PUTStrategy6.xlsx]Backup!R1531C7</stp>
        <stp>CHAIN_STRIKE_PX_OVRD</stp>
        <stp>30800</stp>
        <stp>CHAIN_PUT_CALL_TYPE_OVRD=P</stp>
        <stp>CHAIN_PERIODICITY_OVRD=M</stp>
        <tr r="G1531" s="3"/>
      </tp>
      <tp t="e">
        <v>#N/A</v>
        <stp/>
        <stp>##V3_BDSV12</stp>
        <stp>SPX Index</stp>
        <stp>CHAIN_TICKERS</stp>
        <stp>[PUTStrategy6.xlsx]Backup!R1631C7</stp>
        <stp>CHAIN_STRIKE_PX_OVRD</stp>
        <stp>32800</stp>
        <stp>CHAIN_PUT_CALL_TYPE_OVRD=P</stp>
        <stp>CHAIN_PERIODICITY_OVRD=M</stp>
        <tr r="G1631" s="3"/>
      </tp>
      <tp t="e">
        <v>#N/A</v>
        <stp/>
        <stp>##V3_BDSV12</stp>
        <stp>SPX Index</stp>
        <stp>CHAIN_TICKERS</stp>
        <stp>[PUTStrategy6.xlsx]Backup!R1931C7</stp>
        <stp>CHAIN_STRIKE_PX_OVRD</stp>
        <stp>38800</stp>
        <stp>CHAIN_PUT_CALL_TYPE_OVRD=P</stp>
        <stp>CHAIN_PERIODICITY_OVRD=M</stp>
        <tr r="G1931" s="3"/>
      </tp>
      <tp t="e">
        <v>#N/A</v>
        <stp/>
        <stp>##V3_BDSV12</stp>
        <stp>SPX Index</stp>
        <stp>CHAIN_TICKERS</stp>
        <stp>[PUTStrategy6.xlsx]Backup!R1731C7</stp>
        <stp>CHAIN_STRIKE_PX_OVRD</stp>
        <stp>34800</stp>
        <stp>CHAIN_PUT_CALL_TYPE_OVRD=P</stp>
        <stp>CHAIN_PERIODICITY_OVRD=M</stp>
        <tr r="G1731" s="3"/>
      </tp>
      <tp t="e">
        <v>#N/A</v>
        <stp/>
        <stp>##V3_BDSV12</stp>
        <stp>SPX Index</stp>
        <stp>CHAIN_TICKERS</stp>
        <stp>[PUTStrategy6.xlsx]Backup!R1831C7</stp>
        <stp>CHAIN_STRIKE_PX_OVRD</stp>
        <stp>36800</stp>
        <stp>CHAIN_PUT_CALL_TYPE_OVRD=P</stp>
        <stp>CHAIN_PERIODICITY_OVRD=M</stp>
        <tr r="G1831" s="3"/>
      </tp>
      <tp t="e">
        <v>#N/A</v>
        <stp/>
        <stp>##V3_BDSV12</stp>
        <stp>SPX Index</stp>
        <stp>CHAIN_TICKERS</stp>
        <stp>[PUTStrategy6.xlsx]Backup!R2531C7</stp>
        <stp>CHAIN_STRIKE_PX_OVRD</stp>
        <stp>50800</stp>
        <stp>CHAIN_PUT_CALL_TYPE_OVRD=P</stp>
        <stp>CHAIN_PERIODICITY_OVRD=M</stp>
        <tr r="G2531" s="3"/>
      </tp>
      <tp t="e">
        <v>#N/A</v>
        <stp/>
        <stp>##V3_BDSV12</stp>
        <stp>SPX Index</stp>
        <stp>CHAIN_TICKERS</stp>
        <stp>[PUTStrategy6.xlsx]Backup!R2631C7</stp>
        <stp>CHAIN_STRIKE_PX_OVRD</stp>
        <stp>52800</stp>
        <stp>CHAIN_PUT_CALL_TYPE_OVRD=P</stp>
        <stp>CHAIN_PERIODICITY_OVRD=M</stp>
        <tr r="G2631" s="3"/>
      </tp>
      <tp t="e">
        <v>#N/A</v>
        <stp/>
        <stp>##V3_BDSV12</stp>
        <stp>SPX Index</stp>
        <stp>CHAIN_TICKERS</stp>
        <stp>[PUTStrategy6.xlsx]Backup!R2931C7</stp>
        <stp>CHAIN_STRIKE_PX_OVRD</stp>
        <stp>58800</stp>
        <stp>CHAIN_PUT_CALL_TYPE_OVRD=P</stp>
        <stp>CHAIN_PERIODICITY_OVRD=M</stp>
        <tr r="G2931" s="3"/>
      </tp>
      <tp t="e">
        <v>#N/A</v>
        <stp/>
        <stp>##V3_BDSV12</stp>
        <stp>SPX Index</stp>
        <stp>CHAIN_TICKERS</stp>
        <stp>[PUTStrategy6.xlsx]Backup!R2731C7</stp>
        <stp>CHAIN_STRIKE_PX_OVRD</stp>
        <stp>54800</stp>
        <stp>CHAIN_PUT_CALL_TYPE_OVRD=P</stp>
        <stp>CHAIN_PERIODICITY_OVRD=M</stp>
        <tr r="G2731" s="3"/>
      </tp>
      <tp t="e">
        <v>#N/A</v>
        <stp/>
        <stp>##V3_BDSV12</stp>
        <stp>SPX Index</stp>
        <stp>CHAIN_TICKERS</stp>
        <stp>[PUTStrategy6.xlsx]Backup!R2831C7</stp>
        <stp>CHAIN_STRIKE_PX_OVRD</stp>
        <stp>56800</stp>
        <stp>CHAIN_PUT_CALL_TYPE_OVRD=P</stp>
        <stp>CHAIN_PERIODICITY_OVRD=M</stp>
        <tr r="G2831" s="3"/>
      </tp>
      <tp t="e">
        <v>#N/A</v>
        <stp/>
        <stp>##V3_BDSV12</stp>
        <stp>SPX Index</stp>
        <stp>CHAIN_TICKERS</stp>
        <stp>[PUTStrategy6.xlsx]Backup!R2331C7</stp>
        <stp>CHAIN_STRIKE_PX_OVRD</stp>
        <stp>46800</stp>
        <stp>CHAIN_PUT_CALL_TYPE_OVRD=P</stp>
        <stp>CHAIN_PERIODICITY_OVRD=M</stp>
        <tr r="G2331" s="3"/>
      </tp>
      <tp t="e">
        <v>#N/A</v>
        <stp/>
        <stp>##V3_BDSV12</stp>
        <stp>SPX Index</stp>
        <stp>CHAIN_TICKERS</stp>
        <stp>[PUTStrategy6.xlsx]Backup!R2231C7</stp>
        <stp>CHAIN_STRIKE_PX_OVRD</stp>
        <stp>44800</stp>
        <stp>CHAIN_PUT_CALL_TYPE_OVRD=P</stp>
        <stp>CHAIN_PERIODICITY_OVRD=M</stp>
        <tr r="G2231" s="3"/>
      </tp>
      <tp t="e">
        <v>#N/A</v>
        <stp/>
        <stp>##V3_BDSV12</stp>
        <stp>SPX Index</stp>
        <stp>CHAIN_TICKERS</stp>
        <stp>[PUTStrategy6.xlsx]Backup!R2031C7</stp>
        <stp>CHAIN_STRIKE_PX_OVRD</stp>
        <stp>40800</stp>
        <stp>CHAIN_PUT_CALL_TYPE_OVRD=P</stp>
        <stp>CHAIN_PERIODICITY_OVRD=M</stp>
        <tr r="G2031" s="3"/>
      </tp>
      <tp t="e">
        <v>#N/A</v>
        <stp/>
        <stp>##V3_BDSV12</stp>
        <stp>SPX Index</stp>
        <stp>CHAIN_TICKERS</stp>
        <stp>[PUTStrategy6.xlsx]Backup!R2131C7</stp>
        <stp>CHAIN_STRIKE_PX_OVRD</stp>
        <stp>42800</stp>
        <stp>CHAIN_PUT_CALL_TYPE_OVRD=P</stp>
        <stp>CHAIN_PERIODICITY_OVRD=M</stp>
        <tr r="G2131" s="3"/>
      </tp>
      <tp t="e">
        <v>#N/A</v>
        <stp/>
        <stp>##V3_BDSV12</stp>
        <stp>SPX Index</stp>
        <stp>CHAIN_TICKERS</stp>
        <stp>[PUTStrategy6.xlsx]Backup!R2431C7</stp>
        <stp>CHAIN_STRIKE_PX_OVRD</stp>
        <stp>48800</stp>
        <stp>CHAIN_PUT_CALL_TYPE_OVRD=P</stp>
        <stp>CHAIN_PERIODICITY_OVRD=M</stp>
        <tr r="G2431" s="3"/>
      </tp>
      <tp t="e">
        <v>#N/A</v>
        <stp/>
        <stp>##V3_BDSV12</stp>
        <stp>SPX Index</stp>
        <stp>CHAIN_TICKERS</stp>
        <stp>[PUTStrategy6.xlsx]Backup!R3331C7</stp>
        <stp>CHAIN_STRIKE_PX_OVRD</stp>
        <stp>66800</stp>
        <stp>CHAIN_PUT_CALL_TYPE_OVRD=P</stp>
        <stp>CHAIN_PERIODICITY_OVRD=M</stp>
        <tr r="G3331" s="3"/>
      </tp>
      <tp t="e">
        <v>#N/A</v>
        <stp/>
        <stp>##V3_BDSV12</stp>
        <stp>SPX Index</stp>
        <stp>CHAIN_TICKERS</stp>
        <stp>[PUTStrategy6.xlsx]Backup!R3231C7</stp>
        <stp>CHAIN_STRIKE_PX_OVRD</stp>
        <stp>64800</stp>
        <stp>CHAIN_PUT_CALL_TYPE_OVRD=P</stp>
        <stp>CHAIN_PERIODICITY_OVRD=M</stp>
        <tr r="G3231" s="3"/>
      </tp>
      <tp t="e">
        <v>#N/A</v>
        <stp/>
        <stp>##V3_BDSV12</stp>
        <stp>SPX Index</stp>
        <stp>CHAIN_TICKERS</stp>
        <stp>[PUTStrategy6.xlsx]Backup!R3031C7</stp>
        <stp>CHAIN_STRIKE_PX_OVRD</stp>
        <stp>60800</stp>
        <stp>CHAIN_PUT_CALL_TYPE_OVRD=P</stp>
        <stp>CHAIN_PERIODICITY_OVRD=M</stp>
        <tr r="G3031" s="3"/>
      </tp>
      <tp t="e">
        <v>#N/A</v>
        <stp/>
        <stp>##V3_BDSV12</stp>
        <stp>SPX Index</stp>
        <stp>CHAIN_TICKERS</stp>
        <stp>[PUTStrategy6.xlsx]Backup!R3131C7</stp>
        <stp>CHAIN_STRIKE_PX_OVRD</stp>
        <stp>62800</stp>
        <stp>CHAIN_PUT_CALL_TYPE_OVRD=P</stp>
        <stp>CHAIN_PERIODICITY_OVRD=M</stp>
        <tr r="G3131" s="3"/>
      </tp>
      <tp t="e">
        <v>#N/A</v>
        <stp/>
        <stp>##V3_BDSV12</stp>
        <stp>SPX Index</stp>
        <stp>CHAIN_TICKERS</stp>
        <stp>[PUTStrategy6.xlsx]Backup!R3431C7</stp>
        <stp>CHAIN_STRIKE_PX_OVRD</stp>
        <stp>68800</stp>
        <stp>CHAIN_PUT_CALL_TYPE_OVRD=P</stp>
        <stp>CHAIN_PERIODICITY_OVRD=M</stp>
        <tr r="G3431" s="3"/>
      </tp>
      <tp t="e">
        <v>#N/A</v>
        <stp/>
        <stp>##V3_BDSV12</stp>
        <stp>SPX Index</stp>
        <stp>CHAIN_TICKERS</stp>
        <stp>[PUTStrategy6.xlsx]Backup!R3531C7</stp>
        <stp>CHAIN_STRIKE_PX_OVRD</stp>
        <stp>70800</stp>
        <stp>CHAIN_PUT_CALL_TYPE_OVRD=P</stp>
        <stp>CHAIN_PERIODICITY_OVRD=M</stp>
        <tr r="G3531" s="3"/>
      </tp>
      <tp t="e">
        <v>#N/A</v>
        <stp/>
        <stp>##V3_BDSV12</stp>
        <stp>SPX Index</stp>
        <stp>CHAIN_TICKERS</stp>
        <stp>[PUTStrategy6.xlsx]Backup!R3631C7</stp>
        <stp>CHAIN_STRIKE_PX_OVRD</stp>
        <stp>72800</stp>
        <stp>CHAIN_PUT_CALL_TYPE_OVRD=P</stp>
        <stp>CHAIN_PERIODICITY_OVRD=M</stp>
        <tr r="G3631" s="3"/>
      </tp>
      <tp t="e">
        <v>#N/A</v>
        <stp/>
        <stp>##V3_BDSV12</stp>
        <stp>SPX Index</stp>
        <stp>CHAIN_TICKERS</stp>
        <stp>[PUTStrategy6.xlsx]Backup!R3931C7</stp>
        <stp>CHAIN_STRIKE_PX_OVRD</stp>
        <stp>78800</stp>
        <stp>CHAIN_PUT_CALL_TYPE_OVRD=P</stp>
        <stp>CHAIN_PERIODICITY_OVRD=M</stp>
        <tr r="G3931" s="3"/>
      </tp>
      <tp t="e">
        <v>#N/A</v>
        <stp/>
        <stp>##V3_BDSV12</stp>
        <stp>SPX Index</stp>
        <stp>CHAIN_TICKERS</stp>
        <stp>[PUTStrategy6.xlsx]Backup!R3731C7</stp>
        <stp>CHAIN_STRIKE_PX_OVRD</stp>
        <stp>74800</stp>
        <stp>CHAIN_PUT_CALL_TYPE_OVRD=P</stp>
        <stp>CHAIN_PERIODICITY_OVRD=M</stp>
        <tr r="G3731" s="3"/>
      </tp>
      <tp t="e">
        <v>#N/A</v>
        <stp/>
        <stp>##V3_BDSV12</stp>
        <stp>SPX Index</stp>
        <stp>CHAIN_TICKERS</stp>
        <stp>[PUTStrategy6.xlsx]Backup!R3831C7</stp>
        <stp>CHAIN_STRIKE_PX_OVRD</stp>
        <stp>76800</stp>
        <stp>CHAIN_PUT_CALL_TYPE_OVRD=P</stp>
        <stp>CHAIN_PERIODICITY_OVRD=M</stp>
        <tr r="G3831" s="3"/>
      </tp>
      <tp t="e">
        <v>#N/A</v>
        <stp/>
        <stp>##V3_BDSV12</stp>
        <stp>SPX Index</stp>
        <stp>CHAIN_TICKERS</stp>
        <stp>[PUTStrategy6.xlsx]Backup!R4534C7</stp>
        <stp>CHAIN_STRIKE_PX_OVRD</stp>
        <stp>90860</stp>
        <stp>CHAIN_PUT_CALL_TYPE_OVRD=P</stp>
        <stp>CHAIN_PERIODICITY_OVRD=M</stp>
        <tr r="G4534" s="3"/>
      </tp>
      <tp t="e">
        <v>#N/A</v>
        <stp/>
        <stp>##V3_BDSV12</stp>
        <stp>SPX Index</stp>
        <stp>CHAIN_TICKERS</stp>
        <stp>[PUTStrategy6.xlsx]Backup!R4634C7</stp>
        <stp>CHAIN_STRIKE_PX_OVRD</stp>
        <stp>92860</stp>
        <stp>CHAIN_PUT_CALL_TYPE_OVRD=P</stp>
        <stp>CHAIN_PERIODICITY_OVRD=M</stp>
        <tr r="G4634" s="3"/>
      </tp>
      <tp t="e">
        <v>#N/A</v>
        <stp/>
        <stp>##V3_BDSV12</stp>
        <stp>SPX Index</stp>
        <stp>CHAIN_TICKERS</stp>
        <stp>[PUTStrategy6.xlsx]Backup!R4934C7</stp>
        <stp>CHAIN_STRIKE_PX_OVRD</stp>
        <stp>98860</stp>
        <stp>CHAIN_PUT_CALL_TYPE_OVRD=P</stp>
        <stp>CHAIN_PERIODICITY_OVRD=M</stp>
        <tr r="G4934" s="3"/>
      </tp>
      <tp t="e">
        <v>#N/A</v>
        <stp/>
        <stp>##V3_BDSV12</stp>
        <stp>SPX Index</stp>
        <stp>CHAIN_TICKERS</stp>
        <stp>[PUTStrategy6.xlsx]Backup!R4734C7</stp>
        <stp>CHAIN_STRIKE_PX_OVRD</stp>
        <stp>94860</stp>
        <stp>CHAIN_PUT_CALL_TYPE_OVRD=P</stp>
        <stp>CHAIN_PERIODICITY_OVRD=M</stp>
        <tr r="G4734" s="3"/>
      </tp>
      <tp t="e">
        <v>#N/A</v>
        <stp/>
        <stp>##V3_BDSV12</stp>
        <stp>SPX Index</stp>
        <stp>CHAIN_TICKERS</stp>
        <stp>[PUTStrategy6.xlsx]Backup!R4834C7</stp>
        <stp>CHAIN_STRIKE_PX_OVRD</stp>
        <stp>96860</stp>
        <stp>CHAIN_PUT_CALL_TYPE_OVRD=P</stp>
        <stp>CHAIN_PERIODICITY_OVRD=M</stp>
        <tr r="G4834" s="3"/>
      </tp>
      <tp t="e">
        <v>#N/A</v>
        <stp/>
        <stp>##V3_BDSV12</stp>
        <stp>SPX Index</stp>
        <stp>CHAIN_TICKERS</stp>
        <stp>[PUTStrategy6.xlsx]Backup!R4334C7</stp>
        <stp>CHAIN_STRIKE_PX_OVRD</stp>
        <stp>86860</stp>
        <stp>CHAIN_PUT_CALL_TYPE_OVRD=P</stp>
        <stp>CHAIN_PERIODICITY_OVRD=M</stp>
        <tr r="G4334" s="3"/>
      </tp>
      <tp t="e">
        <v>#N/A</v>
        <stp/>
        <stp>##V3_BDSV12</stp>
        <stp>SPX Index</stp>
        <stp>CHAIN_TICKERS</stp>
        <stp>[PUTStrategy6.xlsx]Backup!R4234C7</stp>
        <stp>CHAIN_STRIKE_PX_OVRD</stp>
        <stp>84860</stp>
        <stp>CHAIN_PUT_CALL_TYPE_OVRD=P</stp>
        <stp>CHAIN_PERIODICITY_OVRD=M</stp>
        <tr r="G4234" s="3"/>
      </tp>
      <tp t="e">
        <v>#N/A</v>
        <stp/>
        <stp>##V3_BDSV12</stp>
        <stp>SPX Index</stp>
        <stp>CHAIN_TICKERS</stp>
        <stp>[PUTStrategy6.xlsx]Backup!R4034C7</stp>
        <stp>CHAIN_STRIKE_PX_OVRD</stp>
        <stp>80860</stp>
        <stp>CHAIN_PUT_CALL_TYPE_OVRD=P</stp>
        <stp>CHAIN_PERIODICITY_OVRD=M</stp>
        <tr r="G4034" s="3"/>
      </tp>
      <tp t="e">
        <v>#N/A</v>
        <stp/>
        <stp>##V3_BDSV12</stp>
        <stp>SPX Index</stp>
        <stp>CHAIN_TICKERS</stp>
        <stp>[PUTStrategy6.xlsx]Backup!R4134C7</stp>
        <stp>CHAIN_STRIKE_PX_OVRD</stp>
        <stp>82860</stp>
        <stp>CHAIN_PUT_CALL_TYPE_OVRD=P</stp>
        <stp>CHAIN_PERIODICITY_OVRD=M</stp>
        <tr r="G4134" s="3"/>
      </tp>
      <tp t="e">
        <v>#N/A</v>
        <stp/>
        <stp>##V3_BDSV12</stp>
        <stp>SPX Index</stp>
        <stp>CHAIN_TICKERS</stp>
        <stp>[PUTStrategy6.xlsx]Backup!R4434C7</stp>
        <stp>CHAIN_STRIKE_PX_OVRD</stp>
        <stp>88860</stp>
        <stp>CHAIN_PUT_CALL_TYPE_OVRD=P</stp>
        <stp>CHAIN_PERIODICITY_OVRD=M</stp>
        <tr r="G4434" s="3"/>
      </tp>
      <tp t="e">
        <v>#N/A</v>
        <stp/>
        <stp>##V3_BDSV12</stp>
        <stp>SPX Index</stp>
        <stp>CHAIN_TICKERS</stp>
        <stp>[PUTStrategy6.xlsx]Backup!R1334C7</stp>
        <stp>CHAIN_STRIKE_PX_OVRD</stp>
        <stp>26860</stp>
        <stp>CHAIN_PUT_CALL_TYPE_OVRD=P</stp>
        <stp>CHAIN_PERIODICITY_OVRD=M</stp>
        <tr r="G1334" s="3"/>
      </tp>
      <tp t="e">
        <v>#N/A</v>
        <stp/>
        <stp>##V3_BDSV12</stp>
        <stp>SPX Index</stp>
        <stp>CHAIN_TICKERS</stp>
        <stp>[PUTStrategy6.xlsx]Backup!R1234C7</stp>
        <stp>CHAIN_STRIKE_PX_OVRD</stp>
        <stp>24860</stp>
        <stp>CHAIN_PUT_CALL_TYPE_OVRD=P</stp>
        <stp>CHAIN_PERIODICITY_OVRD=M</stp>
        <tr r="G1234" s="3"/>
      </tp>
      <tp t="e">
        <v>#N/A</v>
        <stp/>
        <stp>##V3_BDSV12</stp>
        <stp>SPX Index</stp>
        <stp>CHAIN_TICKERS</stp>
        <stp>[PUTStrategy6.xlsx]Backup!R1034C7</stp>
        <stp>CHAIN_STRIKE_PX_OVRD</stp>
        <stp>20860</stp>
        <stp>CHAIN_PUT_CALL_TYPE_OVRD=P</stp>
        <stp>CHAIN_PERIODICITY_OVRD=M</stp>
        <tr r="G1034" s="3"/>
      </tp>
      <tp t="e">
        <v>#N/A</v>
        <stp/>
        <stp>##V3_BDSV12</stp>
        <stp>SPX Index</stp>
        <stp>CHAIN_TICKERS</stp>
        <stp>[PUTStrategy6.xlsx]Backup!R1134C7</stp>
        <stp>CHAIN_STRIKE_PX_OVRD</stp>
        <stp>22860</stp>
        <stp>CHAIN_PUT_CALL_TYPE_OVRD=P</stp>
        <stp>CHAIN_PERIODICITY_OVRD=M</stp>
        <tr r="G1134" s="3"/>
      </tp>
      <tp t="e">
        <v>#N/A</v>
        <stp/>
        <stp>##V3_BDSV12</stp>
        <stp>SPX Index</stp>
        <stp>CHAIN_TICKERS</stp>
        <stp>[PUTStrategy6.xlsx]Backup!R1434C7</stp>
        <stp>CHAIN_STRIKE_PX_OVRD</stp>
        <stp>28860</stp>
        <stp>CHAIN_PUT_CALL_TYPE_OVRD=P</stp>
        <stp>CHAIN_PERIODICITY_OVRD=M</stp>
        <tr r="G1434" s="3"/>
      </tp>
      <tp t="e">
        <v>#N/A</v>
        <stp/>
        <stp>##V3_BDSV12</stp>
        <stp>SPX Index</stp>
        <stp>CHAIN_TICKERS</stp>
        <stp>[PUTStrategy6.xlsx]Backup!R1534C7</stp>
        <stp>CHAIN_STRIKE_PX_OVRD</stp>
        <stp>30860</stp>
        <stp>CHAIN_PUT_CALL_TYPE_OVRD=P</stp>
        <stp>CHAIN_PERIODICITY_OVRD=M</stp>
        <tr r="G1534" s="3"/>
      </tp>
      <tp t="e">
        <v>#N/A</v>
        <stp/>
        <stp>##V3_BDSV12</stp>
        <stp>SPX Index</stp>
        <stp>CHAIN_TICKERS</stp>
        <stp>[PUTStrategy6.xlsx]Backup!R1634C7</stp>
        <stp>CHAIN_STRIKE_PX_OVRD</stp>
        <stp>32860</stp>
        <stp>CHAIN_PUT_CALL_TYPE_OVRD=P</stp>
        <stp>CHAIN_PERIODICITY_OVRD=M</stp>
        <tr r="G1634" s="3"/>
      </tp>
      <tp t="e">
        <v>#N/A</v>
        <stp/>
        <stp>##V3_BDSV12</stp>
        <stp>SPX Index</stp>
        <stp>CHAIN_TICKERS</stp>
        <stp>[PUTStrategy6.xlsx]Backup!R1934C7</stp>
        <stp>CHAIN_STRIKE_PX_OVRD</stp>
        <stp>38860</stp>
        <stp>CHAIN_PUT_CALL_TYPE_OVRD=P</stp>
        <stp>CHAIN_PERIODICITY_OVRD=M</stp>
        <tr r="G1934" s="3"/>
      </tp>
      <tp t="e">
        <v>#N/A</v>
        <stp/>
        <stp>##V3_BDSV12</stp>
        <stp>SPX Index</stp>
        <stp>CHAIN_TICKERS</stp>
        <stp>[PUTStrategy6.xlsx]Backup!R1734C7</stp>
        <stp>CHAIN_STRIKE_PX_OVRD</stp>
        <stp>34860</stp>
        <stp>CHAIN_PUT_CALL_TYPE_OVRD=P</stp>
        <stp>CHAIN_PERIODICITY_OVRD=M</stp>
        <tr r="G1734" s="3"/>
      </tp>
      <tp t="e">
        <v>#N/A</v>
        <stp/>
        <stp>##V3_BDSV12</stp>
        <stp>SPX Index</stp>
        <stp>CHAIN_TICKERS</stp>
        <stp>[PUTStrategy6.xlsx]Backup!R1834C7</stp>
        <stp>CHAIN_STRIKE_PX_OVRD</stp>
        <stp>36860</stp>
        <stp>CHAIN_PUT_CALL_TYPE_OVRD=P</stp>
        <stp>CHAIN_PERIODICITY_OVRD=M</stp>
        <tr r="G1834" s="3"/>
      </tp>
      <tp t="e">
        <v>#N/A</v>
        <stp/>
        <stp>##V3_BDSV12</stp>
        <stp>SPX Index</stp>
        <stp>CHAIN_TICKERS</stp>
        <stp>[PUTStrategy6.xlsx]Backup!R2534C7</stp>
        <stp>CHAIN_STRIKE_PX_OVRD</stp>
        <stp>50860</stp>
        <stp>CHAIN_PUT_CALL_TYPE_OVRD=P</stp>
        <stp>CHAIN_PERIODICITY_OVRD=M</stp>
        <tr r="G2534" s="3"/>
      </tp>
      <tp t="e">
        <v>#N/A</v>
        <stp/>
        <stp>##V3_BDSV12</stp>
        <stp>SPX Index</stp>
        <stp>CHAIN_TICKERS</stp>
        <stp>[PUTStrategy6.xlsx]Backup!R2634C7</stp>
        <stp>CHAIN_STRIKE_PX_OVRD</stp>
        <stp>52860</stp>
        <stp>CHAIN_PUT_CALL_TYPE_OVRD=P</stp>
        <stp>CHAIN_PERIODICITY_OVRD=M</stp>
        <tr r="G2634" s="3"/>
      </tp>
      <tp t="e">
        <v>#N/A</v>
        <stp/>
        <stp>##V3_BDSV12</stp>
        <stp>SPX Index</stp>
        <stp>CHAIN_TICKERS</stp>
        <stp>[PUTStrategy6.xlsx]Backup!R2934C7</stp>
        <stp>CHAIN_STRIKE_PX_OVRD</stp>
        <stp>58860</stp>
        <stp>CHAIN_PUT_CALL_TYPE_OVRD=P</stp>
        <stp>CHAIN_PERIODICITY_OVRD=M</stp>
        <tr r="G2934" s="3"/>
      </tp>
      <tp t="e">
        <v>#N/A</v>
        <stp/>
        <stp>##V3_BDSV12</stp>
        <stp>SPX Index</stp>
        <stp>CHAIN_TICKERS</stp>
        <stp>[PUTStrategy6.xlsx]Backup!R2734C7</stp>
        <stp>CHAIN_STRIKE_PX_OVRD</stp>
        <stp>54860</stp>
        <stp>CHAIN_PUT_CALL_TYPE_OVRD=P</stp>
        <stp>CHAIN_PERIODICITY_OVRD=M</stp>
        <tr r="G2734" s="3"/>
      </tp>
      <tp t="e">
        <v>#N/A</v>
        <stp/>
        <stp>##V3_BDSV12</stp>
        <stp>SPX Index</stp>
        <stp>CHAIN_TICKERS</stp>
        <stp>[PUTStrategy6.xlsx]Backup!R2834C7</stp>
        <stp>CHAIN_STRIKE_PX_OVRD</stp>
        <stp>56860</stp>
        <stp>CHAIN_PUT_CALL_TYPE_OVRD=P</stp>
        <stp>CHAIN_PERIODICITY_OVRD=M</stp>
        <tr r="G2834" s="3"/>
      </tp>
      <tp t="e">
        <v>#N/A</v>
        <stp/>
        <stp>##V3_BDSV12</stp>
        <stp>SPX Index</stp>
        <stp>CHAIN_TICKERS</stp>
        <stp>[PUTStrategy6.xlsx]Backup!R2334C7</stp>
        <stp>CHAIN_STRIKE_PX_OVRD</stp>
        <stp>46860</stp>
        <stp>CHAIN_PUT_CALL_TYPE_OVRD=P</stp>
        <stp>CHAIN_PERIODICITY_OVRD=M</stp>
        <tr r="G2334" s="3"/>
      </tp>
      <tp t="e">
        <v>#N/A</v>
        <stp/>
        <stp>##V3_BDSV12</stp>
        <stp>SPX Index</stp>
        <stp>CHAIN_TICKERS</stp>
        <stp>[PUTStrategy6.xlsx]Backup!R2234C7</stp>
        <stp>CHAIN_STRIKE_PX_OVRD</stp>
        <stp>44860</stp>
        <stp>CHAIN_PUT_CALL_TYPE_OVRD=P</stp>
        <stp>CHAIN_PERIODICITY_OVRD=M</stp>
        <tr r="G2234" s="3"/>
      </tp>
      <tp t="e">
        <v>#N/A</v>
        <stp/>
        <stp>##V3_BDSV12</stp>
        <stp>SPX Index</stp>
        <stp>CHAIN_TICKERS</stp>
        <stp>[PUTStrategy6.xlsx]Backup!R2034C7</stp>
        <stp>CHAIN_STRIKE_PX_OVRD</stp>
        <stp>40860</stp>
        <stp>CHAIN_PUT_CALL_TYPE_OVRD=P</stp>
        <stp>CHAIN_PERIODICITY_OVRD=M</stp>
        <tr r="G2034" s="3"/>
      </tp>
      <tp t="e">
        <v>#N/A</v>
        <stp/>
        <stp>##V3_BDSV12</stp>
        <stp>SPX Index</stp>
        <stp>CHAIN_TICKERS</stp>
        <stp>[PUTStrategy6.xlsx]Backup!R2134C7</stp>
        <stp>CHAIN_STRIKE_PX_OVRD</stp>
        <stp>42860</stp>
        <stp>CHAIN_PUT_CALL_TYPE_OVRD=P</stp>
        <stp>CHAIN_PERIODICITY_OVRD=M</stp>
        <tr r="G2134" s="3"/>
      </tp>
      <tp t="e">
        <v>#N/A</v>
        <stp/>
        <stp>##V3_BDSV12</stp>
        <stp>SPX Index</stp>
        <stp>CHAIN_TICKERS</stp>
        <stp>[PUTStrategy6.xlsx]Backup!R2434C7</stp>
        <stp>CHAIN_STRIKE_PX_OVRD</stp>
        <stp>48860</stp>
        <stp>CHAIN_PUT_CALL_TYPE_OVRD=P</stp>
        <stp>CHAIN_PERIODICITY_OVRD=M</stp>
        <tr r="G2434" s="3"/>
      </tp>
      <tp t="e">
        <v>#N/A</v>
        <stp/>
        <stp>##V3_BDSV12</stp>
        <stp>SPX Index</stp>
        <stp>CHAIN_TICKERS</stp>
        <stp>[PUTStrategy6.xlsx]Backup!R3334C7</stp>
        <stp>CHAIN_STRIKE_PX_OVRD</stp>
        <stp>66860</stp>
        <stp>CHAIN_PUT_CALL_TYPE_OVRD=P</stp>
        <stp>CHAIN_PERIODICITY_OVRD=M</stp>
        <tr r="G3334" s="3"/>
      </tp>
      <tp t="e">
        <v>#N/A</v>
        <stp/>
        <stp>##V3_BDSV12</stp>
        <stp>SPX Index</stp>
        <stp>CHAIN_TICKERS</stp>
        <stp>[PUTStrategy6.xlsx]Backup!R3234C7</stp>
        <stp>CHAIN_STRIKE_PX_OVRD</stp>
        <stp>64860</stp>
        <stp>CHAIN_PUT_CALL_TYPE_OVRD=P</stp>
        <stp>CHAIN_PERIODICITY_OVRD=M</stp>
        <tr r="G3234" s="3"/>
      </tp>
      <tp t="e">
        <v>#N/A</v>
        <stp/>
        <stp>##V3_BDSV12</stp>
        <stp>SPX Index</stp>
        <stp>CHAIN_TICKERS</stp>
        <stp>[PUTStrategy6.xlsx]Backup!R3034C7</stp>
        <stp>CHAIN_STRIKE_PX_OVRD</stp>
        <stp>60860</stp>
        <stp>CHAIN_PUT_CALL_TYPE_OVRD=P</stp>
        <stp>CHAIN_PERIODICITY_OVRD=M</stp>
        <tr r="G3034" s="3"/>
      </tp>
      <tp t="e">
        <v>#N/A</v>
        <stp/>
        <stp>##V3_BDSV12</stp>
        <stp>SPX Index</stp>
        <stp>CHAIN_TICKERS</stp>
        <stp>[PUTStrategy6.xlsx]Backup!R3134C7</stp>
        <stp>CHAIN_STRIKE_PX_OVRD</stp>
        <stp>62860</stp>
        <stp>CHAIN_PUT_CALL_TYPE_OVRD=P</stp>
        <stp>CHAIN_PERIODICITY_OVRD=M</stp>
        <tr r="G3134" s="3"/>
      </tp>
      <tp t="e">
        <v>#N/A</v>
        <stp/>
        <stp>##V3_BDSV12</stp>
        <stp>SPX Index</stp>
        <stp>CHAIN_TICKERS</stp>
        <stp>[PUTStrategy6.xlsx]Backup!R3434C7</stp>
        <stp>CHAIN_STRIKE_PX_OVRD</stp>
        <stp>68860</stp>
        <stp>CHAIN_PUT_CALL_TYPE_OVRD=P</stp>
        <stp>CHAIN_PERIODICITY_OVRD=M</stp>
        <tr r="G3434" s="3"/>
      </tp>
      <tp t="e">
        <v>#N/A</v>
        <stp/>
        <stp>##V3_BDSV12</stp>
        <stp>SPX Index</stp>
        <stp>CHAIN_TICKERS</stp>
        <stp>[PUTStrategy6.xlsx]Backup!R3534C7</stp>
        <stp>CHAIN_STRIKE_PX_OVRD</stp>
        <stp>70860</stp>
        <stp>CHAIN_PUT_CALL_TYPE_OVRD=P</stp>
        <stp>CHAIN_PERIODICITY_OVRD=M</stp>
        <tr r="G3534" s="3"/>
      </tp>
      <tp t="e">
        <v>#N/A</v>
        <stp/>
        <stp>##V3_BDSV12</stp>
        <stp>SPX Index</stp>
        <stp>CHAIN_TICKERS</stp>
        <stp>[PUTStrategy6.xlsx]Backup!R3634C7</stp>
        <stp>CHAIN_STRIKE_PX_OVRD</stp>
        <stp>72860</stp>
        <stp>CHAIN_PUT_CALL_TYPE_OVRD=P</stp>
        <stp>CHAIN_PERIODICITY_OVRD=M</stp>
        <tr r="G3634" s="3"/>
      </tp>
      <tp t="e">
        <v>#N/A</v>
        <stp/>
        <stp>##V3_BDSV12</stp>
        <stp>SPX Index</stp>
        <stp>CHAIN_TICKERS</stp>
        <stp>[PUTStrategy6.xlsx]Backup!R3934C7</stp>
        <stp>CHAIN_STRIKE_PX_OVRD</stp>
        <stp>78860</stp>
        <stp>CHAIN_PUT_CALL_TYPE_OVRD=P</stp>
        <stp>CHAIN_PERIODICITY_OVRD=M</stp>
        <tr r="G3934" s="3"/>
      </tp>
      <tp t="e">
        <v>#N/A</v>
        <stp/>
        <stp>##V3_BDSV12</stp>
        <stp>SPX Index</stp>
        <stp>CHAIN_TICKERS</stp>
        <stp>[PUTStrategy6.xlsx]Backup!R3734C7</stp>
        <stp>CHAIN_STRIKE_PX_OVRD</stp>
        <stp>74860</stp>
        <stp>CHAIN_PUT_CALL_TYPE_OVRD=P</stp>
        <stp>CHAIN_PERIODICITY_OVRD=M</stp>
        <tr r="G3734" s="3"/>
      </tp>
      <tp t="e">
        <v>#N/A</v>
        <stp/>
        <stp>##V3_BDSV12</stp>
        <stp>SPX Index</stp>
        <stp>CHAIN_TICKERS</stp>
        <stp>[PUTStrategy6.xlsx]Backup!R3834C7</stp>
        <stp>CHAIN_STRIKE_PX_OVRD</stp>
        <stp>76860</stp>
        <stp>CHAIN_PUT_CALL_TYPE_OVRD=P</stp>
        <stp>CHAIN_PERIODICITY_OVRD=M</stp>
        <tr r="G3834" s="3"/>
      </tp>
      <tp t="e">
        <v>#N/A</v>
        <stp/>
        <stp>##V3_BDSV12</stp>
        <stp>SPX Index</stp>
        <stp>CHAIN_TICKERS</stp>
        <stp>[PUTStrategy6.xlsx]Backup!R4533C7</stp>
        <stp>CHAIN_STRIKE_PX_OVRD</stp>
        <stp>90840</stp>
        <stp>CHAIN_PUT_CALL_TYPE_OVRD=P</stp>
        <stp>CHAIN_PERIODICITY_OVRD=M</stp>
        <tr r="G4533" s="3"/>
      </tp>
      <tp t="e">
        <v>#N/A</v>
        <stp/>
        <stp>##V3_BDSV12</stp>
        <stp>SPX Index</stp>
        <stp>CHAIN_TICKERS</stp>
        <stp>[PUTStrategy6.xlsx]Backup!R4633C7</stp>
        <stp>CHAIN_STRIKE_PX_OVRD</stp>
        <stp>92840</stp>
        <stp>CHAIN_PUT_CALL_TYPE_OVRD=P</stp>
        <stp>CHAIN_PERIODICITY_OVRD=M</stp>
        <tr r="G4633" s="3"/>
      </tp>
      <tp t="e">
        <v>#N/A</v>
        <stp/>
        <stp>##V3_BDSV12</stp>
        <stp>SPX Index</stp>
        <stp>CHAIN_TICKERS</stp>
        <stp>[PUTStrategy6.xlsx]Backup!R4933C7</stp>
        <stp>CHAIN_STRIKE_PX_OVRD</stp>
        <stp>98840</stp>
        <stp>CHAIN_PUT_CALL_TYPE_OVRD=P</stp>
        <stp>CHAIN_PERIODICITY_OVRD=M</stp>
        <tr r="G4933" s="3"/>
      </tp>
      <tp t="e">
        <v>#N/A</v>
        <stp/>
        <stp>##V3_BDSV12</stp>
        <stp>SPX Index</stp>
        <stp>CHAIN_TICKERS</stp>
        <stp>[PUTStrategy6.xlsx]Backup!R4733C7</stp>
        <stp>CHAIN_STRIKE_PX_OVRD</stp>
        <stp>94840</stp>
        <stp>CHAIN_PUT_CALL_TYPE_OVRD=P</stp>
        <stp>CHAIN_PERIODICITY_OVRD=M</stp>
        <tr r="G4733" s="3"/>
      </tp>
      <tp t="e">
        <v>#N/A</v>
        <stp/>
        <stp>##V3_BDSV12</stp>
        <stp>SPX Index</stp>
        <stp>CHAIN_TICKERS</stp>
        <stp>[PUTStrategy6.xlsx]Backup!R4833C7</stp>
        <stp>CHAIN_STRIKE_PX_OVRD</stp>
        <stp>96840</stp>
        <stp>CHAIN_PUT_CALL_TYPE_OVRD=P</stp>
        <stp>CHAIN_PERIODICITY_OVRD=M</stp>
        <tr r="G4833" s="3"/>
      </tp>
      <tp t="e">
        <v>#N/A</v>
        <stp/>
        <stp>##V3_BDSV12</stp>
        <stp>SPX Index</stp>
        <stp>CHAIN_TICKERS</stp>
        <stp>[PUTStrategy6.xlsx]Backup!R4333C7</stp>
        <stp>CHAIN_STRIKE_PX_OVRD</stp>
        <stp>86840</stp>
        <stp>CHAIN_PUT_CALL_TYPE_OVRD=P</stp>
        <stp>CHAIN_PERIODICITY_OVRD=M</stp>
        <tr r="G4333" s="3"/>
      </tp>
      <tp t="e">
        <v>#N/A</v>
        <stp/>
        <stp>##V3_BDSV12</stp>
        <stp>SPX Index</stp>
        <stp>CHAIN_TICKERS</stp>
        <stp>[PUTStrategy6.xlsx]Backup!R4233C7</stp>
        <stp>CHAIN_STRIKE_PX_OVRD</stp>
        <stp>84840</stp>
        <stp>CHAIN_PUT_CALL_TYPE_OVRD=P</stp>
        <stp>CHAIN_PERIODICITY_OVRD=M</stp>
        <tr r="G4233" s="3"/>
      </tp>
      <tp t="e">
        <v>#N/A</v>
        <stp/>
        <stp>##V3_BDSV12</stp>
        <stp>SPX Index</stp>
        <stp>CHAIN_TICKERS</stp>
        <stp>[PUTStrategy6.xlsx]Backup!R4033C7</stp>
        <stp>CHAIN_STRIKE_PX_OVRD</stp>
        <stp>80840</stp>
        <stp>CHAIN_PUT_CALL_TYPE_OVRD=P</stp>
        <stp>CHAIN_PERIODICITY_OVRD=M</stp>
        <tr r="G4033" s="3"/>
      </tp>
      <tp t="e">
        <v>#N/A</v>
        <stp/>
        <stp>##V3_BDSV12</stp>
        <stp>SPX Index</stp>
        <stp>CHAIN_TICKERS</stp>
        <stp>[PUTStrategy6.xlsx]Backup!R4133C7</stp>
        <stp>CHAIN_STRIKE_PX_OVRD</stp>
        <stp>82840</stp>
        <stp>CHAIN_PUT_CALL_TYPE_OVRD=P</stp>
        <stp>CHAIN_PERIODICITY_OVRD=M</stp>
        <tr r="G4133" s="3"/>
      </tp>
      <tp t="e">
        <v>#N/A</v>
        <stp/>
        <stp>##V3_BDSV12</stp>
        <stp>SPX Index</stp>
        <stp>CHAIN_TICKERS</stp>
        <stp>[PUTStrategy6.xlsx]Backup!R4433C7</stp>
        <stp>CHAIN_STRIKE_PX_OVRD</stp>
        <stp>88840</stp>
        <stp>CHAIN_PUT_CALL_TYPE_OVRD=P</stp>
        <stp>CHAIN_PERIODICITY_OVRD=M</stp>
        <tr r="G4433" s="3"/>
      </tp>
      <tp t="e">
        <v>#N/A</v>
        <stp/>
        <stp>##V3_BDSV12</stp>
        <stp>SPX Index</stp>
        <stp>CHAIN_TICKERS</stp>
        <stp>[PUTStrategy6.xlsx]Backup!R1333C7</stp>
        <stp>CHAIN_STRIKE_PX_OVRD</stp>
        <stp>26840</stp>
        <stp>CHAIN_PUT_CALL_TYPE_OVRD=P</stp>
        <stp>CHAIN_PERIODICITY_OVRD=M</stp>
        <tr r="G1333" s="3"/>
      </tp>
      <tp t="e">
        <v>#N/A</v>
        <stp/>
        <stp>##V3_BDSV12</stp>
        <stp>SPX Index</stp>
        <stp>CHAIN_TICKERS</stp>
        <stp>[PUTStrategy6.xlsx]Backup!R1233C7</stp>
        <stp>CHAIN_STRIKE_PX_OVRD</stp>
        <stp>24840</stp>
        <stp>CHAIN_PUT_CALL_TYPE_OVRD=P</stp>
        <stp>CHAIN_PERIODICITY_OVRD=M</stp>
        <tr r="G1233" s="3"/>
      </tp>
      <tp t="e">
        <v>#N/A</v>
        <stp/>
        <stp>##V3_BDSV12</stp>
        <stp>SPX Index</stp>
        <stp>CHAIN_TICKERS</stp>
        <stp>[PUTStrategy6.xlsx]Backup!R1033C7</stp>
        <stp>CHAIN_STRIKE_PX_OVRD</stp>
        <stp>20840</stp>
        <stp>CHAIN_PUT_CALL_TYPE_OVRD=P</stp>
        <stp>CHAIN_PERIODICITY_OVRD=M</stp>
        <tr r="G1033" s="3"/>
      </tp>
      <tp t="e">
        <v>#N/A</v>
        <stp/>
        <stp>##V3_BDSV12</stp>
        <stp>SPX Index</stp>
        <stp>CHAIN_TICKERS</stp>
        <stp>[PUTStrategy6.xlsx]Backup!R1133C7</stp>
        <stp>CHAIN_STRIKE_PX_OVRD</stp>
        <stp>22840</stp>
        <stp>CHAIN_PUT_CALL_TYPE_OVRD=P</stp>
        <stp>CHAIN_PERIODICITY_OVRD=M</stp>
        <tr r="G1133" s="3"/>
      </tp>
      <tp t="e">
        <v>#N/A</v>
        <stp/>
        <stp>##V3_BDSV12</stp>
        <stp>SPX Index</stp>
        <stp>CHAIN_TICKERS</stp>
        <stp>[PUTStrategy6.xlsx]Backup!R1433C7</stp>
        <stp>CHAIN_STRIKE_PX_OVRD</stp>
        <stp>28840</stp>
        <stp>CHAIN_PUT_CALL_TYPE_OVRD=P</stp>
        <stp>CHAIN_PERIODICITY_OVRD=M</stp>
        <tr r="G1433" s="3"/>
      </tp>
      <tp t="e">
        <v>#N/A</v>
        <stp/>
        <stp>##V3_BDSV12</stp>
        <stp>SPX Index</stp>
        <stp>CHAIN_TICKERS</stp>
        <stp>[PUTStrategy6.xlsx]Backup!R1533C7</stp>
        <stp>CHAIN_STRIKE_PX_OVRD</stp>
        <stp>30840</stp>
        <stp>CHAIN_PUT_CALL_TYPE_OVRD=P</stp>
        <stp>CHAIN_PERIODICITY_OVRD=M</stp>
        <tr r="G1533" s="3"/>
      </tp>
      <tp t="e">
        <v>#N/A</v>
        <stp/>
        <stp>##V3_BDSV12</stp>
        <stp>SPX Index</stp>
        <stp>CHAIN_TICKERS</stp>
        <stp>[PUTStrategy6.xlsx]Backup!R1633C7</stp>
        <stp>CHAIN_STRIKE_PX_OVRD</stp>
        <stp>32840</stp>
        <stp>CHAIN_PUT_CALL_TYPE_OVRD=P</stp>
        <stp>CHAIN_PERIODICITY_OVRD=M</stp>
        <tr r="G1633" s="3"/>
      </tp>
      <tp t="e">
        <v>#N/A</v>
        <stp/>
        <stp>##V3_BDSV12</stp>
        <stp>SPX Index</stp>
        <stp>CHAIN_TICKERS</stp>
        <stp>[PUTStrategy6.xlsx]Backup!R1933C7</stp>
        <stp>CHAIN_STRIKE_PX_OVRD</stp>
        <stp>38840</stp>
        <stp>CHAIN_PUT_CALL_TYPE_OVRD=P</stp>
        <stp>CHAIN_PERIODICITY_OVRD=M</stp>
        <tr r="G1933" s="3"/>
      </tp>
      <tp t="e">
        <v>#N/A</v>
        <stp/>
        <stp>##V3_BDSV12</stp>
        <stp>SPX Index</stp>
        <stp>CHAIN_TICKERS</stp>
        <stp>[PUTStrategy6.xlsx]Backup!R1733C7</stp>
        <stp>CHAIN_STRIKE_PX_OVRD</stp>
        <stp>34840</stp>
        <stp>CHAIN_PUT_CALL_TYPE_OVRD=P</stp>
        <stp>CHAIN_PERIODICITY_OVRD=M</stp>
        <tr r="G1733" s="3"/>
      </tp>
      <tp t="e">
        <v>#N/A</v>
        <stp/>
        <stp>##V3_BDSV12</stp>
        <stp>SPX Index</stp>
        <stp>CHAIN_TICKERS</stp>
        <stp>[PUTStrategy6.xlsx]Backup!R1833C7</stp>
        <stp>CHAIN_STRIKE_PX_OVRD</stp>
        <stp>36840</stp>
        <stp>CHAIN_PUT_CALL_TYPE_OVRD=P</stp>
        <stp>CHAIN_PERIODICITY_OVRD=M</stp>
        <tr r="G1833" s="3"/>
      </tp>
      <tp t="e">
        <v>#N/A</v>
        <stp/>
        <stp>##V3_BDSV12</stp>
        <stp>SPX Index</stp>
        <stp>CHAIN_TICKERS</stp>
        <stp>[PUTStrategy6.xlsx]Backup!R2533C7</stp>
        <stp>CHAIN_STRIKE_PX_OVRD</stp>
        <stp>50840</stp>
        <stp>CHAIN_PUT_CALL_TYPE_OVRD=P</stp>
        <stp>CHAIN_PERIODICITY_OVRD=M</stp>
        <tr r="G2533" s="3"/>
      </tp>
      <tp t="e">
        <v>#N/A</v>
        <stp/>
        <stp>##V3_BDSV12</stp>
        <stp>SPX Index</stp>
        <stp>CHAIN_TICKERS</stp>
        <stp>[PUTStrategy6.xlsx]Backup!R2633C7</stp>
        <stp>CHAIN_STRIKE_PX_OVRD</stp>
        <stp>52840</stp>
        <stp>CHAIN_PUT_CALL_TYPE_OVRD=P</stp>
        <stp>CHAIN_PERIODICITY_OVRD=M</stp>
        <tr r="G2633" s="3"/>
      </tp>
      <tp t="e">
        <v>#N/A</v>
        <stp/>
        <stp>##V3_BDSV12</stp>
        <stp>SPX Index</stp>
        <stp>CHAIN_TICKERS</stp>
        <stp>[PUTStrategy6.xlsx]Backup!R2933C7</stp>
        <stp>CHAIN_STRIKE_PX_OVRD</stp>
        <stp>58840</stp>
        <stp>CHAIN_PUT_CALL_TYPE_OVRD=P</stp>
        <stp>CHAIN_PERIODICITY_OVRD=M</stp>
        <tr r="G2933" s="3"/>
      </tp>
      <tp t="e">
        <v>#N/A</v>
        <stp/>
        <stp>##V3_BDSV12</stp>
        <stp>SPX Index</stp>
        <stp>CHAIN_TICKERS</stp>
        <stp>[PUTStrategy6.xlsx]Backup!R2733C7</stp>
        <stp>CHAIN_STRIKE_PX_OVRD</stp>
        <stp>54840</stp>
        <stp>CHAIN_PUT_CALL_TYPE_OVRD=P</stp>
        <stp>CHAIN_PERIODICITY_OVRD=M</stp>
        <tr r="G2733" s="3"/>
      </tp>
      <tp t="e">
        <v>#N/A</v>
        <stp/>
        <stp>##V3_BDSV12</stp>
        <stp>SPX Index</stp>
        <stp>CHAIN_TICKERS</stp>
        <stp>[PUTStrategy6.xlsx]Backup!R2833C7</stp>
        <stp>CHAIN_STRIKE_PX_OVRD</stp>
        <stp>56840</stp>
        <stp>CHAIN_PUT_CALL_TYPE_OVRD=P</stp>
        <stp>CHAIN_PERIODICITY_OVRD=M</stp>
        <tr r="G2833" s="3"/>
      </tp>
      <tp t="e">
        <v>#N/A</v>
        <stp/>
        <stp>##V3_BDSV12</stp>
        <stp>SPX Index</stp>
        <stp>CHAIN_TICKERS</stp>
        <stp>[PUTStrategy6.xlsx]Backup!R2333C7</stp>
        <stp>CHAIN_STRIKE_PX_OVRD</stp>
        <stp>46840</stp>
        <stp>CHAIN_PUT_CALL_TYPE_OVRD=P</stp>
        <stp>CHAIN_PERIODICITY_OVRD=M</stp>
        <tr r="G2333" s="3"/>
      </tp>
      <tp t="e">
        <v>#N/A</v>
        <stp/>
        <stp>##V3_BDSV12</stp>
        <stp>SPX Index</stp>
        <stp>CHAIN_TICKERS</stp>
        <stp>[PUTStrategy6.xlsx]Backup!R2233C7</stp>
        <stp>CHAIN_STRIKE_PX_OVRD</stp>
        <stp>44840</stp>
        <stp>CHAIN_PUT_CALL_TYPE_OVRD=P</stp>
        <stp>CHAIN_PERIODICITY_OVRD=M</stp>
        <tr r="G2233" s="3"/>
      </tp>
      <tp t="e">
        <v>#N/A</v>
        <stp/>
        <stp>##V3_BDSV12</stp>
        <stp>SPX Index</stp>
        <stp>CHAIN_TICKERS</stp>
        <stp>[PUTStrategy6.xlsx]Backup!R2033C7</stp>
        <stp>CHAIN_STRIKE_PX_OVRD</stp>
        <stp>40840</stp>
        <stp>CHAIN_PUT_CALL_TYPE_OVRD=P</stp>
        <stp>CHAIN_PERIODICITY_OVRD=M</stp>
        <tr r="G2033" s="3"/>
      </tp>
      <tp t="e">
        <v>#N/A</v>
        <stp/>
        <stp>##V3_BDSV12</stp>
        <stp>SPX Index</stp>
        <stp>CHAIN_TICKERS</stp>
        <stp>[PUTStrategy6.xlsx]Backup!R2133C7</stp>
        <stp>CHAIN_STRIKE_PX_OVRD</stp>
        <stp>42840</stp>
        <stp>CHAIN_PUT_CALL_TYPE_OVRD=P</stp>
        <stp>CHAIN_PERIODICITY_OVRD=M</stp>
        <tr r="G2133" s="3"/>
      </tp>
      <tp t="e">
        <v>#N/A</v>
        <stp/>
        <stp>##V3_BDSV12</stp>
        <stp>SPX Index</stp>
        <stp>CHAIN_TICKERS</stp>
        <stp>[PUTStrategy6.xlsx]Backup!R2433C7</stp>
        <stp>CHAIN_STRIKE_PX_OVRD</stp>
        <stp>48840</stp>
        <stp>CHAIN_PUT_CALL_TYPE_OVRD=P</stp>
        <stp>CHAIN_PERIODICITY_OVRD=M</stp>
        <tr r="G2433" s="3"/>
      </tp>
      <tp t="e">
        <v>#N/A</v>
        <stp/>
        <stp>##V3_BDSV12</stp>
        <stp>SPX Index</stp>
        <stp>CHAIN_TICKERS</stp>
        <stp>[PUTStrategy6.xlsx]Backup!R3333C7</stp>
        <stp>CHAIN_STRIKE_PX_OVRD</stp>
        <stp>66840</stp>
        <stp>CHAIN_PUT_CALL_TYPE_OVRD=P</stp>
        <stp>CHAIN_PERIODICITY_OVRD=M</stp>
        <tr r="G3333" s="3"/>
      </tp>
      <tp t="e">
        <v>#N/A</v>
        <stp/>
        <stp>##V3_BDSV12</stp>
        <stp>SPX Index</stp>
        <stp>CHAIN_TICKERS</stp>
        <stp>[PUTStrategy6.xlsx]Backup!R3233C7</stp>
        <stp>CHAIN_STRIKE_PX_OVRD</stp>
        <stp>64840</stp>
        <stp>CHAIN_PUT_CALL_TYPE_OVRD=P</stp>
        <stp>CHAIN_PERIODICITY_OVRD=M</stp>
        <tr r="G3233" s="3"/>
      </tp>
      <tp t="e">
        <v>#N/A</v>
        <stp/>
        <stp>##V3_BDSV12</stp>
        <stp>SPX Index</stp>
        <stp>CHAIN_TICKERS</stp>
        <stp>[PUTStrategy6.xlsx]Backup!R3033C7</stp>
        <stp>CHAIN_STRIKE_PX_OVRD</stp>
        <stp>60840</stp>
        <stp>CHAIN_PUT_CALL_TYPE_OVRD=P</stp>
        <stp>CHAIN_PERIODICITY_OVRD=M</stp>
        <tr r="G3033" s="3"/>
      </tp>
      <tp t="e">
        <v>#N/A</v>
        <stp/>
        <stp>##V3_BDSV12</stp>
        <stp>SPX Index</stp>
        <stp>CHAIN_TICKERS</stp>
        <stp>[PUTStrategy6.xlsx]Backup!R3133C7</stp>
        <stp>CHAIN_STRIKE_PX_OVRD</stp>
        <stp>62840</stp>
        <stp>CHAIN_PUT_CALL_TYPE_OVRD=P</stp>
        <stp>CHAIN_PERIODICITY_OVRD=M</stp>
        <tr r="G3133" s="3"/>
      </tp>
      <tp t="e">
        <v>#N/A</v>
        <stp/>
        <stp>##V3_BDSV12</stp>
        <stp>SPX Index</stp>
        <stp>CHAIN_TICKERS</stp>
        <stp>[PUTStrategy6.xlsx]Backup!R3433C7</stp>
        <stp>CHAIN_STRIKE_PX_OVRD</stp>
        <stp>68840</stp>
        <stp>CHAIN_PUT_CALL_TYPE_OVRD=P</stp>
        <stp>CHAIN_PERIODICITY_OVRD=M</stp>
        <tr r="G3433" s="3"/>
      </tp>
      <tp t="e">
        <v>#N/A</v>
        <stp/>
        <stp>##V3_BDSV12</stp>
        <stp>SPX Index</stp>
        <stp>CHAIN_TICKERS</stp>
        <stp>[PUTStrategy6.xlsx]Backup!R3533C7</stp>
        <stp>CHAIN_STRIKE_PX_OVRD</stp>
        <stp>70840</stp>
        <stp>CHAIN_PUT_CALL_TYPE_OVRD=P</stp>
        <stp>CHAIN_PERIODICITY_OVRD=M</stp>
        <tr r="G3533" s="3"/>
      </tp>
      <tp t="e">
        <v>#N/A</v>
        <stp/>
        <stp>##V3_BDSV12</stp>
        <stp>SPX Index</stp>
        <stp>CHAIN_TICKERS</stp>
        <stp>[PUTStrategy6.xlsx]Backup!R3633C7</stp>
        <stp>CHAIN_STRIKE_PX_OVRD</stp>
        <stp>72840</stp>
        <stp>CHAIN_PUT_CALL_TYPE_OVRD=P</stp>
        <stp>CHAIN_PERIODICITY_OVRD=M</stp>
        <tr r="G3633" s="3"/>
      </tp>
      <tp t="e">
        <v>#N/A</v>
        <stp/>
        <stp>##V3_BDSV12</stp>
        <stp>SPX Index</stp>
        <stp>CHAIN_TICKERS</stp>
        <stp>[PUTStrategy6.xlsx]Backup!R3933C7</stp>
        <stp>CHAIN_STRIKE_PX_OVRD</stp>
        <stp>78840</stp>
        <stp>CHAIN_PUT_CALL_TYPE_OVRD=P</stp>
        <stp>CHAIN_PERIODICITY_OVRD=M</stp>
        <tr r="G3933" s="3"/>
      </tp>
      <tp t="e">
        <v>#N/A</v>
        <stp/>
        <stp>##V3_BDSV12</stp>
        <stp>SPX Index</stp>
        <stp>CHAIN_TICKERS</stp>
        <stp>[PUTStrategy6.xlsx]Backup!R3733C7</stp>
        <stp>CHAIN_STRIKE_PX_OVRD</stp>
        <stp>74840</stp>
        <stp>CHAIN_PUT_CALL_TYPE_OVRD=P</stp>
        <stp>CHAIN_PERIODICITY_OVRD=M</stp>
        <tr r="G3733" s="3"/>
      </tp>
      <tp t="e">
        <v>#N/A</v>
        <stp/>
        <stp>##V3_BDSV12</stp>
        <stp>SPX Index</stp>
        <stp>CHAIN_TICKERS</stp>
        <stp>[PUTStrategy6.xlsx]Backup!R3833C7</stp>
        <stp>CHAIN_STRIKE_PX_OVRD</stp>
        <stp>76840</stp>
        <stp>CHAIN_PUT_CALL_TYPE_OVRD=P</stp>
        <stp>CHAIN_PERIODICITY_OVRD=M</stp>
        <tr r="G3833" s="3"/>
      </tp>
      <tp t="e">
        <v>#N/A</v>
        <stp/>
        <stp>##V3_BDSV12</stp>
        <stp>SPX Index</stp>
        <stp>CHAIN_TICKERS</stp>
        <stp>[PUTStrategy6.xlsx]Backup!R4535C7</stp>
        <stp>CHAIN_STRIKE_PX_OVRD</stp>
        <stp>90880</stp>
        <stp>CHAIN_PUT_CALL_TYPE_OVRD=P</stp>
        <stp>CHAIN_PERIODICITY_OVRD=M</stp>
        <tr r="G4535" s="3"/>
      </tp>
      <tp t="e">
        <v>#N/A</v>
        <stp/>
        <stp>##V3_BDSV12</stp>
        <stp>SPX Index</stp>
        <stp>CHAIN_TICKERS</stp>
        <stp>[PUTStrategy6.xlsx]Backup!R4635C7</stp>
        <stp>CHAIN_STRIKE_PX_OVRD</stp>
        <stp>92880</stp>
        <stp>CHAIN_PUT_CALL_TYPE_OVRD=P</stp>
        <stp>CHAIN_PERIODICITY_OVRD=M</stp>
        <tr r="G4635" s="3"/>
      </tp>
      <tp t="e">
        <v>#N/A</v>
        <stp/>
        <stp>##V3_BDSV12</stp>
        <stp>SPX Index</stp>
        <stp>CHAIN_TICKERS</stp>
        <stp>[PUTStrategy6.xlsx]Backup!R4935C7</stp>
        <stp>CHAIN_STRIKE_PX_OVRD</stp>
        <stp>98880</stp>
        <stp>CHAIN_PUT_CALL_TYPE_OVRD=P</stp>
        <stp>CHAIN_PERIODICITY_OVRD=M</stp>
        <tr r="G4935" s="3"/>
      </tp>
      <tp t="e">
        <v>#N/A</v>
        <stp/>
        <stp>##V3_BDSV12</stp>
        <stp>SPX Index</stp>
        <stp>CHAIN_TICKERS</stp>
        <stp>[PUTStrategy6.xlsx]Backup!R4735C7</stp>
        <stp>CHAIN_STRIKE_PX_OVRD</stp>
        <stp>94880</stp>
        <stp>CHAIN_PUT_CALL_TYPE_OVRD=P</stp>
        <stp>CHAIN_PERIODICITY_OVRD=M</stp>
        <tr r="G4735" s="3"/>
      </tp>
      <tp t="e">
        <v>#N/A</v>
        <stp/>
        <stp>##V3_BDSV12</stp>
        <stp>SPX Index</stp>
        <stp>CHAIN_TICKERS</stp>
        <stp>[PUTStrategy6.xlsx]Backup!R4835C7</stp>
        <stp>CHAIN_STRIKE_PX_OVRD</stp>
        <stp>96880</stp>
        <stp>CHAIN_PUT_CALL_TYPE_OVRD=P</stp>
        <stp>CHAIN_PERIODICITY_OVRD=M</stp>
        <tr r="G4835" s="3"/>
      </tp>
      <tp t="e">
        <v>#N/A</v>
        <stp/>
        <stp>##V3_BDSV12</stp>
        <stp>SPX Index</stp>
        <stp>CHAIN_TICKERS</stp>
        <stp>[PUTStrategy6.xlsx]Backup!R4335C7</stp>
        <stp>CHAIN_STRIKE_PX_OVRD</stp>
        <stp>86880</stp>
        <stp>CHAIN_PUT_CALL_TYPE_OVRD=P</stp>
        <stp>CHAIN_PERIODICITY_OVRD=M</stp>
        <tr r="G4335" s="3"/>
      </tp>
      <tp t="e">
        <v>#N/A</v>
        <stp/>
        <stp>##V3_BDSV12</stp>
        <stp>SPX Index</stp>
        <stp>CHAIN_TICKERS</stp>
        <stp>[PUTStrategy6.xlsx]Backup!R4235C7</stp>
        <stp>CHAIN_STRIKE_PX_OVRD</stp>
        <stp>84880</stp>
        <stp>CHAIN_PUT_CALL_TYPE_OVRD=P</stp>
        <stp>CHAIN_PERIODICITY_OVRD=M</stp>
        <tr r="G4235" s="3"/>
      </tp>
      <tp t="e">
        <v>#N/A</v>
        <stp/>
        <stp>##V3_BDSV12</stp>
        <stp>SPX Index</stp>
        <stp>CHAIN_TICKERS</stp>
        <stp>[PUTStrategy6.xlsx]Backup!R4035C7</stp>
        <stp>CHAIN_STRIKE_PX_OVRD</stp>
        <stp>80880</stp>
        <stp>CHAIN_PUT_CALL_TYPE_OVRD=P</stp>
        <stp>CHAIN_PERIODICITY_OVRD=M</stp>
        <tr r="G4035" s="3"/>
      </tp>
      <tp t="e">
        <v>#N/A</v>
        <stp/>
        <stp>##V3_BDSV12</stp>
        <stp>SPX Index</stp>
        <stp>CHAIN_TICKERS</stp>
        <stp>[PUTStrategy6.xlsx]Backup!R4135C7</stp>
        <stp>CHAIN_STRIKE_PX_OVRD</stp>
        <stp>82880</stp>
        <stp>CHAIN_PUT_CALL_TYPE_OVRD=P</stp>
        <stp>CHAIN_PERIODICITY_OVRD=M</stp>
        <tr r="G4135" s="3"/>
      </tp>
      <tp t="e">
        <v>#N/A</v>
        <stp/>
        <stp>##V3_BDSV12</stp>
        <stp>SPX Index</stp>
        <stp>CHAIN_TICKERS</stp>
        <stp>[PUTStrategy6.xlsx]Backup!R4435C7</stp>
        <stp>CHAIN_STRIKE_PX_OVRD</stp>
        <stp>88880</stp>
        <stp>CHAIN_PUT_CALL_TYPE_OVRD=P</stp>
        <stp>CHAIN_PERIODICITY_OVRD=M</stp>
        <tr r="G4435" s="3"/>
      </tp>
      <tp t="e">
        <v>#N/A</v>
        <stp/>
        <stp>##V3_BDSV12</stp>
        <stp>SPX Index</stp>
        <stp>CHAIN_TICKERS</stp>
        <stp>[PUTStrategy6.xlsx]Backup!R1335C7</stp>
        <stp>CHAIN_STRIKE_PX_OVRD</stp>
        <stp>26880</stp>
        <stp>CHAIN_PUT_CALL_TYPE_OVRD=P</stp>
        <stp>CHAIN_PERIODICITY_OVRD=M</stp>
        <tr r="G1335" s="3"/>
      </tp>
      <tp t="e">
        <v>#N/A</v>
        <stp/>
        <stp>##V3_BDSV12</stp>
        <stp>SPX Index</stp>
        <stp>CHAIN_TICKERS</stp>
        <stp>[PUTStrategy6.xlsx]Backup!R1235C7</stp>
        <stp>CHAIN_STRIKE_PX_OVRD</stp>
        <stp>24880</stp>
        <stp>CHAIN_PUT_CALL_TYPE_OVRD=P</stp>
        <stp>CHAIN_PERIODICITY_OVRD=M</stp>
        <tr r="G1235" s="3"/>
      </tp>
      <tp t="e">
        <v>#N/A</v>
        <stp/>
        <stp>##V3_BDSV12</stp>
        <stp>SPX Index</stp>
        <stp>CHAIN_TICKERS</stp>
        <stp>[PUTStrategy6.xlsx]Backup!R1035C7</stp>
        <stp>CHAIN_STRIKE_PX_OVRD</stp>
        <stp>20880</stp>
        <stp>CHAIN_PUT_CALL_TYPE_OVRD=P</stp>
        <stp>CHAIN_PERIODICITY_OVRD=M</stp>
        <tr r="G1035" s="3"/>
      </tp>
      <tp t="e">
        <v>#N/A</v>
        <stp/>
        <stp>##V3_BDSV12</stp>
        <stp>SPX Index</stp>
        <stp>CHAIN_TICKERS</stp>
        <stp>[PUTStrategy6.xlsx]Backup!R1135C7</stp>
        <stp>CHAIN_STRIKE_PX_OVRD</stp>
        <stp>22880</stp>
        <stp>CHAIN_PUT_CALL_TYPE_OVRD=P</stp>
        <stp>CHAIN_PERIODICITY_OVRD=M</stp>
        <tr r="G1135" s="3"/>
      </tp>
      <tp t="e">
        <v>#N/A</v>
        <stp/>
        <stp>##V3_BDSV12</stp>
        <stp>SPX Index</stp>
        <stp>CHAIN_TICKERS</stp>
        <stp>[PUTStrategy6.xlsx]Backup!R1435C7</stp>
        <stp>CHAIN_STRIKE_PX_OVRD</stp>
        <stp>28880</stp>
        <stp>CHAIN_PUT_CALL_TYPE_OVRD=P</stp>
        <stp>CHAIN_PERIODICITY_OVRD=M</stp>
        <tr r="G1435" s="3"/>
      </tp>
      <tp t="e">
        <v>#N/A</v>
        <stp/>
        <stp>##V3_BDSV12</stp>
        <stp>SPX Index</stp>
        <stp>CHAIN_TICKERS</stp>
        <stp>[PUTStrategy6.xlsx]Backup!R1535C7</stp>
        <stp>CHAIN_STRIKE_PX_OVRD</stp>
        <stp>30880</stp>
        <stp>CHAIN_PUT_CALL_TYPE_OVRD=P</stp>
        <stp>CHAIN_PERIODICITY_OVRD=M</stp>
        <tr r="G1535" s="3"/>
      </tp>
      <tp t="e">
        <v>#N/A</v>
        <stp/>
        <stp>##V3_BDSV12</stp>
        <stp>SPX Index</stp>
        <stp>CHAIN_TICKERS</stp>
        <stp>[PUTStrategy6.xlsx]Backup!R1635C7</stp>
        <stp>CHAIN_STRIKE_PX_OVRD</stp>
        <stp>32880</stp>
        <stp>CHAIN_PUT_CALL_TYPE_OVRD=P</stp>
        <stp>CHAIN_PERIODICITY_OVRD=M</stp>
        <tr r="G1635" s="3"/>
      </tp>
      <tp t="e">
        <v>#N/A</v>
        <stp/>
        <stp>##V3_BDSV12</stp>
        <stp>SPX Index</stp>
        <stp>CHAIN_TICKERS</stp>
        <stp>[PUTStrategy6.xlsx]Backup!R1935C7</stp>
        <stp>CHAIN_STRIKE_PX_OVRD</stp>
        <stp>38880</stp>
        <stp>CHAIN_PUT_CALL_TYPE_OVRD=P</stp>
        <stp>CHAIN_PERIODICITY_OVRD=M</stp>
        <tr r="G1935" s="3"/>
      </tp>
      <tp t="e">
        <v>#N/A</v>
        <stp/>
        <stp>##V3_BDSV12</stp>
        <stp>SPX Index</stp>
        <stp>CHAIN_TICKERS</stp>
        <stp>[PUTStrategy6.xlsx]Backup!R1735C7</stp>
        <stp>CHAIN_STRIKE_PX_OVRD</stp>
        <stp>34880</stp>
        <stp>CHAIN_PUT_CALL_TYPE_OVRD=P</stp>
        <stp>CHAIN_PERIODICITY_OVRD=M</stp>
        <tr r="G1735" s="3"/>
      </tp>
      <tp t="e">
        <v>#N/A</v>
        <stp/>
        <stp>##V3_BDSV12</stp>
        <stp>SPX Index</stp>
        <stp>CHAIN_TICKERS</stp>
        <stp>[PUTStrategy6.xlsx]Backup!R1835C7</stp>
        <stp>CHAIN_STRIKE_PX_OVRD</stp>
        <stp>36880</stp>
        <stp>CHAIN_PUT_CALL_TYPE_OVRD=P</stp>
        <stp>CHAIN_PERIODICITY_OVRD=M</stp>
        <tr r="G1835" s="3"/>
      </tp>
      <tp t="e">
        <v>#N/A</v>
        <stp/>
        <stp>##V3_BDSV12</stp>
        <stp>SPX Index</stp>
        <stp>CHAIN_TICKERS</stp>
        <stp>[PUTStrategy6.xlsx]Backup!R2535C7</stp>
        <stp>CHAIN_STRIKE_PX_OVRD</stp>
        <stp>50880</stp>
        <stp>CHAIN_PUT_CALL_TYPE_OVRD=P</stp>
        <stp>CHAIN_PERIODICITY_OVRD=M</stp>
        <tr r="G2535" s="3"/>
      </tp>
      <tp t="e">
        <v>#N/A</v>
        <stp/>
        <stp>##V3_BDSV12</stp>
        <stp>SPX Index</stp>
        <stp>CHAIN_TICKERS</stp>
        <stp>[PUTStrategy6.xlsx]Backup!R2635C7</stp>
        <stp>CHAIN_STRIKE_PX_OVRD</stp>
        <stp>52880</stp>
        <stp>CHAIN_PUT_CALL_TYPE_OVRD=P</stp>
        <stp>CHAIN_PERIODICITY_OVRD=M</stp>
        <tr r="G2635" s="3"/>
      </tp>
      <tp t="e">
        <v>#N/A</v>
        <stp/>
        <stp>##V3_BDSV12</stp>
        <stp>SPX Index</stp>
        <stp>CHAIN_TICKERS</stp>
        <stp>[PUTStrategy6.xlsx]Backup!R2935C7</stp>
        <stp>CHAIN_STRIKE_PX_OVRD</stp>
        <stp>58880</stp>
        <stp>CHAIN_PUT_CALL_TYPE_OVRD=P</stp>
        <stp>CHAIN_PERIODICITY_OVRD=M</stp>
        <tr r="G2935" s="3"/>
      </tp>
      <tp t="e">
        <v>#N/A</v>
        <stp/>
        <stp>##V3_BDSV12</stp>
        <stp>SPX Index</stp>
        <stp>CHAIN_TICKERS</stp>
        <stp>[PUTStrategy6.xlsx]Backup!R2735C7</stp>
        <stp>CHAIN_STRIKE_PX_OVRD</stp>
        <stp>54880</stp>
        <stp>CHAIN_PUT_CALL_TYPE_OVRD=P</stp>
        <stp>CHAIN_PERIODICITY_OVRD=M</stp>
        <tr r="G2735" s="3"/>
      </tp>
      <tp t="e">
        <v>#N/A</v>
        <stp/>
        <stp>##V3_BDSV12</stp>
        <stp>SPX Index</stp>
        <stp>CHAIN_TICKERS</stp>
        <stp>[PUTStrategy6.xlsx]Backup!R2835C7</stp>
        <stp>CHAIN_STRIKE_PX_OVRD</stp>
        <stp>56880</stp>
        <stp>CHAIN_PUT_CALL_TYPE_OVRD=P</stp>
        <stp>CHAIN_PERIODICITY_OVRD=M</stp>
        <tr r="G2835" s="3"/>
      </tp>
      <tp t="e">
        <v>#N/A</v>
        <stp/>
        <stp>##V3_BDSV12</stp>
        <stp>SPX Index</stp>
        <stp>CHAIN_TICKERS</stp>
        <stp>[PUTStrategy6.xlsx]Backup!R2335C7</stp>
        <stp>CHAIN_STRIKE_PX_OVRD</stp>
        <stp>46880</stp>
        <stp>CHAIN_PUT_CALL_TYPE_OVRD=P</stp>
        <stp>CHAIN_PERIODICITY_OVRD=M</stp>
        <tr r="G2335" s="3"/>
      </tp>
      <tp t="e">
        <v>#N/A</v>
        <stp/>
        <stp>##V3_BDSV12</stp>
        <stp>SPX Index</stp>
        <stp>CHAIN_TICKERS</stp>
        <stp>[PUTStrategy6.xlsx]Backup!R2235C7</stp>
        <stp>CHAIN_STRIKE_PX_OVRD</stp>
        <stp>44880</stp>
        <stp>CHAIN_PUT_CALL_TYPE_OVRD=P</stp>
        <stp>CHAIN_PERIODICITY_OVRD=M</stp>
        <tr r="G2235" s="3"/>
      </tp>
      <tp t="e">
        <v>#N/A</v>
        <stp/>
        <stp>##V3_BDSV12</stp>
        <stp>SPX Index</stp>
        <stp>CHAIN_TICKERS</stp>
        <stp>[PUTStrategy6.xlsx]Backup!R2035C7</stp>
        <stp>CHAIN_STRIKE_PX_OVRD</stp>
        <stp>40880</stp>
        <stp>CHAIN_PUT_CALL_TYPE_OVRD=P</stp>
        <stp>CHAIN_PERIODICITY_OVRD=M</stp>
        <tr r="G2035" s="3"/>
      </tp>
      <tp t="e">
        <v>#N/A</v>
        <stp/>
        <stp>##V3_BDSV12</stp>
        <stp>SPX Index</stp>
        <stp>CHAIN_TICKERS</stp>
        <stp>[PUTStrategy6.xlsx]Backup!R2135C7</stp>
        <stp>CHAIN_STRIKE_PX_OVRD</stp>
        <stp>42880</stp>
        <stp>CHAIN_PUT_CALL_TYPE_OVRD=P</stp>
        <stp>CHAIN_PERIODICITY_OVRD=M</stp>
        <tr r="G2135" s="3"/>
      </tp>
      <tp t="e">
        <v>#N/A</v>
        <stp/>
        <stp>##V3_BDSV12</stp>
        <stp>SPX Index</stp>
        <stp>CHAIN_TICKERS</stp>
        <stp>[PUTStrategy6.xlsx]Backup!R2435C7</stp>
        <stp>CHAIN_STRIKE_PX_OVRD</stp>
        <stp>48880</stp>
        <stp>CHAIN_PUT_CALL_TYPE_OVRD=P</stp>
        <stp>CHAIN_PERIODICITY_OVRD=M</stp>
        <tr r="G2435" s="3"/>
      </tp>
      <tp t="e">
        <v>#N/A</v>
        <stp/>
        <stp>##V3_BDSV12</stp>
        <stp>SPX Index</stp>
        <stp>CHAIN_TICKERS</stp>
        <stp>[PUTStrategy6.xlsx]Backup!R3335C7</stp>
        <stp>CHAIN_STRIKE_PX_OVRD</stp>
        <stp>66880</stp>
        <stp>CHAIN_PUT_CALL_TYPE_OVRD=P</stp>
        <stp>CHAIN_PERIODICITY_OVRD=M</stp>
        <tr r="G3335" s="3"/>
      </tp>
      <tp t="e">
        <v>#N/A</v>
        <stp/>
        <stp>##V3_BDSV12</stp>
        <stp>SPX Index</stp>
        <stp>CHAIN_TICKERS</stp>
        <stp>[PUTStrategy6.xlsx]Backup!R3235C7</stp>
        <stp>CHAIN_STRIKE_PX_OVRD</stp>
        <stp>64880</stp>
        <stp>CHAIN_PUT_CALL_TYPE_OVRD=P</stp>
        <stp>CHAIN_PERIODICITY_OVRD=M</stp>
        <tr r="G3235" s="3"/>
      </tp>
      <tp t="e">
        <v>#N/A</v>
        <stp/>
        <stp>##V3_BDSV12</stp>
        <stp>SPX Index</stp>
        <stp>CHAIN_TICKERS</stp>
        <stp>[PUTStrategy6.xlsx]Backup!R3035C7</stp>
        <stp>CHAIN_STRIKE_PX_OVRD</stp>
        <stp>60880</stp>
        <stp>CHAIN_PUT_CALL_TYPE_OVRD=P</stp>
        <stp>CHAIN_PERIODICITY_OVRD=M</stp>
        <tr r="G3035" s="3"/>
      </tp>
      <tp t="e">
        <v>#N/A</v>
        <stp/>
        <stp>##V3_BDSV12</stp>
        <stp>SPX Index</stp>
        <stp>CHAIN_TICKERS</stp>
        <stp>[PUTStrategy6.xlsx]Backup!R3135C7</stp>
        <stp>CHAIN_STRIKE_PX_OVRD</stp>
        <stp>62880</stp>
        <stp>CHAIN_PUT_CALL_TYPE_OVRD=P</stp>
        <stp>CHAIN_PERIODICITY_OVRD=M</stp>
        <tr r="G3135" s="3"/>
      </tp>
      <tp t="e">
        <v>#N/A</v>
        <stp/>
        <stp>##V3_BDSV12</stp>
        <stp>SPX Index</stp>
        <stp>CHAIN_TICKERS</stp>
        <stp>[PUTStrategy6.xlsx]Backup!R3435C7</stp>
        <stp>CHAIN_STRIKE_PX_OVRD</stp>
        <stp>68880</stp>
        <stp>CHAIN_PUT_CALL_TYPE_OVRD=P</stp>
        <stp>CHAIN_PERIODICITY_OVRD=M</stp>
        <tr r="G3435" s="3"/>
      </tp>
      <tp t="e">
        <v>#N/A</v>
        <stp/>
        <stp>##V3_BDSV12</stp>
        <stp>SPX Index</stp>
        <stp>CHAIN_TICKERS</stp>
        <stp>[PUTStrategy6.xlsx]Backup!R3535C7</stp>
        <stp>CHAIN_STRIKE_PX_OVRD</stp>
        <stp>70880</stp>
        <stp>CHAIN_PUT_CALL_TYPE_OVRD=P</stp>
        <stp>CHAIN_PERIODICITY_OVRD=M</stp>
        <tr r="G3535" s="3"/>
      </tp>
      <tp t="e">
        <v>#N/A</v>
        <stp/>
        <stp>##V3_BDSV12</stp>
        <stp>SPX Index</stp>
        <stp>CHAIN_TICKERS</stp>
        <stp>[PUTStrategy6.xlsx]Backup!R3635C7</stp>
        <stp>CHAIN_STRIKE_PX_OVRD</stp>
        <stp>72880</stp>
        <stp>CHAIN_PUT_CALL_TYPE_OVRD=P</stp>
        <stp>CHAIN_PERIODICITY_OVRD=M</stp>
        <tr r="G3635" s="3"/>
      </tp>
      <tp t="e">
        <v>#N/A</v>
        <stp/>
        <stp>##V3_BDSV12</stp>
        <stp>SPX Index</stp>
        <stp>CHAIN_TICKERS</stp>
        <stp>[PUTStrategy6.xlsx]Backup!R3935C7</stp>
        <stp>CHAIN_STRIKE_PX_OVRD</stp>
        <stp>78880</stp>
        <stp>CHAIN_PUT_CALL_TYPE_OVRD=P</stp>
        <stp>CHAIN_PERIODICITY_OVRD=M</stp>
        <tr r="G3935" s="3"/>
      </tp>
      <tp t="e">
        <v>#N/A</v>
        <stp/>
        <stp>##V3_BDSV12</stp>
        <stp>SPX Index</stp>
        <stp>CHAIN_TICKERS</stp>
        <stp>[PUTStrategy6.xlsx]Backup!R3735C7</stp>
        <stp>CHAIN_STRIKE_PX_OVRD</stp>
        <stp>74880</stp>
        <stp>CHAIN_PUT_CALL_TYPE_OVRD=P</stp>
        <stp>CHAIN_PERIODICITY_OVRD=M</stp>
        <tr r="G3735" s="3"/>
      </tp>
      <tp t="e">
        <v>#N/A</v>
        <stp/>
        <stp>##V3_BDSV12</stp>
        <stp>SPX Index</stp>
        <stp>CHAIN_TICKERS</stp>
        <stp>[PUTStrategy6.xlsx]Backup!R3835C7</stp>
        <stp>CHAIN_STRIKE_PX_OVRD</stp>
        <stp>76880</stp>
        <stp>CHAIN_PUT_CALL_TYPE_OVRD=P</stp>
        <stp>CHAIN_PERIODICITY_OVRD=M</stp>
        <tr r="G3835" s="3"/>
      </tp>
      <tp t="e">
        <v>#N/A</v>
        <stp/>
        <stp>##V3_BDSV12</stp>
        <stp>SPX Index</stp>
        <stp>CHAIN_TICKERS</stp>
        <stp>[PUTStrategy6.xlsx]Backup!R6689C7</stp>
        <stp>CHAIN_STRIKE_PX_OVRD</stp>
        <stp>133960</stp>
        <stp>CHAIN_PUT_CALL_TYPE_OVRD=P</stp>
        <stp>CHAIN_PERIODICITY_OVRD=M</stp>
        <tr r="G6689" s="3"/>
      </tp>
      <tp t="e">
        <v>#N/A</v>
        <stp/>
        <stp>##V3_BDSV12</stp>
        <stp>SPX Index</stp>
        <stp>CHAIN_TICKERS</stp>
        <stp>[PUTStrategy6.xlsx]Backup!R6614C7</stp>
        <stp>CHAIN_STRIKE_PX_OVRD</stp>
        <stp>132460</stp>
        <stp>CHAIN_PUT_CALL_TYPE_OVRD=P</stp>
        <stp>CHAIN_PERIODICITY_OVRD=M</stp>
        <tr r="G6614" s="3"/>
      </tp>
      <tp t="e">
        <v>#N/A</v>
        <stp/>
        <stp>##V3_BDSV12</stp>
        <stp>SPX Index</stp>
        <stp>CHAIN_TICKERS</stp>
        <stp>[PUTStrategy6.xlsx]Backup!R6639C7</stp>
        <stp>CHAIN_STRIKE_PX_OVRD</stp>
        <stp>132960</stp>
        <stp>CHAIN_PUT_CALL_TYPE_OVRD=P</stp>
        <stp>CHAIN_PERIODICITY_OVRD=M</stp>
        <tr r="G6639" s="3"/>
      </tp>
      <tp t="e">
        <v>#N/A</v>
        <stp/>
        <stp>##V3_BDSV12</stp>
        <stp>SPX Index</stp>
        <stp>CHAIN_TICKERS</stp>
        <stp>[PUTStrategy6.xlsx]Backup!R6664C7</stp>
        <stp>CHAIN_STRIKE_PX_OVRD</stp>
        <stp>133460</stp>
        <stp>CHAIN_PUT_CALL_TYPE_OVRD=P</stp>
        <stp>CHAIN_PERIODICITY_OVRD=M</stp>
        <tr r="G6664" s="3"/>
      </tp>
      <tp t="e">
        <v>#N/A</v>
        <stp/>
        <stp>##V3_BDSV12</stp>
        <stp>SPX Index</stp>
        <stp>CHAIN_TICKERS</stp>
        <stp>[PUTStrategy6.xlsx]Backup!R6789C7</stp>
        <stp>CHAIN_STRIKE_PX_OVRD</stp>
        <stp>135960</stp>
        <stp>CHAIN_PUT_CALL_TYPE_OVRD=P</stp>
        <stp>CHAIN_PERIODICITY_OVRD=M</stp>
        <tr r="G6789" s="3"/>
      </tp>
      <tp t="e">
        <v>#N/A</v>
        <stp/>
        <stp>##V3_BDSV12</stp>
        <stp>SPX Index</stp>
        <stp>CHAIN_TICKERS</stp>
        <stp>[PUTStrategy6.xlsx]Backup!R6764C7</stp>
        <stp>CHAIN_STRIKE_PX_OVRD</stp>
        <stp>135460</stp>
        <stp>CHAIN_PUT_CALL_TYPE_OVRD=P</stp>
        <stp>CHAIN_PERIODICITY_OVRD=M</stp>
        <tr r="G6764" s="3"/>
      </tp>
      <tp t="e">
        <v>#N/A</v>
        <stp/>
        <stp>##V3_BDSV12</stp>
        <stp>SPX Index</stp>
        <stp>CHAIN_TICKERS</stp>
        <stp>[PUTStrategy6.xlsx]Backup!R6739C7</stp>
        <stp>CHAIN_STRIKE_PX_OVRD</stp>
        <stp>134960</stp>
        <stp>CHAIN_PUT_CALL_TYPE_OVRD=P</stp>
        <stp>CHAIN_PERIODICITY_OVRD=M</stp>
        <tr r="G6739" s="3"/>
      </tp>
      <tp t="e">
        <v>#N/A</v>
        <stp/>
        <stp>##V3_BDSV12</stp>
        <stp>SPX Index</stp>
        <stp>CHAIN_TICKERS</stp>
        <stp>[PUTStrategy6.xlsx]Backup!R6714C7</stp>
        <stp>CHAIN_STRIKE_PX_OVRD</stp>
        <stp>134460</stp>
        <stp>CHAIN_PUT_CALL_TYPE_OVRD=P</stp>
        <stp>CHAIN_PERIODICITY_OVRD=M</stp>
        <tr r="G6714" s="3"/>
      </tp>
      <tp t="e">
        <v>#N/A</v>
        <stp/>
        <stp>##V3_BDSV12</stp>
        <stp>SPX Index</stp>
        <stp>CHAIN_TICKERS</stp>
        <stp>[PUTStrategy6.xlsx]Backup!R6439C7</stp>
        <stp>CHAIN_STRIKE_PX_OVRD</stp>
        <stp>128960</stp>
        <stp>CHAIN_PUT_CALL_TYPE_OVRD=P</stp>
        <stp>CHAIN_PERIODICITY_OVRD=M</stp>
        <tr r="G6439" s="3"/>
      </tp>
      <tp t="e">
        <v>#N/A</v>
        <stp/>
        <stp>##V3_BDSV12</stp>
        <stp>SPX Index</stp>
        <stp>CHAIN_TICKERS</stp>
        <stp>[PUTStrategy6.xlsx]Backup!R6414C7</stp>
        <stp>CHAIN_STRIKE_PX_OVRD</stp>
        <stp>128460</stp>
        <stp>CHAIN_PUT_CALL_TYPE_OVRD=P</stp>
        <stp>CHAIN_PERIODICITY_OVRD=M</stp>
        <tr r="G6414" s="3"/>
      </tp>
      <tp t="e">
        <v>#N/A</v>
        <stp/>
        <stp>##V3_BDSV12</stp>
        <stp>SPX Index</stp>
        <stp>CHAIN_TICKERS</stp>
        <stp>[PUTStrategy6.xlsx]Backup!R6589C7</stp>
        <stp>CHAIN_STRIKE_PX_OVRD</stp>
        <stp>131960</stp>
        <stp>CHAIN_PUT_CALL_TYPE_OVRD=P</stp>
        <stp>CHAIN_PERIODICITY_OVRD=M</stp>
        <tr r="G6589" s="3"/>
      </tp>
      <tp t="e">
        <v>#N/A</v>
        <stp/>
        <stp>##V3_BDSV12</stp>
        <stp>SPX Index</stp>
        <stp>CHAIN_TICKERS</stp>
        <stp>[PUTStrategy6.xlsx]Backup!R6464C7</stp>
        <stp>CHAIN_STRIKE_PX_OVRD</stp>
        <stp>129460</stp>
        <stp>CHAIN_PUT_CALL_TYPE_OVRD=P</stp>
        <stp>CHAIN_PERIODICITY_OVRD=M</stp>
        <tr r="G6464" s="3"/>
      </tp>
      <tp t="e">
        <v>#N/A</v>
        <stp/>
        <stp>##V3_BDSV12</stp>
        <stp>SPX Index</stp>
        <stp>CHAIN_TICKERS</stp>
        <stp>[PUTStrategy6.xlsx]Backup!R6539C7</stp>
        <stp>CHAIN_STRIKE_PX_OVRD</stp>
        <stp>130960</stp>
        <stp>CHAIN_PUT_CALL_TYPE_OVRD=P</stp>
        <stp>CHAIN_PERIODICITY_OVRD=M</stp>
        <tr r="G6539" s="3"/>
      </tp>
      <tp t="e">
        <v>#N/A</v>
        <stp/>
        <stp>##V3_BDSV12</stp>
        <stp>SPX Index</stp>
        <stp>CHAIN_TICKERS</stp>
        <stp>[PUTStrategy6.xlsx]Backup!R6489C7</stp>
        <stp>CHAIN_STRIKE_PX_OVRD</stp>
        <stp>129960</stp>
        <stp>CHAIN_PUT_CALL_TYPE_OVRD=P</stp>
        <stp>CHAIN_PERIODICITY_OVRD=M</stp>
        <tr r="G6489" s="3"/>
      </tp>
      <tp t="e">
        <v>#N/A</v>
        <stp/>
        <stp>##V3_BDSV12</stp>
        <stp>SPX Index</stp>
        <stp>CHAIN_TICKERS</stp>
        <stp>[PUTStrategy6.xlsx]Backup!R6514C7</stp>
        <stp>CHAIN_STRIKE_PX_OVRD</stp>
        <stp>130460</stp>
        <stp>CHAIN_PUT_CALL_TYPE_OVRD=P</stp>
        <stp>CHAIN_PERIODICITY_OVRD=M</stp>
        <tr r="G6514" s="3"/>
      </tp>
      <tp t="e">
        <v>#N/A</v>
        <stp/>
        <stp>##V3_BDSV12</stp>
        <stp>SPX Index</stp>
        <stp>CHAIN_TICKERS</stp>
        <stp>[PUTStrategy6.xlsx]Backup!R6564C7</stp>
        <stp>CHAIN_STRIKE_PX_OVRD</stp>
        <stp>131460</stp>
        <stp>CHAIN_PUT_CALL_TYPE_OVRD=P</stp>
        <stp>CHAIN_PERIODICITY_OVRD=M</stp>
        <tr r="G6564" s="3"/>
      </tp>
      <tp t="e">
        <v>#N/A</v>
        <stp/>
        <stp>##V3_BDSV12</stp>
        <stp>SPX Index</stp>
        <stp>CHAIN_TICKERS</stp>
        <stp>[PUTStrategy6.xlsx]Backup!R6389C7</stp>
        <stp>CHAIN_STRIKE_PX_OVRD</stp>
        <stp>127960</stp>
        <stp>CHAIN_PUT_CALL_TYPE_OVRD=P</stp>
        <stp>CHAIN_PERIODICITY_OVRD=M</stp>
        <tr r="G6389" s="3"/>
      </tp>
      <tp t="e">
        <v>#N/A</v>
        <stp/>
        <stp>##V3_BDSV12</stp>
        <stp>SPX Index</stp>
        <stp>CHAIN_TICKERS</stp>
        <stp>[PUTStrategy6.xlsx]Backup!R6364C7</stp>
        <stp>CHAIN_STRIKE_PX_OVRD</stp>
        <stp>127460</stp>
        <stp>CHAIN_PUT_CALL_TYPE_OVRD=P</stp>
        <stp>CHAIN_PERIODICITY_OVRD=M</stp>
        <tr r="G6364" s="3"/>
      </tp>
      <tp t="e">
        <v>#N/A</v>
        <stp/>
        <stp>##V3_BDSV12</stp>
        <stp>SPX Index</stp>
        <stp>CHAIN_TICKERS</stp>
        <stp>[PUTStrategy6.xlsx]Backup!R6314C7</stp>
        <stp>CHAIN_STRIKE_PX_OVRD</stp>
        <stp>126460</stp>
        <stp>CHAIN_PUT_CALL_TYPE_OVRD=P</stp>
        <stp>CHAIN_PERIODICITY_OVRD=M</stp>
        <tr r="G6314" s="3"/>
      </tp>
      <tp t="e">
        <v>#N/A</v>
        <stp/>
        <stp>##V3_BDSV12</stp>
        <stp>SPX Index</stp>
        <stp>CHAIN_TICKERS</stp>
        <stp>[PUTStrategy6.xlsx]Backup!R6339C7</stp>
        <stp>CHAIN_STRIKE_PX_OVRD</stp>
        <stp>126960</stp>
        <stp>CHAIN_PUT_CALL_TYPE_OVRD=P</stp>
        <stp>CHAIN_PERIODICITY_OVRD=M</stp>
        <tr r="G6339" s="3"/>
      </tp>
      <tp t="e">
        <v>#N/A</v>
        <stp/>
        <stp>##V3_BDSV12</stp>
        <stp>SPX Index</stp>
        <stp>CHAIN_TICKERS</stp>
        <stp>[PUTStrategy6.xlsx]Backup!R6289C7</stp>
        <stp>CHAIN_STRIKE_PX_OVRD</stp>
        <stp>125960</stp>
        <stp>CHAIN_PUT_CALL_TYPE_OVRD=P</stp>
        <stp>CHAIN_PERIODICITY_OVRD=M</stp>
        <tr r="G6289" s="3"/>
      </tp>
      <tp t="e">
        <v>#N/A</v>
        <stp/>
        <stp>##V3_BDSV12</stp>
        <stp>SPX Index</stp>
        <stp>CHAIN_TICKERS</stp>
        <stp>[PUTStrategy6.xlsx]Backup!R6264C7</stp>
        <stp>CHAIN_STRIKE_PX_OVRD</stp>
        <stp>125460</stp>
        <stp>CHAIN_PUT_CALL_TYPE_OVRD=P</stp>
        <stp>CHAIN_PERIODICITY_OVRD=M</stp>
        <tr r="G6264" s="3"/>
      </tp>
      <tp t="e">
        <v>#N/A</v>
        <stp/>
        <stp>##V3_BDSV12</stp>
        <stp>SPX Index</stp>
        <stp>CHAIN_TICKERS</stp>
        <stp>[PUTStrategy6.xlsx]Backup!R6239C7</stp>
        <stp>CHAIN_STRIKE_PX_OVRD</stp>
        <stp>124960</stp>
        <stp>CHAIN_PUT_CALL_TYPE_OVRD=P</stp>
        <stp>CHAIN_PERIODICITY_OVRD=M</stp>
        <tr r="G6239" s="3"/>
      </tp>
      <tp t="e">
        <v>#N/A</v>
        <stp/>
        <stp>##V3_BDSV12</stp>
        <stp>SPX Index</stp>
        <stp>CHAIN_TICKERS</stp>
        <stp>[PUTStrategy6.xlsx]Backup!R6214C7</stp>
        <stp>CHAIN_STRIKE_PX_OVRD</stp>
        <stp>124460</stp>
        <stp>CHAIN_PUT_CALL_TYPE_OVRD=P</stp>
        <stp>CHAIN_PERIODICITY_OVRD=M</stp>
        <tr r="G6214" s="3"/>
      </tp>
      <tp t="e">
        <v>#N/A</v>
        <stp/>
        <stp>##V3_BDSV12</stp>
        <stp>SPX Index</stp>
        <stp>CHAIN_TICKERS</stp>
        <stp>[PUTStrategy6.xlsx]Backup!R6189C7</stp>
        <stp>CHAIN_STRIKE_PX_OVRD</stp>
        <stp>123960</stp>
        <stp>CHAIN_PUT_CALL_TYPE_OVRD=P</stp>
        <stp>CHAIN_PERIODICITY_OVRD=M</stp>
        <tr r="G6189" s="3"/>
      </tp>
      <tp t="e">
        <v>#N/A</v>
        <stp/>
        <stp>##V3_BDSV12</stp>
        <stp>SPX Index</stp>
        <stp>CHAIN_TICKERS</stp>
        <stp>[PUTStrategy6.xlsx]Backup!R6114C7</stp>
        <stp>CHAIN_STRIKE_PX_OVRD</stp>
        <stp>122460</stp>
        <stp>CHAIN_PUT_CALL_TYPE_OVRD=P</stp>
        <stp>CHAIN_PERIODICITY_OVRD=M</stp>
        <tr r="G6114" s="3"/>
      </tp>
      <tp t="e">
        <v>#N/A</v>
        <stp/>
        <stp>##V3_BDSV12</stp>
        <stp>SPX Index</stp>
        <stp>CHAIN_TICKERS</stp>
        <stp>[PUTStrategy6.xlsx]Backup!R6139C7</stp>
        <stp>CHAIN_STRIKE_PX_OVRD</stp>
        <stp>122960</stp>
        <stp>CHAIN_PUT_CALL_TYPE_OVRD=P</stp>
        <stp>CHAIN_PERIODICITY_OVRD=M</stp>
        <tr r="G6139" s="3"/>
      </tp>
      <tp t="e">
        <v>#N/A</v>
        <stp/>
        <stp>##V3_BDSV12</stp>
        <stp>SPX Index</stp>
        <stp>CHAIN_TICKERS</stp>
        <stp>[PUTStrategy6.xlsx]Backup!R6164C7</stp>
        <stp>CHAIN_STRIKE_PX_OVRD</stp>
        <stp>123460</stp>
        <stp>CHAIN_PUT_CALL_TYPE_OVRD=P</stp>
        <stp>CHAIN_PERIODICITY_OVRD=M</stp>
        <tr r="G6164" s="3"/>
      </tp>
      <tp t="e">
        <v>#N/A</v>
        <stp/>
        <stp>##V3_BDSV12</stp>
        <stp>SPX Index</stp>
        <stp>CHAIN_TICKERS</stp>
        <stp>[PUTStrategy6.xlsx]Backup!R6089C7</stp>
        <stp>CHAIN_STRIKE_PX_OVRD</stp>
        <stp>121960</stp>
        <stp>CHAIN_PUT_CALL_TYPE_OVRD=P</stp>
        <stp>CHAIN_PERIODICITY_OVRD=M</stp>
        <tr r="G6089" s="3"/>
      </tp>
      <tp t="e">
        <v>#N/A</v>
        <stp/>
        <stp>##V3_BDSV12</stp>
        <stp>SPX Index</stp>
        <stp>CHAIN_TICKERS</stp>
        <stp>[PUTStrategy6.xlsx]Backup!R6039C7</stp>
        <stp>CHAIN_STRIKE_PX_OVRD</stp>
        <stp>120960</stp>
        <stp>CHAIN_PUT_CALL_TYPE_OVRD=P</stp>
        <stp>CHAIN_PERIODICITY_OVRD=M</stp>
        <tr r="G6039" s="3"/>
      </tp>
      <tp t="e">
        <v>#N/A</v>
        <stp/>
        <stp>##V3_BDSV12</stp>
        <stp>SPX Index</stp>
        <stp>CHAIN_TICKERS</stp>
        <stp>[PUTStrategy6.xlsx]Backup!R6014C7</stp>
        <stp>CHAIN_STRIKE_PX_OVRD</stp>
        <stp>120460</stp>
        <stp>CHAIN_PUT_CALL_TYPE_OVRD=P</stp>
        <stp>CHAIN_PERIODICITY_OVRD=M</stp>
        <tr r="G6014" s="3"/>
      </tp>
      <tp t="e">
        <v>#N/A</v>
        <stp/>
        <stp>##V3_BDSV12</stp>
        <stp>SPX Index</stp>
        <stp>CHAIN_TICKERS</stp>
        <stp>[PUTStrategy6.xlsx]Backup!R6064C7</stp>
        <stp>CHAIN_STRIKE_PX_OVRD</stp>
        <stp>121460</stp>
        <stp>CHAIN_PUT_CALL_TYPE_OVRD=P</stp>
        <stp>CHAIN_PERIODICITY_OVRD=M</stp>
        <tr r="G6064" s="3"/>
      </tp>
      <tp t="e">
        <v>#N/A</v>
        <stp/>
        <stp>##V3_BDSV12</stp>
        <stp>SPX Index</stp>
        <stp>CHAIN_TICKERS</stp>
        <stp>[PUTStrategy6.xlsx]Backup!R6889C7</stp>
        <stp>CHAIN_STRIKE_PX_OVRD</stp>
        <stp>137960</stp>
        <stp>CHAIN_PUT_CALL_TYPE_OVRD=P</stp>
        <stp>CHAIN_PERIODICITY_OVRD=M</stp>
        <tr r="G6889" s="3"/>
      </tp>
      <tp t="e">
        <v>#N/A</v>
        <stp/>
        <stp>##V3_BDSV12</stp>
        <stp>SPX Index</stp>
        <stp>CHAIN_TICKERS</stp>
        <stp>[PUTStrategy6.xlsx]Backup!R6864C7</stp>
        <stp>CHAIN_STRIKE_PX_OVRD</stp>
        <stp>137460</stp>
        <stp>CHAIN_PUT_CALL_TYPE_OVRD=P</stp>
        <stp>CHAIN_PERIODICITY_OVRD=M</stp>
        <tr r="G6864" s="3"/>
      </tp>
      <tp t="e">
        <v>#N/A</v>
        <stp/>
        <stp>##V3_BDSV12</stp>
        <stp>SPX Index</stp>
        <stp>CHAIN_TICKERS</stp>
        <stp>[PUTStrategy6.xlsx]Backup!R6814C7</stp>
        <stp>CHAIN_STRIKE_PX_OVRD</stp>
        <stp>136460</stp>
        <stp>CHAIN_PUT_CALL_TYPE_OVRD=P</stp>
        <stp>CHAIN_PERIODICITY_OVRD=M</stp>
        <tr r="G6814" s="3"/>
      </tp>
      <tp t="e">
        <v>#N/A</v>
        <stp/>
        <stp>##V3_BDSV12</stp>
        <stp>SPX Index</stp>
        <stp>CHAIN_TICKERS</stp>
        <stp>[PUTStrategy6.xlsx]Backup!R6839C7</stp>
        <stp>CHAIN_STRIKE_PX_OVRD</stp>
        <stp>136960</stp>
        <stp>CHAIN_PUT_CALL_TYPE_OVRD=P</stp>
        <stp>CHAIN_PERIODICITY_OVRD=M</stp>
        <tr r="G6839" s="3"/>
      </tp>
      <tp t="e">
        <v>#N/A</v>
        <stp/>
        <stp>##V3_BDSV12</stp>
        <stp>SPX Index</stp>
        <stp>CHAIN_TICKERS</stp>
        <stp>[PUTStrategy6.xlsx]Backup!R6939C7</stp>
        <stp>CHAIN_STRIKE_PX_OVRD</stp>
        <stp>138960</stp>
        <stp>CHAIN_PUT_CALL_TYPE_OVRD=P</stp>
        <stp>CHAIN_PERIODICITY_OVRD=M</stp>
        <tr r="G6939" s="3"/>
      </tp>
      <tp t="e">
        <v>#N/A</v>
        <stp/>
        <stp>##V3_BDSV12</stp>
        <stp>SPX Index</stp>
        <stp>CHAIN_TICKERS</stp>
        <stp>[PUTStrategy6.xlsx]Backup!R6914C7</stp>
        <stp>CHAIN_STRIKE_PX_OVRD</stp>
        <stp>138460</stp>
        <stp>CHAIN_PUT_CALL_TYPE_OVRD=P</stp>
        <stp>CHAIN_PERIODICITY_OVRD=M</stp>
        <tr r="G6914" s="3"/>
      </tp>
      <tp t="e">
        <v>#N/A</v>
        <stp/>
        <stp>##V3_BDSV12</stp>
        <stp>SPX Index</stp>
        <stp>CHAIN_TICKERS</stp>
        <stp>[PUTStrategy6.xlsx]Backup!R6964C7</stp>
        <stp>CHAIN_STRIKE_PX_OVRD</stp>
        <stp>139460</stp>
        <stp>CHAIN_PUT_CALL_TYPE_OVRD=P</stp>
        <stp>CHAIN_PERIODICITY_OVRD=M</stp>
        <tr r="G6964" s="3"/>
      </tp>
      <tp t="e">
        <v>#N/A</v>
        <stp/>
        <stp>##V3_BDSV12</stp>
        <stp>SPX Index</stp>
        <stp>CHAIN_TICKERS</stp>
        <stp>[PUTStrategy6.xlsx]Backup!R6989C7</stp>
        <stp>CHAIN_STRIKE_PX_OVRD</stp>
        <stp>139960</stp>
        <stp>CHAIN_PUT_CALL_TYPE_OVRD=P</stp>
        <stp>CHAIN_PERIODICITY_OVRD=M</stp>
        <tr r="G6989" s="3"/>
      </tp>
      <tp t="e">
        <v>#N/A</v>
        <stp/>
        <stp>##V3_BDSV12</stp>
        <stp>SPX Index</stp>
        <stp>CHAIN_TICKERS</stp>
        <stp>[PUTStrategy6.xlsx]Backup!R7189C7</stp>
        <stp>CHAIN_STRIKE_PX_OVRD</stp>
        <stp>143960</stp>
        <stp>CHAIN_PUT_CALL_TYPE_OVRD=P</stp>
        <stp>CHAIN_PERIODICITY_OVRD=M</stp>
        <tr r="G7189" s="3"/>
      </tp>
      <tp t="e">
        <v>#N/A</v>
        <stp/>
        <stp>##V3_BDSV12</stp>
        <stp>SPX Index</stp>
        <stp>CHAIN_TICKERS</stp>
        <stp>[PUTStrategy6.xlsx]Backup!R7114C7</stp>
        <stp>CHAIN_STRIKE_PX_OVRD</stp>
        <stp>142460</stp>
        <stp>CHAIN_PUT_CALL_TYPE_OVRD=P</stp>
        <stp>CHAIN_PERIODICITY_OVRD=M</stp>
        <tr r="G7114" s="3"/>
      </tp>
      <tp t="e">
        <v>#N/A</v>
        <stp/>
        <stp>##V3_BDSV12</stp>
        <stp>SPX Index</stp>
        <stp>CHAIN_TICKERS</stp>
        <stp>[PUTStrategy6.xlsx]Backup!R7139C7</stp>
        <stp>CHAIN_STRIKE_PX_OVRD</stp>
        <stp>142960</stp>
        <stp>CHAIN_PUT_CALL_TYPE_OVRD=P</stp>
        <stp>CHAIN_PERIODICITY_OVRD=M</stp>
        <tr r="G7139" s="3"/>
      </tp>
      <tp t="e">
        <v>#N/A</v>
        <stp/>
        <stp>##V3_BDSV12</stp>
        <stp>SPX Index</stp>
        <stp>CHAIN_TICKERS</stp>
        <stp>[PUTStrategy6.xlsx]Backup!R7164C7</stp>
        <stp>CHAIN_STRIKE_PX_OVRD</stp>
        <stp>143460</stp>
        <stp>CHAIN_PUT_CALL_TYPE_OVRD=P</stp>
        <stp>CHAIN_PERIODICITY_OVRD=M</stp>
        <tr r="G7164" s="3"/>
      </tp>
      <tp t="e">
        <v>#N/A</v>
        <stp/>
        <stp>##V3_BDSV12</stp>
        <stp>SPX Index</stp>
        <stp>CHAIN_TICKERS</stp>
        <stp>[PUTStrategy6.xlsx]Backup!R7089C7</stp>
        <stp>CHAIN_STRIKE_PX_OVRD</stp>
        <stp>141960</stp>
        <stp>CHAIN_PUT_CALL_TYPE_OVRD=P</stp>
        <stp>CHAIN_PERIODICITY_OVRD=M</stp>
        <tr r="G7089" s="3"/>
      </tp>
      <tp t="e">
        <v>#N/A</v>
        <stp/>
        <stp>##V3_BDSV12</stp>
        <stp>SPX Index</stp>
        <stp>CHAIN_TICKERS</stp>
        <stp>[PUTStrategy6.xlsx]Backup!R7039C7</stp>
        <stp>CHAIN_STRIKE_PX_OVRD</stp>
        <stp>140960</stp>
        <stp>CHAIN_PUT_CALL_TYPE_OVRD=P</stp>
        <stp>CHAIN_PERIODICITY_OVRD=M</stp>
        <tr r="G7039" s="3"/>
      </tp>
      <tp t="e">
        <v>#N/A</v>
        <stp/>
        <stp>##V3_BDSV12</stp>
        <stp>SPX Index</stp>
        <stp>CHAIN_TICKERS</stp>
        <stp>[PUTStrategy6.xlsx]Backup!R7014C7</stp>
        <stp>CHAIN_STRIKE_PX_OVRD</stp>
        <stp>140460</stp>
        <stp>CHAIN_PUT_CALL_TYPE_OVRD=P</stp>
        <stp>CHAIN_PERIODICITY_OVRD=M</stp>
        <tr r="G7014" s="3"/>
      </tp>
      <tp t="e">
        <v>#N/A</v>
        <stp/>
        <stp>##V3_BDSV12</stp>
        <stp>SPX Index</stp>
        <stp>CHAIN_TICKERS</stp>
        <stp>[PUTStrategy6.xlsx]Backup!R7064C7</stp>
        <stp>CHAIN_STRIKE_PX_OVRD</stp>
        <stp>141460</stp>
        <stp>CHAIN_PUT_CALL_TYPE_OVRD=P</stp>
        <stp>CHAIN_PERIODICITY_OVRD=M</stp>
        <tr r="G7064" s="3"/>
      </tp>
      <tp t="e">
        <v>#N/A</v>
        <stp/>
        <stp>##V3_BDSV12</stp>
        <stp>SPX Index</stp>
        <stp>CHAIN_TICKERS</stp>
        <stp>[PUTStrategy6.xlsx]Backup!R7389C7</stp>
        <stp>CHAIN_STRIKE_PX_OVRD</stp>
        <stp>147960</stp>
        <stp>CHAIN_PUT_CALL_TYPE_OVRD=P</stp>
        <stp>CHAIN_PERIODICITY_OVRD=M</stp>
        <tr r="G7389" s="3"/>
      </tp>
      <tp t="e">
        <v>#N/A</v>
        <stp/>
        <stp>##V3_BDSV12</stp>
        <stp>SPX Index</stp>
        <stp>CHAIN_TICKERS</stp>
        <stp>[PUTStrategy6.xlsx]Backup!R7364C7</stp>
        <stp>CHAIN_STRIKE_PX_OVRD</stp>
        <stp>147460</stp>
        <stp>CHAIN_PUT_CALL_TYPE_OVRD=P</stp>
        <stp>CHAIN_PERIODICITY_OVRD=M</stp>
        <tr r="G7364" s="3"/>
      </tp>
      <tp t="e">
        <v>#N/A</v>
        <stp/>
        <stp>##V3_BDSV12</stp>
        <stp>SPX Index</stp>
        <stp>CHAIN_TICKERS</stp>
        <stp>[PUTStrategy6.xlsx]Backup!R7314C7</stp>
        <stp>CHAIN_STRIKE_PX_OVRD</stp>
        <stp>146460</stp>
        <stp>CHAIN_PUT_CALL_TYPE_OVRD=P</stp>
        <stp>CHAIN_PERIODICITY_OVRD=M</stp>
        <tr r="G7314" s="3"/>
      </tp>
      <tp t="e">
        <v>#N/A</v>
        <stp/>
        <stp>##V3_BDSV12</stp>
        <stp>SPX Index</stp>
        <stp>CHAIN_TICKERS</stp>
        <stp>[PUTStrategy6.xlsx]Backup!R7339C7</stp>
        <stp>CHAIN_STRIKE_PX_OVRD</stp>
        <stp>146960</stp>
        <stp>CHAIN_PUT_CALL_TYPE_OVRD=P</stp>
        <stp>CHAIN_PERIODICITY_OVRD=M</stp>
        <tr r="G7339" s="3"/>
      </tp>
      <tp t="e">
        <v>#N/A</v>
        <stp/>
        <stp>##V3_BDSV12</stp>
        <stp>SPX Index</stp>
        <stp>CHAIN_TICKERS</stp>
        <stp>[PUTStrategy6.xlsx]Backup!R7289C7</stp>
        <stp>CHAIN_STRIKE_PX_OVRD</stp>
        <stp>145960</stp>
        <stp>CHAIN_PUT_CALL_TYPE_OVRD=P</stp>
        <stp>CHAIN_PERIODICITY_OVRD=M</stp>
        <tr r="G7289" s="3"/>
      </tp>
      <tp t="e">
        <v>#N/A</v>
        <stp/>
        <stp>##V3_BDSV12</stp>
        <stp>SPX Index</stp>
        <stp>CHAIN_TICKERS</stp>
        <stp>[PUTStrategy6.xlsx]Backup!R7264C7</stp>
        <stp>CHAIN_STRIKE_PX_OVRD</stp>
        <stp>145460</stp>
        <stp>CHAIN_PUT_CALL_TYPE_OVRD=P</stp>
        <stp>CHAIN_PERIODICITY_OVRD=M</stp>
        <tr r="G7264" s="3"/>
      </tp>
      <tp t="e">
        <v>#N/A</v>
        <stp/>
        <stp>##V3_BDSV12</stp>
        <stp>SPX Index</stp>
        <stp>CHAIN_TICKERS</stp>
        <stp>[PUTStrategy6.xlsx]Backup!R7239C7</stp>
        <stp>CHAIN_STRIKE_PX_OVRD</stp>
        <stp>144960</stp>
        <stp>CHAIN_PUT_CALL_TYPE_OVRD=P</stp>
        <stp>CHAIN_PERIODICITY_OVRD=M</stp>
        <tr r="G7239" s="3"/>
      </tp>
      <tp t="e">
        <v>#N/A</v>
        <stp/>
        <stp>##V3_BDSV12</stp>
        <stp>SPX Index</stp>
        <stp>CHAIN_TICKERS</stp>
        <stp>[PUTStrategy6.xlsx]Backup!R7214C7</stp>
        <stp>CHAIN_STRIKE_PX_OVRD</stp>
        <stp>144460</stp>
        <stp>CHAIN_PUT_CALL_TYPE_OVRD=P</stp>
        <stp>CHAIN_PERIODICITY_OVRD=M</stp>
        <tr r="G7214" s="3"/>
      </tp>
      <tp t="e">
        <v>#N/A</v>
        <stp/>
        <stp>##V3_BDSV12</stp>
        <stp>SPX Index</stp>
        <stp>CHAIN_TICKERS</stp>
        <stp>[PUTStrategy6.xlsx]Backup!R5439C7</stp>
        <stp>CHAIN_STRIKE_PX_OVRD</stp>
        <stp>108960</stp>
        <stp>CHAIN_PUT_CALL_TYPE_OVRD=P</stp>
        <stp>CHAIN_PERIODICITY_OVRD=M</stp>
        <tr r="G5439" s="3"/>
      </tp>
      <tp t="e">
        <v>#N/A</v>
        <stp/>
        <stp>##V3_BDSV12</stp>
        <stp>SPX Index</stp>
        <stp>CHAIN_TICKERS</stp>
        <stp>[PUTStrategy6.xlsx]Backup!R5414C7</stp>
        <stp>CHAIN_STRIKE_PX_OVRD</stp>
        <stp>108460</stp>
        <stp>CHAIN_PUT_CALL_TYPE_OVRD=P</stp>
        <stp>CHAIN_PERIODICITY_OVRD=M</stp>
        <tr r="G5414" s="3"/>
      </tp>
      <tp t="e">
        <v>#N/A</v>
        <stp/>
        <stp>##V3_BDSV12</stp>
        <stp>SPX Index</stp>
        <stp>CHAIN_TICKERS</stp>
        <stp>[PUTStrategy6.xlsx]Backup!R5589C7</stp>
        <stp>CHAIN_STRIKE_PX_OVRD</stp>
        <stp>111960</stp>
        <stp>CHAIN_PUT_CALL_TYPE_OVRD=P</stp>
        <stp>CHAIN_PERIODICITY_OVRD=M</stp>
        <tr r="G5589" s="3"/>
      </tp>
      <tp t="e">
        <v>#N/A</v>
        <stp/>
        <stp>##V3_BDSV12</stp>
        <stp>SPX Index</stp>
        <stp>CHAIN_TICKERS</stp>
        <stp>[PUTStrategy6.xlsx]Backup!R5464C7</stp>
        <stp>CHAIN_STRIKE_PX_OVRD</stp>
        <stp>109460</stp>
        <stp>CHAIN_PUT_CALL_TYPE_OVRD=P</stp>
        <stp>CHAIN_PERIODICITY_OVRD=M</stp>
        <tr r="G5464" s="3"/>
      </tp>
      <tp t="e">
        <v>#N/A</v>
        <stp/>
        <stp>##V3_BDSV12</stp>
        <stp>SPX Index</stp>
        <stp>CHAIN_TICKERS</stp>
        <stp>[PUTStrategy6.xlsx]Backup!R5539C7</stp>
        <stp>CHAIN_STRIKE_PX_OVRD</stp>
        <stp>110960</stp>
        <stp>CHAIN_PUT_CALL_TYPE_OVRD=P</stp>
        <stp>CHAIN_PERIODICITY_OVRD=M</stp>
        <tr r="G5539" s="3"/>
      </tp>
      <tp t="e">
        <v>#N/A</v>
        <stp/>
        <stp>##V3_BDSV12</stp>
        <stp>SPX Index</stp>
        <stp>CHAIN_TICKERS</stp>
        <stp>[PUTStrategy6.xlsx]Backup!R5489C7</stp>
        <stp>CHAIN_STRIKE_PX_OVRD</stp>
        <stp>109960</stp>
        <stp>CHAIN_PUT_CALL_TYPE_OVRD=P</stp>
        <stp>CHAIN_PERIODICITY_OVRD=M</stp>
        <tr r="G5489" s="3"/>
      </tp>
      <tp t="e">
        <v>#N/A</v>
        <stp/>
        <stp>##V3_BDSV12</stp>
        <stp>SPX Index</stp>
        <stp>CHAIN_TICKERS</stp>
        <stp>[PUTStrategy6.xlsx]Backup!R5514C7</stp>
        <stp>CHAIN_STRIKE_PX_OVRD</stp>
        <stp>110460</stp>
        <stp>CHAIN_PUT_CALL_TYPE_OVRD=P</stp>
        <stp>CHAIN_PERIODICITY_OVRD=M</stp>
        <tr r="G5514" s="3"/>
      </tp>
      <tp t="e">
        <v>#N/A</v>
        <stp/>
        <stp>##V3_BDSV12</stp>
        <stp>SPX Index</stp>
        <stp>CHAIN_TICKERS</stp>
        <stp>[PUTStrategy6.xlsx]Backup!R5564C7</stp>
        <stp>CHAIN_STRIKE_PX_OVRD</stp>
        <stp>111460</stp>
        <stp>CHAIN_PUT_CALL_TYPE_OVRD=P</stp>
        <stp>CHAIN_PERIODICITY_OVRD=M</stp>
        <tr r="G5564" s="3"/>
      </tp>
      <tp t="e">
        <v>#N/A</v>
        <stp/>
        <stp>##V3_BDSV12</stp>
        <stp>SPX Index</stp>
        <stp>CHAIN_TICKERS</stp>
        <stp>[PUTStrategy6.xlsx]Backup!R5689C7</stp>
        <stp>CHAIN_STRIKE_PX_OVRD</stp>
        <stp>113960</stp>
        <stp>CHAIN_PUT_CALL_TYPE_OVRD=P</stp>
        <stp>CHAIN_PERIODICITY_OVRD=M</stp>
        <tr r="G5689" s="3"/>
      </tp>
      <tp t="e">
        <v>#N/A</v>
        <stp/>
        <stp>##V3_BDSV12</stp>
        <stp>SPX Index</stp>
        <stp>CHAIN_TICKERS</stp>
        <stp>[PUTStrategy6.xlsx]Backup!R5614C7</stp>
        <stp>CHAIN_STRIKE_PX_OVRD</stp>
        <stp>112460</stp>
        <stp>CHAIN_PUT_CALL_TYPE_OVRD=P</stp>
        <stp>CHAIN_PERIODICITY_OVRD=M</stp>
        <tr r="G5614" s="3"/>
      </tp>
      <tp t="e">
        <v>#N/A</v>
        <stp/>
        <stp>##V3_BDSV12</stp>
        <stp>SPX Index</stp>
        <stp>CHAIN_TICKERS</stp>
        <stp>[PUTStrategy6.xlsx]Backup!R5639C7</stp>
        <stp>CHAIN_STRIKE_PX_OVRD</stp>
        <stp>112960</stp>
        <stp>CHAIN_PUT_CALL_TYPE_OVRD=P</stp>
        <stp>CHAIN_PERIODICITY_OVRD=M</stp>
        <tr r="G5639" s="3"/>
      </tp>
      <tp t="e">
        <v>#N/A</v>
        <stp/>
        <stp>##V3_BDSV12</stp>
        <stp>SPX Index</stp>
        <stp>CHAIN_TICKERS</stp>
        <stp>[PUTStrategy6.xlsx]Backup!R5664C7</stp>
        <stp>CHAIN_STRIKE_PX_OVRD</stp>
        <stp>113460</stp>
        <stp>CHAIN_PUT_CALL_TYPE_OVRD=P</stp>
        <stp>CHAIN_PERIODICITY_OVRD=M</stp>
        <tr r="G5664" s="3"/>
      </tp>
      <tp t="e">
        <v>#N/A</v>
        <stp/>
        <stp>##V3_BDSV12</stp>
        <stp>SPX Index</stp>
        <stp>CHAIN_TICKERS</stp>
        <stp>[PUTStrategy6.xlsx]Backup!R5789C7</stp>
        <stp>CHAIN_STRIKE_PX_OVRD</stp>
        <stp>115960</stp>
        <stp>CHAIN_PUT_CALL_TYPE_OVRD=P</stp>
        <stp>CHAIN_PERIODICITY_OVRD=M</stp>
        <tr r="G5789" s="3"/>
      </tp>
      <tp t="e">
        <v>#N/A</v>
        <stp/>
        <stp>##V3_BDSV12</stp>
        <stp>SPX Index</stp>
        <stp>CHAIN_TICKERS</stp>
        <stp>[PUTStrategy6.xlsx]Backup!R5764C7</stp>
        <stp>CHAIN_STRIKE_PX_OVRD</stp>
        <stp>115460</stp>
        <stp>CHAIN_PUT_CALL_TYPE_OVRD=P</stp>
        <stp>CHAIN_PERIODICITY_OVRD=M</stp>
        <tr r="G5764" s="3"/>
      </tp>
      <tp t="e">
        <v>#N/A</v>
        <stp/>
        <stp>##V3_BDSV12</stp>
        <stp>SPX Index</stp>
        <stp>CHAIN_TICKERS</stp>
        <stp>[PUTStrategy6.xlsx]Backup!R5739C7</stp>
        <stp>CHAIN_STRIKE_PX_OVRD</stp>
        <stp>114960</stp>
        <stp>CHAIN_PUT_CALL_TYPE_OVRD=P</stp>
        <stp>CHAIN_PERIODICITY_OVRD=M</stp>
        <tr r="G5739" s="3"/>
      </tp>
      <tp t="e">
        <v>#N/A</v>
        <stp/>
        <stp>##V3_BDSV12</stp>
        <stp>SPX Index</stp>
        <stp>CHAIN_TICKERS</stp>
        <stp>[PUTStrategy6.xlsx]Backup!R5714C7</stp>
        <stp>CHAIN_STRIKE_PX_OVRD</stp>
        <stp>114460</stp>
        <stp>CHAIN_PUT_CALL_TYPE_OVRD=P</stp>
        <stp>CHAIN_PERIODICITY_OVRD=M</stp>
        <tr r="G5714" s="3"/>
      </tp>
      <tp t="e">
        <v>#N/A</v>
        <stp/>
        <stp>##V3_BDSV12</stp>
        <stp>SPX Index</stp>
        <stp>CHAIN_TICKERS</stp>
        <stp>[PUTStrategy6.xlsx]Backup!R5189C7</stp>
        <stp>CHAIN_STRIKE_PX_OVRD</stp>
        <stp>103960</stp>
        <stp>CHAIN_PUT_CALL_TYPE_OVRD=P</stp>
        <stp>CHAIN_PERIODICITY_OVRD=M</stp>
        <tr r="G5189" s="3"/>
      </tp>
      <tp t="e">
        <v>#N/A</v>
        <stp/>
        <stp>##V3_BDSV12</stp>
        <stp>SPX Index</stp>
        <stp>CHAIN_TICKERS</stp>
        <stp>[PUTStrategy6.xlsx]Backup!R5114C7</stp>
        <stp>CHAIN_STRIKE_PX_OVRD</stp>
        <stp>102460</stp>
        <stp>CHAIN_PUT_CALL_TYPE_OVRD=P</stp>
        <stp>CHAIN_PERIODICITY_OVRD=M</stp>
        <tr r="G5114" s="3"/>
      </tp>
      <tp t="e">
        <v>#N/A</v>
        <stp/>
        <stp>##V3_BDSV12</stp>
        <stp>SPX Index</stp>
        <stp>CHAIN_TICKERS</stp>
        <stp>[PUTStrategy6.xlsx]Backup!R5139C7</stp>
        <stp>CHAIN_STRIKE_PX_OVRD</stp>
        <stp>102960</stp>
        <stp>CHAIN_PUT_CALL_TYPE_OVRD=P</stp>
        <stp>CHAIN_PERIODICITY_OVRD=M</stp>
        <tr r="G5139" s="3"/>
      </tp>
      <tp t="e">
        <v>#N/A</v>
        <stp/>
        <stp>##V3_BDSV12</stp>
        <stp>SPX Index</stp>
        <stp>CHAIN_TICKERS</stp>
        <stp>[PUTStrategy6.xlsx]Backup!R5164C7</stp>
        <stp>CHAIN_STRIKE_PX_OVRD</stp>
        <stp>103460</stp>
        <stp>CHAIN_PUT_CALL_TYPE_OVRD=P</stp>
        <stp>CHAIN_PERIODICITY_OVRD=M</stp>
        <tr r="G5164" s="3"/>
      </tp>
      <tp t="e">
        <v>#N/A</v>
        <stp/>
        <stp>##V3_BDSV12</stp>
        <stp>SPX Index</stp>
        <stp>CHAIN_TICKERS</stp>
        <stp>[PUTStrategy6.xlsx]Backup!R5089C7</stp>
        <stp>CHAIN_STRIKE_PX_OVRD</stp>
        <stp>101960</stp>
        <stp>CHAIN_PUT_CALL_TYPE_OVRD=P</stp>
        <stp>CHAIN_PERIODICITY_OVRD=M</stp>
        <tr r="G5089" s="3"/>
      </tp>
      <tp t="e">
        <v>#N/A</v>
        <stp/>
        <stp>##V3_BDSV12</stp>
        <stp>SPX Index</stp>
        <stp>CHAIN_TICKERS</stp>
        <stp>[PUTStrategy6.xlsx]Backup!R5039C7</stp>
        <stp>CHAIN_STRIKE_PX_OVRD</stp>
        <stp>100960</stp>
        <stp>CHAIN_PUT_CALL_TYPE_OVRD=P</stp>
        <stp>CHAIN_PERIODICITY_OVRD=M</stp>
        <tr r="G5039" s="3"/>
      </tp>
      <tp t="e">
        <v>#N/A</v>
        <stp/>
        <stp>##V3_BDSV12</stp>
        <stp>SPX Index</stp>
        <stp>CHAIN_TICKERS</stp>
        <stp>[PUTStrategy6.xlsx]Backup!R5014C7</stp>
        <stp>CHAIN_STRIKE_PX_OVRD</stp>
        <stp>100460</stp>
        <stp>CHAIN_PUT_CALL_TYPE_OVRD=P</stp>
        <stp>CHAIN_PERIODICITY_OVRD=M</stp>
        <tr r="G5014" s="3"/>
      </tp>
      <tp t="e">
        <v>#N/A</v>
        <stp/>
        <stp>##V3_BDSV12</stp>
        <stp>SPX Index</stp>
        <stp>CHAIN_TICKERS</stp>
        <stp>[PUTStrategy6.xlsx]Backup!R5064C7</stp>
        <stp>CHAIN_STRIKE_PX_OVRD</stp>
        <stp>101460</stp>
        <stp>CHAIN_PUT_CALL_TYPE_OVRD=P</stp>
        <stp>CHAIN_PERIODICITY_OVRD=M</stp>
        <tr r="G5064" s="3"/>
      </tp>
      <tp t="e">
        <v>#N/A</v>
        <stp/>
        <stp>##V3_BDSV12</stp>
        <stp>SPX Index</stp>
        <stp>CHAIN_TICKERS</stp>
        <stp>[PUTStrategy6.xlsx]Backup!R5389C7</stp>
        <stp>CHAIN_STRIKE_PX_OVRD</stp>
        <stp>107960</stp>
        <stp>CHAIN_PUT_CALL_TYPE_OVRD=P</stp>
        <stp>CHAIN_PERIODICITY_OVRD=M</stp>
        <tr r="G5389" s="3"/>
      </tp>
      <tp t="e">
        <v>#N/A</v>
        <stp/>
        <stp>##V3_BDSV12</stp>
        <stp>SPX Index</stp>
        <stp>CHAIN_TICKERS</stp>
        <stp>[PUTStrategy6.xlsx]Backup!R5364C7</stp>
        <stp>CHAIN_STRIKE_PX_OVRD</stp>
        <stp>107460</stp>
        <stp>CHAIN_PUT_CALL_TYPE_OVRD=P</stp>
        <stp>CHAIN_PERIODICITY_OVRD=M</stp>
        <tr r="G5364" s="3"/>
      </tp>
      <tp t="e">
        <v>#N/A</v>
        <stp/>
        <stp>##V3_BDSV12</stp>
        <stp>SPX Index</stp>
        <stp>CHAIN_TICKERS</stp>
        <stp>[PUTStrategy6.xlsx]Backup!R5314C7</stp>
        <stp>CHAIN_STRIKE_PX_OVRD</stp>
        <stp>106460</stp>
        <stp>CHAIN_PUT_CALL_TYPE_OVRD=P</stp>
        <stp>CHAIN_PERIODICITY_OVRD=M</stp>
        <tr r="G5314" s="3"/>
      </tp>
      <tp t="e">
        <v>#N/A</v>
        <stp/>
        <stp>##V3_BDSV12</stp>
        <stp>SPX Index</stp>
        <stp>CHAIN_TICKERS</stp>
        <stp>[PUTStrategy6.xlsx]Backup!R5339C7</stp>
        <stp>CHAIN_STRIKE_PX_OVRD</stp>
        <stp>106960</stp>
        <stp>CHAIN_PUT_CALL_TYPE_OVRD=P</stp>
        <stp>CHAIN_PERIODICITY_OVRD=M</stp>
        <tr r="G5339" s="3"/>
      </tp>
      <tp t="e">
        <v>#N/A</v>
        <stp/>
        <stp>##V3_BDSV12</stp>
        <stp>SPX Index</stp>
        <stp>CHAIN_TICKERS</stp>
        <stp>[PUTStrategy6.xlsx]Backup!R5289C7</stp>
        <stp>CHAIN_STRIKE_PX_OVRD</stp>
        <stp>105960</stp>
        <stp>CHAIN_PUT_CALL_TYPE_OVRD=P</stp>
        <stp>CHAIN_PERIODICITY_OVRD=M</stp>
        <tr r="G5289" s="3"/>
      </tp>
      <tp t="e">
        <v>#N/A</v>
        <stp/>
        <stp>##V3_BDSV12</stp>
        <stp>SPX Index</stp>
        <stp>CHAIN_TICKERS</stp>
        <stp>[PUTStrategy6.xlsx]Backup!R5264C7</stp>
        <stp>CHAIN_STRIKE_PX_OVRD</stp>
        <stp>105460</stp>
        <stp>CHAIN_PUT_CALL_TYPE_OVRD=P</stp>
        <stp>CHAIN_PERIODICITY_OVRD=M</stp>
        <tr r="G5264" s="3"/>
      </tp>
      <tp t="e">
        <v>#N/A</v>
        <stp/>
        <stp>##V3_BDSV12</stp>
        <stp>SPX Index</stp>
        <stp>CHAIN_TICKERS</stp>
        <stp>[PUTStrategy6.xlsx]Backup!R5239C7</stp>
        <stp>CHAIN_STRIKE_PX_OVRD</stp>
        <stp>104960</stp>
        <stp>CHAIN_PUT_CALL_TYPE_OVRD=P</stp>
        <stp>CHAIN_PERIODICITY_OVRD=M</stp>
        <tr r="G5239" s="3"/>
      </tp>
      <tp t="e">
        <v>#N/A</v>
        <stp/>
        <stp>##V3_BDSV12</stp>
        <stp>SPX Index</stp>
        <stp>CHAIN_TICKERS</stp>
        <stp>[PUTStrategy6.xlsx]Backup!R5214C7</stp>
        <stp>CHAIN_STRIKE_PX_OVRD</stp>
        <stp>104460</stp>
        <stp>CHAIN_PUT_CALL_TYPE_OVRD=P</stp>
        <stp>CHAIN_PERIODICITY_OVRD=M</stp>
        <tr r="G5214" s="3"/>
      </tp>
      <tp t="e">
        <v>#N/A</v>
        <stp/>
        <stp>##V3_BDSV12</stp>
        <stp>SPX Index</stp>
        <stp>CHAIN_TICKERS</stp>
        <stp>[PUTStrategy6.xlsx]Backup!R5889C7</stp>
        <stp>CHAIN_STRIKE_PX_OVRD</stp>
        <stp>117960</stp>
        <stp>CHAIN_PUT_CALL_TYPE_OVRD=P</stp>
        <stp>CHAIN_PERIODICITY_OVRD=M</stp>
        <tr r="G5889" s="3"/>
      </tp>
      <tp t="e">
        <v>#N/A</v>
        <stp/>
        <stp>##V3_BDSV12</stp>
        <stp>SPX Index</stp>
        <stp>CHAIN_TICKERS</stp>
        <stp>[PUTStrategy6.xlsx]Backup!R5864C7</stp>
        <stp>CHAIN_STRIKE_PX_OVRD</stp>
        <stp>117460</stp>
        <stp>CHAIN_PUT_CALL_TYPE_OVRD=P</stp>
        <stp>CHAIN_PERIODICITY_OVRD=M</stp>
        <tr r="G5864" s="3"/>
      </tp>
      <tp t="e">
        <v>#N/A</v>
        <stp/>
        <stp>##V3_BDSV12</stp>
        <stp>SPX Index</stp>
        <stp>CHAIN_TICKERS</stp>
        <stp>[PUTStrategy6.xlsx]Backup!R5814C7</stp>
        <stp>CHAIN_STRIKE_PX_OVRD</stp>
        <stp>116460</stp>
        <stp>CHAIN_PUT_CALL_TYPE_OVRD=P</stp>
        <stp>CHAIN_PERIODICITY_OVRD=M</stp>
        <tr r="G5814" s="3"/>
      </tp>
      <tp t="e">
        <v>#N/A</v>
        <stp/>
        <stp>##V3_BDSV12</stp>
        <stp>SPX Index</stp>
        <stp>CHAIN_TICKERS</stp>
        <stp>[PUTStrategy6.xlsx]Backup!R5839C7</stp>
        <stp>CHAIN_STRIKE_PX_OVRD</stp>
        <stp>116960</stp>
        <stp>CHAIN_PUT_CALL_TYPE_OVRD=P</stp>
        <stp>CHAIN_PERIODICITY_OVRD=M</stp>
        <tr r="G5839" s="3"/>
      </tp>
      <tp t="e">
        <v>#N/A</v>
        <stp/>
        <stp>##V3_BDSV12</stp>
        <stp>SPX Index</stp>
        <stp>CHAIN_TICKERS</stp>
        <stp>[PUTStrategy6.xlsx]Backup!R5939C7</stp>
        <stp>CHAIN_STRIKE_PX_OVRD</stp>
        <stp>118960</stp>
        <stp>CHAIN_PUT_CALL_TYPE_OVRD=P</stp>
        <stp>CHAIN_PERIODICITY_OVRD=M</stp>
        <tr r="G5939" s="3"/>
      </tp>
      <tp t="e">
        <v>#N/A</v>
        <stp/>
        <stp>##V3_BDSV12</stp>
        <stp>SPX Index</stp>
        <stp>CHAIN_TICKERS</stp>
        <stp>[PUTStrategy6.xlsx]Backup!R5914C7</stp>
        <stp>CHAIN_STRIKE_PX_OVRD</stp>
        <stp>118460</stp>
        <stp>CHAIN_PUT_CALL_TYPE_OVRD=P</stp>
        <stp>CHAIN_PERIODICITY_OVRD=M</stp>
        <tr r="G5914" s="3"/>
      </tp>
      <tp t="e">
        <v>#N/A</v>
        <stp/>
        <stp>##V3_BDSV12</stp>
        <stp>SPX Index</stp>
        <stp>CHAIN_TICKERS</stp>
        <stp>[PUTStrategy6.xlsx]Backup!R5964C7</stp>
        <stp>CHAIN_STRIKE_PX_OVRD</stp>
        <stp>119460</stp>
        <stp>CHAIN_PUT_CALL_TYPE_OVRD=P</stp>
        <stp>CHAIN_PERIODICITY_OVRD=M</stp>
        <tr r="G5964" s="3"/>
      </tp>
      <tp t="e">
        <v>#N/A</v>
        <stp/>
        <stp>##V3_BDSV12</stp>
        <stp>SPX Index</stp>
        <stp>CHAIN_TICKERS</stp>
        <stp>[PUTStrategy6.xlsx]Backup!R5989C7</stp>
        <stp>CHAIN_STRIKE_PX_OVRD</stp>
        <stp>119960</stp>
        <stp>CHAIN_PUT_CALL_TYPE_OVRD=P</stp>
        <stp>CHAIN_PERIODICITY_OVRD=M</stp>
        <tr r="G5989" s="3"/>
      </tp>
      <tp t="e">
        <v>#N/A</v>
        <stp/>
        <stp>##V3_BDSV12</stp>
        <stp>SPX Index</stp>
        <stp>CHAIN_TICKERS</stp>
        <stp>[PUTStrategy6.xlsx]Backup!R6602C7</stp>
        <stp>CHAIN_STRIKE_PX_OVRD</stp>
        <stp>132220</stp>
        <stp>CHAIN_PUT_CALL_TYPE_OVRD=P</stp>
        <stp>CHAIN_PERIODICITY_OVRD=M</stp>
        <tr r="G6602" s="3"/>
      </tp>
      <tp t="e">
        <v>#N/A</v>
        <stp/>
        <stp>##V3_BDSV12</stp>
        <stp>SPX Index</stp>
        <stp>CHAIN_TICKERS</stp>
        <stp>[PUTStrategy6.xlsx]Backup!R6627C7</stp>
        <stp>CHAIN_STRIKE_PX_OVRD</stp>
        <stp>132720</stp>
        <stp>CHAIN_PUT_CALL_TYPE_OVRD=P</stp>
        <stp>CHAIN_PERIODICITY_OVRD=M</stp>
        <tr r="G6627" s="3"/>
      </tp>
      <tp t="e">
        <v>#N/A</v>
        <stp/>
        <stp>##V3_BDSV12</stp>
        <stp>SPX Index</stp>
        <stp>CHAIN_TICKERS</stp>
        <stp>[PUTStrategy6.xlsx]Backup!R6652C7</stp>
        <stp>CHAIN_STRIKE_PX_OVRD</stp>
        <stp>133220</stp>
        <stp>CHAIN_PUT_CALL_TYPE_OVRD=P</stp>
        <stp>CHAIN_PERIODICITY_OVRD=M</stp>
        <tr r="G6652" s="3"/>
      </tp>
      <tp t="e">
        <v>#N/A</v>
        <stp/>
        <stp>##V3_BDSV12</stp>
        <stp>SPX Index</stp>
        <stp>CHAIN_TICKERS</stp>
        <stp>[PUTStrategy6.xlsx]Backup!R6677C7</stp>
        <stp>CHAIN_STRIKE_PX_OVRD</stp>
        <stp>133720</stp>
        <stp>CHAIN_PUT_CALL_TYPE_OVRD=P</stp>
        <stp>CHAIN_PERIODICITY_OVRD=M</stp>
        <tr r="G6677" s="3"/>
      </tp>
      <tp t="e">
        <v>#N/A</v>
        <stp/>
        <stp>##V3_BDSV12</stp>
        <stp>SPX Index</stp>
        <stp>CHAIN_TICKERS</stp>
        <stp>[PUTStrategy6.xlsx]Backup!R6777C7</stp>
        <stp>CHAIN_STRIKE_PX_OVRD</stp>
        <stp>135720</stp>
        <stp>CHAIN_PUT_CALL_TYPE_OVRD=P</stp>
        <stp>CHAIN_PERIODICITY_OVRD=M</stp>
        <tr r="G6777" s="3"/>
      </tp>
      <tp t="e">
        <v>#N/A</v>
        <stp/>
        <stp>##V3_BDSV12</stp>
        <stp>SPX Index</stp>
        <stp>CHAIN_TICKERS</stp>
        <stp>[PUTStrategy6.xlsx]Backup!R6752C7</stp>
        <stp>CHAIN_STRIKE_PX_OVRD</stp>
        <stp>135220</stp>
        <stp>CHAIN_PUT_CALL_TYPE_OVRD=P</stp>
        <stp>CHAIN_PERIODICITY_OVRD=M</stp>
        <tr r="G6752" s="3"/>
      </tp>
      <tp t="e">
        <v>#N/A</v>
        <stp/>
        <stp>##V3_BDSV12</stp>
        <stp>SPX Index</stp>
        <stp>CHAIN_TICKERS</stp>
        <stp>[PUTStrategy6.xlsx]Backup!R6727C7</stp>
        <stp>CHAIN_STRIKE_PX_OVRD</stp>
        <stp>134720</stp>
        <stp>CHAIN_PUT_CALL_TYPE_OVRD=P</stp>
        <stp>CHAIN_PERIODICITY_OVRD=M</stp>
        <tr r="G6727" s="3"/>
      </tp>
      <tp t="e">
        <v>#N/A</v>
        <stp/>
        <stp>##V3_BDSV12</stp>
        <stp>SPX Index</stp>
        <stp>CHAIN_TICKERS</stp>
        <stp>[PUTStrategy6.xlsx]Backup!R6702C7</stp>
        <stp>CHAIN_STRIKE_PX_OVRD</stp>
        <stp>134220</stp>
        <stp>CHAIN_PUT_CALL_TYPE_OVRD=P</stp>
        <stp>CHAIN_PERIODICITY_OVRD=M</stp>
        <tr r="G6702" s="3"/>
      </tp>
      <tp t="e">
        <v>#N/A</v>
        <stp/>
        <stp>##V3_BDSV12</stp>
        <stp>SPX Index</stp>
        <stp>CHAIN_TICKERS</stp>
        <stp>[PUTStrategy6.xlsx]Backup!R6427C7</stp>
        <stp>CHAIN_STRIKE_PX_OVRD</stp>
        <stp>128720</stp>
        <stp>CHAIN_PUT_CALL_TYPE_OVRD=P</stp>
        <stp>CHAIN_PERIODICITY_OVRD=M</stp>
        <tr r="G6427" s="3"/>
      </tp>
      <tp t="e">
        <v>#N/A</v>
        <stp/>
        <stp>##V3_BDSV12</stp>
        <stp>SPX Index</stp>
        <stp>CHAIN_TICKERS</stp>
        <stp>[PUTStrategy6.xlsx]Backup!R6402C7</stp>
        <stp>CHAIN_STRIKE_PX_OVRD</stp>
        <stp>128220</stp>
        <stp>CHAIN_PUT_CALL_TYPE_OVRD=P</stp>
        <stp>CHAIN_PERIODICITY_OVRD=M</stp>
        <tr r="G6402" s="3"/>
      </tp>
      <tp t="e">
        <v>#N/A</v>
        <stp/>
        <stp>##V3_BDSV12</stp>
        <stp>SPX Index</stp>
        <stp>CHAIN_TICKERS</stp>
        <stp>[PUTStrategy6.xlsx]Backup!R6477C7</stp>
        <stp>CHAIN_STRIKE_PX_OVRD</stp>
        <stp>129720</stp>
        <stp>CHAIN_PUT_CALL_TYPE_OVRD=P</stp>
        <stp>CHAIN_PERIODICITY_OVRD=M</stp>
        <tr r="G6477" s="3"/>
      </tp>
      <tp t="e">
        <v>#N/A</v>
        <stp/>
        <stp>##V3_BDSV12</stp>
        <stp>SPX Index</stp>
        <stp>CHAIN_TICKERS</stp>
        <stp>[PUTStrategy6.xlsx]Backup!R6452C7</stp>
        <stp>CHAIN_STRIKE_PX_OVRD</stp>
        <stp>129220</stp>
        <stp>CHAIN_PUT_CALL_TYPE_OVRD=P</stp>
        <stp>CHAIN_PERIODICITY_OVRD=M</stp>
        <tr r="G6452" s="3"/>
      </tp>
      <tp t="e">
        <v>#N/A</v>
        <stp/>
        <stp>##V3_BDSV12</stp>
        <stp>SPX Index</stp>
        <stp>CHAIN_TICKERS</stp>
        <stp>[PUTStrategy6.xlsx]Backup!R6527C7</stp>
        <stp>CHAIN_STRIKE_PX_OVRD</stp>
        <stp>130720</stp>
        <stp>CHAIN_PUT_CALL_TYPE_OVRD=P</stp>
        <stp>CHAIN_PERIODICITY_OVRD=M</stp>
        <tr r="G6527" s="3"/>
      </tp>
      <tp t="e">
        <v>#N/A</v>
        <stp/>
        <stp>##V3_BDSV12</stp>
        <stp>SPX Index</stp>
        <stp>CHAIN_TICKERS</stp>
        <stp>[PUTStrategy6.xlsx]Backup!R6502C7</stp>
        <stp>CHAIN_STRIKE_PX_OVRD</stp>
        <stp>130220</stp>
        <stp>CHAIN_PUT_CALL_TYPE_OVRD=P</stp>
        <stp>CHAIN_PERIODICITY_OVRD=M</stp>
        <tr r="G6502" s="3"/>
      </tp>
      <tp t="e">
        <v>#N/A</v>
        <stp/>
        <stp>##V3_BDSV12</stp>
        <stp>SPX Index</stp>
        <stp>CHAIN_TICKERS</stp>
        <stp>[PUTStrategy6.xlsx]Backup!R6577C7</stp>
        <stp>CHAIN_STRIKE_PX_OVRD</stp>
        <stp>131720</stp>
        <stp>CHAIN_PUT_CALL_TYPE_OVRD=P</stp>
        <stp>CHAIN_PERIODICITY_OVRD=M</stp>
        <tr r="G6577" s="3"/>
      </tp>
      <tp t="e">
        <v>#N/A</v>
        <stp/>
        <stp>##V3_BDSV12</stp>
        <stp>SPX Index</stp>
        <stp>CHAIN_TICKERS</stp>
        <stp>[PUTStrategy6.xlsx]Backup!R6552C7</stp>
        <stp>CHAIN_STRIKE_PX_OVRD</stp>
        <stp>131220</stp>
        <stp>CHAIN_PUT_CALL_TYPE_OVRD=P</stp>
        <stp>CHAIN_PERIODICITY_OVRD=M</stp>
        <tr r="G6552" s="3"/>
      </tp>
      <tp t="e">
        <v>#N/A</v>
        <stp/>
        <stp>##V3_BDSV12</stp>
        <stp>SPX Index</stp>
        <stp>CHAIN_TICKERS</stp>
        <stp>[PUTStrategy6.xlsx]Backup!R6352C7</stp>
        <stp>CHAIN_STRIKE_PX_OVRD</stp>
        <stp>127220</stp>
        <stp>CHAIN_PUT_CALL_TYPE_OVRD=P</stp>
        <stp>CHAIN_PERIODICITY_OVRD=M</stp>
        <tr r="G6352" s="3"/>
      </tp>
      <tp t="e">
        <v>#N/A</v>
        <stp/>
        <stp>##V3_BDSV12</stp>
        <stp>SPX Index</stp>
        <stp>CHAIN_TICKERS</stp>
        <stp>[PUTStrategy6.xlsx]Backup!R6377C7</stp>
        <stp>CHAIN_STRIKE_PX_OVRD</stp>
        <stp>127720</stp>
        <stp>CHAIN_PUT_CALL_TYPE_OVRD=P</stp>
        <stp>CHAIN_PERIODICITY_OVRD=M</stp>
        <tr r="G6377" s="3"/>
      </tp>
      <tp t="e">
        <v>#N/A</v>
        <stp/>
        <stp>##V3_BDSV12</stp>
        <stp>SPX Index</stp>
        <stp>CHAIN_TICKERS</stp>
        <stp>[PUTStrategy6.xlsx]Backup!R6302C7</stp>
        <stp>CHAIN_STRIKE_PX_OVRD</stp>
        <stp>126220</stp>
        <stp>CHAIN_PUT_CALL_TYPE_OVRD=P</stp>
        <stp>CHAIN_PERIODICITY_OVRD=M</stp>
        <tr r="G6302" s="3"/>
      </tp>
      <tp t="e">
        <v>#N/A</v>
        <stp/>
        <stp>##V3_BDSV12</stp>
        <stp>SPX Index</stp>
        <stp>CHAIN_TICKERS</stp>
        <stp>[PUTStrategy6.xlsx]Backup!R6327C7</stp>
        <stp>CHAIN_STRIKE_PX_OVRD</stp>
        <stp>126720</stp>
        <stp>CHAIN_PUT_CALL_TYPE_OVRD=P</stp>
        <stp>CHAIN_PERIODICITY_OVRD=M</stp>
        <tr r="G6327" s="3"/>
      </tp>
      <tp t="e">
        <v>#N/A</v>
        <stp/>
        <stp>##V3_BDSV12</stp>
        <stp>SPX Index</stp>
        <stp>CHAIN_TICKERS</stp>
        <stp>[PUTStrategy6.xlsx]Backup!R6277C7</stp>
        <stp>CHAIN_STRIKE_PX_OVRD</stp>
        <stp>125720</stp>
        <stp>CHAIN_PUT_CALL_TYPE_OVRD=P</stp>
        <stp>CHAIN_PERIODICITY_OVRD=M</stp>
        <tr r="G6277" s="3"/>
      </tp>
      <tp t="e">
        <v>#N/A</v>
        <stp/>
        <stp>##V3_BDSV12</stp>
        <stp>SPX Index</stp>
        <stp>CHAIN_TICKERS</stp>
        <stp>[PUTStrategy6.xlsx]Backup!R6252C7</stp>
        <stp>CHAIN_STRIKE_PX_OVRD</stp>
        <stp>125220</stp>
        <stp>CHAIN_PUT_CALL_TYPE_OVRD=P</stp>
        <stp>CHAIN_PERIODICITY_OVRD=M</stp>
        <tr r="G6252" s="3"/>
      </tp>
      <tp t="e">
        <v>#N/A</v>
        <stp/>
        <stp>##V3_BDSV12</stp>
        <stp>SPX Index</stp>
        <stp>CHAIN_TICKERS</stp>
        <stp>[PUTStrategy6.xlsx]Backup!R6227C7</stp>
        <stp>CHAIN_STRIKE_PX_OVRD</stp>
        <stp>124720</stp>
        <stp>CHAIN_PUT_CALL_TYPE_OVRD=P</stp>
        <stp>CHAIN_PERIODICITY_OVRD=M</stp>
        <tr r="G6227" s="3"/>
      </tp>
      <tp t="e">
        <v>#N/A</v>
        <stp/>
        <stp>##V3_BDSV12</stp>
        <stp>SPX Index</stp>
        <stp>CHAIN_TICKERS</stp>
        <stp>[PUTStrategy6.xlsx]Backup!R6202C7</stp>
        <stp>CHAIN_STRIKE_PX_OVRD</stp>
        <stp>124220</stp>
        <stp>CHAIN_PUT_CALL_TYPE_OVRD=P</stp>
        <stp>CHAIN_PERIODICITY_OVRD=M</stp>
        <tr r="G6202" s="3"/>
      </tp>
      <tp t="e">
        <v>#N/A</v>
        <stp/>
        <stp>##V3_BDSV12</stp>
        <stp>SPX Index</stp>
        <stp>CHAIN_TICKERS</stp>
        <stp>[PUTStrategy6.xlsx]Backup!R6102C7</stp>
        <stp>CHAIN_STRIKE_PX_OVRD</stp>
        <stp>122220</stp>
        <stp>CHAIN_PUT_CALL_TYPE_OVRD=P</stp>
        <stp>CHAIN_PERIODICITY_OVRD=M</stp>
        <tr r="G6102" s="3"/>
      </tp>
      <tp t="e">
        <v>#N/A</v>
        <stp/>
        <stp>##V3_BDSV12</stp>
        <stp>SPX Index</stp>
        <stp>CHAIN_TICKERS</stp>
        <stp>[PUTStrategy6.xlsx]Backup!R6127C7</stp>
        <stp>CHAIN_STRIKE_PX_OVRD</stp>
        <stp>122720</stp>
        <stp>CHAIN_PUT_CALL_TYPE_OVRD=P</stp>
        <stp>CHAIN_PERIODICITY_OVRD=M</stp>
        <tr r="G6127" s="3"/>
      </tp>
      <tp t="e">
        <v>#N/A</v>
        <stp/>
        <stp>##V3_BDSV12</stp>
        <stp>SPX Index</stp>
        <stp>CHAIN_TICKERS</stp>
        <stp>[PUTStrategy6.xlsx]Backup!R6152C7</stp>
        <stp>CHAIN_STRIKE_PX_OVRD</stp>
        <stp>123220</stp>
        <stp>CHAIN_PUT_CALL_TYPE_OVRD=P</stp>
        <stp>CHAIN_PERIODICITY_OVRD=M</stp>
        <tr r="G6152" s="3"/>
      </tp>
      <tp t="e">
        <v>#N/A</v>
        <stp/>
        <stp>##V3_BDSV12</stp>
        <stp>SPX Index</stp>
        <stp>CHAIN_TICKERS</stp>
        <stp>[PUTStrategy6.xlsx]Backup!R6177C7</stp>
        <stp>CHAIN_STRIKE_PX_OVRD</stp>
        <stp>123720</stp>
        <stp>CHAIN_PUT_CALL_TYPE_OVRD=P</stp>
        <stp>CHAIN_PERIODICITY_OVRD=M</stp>
        <tr r="G6177" s="3"/>
      </tp>
      <tp t="e">
        <v>#N/A</v>
        <stp/>
        <stp>##V3_BDSV12</stp>
        <stp>SPX Index</stp>
        <stp>CHAIN_TICKERS</stp>
        <stp>[PUTStrategy6.xlsx]Backup!R6027C7</stp>
        <stp>CHAIN_STRIKE_PX_OVRD</stp>
        <stp>120720</stp>
        <stp>CHAIN_PUT_CALL_TYPE_OVRD=P</stp>
        <stp>CHAIN_PERIODICITY_OVRD=M</stp>
        <tr r="G6027" s="3"/>
      </tp>
      <tp t="e">
        <v>#N/A</v>
        <stp/>
        <stp>##V3_BDSV12</stp>
        <stp>SPX Index</stp>
        <stp>CHAIN_TICKERS</stp>
        <stp>[PUTStrategy6.xlsx]Backup!R6002C7</stp>
        <stp>CHAIN_STRIKE_PX_OVRD</stp>
        <stp>120220</stp>
        <stp>CHAIN_PUT_CALL_TYPE_OVRD=P</stp>
        <stp>CHAIN_PERIODICITY_OVRD=M</stp>
        <tr r="G6002" s="3"/>
      </tp>
      <tp t="e">
        <v>#N/A</v>
        <stp/>
        <stp>##V3_BDSV12</stp>
        <stp>SPX Index</stp>
        <stp>CHAIN_TICKERS</stp>
        <stp>[PUTStrategy6.xlsx]Backup!R6077C7</stp>
        <stp>CHAIN_STRIKE_PX_OVRD</stp>
        <stp>121720</stp>
        <stp>CHAIN_PUT_CALL_TYPE_OVRD=P</stp>
        <stp>CHAIN_PERIODICITY_OVRD=M</stp>
        <tr r="G6077" s="3"/>
      </tp>
      <tp t="e">
        <v>#N/A</v>
        <stp/>
        <stp>##V3_BDSV12</stp>
        <stp>SPX Index</stp>
        <stp>CHAIN_TICKERS</stp>
        <stp>[PUTStrategy6.xlsx]Backup!R6052C7</stp>
        <stp>CHAIN_STRIKE_PX_OVRD</stp>
        <stp>121220</stp>
        <stp>CHAIN_PUT_CALL_TYPE_OVRD=P</stp>
        <stp>CHAIN_PERIODICITY_OVRD=M</stp>
        <tr r="G6052" s="3"/>
      </tp>
      <tp t="e">
        <v>#N/A</v>
        <stp/>
        <stp>##V3_BDSV12</stp>
        <stp>SPX Index</stp>
        <stp>CHAIN_TICKERS</stp>
        <stp>[PUTStrategy6.xlsx]Backup!R6852C7</stp>
        <stp>CHAIN_STRIKE_PX_OVRD</stp>
        <stp>137220</stp>
        <stp>CHAIN_PUT_CALL_TYPE_OVRD=P</stp>
        <stp>CHAIN_PERIODICITY_OVRD=M</stp>
        <tr r="G6852" s="3"/>
      </tp>
      <tp t="e">
        <v>#N/A</v>
        <stp/>
        <stp>##V3_BDSV12</stp>
        <stp>SPX Index</stp>
        <stp>CHAIN_TICKERS</stp>
        <stp>[PUTStrategy6.xlsx]Backup!R6877C7</stp>
        <stp>CHAIN_STRIKE_PX_OVRD</stp>
        <stp>137720</stp>
        <stp>CHAIN_PUT_CALL_TYPE_OVRD=P</stp>
        <stp>CHAIN_PERIODICITY_OVRD=M</stp>
        <tr r="G6877" s="3"/>
      </tp>
      <tp t="e">
        <v>#N/A</v>
        <stp/>
        <stp>##V3_BDSV12</stp>
        <stp>SPX Index</stp>
        <stp>CHAIN_TICKERS</stp>
        <stp>[PUTStrategy6.xlsx]Backup!R6802C7</stp>
        <stp>CHAIN_STRIKE_PX_OVRD</stp>
        <stp>136220</stp>
        <stp>CHAIN_PUT_CALL_TYPE_OVRD=P</stp>
        <stp>CHAIN_PERIODICITY_OVRD=M</stp>
        <tr r="G6802" s="3"/>
      </tp>
      <tp t="e">
        <v>#N/A</v>
        <stp/>
        <stp>##V3_BDSV12</stp>
        <stp>SPX Index</stp>
        <stp>CHAIN_TICKERS</stp>
        <stp>[PUTStrategy6.xlsx]Backup!R6827C7</stp>
        <stp>CHAIN_STRIKE_PX_OVRD</stp>
        <stp>136720</stp>
        <stp>CHAIN_PUT_CALL_TYPE_OVRD=P</stp>
        <stp>CHAIN_PERIODICITY_OVRD=M</stp>
        <tr r="G6827" s="3"/>
      </tp>
      <tp t="e">
        <v>#N/A</v>
        <stp/>
        <stp>##V3_BDSV12</stp>
        <stp>SPX Index</stp>
        <stp>CHAIN_TICKERS</stp>
        <stp>[PUTStrategy6.xlsx]Backup!R6927C7</stp>
        <stp>CHAIN_STRIKE_PX_OVRD</stp>
        <stp>138720</stp>
        <stp>CHAIN_PUT_CALL_TYPE_OVRD=P</stp>
        <stp>CHAIN_PERIODICITY_OVRD=M</stp>
        <tr r="G6927" s="3"/>
      </tp>
      <tp t="e">
        <v>#N/A</v>
        <stp/>
        <stp>##V3_BDSV12</stp>
        <stp>SPX Index</stp>
        <stp>CHAIN_TICKERS</stp>
        <stp>[PUTStrategy6.xlsx]Backup!R6902C7</stp>
        <stp>CHAIN_STRIKE_PX_OVRD</stp>
        <stp>138220</stp>
        <stp>CHAIN_PUT_CALL_TYPE_OVRD=P</stp>
        <stp>CHAIN_PERIODICITY_OVRD=M</stp>
        <tr r="G6902" s="3"/>
      </tp>
      <tp t="e">
        <v>#N/A</v>
        <stp/>
        <stp>##V3_BDSV12</stp>
        <stp>SPX Index</stp>
        <stp>CHAIN_TICKERS</stp>
        <stp>[PUTStrategy6.xlsx]Backup!R6977C7</stp>
        <stp>CHAIN_STRIKE_PX_OVRD</stp>
        <stp>139720</stp>
        <stp>CHAIN_PUT_CALL_TYPE_OVRD=P</stp>
        <stp>CHAIN_PERIODICITY_OVRD=M</stp>
        <tr r="G6977" s="3"/>
      </tp>
      <tp t="e">
        <v>#N/A</v>
        <stp/>
        <stp>##V3_BDSV12</stp>
        <stp>SPX Index</stp>
        <stp>CHAIN_TICKERS</stp>
        <stp>[PUTStrategy6.xlsx]Backup!R6952C7</stp>
        <stp>CHAIN_STRIKE_PX_OVRD</stp>
        <stp>139220</stp>
        <stp>CHAIN_PUT_CALL_TYPE_OVRD=P</stp>
        <stp>CHAIN_PERIODICITY_OVRD=M</stp>
        <tr r="G6952" s="3"/>
      </tp>
      <tp t="e">
        <v>#N/A</v>
        <stp/>
        <stp>##V3_BDSV12</stp>
        <stp>SPX Index</stp>
        <stp>CHAIN_TICKERS</stp>
        <stp>[PUTStrategy6.xlsx]Backup!R7102C7</stp>
        <stp>CHAIN_STRIKE_PX_OVRD</stp>
        <stp>142220</stp>
        <stp>CHAIN_PUT_CALL_TYPE_OVRD=P</stp>
        <stp>CHAIN_PERIODICITY_OVRD=M</stp>
        <tr r="G7102" s="3"/>
      </tp>
      <tp t="e">
        <v>#N/A</v>
        <stp/>
        <stp>##V3_BDSV12</stp>
        <stp>SPX Index</stp>
        <stp>CHAIN_TICKERS</stp>
        <stp>[PUTStrategy6.xlsx]Backup!R7127C7</stp>
        <stp>CHAIN_STRIKE_PX_OVRD</stp>
        <stp>142720</stp>
        <stp>CHAIN_PUT_CALL_TYPE_OVRD=P</stp>
        <stp>CHAIN_PERIODICITY_OVRD=M</stp>
        <tr r="G7127" s="3"/>
      </tp>
      <tp t="e">
        <v>#N/A</v>
        <stp/>
        <stp>##V3_BDSV12</stp>
        <stp>SPX Index</stp>
        <stp>CHAIN_TICKERS</stp>
        <stp>[PUTStrategy6.xlsx]Backup!R7152C7</stp>
        <stp>CHAIN_STRIKE_PX_OVRD</stp>
        <stp>143220</stp>
        <stp>CHAIN_PUT_CALL_TYPE_OVRD=P</stp>
        <stp>CHAIN_PERIODICITY_OVRD=M</stp>
        <tr r="G7152" s="3"/>
      </tp>
      <tp t="e">
        <v>#N/A</v>
        <stp/>
        <stp>##V3_BDSV12</stp>
        <stp>SPX Index</stp>
        <stp>CHAIN_TICKERS</stp>
        <stp>[PUTStrategy6.xlsx]Backup!R7177C7</stp>
        <stp>CHAIN_STRIKE_PX_OVRD</stp>
        <stp>143720</stp>
        <stp>CHAIN_PUT_CALL_TYPE_OVRD=P</stp>
        <stp>CHAIN_PERIODICITY_OVRD=M</stp>
        <tr r="G7177" s="3"/>
      </tp>
      <tp t="e">
        <v>#N/A</v>
        <stp/>
        <stp>##V3_BDSV12</stp>
        <stp>SPX Index</stp>
        <stp>CHAIN_TICKERS</stp>
        <stp>[PUTStrategy6.xlsx]Backup!R7027C7</stp>
        <stp>CHAIN_STRIKE_PX_OVRD</stp>
        <stp>140720</stp>
        <stp>CHAIN_PUT_CALL_TYPE_OVRD=P</stp>
        <stp>CHAIN_PERIODICITY_OVRD=M</stp>
        <tr r="G7027" s="3"/>
      </tp>
      <tp t="e">
        <v>#N/A</v>
        <stp/>
        <stp>##V3_BDSV12</stp>
        <stp>SPX Index</stp>
        <stp>CHAIN_TICKERS</stp>
        <stp>[PUTStrategy6.xlsx]Backup!R7002C7</stp>
        <stp>CHAIN_STRIKE_PX_OVRD</stp>
        <stp>140220</stp>
        <stp>CHAIN_PUT_CALL_TYPE_OVRD=P</stp>
        <stp>CHAIN_PERIODICITY_OVRD=M</stp>
        <tr r="G7002" s="3"/>
      </tp>
      <tp t="e">
        <v>#N/A</v>
        <stp/>
        <stp>##V3_BDSV12</stp>
        <stp>SPX Index</stp>
        <stp>CHAIN_TICKERS</stp>
        <stp>[PUTStrategy6.xlsx]Backup!R7077C7</stp>
        <stp>CHAIN_STRIKE_PX_OVRD</stp>
        <stp>141720</stp>
        <stp>CHAIN_PUT_CALL_TYPE_OVRD=P</stp>
        <stp>CHAIN_PERIODICITY_OVRD=M</stp>
        <tr r="G7077" s="3"/>
      </tp>
      <tp t="e">
        <v>#N/A</v>
        <stp/>
        <stp>##V3_BDSV12</stp>
        <stp>SPX Index</stp>
        <stp>CHAIN_TICKERS</stp>
        <stp>[PUTStrategy6.xlsx]Backup!R7052C7</stp>
        <stp>CHAIN_STRIKE_PX_OVRD</stp>
        <stp>141220</stp>
        <stp>CHAIN_PUT_CALL_TYPE_OVRD=P</stp>
        <stp>CHAIN_PERIODICITY_OVRD=M</stp>
        <tr r="G7052" s="3"/>
      </tp>
      <tp t="e">
        <v>#N/A</v>
        <stp/>
        <stp>##V3_BDSV12</stp>
        <stp>SPX Index</stp>
        <stp>CHAIN_TICKERS</stp>
        <stp>[PUTStrategy6.xlsx]Backup!R7352C7</stp>
        <stp>CHAIN_STRIKE_PX_OVRD</stp>
        <stp>147220</stp>
        <stp>CHAIN_PUT_CALL_TYPE_OVRD=P</stp>
        <stp>CHAIN_PERIODICITY_OVRD=M</stp>
        <tr r="G7352" s="3"/>
      </tp>
      <tp t="e">
        <v>#N/A</v>
        <stp/>
        <stp>##V3_BDSV12</stp>
        <stp>SPX Index</stp>
        <stp>CHAIN_TICKERS</stp>
        <stp>[PUTStrategy6.xlsx]Backup!R7377C7</stp>
        <stp>CHAIN_STRIKE_PX_OVRD</stp>
        <stp>147720</stp>
        <stp>CHAIN_PUT_CALL_TYPE_OVRD=P</stp>
        <stp>CHAIN_PERIODICITY_OVRD=M</stp>
        <tr r="G7377" s="3"/>
      </tp>
      <tp t="e">
        <v>#N/A</v>
        <stp/>
        <stp>##V3_BDSV12</stp>
        <stp>SPX Index</stp>
        <stp>CHAIN_TICKERS</stp>
        <stp>[PUTStrategy6.xlsx]Backup!R7302C7</stp>
        <stp>CHAIN_STRIKE_PX_OVRD</stp>
        <stp>146220</stp>
        <stp>CHAIN_PUT_CALL_TYPE_OVRD=P</stp>
        <stp>CHAIN_PERIODICITY_OVRD=M</stp>
        <tr r="G7302" s="3"/>
      </tp>
      <tp t="e">
        <v>#N/A</v>
        <stp/>
        <stp>##V3_BDSV12</stp>
        <stp>SPX Index</stp>
        <stp>CHAIN_TICKERS</stp>
        <stp>[PUTStrategy6.xlsx]Backup!R7327C7</stp>
        <stp>CHAIN_STRIKE_PX_OVRD</stp>
        <stp>146720</stp>
        <stp>CHAIN_PUT_CALL_TYPE_OVRD=P</stp>
        <stp>CHAIN_PERIODICITY_OVRD=M</stp>
        <tr r="G7327" s="3"/>
      </tp>
      <tp t="e">
        <v>#N/A</v>
        <stp/>
        <stp>##V3_BDSV12</stp>
        <stp>SPX Index</stp>
        <stp>CHAIN_TICKERS</stp>
        <stp>[PUTStrategy6.xlsx]Backup!R7277C7</stp>
        <stp>CHAIN_STRIKE_PX_OVRD</stp>
        <stp>145720</stp>
        <stp>CHAIN_PUT_CALL_TYPE_OVRD=P</stp>
        <stp>CHAIN_PERIODICITY_OVRD=M</stp>
        <tr r="G7277" s="3"/>
      </tp>
      <tp t="e">
        <v>#N/A</v>
        <stp/>
        <stp>##V3_BDSV12</stp>
        <stp>SPX Index</stp>
        <stp>CHAIN_TICKERS</stp>
        <stp>[PUTStrategy6.xlsx]Backup!R7252C7</stp>
        <stp>CHAIN_STRIKE_PX_OVRD</stp>
        <stp>145220</stp>
        <stp>CHAIN_PUT_CALL_TYPE_OVRD=P</stp>
        <stp>CHAIN_PERIODICITY_OVRD=M</stp>
        <tr r="G7252" s="3"/>
      </tp>
      <tp t="e">
        <v>#N/A</v>
        <stp/>
        <stp>##V3_BDSV12</stp>
        <stp>SPX Index</stp>
        <stp>CHAIN_TICKERS</stp>
        <stp>[PUTStrategy6.xlsx]Backup!R7227C7</stp>
        <stp>CHAIN_STRIKE_PX_OVRD</stp>
        <stp>144720</stp>
        <stp>CHAIN_PUT_CALL_TYPE_OVRD=P</stp>
        <stp>CHAIN_PERIODICITY_OVRD=M</stp>
        <tr r="G7227" s="3"/>
      </tp>
      <tp t="e">
        <v>#N/A</v>
        <stp/>
        <stp>##V3_BDSV12</stp>
        <stp>SPX Index</stp>
        <stp>CHAIN_TICKERS</stp>
        <stp>[PUTStrategy6.xlsx]Backup!R7202C7</stp>
        <stp>CHAIN_STRIKE_PX_OVRD</stp>
        <stp>144220</stp>
        <stp>CHAIN_PUT_CALL_TYPE_OVRD=P</stp>
        <stp>CHAIN_PERIODICITY_OVRD=M</stp>
        <tr r="G7202" s="3"/>
      </tp>
      <tp t="e">
        <v>#N/A</v>
        <stp/>
        <stp>##V3_BDSV12</stp>
        <stp>SPX Index</stp>
        <stp>CHAIN_TICKERS</stp>
        <stp>[PUTStrategy6.xlsx]Backup!R7402C7</stp>
        <stp>CHAIN_STRIKE_PX_OVRD</stp>
        <stp>148220</stp>
        <stp>CHAIN_PUT_CALL_TYPE_OVRD=P</stp>
        <stp>CHAIN_PERIODICITY_OVRD=M</stp>
        <tr r="G7402" s="3"/>
      </tp>
      <tp t="e">
        <v>#N/A</v>
        <stp/>
        <stp>##V3_BDSV12</stp>
        <stp>SPX Index</stp>
        <stp>CHAIN_TICKERS</stp>
        <stp>[PUTStrategy6.xlsx]Backup!R5427C7</stp>
        <stp>CHAIN_STRIKE_PX_OVRD</stp>
        <stp>108720</stp>
        <stp>CHAIN_PUT_CALL_TYPE_OVRD=P</stp>
        <stp>CHAIN_PERIODICITY_OVRD=M</stp>
        <tr r="G5427" s="3"/>
      </tp>
      <tp t="e">
        <v>#N/A</v>
        <stp/>
        <stp>##V3_BDSV12</stp>
        <stp>SPX Index</stp>
        <stp>CHAIN_TICKERS</stp>
        <stp>[PUTStrategy6.xlsx]Backup!R5402C7</stp>
        <stp>CHAIN_STRIKE_PX_OVRD</stp>
        <stp>108220</stp>
        <stp>CHAIN_PUT_CALL_TYPE_OVRD=P</stp>
        <stp>CHAIN_PERIODICITY_OVRD=M</stp>
        <tr r="G5402" s="3"/>
      </tp>
      <tp t="e">
        <v>#N/A</v>
        <stp/>
        <stp>##V3_BDSV12</stp>
        <stp>SPX Index</stp>
        <stp>CHAIN_TICKERS</stp>
        <stp>[PUTStrategy6.xlsx]Backup!R5477C7</stp>
        <stp>CHAIN_STRIKE_PX_OVRD</stp>
        <stp>109720</stp>
        <stp>CHAIN_PUT_CALL_TYPE_OVRD=P</stp>
        <stp>CHAIN_PERIODICITY_OVRD=M</stp>
        <tr r="G5477" s="3"/>
      </tp>
      <tp t="e">
        <v>#N/A</v>
        <stp/>
        <stp>##V3_BDSV12</stp>
        <stp>SPX Index</stp>
        <stp>CHAIN_TICKERS</stp>
        <stp>[PUTStrategy6.xlsx]Backup!R5452C7</stp>
        <stp>CHAIN_STRIKE_PX_OVRD</stp>
        <stp>109220</stp>
        <stp>CHAIN_PUT_CALL_TYPE_OVRD=P</stp>
        <stp>CHAIN_PERIODICITY_OVRD=M</stp>
        <tr r="G5452" s="3"/>
      </tp>
      <tp t="e">
        <v>#N/A</v>
        <stp/>
        <stp>##V3_BDSV12</stp>
        <stp>SPX Index</stp>
        <stp>CHAIN_TICKERS</stp>
        <stp>[PUTStrategy6.xlsx]Backup!R5527C7</stp>
        <stp>CHAIN_STRIKE_PX_OVRD</stp>
        <stp>110720</stp>
        <stp>CHAIN_PUT_CALL_TYPE_OVRD=P</stp>
        <stp>CHAIN_PERIODICITY_OVRD=M</stp>
        <tr r="G5527" s="3"/>
      </tp>
      <tp t="e">
        <v>#N/A</v>
        <stp/>
        <stp>##V3_BDSV12</stp>
        <stp>SPX Index</stp>
        <stp>CHAIN_TICKERS</stp>
        <stp>[PUTStrategy6.xlsx]Backup!R5502C7</stp>
        <stp>CHAIN_STRIKE_PX_OVRD</stp>
        <stp>110220</stp>
        <stp>CHAIN_PUT_CALL_TYPE_OVRD=P</stp>
        <stp>CHAIN_PERIODICITY_OVRD=M</stp>
        <tr r="G5502" s="3"/>
      </tp>
      <tp t="e">
        <v>#N/A</v>
        <stp/>
        <stp>##V3_BDSV12</stp>
        <stp>SPX Index</stp>
        <stp>CHAIN_TICKERS</stp>
        <stp>[PUTStrategy6.xlsx]Backup!R5577C7</stp>
        <stp>CHAIN_STRIKE_PX_OVRD</stp>
        <stp>111720</stp>
        <stp>CHAIN_PUT_CALL_TYPE_OVRD=P</stp>
        <stp>CHAIN_PERIODICITY_OVRD=M</stp>
        <tr r="G5577" s="3"/>
      </tp>
      <tp t="e">
        <v>#N/A</v>
        <stp/>
        <stp>##V3_BDSV12</stp>
        <stp>SPX Index</stp>
        <stp>CHAIN_TICKERS</stp>
        <stp>[PUTStrategy6.xlsx]Backup!R5552C7</stp>
        <stp>CHAIN_STRIKE_PX_OVRD</stp>
        <stp>111220</stp>
        <stp>CHAIN_PUT_CALL_TYPE_OVRD=P</stp>
        <stp>CHAIN_PERIODICITY_OVRD=M</stp>
        <tr r="G5552" s="3"/>
      </tp>
      <tp t="e">
        <v>#N/A</v>
        <stp/>
        <stp>##V3_BDSV12</stp>
        <stp>SPX Index</stp>
        <stp>CHAIN_TICKERS</stp>
        <stp>[PUTStrategy6.xlsx]Backup!R5602C7</stp>
        <stp>CHAIN_STRIKE_PX_OVRD</stp>
        <stp>112220</stp>
        <stp>CHAIN_PUT_CALL_TYPE_OVRD=P</stp>
        <stp>CHAIN_PERIODICITY_OVRD=M</stp>
        <tr r="G5602" s="3"/>
      </tp>
      <tp t="e">
        <v>#N/A</v>
        <stp/>
        <stp>##V3_BDSV12</stp>
        <stp>SPX Index</stp>
        <stp>CHAIN_TICKERS</stp>
        <stp>[PUTStrategy6.xlsx]Backup!R5627C7</stp>
        <stp>CHAIN_STRIKE_PX_OVRD</stp>
        <stp>112720</stp>
        <stp>CHAIN_PUT_CALL_TYPE_OVRD=P</stp>
        <stp>CHAIN_PERIODICITY_OVRD=M</stp>
        <tr r="G5627" s="3"/>
      </tp>
      <tp t="e">
        <v>#N/A</v>
        <stp/>
        <stp>##V3_BDSV12</stp>
        <stp>SPX Index</stp>
        <stp>CHAIN_TICKERS</stp>
        <stp>[PUTStrategy6.xlsx]Backup!R5652C7</stp>
        <stp>CHAIN_STRIKE_PX_OVRD</stp>
        <stp>113220</stp>
        <stp>CHAIN_PUT_CALL_TYPE_OVRD=P</stp>
        <stp>CHAIN_PERIODICITY_OVRD=M</stp>
        <tr r="G5652" s="3"/>
      </tp>
      <tp t="e">
        <v>#N/A</v>
        <stp/>
        <stp>##V3_BDSV12</stp>
        <stp>SPX Index</stp>
        <stp>CHAIN_TICKERS</stp>
        <stp>[PUTStrategy6.xlsx]Backup!R5677C7</stp>
        <stp>CHAIN_STRIKE_PX_OVRD</stp>
        <stp>113720</stp>
        <stp>CHAIN_PUT_CALL_TYPE_OVRD=P</stp>
        <stp>CHAIN_PERIODICITY_OVRD=M</stp>
        <tr r="G5677" s="3"/>
      </tp>
      <tp t="e">
        <v>#N/A</v>
        <stp/>
        <stp>##V3_BDSV12</stp>
        <stp>SPX Index</stp>
        <stp>CHAIN_TICKERS</stp>
        <stp>[PUTStrategy6.xlsx]Backup!R5777C7</stp>
        <stp>CHAIN_STRIKE_PX_OVRD</stp>
        <stp>115720</stp>
        <stp>CHAIN_PUT_CALL_TYPE_OVRD=P</stp>
        <stp>CHAIN_PERIODICITY_OVRD=M</stp>
        <tr r="G5777" s="3"/>
      </tp>
      <tp t="e">
        <v>#N/A</v>
        <stp/>
        <stp>##V3_BDSV12</stp>
        <stp>SPX Index</stp>
        <stp>CHAIN_TICKERS</stp>
        <stp>[PUTStrategy6.xlsx]Backup!R5752C7</stp>
        <stp>CHAIN_STRIKE_PX_OVRD</stp>
        <stp>115220</stp>
        <stp>CHAIN_PUT_CALL_TYPE_OVRD=P</stp>
        <stp>CHAIN_PERIODICITY_OVRD=M</stp>
        <tr r="G5752" s="3"/>
      </tp>
      <tp t="e">
        <v>#N/A</v>
        <stp/>
        <stp>##V3_BDSV12</stp>
        <stp>SPX Index</stp>
        <stp>CHAIN_TICKERS</stp>
        <stp>[PUTStrategy6.xlsx]Backup!R5727C7</stp>
        <stp>CHAIN_STRIKE_PX_OVRD</stp>
        <stp>114720</stp>
        <stp>CHAIN_PUT_CALL_TYPE_OVRD=P</stp>
        <stp>CHAIN_PERIODICITY_OVRD=M</stp>
        <tr r="G5727" s="3"/>
      </tp>
      <tp t="e">
        <v>#N/A</v>
        <stp/>
        <stp>##V3_BDSV12</stp>
        <stp>SPX Index</stp>
        <stp>CHAIN_TICKERS</stp>
        <stp>[PUTStrategy6.xlsx]Backup!R5702C7</stp>
        <stp>CHAIN_STRIKE_PX_OVRD</stp>
        <stp>114220</stp>
        <stp>CHAIN_PUT_CALL_TYPE_OVRD=P</stp>
        <stp>CHAIN_PERIODICITY_OVRD=M</stp>
        <tr r="G5702" s="3"/>
      </tp>
      <tp t="e">
        <v>#N/A</v>
        <stp/>
        <stp>##V3_BDSV12</stp>
        <stp>SPX Index</stp>
        <stp>CHAIN_TICKERS</stp>
        <stp>[PUTStrategy6.xlsx]Backup!R5102C7</stp>
        <stp>CHAIN_STRIKE_PX_OVRD</stp>
        <stp>102220</stp>
        <stp>CHAIN_PUT_CALL_TYPE_OVRD=P</stp>
        <stp>CHAIN_PERIODICITY_OVRD=M</stp>
        <tr r="G5102" s="3"/>
      </tp>
      <tp t="e">
        <v>#N/A</v>
        <stp/>
        <stp>##V3_BDSV12</stp>
        <stp>SPX Index</stp>
        <stp>CHAIN_TICKERS</stp>
        <stp>[PUTStrategy6.xlsx]Backup!R5127C7</stp>
        <stp>CHAIN_STRIKE_PX_OVRD</stp>
        <stp>102720</stp>
        <stp>CHAIN_PUT_CALL_TYPE_OVRD=P</stp>
        <stp>CHAIN_PERIODICITY_OVRD=M</stp>
        <tr r="G5127" s="3"/>
      </tp>
      <tp t="e">
        <v>#N/A</v>
        <stp/>
        <stp>##V3_BDSV12</stp>
        <stp>SPX Index</stp>
        <stp>CHAIN_TICKERS</stp>
        <stp>[PUTStrategy6.xlsx]Backup!R5152C7</stp>
        <stp>CHAIN_STRIKE_PX_OVRD</stp>
        <stp>103220</stp>
        <stp>CHAIN_PUT_CALL_TYPE_OVRD=P</stp>
        <stp>CHAIN_PERIODICITY_OVRD=M</stp>
        <tr r="G5152" s="3"/>
      </tp>
      <tp t="e">
        <v>#N/A</v>
        <stp/>
        <stp>##V3_BDSV12</stp>
        <stp>SPX Index</stp>
        <stp>CHAIN_TICKERS</stp>
        <stp>[PUTStrategy6.xlsx]Backup!R5177C7</stp>
        <stp>CHAIN_STRIKE_PX_OVRD</stp>
        <stp>103720</stp>
        <stp>CHAIN_PUT_CALL_TYPE_OVRD=P</stp>
        <stp>CHAIN_PERIODICITY_OVRD=M</stp>
        <tr r="G5177" s="3"/>
      </tp>
      <tp t="e">
        <v>#N/A</v>
        <stp/>
        <stp>##V3_BDSV12</stp>
        <stp>SPX Index</stp>
        <stp>CHAIN_TICKERS</stp>
        <stp>[PUTStrategy6.xlsx]Backup!R5027C7</stp>
        <stp>CHAIN_STRIKE_PX_OVRD</stp>
        <stp>100720</stp>
        <stp>CHAIN_PUT_CALL_TYPE_OVRD=P</stp>
        <stp>CHAIN_PERIODICITY_OVRD=M</stp>
        <tr r="G5027" s="3"/>
      </tp>
      <tp t="e">
        <v>#N/A</v>
        <stp/>
        <stp>##V3_BDSV12</stp>
        <stp>SPX Index</stp>
        <stp>CHAIN_TICKERS</stp>
        <stp>[PUTStrategy6.xlsx]Backup!R5002C7</stp>
        <stp>CHAIN_STRIKE_PX_OVRD</stp>
        <stp>100220</stp>
        <stp>CHAIN_PUT_CALL_TYPE_OVRD=P</stp>
        <stp>CHAIN_PERIODICITY_OVRD=M</stp>
        <tr r="G5002" s="3"/>
      </tp>
      <tp t="e">
        <v>#N/A</v>
        <stp/>
        <stp>##V3_BDSV12</stp>
        <stp>SPX Index</stp>
        <stp>CHAIN_TICKERS</stp>
        <stp>[PUTStrategy6.xlsx]Backup!R5077C7</stp>
        <stp>CHAIN_STRIKE_PX_OVRD</stp>
        <stp>101720</stp>
        <stp>CHAIN_PUT_CALL_TYPE_OVRD=P</stp>
        <stp>CHAIN_PERIODICITY_OVRD=M</stp>
        <tr r="G5077" s="3"/>
      </tp>
      <tp t="e">
        <v>#N/A</v>
        <stp/>
        <stp>##V3_BDSV12</stp>
        <stp>SPX Index</stp>
        <stp>CHAIN_TICKERS</stp>
        <stp>[PUTStrategy6.xlsx]Backup!R5052C7</stp>
        <stp>CHAIN_STRIKE_PX_OVRD</stp>
        <stp>101220</stp>
        <stp>CHAIN_PUT_CALL_TYPE_OVRD=P</stp>
        <stp>CHAIN_PERIODICITY_OVRD=M</stp>
        <tr r="G5052" s="3"/>
      </tp>
      <tp t="e">
        <v>#N/A</v>
        <stp/>
        <stp>##V3_BDSV12</stp>
        <stp>SPX Index</stp>
        <stp>CHAIN_TICKERS</stp>
        <stp>[PUTStrategy6.xlsx]Backup!R5352C7</stp>
        <stp>CHAIN_STRIKE_PX_OVRD</stp>
        <stp>107220</stp>
        <stp>CHAIN_PUT_CALL_TYPE_OVRD=P</stp>
        <stp>CHAIN_PERIODICITY_OVRD=M</stp>
        <tr r="G5352" s="3"/>
      </tp>
      <tp t="e">
        <v>#N/A</v>
        <stp/>
        <stp>##V3_BDSV12</stp>
        <stp>SPX Index</stp>
        <stp>CHAIN_TICKERS</stp>
        <stp>[PUTStrategy6.xlsx]Backup!R5377C7</stp>
        <stp>CHAIN_STRIKE_PX_OVRD</stp>
        <stp>107720</stp>
        <stp>CHAIN_PUT_CALL_TYPE_OVRD=P</stp>
        <stp>CHAIN_PERIODICITY_OVRD=M</stp>
        <tr r="G5377" s="3"/>
      </tp>
      <tp t="e">
        <v>#N/A</v>
        <stp/>
        <stp>##V3_BDSV12</stp>
        <stp>SPX Index</stp>
        <stp>CHAIN_TICKERS</stp>
        <stp>[PUTStrategy6.xlsx]Backup!R5302C7</stp>
        <stp>CHAIN_STRIKE_PX_OVRD</stp>
        <stp>106220</stp>
        <stp>CHAIN_PUT_CALL_TYPE_OVRD=P</stp>
        <stp>CHAIN_PERIODICITY_OVRD=M</stp>
        <tr r="G5302" s="3"/>
      </tp>
      <tp t="e">
        <v>#N/A</v>
        <stp/>
        <stp>##V3_BDSV12</stp>
        <stp>SPX Index</stp>
        <stp>CHAIN_TICKERS</stp>
        <stp>[PUTStrategy6.xlsx]Backup!R5327C7</stp>
        <stp>CHAIN_STRIKE_PX_OVRD</stp>
        <stp>106720</stp>
        <stp>CHAIN_PUT_CALL_TYPE_OVRD=P</stp>
        <stp>CHAIN_PERIODICITY_OVRD=M</stp>
        <tr r="G5327" s="3"/>
      </tp>
      <tp t="e">
        <v>#N/A</v>
        <stp/>
        <stp>##V3_BDSV12</stp>
        <stp>SPX Index</stp>
        <stp>CHAIN_TICKERS</stp>
        <stp>[PUTStrategy6.xlsx]Backup!R5277C7</stp>
        <stp>CHAIN_STRIKE_PX_OVRD</stp>
        <stp>105720</stp>
        <stp>CHAIN_PUT_CALL_TYPE_OVRD=P</stp>
        <stp>CHAIN_PERIODICITY_OVRD=M</stp>
        <tr r="G5277" s="3"/>
      </tp>
      <tp t="e">
        <v>#N/A</v>
        <stp/>
        <stp>##V3_BDSV12</stp>
        <stp>SPX Index</stp>
        <stp>CHAIN_TICKERS</stp>
        <stp>[PUTStrategy6.xlsx]Backup!R5252C7</stp>
        <stp>CHAIN_STRIKE_PX_OVRD</stp>
        <stp>105220</stp>
        <stp>CHAIN_PUT_CALL_TYPE_OVRD=P</stp>
        <stp>CHAIN_PERIODICITY_OVRD=M</stp>
        <tr r="G5252" s="3"/>
      </tp>
      <tp t="e">
        <v>#N/A</v>
        <stp/>
        <stp>##V3_BDSV12</stp>
        <stp>SPX Index</stp>
        <stp>CHAIN_TICKERS</stp>
        <stp>[PUTStrategy6.xlsx]Backup!R5227C7</stp>
        <stp>CHAIN_STRIKE_PX_OVRD</stp>
        <stp>104720</stp>
        <stp>CHAIN_PUT_CALL_TYPE_OVRD=P</stp>
        <stp>CHAIN_PERIODICITY_OVRD=M</stp>
        <tr r="G5227" s="3"/>
      </tp>
      <tp t="e">
        <v>#N/A</v>
        <stp/>
        <stp>##V3_BDSV12</stp>
        <stp>SPX Index</stp>
        <stp>CHAIN_TICKERS</stp>
        <stp>[PUTStrategy6.xlsx]Backup!R5202C7</stp>
        <stp>CHAIN_STRIKE_PX_OVRD</stp>
        <stp>104220</stp>
        <stp>CHAIN_PUT_CALL_TYPE_OVRD=P</stp>
        <stp>CHAIN_PERIODICITY_OVRD=M</stp>
        <tr r="G5202" s="3"/>
      </tp>
      <tp t="e">
        <v>#N/A</v>
        <stp/>
        <stp>##V3_BDSV12</stp>
        <stp>SPX Index</stp>
        <stp>CHAIN_TICKERS</stp>
        <stp>[PUTStrategy6.xlsx]Backup!R5852C7</stp>
        <stp>CHAIN_STRIKE_PX_OVRD</stp>
        <stp>117220</stp>
        <stp>CHAIN_PUT_CALL_TYPE_OVRD=P</stp>
        <stp>CHAIN_PERIODICITY_OVRD=M</stp>
        <tr r="G5852" s="3"/>
      </tp>
      <tp t="e">
        <v>#N/A</v>
        <stp/>
        <stp>##V3_BDSV12</stp>
        <stp>SPX Index</stp>
        <stp>CHAIN_TICKERS</stp>
        <stp>[PUTStrategy6.xlsx]Backup!R5877C7</stp>
        <stp>CHAIN_STRIKE_PX_OVRD</stp>
        <stp>117720</stp>
        <stp>CHAIN_PUT_CALL_TYPE_OVRD=P</stp>
        <stp>CHAIN_PERIODICITY_OVRD=M</stp>
        <tr r="G5877" s="3"/>
      </tp>
      <tp t="e">
        <v>#N/A</v>
        <stp/>
        <stp>##V3_BDSV12</stp>
        <stp>SPX Index</stp>
        <stp>CHAIN_TICKERS</stp>
        <stp>[PUTStrategy6.xlsx]Backup!R5802C7</stp>
        <stp>CHAIN_STRIKE_PX_OVRD</stp>
        <stp>116220</stp>
        <stp>CHAIN_PUT_CALL_TYPE_OVRD=P</stp>
        <stp>CHAIN_PERIODICITY_OVRD=M</stp>
        <tr r="G5802" s="3"/>
      </tp>
      <tp t="e">
        <v>#N/A</v>
        <stp/>
        <stp>##V3_BDSV12</stp>
        <stp>SPX Index</stp>
        <stp>CHAIN_TICKERS</stp>
        <stp>[PUTStrategy6.xlsx]Backup!R5827C7</stp>
        <stp>CHAIN_STRIKE_PX_OVRD</stp>
        <stp>116720</stp>
        <stp>CHAIN_PUT_CALL_TYPE_OVRD=P</stp>
        <stp>CHAIN_PERIODICITY_OVRD=M</stp>
        <tr r="G5827" s="3"/>
      </tp>
      <tp t="e">
        <v>#N/A</v>
        <stp/>
        <stp>##V3_BDSV12</stp>
        <stp>SPX Index</stp>
        <stp>CHAIN_TICKERS</stp>
        <stp>[PUTStrategy6.xlsx]Backup!R5927C7</stp>
        <stp>CHAIN_STRIKE_PX_OVRD</stp>
        <stp>118720</stp>
        <stp>CHAIN_PUT_CALL_TYPE_OVRD=P</stp>
        <stp>CHAIN_PERIODICITY_OVRD=M</stp>
        <tr r="G5927" s="3"/>
      </tp>
      <tp t="e">
        <v>#N/A</v>
        <stp/>
        <stp>##V3_BDSV12</stp>
        <stp>SPX Index</stp>
        <stp>CHAIN_TICKERS</stp>
        <stp>[PUTStrategy6.xlsx]Backup!R5902C7</stp>
        <stp>CHAIN_STRIKE_PX_OVRD</stp>
        <stp>118220</stp>
        <stp>CHAIN_PUT_CALL_TYPE_OVRD=P</stp>
        <stp>CHAIN_PERIODICITY_OVRD=M</stp>
        <tr r="G5902" s="3"/>
      </tp>
      <tp t="e">
        <v>#N/A</v>
        <stp/>
        <stp>##V3_BDSV12</stp>
        <stp>SPX Index</stp>
        <stp>CHAIN_TICKERS</stp>
        <stp>[PUTStrategy6.xlsx]Backup!R5977C7</stp>
        <stp>CHAIN_STRIKE_PX_OVRD</stp>
        <stp>119720</stp>
        <stp>CHAIN_PUT_CALL_TYPE_OVRD=P</stp>
        <stp>CHAIN_PERIODICITY_OVRD=M</stp>
        <tr r="G5977" s="3"/>
      </tp>
      <tp t="e">
        <v>#N/A</v>
        <stp/>
        <stp>##V3_BDSV12</stp>
        <stp>SPX Index</stp>
        <stp>CHAIN_TICKERS</stp>
        <stp>[PUTStrategy6.xlsx]Backup!R5952C7</stp>
        <stp>CHAIN_STRIKE_PX_OVRD</stp>
        <stp>119220</stp>
        <stp>CHAIN_PUT_CALL_TYPE_OVRD=P</stp>
        <stp>CHAIN_PERIODICITY_OVRD=M</stp>
        <tr r="G5952" s="3"/>
      </tp>
      <tp t="e">
        <v>#N/A</v>
        <stp/>
        <stp>##V3_BDHV12</stp>
        <stp>SPX Index</stp>
        <stp>IVOL_MONEYNESS</stp>
        <stp>8/28/2015</stp>
        <stp>8/28/2015</stp>
        <stp>[PUTStrategy-RealOption.xlsx]Opt_BS!R166C8</stp>
        <stp>IVOL_MATURITY=MATURITY_1STM</stp>
        <stp>IVOL_MONEYNESS_LEVEL=MONEY_LVL_100_</stp>
        <stp>DTS=H</stp>
        <stp>FACTOR=.01</stp>
        <stp>DAYS=W</stp>
        <tr r="H166" s="4"/>
      </tp>
      <tp t="e">
        <v>#N/A</v>
        <stp/>
        <stp>##V3_BDSV12</stp>
        <stp>SPX Index</stp>
        <stp>CHAIN_TICKERS</stp>
        <stp>[PUTStrategy6.xlsx]Backup!R4537C7</stp>
        <stp>CHAIN_STRIKE_PX_OVRD</stp>
        <stp>90920</stp>
        <stp>CHAIN_PUT_CALL_TYPE_OVRD=P</stp>
        <stp>CHAIN_PERIODICITY_OVRD=M</stp>
        <tr r="G4537" s="3"/>
      </tp>
      <tp t="e">
        <v>#N/A</v>
        <stp/>
        <stp>##V3_BDSV12</stp>
        <stp>SPX Index</stp>
        <stp>CHAIN_TICKERS</stp>
        <stp>[PUTStrategy6.xlsx]Backup!R4637C7</stp>
        <stp>CHAIN_STRIKE_PX_OVRD</stp>
        <stp>92920</stp>
        <stp>CHAIN_PUT_CALL_TYPE_OVRD=P</stp>
        <stp>CHAIN_PERIODICITY_OVRD=M</stp>
        <tr r="G4637" s="3"/>
      </tp>
      <tp t="e">
        <v>#N/A</v>
        <stp/>
        <stp>##V3_BDSV12</stp>
        <stp>SPX Index</stp>
        <stp>CHAIN_TICKERS</stp>
        <stp>[PUTStrategy6.xlsx]Backup!R4937C7</stp>
        <stp>CHAIN_STRIKE_PX_OVRD</stp>
        <stp>98920</stp>
        <stp>CHAIN_PUT_CALL_TYPE_OVRD=P</stp>
        <stp>CHAIN_PERIODICITY_OVRD=M</stp>
        <tr r="G4937" s="3"/>
      </tp>
      <tp t="e">
        <v>#N/A</v>
        <stp/>
        <stp>##V3_BDSV12</stp>
        <stp>SPX Index</stp>
        <stp>CHAIN_TICKERS</stp>
        <stp>[PUTStrategy6.xlsx]Backup!R4737C7</stp>
        <stp>CHAIN_STRIKE_PX_OVRD</stp>
        <stp>94920</stp>
        <stp>CHAIN_PUT_CALL_TYPE_OVRD=P</stp>
        <stp>CHAIN_PERIODICITY_OVRD=M</stp>
        <tr r="G4737" s="3"/>
      </tp>
      <tp t="e">
        <v>#N/A</v>
        <stp/>
        <stp>##V3_BDSV12</stp>
        <stp>SPX Index</stp>
        <stp>CHAIN_TICKERS</stp>
        <stp>[PUTStrategy6.xlsx]Backup!R4837C7</stp>
        <stp>CHAIN_STRIKE_PX_OVRD</stp>
        <stp>96920</stp>
        <stp>CHAIN_PUT_CALL_TYPE_OVRD=P</stp>
        <stp>CHAIN_PERIODICITY_OVRD=M</stp>
        <tr r="G4837" s="3"/>
      </tp>
      <tp t="e">
        <v>#N/A</v>
        <stp/>
        <stp>##V3_BDSV12</stp>
        <stp>SPX Index</stp>
        <stp>CHAIN_TICKERS</stp>
        <stp>[PUTStrategy6.xlsx]Backup!R4337C7</stp>
        <stp>CHAIN_STRIKE_PX_OVRD</stp>
        <stp>86920</stp>
        <stp>CHAIN_PUT_CALL_TYPE_OVRD=P</stp>
        <stp>CHAIN_PERIODICITY_OVRD=M</stp>
        <tr r="G4337" s="3"/>
      </tp>
      <tp t="e">
        <v>#N/A</v>
        <stp/>
        <stp>##V3_BDSV12</stp>
        <stp>SPX Index</stp>
        <stp>CHAIN_TICKERS</stp>
        <stp>[PUTStrategy6.xlsx]Backup!R4237C7</stp>
        <stp>CHAIN_STRIKE_PX_OVRD</stp>
        <stp>84920</stp>
        <stp>CHAIN_PUT_CALL_TYPE_OVRD=P</stp>
        <stp>CHAIN_PERIODICITY_OVRD=M</stp>
        <tr r="G4237" s="3"/>
      </tp>
      <tp t="e">
        <v>#N/A</v>
        <stp/>
        <stp>##V3_BDSV12</stp>
        <stp>SPX Index</stp>
        <stp>CHAIN_TICKERS</stp>
        <stp>[PUTStrategy6.xlsx]Backup!R4037C7</stp>
        <stp>CHAIN_STRIKE_PX_OVRD</stp>
        <stp>80920</stp>
        <stp>CHAIN_PUT_CALL_TYPE_OVRD=P</stp>
        <stp>CHAIN_PERIODICITY_OVRD=M</stp>
        <tr r="G4037" s="3"/>
      </tp>
      <tp t="e">
        <v>#N/A</v>
        <stp/>
        <stp>##V3_BDSV12</stp>
        <stp>SPX Index</stp>
        <stp>CHAIN_TICKERS</stp>
        <stp>[PUTStrategy6.xlsx]Backup!R4137C7</stp>
        <stp>CHAIN_STRIKE_PX_OVRD</stp>
        <stp>82920</stp>
        <stp>CHAIN_PUT_CALL_TYPE_OVRD=P</stp>
        <stp>CHAIN_PERIODICITY_OVRD=M</stp>
        <tr r="G4137" s="3"/>
      </tp>
      <tp t="e">
        <v>#N/A</v>
        <stp/>
        <stp>##V3_BDSV12</stp>
        <stp>SPX Index</stp>
        <stp>CHAIN_TICKERS</stp>
        <stp>[PUTStrategy6.xlsx]Backup!R4437C7</stp>
        <stp>CHAIN_STRIKE_PX_OVRD</stp>
        <stp>88920</stp>
        <stp>CHAIN_PUT_CALL_TYPE_OVRD=P</stp>
        <stp>CHAIN_PERIODICITY_OVRD=M</stp>
        <tr r="G4437" s="3"/>
      </tp>
      <tp t="e">
        <v>#N/A</v>
        <stp/>
        <stp>##V3_BDSV12</stp>
        <stp>SPX Index</stp>
        <stp>CHAIN_TICKERS</stp>
        <stp>[PUTStrategy6.xlsx]Backup!R1337C7</stp>
        <stp>CHAIN_STRIKE_PX_OVRD</stp>
        <stp>26920</stp>
        <stp>CHAIN_PUT_CALL_TYPE_OVRD=P</stp>
        <stp>CHAIN_PERIODICITY_OVRD=M</stp>
        <tr r="G1337" s="3"/>
      </tp>
      <tp t="e">
        <v>#N/A</v>
        <stp/>
        <stp>##V3_BDSV12</stp>
        <stp>SPX Index</stp>
        <stp>CHAIN_TICKERS</stp>
        <stp>[PUTStrategy6.xlsx]Backup!R1237C7</stp>
        <stp>CHAIN_STRIKE_PX_OVRD</stp>
        <stp>24920</stp>
        <stp>CHAIN_PUT_CALL_TYPE_OVRD=P</stp>
        <stp>CHAIN_PERIODICITY_OVRD=M</stp>
        <tr r="G1237" s="3"/>
      </tp>
      <tp t="e">
        <v>#N/A</v>
        <stp/>
        <stp>##V3_BDSV12</stp>
        <stp>SPX Index</stp>
        <stp>CHAIN_TICKERS</stp>
        <stp>[PUTStrategy6.xlsx]Backup!R1037C7</stp>
        <stp>CHAIN_STRIKE_PX_OVRD</stp>
        <stp>20920</stp>
        <stp>CHAIN_PUT_CALL_TYPE_OVRD=P</stp>
        <stp>CHAIN_PERIODICITY_OVRD=M</stp>
        <tr r="G1037" s="3"/>
      </tp>
      <tp t="e">
        <v>#N/A</v>
        <stp/>
        <stp>##V3_BDSV12</stp>
        <stp>SPX Index</stp>
        <stp>CHAIN_TICKERS</stp>
        <stp>[PUTStrategy6.xlsx]Backup!R1137C7</stp>
        <stp>CHAIN_STRIKE_PX_OVRD</stp>
        <stp>22920</stp>
        <stp>CHAIN_PUT_CALL_TYPE_OVRD=P</stp>
        <stp>CHAIN_PERIODICITY_OVRD=M</stp>
        <tr r="G1137" s="3"/>
      </tp>
      <tp t="e">
        <v>#N/A</v>
        <stp/>
        <stp>##V3_BDSV12</stp>
        <stp>SPX Index</stp>
        <stp>CHAIN_TICKERS</stp>
        <stp>[PUTStrategy6.xlsx]Backup!R1437C7</stp>
        <stp>CHAIN_STRIKE_PX_OVRD</stp>
        <stp>28920</stp>
        <stp>CHAIN_PUT_CALL_TYPE_OVRD=P</stp>
        <stp>CHAIN_PERIODICITY_OVRD=M</stp>
        <tr r="G1437" s="3"/>
      </tp>
      <tp t="e">
        <v>#N/A</v>
        <stp/>
        <stp>##V3_BDSV12</stp>
        <stp>SPX Index</stp>
        <stp>CHAIN_TICKERS</stp>
        <stp>[PUTStrategy6.xlsx]Backup!R1537C7</stp>
        <stp>CHAIN_STRIKE_PX_OVRD</stp>
        <stp>30920</stp>
        <stp>CHAIN_PUT_CALL_TYPE_OVRD=P</stp>
        <stp>CHAIN_PERIODICITY_OVRD=M</stp>
        <tr r="G1537" s="3"/>
      </tp>
      <tp t="e">
        <v>#N/A</v>
        <stp/>
        <stp>##V3_BDSV12</stp>
        <stp>SPX Index</stp>
        <stp>CHAIN_TICKERS</stp>
        <stp>[PUTStrategy6.xlsx]Backup!R1637C7</stp>
        <stp>CHAIN_STRIKE_PX_OVRD</stp>
        <stp>32920</stp>
        <stp>CHAIN_PUT_CALL_TYPE_OVRD=P</stp>
        <stp>CHAIN_PERIODICITY_OVRD=M</stp>
        <tr r="G1637" s="3"/>
      </tp>
      <tp t="e">
        <v>#N/A</v>
        <stp/>
        <stp>##V3_BDSV12</stp>
        <stp>SPX Index</stp>
        <stp>CHAIN_TICKERS</stp>
        <stp>[PUTStrategy6.xlsx]Backup!R1937C7</stp>
        <stp>CHAIN_STRIKE_PX_OVRD</stp>
        <stp>38920</stp>
        <stp>CHAIN_PUT_CALL_TYPE_OVRD=P</stp>
        <stp>CHAIN_PERIODICITY_OVRD=M</stp>
        <tr r="G1937" s="3"/>
      </tp>
      <tp t="e">
        <v>#N/A</v>
        <stp/>
        <stp>##V3_BDSV12</stp>
        <stp>SPX Index</stp>
        <stp>CHAIN_TICKERS</stp>
        <stp>[PUTStrategy6.xlsx]Backup!R1737C7</stp>
        <stp>CHAIN_STRIKE_PX_OVRD</stp>
        <stp>34920</stp>
        <stp>CHAIN_PUT_CALL_TYPE_OVRD=P</stp>
        <stp>CHAIN_PERIODICITY_OVRD=M</stp>
        <tr r="G1737" s="3"/>
      </tp>
      <tp t="e">
        <v>#N/A</v>
        <stp/>
        <stp>##V3_BDSV12</stp>
        <stp>SPX Index</stp>
        <stp>CHAIN_TICKERS</stp>
        <stp>[PUTStrategy6.xlsx]Backup!R1837C7</stp>
        <stp>CHAIN_STRIKE_PX_OVRD</stp>
        <stp>36920</stp>
        <stp>CHAIN_PUT_CALL_TYPE_OVRD=P</stp>
        <stp>CHAIN_PERIODICITY_OVRD=M</stp>
        <tr r="G1837" s="3"/>
      </tp>
      <tp t="e">
        <v>#N/A</v>
        <stp/>
        <stp>##V3_BDSV12</stp>
        <stp>SPX Index</stp>
        <stp>CHAIN_TICKERS</stp>
        <stp>[PUTStrategy6.xlsx]Backup!R2537C7</stp>
        <stp>CHAIN_STRIKE_PX_OVRD</stp>
        <stp>50920</stp>
        <stp>CHAIN_PUT_CALL_TYPE_OVRD=P</stp>
        <stp>CHAIN_PERIODICITY_OVRD=M</stp>
        <tr r="G2537" s="3"/>
      </tp>
      <tp t="e">
        <v>#N/A</v>
        <stp/>
        <stp>##V3_BDSV12</stp>
        <stp>SPX Index</stp>
        <stp>CHAIN_TICKERS</stp>
        <stp>[PUTStrategy6.xlsx]Backup!R2637C7</stp>
        <stp>CHAIN_STRIKE_PX_OVRD</stp>
        <stp>52920</stp>
        <stp>CHAIN_PUT_CALL_TYPE_OVRD=P</stp>
        <stp>CHAIN_PERIODICITY_OVRD=M</stp>
        <tr r="G2637" s="3"/>
      </tp>
      <tp t="e">
        <v>#N/A</v>
        <stp/>
        <stp>##V3_BDSV12</stp>
        <stp>SPX Index</stp>
        <stp>CHAIN_TICKERS</stp>
        <stp>[PUTStrategy6.xlsx]Backup!R2937C7</stp>
        <stp>CHAIN_STRIKE_PX_OVRD</stp>
        <stp>58920</stp>
        <stp>CHAIN_PUT_CALL_TYPE_OVRD=P</stp>
        <stp>CHAIN_PERIODICITY_OVRD=M</stp>
        <tr r="G2937" s="3"/>
      </tp>
      <tp t="e">
        <v>#N/A</v>
        <stp/>
        <stp>##V3_BDSV12</stp>
        <stp>SPX Index</stp>
        <stp>CHAIN_TICKERS</stp>
        <stp>[PUTStrategy6.xlsx]Backup!R2737C7</stp>
        <stp>CHAIN_STRIKE_PX_OVRD</stp>
        <stp>54920</stp>
        <stp>CHAIN_PUT_CALL_TYPE_OVRD=P</stp>
        <stp>CHAIN_PERIODICITY_OVRD=M</stp>
        <tr r="G2737" s="3"/>
      </tp>
      <tp t="e">
        <v>#N/A</v>
        <stp/>
        <stp>##V3_BDSV12</stp>
        <stp>SPX Index</stp>
        <stp>CHAIN_TICKERS</stp>
        <stp>[PUTStrategy6.xlsx]Backup!R2837C7</stp>
        <stp>CHAIN_STRIKE_PX_OVRD</stp>
        <stp>56920</stp>
        <stp>CHAIN_PUT_CALL_TYPE_OVRD=P</stp>
        <stp>CHAIN_PERIODICITY_OVRD=M</stp>
        <tr r="G2837" s="3"/>
      </tp>
      <tp t="e">
        <v>#N/A</v>
        <stp/>
        <stp>##V3_BDSV12</stp>
        <stp>SPX Index</stp>
        <stp>CHAIN_TICKERS</stp>
        <stp>[PUTStrategy6.xlsx]Backup!R2337C7</stp>
        <stp>CHAIN_STRIKE_PX_OVRD</stp>
        <stp>46920</stp>
        <stp>CHAIN_PUT_CALL_TYPE_OVRD=P</stp>
        <stp>CHAIN_PERIODICITY_OVRD=M</stp>
        <tr r="G2337" s="3"/>
      </tp>
      <tp t="e">
        <v>#N/A</v>
        <stp/>
        <stp>##V3_BDSV12</stp>
        <stp>SPX Index</stp>
        <stp>CHAIN_TICKERS</stp>
        <stp>[PUTStrategy6.xlsx]Backup!R2237C7</stp>
        <stp>CHAIN_STRIKE_PX_OVRD</stp>
        <stp>44920</stp>
        <stp>CHAIN_PUT_CALL_TYPE_OVRD=P</stp>
        <stp>CHAIN_PERIODICITY_OVRD=M</stp>
        <tr r="G2237" s="3"/>
      </tp>
      <tp t="e">
        <v>#N/A</v>
        <stp/>
        <stp>##V3_BDSV12</stp>
        <stp>SPX Index</stp>
        <stp>CHAIN_TICKERS</stp>
        <stp>[PUTStrategy6.xlsx]Backup!R2037C7</stp>
        <stp>CHAIN_STRIKE_PX_OVRD</stp>
        <stp>40920</stp>
        <stp>CHAIN_PUT_CALL_TYPE_OVRD=P</stp>
        <stp>CHAIN_PERIODICITY_OVRD=M</stp>
        <tr r="G2037" s="3"/>
      </tp>
      <tp t="e">
        <v>#N/A</v>
        <stp/>
        <stp>##V3_BDSV12</stp>
        <stp>SPX Index</stp>
        <stp>CHAIN_TICKERS</stp>
        <stp>[PUTStrategy6.xlsx]Backup!R2137C7</stp>
        <stp>CHAIN_STRIKE_PX_OVRD</stp>
        <stp>42920</stp>
        <stp>CHAIN_PUT_CALL_TYPE_OVRD=P</stp>
        <stp>CHAIN_PERIODICITY_OVRD=M</stp>
        <tr r="G2137" s="3"/>
      </tp>
      <tp t="e">
        <v>#N/A</v>
        <stp/>
        <stp>##V3_BDSV12</stp>
        <stp>SPX Index</stp>
        <stp>CHAIN_TICKERS</stp>
        <stp>[PUTStrategy6.xlsx]Backup!R2437C7</stp>
        <stp>CHAIN_STRIKE_PX_OVRD</stp>
        <stp>48920</stp>
        <stp>CHAIN_PUT_CALL_TYPE_OVRD=P</stp>
        <stp>CHAIN_PERIODICITY_OVRD=M</stp>
        <tr r="G2437" s="3"/>
      </tp>
      <tp t="e">
        <v>#N/A</v>
        <stp/>
        <stp>##V3_BDSV12</stp>
        <stp>SPX Index</stp>
        <stp>CHAIN_TICKERS</stp>
        <stp>[PUTStrategy6.xlsx]Backup!R3337C7</stp>
        <stp>CHAIN_STRIKE_PX_OVRD</stp>
        <stp>66920</stp>
        <stp>CHAIN_PUT_CALL_TYPE_OVRD=P</stp>
        <stp>CHAIN_PERIODICITY_OVRD=M</stp>
        <tr r="G3337" s="3"/>
      </tp>
      <tp t="e">
        <v>#N/A</v>
        <stp/>
        <stp>##V3_BDSV12</stp>
        <stp>SPX Index</stp>
        <stp>CHAIN_TICKERS</stp>
        <stp>[PUTStrategy6.xlsx]Backup!R3237C7</stp>
        <stp>CHAIN_STRIKE_PX_OVRD</stp>
        <stp>64920</stp>
        <stp>CHAIN_PUT_CALL_TYPE_OVRD=P</stp>
        <stp>CHAIN_PERIODICITY_OVRD=M</stp>
        <tr r="G3237" s="3"/>
      </tp>
      <tp t="e">
        <v>#N/A</v>
        <stp/>
        <stp>##V3_BDSV12</stp>
        <stp>SPX Index</stp>
        <stp>CHAIN_TICKERS</stp>
        <stp>[PUTStrategy6.xlsx]Backup!R3037C7</stp>
        <stp>CHAIN_STRIKE_PX_OVRD</stp>
        <stp>60920</stp>
        <stp>CHAIN_PUT_CALL_TYPE_OVRD=P</stp>
        <stp>CHAIN_PERIODICITY_OVRD=M</stp>
        <tr r="G3037" s="3"/>
      </tp>
      <tp t="e">
        <v>#N/A</v>
        <stp/>
        <stp>##V3_BDSV12</stp>
        <stp>SPX Index</stp>
        <stp>CHAIN_TICKERS</stp>
        <stp>[PUTStrategy6.xlsx]Backup!R3137C7</stp>
        <stp>CHAIN_STRIKE_PX_OVRD</stp>
        <stp>62920</stp>
        <stp>CHAIN_PUT_CALL_TYPE_OVRD=P</stp>
        <stp>CHAIN_PERIODICITY_OVRD=M</stp>
        <tr r="G3137" s="3"/>
      </tp>
      <tp t="e">
        <v>#N/A</v>
        <stp/>
        <stp>##V3_BDSV12</stp>
        <stp>SPX Index</stp>
        <stp>CHAIN_TICKERS</stp>
        <stp>[PUTStrategy6.xlsx]Backup!R3437C7</stp>
        <stp>CHAIN_STRIKE_PX_OVRD</stp>
        <stp>68920</stp>
        <stp>CHAIN_PUT_CALL_TYPE_OVRD=P</stp>
        <stp>CHAIN_PERIODICITY_OVRD=M</stp>
        <tr r="G3437" s="3"/>
      </tp>
      <tp t="e">
        <v>#N/A</v>
        <stp/>
        <stp>##V3_BDSV12</stp>
        <stp>SPX Index</stp>
        <stp>CHAIN_TICKERS</stp>
        <stp>[PUTStrategy6.xlsx]Backup!R3537C7</stp>
        <stp>CHAIN_STRIKE_PX_OVRD</stp>
        <stp>70920</stp>
        <stp>CHAIN_PUT_CALL_TYPE_OVRD=P</stp>
        <stp>CHAIN_PERIODICITY_OVRD=M</stp>
        <tr r="G3537" s="3"/>
      </tp>
      <tp t="e">
        <v>#N/A</v>
        <stp/>
        <stp>##V3_BDSV12</stp>
        <stp>SPX Index</stp>
        <stp>CHAIN_TICKERS</stp>
        <stp>[PUTStrategy6.xlsx]Backup!R3637C7</stp>
        <stp>CHAIN_STRIKE_PX_OVRD</stp>
        <stp>72920</stp>
        <stp>CHAIN_PUT_CALL_TYPE_OVRD=P</stp>
        <stp>CHAIN_PERIODICITY_OVRD=M</stp>
        <tr r="G3637" s="3"/>
      </tp>
      <tp t="e">
        <v>#N/A</v>
        <stp/>
        <stp>##V3_BDSV12</stp>
        <stp>SPX Index</stp>
        <stp>CHAIN_TICKERS</stp>
        <stp>[PUTStrategy6.xlsx]Backup!R3937C7</stp>
        <stp>CHAIN_STRIKE_PX_OVRD</stp>
        <stp>78920</stp>
        <stp>CHAIN_PUT_CALL_TYPE_OVRD=P</stp>
        <stp>CHAIN_PERIODICITY_OVRD=M</stp>
        <tr r="G3937" s="3"/>
      </tp>
      <tp t="e">
        <v>#N/A</v>
        <stp/>
        <stp>##V3_BDSV12</stp>
        <stp>SPX Index</stp>
        <stp>CHAIN_TICKERS</stp>
        <stp>[PUTStrategy6.xlsx]Backup!R3737C7</stp>
        <stp>CHAIN_STRIKE_PX_OVRD</stp>
        <stp>74920</stp>
        <stp>CHAIN_PUT_CALL_TYPE_OVRD=P</stp>
        <stp>CHAIN_PERIODICITY_OVRD=M</stp>
        <tr r="G3737" s="3"/>
      </tp>
      <tp t="e">
        <v>#N/A</v>
        <stp/>
        <stp>##V3_BDSV12</stp>
        <stp>SPX Index</stp>
        <stp>CHAIN_TICKERS</stp>
        <stp>[PUTStrategy6.xlsx]Backup!R3837C7</stp>
        <stp>CHAIN_STRIKE_PX_OVRD</stp>
        <stp>76920</stp>
        <stp>CHAIN_PUT_CALL_TYPE_OVRD=P</stp>
        <stp>CHAIN_PERIODICITY_OVRD=M</stp>
        <tr r="G3837" s="3"/>
      </tp>
      <tp t="e">
        <v>#N/A</v>
        <stp/>
        <stp>##V3_BDSV12</stp>
        <stp>SPX Index</stp>
        <stp>CHAIN_TICKERS</stp>
        <stp>[PUTStrategy6.xlsx]Backup!R4536C7</stp>
        <stp>CHAIN_STRIKE_PX_OVRD</stp>
        <stp>90900</stp>
        <stp>CHAIN_PUT_CALL_TYPE_OVRD=P</stp>
        <stp>CHAIN_PERIODICITY_OVRD=M</stp>
        <tr r="G4536" s="3"/>
      </tp>
      <tp t="e">
        <v>#N/A</v>
        <stp/>
        <stp>##V3_BDSV12</stp>
        <stp>SPX Index</stp>
        <stp>CHAIN_TICKERS</stp>
        <stp>[PUTStrategy6.xlsx]Backup!R4636C7</stp>
        <stp>CHAIN_STRIKE_PX_OVRD</stp>
        <stp>92900</stp>
        <stp>CHAIN_PUT_CALL_TYPE_OVRD=P</stp>
        <stp>CHAIN_PERIODICITY_OVRD=M</stp>
        <tr r="G4636" s="3"/>
      </tp>
      <tp t="e">
        <v>#N/A</v>
        <stp/>
        <stp>##V3_BDSV12</stp>
        <stp>SPX Index</stp>
        <stp>CHAIN_TICKERS</stp>
        <stp>[PUTStrategy6.xlsx]Backup!R4936C7</stp>
        <stp>CHAIN_STRIKE_PX_OVRD</stp>
        <stp>98900</stp>
        <stp>CHAIN_PUT_CALL_TYPE_OVRD=P</stp>
        <stp>CHAIN_PERIODICITY_OVRD=M</stp>
        <tr r="G4936" s="3"/>
      </tp>
      <tp t="e">
        <v>#N/A</v>
        <stp/>
        <stp>##V3_BDSV12</stp>
        <stp>SPX Index</stp>
        <stp>CHAIN_TICKERS</stp>
        <stp>[PUTStrategy6.xlsx]Backup!R4736C7</stp>
        <stp>CHAIN_STRIKE_PX_OVRD</stp>
        <stp>94900</stp>
        <stp>CHAIN_PUT_CALL_TYPE_OVRD=P</stp>
        <stp>CHAIN_PERIODICITY_OVRD=M</stp>
        <tr r="G4736" s="3"/>
      </tp>
      <tp t="e">
        <v>#N/A</v>
        <stp/>
        <stp>##V3_BDSV12</stp>
        <stp>SPX Index</stp>
        <stp>CHAIN_TICKERS</stp>
        <stp>[PUTStrategy6.xlsx]Backup!R4836C7</stp>
        <stp>CHAIN_STRIKE_PX_OVRD</stp>
        <stp>96900</stp>
        <stp>CHAIN_PUT_CALL_TYPE_OVRD=P</stp>
        <stp>CHAIN_PERIODICITY_OVRD=M</stp>
        <tr r="G4836" s="3"/>
      </tp>
      <tp t="e">
        <v>#N/A</v>
        <stp/>
        <stp>##V3_BDSV12</stp>
        <stp>SPX Index</stp>
        <stp>CHAIN_TICKERS</stp>
        <stp>[PUTStrategy6.xlsx]Backup!R4336C7</stp>
        <stp>CHAIN_STRIKE_PX_OVRD</stp>
        <stp>86900</stp>
        <stp>CHAIN_PUT_CALL_TYPE_OVRD=P</stp>
        <stp>CHAIN_PERIODICITY_OVRD=M</stp>
        <tr r="G4336" s="3"/>
      </tp>
      <tp t="e">
        <v>#N/A</v>
        <stp/>
        <stp>##V3_BDSV12</stp>
        <stp>SPX Index</stp>
        <stp>CHAIN_TICKERS</stp>
        <stp>[PUTStrategy6.xlsx]Backup!R4236C7</stp>
        <stp>CHAIN_STRIKE_PX_OVRD</stp>
        <stp>84900</stp>
        <stp>CHAIN_PUT_CALL_TYPE_OVRD=P</stp>
        <stp>CHAIN_PERIODICITY_OVRD=M</stp>
        <tr r="G4236" s="3"/>
      </tp>
      <tp t="e">
        <v>#N/A</v>
        <stp/>
        <stp>##V3_BDSV12</stp>
        <stp>SPX Index</stp>
        <stp>CHAIN_TICKERS</stp>
        <stp>[PUTStrategy6.xlsx]Backup!R4036C7</stp>
        <stp>CHAIN_STRIKE_PX_OVRD</stp>
        <stp>80900</stp>
        <stp>CHAIN_PUT_CALL_TYPE_OVRD=P</stp>
        <stp>CHAIN_PERIODICITY_OVRD=M</stp>
        <tr r="G4036" s="3"/>
      </tp>
      <tp t="e">
        <v>#N/A</v>
        <stp/>
        <stp>##V3_BDSV12</stp>
        <stp>SPX Index</stp>
        <stp>CHAIN_TICKERS</stp>
        <stp>[PUTStrategy6.xlsx]Backup!R4136C7</stp>
        <stp>CHAIN_STRIKE_PX_OVRD</stp>
        <stp>82900</stp>
        <stp>CHAIN_PUT_CALL_TYPE_OVRD=P</stp>
        <stp>CHAIN_PERIODICITY_OVRD=M</stp>
        <tr r="G4136" s="3"/>
      </tp>
      <tp t="e">
        <v>#N/A</v>
        <stp/>
        <stp>##V3_BDSV12</stp>
        <stp>SPX Index</stp>
        <stp>CHAIN_TICKERS</stp>
        <stp>[PUTStrategy6.xlsx]Backup!R4436C7</stp>
        <stp>CHAIN_STRIKE_PX_OVRD</stp>
        <stp>88900</stp>
        <stp>CHAIN_PUT_CALL_TYPE_OVRD=P</stp>
        <stp>CHAIN_PERIODICITY_OVRD=M</stp>
        <tr r="G4436" s="3"/>
      </tp>
      <tp t="e">
        <v>#N/A</v>
        <stp/>
        <stp>##V3_BDSV12</stp>
        <stp>SPX Index</stp>
        <stp>CHAIN_TICKERS</stp>
        <stp>[PUTStrategy6.xlsx]Backup!R1336C7</stp>
        <stp>CHAIN_STRIKE_PX_OVRD</stp>
        <stp>26900</stp>
        <stp>CHAIN_PUT_CALL_TYPE_OVRD=P</stp>
        <stp>CHAIN_PERIODICITY_OVRD=M</stp>
        <tr r="G1336" s="3"/>
      </tp>
      <tp t="e">
        <v>#N/A</v>
        <stp/>
        <stp>##V3_BDSV12</stp>
        <stp>SPX Index</stp>
        <stp>CHAIN_TICKERS</stp>
        <stp>[PUTStrategy6.xlsx]Backup!R1236C7</stp>
        <stp>CHAIN_STRIKE_PX_OVRD</stp>
        <stp>24900</stp>
        <stp>CHAIN_PUT_CALL_TYPE_OVRD=P</stp>
        <stp>CHAIN_PERIODICITY_OVRD=M</stp>
        <tr r="G1236" s="3"/>
      </tp>
      <tp t="e">
        <v>#N/A</v>
        <stp/>
        <stp>##V3_BDSV12</stp>
        <stp>SPX Index</stp>
        <stp>CHAIN_TICKERS</stp>
        <stp>[PUTStrategy6.xlsx]Backup!R1036C7</stp>
        <stp>CHAIN_STRIKE_PX_OVRD</stp>
        <stp>20900</stp>
        <stp>CHAIN_PUT_CALL_TYPE_OVRD=P</stp>
        <stp>CHAIN_PERIODICITY_OVRD=M</stp>
        <tr r="G1036" s="3"/>
      </tp>
      <tp t="e">
        <v>#N/A</v>
        <stp/>
        <stp>##V3_BDSV12</stp>
        <stp>SPX Index</stp>
        <stp>CHAIN_TICKERS</stp>
        <stp>[PUTStrategy6.xlsx]Backup!R1136C7</stp>
        <stp>CHAIN_STRIKE_PX_OVRD</stp>
        <stp>22900</stp>
        <stp>CHAIN_PUT_CALL_TYPE_OVRD=P</stp>
        <stp>CHAIN_PERIODICITY_OVRD=M</stp>
        <tr r="G1136" s="3"/>
      </tp>
      <tp t="e">
        <v>#N/A</v>
        <stp/>
        <stp>##V3_BDSV12</stp>
        <stp>SPX Index</stp>
        <stp>CHAIN_TICKERS</stp>
        <stp>[PUTStrategy6.xlsx]Backup!R1436C7</stp>
        <stp>CHAIN_STRIKE_PX_OVRD</stp>
        <stp>28900</stp>
        <stp>CHAIN_PUT_CALL_TYPE_OVRD=P</stp>
        <stp>CHAIN_PERIODICITY_OVRD=M</stp>
        <tr r="G1436" s="3"/>
      </tp>
      <tp t="e">
        <v>#N/A</v>
        <stp/>
        <stp>##V3_BDSV12</stp>
        <stp>SPX Index</stp>
        <stp>CHAIN_TICKERS</stp>
        <stp>[PUTStrategy6.xlsx]Backup!R1536C7</stp>
        <stp>CHAIN_STRIKE_PX_OVRD</stp>
        <stp>30900</stp>
        <stp>CHAIN_PUT_CALL_TYPE_OVRD=P</stp>
        <stp>CHAIN_PERIODICITY_OVRD=M</stp>
        <tr r="G1536" s="3"/>
      </tp>
      <tp t="e">
        <v>#N/A</v>
        <stp/>
        <stp>##V3_BDSV12</stp>
        <stp>SPX Index</stp>
        <stp>CHAIN_TICKERS</stp>
        <stp>[PUTStrategy6.xlsx]Backup!R1636C7</stp>
        <stp>CHAIN_STRIKE_PX_OVRD</stp>
        <stp>32900</stp>
        <stp>CHAIN_PUT_CALL_TYPE_OVRD=P</stp>
        <stp>CHAIN_PERIODICITY_OVRD=M</stp>
        <tr r="G1636" s="3"/>
      </tp>
      <tp t="e">
        <v>#N/A</v>
        <stp/>
        <stp>##V3_BDSV12</stp>
        <stp>SPX Index</stp>
        <stp>CHAIN_TICKERS</stp>
        <stp>[PUTStrategy6.xlsx]Backup!R1936C7</stp>
        <stp>CHAIN_STRIKE_PX_OVRD</stp>
        <stp>38900</stp>
        <stp>CHAIN_PUT_CALL_TYPE_OVRD=P</stp>
        <stp>CHAIN_PERIODICITY_OVRD=M</stp>
        <tr r="G1936" s="3"/>
      </tp>
      <tp t="e">
        <v>#N/A</v>
        <stp/>
        <stp>##V3_BDSV12</stp>
        <stp>SPX Index</stp>
        <stp>CHAIN_TICKERS</stp>
        <stp>[PUTStrategy6.xlsx]Backup!R1736C7</stp>
        <stp>CHAIN_STRIKE_PX_OVRD</stp>
        <stp>34900</stp>
        <stp>CHAIN_PUT_CALL_TYPE_OVRD=P</stp>
        <stp>CHAIN_PERIODICITY_OVRD=M</stp>
        <tr r="G1736" s="3"/>
      </tp>
      <tp t="e">
        <v>#N/A</v>
        <stp/>
        <stp>##V3_BDSV12</stp>
        <stp>SPX Index</stp>
        <stp>CHAIN_TICKERS</stp>
        <stp>[PUTStrategy6.xlsx]Backup!R1836C7</stp>
        <stp>CHAIN_STRIKE_PX_OVRD</stp>
        <stp>36900</stp>
        <stp>CHAIN_PUT_CALL_TYPE_OVRD=P</stp>
        <stp>CHAIN_PERIODICITY_OVRD=M</stp>
        <tr r="G1836" s="3"/>
      </tp>
      <tp t="e">
        <v>#N/A</v>
        <stp/>
        <stp>##V3_BDSV12</stp>
        <stp>SPX Index</stp>
        <stp>CHAIN_TICKERS</stp>
        <stp>[PUTStrategy6.xlsx]Backup!R2536C7</stp>
        <stp>CHAIN_STRIKE_PX_OVRD</stp>
        <stp>50900</stp>
        <stp>CHAIN_PUT_CALL_TYPE_OVRD=P</stp>
        <stp>CHAIN_PERIODICITY_OVRD=M</stp>
        <tr r="G2536" s="3"/>
      </tp>
      <tp t="e">
        <v>#N/A</v>
        <stp/>
        <stp>##V3_BDSV12</stp>
        <stp>SPX Index</stp>
        <stp>CHAIN_TICKERS</stp>
        <stp>[PUTStrategy6.xlsx]Backup!R2636C7</stp>
        <stp>CHAIN_STRIKE_PX_OVRD</stp>
        <stp>52900</stp>
        <stp>CHAIN_PUT_CALL_TYPE_OVRD=P</stp>
        <stp>CHAIN_PERIODICITY_OVRD=M</stp>
        <tr r="G2636" s="3"/>
      </tp>
      <tp t="e">
        <v>#N/A</v>
        <stp/>
        <stp>##V3_BDSV12</stp>
        <stp>SPX Index</stp>
        <stp>CHAIN_TICKERS</stp>
        <stp>[PUTStrategy6.xlsx]Backup!R2936C7</stp>
        <stp>CHAIN_STRIKE_PX_OVRD</stp>
        <stp>58900</stp>
        <stp>CHAIN_PUT_CALL_TYPE_OVRD=P</stp>
        <stp>CHAIN_PERIODICITY_OVRD=M</stp>
        <tr r="G2936" s="3"/>
      </tp>
      <tp t="e">
        <v>#N/A</v>
        <stp/>
        <stp>##V3_BDSV12</stp>
        <stp>SPX Index</stp>
        <stp>CHAIN_TICKERS</stp>
        <stp>[PUTStrategy6.xlsx]Backup!R2736C7</stp>
        <stp>CHAIN_STRIKE_PX_OVRD</stp>
        <stp>54900</stp>
        <stp>CHAIN_PUT_CALL_TYPE_OVRD=P</stp>
        <stp>CHAIN_PERIODICITY_OVRD=M</stp>
        <tr r="G2736" s="3"/>
      </tp>
      <tp t="e">
        <v>#N/A</v>
        <stp/>
        <stp>##V3_BDSV12</stp>
        <stp>SPX Index</stp>
        <stp>CHAIN_TICKERS</stp>
        <stp>[PUTStrategy6.xlsx]Backup!R2836C7</stp>
        <stp>CHAIN_STRIKE_PX_OVRD</stp>
        <stp>56900</stp>
        <stp>CHAIN_PUT_CALL_TYPE_OVRD=P</stp>
        <stp>CHAIN_PERIODICITY_OVRD=M</stp>
        <tr r="G2836" s="3"/>
      </tp>
      <tp t="e">
        <v>#N/A</v>
        <stp/>
        <stp>##V3_BDSV12</stp>
        <stp>SPX Index</stp>
        <stp>CHAIN_TICKERS</stp>
        <stp>[PUTStrategy6.xlsx]Backup!R2336C7</stp>
        <stp>CHAIN_STRIKE_PX_OVRD</stp>
        <stp>46900</stp>
        <stp>CHAIN_PUT_CALL_TYPE_OVRD=P</stp>
        <stp>CHAIN_PERIODICITY_OVRD=M</stp>
        <tr r="G2336" s="3"/>
      </tp>
      <tp t="e">
        <v>#N/A</v>
        <stp/>
        <stp>##V3_BDSV12</stp>
        <stp>SPX Index</stp>
        <stp>CHAIN_TICKERS</stp>
        <stp>[PUTStrategy6.xlsx]Backup!R2236C7</stp>
        <stp>CHAIN_STRIKE_PX_OVRD</stp>
        <stp>44900</stp>
        <stp>CHAIN_PUT_CALL_TYPE_OVRD=P</stp>
        <stp>CHAIN_PERIODICITY_OVRD=M</stp>
        <tr r="G2236" s="3"/>
      </tp>
      <tp t="e">
        <v>#N/A</v>
        <stp/>
        <stp>##V3_BDSV12</stp>
        <stp>SPX Index</stp>
        <stp>CHAIN_TICKERS</stp>
        <stp>[PUTStrategy6.xlsx]Backup!R2036C7</stp>
        <stp>CHAIN_STRIKE_PX_OVRD</stp>
        <stp>40900</stp>
        <stp>CHAIN_PUT_CALL_TYPE_OVRD=P</stp>
        <stp>CHAIN_PERIODICITY_OVRD=M</stp>
        <tr r="G2036" s="3"/>
      </tp>
      <tp t="e">
        <v>#N/A</v>
        <stp/>
        <stp>##V3_BDSV12</stp>
        <stp>SPX Index</stp>
        <stp>CHAIN_TICKERS</stp>
        <stp>[PUTStrategy6.xlsx]Backup!R2136C7</stp>
        <stp>CHAIN_STRIKE_PX_OVRD</stp>
        <stp>42900</stp>
        <stp>CHAIN_PUT_CALL_TYPE_OVRD=P</stp>
        <stp>CHAIN_PERIODICITY_OVRD=M</stp>
        <tr r="G2136" s="3"/>
      </tp>
      <tp t="e">
        <v>#N/A</v>
        <stp/>
        <stp>##V3_BDSV12</stp>
        <stp>SPX Index</stp>
        <stp>CHAIN_TICKERS</stp>
        <stp>[PUTStrategy6.xlsx]Backup!R2436C7</stp>
        <stp>CHAIN_STRIKE_PX_OVRD</stp>
        <stp>48900</stp>
        <stp>CHAIN_PUT_CALL_TYPE_OVRD=P</stp>
        <stp>CHAIN_PERIODICITY_OVRD=M</stp>
        <tr r="G2436" s="3"/>
      </tp>
      <tp t="e">
        <v>#N/A</v>
        <stp/>
        <stp>##V3_BDSV12</stp>
        <stp>SPX Index</stp>
        <stp>CHAIN_TICKERS</stp>
        <stp>[PUTStrategy6.xlsx]Backup!R3336C7</stp>
        <stp>CHAIN_STRIKE_PX_OVRD</stp>
        <stp>66900</stp>
        <stp>CHAIN_PUT_CALL_TYPE_OVRD=P</stp>
        <stp>CHAIN_PERIODICITY_OVRD=M</stp>
        <tr r="G3336" s="3"/>
      </tp>
      <tp t="e">
        <v>#N/A</v>
        <stp/>
        <stp>##V3_BDSV12</stp>
        <stp>SPX Index</stp>
        <stp>CHAIN_TICKERS</stp>
        <stp>[PUTStrategy6.xlsx]Backup!R3236C7</stp>
        <stp>CHAIN_STRIKE_PX_OVRD</stp>
        <stp>64900</stp>
        <stp>CHAIN_PUT_CALL_TYPE_OVRD=P</stp>
        <stp>CHAIN_PERIODICITY_OVRD=M</stp>
        <tr r="G3236" s="3"/>
      </tp>
      <tp t="e">
        <v>#N/A</v>
        <stp/>
        <stp>##V3_BDSV12</stp>
        <stp>SPX Index</stp>
        <stp>CHAIN_TICKERS</stp>
        <stp>[PUTStrategy6.xlsx]Backup!R3036C7</stp>
        <stp>CHAIN_STRIKE_PX_OVRD</stp>
        <stp>60900</stp>
        <stp>CHAIN_PUT_CALL_TYPE_OVRD=P</stp>
        <stp>CHAIN_PERIODICITY_OVRD=M</stp>
        <tr r="G3036" s="3"/>
      </tp>
      <tp t="e">
        <v>#N/A</v>
        <stp/>
        <stp>##V3_BDSV12</stp>
        <stp>SPX Index</stp>
        <stp>CHAIN_TICKERS</stp>
        <stp>[PUTStrategy6.xlsx]Backup!R3136C7</stp>
        <stp>CHAIN_STRIKE_PX_OVRD</stp>
        <stp>62900</stp>
        <stp>CHAIN_PUT_CALL_TYPE_OVRD=P</stp>
        <stp>CHAIN_PERIODICITY_OVRD=M</stp>
        <tr r="G3136" s="3"/>
      </tp>
      <tp t="e">
        <v>#N/A</v>
        <stp/>
        <stp>##V3_BDSV12</stp>
        <stp>SPX Index</stp>
        <stp>CHAIN_TICKERS</stp>
        <stp>[PUTStrategy6.xlsx]Backup!R3436C7</stp>
        <stp>CHAIN_STRIKE_PX_OVRD</stp>
        <stp>68900</stp>
        <stp>CHAIN_PUT_CALL_TYPE_OVRD=P</stp>
        <stp>CHAIN_PERIODICITY_OVRD=M</stp>
        <tr r="G3436" s="3"/>
      </tp>
      <tp t="e">
        <v>#N/A</v>
        <stp/>
        <stp>##V3_BDSV12</stp>
        <stp>SPX Index</stp>
        <stp>CHAIN_TICKERS</stp>
        <stp>[PUTStrategy6.xlsx]Backup!R3536C7</stp>
        <stp>CHAIN_STRIKE_PX_OVRD</stp>
        <stp>70900</stp>
        <stp>CHAIN_PUT_CALL_TYPE_OVRD=P</stp>
        <stp>CHAIN_PERIODICITY_OVRD=M</stp>
        <tr r="G3536" s="3"/>
      </tp>
      <tp t="e">
        <v>#N/A</v>
        <stp/>
        <stp>##V3_BDSV12</stp>
        <stp>SPX Index</stp>
        <stp>CHAIN_TICKERS</stp>
        <stp>[PUTStrategy6.xlsx]Backup!R3636C7</stp>
        <stp>CHAIN_STRIKE_PX_OVRD</stp>
        <stp>72900</stp>
        <stp>CHAIN_PUT_CALL_TYPE_OVRD=P</stp>
        <stp>CHAIN_PERIODICITY_OVRD=M</stp>
        <tr r="G3636" s="3"/>
      </tp>
      <tp t="e">
        <v>#N/A</v>
        <stp/>
        <stp>##V3_BDSV12</stp>
        <stp>SPX Index</stp>
        <stp>CHAIN_TICKERS</stp>
        <stp>[PUTStrategy6.xlsx]Backup!R3936C7</stp>
        <stp>CHAIN_STRIKE_PX_OVRD</stp>
        <stp>78900</stp>
        <stp>CHAIN_PUT_CALL_TYPE_OVRD=P</stp>
        <stp>CHAIN_PERIODICITY_OVRD=M</stp>
        <tr r="G3936" s="3"/>
      </tp>
      <tp t="e">
        <v>#N/A</v>
        <stp/>
        <stp>##V3_BDSV12</stp>
        <stp>SPX Index</stp>
        <stp>CHAIN_TICKERS</stp>
        <stp>[PUTStrategy6.xlsx]Backup!R3736C7</stp>
        <stp>CHAIN_STRIKE_PX_OVRD</stp>
        <stp>74900</stp>
        <stp>CHAIN_PUT_CALL_TYPE_OVRD=P</stp>
        <stp>CHAIN_PERIODICITY_OVRD=M</stp>
        <tr r="G3736" s="3"/>
      </tp>
      <tp t="e">
        <v>#N/A</v>
        <stp/>
        <stp>##V3_BDSV12</stp>
        <stp>SPX Index</stp>
        <stp>CHAIN_TICKERS</stp>
        <stp>[PUTStrategy6.xlsx]Backup!R3836C7</stp>
        <stp>CHAIN_STRIKE_PX_OVRD</stp>
        <stp>76900</stp>
        <stp>CHAIN_PUT_CALL_TYPE_OVRD=P</stp>
        <stp>CHAIN_PERIODICITY_OVRD=M</stp>
        <tr r="G3836" s="3"/>
      </tp>
      <tp t="e">
        <v>#N/A</v>
        <stp/>
        <stp>##V3_BDSV12</stp>
        <stp>SPX Index</stp>
        <stp>CHAIN_TICKERS</stp>
        <stp>[PUTStrategy6.xlsx]Backup!R4538C7</stp>
        <stp>CHAIN_STRIKE_PX_OVRD</stp>
        <stp>90940</stp>
        <stp>CHAIN_PUT_CALL_TYPE_OVRD=P</stp>
        <stp>CHAIN_PERIODICITY_OVRD=M</stp>
        <tr r="G4538" s="3"/>
      </tp>
      <tp t="e">
        <v>#N/A</v>
        <stp/>
        <stp>##V3_BDSV12</stp>
        <stp>SPX Index</stp>
        <stp>CHAIN_TICKERS</stp>
        <stp>[PUTStrategy6.xlsx]Backup!R4638C7</stp>
        <stp>CHAIN_STRIKE_PX_OVRD</stp>
        <stp>92940</stp>
        <stp>CHAIN_PUT_CALL_TYPE_OVRD=P</stp>
        <stp>CHAIN_PERIODICITY_OVRD=M</stp>
        <tr r="G4638" s="3"/>
      </tp>
      <tp t="e">
        <v>#N/A</v>
        <stp/>
        <stp>##V3_BDSV12</stp>
        <stp>SPX Index</stp>
        <stp>CHAIN_TICKERS</stp>
        <stp>[PUTStrategy6.xlsx]Backup!R4938C7</stp>
        <stp>CHAIN_STRIKE_PX_OVRD</stp>
        <stp>98940</stp>
        <stp>CHAIN_PUT_CALL_TYPE_OVRD=P</stp>
        <stp>CHAIN_PERIODICITY_OVRD=M</stp>
        <tr r="G4938" s="3"/>
      </tp>
      <tp t="e">
        <v>#N/A</v>
        <stp/>
        <stp>##V3_BDSV12</stp>
        <stp>SPX Index</stp>
        <stp>CHAIN_TICKERS</stp>
        <stp>[PUTStrategy6.xlsx]Backup!R4738C7</stp>
        <stp>CHAIN_STRIKE_PX_OVRD</stp>
        <stp>94940</stp>
        <stp>CHAIN_PUT_CALL_TYPE_OVRD=P</stp>
        <stp>CHAIN_PERIODICITY_OVRD=M</stp>
        <tr r="G4738" s="3"/>
      </tp>
      <tp t="e">
        <v>#N/A</v>
        <stp/>
        <stp>##V3_BDSV12</stp>
        <stp>SPX Index</stp>
        <stp>CHAIN_TICKERS</stp>
        <stp>[PUTStrategy6.xlsx]Backup!R4838C7</stp>
        <stp>CHAIN_STRIKE_PX_OVRD</stp>
        <stp>96940</stp>
        <stp>CHAIN_PUT_CALL_TYPE_OVRD=P</stp>
        <stp>CHAIN_PERIODICITY_OVRD=M</stp>
        <tr r="G4838" s="3"/>
      </tp>
      <tp t="e">
        <v>#N/A</v>
        <stp/>
        <stp>##V3_BDSV12</stp>
        <stp>SPX Index</stp>
        <stp>CHAIN_TICKERS</stp>
        <stp>[PUTStrategy6.xlsx]Backup!R4338C7</stp>
        <stp>CHAIN_STRIKE_PX_OVRD</stp>
        <stp>86940</stp>
        <stp>CHAIN_PUT_CALL_TYPE_OVRD=P</stp>
        <stp>CHAIN_PERIODICITY_OVRD=M</stp>
        <tr r="G4338" s="3"/>
      </tp>
      <tp t="e">
        <v>#N/A</v>
        <stp/>
        <stp>##V3_BDSV12</stp>
        <stp>SPX Index</stp>
        <stp>CHAIN_TICKERS</stp>
        <stp>[PUTStrategy6.xlsx]Backup!R4238C7</stp>
        <stp>CHAIN_STRIKE_PX_OVRD</stp>
        <stp>84940</stp>
        <stp>CHAIN_PUT_CALL_TYPE_OVRD=P</stp>
        <stp>CHAIN_PERIODICITY_OVRD=M</stp>
        <tr r="G4238" s="3"/>
      </tp>
      <tp t="e">
        <v>#N/A</v>
        <stp/>
        <stp>##V3_BDSV12</stp>
        <stp>SPX Index</stp>
        <stp>CHAIN_TICKERS</stp>
        <stp>[PUTStrategy6.xlsx]Backup!R4038C7</stp>
        <stp>CHAIN_STRIKE_PX_OVRD</stp>
        <stp>80940</stp>
        <stp>CHAIN_PUT_CALL_TYPE_OVRD=P</stp>
        <stp>CHAIN_PERIODICITY_OVRD=M</stp>
        <tr r="G4038" s="3"/>
      </tp>
      <tp t="e">
        <v>#N/A</v>
        <stp/>
        <stp>##V3_BDSV12</stp>
        <stp>SPX Index</stp>
        <stp>CHAIN_TICKERS</stp>
        <stp>[PUTStrategy6.xlsx]Backup!R4138C7</stp>
        <stp>CHAIN_STRIKE_PX_OVRD</stp>
        <stp>82940</stp>
        <stp>CHAIN_PUT_CALL_TYPE_OVRD=P</stp>
        <stp>CHAIN_PERIODICITY_OVRD=M</stp>
        <tr r="G4138" s="3"/>
      </tp>
      <tp t="e">
        <v>#N/A</v>
        <stp/>
        <stp>##V3_BDSV12</stp>
        <stp>SPX Index</stp>
        <stp>CHAIN_TICKERS</stp>
        <stp>[PUTStrategy6.xlsx]Backup!R4438C7</stp>
        <stp>CHAIN_STRIKE_PX_OVRD</stp>
        <stp>88940</stp>
        <stp>CHAIN_PUT_CALL_TYPE_OVRD=P</stp>
        <stp>CHAIN_PERIODICITY_OVRD=M</stp>
        <tr r="G4438" s="3"/>
      </tp>
      <tp t="e">
        <v>#N/A</v>
        <stp/>
        <stp>##V3_BDSV12</stp>
        <stp>SPX Index</stp>
        <stp>CHAIN_TICKERS</stp>
        <stp>[PUTStrategy6.xlsx]Backup!R1338C7</stp>
        <stp>CHAIN_STRIKE_PX_OVRD</stp>
        <stp>26940</stp>
        <stp>CHAIN_PUT_CALL_TYPE_OVRD=P</stp>
        <stp>CHAIN_PERIODICITY_OVRD=M</stp>
        <tr r="G1338" s="3"/>
      </tp>
      <tp t="e">
        <v>#N/A</v>
        <stp/>
        <stp>##V3_BDSV12</stp>
        <stp>SPX Index</stp>
        <stp>CHAIN_TICKERS</stp>
        <stp>[PUTStrategy6.xlsx]Backup!R1238C7</stp>
        <stp>CHAIN_STRIKE_PX_OVRD</stp>
        <stp>24940</stp>
        <stp>CHAIN_PUT_CALL_TYPE_OVRD=P</stp>
        <stp>CHAIN_PERIODICITY_OVRD=M</stp>
        <tr r="G1238" s="3"/>
      </tp>
      <tp t="e">
        <v>#N/A</v>
        <stp/>
        <stp>##V3_BDSV12</stp>
        <stp>SPX Index</stp>
        <stp>CHAIN_TICKERS</stp>
        <stp>[PUTStrategy6.xlsx]Backup!R1038C7</stp>
        <stp>CHAIN_STRIKE_PX_OVRD</stp>
        <stp>20940</stp>
        <stp>CHAIN_PUT_CALL_TYPE_OVRD=P</stp>
        <stp>CHAIN_PERIODICITY_OVRD=M</stp>
        <tr r="G1038" s="3"/>
      </tp>
      <tp t="e">
        <v>#N/A</v>
        <stp/>
        <stp>##V3_BDSV12</stp>
        <stp>SPX Index</stp>
        <stp>CHAIN_TICKERS</stp>
        <stp>[PUTStrategy6.xlsx]Backup!R1138C7</stp>
        <stp>CHAIN_STRIKE_PX_OVRD</stp>
        <stp>22940</stp>
        <stp>CHAIN_PUT_CALL_TYPE_OVRD=P</stp>
        <stp>CHAIN_PERIODICITY_OVRD=M</stp>
        <tr r="G1138" s="3"/>
      </tp>
      <tp t="e">
        <v>#N/A</v>
        <stp/>
        <stp>##V3_BDSV12</stp>
        <stp>SPX Index</stp>
        <stp>CHAIN_TICKERS</stp>
        <stp>[PUTStrategy6.xlsx]Backup!R1438C7</stp>
        <stp>CHAIN_STRIKE_PX_OVRD</stp>
        <stp>28940</stp>
        <stp>CHAIN_PUT_CALL_TYPE_OVRD=P</stp>
        <stp>CHAIN_PERIODICITY_OVRD=M</stp>
        <tr r="G1438" s="3"/>
      </tp>
      <tp t="e">
        <v>#N/A</v>
        <stp/>
        <stp>##V3_BDSV12</stp>
        <stp>SPX Index</stp>
        <stp>CHAIN_TICKERS</stp>
        <stp>[PUTStrategy6.xlsx]Backup!R1538C7</stp>
        <stp>CHAIN_STRIKE_PX_OVRD</stp>
        <stp>30940</stp>
        <stp>CHAIN_PUT_CALL_TYPE_OVRD=P</stp>
        <stp>CHAIN_PERIODICITY_OVRD=M</stp>
        <tr r="G1538" s="3"/>
      </tp>
      <tp t="e">
        <v>#N/A</v>
        <stp/>
        <stp>##V3_BDSV12</stp>
        <stp>SPX Index</stp>
        <stp>CHAIN_TICKERS</stp>
        <stp>[PUTStrategy6.xlsx]Backup!R1638C7</stp>
        <stp>CHAIN_STRIKE_PX_OVRD</stp>
        <stp>32940</stp>
        <stp>CHAIN_PUT_CALL_TYPE_OVRD=P</stp>
        <stp>CHAIN_PERIODICITY_OVRD=M</stp>
        <tr r="G1638" s="3"/>
      </tp>
      <tp t="e">
        <v>#N/A</v>
        <stp/>
        <stp>##V3_BDSV12</stp>
        <stp>SPX Index</stp>
        <stp>CHAIN_TICKERS</stp>
        <stp>[PUTStrategy6.xlsx]Backup!R1938C7</stp>
        <stp>CHAIN_STRIKE_PX_OVRD</stp>
        <stp>38940</stp>
        <stp>CHAIN_PUT_CALL_TYPE_OVRD=P</stp>
        <stp>CHAIN_PERIODICITY_OVRD=M</stp>
        <tr r="G1938" s="3"/>
      </tp>
      <tp t="e">
        <v>#N/A</v>
        <stp/>
        <stp>##V3_BDSV12</stp>
        <stp>SPX Index</stp>
        <stp>CHAIN_TICKERS</stp>
        <stp>[PUTStrategy6.xlsx]Backup!R1738C7</stp>
        <stp>CHAIN_STRIKE_PX_OVRD</stp>
        <stp>34940</stp>
        <stp>CHAIN_PUT_CALL_TYPE_OVRD=P</stp>
        <stp>CHAIN_PERIODICITY_OVRD=M</stp>
        <tr r="G1738" s="3"/>
      </tp>
      <tp t="e">
        <v>#N/A</v>
        <stp/>
        <stp>##V3_BDSV12</stp>
        <stp>SPX Index</stp>
        <stp>CHAIN_TICKERS</stp>
        <stp>[PUTStrategy6.xlsx]Backup!R1838C7</stp>
        <stp>CHAIN_STRIKE_PX_OVRD</stp>
        <stp>36940</stp>
        <stp>CHAIN_PUT_CALL_TYPE_OVRD=P</stp>
        <stp>CHAIN_PERIODICITY_OVRD=M</stp>
        <tr r="G1838" s="3"/>
      </tp>
      <tp t="e">
        <v>#N/A</v>
        <stp/>
        <stp>##V3_BDSV12</stp>
        <stp>SPX Index</stp>
        <stp>CHAIN_TICKERS</stp>
        <stp>[PUTStrategy6.xlsx]Backup!R2538C7</stp>
        <stp>CHAIN_STRIKE_PX_OVRD</stp>
        <stp>50940</stp>
        <stp>CHAIN_PUT_CALL_TYPE_OVRD=P</stp>
        <stp>CHAIN_PERIODICITY_OVRD=M</stp>
        <tr r="G2538" s="3"/>
      </tp>
      <tp t="e">
        <v>#N/A</v>
        <stp/>
        <stp>##V3_BDSV12</stp>
        <stp>SPX Index</stp>
        <stp>CHAIN_TICKERS</stp>
        <stp>[PUTStrategy6.xlsx]Backup!R2638C7</stp>
        <stp>CHAIN_STRIKE_PX_OVRD</stp>
        <stp>52940</stp>
        <stp>CHAIN_PUT_CALL_TYPE_OVRD=P</stp>
        <stp>CHAIN_PERIODICITY_OVRD=M</stp>
        <tr r="G2638" s="3"/>
      </tp>
      <tp t="e">
        <v>#N/A</v>
        <stp/>
        <stp>##V3_BDSV12</stp>
        <stp>SPX Index</stp>
        <stp>CHAIN_TICKERS</stp>
        <stp>[PUTStrategy6.xlsx]Backup!R2938C7</stp>
        <stp>CHAIN_STRIKE_PX_OVRD</stp>
        <stp>58940</stp>
        <stp>CHAIN_PUT_CALL_TYPE_OVRD=P</stp>
        <stp>CHAIN_PERIODICITY_OVRD=M</stp>
        <tr r="G2938" s="3"/>
      </tp>
      <tp t="e">
        <v>#N/A</v>
        <stp/>
        <stp>##V3_BDSV12</stp>
        <stp>SPX Index</stp>
        <stp>CHAIN_TICKERS</stp>
        <stp>[PUTStrategy6.xlsx]Backup!R2738C7</stp>
        <stp>CHAIN_STRIKE_PX_OVRD</stp>
        <stp>54940</stp>
        <stp>CHAIN_PUT_CALL_TYPE_OVRD=P</stp>
        <stp>CHAIN_PERIODICITY_OVRD=M</stp>
        <tr r="G2738" s="3"/>
      </tp>
      <tp t="e">
        <v>#N/A</v>
        <stp/>
        <stp>##V3_BDSV12</stp>
        <stp>SPX Index</stp>
        <stp>CHAIN_TICKERS</stp>
        <stp>[PUTStrategy6.xlsx]Backup!R2838C7</stp>
        <stp>CHAIN_STRIKE_PX_OVRD</stp>
        <stp>56940</stp>
        <stp>CHAIN_PUT_CALL_TYPE_OVRD=P</stp>
        <stp>CHAIN_PERIODICITY_OVRD=M</stp>
        <tr r="G2838" s="3"/>
      </tp>
      <tp t="e">
        <v>#N/A</v>
        <stp/>
        <stp>##V3_BDSV12</stp>
        <stp>SPX Index</stp>
        <stp>CHAIN_TICKERS</stp>
        <stp>[PUTStrategy6.xlsx]Backup!R2338C7</stp>
        <stp>CHAIN_STRIKE_PX_OVRD</stp>
        <stp>46940</stp>
        <stp>CHAIN_PUT_CALL_TYPE_OVRD=P</stp>
        <stp>CHAIN_PERIODICITY_OVRD=M</stp>
        <tr r="G2338" s="3"/>
      </tp>
      <tp t="e">
        <v>#N/A</v>
        <stp/>
        <stp>##V3_BDSV12</stp>
        <stp>SPX Index</stp>
        <stp>CHAIN_TICKERS</stp>
        <stp>[PUTStrategy6.xlsx]Backup!R2238C7</stp>
        <stp>CHAIN_STRIKE_PX_OVRD</stp>
        <stp>44940</stp>
        <stp>CHAIN_PUT_CALL_TYPE_OVRD=P</stp>
        <stp>CHAIN_PERIODICITY_OVRD=M</stp>
        <tr r="G2238" s="3"/>
      </tp>
      <tp t="e">
        <v>#N/A</v>
        <stp/>
        <stp>##V3_BDSV12</stp>
        <stp>SPX Index</stp>
        <stp>CHAIN_TICKERS</stp>
        <stp>[PUTStrategy6.xlsx]Backup!R2038C7</stp>
        <stp>CHAIN_STRIKE_PX_OVRD</stp>
        <stp>40940</stp>
        <stp>CHAIN_PUT_CALL_TYPE_OVRD=P</stp>
        <stp>CHAIN_PERIODICITY_OVRD=M</stp>
        <tr r="G2038" s="3"/>
      </tp>
      <tp t="e">
        <v>#N/A</v>
        <stp/>
        <stp>##V3_BDSV12</stp>
        <stp>SPX Index</stp>
        <stp>CHAIN_TICKERS</stp>
        <stp>[PUTStrategy6.xlsx]Backup!R2138C7</stp>
        <stp>CHAIN_STRIKE_PX_OVRD</stp>
        <stp>42940</stp>
        <stp>CHAIN_PUT_CALL_TYPE_OVRD=P</stp>
        <stp>CHAIN_PERIODICITY_OVRD=M</stp>
        <tr r="G2138" s="3"/>
      </tp>
      <tp t="e">
        <v>#N/A</v>
        <stp/>
        <stp>##V3_BDSV12</stp>
        <stp>SPX Index</stp>
        <stp>CHAIN_TICKERS</stp>
        <stp>[PUTStrategy6.xlsx]Backup!R2438C7</stp>
        <stp>CHAIN_STRIKE_PX_OVRD</stp>
        <stp>48940</stp>
        <stp>CHAIN_PUT_CALL_TYPE_OVRD=P</stp>
        <stp>CHAIN_PERIODICITY_OVRD=M</stp>
        <tr r="G2438" s="3"/>
      </tp>
      <tp t="e">
        <v>#N/A</v>
        <stp/>
        <stp>##V3_BDSV12</stp>
        <stp>SPX Index</stp>
        <stp>CHAIN_TICKERS</stp>
        <stp>[PUTStrategy6.xlsx]Backup!R3338C7</stp>
        <stp>CHAIN_STRIKE_PX_OVRD</stp>
        <stp>66940</stp>
        <stp>CHAIN_PUT_CALL_TYPE_OVRD=P</stp>
        <stp>CHAIN_PERIODICITY_OVRD=M</stp>
        <tr r="G3338" s="3"/>
      </tp>
      <tp t="e">
        <v>#N/A</v>
        <stp/>
        <stp>##V3_BDSV12</stp>
        <stp>SPX Index</stp>
        <stp>CHAIN_TICKERS</stp>
        <stp>[PUTStrategy6.xlsx]Backup!R3238C7</stp>
        <stp>CHAIN_STRIKE_PX_OVRD</stp>
        <stp>64940</stp>
        <stp>CHAIN_PUT_CALL_TYPE_OVRD=P</stp>
        <stp>CHAIN_PERIODICITY_OVRD=M</stp>
        <tr r="G3238" s="3"/>
      </tp>
      <tp t="e">
        <v>#N/A</v>
        <stp/>
        <stp>##V3_BDSV12</stp>
        <stp>SPX Index</stp>
        <stp>CHAIN_TICKERS</stp>
        <stp>[PUTStrategy6.xlsx]Backup!R3038C7</stp>
        <stp>CHAIN_STRIKE_PX_OVRD</stp>
        <stp>60940</stp>
        <stp>CHAIN_PUT_CALL_TYPE_OVRD=P</stp>
        <stp>CHAIN_PERIODICITY_OVRD=M</stp>
        <tr r="G3038" s="3"/>
      </tp>
      <tp t="e">
        <v>#N/A</v>
        <stp/>
        <stp>##V3_BDSV12</stp>
        <stp>SPX Index</stp>
        <stp>CHAIN_TICKERS</stp>
        <stp>[PUTStrategy6.xlsx]Backup!R3138C7</stp>
        <stp>CHAIN_STRIKE_PX_OVRD</stp>
        <stp>62940</stp>
        <stp>CHAIN_PUT_CALL_TYPE_OVRD=P</stp>
        <stp>CHAIN_PERIODICITY_OVRD=M</stp>
        <tr r="G3138" s="3"/>
      </tp>
      <tp t="e">
        <v>#N/A</v>
        <stp/>
        <stp>##V3_BDSV12</stp>
        <stp>SPX Index</stp>
        <stp>CHAIN_TICKERS</stp>
        <stp>[PUTStrategy6.xlsx]Backup!R3438C7</stp>
        <stp>CHAIN_STRIKE_PX_OVRD</stp>
        <stp>68940</stp>
        <stp>CHAIN_PUT_CALL_TYPE_OVRD=P</stp>
        <stp>CHAIN_PERIODICITY_OVRD=M</stp>
        <tr r="G3438" s="3"/>
      </tp>
      <tp t="e">
        <v>#N/A</v>
        <stp/>
        <stp>##V3_BDSV12</stp>
        <stp>SPX Index</stp>
        <stp>CHAIN_TICKERS</stp>
        <stp>[PUTStrategy6.xlsx]Backup!R3538C7</stp>
        <stp>CHAIN_STRIKE_PX_OVRD</stp>
        <stp>70940</stp>
        <stp>CHAIN_PUT_CALL_TYPE_OVRD=P</stp>
        <stp>CHAIN_PERIODICITY_OVRD=M</stp>
        <tr r="G3538" s="3"/>
      </tp>
      <tp t="e">
        <v>#N/A</v>
        <stp/>
        <stp>##V3_BDSV12</stp>
        <stp>SPX Index</stp>
        <stp>CHAIN_TICKERS</stp>
        <stp>[PUTStrategy6.xlsx]Backup!R3638C7</stp>
        <stp>CHAIN_STRIKE_PX_OVRD</stp>
        <stp>72940</stp>
        <stp>CHAIN_PUT_CALL_TYPE_OVRD=P</stp>
        <stp>CHAIN_PERIODICITY_OVRD=M</stp>
        <tr r="G3638" s="3"/>
      </tp>
      <tp t="e">
        <v>#N/A</v>
        <stp/>
        <stp>##V3_BDSV12</stp>
        <stp>SPX Index</stp>
        <stp>CHAIN_TICKERS</stp>
        <stp>[PUTStrategy6.xlsx]Backup!R3938C7</stp>
        <stp>CHAIN_STRIKE_PX_OVRD</stp>
        <stp>78940</stp>
        <stp>CHAIN_PUT_CALL_TYPE_OVRD=P</stp>
        <stp>CHAIN_PERIODICITY_OVRD=M</stp>
        <tr r="G3938" s="3"/>
      </tp>
      <tp t="e">
        <v>#N/A</v>
        <stp/>
        <stp>##V3_BDSV12</stp>
        <stp>SPX Index</stp>
        <stp>CHAIN_TICKERS</stp>
        <stp>[PUTStrategy6.xlsx]Backup!R3738C7</stp>
        <stp>CHAIN_STRIKE_PX_OVRD</stp>
        <stp>74940</stp>
        <stp>CHAIN_PUT_CALL_TYPE_OVRD=P</stp>
        <stp>CHAIN_PERIODICITY_OVRD=M</stp>
        <tr r="G3738" s="3"/>
      </tp>
      <tp t="e">
        <v>#N/A</v>
        <stp/>
        <stp>##V3_BDSV12</stp>
        <stp>SPX Index</stp>
        <stp>CHAIN_TICKERS</stp>
        <stp>[PUTStrategy6.xlsx]Backup!R3838C7</stp>
        <stp>CHAIN_STRIKE_PX_OVRD</stp>
        <stp>76940</stp>
        <stp>CHAIN_PUT_CALL_TYPE_OVRD=P</stp>
        <stp>CHAIN_PERIODICITY_OVRD=M</stp>
        <tr r="G3838" s="3"/>
      </tp>
      <tp t="e">
        <v>#N/A</v>
        <stp/>
        <stp>##V3_BDSV12</stp>
        <stp>SPX Index</stp>
        <stp>CHAIN_TICKERS</stp>
        <stp>[PUTStrategy6.xlsx]Backup!R4539C7</stp>
        <stp>CHAIN_STRIKE_PX_OVRD</stp>
        <stp>90960</stp>
        <stp>CHAIN_PUT_CALL_TYPE_OVRD=P</stp>
        <stp>CHAIN_PERIODICITY_OVRD=M</stp>
        <tr r="G4539" s="3"/>
      </tp>
      <tp t="e">
        <v>#N/A</v>
        <stp/>
        <stp>##V3_BDSV12</stp>
        <stp>SPX Index</stp>
        <stp>CHAIN_TICKERS</stp>
        <stp>[PUTStrategy6.xlsx]Backup!R4639C7</stp>
        <stp>CHAIN_STRIKE_PX_OVRD</stp>
        <stp>92960</stp>
        <stp>CHAIN_PUT_CALL_TYPE_OVRD=P</stp>
        <stp>CHAIN_PERIODICITY_OVRD=M</stp>
        <tr r="G4639" s="3"/>
      </tp>
      <tp t="e">
        <v>#N/A</v>
        <stp/>
        <stp>##V3_BDSV12</stp>
        <stp>SPX Index</stp>
        <stp>CHAIN_TICKERS</stp>
        <stp>[PUTStrategy6.xlsx]Backup!R4939C7</stp>
        <stp>CHAIN_STRIKE_PX_OVRD</stp>
        <stp>98960</stp>
        <stp>CHAIN_PUT_CALL_TYPE_OVRD=P</stp>
        <stp>CHAIN_PERIODICITY_OVRD=M</stp>
        <tr r="G4939" s="3"/>
      </tp>
      <tp t="e">
        <v>#N/A</v>
        <stp/>
        <stp>##V3_BDSV12</stp>
        <stp>SPX Index</stp>
        <stp>CHAIN_TICKERS</stp>
        <stp>[PUTStrategy6.xlsx]Backup!R4739C7</stp>
        <stp>CHAIN_STRIKE_PX_OVRD</stp>
        <stp>94960</stp>
        <stp>CHAIN_PUT_CALL_TYPE_OVRD=P</stp>
        <stp>CHAIN_PERIODICITY_OVRD=M</stp>
        <tr r="G4739" s="3"/>
      </tp>
      <tp t="e">
        <v>#N/A</v>
        <stp/>
        <stp>##V3_BDSV12</stp>
        <stp>SPX Index</stp>
        <stp>CHAIN_TICKERS</stp>
        <stp>[PUTStrategy6.xlsx]Backup!R4839C7</stp>
        <stp>CHAIN_STRIKE_PX_OVRD</stp>
        <stp>96960</stp>
        <stp>CHAIN_PUT_CALL_TYPE_OVRD=P</stp>
        <stp>CHAIN_PERIODICITY_OVRD=M</stp>
        <tr r="G4839" s="3"/>
      </tp>
      <tp t="e">
        <v>#N/A</v>
        <stp/>
        <stp>##V3_BDSV12</stp>
        <stp>SPX Index</stp>
        <stp>CHAIN_TICKERS</stp>
        <stp>[PUTStrategy6.xlsx]Backup!R4339C7</stp>
        <stp>CHAIN_STRIKE_PX_OVRD</stp>
        <stp>86960</stp>
        <stp>CHAIN_PUT_CALL_TYPE_OVRD=P</stp>
        <stp>CHAIN_PERIODICITY_OVRD=M</stp>
        <tr r="G4339" s="3"/>
      </tp>
      <tp t="e">
        <v>#N/A</v>
        <stp/>
        <stp>##V3_BDSV12</stp>
        <stp>SPX Index</stp>
        <stp>CHAIN_TICKERS</stp>
        <stp>[PUTStrategy6.xlsx]Backup!R4239C7</stp>
        <stp>CHAIN_STRIKE_PX_OVRD</stp>
        <stp>84960</stp>
        <stp>CHAIN_PUT_CALL_TYPE_OVRD=P</stp>
        <stp>CHAIN_PERIODICITY_OVRD=M</stp>
        <tr r="G4239" s="3"/>
      </tp>
      <tp t="e">
        <v>#N/A</v>
        <stp/>
        <stp>##V3_BDSV12</stp>
        <stp>SPX Index</stp>
        <stp>CHAIN_TICKERS</stp>
        <stp>[PUTStrategy6.xlsx]Backup!R4039C7</stp>
        <stp>CHAIN_STRIKE_PX_OVRD</stp>
        <stp>80960</stp>
        <stp>CHAIN_PUT_CALL_TYPE_OVRD=P</stp>
        <stp>CHAIN_PERIODICITY_OVRD=M</stp>
        <tr r="G4039" s="3"/>
      </tp>
      <tp t="e">
        <v>#N/A</v>
        <stp/>
        <stp>##V3_BDSV12</stp>
        <stp>SPX Index</stp>
        <stp>CHAIN_TICKERS</stp>
        <stp>[PUTStrategy6.xlsx]Backup!R4139C7</stp>
        <stp>CHAIN_STRIKE_PX_OVRD</stp>
        <stp>82960</stp>
        <stp>CHAIN_PUT_CALL_TYPE_OVRD=P</stp>
        <stp>CHAIN_PERIODICITY_OVRD=M</stp>
        <tr r="G4139" s="3"/>
      </tp>
      <tp t="e">
        <v>#N/A</v>
        <stp/>
        <stp>##V3_BDSV12</stp>
        <stp>SPX Index</stp>
        <stp>CHAIN_TICKERS</stp>
        <stp>[PUTStrategy6.xlsx]Backup!R4439C7</stp>
        <stp>CHAIN_STRIKE_PX_OVRD</stp>
        <stp>88960</stp>
        <stp>CHAIN_PUT_CALL_TYPE_OVRD=P</stp>
        <stp>CHAIN_PERIODICITY_OVRD=M</stp>
        <tr r="G4439" s="3"/>
      </tp>
      <tp t="e">
        <v>#N/A</v>
        <stp/>
        <stp>##V3_BDSV12</stp>
        <stp>SPX Index</stp>
        <stp>CHAIN_TICKERS</stp>
        <stp>[PUTStrategy6.xlsx]Backup!R1339C7</stp>
        <stp>CHAIN_STRIKE_PX_OVRD</stp>
        <stp>26960</stp>
        <stp>CHAIN_PUT_CALL_TYPE_OVRD=P</stp>
        <stp>CHAIN_PERIODICITY_OVRD=M</stp>
        <tr r="G1339" s="3"/>
      </tp>
      <tp t="e">
        <v>#N/A</v>
        <stp/>
        <stp>##V3_BDSV12</stp>
        <stp>SPX Index</stp>
        <stp>CHAIN_TICKERS</stp>
        <stp>[PUTStrategy6.xlsx]Backup!R1239C7</stp>
        <stp>CHAIN_STRIKE_PX_OVRD</stp>
        <stp>24960</stp>
        <stp>CHAIN_PUT_CALL_TYPE_OVRD=P</stp>
        <stp>CHAIN_PERIODICITY_OVRD=M</stp>
        <tr r="G1239" s="3"/>
      </tp>
      <tp t="e">
        <v>#N/A</v>
        <stp/>
        <stp>##V3_BDSV12</stp>
        <stp>SPX Index</stp>
        <stp>CHAIN_TICKERS</stp>
        <stp>[PUTStrategy6.xlsx]Backup!R1039C7</stp>
        <stp>CHAIN_STRIKE_PX_OVRD</stp>
        <stp>20960</stp>
        <stp>CHAIN_PUT_CALL_TYPE_OVRD=P</stp>
        <stp>CHAIN_PERIODICITY_OVRD=M</stp>
        <tr r="G1039" s="3"/>
      </tp>
      <tp t="e">
        <v>#N/A</v>
        <stp/>
        <stp>##V3_BDSV12</stp>
        <stp>SPX Index</stp>
        <stp>CHAIN_TICKERS</stp>
        <stp>[PUTStrategy6.xlsx]Backup!R1139C7</stp>
        <stp>CHAIN_STRIKE_PX_OVRD</stp>
        <stp>22960</stp>
        <stp>CHAIN_PUT_CALL_TYPE_OVRD=P</stp>
        <stp>CHAIN_PERIODICITY_OVRD=M</stp>
        <tr r="G1139" s="3"/>
      </tp>
      <tp t="e">
        <v>#N/A</v>
        <stp/>
        <stp>##V3_BDSV12</stp>
        <stp>SPX Index</stp>
        <stp>CHAIN_TICKERS</stp>
        <stp>[PUTStrategy6.xlsx]Backup!R1439C7</stp>
        <stp>CHAIN_STRIKE_PX_OVRD</stp>
        <stp>28960</stp>
        <stp>CHAIN_PUT_CALL_TYPE_OVRD=P</stp>
        <stp>CHAIN_PERIODICITY_OVRD=M</stp>
        <tr r="G1439" s="3"/>
      </tp>
      <tp t="e">
        <v>#N/A</v>
        <stp/>
        <stp>##V3_BDSV12</stp>
        <stp>SPX Index</stp>
        <stp>CHAIN_TICKERS</stp>
        <stp>[PUTStrategy6.xlsx]Backup!R1539C7</stp>
        <stp>CHAIN_STRIKE_PX_OVRD</stp>
        <stp>30960</stp>
        <stp>CHAIN_PUT_CALL_TYPE_OVRD=P</stp>
        <stp>CHAIN_PERIODICITY_OVRD=M</stp>
        <tr r="G1539" s="3"/>
      </tp>
      <tp t="e">
        <v>#N/A</v>
        <stp/>
        <stp>##V3_BDSV12</stp>
        <stp>SPX Index</stp>
        <stp>CHAIN_TICKERS</stp>
        <stp>[PUTStrategy6.xlsx]Backup!R1639C7</stp>
        <stp>CHAIN_STRIKE_PX_OVRD</stp>
        <stp>32960</stp>
        <stp>CHAIN_PUT_CALL_TYPE_OVRD=P</stp>
        <stp>CHAIN_PERIODICITY_OVRD=M</stp>
        <tr r="G1639" s="3"/>
      </tp>
      <tp t="e">
        <v>#N/A</v>
        <stp/>
        <stp>##V3_BDSV12</stp>
        <stp>SPX Index</stp>
        <stp>CHAIN_TICKERS</stp>
        <stp>[PUTStrategy6.xlsx]Backup!R1939C7</stp>
        <stp>CHAIN_STRIKE_PX_OVRD</stp>
        <stp>38960</stp>
        <stp>CHAIN_PUT_CALL_TYPE_OVRD=P</stp>
        <stp>CHAIN_PERIODICITY_OVRD=M</stp>
        <tr r="G1939" s="3"/>
      </tp>
      <tp t="e">
        <v>#N/A</v>
        <stp/>
        <stp>##V3_BDSV12</stp>
        <stp>SPX Index</stp>
        <stp>CHAIN_TICKERS</stp>
        <stp>[PUTStrategy6.xlsx]Backup!R1739C7</stp>
        <stp>CHAIN_STRIKE_PX_OVRD</stp>
        <stp>34960</stp>
        <stp>CHAIN_PUT_CALL_TYPE_OVRD=P</stp>
        <stp>CHAIN_PERIODICITY_OVRD=M</stp>
        <tr r="G1739" s="3"/>
      </tp>
      <tp t="e">
        <v>#N/A</v>
        <stp/>
        <stp>##V3_BDSV12</stp>
        <stp>SPX Index</stp>
        <stp>CHAIN_TICKERS</stp>
        <stp>[PUTStrategy6.xlsx]Backup!R1839C7</stp>
        <stp>CHAIN_STRIKE_PX_OVRD</stp>
        <stp>36960</stp>
        <stp>CHAIN_PUT_CALL_TYPE_OVRD=P</stp>
        <stp>CHAIN_PERIODICITY_OVRD=M</stp>
        <tr r="G1839" s="3"/>
      </tp>
      <tp t="e">
        <v>#N/A</v>
        <stp/>
        <stp>##V3_BDSV12</stp>
        <stp>SPX Index</stp>
        <stp>CHAIN_TICKERS</stp>
        <stp>[PUTStrategy6.xlsx]Backup!R2539C7</stp>
        <stp>CHAIN_STRIKE_PX_OVRD</stp>
        <stp>50960</stp>
        <stp>CHAIN_PUT_CALL_TYPE_OVRD=P</stp>
        <stp>CHAIN_PERIODICITY_OVRD=M</stp>
        <tr r="G2539" s="3"/>
      </tp>
      <tp t="e">
        <v>#N/A</v>
        <stp/>
        <stp>##V3_BDSV12</stp>
        <stp>SPX Index</stp>
        <stp>CHAIN_TICKERS</stp>
        <stp>[PUTStrategy6.xlsx]Backup!R2639C7</stp>
        <stp>CHAIN_STRIKE_PX_OVRD</stp>
        <stp>52960</stp>
        <stp>CHAIN_PUT_CALL_TYPE_OVRD=P</stp>
        <stp>CHAIN_PERIODICITY_OVRD=M</stp>
        <tr r="G2639" s="3"/>
      </tp>
      <tp t="e">
        <v>#N/A</v>
        <stp/>
        <stp>##V3_BDSV12</stp>
        <stp>SPX Index</stp>
        <stp>CHAIN_TICKERS</stp>
        <stp>[PUTStrategy6.xlsx]Backup!R2939C7</stp>
        <stp>CHAIN_STRIKE_PX_OVRD</stp>
        <stp>58960</stp>
        <stp>CHAIN_PUT_CALL_TYPE_OVRD=P</stp>
        <stp>CHAIN_PERIODICITY_OVRD=M</stp>
        <tr r="G2939" s="3"/>
      </tp>
      <tp t="e">
        <v>#N/A</v>
        <stp/>
        <stp>##V3_BDSV12</stp>
        <stp>SPX Index</stp>
        <stp>CHAIN_TICKERS</stp>
        <stp>[PUTStrategy6.xlsx]Backup!R2739C7</stp>
        <stp>CHAIN_STRIKE_PX_OVRD</stp>
        <stp>54960</stp>
        <stp>CHAIN_PUT_CALL_TYPE_OVRD=P</stp>
        <stp>CHAIN_PERIODICITY_OVRD=M</stp>
        <tr r="G2739" s="3"/>
      </tp>
      <tp t="e">
        <v>#N/A</v>
        <stp/>
        <stp>##V3_BDSV12</stp>
        <stp>SPX Index</stp>
        <stp>CHAIN_TICKERS</stp>
        <stp>[PUTStrategy6.xlsx]Backup!R2839C7</stp>
        <stp>CHAIN_STRIKE_PX_OVRD</stp>
        <stp>56960</stp>
        <stp>CHAIN_PUT_CALL_TYPE_OVRD=P</stp>
        <stp>CHAIN_PERIODICITY_OVRD=M</stp>
        <tr r="G2839" s="3"/>
      </tp>
      <tp t="e">
        <v>#N/A</v>
        <stp/>
        <stp>##V3_BDSV12</stp>
        <stp>SPX Index</stp>
        <stp>CHAIN_TICKERS</stp>
        <stp>[PUTStrategy6.xlsx]Backup!R2339C7</stp>
        <stp>CHAIN_STRIKE_PX_OVRD</stp>
        <stp>46960</stp>
        <stp>CHAIN_PUT_CALL_TYPE_OVRD=P</stp>
        <stp>CHAIN_PERIODICITY_OVRD=M</stp>
        <tr r="G2339" s="3"/>
      </tp>
      <tp t="e">
        <v>#N/A</v>
        <stp/>
        <stp>##V3_BDSV12</stp>
        <stp>SPX Index</stp>
        <stp>CHAIN_TICKERS</stp>
        <stp>[PUTStrategy6.xlsx]Backup!R2239C7</stp>
        <stp>CHAIN_STRIKE_PX_OVRD</stp>
        <stp>44960</stp>
        <stp>CHAIN_PUT_CALL_TYPE_OVRD=P</stp>
        <stp>CHAIN_PERIODICITY_OVRD=M</stp>
        <tr r="G2239" s="3"/>
      </tp>
      <tp t="e">
        <v>#N/A</v>
        <stp/>
        <stp>##V3_BDSV12</stp>
        <stp>SPX Index</stp>
        <stp>CHAIN_TICKERS</stp>
        <stp>[PUTStrategy6.xlsx]Backup!R2039C7</stp>
        <stp>CHAIN_STRIKE_PX_OVRD</stp>
        <stp>40960</stp>
        <stp>CHAIN_PUT_CALL_TYPE_OVRD=P</stp>
        <stp>CHAIN_PERIODICITY_OVRD=M</stp>
        <tr r="G2039" s="3"/>
      </tp>
      <tp t="e">
        <v>#N/A</v>
        <stp/>
        <stp>##V3_BDSV12</stp>
        <stp>SPX Index</stp>
        <stp>CHAIN_TICKERS</stp>
        <stp>[PUTStrategy6.xlsx]Backup!R2139C7</stp>
        <stp>CHAIN_STRIKE_PX_OVRD</stp>
        <stp>42960</stp>
        <stp>CHAIN_PUT_CALL_TYPE_OVRD=P</stp>
        <stp>CHAIN_PERIODICITY_OVRD=M</stp>
        <tr r="G2139" s="3"/>
      </tp>
      <tp t="e">
        <v>#N/A</v>
        <stp/>
        <stp>##V3_BDSV12</stp>
        <stp>SPX Index</stp>
        <stp>CHAIN_TICKERS</stp>
        <stp>[PUTStrategy6.xlsx]Backup!R2439C7</stp>
        <stp>CHAIN_STRIKE_PX_OVRD</stp>
        <stp>48960</stp>
        <stp>CHAIN_PUT_CALL_TYPE_OVRD=P</stp>
        <stp>CHAIN_PERIODICITY_OVRD=M</stp>
        <tr r="G2439" s="3"/>
      </tp>
      <tp t="e">
        <v>#N/A</v>
        <stp/>
        <stp>##V3_BDSV12</stp>
        <stp>SPX Index</stp>
        <stp>CHAIN_TICKERS</stp>
        <stp>[PUTStrategy6.xlsx]Backup!R3339C7</stp>
        <stp>CHAIN_STRIKE_PX_OVRD</stp>
        <stp>66960</stp>
        <stp>CHAIN_PUT_CALL_TYPE_OVRD=P</stp>
        <stp>CHAIN_PERIODICITY_OVRD=M</stp>
        <tr r="G3339" s="3"/>
      </tp>
      <tp t="e">
        <v>#N/A</v>
        <stp/>
        <stp>##V3_BDSV12</stp>
        <stp>SPX Index</stp>
        <stp>CHAIN_TICKERS</stp>
        <stp>[PUTStrategy6.xlsx]Backup!R3239C7</stp>
        <stp>CHAIN_STRIKE_PX_OVRD</stp>
        <stp>64960</stp>
        <stp>CHAIN_PUT_CALL_TYPE_OVRD=P</stp>
        <stp>CHAIN_PERIODICITY_OVRD=M</stp>
        <tr r="G3239" s="3"/>
      </tp>
      <tp t="e">
        <v>#N/A</v>
        <stp/>
        <stp>##V3_BDSV12</stp>
        <stp>SPX Index</stp>
        <stp>CHAIN_TICKERS</stp>
        <stp>[PUTStrategy6.xlsx]Backup!R3039C7</stp>
        <stp>CHAIN_STRIKE_PX_OVRD</stp>
        <stp>60960</stp>
        <stp>CHAIN_PUT_CALL_TYPE_OVRD=P</stp>
        <stp>CHAIN_PERIODICITY_OVRD=M</stp>
        <tr r="G3039" s="3"/>
      </tp>
      <tp t="e">
        <v>#N/A</v>
        <stp/>
        <stp>##V3_BDSV12</stp>
        <stp>SPX Index</stp>
        <stp>CHAIN_TICKERS</stp>
        <stp>[PUTStrategy6.xlsx]Backup!R3139C7</stp>
        <stp>CHAIN_STRIKE_PX_OVRD</stp>
        <stp>62960</stp>
        <stp>CHAIN_PUT_CALL_TYPE_OVRD=P</stp>
        <stp>CHAIN_PERIODICITY_OVRD=M</stp>
        <tr r="G3139" s="3"/>
      </tp>
      <tp t="e">
        <v>#N/A</v>
        <stp/>
        <stp>##V3_BDSV12</stp>
        <stp>SPX Index</stp>
        <stp>CHAIN_TICKERS</stp>
        <stp>[PUTStrategy6.xlsx]Backup!R3439C7</stp>
        <stp>CHAIN_STRIKE_PX_OVRD</stp>
        <stp>68960</stp>
        <stp>CHAIN_PUT_CALL_TYPE_OVRD=P</stp>
        <stp>CHAIN_PERIODICITY_OVRD=M</stp>
        <tr r="G3439" s="3"/>
      </tp>
      <tp t="e">
        <v>#N/A</v>
        <stp/>
        <stp>##V3_BDSV12</stp>
        <stp>SPX Index</stp>
        <stp>CHAIN_TICKERS</stp>
        <stp>[PUTStrategy6.xlsx]Backup!R3539C7</stp>
        <stp>CHAIN_STRIKE_PX_OVRD</stp>
        <stp>70960</stp>
        <stp>CHAIN_PUT_CALL_TYPE_OVRD=P</stp>
        <stp>CHAIN_PERIODICITY_OVRD=M</stp>
        <tr r="G3539" s="3"/>
      </tp>
      <tp t="e">
        <v>#N/A</v>
        <stp/>
        <stp>##V3_BDSV12</stp>
        <stp>SPX Index</stp>
        <stp>CHAIN_TICKERS</stp>
        <stp>[PUTStrategy6.xlsx]Backup!R3639C7</stp>
        <stp>CHAIN_STRIKE_PX_OVRD</stp>
        <stp>72960</stp>
        <stp>CHAIN_PUT_CALL_TYPE_OVRD=P</stp>
        <stp>CHAIN_PERIODICITY_OVRD=M</stp>
        <tr r="G3639" s="3"/>
      </tp>
      <tp t="e">
        <v>#N/A</v>
        <stp/>
        <stp>##V3_BDSV12</stp>
        <stp>SPX Index</stp>
        <stp>CHAIN_TICKERS</stp>
        <stp>[PUTStrategy6.xlsx]Backup!R3939C7</stp>
        <stp>CHAIN_STRIKE_PX_OVRD</stp>
        <stp>78960</stp>
        <stp>CHAIN_PUT_CALL_TYPE_OVRD=P</stp>
        <stp>CHAIN_PERIODICITY_OVRD=M</stp>
        <tr r="G3939" s="3"/>
      </tp>
      <tp t="e">
        <v>#N/A</v>
        <stp/>
        <stp>##V3_BDSV12</stp>
        <stp>SPX Index</stp>
        <stp>CHAIN_TICKERS</stp>
        <stp>[PUTStrategy6.xlsx]Backup!R3739C7</stp>
        <stp>CHAIN_STRIKE_PX_OVRD</stp>
        <stp>74960</stp>
        <stp>CHAIN_PUT_CALL_TYPE_OVRD=P</stp>
        <stp>CHAIN_PERIODICITY_OVRD=M</stp>
        <tr r="G3739" s="3"/>
      </tp>
      <tp t="e">
        <v>#N/A</v>
        <stp/>
        <stp>##V3_BDSV12</stp>
        <stp>SPX Index</stp>
        <stp>CHAIN_TICKERS</stp>
        <stp>[PUTStrategy6.xlsx]Backup!R3839C7</stp>
        <stp>CHAIN_STRIKE_PX_OVRD</stp>
        <stp>76960</stp>
        <stp>CHAIN_PUT_CALL_TYPE_OVRD=P</stp>
        <stp>CHAIN_PERIODICITY_OVRD=M</stp>
        <tr r="G3839" s="3"/>
      </tp>
      <tp t="e">
        <v>#N/A</v>
        <stp/>
        <stp>##V3_BDSV12</stp>
        <stp>SPX Index</stp>
        <stp>CHAIN_TICKERS</stp>
        <stp>[PUTStrategy6.xlsx]Backup!R5400C7</stp>
        <stp>CHAIN_STRIKE_PX_OVRD</stp>
        <stp>108180</stp>
        <stp>CHAIN_PUT_CALL_TYPE_OVRD=P</stp>
        <stp>CHAIN_PERIODICITY_OVRD=M</stp>
        <tr r="G5400" s="3"/>
      </tp>
      <tp t="e">
        <v>#N/A</v>
        <stp/>
        <stp>##V3_BDSV12</stp>
        <stp>SPX Index</stp>
        <stp>CHAIN_TICKERS</stp>
        <stp>[PUTStrategy6.xlsx]Backup!R5415C7</stp>
        <stp>CHAIN_STRIKE_PX_OVRD</stp>
        <stp>108480</stp>
        <stp>CHAIN_PUT_CALL_TYPE_OVRD=P</stp>
        <stp>CHAIN_PERIODICITY_OVRD=M</stp>
        <tr r="G5415" s="3"/>
      </tp>
      <tp t="e">
        <v>#N/A</v>
        <stp/>
        <stp>##V3_BDSV12</stp>
        <stp>SPX Index</stp>
        <stp>CHAIN_TICKERS</stp>
        <stp>[PUTStrategy6.xlsx]Backup!R5465C7</stp>
        <stp>CHAIN_STRIKE_PX_OVRD</stp>
        <stp>109480</stp>
        <stp>CHAIN_PUT_CALL_TYPE_OVRD=P</stp>
        <stp>CHAIN_PERIODICITY_OVRD=M</stp>
        <tr r="G5465" s="3"/>
      </tp>
      <tp t="e">
        <v>#N/A</v>
        <stp/>
        <stp>##V3_BDSV12</stp>
        <stp>SPX Index</stp>
        <stp>CHAIN_TICKERS</stp>
        <stp>[PUTStrategy6.xlsx]Backup!R5450C7</stp>
        <stp>CHAIN_STRIKE_PX_OVRD</stp>
        <stp>109180</stp>
        <stp>CHAIN_PUT_CALL_TYPE_OVRD=P</stp>
        <stp>CHAIN_PERIODICITY_OVRD=M</stp>
        <tr r="G5450" s="3"/>
      </tp>
      <tp t="e">
        <v>#N/A</v>
        <stp/>
        <stp>##V3_BDSV12</stp>
        <stp>SPX Index</stp>
        <stp>CHAIN_TICKERS</stp>
        <stp>[PUTStrategy6.xlsx]Backup!R5500C7</stp>
        <stp>CHAIN_STRIKE_PX_OVRD</stp>
        <stp>110180</stp>
        <stp>CHAIN_PUT_CALL_TYPE_OVRD=P</stp>
        <stp>CHAIN_PERIODICITY_OVRD=M</stp>
        <tr r="G5500" s="3"/>
      </tp>
      <tp t="e">
        <v>#N/A</v>
        <stp/>
        <stp>##V3_BDSV12</stp>
        <stp>SPX Index</stp>
        <stp>CHAIN_TICKERS</stp>
        <stp>[PUTStrategy6.xlsx]Backup!R5515C7</stp>
        <stp>CHAIN_STRIKE_PX_OVRD</stp>
        <stp>110480</stp>
        <stp>CHAIN_PUT_CALL_TYPE_OVRD=P</stp>
        <stp>CHAIN_PERIODICITY_OVRD=M</stp>
        <tr r="G5515" s="3"/>
      </tp>
      <tp t="e">
        <v>#N/A</v>
        <stp/>
        <stp>##V3_BDSV12</stp>
        <stp>SPX Index</stp>
        <stp>CHAIN_TICKERS</stp>
        <stp>[PUTStrategy6.xlsx]Backup!R5565C7</stp>
        <stp>CHAIN_STRIKE_PX_OVRD</stp>
        <stp>111480</stp>
        <stp>CHAIN_PUT_CALL_TYPE_OVRD=P</stp>
        <stp>CHAIN_PERIODICITY_OVRD=M</stp>
        <tr r="G5565" s="3"/>
      </tp>
      <tp t="e">
        <v>#N/A</v>
        <stp/>
        <stp>##V3_BDSV12</stp>
        <stp>SPX Index</stp>
        <stp>CHAIN_TICKERS</stp>
        <stp>[PUTStrategy6.xlsx]Backup!R5550C7</stp>
        <stp>CHAIN_STRIKE_PX_OVRD</stp>
        <stp>111180</stp>
        <stp>CHAIN_PUT_CALL_TYPE_OVRD=P</stp>
        <stp>CHAIN_PERIODICITY_OVRD=M</stp>
        <tr r="G5550" s="3"/>
      </tp>
      <tp t="e">
        <v>#N/A</v>
        <stp/>
        <stp>##V3_BDSV12</stp>
        <stp>SPX Index</stp>
        <stp>CHAIN_TICKERS</stp>
        <stp>[PUTStrategy6.xlsx]Backup!R5600C7</stp>
        <stp>CHAIN_STRIKE_PX_OVRD</stp>
        <stp>112180</stp>
        <stp>CHAIN_PUT_CALL_TYPE_OVRD=P</stp>
        <stp>CHAIN_PERIODICITY_OVRD=M</stp>
        <tr r="G5600" s="3"/>
      </tp>
      <tp t="e">
        <v>#N/A</v>
        <stp/>
        <stp>##V3_BDSV12</stp>
        <stp>SPX Index</stp>
        <stp>CHAIN_TICKERS</stp>
        <stp>[PUTStrategy6.xlsx]Backup!R5615C7</stp>
        <stp>CHAIN_STRIKE_PX_OVRD</stp>
        <stp>112480</stp>
        <stp>CHAIN_PUT_CALL_TYPE_OVRD=P</stp>
        <stp>CHAIN_PERIODICITY_OVRD=M</stp>
        <tr r="G5615" s="3"/>
      </tp>
      <tp t="e">
        <v>#N/A</v>
        <stp/>
        <stp>##V3_BDSV12</stp>
        <stp>SPX Index</stp>
        <stp>CHAIN_TICKERS</stp>
        <stp>[PUTStrategy6.xlsx]Backup!R5650C7</stp>
        <stp>CHAIN_STRIKE_PX_OVRD</stp>
        <stp>113180</stp>
        <stp>CHAIN_PUT_CALL_TYPE_OVRD=P</stp>
        <stp>CHAIN_PERIODICITY_OVRD=M</stp>
        <tr r="G5650" s="3"/>
      </tp>
      <tp t="e">
        <v>#N/A</v>
        <stp/>
        <stp>##V3_BDSV12</stp>
        <stp>SPX Index</stp>
        <stp>CHAIN_TICKERS</stp>
        <stp>[PUTStrategy6.xlsx]Backup!R5665C7</stp>
        <stp>CHAIN_STRIKE_PX_OVRD</stp>
        <stp>113480</stp>
        <stp>CHAIN_PUT_CALL_TYPE_OVRD=P</stp>
        <stp>CHAIN_PERIODICITY_OVRD=M</stp>
        <tr r="G5665" s="3"/>
      </tp>
      <tp t="e">
        <v>#N/A</v>
        <stp/>
        <stp>##V3_BDSV12</stp>
        <stp>SPX Index</stp>
        <stp>CHAIN_TICKERS</stp>
        <stp>[PUTStrategy6.xlsx]Backup!R5765C7</stp>
        <stp>CHAIN_STRIKE_PX_OVRD</stp>
        <stp>115480</stp>
        <stp>CHAIN_PUT_CALL_TYPE_OVRD=P</stp>
        <stp>CHAIN_PERIODICITY_OVRD=M</stp>
        <tr r="G5765" s="3"/>
      </tp>
      <tp t="e">
        <v>#N/A</v>
        <stp/>
        <stp>##V3_BDSV12</stp>
        <stp>SPX Index</stp>
        <stp>CHAIN_TICKERS</stp>
        <stp>[PUTStrategy6.xlsx]Backup!R5750C7</stp>
        <stp>CHAIN_STRIKE_PX_OVRD</stp>
        <stp>115180</stp>
        <stp>CHAIN_PUT_CALL_TYPE_OVRD=P</stp>
        <stp>CHAIN_PERIODICITY_OVRD=M</stp>
        <tr r="G5750" s="3"/>
      </tp>
      <tp t="e">
        <v>#N/A</v>
        <stp/>
        <stp>##V3_BDSV12</stp>
        <stp>SPX Index</stp>
        <stp>CHAIN_TICKERS</stp>
        <stp>[PUTStrategy6.xlsx]Backup!R5700C7</stp>
        <stp>CHAIN_STRIKE_PX_OVRD</stp>
        <stp>114180</stp>
        <stp>CHAIN_PUT_CALL_TYPE_OVRD=P</stp>
        <stp>CHAIN_PERIODICITY_OVRD=M</stp>
        <tr r="G5700" s="3"/>
      </tp>
      <tp t="e">
        <v>#N/A</v>
        <stp/>
        <stp>##V3_BDSV12</stp>
        <stp>SPX Index</stp>
        <stp>CHAIN_TICKERS</stp>
        <stp>[PUTStrategy6.xlsx]Backup!R5715C7</stp>
        <stp>CHAIN_STRIKE_PX_OVRD</stp>
        <stp>114480</stp>
        <stp>CHAIN_PUT_CALL_TYPE_OVRD=P</stp>
        <stp>CHAIN_PERIODICITY_OVRD=M</stp>
        <tr r="G5715" s="3"/>
      </tp>
      <tp t="e">
        <v>#N/A</v>
        <stp/>
        <stp>##V3_BDSV12</stp>
        <stp>SPX Index</stp>
        <stp>CHAIN_TICKERS</stp>
        <stp>[PUTStrategy6.xlsx]Backup!R5100C7</stp>
        <stp>CHAIN_STRIKE_PX_OVRD</stp>
        <stp>102180</stp>
        <stp>CHAIN_PUT_CALL_TYPE_OVRD=P</stp>
        <stp>CHAIN_PERIODICITY_OVRD=M</stp>
        <tr r="G5100" s="3"/>
      </tp>
      <tp t="e">
        <v>#N/A</v>
        <stp/>
        <stp>##V3_BDSV12</stp>
        <stp>SPX Index</stp>
        <stp>CHAIN_TICKERS</stp>
        <stp>[PUTStrategy6.xlsx]Backup!R5115C7</stp>
        <stp>CHAIN_STRIKE_PX_OVRD</stp>
        <stp>102480</stp>
        <stp>CHAIN_PUT_CALL_TYPE_OVRD=P</stp>
        <stp>CHAIN_PERIODICITY_OVRD=M</stp>
        <tr r="G5115" s="3"/>
      </tp>
      <tp t="e">
        <v>#N/A</v>
        <stp/>
        <stp>##V3_BDSV12</stp>
        <stp>SPX Index</stp>
        <stp>CHAIN_TICKERS</stp>
        <stp>[PUTStrategy6.xlsx]Backup!R5150C7</stp>
        <stp>CHAIN_STRIKE_PX_OVRD</stp>
        <stp>103180</stp>
        <stp>CHAIN_PUT_CALL_TYPE_OVRD=P</stp>
        <stp>CHAIN_PERIODICITY_OVRD=M</stp>
        <tr r="G5150" s="3"/>
      </tp>
      <tp t="e">
        <v>#N/A</v>
        <stp/>
        <stp>##V3_BDSV12</stp>
        <stp>SPX Index</stp>
        <stp>CHAIN_TICKERS</stp>
        <stp>[PUTStrategy6.xlsx]Backup!R5165C7</stp>
        <stp>CHAIN_STRIKE_PX_OVRD</stp>
        <stp>103480</stp>
        <stp>CHAIN_PUT_CALL_TYPE_OVRD=P</stp>
        <stp>CHAIN_PERIODICITY_OVRD=M</stp>
        <tr r="G5165" s="3"/>
      </tp>
      <tp t="e">
        <v>#N/A</v>
        <stp/>
        <stp>##V3_BDSV12</stp>
        <stp>SPX Index</stp>
        <stp>CHAIN_TICKERS</stp>
        <stp>[PUTStrategy6.xlsx]Backup!R5000C7</stp>
        <stp>CHAIN_STRIKE_PX_OVRD</stp>
        <stp>100180</stp>
        <stp>CHAIN_PUT_CALL_TYPE_OVRD=P</stp>
        <stp>CHAIN_PERIODICITY_OVRD=M</stp>
        <tr r="G5000" s="3"/>
      </tp>
      <tp t="e">
        <v>#N/A</v>
        <stp/>
        <stp>##V3_BDSV12</stp>
        <stp>SPX Index</stp>
        <stp>CHAIN_TICKERS</stp>
        <stp>[PUTStrategy6.xlsx]Backup!R5015C7</stp>
        <stp>CHAIN_STRIKE_PX_OVRD</stp>
        <stp>100480</stp>
        <stp>CHAIN_PUT_CALL_TYPE_OVRD=P</stp>
        <stp>CHAIN_PERIODICITY_OVRD=M</stp>
        <tr r="G5015" s="3"/>
      </tp>
      <tp t="e">
        <v>#N/A</v>
        <stp/>
        <stp>##V3_BDSV12</stp>
        <stp>SPX Index</stp>
        <stp>CHAIN_TICKERS</stp>
        <stp>[PUTStrategy6.xlsx]Backup!R5065C7</stp>
        <stp>CHAIN_STRIKE_PX_OVRD</stp>
        <stp>101480</stp>
        <stp>CHAIN_PUT_CALL_TYPE_OVRD=P</stp>
        <stp>CHAIN_PERIODICITY_OVRD=M</stp>
        <tr r="G5065" s="3"/>
      </tp>
      <tp t="e">
        <v>#N/A</v>
        <stp/>
        <stp>##V3_BDSV12</stp>
        <stp>SPX Index</stp>
        <stp>CHAIN_TICKERS</stp>
        <stp>[PUTStrategy6.xlsx]Backup!R5050C7</stp>
        <stp>CHAIN_STRIKE_PX_OVRD</stp>
        <stp>101180</stp>
        <stp>CHAIN_PUT_CALL_TYPE_OVRD=P</stp>
        <stp>CHAIN_PERIODICITY_OVRD=M</stp>
        <tr r="G5050" s="3"/>
      </tp>
      <tp t="e">
        <v>#N/A</v>
        <stp/>
        <stp>##V3_BDSV12</stp>
        <stp>SPX Index</stp>
        <stp>CHAIN_TICKERS</stp>
        <stp>[PUTStrategy6.xlsx]Backup!R5350C7</stp>
        <stp>CHAIN_STRIKE_PX_OVRD</stp>
        <stp>107180</stp>
        <stp>CHAIN_PUT_CALL_TYPE_OVRD=P</stp>
        <stp>CHAIN_PERIODICITY_OVRD=M</stp>
        <tr r="G5350" s="3"/>
      </tp>
      <tp t="e">
        <v>#N/A</v>
        <stp/>
        <stp>##V3_BDSV12</stp>
        <stp>SPX Index</stp>
        <stp>CHAIN_TICKERS</stp>
        <stp>[PUTStrategy6.xlsx]Backup!R5365C7</stp>
        <stp>CHAIN_STRIKE_PX_OVRD</stp>
        <stp>107480</stp>
        <stp>CHAIN_PUT_CALL_TYPE_OVRD=P</stp>
        <stp>CHAIN_PERIODICITY_OVRD=M</stp>
        <tr r="G5365" s="3"/>
      </tp>
      <tp t="e">
        <v>#N/A</v>
        <stp/>
        <stp>##V3_BDSV12</stp>
        <stp>SPX Index</stp>
        <stp>CHAIN_TICKERS</stp>
        <stp>[PUTStrategy6.xlsx]Backup!R5300C7</stp>
        <stp>CHAIN_STRIKE_PX_OVRD</stp>
        <stp>106180</stp>
        <stp>CHAIN_PUT_CALL_TYPE_OVRD=P</stp>
        <stp>CHAIN_PERIODICITY_OVRD=M</stp>
        <tr r="G5300" s="3"/>
      </tp>
      <tp t="e">
        <v>#N/A</v>
        <stp/>
        <stp>##V3_BDSV12</stp>
        <stp>SPX Index</stp>
        <stp>CHAIN_TICKERS</stp>
        <stp>[PUTStrategy6.xlsx]Backup!R5315C7</stp>
        <stp>CHAIN_STRIKE_PX_OVRD</stp>
        <stp>106480</stp>
        <stp>CHAIN_PUT_CALL_TYPE_OVRD=P</stp>
        <stp>CHAIN_PERIODICITY_OVRD=M</stp>
        <tr r="G5315" s="3"/>
      </tp>
      <tp t="e">
        <v>#N/A</v>
        <stp/>
        <stp>##V3_BDSV12</stp>
        <stp>SPX Index</stp>
        <stp>CHAIN_TICKERS</stp>
        <stp>[PUTStrategy6.xlsx]Backup!R5265C7</stp>
        <stp>CHAIN_STRIKE_PX_OVRD</stp>
        <stp>105480</stp>
        <stp>CHAIN_PUT_CALL_TYPE_OVRD=P</stp>
        <stp>CHAIN_PERIODICITY_OVRD=M</stp>
        <tr r="G5265" s="3"/>
      </tp>
      <tp t="e">
        <v>#N/A</v>
        <stp/>
        <stp>##V3_BDSV12</stp>
        <stp>SPX Index</stp>
        <stp>CHAIN_TICKERS</stp>
        <stp>[PUTStrategy6.xlsx]Backup!R5250C7</stp>
        <stp>CHAIN_STRIKE_PX_OVRD</stp>
        <stp>105180</stp>
        <stp>CHAIN_PUT_CALL_TYPE_OVRD=P</stp>
        <stp>CHAIN_PERIODICITY_OVRD=M</stp>
        <tr r="G5250" s="3"/>
      </tp>
      <tp t="e">
        <v>#N/A</v>
        <stp/>
        <stp>##V3_BDSV12</stp>
        <stp>SPX Index</stp>
        <stp>CHAIN_TICKERS</stp>
        <stp>[PUTStrategy6.xlsx]Backup!R5200C7</stp>
        <stp>CHAIN_STRIKE_PX_OVRD</stp>
        <stp>104180</stp>
        <stp>CHAIN_PUT_CALL_TYPE_OVRD=P</stp>
        <stp>CHAIN_PERIODICITY_OVRD=M</stp>
        <tr r="G5200" s="3"/>
      </tp>
      <tp t="e">
        <v>#N/A</v>
        <stp/>
        <stp>##V3_BDSV12</stp>
        <stp>SPX Index</stp>
        <stp>CHAIN_TICKERS</stp>
        <stp>[PUTStrategy6.xlsx]Backup!R5215C7</stp>
        <stp>CHAIN_STRIKE_PX_OVRD</stp>
        <stp>104480</stp>
        <stp>CHAIN_PUT_CALL_TYPE_OVRD=P</stp>
        <stp>CHAIN_PERIODICITY_OVRD=M</stp>
        <tr r="G5215" s="3"/>
      </tp>
      <tp t="e">
        <v>#N/A</v>
        <stp/>
        <stp>##V3_BDSV12</stp>
        <stp>SPX Index</stp>
        <stp>CHAIN_TICKERS</stp>
        <stp>[PUTStrategy6.xlsx]Backup!R5850C7</stp>
        <stp>CHAIN_STRIKE_PX_OVRD</stp>
        <stp>117180</stp>
        <stp>CHAIN_PUT_CALL_TYPE_OVRD=P</stp>
        <stp>CHAIN_PERIODICITY_OVRD=M</stp>
        <tr r="G5850" s="3"/>
      </tp>
      <tp t="e">
        <v>#N/A</v>
        <stp/>
        <stp>##V3_BDSV12</stp>
        <stp>SPX Index</stp>
        <stp>CHAIN_TICKERS</stp>
        <stp>[PUTStrategy6.xlsx]Backup!R5865C7</stp>
        <stp>CHAIN_STRIKE_PX_OVRD</stp>
        <stp>117480</stp>
        <stp>CHAIN_PUT_CALL_TYPE_OVRD=P</stp>
        <stp>CHAIN_PERIODICITY_OVRD=M</stp>
        <tr r="G5865" s="3"/>
      </tp>
      <tp t="e">
        <v>#N/A</v>
        <stp/>
        <stp>##V3_BDSV12</stp>
        <stp>SPX Index</stp>
        <stp>CHAIN_TICKERS</stp>
        <stp>[PUTStrategy6.xlsx]Backup!R5800C7</stp>
        <stp>CHAIN_STRIKE_PX_OVRD</stp>
        <stp>116180</stp>
        <stp>CHAIN_PUT_CALL_TYPE_OVRD=P</stp>
        <stp>CHAIN_PERIODICITY_OVRD=M</stp>
        <tr r="G5800" s="3"/>
      </tp>
      <tp t="e">
        <v>#N/A</v>
        <stp/>
        <stp>##V3_BDSV12</stp>
        <stp>SPX Index</stp>
        <stp>CHAIN_TICKERS</stp>
        <stp>[PUTStrategy6.xlsx]Backup!R5815C7</stp>
        <stp>CHAIN_STRIKE_PX_OVRD</stp>
        <stp>116480</stp>
        <stp>CHAIN_PUT_CALL_TYPE_OVRD=P</stp>
        <stp>CHAIN_PERIODICITY_OVRD=M</stp>
        <tr r="G5815" s="3"/>
      </tp>
      <tp t="e">
        <v>#N/A</v>
        <stp/>
        <stp>##V3_BDSV12</stp>
        <stp>SPX Index</stp>
        <stp>CHAIN_TICKERS</stp>
        <stp>[PUTStrategy6.xlsx]Backup!R5900C7</stp>
        <stp>CHAIN_STRIKE_PX_OVRD</stp>
        <stp>118180</stp>
        <stp>CHAIN_PUT_CALL_TYPE_OVRD=P</stp>
        <stp>CHAIN_PERIODICITY_OVRD=M</stp>
        <tr r="G5900" s="3"/>
      </tp>
      <tp t="e">
        <v>#N/A</v>
        <stp/>
        <stp>##V3_BDSV12</stp>
        <stp>SPX Index</stp>
        <stp>CHAIN_TICKERS</stp>
        <stp>[PUTStrategy6.xlsx]Backup!R5915C7</stp>
        <stp>CHAIN_STRIKE_PX_OVRD</stp>
        <stp>118480</stp>
        <stp>CHAIN_PUT_CALL_TYPE_OVRD=P</stp>
        <stp>CHAIN_PERIODICITY_OVRD=M</stp>
        <tr r="G5915" s="3"/>
      </tp>
      <tp t="e">
        <v>#N/A</v>
        <stp/>
        <stp>##V3_BDSV12</stp>
        <stp>SPX Index</stp>
        <stp>CHAIN_TICKERS</stp>
        <stp>[PUTStrategy6.xlsx]Backup!R5965C7</stp>
        <stp>CHAIN_STRIKE_PX_OVRD</stp>
        <stp>119480</stp>
        <stp>CHAIN_PUT_CALL_TYPE_OVRD=P</stp>
        <stp>CHAIN_PERIODICITY_OVRD=M</stp>
        <tr r="G5965" s="3"/>
      </tp>
      <tp t="e">
        <v>#N/A</v>
        <stp/>
        <stp>##V3_BDSV12</stp>
        <stp>SPX Index</stp>
        <stp>CHAIN_TICKERS</stp>
        <stp>[PUTStrategy6.xlsx]Backup!R5950C7</stp>
        <stp>CHAIN_STRIKE_PX_OVRD</stp>
        <stp>119180</stp>
        <stp>CHAIN_PUT_CALL_TYPE_OVRD=P</stp>
        <stp>CHAIN_PERIODICITY_OVRD=M</stp>
        <tr r="G5950" s="3"/>
      </tp>
      <tp t="e">
        <v>#N/A</v>
        <stp/>
        <stp>##V3_BDSV12</stp>
        <stp>SPX Index</stp>
        <stp>CHAIN_TICKERS</stp>
        <stp>[PUTStrategy6.xlsx]Backup!R6600C7</stp>
        <stp>CHAIN_STRIKE_PX_OVRD</stp>
        <stp>132180</stp>
        <stp>CHAIN_PUT_CALL_TYPE_OVRD=P</stp>
        <stp>CHAIN_PERIODICITY_OVRD=M</stp>
        <tr r="G6600" s="3"/>
      </tp>
      <tp t="e">
        <v>#N/A</v>
        <stp/>
        <stp>##V3_BDSV12</stp>
        <stp>SPX Index</stp>
        <stp>CHAIN_TICKERS</stp>
        <stp>[PUTStrategy6.xlsx]Backup!R6615C7</stp>
        <stp>CHAIN_STRIKE_PX_OVRD</stp>
        <stp>132480</stp>
        <stp>CHAIN_PUT_CALL_TYPE_OVRD=P</stp>
        <stp>CHAIN_PERIODICITY_OVRD=M</stp>
        <tr r="G6615" s="3"/>
      </tp>
      <tp t="e">
        <v>#N/A</v>
        <stp/>
        <stp>##V3_BDSV12</stp>
        <stp>SPX Index</stp>
        <stp>CHAIN_TICKERS</stp>
        <stp>[PUTStrategy6.xlsx]Backup!R6650C7</stp>
        <stp>CHAIN_STRIKE_PX_OVRD</stp>
        <stp>133180</stp>
        <stp>CHAIN_PUT_CALL_TYPE_OVRD=P</stp>
        <stp>CHAIN_PERIODICITY_OVRD=M</stp>
        <tr r="G6650" s="3"/>
      </tp>
      <tp t="e">
        <v>#N/A</v>
        <stp/>
        <stp>##V3_BDSV12</stp>
        <stp>SPX Index</stp>
        <stp>CHAIN_TICKERS</stp>
        <stp>[PUTStrategy6.xlsx]Backup!R6665C7</stp>
        <stp>CHAIN_STRIKE_PX_OVRD</stp>
        <stp>133480</stp>
        <stp>CHAIN_PUT_CALL_TYPE_OVRD=P</stp>
        <stp>CHAIN_PERIODICITY_OVRD=M</stp>
        <tr r="G6665" s="3"/>
      </tp>
      <tp t="e">
        <v>#N/A</v>
        <stp/>
        <stp>##V3_BDSV12</stp>
        <stp>SPX Index</stp>
        <stp>CHAIN_TICKERS</stp>
        <stp>[PUTStrategy6.xlsx]Backup!R6765C7</stp>
        <stp>CHAIN_STRIKE_PX_OVRD</stp>
        <stp>135480</stp>
        <stp>CHAIN_PUT_CALL_TYPE_OVRD=P</stp>
        <stp>CHAIN_PERIODICITY_OVRD=M</stp>
        <tr r="G6765" s="3"/>
      </tp>
      <tp t="e">
        <v>#N/A</v>
        <stp/>
        <stp>##V3_BDSV12</stp>
        <stp>SPX Index</stp>
        <stp>CHAIN_TICKERS</stp>
        <stp>[PUTStrategy6.xlsx]Backup!R6750C7</stp>
        <stp>CHAIN_STRIKE_PX_OVRD</stp>
        <stp>135180</stp>
        <stp>CHAIN_PUT_CALL_TYPE_OVRD=P</stp>
        <stp>CHAIN_PERIODICITY_OVRD=M</stp>
        <tr r="G6750" s="3"/>
      </tp>
      <tp t="e">
        <v>#N/A</v>
        <stp/>
        <stp>##V3_BDSV12</stp>
        <stp>SPX Index</stp>
        <stp>CHAIN_TICKERS</stp>
        <stp>[PUTStrategy6.xlsx]Backup!R6700C7</stp>
        <stp>CHAIN_STRIKE_PX_OVRD</stp>
        <stp>134180</stp>
        <stp>CHAIN_PUT_CALL_TYPE_OVRD=P</stp>
        <stp>CHAIN_PERIODICITY_OVRD=M</stp>
        <tr r="G6700" s="3"/>
      </tp>
      <tp t="e">
        <v>#N/A</v>
        <stp/>
        <stp>##V3_BDSV12</stp>
        <stp>SPX Index</stp>
        <stp>CHAIN_TICKERS</stp>
        <stp>[PUTStrategy6.xlsx]Backup!R6715C7</stp>
        <stp>CHAIN_STRIKE_PX_OVRD</stp>
        <stp>134480</stp>
        <stp>CHAIN_PUT_CALL_TYPE_OVRD=P</stp>
        <stp>CHAIN_PERIODICITY_OVRD=M</stp>
        <tr r="G6715" s="3"/>
      </tp>
      <tp t="e">
        <v>#N/A</v>
        <stp/>
        <stp>##V3_BDSV12</stp>
        <stp>SPX Index</stp>
        <stp>CHAIN_TICKERS</stp>
        <stp>[PUTStrategy6.xlsx]Backup!R6400C7</stp>
        <stp>CHAIN_STRIKE_PX_OVRD</stp>
        <stp>128180</stp>
        <stp>CHAIN_PUT_CALL_TYPE_OVRD=P</stp>
        <stp>CHAIN_PERIODICITY_OVRD=M</stp>
        <tr r="G6400" s="3"/>
      </tp>
      <tp t="e">
        <v>#N/A</v>
        <stp/>
        <stp>##V3_BDSV12</stp>
        <stp>SPX Index</stp>
        <stp>CHAIN_TICKERS</stp>
        <stp>[PUTStrategy6.xlsx]Backup!R6415C7</stp>
        <stp>CHAIN_STRIKE_PX_OVRD</stp>
        <stp>128480</stp>
        <stp>CHAIN_PUT_CALL_TYPE_OVRD=P</stp>
        <stp>CHAIN_PERIODICITY_OVRD=M</stp>
        <tr r="G6415" s="3"/>
      </tp>
      <tp t="e">
        <v>#N/A</v>
        <stp/>
        <stp>##V3_BDSV12</stp>
        <stp>SPX Index</stp>
        <stp>CHAIN_TICKERS</stp>
        <stp>[PUTStrategy6.xlsx]Backup!R6465C7</stp>
        <stp>CHAIN_STRIKE_PX_OVRD</stp>
        <stp>129480</stp>
        <stp>CHAIN_PUT_CALL_TYPE_OVRD=P</stp>
        <stp>CHAIN_PERIODICITY_OVRD=M</stp>
        <tr r="G6465" s="3"/>
      </tp>
      <tp t="e">
        <v>#N/A</v>
        <stp/>
        <stp>##V3_BDSV12</stp>
        <stp>SPX Index</stp>
        <stp>CHAIN_TICKERS</stp>
        <stp>[PUTStrategy6.xlsx]Backup!R6450C7</stp>
        <stp>CHAIN_STRIKE_PX_OVRD</stp>
        <stp>129180</stp>
        <stp>CHAIN_PUT_CALL_TYPE_OVRD=P</stp>
        <stp>CHAIN_PERIODICITY_OVRD=M</stp>
        <tr r="G6450" s="3"/>
      </tp>
      <tp t="e">
        <v>#N/A</v>
        <stp/>
        <stp>##V3_BDSV12</stp>
        <stp>SPX Index</stp>
        <stp>CHAIN_TICKERS</stp>
        <stp>[PUTStrategy6.xlsx]Backup!R6500C7</stp>
        <stp>CHAIN_STRIKE_PX_OVRD</stp>
        <stp>130180</stp>
        <stp>CHAIN_PUT_CALL_TYPE_OVRD=P</stp>
        <stp>CHAIN_PERIODICITY_OVRD=M</stp>
        <tr r="G6500" s="3"/>
      </tp>
      <tp t="e">
        <v>#N/A</v>
        <stp/>
        <stp>##V3_BDSV12</stp>
        <stp>SPX Index</stp>
        <stp>CHAIN_TICKERS</stp>
        <stp>[PUTStrategy6.xlsx]Backup!R6515C7</stp>
        <stp>CHAIN_STRIKE_PX_OVRD</stp>
        <stp>130480</stp>
        <stp>CHAIN_PUT_CALL_TYPE_OVRD=P</stp>
        <stp>CHAIN_PERIODICITY_OVRD=M</stp>
        <tr r="G6515" s="3"/>
      </tp>
      <tp t="e">
        <v>#N/A</v>
        <stp/>
        <stp>##V3_BDSV12</stp>
        <stp>SPX Index</stp>
        <stp>CHAIN_TICKERS</stp>
        <stp>[PUTStrategy6.xlsx]Backup!R6565C7</stp>
        <stp>CHAIN_STRIKE_PX_OVRD</stp>
        <stp>131480</stp>
        <stp>CHAIN_PUT_CALL_TYPE_OVRD=P</stp>
        <stp>CHAIN_PERIODICITY_OVRD=M</stp>
        <tr r="G6565" s="3"/>
      </tp>
      <tp t="e">
        <v>#N/A</v>
        <stp/>
        <stp>##V3_BDSV12</stp>
        <stp>SPX Index</stp>
        <stp>CHAIN_TICKERS</stp>
        <stp>[PUTStrategy6.xlsx]Backup!R6550C7</stp>
        <stp>CHAIN_STRIKE_PX_OVRD</stp>
        <stp>131180</stp>
        <stp>CHAIN_PUT_CALL_TYPE_OVRD=P</stp>
        <stp>CHAIN_PERIODICITY_OVRD=M</stp>
        <tr r="G6550" s="3"/>
      </tp>
      <tp t="e">
        <v>#N/A</v>
        <stp/>
        <stp>##V3_BDSV12</stp>
        <stp>SPX Index</stp>
        <stp>CHAIN_TICKERS</stp>
        <stp>[PUTStrategy6.xlsx]Backup!R6350C7</stp>
        <stp>CHAIN_STRIKE_PX_OVRD</stp>
        <stp>127180</stp>
        <stp>CHAIN_PUT_CALL_TYPE_OVRD=P</stp>
        <stp>CHAIN_PERIODICITY_OVRD=M</stp>
        <tr r="G6350" s="3"/>
      </tp>
      <tp t="e">
        <v>#N/A</v>
        <stp/>
        <stp>##V3_BDSV12</stp>
        <stp>SPX Index</stp>
        <stp>CHAIN_TICKERS</stp>
        <stp>[PUTStrategy6.xlsx]Backup!R6365C7</stp>
        <stp>CHAIN_STRIKE_PX_OVRD</stp>
        <stp>127480</stp>
        <stp>CHAIN_PUT_CALL_TYPE_OVRD=P</stp>
        <stp>CHAIN_PERIODICITY_OVRD=M</stp>
        <tr r="G6365" s="3"/>
      </tp>
      <tp t="e">
        <v>#N/A</v>
        <stp/>
        <stp>##V3_BDSV12</stp>
        <stp>SPX Index</stp>
        <stp>CHAIN_TICKERS</stp>
        <stp>[PUTStrategy6.xlsx]Backup!R6300C7</stp>
        <stp>CHAIN_STRIKE_PX_OVRD</stp>
        <stp>126180</stp>
        <stp>CHAIN_PUT_CALL_TYPE_OVRD=P</stp>
        <stp>CHAIN_PERIODICITY_OVRD=M</stp>
        <tr r="G6300" s="3"/>
      </tp>
      <tp t="e">
        <v>#N/A</v>
        <stp/>
        <stp>##V3_BDSV12</stp>
        <stp>SPX Index</stp>
        <stp>CHAIN_TICKERS</stp>
        <stp>[PUTStrategy6.xlsx]Backup!R6315C7</stp>
        <stp>CHAIN_STRIKE_PX_OVRD</stp>
        <stp>126480</stp>
        <stp>CHAIN_PUT_CALL_TYPE_OVRD=P</stp>
        <stp>CHAIN_PERIODICITY_OVRD=M</stp>
        <tr r="G6315" s="3"/>
      </tp>
      <tp t="e">
        <v>#N/A</v>
        <stp/>
        <stp>##V3_BDSV12</stp>
        <stp>SPX Index</stp>
        <stp>CHAIN_TICKERS</stp>
        <stp>[PUTStrategy6.xlsx]Backup!R6265C7</stp>
        <stp>CHAIN_STRIKE_PX_OVRD</stp>
        <stp>125480</stp>
        <stp>CHAIN_PUT_CALL_TYPE_OVRD=P</stp>
        <stp>CHAIN_PERIODICITY_OVRD=M</stp>
        <tr r="G6265" s="3"/>
      </tp>
      <tp t="e">
        <v>#N/A</v>
        <stp/>
        <stp>##V3_BDSV12</stp>
        <stp>SPX Index</stp>
        <stp>CHAIN_TICKERS</stp>
        <stp>[PUTStrategy6.xlsx]Backup!R6250C7</stp>
        <stp>CHAIN_STRIKE_PX_OVRD</stp>
        <stp>125180</stp>
        <stp>CHAIN_PUT_CALL_TYPE_OVRD=P</stp>
        <stp>CHAIN_PERIODICITY_OVRD=M</stp>
        <tr r="G6250" s="3"/>
      </tp>
      <tp t="e">
        <v>#N/A</v>
        <stp/>
        <stp>##V3_BDSV12</stp>
        <stp>SPX Index</stp>
        <stp>CHAIN_TICKERS</stp>
        <stp>[PUTStrategy6.xlsx]Backup!R6200C7</stp>
        <stp>CHAIN_STRIKE_PX_OVRD</stp>
        <stp>124180</stp>
        <stp>CHAIN_PUT_CALL_TYPE_OVRD=P</stp>
        <stp>CHAIN_PERIODICITY_OVRD=M</stp>
        <tr r="G6200" s="3"/>
      </tp>
      <tp t="e">
        <v>#N/A</v>
        <stp/>
        <stp>##V3_BDSV12</stp>
        <stp>SPX Index</stp>
        <stp>CHAIN_TICKERS</stp>
        <stp>[PUTStrategy6.xlsx]Backup!R6215C7</stp>
        <stp>CHAIN_STRIKE_PX_OVRD</stp>
        <stp>124480</stp>
        <stp>CHAIN_PUT_CALL_TYPE_OVRD=P</stp>
        <stp>CHAIN_PERIODICITY_OVRD=M</stp>
        <tr r="G6215" s="3"/>
      </tp>
      <tp t="e">
        <v>#N/A</v>
        <stp/>
        <stp>##V3_BDSV12</stp>
        <stp>SPX Index</stp>
        <stp>CHAIN_TICKERS</stp>
        <stp>[PUTStrategy6.xlsx]Backup!R6100C7</stp>
        <stp>CHAIN_STRIKE_PX_OVRD</stp>
        <stp>122180</stp>
        <stp>CHAIN_PUT_CALL_TYPE_OVRD=P</stp>
        <stp>CHAIN_PERIODICITY_OVRD=M</stp>
        <tr r="G6100" s="3"/>
      </tp>
      <tp t="e">
        <v>#N/A</v>
        <stp/>
        <stp>##V3_BDSV12</stp>
        <stp>SPX Index</stp>
        <stp>CHAIN_TICKERS</stp>
        <stp>[PUTStrategy6.xlsx]Backup!R6115C7</stp>
        <stp>CHAIN_STRIKE_PX_OVRD</stp>
        <stp>122480</stp>
        <stp>CHAIN_PUT_CALL_TYPE_OVRD=P</stp>
        <stp>CHAIN_PERIODICITY_OVRD=M</stp>
        <tr r="G6115" s="3"/>
      </tp>
      <tp t="e">
        <v>#N/A</v>
        <stp/>
        <stp>##V3_BDSV12</stp>
        <stp>SPX Index</stp>
        <stp>CHAIN_TICKERS</stp>
        <stp>[PUTStrategy6.xlsx]Backup!R6150C7</stp>
        <stp>CHAIN_STRIKE_PX_OVRD</stp>
        <stp>123180</stp>
        <stp>CHAIN_PUT_CALL_TYPE_OVRD=P</stp>
        <stp>CHAIN_PERIODICITY_OVRD=M</stp>
        <tr r="G6150" s="3"/>
      </tp>
      <tp t="e">
        <v>#N/A</v>
        <stp/>
        <stp>##V3_BDSV12</stp>
        <stp>SPX Index</stp>
        <stp>CHAIN_TICKERS</stp>
        <stp>[PUTStrategy6.xlsx]Backup!R6165C7</stp>
        <stp>CHAIN_STRIKE_PX_OVRD</stp>
        <stp>123480</stp>
        <stp>CHAIN_PUT_CALL_TYPE_OVRD=P</stp>
        <stp>CHAIN_PERIODICITY_OVRD=M</stp>
        <tr r="G6165" s="3"/>
      </tp>
      <tp t="e">
        <v>#N/A</v>
        <stp/>
        <stp>##V3_BDSV12</stp>
        <stp>SPX Index</stp>
        <stp>CHAIN_TICKERS</stp>
        <stp>[PUTStrategy6.xlsx]Backup!R6000C7</stp>
        <stp>CHAIN_STRIKE_PX_OVRD</stp>
        <stp>120180</stp>
        <stp>CHAIN_PUT_CALL_TYPE_OVRD=P</stp>
        <stp>CHAIN_PERIODICITY_OVRD=M</stp>
        <tr r="G6000" s="3"/>
      </tp>
      <tp t="e">
        <v>#N/A</v>
        <stp/>
        <stp>##V3_BDSV12</stp>
        <stp>SPX Index</stp>
        <stp>CHAIN_TICKERS</stp>
        <stp>[PUTStrategy6.xlsx]Backup!R6015C7</stp>
        <stp>CHAIN_STRIKE_PX_OVRD</stp>
        <stp>120480</stp>
        <stp>CHAIN_PUT_CALL_TYPE_OVRD=P</stp>
        <stp>CHAIN_PERIODICITY_OVRD=M</stp>
        <tr r="G6015" s="3"/>
      </tp>
      <tp t="e">
        <v>#N/A</v>
        <stp/>
        <stp>##V3_BDSV12</stp>
        <stp>SPX Index</stp>
        <stp>CHAIN_TICKERS</stp>
        <stp>[PUTStrategy6.xlsx]Backup!R6065C7</stp>
        <stp>CHAIN_STRIKE_PX_OVRD</stp>
        <stp>121480</stp>
        <stp>CHAIN_PUT_CALL_TYPE_OVRD=P</stp>
        <stp>CHAIN_PERIODICITY_OVRD=M</stp>
        <tr r="G6065" s="3"/>
      </tp>
      <tp t="e">
        <v>#N/A</v>
        <stp/>
        <stp>##V3_BDSV12</stp>
        <stp>SPX Index</stp>
        <stp>CHAIN_TICKERS</stp>
        <stp>[PUTStrategy6.xlsx]Backup!R6050C7</stp>
        <stp>CHAIN_STRIKE_PX_OVRD</stp>
        <stp>121180</stp>
        <stp>CHAIN_PUT_CALL_TYPE_OVRD=P</stp>
        <stp>CHAIN_PERIODICITY_OVRD=M</stp>
        <tr r="G6050" s="3"/>
      </tp>
      <tp t="e">
        <v>#N/A</v>
        <stp/>
        <stp>##V3_BDSV12</stp>
        <stp>SPX Index</stp>
        <stp>CHAIN_TICKERS</stp>
        <stp>[PUTStrategy6.xlsx]Backup!R6850C7</stp>
        <stp>CHAIN_STRIKE_PX_OVRD</stp>
        <stp>137180</stp>
        <stp>CHAIN_PUT_CALL_TYPE_OVRD=P</stp>
        <stp>CHAIN_PERIODICITY_OVRD=M</stp>
        <tr r="G6850" s="3"/>
      </tp>
      <tp t="e">
        <v>#N/A</v>
        <stp/>
        <stp>##V3_BDSV12</stp>
        <stp>SPX Index</stp>
        <stp>CHAIN_TICKERS</stp>
        <stp>[PUTStrategy6.xlsx]Backup!R6865C7</stp>
        <stp>CHAIN_STRIKE_PX_OVRD</stp>
        <stp>137480</stp>
        <stp>CHAIN_PUT_CALL_TYPE_OVRD=P</stp>
        <stp>CHAIN_PERIODICITY_OVRD=M</stp>
        <tr r="G6865" s="3"/>
      </tp>
      <tp t="e">
        <v>#N/A</v>
        <stp/>
        <stp>##V3_BDSV12</stp>
        <stp>SPX Index</stp>
        <stp>CHAIN_TICKERS</stp>
        <stp>[PUTStrategy6.xlsx]Backup!R6800C7</stp>
        <stp>CHAIN_STRIKE_PX_OVRD</stp>
        <stp>136180</stp>
        <stp>CHAIN_PUT_CALL_TYPE_OVRD=P</stp>
        <stp>CHAIN_PERIODICITY_OVRD=M</stp>
        <tr r="G6800" s="3"/>
      </tp>
      <tp t="e">
        <v>#N/A</v>
        <stp/>
        <stp>##V3_BDSV12</stp>
        <stp>SPX Index</stp>
        <stp>CHAIN_TICKERS</stp>
        <stp>[PUTStrategy6.xlsx]Backup!R6815C7</stp>
        <stp>CHAIN_STRIKE_PX_OVRD</stp>
        <stp>136480</stp>
        <stp>CHAIN_PUT_CALL_TYPE_OVRD=P</stp>
        <stp>CHAIN_PERIODICITY_OVRD=M</stp>
        <tr r="G6815" s="3"/>
      </tp>
      <tp t="e">
        <v>#N/A</v>
        <stp/>
        <stp>##V3_BDSV12</stp>
        <stp>SPX Index</stp>
        <stp>CHAIN_TICKERS</stp>
        <stp>[PUTStrategy6.xlsx]Backup!R6900C7</stp>
        <stp>CHAIN_STRIKE_PX_OVRD</stp>
        <stp>138180</stp>
        <stp>CHAIN_PUT_CALL_TYPE_OVRD=P</stp>
        <stp>CHAIN_PERIODICITY_OVRD=M</stp>
        <tr r="G6900" s="3"/>
      </tp>
      <tp t="e">
        <v>#N/A</v>
        <stp/>
        <stp>##V3_BDSV12</stp>
        <stp>SPX Index</stp>
        <stp>CHAIN_TICKERS</stp>
        <stp>[PUTStrategy6.xlsx]Backup!R6915C7</stp>
        <stp>CHAIN_STRIKE_PX_OVRD</stp>
        <stp>138480</stp>
        <stp>CHAIN_PUT_CALL_TYPE_OVRD=P</stp>
        <stp>CHAIN_PERIODICITY_OVRD=M</stp>
        <tr r="G6915" s="3"/>
      </tp>
      <tp t="e">
        <v>#N/A</v>
        <stp/>
        <stp>##V3_BDSV12</stp>
        <stp>SPX Index</stp>
        <stp>CHAIN_TICKERS</stp>
        <stp>[PUTStrategy6.xlsx]Backup!R6965C7</stp>
        <stp>CHAIN_STRIKE_PX_OVRD</stp>
        <stp>139480</stp>
        <stp>CHAIN_PUT_CALL_TYPE_OVRD=P</stp>
        <stp>CHAIN_PERIODICITY_OVRD=M</stp>
        <tr r="G6965" s="3"/>
      </tp>
      <tp t="e">
        <v>#N/A</v>
        <stp/>
        <stp>##V3_BDSV12</stp>
        <stp>SPX Index</stp>
        <stp>CHAIN_TICKERS</stp>
        <stp>[PUTStrategy6.xlsx]Backup!R6950C7</stp>
        <stp>CHAIN_STRIKE_PX_OVRD</stp>
        <stp>139180</stp>
        <stp>CHAIN_PUT_CALL_TYPE_OVRD=P</stp>
        <stp>CHAIN_PERIODICITY_OVRD=M</stp>
        <tr r="G6950" s="3"/>
      </tp>
      <tp t="e">
        <v>#N/A</v>
        <stp/>
        <stp>##V3_BDSV12</stp>
        <stp>SPX Index</stp>
        <stp>CHAIN_TICKERS</stp>
        <stp>[PUTStrategy6.xlsx]Backup!R7100C7</stp>
        <stp>CHAIN_STRIKE_PX_OVRD</stp>
        <stp>142180</stp>
        <stp>CHAIN_PUT_CALL_TYPE_OVRD=P</stp>
        <stp>CHAIN_PERIODICITY_OVRD=M</stp>
        <tr r="G7100" s="3"/>
      </tp>
      <tp t="e">
        <v>#N/A</v>
        <stp/>
        <stp>##V3_BDSV12</stp>
        <stp>SPX Index</stp>
        <stp>CHAIN_TICKERS</stp>
        <stp>[PUTStrategy6.xlsx]Backup!R7115C7</stp>
        <stp>CHAIN_STRIKE_PX_OVRD</stp>
        <stp>142480</stp>
        <stp>CHAIN_PUT_CALL_TYPE_OVRD=P</stp>
        <stp>CHAIN_PERIODICITY_OVRD=M</stp>
        <tr r="G7115" s="3"/>
      </tp>
      <tp t="e">
        <v>#N/A</v>
        <stp/>
        <stp>##V3_BDSV12</stp>
        <stp>SPX Index</stp>
        <stp>CHAIN_TICKERS</stp>
        <stp>[PUTStrategy6.xlsx]Backup!R7150C7</stp>
        <stp>CHAIN_STRIKE_PX_OVRD</stp>
        <stp>143180</stp>
        <stp>CHAIN_PUT_CALL_TYPE_OVRD=P</stp>
        <stp>CHAIN_PERIODICITY_OVRD=M</stp>
        <tr r="G7150" s="3"/>
      </tp>
      <tp t="e">
        <v>#N/A</v>
        <stp/>
        <stp>##V3_BDSV12</stp>
        <stp>SPX Index</stp>
        <stp>CHAIN_TICKERS</stp>
        <stp>[PUTStrategy6.xlsx]Backup!R7165C7</stp>
        <stp>CHAIN_STRIKE_PX_OVRD</stp>
        <stp>143480</stp>
        <stp>CHAIN_PUT_CALL_TYPE_OVRD=P</stp>
        <stp>CHAIN_PERIODICITY_OVRD=M</stp>
        <tr r="G7165" s="3"/>
      </tp>
      <tp t="e">
        <v>#N/A</v>
        <stp/>
        <stp>##V3_BDSV12</stp>
        <stp>SPX Index</stp>
        <stp>CHAIN_TICKERS</stp>
        <stp>[PUTStrategy6.xlsx]Backup!R7000C7</stp>
        <stp>CHAIN_STRIKE_PX_OVRD</stp>
        <stp>140180</stp>
        <stp>CHAIN_PUT_CALL_TYPE_OVRD=P</stp>
        <stp>CHAIN_PERIODICITY_OVRD=M</stp>
        <tr r="G7000" s="3"/>
      </tp>
      <tp t="e">
        <v>#N/A</v>
        <stp/>
        <stp>##V3_BDSV12</stp>
        <stp>SPX Index</stp>
        <stp>CHAIN_TICKERS</stp>
        <stp>[PUTStrategy6.xlsx]Backup!R7015C7</stp>
        <stp>CHAIN_STRIKE_PX_OVRD</stp>
        <stp>140480</stp>
        <stp>CHAIN_PUT_CALL_TYPE_OVRD=P</stp>
        <stp>CHAIN_PERIODICITY_OVRD=M</stp>
        <tr r="G7015" s="3"/>
      </tp>
      <tp t="e">
        <v>#N/A</v>
        <stp/>
        <stp>##V3_BDSV12</stp>
        <stp>SPX Index</stp>
        <stp>CHAIN_TICKERS</stp>
        <stp>[PUTStrategy6.xlsx]Backup!R7065C7</stp>
        <stp>CHAIN_STRIKE_PX_OVRD</stp>
        <stp>141480</stp>
        <stp>CHAIN_PUT_CALL_TYPE_OVRD=P</stp>
        <stp>CHAIN_PERIODICITY_OVRD=M</stp>
        <tr r="G7065" s="3"/>
      </tp>
      <tp t="e">
        <v>#N/A</v>
        <stp/>
        <stp>##V3_BDSV12</stp>
        <stp>SPX Index</stp>
        <stp>CHAIN_TICKERS</stp>
        <stp>[PUTStrategy6.xlsx]Backup!R7050C7</stp>
        <stp>CHAIN_STRIKE_PX_OVRD</stp>
        <stp>141180</stp>
        <stp>CHAIN_PUT_CALL_TYPE_OVRD=P</stp>
        <stp>CHAIN_PERIODICITY_OVRD=M</stp>
        <tr r="G7050" s="3"/>
      </tp>
      <tp t="e">
        <v>#N/A</v>
        <stp/>
        <stp>##V3_BDSV12</stp>
        <stp>SPX Index</stp>
        <stp>CHAIN_TICKERS</stp>
        <stp>[PUTStrategy6.xlsx]Backup!R7350C7</stp>
        <stp>CHAIN_STRIKE_PX_OVRD</stp>
        <stp>147180</stp>
        <stp>CHAIN_PUT_CALL_TYPE_OVRD=P</stp>
        <stp>CHAIN_PERIODICITY_OVRD=M</stp>
        <tr r="G7350" s="3"/>
      </tp>
      <tp t="e">
        <v>#N/A</v>
        <stp/>
        <stp>##V3_BDSV12</stp>
        <stp>SPX Index</stp>
        <stp>CHAIN_TICKERS</stp>
        <stp>[PUTStrategy6.xlsx]Backup!R7365C7</stp>
        <stp>CHAIN_STRIKE_PX_OVRD</stp>
        <stp>147480</stp>
        <stp>CHAIN_PUT_CALL_TYPE_OVRD=P</stp>
        <stp>CHAIN_PERIODICITY_OVRD=M</stp>
        <tr r="G7365" s="3"/>
      </tp>
      <tp t="e">
        <v>#N/A</v>
        <stp/>
        <stp>##V3_BDSV12</stp>
        <stp>SPX Index</stp>
        <stp>CHAIN_TICKERS</stp>
        <stp>[PUTStrategy6.xlsx]Backup!R7300C7</stp>
        <stp>CHAIN_STRIKE_PX_OVRD</stp>
        <stp>146180</stp>
        <stp>CHAIN_PUT_CALL_TYPE_OVRD=P</stp>
        <stp>CHAIN_PERIODICITY_OVRD=M</stp>
        <tr r="G7300" s="3"/>
      </tp>
      <tp t="e">
        <v>#N/A</v>
        <stp/>
        <stp>##V3_BDSV12</stp>
        <stp>SPX Index</stp>
        <stp>CHAIN_TICKERS</stp>
        <stp>[PUTStrategy6.xlsx]Backup!R7315C7</stp>
        <stp>CHAIN_STRIKE_PX_OVRD</stp>
        <stp>146480</stp>
        <stp>CHAIN_PUT_CALL_TYPE_OVRD=P</stp>
        <stp>CHAIN_PERIODICITY_OVRD=M</stp>
        <tr r="G7315" s="3"/>
      </tp>
      <tp t="e">
        <v>#N/A</v>
        <stp/>
        <stp>##V3_BDSV12</stp>
        <stp>SPX Index</stp>
        <stp>CHAIN_TICKERS</stp>
        <stp>[PUTStrategy6.xlsx]Backup!R7265C7</stp>
        <stp>CHAIN_STRIKE_PX_OVRD</stp>
        <stp>145480</stp>
        <stp>CHAIN_PUT_CALL_TYPE_OVRD=P</stp>
        <stp>CHAIN_PERIODICITY_OVRD=M</stp>
        <tr r="G7265" s="3"/>
      </tp>
      <tp t="e">
        <v>#N/A</v>
        <stp/>
        <stp>##V3_BDSV12</stp>
        <stp>SPX Index</stp>
        <stp>CHAIN_TICKERS</stp>
        <stp>[PUTStrategy6.xlsx]Backup!R7250C7</stp>
        <stp>CHAIN_STRIKE_PX_OVRD</stp>
        <stp>145180</stp>
        <stp>CHAIN_PUT_CALL_TYPE_OVRD=P</stp>
        <stp>CHAIN_PERIODICITY_OVRD=M</stp>
        <tr r="G7250" s="3"/>
      </tp>
      <tp t="e">
        <v>#N/A</v>
        <stp/>
        <stp>##V3_BDSV12</stp>
        <stp>SPX Index</stp>
        <stp>CHAIN_TICKERS</stp>
        <stp>[PUTStrategy6.xlsx]Backup!R7200C7</stp>
        <stp>CHAIN_STRIKE_PX_OVRD</stp>
        <stp>144180</stp>
        <stp>CHAIN_PUT_CALL_TYPE_OVRD=P</stp>
        <stp>CHAIN_PERIODICITY_OVRD=M</stp>
        <tr r="G7200" s="3"/>
      </tp>
      <tp t="e">
        <v>#N/A</v>
        <stp/>
        <stp>##V3_BDSV12</stp>
        <stp>SPX Index</stp>
        <stp>CHAIN_TICKERS</stp>
        <stp>[PUTStrategy6.xlsx]Backup!R7215C7</stp>
        <stp>CHAIN_STRIKE_PX_OVRD</stp>
        <stp>144480</stp>
        <stp>CHAIN_PUT_CALL_TYPE_OVRD=P</stp>
        <stp>CHAIN_PERIODICITY_OVRD=M</stp>
        <tr r="G7215" s="3"/>
      </tp>
      <tp t="e">
        <v>#N/A</v>
        <stp/>
        <stp>##V3_BDSV12</stp>
        <stp>SPX Index</stp>
        <stp>CHAIN_TICKERS</stp>
        <stp>[PUTStrategy6.xlsx]Backup!R7400C7</stp>
        <stp>CHAIN_STRIKE_PX_OVRD</stp>
        <stp>148180</stp>
        <stp>CHAIN_PUT_CALL_TYPE_OVRD=P</stp>
        <stp>CHAIN_PERIODICITY_OVRD=M</stp>
        <tr r="G7400" s="3"/>
      </tp>
      <tp t="e">
        <v>#N/A</v>
        <stp/>
        <stp>##V3_BDSV12</stp>
        <stp>SPX Index</stp>
        <stp>CHAIN_TICKERS</stp>
        <stp>[PUTStrategy6.xlsx]Backup!R5438C7</stp>
        <stp>CHAIN_STRIKE_PX_OVRD</stp>
        <stp>108940</stp>
        <stp>CHAIN_PUT_CALL_TYPE_OVRD=P</stp>
        <stp>CHAIN_PERIODICITY_OVRD=M</stp>
        <tr r="G5438" s="3"/>
      </tp>
      <tp t="e">
        <v>#N/A</v>
        <stp/>
        <stp>##V3_BDSV12</stp>
        <stp>SPX Index</stp>
        <stp>CHAIN_TICKERS</stp>
        <stp>[PUTStrategy6.xlsx]Backup!R5403C7</stp>
        <stp>CHAIN_STRIKE_PX_OVRD</stp>
        <stp>108240</stp>
        <stp>CHAIN_PUT_CALL_TYPE_OVRD=P</stp>
        <stp>CHAIN_PERIODICITY_OVRD=M</stp>
        <tr r="G5403" s="3"/>
      </tp>
      <tp t="e">
        <v>#N/A</v>
        <stp/>
        <stp>##V3_BDSV12</stp>
        <stp>SPX Index</stp>
        <stp>CHAIN_TICKERS</stp>
        <stp>[PUTStrategy6.xlsx]Backup!R5588C7</stp>
        <stp>CHAIN_STRIKE_PX_OVRD</stp>
        <stp>111940</stp>
        <stp>CHAIN_PUT_CALL_TYPE_OVRD=P</stp>
        <stp>CHAIN_PERIODICITY_OVRD=M</stp>
        <tr r="G5588" s="3"/>
      </tp>
      <tp t="e">
        <v>#N/A</v>
        <stp/>
        <stp>##V3_BDSV12</stp>
        <stp>SPX Index</stp>
        <stp>CHAIN_TICKERS</stp>
        <stp>[PUTStrategy6.xlsx]Backup!R5453C7</stp>
        <stp>CHAIN_STRIKE_PX_OVRD</stp>
        <stp>109240</stp>
        <stp>CHAIN_PUT_CALL_TYPE_OVRD=P</stp>
        <stp>CHAIN_PERIODICITY_OVRD=M</stp>
        <tr r="G5453" s="3"/>
      </tp>
      <tp t="e">
        <v>#N/A</v>
        <stp/>
        <stp>##V3_BDSV12</stp>
        <stp>SPX Index</stp>
        <stp>CHAIN_TICKERS</stp>
        <stp>[PUTStrategy6.xlsx]Backup!R5538C7</stp>
        <stp>CHAIN_STRIKE_PX_OVRD</stp>
        <stp>110940</stp>
        <stp>CHAIN_PUT_CALL_TYPE_OVRD=P</stp>
        <stp>CHAIN_PERIODICITY_OVRD=M</stp>
        <tr r="G5538" s="3"/>
      </tp>
      <tp t="e">
        <v>#N/A</v>
        <stp/>
        <stp>##V3_BDSV12</stp>
        <stp>SPX Index</stp>
        <stp>CHAIN_TICKERS</stp>
        <stp>[PUTStrategy6.xlsx]Backup!R5503C7</stp>
        <stp>CHAIN_STRIKE_PX_OVRD</stp>
        <stp>110240</stp>
        <stp>CHAIN_PUT_CALL_TYPE_OVRD=P</stp>
        <stp>CHAIN_PERIODICITY_OVRD=M</stp>
        <tr r="G5503" s="3"/>
      </tp>
      <tp t="e">
        <v>#N/A</v>
        <stp/>
        <stp>##V3_BDSV12</stp>
        <stp>SPX Index</stp>
        <stp>CHAIN_TICKERS</stp>
        <stp>[PUTStrategy6.xlsx]Backup!R5488C7</stp>
        <stp>CHAIN_STRIKE_PX_OVRD</stp>
        <stp>109940</stp>
        <stp>CHAIN_PUT_CALL_TYPE_OVRD=P</stp>
        <stp>CHAIN_PERIODICITY_OVRD=M</stp>
        <tr r="G5488" s="3"/>
      </tp>
      <tp t="e">
        <v>#N/A</v>
        <stp/>
        <stp>##V3_BDSV12</stp>
        <stp>SPX Index</stp>
        <stp>CHAIN_TICKERS</stp>
        <stp>[PUTStrategy6.xlsx]Backup!R5553C7</stp>
        <stp>CHAIN_STRIKE_PX_OVRD</stp>
        <stp>111240</stp>
        <stp>CHAIN_PUT_CALL_TYPE_OVRD=P</stp>
        <stp>CHAIN_PERIODICITY_OVRD=M</stp>
        <tr r="G5553" s="3"/>
      </tp>
      <tp t="e">
        <v>#N/A</v>
        <stp/>
        <stp>##V3_BDSV12</stp>
        <stp>SPX Index</stp>
        <stp>CHAIN_TICKERS</stp>
        <stp>[PUTStrategy6.xlsx]Backup!R5688C7</stp>
        <stp>CHAIN_STRIKE_PX_OVRD</stp>
        <stp>113940</stp>
        <stp>CHAIN_PUT_CALL_TYPE_OVRD=P</stp>
        <stp>CHAIN_PERIODICITY_OVRD=M</stp>
        <tr r="G5688" s="3"/>
      </tp>
      <tp t="e">
        <v>#N/A</v>
        <stp/>
        <stp>##V3_BDSV12</stp>
        <stp>SPX Index</stp>
        <stp>CHAIN_TICKERS</stp>
        <stp>[PUTStrategy6.xlsx]Backup!R5603C7</stp>
        <stp>CHAIN_STRIKE_PX_OVRD</stp>
        <stp>112240</stp>
        <stp>CHAIN_PUT_CALL_TYPE_OVRD=P</stp>
        <stp>CHAIN_PERIODICITY_OVRD=M</stp>
        <tr r="G5603" s="3"/>
      </tp>
      <tp t="e">
        <v>#N/A</v>
        <stp/>
        <stp>##V3_BDSV12</stp>
        <stp>SPX Index</stp>
        <stp>CHAIN_TICKERS</stp>
        <stp>[PUTStrategy6.xlsx]Backup!R5638C7</stp>
        <stp>CHAIN_STRIKE_PX_OVRD</stp>
        <stp>112940</stp>
        <stp>CHAIN_PUT_CALL_TYPE_OVRD=P</stp>
        <stp>CHAIN_PERIODICITY_OVRD=M</stp>
        <tr r="G5638" s="3"/>
      </tp>
      <tp t="e">
        <v>#N/A</v>
        <stp/>
        <stp>##V3_BDSV12</stp>
        <stp>SPX Index</stp>
        <stp>CHAIN_TICKERS</stp>
        <stp>[PUTStrategy6.xlsx]Backup!R5653C7</stp>
        <stp>CHAIN_STRIKE_PX_OVRD</stp>
        <stp>113240</stp>
        <stp>CHAIN_PUT_CALL_TYPE_OVRD=P</stp>
        <stp>CHAIN_PERIODICITY_OVRD=M</stp>
        <tr r="G5653" s="3"/>
      </tp>
      <tp t="e">
        <v>#N/A</v>
        <stp/>
        <stp>##V3_BDSV12</stp>
        <stp>SPX Index</stp>
        <stp>CHAIN_TICKERS</stp>
        <stp>[PUTStrategy6.xlsx]Backup!R5788C7</stp>
        <stp>CHAIN_STRIKE_PX_OVRD</stp>
        <stp>115940</stp>
        <stp>CHAIN_PUT_CALL_TYPE_OVRD=P</stp>
        <stp>CHAIN_PERIODICITY_OVRD=M</stp>
        <tr r="G5788" s="3"/>
      </tp>
      <tp t="e">
        <v>#N/A</v>
        <stp/>
        <stp>##V3_BDSV12</stp>
        <stp>SPX Index</stp>
        <stp>CHAIN_TICKERS</stp>
        <stp>[PUTStrategy6.xlsx]Backup!R5753C7</stp>
        <stp>CHAIN_STRIKE_PX_OVRD</stp>
        <stp>115240</stp>
        <stp>CHAIN_PUT_CALL_TYPE_OVRD=P</stp>
        <stp>CHAIN_PERIODICITY_OVRD=M</stp>
        <tr r="G5753" s="3"/>
      </tp>
      <tp t="e">
        <v>#N/A</v>
        <stp/>
        <stp>##V3_BDSV12</stp>
        <stp>SPX Index</stp>
        <stp>CHAIN_TICKERS</stp>
        <stp>[PUTStrategy6.xlsx]Backup!R5738C7</stp>
        <stp>CHAIN_STRIKE_PX_OVRD</stp>
        <stp>114940</stp>
        <stp>CHAIN_PUT_CALL_TYPE_OVRD=P</stp>
        <stp>CHAIN_PERIODICITY_OVRD=M</stp>
        <tr r="G5738" s="3"/>
      </tp>
      <tp t="e">
        <v>#N/A</v>
        <stp/>
        <stp>##V3_BDSV12</stp>
        <stp>SPX Index</stp>
        <stp>CHAIN_TICKERS</stp>
        <stp>[PUTStrategy6.xlsx]Backup!R5703C7</stp>
        <stp>CHAIN_STRIKE_PX_OVRD</stp>
        <stp>114240</stp>
        <stp>CHAIN_PUT_CALL_TYPE_OVRD=P</stp>
        <stp>CHAIN_PERIODICITY_OVRD=M</stp>
        <tr r="G5703" s="3"/>
      </tp>
      <tp t="e">
        <v>#N/A</v>
        <stp/>
        <stp>##V3_BDSV12</stp>
        <stp>SPX Index</stp>
        <stp>CHAIN_TICKERS</stp>
        <stp>[PUTStrategy6.xlsx]Backup!R5188C7</stp>
        <stp>CHAIN_STRIKE_PX_OVRD</stp>
        <stp>103940</stp>
        <stp>CHAIN_PUT_CALL_TYPE_OVRD=P</stp>
        <stp>CHAIN_PERIODICITY_OVRD=M</stp>
        <tr r="G5188" s="3"/>
      </tp>
      <tp t="e">
        <v>#N/A</v>
        <stp/>
        <stp>##V3_BDSV12</stp>
        <stp>SPX Index</stp>
        <stp>CHAIN_TICKERS</stp>
        <stp>[PUTStrategy6.xlsx]Backup!R5103C7</stp>
        <stp>CHAIN_STRIKE_PX_OVRD</stp>
        <stp>102240</stp>
        <stp>CHAIN_PUT_CALL_TYPE_OVRD=P</stp>
        <stp>CHAIN_PERIODICITY_OVRD=M</stp>
        <tr r="G5103" s="3"/>
      </tp>
      <tp t="e">
        <v>#N/A</v>
        <stp/>
        <stp>##V3_BDSV12</stp>
        <stp>SPX Index</stp>
        <stp>CHAIN_TICKERS</stp>
        <stp>[PUTStrategy6.xlsx]Backup!R5138C7</stp>
        <stp>CHAIN_STRIKE_PX_OVRD</stp>
        <stp>102940</stp>
        <stp>CHAIN_PUT_CALL_TYPE_OVRD=P</stp>
        <stp>CHAIN_PERIODICITY_OVRD=M</stp>
        <tr r="G5138" s="3"/>
      </tp>
      <tp t="e">
        <v>#N/A</v>
        <stp/>
        <stp>##V3_BDSV12</stp>
        <stp>SPX Index</stp>
        <stp>CHAIN_TICKERS</stp>
        <stp>[PUTStrategy6.xlsx]Backup!R5153C7</stp>
        <stp>CHAIN_STRIKE_PX_OVRD</stp>
        <stp>103240</stp>
        <stp>CHAIN_PUT_CALL_TYPE_OVRD=P</stp>
        <stp>CHAIN_PERIODICITY_OVRD=M</stp>
        <tr r="G5153" s="3"/>
      </tp>
      <tp t="e">
        <v>#N/A</v>
        <stp/>
        <stp>##V3_BDSV12</stp>
        <stp>SPX Index</stp>
        <stp>CHAIN_TICKERS</stp>
        <stp>[PUTStrategy6.xlsx]Backup!R5088C7</stp>
        <stp>CHAIN_STRIKE_PX_OVRD</stp>
        <stp>101940</stp>
        <stp>CHAIN_PUT_CALL_TYPE_OVRD=P</stp>
        <stp>CHAIN_PERIODICITY_OVRD=M</stp>
        <tr r="G5088" s="3"/>
      </tp>
      <tp t="e">
        <v>#N/A</v>
        <stp/>
        <stp>##V3_BDSV12</stp>
        <stp>SPX Index</stp>
        <stp>CHAIN_TICKERS</stp>
        <stp>[PUTStrategy6.xlsx]Backup!R5038C7</stp>
        <stp>CHAIN_STRIKE_PX_OVRD</stp>
        <stp>100940</stp>
        <stp>CHAIN_PUT_CALL_TYPE_OVRD=P</stp>
        <stp>CHAIN_PERIODICITY_OVRD=M</stp>
        <tr r="G5038" s="3"/>
      </tp>
      <tp t="e">
        <v>#N/A</v>
        <stp/>
        <stp>##V3_BDSV12</stp>
        <stp>SPX Index</stp>
        <stp>CHAIN_TICKERS</stp>
        <stp>[PUTStrategy6.xlsx]Backup!R5003C7</stp>
        <stp>CHAIN_STRIKE_PX_OVRD</stp>
        <stp>100240</stp>
        <stp>CHAIN_PUT_CALL_TYPE_OVRD=P</stp>
        <stp>CHAIN_PERIODICITY_OVRD=M</stp>
        <tr r="G5003" s="3"/>
      </tp>
      <tp t="e">
        <v>#N/A</v>
        <stp/>
        <stp>##V3_BDSV12</stp>
        <stp>SPX Index</stp>
        <stp>CHAIN_TICKERS</stp>
        <stp>[PUTStrategy6.xlsx]Backup!R5053C7</stp>
        <stp>CHAIN_STRIKE_PX_OVRD</stp>
        <stp>101240</stp>
        <stp>CHAIN_PUT_CALL_TYPE_OVRD=P</stp>
        <stp>CHAIN_PERIODICITY_OVRD=M</stp>
        <tr r="G5053" s="3"/>
      </tp>
      <tp t="e">
        <v>#N/A</v>
        <stp/>
        <stp>##V3_BDSV12</stp>
        <stp>SPX Index</stp>
        <stp>CHAIN_TICKERS</stp>
        <stp>[PUTStrategy6.xlsx]Backup!R5388C7</stp>
        <stp>CHAIN_STRIKE_PX_OVRD</stp>
        <stp>107940</stp>
        <stp>CHAIN_PUT_CALL_TYPE_OVRD=P</stp>
        <stp>CHAIN_PERIODICITY_OVRD=M</stp>
        <tr r="G5388" s="3"/>
      </tp>
      <tp t="e">
        <v>#N/A</v>
        <stp/>
        <stp>##V3_BDSV12</stp>
        <stp>SPX Index</stp>
        <stp>CHAIN_TICKERS</stp>
        <stp>[PUTStrategy6.xlsx]Backup!R5353C7</stp>
        <stp>CHAIN_STRIKE_PX_OVRD</stp>
        <stp>107240</stp>
        <stp>CHAIN_PUT_CALL_TYPE_OVRD=P</stp>
        <stp>CHAIN_PERIODICITY_OVRD=M</stp>
        <tr r="G5353" s="3"/>
      </tp>
      <tp t="e">
        <v>#N/A</v>
        <stp/>
        <stp>##V3_BDSV12</stp>
        <stp>SPX Index</stp>
        <stp>CHAIN_TICKERS</stp>
        <stp>[PUTStrategy6.xlsx]Backup!R5303C7</stp>
        <stp>CHAIN_STRIKE_PX_OVRD</stp>
        <stp>106240</stp>
        <stp>CHAIN_PUT_CALL_TYPE_OVRD=P</stp>
        <stp>CHAIN_PERIODICITY_OVRD=M</stp>
        <tr r="G5303" s="3"/>
      </tp>
      <tp t="e">
        <v>#N/A</v>
        <stp/>
        <stp>##V3_BDSV12</stp>
        <stp>SPX Index</stp>
        <stp>CHAIN_TICKERS</stp>
        <stp>[PUTStrategy6.xlsx]Backup!R5338C7</stp>
        <stp>CHAIN_STRIKE_PX_OVRD</stp>
        <stp>106940</stp>
        <stp>CHAIN_PUT_CALL_TYPE_OVRD=P</stp>
        <stp>CHAIN_PERIODICITY_OVRD=M</stp>
        <tr r="G5338" s="3"/>
      </tp>
      <tp t="e">
        <v>#N/A</v>
        <stp/>
        <stp>##V3_BDSV12</stp>
        <stp>SPX Index</stp>
        <stp>CHAIN_TICKERS</stp>
        <stp>[PUTStrategy6.xlsx]Backup!R5288C7</stp>
        <stp>CHAIN_STRIKE_PX_OVRD</stp>
        <stp>105940</stp>
        <stp>CHAIN_PUT_CALL_TYPE_OVRD=P</stp>
        <stp>CHAIN_PERIODICITY_OVRD=M</stp>
        <tr r="G5288" s="3"/>
      </tp>
      <tp t="e">
        <v>#N/A</v>
        <stp/>
        <stp>##V3_BDSV12</stp>
        <stp>SPX Index</stp>
        <stp>CHAIN_TICKERS</stp>
        <stp>[PUTStrategy6.xlsx]Backup!R5253C7</stp>
        <stp>CHAIN_STRIKE_PX_OVRD</stp>
        <stp>105240</stp>
        <stp>CHAIN_PUT_CALL_TYPE_OVRD=P</stp>
        <stp>CHAIN_PERIODICITY_OVRD=M</stp>
        <tr r="G5253" s="3"/>
      </tp>
      <tp t="e">
        <v>#N/A</v>
        <stp/>
        <stp>##V3_BDSV12</stp>
        <stp>SPX Index</stp>
        <stp>CHAIN_TICKERS</stp>
        <stp>[PUTStrategy6.xlsx]Backup!R5238C7</stp>
        <stp>CHAIN_STRIKE_PX_OVRD</stp>
        <stp>104940</stp>
        <stp>CHAIN_PUT_CALL_TYPE_OVRD=P</stp>
        <stp>CHAIN_PERIODICITY_OVRD=M</stp>
        <tr r="G5238" s="3"/>
      </tp>
      <tp t="e">
        <v>#N/A</v>
        <stp/>
        <stp>##V3_BDSV12</stp>
        <stp>SPX Index</stp>
        <stp>CHAIN_TICKERS</stp>
        <stp>[PUTStrategy6.xlsx]Backup!R5203C7</stp>
        <stp>CHAIN_STRIKE_PX_OVRD</stp>
        <stp>104240</stp>
        <stp>CHAIN_PUT_CALL_TYPE_OVRD=P</stp>
        <stp>CHAIN_PERIODICITY_OVRD=M</stp>
        <tr r="G5203" s="3"/>
      </tp>
      <tp t="e">
        <v>#N/A</v>
        <stp/>
        <stp>##V3_BDSV12</stp>
        <stp>SPX Index</stp>
        <stp>CHAIN_TICKERS</stp>
        <stp>[PUTStrategy6.xlsx]Backup!R5888C7</stp>
        <stp>CHAIN_STRIKE_PX_OVRD</stp>
        <stp>117940</stp>
        <stp>CHAIN_PUT_CALL_TYPE_OVRD=P</stp>
        <stp>CHAIN_PERIODICITY_OVRD=M</stp>
        <tr r="G5888" s="3"/>
      </tp>
      <tp t="e">
        <v>#N/A</v>
        <stp/>
        <stp>##V3_BDSV12</stp>
        <stp>SPX Index</stp>
        <stp>CHAIN_TICKERS</stp>
        <stp>[PUTStrategy6.xlsx]Backup!R5853C7</stp>
        <stp>CHAIN_STRIKE_PX_OVRD</stp>
        <stp>117240</stp>
        <stp>CHAIN_PUT_CALL_TYPE_OVRD=P</stp>
        <stp>CHAIN_PERIODICITY_OVRD=M</stp>
        <tr r="G5853" s="3"/>
      </tp>
      <tp t="e">
        <v>#N/A</v>
        <stp/>
        <stp>##V3_BDSV12</stp>
        <stp>SPX Index</stp>
        <stp>CHAIN_TICKERS</stp>
        <stp>[PUTStrategy6.xlsx]Backup!R5803C7</stp>
        <stp>CHAIN_STRIKE_PX_OVRD</stp>
        <stp>116240</stp>
        <stp>CHAIN_PUT_CALL_TYPE_OVRD=P</stp>
        <stp>CHAIN_PERIODICITY_OVRD=M</stp>
        <tr r="G5803" s="3"/>
      </tp>
      <tp t="e">
        <v>#N/A</v>
        <stp/>
        <stp>##V3_BDSV12</stp>
        <stp>SPX Index</stp>
        <stp>CHAIN_TICKERS</stp>
        <stp>[PUTStrategy6.xlsx]Backup!R5838C7</stp>
        <stp>CHAIN_STRIKE_PX_OVRD</stp>
        <stp>116940</stp>
        <stp>CHAIN_PUT_CALL_TYPE_OVRD=P</stp>
        <stp>CHAIN_PERIODICITY_OVRD=M</stp>
        <tr r="G5838" s="3"/>
      </tp>
      <tp t="e">
        <v>#N/A</v>
        <stp/>
        <stp>##V3_BDSV12</stp>
        <stp>SPX Index</stp>
        <stp>CHAIN_TICKERS</stp>
        <stp>[PUTStrategy6.xlsx]Backup!R5938C7</stp>
        <stp>CHAIN_STRIKE_PX_OVRD</stp>
        <stp>118940</stp>
        <stp>CHAIN_PUT_CALL_TYPE_OVRD=P</stp>
        <stp>CHAIN_PERIODICITY_OVRD=M</stp>
        <tr r="G5938" s="3"/>
      </tp>
      <tp t="e">
        <v>#N/A</v>
        <stp/>
        <stp>##V3_BDSV12</stp>
        <stp>SPX Index</stp>
        <stp>CHAIN_TICKERS</stp>
        <stp>[PUTStrategy6.xlsx]Backup!R5903C7</stp>
        <stp>CHAIN_STRIKE_PX_OVRD</stp>
        <stp>118240</stp>
        <stp>CHAIN_PUT_CALL_TYPE_OVRD=P</stp>
        <stp>CHAIN_PERIODICITY_OVRD=M</stp>
        <tr r="G5903" s="3"/>
      </tp>
      <tp t="e">
        <v>#N/A</v>
        <stp/>
        <stp>##V3_BDSV12</stp>
        <stp>SPX Index</stp>
        <stp>CHAIN_TICKERS</stp>
        <stp>[PUTStrategy6.xlsx]Backup!R5953C7</stp>
        <stp>CHAIN_STRIKE_PX_OVRD</stp>
        <stp>119240</stp>
        <stp>CHAIN_PUT_CALL_TYPE_OVRD=P</stp>
        <stp>CHAIN_PERIODICITY_OVRD=M</stp>
        <tr r="G5953" s="3"/>
      </tp>
      <tp t="e">
        <v>#N/A</v>
        <stp/>
        <stp>##V3_BDSV12</stp>
        <stp>SPX Index</stp>
        <stp>CHAIN_TICKERS</stp>
        <stp>[PUTStrategy6.xlsx]Backup!R5988C7</stp>
        <stp>CHAIN_STRIKE_PX_OVRD</stp>
        <stp>119940</stp>
        <stp>CHAIN_PUT_CALL_TYPE_OVRD=P</stp>
        <stp>CHAIN_PERIODICITY_OVRD=M</stp>
        <tr r="G5988" s="3"/>
      </tp>
      <tp t="e">
        <v>#N/A</v>
        <stp/>
        <stp>##V3_BDSV12</stp>
        <stp>SPX Index</stp>
        <stp>CHAIN_TICKERS</stp>
        <stp>[PUTStrategy6.xlsx]Backup!R6688C7</stp>
        <stp>CHAIN_STRIKE_PX_OVRD</stp>
        <stp>133940</stp>
        <stp>CHAIN_PUT_CALL_TYPE_OVRD=P</stp>
        <stp>CHAIN_PERIODICITY_OVRD=M</stp>
        <tr r="G6688" s="3"/>
      </tp>
      <tp t="e">
        <v>#N/A</v>
        <stp/>
        <stp>##V3_BDSV12</stp>
        <stp>SPX Index</stp>
        <stp>CHAIN_TICKERS</stp>
        <stp>[PUTStrategy6.xlsx]Backup!R6603C7</stp>
        <stp>CHAIN_STRIKE_PX_OVRD</stp>
        <stp>132240</stp>
        <stp>CHAIN_PUT_CALL_TYPE_OVRD=P</stp>
        <stp>CHAIN_PERIODICITY_OVRD=M</stp>
        <tr r="G6603" s="3"/>
      </tp>
      <tp t="e">
        <v>#N/A</v>
        <stp/>
        <stp>##V3_BDSV12</stp>
        <stp>SPX Index</stp>
        <stp>CHAIN_TICKERS</stp>
        <stp>[PUTStrategy6.xlsx]Backup!R6638C7</stp>
        <stp>CHAIN_STRIKE_PX_OVRD</stp>
        <stp>132940</stp>
        <stp>CHAIN_PUT_CALL_TYPE_OVRD=P</stp>
        <stp>CHAIN_PERIODICITY_OVRD=M</stp>
        <tr r="G6638" s="3"/>
      </tp>
      <tp t="e">
        <v>#N/A</v>
        <stp/>
        <stp>##V3_BDSV12</stp>
        <stp>SPX Index</stp>
        <stp>CHAIN_TICKERS</stp>
        <stp>[PUTStrategy6.xlsx]Backup!R6653C7</stp>
        <stp>CHAIN_STRIKE_PX_OVRD</stp>
        <stp>133240</stp>
        <stp>CHAIN_PUT_CALL_TYPE_OVRD=P</stp>
        <stp>CHAIN_PERIODICITY_OVRD=M</stp>
        <tr r="G6653" s="3"/>
      </tp>
      <tp t="e">
        <v>#N/A</v>
        <stp/>
        <stp>##V3_BDSV12</stp>
        <stp>SPX Index</stp>
        <stp>CHAIN_TICKERS</stp>
        <stp>[PUTStrategy6.xlsx]Backup!R6788C7</stp>
        <stp>CHAIN_STRIKE_PX_OVRD</stp>
        <stp>135940</stp>
        <stp>CHAIN_PUT_CALL_TYPE_OVRD=P</stp>
        <stp>CHAIN_PERIODICITY_OVRD=M</stp>
        <tr r="G6788" s="3"/>
      </tp>
      <tp t="e">
        <v>#N/A</v>
        <stp/>
        <stp>##V3_BDSV12</stp>
        <stp>SPX Index</stp>
        <stp>CHAIN_TICKERS</stp>
        <stp>[PUTStrategy6.xlsx]Backup!R6753C7</stp>
        <stp>CHAIN_STRIKE_PX_OVRD</stp>
        <stp>135240</stp>
        <stp>CHAIN_PUT_CALL_TYPE_OVRD=P</stp>
        <stp>CHAIN_PERIODICITY_OVRD=M</stp>
        <tr r="G6753" s="3"/>
      </tp>
      <tp t="e">
        <v>#N/A</v>
        <stp/>
        <stp>##V3_BDSV12</stp>
        <stp>SPX Index</stp>
        <stp>CHAIN_TICKERS</stp>
        <stp>[PUTStrategy6.xlsx]Backup!R6738C7</stp>
        <stp>CHAIN_STRIKE_PX_OVRD</stp>
        <stp>134940</stp>
        <stp>CHAIN_PUT_CALL_TYPE_OVRD=P</stp>
        <stp>CHAIN_PERIODICITY_OVRD=M</stp>
        <tr r="G6738" s="3"/>
      </tp>
      <tp t="e">
        <v>#N/A</v>
        <stp/>
        <stp>##V3_BDSV12</stp>
        <stp>SPX Index</stp>
        <stp>CHAIN_TICKERS</stp>
        <stp>[PUTStrategy6.xlsx]Backup!R6703C7</stp>
        <stp>CHAIN_STRIKE_PX_OVRD</stp>
        <stp>134240</stp>
        <stp>CHAIN_PUT_CALL_TYPE_OVRD=P</stp>
        <stp>CHAIN_PERIODICITY_OVRD=M</stp>
        <tr r="G6703" s="3"/>
      </tp>
      <tp t="e">
        <v>#N/A</v>
        <stp/>
        <stp>##V3_BDSV12</stp>
        <stp>SPX Index</stp>
        <stp>CHAIN_TICKERS</stp>
        <stp>[PUTStrategy6.xlsx]Backup!R6438C7</stp>
        <stp>CHAIN_STRIKE_PX_OVRD</stp>
        <stp>128940</stp>
        <stp>CHAIN_PUT_CALL_TYPE_OVRD=P</stp>
        <stp>CHAIN_PERIODICITY_OVRD=M</stp>
        <tr r="G6438" s="3"/>
      </tp>
      <tp t="e">
        <v>#N/A</v>
        <stp/>
        <stp>##V3_BDSV12</stp>
        <stp>SPX Index</stp>
        <stp>CHAIN_TICKERS</stp>
        <stp>[PUTStrategy6.xlsx]Backup!R6403C7</stp>
        <stp>CHAIN_STRIKE_PX_OVRD</stp>
        <stp>128240</stp>
        <stp>CHAIN_PUT_CALL_TYPE_OVRD=P</stp>
        <stp>CHAIN_PERIODICITY_OVRD=M</stp>
        <tr r="G6403" s="3"/>
      </tp>
      <tp t="e">
        <v>#N/A</v>
        <stp/>
        <stp>##V3_BDSV12</stp>
        <stp>SPX Index</stp>
        <stp>CHAIN_TICKERS</stp>
        <stp>[PUTStrategy6.xlsx]Backup!R6588C7</stp>
        <stp>CHAIN_STRIKE_PX_OVRD</stp>
        <stp>131940</stp>
        <stp>CHAIN_PUT_CALL_TYPE_OVRD=P</stp>
        <stp>CHAIN_PERIODICITY_OVRD=M</stp>
        <tr r="G6588" s="3"/>
      </tp>
      <tp t="e">
        <v>#N/A</v>
        <stp/>
        <stp>##V3_BDSV12</stp>
        <stp>SPX Index</stp>
        <stp>CHAIN_TICKERS</stp>
        <stp>[PUTStrategy6.xlsx]Backup!R6453C7</stp>
        <stp>CHAIN_STRIKE_PX_OVRD</stp>
        <stp>129240</stp>
        <stp>CHAIN_PUT_CALL_TYPE_OVRD=P</stp>
        <stp>CHAIN_PERIODICITY_OVRD=M</stp>
        <tr r="G6453" s="3"/>
      </tp>
      <tp t="e">
        <v>#N/A</v>
        <stp/>
        <stp>##V3_BDSV12</stp>
        <stp>SPX Index</stp>
        <stp>CHAIN_TICKERS</stp>
        <stp>[PUTStrategy6.xlsx]Backup!R6538C7</stp>
        <stp>CHAIN_STRIKE_PX_OVRD</stp>
        <stp>130940</stp>
        <stp>CHAIN_PUT_CALL_TYPE_OVRD=P</stp>
        <stp>CHAIN_PERIODICITY_OVRD=M</stp>
        <tr r="G6538" s="3"/>
      </tp>
      <tp t="e">
        <v>#N/A</v>
        <stp/>
        <stp>##V3_BDSV12</stp>
        <stp>SPX Index</stp>
        <stp>CHAIN_TICKERS</stp>
        <stp>[PUTStrategy6.xlsx]Backup!R6503C7</stp>
        <stp>CHAIN_STRIKE_PX_OVRD</stp>
        <stp>130240</stp>
        <stp>CHAIN_PUT_CALL_TYPE_OVRD=P</stp>
        <stp>CHAIN_PERIODICITY_OVRD=M</stp>
        <tr r="G6503" s="3"/>
      </tp>
      <tp t="e">
        <v>#N/A</v>
        <stp/>
        <stp>##V3_BDSV12</stp>
        <stp>SPX Index</stp>
        <stp>CHAIN_TICKERS</stp>
        <stp>[PUTStrategy6.xlsx]Backup!R6488C7</stp>
        <stp>CHAIN_STRIKE_PX_OVRD</stp>
        <stp>129940</stp>
        <stp>CHAIN_PUT_CALL_TYPE_OVRD=P</stp>
        <stp>CHAIN_PERIODICITY_OVRD=M</stp>
        <tr r="G6488" s="3"/>
      </tp>
      <tp t="e">
        <v>#N/A</v>
        <stp/>
        <stp>##V3_BDSV12</stp>
        <stp>SPX Index</stp>
        <stp>CHAIN_TICKERS</stp>
        <stp>[PUTStrategy6.xlsx]Backup!R6553C7</stp>
        <stp>CHAIN_STRIKE_PX_OVRD</stp>
        <stp>131240</stp>
        <stp>CHAIN_PUT_CALL_TYPE_OVRD=P</stp>
        <stp>CHAIN_PERIODICITY_OVRD=M</stp>
        <tr r="G6553" s="3"/>
      </tp>
      <tp t="e">
        <v>#N/A</v>
        <stp/>
        <stp>##V3_BDSV12</stp>
        <stp>SPX Index</stp>
        <stp>CHAIN_TICKERS</stp>
        <stp>[PUTStrategy6.xlsx]Backup!R6388C7</stp>
        <stp>CHAIN_STRIKE_PX_OVRD</stp>
        <stp>127940</stp>
        <stp>CHAIN_PUT_CALL_TYPE_OVRD=P</stp>
        <stp>CHAIN_PERIODICITY_OVRD=M</stp>
        <tr r="G6388" s="3"/>
      </tp>
      <tp t="e">
        <v>#N/A</v>
        <stp/>
        <stp>##V3_BDSV12</stp>
        <stp>SPX Index</stp>
        <stp>CHAIN_TICKERS</stp>
        <stp>[PUTStrategy6.xlsx]Backup!R6353C7</stp>
        <stp>CHAIN_STRIKE_PX_OVRD</stp>
        <stp>127240</stp>
        <stp>CHAIN_PUT_CALL_TYPE_OVRD=P</stp>
        <stp>CHAIN_PERIODICITY_OVRD=M</stp>
        <tr r="G6353" s="3"/>
      </tp>
      <tp t="e">
        <v>#N/A</v>
        <stp/>
        <stp>##V3_BDSV12</stp>
        <stp>SPX Index</stp>
        <stp>CHAIN_TICKERS</stp>
        <stp>[PUTStrategy6.xlsx]Backup!R6303C7</stp>
        <stp>CHAIN_STRIKE_PX_OVRD</stp>
        <stp>126240</stp>
        <stp>CHAIN_PUT_CALL_TYPE_OVRD=P</stp>
        <stp>CHAIN_PERIODICITY_OVRD=M</stp>
        <tr r="G6303" s="3"/>
      </tp>
      <tp t="e">
        <v>#N/A</v>
        <stp/>
        <stp>##V3_BDSV12</stp>
        <stp>SPX Index</stp>
        <stp>CHAIN_TICKERS</stp>
        <stp>[PUTStrategy6.xlsx]Backup!R6338C7</stp>
        <stp>CHAIN_STRIKE_PX_OVRD</stp>
        <stp>126940</stp>
        <stp>CHAIN_PUT_CALL_TYPE_OVRD=P</stp>
        <stp>CHAIN_PERIODICITY_OVRD=M</stp>
        <tr r="G6338" s="3"/>
      </tp>
      <tp t="e">
        <v>#N/A</v>
        <stp/>
        <stp>##V3_BDSV12</stp>
        <stp>SPX Index</stp>
        <stp>CHAIN_TICKERS</stp>
        <stp>[PUTStrategy6.xlsx]Backup!R6288C7</stp>
        <stp>CHAIN_STRIKE_PX_OVRD</stp>
        <stp>125940</stp>
        <stp>CHAIN_PUT_CALL_TYPE_OVRD=P</stp>
        <stp>CHAIN_PERIODICITY_OVRD=M</stp>
        <tr r="G6288" s="3"/>
      </tp>
      <tp t="e">
        <v>#N/A</v>
        <stp/>
        <stp>##V3_BDSV12</stp>
        <stp>SPX Index</stp>
        <stp>CHAIN_TICKERS</stp>
        <stp>[PUTStrategy6.xlsx]Backup!R6253C7</stp>
        <stp>CHAIN_STRIKE_PX_OVRD</stp>
        <stp>125240</stp>
        <stp>CHAIN_PUT_CALL_TYPE_OVRD=P</stp>
        <stp>CHAIN_PERIODICITY_OVRD=M</stp>
        <tr r="G6253" s="3"/>
      </tp>
      <tp t="e">
        <v>#N/A</v>
        <stp/>
        <stp>##V3_BDSV12</stp>
        <stp>SPX Index</stp>
        <stp>CHAIN_TICKERS</stp>
        <stp>[PUTStrategy6.xlsx]Backup!R6238C7</stp>
        <stp>CHAIN_STRIKE_PX_OVRD</stp>
        <stp>124940</stp>
        <stp>CHAIN_PUT_CALL_TYPE_OVRD=P</stp>
        <stp>CHAIN_PERIODICITY_OVRD=M</stp>
        <tr r="G6238" s="3"/>
      </tp>
      <tp t="e">
        <v>#N/A</v>
        <stp/>
        <stp>##V3_BDSV12</stp>
        <stp>SPX Index</stp>
        <stp>CHAIN_TICKERS</stp>
        <stp>[PUTStrategy6.xlsx]Backup!R6203C7</stp>
        <stp>CHAIN_STRIKE_PX_OVRD</stp>
        <stp>124240</stp>
        <stp>CHAIN_PUT_CALL_TYPE_OVRD=P</stp>
        <stp>CHAIN_PERIODICITY_OVRD=M</stp>
        <tr r="G6203" s="3"/>
      </tp>
      <tp t="e">
        <v>#N/A</v>
        <stp/>
        <stp>##V3_BDSV12</stp>
        <stp>SPX Index</stp>
        <stp>CHAIN_TICKERS</stp>
        <stp>[PUTStrategy6.xlsx]Backup!R6188C7</stp>
        <stp>CHAIN_STRIKE_PX_OVRD</stp>
        <stp>123940</stp>
        <stp>CHAIN_PUT_CALL_TYPE_OVRD=P</stp>
        <stp>CHAIN_PERIODICITY_OVRD=M</stp>
        <tr r="G6188" s="3"/>
      </tp>
      <tp t="e">
        <v>#N/A</v>
        <stp/>
        <stp>##V3_BDSV12</stp>
        <stp>SPX Index</stp>
        <stp>CHAIN_TICKERS</stp>
        <stp>[PUTStrategy6.xlsx]Backup!R6103C7</stp>
        <stp>CHAIN_STRIKE_PX_OVRD</stp>
        <stp>122240</stp>
        <stp>CHAIN_PUT_CALL_TYPE_OVRD=P</stp>
        <stp>CHAIN_PERIODICITY_OVRD=M</stp>
        <tr r="G6103" s="3"/>
      </tp>
      <tp t="e">
        <v>#N/A</v>
        <stp/>
        <stp>##V3_BDSV12</stp>
        <stp>SPX Index</stp>
        <stp>CHAIN_TICKERS</stp>
        <stp>[PUTStrategy6.xlsx]Backup!R6138C7</stp>
        <stp>CHAIN_STRIKE_PX_OVRD</stp>
        <stp>122940</stp>
        <stp>CHAIN_PUT_CALL_TYPE_OVRD=P</stp>
        <stp>CHAIN_PERIODICITY_OVRD=M</stp>
        <tr r="G6138" s="3"/>
      </tp>
      <tp t="e">
        <v>#N/A</v>
        <stp/>
        <stp>##V3_BDSV12</stp>
        <stp>SPX Index</stp>
        <stp>CHAIN_TICKERS</stp>
        <stp>[PUTStrategy6.xlsx]Backup!R6153C7</stp>
        <stp>CHAIN_STRIKE_PX_OVRD</stp>
        <stp>123240</stp>
        <stp>CHAIN_PUT_CALL_TYPE_OVRD=P</stp>
        <stp>CHAIN_PERIODICITY_OVRD=M</stp>
        <tr r="G6153" s="3"/>
      </tp>
      <tp t="e">
        <v>#N/A</v>
        <stp/>
        <stp>##V3_BDSV12</stp>
        <stp>SPX Index</stp>
        <stp>CHAIN_TICKERS</stp>
        <stp>[PUTStrategy6.xlsx]Backup!R6088C7</stp>
        <stp>CHAIN_STRIKE_PX_OVRD</stp>
        <stp>121940</stp>
        <stp>CHAIN_PUT_CALL_TYPE_OVRD=P</stp>
        <stp>CHAIN_PERIODICITY_OVRD=M</stp>
        <tr r="G6088" s="3"/>
      </tp>
      <tp t="e">
        <v>#N/A</v>
        <stp/>
        <stp>##V3_BDSV12</stp>
        <stp>SPX Index</stp>
        <stp>CHAIN_TICKERS</stp>
        <stp>[PUTStrategy6.xlsx]Backup!R6038C7</stp>
        <stp>CHAIN_STRIKE_PX_OVRD</stp>
        <stp>120940</stp>
        <stp>CHAIN_PUT_CALL_TYPE_OVRD=P</stp>
        <stp>CHAIN_PERIODICITY_OVRD=M</stp>
        <tr r="G6038" s="3"/>
      </tp>
      <tp t="e">
        <v>#N/A</v>
        <stp/>
        <stp>##V3_BDSV12</stp>
        <stp>SPX Index</stp>
        <stp>CHAIN_TICKERS</stp>
        <stp>[PUTStrategy6.xlsx]Backup!R6003C7</stp>
        <stp>CHAIN_STRIKE_PX_OVRD</stp>
        <stp>120240</stp>
        <stp>CHAIN_PUT_CALL_TYPE_OVRD=P</stp>
        <stp>CHAIN_PERIODICITY_OVRD=M</stp>
        <tr r="G6003" s="3"/>
      </tp>
      <tp t="e">
        <v>#N/A</v>
        <stp/>
        <stp>##V3_BDSV12</stp>
        <stp>SPX Index</stp>
        <stp>CHAIN_TICKERS</stp>
        <stp>[PUTStrategy6.xlsx]Backup!R6053C7</stp>
        <stp>CHAIN_STRIKE_PX_OVRD</stp>
        <stp>121240</stp>
        <stp>CHAIN_PUT_CALL_TYPE_OVRD=P</stp>
        <stp>CHAIN_PERIODICITY_OVRD=M</stp>
        <tr r="G6053" s="3"/>
      </tp>
      <tp t="e">
        <v>#N/A</v>
        <stp/>
        <stp>##V3_BDSV12</stp>
        <stp>SPX Index</stp>
        <stp>CHAIN_TICKERS</stp>
        <stp>[PUTStrategy6.xlsx]Backup!R6888C7</stp>
        <stp>CHAIN_STRIKE_PX_OVRD</stp>
        <stp>137940</stp>
        <stp>CHAIN_PUT_CALL_TYPE_OVRD=P</stp>
        <stp>CHAIN_PERIODICITY_OVRD=M</stp>
        <tr r="G6888" s="3"/>
      </tp>
      <tp t="e">
        <v>#N/A</v>
        <stp/>
        <stp>##V3_BDSV12</stp>
        <stp>SPX Index</stp>
        <stp>CHAIN_TICKERS</stp>
        <stp>[PUTStrategy6.xlsx]Backup!R6853C7</stp>
        <stp>CHAIN_STRIKE_PX_OVRD</stp>
        <stp>137240</stp>
        <stp>CHAIN_PUT_CALL_TYPE_OVRD=P</stp>
        <stp>CHAIN_PERIODICITY_OVRD=M</stp>
        <tr r="G6853" s="3"/>
      </tp>
      <tp t="e">
        <v>#N/A</v>
        <stp/>
        <stp>##V3_BDSV12</stp>
        <stp>SPX Index</stp>
        <stp>CHAIN_TICKERS</stp>
        <stp>[PUTStrategy6.xlsx]Backup!R6803C7</stp>
        <stp>CHAIN_STRIKE_PX_OVRD</stp>
        <stp>136240</stp>
        <stp>CHAIN_PUT_CALL_TYPE_OVRD=P</stp>
        <stp>CHAIN_PERIODICITY_OVRD=M</stp>
        <tr r="G6803" s="3"/>
      </tp>
      <tp t="e">
        <v>#N/A</v>
        <stp/>
        <stp>##V3_BDSV12</stp>
        <stp>SPX Index</stp>
        <stp>CHAIN_TICKERS</stp>
        <stp>[PUTStrategy6.xlsx]Backup!R6838C7</stp>
        <stp>CHAIN_STRIKE_PX_OVRD</stp>
        <stp>136940</stp>
        <stp>CHAIN_PUT_CALL_TYPE_OVRD=P</stp>
        <stp>CHAIN_PERIODICITY_OVRD=M</stp>
        <tr r="G6838" s="3"/>
      </tp>
      <tp t="e">
        <v>#N/A</v>
        <stp/>
        <stp>##V3_BDSV12</stp>
        <stp>SPX Index</stp>
        <stp>CHAIN_TICKERS</stp>
        <stp>[PUTStrategy6.xlsx]Backup!R6938C7</stp>
        <stp>CHAIN_STRIKE_PX_OVRD</stp>
        <stp>138940</stp>
        <stp>CHAIN_PUT_CALL_TYPE_OVRD=P</stp>
        <stp>CHAIN_PERIODICITY_OVRD=M</stp>
        <tr r="G6938" s="3"/>
      </tp>
      <tp t="e">
        <v>#N/A</v>
        <stp/>
        <stp>##V3_BDSV12</stp>
        <stp>SPX Index</stp>
        <stp>CHAIN_TICKERS</stp>
        <stp>[PUTStrategy6.xlsx]Backup!R6903C7</stp>
        <stp>CHAIN_STRIKE_PX_OVRD</stp>
        <stp>138240</stp>
        <stp>CHAIN_PUT_CALL_TYPE_OVRD=P</stp>
        <stp>CHAIN_PERIODICITY_OVRD=M</stp>
        <tr r="G6903" s="3"/>
      </tp>
      <tp t="e">
        <v>#N/A</v>
        <stp/>
        <stp>##V3_BDSV12</stp>
        <stp>SPX Index</stp>
        <stp>CHAIN_TICKERS</stp>
        <stp>[PUTStrategy6.xlsx]Backup!R6953C7</stp>
        <stp>CHAIN_STRIKE_PX_OVRD</stp>
        <stp>139240</stp>
        <stp>CHAIN_PUT_CALL_TYPE_OVRD=P</stp>
        <stp>CHAIN_PERIODICITY_OVRD=M</stp>
        <tr r="G6953" s="3"/>
      </tp>
      <tp t="e">
        <v>#N/A</v>
        <stp/>
        <stp>##V3_BDSV12</stp>
        <stp>SPX Index</stp>
        <stp>CHAIN_TICKERS</stp>
        <stp>[PUTStrategy6.xlsx]Backup!R6988C7</stp>
        <stp>CHAIN_STRIKE_PX_OVRD</stp>
        <stp>139940</stp>
        <stp>CHAIN_PUT_CALL_TYPE_OVRD=P</stp>
        <stp>CHAIN_PERIODICITY_OVRD=M</stp>
        <tr r="G6988" s="3"/>
      </tp>
      <tp t="e">
        <v>#N/A</v>
        <stp/>
        <stp>##V3_BDSV12</stp>
        <stp>SPX Index</stp>
        <stp>CHAIN_TICKERS</stp>
        <stp>[PUTStrategy6.xlsx]Backup!R7188C7</stp>
        <stp>CHAIN_STRIKE_PX_OVRD</stp>
        <stp>143940</stp>
        <stp>CHAIN_PUT_CALL_TYPE_OVRD=P</stp>
        <stp>CHAIN_PERIODICITY_OVRD=M</stp>
        <tr r="G7188" s="3"/>
      </tp>
      <tp t="e">
        <v>#N/A</v>
        <stp/>
        <stp>##V3_BDSV12</stp>
        <stp>SPX Index</stp>
        <stp>CHAIN_TICKERS</stp>
        <stp>[PUTStrategy6.xlsx]Backup!R7103C7</stp>
        <stp>CHAIN_STRIKE_PX_OVRD</stp>
        <stp>142240</stp>
        <stp>CHAIN_PUT_CALL_TYPE_OVRD=P</stp>
        <stp>CHAIN_PERIODICITY_OVRD=M</stp>
        <tr r="G7103" s="3"/>
      </tp>
      <tp t="e">
        <v>#N/A</v>
        <stp/>
        <stp>##V3_BDSV12</stp>
        <stp>SPX Index</stp>
        <stp>CHAIN_TICKERS</stp>
        <stp>[PUTStrategy6.xlsx]Backup!R7138C7</stp>
        <stp>CHAIN_STRIKE_PX_OVRD</stp>
        <stp>142940</stp>
        <stp>CHAIN_PUT_CALL_TYPE_OVRD=P</stp>
        <stp>CHAIN_PERIODICITY_OVRD=M</stp>
        <tr r="G7138" s="3"/>
      </tp>
      <tp t="e">
        <v>#N/A</v>
        <stp/>
        <stp>##V3_BDSV12</stp>
        <stp>SPX Index</stp>
        <stp>CHAIN_TICKERS</stp>
        <stp>[PUTStrategy6.xlsx]Backup!R7153C7</stp>
        <stp>CHAIN_STRIKE_PX_OVRD</stp>
        <stp>143240</stp>
        <stp>CHAIN_PUT_CALL_TYPE_OVRD=P</stp>
        <stp>CHAIN_PERIODICITY_OVRD=M</stp>
        <tr r="G7153" s="3"/>
      </tp>
      <tp t="e">
        <v>#N/A</v>
        <stp/>
        <stp>##V3_BDSV12</stp>
        <stp>SPX Index</stp>
        <stp>CHAIN_TICKERS</stp>
        <stp>[PUTStrategy6.xlsx]Backup!R7088C7</stp>
        <stp>CHAIN_STRIKE_PX_OVRD</stp>
        <stp>141940</stp>
        <stp>CHAIN_PUT_CALL_TYPE_OVRD=P</stp>
        <stp>CHAIN_PERIODICITY_OVRD=M</stp>
        <tr r="G7088" s="3"/>
      </tp>
      <tp t="e">
        <v>#N/A</v>
        <stp/>
        <stp>##V3_BDSV12</stp>
        <stp>SPX Index</stp>
        <stp>CHAIN_TICKERS</stp>
        <stp>[PUTStrategy6.xlsx]Backup!R7038C7</stp>
        <stp>CHAIN_STRIKE_PX_OVRD</stp>
        <stp>140940</stp>
        <stp>CHAIN_PUT_CALL_TYPE_OVRD=P</stp>
        <stp>CHAIN_PERIODICITY_OVRD=M</stp>
        <tr r="G7038" s="3"/>
      </tp>
      <tp t="e">
        <v>#N/A</v>
        <stp/>
        <stp>##V3_BDSV12</stp>
        <stp>SPX Index</stp>
        <stp>CHAIN_TICKERS</stp>
        <stp>[PUTStrategy6.xlsx]Backup!R7003C7</stp>
        <stp>CHAIN_STRIKE_PX_OVRD</stp>
        <stp>140240</stp>
        <stp>CHAIN_PUT_CALL_TYPE_OVRD=P</stp>
        <stp>CHAIN_PERIODICITY_OVRD=M</stp>
        <tr r="G7003" s="3"/>
      </tp>
      <tp t="e">
        <v>#N/A</v>
        <stp/>
        <stp>##V3_BDSV12</stp>
        <stp>SPX Index</stp>
        <stp>CHAIN_TICKERS</stp>
        <stp>[PUTStrategy6.xlsx]Backup!R7053C7</stp>
        <stp>CHAIN_STRIKE_PX_OVRD</stp>
        <stp>141240</stp>
        <stp>CHAIN_PUT_CALL_TYPE_OVRD=P</stp>
        <stp>CHAIN_PERIODICITY_OVRD=M</stp>
        <tr r="G7053" s="3"/>
      </tp>
      <tp t="e">
        <v>#N/A</v>
        <stp/>
        <stp>##V3_BDSV12</stp>
        <stp>SPX Index</stp>
        <stp>CHAIN_TICKERS</stp>
        <stp>[PUTStrategy6.xlsx]Backup!R7388C7</stp>
        <stp>CHAIN_STRIKE_PX_OVRD</stp>
        <stp>147940</stp>
        <stp>CHAIN_PUT_CALL_TYPE_OVRD=P</stp>
        <stp>CHAIN_PERIODICITY_OVRD=M</stp>
        <tr r="G7388" s="3"/>
      </tp>
      <tp t="e">
        <v>#N/A</v>
        <stp/>
        <stp>##V3_BDSV12</stp>
        <stp>SPX Index</stp>
        <stp>CHAIN_TICKERS</stp>
        <stp>[PUTStrategy6.xlsx]Backup!R7353C7</stp>
        <stp>CHAIN_STRIKE_PX_OVRD</stp>
        <stp>147240</stp>
        <stp>CHAIN_PUT_CALL_TYPE_OVRD=P</stp>
        <stp>CHAIN_PERIODICITY_OVRD=M</stp>
        <tr r="G7353" s="3"/>
      </tp>
      <tp t="e">
        <v>#N/A</v>
        <stp/>
        <stp>##V3_BDSV12</stp>
        <stp>SPX Index</stp>
        <stp>CHAIN_TICKERS</stp>
        <stp>[PUTStrategy6.xlsx]Backup!R7303C7</stp>
        <stp>CHAIN_STRIKE_PX_OVRD</stp>
        <stp>146240</stp>
        <stp>CHAIN_PUT_CALL_TYPE_OVRD=P</stp>
        <stp>CHAIN_PERIODICITY_OVRD=M</stp>
        <tr r="G7303" s="3"/>
      </tp>
      <tp t="e">
        <v>#N/A</v>
        <stp/>
        <stp>##V3_BDSV12</stp>
        <stp>SPX Index</stp>
        <stp>CHAIN_TICKERS</stp>
        <stp>[PUTStrategy6.xlsx]Backup!R7338C7</stp>
        <stp>CHAIN_STRIKE_PX_OVRD</stp>
        <stp>146940</stp>
        <stp>CHAIN_PUT_CALL_TYPE_OVRD=P</stp>
        <stp>CHAIN_PERIODICITY_OVRD=M</stp>
        <tr r="G7338" s="3"/>
      </tp>
      <tp t="e">
        <v>#N/A</v>
        <stp/>
        <stp>##V3_BDSV12</stp>
        <stp>SPX Index</stp>
        <stp>CHAIN_TICKERS</stp>
        <stp>[PUTStrategy6.xlsx]Backup!R7288C7</stp>
        <stp>CHAIN_STRIKE_PX_OVRD</stp>
        <stp>145940</stp>
        <stp>CHAIN_PUT_CALL_TYPE_OVRD=P</stp>
        <stp>CHAIN_PERIODICITY_OVRD=M</stp>
        <tr r="G7288" s="3"/>
      </tp>
      <tp t="e">
        <v>#N/A</v>
        <stp/>
        <stp>##V3_BDSV12</stp>
        <stp>SPX Index</stp>
        <stp>CHAIN_TICKERS</stp>
        <stp>[PUTStrategy6.xlsx]Backup!R7253C7</stp>
        <stp>CHAIN_STRIKE_PX_OVRD</stp>
        <stp>145240</stp>
        <stp>CHAIN_PUT_CALL_TYPE_OVRD=P</stp>
        <stp>CHAIN_PERIODICITY_OVRD=M</stp>
        <tr r="G7253" s="3"/>
      </tp>
      <tp t="e">
        <v>#N/A</v>
        <stp/>
        <stp>##V3_BDSV12</stp>
        <stp>SPX Index</stp>
        <stp>CHAIN_TICKERS</stp>
        <stp>[PUTStrategy6.xlsx]Backup!R7238C7</stp>
        <stp>CHAIN_STRIKE_PX_OVRD</stp>
        <stp>144940</stp>
        <stp>CHAIN_PUT_CALL_TYPE_OVRD=P</stp>
        <stp>CHAIN_PERIODICITY_OVRD=M</stp>
        <tr r="G7238" s="3"/>
      </tp>
      <tp t="e">
        <v>#N/A</v>
        <stp/>
        <stp>##V3_BDSV12</stp>
        <stp>SPX Index</stp>
        <stp>CHAIN_TICKERS</stp>
        <stp>[PUTStrategy6.xlsx]Backup!R7203C7</stp>
        <stp>CHAIN_STRIKE_PX_OVRD</stp>
        <stp>144240</stp>
        <stp>CHAIN_PUT_CALL_TYPE_OVRD=P</stp>
        <stp>CHAIN_PERIODICITY_OVRD=M</stp>
        <tr r="G7203" s="3"/>
      </tp>
      <tp t="e">
        <v>#N/A</v>
        <stp/>
        <stp>##V3_BDSV12</stp>
        <stp>SPX Index</stp>
        <stp>CHAIN_TICKERS</stp>
        <stp>[PUTStrategy6.xlsx]Backup!R7403C7</stp>
        <stp>CHAIN_STRIKE_PX_OVRD</stp>
        <stp>148240</stp>
        <stp>CHAIN_PUT_CALL_TYPE_OVRD=P</stp>
        <stp>CHAIN_PERIODICITY_OVRD=M</stp>
        <tr r="G7403" s="3"/>
      </tp>
      <tp t="e">
        <v>#N/A</v>
        <stp/>
        <stp>##V3_BDSV12</stp>
        <stp>SPX Index</stp>
        <stp>CHAIN_TICKERS</stp>
        <stp>[PUTStrategy6.xlsx]Backup!R4991C7</stp>
        <stp>CHAIN_STRIKE_PX_OVRD</stp>
        <stp>100000</stp>
        <stp>CHAIN_PUT_CALL_TYPE_OVRD=P</stp>
        <stp>CHAIN_PERIODICITY_OVRD=M</stp>
        <tr r="G4991" s="3"/>
      </tp>
      <tp t="e">
        <v>#N/A</v>
        <stp/>
        <stp>##V3_BDSV12</stp>
        <stp>SPX Index</stp>
        <stp>CHAIN_TICKERS</stp>
        <stp>[PUTStrategy6.xlsx]Backup!R5491C7</stp>
        <stp>CHAIN_STRIKE_PX_OVRD</stp>
        <stp>110000</stp>
        <stp>CHAIN_PUT_CALL_TYPE_OVRD=P</stp>
        <stp>CHAIN_PERIODICITY_OVRD=M</stp>
        <tr r="G5491" s="3"/>
      </tp>
      <tp t="e">
        <v>#N/A</v>
        <stp/>
        <stp>##V3_BDSV12</stp>
        <stp>SPX Index</stp>
        <stp>CHAIN_TICKERS</stp>
        <stp>[PUTStrategy6.xlsx]Backup!R5426C7</stp>
        <stp>CHAIN_STRIKE_PX_OVRD</stp>
        <stp>108700</stp>
        <stp>CHAIN_PUT_CALL_TYPE_OVRD=P</stp>
        <stp>CHAIN_PERIODICITY_OVRD=M</stp>
        <tr r="G5426" s="3"/>
      </tp>
      <tp t="e">
        <v>#N/A</v>
        <stp/>
        <stp>##V3_BDSV12</stp>
        <stp>SPX Index</stp>
        <stp>CHAIN_TICKERS</stp>
        <stp>[PUTStrategy6.xlsx]Backup!R5591C7</stp>
        <stp>CHAIN_STRIKE_PX_OVRD</stp>
        <stp>112000</stp>
        <stp>CHAIN_PUT_CALL_TYPE_OVRD=P</stp>
        <stp>CHAIN_PERIODICITY_OVRD=M</stp>
        <tr r="G5591" s="3"/>
      </tp>
      <tp t="e">
        <v>#N/A</v>
        <stp/>
        <stp>##V3_BDSV12</stp>
        <stp>SPX Index</stp>
        <stp>CHAIN_TICKERS</stp>
        <stp>[PUTStrategy6.xlsx]Backup!R5476C7</stp>
        <stp>CHAIN_STRIKE_PX_OVRD</stp>
        <stp>109700</stp>
        <stp>CHAIN_PUT_CALL_TYPE_OVRD=P</stp>
        <stp>CHAIN_PERIODICITY_OVRD=M</stp>
        <tr r="G5476" s="3"/>
      </tp>
      <tp t="e">
        <v>#N/A</v>
        <stp/>
        <stp>##V3_BDSV12</stp>
        <stp>SPX Index</stp>
        <stp>CHAIN_TICKERS</stp>
        <stp>[PUTStrategy6.xlsx]Backup!R5441C7</stp>
        <stp>CHAIN_STRIKE_PX_OVRD</stp>
        <stp>109000</stp>
        <stp>CHAIN_PUT_CALL_TYPE_OVRD=P</stp>
        <stp>CHAIN_PERIODICITY_OVRD=M</stp>
        <tr r="G5441" s="3"/>
      </tp>
      <tp t="e">
        <v>#N/A</v>
        <stp/>
        <stp>##V3_BDSV12</stp>
        <stp>SPX Index</stp>
        <stp>CHAIN_TICKERS</stp>
        <stp>[PUTStrategy6.xlsx]Backup!R5526C7</stp>
        <stp>CHAIN_STRIKE_PX_OVRD</stp>
        <stp>110700</stp>
        <stp>CHAIN_PUT_CALL_TYPE_OVRD=P</stp>
        <stp>CHAIN_PERIODICITY_OVRD=M</stp>
        <tr r="G5526" s="3"/>
      </tp>
      <tp t="e">
        <v>#N/A</v>
        <stp/>
        <stp>##V3_BDSV12</stp>
        <stp>SPX Index</stp>
        <stp>CHAIN_TICKERS</stp>
        <stp>[PUTStrategy6.xlsx]Backup!R5576C7</stp>
        <stp>CHAIN_STRIKE_PX_OVRD</stp>
        <stp>111700</stp>
        <stp>CHAIN_PUT_CALL_TYPE_OVRD=P</stp>
        <stp>CHAIN_PERIODICITY_OVRD=M</stp>
        <tr r="G5576" s="3"/>
      </tp>
      <tp t="e">
        <v>#N/A</v>
        <stp/>
        <stp>##V3_BDSV12</stp>
        <stp>SPX Index</stp>
        <stp>CHAIN_TICKERS</stp>
        <stp>[PUTStrategy6.xlsx]Backup!R5541C7</stp>
        <stp>CHAIN_STRIKE_PX_OVRD</stp>
        <stp>111000</stp>
        <stp>CHAIN_PUT_CALL_TYPE_OVRD=P</stp>
        <stp>CHAIN_PERIODICITY_OVRD=M</stp>
        <tr r="G5541" s="3"/>
      </tp>
      <tp t="e">
        <v>#N/A</v>
        <stp/>
        <stp>##V3_BDSV12</stp>
        <stp>SPX Index</stp>
        <stp>CHAIN_TICKERS</stp>
        <stp>[PUTStrategy6.xlsx]Backup!R5691C7</stp>
        <stp>CHAIN_STRIKE_PX_OVRD</stp>
        <stp>114000</stp>
        <stp>CHAIN_PUT_CALL_TYPE_OVRD=P</stp>
        <stp>CHAIN_PERIODICITY_OVRD=M</stp>
        <tr r="G5691" s="3"/>
      </tp>
      <tp t="e">
        <v>#N/A</v>
        <stp/>
        <stp>##V3_BDSV12</stp>
        <stp>SPX Index</stp>
        <stp>CHAIN_TICKERS</stp>
        <stp>[PUTStrategy6.xlsx]Backup!R5626C7</stp>
        <stp>CHAIN_STRIKE_PX_OVRD</stp>
        <stp>112700</stp>
        <stp>CHAIN_PUT_CALL_TYPE_OVRD=P</stp>
        <stp>CHAIN_PERIODICITY_OVRD=M</stp>
        <tr r="G5626" s="3"/>
      </tp>
      <tp t="e">
        <v>#N/A</v>
        <stp/>
        <stp>##V3_BDSV12</stp>
        <stp>SPX Index</stp>
        <stp>CHAIN_TICKERS</stp>
        <stp>[PUTStrategy6.xlsx]Backup!R5641C7</stp>
        <stp>CHAIN_STRIKE_PX_OVRD</stp>
        <stp>113000</stp>
        <stp>CHAIN_PUT_CALL_TYPE_OVRD=P</stp>
        <stp>CHAIN_PERIODICITY_OVRD=M</stp>
        <tr r="G5641" s="3"/>
      </tp>
      <tp t="e">
        <v>#N/A</v>
        <stp/>
        <stp>##V3_BDSV12</stp>
        <stp>SPX Index</stp>
        <stp>CHAIN_TICKERS</stp>
        <stp>[PUTStrategy6.xlsx]Backup!R5676C7</stp>
        <stp>CHAIN_STRIKE_PX_OVRD</stp>
        <stp>113700</stp>
        <stp>CHAIN_PUT_CALL_TYPE_OVRD=P</stp>
        <stp>CHAIN_PERIODICITY_OVRD=M</stp>
        <tr r="G5676" s="3"/>
      </tp>
      <tp t="e">
        <v>#N/A</v>
        <stp/>
        <stp>##V3_BDSV12</stp>
        <stp>SPX Index</stp>
        <stp>CHAIN_TICKERS</stp>
        <stp>[PUTStrategy6.xlsx]Backup!R5791C7</stp>
        <stp>CHAIN_STRIKE_PX_OVRD</stp>
        <stp>116000</stp>
        <stp>CHAIN_PUT_CALL_TYPE_OVRD=P</stp>
        <stp>CHAIN_PERIODICITY_OVRD=M</stp>
        <tr r="G5791" s="3"/>
      </tp>
      <tp t="e">
        <v>#N/A</v>
        <stp/>
        <stp>##V3_BDSV12</stp>
        <stp>SPX Index</stp>
        <stp>CHAIN_TICKERS</stp>
        <stp>[PUTStrategy6.xlsx]Backup!R5776C7</stp>
        <stp>CHAIN_STRIKE_PX_OVRD</stp>
        <stp>115700</stp>
        <stp>CHAIN_PUT_CALL_TYPE_OVRD=P</stp>
        <stp>CHAIN_PERIODICITY_OVRD=M</stp>
        <tr r="G5776" s="3"/>
      </tp>
      <tp t="e">
        <v>#N/A</v>
        <stp/>
        <stp>##V3_BDSV12</stp>
        <stp>SPX Index</stp>
        <stp>CHAIN_TICKERS</stp>
        <stp>[PUTStrategy6.xlsx]Backup!R5741C7</stp>
        <stp>CHAIN_STRIKE_PX_OVRD</stp>
        <stp>115000</stp>
        <stp>CHAIN_PUT_CALL_TYPE_OVRD=P</stp>
        <stp>CHAIN_PERIODICITY_OVRD=M</stp>
        <tr r="G5741" s="3"/>
      </tp>
      <tp t="e">
        <v>#N/A</v>
        <stp/>
        <stp>##V3_BDSV12</stp>
        <stp>SPX Index</stp>
        <stp>CHAIN_TICKERS</stp>
        <stp>[PUTStrategy6.xlsx]Backup!R5726C7</stp>
        <stp>CHAIN_STRIKE_PX_OVRD</stp>
        <stp>114700</stp>
        <stp>CHAIN_PUT_CALL_TYPE_OVRD=P</stp>
        <stp>CHAIN_PERIODICITY_OVRD=M</stp>
        <tr r="G5726" s="3"/>
      </tp>
      <tp t="e">
        <v>#N/A</v>
        <stp/>
        <stp>##V3_BDSV12</stp>
        <stp>SPX Index</stp>
        <stp>CHAIN_TICKERS</stp>
        <stp>[PUTStrategy6.xlsx]Backup!R5191C7</stp>
        <stp>CHAIN_STRIKE_PX_OVRD</stp>
        <stp>104000</stp>
        <stp>CHAIN_PUT_CALL_TYPE_OVRD=P</stp>
        <stp>CHAIN_PERIODICITY_OVRD=M</stp>
        <tr r="G5191" s="3"/>
      </tp>
      <tp t="e">
        <v>#N/A</v>
        <stp/>
        <stp>##V3_BDSV12</stp>
        <stp>SPX Index</stp>
        <stp>CHAIN_TICKERS</stp>
        <stp>[PUTStrategy6.xlsx]Backup!R5126C7</stp>
        <stp>CHAIN_STRIKE_PX_OVRD</stp>
        <stp>102700</stp>
        <stp>CHAIN_PUT_CALL_TYPE_OVRD=P</stp>
        <stp>CHAIN_PERIODICITY_OVRD=M</stp>
        <tr r="G5126" s="3"/>
      </tp>
      <tp t="e">
        <v>#N/A</v>
        <stp/>
        <stp>##V3_BDSV12</stp>
        <stp>SPX Index</stp>
        <stp>CHAIN_TICKERS</stp>
        <stp>[PUTStrategy6.xlsx]Backup!R5141C7</stp>
        <stp>CHAIN_STRIKE_PX_OVRD</stp>
        <stp>103000</stp>
        <stp>CHAIN_PUT_CALL_TYPE_OVRD=P</stp>
        <stp>CHAIN_PERIODICITY_OVRD=M</stp>
        <tr r="G5141" s="3"/>
      </tp>
      <tp t="e">
        <v>#N/A</v>
        <stp/>
        <stp>##V3_BDSV12</stp>
        <stp>SPX Index</stp>
        <stp>CHAIN_TICKERS</stp>
        <stp>[PUTStrategy6.xlsx]Backup!R5176C7</stp>
        <stp>CHAIN_STRIKE_PX_OVRD</stp>
        <stp>103700</stp>
        <stp>CHAIN_PUT_CALL_TYPE_OVRD=P</stp>
        <stp>CHAIN_PERIODICITY_OVRD=M</stp>
        <tr r="G5176" s="3"/>
      </tp>
      <tp t="e">
        <v>#N/A</v>
        <stp/>
        <stp>##V3_BDSV12</stp>
        <stp>SPX Index</stp>
        <stp>CHAIN_TICKERS</stp>
        <stp>[PUTStrategy6.xlsx]Backup!R5091C7</stp>
        <stp>CHAIN_STRIKE_PX_OVRD</stp>
        <stp>102000</stp>
        <stp>CHAIN_PUT_CALL_TYPE_OVRD=P</stp>
        <stp>CHAIN_PERIODICITY_OVRD=M</stp>
        <tr r="G5091" s="3"/>
      </tp>
      <tp t="e">
        <v>#N/A</v>
        <stp/>
        <stp>##V3_BDSV12</stp>
        <stp>SPX Index</stp>
        <stp>CHAIN_TICKERS</stp>
        <stp>[PUTStrategy6.xlsx]Backup!R5026C7</stp>
        <stp>CHAIN_STRIKE_PX_OVRD</stp>
        <stp>100700</stp>
        <stp>CHAIN_PUT_CALL_TYPE_OVRD=P</stp>
        <stp>CHAIN_PERIODICITY_OVRD=M</stp>
        <tr r="G5026" s="3"/>
      </tp>
      <tp t="e">
        <v>#N/A</v>
        <stp/>
        <stp>##V3_BDSV12</stp>
        <stp>SPX Index</stp>
        <stp>CHAIN_TICKERS</stp>
        <stp>[PUTStrategy6.xlsx]Backup!R5076C7</stp>
        <stp>CHAIN_STRIKE_PX_OVRD</stp>
        <stp>101700</stp>
        <stp>CHAIN_PUT_CALL_TYPE_OVRD=P</stp>
        <stp>CHAIN_PERIODICITY_OVRD=M</stp>
        <tr r="G5076" s="3"/>
      </tp>
      <tp t="e">
        <v>#N/A</v>
        <stp/>
        <stp>##V3_BDSV12</stp>
        <stp>SPX Index</stp>
        <stp>CHAIN_TICKERS</stp>
        <stp>[PUTStrategy6.xlsx]Backup!R5041C7</stp>
        <stp>CHAIN_STRIKE_PX_OVRD</stp>
        <stp>101000</stp>
        <stp>CHAIN_PUT_CALL_TYPE_OVRD=P</stp>
        <stp>CHAIN_PERIODICITY_OVRD=M</stp>
        <tr r="G5041" s="3"/>
      </tp>
      <tp t="e">
        <v>#N/A</v>
        <stp/>
        <stp>##V3_BDSV12</stp>
        <stp>SPX Index</stp>
        <stp>CHAIN_TICKERS</stp>
        <stp>[PUTStrategy6.xlsx]Backup!R5341C7</stp>
        <stp>CHAIN_STRIKE_PX_OVRD</stp>
        <stp>107000</stp>
        <stp>CHAIN_PUT_CALL_TYPE_OVRD=P</stp>
        <stp>CHAIN_PERIODICITY_OVRD=M</stp>
        <tr r="G5341" s="3"/>
      </tp>
      <tp t="e">
        <v>#N/A</v>
        <stp/>
        <stp>##V3_BDSV12</stp>
        <stp>SPX Index</stp>
        <stp>CHAIN_TICKERS</stp>
        <stp>[PUTStrategy6.xlsx]Backup!R5376C7</stp>
        <stp>CHAIN_STRIKE_PX_OVRD</stp>
        <stp>107700</stp>
        <stp>CHAIN_PUT_CALL_TYPE_OVRD=P</stp>
        <stp>CHAIN_PERIODICITY_OVRD=M</stp>
        <tr r="G5376" s="3"/>
      </tp>
      <tp t="e">
        <v>#N/A</v>
        <stp/>
        <stp>##V3_BDSV12</stp>
        <stp>SPX Index</stp>
        <stp>CHAIN_TICKERS</stp>
        <stp>[PUTStrategy6.xlsx]Backup!R5391C7</stp>
        <stp>CHAIN_STRIKE_PX_OVRD</stp>
        <stp>108000</stp>
        <stp>CHAIN_PUT_CALL_TYPE_OVRD=P</stp>
        <stp>CHAIN_PERIODICITY_OVRD=M</stp>
        <tr r="G5391" s="3"/>
      </tp>
      <tp t="e">
        <v>#N/A</v>
        <stp/>
        <stp>##V3_BDSV12</stp>
        <stp>SPX Index</stp>
        <stp>CHAIN_TICKERS</stp>
        <stp>[PUTStrategy6.xlsx]Backup!R5326C7</stp>
        <stp>CHAIN_STRIKE_PX_OVRD</stp>
        <stp>106700</stp>
        <stp>CHAIN_PUT_CALL_TYPE_OVRD=P</stp>
        <stp>CHAIN_PERIODICITY_OVRD=M</stp>
        <tr r="G5326" s="3"/>
      </tp>
      <tp t="e">
        <v>#N/A</v>
        <stp/>
        <stp>##V3_BDSV12</stp>
        <stp>SPX Index</stp>
        <stp>CHAIN_TICKERS</stp>
        <stp>[PUTStrategy6.xlsx]Backup!R5291C7</stp>
        <stp>CHAIN_STRIKE_PX_OVRD</stp>
        <stp>106000</stp>
        <stp>CHAIN_PUT_CALL_TYPE_OVRD=P</stp>
        <stp>CHAIN_PERIODICITY_OVRD=M</stp>
        <tr r="G5291" s="3"/>
      </tp>
      <tp t="e">
        <v>#N/A</v>
        <stp/>
        <stp>##V3_BDSV12</stp>
        <stp>SPX Index</stp>
        <stp>CHAIN_TICKERS</stp>
        <stp>[PUTStrategy6.xlsx]Backup!R5276C7</stp>
        <stp>CHAIN_STRIKE_PX_OVRD</stp>
        <stp>105700</stp>
        <stp>CHAIN_PUT_CALL_TYPE_OVRD=P</stp>
        <stp>CHAIN_PERIODICITY_OVRD=M</stp>
        <tr r="G5276" s="3"/>
      </tp>
      <tp t="e">
        <v>#N/A</v>
        <stp/>
        <stp>##V3_BDSV12</stp>
        <stp>SPX Index</stp>
        <stp>CHAIN_TICKERS</stp>
        <stp>[PUTStrategy6.xlsx]Backup!R5241C7</stp>
        <stp>CHAIN_STRIKE_PX_OVRD</stp>
        <stp>105000</stp>
        <stp>CHAIN_PUT_CALL_TYPE_OVRD=P</stp>
        <stp>CHAIN_PERIODICITY_OVRD=M</stp>
        <tr r="G5241" s="3"/>
      </tp>
      <tp t="e">
        <v>#N/A</v>
        <stp/>
        <stp>##V3_BDSV12</stp>
        <stp>SPX Index</stp>
        <stp>CHAIN_TICKERS</stp>
        <stp>[PUTStrategy6.xlsx]Backup!R5226C7</stp>
        <stp>CHAIN_STRIKE_PX_OVRD</stp>
        <stp>104700</stp>
        <stp>CHAIN_PUT_CALL_TYPE_OVRD=P</stp>
        <stp>CHAIN_PERIODICITY_OVRD=M</stp>
        <tr r="G5226" s="3"/>
      </tp>
      <tp t="e">
        <v>#N/A</v>
        <stp/>
        <stp>##V3_BDSV12</stp>
        <stp>SPX Index</stp>
        <stp>CHAIN_TICKERS</stp>
        <stp>[PUTStrategy6.xlsx]Backup!R5841C7</stp>
        <stp>CHAIN_STRIKE_PX_OVRD</stp>
        <stp>117000</stp>
        <stp>CHAIN_PUT_CALL_TYPE_OVRD=P</stp>
        <stp>CHAIN_PERIODICITY_OVRD=M</stp>
        <tr r="G5841" s="3"/>
      </tp>
      <tp t="e">
        <v>#N/A</v>
        <stp/>
        <stp>##V3_BDSV12</stp>
        <stp>SPX Index</stp>
        <stp>CHAIN_TICKERS</stp>
        <stp>[PUTStrategy6.xlsx]Backup!R5876C7</stp>
        <stp>CHAIN_STRIKE_PX_OVRD</stp>
        <stp>117700</stp>
        <stp>CHAIN_PUT_CALL_TYPE_OVRD=P</stp>
        <stp>CHAIN_PERIODICITY_OVRD=M</stp>
        <tr r="G5876" s="3"/>
      </tp>
      <tp t="e">
        <v>#N/A</v>
        <stp/>
        <stp>##V3_BDSV12</stp>
        <stp>SPX Index</stp>
        <stp>CHAIN_TICKERS</stp>
        <stp>[PUTStrategy6.xlsx]Backup!R5891C7</stp>
        <stp>CHAIN_STRIKE_PX_OVRD</stp>
        <stp>118000</stp>
        <stp>CHAIN_PUT_CALL_TYPE_OVRD=P</stp>
        <stp>CHAIN_PERIODICITY_OVRD=M</stp>
        <tr r="G5891" s="3"/>
      </tp>
      <tp t="e">
        <v>#N/A</v>
        <stp/>
        <stp>##V3_BDSV12</stp>
        <stp>SPX Index</stp>
        <stp>CHAIN_TICKERS</stp>
        <stp>[PUTStrategy6.xlsx]Backup!R5826C7</stp>
        <stp>CHAIN_STRIKE_PX_OVRD</stp>
        <stp>116700</stp>
        <stp>CHAIN_PUT_CALL_TYPE_OVRD=P</stp>
        <stp>CHAIN_PERIODICITY_OVRD=M</stp>
        <tr r="G5826" s="3"/>
      </tp>
      <tp t="e">
        <v>#N/A</v>
        <stp/>
        <stp>##V3_BDSV12</stp>
        <stp>SPX Index</stp>
        <stp>CHAIN_TICKERS</stp>
        <stp>[PUTStrategy6.xlsx]Backup!R5926C7</stp>
        <stp>CHAIN_STRIKE_PX_OVRD</stp>
        <stp>118700</stp>
        <stp>CHAIN_PUT_CALL_TYPE_OVRD=P</stp>
        <stp>CHAIN_PERIODICITY_OVRD=M</stp>
        <tr r="G5926" s="3"/>
      </tp>
      <tp t="e">
        <v>#N/A</v>
        <stp/>
        <stp>##V3_BDSV12</stp>
        <stp>SPX Index</stp>
        <stp>CHAIN_TICKERS</stp>
        <stp>[PUTStrategy6.xlsx]Backup!R5976C7</stp>
        <stp>CHAIN_STRIKE_PX_OVRD</stp>
        <stp>119700</stp>
        <stp>CHAIN_PUT_CALL_TYPE_OVRD=P</stp>
        <stp>CHAIN_PERIODICITY_OVRD=M</stp>
        <tr r="G5976" s="3"/>
      </tp>
      <tp t="e">
        <v>#N/A</v>
        <stp/>
        <stp>##V3_BDSV12</stp>
        <stp>SPX Index</stp>
        <stp>CHAIN_TICKERS</stp>
        <stp>[PUTStrategy6.xlsx]Backup!R5941C7</stp>
        <stp>CHAIN_STRIKE_PX_OVRD</stp>
        <stp>119000</stp>
        <stp>CHAIN_PUT_CALL_TYPE_OVRD=P</stp>
        <stp>CHAIN_PERIODICITY_OVRD=M</stp>
        <tr r="G5941" s="3"/>
      </tp>
      <tp t="e">
        <v>#N/A</v>
        <stp/>
        <stp>##V3_BDSV12</stp>
        <stp>SPX Index</stp>
        <stp>CHAIN_TICKERS</stp>
        <stp>[PUTStrategy6.xlsx]Backup!R5991C7</stp>
        <stp>CHAIN_STRIKE_PX_OVRD</stp>
        <stp>120000</stp>
        <stp>CHAIN_PUT_CALL_TYPE_OVRD=P</stp>
        <stp>CHAIN_PERIODICITY_OVRD=M</stp>
        <tr r="G5991" s="3"/>
      </tp>
      <tp t="e">
        <v>#N/A</v>
        <stp/>
        <stp>##V3_BDSV12</stp>
        <stp>SPX Index</stp>
        <stp>CHAIN_TICKERS</stp>
        <stp>[PUTStrategy6.xlsx]Backup!R6691C7</stp>
        <stp>CHAIN_STRIKE_PX_OVRD</stp>
        <stp>134000</stp>
        <stp>CHAIN_PUT_CALL_TYPE_OVRD=P</stp>
        <stp>CHAIN_PERIODICITY_OVRD=M</stp>
        <tr r="G6691" s="3"/>
      </tp>
      <tp t="e">
        <v>#N/A</v>
        <stp/>
        <stp>##V3_BDSV12</stp>
        <stp>SPX Index</stp>
        <stp>CHAIN_TICKERS</stp>
        <stp>[PUTStrategy6.xlsx]Backup!R6626C7</stp>
        <stp>CHAIN_STRIKE_PX_OVRD</stp>
        <stp>132700</stp>
        <stp>CHAIN_PUT_CALL_TYPE_OVRD=P</stp>
        <stp>CHAIN_PERIODICITY_OVRD=M</stp>
        <tr r="G6626" s="3"/>
      </tp>
      <tp t="e">
        <v>#N/A</v>
        <stp/>
        <stp>##V3_BDSV12</stp>
        <stp>SPX Index</stp>
        <stp>CHAIN_TICKERS</stp>
        <stp>[PUTStrategy6.xlsx]Backup!R6641C7</stp>
        <stp>CHAIN_STRIKE_PX_OVRD</stp>
        <stp>133000</stp>
        <stp>CHAIN_PUT_CALL_TYPE_OVRD=P</stp>
        <stp>CHAIN_PERIODICITY_OVRD=M</stp>
        <tr r="G6641" s="3"/>
      </tp>
      <tp t="e">
        <v>#N/A</v>
        <stp/>
        <stp>##V3_BDSV12</stp>
        <stp>SPX Index</stp>
        <stp>CHAIN_TICKERS</stp>
        <stp>[PUTStrategy6.xlsx]Backup!R6676C7</stp>
        <stp>CHAIN_STRIKE_PX_OVRD</stp>
        <stp>133700</stp>
        <stp>CHAIN_PUT_CALL_TYPE_OVRD=P</stp>
        <stp>CHAIN_PERIODICITY_OVRD=M</stp>
        <tr r="G6676" s="3"/>
      </tp>
      <tp t="e">
        <v>#N/A</v>
        <stp/>
        <stp>##V3_BDSV12</stp>
        <stp>SPX Index</stp>
        <stp>CHAIN_TICKERS</stp>
        <stp>[PUTStrategy6.xlsx]Backup!R6791C7</stp>
        <stp>CHAIN_STRIKE_PX_OVRD</stp>
        <stp>136000</stp>
        <stp>CHAIN_PUT_CALL_TYPE_OVRD=P</stp>
        <stp>CHAIN_PERIODICITY_OVRD=M</stp>
        <tr r="G6791" s="3"/>
      </tp>
      <tp t="e">
        <v>#N/A</v>
        <stp/>
        <stp>##V3_BDSV12</stp>
        <stp>SPX Index</stp>
        <stp>CHAIN_TICKERS</stp>
        <stp>[PUTStrategy6.xlsx]Backup!R6776C7</stp>
        <stp>CHAIN_STRIKE_PX_OVRD</stp>
        <stp>135700</stp>
        <stp>CHAIN_PUT_CALL_TYPE_OVRD=P</stp>
        <stp>CHAIN_PERIODICITY_OVRD=M</stp>
        <tr r="G6776" s="3"/>
      </tp>
      <tp t="e">
        <v>#N/A</v>
        <stp/>
        <stp>##V3_BDSV12</stp>
        <stp>SPX Index</stp>
        <stp>CHAIN_TICKERS</stp>
        <stp>[PUTStrategy6.xlsx]Backup!R6741C7</stp>
        <stp>CHAIN_STRIKE_PX_OVRD</stp>
        <stp>135000</stp>
        <stp>CHAIN_PUT_CALL_TYPE_OVRD=P</stp>
        <stp>CHAIN_PERIODICITY_OVRD=M</stp>
        <tr r="G6741" s="3"/>
      </tp>
      <tp t="e">
        <v>#N/A</v>
        <stp/>
        <stp>##V3_BDSV12</stp>
        <stp>SPX Index</stp>
        <stp>CHAIN_TICKERS</stp>
        <stp>[PUTStrategy6.xlsx]Backup!R6726C7</stp>
        <stp>CHAIN_STRIKE_PX_OVRD</stp>
        <stp>134700</stp>
        <stp>CHAIN_PUT_CALL_TYPE_OVRD=P</stp>
        <stp>CHAIN_PERIODICITY_OVRD=M</stp>
        <tr r="G6726" s="3"/>
      </tp>
      <tp t="e">
        <v>#N/A</v>
        <stp/>
        <stp>##V3_BDSV12</stp>
        <stp>SPX Index</stp>
        <stp>CHAIN_TICKERS</stp>
        <stp>[PUTStrategy6.xlsx]Backup!R6491C7</stp>
        <stp>CHAIN_STRIKE_PX_OVRD</stp>
        <stp>130000</stp>
        <stp>CHAIN_PUT_CALL_TYPE_OVRD=P</stp>
        <stp>CHAIN_PERIODICITY_OVRD=M</stp>
        <tr r="G6491" s="3"/>
      </tp>
      <tp t="e">
        <v>#N/A</v>
        <stp/>
        <stp>##V3_BDSV12</stp>
        <stp>SPX Index</stp>
        <stp>CHAIN_TICKERS</stp>
        <stp>[PUTStrategy6.xlsx]Backup!R6426C7</stp>
        <stp>CHAIN_STRIKE_PX_OVRD</stp>
        <stp>128700</stp>
        <stp>CHAIN_PUT_CALL_TYPE_OVRD=P</stp>
        <stp>CHAIN_PERIODICITY_OVRD=M</stp>
        <tr r="G6426" s="3"/>
      </tp>
      <tp t="e">
        <v>#N/A</v>
        <stp/>
        <stp>##V3_BDSV12</stp>
        <stp>SPX Index</stp>
        <stp>CHAIN_TICKERS</stp>
        <stp>[PUTStrategy6.xlsx]Backup!R6591C7</stp>
        <stp>CHAIN_STRIKE_PX_OVRD</stp>
        <stp>132000</stp>
        <stp>CHAIN_PUT_CALL_TYPE_OVRD=P</stp>
        <stp>CHAIN_PERIODICITY_OVRD=M</stp>
        <tr r="G6591" s="3"/>
      </tp>
      <tp t="e">
        <v>#N/A</v>
        <stp/>
        <stp>##V3_BDSV12</stp>
        <stp>SPX Index</stp>
        <stp>CHAIN_TICKERS</stp>
        <stp>[PUTStrategy6.xlsx]Backup!R6476C7</stp>
        <stp>CHAIN_STRIKE_PX_OVRD</stp>
        <stp>129700</stp>
        <stp>CHAIN_PUT_CALL_TYPE_OVRD=P</stp>
        <stp>CHAIN_PERIODICITY_OVRD=M</stp>
        <tr r="G6476" s="3"/>
      </tp>
      <tp t="e">
        <v>#N/A</v>
        <stp/>
        <stp>##V3_BDSV12</stp>
        <stp>SPX Index</stp>
        <stp>CHAIN_TICKERS</stp>
        <stp>[PUTStrategy6.xlsx]Backup!R6441C7</stp>
        <stp>CHAIN_STRIKE_PX_OVRD</stp>
        <stp>129000</stp>
        <stp>CHAIN_PUT_CALL_TYPE_OVRD=P</stp>
        <stp>CHAIN_PERIODICITY_OVRD=M</stp>
        <tr r="G6441" s="3"/>
      </tp>
      <tp t="e">
        <v>#N/A</v>
        <stp/>
        <stp>##V3_BDSV12</stp>
        <stp>SPX Index</stp>
        <stp>CHAIN_TICKERS</stp>
        <stp>[PUTStrategy6.xlsx]Backup!R6526C7</stp>
        <stp>CHAIN_STRIKE_PX_OVRD</stp>
        <stp>130700</stp>
        <stp>CHAIN_PUT_CALL_TYPE_OVRD=P</stp>
        <stp>CHAIN_PERIODICITY_OVRD=M</stp>
        <tr r="G6526" s="3"/>
      </tp>
      <tp t="e">
        <v>#N/A</v>
        <stp/>
        <stp>##V3_BDSV12</stp>
        <stp>SPX Index</stp>
        <stp>CHAIN_TICKERS</stp>
        <stp>[PUTStrategy6.xlsx]Backup!R6576C7</stp>
        <stp>CHAIN_STRIKE_PX_OVRD</stp>
        <stp>131700</stp>
        <stp>CHAIN_PUT_CALL_TYPE_OVRD=P</stp>
        <stp>CHAIN_PERIODICITY_OVRD=M</stp>
        <tr r="G6576" s="3"/>
      </tp>
      <tp t="e">
        <v>#N/A</v>
        <stp/>
        <stp>##V3_BDSV12</stp>
        <stp>SPX Index</stp>
        <stp>CHAIN_TICKERS</stp>
        <stp>[PUTStrategy6.xlsx]Backup!R6541C7</stp>
        <stp>CHAIN_STRIKE_PX_OVRD</stp>
        <stp>131000</stp>
        <stp>CHAIN_PUT_CALL_TYPE_OVRD=P</stp>
        <stp>CHAIN_PERIODICITY_OVRD=M</stp>
        <tr r="G6541" s="3"/>
      </tp>
      <tp t="e">
        <v>#N/A</v>
        <stp/>
        <stp>##V3_BDSV12</stp>
        <stp>SPX Index</stp>
        <stp>CHAIN_TICKERS</stp>
        <stp>[PUTStrategy6.xlsx]Backup!R6341C7</stp>
        <stp>CHAIN_STRIKE_PX_OVRD</stp>
        <stp>127000</stp>
        <stp>CHAIN_PUT_CALL_TYPE_OVRD=P</stp>
        <stp>CHAIN_PERIODICITY_OVRD=M</stp>
        <tr r="G6341" s="3"/>
      </tp>
      <tp t="e">
        <v>#N/A</v>
        <stp/>
        <stp>##V3_BDSV12</stp>
        <stp>SPX Index</stp>
        <stp>CHAIN_TICKERS</stp>
        <stp>[PUTStrategy6.xlsx]Backup!R6376C7</stp>
        <stp>CHAIN_STRIKE_PX_OVRD</stp>
        <stp>127700</stp>
        <stp>CHAIN_PUT_CALL_TYPE_OVRD=P</stp>
        <stp>CHAIN_PERIODICITY_OVRD=M</stp>
        <tr r="G6376" s="3"/>
      </tp>
      <tp t="e">
        <v>#N/A</v>
        <stp/>
        <stp>##V3_BDSV12</stp>
        <stp>SPX Index</stp>
        <stp>CHAIN_TICKERS</stp>
        <stp>[PUTStrategy6.xlsx]Backup!R6391C7</stp>
        <stp>CHAIN_STRIKE_PX_OVRD</stp>
        <stp>128000</stp>
        <stp>CHAIN_PUT_CALL_TYPE_OVRD=P</stp>
        <stp>CHAIN_PERIODICITY_OVRD=M</stp>
        <tr r="G6391" s="3"/>
      </tp>
      <tp t="e">
        <v>#N/A</v>
        <stp/>
        <stp>##V3_BDSV12</stp>
        <stp>SPX Index</stp>
        <stp>CHAIN_TICKERS</stp>
        <stp>[PUTStrategy6.xlsx]Backup!R6326C7</stp>
        <stp>CHAIN_STRIKE_PX_OVRD</stp>
        <stp>126700</stp>
        <stp>CHAIN_PUT_CALL_TYPE_OVRD=P</stp>
        <stp>CHAIN_PERIODICITY_OVRD=M</stp>
        <tr r="G6326" s="3"/>
      </tp>
      <tp t="e">
        <v>#N/A</v>
        <stp/>
        <stp>##V3_BDSV12</stp>
        <stp>SPX Index</stp>
        <stp>CHAIN_TICKERS</stp>
        <stp>[PUTStrategy6.xlsx]Backup!R6291C7</stp>
        <stp>CHAIN_STRIKE_PX_OVRD</stp>
        <stp>126000</stp>
        <stp>CHAIN_PUT_CALL_TYPE_OVRD=P</stp>
        <stp>CHAIN_PERIODICITY_OVRD=M</stp>
        <tr r="G6291" s="3"/>
      </tp>
      <tp t="e">
        <v>#N/A</v>
        <stp/>
        <stp>##V3_BDSV12</stp>
        <stp>SPX Index</stp>
        <stp>CHAIN_TICKERS</stp>
        <stp>[PUTStrategy6.xlsx]Backup!R6276C7</stp>
        <stp>CHAIN_STRIKE_PX_OVRD</stp>
        <stp>125700</stp>
        <stp>CHAIN_PUT_CALL_TYPE_OVRD=P</stp>
        <stp>CHAIN_PERIODICITY_OVRD=M</stp>
        <tr r="G6276" s="3"/>
      </tp>
      <tp t="e">
        <v>#N/A</v>
        <stp/>
        <stp>##V3_BDSV12</stp>
        <stp>SPX Index</stp>
        <stp>CHAIN_TICKERS</stp>
        <stp>[PUTStrategy6.xlsx]Backup!R6241C7</stp>
        <stp>CHAIN_STRIKE_PX_OVRD</stp>
        <stp>125000</stp>
        <stp>CHAIN_PUT_CALL_TYPE_OVRD=P</stp>
        <stp>CHAIN_PERIODICITY_OVRD=M</stp>
        <tr r="G6241" s="3"/>
      </tp>
      <tp t="e">
        <v>#N/A</v>
        <stp/>
        <stp>##V3_BDSV12</stp>
        <stp>SPX Index</stp>
        <stp>CHAIN_TICKERS</stp>
        <stp>[PUTStrategy6.xlsx]Backup!R6226C7</stp>
        <stp>CHAIN_STRIKE_PX_OVRD</stp>
        <stp>124700</stp>
        <stp>CHAIN_PUT_CALL_TYPE_OVRD=P</stp>
        <stp>CHAIN_PERIODICITY_OVRD=M</stp>
        <tr r="G6226" s="3"/>
      </tp>
      <tp t="e">
        <v>#N/A</v>
        <stp/>
        <stp>##V3_BDSV12</stp>
        <stp>SPX Index</stp>
        <stp>CHAIN_TICKERS</stp>
        <stp>[PUTStrategy6.xlsx]Backup!R6191C7</stp>
        <stp>CHAIN_STRIKE_PX_OVRD</stp>
        <stp>124000</stp>
        <stp>CHAIN_PUT_CALL_TYPE_OVRD=P</stp>
        <stp>CHAIN_PERIODICITY_OVRD=M</stp>
        <tr r="G6191" s="3"/>
      </tp>
      <tp t="e">
        <v>#N/A</v>
        <stp/>
        <stp>##V3_BDSV12</stp>
        <stp>SPX Index</stp>
        <stp>CHAIN_TICKERS</stp>
        <stp>[PUTStrategy6.xlsx]Backup!R6126C7</stp>
        <stp>CHAIN_STRIKE_PX_OVRD</stp>
        <stp>122700</stp>
        <stp>CHAIN_PUT_CALL_TYPE_OVRD=P</stp>
        <stp>CHAIN_PERIODICITY_OVRD=M</stp>
        <tr r="G6126" s="3"/>
      </tp>
      <tp t="e">
        <v>#N/A</v>
        <stp/>
        <stp>##V3_BDSV12</stp>
        <stp>SPX Index</stp>
        <stp>CHAIN_TICKERS</stp>
        <stp>[PUTStrategy6.xlsx]Backup!R6141C7</stp>
        <stp>CHAIN_STRIKE_PX_OVRD</stp>
        <stp>123000</stp>
        <stp>CHAIN_PUT_CALL_TYPE_OVRD=P</stp>
        <stp>CHAIN_PERIODICITY_OVRD=M</stp>
        <tr r="G6141" s="3"/>
      </tp>
      <tp t="e">
        <v>#N/A</v>
        <stp/>
        <stp>##V3_BDSV12</stp>
        <stp>SPX Index</stp>
        <stp>CHAIN_TICKERS</stp>
        <stp>[PUTStrategy6.xlsx]Backup!R6176C7</stp>
        <stp>CHAIN_STRIKE_PX_OVRD</stp>
        <stp>123700</stp>
        <stp>CHAIN_PUT_CALL_TYPE_OVRD=P</stp>
        <stp>CHAIN_PERIODICITY_OVRD=M</stp>
        <tr r="G6176" s="3"/>
      </tp>
      <tp t="e">
        <v>#N/A</v>
        <stp/>
        <stp>##V3_BDSV12</stp>
        <stp>SPX Index</stp>
        <stp>CHAIN_TICKERS</stp>
        <stp>[PUTStrategy6.xlsx]Backup!R6091C7</stp>
        <stp>CHAIN_STRIKE_PX_OVRD</stp>
        <stp>122000</stp>
        <stp>CHAIN_PUT_CALL_TYPE_OVRD=P</stp>
        <stp>CHAIN_PERIODICITY_OVRD=M</stp>
        <tr r="G6091" s="3"/>
      </tp>
      <tp t="e">
        <v>#N/A</v>
        <stp/>
        <stp>##V3_BDSV12</stp>
        <stp>SPX Index</stp>
        <stp>CHAIN_TICKERS</stp>
        <stp>[PUTStrategy6.xlsx]Backup!R6026C7</stp>
        <stp>CHAIN_STRIKE_PX_OVRD</stp>
        <stp>120700</stp>
        <stp>CHAIN_PUT_CALL_TYPE_OVRD=P</stp>
        <stp>CHAIN_PERIODICITY_OVRD=M</stp>
        <tr r="G6026" s="3"/>
      </tp>
      <tp t="e">
        <v>#N/A</v>
        <stp/>
        <stp>##V3_BDSV12</stp>
        <stp>SPX Index</stp>
        <stp>CHAIN_TICKERS</stp>
        <stp>[PUTStrategy6.xlsx]Backup!R6076C7</stp>
        <stp>CHAIN_STRIKE_PX_OVRD</stp>
        <stp>121700</stp>
        <stp>CHAIN_PUT_CALL_TYPE_OVRD=P</stp>
        <stp>CHAIN_PERIODICITY_OVRD=M</stp>
        <tr r="G6076" s="3"/>
      </tp>
      <tp t="e">
        <v>#N/A</v>
        <stp/>
        <stp>##V3_BDSV12</stp>
        <stp>SPX Index</stp>
        <stp>CHAIN_TICKERS</stp>
        <stp>[PUTStrategy6.xlsx]Backup!R6041C7</stp>
        <stp>CHAIN_STRIKE_PX_OVRD</stp>
        <stp>121000</stp>
        <stp>CHAIN_PUT_CALL_TYPE_OVRD=P</stp>
        <stp>CHAIN_PERIODICITY_OVRD=M</stp>
        <tr r="G6041" s="3"/>
      </tp>
      <tp t="e">
        <v>#N/A</v>
        <stp/>
        <stp>##V3_BDSV12</stp>
        <stp>SPX Index</stp>
        <stp>CHAIN_TICKERS</stp>
        <stp>[PUTStrategy6.xlsx]Backup!R6991C7</stp>
        <stp>CHAIN_STRIKE_PX_OVRD</stp>
        <stp>140000</stp>
        <stp>CHAIN_PUT_CALL_TYPE_OVRD=P</stp>
        <stp>CHAIN_PERIODICITY_OVRD=M</stp>
        <tr r="G6991" s="3"/>
      </tp>
      <tp t="e">
        <v>#N/A</v>
        <stp/>
        <stp>##V3_BDSV12</stp>
        <stp>SPX Index</stp>
        <stp>CHAIN_TICKERS</stp>
        <stp>[PUTStrategy6.xlsx]Backup!R6841C7</stp>
        <stp>CHAIN_STRIKE_PX_OVRD</stp>
        <stp>137000</stp>
        <stp>CHAIN_PUT_CALL_TYPE_OVRD=P</stp>
        <stp>CHAIN_PERIODICITY_OVRD=M</stp>
        <tr r="G6841" s="3"/>
      </tp>
      <tp t="e">
        <v>#N/A</v>
        <stp/>
        <stp>##V3_BDSV12</stp>
        <stp>SPX Index</stp>
        <stp>CHAIN_TICKERS</stp>
        <stp>[PUTStrategy6.xlsx]Backup!R6876C7</stp>
        <stp>CHAIN_STRIKE_PX_OVRD</stp>
        <stp>137700</stp>
        <stp>CHAIN_PUT_CALL_TYPE_OVRD=P</stp>
        <stp>CHAIN_PERIODICITY_OVRD=M</stp>
        <tr r="G6876" s="3"/>
      </tp>
      <tp t="e">
        <v>#N/A</v>
        <stp/>
        <stp>##V3_BDSV12</stp>
        <stp>SPX Index</stp>
        <stp>CHAIN_TICKERS</stp>
        <stp>[PUTStrategy6.xlsx]Backup!R6891C7</stp>
        <stp>CHAIN_STRIKE_PX_OVRD</stp>
        <stp>138000</stp>
        <stp>CHAIN_PUT_CALL_TYPE_OVRD=P</stp>
        <stp>CHAIN_PERIODICITY_OVRD=M</stp>
        <tr r="G6891" s="3"/>
      </tp>
      <tp t="e">
        <v>#N/A</v>
        <stp/>
        <stp>##V3_BDSV12</stp>
        <stp>SPX Index</stp>
        <stp>CHAIN_TICKERS</stp>
        <stp>[PUTStrategy6.xlsx]Backup!R6826C7</stp>
        <stp>CHAIN_STRIKE_PX_OVRD</stp>
        <stp>136700</stp>
        <stp>CHAIN_PUT_CALL_TYPE_OVRD=P</stp>
        <stp>CHAIN_PERIODICITY_OVRD=M</stp>
        <tr r="G6826" s="3"/>
      </tp>
      <tp t="e">
        <v>#N/A</v>
        <stp/>
        <stp>##V3_BDSV12</stp>
        <stp>SPX Index</stp>
        <stp>CHAIN_TICKERS</stp>
        <stp>[PUTStrategy6.xlsx]Backup!R6926C7</stp>
        <stp>CHAIN_STRIKE_PX_OVRD</stp>
        <stp>138700</stp>
        <stp>CHAIN_PUT_CALL_TYPE_OVRD=P</stp>
        <stp>CHAIN_PERIODICITY_OVRD=M</stp>
        <tr r="G6926" s="3"/>
      </tp>
      <tp t="e">
        <v>#N/A</v>
        <stp/>
        <stp>##V3_BDSV12</stp>
        <stp>SPX Index</stp>
        <stp>CHAIN_TICKERS</stp>
        <stp>[PUTStrategy6.xlsx]Backup!R6976C7</stp>
        <stp>CHAIN_STRIKE_PX_OVRD</stp>
        <stp>139700</stp>
        <stp>CHAIN_PUT_CALL_TYPE_OVRD=P</stp>
        <stp>CHAIN_PERIODICITY_OVRD=M</stp>
        <tr r="G6976" s="3"/>
      </tp>
      <tp t="e">
        <v>#N/A</v>
        <stp/>
        <stp>##V3_BDSV12</stp>
        <stp>SPX Index</stp>
        <stp>CHAIN_TICKERS</stp>
        <stp>[PUTStrategy6.xlsx]Backup!R6941C7</stp>
        <stp>CHAIN_STRIKE_PX_OVRD</stp>
        <stp>139000</stp>
        <stp>CHAIN_PUT_CALL_TYPE_OVRD=P</stp>
        <stp>CHAIN_PERIODICITY_OVRD=M</stp>
        <tr r="G6941" s="3"/>
      </tp>
      <tp t="e">
        <v>#N/A</v>
        <stp/>
        <stp>##V3_BDSV12</stp>
        <stp>SPX Index</stp>
        <stp>CHAIN_TICKERS</stp>
        <stp>[PUTStrategy6.xlsx]Backup!R7191C7</stp>
        <stp>CHAIN_STRIKE_PX_OVRD</stp>
        <stp>144000</stp>
        <stp>CHAIN_PUT_CALL_TYPE_OVRD=P</stp>
        <stp>CHAIN_PERIODICITY_OVRD=M</stp>
        <tr r="G7191" s="3"/>
      </tp>
      <tp t="e">
        <v>#N/A</v>
        <stp/>
        <stp>##V3_BDSV12</stp>
        <stp>SPX Index</stp>
        <stp>CHAIN_TICKERS</stp>
        <stp>[PUTStrategy6.xlsx]Backup!R7126C7</stp>
        <stp>CHAIN_STRIKE_PX_OVRD</stp>
        <stp>142700</stp>
        <stp>CHAIN_PUT_CALL_TYPE_OVRD=P</stp>
        <stp>CHAIN_PERIODICITY_OVRD=M</stp>
        <tr r="G7126" s="3"/>
      </tp>
      <tp t="e">
        <v>#N/A</v>
        <stp/>
        <stp>##V3_BDSV12</stp>
        <stp>SPX Index</stp>
        <stp>CHAIN_TICKERS</stp>
        <stp>[PUTStrategy6.xlsx]Backup!R7141C7</stp>
        <stp>CHAIN_STRIKE_PX_OVRD</stp>
        <stp>143000</stp>
        <stp>CHAIN_PUT_CALL_TYPE_OVRD=P</stp>
        <stp>CHAIN_PERIODICITY_OVRD=M</stp>
        <tr r="G7141" s="3"/>
      </tp>
      <tp t="e">
        <v>#N/A</v>
        <stp/>
        <stp>##V3_BDSV12</stp>
        <stp>SPX Index</stp>
        <stp>CHAIN_TICKERS</stp>
        <stp>[PUTStrategy6.xlsx]Backup!R7176C7</stp>
        <stp>CHAIN_STRIKE_PX_OVRD</stp>
        <stp>143700</stp>
        <stp>CHAIN_PUT_CALL_TYPE_OVRD=P</stp>
        <stp>CHAIN_PERIODICITY_OVRD=M</stp>
        <tr r="G7176" s="3"/>
      </tp>
      <tp t="e">
        <v>#N/A</v>
        <stp/>
        <stp>##V3_BDSV12</stp>
        <stp>SPX Index</stp>
        <stp>CHAIN_TICKERS</stp>
        <stp>[PUTStrategy6.xlsx]Backup!R7091C7</stp>
        <stp>CHAIN_STRIKE_PX_OVRD</stp>
        <stp>142000</stp>
        <stp>CHAIN_PUT_CALL_TYPE_OVRD=P</stp>
        <stp>CHAIN_PERIODICITY_OVRD=M</stp>
        <tr r="G7091" s="3"/>
      </tp>
      <tp t="e">
        <v>#N/A</v>
        <stp/>
        <stp>##V3_BDSV12</stp>
        <stp>SPX Index</stp>
        <stp>CHAIN_TICKERS</stp>
        <stp>[PUTStrategy6.xlsx]Backup!R7026C7</stp>
        <stp>CHAIN_STRIKE_PX_OVRD</stp>
        <stp>140700</stp>
        <stp>CHAIN_PUT_CALL_TYPE_OVRD=P</stp>
        <stp>CHAIN_PERIODICITY_OVRD=M</stp>
        <tr r="G7026" s="3"/>
      </tp>
      <tp t="e">
        <v>#N/A</v>
        <stp/>
        <stp>##V3_BDSV12</stp>
        <stp>SPX Index</stp>
        <stp>CHAIN_TICKERS</stp>
        <stp>[PUTStrategy6.xlsx]Backup!R7076C7</stp>
        <stp>CHAIN_STRIKE_PX_OVRD</stp>
        <stp>141700</stp>
        <stp>CHAIN_PUT_CALL_TYPE_OVRD=P</stp>
        <stp>CHAIN_PERIODICITY_OVRD=M</stp>
        <tr r="G7076" s="3"/>
      </tp>
      <tp t="e">
        <v>#N/A</v>
        <stp/>
        <stp>##V3_BDSV12</stp>
        <stp>SPX Index</stp>
        <stp>CHAIN_TICKERS</stp>
        <stp>[PUTStrategy6.xlsx]Backup!R7041C7</stp>
        <stp>CHAIN_STRIKE_PX_OVRD</stp>
        <stp>141000</stp>
        <stp>CHAIN_PUT_CALL_TYPE_OVRD=P</stp>
        <stp>CHAIN_PERIODICITY_OVRD=M</stp>
        <tr r="G7041" s="3"/>
      </tp>
      <tp t="e">
        <v>#N/A</v>
        <stp/>
        <stp>##V3_BDSV12</stp>
        <stp>SPX Index</stp>
        <stp>CHAIN_TICKERS</stp>
        <stp>[PUTStrategy6.xlsx]Backup!R7341C7</stp>
        <stp>CHAIN_STRIKE_PX_OVRD</stp>
        <stp>147000</stp>
        <stp>CHAIN_PUT_CALL_TYPE_OVRD=P</stp>
        <stp>CHAIN_PERIODICITY_OVRD=M</stp>
        <tr r="G7341" s="3"/>
      </tp>
      <tp t="e">
        <v>#N/A</v>
        <stp/>
        <stp>##V3_BDSV12</stp>
        <stp>SPX Index</stp>
        <stp>CHAIN_TICKERS</stp>
        <stp>[PUTStrategy6.xlsx]Backup!R7376C7</stp>
        <stp>CHAIN_STRIKE_PX_OVRD</stp>
        <stp>147700</stp>
        <stp>CHAIN_PUT_CALL_TYPE_OVRD=P</stp>
        <stp>CHAIN_PERIODICITY_OVRD=M</stp>
        <tr r="G7376" s="3"/>
      </tp>
      <tp t="e">
        <v>#N/A</v>
        <stp/>
        <stp>##V3_BDSV12</stp>
        <stp>SPX Index</stp>
        <stp>CHAIN_TICKERS</stp>
        <stp>[PUTStrategy6.xlsx]Backup!R7391C7</stp>
        <stp>CHAIN_STRIKE_PX_OVRD</stp>
        <stp>148000</stp>
        <stp>CHAIN_PUT_CALL_TYPE_OVRD=P</stp>
        <stp>CHAIN_PERIODICITY_OVRD=M</stp>
        <tr r="G7391" s="3"/>
      </tp>
      <tp t="e">
        <v>#N/A</v>
        <stp/>
        <stp>##V3_BDSV12</stp>
        <stp>SPX Index</stp>
        <stp>CHAIN_TICKERS</stp>
        <stp>[PUTStrategy6.xlsx]Backup!R7326C7</stp>
        <stp>CHAIN_STRIKE_PX_OVRD</stp>
        <stp>146700</stp>
        <stp>CHAIN_PUT_CALL_TYPE_OVRD=P</stp>
        <stp>CHAIN_PERIODICITY_OVRD=M</stp>
        <tr r="G7326" s="3"/>
      </tp>
      <tp t="e">
        <v>#N/A</v>
        <stp/>
        <stp>##V3_BDSV12</stp>
        <stp>SPX Index</stp>
        <stp>CHAIN_TICKERS</stp>
        <stp>[PUTStrategy6.xlsx]Backup!R7291C7</stp>
        <stp>CHAIN_STRIKE_PX_OVRD</stp>
        <stp>146000</stp>
        <stp>CHAIN_PUT_CALL_TYPE_OVRD=P</stp>
        <stp>CHAIN_PERIODICITY_OVRD=M</stp>
        <tr r="G7291" s="3"/>
      </tp>
      <tp t="e">
        <v>#N/A</v>
        <stp/>
        <stp>##V3_BDSV12</stp>
        <stp>SPX Index</stp>
        <stp>CHAIN_TICKERS</stp>
        <stp>[PUTStrategy6.xlsx]Backup!R7276C7</stp>
        <stp>CHAIN_STRIKE_PX_OVRD</stp>
        <stp>145700</stp>
        <stp>CHAIN_PUT_CALL_TYPE_OVRD=P</stp>
        <stp>CHAIN_PERIODICITY_OVRD=M</stp>
        <tr r="G7276" s="3"/>
      </tp>
      <tp t="e">
        <v>#N/A</v>
        <stp/>
        <stp>##V3_BDSV12</stp>
        <stp>SPX Index</stp>
        <stp>CHAIN_TICKERS</stp>
        <stp>[PUTStrategy6.xlsx]Backup!R7241C7</stp>
        <stp>CHAIN_STRIKE_PX_OVRD</stp>
        <stp>145000</stp>
        <stp>CHAIN_PUT_CALL_TYPE_OVRD=P</stp>
        <stp>CHAIN_PERIODICITY_OVRD=M</stp>
        <tr r="G7241" s="3"/>
      </tp>
      <tp t="e">
        <v>#N/A</v>
        <stp/>
        <stp>##V3_BDSV12</stp>
        <stp>SPX Index</stp>
        <stp>CHAIN_TICKERS</stp>
        <stp>[PUTStrategy6.xlsx]Backup!R7226C7</stp>
        <stp>CHAIN_STRIKE_PX_OVRD</stp>
        <stp>144700</stp>
        <stp>CHAIN_PUT_CALL_TYPE_OVRD=P</stp>
        <stp>CHAIN_PERIODICITY_OVRD=M</stp>
        <tr r="G7226" s="3"/>
      </tp>
      <tp t="e">
        <v>#N/A</v>
        <stp/>
        <stp>##V3_BDHV12</stp>
        <stp>SPX Index</stp>
        <stp>IVOL_MONEYNESS</stp>
        <stp>6/19/2015</stp>
        <stp>6/19/2015</stp>
        <stp>[PUTStrategy-RealOption.xlsx]Opt_BS!R116C8</stp>
        <stp>IVOL_MATURITY=MATURITY_1STM</stp>
        <stp>IVOL_MONEYNESS_LEVEL=MONEY_LVL_100_</stp>
        <stp>DTS=H</stp>
        <stp>FACTOR=.01</stp>
        <stp>DAYS=W</stp>
        <tr r="H116" s="4"/>
      </tp>
      <tp t="e">
        <v>#N/A</v>
        <stp/>
        <stp>##V3_BDHV12</stp>
        <stp>SPX Index</stp>
        <stp>IVOL_MONEYNESS</stp>
        <stp>9/16/2015</stp>
        <stp>9/16/2015</stp>
        <stp>[PUTStrategy-RealOption.xlsx]Opt_BS!R179C8</stp>
        <stp>IVOL_MATURITY=MATURITY_1STM</stp>
        <stp>IVOL_MONEYNESS_LEVEL=MONEY_LVL_100_</stp>
        <stp>DTS=H</stp>
        <stp>FACTOR=.01</stp>
        <stp>DAYS=W</stp>
        <tr r="H179" s="4"/>
      </tp>
      <tp t="e">
        <v>#N/A</v>
        <stp/>
        <stp>##V3_BDHV12</stp>
        <stp>SPX Index</stp>
        <stp>IVOL_MONEYNESS</stp>
        <stp>9/28/2015</stp>
        <stp>9/28/2015</stp>
        <stp>[PUTStrategy-RealOption.xlsx]Opt_BS!R187C8</stp>
        <stp>IVOL_MATURITY=MATURITY_1STM</stp>
        <stp>IVOL_MONEYNESS_LEVEL=MONEY_LVL_100_</stp>
        <stp>DTS=H</stp>
        <stp>FACTOR=.01</stp>
        <stp>DAYS=W</stp>
        <tr r="H187" s="4"/>
      </tp>
      <tp t="e">
        <v>#N/A</v>
        <stp/>
        <stp>##V3_BDSV12</stp>
        <stp>SPX Index</stp>
        <stp>CHAIN_TICKERS</stp>
        <stp>[PUTStrategy6.xlsx]Backup!R3992C7</stp>
        <stp>CHAIN_STRIKE_PX_OVRD</stp>
        <stp>80020</stp>
        <stp>CHAIN_PUT_CALL_TYPE_OVRD=P</stp>
        <stp>CHAIN_PERIODICITY_OVRD=M</stp>
        <tr r="G3992" s="3"/>
      </tp>
      <tp t="e">
        <v>#N/A</v>
        <stp/>
        <stp>##V3_BDSV12</stp>
        <stp>SPX Index</stp>
        <stp>CHAIN_TICKERS</stp>
        <stp>[PUTStrategy6.xlsx]Backup!R4492C7</stp>
        <stp>CHAIN_STRIKE_PX_OVRD</stp>
        <stp>90020</stp>
        <stp>CHAIN_PUT_CALL_TYPE_OVRD=P</stp>
        <stp>CHAIN_PERIODICITY_OVRD=M</stp>
        <tr r="G4492" s="3"/>
      </tp>
      <tp t="e">
        <v>#N/A</v>
        <stp/>
        <stp>##V3_BDSV12</stp>
        <stp>SPX Index</stp>
        <stp>CHAIN_TICKERS</stp>
        <stp>[PUTStrategy6.xlsx]Backup!R4592C7</stp>
        <stp>CHAIN_STRIKE_PX_OVRD</stp>
        <stp>92020</stp>
        <stp>CHAIN_PUT_CALL_TYPE_OVRD=P</stp>
        <stp>CHAIN_PERIODICITY_OVRD=M</stp>
        <tr r="G4592" s="3"/>
      </tp>
      <tp t="e">
        <v>#N/A</v>
        <stp/>
        <stp>##V3_BDSV12</stp>
        <stp>SPX Index</stp>
        <stp>CHAIN_TICKERS</stp>
        <stp>[PUTStrategy6.xlsx]Backup!R4792C7</stp>
        <stp>CHAIN_STRIKE_PX_OVRD</stp>
        <stp>96020</stp>
        <stp>CHAIN_PUT_CALL_TYPE_OVRD=P</stp>
        <stp>CHAIN_PERIODICITY_OVRD=M</stp>
        <tr r="G4792" s="3"/>
      </tp>
      <tp t="e">
        <v>#N/A</v>
        <stp/>
        <stp>##V3_BDSV12</stp>
        <stp>SPX Index</stp>
        <stp>CHAIN_TICKERS</stp>
        <stp>[PUTStrategy6.xlsx]Backup!R4892C7</stp>
        <stp>CHAIN_STRIKE_PX_OVRD</stp>
        <stp>98020</stp>
        <stp>CHAIN_PUT_CALL_TYPE_OVRD=P</stp>
        <stp>CHAIN_PERIODICITY_OVRD=M</stp>
        <tr r="G4892" s="3"/>
      </tp>
      <tp t="e">
        <v>#N/A</v>
        <stp/>
        <stp>##V3_BDSV12</stp>
        <stp>SPX Index</stp>
        <stp>CHAIN_TICKERS</stp>
        <stp>[PUTStrategy6.xlsx]Backup!R4692C7</stp>
        <stp>CHAIN_STRIKE_PX_OVRD</stp>
        <stp>94020</stp>
        <stp>CHAIN_PUT_CALL_TYPE_OVRD=P</stp>
        <stp>CHAIN_PERIODICITY_OVRD=M</stp>
        <tr r="G4692" s="3"/>
      </tp>
      <tp t="e">
        <v>#N/A</v>
        <stp/>
        <stp>##V3_BDSV12</stp>
        <stp>SPX Index</stp>
        <stp>CHAIN_TICKERS</stp>
        <stp>[PUTStrategy6.xlsx]Backup!R4192C7</stp>
        <stp>CHAIN_STRIKE_PX_OVRD</stp>
        <stp>84020</stp>
        <stp>CHAIN_PUT_CALL_TYPE_OVRD=P</stp>
        <stp>CHAIN_PERIODICITY_OVRD=M</stp>
        <tr r="G4192" s="3"/>
      </tp>
      <tp t="e">
        <v>#N/A</v>
        <stp/>
        <stp>##V3_BDSV12</stp>
        <stp>SPX Index</stp>
        <stp>CHAIN_TICKERS</stp>
        <stp>[PUTStrategy6.xlsx]Backup!R4292C7</stp>
        <stp>CHAIN_STRIKE_PX_OVRD</stp>
        <stp>86020</stp>
        <stp>CHAIN_PUT_CALL_TYPE_OVRD=P</stp>
        <stp>CHAIN_PERIODICITY_OVRD=M</stp>
        <tr r="G4292" s="3"/>
      </tp>
      <tp t="e">
        <v>#N/A</v>
        <stp/>
        <stp>##V3_BDSV12</stp>
        <stp>SPX Index</stp>
        <stp>CHAIN_TICKERS</stp>
        <stp>[PUTStrategy6.xlsx]Backup!R4092C7</stp>
        <stp>CHAIN_STRIKE_PX_OVRD</stp>
        <stp>82020</stp>
        <stp>CHAIN_PUT_CALL_TYPE_OVRD=P</stp>
        <stp>CHAIN_PERIODICITY_OVRD=M</stp>
        <tr r="G4092" s="3"/>
      </tp>
      <tp t="e">
        <v>#N/A</v>
        <stp/>
        <stp>##V3_BDSV12</stp>
        <stp>SPX Index</stp>
        <stp>CHAIN_TICKERS</stp>
        <stp>[PUTStrategy6.xlsx]Backup!R4392C7</stp>
        <stp>CHAIN_STRIKE_PX_OVRD</stp>
        <stp>88020</stp>
        <stp>CHAIN_PUT_CALL_TYPE_OVRD=P</stp>
        <stp>CHAIN_PERIODICITY_OVRD=M</stp>
        <tr r="G4392" s="3"/>
      </tp>
      <tp t="e">
        <v>#N/A</v>
        <stp/>
        <stp>##V3_BDSV12</stp>
        <stp>SPX Index</stp>
        <stp>CHAIN_TICKERS</stp>
        <stp>[PUTStrategy6.xlsx]Backup!R1192C7</stp>
        <stp>CHAIN_STRIKE_PX_OVRD</stp>
        <stp>24020</stp>
        <stp>CHAIN_PUT_CALL_TYPE_OVRD=P</stp>
        <stp>CHAIN_PERIODICITY_OVRD=M</stp>
        <tr r="G1192" s="3"/>
      </tp>
      <tp t="e">
        <v>#N/A</v>
        <stp/>
        <stp>##V3_BDSV12</stp>
        <stp>SPX Index</stp>
        <stp>CHAIN_TICKERS</stp>
        <stp>[PUTStrategy6.xlsx]Backup!R1292C7</stp>
        <stp>CHAIN_STRIKE_PX_OVRD</stp>
        <stp>26020</stp>
        <stp>CHAIN_PUT_CALL_TYPE_OVRD=P</stp>
        <stp>CHAIN_PERIODICITY_OVRD=M</stp>
        <tr r="G1292" s="3"/>
      </tp>
      <tp t="e">
        <v>#N/A</v>
        <stp/>
        <stp>##V3_BDSV12</stp>
        <stp>SPX Index</stp>
        <stp>CHAIN_TICKERS</stp>
        <stp>[PUTStrategy6.xlsx]Backup!R1092C7</stp>
        <stp>CHAIN_STRIKE_PX_OVRD</stp>
        <stp>22020</stp>
        <stp>CHAIN_PUT_CALL_TYPE_OVRD=P</stp>
        <stp>CHAIN_PERIODICITY_OVRD=M</stp>
        <tr r="G1092" s="3"/>
      </tp>
      <tp t="e">
        <v>#N/A</v>
        <stp/>
        <stp>##V3_BDSV12</stp>
        <stp>SPX Index</stp>
        <stp>CHAIN_TICKERS</stp>
        <stp>[PUTStrategy6.xlsx]Backup!R1392C7</stp>
        <stp>CHAIN_STRIKE_PX_OVRD</stp>
        <stp>28020</stp>
        <stp>CHAIN_PUT_CALL_TYPE_OVRD=P</stp>
        <stp>CHAIN_PERIODICITY_OVRD=M</stp>
        <tr r="G1392" s="3"/>
      </tp>
      <tp t="e">
        <v>#N/A</v>
        <stp/>
        <stp>##V3_BDSV12</stp>
        <stp>SPX Index</stp>
        <stp>CHAIN_TICKERS</stp>
        <stp>[PUTStrategy6.xlsx]Backup!R1492C7</stp>
        <stp>CHAIN_STRIKE_PX_OVRD</stp>
        <stp>30020</stp>
        <stp>CHAIN_PUT_CALL_TYPE_OVRD=P</stp>
        <stp>CHAIN_PERIODICITY_OVRD=M</stp>
        <tr r="G1492" s="3"/>
      </tp>
      <tp t="e">
        <v>#N/A</v>
        <stp/>
        <stp>##V3_BDSV12</stp>
        <stp>SPX Index</stp>
        <stp>CHAIN_TICKERS</stp>
        <stp>[PUTStrategy6.xlsx]Backup!R1592C7</stp>
        <stp>CHAIN_STRIKE_PX_OVRD</stp>
        <stp>32020</stp>
        <stp>CHAIN_PUT_CALL_TYPE_OVRD=P</stp>
        <stp>CHAIN_PERIODICITY_OVRD=M</stp>
        <tr r="G1592" s="3"/>
      </tp>
      <tp t="e">
        <v>#N/A</v>
        <stp/>
        <stp>##V3_BDSV12</stp>
        <stp>SPX Index</stp>
        <stp>CHAIN_TICKERS</stp>
        <stp>[PUTStrategy6.xlsx]Backup!R1792C7</stp>
        <stp>CHAIN_STRIKE_PX_OVRD</stp>
        <stp>36020</stp>
        <stp>CHAIN_PUT_CALL_TYPE_OVRD=P</stp>
        <stp>CHAIN_PERIODICITY_OVRD=M</stp>
        <tr r="G1792" s="3"/>
      </tp>
      <tp t="e">
        <v>#N/A</v>
        <stp/>
        <stp>##V3_BDSV12</stp>
        <stp>SPX Index</stp>
        <stp>CHAIN_TICKERS</stp>
        <stp>[PUTStrategy6.xlsx]Backup!R1892C7</stp>
        <stp>CHAIN_STRIKE_PX_OVRD</stp>
        <stp>38020</stp>
        <stp>CHAIN_PUT_CALL_TYPE_OVRD=P</stp>
        <stp>CHAIN_PERIODICITY_OVRD=M</stp>
        <tr r="G1892" s="3"/>
      </tp>
      <tp t="e">
        <v>#N/A</v>
        <stp/>
        <stp>##V3_BDSV12</stp>
        <stp>SPX Index</stp>
        <stp>CHAIN_TICKERS</stp>
        <stp>[PUTStrategy6.xlsx]Backup!R1692C7</stp>
        <stp>CHAIN_STRIKE_PX_OVRD</stp>
        <stp>34020</stp>
        <stp>CHAIN_PUT_CALL_TYPE_OVRD=P</stp>
        <stp>CHAIN_PERIODICITY_OVRD=M</stp>
        <tr r="G1692" s="3"/>
      </tp>
      <tp t="e">
        <v>#N/A</v>
        <stp/>
        <stp>##V3_BDSV12</stp>
        <stp>SPX Index</stp>
        <stp>CHAIN_TICKERS</stp>
        <stp>[PUTStrategy6.xlsx]Backup!R2492C7</stp>
        <stp>CHAIN_STRIKE_PX_OVRD</stp>
        <stp>50020</stp>
        <stp>CHAIN_PUT_CALL_TYPE_OVRD=P</stp>
        <stp>CHAIN_PERIODICITY_OVRD=M</stp>
        <tr r="G2492" s="3"/>
      </tp>
      <tp t="e">
        <v>#N/A</v>
        <stp/>
        <stp>##V3_BDSV12</stp>
        <stp>SPX Index</stp>
        <stp>CHAIN_TICKERS</stp>
        <stp>[PUTStrategy6.xlsx]Backup!R2592C7</stp>
        <stp>CHAIN_STRIKE_PX_OVRD</stp>
        <stp>52020</stp>
        <stp>CHAIN_PUT_CALL_TYPE_OVRD=P</stp>
        <stp>CHAIN_PERIODICITY_OVRD=M</stp>
        <tr r="G2592" s="3"/>
      </tp>
      <tp t="e">
        <v>#N/A</v>
        <stp/>
        <stp>##V3_BDSV12</stp>
        <stp>SPX Index</stp>
        <stp>CHAIN_TICKERS</stp>
        <stp>[PUTStrategy6.xlsx]Backup!R2792C7</stp>
        <stp>CHAIN_STRIKE_PX_OVRD</stp>
        <stp>56020</stp>
        <stp>CHAIN_PUT_CALL_TYPE_OVRD=P</stp>
        <stp>CHAIN_PERIODICITY_OVRD=M</stp>
        <tr r="G2792" s="3"/>
      </tp>
      <tp t="e">
        <v>#N/A</v>
        <stp/>
        <stp>##V3_BDSV12</stp>
        <stp>SPX Index</stp>
        <stp>CHAIN_TICKERS</stp>
        <stp>[PUTStrategy6.xlsx]Backup!R2892C7</stp>
        <stp>CHAIN_STRIKE_PX_OVRD</stp>
        <stp>58020</stp>
        <stp>CHAIN_PUT_CALL_TYPE_OVRD=P</stp>
        <stp>CHAIN_PERIODICITY_OVRD=M</stp>
        <tr r="G2892" s="3"/>
      </tp>
      <tp t="e">
        <v>#N/A</v>
        <stp/>
        <stp>##V3_BDSV12</stp>
        <stp>SPX Index</stp>
        <stp>CHAIN_TICKERS</stp>
        <stp>[PUTStrategy6.xlsx]Backup!R2692C7</stp>
        <stp>CHAIN_STRIKE_PX_OVRD</stp>
        <stp>54020</stp>
        <stp>CHAIN_PUT_CALL_TYPE_OVRD=P</stp>
        <stp>CHAIN_PERIODICITY_OVRD=M</stp>
        <tr r="G2692" s="3"/>
      </tp>
      <tp t="e">
        <v>#N/A</v>
        <stp/>
        <stp>##V3_BDSV12</stp>
        <stp>SPX Index</stp>
        <stp>CHAIN_TICKERS</stp>
        <stp>[PUTStrategy6.xlsx]Backup!R2192C7</stp>
        <stp>CHAIN_STRIKE_PX_OVRD</stp>
        <stp>44020</stp>
        <stp>CHAIN_PUT_CALL_TYPE_OVRD=P</stp>
        <stp>CHAIN_PERIODICITY_OVRD=M</stp>
        <tr r="G2192" s="3"/>
      </tp>
      <tp t="e">
        <v>#N/A</v>
        <stp/>
        <stp>##V3_BDSV12</stp>
        <stp>SPX Index</stp>
        <stp>CHAIN_TICKERS</stp>
        <stp>[PUTStrategy6.xlsx]Backup!R2292C7</stp>
        <stp>CHAIN_STRIKE_PX_OVRD</stp>
        <stp>46020</stp>
        <stp>CHAIN_PUT_CALL_TYPE_OVRD=P</stp>
        <stp>CHAIN_PERIODICITY_OVRD=M</stp>
        <tr r="G2292" s="3"/>
      </tp>
      <tp t="e">
        <v>#N/A</v>
        <stp/>
        <stp>##V3_BDSV12</stp>
        <stp>SPX Index</stp>
        <stp>CHAIN_TICKERS</stp>
        <stp>[PUTStrategy6.xlsx]Backup!R2092C7</stp>
        <stp>CHAIN_STRIKE_PX_OVRD</stp>
        <stp>42020</stp>
        <stp>CHAIN_PUT_CALL_TYPE_OVRD=P</stp>
        <stp>CHAIN_PERIODICITY_OVRD=M</stp>
        <tr r="G2092" s="3"/>
      </tp>
      <tp t="e">
        <v>#N/A</v>
        <stp/>
        <stp>##V3_BDSV12</stp>
        <stp>SPX Index</stp>
        <stp>CHAIN_TICKERS</stp>
        <stp>[PUTStrategy6.xlsx]Backup!R2392C7</stp>
        <stp>CHAIN_STRIKE_PX_OVRD</stp>
        <stp>48020</stp>
        <stp>CHAIN_PUT_CALL_TYPE_OVRD=P</stp>
        <stp>CHAIN_PERIODICITY_OVRD=M</stp>
        <tr r="G2392" s="3"/>
      </tp>
      <tp t="e">
        <v>#N/A</v>
        <stp/>
        <stp>##V3_BDSV12</stp>
        <stp>SPX Index</stp>
        <stp>CHAIN_TICKERS</stp>
        <stp>[PUTStrategy6.xlsx]Backup!R3192C7</stp>
        <stp>CHAIN_STRIKE_PX_OVRD</stp>
        <stp>64020</stp>
        <stp>CHAIN_PUT_CALL_TYPE_OVRD=P</stp>
        <stp>CHAIN_PERIODICITY_OVRD=M</stp>
        <tr r="G3192" s="3"/>
      </tp>
      <tp t="e">
        <v>#N/A</v>
        <stp/>
        <stp>##V3_BDSV12</stp>
        <stp>SPX Index</stp>
        <stp>CHAIN_TICKERS</stp>
        <stp>[PUTStrategy6.xlsx]Backup!R3292C7</stp>
        <stp>CHAIN_STRIKE_PX_OVRD</stp>
        <stp>66020</stp>
        <stp>CHAIN_PUT_CALL_TYPE_OVRD=P</stp>
        <stp>CHAIN_PERIODICITY_OVRD=M</stp>
        <tr r="G3292" s="3"/>
      </tp>
      <tp t="e">
        <v>#N/A</v>
        <stp/>
        <stp>##V3_BDSV12</stp>
        <stp>SPX Index</stp>
        <stp>CHAIN_TICKERS</stp>
        <stp>[PUTStrategy6.xlsx]Backup!R3092C7</stp>
        <stp>CHAIN_STRIKE_PX_OVRD</stp>
        <stp>62020</stp>
        <stp>CHAIN_PUT_CALL_TYPE_OVRD=P</stp>
        <stp>CHAIN_PERIODICITY_OVRD=M</stp>
        <tr r="G3092" s="3"/>
      </tp>
      <tp t="e">
        <v>#N/A</v>
        <stp/>
        <stp>##V3_BDSV12</stp>
        <stp>SPX Index</stp>
        <stp>CHAIN_TICKERS</stp>
        <stp>[PUTStrategy6.xlsx]Backup!R1992C7</stp>
        <stp>CHAIN_STRIKE_PX_OVRD</stp>
        <stp>40020</stp>
        <stp>CHAIN_PUT_CALL_TYPE_OVRD=P</stp>
        <stp>CHAIN_PERIODICITY_OVRD=M</stp>
        <tr r="G1992" s="3"/>
      </tp>
      <tp t="e">
        <v>#N/A</v>
        <stp/>
        <stp>##V3_BDSV12</stp>
        <stp>SPX Index</stp>
        <stp>CHAIN_TICKERS</stp>
        <stp>[PUTStrategy6.xlsx]Backup!R3392C7</stp>
        <stp>CHAIN_STRIKE_PX_OVRD</stp>
        <stp>68020</stp>
        <stp>CHAIN_PUT_CALL_TYPE_OVRD=P</stp>
        <stp>CHAIN_PERIODICITY_OVRD=M</stp>
        <tr r="G3392" s="3"/>
      </tp>
      <tp t="e">
        <v>#N/A</v>
        <stp/>
        <stp>##V3_BDSV12</stp>
        <stp>SPX Index</stp>
        <stp>CHAIN_TICKERS</stp>
        <stp>[PUTStrategy6.xlsx]Backup!R3492C7</stp>
        <stp>CHAIN_STRIKE_PX_OVRD</stp>
        <stp>70020</stp>
        <stp>CHAIN_PUT_CALL_TYPE_OVRD=P</stp>
        <stp>CHAIN_PERIODICITY_OVRD=M</stp>
        <tr r="G3492" s="3"/>
      </tp>
      <tp t="e">
        <v>#N/A</v>
        <stp/>
        <stp>##V3_BDSV12</stp>
        <stp>SPX Index</stp>
        <stp>CHAIN_TICKERS</stp>
        <stp>[PUTStrategy6.xlsx]Backup!R3592C7</stp>
        <stp>CHAIN_STRIKE_PX_OVRD</stp>
        <stp>72020</stp>
        <stp>CHAIN_PUT_CALL_TYPE_OVRD=P</stp>
        <stp>CHAIN_PERIODICITY_OVRD=M</stp>
        <tr r="G3592" s="3"/>
      </tp>
      <tp t="e">
        <v>#N/A</v>
        <stp/>
        <stp>##V3_BDSV12</stp>
        <stp>SPX Index</stp>
        <stp>CHAIN_TICKERS</stp>
        <stp>[PUTStrategy6.xlsx]Backup!R3792C7</stp>
        <stp>CHAIN_STRIKE_PX_OVRD</stp>
        <stp>76020</stp>
        <stp>CHAIN_PUT_CALL_TYPE_OVRD=P</stp>
        <stp>CHAIN_PERIODICITY_OVRD=M</stp>
        <tr r="G3792" s="3"/>
      </tp>
      <tp t="e">
        <v>#N/A</v>
        <stp/>
        <stp>##V3_BDSV12</stp>
        <stp>SPX Index</stp>
        <stp>CHAIN_TICKERS</stp>
        <stp>[PUTStrategy6.xlsx]Backup!R3892C7</stp>
        <stp>CHAIN_STRIKE_PX_OVRD</stp>
        <stp>78020</stp>
        <stp>CHAIN_PUT_CALL_TYPE_OVRD=P</stp>
        <stp>CHAIN_PERIODICITY_OVRD=M</stp>
        <tr r="G3892" s="3"/>
      </tp>
      <tp t="e">
        <v>#N/A</v>
        <stp/>
        <stp>##V3_BDSV12</stp>
        <stp>SPX Index</stp>
        <stp>CHAIN_TICKERS</stp>
        <stp>[PUTStrategy6.xlsx]Backup!R3692C7</stp>
        <stp>CHAIN_STRIKE_PX_OVRD</stp>
        <stp>74020</stp>
        <stp>CHAIN_PUT_CALL_TYPE_OVRD=P</stp>
        <stp>CHAIN_PERIODICITY_OVRD=M</stp>
        <tr r="G3692" s="3"/>
      </tp>
      <tp t="e">
        <v>#N/A</v>
        <stp/>
        <stp>##V3_BDSV12</stp>
        <stp>SPX Index</stp>
        <stp>CHAIN_TICKERS</stp>
        <stp>[PUTStrategy6.xlsx]Backup!R2992C7</stp>
        <stp>CHAIN_STRIKE_PX_OVRD</stp>
        <stp>60020</stp>
        <stp>CHAIN_PUT_CALL_TYPE_OVRD=P</stp>
        <stp>CHAIN_PERIODICITY_OVRD=M</stp>
        <tr r="G2992" s="3"/>
      </tp>
      <tp t="e">
        <v>#N/A</v>
        <stp/>
        <stp>##V3_BDSV12</stp>
        <stp>SPX Index</stp>
        <stp>CHAIN_TICKERS</stp>
        <stp>[PUTStrategy6.xlsx]Backup!R3991C7</stp>
        <stp>CHAIN_STRIKE_PX_OVRD</stp>
        <stp>80000</stp>
        <stp>CHAIN_PUT_CALL_TYPE_OVRD=P</stp>
        <stp>CHAIN_PERIODICITY_OVRD=M</stp>
        <tr r="G3991" s="3"/>
      </tp>
      <tp t="e">
        <v>#N/A</v>
        <stp/>
        <stp>##V3_BDSV12</stp>
        <stp>SPX Index</stp>
        <stp>CHAIN_TICKERS</stp>
        <stp>[PUTStrategy6.xlsx]Backup!R4491C7</stp>
        <stp>CHAIN_STRIKE_PX_OVRD</stp>
        <stp>90000</stp>
        <stp>CHAIN_PUT_CALL_TYPE_OVRD=P</stp>
        <stp>CHAIN_PERIODICITY_OVRD=M</stp>
        <tr r="G4491" s="3"/>
      </tp>
      <tp t="e">
        <v>#N/A</v>
        <stp/>
        <stp>##V3_BDSV12</stp>
        <stp>SPX Index</stp>
        <stp>CHAIN_TICKERS</stp>
        <stp>[PUTStrategy6.xlsx]Backup!R4591C7</stp>
        <stp>CHAIN_STRIKE_PX_OVRD</stp>
        <stp>92000</stp>
        <stp>CHAIN_PUT_CALL_TYPE_OVRD=P</stp>
        <stp>CHAIN_PERIODICITY_OVRD=M</stp>
        <tr r="G4591" s="3"/>
      </tp>
      <tp t="e">
        <v>#N/A</v>
        <stp/>
        <stp>##V3_BDSV12</stp>
        <stp>SPX Index</stp>
        <stp>CHAIN_TICKERS</stp>
        <stp>[PUTStrategy6.xlsx]Backup!R4791C7</stp>
        <stp>CHAIN_STRIKE_PX_OVRD</stp>
        <stp>96000</stp>
        <stp>CHAIN_PUT_CALL_TYPE_OVRD=P</stp>
        <stp>CHAIN_PERIODICITY_OVRD=M</stp>
        <tr r="G4791" s="3"/>
      </tp>
      <tp t="e">
        <v>#N/A</v>
        <stp/>
        <stp>##V3_BDSV12</stp>
        <stp>SPX Index</stp>
        <stp>CHAIN_TICKERS</stp>
        <stp>[PUTStrategy6.xlsx]Backup!R4891C7</stp>
        <stp>CHAIN_STRIKE_PX_OVRD</stp>
        <stp>98000</stp>
        <stp>CHAIN_PUT_CALL_TYPE_OVRD=P</stp>
        <stp>CHAIN_PERIODICITY_OVRD=M</stp>
        <tr r="G4891" s="3"/>
      </tp>
      <tp t="e">
        <v>#N/A</v>
        <stp/>
        <stp>##V3_BDSV12</stp>
        <stp>SPX Index</stp>
        <stp>CHAIN_TICKERS</stp>
        <stp>[PUTStrategy6.xlsx]Backup!R4691C7</stp>
        <stp>CHAIN_STRIKE_PX_OVRD</stp>
        <stp>94000</stp>
        <stp>CHAIN_PUT_CALL_TYPE_OVRD=P</stp>
        <stp>CHAIN_PERIODICITY_OVRD=M</stp>
        <tr r="G4691" s="3"/>
      </tp>
      <tp t="e">
        <v>#N/A</v>
        <stp/>
        <stp>##V3_BDSV12</stp>
        <stp>SPX Index</stp>
        <stp>CHAIN_TICKERS</stp>
        <stp>[PUTStrategy6.xlsx]Backup!R4191C7</stp>
        <stp>CHAIN_STRIKE_PX_OVRD</stp>
        <stp>84000</stp>
        <stp>CHAIN_PUT_CALL_TYPE_OVRD=P</stp>
        <stp>CHAIN_PERIODICITY_OVRD=M</stp>
        <tr r="G4191" s="3"/>
      </tp>
      <tp t="e">
        <v>#N/A</v>
        <stp/>
        <stp>##V3_BDSV12</stp>
        <stp>SPX Index</stp>
        <stp>CHAIN_TICKERS</stp>
        <stp>[PUTStrategy6.xlsx]Backup!R4291C7</stp>
        <stp>CHAIN_STRIKE_PX_OVRD</stp>
        <stp>86000</stp>
        <stp>CHAIN_PUT_CALL_TYPE_OVRD=P</stp>
        <stp>CHAIN_PERIODICITY_OVRD=M</stp>
        <tr r="G4291" s="3"/>
      </tp>
      <tp t="e">
        <v>#N/A</v>
        <stp/>
        <stp>##V3_BDSV12</stp>
        <stp>SPX Index</stp>
        <stp>CHAIN_TICKERS</stp>
        <stp>[PUTStrategy6.xlsx]Backup!R4091C7</stp>
        <stp>CHAIN_STRIKE_PX_OVRD</stp>
        <stp>82000</stp>
        <stp>CHAIN_PUT_CALL_TYPE_OVRD=P</stp>
        <stp>CHAIN_PERIODICITY_OVRD=M</stp>
        <tr r="G4091" s="3"/>
      </tp>
      <tp t="e">
        <v>#N/A</v>
        <stp/>
        <stp>##V3_BDSV12</stp>
        <stp>SPX Index</stp>
        <stp>CHAIN_TICKERS</stp>
        <stp>[PUTStrategy6.xlsx]Backup!R4391C7</stp>
        <stp>CHAIN_STRIKE_PX_OVRD</stp>
        <stp>88000</stp>
        <stp>CHAIN_PUT_CALL_TYPE_OVRD=P</stp>
        <stp>CHAIN_PERIODICITY_OVRD=M</stp>
        <tr r="G4391" s="3"/>
      </tp>
      <tp t="e">
        <v>#N/A</v>
        <stp/>
        <stp>##V3_BDSV12</stp>
        <stp>SPX Index</stp>
        <stp>CHAIN_TICKERS</stp>
        <stp>[PUTStrategy6.xlsx]Backup!R1191C7</stp>
        <stp>CHAIN_STRIKE_PX_OVRD</stp>
        <stp>24000</stp>
        <stp>CHAIN_PUT_CALL_TYPE_OVRD=P</stp>
        <stp>CHAIN_PERIODICITY_OVRD=M</stp>
        <tr r="G1191" s="3"/>
      </tp>
      <tp t="e">
        <v>#N/A</v>
        <stp/>
        <stp>##V3_BDSV12</stp>
        <stp>SPX Index</stp>
        <stp>CHAIN_TICKERS</stp>
        <stp>[PUTStrategy6.xlsx]Backup!R1291C7</stp>
        <stp>CHAIN_STRIKE_PX_OVRD</stp>
        <stp>26000</stp>
        <stp>CHAIN_PUT_CALL_TYPE_OVRD=P</stp>
        <stp>CHAIN_PERIODICITY_OVRD=M</stp>
        <tr r="G1291" s="3"/>
      </tp>
      <tp t="e">
        <v>#N/A</v>
        <stp/>
        <stp>##V3_BDSV12</stp>
        <stp>SPX Index</stp>
        <stp>CHAIN_TICKERS</stp>
        <stp>[PUTStrategy6.xlsx]Backup!R1091C7</stp>
        <stp>CHAIN_STRIKE_PX_OVRD</stp>
        <stp>22000</stp>
        <stp>CHAIN_PUT_CALL_TYPE_OVRD=P</stp>
        <stp>CHAIN_PERIODICITY_OVRD=M</stp>
        <tr r="G1091" s="3"/>
      </tp>
      <tp t="e">
        <v>#N/A</v>
        <stp/>
        <stp>##V3_BDSV12</stp>
        <stp>SPX Index</stp>
        <stp>CHAIN_TICKERS</stp>
        <stp>[PUTStrategy6.xlsx]Backup!R1391C7</stp>
        <stp>CHAIN_STRIKE_PX_OVRD</stp>
        <stp>28000</stp>
        <stp>CHAIN_PUT_CALL_TYPE_OVRD=P</stp>
        <stp>CHAIN_PERIODICITY_OVRD=M</stp>
        <tr r="G1391" s="3"/>
      </tp>
      <tp t="e">
        <v>#N/A</v>
        <stp/>
        <stp>##V3_BDSV12</stp>
        <stp>SPX Index</stp>
        <stp>CHAIN_TICKERS</stp>
        <stp>[PUTStrategy6.xlsx]Backup!R1491C7</stp>
        <stp>CHAIN_STRIKE_PX_OVRD</stp>
        <stp>30000</stp>
        <stp>CHAIN_PUT_CALL_TYPE_OVRD=P</stp>
        <stp>CHAIN_PERIODICITY_OVRD=M</stp>
        <tr r="G1491" s="3"/>
      </tp>
      <tp t="e">
        <v>#N/A</v>
        <stp/>
        <stp>##V3_BDSV12</stp>
        <stp>SPX Index</stp>
        <stp>CHAIN_TICKERS</stp>
        <stp>[PUTStrategy6.xlsx]Backup!R1591C7</stp>
        <stp>CHAIN_STRIKE_PX_OVRD</stp>
        <stp>32000</stp>
        <stp>CHAIN_PUT_CALL_TYPE_OVRD=P</stp>
        <stp>CHAIN_PERIODICITY_OVRD=M</stp>
        <tr r="G1591" s="3"/>
      </tp>
      <tp t="e">
        <v>#N/A</v>
        <stp/>
        <stp>##V3_BDSV12</stp>
        <stp>SPX Index</stp>
        <stp>CHAIN_TICKERS</stp>
        <stp>[PUTStrategy6.xlsx]Backup!R1791C7</stp>
        <stp>CHAIN_STRIKE_PX_OVRD</stp>
        <stp>36000</stp>
        <stp>CHAIN_PUT_CALL_TYPE_OVRD=P</stp>
        <stp>CHAIN_PERIODICITY_OVRD=M</stp>
        <tr r="G1791" s="3"/>
      </tp>
      <tp t="e">
        <v>#N/A</v>
        <stp/>
        <stp>##V3_BDSV12</stp>
        <stp>SPX Index</stp>
        <stp>CHAIN_TICKERS</stp>
        <stp>[PUTStrategy6.xlsx]Backup!R1891C7</stp>
        <stp>CHAIN_STRIKE_PX_OVRD</stp>
        <stp>38000</stp>
        <stp>CHAIN_PUT_CALL_TYPE_OVRD=P</stp>
        <stp>CHAIN_PERIODICITY_OVRD=M</stp>
        <tr r="G1891" s="3"/>
      </tp>
      <tp t="e">
        <v>#N/A</v>
        <stp/>
        <stp>##V3_BDSV12</stp>
        <stp>SPX Index</stp>
        <stp>CHAIN_TICKERS</stp>
        <stp>[PUTStrategy6.xlsx]Backup!R1691C7</stp>
        <stp>CHAIN_STRIKE_PX_OVRD</stp>
        <stp>34000</stp>
        <stp>CHAIN_PUT_CALL_TYPE_OVRD=P</stp>
        <stp>CHAIN_PERIODICITY_OVRD=M</stp>
        <tr r="G1691" s="3"/>
      </tp>
      <tp t="e">
        <v>#N/A</v>
        <stp/>
        <stp>##V3_BDSV12</stp>
        <stp>SPX Index</stp>
        <stp>CHAIN_TICKERS</stp>
        <stp>[PUTStrategy6.xlsx]Backup!R2491C7</stp>
        <stp>CHAIN_STRIKE_PX_OVRD</stp>
        <stp>50000</stp>
        <stp>CHAIN_PUT_CALL_TYPE_OVRD=P</stp>
        <stp>CHAIN_PERIODICITY_OVRD=M</stp>
        <tr r="G2491" s="3"/>
      </tp>
      <tp t="e">
        <v>#N/A</v>
        <stp/>
        <stp>##V3_BDSV12</stp>
        <stp>SPX Index</stp>
        <stp>CHAIN_TICKERS</stp>
        <stp>[PUTStrategy6.xlsx]Backup!R2591C7</stp>
        <stp>CHAIN_STRIKE_PX_OVRD</stp>
        <stp>52000</stp>
        <stp>CHAIN_PUT_CALL_TYPE_OVRD=P</stp>
        <stp>CHAIN_PERIODICITY_OVRD=M</stp>
        <tr r="G2591" s="3"/>
      </tp>
      <tp t="e">
        <v>#N/A</v>
        <stp/>
        <stp>##V3_BDSV12</stp>
        <stp>SPX Index</stp>
        <stp>CHAIN_TICKERS</stp>
        <stp>[PUTStrategy6.xlsx]Backup!R2791C7</stp>
        <stp>CHAIN_STRIKE_PX_OVRD</stp>
        <stp>56000</stp>
        <stp>CHAIN_PUT_CALL_TYPE_OVRD=P</stp>
        <stp>CHAIN_PERIODICITY_OVRD=M</stp>
        <tr r="G2791" s="3"/>
      </tp>
      <tp t="e">
        <v>#N/A</v>
        <stp/>
        <stp>##V3_BDSV12</stp>
        <stp>SPX Index</stp>
        <stp>CHAIN_TICKERS</stp>
        <stp>[PUTStrategy6.xlsx]Backup!R2891C7</stp>
        <stp>CHAIN_STRIKE_PX_OVRD</stp>
        <stp>58000</stp>
        <stp>CHAIN_PUT_CALL_TYPE_OVRD=P</stp>
        <stp>CHAIN_PERIODICITY_OVRD=M</stp>
        <tr r="G2891" s="3"/>
      </tp>
      <tp t="e">
        <v>#N/A</v>
        <stp/>
        <stp>##V3_BDSV12</stp>
        <stp>SPX Index</stp>
        <stp>CHAIN_TICKERS</stp>
        <stp>[PUTStrategy6.xlsx]Backup!R2691C7</stp>
        <stp>CHAIN_STRIKE_PX_OVRD</stp>
        <stp>54000</stp>
        <stp>CHAIN_PUT_CALL_TYPE_OVRD=P</stp>
        <stp>CHAIN_PERIODICITY_OVRD=M</stp>
        <tr r="G2691" s="3"/>
      </tp>
      <tp t="e">
        <v>#N/A</v>
        <stp/>
        <stp>##V3_BDSV12</stp>
        <stp>SPX Index</stp>
        <stp>CHAIN_TICKERS</stp>
        <stp>[PUTStrategy6.xlsx]Backup!R2191C7</stp>
        <stp>CHAIN_STRIKE_PX_OVRD</stp>
        <stp>44000</stp>
        <stp>CHAIN_PUT_CALL_TYPE_OVRD=P</stp>
        <stp>CHAIN_PERIODICITY_OVRD=M</stp>
        <tr r="G2191" s="3"/>
      </tp>
      <tp t="e">
        <v>#N/A</v>
        <stp/>
        <stp>##V3_BDSV12</stp>
        <stp>SPX Index</stp>
        <stp>CHAIN_TICKERS</stp>
        <stp>[PUTStrategy6.xlsx]Backup!R2291C7</stp>
        <stp>CHAIN_STRIKE_PX_OVRD</stp>
        <stp>46000</stp>
        <stp>CHAIN_PUT_CALL_TYPE_OVRD=P</stp>
        <stp>CHAIN_PERIODICITY_OVRD=M</stp>
        <tr r="G2291" s="3"/>
      </tp>
      <tp t="e">
        <v>#N/A</v>
        <stp/>
        <stp>##V3_BDSV12</stp>
        <stp>SPX Index</stp>
        <stp>CHAIN_TICKERS</stp>
        <stp>[PUTStrategy6.xlsx]Backup!R2091C7</stp>
        <stp>CHAIN_STRIKE_PX_OVRD</stp>
        <stp>42000</stp>
        <stp>CHAIN_PUT_CALL_TYPE_OVRD=P</stp>
        <stp>CHAIN_PERIODICITY_OVRD=M</stp>
        <tr r="G2091" s="3"/>
      </tp>
      <tp t="e">
        <v>#N/A</v>
        <stp/>
        <stp>##V3_BDSV12</stp>
        <stp>SPX Index</stp>
        <stp>CHAIN_TICKERS</stp>
        <stp>[PUTStrategy6.xlsx]Backup!R2391C7</stp>
        <stp>CHAIN_STRIKE_PX_OVRD</stp>
        <stp>48000</stp>
        <stp>CHAIN_PUT_CALL_TYPE_OVRD=P</stp>
        <stp>CHAIN_PERIODICITY_OVRD=M</stp>
        <tr r="G2391" s="3"/>
      </tp>
      <tp t="e">
        <v>#N/A</v>
        <stp/>
        <stp>##V3_BDSV12</stp>
        <stp>SPX Index</stp>
        <stp>CHAIN_TICKERS</stp>
        <stp>[PUTStrategy6.xlsx]Backup!R3191C7</stp>
        <stp>CHAIN_STRIKE_PX_OVRD</stp>
        <stp>64000</stp>
        <stp>CHAIN_PUT_CALL_TYPE_OVRD=P</stp>
        <stp>CHAIN_PERIODICITY_OVRD=M</stp>
        <tr r="G3191" s="3"/>
      </tp>
      <tp t="e">
        <v>#N/A</v>
        <stp/>
        <stp>##V3_BDSV12</stp>
        <stp>SPX Index</stp>
        <stp>CHAIN_TICKERS</stp>
        <stp>[PUTStrategy6.xlsx]Backup!R3291C7</stp>
        <stp>CHAIN_STRIKE_PX_OVRD</stp>
        <stp>66000</stp>
        <stp>CHAIN_PUT_CALL_TYPE_OVRD=P</stp>
        <stp>CHAIN_PERIODICITY_OVRD=M</stp>
        <tr r="G3291" s="3"/>
      </tp>
      <tp t="e">
        <v>#N/A</v>
        <stp/>
        <stp>##V3_BDSV12</stp>
        <stp>SPX Index</stp>
        <stp>CHAIN_TICKERS</stp>
        <stp>[PUTStrategy6.xlsx]Backup!R3091C7</stp>
        <stp>CHAIN_STRIKE_PX_OVRD</stp>
        <stp>62000</stp>
        <stp>CHAIN_PUT_CALL_TYPE_OVRD=P</stp>
        <stp>CHAIN_PERIODICITY_OVRD=M</stp>
        <tr r="G3091" s="3"/>
      </tp>
      <tp t="e">
        <v>#N/A</v>
        <stp/>
        <stp>##V3_BDSV12</stp>
        <stp>SPX Index</stp>
        <stp>CHAIN_TICKERS</stp>
        <stp>[PUTStrategy6.xlsx]Backup!R1991C7</stp>
        <stp>CHAIN_STRIKE_PX_OVRD</stp>
        <stp>40000</stp>
        <stp>CHAIN_PUT_CALL_TYPE_OVRD=P</stp>
        <stp>CHAIN_PERIODICITY_OVRD=M</stp>
        <tr r="G1991" s="3"/>
      </tp>
      <tp t="e">
        <v>#N/A</v>
        <stp/>
        <stp>##V3_BDSV12</stp>
        <stp>SPX Index</stp>
        <stp>CHAIN_TICKERS</stp>
        <stp>[PUTStrategy6.xlsx]Backup!R3391C7</stp>
        <stp>CHAIN_STRIKE_PX_OVRD</stp>
        <stp>68000</stp>
        <stp>CHAIN_PUT_CALL_TYPE_OVRD=P</stp>
        <stp>CHAIN_PERIODICITY_OVRD=M</stp>
        <tr r="G3391" s="3"/>
      </tp>
      <tp t="e">
        <v>#N/A</v>
        <stp/>
        <stp>##V3_BDSV12</stp>
        <stp>SPX Index</stp>
        <stp>CHAIN_TICKERS</stp>
        <stp>[PUTStrategy6.xlsx]Backup!R3491C7</stp>
        <stp>CHAIN_STRIKE_PX_OVRD</stp>
        <stp>70000</stp>
        <stp>CHAIN_PUT_CALL_TYPE_OVRD=P</stp>
        <stp>CHAIN_PERIODICITY_OVRD=M</stp>
        <tr r="G3491" s="3"/>
      </tp>
      <tp t="e">
        <v>#N/A</v>
        <stp/>
        <stp>##V3_BDSV12</stp>
        <stp>SPX Index</stp>
        <stp>CHAIN_TICKERS</stp>
        <stp>[PUTStrategy6.xlsx]Backup!R3591C7</stp>
        <stp>CHAIN_STRIKE_PX_OVRD</stp>
        <stp>72000</stp>
        <stp>CHAIN_PUT_CALL_TYPE_OVRD=P</stp>
        <stp>CHAIN_PERIODICITY_OVRD=M</stp>
        <tr r="G3591" s="3"/>
      </tp>
      <tp t="e">
        <v>#N/A</v>
        <stp/>
        <stp>##V3_BDSV12</stp>
        <stp>SPX Index</stp>
        <stp>CHAIN_TICKERS</stp>
        <stp>[PUTStrategy6.xlsx]Backup!R3791C7</stp>
        <stp>CHAIN_STRIKE_PX_OVRD</stp>
        <stp>76000</stp>
        <stp>CHAIN_PUT_CALL_TYPE_OVRD=P</stp>
        <stp>CHAIN_PERIODICITY_OVRD=M</stp>
        <tr r="G3791" s="3"/>
      </tp>
      <tp t="e">
        <v>#N/A</v>
        <stp/>
        <stp>##V3_BDSV12</stp>
        <stp>SPX Index</stp>
        <stp>CHAIN_TICKERS</stp>
        <stp>[PUTStrategy6.xlsx]Backup!R3891C7</stp>
        <stp>CHAIN_STRIKE_PX_OVRD</stp>
        <stp>78000</stp>
        <stp>CHAIN_PUT_CALL_TYPE_OVRD=P</stp>
        <stp>CHAIN_PERIODICITY_OVRD=M</stp>
        <tr r="G3891" s="3"/>
      </tp>
      <tp t="e">
        <v>#N/A</v>
        <stp/>
        <stp>##V3_BDSV12</stp>
        <stp>SPX Index</stp>
        <stp>CHAIN_TICKERS</stp>
        <stp>[PUTStrategy6.xlsx]Backup!R3691C7</stp>
        <stp>CHAIN_STRIKE_PX_OVRD</stp>
        <stp>74000</stp>
        <stp>CHAIN_PUT_CALL_TYPE_OVRD=P</stp>
        <stp>CHAIN_PERIODICITY_OVRD=M</stp>
        <tr r="G3691" s="3"/>
      </tp>
      <tp t="e">
        <v>#N/A</v>
        <stp/>
        <stp>##V3_BDSV12</stp>
        <stp>SPX Index</stp>
        <stp>CHAIN_TICKERS</stp>
        <stp>[PUTStrategy6.xlsx]Backup!R2991C7</stp>
        <stp>CHAIN_STRIKE_PX_OVRD</stp>
        <stp>60000</stp>
        <stp>CHAIN_PUT_CALL_TYPE_OVRD=P</stp>
        <stp>CHAIN_PERIODICITY_OVRD=M</stp>
        <tr r="G2991" s="3"/>
      </tp>
      <tp t="e">
        <v>#N/A</v>
        <stp/>
        <stp>##V3_BDSV12</stp>
        <stp>SPX Index</stp>
        <stp>CHAIN_TICKERS</stp>
        <stp>[PUTStrategy6.xlsx]Backup!R3994C7</stp>
        <stp>CHAIN_STRIKE_PX_OVRD</stp>
        <stp>80060</stp>
        <stp>CHAIN_PUT_CALL_TYPE_OVRD=P</stp>
        <stp>CHAIN_PERIODICITY_OVRD=M</stp>
        <tr r="G3994" s="3"/>
      </tp>
      <tp t="e">
        <v>#N/A</v>
        <stp/>
        <stp>##V3_BDSV12</stp>
        <stp>SPX Index</stp>
        <stp>CHAIN_TICKERS</stp>
        <stp>[PUTStrategy6.xlsx]Backup!R4494C7</stp>
        <stp>CHAIN_STRIKE_PX_OVRD</stp>
        <stp>90060</stp>
        <stp>CHAIN_PUT_CALL_TYPE_OVRD=P</stp>
        <stp>CHAIN_PERIODICITY_OVRD=M</stp>
        <tr r="G4494" s="3"/>
      </tp>
      <tp t="e">
        <v>#N/A</v>
        <stp/>
        <stp>##V3_BDSV12</stp>
        <stp>SPX Index</stp>
        <stp>CHAIN_TICKERS</stp>
        <stp>[PUTStrategy6.xlsx]Backup!R4594C7</stp>
        <stp>CHAIN_STRIKE_PX_OVRD</stp>
        <stp>92060</stp>
        <stp>CHAIN_PUT_CALL_TYPE_OVRD=P</stp>
        <stp>CHAIN_PERIODICITY_OVRD=M</stp>
        <tr r="G4594" s="3"/>
      </tp>
      <tp t="e">
        <v>#N/A</v>
        <stp/>
        <stp>##V3_BDSV12</stp>
        <stp>SPX Index</stp>
        <stp>CHAIN_TICKERS</stp>
        <stp>[PUTStrategy6.xlsx]Backup!R4794C7</stp>
        <stp>CHAIN_STRIKE_PX_OVRD</stp>
        <stp>96060</stp>
        <stp>CHAIN_PUT_CALL_TYPE_OVRD=P</stp>
        <stp>CHAIN_PERIODICITY_OVRD=M</stp>
        <tr r="G4794" s="3"/>
      </tp>
      <tp t="e">
        <v>#N/A</v>
        <stp/>
        <stp>##V3_BDSV12</stp>
        <stp>SPX Index</stp>
        <stp>CHAIN_TICKERS</stp>
        <stp>[PUTStrategy6.xlsx]Backup!R4894C7</stp>
        <stp>CHAIN_STRIKE_PX_OVRD</stp>
        <stp>98060</stp>
        <stp>CHAIN_PUT_CALL_TYPE_OVRD=P</stp>
        <stp>CHAIN_PERIODICITY_OVRD=M</stp>
        <tr r="G4894" s="3"/>
      </tp>
      <tp t="e">
        <v>#N/A</v>
        <stp/>
        <stp>##V3_BDSV12</stp>
        <stp>SPX Index</stp>
        <stp>CHAIN_TICKERS</stp>
        <stp>[PUTStrategy6.xlsx]Backup!R4694C7</stp>
        <stp>CHAIN_STRIKE_PX_OVRD</stp>
        <stp>94060</stp>
        <stp>CHAIN_PUT_CALL_TYPE_OVRD=P</stp>
        <stp>CHAIN_PERIODICITY_OVRD=M</stp>
        <tr r="G4694" s="3"/>
      </tp>
      <tp t="e">
        <v>#N/A</v>
        <stp/>
        <stp>##V3_BDSV12</stp>
        <stp>SPX Index</stp>
        <stp>CHAIN_TICKERS</stp>
        <stp>[PUTStrategy6.xlsx]Backup!R4194C7</stp>
        <stp>CHAIN_STRIKE_PX_OVRD</stp>
        <stp>84060</stp>
        <stp>CHAIN_PUT_CALL_TYPE_OVRD=P</stp>
        <stp>CHAIN_PERIODICITY_OVRD=M</stp>
        <tr r="G4194" s="3"/>
      </tp>
      <tp t="e">
        <v>#N/A</v>
        <stp/>
        <stp>##V3_BDSV12</stp>
        <stp>SPX Index</stp>
        <stp>CHAIN_TICKERS</stp>
        <stp>[PUTStrategy6.xlsx]Backup!R4294C7</stp>
        <stp>CHAIN_STRIKE_PX_OVRD</stp>
        <stp>86060</stp>
        <stp>CHAIN_PUT_CALL_TYPE_OVRD=P</stp>
        <stp>CHAIN_PERIODICITY_OVRD=M</stp>
        <tr r="G4294" s="3"/>
      </tp>
      <tp t="e">
        <v>#N/A</v>
        <stp/>
        <stp>##V3_BDSV12</stp>
        <stp>SPX Index</stp>
        <stp>CHAIN_TICKERS</stp>
        <stp>[PUTStrategy6.xlsx]Backup!R4094C7</stp>
        <stp>CHAIN_STRIKE_PX_OVRD</stp>
        <stp>82060</stp>
        <stp>CHAIN_PUT_CALL_TYPE_OVRD=P</stp>
        <stp>CHAIN_PERIODICITY_OVRD=M</stp>
        <tr r="G4094" s="3"/>
      </tp>
      <tp t="e">
        <v>#N/A</v>
        <stp/>
        <stp>##V3_BDSV12</stp>
        <stp>SPX Index</stp>
        <stp>CHAIN_TICKERS</stp>
        <stp>[PUTStrategy6.xlsx]Backup!R4394C7</stp>
        <stp>CHAIN_STRIKE_PX_OVRD</stp>
        <stp>88060</stp>
        <stp>CHAIN_PUT_CALL_TYPE_OVRD=P</stp>
        <stp>CHAIN_PERIODICITY_OVRD=M</stp>
        <tr r="G4394" s="3"/>
      </tp>
      <tp t="e">
        <v>#N/A</v>
        <stp/>
        <stp>##V3_BDSV12</stp>
        <stp>SPX Index</stp>
        <stp>CHAIN_TICKERS</stp>
        <stp>[PUTStrategy6.xlsx]Backup!R1194C7</stp>
        <stp>CHAIN_STRIKE_PX_OVRD</stp>
        <stp>24060</stp>
        <stp>CHAIN_PUT_CALL_TYPE_OVRD=P</stp>
        <stp>CHAIN_PERIODICITY_OVRD=M</stp>
        <tr r="G1194" s="3"/>
      </tp>
      <tp t="e">
        <v>#N/A</v>
        <stp/>
        <stp>##V3_BDSV12</stp>
        <stp>SPX Index</stp>
        <stp>CHAIN_TICKERS</stp>
        <stp>[PUTStrategy6.xlsx]Backup!R1294C7</stp>
        <stp>CHAIN_STRIKE_PX_OVRD</stp>
        <stp>26060</stp>
        <stp>CHAIN_PUT_CALL_TYPE_OVRD=P</stp>
        <stp>CHAIN_PERIODICITY_OVRD=M</stp>
        <tr r="G1294" s="3"/>
      </tp>
      <tp t="e">
        <v>#N/A</v>
        <stp/>
        <stp>##V3_BDSV12</stp>
        <stp>SPX Index</stp>
        <stp>CHAIN_TICKERS</stp>
        <stp>[PUTStrategy6.xlsx]Backup!R1094C7</stp>
        <stp>CHAIN_STRIKE_PX_OVRD</stp>
        <stp>22060</stp>
        <stp>CHAIN_PUT_CALL_TYPE_OVRD=P</stp>
        <stp>CHAIN_PERIODICITY_OVRD=M</stp>
        <tr r="G1094" s="3"/>
      </tp>
      <tp t="e">
        <v>#N/A</v>
        <stp/>
        <stp>##V3_BDSV12</stp>
        <stp>SPX Index</stp>
        <stp>CHAIN_TICKERS</stp>
        <stp>[PUTStrategy6.xlsx]Backup!R1394C7</stp>
        <stp>CHAIN_STRIKE_PX_OVRD</stp>
        <stp>28060</stp>
        <stp>CHAIN_PUT_CALL_TYPE_OVRD=P</stp>
        <stp>CHAIN_PERIODICITY_OVRD=M</stp>
        <tr r="G1394" s="3"/>
      </tp>
      <tp t="e">
        <v>#N/A</v>
        <stp/>
        <stp>##V3_BDSV12</stp>
        <stp>SPX Index</stp>
        <stp>CHAIN_TICKERS</stp>
        <stp>[PUTStrategy6.xlsx]Backup!R1494C7</stp>
        <stp>CHAIN_STRIKE_PX_OVRD</stp>
        <stp>30060</stp>
        <stp>CHAIN_PUT_CALL_TYPE_OVRD=P</stp>
        <stp>CHAIN_PERIODICITY_OVRD=M</stp>
        <tr r="G1494" s="3"/>
      </tp>
      <tp t="e">
        <v>#N/A</v>
        <stp/>
        <stp>##V3_BDSV12</stp>
        <stp>SPX Index</stp>
        <stp>CHAIN_TICKERS</stp>
        <stp>[PUTStrategy6.xlsx]Backup!R1594C7</stp>
        <stp>CHAIN_STRIKE_PX_OVRD</stp>
        <stp>32060</stp>
        <stp>CHAIN_PUT_CALL_TYPE_OVRD=P</stp>
        <stp>CHAIN_PERIODICITY_OVRD=M</stp>
        <tr r="G1594" s="3"/>
      </tp>
      <tp t="e">
        <v>#N/A</v>
        <stp/>
        <stp>##V3_BDSV12</stp>
        <stp>SPX Index</stp>
        <stp>CHAIN_TICKERS</stp>
        <stp>[PUTStrategy6.xlsx]Backup!R1794C7</stp>
        <stp>CHAIN_STRIKE_PX_OVRD</stp>
        <stp>36060</stp>
        <stp>CHAIN_PUT_CALL_TYPE_OVRD=P</stp>
        <stp>CHAIN_PERIODICITY_OVRD=M</stp>
        <tr r="G1794" s="3"/>
      </tp>
      <tp t="e">
        <v>#N/A</v>
        <stp/>
        <stp>##V3_BDSV12</stp>
        <stp>SPX Index</stp>
        <stp>CHAIN_TICKERS</stp>
        <stp>[PUTStrategy6.xlsx]Backup!R1894C7</stp>
        <stp>CHAIN_STRIKE_PX_OVRD</stp>
        <stp>38060</stp>
        <stp>CHAIN_PUT_CALL_TYPE_OVRD=P</stp>
        <stp>CHAIN_PERIODICITY_OVRD=M</stp>
        <tr r="G1894" s="3"/>
      </tp>
      <tp t="e">
        <v>#N/A</v>
        <stp/>
        <stp>##V3_BDSV12</stp>
        <stp>SPX Index</stp>
        <stp>CHAIN_TICKERS</stp>
        <stp>[PUTStrategy6.xlsx]Backup!R1694C7</stp>
        <stp>CHAIN_STRIKE_PX_OVRD</stp>
        <stp>34060</stp>
        <stp>CHAIN_PUT_CALL_TYPE_OVRD=P</stp>
        <stp>CHAIN_PERIODICITY_OVRD=M</stp>
        <tr r="G1694" s="3"/>
      </tp>
      <tp t="e">
        <v>#N/A</v>
        <stp/>
        <stp>##V3_BDSV12</stp>
        <stp>SPX Index</stp>
        <stp>CHAIN_TICKERS</stp>
        <stp>[PUTStrategy6.xlsx]Backup!R2494C7</stp>
        <stp>CHAIN_STRIKE_PX_OVRD</stp>
        <stp>50060</stp>
        <stp>CHAIN_PUT_CALL_TYPE_OVRD=P</stp>
        <stp>CHAIN_PERIODICITY_OVRD=M</stp>
        <tr r="G2494" s="3"/>
      </tp>
      <tp t="e">
        <v>#N/A</v>
        <stp/>
        <stp>##V3_BDSV12</stp>
        <stp>SPX Index</stp>
        <stp>CHAIN_TICKERS</stp>
        <stp>[PUTStrategy6.xlsx]Backup!R2594C7</stp>
        <stp>CHAIN_STRIKE_PX_OVRD</stp>
        <stp>52060</stp>
        <stp>CHAIN_PUT_CALL_TYPE_OVRD=P</stp>
        <stp>CHAIN_PERIODICITY_OVRD=M</stp>
        <tr r="G2594" s="3"/>
      </tp>
      <tp t="e">
        <v>#N/A</v>
        <stp/>
        <stp>##V3_BDSV12</stp>
        <stp>SPX Index</stp>
        <stp>CHAIN_TICKERS</stp>
        <stp>[PUTStrategy6.xlsx]Backup!R2794C7</stp>
        <stp>CHAIN_STRIKE_PX_OVRD</stp>
        <stp>56060</stp>
        <stp>CHAIN_PUT_CALL_TYPE_OVRD=P</stp>
        <stp>CHAIN_PERIODICITY_OVRD=M</stp>
        <tr r="G2794" s="3"/>
      </tp>
      <tp t="e">
        <v>#N/A</v>
        <stp/>
        <stp>##V3_BDSV12</stp>
        <stp>SPX Index</stp>
        <stp>CHAIN_TICKERS</stp>
        <stp>[PUTStrategy6.xlsx]Backup!R2894C7</stp>
        <stp>CHAIN_STRIKE_PX_OVRD</stp>
        <stp>58060</stp>
        <stp>CHAIN_PUT_CALL_TYPE_OVRD=P</stp>
        <stp>CHAIN_PERIODICITY_OVRD=M</stp>
        <tr r="G2894" s="3"/>
      </tp>
      <tp t="e">
        <v>#N/A</v>
        <stp/>
        <stp>##V3_BDSV12</stp>
        <stp>SPX Index</stp>
        <stp>CHAIN_TICKERS</stp>
        <stp>[PUTStrategy6.xlsx]Backup!R2694C7</stp>
        <stp>CHAIN_STRIKE_PX_OVRD</stp>
        <stp>54060</stp>
        <stp>CHAIN_PUT_CALL_TYPE_OVRD=P</stp>
        <stp>CHAIN_PERIODICITY_OVRD=M</stp>
        <tr r="G2694" s="3"/>
      </tp>
      <tp t="e">
        <v>#N/A</v>
        <stp/>
        <stp>##V3_BDSV12</stp>
        <stp>SPX Index</stp>
        <stp>CHAIN_TICKERS</stp>
        <stp>[PUTStrategy6.xlsx]Backup!R2194C7</stp>
        <stp>CHAIN_STRIKE_PX_OVRD</stp>
        <stp>44060</stp>
        <stp>CHAIN_PUT_CALL_TYPE_OVRD=P</stp>
        <stp>CHAIN_PERIODICITY_OVRD=M</stp>
        <tr r="G2194" s="3"/>
      </tp>
      <tp t="e">
        <v>#N/A</v>
        <stp/>
        <stp>##V3_BDSV12</stp>
        <stp>SPX Index</stp>
        <stp>CHAIN_TICKERS</stp>
        <stp>[PUTStrategy6.xlsx]Backup!R2294C7</stp>
        <stp>CHAIN_STRIKE_PX_OVRD</stp>
        <stp>46060</stp>
        <stp>CHAIN_PUT_CALL_TYPE_OVRD=P</stp>
        <stp>CHAIN_PERIODICITY_OVRD=M</stp>
        <tr r="G2294" s="3"/>
      </tp>
      <tp t="e">
        <v>#N/A</v>
        <stp/>
        <stp>##V3_BDSV12</stp>
        <stp>SPX Index</stp>
        <stp>CHAIN_TICKERS</stp>
        <stp>[PUTStrategy6.xlsx]Backup!R2094C7</stp>
        <stp>CHAIN_STRIKE_PX_OVRD</stp>
        <stp>42060</stp>
        <stp>CHAIN_PUT_CALL_TYPE_OVRD=P</stp>
        <stp>CHAIN_PERIODICITY_OVRD=M</stp>
        <tr r="G2094" s="3"/>
      </tp>
      <tp t="e">
        <v>#N/A</v>
        <stp/>
        <stp>##V3_BDSV12</stp>
        <stp>SPX Index</stp>
        <stp>CHAIN_TICKERS</stp>
        <stp>[PUTStrategy6.xlsx]Backup!R2394C7</stp>
        <stp>CHAIN_STRIKE_PX_OVRD</stp>
        <stp>48060</stp>
        <stp>CHAIN_PUT_CALL_TYPE_OVRD=P</stp>
        <stp>CHAIN_PERIODICITY_OVRD=M</stp>
        <tr r="G2394" s="3"/>
      </tp>
      <tp t="e">
        <v>#N/A</v>
        <stp/>
        <stp>##V3_BDSV12</stp>
        <stp>SPX Index</stp>
        <stp>CHAIN_TICKERS</stp>
        <stp>[PUTStrategy6.xlsx]Backup!R3194C7</stp>
        <stp>CHAIN_STRIKE_PX_OVRD</stp>
        <stp>64060</stp>
        <stp>CHAIN_PUT_CALL_TYPE_OVRD=P</stp>
        <stp>CHAIN_PERIODICITY_OVRD=M</stp>
        <tr r="G3194" s="3"/>
      </tp>
      <tp t="e">
        <v>#N/A</v>
        <stp/>
        <stp>##V3_BDSV12</stp>
        <stp>SPX Index</stp>
        <stp>CHAIN_TICKERS</stp>
        <stp>[PUTStrategy6.xlsx]Backup!R3294C7</stp>
        <stp>CHAIN_STRIKE_PX_OVRD</stp>
        <stp>66060</stp>
        <stp>CHAIN_PUT_CALL_TYPE_OVRD=P</stp>
        <stp>CHAIN_PERIODICITY_OVRD=M</stp>
        <tr r="G3294" s="3"/>
      </tp>
      <tp t="e">
        <v>#N/A</v>
        <stp/>
        <stp>##V3_BDSV12</stp>
        <stp>SPX Index</stp>
        <stp>CHAIN_TICKERS</stp>
        <stp>[PUTStrategy6.xlsx]Backup!R3094C7</stp>
        <stp>CHAIN_STRIKE_PX_OVRD</stp>
        <stp>62060</stp>
        <stp>CHAIN_PUT_CALL_TYPE_OVRD=P</stp>
        <stp>CHAIN_PERIODICITY_OVRD=M</stp>
        <tr r="G3094" s="3"/>
      </tp>
      <tp t="e">
        <v>#N/A</v>
        <stp/>
        <stp>##V3_BDSV12</stp>
        <stp>SPX Index</stp>
        <stp>CHAIN_TICKERS</stp>
        <stp>[PUTStrategy6.xlsx]Backup!R1994C7</stp>
        <stp>CHAIN_STRIKE_PX_OVRD</stp>
        <stp>40060</stp>
        <stp>CHAIN_PUT_CALL_TYPE_OVRD=P</stp>
        <stp>CHAIN_PERIODICITY_OVRD=M</stp>
        <tr r="G1994" s="3"/>
      </tp>
      <tp t="e">
        <v>#N/A</v>
        <stp/>
        <stp>##V3_BDSV12</stp>
        <stp>SPX Index</stp>
        <stp>CHAIN_TICKERS</stp>
        <stp>[PUTStrategy6.xlsx]Backup!R3394C7</stp>
        <stp>CHAIN_STRIKE_PX_OVRD</stp>
        <stp>68060</stp>
        <stp>CHAIN_PUT_CALL_TYPE_OVRD=P</stp>
        <stp>CHAIN_PERIODICITY_OVRD=M</stp>
        <tr r="G3394" s="3"/>
      </tp>
      <tp t="e">
        <v>#N/A</v>
        <stp/>
        <stp>##V3_BDSV12</stp>
        <stp>SPX Index</stp>
        <stp>CHAIN_TICKERS</stp>
        <stp>[PUTStrategy6.xlsx]Backup!R3494C7</stp>
        <stp>CHAIN_STRIKE_PX_OVRD</stp>
        <stp>70060</stp>
        <stp>CHAIN_PUT_CALL_TYPE_OVRD=P</stp>
        <stp>CHAIN_PERIODICITY_OVRD=M</stp>
        <tr r="G3494" s="3"/>
      </tp>
      <tp t="e">
        <v>#N/A</v>
        <stp/>
        <stp>##V3_BDSV12</stp>
        <stp>SPX Index</stp>
        <stp>CHAIN_TICKERS</stp>
        <stp>[PUTStrategy6.xlsx]Backup!R3594C7</stp>
        <stp>CHAIN_STRIKE_PX_OVRD</stp>
        <stp>72060</stp>
        <stp>CHAIN_PUT_CALL_TYPE_OVRD=P</stp>
        <stp>CHAIN_PERIODICITY_OVRD=M</stp>
        <tr r="G3594" s="3"/>
      </tp>
      <tp t="e">
        <v>#N/A</v>
        <stp/>
        <stp>##V3_BDSV12</stp>
        <stp>SPX Index</stp>
        <stp>CHAIN_TICKERS</stp>
        <stp>[PUTStrategy6.xlsx]Backup!R3794C7</stp>
        <stp>CHAIN_STRIKE_PX_OVRD</stp>
        <stp>76060</stp>
        <stp>CHAIN_PUT_CALL_TYPE_OVRD=P</stp>
        <stp>CHAIN_PERIODICITY_OVRD=M</stp>
        <tr r="G3794" s="3"/>
      </tp>
      <tp t="e">
        <v>#N/A</v>
        <stp/>
        <stp>##V3_BDSV12</stp>
        <stp>SPX Index</stp>
        <stp>CHAIN_TICKERS</stp>
        <stp>[PUTStrategy6.xlsx]Backup!R3894C7</stp>
        <stp>CHAIN_STRIKE_PX_OVRD</stp>
        <stp>78060</stp>
        <stp>CHAIN_PUT_CALL_TYPE_OVRD=P</stp>
        <stp>CHAIN_PERIODICITY_OVRD=M</stp>
        <tr r="G3894" s="3"/>
      </tp>
      <tp t="e">
        <v>#N/A</v>
        <stp/>
        <stp>##V3_BDSV12</stp>
        <stp>SPX Index</stp>
        <stp>CHAIN_TICKERS</stp>
        <stp>[PUTStrategy6.xlsx]Backup!R3694C7</stp>
        <stp>CHAIN_STRIKE_PX_OVRD</stp>
        <stp>74060</stp>
        <stp>CHAIN_PUT_CALL_TYPE_OVRD=P</stp>
        <stp>CHAIN_PERIODICITY_OVRD=M</stp>
        <tr r="G3694" s="3"/>
      </tp>
      <tp t="e">
        <v>#N/A</v>
        <stp/>
        <stp>##V3_BDSV12</stp>
        <stp>SPX Index</stp>
        <stp>CHAIN_TICKERS</stp>
        <stp>[PUTStrategy6.xlsx]Backup!R2994C7</stp>
        <stp>CHAIN_STRIKE_PX_OVRD</stp>
        <stp>60060</stp>
        <stp>CHAIN_PUT_CALL_TYPE_OVRD=P</stp>
        <stp>CHAIN_PERIODICITY_OVRD=M</stp>
        <tr r="G2994" s="3"/>
      </tp>
      <tp t="e">
        <v>#N/A</v>
        <stp/>
        <stp>##V3_BDSV12</stp>
        <stp>SPX Index</stp>
        <stp>CHAIN_TICKERS</stp>
        <stp>[PUTStrategy6.xlsx]Backup!R3993C7</stp>
        <stp>CHAIN_STRIKE_PX_OVRD</stp>
        <stp>80040</stp>
        <stp>CHAIN_PUT_CALL_TYPE_OVRD=P</stp>
        <stp>CHAIN_PERIODICITY_OVRD=M</stp>
        <tr r="G3993" s="3"/>
      </tp>
      <tp t="e">
        <v>#N/A</v>
        <stp/>
        <stp>##V3_BDSV12</stp>
        <stp>SPX Index</stp>
        <stp>CHAIN_TICKERS</stp>
        <stp>[PUTStrategy6.xlsx]Backup!R4493C7</stp>
        <stp>CHAIN_STRIKE_PX_OVRD</stp>
        <stp>90040</stp>
        <stp>CHAIN_PUT_CALL_TYPE_OVRD=P</stp>
        <stp>CHAIN_PERIODICITY_OVRD=M</stp>
        <tr r="G4493" s="3"/>
      </tp>
      <tp t="e">
        <v>#N/A</v>
        <stp/>
        <stp>##V3_BDSV12</stp>
        <stp>SPX Index</stp>
        <stp>CHAIN_TICKERS</stp>
        <stp>[PUTStrategy6.xlsx]Backup!R4593C7</stp>
        <stp>CHAIN_STRIKE_PX_OVRD</stp>
        <stp>92040</stp>
        <stp>CHAIN_PUT_CALL_TYPE_OVRD=P</stp>
        <stp>CHAIN_PERIODICITY_OVRD=M</stp>
        <tr r="G4593" s="3"/>
      </tp>
      <tp t="e">
        <v>#N/A</v>
        <stp/>
        <stp>##V3_BDSV12</stp>
        <stp>SPX Index</stp>
        <stp>CHAIN_TICKERS</stp>
        <stp>[PUTStrategy6.xlsx]Backup!R4793C7</stp>
        <stp>CHAIN_STRIKE_PX_OVRD</stp>
        <stp>96040</stp>
        <stp>CHAIN_PUT_CALL_TYPE_OVRD=P</stp>
        <stp>CHAIN_PERIODICITY_OVRD=M</stp>
        <tr r="G4793" s="3"/>
      </tp>
      <tp t="e">
        <v>#N/A</v>
        <stp/>
        <stp>##V3_BDSV12</stp>
        <stp>SPX Index</stp>
        <stp>CHAIN_TICKERS</stp>
        <stp>[PUTStrategy6.xlsx]Backup!R4893C7</stp>
        <stp>CHAIN_STRIKE_PX_OVRD</stp>
        <stp>98040</stp>
        <stp>CHAIN_PUT_CALL_TYPE_OVRD=P</stp>
        <stp>CHAIN_PERIODICITY_OVRD=M</stp>
        <tr r="G4893" s="3"/>
      </tp>
      <tp t="e">
        <v>#N/A</v>
        <stp/>
        <stp>##V3_BDSV12</stp>
        <stp>SPX Index</stp>
        <stp>CHAIN_TICKERS</stp>
        <stp>[PUTStrategy6.xlsx]Backup!R4693C7</stp>
        <stp>CHAIN_STRIKE_PX_OVRD</stp>
        <stp>94040</stp>
        <stp>CHAIN_PUT_CALL_TYPE_OVRD=P</stp>
        <stp>CHAIN_PERIODICITY_OVRD=M</stp>
        <tr r="G4693" s="3"/>
      </tp>
      <tp t="e">
        <v>#N/A</v>
        <stp/>
        <stp>##V3_BDSV12</stp>
        <stp>SPX Index</stp>
        <stp>CHAIN_TICKERS</stp>
        <stp>[PUTStrategy6.xlsx]Backup!R4193C7</stp>
        <stp>CHAIN_STRIKE_PX_OVRD</stp>
        <stp>84040</stp>
        <stp>CHAIN_PUT_CALL_TYPE_OVRD=P</stp>
        <stp>CHAIN_PERIODICITY_OVRD=M</stp>
        <tr r="G4193" s="3"/>
      </tp>
      <tp t="e">
        <v>#N/A</v>
        <stp/>
        <stp>##V3_BDSV12</stp>
        <stp>SPX Index</stp>
        <stp>CHAIN_TICKERS</stp>
        <stp>[PUTStrategy6.xlsx]Backup!R4293C7</stp>
        <stp>CHAIN_STRIKE_PX_OVRD</stp>
        <stp>86040</stp>
        <stp>CHAIN_PUT_CALL_TYPE_OVRD=P</stp>
        <stp>CHAIN_PERIODICITY_OVRD=M</stp>
        <tr r="G4293" s="3"/>
      </tp>
      <tp t="e">
        <v>#N/A</v>
        <stp/>
        <stp>##V3_BDSV12</stp>
        <stp>SPX Index</stp>
        <stp>CHAIN_TICKERS</stp>
        <stp>[PUTStrategy6.xlsx]Backup!R4093C7</stp>
        <stp>CHAIN_STRIKE_PX_OVRD</stp>
        <stp>82040</stp>
        <stp>CHAIN_PUT_CALL_TYPE_OVRD=P</stp>
        <stp>CHAIN_PERIODICITY_OVRD=M</stp>
        <tr r="G4093" s="3"/>
      </tp>
      <tp t="e">
        <v>#N/A</v>
        <stp/>
        <stp>##V3_BDSV12</stp>
        <stp>SPX Index</stp>
        <stp>CHAIN_TICKERS</stp>
        <stp>[PUTStrategy6.xlsx]Backup!R4393C7</stp>
        <stp>CHAIN_STRIKE_PX_OVRD</stp>
        <stp>88040</stp>
        <stp>CHAIN_PUT_CALL_TYPE_OVRD=P</stp>
        <stp>CHAIN_PERIODICITY_OVRD=M</stp>
        <tr r="G4393" s="3"/>
      </tp>
      <tp t="e">
        <v>#N/A</v>
        <stp/>
        <stp>##V3_BDSV12</stp>
        <stp>SPX Index</stp>
        <stp>CHAIN_TICKERS</stp>
        <stp>[PUTStrategy6.xlsx]Backup!R1193C7</stp>
        <stp>CHAIN_STRIKE_PX_OVRD</stp>
        <stp>24040</stp>
        <stp>CHAIN_PUT_CALL_TYPE_OVRD=P</stp>
        <stp>CHAIN_PERIODICITY_OVRD=M</stp>
        <tr r="G1193" s="3"/>
      </tp>
      <tp t="e">
        <v>#N/A</v>
        <stp/>
        <stp>##V3_BDSV12</stp>
        <stp>SPX Index</stp>
        <stp>CHAIN_TICKERS</stp>
        <stp>[PUTStrategy6.xlsx]Backup!R1293C7</stp>
        <stp>CHAIN_STRIKE_PX_OVRD</stp>
        <stp>26040</stp>
        <stp>CHAIN_PUT_CALL_TYPE_OVRD=P</stp>
        <stp>CHAIN_PERIODICITY_OVRD=M</stp>
        <tr r="G1293" s="3"/>
      </tp>
      <tp t="e">
        <v>#N/A</v>
        <stp/>
        <stp>##V3_BDSV12</stp>
        <stp>SPX Index</stp>
        <stp>CHAIN_TICKERS</stp>
        <stp>[PUTStrategy6.xlsx]Backup!R1093C7</stp>
        <stp>CHAIN_STRIKE_PX_OVRD</stp>
        <stp>22040</stp>
        <stp>CHAIN_PUT_CALL_TYPE_OVRD=P</stp>
        <stp>CHAIN_PERIODICITY_OVRD=M</stp>
        <tr r="G1093" s="3"/>
      </tp>
      <tp t="e">
        <v>#N/A</v>
        <stp/>
        <stp>##V3_BDSV12</stp>
        <stp>SPX Index</stp>
        <stp>CHAIN_TICKERS</stp>
        <stp>[PUTStrategy6.xlsx]Backup!R1393C7</stp>
        <stp>CHAIN_STRIKE_PX_OVRD</stp>
        <stp>28040</stp>
        <stp>CHAIN_PUT_CALL_TYPE_OVRD=P</stp>
        <stp>CHAIN_PERIODICITY_OVRD=M</stp>
        <tr r="G1393" s="3"/>
      </tp>
      <tp t="e">
        <v>#N/A</v>
        <stp/>
        <stp>##V3_BDSV12</stp>
        <stp>SPX Index</stp>
        <stp>CHAIN_TICKERS</stp>
        <stp>[PUTStrategy6.xlsx]Backup!R1493C7</stp>
        <stp>CHAIN_STRIKE_PX_OVRD</stp>
        <stp>30040</stp>
        <stp>CHAIN_PUT_CALL_TYPE_OVRD=P</stp>
        <stp>CHAIN_PERIODICITY_OVRD=M</stp>
        <tr r="G1493" s="3"/>
      </tp>
      <tp t="e">
        <v>#N/A</v>
        <stp/>
        <stp>##V3_BDSV12</stp>
        <stp>SPX Index</stp>
        <stp>CHAIN_TICKERS</stp>
        <stp>[PUTStrategy6.xlsx]Backup!R1593C7</stp>
        <stp>CHAIN_STRIKE_PX_OVRD</stp>
        <stp>32040</stp>
        <stp>CHAIN_PUT_CALL_TYPE_OVRD=P</stp>
        <stp>CHAIN_PERIODICITY_OVRD=M</stp>
        <tr r="G1593" s="3"/>
      </tp>
      <tp t="e">
        <v>#N/A</v>
        <stp/>
        <stp>##V3_BDSV12</stp>
        <stp>SPX Index</stp>
        <stp>CHAIN_TICKERS</stp>
        <stp>[PUTStrategy6.xlsx]Backup!R1793C7</stp>
        <stp>CHAIN_STRIKE_PX_OVRD</stp>
        <stp>36040</stp>
        <stp>CHAIN_PUT_CALL_TYPE_OVRD=P</stp>
        <stp>CHAIN_PERIODICITY_OVRD=M</stp>
        <tr r="G1793" s="3"/>
      </tp>
      <tp t="e">
        <v>#N/A</v>
        <stp/>
        <stp>##V3_BDSV12</stp>
        <stp>SPX Index</stp>
        <stp>CHAIN_TICKERS</stp>
        <stp>[PUTStrategy6.xlsx]Backup!R1893C7</stp>
        <stp>CHAIN_STRIKE_PX_OVRD</stp>
        <stp>38040</stp>
        <stp>CHAIN_PUT_CALL_TYPE_OVRD=P</stp>
        <stp>CHAIN_PERIODICITY_OVRD=M</stp>
        <tr r="G1893" s="3"/>
      </tp>
      <tp t="e">
        <v>#N/A</v>
        <stp/>
        <stp>##V3_BDSV12</stp>
        <stp>SPX Index</stp>
        <stp>CHAIN_TICKERS</stp>
        <stp>[PUTStrategy6.xlsx]Backup!R1693C7</stp>
        <stp>CHAIN_STRIKE_PX_OVRD</stp>
        <stp>34040</stp>
        <stp>CHAIN_PUT_CALL_TYPE_OVRD=P</stp>
        <stp>CHAIN_PERIODICITY_OVRD=M</stp>
        <tr r="G1693" s="3"/>
      </tp>
      <tp t="e">
        <v>#N/A</v>
        <stp/>
        <stp>##V3_BDSV12</stp>
        <stp>SPX Index</stp>
        <stp>CHAIN_TICKERS</stp>
        <stp>[PUTStrategy6.xlsx]Backup!R2493C7</stp>
        <stp>CHAIN_STRIKE_PX_OVRD</stp>
        <stp>50040</stp>
        <stp>CHAIN_PUT_CALL_TYPE_OVRD=P</stp>
        <stp>CHAIN_PERIODICITY_OVRD=M</stp>
        <tr r="G2493" s="3"/>
      </tp>
      <tp t="e">
        <v>#N/A</v>
        <stp/>
        <stp>##V3_BDSV12</stp>
        <stp>SPX Index</stp>
        <stp>CHAIN_TICKERS</stp>
        <stp>[PUTStrategy6.xlsx]Backup!R2593C7</stp>
        <stp>CHAIN_STRIKE_PX_OVRD</stp>
        <stp>52040</stp>
        <stp>CHAIN_PUT_CALL_TYPE_OVRD=P</stp>
        <stp>CHAIN_PERIODICITY_OVRD=M</stp>
        <tr r="G2593" s="3"/>
      </tp>
      <tp t="e">
        <v>#N/A</v>
        <stp/>
        <stp>##V3_BDSV12</stp>
        <stp>SPX Index</stp>
        <stp>CHAIN_TICKERS</stp>
        <stp>[PUTStrategy6.xlsx]Backup!R2793C7</stp>
        <stp>CHAIN_STRIKE_PX_OVRD</stp>
        <stp>56040</stp>
        <stp>CHAIN_PUT_CALL_TYPE_OVRD=P</stp>
        <stp>CHAIN_PERIODICITY_OVRD=M</stp>
        <tr r="G2793" s="3"/>
      </tp>
      <tp t="e">
        <v>#N/A</v>
        <stp/>
        <stp>##V3_BDSV12</stp>
        <stp>SPX Index</stp>
        <stp>CHAIN_TICKERS</stp>
        <stp>[PUTStrategy6.xlsx]Backup!R2893C7</stp>
        <stp>CHAIN_STRIKE_PX_OVRD</stp>
        <stp>58040</stp>
        <stp>CHAIN_PUT_CALL_TYPE_OVRD=P</stp>
        <stp>CHAIN_PERIODICITY_OVRD=M</stp>
        <tr r="G2893" s="3"/>
      </tp>
      <tp t="e">
        <v>#N/A</v>
        <stp/>
        <stp>##V3_BDSV12</stp>
        <stp>SPX Index</stp>
        <stp>CHAIN_TICKERS</stp>
        <stp>[PUTStrategy6.xlsx]Backup!R2693C7</stp>
        <stp>CHAIN_STRIKE_PX_OVRD</stp>
        <stp>54040</stp>
        <stp>CHAIN_PUT_CALL_TYPE_OVRD=P</stp>
        <stp>CHAIN_PERIODICITY_OVRD=M</stp>
        <tr r="G2693" s="3"/>
      </tp>
      <tp t="e">
        <v>#N/A</v>
        <stp/>
        <stp>##V3_BDSV12</stp>
        <stp>SPX Index</stp>
        <stp>CHAIN_TICKERS</stp>
        <stp>[PUTStrategy6.xlsx]Backup!R2193C7</stp>
        <stp>CHAIN_STRIKE_PX_OVRD</stp>
        <stp>44040</stp>
        <stp>CHAIN_PUT_CALL_TYPE_OVRD=P</stp>
        <stp>CHAIN_PERIODICITY_OVRD=M</stp>
        <tr r="G2193" s="3"/>
      </tp>
      <tp t="e">
        <v>#N/A</v>
        <stp/>
        <stp>##V3_BDSV12</stp>
        <stp>SPX Index</stp>
        <stp>CHAIN_TICKERS</stp>
        <stp>[PUTStrategy6.xlsx]Backup!R2293C7</stp>
        <stp>CHAIN_STRIKE_PX_OVRD</stp>
        <stp>46040</stp>
        <stp>CHAIN_PUT_CALL_TYPE_OVRD=P</stp>
        <stp>CHAIN_PERIODICITY_OVRD=M</stp>
        <tr r="G2293" s="3"/>
      </tp>
      <tp t="e">
        <v>#N/A</v>
        <stp/>
        <stp>##V3_BDSV12</stp>
        <stp>SPX Index</stp>
        <stp>CHAIN_TICKERS</stp>
        <stp>[PUTStrategy6.xlsx]Backup!R2093C7</stp>
        <stp>CHAIN_STRIKE_PX_OVRD</stp>
        <stp>42040</stp>
        <stp>CHAIN_PUT_CALL_TYPE_OVRD=P</stp>
        <stp>CHAIN_PERIODICITY_OVRD=M</stp>
        <tr r="G2093" s="3"/>
      </tp>
      <tp t="e">
        <v>#N/A</v>
        <stp/>
        <stp>##V3_BDSV12</stp>
        <stp>SPX Index</stp>
        <stp>CHAIN_TICKERS</stp>
        <stp>[PUTStrategy6.xlsx]Backup!R2393C7</stp>
        <stp>CHAIN_STRIKE_PX_OVRD</stp>
        <stp>48040</stp>
        <stp>CHAIN_PUT_CALL_TYPE_OVRD=P</stp>
        <stp>CHAIN_PERIODICITY_OVRD=M</stp>
        <tr r="G2393" s="3"/>
      </tp>
      <tp t="e">
        <v>#N/A</v>
        <stp/>
        <stp>##V3_BDSV12</stp>
        <stp>SPX Index</stp>
        <stp>CHAIN_TICKERS</stp>
        <stp>[PUTStrategy6.xlsx]Backup!R3193C7</stp>
        <stp>CHAIN_STRIKE_PX_OVRD</stp>
        <stp>64040</stp>
        <stp>CHAIN_PUT_CALL_TYPE_OVRD=P</stp>
        <stp>CHAIN_PERIODICITY_OVRD=M</stp>
        <tr r="G3193" s="3"/>
      </tp>
      <tp t="e">
        <v>#N/A</v>
        <stp/>
        <stp>##V3_BDSV12</stp>
        <stp>SPX Index</stp>
        <stp>CHAIN_TICKERS</stp>
        <stp>[PUTStrategy6.xlsx]Backup!R3293C7</stp>
        <stp>CHAIN_STRIKE_PX_OVRD</stp>
        <stp>66040</stp>
        <stp>CHAIN_PUT_CALL_TYPE_OVRD=P</stp>
        <stp>CHAIN_PERIODICITY_OVRD=M</stp>
        <tr r="G3293" s="3"/>
      </tp>
      <tp t="e">
        <v>#N/A</v>
        <stp/>
        <stp>##V3_BDSV12</stp>
        <stp>SPX Index</stp>
        <stp>CHAIN_TICKERS</stp>
        <stp>[PUTStrategy6.xlsx]Backup!R3093C7</stp>
        <stp>CHAIN_STRIKE_PX_OVRD</stp>
        <stp>62040</stp>
        <stp>CHAIN_PUT_CALL_TYPE_OVRD=P</stp>
        <stp>CHAIN_PERIODICITY_OVRD=M</stp>
        <tr r="G3093" s="3"/>
      </tp>
      <tp t="e">
        <v>#N/A</v>
        <stp/>
        <stp>##V3_BDSV12</stp>
        <stp>SPX Index</stp>
        <stp>CHAIN_TICKERS</stp>
        <stp>[PUTStrategy6.xlsx]Backup!R1993C7</stp>
        <stp>CHAIN_STRIKE_PX_OVRD</stp>
        <stp>40040</stp>
        <stp>CHAIN_PUT_CALL_TYPE_OVRD=P</stp>
        <stp>CHAIN_PERIODICITY_OVRD=M</stp>
        <tr r="G1993" s="3"/>
      </tp>
      <tp t="e">
        <v>#N/A</v>
        <stp/>
        <stp>##V3_BDSV12</stp>
        <stp>SPX Index</stp>
        <stp>CHAIN_TICKERS</stp>
        <stp>[PUTStrategy6.xlsx]Backup!R3393C7</stp>
        <stp>CHAIN_STRIKE_PX_OVRD</stp>
        <stp>68040</stp>
        <stp>CHAIN_PUT_CALL_TYPE_OVRD=P</stp>
        <stp>CHAIN_PERIODICITY_OVRD=M</stp>
        <tr r="G3393" s="3"/>
      </tp>
      <tp t="e">
        <v>#N/A</v>
        <stp/>
        <stp>##V3_BDSV12</stp>
        <stp>SPX Index</stp>
        <stp>CHAIN_TICKERS</stp>
        <stp>[PUTStrategy6.xlsx]Backup!R3493C7</stp>
        <stp>CHAIN_STRIKE_PX_OVRD</stp>
        <stp>70040</stp>
        <stp>CHAIN_PUT_CALL_TYPE_OVRD=P</stp>
        <stp>CHAIN_PERIODICITY_OVRD=M</stp>
        <tr r="G3493" s="3"/>
      </tp>
      <tp t="e">
        <v>#N/A</v>
        <stp/>
        <stp>##V3_BDSV12</stp>
        <stp>SPX Index</stp>
        <stp>CHAIN_TICKERS</stp>
        <stp>[PUTStrategy6.xlsx]Backup!R3593C7</stp>
        <stp>CHAIN_STRIKE_PX_OVRD</stp>
        <stp>72040</stp>
        <stp>CHAIN_PUT_CALL_TYPE_OVRD=P</stp>
        <stp>CHAIN_PERIODICITY_OVRD=M</stp>
        <tr r="G3593" s="3"/>
      </tp>
      <tp t="e">
        <v>#N/A</v>
        <stp/>
        <stp>##V3_BDSV12</stp>
        <stp>SPX Index</stp>
        <stp>CHAIN_TICKERS</stp>
        <stp>[PUTStrategy6.xlsx]Backup!R3793C7</stp>
        <stp>CHAIN_STRIKE_PX_OVRD</stp>
        <stp>76040</stp>
        <stp>CHAIN_PUT_CALL_TYPE_OVRD=P</stp>
        <stp>CHAIN_PERIODICITY_OVRD=M</stp>
        <tr r="G3793" s="3"/>
      </tp>
      <tp t="e">
        <v>#N/A</v>
        <stp/>
        <stp>##V3_BDSV12</stp>
        <stp>SPX Index</stp>
        <stp>CHAIN_TICKERS</stp>
        <stp>[PUTStrategy6.xlsx]Backup!R3893C7</stp>
        <stp>CHAIN_STRIKE_PX_OVRD</stp>
        <stp>78040</stp>
        <stp>CHAIN_PUT_CALL_TYPE_OVRD=P</stp>
        <stp>CHAIN_PERIODICITY_OVRD=M</stp>
        <tr r="G3893" s="3"/>
      </tp>
      <tp t="e">
        <v>#N/A</v>
        <stp/>
        <stp>##V3_BDSV12</stp>
        <stp>SPX Index</stp>
        <stp>CHAIN_TICKERS</stp>
        <stp>[PUTStrategy6.xlsx]Backup!R3693C7</stp>
        <stp>CHAIN_STRIKE_PX_OVRD</stp>
        <stp>74040</stp>
        <stp>CHAIN_PUT_CALL_TYPE_OVRD=P</stp>
        <stp>CHAIN_PERIODICITY_OVRD=M</stp>
        <tr r="G3693" s="3"/>
      </tp>
      <tp t="e">
        <v>#N/A</v>
        <stp/>
        <stp>##V3_BDSV12</stp>
        <stp>SPX Index</stp>
        <stp>CHAIN_TICKERS</stp>
        <stp>[PUTStrategy6.xlsx]Backup!R2993C7</stp>
        <stp>CHAIN_STRIKE_PX_OVRD</stp>
        <stp>60040</stp>
        <stp>CHAIN_PUT_CALL_TYPE_OVRD=P</stp>
        <stp>CHAIN_PERIODICITY_OVRD=M</stp>
        <tr r="G2993" s="3"/>
      </tp>
      <tp t="e">
        <v>#N/A</v>
        <stp/>
        <stp>##V3_BDSV12</stp>
        <stp>SPX Index</stp>
        <stp>CHAIN_TICKERS</stp>
        <stp>[PUTStrategy6.xlsx]Backup!R3995C7</stp>
        <stp>CHAIN_STRIKE_PX_OVRD</stp>
        <stp>80080</stp>
        <stp>CHAIN_PUT_CALL_TYPE_OVRD=P</stp>
        <stp>CHAIN_PERIODICITY_OVRD=M</stp>
        <tr r="G3995" s="3"/>
      </tp>
      <tp t="e">
        <v>#N/A</v>
        <stp/>
        <stp>##V3_BDSV12</stp>
        <stp>SPX Index</stp>
        <stp>CHAIN_TICKERS</stp>
        <stp>[PUTStrategy6.xlsx]Backup!R4495C7</stp>
        <stp>CHAIN_STRIKE_PX_OVRD</stp>
        <stp>90080</stp>
        <stp>CHAIN_PUT_CALL_TYPE_OVRD=P</stp>
        <stp>CHAIN_PERIODICITY_OVRD=M</stp>
        <tr r="G4495" s="3"/>
      </tp>
      <tp t="e">
        <v>#N/A</v>
        <stp/>
        <stp>##V3_BDSV12</stp>
        <stp>SPX Index</stp>
        <stp>CHAIN_TICKERS</stp>
        <stp>[PUTStrategy6.xlsx]Backup!R4595C7</stp>
        <stp>CHAIN_STRIKE_PX_OVRD</stp>
        <stp>92080</stp>
        <stp>CHAIN_PUT_CALL_TYPE_OVRD=P</stp>
        <stp>CHAIN_PERIODICITY_OVRD=M</stp>
        <tr r="G4595" s="3"/>
      </tp>
      <tp t="e">
        <v>#N/A</v>
        <stp/>
        <stp>##V3_BDSV12</stp>
        <stp>SPX Index</stp>
        <stp>CHAIN_TICKERS</stp>
        <stp>[PUTStrategy6.xlsx]Backup!R4795C7</stp>
        <stp>CHAIN_STRIKE_PX_OVRD</stp>
        <stp>96080</stp>
        <stp>CHAIN_PUT_CALL_TYPE_OVRD=P</stp>
        <stp>CHAIN_PERIODICITY_OVRD=M</stp>
        <tr r="G4795" s="3"/>
      </tp>
      <tp t="e">
        <v>#N/A</v>
        <stp/>
        <stp>##V3_BDSV12</stp>
        <stp>SPX Index</stp>
        <stp>CHAIN_TICKERS</stp>
        <stp>[PUTStrategy6.xlsx]Backup!R4895C7</stp>
        <stp>CHAIN_STRIKE_PX_OVRD</stp>
        <stp>98080</stp>
        <stp>CHAIN_PUT_CALL_TYPE_OVRD=P</stp>
        <stp>CHAIN_PERIODICITY_OVRD=M</stp>
        <tr r="G4895" s="3"/>
      </tp>
      <tp t="e">
        <v>#N/A</v>
        <stp/>
        <stp>##V3_BDSV12</stp>
        <stp>SPX Index</stp>
        <stp>CHAIN_TICKERS</stp>
        <stp>[PUTStrategy6.xlsx]Backup!R4695C7</stp>
        <stp>CHAIN_STRIKE_PX_OVRD</stp>
        <stp>94080</stp>
        <stp>CHAIN_PUT_CALL_TYPE_OVRD=P</stp>
        <stp>CHAIN_PERIODICITY_OVRD=M</stp>
        <tr r="G4695" s="3"/>
      </tp>
      <tp t="e">
        <v>#N/A</v>
        <stp/>
        <stp>##V3_BDSV12</stp>
        <stp>SPX Index</stp>
        <stp>CHAIN_TICKERS</stp>
        <stp>[PUTStrategy6.xlsx]Backup!R4195C7</stp>
        <stp>CHAIN_STRIKE_PX_OVRD</stp>
        <stp>84080</stp>
        <stp>CHAIN_PUT_CALL_TYPE_OVRD=P</stp>
        <stp>CHAIN_PERIODICITY_OVRD=M</stp>
        <tr r="G4195" s="3"/>
      </tp>
      <tp t="e">
        <v>#N/A</v>
        <stp/>
        <stp>##V3_BDSV12</stp>
        <stp>SPX Index</stp>
        <stp>CHAIN_TICKERS</stp>
        <stp>[PUTStrategy6.xlsx]Backup!R4295C7</stp>
        <stp>CHAIN_STRIKE_PX_OVRD</stp>
        <stp>86080</stp>
        <stp>CHAIN_PUT_CALL_TYPE_OVRD=P</stp>
        <stp>CHAIN_PERIODICITY_OVRD=M</stp>
        <tr r="G4295" s="3"/>
      </tp>
      <tp t="e">
        <v>#N/A</v>
        <stp/>
        <stp>##V3_BDSV12</stp>
        <stp>SPX Index</stp>
        <stp>CHAIN_TICKERS</stp>
        <stp>[PUTStrategy6.xlsx]Backup!R4095C7</stp>
        <stp>CHAIN_STRIKE_PX_OVRD</stp>
        <stp>82080</stp>
        <stp>CHAIN_PUT_CALL_TYPE_OVRD=P</stp>
        <stp>CHAIN_PERIODICITY_OVRD=M</stp>
        <tr r="G4095" s="3"/>
      </tp>
      <tp t="e">
        <v>#N/A</v>
        <stp/>
        <stp>##V3_BDSV12</stp>
        <stp>SPX Index</stp>
        <stp>CHAIN_TICKERS</stp>
        <stp>[PUTStrategy6.xlsx]Backup!R4395C7</stp>
        <stp>CHAIN_STRIKE_PX_OVRD</stp>
        <stp>88080</stp>
        <stp>CHAIN_PUT_CALL_TYPE_OVRD=P</stp>
        <stp>CHAIN_PERIODICITY_OVRD=M</stp>
        <tr r="G4395" s="3"/>
      </tp>
      <tp t="e">
        <v>#N/A</v>
        <stp/>
        <stp>##V3_BDSV12</stp>
        <stp>SPX Index</stp>
        <stp>CHAIN_TICKERS</stp>
        <stp>[PUTStrategy6.xlsx]Backup!R1195C7</stp>
        <stp>CHAIN_STRIKE_PX_OVRD</stp>
        <stp>24080</stp>
        <stp>CHAIN_PUT_CALL_TYPE_OVRD=P</stp>
        <stp>CHAIN_PERIODICITY_OVRD=M</stp>
        <tr r="G1195" s="3"/>
      </tp>
      <tp t="e">
        <v>#N/A</v>
        <stp/>
        <stp>##V3_BDSV12</stp>
        <stp>SPX Index</stp>
        <stp>CHAIN_TICKERS</stp>
        <stp>[PUTStrategy6.xlsx]Backup!R1295C7</stp>
        <stp>CHAIN_STRIKE_PX_OVRD</stp>
        <stp>26080</stp>
        <stp>CHAIN_PUT_CALL_TYPE_OVRD=P</stp>
        <stp>CHAIN_PERIODICITY_OVRD=M</stp>
        <tr r="G1295" s="3"/>
      </tp>
      <tp t="e">
        <v>#N/A</v>
        <stp/>
        <stp>##V3_BDSV12</stp>
        <stp>SPX Index</stp>
        <stp>CHAIN_TICKERS</stp>
        <stp>[PUTStrategy6.xlsx]Backup!R1095C7</stp>
        <stp>CHAIN_STRIKE_PX_OVRD</stp>
        <stp>22080</stp>
        <stp>CHAIN_PUT_CALL_TYPE_OVRD=P</stp>
        <stp>CHAIN_PERIODICITY_OVRD=M</stp>
        <tr r="G1095" s="3"/>
      </tp>
      <tp t="e">
        <v>#N/A</v>
        <stp/>
        <stp>##V3_BDSV12</stp>
        <stp>SPX Index</stp>
        <stp>CHAIN_TICKERS</stp>
        <stp>[PUTStrategy6.xlsx]Backup!R1395C7</stp>
        <stp>CHAIN_STRIKE_PX_OVRD</stp>
        <stp>28080</stp>
        <stp>CHAIN_PUT_CALL_TYPE_OVRD=P</stp>
        <stp>CHAIN_PERIODICITY_OVRD=M</stp>
        <tr r="G1395" s="3"/>
      </tp>
      <tp t="e">
        <v>#N/A</v>
        <stp/>
        <stp>##V3_BDSV12</stp>
        <stp>SPX Index</stp>
        <stp>CHAIN_TICKERS</stp>
        <stp>[PUTStrategy6.xlsx]Backup!R1495C7</stp>
        <stp>CHAIN_STRIKE_PX_OVRD</stp>
        <stp>30080</stp>
        <stp>CHAIN_PUT_CALL_TYPE_OVRD=P</stp>
        <stp>CHAIN_PERIODICITY_OVRD=M</stp>
        <tr r="G1495" s="3"/>
      </tp>
      <tp t="e">
        <v>#N/A</v>
        <stp/>
        <stp>##V3_BDSV12</stp>
        <stp>SPX Index</stp>
        <stp>CHAIN_TICKERS</stp>
        <stp>[PUTStrategy6.xlsx]Backup!R1595C7</stp>
        <stp>CHAIN_STRIKE_PX_OVRD</stp>
        <stp>32080</stp>
        <stp>CHAIN_PUT_CALL_TYPE_OVRD=P</stp>
        <stp>CHAIN_PERIODICITY_OVRD=M</stp>
        <tr r="G1595" s="3"/>
      </tp>
      <tp t="e">
        <v>#N/A</v>
        <stp/>
        <stp>##V3_BDSV12</stp>
        <stp>SPX Index</stp>
        <stp>CHAIN_TICKERS</stp>
        <stp>[PUTStrategy6.xlsx]Backup!R1795C7</stp>
        <stp>CHAIN_STRIKE_PX_OVRD</stp>
        <stp>36080</stp>
        <stp>CHAIN_PUT_CALL_TYPE_OVRD=P</stp>
        <stp>CHAIN_PERIODICITY_OVRD=M</stp>
        <tr r="G1795" s="3"/>
      </tp>
      <tp t="e">
        <v>#N/A</v>
        <stp/>
        <stp>##V3_BDSV12</stp>
        <stp>SPX Index</stp>
        <stp>CHAIN_TICKERS</stp>
        <stp>[PUTStrategy6.xlsx]Backup!R1895C7</stp>
        <stp>CHAIN_STRIKE_PX_OVRD</stp>
        <stp>38080</stp>
        <stp>CHAIN_PUT_CALL_TYPE_OVRD=P</stp>
        <stp>CHAIN_PERIODICITY_OVRD=M</stp>
        <tr r="G1895" s="3"/>
      </tp>
      <tp t="e">
        <v>#N/A</v>
        <stp/>
        <stp>##V3_BDSV12</stp>
        <stp>SPX Index</stp>
        <stp>CHAIN_TICKERS</stp>
        <stp>[PUTStrategy6.xlsx]Backup!R1695C7</stp>
        <stp>CHAIN_STRIKE_PX_OVRD</stp>
        <stp>34080</stp>
        <stp>CHAIN_PUT_CALL_TYPE_OVRD=P</stp>
        <stp>CHAIN_PERIODICITY_OVRD=M</stp>
        <tr r="G1695" s="3"/>
      </tp>
      <tp t="e">
        <v>#N/A</v>
        <stp/>
        <stp>##V3_BDSV12</stp>
        <stp>SPX Index</stp>
        <stp>CHAIN_TICKERS</stp>
        <stp>[PUTStrategy6.xlsx]Backup!R2495C7</stp>
        <stp>CHAIN_STRIKE_PX_OVRD</stp>
        <stp>50080</stp>
        <stp>CHAIN_PUT_CALL_TYPE_OVRD=P</stp>
        <stp>CHAIN_PERIODICITY_OVRD=M</stp>
        <tr r="G2495" s="3"/>
      </tp>
      <tp t="e">
        <v>#N/A</v>
        <stp/>
        <stp>##V3_BDSV12</stp>
        <stp>SPX Index</stp>
        <stp>CHAIN_TICKERS</stp>
        <stp>[PUTStrategy6.xlsx]Backup!R2595C7</stp>
        <stp>CHAIN_STRIKE_PX_OVRD</stp>
        <stp>52080</stp>
        <stp>CHAIN_PUT_CALL_TYPE_OVRD=P</stp>
        <stp>CHAIN_PERIODICITY_OVRD=M</stp>
        <tr r="G2595" s="3"/>
      </tp>
      <tp t="e">
        <v>#N/A</v>
        <stp/>
        <stp>##V3_BDSV12</stp>
        <stp>SPX Index</stp>
        <stp>CHAIN_TICKERS</stp>
        <stp>[PUTStrategy6.xlsx]Backup!R2795C7</stp>
        <stp>CHAIN_STRIKE_PX_OVRD</stp>
        <stp>56080</stp>
        <stp>CHAIN_PUT_CALL_TYPE_OVRD=P</stp>
        <stp>CHAIN_PERIODICITY_OVRD=M</stp>
        <tr r="G2795" s="3"/>
      </tp>
      <tp t="e">
        <v>#N/A</v>
        <stp/>
        <stp>##V3_BDSV12</stp>
        <stp>SPX Index</stp>
        <stp>CHAIN_TICKERS</stp>
        <stp>[PUTStrategy6.xlsx]Backup!R2895C7</stp>
        <stp>CHAIN_STRIKE_PX_OVRD</stp>
        <stp>58080</stp>
        <stp>CHAIN_PUT_CALL_TYPE_OVRD=P</stp>
        <stp>CHAIN_PERIODICITY_OVRD=M</stp>
        <tr r="G2895" s="3"/>
      </tp>
      <tp t="e">
        <v>#N/A</v>
        <stp/>
        <stp>##V3_BDSV12</stp>
        <stp>SPX Index</stp>
        <stp>CHAIN_TICKERS</stp>
        <stp>[PUTStrategy6.xlsx]Backup!R2695C7</stp>
        <stp>CHAIN_STRIKE_PX_OVRD</stp>
        <stp>54080</stp>
        <stp>CHAIN_PUT_CALL_TYPE_OVRD=P</stp>
        <stp>CHAIN_PERIODICITY_OVRD=M</stp>
        <tr r="G2695" s="3"/>
      </tp>
      <tp t="e">
        <v>#N/A</v>
        <stp/>
        <stp>##V3_BDSV12</stp>
        <stp>SPX Index</stp>
        <stp>CHAIN_TICKERS</stp>
        <stp>[PUTStrategy6.xlsx]Backup!R2195C7</stp>
        <stp>CHAIN_STRIKE_PX_OVRD</stp>
        <stp>44080</stp>
        <stp>CHAIN_PUT_CALL_TYPE_OVRD=P</stp>
        <stp>CHAIN_PERIODICITY_OVRD=M</stp>
        <tr r="G2195" s="3"/>
      </tp>
      <tp t="e">
        <v>#N/A</v>
        <stp/>
        <stp>##V3_BDSV12</stp>
        <stp>SPX Index</stp>
        <stp>CHAIN_TICKERS</stp>
        <stp>[PUTStrategy6.xlsx]Backup!R2295C7</stp>
        <stp>CHAIN_STRIKE_PX_OVRD</stp>
        <stp>46080</stp>
        <stp>CHAIN_PUT_CALL_TYPE_OVRD=P</stp>
        <stp>CHAIN_PERIODICITY_OVRD=M</stp>
        <tr r="G2295" s="3"/>
      </tp>
      <tp t="e">
        <v>#N/A</v>
        <stp/>
        <stp>##V3_BDSV12</stp>
        <stp>SPX Index</stp>
        <stp>CHAIN_TICKERS</stp>
        <stp>[PUTStrategy6.xlsx]Backup!R2095C7</stp>
        <stp>CHAIN_STRIKE_PX_OVRD</stp>
        <stp>42080</stp>
        <stp>CHAIN_PUT_CALL_TYPE_OVRD=P</stp>
        <stp>CHAIN_PERIODICITY_OVRD=M</stp>
        <tr r="G2095" s="3"/>
      </tp>
      <tp t="e">
        <v>#N/A</v>
        <stp/>
        <stp>##V3_BDSV12</stp>
        <stp>SPX Index</stp>
        <stp>CHAIN_TICKERS</stp>
        <stp>[PUTStrategy6.xlsx]Backup!R2395C7</stp>
        <stp>CHAIN_STRIKE_PX_OVRD</stp>
        <stp>48080</stp>
        <stp>CHAIN_PUT_CALL_TYPE_OVRD=P</stp>
        <stp>CHAIN_PERIODICITY_OVRD=M</stp>
        <tr r="G2395" s="3"/>
      </tp>
      <tp t="e">
        <v>#N/A</v>
        <stp/>
        <stp>##V3_BDSV12</stp>
        <stp>SPX Index</stp>
        <stp>CHAIN_TICKERS</stp>
        <stp>[PUTStrategy6.xlsx]Backup!R3195C7</stp>
        <stp>CHAIN_STRIKE_PX_OVRD</stp>
        <stp>64080</stp>
        <stp>CHAIN_PUT_CALL_TYPE_OVRD=P</stp>
        <stp>CHAIN_PERIODICITY_OVRD=M</stp>
        <tr r="G3195" s="3"/>
      </tp>
      <tp t="e">
        <v>#N/A</v>
        <stp/>
        <stp>##V3_BDSV12</stp>
        <stp>SPX Index</stp>
        <stp>CHAIN_TICKERS</stp>
        <stp>[PUTStrategy6.xlsx]Backup!R3295C7</stp>
        <stp>CHAIN_STRIKE_PX_OVRD</stp>
        <stp>66080</stp>
        <stp>CHAIN_PUT_CALL_TYPE_OVRD=P</stp>
        <stp>CHAIN_PERIODICITY_OVRD=M</stp>
        <tr r="G3295" s="3"/>
      </tp>
      <tp t="e">
        <v>#N/A</v>
        <stp/>
        <stp>##V3_BDSV12</stp>
        <stp>SPX Index</stp>
        <stp>CHAIN_TICKERS</stp>
        <stp>[PUTStrategy6.xlsx]Backup!R3095C7</stp>
        <stp>CHAIN_STRIKE_PX_OVRD</stp>
        <stp>62080</stp>
        <stp>CHAIN_PUT_CALL_TYPE_OVRD=P</stp>
        <stp>CHAIN_PERIODICITY_OVRD=M</stp>
        <tr r="G3095" s="3"/>
      </tp>
      <tp t="e">
        <v>#N/A</v>
        <stp/>
        <stp>##V3_BDSV12</stp>
        <stp>SPX Index</stp>
        <stp>CHAIN_TICKERS</stp>
        <stp>[PUTStrategy6.xlsx]Backup!R1995C7</stp>
        <stp>CHAIN_STRIKE_PX_OVRD</stp>
        <stp>40080</stp>
        <stp>CHAIN_PUT_CALL_TYPE_OVRD=P</stp>
        <stp>CHAIN_PERIODICITY_OVRD=M</stp>
        <tr r="G1995" s="3"/>
      </tp>
      <tp t="e">
        <v>#N/A</v>
        <stp/>
        <stp>##V3_BDSV12</stp>
        <stp>SPX Index</stp>
        <stp>CHAIN_TICKERS</stp>
        <stp>[PUTStrategy6.xlsx]Backup!R3395C7</stp>
        <stp>CHAIN_STRIKE_PX_OVRD</stp>
        <stp>68080</stp>
        <stp>CHAIN_PUT_CALL_TYPE_OVRD=P</stp>
        <stp>CHAIN_PERIODICITY_OVRD=M</stp>
        <tr r="G3395" s="3"/>
      </tp>
      <tp t="e">
        <v>#N/A</v>
        <stp/>
        <stp>##V3_BDSV12</stp>
        <stp>SPX Index</stp>
        <stp>CHAIN_TICKERS</stp>
        <stp>[PUTStrategy6.xlsx]Backup!R3495C7</stp>
        <stp>CHAIN_STRIKE_PX_OVRD</stp>
        <stp>70080</stp>
        <stp>CHAIN_PUT_CALL_TYPE_OVRD=P</stp>
        <stp>CHAIN_PERIODICITY_OVRD=M</stp>
        <tr r="G3495" s="3"/>
      </tp>
      <tp t="e">
        <v>#N/A</v>
        <stp/>
        <stp>##V3_BDSV12</stp>
        <stp>SPX Index</stp>
        <stp>CHAIN_TICKERS</stp>
        <stp>[PUTStrategy6.xlsx]Backup!R3595C7</stp>
        <stp>CHAIN_STRIKE_PX_OVRD</stp>
        <stp>72080</stp>
        <stp>CHAIN_PUT_CALL_TYPE_OVRD=P</stp>
        <stp>CHAIN_PERIODICITY_OVRD=M</stp>
        <tr r="G3595" s="3"/>
      </tp>
      <tp t="e">
        <v>#N/A</v>
        <stp/>
        <stp>##V3_BDSV12</stp>
        <stp>SPX Index</stp>
        <stp>CHAIN_TICKERS</stp>
        <stp>[PUTStrategy6.xlsx]Backup!R3795C7</stp>
        <stp>CHAIN_STRIKE_PX_OVRD</stp>
        <stp>76080</stp>
        <stp>CHAIN_PUT_CALL_TYPE_OVRD=P</stp>
        <stp>CHAIN_PERIODICITY_OVRD=M</stp>
        <tr r="G3795" s="3"/>
      </tp>
      <tp t="e">
        <v>#N/A</v>
        <stp/>
        <stp>##V3_BDSV12</stp>
        <stp>SPX Index</stp>
        <stp>CHAIN_TICKERS</stp>
        <stp>[PUTStrategy6.xlsx]Backup!R3895C7</stp>
        <stp>CHAIN_STRIKE_PX_OVRD</stp>
        <stp>78080</stp>
        <stp>CHAIN_PUT_CALL_TYPE_OVRD=P</stp>
        <stp>CHAIN_PERIODICITY_OVRD=M</stp>
        <tr r="G3895" s="3"/>
      </tp>
      <tp t="e">
        <v>#N/A</v>
        <stp/>
        <stp>##V3_BDSV12</stp>
        <stp>SPX Index</stp>
        <stp>CHAIN_TICKERS</stp>
        <stp>[PUTStrategy6.xlsx]Backup!R3695C7</stp>
        <stp>CHAIN_STRIKE_PX_OVRD</stp>
        <stp>74080</stp>
        <stp>CHAIN_PUT_CALL_TYPE_OVRD=P</stp>
        <stp>CHAIN_PERIODICITY_OVRD=M</stp>
        <tr r="G3695" s="3"/>
      </tp>
      <tp t="e">
        <v>#N/A</v>
        <stp/>
        <stp>##V3_BDSV12</stp>
        <stp>SPX Index</stp>
        <stp>CHAIN_TICKERS</stp>
        <stp>[PUTStrategy6.xlsx]Backup!R2995C7</stp>
        <stp>CHAIN_STRIKE_PX_OVRD</stp>
        <stp>60080</stp>
        <stp>CHAIN_PUT_CALL_TYPE_OVRD=P</stp>
        <stp>CHAIN_PERIODICITY_OVRD=M</stp>
        <tr r="G2995" s="3"/>
      </tp>
      <tp t="e">
        <v>#N/A</v>
        <stp/>
        <stp>##V3_BDSV12</stp>
        <stp>SPX Index</stp>
        <stp>CHAIN_TICKERS</stp>
        <stp>[PUTStrategy6.xlsx]Backup!R6624C7</stp>
        <stp>CHAIN_STRIKE_PX_OVRD</stp>
        <stp>132660</stp>
        <stp>CHAIN_PUT_CALL_TYPE_OVRD=P</stp>
        <stp>CHAIN_PERIODICITY_OVRD=M</stp>
        <tr r="G6624" s="3"/>
      </tp>
      <tp t="e">
        <v>#N/A</v>
        <stp/>
        <stp>##V3_BDSV12</stp>
        <stp>SPX Index</stp>
        <stp>CHAIN_TICKERS</stp>
        <stp>[PUTStrategy6.xlsx]Backup!R6674C7</stp>
        <stp>CHAIN_STRIKE_PX_OVRD</stp>
        <stp>133660</stp>
        <stp>CHAIN_PUT_CALL_TYPE_OVRD=P</stp>
        <stp>CHAIN_PERIODICITY_OVRD=M</stp>
        <tr r="G6674" s="3"/>
      </tp>
      <tp t="e">
        <v>#N/A</v>
        <stp/>
        <stp>##V3_BDSV12</stp>
        <stp>SPX Index</stp>
        <stp>CHAIN_TICKERS</stp>
        <stp>[PUTStrategy6.xlsx]Backup!R6774C7</stp>
        <stp>CHAIN_STRIKE_PX_OVRD</stp>
        <stp>135660</stp>
        <stp>CHAIN_PUT_CALL_TYPE_OVRD=P</stp>
        <stp>CHAIN_PERIODICITY_OVRD=M</stp>
        <tr r="G6774" s="3"/>
      </tp>
      <tp t="e">
        <v>#N/A</v>
        <stp/>
        <stp>##V3_BDSV12</stp>
        <stp>SPX Index</stp>
        <stp>CHAIN_TICKERS</stp>
        <stp>[PUTStrategy6.xlsx]Backup!R6724C7</stp>
        <stp>CHAIN_STRIKE_PX_OVRD</stp>
        <stp>134660</stp>
        <stp>CHAIN_PUT_CALL_TYPE_OVRD=P</stp>
        <stp>CHAIN_PERIODICITY_OVRD=M</stp>
        <tr r="G6724" s="3"/>
      </tp>
      <tp t="e">
        <v>#N/A</v>
        <stp/>
        <stp>##V3_BDSV12</stp>
        <stp>SPX Index</stp>
        <stp>CHAIN_TICKERS</stp>
        <stp>[PUTStrategy6.xlsx]Backup!R6424C7</stp>
        <stp>CHAIN_STRIKE_PX_OVRD</stp>
        <stp>128660</stp>
        <stp>CHAIN_PUT_CALL_TYPE_OVRD=P</stp>
        <stp>CHAIN_PERIODICITY_OVRD=M</stp>
        <tr r="G6424" s="3"/>
      </tp>
      <tp t="e">
        <v>#N/A</v>
        <stp/>
        <stp>##V3_BDSV12</stp>
        <stp>SPX Index</stp>
        <stp>CHAIN_TICKERS</stp>
        <stp>[PUTStrategy6.xlsx]Backup!R6474C7</stp>
        <stp>CHAIN_STRIKE_PX_OVRD</stp>
        <stp>129660</stp>
        <stp>CHAIN_PUT_CALL_TYPE_OVRD=P</stp>
        <stp>CHAIN_PERIODICITY_OVRD=M</stp>
        <tr r="G6474" s="3"/>
      </tp>
      <tp t="e">
        <v>#N/A</v>
        <stp/>
        <stp>##V3_BDSV12</stp>
        <stp>SPX Index</stp>
        <stp>CHAIN_TICKERS</stp>
        <stp>[PUTStrategy6.xlsx]Backup!R6524C7</stp>
        <stp>CHAIN_STRIKE_PX_OVRD</stp>
        <stp>130660</stp>
        <stp>CHAIN_PUT_CALL_TYPE_OVRD=P</stp>
        <stp>CHAIN_PERIODICITY_OVRD=M</stp>
        <tr r="G6524" s="3"/>
      </tp>
      <tp t="e">
        <v>#N/A</v>
        <stp/>
        <stp>##V3_BDSV12</stp>
        <stp>SPX Index</stp>
        <stp>CHAIN_TICKERS</stp>
        <stp>[PUTStrategy6.xlsx]Backup!R6574C7</stp>
        <stp>CHAIN_STRIKE_PX_OVRD</stp>
        <stp>131660</stp>
        <stp>CHAIN_PUT_CALL_TYPE_OVRD=P</stp>
        <stp>CHAIN_PERIODICITY_OVRD=M</stp>
        <tr r="G6574" s="3"/>
      </tp>
      <tp t="e">
        <v>#N/A</v>
        <stp/>
        <stp>##V3_BDSV12</stp>
        <stp>SPX Index</stp>
        <stp>CHAIN_TICKERS</stp>
        <stp>[PUTStrategy6.xlsx]Backup!R6374C7</stp>
        <stp>CHAIN_STRIKE_PX_OVRD</stp>
        <stp>127660</stp>
        <stp>CHAIN_PUT_CALL_TYPE_OVRD=P</stp>
        <stp>CHAIN_PERIODICITY_OVRD=M</stp>
        <tr r="G6374" s="3"/>
      </tp>
      <tp t="e">
        <v>#N/A</v>
        <stp/>
        <stp>##V3_BDSV12</stp>
        <stp>SPX Index</stp>
        <stp>CHAIN_TICKERS</stp>
        <stp>[PUTStrategy6.xlsx]Backup!R6324C7</stp>
        <stp>CHAIN_STRIKE_PX_OVRD</stp>
        <stp>126660</stp>
        <stp>CHAIN_PUT_CALL_TYPE_OVRD=P</stp>
        <stp>CHAIN_PERIODICITY_OVRD=M</stp>
        <tr r="G6324" s="3"/>
      </tp>
      <tp t="e">
        <v>#N/A</v>
        <stp/>
        <stp>##V3_BDSV12</stp>
        <stp>SPX Index</stp>
        <stp>CHAIN_TICKERS</stp>
        <stp>[PUTStrategy6.xlsx]Backup!R6274C7</stp>
        <stp>CHAIN_STRIKE_PX_OVRD</stp>
        <stp>125660</stp>
        <stp>CHAIN_PUT_CALL_TYPE_OVRD=P</stp>
        <stp>CHAIN_PERIODICITY_OVRD=M</stp>
        <tr r="G6274" s="3"/>
      </tp>
      <tp t="e">
        <v>#N/A</v>
        <stp/>
        <stp>##V3_BDSV12</stp>
        <stp>SPX Index</stp>
        <stp>CHAIN_TICKERS</stp>
        <stp>[PUTStrategy6.xlsx]Backup!R6224C7</stp>
        <stp>CHAIN_STRIKE_PX_OVRD</stp>
        <stp>124660</stp>
        <stp>CHAIN_PUT_CALL_TYPE_OVRD=P</stp>
        <stp>CHAIN_PERIODICITY_OVRD=M</stp>
        <tr r="G6224" s="3"/>
      </tp>
      <tp t="e">
        <v>#N/A</v>
        <stp/>
        <stp>##V3_BDSV12</stp>
        <stp>SPX Index</stp>
        <stp>CHAIN_TICKERS</stp>
        <stp>[PUTStrategy6.xlsx]Backup!R6124C7</stp>
        <stp>CHAIN_STRIKE_PX_OVRD</stp>
        <stp>122660</stp>
        <stp>CHAIN_PUT_CALL_TYPE_OVRD=P</stp>
        <stp>CHAIN_PERIODICITY_OVRD=M</stp>
        <tr r="G6124" s="3"/>
      </tp>
      <tp t="e">
        <v>#N/A</v>
        <stp/>
        <stp>##V3_BDSV12</stp>
        <stp>SPX Index</stp>
        <stp>CHAIN_TICKERS</stp>
        <stp>[PUTStrategy6.xlsx]Backup!R6174C7</stp>
        <stp>CHAIN_STRIKE_PX_OVRD</stp>
        <stp>123660</stp>
        <stp>CHAIN_PUT_CALL_TYPE_OVRD=P</stp>
        <stp>CHAIN_PERIODICITY_OVRD=M</stp>
        <tr r="G6174" s="3"/>
      </tp>
      <tp t="e">
        <v>#N/A</v>
        <stp/>
        <stp>##V3_BDSV12</stp>
        <stp>SPX Index</stp>
        <stp>CHAIN_TICKERS</stp>
        <stp>[PUTStrategy6.xlsx]Backup!R6024C7</stp>
        <stp>CHAIN_STRIKE_PX_OVRD</stp>
        <stp>120660</stp>
        <stp>CHAIN_PUT_CALL_TYPE_OVRD=P</stp>
        <stp>CHAIN_PERIODICITY_OVRD=M</stp>
        <tr r="G6024" s="3"/>
      </tp>
      <tp t="e">
        <v>#N/A</v>
        <stp/>
        <stp>##V3_BDSV12</stp>
        <stp>SPX Index</stp>
        <stp>CHAIN_TICKERS</stp>
        <stp>[PUTStrategy6.xlsx]Backup!R6074C7</stp>
        <stp>CHAIN_STRIKE_PX_OVRD</stp>
        <stp>121660</stp>
        <stp>CHAIN_PUT_CALL_TYPE_OVRD=P</stp>
        <stp>CHAIN_PERIODICITY_OVRD=M</stp>
        <tr r="G6074" s="3"/>
      </tp>
      <tp t="e">
        <v>#N/A</v>
        <stp/>
        <stp>##V3_BDSV12</stp>
        <stp>SPX Index</stp>
        <stp>CHAIN_TICKERS</stp>
        <stp>[PUTStrategy6.xlsx]Backup!R6874C7</stp>
        <stp>CHAIN_STRIKE_PX_OVRD</stp>
        <stp>137660</stp>
        <stp>CHAIN_PUT_CALL_TYPE_OVRD=P</stp>
        <stp>CHAIN_PERIODICITY_OVRD=M</stp>
        <tr r="G6874" s="3"/>
      </tp>
      <tp t="e">
        <v>#N/A</v>
        <stp/>
        <stp>##V3_BDSV12</stp>
        <stp>SPX Index</stp>
        <stp>CHAIN_TICKERS</stp>
        <stp>[PUTStrategy6.xlsx]Backup!R6824C7</stp>
        <stp>CHAIN_STRIKE_PX_OVRD</stp>
        <stp>136660</stp>
        <stp>CHAIN_PUT_CALL_TYPE_OVRD=P</stp>
        <stp>CHAIN_PERIODICITY_OVRD=M</stp>
        <tr r="G6824" s="3"/>
      </tp>
      <tp t="e">
        <v>#N/A</v>
        <stp/>
        <stp>##V3_BDSV12</stp>
        <stp>SPX Index</stp>
        <stp>CHAIN_TICKERS</stp>
        <stp>[PUTStrategy6.xlsx]Backup!R6924C7</stp>
        <stp>CHAIN_STRIKE_PX_OVRD</stp>
        <stp>138660</stp>
        <stp>CHAIN_PUT_CALL_TYPE_OVRD=P</stp>
        <stp>CHAIN_PERIODICITY_OVRD=M</stp>
        <tr r="G6924" s="3"/>
      </tp>
      <tp t="e">
        <v>#N/A</v>
        <stp/>
        <stp>##V3_BDSV12</stp>
        <stp>SPX Index</stp>
        <stp>CHAIN_TICKERS</stp>
        <stp>[PUTStrategy6.xlsx]Backup!R6974C7</stp>
        <stp>CHAIN_STRIKE_PX_OVRD</stp>
        <stp>139660</stp>
        <stp>CHAIN_PUT_CALL_TYPE_OVRD=P</stp>
        <stp>CHAIN_PERIODICITY_OVRD=M</stp>
        <tr r="G6974" s="3"/>
      </tp>
      <tp t="e">
        <v>#N/A</v>
        <stp/>
        <stp>##V3_BDSV12</stp>
        <stp>SPX Index</stp>
        <stp>CHAIN_TICKERS</stp>
        <stp>[PUTStrategy6.xlsx]Backup!R7124C7</stp>
        <stp>CHAIN_STRIKE_PX_OVRD</stp>
        <stp>142660</stp>
        <stp>CHAIN_PUT_CALL_TYPE_OVRD=P</stp>
        <stp>CHAIN_PERIODICITY_OVRD=M</stp>
        <tr r="G7124" s="3"/>
      </tp>
      <tp t="e">
        <v>#N/A</v>
        <stp/>
        <stp>##V3_BDSV12</stp>
        <stp>SPX Index</stp>
        <stp>CHAIN_TICKERS</stp>
        <stp>[PUTStrategy6.xlsx]Backup!R7174C7</stp>
        <stp>CHAIN_STRIKE_PX_OVRD</stp>
        <stp>143660</stp>
        <stp>CHAIN_PUT_CALL_TYPE_OVRD=P</stp>
        <stp>CHAIN_PERIODICITY_OVRD=M</stp>
        <tr r="G7174" s="3"/>
      </tp>
      <tp t="e">
        <v>#N/A</v>
        <stp/>
        <stp>##V3_BDSV12</stp>
        <stp>SPX Index</stp>
        <stp>CHAIN_TICKERS</stp>
        <stp>[PUTStrategy6.xlsx]Backup!R7024C7</stp>
        <stp>CHAIN_STRIKE_PX_OVRD</stp>
        <stp>140660</stp>
        <stp>CHAIN_PUT_CALL_TYPE_OVRD=P</stp>
        <stp>CHAIN_PERIODICITY_OVRD=M</stp>
        <tr r="G7024" s="3"/>
      </tp>
      <tp t="e">
        <v>#N/A</v>
        <stp/>
        <stp>##V3_BDSV12</stp>
        <stp>SPX Index</stp>
        <stp>CHAIN_TICKERS</stp>
        <stp>[PUTStrategy6.xlsx]Backup!R7074C7</stp>
        <stp>CHAIN_STRIKE_PX_OVRD</stp>
        <stp>141660</stp>
        <stp>CHAIN_PUT_CALL_TYPE_OVRD=P</stp>
        <stp>CHAIN_PERIODICITY_OVRD=M</stp>
        <tr r="G7074" s="3"/>
      </tp>
      <tp t="e">
        <v>#N/A</v>
        <stp/>
        <stp>##V3_BDSV12</stp>
        <stp>SPX Index</stp>
        <stp>CHAIN_TICKERS</stp>
        <stp>[PUTStrategy6.xlsx]Backup!R7374C7</stp>
        <stp>CHAIN_STRIKE_PX_OVRD</stp>
        <stp>147660</stp>
        <stp>CHAIN_PUT_CALL_TYPE_OVRD=P</stp>
        <stp>CHAIN_PERIODICITY_OVRD=M</stp>
        <tr r="G7374" s="3"/>
      </tp>
      <tp t="e">
        <v>#N/A</v>
        <stp/>
        <stp>##V3_BDSV12</stp>
        <stp>SPX Index</stp>
        <stp>CHAIN_TICKERS</stp>
        <stp>[PUTStrategy6.xlsx]Backup!R7324C7</stp>
        <stp>CHAIN_STRIKE_PX_OVRD</stp>
        <stp>146660</stp>
        <stp>CHAIN_PUT_CALL_TYPE_OVRD=P</stp>
        <stp>CHAIN_PERIODICITY_OVRD=M</stp>
        <tr r="G7324" s="3"/>
      </tp>
      <tp t="e">
        <v>#N/A</v>
        <stp/>
        <stp>##V3_BDSV12</stp>
        <stp>SPX Index</stp>
        <stp>CHAIN_TICKERS</stp>
        <stp>[PUTStrategy6.xlsx]Backup!R7274C7</stp>
        <stp>CHAIN_STRIKE_PX_OVRD</stp>
        <stp>145660</stp>
        <stp>CHAIN_PUT_CALL_TYPE_OVRD=P</stp>
        <stp>CHAIN_PERIODICITY_OVRD=M</stp>
        <tr r="G7274" s="3"/>
      </tp>
      <tp t="e">
        <v>#N/A</v>
        <stp/>
        <stp>##V3_BDSV12</stp>
        <stp>SPX Index</stp>
        <stp>CHAIN_TICKERS</stp>
        <stp>[PUTStrategy6.xlsx]Backup!R7224C7</stp>
        <stp>CHAIN_STRIKE_PX_OVRD</stp>
        <stp>144660</stp>
        <stp>CHAIN_PUT_CALL_TYPE_OVRD=P</stp>
        <stp>CHAIN_PERIODICITY_OVRD=M</stp>
        <tr r="G7224" s="3"/>
      </tp>
      <tp t="e">
        <v>#N/A</v>
        <stp/>
        <stp>##V3_BDSV12</stp>
        <stp>SPX Index</stp>
        <stp>CHAIN_TICKERS</stp>
        <stp>[PUTStrategy6.xlsx]Backup!R5424C7</stp>
        <stp>CHAIN_STRIKE_PX_OVRD</stp>
        <stp>108660</stp>
        <stp>CHAIN_PUT_CALL_TYPE_OVRD=P</stp>
        <stp>CHAIN_PERIODICITY_OVRD=M</stp>
        <tr r="G5424" s="3"/>
      </tp>
      <tp t="e">
        <v>#N/A</v>
        <stp/>
        <stp>##V3_BDSV12</stp>
        <stp>SPX Index</stp>
        <stp>CHAIN_TICKERS</stp>
        <stp>[PUTStrategy6.xlsx]Backup!R5474C7</stp>
        <stp>CHAIN_STRIKE_PX_OVRD</stp>
        <stp>109660</stp>
        <stp>CHAIN_PUT_CALL_TYPE_OVRD=P</stp>
        <stp>CHAIN_PERIODICITY_OVRD=M</stp>
        <tr r="G5474" s="3"/>
      </tp>
      <tp t="e">
        <v>#N/A</v>
        <stp/>
        <stp>##V3_BDSV12</stp>
        <stp>SPX Index</stp>
        <stp>CHAIN_TICKERS</stp>
        <stp>[PUTStrategy6.xlsx]Backup!R5524C7</stp>
        <stp>CHAIN_STRIKE_PX_OVRD</stp>
        <stp>110660</stp>
        <stp>CHAIN_PUT_CALL_TYPE_OVRD=P</stp>
        <stp>CHAIN_PERIODICITY_OVRD=M</stp>
        <tr r="G5524" s="3"/>
      </tp>
      <tp t="e">
        <v>#N/A</v>
        <stp/>
        <stp>##V3_BDSV12</stp>
        <stp>SPX Index</stp>
        <stp>CHAIN_TICKERS</stp>
        <stp>[PUTStrategy6.xlsx]Backup!R5574C7</stp>
        <stp>CHAIN_STRIKE_PX_OVRD</stp>
        <stp>111660</stp>
        <stp>CHAIN_PUT_CALL_TYPE_OVRD=P</stp>
        <stp>CHAIN_PERIODICITY_OVRD=M</stp>
        <tr r="G5574" s="3"/>
      </tp>
      <tp t="e">
        <v>#N/A</v>
        <stp/>
        <stp>##V3_BDSV12</stp>
        <stp>SPX Index</stp>
        <stp>CHAIN_TICKERS</stp>
        <stp>[PUTStrategy6.xlsx]Backup!R5624C7</stp>
        <stp>CHAIN_STRIKE_PX_OVRD</stp>
        <stp>112660</stp>
        <stp>CHAIN_PUT_CALL_TYPE_OVRD=P</stp>
        <stp>CHAIN_PERIODICITY_OVRD=M</stp>
        <tr r="G5624" s="3"/>
      </tp>
      <tp t="e">
        <v>#N/A</v>
        <stp/>
        <stp>##V3_BDSV12</stp>
        <stp>SPX Index</stp>
        <stp>CHAIN_TICKERS</stp>
        <stp>[PUTStrategy6.xlsx]Backup!R5674C7</stp>
        <stp>CHAIN_STRIKE_PX_OVRD</stp>
        <stp>113660</stp>
        <stp>CHAIN_PUT_CALL_TYPE_OVRD=P</stp>
        <stp>CHAIN_PERIODICITY_OVRD=M</stp>
        <tr r="G5674" s="3"/>
      </tp>
      <tp t="e">
        <v>#N/A</v>
        <stp/>
        <stp>##V3_BDSV12</stp>
        <stp>SPX Index</stp>
        <stp>CHAIN_TICKERS</stp>
        <stp>[PUTStrategy6.xlsx]Backup!R5774C7</stp>
        <stp>CHAIN_STRIKE_PX_OVRD</stp>
        <stp>115660</stp>
        <stp>CHAIN_PUT_CALL_TYPE_OVRD=P</stp>
        <stp>CHAIN_PERIODICITY_OVRD=M</stp>
        <tr r="G5774" s="3"/>
      </tp>
      <tp t="e">
        <v>#N/A</v>
        <stp/>
        <stp>##V3_BDSV12</stp>
        <stp>SPX Index</stp>
        <stp>CHAIN_TICKERS</stp>
        <stp>[PUTStrategy6.xlsx]Backup!R5724C7</stp>
        <stp>CHAIN_STRIKE_PX_OVRD</stp>
        <stp>114660</stp>
        <stp>CHAIN_PUT_CALL_TYPE_OVRD=P</stp>
        <stp>CHAIN_PERIODICITY_OVRD=M</stp>
        <tr r="G5724" s="3"/>
      </tp>
      <tp t="e">
        <v>#N/A</v>
        <stp/>
        <stp>##V3_BDSV12</stp>
        <stp>SPX Index</stp>
        <stp>CHAIN_TICKERS</stp>
        <stp>[PUTStrategy6.xlsx]Backup!R5124C7</stp>
        <stp>CHAIN_STRIKE_PX_OVRD</stp>
        <stp>102660</stp>
        <stp>CHAIN_PUT_CALL_TYPE_OVRD=P</stp>
        <stp>CHAIN_PERIODICITY_OVRD=M</stp>
        <tr r="G5124" s="3"/>
      </tp>
      <tp t="e">
        <v>#N/A</v>
        <stp/>
        <stp>##V3_BDSV12</stp>
        <stp>SPX Index</stp>
        <stp>CHAIN_TICKERS</stp>
        <stp>[PUTStrategy6.xlsx]Backup!R5174C7</stp>
        <stp>CHAIN_STRIKE_PX_OVRD</stp>
        <stp>103660</stp>
        <stp>CHAIN_PUT_CALL_TYPE_OVRD=P</stp>
        <stp>CHAIN_PERIODICITY_OVRD=M</stp>
        <tr r="G5174" s="3"/>
      </tp>
      <tp t="e">
        <v>#N/A</v>
        <stp/>
        <stp>##V3_BDSV12</stp>
        <stp>SPX Index</stp>
        <stp>CHAIN_TICKERS</stp>
        <stp>[PUTStrategy6.xlsx]Backup!R5024C7</stp>
        <stp>CHAIN_STRIKE_PX_OVRD</stp>
        <stp>100660</stp>
        <stp>CHAIN_PUT_CALL_TYPE_OVRD=P</stp>
        <stp>CHAIN_PERIODICITY_OVRD=M</stp>
        <tr r="G5024" s="3"/>
      </tp>
      <tp t="e">
        <v>#N/A</v>
        <stp/>
        <stp>##V3_BDSV12</stp>
        <stp>SPX Index</stp>
        <stp>CHAIN_TICKERS</stp>
        <stp>[PUTStrategy6.xlsx]Backup!R5074C7</stp>
        <stp>CHAIN_STRIKE_PX_OVRD</stp>
        <stp>101660</stp>
        <stp>CHAIN_PUT_CALL_TYPE_OVRD=P</stp>
        <stp>CHAIN_PERIODICITY_OVRD=M</stp>
        <tr r="G5074" s="3"/>
      </tp>
      <tp t="e">
        <v>#N/A</v>
        <stp/>
        <stp>##V3_BDSV12</stp>
        <stp>SPX Index</stp>
        <stp>CHAIN_TICKERS</stp>
        <stp>[PUTStrategy6.xlsx]Backup!R5374C7</stp>
        <stp>CHAIN_STRIKE_PX_OVRD</stp>
        <stp>107660</stp>
        <stp>CHAIN_PUT_CALL_TYPE_OVRD=P</stp>
        <stp>CHAIN_PERIODICITY_OVRD=M</stp>
        <tr r="G5374" s="3"/>
      </tp>
      <tp t="e">
        <v>#N/A</v>
        <stp/>
        <stp>##V3_BDSV12</stp>
        <stp>SPX Index</stp>
        <stp>CHAIN_TICKERS</stp>
        <stp>[PUTStrategy6.xlsx]Backup!R5324C7</stp>
        <stp>CHAIN_STRIKE_PX_OVRD</stp>
        <stp>106660</stp>
        <stp>CHAIN_PUT_CALL_TYPE_OVRD=P</stp>
        <stp>CHAIN_PERIODICITY_OVRD=M</stp>
        <tr r="G5324" s="3"/>
      </tp>
      <tp t="e">
        <v>#N/A</v>
        <stp/>
        <stp>##V3_BDSV12</stp>
        <stp>SPX Index</stp>
        <stp>CHAIN_TICKERS</stp>
        <stp>[PUTStrategy6.xlsx]Backup!R5274C7</stp>
        <stp>CHAIN_STRIKE_PX_OVRD</stp>
        <stp>105660</stp>
        <stp>CHAIN_PUT_CALL_TYPE_OVRD=P</stp>
        <stp>CHAIN_PERIODICITY_OVRD=M</stp>
        <tr r="G5274" s="3"/>
      </tp>
      <tp t="e">
        <v>#N/A</v>
        <stp/>
        <stp>##V3_BDSV12</stp>
        <stp>SPX Index</stp>
        <stp>CHAIN_TICKERS</stp>
        <stp>[PUTStrategy6.xlsx]Backup!R5224C7</stp>
        <stp>CHAIN_STRIKE_PX_OVRD</stp>
        <stp>104660</stp>
        <stp>CHAIN_PUT_CALL_TYPE_OVRD=P</stp>
        <stp>CHAIN_PERIODICITY_OVRD=M</stp>
        <tr r="G5224" s="3"/>
      </tp>
      <tp t="e">
        <v>#N/A</v>
        <stp/>
        <stp>##V3_BDSV12</stp>
        <stp>SPX Index</stp>
        <stp>CHAIN_TICKERS</stp>
        <stp>[PUTStrategy6.xlsx]Backup!R5874C7</stp>
        <stp>CHAIN_STRIKE_PX_OVRD</stp>
        <stp>117660</stp>
        <stp>CHAIN_PUT_CALL_TYPE_OVRD=P</stp>
        <stp>CHAIN_PERIODICITY_OVRD=M</stp>
        <tr r="G5874" s="3"/>
      </tp>
      <tp t="e">
        <v>#N/A</v>
        <stp/>
        <stp>##V3_BDSV12</stp>
        <stp>SPX Index</stp>
        <stp>CHAIN_TICKERS</stp>
        <stp>[PUTStrategy6.xlsx]Backup!R5824C7</stp>
        <stp>CHAIN_STRIKE_PX_OVRD</stp>
        <stp>116660</stp>
        <stp>CHAIN_PUT_CALL_TYPE_OVRD=P</stp>
        <stp>CHAIN_PERIODICITY_OVRD=M</stp>
        <tr r="G5824" s="3"/>
      </tp>
      <tp t="e">
        <v>#N/A</v>
        <stp/>
        <stp>##V3_BDSV12</stp>
        <stp>SPX Index</stp>
        <stp>CHAIN_TICKERS</stp>
        <stp>[PUTStrategy6.xlsx]Backup!R5924C7</stp>
        <stp>CHAIN_STRIKE_PX_OVRD</stp>
        <stp>118660</stp>
        <stp>CHAIN_PUT_CALL_TYPE_OVRD=P</stp>
        <stp>CHAIN_PERIODICITY_OVRD=M</stp>
        <tr r="G5924" s="3"/>
      </tp>
      <tp t="e">
        <v>#N/A</v>
        <stp/>
        <stp>##V3_BDSV12</stp>
        <stp>SPX Index</stp>
        <stp>CHAIN_TICKERS</stp>
        <stp>[PUTStrategy6.xlsx]Backup!R5974C7</stp>
        <stp>CHAIN_STRIKE_PX_OVRD</stp>
        <stp>119660</stp>
        <stp>CHAIN_PUT_CALL_TYPE_OVRD=P</stp>
        <stp>CHAIN_PERIODICITY_OVRD=M</stp>
        <tr r="G5974" s="3"/>
      </tp>
      <tp t="e">
        <v>#N/A</v>
        <stp/>
        <stp>##V3_BDSV12</stp>
        <stp>SPX Index</stp>
        <stp>CHAIN_TICKERS</stp>
        <stp>[PUTStrategy6.xlsx]Backup!R6692C7</stp>
        <stp>CHAIN_STRIKE_PX_OVRD</stp>
        <stp>134020</stp>
        <stp>CHAIN_PUT_CALL_TYPE_OVRD=P</stp>
        <stp>CHAIN_PERIODICITY_OVRD=M</stp>
        <tr r="G6692" s="3"/>
      </tp>
      <tp t="e">
        <v>#N/A</v>
        <stp/>
        <stp>##V3_BDSV12</stp>
        <stp>SPX Index</stp>
        <stp>CHAIN_TICKERS</stp>
        <stp>[PUTStrategy6.xlsx]Backup!R6617C7</stp>
        <stp>CHAIN_STRIKE_PX_OVRD</stp>
        <stp>132520</stp>
        <stp>CHAIN_PUT_CALL_TYPE_OVRD=P</stp>
        <stp>CHAIN_PERIODICITY_OVRD=M</stp>
        <tr r="G6617" s="3"/>
      </tp>
      <tp t="e">
        <v>#N/A</v>
        <stp/>
        <stp>##V3_BDSV12</stp>
        <stp>SPX Index</stp>
        <stp>CHAIN_TICKERS</stp>
        <stp>[PUTStrategy6.xlsx]Backup!R6642C7</stp>
        <stp>CHAIN_STRIKE_PX_OVRD</stp>
        <stp>133020</stp>
        <stp>CHAIN_PUT_CALL_TYPE_OVRD=P</stp>
        <stp>CHAIN_PERIODICITY_OVRD=M</stp>
        <tr r="G6642" s="3"/>
      </tp>
      <tp t="e">
        <v>#N/A</v>
        <stp/>
        <stp>##V3_BDSV12</stp>
        <stp>SPX Index</stp>
        <stp>CHAIN_TICKERS</stp>
        <stp>[PUTStrategy6.xlsx]Backup!R6667C7</stp>
        <stp>CHAIN_STRIKE_PX_OVRD</stp>
        <stp>133520</stp>
        <stp>CHAIN_PUT_CALL_TYPE_OVRD=P</stp>
        <stp>CHAIN_PERIODICITY_OVRD=M</stp>
        <tr r="G6667" s="3"/>
      </tp>
      <tp t="e">
        <v>#N/A</v>
        <stp/>
        <stp>##V3_BDSV12</stp>
        <stp>SPX Index</stp>
        <stp>CHAIN_TICKERS</stp>
        <stp>[PUTStrategy6.xlsx]Backup!R6792C7</stp>
        <stp>CHAIN_STRIKE_PX_OVRD</stp>
        <stp>136020</stp>
        <stp>CHAIN_PUT_CALL_TYPE_OVRD=P</stp>
        <stp>CHAIN_PERIODICITY_OVRD=M</stp>
        <tr r="G6792" s="3"/>
      </tp>
      <tp t="e">
        <v>#N/A</v>
        <stp/>
        <stp>##V3_BDSV12</stp>
        <stp>SPX Index</stp>
        <stp>CHAIN_TICKERS</stp>
        <stp>[PUTStrategy6.xlsx]Backup!R6767C7</stp>
        <stp>CHAIN_STRIKE_PX_OVRD</stp>
        <stp>135520</stp>
        <stp>CHAIN_PUT_CALL_TYPE_OVRD=P</stp>
        <stp>CHAIN_PERIODICITY_OVRD=M</stp>
        <tr r="G6767" s="3"/>
      </tp>
      <tp t="e">
        <v>#N/A</v>
        <stp/>
        <stp>##V3_BDSV12</stp>
        <stp>SPX Index</stp>
        <stp>CHAIN_TICKERS</stp>
        <stp>[PUTStrategy6.xlsx]Backup!R6742C7</stp>
        <stp>CHAIN_STRIKE_PX_OVRD</stp>
        <stp>135020</stp>
        <stp>CHAIN_PUT_CALL_TYPE_OVRD=P</stp>
        <stp>CHAIN_PERIODICITY_OVRD=M</stp>
        <tr r="G6742" s="3"/>
      </tp>
      <tp t="e">
        <v>#N/A</v>
        <stp/>
        <stp>##V3_BDSV12</stp>
        <stp>SPX Index</stp>
        <stp>CHAIN_TICKERS</stp>
        <stp>[PUTStrategy6.xlsx]Backup!R6717C7</stp>
        <stp>CHAIN_STRIKE_PX_OVRD</stp>
        <stp>134520</stp>
        <stp>CHAIN_PUT_CALL_TYPE_OVRD=P</stp>
        <stp>CHAIN_PERIODICITY_OVRD=M</stp>
        <tr r="G6717" s="3"/>
      </tp>
      <tp t="e">
        <v>#N/A</v>
        <stp/>
        <stp>##V3_BDSV12</stp>
        <stp>SPX Index</stp>
        <stp>CHAIN_TICKERS</stp>
        <stp>[PUTStrategy6.xlsx]Backup!R6492C7</stp>
        <stp>CHAIN_STRIKE_PX_OVRD</stp>
        <stp>130020</stp>
        <stp>CHAIN_PUT_CALL_TYPE_OVRD=P</stp>
        <stp>CHAIN_PERIODICITY_OVRD=M</stp>
        <tr r="G6492" s="3"/>
      </tp>
      <tp t="e">
        <v>#N/A</v>
        <stp/>
        <stp>##V3_BDSV12</stp>
        <stp>SPX Index</stp>
        <stp>CHAIN_TICKERS</stp>
        <stp>[PUTStrategy6.xlsx]Backup!R6592C7</stp>
        <stp>CHAIN_STRIKE_PX_OVRD</stp>
        <stp>132020</stp>
        <stp>CHAIN_PUT_CALL_TYPE_OVRD=P</stp>
        <stp>CHAIN_PERIODICITY_OVRD=M</stp>
        <tr r="G6592" s="3"/>
      </tp>
      <tp t="e">
        <v>#N/A</v>
        <stp/>
        <stp>##V3_BDSV12</stp>
        <stp>SPX Index</stp>
        <stp>CHAIN_TICKERS</stp>
        <stp>[PUTStrategy6.xlsx]Backup!R6417C7</stp>
        <stp>CHAIN_STRIKE_PX_OVRD</stp>
        <stp>128520</stp>
        <stp>CHAIN_PUT_CALL_TYPE_OVRD=P</stp>
        <stp>CHAIN_PERIODICITY_OVRD=M</stp>
        <tr r="G6417" s="3"/>
      </tp>
      <tp t="e">
        <v>#N/A</v>
        <stp/>
        <stp>##V3_BDSV12</stp>
        <stp>SPX Index</stp>
        <stp>CHAIN_TICKERS</stp>
        <stp>[PUTStrategy6.xlsx]Backup!R6467C7</stp>
        <stp>CHAIN_STRIKE_PX_OVRD</stp>
        <stp>129520</stp>
        <stp>CHAIN_PUT_CALL_TYPE_OVRD=P</stp>
        <stp>CHAIN_PERIODICITY_OVRD=M</stp>
        <tr r="G6467" s="3"/>
      </tp>
      <tp t="e">
        <v>#N/A</v>
        <stp/>
        <stp>##V3_BDSV12</stp>
        <stp>SPX Index</stp>
        <stp>CHAIN_TICKERS</stp>
        <stp>[PUTStrategy6.xlsx]Backup!R6442C7</stp>
        <stp>CHAIN_STRIKE_PX_OVRD</stp>
        <stp>129020</stp>
        <stp>CHAIN_PUT_CALL_TYPE_OVRD=P</stp>
        <stp>CHAIN_PERIODICITY_OVRD=M</stp>
        <tr r="G6442" s="3"/>
      </tp>
      <tp t="e">
        <v>#N/A</v>
        <stp/>
        <stp>##V3_BDSV12</stp>
        <stp>SPX Index</stp>
        <stp>CHAIN_TICKERS</stp>
        <stp>[PUTStrategy6.xlsx]Backup!R6517C7</stp>
        <stp>CHAIN_STRIKE_PX_OVRD</stp>
        <stp>130520</stp>
        <stp>CHAIN_PUT_CALL_TYPE_OVRD=P</stp>
        <stp>CHAIN_PERIODICITY_OVRD=M</stp>
        <tr r="G6517" s="3"/>
      </tp>
      <tp t="e">
        <v>#N/A</v>
        <stp/>
        <stp>##V3_BDSV12</stp>
        <stp>SPX Index</stp>
        <stp>CHAIN_TICKERS</stp>
        <stp>[PUTStrategy6.xlsx]Backup!R6567C7</stp>
        <stp>CHAIN_STRIKE_PX_OVRD</stp>
        <stp>131520</stp>
        <stp>CHAIN_PUT_CALL_TYPE_OVRD=P</stp>
        <stp>CHAIN_PERIODICITY_OVRD=M</stp>
        <tr r="G6567" s="3"/>
      </tp>
      <tp t="e">
        <v>#N/A</v>
        <stp/>
        <stp>##V3_BDSV12</stp>
        <stp>SPX Index</stp>
        <stp>CHAIN_TICKERS</stp>
        <stp>[PUTStrategy6.xlsx]Backup!R6542C7</stp>
        <stp>CHAIN_STRIKE_PX_OVRD</stp>
        <stp>131020</stp>
        <stp>CHAIN_PUT_CALL_TYPE_OVRD=P</stp>
        <stp>CHAIN_PERIODICITY_OVRD=M</stp>
        <tr r="G6542" s="3"/>
      </tp>
      <tp t="e">
        <v>#N/A</v>
        <stp/>
        <stp>##V3_BDSV12</stp>
        <stp>SPX Index</stp>
        <stp>CHAIN_TICKERS</stp>
        <stp>[PUTStrategy6.xlsx]Backup!R6342C7</stp>
        <stp>CHAIN_STRIKE_PX_OVRD</stp>
        <stp>127020</stp>
        <stp>CHAIN_PUT_CALL_TYPE_OVRD=P</stp>
        <stp>CHAIN_PERIODICITY_OVRD=M</stp>
        <tr r="G6342" s="3"/>
      </tp>
      <tp t="e">
        <v>#N/A</v>
        <stp/>
        <stp>##V3_BDSV12</stp>
        <stp>SPX Index</stp>
        <stp>CHAIN_TICKERS</stp>
        <stp>[PUTStrategy6.xlsx]Backup!R6367C7</stp>
        <stp>CHAIN_STRIKE_PX_OVRD</stp>
        <stp>127520</stp>
        <stp>CHAIN_PUT_CALL_TYPE_OVRD=P</stp>
        <stp>CHAIN_PERIODICITY_OVRD=M</stp>
        <tr r="G6367" s="3"/>
      </tp>
      <tp t="e">
        <v>#N/A</v>
        <stp/>
        <stp>##V3_BDSV12</stp>
        <stp>SPX Index</stp>
        <stp>CHAIN_TICKERS</stp>
        <stp>[PUTStrategy6.xlsx]Backup!R6392C7</stp>
        <stp>CHAIN_STRIKE_PX_OVRD</stp>
        <stp>128020</stp>
        <stp>CHAIN_PUT_CALL_TYPE_OVRD=P</stp>
        <stp>CHAIN_PERIODICITY_OVRD=M</stp>
        <tr r="G6392" s="3"/>
      </tp>
      <tp t="e">
        <v>#N/A</v>
        <stp/>
        <stp>##V3_BDSV12</stp>
        <stp>SPX Index</stp>
        <stp>CHAIN_TICKERS</stp>
        <stp>[PUTStrategy6.xlsx]Backup!R6317C7</stp>
        <stp>CHAIN_STRIKE_PX_OVRD</stp>
        <stp>126520</stp>
        <stp>CHAIN_PUT_CALL_TYPE_OVRD=P</stp>
        <stp>CHAIN_PERIODICITY_OVRD=M</stp>
        <tr r="G6317" s="3"/>
      </tp>
      <tp t="e">
        <v>#N/A</v>
        <stp/>
        <stp>##V3_BDSV12</stp>
        <stp>SPX Index</stp>
        <stp>CHAIN_TICKERS</stp>
        <stp>[PUTStrategy6.xlsx]Backup!R6292C7</stp>
        <stp>CHAIN_STRIKE_PX_OVRD</stp>
        <stp>126020</stp>
        <stp>CHAIN_PUT_CALL_TYPE_OVRD=P</stp>
        <stp>CHAIN_PERIODICITY_OVRD=M</stp>
        <tr r="G6292" s="3"/>
      </tp>
      <tp t="e">
        <v>#N/A</v>
        <stp/>
        <stp>##V3_BDSV12</stp>
        <stp>SPX Index</stp>
        <stp>CHAIN_TICKERS</stp>
        <stp>[PUTStrategy6.xlsx]Backup!R6267C7</stp>
        <stp>CHAIN_STRIKE_PX_OVRD</stp>
        <stp>125520</stp>
        <stp>CHAIN_PUT_CALL_TYPE_OVRD=P</stp>
        <stp>CHAIN_PERIODICITY_OVRD=M</stp>
        <tr r="G6267" s="3"/>
      </tp>
      <tp t="e">
        <v>#N/A</v>
        <stp/>
        <stp>##V3_BDSV12</stp>
        <stp>SPX Index</stp>
        <stp>CHAIN_TICKERS</stp>
        <stp>[PUTStrategy6.xlsx]Backup!R6242C7</stp>
        <stp>CHAIN_STRIKE_PX_OVRD</stp>
        <stp>125020</stp>
        <stp>CHAIN_PUT_CALL_TYPE_OVRD=P</stp>
        <stp>CHAIN_PERIODICITY_OVRD=M</stp>
        <tr r="G6242" s="3"/>
      </tp>
      <tp t="e">
        <v>#N/A</v>
        <stp/>
        <stp>##V3_BDSV12</stp>
        <stp>SPX Index</stp>
        <stp>CHAIN_TICKERS</stp>
        <stp>[PUTStrategy6.xlsx]Backup!R6217C7</stp>
        <stp>CHAIN_STRIKE_PX_OVRD</stp>
        <stp>124520</stp>
        <stp>CHAIN_PUT_CALL_TYPE_OVRD=P</stp>
        <stp>CHAIN_PERIODICITY_OVRD=M</stp>
        <tr r="G6217" s="3"/>
      </tp>
      <tp t="e">
        <v>#N/A</v>
        <stp/>
        <stp>##V3_BDSV12</stp>
        <stp>SPX Index</stp>
        <stp>CHAIN_TICKERS</stp>
        <stp>[PUTStrategy6.xlsx]Backup!R6192C7</stp>
        <stp>CHAIN_STRIKE_PX_OVRD</stp>
        <stp>124020</stp>
        <stp>CHAIN_PUT_CALL_TYPE_OVRD=P</stp>
        <stp>CHAIN_PERIODICITY_OVRD=M</stp>
        <tr r="G6192" s="3"/>
      </tp>
      <tp t="e">
        <v>#N/A</v>
        <stp/>
        <stp>##V3_BDSV12</stp>
        <stp>SPX Index</stp>
        <stp>CHAIN_TICKERS</stp>
        <stp>[PUTStrategy6.xlsx]Backup!R6117C7</stp>
        <stp>CHAIN_STRIKE_PX_OVRD</stp>
        <stp>122520</stp>
        <stp>CHAIN_PUT_CALL_TYPE_OVRD=P</stp>
        <stp>CHAIN_PERIODICITY_OVRD=M</stp>
        <tr r="G6117" s="3"/>
      </tp>
      <tp t="e">
        <v>#N/A</v>
        <stp/>
        <stp>##V3_BDSV12</stp>
        <stp>SPX Index</stp>
        <stp>CHAIN_TICKERS</stp>
        <stp>[PUTStrategy6.xlsx]Backup!R6142C7</stp>
        <stp>CHAIN_STRIKE_PX_OVRD</stp>
        <stp>123020</stp>
        <stp>CHAIN_PUT_CALL_TYPE_OVRD=P</stp>
        <stp>CHAIN_PERIODICITY_OVRD=M</stp>
        <tr r="G6142" s="3"/>
      </tp>
      <tp t="e">
        <v>#N/A</v>
        <stp/>
        <stp>##V3_BDSV12</stp>
        <stp>SPX Index</stp>
        <stp>CHAIN_TICKERS</stp>
        <stp>[PUTStrategy6.xlsx]Backup!R6167C7</stp>
        <stp>CHAIN_STRIKE_PX_OVRD</stp>
        <stp>123520</stp>
        <stp>CHAIN_PUT_CALL_TYPE_OVRD=P</stp>
        <stp>CHAIN_PERIODICITY_OVRD=M</stp>
        <tr r="G6167" s="3"/>
      </tp>
      <tp t="e">
        <v>#N/A</v>
        <stp/>
        <stp>##V3_BDSV12</stp>
        <stp>SPX Index</stp>
        <stp>CHAIN_TICKERS</stp>
        <stp>[PUTStrategy6.xlsx]Backup!R6092C7</stp>
        <stp>CHAIN_STRIKE_PX_OVRD</stp>
        <stp>122020</stp>
        <stp>CHAIN_PUT_CALL_TYPE_OVRD=P</stp>
        <stp>CHAIN_PERIODICITY_OVRD=M</stp>
        <tr r="G6092" s="3"/>
      </tp>
      <tp t="e">
        <v>#N/A</v>
        <stp/>
        <stp>##V3_BDSV12</stp>
        <stp>SPX Index</stp>
        <stp>CHAIN_TICKERS</stp>
        <stp>[PUTStrategy6.xlsx]Backup!R6017C7</stp>
        <stp>CHAIN_STRIKE_PX_OVRD</stp>
        <stp>120520</stp>
        <stp>CHAIN_PUT_CALL_TYPE_OVRD=P</stp>
        <stp>CHAIN_PERIODICITY_OVRD=M</stp>
        <tr r="G6017" s="3"/>
      </tp>
      <tp t="e">
        <v>#N/A</v>
        <stp/>
        <stp>##V3_BDSV12</stp>
        <stp>SPX Index</stp>
        <stp>CHAIN_TICKERS</stp>
        <stp>[PUTStrategy6.xlsx]Backup!R6067C7</stp>
        <stp>CHAIN_STRIKE_PX_OVRD</stp>
        <stp>121520</stp>
        <stp>CHAIN_PUT_CALL_TYPE_OVRD=P</stp>
        <stp>CHAIN_PERIODICITY_OVRD=M</stp>
        <tr r="G6067" s="3"/>
      </tp>
      <tp t="e">
        <v>#N/A</v>
        <stp/>
        <stp>##V3_BDSV12</stp>
        <stp>SPX Index</stp>
        <stp>CHAIN_TICKERS</stp>
        <stp>[PUTStrategy6.xlsx]Backup!R6042C7</stp>
        <stp>CHAIN_STRIKE_PX_OVRD</stp>
        <stp>121020</stp>
        <stp>CHAIN_PUT_CALL_TYPE_OVRD=P</stp>
        <stp>CHAIN_PERIODICITY_OVRD=M</stp>
        <tr r="G6042" s="3"/>
      </tp>
      <tp t="e">
        <v>#N/A</v>
        <stp/>
        <stp>##V3_BDSV12</stp>
        <stp>SPX Index</stp>
        <stp>CHAIN_TICKERS</stp>
        <stp>[PUTStrategy6.xlsx]Backup!R6992C7</stp>
        <stp>CHAIN_STRIKE_PX_OVRD</stp>
        <stp>140020</stp>
        <stp>CHAIN_PUT_CALL_TYPE_OVRD=P</stp>
        <stp>CHAIN_PERIODICITY_OVRD=M</stp>
        <tr r="G6992" s="3"/>
      </tp>
      <tp t="e">
        <v>#N/A</v>
        <stp/>
        <stp>##V3_BDSV12</stp>
        <stp>SPX Index</stp>
        <stp>CHAIN_TICKERS</stp>
        <stp>[PUTStrategy6.xlsx]Backup!R6842C7</stp>
        <stp>CHAIN_STRIKE_PX_OVRD</stp>
        <stp>137020</stp>
        <stp>CHAIN_PUT_CALL_TYPE_OVRD=P</stp>
        <stp>CHAIN_PERIODICITY_OVRD=M</stp>
        <tr r="G6842" s="3"/>
      </tp>
      <tp t="e">
        <v>#N/A</v>
        <stp/>
        <stp>##V3_BDSV12</stp>
        <stp>SPX Index</stp>
        <stp>CHAIN_TICKERS</stp>
        <stp>[PUTStrategy6.xlsx]Backup!R6867C7</stp>
        <stp>CHAIN_STRIKE_PX_OVRD</stp>
        <stp>137520</stp>
        <stp>CHAIN_PUT_CALL_TYPE_OVRD=P</stp>
        <stp>CHAIN_PERIODICITY_OVRD=M</stp>
        <tr r="G6867" s="3"/>
      </tp>
      <tp t="e">
        <v>#N/A</v>
        <stp/>
        <stp>##V3_BDSV12</stp>
        <stp>SPX Index</stp>
        <stp>CHAIN_TICKERS</stp>
        <stp>[PUTStrategy6.xlsx]Backup!R6892C7</stp>
        <stp>CHAIN_STRIKE_PX_OVRD</stp>
        <stp>138020</stp>
        <stp>CHAIN_PUT_CALL_TYPE_OVRD=P</stp>
        <stp>CHAIN_PERIODICITY_OVRD=M</stp>
        <tr r="G6892" s="3"/>
      </tp>
      <tp t="e">
        <v>#N/A</v>
        <stp/>
        <stp>##V3_BDSV12</stp>
        <stp>SPX Index</stp>
        <stp>CHAIN_TICKERS</stp>
        <stp>[PUTStrategy6.xlsx]Backup!R6817C7</stp>
        <stp>CHAIN_STRIKE_PX_OVRD</stp>
        <stp>136520</stp>
        <stp>CHAIN_PUT_CALL_TYPE_OVRD=P</stp>
        <stp>CHAIN_PERIODICITY_OVRD=M</stp>
        <tr r="G6817" s="3"/>
      </tp>
      <tp t="e">
        <v>#N/A</v>
        <stp/>
        <stp>##V3_BDSV12</stp>
        <stp>SPX Index</stp>
        <stp>CHAIN_TICKERS</stp>
        <stp>[PUTStrategy6.xlsx]Backup!R6917C7</stp>
        <stp>CHAIN_STRIKE_PX_OVRD</stp>
        <stp>138520</stp>
        <stp>CHAIN_PUT_CALL_TYPE_OVRD=P</stp>
        <stp>CHAIN_PERIODICITY_OVRD=M</stp>
        <tr r="G6917" s="3"/>
      </tp>
      <tp t="e">
        <v>#N/A</v>
        <stp/>
        <stp>##V3_BDSV12</stp>
        <stp>SPX Index</stp>
        <stp>CHAIN_TICKERS</stp>
        <stp>[PUTStrategy6.xlsx]Backup!R6967C7</stp>
        <stp>CHAIN_STRIKE_PX_OVRD</stp>
        <stp>139520</stp>
        <stp>CHAIN_PUT_CALL_TYPE_OVRD=P</stp>
        <stp>CHAIN_PERIODICITY_OVRD=M</stp>
        <tr r="G6967" s="3"/>
      </tp>
      <tp t="e">
        <v>#N/A</v>
        <stp/>
        <stp>##V3_BDSV12</stp>
        <stp>SPX Index</stp>
        <stp>CHAIN_TICKERS</stp>
        <stp>[PUTStrategy6.xlsx]Backup!R6942C7</stp>
        <stp>CHAIN_STRIKE_PX_OVRD</stp>
        <stp>139020</stp>
        <stp>CHAIN_PUT_CALL_TYPE_OVRD=P</stp>
        <stp>CHAIN_PERIODICITY_OVRD=M</stp>
        <tr r="G6942" s="3"/>
      </tp>
      <tp t="e">
        <v>#N/A</v>
        <stp/>
        <stp>##V3_BDSV12</stp>
        <stp>SPX Index</stp>
        <stp>CHAIN_TICKERS</stp>
        <stp>[PUTStrategy6.xlsx]Backup!R7192C7</stp>
        <stp>CHAIN_STRIKE_PX_OVRD</stp>
        <stp>144020</stp>
        <stp>CHAIN_PUT_CALL_TYPE_OVRD=P</stp>
        <stp>CHAIN_PERIODICITY_OVRD=M</stp>
        <tr r="G7192" s="3"/>
      </tp>
      <tp t="e">
        <v>#N/A</v>
        <stp/>
        <stp>##V3_BDSV12</stp>
        <stp>SPX Index</stp>
        <stp>CHAIN_TICKERS</stp>
        <stp>[PUTStrategy6.xlsx]Backup!R7117C7</stp>
        <stp>CHAIN_STRIKE_PX_OVRD</stp>
        <stp>142520</stp>
        <stp>CHAIN_PUT_CALL_TYPE_OVRD=P</stp>
        <stp>CHAIN_PERIODICITY_OVRD=M</stp>
        <tr r="G7117" s="3"/>
      </tp>
      <tp t="e">
        <v>#N/A</v>
        <stp/>
        <stp>##V3_BDSV12</stp>
        <stp>SPX Index</stp>
        <stp>CHAIN_TICKERS</stp>
        <stp>[PUTStrategy6.xlsx]Backup!R7142C7</stp>
        <stp>CHAIN_STRIKE_PX_OVRD</stp>
        <stp>143020</stp>
        <stp>CHAIN_PUT_CALL_TYPE_OVRD=P</stp>
        <stp>CHAIN_PERIODICITY_OVRD=M</stp>
        <tr r="G7142" s="3"/>
      </tp>
      <tp t="e">
        <v>#N/A</v>
        <stp/>
        <stp>##V3_BDSV12</stp>
        <stp>SPX Index</stp>
        <stp>CHAIN_TICKERS</stp>
        <stp>[PUTStrategy6.xlsx]Backup!R7167C7</stp>
        <stp>CHAIN_STRIKE_PX_OVRD</stp>
        <stp>143520</stp>
        <stp>CHAIN_PUT_CALL_TYPE_OVRD=P</stp>
        <stp>CHAIN_PERIODICITY_OVRD=M</stp>
        <tr r="G7167" s="3"/>
      </tp>
      <tp t="e">
        <v>#N/A</v>
        <stp/>
        <stp>##V3_BDSV12</stp>
        <stp>SPX Index</stp>
        <stp>CHAIN_TICKERS</stp>
        <stp>[PUTStrategy6.xlsx]Backup!R7092C7</stp>
        <stp>CHAIN_STRIKE_PX_OVRD</stp>
        <stp>142020</stp>
        <stp>CHAIN_PUT_CALL_TYPE_OVRD=P</stp>
        <stp>CHAIN_PERIODICITY_OVRD=M</stp>
        <tr r="G7092" s="3"/>
      </tp>
      <tp t="e">
        <v>#N/A</v>
        <stp/>
        <stp>##V3_BDSV12</stp>
        <stp>SPX Index</stp>
        <stp>CHAIN_TICKERS</stp>
        <stp>[PUTStrategy6.xlsx]Backup!R7017C7</stp>
        <stp>CHAIN_STRIKE_PX_OVRD</stp>
        <stp>140520</stp>
        <stp>CHAIN_PUT_CALL_TYPE_OVRD=P</stp>
        <stp>CHAIN_PERIODICITY_OVRD=M</stp>
        <tr r="G7017" s="3"/>
      </tp>
      <tp t="e">
        <v>#N/A</v>
        <stp/>
        <stp>##V3_BDSV12</stp>
        <stp>SPX Index</stp>
        <stp>CHAIN_TICKERS</stp>
        <stp>[PUTStrategy6.xlsx]Backup!R7067C7</stp>
        <stp>CHAIN_STRIKE_PX_OVRD</stp>
        <stp>141520</stp>
        <stp>CHAIN_PUT_CALL_TYPE_OVRD=P</stp>
        <stp>CHAIN_PERIODICITY_OVRD=M</stp>
        <tr r="G7067" s="3"/>
      </tp>
      <tp t="e">
        <v>#N/A</v>
        <stp/>
        <stp>##V3_BDSV12</stp>
        <stp>SPX Index</stp>
        <stp>CHAIN_TICKERS</stp>
        <stp>[PUTStrategy6.xlsx]Backup!R7042C7</stp>
        <stp>CHAIN_STRIKE_PX_OVRD</stp>
        <stp>141020</stp>
        <stp>CHAIN_PUT_CALL_TYPE_OVRD=P</stp>
        <stp>CHAIN_PERIODICITY_OVRD=M</stp>
        <tr r="G7042" s="3"/>
      </tp>
      <tp t="e">
        <v>#N/A</v>
        <stp/>
        <stp>##V3_BDSV12</stp>
        <stp>SPX Index</stp>
        <stp>CHAIN_TICKERS</stp>
        <stp>[PUTStrategy6.xlsx]Backup!R7342C7</stp>
        <stp>CHAIN_STRIKE_PX_OVRD</stp>
        <stp>147020</stp>
        <stp>CHAIN_PUT_CALL_TYPE_OVRD=P</stp>
        <stp>CHAIN_PERIODICITY_OVRD=M</stp>
        <tr r="G7342" s="3"/>
      </tp>
      <tp t="e">
        <v>#N/A</v>
        <stp/>
        <stp>##V3_BDSV12</stp>
        <stp>SPX Index</stp>
        <stp>CHAIN_TICKERS</stp>
        <stp>[PUTStrategy6.xlsx]Backup!R7367C7</stp>
        <stp>CHAIN_STRIKE_PX_OVRD</stp>
        <stp>147520</stp>
        <stp>CHAIN_PUT_CALL_TYPE_OVRD=P</stp>
        <stp>CHAIN_PERIODICITY_OVRD=M</stp>
        <tr r="G7367" s="3"/>
      </tp>
      <tp t="e">
        <v>#N/A</v>
        <stp/>
        <stp>##V3_BDSV12</stp>
        <stp>SPX Index</stp>
        <stp>CHAIN_TICKERS</stp>
        <stp>[PUTStrategy6.xlsx]Backup!R7392C7</stp>
        <stp>CHAIN_STRIKE_PX_OVRD</stp>
        <stp>148020</stp>
        <stp>CHAIN_PUT_CALL_TYPE_OVRD=P</stp>
        <stp>CHAIN_PERIODICITY_OVRD=M</stp>
        <tr r="G7392" s="3"/>
      </tp>
      <tp t="e">
        <v>#N/A</v>
        <stp/>
        <stp>##V3_BDSV12</stp>
        <stp>SPX Index</stp>
        <stp>CHAIN_TICKERS</stp>
        <stp>[PUTStrategy6.xlsx]Backup!R7317C7</stp>
        <stp>CHAIN_STRIKE_PX_OVRD</stp>
        <stp>146520</stp>
        <stp>CHAIN_PUT_CALL_TYPE_OVRD=P</stp>
        <stp>CHAIN_PERIODICITY_OVRD=M</stp>
        <tr r="G7317" s="3"/>
      </tp>
      <tp t="e">
        <v>#N/A</v>
        <stp/>
        <stp>##V3_BDSV12</stp>
        <stp>SPX Index</stp>
        <stp>CHAIN_TICKERS</stp>
        <stp>[PUTStrategy6.xlsx]Backup!R7292C7</stp>
        <stp>CHAIN_STRIKE_PX_OVRD</stp>
        <stp>146020</stp>
        <stp>CHAIN_PUT_CALL_TYPE_OVRD=P</stp>
        <stp>CHAIN_PERIODICITY_OVRD=M</stp>
        <tr r="G7292" s="3"/>
      </tp>
      <tp t="e">
        <v>#N/A</v>
        <stp/>
        <stp>##V3_BDSV12</stp>
        <stp>SPX Index</stp>
        <stp>CHAIN_TICKERS</stp>
        <stp>[PUTStrategy6.xlsx]Backup!R7267C7</stp>
        <stp>CHAIN_STRIKE_PX_OVRD</stp>
        <stp>145520</stp>
        <stp>CHAIN_PUT_CALL_TYPE_OVRD=P</stp>
        <stp>CHAIN_PERIODICITY_OVRD=M</stp>
        <tr r="G7267" s="3"/>
      </tp>
      <tp t="e">
        <v>#N/A</v>
        <stp/>
        <stp>##V3_BDSV12</stp>
        <stp>SPX Index</stp>
        <stp>CHAIN_TICKERS</stp>
        <stp>[PUTStrategy6.xlsx]Backup!R7242C7</stp>
        <stp>CHAIN_STRIKE_PX_OVRD</stp>
        <stp>145020</stp>
        <stp>CHAIN_PUT_CALL_TYPE_OVRD=P</stp>
        <stp>CHAIN_PERIODICITY_OVRD=M</stp>
        <tr r="G7242" s="3"/>
      </tp>
      <tp t="e">
        <v>#N/A</v>
        <stp/>
        <stp>##V3_BDSV12</stp>
        <stp>SPX Index</stp>
        <stp>CHAIN_TICKERS</stp>
        <stp>[PUTStrategy6.xlsx]Backup!R7217C7</stp>
        <stp>CHAIN_STRIKE_PX_OVRD</stp>
        <stp>144520</stp>
        <stp>CHAIN_PUT_CALL_TYPE_OVRD=P</stp>
        <stp>CHAIN_PERIODICITY_OVRD=M</stp>
        <tr r="G7217" s="3"/>
      </tp>
      <tp t="e">
        <v>#N/A</v>
        <stp/>
        <stp>##V3_BDSV12</stp>
        <stp>SPX Index</stp>
        <stp>CHAIN_TICKERS</stp>
        <stp>[PUTStrategy6.xlsx]Backup!R4992C7</stp>
        <stp>CHAIN_STRIKE_PX_OVRD</stp>
        <stp>100020</stp>
        <stp>CHAIN_PUT_CALL_TYPE_OVRD=P</stp>
        <stp>CHAIN_PERIODICITY_OVRD=M</stp>
        <tr r="G4992" s="3"/>
      </tp>
      <tp t="e">
        <v>#N/A</v>
        <stp/>
        <stp>##V3_BDSV12</stp>
        <stp>SPX Index</stp>
        <stp>CHAIN_TICKERS</stp>
        <stp>[PUTStrategy6.xlsx]Backup!R5492C7</stp>
        <stp>CHAIN_STRIKE_PX_OVRD</stp>
        <stp>110020</stp>
        <stp>CHAIN_PUT_CALL_TYPE_OVRD=P</stp>
        <stp>CHAIN_PERIODICITY_OVRD=M</stp>
        <tr r="G5492" s="3"/>
      </tp>
      <tp t="e">
        <v>#N/A</v>
        <stp/>
        <stp>##V3_BDSV12</stp>
        <stp>SPX Index</stp>
        <stp>CHAIN_TICKERS</stp>
        <stp>[PUTStrategy6.xlsx]Backup!R5592C7</stp>
        <stp>CHAIN_STRIKE_PX_OVRD</stp>
        <stp>112020</stp>
        <stp>CHAIN_PUT_CALL_TYPE_OVRD=P</stp>
        <stp>CHAIN_PERIODICITY_OVRD=M</stp>
        <tr r="G5592" s="3"/>
      </tp>
      <tp t="e">
        <v>#N/A</v>
        <stp/>
        <stp>##V3_BDSV12</stp>
        <stp>SPX Index</stp>
        <stp>CHAIN_TICKERS</stp>
        <stp>[PUTStrategy6.xlsx]Backup!R5417C7</stp>
        <stp>CHAIN_STRIKE_PX_OVRD</stp>
        <stp>108520</stp>
        <stp>CHAIN_PUT_CALL_TYPE_OVRD=P</stp>
        <stp>CHAIN_PERIODICITY_OVRD=M</stp>
        <tr r="G5417" s="3"/>
      </tp>
      <tp t="e">
        <v>#N/A</v>
        <stp/>
        <stp>##V3_BDSV12</stp>
        <stp>SPX Index</stp>
        <stp>CHAIN_TICKERS</stp>
        <stp>[PUTStrategy6.xlsx]Backup!R5467C7</stp>
        <stp>CHAIN_STRIKE_PX_OVRD</stp>
        <stp>109520</stp>
        <stp>CHAIN_PUT_CALL_TYPE_OVRD=P</stp>
        <stp>CHAIN_PERIODICITY_OVRD=M</stp>
        <tr r="G5467" s="3"/>
      </tp>
      <tp t="e">
        <v>#N/A</v>
        <stp/>
        <stp>##V3_BDSV12</stp>
        <stp>SPX Index</stp>
        <stp>CHAIN_TICKERS</stp>
        <stp>[PUTStrategy6.xlsx]Backup!R5442C7</stp>
        <stp>CHAIN_STRIKE_PX_OVRD</stp>
        <stp>109020</stp>
        <stp>CHAIN_PUT_CALL_TYPE_OVRD=P</stp>
        <stp>CHAIN_PERIODICITY_OVRD=M</stp>
        <tr r="G5442" s="3"/>
      </tp>
      <tp t="e">
        <v>#N/A</v>
        <stp/>
        <stp>##V3_BDSV12</stp>
        <stp>SPX Index</stp>
        <stp>CHAIN_TICKERS</stp>
        <stp>[PUTStrategy6.xlsx]Backup!R5517C7</stp>
        <stp>CHAIN_STRIKE_PX_OVRD</stp>
        <stp>110520</stp>
        <stp>CHAIN_PUT_CALL_TYPE_OVRD=P</stp>
        <stp>CHAIN_PERIODICITY_OVRD=M</stp>
        <tr r="G5517" s="3"/>
      </tp>
      <tp t="e">
        <v>#N/A</v>
        <stp/>
        <stp>##V3_BDSV12</stp>
        <stp>SPX Index</stp>
        <stp>CHAIN_TICKERS</stp>
        <stp>[PUTStrategy6.xlsx]Backup!R5567C7</stp>
        <stp>CHAIN_STRIKE_PX_OVRD</stp>
        <stp>111520</stp>
        <stp>CHAIN_PUT_CALL_TYPE_OVRD=P</stp>
        <stp>CHAIN_PERIODICITY_OVRD=M</stp>
        <tr r="G5567" s="3"/>
      </tp>
      <tp t="e">
        <v>#N/A</v>
        <stp/>
        <stp>##V3_BDSV12</stp>
        <stp>SPX Index</stp>
        <stp>CHAIN_TICKERS</stp>
        <stp>[PUTStrategy6.xlsx]Backup!R5542C7</stp>
        <stp>CHAIN_STRIKE_PX_OVRD</stp>
        <stp>111020</stp>
        <stp>CHAIN_PUT_CALL_TYPE_OVRD=P</stp>
        <stp>CHAIN_PERIODICITY_OVRD=M</stp>
        <tr r="G5542" s="3"/>
      </tp>
      <tp t="e">
        <v>#N/A</v>
        <stp/>
        <stp>##V3_BDSV12</stp>
        <stp>SPX Index</stp>
        <stp>CHAIN_TICKERS</stp>
        <stp>[PUTStrategy6.xlsx]Backup!R5692C7</stp>
        <stp>CHAIN_STRIKE_PX_OVRD</stp>
        <stp>114020</stp>
        <stp>CHAIN_PUT_CALL_TYPE_OVRD=P</stp>
        <stp>CHAIN_PERIODICITY_OVRD=M</stp>
        <tr r="G5692" s="3"/>
      </tp>
      <tp t="e">
        <v>#N/A</v>
        <stp/>
        <stp>##V3_BDSV12</stp>
        <stp>SPX Index</stp>
        <stp>CHAIN_TICKERS</stp>
        <stp>[PUTStrategy6.xlsx]Backup!R5617C7</stp>
        <stp>CHAIN_STRIKE_PX_OVRD</stp>
        <stp>112520</stp>
        <stp>CHAIN_PUT_CALL_TYPE_OVRD=P</stp>
        <stp>CHAIN_PERIODICITY_OVRD=M</stp>
        <tr r="G5617" s="3"/>
      </tp>
      <tp t="e">
        <v>#N/A</v>
        <stp/>
        <stp>##V3_BDSV12</stp>
        <stp>SPX Index</stp>
        <stp>CHAIN_TICKERS</stp>
        <stp>[PUTStrategy6.xlsx]Backup!R5642C7</stp>
        <stp>CHAIN_STRIKE_PX_OVRD</stp>
        <stp>113020</stp>
        <stp>CHAIN_PUT_CALL_TYPE_OVRD=P</stp>
        <stp>CHAIN_PERIODICITY_OVRD=M</stp>
        <tr r="G5642" s="3"/>
      </tp>
      <tp t="e">
        <v>#N/A</v>
        <stp/>
        <stp>##V3_BDSV12</stp>
        <stp>SPX Index</stp>
        <stp>CHAIN_TICKERS</stp>
        <stp>[PUTStrategy6.xlsx]Backup!R5667C7</stp>
        <stp>CHAIN_STRIKE_PX_OVRD</stp>
        <stp>113520</stp>
        <stp>CHAIN_PUT_CALL_TYPE_OVRD=P</stp>
        <stp>CHAIN_PERIODICITY_OVRD=M</stp>
        <tr r="G5667" s="3"/>
      </tp>
      <tp t="e">
        <v>#N/A</v>
        <stp/>
        <stp>##V3_BDSV12</stp>
        <stp>SPX Index</stp>
        <stp>CHAIN_TICKERS</stp>
        <stp>[PUTStrategy6.xlsx]Backup!R5792C7</stp>
        <stp>CHAIN_STRIKE_PX_OVRD</stp>
        <stp>116020</stp>
        <stp>CHAIN_PUT_CALL_TYPE_OVRD=P</stp>
        <stp>CHAIN_PERIODICITY_OVRD=M</stp>
        <tr r="G5792" s="3"/>
      </tp>
      <tp t="e">
        <v>#N/A</v>
        <stp/>
        <stp>##V3_BDSV12</stp>
        <stp>SPX Index</stp>
        <stp>CHAIN_TICKERS</stp>
        <stp>[PUTStrategy6.xlsx]Backup!R5767C7</stp>
        <stp>CHAIN_STRIKE_PX_OVRD</stp>
        <stp>115520</stp>
        <stp>CHAIN_PUT_CALL_TYPE_OVRD=P</stp>
        <stp>CHAIN_PERIODICITY_OVRD=M</stp>
        <tr r="G5767" s="3"/>
      </tp>
      <tp t="e">
        <v>#N/A</v>
        <stp/>
        <stp>##V3_BDSV12</stp>
        <stp>SPX Index</stp>
        <stp>CHAIN_TICKERS</stp>
        <stp>[PUTStrategy6.xlsx]Backup!R5742C7</stp>
        <stp>CHAIN_STRIKE_PX_OVRD</stp>
        <stp>115020</stp>
        <stp>CHAIN_PUT_CALL_TYPE_OVRD=P</stp>
        <stp>CHAIN_PERIODICITY_OVRD=M</stp>
        <tr r="G5742" s="3"/>
      </tp>
      <tp t="e">
        <v>#N/A</v>
        <stp/>
        <stp>##V3_BDSV12</stp>
        <stp>SPX Index</stp>
        <stp>CHAIN_TICKERS</stp>
        <stp>[PUTStrategy6.xlsx]Backup!R5717C7</stp>
        <stp>CHAIN_STRIKE_PX_OVRD</stp>
        <stp>114520</stp>
        <stp>CHAIN_PUT_CALL_TYPE_OVRD=P</stp>
        <stp>CHAIN_PERIODICITY_OVRD=M</stp>
        <tr r="G5717" s="3"/>
      </tp>
      <tp t="e">
        <v>#N/A</v>
        <stp/>
        <stp>##V3_BDSV12</stp>
        <stp>SPX Index</stp>
        <stp>CHAIN_TICKERS</stp>
        <stp>[PUTStrategy6.xlsx]Backup!R5192C7</stp>
        <stp>CHAIN_STRIKE_PX_OVRD</stp>
        <stp>104020</stp>
        <stp>CHAIN_PUT_CALL_TYPE_OVRD=P</stp>
        <stp>CHAIN_PERIODICITY_OVRD=M</stp>
        <tr r="G5192" s="3"/>
      </tp>
      <tp t="e">
        <v>#N/A</v>
        <stp/>
        <stp>##V3_BDSV12</stp>
        <stp>SPX Index</stp>
        <stp>CHAIN_TICKERS</stp>
        <stp>[PUTStrategy6.xlsx]Backup!R5117C7</stp>
        <stp>CHAIN_STRIKE_PX_OVRD</stp>
        <stp>102520</stp>
        <stp>CHAIN_PUT_CALL_TYPE_OVRD=P</stp>
        <stp>CHAIN_PERIODICITY_OVRD=M</stp>
        <tr r="G5117" s="3"/>
      </tp>
      <tp t="e">
        <v>#N/A</v>
        <stp/>
        <stp>##V3_BDSV12</stp>
        <stp>SPX Index</stp>
        <stp>CHAIN_TICKERS</stp>
        <stp>[PUTStrategy6.xlsx]Backup!R5142C7</stp>
        <stp>CHAIN_STRIKE_PX_OVRD</stp>
        <stp>103020</stp>
        <stp>CHAIN_PUT_CALL_TYPE_OVRD=P</stp>
        <stp>CHAIN_PERIODICITY_OVRD=M</stp>
        <tr r="G5142" s="3"/>
      </tp>
      <tp t="e">
        <v>#N/A</v>
        <stp/>
        <stp>##V3_BDSV12</stp>
        <stp>SPX Index</stp>
        <stp>CHAIN_TICKERS</stp>
        <stp>[PUTStrategy6.xlsx]Backup!R5167C7</stp>
        <stp>CHAIN_STRIKE_PX_OVRD</stp>
        <stp>103520</stp>
        <stp>CHAIN_PUT_CALL_TYPE_OVRD=P</stp>
        <stp>CHAIN_PERIODICITY_OVRD=M</stp>
        <tr r="G5167" s="3"/>
      </tp>
      <tp t="e">
        <v>#N/A</v>
        <stp/>
        <stp>##V3_BDSV12</stp>
        <stp>SPX Index</stp>
        <stp>CHAIN_TICKERS</stp>
        <stp>[PUTStrategy6.xlsx]Backup!R5092C7</stp>
        <stp>CHAIN_STRIKE_PX_OVRD</stp>
        <stp>102020</stp>
        <stp>CHAIN_PUT_CALL_TYPE_OVRD=P</stp>
        <stp>CHAIN_PERIODICITY_OVRD=M</stp>
        <tr r="G5092" s="3"/>
      </tp>
      <tp t="e">
        <v>#N/A</v>
        <stp/>
        <stp>##V3_BDSV12</stp>
        <stp>SPX Index</stp>
        <stp>CHAIN_TICKERS</stp>
        <stp>[PUTStrategy6.xlsx]Backup!R5017C7</stp>
        <stp>CHAIN_STRIKE_PX_OVRD</stp>
        <stp>100520</stp>
        <stp>CHAIN_PUT_CALL_TYPE_OVRD=P</stp>
        <stp>CHAIN_PERIODICITY_OVRD=M</stp>
        <tr r="G5017" s="3"/>
      </tp>
      <tp t="e">
        <v>#N/A</v>
        <stp/>
        <stp>##V3_BDSV12</stp>
        <stp>SPX Index</stp>
        <stp>CHAIN_TICKERS</stp>
        <stp>[PUTStrategy6.xlsx]Backup!R5067C7</stp>
        <stp>CHAIN_STRIKE_PX_OVRD</stp>
        <stp>101520</stp>
        <stp>CHAIN_PUT_CALL_TYPE_OVRD=P</stp>
        <stp>CHAIN_PERIODICITY_OVRD=M</stp>
        <tr r="G5067" s="3"/>
      </tp>
      <tp t="e">
        <v>#N/A</v>
        <stp/>
        <stp>##V3_BDSV12</stp>
        <stp>SPX Index</stp>
        <stp>CHAIN_TICKERS</stp>
        <stp>[PUTStrategy6.xlsx]Backup!R5042C7</stp>
        <stp>CHAIN_STRIKE_PX_OVRD</stp>
        <stp>101020</stp>
        <stp>CHAIN_PUT_CALL_TYPE_OVRD=P</stp>
        <stp>CHAIN_PERIODICITY_OVRD=M</stp>
        <tr r="G5042" s="3"/>
      </tp>
      <tp t="e">
        <v>#N/A</v>
        <stp/>
        <stp>##V3_BDSV12</stp>
        <stp>SPX Index</stp>
        <stp>CHAIN_TICKERS</stp>
        <stp>[PUTStrategy6.xlsx]Backup!R5342C7</stp>
        <stp>CHAIN_STRIKE_PX_OVRD</stp>
        <stp>107020</stp>
        <stp>CHAIN_PUT_CALL_TYPE_OVRD=P</stp>
        <stp>CHAIN_PERIODICITY_OVRD=M</stp>
        <tr r="G5342" s="3"/>
      </tp>
      <tp t="e">
        <v>#N/A</v>
        <stp/>
        <stp>##V3_BDSV12</stp>
        <stp>SPX Index</stp>
        <stp>CHAIN_TICKERS</stp>
        <stp>[PUTStrategy6.xlsx]Backup!R5367C7</stp>
        <stp>CHAIN_STRIKE_PX_OVRD</stp>
        <stp>107520</stp>
        <stp>CHAIN_PUT_CALL_TYPE_OVRD=P</stp>
        <stp>CHAIN_PERIODICITY_OVRD=M</stp>
        <tr r="G5367" s="3"/>
      </tp>
      <tp t="e">
        <v>#N/A</v>
        <stp/>
        <stp>##V3_BDSV12</stp>
        <stp>SPX Index</stp>
        <stp>CHAIN_TICKERS</stp>
        <stp>[PUTStrategy6.xlsx]Backup!R5392C7</stp>
        <stp>CHAIN_STRIKE_PX_OVRD</stp>
        <stp>108020</stp>
        <stp>CHAIN_PUT_CALL_TYPE_OVRD=P</stp>
        <stp>CHAIN_PERIODICITY_OVRD=M</stp>
        <tr r="G5392" s="3"/>
      </tp>
      <tp t="e">
        <v>#N/A</v>
        <stp/>
        <stp>##V3_BDSV12</stp>
        <stp>SPX Index</stp>
        <stp>CHAIN_TICKERS</stp>
        <stp>[PUTStrategy6.xlsx]Backup!R5317C7</stp>
        <stp>CHAIN_STRIKE_PX_OVRD</stp>
        <stp>106520</stp>
        <stp>CHAIN_PUT_CALL_TYPE_OVRD=P</stp>
        <stp>CHAIN_PERIODICITY_OVRD=M</stp>
        <tr r="G5317" s="3"/>
      </tp>
      <tp t="e">
        <v>#N/A</v>
        <stp/>
        <stp>##V3_BDSV12</stp>
        <stp>SPX Index</stp>
        <stp>CHAIN_TICKERS</stp>
        <stp>[PUTStrategy6.xlsx]Backup!R5292C7</stp>
        <stp>CHAIN_STRIKE_PX_OVRD</stp>
        <stp>106020</stp>
        <stp>CHAIN_PUT_CALL_TYPE_OVRD=P</stp>
        <stp>CHAIN_PERIODICITY_OVRD=M</stp>
        <tr r="G5292" s="3"/>
      </tp>
      <tp t="e">
        <v>#N/A</v>
        <stp/>
        <stp>##V3_BDSV12</stp>
        <stp>SPX Index</stp>
        <stp>CHAIN_TICKERS</stp>
        <stp>[PUTStrategy6.xlsx]Backup!R5267C7</stp>
        <stp>CHAIN_STRIKE_PX_OVRD</stp>
        <stp>105520</stp>
        <stp>CHAIN_PUT_CALL_TYPE_OVRD=P</stp>
        <stp>CHAIN_PERIODICITY_OVRD=M</stp>
        <tr r="G5267" s="3"/>
      </tp>
      <tp t="e">
        <v>#N/A</v>
        <stp/>
        <stp>##V3_BDSV12</stp>
        <stp>SPX Index</stp>
        <stp>CHAIN_TICKERS</stp>
        <stp>[PUTStrategy6.xlsx]Backup!R5242C7</stp>
        <stp>CHAIN_STRIKE_PX_OVRD</stp>
        <stp>105020</stp>
        <stp>CHAIN_PUT_CALL_TYPE_OVRD=P</stp>
        <stp>CHAIN_PERIODICITY_OVRD=M</stp>
        <tr r="G5242" s="3"/>
      </tp>
      <tp t="e">
        <v>#N/A</v>
        <stp/>
        <stp>##V3_BDSV12</stp>
        <stp>SPX Index</stp>
        <stp>CHAIN_TICKERS</stp>
        <stp>[PUTStrategy6.xlsx]Backup!R5217C7</stp>
        <stp>CHAIN_STRIKE_PX_OVRD</stp>
        <stp>104520</stp>
        <stp>CHAIN_PUT_CALL_TYPE_OVRD=P</stp>
        <stp>CHAIN_PERIODICITY_OVRD=M</stp>
        <tr r="G5217" s="3"/>
      </tp>
      <tp t="e">
        <v>#N/A</v>
        <stp/>
        <stp>##V3_BDSV12</stp>
        <stp>SPX Index</stp>
        <stp>CHAIN_TICKERS</stp>
        <stp>[PUTStrategy6.xlsx]Backup!R5842C7</stp>
        <stp>CHAIN_STRIKE_PX_OVRD</stp>
        <stp>117020</stp>
        <stp>CHAIN_PUT_CALL_TYPE_OVRD=P</stp>
        <stp>CHAIN_PERIODICITY_OVRD=M</stp>
        <tr r="G5842" s="3"/>
      </tp>
      <tp t="e">
        <v>#N/A</v>
        <stp/>
        <stp>##V3_BDSV12</stp>
        <stp>SPX Index</stp>
        <stp>CHAIN_TICKERS</stp>
        <stp>[PUTStrategy6.xlsx]Backup!R5867C7</stp>
        <stp>CHAIN_STRIKE_PX_OVRD</stp>
        <stp>117520</stp>
        <stp>CHAIN_PUT_CALL_TYPE_OVRD=P</stp>
        <stp>CHAIN_PERIODICITY_OVRD=M</stp>
        <tr r="G5867" s="3"/>
      </tp>
      <tp t="e">
        <v>#N/A</v>
        <stp/>
        <stp>##V3_BDSV12</stp>
        <stp>SPX Index</stp>
        <stp>CHAIN_TICKERS</stp>
        <stp>[PUTStrategy6.xlsx]Backup!R5892C7</stp>
        <stp>CHAIN_STRIKE_PX_OVRD</stp>
        <stp>118020</stp>
        <stp>CHAIN_PUT_CALL_TYPE_OVRD=P</stp>
        <stp>CHAIN_PERIODICITY_OVRD=M</stp>
        <tr r="G5892" s="3"/>
      </tp>
      <tp t="e">
        <v>#N/A</v>
        <stp/>
        <stp>##V3_BDSV12</stp>
        <stp>SPX Index</stp>
        <stp>CHAIN_TICKERS</stp>
        <stp>[PUTStrategy6.xlsx]Backup!R5817C7</stp>
        <stp>CHAIN_STRIKE_PX_OVRD</stp>
        <stp>116520</stp>
        <stp>CHAIN_PUT_CALL_TYPE_OVRD=P</stp>
        <stp>CHAIN_PERIODICITY_OVRD=M</stp>
        <tr r="G5817" s="3"/>
      </tp>
      <tp t="e">
        <v>#N/A</v>
        <stp/>
        <stp>##V3_BDSV12</stp>
        <stp>SPX Index</stp>
        <stp>CHAIN_TICKERS</stp>
        <stp>[PUTStrategy6.xlsx]Backup!R5917C7</stp>
        <stp>CHAIN_STRIKE_PX_OVRD</stp>
        <stp>118520</stp>
        <stp>CHAIN_PUT_CALL_TYPE_OVRD=P</stp>
        <stp>CHAIN_PERIODICITY_OVRD=M</stp>
        <tr r="G5917" s="3"/>
      </tp>
      <tp t="e">
        <v>#N/A</v>
        <stp/>
        <stp>##V3_BDSV12</stp>
        <stp>SPX Index</stp>
        <stp>CHAIN_TICKERS</stp>
        <stp>[PUTStrategy6.xlsx]Backup!R5967C7</stp>
        <stp>CHAIN_STRIKE_PX_OVRD</stp>
        <stp>119520</stp>
        <stp>CHAIN_PUT_CALL_TYPE_OVRD=P</stp>
        <stp>CHAIN_PERIODICITY_OVRD=M</stp>
        <tr r="G5967" s="3"/>
      </tp>
      <tp t="e">
        <v>#N/A</v>
        <stp/>
        <stp>##V3_BDSV12</stp>
        <stp>SPX Index</stp>
        <stp>CHAIN_TICKERS</stp>
        <stp>[PUTStrategy6.xlsx]Backup!R5942C7</stp>
        <stp>CHAIN_STRIKE_PX_OVRD</stp>
        <stp>119020</stp>
        <stp>CHAIN_PUT_CALL_TYPE_OVRD=P</stp>
        <stp>CHAIN_PERIODICITY_OVRD=M</stp>
        <tr r="G5942" s="3"/>
      </tp>
      <tp t="e">
        <v>#N/A</v>
        <stp/>
        <stp>##V3_BDSV12</stp>
        <stp>SPX Index</stp>
        <stp>CHAIN_TICKERS</stp>
        <stp>[PUTStrategy6.xlsx]Backup!R5992C7</stp>
        <stp>CHAIN_STRIKE_PX_OVRD</stp>
        <stp>120020</stp>
        <stp>CHAIN_PUT_CALL_TYPE_OVRD=P</stp>
        <stp>CHAIN_PERIODICITY_OVRD=M</stp>
        <tr r="G5992" s="3"/>
      </tp>
      <tp t="e">
        <v>#N/A</v>
        <stp/>
        <stp>##V3_BDSV12</stp>
        <stp>SPX Index</stp>
        <stp>CHAIN_TICKERS</stp>
        <stp>[PUTStrategy6.xlsx]Backup!R3997C7</stp>
        <stp>CHAIN_STRIKE_PX_OVRD</stp>
        <stp>80120</stp>
        <stp>CHAIN_PUT_CALL_TYPE_OVRD=P</stp>
        <stp>CHAIN_PERIODICITY_OVRD=M</stp>
        <tr r="G3997" s="3"/>
      </tp>
      <tp t="e">
        <v>#N/A</v>
        <stp/>
        <stp>##V3_BDSV12</stp>
        <stp>SPX Index</stp>
        <stp>CHAIN_TICKERS</stp>
        <stp>[PUTStrategy6.xlsx]Backup!R4497C7</stp>
        <stp>CHAIN_STRIKE_PX_OVRD</stp>
        <stp>90120</stp>
        <stp>CHAIN_PUT_CALL_TYPE_OVRD=P</stp>
        <stp>CHAIN_PERIODICITY_OVRD=M</stp>
        <tr r="G4497" s="3"/>
      </tp>
      <tp t="e">
        <v>#N/A</v>
        <stp/>
        <stp>##V3_BDSV12</stp>
        <stp>SPX Index</stp>
        <stp>CHAIN_TICKERS</stp>
        <stp>[PUTStrategy6.xlsx]Backup!R4597C7</stp>
        <stp>CHAIN_STRIKE_PX_OVRD</stp>
        <stp>92120</stp>
        <stp>CHAIN_PUT_CALL_TYPE_OVRD=P</stp>
        <stp>CHAIN_PERIODICITY_OVRD=M</stp>
        <tr r="G4597" s="3"/>
      </tp>
      <tp t="e">
        <v>#N/A</v>
        <stp/>
        <stp>##V3_BDSV12</stp>
        <stp>SPX Index</stp>
        <stp>CHAIN_TICKERS</stp>
        <stp>[PUTStrategy6.xlsx]Backup!R4797C7</stp>
        <stp>CHAIN_STRIKE_PX_OVRD</stp>
        <stp>96120</stp>
        <stp>CHAIN_PUT_CALL_TYPE_OVRD=P</stp>
        <stp>CHAIN_PERIODICITY_OVRD=M</stp>
        <tr r="G4797" s="3"/>
      </tp>
      <tp t="e">
        <v>#N/A</v>
        <stp/>
        <stp>##V3_BDSV12</stp>
        <stp>SPX Index</stp>
        <stp>CHAIN_TICKERS</stp>
        <stp>[PUTStrategy6.xlsx]Backup!R4897C7</stp>
        <stp>CHAIN_STRIKE_PX_OVRD</stp>
        <stp>98120</stp>
        <stp>CHAIN_PUT_CALL_TYPE_OVRD=P</stp>
        <stp>CHAIN_PERIODICITY_OVRD=M</stp>
        <tr r="G4897" s="3"/>
      </tp>
      <tp t="e">
        <v>#N/A</v>
        <stp/>
        <stp>##V3_BDSV12</stp>
        <stp>SPX Index</stp>
        <stp>CHAIN_TICKERS</stp>
        <stp>[PUTStrategy6.xlsx]Backup!R4697C7</stp>
        <stp>CHAIN_STRIKE_PX_OVRD</stp>
        <stp>94120</stp>
        <stp>CHAIN_PUT_CALL_TYPE_OVRD=P</stp>
        <stp>CHAIN_PERIODICITY_OVRD=M</stp>
        <tr r="G4697" s="3"/>
      </tp>
      <tp t="e">
        <v>#N/A</v>
        <stp/>
        <stp>##V3_BDSV12</stp>
        <stp>SPX Index</stp>
        <stp>CHAIN_TICKERS</stp>
        <stp>[PUTStrategy6.xlsx]Backup!R4197C7</stp>
        <stp>CHAIN_STRIKE_PX_OVRD</stp>
        <stp>84120</stp>
        <stp>CHAIN_PUT_CALL_TYPE_OVRD=P</stp>
        <stp>CHAIN_PERIODICITY_OVRD=M</stp>
        <tr r="G4197" s="3"/>
      </tp>
      <tp t="e">
        <v>#N/A</v>
        <stp/>
        <stp>##V3_BDSV12</stp>
        <stp>SPX Index</stp>
        <stp>CHAIN_TICKERS</stp>
        <stp>[PUTStrategy6.xlsx]Backup!R4297C7</stp>
        <stp>CHAIN_STRIKE_PX_OVRD</stp>
        <stp>86120</stp>
        <stp>CHAIN_PUT_CALL_TYPE_OVRD=P</stp>
        <stp>CHAIN_PERIODICITY_OVRD=M</stp>
        <tr r="G4297" s="3"/>
      </tp>
      <tp t="e">
        <v>#N/A</v>
        <stp/>
        <stp>##V3_BDSV12</stp>
        <stp>SPX Index</stp>
        <stp>CHAIN_TICKERS</stp>
        <stp>[PUTStrategy6.xlsx]Backup!R4097C7</stp>
        <stp>CHAIN_STRIKE_PX_OVRD</stp>
        <stp>82120</stp>
        <stp>CHAIN_PUT_CALL_TYPE_OVRD=P</stp>
        <stp>CHAIN_PERIODICITY_OVRD=M</stp>
        <tr r="G4097" s="3"/>
      </tp>
      <tp t="e">
        <v>#N/A</v>
        <stp/>
        <stp>##V3_BDSV12</stp>
        <stp>SPX Index</stp>
        <stp>CHAIN_TICKERS</stp>
        <stp>[PUTStrategy6.xlsx]Backup!R4397C7</stp>
        <stp>CHAIN_STRIKE_PX_OVRD</stp>
        <stp>88120</stp>
        <stp>CHAIN_PUT_CALL_TYPE_OVRD=P</stp>
        <stp>CHAIN_PERIODICITY_OVRD=M</stp>
        <tr r="G4397" s="3"/>
      </tp>
      <tp t="e">
        <v>#N/A</v>
        <stp/>
        <stp>##V3_BDSV12</stp>
        <stp>SPX Index</stp>
        <stp>CHAIN_TICKERS</stp>
        <stp>[PUTStrategy6.xlsx]Backup!R1197C7</stp>
        <stp>CHAIN_STRIKE_PX_OVRD</stp>
        <stp>24120</stp>
        <stp>CHAIN_PUT_CALL_TYPE_OVRD=P</stp>
        <stp>CHAIN_PERIODICITY_OVRD=M</stp>
        <tr r="G1197" s="3"/>
      </tp>
      <tp t="e">
        <v>#N/A</v>
        <stp/>
        <stp>##V3_BDSV12</stp>
        <stp>SPX Index</stp>
        <stp>CHAIN_TICKERS</stp>
        <stp>[PUTStrategy6.xlsx]Backup!R1297C7</stp>
        <stp>CHAIN_STRIKE_PX_OVRD</stp>
        <stp>26120</stp>
        <stp>CHAIN_PUT_CALL_TYPE_OVRD=P</stp>
        <stp>CHAIN_PERIODICITY_OVRD=M</stp>
        <tr r="G1297" s="3"/>
      </tp>
      <tp t="e">
        <v>#N/A</v>
        <stp/>
        <stp>##V3_BDSV12</stp>
        <stp>SPX Index</stp>
        <stp>CHAIN_TICKERS</stp>
        <stp>[PUTStrategy6.xlsx]Backup!R1097C7</stp>
        <stp>CHAIN_STRIKE_PX_OVRD</stp>
        <stp>22120</stp>
        <stp>CHAIN_PUT_CALL_TYPE_OVRD=P</stp>
        <stp>CHAIN_PERIODICITY_OVRD=M</stp>
        <tr r="G1097" s="3"/>
      </tp>
      <tp t="e">
        <v>#N/A</v>
        <stp/>
        <stp>##V3_BDSV12</stp>
        <stp>SPX Index</stp>
        <stp>CHAIN_TICKERS</stp>
        <stp>[PUTStrategy6.xlsx]Backup!R1397C7</stp>
        <stp>CHAIN_STRIKE_PX_OVRD</stp>
        <stp>28120</stp>
        <stp>CHAIN_PUT_CALL_TYPE_OVRD=P</stp>
        <stp>CHAIN_PERIODICITY_OVRD=M</stp>
        <tr r="G1397" s="3"/>
      </tp>
      <tp t="e">
        <v>#N/A</v>
        <stp/>
        <stp>##V3_BDSV12</stp>
        <stp>SPX Index</stp>
        <stp>CHAIN_TICKERS</stp>
        <stp>[PUTStrategy6.xlsx]Backup!R1497C7</stp>
        <stp>CHAIN_STRIKE_PX_OVRD</stp>
        <stp>30120</stp>
        <stp>CHAIN_PUT_CALL_TYPE_OVRD=P</stp>
        <stp>CHAIN_PERIODICITY_OVRD=M</stp>
        <tr r="G1497" s="3"/>
      </tp>
      <tp t="e">
        <v>#N/A</v>
        <stp/>
        <stp>##V3_BDSV12</stp>
        <stp>SPX Index</stp>
        <stp>CHAIN_TICKERS</stp>
        <stp>[PUTStrategy6.xlsx]Backup!R1597C7</stp>
        <stp>CHAIN_STRIKE_PX_OVRD</stp>
        <stp>32120</stp>
        <stp>CHAIN_PUT_CALL_TYPE_OVRD=P</stp>
        <stp>CHAIN_PERIODICITY_OVRD=M</stp>
        <tr r="G1597" s="3"/>
      </tp>
      <tp t="e">
        <v>#N/A</v>
        <stp/>
        <stp>##V3_BDSV12</stp>
        <stp>SPX Index</stp>
        <stp>CHAIN_TICKERS</stp>
        <stp>[PUTStrategy6.xlsx]Backup!R1797C7</stp>
        <stp>CHAIN_STRIKE_PX_OVRD</stp>
        <stp>36120</stp>
        <stp>CHAIN_PUT_CALL_TYPE_OVRD=P</stp>
        <stp>CHAIN_PERIODICITY_OVRD=M</stp>
        <tr r="G1797" s="3"/>
      </tp>
      <tp t="e">
        <v>#N/A</v>
        <stp/>
        <stp>##V3_BDSV12</stp>
        <stp>SPX Index</stp>
        <stp>CHAIN_TICKERS</stp>
        <stp>[PUTStrategy6.xlsx]Backup!R1897C7</stp>
        <stp>CHAIN_STRIKE_PX_OVRD</stp>
        <stp>38120</stp>
        <stp>CHAIN_PUT_CALL_TYPE_OVRD=P</stp>
        <stp>CHAIN_PERIODICITY_OVRD=M</stp>
        <tr r="G1897" s="3"/>
      </tp>
      <tp t="e">
        <v>#N/A</v>
        <stp/>
        <stp>##V3_BDSV12</stp>
        <stp>SPX Index</stp>
        <stp>CHAIN_TICKERS</stp>
        <stp>[PUTStrategy6.xlsx]Backup!R1697C7</stp>
        <stp>CHAIN_STRIKE_PX_OVRD</stp>
        <stp>34120</stp>
        <stp>CHAIN_PUT_CALL_TYPE_OVRD=P</stp>
        <stp>CHAIN_PERIODICITY_OVRD=M</stp>
        <tr r="G1697" s="3"/>
      </tp>
      <tp t="e">
        <v>#N/A</v>
        <stp/>
        <stp>##V3_BDSV12</stp>
        <stp>SPX Index</stp>
        <stp>CHAIN_TICKERS</stp>
        <stp>[PUTStrategy6.xlsx]Backup!R2497C7</stp>
        <stp>CHAIN_STRIKE_PX_OVRD</stp>
        <stp>50120</stp>
        <stp>CHAIN_PUT_CALL_TYPE_OVRD=P</stp>
        <stp>CHAIN_PERIODICITY_OVRD=M</stp>
        <tr r="G2497" s="3"/>
      </tp>
      <tp t="e">
        <v>#N/A</v>
        <stp/>
        <stp>##V3_BDSV12</stp>
        <stp>SPX Index</stp>
        <stp>CHAIN_TICKERS</stp>
        <stp>[PUTStrategy6.xlsx]Backup!R2597C7</stp>
        <stp>CHAIN_STRIKE_PX_OVRD</stp>
        <stp>52120</stp>
        <stp>CHAIN_PUT_CALL_TYPE_OVRD=P</stp>
        <stp>CHAIN_PERIODICITY_OVRD=M</stp>
        <tr r="G2597" s="3"/>
      </tp>
      <tp t="e">
        <v>#N/A</v>
        <stp/>
        <stp>##V3_BDSV12</stp>
        <stp>SPX Index</stp>
        <stp>CHAIN_TICKERS</stp>
        <stp>[PUTStrategy6.xlsx]Backup!R2797C7</stp>
        <stp>CHAIN_STRIKE_PX_OVRD</stp>
        <stp>56120</stp>
        <stp>CHAIN_PUT_CALL_TYPE_OVRD=P</stp>
        <stp>CHAIN_PERIODICITY_OVRD=M</stp>
        <tr r="G2797" s="3"/>
      </tp>
      <tp t="e">
        <v>#N/A</v>
        <stp/>
        <stp>##V3_BDSV12</stp>
        <stp>SPX Index</stp>
        <stp>CHAIN_TICKERS</stp>
        <stp>[PUTStrategy6.xlsx]Backup!R2897C7</stp>
        <stp>CHAIN_STRIKE_PX_OVRD</stp>
        <stp>58120</stp>
        <stp>CHAIN_PUT_CALL_TYPE_OVRD=P</stp>
        <stp>CHAIN_PERIODICITY_OVRD=M</stp>
        <tr r="G2897" s="3"/>
      </tp>
      <tp t="e">
        <v>#N/A</v>
        <stp/>
        <stp>##V3_BDSV12</stp>
        <stp>SPX Index</stp>
        <stp>CHAIN_TICKERS</stp>
        <stp>[PUTStrategy6.xlsx]Backup!R2697C7</stp>
        <stp>CHAIN_STRIKE_PX_OVRD</stp>
        <stp>54120</stp>
        <stp>CHAIN_PUT_CALL_TYPE_OVRD=P</stp>
        <stp>CHAIN_PERIODICITY_OVRD=M</stp>
        <tr r="G2697" s="3"/>
      </tp>
      <tp t="e">
        <v>#N/A</v>
        <stp/>
        <stp>##V3_BDSV12</stp>
        <stp>SPX Index</stp>
        <stp>CHAIN_TICKERS</stp>
        <stp>[PUTStrategy6.xlsx]Backup!R2197C7</stp>
        <stp>CHAIN_STRIKE_PX_OVRD</stp>
        <stp>44120</stp>
        <stp>CHAIN_PUT_CALL_TYPE_OVRD=P</stp>
        <stp>CHAIN_PERIODICITY_OVRD=M</stp>
        <tr r="G2197" s="3"/>
      </tp>
      <tp t="e">
        <v>#N/A</v>
        <stp/>
        <stp>##V3_BDSV12</stp>
        <stp>SPX Index</stp>
        <stp>CHAIN_TICKERS</stp>
        <stp>[PUTStrategy6.xlsx]Backup!R2297C7</stp>
        <stp>CHAIN_STRIKE_PX_OVRD</stp>
        <stp>46120</stp>
        <stp>CHAIN_PUT_CALL_TYPE_OVRD=P</stp>
        <stp>CHAIN_PERIODICITY_OVRD=M</stp>
        <tr r="G2297" s="3"/>
      </tp>
      <tp t="e">
        <v>#N/A</v>
        <stp/>
        <stp>##V3_BDSV12</stp>
        <stp>SPX Index</stp>
        <stp>CHAIN_TICKERS</stp>
        <stp>[PUTStrategy6.xlsx]Backup!R2097C7</stp>
        <stp>CHAIN_STRIKE_PX_OVRD</stp>
        <stp>42120</stp>
        <stp>CHAIN_PUT_CALL_TYPE_OVRD=P</stp>
        <stp>CHAIN_PERIODICITY_OVRD=M</stp>
        <tr r="G2097" s="3"/>
      </tp>
      <tp t="e">
        <v>#N/A</v>
        <stp/>
        <stp>##V3_BDSV12</stp>
        <stp>SPX Index</stp>
        <stp>CHAIN_TICKERS</stp>
        <stp>[PUTStrategy6.xlsx]Backup!R2397C7</stp>
        <stp>CHAIN_STRIKE_PX_OVRD</stp>
        <stp>48120</stp>
        <stp>CHAIN_PUT_CALL_TYPE_OVRD=P</stp>
        <stp>CHAIN_PERIODICITY_OVRD=M</stp>
        <tr r="G2397" s="3"/>
      </tp>
      <tp t="e">
        <v>#N/A</v>
        <stp/>
        <stp>##V3_BDSV12</stp>
        <stp>SPX Index</stp>
        <stp>CHAIN_TICKERS</stp>
        <stp>[PUTStrategy6.xlsx]Backup!R3197C7</stp>
        <stp>CHAIN_STRIKE_PX_OVRD</stp>
        <stp>64120</stp>
        <stp>CHAIN_PUT_CALL_TYPE_OVRD=P</stp>
        <stp>CHAIN_PERIODICITY_OVRD=M</stp>
        <tr r="G3197" s="3"/>
      </tp>
      <tp t="e">
        <v>#N/A</v>
        <stp/>
        <stp>##V3_BDSV12</stp>
        <stp>SPX Index</stp>
        <stp>CHAIN_TICKERS</stp>
        <stp>[PUTStrategy6.xlsx]Backup!R3297C7</stp>
        <stp>CHAIN_STRIKE_PX_OVRD</stp>
        <stp>66120</stp>
        <stp>CHAIN_PUT_CALL_TYPE_OVRD=P</stp>
        <stp>CHAIN_PERIODICITY_OVRD=M</stp>
        <tr r="G3297" s="3"/>
      </tp>
      <tp t="e">
        <v>#N/A</v>
        <stp/>
        <stp>##V3_BDSV12</stp>
        <stp>SPX Index</stp>
        <stp>CHAIN_TICKERS</stp>
        <stp>[PUTStrategy6.xlsx]Backup!R3097C7</stp>
        <stp>CHAIN_STRIKE_PX_OVRD</stp>
        <stp>62120</stp>
        <stp>CHAIN_PUT_CALL_TYPE_OVRD=P</stp>
        <stp>CHAIN_PERIODICITY_OVRD=M</stp>
        <tr r="G3097" s="3"/>
      </tp>
      <tp t="e">
        <v>#N/A</v>
        <stp/>
        <stp>##V3_BDSV12</stp>
        <stp>SPX Index</stp>
        <stp>CHAIN_TICKERS</stp>
        <stp>[PUTStrategy6.xlsx]Backup!R1997C7</stp>
        <stp>CHAIN_STRIKE_PX_OVRD</stp>
        <stp>40120</stp>
        <stp>CHAIN_PUT_CALL_TYPE_OVRD=P</stp>
        <stp>CHAIN_PERIODICITY_OVRD=M</stp>
        <tr r="G1997" s="3"/>
      </tp>
      <tp t="e">
        <v>#N/A</v>
        <stp/>
        <stp>##V3_BDSV12</stp>
        <stp>SPX Index</stp>
        <stp>CHAIN_TICKERS</stp>
        <stp>[PUTStrategy6.xlsx]Backup!R3397C7</stp>
        <stp>CHAIN_STRIKE_PX_OVRD</stp>
        <stp>68120</stp>
        <stp>CHAIN_PUT_CALL_TYPE_OVRD=P</stp>
        <stp>CHAIN_PERIODICITY_OVRD=M</stp>
        <tr r="G3397" s="3"/>
      </tp>
      <tp t="e">
        <v>#N/A</v>
        <stp/>
        <stp>##V3_BDSV12</stp>
        <stp>SPX Index</stp>
        <stp>CHAIN_TICKERS</stp>
        <stp>[PUTStrategy6.xlsx]Backup!R3497C7</stp>
        <stp>CHAIN_STRIKE_PX_OVRD</stp>
        <stp>70120</stp>
        <stp>CHAIN_PUT_CALL_TYPE_OVRD=P</stp>
        <stp>CHAIN_PERIODICITY_OVRD=M</stp>
        <tr r="G3497" s="3"/>
      </tp>
      <tp t="e">
        <v>#N/A</v>
        <stp/>
        <stp>##V3_BDSV12</stp>
        <stp>SPX Index</stp>
        <stp>CHAIN_TICKERS</stp>
        <stp>[PUTStrategy6.xlsx]Backup!R3597C7</stp>
        <stp>CHAIN_STRIKE_PX_OVRD</stp>
        <stp>72120</stp>
        <stp>CHAIN_PUT_CALL_TYPE_OVRD=P</stp>
        <stp>CHAIN_PERIODICITY_OVRD=M</stp>
        <tr r="G3597" s="3"/>
      </tp>
      <tp t="e">
        <v>#N/A</v>
        <stp/>
        <stp>##V3_BDSV12</stp>
        <stp>SPX Index</stp>
        <stp>CHAIN_TICKERS</stp>
        <stp>[PUTStrategy6.xlsx]Backup!R3797C7</stp>
        <stp>CHAIN_STRIKE_PX_OVRD</stp>
        <stp>76120</stp>
        <stp>CHAIN_PUT_CALL_TYPE_OVRD=P</stp>
        <stp>CHAIN_PERIODICITY_OVRD=M</stp>
        <tr r="G3797" s="3"/>
      </tp>
      <tp t="e">
        <v>#N/A</v>
        <stp/>
        <stp>##V3_BDSV12</stp>
        <stp>SPX Index</stp>
        <stp>CHAIN_TICKERS</stp>
        <stp>[PUTStrategy6.xlsx]Backup!R3897C7</stp>
        <stp>CHAIN_STRIKE_PX_OVRD</stp>
        <stp>78120</stp>
        <stp>CHAIN_PUT_CALL_TYPE_OVRD=P</stp>
        <stp>CHAIN_PERIODICITY_OVRD=M</stp>
        <tr r="G3897" s="3"/>
      </tp>
      <tp t="e">
        <v>#N/A</v>
        <stp/>
        <stp>##V3_BDSV12</stp>
        <stp>SPX Index</stp>
        <stp>CHAIN_TICKERS</stp>
        <stp>[PUTStrategy6.xlsx]Backup!R3697C7</stp>
        <stp>CHAIN_STRIKE_PX_OVRD</stp>
        <stp>74120</stp>
        <stp>CHAIN_PUT_CALL_TYPE_OVRD=P</stp>
        <stp>CHAIN_PERIODICITY_OVRD=M</stp>
        <tr r="G3697" s="3"/>
      </tp>
      <tp t="e">
        <v>#N/A</v>
        <stp/>
        <stp>##V3_BDSV12</stp>
        <stp>SPX Index</stp>
        <stp>CHAIN_TICKERS</stp>
        <stp>[PUTStrategy6.xlsx]Backup!R2997C7</stp>
        <stp>CHAIN_STRIKE_PX_OVRD</stp>
        <stp>60120</stp>
        <stp>CHAIN_PUT_CALL_TYPE_OVRD=P</stp>
        <stp>CHAIN_PERIODICITY_OVRD=M</stp>
        <tr r="G2997" s="3"/>
      </tp>
      <tp t="e">
        <v>#N/A</v>
        <stp/>
        <stp>##V3_BDSV12</stp>
        <stp>SPX Index</stp>
        <stp>CHAIN_TICKERS</stp>
        <stp>[PUTStrategy6.xlsx]Backup!R3996C7</stp>
        <stp>CHAIN_STRIKE_PX_OVRD</stp>
        <stp>80100</stp>
        <stp>CHAIN_PUT_CALL_TYPE_OVRD=P</stp>
        <stp>CHAIN_PERIODICITY_OVRD=M</stp>
        <tr r="G3996" s="3"/>
      </tp>
      <tp t="e">
        <v>#N/A</v>
        <stp/>
        <stp>##V3_BDSV12</stp>
        <stp>SPX Index</stp>
        <stp>CHAIN_TICKERS</stp>
        <stp>[PUTStrategy6.xlsx]Backup!R4496C7</stp>
        <stp>CHAIN_STRIKE_PX_OVRD</stp>
        <stp>90100</stp>
        <stp>CHAIN_PUT_CALL_TYPE_OVRD=P</stp>
        <stp>CHAIN_PERIODICITY_OVRD=M</stp>
        <tr r="G4496" s="3"/>
      </tp>
      <tp t="e">
        <v>#N/A</v>
        <stp/>
        <stp>##V3_BDSV12</stp>
        <stp>SPX Index</stp>
        <stp>CHAIN_TICKERS</stp>
        <stp>[PUTStrategy6.xlsx]Backup!R4596C7</stp>
        <stp>CHAIN_STRIKE_PX_OVRD</stp>
        <stp>92100</stp>
        <stp>CHAIN_PUT_CALL_TYPE_OVRD=P</stp>
        <stp>CHAIN_PERIODICITY_OVRD=M</stp>
        <tr r="G4596" s="3"/>
      </tp>
      <tp t="e">
        <v>#N/A</v>
        <stp/>
        <stp>##V3_BDSV12</stp>
        <stp>SPX Index</stp>
        <stp>CHAIN_TICKERS</stp>
        <stp>[PUTStrategy6.xlsx]Backup!R4796C7</stp>
        <stp>CHAIN_STRIKE_PX_OVRD</stp>
        <stp>96100</stp>
        <stp>CHAIN_PUT_CALL_TYPE_OVRD=P</stp>
        <stp>CHAIN_PERIODICITY_OVRD=M</stp>
        <tr r="G4796" s="3"/>
      </tp>
      <tp t="e">
        <v>#N/A</v>
        <stp/>
        <stp>##V3_BDSV12</stp>
        <stp>SPX Index</stp>
        <stp>CHAIN_TICKERS</stp>
        <stp>[PUTStrategy6.xlsx]Backup!R4896C7</stp>
        <stp>CHAIN_STRIKE_PX_OVRD</stp>
        <stp>98100</stp>
        <stp>CHAIN_PUT_CALL_TYPE_OVRD=P</stp>
        <stp>CHAIN_PERIODICITY_OVRD=M</stp>
        <tr r="G4896" s="3"/>
      </tp>
      <tp t="e">
        <v>#N/A</v>
        <stp/>
        <stp>##V3_BDSV12</stp>
        <stp>SPX Index</stp>
        <stp>CHAIN_TICKERS</stp>
        <stp>[PUTStrategy6.xlsx]Backup!R4696C7</stp>
        <stp>CHAIN_STRIKE_PX_OVRD</stp>
        <stp>94100</stp>
        <stp>CHAIN_PUT_CALL_TYPE_OVRD=P</stp>
        <stp>CHAIN_PERIODICITY_OVRD=M</stp>
        <tr r="G4696" s="3"/>
      </tp>
      <tp t="e">
        <v>#N/A</v>
        <stp/>
        <stp>##V3_BDSV12</stp>
        <stp>SPX Index</stp>
        <stp>CHAIN_TICKERS</stp>
        <stp>[PUTStrategy6.xlsx]Backup!R4196C7</stp>
        <stp>CHAIN_STRIKE_PX_OVRD</stp>
        <stp>84100</stp>
        <stp>CHAIN_PUT_CALL_TYPE_OVRD=P</stp>
        <stp>CHAIN_PERIODICITY_OVRD=M</stp>
        <tr r="G4196" s="3"/>
      </tp>
      <tp t="e">
        <v>#N/A</v>
        <stp/>
        <stp>##V3_BDSV12</stp>
        <stp>SPX Index</stp>
        <stp>CHAIN_TICKERS</stp>
        <stp>[PUTStrategy6.xlsx]Backup!R4296C7</stp>
        <stp>CHAIN_STRIKE_PX_OVRD</stp>
        <stp>86100</stp>
        <stp>CHAIN_PUT_CALL_TYPE_OVRD=P</stp>
        <stp>CHAIN_PERIODICITY_OVRD=M</stp>
        <tr r="G4296" s="3"/>
      </tp>
      <tp t="e">
        <v>#N/A</v>
        <stp/>
        <stp>##V3_BDSV12</stp>
        <stp>SPX Index</stp>
        <stp>CHAIN_TICKERS</stp>
        <stp>[PUTStrategy6.xlsx]Backup!R4096C7</stp>
        <stp>CHAIN_STRIKE_PX_OVRD</stp>
        <stp>82100</stp>
        <stp>CHAIN_PUT_CALL_TYPE_OVRD=P</stp>
        <stp>CHAIN_PERIODICITY_OVRD=M</stp>
        <tr r="G4096" s="3"/>
      </tp>
      <tp t="e">
        <v>#N/A</v>
        <stp/>
        <stp>##V3_BDSV12</stp>
        <stp>SPX Index</stp>
        <stp>CHAIN_TICKERS</stp>
        <stp>[PUTStrategy6.xlsx]Backup!R4396C7</stp>
        <stp>CHAIN_STRIKE_PX_OVRD</stp>
        <stp>88100</stp>
        <stp>CHAIN_PUT_CALL_TYPE_OVRD=P</stp>
        <stp>CHAIN_PERIODICITY_OVRD=M</stp>
        <tr r="G4396" s="3"/>
      </tp>
      <tp t="e">
        <v>#N/A</v>
        <stp/>
        <stp>##V3_BDSV12</stp>
        <stp>SPX Index</stp>
        <stp>CHAIN_TICKERS</stp>
        <stp>[PUTStrategy6.xlsx]Backup!R1196C7</stp>
        <stp>CHAIN_STRIKE_PX_OVRD</stp>
        <stp>24100</stp>
        <stp>CHAIN_PUT_CALL_TYPE_OVRD=P</stp>
        <stp>CHAIN_PERIODICITY_OVRD=M</stp>
        <tr r="G1196" s="3"/>
      </tp>
      <tp t="e">
        <v>#N/A</v>
        <stp/>
        <stp>##V3_BDSV12</stp>
        <stp>SPX Index</stp>
        <stp>CHAIN_TICKERS</stp>
        <stp>[PUTStrategy6.xlsx]Backup!R1296C7</stp>
        <stp>CHAIN_STRIKE_PX_OVRD</stp>
        <stp>26100</stp>
        <stp>CHAIN_PUT_CALL_TYPE_OVRD=P</stp>
        <stp>CHAIN_PERIODICITY_OVRD=M</stp>
        <tr r="G1296" s="3"/>
      </tp>
      <tp t="e">
        <v>#N/A</v>
        <stp/>
        <stp>##V3_BDSV12</stp>
        <stp>SPX Index</stp>
        <stp>CHAIN_TICKERS</stp>
        <stp>[PUTStrategy6.xlsx]Backup!R1096C7</stp>
        <stp>CHAIN_STRIKE_PX_OVRD</stp>
        <stp>22100</stp>
        <stp>CHAIN_PUT_CALL_TYPE_OVRD=P</stp>
        <stp>CHAIN_PERIODICITY_OVRD=M</stp>
        <tr r="G1096" s="3"/>
      </tp>
      <tp t="e">
        <v>#N/A</v>
        <stp/>
        <stp>##V3_BDSV12</stp>
        <stp>SPX Index</stp>
        <stp>CHAIN_TICKERS</stp>
        <stp>[PUTStrategy6.xlsx]Backup!R1396C7</stp>
        <stp>CHAIN_STRIKE_PX_OVRD</stp>
        <stp>28100</stp>
        <stp>CHAIN_PUT_CALL_TYPE_OVRD=P</stp>
        <stp>CHAIN_PERIODICITY_OVRD=M</stp>
        <tr r="G1396" s="3"/>
      </tp>
      <tp t="e">
        <v>#N/A</v>
        <stp/>
        <stp>##V3_BDSV12</stp>
        <stp>SPX Index</stp>
        <stp>CHAIN_TICKERS</stp>
        <stp>[PUTStrategy6.xlsx]Backup!R1496C7</stp>
        <stp>CHAIN_STRIKE_PX_OVRD</stp>
        <stp>30100</stp>
        <stp>CHAIN_PUT_CALL_TYPE_OVRD=P</stp>
        <stp>CHAIN_PERIODICITY_OVRD=M</stp>
        <tr r="G1496" s="3"/>
      </tp>
      <tp t="e">
        <v>#N/A</v>
        <stp/>
        <stp>##V3_BDSV12</stp>
        <stp>SPX Index</stp>
        <stp>CHAIN_TICKERS</stp>
        <stp>[PUTStrategy6.xlsx]Backup!R1596C7</stp>
        <stp>CHAIN_STRIKE_PX_OVRD</stp>
        <stp>32100</stp>
        <stp>CHAIN_PUT_CALL_TYPE_OVRD=P</stp>
        <stp>CHAIN_PERIODICITY_OVRD=M</stp>
        <tr r="G1596" s="3"/>
      </tp>
      <tp t="e">
        <v>#N/A</v>
        <stp/>
        <stp>##V3_BDSV12</stp>
        <stp>SPX Index</stp>
        <stp>CHAIN_TICKERS</stp>
        <stp>[PUTStrategy6.xlsx]Backup!R1796C7</stp>
        <stp>CHAIN_STRIKE_PX_OVRD</stp>
        <stp>36100</stp>
        <stp>CHAIN_PUT_CALL_TYPE_OVRD=P</stp>
        <stp>CHAIN_PERIODICITY_OVRD=M</stp>
        <tr r="G1796" s="3"/>
      </tp>
      <tp t="e">
        <v>#N/A</v>
        <stp/>
        <stp>##V3_BDSV12</stp>
        <stp>SPX Index</stp>
        <stp>CHAIN_TICKERS</stp>
        <stp>[PUTStrategy6.xlsx]Backup!R1896C7</stp>
        <stp>CHAIN_STRIKE_PX_OVRD</stp>
        <stp>38100</stp>
        <stp>CHAIN_PUT_CALL_TYPE_OVRD=P</stp>
        <stp>CHAIN_PERIODICITY_OVRD=M</stp>
        <tr r="G1896" s="3"/>
      </tp>
      <tp t="e">
        <v>#N/A</v>
        <stp/>
        <stp>##V3_BDSV12</stp>
        <stp>SPX Index</stp>
        <stp>CHAIN_TICKERS</stp>
        <stp>[PUTStrategy6.xlsx]Backup!R1696C7</stp>
        <stp>CHAIN_STRIKE_PX_OVRD</stp>
        <stp>34100</stp>
        <stp>CHAIN_PUT_CALL_TYPE_OVRD=P</stp>
        <stp>CHAIN_PERIODICITY_OVRD=M</stp>
        <tr r="G1696" s="3"/>
      </tp>
      <tp t="e">
        <v>#N/A</v>
        <stp/>
        <stp>##V3_BDSV12</stp>
        <stp>SPX Index</stp>
        <stp>CHAIN_TICKERS</stp>
        <stp>[PUTStrategy6.xlsx]Backup!R2496C7</stp>
        <stp>CHAIN_STRIKE_PX_OVRD</stp>
        <stp>50100</stp>
        <stp>CHAIN_PUT_CALL_TYPE_OVRD=P</stp>
        <stp>CHAIN_PERIODICITY_OVRD=M</stp>
        <tr r="G2496" s="3"/>
      </tp>
      <tp t="e">
        <v>#N/A</v>
        <stp/>
        <stp>##V3_BDSV12</stp>
        <stp>SPX Index</stp>
        <stp>CHAIN_TICKERS</stp>
        <stp>[PUTStrategy6.xlsx]Backup!R2596C7</stp>
        <stp>CHAIN_STRIKE_PX_OVRD</stp>
        <stp>52100</stp>
        <stp>CHAIN_PUT_CALL_TYPE_OVRD=P</stp>
        <stp>CHAIN_PERIODICITY_OVRD=M</stp>
        <tr r="G2596" s="3"/>
      </tp>
      <tp t="e">
        <v>#N/A</v>
        <stp/>
        <stp>##V3_BDSV12</stp>
        <stp>SPX Index</stp>
        <stp>CHAIN_TICKERS</stp>
        <stp>[PUTStrategy6.xlsx]Backup!R2796C7</stp>
        <stp>CHAIN_STRIKE_PX_OVRD</stp>
        <stp>56100</stp>
        <stp>CHAIN_PUT_CALL_TYPE_OVRD=P</stp>
        <stp>CHAIN_PERIODICITY_OVRD=M</stp>
        <tr r="G2796" s="3"/>
      </tp>
      <tp t="e">
        <v>#N/A</v>
        <stp/>
        <stp>##V3_BDSV12</stp>
        <stp>SPX Index</stp>
        <stp>CHAIN_TICKERS</stp>
        <stp>[PUTStrategy6.xlsx]Backup!R2896C7</stp>
        <stp>CHAIN_STRIKE_PX_OVRD</stp>
        <stp>58100</stp>
        <stp>CHAIN_PUT_CALL_TYPE_OVRD=P</stp>
        <stp>CHAIN_PERIODICITY_OVRD=M</stp>
        <tr r="G2896" s="3"/>
      </tp>
      <tp t="e">
        <v>#N/A</v>
        <stp/>
        <stp>##V3_BDSV12</stp>
        <stp>SPX Index</stp>
        <stp>CHAIN_TICKERS</stp>
        <stp>[PUTStrategy6.xlsx]Backup!R2696C7</stp>
        <stp>CHAIN_STRIKE_PX_OVRD</stp>
        <stp>54100</stp>
        <stp>CHAIN_PUT_CALL_TYPE_OVRD=P</stp>
        <stp>CHAIN_PERIODICITY_OVRD=M</stp>
        <tr r="G2696" s="3"/>
      </tp>
      <tp t="e">
        <v>#N/A</v>
        <stp/>
        <stp>##V3_BDSV12</stp>
        <stp>SPX Index</stp>
        <stp>CHAIN_TICKERS</stp>
        <stp>[PUTStrategy6.xlsx]Backup!R2196C7</stp>
        <stp>CHAIN_STRIKE_PX_OVRD</stp>
        <stp>44100</stp>
        <stp>CHAIN_PUT_CALL_TYPE_OVRD=P</stp>
        <stp>CHAIN_PERIODICITY_OVRD=M</stp>
        <tr r="G2196" s="3"/>
      </tp>
      <tp t="e">
        <v>#N/A</v>
        <stp/>
        <stp>##V3_BDSV12</stp>
        <stp>SPX Index</stp>
        <stp>CHAIN_TICKERS</stp>
        <stp>[PUTStrategy6.xlsx]Backup!R2296C7</stp>
        <stp>CHAIN_STRIKE_PX_OVRD</stp>
        <stp>46100</stp>
        <stp>CHAIN_PUT_CALL_TYPE_OVRD=P</stp>
        <stp>CHAIN_PERIODICITY_OVRD=M</stp>
        <tr r="G2296" s="3"/>
      </tp>
      <tp t="e">
        <v>#N/A</v>
        <stp/>
        <stp>##V3_BDSV12</stp>
        <stp>SPX Index</stp>
        <stp>CHAIN_TICKERS</stp>
        <stp>[PUTStrategy6.xlsx]Backup!R2096C7</stp>
        <stp>CHAIN_STRIKE_PX_OVRD</stp>
        <stp>42100</stp>
        <stp>CHAIN_PUT_CALL_TYPE_OVRD=P</stp>
        <stp>CHAIN_PERIODICITY_OVRD=M</stp>
        <tr r="G2096" s="3"/>
      </tp>
      <tp t="e">
        <v>#N/A</v>
        <stp/>
        <stp>##V3_BDSV12</stp>
        <stp>SPX Index</stp>
        <stp>CHAIN_TICKERS</stp>
        <stp>[PUTStrategy6.xlsx]Backup!R2396C7</stp>
        <stp>CHAIN_STRIKE_PX_OVRD</stp>
        <stp>48100</stp>
        <stp>CHAIN_PUT_CALL_TYPE_OVRD=P</stp>
        <stp>CHAIN_PERIODICITY_OVRD=M</stp>
        <tr r="G2396" s="3"/>
      </tp>
      <tp t="e">
        <v>#N/A</v>
        <stp/>
        <stp>##V3_BDSV12</stp>
        <stp>SPX Index</stp>
        <stp>CHAIN_TICKERS</stp>
        <stp>[PUTStrategy6.xlsx]Backup!R3196C7</stp>
        <stp>CHAIN_STRIKE_PX_OVRD</stp>
        <stp>64100</stp>
        <stp>CHAIN_PUT_CALL_TYPE_OVRD=P</stp>
        <stp>CHAIN_PERIODICITY_OVRD=M</stp>
        <tr r="G3196" s="3"/>
      </tp>
      <tp t="e">
        <v>#N/A</v>
        <stp/>
        <stp>##V3_BDSV12</stp>
        <stp>SPX Index</stp>
        <stp>CHAIN_TICKERS</stp>
        <stp>[PUTStrategy6.xlsx]Backup!R3296C7</stp>
        <stp>CHAIN_STRIKE_PX_OVRD</stp>
        <stp>66100</stp>
        <stp>CHAIN_PUT_CALL_TYPE_OVRD=P</stp>
        <stp>CHAIN_PERIODICITY_OVRD=M</stp>
        <tr r="G3296" s="3"/>
      </tp>
      <tp t="e">
        <v>#N/A</v>
        <stp/>
        <stp>##V3_BDSV12</stp>
        <stp>SPX Index</stp>
        <stp>CHAIN_TICKERS</stp>
        <stp>[PUTStrategy6.xlsx]Backup!R3096C7</stp>
        <stp>CHAIN_STRIKE_PX_OVRD</stp>
        <stp>62100</stp>
        <stp>CHAIN_PUT_CALL_TYPE_OVRD=P</stp>
        <stp>CHAIN_PERIODICITY_OVRD=M</stp>
        <tr r="G3096" s="3"/>
      </tp>
      <tp t="e">
        <v>#N/A</v>
        <stp/>
        <stp>##V3_BDSV12</stp>
        <stp>SPX Index</stp>
        <stp>CHAIN_TICKERS</stp>
        <stp>[PUTStrategy6.xlsx]Backup!R1996C7</stp>
        <stp>CHAIN_STRIKE_PX_OVRD</stp>
        <stp>40100</stp>
        <stp>CHAIN_PUT_CALL_TYPE_OVRD=P</stp>
        <stp>CHAIN_PERIODICITY_OVRD=M</stp>
        <tr r="G1996" s="3"/>
      </tp>
      <tp t="e">
        <v>#N/A</v>
        <stp/>
        <stp>##V3_BDSV12</stp>
        <stp>SPX Index</stp>
        <stp>CHAIN_TICKERS</stp>
        <stp>[PUTStrategy6.xlsx]Backup!R3396C7</stp>
        <stp>CHAIN_STRIKE_PX_OVRD</stp>
        <stp>68100</stp>
        <stp>CHAIN_PUT_CALL_TYPE_OVRD=P</stp>
        <stp>CHAIN_PERIODICITY_OVRD=M</stp>
        <tr r="G3396" s="3"/>
      </tp>
      <tp t="e">
        <v>#N/A</v>
        <stp/>
        <stp>##V3_BDSV12</stp>
        <stp>SPX Index</stp>
        <stp>CHAIN_TICKERS</stp>
        <stp>[PUTStrategy6.xlsx]Backup!R3496C7</stp>
        <stp>CHAIN_STRIKE_PX_OVRD</stp>
        <stp>70100</stp>
        <stp>CHAIN_PUT_CALL_TYPE_OVRD=P</stp>
        <stp>CHAIN_PERIODICITY_OVRD=M</stp>
        <tr r="G3496" s="3"/>
      </tp>
      <tp t="e">
        <v>#N/A</v>
        <stp/>
        <stp>##V3_BDSV12</stp>
        <stp>SPX Index</stp>
        <stp>CHAIN_TICKERS</stp>
        <stp>[PUTStrategy6.xlsx]Backup!R3596C7</stp>
        <stp>CHAIN_STRIKE_PX_OVRD</stp>
        <stp>72100</stp>
        <stp>CHAIN_PUT_CALL_TYPE_OVRD=P</stp>
        <stp>CHAIN_PERIODICITY_OVRD=M</stp>
        <tr r="G3596" s="3"/>
      </tp>
      <tp t="e">
        <v>#N/A</v>
        <stp/>
        <stp>##V3_BDSV12</stp>
        <stp>SPX Index</stp>
        <stp>CHAIN_TICKERS</stp>
        <stp>[PUTStrategy6.xlsx]Backup!R3796C7</stp>
        <stp>CHAIN_STRIKE_PX_OVRD</stp>
        <stp>76100</stp>
        <stp>CHAIN_PUT_CALL_TYPE_OVRD=P</stp>
        <stp>CHAIN_PERIODICITY_OVRD=M</stp>
        <tr r="G3796" s="3"/>
      </tp>
      <tp t="e">
        <v>#N/A</v>
        <stp/>
        <stp>##V3_BDSV12</stp>
        <stp>SPX Index</stp>
        <stp>CHAIN_TICKERS</stp>
        <stp>[PUTStrategy6.xlsx]Backup!R3896C7</stp>
        <stp>CHAIN_STRIKE_PX_OVRD</stp>
        <stp>78100</stp>
        <stp>CHAIN_PUT_CALL_TYPE_OVRD=P</stp>
        <stp>CHAIN_PERIODICITY_OVRD=M</stp>
        <tr r="G3896" s="3"/>
      </tp>
      <tp t="e">
        <v>#N/A</v>
        <stp/>
        <stp>##V3_BDSV12</stp>
        <stp>SPX Index</stp>
        <stp>CHAIN_TICKERS</stp>
        <stp>[PUTStrategy6.xlsx]Backup!R3696C7</stp>
        <stp>CHAIN_STRIKE_PX_OVRD</stp>
        <stp>74100</stp>
        <stp>CHAIN_PUT_CALL_TYPE_OVRD=P</stp>
        <stp>CHAIN_PERIODICITY_OVRD=M</stp>
        <tr r="G3696" s="3"/>
      </tp>
      <tp t="e">
        <v>#N/A</v>
        <stp/>
        <stp>##V3_BDSV12</stp>
        <stp>SPX Index</stp>
        <stp>CHAIN_TICKERS</stp>
        <stp>[PUTStrategy6.xlsx]Backup!R2996C7</stp>
        <stp>CHAIN_STRIKE_PX_OVRD</stp>
        <stp>60100</stp>
        <stp>CHAIN_PUT_CALL_TYPE_OVRD=P</stp>
        <stp>CHAIN_PERIODICITY_OVRD=M</stp>
        <tr r="G2996" s="3"/>
      </tp>
      <tp t="e">
        <v>#N/A</v>
        <stp/>
        <stp>##V3_BDSV12</stp>
        <stp>SPX Index</stp>
        <stp>CHAIN_TICKERS</stp>
        <stp>[PUTStrategy6.xlsx]Backup!R3998C7</stp>
        <stp>CHAIN_STRIKE_PX_OVRD</stp>
        <stp>80140</stp>
        <stp>CHAIN_PUT_CALL_TYPE_OVRD=P</stp>
        <stp>CHAIN_PERIODICITY_OVRD=M</stp>
        <tr r="G3998" s="3"/>
      </tp>
      <tp t="e">
        <v>#N/A</v>
        <stp/>
        <stp>##V3_BDSV12</stp>
        <stp>SPX Index</stp>
        <stp>CHAIN_TICKERS</stp>
        <stp>[PUTStrategy6.xlsx]Backup!R4498C7</stp>
        <stp>CHAIN_STRIKE_PX_OVRD</stp>
        <stp>90140</stp>
        <stp>CHAIN_PUT_CALL_TYPE_OVRD=P</stp>
        <stp>CHAIN_PERIODICITY_OVRD=M</stp>
        <tr r="G4498" s="3"/>
      </tp>
      <tp t="e">
        <v>#N/A</v>
        <stp/>
        <stp>##V3_BDSV12</stp>
        <stp>SPX Index</stp>
        <stp>CHAIN_TICKERS</stp>
        <stp>[PUTStrategy6.xlsx]Backup!R4598C7</stp>
        <stp>CHAIN_STRIKE_PX_OVRD</stp>
        <stp>92140</stp>
        <stp>CHAIN_PUT_CALL_TYPE_OVRD=P</stp>
        <stp>CHAIN_PERIODICITY_OVRD=M</stp>
        <tr r="G4598" s="3"/>
      </tp>
      <tp t="e">
        <v>#N/A</v>
        <stp/>
        <stp>##V3_BDSV12</stp>
        <stp>SPX Index</stp>
        <stp>CHAIN_TICKERS</stp>
        <stp>[PUTStrategy6.xlsx]Backup!R4798C7</stp>
        <stp>CHAIN_STRIKE_PX_OVRD</stp>
        <stp>96140</stp>
        <stp>CHAIN_PUT_CALL_TYPE_OVRD=P</stp>
        <stp>CHAIN_PERIODICITY_OVRD=M</stp>
        <tr r="G4798" s="3"/>
      </tp>
      <tp t="e">
        <v>#N/A</v>
        <stp/>
        <stp>##V3_BDSV12</stp>
        <stp>SPX Index</stp>
        <stp>CHAIN_TICKERS</stp>
        <stp>[PUTStrategy6.xlsx]Backup!R4898C7</stp>
        <stp>CHAIN_STRIKE_PX_OVRD</stp>
        <stp>98140</stp>
        <stp>CHAIN_PUT_CALL_TYPE_OVRD=P</stp>
        <stp>CHAIN_PERIODICITY_OVRD=M</stp>
        <tr r="G4898" s="3"/>
      </tp>
      <tp t="e">
        <v>#N/A</v>
        <stp/>
        <stp>##V3_BDSV12</stp>
        <stp>SPX Index</stp>
        <stp>CHAIN_TICKERS</stp>
        <stp>[PUTStrategy6.xlsx]Backup!R4698C7</stp>
        <stp>CHAIN_STRIKE_PX_OVRD</stp>
        <stp>94140</stp>
        <stp>CHAIN_PUT_CALL_TYPE_OVRD=P</stp>
        <stp>CHAIN_PERIODICITY_OVRD=M</stp>
        <tr r="G4698" s="3"/>
      </tp>
      <tp t="e">
        <v>#N/A</v>
        <stp/>
        <stp>##V3_BDSV12</stp>
        <stp>SPX Index</stp>
        <stp>CHAIN_TICKERS</stp>
        <stp>[PUTStrategy6.xlsx]Backup!R4198C7</stp>
        <stp>CHAIN_STRIKE_PX_OVRD</stp>
        <stp>84140</stp>
        <stp>CHAIN_PUT_CALL_TYPE_OVRD=P</stp>
        <stp>CHAIN_PERIODICITY_OVRD=M</stp>
        <tr r="G4198" s="3"/>
      </tp>
      <tp t="e">
        <v>#N/A</v>
        <stp/>
        <stp>##V3_BDSV12</stp>
        <stp>SPX Index</stp>
        <stp>CHAIN_TICKERS</stp>
        <stp>[PUTStrategy6.xlsx]Backup!R4298C7</stp>
        <stp>CHAIN_STRIKE_PX_OVRD</stp>
        <stp>86140</stp>
        <stp>CHAIN_PUT_CALL_TYPE_OVRD=P</stp>
        <stp>CHAIN_PERIODICITY_OVRD=M</stp>
        <tr r="G4298" s="3"/>
      </tp>
      <tp t="e">
        <v>#N/A</v>
        <stp/>
        <stp>##V3_BDSV12</stp>
        <stp>SPX Index</stp>
        <stp>CHAIN_TICKERS</stp>
        <stp>[PUTStrategy6.xlsx]Backup!R4098C7</stp>
        <stp>CHAIN_STRIKE_PX_OVRD</stp>
        <stp>82140</stp>
        <stp>CHAIN_PUT_CALL_TYPE_OVRD=P</stp>
        <stp>CHAIN_PERIODICITY_OVRD=M</stp>
        <tr r="G4098" s="3"/>
      </tp>
      <tp t="e">
        <v>#N/A</v>
        <stp/>
        <stp>##V3_BDSV12</stp>
        <stp>SPX Index</stp>
        <stp>CHAIN_TICKERS</stp>
        <stp>[PUTStrategy6.xlsx]Backup!R4398C7</stp>
        <stp>CHAIN_STRIKE_PX_OVRD</stp>
        <stp>88140</stp>
        <stp>CHAIN_PUT_CALL_TYPE_OVRD=P</stp>
        <stp>CHAIN_PERIODICITY_OVRD=M</stp>
        <tr r="G4398" s="3"/>
      </tp>
      <tp t="e">
        <v>#N/A</v>
        <stp/>
        <stp>##V3_BDSV12</stp>
        <stp>SPX Index</stp>
        <stp>CHAIN_TICKERS</stp>
        <stp>[PUTStrategy6.xlsx]Backup!R1198C7</stp>
        <stp>CHAIN_STRIKE_PX_OVRD</stp>
        <stp>24140</stp>
        <stp>CHAIN_PUT_CALL_TYPE_OVRD=P</stp>
        <stp>CHAIN_PERIODICITY_OVRD=M</stp>
        <tr r="G1198" s="3"/>
      </tp>
      <tp t="e">
        <v>#N/A</v>
        <stp/>
        <stp>##V3_BDSV12</stp>
        <stp>SPX Index</stp>
        <stp>CHAIN_TICKERS</stp>
        <stp>[PUTStrategy6.xlsx]Backup!R1298C7</stp>
        <stp>CHAIN_STRIKE_PX_OVRD</stp>
        <stp>26140</stp>
        <stp>CHAIN_PUT_CALL_TYPE_OVRD=P</stp>
        <stp>CHAIN_PERIODICITY_OVRD=M</stp>
        <tr r="G1298" s="3"/>
      </tp>
      <tp t="e">
        <v>#N/A</v>
        <stp/>
        <stp>##V3_BDSV12</stp>
        <stp>SPX Index</stp>
        <stp>CHAIN_TICKERS</stp>
        <stp>[PUTStrategy6.xlsx]Backup!R1098C7</stp>
        <stp>CHAIN_STRIKE_PX_OVRD</stp>
        <stp>22140</stp>
        <stp>CHAIN_PUT_CALL_TYPE_OVRD=P</stp>
        <stp>CHAIN_PERIODICITY_OVRD=M</stp>
        <tr r="G1098" s="3"/>
      </tp>
      <tp t="e">
        <v>#N/A</v>
        <stp/>
        <stp>##V3_BDSV12</stp>
        <stp>SPX Index</stp>
        <stp>CHAIN_TICKERS</stp>
        <stp>[PUTStrategy6.xlsx]Backup!R1398C7</stp>
        <stp>CHAIN_STRIKE_PX_OVRD</stp>
        <stp>28140</stp>
        <stp>CHAIN_PUT_CALL_TYPE_OVRD=P</stp>
        <stp>CHAIN_PERIODICITY_OVRD=M</stp>
        <tr r="G1398" s="3"/>
      </tp>
      <tp t="e">
        <v>#N/A</v>
        <stp/>
        <stp>##V3_BDSV12</stp>
        <stp>SPX Index</stp>
        <stp>CHAIN_TICKERS</stp>
        <stp>[PUTStrategy6.xlsx]Backup!R1498C7</stp>
        <stp>CHAIN_STRIKE_PX_OVRD</stp>
        <stp>30140</stp>
        <stp>CHAIN_PUT_CALL_TYPE_OVRD=P</stp>
        <stp>CHAIN_PERIODICITY_OVRD=M</stp>
        <tr r="G1498" s="3"/>
      </tp>
      <tp t="e">
        <v>#N/A</v>
        <stp/>
        <stp>##V3_BDSV12</stp>
        <stp>SPX Index</stp>
        <stp>CHAIN_TICKERS</stp>
        <stp>[PUTStrategy6.xlsx]Backup!R1598C7</stp>
        <stp>CHAIN_STRIKE_PX_OVRD</stp>
        <stp>32140</stp>
        <stp>CHAIN_PUT_CALL_TYPE_OVRD=P</stp>
        <stp>CHAIN_PERIODICITY_OVRD=M</stp>
        <tr r="G1598" s="3"/>
      </tp>
      <tp t="e">
        <v>#N/A</v>
        <stp/>
        <stp>##V3_BDSV12</stp>
        <stp>SPX Index</stp>
        <stp>CHAIN_TICKERS</stp>
        <stp>[PUTStrategy6.xlsx]Backup!R1798C7</stp>
        <stp>CHAIN_STRIKE_PX_OVRD</stp>
        <stp>36140</stp>
        <stp>CHAIN_PUT_CALL_TYPE_OVRD=P</stp>
        <stp>CHAIN_PERIODICITY_OVRD=M</stp>
        <tr r="G1798" s="3"/>
      </tp>
      <tp t="e">
        <v>#N/A</v>
        <stp/>
        <stp>##V3_BDSV12</stp>
        <stp>SPX Index</stp>
        <stp>CHAIN_TICKERS</stp>
        <stp>[PUTStrategy6.xlsx]Backup!R1898C7</stp>
        <stp>CHAIN_STRIKE_PX_OVRD</stp>
        <stp>38140</stp>
        <stp>CHAIN_PUT_CALL_TYPE_OVRD=P</stp>
        <stp>CHAIN_PERIODICITY_OVRD=M</stp>
        <tr r="G1898" s="3"/>
      </tp>
      <tp t="e">
        <v>#N/A</v>
        <stp/>
        <stp>##V3_BDSV12</stp>
        <stp>SPX Index</stp>
        <stp>CHAIN_TICKERS</stp>
        <stp>[PUTStrategy6.xlsx]Backup!R1698C7</stp>
        <stp>CHAIN_STRIKE_PX_OVRD</stp>
        <stp>34140</stp>
        <stp>CHAIN_PUT_CALL_TYPE_OVRD=P</stp>
        <stp>CHAIN_PERIODICITY_OVRD=M</stp>
        <tr r="G1698" s="3"/>
      </tp>
      <tp t="e">
        <v>#N/A</v>
        <stp/>
        <stp>##V3_BDSV12</stp>
        <stp>SPX Index</stp>
        <stp>CHAIN_TICKERS</stp>
        <stp>[PUTStrategy6.xlsx]Backup!R2498C7</stp>
        <stp>CHAIN_STRIKE_PX_OVRD</stp>
        <stp>50140</stp>
        <stp>CHAIN_PUT_CALL_TYPE_OVRD=P</stp>
        <stp>CHAIN_PERIODICITY_OVRD=M</stp>
        <tr r="G2498" s="3"/>
      </tp>
      <tp t="e">
        <v>#N/A</v>
        <stp/>
        <stp>##V3_BDSV12</stp>
        <stp>SPX Index</stp>
        <stp>CHAIN_TICKERS</stp>
        <stp>[PUTStrategy6.xlsx]Backup!R2598C7</stp>
        <stp>CHAIN_STRIKE_PX_OVRD</stp>
        <stp>52140</stp>
        <stp>CHAIN_PUT_CALL_TYPE_OVRD=P</stp>
        <stp>CHAIN_PERIODICITY_OVRD=M</stp>
        <tr r="G2598" s="3"/>
      </tp>
      <tp t="e">
        <v>#N/A</v>
        <stp/>
        <stp>##V3_BDSV12</stp>
        <stp>SPX Index</stp>
        <stp>CHAIN_TICKERS</stp>
        <stp>[PUTStrategy6.xlsx]Backup!R2798C7</stp>
        <stp>CHAIN_STRIKE_PX_OVRD</stp>
        <stp>56140</stp>
        <stp>CHAIN_PUT_CALL_TYPE_OVRD=P</stp>
        <stp>CHAIN_PERIODICITY_OVRD=M</stp>
        <tr r="G2798" s="3"/>
      </tp>
      <tp t="e">
        <v>#N/A</v>
        <stp/>
        <stp>##V3_BDSV12</stp>
        <stp>SPX Index</stp>
        <stp>CHAIN_TICKERS</stp>
        <stp>[PUTStrategy6.xlsx]Backup!R2898C7</stp>
        <stp>CHAIN_STRIKE_PX_OVRD</stp>
        <stp>58140</stp>
        <stp>CHAIN_PUT_CALL_TYPE_OVRD=P</stp>
        <stp>CHAIN_PERIODICITY_OVRD=M</stp>
        <tr r="G2898" s="3"/>
      </tp>
      <tp t="e">
        <v>#N/A</v>
        <stp/>
        <stp>##V3_BDSV12</stp>
        <stp>SPX Index</stp>
        <stp>CHAIN_TICKERS</stp>
        <stp>[PUTStrategy6.xlsx]Backup!R2698C7</stp>
        <stp>CHAIN_STRIKE_PX_OVRD</stp>
        <stp>54140</stp>
        <stp>CHAIN_PUT_CALL_TYPE_OVRD=P</stp>
        <stp>CHAIN_PERIODICITY_OVRD=M</stp>
        <tr r="G2698" s="3"/>
      </tp>
      <tp t="e">
        <v>#N/A</v>
        <stp/>
        <stp>##V3_BDSV12</stp>
        <stp>SPX Index</stp>
        <stp>CHAIN_TICKERS</stp>
        <stp>[PUTStrategy6.xlsx]Backup!R2198C7</stp>
        <stp>CHAIN_STRIKE_PX_OVRD</stp>
        <stp>44140</stp>
        <stp>CHAIN_PUT_CALL_TYPE_OVRD=P</stp>
        <stp>CHAIN_PERIODICITY_OVRD=M</stp>
        <tr r="G2198" s="3"/>
      </tp>
      <tp t="e">
        <v>#N/A</v>
        <stp/>
        <stp>##V3_BDSV12</stp>
        <stp>SPX Index</stp>
        <stp>CHAIN_TICKERS</stp>
        <stp>[PUTStrategy6.xlsx]Backup!R2298C7</stp>
        <stp>CHAIN_STRIKE_PX_OVRD</stp>
        <stp>46140</stp>
        <stp>CHAIN_PUT_CALL_TYPE_OVRD=P</stp>
        <stp>CHAIN_PERIODICITY_OVRD=M</stp>
        <tr r="G2298" s="3"/>
      </tp>
      <tp t="e">
        <v>#N/A</v>
        <stp/>
        <stp>##V3_BDSV12</stp>
        <stp>SPX Index</stp>
        <stp>CHAIN_TICKERS</stp>
        <stp>[PUTStrategy6.xlsx]Backup!R2098C7</stp>
        <stp>CHAIN_STRIKE_PX_OVRD</stp>
        <stp>42140</stp>
        <stp>CHAIN_PUT_CALL_TYPE_OVRD=P</stp>
        <stp>CHAIN_PERIODICITY_OVRD=M</stp>
        <tr r="G2098" s="3"/>
      </tp>
      <tp t="e">
        <v>#N/A</v>
        <stp/>
        <stp>##V3_BDSV12</stp>
        <stp>SPX Index</stp>
        <stp>CHAIN_TICKERS</stp>
        <stp>[PUTStrategy6.xlsx]Backup!R2398C7</stp>
        <stp>CHAIN_STRIKE_PX_OVRD</stp>
        <stp>48140</stp>
        <stp>CHAIN_PUT_CALL_TYPE_OVRD=P</stp>
        <stp>CHAIN_PERIODICITY_OVRD=M</stp>
        <tr r="G2398" s="3"/>
      </tp>
      <tp t="e">
        <v>#N/A</v>
        <stp/>
        <stp>##V3_BDSV12</stp>
        <stp>SPX Index</stp>
        <stp>CHAIN_TICKERS</stp>
        <stp>[PUTStrategy6.xlsx]Backup!R3198C7</stp>
        <stp>CHAIN_STRIKE_PX_OVRD</stp>
        <stp>64140</stp>
        <stp>CHAIN_PUT_CALL_TYPE_OVRD=P</stp>
        <stp>CHAIN_PERIODICITY_OVRD=M</stp>
        <tr r="G3198" s="3"/>
      </tp>
      <tp t="e">
        <v>#N/A</v>
        <stp/>
        <stp>##V3_BDSV12</stp>
        <stp>SPX Index</stp>
        <stp>CHAIN_TICKERS</stp>
        <stp>[PUTStrategy6.xlsx]Backup!R3298C7</stp>
        <stp>CHAIN_STRIKE_PX_OVRD</stp>
        <stp>66140</stp>
        <stp>CHAIN_PUT_CALL_TYPE_OVRD=P</stp>
        <stp>CHAIN_PERIODICITY_OVRD=M</stp>
        <tr r="G3298" s="3"/>
      </tp>
      <tp t="e">
        <v>#N/A</v>
        <stp/>
        <stp>##V3_BDSV12</stp>
        <stp>SPX Index</stp>
        <stp>CHAIN_TICKERS</stp>
        <stp>[PUTStrategy6.xlsx]Backup!R3098C7</stp>
        <stp>CHAIN_STRIKE_PX_OVRD</stp>
        <stp>62140</stp>
        <stp>CHAIN_PUT_CALL_TYPE_OVRD=P</stp>
        <stp>CHAIN_PERIODICITY_OVRD=M</stp>
        <tr r="G3098" s="3"/>
      </tp>
      <tp t="e">
        <v>#N/A</v>
        <stp/>
        <stp>##V3_BDSV12</stp>
        <stp>SPX Index</stp>
        <stp>CHAIN_TICKERS</stp>
        <stp>[PUTStrategy6.xlsx]Backup!R1998C7</stp>
        <stp>CHAIN_STRIKE_PX_OVRD</stp>
        <stp>40140</stp>
        <stp>CHAIN_PUT_CALL_TYPE_OVRD=P</stp>
        <stp>CHAIN_PERIODICITY_OVRD=M</stp>
        <tr r="G1998" s="3"/>
      </tp>
      <tp t="e">
        <v>#N/A</v>
        <stp/>
        <stp>##V3_BDSV12</stp>
        <stp>SPX Index</stp>
        <stp>CHAIN_TICKERS</stp>
        <stp>[PUTStrategy6.xlsx]Backup!R3398C7</stp>
        <stp>CHAIN_STRIKE_PX_OVRD</stp>
        <stp>68140</stp>
        <stp>CHAIN_PUT_CALL_TYPE_OVRD=P</stp>
        <stp>CHAIN_PERIODICITY_OVRD=M</stp>
        <tr r="G3398" s="3"/>
      </tp>
      <tp t="e">
        <v>#N/A</v>
        <stp/>
        <stp>##V3_BDSV12</stp>
        <stp>SPX Index</stp>
        <stp>CHAIN_TICKERS</stp>
        <stp>[PUTStrategy6.xlsx]Backup!R3498C7</stp>
        <stp>CHAIN_STRIKE_PX_OVRD</stp>
        <stp>70140</stp>
        <stp>CHAIN_PUT_CALL_TYPE_OVRD=P</stp>
        <stp>CHAIN_PERIODICITY_OVRD=M</stp>
        <tr r="G3498" s="3"/>
      </tp>
      <tp t="e">
        <v>#N/A</v>
        <stp/>
        <stp>##V3_BDSV12</stp>
        <stp>SPX Index</stp>
        <stp>CHAIN_TICKERS</stp>
        <stp>[PUTStrategy6.xlsx]Backup!R3598C7</stp>
        <stp>CHAIN_STRIKE_PX_OVRD</stp>
        <stp>72140</stp>
        <stp>CHAIN_PUT_CALL_TYPE_OVRD=P</stp>
        <stp>CHAIN_PERIODICITY_OVRD=M</stp>
        <tr r="G3598" s="3"/>
      </tp>
      <tp t="e">
        <v>#N/A</v>
        <stp/>
        <stp>##V3_BDSV12</stp>
        <stp>SPX Index</stp>
        <stp>CHAIN_TICKERS</stp>
        <stp>[PUTStrategy6.xlsx]Backup!R3798C7</stp>
        <stp>CHAIN_STRIKE_PX_OVRD</stp>
        <stp>76140</stp>
        <stp>CHAIN_PUT_CALL_TYPE_OVRD=P</stp>
        <stp>CHAIN_PERIODICITY_OVRD=M</stp>
        <tr r="G3798" s="3"/>
      </tp>
      <tp t="e">
        <v>#N/A</v>
        <stp/>
        <stp>##V3_BDSV12</stp>
        <stp>SPX Index</stp>
        <stp>CHAIN_TICKERS</stp>
        <stp>[PUTStrategy6.xlsx]Backup!R3898C7</stp>
        <stp>CHAIN_STRIKE_PX_OVRD</stp>
        <stp>78140</stp>
        <stp>CHAIN_PUT_CALL_TYPE_OVRD=P</stp>
        <stp>CHAIN_PERIODICITY_OVRD=M</stp>
        <tr r="G3898" s="3"/>
      </tp>
      <tp t="e">
        <v>#N/A</v>
        <stp/>
        <stp>##V3_BDSV12</stp>
        <stp>SPX Index</stp>
        <stp>CHAIN_TICKERS</stp>
        <stp>[PUTStrategy6.xlsx]Backup!R3698C7</stp>
        <stp>CHAIN_STRIKE_PX_OVRD</stp>
        <stp>74140</stp>
        <stp>CHAIN_PUT_CALL_TYPE_OVRD=P</stp>
        <stp>CHAIN_PERIODICITY_OVRD=M</stp>
        <tr r="G3698" s="3"/>
      </tp>
      <tp t="e">
        <v>#N/A</v>
        <stp/>
        <stp>##V3_BDSV12</stp>
        <stp>SPX Index</stp>
        <stp>CHAIN_TICKERS</stp>
        <stp>[PUTStrategy6.xlsx]Backup!R2998C7</stp>
        <stp>CHAIN_STRIKE_PX_OVRD</stp>
        <stp>60140</stp>
        <stp>CHAIN_PUT_CALL_TYPE_OVRD=P</stp>
        <stp>CHAIN_PERIODICITY_OVRD=M</stp>
        <tr r="G2998" s="3"/>
      </tp>
      <tp t="e">
        <v>#N/A</v>
        <stp/>
        <stp>##V3_BDSV12</stp>
        <stp>SPX Index</stp>
        <stp>CHAIN_TICKERS</stp>
        <stp>[PUTStrategy6.xlsx]Backup!R3999C7</stp>
        <stp>CHAIN_STRIKE_PX_OVRD</stp>
        <stp>80160</stp>
        <stp>CHAIN_PUT_CALL_TYPE_OVRD=P</stp>
        <stp>CHAIN_PERIODICITY_OVRD=M</stp>
        <tr r="G3999" s="3"/>
      </tp>
      <tp t="e">
        <v>#N/A</v>
        <stp/>
        <stp>##V3_BDSV12</stp>
        <stp>SPX Index</stp>
        <stp>CHAIN_TICKERS</stp>
        <stp>[PUTStrategy6.xlsx]Backup!R4499C7</stp>
        <stp>CHAIN_STRIKE_PX_OVRD</stp>
        <stp>90160</stp>
        <stp>CHAIN_PUT_CALL_TYPE_OVRD=P</stp>
        <stp>CHAIN_PERIODICITY_OVRD=M</stp>
        <tr r="G4499" s="3"/>
      </tp>
      <tp t="e">
        <v>#N/A</v>
        <stp/>
        <stp>##V3_BDSV12</stp>
        <stp>SPX Index</stp>
        <stp>CHAIN_TICKERS</stp>
        <stp>[PUTStrategy6.xlsx]Backup!R4599C7</stp>
        <stp>CHAIN_STRIKE_PX_OVRD</stp>
        <stp>92160</stp>
        <stp>CHAIN_PUT_CALL_TYPE_OVRD=P</stp>
        <stp>CHAIN_PERIODICITY_OVRD=M</stp>
        <tr r="G4599" s="3"/>
      </tp>
      <tp t="e">
        <v>#N/A</v>
        <stp/>
        <stp>##V3_BDSV12</stp>
        <stp>SPX Index</stp>
        <stp>CHAIN_TICKERS</stp>
        <stp>[PUTStrategy6.xlsx]Backup!R4799C7</stp>
        <stp>CHAIN_STRIKE_PX_OVRD</stp>
        <stp>96160</stp>
        <stp>CHAIN_PUT_CALL_TYPE_OVRD=P</stp>
        <stp>CHAIN_PERIODICITY_OVRD=M</stp>
        <tr r="G4799" s="3"/>
      </tp>
      <tp t="e">
        <v>#N/A</v>
        <stp/>
        <stp>##V3_BDSV12</stp>
        <stp>SPX Index</stp>
        <stp>CHAIN_TICKERS</stp>
        <stp>[PUTStrategy6.xlsx]Backup!R4899C7</stp>
        <stp>CHAIN_STRIKE_PX_OVRD</stp>
        <stp>98160</stp>
        <stp>CHAIN_PUT_CALL_TYPE_OVRD=P</stp>
        <stp>CHAIN_PERIODICITY_OVRD=M</stp>
        <tr r="G4899" s="3"/>
      </tp>
      <tp t="e">
        <v>#N/A</v>
        <stp/>
        <stp>##V3_BDSV12</stp>
        <stp>SPX Index</stp>
        <stp>CHAIN_TICKERS</stp>
        <stp>[PUTStrategy6.xlsx]Backup!R4699C7</stp>
        <stp>CHAIN_STRIKE_PX_OVRD</stp>
        <stp>94160</stp>
        <stp>CHAIN_PUT_CALL_TYPE_OVRD=P</stp>
        <stp>CHAIN_PERIODICITY_OVRD=M</stp>
        <tr r="G4699" s="3"/>
      </tp>
      <tp t="e">
        <v>#N/A</v>
        <stp/>
        <stp>##V3_BDSV12</stp>
        <stp>SPX Index</stp>
        <stp>CHAIN_TICKERS</stp>
        <stp>[PUTStrategy6.xlsx]Backup!R4199C7</stp>
        <stp>CHAIN_STRIKE_PX_OVRD</stp>
        <stp>84160</stp>
        <stp>CHAIN_PUT_CALL_TYPE_OVRD=P</stp>
        <stp>CHAIN_PERIODICITY_OVRD=M</stp>
        <tr r="G4199" s="3"/>
      </tp>
      <tp t="e">
        <v>#N/A</v>
        <stp/>
        <stp>##V3_BDSV12</stp>
        <stp>SPX Index</stp>
        <stp>CHAIN_TICKERS</stp>
        <stp>[PUTStrategy6.xlsx]Backup!R4299C7</stp>
        <stp>CHAIN_STRIKE_PX_OVRD</stp>
        <stp>86160</stp>
        <stp>CHAIN_PUT_CALL_TYPE_OVRD=P</stp>
        <stp>CHAIN_PERIODICITY_OVRD=M</stp>
        <tr r="G4299" s="3"/>
      </tp>
      <tp t="e">
        <v>#N/A</v>
        <stp/>
        <stp>##V3_BDSV12</stp>
        <stp>SPX Index</stp>
        <stp>CHAIN_TICKERS</stp>
        <stp>[PUTStrategy6.xlsx]Backup!R4099C7</stp>
        <stp>CHAIN_STRIKE_PX_OVRD</stp>
        <stp>82160</stp>
        <stp>CHAIN_PUT_CALL_TYPE_OVRD=P</stp>
        <stp>CHAIN_PERIODICITY_OVRD=M</stp>
        <tr r="G4099" s="3"/>
      </tp>
      <tp t="e">
        <v>#N/A</v>
        <stp/>
        <stp>##V3_BDSV12</stp>
        <stp>SPX Index</stp>
        <stp>CHAIN_TICKERS</stp>
        <stp>[PUTStrategy6.xlsx]Backup!R4399C7</stp>
        <stp>CHAIN_STRIKE_PX_OVRD</stp>
        <stp>88160</stp>
        <stp>CHAIN_PUT_CALL_TYPE_OVRD=P</stp>
        <stp>CHAIN_PERIODICITY_OVRD=M</stp>
        <tr r="G4399" s="3"/>
      </tp>
      <tp t="e">
        <v>#N/A</v>
        <stp/>
        <stp>##V3_BDSV12</stp>
        <stp>SPX Index</stp>
        <stp>CHAIN_TICKERS</stp>
        <stp>[PUTStrategy6.xlsx]Backup!R1199C7</stp>
        <stp>CHAIN_STRIKE_PX_OVRD</stp>
        <stp>24160</stp>
        <stp>CHAIN_PUT_CALL_TYPE_OVRD=P</stp>
        <stp>CHAIN_PERIODICITY_OVRD=M</stp>
        <tr r="G1199" s="3"/>
      </tp>
      <tp t="e">
        <v>#N/A</v>
        <stp/>
        <stp>##V3_BDSV12</stp>
        <stp>SPX Index</stp>
        <stp>CHAIN_TICKERS</stp>
        <stp>[PUTStrategy6.xlsx]Backup!R1299C7</stp>
        <stp>CHAIN_STRIKE_PX_OVRD</stp>
        <stp>26160</stp>
        <stp>CHAIN_PUT_CALL_TYPE_OVRD=P</stp>
        <stp>CHAIN_PERIODICITY_OVRD=M</stp>
        <tr r="G1299" s="3"/>
      </tp>
      <tp t="e">
        <v>#N/A</v>
        <stp/>
        <stp>##V3_BDSV12</stp>
        <stp>SPX Index</stp>
        <stp>CHAIN_TICKERS</stp>
        <stp>[PUTStrategy6.xlsx]Backup!R1099C7</stp>
        <stp>CHAIN_STRIKE_PX_OVRD</stp>
        <stp>22160</stp>
        <stp>CHAIN_PUT_CALL_TYPE_OVRD=P</stp>
        <stp>CHAIN_PERIODICITY_OVRD=M</stp>
        <tr r="G1099" s="3"/>
      </tp>
      <tp t="e">
        <v>#N/A</v>
        <stp/>
        <stp>##V3_BDSV12</stp>
        <stp>SPX Index</stp>
        <stp>CHAIN_TICKERS</stp>
        <stp>[PUTStrategy6.xlsx]Backup!R1399C7</stp>
        <stp>CHAIN_STRIKE_PX_OVRD</stp>
        <stp>28160</stp>
        <stp>CHAIN_PUT_CALL_TYPE_OVRD=P</stp>
        <stp>CHAIN_PERIODICITY_OVRD=M</stp>
        <tr r="G1399" s="3"/>
      </tp>
      <tp t="e">
        <v>#N/A</v>
        <stp/>
        <stp>##V3_BDSV12</stp>
        <stp>SPX Index</stp>
        <stp>CHAIN_TICKERS</stp>
        <stp>[PUTStrategy6.xlsx]Backup!R1499C7</stp>
        <stp>CHAIN_STRIKE_PX_OVRD</stp>
        <stp>30160</stp>
        <stp>CHAIN_PUT_CALL_TYPE_OVRD=P</stp>
        <stp>CHAIN_PERIODICITY_OVRD=M</stp>
        <tr r="G1499" s="3"/>
      </tp>
      <tp t="e">
        <v>#N/A</v>
        <stp/>
        <stp>##V3_BDSV12</stp>
        <stp>SPX Index</stp>
        <stp>CHAIN_TICKERS</stp>
        <stp>[PUTStrategy6.xlsx]Backup!R1599C7</stp>
        <stp>CHAIN_STRIKE_PX_OVRD</stp>
        <stp>32160</stp>
        <stp>CHAIN_PUT_CALL_TYPE_OVRD=P</stp>
        <stp>CHAIN_PERIODICITY_OVRD=M</stp>
        <tr r="G1599" s="3"/>
      </tp>
      <tp t="e">
        <v>#N/A</v>
        <stp/>
        <stp>##V3_BDSV12</stp>
        <stp>SPX Index</stp>
        <stp>CHAIN_TICKERS</stp>
        <stp>[PUTStrategy6.xlsx]Backup!R1799C7</stp>
        <stp>CHAIN_STRIKE_PX_OVRD</stp>
        <stp>36160</stp>
        <stp>CHAIN_PUT_CALL_TYPE_OVRD=P</stp>
        <stp>CHAIN_PERIODICITY_OVRD=M</stp>
        <tr r="G1799" s="3"/>
      </tp>
      <tp t="e">
        <v>#N/A</v>
        <stp/>
        <stp>##V3_BDSV12</stp>
        <stp>SPX Index</stp>
        <stp>CHAIN_TICKERS</stp>
        <stp>[PUTStrategy6.xlsx]Backup!R1899C7</stp>
        <stp>CHAIN_STRIKE_PX_OVRD</stp>
        <stp>38160</stp>
        <stp>CHAIN_PUT_CALL_TYPE_OVRD=P</stp>
        <stp>CHAIN_PERIODICITY_OVRD=M</stp>
        <tr r="G1899" s="3"/>
      </tp>
      <tp t="e">
        <v>#N/A</v>
        <stp/>
        <stp>##V3_BDSV12</stp>
        <stp>SPX Index</stp>
        <stp>CHAIN_TICKERS</stp>
        <stp>[PUTStrategy6.xlsx]Backup!R1699C7</stp>
        <stp>CHAIN_STRIKE_PX_OVRD</stp>
        <stp>34160</stp>
        <stp>CHAIN_PUT_CALL_TYPE_OVRD=P</stp>
        <stp>CHAIN_PERIODICITY_OVRD=M</stp>
        <tr r="G1699" s="3"/>
      </tp>
      <tp t="e">
        <v>#N/A</v>
        <stp/>
        <stp>##V3_BDSV12</stp>
        <stp>SPX Index</stp>
        <stp>CHAIN_TICKERS</stp>
        <stp>[PUTStrategy6.xlsx]Backup!R2499C7</stp>
        <stp>CHAIN_STRIKE_PX_OVRD</stp>
        <stp>50160</stp>
        <stp>CHAIN_PUT_CALL_TYPE_OVRD=P</stp>
        <stp>CHAIN_PERIODICITY_OVRD=M</stp>
        <tr r="G2499" s="3"/>
      </tp>
      <tp t="e">
        <v>#N/A</v>
        <stp/>
        <stp>##V3_BDSV12</stp>
        <stp>SPX Index</stp>
        <stp>CHAIN_TICKERS</stp>
        <stp>[PUTStrategy6.xlsx]Backup!R2599C7</stp>
        <stp>CHAIN_STRIKE_PX_OVRD</stp>
        <stp>52160</stp>
        <stp>CHAIN_PUT_CALL_TYPE_OVRD=P</stp>
        <stp>CHAIN_PERIODICITY_OVRD=M</stp>
        <tr r="G2599" s="3"/>
      </tp>
      <tp t="e">
        <v>#N/A</v>
        <stp/>
        <stp>##V3_BDSV12</stp>
        <stp>SPX Index</stp>
        <stp>CHAIN_TICKERS</stp>
        <stp>[PUTStrategy6.xlsx]Backup!R2799C7</stp>
        <stp>CHAIN_STRIKE_PX_OVRD</stp>
        <stp>56160</stp>
        <stp>CHAIN_PUT_CALL_TYPE_OVRD=P</stp>
        <stp>CHAIN_PERIODICITY_OVRD=M</stp>
        <tr r="G2799" s="3"/>
      </tp>
      <tp t="e">
        <v>#N/A</v>
        <stp/>
        <stp>##V3_BDSV12</stp>
        <stp>SPX Index</stp>
        <stp>CHAIN_TICKERS</stp>
        <stp>[PUTStrategy6.xlsx]Backup!R2899C7</stp>
        <stp>CHAIN_STRIKE_PX_OVRD</stp>
        <stp>58160</stp>
        <stp>CHAIN_PUT_CALL_TYPE_OVRD=P</stp>
        <stp>CHAIN_PERIODICITY_OVRD=M</stp>
        <tr r="G2899" s="3"/>
      </tp>
      <tp t="e">
        <v>#N/A</v>
        <stp/>
        <stp>##V3_BDSV12</stp>
        <stp>SPX Index</stp>
        <stp>CHAIN_TICKERS</stp>
        <stp>[PUTStrategy6.xlsx]Backup!R2699C7</stp>
        <stp>CHAIN_STRIKE_PX_OVRD</stp>
        <stp>54160</stp>
        <stp>CHAIN_PUT_CALL_TYPE_OVRD=P</stp>
        <stp>CHAIN_PERIODICITY_OVRD=M</stp>
        <tr r="G2699" s="3"/>
      </tp>
      <tp t="e">
        <v>#N/A</v>
        <stp/>
        <stp>##V3_BDSV12</stp>
        <stp>SPX Index</stp>
        <stp>CHAIN_TICKERS</stp>
        <stp>[PUTStrategy6.xlsx]Backup!R2199C7</stp>
        <stp>CHAIN_STRIKE_PX_OVRD</stp>
        <stp>44160</stp>
        <stp>CHAIN_PUT_CALL_TYPE_OVRD=P</stp>
        <stp>CHAIN_PERIODICITY_OVRD=M</stp>
        <tr r="G2199" s="3"/>
      </tp>
      <tp t="e">
        <v>#N/A</v>
        <stp/>
        <stp>##V3_BDSV12</stp>
        <stp>SPX Index</stp>
        <stp>CHAIN_TICKERS</stp>
        <stp>[PUTStrategy6.xlsx]Backup!R2299C7</stp>
        <stp>CHAIN_STRIKE_PX_OVRD</stp>
        <stp>46160</stp>
        <stp>CHAIN_PUT_CALL_TYPE_OVRD=P</stp>
        <stp>CHAIN_PERIODICITY_OVRD=M</stp>
        <tr r="G2299" s="3"/>
      </tp>
      <tp t="e">
        <v>#N/A</v>
        <stp/>
        <stp>##V3_BDSV12</stp>
        <stp>SPX Index</stp>
        <stp>CHAIN_TICKERS</stp>
        <stp>[PUTStrategy6.xlsx]Backup!R2099C7</stp>
        <stp>CHAIN_STRIKE_PX_OVRD</stp>
        <stp>42160</stp>
        <stp>CHAIN_PUT_CALL_TYPE_OVRD=P</stp>
        <stp>CHAIN_PERIODICITY_OVRD=M</stp>
        <tr r="G2099" s="3"/>
      </tp>
      <tp t="e">
        <v>#N/A</v>
        <stp/>
        <stp>##V3_BDSV12</stp>
        <stp>SPX Index</stp>
        <stp>CHAIN_TICKERS</stp>
        <stp>[PUTStrategy6.xlsx]Backup!R2399C7</stp>
        <stp>CHAIN_STRIKE_PX_OVRD</stp>
        <stp>48160</stp>
        <stp>CHAIN_PUT_CALL_TYPE_OVRD=P</stp>
        <stp>CHAIN_PERIODICITY_OVRD=M</stp>
        <tr r="G2399" s="3"/>
      </tp>
      <tp t="e">
        <v>#N/A</v>
        <stp/>
        <stp>##V3_BDSV12</stp>
        <stp>SPX Index</stp>
        <stp>CHAIN_TICKERS</stp>
        <stp>[PUTStrategy6.xlsx]Backup!R3199C7</stp>
        <stp>CHAIN_STRIKE_PX_OVRD</stp>
        <stp>64160</stp>
        <stp>CHAIN_PUT_CALL_TYPE_OVRD=P</stp>
        <stp>CHAIN_PERIODICITY_OVRD=M</stp>
        <tr r="G3199" s="3"/>
      </tp>
      <tp t="e">
        <v>#N/A</v>
        <stp/>
        <stp>##V3_BDSV12</stp>
        <stp>SPX Index</stp>
        <stp>CHAIN_TICKERS</stp>
        <stp>[PUTStrategy6.xlsx]Backup!R3299C7</stp>
        <stp>CHAIN_STRIKE_PX_OVRD</stp>
        <stp>66160</stp>
        <stp>CHAIN_PUT_CALL_TYPE_OVRD=P</stp>
        <stp>CHAIN_PERIODICITY_OVRD=M</stp>
        <tr r="G3299" s="3"/>
      </tp>
      <tp t="e">
        <v>#N/A</v>
        <stp/>
        <stp>##V3_BDSV12</stp>
        <stp>SPX Index</stp>
        <stp>CHAIN_TICKERS</stp>
        <stp>[PUTStrategy6.xlsx]Backup!R3099C7</stp>
        <stp>CHAIN_STRIKE_PX_OVRD</stp>
        <stp>62160</stp>
        <stp>CHAIN_PUT_CALL_TYPE_OVRD=P</stp>
        <stp>CHAIN_PERIODICITY_OVRD=M</stp>
        <tr r="G3099" s="3"/>
      </tp>
      <tp t="e">
        <v>#N/A</v>
        <stp/>
        <stp>##V3_BDSV12</stp>
        <stp>SPX Index</stp>
        <stp>CHAIN_TICKERS</stp>
        <stp>[PUTStrategy6.xlsx]Backup!R1999C7</stp>
        <stp>CHAIN_STRIKE_PX_OVRD</stp>
        <stp>40160</stp>
        <stp>CHAIN_PUT_CALL_TYPE_OVRD=P</stp>
        <stp>CHAIN_PERIODICITY_OVRD=M</stp>
        <tr r="G1999" s="3"/>
      </tp>
      <tp t="e">
        <v>#N/A</v>
        <stp/>
        <stp>##V3_BDSV12</stp>
        <stp>SPX Index</stp>
        <stp>CHAIN_TICKERS</stp>
        <stp>[PUTStrategy6.xlsx]Backup!R3399C7</stp>
        <stp>CHAIN_STRIKE_PX_OVRD</stp>
        <stp>68160</stp>
        <stp>CHAIN_PUT_CALL_TYPE_OVRD=P</stp>
        <stp>CHAIN_PERIODICITY_OVRD=M</stp>
        <tr r="G3399" s="3"/>
      </tp>
      <tp t="e">
        <v>#N/A</v>
        <stp/>
        <stp>##V3_BDSV12</stp>
        <stp>SPX Index</stp>
        <stp>CHAIN_TICKERS</stp>
        <stp>[PUTStrategy6.xlsx]Backup!R3499C7</stp>
        <stp>CHAIN_STRIKE_PX_OVRD</stp>
        <stp>70160</stp>
        <stp>CHAIN_PUT_CALL_TYPE_OVRD=P</stp>
        <stp>CHAIN_PERIODICITY_OVRD=M</stp>
        <tr r="G3499" s="3"/>
      </tp>
      <tp t="e">
        <v>#N/A</v>
        <stp/>
        <stp>##V3_BDSV12</stp>
        <stp>SPX Index</stp>
        <stp>CHAIN_TICKERS</stp>
        <stp>[PUTStrategy6.xlsx]Backup!R3599C7</stp>
        <stp>CHAIN_STRIKE_PX_OVRD</stp>
        <stp>72160</stp>
        <stp>CHAIN_PUT_CALL_TYPE_OVRD=P</stp>
        <stp>CHAIN_PERIODICITY_OVRD=M</stp>
        <tr r="G3599" s="3"/>
      </tp>
      <tp t="e">
        <v>#N/A</v>
        <stp/>
        <stp>##V3_BDSV12</stp>
        <stp>SPX Index</stp>
        <stp>CHAIN_TICKERS</stp>
        <stp>[PUTStrategy6.xlsx]Backup!R3799C7</stp>
        <stp>CHAIN_STRIKE_PX_OVRD</stp>
        <stp>76160</stp>
        <stp>CHAIN_PUT_CALL_TYPE_OVRD=P</stp>
        <stp>CHAIN_PERIODICITY_OVRD=M</stp>
        <tr r="G3799" s="3"/>
      </tp>
      <tp t="e">
        <v>#N/A</v>
        <stp/>
        <stp>##V3_BDSV12</stp>
        <stp>SPX Index</stp>
        <stp>CHAIN_TICKERS</stp>
        <stp>[PUTStrategy6.xlsx]Backup!R3899C7</stp>
        <stp>CHAIN_STRIKE_PX_OVRD</stp>
        <stp>78160</stp>
        <stp>CHAIN_PUT_CALL_TYPE_OVRD=P</stp>
        <stp>CHAIN_PERIODICITY_OVRD=M</stp>
        <tr r="G3899" s="3"/>
      </tp>
      <tp t="e">
        <v>#N/A</v>
        <stp/>
        <stp>##V3_BDSV12</stp>
        <stp>SPX Index</stp>
        <stp>CHAIN_TICKERS</stp>
        <stp>[PUTStrategy6.xlsx]Backup!R3699C7</stp>
        <stp>CHAIN_STRIKE_PX_OVRD</stp>
        <stp>74160</stp>
        <stp>CHAIN_PUT_CALL_TYPE_OVRD=P</stp>
        <stp>CHAIN_PERIODICITY_OVRD=M</stp>
        <tr r="G3699" s="3"/>
      </tp>
      <tp t="e">
        <v>#N/A</v>
        <stp/>
        <stp>##V3_BDSV12</stp>
        <stp>SPX Index</stp>
        <stp>CHAIN_TICKERS</stp>
        <stp>[PUTStrategy6.xlsx]Backup!R2999C7</stp>
        <stp>CHAIN_STRIKE_PX_OVRD</stp>
        <stp>60160</stp>
        <stp>CHAIN_PUT_CALL_TYPE_OVRD=P</stp>
        <stp>CHAIN_PERIODICITY_OVRD=M</stp>
        <tr r="G2999" s="3"/>
      </tp>
      <tp t="e">
        <v>#N/A</v>
        <stp/>
        <stp>##V3_BDSV12</stp>
        <stp>SPX Index</stp>
        <stp>CHAIN_TICKERS</stp>
        <stp>[PUTStrategy6.xlsx]Backup!R5425C7</stp>
        <stp>CHAIN_STRIKE_PX_OVRD</stp>
        <stp>108680</stp>
        <stp>CHAIN_PUT_CALL_TYPE_OVRD=P</stp>
        <stp>CHAIN_PERIODICITY_OVRD=M</stp>
        <tr r="G5425" s="3"/>
      </tp>
      <tp t="e">
        <v>#N/A</v>
        <stp/>
        <stp>##V3_BDSV12</stp>
        <stp>SPX Index</stp>
        <stp>CHAIN_TICKERS</stp>
        <stp>[PUTStrategy6.xlsx]Backup!R5410C7</stp>
        <stp>CHAIN_STRIKE_PX_OVRD</stp>
        <stp>108380</stp>
        <stp>CHAIN_PUT_CALL_TYPE_OVRD=P</stp>
        <stp>CHAIN_PERIODICITY_OVRD=M</stp>
        <tr r="G5410" s="3"/>
      </tp>
      <tp t="e">
        <v>#N/A</v>
        <stp/>
        <stp>##V3_BDSV12</stp>
        <stp>SPX Index</stp>
        <stp>CHAIN_TICKERS</stp>
        <stp>[PUTStrategy6.xlsx]Backup!R5475C7</stp>
        <stp>CHAIN_STRIKE_PX_OVRD</stp>
        <stp>109680</stp>
        <stp>CHAIN_PUT_CALL_TYPE_OVRD=P</stp>
        <stp>CHAIN_PERIODICITY_OVRD=M</stp>
        <tr r="G5475" s="3"/>
      </tp>
      <tp t="e">
        <v>#N/A</v>
        <stp/>
        <stp>##V3_BDSV12</stp>
        <stp>SPX Index</stp>
        <stp>CHAIN_TICKERS</stp>
        <stp>[PUTStrategy6.xlsx]Backup!R5460C7</stp>
        <stp>CHAIN_STRIKE_PX_OVRD</stp>
        <stp>109380</stp>
        <stp>CHAIN_PUT_CALL_TYPE_OVRD=P</stp>
        <stp>CHAIN_PERIODICITY_OVRD=M</stp>
        <tr r="G5460" s="3"/>
      </tp>
      <tp t="e">
        <v>#N/A</v>
        <stp/>
        <stp>##V3_BDSV12</stp>
        <stp>SPX Index</stp>
        <stp>CHAIN_TICKERS</stp>
        <stp>[PUTStrategy6.xlsx]Backup!R5525C7</stp>
        <stp>CHAIN_STRIKE_PX_OVRD</stp>
        <stp>110680</stp>
        <stp>CHAIN_PUT_CALL_TYPE_OVRD=P</stp>
        <stp>CHAIN_PERIODICITY_OVRD=M</stp>
        <tr r="G5525" s="3"/>
      </tp>
      <tp t="e">
        <v>#N/A</v>
        <stp/>
        <stp>##V3_BDSV12</stp>
        <stp>SPX Index</stp>
        <stp>CHAIN_TICKERS</stp>
        <stp>[PUTStrategy6.xlsx]Backup!R5510C7</stp>
        <stp>CHAIN_STRIKE_PX_OVRD</stp>
        <stp>110380</stp>
        <stp>CHAIN_PUT_CALL_TYPE_OVRD=P</stp>
        <stp>CHAIN_PERIODICITY_OVRD=M</stp>
        <tr r="G5510" s="3"/>
      </tp>
      <tp t="e">
        <v>#N/A</v>
        <stp/>
        <stp>##V3_BDSV12</stp>
        <stp>SPX Index</stp>
        <stp>CHAIN_TICKERS</stp>
        <stp>[PUTStrategy6.xlsx]Backup!R5575C7</stp>
        <stp>CHAIN_STRIKE_PX_OVRD</stp>
        <stp>111680</stp>
        <stp>CHAIN_PUT_CALL_TYPE_OVRD=P</stp>
        <stp>CHAIN_PERIODICITY_OVRD=M</stp>
        <tr r="G5575" s="3"/>
      </tp>
      <tp t="e">
        <v>#N/A</v>
        <stp/>
        <stp>##V3_BDSV12</stp>
        <stp>SPX Index</stp>
        <stp>CHAIN_TICKERS</stp>
        <stp>[PUTStrategy6.xlsx]Backup!R5560C7</stp>
        <stp>CHAIN_STRIKE_PX_OVRD</stp>
        <stp>111380</stp>
        <stp>CHAIN_PUT_CALL_TYPE_OVRD=P</stp>
        <stp>CHAIN_PERIODICITY_OVRD=M</stp>
        <tr r="G5560" s="3"/>
      </tp>
      <tp t="e">
        <v>#N/A</v>
        <stp/>
        <stp>##V3_BDSV12</stp>
        <stp>SPX Index</stp>
        <stp>CHAIN_TICKERS</stp>
        <stp>[PUTStrategy6.xlsx]Backup!R5610C7</stp>
        <stp>CHAIN_STRIKE_PX_OVRD</stp>
        <stp>112380</stp>
        <stp>CHAIN_PUT_CALL_TYPE_OVRD=P</stp>
        <stp>CHAIN_PERIODICITY_OVRD=M</stp>
        <tr r="G5610" s="3"/>
      </tp>
      <tp t="e">
        <v>#N/A</v>
        <stp/>
        <stp>##V3_BDSV12</stp>
        <stp>SPX Index</stp>
        <stp>CHAIN_TICKERS</stp>
        <stp>[PUTStrategy6.xlsx]Backup!R5625C7</stp>
        <stp>CHAIN_STRIKE_PX_OVRD</stp>
        <stp>112680</stp>
        <stp>CHAIN_PUT_CALL_TYPE_OVRD=P</stp>
        <stp>CHAIN_PERIODICITY_OVRD=M</stp>
        <tr r="G5625" s="3"/>
      </tp>
      <tp t="e">
        <v>#N/A</v>
        <stp/>
        <stp>##V3_BDSV12</stp>
        <stp>SPX Index</stp>
        <stp>CHAIN_TICKERS</stp>
        <stp>[PUTStrategy6.xlsx]Backup!R5675C7</stp>
        <stp>CHAIN_STRIKE_PX_OVRD</stp>
        <stp>113680</stp>
        <stp>CHAIN_PUT_CALL_TYPE_OVRD=P</stp>
        <stp>CHAIN_PERIODICITY_OVRD=M</stp>
        <tr r="G5675" s="3"/>
      </tp>
      <tp t="e">
        <v>#N/A</v>
        <stp/>
        <stp>##V3_BDSV12</stp>
        <stp>SPX Index</stp>
        <stp>CHAIN_TICKERS</stp>
        <stp>[PUTStrategy6.xlsx]Backup!R5660C7</stp>
        <stp>CHAIN_STRIKE_PX_OVRD</stp>
        <stp>113380</stp>
        <stp>CHAIN_PUT_CALL_TYPE_OVRD=P</stp>
        <stp>CHAIN_PERIODICITY_OVRD=M</stp>
        <tr r="G5660" s="3"/>
      </tp>
      <tp t="e">
        <v>#N/A</v>
        <stp/>
        <stp>##V3_BDSV12</stp>
        <stp>SPX Index</stp>
        <stp>CHAIN_TICKERS</stp>
        <stp>[PUTStrategy6.xlsx]Backup!R5775C7</stp>
        <stp>CHAIN_STRIKE_PX_OVRD</stp>
        <stp>115680</stp>
        <stp>CHAIN_PUT_CALL_TYPE_OVRD=P</stp>
        <stp>CHAIN_PERIODICITY_OVRD=M</stp>
        <tr r="G5775" s="3"/>
      </tp>
      <tp t="e">
        <v>#N/A</v>
        <stp/>
        <stp>##V3_BDSV12</stp>
        <stp>SPX Index</stp>
        <stp>CHAIN_TICKERS</stp>
        <stp>[PUTStrategy6.xlsx]Backup!R5760C7</stp>
        <stp>CHAIN_STRIKE_PX_OVRD</stp>
        <stp>115380</stp>
        <stp>CHAIN_PUT_CALL_TYPE_OVRD=P</stp>
        <stp>CHAIN_PERIODICITY_OVRD=M</stp>
        <tr r="G5760" s="3"/>
      </tp>
      <tp t="e">
        <v>#N/A</v>
        <stp/>
        <stp>##V3_BDSV12</stp>
        <stp>SPX Index</stp>
        <stp>CHAIN_TICKERS</stp>
        <stp>[PUTStrategy6.xlsx]Backup!R5725C7</stp>
        <stp>CHAIN_STRIKE_PX_OVRD</stp>
        <stp>114680</stp>
        <stp>CHAIN_PUT_CALL_TYPE_OVRD=P</stp>
        <stp>CHAIN_PERIODICITY_OVRD=M</stp>
        <tr r="G5725" s="3"/>
      </tp>
      <tp t="e">
        <v>#N/A</v>
        <stp/>
        <stp>##V3_BDSV12</stp>
        <stp>SPX Index</stp>
        <stp>CHAIN_TICKERS</stp>
        <stp>[PUTStrategy6.xlsx]Backup!R5710C7</stp>
        <stp>CHAIN_STRIKE_PX_OVRD</stp>
        <stp>114380</stp>
        <stp>CHAIN_PUT_CALL_TYPE_OVRD=P</stp>
        <stp>CHAIN_PERIODICITY_OVRD=M</stp>
        <tr r="G5710" s="3"/>
      </tp>
      <tp t="e">
        <v>#N/A</v>
        <stp/>
        <stp>##V3_BDSV12</stp>
        <stp>SPX Index</stp>
        <stp>CHAIN_TICKERS</stp>
        <stp>[PUTStrategy6.xlsx]Backup!R5110C7</stp>
        <stp>CHAIN_STRIKE_PX_OVRD</stp>
        <stp>102380</stp>
        <stp>CHAIN_PUT_CALL_TYPE_OVRD=P</stp>
        <stp>CHAIN_PERIODICITY_OVRD=M</stp>
        <tr r="G5110" s="3"/>
      </tp>
      <tp t="e">
        <v>#N/A</v>
        <stp/>
        <stp>##V3_BDSV12</stp>
        <stp>SPX Index</stp>
        <stp>CHAIN_TICKERS</stp>
        <stp>[PUTStrategy6.xlsx]Backup!R5125C7</stp>
        <stp>CHAIN_STRIKE_PX_OVRD</stp>
        <stp>102680</stp>
        <stp>CHAIN_PUT_CALL_TYPE_OVRD=P</stp>
        <stp>CHAIN_PERIODICITY_OVRD=M</stp>
        <tr r="G5125" s="3"/>
      </tp>
      <tp t="e">
        <v>#N/A</v>
        <stp/>
        <stp>##V3_BDSV12</stp>
        <stp>SPX Index</stp>
        <stp>CHAIN_TICKERS</stp>
        <stp>[PUTStrategy6.xlsx]Backup!R5175C7</stp>
        <stp>CHAIN_STRIKE_PX_OVRD</stp>
        <stp>103680</stp>
        <stp>CHAIN_PUT_CALL_TYPE_OVRD=P</stp>
        <stp>CHAIN_PERIODICITY_OVRD=M</stp>
        <tr r="G5175" s="3"/>
      </tp>
      <tp t="e">
        <v>#N/A</v>
        <stp/>
        <stp>##V3_BDSV12</stp>
        <stp>SPX Index</stp>
        <stp>CHAIN_TICKERS</stp>
        <stp>[PUTStrategy6.xlsx]Backup!R5160C7</stp>
        <stp>CHAIN_STRIKE_PX_OVRD</stp>
        <stp>103380</stp>
        <stp>CHAIN_PUT_CALL_TYPE_OVRD=P</stp>
        <stp>CHAIN_PERIODICITY_OVRD=M</stp>
        <tr r="G5160" s="3"/>
      </tp>
      <tp t="e">
        <v>#N/A</v>
        <stp/>
        <stp>##V3_BDSV12</stp>
        <stp>SPX Index</stp>
        <stp>CHAIN_TICKERS</stp>
        <stp>[PUTStrategy6.xlsx]Backup!R5025C7</stp>
        <stp>CHAIN_STRIKE_PX_OVRD</stp>
        <stp>100680</stp>
        <stp>CHAIN_PUT_CALL_TYPE_OVRD=P</stp>
        <stp>CHAIN_PERIODICITY_OVRD=M</stp>
        <tr r="G5025" s="3"/>
      </tp>
      <tp t="e">
        <v>#N/A</v>
        <stp/>
        <stp>##V3_BDSV12</stp>
        <stp>SPX Index</stp>
        <stp>CHAIN_TICKERS</stp>
        <stp>[PUTStrategy6.xlsx]Backup!R5010C7</stp>
        <stp>CHAIN_STRIKE_PX_OVRD</stp>
        <stp>100380</stp>
        <stp>CHAIN_PUT_CALL_TYPE_OVRD=P</stp>
        <stp>CHAIN_PERIODICITY_OVRD=M</stp>
        <tr r="G5010" s="3"/>
      </tp>
      <tp t="e">
        <v>#N/A</v>
        <stp/>
        <stp>##V3_BDSV12</stp>
        <stp>SPX Index</stp>
        <stp>CHAIN_TICKERS</stp>
        <stp>[PUTStrategy6.xlsx]Backup!R5075C7</stp>
        <stp>CHAIN_STRIKE_PX_OVRD</stp>
        <stp>101680</stp>
        <stp>CHAIN_PUT_CALL_TYPE_OVRD=P</stp>
        <stp>CHAIN_PERIODICITY_OVRD=M</stp>
        <tr r="G5075" s="3"/>
      </tp>
      <tp t="e">
        <v>#N/A</v>
        <stp/>
        <stp>##V3_BDSV12</stp>
        <stp>SPX Index</stp>
        <stp>CHAIN_TICKERS</stp>
        <stp>[PUTStrategy6.xlsx]Backup!R5060C7</stp>
        <stp>CHAIN_STRIKE_PX_OVRD</stp>
        <stp>101380</stp>
        <stp>CHAIN_PUT_CALL_TYPE_OVRD=P</stp>
        <stp>CHAIN_PERIODICITY_OVRD=M</stp>
        <tr r="G5060" s="3"/>
      </tp>
      <tp t="e">
        <v>#N/A</v>
        <stp/>
        <stp>##V3_BDSV12</stp>
        <stp>SPX Index</stp>
        <stp>CHAIN_TICKERS</stp>
        <stp>[PUTStrategy6.xlsx]Backup!R5375C7</stp>
        <stp>CHAIN_STRIKE_PX_OVRD</stp>
        <stp>107680</stp>
        <stp>CHAIN_PUT_CALL_TYPE_OVRD=P</stp>
        <stp>CHAIN_PERIODICITY_OVRD=M</stp>
        <tr r="G5375" s="3"/>
      </tp>
      <tp t="e">
        <v>#N/A</v>
        <stp/>
        <stp>##V3_BDSV12</stp>
        <stp>SPX Index</stp>
        <stp>CHAIN_TICKERS</stp>
        <stp>[PUTStrategy6.xlsx]Backup!R5360C7</stp>
        <stp>CHAIN_STRIKE_PX_OVRD</stp>
        <stp>107380</stp>
        <stp>CHAIN_PUT_CALL_TYPE_OVRD=P</stp>
        <stp>CHAIN_PERIODICITY_OVRD=M</stp>
        <tr r="G5360" s="3"/>
      </tp>
      <tp t="e">
        <v>#N/A</v>
        <stp/>
        <stp>##V3_BDSV12</stp>
        <stp>SPX Index</stp>
        <stp>CHAIN_TICKERS</stp>
        <stp>[PUTStrategy6.xlsx]Backup!R5310C7</stp>
        <stp>CHAIN_STRIKE_PX_OVRD</stp>
        <stp>106380</stp>
        <stp>CHAIN_PUT_CALL_TYPE_OVRD=P</stp>
        <stp>CHAIN_PERIODICITY_OVRD=M</stp>
        <tr r="G5310" s="3"/>
      </tp>
      <tp t="e">
        <v>#N/A</v>
        <stp/>
        <stp>##V3_BDSV12</stp>
        <stp>SPX Index</stp>
        <stp>CHAIN_TICKERS</stp>
        <stp>[PUTStrategy6.xlsx]Backup!R5325C7</stp>
        <stp>CHAIN_STRIKE_PX_OVRD</stp>
        <stp>106680</stp>
        <stp>CHAIN_PUT_CALL_TYPE_OVRD=P</stp>
        <stp>CHAIN_PERIODICITY_OVRD=M</stp>
        <tr r="G5325" s="3"/>
      </tp>
      <tp t="e">
        <v>#N/A</v>
        <stp/>
        <stp>##V3_BDSV12</stp>
        <stp>SPX Index</stp>
        <stp>CHAIN_TICKERS</stp>
        <stp>[PUTStrategy6.xlsx]Backup!R5275C7</stp>
        <stp>CHAIN_STRIKE_PX_OVRD</stp>
        <stp>105680</stp>
        <stp>CHAIN_PUT_CALL_TYPE_OVRD=P</stp>
        <stp>CHAIN_PERIODICITY_OVRD=M</stp>
        <tr r="G5275" s="3"/>
      </tp>
      <tp t="e">
        <v>#N/A</v>
        <stp/>
        <stp>##V3_BDSV12</stp>
        <stp>SPX Index</stp>
        <stp>CHAIN_TICKERS</stp>
        <stp>[PUTStrategy6.xlsx]Backup!R5260C7</stp>
        <stp>CHAIN_STRIKE_PX_OVRD</stp>
        <stp>105380</stp>
        <stp>CHAIN_PUT_CALL_TYPE_OVRD=P</stp>
        <stp>CHAIN_PERIODICITY_OVRD=M</stp>
        <tr r="G5260" s="3"/>
      </tp>
      <tp t="e">
        <v>#N/A</v>
        <stp/>
        <stp>##V3_BDSV12</stp>
        <stp>SPX Index</stp>
        <stp>CHAIN_TICKERS</stp>
        <stp>[PUTStrategy6.xlsx]Backup!R5225C7</stp>
        <stp>CHAIN_STRIKE_PX_OVRD</stp>
        <stp>104680</stp>
        <stp>CHAIN_PUT_CALL_TYPE_OVRD=P</stp>
        <stp>CHAIN_PERIODICITY_OVRD=M</stp>
        <tr r="G5225" s="3"/>
      </tp>
      <tp t="e">
        <v>#N/A</v>
        <stp/>
        <stp>##V3_BDSV12</stp>
        <stp>SPX Index</stp>
        <stp>CHAIN_TICKERS</stp>
        <stp>[PUTStrategy6.xlsx]Backup!R5210C7</stp>
        <stp>CHAIN_STRIKE_PX_OVRD</stp>
        <stp>104380</stp>
        <stp>CHAIN_PUT_CALL_TYPE_OVRD=P</stp>
        <stp>CHAIN_PERIODICITY_OVRD=M</stp>
        <tr r="G5210" s="3"/>
      </tp>
      <tp t="e">
        <v>#N/A</v>
        <stp/>
        <stp>##V3_BDSV12</stp>
        <stp>SPX Index</stp>
        <stp>CHAIN_TICKERS</stp>
        <stp>[PUTStrategy6.xlsx]Backup!R5875C7</stp>
        <stp>CHAIN_STRIKE_PX_OVRD</stp>
        <stp>117680</stp>
        <stp>CHAIN_PUT_CALL_TYPE_OVRD=P</stp>
        <stp>CHAIN_PERIODICITY_OVRD=M</stp>
        <tr r="G5875" s="3"/>
      </tp>
      <tp t="e">
        <v>#N/A</v>
        <stp/>
        <stp>##V3_BDSV12</stp>
        <stp>SPX Index</stp>
        <stp>CHAIN_TICKERS</stp>
        <stp>[PUTStrategy6.xlsx]Backup!R5860C7</stp>
        <stp>CHAIN_STRIKE_PX_OVRD</stp>
        <stp>117380</stp>
        <stp>CHAIN_PUT_CALL_TYPE_OVRD=P</stp>
        <stp>CHAIN_PERIODICITY_OVRD=M</stp>
        <tr r="G5860" s="3"/>
      </tp>
      <tp t="e">
        <v>#N/A</v>
        <stp/>
        <stp>##V3_BDSV12</stp>
        <stp>SPX Index</stp>
        <stp>CHAIN_TICKERS</stp>
        <stp>[PUTStrategy6.xlsx]Backup!R5810C7</stp>
        <stp>CHAIN_STRIKE_PX_OVRD</stp>
        <stp>116380</stp>
        <stp>CHAIN_PUT_CALL_TYPE_OVRD=P</stp>
        <stp>CHAIN_PERIODICITY_OVRD=M</stp>
        <tr r="G5810" s="3"/>
      </tp>
      <tp t="e">
        <v>#N/A</v>
        <stp/>
        <stp>##V3_BDSV12</stp>
        <stp>SPX Index</stp>
        <stp>CHAIN_TICKERS</stp>
        <stp>[PUTStrategy6.xlsx]Backup!R5825C7</stp>
        <stp>CHAIN_STRIKE_PX_OVRD</stp>
        <stp>116680</stp>
        <stp>CHAIN_PUT_CALL_TYPE_OVRD=P</stp>
        <stp>CHAIN_PERIODICITY_OVRD=M</stp>
        <tr r="G5825" s="3"/>
      </tp>
      <tp t="e">
        <v>#N/A</v>
        <stp/>
        <stp>##V3_BDSV12</stp>
        <stp>SPX Index</stp>
        <stp>CHAIN_TICKERS</stp>
        <stp>[PUTStrategy6.xlsx]Backup!R5925C7</stp>
        <stp>CHAIN_STRIKE_PX_OVRD</stp>
        <stp>118680</stp>
        <stp>CHAIN_PUT_CALL_TYPE_OVRD=P</stp>
        <stp>CHAIN_PERIODICITY_OVRD=M</stp>
        <tr r="G5925" s="3"/>
      </tp>
      <tp t="e">
        <v>#N/A</v>
        <stp/>
        <stp>##V3_BDSV12</stp>
        <stp>SPX Index</stp>
        <stp>CHAIN_TICKERS</stp>
        <stp>[PUTStrategy6.xlsx]Backup!R5910C7</stp>
        <stp>CHAIN_STRIKE_PX_OVRD</stp>
        <stp>118380</stp>
        <stp>CHAIN_PUT_CALL_TYPE_OVRD=P</stp>
        <stp>CHAIN_PERIODICITY_OVRD=M</stp>
        <tr r="G5910" s="3"/>
      </tp>
      <tp t="e">
        <v>#N/A</v>
        <stp/>
        <stp>##V3_BDSV12</stp>
        <stp>SPX Index</stp>
        <stp>CHAIN_TICKERS</stp>
        <stp>[PUTStrategy6.xlsx]Backup!R5975C7</stp>
        <stp>CHAIN_STRIKE_PX_OVRD</stp>
        <stp>119680</stp>
        <stp>CHAIN_PUT_CALL_TYPE_OVRD=P</stp>
        <stp>CHAIN_PERIODICITY_OVRD=M</stp>
        <tr r="G5975" s="3"/>
      </tp>
      <tp t="e">
        <v>#N/A</v>
        <stp/>
        <stp>##V3_BDSV12</stp>
        <stp>SPX Index</stp>
        <stp>CHAIN_TICKERS</stp>
        <stp>[PUTStrategy6.xlsx]Backup!R5960C7</stp>
        <stp>CHAIN_STRIKE_PX_OVRD</stp>
        <stp>119380</stp>
        <stp>CHAIN_PUT_CALL_TYPE_OVRD=P</stp>
        <stp>CHAIN_PERIODICITY_OVRD=M</stp>
        <tr r="G5960" s="3"/>
      </tp>
      <tp t="e">
        <v>#N/A</v>
        <stp/>
        <stp>##V3_BDSV12</stp>
        <stp>SPX Index</stp>
        <stp>CHAIN_TICKERS</stp>
        <stp>[PUTStrategy6.xlsx]Backup!R6610C7</stp>
        <stp>CHAIN_STRIKE_PX_OVRD</stp>
        <stp>132380</stp>
        <stp>CHAIN_PUT_CALL_TYPE_OVRD=P</stp>
        <stp>CHAIN_PERIODICITY_OVRD=M</stp>
        <tr r="G6610" s="3"/>
      </tp>
      <tp t="e">
        <v>#N/A</v>
        <stp/>
        <stp>##V3_BDSV12</stp>
        <stp>SPX Index</stp>
        <stp>CHAIN_TICKERS</stp>
        <stp>[PUTStrategy6.xlsx]Backup!R6625C7</stp>
        <stp>CHAIN_STRIKE_PX_OVRD</stp>
        <stp>132680</stp>
        <stp>CHAIN_PUT_CALL_TYPE_OVRD=P</stp>
        <stp>CHAIN_PERIODICITY_OVRD=M</stp>
        <tr r="G6625" s="3"/>
      </tp>
      <tp t="e">
        <v>#N/A</v>
        <stp/>
        <stp>##V3_BDSV12</stp>
        <stp>SPX Index</stp>
        <stp>CHAIN_TICKERS</stp>
        <stp>[PUTStrategy6.xlsx]Backup!R6675C7</stp>
        <stp>CHAIN_STRIKE_PX_OVRD</stp>
        <stp>133680</stp>
        <stp>CHAIN_PUT_CALL_TYPE_OVRD=P</stp>
        <stp>CHAIN_PERIODICITY_OVRD=M</stp>
        <tr r="G6675" s="3"/>
      </tp>
      <tp t="e">
        <v>#N/A</v>
        <stp/>
        <stp>##V3_BDSV12</stp>
        <stp>SPX Index</stp>
        <stp>CHAIN_TICKERS</stp>
        <stp>[PUTStrategy6.xlsx]Backup!R6660C7</stp>
        <stp>CHAIN_STRIKE_PX_OVRD</stp>
        <stp>133380</stp>
        <stp>CHAIN_PUT_CALL_TYPE_OVRD=P</stp>
        <stp>CHAIN_PERIODICITY_OVRD=M</stp>
        <tr r="G6660" s="3"/>
      </tp>
      <tp t="e">
        <v>#N/A</v>
        <stp/>
        <stp>##V3_BDSV12</stp>
        <stp>SPX Index</stp>
        <stp>CHAIN_TICKERS</stp>
        <stp>[PUTStrategy6.xlsx]Backup!R6775C7</stp>
        <stp>CHAIN_STRIKE_PX_OVRD</stp>
        <stp>135680</stp>
        <stp>CHAIN_PUT_CALL_TYPE_OVRD=P</stp>
        <stp>CHAIN_PERIODICITY_OVRD=M</stp>
        <tr r="G6775" s="3"/>
      </tp>
      <tp t="e">
        <v>#N/A</v>
        <stp/>
        <stp>##V3_BDSV12</stp>
        <stp>SPX Index</stp>
        <stp>CHAIN_TICKERS</stp>
        <stp>[PUTStrategy6.xlsx]Backup!R6760C7</stp>
        <stp>CHAIN_STRIKE_PX_OVRD</stp>
        <stp>135380</stp>
        <stp>CHAIN_PUT_CALL_TYPE_OVRD=P</stp>
        <stp>CHAIN_PERIODICITY_OVRD=M</stp>
        <tr r="G6760" s="3"/>
      </tp>
      <tp t="e">
        <v>#N/A</v>
        <stp/>
        <stp>##V3_BDSV12</stp>
        <stp>SPX Index</stp>
        <stp>CHAIN_TICKERS</stp>
        <stp>[PUTStrategy6.xlsx]Backup!R6725C7</stp>
        <stp>CHAIN_STRIKE_PX_OVRD</stp>
        <stp>134680</stp>
        <stp>CHAIN_PUT_CALL_TYPE_OVRD=P</stp>
        <stp>CHAIN_PERIODICITY_OVRD=M</stp>
        <tr r="G6725" s="3"/>
      </tp>
      <tp t="e">
        <v>#N/A</v>
        <stp/>
        <stp>##V3_BDSV12</stp>
        <stp>SPX Index</stp>
        <stp>CHAIN_TICKERS</stp>
        <stp>[PUTStrategy6.xlsx]Backup!R6710C7</stp>
        <stp>CHAIN_STRIKE_PX_OVRD</stp>
        <stp>134380</stp>
        <stp>CHAIN_PUT_CALL_TYPE_OVRD=P</stp>
        <stp>CHAIN_PERIODICITY_OVRD=M</stp>
        <tr r="G6710" s="3"/>
      </tp>
      <tp t="e">
        <v>#N/A</v>
        <stp/>
        <stp>##V3_BDSV12</stp>
        <stp>SPX Index</stp>
        <stp>CHAIN_TICKERS</stp>
        <stp>[PUTStrategy6.xlsx]Backup!R6425C7</stp>
        <stp>CHAIN_STRIKE_PX_OVRD</stp>
        <stp>128680</stp>
        <stp>CHAIN_PUT_CALL_TYPE_OVRD=P</stp>
        <stp>CHAIN_PERIODICITY_OVRD=M</stp>
        <tr r="G6425" s="3"/>
      </tp>
      <tp t="e">
        <v>#N/A</v>
        <stp/>
        <stp>##V3_BDSV12</stp>
        <stp>SPX Index</stp>
        <stp>CHAIN_TICKERS</stp>
        <stp>[PUTStrategy6.xlsx]Backup!R6410C7</stp>
        <stp>CHAIN_STRIKE_PX_OVRD</stp>
        <stp>128380</stp>
        <stp>CHAIN_PUT_CALL_TYPE_OVRD=P</stp>
        <stp>CHAIN_PERIODICITY_OVRD=M</stp>
        <tr r="G6410" s="3"/>
      </tp>
      <tp t="e">
        <v>#N/A</v>
        <stp/>
        <stp>##V3_BDSV12</stp>
        <stp>SPX Index</stp>
        <stp>CHAIN_TICKERS</stp>
        <stp>[PUTStrategy6.xlsx]Backup!R6475C7</stp>
        <stp>CHAIN_STRIKE_PX_OVRD</stp>
        <stp>129680</stp>
        <stp>CHAIN_PUT_CALL_TYPE_OVRD=P</stp>
        <stp>CHAIN_PERIODICITY_OVRD=M</stp>
        <tr r="G6475" s="3"/>
      </tp>
      <tp t="e">
        <v>#N/A</v>
        <stp/>
        <stp>##V3_BDSV12</stp>
        <stp>SPX Index</stp>
        <stp>CHAIN_TICKERS</stp>
        <stp>[PUTStrategy6.xlsx]Backup!R6460C7</stp>
        <stp>CHAIN_STRIKE_PX_OVRD</stp>
        <stp>129380</stp>
        <stp>CHAIN_PUT_CALL_TYPE_OVRD=P</stp>
        <stp>CHAIN_PERIODICITY_OVRD=M</stp>
        <tr r="G6460" s="3"/>
      </tp>
      <tp t="e">
        <v>#N/A</v>
        <stp/>
        <stp>##V3_BDSV12</stp>
        <stp>SPX Index</stp>
        <stp>CHAIN_TICKERS</stp>
        <stp>[PUTStrategy6.xlsx]Backup!R6525C7</stp>
        <stp>CHAIN_STRIKE_PX_OVRD</stp>
        <stp>130680</stp>
        <stp>CHAIN_PUT_CALL_TYPE_OVRD=P</stp>
        <stp>CHAIN_PERIODICITY_OVRD=M</stp>
        <tr r="G6525" s="3"/>
      </tp>
      <tp t="e">
        <v>#N/A</v>
        <stp/>
        <stp>##V3_BDSV12</stp>
        <stp>SPX Index</stp>
        <stp>CHAIN_TICKERS</stp>
        <stp>[PUTStrategy6.xlsx]Backup!R6510C7</stp>
        <stp>CHAIN_STRIKE_PX_OVRD</stp>
        <stp>130380</stp>
        <stp>CHAIN_PUT_CALL_TYPE_OVRD=P</stp>
        <stp>CHAIN_PERIODICITY_OVRD=M</stp>
        <tr r="G6510" s="3"/>
      </tp>
      <tp t="e">
        <v>#N/A</v>
        <stp/>
        <stp>##V3_BDSV12</stp>
        <stp>SPX Index</stp>
        <stp>CHAIN_TICKERS</stp>
        <stp>[PUTStrategy6.xlsx]Backup!R6575C7</stp>
        <stp>CHAIN_STRIKE_PX_OVRD</stp>
        <stp>131680</stp>
        <stp>CHAIN_PUT_CALL_TYPE_OVRD=P</stp>
        <stp>CHAIN_PERIODICITY_OVRD=M</stp>
        <tr r="G6575" s="3"/>
      </tp>
      <tp t="e">
        <v>#N/A</v>
        <stp/>
        <stp>##V3_BDSV12</stp>
        <stp>SPX Index</stp>
        <stp>CHAIN_TICKERS</stp>
        <stp>[PUTStrategy6.xlsx]Backup!R6560C7</stp>
        <stp>CHAIN_STRIKE_PX_OVRD</stp>
        <stp>131380</stp>
        <stp>CHAIN_PUT_CALL_TYPE_OVRD=P</stp>
        <stp>CHAIN_PERIODICITY_OVRD=M</stp>
        <tr r="G6560" s="3"/>
      </tp>
      <tp t="e">
        <v>#N/A</v>
        <stp/>
        <stp>##V3_BDSV12</stp>
        <stp>SPX Index</stp>
        <stp>CHAIN_TICKERS</stp>
        <stp>[PUTStrategy6.xlsx]Backup!R6375C7</stp>
        <stp>CHAIN_STRIKE_PX_OVRD</stp>
        <stp>127680</stp>
        <stp>CHAIN_PUT_CALL_TYPE_OVRD=P</stp>
        <stp>CHAIN_PERIODICITY_OVRD=M</stp>
        <tr r="G6375" s="3"/>
      </tp>
      <tp t="e">
        <v>#N/A</v>
        <stp/>
        <stp>##V3_BDSV12</stp>
        <stp>SPX Index</stp>
        <stp>CHAIN_TICKERS</stp>
        <stp>[PUTStrategy6.xlsx]Backup!R6360C7</stp>
        <stp>CHAIN_STRIKE_PX_OVRD</stp>
        <stp>127380</stp>
        <stp>CHAIN_PUT_CALL_TYPE_OVRD=P</stp>
        <stp>CHAIN_PERIODICITY_OVRD=M</stp>
        <tr r="G6360" s="3"/>
      </tp>
      <tp t="e">
        <v>#N/A</v>
        <stp/>
        <stp>##V3_BDSV12</stp>
        <stp>SPX Index</stp>
        <stp>CHAIN_TICKERS</stp>
        <stp>[PUTStrategy6.xlsx]Backup!R6310C7</stp>
        <stp>CHAIN_STRIKE_PX_OVRD</stp>
        <stp>126380</stp>
        <stp>CHAIN_PUT_CALL_TYPE_OVRD=P</stp>
        <stp>CHAIN_PERIODICITY_OVRD=M</stp>
        <tr r="G6310" s="3"/>
      </tp>
      <tp t="e">
        <v>#N/A</v>
        <stp/>
        <stp>##V3_BDSV12</stp>
        <stp>SPX Index</stp>
        <stp>CHAIN_TICKERS</stp>
        <stp>[PUTStrategy6.xlsx]Backup!R6325C7</stp>
        <stp>CHAIN_STRIKE_PX_OVRD</stp>
        <stp>126680</stp>
        <stp>CHAIN_PUT_CALL_TYPE_OVRD=P</stp>
        <stp>CHAIN_PERIODICITY_OVRD=M</stp>
        <tr r="G6325" s="3"/>
      </tp>
      <tp t="e">
        <v>#N/A</v>
        <stp/>
        <stp>##V3_BDSV12</stp>
        <stp>SPX Index</stp>
        <stp>CHAIN_TICKERS</stp>
        <stp>[PUTStrategy6.xlsx]Backup!R6275C7</stp>
        <stp>CHAIN_STRIKE_PX_OVRD</stp>
        <stp>125680</stp>
        <stp>CHAIN_PUT_CALL_TYPE_OVRD=P</stp>
        <stp>CHAIN_PERIODICITY_OVRD=M</stp>
        <tr r="G6275" s="3"/>
      </tp>
      <tp t="e">
        <v>#N/A</v>
        <stp/>
        <stp>##V3_BDSV12</stp>
        <stp>SPX Index</stp>
        <stp>CHAIN_TICKERS</stp>
        <stp>[PUTStrategy6.xlsx]Backup!R6260C7</stp>
        <stp>CHAIN_STRIKE_PX_OVRD</stp>
        <stp>125380</stp>
        <stp>CHAIN_PUT_CALL_TYPE_OVRD=P</stp>
        <stp>CHAIN_PERIODICITY_OVRD=M</stp>
        <tr r="G6260" s="3"/>
      </tp>
      <tp t="e">
        <v>#N/A</v>
        <stp/>
        <stp>##V3_BDSV12</stp>
        <stp>SPX Index</stp>
        <stp>CHAIN_TICKERS</stp>
        <stp>[PUTStrategy6.xlsx]Backup!R6225C7</stp>
        <stp>CHAIN_STRIKE_PX_OVRD</stp>
        <stp>124680</stp>
        <stp>CHAIN_PUT_CALL_TYPE_OVRD=P</stp>
        <stp>CHAIN_PERIODICITY_OVRD=M</stp>
        <tr r="G6225" s="3"/>
      </tp>
      <tp t="e">
        <v>#N/A</v>
        <stp/>
        <stp>##V3_BDSV12</stp>
        <stp>SPX Index</stp>
        <stp>CHAIN_TICKERS</stp>
        <stp>[PUTStrategy6.xlsx]Backup!R6210C7</stp>
        <stp>CHAIN_STRIKE_PX_OVRD</stp>
        <stp>124380</stp>
        <stp>CHAIN_PUT_CALL_TYPE_OVRD=P</stp>
        <stp>CHAIN_PERIODICITY_OVRD=M</stp>
        <tr r="G6210" s="3"/>
      </tp>
      <tp t="e">
        <v>#N/A</v>
        <stp/>
        <stp>##V3_BDSV12</stp>
        <stp>SPX Index</stp>
        <stp>CHAIN_TICKERS</stp>
        <stp>[PUTStrategy6.xlsx]Backup!R6110C7</stp>
        <stp>CHAIN_STRIKE_PX_OVRD</stp>
        <stp>122380</stp>
        <stp>CHAIN_PUT_CALL_TYPE_OVRD=P</stp>
        <stp>CHAIN_PERIODICITY_OVRD=M</stp>
        <tr r="G6110" s="3"/>
      </tp>
      <tp t="e">
        <v>#N/A</v>
        <stp/>
        <stp>##V3_BDSV12</stp>
        <stp>SPX Index</stp>
        <stp>CHAIN_TICKERS</stp>
        <stp>[PUTStrategy6.xlsx]Backup!R6125C7</stp>
        <stp>CHAIN_STRIKE_PX_OVRD</stp>
        <stp>122680</stp>
        <stp>CHAIN_PUT_CALL_TYPE_OVRD=P</stp>
        <stp>CHAIN_PERIODICITY_OVRD=M</stp>
        <tr r="G6125" s="3"/>
      </tp>
      <tp t="e">
        <v>#N/A</v>
        <stp/>
        <stp>##V3_BDSV12</stp>
        <stp>SPX Index</stp>
        <stp>CHAIN_TICKERS</stp>
        <stp>[PUTStrategy6.xlsx]Backup!R6175C7</stp>
        <stp>CHAIN_STRIKE_PX_OVRD</stp>
        <stp>123680</stp>
        <stp>CHAIN_PUT_CALL_TYPE_OVRD=P</stp>
        <stp>CHAIN_PERIODICITY_OVRD=M</stp>
        <tr r="G6175" s="3"/>
      </tp>
      <tp t="e">
        <v>#N/A</v>
        <stp/>
        <stp>##V3_BDSV12</stp>
        <stp>SPX Index</stp>
        <stp>CHAIN_TICKERS</stp>
        <stp>[PUTStrategy6.xlsx]Backup!R6160C7</stp>
        <stp>CHAIN_STRIKE_PX_OVRD</stp>
        <stp>123380</stp>
        <stp>CHAIN_PUT_CALL_TYPE_OVRD=P</stp>
        <stp>CHAIN_PERIODICITY_OVRD=M</stp>
        <tr r="G6160" s="3"/>
      </tp>
      <tp t="e">
        <v>#N/A</v>
        <stp/>
        <stp>##V3_BDSV12</stp>
        <stp>SPX Index</stp>
        <stp>CHAIN_TICKERS</stp>
        <stp>[PUTStrategy6.xlsx]Backup!R6025C7</stp>
        <stp>CHAIN_STRIKE_PX_OVRD</stp>
        <stp>120680</stp>
        <stp>CHAIN_PUT_CALL_TYPE_OVRD=P</stp>
        <stp>CHAIN_PERIODICITY_OVRD=M</stp>
        <tr r="G6025" s="3"/>
      </tp>
      <tp t="e">
        <v>#N/A</v>
        <stp/>
        <stp>##V3_BDSV12</stp>
        <stp>SPX Index</stp>
        <stp>CHAIN_TICKERS</stp>
        <stp>[PUTStrategy6.xlsx]Backup!R6010C7</stp>
        <stp>CHAIN_STRIKE_PX_OVRD</stp>
        <stp>120380</stp>
        <stp>CHAIN_PUT_CALL_TYPE_OVRD=P</stp>
        <stp>CHAIN_PERIODICITY_OVRD=M</stp>
        <tr r="G6010" s="3"/>
      </tp>
      <tp t="e">
        <v>#N/A</v>
        <stp/>
        <stp>##V3_BDSV12</stp>
        <stp>SPX Index</stp>
        <stp>CHAIN_TICKERS</stp>
        <stp>[PUTStrategy6.xlsx]Backup!R6075C7</stp>
        <stp>CHAIN_STRIKE_PX_OVRD</stp>
        <stp>121680</stp>
        <stp>CHAIN_PUT_CALL_TYPE_OVRD=P</stp>
        <stp>CHAIN_PERIODICITY_OVRD=M</stp>
        <tr r="G6075" s="3"/>
      </tp>
      <tp t="e">
        <v>#N/A</v>
        <stp/>
        <stp>##V3_BDSV12</stp>
        <stp>SPX Index</stp>
        <stp>CHAIN_TICKERS</stp>
        <stp>[PUTStrategy6.xlsx]Backup!R6060C7</stp>
        <stp>CHAIN_STRIKE_PX_OVRD</stp>
        <stp>121380</stp>
        <stp>CHAIN_PUT_CALL_TYPE_OVRD=P</stp>
        <stp>CHAIN_PERIODICITY_OVRD=M</stp>
        <tr r="G6060" s="3"/>
      </tp>
      <tp t="e">
        <v>#N/A</v>
        <stp/>
        <stp>##V3_BDSV12</stp>
        <stp>SPX Index</stp>
        <stp>CHAIN_TICKERS</stp>
        <stp>[PUTStrategy6.xlsx]Backup!R6875C7</stp>
        <stp>CHAIN_STRIKE_PX_OVRD</stp>
        <stp>137680</stp>
        <stp>CHAIN_PUT_CALL_TYPE_OVRD=P</stp>
        <stp>CHAIN_PERIODICITY_OVRD=M</stp>
        <tr r="G6875" s="3"/>
      </tp>
      <tp t="e">
        <v>#N/A</v>
        <stp/>
        <stp>##V3_BDSV12</stp>
        <stp>SPX Index</stp>
        <stp>CHAIN_TICKERS</stp>
        <stp>[PUTStrategy6.xlsx]Backup!R6860C7</stp>
        <stp>CHAIN_STRIKE_PX_OVRD</stp>
        <stp>137380</stp>
        <stp>CHAIN_PUT_CALL_TYPE_OVRD=P</stp>
        <stp>CHAIN_PERIODICITY_OVRD=M</stp>
        <tr r="G6860" s="3"/>
      </tp>
      <tp t="e">
        <v>#N/A</v>
        <stp/>
        <stp>##V3_BDSV12</stp>
        <stp>SPX Index</stp>
        <stp>CHAIN_TICKERS</stp>
        <stp>[PUTStrategy6.xlsx]Backup!R6810C7</stp>
        <stp>CHAIN_STRIKE_PX_OVRD</stp>
        <stp>136380</stp>
        <stp>CHAIN_PUT_CALL_TYPE_OVRD=P</stp>
        <stp>CHAIN_PERIODICITY_OVRD=M</stp>
        <tr r="G6810" s="3"/>
      </tp>
      <tp t="e">
        <v>#N/A</v>
        <stp/>
        <stp>##V3_BDSV12</stp>
        <stp>SPX Index</stp>
        <stp>CHAIN_TICKERS</stp>
        <stp>[PUTStrategy6.xlsx]Backup!R6825C7</stp>
        <stp>CHAIN_STRIKE_PX_OVRD</stp>
        <stp>136680</stp>
        <stp>CHAIN_PUT_CALL_TYPE_OVRD=P</stp>
        <stp>CHAIN_PERIODICITY_OVRD=M</stp>
        <tr r="G6825" s="3"/>
      </tp>
      <tp t="e">
        <v>#N/A</v>
        <stp/>
        <stp>##V3_BDSV12</stp>
        <stp>SPX Index</stp>
        <stp>CHAIN_TICKERS</stp>
        <stp>[PUTStrategy6.xlsx]Backup!R6925C7</stp>
        <stp>CHAIN_STRIKE_PX_OVRD</stp>
        <stp>138680</stp>
        <stp>CHAIN_PUT_CALL_TYPE_OVRD=P</stp>
        <stp>CHAIN_PERIODICITY_OVRD=M</stp>
        <tr r="G6925" s="3"/>
      </tp>
      <tp t="e">
        <v>#N/A</v>
        <stp/>
        <stp>##V3_BDSV12</stp>
        <stp>SPX Index</stp>
        <stp>CHAIN_TICKERS</stp>
        <stp>[PUTStrategy6.xlsx]Backup!R6910C7</stp>
        <stp>CHAIN_STRIKE_PX_OVRD</stp>
        <stp>138380</stp>
        <stp>CHAIN_PUT_CALL_TYPE_OVRD=P</stp>
        <stp>CHAIN_PERIODICITY_OVRD=M</stp>
        <tr r="G6910" s="3"/>
      </tp>
      <tp t="e">
        <v>#N/A</v>
        <stp/>
        <stp>##V3_BDSV12</stp>
        <stp>SPX Index</stp>
        <stp>CHAIN_TICKERS</stp>
        <stp>[PUTStrategy6.xlsx]Backup!R6975C7</stp>
        <stp>CHAIN_STRIKE_PX_OVRD</stp>
        <stp>139680</stp>
        <stp>CHAIN_PUT_CALL_TYPE_OVRD=P</stp>
        <stp>CHAIN_PERIODICITY_OVRD=M</stp>
        <tr r="G6975" s="3"/>
      </tp>
      <tp t="e">
        <v>#N/A</v>
        <stp/>
        <stp>##V3_BDSV12</stp>
        <stp>SPX Index</stp>
        <stp>CHAIN_TICKERS</stp>
        <stp>[PUTStrategy6.xlsx]Backup!R6960C7</stp>
        <stp>CHAIN_STRIKE_PX_OVRD</stp>
        <stp>139380</stp>
        <stp>CHAIN_PUT_CALL_TYPE_OVRD=P</stp>
        <stp>CHAIN_PERIODICITY_OVRD=M</stp>
        <tr r="G6960" s="3"/>
      </tp>
      <tp t="e">
        <v>#N/A</v>
        <stp/>
        <stp>##V3_BDSV12</stp>
        <stp>SPX Index</stp>
        <stp>CHAIN_TICKERS</stp>
        <stp>[PUTStrategy6.xlsx]Backup!R7110C7</stp>
        <stp>CHAIN_STRIKE_PX_OVRD</stp>
        <stp>142380</stp>
        <stp>CHAIN_PUT_CALL_TYPE_OVRD=P</stp>
        <stp>CHAIN_PERIODICITY_OVRD=M</stp>
        <tr r="G7110" s="3"/>
      </tp>
      <tp t="e">
        <v>#N/A</v>
        <stp/>
        <stp>##V3_BDSV12</stp>
        <stp>SPX Index</stp>
        <stp>CHAIN_TICKERS</stp>
        <stp>[PUTStrategy6.xlsx]Backup!R7125C7</stp>
        <stp>CHAIN_STRIKE_PX_OVRD</stp>
        <stp>142680</stp>
        <stp>CHAIN_PUT_CALL_TYPE_OVRD=P</stp>
        <stp>CHAIN_PERIODICITY_OVRD=M</stp>
        <tr r="G7125" s="3"/>
      </tp>
      <tp t="e">
        <v>#N/A</v>
        <stp/>
        <stp>##V3_BDSV12</stp>
        <stp>SPX Index</stp>
        <stp>CHAIN_TICKERS</stp>
        <stp>[PUTStrategy6.xlsx]Backup!R7175C7</stp>
        <stp>CHAIN_STRIKE_PX_OVRD</stp>
        <stp>143680</stp>
        <stp>CHAIN_PUT_CALL_TYPE_OVRD=P</stp>
        <stp>CHAIN_PERIODICITY_OVRD=M</stp>
        <tr r="G7175" s="3"/>
      </tp>
      <tp t="e">
        <v>#N/A</v>
        <stp/>
        <stp>##V3_BDSV12</stp>
        <stp>SPX Index</stp>
        <stp>CHAIN_TICKERS</stp>
        <stp>[PUTStrategy6.xlsx]Backup!R7160C7</stp>
        <stp>CHAIN_STRIKE_PX_OVRD</stp>
        <stp>143380</stp>
        <stp>CHAIN_PUT_CALL_TYPE_OVRD=P</stp>
        <stp>CHAIN_PERIODICITY_OVRD=M</stp>
        <tr r="G7160" s="3"/>
      </tp>
      <tp t="e">
        <v>#N/A</v>
        <stp/>
        <stp>##V3_BDSV12</stp>
        <stp>SPX Index</stp>
        <stp>CHAIN_TICKERS</stp>
        <stp>[PUTStrategy6.xlsx]Backup!R7025C7</stp>
        <stp>CHAIN_STRIKE_PX_OVRD</stp>
        <stp>140680</stp>
        <stp>CHAIN_PUT_CALL_TYPE_OVRD=P</stp>
        <stp>CHAIN_PERIODICITY_OVRD=M</stp>
        <tr r="G7025" s="3"/>
      </tp>
      <tp t="e">
        <v>#N/A</v>
        <stp/>
        <stp>##V3_BDSV12</stp>
        <stp>SPX Index</stp>
        <stp>CHAIN_TICKERS</stp>
        <stp>[PUTStrategy6.xlsx]Backup!R7010C7</stp>
        <stp>CHAIN_STRIKE_PX_OVRD</stp>
        <stp>140380</stp>
        <stp>CHAIN_PUT_CALL_TYPE_OVRD=P</stp>
        <stp>CHAIN_PERIODICITY_OVRD=M</stp>
        <tr r="G7010" s="3"/>
      </tp>
      <tp t="e">
        <v>#N/A</v>
        <stp/>
        <stp>##V3_BDSV12</stp>
        <stp>SPX Index</stp>
        <stp>CHAIN_TICKERS</stp>
        <stp>[PUTStrategy6.xlsx]Backup!R7075C7</stp>
        <stp>CHAIN_STRIKE_PX_OVRD</stp>
        <stp>141680</stp>
        <stp>CHAIN_PUT_CALL_TYPE_OVRD=P</stp>
        <stp>CHAIN_PERIODICITY_OVRD=M</stp>
        <tr r="G7075" s="3"/>
      </tp>
      <tp t="e">
        <v>#N/A</v>
        <stp/>
        <stp>##V3_BDSV12</stp>
        <stp>SPX Index</stp>
        <stp>CHAIN_TICKERS</stp>
        <stp>[PUTStrategy6.xlsx]Backup!R7060C7</stp>
        <stp>CHAIN_STRIKE_PX_OVRD</stp>
        <stp>141380</stp>
        <stp>CHAIN_PUT_CALL_TYPE_OVRD=P</stp>
        <stp>CHAIN_PERIODICITY_OVRD=M</stp>
        <tr r="G7060" s="3"/>
      </tp>
      <tp t="e">
        <v>#N/A</v>
        <stp/>
        <stp>##V3_BDSV12</stp>
        <stp>SPX Index</stp>
        <stp>CHAIN_TICKERS</stp>
        <stp>[PUTStrategy6.xlsx]Backup!R7375C7</stp>
        <stp>CHAIN_STRIKE_PX_OVRD</stp>
        <stp>147680</stp>
        <stp>CHAIN_PUT_CALL_TYPE_OVRD=P</stp>
        <stp>CHAIN_PERIODICITY_OVRD=M</stp>
        <tr r="G7375" s="3"/>
      </tp>
      <tp t="e">
        <v>#N/A</v>
        <stp/>
        <stp>##V3_BDSV12</stp>
        <stp>SPX Index</stp>
        <stp>CHAIN_TICKERS</stp>
        <stp>[PUTStrategy6.xlsx]Backup!R7360C7</stp>
        <stp>CHAIN_STRIKE_PX_OVRD</stp>
        <stp>147380</stp>
        <stp>CHAIN_PUT_CALL_TYPE_OVRD=P</stp>
        <stp>CHAIN_PERIODICITY_OVRD=M</stp>
        <tr r="G7360" s="3"/>
      </tp>
      <tp t="e">
        <v>#N/A</v>
        <stp/>
        <stp>##V3_BDSV12</stp>
        <stp>SPX Index</stp>
        <stp>CHAIN_TICKERS</stp>
        <stp>[PUTStrategy6.xlsx]Backup!R7310C7</stp>
        <stp>CHAIN_STRIKE_PX_OVRD</stp>
        <stp>146380</stp>
        <stp>CHAIN_PUT_CALL_TYPE_OVRD=P</stp>
        <stp>CHAIN_PERIODICITY_OVRD=M</stp>
        <tr r="G7310" s="3"/>
      </tp>
      <tp t="e">
        <v>#N/A</v>
        <stp/>
        <stp>##V3_BDSV12</stp>
        <stp>SPX Index</stp>
        <stp>CHAIN_TICKERS</stp>
        <stp>[PUTStrategy6.xlsx]Backup!R7325C7</stp>
        <stp>CHAIN_STRIKE_PX_OVRD</stp>
        <stp>146680</stp>
        <stp>CHAIN_PUT_CALL_TYPE_OVRD=P</stp>
        <stp>CHAIN_PERIODICITY_OVRD=M</stp>
        <tr r="G7325" s="3"/>
      </tp>
      <tp t="e">
        <v>#N/A</v>
        <stp/>
        <stp>##V3_BDSV12</stp>
        <stp>SPX Index</stp>
        <stp>CHAIN_TICKERS</stp>
        <stp>[PUTStrategy6.xlsx]Backup!R7275C7</stp>
        <stp>CHAIN_STRIKE_PX_OVRD</stp>
        <stp>145680</stp>
        <stp>CHAIN_PUT_CALL_TYPE_OVRD=P</stp>
        <stp>CHAIN_PERIODICITY_OVRD=M</stp>
        <tr r="G7275" s="3"/>
      </tp>
      <tp t="e">
        <v>#N/A</v>
        <stp/>
        <stp>##V3_BDSV12</stp>
        <stp>SPX Index</stp>
        <stp>CHAIN_TICKERS</stp>
        <stp>[PUTStrategy6.xlsx]Backup!R7260C7</stp>
        <stp>CHAIN_STRIKE_PX_OVRD</stp>
        <stp>145380</stp>
        <stp>CHAIN_PUT_CALL_TYPE_OVRD=P</stp>
        <stp>CHAIN_PERIODICITY_OVRD=M</stp>
        <tr r="G7260" s="3"/>
      </tp>
      <tp t="e">
        <v>#N/A</v>
        <stp/>
        <stp>##V3_BDSV12</stp>
        <stp>SPX Index</stp>
        <stp>CHAIN_TICKERS</stp>
        <stp>[PUTStrategy6.xlsx]Backup!R7225C7</stp>
        <stp>CHAIN_STRIKE_PX_OVRD</stp>
        <stp>144680</stp>
        <stp>CHAIN_PUT_CALL_TYPE_OVRD=P</stp>
        <stp>CHAIN_PERIODICITY_OVRD=M</stp>
        <tr r="G7225" s="3"/>
      </tp>
      <tp t="e">
        <v>#N/A</v>
        <stp/>
        <stp>##V3_BDSV12</stp>
        <stp>SPX Index</stp>
        <stp>CHAIN_TICKERS</stp>
        <stp>[PUTStrategy6.xlsx]Backup!R7210C7</stp>
        <stp>CHAIN_STRIKE_PX_OVRD</stp>
        <stp>144380</stp>
        <stp>CHAIN_PUT_CALL_TYPE_OVRD=P</stp>
        <stp>CHAIN_PERIODICITY_OVRD=M</stp>
        <tr r="G7210" s="3"/>
      </tp>
      <tp t="e">
        <v>#N/A</v>
        <stp/>
        <stp>##V3_BDSV12</stp>
        <stp>SPX Index</stp>
        <stp>CHAIN_TICKERS</stp>
        <stp>[PUTStrategy6.xlsx]Backup!R7410C7</stp>
        <stp>CHAIN_STRIKE_PX_OVRD</stp>
        <stp>148380</stp>
        <stp>CHAIN_PUT_CALL_TYPE_OVRD=P</stp>
        <stp>CHAIN_PERIODICITY_OVRD=M</stp>
        <tr r="G7410" s="3"/>
      </tp>
      <tp t="e">
        <v>#N/A</v>
        <stp/>
        <stp>##V3_BDSV12</stp>
        <stp>SPX Index</stp>
        <stp>CHAIN_TICKERS</stp>
        <stp>[PUTStrategy6.xlsx]Backup!R4993C7</stp>
        <stp>CHAIN_STRIKE_PX_OVRD</stp>
        <stp>100040</stp>
        <stp>CHAIN_PUT_CALL_TYPE_OVRD=P</stp>
        <stp>CHAIN_PERIODICITY_OVRD=M</stp>
        <tr r="G4993" s="3"/>
      </tp>
      <tp t="e">
        <v>#N/A</v>
        <stp/>
        <stp>##V3_BDSV12</stp>
        <stp>SPX Index</stp>
        <stp>CHAIN_TICKERS</stp>
        <stp>[PUTStrategy6.xlsx]Backup!R5493C7</stp>
        <stp>CHAIN_STRIKE_PX_OVRD</stp>
        <stp>110040</stp>
        <stp>CHAIN_PUT_CALL_TYPE_OVRD=P</stp>
        <stp>CHAIN_PERIODICITY_OVRD=M</stp>
        <tr r="G5493" s="3"/>
      </tp>
      <tp t="e">
        <v>#N/A</v>
        <stp/>
        <stp>##V3_BDSV12</stp>
        <stp>SPX Index</stp>
        <stp>CHAIN_TICKERS</stp>
        <stp>[PUTStrategy6.xlsx]Backup!R5593C7</stp>
        <stp>CHAIN_STRIKE_PX_OVRD</stp>
        <stp>112040</stp>
        <stp>CHAIN_PUT_CALL_TYPE_OVRD=P</stp>
        <stp>CHAIN_PERIODICITY_OVRD=M</stp>
        <tr r="G5593" s="3"/>
      </tp>
      <tp t="e">
        <v>#N/A</v>
        <stp/>
        <stp>##V3_BDSV12</stp>
        <stp>SPX Index</stp>
        <stp>CHAIN_TICKERS</stp>
        <stp>[PUTStrategy6.xlsx]Backup!R5443C7</stp>
        <stp>CHAIN_STRIKE_PX_OVRD</stp>
        <stp>109040</stp>
        <stp>CHAIN_PUT_CALL_TYPE_OVRD=P</stp>
        <stp>CHAIN_PERIODICITY_OVRD=M</stp>
        <tr r="G5443" s="3"/>
      </tp>
      <tp t="e">
        <v>#N/A</v>
        <stp/>
        <stp>##V3_BDSV12</stp>
        <stp>SPX Index</stp>
        <stp>CHAIN_TICKERS</stp>
        <stp>[PUTStrategy6.xlsx]Backup!R5543C7</stp>
        <stp>CHAIN_STRIKE_PX_OVRD</stp>
        <stp>111040</stp>
        <stp>CHAIN_PUT_CALL_TYPE_OVRD=P</stp>
        <stp>CHAIN_PERIODICITY_OVRD=M</stp>
        <tr r="G5543" s="3"/>
      </tp>
      <tp t="e">
        <v>#N/A</v>
        <stp/>
        <stp>##V3_BDSV12</stp>
        <stp>SPX Index</stp>
        <stp>CHAIN_TICKERS</stp>
        <stp>[PUTStrategy6.xlsx]Backup!R5693C7</stp>
        <stp>CHAIN_STRIKE_PX_OVRD</stp>
        <stp>114040</stp>
        <stp>CHAIN_PUT_CALL_TYPE_OVRD=P</stp>
        <stp>CHAIN_PERIODICITY_OVRD=M</stp>
        <tr r="G5693" s="3"/>
      </tp>
      <tp t="e">
        <v>#N/A</v>
        <stp/>
        <stp>##V3_BDSV12</stp>
        <stp>SPX Index</stp>
        <stp>CHAIN_TICKERS</stp>
        <stp>[PUTStrategy6.xlsx]Backup!R5643C7</stp>
        <stp>CHAIN_STRIKE_PX_OVRD</stp>
        <stp>113040</stp>
        <stp>CHAIN_PUT_CALL_TYPE_OVRD=P</stp>
        <stp>CHAIN_PERIODICITY_OVRD=M</stp>
        <tr r="G5643" s="3"/>
      </tp>
      <tp t="e">
        <v>#N/A</v>
        <stp/>
        <stp>##V3_BDSV12</stp>
        <stp>SPX Index</stp>
        <stp>CHAIN_TICKERS</stp>
        <stp>[PUTStrategy6.xlsx]Backup!R5793C7</stp>
        <stp>CHAIN_STRIKE_PX_OVRD</stp>
        <stp>116040</stp>
        <stp>CHAIN_PUT_CALL_TYPE_OVRD=P</stp>
        <stp>CHAIN_PERIODICITY_OVRD=M</stp>
        <tr r="G5793" s="3"/>
      </tp>
      <tp t="e">
        <v>#N/A</v>
        <stp/>
        <stp>##V3_BDSV12</stp>
        <stp>SPX Index</stp>
        <stp>CHAIN_TICKERS</stp>
        <stp>[PUTStrategy6.xlsx]Backup!R5743C7</stp>
        <stp>CHAIN_STRIKE_PX_OVRD</stp>
        <stp>115040</stp>
        <stp>CHAIN_PUT_CALL_TYPE_OVRD=P</stp>
        <stp>CHAIN_PERIODICITY_OVRD=M</stp>
        <tr r="G5743" s="3"/>
      </tp>
      <tp t="e">
        <v>#N/A</v>
        <stp/>
        <stp>##V3_BDSV12</stp>
        <stp>SPX Index</stp>
        <stp>CHAIN_TICKERS</stp>
        <stp>[PUTStrategy6.xlsx]Backup!R5193C7</stp>
        <stp>CHAIN_STRIKE_PX_OVRD</stp>
        <stp>104040</stp>
        <stp>CHAIN_PUT_CALL_TYPE_OVRD=P</stp>
        <stp>CHAIN_PERIODICITY_OVRD=M</stp>
        <tr r="G5193" s="3"/>
      </tp>
      <tp t="e">
        <v>#N/A</v>
        <stp/>
        <stp>##V3_BDSV12</stp>
        <stp>SPX Index</stp>
        <stp>CHAIN_TICKERS</stp>
        <stp>[PUTStrategy6.xlsx]Backup!R5143C7</stp>
        <stp>CHAIN_STRIKE_PX_OVRD</stp>
        <stp>103040</stp>
        <stp>CHAIN_PUT_CALL_TYPE_OVRD=P</stp>
        <stp>CHAIN_PERIODICITY_OVRD=M</stp>
        <tr r="G5143" s="3"/>
      </tp>
      <tp t="e">
        <v>#N/A</v>
        <stp/>
        <stp>##V3_BDSV12</stp>
        <stp>SPX Index</stp>
        <stp>CHAIN_TICKERS</stp>
        <stp>[PUTStrategy6.xlsx]Backup!R5093C7</stp>
        <stp>CHAIN_STRIKE_PX_OVRD</stp>
        <stp>102040</stp>
        <stp>CHAIN_PUT_CALL_TYPE_OVRD=P</stp>
        <stp>CHAIN_PERIODICITY_OVRD=M</stp>
        <tr r="G5093" s="3"/>
      </tp>
      <tp t="e">
        <v>#N/A</v>
        <stp/>
        <stp>##V3_BDSV12</stp>
        <stp>SPX Index</stp>
        <stp>CHAIN_TICKERS</stp>
        <stp>[PUTStrategy6.xlsx]Backup!R5043C7</stp>
        <stp>CHAIN_STRIKE_PX_OVRD</stp>
        <stp>101040</stp>
        <stp>CHAIN_PUT_CALL_TYPE_OVRD=P</stp>
        <stp>CHAIN_PERIODICITY_OVRD=M</stp>
        <tr r="G5043" s="3"/>
      </tp>
      <tp t="e">
        <v>#N/A</v>
        <stp/>
        <stp>##V3_BDSV12</stp>
        <stp>SPX Index</stp>
        <stp>CHAIN_TICKERS</stp>
        <stp>[PUTStrategy6.xlsx]Backup!R5343C7</stp>
        <stp>CHAIN_STRIKE_PX_OVRD</stp>
        <stp>107040</stp>
        <stp>CHAIN_PUT_CALL_TYPE_OVRD=P</stp>
        <stp>CHAIN_PERIODICITY_OVRD=M</stp>
        <tr r="G5343" s="3"/>
      </tp>
      <tp t="e">
        <v>#N/A</v>
        <stp/>
        <stp>##V3_BDSV12</stp>
        <stp>SPX Index</stp>
        <stp>CHAIN_TICKERS</stp>
        <stp>[PUTStrategy6.xlsx]Backup!R5393C7</stp>
        <stp>CHAIN_STRIKE_PX_OVRD</stp>
        <stp>108040</stp>
        <stp>CHAIN_PUT_CALL_TYPE_OVRD=P</stp>
        <stp>CHAIN_PERIODICITY_OVRD=M</stp>
        <tr r="G5393" s="3"/>
      </tp>
      <tp t="e">
        <v>#N/A</v>
        <stp/>
        <stp>##V3_BDSV12</stp>
        <stp>SPX Index</stp>
        <stp>CHAIN_TICKERS</stp>
        <stp>[PUTStrategy6.xlsx]Backup!R5293C7</stp>
        <stp>CHAIN_STRIKE_PX_OVRD</stp>
        <stp>106040</stp>
        <stp>CHAIN_PUT_CALL_TYPE_OVRD=P</stp>
        <stp>CHAIN_PERIODICITY_OVRD=M</stp>
        <tr r="G5293" s="3"/>
      </tp>
      <tp t="e">
        <v>#N/A</v>
        <stp/>
        <stp>##V3_BDSV12</stp>
        <stp>SPX Index</stp>
        <stp>CHAIN_TICKERS</stp>
        <stp>[PUTStrategy6.xlsx]Backup!R5243C7</stp>
        <stp>CHAIN_STRIKE_PX_OVRD</stp>
        <stp>105040</stp>
        <stp>CHAIN_PUT_CALL_TYPE_OVRD=P</stp>
        <stp>CHAIN_PERIODICITY_OVRD=M</stp>
        <tr r="G5243" s="3"/>
      </tp>
      <tp t="e">
        <v>#N/A</v>
        <stp/>
        <stp>##V3_BDSV12</stp>
        <stp>SPX Index</stp>
        <stp>CHAIN_TICKERS</stp>
        <stp>[PUTStrategy6.xlsx]Backup!R5843C7</stp>
        <stp>CHAIN_STRIKE_PX_OVRD</stp>
        <stp>117040</stp>
        <stp>CHAIN_PUT_CALL_TYPE_OVRD=P</stp>
        <stp>CHAIN_PERIODICITY_OVRD=M</stp>
        <tr r="G5843" s="3"/>
      </tp>
      <tp t="e">
        <v>#N/A</v>
        <stp/>
        <stp>##V3_BDSV12</stp>
        <stp>SPX Index</stp>
        <stp>CHAIN_TICKERS</stp>
        <stp>[PUTStrategy6.xlsx]Backup!R5893C7</stp>
        <stp>CHAIN_STRIKE_PX_OVRD</stp>
        <stp>118040</stp>
        <stp>CHAIN_PUT_CALL_TYPE_OVRD=P</stp>
        <stp>CHAIN_PERIODICITY_OVRD=M</stp>
        <tr r="G5893" s="3"/>
      </tp>
      <tp t="e">
        <v>#N/A</v>
        <stp/>
        <stp>##V3_BDSV12</stp>
        <stp>SPX Index</stp>
        <stp>CHAIN_TICKERS</stp>
        <stp>[PUTStrategy6.xlsx]Backup!R5943C7</stp>
        <stp>CHAIN_STRIKE_PX_OVRD</stp>
        <stp>119040</stp>
        <stp>CHAIN_PUT_CALL_TYPE_OVRD=P</stp>
        <stp>CHAIN_PERIODICITY_OVRD=M</stp>
        <tr r="G5943" s="3"/>
      </tp>
      <tp t="e">
        <v>#N/A</v>
        <stp/>
        <stp>##V3_BDSV12</stp>
        <stp>SPX Index</stp>
        <stp>CHAIN_TICKERS</stp>
        <stp>[PUTStrategy6.xlsx]Backup!R5993C7</stp>
        <stp>CHAIN_STRIKE_PX_OVRD</stp>
        <stp>120040</stp>
        <stp>CHAIN_PUT_CALL_TYPE_OVRD=P</stp>
        <stp>CHAIN_PERIODICITY_OVRD=M</stp>
        <tr r="G5993" s="3"/>
      </tp>
      <tp t="e">
        <v>#N/A</v>
        <stp/>
        <stp>##V3_BDSV12</stp>
        <stp>SPX Index</stp>
        <stp>CHAIN_TICKERS</stp>
        <stp>[PUTStrategy6.xlsx]Backup!R6693C7</stp>
        <stp>CHAIN_STRIKE_PX_OVRD</stp>
        <stp>134040</stp>
        <stp>CHAIN_PUT_CALL_TYPE_OVRD=P</stp>
        <stp>CHAIN_PERIODICITY_OVRD=M</stp>
        <tr r="G6693" s="3"/>
      </tp>
      <tp t="e">
        <v>#N/A</v>
        <stp/>
        <stp>##V3_BDSV12</stp>
        <stp>SPX Index</stp>
        <stp>CHAIN_TICKERS</stp>
        <stp>[PUTStrategy6.xlsx]Backup!R6643C7</stp>
        <stp>CHAIN_STRIKE_PX_OVRD</stp>
        <stp>133040</stp>
        <stp>CHAIN_PUT_CALL_TYPE_OVRD=P</stp>
        <stp>CHAIN_PERIODICITY_OVRD=M</stp>
        <tr r="G6643" s="3"/>
      </tp>
      <tp t="e">
        <v>#N/A</v>
        <stp/>
        <stp>##V3_BDSV12</stp>
        <stp>SPX Index</stp>
        <stp>CHAIN_TICKERS</stp>
        <stp>[PUTStrategy6.xlsx]Backup!R6793C7</stp>
        <stp>CHAIN_STRIKE_PX_OVRD</stp>
        <stp>136040</stp>
        <stp>CHAIN_PUT_CALL_TYPE_OVRD=P</stp>
        <stp>CHAIN_PERIODICITY_OVRD=M</stp>
        <tr r="G6793" s="3"/>
      </tp>
      <tp t="e">
        <v>#N/A</v>
        <stp/>
        <stp>##V3_BDSV12</stp>
        <stp>SPX Index</stp>
        <stp>CHAIN_TICKERS</stp>
        <stp>[PUTStrategy6.xlsx]Backup!R6743C7</stp>
        <stp>CHAIN_STRIKE_PX_OVRD</stp>
        <stp>135040</stp>
        <stp>CHAIN_PUT_CALL_TYPE_OVRD=P</stp>
        <stp>CHAIN_PERIODICITY_OVRD=M</stp>
        <tr r="G6743" s="3"/>
      </tp>
      <tp t="e">
        <v>#N/A</v>
        <stp/>
        <stp>##V3_BDSV12</stp>
        <stp>SPX Index</stp>
        <stp>CHAIN_TICKERS</stp>
        <stp>[PUTStrategy6.xlsx]Backup!R6493C7</stp>
        <stp>CHAIN_STRIKE_PX_OVRD</stp>
        <stp>130040</stp>
        <stp>CHAIN_PUT_CALL_TYPE_OVRD=P</stp>
        <stp>CHAIN_PERIODICITY_OVRD=M</stp>
        <tr r="G6493" s="3"/>
      </tp>
      <tp t="e">
        <v>#N/A</v>
        <stp/>
        <stp>##V3_BDSV12</stp>
        <stp>SPX Index</stp>
        <stp>CHAIN_TICKERS</stp>
        <stp>[PUTStrategy6.xlsx]Backup!R6593C7</stp>
        <stp>CHAIN_STRIKE_PX_OVRD</stp>
        <stp>132040</stp>
        <stp>CHAIN_PUT_CALL_TYPE_OVRD=P</stp>
        <stp>CHAIN_PERIODICITY_OVRD=M</stp>
        <tr r="G6593" s="3"/>
      </tp>
      <tp t="e">
        <v>#N/A</v>
        <stp/>
        <stp>##V3_BDSV12</stp>
        <stp>SPX Index</stp>
        <stp>CHAIN_TICKERS</stp>
        <stp>[PUTStrategy6.xlsx]Backup!R6443C7</stp>
        <stp>CHAIN_STRIKE_PX_OVRD</stp>
        <stp>129040</stp>
        <stp>CHAIN_PUT_CALL_TYPE_OVRD=P</stp>
        <stp>CHAIN_PERIODICITY_OVRD=M</stp>
        <tr r="G6443" s="3"/>
      </tp>
      <tp t="e">
        <v>#N/A</v>
        <stp/>
        <stp>##V3_BDSV12</stp>
        <stp>SPX Index</stp>
        <stp>CHAIN_TICKERS</stp>
        <stp>[PUTStrategy6.xlsx]Backup!R6543C7</stp>
        <stp>CHAIN_STRIKE_PX_OVRD</stp>
        <stp>131040</stp>
        <stp>CHAIN_PUT_CALL_TYPE_OVRD=P</stp>
        <stp>CHAIN_PERIODICITY_OVRD=M</stp>
        <tr r="G6543" s="3"/>
      </tp>
      <tp t="e">
        <v>#N/A</v>
        <stp/>
        <stp>##V3_BDSV12</stp>
        <stp>SPX Index</stp>
        <stp>CHAIN_TICKERS</stp>
        <stp>[PUTStrategy6.xlsx]Backup!R6343C7</stp>
        <stp>CHAIN_STRIKE_PX_OVRD</stp>
        <stp>127040</stp>
        <stp>CHAIN_PUT_CALL_TYPE_OVRD=P</stp>
        <stp>CHAIN_PERIODICITY_OVRD=M</stp>
        <tr r="G6343" s="3"/>
      </tp>
      <tp t="e">
        <v>#N/A</v>
        <stp/>
        <stp>##V3_BDSV12</stp>
        <stp>SPX Index</stp>
        <stp>CHAIN_TICKERS</stp>
        <stp>[PUTStrategy6.xlsx]Backup!R6393C7</stp>
        <stp>CHAIN_STRIKE_PX_OVRD</stp>
        <stp>128040</stp>
        <stp>CHAIN_PUT_CALL_TYPE_OVRD=P</stp>
        <stp>CHAIN_PERIODICITY_OVRD=M</stp>
        <tr r="G6393" s="3"/>
      </tp>
      <tp t="e">
        <v>#N/A</v>
        <stp/>
        <stp>##V3_BDSV12</stp>
        <stp>SPX Index</stp>
        <stp>CHAIN_TICKERS</stp>
        <stp>[PUTStrategy6.xlsx]Backup!R6293C7</stp>
        <stp>CHAIN_STRIKE_PX_OVRD</stp>
        <stp>126040</stp>
        <stp>CHAIN_PUT_CALL_TYPE_OVRD=P</stp>
        <stp>CHAIN_PERIODICITY_OVRD=M</stp>
        <tr r="G6293" s="3"/>
      </tp>
      <tp t="e">
        <v>#N/A</v>
        <stp/>
        <stp>##V3_BDSV12</stp>
        <stp>SPX Index</stp>
        <stp>CHAIN_TICKERS</stp>
        <stp>[PUTStrategy6.xlsx]Backup!R6243C7</stp>
        <stp>CHAIN_STRIKE_PX_OVRD</stp>
        <stp>125040</stp>
        <stp>CHAIN_PUT_CALL_TYPE_OVRD=P</stp>
        <stp>CHAIN_PERIODICITY_OVRD=M</stp>
        <tr r="G6243" s="3"/>
      </tp>
      <tp t="e">
        <v>#N/A</v>
        <stp/>
        <stp>##V3_BDSV12</stp>
        <stp>SPX Index</stp>
        <stp>CHAIN_TICKERS</stp>
        <stp>[PUTStrategy6.xlsx]Backup!R6193C7</stp>
        <stp>CHAIN_STRIKE_PX_OVRD</stp>
        <stp>124040</stp>
        <stp>CHAIN_PUT_CALL_TYPE_OVRD=P</stp>
        <stp>CHAIN_PERIODICITY_OVRD=M</stp>
        <tr r="G6193" s="3"/>
      </tp>
      <tp t="e">
        <v>#N/A</v>
        <stp/>
        <stp>##V3_BDSV12</stp>
        <stp>SPX Index</stp>
        <stp>CHAIN_TICKERS</stp>
        <stp>[PUTStrategy6.xlsx]Backup!R6143C7</stp>
        <stp>CHAIN_STRIKE_PX_OVRD</stp>
        <stp>123040</stp>
        <stp>CHAIN_PUT_CALL_TYPE_OVRD=P</stp>
        <stp>CHAIN_PERIODICITY_OVRD=M</stp>
        <tr r="G6143" s="3"/>
      </tp>
      <tp t="e">
        <v>#N/A</v>
        <stp/>
        <stp>##V3_BDSV12</stp>
        <stp>SPX Index</stp>
        <stp>CHAIN_TICKERS</stp>
        <stp>[PUTStrategy6.xlsx]Backup!R6093C7</stp>
        <stp>CHAIN_STRIKE_PX_OVRD</stp>
        <stp>122040</stp>
        <stp>CHAIN_PUT_CALL_TYPE_OVRD=P</stp>
        <stp>CHAIN_PERIODICITY_OVRD=M</stp>
        <tr r="G6093" s="3"/>
      </tp>
      <tp t="e">
        <v>#N/A</v>
        <stp/>
        <stp>##V3_BDSV12</stp>
        <stp>SPX Index</stp>
        <stp>CHAIN_TICKERS</stp>
        <stp>[PUTStrategy6.xlsx]Backup!R6043C7</stp>
        <stp>CHAIN_STRIKE_PX_OVRD</stp>
        <stp>121040</stp>
        <stp>CHAIN_PUT_CALL_TYPE_OVRD=P</stp>
        <stp>CHAIN_PERIODICITY_OVRD=M</stp>
        <tr r="G6043" s="3"/>
      </tp>
      <tp t="e">
        <v>#N/A</v>
        <stp/>
        <stp>##V3_BDSV12</stp>
        <stp>SPX Index</stp>
        <stp>CHAIN_TICKERS</stp>
        <stp>[PUTStrategy6.xlsx]Backup!R6993C7</stp>
        <stp>CHAIN_STRIKE_PX_OVRD</stp>
        <stp>140040</stp>
        <stp>CHAIN_PUT_CALL_TYPE_OVRD=P</stp>
        <stp>CHAIN_PERIODICITY_OVRD=M</stp>
        <tr r="G6993" s="3"/>
      </tp>
      <tp t="e">
        <v>#N/A</v>
        <stp/>
        <stp>##V3_BDSV12</stp>
        <stp>SPX Index</stp>
        <stp>CHAIN_TICKERS</stp>
        <stp>[PUTStrategy6.xlsx]Backup!R6843C7</stp>
        <stp>CHAIN_STRIKE_PX_OVRD</stp>
        <stp>137040</stp>
        <stp>CHAIN_PUT_CALL_TYPE_OVRD=P</stp>
        <stp>CHAIN_PERIODICITY_OVRD=M</stp>
        <tr r="G6843" s="3"/>
      </tp>
      <tp t="e">
        <v>#N/A</v>
        <stp/>
        <stp>##V3_BDSV12</stp>
        <stp>SPX Index</stp>
        <stp>CHAIN_TICKERS</stp>
        <stp>[PUTStrategy6.xlsx]Backup!R6893C7</stp>
        <stp>CHAIN_STRIKE_PX_OVRD</stp>
        <stp>138040</stp>
        <stp>CHAIN_PUT_CALL_TYPE_OVRD=P</stp>
        <stp>CHAIN_PERIODICITY_OVRD=M</stp>
        <tr r="G6893" s="3"/>
      </tp>
      <tp t="e">
        <v>#N/A</v>
        <stp/>
        <stp>##V3_BDSV12</stp>
        <stp>SPX Index</stp>
        <stp>CHAIN_TICKERS</stp>
        <stp>[PUTStrategy6.xlsx]Backup!R6943C7</stp>
        <stp>CHAIN_STRIKE_PX_OVRD</stp>
        <stp>139040</stp>
        <stp>CHAIN_PUT_CALL_TYPE_OVRD=P</stp>
        <stp>CHAIN_PERIODICITY_OVRD=M</stp>
        <tr r="G6943" s="3"/>
      </tp>
      <tp t="e">
        <v>#N/A</v>
        <stp/>
        <stp>##V3_BDSV12</stp>
        <stp>SPX Index</stp>
        <stp>CHAIN_TICKERS</stp>
        <stp>[PUTStrategy6.xlsx]Backup!R7193C7</stp>
        <stp>CHAIN_STRIKE_PX_OVRD</stp>
        <stp>144040</stp>
        <stp>CHAIN_PUT_CALL_TYPE_OVRD=P</stp>
        <stp>CHAIN_PERIODICITY_OVRD=M</stp>
        <tr r="G7193" s="3"/>
      </tp>
      <tp t="e">
        <v>#N/A</v>
        <stp/>
        <stp>##V3_BDSV12</stp>
        <stp>SPX Index</stp>
        <stp>CHAIN_TICKERS</stp>
        <stp>[PUTStrategy6.xlsx]Backup!R7143C7</stp>
        <stp>CHAIN_STRIKE_PX_OVRD</stp>
        <stp>143040</stp>
        <stp>CHAIN_PUT_CALL_TYPE_OVRD=P</stp>
        <stp>CHAIN_PERIODICITY_OVRD=M</stp>
        <tr r="G7143" s="3"/>
      </tp>
      <tp t="e">
        <v>#N/A</v>
        <stp/>
        <stp>##V3_BDSV12</stp>
        <stp>SPX Index</stp>
        <stp>CHAIN_TICKERS</stp>
        <stp>[PUTStrategy6.xlsx]Backup!R7093C7</stp>
        <stp>CHAIN_STRIKE_PX_OVRD</stp>
        <stp>142040</stp>
        <stp>CHAIN_PUT_CALL_TYPE_OVRD=P</stp>
        <stp>CHAIN_PERIODICITY_OVRD=M</stp>
        <tr r="G7093" s="3"/>
      </tp>
      <tp t="e">
        <v>#N/A</v>
        <stp/>
        <stp>##V3_BDSV12</stp>
        <stp>SPX Index</stp>
        <stp>CHAIN_TICKERS</stp>
        <stp>[PUTStrategy6.xlsx]Backup!R7043C7</stp>
        <stp>CHAIN_STRIKE_PX_OVRD</stp>
        <stp>141040</stp>
        <stp>CHAIN_PUT_CALL_TYPE_OVRD=P</stp>
        <stp>CHAIN_PERIODICITY_OVRD=M</stp>
        <tr r="G7043" s="3"/>
      </tp>
      <tp t="e">
        <v>#N/A</v>
        <stp/>
        <stp>##V3_BDSV12</stp>
        <stp>SPX Index</stp>
        <stp>CHAIN_TICKERS</stp>
        <stp>[PUTStrategy6.xlsx]Backup!R7343C7</stp>
        <stp>CHAIN_STRIKE_PX_OVRD</stp>
        <stp>147040</stp>
        <stp>CHAIN_PUT_CALL_TYPE_OVRD=P</stp>
        <stp>CHAIN_PERIODICITY_OVRD=M</stp>
        <tr r="G7343" s="3"/>
      </tp>
      <tp t="e">
        <v>#N/A</v>
        <stp/>
        <stp>##V3_BDSV12</stp>
        <stp>SPX Index</stp>
        <stp>CHAIN_TICKERS</stp>
        <stp>[PUTStrategy6.xlsx]Backup!R7393C7</stp>
        <stp>CHAIN_STRIKE_PX_OVRD</stp>
        <stp>148040</stp>
        <stp>CHAIN_PUT_CALL_TYPE_OVRD=P</stp>
        <stp>CHAIN_PERIODICITY_OVRD=M</stp>
        <tr r="G7393" s="3"/>
      </tp>
      <tp t="e">
        <v>#N/A</v>
        <stp/>
        <stp>##V3_BDSV12</stp>
        <stp>SPX Index</stp>
        <stp>CHAIN_TICKERS</stp>
        <stp>[PUTStrategy6.xlsx]Backup!R7293C7</stp>
        <stp>CHAIN_STRIKE_PX_OVRD</stp>
        <stp>146040</stp>
        <stp>CHAIN_PUT_CALL_TYPE_OVRD=P</stp>
        <stp>CHAIN_PERIODICITY_OVRD=M</stp>
        <tr r="G7293" s="3"/>
      </tp>
      <tp t="e">
        <v>#N/A</v>
        <stp/>
        <stp>##V3_BDSV12</stp>
        <stp>SPX Index</stp>
        <stp>CHAIN_TICKERS</stp>
        <stp>[PUTStrategy6.xlsx]Backup!R7243C7</stp>
        <stp>CHAIN_STRIKE_PX_OVRD</stp>
        <stp>145040</stp>
        <stp>CHAIN_PUT_CALL_TYPE_OVRD=P</stp>
        <stp>CHAIN_PERIODICITY_OVRD=M</stp>
        <tr r="G7243" s="3"/>
      </tp>
      <tp t="e">
        <v>#N/A</v>
        <stp/>
        <stp>##V3_BDSV12</stp>
        <stp>SPX Index</stp>
        <stp>CHAIN_TICKERS</stp>
        <stp>[PUTStrategy6.xlsx]Backup!R5401C7</stp>
        <stp>CHAIN_STRIKE_PX_OVRD</stp>
        <stp>108200</stp>
        <stp>CHAIN_PUT_CALL_TYPE_OVRD=P</stp>
        <stp>CHAIN_PERIODICITY_OVRD=M</stp>
        <tr r="G5401" s="3"/>
      </tp>
      <tp t="e">
        <v>#N/A</v>
        <stp/>
        <stp>##V3_BDSV12</stp>
        <stp>SPX Index</stp>
        <stp>CHAIN_TICKERS</stp>
        <stp>[PUTStrategy6.xlsx]Backup!R5416C7</stp>
        <stp>CHAIN_STRIKE_PX_OVRD</stp>
        <stp>108500</stp>
        <stp>CHAIN_PUT_CALL_TYPE_OVRD=P</stp>
        <stp>CHAIN_PERIODICITY_OVRD=M</stp>
        <tr r="G5416" s="3"/>
      </tp>
      <tp t="e">
        <v>#N/A</v>
        <stp/>
        <stp>##V3_BDSV12</stp>
        <stp>SPX Index</stp>
        <stp>CHAIN_TICKERS</stp>
        <stp>[PUTStrategy6.xlsx]Backup!R5466C7</stp>
        <stp>CHAIN_STRIKE_PX_OVRD</stp>
        <stp>109500</stp>
        <stp>CHAIN_PUT_CALL_TYPE_OVRD=P</stp>
        <stp>CHAIN_PERIODICITY_OVRD=M</stp>
        <tr r="G5466" s="3"/>
      </tp>
      <tp t="e">
        <v>#N/A</v>
        <stp/>
        <stp>##V3_BDSV12</stp>
        <stp>SPX Index</stp>
        <stp>CHAIN_TICKERS</stp>
        <stp>[PUTStrategy6.xlsx]Backup!R5451C7</stp>
        <stp>CHAIN_STRIKE_PX_OVRD</stp>
        <stp>109200</stp>
        <stp>CHAIN_PUT_CALL_TYPE_OVRD=P</stp>
        <stp>CHAIN_PERIODICITY_OVRD=M</stp>
        <tr r="G5451" s="3"/>
      </tp>
      <tp t="e">
        <v>#N/A</v>
        <stp/>
        <stp>##V3_BDSV12</stp>
        <stp>SPX Index</stp>
        <stp>CHAIN_TICKERS</stp>
        <stp>[PUTStrategy6.xlsx]Backup!R5501C7</stp>
        <stp>CHAIN_STRIKE_PX_OVRD</stp>
        <stp>110200</stp>
        <stp>CHAIN_PUT_CALL_TYPE_OVRD=P</stp>
        <stp>CHAIN_PERIODICITY_OVRD=M</stp>
        <tr r="G5501" s="3"/>
      </tp>
      <tp t="e">
        <v>#N/A</v>
        <stp/>
        <stp>##V3_BDSV12</stp>
        <stp>SPX Index</stp>
        <stp>CHAIN_TICKERS</stp>
        <stp>[PUTStrategy6.xlsx]Backup!R5516C7</stp>
        <stp>CHAIN_STRIKE_PX_OVRD</stp>
        <stp>110500</stp>
        <stp>CHAIN_PUT_CALL_TYPE_OVRD=P</stp>
        <stp>CHAIN_PERIODICITY_OVRD=M</stp>
        <tr r="G5516" s="3"/>
      </tp>
      <tp t="e">
        <v>#N/A</v>
        <stp/>
        <stp>##V3_BDSV12</stp>
        <stp>SPX Index</stp>
        <stp>CHAIN_TICKERS</stp>
        <stp>[PUTStrategy6.xlsx]Backup!R5566C7</stp>
        <stp>CHAIN_STRIKE_PX_OVRD</stp>
        <stp>111500</stp>
        <stp>CHAIN_PUT_CALL_TYPE_OVRD=P</stp>
        <stp>CHAIN_PERIODICITY_OVRD=M</stp>
        <tr r="G5566" s="3"/>
      </tp>
      <tp t="e">
        <v>#N/A</v>
        <stp/>
        <stp>##V3_BDSV12</stp>
        <stp>SPX Index</stp>
        <stp>CHAIN_TICKERS</stp>
        <stp>[PUTStrategy6.xlsx]Backup!R5551C7</stp>
        <stp>CHAIN_STRIKE_PX_OVRD</stp>
        <stp>111200</stp>
        <stp>CHAIN_PUT_CALL_TYPE_OVRD=P</stp>
        <stp>CHAIN_PERIODICITY_OVRD=M</stp>
        <tr r="G5551" s="3"/>
      </tp>
      <tp t="e">
        <v>#N/A</v>
        <stp/>
        <stp>##V3_BDSV12</stp>
        <stp>SPX Index</stp>
        <stp>CHAIN_TICKERS</stp>
        <stp>[PUTStrategy6.xlsx]Backup!R5601C7</stp>
        <stp>CHAIN_STRIKE_PX_OVRD</stp>
        <stp>112200</stp>
        <stp>CHAIN_PUT_CALL_TYPE_OVRD=P</stp>
        <stp>CHAIN_PERIODICITY_OVRD=M</stp>
        <tr r="G5601" s="3"/>
      </tp>
      <tp t="e">
        <v>#N/A</v>
        <stp/>
        <stp>##V3_BDSV12</stp>
        <stp>SPX Index</stp>
        <stp>CHAIN_TICKERS</stp>
        <stp>[PUTStrategy6.xlsx]Backup!R5616C7</stp>
        <stp>CHAIN_STRIKE_PX_OVRD</stp>
        <stp>112500</stp>
        <stp>CHAIN_PUT_CALL_TYPE_OVRD=P</stp>
        <stp>CHAIN_PERIODICITY_OVRD=M</stp>
        <tr r="G5616" s="3"/>
      </tp>
      <tp t="e">
        <v>#N/A</v>
        <stp/>
        <stp>##V3_BDSV12</stp>
        <stp>SPX Index</stp>
        <stp>CHAIN_TICKERS</stp>
        <stp>[PUTStrategy6.xlsx]Backup!R5651C7</stp>
        <stp>CHAIN_STRIKE_PX_OVRD</stp>
        <stp>113200</stp>
        <stp>CHAIN_PUT_CALL_TYPE_OVRD=P</stp>
        <stp>CHAIN_PERIODICITY_OVRD=M</stp>
        <tr r="G5651" s="3"/>
      </tp>
      <tp t="e">
        <v>#N/A</v>
        <stp/>
        <stp>##V3_BDSV12</stp>
        <stp>SPX Index</stp>
        <stp>CHAIN_TICKERS</stp>
        <stp>[PUTStrategy6.xlsx]Backup!R5666C7</stp>
        <stp>CHAIN_STRIKE_PX_OVRD</stp>
        <stp>113500</stp>
        <stp>CHAIN_PUT_CALL_TYPE_OVRD=P</stp>
        <stp>CHAIN_PERIODICITY_OVRD=M</stp>
        <tr r="G5666" s="3"/>
      </tp>
      <tp t="e">
        <v>#N/A</v>
        <stp/>
        <stp>##V3_BDSV12</stp>
        <stp>SPX Index</stp>
        <stp>CHAIN_TICKERS</stp>
        <stp>[PUTStrategy6.xlsx]Backup!R5766C7</stp>
        <stp>CHAIN_STRIKE_PX_OVRD</stp>
        <stp>115500</stp>
        <stp>CHAIN_PUT_CALL_TYPE_OVRD=P</stp>
        <stp>CHAIN_PERIODICITY_OVRD=M</stp>
        <tr r="G5766" s="3"/>
      </tp>
      <tp t="e">
        <v>#N/A</v>
        <stp/>
        <stp>##V3_BDSV12</stp>
        <stp>SPX Index</stp>
        <stp>CHAIN_TICKERS</stp>
        <stp>[PUTStrategy6.xlsx]Backup!R5751C7</stp>
        <stp>CHAIN_STRIKE_PX_OVRD</stp>
        <stp>115200</stp>
        <stp>CHAIN_PUT_CALL_TYPE_OVRD=P</stp>
        <stp>CHAIN_PERIODICITY_OVRD=M</stp>
        <tr r="G5751" s="3"/>
      </tp>
      <tp t="e">
        <v>#N/A</v>
        <stp/>
        <stp>##V3_BDSV12</stp>
        <stp>SPX Index</stp>
        <stp>CHAIN_TICKERS</stp>
        <stp>[PUTStrategy6.xlsx]Backup!R5701C7</stp>
        <stp>CHAIN_STRIKE_PX_OVRD</stp>
        <stp>114200</stp>
        <stp>CHAIN_PUT_CALL_TYPE_OVRD=P</stp>
        <stp>CHAIN_PERIODICITY_OVRD=M</stp>
        <tr r="G5701" s="3"/>
      </tp>
      <tp t="e">
        <v>#N/A</v>
        <stp/>
        <stp>##V3_BDSV12</stp>
        <stp>SPX Index</stp>
        <stp>CHAIN_TICKERS</stp>
        <stp>[PUTStrategy6.xlsx]Backup!R5716C7</stp>
        <stp>CHAIN_STRIKE_PX_OVRD</stp>
        <stp>114500</stp>
        <stp>CHAIN_PUT_CALL_TYPE_OVRD=P</stp>
        <stp>CHAIN_PERIODICITY_OVRD=M</stp>
        <tr r="G5716" s="3"/>
      </tp>
      <tp t="e">
        <v>#N/A</v>
        <stp/>
        <stp>##V3_BDSV12</stp>
        <stp>SPX Index</stp>
        <stp>CHAIN_TICKERS</stp>
        <stp>[PUTStrategy6.xlsx]Backup!R5101C7</stp>
        <stp>CHAIN_STRIKE_PX_OVRD</stp>
        <stp>102200</stp>
        <stp>CHAIN_PUT_CALL_TYPE_OVRD=P</stp>
        <stp>CHAIN_PERIODICITY_OVRD=M</stp>
        <tr r="G5101" s="3"/>
      </tp>
      <tp t="e">
        <v>#N/A</v>
        <stp/>
        <stp>##V3_BDSV12</stp>
        <stp>SPX Index</stp>
        <stp>CHAIN_TICKERS</stp>
        <stp>[PUTStrategy6.xlsx]Backup!R5116C7</stp>
        <stp>CHAIN_STRIKE_PX_OVRD</stp>
        <stp>102500</stp>
        <stp>CHAIN_PUT_CALL_TYPE_OVRD=P</stp>
        <stp>CHAIN_PERIODICITY_OVRD=M</stp>
        <tr r="G5116" s="3"/>
      </tp>
      <tp t="e">
        <v>#N/A</v>
        <stp/>
        <stp>##V3_BDSV12</stp>
        <stp>SPX Index</stp>
        <stp>CHAIN_TICKERS</stp>
        <stp>[PUTStrategy6.xlsx]Backup!R5151C7</stp>
        <stp>CHAIN_STRIKE_PX_OVRD</stp>
        <stp>103200</stp>
        <stp>CHAIN_PUT_CALL_TYPE_OVRD=P</stp>
        <stp>CHAIN_PERIODICITY_OVRD=M</stp>
        <tr r="G5151" s="3"/>
      </tp>
      <tp t="e">
        <v>#N/A</v>
        <stp/>
        <stp>##V3_BDSV12</stp>
        <stp>SPX Index</stp>
        <stp>CHAIN_TICKERS</stp>
        <stp>[PUTStrategy6.xlsx]Backup!R5166C7</stp>
        <stp>CHAIN_STRIKE_PX_OVRD</stp>
        <stp>103500</stp>
        <stp>CHAIN_PUT_CALL_TYPE_OVRD=P</stp>
        <stp>CHAIN_PERIODICITY_OVRD=M</stp>
        <tr r="G5166" s="3"/>
      </tp>
      <tp t="e">
        <v>#N/A</v>
        <stp/>
        <stp>##V3_BDSV12</stp>
        <stp>SPX Index</stp>
        <stp>CHAIN_TICKERS</stp>
        <stp>[PUTStrategy6.xlsx]Backup!R5001C7</stp>
        <stp>CHAIN_STRIKE_PX_OVRD</stp>
        <stp>100200</stp>
        <stp>CHAIN_PUT_CALL_TYPE_OVRD=P</stp>
        <stp>CHAIN_PERIODICITY_OVRD=M</stp>
        <tr r="G5001" s="3"/>
      </tp>
      <tp t="e">
        <v>#N/A</v>
        <stp/>
        <stp>##V3_BDSV12</stp>
        <stp>SPX Index</stp>
        <stp>CHAIN_TICKERS</stp>
        <stp>[PUTStrategy6.xlsx]Backup!R5016C7</stp>
        <stp>CHAIN_STRIKE_PX_OVRD</stp>
        <stp>100500</stp>
        <stp>CHAIN_PUT_CALL_TYPE_OVRD=P</stp>
        <stp>CHAIN_PERIODICITY_OVRD=M</stp>
        <tr r="G5016" s="3"/>
      </tp>
      <tp t="e">
        <v>#N/A</v>
        <stp/>
        <stp>##V3_BDSV12</stp>
        <stp>SPX Index</stp>
        <stp>CHAIN_TICKERS</stp>
        <stp>[PUTStrategy6.xlsx]Backup!R5066C7</stp>
        <stp>CHAIN_STRIKE_PX_OVRD</stp>
        <stp>101500</stp>
        <stp>CHAIN_PUT_CALL_TYPE_OVRD=P</stp>
        <stp>CHAIN_PERIODICITY_OVRD=M</stp>
        <tr r="G5066" s="3"/>
      </tp>
      <tp t="e">
        <v>#N/A</v>
        <stp/>
        <stp>##V3_BDSV12</stp>
        <stp>SPX Index</stp>
        <stp>CHAIN_TICKERS</stp>
        <stp>[PUTStrategy6.xlsx]Backup!R5051C7</stp>
        <stp>CHAIN_STRIKE_PX_OVRD</stp>
        <stp>101200</stp>
        <stp>CHAIN_PUT_CALL_TYPE_OVRD=P</stp>
        <stp>CHAIN_PERIODICITY_OVRD=M</stp>
        <tr r="G5051" s="3"/>
      </tp>
      <tp t="e">
        <v>#N/A</v>
        <stp/>
        <stp>##V3_BDSV12</stp>
        <stp>SPX Index</stp>
        <stp>CHAIN_TICKERS</stp>
        <stp>[PUTStrategy6.xlsx]Backup!R5351C7</stp>
        <stp>CHAIN_STRIKE_PX_OVRD</stp>
        <stp>107200</stp>
        <stp>CHAIN_PUT_CALL_TYPE_OVRD=P</stp>
        <stp>CHAIN_PERIODICITY_OVRD=M</stp>
        <tr r="G5351" s="3"/>
      </tp>
      <tp t="e">
        <v>#N/A</v>
        <stp/>
        <stp>##V3_BDSV12</stp>
        <stp>SPX Index</stp>
        <stp>CHAIN_TICKERS</stp>
        <stp>[PUTStrategy6.xlsx]Backup!R5366C7</stp>
        <stp>CHAIN_STRIKE_PX_OVRD</stp>
        <stp>107500</stp>
        <stp>CHAIN_PUT_CALL_TYPE_OVRD=P</stp>
        <stp>CHAIN_PERIODICITY_OVRD=M</stp>
        <tr r="G5366" s="3"/>
      </tp>
      <tp t="e">
        <v>#N/A</v>
        <stp/>
        <stp>##V3_BDSV12</stp>
        <stp>SPX Index</stp>
        <stp>CHAIN_TICKERS</stp>
        <stp>[PUTStrategy6.xlsx]Backup!R5301C7</stp>
        <stp>CHAIN_STRIKE_PX_OVRD</stp>
        <stp>106200</stp>
        <stp>CHAIN_PUT_CALL_TYPE_OVRD=P</stp>
        <stp>CHAIN_PERIODICITY_OVRD=M</stp>
        <tr r="G5301" s="3"/>
      </tp>
      <tp t="e">
        <v>#N/A</v>
        <stp/>
        <stp>##V3_BDSV12</stp>
        <stp>SPX Index</stp>
        <stp>CHAIN_TICKERS</stp>
        <stp>[PUTStrategy6.xlsx]Backup!R5316C7</stp>
        <stp>CHAIN_STRIKE_PX_OVRD</stp>
        <stp>106500</stp>
        <stp>CHAIN_PUT_CALL_TYPE_OVRD=P</stp>
        <stp>CHAIN_PERIODICITY_OVRD=M</stp>
        <tr r="G5316" s="3"/>
      </tp>
      <tp t="e">
        <v>#N/A</v>
        <stp/>
        <stp>##V3_BDSV12</stp>
        <stp>SPX Index</stp>
        <stp>CHAIN_TICKERS</stp>
        <stp>[PUTStrategy6.xlsx]Backup!R5266C7</stp>
        <stp>CHAIN_STRIKE_PX_OVRD</stp>
        <stp>105500</stp>
        <stp>CHAIN_PUT_CALL_TYPE_OVRD=P</stp>
        <stp>CHAIN_PERIODICITY_OVRD=M</stp>
        <tr r="G5266" s="3"/>
      </tp>
      <tp t="e">
        <v>#N/A</v>
        <stp/>
        <stp>##V3_BDSV12</stp>
        <stp>SPX Index</stp>
        <stp>CHAIN_TICKERS</stp>
        <stp>[PUTStrategy6.xlsx]Backup!R5251C7</stp>
        <stp>CHAIN_STRIKE_PX_OVRD</stp>
        <stp>105200</stp>
        <stp>CHAIN_PUT_CALL_TYPE_OVRD=P</stp>
        <stp>CHAIN_PERIODICITY_OVRD=M</stp>
        <tr r="G5251" s="3"/>
      </tp>
      <tp t="e">
        <v>#N/A</v>
        <stp/>
        <stp>##V3_BDSV12</stp>
        <stp>SPX Index</stp>
        <stp>CHAIN_TICKERS</stp>
        <stp>[PUTStrategy6.xlsx]Backup!R5201C7</stp>
        <stp>CHAIN_STRIKE_PX_OVRD</stp>
        <stp>104200</stp>
        <stp>CHAIN_PUT_CALL_TYPE_OVRD=P</stp>
        <stp>CHAIN_PERIODICITY_OVRD=M</stp>
        <tr r="G5201" s="3"/>
      </tp>
      <tp t="e">
        <v>#N/A</v>
        <stp/>
        <stp>##V3_BDSV12</stp>
        <stp>SPX Index</stp>
        <stp>CHAIN_TICKERS</stp>
        <stp>[PUTStrategy6.xlsx]Backup!R5216C7</stp>
        <stp>CHAIN_STRIKE_PX_OVRD</stp>
        <stp>104500</stp>
        <stp>CHAIN_PUT_CALL_TYPE_OVRD=P</stp>
        <stp>CHAIN_PERIODICITY_OVRD=M</stp>
        <tr r="G5216" s="3"/>
      </tp>
      <tp t="e">
        <v>#N/A</v>
        <stp/>
        <stp>##V3_BDSV12</stp>
        <stp>SPX Index</stp>
        <stp>CHAIN_TICKERS</stp>
        <stp>[PUTStrategy6.xlsx]Backup!R5851C7</stp>
        <stp>CHAIN_STRIKE_PX_OVRD</stp>
        <stp>117200</stp>
        <stp>CHAIN_PUT_CALL_TYPE_OVRD=P</stp>
        <stp>CHAIN_PERIODICITY_OVRD=M</stp>
        <tr r="G5851" s="3"/>
      </tp>
      <tp t="e">
        <v>#N/A</v>
        <stp/>
        <stp>##V3_BDSV12</stp>
        <stp>SPX Index</stp>
        <stp>CHAIN_TICKERS</stp>
        <stp>[PUTStrategy6.xlsx]Backup!R5866C7</stp>
        <stp>CHAIN_STRIKE_PX_OVRD</stp>
        <stp>117500</stp>
        <stp>CHAIN_PUT_CALL_TYPE_OVRD=P</stp>
        <stp>CHAIN_PERIODICITY_OVRD=M</stp>
        <tr r="G5866" s="3"/>
      </tp>
      <tp t="e">
        <v>#N/A</v>
        <stp/>
        <stp>##V3_BDSV12</stp>
        <stp>SPX Index</stp>
        <stp>CHAIN_TICKERS</stp>
        <stp>[PUTStrategy6.xlsx]Backup!R5801C7</stp>
        <stp>CHAIN_STRIKE_PX_OVRD</stp>
        <stp>116200</stp>
        <stp>CHAIN_PUT_CALL_TYPE_OVRD=P</stp>
        <stp>CHAIN_PERIODICITY_OVRD=M</stp>
        <tr r="G5801" s="3"/>
      </tp>
      <tp t="e">
        <v>#N/A</v>
        <stp/>
        <stp>##V3_BDSV12</stp>
        <stp>SPX Index</stp>
        <stp>CHAIN_TICKERS</stp>
        <stp>[PUTStrategy6.xlsx]Backup!R5816C7</stp>
        <stp>CHAIN_STRIKE_PX_OVRD</stp>
        <stp>116500</stp>
        <stp>CHAIN_PUT_CALL_TYPE_OVRD=P</stp>
        <stp>CHAIN_PERIODICITY_OVRD=M</stp>
        <tr r="G5816" s="3"/>
      </tp>
      <tp t="e">
        <v>#N/A</v>
        <stp/>
        <stp>##V3_BDSV12</stp>
        <stp>SPX Index</stp>
        <stp>CHAIN_TICKERS</stp>
        <stp>[PUTStrategy6.xlsx]Backup!R5901C7</stp>
        <stp>CHAIN_STRIKE_PX_OVRD</stp>
        <stp>118200</stp>
        <stp>CHAIN_PUT_CALL_TYPE_OVRD=P</stp>
        <stp>CHAIN_PERIODICITY_OVRD=M</stp>
        <tr r="G5901" s="3"/>
      </tp>
      <tp t="e">
        <v>#N/A</v>
        <stp/>
        <stp>##V3_BDSV12</stp>
        <stp>SPX Index</stp>
        <stp>CHAIN_TICKERS</stp>
        <stp>[PUTStrategy6.xlsx]Backup!R5916C7</stp>
        <stp>CHAIN_STRIKE_PX_OVRD</stp>
        <stp>118500</stp>
        <stp>CHAIN_PUT_CALL_TYPE_OVRD=P</stp>
        <stp>CHAIN_PERIODICITY_OVRD=M</stp>
        <tr r="G5916" s="3"/>
      </tp>
      <tp t="e">
        <v>#N/A</v>
        <stp/>
        <stp>##V3_BDSV12</stp>
        <stp>SPX Index</stp>
        <stp>CHAIN_TICKERS</stp>
        <stp>[PUTStrategy6.xlsx]Backup!R5966C7</stp>
        <stp>CHAIN_STRIKE_PX_OVRD</stp>
        <stp>119500</stp>
        <stp>CHAIN_PUT_CALL_TYPE_OVRD=P</stp>
        <stp>CHAIN_PERIODICITY_OVRD=M</stp>
        <tr r="G5966" s="3"/>
      </tp>
      <tp t="e">
        <v>#N/A</v>
        <stp/>
        <stp>##V3_BDSV12</stp>
        <stp>SPX Index</stp>
        <stp>CHAIN_TICKERS</stp>
        <stp>[PUTStrategy6.xlsx]Backup!R5951C7</stp>
        <stp>CHAIN_STRIKE_PX_OVRD</stp>
        <stp>119200</stp>
        <stp>CHAIN_PUT_CALL_TYPE_OVRD=P</stp>
        <stp>CHAIN_PERIODICITY_OVRD=M</stp>
        <tr r="G5951" s="3"/>
      </tp>
      <tp t="e">
        <v>#N/A</v>
        <stp/>
        <stp>##V3_BDSV12</stp>
        <stp>SPX Index</stp>
        <stp>CHAIN_TICKERS</stp>
        <stp>[PUTStrategy6.xlsx]Backup!R6601C7</stp>
        <stp>CHAIN_STRIKE_PX_OVRD</stp>
        <stp>132200</stp>
        <stp>CHAIN_PUT_CALL_TYPE_OVRD=P</stp>
        <stp>CHAIN_PERIODICITY_OVRD=M</stp>
        <tr r="G6601" s="3"/>
      </tp>
      <tp t="e">
        <v>#N/A</v>
        <stp/>
        <stp>##V3_BDSV12</stp>
        <stp>SPX Index</stp>
        <stp>CHAIN_TICKERS</stp>
        <stp>[PUTStrategy6.xlsx]Backup!R6616C7</stp>
        <stp>CHAIN_STRIKE_PX_OVRD</stp>
        <stp>132500</stp>
        <stp>CHAIN_PUT_CALL_TYPE_OVRD=P</stp>
        <stp>CHAIN_PERIODICITY_OVRD=M</stp>
        <tr r="G6616" s="3"/>
      </tp>
      <tp t="e">
        <v>#N/A</v>
        <stp/>
        <stp>##V3_BDSV12</stp>
        <stp>SPX Index</stp>
        <stp>CHAIN_TICKERS</stp>
        <stp>[PUTStrategy6.xlsx]Backup!R6651C7</stp>
        <stp>CHAIN_STRIKE_PX_OVRD</stp>
        <stp>133200</stp>
        <stp>CHAIN_PUT_CALL_TYPE_OVRD=P</stp>
        <stp>CHAIN_PERIODICITY_OVRD=M</stp>
        <tr r="G6651" s="3"/>
      </tp>
      <tp t="e">
        <v>#N/A</v>
        <stp/>
        <stp>##V3_BDSV12</stp>
        <stp>SPX Index</stp>
        <stp>CHAIN_TICKERS</stp>
        <stp>[PUTStrategy6.xlsx]Backup!R6666C7</stp>
        <stp>CHAIN_STRIKE_PX_OVRD</stp>
        <stp>133500</stp>
        <stp>CHAIN_PUT_CALL_TYPE_OVRD=P</stp>
        <stp>CHAIN_PERIODICITY_OVRD=M</stp>
        <tr r="G6666" s="3"/>
      </tp>
      <tp t="e">
        <v>#N/A</v>
        <stp/>
        <stp>##V3_BDSV12</stp>
        <stp>SPX Index</stp>
        <stp>CHAIN_TICKERS</stp>
        <stp>[PUTStrategy6.xlsx]Backup!R6766C7</stp>
        <stp>CHAIN_STRIKE_PX_OVRD</stp>
        <stp>135500</stp>
        <stp>CHAIN_PUT_CALL_TYPE_OVRD=P</stp>
        <stp>CHAIN_PERIODICITY_OVRD=M</stp>
        <tr r="G6766" s="3"/>
      </tp>
      <tp t="e">
        <v>#N/A</v>
        <stp/>
        <stp>##V3_BDSV12</stp>
        <stp>SPX Index</stp>
        <stp>CHAIN_TICKERS</stp>
        <stp>[PUTStrategy6.xlsx]Backup!R6751C7</stp>
        <stp>CHAIN_STRIKE_PX_OVRD</stp>
        <stp>135200</stp>
        <stp>CHAIN_PUT_CALL_TYPE_OVRD=P</stp>
        <stp>CHAIN_PERIODICITY_OVRD=M</stp>
        <tr r="G6751" s="3"/>
      </tp>
      <tp t="e">
        <v>#N/A</v>
        <stp/>
        <stp>##V3_BDSV12</stp>
        <stp>SPX Index</stp>
        <stp>CHAIN_TICKERS</stp>
        <stp>[PUTStrategy6.xlsx]Backup!R6701C7</stp>
        <stp>CHAIN_STRIKE_PX_OVRD</stp>
        <stp>134200</stp>
        <stp>CHAIN_PUT_CALL_TYPE_OVRD=P</stp>
        <stp>CHAIN_PERIODICITY_OVRD=M</stp>
        <tr r="G6701" s="3"/>
      </tp>
      <tp t="e">
        <v>#N/A</v>
        <stp/>
        <stp>##V3_BDSV12</stp>
        <stp>SPX Index</stp>
        <stp>CHAIN_TICKERS</stp>
        <stp>[PUTStrategy6.xlsx]Backup!R6716C7</stp>
        <stp>CHAIN_STRIKE_PX_OVRD</stp>
        <stp>134500</stp>
        <stp>CHAIN_PUT_CALL_TYPE_OVRD=P</stp>
        <stp>CHAIN_PERIODICITY_OVRD=M</stp>
        <tr r="G6716" s="3"/>
      </tp>
      <tp t="e">
        <v>#N/A</v>
        <stp/>
        <stp>##V3_BDSV12</stp>
        <stp>SPX Index</stp>
        <stp>CHAIN_TICKERS</stp>
        <stp>[PUTStrategy6.xlsx]Backup!R6401C7</stp>
        <stp>CHAIN_STRIKE_PX_OVRD</stp>
        <stp>128200</stp>
        <stp>CHAIN_PUT_CALL_TYPE_OVRD=P</stp>
        <stp>CHAIN_PERIODICITY_OVRD=M</stp>
        <tr r="G6401" s="3"/>
      </tp>
      <tp t="e">
        <v>#N/A</v>
        <stp/>
        <stp>##V3_BDSV12</stp>
        <stp>SPX Index</stp>
        <stp>CHAIN_TICKERS</stp>
        <stp>[PUTStrategy6.xlsx]Backup!R6416C7</stp>
        <stp>CHAIN_STRIKE_PX_OVRD</stp>
        <stp>128500</stp>
        <stp>CHAIN_PUT_CALL_TYPE_OVRD=P</stp>
        <stp>CHAIN_PERIODICITY_OVRD=M</stp>
        <tr r="G6416" s="3"/>
      </tp>
      <tp t="e">
        <v>#N/A</v>
        <stp/>
        <stp>##V3_BDSV12</stp>
        <stp>SPX Index</stp>
        <stp>CHAIN_TICKERS</stp>
        <stp>[PUTStrategy6.xlsx]Backup!R6466C7</stp>
        <stp>CHAIN_STRIKE_PX_OVRD</stp>
        <stp>129500</stp>
        <stp>CHAIN_PUT_CALL_TYPE_OVRD=P</stp>
        <stp>CHAIN_PERIODICITY_OVRD=M</stp>
        <tr r="G6466" s="3"/>
      </tp>
      <tp t="e">
        <v>#N/A</v>
        <stp/>
        <stp>##V3_BDSV12</stp>
        <stp>SPX Index</stp>
        <stp>CHAIN_TICKERS</stp>
        <stp>[PUTStrategy6.xlsx]Backup!R6451C7</stp>
        <stp>CHAIN_STRIKE_PX_OVRD</stp>
        <stp>129200</stp>
        <stp>CHAIN_PUT_CALL_TYPE_OVRD=P</stp>
        <stp>CHAIN_PERIODICITY_OVRD=M</stp>
        <tr r="G6451" s="3"/>
      </tp>
      <tp t="e">
        <v>#N/A</v>
        <stp/>
        <stp>##V3_BDSV12</stp>
        <stp>SPX Index</stp>
        <stp>CHAIN_TICKERS</stp>
        <stp>[PUTStrategy6.xlsx]Backup!R6501C7</stp>
        <stp>CHAIN_STRIKE_PX_OVRD</stp>
        <stp>130200</stp>
        <stp>CHAIN_PUT_CALL_TYPE_OVRD=P</stp>
        <stp>CHAIN_PERIODICITY_OVRD=M</stp>
        <tr r="G6501" s="3"/>
      </tp>
      <tp t="e">
        <v>#N/A</v>
        <stp/>
        <stp>##V3_BDSV12</stp>
        <stp>SPX Index</stp>
        <stp>CHAIN_TICKERS</stp>
        <stp>[PUTStrategy6.xlsx]Backup!R6516C7</stp>
        <stp>CHAIN_STRIKE_PX_OVRD</stp>
        <stp>130500</stp>
        <stp>CHAIN_PUT_CALL_TYPE_OVRD=P</stp>
        <stp>CHAIN_PERIODICITY_OVRD=M</stp>
        <tr r="G6516" s="3"/>
      </tp>
      <tp t="e">
        <v>#N/A</v>
        <stp/>
        <stp>##V3_BDSV12</stp>
        <stp>SPX Index</stp>
        <stp>CHAIN_TICKERS</stp>
        <stp>[PUTStrategy6.xlsx]Backup!R6566C7</stp>
        <stp>CHAIN_STRIKE_PX_OVRD</stp>
        <stp>131500</stp>
        <stp>CHAIN_PUT_CALL_TYPE_OVRD=P</stp>
        <stp>CHAIN_PERIODICITY_OVRD=M</stp>
        <tr r="G6566" s="3"/>
      </tp>
      <tp t="e">
        <v>#N/A</v>
        <stp/>
        <stp>##V3_BDSV12</stp>
        <stp>SPX Index</stp>
        <stp>CHAIN_TICKERS</stp>
        <stp>[PUTStrategy6.xlsx]Backup!R6551C7</stp>
        <stp>CHAIN_STRIKE_PX_OVRD</stp>
        <stp>131200</stp>
        <stp>CHAIN_PUT_CALL_TYPE_OVRD=P</stp>
        <stp>CHAIN_PERIODICITY_OVRD=M</stp>
        <tr r="G6551" s="3"/>
      </tp>
      <tp t="e">
        <v>#N/A</v>
        <stp/>
        <stp>##V3_BDSV12</stp>
        <stp>SPX Index</stp>
        <stp>CHAIN_TICKERS</stp>
        <stp>[PUTStrategy6.xlsx]Backup!R6351C7</stp>
        <stp>CHAIN_STRIKE_PX_OVRD</stp>
        <stp>127200</stp>
        <stp>CHAIN_PUT_CALL_TYPE_OVRD=P</stp>
        <stp>CHAIN_PERIODICITY_OVRD=M</stp>
        <tr r="G6351" s="3"/>
      </tp>
      <tp t="e">
        <v>#N/A</v>
        <stp/>
        <stp>##V3_BDSV12</stp>
        <stp>SPX Index</stp>
        <stp>CHAIN_TICKERS</stp>
        <stp>[PUTStrategy6.xlsx]Backup!R6366C7</stp>
        <stp>CHAIN_STRIKE_PX_OVRD</stp>
        <stp>127500</stp>
        <stp>CHAIN_PUT_CALL_TYPE_OVRD=P</stp>
        <stp>CHAIN_PERIODICITY_OVRD=M</stp>
        <tr r="G6366" s="3"/>
      </tp>
      <tp t="e">
        <v>#N/A</v>
        <stp/>
        <stp>##V3_BDSV12</stp>
        <stp>SPX Index</stp>
        <stp>CHAIN_TICKERS</stp>
        <stp>[PUTStrategy6.xlsx]Backup!R6301C7</stp>
        <stp>CHAIN_STRIKE_PX_OVRD</stp>
        <stp>126200</stp>
        <stp>CHAIN_PUT_CALL_TYPE_OVRD=P</stp>
        <stp>CHAIN_PERIODICITY_OVRD=M</stp>
        <tr r="G6301" s="3"/>
      </tp>
      <tp t="e">
        <v>#N/A</v>
        <stp/>
        <stp>##V3_BDSV12</stp>
        <stp>SPX Index</stp>
        <stp>CHAIN_TICKERS</stp>
        <stp>[PUTStrategy6.xlsx]Backup!R6316C7</stp>
        <stp>CHAIN_STRIKE_PX_OVRD</stp>
        <stp>126500</stp>
        <stp>CHAIN_PUT_CALL_TYPE_OVRD=P</stp>
        <stp>CHAIN_PERIODICITY_OVRD=M</stp>
        <tr r="G6316" s="3"/>
      </tp>
      <tp t="e">
        <v>#N/A</v>
        <stp/>
        <stp>##V3_BDSV12</stp>
        <stp>SPX Index</stp>
        <stp>CHAIN_TICKERS</stp>
        <stp>[PUTStrategy6.xlsx]Backup!R6266C7</stp>
        <stp>CHAIN_STRIKE_PX_OVRD</stp>
        <stp>125500</stp>
        <stp>CHAIN_PUT_CALL_TYPE_OVRD=P</stp>
        <stp>CHAIN_PERIODICITY_OVRD=M</stp>
        <tr r="G6266" s="3"/>
      </tp>
      <tp t="e">
        <v>#N/A</v>
        <stp/>
        <stp>##V3_BDSV12</stp>
        <stp>SPX Index</stp>
        <stp>CHAIN_TICKERS</stp>
        <stp>[PUTStrategy6.xlsx]Backup!R6251C7</stp>
        <stp>CHAIN_STRIKE_PX_OVRD</stp>
        <stp>125200</stp>
        <stp>CHAIN_PUT_CALL_TYPE_OVRD=P</stp>
        <stp>CHAIN_PERIODICITY_OVRD=M</stp>
        <tr r="G6251" s="3"/>
      </tp>
      <tp t="e">
        <v>#N/A</v>
        <stp/>
        <stp>##V3_BDSV12</stp>
        <stp>SPX Index</stp>
        <stp>CHAIN_TICKERS</stp>
        <stp>[PUTStrategy6.xlsx]Backup!R6201C7</stp>
        <stp>CHAIN_STRIKE_PX_OVRD</stp>
        <stp>124200</stp>
        <stp>CHAIN_PUT_CALL_TYPE_OVRD=P</stp>
        <stp>CHAIN_PERIODICITY_OVRD=M</stp>
        <tr r="G6201" s="3"/>
      </tp>
      <tp t="e">
        <v>#N/A</v>
        <stp/>
        <stp>##V3_BDSV12</stp>
        <stp>SPX Index</stp>
        <stp>CHAIN_TICKERS</stp>
        <stp>[PUTStrategy6.xlsx]Backup!R6216C7</stp>
        <stp>CHAIN_STRIKE_PX_OVRD</stp>
        <stp>124500</stp>
        <stp>CHAIN_PUT_CALL_TYPE_OVRD=P</stp>
        <stp>CHAIN_PERIODICITY_OVRD=M</stp>
        <tr r="G6216" s="3"/>
      </tp>
      <tp t="e">
        <v>#N/A</v>
        <stp/>
        <stp>##V3_BDSV12</stp>
        <stp>SPX Index</stp>
        <stp>CHAIN_TICKERS</stp>
        <stp>[PUTStrategy6.xlsx]Backup!R6101C7</stp>
        <stp>CHAIN_STRIKE_PX_OVRD</stp>
        <stp>122200</stp>
        <stp>CHAIN_PUT_CALL_TYPE_OVRD=P</stp>
        <stp>CHAIN_PERIODICITY_OVRD=M</stp>
        <tr r="G6101" s="3"/>
      </tp>
      <tp t="e">
        <v>#N/A</v>
        <stp/>
        <stp>##V3_BDSV12</stp>
        <stp>SPX Index</stp>
        <stp>CHAIN_TICKERS</stp>
        <stp>[PUTStrategy6.xlsx]Backup!R6116C7</stp>
        <stp>CHAIN_STRIKE_PX_OVRD</stp>
        <stp>122500</stp>
        <stp>CHAIN_PUT_CALL_TYPE_OVRD=P</stp>
        <stp>CHAIN_PERIODICITY_OVRD=M</stp>
        <tr r="G6116" s="3"/>
      </tp>
      <tp t="e">
        <v>#N/A</v>
        <stp/>
        <stp>##V3_BDSV12</stp>
        <stp>SPX Index</stp>
        <stp>CHAIN_TICKERS</stp>
        <stp>[PUTStrategy6.xlsx]Backup!R6151C7</stp>
        <stp>CHAIN_STRIKE_PX_OVRD</stp>
        <stp>123200</stp>
        <stp>CHAIN_PUT_CALL_TYPE_OVRD=P</stp>
        <stp>CHAIN_PERIODICITY_OVRD=M</stp>
        <tr r="G6151" s="3"/>
      </tp>
      <tp t="e">
        <v>#N/A</v>
        <stp/>
        <stp>##V3_BDSV12</stp>
        <stp>SPX Index</stp>
        <stp>CHAIN_TICKERS</stp>
        <stp>[PUTStrategy6.xlsx]Backup!R6166C7</stp>
        <stp>CHAIN_STRIKE_PX_OVRD</stp>
        <stp>123500</stp>
        <stp>CHAIN_PUT_CALL_TYPE_OVRD=P</stp>
        <stp>CHAIN_PERIODICITY_OVRD=M</stp>
        <tr r="G6166" s="3"/>
      </tp>
      <tp t="e">
        <v>#N/A</v>
        <stp/>
        <stp>##V3_BDSV12</stp>
        <stp>SPX Index</stp>
        <stp>CHAIN_TICKERS</stp>
        <stp>[PUTStrategy6.xlsx]Backup!R6001C7</stp>
        <stp>CHAIN_STRIKE_PX_OVRD</stp>
        <stp>120200</stp>
        <stp>CHAIN_PUT_CALL_TYPE_OVRD=P</stp>
        <stp>CHAIN_PERIODICITY_OVRD=M</stp>
        <tr r="G6001" s="3"/>
      </tp>
      <tp t="e">
        <v>#N/A</v>
        <stp/>
        <stp>##V3_BDSV12</stp>
        <stp>SPX Index</stp>
        <stp>CHAIN_TICKERS</stp>
        <stp>[PUTStrategy6.xlsx]Backup!R6016C7</stp>
        <stp>CHAIN_STRIKE_PX_OVRD</stp>
        <stp>120500</stp>
        <stp>CHAIN_PUT_CALL_TYPE_OVRD=P</stp>
        <stp>CHAIN_PERIODICITY_OVRD=M</stp>
        <tr r="G6016" s="3"/>
      </tp>
      <tp t="e">
        <v>#N/A</v>
        <stp/>
        <stp>##V3_BDSV12</stp>
        <stp>SPX Index</stp>
        <stp>CHAIN_TICKERS</stp>
        <stp>[PUTStrategy6.xlsx]Backup!R6066C7</stp>
        <stp>CHAIN_STRIKE_PX_OVRD</stp>
        <stp>121500</stp>
        <stp>CHAIN_PUT_CALL_TYPE_OVRD=P</stp>
        <stp>CHAIN_PERIODICITY_OVRD=M</stp>
        <tr r="G6066" s="3"/>
      </tp>
      <tp t="e">
        <v>#N/A</v>
        <stp/>
        <stp>##V3_BDSV12</stp>
        <stp>SPX Index</stp>
        <stp>CHAIN_TICKERS</stp>
        <stp>[PUTStrategy6.xlsx]Backup!R6051C7</stp>
        <stp>CHAIN_STRIKE_PX_OVRD</stp>
        <stp>121200</stp>
        <stp>CHAIN_PUT_CALL_TYPE_OVRD=P</stp>
        <stp>CHAIN_PERIODICITY_OVRD=M</stp>
        <tr r="G6051" s="3"/>
      </tp>
      <tp t="e">
        <v>#N/A</v>
        <stp/>
        <stp>##V3_BDSV12</stp>
        <stp>SPX Index</stp>
        <stp>CHAIN_TICKERS</stp>
        <stp>[PUTStrategy6.xlsx]Backup!R6851C7</stp>
        <stp>CHAIN_STRIKE_PX_OVRD</stp>
        <stp>137200</stp>
        <stp>CHAIN_PUT_CALL_TYPE_OVRD=P</stp>
        <stp>CHAIN_PERIODICITY_OVRD=M</stp>
        <tr r="G6851" s="3"/>
      </tp>
      <tp t="e">
        <v>#N/A</v>
        <stp/>
        <stp>##V3_BDSV12</stp>
        <stp>SPX Index</stp>
        <stp>CHAIN_TICKERS</stp>
        <stp>[PUTStrategy6.xlsx]Backup!R6866C7</stp>
        <stp>CHAIN_STRIKE_PX_OVRD</stp>
        <stp>137500</stp>
        <stp>CHAIN_PUT_CALL_TYPE_OVRD=P</stp>
        <stp>CHAIN_PERIODICITY_OVRD=M</stp>
        <tr r="G6866" s="3"/>
      </tp>
      <tp t="e">
        <v>#N/A</v>
        <stp/>
        <stp>##V3_BDSV12</stp>
        <stp>SPX Index</stp>
        <stp>CHAIN_TICKERS</stp>
        <stp>[PUTStrategy6.xlsx]Backup!R6801C7</stp>
        <stp>CHAIN_STRIKE_PX_OVRD</stp>
        <stp>136200</stp>
        <stp>CHAIN_PUT_CALL_TYPE_OVRD=P</stp>
        <stp>CHAIN_PERIODICITY_OVRD=M</stp>
        <tr r="G6801" s="3"/>
      </tp>
      <tp t="e">
        <v>#N/A</v>
        <stp/>
        <stp>##V3_BDSV12</stp>
        <stp>SPX Index</stp>
        <stp>CHAIN_TICKERS</stp>
        <stp>[PUTStrategy6.xlsx]Backup!R6816C7</stp>
        <stp>CHAIN_STRIKE_PX_OVRD</stp>
        <stp>136500</stp>
        <stp>CHAIN_PUT_CALL_TYPE_OVRD=P</stp>
        <stp>CHAIN_PERIODICITY_OVRD=M</stp>
        <tr r="G6816" s="3"/>
      </tp>
      <tp t="e">
        <v>#N/A</v>
        <stp/>
        <stp>##V3_BDSV12</stp>
        <stp>SPX Index</stp>
        <stp>CHAIN_TICKERS</stp>
        <stp>[PUTStrategy6.xlsx]Backup!R6901C7</stp>
        <stp>CHAIN_STRIKE_PX_OVRD</stp>
        <stp>138200</stp>
        <stp>CHAIN_PUT_CALL_TYPE_OVRD=P</stp>
        <stp>CHAIN_PERIODICITY_OVRD=M</stp>
        <tr r="G6901" s="3"/>
      </tp>
      <tp t="e">
        <v>#N/A</v>
        <stp/>
        <stp>##V3_BDSV12</stp>
        <stp>SPX Index</stp>
        <stp>CHAIN_TICKERS</stp>
        <stp>[PUTStrategy6.xlsx]Backup!R6916C7</stp>
        <stp>CHAIN_STRIKE_PX_OVRD</stp>
        <stp>138500</stp>
        <stp>CHAIN_PUT_CALL_TYPE_OVRD=P</stp>
        <stp>CHAIN_PERIODICITY_OVRD=M</stp>
        <tr r="G6916" s="3"/>
      </tp>
      <tp t="e">
        <v>#N/A</v>
        <stp/>
        <stp>##V3_BDSV12</stp>
        <stp>SPX Index</stp>
        <stp>CHAIN_TICKERS</stp>
        <stp>[PUTStrategy6.xlsx]Backup!R6966C7</stp>
        <stp>CHAIN_STRIKE_PX_OVRD</stp>
        <stp>139500</stp>
        <stp>CHAIN_PUT_CALL_TYPE_OVRD=P</stp>
        <stp>CHAIN_PERIODICITY_OVRD=M</stp>
        <tr r="G6966" s="3"/>
      </tp>
      <tp t="e">
        <v>#N/A</v>
        <stp/>
        <stp>##V3_BDSV12</stp>
        <stp>SPX Index</stp>
        <stp>CHAIN_TICKERS</stp>
        <stp>[PUTStrategy6.xlsx]Backup!R6951C7</stp>
        <stp>CHAIN_STRIKE_PX_OVRD</stp>
        <stp>139200</stp>
        <stp>CHAIN_PUT_CALL_TYPE_OVRD=P</stp>
        <stp>CHAIN_PERIODICITY_OVRD=M</stp>
        <tr r="G6951" s="3"/>
      </tp>
      <tp t="e">
        <v>#N/A</v>
        <stp/>
        <stp>##V3_BDSV12</stp>
        <stp>SPX Index</stp>
        <stp>CHAIN_TICKERS</stp>
        <stp>[PUTStrategy6.xlsx]Backup!R7101C7</stp>
        <stp>CHAIN_STRIKE_PX_OVRD</stp>
        <stp>142200</stp>
        <stp>CHAIN_PUT_CALL_TYPE_OVRD=P</stp>
        <stp>CHAIN_PERIODICITY_OVRD=M</stp>
        <tr r="G7101" s="3"/>
      </tp>
      <tp t="e">
        <v>#N/A</v>
        <stp/>
        <stp>##V3_BDSV12</stp>
        <stp>SPX Index</stp>
        <stp>CHAIN_TICKERS</stp>
        <stp>[PUTStrategy6.xlsx]Backup!R7116C7</stp>
        <stp>CHAIN_STRIKE_PX_OVRD</stp>
        <stp>142500</stp>
        <stp>CHAIN_PUT_CALL_TYPE_OVRD=P</stp>
        <stp>CHAIN_PERIODICITY_OVRD=M</stp>
        <tr r="G7116" s="3"/>
      </tp>
      <tp t="e">
        <v>#N/A</v>
        <stp/>
        <stp>##V3_BDSV12</stp>
        <stp>SPX Index</stp>
        <stp>CHAIN_TICKERS</stp>
        <stp>[PUTStrategy6.xlsx]Backup!R7151C7</stp>
        <stp>CHAIN_STRIKE_PX_OVRD</stp>
        <stp>143200</stp>
        <stp>CHAIN_PUT_CALL_TYPE_OVRD=P</stp>
        <stp>CHAIN_PERIODICITY_OVRD=M</stp>
        <tr r="G7151" s="3"/>
      </tp>
      <tp t="e">
        <v>#N/A</v>
        <stp/>
        <stp>##V3_BDSV12</stp>
        <stp>SPX Index</stp>
        <stp>CHAIN_TICKERS</stp>
        <stp>[PUTStrategy6.xlsx]Backup!R7166C7</stp>
        <stp>CHAIN_STRIKE_PX_OVRD</stp>
        <stp>143500</stp>
        <stp>CHAIN_PUT_CALL_TYPE_OVRD=P</stp>
        <stp>CHAIN_PERIODICITY_OVRD=M</stp>
        <tr r="G7166" s="3"/>
      </tp>
      <tp t="e">
        <v>#N/A</v>
        <stp/>
        <stp>##V3_BDSV12</stp>
        <stp>SPX Index</stp>
        <stp>CHAIN_TICKERS</stp>
        <stp>[PUTStrategy6.xlsx]Backup!R7001C7</stp>
        <stp>CHAIN_STRIKE_PX_OVRD</stp>
        <stp>140200</stp>
        <stp>CHAIN_PUT_CALL_TYPE_OVRD=P</stp>
        <stp>CHAIN_PERIODICITY_OVRD=M</stp>
        <tr r="G7001" s="3"/>
      </tp>
      <tp t="e">
        <v>#N/A</v>
        <stp/>
        <stp>##V3_BDSV12</stp>
        <stp>SPX Index</stp>
        <stp>CHAIN_TICKERS</stp>
        <stp>[PUTStrategy6.xlsx]Backup!R7016C7</stp>
        <stp>CHAIN_STRIKE_PX_OVRD</stp>
        <stp>140500</stp>
        <stp>CHAIN_PUT_CALL_TYPE_OVRD=P</stp>
        <stp>CHAIN_PERIODICITY_OVRD=M</stp>
        <tr r="G7016" s="3"/>
      </tp>
      <tp t="e">
        <v>#N/A</v>
        <stp/>
        <stp>##V3_BDSV12</stp>
        <stp>SPX Index</stp>
        <stp>CHAIN_TICKERS</stp>
        <stp>[PUTStrategy6.xlsx]Backup!R7066C7</stp>
        <stp>CHAIN_STRIKE_PX_OVRD</stp>
        <stp>141500</stp>
        <stp>CHAIN_PUT_CALL_TYPE_OVRD=P</stp>
        <stp>CHAIN_PERIODICITY_OVRD=M</stp>
        <tr r="G7066" s="3"/>
      </tp>
      <tp t="e">
        <v>#N/A</v>
        <stp/>
        <stp>##V3_BDSV12</stp>
        <stp>SPX Index</stp>
        <stp>CHAIN_TICKERS</stp>
        <stp>[PUTStrategy6.xlsx]Backup!R7051C7</stp>
        <stp>CHAIN_STRIKE_PX_OVRD</stp>
        <stp>141200</stp>
        <stp>CHAIN_PUT_CALL_TYPE_OVRD=P</stp>
        <stp>CHAIN_PERIODICITY_OVRD=M</stp>
        <tr r="G7051" s="3"/>
      </tp>
      <tp t="e">
        <v>#N/A</v>
        <stp/>
        <stp>##V3_BDSV12</stp>
        <stp>SPX Index</stp>
        <stp>CHAIN_TICKERS</stp>
        <stp>[PUTStrategy6.xlsx]Backup!R7351C7</stp>
        <stp>CHAIN_STRIKE_PX_OVRD</stp>
        <stp>147200</stp>
        <stp>CHAIN_PUT_CALL_TYPE_OVRD=P</stp>
        <stp>CHAIN_PERIODICITY_OVRD=M</stp>
        <tr r="G7351" s="3"/>
      </tp>
      <tp t="e">
        <v>#N/A</v>
        <stp/>
        <stp>##V3_BDSV12</stp>
        <stp>SPX Index</stp>
        <stp>CHAIN_TICKERS</stp>
        <stp>[PUTStrategy6.xlsx]Backup!R7366C7</stp>
        <stp>CHAIN_STRIKE_PX_OVRD</stp>
        <stp>147500</stp>
        <stp>CHAIN_PUT_CALL_TYPE_OVRD=P</stp>
        <stp>CHAIN_PERIODICITY_OVRD=M</stp>
        <tr r="G7366" s="3"/>
      </tp>
      <tp t="e">
        <v>#N/A</v>
        <stp/>
        <stp>##V3_BDSV12</stp>
        <stp>SPX Index</stp>
        <stp>CHAIN_TICKERS</stp>
        <stp>[PUTStrategy6.xlsx]Backup!R7301C7</stp>
        <stp>CHAIN_STRIKE_PX_OVRD</stp>
        <stp>146200</stp>
        <stp>CHAIN_PUT_CALL_TYPE_OVRD=P</stp>
        <stp>CHAIN_PERIODICITY_OVRD=M</stp>
        <tr r="G7301" s="3"/>
      </tp>
      <tp t="e">
        <v>#N/A</v>
        <stp/>
        <stp>##V3_BDSV12</stp>
        <stp>SPX Index</stp>
        <stp>CHAIN_TICKERS</stp>
        <stp>[PUTStrategy6.xlsx]Backup!R7316C7</stp>
        <stp>CHAIN_STRIKE_PX_OVRD</stp>
        <stp>146500</stp>
        <stp>CHAIN_PUT_CALL_TYPE_OVRD=P</stp>
        <stp>CHAIN_PERIODICITY_OVRD=M</stp>
        <tr r="G7316" s="3"/>
      </tp>
      <tp t="e">
        <v>#N/A</v>
        <stp/>
        <stp>##V3_BDSV12</stp>
        <stp>SPX Index</stp>
        <stp>CHAIN_TICKERS</stp>
        <stp>[PUTStrategy6.xlsx]Backup!R7266C7</stp>
        <stp>CHAIN_STRIKE_PX_OVRD</stp>
        <stp>145500</stp>
        <stp>CHAIN_PUT_CALL_TYPE_OVRD=P</stp>
        <stp>CHAIN_PERIODICITY_OVRD=M</stp>
        <tr r="G7266" s="3"/>
      </tp>
      <tp t="e">
        <v>#N/A</v>
        <stp/>
        <stp>##V3_BDSV12</stp>
        <stp>SPX Index</stp>
        <stp>CHAIN_TICKERS</stp>
        <stp>[PUTStrategy6.xlsx]Backup!R7251C7</stp>
        <stp>CHAIN_STRIKE_PX_OVRD</stp>
        <stp>145200</stp>
        <stp>CHAIN_PUT_CALL_TYPE_OVRD=P</stp>
        <stp>CHAIN_PERIODICITY_OVRD=M</stp>
        <tr r="G7251" s="3"/>
      </tp>
      <tp t="e">
        <v>#N/A</v>
        <stp/>
        <stp>##V3_BDSV12</stp>
        <stp>SPX Index</stp>
        <stp>CHAIN_TICKERS</stp>
        <stp>[PUTStrategy6.xlsx]Backup!R7201C7</stp>
        <stp>CHAIN_STRIKE_PX_OVRD</stp>
        <stp>144200</stp>
        <stp>CHAIN_PUT_CALL_TYPE_OVRD=P</stp>
        <stp>CHAIN_PERIODICITY_OVRD=M</stp>
        <tr r="G7201" s="3"/>
      </tp>
      <tp t="e">
        <v>#N/A</v>
        <stp/>
        <stp>##V3_BDSV12</stp>
        <stp>SPX Index</stp>
        <stp>CHAIN_TICKERS</stp>
        <stp>[PUTStrategy6.xlsx]Backup!R7216C7</stp>
        <stp>CHAIN_STRIKE_PX_OVRD</stp>
        <stp>144500</stp>
        <stp>CHAIN_PUT_CALL_TYPE_OVRD=P</stp>
        <stp>CHAIN_PERIODICITY_OVRD=M</stp>
        <tr r="G7216" s="3"/>
      </tp>
      <tp t="e">
        <v>#N/A</v>
        <stp/>
        <stp>##V3_BDSV12</stp>
        <stp>SPX Index</stp>
        <stp>CHAIN_TICKERS</stp>
        <stp>[PUTStrategy6.xlsx]Backup!R7401C7</stp>
        <stp>CHAIN_STRIKE_PX_OVRD</stp>
        <stp>148200</stp>
        <stp>CHAIN_PUT_CALL_TYPE_OVRD=P</stp>
        <stp>CHAIN_PERIODICITY_OVRD=M</stp>
        <tr r="G7401" s="3"/>
      </tp>
      <tp t="e">
        <v>#N/A</v>
        <stp/>
        <stp>##V3_BDHV12</stp>
        <stp>SPX Index</stp>
        <stp>IVOL_MONEYNESS</stp>
        <stp>6/24/2015</stp>
        <stp>6/24/2015</stp>
        <stp>[PUTStrategy-RealOption.xlsx]Opt_BS!R119C8</stp>
        <stp>IVOL_MATURITY=MATURITY_1STM</stp>
        <stp>IVOL_MONEYNESS_LEVEL=MONEY_LVL_100_</stp>
        <stp>DTS=H</stp>
        <stp>FACTOR=.01</stp>
        <stp>DAYS=W</stp>
        <tr r="H119" s="4"/>
      </tp>
      <tp t="e">
        <v>#N/A</v>
        <stp/>
        <stp>##V3_BDHV12</stp>
        <stp>SPX Index</stp>
        <stp>IVOL_MONEYNESS</stp>
        <stp>7/29/2015</stp>
        <stp>7/29/2015</stp>
        <stp>[PUTStrategy-RealOption.xlsx]Opt_BS!R144C8</stp>
        <stp>IVOL_MATURITY=MATURITY_1STM</stp>
        <stp>IVOL_MONEYNESS_LEVEL=MONEY_LVL_100_</stp>
        <stp>DTS=H</stp>
        <stp>FACTOR=.01</stp>
        <stp>DAYS=W</stp>
        <tr r="H144" s="4"/>
      </tp>
      <tp t="e">
        <v>#N/A</v>
        <stp/>
        <stp>##V3_BDHV12</stp>
        <stp>SPX Index</stp>
        <stp>IVOL_MONEYNESS</stp>
        <stp>6/18/2015</stp>
        <stp>6/18/2015</stp>
        <stp>[PUTStrategy-RealOption.xlsx]Opt_BS!R115C8</stp>
        <stp>IVOL_MATURITY=MATURITY_1STM</stp>
        <stp>IVOL_MONEYNESS_LEVEL=MONEY_LVL_100_</stp>
        <stp>DTS=H</stp>
        <stp>FACTOR=.01</stp>
        <stp>DAYS=W</stp>
        <tr r="H115" s="4"/>
      </tp>
      <tp t="e">
        <v>#N/A</v>
        <stp/>
        <stp>##V3_BDHV12</stp>
        <stp>SPX Index</stp>
        <stp>IVOL_MONEYNESS</stp>
        <stp>9/15/2015</stp>
        <stp>9/15/2015</stp>
        <stp>[PUTStrategy-RealOption.xlsx]Opt_BS!R178C8</stp>
        <stp>IVOL_MATURITY=MATURITY_1STM</stp>
        <stp>IVOL_MONEYNESS_LEVEL=MONEY_LVL_100_</stp>
        <stp>DTS=H</stp>
        <stp>FACTOR=.01</stp>
        <stp>DAYS=W</stp>
        <tr r="H178" s="4"/>
      </tp>
      <tp t="e">
        <v>#N/A</v>
        <stp/>
        <stp>##V3_BDHV12</stp>
        <stp>SPX Index</stp>
        <stp>IVOL_MONEYNESS</stp>
        <stp>3/10/2015</stp>
        <stp>3/10/2015</stp>
        <stp>[PUTStrategy-RealOption.xlsx]Opt_BS!R43C8</stp>
        <stp>IVOL_MATURITY=MATURITY_1STM</stp>
        <stp>IVOL_MONEYNESS_LEVEL=MONEY_LVL_100_</stp>
        <stp>DTS=H</stp>
        <stp>FACTOR=.01</stp>
        <stp>DAYS=W</stp>
        <tr r="H43" s="4"/>
      </tp>
      <tp t="e">
        <v>#N/A</v>
        <stp/>
        <stp>##V3_BDHV12</stp>
        <stp>SPX Index</stp>
        <stp>IVOL_MONEYNESS</stp>
        <stp>2/20/2015</stp>
        <stp>2/20/2015</stp>
        <stp>[PUTStrategy-RealOption.xlsx]Opt_BS!R31C8</stp>
        <stp>IVOL_MATURITY=MATURITY_1STM</stp>
        <stp>IVOL_MONEYNESS_LEVEL=MONEY_LVL_100_</stp>
        <stp>DTS=H</stp>
        <stp>FACTOR=.01</stp>
        <stp>DAYS=W</stp>
        <tr r="H31" s="4"/>
      </tp>
      <tp t="e">
        <v>#N/A</v>
        <stp/>
        <stp>##V3_BDHV12</stp>
        <stp>SPX Index</stp>
        <stp>IVOL_MONEYNESS</stp>
        <stp>5/22/2015</stp>
        <stp>5/22/2015</stp>
        <stp>[PUTStrategy-RealOption.xlsx]Opt_BS!R96C8</stp>
        <stp>IVOL_MATURITY=MATURITY_1STM</stp>
        <stp>IVOL_MONEYNESS_LEVEL=MONEY_LVL_100_</stp>
        <stp>DTS=H</stp>
        <stp>FACTOR=.01</stp>
        <stp>DAYS=W</stp>
        <tr r="H96" s="4"/>
      </tp>
      <tp t="e">
        <v>#N/A</v>
        <stp/>
        <stp>##V3_BDHV12</stp>
        <stp>SPX Index</stp>
        <stp>IVOL_MONEYNESS</stp>
        <stp>4/27/2015</stp>
        <stp>4/27/2015</stp>
        <stp>[PUTStrategy-RealOption.xlsx]Opt_BS!R77C8</stp>
        <stp>IVOL_MATURITY=MATURITY_1STM</stp>
        <stp>IVOL_MONEYNESS_LEVEL=MONEY_LVL_100_</stp>
        <stp>DTS=H</stp>
        <stp>FACTOR=.01</stp>
        <stp>DAYS=W</stp>
        <tr r="H77" s="4"/>
      </tp>
      <tp t="e">
        <v>#N/A</v>
        <stp/>
        <stp>##V3_BDHV12</stp>
        <stp>SPX Index</stp>
        <stp>IVOL_MONEYNESS</stp>
        <stp>1/26/2015</stp>
        <stp>1/26/2015</stp>
        <stp>[PUTStrategy-RealOption.xlsx]Opt_BS!R12C8</stp>
        <stp>IVOL_MATURITY=MATURITY_1STM</stp>
        <stp>IVOL_MONEYNESS_LEVEL=MONEY_LVL_100_</stp>
        <stp>DTS=H</stp>
        <stp>FACTOR=.01</stp>
        <stp>DAYS=W</stp>
        <tr r="H12" s="4"/>
      </tp>
      <tp t="e">
        <v>#N/A</v>
        <stp/>
        <stp>##V3_BDSV12</stp>
        <stp>SPX Index</stp>
        <stp>CHAIN_TICKERS</stp>
        <stp>[PUTStrategy6.xlsx]Backup!R97C7</stp>
        <stp>CHAIN_STRIKE_PX_OVRD</stp>
        <stp>2120</stp>
        <stp>CHAIN_PUT_CALL_TYPE_OVRD=P</stp>
        <stp>CHAIN_PERIODICITY_OVRD=M</stp>
        <tr r="G97" s="3"/>
      </tp>
      <tp t="e">
        <v>#N/A</v>
        <stp/>
        <stp>##V3_BDSV12</stp>
        <stp>SPX Index</stp>
        <stp>CHAIN_TICKERS</stp>
        <stp>[PUTStrategy6.xlsx]Backup!R96C7</stp>
        <stp>CHAIN_STRIKE_PX_OVRD</stp>
        <stp>2100</stp>
        <stp>CHAIN_PUT_CALL_TYPE_OVRD=P</stp>
        <stp>CHAIN_PERIODICITY_OVRD=M</stp>
        <tr r="G96" s="3"/>
      </tp>
      <tp t="e">
        <v>#N/A</v>
        <stp/>
        <stp>##V3_BDSV12</stp>
        <stp>SPX Index</stp>
        <stp>CHAIN_TICKERS</stp>
        <stp>[PUTStrategy6.xlsx]Backup!R99C7</stp>
        <stp>CHAIN_STRIKE_PX_OVRD</stp>
        <stp>2160</stp>
        <stp>CHAIN_PUT_CALL_TYPE_OVRD=P</stp>
        <stp>CHAIN_PERIODICITY_OVRD=M</stp>
        <tr r="G99" s="3"/>
      </tp>
      <tp t="e">
        <v>#N/A</v>
        <stp/>
        <stp>##V3_BDSV12</stp>
        <stp>SPX Index</stp>
        <stp>CHAIN_TICKERS</stp>
        <stp>[PUTStrategy6.xlsx]Backup!R98C7</stp>
        <stp>CHAIN_STRIKE_PX_OVRD</stp>
        <stp>2140</stp>
        <stp>CHAIN_PUT_CALL_TYPE_OVRD=P</stp>
        <stp>CHAIN_PERIODICITY_OVRD=M</stp>
        <tr r="G98" s="3"/>
      </tp>
      <tp t="e">
        <v>#N/A</v>
        <stp/>
        <stp>##V3_BDSV12</stp>
        <stp>SPX Index</stp>
        <stp>CHAIN_TICKERS</stp>
        <stp>[PUTStrategy6.xlsx]Backup!R50C7</stp>
        <stp>CHAIN_STRIKE_PX_OVRD</stp>
        <stp>1180</stp>
        <stp>CHAIN_PUT_CALL_TYPE_OVRD=P</stp>
        <stp>CHAIN_PERIODICITY_OVRD=M</stp>
        <tr r="G50" s="3"/>
      </tp>
      <tp t="e">
        <v>#N/A</v>
        <stp/>
        <stp>##V3_BDSV12</stp>
        <stp>SPX Index</stp>
        <stp>CHAIN_TICKERS</stp>
        <stp>[PUTStrategy6.xlsx]Backup!R49C7</stp>
        <stp>CHAIN_STRIKE_PX_OVRD</stp>
        <stp>1160</stp>
        <stp>CHAIN_PUT_CALL_TYPE_OVRD=P</stp>
        <stp>CHAIN_PERIODICITY_OVRD=M</stp>
        <tr r="G49" s="3"/>
      </tp>
      <tp t="e">
        <v>#N/A</v>
        <stp/>
        <stp>##V3_BDSV12</stp>
        <stp>SPX Index</stp>
        <stp>CHAIN_TICKERS</stp>
        <stp>[PUTStrategy6.xlsx]Backup!R48C7</stp>
        <stp>CHAIN_STRIKE_PX_OVRD</stp>
        <stp>1140</stp>
        <stp>CHAIN_PUT_CALL_TYPE_OVRD=P</stp>
        <stp>CHAIN_PERIODICITY_OVRD=M</stp>
        <tr r="G48" s="3"/>
      </tp>
      <tp t="e">
        <v>#N/A</v>
        <stp/>
        <stp>##V3_BDSV12</stp>
        <stp>SPX Index</stp>
        <stp>CHAIN_TICKERS</stp>
        <stp>[PUTStrategy6.xlsx]Backup!R47C7</stp>
        <stp>CHAIN_STRIKE_PX_OVRD</stp>
        <stp>1120</stp>
        <stp>CHAIN_PUT_CALL_TYPE_OVRD=P</stp>
        <stp>CHAIN_PERIODICITY_OVRD=M</stp>
        <tr r="G47" s="3"/>
      </tp>
      <tp t="e">
        <v>#N/A</v>
        <stp/>
        <stp>##V3_BDSV12</stp>
        <stp>SPX Index</stp>
        <stp>CHAIN_TICKERS</stp>
        <stp>[PUTStrategy6.xlsx]Backup!R46C7</stp>
        <stp>CHAIN_STRIKE_PX_OVRD</stp>
        <stp>1100</stp>
        <stp>CHAIN_PUT_CALL_TYPE_OVRD=P</stp>
        <stp>CHAIN_PERIODICITY_OVRD=M</stp>
        <tr r="G46" s="3"/>
      </tp>
      <tp t="e">
        <v>#N/A</v>
        <stp/>
        <stp>##V3_BDHV12</stp>
        <stp>SPX Index</stp>
        <stp>IVOL_MONEYNESS</stp>
        <stp>10/8/2015</stp>
        <stp>10/8/2015</stp>
        <stp>[PUTStrategy-RealOption.xlsx]Opt_BS!R195C8</stp>
        <stp>IVOL_MATURITY=MATURITY_1STM</stp>
        <stp>IVOL_MONEYNESS_LEVEL=MONEY_LVL_100_</stp>
        <stp>DTS=H</stp>
        <stp>FACTOR=.01</stp>
        <stp>DAYS=W</stp>
        <tr r="H195" s="4"/>
      </tp>
      <tp t="e">
        <v>#N/A</v>
        <stp/>
        <stp>##V3_BDHV12</stp>
        <stp>SPX Index</stp>
        <stp>IVOL_MONEYNESS</stp>
        <stp>2/10/2015</stp>
        <stp>2/10/2015</stp>
        <stp>[PUTStrategy-RealOption.xlsx]Opt_BS!R23C8</stp>
        <stp>IVOL_MATURITY=MATURITY_1STM</stp>
        <stp>IVOL_MONEYNESS_LEVEL=MONEY_LVL_100_</stp>
        <stp>DTS=H</stp>
        <stp>FACTOR=.01</stp>
        <stp>DAYS=W</stp>
        <tr r="H23" s="4"/>
      </tp>
      <tp t="e">
        <v>#N/A</v>
        <stp/>
        <stp>##V3_BDHV12</stp>
        <stp>SPX Index</stp>
        <stp>IVOL_MONEYNESS</stp>
        <stp>3/20/2015</stp>
        <stp>3/20/2015</stp>
        <stp>[PUTStrategy-RealOption.xlsx]Opt_BS!R51C8</stp>
        <stp>IVOL_MATURITY=MATURITY_1STM</stp>
        <stp>IVOL_MONEYNESS_LEVEL=MONEY_LVL_100_</stp>
        <stp>DTS=H</stp>
        <stp>FACTOR=.01</stp>
        <stp>DAYS=W</stp>
        <tr r="H51" s="4"/>
      </tp>
      <tp t="e">
        <v>#N/A</v>
        <stp/>
        <stp>##V3_BDHV12</stp>
        <stp>SPX Index</stp>
        <stp>IVOL_MONEYNESS</stp>
        <stp>5/25/2015</stp>
        <stp>5/25/2015</stp>
        <stp>[PUTStrategy-RealOption.xlsx]Opt_BS!R97C8</stp>
        <stp>IVOL_MATURITY=MATURITY_1STM</stp>
        <stp>IVOL_MONEYNESS_LEVEL=MONEY_LVL_100_</stp>
        <stp>DTS=H</stp>
        <stp>FACTOR=.01</stp>
        <stp>DAYS=W</stp>
        <tr r="H97" s="4"/>
      </tp>
      <tp t="e">
        <v>#N/A</v>
        <stp/>
        <stp>##V3_BDHV12</stp>
        <stp>SPX Index</stp>
        <stp>IVOL_MONEYNESS</stp>
        <stp>4/24/2015</stp>
        <stp>4/24/2015</stp>
        <stp>[PUTStrategy-RealOption.xlsx]Opt_BS!R76C8</stp>
        <stp>IVOL_MATURITY=MATURITY_1STM</stp>
        <stp>IVOL_MONEYNESS_LEVEL=MONEY_LVL_100_</stp>
        <stp>DTS=H</stp>
        <stp>FACTOR=.01</stp>
        <stp>DAYS=W</stp>
        <tr r="H76" s="4"/>
      </tp>
      <tp t="e">
        <v>#N/A</v>
        <stp/>
        <stp>##V3_BDHV12</stp>
        <stp>SPX Index</stp>
        <stp>IVOL_MONEYNESS</stp>
        <stp>1/27/2015</stp>
        <stp>1/27/2015</stp>
        <stp>[PUTStrategy-RealOption.xlsx]Opt_BS!R13C8</stp>
        <stp>IVOL_MATURITY=MATURITY_1STM</stp>
        <stp>IVOL_MONEYNESS_LEVEL=MONEY_LVL_100_</stp>
        <stp>DTS=H</stp>
        <stp>FACTOR=.01</stp>
        <stp>DAYS=W</stp>
        <tr r="H13" s="4"/>
      </tp>
      <tp t="e">
        <v>#N/A</v>
        <stp/>
        <stp>##V3_BDSV12</stp>
        <stp>SPX Index</stp>
        <stp>CHAIN_TICKERS</stp>
        <stp>[PUTStrategy6.xlsx]Backup!R92C7</stp>
        <stp>CHAIN_STRIKE_PX_OVRD</stp>
        <stp>2020</stp>
        <stp>CHAIN_PUT_CALL_TYPE_OVRD=P</stp>
        <stp>CHAIN_PERIODICITY_OVRD=M</stp>
        <tr r="G92" s="3"/>
      </tp>
      <tp t="e">
        <v>#N/A</v>
        <stp/>
        <stp>##V3_BDSV12</stp>
        <stp>SPX Index</stp>
        <stp>CHAIN_TICKERS</stp>
        <stp>[PUTStrategy6.xlsx]Backup!R91C7</stp>
        <stp>CHAIN_STRIKE_PX_OVRD</stp>
        <stp>2000</stp>
        <stp>CHAIN_PUT_CALL_TYPE_OVRD=P</stp>
        <stp>CHAIN_PERIODICITY_OVRD=M</stp>
        <tr r="G91" s="3"/>
      </tp>
      <tp t="e">
        <v>#N/A</v>
        <stp/>
        <stp>##V3_BDSV12</stp>
        <stp>SPX Index</stp>
        <stp>CHAIN_TICKERS</stp>
        <stp>[PUTStrategy6.xlsx]Backup!R94C7</stp>
        <stp>CHAIN_STRIKE_PX_OVRD</stp>
        <stp>2060</stp>
        <stp>CHAIN_PUT_CALL_TYPE_OVRD=P</stp>
        <stp>CHAIN_PERIODICITY_OVRD=M</stp>
        <tr r="G94" s="3"/>
      </tp>
      <tp t="e">
        <v>#N/A</v>
        <stp/>
        <stp>##V3_BDSV12</stp>
        <stp>SPX Index</stp>
        <stp>CHAIN_TICKERS</stp>
        <stp>[PUTStrategy6.xlsx]Backup!R93C7</stp>
        <stp>CHAIN_STRIKE_PX_OVRD</stp>
        <stp>2040</stp>
        <stp>CHAIN_PUT_CALL_TYPE_OVRD=P</stp>
        <stp>CHAIN_PERIODICITY_OVRD=M</stp>
        <tr r="G93" s="3"/>
      </tp>
      <tp t="e">
        <v>#N/A</v>
        <stp/>
        <stp>##V3_BDSV12</stp>
        <stp>SPX Index</stp>
        <stp>CHAIN_TICKERS</stp>
        <stp>[PUTStrategy6.xlsx]Backup!R45C7</stp>
        <stp>CHAIN_STRIKE_PX_OVRD</stp>
        <stp>1080</stp>
        <stp>CHAIN_PUT_CALL_TYPE_OVRD=P</stp>
        <stp>CHAIN_PERIODICITY_OVRD=M</stp>
        <tr r="G45" s="3"/>
      </tp>
      <tp t="e">
        <v>#N/A</v>
        <stp/>
        <stp>##V3_BDSV12</stp>
        <stp>SPX Index</stp>
        <stp>CHAIN_TICKERS</stp>
        <stp>[PUTStrategy6.xlsx]Backup!R44C7</stp>
        <stp>CHAIN_STRIKE_PX_OVRD</stp>
        <stp>1060</stp>
        <stp>CHAIN_PUT_CALL_TYPE_OVRD=P</stp>
        <stp>CHAIN_PERIODICITY_OVRD=M</stp>
        <tr r="G44" s="3"/>
      </tp>
      <tp t="e">
        <v>#N/A</v>
        <stp/>
        <stp>##V3_BDSV12</stp>
        <stp>SPX Index</stp>
        <stp>CHAIN_TICKERS</stp>
        <stp>[PUTStrategy6.xlsx]Backup!R95C7</stp>
        <stp>CHAIN_STRIKE_PX_OVRD</stp>
        <stp>2080</stp>
        <stp>CHAIN_PUT_CALL_TYPE_OVRD=P</stp>
        <stp>CHAIN_PERIODICITY_OVRD=M</stp>
        <tr r="G95" s="3"/>
      </tp>
      <tp t="e">
        <v>#N/A</v>
        <stp/>
        <stp>##V3_BDSV12</stp>
        <stp>SPX Index</stp>
        <stp>CHAIN_TICKERS</stp>
        <stp>[PUTStrategy6.xlsx]Backup!R43C7</stp>
        <stp>CHAIN_STRIKE_PX_OVRD</stp>
        <stp>1040</stp>
        <stp>CHAIN_PUT_CALL_TYPE_OVRD=P</stp>
        <stp>CHAIN_PERIODICITY_OVRD=M</stp>
        <tr r="G43" s="3"/>
      </tp>
      <tp t="e">
        <v>#N/A</v>
        <stp/>
        <stp>##V3_BDSV12</stp>
        <stp>SPX Index</stp>
        <stp>CHAIN_TICKERS</stp>
        <stp>[PUTStrategy6.xlsx]Backup!R42C7</stp>
        <stp>CHAIN_STRIKE_PX_OVRD</stp>
        <stp>1020</stp>
        <stp>CHAIN_PUT_CALL_TYPE_OVRD=P</stp>
        <stp>CHAIN_PERIODICITY_OVRD=M</stp>
        <tr r="G42" s="3"/>
      </tp>
      <tp t="e">
        <v>#N/A</v>
        <stp/>
        <stp>##V3_BDSV12</stp>
        <stp>SPX Index</stp>
        <stp>CHAIN_TICKERS</stp>
        <stp>[PUTStrategy6.xlsx]Backup!R41C7</stp>
        <stp>CHAIN_STRIKE_PX_OVRD</stp>
        <stp>1000</stp>
        <stp>CHAIN_PUT_CALL_TYPE_OVRD=P</stp>
        <stp>CHAIN_PERIODICITY_OVRD=M</stp>
        <tr r="G41" s="3"/>
      </tp>
      <tp t="e">
        <v>#N/A</v>
        <stp/>
        <stp>##V3_BDHV12</stp>
        <stp>SPX Index</stp>
        <stp>IVOL_MONEYNESS</stp>
        <stp>2/19/2015</stp>
        <stp>2/19/2015</stp>
        <stp>[PUTStrategy-RealOption.xlsx]Opt_BS!R30C8</stp>
        <stp>IVOL_MATURITY=MATURITY_1STM</stp>
        <stp>IVOL_MONEYNESS_LEVEL=MONEY_LVL_100_</stp>
        <stp>DTS=H</stp>
        <stp>FACTOR=.01</stp>
        <stp>DAYS=W</stp>
        <tr r="H30" s="4"/>
      </tp>
      <tp t="e">
        <v>#N/A</v>
        <stp/>
        <stp>##V3_BDHV12</stp>
        <stp>SPX Index</stp>
        <stp>IVOL_MONEYNESS</stp>
        <stp>5/11/2015</stp>
        <stp>5/11/2015</stp>
        <stp>[PUTStrategy-RealOption.xlsx]Opt_BS!R87C8</stp>
        <stp>IVOL_MATURITY=MATURITY_1STM</stp>
        <stp>IVOL_MONEYNESS_LEVEL=MONEY_LVL_100_</stp>
        <stp>DTS=H</stp>
        <stp>FACTOR=.01</stp>
        <stp>DAYS=W</stp>
        <tr r="H87" s="4"/>
      </tp>
      <tp t="e">
        <v>#N/A</v>
        <stp/>
        <stp>##V3_BDHV12</stp>
        <stp>SPX Index</stp>
        <stp>IVOL_MONEYNESS</stp>
        <stp>5/20/2015</stp>
        <stp>5/20/2015</stp>
        <stp>[PUTStrategy-RealOption.xlsx]Opt_BS!R94C8</stp>
        <stp>IVOL_MATURITY=MATURITY_1STM</stp>
        <stp>IVOL_MONEYNESS_LEVEL=MONEY_LVL_100_</stp>
        <stp>DTS=H</stp>
        <stp>FACTOR=.01</stp>
        <stp>DAYS=W</stp>
        <tr r="H94" s="4"/>
      </tp>
      <tp t="e">
        <v>#N/A</v>
        <stp/>
        <stp>##V3_BDHV12</stp>
        <stp>SPX Index</stp>
        <stp>IVOL_MONEYNESS</stp>
        <stp>4/10/2015</stp>
        <stp>4/10/2015</stp>
        <stp>[PUTStrategy-RealOption.xlsx]Opt_BS!R66C8</stp>
        <stp>IVOL_MATURITY=MATURITY_1STM</stp>
        <stp>IVOL_MONEYNESS_LEVEL=MONEY_LVL_100_</stp>
        <stp>DTS=H</stp>
        <stp>FACTOR=.01</stp>
        <stp>DAYS=W</stp>
        <tr r="H66" s="4"/>
      </tp>
      <tp t="e">
        <v>#N/A</v>
        <stp/>
        <stp>##V3_BDHV12</stp>
        <stp>SPX Index</stp>
        <stp>IVOL_MONEYNESS</stp>
        <stp>4/23/2015</stp>
        <stp>4/23/2015</stp>
        <stp>[PUTStrategy-RealOption.xlsx]Opt_BS!R75C8</stp>
        <stp>IVOL_MATURITY=MATURITY_1STM</stp>
        <stp>IVOL_MONEYNESS_LEVEL=MONEY_LVL_100_</stp>
        <stp>DTS=H</stp>
        <stp>FACTOR=.01</stp>
        <stp>DAYS=W</stp>
        <tr r="H75" s="4"/>
      </tp>
      <tp t="e">
        <v>#N/A</v>
        <stp/>
        <stp>##V3_BDHV12</stp>
        <stp>SPX Index</stp>
        <stp>IVOL_MONEYNESS</stp>
        <stp>3/23/2015</stp>
        <stp>3/23/2015</stp>
        <stp>[PUTStrategy-RealOption.xlsx]Opt_BS!R52C8</stp>
        <stp>IVOL_MATURITY=MATURITY_1STM</stp>
        <stp>IVOL_MONEYNESS_LEVEL=MONEY_LVL_100_</stp>
        <stp>DTS=H</stp>
        <stp>FACTOR=.01</stp>
        <stp>DAYS=W</stp>
        <tr r="H52" s="4"/>
      </tp>
      <tp t="e">
        <v>#N/A</v>
        <stp/>
        <stp>##V3_BDHV12</stp>
        <stp>SPX Index</stp>
        <stp>IVOL_MONEYNESS</stp>
        <stp>1/22/2015</stp>
        <stp>1/22/2015</stp>
        <stp>[PUTStrategy-RealOption.xlsx]Opt_BS!R10C8</stp>
        <stp>IVOL_MATURITY=MATURITY_1STM</stp>
        <stp>IVOL_MONEYNESS_LEVEL=MONEY_LVL_100_</stp>
        <stp>DTS=H</stp>
        <stp>FACTOR=.01</stp>
        <stp>DAYS=W</stp>
        <tr r="H10" s="4"/>
      </tp>
      <tp t="e">
        <v>#N/A</v>
        <stp/>
        <stp>##V3_BDHV12</stp>
        <stp>SPX Index</stp>
        <stp>IVOL_MONEYNESS</stp>
        <stp>2/24/2015</stp>
        <stp>2/24/2015</stp>
        <stp>[PUTStrategy-RealOption.xlsx]Opt_BS!R33C8</stp>
        <stp>IVOL_MATURITY=MATURITY_1STM</stp>
        <stp>IVOL_MONEYNESS_LEVEL=MONEY_LVL_100_</stp>
        <stp>DTS=H</stp>
        <stp>FACTOR=.01</stp>
        <stp>DAYS=W</stp>
        <tr r="H33" s="4"/>
      </tp>
      <tp t="e">
        <v>#N/A</v>
        <stp/>
        <stp>##V3_BDSV12</stp>
        <stp>SPX Index</stp>
        <stp>OPT_CHAIN</stp>
        <stp>[PUTStrategy6.xlsx]Backup!R3C14</stp>
        <stp>Single_Date_override=20150913</stp>
        <stp>cols=1;rows=3100</stp>
        <tr r="N3" s="3"/>
      </tp>
      <tp t="e">
        <v>#N/A</v>
        <stp/>
        <stp>##V3_BDSV12</stp>
        <stp>SPX Index</stp>
        <stp>CHAIN_TICKERS</stp>
        <stp>[PUTStrategy6.xlsx]Backup!R60C7</stp>
        <stp>CHAIN_STRIKE_PX_OVRD</stp>
        <stp>1380</stp>
        <stp>CHAIN_PUT_CALL_TYPE_OVRD=P</stp>
        <stp>CHAIN_PERIODICITY_OVRD=M</stp>
        <tr r="G60" s="3"/>
      </tp>
      <tp t="e">
        <v>#N/A</v>
        <stp/>
        <stp>##V3_BDSV12</stp>
        <stp>SPX Index</stp>
        <stp>CHAIN_TICKERS</stp>
        <stp>[PUTStrategy6.xlsx]Backup!R59C7</stp>
        <stp>CHAIN_STRIKE_PX_OVRD</stp>
        <stp>1360</stp>
        <stp>CHAIN_PUT_CALL_TYPE_OVRD=P</stp>
        <stp>CHAIN_PERIODICITY_OVRD=M</stp>
        <tr r="G59" s="3"/>
      </tp>
      <tp t="e">
        <v>#N/A</v>
        <stp/>
        <stp>##V3_BDSV12</stp>
        <stp>SPX Index</stp>
        <stp>CHAIN_TICKERS</stp>
        <stp>[PUTStrategy6.xlsx]Backup!R58C7</stp>
        <stp>CHAIN_STRIKE_PX_OVRD</stp>
        <stp>1340</stp>
        <stp>CHAIN_PUT_CALL_TYPE_OVRD=P</stp>
        <stp>CHAIN_PERIODICITY_OVRD=M</stp>
        <tr r="G58" s="3"/>
      </tp>
      <tp t="e">
        <v>#N/A</v>
        <stp/>
        <stp>##V3_BDSV12</stp>
        <stp>SPX Index</stp>
        <stp>CHAIN_TICKERS</stp>
        <stp>[PUTStrategy6.xlsx]Backup!R57C7</stp>
        <stp>CHAIN_STRIKE_PX_OVRD</stp>
        <stp>1320</stp>
        <stp>CHAIN_PUT_CALL_TYPE_OVRD=P</stp>
        <stp>CHAIN_PERIODICITY_OVRD=M</stp>
        <tr r="G57" s="3"/>
      </tp>
      <tp t="e">
        <v>#N/A</v>
        <stp/>
        <stp>##V3_BDSV12</stp>
        <stp>SPX Index</stp>
        <stp>CHAIN_TICKERS</stp>
        <stp>[PUTStrategy6.xlsx]Backup!R56C7</stp>
        <stp>CHAIN_STRIKE_PX_OVRD</stp>
        <stp>1300</stp>
        <stp>CHAIN_PUT_CALL_TYPE_OVRD=P</stp>
        <stp>CHAIN_PERIODICITY_OVRD=M</stp>
        <tr r="G56" s="3"/>
      </tp>
      <tp t="e">
        <v>#N/A</v>
        <stp/>
        <stp>##V3_BDHV12</stp>
        <stp>SPX Index</stp>
        <stp>IVOL_MONEYNESS</stp>
        <stp>11/9/2015</stp>
        <stp>11/9/2015</stp>
        <stp>[PUTStrategy-RealOption.xlsx]Opt_BS!R217C8</stp>
        <stp>IVOL_MATURITY=MATURITY_1STM</stp>
        <stp>IVOL_MONEYNESS_LEVEL=MONEY_LVL_100_</stp>
        <stp>DTS=H</stp>
        <stp>FACTOR=.01</stp>
        <stp>DAYS=W</stp>
        <tr r="H217" s="4"/>
      </tp>
      <tp t="e">
        <v>#N/A</v>
        <stp/>
        <stp>##V3_BDHV12</stp>
        <stp>SPX Index</stp>
        <stp>IVOL_MONEYNESS</stp>
        <stp>10/9/2015</stp>
        <stp>10/9/2015</stp>
        <stp>[PUTStrategy-RealOption.xlsx]Opt_BS!R196C8</stp>
        <stp>IVOL_MATURITY=MATURITY_1STM</stp>
        <stp>IVOL_MONEYNESS_LEVEL=MONEY_LVL_100_</stp>
        <stp>DTS=H</stp>
        <stp>FACTOR=.01</stp>
        <stp>DAYS=W</stp>
        <tr r="H196" s="4"/>
      </tp>
      <tp t="e">
        <v>#N/A</v>
        <stp/>
        <stp>##V3_BDHV12</stp>
        <stp>SPX Index</stp>
        <stp>IVOL_MONEYNESS</stp>
        <stp>3/19/2015</stp>
        <stp>3/19/2015</stp>
        <stp>[PUTStrategy-RealOption.xlsx]Opt_BS!R50C8</stp>
        <stp>IVOL_MATURITY=MATURITY_1STM</stp>
        <stp>IVOL_MONEYNESS_LEVEL=MONEY_LVL_100_</stp>
        <stp>DTS=H</stp>
        <stp>FACTOR=.01</stp>
        <stp>DAYS=W</stp>
        <tr r="H50" s="4"/>
      </tp>
      <tp t="e">
        <v>#N/A</v>
        <stp/>
        <stp>##V3_BDHV12</stp>
        <stp>SPX Index</stp>
        <stp>IVOL_MONEYNESS</stp>
        <stp>5/21/2015</stp>
        <stp>5/21/2015</stp>
        <stp>[PUTStrategy-RealOption.xlsx]Opt_BS!R95C8</stp>
        <stp>IVOL_MATURITY=MATURITY_1STM</stp>
        <stp>IVOL_MONEYNESS_LEVEL=MONEY_LVL_100_</stp>
        <stp>DTS=H</stp>
        <stp>FACTOR=.01</stp>
        <stp>DAYS=W</stp>
        <tr r="H95" s="4"/>
      </tp>
      <tp t="e">
        <v>#N/A</v>
        <stp/>
        <stp>##V3_BDHV12</stp>
        <stp>SPX Index</stp>
        <stp>IVOL_MONEYNESS</stp>
        <stp>4/13/2015</stp>
        <stp>4/13/2015</stp>
        <stp>[PUTStrategy-RealOption.xlsx]Opt_BS!R67C8</stp>
        <stp>IVOL_MATURITY=MATURITY_1STM</stp>
        <stp>IVOL_MONEYNESS_LEVEL=MONEY_LVL_100_</stp>
        <stp>DTS=H</stp>
        <stp>FACTOR=.01</stp>
        <stp>DAYS=W</stp>
        <tr r="H67" s="4"/>
      </tp>
      <tp t="e">
        <v>#N/A</v>
        <stp/>
        <stp>##V3_BDHV12</stp>
        <stp>SPX Index</stp>
        <stp>IVOL_MONEYNESS</stp>
        <stp>1/23/2015</stp>
        <stp>1/23/2015</stp>
        <stp>[PUTStrategy-RealOption.xlsx]Opt_BS!R11C8</stp>
        <stp>IVOL_MATURITY=MATURITY_1STM</stp>
        <stp>IVOL_MONEYNESS_LEVEL=MONEY_LVL_100_</stp>
        <stp>DTS=H</stp>
        <stp>FACTOR=.01</stp>
        <stp>DAYS=W</stp>
        <tr r="H11" s="4"/>
      </tp>
      <tp t="e">
        <v>#N/A</v>
        <stp/>
        <stp>##V3_BDHV12</stp>
        <stp>SPX Index</stp>
        <stp>IVOL_MONEYNESS</stp>
        <stp>2/23/2015</stp>
        <stp>2/23/2015</stp>
        <stp>[PUTStrategy-RealOption.xlsx]Opt_BS!R32C8</stp>
        <stp>IVOL_MATURITY=MATURITY_1STM</stp>
        <stp>IVOL_MONEYNESS_LEVEL=MONEY_LVL_100_</stp>
        <stp>DTS=H</stp>
        <stp>FACTOR=.01</stp>
        <stp>DAYS=W</stp>
        <tr r="H32" s="4"/>
      </tp>
      <tp t="e">
        <v>#N/A</v>
        <stp/>
        <stp>##V3_BDHV12</stp>
        <stp>SPX Index</stp>
        <stp>IVOL_MONEYNESS</stp>
        <stp>4/22/2015</stp>
        <stp>4/22/2015</stp>
        <stp>[PUTStrategy-RealOption.xlsx]Opt_BS!R74C8</stp>
        <stp>IVOL_MATURITY=MATURITY_1STM</stp>
        <stp>IVOL_MONEYNESS_LEVEL=MONEY_LVL_100_</stp>
        <stp>DTS=H</stp>
        <stp>FACTOR=.01</stp>
        <stp>DAYS=W</stp>
        <tr r="H74" s="4"/>
      </tp>
      <tp t="e">
        <v>#N/A</v>
        <stp/>
        <stp>##V3_BDHV12</stp>
        <stp>SPX Index</stp>
        <stp>IVOL_MONEYNESS</stp>
        <stp>3/24/2015</stp>
        <stp>3/24/2015</stp>
        <stp>[PUTStrategy-RealOption.xlsx]Opt_BS!R53C8</stp>
        <stp>IVOL_MATURITY=MATURITY_1STM</stp>
        <stp>IVOL_MONEYNESS_LEVEL=MONEY_LVL_100_</stp>
        <stp>DTS=H</stp>
        <stp>FACTOR=.01</stp>
        <stp>DAYS=W</stp>
        <tr r="H53" s="4"/>
      </tp>
      <tp t="e">
        <v>#N/A</v>
        <stp/>
        <stp>##V3_BDSV12</stp>
        <stp>SPX Index</stp>
        <stp>CHAIN_TICKERS</stp>
        <stp>[PUTStrategy6.xlsx]Backup!R55C7</stp>
        <stp>CHAIN_STRIKE_PX_OVRD</stp>
        <stp>1280</stp>
        <stp>CHAIN_PUT_CALL_TYPE_OVRD=P</stp>
        <stp>CHAIN_PERIODICITY_OVRD=M</stp>
        <tr r="G55" s="3"/>
      </tp>
      <tp t="e">
        <v>#N/A</v>
        <stp/>
        <stp>##V3_BDSV12</stp>
        <stp>SPX Index</stp>
        <stp>CHAIN_TICKERS</stp>
        <stp>[PUTStrategy6.xlsx]Backup!R54C7</stp>
        <stp>CHAIN_STRIKE_PX_OVRD</stp>
        <stp>1260</stp>
        <stp>CHAIN_PUT_CALL_TYPE_OVRD=P</stp>
        <stp>CHAIN_PERIODICITY_OVRD=M</stp>
        <tr r="G54" s="3"/>
      </tp>
      <tp t="e">
        <v>#N/A</v>
        <stp/>
        <stp>##V3_BDSV12</stp>
        <stp>SPX Index</stp>
        <stp>CHAIN_TICKERS</stp>
        <stp>[PUTStrategy6.xlsx]Backup!R53C7</stp>
        <stp>CHAIN_STRIKE_PX_OVRD</stp>
        <stp>1240</stp>
        <stp>CHAIN_PUT_CALL_TYPE_OVRD=P</stp>
        <stp>CHAIN_PERIODICITY_OVRD=M</stp>
        <tr r="G53" s="3"/>
      </tp>
      <tp t="e">
        <v>#N/A</v>
        <stp/>
        <stp>##V3_BDSV12</stp>
        <stp>SPX Index</stp>
        <stp>CHAIN_TICKERS</stp>
        <stp>[PUTStrategy6.xlsx]Backup!R52C7</stp>
        <stp>CHAIN_STRIKE_PX_OVRD</stp>
        <stp>1220</stp>
        <stp>CHAIN_PUT_CALL_TYPE_OVRD=P</stp>
        <stp>CHAIN_PERIODICITY_OVRD=M</stp>
        <tr r="G52" s="3"/>
      </tp>
      <tp t="e">
        <v>#N/A</v>
        <stp/>
        <stp>##V3_BDSV12</stp>
        <stp>SPX Index</stp>
        <stp>CHAIN_TICKERS</stp>
        <stp>[PUTStrategy6.xlsx]Backup!R51C7</stp>
        <stp>CHAIN_STRIKE_PX_OVRD</stp>
        <stp>1200</stp>
        <stp>CHAIN_PUT_CALL_TYPE_OVRD=P</stp>
        <stp>CHAIN_PERIODICITY_OVRD=M</stp>
        <tr r="G51" s="3"/>
      </tp>
      <tp t="e">
        <v>#N/A</v>
        <stp/>
        <stp>##V3_BDHV12</stp>
        <stp>SPX Index</stp>
        <stp>IVOL_MONEYNESS</stp>
        <stp>4/21/2015</stp>
        <stp>4/21/2015</stp>
        <stp>[PUTStrategy-RealOption.xlsx]Opt_BS!R73C8</stp>
        <stp>IVOL_MATURITY=MATURITY_1STM</stp>
        <stp>IVOL_MONEYNESS_LEVEL=MONEY_LVL_100_</stp>
        <stp>DTS=H</stp>
        <stp>FACTOR=.01</stp>
        <stp>DAYS=W</stp>
        <tr r="H73" s="4"/>
      </tp>
      <tp t="e">
        <v>#N/A</v>
        <stp/>
        <stp>##V3_BDHV12</stp>
        <stp>SPX Index</stp>
        <stp>IVOL_MONEYNESS</stp>
        <stp>2/13/2015</stp>
        <stp>2/13/2015</stp>
        <stp>[PUTStrategy-RealOption.xlsx]Opt_BS!R26C8</stp>
        <stp>IVOL_MATURITY=MATURITY_1STM</stp>
        <stp>IVOL_MONEYNESS_LEVEL=MONEY_LVL_100_</stp>
        <stp>DTS=H</stp>
        <stp>FACTOR=.01</stp>
        <stp>DAYS=W</stp>
        <tr r="H26" s="4"/>
      </tp>
      <tp t="e">
        <v>#N/A</v>
        <stp/>
        <stp>##V3_BDHV12</stp>
        <stp>SPX Index</stp>
        <stp>IVOL_MONEYNESS</stp>
        <stp>5/15/2015</stp>
        <stp>5/15/2015</stp>
        <stp>[PUTStrategy-RealOption.xlsx]Opt_BS!R91C8</stp>
        <stp>IVOL_MATURITY=MATURITY_1STM</stp>
        <stp>IVOL_MONEYNESS_LEVEL=MONEY_LVL_100_</stp>
        <stp>DTS=H</stp>
        <stp>FACTOR=.01</stp>
        <stp>DAYS=W</stp>
        <tr r="H91" s="4"/>
      </tp>
      <tp t="e">
        <v>#N/A</v>
        <stp/>
        <stp>##V3_BDHV12</stp>
        <stp>SPX Index</stp>
        <stp>IVOL_MONEYNESS</stp>
        <stp>3/25/2015</stp>
        <stp>3/25/2015</stp>
        <stp>[PUTStrategy-RealOption.xlsx]Opt_BS!R54C8</stp>
        <stp>IVOL_MATURITY=MATURITY_1STM</stp>
        <stp>IVOL_MONEYNESS_LEVEL=MONEY_LVL_100_</stp>
        <stp>DTS=H</stp>
        <stp>FACTOR=.01</stp>
        <stp>DAYS=W</stp>
        <tr r="H54" s="4"/>
      </tp>
      <tp t="e">
        <v>#N/A</v>
        <stp/>
        <stp>##V3_BDHV12</stp>
        <stp>SPX Index</stp>
        <stp>IVOL_MONEYNESS</stp>
        <stp>4/16/2015</stp>
        <stp>4/16/2015</stp>
        <stp>[PUTStrategy-RealOption.xlsx]Opt_BS!R70C8</stp>
        <stp>IVOL_MATURITY=MATURITY_1STM</stp>
        <stp>IVOL_MONEYNESS_LEVEL=MONEY_LVL_100_</stp>
        <stp>DTS=H</stp>
        <stp>FACTOR=.01</stp>
        <stp>DAYS=W</stp>
        <tr r="H70" s="4"/>
      </tp>
      <tp t="e">
        <v>#N/A</v>
        <stp/>
        <stp>##V3_BDHV12</stp>
        <stp>SPX Index</stp>
        <stp>IVOL_MONEYNESS</stp>
        <stp>3/16/2015</stp>
        <stp>3/16/2015</stp>
        <stp>[PUTStrategy-RealOption.xlsx]Opt_BS!R47C8</stp>
        <stp>IVOL_MATURITY=MATURITY_1STM</stp>
        <stp>IVOL_MONEYNESS_LEVEL=MONEY_LVL_100_</stp>
        <stp>DTS=H</stp>
        <stp>FACTOR=.01</stp>
        <stp>DAYS=W</stp>
        <tr r="H47" s="4"/>
      </tp>
      <tp t="e">
        <v>#N/A</v>
        <stp/>
        <stp>##V3_BDHV12</stp>
        <stp>SPX Index</stp>
        <stp>IVOL_MONEYNESS</stp>
        <stp>2/26/2015</stp>
        <stp>2/26/2015</stp>
        <stp>[PUTStrategy-RealOption.xlsx]Opt_BS!R35C8</stp>
        <stp>IVOL_MATURITY=MATURITY_1STM</stp>
        <stp>IVOL_MONEYNESS_LEVEL=MONEY_LVL_100_</stp>
        <stp>DTS=H</stp>
        <stp>FACTOR=.01</stp>
        <stp>DAYS=W</stp>
        <tr r="H35" s="4"/>
      </tp>
      <tp t="e">
        <v>#N/A</v>
        <stp/>
        <stp>##V3_BDSV12</stp>
        <stp>SPX Index</stp>
        <stp>CHAIN_TICKERS</stp>
        <stp>[PUTStrategy6.xlsx]Backup!R70C7</stp>
        <stp>CHAIN_STRIKE_PX_OVRD</stp>
        <stp>1580</stp>
        <stp>CHAIN_PUT_CALL_TYPE_OVRD=P</stp>
        <stp>CHAIN_PERIODICITY_OVRD=M</stp>
        <tr r="G70" s="3"/>
      </tp>
      <tp t="e">
        <v>#N/A</v>
        <stp/>
        <stp>##V3_BDSV12</stp>
        <stp>SPX Index</stp>
        <stp>CHAIN_TICKERS</stp>
        <stp>[PUTStrategy6.xlsx]Backup!R68C7</stp>
        <stp>CHAIN_STRIKE_PX_OVRD</stp>
        <stp>1540</stp>
        <stp>CHAIN_PUT_CALL_TYPE_OVRD=P</stp>
        <stp>CHAIN_PERIODICITY_OVRD=M</stp>
        <tr r="G68" s="3"/>
      </tp>
      <tp t="e">
        <v>#N/A</v>
        <stp/>
        <stp>##V3_BDSV12</stp>
        <stp>SPX Index</stp>
        <stp>CHAIN_TICKERS</stp>
        <stp>[PUTStrategy6.xlsx]Backup!R69C7</stp>
        <stp>CHAIN_STRIKE_PX_OVRD</stp>
        <stp>1560</stp>
        <stp>CHAIN_PUT_CALL_TYPE_OVRD=P</stp>
        <stp>CHAIN_PERIODICITY_OVRD=M</stp>
        <tr r="G69" s="3"/>
      </tp>
      <tp t="e">
        <v>#N/A</v>
        <stp/>
        <stp>##V3_BDSV12</stp>
        <stp>SPX Index</stp>
        <stp>CHAIN_TICKERS</stp>
        <stp>[PUTStrategy6.xlsx]Backup!R66C7</stp>
        <stp>CHAIN_STRIKE_PX_OVRD</stp>
        <stp>1500</stp>
        <stp>CHAIN_PUT_CALL_TYPE_OVRD=P</stp>
        <stp>CHAIN_PERIODICITY_OVRD=M</stp>
        <tr r="G66" s="3"/>
      </tp>
      <tp t="e">
        <v>#N/A</v>
        <stp/>
        <stp>##V3_BDSV12</stp>
        <stp>SPX Index</stp>
        <stp>CHAIN_TICKERS</stp>
        <stp>[PUTStrategy6.xlsx]Backup!R67C7</stp>
        <stp>CHAIN_STRIKE_PX_OVRD</stp>
        <stp>1520</stp>
        <stp>CHAIN_PUT_CALL_TYPE_OVRD=P</stp>
        <stp>CHAIN_PERIODICITY_OVRD=M</stp>
        <tr r="G67" s="3"/>
      </tp>
      <tp t="e">
        <v>#N/A</v>
        <stp/>
        <stp>##V3_BDHV12</stp>
        <stp>SPX Index</stp>
        <stp>IVOL_MONEYNESS</stp>
        <stp>4/20/2015</stp>
        <stp>4/20/2015</stp>
        <stp>[PUTStrategy-RealOption.xlsx]Opt_BS!R72C8</stp>
        <stp>IVOL_MATURITY=MATURITY_1STM</stp>
        <stp>IVOL_MONEYNESS_LEVEL=MONEY_LVL_100_</stp>
        <stp>DTS=H</stp>
        <stp>FACTOR=.01</stp>
        <stp>DAYS=W</stp>
        <tr r="H72" s="4"/>
      </tp>
      <tp t="e">
        <v>#N/A</v>
        <stp/>
        <stp>##V3_BDHV12</stp>
        <stp>SPX Index</stp>
        <stp>IVOL_MONEYNESS</stp>
        <stp>1/30/2015</stp>
        <stp>1/30/2015</stp>
        <stp>[PUTStrategy-RealOption.xlsx]Opt_BS!R16C8</stp>
        <stp>IVOL_MATURITY=MATURITY_1STM</stp>
        <stp>IVOL_MONEYNESS_LEVEL=MONEY_LVL_100_</stp>
        <stp>DTS=H</stp>
        <stp>FACTOR=.01</stp>
        <stp>DAYS=W</stp>
        <tr r="H16" s="4"/>
      </tp>
      <tp t="e">
        <v>#N/A</v>
        <stp/>
        <stp>##V3_BDHV12</stp>
        <stp>SPX Index</stp>
        <stp>IVOL_MONEYNESS</stp>
        <stp>3/13/2015</stp>
        <stp>3/13/2015</stp>
        <stp>[PUTStrategy-RealOption.xlsx]Opt_BS!R46C8</stp>
        <stp>IVOL_MATURITY=MATURITY_1STM</stp>
        <stp>IVOL_MONEYNESS_LEVEL=MONEY_LVL_100_</stp>
        <stp>DTS=H</stp>
        <stp>FACTOR=.01</stp>
        <stp>DAYS=W</stp>
        <tr r="H46" s="4"/>
      </tp>
      <tp t="e">
        <v>#N/A</v>
        <stp/>
        <stp>##V3_BDHV12</stp>
        <stp>SPX Index</stp>
        <stp>IVOL_MONEYNESS</stp>
        <stp>2/25/2015</stp>
        <stp>2/25/2015</stp>
        <stp>[PUTStrategy-RealOption.xlsx]Opt_BS!R34C8</stp>
        <stp>IVOL_MATURITY=MATURITY_1STM</stp>
        <stp>IVOL_MONEYNESS_LEVEL=MONEY_LVL_100_</stp>
        <stp>DTS=H</stp>
        <stp>FACTOR=.01</stp>
        <stp>DAYS=W</stp>
        <tr r="H34" s="4"/>
      </tp>
      <tp t="e">
        <v>#N/A</v>
        <stp/>
        <stp>##V3_BDHV12</stp>
        <stp>SPX Index</stp>
        <stp>IVOL_MONEYNESS</stp>
        <stp>5/14/2015</stp>
        <stp>5/14/2015</stp>
        <stp>[PUTStrategy-RealOption.xlsx]Opt_BS!R90C8</stp>
        <stp>IVOL_MATURITY=MATURITY_1STM</stp>
        <stp>IVOL_MONEYNESS_LEVEL=MONEY_LVL_100_</stp>
        <stp>DTS=H</stp>
        <stp>FACTOR=.01</stp>
        <stp>DAYS=W</stp>
        <tr r="H90" s="4"/>
      </tp>
      <tp t="e">
        <v>#N/A</v>
        <stp/>
        <stp>##V3_BDHV12</stp>
        <stp>SPX Index</stp>
        <stp>IVOL_MONEYNESS</stp>
        <stp>4/17/2015</stp>
        <stp>4/17/2015</stp>
        <stp>[PUTStrategy-RealOption.xlsx]Opt_BS!R71C8</stp>
        <stp>IVOL_MATURITY=MATURITY_1STM</stp>
        <stp>IVOL_MONEYNESS_LEVEL=MONEY_LVL_100_</stp>
        <stp>DTS=H</stp>
        <stp>FACTOR=.01</stp>
        <stp>DAYS=W</stp>
        <tr r="H71" s="4"/>
      </tp>
      <tp t="e">
        <v>#N/A</v>
        <stp/>
        <stp>##V3_BDHV12</stp>
        <stp>SPX Index</stp>
        <stp>IVOL_MONEYNESS</stp>
        <stp>2/16/2015</stp>
        <stp>2/16/2015</stp>
        <stp>[PUTStrategy-RealOption.xlsx]Opt_BS!R27C8</stp>
        <stp>IVOL_MATURITY=MATURITY_1STM</stp>
        <stp>IVOL_MONEYNESS_LEVEL=MONEY_LVL_100_</stp>
        <stp>DTS=H</stp>
        <stp>FACTOR=.01</stp>
        <stp>DAYS=W</stp>
        <tr r="H27" s="4"/>
      </tp>
      <tp t="e">
        <v>#N/A</v>
        <stp/>
        <stp>##V3_BDHV12</stp>
        <stp>SPX Index</stp>
        <stp>IVOL_MONEYNESS</stp>
        <stp>3/26/2015</stp>
        <stp>3/26/2015</stp>
        <stp>[PUTStrategy-RealOption.xlsx]Opt_BS!R55C8</stp>
        <stp>IVOL_MATURITY=MATURITY_1STM</stp>
        <stp>IVOL_MONEYNESS_LEVEL=MONEY_LVL_100_</stp>
        <stp>DTS=H</stp>
        <stp>FACTOR=.01</stp>
        <stp>DAYS=W</stp>
        <tr r="H55" s="4"/>
      </tp>
      <tp t="e">
        <v>#N/A</v>
        <stp/>
        <stp>##V3_BDSV12</stp>
        <stp>SPX Index</stp>
        <stp>CHAIN_TICKERS</stp>
        <stp>[PUTStrategy6.xlsx]Backup!R65C7</stp>
        <stp>CHAIN_STRIKE_PX_OVRD</stp>
        <stp>1480</stp>
        <stp>CHAIN_PUT_CALL_TYPE_OVRD=P</stp>
        <stp>CHAIN_PERIODICITY_OVRD=M</stp>
        <tr r="G65" s="3"/>
      </tp>
      <tp t="e">
        <v>#N/A</v>
        <stp/>
        <stp>##V3_BDSV12</stp>
        <stp>SPX Index</stp>
        <stp>CHAIN_TICKERS</stp>
        <stp>[PUTStrategy6.xlsx]Backup!R63C7</stp>
        <stp>CHAIN_STRIKE_PX_OVRD</stp>
        <stp>1440</stp>
        <stp>CHAIN_PUT_CALL_TYPE_OVRD=P</stp>
        <stp>CHAIN_PERIODICITY_OVRD=M</stp>
        <tr r="G63" s="3"/>
      </tp>
      <tp t="e">
        <v>#N/A</v>
        <stp/>
        <stp>##V3_BDSV12</stp>
        <stp>SPX Index</stp>
        <stp>CHAIN_TICKERS</stp>
        <stp>[PUTStrategy6.xlsx]Backup!R64C7</stp>
        <stp>CHAIN_STRIKE_PX_OVRD</stp>
        <stp>1460</stp>
        <stp>CHAIN_PUT_CALL_TYPE_OVRD=P</stp>
        <stp>CHAIN_PERIODICITY_OVRD=M</stp>
        <tr r="G64" s="3"/>
      </tp>
      <tp t="e">
        <v>#N/A</v>
        <stp/>
        <stp>##V3_BDSV12</stp>
        <stp>SPX Index</stp>
        <stp>CHAIN_TICKERS</stp>
        <stp>[PUTStrategy6.xlsx]Backup!R61C7</stp>
        <stp>CHAIN_STRIKE_PX_OVRD</stp>
        <stp>1400</stp>
        <stp>CHAIN_PUT_CALL_TYPE_OVRD=P</stp>
        <stp>CHAIN_PERIODICITY_OVRD=M</stp>
        <tr r="G61" s="3"/>
      </tp>
      <tp t="e">
        <v>#N/A</v>
        <stp/>
        <stp>##V3_BDSV12</stp>
        <stp>SPX Index</stp>
        <stp>CHAIN_TICKERS</stp>
        <stp>[PUTStrategy6.xlsx]Backup!R62C7</stp>
        <stp>CHAIN_STRIKE_PX_OVRD</stp>
        <stp>1420</stp>
        <stp>CHAIN_PUT_CALL_TYPE_OVRD=P</stp>
        <stp>CHAIN_PERIODICITY_OVRD=M</stp>
        <tr r="G62" s="3"/>
      </tp>
      <tp t="e">
        <v>#N/A</v>
        <stp/>
        <stp>##V3_BDHV12</stp>
        <stp>SPX Index</stp>
        <stp>IVOL_MONEYNESS</stp>
        <stp>5/19/2015</stp>
        <stp>5/19/2015</stp>
        <stp>[PUTStrategy-RealOption.xlsx]Opt_BS!R93C8</stp>
        <stp>IVOL_MATURITY=MATURITY_1STM</stp>
        <stp>IVOL_MONEYNESS_LEVEL=MONEY_LVL_100_</stp>
        <stp>DTS=H</stp>
        <stp>FACTOR=.01</stp>
        <stp>DAYS=W</stp>
        <tr r="H93" s="4"/>
      </tp>
      <tp t="e">
        <v>#N/A</v>
        <stp/>
        <stp>##V3_BDHV12</stp>
        <stp>SPX Index</stp>
        <stp>IVOL_MONEYNESS</stp>
        <stp>1/28/2015</stp>
        <stp>1/28/2015</stp>
        <stp>[PUTStrategy-RealOption.xlsx]Opt_BS!R14C8</stp>
        <stp>IVOL_MATURITY=MATURITY_1STM</stp>
        <stp>IVOL_MONEYNESS_LEVEL=MONEY_LVL_100_</stp>
        <stp>DTS=H</stp>
        <stp>FACTOR=.01</stp>
        <stp>DAYS=W</stp>
        <tr r="H14" s="4"/>
      </tp>
      <tp t="e">
        <v>#N/A</v>
        <stp/>
        <stp>##V3_BDHV12</stp>
        <stp>SPX Index</stp>
        <stp>IVOL_MONEYNESS</stp>
        <stp>2/11/2015</stp>
        <stp>2/11/2015</stp>
        <stp>[PUTStrategy-RealOption.xlsx]Opt_BS!R24C8</stp>
        <stp>IVOL_MATURITY=MATURITY_1STM</stp>
        <stp>IVOL_MONEYNESS_LEVEL=MONEY_LVL_100_</stp>
        <stp>DTS=H</stp>
        <stp>FACTOR=.01</stp>
        <stp>DAYS=W</stp>
        <tr r="H24" s="4"/>
      </tp>
      <tp t="e">
        <v>#N/A</v>
        <stp/>
        <stp>##V3_BDHV12</stp>
        <stp>SPX Index</stp>
        <stp>IVOL_MONEYNESS</stp>
        <stp>4/30/2015</stp>
        <stp>4/30/2015</stp>
        <stp>[PUTStrategy-RealOption.xlsx]Opt_BS!R80C8</stp>
        <stp>IVOL_MATURITY=MATURITY_1STM</stp>
        <stp>IVOL_MONEYNESS_LEVEL=MONEY_LVL_100_</stp>
        <stp>DTS=H</stp>
        <stp>FACTOR=.01</stp>
        <stp>DAYS=W</stp>
        <tr r="H80" s="4"/>
      </tp>
      <tp t="e">
        <v>#N/A</v>
        <stp/>
        <stp>##V3_BDHV12</stp>
        <stp>SPX Index</stp>
        <stp>IVOL_MONEYNESS</stp>
        <stp>3/30/2015</stp>
        <stp>3/30/2015</stp>
        <stp>[PUTStrategy-RealOption.xlsx]Opt_BS!R57C8</stp>
        <stp>IVOL_MATURITY=MATURITY_1STM</stp>
        <stp>IVOL_MONEYNESS_LEVEL=MONEY_LVL_100_</stp>
        <stp>DTS=H</stp>
        <stp>FACTOR=.01</stp>
        <stp>DAYS=W</stp>
        <tr r="H57" s="4"/>
      </tp>
      <tp t="e">
        <v>#N/A</v>
        <stp/>
        <stp>##V3_BDHV12</stp>
        <stp>SPX Index</stp>
        <stp>IVOL_MONEYNESS</stp>
        <stp>3/12/2015</stp>
        <stp>3/12/2015</stp>
        <stp>[PUTStrategy-RealOption.xlsx]Opt_BS!R45C8</stp>
        <stp>IVOL_MATURITY=MATURITY_1STM</stp>
        <stp>IVOL_MONEYNESS_LEVEL=MONEY_LVL_100_</stp>
        <stp>DTS=H</stp>
        <stp>FACTOR=.01</stp>
        <stp>DAYS=W</stp>
        <tr r="H45" s="4"/>
      </tp>
      <tp t="e">
        <v>#N/A</v>
        <stp/>
        <stp>##V3_BDHV12</stp>
        <stp>SPX Index</stp>
        <stp>IVOL_MONEYNESS</stp>
        <stp>3/27/2015</stp>
        <stp>3/27/2015</stp>
        <stp>[PUTStrategy-RealOption.xlsx]Opt_BS!R56C8</stp>
        <stp>IVOL_MATURITY=MATURITY_1STM</stp>
        <stp>IVOL_MONEYNESS_LEVEL=MONEY_LVL_100_</stp>
        <stp>DTS=H</stp>
        <stp>FACTOR=.01</stp>
        <stp>DAYS=W</stp>
        <tr r="H56" s="4"/>
      </tp>
      <tp t="e">
        <v>#N/A</v>
        <stp/>
        <stp>##V3_BDSV12</stp>
        <stp>SPX Index</stp>
        <stp>OPT_CHAIN</stp>
        <stp>[PUTStrategy6.xlsx]Backup!R3C10</stp>
        <stp>Single_Date_override=20151016</stp>
        <stp>cols=1;rows=2534</stp>
        <tr r="J3" s="3"/>
      </tp>
      <tp t="e">
        <v>#N/A</v>
        <stp/>
        <stp>##V3_BDSV12</stp>
        <stp>SPX Index</stp>
        <stp>CHAIN_TICKERS</stp>
        <stp>[PUTStrategy6.xlsx]Backup!R78C7</stp>
        <stp>CHAIN_STRIKE_PX_OVRD</stp>
        <stp>1740</stp>
        <stp>CHAIN_PUT_CALL_TYPE_OVRD=P</stp>
        <stp>CHAIN_PERIODICITY_OVRD=M</stp>
        <tr r="G78" s="3"/>
      </tp>
      <tp t="e">
        <v>#N/A</v>
        <stp/>
        <stp>##V3_BDSV12</stp>
        <stp>SPX Index</stp>
        <stp>CHAIN_TICKERS</stp>
        <stp>[PUTStrategy6.xlsx]Backup!R79C7</stp>
        <stp>CHAIN_STRIKE_PX_OVRD</stp>
        <stp>1760</stp>
        <stp>CHAIN_PUT_CALL_TYPE_OVRD=P</stp>
        <stp>CHAIN_PERIODICITY_OVRD=M</stp>
        <tr r="G79" s="3"/>
      </tp>
      <tp t="e">
        <v>#N/A</v>
        <stp/>
        <stp>##V3_BDSV12</stp>
        <stp>SPX Index</stp>
        <stp>CHAIN_TICKERS</stp>
        <stp>[PUTStrategy6.xlsx]Backup!R80C7</stp>
        <stp>CHAIN_STRIKE_PX_OVRD</stp>
        <stp>1780</stp>
        <stp>CHAIN_PUT_CALL_TYPE_OVRD=P</stp>
        <stp>CHAIN_PERIODICITY_OVRD=M</stp>
        <tr r="G80" s="3"/>
      </tp>
      <tp t="e">
        <v>#N/A</v>
        <stp/>
        <stp>##V3_BDSV12</stp>
        <stp>SPX Index</stp>
        <stp>CHAIN_TICKERS</stp>
        <stp>[PUTStrategy6.xlsx]Backup!R76C7</stp>
        <stp>CHAIN_STRIKE_PX_OVRD</stp>
        <stp>1700</stp>
        <stp>CHAIN_PUT_CALL_TYPE_OVRD=P</stp>
        <stp>CHAIN_PERIODICITY_OVRD=M</stp>
        <tr r="G76" s="3"/>
      </tp>
      <tp t="e">
        <v>#N/A</v>
        <stp/>
        <stp>##V3_BDSV12</stp>
        <stp>SPX Index</stp>
        <stp>CHAIN_TICKERS</stp>
        <stp>[PUTStrategy6.xlsx]Backup!R77C7</stp>
        <stp>CHAIN_STRIKE_PX_OVRD</stp>
        <stp>1720</stp>
        <stp>CHAIN_PUT_CALL_TYPE_OVRD=P</stp>
        <stp>CHAIN_PERIODICITY_OVRD=M</stp>
        <tr r="G77" s="3"/>
      </tp>
      <tp t="e">
        <v>#N/A</v>
        <stp/>
        <stp>##V3_BDHV12</stp>
        <stp>SPX Index</stp>
        <stp>IVOL_MONEYNESS</stp>
        <stp>1/29/2015</stp>
        <stp>1/29/2015</stp>
        <stp>[PUTStrategy-RealOption.xlsx]Opt_BS!R15C8</stp>
        <stp>IVOL_MATURITY=MATURITY_1STM</stp>
        <stp>IVOL_MONEYNESS_LEVEL=MONEY_LVL_100_</stp>
        <stp>DTS=H</stp>
        <stp>FACTOR=.01</stp>
        <stp>DAYS=W</stp>
        <tr r="H15" s="4"/>
      </tp>
      <tp t="e">
        <v>#N/A</v>
        <stp/>
        <stp>##V3_BDHV12</stp>
        <stp>SPX Index</stp>
        <stp>IVOL_MONEYNESS</stp>
        <stp>5/18/2015</stp>
        <stp>5/18/2015</stp>
        <stp>[PUTStrategy-RealOption.xlsx]Opt_BS!R92C8</stp>
        <stp>IVOL_MATURITY=MATURITY_1STM</stp>
        <stp>IVOL_MONEYNESS_LEVEL=MONEY_LVL_100_</stp>
        <stp>DTS=H</stp>
        <stp>FACTOR=.01</stp>
        <stp>DAYS=W</stp>
        <tr r="H92" s="4"/>
      </tp>
      <tp t="e">
        <v>#N/A</v>
        <stp/>
        <stp>##V3_BDHV12</stp>
        <stp>SPX Index</stp>
        <stp>IVOL_MONEYNESS</stp>
        <stp>3/11/2015</stp>
        <stp>3/11/2015</stp>
        <stp>[PUTStrategy-RealOption.xlsx]Opt_BS!R44C8</stp>
        <stp>IVOL_MATURITY=MATURITY_1STM</stp>
        <stp>IVOL_MONEYNESS_LEVEL=MONEY_LVL_100_</stp>
        <stp>DTS=H</stp>
        <stp>FACTOR=.01</stp>
        <stp>DAYS=W</stp>
        <tr r="H44" s="4"/>
      </tp>
      <tp t="e">
        <v>#N/A</v>
        <stp/>
        <stp>##V3_BDHV12</stp>
        <stp>SPX Index</stp>
        <stp>IVOL_MONEYNESS</stp>
        <stp>2/12/2015</stp>
        <stp>2/12/2015</stp>
        <stp>[PUTStrategy-RealOption.xlsx]Opt_BS!R25C8</stp>
        <stp>IVOL_MATURITY=MATURITY_1STM</stp>
        <stp>IVOL_MONEYNESS_LEVEL=MONEY_LVL_100_</stp>
        <stp>DTS=H</stp>
        <stp>FACTOR=.01</stp>
        <stp>DAYS=W</stp>
        <tr r="H25" s="4"/>
      </tp>
      <tp t="e">
        <v>#N/A</v>
        <stp/>
        <stp>##V3_BDHV12</stp>
        <stp>SPX Index</stp>
        <stp>IVOL_MONEYNESS</stp>
        <stp>2/27/2015</stp>
        <stp>2/27/2015</stp>
        <stp>[PUTStrategy-RealOption.xlsx]Opt_BS!R36C8</stp>
        <stp>IVOL_MATURITY=MATURITY_1STM</stp>
        <stp>IVOL_MONEYNESS_LEVEL=MONEY_LVL_100_</stp>
        <stp>DTS=H</stp>
        <stp>FACTOR=.01</stp>
        <stp>DAYS=W</stp>
        <tr r="H36" s="4"/>
      </tp>
      <tp t="e">
        <v>#N/A</v>
        <stp/>
        <stp>##V3_BDSV12</stp>
        <stp>SPX Index</stp>
        <stp>CHAIN_TICKERS</stp>
        <stp>[PUTStrategy6.xlsx]Backup!R75C7</stp>
        <stp>CHAIN_STRIKE_PX_OVRD</stp>
        <stp>1680</stp>
        <stp>CHAIN_PUT_CALL_TYPE_OVRD=P</stp>
        <stp>CHAIN_PERIODICITY_OVRD=M</stp>
        <tr r="G75" s="3"/>
      </tp>
      <tp t="e">
        <v>#N/A</v>
        <stp/>
        <stp>##V3_BDSV12</stp>
        <stp>SPX Index</stp>
        <stp>CHAIN_TICKERS</stp>
        <stp>[PUTStrategy6.xlsx]Backup!R73C7</stp>
        <stp>CHAIN_STRIKE_PX_OVRD</stp>
        <stp>1640</stp>
        <stp>CHAIN_PUT_CALL_TYPE_OVRD=P</stp>
        <stp>CHAIN_PERIODICITY_OVRD=M</stp>
        <tr r="G73" s="3"/>
      </tp>
      <tp t="e">
        <v>#N/A</v>
        <stp/>
        <stp>##V3_BDSV12</stp>
        <stp>SPX Index</stp>
        <stp>CHAIN_TICKERS</stp>
        <stp>[PUTStrategy6.xlsx]Backup!R74C7</stp>
        <stp>CHAIN_STRIKE_PX_OVRD</stp>
        <stp>1660</stp>
        <stp>CHAIN_PUT_CALL_TYPE_OVRD=P</stp>
        <stp>CHAIN_PERIODICITY_OVRD=M</stp>
        <tr r="G74" s="3"/>
      </tp>
      <tp t="e">
        <v>#N/A</v>
        <stp/>
        <stp>##V3_BDSV12</stp>
        <stp>SPX Index</stp>
        <stp>CHAIN_TICKERS</stp>
        <stp>[PUTStrategy6.xlsx]Backup!R71C7</stp>
        <stp>CHAIN_STRIKE_PX_OVRD</stp>
        <stp>1600</stp>
        <stp>CHAIN_PUT_CALL_TYPE_OVRD=P</stp>
        <stp>CHAIN_PERIODICITY_OVRD=M</stp>
        <tr r="G71" s="3"/>
      </tp>
      <tp t="e">
        <v>#N/A</v>
        <stp/>
        <stp>##V3_BDSV12</stp>
        <stp>SPX Index</stp>
        <stp>CHAIN_TICKERS</stp>
        <stp>[PUTStrategy6.xlsx]Backup!R72C7</stp>
        <stp>CHAIN_STRIKE_PX_OVRD</stp>
        <stp>1620</stp>
        <stp>CHAIN_PUT_CALL_TYPE_OVRD=P</stp>
        <stp>CHAIN_PERIODICITY_OVRD=M</stp>
        <tr r="G72" s="3"/>
      </tp>
      <tp t="e">
        <v>#N/A</v>
        <stp/>
        <stp>##V3_BDSV12</stp>
        <stp>SPX Index</stp>
        <stp>CHAIN_TICKERS</stp>
        <stp>[PUTStrategy6.xlsx]Backup!R87C7</stp>
        <stp>CHAIN_STRIKE_PX_OVRD</stp>
        <stp>1920</stp>
        <stp>CHAIN_PUT_CALL_TYPE_OVRD=P</stp>
        <stp>CHAIN_PERIODICITY_OVRD=M</stp>
        <tr r="G87" s="3"/>
      </tp>
      <tp t="e">
        <v>#N/A</v>
        <stp/>
        <stp>##V3_BDSV12</stp>
        <stp>SPX Index</stp>
        <stp>CHAIN_TICKERS</stp>
        <stp>[PUTStrategy6.xlsx]Backup!R86C7</stp>
        <stp>CHAIN_STRIKE_PX_OVRD</stp>
        <stp>1900</stp>
        <stp>CHAIN_PUT_CALL_TYPE_OVRD=P</stp>
        <stp>CHAIN_PERIODICITY_OVRD=M</stp>
        <tr r="G86" s="3"/>
      </tp>
      <tp t="e">
        <v>#N/A</v>
        <stp/>
        <stp>##V3_BDSV12</stp>
        <stp>SPX Index</stp>
        <stp>CHAIN_TICKERS</stp>
        <stp>[PUTStrategy6.xlsx]Backup!R89C7</stp>
        <stp>CHAIN_STRIKE_PX_OVRD</stp>
        <stp>1960</stp>
        <stp>CHAIN_PUT_CALL_TYPE_OVRD=P</stp>
        <stp>CHAIN_PERIODICITY_OVRD=M</stp>
        <tr r="G89" s="3"/>
      </tp>
      <tp t="e">
        <v>#N/A</v>
        <stp/>
        <stp>##V3_BDSV12</stp>
        <stp>SPX Index</stp>
        <stp>CHAIN_TICKERS</stp>
        <stp>[PUTStrategy6.xlsx]Backup!R88C7</stp>
        <stp>CHAIN_STRIKE_PX_OVRD</stp>
        <stp>1940</stp>
        <stp>CHAIN_PUT_CALL_TYPE_OVRD=P</stp>
        <stp>CHAIN_PERIODICITY_OVRD=M</stp>
        <tr r="G88" s="3"/>
      </tp>
      <tp t="e">
        <v>#N/A</v>
        <stp/>
        <stp>##V3_BDSV12</stp>
        <stp>SPX Index</stp>
        <stp>CHAIN_TICKERS</stp>
        <stp>[PUTStrategy6.xlsx]Backup!R90C7</stp>
        <stp>CHAIN_STRIKE_PX_OVRD</stp>
        <stp>1980</stp>
        <stp>CHAIN_PUT_CALL_TYPE_OVRD=P</stp>
        <stp>CHAIN_PERIODICITY_OVRD=M</stp>
        <tr r="G90" s="3"/>
      </tp>
      <tp t="e">
        <v>#N/A</v>
        <stp/>
        <stp>##V3_BDHV12</stp>
        <stp>SPX Index</stp>
        <stp>IVOL_MONEYNESS</stp>
        <stp>10/6/2015</stp>
        <stp>10/6/2015</stp>
        <stp>[PUTStrategy-RealOption.xlsx]Opt_BS!R193C8</stp>
        <stp>IVOL_MATURITY=MATURITY_1STM</stp>
        <stp>IVOL_MONEYNESS_LEVEL=MONEY_LVL_100_</stp>
        <stp>DTS=H</stp>
        <stp>FACTOR=.01</stp>
        <stp>DAYS=W</stp>
        <tr r="H193" s="4"/>
      </tp>
      <tp t="e">
        <v>#N/A</v>
        <stp/>
        <stp>##V3_BDHV12</stp>
        <stp>SPX Index</stp>
        <stp>IVOL_MONEYNESS</stp>
        <stp>3/31/2015</stp>
        <stp>3/31/2015</stp>
        <stp>[PUTStrategy-RealOption.xlsx]Opt_BS!R58C8</stp>
        <stp>IVOL_MATURITY=MATURITY_1STM</stp>
        <stp>IVOL_MONEYNESS_LEVEL=MONEY_LVL_100_</stp>
        <stp>DTS=H</stp>
        <stp>FACTOR=.01</stp>
        <stp>DAYS=W</stp>
        <tr r="H58" s="4"/>
      </tp>
      <tp t="e">
        <v>#N/A</v>
        <stp/>
        <stp>##V3_BDSV12</stp>
        <stp>SPX Index</stp>
        <stp>CHAIN_TICKERS</stp>
        <stp>[PUTStrategy6.xlsx]Backup!R82C7</stp>
        <stp>CHAIN_STRIKE_PX_OVRD</stp>
        <stp>1820</stp>
        <stp>CHAIN_PUT_CALL_TYPE_OVRD=P</stp>
        <stp>CHAIN_PERIODICITY_OVRD=M</stp>
        <tr r="G82" s="3"/>
      </tp>
      <tp t="e">
        <v>#N/A</v>
        <stp/>
        <stp>##V3_BDSV12</stp>
        <stp>SPX Index</stp>
        <stp>CHAIN_TICKERS</stp>
        <stp>[PUTStrategy6.xlsx]Backup!R81C7</stp>
        <stp>CHAIN_STRIKE_PX_OVRD</stp>
        <stp>1800</stp>
        <stp>CHAIN_PUT_CALL_TYPE_OVRD=P</stp>
        <stp>CHAIN_PERIODICITY_OVRD=M</stp>
        <tr r="G81" s="3"/>
      </tp>
      <tp t="e">
        <v>#N/A</v>
        <stp/>
        <stp>##V3_BDSV12</stp>
        <stp>SPX Index</stp>
        <stp>CHAIN_TICKERS</stp>
        <stp>[PUTStrategy6.xlsx]Backup!R84C7</stp>
        <stp>CHAIN_STRIKE_PX_OVRD</stp>
        <stp>1860</stp>
        <stp>CHAIN_PUT_CALL_TYPE_OVRD=P</stp>
        <stp>CHAIN_PERIODICITY_OVRD=M</stp>
        <tr r="G84" s="3"/>
      </tp>
      <tp t="e">
        <v>#N/A</v>
        <stp/>
        <stp>##V3_BDSV12</stp>
        <stp>SPX Index</stp>
        <stp>CHAIN_TICKERS</stp>
        <stp>[PUTStrategy6.xlsx]Backup!R83C7</stp>
        <stp>CHAIN_STRIKE_PX_OVRD</stp>
        <stp>1840</stp>
        <stp>CHAIN_PUT_CALL_TYPE_OVRD=P</stp>
        <stp>CHAIN_PERIODICITY_OVRD=M</stp>
        <tr r="G83" s="3"/>
      </tp>
      <tp t="e">
        <v>#N/A</v>
        <stp/>
        <stp>##V3_BDSV12</stp>
        <stp>SPX Index</stp>
        <stp>CHAIN_TICKERS</stp>
        <stp>[PUTStrategy6.xlsx]Backup!R85C7</stp>
        <stp>CHAIN_STRIKE_PX_OVRD</stp>
        <stp>1880</stp>
        <stp>CHAIN_PUT_CALL_TYPE_OVRD=P</stp>
        <stp>CHAIN_PERIODICITY_OVRD=M</stp>
        <tr r="G85" s="3"/>
      </tp>
      <tp t="e">
        <v>#N/A</v>
        <stp/>
        <stp>##V3_BDHV12</stp>
        <stp>SPX Index</stp>
        <stp>IVOL_MONEYNESS</stp>
        <stp>3/18/2015</stp>
        <stp>3/18/2015</stp>
        <stp>[PUTStrategy-RealOption.xlsx]Opt_BS!R49C8</stp>
        <stp>IVOL_MATURITY=MATURITY_1STM</stp>
        <stp>IVOL_MONEYNESS_LEVEL=MONEY_LVL_100_</stp>
        <stp>DTS=H</stp>
        <stp>FACTOR=.01</stp>
        <stp>DAYS=W</stp>
        <tr r="H49" s="4"/>
      </tp>
      <tp t="e">
        <v>#N/A</v>
        <stp/>
        <stp>##V3_BDHV12</stp>
        <stp>SPX Index</stp>
        <stp>IVOL_MONEYNESS</stp>
        <stp>2/17/2015</stp>
        <stp>2/17/2015</stp>
        <stp>[PUTStrategy-RealOption.xlsx]Opt_BS!R28C8</stp>
        <stp>IVOL_MATURITY=MATURITY_1STM</stp>
        <stp>IVOL_MONEYNESS_LEVEL=MONEY_LVL_100_</stp>
        <stp>DTS=H</stp>
        <stp>FACTOR=.01</stp>
        <stp>DAYS=W</stp>
        <tr r="H28" s="4"/>
      </tp>
      <tp t="e">
        <v>#N/A</v>
        <stp/>
        <stp>##V3_BDHV12</stp>
        <stp>SPX Index</stp>
        <stp>IVOL_MONEYNESS</stp>
        <stp>10/5/2015</stp>
        <stp>10/5/2015</stp>
        <stp>[PUTStrategy-RealOption.xlsx]Opt_BS!R192C8</stp>
        <stp>IVOL_MATURITY=MATURITY_1STM</stp>
        <stp>IVOL_MONEYNESS_LEVEL=MONEY_LVL_100_</stp>
        <stp>DTS=H</stp>
        <stp>FACTOR=.01</stp>
        <stp>DAYS=W</stp>
        <tr r="H192" s="4"/>
      </tp>
      <tp t="e">
        <v>#N/A</v>
        <stp/>
        <stp>##V3_BDHV12</stp>
        <stp>SPX Index</stp>
        <stp>IVOL_MONEYNESS</stp>
        <stp>2/18/2015</stp>
        <stp>2/18/2015</stp>
        <stp>[PUTStrategy-RealOption.xlsx]Opt_BS!R29C8</stp>
        <stp>IVOL_MATURITY=MATURITY_1STM</stp>
        <stp>IVOL_MONEYNESS_LEVEL=MONEY_LVL_100_</stp>
        <stp>DTS=H</stp>
        <stp>FACTOR=.01</stp>
        <stp>DAYS=W</stp>
        <tr r="H29" s="4"/>
      </tp>
      <tp t="e">
        <v>#N/A</v>
        <stp/>
        <stp>##V3_BDHV12</stp>
        <stp>SPX Index</stp>
        <stp>IVOL_MONEYNESS</stp>
        <stp>3/17/2015</stp>
        <stp>3/17/2015</stp>
        <stp>[PUTStrategy-RealOption.xlsx]Opt_BS!R48C8</stp>
        <stp>IVOL_MATURITY=MATURITY_1STM</stp>
        <stp>IVOL_MONEYNESS_LEVEL=MONEY_LVL_100_</stp>
        <stp>DTS=H</stp>
        <stp>FACTOR=.01</stp>
        <stp>DAYS=W</stp>
        <tr r="H48" s="4"/>
      </tp>
      <tp t="e">
        <v>#N/A</v>
        <stp/>
        <stp>##V3_BDHV12</stp>
        <stp>SPX Index</stp>
        <stp>IVOL_MONEYNESS</stp>
        <stp>5/13/2015</stp>
        <stp>5/13/2015</stp>
        <stp>[PUTStrategy-RealOption.xlsx]Opt_BS!R89C8</stp>
        <stp>IVOL_MATURITY=MATURITY_1STM</stp>
        <stp>IVOL_MONEYNESS_LEVEL=MONEY_LVL_100_</stp>
        <stp>DTS=H</stp>
        <stp>FACTOR=.01</stp>
        <stp>DAYS=W</stp>
        <tr r="H89" s="4"/>
      </tp>
      <tp t="e">
        <v>#N/A</v>
        <stp/>
        <stp>##V3_BDHV12</stp>
        <stp>SPX Index</stp>
        <stp>IVOL_MONEYNESS</stp>
        <stp>4/14/2015</stp>
        <stp>4/14/2015</stp>
        <stp>[PUTStrategy-RealOption.xlsx]Opt_BS!R68C8</stp>
        <stp>IVOL_MATURITY=MATURITY_1STM</stp>
        <stp>IVOL_MONEYNESS_LEVEL=MONEY_LVL_100_</stp>
        <stp>DTS=H</stp>
        <stp>FACTOR=.01</stp>
        <stp>DAYS=W</stp>
        <tr r="H68" s="4"/>
      </tp>
      <tp t="e">
        <v>#N/A</v>
        <stp/>
        <stp>##V3_BDHV12</stp>
        <stp>SPX Index</stp>
        <stp>IVOL_MONEYNESS</stp>
        <stp>11/5/2015</stp>
        <stp>11/5/2015</stp>
        <stp>[PUTStrategy-RealOption.xlsx]Opt_BS!R215C8</stp>
        <stp>IVOL_MATURITY=MATURITY_1STM</stp>
        <stp>IVOL_MONEYNESS_LEVEL=MONEY_LVL_100_</stp>
        <stp>DTS=H</stp>
        <stp>FACTOR=.01</stp>
        <stp>DAYS=W</stp>
        <tr r="H215" s="4"/>
      </tp>
      <tp t="e">
        <v>#N/A</v>
        <stp/>
        <stp>##V3_BDHV12</stp>
        <stp>SPX Index</stp>
        <stp>IVOL_MONEYNESS</stp>
        <stp>11/4/2015</stp>
        <stp>11/4/2015</stp>
        <stp>[PUTStrategy-RealOption.xlsx]Opt_BS!R214C8</stp>
        <stp>IVOL_MATURITY=MATURITY_1STM</stp>
        <stp>IVOL_MONEYNESS_LEVEL=MONEY_LVL_100_</stp>
        <stp>DTS=H</stp>
        <stp>FACTOR=.01</stp>
        <stp>DAYS=W</stp>
        <tr r="H214" s="4"/>
      </tp>
      <tp t="e">
        <v>#N/A</v>
        <stp/>
        <stp>##V3_BDHV12</stp>
        <stp>SPX Index</stp>
        <stp>IVOL_MONEYNESS</stp>
        <stp>11/6/2015</stp>
        <stp>11/6/2015</stp>
        <stp>[PUTStrategy-RealOption.xlsx]Opt_BS!R216C8</stp>
        <stp>IVOL_MATURITY=MATURITY_1STM</stp>
        <stp>IVOL_MONEYNESS_LEVEL=MONEY_LVL_100_</stp>
        <stp>DTS=H</stp>
        <stp>FACTOR=.01</stp>
        <stp>DAYS=W</stp>
        <tr r="H216" s="4"/>
      </tp>
      <tp t="e">
        <v>#N/A</v>
        <stp/>
        <stp>##V3_BDHV12</stp>
        <stp>SPX Index</stp>
        <stp>IVOL_MONEYNESS</stp>
        <stp>11/3/2015</stp>
        <stp>11/3/2015</stp>
        <stp>[PUTStrategy-RealOption.xlsx]Opt_BS!R213C8</stp>
        <stp>IVOL_MATURITY=MATURITY_1STM</stp>
        <stp>IVOL_MONEYNESS_LEVEL=MONEY_LVL_100_</stp>
        <stp>DTS=H</stp>
        <stp>FACTOR=.01</stp>
        <stp>DAYS=W</stp>
        <tr r="H213" s="4"/>
      </tp>
      <tp t="e">
        <v>#N/A</v>
        <stp/>
        <stp>##V3_BDHV12</stp>
        <stp>SPX Index</stp>
        <stp>IVOL_MONEYNESS</stp>
        <stp>10/1/2015</stp>
        <stp>10/1/2015</stp>
        <stp>[PUTStrategy-RealOption.xlsx]Opt_BS!R190C8</stp>
        <stp>IVOL_MATURITY=MATURITY_1STM</stp>
        <stp>IVOL_MONEYNESS_LEVEL=MONEY_LVL_100_</stp>
        <stp>DTS=H</stp>
        <stp>FACTOR=.01</stp>
        <stp>DAYS=W</stp>
        <tr r="H190" s="4"/>
      </tp>
      <tp t="e">
        <v>#N/A</v>
        <stp/>
        <stp>##V3_BDHV12</stp>
        <stp>SPX Index</stp>
        <stp>IVOL_MONEYNESS</stp>
        <stp>11/2/2015</stp>
        <stp>11/2/2015</stp>
        <stp>[PUTStrategy-RealOption.xlsx]Opt_BS!R212C8</stp>
        <stp>IVOL_MATURITY=MATURITY_1STM</stp>
        <stp>IVOL_MONEYNESS_LEVEL=MONEY_LVL_100_</stp>
        <stp>DTS=H</stp>
        <stp>FACTOR=.01</stp>
        <stp>DAYS=W</stp>
        <tr r="H212" s="4"/>
      </tp>
      <tp t="e">
        <v>#N/A</v>
        <stp/>
        <stp>##V3_BDHV12</stp>
        <stp>SPX Index</stp>
        <stp>IVOL_MONEYNESS</stp>
        <stp>5/12/2015</stp>
        <stp>5/12/2015</stp>
        <stp>[PUTStrategy-RealOption.xlsx]Opt_BS!R88C8</stp>
        <stp>IVOL_MATURITY=MATURITY_1STM</stp>
        <stp>IVOL_MONEYNESS_LEVEL=MONEY_LVL_100_</stp>
        <stp>DTS=H</stp>
        <stp>FACTOR=.01</stp>
        <stp>DAYS=W</stp>
        <tr r="H88" s="4"/>
      </tp>
      <tp t="e">
        <v>#N/A</v>
        <stp/>
        <stp>##V3_BDHV12</stp>
        <stp>SPX Index</stp>
        <stp>IVOL_MONEYNESS</stp>
        <stp>4/15/2015</stp>
        <stp>4/15/2015</stp>
        <stp>[PUTStrategy-RealOption.xlsx]Opt_BS!R69C8</stp>
        <stp>IVOL_MATURITY=MATURITY_1STM</stp>
        <stp>IVOL_MONEYNESS_LEVEL=MONEY_LVL_100_</stp>
        <stp>DTS=H</stp>
        <stp>FACTOR=.01</stp>
        <stp>DAYS=W</stp>
        <tr r="H69" s="4"/>
      </tp>
      <tp t="e">
        <v>#N/A</v>
        <stp/>
        <stp>##V3_BDHV12</stp>
        <stp>SPX Index</stp>
        <stp>IVOL_MONEYNESS</stp>
        <stp>4/29/2015</stp>
        <stp>4/29/2015</stp>
        <stp>[PUTStrategy-RealOption.xlsx]Opt_BS!R79C8</stp>
        <stp>IVOL_MATURITY=MATURITY_1STM</stp>
        <stp>IVOL_MONEYNESS_LEVEL=MONEY_LVL_100_</stp>
        <stp>DTS=H</stp>
        <stp>FACTOR=.01</stp>
        <stp>DAYS=W</stp>
        <tr r="H79" s="4"/>
      </tp>
      <tp t="e">
        <v>#N/A</v>
        <stp/>
        <stp>##V3_BDHV12</stp>
        <stp>SPX Index</stp>
        <stp>IVOL_MONEYNESS</stp>
        <stp>5/26/2015</stp>
        <stp>5/26/2015</stp>
        <stp>[PUTStrategy-RealOption.xlsx]Opt_BS!R98C8</stp>
        <stp>IVOL_MATURITY=MATURITY_1STM</stp>
        <stp>IVOL_MONEYNESS_LEVEL=MONEY_LVL_100_</stp>
        <stp>DTS=H</stp>
        <stp>FACTOR=.01</stp>
        <stp>DAYS=W</stp>
        <tr r="H98" s="4"/>
      </tp>
      <tp t="e">
        <v>#N/A</v>
        <stp/>
        <stp>##V3_BDHV12</stp>
        <stp>SPX Index</stp>
        <stp>IVOL_MONEYNESS</stp>
        <stp>10/7/2015</stp>
        <stp>10/7/2015</stp>
        <stp>[PUTStrategy-RealOption.xlsx]Opt_BS!R194C8</stp>
        <stp>IVOL_MATURITY=MATURITY_1STM</stp>
        <stp>IVOL_MONEYNESS_LEVEL=MONEY_LVL_100_</stp>
        <stp>DTS=H</stp>
        <stp>FACTOR=.01</stp>
        <stp>DAYS=W</stp>
        <tr r="H194" s="4"/>
      </tp>
      <tp t="e">
        <v>#N/A</v>
        <stp/>
        <stp>##V3_BDHV12</stp>
        <stp>SPX Index</stp>
        <stp>IVOL_MONEYNESS</stp>
        <stp>10/2/2015</stp>
        <stp>10/2/2015</stp>
        <stp>[PUTStrategy-RealOption.xlsx]Opt_BS!R191C8</stp>
        <stp>IVOL_MATURITY=MATURITY_1STM</stp>
        <stp>IVOL_MONEYNESS_LEVEL=MONEY_LVL_100_</stp>
        <stp>DTS=H</stp>
        <stp>FACTOR=.01</stp>
        <stp>DAYS=W</stp>
        <tr r="H191" s="4"/>
      </tp>
      <tp t="e">
        <v>#N/A</v>
        <stp/>
        <stp>##V3_BDHV12</stp>
        <stp>SPX Index</stp>
        <stp>IVOL_MONEYNESS</stp>
        <stp>4/28/2015</stp>
        <stp>4/28/2015</stp>
        <stp>[PUTStrategy-RealOption.xlsx]Opt_BS!R78C8</stp>
        <stp>IVOL_MATURITY=MATURITY_1STM</stp>
        <stp>IVOL_MONEYNESS_LEVEL=MONEY_LVL_100_</stp>
        <stp>DTS=H</stp>
        <stp>FACTOR=.01</stp>
        <stp>DAYS=W</stp>
        <tr r="H78" s="4"/>
      </tp>
      <tp t="e">
        <v>#N/A</v>
        <stp/>
        <stp>##V3_BDHV12</stp>
        <stp>SPX Index</stp>
        <stp>IVOL_MONEYNESS</stp>
        <stp>5/27/2015</stp>
        <stp>5/27/2015</stp>
        <stp>[PUTStrategy-RealOption.xlsx]Opt_BS!R99C8</stp>
        <stp>IVOL_MATURITY=MATURITY_1STM</stp>
        <stp>IVOL_MONEYNESS_LEVEL=MONEY_LVL_100_</stp>
        <stp>DTS=H</stp>
        <stp>FACTOR=.01</stp>
        <stp>DAYS=W</stp>
        <tr r="H99" s="4"/>
      </tp>
      <tp t="e">
        <v>#N/A</v>
        <stp/>
        <stp>##V3_BDHV12</stp>
        <stp>SPX Index</stp>
        <stp>IVOL_MONEYNESS</stp>
        <stp/>
        <stp/>
        <stp>[PUTStrategy-RealOption.xlsx]Opt_BS!R1878C8</stp>
        <stp>IVOL_MATURITY=MATURITY_1STM</stp>
        <stp>IVOL_MONEYNESS_LEVEL=MONEY_LVL_100_</stp>
        <stp>DTS=H</stp>
        <stp>FACTOR=.01</stp>
        <stp>DAYS=W</stp>
        <tr r="H1878" s="4"/>
      </tp>
      <tp t="e">
        <v>#N/A</v>
        <stp/>
        <stp>##V3_BDHV12</stp>
        <stp>SPX Index</stp>
        <stp>IVOL_MONEYNESS</stp>
        <stp/>
        <stp/>
        <stp>[PUTStrategy-RealOption.xlsx]Opt_BS!R1868C8</stp>
        <stp>IVOL_MATURITY=MATURITY_1STM</stp>
        <stp>IVOL_MONEYNESS_LEVEL=MONEY_LVL_100_</stp>
        <stp>DTS=H</stp>
        <stp>FACTOR=.01</stp>
        <stp>DAYS=W</stp>
        <tr r="H1868" s="4"/>
      </tp>
      <tp t="e">
        <v>#N/A</v>
        <stp/>
        <stp>##V3_BDHV12</stp>
        <stp>SPX Index</stp>
        <stp>IVOL_MONEYNESS</stp>
        <stp/>
        <stp/>
        <stp>[PUTStrategy-RealOption.xlsx]Opt_BS!R1858C8</stp>
        <stp>IVOL_MATURITY=MATURITY_1STM</stp>
        <stp>IVOL_MONEYNESS_LEVEL=MONEY_LVL_100_</stp>
        <stp>DTS=H</stp>
        <stp>FACTOR=.01</stp>
        <stp>DAYS=W</stp>
        <tr r="H1858" s="4"/>
      </tp>
      <tp t="e">
        <v>#N/A</v>
        <stp/>
        <stp>##V3_BDHV12</stp>
        <stp>SPX Index</stp>
        <stp>IVOL_MONEYNESS</stp>
        <stp/>
        <stp/>
        <stp>[PUTStrategy-RealOption.xlsx]Opt_BS!R1848C8</stp>
        <stp>IVOL_MATURITY=MATURITY_1STM</stp>
        <stp>IVOL_MONEYNESS_LEVEL=MONEY_LVL_100_</stp>
        <stp>DTS=H</stp>
        <stp>FACTOR=.01</stp>
        <stp>DAYS=W</stp>
        <tr r="H1848" s="4"/>
      </tp>
      <tp t="e">
        <v>#N/A</v>
        <stp/>
        <stp>##V3_BDHV12</stp>
        <stp>SPX Index</stp>
        <stp>IVOL_MONEYNESS</stp>
        <stp/>
        <stp/>
        <stp>[PUTStrategy-RealOption.xlsx]Opt_BS!R1838C8</stp>
        <stp>IVOL_MATURITY=MATURITY_1STM</stp>
        <stp>IVOL_MONEYNESS_LEVEL=MONEY_LVL_100_</stp>
        <stp>DTS=H</stp>
        <stp>FACTOR=.01</stp>
        <stp>DAYS=W</stp>
        <tr r="H1838" s="4"/>
      </tp>
      <tp t="e">
        <v>#N/A</v>
        <stp/>
        <stp>##V3_BDHV12</stp>
        <stp>SPX Index</stp>
        <stp>IVOL_MONEYNESS</stp>
        <stp/>
        <stp/>
        <stp>[PUTStrategy-RealOption.xlsx]Opt_BS!R1828C8</stp>
        <stp>IVOL_MATURITY=MATURITY_1STM</stp>
        <stp>IVOL_MONEYNESS_LEVEL=MONEY_LVL_100_</stp>
        <stp>DTS=H</stp>
        <stp>FACTOR=.01</stp>
        <stp>DAYS=W</stp>
        <tr r="H1828" s="4"/>
      </tp>
      <tp t="e">
        <v>#N/A</v>
        <stp/>
        <stp>##V3_BDHV12</stp>
        <stp>SPX Index</stp>
        <stp>IVOL_MONEYNESS</stp>
        <stp/>
        <stp/>
        <stp>[PUTStrategy-RealOption.xlsx]Opt_BS!R1818C8</stp>
        <stp>IVOL_MATURITY=MATURITY_1STM</stp>
        <stp>IVOL_MONEYNESS_LEVEL=MONEY_LVL_100_</stp>
        <stp>DTS=H</stp>
        <stp>FACTOR=.01</stp>
        <stp>DAYS=W</stp>
        <tr r="H1818" s="4"/>
      </tp>
      <tp t="e">
        <v>#N/A</v>
        <stp/>
        <stp>##V3_BDHV12</stp>
        <stp>SPX Index</stp>
        <stp>IVOL_MONEYNESS</stp>
        <stp/>
        <stp/>
        <stp>[PUTStrategy-RealOption.xlsx]Opt_BS!R1808C8</stp>
        <stp>IVOL_MATURITY=MATURITY_1STM</stp>
        <stp>IVOL_MONEYNESS_LEVEL=MONEY_LVL_100_</stp>
        <stp>DTS=H</stp>
        <stp>FACTOR=.01</stp>
        <stp>DAYS=W</stp>
        <tr r="H1808" s="4"/>
      </tp>
      <tp t="e">
        <v>#N/A</v>
        <stp/>
        <stp>##V3_BDHV12</stp>
        <stp>SPX Index</stp>
        <stp>IVOL_MONEYNESS</stp>
        <stp/>
        <stp/>
        <stp>[PUTStrategy-RealOption.xlsx]Opt_BS!R1898C8</stp>
        <stp>IVOL_MATURITY=MATURITY_1STM</stp>
        <stp>IVOL_MONEYNESS_LEVEL=MONEY_LVL_100_</stp>
        <stp>DTS=H</stp>
        <stp>FACTOR=.01</stp>
        <stp>DAYS=W</stp>
        <tr r="H1898" s="4"/>
      </tp>
      <tp t="e">
        <v>#N/A</v>
        <stp/>
        <stp>##V3_BDHV12</stp>
        <stp>SPX Index</stp>
        <stp>IVOL_MONEYNESS</stp>
        <stp/>
        <stp/>
        <stp>[PUTStrategy-RealOption.xlsx]Opt_BS!R1888C8</stp>
        <stp>IVOL_MATURITY=MATURITY_1STM</stp>
        <stp>IVOL_MONEYNESS_LEVEL=MONEY_LVL_100_</stp>
        <stp>DTS=H</stp>
        <stp>FACTOR=.01</stp>
        <stp>DAYS=W</stp>
        <tr r="H1888" s="4"/>
      </tp>
      <tp t="e">
        <v>#N/A</v>
        <stp/>
        <stp>##V3_BDHV12</stp>
        <stp>SPX Index</stp>
        <stp>IVOL_MONEYNESS</stp>
        <stp/>
        <stp/>
        <stp>[PUTStrategy-RealOption.xlsx]Opt_BS!R1978C8</stp>
        <stp>IVOL_MATURITY=MATURITY_1STM</stp>
        <stp>IVOL_MONEYNESS_LEVEL=MONEY_LVL_100_</stp>
        <stp>DTS=H</stp>
        <stp>FACTOR=.01</stp>
        <stp>DAYS=W</stp>
        <tr r="H1978" s="4"/>
      </tp>
      <tp t="e">
        <v>#N/A</v>
        <stp/>
        <stp>##V3_BDHV12</stp>
        <stp>SPX Index</stp>
        <stp>IVOL_MONEYNESS</stp>
        <stp/>
        <stp/>
        <stp>[PUTStrategy-RealOption.xlsx]Opt_BS!R1968C8</stp>
        <stp>IVOL_MATURITY=MATURITY_1STM</stp>
        <stp>IVOL_MONEYNESS_LEVEL=MONEY_LVL_100_</stp>
        <stp>DTS=H</stp>
        <stp>FACTOR=.01</stp>
        <stp>DAYS=W</stp>
        <tr r="H1968" s="4"/>
      </tp>
      <tp t="e">
        <v>#N/A</v>
        <stp/>
        <stp>##V3_BDHV12</stp>
        <stp>SPX Index</stp>
        <stp>IVOL_MONEYNESS</stp>
        <stp/>
        <stp/>
        <stp>[PUTStrategy-RealOption.xlsx]Opt_BS!R1958C8</stp>
        <stp>IVOL_MATURITY=MATURITY_1STM</stp>
        <stp>IVOL_MONEYNESS_LEVEL=MONEY_LVL_100_</stp>
        <stp>DTS=H</stp>
        <stp>FACTOR=.01</stp>
        <stp>DAYS=W</stp>
        <tr r="H1958" s="4"/>
      </tp>
      <tp t="e">
        <v>#N/A</v>
        <stp/>
        <stp>##V3_BDHV12</stp>
        <stp>SPX Index</stp>
        <stp>IVOL_MONEYNESS</stp>
        <stp/>
        <stp/>
        <stp>[PUTStrategy-RealOption.xlsx]Opt_BS!R1948C8</stp>
        <stp>IVOL_MATURITY=MATURITY_1STM</stp>
        <stp>IVOL_MONEYNESS_LEVEL=MONEY_LVL_100_</stp>
        <stp>DTS=H</stp>
        <stp>FACTOR=.01</stp>
        <stp>DAYS=W</stp>
        <tr r="H1948" s="4"/>
      </tp>
      <tp t="e">
        <v>#N/A</v>
        <stp/>
        <stp>##V3_BDHV12</stp>
        <stp>SPX Index</stp>
        <stp>IVOL_MONEYNESS</stp>
        <stp/>
        <stp/>
        <stp>[PUTStrategy-RealOption.xlsx]Opt_BS!R1938C8</stp>
        <stp>IVOL_MATURITY=MATURITY_1STM</stp>
        <stp>IVOL_MONEYNESS_LEVEL=MONEY_LVL_100_</stp>
        <stp>DTS=H</stp>
        <stp>FACTOR=.01</stp>
        <stp>DAYS=W</stp>
        <tr r="H1938" s="4"/>
      </tp>
      <tp t="e">
        <v>#N/A</v>
        <stp/>
        <stp>##V3_BDHV12</stp>
        <stp>SPX Index</stp>
        <stp>IVOL_MONEYNESS</stp>
        <stp/>
        <stp/>
        <stp>[PUTStrategy-RealOption.xlsx]Opt_BS!R1928C8</stp>
        <stp>IVOL_MATURITY=MATURITY_1STM</stp>
        <stp>IVOL_MONEYNESS_LEVEL=MONEY_LVL_100_</stp>
        <stp>DTS=H</stp>
        <stp>FACTOR=.01</stp>
        <stp>DAYS=W</stp>
        <tr r="H1928" s="4"/>
      </tp>
      <tp t="e">
        <v>#N/A</v>
        <stp/>
        <stp>##V3_BDHV12</stp>
        <stp>SPX Index</stp>
        <stp>IVOL_MONEYNESS</stp>
        <stp/>
        <stp/>
        <stp>[PUTStrategy-RealOption.xlsx]Opt_BS!R1918C8</stp>
        <stp>IVOL_MATURITY=MATURITY_1STM</stp>
        <stp>IVOL_MONEYNESS_LEVEL=MONEY_LVL_100_</stp>
        <stp>DTS=H</stp>
        <stp>FACTOR=.01</stp>
        <stp>DAYS=W</stp>
        <tr r="H1918" s="4"/>
      </tp>
      <tp t="e">
        <v>#N/A</v>
        <stp/>
        <stp>##V3_BDHV12</stp>
        <stp>SPX Index</stp>
        <stp>IVOL_MONEYNESS</stp>
        <stp/>
        <stp/>
        <stp>[PUTStrategy-RealOption.xlsx]Opt_BS!R1908C8</stp>
        <stp>IVOL_MATURITY=MATURITY_1STM</stp>
        <stp>IVOL_MONEYNESS_LEVEL=MONEY_LVL_100_</stp>
        <stp>DTS=H</stp>
        <stp>FACTOR=.01</stp>
        <stp>DAYS=W</stp>
        <tr r="H1908" s="4"/>
      </tp>
      <tp t="e">
        <v>#N/A</v>
        <stp/>
        <stp>##V3_BDHV12</stp>
        <stp>SPX Index</stp>
        <stp>IVOL_MONEYNESS</stp>
        <stp/>
        <stp/>
        <stp>[PUTStrategy-RealOption.xlsx]Opt_BS!R1998C8</stp>
        <stp>IVOL_MATURITY=MATURITY_1STM</stp>
        <stp>IVOL_MONEYNESS_LEVEL=MONEY_LVL_100_</stp>
        <stp>DTS=H</stp>
        <stp>FACTOR=.01</stp>
        <stp>DAYS=W</stp>
        <tr r="H1998" s="4"/>
      </tp>
      <tp t="e">
        <v>#N/A</v>
        <stp/>
        <stp>##V3_BDHV12</stp>
        <stp>SPX Index</stp>
        <stp>IVOL_MONEYNESS</stp>
        <stp/>
        <stp/>
        <stp>[PUTStrategy-RealOption.xlsx]Opt_BS!R1988C8</stp>
        <stp>IVOL_MATURITY=MATURITY_1STM</stp>
        <stp>IVOL_MONEYNESS_LEVEL=MONEY_LVL_100_</stp>
        <stp>DTS=H</stp>
        <stp>FACTOR=.01</stp>
        <stp>DAYS=W</stp>
        <tr r="H1988" s="4"/>
      </tp>
      <tp t="e">
        <v>#N/A</v>
        <stp/>
        <stp>##V3_BDHV12</stp>
        <stp>SPX Index</stp>
        <stp>IVOL_MONEYNESS</stp>
        <stp/>
        <stp/>
        <stp>[PUTStrategy-RealOption.xlsx]Opt_BS!R1278C8</stp>
        <stp>IVOL_MATURITY=MATURITY_1STM</stp>
        <stp>IVOL_MONEYNESS_LEVEL=MONEY_LVL_100_</stp>
        <stp>DTS=H</stp>
        <stp>FACTOR=.01</stp>
        <stp>DAYS=W</stp>
        <tr r="H1278" s="4"/>
      </tp>
      <tp t="e">
        <v>#N/A</v>
        <stp/>
        <stp>##V3_BDHV12</stp>
        <stp>SPX Index</stp>
        <stp>IVOL_MONEYNESS</stp>
        <stp/>
        <stp/>
        <stp>[PUTStrategy-RealOption.xlsx]Opt_BS!R1268C8</stp>
        <stp>IVOL_MATURITY=MATURITY_1STM</stp>
        <stp>IVOL_MONEYNESS_LEVEL=MONEY_LVL_100_</stp>
        <stp>DTS=H</stp>
        <stp>FACTOR=.01</stp>
        <stp>DAYS=W</stp>
        <tr r="H1268" s="4"/>
      </tp>
      <tp t="e">
        <v>#N/A</v>
        <stp/>
        <stp>##V3_BDHV12</stp>
        <stp>SPX Index</stp>
        <stp>IVOL_MONEYNESS</stp>
        <stp/>
        <stp/>
        <stp>[PUTStrategy-RealOption.xlsx]Opt_BS!R1258C8</stp>
        <stp>IVOL_MATURITY=MATURITY_1STM</stp>
        <stp>IVOL_MONEYNESS_LEVEL=MONEY_LVL_100_</stp>
        <stp>DTS=H</stp>
        <stp>FACTOR=.01</stp>
        <stp>DAYS=W</stp>
        <tr r="H1258" s="4"/>
      </tp>
      <tp t="e">
        <v>#N/A</v>
        <stp/>
        <stp>##V3_BDHV12</stp>
        <stp>SPX Index</stp>
        <stp>IVOL_MONEYNESS</stp>
        <stp/>
        <stp/>
        <stp>[PUTStrategy-RealOption.xlsx]Opt_BS!R1248C8</stp>
        <stp>IVOL_MATURITY=MATURITY_1STM</stp>
        <stp>IVOL_MONEYNESS_LEVEL=MONEY_LVL_100_</stp>
        <stp>DTS=H</stp>
        <stp>FACTOR=.01</stp>
        <stp>DAYS=W</stp>
        <tr r="H1248" s="4"/>
      </tp>
      <tp t="e">
        <v>#N/A</v>
        <stp/>
        <stp>##V3_BDHV12</stp>
        <stp>SPX Index</stp>
        <stp>IVOL_MONEYNESS</stp>
        <stp/>
        <stp/>
        <stp>[PUTStrategy-RealOption.xlsx]Opt_BS!R1238C8</stp>
        <stp>IVOL_MATURITY=MATURITY_1STM</stp>
        <stp>IVOL_MONEYNESS_LEVEL=MONEY_LVL_100_</stp>
        <stp>DTS=H</stp>
        <stp>FACTOR=.01</stp>
        <stp>DAYS=W</stp>
        <tr r="H1238" s="4"/>
      </tp>
      <tp t="e">
        <v>#N/A</v>
        <stp/>
        <stp>##V3_BDHV12</stp>
        <stp>SPX Index</stp>
        <stp>IVOL_MONEYNESS</stp>
        <stp/>
        <stp/>
        <stp>[PUTStrategy-RealOption.xlsx]Opt_BS!R1228C8</stp>
        <stp>IVOL_MATURITY=MATURITY_1STM</stp>
        <stp>IVOL_MONEYNESS_LEVEL=MONEY_LVL_100_</stp>
        <stp>DTS=H</stp>
        <stp>FACTOR=.01</stp>
        <stp>DAYS=W</stp>
        <tr r="H1228" s="4"/>
      </tp>
      <tp t="e">
        <v>#N/A</v>
        <stp/>
        <stp>##V3_BDHV12</stp>
        <stp>SPX Index</stp>
        <stp>IVOL_MONEYNESS</stp>
        <stp/>
        <stp/>
        <stp>[PUTStrategy-RealOption.xlsx]Opt_BS!R1218C8</stp>
        <stp>IVOL_MATURITY=MATURITY_1STM</stp>
        <stp>IVOL_MONEYNESS_LEVEL=MONEY_LVL_100_</stp>
        <stp>DTS=H</stp>
        <stp>FACTOR=.01</stp>
        <stp>DAYS=W</stp>
        <tr r="H1218" s="4"/>
      </tp>
      <tp t="e">
        <v>#N/A</v>
        <stp/>
        <stp>##V3_BDHV12</stp>
        <stp>SPX Index</stp>
        <stp>IVOL_MONEYNESS</stp>
        <stp/>
        <stp/>
        <stp>[PUTStrategy-RealOption.xlsx]Opt_BS!R1208C8</stp>
        <stp>IVOL_MATURITY=MATURITY_1STM</stp>
        <stp>IVOL_MONEYNESS_LEVEL=MONEY_LVL_100_</stp>
        <stp>DTS=H</stp>
        <stp>FACTOR=.01</stp>
        <stp>DAYS=W</stp>
        <tr r="H1208" s="4"/>
      </tp>
      <tp t="e">
        <v>#N/A</v>
        <stp/>
        <stp>##V3_BDHV12</stp>
        <stp>SPX Index</stp>
        <stp>IVOL_MONEYNESS</stp>
        <stp/>
        <stp/>
        <stp>[PUTStrategy-RealOption.xlsx]Opt_BS!R1298C8</stp>
        <stp>IVOL_MATURITY=MATURITY_1STM</stp>
        <stp>IVOL_MONEYNESS_LEVEL=MONEY_LVL_100_</stp>
        <stp>DTS=H</stp>
        <stp>FACTOR=.01</stp>
        <stp>DAYS=W</stp>
        <tr r="H1298" s="4"/>
      </tp>
      <tp t="e">
        <v>#N/A</v>
        <stp/>
        <stp>##V3_BDHV12</stp>
        <stp>SPX Index</stp>
        <stp>IVOL_MONEYNESS</stp>
        <stp/>
        <stp/>
        <stp>[PUTStrategy-RealOption.xlsx]Opt_BS!R1288C8</stp>
        <stp>IVOL_MATURITY=MATURITY_1STM</stp>
        <stp>IVOL_MONEYNESS_LEVEL=MONEY_LVL_100_</stp>
        <stp>DTS=H</stp>
        <stp>FACTOR=.01</stp>
        <stp>DAYS=W</stp>
        <tr r="H1288" s="4"/>
      </tp>
      <tp t="e">
        <v>#N/A</v>
        <stp/>
        <stp>##V3_BDHV12</stp>
        <stp>SPX Index</stp>
        <stp>IVOL_MONEYNESS</stp>
        <stp/>
        <stp/>
        <stp>[PUTStrategy-RealOption.xlsx]Opt_BS!R1378C8</stp>
        <stp>IVOL_MATURITY=MATURITY_1STM</stp>
        <stp>IVOL_MONEYNESS_LEVEL=MONEY_LVL_100_</stp>
        <stp>DTS=H</stp>
        <stp>FACTOR=.01</stp>
        <stp>DAYS=W</stp>
        <tr r="H1378" s="4"/>
      </tp>
      <tp t="e">
        <v>#N/A</v>
        <stp/>
        <stp>##V3_BDHV12</stp>
        <stp>SPX Index</stp>
        <stp>IVOL_MONEYNESS</stp>
        <stp/>
        <stp/>
        <stp>[PUTStrategy-RealOption.xlsx]Opt_BS!R1368C8</stp>
        <stp>IVOL_MATURITY=MATURITY_1STM</stp>
        <stp>IVOL_MONEYNESS_LEVEL=MONEY_LVL_100_</stp>
        <stp>DTS=H</stp>
        <stp>FACTOR=.01</stp>
        <stp>DAYS=W</stp>
        <tr r="H1368" s="4"/>
      </tp>
      <tp t="e">
        <v>#N/A</v>
        <stp/>
        <stp>##V3_BDHV12</stp>
        <stp>SPX Index</stp>
        <stp>IVOL_MONEYNESS</stp>
        <stp/>
        <stp/>
        <stp>[PUTStrategy-RealOption.xlsx]Opt_BS!R1358C8</stp>
        <stp>IVOL_MATURITY=MATURITY_1STM</stp>
        <stp>IVOL_MONEYNESS_LEVEL=MONEY_LVL_100_</stp>
        <stp>DTS=H</stp>
        <stp>FACTOR=.01</stp>
        <stp>DAYS=W</stp>
        <tr r="H1358" s="4"/>
      </tp>
      <tp t="e">
        <v>#N/A</v>
        <stp/>
        <stp>##V3_BDHV12</stp>
        <stp>SPX Index</stp>
        <stp>IVOL_MONEYNESS</stp>
        <stp/>
        <stp/>
        <stp>[PUTStrategy-RealOption.xlsx]Opt_BS!R1348C8</stp>
        <stp>IVOL_MATURITY=MATURITY_1STM</stp>
        <stp>IVOL_MONEYNESS_LEVEL=MONEY_LVL_100_</stp>
        <stp>DTS=H</stp>
        <stp>FACTOR=.01</stp>
        <stp>DAYS=W</stp>
        <tr r="H1348" s="4"/>
      </tp>
      <tp t="e">
        <v>#N/A</v>
        <stp/>
        <stp>##V3_BDHV12</stp>
        <stp>SPX Index</stp>
        <stp>IVOL_MONEYNESS</stp>
        <stp/>
        <stp/>
        <stp>[PUTStrategy-RealOption.xlsx]Opt_BS!R1338C8</stp>
        <stp>IVOL_MATURITY=MATURITY_1STM</stp>
        <stp>IVOL_MONEYNESS_LEVEL=MONEY_LVL_100_</stp>
        <stp>DTS=H</stp>
        <stp>FACTOR=.01</stp>
        <stp>DAYS=W</stp>
        <tr r="H1338" s="4"/>
      </tp>
      <tp t="e">
        <v>#N/A</v>
        <stp/>
        <stp>##V3_BDHV12</stp>
        <stp>SPX Index</stp>
        <stp>IVOL_MONEYNESS</stp>
        <stp/>
        <stp/>
        <stp>[PUTStrategy-RealOption.xlsx]Opt_BS!R1328C8</stp>
        <stp>IVOL_MATURITY=MATURITY_1STM</stp>
        <stp>IVOL_MONEYNESS_LEVEL=MONEY_LVL_100_</stp>
        <stp>DTS=H</stp>
        <stp>FACTOR=.01</stp>
        <stp>DAYS=W</stp>
        <tr r="H1328" s="4"/>
      </tp>
      <tp t="e">
        <v>#N/A</v>
        <stp/>
        <stp>##V3_BDHV12</stp>
        <stp>SPX Index</stp>
        <stp>IVOL_MONEYNESS</stp>
        <stp/>
        <stp/>
        <stp>[PUTStrategy-RealOption.xlsx]Opt_BS!R1318C8</stp>
        <stp>IVOL_MATURITY=MATURITY_1STM</stp>
        <stp>IVOL_MONEYNESS_LEVEL=MONEY_LVL_100_</stp>
        <stp>DTS=H</stp>
        <stp>FACTOR=.01</stp>
        <stp>DAYS=W</stp>
        <tr r="H1318" s="4"/>
      </tp>
      <tp t="e">
        <v>#N/A</v>
        <stp/>
        <stp>##V3_BDHV12</stp>
        <stp>SPX Index</stp>
        <stp>IVOL_MONEYNESS</stp>
        <stp/>
        <stp/>
        <stp>[PUTStrategy-RealOption.xlsx]Opt_BS!R1308C8</stp>
        <stp>IVOL_MATURITY=MATURITY_1STM</stp>
        <stp>IVOL_MONEYNESS_LEVEL=MONEY_LVL_100_</stp>
        <stp>DTS=H</stp>
        <stp>FACTOR=.01</stp>
        <stp>DAYS=W</stp>
        <tr r="H1308" s="4"/>
      </tp>
      <tp t="e">
        <v>#N/A</v>
        <stp/>
        <stp>##V3_BDHV12</stp>
        <stp>SPX Index</stp>
        <stp>IVOL_MONEYNESS</stp>
        <stp/>
        <stp/>
        <stp>[PUTStrategy-RealOption.xlsx]Opt_BS!R1398C8</stp>
        <stp>IVOL_MATURITY=MATURITY_1STM</stp>
        <stp>IVOL_MONEYNESS_LEVEL=MONEY_LVL_100_</stp>
        <stp>DTS=H</stp>
        <stp>FACTOR=.01</stp>
        <stp>DAYS=W</stp>
        <tr r="H1398" s="4"/>
      </tp>
      <tp t="e">
        <v>#N/A</v>
        <stp/>
        <stp>##V3_BDHV12</stp>
        <stp>SPX Index</stp>
        <stp>IVOL_MONEYNESS</stp>
        <stp/>
        <stp/>
        <stp>[PUTStrategy-RealOption.xlsx]Opt_BS!R1388C8</stp>
        <stp>IVOL_MATURITY=MATURITY_1STM</stp>
        <stp>IVOL_MONEYNESS_LEVEL=MONEY_LVL_100_</stp>
        <stp>DTS=H</stp>
        <stp>FACTOR=.01</stp>
        <stp>DAYS=W</stp>
        <tr r="H1388" s="4"/>
      </tp>
      <tp t="e">
        <v>#N/A</v>
        <stp/>
        <stp>##V3_BDHV12</stp>
        <stp>SPX Index</stp>
        <stp>IVOL_MONEYNESS</stp>
        <stp/>
        <stp/>
        <stp>[PUTStrategy-RealOption.xlsx]Opt_BS!R1078C8</stp>
        <stp>IVOL_MATURITY=MATURITY_1STM</stp>
        <stp>IVOL_MONEYNESS_LEVEL=MONEY_LVL_100_</stp>
        <stp>DTS=H</stp>
        <stp>FACTOR=.01</stp>
        <stp>DAYS=W</stp>
        <tr r="H1078" s="4"/>
      </tp>
      <tp t="e">
        <v>#N/A</v>
        <stp/>
        <stp>##V3_BDHV12</stp>
        <stp>SPX Index</stp>
        <stp>IVOL_MONEYNESS</stp>
        <stp/>
        <stp/>
        <stp>[PUTStrategy-RealOption.xlsx]Opt_BS!R1068C8</stp>
        <stp>IVOL_MATURITY=MATURITY_1STM</stp>
        <stp>IVOL_MONEYNESS_LEVEL=MONEY_LVL_100_</stp>
        <stp>DTS=H</stp>
        <stp>FACTOR=.01</stp>
        <stp>DAYS=W</stp>
        <tr r="H1068" s="4"/>
      </tp>
      <tp t="e">
        <v>#N/A</v>
        <stp/>
        <stp>##V3_BDHV12</stp>
        <stp>SPX Index</stp>
        <stp>IVOL_MONEYNESS</stp>
        <stp/>
        <stp/>
        <stp>[PUTStrategy-RealOption.xlsx]Opt_BS!R1058C8</stp>
        <stp>IVOL_MATURITY=MATURITY_1STM</stp>
        <stp>IVOL_MONEYNESS_LEVEL=MONEY_LVL_100_</stp>
        <stp>DTS=H</stp>
        <stp>FACTOR=.01</stp>
        <stp>DAYS=W</stp>
        <tr r="H1058" s="4"/>
      </tp>
      <tp t="e">
        <v>#N/A</v>
        <stp/>
        <stp>##V3_BDHV12</stp>
        <stp>SPX Index</stp>
        <stp>IVOL_MONEYNESS</stp>
        <stp/>
        <stp/>
        <stp>[PUTStrategy-RealOption.xlsx]Opt_BS!R1048C8</stp>
        <stp>IVOL_MATURITY=MATURITY_1STM</stp>
        <stp>IVOL_MONEYNESS_LEVEL=MONEY_LVL_100_</stp>
        <stp>DTS=H</stp>
        <stp>FACTOR=.01</stp>
        <stp>DAYS=W</stp>
        <tr r="H1048" s="4"/>
      </tp>
      <tp t="e">
        <v>#N/A</v>
        <stp/>
        <stp>##V3_BDHV12</stp>
        <stp>SPX Index</stp>
        <stp>IVOL_MONEYNESS</stp>
        <stp/>
        <stp/>
        <stp>[PUTStrategy-RealOption.xlsx]Opt_BS!R1038C8</stp>
        <stp>IVOL_MATURITY=MATURITY_1STM</stp>
        <stp>IVOL_MONEYNESS_LEVEL=MONEY_LVL_100_</stp>
        <stp>DTS=H</stp>
        <stp>FACTOR=.01</stp>
        <stp>DAYS=W</stp>
        <tr r="H1038" s="4"/>
      </tp>
      <tp t="e">
        <v>#N/A</v>
        <stp/>
        <stp>##V3_BDHV12</stp>
        <stp>SPX Index</stp>
        <stp>IVOL_MONEYNESS</stp>
        <stp/>
        <stp/>
        <stp>[PUTStrategy-RealOption.xlsx]Opt_BS!R1028C8</stp>
        <stp>IVOL_MATURITY=MATURITY_1STM</stp>
        <stp>IVOL_MONEYNESS_LEVEL=MONEY_LVL_100_</stp>
        <stp>DTS=H</stp>
        <stp>FACTOR=.01</stp>
        <stp>DAYS=W</stp>
        <tr r="H1028" s="4"/>
      </tp>
      <tp t="e">
        <v>#N/A</v>
        <stp/>
        <stp>##V3_BDHV12</stp>
        <stp>SPX Index</stp>
        <stp>IVOL_MONEYNESS</stp>
        <stp/>
        <stp/>
        <stp>[PUTStrategy-RealOption.xlsx]Opt_BS!R1018C8</stp>
        <stp>IVOL_MATURITY=MATURITY_1STM</stp>
        <stp>IVOL_MONEYNESS_LEVEL=MONEY_LVL_100_</stp>
        <stp>DTS=H</stp>
        <stp>FACTOR=.01</stp>
        <stp>DAYS=W</stp>
        <tr r="H1018" s="4"/>
      </tp>
      <tp t="e">
        <v>#N/A</v>
        <stp/>
        <stp>##V3_BDHV12</stp>
        <stp>SPX Index</stp>
        <stp>IVOL_MONEYNESS</stp>
        <stp/>
        <stp/>
        <stp>[PUTStrategy-RealOption.xlsx]Opt_BS!R1008C8</stp>
        <stp>IVOL_MATURITY=MATURITY_1STM</stp>
        <stp>IVOL_MONEYNESS_LEVEL=MONEY_LVL_100_</stp>
        <stp>DTS=H</stp>
        <stp>FACTOR=.01</stp>
        <stp>DAYS=W</stp>
        <tr r="H1008" s="4"/>
      </tp>
      <tp t="e">
        <v>#N/A</v>
        <stp/>
        <stp>##V3_BDHV12</stp>
        <stp>SPX Index</stp>
        <stp>IVOL_MONEYNESS</stp>
        <stp/>
        <stp/>
        <stp>[PUTStrategy-RealOption.xlsx]Opt_BS!R1098C8</stp>
        <stp>IVOL_MATURITY=MATURITY_1STM</stp>
        <stp>IVOL_MONEYNESS_LEVEL=MONEY_LVL_100_</stp>
        <stp>DTS=H</stp>
        <stp>FACTOR=.01</stp>
        <stp>DAYS=W</stp>
        <tr r="H1098" s="4"/>
      </tp>
      <tp t="e">
        <v>#N/A</v>
        <stp/>
        <stp>##V3_BDHV12</stp>
        <stp>SPX Index</stp>
        <stp>IVOL_MONEYNESS</stp>
        <stp/>
        <stp/>
        <stp>[PUTStrategy-RealOption.xlsx]Opt_BS!R1088C8</stp>
        <stp>IVOL_MATURITY=MATURITY_1STM</stp>
        <stp>IVOL_MONEYNESS_LEVEL=MONEY_LVL_100_</stp>
        <stp>DTS=H</stp>
        <stp>FACTOR=.01</stp>
        <stp>DAYS=W</stp>
        <tr r="H1088" s="4"/>
      </tp>
      <tp t="e">
        <v>#N/A</v>
        <stp/>
        <stp>##V3_BDHV12</stp>
        <stp>SPX Index</stp>
        <stp>IVOL_MONEYNESS</stp>
        <stp/>
        <stp/>
        <stp>[PUTStrategy-RealOption.xlsx]Opt_BS!R1178C8</stp>
        <stp>IVOL_MATURITY=MATURITY_1STM</stp>
        <stp>IVOL_MONEYNESS_LEVEL=MONEY_LVL_100_</stp>
        <stp>DTS=H</stp>
        <stp>FACTOR=.01</stp>
        <stp>DAYS=W</stp>
        <tr r="H1178" s="4"/>
      </tp>
      <tp t="e">
        <v>#N/A</v>
        <stp/>
        <stp>##V3_BDHV12</stp>
        <stp>SPX Index</stp>
        <stp>IVOL_MONEYNESS</stp>
        <stp/>
        <stp/>
        <stp>[PUTStrategy-RealOption.xlsx]Opt_BS!R1168C8</stp>
        <stp>IVOL_MATURITY=MATURITY_1STM</stp>
        <stp>IVOL_MONEYNESS_LEVEL=MONEY_LVL_100_</stp>
        <stp>DTS=H</stp>
        <stp>FACTOR=.01</stp>
        <stp>DAYS=W</stp>
        <tr r="H1168" s="4"/>
      </tp>
      <tp t="e">
        <v>#N/A</v>
        <stp/>
        <stp>##V3_BDHV12</stp>
        <stp>SPX Index</stp>
        <stp>IVOL_MONEYNESS</stp>
        <stp/>
        <stp/>
        <stp>[PUTStrategy-RealOption.xlsx]Opt_BS!R1158C8</stp>
        <stp>IVOL_MATURITY=MATURITY_1STM</stp>
        <stp>IVOL_MONEYNESS_LEVEL=MONEY_LVL_100_</stp>
        <stp>DTS=H</stp>
        <stp>FACTOR=.01</stp>
        <stp>DAYS=W</stp>
        <tr r="H1158" s="4"/>
      </tp>
      <tp t="e">
        <v>#N/A</v>
        <stp/>
        <stp>##V3_BDHV12</stp>
        <stp>SPX Index</stp>
        <stp>IVOL_MONEYNESS</stp>
        <stp/>
        <stp/>
        <stp>[PUTStrategy-RealOption.xlsx]Opt_BS!R1148C8</stp>
        <stp>IVOL_MATURITY=MATURITY_1STM</stp>
        <stp>IVOL_MONEYNESS_LEVEL=MONEY_LVL_100_</stp>
        <stp>DTS=H</stp>
        <stp>FACTOR=.01</stp>
        <stp>DAYS=W</stp>
        <tr r="H1148" s="4"/>
      </tp>
      <tp t="e">
        <v>#N/A</v>
        <stp/>
        <stp>##V3_BDHV12</stp>
        <stp>SPX Index</stp>
        <stp>IVOL_MONEYNESS</stp>
        <stp/>
        <stp/>
        <stp>[PUTStrategy-RealOption.xlsx]Opt_BS!R1138C8</stp>
        <stp>IVOL_MATURITY=MATURITY_1STM</stp>
        <stp>IVOL_MONEYNESS_LEVEL=MONEY_LVL_100_</stp>
        <stp>DTS=H</stp>
        <stp>FACTOR=.01</stp>
        <stp>DAYS=W</stp>
        <tr r="H1138" s="4"/>
      </tp>
      <tp t="e">
        <v>#N/A</v>
        <stp/>
        <stp>##V3_BDHV12</stp>
        <stp>SPX Index</stp>
        <stp>IVOL_MONEYNESS</stp>
        <stp/>
        <stp/>
        <stp>[PUTStrategy-RealOption.xlsx]Opt_BS!R1128C8</stp>
        <stp>IVOL_MATURITY=MATURITY_1STM</stp>
        <stp>IVOL_MONEYNESS_LEVEL=MONEY_LVL_100_</stp>
        <stp>DTS=H</stp>
        <stp>FACTOR=.01</stp>
        <stp>DAYS=W</stp>
        <tr r="H1128" s="4"/>
      </tp>
      <tp t="e">
        <v>#N/A</v>
        <stp/>
        <stp>##V3_BDHV12</stp>
        <stp>SPX Index</stp>
        <stp>IVOL_MONEYNESS</stp>
        <stp/>
        <stp/>
        <stp>[PUTStrategy-RealOption.xlsx]Opt_BS!R1118C8</stp>
        <stp>IVOL_MATURITY=MATURITY_1STM</stp>
        <stp>IVOL_MONEYNESS_LEVEL=MONEY_LVL_100_</stp>
        <stp>DTS=H</stp>
        <stp>FACTOR=.01</stp>
        <stp>DAYS=W</stp>
        <tr r="H1118" s="4"/>
      </tp>
      <tp t="e">
        <v>#N/A</v>
        <stp/>
        <stp>##V3_BDHV12</stp>
        <stp>SPX Index</stp>
        <stp>IVOL_MONEYNESS</stp>
        <stp/>
        <stp/>
        <stp>[PUTStrategy-RealOption.xlsx]Opt_BS!R1108C8</stp>
        <stp>IVOL_MATURITY=MATURITY_1STM</stp>
        <stp>IVOL_MONEYNESS_LEVEL=MONEY_LVL_100_</stp>
        <stp>DTS=H</stp>
        <stp>FACTOR=.01</stp>
        <stp>DAYS=W</stp>
        <tr r="H1108" s="4"/>
      </tp>
      <tp t="e">
        <v>#N/A</v>
        <stp/>
        <stp>##V3_BDHV12</stp>
        <stp>SPX Index</stp>
        <stp>IVOL_MONEYNESS</stp>
        <stp/>
        <stp/>
        <stp>[PUTStrategy-RealOption.xlsx]Opt_BS!R1198C8</stp>
        <stp>IVOL_MATURITY=MATURITY_1STM</stp>
        <stp>IVOL_MONEYNESS_LEVEL=MONEY_LVL_100_</stp>
        <stp>DTS=H</stp>
        <stp>FACTOR=.01</stp>
        <stp>DAYS=W</stp>
        <tr r="H1198" s="4"/>
      </tp>
      <tp t="e">
        <v>#N/A</v>
        <stp/>
        <stp>##V3_BDHV12</stp>
        <stp>SPX Index</stp>
        <stp>IVOL_MONEYNESS</stp>
        <stp/>
        <stp/>
        <stp>[PUTStrategy-RealOption.xlsx]Opt_BS!R1188C8</stp>
        <stp>IVOL_MATURITY=MATURITY_1STM</stp>
        <stp>IVOL_MONEYNESS_LEVEL=MONEY_LVL_100_</stp>
        <stp>DTS=H</stp>
        <stp>FACTOR=.01</stp>
        <stp>DAYS=W</stp>
        <tr r="H1188" s="4"/>
      </tp>
      <tp t="e">
        <v>#N/A</v>
        <stp/>
        <stp>##V3_BDHV12</stp>
        <stp>SPX Index</stp>
        <stp>IVOL_MONEYNESS</stp>
        <stp/>
        <stp/>
        <stp>[PUTStrategy-RealOption.xlsx]Opt_BS!R1678C8</stp>
        <stp>IVOL_MATURITY=MATURITY_1STM</stp>
        <stp>IVOL_MONEYNESS_LEVEL=MONEY_LVL_100_</stp>
        <stp>DTS=H</stp>
        <stp>FACTOR=.01</stp>
        <stp>DAYS=W</stp>
        <tr r="H1678" s="4"/>
      </tp>
      <tp t="e">
        <v>#N/A</v>
        <stp/>
        <stp>##V3_BDHV12</stp>
        <stp>SPX Index</stp>
        <stp>IVOL_MONEYNESS</stp>
        <stp/>
        <stp/>
        <stp>[PUTStrategy-RealOption.xlsx]Opt_BS!R1668C8</stp>
        <stp>IVOL_MATURITY=MATURITY_1STM</stp>
        <stp>IVOL_MONEYNESS_LEVEL=MONEY_LVL_100_</stp>
        <stp>DTS=H</stp>
        <stp>FACTOR=.01</stp>
        <stp>DAYS=W</stp>
        <tr r="H1668" s="4"/>
      </tp>
      <tp t="e">
        <v>#N/A</v>
        <stp/>
        <stp>##V3_BDHV12</stp>
        <stp>SPX Index</stp>
        <stp>IVOL_MONEYNESS</stp>
        <stp/>
        <stp/>
        <stp>[PUTStrategy-RealOption.xlsx]Opt_BS!R1658C8</stp>
        <stp>IVOL_MATURITY=MATURITY_1STM</stp>
        <stp>IVOL_MONEYNESS_LEVEL=MONEY_LVL_100_</stp>
        <stp>DTS=H</stp>
        <stp>FACTOR=.01</stp>
        <stp>DAYS=W</stp>
        <tr r="H1658" s="4"/>
      </tp>
      <tp t="e">
        <v>#N/A</v>
        <stp/>
        <stp>##V3_BDHV12</stp>
        <stp>SPX Index</stp>
        <stp>IVOL_MONEYNESS</stp>
        <stp/>
        <stp/>
        <stp>[PUTStrategy-RealOption.xlsx]Opt_BS!R1648C8</stp>
        <stp>IVOL_MATURITY=MATURITY_1STM</stp>
        <stp>IVOL_MONEYNESS_LEVEL=MONEY_LVL_100_</stp>
        <stp>DTS=H</stp>
        <stp>FACTOR=.01</stp>
        <stp>DAYS=W</stp>
        <tr r="H1648" s="4"/>
      </tp>
      <tp t="e">
        <v>#N/A</v>
        <stp/>
        <stp>##V3_BDHV12</stp>
        <stp>SPX Index</stp>
        <stp>IVOL_MONEYNESS</stp>
        <stp/>
        <stp/>
        <stp>[PUTStrategy-RealOption.xlsx]Opt_BS!R1638C8</stp>
        <stp>IVOL_MATURITY=MATURITY_1STM</stp>
        <stp>IVOL_MONEYNESS_LEVEL=MONEY_LVL_100_</stp>
        <stp>DTS=H</stp>
        <stp>FACTOR=.01</stp>
        <stp>DAYS=W</stp>
        <tr r="H1638" s="4"/>
      </tp>
      <tp t="e">
        <v>#N/A</v>
        <stp/>
        <stp>##V3_BDHV12</stp>
        <stp>SPX Index</stp>
        <stp>IVOL_MONEYNESS</stp>
        <stp/>
        <stp/>
        <stp>[PUTStrategy-RealOption.xlsx]Opt_BS!R1628C8</stp>
        <stp>IVOL_MATURITY=MATURITY_1STM</stp>
        <stp>IVOL_MONEYNESS_LEVEL=MONEY_LVL_100_</stp>
        <stp>DTS=H</stp>
        <stp>FACTOR=.01</stp>
        <stp>DAYS=W</stp>
        <tr r="H1628" s="4"/>
      </tp>
      <tp t="e">
        <v>#N/A</v>
        <stp/>
        <stp>##V3_BDHV12</stp>
        <stp>SPX Index</stp>
        <stp>IVOL_MONEYNESS</stp>
        <stp/>
        <stp/>
        <stp>[PUTStrategy-RealOption.xlsx]Opt_BS!R1618C8</stp>
        <stp>IVOL_MATURITY=MATURITY_1STM</stp>
        <stp>IVOL_MONEYNESS_LEVEL=MONEY_LVL_100_</stp>
        <stp>DTS=H</stp>
        <stp>FACTOR=.01</stp>
        <stp>DAYS=W</stp>
        <tr r="H1618" s="4"/>
      </tp>
      <tp t="e">
        <v>#N/A</v>
        <stp/>
        <stp>##V3_BDHV12</stp>
        <stp>SPX Index</stp>
        <stp>IVOL_MONEYNESS</stp>
        <stp/>
        <stp/>
        <stp>[PUTStrategy-RealOption.xlsx]Opt_BS!R1608C8</stp>
        <stp>IVOL_MATURITY=MATURITY_1STM</stp>
        <stp>IVOL_MONEYNESS_LEVEL=MONEY_LVL_100_</stp>
        <stp>DTS=H</stp>
        <stp>FACTOR=.01</stp>
        <stp>DAYS=W</stp>
        <tr r="H1608" s="4"/>
      </tp>
      <tp t="e">
        <v>#N/A</v>
        <stp/>
        <stp>##V3_BDHV12</stp>
        <stp>SPX Index</stp>
        <stp>IVOL_MONEYNESS</stp>
        <stp/>
        <stp/>
        <stp>[PUTStrategy-RealOption.xlsx]Opt_BS!R1698C8</stp>
        <stp>IVOL_MATURITY=MATURITY_1STM</stp>
        <stp>IVOL_MONEYNESS_LEVEL=MONEY_LVL_100_</stp>
        <stp>DTS=H</stp>
        <stp>FACTOR=.01</stp>
        <stp>DAYS=W</stp>
        <tr r="H1698" s="4"/>
      </tp>
      <tp t="e">
        <v>#N/A</v>
        <stp/>
        <stp>##V3_BDHV12</stp>
        <stp>SPX Index</stp>
        <stp>IVOL_MONEYNESS</stp>
        <stp/>
        <stp/>
        <stp>[PUTStrategy-RealOption.xlsx]Opt_BS!R1688C8</stp>
        <stp>IVOL_MATURITY=MATURITY_1STM</stp>
        <stp>IVOL_MONEYNESS_LEVEL=MONEY_LVL_100_</stp>
        <stp>DTS=H</stp>
        <stp>FACTOR=.01</stp>
        <stp>DAYS=W</stp>
        <tr r="H1688" s="4"/>
      </tp>
      <tp t="e">
        <v>#N/A</v>
        <stp/>
        <stp>##V3_BDHV12</stp>
        <stp>SPX Index</stp>
        <stp>IVOL_MONEYNESS</stp>
        <stp/>
        <stp/>
        <stp>[PUTStrategy-RealOption.xlsx]Opt_BS!R1778C8</stp>
        <stp>IVOL_MATURITY=MATURITY_1STM</stp>
        <stp>IVOL_MONEYNESS_LEVEL=MONEY_LVL_100_</stp>
        <stp>DTS=H</stp>
        <stp>FACTOR=.01</stp>
        <stp>DAYS=W</stp>
        <tr r="H1778" s="4"/>
      </tp>
      <tp t="e">
        <v>#N/A</v>
        <stp/>
        <stp>##V3_BDHV12</stp>
        <stp>SPX Index</stp>
        <stp>IVOL_MONEYNESS</stp>
        <stp/>
        <stp/>
        <stp>[PUTStrategy-RealOption.xlsx]Opt_BS!R1768C8</stp>
        <stp>IVOL_MATURITY=MATURITY_1STM</stp>
        <stp>IVOL_MONEYNESS_LEVEL=MONEY_LVL_100_</stp>
        <stp>DTS=H</stp>
        <stp>FACTOR=.01</stp>
        <stp>DAYS=W</stp>
        <tr r="H1768" s="4"/>
      </tp>
      <tp t="e">
        <v>#N/A</v>
        <stp/>
        <stp>##V3_BDHV12</stp>
        <stp>SPX Index</stp>
        <stp>IVOL_MONEYNESS</stp>
        <stp/>
        <stp/>
        <stp>[PUTStrategy-RealOption.xlsx]Opt_BS!R1758C8</stp>
        <stp>IVOL_MATURITY=MATURITY_1STM</stp>
        <stp>IVOL_MONEYNESS_LEVEL=MONEY_LVL_100_</stp>
        <stp>DTS=H</stp>
        <stp>FACTOR=.01</stp>
        <stp>DAYS=W</stp>
        <tr r="H1758" s="4"/>
      </tp>
      <tp t="e">
        <v>#N/A</v>
        <stp/>
        <stp>##V3_BDHV12</stp>
        <stp>SPX Index</stp>
        <stp>IVOL_MONEYNESS</stp>
        <stp/>
        <stp/>
        <stp>[PUTStrategy-RealOption.xlsx]Opt_BS!R1748C8</stp>
        <stp>IVOL_MATURITY=MATURITY_1STM</stp>
        <stp>IVOL_MONEYNESS_LEVEL=MONEY_LVL_100_</stp>
        <stp>DTS=H</stp>
        <stp>FACTOR=.01</stp>
        <stp>DAYS=W</stp>
        <tr r="H1748" s="4"/>
      </tp>
      <tp t="e">
        <v>#N/A</v>
        <stp/>
        <stp>##V3_BDHV12</stp>
        <stp>SPX Index</stp>
        <stp>IVOL_MONEYNESS</stp>
        <stp/>
        <stp/>
        <stp>[PUTStrategy-RealOption.xlsx]Opt_BS!R1738C8</stp>
        <stp>IVOL_MATURITY=MATURITY_1STM</stp>
        <stp>IVOL_MONEYNESS_LEVEL=MONEY_LVL_100_</stp>
        <stp>DTS=H</stp>
        <stp>FACTOR=.01</stp>
        <stp>DAYS=W</stp>
        <tr r="H1738" s="4"/>
      </tp>
      <tp t="e">
        <v>#N/A</v>
        <stp/>
        <stp>##V3_BDHV12</stp>
        <stp>SPX Index</stp>
        <stp>IVOL_MONEYNESS</stp>
        <stp/>
        <stp/>
        <stp>[PUTStrategy-RealOption.xlsx]Opt_BS!R1728C8</stp>
        <stp>IVOL_MATURITY=MATURITY_1STM</stp>
        <stp>IVOL_MONEYNESS_LEVEL=MONEY_LVL_100_</stp>
        <stp>DTS=H</stp>
        <stp>FACTOR=.01</stp>
        <stp>DAYS=W</stp>
        <tr r="H1728" s="4"/>
      </tp>
      <tp t="e">
        <v>#N/A</v>
        <stp/>
        <stp>##V3_BDHV12</stp>
        <stp>SPX Index</stp>
        <stp>IVOL_MONEYNESS</stp>
        <stp/>
        <stp/>
        <stp>[PUTStrategy-RealOption.xlsx]Opt_BS!R1718C8</stp>
        <stp>IVOL_MATURITY=MATURITY_1STM</stp>
        <stp>IVOL_MONEYNESS_LEVEL=MONEY_LVL_100_</stp>
        <stp>DTS=H</stp>
        <stp>FACTOR=.01</stp>
        <stp>DAYS=W</stp>
        <tr r="H1718" s="4"/>
      </tp>
      <tp t="e">
        <v>#N/A</v>
        <stp/>
        <stp>##V3_BDHV12</stp>
        <stp>SPX Index</stp>
        <stp>IVOL_MONEYNESS</stp>
        <stp/>
        <stp/>
        <stp>[PUTStrategy-RealOption.xlsx]Opt_BS!R1708C8</stp>
        <stp>IVOL_MATURITY=MATURITY_1STM</stp>
        <stp>IVOL_MONEYNESS_LEVEL=MONEY_LVL_100_</stp>
        <stp>DTS=H</stp>
        <stp>FACTOR=.01</stp>
        <stp>DAYS=W</stp>
        <tr r="H1708" s="4"/>
      </tp>
      <tp t="e">
        <v>#N/A</v>
        <stp/>
        <stp>##V3_BDHV12</stp>
        <stp>SPX Index</stp>
        <stp>IVOL_MONEYNESS</stp>
        <stp/>
        <stp/>
        <stp>[PUTStrategy-RealOption.xlsx]Opt_BS!R1798C8</stp>
        <stp>IVOL_MATURITY=MATURITY_1STM</stp>
        <stp>IVOL_MONEYNESS_LEVEL=MONEY_LVL_100_</stp>
        <stp>DTS=H</stp>
        <stp>FACTOR=.01</stp>
        <stp>DAYS=W</stp>
        <tr r="H1798" s="4"/>
      </tp>
      <tp t="e">
        <v>#N/A</v>
        <stp/>
        <stp>##V3_BDHV12</stp>
        <stp>SPX Index</stp>
        <stp>IVOL_MONEYNESS</stp>
        <stp/>
        <stp/>
        <stp>[PUTStrategy-RealOption.xlsx]Opt_BS!R1788C8</stp>
        <stp>IVOL_MATURITY=MATURITY_1STM</stp>
        <stp>IVOL_MONEYNESS_LEVEL=MONEY_LVL_100_</stp>
        <stp>DTS=H</stp>
        <stp>FACTOR=.01</stp>
        <stp>DAYS=W</stp>
        <tr r="H1788" s="4"/>
      </tp>
      <tp t="e">
        <v>#N/A</v>
        <stp/>
        <stp>##V3_BDHV12</stp>
        <stp>SPX Index</stp>
        <stp>IVOL_MONEYNESS</stp>
        <stp/>
        <stp/>
        <stp>[PUTStrategy-RealOption.xlsx]Opt_BS!R1478C8</stp>
        <stp>IVOL_MATURITY=MATURITY_1STM</stp>
        <stp>IVOL_MONEYNESS_LEVEL=MONEY_LVL_100_</stp>
        <stp>DTS=H</stp>
        <stp>FACTOR=.01</stp>
        <stp>DAYS=W</stp>
        <tr r="H1478" s="4"/>
      </tp>
      <tp t="e">
        <v>#N/A</v>
        <stp/>
        <stp>##V3_BDHV12</stp>
        <stp>SPX Index</stp>
        <stp>IVOL_MONEYNESS</stp>
        <stp/>
        <stp/>
        <stp>[PUTStrategy-RealOption.xlsx]Opt_BS!R1468C8</stp>
        <stp>IVOL_MATURITY=MATURITY_1STM</stp>
        <stp>IVOL_MONEYNESS_LEVEL=MONEY_LVL_100_</stp>
        <stp>DTS=H</stp>
        <stp>FACTOR=.01</stp>
        <stp>DAYS=W</stp>
        <tr r="H1468" s="4"/>
      </tp>
      <tp t="e">
        <v>#N/A</v>
        <stp/>
        <stp>##V3_BDHV12</stp>
        <stp>SPX Index</stp>
        <stp>IVOL_MONEYNESS</stp>
        <stp/>
        <stp/>
        <stp>[PUTStrategy-RealOption.xlsx]Opt_BS!R1458C8</stp>
        <stp>IVOL_MATURITY=MATURITY_1STM</stp>
        <stp>IVOL_MONEYNESS_LEVEL=MONEY_LVL_100_</stp>
        <stp>DTS=H</stp>
        <stp>FACTOR=.01</stp>
        <stp>DAYS=W</stp>
        <tr r="H1458" s="4"/>
      </tp>
      <tp t="e">
        <v>#N/A</v>
        <stp/>
        <stp>##V3_BDHV12</stp>
        <stp>SPX Index</stp>
        <stp>IVOL_MONEYNESS</stp>
        <stp/>
        <stp/>
        <stp>[PUTStrategy-RealOption.xlsx]Opt_BS!R1448C8</stp>
        <stp>IVOL_MATURITY=MATURITY_1STM</stp>
        <stp>IVOL_MONEYNESS_LEVEL=MONEY_LVL_100_</stp>
        <stp>DTS=H</stp>
        <stp>FACTOR=.01</stp>
        <stp>DAYS=W</stp>
        <tr r="H1448" s="4"/>
      </tp>
      <tp t="e">
        <v>#N/A</v>
        <stp/>
        <stp>##V3_BDHV12</stp>
        <stp>SPX Index</stp>
        <stp>IVOL_MONEYNESS</stp>
        <stp/>
        <stp/>
        <stp>[PUTStrategy-RealOption.xlsx]Opt_BS!R1438C8</stp>
        <stp>IVOL_MATURITY=MATURITY_1STM</stp>
        <stp>IVOL_MONEYNESS_LEVEL=MONEY_LVL_100_</stp>
        <stp>DTS=H</stp>
        <stp>FACTOR=.01</stp>
        <stp>DAYS=W</stp>
        <tr r="H1438" s="4"/>
      </tp>
      <tp t="e">
        <v>#N/A</v>
        <stp/>
        <stp>##V3_BDHV12</stp>
        <stp>SPX Index</stp>
        <stp>IVOL_MONEYNESS</stp>
        <stp/>
        <stp/>
        <stp>[PUTStrategy-RealOption.xlsx]Opt_BS!R1428C8</stp>
        <stp>IVOL_MATURITY=MATURITY_1STM</stp>
        <stp>IVOL_MONEYNESS_LEVEL=MONEY_LVL_100_</stp>
        <stp>DTS=H</stp>
        <stp>FACTOR=.01</stp>
        <stp>DAYS=W</stp>
        <tr r="H1428" s="4"/>
      </tp>
      <tp t="e">
        <v>#N/A</v>
        <stp/>
        <stp>##V3_BDHV12</stp>
        <stp>SPX Index</stp>
        <stp>IVOL_MONEYNESS</stp>
        <stp/>
        <stp/>
        <stp>[PUTStrategy-RealOption.xlsx]Opt_BS!R1418C8</stp>
        <stp>IVOL_MATURITY=MATURITY_1STM</stp>
        <stp>IVOL_MONEYNESS_LEVEL=MONEY_LVL_100_</stp>
        <stp>DTS=H</stp>
        <stp>FACTOR=.01</stp>
        <stp>DAYS=W</stp>
        <tr r="H1418" s="4"/>
      </tp>
      <tp t="e">
        <v>#N/A</v>
        <stp/>
        <stp>##V3_BDHV12</stp>
        <stp>SPX Index</stp>
        <stp>IVOL_MONEYNESS</stp>
        <stp/>
        <stp/>
        <stp>[PUTStrategy-RealOption.xlsx]Opt_BS!R1408C8</stp>
        <stp>IVOL_MATURITY=MATURITY_1STM</stp>
        <stp>IVOL_MONEYNESS_LEVEL=MONEY_LVL_100_</stp>
        <stp>DTS=H</stp>
        <stp>FACTOR=.01</stp>
        <stp>DAYS=W</stp>
        <tr r="H1408" s="4"/>
      </tp>
      <tp t="e">
        <v>#N/A</v>
        <stp/>
        <stp>##V3_BDHV12</stp>
        <stp>SPX Index</stp>
        <stp>IVOL_MONEYNESS</stp>
        <stp/>
        <stp/>
        <stp>[PUTStrategy-RealOption.xlsx]Opt_BS!R1498C8</stp>
        <stp>IVOL_MATURITY=MATURITY_1STM</stp>
        <stp>IVOL_MONEYNESS_LEVEL=MONEY_LVL_100_</stp>
        <stp>DTS=H</stp>
        <stp>FACTOR=.01</stp>
        <stp>DAYS=W</stp>
        <tr r="H1498" s="4"/>
      </tp>
      <tp t="e">
        <v>#N/A</v>
        <stp/>
        <stp>##V3_BDHV12</stp>
        <stp>SPX Index</stp>
        <stp>IVOL_MONEYNESS</stp>
        <stp/>
        <stp/>
        <stp>[PUTStrategy-RealOption.xlsx]Opt_BS!R1488C8</stp>
        <stp>IVOL_MATURITY=MATURITY_1STM</stp>
        <stp>IVOL_MONEYNESS_LEVEL=MONEY_LVL_100_</stp>
        <stp>DTS=H</stp>
        <stp>FACTOR=.01</stp>
        <stp>DAYS=W</stp>
        <tr r="H1488" s="4"/>
      </tp>
      <tp t="e">
        <v>#N/A</v>
        <stp/>
        <stp>##V3_BDHV12</stp>
        <stp>SPX Index</stp>
        <stp>IVOL_MONEYNESS</stp>
        <stp/>
        <stp/>
        <stp>[PUTStrategy-RealOption.xlsx]Opt_BS!R1578C8</stp>
        <stp>IVOL_MATURITY=MATURITY_1STM</stp>
        <stp>IVOL_MONEYNESS_LEVEL=MONEY_LVL_100_</stp>
        <stp>DTS=H</stp>
        <stp>FACTOR=.01</stp>
        <stp>DAYS=W</stp>
        <tr r="H1578" s="4"/>
      </tp>
      <tp t="e">
        <v>#N/A</v>
        <stp/>
        <stp>##V3_BDHV12</stp>
        <stp>SPX Index</stp>
        <stp>IVOL_MONEYNESS</stp>
        <stp/>
        <stp/>
        <stp>[PUTStrategy-RealOption.xlsx]Opt_BS!R1568C8</stp>
        <stp>IVOL_MATURITY=MATURITY_1STM</stp>
        <stp>IVOL_MONEYNESS_LEVEL=MONEY_LVL_100_</stp>
        <stp>DTS=H</stp>
        <stp>FACTOR=.01</stp>
        <stp>DAYS=W</stp>
        <tr r="H1568" s="4"/>
      </tp>
      <tp t="e">
        <v>#N/A</v>
        <stp/>
        <stp>##V3_BDHV12</stp>
        <stp>SPX Index</stp>
        <stp>IVOL_MONEYNESS</stp>
        <stp/>
        <stp/>
        <stp>[PUTStrategy-RealOption.xlsx]Opt_BS!R1558C8</stp>
        <stp>IVOL_MATURITY=MATURITY_1STM</stp>
        <stp>IVOL_MONEYNESS_LEVEL=MONEY_LVL_100_</stp>
        <stp>DTS=H</stp>
        <stp>FACTOR=.01</stp>
        <stp>DAYS=W</stp>
        <tr r="H1558" s="4"/>
      </tp>
      <tp t="e">
        <v>#N/A</v>
        <stp/>
        <stp>##V3_BDHV12</stp>
        <stp>SPX Index</stp>
        <stp>IVOL_MONEYNESS</stp>
        <stp/>
        <stp/>
        <stp>[PUTStrategy-RealOption.xlsx]Opt_BS!R1548C8</stp>
        <stp>IVOL_MATURITY=MATURITY_1STM</stp>
        <stp>IVOL_MONEYNESS_LEVEL=MONEY_LVL_100_</stp>
        <stp>DTS=H</stp>
        <stp>FACTOR=.01</stp>
        <stp>DAYS=W</stp>
        <tr r="H1548" s="4"/>
      </tp>
      <tp t="e">
        <v>#N/A</v>
        <stp/>
        <stp>##V3_BDHV12</stp>
        <stp>SPX Index</stp>
        <stp>IVOL_MONEYNESS</stp>
        <stp/>
        <stp/>
        <stp>[PUTStrategy-RealOption.xlsx]Opt_BS!R1538C8</stp>
        <stp>IVOL_MATURITY=MATURITY_1STM</stp>
        <stp>IVOL_MONEYNESS_LEVEL=MONEY_LVL_100_</stp>
        <stp>DTS=H</stp>
        <stp>FACTOR=.01</stp>
        <stp>DAYS=W</stp>
        <tr r="H1538" s="4"/>
      </tp>
      <tp t="e">
        <v>#N/A</v>
        <stp/>
        <stp>##V3_BDHV12</stp>
        <stp>SPX Index</stp>
        <stp>IVOL_MONEYNESS</stp>
        <stp/>
        <stp/>
        <stp>[PUTStrategy-RealOption.xlsx]Opt_BS!R1528C8</stp>
        <stp>IVOL_MATURITY=MATURITY_1STM</stp>
        <stp>IVOL_MONEYNESS_LEVEL=MONEY_LVL_100_</stp>
        <stp>DTS=H</stp>
        <stp>FACTOR=.01</stp>
        <stp>DAYS=W</stp>
        <tr r="H1528" s="4"/>
      </tp>
      <tp t="e">
        <v>#N/A</v>
        <stp/>
        <stp>##V3_BDHV12</stp>
        <stp>SPX Index</stp>
        <stp>IVOL_MONEYNESS</stp>
        <stp/>
        <stp/>
        <stp>[PUTStrategy-RealOption.xlsx]Opt_BS!R1518C8</stp>
        <stp>IVOL_MATURITY=MATURITY_1STM</stp>
        <stp>IVOL_MONEYNESS_LEVEL=MONEY_LVL_100_</stp>
        <stp>DTS=H</stp>
        <stp>FACTOR=.01</stp>
        <stp>DAYS=W</stp>
        <tr r="H1518" s="4"/>
      </tp>
      <tp t="e">
        <v>#N/A</v>
        <stp/>
        <stp>##V3_BDHV12</stp>
        <stp>SPX Index</stp>
        <stp>IVOL_MONEYNESS</stp>
        <stp/>
        <stp/>
        <stp>[PUTStrategy-RealOption.xlsx]Opt_BS!R1508C8</stp>
        <stp>IVOL_MATURITY=MATURITY_1STM</stp>
        <stp>IVOL_MONEYNESS_LEVEL=MONEY_LVL_100_</stp>
        <stp>DTS=H</stp>
        <stp>FACTOR=.01</stp>
        <stp>DAYS=W</stp>
        <tr r="H1508" s="4"/>
      </tp>
      <tp t="e">
        <v>#N/A</v>
        <stp/>
        <stp>##V3_BDHV12</stp>
        <stp>SPX Index</stp>
        <stp>IVOL_MONEYNESS</stp>
        <stp/>
        <stp/>
        <stp>[PUTStrategy-RealOption.xlsx]Opt_BS!R1598C8</stp>
        <stp>IVOL_MATURITY=MATURITY_1STM</stp>
        <stp>IVOL_MONEYNESS_LEVEL=MONEY_LVL_100_</stp>
        <stp>DTS=H</stp>
        <stp>FACTOR=.01</stp>
        <stp>DAYS=W</stp>
        <tr r="H1598" s="4"/>
      </tp>
      <tp t="e">
        <v>#N/A</v>
        <stp/>
        <stp>##V3_BDHV12</stp>
        <stp>SPX Index</stp>
        <stp>IVOL_MONEYNESS</stp>
        <stp/>
        <stp/>
        <stp>[PUTStrategy-RealOption.xlsx]Opt_BS!R1588C8</stp>
        <stp>IVOL_MATURITY=MATURITY_1STM</stp>
        <stp>IVOL_MONEYNESS_LEVEL=MONEY_LVL_100_</stp>
        <stp>DTS=H</stp>
        <stp>FACTOR=.01</stp>
        <stp>DAYS=W</stp>
        <tr r="H1588" s="4"/>
      </tp>
      <tp t="e">
        <v>#N/A</v>
        <stp/>
        <stp>##V3_BDHV12</stp>
        <stp>SPX Index</stp>
        <stp>IVOL_MONEYNESS</stp>
        <stp/>
        <stp/>
        <stp>[PUTStrategy-RealOption.xlsx]Opt_BS!R2278C8</stp>
        <stp>IVOL_MATURITY=MATURITY_1STM</stp>
        <stp>IVOL_MONEYNESS_LEVEL=MONEY_LVL_100_</stp>
        <stp>DTS=H</stp>
        <stp>FACTOR=.01</stp>
        <stp>DAYS=W</stp>
        <tr r="H2278" s="4"/>
      </tp>
      <tp t="e">
        <v>#N/A</v>
        <stp/>
        <stp>##V3_BDHV12</stp>
        <stp>SPX Index</stp>
        <stp>IVOL_MONEYNESS</stp>
        <stp/>
        <stp/>
        <stp>[PUTStrategy-RealOption.xlsx]Opt_BS!R2268C8</stp>
        <stp>IVOL_MATURITY=MATURITY_1STM</stp>
        <stp>IVOL_MONEYNESS_LEVEL=MONEY_LVL_100_</stp>
        <stp>DTS=H</stp>
        <stp>FACTOR=.01</stp>
        <stp>DAYS=W</stp>
        <tr r="H2268" s="4"/>
      </tp>
      <tp t="e">
        <v>#N/A</v>
        <stp/>
        <stp>##V3_BDHV12</stp>
        <stp>SPX Index</stp>
        <stp>IVOL_MONEYNESS</stp>
        <stp/>
        <stp/>
        <stp>[PUTStrategy-RealOption.xlsx]Opt_BS!R2258C8</stp>
        <stp>IVOL_MATURITY=MATURITY_1STM</stp>
        <stp>IVOL_MONEYNESS_LEVEL=MONEY_LVL_100_</stp>
        <stp>DTS=H</stp>
        <stp>FACTOR=.01</stp>
        <stp>DAYS=W</stp>
        <tr r="H2258" s="4"/>
      </tp>
      <tp t="e">
        <v>#N/A</v>
        <stp/>
        <stp>##V3_BDHV12</stp>
        <stp>SPX Index</stp>
        <stp>IVOL_MONEYNESS</stp>
        <stp/>
        <stp/>
        <stp>[PUTStrategy-RealOption.xlsx]Opt_BS!R2248C8</stp>
        <stp>IVOL_MATURITY=MATURITY_1STM</stp>
        <stp>IVOL_MONEYNESS_LEVEL=MONEY_LVL_100_</stp>
        <stp>DTS=H</stp>
        <stp>FACTOR=.01</stp>
        <stp>DAYS=W</stp>
        <tr r="H2248" s="4"/>
      </tp>
      <tp t="e">
        <v>#N/A</v>
        <stp/>
        <stp>##V3_BDHV12</stp>
        <stp>SPX Index</stp>
        <stp>IVOL_MONEYNESS</stp>
        <stp/>
        <stp/>
        <stp>[PUTStrategy-RealOption.xlsx]Opt_BS!R2238C8</stp>
        <stp>IVOL_MATURITY=MATURITY_1STM</stp>
        <stp>IVOL_MONEYNESS_LEVEL=MONEY_LVL_100_</stp>
        <stp>DTS=H</stp>
        <stp>FACTOR=.01</stp>
        <stp>DAYS=W</stp>
        <tr r="H2238" s="4"/>
      </tp>
      <tp t="e">
        <v>#N/A</v>
        <stp/>
        <stp>##V3_BDHV12</stp>
        <stp>SPX Index</stp>
        <stp>IVOL_MONEYNESS</stp>
        <stp/>
        <stp/>
        <stp>[PUTStrategy-RealOption.xlsx]Opt_BS!R2228C8</stp>
        <stp>IVOL_MATURITY=MATURITY_1STM</stp>
        <stp>IVOL_MONEYNESS_LEVEL=MONEY_LVL_100_</stp>
        <stp>DTS=H</stp>
        <stp>FACTOR=.01</stp>
        <stp>DAYS=W</stp>
        <tr r="H2228" s="4"/>
      </tp>
      <tp t="e">
        <v>#N/A</v>
        <stp/>
        <stp>##V3_BDHV12</stp>
        <stp>SPX Index</stp>
        <stp>IVOL_MONEYNESS</stp>
        <stp/>
        <stp/>
        <stp>[PUTStrategy-RealOption.xlsx]Opt_BS!R2218C8</stp>
        <stp>IVOL_MATURITY=MATURITY_1STM</stp>
        <stp>IVOL_MONEYNESS_LEVEL=MONEY_LVL_100_</stp>
        <stp>DTS=H</stp>
        <stp>FACTOR=.01</stp>
        <stp>DAYS=W</stp>
        <tr r="H2218" s="4"/>
      </tp>
      <tp t="e">
        <v>#N/A</v>
        <stp/>
        <stp>##V3_BDHV12</stp>
        <stp>SPX Index</stp>
        <stp>IVOL_MONEYNESS</stp>
        <stp/>
        <stp/>
        <stp>[PUTStrategy-RealOption.xlsx]Opt_BS!R2208C8</stp>
        <stp>IVOL_MATURITY=MATURITY_1STM</stp>
        <stp>IVOL_MONEYNESS_LEVEL=MONEY_LVL_100_</stp>
        <stp>DTS=H</stp>
        <stp>FACTOR=.01</stp>
        <stp>DAYS=W</stp>
        <tr r="H2208" s="4"/>
      </tp>
      <tp t="e">
        <v>#N/A</v>
        <stp/>
        <stp>##V3_BDHV12</stp>
        <stp>SPX Index</stp>
        <stp>IVOL_MONEYNESS</stp>
        <stp/>
        <stp/>
        <stp>[PUTStrategy-RealOption.xlsx]Opt_BS!R2298C8</stp>
        <stp>IVOL_MATURITY=MATURITY_1STM</stp>
        <stp>IVOL_MONEYNESS_LEVEL=MONEY_LVL_100_</stp>
        <stp>DTS=H</stp>
        <stp>FACTOR=.01</stp>
        <stp>DAYS=W</stp>
        <tr r="H2298" s="4"/>
      </tp>
      <tp t="e">
        <v>#N/A</v>
        <stp/>
        <stp>##V3_BDHV12</stp>
        <stp>SPX Index</stp>
        <stp>IVOL_MONEYNESS</stp>
        <stp/>
        <stp/>
        <stp>[PUTStrategy-RealOption.xlsx]Opt_BS!R2288C8</stp>
        <stp>IVOL_MATURITY=MATURITY_1STM</stp>
        <stp>IVOL_MONEYNESS_LEVEL=MONEY_LVL_100_</stp>
        <stp>DTS=H</stp>
        <stp>FACTOR=.01</stp>
        <stp>DAYS=W</stp>
        <tr r="H2288" s="4"/>
      </tp>
      <tp t="e">
        <v>#N/A</v>
        <stp/>
        <stp>##V3_BDHV12</stp>
        <stp>SPX Index</stp>
        <stp>IVOL_MONEYNESS</stp>
        <stp/>
        <stp/>
        <stp>[PUTStrategy-RealOption.xlsx]Opt_BS!R2378C8</stp>
        <stp>IVOL_MATURITY=MATURITY_1STM</stp>
        <stp>IVOL_MONEYNESS_LEVEL=MONEY_LVL_100_</stp>
        <stp>DTS=H</stp>
        <stp>FACTOR=.01</stp>
        <stp>DAYS=W</stp>
        <tr r="H2378" s="4"/>
      </tp>
      <tp t="e">
        <v>#N/A</v>
        <stp/>
        <stp>##V3_BDHV12</stp>
        <stp>SPX Index</stp>
        <stp>IVOL_MONEYNESS</stp>
        <stp/>
        <stp/>
        <stp>[PUTStrategy-RealOption.xlsx]Opt_BS!R2368C8</stp>
        <stp>IVOL_MATURITY=MATURITY_1STM</stp>
        <stp>IVOL_MONEYNESS_LEVEL=MONEY_LVL_100_</stp>
        <stp>DTS=H</stp>
        <stp>FACTOR=.01</stp>
        <stp>DAYS=W</stp>
        <tr r="H2368" s="4"/>
      </tp>
      <tp t="e">
        <v>#N/A</v>
        <stp/>
        <stp>##V3_BDHV12</stp>
        <stp>SPX Index</stp>
        <stp>IVOL_MONEYNESS</stp>
        <stp/>
        <stp/>
        <stp>[PUTStrategy-RealOption.xlsx]Opt_BS!R2358C8</stp>
        <stp>IVOL_MATURITY=MATURITY_1STM</stp>
        <stp>IVOL_MONEYNESS_LEVEL=MONEY_LVL_100_</stp>
        <stp>DTS=H</stp>
        <stp>FACTOR=.01</stp>
        <stp>DAYS=W</stp>
        <tr r="H2358" s="4"/>
      </tp>
      <tp t="e">
        <v>#N/A</v>
        <stp/>
        <stp>##V3_BDHV12</stp>
        <stp>SPX Index</stp>
        <stp>IVOL_MONEYNESS</stp>
        <stp/>
        <stp/>
        <stp>[PUTStrategy-RealOption.xlsx]Opt_BS!R2348C8</stp>
        <stp>IVOL_MATURITY=MATURITY_1STM</stp>
        <stp>IVOL_MONEYNESS_LEVEL=MONEY_LVL_100_</stp>
        <stp>DTS=H</stp>
        <stp>FACTOR=.01</stp>
        <stp>DAYS=W</stp>
        <tr r="H2348" s="4"/>
      </tp>
      <tp t="e">
        <v>#N/A</v>
        <stp/>
        <stp>##V3_BDHV12</stp>
        <stp>SPX Index</stp>
        <stp>IVOL_MONEYNESS</stp>
        <stp/>
        <stp/>
        <stp>[PUTStrategy-RealOption.xlsx]Opt_BS!R2338C8</stp>
        <stp>IVOL_MATURITY=MATURITY_1STM</stp>
        <stp>IVOL_MONEYNESS_LEVEL=MONEY_LVL_100_</stp>
        <stp>DTS=H</stp>
        <stp>FACTOR=.01</stp>
        <stp>DAYS=W</stp>
        <tr r="H2338" s="4"/>
      </tp>
      <tp t="e">
        <v>#N/A</v>
        <stp/>
        <stp>##V3_BDHV12</stp>
        <stp>SPX Index</stp>
        <stp>IVOL_MONEYNESS</stp>
        <stp/>
        <stp/>
        <stp>[PUTStrategy-RealOption.xlsx]Opt_BS!R2328C8</stp>
        <stp>IVOL_MATURITY=MATURITY_1STM</stp>
        <stp>IVOL_MONEYNESS_LEVEL=MONEY_LVL_100_</stp>
        <stp>DTS=H</stp>
        <stp>FACTOR=.01</stp>
        <stp>DAYS=W</stp>
        <tr r="H2328" s="4"/>
      </tp>
      <tp t="e">
        <v>#N/A</v>
        <stp/>
        <stp>##V3_BDHV12</stp>
        <stp>SPX Index</stp>
        <stp>IVOL_MONEYNESS</stp>
        <stp/>
        <stp/>
        <stp>[PUTStrategy-RealOption.xlsx]Opt_BS!R2318C8</stp>
        <stp>IVOL_MATURITY=MATURITY_1STM</stp>
        <stp>IVOL_MONEYNESS_LEVEL=MONEY_LVL_100_</stp>
        <stp>DTS=H</stp>
        <stp>FACTOR=.01</stp>
        <stp>DAYS=W</stp>
        <tr r="H2318" s="4"/>
      </tp>
      <tp t="e">
        <v>#N/A</v>
        <stp/>
        <stp>##V3_BDHV12</stp>
        <stp>SPX Index</stp>
        <stp>IVOL_MONEYNESS</stp>
        <stp/>
        <stp/>
        <stp>[PUTStrategy-RealOption.xlsx]Opt_BS!R2308C8</stp>
        <stp>IVOL_MATURITY=MATURITY_1STM</stp>
        <stp>IVOL_MONEYNESS_LEVEL=MONEY_LVL_100_</stp>
        <stp>DTS=H</stp>
        <stp>FACTOR=.01</stp>
        <stp>DAYS=W</stp>
        <tr r="H2308" s="4"/>
      </tp>
      <tp t="e">
        <v>#N/A</v>
        <stp/>
        <stp>##V3_BDHV12</stp>
        <stp>SPX Index</stp>
        <stp>IVOL_MONEYNESS</stp>
        <stp/>
        <stp/>
        <stp>[PUTStrategy-RealOption.xlsx]Opt_BS!R2398C8</stp>
        <stp>IVOL_MATURITY=MATURITY_1STM</stp>
        <stp>IVOL_MONEYNESS_LEVEL=MONEY_LVL_100_</stp>
        <stp>DTS=H</stp>
        <stp>FACTOR=.01</stp>
        <stp>DAYS=W</stp>
        <tr r="H2398" s="4"/>
      </tp>
      <tp t="e">
        <v>#N/A</v>
        <stp/>
        <stp>##V3_BDHV12</stp>
        <stp>SPX Index</stp>
        <stp>IVOL_MONEYNESS</stp>
        <stp/>
        <stp/>
        <stp>[PUTStrategy-RealOption.xlsx]Opt_BS!R2388C8</stp>
        <stp>IVOL_MATURITY=MATURITY_1STM</stp>
        <stp>IVOL_MONEYNESS_LEVEL=MONEY_LVL_100_</stp>
        <stp>DTS=H</stp>
        <stp>FACTOR=.01</stp>
        <stp>DAYS=W</stp>
        <tr r="H2388" s="4"/>
      </tp>
      <tp t="e">
        <v>#N/A</v>
        <stp/>
        <stp>##V3_BDHV12</stp>
        <stp>SPX Index</stp>
        <stp>IVOL_MONEYNESS</stp>
        <stp/>
        <stp/>
        <stp>[PUTStrategy-RealOption.xlsx]Opt_BS!R2078C8</stp>
        <stp>IVOL_MATURITY=MATURITY_1STM</stp>
        <stp>IVOL_MONEYNESS_LEVEL=MONEY_LVL_100_</stp>
        <stp>DTS=H</stp>
        <stp>FACTOR=.01</stp>
        <stp>DAYS=W</stp>
        <tr r="H2078" s="4"/>
      </tp>
      <tp t="e">
        <v>#N/A</v>
        <stp/>
        <stp>##V3_BDHV12</stp>
        <stp>SPX Index</stp>
        <stp>IVOL_MONEYNESS</stp>
        <stp/>
        <stp/>
        <stp>[PUTStrategy-RealOption.xlsx]Opt_BS!R2068C8</stp>
        <stp>IVOL_MATURITY=MATURITY_1STM</stp>
        <stp>IVOL_MONEYNESS_LEVEL=MONEY_LVL_100_</stp>
        <stp>DTS=H</stp>
        <stp>FACTOR=.01</stp>
        <stp>DAYS=W</stp>
        <tr r="H2068" s="4"/>
      </tp>
      <tp t="e">
        <v>#N/A</v>
        <stp/>
        <stp>##V3_BDHV12</stp>
        <stp>SPX Index</stp>
        <stp>IVOL_MONEYNESS</stp>
        <stp/>
        <stp/>
        <stp>[PUTStrategy-RealOption.xlsx]Opt_BS!R2058C8</stp>
        <stp>IVOL_MATURITY=MATURITY_1STM</stp>
        <stp>IVOL_MONEYNESS_LEVEL=MONEY_LVL_100_</stp>
        <stp>DTS=H</stp>
        <stp>FACTOR=.01</stp>
        <stp>DAYS=W</stp>
        <tr r="H2058" s="4"/>
      </tp>
      <tp t="e">
        <v>#N/A</v>
        <stp/>
        <stp>##V3_BDHV12</stp>
        <stp>SPX Index</stp>
        <stp>IVOL_MONEYNESS</stp>
        <stp/>
        <stp/>
        <stp>[PUTStrategy-RealOption.xlsx]Opt_BS!R2048C8</stp>
        <stp>IVOL_MATURITY=MATURITY_1STM</stp>
        <stp>IVOL_MONEYNESS_LEVEL=MONEY_LVL_100_</stp>
        <stp>DTS=H</stp>
        <stp>FACTOR=.01</stp>
        <stp>DAYS=W</stp>
        <tr r="H2048" s="4"/>
      </tp>
      <tp t="e">
        <v>#N/A</v>
        <stp/>
        <stp>##V3_BDHV12</stp>
        <stp>SPX Index</stp>
        <stp>IVOL_MONEYNESS</stp>
        <stp/>
        <stp/>
        <stp>[PUTStrategy-RealOption.xlsx]Opt_BS!R2038C8</stp>
        <stp>IVOL_MATURITY=MATURITY_1STM</stp>
        <stp>IVOL_MONEYNESS_LEVEL=MONEY_LVL_100_</stp>
        <stp>DTS=H</stp>
        <stp>FACTOR=.01</stp>
        <stp>DAYS=W</stp>
        <tr r="H2038" s="4"/>
      </tp>
      <tp t="e">
        <v>#N/A</v>
        <stp/>
        <stp>##V3_BDHV12</stp>
        <stp>SPX Index</stp>
        <stp>IVOL_MONEYNESS</stp>
        <stp/>
        <stp/>
        <stp>[PUTStrategy-RealOption.xlsx]Opt_BS!R2028C8</stp>
        <stp>IVOL_MATURITY=MATURITY_1STM</stp>
        <stp>IVOL_MONEYNESS_LEVEL=MONEY_LVL_100_</stp>
        <stp>DTS=H</stp>
        <stp>FACTOR=.01</stp>
        <stp>DAYS=W</stp>
        <tr r="H2028" s="4"/>
      </tp>
      <tp t="e">
        <v>#N/A</v>
        <stp/>
        <stp>##V3_BDHV12</stp>
        <stp>SPX Index</stp>
        <stp>IVOL_MONEYNESS</stp>
        <stp/>
        <stp/>
        <stp>[PUTStrategy-RealOption.xlsx]Opt_BS!R2018C8</stp>
        <stp>IVOL_MATURITY=MATURITY_1STM</stp>
        <stp>IVOL_MONEYNESS_LEVEL=MONEY_LVL_100_</stp>
        <stp>DTS=H</stp>
        <stp>FACTOR=.01</stp>
        <stp>DAYS=W</stp>
        <tr r="H2018" s="4"/>
      </tp>
      <tp t="e">
        <v>#N/A</v>
        <stp/>
        <stp>##V3_BDHV12</stp>
        <stp>SPX Index</stp>
        <stp>IVOL_MONEYNESS</stp>
        <stp/>
        <stp/>
        <stp>[PUTStrategy-RealOption.xlsx]Opt_BS!R2008C8</stp>
        <stp>IVOL_MATURITY=MATURITY_1STM</stp>
        <stp>IVOL_MONEYNESS_LEVEL=MONEY_LVL_100_</stp>
        <stp>DTS=H</stp>
        <stp>FACTOR=.01</stp>
        <stp>DAYS=W</stp>
        <tr r="H2008" s="4"/>
      </tp>
      <tp t="e">
        <v>#N/A</v>
        <stp/>
        <stp>##V3_BDHV12</stp>
        <stp>SPX Index</stp>
        <stp>IVOL_MONEYNESS</stp>
        <stp/>
        <stp/>
        <stp>[PUTStrategy-RealOption.xlsx]Opt_BS!R2098C8</stp>
        <stp>IVOL_MATURITY=MATURITY_1STM</stp>
        <stp>IVOL_MONEYNESS_LEVEL=MONEY_LVL_100_</stp>
        <stp>DTS=H</stp>
        <stp>FACTOR=.01</stp>
        <stp>DAYS=W</stp>
        <tr r="H2098" s="4"/>
      </tp>
      <tp t="e">
        <v>#N/A</v>
        <stp/>
        <stp>##V3_BDHV12</stp>
        <stp>SPX Index</stp>
        <stp>IVOL_MONEYNESS</stp>
        <stp/>
        <stp/>
        <stp>[PUTStrategy-RealOption.xlsx]Opt_BS!R2088C8</stp>
        <stp>IVOL_MATURITY=MATURITY_1STM</stp>
        <stp>IVOL_MONEYNESS_LEVEL=MONEY_LVL_100_</stp>
        <stp>DTS=H</stp>
        <stp>FACTOR=.01</stp>
        <stp>DAYS=W</stp>
        <tr r="H2088" s="4"/>
      </tp>
      <tp t="e">
        <v>#N/A</v>
        <stp/>
        <stp>##V3_BDHV12</stp>
        <stp>SPX Index</stp>
        <stp>IVOL_MONEYNESS</stp>
        <stp/>
        <stp/>
        <stp>[PUTStrategy-RealOption.xlsx]Opt_BS!R2178C8</stp>
        <stp>IVOL_MATURITY=MATURITY_1STM</stp>
        <stp>IVOL_MONEYNESS_LEVEL=MONEY_LVL_100_</stp>
        <stp>DTS=H</stp>
        <stp>FACTOR=.01</stp>
        <stp>DAYS=W</stp>
        <tr r="H2178" s="4"/>
      </tp>
      <tp t="e">
        <v>#N/A</v>
        <stp/>
        <stp>##V3_BDHV12</stp>
        <stp>SPX Index</stp>
        <stp>IVOL_MONEYNESS</stp>
        <stp/>
        <stp/>
        <stp>[PUTStrategy-RealOption.xlsx]Opt_BS!R2168C8</stp>
        <stp>IVOL_MATURITY=MATURITY_1STM</stp>
        <stp>IVOL_MONEYNESS_LEVEL=MONEY_LVL_100_</stp>
        <stp>DTS=H</stp>
        <stp>FACTOR=.01</stp>
        <stp>DAYS=W</stp>
        <tr r="H2168" s="4"/>
      </tp>
      <tp t="e">
        <v>#N/A</v>
        <stp/>
        <stp>##V3_BDHV12</stp>
        <stp>SPX Index</stp>
        <stp>IVOL_MONEYNESS</stp>
        <stp/>
        <stp/>
        <stp>[PUTStrategy-RealOption.xlsx]Opt_BS!R2158C8</stp>
        <stp>IVOL_MATURITY=MATURITY_1STM</stp>
        <stp>IVOL_MONEYNESS_LEVEL=MONEY_LVL_100_</stp>
        <stp>DTS=H</stp>
        <stp>FACTOR=.01</stp>
        <stp>DAYS=W</stp>
        <tr r="H2158" s="4"/>
      </tp>
      <tp t="e">
        <v>#N/A</v>
        <stp/>
        <stp>##V3_BDHV12</stp>
        <stp>SPX Index</stp>
        <stp>IVOL_MONEYNESS</stp>
        <stp/>
        <stp/>
        <stp>[PUTStrategy-RealOption.xlsx]Opt_BS!R2148C8</stp>
        <stp>IVOL_MATURITY=MATURITY_1STM</stp>
        <stp>IVOL_MONEYNESS_LEVEL=MONEY_LVL_100_</stp>
        <stp>DTS=H</stp>
        <stp>FACTOR=.01</stp>
        <stp>DAYS=W</stp>
        <tr r="H2148" s="4"/>
      </tp>
      <tp t="e">
        <v>#N/A</v>
        <stp/>
        <stp>##V3_BDHV12</stp>
        <stp>SPX Index</stp>
        <stp>IVOL_MONEYNESS</stp>
        <stp/>
        <stp/>
        <stp>[PUTStrategy-RealOption.xlsx]Opt_BS!R2138C8</stp>
        <stp>IVOL_MATURITY=MATURITY_1STM</stp>
        <stp>IVOL_MONEYNESS_LEVEL=MONEY_LVL_100_</stp>
        <stp>DTS=H</stp>
        <stp>FACTOR=.01</stp>
        <stp>DAYS=W</stp>
        <tr r="H2138" s="4"/>
      </tp>
      <tp t="e">
        <v>#N/A</v>
        <stp/>
        <stp>##V3_BDHV12</stp>
        <stp>SPX Index</stp>
        <stp>IVOL_MONEYNESS</stp>
        <stp/>
        <stp/>
        <stp>[PUTStrategy-RealOption.xlsx]Opt_BS!R2128C8</stp>
        <stp>IVOL_MATURITY=MATURITY_1STM</stp>
        <stp>IVOL_MONEYNESS_LEVEL=MONEY_LVL_100_</stp>
        <stp>DTS=H</stp>
        <stp>FACTOR=.01</stp>
        <stp>DAYS=W</stp>
        <tr r="H2128" s="4"/>
      </tp>
      <tp t="e">
        <v>#N/A</v>
        <stp/>
        <stp>##V3_BDHV12</stp>
        <stp>SPX Index</stp>
        <stp>IVOL_MONEYNESS</stp>
        <stp/>
        <stp/>
        <stp>[PUTStrategy-RealOption.xlsx]Opt_BS!R2118C8</stp>
        <stp>IVOL_MATURITY=MATURITY_1STM</stp>
        <stp>IVOL_MONEYNESS_LEVEL=MONEY_LVL_100_</stp>
        <stp>DTS=H</stp>
        <stp>FACTOR=.01</stp>
        <stp>DAYS=W</stp>
        <tr r="H2118" s="4"/>
      </tp>
      <tp t="e">
        <v>#N/A</v>
        <stp/>
        <stp>##V3_BDHV12</stp>
        <stp>SPX Index</stp>
        <stp>IVOL_MONEYNESS</stp>
        <stp/>
        <stp/>
        <stp>[PUTStrategy-RealOption.xlsx]Opt_BS!R2108C8</stp>
        <stp>IVOL_MATURITY=MATURITY_1STM</stp>
        <stp>IVOL_MONEYNESS_LEVEL=MONEY_LVL_100_</stp>
        <stp>DTS=H</stp>
        <stp>FACTOR=.01</stp>
        <stp>DAYS=W</stp>
        <tr r="H2108" s="4"/>
      </tp>
      <tp t="e">
        <v>#N/A</v>
        <stp/>
        <stp>##V3_BDHV12</stp>
        <stp>SPX Index</stp>
        <stp>IVOL_MONEYNESS</stp>
        <stp/>
        <stp/>
        <stp>[PUTStrategy-RealOption.xlsx]Opt_BS!R2198C8</stp>
        <stp>IVOL_MATURITY=MATURITY_1STM</stp>
        <stp>IVOL_MONEYNESS_LEVEL=MONEY_LVL_100_</stp>
        <stp>DTS=H</stp>
        <stp>FACTOR=.01</stp>
        <stp>DAYS=W</stp>
        <tr r="H2198" s="4"/>
      </tp>
      <tp t="e">
        <v>#N/A</v>
        <stp/>
        <stp>##V3_BDHV12</stp>
        <stp>SPX Index</stp>
        <stp>IVOL_MONEYNESS</stp>
        <stp/>
        <stp/>
        <stp>[PUTStrategy-RealOption.xlsx]Opt_BS!R2188C8</stp>
        <stp>IVOL_MATURITY=MATURITY_1STM</stp>
        <stp>IVOL_MONEYNESS_LEVEL=MONEY_LVL_100_</stp>
        <stp>DTS=H</stp>
        <stp>FACTOR=.01</stp>
        <stp>DAYS=W</stp>
        <tr r="H2188" s="4"/>
      </tp>
      <tp t="e">
        <v>#N/A</v>
        <stp/>
        <stp>##V3_BDHV12</stp>
        <stp>SPX Index</stp>
        <stp>IVOL_MONEYNESS</stp>
        <stp/>
        <stp/>
        <stp>[PUTStrategy-RealOption.xlsx]Opt_BS!R2478C8</stp>
        <stp>IVOL_MATURITY=MATURITY_1STM</stp>
        <stp>IVOL_MONEYNESS_LEVEL=MONEY_LVL_100_</stp>
        <stp>DTS=H</stp>
        <stp>FACTOR=.01</stp>
        <stp>DAYS=W</stp>
        <tr r="H2478" s="4"/>
      </tp>
      <tp t="e">
        <v>#N/A</v>
        <stp/>
        <stp>##V3_BDHV12</stp>
        <stp>SPX Index</stp>
        <stp>IVOL_MONEYNESS</stp>
        <stp/>
        <stp/>
        <stp>[PUTStrategy-RealOption.xlsx]Opt_BS!R2468C8</stp>
        <stp>IVOL_MATURITY=MATURITY_1STM</stp>
        <stp>IVOL_MONEYNESS_LEVEL=MONEY_LVL_100_</stp>
        <stp>DTS=H</stp>
        <stp>FACTOR=.01</stp>
        <stp>DAYS=W</stp>
        <tr r="H2468" s="4"/>
      </tp>
      <tp t="e">
        <v>#N/A</v>
        <stp/>
        <stp>##V3_BDHV12</stp>
        <stp>SPX Index</stp>
        <stp>IVOL_MONEYNESS</stp>
        <stp/>
        <stp/>
        <stp>[PUTStrategy-RealOption.xlsx]Opt_BS!R2458C8</stp>
        <stp>IVOL_MATURITY=MATURITY_1STM</stp>
        <stp>IVOL_MONEYNESS_LEVEL=MONEY_LVL_100_</stp>
        <stp>DTS=H</stp>
        <stp>FACTOR=.01</stp>
        <stp>DAYS=W</stp>
        <tr r="H2458" s="4"/>
      </tp>
      <tp t="e">
        <v>#N/A</v>
        <stp/>
        <stp>##V3_BDHV12</stp>
        <stp>SPX Index</stp>
        <stp>IVOL_MONEYNESS</stp>
        <stp/>
        <stp/>
        <stp>[PUTStrategy-RealOption.xlsx]Opt_BS!R2448C8</stp>
        <stp>IVOL_MATURITY=MATURITY_1STM</stp>
        <stp>IVOL_MONEYNESS_LEVEL=MONEY_LVL_100_</stp>
        <stp>DTS=H</stp>
        <stp>FACTOR=.01</stp>
        <stp>DAYS=W</stp>
        <tr r="H2448" s="4"/>
      </tp>
      <tp t="e">
        <v>#N/A</v>
        <stp/>
        <stp>##V3_BDHV12</stp>
        <stp>SPX Index</stp>
        <stp>IVOL_MONEYNESS</stp>
        <stp/>
        <stp/>
        <stp>[PUTStrategy-RealOption.xlsx]Opt_BS!R2438C8</stp>
        <stp>IVOL_MATURITY=MATURITY_1STM</stp>
        <stp>IVOL_MONEYNESS_LEVEL=MONEY_LVL_100_</stp>
        <stp>DTS=H</stp>
        <stp>FACTOR=.01</stp>
        <stp>DAYS=W</stp>
        <tr r="H2438" s="4"/>
      </tp>
      <tp t="e">
        <v>#N/A</v>
        <stp/>
        <stp>##V3_BDHV12</stp>
        <stp>SPX Index</stp>
        <stp>IVOL_MONEYNESS</stp>
        <stp/>
        <stp/>
        <stp>[PUTStrategy-RealOption.xlsx]Opt_BS!R2428C8</stp>
        <stp>IVOL_MATURITY=MATURITY_1STM</stp>
        <stp>IVOL_MONEYNESS_LEVEL=MONEY_LVL_100_</stp>
        <stp>DTS=H</stp>
        <stp>FACTOR=.01</stp>
        <stp>DAYS=W</stp>
        <tr r="H2428" s="4"/>
      </tp>
      <tp t="e">
        <v>#N/A</v>
        <stp/>
        <stp>##V3_BDHV12</stp>
        <stp>SPX Index</stp>
        <stp>IVOL_MONEYNESS</stp>
        <stp/>
        <stp/>
        <stp>[PUTStrategy-RealOption.xlsx]Opt_BS!R2418C8</stp>
        <stp>IVOL_MATURITY=MATURITY_1STM</stp>
        <stp>IVOL_MONEYNESS_LEVEL=MONEY_LVL_100_</stp>
        <stp>DTS=H</stp>
        <stp>FACTOR=.01</stp>
        <stp>DAYS=W</stp>
        <tr r="H2418" s="4"/>
      </tp>
      <tp t="e">
        <v>#N/A</v>
        <stp/>
        <stp>##V3_BDHV12</stp>
        <stp>SPX Index</stp>
        <stp>IVOL_MONEYNESS</stp>
        <stp/>
        <stp/>
        <stp>[PUTStrategy-RealOption.xlsx]Opt_BS!R2408C8</stp>
        <stp>IVOL_MATURITY=MATURITY_1STM</stp>
        <stp>IVOL_MONEYNESS_LEVEL=MONEY_LVL_100_</stp>
        <stp>DTS=H</stp>
        <stp>FACTOR=.01</stp>
        <stp>DAYS=W</stp>
        <tr r="H2408" s="4"/>
      </tp>
      <tp t="e">
        <v>#N/A</v>
        <stp/>
        <stp>##V3_BDHV12</stp>
        <stp>SPX Index</stp>
        <stp>IVOL_MONEYNESS</stp>
        <stp/>
        <stp/>
        <stp>[PUTStrategy-RealOption.xlsx]Opt_BS!R2498C8</stp>
        <stp>IVOL_MATURITY=MATURITY_1STM</stp>
        <stp>IVOL_MONEYNESS_LEVEL=MONEY_LVL_100_</stp>
        <stp>DTS=H</stp>
        <stp>FACTOR=.01</stp>
        <stp>DAYS=W</stp>
        <tr r="H2498" s="4"/>
      </tp>
      <tp t="e">
        <v>#N/A</v>
        <stp/>
        <stp>##V3_BDHV12</stp>
        <stp>SPX Index</stp>
        <stp>IVOL_MONEYNESS</stp>
        <stp/>
        <stp/>
        <stp>[PUTStrategy-RealOption.xlsx]Opt_BS!R2488C8</stp>
        <stp>IVOL_MATURITY=MATURITY_1STM</stp>
        <stp>IVOL_MONEYNESS_LEVEL=MONEY_LVL_100_</stp>
        <stp>DTS=H</stp>
        <stp>FACTOR=.01</stp>
        <stp>DAYS=W</stp>
        <tr r="H2488" s="4"/>
      </tp>
      <tp t="e">
        <v>#N/A</v>
        <stp/>
        <stp>##V3_BDHV12</stp>
        <stp>SPX Index</stp>
        <stp>IVOL_MONEYNESS</stp>
        <stp/>
        <stp/>
        <stp>[PUTStrategy-RealOption.xlsx]Opt_BS!R2558C8</stp>
        <stp>IVOL_MATURITY=MATURITY_1STM</stp>
        <stp>IVOL_MONEYNESS_LEVEL=MONEY_LVL_100_</stp>
        <stp>DTS=H</stp>
        <stp>FACTOR=.01</stp>
        <stp>DAYS=W</stp>
        <tr r="H2558" s="4"/>
      </tp>
      <tp t="e">
        <v>#N/A</v>
        <stp/>
        <stp>##V3_BDHV12</stp>
        <stp>SPX Index</stp>
        <stp>IVOL_MONEYNESS</stp>
        <stp/>
        <stp/>
        <stp>[PUTStrategy-RealOption.xlsx]Opt_BS!R2548C8</stp>
        <stp>IVOL_MATURITY=MATURITY_1STM</stp>
        <stp>IVOL_MONEYNESS_LEVEL=MONEY_LVL_100_</stp>
        <stp>DTS=H</stp>
        <stp>FACTOR=.01</stp>
        <stp>DAYS=W</stp>
        <tr r="H2548" s="4"/>
      </tp>
      <tp t="e">
        <v>#N/A</v>
        <stp/>
        <stp>##V3_BDHV12</stp>
        <stp>SPX Index</stp>
        <stp>IVOL_MONEYNESS</stp>
        <stp/>
        <stp/>
        <stp>[PUTStrategy-RealOption.xlsx]Opt_BS!R2538C8</stp>
        <stp>IVOL_MATURITY=MATURITY_1STM</stp>
        <stp>IVOL_MONEYNESS_LEVEL=MONEY_LVL_100_</stp>
        <stp>DTS=H</stp>
        <stp>FACTOR=.01</stp>
        <stp>DAYS=W</stp>
        <tr r="H2538" s="4"/>
      </tp>
      <tp t="e">
        <v>#N/A</v>
        <stp/>
        <stp>##V3_BDHV12</stp>
        <stp>SPX Index</stp>
        <stp>IVOL_MONEYNESS</stp>
        <stp/>
        <stp/>
        <stp>[PUTStrategy-RealOption.xlsx]Opt_BS!R2528C8</stp>
        <stp>IVOL_MATURITY=MATURITY_1STM</stp>
        <stp>IVOL_MONEYNESS_LEVEL=MONEY_LVL_100_</stp>
        <stp>DTS=H</stp>
        <stp>FACTOR=.01</stp>
        <stp>DAYS=W</stp>
        <tr r="H2528" s="4"/>
      </tp>
      <tp t="e">
        <v>#N/A</v>
        <stp/>
        <stp>##V3_BDHV12</stp>
        <stp>SPX Index</stp>
        <stp>IVOL_MONEYNESS</stp>
        <stp/>
        <stp/>
        <stp>[PUTStrategy-RealOption.xlsx]Opt_BS!R2518C8</stp>
        <stp>IVOL_MATURITY=MATURITY_1STM</stp>
        <stp>IVOL_MONEYNESS_LEVEL=MONEY_LVL_100_</stp>
        <stp>DTS=H</stp>
        <stp>FACTOR=.01</stp>
        <stp>DAYS=W</stp>
        <tr r="H2518" s="4"/>
      </tp>
      <tp t="e">
        <v>#N/A</v>
        <stp/>
        <stp>##V3_BDHV12</stp>
        <stp>SPX Index</stp>
        <stp>IVOL_MONEYNESS</stp>
        <stp/>
        <stp/>
        <stp>[PUTStrategy-RealOption.xlsx]Opt_BS!R2508C8</stp>
        <stp>IVOL_MATURITY=MATURITY_1STM</stp>
        <stp>IVOL_MONEYNESS_LEVEL=MONEY_LVL_100_</stp>
        <stp>DTS=H</stp>
        <stp>FACTOR=.01</stp>
        <stp>DAYS=W</stp>
        <tr r="H2508" s="4"/>
      </tp>
      <tp t="e">
        <v>#N/A</v>
        <stp/>
        <stp>##V3_BDHV12</stp>
        <stp>SPX Index</stp>
        <stp>IVOL_MONEYNESS</stp>
        <stp/>
        <stp/>
        <stp>[PUTStrategy-RealOption.xlsx]Opt_BS!R1879C8</stp>
        <stp>IVOL_MATURITY=MATURITY_1STM</stp>
        <stp>IVOL_MONEYNESS_LEVEL=MONEY_LVL_100_</stp>
        <stp>DTS=H</stp>
        <stp>FACTOR=.01</stp>
        <stp>DAYS=W</stp>
        <tr r="H1879" s="4"/>
      </tp>
      <tp t="e">
        <v>#N/A</v>
        <stp/>
        <stp>##V3_BDHV12</stp>
        <stp>SPX Index</stp>
        <stp>IVOL_MONEYNESS</stp>
        <stp/>
        <stp/>
        <stp>[PUTStrategy-RealOption.xlsx]Opt_BS!R1869C8</stp>
        <stp>IVOL_MATURITY=MATURITY_1STM</stp>
        <stp>IVOL_MONEYNESS_LEVEL=MONEY_LVL_100_</stp>
        <stp>DTS=H</stp>
        <stp>FACTOR=.01</stp>
        <stp>DAYS=W</stp>
        <tr r="H1869" s="4"/>
      </tp>
      <tp t="e">
        <v>#N/A</v>
        <stp/>
        <stp>##V3_BDHV12</stp>
        <stp>SPX Index</stp>
        <stp>IVOL_MONEYNESS</stp>
        <stp/>
        <stp/>
        <stp>[PUTStrategy-RealOption.xlsx]Opt_BS!R1859C8</stp>
        <stp>IVOL_MATURITY=MATURITY_1STM</stp>
        <stp>IVOL_MONEYNESS_LEVEL=MONEY_LVL_100_</stp>
        <stp>DTS=H</stp>
        <stp>FACTOR=.01</stp>
        <stp>DAYS=W</stp>
        <tr r="H1859" s="4"/>
      </tp>
      <tp t="e">
        <v>#N/A</v>
        <stp/>
        <stp>##V3_BDHV12</stp>
        <stp>SPX Index</stp>
        <stp>IVOL_MONEYNESS</stp>
        <stp/>
        <stp/>
        <stp>[PUTStrategy-RealOption.xlsx]Opt_BS!R1849C8</stp>
        <stp>IVOL_MATURITY=MATURITY_1STM</stp>
        <stp>IVOL_MONEYNESS_LEVEL=MONEY_LVL_100_</stp>
        <stp>DTS=H</stp>
        <stp>FACTOR=.01</stp>
        <stp>DAYS=W</stp>
        <tr r="H1849" s="4"/>
      </tp>
      <tp t="e">
        <v>#N/A</v>
        <stp/>
        <stp>##V3_BDHV12</stp>
        <stp>SPX Index</stp>
        <stp>IVOL_MONEYNESS</stp>
        <stp/>
        <stp/>
        <stp>[PUTStrategy-RealOption.xlsx]Opt_BS!R1839C8</stp>
        <stp>IVOL_MATURITY=MATURITY_1STM</stp>
        <stp>IVOL_MONEYNESS_LEVEL=MONEY_LVL_100_</stp>
        <stp>DTS=H</stp>
        <stp>FACTOR=.01</stp>
        <stp>DAYS=W</stp>
        <tr r="H1839" s="4"/>
      </tp>
      <tp t="e">
        <v>#N/A</v>
        <stp/>
        <stp>##V3_BDHV12</stp>
        <stp>SPX Index</stp>
        <stp>IVOL_MONEYNESS</stp>
        <stp/>
        <stp/>
        <stp>[PUTStrategy-RealOption.xlsx]Opt_BS!R1829C8</stp>
        <stp>IVOL_MATURITY=MATURITY_1STM</stp>
        <stp>IVOL_MONEYNESS_LEVEL=MONEY_LVL_100_</stp>
        <stp>DTS=H</stp>
        <stp>FACTOR=.01</stp>
        <stp>DAYS=W</stp>
        <tr r="H1829" s="4"/>
      </tp>
      <tp t="e">
        <v>#N/A</v>
        <stp/>
        <stp>##V3_BDHV12</stp>
        <stp>SPX Index</stp>
        <stp>IVOL_MONEYNESS</stp>
        <stp/>
        <stp/>
        <stp>[PUTStrategy-RealOption.xlsx]Opt_BS!R1819C8</stp>
        <stp>IVOL_MATURITY=MATURITY_1STM</stp>
        <stp>IVOL_MONEYNESS_LEVEL=MONEY_LVL_100_</stp>
        <stp>DTS=H</stp>
        <stp>FACTOR=.01</stp>
        <stp>DAYS=W</stp>
        <tr r="H1819" s="4"/>
      </tp>
      <tp t="e">
        <v>#N/A</v>
        <stp/>
        <stp>##V3_BDHV12</stp>
        <stp>SPX Index</stp>
        <stp>IVOL_MONEYNESS</stp>
        <stp/>
        <stp/>
        <stp>[PUTStrategy-RealOption.xlsx]Opt_BS!R1809C8</stp>
        <stp>IVOL_MATURITY=MATURITY_1STM</stp>
        <stp>IVOL_MONEYNESS_LEVEL=MONEY_LVL_100_</stp>
        <stp>DTS=H</stp>
        <stp>FACTOR=.01</stp>
        <stp>DAYS=W</stp>
        <tr r="H1809" s="4"/>
      </tp>
      <tp t="e">
        <v>#N/A</v>
        <stp/>
        <stp>##V3_BDHV12</stp>
        <stp>SPX Index</stp>
        <stp>IVOL_MONEYNESS</stp>
        <stp/>
        <stp/>
        <stp>[PUTStrategy-RealOption.xlsx]Opt_BS!R1899C8</stp>
        <stp>IVOL_MATURITY=MATURITY_1STM</stp>
        <stp>IVOL_MONEYNESS_LEVEL=MONEY_LVL_100_</stp>
        <stp>DTS=H</stp>
        <stp>FACTOR=.01</stp>
        <stp>DAYS=W</stp>
        <tr r="H1899" s="4"/>
      </tp>
      <tp t="e">
        <v>#N/A</v>
        <stp/>
        <stp>##V3_BDHV12</stp>
        <stp>SPX Index</stp>
        <stp>IVOL_MONEYNESS</stp>
        <stp/>
        <stp/>
        <stp>[PUTStrategy-RealOption.xlsx]Opt_BS!R1889C8</stp>
        <stp>IVOL_MATURITY=MATURITY_1STM</stp>
        <stp>IVOL_MONEYNESS_LEVEL=MONEY_LVL_100_</stp>
        <stp>DTS=H</stp>
        <stp>FACTOR=.01</stp>
        <stp>DAYS=W</stp>
        <tr r="H1889" s="4"/>
      </tp>
      <tp t="e">
        <v>#N/A</v>
        <stp/>
        <stp>##V3_BDHV12</stp>
        <stp>SPX Index</stp>
        <stp>IVOL_MONEYNESS</stp>
        <stp/>
        <stp/>
        <stp>[PUTStrategy-RealOption.xlsx]Opt_BS!R1979C8</stp>
        <stp>IVOL_MATURITY=MATURITY_1STM</stp>
        <stp>IVOL_MONEYNESS_LEVEL=MONEY_LVL_100_</stp>
        <stp>DTS=H</stp>
        <stp>FACTOR=.01</stp>
        <stp>DAYS=W</stp>
        <tr r="H1979" s="4"/>
      </tp>
      <tp t="e">
        <v>#N/A</v>
        <stp/>
        <stp>##V3_BDHV12</stp>
        <stp>SPX Index</stp>
        <stp>IVOL_MONEYNESS</stp>
        <stp/>
        <stp/>
        <stp>[PUTStrategy-RealOption.xlsx]Opt_BS!R1969C8</stp>
        <stp>IVOL_MATURITY=MATURITY_1STM</stp>
        <stp>IVOL_MONEYNESS_LEVEL=MONEY_LVL_100_</stp>
        <stp>DTS=H</stp>
        <stp>FACTOR=.01</stp>
        <stp>DAYS=W</stp>
        <tr r="H1969" s="4"/>
      </tp>
      <tp t="e">
        <v>#N/A</v>
        <stp/>
        <stp>##V3_BDHV12</stp>
        <stp>SPX Index</stp>
        <stp>IVOL_MONEYNESS</stp>
        <stp/>
        <stp/>
        <stp>[PUTStrategy-RealOption.xlsx]Opt_BS!R1959C8</stp>
        <stp>IVOL_MATURITY=MATURITY_1STM</stp>
        <stp>IVOL_MONEYNESS_LEVEL=MONEY_LVL_100_</stp>
        <stp>DTS=H</stp>
        <stp>FACTOR=.01</stp>
        <stp>DAYS=W</stp>
        <tr r="H1959" s="4"/>
      </tp>
      <tp t="e">
        <v>#N/A</v>
        <stp/>
        <stp>##V3_BDHV12</stp>
        <stp>SPX Index</stp>
        <stp>IVOL_MONEYNESS</stp>
        <stp/>
        <stp/>
        <stp>[PUTStrategy-RealOption.xlsx]Opt_BS!R1949C8</stp>
        <stp>IVOL_MATURITY=MATURITY_1STM</stp>
        <stp>IVOL_MONEYNESS_LEVEL=MONEY_LVL_100_</stp>
        <stp>DTS=H</stp>
        <stp>FACTOR=.01</stp>
        <stp>DAYS=W</stp>
        <tr r="H1949" s="4"/>
      </tp>
      <tp t="e">
        <v>#N/A</v>
        <stp/>
        <stp>##V3_BDHV12</stp>
        <stp>SPX Index</stp>
        <stp>IVOL_MONEYNESS</stp>
        <stp/>
        <stp/>
        <stp>[PUTStrategy-RealOption.xlsx]Opt_BS!R1939C8</stp>
        <stp>IVOL_MATURITY=MATURITY_1STM</stp>
        <stp>IVOL_MONEYNESS_LEVEL=MONEY_LVL_100_</stp>
        <stp>DTS=H</stp>
        <stp>FACTOR=.01</stp>
        <stp>DAYS=W</stp>
        <tr r="H1939" s="4"/>
      </tp>
      <tp t="e">
        <v>#N/A</v>
        <stp/>
        <stp>##V3_BDHV12</stp>
        <stp>SPX Index</stp>
        <stp>IVOL_MONEYNESS</stp>
        <stp/>
        <stp/>
        <stp>[PUTStrategy-RealOption.xlsx]Opt_BS!R1929C8</stp>
        <stp>IVOL_MATURITY=MATURITY_1STM</stp>
        <stp>IVOL_MONEYNESS_LEVEL=MONEY_LVL_100_</stp>
        <stp>DTS=H</stp>
        <stp>FACTOR=.01</stp>
        <stp>DAYS=W</stp>
        <tr r="H1929" s="4"/>
      </tp>
      <tp t="e">
        <v>#N/A</v>
        <stp/>
        <stp>##V3_BDHV12</stp>
        <stp>SPX Index</stp>
        <stp>IVOL_MONEYNESS</stp>
        <stp/>
        <stp/>
        <stp>[PUTStrategy-RealOption.xlsx]Opt_BS!R1919C8</stp>
        <stp>IVOL_MATURITY=MATURITY_1STM</stp>
        <stp>IVOL_MONEYNESS_LEVEL=MONEY_LVL_100_</stp>
        <stp>DTS=H</stp>
        <stp>FACTOR=.01</stp>
        <stp>DAYS=W</stp>
        <tr r="H1919" s="4"/>
      </tp>
      <tp t="e">
        <v>#N/A</v>
        <stp/>
        <stp>##V3_BDHV12</stp>
        <stp>SPX Index</stp>
        <stp>IVOL_MONEYNESS</stp>
        <stp/>
        <stp/>
        <stp>[PUTStrategy-RealOption.xlsx]Opt_BS!R1909C8</stp>
        <stp>IVOL_MATURITY=MATURITY_1STM</stp>
        <stp>IVOL_MONEYNESS_LEVEL=MONEY_LVL_100_</stp>
        <stp>DTS=H</stp>
        <stp>FACTOR=.01</stp>
        <stp>DAYS=W</stp>
        <tr r="H1909" s="4"/>
      </tp>
      <tp t="e">
        <v>#N/A</v>
        <stp/>
        <stp>##V3_BDHV12</stp>
        <stp>SPX Index</stp>
        <stp>IVOL_MONEYNESS</stp>
        <stp/>
        <stp/>
        <stp>[PUTStrategy-RealOption.xlsx]Opt_BS!R1999C8</stp>
        <stp>IVOL_MATURITY=MATURITY_1STM</stp>
        <stp>IVOL_MONEYNESS_LEVEL=MONEY_LVL_100_</stp>
        <stp>DTS=H</stp>
        <stp>FACTOR=.01</stp>
        <stp>DAYS=W</stp>
        <tr r="H1999" s="4"/>
      </tp>
      <tp t="e">
        <v>#N/A</v>
        <stp/>
        <stp>##V3_BDHV12</stp>
        <stp>SPX Index</stp>
        <stp>IVOL_MONEYNESS</stp>
        <stp/>
        <stp/>
        <stp>[PUTStrategy-RealOption.xlsx]Opt_BS!R1989C8</stp>
        <stp>IVOL_MATURITY=MATURITY_1STM</stp>
        <stp>IVOL_MONEYNESS_LEVEL=MONEY_LVL_100_</stp>
        <stp>DTS=H</stp>
        <stp>FACTOR=.01</stp>
        <stp>DAYS=W</stp>
        <tr r="H1989" s="4"/>
      </tp>
      <tp t="e">
        <v>#N/A</v>
        <stp/>
        <stp>##V3_BDHV12</stp>
        <stp>SPX Index</stp>
        <stp>IVOL_MONEYNESS</stp>
        <stp/>
        <stp/>
        <stp>[PUTStrategy-RealOption.xlsx]Opt_BS!R1279C8</stp>
        <stp>IVOL_MATURITY=MATURITY_1STM</stp>
        <stp>IVOL_MONEYNESS_LEVEL=MONEY_LVL_100_</stp>
        <stp>DTS=H</stp>
        <stp>FACTOR=.01</stp>
        <stp>DAYS=W</stp>
        <tr r="H1279" s="4"/>
      </tp>
      <tp t="e">
        <v>#N/A</v>
        <stp/>
        <stp>##V3_BDHV12</stp>
        <stp>SPX Index</stp>
        <stp>IVOL_MONEYNESS</stp>
        <stp/>
        <stp/>
        <stp>[PUTStrategy-RealOption.xlsx]Opt_BS!R1269C8</stp>
        <stp>IVOL_MATURITY=MATURITY_1STM</stp>
        <stp>IVOL_MONEYNESS_LEVEL=MONEY_LVL_100_</stp>
        <stp>DTS=H</stp>
        <stp>FACTOR=.01</stp>
        <stp>DAYS=W</stp>
        <tr r="H1269" s="4"/>
      </tp>
      <tp t="e">
        <v>#N/A</v>
        <stp/>
        <stp>##V3_BDHV12</stp>
        <stp>SPX Index</stp>
        <stp>IVOL_MONEYNESS</stp>
        <stp/>
        <stp/>
        <stp>[PUTStrategy-RealOption.xlsx]Opt_BS!R1259C8</stp>
        <stp>IVOL_MATURITY=MATURITY_1STM</stp>
        <stp>IVOL_MONEYNESS_LEVEL=MONEY_LVL_100_</stp>
        <stp>DTS=H</stp>
        <stp>FACTOR=.01</stp>
        <stp>DAYS=W</stp>
        <tr r="H1259" s="4"/>
      </tp>
      <tp t="e">
        <v>#N/A</v>
        <stp/>
        <stp>##V3_BDHV12</stp>
        <stp>SPX Index</stp>
        <stp>IVOL_MONEYNESS</stp>
        <stp/>
        <stp/>
        <stp>[PUTStrategy-RealOption.xlsx]Opt_BS!R1249C8</stp>
        <stp>IVOL_MATURITY=MATURITY_1STM</stp>
        <stp>IVOL_MONEYNESS_LEVEL=MONEY_LVL_100_</stp>
        <stp>DTS=H</stp>
        <stp>FACTOR=.01</stp>
        <stp>DAYS=W</stp>
        <tr r="H1249" s="4"/>
      </tp>
      <tp t="e">
        <v>#N/A</v>
        <stp/>
        <stp>##V3_BDHV12</stp>
        <stp>SPX Index</stp>
        <stp>IVOL_MONEYNESS</stp>
        <stp/>
        <stp/>
        <stp>[PUTStrategy-RealOption.xlsx]Opt_BS!R1239C8</stp>
        <stp>IVOL_MATURITY=MATURITY_1STM</stp>
        <stp>IVOL_MONEYNESS_LEVEL=MONEY_LVL_100_</stp>
        <stp>DTS=H</stp>
        <stp>FACTOR=.01</stp>
        <stp>DAYS=W</stp>
        <tr r="H1239" s="4"/>
      </tp>
      <tp t="e">
        <v>#N/A</v>
        <stp/>
        <stp>##V3_BDHV12</stp>
        <stp>SPX Index</stp>
        <stp>IVOL_MONEYNESS</stp>
        <stp/>
        <stp/>
        <stp>[PUTStrategy-RealOption.xlsx]Opt_BS!R1229C8</stp>
        <stp>IVOL_MATURITY=MATURITY_1STM</stp>
        <stp>IVOL_MONEYNESS_LEVEL=MONEY_LVL_100_</stp>
        <stp>DTS=H</stp>
        <stp>FACTOR=.01</stp>
        <stp>DAYS=W</stp>
        <tr r="H1229" s="4"/>
      </tp>
      <tp t="e">
        <v>#N/A</v>
        <stp/>
        <stp>##V3_BDHV12</stp>
        <stp>SPX Index</stp>
        <stp>IVOL_MONEYNESS</stp>
        <stp/>
        <stp/>
        <stp>[PUTStrategy-RealOption.xlsx]Opt_BS!R1219C8</stp>
        <stp>IVOL_MATURITY=MATURITY_1STM</stp>
        <stp>IVOL_MONEYNESS_LEVEL=MONEY_LVL_100_</stp>
        <stp>DTS=H</stp>
        <stp>FACTOR=.01</stp>
        <stp>DAYS=W</stp>
        <tr r="H1219" s="4"/>
      </tp>
      <tp t="e">
        <v>#N/A</v>
        <stp/>
        <stp>##V3_BDHV12</stp>
        <stp>SPX Index</stp>
        <stp>IVOL_MONEYNESS</stp>
        <stp/>
        <stp/>
        <stp>[PUTStrategy-RealOption.xlsx]Opt_BS!R1209C8</stp>
        <stp>IVOL_MATURITY=MATURITY_1STM</stp>
        <stp>IVOL_MONEYNESS_LEVEL=MONEY_LVL_100_</stp>
        <stp>DTS=H</stp>
        <stp>FACTOR=.01</stp>
        <stp>DAYS=W</stp>
        <tr r="H1209" s="4"/>
      </tp>
      <tp t="e">
        <v>#N/A</v>
        <stp/>
        <stp>##V3_BDHV12</stp>
        <stp>SPX Index</stp>
        <stp>IVOL_MONEYNESS</stp>
        <stp/>
        <stp/>
        <stp>[PUTStrategy-RealOption.xlsx]Opt_BS!R1299C8</stp>
        <stp>IVOL_MATURITY=MATURITY_1STM</stp>
        <stp>IVOL_MONEYNESS_LEVEL=MONEY_LVL_100_</stp>
        <stp>DTS=H</stp>
        <stp>FACTOR=.01</stp>
        <stp>DAYS=W</stp>
        <tr r="H1299" s="4"/>
      </tp>
      <tp t="e">
        <v>#N/A</v>
        <stp/>
        <stp>##V3_BDHV12</stp>
        <stp>SPX Index</stp>
        <stp>IVOL_MONEYNESS</stp>
        <stp/>
        <stp/>
        <stp>[PUTStrategy-RealOption.xlsx]Opt_BS!R1289C8</stp>
        <stp>IVOL_MATURITY=MATURITY_1STM</stp>
        <stp>IVOL_MONEYNESS_LEVEL=MONEY_LVL_100_</stp>
        <stp>DTS=H</stp>
        <stp>FACTOR=.01</stp>
        <stp>DAYS=W</stp>
        <tr r="H1289" s="4"/>
      </tp>
      <tp t="e">
        <v>#N/A</v>
        <stp/>
        <stp>##V3_BDHV12</stp>
        <stp>SPX Index</stp>
        <stp>IVOL_MONEYNESS</stp>
        <stp/>
        <stp/>
        <stp>[PUTStrategy-RealOption.xlsx]Opt_BS!R1379C8</stp>
        <stp>IVOL_MATURITY=MATURITY_1STM</stp>
        <stp>IVOL_MONEYNESS_LEVEL=MONEY_LVL_100_</stp>
        <stp>DTS=H</stp>
        <stp>FACTOR=.01</stp>
        <stp>DAYS=W</stp>
        <tr r="H1379" s="4"/>
      </tp>
      <tp t="e">
        <v>#N/A</v>
        <stp/>
        <stp>##V3_BDHV12</stp>
        <stp>SPX Index</stp>
        <stp>IVOL_MONEYNESS</stp>
        <stp/>
        <stp/>
        <stp>[PUTStrategy-RealOption.xlsx]Opt_BS!R1369C8</stp>
        <stp>IVOL_MATURITY=MATURITY_1STM</stp>
        <stp>IVOL_MONEYNESS_LEVEL=MONEY_LVL_100_</stp>
        <stp>DTS=H</stp>
        <stp>FACTOR=.01</stp>
        <stp>DAYS=W</stp>
        <tr r="H1369" s="4"/>
      </tp>
      <tp t="e">
        <v>#N/A</v>
        <stp/>
        <stp>##V3_BDHV12</stp>
        <stp>SPX Index</stp>
        <stp>IVOL_MONEYNESS</stp>
        <stp/>
        <stp/>
        <stp>[PUTStrategy-RealOption.xlsx]Opt_BS!R1359C8</stp>
        <stp>IVOL_MATURITY=MATURITY_1STM</stp>
        <stp>IVOL_MONEYNESS_LEVEL=MONEY_LVL_100_</stp>
        <stp>DTS=H</stp>
        <stp>FACTOR=.01</stp>
        <stp>DAYS=W</stp>
        <tr r="H1359" s="4"/>
      </tp>
      <tp t="e">
        <v>#N/A</v>
        <stp/>
        <stp>##V3_BDHV12</stp>
        <stp>SPX Index</stp>
        <stp>IVOL_MONEYNESS</stp>
        <stp/>
        <stp/>
        <stp>[PUTStrategy-RealOption.xlsx]Opt_BS!R1349C8</stp>
        <stp>IVOL_MATURITY=MATURITY_1STM</stp>
        <stp>IVOL_MONEYNESS_LEVEL=MONEY_LVL_100_</stp>
        <stp>DTS=H</stp>
        <stp>FACTOR=.01</stp>
        <stp>DAYS=W</stp>
        <tr r="H1349" s="4"/>
      </tp>
      <tp t="e">
        <v>#N/A</v>
        <stp/>
        <stp>##V3_BDHV12</stp>
        <stp>SPX Index</stp>
        <stp>IVOL_MONEYNESS</stp>
        <stp/>
        <stp/>
        <stp>[PUTStrategy-RealOption.xlsx]Opt_BS!R1339C8</stp>
        <stp>IVOL_MATURITY=MATURITY_1STM</stp>
        <stp>IVOL_MONEYNESS_LEVEL=MONEY_LVL_100_</stp>
        <stp>DTS=H</stp>
        <stp>FACTOR=.01</stp>
        <stp>DAYS=W</stp>
        <tr r="H1339" s="4"/>
      </tp>
      <tp t="e">
        <v>#N/A</v>
        <stp/>
        <stp>##V3_BDHV12</stp>
        <stp>SPX Index</stp>
        <stp>IVOL_MONEYNESS</stp>
        <stp/>
        <stp/>
        <stp>[PUTStrategy-RealOption.xlsx]Opt_BS!R1329C8</stp>
        <stp>IVOL_MATURITY=MATURITY_1STM</stp>
        <stp>IVOL_MONEYNESS_LEVEL=MONEY_LVL_100_</stp>
        <stp>DTS=H</stp>
        <stp>FACTOR=.01</stp>
        <stp>DAYS=W</stp>
        <tr r="H1329" s="4"/>
      </tp>
      <tp t="e">
        <v>#N/A</v>
        <stp/>
        <stp>##V3_BDHV12</stp>
        <stp>SPX Index</stp>
        <stp>IVOL_MONEYNESS</stp>
        <stp/>
        <stp/>
        <stp>[PUTStrategy-RealOption.xlsx]Opt_BS!R1319C8</stp>
        <stp>IVOL_MATURITY=MATURITY_1STM</stp>
        <stp>IVOL_MONEYNESS_LEVEL=MONEY_LVL_100_</stp>
        <stp>DTS=H</stp>
        <stp>FACTOR=.01</stp>
        <stp>DAYS=W</stp>
        <tr r="H1319" s="4"/>
      </tp>
      <tp t="e">
        <v>#N/A</v>
        <stp/>
        <stp>##V3_BDHV12</stp>
        <stp>SPX Index</stp>
        <stp>IVOL_MONEYNESS</stp>
        <stp/>
        <stp/>
        <stp>[PUTStrategy-RealOption.xlsx]Opt_BS!R1309C8</stp>
        <stp>IVOL_MATURITY=MATURITY_1STM</stp>
        <stp>IVOL_MONEYNESS_LEVEL=MONEY_LVL_100_</stp>
        <stp>DTS=H</stp>
        <stp>FACTOR=.01</stp>
        <stp>DAYS=W</stp>
        <tr r="H1309" s="4"/>
      </tp>
      <tp t="e">
        <v>#N/A</v>
        <stp/>
        <stp>##V3_BDHV12</stp>
        <stp>SPX Index</stp>
        <stp>IVOL_MONEYNESS</stp>
        <stp/>
        <stp/>
        <stp>[PUTStrategy-RealOption.xlsx]Opt_BS!R1399C8</stp>
        <stp>IVOL_MATURITY=MATURITY_1STM</stp>
        <stp>IVOL_MONEYNESS_LEVEL=MONEY_LVL_100_</stp>
        <stp>DTS=H</stp>
        <stp>FACTOR=.01</stp>
        <stp>DAYS=W</stp>
        <tr r="H1399" s="4"/>
      </tp>
      <tp t="e">
        <v>#N/A</v>
        <stp/>
        <stp>##V3_BDHV12</stp>
        <stp>SPX Index</stp>
        <stp>IVOL_MONEYNESS</stp>
        <stp/>
        <stp/>
        <stp>[PUTStrategy-RealOption.xlsx]Opt_BS!R1389C8</stp>
        <stp>IVOL_MATURITY=MATURITY_1STM</stp>
        <stp>IVOL_MONEYNESS_LEVEL=MONEY_LVL_100_</stp>
        <stp>DTS=H</stp>
        <stp>FACTOR=.01</stp>
        <stp>DAYS=W</stp>
        <tr r="H1389" s="4"/>
      </tp>
      <tp t="e">
        <v>#N/A</v>
        <stp/>
        <stp>##V3_BDHV12</stp>
        <stp>SPX Index</stp>
        <stp>IVOL_MONEYNESS</stp>
        <stp/>
        <stp/>
        <stp>[PUTStrategy-RealOption.xlsx]Opt_BS!R1079C8</stp>
        <stp>IVOL_MATURITY=MATURITY_1STM</stp>
        <stp>IVOL_MONEYNESS_LEVEL=MONEY_LVL_100_</stp>
        <stp>DTS=H</stp>
        <stp>FACTOR=.01</stp>
        <stp>DAYS=W</stp>
        <tr r="H1079" s="4"/>
      </tp>
      <tp t="e">
        <v>#N/A</v>
        <stp/>
        <stp>##V3_BDHV12</stp>
        <stp>SPX Index</stp>
        <stp>IVOL_MONEYNESS</stp>
        <stp/>
        <stp/>
        <stp>[PUTStrategy-RealOption.xlsx]Opt_BS!R1069C8</stp>
        <stp>IVOL_MATURITY=MATURITY_1STM</stp>
        <stp>IVOL_MONEYNESS_LEVEL=MONEY_LVL_100_</stp>
        <stp>DTS=H</stp>
        <stp>FACTOR=.01</stp>
        <stp>DAYS=W</stp>
        <tr r="H1069" s="4"/>
      </tp>
      <tp t="e">
        <v>#N/A</v>
        <stp/>
        <stp>##V3_BDHV12</stp>
        <stp>SPX Index</stp>
        <stp>IVOL_MONEYNESS</stp>
        <stp/>
        <stp/>
        <stp>[PUTStrategy-RealOption.xlsx]Opt_BS!R1059C8</stp>
        <stp>IVOL_MATURITY=MATURITY_1STM</stp>
        <stp>IVOL_MONEYNESS_LEVEL=MONEY_LVL_100_</stp>
        <stp>DTS=H</stp>
        <stp>FACTOR=.01</stp>
        <stp>DAYS=W</stp>
        <tr r="H1059" s="4"/>
      </tp>
      <tp t="e">
        <v>#N/A</v>
        <stp/>
        <stp>##V3_BDHV12</stp>
        <stp>SPX Index</stp>
        <stp>IVOL_MONEYNESS</stp>
        <stp/>
        <stp/>
        <stp>[PUTStrategy-RealOption.xlsx]Opt_BS!R1049C8</stp>
        <stp>IVOL_MATURITY=MATURITY_1STM</stp>
        <stp>IVOL_MONEYNESS_LEVEL=MONEY_LVL_100_</stp>
        <stp>DTS=H</stp>
        <stp>FACTOR=.01</stp>
        <stp>DAYS=W</stp>
        <tr r="H1049" s="4"/>
      </tp>
      <tp t="e">
        <v>#N/A</v>
        <stp/>
        <stp>##V3_BDHV12</stp>
        <stp>SPX Index</stp>
        <stp>IVOL_MONEYNESS</stp>
        <stp/>
        <stp/>
        <stp>[PUTStrategy-RealOption.xlsx]Opt_BS!R1039C8</stp>
        <stp>IVOL_MATURITY=MATURITY_1STM</stp>
        <stp>IVOL_MONEYNESS_LEVEL=MONEY_LVL_100_</stp>
        <stp>DTS=H</stp>
        <stp>FACTOR=.01</stp>
        <stp>DAYS=W</stp>
        <tr r="H1039" s="4"/>
      </tp>
      <tp t="e">
        <v>#N/A</v>
        <stp/>
        <stp>##V3_BDHV12</stp>
        <stp>SPX Index</stp>
        <stp>IVOL_MONEYNESS</stp>
        <stp/>
        <stp/>
        <stp>[PUTStrategy-RealOption.xlsx]Opt_BS!R1029C8</stp>
        <stp>IVOL_MATURITY=MATURITY_1STM</stp>
        <stp>IVOL_MONEYNESS_LEVEL=MONEY_LVL_100_</stp>
        <stp>DTS=H</stp>
        <stp>FACTOR=.01</stp>
        <stp>DAYS=W</stp>
        <tr r="H1029" s="4"/>
      </tp>
      <tp t="e">
        <v>#N/A</v>
        <stp/>
        <stp>##V3_BDHV12</stp>
        <stp>SPX Index</stp>
        <stp>IVOL_MONEYNESS</stp>
        <stp/>
        <stp/>
        <stp>[PUTStrategy-RealOption.xlsx]Opt_BS!R1019C8</stp>
        <stp>IVOL_MATURITY=MATURITY_1STM</stp>
        <stp>IVOL_MONEYNESS_LEVEL=MONEY_LVL_100_</stp>
        <stp>DTS=H</stp>
        <stp>FACTOR=.01</stp>
        <stp>DAYS=W</stp>
        <tr r="H1019" s="4"/>
      </tp>
      <tp t="e">
        <v>#N/A</v>
        <stp/>
        <stp>##V3_BDHV12</stp>
        <stp>SPX Index</stp>
        <stp>IVOL_MONEYNESS</stp>
        <stp/>
        <stp/>
        <stp>[PUTStrategy-RealOption.xlsx]Opt_BS!R1009C8</stp>
        <stp>IVOL_MATURITY=MATURITY_1STM</stp>
        <stp>IVOL_MONEYNESS_LEVEL=MONEY_LVL_100_</stp>
        <stp>DTS=H</stp>
        <stp>FACTOR=.01</stp>
        <stp>DAYS=W</stp>
        <tr r="H1009" s="4"/>
      </tp>
      <tp t="e">
        <v>#N/A</v>
        <stp/>
        <stp>##V3_BDHV12</stp>
        <stp>SPX Index</stp>
        <stp>IVOL_MONEYNESS</stp>
        <stp/>
        <stp/>
        <stp>[PUTStrategy-RealOption.xlsx]Opt_BS!R1099C8</stp>
        <stp>IVOL_MATURITY=MATURITY_1STM</stp>
        <stp>IVOL_MONEYNESS_LEVEL=MONEY_LVL_100_</stp>
        <stp>DTS=H</stp>
        <stp>FACTOR=.01</stp>
        <stp>DAYS=W</stp>
        <tr r="H1099" s="4"/>
      </tp>
      <tp t="e">
        <v>#N/A</v>
        <stp/>
        <stp>##V3_BDHV12</stp>
        <stp>SPX Index</stp>
        <stp>IVOL_MONEYNESS</stp>
        <stp/>
        <stp/>
        <stp>[PUTStrategy-RealOption.xlsx]Opt_BS!R1089C8</stp>
        <stp>IVOL_MATURITY=MATURITY_1STM</stp>
        <stp>IVOL_MONEYNESS_LEVEL=MONEY_LVL_100_</stp>
        <stp>DTS=H</stp>
        <stp>FACTOR=.01</stp>
        <stp>DAYS=W</stp>
        <tr r="H1089" s="4"/>
      </tp>
      <tp t="e">
        <v>#N/A</v>
        <stp/>
        <stp>##V3_BDHV12</stp>
        <stp>SPX Index</stp>
        <stp>IVOL_MONEYNESS</stp>
        <stp/>
        <stp/>
        <stp>[PUTStrategy-RealOption.xlsx]Opt_BS!R1179C8</stp>
        <stp>IVOL_MATURITY=MATURITY_1STM</stp>
        <stp>IVOL_MONEYNESS_LEVEL=MONEY_LVL_100_</stp>
        <stp>DTS=H</stp>
        <stp>FACTOR=.01</stp>
        <stp>DAYS=W</stp>
        <tr r="H1179" s="4"/>
      </tp>
      <tp t="e">
        <v>#N/A</v>
        <stp/>
        <stp>##V3_BDHV12</stp>
        <stp>SPX Index</stp>
        <stp>IVOL_MONEYNESS</stp>
        <stp/>
        <stp/>
        <stp>[PUTStrategy-RealOption.xlsx]Opt_BS!R1169C8</stp>
        <stp>IVOL_MATURITY=MATURITY_1STM</stp>
        <stp>IVOL_MONEYNESS_LEVEL=MONEY_LVL_100_</stp>
        <stp>DTS=H</stp>
        <stp>FACTOR=.01</stp>
        <stp>DAYS=W</stp>
        <tr r="H1169" s="4"/>
      </tp>
      <tp t="e">
        <v>#N/A</v>
        <stp/>
        <stp>##V3_BDHV12</stp>
        <stp>SPX Index</stp>
        <stp>IVOL_MONEYNESS</stp>
        <stp/>
        <stp/>
        <stp>[PUTStrategy-RealOption.xlsx]Opt_BS!R1159C8</stp>
        <stp>IVOL_MATURITY=MATURITY_1STM</stp>
        <stp>IVOL_MONEYNESS_LEVEL=MONEY_LVL_100_</stp>
        <stp>DTS=H</stp>
        <stp>FACTOR=.01</stp>
        <stp>DAYS=W</stp>
        <tr r="H1159" s="4"/>
      </tp>
      <tp t="e">
        <v>#N/A</v>
        <stp/>
        <stp>##V3_BDHV12</stp>
        <stp>SPX Index</stp>
        <stp>IVOL_MONEYNESS</stp>
        <stp/>
        <stp/>
        <stp>[PUTStrategy-RealOption.xlsx]Opt_BS!R1149C8</stp>
        <stp>IVOL_MATURITY=MATURITY_1STM</stp>
        <stp>IVOL_MONEYNESS_LEVEL=MONEY_LVL_100_</stp>
        <stp>DTS=H</stp>
        <stp>FACTOR=.01</stp>
        <stp>DAYS=W</stp>
        <tr r="H1149" s="4"/>
      </tp>
      <tp t="e">
        <v>#N/A</v>
        <stp/>
        <stp>##V3_BDHV12</stp>
        <stp>SPX Index</stp>
        <stp>IVOL_MONEYNESS</stp>
        <stp/>
        <stp/>
        <stp>[PUTStrategy-RealOption.xlsx]Opt_BS!R1139C8</stp>
        <stp>IVOL_MATURITY=MATURITY_1STM</stp>
        <stp>IVOL_MONEYNESS_LEVEL=MONEY_LVL_100_</stp>
        <stp>DTS=H</stp>
        <stp>FACTOR=.01</stp>
        <stp>DAYS=W</stp>
        <tr r="H1139" s="4"/>
      </tp>
      <tp t="e">
        <v>#N/A</v>
        <stp/>
        <stp>##V3_BDHV12</stp>
        <stp>SPX Index</stp>
        <stp>IVOL_MONEYNESS</stp>
        <stp/>
        <stp/>
        <stp>[PUTStrategy-RealOption.xlsx]Opt_BS!R1129C8</stp>
        <stp>IVOL_MATURITY=MATURITY_1STM</stp>
        <stp>IVOL_MONEYNESS_LEVEL=MONEY_LVL_100_</stp>
        <stp>DTS=H</stp>
        <stp>FACTOR=.01</stp>
        <stp>DAYS=W</stp>
        <tr r="H1129" s="4"/>
      </tp>
      <tp t="e">
        <v>#N/A</v>
        <stp/>
        <stp>##V3_BDHV12</stp>
        <stp>SPX Index</stp>
        <stp>IVOL_MONEYNESS</stp>
        <stp/>
        <stp/>
        <stp>[PUTStrategy-RealOption.xlsx]Opt_BS!R1119C8</stp>
        <stp>IVOL_MATURITY=MATURITY_1STM</stp>
        <stp>IVOL_MONEYNESS_LEVEL=MONEY_LVL_100_</stp>
        <stp>DTS=H</stp>
        <stp>FACTOR=.01</stp>
        <stp>DAYS=W</stp>
        <tr r="H1119" s="4"/>
      </tp>
      <tp t="e">
        <v>#N/A</v>
        <stp/>
        <stp>##V3_BDHV12</stp>
        <stp>SPX Index</stp>
        <stp>IVOL_MONEYNESS</stp>
        <stp/>
        <stp/>
        <stp>[PUTStrategy-RealOption.xlsx]Opt_BS!R1109C8</stp>
        <stp>IVOL_MATURITY=MATURITY_1STM</stp>
        <stp>IVOL_MONEYNESS_LEVEL=MONEY_LVL_100_</stp>
        <stp>DTS=H</stp>
        <stp>FACTOR=.01</stp>
        <stp>DAYS=W</stp>
        <tr r="H1109" s="4"/>
      </tp>
      <tp t="e">
        <v>#N/A</v>
        <stp/>
        <stp>##V3_BDHV12</stp>
        <stp>SPX Index</stp>
        <stp>IVOL_MONEYNESS</stp>
        <stp/>
        <stp/>
        <stp>[PUTStrategy-RealOption.xlsx]Opt_BS!R1199C8</stp>
        <stp>IVOL_MATURITY=MATURITY_1STM</stp>
        <stp>IVOL_MONEYNESS_LEVEL=MONEY_LVL_100_</stp>
        <stp>DTS=H</stp>
        <stp>FACTOR=.01</stp>
        <stp>DAYS=W</stp>
        <tr r="H1199" s="4"/>
      </tp>
      <tp t="e">
        <v>#N/A</v>
        <stp/>
        <stp>##V3_BDHV12</stp>
        <stp>SPX Index</stp>
        <stp>IVOL_MONEYNESS</stp>
        <stp/>
        <stp/>
        <stp>[PUTStrategy-RealOption.xlsx]Opt_BS!R1189C8</stp>
        <stp>IVOL_MATURITY=MATURITY_1STM</stp>
        <stp>IVOL_MONEYNESS_LEVEL=MONEY_LVL_100_</stp>
        <stp>DTS=H</stp>
        <stp>FACTOR=.01</stp>
        <stp>DAYS=W</stp>
        <tr r="H1189" s="4"/>
      </tp>
      <tp t="e">
        <v>#N/A</v>
        <stp/>
        <stp>##V3_BDHV12</stp>
        <stp>SPX Index</stp>
        <stp>IVOL_MONEYNESS</stp>
        <stp/>
        <stp/>
        <stp>[PUTStrategy-RealOption.xlsx]Opt_BS!R1679C8</stp>
        <stp>IVOL_MATURITY=MATURITY_1STM</stp>
        <stp>IVOL_MONEYNESS_LEVEL=MONEY_LVL_100_</stp>
        <stp>DTS=H</stp>
        <stp>FACTOR=.01</stp>
        <stp>DAYS=W</stp>
        <tr r="H1679" s="4"/>
      </tp>
      <tp t="e">
        <v>#N/A</v>
        <stp/>
        <stp>##V3_BDHV12</stp>
        <stp>SPX Index</stp>
        <stp>IVOL_MONEYNESS</stp>
        <stp/>
        <stp/>
        <stp>[PUTStrategy-RealOption.xlsx]Opt_BS!R1669C8</stp>
        <stp>IVOL_MATURITY=MATURITY_1STM</stp>
        <stp>IVOL_MONEYNESS_LEVEL=MONEY_LVL_100_</stp>
        <stp>DTS=H</stp>
        <stp>FACTOR=.01</stp>
        <stp>DAYS=W</stp>
        <tr r="H1669" s="4"/>
      </tp>
      <tp t="e">
        <v>#N/A</v>
        <stp/>
        <stp>##V3_BDHV12</stp>
        <stp>SPX Index</stp>
        <stp>IVOL_MONEYNESS</stp>
        <stp/>
        <stp/>
        <stp>[PUTStrategy-RealOption.xlsx]Opt_BS!R1659C8</stp>
        <stp>IVOL_MATURITY=MATURITY_1STM</stp>
        <stp>IVOL_MONEYNESS_LEVEL=MONEY_LVL_100_</stp>
        <stp>DTS=H</stp>
        <stp>FACTOR=.01</stp>
        <stp>DAYS=W</stp>
        <tr r="H1659" s="4"/>
      </tp>
      <tp t="e">
        <v>#N/A</v>
        <stp/>
        <stp>##V3_BDHV12</stp>
        <stp>SPX Index</stp>
        <stp>IVOL_MONEYNESS</stp>
        <stp/>
        <stp/>
        <stp>[PUTStrategy-RealOption.xlsx]Opt_BS!R1649C8</stp>
        <stp>IVOL_MATURITY=MATURITY_1STM</stp>
        <stp>IVOL_MONEYNESS_LEVEL=MONEY_LVL_100_</stp>
        <stp>DTS=H</stp>
        <stp>FACTOR=.01</stp>
        <stp>DAYS=W</stp>
        <tr r="H1649" s="4"/>
      </tp>
      <tp t="e">
        <v>#N/A</v>
        <stp/>
        <stp>##V3_BDHV12</stp>
        <stp>SPX Index</stp>
        <stp>IVOL_MONEYNESS</stp>
        <stp/>
        <stp/>
        <stp>[PUTStrategy-RealOption.xlsx]Opt_BS!R1639C8</stp>
        <stp>IVOL_MATURITY=MATURITY_1STM</stp>
        <stp>IVOL_MONEYNESS_LEVEL=MONEY_LVL_100_</stp>
        <stp>DTS=H</stp>
        <stp>FACTOR=.01</stp>
        <stp>DAYS=W</stp>
        <tr r="H1639" s="4"/>
      </tp>
      <tp t="e">
        <v>#N/A</v>
        <stp/>
        <stp>##V3_BDHV12</stp>
        <stp>SPX Index</stp>
        <stp>IVOL_MONEYNESS</stp>
        <stp/>
        <stp/>
        <stp>[PUTStrategy-RealOption.xlsx]Opt_BS!R1629C8</stp>
        <stp>IVOL_MATURITY=MATURITY_1STM</stp>
        <stp>IVOL_MONEYNESS_LEVEL=MONEY_LVL_100_</stp>
        <stp>DTS=H</stp>
        <stp>FACTOR=.01</stp>
        <stp>DAYS=W</stp>
        <tr r="H1629" s="4"/>
      </tp>
      <tp t="e">
        <v>#N/A</v>
        <stp/>
        <stp>##V3_BDHV12</stp>
        <stp>SPX Index</stp>
        <stp>IVOL_MONEYNESS</stp>
        <stp/>
        <stp/>
        <stp>[PUTStrategy-RealOption.xlsx]Opt_BS!R1619C8</stp>
        <stp>IVOL_MATURITY=MATURITY_1STM</stp>
        <stp>IVOL_MONEYNESS_LEVEL=MONEY_LVL_100_</stp>
        <stp>DTS=H</stp>
        <stp>FACTOR=.01</stp>
        <stp>DAYS=W</stp>
        <tr r="H1619" s="4"/>
      </tp>
      <tp t="e">
        <v>#N/A</v>
        <stp/>
        <stp>##V3_BDHV12</stp>
        <stp>SPX Index</stp>
        <stp>IVOL_MONEYNESS</stp>
        <stp/>
        <stp/>
        <stp>[PUTStrategy-RealOption.xlsx]Opt_BS!R1609C8</stp>
        <stp>IVOL_MATURITY=MATURITY_1STM</stp>
        <stp>IVOL_MONEYNESS_LEVEL=MONEY_LVL_100_</stp>
        <stp>DTS=H</stp>
        <stp>FACTOR=.01</stp>
        <stp>DAYS=W</stp>
        <tr r="H1609" s="4"/>
      </tp>
      <tp t="e">
        <v>#N/A</v>
        <stp/>
        <stp>##V3_BDHV12</stp>
        <stp>SPX Index</stp>
        <stp>IVOL_MONEYNESS</stp>
        <stp/>
        <stp/>
        <stp>[PUTStrategy-RealOption.xlsx]Opt_BS!R1699C8</stp>
        <stp>IVOL_MATURITY=MATURITY_1STM</stp>
        <stp>IVOL_MONEYNESS_LEVEL=MONEY_LVL_100_</stp>
        <stp>DTS=H</stp>
        <stp>FACTOR=.01</stp>
        <stp>DAYS=W</stp>
        <tr r="H1699" s="4"/>
      </tp>
      <tp t="e">
        <v>#N/A</v>
        <stp/>
        <stp>##V3_BDHV12</stp>
        <stp>SPX Index</stp>
        <stp>IVOL_MONEYNESS</stp>
        <stp/>
        <stp/>
        <stp>[PUTStrategy-RealOption.xlsx]Opt_BS!R1689C8</stp>
        <stp>IVOL_MATURITY=MATURITY_1STM</stp>
        <stp>IVOL_MONEYNESS_LEVEL=MONEY_LVL_100_</stp>
        <stp>DTS=H</stp>
        <stp>FACTOR=.01</stp>
        <stp>DAYS=W</stp>
        <tr r="H1689" s="4"/>
      </tp>
      <tp t="e">
        <v>#N/A</v>
        <stp/>
        <stp>##V3_BDHV12</stp>
        <stp>SPX Index</stp>
        <stp>IVOL_MONEYNESS</stp>
        <stp/>
        <stp/>
        <stp>[PUTStrategy-RealOption.xlsx]Opt_BS!R1779C8</stp>
        <stp>IVOL_MATURITY=MATURITY_1STM</stp>
        <stp>IVOL_MONEYNESS_LEVEL=MONEY_LVL_100_</stp>
        <stp>DTS=H</stp>
        <stp>FACTOR=.01</stp>
        <stp>DAYS=W</stp>
        <tr r="H1779" s="4"/>
      </tp>
      <tp t="e">
        <v>#N/A</v>
        <stp/>
        <stp>##V3_BDHV12</stp>
        <stp>SPX Index</stp>
        <stp>IVOL_MONEYNESS</stp>
        <stp/>
        <stp/>
        <stp>[PUTStrategy-RealOption.xlsx]Opt_BS!R1769C8</stp>
        <stp>IVOL_MATURITY=MATURITY_1STM</stp>
        <stp>IVOL_MONEYNESS_LEVEL=MONEY_LVL_100_</stp>
        <stp>DTS=H</stp>
        <stp>FACTOR=.01</stp>
        <stp>DAYS=W</stp>
        <tr r="H1769" s="4"/>
      </tp>
      <tp t="e">
        <v>#N/A</v>
        <stp/>
        <stp>##V3_BDHV12</stp>
        <stp>SPX Index</stp>
        <stp>IVOL_MONEYNESS</stp>
        <stp/>
        <stp/>
        <stp>[PUTStrategy-RealOption.xlsx]Opt_BS!R1759C8</stp>
        <stp>IVOL_MATURITY=MATURITY_1STM</stp>
        <stp>IVOL_MONEYNESS_LEVEL=MONEY_LVL_100_</stp>
        <stp>DTS=H</stp>
        <stp>FACTOR=.01</stp>
        <stp>DAYS=W</stp>
        <tr r="H1759" s="4"/>
      </tp>
      <tp t="e">
        <v>#N/A</v>
        <stp/>
        <stp>##V3_BDHV12</stp>
        <stp>SPX Index</stp>
        <stp>IVOL_MONEYNESS</stp>
        <stp/>
        <stp/>
        <stp>[PUTStrategy-RealOption.xlsx]Opt_BS!R1749C8</stp>
        <stp>IVOL_MATURITY=MATURITY_1STM</stp>
        <stp>IVOL_MONEYNESS_LEVEL=MONEY_LVL_100_</stp>
        <stp>DTS=H</stp>
        <stp>FACTOR=.01</stp>
        <stp>DAYS=W</stp>
        <tr r="H1749" s="4"/>
      </tp>
      <tp t="e">
        <v>#N/A</v>
        <stp/>
        <stp>##V3_BDHV12</stp>
        <stp>SPX Index</stp>
        <stp>IVOL_MONEYNESS</stp>
        <stp/>
        <stp/>
        <stp>[PUTStrategy-RealOption.xlsx]Opt_BS!R1739C8</stp>
        <stp>IVOL_MATURITY=MATURITY_1STM</stp>
        <stp>IVOL_MONEYNESS_LEVEL=MONEY_LVL_100_</stp>
        <stp>DTS=H</stp>
        <stp>FACTOR=.01</stp>
        <stp>DAYS=W</stp>
        <tr r="H1739" s="4"/>
      </tp>
      <tp t="e">
        <v>#N/A</v>
        <stp/>
        <stp>##V3_BDHV12</stp>
        <stp>SPX Index</stp>
        <stp>IVOL_MONEYNESS</stp>
        <stp/>
        <stp/>
        <stp>[PUTStrategy-RealOption.xlsx]Opt_BS!R1729C8</stp>
        <stp>IVOL_MATURITY=MATURITY_1STM</stp>
        <stp>IVOL_MONEYNESS_LEVEL=MONEY_LVL_100_</stp>
        <stp>DTS=H</stp>
        <stp>FACTOR=.01</stp>
        <stp>DAYS=W</stp>
        <tr r="H1729" s="4"/>
      </tp>
      <tp t="e">
        <v>#N/A</v>
        <stp/>
        <stp>##V3_BDHV12</stp>
        <stp>SPX Index</stp>
        <stp>IVOL_MONEYNESS</stp>
        <stp/>
        <stp/>
        <stp>[PUTStrategy-RealOption.xlsx]Opt_BS!R1719C8</stp>
        <stp>IVOL_MATURITY=MATURITY_1STM</stp>
        <stp>IVOL_MONEYNESS_LEVEL=MONEY_LVL_100_</stp>
        <stp>DTS=H</stp>
        <stp>FACTOR=.01</stp>
        <stp>DAYS=W</stp>
        <tr r="H1719" s="4"/>
      </tp>
      <tp t="e">
        <v>#N/A</v>
        <stp/>
        <stp>##V3_BDHV12</stp>
        <stp>SPX Index</stp>
        <stp>IVOL_MONEYNESS</stp>
        <stp/>
        <stp/>
        <stp>[PUTStrategy-RealOption.xlsx]Opt_BS!R1709C8</stp>
        <stp>IVOL_MATURITY=MATURITY_1STM</stp>
        <stp>IVOL_MONEYNESS_LEVEL=MONEY_LVL_100_</stp>
        <stp>DTS=H</stp>
        <stp>FACTOR=.01</stp>
        <stp>DAYS=W</stp>
        <tr r="H1709" s="4"/>
      </tp>
      <tp t="e">
        <v>#N/A</v>
        <stp/>
        <stp>##V3_BDHV12</stp>
        <stp>SPX Index</stp>
        <stp>IVOL_MONEYNESS</stp>
        <stp/>
        <stp/>
        <stp>[PUTStrategy-RealOption.xlsx]Opt_BS!R1799C8</stp>
        <stp>IVOL_MATURITY=MATURITY_1STM</stp>
        <stp>IVOL_MONEYNESS_LEVEL=MONEY_LVL_100_</stp>
        <stp>DTS=H</stp>
        <stp>FACTOR=.01</stp>
        <stp>DAYS=W</stp>
        <tr r="H1799" s="4"/>
      </tp>
      <tp t="e">
        <v>#N/A</v>
        <stp/>
        <stp>##V3_BDHV12</stp>
        <stp>SPX Index</stp>
        <stp>IVOL_MONEYNESS</stp>
        <stp/>
        <stp/>
        <stp>[PUTStrategy-RealOption.xlsx]Opt_BS!R1789C8</stp>
        <stp>IVOL_MATURITY=MATURITY_1STM</stp>
        <stp>IVOL_MONEYNESS_LEVEL=MONEY_LVL_100_</stp>
        <stp>DTS=H</stp>
        <stp>FACTOR=.01</stp>
        <stp>DAYS=W</stp>
        <tr r="H1789" s="4"/>
      </tp>
      <tp t="e">
        <v>#N/A</v>
        <stp/>
        <stp>##V3_BDHV12</stp>
        <stp>SPX Index</stp>
        <stp>IVOL_MONEYNESS</stp>
        <stp/>
        <stp/>
        <stp>[PUTStrategy-RealOption.xlsx]Opt_BS!R1479C8</stp>
        <stp>IVOL_MATURITY=MATURITY_1STM</stp>
        <stp>IVOL_MONEYNESS_LEVEL=MONEY_LVL_100_</stp>
        <stp>DTS=H</stp>
        <stp>FACTOR=.01</stp>
        <stp>DAYS=W</stp>
        <tr r="H1479" s="4"/>
      </tp>
      <tp t="e">
        <v>#N/A</v>
        <stp/>
        <stp>##V3_BDHV12</stp>
        <stp>SPX Index</stp>
        <stp>IVOL_MONEYNESS</stp>
        <stp/>
        <stp/>
        <stp>[PUTStrategy-RealOption.xlsx]Opt_BS!R1469C8</stp>
        <stp>IVOL_MATURITY=MATURITY_1STM</stp>
        <stp>IVOL_MONEYNESS_LEVEL=MONEY_LVL_100_</stp>
        <stp>DTS=H</stp>
        <stp>FACTOR=.01</stp>
        <stp>DAYS=W</stp>
        <tr r="H1469" s="4"/>
      </tp>
      <tp t="e">
        <v>#N/A</v>
        <stp/>
        <stp>##V3_BDHV12</stp>
        <stp>SPX Index</stp>
        <stp>IVOL_MONEYNESS</stp>
        <stp/>
        <stp/>
        <stp>[PUTStrategy-RealOption.xlsx]Opt_BS!R1459C8</stp>
        <stp>IVOL_MATURITY=MATURITY_1STM</stp>
        <stp>IVOL_MONEYNESS_LEVEL=MONEY_LVL_100_</stp>
        <stp>DTS=H</stp>
        <stp>FACTOR=.01</stp>
        <stp>DAYS=W</stp>
        <tr r="H1459" s="4"/>
      </tp>
      <tp t="e">
        <v>#N/A</v>
        <stp/>
        <stp>##V3_BDHV12</stp>
        <stp>SPX Index</stp>
        <stp>IVOL_MONEYNESS</stp>
        <stp/>
        <stp/>
        <stp>[PUTStrategy-RealOption.xlsx]Opt_BS!R1449C8</stp>
        <stp>IVOL_MATURITY=MATURITY_1STM</stp>
        <stp>IVOL_MONEYNESS_LEVEL=MONEY_LVL_100_</stp>
        <stp>DTS=H</stp>
        <stp>FACTOR=.01</stp>
        <stp>DAYS=W</stp>
        <tr r="H1449" s="4"/>
      </tp>
      <tp t="e">
        <v>#N/A</v>
        <stp/>
        <stp>##V3_BDHV12</stp>
        <stp>SPX Index</stp>
        <stp>IVOL_MONEYNESS</stp>
        <stp/>
        <stp/>
        <stp>[PUTStrategy-RealOption.xlsx]Opt_BS!R1439C8</stp>
        <stp>IVOL_MATURITY=MATURITY_1STM</stp>
        <stp>IVOL_MONEYNESS_LEVEL=MONEY_LVL_100_</stp>
        <stp>DTS=H</stp>
        <stp>FACTOR=.01</stp>
        <stp>DAYS=W</stp>
        <tr r="H1439" s="4"/>
      </tp>
      <tp t="e">
        <v>#N/A</v>
        <stp/>
        <stp>##V3_BDHV12</stp>
        <stp>SPX Index</stp>
        <stp>IVOL_MONEYNESS</stp>
        <stp/>
        <stp/>
        <stp>[PUTStrategy-RealOption.xlsx]Opt_BS!R1429C8</stp>
        <stp>IVOL_MATURITY=MATURITY_1STM</stp>
        <stp>IVOL_MONEYNESS_LEVEL=MONEY_LVL_100_</stp>
        <stp>DTS=H</stp>
        <stp>FACTOR=.01</stp>
        <stp>DAYS=W</stp>
        <tr r="H1429" s="4"/>
      </tp>
      <tp t="e">
        <v>#N/A</v>
        <stp/>
        <stp>##V3_BDHV12</stp>
        <stp>SPX Index</stp>
        <stp>IVOL_MONEYNESS</stp>
        <stp/>
        <stp/>
        <stp>[PUTStrategy-RealOption.xlsx]Opt_BS!R1419C8</stp>
        <stp>IVOL_MATURITY=MATURITY_1STM</stp>
        <stp>IVOL_MONEYNESS_LEVEL=MONEY_LVL_100_</stp>
        <stp>DTS=H</stp>
        <stp>FACTOR=.01</stp>
        <stp>DAYS=W</stp>
        <tr r="H1419" s="4"/>
      </tp>
      <tp t="e">
        <v>#N/A</v>
        <stp/>
        <stp>##V3_BDHV12</stp>
        <stp>SPX Index</stp>
        <stp>IVOL_MONEYNESS</stp>
        <stp/>
        <stp/>
        <stp>[PUTStrategy-RealOption.xlsx]Opt_BS!R1409C8</stp>
        <stp>IVOL_MATURITY=MATURITY_1STM</stp>
        <stp>IVOL_MONEYNESS_LEVEL=MONEY_LVL_100_</stp>
        <stp>DTS=H</stp>
        <stp>FACTOR=.01</stp>
        <stp>DAYS=W</stp>
        <tr r="H1409" s="4"/>
      </tp>
      <tp t="e">
        <v>#N/A</v>
        <stp/>
        <stp>##V3_BDHV12</stp>
        <stp>SPX Index</stp>
        <stp>IVOL_MONEYNESS</stp>
        <stp/>
        <stp/>
        <stp>[PUTStrategy-RealOption.xlsx]Opt_BS!R1499C8</stp>
        <stp>IVOL_MATURITY=MATURITY_1STM</stp>
        <stp>IVOL_MONEYNESS_LEVEL=MONEY_LVL_100_</stp>
        <stp>DTS=H</stp>
        <stp>FACTOR=.01</stp>
        <stp>DAYS=W</stp>
        <tr r="H1499" s="4"/>
      </tp>
      <tp t="e">
        <v>#N/A</v>
        <stp/>
        <stp>##V3_BDHV12</stp>
        <stp>SPX Index</stp>
        <stp>IVOL_MONEYNESS</stp>
        <stp/>
        <stp/>
        <stp>[PUTStrategy-RealOption.xlsx]Opt_BS!R1489C8</stp>
        <stp>IVOL_MATURITY=MATURITY_1STM</stp>
        <stp>IVOL_MONEYNESS_LEVEL=MONEY_LVL_100_</stp>
        <stp>DTS=H</stp>
        <stp>FACTOR=.01</stp>
        <stp>DAYS=W</stp>
        <tr r="H1489" s="4"/>
      </tp>
      <tp t="e">
        <v>#N/A</v>
        <stp/>
        <stp>##V3_BDHV12</stp>
        <stp>SPX Index</stp>
        <stp>IVOL_MONEYNESS</stp>
        <stp/>
        <stp/>
        <stp>[PUTStrategy-RealOption.xlsx]Opt_BS!R1579C8</stp>
        <stp>IVOL_MATURITY=MATURITY_1STM</stp>
        <stp>IVOL_MONEYNESS_LEVEL=MONEY_LVL_100_</stp>
        <stp>DTS=H</stp>
        <stp>FACTOR=.01</stp>
        <stp>DAYS=W</stp>
        <tr r="H1579" s="4"/>
      </tp>
      <tp t="e">
        <v>#N/A</v>
        <stp/>
        <stp>##V3_BDHV12</stp>
        <stp>SPX Index</stp>
        <stp>IVOL_MONEYNESS</stp>
        <stp/>
        <stp/>
        <stp>[PUTStrategy-RealOption.xlsx]Opt_BS!R1569C8</stp>
        <stp>IVOL_MATURITY=MATURITY_1STM</stp>
        <stp>IVOL_MONEYNESS_LEVEL=MONEY_LVL_100_</stp>
        <stp>DTS=H</stp>
        <stp>FACTOR=.01</stp>
        <stp>DAYS=W</stp>
        <tr r="H1569" s="4"/>
      </tp>
      <tp t="e">
        <v>#N/A</v>
        <stp/>
        <stp>##V3_BDHV12</stp>
        <stp>SPX Index</stp>
        <stp>IVOL_MONEYNESS</stp>
        <stp/>
        <stp/>
        <stp>[PUTStrategy-RealOption.xlsx]Opt_BS!R1559C8</stp>
        <stp>IVOL_MATURITY=MATURITY_1STM</stp>
        <stp>IVOL_MONEYNESS_LEVEL=MONEY_LVL_100_</stp>
        <stp>DTS=H</stp>
        <stp>FACTOR=.01</stp>
        <stp>DAYS=W</stp>
        <tr r="H1559" s="4"/>
      </tp>
      <tp t="e">
        <v>#N/A</v>
        <stp/>
        <stp>##V3_BDHV12</stp>
        <stp>SPX Index</stp>
        <stp>IVOL_MONEYNESS</stp>
        <stp/>
        <stp/>
        <stp>[PUTStrategy-RealOption.xlsx]Opt_BS!R1549C8</stp>
        <stp>IVOL_MATURITY=MATURITY_1STM</stp>
        <stp>IVOL_MONEYNESS_LEVEL=MONEY_LVL_100_</stp>
        <stp>DTS=H</stp>
        <stp>FACTOR=.01</stp>
        <stp>DAYS=W</stp>
        <tr r="H1549" s="4"/>
      </tp>
      <tp t="e">
        <v>#N/A</v>
        <stp/>
        <stp>##V3_BDHV12</stp>
        <stp>SPX Index</stp>
        <stp>IVOL_MONEYNESS</stp>
        <stp/>
        <stp/>
        <stp>[PUTStrategy-RealOption.xlsx]Opt_BS!R1539C8</stp>
        <stp>IVOL_MATURITY=MATURITY_1STM</stp>
        <stp>IVOL_MONEYNESS_LEVEL=MONEY_LVL_100_</stp>
        <stp>DTS=H</stp>
        <stp>FACTOR=.01</stp>
        <stp>DAYS=W</stp>
        <tr r="H1539" s="4"/>
      </tp>
      <tp t="e">
        <v>#N/A</v>
        <stp/>
        <stp>##V3_BDHV12</stp>
        <stp>SPX Index</stp>
        <stp>IVOL_MONEYNESS</stp>
        <stp/>
        <stp/>
        <stp>[PUTStrategy-RealOption.xlsx]Opt_BS!R1529C8</stp>
        <stp>IVOL_MATURITY=MATURITY_1STM</stp>
        <stp>IVOL_MONEYNESS_LEVEL=MONEY_LVL_100_</stp>
        <stp>DTS=H</stp>
        <stp>FACTOR=.01</stp>
        <stp>DAYS=W</stp>
        <tr r="H1529" s="4"/>
      </tp>
      <tp t="e">
        <v>#N/A</v>
        <stp/>
        <stp>##V3_BDHV12</stp>
        <stp>SPX Index</stp>
        <stp>IVOL_MONEYNESS</stp>
        <stp/>
        <stp/>
        <stp>[PUTStrategy-RealOption.xlsx]Opt_BS!R1519C8</stp>
        <stp>IVOL_MATURITY=MATURITY_1STM</stp>
        <stp>IVOL_MONEYNESS_LEVEL=MONEY_LVL_100_</stp>
        <stp>DTS=H</stp>
        <stp>FACTOR=.01</stp>
        <stp>DAYS=W</stp>
        <tr r="H1519" s="4"/>
      </tp>
      <tp t="e">
        <v>#N/A</v>
        <stp/>
        <stp>##V3_BDHV12</stp>
        <stp>SPX Index</stp>
        <stp>IVOL_MONEYNESS</stp>
        <stp/>
        <stp/>
        <stp>[PUTStrategy-RealOption.xlsx]Opt_BS!R1509C8</stp>
        <stp>IVOL_MATURITY=MATURITY_1STM</stp>
        <stp>IVOL_MONEYNESS_LEVEL=MONEY_LVL_100_</stp>
        <stp>DTS=H</stp>
        <stp>FACTOR=.01</stp>
        <stp>DAYS=W</stp>
        <tr r="H1509" s="4"/>
      </tp>
      <tp t="e">
        <v>#N/A</v>
        <stp/>
        <stp>##V3_BDHV12</stp>
        <stp>SPX Index</stp>
        <stp>IVOL_MONEYNESS</stp>
        <stp/>
        <stp/>
        <stp>[PUTStrategy-RealOption.xlsx]Opt_BS!R1599C8</stp>
        <stp>IVOL_MATURITY=MATURITY_1STM</stp>
        <stp>IVOL_MONEYNESS_LEVEL=MONEY_LVL_100_</stp>
        <stp>DTS=H</stp>
        <stp>FACTOR=.01</stp>
        <stp>DAYS=W</stp>
        <tr r="H1599" s="4"/>
      </tp>
      <tp t="e">
        <v>#N/A</v>
        <stp/>
        <stp>##V3_BDHV12</stp>
        <stp>SPX Index</stp>
        <stp>IVOL_MONEYNESS</stp>
        <stp/>
        <stp/>
        <stp>[PUTStrategy-RealOption.xlsx]Opt_BS!R1589C8</stp>
        <stp>IVOL_MATURITY=MATURITY_1STM</stp>
        <stp>IVOL_MONEYNESS_LEVEL=MONEY_LVL_100_</stp>
        <stp>DTS=H</stp>
        <stp>FACTOR=.01</stp>
        <stp>DAYS=W</stp>
        <tr r="H1589" s="4"/>
      </tp>
      <tp t="e">
        <v>#N/A</v>
        <stp/>
        <stp>##V3_BDHV12</stp>
        <stp>SPX Index</stp>
        <stp>IVOL_MONEYNESS</stp>
        <stp/>
        <stp/>
        <stp>[PUTStrategy-RealOption.xlsx]Opt_BS!R2279C8</stp>
        <stp>IVOL_MATURITY=MATURITY_1STM</stp>
        <stp>IVOL_MONEYNESS_LEVEL=MONEY_LVL_100_</stp>
        <stp>DTS=H</stp>
        <stp>FACTOR=.01</stp>
        <stp>DAYS=W</stp>
        <tr r="H2279" s="4"/>
      </tp>
      <tp t="e">
        <v>#N/A</v>
        <stp/>
        <stp>##V3_BDHV12</stp>
        <stp>SPX Index</stp>
        <stp>IVOL_MONEYNESS</stp>
        <stp/>
        <stp/>
        <stp>[PUTStrategy-RealOption.xlsx]Opt_BS!R2269C8</stp>
        <stp>IVOL_MATURITY=MATURITY_1STM</stp>
        <stp>IVOL_MONEYNESS_LEVEL=MONEY_LVL_100_</stp>
        <stp>DTS=H</stp>
        <stp>FACTOR=.01</stp>
        <stp>DAYS=W</stp>
        <tr r="H2269" s="4"/>
      </tp>
      <tp t="e">
        <v>#N/A</v>
        <stp/>
        <stp>##V3_BDHV12</stp>
        <stp>SPX Index</stp>
        <stp>IVOL_MONEYNESS</stp>
        <stp/>
        <stp/>
        <stp>[PUTStrategy-RealOption.xlsx]Opt_BS!R2259C8</stp>
        <stp>IVOL_MATURITY=MATURITY_1STM</stp>
        <stp>IVOL_MONEYNESS_LEVEL=MONEY_LVL_100_</stp>
        <stp>DTS=H</stp>
        <stp>FACTOR=.01</stp>
        <stp>DAYS=W</stp>
        <tr r="H2259" s="4"/>
      </tp>
      <tp t="e">
        <v>#N/A</v>
        <stp/>
        <stp>##V3_BDHV12</stp>
        <stp>SPX Index</stp>
        <stp>IVOL_MONEYNESS</stp>
        <stp/>
        <stp/>
        <stp>[PUTStrategy-RealOption.xlsx]Opt_BS!R2249C8</stp>
        <stp>IVOL_MATURITY=MATURITY_1STM</stp>
        <stp>IVOL_MONEYNESS_LEVEL=MONEY_LVL_100_</stp>
        <stp>DTS=H</stp>
        <stp>FACTOR=.01</stp>
        <stp>DAYS=W</stp>
        <tr r="H2249" s="4"/>
      </tp>
      <tp t="e">
        <v>#N/A</v>
        <stp/>
        <stp>##V3_BDHV12</stp>
        <stp>SPX Index</stp>
        <stp>IVOL_MONEYNESS</stp>
        <stp/>
        <stp/>
        <stp>[PUTStrategy-RealOption.xlsx]Opt_BS!R2239C8</stp>
        <stp>IVOL_MATURITY=MATURITY_1STM</stp>
        <stp>IVOL_MONEYNESS_LEVEL=MONEY_LVL_100_</stp>
        <stp>DTS=H</stp>
        <stp>FACTOR=.01</stp>
        <stp>DAYS=W</stp>
        <tr r="H2239" s="4"/>
      </tp>
      <tp t="e">
        <v>#N/A</v>
        <stp/>
        <stp>##V3_BDHV12</stp>
        <stp>SPX Index</stp>
        <stp>IVOL_MONEYNESS</stp>
        <stp/>
        <stp/>
        <stp>[PUTStrategy-RealOption.xlsx]Opt_BS!R2229C8</stp>
        <stp>IVOL_MATURITY=MATURITY_1STM</stp>
        <stp>IVOL_MONEYNESS_LEVEL=MONEY_LVL_100_</stp>
        <stp>DTS=H</stp>
        <stp>FACTOR=.01</stp>
        <stp>DAYS=W</stp>
        <tr r="H2229" s="4"/>
      </tp>
      <tp t="e">
        <v>#N/A</v>
        <stp/>
        <stp>##V3_BDHV12</stp>
        <stp>SPX Index</stp>
        <stp>IVOL_MONEYNESS</stp>
        <stp/>
        <stp/>
        <stp>[PUTStrategy-RealOption.xlsx]Opt_BS!R2219C8</stp>
        <stp>IVOL_MATURITY=MATURITY_1STM</stp>
        <stp>IVOL_MONEYNESS_LEVEL=MONEY_LVL_100_</stp>
        <stp>DTS=H</stp>
        <stp>FACTOR=.01</stp>
        <stp>DAYS=W</stp>
        <tr r="H2219" s="4"/>
      </tp>
      <tp t="e">
        <v>#N/A</v>
        <stp/>
        <stp>##V3_BDHV12</stp>
        <stp>SPX Index</stp>
        <stp>IVOL_MONEYNESS</stp>
        <stp/>
        <stp/>
        <stp>[PUTStrategy-RealOption.xlsx]Opt_BS!R2209C8</stp>
        <stp>IVOL_MATURITY=MATURITY_1STM</stp>
        <stp>IVOL_MONEYNESS_LEVEL=MONEY_LVL_100_</stp>
        <stp>DTS=H</stp>
        <stp>FACTOR=.01</stp>
        <stp>DAYS=W</stp>
        <tr r="H2209" s="4"/>
      </tp>
      <tp t="e">
        <v>#N/A</v>
        <stp/>
        <stp>##V3_BDHV12</stp>
        <stp>SPX Index</stp>
        <stp>IVOL_MONEYNESS</stp>
        <stp/>
        <stp/>
        <stp>[PUTStrategy-RealOption.xlsx]Opt_BS!R2299C8</stp>
        <stp>IVOL_MATURITY=MATURITY_1STM</stp>
        <stp>IVOL_MONEYNESS_LEVEL=MONEY_LVL_100_</stp>
        <stp>DTS=H</stp>
        <stp>FACTOR=.01</stp>
        <stp>DAYS=W</stp>
        <tr r="H2299" s="4"/>
      </tp>
      <tp t="e">
        <v>#N/A</v>
        <stp/>
        <stp>##V3_BDHV12</stp>
        <stp>SPX Index</stp>
        <stp>IVOL_MONEYNESS</stp>
        <stp/>
        <stp/>
        <stp>[PUTStrategy-RealOption.xlsx]Opt_BS!R2289C8</stp>
        <stp>IVOL_MATURITY=MATURITY_1STM</stp>
        <stp>IVOL_MONEYNESS_LEVEL=MONEY_LVL_100_</stp>
        <stp>DTS=H</stp>
        <stp>FACTOR=.01</stp>
        <stp>DAYS=W</stp>
        <tr r="H2289" s="4"/>
      </tp>
      <tp t="e">
        <v>#N/A</v>
        <stp/>
        <stp>##V3_BDHV12</stp>
        <stp>SPX Index</stp>
        <stp>IVOL_MONEYNESS</stp>
        <stp/>
        <stp/>
        <stp>[PUTStrategy-RealOption.xlsx]Opt_BS!R2379C8</stp>
        <stp>IVOL_MATURITY=MATURITY_1STM</stp>
        <stp>IVOL_MONEYNESS_LEVEL=MONEY_LVL_100_</stp>
        <stp>DTS=H</stp>
        <stp>FACTOR=.01</stp>
        <stp>DAYS=W</stp>
        <tr r="H2379" s="4"/>
      </tp>
      <tp t="e">
        <v>#N/A</v>
        <stp/>
        <stp>##V3_BDHV12</stp>
        <stp>SPX Index</stp>
        <stp>IVOL_MONEYNESS</stp>
        <stp/>
        <stp/>
        <stp>[PUTStrategy-RealOption.xlsx]Opt_BS!R2369C8</stp>
        <stp>IVOL_MATURITY=MATURITY_1STM</stp>
        <stp>IVOL_MONEYNESS_LEVEL=MONEY_LVL_100_</stp>
        <stp>DTS=H</stp>
        <stp>FACTOR=.01</stp>
        <stp>DAYS=W</stp>
        <tr r="H2369" s="4"/>
      </tp>
      <tp t="e">
        <v>#N/A</v>
        <stp/>
        <stp>##V3_BDHV12</stp>
        <stp>SPX Index</stp>
        <stp>IVOL_MONEYNESS</stp>
        <stp/>
        <stp/>
        <stp>[PUTStrategy-RealOption.xlsx]Opt_BS!R2359C8</stp>
        <stp>IVOL_MATURITY=MATURITY_1STM</stp>
        <stp>IVOL_MONEYNESS_LEVEL=MONEY_LVL_100_</stp>
        <stp>DTS=H</stp>
        <stp>FACTOR=.01</stp>
        <stp>DAYS=W</stp>
        <tr r="H2359" s="4"/>
      </tp>
      <tp t="e">
        <v>#N/A</v>
        <stp/>
        <stp>##V3_BDHV12</stp>
        <stp>SPX Index</stp>
        <stp>IVOL_MONEYNESS</stp>
        <stp/>
        <stp/>
        <stp>[PUTStrategy-RealOption.xlsx]Opt_BS!R2349C8</stp>
        <stp>IVOL_MATURITY=MATURITY_1STM</stp>
        <stp>IVOL_MONEYNESS_LEVEL=MONEY_LVL_100_</stp>
        <stp>DTS=H</stp>
        <stp>FACTOR=.01</stp>
        <stp>DAYS=W</stp>
        <tr r="H2349" s="4"/>
      </tp>
      <tp t="e">
        <v>#N/A</v>
        <stp/>
        <stp>##V3_BDHV12</stp>
        <stp>SPX Index</stp>
        <stp>IVOL_MONEYNESS</stp>
        <stp/>
        <stp/>
        <stp>[PUTStrategy-RealOption.xlsx]Opt_BS!R2339C8</stp>
        <stp>IVOL_MATURITY=MATURITY_1STM</stp>
        <stp>IVOL_MONEYNESS_LEVEL=MONEY_LVL_100_</stp>
        <stp>DTS=H</stp>
        <stp>FACTOR=.01</stp>
        <stp>DAYS=W</stp>
        <tr r="H2339" s="4"/>
      </tp>
      <tp t="e">
        <v>#N/A</v>
        <stp/>
        <stp>##V3_BDHV12</stp>
        <stp>SPX Index</stp>
        <stp>IVOL_MONEYNESS</stp>
        <stp/>
        <stp/>
        <stp>[PUTStrategy-RealOption.xlsx]Opt_BS!R2329C8</stp>
        <stp>IVOL_MATURITY=MATURITY_1STM</stp>
        <stp>IVOL_MONEYNESS_LEVEL=MONEY_LVL_100_</stp>
        <stp>DTS=H</stp>
        <stp>FACTOR=.01</stp>
        <stp>DAYS=W</stp>
        <tr r="H2329" s="4"/>
      </tp>
      <tp t="e">
        <v>#N/A</v>
        <stp/>
        <stp>##V3_BDHV12</stp>
        <stp>SPX Index</stp>
        <stp>IVOL_MONEYNESS</stp>
        <stp/>
        <stp/>
        <stp>[PUTStrategy-RealOption.xlsx]Opt_BS!R2319C8</stp>
        <stp>IVOL_MATURITY=MATURITY_1STM</stp>
        <stp>IVOL_MONEYNESS_LEVEL=MONEY_LVL_100_</stp>
        <stp>DTS=H</stp>
        <stp>FACTOR=.01</stp>
        <stp>DAYS=W</stp>
        <tr r="H2319" s="4"/>
      </tp>
      <tp t="e">
        <v>#N/A</v>
        <stp/>
        <stp>##V3_BDHV12</stp>
        <stp>SPX Index</stp>
        <stp>IVOL_MONEYNESS</stp>
        <stp/>
        <stp/>
        <stp>[PUTStrategy-RealOption.xlsx]Opt_BS!R2309C8</stp>
        <stp>IVOL_MATURITY=MATURITY_1STM</stp>
        <stp>IVOL_MONEYNESS_LEVEL=MONEY_LVL_100_</stp>
        <stp>DTS=H</stp>
        <stp>FACTOR=.01</stp>
        <stp>DAYS=W</stp>
        <tr r="H2309" s="4"/>
      </tp>
      <tp t="e">
        <v>#N/A</v>
        <stp/>
        <stp>##V3_BDHV12</stp>
        <stp>SPX Index</stp>
        <stp>IVOL_MONEYNESS</stp>
        <stp/>
        <stp/>
        <stp>[PUTStrategy-RealOption.xlsx]Opt_BS!R2399C8</stp>
        <stp>IVOL_MATURITY=MATURITY_1STM</stp>
        <stp>IVOL_MONEYNESS_LEVEL=MONEY_LVL_100_</stp>
        <stp>DTS=H</stp>
        <stp>FACTOR=.01</stp>
        <stp>DAYS=W</stp>
        <tr r="H2399" s="4"/>
      </tp>
      <tp t="e">
        <v>#N/A</v>
        <stp/>
        <stp>##V3_BDHV12</stp>
        <stp>SPX Index</stp>
        <stp>IVOL_MONEYNESS</stp>
        <stp/>
        <stp/>
        <stp>[PUTStrategy-RealOption.xlsx]Opt_BS!R2389C8</stp>
        <stp>IVOL_MATURITY=MATURITY_1STM</stp>
        <stp>IVOL_MONEYNESS_LEVEL=MONEY_LVL_100_</stp>
        <stp>DTS=H</stp>
        <stp>FACTOR=.01</stp>
        <stp>DAYS=W</stp>
        <tr r="H2389" s="4"/>
      </tp>
      <tp t="e">
        <v>#N/A</v>
        <stp/>
        <stp>##V3_BDHV12</stp>
        <stp>SPX Index</stp>
        <stp>IVOL_MONEYNESS</stp>
        <stp/>
        <stp/>
        <stp>[PUTStrategy-RealOption.xlsx]Opt_BS!R2079C8</stp>
        <stp>IVOL_MATURITY=MATURITY_1STM</stp>
        <stp>IVOL_MONEYNESS_LEVEL=MONEY_LVL_100_</stp>
        <stp>DTS=H</stp>
        <stp>FACTOR=.01</stp>
        <stp>DAYS=W</stp>
        <tr r="H2079" s="4"/>
      </tp>
      <tp t="e">
        <v>#N/A</v>
        <stp/>
        <stp>##V3_BDHV12</stp>
        <stp>SPX Index</stp>
        <stp>IVOL_MONEYNESS</stp>
        <stp/>
        <stp/>
        <stp>[PUTStrategy-RealOption.xlsx]Opt_BS!R2069C8</stp>
        <stp>IVOL_MATURITY=MATURITY_1STM</stp>
        <stp>IVOL_MONEYNESS_LEVEL=MONEY_LVL_100_</stp>
        <stp>DTS=H</stp>
        <stp>FACTOR=.01</stp>
        <stp>DAYS=W</stp>
        <tr r="H2069" s="4"/>
      </tp>
      <tp t="e">
        <v>#N/A</v>
        <stp/>
        <stp>##V3_BDHV12</stp>
        <stp>SPX Index</stp>
        <stp>IVOL_MONEYNESS</stp>
        <stp/>
        <stp/>
        <stp>[PUTStrategy-RealOption.xlsx]Opt_BS!R2059C8</stp>
        <stp>IVOL_MATURITY=MATURITY_1STM</stp>
        <stp>IVOL_MONEYNESS_LEVEL=MONEY_LVL_100_</stp>
        <stp>DTS=H</stp>
        <stp>FACTOR=.01</stp>
        <stp>DAYS=W</stp>
        <tr r="H2059" s="4"/>
      </tp>
      <tp t="e">
        <v>#N/A</v>
        <stp/>
        <stp>##V3_BDHV12</stp>
        <stp>SPX Index</stp>
        <stp>IVOL_MONEYNESS</stp>
        <stp/>
        <stp/>
        <stp>[PUTStrategy-RealOption.xlsx]Opt_BS!R2049C8</stp>
        <stp>IVOL_MATURITY=MATURITY_1STM</stp>
        <stp>IVOL_MONEYNESS_LEVEL=MONEY_LVL_100_</stp>
        <stp>DTS=H</stp>
        <stp>FACTOR=.01</stp>
        <stp>DAYS=W</stp>
        <tr r="H2049" s="4"/>
      </tp>
      <tp t="e">
        <v>#N/A</v>
        <stp/>
        <stp>##V3_BDHV12</stp>
        <stp>SPX Index</stp>
        <stp>IVOL_MONEYNESS</stp>
        <stp/>
        <stp/>
        <stp>[PUTStrategy-RealOption.xlsx]Opt_BS!R2039C8</stp>
        <stp>IVOL_MATURITY=MATURITY_1STM</stp>
        <stp>IVOL_MONEYNESS_LEVEL=MONEY_LVL_100_</stp>
        <stp>DTS=H</stp>
        <stp>FACTOR=.01</stp>
        <stp>DAYS=W</stp>
        <tr r="H2039" s="4"/>
      </tp>
      <tp t="e">
        <v>#N/A</v>
        <stp/>
        <stp>##V3_BDHV12</stp>
        <stp>SPX Index</stp>
        <stp>IVOL_MONEYNESS</stp>
        <stp/>
        <stp/>
        <stp>[PUTStrategy-RealOption.xlsx]Opt_BS!R2029C8</stp>
        <stp>IVOL_MATURITY=MATURITY_1STM</stp>
        <stp>IVOL_MONEYNESS_LEVEL=MONEY_LVL_100_</stp>
        <stp>DTS=H</stp>
        <stp>FACTOR=.01</stp>
        <stp>DAYS=W</stp>
        <tr r="H2029" s="4"/>
      </tp>
      <tp t="e">
        <v>#N/A</v>
        <stp/>
        <stp>##V3_BDHV12</stp>
        <stp>SPX Index</stp>
        <stp>IVOL_MONEYNESS</stp>
        <stp/>
        <stp/>
        <stp>[PUTStrategy-RealOption.xlsx]Opt_BS!R2019C8</stp>
        <stp>IVOL_MATURITY=MATURITY_1STM</stp>
        <stp>IVOL_MONEYNESS_LEVEL=MONEY_LVL_100_</stp>
        <stp>DTS=H</stp>
        <stp>FACTOR=.01</stp>
        <stp>DAYS=W</stp>
        <tr r="H2019" s="4"/>
      </tp>
      <tp t="e">
        <v>#N/A</v>
        <stp/>
        <stp>##V3_BDHV12</stp>
        <stp>SPX Index</stp>
        <stp>IVOL_MONEYNESS</stp>
        <stp/>
        <stp/>
        <stp>[PUTStrategy-RealOption.xlsx]Opt_BS!R2009C8</stp>
        <stp>IVOL_MATURITY=MATURITY_1STM</stp>
        <stp>IVOL_MONEYNESS_LEVEL=MONEY_LVL_100_</stp>
        <stp>DTS=H</stp>
        <stp>FACTOR=.01</stp>
        <stp>DAYS=W</stp>
        <tr r="H2009" s="4"/>
      </tp>
      <tp t="e">
        <v>#N/A</v>
        <stp/>
        <stp>##V3_BDHV12</stp>
        <stp>SPX Index</stp>
        <stp>IVOL_MONEYNESS</stp>
        <stp/>
        <stp/>
        <stp>[PUTStrategy-RealOption.xlsx]Opt_BS!R2099C8</stp>
        <stp>IVOL_MATURITY=MATURITY_1STM</stp>
        <stp>IVOL_MONEYNESS_LEVEL=MONEY_LVL_100_</stp>
        <stp>DTS=H</stp>
        <stp>FACTOR=.01</stp>
        <stp>DAYS=W</stp>
        <tr r="H2099" s="4"/>
      </tp>
      <tp t="e">
        <v>#N/A</v>
        <stp/>
        <stp>##V3_BDHV12</stp>
        <stp>SPX Index</stp>
        <stp>IVOL_MONEYNESS</stp>
        <stp/>
        <stp/>
        <stp>[PUTStrategy-RealOption.xlsx]Opt_BS!R2089C8</stp>
        <stp>IVOL_MATURITY=MATURITY_1STM</stp>
        <stp>IVOL_MONEYNESS_LEVEL=MONEY_LVL_100_</stp>
        <stp>DTS=H</stp>
        <stp>FACTOR=.01</stp>
        <stp>DAYS=W</stp>
        <tr r="H2089" s="4"/>
      </tp>
      <tp t="e">
        <v>#N/A</v>
        <stp/>
        <stp>##V3_BDHV12</stp>
        <stp>SPX Index</stp>
        <stp>IVOL_MONEYNESS</stp>
        <stp/>
        <stp/>
        <stp>[PUTStrategy-RealOption.xlsx]Opt_BS!R2179C8</stp>
        <stp>IVOL_MATURITY=MATURITY_1STM</stp>
        <stp>IVOL_MONEYNESS_LEVEL=MONEY_LVL_100_</stp>
        <stp>DTS=H</stp>
        <stp>FACTOR=.01</stp>
        <stp>DAYS=W</stp>
        <tr r="H2179" s="4"/>
      </tp>
      <tp t="e">
        <v>#N/A</v>
        <stp/>
        <stp>##V3_BDHV12</stp>
        <stp>SPX Index</stp>
        <stp>IVOL_MONEYNESS</stp>
        <stp/>
        <stp/>
        <stp>[PUTStrategy-RealOption.xlsx]Opt_BS!R2169C8</stp>
        <stp>IVOL_MATURITY=MATURITY_1STM</stp>
        <stp>IVOL_MONEYNESS_LEVEL=MONEY_LVL_100_</stp>
        <stp>DTS=H</stp>
        <stp>FACTOR=.01</stp>
        <stp>DAYS=W</stp>
        <tr r="H2169" s="4"/>
      </tp>
      <tp t="e">
        <v>#N/A</v>
        <stp/>
        <stp>##V3_BDHV12</stp>
        <stp>SPX Index</stp>
        <stp>IVOL_MONEYNESS</stp>
        <stp/>
        <stp/>
        <stp>[PUTStrategy-RealOption.xlsx]Opt_BS!R2159C8</stp>
        <stp>IVOL_MATURITY=MATURITY_1STM</stp>
        <stp>IVOL_MONEYNESS_LEVEL=MONEY_LVL_100_</stp>
        <stp>DTS=H</stp>
        <stp>FACTOR=.01</stp>
        <stp>DAYS=W</stp>
        <tr r="H2159" s="4"/>
      </tp>
      <tp t="e">
        <v>#N/A</v>
        <stp/>
        <stp>##V3_BDHV12</stp>
        <stp>SPX Index</stp>
        <stp>IVOL_MONEYNESS</stp>
        <stp/>
        <stp/>
        <stp>[PUTStrategy-RealOption.xlsx]Opt_BS!R2149C8</stp>
        <stp>IVOL_MATURITY=MATURITY_1STM</stp>
        <stp>IVOL_MONEYNESS_LEVEL=MONEY_LVL_100_</stp>
        <stp>DTS=H</stp>
        <stp>FACTOR=.01</stp>
        <stp>DAYS=W</stp>
        <tr r="H2149" s="4"/>
      </tp>
      <tp t="e">
        <v>#N/A</v>
        <stp/>
        <stp>##V3_BDHV12</stp>
        <stp>SPX Index</stp>
        <stp>IVOL_MONEYNESS</stp>
        <stp/>
        <stp/>
        <stp>[PUTStrategy-RealOption.xlsx]Opt_BS!R2139C8</stp>
        <stp>IVOL_MATURITY=MATURITY_1STM</stp>
        <stp>IVOL_MONEYNESS_LEVEL=MONEY_LVL_100_</stp>
        <stp>DTS=H</stp>
        <stp>FACTOR=.01</stp>
        <stp>DAYS=W</stp>
        <tr r="H2139" s="4"/>
      </tp>
      <tp t="e">
        <v>#N/A</v>
        <stp/>
        <stp>##V3_BDHV12</stp>
        <stp>SPX Index</stp>
        <stp>IVOL_MONEYNESS</stp>
        <stp/>
        <stp/>
        <stp>[PUTStrategy-RealOption.xlsx]Opt_BS!R2129C8</stp>
        <stp>IVOL_MATURITY=MATURITY_1STM</stp>
        <stp>IVOL_MONEYNESS_LEVEL=MONEY_LVL_100_</stp>
        <stp>DTS=H</stp>
        <stp>FACTOR=.01</stp>
        <stp>DAYS=W</stp>
        <tr r="H2129" s="4"/>
      </tp>
      <tp t="e">
        <v>#N/A</v>
        <stp/>
        <stp>##V3_BDHV12</stp>
        <stp>SPX Index</stp>
        <stp>IVOL_MONEYNESS</stp>
        <stp/>
        <stp/>
        <stp>[PUTStrategy-RealOption.xlsx]Opt_BS!R2119C8</stp>
        <stp>IVOL_MATURITY=MATURITY_1STM</stp>
        <stp>IVOL_MONEYNESS_LEVEL=MONEY_LVL_100_</stp>
        <stp>DTS=H</stp>
        <stp>FACTOR=.01</stp>
        <stp>DAYS=W</stp>
        <tr r="H2119" s="4"/>
      </tp>
      <tp t="e">
        <v>#N/A</v>
        <stp/>
        <stp>##V3_BDHV12</stp>
        <stp>SPX Index</stp>
        <stp>IVOL_MONEYNESS</stp>
        <stp/>
        <stp/>
        <stp>[PUTStrategy-RealOption.xlsx]Opt_BS!R2109C8</stp>
        <stp>IVOL_MATURITY=MATURITY_1STM</stp>
        <stp>IVOL_MONEYNESS_LEVEL=MONEY_LVL_100_</stp>
        <stp>DTS=H</stp>
        <stp>FACTOR=.01</stp>
        <stp>DAYS=W</stp>
        <tr r="H2109" s="4"/>
      </tp>
      <tp t="e">
        <v>#N/A</v>
        <stp/>
        <stp>##V3_BDHV12</stp>
        <stp>SPX Index</stp>
        <stp>IVOL_MONEYNESS</stp>
        <stp/>
        <stp/>
        <stp>[PUTStrategy-RealOption.xlsx]Opt_BS!R2199C8</stp>
        <stp>IVOL_MATURITY=MATURITY_1STM</stp>
        <stp>IVOL_MONEYNESS_LEVEL=MONEY_LVL_100_</stp>
        <stp>DTS=H</stp>
        <stp>FACTOR=.01</stp>
        <stp>DAYS=W</stp>
        <tr r="H2199" s="4"/>
      </tp>
      <tp t="e">
        <v>#N/A</v>
        <stp/>
        <stp>##V3_BDHV12</stp>
        <stp>SPX Index</stp>
        <stp>IVOL_MONEYNESS</stp>
        <stp/>
        <stp/>
        <stp>[PUTStrategy-RealOption.xlsx]Opt_BS!R2189C8</stp>
        <stp>IVOL_MATURITY=MATURITY_1STM</stp>
        <stp>IVOL_MONEYNESS_LEVEL=MONEY_LVL_100_</stp>
        <stp>DTS=H</stp>
        <stp>FACTOR=.01</stp>
        <stp>DAYS=W</stp>
        <tr r="H2189" s="4"/>
      </tp>
      <tp t="e">
        <v>#N/A</v>
        <stp/>
        <stp>##V3_BDHV12</stp>
        <stp>SPX Index</stp>
        <stp>IVOL_MONEYNESS</stp>
        <stp/>
        <stp/>
        <stp>[PUTStrategy-RealOption.xlsx]Opt_BS!R2479C8</stp>
        <stp>IVOL_MATURITY=MATURITY_1STM</stp>
        <stp>IVOL_MONEYNESS_LEVEL=MONEY_LVL_100_</stp>
        <stp>DTS=H</stp>
        <stp>FACTOR=.01</stp>
        <stp>DAYS=W</stp>
        <tr r="H2479" s="4"/>
      </tp>
      <tp t="e">
        <v>#N/A</v>
        <stp/>
        <stp>##V3_BDHV12</stp>
        <stp>SPX Index</stp>
        <stp>IVOL_MONEYNESS</stp>
        <stp/>
        <stp/>
        <stp>[PUTStrategy-RealOption.xlsx]Opt_BS!R2469C8</stp>
        <stp>IVOL_MATURITY=MATURITY_1STM</stp>
        <stp>IVOL_MONEYNESS_LEVEL=MONEY_LVL_100_</stp>
        <stp>DTS=H</stp>
        <stp>FACTOR=.01</stp>
        <stp>DAYS=W</stp>
        <tr r="H2469" s="4"/>
      </tp>
      <tp t="e">
        <v>#N/A</v>
        <stp/>
        <stp>##V3_BDHV12</stp>
        <stp>SPX Index</stp>
        <stp>IVOL_MONEYNESS</stp>
        <stp/>
        <stp/>
        <stp>[PUTStrategy-RealOption.xlsx]Opt_BS!R2459C8</stp>
        <stp>IVOL_MATURITY=MATURITY_1STM</stp>
        <stp>IVOL_MONEYNESS_LEVEL=MONEY_LVL_100_</stp>
        <stp>DTS=H</stp>
        <stp>FACTOR=.01</stp>
        <stp>DAYS=W</stp>
        <tr r="H2459" s="4"/>
      </tp>
      <tp t="e">
        <v>#N/A</v>
        <stp/>
        <stp>##V3_BDHV12</stp>
        <stp>SPX Index</stp>
        <stp>IVOL_MONEYNESS</stp>
        <stp/>
        <stp/>
        <stp>[PUTStrategy-RealOption.xlsx]Opt_BS!R2449C8</stp>
        <stp>IVOL_MATURITY=MATURITY_1STM</stp>
        <stp>IVOL_MONEYNESS_LEVEL=MONEY_LVL_100_</stp>
        <stp>DTS=H</stp>
        <stp>FACTOR=.01</stp>
        <stp>DAYS=W</stp>
        <tr r="H2449" s="4"/>
      </tp>
      <tp t="e">
        <v>#N/A</v>
        <stp/>
        <stp>##V3_BDHV12</stp>
        <stp>SPX Index</stp>
        <stp>IVOL_MONEYNESS</stp>
        <stp/>
        <stp/>
        <stp>[PUTStrategy-RealOption.xlsx]Opt_BS!R2439C8</stp>
        <stp>IVOL_MATURITY=MATURITY_1STM</stp>
        <stp>IVOL_MONEYNESS_LEVEL=MONEY_LVL_100_</stp>
        <stp>DTS=H</stp>
        <stp>FACTOR=.01</stp>
        <stp>DAYS=W</stp>
        <tr r="H2439" s="4"/>
      </tp>
      <tp t="e">
        <v>#N/A</v>
        <stp/>
        <stp>##V3_BDHV12</stp>
        <stp>SPX Index</stp>
        <stp>IVOL_MONEYNESS</stp>
        <stp/>
        <stp/>
        <stp>[PUTStrategy-RealOption.xlsx]Opt_BS!R2429C8</stp>
        <stp>IVOL_MATURITY=MATURITY_1STM</stp>
        <stp>IVOL_MONEYNESS_LEVEL=MONEY_LVL_100_</stp>
        <stp>DTS=H</stp>
        <stp>FACTOR=.01</stp>
        <stp>DAYS=W</stp>
        <tr r="H2429" s="4"/>
      </tp>
      <tp t="e">
        <v>#N/A</v>
        <stp/>
        <stp>##V3_BDHV12</stp>
        <stp>SPX Index</stp>
        <stp>IVOL_MONEYNESS</stp>
        <stp/>
        <stp/>
        <stp>[PUTStrategy-RealOption.xlsx]Opt_BS!R2419C8</stp>
        <stp>IVOL_MATURITY=MATURITY_1STM</stp>
        <stp>IVOL_MONEYNESS_LEVEL=MONEY_LVL_100_</stp>
        <stp>DTS=H</stp>
        <stp>FACTOR=.01</stp>
        <stp>DAYS=W</stp>
        <tr r="H2419" s="4"/>
      </tp>
      <tp t="e">
        <v>#N/A</v>
        <stp/>
        <stp>##V3_BDHV12</stp>
        <stp>SPX Index</stp>
        <stp>IVOL_MONEYNESS</stp>
        <stp/>
        <stp/>
        <stp>[PUTStrategy-RealOption.xlsx]Opt_BS!R2409C8</stp>
        <stp>IVOL_MATURITY=MATURITY_1STM</stp>
        <stp>IVOL_MONEYNESS_LEVEL=MONEY_LVL_100_</stp>
        <stp>DTS=H</stp>
        <stp>FACTOR=.01</stp>
        <stp>DAYS=W</stp>
        <tr r="H2409" s="4"/>
      </tp>
      <tp t="e">
        <v>#N/A</v>
        <stp/>
        <stp>##V3_BDHV12</stp>
        <stp>SPX Index</stp>
        <stp>IVOL_MONEYNESS</stp>
        <stp/>
        <stp/>
        <stp>[PUTStrategy-RealOption.xlsx]Opt_BS!R2499C8</stp>
        <stp>IVOL_MATURITY=MATURITY_1STM</stp>
        <stp>IVOL_MONEYNESS_LEVEL=MONEY_LVL_100_</stp>
        <stp>DTS=H</stp>
        <stp>FACTOR=.01</stp>
        <stp>DAYS=W</stp>
        <tr r="H2499" s="4"/>
      </tp>
      <tp t="e">
        <v>#N/A</v>
        <stp/>
        <stp>##V3_BDHV12</stp>
        <stp>SPX Index</stp>
        <stp>IVOL_MONEYNESS</stp>
        <stp/>
        <stp/>
        <stp>[PUTStrategy-RealOption.xlsx]Opt_BS!R2489C8</stp>
        <stp>IVOL_MATURITY=MATURITY_1STM</stp>
        <stp>IVOL_MONEYNESS_LEVEL=MONEY_LVL_100_</stp>
        <stp>DTS=H</stp>
        <stp>FACTOR=.01</stp>
        <stp>DAYS=W</stp>
        <tr r="H2489" s="4"/>
      </tp>
      <tp t="e">
        <v>#N/A</v>
        <stp/>
        <stp>##V3_BDHV12</stp>
        <stp>SPX Index</stp>
        <stp>IVOL_MONEYNESS</stp>
        <stp/>
        <stp/>
        <stp>[PUTStrategy-RealOption.xlsx]Opt_BS!R2559C8</stp>
        <stp>IVOL_MATURITY=MATURITY_1STM</stp>
        <stp>IVOL_MONEYNESS_LEVEL=MONEY_LVL_100_</stp>
        <stp>DTS=H</stp>
        <stp>FACTOR=.01</stp>
        <stp>DAYS=W</stp>
        <tr r="H2559" s="4"/>
      </tp>
      <tp t="e">
        <v>#N/A</v>
        <stp/>
        <stp>##V3_BDHV12</stp>
        <stp>SPX Index</stp>
        <stp>IVOL_MONEYNESS</stp>
        <stp/>
        <stp/>
        <stp>[PUTStrategy-RealOption.xlsx]Opt_BS!R2549C8</stp>
        <stp>IVOL_MATURITY=MATURITY_1STM</stp>
        <stp>IVOL_MONEYNESS_LEVEL=MONEY_LVL_100_</stp>
        <stp>DTS=H</stp>
        <stp>FACTOR=.01</stp>
        <stp>DAYS=W</stp>
        <tr r="H2549" s="4"/>
      </tp>
      <tp t="e">
        <v>#N/A</v>
        <stp/>
        <stp>##V3_BDHV12</stp>
        <stp>SPX Index</stp>
        <stp>IVOL_MONEYNESS</stp>
        <stp/>
        <stp/>
        <stp>[PUTStrategy-RealOption.xlsx]Opt_BS!R2539C8</stp>
        <stp>IVOL_MATURITY=MATURITY_1STM</stp>
        <stp>IVOL_MONEYNESS_LEVEL=MONEY_LVL_100_</stp>
        <stp>DTS=H</stp>
        <stp>FACTOR=.01</stp>
        <stp>DAYS=W</stp>
        <tr r="H2539" s="4"/>
      </tp>
      <tp t="e">
        <v>#N/A</v>
        <stp/>
        <stp>##V3_BDHV12</stp>
        <stp>SPX Index</stp>
        <stp>IVOL_MONEYNESS</stp>
        <stp/>
        <stp/>
        <stp>[PUTStrategy-RealOption.xlsx]Opt_BS!R2529C8</stp>
        <stp>IVOL_MATURITY=MATURITY_1STM</stp>
        <stp>IVOL_MONEYNESS_LEVEL=MONEY_LVL_100_</stp>
        <stp>DTS=H</stp>
        <stp>FACTOR=.01</stp>
        <stp>DAYS=W</stp>
        <tr r="H2529" s="4"/>
      </tp>
      <tp t="e">
        <v>#N/A</v>
        <stp/>
        <stp>##V3_BDHV12</stp>
        <stp>SPX Index</stp>
        <stp>IVOL_MONEYNESS</stp>
        <stp/>
        <stp/>
        <stp>[PUTStrategy-RealOption.xlsx]Opt_BS!R2519C8</stp>
        <stp>IVOL_MATURITY=MATURITY_1STM</stp>
        <stp>IVOL_MONEYNESS_LEVEL=MONEY_LVL_100_</stp>
        <stp>DTS=H</stp>
        <stp>FACTOR=.01</stp>
        <stp>DAYS=W</stp>
        <tr r="H2519" s="4"/>
      </tp>
      <tp t="e">
        <v>#N/A</v>
        <stp/>
        <stp>##V3_BDHV12</stp>
        <stp>SPX Index</stp>
        <stp>IVOL_MONEYNESS</stp>
        <stp/>
        <stp/>
        <stp>[PUTStrategy-RealOption.xlsx]Opt_BS!R2509C8</stp>
        <stp>IVOL_MATURITY=MATURITY_1STM</stp>
        <stp>IVOL_MONEYNESS_LEVEL=MONEY_LVL_100_</stp>
        <stp>DTS=H</stp>
        <stp>FACTOR=.01</stp>
        <stp>DAYS=W</stp>
        <tr r="H2509" s="4"/>
      </tp>
      <tp t="e">
        <v>#N/A</v>
        <stp/>
        <stp>##V3_BDHV12</stp>
        <stp>SPX Index</stp>
        <stp>IVOL_MONEYNESS</stp>
        <stp/>
        <stp/>
        <stp>[PUTStrategy-RealOption.xlsx]Opt_BS!R1874C8</stp>
        <stp>IVOL_MATURITY=MATURITY_1STM</stp>
        <stp>IVOL_MONEYNESS_LEVEL=MONEY_LVL_100_</stp>
        <stp>DTS=H</stp>
        <stp>FACTOR=.01</stp>
        <stp>DAYS=W</stp>
        <tr r="H1874" s="4"/>
      </tp>
      <tp t="e">
        <v>#N/A</v>
        <stp/>
        <stp>##V3_BDHV12</stp>
        <stp>SPX Index</stp>
        <stp>IVOL_MONEYNESS</stp>
        <stp/>
        <stp/>
        <stp>[PUTStrategy-RealOption.xlsx]Opt_BS!R1864C8</stp>
        <stp>IVOL_MATURITY=MATURITY_1STM</stp>
        <stp>IVOL_MONEYNESS_LEVEL=MONEY_LVL_100_</stp>
        <stp>DTS=H</stp>
        <stp>FACTOR=.01</stp>
        <stp>DAYS=W</stp>
        <tr r="H1864" s="4"/>
      </tp>
      <tp t="e">
        <v>#N/A</v>
        <stp/>
        <stp>##V3_BDHV12</stp>
        <stp>SPX Index</stp>
        <stp>IVOL_MONEYNESS</stp>
        <stp/>
        <stp/>
        <stp>[PUTStrategy-RealOption.xlsx]Opt_BS!R1854C8</stp>
        <stp>IVOL_MATURITY=MATURITY_1STM</stp>
        <stp>IVOL_MONEYNESS_LEVEL=MONEY_LVL_100_</stp>
        <stp>DTS=H</stp>
        <stp>FACTOR=.01</stp>
        <stp>DAYS=W</stp>
        <tr r="H1854" s="4"/>
      </tp>
      <tp t="e">
        <v>#N/A</v>
        <stp/>
        <stp>##V3_BDHV12</stp>
        <stp>SPX Index</stp>
        <stp>IVOL_MONEYNESS</stp>
        <stp/>
        <stp/>
        <stp>[PUTStrategy-RealOption.xlsx]Opt_BS!R1844C8</stp>
        <stp>IVOL_MATURITY=MATURITY_1STM</stp>
        <stp>IVOL_MONEYNESS_LEVEL=MONEY_LVL_100_</stp>
        <stp>DTS=H</stp>
        <stp>FACTOR=.01</stp>
        <stp>DAYS=W</stp>
        <tr r="H1844" s="4"/>
      </tp>
      <tp t="e">
        <v>#N/A</v>
        <stp/>
        <stp>##V3_BDHV12</stp>
        <stp>SPX Index</stp>
        <stp>IVOL_MONEYNESS</stp>
        <stp/>
        <stp/>
        <stp>[PUTStrategy-RealOption.xlsx]Opt_BS!R1834C8</stp>
        <stp>IVOL_MATURITY=MATURITY_1STM</stp>
        <stp>IVOL_MONEYNESS_LEVEL=MONEY_LVL_100_</stp>
        <stp>DTS=H</stp>
        <stp>FACTOR=.01</stp>
        <stp>DAYS=W</stp>
        <tr r="H1834" s="4"/>
      </tp>
      <tp t="e">
        <v>#N/A</v>
        <stp/>
        <stp>##V3_BDHV12</stp>
        <stp>SPX Index</stp>
        <stp>IVOL_MONEYNESS</stp>
        <stp/>
        <stp/>
        <stp>[PUTStrategy-RealOption.xlsx]Opt_BS!R1824C8</stp>
        <stp>IVOL_MATURITY=MATURITY_1STM</stp>
        <stp>IVOL_MONEYNESS_LEVEL=MONEY_LVL_100_</stp>
        <stp>DTS=H</stp>
        <stp>FACTOR=.01</stp>
        <stp>DAYS=W</stp>
        <tr r="H1824" s="4"/>
      </tp>
      <tp t="e">
        <v>#N/A</v>
        <stp/>
        <stp>##V3_BDHV12</stp>
        <stp>SPX Index</stp>
        <stp>IVOL_MONEYNESS</stp>
        <stp/>
        <stp/>
        <stp>[PUTStrategy-RealOption.xlsx]Opt_BS!R1814C8</stp>
        <stp>IVOL_MATURITY=MATURITY_1STM</stp>
        <stp>IVOL_MONEYNESS_LEVEL=MONEY_LVL_100_</stp>
        <stp>DTS=H</stp>
        <stp>FACTOR=.01</stp>
        <stp>DAYS=W</stp>
        <tr r="H1814" s="4"/>
      </tp>
      <tp t="e">
        <v>#N/A</v>
        <stp/>
        <stp>##V3_BDHV12</stp>
        <stp>SPX Index</stp>
        <stp>IVOL_MONEYNESS</stp>
        <stp/>
        <stp/>
        <stp>[PUTStrategy-RealOption.xlsx]Opt_BS!R1804C8</stp>
        <stp>IVOL_MATURITY=MATURITY_1STM</stp>
        <stp>IVOL_MONEYNESS_LEVEL=MONEY_LVL_100_</stp>
        <stp>DTS=H</stp>
        <stp>FACTOR=.01</stp>
        <stp>DAYS=W</stp>
        <tr r="H1804" s="4"/>
      </tp>
      <tp t="e">
        <v>#N/A</v>
        <stp/>
        <stp>##V3_BDHV12</stp>
        <stp>SPX Index</stp>
        <stp>IVOL_MONEYNESS</stp>
        <stp/>
        <stp/>
        <stp>[PUTStrategy-RealOption.xlsx]Opt_BS!R1894C8</stp>
        <stp>IVOL_MATURITY=MATURITY_1STM</stp>
        <stp>IVOL_MONEYNESS_LEVEL=MONEY_LVL_100_</stp>
        <stp>DTS=H</stp>
        <stp>FACTOR=.01</stp>
        <stp>DAYS=W</stp>
        <tr r="H1894" s="4"/>
      </tp>
      <tp t="e">
        <v>#N/A</v>
        <stp/>
        <stp>##V3_BDHV12</stp>
        <stp>SPX Index</stp>
        <stp>IVOL_MONEYNESS</stp>
        <stp/>
        <stp/>
        <stp>[PUTStrategy-RealOption.xlsx]Opt_BS!R1884C8</stp>
        <stp>IVOL_MATURITY=MATURITY_1STM</stp>
        <stp>IVOL_MONEYNESS_LEVEL=MONEY_LVL_100_</stp>
        <stp>DTS=H</stp>
        <stp>FACTOR=.01</stp>
        <stp>DAYS=W</stp>
        <tr r="H1884" s="4"/>
      </tp>
      <tp t="e">
        <v>#N/A</v>
        <stp/>
        <stp>##V3_BDHV12</stp>
        <stp>SPX Index</stp>
        <stp>IVOL_MONEYNESS</stp>
        <stp/>
        <stp/>
        <stp>[PUTStrategy-RealOption.xlsx]Opt_BS!R1974C8</stp>
        <stp>IVOL_MATURITY=MATURITY_1STM</stp>
        <stp>IVOL_MONEYNESS_LEVEL=MONEY_LVL_100_</stp>
        <stp>DTS=H</stp>
        <stp>FACTOR=.01</stp>
        <stp>DAYS=W</stp>
        <tr r="H1974" s="4"/>
      </tp>
      <tp t="e">
        <v>#N/A</v>
        <stp/>
        <stp>##V3_BDHV12</stp>
        <stp>SPX Index</stp>
        <stp>IVOL_MONEYNESS</stp>
        <stp/>
        <stp/>
        <stp>[PUTStrategy-RealOption.xlsx]Opt_BS!R1964C8</stp>
        <stp>IVOL_MATURITY=MATURITY_1STM</stp>
        <stp>IVOL_MONEYNESS_LEVEL=MONEY_LVL_100_</stp>
        <stp>DTS=H</stp>
        <stp>FACTOR=.01</stp>
        <stp>DAYS=W</stp>
        <tr r="H1964" s="4"/>
      </tp>
      <tp t="e">
        <v>#N/A</v>
        <stp/>
        <stp>##V3_BDHV12</stp>
        <stp>SPX Index</stp>
        <stp>IVOL_MONEYNESS</stp>
        <stp/>
        <stp/>
        <stp>[PUTStrategy-RealOption.xlsx]Opt_BS!R1954C8</stp>
        <stp>IVOL_MATURITY=MATURITY_1STM</stp>
        <stp>IVOL_MONEYNESS_LEVEL=MONEY_LVL_100_</stp>
        <stp>DTS=H</stp>
        <stp>FACTOR=.01</stp>
        <stp>DAYS=W</stp>
        <tr r="H1954" s="4"/>
      </tp>
      <tp t="e">
        <v>#N/A</v>
        <stp/>
        <stp>##V3_BDHV12</stp>
        <stp>SPX Index</stp>
        <stp>IVOL_MONEYNESS</stp>
        <stp/>
        <stp/>
        <stp>[PUTStrategy-RealOption.xlsx]Opt_BS!R1944C8</stp>
        <stp>IVOL_MATURITY=MATURITY_1STM</stp>
        <stp>IVOL_MONEYNESS_LEVEL=MONEY_LVL_100_</stp>
        <stp>DTS=H</stp>
        <stp>FACTOR=.01</stp>
        <stp>DAYS=W</stp>
        <tr r="H1944" s="4"/>
      </tp>
      <tp t="e">
        <v>#N/A</v>
        <stp/>
        <stp>##V3_BDHV12</stp>
        <stp>SPX Index</stp>
        <stp>IVOL_MONEYNESS</stp>
        <stp/>
        <stp/>
        <stp>[PUTStrategy-RealOption.xlsx]Opt_BS!R1934C8</stp>
        <stp>IVOL_MATURITY=MATURITY_1STM</stp>
        <stp>IVOL_MONEYNESS_LEVEL=MONEY_LVL_100_</stp>
        <stp>DTS=H</stp>
        <stp>FACTOR=.01</stp>
        <stp>DAYS=W</stp>
        <tr r="H1934" s="4"/>
      </tp>
      <tp t="e">
        <v>#N/A</v>
        <stp/>
        <stp>##V3_BDHV12</stp>
        <stp>SPX Index</stp>
        <stp>IVOL_MONEYNESS</stp>
        <stp/>
        <stp/>
        <stp>[PUTStrategy-RealOption.xlsx]Opt_BS!R1924C8</stp>
        <stp>IVOL_MATURITY=MATURITY_1STM</stp>
        <stp>IVOL_MONEYNESS_LEVEL=MONEY_LVL_100_</stp>
        <stp>DTS=H</stp>
        <stp>FACTOR=.01</stp>
        <stp>DAYS=W</stp>
        <tr r="H1924" s="4"/>
      </tp>
      <tp t="e">
        <v>#N/A</v>
        <stp/>
        <stp>##V3_BDHV12</stp>
        <stp>SPX Index</stp>
        <stp>IVOL_MONEYNESS</stp>
        <stp/>
        <stp/>
        <stp>[PUTStrategy-RealOption.xlsx]Opt_BS!R1914C8</stp>
        <stp>IVOL_MATURITY=MATURITY_1STM</stp>
        <stp>IVOL_MONEYNESS_LEVEL=MONEY_LVL_100_</stp>
        <stp>DTS=H</stp>
        <stp>FACTOR=.01</stp>
        <stp>DAYS=W</stp>
        <tr r="H1914" s="4"/>
      </tp>
      <tp t="e">
        <v>#N/A</v>
        <stp/>
        <stp>##V3_BDHV12</stp>
        <stp>SPX Index</stp>
        <stp>IVOL_MONEYNESS</stp>
        <stp/>
        <stp/>
        <stp>[PUTStrategy-RealOption.xlsx]Opt_BS!R1904C8</stp>
        <stp>IVOL_MATURITY=MATURITY_1STM</stp>
        <stp>IVOL_MONEYNESS_LEVEL=MONEY_LVL_100_</stp>
        <stp>DTS=H</stp>
        <stp>FACTOR=.01</stp>
        <stp>DAYS=W</stp>
        <tr r="H1904" s="4"/>
      </tp>
      <tp t="e">
        <v>#N/A</v>
        <stp/>
        <stp>##V3_BDHV12</stp>
        <stp>SPX Index</stp>
        <stp>IVOL_MONEYNESS</stp>
        <stp/>
        <stp/>
        <stp>[PUTStrategy-RealOption.xlsx]Opt_BS!R1994C8</stp>
        <stp>IVOL_MATURITY=MATURITY_1STM</stp>
        <stp>IVOL_MONEYNESS_LEVEL=MONEY_LVL_100_</stp>
        <stp>DTS=H</stp>
        <stp>FACTOR=.01</stp>
        <stp>DAYS=W</stp>
        <tr r="H1994" s="4"/>
      </tp>
      <tp t="e">
        <v>#N/A</v>
        <stp/>
        <stp>##V3_BDHV12</stp>
        <stp>SPX Index</stp>
        <stp>IVOL_MONEYNESS</stp>
        <stp/>
        <stp/>
        <stp>[PUTStrategy-RealOption.xlsx]Opt_BS!R1984C8</stp>
        <stp>IVOL_MATURITY=MATURITY_1STM</stp>
        <stp>IVOL_MONEYNESS_LEVEL=MONEY_LVL_100_</stp>
        <stp>DTS=H</stp>
        <stp>FACTOR=.01</stp>
        <stp>DAYS=W</stp>
        <tr r="H1984" s="4"/>
      </tp>
      <tp t="e">
        <v>#N/A</v>
        <stp/>
        <stp>##V3_BDHV12</stp>
        <stp>SPX Index</stp>
        <stp>IVOL_MONEYNESS</stp>
        <stp/>
        <stp/>
        <stp>[PUTStrategy-RealOption.xlsx]Opt_BS!R1274C8</stp>
        <stp>IVOL_MATURITY=MATURITY_1STM</stp>
        <stp>IVOL_MONEYNESS_LEVEL=MONEY_LVL_100_</stp>
        <stp>DTS=H</stp>
        <stp>FACTOR=.01</stp>
        <stp>DAYS=W</stp>
        <tr r="H1274" s="4"/>
      </tp>
      <tp t="e">
        <v>#N/A</v>
        <stp/>
        <stp>##V3_BDHV12</stp>
        <stp>SPX Index</stp>
        <stp>IVOL_MONEYNESS</stp>
        <stp/>
        <stp/>
        <stp>[PUTStrategy-RealOption.xlsx]Opt_BS!R1264C8</stp>
        <stp>IVOL_MATURITY=MATURITY_1STM</stp>
        <stp>IVOL_MONEYNESS_LEVEL=MONEY_LVL_100_</stp>
        <stp>DTS=H</stp>
        <stp>FACTOR=.01</stp>
        <stp>DAYS=W</stp>
        <tr r="H1264" s="4"/>
      </tp>
      <tp t="e">
        <v>#N/A</v>
        <stp/>
        <stp>##V3_BDHV12</stp>
        <stp>SPX Index</stp>
        <stp>IVOL_MONEYNESS</stp>
        <stp/>
        <stp/>
        <stp>[PUTStrategy-RealOption.xlsx]Opt_BS!R1254C8</stp>
        <stp>IVOL_MATURITY=MATURITY_1STM</stp>
        <stp>IVOL_MONEYNESS_LEVEL=MONEY_LVL_100_</stp>
        <stp>DTS=H</stp>
        <stp>FACTOR=.01</stp>
        <stp>DAYS=W</stp>
        <tr r="H1254" s="4"/>
      </tp>
      <tp t="e">
        <v>#N/A</v>
        <stp/>
        <stp>##V3_BDHV12</stp>
        <stp>SPX Index</stp>
        <stp>IVOL_MONEYNESS</stp>
        <stp/>
        <stp/>
        <stp>[PUTStrategy-RealOption.xlsx]Opt_BS!R1244C8</stp>
        <stp>IVOL_MATURITY=MATURITY_1STM</stp>
        <stp>IVOL_MONEYNESS_LEVEL=MONEY_LVL_100_</stp>
        <stp>DTS=H</stp>
        <stp>FACTOR=.01</stp>
        <stp>DAYS=W</stp>
        <tr r="H1244" s="4"/>
      </tp>
      <tp t="e">
        <v>#N/A</v>
        <stp/>
        <stp>##V3_BDHV12</stp>
        <stp>SPX Index</stp>
        <stp>IVOL_MONEYNESS</stp>
        <stp/>
        <stp/>
        <stp>[PUTStrategy-RealOption.xlsx]Opt_BS!R1234C8</stp>
        <stp>IVOL_MATURITY=MATURITY_1STM</stp>
        <stp>IVOL_MONEYNESS_LEVEL=MONEY_LVL_100_</stp>
        <stp>DTS=H</stp>
        <stp>FACTOR=.01</stp>
        <stp>DAYS=W</stp>
        <tr r="H1234" s="4"/>
      </tp>
      <tp t="e">
        <v>#N/A</v>
        <stp/>
        <stp>##V3_BDHV12</stp>
        <stp>SPX Index</stp>
        <stp>IVOL_MONEYNESS</stp>
        <stp/>
        <stp/>
        <stp>[PUTStrategy-RealOption.xlsx]Opt_BS!R1224C8</stp>
        <stp>IVOL_MATURITY=MATURITY_1STM</stp>
        <stp>IVOL_MONEYNESS_LEVEL=MONEY_LVL_100_</stp>
        <stp>DTS=H</stp>
        <stp>FACTOR=.01</stp>
        <stp>DAYS=W</stp>
        <tr r="H1224" s="4"/>
      </tp>
      <tp t="e">
        <v>#N/A</v>
        <stp/>
        <stp>##V3_BDHV12</stp>
        <stp>SPX Index</stp>
        <stp>IVOL_MONEYNESS</stp>
        <stp/>
        <stp/>
        <stp>[PUTStrategy-RealOption.xlsx]Opt_BS!R1214C8</stp>
        <stp>IVOL_MATURITY=MATURITY_1STM</stp>
        <stp>IVOL_MONEYNESS_LEVEL=MONEY_LVL_100_</stp>
        <stp>DTS=H</stp>
        <stp>FACTOR=.01</stp>
        <stp>DAYS=W</stp>
        <tr r="H1214" s="4"/>
      </tp>
      <tp t="e">
        <v>#N/A</v>
        <stp/>
        <stp>##V3_BDHV12</stp>
        <stp>SPX Index</stp>
        <stp>IVOL_MONEYNESS</stp>
        <stp/>
        <stp/>
        <stp>[PUTStrategy-RealOption.xlsx]Opt_BS!R1204C8</stp>
        <stp>IVOL_MATURITY=MATURITY_1STM</stp>
        <stp>IVOL_MONEYNESS_LEVEL=MONEY_LVL_100_</stp>
        <stp>DTS=H</stp>
        <stp>FACTOR=.01</stp>
        <stp>DAYS=W</stp>
        <tr r="H1204" s="4"/>
      </tp>
      <tp t="e">
        <v>#N/A</v>
        <stp/>
        <stp>##V3_BDHV12</stp>
        <stp>SPX Index</stp>
        <stp>IVOL_MONEYNESS</stp>
        <stp/>
        <stp/>
        <stp>[PUTStrategy-RealOption.xlsx]Opt_BS!R1294C8</stp>
        <stp>IVOL_MATURITY=MATURITY_1STM</stp>
        <stp>IVOL_MONEYNESS_LEVEL=MONEY_LVL_100_</stp>
        <stp>DTS=H</stp>
        <stp>FACTOR=.01</stp>
        <stp>DAYS=W</stp>
        <tr r="H1294" s="4"/>
      </tp>
      <tp t="e">
        <v>#N/A</v>
        <stp/>
        <stp>##V3_BDHV12</stp>
        <stp>SPX Index</stp>
        <stp>IVOL_MONEYNESS</stp>
        <stp/>
        <stp/>
        <stp>[PUTStrategy-RealOption.xlsx]Opt_BS!R1284C8</stp>
        <stp>IVOL_MATURITY=MATURITY_1STM</stp>
        <stp>IVOL_MONEYNESS_LEVEL=MONEY_LVL_100_</stp>
        <stp>DTS=H</stp>
        <stp>FACTOR=.01</stp>
        <stp>DAYS=W</stp>
        <tr r="H1284" s="4"/>
      </tp>
      <tp t="e">
        <v>#N/A</v>
        <stp/>
        <stp>##V3_BDHV12</stp>
        <stp>SPX Index</stp>
        <stp>IVOL_MONEYNESS</stp>
        <stp/>
        <stp/>
        <stp>[PUTStrategy-RealOption.xlsx]Opt_BS!R1374C8</stp>
        <stp>IVOL_MATURITY=MATURITY_1STM</stp>
        <stp>IVOL_MONEYNESS_LEVEL=MONEY_LVL_100_</stp>
        <stp>DTS=H</stp>
        <stp>FACTOR=.01</stp>
        <stp>DAYS=W</stp>
        <tr r="H1374" s="4"/>
      </tp>
      <tp t="e">
        <v>#N/A</v>
        <stp/>
        <stp>##V3_BDHV12</stp>
        <stp>SPX Index</stp>
        <stp>IVOL_MONEYNESS</stp>
        <stp/>
        <stp/>
        <stp>[PUTStrategy-RealOption.xlsx]Opt_BS!R1364C8</stp>
        <stp>IVOL_MATURITY=MATURITY_1STM</stp>
        <stp>IVOL_MONEYNESS_LEVEL=MONEY_LVL_100_</stp>
        <stp>DTS=H</stp>
        <stp>FACTOR=.01</stp>
        <stp>DAYS=W</stp>
        <tr r="H1364" s="4"/>
      </tp>
      <tp t="e">
        <v>#N/A</v>
        <stp/>
        <stp>##V3_BDHV12</stp>
        <stp>SPX Index</stp>
        <stp>IVOL_MONEYNESS</stp>
        <stp/>
        <stp/>
        <stp>[PUTStrategy-RealOption.xlsx]Opt_BS!R1354C8</stp>
        <stp>IVOL_MATURITY=MATURITY_1STM</stp>
        <stp>IVOL_MONEYNESS_LEVEL=MONEY_LVL_100_</stp>
        <stp>DTS=H</stp>
        <stp>FACTOR=.01</stp>
        <stp>DAYS=W</stp>
        <tr r="H1354" s="4"/>
      </tp>
      <tp t="e">
        <v>#N/A</v>
        <stp/>
        <stp>##V3_BDHV12</stp>
        <stp>SPX Index</stp>
        <stp>IVOL_MONEYNESS</stp>
        <stp/>
        <stp/>
        <stp>[PUTStrategy-RealOption.xlsx]Opt_BS!R1344C8</stp>
        <stp>IVOL_MATURITY=MATURITY_1STM</stp>
        <stp>IVOL_MONEYNESS_LEVEL=MONEY_LVL_100_</stp>
        <stp>DTS=H</stp>
        <stp>FACTOR=.01</stp>
        <stp>DAYS=W</stp>
        <tr r="H1344" s="4"/>
      </tp>
      <tp t="e">
        <v>#N/A</v>
        <stp/>
        <stp>##V3_BDHV12</stp>
        <stp>SPX Index</stp>
        <stp>IVOL_MONEYNESS</stp>
        <stp/>
        <stp/>
        <stp>[PUTStrategy-RealOption.xlsx]Opt_BS!R1334C8</stp>
        <stp>IVOL_MATURITY=MATURITY_1STM</stp>
        <stp>IVOL_MONEYNESS_LEVEL=MONEY_LVL_100_</stp>
        <stp>DTS=H</stp>
        <stp>FACTOR=.01</stp>
        <stp>DAYS=W</stp>
        <tr r="H1334" s="4"/>
      </tp>
      <tp t="e">
        <v>#N/A</v>
        <stp/>
        <stp>##V3_BDHV12</stp>
        <stp>SPX Index</stp>
        <stp>IVOL_MONEYNESS</stp>
        <stp/>
        <stp/>
        <stp>[PUTStrategy-RealOption.xlsx]Opt_BS!R1324C8</stp>
        <stp>IVOL_MATURITY=MATURITY_1STM</stp>
        <stp>IVOL_MONEYNESS_LEVEL=MONEY_LVL_100_</stp>
        <stp>DTS=H</stp>
        <stp>FACTOR=.01</stp>
        <stp>DAYS=W</stp>
        <tr r="H1324" s="4"/>
      </tp>
      <tp t="e">
        <v>#N/A</v>
        <stp/>
        <stp>##V3_BDHV12</stp>
        <stp>SPX Index</stp>
        <stp>IVOL_MONEYNESS</stp>
        <stp/>
        <stp/>
        <stp>[PUTStrategy-RealOption.xlsx]Opt_BS!R1314C8</stp>
        <stp>IVOL_MATURITY=MATURITY_1STM</stp>
        <stp>IVOL_MONEYNESS_LEVEL=MONEY_LVL_100_</stp>
        <stp>DTS=H</stp>
        <stp>FACTOR=.01</stp>
        <stp>DAYS=W</stp>
        <tr r="H1314" s="4"/>
      </tp>
      <tp t="e">
        <v>#N/A</v>
        <stp/>
        <stp>##V3_BDHV12</stp>
        <stp>SPX Index</stp>
        <stp>IVOL_MONEYNESS</stp>
        <stp/>
        <stp/>
        <stp>[PUTStrategy-RealOption.xlsx]Opt_BS!R1304C8</stp>
        <stp>IVOL_MATURITY=MATURITY_1STM</stp>
        <stp>IVOL_MONEYNESS_LEVEL=MONEY_LVL_100_</stp>
        <stp>DTS=H</stp>
        <stp>FACTOR=.01</stp>
        <stp>DAYS=W</stp>
        <tr r="H1304" s="4"/>
      </tp>
      <tp t="e">
        <v>#N/A</v>
        <stp/>
        <stp>##V3_BDHV12</stp>
        <stp>SPX Index</stp>
        <stp>IVOL_MONEYNESS</stp>
        <stp/>
        <stp/>
        <stp>[PUTStrategy-RealOption.xlsx]Opt_BS!R1394C8</stp>
        <stp>IVOL_MATURITY=MATURITY_1STM</stp>
        <stp>IVOL_MONEYNESS_LEVEL=MONEY_LVL_100_</stp>
        <stp>DTS=H</stp>
        <stp>FACTOR=.01</stp>
        <stp>DAYS=W</stp>
        <tr r="H1394" s="4"/>
      </tp>
      <tp t="e">
        <v>#N/A</v>
        <stp/>
        <stp>##V3_BDHV12</stp>
        <stp>SPX Index</stp>
        <stp>IVOL_MONEYNESS</stp>
        <stp/>
        <stp/>
        <stp>[PUTStrategy-RealOption.xlsx]Opt_BS!R1384C8</stp>
        <stp>IVOL_MATURITY=MATURITY_1STM</stp>
        <stp>IVOL_MONEYNESS_LEVEL=MONEY_LVL_100_</stp>
        <stp>DTS=H</stp>
        <stp>FACTOR=.01</stp>
        <stp>DAYS=W</stp>
        <tr r="H1384" s="4"/>
      </tp>
      <tp t="e">
        <v>#N/A</v>
        <stp/>
        <stp>##V3_BDHV12</stp>
        <stp>SPX Index</stp>
        <stp>IVOL_MONEYNESS</stp>
        <stp/>
        <stp/>
        <stp>[PUTStrategy-RealOption.xlsx]Opt_BS!R1074C8</stp>
        <stp>IVOL_MATURITY=MATURITY_1STM</stp>
        <stp>IVOL_MONEYNESS_LEVEL=MONEY_LVL_100_</stp>
        <stp>DTS=H</stp>
        <stp>FACTOR=.01</stp>
        <stp>DAYS=W</stp>
        <tr r="H1074" s="4"/>
      </tp>
      <tp t="e">
        <v>#N/A</v>
        <stp/>
        <stp>##V3_BDHV12</stp>
        <stp>SPX Index</stp>
        <stp>IVOL_MONEYNESS</stp>
        <stp/>
        <stp/>
        <stp>[PUTStrategy-RealOption.xlsx]Opt_BS!R1064C8</stp>
        <stp>IVOL_MATURITY=MATURITY_1STM</stp>
        <stp>IVOL_MONEYNESS_LEVEL=MONEY_LVL_100_</stp>
        <stp>DTS=H</stp>
        <stp>FACTOR=.01</stp>
        <stp>DAYS=W</stp>
        <tr r="H1064" s="4"/>
      </tp>
      <tp t="e">
        <v>#N/A</v>
        <stp/>
        <stp>##V3_BDHV12</stp>
        <stp>SPX Index</stp>
        <stp>IVOL_MONEYNESS</stp>
        <stp/>
        <stp/>
        <stp>[PUTStrategy-RealOption.xlsx]Opt_BS!R1054C8</stp>
        <stp>IVOL_MATURITY=MATURITY_1STM</stp>
        <stp>IVOL_MONEYNESS_LEVEL=MONEY_LVL_100_</stp>
        <stp>DTS=H</stp>
        <stp>FACTOR=.01</stp>
        <stp>DAYS=W</stp>
        <tr r="H1054" s="4"/>
      </tp>
      <tp t="e">
        <v>#N/A</v>
        <stp/>
        <stp>##V3_BDHV12</stp>
        <stp>SPX Index</stp>
        <stp>IVOL_MONEYNESS</stp>
        <stp/>
        <stp/>
        <stp>[PUTStrategy-RealOption.xlsx]Opt_BS!R1044C8</stp>
        <stp>IVOL_MATURITY=MATURITY_1STM</stp>
        <stp>IVOL_MONEYNESS_LEVEL=MONEY_LVL_100_</stp>
        <stp>DTS=H</stp>
        <stp>FACTOR=.01</stp>
        <stp>DAYS=W</stp>
        <tr r="H1044" s="4"/>
      </tp>
      <tp t="e">
        <v>#N/A</v>
        <stp/>
        <stp>##V3_BDHV12</stp>
        <stp>SPX Index</stp>
        <stp>IVOL_MONEYNESS</stp>
        <stp/>
        <stp/>
        <stp>[PUTStrategy-RealOption.xlsx]Opt_BS!R1034C8</stp>
        <stp>IVOL_MATURITY=MATURITY_1STM</stp>
        <stp>IVOL_MONEYNESS_LEVEL=MONEY_LVL_100_</stp>
        <stp>DTS=H</stp>
        <stp>FACTOR=.01</stp>
        <stp>DAYS=W</stp>
        <tr r="H1034" s="4"/>
      </tp>
      <tp t="e">
        <v>#N/A</v>
        <stp/>
        <stp>##V3_BDHV12</stp>
        <stp>SPX Index</stp>
        <stp>IVOL_MONEYNESS</stp>
        <stp/>
        <stp/>
        <stp>[PUTStrategy-RealOption.xlsx]Opt_BS!R1024C8</stp>
        <stp>IVOL_MATURITY=MATURITY_1STM</stp>
        <stp>IVOL_MONEYNESS_LEVEL=MONEY_LVL_100_</stp>
        <stp>DTS=H</stp>
        <stp>FACTOR=.01</stp>
        <stp>DAYS=W</stp>
        <tr r="H1024" s="4"/>
      </tp>
      <tp t="e">
        <v>#N/A</v>
        <stp/>
        <stp>##V3_BDHV12</stp>
        <stp>SPX Index</stp>
        <stp>IVOL_MONEYNESS</stp>
        <stp/>
        <stp/>
        <stp>[PUTStrategy-RealOption.xlsx]Opt_BS!R1014C8</stp>
        <stp>IVOL_MATURITY=MATURITY_1STM</stp>
        <stp>IVOL_MONEYNESS_LEVEL=MONEY_LVL_100_</stp>
        <stp>DTS=H</stp>
        <stp>FACTOR=.01</stp>
        <stp>DAYS=W</stp>
        <tr r="H1014" s="4"/>
      </tp>
      <tp t="e">
        <v>#N/A</v>
        <stp/>
        <stp>##V3_BDHV12</stp>
        <stp>SPX Index</stp>
        <stp>IVOL_MONEYNESS</stp>
        <stp/>
        <stp/>
        <stp>[PUTStrategy-RealOption.xlsx]Opt_BS!R1004C8</stp>
        <stp>IVOL_MATURITY=MATURITY_1STM</stp>
        <stp>IVOL_MONEYNESS_LEVEL=MONEY_LVL_100_</stp>
        <stp>DTS=H</stp>
        <stp>FACTOR=.01</stp>
        <stp>DAYS=W</stp>
        <tr r="H1004" s="4"/>
      </tp>
      <tp t="e">
        <v>#N/A</v>
        <stp/>
        <stp>##V3_BDHV12</stp>
        <stp>SPX Index</stp>
        <stp>IVOL_MONEYNESS</stp>
        <stp/>
        <stp/>
        <stp>[PUTStrategy-RealOption.xlsx]Opt_BS!R1094C8</stp>
        <stp>IVOL_MATURITY=MATURITY_1STM</stp>
        <stp>IVOL_MONEYNESS_LEVEL=MONEY_LVL_100_</stp>
        <stp>DTS=H</stp>
        <stp>FACTOR=.01</stp>
        <stp>DAYS=W</stp>
        <tr r="H1094" s="4"/>
      </tp>
      <tp t="e">
        <v>#N/A</v>
        <stp/>
        <stp>##V3_BDHV12</stp>
        <stp>SPX Index</stp>
        <stp>IVOL_MONEYNESS</stp>
        <stp/>
        <stp/>
        <stp>[PUTStrategy-RealOption.xlsx]Opt_BS!R1084C8</stp>
        <stp>IVOL_MATURITY=MATURITY_1STM</stp>
        <stp>IVOL_MONEYNESS_LEVEL=MONEY_LVL_100_</stp>
        <stp>DTS=H</stp>
        <stp>FACTOR=.01</stp>
        <stp>DAYS=W</stp>
        <tr r="H1084" s="4"/>
      </tp>
      <tp t="e">
        <v>#N/A</v>
        <stp/>
        <stp>##V3_BDHV12</stp>
        <stp>SPX Index</stp>
        <stp>IVOL_MONEYNESS</stp>
        <stp/>
        <stp/>
        <stp>[PUTStrategy-RealOption.xlsx]Opt_BS!R1174C8</stp>
        <stp>IVOL_MATURITY=MATURITY_1STM</stp>
        <stp>IVOL_MONEYNESS_LEVEL=MONEY_LVL_100_</stp>
        <stp>DTS=H</stp>
        <stp>FACTOR=.01</stp>
        <stp>DAYS=W</stp>
        <tr r="H1174" s="4"/>
      </tp>
      <tp t="e">
        <v>#N/A</v>
        <stp/>
        <stp>##V3_BDHV12</stp>
        <stp>SPX Index</stp>
        <stp>IVOL_MONEYNESS</stp>
        <stp/>
        <stp/>
        <stp>[PUTStrategy-RealOption.xlsx]Opt_BS!R1164C8</stp>
        <stp>IVOL_MATURITY=MATURITY_1STM</stp>
        <stp>IVOL_MONEYNESS_LEVEL=MONEY_LVL_100_</stp>
        <stp>DTS=H</stp>
        <stp>FACTOR=.01</stp>
        <stp>DAYS=W</stp>
        <tr r="H1164" s="4"/>
      </tp>
      <tp t="e">
        <v>#N/A</v>
        <stp/>
        <stp>##V3_BDHV12</stp>
        <stp>SPX Index</stp>
        <stp>IVOL_MONEYNESS</stp>
        <stp/>
        <stp/>
        <stp>[PUTStrategy-RealOption.xlsx]Opt_BS!R1154C8</stp>
        <stp>IVOL_MATURITY=MATURITY_1STM</stp>
        <stp>IVOL_MONEYNESS_LEVEL=MONEY_LVL_100_</stp>
        <stp>DTS=H</stp>
        <stp>FACTOR=.01</stp>
        <stp>DAYS=W</stp>
        <tr r="H1154" s="4"/>
      </tp>
      <tp t="e">
        <v>#N/A</v>
        <stp/>
        <stp>##V3_BDHV12</stp>
        <stp>SPX Index</stp>
        <stp>IVOL_MONEYNESS</stp>
        <stp/>
        <stp/>
        <stp>[PUTStrategy-RealOption.xlsx]Opt_BS!R1144C8</stp>
        <stp>IVOL_MATURITY=MATURITY_1STM</stp>
        <stp>IVOL_MONEYNESS_LEVEL=MONEY_LVL_100_</stp>
        <stp>DTS=H</stp>
        <stp>FACTOR=.01</stp>
        <stp>DAYS=W</stp>
        <tr r="H1144" s="4"/>
      </tp>
      <tp t="e">
        <v>#N/A</v>
        <stp/>
        <stp>##V3_BDHV12</stp>
        <stp>SPX Index</stp>
        <stp>IVOL_MONEYNESS</stp>
        <stp/>
        <stp/>
        <stp>[PUTStrategy-RealOption.xlsx]Opt_BS!R1134C8</stp>
        <stp>IVOL_MATURITY=MATURITY_1STM</stp>
        <stp>IVOL_MONEYNESS_LEVEL=MONEY_LVL_100_</stp>
        <stp>DTS=H</stp>
        <stp>FACTOR=.01</stp>
        <stp>DAYS=W</stp>
        <tr r="H1134" s="4"/>
      </tp>
      <tp t="e">
        <v>#N/A</v>
        <stp/>
        <stp>##V3_BDHV12</stp>
        <stp>SPX Index</stp>
        <stp>IVOL_MONEYNESS</stp>
        <stp/>
        <stp/>
        <stp>[PUTStrategy-RealOption.xlsx]Opt_BS!R1124C8</stp>
        <stp>IVOL_MATURITY=MATURITY_1STM</stp>
        <stp>IVOL_MONEYNESS_LEVEL=MONEY_LVL_100_</stp>
        <stp>DTS=H</stp>
        <stp>FACTOR=.01</stp>
        <stp>DAYS=W</stp>
        <tr r="H1124" s="4"/>
      </tp>
      <tp t="e">
        <v>#N/A</v>
        <stp/>
        <stp>##V3_BDHV12</stp>
        <stp>SPX Index</stp>
        <stp>IVOL_MONEYNESS</stp>
        <stp/>
        <stp/>
        <stp>[PUTStrategy-RealOption.xlsx]Opt_BS!R1114C8</stp>
        <stp>IVOL_MATURITY=MATURITY_1STM</stp>
        <stp>IVOL_MONEYNESS_LEVEL=MONEY_LVL_100_</stp>
        <stp>DTS=H</stp>
        <stp>FACTOR=.01</stp>
        <stp>DAYS=W</stp>
        <tr r="H1114" s="4"/>
      </tp>
      <tp t="e">
        <v>#N/A</v>
        <stp/>
        <stp>##V3_BDHV12</stp>
        <stp>SPX Index</stp>
        <stp>IVOL_MONEYNESS</stp>
        <stp/>
        <stp/>
        <stp>[PUTStrategy-RealOption.xlsx]Opt_BS!R1104C8</stp>
        <stp>IVOL_MATURITY=MATURITY_1STM</stp>
        <stp>IVOL_MONEYNESS_LEVEL=MONEY_LVL_100_</stp>
        <stp>DTS=H</stp>
        <stp>FACTOR=.01</stp>
        <stp>DAYS=W</stp>
        <tr r="H1104" s="4"/>
      </tp>
      <tp t="e">
        <v>#N/A</v>
        <stp/>
        <stp>##V3_BDHV12</stp>
        <stp>SPX Index</stp>
        <stp>IVOL_MONEYNESS</stp>
        <stp/>
        <stp/>
        <stp>[PUTStrategy-RealOption.xlsx]Opt_BS!R1194C8</stp>
        <stp>IVOL_MATURITY=MATURITY_1STM</stp>
        <stp>IVOL_MONEYNESS_LEVEL=MONEY_LVL_100_</stp>
        <stp>DTS=H</stp>
        <stp>FACTOR=.01</stp>
        <stp>DAYS=W</stp>
        <tr r="H1194" s="4"/>
      </tp>
      <tp t="e">
        <v>#N/A</v>
        <stp/>
        <stp>##V3_BDHV12</stp>
        <stp>SPX Index</stp>
        <stp>IVOL_MONEYNESS</stp>
        <stp/>
        <stp/>
        <stp>[PUTStrategy-RealOption.xlsx]Opt_BS!R1184C8</stp>
        <stp>IVOL_MATURITY=MATURITY_1STM</stp>
        <stp>IVOL_MONEYNESS_LEVEL=MONEY_LVL_100_</stp>
        <stp>DTS=H</stp>
        <stp>FACTOR=.01</stp>
        <stp>DAYS=W</stp>
        <tr r="H1184" s="4"/>
      </tp>
      <tp t="e">
        <v>#N/A</v>
        <stp/>
        <stp>##V3_BDHV12</stp>
        <stp>SPX Index</stp>
        <stp>IVOL_MONEYNESS</stp>
        <stp/>
        <stp/>
        <stp>[PUTStrategy-RealOption.xlsx]Opt_BS!R1674C8</stp>
        <stp>IVOL_MATURITY=MATURITY_1STM</stp>
        <stp>IVOL_MONEYNESS_LEVEL=MONEY_LVL_100_</stp>
        <stp>DTS=H</stp>
        <stp>FACTOR=.01</stp>
        <stp>DAYS=W</stp>
        <tr r="H1674" s="4"/>
      </tp>
      <tp t="e">
        <v>#N/A</v>
        <stp/>
        <stp>##V3_BDHV12</stp>
        <stp>SPX Index</stp>
        <stp>IVOL_MONEYNESS</stp>
        <stp/>
        <stp/>
        <stp>[PUTStrategy-RealOption.xlsx]Opt_BS!R1664C8</stp>
        <stp>IVOL_MATURITY=MATURITY_1STM</stp>
        <stp>IVOL_MONEYNESS_LEVEL=MONEY_LVL_100_</stp>
        <stp>DTS=H</stp>
        <stp>FACTOR=.01</stp>
        <stp>DAYS=W</stp>
        <tr r="H1664" s="4"/>
      </tp>
      <tp t="e">
        <v>#N/A</v>
        <stp/>
        <stp>##V3_BDHV12</stp>
        <stp>SPX Index</stp>
        <stp>IVOL_MONEYNESS</stp>
        <stp/>
        <stp/>
        <stp>[PUTStrategy-RealOption.xlsx]Opt_BS!R1654C8</stp>
        <stp>IVOL_MATURITY=MATURITY_1STM</stp>
        <stp>IVOL_MONEYNESS_LEVEL=MONEY_LVL_100_</stp>
        <stp>DTS=H</stp>
        <stp>FACTOR=.01</stp>
        <stp>DAYS=W</stp>
        <tr r="H1654" s="4"/>
      </tp>
      <tp t="e">
        <v>#N/A</v>
        <stp/>
        <stp>##V3_BDHV12</stp>
        <stp>SPX Index</stp>
        <stp>IVOL_MONEYNESS</stp>
        <stp/>
        <stp/>
        <stp>[PUTStrategy-RealOption.xlsx]Opt_BS!R1644C8</stp>
        <stp>IVOL_MATURITY=MATURITY_1STM</stp>
        <stp>IVOL_MONEYNESS_LEVEL=MONEY_LVL_100_</stp>
        <stp>DTS=H</stp>
        <stp>FACTOR=.01</stp>
        <stp>DAYS=W</stp>
        <tr r="H1644" s="4"/>
      </tp>
      <tp t="e">
        <v>#N/A</v>
        <stp/>
        <stp>##V3_BDHV12</stp>
        <stp>SPX Index</stp>
        <stp>IVOL_MONEYNESS</stp>
        <stp/>
        <stp/>
        <stp>[PUTStrategy-RealOption.xlsx]Opt_BS!R1634C8</stp>
        <stp>IVOL_MATURITY=MATURITY_1STM</stp>
        <stp>IVOL_MONEYNESS_LEVEL=MONEY_LVL_100_</stp>
        <stp>DTS=H</stp>
        <stp>FACTOR=.01</stp>
        <stp>DAYS=W</stp>
        <tr r="H1634" s="4"/>
      </tp>
      <tp t="e">
        <v>#N/A</v>
        <stp/>
        <stp>##V3_BDHV12</stp>
        <stp>SPX Index</stp>
        <stp>IVOL_MONEYNESS</stp>
        <stp/>
        <stp/>
        <stp>[PUTStrategy-RealOption.xlsx]Opt_BS!R1624C8</stp>
        <stp>IVOL_MATURITY=MATURITY_1STM</stp>
        <stp>IVOL_MONEYNESS_LEVEL=MONEY_LVL_100_</stp>
        <stp>DTS=H</stp>
        <stp>FACTOR=.01</stp>
        <stp>DAYS=W</stp>
        <tr r="H1624" s="4"/>
      </tp>
      <tp t="e">
        <v>#N/A</v>
        <stp/>
        <stp>##V3_BDHV12</stp>
        <stp>SPX Index</stp>
        <stp>IVOL_MONEYNESS</stp>
        <stp/>
        <stp/>
        <stp>[PUTStrategy-RealOption.xlsx]Opt_BS!R1614C8</stp>
        <stp>IVOL_MATURITY=MATURITY_1STM</stp>
        <stp>IVOL_MONEYNESS_LEVEL=MONEY_LVL_100_</stp>
        <stp>DTS=H</stp>
        <stp>FACTOR=.01</stp>
        <stp>DAYS=W</stp>
        <tr r="H1614" s="4"/>
      </tp>
      <tp t="e">
        <v>#N/A</v>
        <stp/>
        <stp>##V3_BDHV12</stp>
        <stp>SPX Index</stp>
        <stp>IVOL_MONEYNESS</stp>
        <stp/>
        <stp/>
        <stp>[PUTStrategy-RealOption.xlsx]Opt_BS!R1604C8</stp>
        <stp>IVOL_MATURITY=MATURITY_1STM</stp>
        <stp>IVOL_MONEYNESS_LEVEL=MONEY_LVL_100_</stp>
        <stp>DTS=H</stp>
        <stp>FACTOR=.01</stp>
        <stp>DAYS=W</stp>
        <tr r="H1604" s="4"/>
      </tp>
      <tp t="e">
        <v>#N/A</v>
        <stp/>
        <stp>##V3_BDHV12</stp>
        <stp>SPX Index</stp>
        <stp>IVOL_MONEYNESS</stp>
        <stp/>
        <stp/>
        <stp>[PUTStrategy-RealOption.xlsx]Opt_BS!R1694C8</stp>
        <stp>IVOL_MATURITY=MATURITY_1STM</stp>
        <stp>IVOL_MONEYNESS_LEVEL=MONEY_LVL_100_</stp>
        <stp>DTS=H</stp>
        <stp>FACTOR=.01</stp>
        <stp>DAYS=W</stp>
        <tr r="H1694" s="4"/>
      </tp>
      <tp t="e">
        <v>#N/A</v>
        <stp/>
        <stp>##V3_BDHV12</stp>
        <stp>SPX Index</stp>
        <stp>IVOL_MONEYNESS</stp>
        <stp/>
        <stp/>
        <stp>[PUTStrategy-RealOption.xlsx]Opt_BS!R1684C8</stp>
        <stp>IVOL_MATURITY=MATURITY_1STM</stp>
        <stp>IVOL_MONEYNESS_LEVEL=MONEY_LVL_100_</stp>
        <stp>DTS=H</stp>
        <stp>FACTOR=.01</stp>
        <stp>DAYS=W</stp>
        <tr r="H1684" s="4"/>
      </tp>
      <tp t="e">
        <v>#N/A</v>
        <stp/>
        <stp>##V3_BDHV12</stp>
        <stp>SPX Index</stp>
        <stp>IVOL_MONEYNESS</stp>
        <stp/>
        <stp/>
        <stp>[PUTStrategy-RealOption.xlsx]Opt_BS!R1774C8</stp>
        <stp>IVOL_MATURITY=MATURITY_1STM</stp>
        <stp>IVOL_MONEYNESS_LEVEL=MONEY_LVL_100_</stp>
        <stp>DTS=H</stp>
        <stp>FACTOR=.01</stp>
        <stp>DAYS=W</stp>
        <tr r="H1774" s="4"/>
      </tp>
      <tp t="e">
        <v>#N/A</v>
        <stp/>
        <stp>##V3_BDHV12</stp>
        <stp>SPX Index</stp>
        <stp>IVOL_MONEYNESS</stp>
        <stp/>
        <stp/>
        <stp>[PUTStrategy-RealOption.xlsx]Opt_BS!R1764C8</stp>
        <stp>IVOL_MATURITY=MATURITY_1STM</stp>
        <stp>IVOL_MONEYNESS_LEVEL=MONEY_LVL_100_</stp>
        <stp>DTS=H</stp>
        <stp>FACTOR=.01</stp>
        <stp>DAYS=W</stp>
        <tr r="H1764" s="4"/>
      </tp>
      <tp t="e">
        <v>#N/A</v>
        <stp/>
        <stp>##V3_BDHV12</stp>
        <stp>SPX Index</stp>
        <stp>IVOL_MONEYNESS</stp>
        <stp/>
        <stp/>
        <stp>[PUTStrategy-RealOption.xlsx]Opt_BS!R1754C8</stp>
        <stp>IVOL_MATURITY=MATURITY_1STM</stp>
        <stp>IVOL_MONEYNESS_LEVEL=MONEY_LVL_100_</stp>
        <stp>DTS=H</stp>
        <stp>FACTOR=.01</stp>
        <stp>DAYS=W</stp>
        <tr r="H1754" s="4"/>
      </tp>
      <tp t="e">
        <v>#N/A</v>
        <stp/>
        <stp>##V3_BDHV12</stp>
        <stp>SPX Index</stp>
        <stp>IVOL_MONEYNESS</stp>
        <stp/>
        <stp/>
        <stp>[PUTStrategy-RealOption.xlsx]Opt_BS!R1744C8</stp>
        <stp>IVOL_MATURITY=MATURITY_1STM</stp>
        <stp>IVOL_MONEYNESS_LEVEL=MONEY_LVL_100_</stp>
        <stp>DTS=H</stp>
        <stp>FACTOR=.01</stp>
        <stp>DAYS=W</stp>
        <tr r="H1744" s="4"/>
      </tp>
      <tp t="e">
        <v>#N/A</v>
        <stp/>
        <stp>##V3_BDHV12</stp>
        <stp>SPX Index</stp>
        <stp>IVOL_MONEYNESS</stp>
        <stp/>
        <stp/>
        <stp>[PUTStrategy-RealOption.xlsx]Opt_BS!R1734C8</stp>
        <stp>IVOL_MATURITY=MATURITY_1STM</stp>
        <stp>IVOL_MONEYNESS_LEVEL=MONEY_LVL_100_</stp>
        <stp>DTS=H</stp>
        <stp>FACTOR=.01</stp>
        <stp>DAYS=W</stp>
        <tr r="H1734" s="4"/>
      </tp>
      <tp t="e">
        <v>#N/A</v>
        <stp/>
        <stp>##V3_BDHV12</stp>
        <stp>SPX Index</stp>
        <stp>IVOL_MONEYNESS</stp>
        <stp/>
        <stp/>
        <stp>[PUTStrategy-RealOption.xlsx]Opt_BS!R1724C8</stp>
        <stp>IVOL_MATURITY=MATURITY_1STM</stp>
        <stp>IVOL_MONEYNESS_LEVEL=MONEY_LVL_100_</stp>
        <stp>DTS=H</stp>
        <stp>FACTOR=.01</stp>
        <stp>DAYS=W</stp>
        <tr r="H1724" s="4"/>
      </tp>
      <tp t="e">
        <v>#N/A</v>
        <stp/>
        <stp>##V3_BDHV12</stp>
        <stp>SPX Index</stp>
        <stp>IVOL_MONEYNESS</stp>
        <stp/>
        <stp/>
        <stp>[PUTStrategy-RealOption.xlsx]Opt_BS!R1714C8</stp>
        <stp>IVOL_MATURITY=MATURITY_1STM</stp>
        <stp>IVOL_MONEYNESS_LEVEL=MONEY_LVL_100_</stp>
        <stp>DTS=H</stp>
        <stp>FACTOR=.01</stp>
        <stp>DAYS=W</stp>
        <tr r="H1714" s="4"/>
      </tp>
      <tp t="e">
        <v>#N/A</v>
        <stp/>
        <stp>##V3_BDHV12</stp>
        <stp>SPX Index</stp>
        <stp>IVOL_MONEYNESS</stp>
        <stp/>
        <stp/>
        <stp>[PUTStrategy-RealOption.xlsx]Opt_BS!R1704C8</stp>
        <stp>IVOL_MATURITY=MATURITY_1STM</stp>
        <stp>IVOL_MONEYNESS_LEVEL=MONEY_LVL_100_</stp>
        <stp>DTS=H</stp>
        <stp>FACTOR=.01</stp>
        <stp>DAYS=W</stp>
        <tr r="H1704" s="4"/>
      </tp>
      <tp t="e">
        <v>#N/A</v>
        <stp/>
        <stp>##V3_BDHV12</stp>
        <stp>SPX Index</stp>
        <stp>IVOL_MONEYNESS</stp>
        <stp/>
        <stp/>
        <stp>[PUTStrategy-RealOption.xlsx]Opt_BS!R1794C8</stp>
        <stp>IVOL_MATURITY=MATURITY_1STM</stp>
        <stp>IVOL_MONEYNESS_LEVEL=MONEY_LVL_100_</stp>
        <stp>DTS=H</stp>
        <stp>FACTOR=.01</stp>
        <stp>DAYS=W</stp>
        <tr r="H1794" s="4"/>
      </tp>
      <tp t="e">
        <v>#N/A</v>
        <stp/>
        <stp>##V3_BDHV12</stp>
        <stp>SPX Index</stp>
        <stp>IVOL_MONEYNESS</stp>
        <stp/>
        <stp/>
        <stp>[PUTStrategy-RealOption.xlsx]Opt_BS!R1784C8</stp>
        <stp>IVOL_MATURITY=MATURITY_1STM</stp>
        <stp>IVOL_MONEYNESS_LEVEL=MONEY_LVL_100_</stp>
        <stp>DTS=H</stp>
        <stp>FACTOR=.01</stp>
        <stp>DAYS=W</stp>
        <tr r="H1784" s="4"/>
      </tp>
      <tp t="e">
        <v>#N/A</v>
        <stp/>
        <stp>##V3_BDHV12</stp>
        <stp>SPX Index</stp>
        <stp>IVOL_MONEYNESS</stp>
        <stp/>
        <stp/>
        <stp>[PUTStrategy-RealOption.xlsx]Opt_BS!R1474C8</stp>
        <stp>IVOL_MATURITY=MATURITY_1STM</stp>
        <stp>IVOL_MONEYNESS_LEVEL=MONEY_LVL_100_</stp>
        <stp>DTS=H</stp>
        <stp>FACTOR=.01</stp>
        <stp>DAYS=W</stp>
        <tr r="H1474" s="4"/>
      </tp>
      <tp t="e">
        <v>#N/A</v>
        <stp/>
        <stp>##V3_BDHV12</stp>
        <stp>SPX Index</stp>
        <stp>IVOL_MONEYNESS</stp>
        <stp/>
        <stp/>
        <stp>[PUTStrategy-RealOption.xlsx]Opt_BS!R1464C8</stp>
        <stp>IVOL_MATURITY=MATURITY_1STM</stp>
        <stp>IVOL_MONEYNESS_LEVEL=MONEY_LVL_100_</stp>
        <stp>DTS=H</stp>
        <stp>FACTOR=.01</stp>
        <stp>DAYS=W</stp>
        <tr r="H1464" s="4"/>
      </tp>
      <tp t="e">
        <v>#N/A</v>
        <stp/>
        <stp>##V3_BDHV12</stp>
        <stp>SPX Index</stp>
        <stp>IVOL_MONEYNESS</stp>
        <stp/>
        <stp/>
        <stp>[PUTStrategy-RealOption.xlsx]Opt_BS!R1454C8</stp>
        <stp>IVOL_MATURITY=MATURITY_1STM</stp>
        <stp>IVOL_MONEYNESS_LEVEL=MONEY_LVL_100_</stp>
        <stp>DTS=H</stp>
        <stp>FACTOR=.01</stp>
        <stp>DAYS=W</stp>
        <tr r="H1454" s="4"/>
      </tp>
      <tp t="e">
        <v>#N/A</v>
        <stp/>
        <stp>##V3_BDHV12</stp>
        <stp>SPX Index</stp>
        <stp>IVOL_MONEYNESS</stp>
        <stp/>
        <stp/>
        <stp>[PUTStrategy-RealOption.xlsx]Opt_BS!R1444C8</stp>
        <stp>IVOL_MATURITY=MATURITY_1STM</stp>
        <stp>IVOL_MONEYNESS_LEVEL=MONEY_LVL_100_</stp>
        <stp>DTS=H</stp>
        <stp>FACTOR=.01</stp>
        <stp>DAYS=W</stp>
        <tr r="H1444" s="4"/>
      </tp>
      <tp t="e">
        <v>#N/A</v>
        <stp/>
        <stp>##V3_BDHV12</stp>
        <stp>SPX Index</stp>
        <stp>IVOL_MONEYNESS</stp>
        <stp/>
        <stp/>
        <stp>[PUTStrategy-RealOption.xlsx]Opt_BS!R1434C8</stp>
        <stp>IVOL_MATURITY=MATURITY_1STM</stp>
        <stp>IVOL_MONEYNESS_LEVEL=MONEY_LVL_100_</stp>
        <stp>DTS=H</stp>
        <stp>FACTOR=.01</stp>
        <stp>DAYS=W</stp>
        <tr r="H1434" s="4"/>
      </tp>
      <tp t="e">
        <v>#N/A</v>
        <stp/>
        <stp>##V3_BDHV12</stp>
        <stp>SPX Index</stp>
        <stp>IVOL_MONEYNESS</stp>
        <stp/>
        <stp/>
        <stp>[PUTStrategy-RealOption.xlsx]Opt_BS!R1424C8</stp>
        <stp>IVOL_MATURITY=MATURITY_1STM</stp>
        <stp>IVOL_MONEYNESS_LEVEL=MONEY_LVL_100_</stp>
        <stp>DTS=H</stp>
        <stp>FACTOR=.01</stp>
        <stp>DAYS=W</stp>
        <tr r="H1424" s="4"/>
      </tp>
      <tp t="e">
        <v>#N/A</v>
        <stp/>
        <stp>##V3_BDHV12</stp>
        <stp>SPX Index</stp>
        <stp>IVOL_MONEYNESS</stp>
        <stp/>
        <stp/>
        <stp>[PUTStrategy-RealOption.xlsx]Opt_BS!R1414C8</stp>
        <stp>IVOL_MATURITY=MATURITY_1STM</stp>
        <stp>IVOL_MONEYNESS_LEVEL=MONEY_LVL_100_</stp>
        <stp>DTS=H</stp>
        <stp>FACTOR=.01</stp>
        <stp>DAYS=W</stp>
        <tr r="H1414" s="4"/>
      </tp>
      <tp t="e">
        <v>#N/A</v>
        <stp/>
        <stp>##V3_BDHV12</stp>
        <stp>SPX Index</stp>
        <stp>IVOL_MONEYNESS</stp>
        <stp/>
        <stp/>
        <stp>[PUTStrategy-RealOption.xlsx]Opt_BS!R1404C8</stp>
        <stp>IVOL_MATURITY=MATURITY_1STM</stp>
        <stp>IVOL_MONEYNESS_LEVEL=MONEY_LVL_100_</stp>
        <stp>DTS=H</stp>
        <stp>FACTOR=.01</stp>
        <stp>DAYS=W</stp>
        <tr r="H1404" s="4"/>
      </tp>
      <tp t="e">
        <v>#N/A</v>
        <stp/>
        <stp>##V3_BDHV12</stp>
        <stp>SPX Index</stp>
        <stp>IVOL_MONEYNESS</stp>
        <stp/>
        <stp/>
        <stp>[PUTStrategy-RealOption.xlsx]Opt_BS!R1494C8</stp>
        <stp>IVOL_MATURITY=MATURITY_1STM</stp>
        <stp>IVOL_MONEYNESS_LEVEL=MONEY_LVL_100_</stp>
        <stp>DTS=H</stp>
        <stp>FACTOR=.01</stp>
        <stp>DAYS=W</stp>
        <tr r="H1494" s="4"/>
      </tp>
      <tp t="e">
        <v>#N/A</v>
        <stp/>
        <stp>##V3_BDHV12</stp>
        <stp>SPX Index</stp>
        <stp>IVOL_MONEYNESS</stp>
        <stp/>
        <stp/>
        <stp>[PUTStrategy-RealOption.xlsx]Opt_BS!R1484C8</stp>
        <stp>IVOL_MATURITY=MATURITY_1STM</stp>
        <stp>IVOL_MONEYNESS_LEVEL=MONEY_LVL_100_</stp>
        <stp>DTS=H</stp>
        <stp>FACTOR=.01</stp>
        <stp>DAYS=W</stp>
        <tr r="H1484" s="4"/>
      </tp>
      <tp t="e">
        <v>#N/A</v>
        <stp/>
        <stp>##V3_BDHV12</stp>
        <stp>SPX Index</stp>
        <stp>IVOL_MONEYNESS</stp>
        <stp/>
        <stp/>
        <stp>[PUTStrategy-RealOption.xlsx]Opt_BS!R1574C8</stp>
        <stp>IVOL_MATURITY=MATURITY_1STM</stp>
        <stp>IVOL_MONEYNESS_LEVEL=MONEY_LVL_100_</stp>
        <stp>DTS=H</stp>
        <stp>FACTOR=.01</stp>
        <stp>DAYS=W</stp>
        <tr r="H1574" s="4"/>
      </tp>
      <tp t="e">
        <v>#N/A</v>
        <stp/>
        <stp>##V3_BDHV12</stp>
        <stp>SPX Index</stp>
        <stp>IVOL_MONEYNESS</stp>
        <stp/>
        <stp/>
        <stp>[PUTStrategy-RealOption.xlsx]Opt_BS!R1564C8</stp>
        <stp>IVOL_MATURITY=MATURITY_1STM</stp>
        <stp>IVOL_MONEYNESS_LEVEL=MONEY_LVL_100_</stp>
        <stp>DTS=H</stp>
        <stp>FACTOR=.01</stp>
        <stp>DAYS=W</stp>
        <tr r="H1564" s="4"/>
      </tp>
      <tp t="e">
        <v>#N/A</v>
        <stp/>
        <stp>##V3_BDHV12</stp>
        <stp>SPX Index</stp>
        <stp>IVOL_MONEYNESS</stp>
        <stp/>
        <stp/>
        <stp>[PUTStrategy-RealOption.xlsx]Opt_BS!R1554C8</stp>
        <stp>IVOL_MATURITY=MATURITY_1STM</stp>
        <stp>IVOL_MONEYNESS_LEVEL=MONEY_LVL_100_</stp>
        <stp>DTS=H</stp>
        <stp>FACTOR=.01</stp>
        <stp>DAYS=W</stp>
        <tr r="H1554" s="4"/>
      </tp>
      <tp t="e">
        <v>#N/A</v>
        <stp/>
        <stp>##V3_BDHV12</stp>
        <stp>SPX Index</stp>
        <stp>IVOL_MONEYNESS</stp>
        <stp/>
        <stp/>
        <stp>[PUTStrategy-RealOption.xlsx]Opt_BS!R1544C8</stp>
        <stp>IVOL_MATURITY=MATURITY_1STM</stp>
        <stp>IVOL_MONEYNESS_LEVEL=MONEY_LVL_100_</stp>
        <stp>DTS=H</stp>
        <stp>FACTOR=.01</stp>
        <stp>DAYS=W</stp>
        <tr r="H1544" s="4"/>
      </tp>
      <tp t="e">
        <v>#N/A</v>
        <stp/>
        <stp>##V3_BDHV12</stp>
        <stp>SPX Index</stp>
        <stp>IVOL_MONEYNESS</stp>
        <stp/>
        <stp/>
        <stp>[PUTStrategy-RealOption.xlsx]Opt_BS!R1534C8</stp>
        <stp>IVOL_MATURITY=MATURITY_1STM</stp>
        <stp>IVOL_MONEYNESS_LEVEL=MONEY_LVL_100_</stp>
        <stp>DTS=H</stp>
        <stp>FACTOR=.01</stp>
        <stp>DAYS=W</stp>
        <tr r="H1534" s="4"/>
      </tp>
      <tp t="e">
        <v>#N/A</v>
        <stp/>
        <stp>##V3_BDHV12</stp>
        <stp>SPX Index</stp>
        <stp>IVOL_MONEYNESS</stp>
        <stp/>
        <stp/>
        <stp>[PUTStrategy-RealOption.xlsx]Opt_BS!R1524C8</stp>
        <stp>IVOL_MATURITY=MATURITY_1STM</stp>
        <stp>IVOL_MONEYNESS_LEVEL=MONEY_LVL_100_</stp>
        <stp>DTS=H</stp>
        <stp>FACTOR=.01</stp>
        <stp>DAYS=W</stp>
        <tr r="H1524" s="4"/>
      </tp>
      <tp t="e">
        <v>#N/A</v>
        <stp/>
        <stp>##V3_BDHV12</stp>
        <stp>SPX Index</stp>
        <stp>IVOL_MONEYNESS</stp>
        <stp/>
        <stp/>
        <stp>[PUTStrategy-RealOption.xlsx]Opt_BS!R1514C8</stp>
        <stp>IVOL_MATURITY=MATURITY_1STM</stp>
        <stp>IVOL_MONEYNESS_LEVEL=MONEY_LVL_100_</stp>
        <stp>DTS=H</stp>
        <stp>FACTOR=.01</stp>
        <stp>DAYS=W</stp>
        <tr r="H1514" s="4"/>
      </tp>
      <tp t="e">
        <v>#N/A</v>
        <stp/>
        <stp>##V3_BDHV12</stp>
        <stp>SPX Index</stp>
        <stp>IVOL_MONEYNESS</stp>
        <stp/>
        <stp/>
        <stp>[PUTStrategy-RealOption.xlsx]Opt_BS!R1504C8</stp>
        <stp>IVOL_MATURITY=MATURITY_1STM</stp>
        <stp>IVOL_MONEYNESS_LEVEL=MONEY_LVL_100_</stp>
        <stp>DTS=H</stp>
        <stp>FACTOR=.01</stp>
        <stp>DAYS=W</stp>
        <tr r="H1504" s="4"/>
      </tp>
      <tp t="e">
        <v>#N/A</v>
        <stp/>
        <stp>##V3_BDHV12</stp>
        <stp>SPX Index</stp>
        <stp>IVOL_MONEYNESS</stp>
        <stp/>
        <stp/>
        <stp>[PUTStrategy-RealOption.xlsx]Opt_BS!R1594C8</stp>
        <stp>IVOL_MATURITY=MATURITY_1STM</stp>
        <stp>IVOL_MONEYNESS_LEVEL=MONEY_LVL_100_</stp>
        <stp>DTS=H</stp>
        <stp>FACTOR=.01</stp>
        <stp>DAYS=W</stp>
        <tr r="H1594" s="4"/>
      </tp>
      <tp t="e">
        <v>#N/A</v>
        <stp/>
        <stp>##V3_BDHV12</stp>
        <stp>SPX Index</stp>
        <stp>IVOL_MONEYNESS</stp>
        <stp/>
        <stp/>
        <stp>[PUTStrategy-RealOption.xlsx]Opt_BS!R1584C8</stp>
        <stp>IVOL_MATURITY=MATURITY_1STM</stp>
        <stp>IVOL_MONEYNESS_LEVEL=MONEY_LVL_100_</stp>
        <stp>DTS=H</stp>
        <stp>FACTOR=.01</stp>
        <stp>DAYS=W</stp>
        <tr r="H1584" s="4"/>
      </tp>
      <tp t="e">
        <v>#N/A</v>
        <stp/>
        <stp>##V3_BDHV12</stp>
        <stp>SPX Index</stp>
        <stp>IVOL_MONEYNESS</stp>
        <stp/>
        <stp/>
        <stp>[PUTStrategy-RealOption.xlsx]Opt_BS!R2274C8</stp>
        <stp>IVOL_MATURITY=MATURITY_1STM</stp>
        <stp>IVOL_MONEYNESS_LEVEL=MONEY_LVL_100_</stp>
        <stp>DTS=H</stp>
        <stp>FACTOR=.01</stp>
        <stp>DAYS=W</stp>
        <tr r="H2274" s="4"/>
      </tp>
      <tp t="e">
        <v>#N/A</v>
        <stp/>
        <stp>##V3_BDHV12</stp>
        <stp>SPX Index</stp>
        <stp>IVOL_MONEYNESS</stp>
        <stp/>
        <stp/>
        <stp>[PUTStrategy-RealOption.xlsx]Opt_BS!R2264C8</stp>
        <stp>IVOL_MATURITY=MATURITY_1STM</stp>
        <stp>IVOL_MONEYNESS_LEVEL=MONEY_LVL_100_</stp>
        <stp>DTS=H</stp>
        <stp>FACTOR=.01</stp>
        <stp>DAYS=W</stp>
        <tr r="H2264" s="4"/>
      </tp>
      <tp t="e">
        <v>#N/A</v>
        <stp/>
        <stp>##V3_BDHV12</stp>
        <stp>SPX Index</stp>
        <stp>IVOL_MONEYNESS</stp>
        <stp/>
        <stp/>
        <stp>[PUTStrategy-RealOption.xlsx]Opt_BS!R2254C8</stp>
        <stp>IVOL_MATURITY=MATURITY_1STM</stp>
        <stp>IVOL_MONEYNESS_LEVEL=MONEY_LVL_100_</stp>
        <stp>DTS=H</stp>
        <stp>FACTOR=.01</stp>
        <stp>DAYS=W</stp>
        <tr r="H2254" s="4"/>
      </tp>
      <tp t="e">
        <v>#N/A</v>
        <stp/>
        <stp>##V3_BDHV12</stp>
        <stp>SPX Index</stp>
        <stp>IVOL_MONEYNESS</stp>
        <stp/>
        <stp/>
        <stp>[PUTStrategy-RealOption.xlsx]Opt_BS!R2244C8</stp>
        <stp>IVOL_MATURITY=MATURITY_1STM</stp>
        <stp>IVOL_MONEYNESS_LEVEL=MONEY_LVL_100_</stp>
        <stp>DTS=H</stp>
        <stp>FACTOR=.01</stp>
        <stp>DAYS=W</stp>
        <tr r="H2244" s="4"/>
      </tp>
      <tp t="e">
        <v>#N/A</v>
        <stp/>
        <stp>##V3_BDHV12</stp>
        <stp>SPX Index</stp>
        <stp>IVOL_MONEYNESS</stp>
        <stp/>
        <stp/>
        <stp>[PUTStrategy-RealOption.xlsx]Opt_BS!R2234C8</stp>
        <stp>IVOL_MATURITY=MATURITY_1STM</stp>
        <stp>IVOL_MONEYNESS_LEVEL=MONEY_LVL_100_</stp>
        <stp>DTS=H</stp>
        <stp>FACTOR=.01</stp>
        <stp>DAYS=W</stp>
        <tr r="H2234" s="4"/>
      </tp>
      <tp t="e">
        <v>#N/A</v>
        <stp/>
        <stp>##V3_BDHV12</stp>
        <stp>SPX Index</stp>
        <stp>IVOL_MONEYNESS</stp>
        <stp/>
        <stp/>
        <stp>[PUTStrategy-RealOption.xlsx]Opt_BS!R2224C8</stp>
        <stp>IVOL_MATURITY=MATURITY_1STM</stp>
        <stp>IVOL_MONEYNESS_LEVEL=MONEY_LVL_100_</stp>
        <stp>DTS=H</stp>
        <stp>FACTOR=.01</stp>
        <stp>DAYS=W</stp>
        <tr r="H2224" s="4"/>
      </tp>
      <tp t="e">
        <v>#N/A</v>
        <stp/>
        <stp>##V3_BDHV12</stp>
        <stp>SPX Index</stp>
        <stp>IVOL_MONEYNESS</stp>
        <stp/>
        <stp/>
        <stp>[PUTStrategy-RealOption.xlsx]Opt_BS!R2214C8</stp>
        <stp>IVOL_MATURITY=MATURITY_1STM</stp>
        <stp>IVOL_MONEYNESS_LEVEL=MONEY_LVL_100_</stp>
        <stp>DTS=H</stp>
        <stp>FACTOR=.01</stp>
        <stp>DAYS=W</stp>
        <tr r="H2214" s="4"/>
      </tp>
      <tp t="e">
        <v>#N/A</v>
        <stp/>
        <stp>##V3_BDHV12</stp>
        <stp>SPX Index</stp>
        <stp>IVOL_MONEYNESS</stp>
        <stp/>
        <stp/>
        <stp>[PUTStrategy-RealOption.xlsx]Opt_BS!R2204C8</stp>
        <stp>IVOL_MATURITY=MATURITY_1STM</stp>
        <stp>IVOL_MONEYNESS_LEVEL=MONEY_LVL_100_</stp>
        <stp>DTS=H</stp>
        <stp>FACTOR=.01</stp>
        <stp>DAYS=W</stp>
        <tr r="H2204" s="4"/>
      </tp>
      <tp t="e">
        <v>#N/A</v>
        <stp/>
        <stp>##V3_BDHV12</stp>
        <stp>SPX Index</stp>
        <stp>IVOL_MONEYNESS</stp>
        <stp/>
        <stp/>
        <stp>[PUTStrategy-RealOption.xlsx]Opt_BS!R2294C8</stp>
        <stp>IVOL_MATURITY=MATURITY_1STM</stp>
        <stp>IVOL_MONEYNESS_LEVEL=MONEY_LVL_100_</stp>
        <stp>DTS=H</stp>
        <stp>FACTOR=.01</stp>
        <stp>DAYS=W</stp>
        <tr r="H2294" s="4"/>
      </tp>
      <tp t="e">
        <v>#N/A</v>
        <stp/>
        <stp>##V3_BDHV12</stp>
        <stp>SPX Index</stp>
        <stp>IVOL_MONEYNESS</stp>
        <stp/>
        <stp/>
        <stp>[PUTStrategy-RealOption.xlsx]Opt_BS!R2284C8</stp>
        <stp>IVOL_MATURITY=MATURITY_1STM</stp>
        <stp>IVOL_MONEYNESS_LEVEL=MONEY_LVL_100_</stp>
        <stp>DTS=H</stp>
        <stp>FACTOR=.01</stp>
        <stp>DAYS=W</stp>
        <tr r="H2284" s="4"/>
      </tp>
      <tp t="e">
        <v>#N/A</v>
        <stp/>
        <stp>##V3_BDHV12</stp>
        <stp>SPX Index</stp>
        <stp>IVOL_MONEYNESS</stp>
        <stp/>
        <stp/>
        <stp>[PUTStrategy-RealOption.xlsx]Opt_BS!R2374C8</stp>
        <stp>IVOL_MATURITY=MATURITY_1STM</stp>
        <stp>IVOL_MONEYNESS_LEVEL=MONEY_LVL_100_</stp>
        <stp>DTS=H</stp>
        <stp>FACTOR=.01</stp>
        <stp>DAYS=W</stp>
        <tr r="H2374" s="4"/>
      </tp>
      <tp t="e">
        <v>#N/A</v>
        <stp/>
        <stp>##V3_BDHV12</stp>
        <stp>SPX Index</stp>
        <stp>IVOL_MONEYNESS</stp>
        <stp/>
        <stp/>
        <stp>[PUTStrategy-RealOption.xlsx]Opt_BS!R2364C8</stp>
        <stp>IVOL_MATURITY=MATURITY_1STM</stp>
        <stp>IVOL_MONEYNESS_LEVEL=MONEY_LVL_100_</stp>
        <stp>DTS=H</stp>
        <stp>FACTOR=.01</stp>
        <stp>DAYS=W</stp>
        <tr r="H2364" s="4"/>
      </tp>
      <tp t="e">
        <v>#N/A</v>
        <stp/>
        <stp>##V3_BDHV12</stp>
        <stp>SPX Index</stp>
        <stp>IVOL_MONEYNESS</stp>
        <stp/>
        <stp/>
        <stp>[PUTStrategy-RealOption.xlsx]Opt_BS!R2354C8</stp>
        <stp>IVOL_MATURITY=MATURITY_1STM</stp>
        <stp>IVOL_MONEYNESS_LEVEL=MONEY_LVL_100_</stp>
        <stp>DTS=H</stp>
        <stp>FACTOR=.01</stp>
        <stp>DAYS=W</stp>
        <tr r="H2354" s="4"/>
      </tp>
      <tp t="e">
        <v>#N/A</v>
        <stp/>
        <stp>##V3_BDHV12</stp>
        <stp>SPX Index</stp>
        <stp>IVOL_MONEYNESS</stp>
        <stp/>
        <stp/>
        <stp>[PUTStrategy-RealOption.xlsx]Opt_BS!R2344C8</stp>
        <stp>IVOL_MATURITY=MATURITY_1STM</stp>
        <stp>IVOL_MONEYNESS_LEVEL=MONEY_LVL_100_</stp>
        <stp>DTS=H</stp>
        <stp>FACTOR=.01</stp>
        <stp>DAYS=W</stp>
        <tr r="H2344" s="4"/>
      </tp>
      <tp t="e">
        <v>#N/A</v>
        <stp/>
        <stp>##V3_BDHV12</stp>
        <stp>SPX Index</stp>
        <stp>IVOL_MONEYNESS</stp>
        <stp/>
        <stp/>
        <stp>[PUTStrategy-RealOption.xlsx]Opt_BS!R2334C8</stp>
        <stp>IVOL_MATURITY=MATURITY_1STM</stp>
        <stp>IVOL_MONEYNESS_LEVEL=MONEY_LVL_100_</stp>
        <stp>DTS=H</stp>
        <stp>FACTOR=.01</stp>
        <stp>DAYS=W</stp>
        <tr r="H2334" s="4"/>
      </tp>
      <tp t="e">
        <v>#N/A</v>
        <stp/>
        <stp>##V3_BDHV12</stp>
        <stp>SPX Index</stp>
        <stp>IVOL_MONEYNESS</stp>
        <stp/>
        <stp/>
        <stp>[PUTStrategy-RealOption.xlsx]Opt_BS!R2324C8</stp>
        <stp>IVOL_MATURITY=MATURITY_1STM</stp>
        <stp>IVOL_MONEYNESS_LEVEL=MONEY_LVL_100_</stp>
        <stp>DTS=H</stp>
        <stp>FACTOR=.01</stp>
        <stp>DAYS=W</stp>
        <tr r="H2324" s="4"/>
      </tp>
      <tp t="e">
        <v>#N/A</v>
        <stp/>
        <stp>##V3_BDHV12</stp>
        <stp>SPX Index</stp>
        <stp>IVOL_MONEYNESS</stp>
        <stp/>
        <stp/>
        <stp>[PUTStrategy-RealOption.xlsx]Opt_BS!R2314C8</stp>
        <stp>IVOL_MATURITY=MATURITY_1STM</stp>
        <stp>IVOL_MONEYNESS_LEVEL=MONEY_LVL_100_</stp>
        <stp>DTS=H</stp>
        <stp>FACTOR=.01</stp>
        <stp>DAYS=W</stp>
        <tr r="H2314" s="4"/>
      </tp>
      <tp t="e">
        <v>#N/A</v>
        <stp/>
        <stp>##V3_BDHV12</stp>
        <stp>SPX Index</stp>
        <stp>IVOL_MONEYNESS</stp>
        <stp/>
        <stp/>
        <stp>[PUTStrategy-RealOption.xlsx]Opt_BS!R2304C8</stp>
        <stp>IVOL_MATURITY=MATURITY_1STM</stp>
        <stp>IVOL_MONEYNESS_LEVEL=MONEY_LVL_100_</stp>
        <stp>DTS=H</stp>
        <stp>FACTOR=.01</stp>
        <stp>DAYS=W</stp>
        <tr r="H2304" s="4"/>
      </tp>
      <tp t="e">
        <v>#N/A</v>
        <stp/>
        <stp>##V3_BDHV12</stp>
        <stp>SPX Index</stp>
        <stp>IVOL_MONEYNESS</stp>
        <stp/>
        <stp/>
        <stp>[PUTStrategy-RealOption.xlsx]Opt_BS!R2394C8</stp>
        <stp>IVOL_MATURITY=MATURITY_1STM</stp>
        <stp>IVOL_MONEYNESS_LEVEL=MONEY_LVL_100_</stp>
        <stp>DTS=H</stp>
        <stp>FACTOR=.01</stp>
        <stp>DAYS=W</stp>
        <tr r="H2394" s="4"/>
      </tp>
      <tp t="e">
        <v>#N/A</v>
        <stp/>
        <stp>##V3_BDHV12</stp>
        <stp>SPX Index</stp>
        <stp>IVOL_MONEYNESS</stp>
        <stp/>
        <stp/>
        <stp>[PUTStrategy-RealOption.xlsx]Opt_BS!R2384C8</stp>
        <stp>IVOL_MATURITY=MATURITY_1STM</stp>
        <stp>IVOL_MONEYNESS_LEVEL=MONEY_LVL_100_</stp>
        <stp>DTS=H</stp>
        <stp>FACTOR=.01</stp>
        <stp>DAYS=W</stp>
        <tr r="H2384" s="4"/>
      </tp>
      <tp t="e">
        <v>#N/A</v>
        <stp/>
        <stp>##V3_BDHV12</stp>
        <stp>SPX Index</stp>
        <stp>IVOL_MONEYNESS</stp>
        <stp/>
        <stp/>
        <stp>[PUTStrategy-RealOption.xlsx]Opt_BS!R2074C8</stp>
        <stp>IVOL_MATURITY=MATURITY_1STM</stp>
        <stp>IVOL_MONEYNESS_LEVEL=MONEY_LVL_100_</stp>
        <stp>DTS=H</stp>
        <stp>FACTOR=.01</stp>
        <stp>DAYS=W</stp>
        <tr r="H2074" s="4"/>
      </tp>
      <tp t="e">
        <v>#N/A</v>
        <stp/>
        <stp>##V3_BDHV12</stp>
        <stp>SPX Index</stp>
        <stp>IVOL_MONEYNESS</stp>
        <stp/>
        <stp/>
        <stp>[PUTStrategy-RealOption.xlsx]Opt_BS!R2064C8</stp>
        <stp>IVOL_MATURITY=MATURITY_1STM</stp>
        <stp>IVOL_MONEYNESS_LEVEL=MONEY_LVL_100_</stp>
        <stp>DTS=H</stp>
        <stp>FACTOR=.01</stp>
        <stp>DAYS=W</stp>
        <tr r="H2064" s="4"/>
      </tp>
      <tp t="e">
        <v>#N/A</v>
        <stp/>
        <stp>##V3_BDHV12</stp>
        <stp>SPX Index</stp>
        <stp>IVOL_MONEYNESS</stp>
        <stp/>
        <stp/>
        <stp>[PUTStrategy-RealOption.xlsx]Opt_BS!R2054C8</stp>
        <stp>IVOL_MATURITY=MATURITY_1STM</stp>
        <stp>IVOL_MONEYNESS_LEVEL=MONEY_LVL_100_</stp>
        <stp>DTS=H</stp>
        <stp>FACTOR=.01</stp>
        <stp>DAYS=W</stp>
        <tr r="H2054" s="4"/>
      </tp>
      <tp t="e">
        <v>#N/A</v>
        <stp/>
        <stp>##V3_BDHV12</stp>
        <stp>SPX Index</stp>
        <stp>IVOL_MONEYNESS</stp>
        <stp/>
        <stp/>
        <stp>[PUTStrategy-RealOption.xlsx]Opt_BS!R2044C8</stp>
        <stp>IVOL_MATURITY=MATURITY_1STM</stp>
        <stp>IVOL_MONEYNESS_LEVEL=MONEY_LVL_100_</stp>
        <stp>DTS=H</stp>
        <stp>FACTOR=.01</stp>
        <stp>DAYS=W</stp>
        <tr r="H2044" s="4"/>
      </tp>
      <tp t="e">
        <v>#N/A</v>
        <stp/>
        <stp>##V3_BDHV12</stp>
        <stp>SPX Index</stp>
        <stp>IVOL_MONEYNESS</stp>
        <stp/>
        <stp/>
        <stp>[PUTStrategy-RealOption.xlsx]Opt_BS!R2034C8</stp>
        <stp>IVOL_MATURITY=MATURITY_1STM</stp>
        <stp>IVOL_MONEYNESS_LEVEL=MONEY_LVL_100_</stp>
        <stp>DTS=H</stp>
        <stp>FACTOR=.01</stp>
        <stp>DAYS=W</stp>
        <tr r="H2034" s="4"/>
      </tp>
      <tp t="e">
        <v>#N/A</v>
        <stp/>
        <stp>##V3_BDHV12</stp>
        <stp>SPX Index</stp>
        <stp>IVOL_MONEYNESS</stp>
        <stp/>
        <stp/>
        <stp>[PUTStrategy-RealOption.xlsx]Opt_BS!R2024C8</stp>
        <stp>IVOL_MATURITY=MATURITY_1STM</stp>
        <stp>IVOL_MONEYNESS_LEVEL=MONEY_LVL_100_</stp>
        <stp>DTS=H</stp>
        <stp>FACTOR=.01</stp>
        <stp>DAYS=W</stp>
        <tr r="H2024" s="4"/>
      </tp>
      <tp t="e">
        <v>#N/A</v>
        <stp/>
        <stp>##V3_BDHV12</stp>
        <stp>SPX Index</stp>
        <stp>IVOL_MONEYNESS</stp>
        <stp/>
        <stp/>
        <stp>[PUTStrategy-RealOption.xlsx]Opt_BS!R2014C8</stp>
        <stp>IVOL_MATURITY=MATURITY_1STM</stp>
        <stp>IVOL_MONEYNESS_LEVEL=MONEY_LVL_100_</stp>
        <stp>DTS=H</stp>
        <stp>FACTOR=.01</stp>
        <stp>DAYS=W</stp>
        <tr r="H2014" s="4"/>
      </tp>
      <tp t="e">
        <v>#N/A</v>
        <stp/>
        <stp>##V3_BDHV12</stp>
        <stp>SPX Index</stp>
        <stp>IVOL_MONEYNESS</stp>
        <stp/>
        <stp/>
        <stp>[PUTStrategy-RealOption.xlsx]Opt_BS!R2004C8</stp>
        <stp>IVOL_MATURITY=MATURITY_1STM</stp>
        <stp>IVOL_MONEYNESS_LEVEL=MONEY_LVL_100_</stp>
        <stp>DTS=H</stp>
        <stp>FACTOR=.01</stp>
        <stp>DAYS=W</stp>
        <tr r="H2004" s="4"/>
      </tp>
      <tp t="e">
        <v>#N/A</v>
        <stp/>
        <stp>##V3_BDHV12</stp>
        <stp>SPX Index</stp>
        <stp>IVOL_MONEYNESS</stp>
        <stp/>
        <stp/>
        <stp>[PUTStrategy-RealOption.xlsx]Opt_BS!R2094C8</stp>
        <stp>IVOL_MATURITY=MATURITY_1STM</stp>
        <stp>IVOL_MONEYNESS_LEVEL=MONEY_LVL_100_</stp>
        <stp>DTS=H</stp>
        <stp>FACTOR=.01</stp>
        <stp>DAYS=W</stp>
        <tr r="H2094" s="4"/>
      </tp>
      <tp t="e">
        <v>#N/A</v>
        <stp/>
        <stp>##V3_BDHV12</stp>
        <stp>SPX Index</stp>
        <stp>IVOL_MONEYNESS</stp>
        <stp/>
        <stp/>
        <stp>[PUTStrategy-RealOption.xlsx]Opt_BS!R2084C8</stp>
        <stp>IVOL_MATURITY=MATURITY_1STM</stp>
        <stp>IVOL_MONEYNESS_LEVEL=MONEY_LVL_100_</stp>
        <stp>DTS=H</stp>
        <stp>FACTOR=.01</stp>
        <stp>DAYS=W</stp>
        <tr r="H2084" s="4"/>
      </tp>
      <tp t="e">
        <v>#N/A</v>
        <stp/>
        <stp>##V3_BDHV12</stp>
        <stp>SPX Index</stp>
        <stp>IVOL_MONEYNESS</stp>
        <stp/>
        <stp/>
        <stp>[PUTStrategy-RealOption.xlsx]Opt_BS!R2174C8</stp>
        <stp>IVOL_MATURITY=MATURITY_1STM</stp>
        <stp>IVOL_MONEYNESS_LEVEL=MONEY_LVL_100_</stp>
        <stp>DTS=H</stp>
        <stp>FACTOR=.01</stp>
        <stp>DAYS=W</stp>
        <tr r="H2174" s="4"/>
      </tp>
      <tp t="e">
        <v>#N/A</v>
        <stp/>
        <stp>##V3_BDHV12</stp>
        <stp>SPX Index</stp>
        <stp>IVOL_MONEYNESS</stp>
        <stp/>
        <stp/>
        <stp>[PUTStrategy-RealOption.xlsx]Opt_BS!R2164C8</stp>
        <stp>IVOL_MATURITY=MATURITY_1STM</stp>
        <stp>IVOL_MONEYNESS_LEVEL=MONEY_LVL_100_</stp>
        <stp>DTS=H</stp>
        <stp>FACTOR=.01</stp>
        <stp>DAYS=W</stp>
        <tr r="H2164" s="4"/>
      </tp>
      <tp t="e">
        <v>#N/A</v>
        <stp/>
        <stp>##V3_BDHV12</stp>
        <stp>SPX Index</stp>
        <stp>IVOL_MONEYNESS</stp>
        <stp/>
        <stp/>
        <stp>[PUTStrategy-RealOption.xlsx]Opt_BS!R2154C8</stp>
        <stp>IVOL_MATURITY=MATURITY_1STM</stp>
        <stp>IVOL_MONEYNESS_LEVEL=MONEY_LVL_100_</stp>
        <stp>DTS=H</stp>
        <stp>FACTOR=.01</stp>
        <stp>DAYS=W</stp>
        <tr r="H2154" s="4"/>
      </tp>
      <tp t="e">
        <v>#N/A</v>
        <stp/>
        <stp>##V3_BDHV12</stp>
        <stp>SPX Index</stp>
        <stp>IVOL_MONEYNESS</stp>
        <stp/>
        <stp/>
        <stp>[PUTStrategy-RealOption.xlsx]Opt_BS!R2144C8</stp>
        <stp>IVOL_MATURITY=MATURITY_1STM</stp>
        <stp>IVOL_MONEYNESS_LEVEL=MONEY_LVL_100_</stp>
        <stp>DTS=H</stp>
        <stp>FACTOR=.01</stp>
        <stp>DAYS=W</stp>
        <tr r="H2144" s="4"/>
      </tp>
      <tp t="e">
        <v>#N/A</v>
        <stp/>
        <stp>##V3_BDHV12</stp>
        <stp>SPX Index</stp>
        <stp>IVOL_MONEYNESS</stp>
        <stp/>
        <stp/>
        <stp>[PUTStrategy-RealOption.xlsx]Opt_BS!R2134C8</stp>
        <stp>IVOL_MATURITY=MATURITY_1STM</stp>
        <stp>IVOL_MONEYNESS_LEVEL=MONEY_LVL_100_</stp>
        <stp>DTS=H</stp>
        <stp>FACTOR=.01</stp>
        <stp>DAYS=W</stp>
        <tr r="H2134" s="4"/>
      </tp>
      <tp t="e">
        <v>#N/A</v>
        <stp/>
        <stp>##V3_BDHV12</stp>
        <stp>SPX Index</stp>
        <stp>IVOL_MONEYNESS</stp>
        <stp/>
        <stp/>
        <stp>[PUTStrategy-RealOption.xlsx]Opt_BS!R2124C8</stp>
        <stp>IVOL_MATURITY=MATURITY_1STM</stp>
        <stp>IVOL_MONEYNESS_LEVEL=MONEY_LVL_100_</stp>
        <stp>DTS=H</stp>
        <stp>FACTOR=.01</stp>
        <stp>DAYS=W</stp>
        <tr r="H2124" s="4"/>
      </tp>
      <tp t="e">
        <v>#N/A</v>
        <stp/>
        <stp>##V3_BDHV12</stp>
        <stp>SPX Index</stp>
        <stp>IVOL_MONEYNESS</stp>
        <stp/>
        <stp/>
        <stp>[PUTStrategy-RealOption.xlsx]Opt_BS!R2114C8</stp>
        <stp>IVOL_MATURITY=MATURITY_1STM</stp>
        <stp>IVOL_MONEYNESS_LEVEL=MONEY_LVL_100_</stp>
        <stp>DTS=H</stp>
        <stp>FACTOR=.01</stp>
        <stp>DAYS=W</stp>
        <tr r="H2114" s="4"/>
      </tp>
      <tp t="e">
        <v>#N/A</v>
        <stp/>
        <stp>##V3_BDHV12</stp>
        <stp>SPX Index</stp>
        <stp>IVOL_MONEYNESS</stp>
        <stp/>
        <stp/>
        <stp>[PUTStrategy-RealOption.xlsx]Opt_BS!R2104C8</stp>
        <stp>IVOL_MATURITY=MATURITY_1STM</stp>
        <stp>IVOL_MONEYNESS_LEVEL=MONEY_LVL_100_</stp>
        <stp>DTS=H</stp>
        <stp>FACTOR=.01</stp>
        <stp>DAYS=W</stp>
        <tr r="H2104" s="4"/>
      </tp>
      <tp t="e">
        <v>#N/A</v>
        <stp/>
        <stp>##V3_BDHV12</stp>
        <stp>SPX Index</stp>
        <stp>IVOL_MONEYNESS</stp>
        <stp/>
        <stp/>
        <stp>[PUTStrategy-RealOption.xlsx]Opt_BS!R2194C8</stp>
        <stp>IVOL_MATURITY=MATURITY_1STM</stp>
        <stp>IVOL_MONEYNESS_LEVEL=MONEY_LVL_100_</stp>
        <stp>DTS=H</stp>
        <stp>FACTOR=.01</stp>
        <stp>DAYS=W</stp>
        <tr r="H2194" s="4"/>
      </tp>
      <tp t="e">
        <v>#N/A</v>
        <stp/>
        <stp>##V3_BDHV12</stp>
        <stp>SPX Index</stp>
        <stp>IVOL_MONEYNESS</stp>
        <stp/>
        <stp/>
        <stp>[PUTStrategy-RealOption.xlsx]Opt_BS!R2184C8</stp>
        <stp>IVOL_MATURITY=MATURITY_1STM</stp>
        <stp>IVOL_MONEYNESS_LEVEL=MONEY_LVL_100_</stp>
        <stp>DTS=H</stp>
        <stp>FACTOR=.01</stp>
        <stp>DAYS=W</stp>
        <tr r="H2184" s="4"/>
      </tp>
      <tp t="e">
        <v>#N/A</v>
        <stp/>
        <stp>##V3_BDHV12</stp>
        <stp>SPX Index</stp>
        <stp>IVOL_MONEYNESS</stp>
        <stp/>
        <stp/>
        <stp>[PUTStrategy-RealOption.xlsx]Opt_BS!R2474C8</stp>
        <stp>IVOL_MATURITY=MATURITY_1STM</stp>
        <stp>IVOL_MONEYNESS_LEVEL=MONEY_LVL_100_</stp>
        <stp>DTS=H</stp>
        <stp>FACTOR=.01</stp>
        <stp>DAYS=W</stp>
        <tr r="H2474" s="4"/>
      </tp>
      <tp t="e">
        <v>#N/A</v>
        <stp/>
        <stp>##V3_BDHV12</stp>
        <stp>SPX Index</stp>
        <stp>IVOL_MONEYNESS</stp>
        <stp/>
        <stp/>
        <stp>[PUTStrategy-RealOption.xlsx]Opt_BS!R2464C8</stp>
        <stp>IVOL_MATURITY=MATURITY_1STM</stp>
        <stp>IVOL_MONEYNESS_LEVEL=MONEY_LVL_100_</stp>
        <stp>DTS=H</stp>
        <stp>FACTOR=.01</stp>
        <stp>DAYS=W</stp>
        <tr r="H2464" s="4"/>
      </tp>
      <tp t="e">
        <v>#N/A</v>
        <stp/>
        <stp>##V3_BDHV12</stp>
        <stp>SPX Index</stp>
        <stp>IVOL_MONEYNESS</stp>
        <stp/>
        <stp/>
        <stp>[PUTStrategy-RealOption.xlsx]Opt_BS!R2454C8</stp>
        <stp>IVOL_MATURITY=MATURITY_1STM</stp>
        <stp>IVOL_MONEYNESS_LEVEL=MONEY_LVL_100_</stp>
        <stp>DTS=H</stp>
        <stp>FACTOR=.01</stp>
        <stp>DAYS=W</stp>
        <tr r="H2454" s="4"/>
      </tp>
      <tp t="e">
        <v>#N/A</v>
        <stp/>
        <stp>##V3_BDHV12</stp>
        <stp>SPX Index</stp>
        <stp>IVOL_MONEYNESS</stp>
        <stp/>
        <stp/>
        <stp>[PUTStrategy-RealOption.xlsx]Opt_BS!R2444C8</stp>
        <stp>IVOL_MATURITY=MATURITY_1STM</stp>
        <stp>IVOL_MONEYNESS_LEVEL=MONEY_LVL_100_</stp>
        <stp>DTS=H</stp>
        <stp>FACTOR=.01</stp>
        <stp>DAYS=W</stp>
        <tr r="H2444" s="4"/>
      </tp>
      <tp t="e">
        <v>#N/A</v>
        <stp/>
        <stp>##V3_BDHV12</stp>
        <stp>SPX Index</stp>
        <stp>IVOL_MONEYNESS</stp>
        <stp/>
        <stp/>
        <stp>[PUTStrategy-RealOption.xlsx]Opt_BS!R2434C8</stp>
        <stp>IVOL_MATURITY=MATURITY_1STM</stp>
        <stp>IVOL_MONEYNESS_LEVEL=MONEY_LVL_100_</stp>
        <stp>DTS=H</stp>
        <stp>FACTOR=.01</stp>
        <stp>DAYS=W</stp>
        <tr r="H2434" s="4"/>
      </tp>
      <tp t="e">
        <v>#N/A</v>
        <stp/>
        <stp>##V3_BDHV12</stp>
        <stp>SPX Index</stp>
        <stp>IVOL_MONEYNESS</stp>
        <stp/>
        <stp/>
        <stp>[PUTStrategy-RealOption.xlsx]Opt_BS!R2424C8</stp>
        <stp>IVOL_MATURITY=MATURITY_1STM</stp>
        <stp>IVOL_MONEYNESS_LEVEL=MONEY_LVL_100_</stp>
        <stp>DTS=H</stp>
        <stp>FACTOR=.01</stp>
        <stp>DAYS=W</stp>
        <tr r="H2424" s="4"/>
      </tp>
      <tp t="e">
        <v>#N/A</v>
        <stp/>
        <stp>##V3_BDHV12</stp>
        <stp>SPX Index</stp>
        <stp>IVOL_MONEYNESS</stp>
        <stp/>
        <stp/>
        <stp>[PUTStrategy-RealOption.xlsx]Opt_BS!R2414C8</stp>
        <stp>IVOL_MATURITY=MATURITY_1STM</stp>
        <stp>IVOL_MONEYNESS_LEVEL=MONEY_LVL_100_</stp>
        <stp>DTS=H</stp>
        <stp>FACTOR=.01</stp>
        <stp>DAYS=W</stp>
        <tr r="H2414" s="4"/>
      </tp>
      <tp t="e">
        <v>#N/A</v>
        <stp/>
        <stp>##V3_BDHV12</stp>
        <stp>SPX Index</stp>
        <stp>IVOL_MONEYNESS</stp>
        <stp/>
        <stp/>
        <stp>[PUTStrategy-RealOption.xlsx]Opt_BS!R2404C8</stp>
        <stp>IVOL_MATURITY=MATURITY_1STM</stp>
        <stp>IVOL_MONEYNESS_LEVEL=MONEY_LVL_100_</stp>
        <stp>DTS=H</stp>
        <stp>FACTOR=.01</stp>
        <stp>DAYS=W</stp>
        <tr r="H2404" s="4"/>
      </tp>
      <tp t="e">
        <v>#N/A</v>
        <stp/>
        <stp>##V3_BDHV12</stp>
        <stp>SPX Index</stp>
        <stp>IVOL_MONEYNESS</stp>
        <stp/>
        <stp/>
        <stp>[PUTStrategy-RealOption.xlsx]Opt_BS!R2494C8</stp>
        <stp>IVOL_MATURITY=MATURITY_1STM</stp>
        <stp>IVOL_MONEYNESS_LEVEL=MONEY_LVL_100_</stp>
        <stp>DTS=H</stp>
        <stp>FACTOR=.01</stp>
        <stp>DAYS=W</stp>
        <tr r="H2494" s="4"/>
      </tp>
      <tp t="e">
        <v>#N/A</v>
        <stp/>
        <stp>##V3_BDHV12</stp>
        <stp>SPX Index</stp>
        <stp>IVOL_MONEYNESS</stp>
        <stp/>
        <stp/>
        <stp>[PUTStrategy-RealOption.xlsx]Opt_BS!R2484C8</stp>
        <stp>IVOL_MATURITY=MATURITY_1STM</stp>
        <stp>IVOL_MONEYNESS_LEVEL=MONEY_LVL_100_</stp>
        <stp>DTS=H</stp>
        <stp>FACTOR=.01</stp>
        <stp>DAYS=W</stp>
        <tr r="H2484" s="4"/>
      </tp>
      <tp t="e">
        <v>#N/A</v>
        <stp/>
        <stp>##V3_BDHV12</stp>
        <stp>SPX Index</stp>
        <stp>IVOL_MONEYNESS</stp>
        <stp/>
        <stp/>
        <stp>[PUTStrategy-RealOption.xlsx]Opt_BS!R2564C8</stp>
        <stp>IVOL_MATURITY=MATURITY_1STM</stp>
        <stp>IVOL_MONEYNESS_LEVEL=MONEY_LVL_100_</stp>
        <stp>DTS=H</stp>
        <stp>FACTOR=.01</stp>
        <stp>DAYS=W</stp>
        <tr r="H2564" s="4"/>
      </tp>
      <tp t="e">
        <v>#N/A</v>
        <stp/>
        <stp>##V3_BDHV12</stp>
        <stp>SPX Index</stp>
        <stp>IVOL_MONEYNESS</stp>
        <stp/>
        <stp/>
        <stp>[PUTStrategy-RealOption.xlsx]Opt_BS!R2554C8</stp>
        <stp>IVOL_MATURITY=MATURITY_1STM</stp>
        <stp>IVOL_MONEYNESS_LEVEL=MONEY_LVL_100_</stp>
        <stp>DTS=H</stp>
        <stp>FACTOR=.01</stp>
        <stp>DAYS=W</stp>
        <tr r="H2554" s="4"/>
      </tp>
      <tp t="e">
        <v>#N/A</v>
        <stp/>
        <stp>##V3_BDHV12</stp>
        <stp>SPX Index</stp>
        <stp>IVOL_MONEYNESS</stp>
        <stp/>
        <stp/>
        <stp>[PUTStrategy-RealOption.xlsx]Opt_BS!R2544C8</stp>
        <stp>IVOL_MATURITY=MATURITY_1STM</stp>
        <stp>IVOL_MONEYNESS_LEVEL=MONEY_LVL_100_</stp>
        <stp>DTS=H</stp>
        <stp>FACTOR=.01</stp>
        <stp>DAYS=W</stp>
        <tr r="H2544" s="4"/>
      </tp>
      <tp t="e">
        <v>#N/A</v>
        <stp/>
        <stp>##V3_BDHV12</stp>
        <stp>SPX Index</stp>
        <stp>IVOL_MONEYNESS</stp>
        <stp/>
        <stp/>
        <stp>[PUTStrategy-RealOption.xlsx]Opt_BS!R2534C8</stp>
        <stp>IVOL_MATURITY=MATURITY_1STM</stp>
        <stp>IVOL_MONEYNESS_LEVEL=MONEY_LVL_100_</stp>
        <stp>DTS=H</stp>
        <stp>FACTOR=.01</stp>
        <stp>DAYS=W</stp>
        <tr r="H2534" s="4"/>
      </tp>
      <tp t="e">
        <v>#N/A</v>
        <stp/>
        <stp>##V3_BDHV12</stp>
        <stp>SPX Index</stp>
        <stp>IVOL_MONEYNESS</stp>
        <stp/>
        <stp/>
        <stp>[PUTStrategy-RealOption.xlsx]Opt_BS!R2524C8</stp>
        <stp>IVOL_MATURITY=MATURITY_1STM</stp>
        <stp>IVOL_MONEYNESS_LEVEL=MONEY_LVL_100_</stp>
        <stp>DTS=H</stp>
        <stp>FACTOR=.01</stp>
        <stp>DAYS=W</stp>
        <tr r="H2524" s="4"/>
      </tp>
      <tp t="e">
        <v>#N/A</v>
        <stp/>
        <stp>##V3_BDHV12</stp>
        <stp>SPX Index</stp>
        <stp>IVOL_MONEYNESS</stp>
        <stp/>
        <stp/>
        <stp>[PUTStrategy-RealOption.xlsx]Opt_BS!R2514C8</stp>
        <stp>IVOL_MATURITY=MATURITY_1STM</stp>
        <stp>IVOL_MONEYNESS_LEVEL=MONEY_LVL_100_</stp>
        <stp>DTS=H</stp>
        <stp>FACTOR=.01</stp>
        <stp>DAYS=W</stp>
        <tr r="H2514" s="4"/>
      </tp>
      <tp t="e">
        <v>#N/A</v>
        <stp/>
        <stp>##V3_BDHV12</stp>
        <stp>SPX Index</stp>
        <stp>IVOL_MONEYNESS</stp>
        <stp/>
        <stp/>
        <stp>[PUTStrategy-RealOption.xlsx]Opt_BS!R2504C8</stp>
        <stp>IVOL_MATURITY=MATURITY_1STM</stp>
        <stp>IVOL_MONEYNESS_LEVEL=MONEY_LVL_100_</stp>
        <stp>DTS=H</stp>
        <stp>FACTOR=.01</stp>
        <stp>DAYS=W</stp>
        <tr r="H2504" s="4"/>
      </tp>
      <tp t="e">
        <v>#N/A</v>
        <stp/>
        <stp>##V3_BDHV12</stp>
        <stp>SPX Index</stp>
        <stp>IVOL_MONEYNESS</stp>
        <stp/>
        <stp/>
        <stp>[PUTStrategy-RealOption.xlsx]Opt_BS!R1875C8</stp>
        <stp>IVOL_MATURITY=MATURITY_1STM</stp>
        <stp>IVOL_MONEYNESS_LEVEL=MONEY_LVL_100_</stp>
        <stp>DTS=H</stp>
        <stp>FACTOR=.01</stp>
        <stp>DAYS=W</stp>
        <tr r="H1875" s="4"/>
      </tp>
      <tp t="e">
        <v>#N/A</v>
        <stp/>
        <stp>##V3_BDHV12</stp>
        <stp>SPX Index</stp>
        <stp>IVOL_MONEYNESS</stp>
        <stp/>
        <stp/>
        <stp>[PUTStrategy-RealOption.xlsx]Opt_BS!R1865C8</stp>
        <stp>IVOL_MATURITY=MATURITY_1STM</stp>
        <stp>IVOL_MONEYNESS_LEVEL=MONEY_LVL_100_</stp>
        <stp>DTS=H</stp>
        <stp>FACTOR=.01</stp>
        <stp>DAYS=W</stp>
        <tr r="H1865" s="4"/>
      </tp>
      <tp t="e">
        <v>#N/A</v>
        <stp/>
        <stp>##V3_BDHV12</stp>
        <stp>SPX Index</stp>
        <stp>IVOL_MONEYNESS</stp>
        <stp/>
        <stp/>
        <stp>[PUTStrategy-RealOption.xlsx]Opt_BS!R1855C8</stp>
        <stp>IVOL_MATURITY=MATURITY_1STM</stp>
        <stp>IVOL_MONEYNESS_LEVEL=MONEY_LVL_100_</stp>
        <stp>DTS=H</stp>
        <stp>FACTOR=.01</stp>
        <stp>DAYS=W</stp>
        <tr r="H1855" s="4"/>
      </tp>
      <tp t="e">
        <v>#N/A</v>
        <stp/>
        <stp>##V3_BDHV12</stp>
        <stp>SPX Index</stp>
        <stp>IVOL_MONEYNESS</stp>
        <stp/>
        <stp/>
        <stp>[PUTStrategy-RealOption.xlsx]Opt_BS!R1845C8</stp>
        <stp>IVOL_MATURITY=MATURITY_1STM</stp>
        <stp>IVOL_MONEYNESS_LEVEL=MONEY_LVL_100_</stp>
        <stp>DTS=H</stp>
        <stp>FACTOR=.01</stp>
        <stp>DAYS=W</stp>
        <tr r="H1845" s="4"/>
      </tp>
      <tp t="e">
        <v>#N/A</v>
        <stp/>
        <stp>##V3_BDHV12</stp>
        <stp>SPX Index</stp>
        <stp>IVOL_MONEYNESS</stp>
        <stp/>
        <stp/>
        <stp>[PUTStrategy-RealOption.xlsx]Opt_BS!R1835C8</stp>
        <stp>IVOL_MATURITY=MATURITY_1STM</stp>
        <stp>IVOL_MONEYNESS_LEVEL=MONEY_LVL_100_</stp>
        <stp>DTS=H</stp>
        <stp>FACTOR=.01</stp>
        <stp>DAYS=W</stp>
        <tr r="H1835" s="4"/>
      </tp>
      <tp t="e">
        <v>#N/A</v>
        <stp/>
        <stp>##V3_BDHV12</stp>
        <stp>SPX Index</stp>
        <stp>IVOL_MONEYNESS</stp>
        <stp/>
        <stp/>
        <stp>[PUTStrategy-RealOption.xlsx]Opt_BS!R1825C8</stp>
        <stp>IVOL_MATURITY=MATURITY_1STM</stp>
        <stp>IVOL_MONEYNESS_LEVEL=MONEY_LVL_100_</stp>
        <stp>DTS=H</stp>
        <stp>FACTOR=.01</stp>
        <stp>DAYS=W</stp>
        <tr r="H1825" s="4"/>
      </tp>
      <tp t="e">
        <v>#N/A</v>
        <stp/>
        <stp>##V3_BDHV12</stp>
        <stp>SPX Index</stp>
        <stp>IVOL_MONEYNESS</stp>
        <stp/>
        <stp/>
        <stp>[PUTStrategy-RealOption.xlsx]Opt_BS!R1815C8</stp>
        <stp>IVOL_MATURITY=MATURITY_1STM</stp>
        <stp>IVOL_MONEYNESS_LEVEL=MONEY_LVL_100_</stp>
        <stp>DTS=H</stp>
        <stp>FACTOR=.01</stp>
        <stp>DAYS=W</stp>
        <tr r="H1815" s="4"/>
      </tp>
      <tp t="e">
        <v>#N/A</v>
        <stp/>
        <stp>##V3_BDHV12</stp>
        <stp>SPX Index</stp>
        <stp>IVOL_MONEYNESS</stp>
        <stp/>
        <stp/>
        <stp>[PUTStrategy-RealOption.xlsx]Opt_BS!R1805C8</stp>
        <stp>IVOL_MATURITY=MATURITY_1STM</stp>
        <stp>IVOL_MONEYNESS_LEVEL=MONEY_LVL_100_</stp>
        <stp>DTS=H</stp>
        <stp>FACTOR=.01</stp>
        <stp>DAYS=W</stp>
        <tr r="H1805" s="4"/>
      </tp>
      <tp t="e">
        <v>#N/A</v>
        <stp/>
        <stp>##V3_BDHV12</stp>
        <stp>SPX Index</stp>
        <stp>IVOL_MONEYNESS</stp>
        <stp/>
        <stp/>
        <stp>[PUTStrategy-RealOption.xlsx]Opt_BS!R1895C8</stp>
        <stp>IVOL_MATURITY=MATURITY_1STM</stp>
        <stp>IVOL_MONEYNESS_LEVEL=MONEY_LVL_100_</stp>
        <stp>DTS=H</stp>
        <stp>FACTOR=.01</stp>
        <stp>DAYS=W</stp>
        <tr r="H1895" s="4"/>
      </tp>
      <tp t="e">
        <v>#N/A</v>
        <stp/>
        <stp>##V3_BDHV12</stp>
        <stp>SPX Index</stp>
        <stp>IVOL_MONEYNESS</stp>
        <stp/>
        <stp/>
        <stp>[PUTStrategy-RealOption.xlsx]Opt_BS!R1885C8</stp>
        <stp>IVOL_MATURITY=MATURITY_1STM</stp>
        <stp>IVOL_MONEYNESS_LEVEL=MONEY_LVL_100_</stp>
        <stp>DTS=H</stp>
        <stp>FACTOR=.01</stp>
        <stp>DAYS=W</stp>
        <tr r="H1885" s="4"/>
      </tp>
      <tp t="e">
        <v>#N/A</v>
        <stp/>
        <stp>##V3_BDHV12</stp>
        <stp>SPX Index</stp>
        <stp>IVOL_MONEYNESS</stp>
        <stp/>
        <stp/>
        <stp>[PUTStrategy-RealOption.xlsx]Opt_BS!R1975C8</stp>
        <stp>IVOL_MATURITY=MATURITY_1STM</stp>
        <stp>IVOL_MONEYNESS_LEVEL=MONEY_LVL_100_</stp>
        <stp>DTS=H</stp>
        <stp>FACTOR=.01</stp>
        <stp>DAYS=W</stp>
        <tr r="H1975" s="4"/>
      </tp>
      <tp t="e">
        <v>#N/A</v>
        <stp/>
        <stp>##V3_BDHV12</stp>
        <stp>SPX Index</stp>
        <stp>IVOL_MONEYNESS</stp>
        <stp/>
        <stp/>
        <stp>[PUTStrategy-RealOption.xlsx]Opt_BS!R1965C8</stp>
        <stp>IVOL_MATURITY=MATURITY_1STM</stp>
        <stp>IVOL_MONEYNESS_LEVEL=MONEY_LVL_100_</stp>
        <stp>DTS=H</stp>
        <stp>FACTOR=.01</stp>
        <stp>DAYS=W</stp>
        <tr r="H1965" s="4"/>
      </tp>
      <tp t="e">
        <v>#N/A</v>
        <stp/>
        <stp>##V3_BDHV12</stp>
        <stp>SPX Index</stp>
        <stp>IVOL_MONEYNESS</stp>
        <stp/>
        <stp/>
        <stp>[PUTStrategy-RealOption.xlsx]Opt_BS!R1955C8</stp>
        <stp>IVOL_MATURITY=MATURITY_1STM</stp>
        <stp>IVOL_MONEYNESS_LEVEL=MONEY_LVL_100_</stp>
        <stp>DTS=H</stp>
        <stp>FACTOR=.01</stp>
        <stp>DAYS=W</stp>
        <tr r="H1955" s="4"/>
      </tp>
      <tp t="e">
        <v>#N/A</v>
        <stp/>
        <stp>##V3_BDHV12</stp>
        <stp>SPX Index</stp>
        <stp>IVOL_MONEYNESS</stp>
        <stp/>
        <stp/>
        <stp>[PUTStrategy-RealOption.xlsx]Opt_BS!R1945C8</stp>
        <stp>IVOL_MATURITY=MATURITY_1STM</stp>
        <stp>IVOL_MONEYNESS_LEVEL=MONEY_LVL_100_</stp>
        <stp>DTS=H</stp>
        <stp>FACTOR=.01</stp>
        <stp>DAYS=W</stp>
        <tr r="H1945" s="4"/>
      </tp>
      <tp t="e">
        <v>#N/A</v>
        <stp/>
        <stp>##V3_BDHV12</stp>
        <stp>SPX Index</stp>
        <stp>IVOL_MONEYNESS</stp>
        <stp/>
        <stp/>
        <stp>[PUTStrategy-RealOption.xlsx]Opt_BS!R1935C8</stp>
        <stp>IVOL_MATURITY=MATURITY_1STM</stp>
        <stp>IVOL_MONEYNESS_LEVEL=MONEY_LVL_100_</stp>
        <stp>DTS=H</stp>
        <stp>FACTOR=.01</stp>
        <stp>DAYS=W</stp>
        <tr r="H1935" s="4"/>
      </tp>
      <tp t="e">
        <v>#N/A</v>
        <stp/>
        <stp>##V3_BDHV12</stp>
        <stp>SPX Index</stp>
        <stp>IVOL_MONEYNESS</stp>
        <stp/>
        <stp/>
        <stp>[PUTStrategy-RealOption.xlsx]Opt_BS!R1925C8</stp>
        <stp>IVOL_MATURITY=MATURITY_1STM</stp>
        <stp>IVOL_MONEYNESS_LEVEL=MONEY_LVL_100_</stp>
        <stp>DTS=H</stp>
        <stp>FACTOR=.01</stp>
        <stp>DAYS=W</stp>
        <tr r="H1925" s="4"/>
      </tp>
      <tp t="e">
        <v>#N/A</v>
        <stp/>
        <stp>##V3_BDHV12</stp>
        <stp>SPX Index</stp>
        <stp>IVOL_MONEYNESS</stp>
        <stp/>
        <stp/>
        <stp>[PUTStrategy-RealOption.xlsx]Opt_BS!R1915C8</stp>
        <stp>IVOL_MATURITY=MATURITY_1STM</stp>
        <stp>IVOL_MONEYNESS_LEVEL=MONEY_LVL_100_</stp>
        <stp>DTS=H</stp>
        <stp>FACTOR=.01</stp>
        <stp>DAYS=W</stp>
        <tr r="H1915" s="4"/>
      </tp>
      <tp t="e">
        <v>#N/A</v>
        <stp/>
        <stp>##V3_BDHV12</stp>
        <stp>SPX Index</stp>
        <stp>IVOL_MONEYNESS</stp>
        <stp/>
        <stp/>
        <stp>[PUTStrategy-RealOption.xlsx]Opt_BS!R1905C8</stp>
        <stp>IVOL_MATURITY=MATURITY_1STM</stp>
        <stp>IVOL_MONEYNESS_LEVEL=MONEY_LVL_100_</stp>
        <stp>DTS=H</stp>
        <stp>FACTOR=.01</stp>
        <stp>DAYS=W</stp>
        <tr r="H1905" s="4"/>
      </tp>
      <tp t="e">
        <v>#N/A</v>
        <stp/>
        <stp>##V3_BDHV12</stp>
        <stp>SPX Index</stp>
        <stp>IVOL_MONEYNESS</stp>
        <stp/>
        <stp/>
        <stp>[PUTStrategy-RealOption.xlsx]Opt_BS!R1995C8</stp>
        <stp>IVOL_MATURITY=MATURITY_1STM</stp>
        <stp>IVOL_MONEYNESS_LEVEL=MONEY_LVL_100_</stp>
        <stp>DTS=H</stp>
        <stp>FACTOR=.01</stp>
        <stp>DAYS=W</stp>
        <tr r="H1995" s="4"/>
      </tp>
      <tp t="e">
        <v>#N/A</v>
        <stp/>
        <stp>##V3_BDHV12</stp>
        <stp>SPX Index</stp>
        <stp>IVOL_MONEYNESS</stp>
        <stp/>
        <stp/>
        <stp>[PUTStrategy-RealOption.xlsx]Opt_BS!R1985C8</stp>
        <stp>IVOL_MATURITY=MATURITY_1STM</stp>
        <stp>IVOL_MONEYNESS_LEVEL=MONEY_LVL_100_</stp>
        <stp>DTS=H</stp>
        <stp>FACTOR=.01</stp>
        <stp>DAYS=W</stp>
        <tr r="H1985" s="4"/>
      </tp>
      <tp t="e">
        <v>#N/A</v>
        <stp/>
        <stp>##V3_BDHV12</stp>
        <stp>SPX Index</stp>
        <stp>IVOL_MONEYNESS</stp>
        <stp/>
        <stp/>
        <stp>[PUTStrategy-RealOption.xlsx]Opt_BS!R1275C8</stp>
        <stp>IVOL_MATURITY=MATURITY_1STM</stp>
        <stp>IVOL_MONEYNESS_LEVEL=MONEY_LVL_100_</stp>
        <stp>DTS=H</stp>
        <stp>FACTOR=.01</stp>
        <stp>DAYS=W</stp>
        <tr r="H1275" s="4"/>
      </tp>
      <tp t="e">
        <v>#N/A</v>
        <stp/>
        <stp>##V3_BDHV12</stp>
        <stp>SPX Index</stp>
        <stp>IVOL_MONEYNESS</stp>
        <stp/>
        <stp/>
        <stp>[PUTStrategy-RealOption.xlsx]Opt_BS!R1265C8</stp>
        <stp>IVOL_MATURITY=MATURITY_1STM</stp>
        <stp>IVOL_MONEYNESS_LEVEL=MONEY_LVL_100_</stp>
        <stp>DTS=H</stp>
        <stp>FACTOR=.01</stp>
        <stp>DAYS=W</stp>
        <tr r="H1265" s="4"/>
      </tp>
      <tp t="e">
        <v>#N/A</v>
        <stp/>
        <stp>##V3_BDHV12</stp>
        <stp>SPX Index</stp>
        <stp>IVOL_MONEYNESS</stp>
        <stp/>
        <stp/>
        <stp>[PUTStrategy-RealOption.xlsx]Opt_BS!R1255C8</stp>
        <stp>IVOL_MATURITY=MATURITY_1STM</stp>
        <stp>IVOL_MONEYNESS_LEVEL=MONEY_LVL_100_</stp>
        <stp>DTS=H</stp>
        <stp>FACTOR=.01</stp>
        <stp>DAYS=W</stp>
        <tr r="H1255" s="4"/>
      </tp>
      <tp t="e">
        <v>#N/A</v>
        <stp/>
        <stp>##V3_BDHV12</stp>
        <stp>SPX Index</stp>
        <stp>IVOL_MONEYNESS</stp>
        <stp/>
        <stp/>
        <stp>[PUTStrategy-RealOption.xlsx]Opt_BS!R1245C8</stp>
        <stp>IVOL_MATURITY=MATURITY_1STM</stp>
        <stp>IVOL_MONEYNESS_LEVEL=MONEY_LVL_100_</stp>
        <stp>DTS=H</stp>
        <stp>FACTOR=.01</stp>
        <stp>DAYS=W</stp>
        <tr r="H1245" s="4"/>
      </tp>
      <tp t="e">
        <v>#N/A</v>
        <stp/>
        <stp>##V3_BDHV12</stp>
        <stp>SPX Index</stp>
        <stp>IVOL_MONEYNESS</stp>
        <stp/>
        <stp/>
        <stp>[PUTStrategy-RealOption.xlsx]Opt_BS!R1235C8</stp>
        <stp>IVOL_MATURITY=MATURITY_1STM</stp>
        <stp>IVOL_MONEYNESS_LEVEL=MONEY_LVL_100_</stp>
        <stp>DTS=H</stp>
        <stp>FACTOR=.01</stp>
        <stp>DAYS=W</stp>
        <tr r="H1235" s="4"/>
      </tp>
      <tp t="e">
        <v>#N/A</v>
        <stp/>
        <stp>##V3_BDHV12</stp>
        <stp>SPX Index</stp>
        <stp>IVOL_MONEYNESS</stp>
        <stp/>
        <stp/>
        <stp>[PUTStrategy-RealOption.xlsx]Opt_BS!R1225C8</stp>
        <stp>IVOL_MATURITY=MATURITY_1STM</stp>
        <stp>IVOL_MONEYNESS_LEVEL=MONEY_LVL_100_</stp>
        <stp>DTS=H</stp>
        <stp>FACTOR=.01</stp>
        <stp>DAYS=W</stp>
        <tr r="H1225" s="4"/>
      </tp>
      <tp t="e">
        <v>#N/A</v>
        <stp/>
        <stp>##V3_BDHV12</stp>
        <stp>SPX Index</stp>
        <stp>IVOL_MONEYNESS</stp>
        <stp/>
        <stp/>
        <stp>[PUTStrategy-RealOption.xlsx]Opt_BS!R1215C8</stp>
        <stp>IVOL_MATURITY=MATURITY_1STM</stp>
        <stp>IVOL_MONEYNESS_LEVEL=MONEY_LVL_100_</stp>
        <stp>DTS=H</stp>
        <stp>FACTOR=.01</stp>
        <stp>DAYS=W</stp>
        <tr r="H1215" s="4"/>
      </tp>
      <tp t="e">
        <v>#N/A</v>
        <stp/>
        <stp>##V3_BDHV12</stp>
        <stp>SPX Index</stp>
        <stp>IVOL_MONEYNESS</stp>
        <stp/>
        <stp/>
        <stp>[PUTStrategy-RealOption.xlsx]Opt_BS!R1205C8</stp>
        <stp>IVOL_MATURITY=MATURITY_1STM</stp>
        <stp>IVOL_MONEYNESS_LEVEL=MONEY_LVL_100_</stp>
        <stp>DTS=H</stp>
        <stp>FACTOR=.01</stp>
        <stp>DAYS=W</stp>
        <tr r="H1205" s="4"/>
      </tp>
      <tp t="e">
        <v>#N/A</v>
        <stp/>
        <stp>##V3_BDHV12</stp>
        <stp>SPX Index</stp>
        <stp>IVOL_MONEYNESS</stp>
        <stp/>
        <stp/>
        <stp>[PUTStrategy-RealOption.xlsx]Opt_BS!R1295C8</stp>
        <stp>IVOL_MATURITY=MATURITY_1STM</stp>
        <stp>IVOL_MONEYNESS_LEVEL=MONEY_LVL_100_</stp>
        <stp>DTS=H</stp>
        <stp>FACTOR=.01</stp>
        <stp>DAYS=W</stp>
        <tr r="H1295" s="4"/>
      </tp>
      <tp t="e">
        <v>#N/A</v>
        <stp/>
        <stp>##V3_BDHV12</stp>
        <stp>SPX Index</stp>
        <stp>IVOL_MONEYNESS</stp>
        <stp/>
        <stp/>
        <stp>[PUTStrategy-RealOption.xlsx]Opt_BS!R1285C8</stp>
        <stp>IVOL_MATURITY=MATURITY_1STM</stp>
        <stp>IVOL_MONEYNESS_LEVEL=MONEY_LVL_100_</stp>
        <stp>DTS=H</stp>
        <stp>FACTOR=.01</stp>
        <stp>DAYS=W</stp>
        <tr r="H1285" s="4"/>
      </tp>
      <tp t="e">
        <v>#N/A</v>
        <stp/>
        <stp>##V3_BDHV12</stp>
        <stp>SPX Index</stp>
        <stp>IVOL_MONEYNESS</stp>
        <stp/>
        <stp/>
        <stp>[PUTStrategy-RealOption.xlsx]Opt_BS!R1375C8</stp>
        <stp>IVOL_MATURITY=MATURITY_1STM</stp>
        <stp>IVOL_MONEYNESS_LEVEL=MONEY_LVL_100_</stp>
        <stp>DTS=H</stp>
        <stp>FACTOR=.01</stp>
        <stp>DAYS=W</stp>
        <tr r="H1375" s="4"/>
      </tp>
      <tp t="e">
        <v>#N/A</v>
        <stp/>
        <stp>##V3_BDHV12</stp>
        <stp>SPX Index</stp>
        <stp>IVOL_MONEYNESS</stp>
        <stp/>
        <stp/>
        <stp>[PUTStrategy-RealOption.xlsx]Opt_BS!R1365C8</stp>
        <stp>IVOL_MATURITY=MATURITY_1STM</stp>
        <stp>IVOL_MONEYNESS_LEVEL=MONEY_LVL_100_</stp>
        <stp>DTS=H</stp>
        <stp>FACTOR=.01</stp>
        <stp>DAYS=W</stp>
        <tr r="H1365" s="4"/>
      </tp>
      <tp t="e">
        <v>#N/A</v>
        <stp/>
        <stp>##V3_BDHV12</stp>
        <stp>SPX Index</stp>
        <stp>IVOL_MONEYNESS</stp>
        <stp/>
        <stp/>
        <stp>[PUTStrategy-RealOption.xlsx]Opt_BS!R1355C8</stp>
        <stp>IVOL_MATURITY=MATURITY_1STM</stp>
        <stp>IVOL_MONEYNESS_LEVEL=MONEY_LVL_100_</stp>
        <stp>DTS=H</stp>
        <stp>FACTOR=.01</stp>
        <stp>DAYS=W</stp>
        <tr r="H1355" s="4"/>
      </tp>
      <tp t="e">
        <v>#N/A</v>
        <stp/>
        <stp>##V3_BDHV12</stp>
        <stp>SPX Index</stp>
        <stp>IVOL_MONEYNESS</stp>
        <stp/>
        <stp/>
        <stp>[PUTStrategy-RealOption.xlsx]Opt_BS!R1345C8</stp>
        <stp>IVOL_MATURITY=MATURITY_1STM</stp>
        <stp>IVOL_MONEYNESS_LEVEL=MONEY_LVL_100_</stp>
        <stp>DTS=H</stp>
        <stp>FACTOR=.01</stp>
        <stp>DAYS=W</stp>
        <tr r="H1345" s="4"/>
      </tp>
      <tp t="e">
        <v>#N/A</v>
        <stp/>
        <stp>##V3_BDHV12</stp>
        <stp>SPX Index</stp>
        <stp>IVOL_MONEYNESS</stp>
        <stp/>
        <stp/>
        <stp>[PUTStrategy-RealOption.xlsx]Opt_BS!R1335C8</stp>
        <stp>IVOL_MATURITY=MATURITY_1STM</stp>
        <stp>IVOL_MONEYNESS_LEVEL=MONEY_LVL_100_</stp>
        <stp>DTS=H</stp>
        <stp>FACTOR=.01</stp>
        <stp>DAYS=W</stp>
        <tr r="H1335" s="4"/>
      </tp>
      <tp t="e">
        <v>#N/A</v>
        <stp/>
        <stp>##V3_BDHV12</stp>
        <stp>SPX Index</stp>
        <stp>IVOL_MONEYNESS</stp>
        <stp/>
        <stp/>
        <stp>[PUTStrategy-RealOption.xlsx]Opt_BS!R1325C8</stp>
        <stp>IVOL_MATURITY=MATURITY_1STM</stp>
        <stp>IVOL_MONEYNESS_LEVEL=MONEY_LVL_100_</stp>
        <stp>DTS=H</stp>
        <stp>FACTOR=.01</stp>
        <stp>DAYS=W</stp>
        <tr r="H1325" s="4"/>
      </tp>
      <tp t="e">
        <v>#N/A</v>
        <stp/>
        <stp>##V3_BDHV12</stp>
        <stp>SPX Index</stp>
        <stp>IVOL_MONEYNESS</stp>
        <stp/>
        <stp/>
        <stp>[PUTStrategy-RealOption.xlsx]Opt_BS!R1315C8</stp>
        <stp>IVOL_MATURITY=MATURITY_1STM</stp>
        <stp>IVOL_MONEYNESS_LEVEL=MONEY_LVL_100_</stp>
        <stp>DTS=H</stp>
        <stp>FACTOR=.01</stp>
        <stp>DAYS=W</stp>
        <tr r="H1315" s="4"/>
      </tp>
      <tp t="e">
        <v>#N/A</v>
        <stp/>
        <stp>##V3_BDHV12</stp>
        <stp>SPX Index</stp>
        <stp>IVOL_MONEYNESS</stp>
        <stp/>
        <stp/>
        <stp>[PUTStrategy-RealOption.xlsx]Opt_BS!R1305C8</stp>
        <stp>IVOL_MATURITY=MATURITY_1STM</stp>
        <stp>IVOL_MONEYNESS_LEVEL=MONEY_LVL_100_</stp>
        <stp>DTS=H</stp>
        <stp>FACTOR=.01</stp>
        <stp>DAYS=W</stp>
        <tr r="H1305" s="4"/>
      </tp>
      <tp t="e">
        <v>#N/A</v>
        <stp/>
        <stp>##V3_BDHV12</stp>
        <stp>SPX Index</stp>
        <stp>IVOL_MONEYNESS</stp>
        <stp/>
        <stp/>
        <stp>[PUTStrategy-RealOption.xlsx]Opt_BS!R1395C8</stp>
        <stp>IVOL_MATURITY=MATURITY_1STM</stp>
        <stp>IVOL_MONEYNESS_LEVEL=MONEY_LVL_100_</stp>
        <stp>DTS=H</stp>
        <stp>FACTOR=.01</stp>
        <stp>DAYS=W</stp>
        <tr r="H1395" s="4"/>
      </tp>
      <tp t="e">
        <v>#N/A</v>
        <stp/>
        <stp>##V3_BDHV12</stp>
        <stp>SPX Index</stp>
        <stp>IVOL_MONEYNESS</stp>
        <stp/>
        <stp/>
        <stp>[PUTStrategy-RealOption.xlsx]Opt_BS!R1385C8</stp>
        <stp>IVOL_MATURITY=MATURITY_1STM</stp>
        <stp>IVOL_MONEYNESS_LEVEL=MONEY_LVL_100_</stp>
        <stp>DTS=H</stp>
        <stp>FACTOR=.01</stp>
        <stp>DAYS=W</stp>
        <tr r="H1385" s="4"/>
      </tp>
      <tp t="e">
        <v>#N/A</v>
        <stp/>
        <stp>##V3_BDHV12</stp>
        <stp>SPX Index</stp>
        <stp>IVOL_MONEYNESS</stp>
        <stp/>
        <stp/>
        <stp>[PUTStrategy-RealOption.xlsx]Opt_BS!R1075C8</stp>
        <stp>IVOL_MATURITY=MATURITY_1STM</stp>
        <stp>IVOL_MONEYNESS_LEVEL=MONEY_LVL_100_</stp>
        <stp>DTS=H</stp>
        <stp>FACTOR=.01</stp>
        <stp>DAYS=W</stp>
        <tr r="H1075" s="4"/>
      </tp>
      <tp t="e">
        <v>#N/A</v>
        <stp/>
        <stp>##V3_BDHV12</stp>
        <stp>SPX Index</stp>
        <stp>IVOL_MONEYNESS</stp>
        <stp/>
        <stp/>
        <stp>[PUTStrategy-RealOption.xlsx]Opt_BS!R1065C8</stp>
        <stp>IVOL_MATURITY=MATURITY_1STM</stp>
        <stp>IVOL_MONEYNESS_LEVEL=MONEY_LVL_100_</stp>
        <stp>DTS=H</stp>
        <stp>FACTOR=.01</stp>
        <stp>DAYS=W</stp>
        <tr r="H1065" s="4"/>
      </tp>
      <tp t="e">
        <v>#N/A</v>
        <stp/>
        <stp>##V3_BDHV12</stp>
        <stp>SPX Index</stp>
        <stp>IVOL_MONEYNESS</stp>
        <stp/>
        <stp/>
        <stp>[PUTStrategy-RealOption.xlsx]Opt_BS!R1055C8</stp>
        <stp>IVOL_MATURITY=MATURITY_1STM</stp>
        <stp>IVOL_MONEYNESS_LEVEL=MONEY_LVL_100_</stp>
        <stp>DTS=H</stp>
        <stp>FACTOR=.01</stp>
        <stp>DAYS=W</stp>
        <tr r="H1055" s="4"/>
      </tp>
      <tp t="e">
        <v>#N/A</v>
        <stp/>
        <stp>##V3_BDHV12</stp>
        <stp>SPX Index</stp>
        <stp>IVOL_MONEYNESS</stp>
        <stp/>
        <stp/>
        <stp>[PUTStrategy-RealOption.xlsx]Opt_BS!R1045C8</stp>
        <stp>IVOL_MATURITY=MATURITY_1STM</stp>
        <stp>IVOL_MONEYNESS_LEVEL=MONEY_LVL_100_</stp>
        <stp>DTS=H</stp>
        <stp>FACTOR=.01</stp>
        <stp>DAYS=W</stp>
        <tr r="H1045" s="4"/>
      </tp>
      <tp t="e">
        <v>#N/A</v>
        <stp/>
        <stp>##V3_BDHV12</stp>
        <stp>SPX Index</stp>
        <stp>IVOL_MONEYNESS</stp>
        <stp/>
        <stp/>
        <stp>[PUTStrategy-RealOption.xlsx]Opt_BS!R1035C8</stp>
        <stp>IVOL_MATURITY=MATURITY_1STM</stp>
        <stp>IVOL_MONEYNESS_LEVEL=MONEY_LVL_100_</stp>
        <stp>DTS=H</stp>
        <stp>FACTOR=.01</stp>
        <stp>DAYS=W</stp>
        <tr r="H1035" s="4"/>
      </tp>
      <tp t="e">
        <v>#N/A</v>
        <stp/>
        <stp>##V3_BDHV12</stp>
        <stp>SPX Index</stp>
        <stp>IVOL_MONEYNESS</stp>
        <stp/>
        <stp/>
        <stp>[PUTStrategy-RealOption.xlsx]Opt_BS!R1025C8</stp>
        <stp>IVOL_MATURITY=MATURITY_1STM</stp>
        <stp>IVOL_MONEYNESS_LEVEL=MONEY_LVL_100_</stp>
        <stp>DTS=H</stp>
        <stp>FACTOR=.01</stp>
        <stp>DAYS=W</stp>
        <tr r="H1025" s="4"/>
      </tp>
      <tp t="e">
        <v>#N/A</v>
        <stp/>
        <stp>##V3_BDHV12</stp>
        <stp>SPX Index</stp>
        <stp>IVOL_MONEYNESS</stp>
        <stp/>
        <stp/>
        <stp>[PUTStrategy-RealOption.xlsx]Opt_BS!R1015C8</stp>
        <stp>IVOL_MATURITY=MATURITY_1STM</stp>
        <stp>IVOL_MONEYNESS_LEVEL=MONEY_LVL_100_</stp>
        <stp>DTS=H</stp>
        <stp>FACTOR=.01</stp>
        <stp>DAYS=W</stp>
        <tr r="H1015" s="4"/>
      </tp>
      <tp t="e">
        <v>#N/A</v>
        <stp/>
        <stp>##V3_BDHV12</stp>
        <stp>SPX Index</stp>
        <stp>IVOL_MONEYNESS</stp>
        <stp/>
        <stp/>
        <stp>[PUTStrategy-RealOption.xlsx]Opt_BS!R1005C8</stp>
        <stp>IVOL_MATURITY=MATURITY_1STM</stp>
        <stp>IVOL_MONEYNESS_LEVEL=MONEY_LVL_100_</stp>
        <stp>DTS=H</stp>
        <stp>FACTOR=.01</stp>
        <stp>DAYS=W</stp>
        <tr r="H1005" s="4"/>
      </tp>
      <tp t="e">
        <v>#N/A</v>
        <stp/>
        <stp>##V3_BDHV12</stp>
        <stp>SPX Index</stp>
        <stp>IVOL_MONEYNESS</stp>
        <stp/>
        <stp/>
        <stp>[PUTStrategy-RealOption.xlsx]Opt_BS!R1095C8</stp>
        <stp>IVOL_MATURITY=MATURITY_1STM</stp>
        <stp>IVOL_MONEYNESS_LEVEL=MONEY_LVL_100_</stp>
        <stp>DTS=H</stp>
        <stp>FACTOR=.01</stp>
        <stp>DAYS=W</stp>
        <tr r="H1095" s="4"/>
      </tp>
      <tp t="e">
        <v>#N/A</v>
        <stp/>
        <stp>##V3_BDHV12</stp>
        <stp>SPX Index</stp>
        <stp>IVOL_MONEYNESS</stp>
        <stp/>
        <stp/>
        <stp>[PUTStrategy-RealOption.xlsx]Opt_BS!R1085C8</stp>
        <stp>IVOL_MATURITY=MATURITY_1STM</stp>
        <stp>IVOL_MONEYNESS_LEVEL=MONEY_LVL_100_</stp>
        <stp>DTS=H</stp>
        <stp>FACTOR=.01</stp>
        <stp>DAYS=W</stp>
        <tr r="H1085" s="4"/>
      </tp>
      <tp t="e">
        <v>#N/A</v>
        <stp/>
        <stp>##V3_BDHV12</stp>
        <stp>SPX Index</stp>
        <stp>IVOL_MONEYNESS</stp>
        <stp/>
        <stp/>
        <stp>[PUTStrategy-RealOption.xlsx]Opt_BS!R1175C8</stp>
        <stp>IVOL_MATURITY=MATURITY_1STM</stp>
        <stp>IVOL_MONEYNESS_LEVEL=MONEY_LVL_100_</stp>
        <stp>DTS=H</stp>
        <stp>FACTOR=.01</stp>
        <stp>DAYS=W</stp>
        <tr r="H1175" s="4"/>
      </tp>
      <tp t="e">
        <v>#N/A</v>
        <stp/>
        <stp>##V3_BDHV12</stp>
        <stp>SPX Index</stp>
        <stp>IVOL_MONEYNESS</stp>
        <stp/>
        <stp/>
        <stp>[PUTStrategy-RealOption.xlsx]Opt_BS!R1165C8</stp>
        <stp>IVOL_MATURITY=MATURITY_1STM</stp>
        <stp>IVOL_MONEYNESS_LEVEL=MONEY_LVL_100_</stp>
        <stp>DTS=H</stp>
        <stp>FACTOR=.01</stp>
        <stp>DAYS=W</stp>
        <tr r="H1165" s="4"/>
      </tp>
      <tp t="e">
        <v>#N/A</v>
        <stp/>
        <stp>##V3_BDHV12</stp>
        <stp>SPX Index</stp>
        <stp>IVOL_MONEYNESS</stp>
        <stp/>
        <stp/>
        <stp>[PUTStrategy-RealOption.xlsx]Opt_BS!R1155C8</stp>
        <stp>IVOL_MATURITY=MATURITY_1STM</stp>
        <stp>IVOL_MONEYNESS_LEVEL=MONEY_LVL_100_</stp>
        <stp>DTS=H</stp>
        <stp>FACTOR=.01</stp>
        <stp>DAYS=W</stp>
        <tr r="H1155" s="4"/>
      </tp>
      <tp t="e">
        <v>#N/A</v>
        <stp/>
        <stp>##V3_BDHV12</stp>
        <stp>SPX Index</stp>
        <stp>IVOL_MONEYNESS</stp>
        <stp/>
        <stp/>
        <stp>[PUTStrategy-RealOption.xlsx]Opt_BS!R1145C8</stp>
        <stp>IVOL_MATURITY=MATURITY_1STM</stp>
        <stp>IVOL_MONEYNESS_LEVEL=MONEY_LVL_100_</stp>
        <stp>DTS=H</stp>
        <stp>FACTOR=.01</stp>
        <stp>DAYS=W</stp>
        <tr r="H1145" s="4"/>
      </tp>
      <tp t="e">
        <v>#N/A</v>
        <stp/>
        <stp>##V3_BDHV12</stp>
        <stp>SPX Index</stp>
        <stp>IVOL_MONEYNESS</stp>
        <stp/>
        <stp/>
        <stp>[PUTStrategy-RealOption.xlsx]Opt_BS!R1135C8</stp>
        <stp>IVOL_MATURITY=MATURITY_1STM</stp>
        <stp>IVOL_MONEYNESS_LEVEL=MONEY_LVL_100_</stp>
        <stp>DTS=H</stp>
        <stp>FACTOR=.01</stp>
        <stp>DAYS=W</stp>
        <tr r="H1135" s="4"/>
      </tp>
      <tp t="e">
        <v>#N/A</v>
        <stp/>
        <stp>##V3_BDHV12</stp>
        <stp>SPX Index</stp>
        <stp>IVOL_MONEYNESS</stp>
        <stp/>
        <stp/>
        <stp>[PUTStrategy-RealOption.xlsx]Opt_BS!R1125C8</stp>
        <stp>IVOL_MATURITY=MATURITY_1STM</stp>
        <stp>IVOL_MONEYNESS_LEVEL=MONEY_LVL_100_</stp>
        <stp>DTS=H</stp>
        <stp>FACTOR=.01</stp>
        <stp>DAYS=W</stp>
        <tr r="H1125" s="4"/>
      </tp>
      <tp t="e">
        <v>#N/A</v>
        <stp/>
        <stp>##V3_BDHV12</stp>
        <stp>SPX Index</stp>
        <stp>IVOL_MONEYNESS</stp>
        <stp/>
        <stp/>
        <stp>[PUTStrategy-RealOption.xlsx]Opt_BS!R1115C8</stp>
        <stp>IVOL_MATURITY=MATURITY_1STM</stp>
        <stp>IVOL_MONEYNESS_LEVEL=MONEY_LVL_100_</stp>
        <stp>DTS=H</stp>
        <stp>FACTOR=.01</stp>
        <stp>DAYS=W</stp>
        <tr r="H1115" s="4"/>
      </tp>
      <tp t="e">
        <v>#N/A</v>
        <stp/>
        <stp>##V3_BDHV12</stp>
        <stp>SPX Index</stp>
        <stp>IVOL_MONEYNESS</stp>
        <stp/>
        <stp/>
        <stp>[PUTStrategy-RealOption.xlsx]Opt_BS!R1105C8</stp>
        <stp>IVOL_MATURITY=MATURITY_1STM</stp>
        <stp>IVOL_MONEYNESS_LEVEL=MONEY_LVL_100_</stp>
        <stp>DTS=H</stp>
        <stp>FACTOR=.01</stp>
        <stp>DAYS=W</stp>
        <tr r="H1105" s="4"/>
      </tp>
      <tp t="e">
        <v>#N/A</v>
        <stp/>
        <stp>##V3_BDHV12</stp>
        <stp>SPX Index</stp>
        <stp>IVOL_MONEYNESS</stp>
        <stp/>
        <stp/>
        <stp>[PUTStrategy-RealOption.xlsx]Opt_BS!R1195C8</stp>
        <stp>IVOL_MATURITY=MATURITY_1STM</stp>
        <stp>IVOL_MONEYNESS_LEVEL=MONEY_LVL_100_</stp>
        <stp>DTS=H</stp>
        <stp>FACTOR=.01</stp>
        <stp>DAYS=W</stp>
        <tr r="H1195" s="4"/>
      </tp>
      <tp t="e">
        <v>#N/A</v>
        <stp/>
        <stp>##V3_BDHV12</stp>
        <stp>SPX Index</stp>
        <stp>IVOL_MONEYNESS</stp>
        <stp/>
        <stp/>
        <stp>[PUTStrategy-RealOption.xlsx]Opt_BS!R1185C8</stp>
        <stp>IVOL_MATURITY=MATURITY_1STM</stp>
        <stp>IVOL_MONEYNESS_LEVEL=MONEY_LVL_100_</stp>
        <stp>DTS=H</stp>
        <stp>FACTOR=.01</stp>
        <stp>DAYS=W</stp>
        <tr r="H1185" s="4"/>
      </tp>
      <tp t="e">
        <v>#N/A</v>
        <stp/>
        <stp>##V3_BDHV12</stp>
        <stp>SPX Index</stp>
        <stp>IVOL_MONEYNESS</stp>
        <stp/>
        <stp/>
        <stp>[PUTStrategy-RealOption.xlsx]Opt_BS!R1675C8</stp>
        <stp>IVOL_MATURITY=MATURITY_1STM</stp>
        <stp>IVOL_MONEYNESS_LEVEL=MONEY_LVL_100_</stp>
        <stp>DTS=H</stp>
        <stp>FACTOR=.01</stp>
        <stp>DAYS=W</stp>
        <tr r="H1675" s="4"/>
      </tp>
      <tp t="e">
        <v>#N/A</v>
        <stp/>
        <stp>##V3_BDHV12</stp>
        <stp>SPX Index</stp>
        <stp>IVOL_MONEYNESS</stp>
        <stp/>
        <stp/>
        <stp>[PUTStrategy-RealOption.xlsx]Opt_BS!R1665C8</stp>
        <stp>IVOL_MATURITY=MATURITY_1STM</stp>
        <stp>IVOL_MONEYNESS_LEVEL=MONEY_LVL_100_</stp>
        <stp>DTS=H</stp>
        <stp>FACTOR=.01</stp>
        <stp>DAYS=W</stp>
        <tr r="H1665" s="4"/>
      </tp>
      <tp t="e">
        <v>#N/A</v>
        <stp/>
        <stp>##V3_BDHV12</stp>
        <stp>SPX Index</stp>
        <stp>IVOL_MONEYNESS</stp>
        <stp/>
        <stp/>
        <stp>[PUTStrategy-RealOption.xlsx]Opt_BS!R1655C8</stp>
        <stp>IVOL_MATURITY=MATURITY_1STM</stp>
        <stp>IVOL_MONEYNESS_LEVEL=MONEY_LVL_100_</stp>
        <stp>DTS=H</stp>
        <stp>FACTOR=.01</stp>
        <stp>DAYS=W</stp>
        <tr r="H1655" s="4"/>
      </tp>
      <tp t="e">
        <v>#N/A</v>
        <stp/>
        <stp>##V3_BDHV12</stp>
        <stp>SPX Index</stp>
        <stp>IVOL_MONEYNESS</stp>
        <stp/>
        <stp/>
        <stp>[PUTStrategy-RealOption.xlsx]Opt_BS!R1645C8</stp>
        <stp>IVOL_MATURITY=MATURITY_1STM</stp>
        <stp>IVOL_MONEYNESS_LEVEL=MONEY_LVL_100_</stp>
        <stp>DTS=H</stp>
        <stp>FACTOR=.01</stp>
        <stp>DAYS=W</stp>
        <tr r="H1645" s="4"/>
      </tp>
      <tp t="e">
        <v>#N/A</v>
        <stp/>
        <stp>##V3_BDHV12</stp>
        <stp>SPX Index</stp>
        <stp>IVOL_MONEYNESS</stp>
        <stp/>
        <stp/>
        <stp>[PUTStrategy-RealOption.xlsx]Opt_BS!R1635C8</stp>
        <stp>IVOL_MATURITY=MATURITY_1STM</stp>
        <stp>IVOL_MONEYNESS_LEVEL=MONEY_LVL_100_</stp>
        <stp>DTS=H</stp>
        <stp>FACTOR=.01</stp>
        <stp>DAYS=W</stp>
        <tr r="H1635" s="4"/>
      </tp>
      <tp t="e">
        <v>#N/A</v>
        <stp/>
        <stp>##V3_BDHV12</stp>
        <stp>SPX Index</stp>
        <stp>IVOL_MONEYNESS</stp>
        <stp/>
        <stp/>
        <stp>[PUTStrategy-RealOption.xlsx]Opt_BS!R1625C8</stp>
        <stp>IVOL_MATURITY=MATURITY_1STM</stp>
        <stp>IVOL_MONEYNESS_LEVEL=MONEY_LVL_100_</stp>
        <stp>DTS=H</stp>
        <stp>FACTOR=.01</stp>
        <stp>DAYS=W</stp>
        <tr r="H1625" s="4"/>
      </tp>
      <tp t="e">
        <v>#N/A</v>
        <stp/>
        <stp>##V3_BDHV12</stp>
        <stp>SPX Index</stp>
        <stp>IVOL_MONEYNESS</stp>
        <stp/>
        <stp/>
        <stp>[PUTStrategy-RealOption.xlsx]Opt_BS!R1615C8</stp>
        <stp>IVOL_MATURITY=MATURITY_1STM</stp>
        <stp>IVOL_MONEYNESS_LEVEL=MONEY_LVL_100_</stp>
        <stp>DTS=H</stp>
        <stp>FACTOR=.01</stp>
        <stp>DAYS=W</stp>
        <tr r="H1615" s="4"/>
      </tp>
      <tp t="e">
        <v>#N/A</v>
        <stp/>
        <stp>##V3_BDHV12</stp>
        <stp>SPX Index</stp>
        <stp>IVOL_MONEYNESS</stp>
        <stp/>
        <stp/>
        <stp>[PUTStrategy-RealOption.xlsx]Opt_BS!R1605C8</stp>
        <stp>IVOL_MATURITY=MATURITY_1STM</stp>
        <stp>IVOL_MONEYNESS_LEVEL=MONEY_LVL_100_</stp>
        <stp>DTS=H</stp>
        <stp>FACTOR=.01</stp>
        <stp>DAYS=W</stp>
        <tr r="H1605" s="4"/>
      </tp>
      <tp t="e">
        <v>#N/A</v>
        <stp/>
        <stp>##V3_BDHV12</stp>
        <stp>SPX Index</stp>
        <stp>IVOL_MONEYNESS</stp>
        <stp/>
        <stp/>
        <stp>[PUTStrategy-RealOption.xlsx]Opt_BS!R1695C8</stp>
        <stp>IVOL_MATURITY=MATURITY_1STM</stp>
        <stp>IVOL_MONEYNESS_LEVEL=MONEY_LVL_100_</stp>
        <stp>DTS=H</stp>
        <stp>FACTOR=.01</stp>
        <stp>DAYS=W</stp>
        <tr r="H1695" s="4"/>
      </tp>
      <tp t="e">
        <v>#N/A</v>
        <stp/>
        <stp>##V3_BDHV12</stp>
        <stp>SPX Index</stp>
        <stp>IVOL_MONEYNESS</stp>
        <stp/>
        <stp/>
        <stp>[PUTStrategy-RealOption.xlsx]Opt_BS!R1685C8</stp>
        <stp>IVOL_MATURITY=MATURITY_1STM</stp>
        <stp>IVOL_MONEYNESS_LEVEL=MONEY_LVL_100_</stp>
        <stp>DTS=H</stp>
        <stp>FACTOR=.01</stp>
        <stp>DAYS=W</stp>
        <tr r="H1685" s="4"/>
      </tp>
      <tp t="e">
        <v>#N/A</v>
        <stp/>
        <stp>##V3_BDHV12</stp>
        <stp>SPX Index</stp>
        <stp>IVOL_MONEYNESS</stp>
        <stp/>
        <stp/>
        <stp>[PUTStrategy-RealOption.xlsx]Opt_BS!R1775C8</stp>
        <stp>IVOL_MATURITY=MATURITY_1STM</stp>
        <stp>IVOL_MONEYNESS_LEVEL=MONEY_LVL_100_</stp>
        <stp>DTS=H</stp>
        <stp>FACTOR=.01</stp>
        <stp>DAYS=W</stp>
        <tr r="H1775" s="4"/>
      </tp>
      <tp t="e">
        <v>#N/A</v>
        <stp/>
        <stp>##V3_BDHV12</stp>
        <stp>SPX Index</stp>
        <stp>IVOL_MONEYNESS</stp>
        <stp/>
        <stp/>
        <stp>[PUTStrategy-RealOption.xlsx]Opt_BS!R1765C8</stp>
        <stp>IVOL_MATURITY=MATURITY_1STM</stp>
        <stp>IVOL_MONEYNESS_LEVEL=MONEY_LVL_100_</stp>
        <stp>DTS=H</stp>
        <stp>FACTOR=.01</stp>
        <stp>DAYS=W</stp>
        <tr r="H1765" s="4"/>
      </tp>
      <tp t="e">
        <v>#N/A</v>
        <stp/>
        <stp>##V3_BDHV12</stp>
        <stp>SPX Index</stp>
        <stp>IVOL_MONEYNESS</stp>
        <stp/>
        <stp/>
        <stp>[PUTStrategy-RealOption.xlsx]Opt_BS!R1755C8</stp>
        <stp>IVOL_MATURITY=MATURITY_1STM</stp>
        <stp>IVOL_MONEYNESS_LEVEL=MONEY_LVL_100_</stp>
        <stp>DTS=H</stp>
        <stp>FACTOR=.01</stp>
        <stp>DAYS=W</stp>
        <tr r="H1755" s="4"/>
      </tp>
      <tp t="e">
        <v>#N/A</v>
        <stp/>
        <stp>##V3_BDHV12</stp>
        <stp>SPX Index</stp>
        <stp>IVOL_MONEYNESS</stp>
        <stp/>
        <stp/>
        <stp>[PUTStrategy-RealOption.xlsx]Opt_BS!R1745C8</stp>
        <stp>IVOL_MATURITY=MATURITY_1STM</stp>
        <stp>IVOL_MONEYNESS_LEVEL=MONEY_LVL_100_</stp>
        <stp>DTS=H</stp>
        <stp>FACTOR=.01</stp>
        <stp>DAYS=W</stp>
        <tr r="H1745" s="4"/>
      </tp>
      <tp t="e">
        <v>#N/A</v>
        <stp/>
        <stp>##V3_BDHV12</stp>
        <stp>SPX Index</stp>
        <stp>IVOL_MONEYNESS</stp>
        <stp/>
        <stp/>
        <stp>[PUTStrategy-RealOption.xlsx]Opt_BS!R1735C8</stp>
        <stp>IVOL_MATURITY=MATURITY_1STM</stp>
        <stp>IVOL_MONEYNESS_LEVEL=MONEY_LVL_100_</stp>
        <stp>DTS=H</stp>
        <stp>FACTOR=.01</stp>
        <stp>DAYS=W</stp>
        <tr r="H1735" s="4"/>
      </tp>
      <tp t="e">
        <v>#N/A</v>
        <stp/>
        <stp>##V3_BDHV12</stp>
        <stp>SPX Index</stp>
        <stp>IVOL_MONEYNESS</stp>
        <stp/>
        <stp/>
        <stp>[PUTStrategy-RealOption.xlsx]Opt_BS!R1725C8</stp>
        <stp>IVOL_MATURITY=MATURITY_1STM</stp>
        <stp>IVOL_MONEYNESS_LEVEL=MONEY_LVL_100_</stp>
        <stp>DTS=H</stp>
        <stp>FACTOR=.01</stp>
        <stp>DAYS=W</stp>
        <tr r="H1725" s="4"/>
      </tp>
      <tp t="e">
        <v>#N/A</v>
        <stp/>
        <stp>##V3_BDHV12</stp>
        <stp>SPX Index</stp>
        <stp>IVOL_MONEYNESS</stp>
        <stp/>
        <stp/>
        <stp>[PUTStrategy-RealOption.xlsx]Opt_BS!R1715C8</stp>
        <stp>IVOL_MATURITY=MATURITY_1STM</stp>
        <stp>IVOL_MONEYNESS_LEVEL=MONEY_LVL_100_</stp>
        <stp>DTS=H</stp>
        <stp>FACTOR=.01</stp>
        <stp>DAYS=W</stp>
        <tr r="H1715" s="4"/>
      </tp>
      <tp t="e">
        <v>#N/A</v>
        <stp/>
        <stp>##V3_BDHV12</stp>
        <stp>SPX Index</stp>
        <stp>IVOL_MONEYNESS</stp>
        <stp/>
        <stp/>
        <stp>[PUTStrategy-RealOption.xlsx]Opt_BS!R1705C8</stp>
        <stp>IVOL_MATURITY=MATURITY_1STM</stp>
        <stp>IVOL_MONEYNESS_LEVEL=MONEY_LVL_100_</stp>
        <stp>DTS=H</stp>
        <stp>FACTOR=.01</stp>
        <stp>DAYS=W</stp>
        <tr r="H1705" s="4"/>
      </tp>
      <tp t="e">
        <v>#N/A</v>
        <stp/>
        <stp>##V3_BDHV12</stp>
        <stp>SPX Index</stp>
        <stp>IVOL_MONEYNESS</stp>
        <stp/>
        <stp/>
        <stp>[PUTStrategy-RealOption.xlsx]Opt_BS!R1795C8</stp>
        <stp>IVOL_MATURITY=MATURITY_1STM</stp>
        <stp>IVOL_MONEYNESS_LEVEL=MONEY_LVL_100_</stp>
        <stp>DTS=H</stp>
        <stp>FACTOR=.01</stp>
        <stp>DAYS=W</stp>
        <tr r="H1795" s="4"/>
      </tp>
      <tp t="e">
        <v>#N/A</v>
        <stp/>
        <stp>##V3_BDHV12</stp>
        <stp>SPX Index</stp>
        <stp>IVOL_MONEYNESS</stp>
        <stp/>
        <stp/>
        <stp>[PUTStrategy-RealOption.xlsx]Opt_BS!R1785C8</stp>
        <stp>IVOL_MATURITY=MATURITY_1STM</stp>
        <stp>IVOL_MONEYNESS_LEVEL=MONEY_LVL_100_</stp>
        <stp>DTS=H</stp>
        <stp>FACTOR=.01</stp>
        <stp>DAYS=W</stp>
        <tr r="H1785" s="4"/>
      </tp>
      <tp t="e">
        <v>#N/A</v>
        <stp/>
        <stp>##V3_BDHV12</stp>
        <stp>SPX Index</stp>
        <stp>IVOL_MONEYNESS</stp>
        <stp/>
        <stp/>
        <stp>[PUTStrategy-RealOption.xlsx]Opt_BS!R1475C8</stp>
        <stp>IVOL_MATURITY=MATURITY_1STM</stp>
        <stp>IVOL_MONEYNESS_LEVEL=MONEY_LVL_100_</stp>
        <stp>DTS=H</stp>
        <stp>FACTOR=.01</stp>
        <stp>DAYS=W</stp>
        <tr r="H1475" s="4"/>
      </tp>
      <tp t="e">
        <v>#N/A</v>
        <stp/>
        <stp>##V3_BDHV12</stp>
        <stp>SPX Index</stp>
        <stp>IVOL_MONEYNESS</stp>
        <stp/>
        <stp/>
        <stp>[PUTStrategy-RealOption.xlsx]Opt_BS!R1465C8</stp>
        <stp>IVOL_MATURITY=MATURITY_1STM</stp>
        <stp>IVOL_MONEYNESS_LEVEL=MONEY_LVL_100_</stp>
        <stp>DTS=H</stp>
        <stp>FACTOR=.01</stp>
        <stp>DAYS=W</stp>
        <tr r="H1465" s="4"/>
      </tp>
      <tp t="e">
        <v>#N/A</v>
        <stp/>
        <stp>##V3_BDHV12</stp>
        <stp>SPX Index</stp>
        <stp>IVOL_MONEYNESS</stp>
        <stp/>
        <stp/>
        <stp>[PUTStrategy-RealOption.xlsx]Opt_BS!R1455C8</stp>
        <stp>IVOL_MATURITY=MATURITY_1STM</stp>
        <stp>IVOL_MONEYNESS_LEVEL=MONEY_LVL_100_</stp>
        <stp>DTS=H</stp>
        <stp>FACTOR=.01</stp>
        <stp>DAYS=W</stp>
        <tr r="H1455" s="4"/>
      </tp>
      <tp t="e">
        <v>#N/A</v>
        <stp/>
        <stp>##V3_BDHV12</stp>
        <stp>SPX Index</stp>
        <stp>IVOL_MONEYNESS</stp>
        <stp/>
        <stp/>
        <stp>[PUTStrategy-RealOption.xlsx]Opt_BS!R1445C8</stp>
        <stp>IVOL_MATURITY=MATURITY_1STM</stp>
        <stp>IVOL_MONEYNESS_LEVEL=MONEY_LVL_100_</stp>
        <stp>DTS=H</stp>
        <stp>FACTOR=.01</stp>
        <stp>DAYS=W</stp>
        <tr r="H1445" s="4"/>
      </tp>
      <tp t="e">
        <v>#N/A</v>
        <stp/>
        <stp>##V3_BDHV12</stp>
        <stp>SPX Index</stp>
        <stp>IVOL_MONEYNESS</stp>
        <stp/>
        <stp/>
        <stp>[PUTStrategy-RealOption.xlsx]Opt_BS!R1435C8</stp>
        <stp>IVOL_MATURITY=MATURITY_1STM</stp>
        <stp>IVOL_MONEYNESS_LEVEL=MONEY_LVL_100_</stp>
        <stp>DTS=H</stp>
        <stp>FACTOR=.01</stp>
        <stp>DAYS=W</stp>
        <tr r="H1435" s="4"/>
      </tp>
      <tp t="e">
        <v>#N/A</v>
        <stp/>
        <stp>##V3_BDHV12</stp>
        <stp>SPX Index</stp>
        <stp>IVOL_MONEYNESS</stp>
        <stp/>
        <stp/>
        <stp>[PUTStrategy-RealOption.xlsx]Opt_BS!R1425C8</stp>
        <stp>IVOL_MATURITY=MATURITY_1STM</stp>
        <stp>IVOL_MONEYNESS_LEVEL=MONEY_LVL_100_</stp>
        <stp>DTS=H</stp>
        <stp>FACTOR=.01</stp>
        <stp>DAYS=W</stp>
        <tr r="H1425" s="4"/>
      </tp>
      <tp t="e">
        <v>#N/A</v>
        <stp/>
        <stp>##V3_BDHV12</stp>
        <stp>SPX Index</stp>
        <stp>IVOL_MONEYNESS</stp>
        <stp/>
        <stp/>
        <stp>[PUTStrategy-RealOption.xlsx]Opt_BS!R1415C8</stp>
        <stp>IVOL_MATURITY=MATURITY_1STM</stp>
        <stp>IVOL_MONEYNESS_LEVEL=MONEY_LVL_100_</stp>
        <stp>DTS=H</stp>
        <stp>FACTOR=.01</stp>
        <stp>DAYS=W</stp>
        <tr r="H1415" s="4"/>
      </tp>
      <tp t="e">
        <v>#N/A</v>
        <stp/>
        <stp>##V3_BDHV12</stp>
        <stp>SPX Index</stp>
        <stp>IVOL_MONEYNESS</stp>
        <stp/>
        <stp/>
        <stp>[PUTStrategy-RealOption.xlsx]Opt_BS!R1405C8</stp>
        <stp>IVOL_MATURITY=MATURITY_1STM</stp>
        <stp>IVOL_MONEYNESS_LEVEL=MONEY_LVL_100_</stp>
        <stp>DTS=H</stp>
        <stp>FACTOR=.01</stp>
        <stp>DAYS=W</stp>
        <tr r="H1405" s="4"/>
      </tp>
      <tp t="e">
        <v>#N/A</v>
        <stp/>
        <stp>##V3_BDHV12</stp>
        <stp>SPX Index</stp>
        <stp>IVOL_MONEYNESS</stp>
        <stp/>
        <stp/>
        <stp>[PUTStrategy-RealOption.xlsx]Opt_BS!R1495C8</stp>
        <stp>IVOL_MATURITY=MATURITY_1STM</stp>
        <stp>IVOL_MONEYNESS_LEVEL=MONEY_LVL_100_</stp>
        <stp>DTS=H</stp>
        <stp>FACTOR=.01</stp>
        <stp>DAYS=W</stp>
        <tr r="H1495" s="4"/>
      </tp>
      <tp t="e">
        <v>#N/A</v>
        <stp/>
        <stp>##V3_BDHV12</stp>
        <stp>SPX Index</stp>
        <stp>IVOL_MONEYNESS</stp>
        <stp/>
        <stp/>
        <stp>[PUTStrategy-RealOption.xlsx]Opt_BS!R1485C8</stp>
        <stp>IVOL_MATURITY=MATURITY_1STM</stp>
        <stp>IVOL_MONEYNESS_LEVEL=MONEY_LVL_100_</stp>
        <stp>DTS=H</stp>
        <stp>FACTOR=.01</stp>
        <stp>DAYS=W</stp>
        <tr r="H1485" s="4"/>
      </tp>
      <tp t="e">
        <v>#N/A</v>
        <stp/>
        <stp>##V3_BDHV12</stp>
        <stp>SPX Index</stp>
        <stp>IVOL_MONEYNESS</stp>
        <stp/>
        <stp/>
        <stp>[PUTStrategy-RealOption.xlsx]Opt_BS!R1575C8</stp>
        <stp>IVOL_MATURITY=MATURITY_1STM</stp>
        <stp>IVOL_MONEYNESS_LEVEL=MONEY_LVL_100_</stp>
        <stp>DTS=H</stp>
        <stp>FACTOR=.01</stp>
        <stp>DAYS=W</stp>
        <tr r="H1575" s="4"/>
      </tp>
      <tp t="e">
        <v>#N/A</v>
        <stp/>
        <stp>##V3_BDHV12</stp>
        <stp>SPX Index</stp>
        <stp>IVOL_MONEYNESS</stp>
        <stp/>
        <stp/>
        <stp>[PUTStrategy-RealOption.xlsx]Opt_BS!R1565C8</stp>
        <stp>IVOL_MATURITY=MATURITY_1STM</stp>
        <stp>IVOL_MONEYNESS_LEVEL=MONEY_LVL_100_</stp>
        <stp>DTS=H</stp>
        <stp>FACTOR=.01</stp>
        <stp>DAYS=W</stp>
        <tr r="H1565" s="4"/>
      </tp>
      <tp t="e">
        <v>#N/A</v>
        <stp/>
        <stp>##V3_BDHV12</stp>
        <stp>SPX Index</stp>
        <stp>IVOL_MONEYNESS</stp>
        <stp/>
        <stp/>
        <stp>[PUTStrategy-RealOption.xlsx]Opt_BS!R1555C8</stp>
        <stp>IVOL_MATURITY=MATURITY_1STM</stp>
        <stp>IVOL_MONEYNESS_LEVEL=MONEY_LVL_100_</stp>
        <stp>DTS=H</stp>
        <stp>FACTOR=.01</stp>
        <stp>DAYS=W</stp>
        <tr r="H1555" s="4"/>
      </tp>
      <tp t="e">
        <v>#N/A</v>
        <stp/>
        <stp>##V3_BDHV12</stp>
        <stp>SPX Index</stp>
        <stp>IVOL_MONEYNESS</stp>
        <stp/>
        <stp/>
        <stp>[PUTStrategy-RealOption.xlsx]Opt_BS!R1545C8</stp>
        <stp>IVOL_MATURITY=MATURITY_1STM</stp>
        <stp>IVOL_MONEYNESS_LEVEL=MONEY_LVL_100_</stp>
        <stp>DTS=H</stp>
        <stp>FACTOR=.01</stp>
        <stp>DAYS=W</stp>
        <tr r="H1545" s="4"/>
      </tp>
      <tp t="e">
        <v>#N/A</v>
        <stp/>
        <stp>##V3_BDHV12</stp>
        <stp>SPX Index</stp>
        <stp>IVOL_MONEYNESS</stp>
        <stp/>
        <stp/>
        <stp>[PUTStrategy-RealOption.xlsx]Opt_BS!R1535C8</stp>
        <stp>IVOL_MATURITY=MATURITY_1STM</stp>
        <stp>IVOL_MONEYNESS_LEVEL=MONEY_LVL_100_</stp>
        <stp>DTS=H</stp>
        <stp>FACTOR=.01</stp>
        <stp>DAYS=W</stp>
        <tr r="H1535" s="4"/>
      </tp>
      <tp t="e">
        <v>#N/A</v>
        <stp/>
        <stp>##V3_BDHV12</stp>
        <stp>SPX Index</stp>
        <stp>IVOL_MONEYNESS</stp>
        <stp/>
        <stp/>
        <stp>[PUTStrategy-RealOption.xlsx]Opt_BS!R1525C8</stp>
        <stp>IVOL_MATURITY=MATURITY_1STM</stp>
        <stp>IVOL_MONEYNESS_LEVEL=MONEY_LVL_100_</stp>
        <stp>DTS=H</stp>
        <stp>FACTOR=.01</stp>
        <stp>DAYS=W</stp>
        <tr r="H1525" s="4"/>
      </tp>
      <tp t="e">
        <v>#N/A</v>
        <stp/>
        <stp>##V3_BDHV12</stp>
        <stp>SPX Index</stp>
        <stp>IVOL_MONEYNESS</stp>
        <stp/>
        <stp/>
        <stp>[PUTStrategy-RealOption.xlsx]Opt_BS!R1515C8</stp>
        <stp>IVOL_MATURITY=MATURITY_1STM</stp>
        <stp>IVOL_MONEYNESS_LEVEL=MONEY_LVL_100_</stp>
        <stp>DTS=H</stp>
        <stp>FACTOR=.01</stp>
        <stp>DAYS=W</stp>
        <tr r="H1515" s="4"/>
      </tp>
      <tp t="e">
        <v>#N/A</v>
        <stp/>
        <stp>##V3_BDHV12</stp>
        <stp>SPX Index</stp>
        <stp>IVOL_MONEYNESS</stp>
        <stp/>
        <stp/>
        <stp>[PUTStrategy-RealOption.xlsx]Opt_BS!R1505C8</stp>
        <stp>IVOL_MATURITY=MATURITY_1STM</stp>
        <stp>IVOL_MONEYNESS_LEVEL=MONEY_LVL_100_</stp>
        <stp>DTS=H</stp>
        <stp>FACTOR=.01</stp>
        <stp>DAYS=W</stp>
        <tr r="H1505" s="4"/>
      </tp>
      <tp t="e">
        <v>#N/A</v>
        <stp/>
        <stp>##V3_BDHV12</stp>
        <stp>SPX Index</stp>
        <stp>IVOL_MONEYNESS</stp>
        <stp/>
        <stp/>
        <stp>[PUTStrategy-RealOption.xlsx]Opt_BS!R1595C8</stp>
        <stp>IVOL_MATURITY=MATURITY_1STM</stp>
        <stp>IVOL_MONEYNESS_LEVEL=MONEY_LVL_100_</stp>
        <stp>DTS=H</stp>
        <stp>FACTOR=.01</stp>
        <stp>DAYS=W</stp>
        <tr r="H1595" s="4"/>
      </tp>
      <tp t="e">
        <v>#N/A</v>
        <stp/>
        <stp>##V3_BDHV12</stp>
        <stp>SPX Index</stp>
        <stp>IVOL_MONEYNESS</stp>
        <stp/>
        <stp/>
        <stp>[PUTStrategy-RealOption.xlsx]Opt_BS!R1585C8</stp>
        <stp>IVOL_MATURITY=MATURITY_1STM</stp>
        <stp>IVOL_MONEYNESS_LEVEL=MONEY_LVL_100_</stp>
        <stp>DTS=H</stp>
        <stp>FACTOR=.01</stp>
        <stp>DAYS=W</stp>
        <tr r="H1585" s="4"/>
      </tp>
      <tp t="e">
        <v>#N/A</v>
        <stp/>
        <stp>##V3_BDHV12</stp>
        <stp>SPX Index</stp>
        <stp>IVOL_MONEYNESS</stp>
        <stp/>
        <stp/>
        <stp>[PUTStrategy-RealOption.xlsx]Opt_BS!R2275C8</stp>
        <stp>IVOL_MATURITY=MATURITY_1STM</stp>
        <stp>IVOL_MONEYNESS_LEVEL=MONEY_LVL_100_</stp>
        <stp>DTS=H</stp>
        <stp>FACTOR=.01</stp>
        <stp>DAYS=W</stp>
        <tr r="H2275" s="4"/>
      </tp>
      <tp t="e">
        <v>#N/A</v>
        <stp/>
        <stp>##V3_BDHV12</stp>
        <stp>SPX Index</stp>
        <stp>IVOL_MONEYNESS</stp>
        <stp/>
        <stp/>
        <stp>[PUTStrategy-RealOption.xlsx]Opt_BS!R2265C8</stp>
        <stp>IVOL_MATURITY=MATURITY_1STM</stp>
        <stp>IVOL_MONEYNESS_LEVEL=MONEY_LVL_100_</stp>
        <stp>DTS=H</stp>
        <stp>FACTOR=.01</stp>
        <stp>DAYS=W</stp>
        <tr r="H2265" s="4"/>
      </tp>
      <tp t="e">
        <v>#N/A</v>
        <stp/>
        <stp>##V3_BDHV12</stp>
        <stp>SPX Index</stp>
        <stp>IVOL_MONEYNESS</stp>
        <stp/>
        <stp/>
        <stp>[PUTStrategy-RealOption.xlsx]Opt_BS!R2255C8</stp>
        <stp>IVOL_MATURITY=MATURITY_1STM</stp>
        <stp>IVOL_MONEYNESS_LEVEL=MONEY_LVL_100_</stp>
        <stp>DTS=H</stp>
        <stp>FACTOR=.01</stp>
        <stp>DAYS=W</stp>
        <tr r="H2255" s="4"/>
      </tp>
      <tp t="e">
        <v>#N/A</v>
        <stp/>
        <stp>##V3_BDHV12</stp>
        <stp>SPX Index</stp>
        <stp>IVOL_MONEYNESS</stp>
        <stp/>
        <stp/>
        <stp>[PUTStrategy-RealOption.xlsx]Opt_BS!R2245C8</stp>
        <stp>IVOL_MATURITY=MATURITY_1STM</stp>
        <stp>IVOL_MONEYNESS_LEVEL=MONEY_LVL_100_</stp>
        <stp>DTS=H</stp>
        <stp>FACTOR=.01</stp>
        <stp>DAYS=W</stp>
        <tr r="H2245" s="4"/>
      </tp>
      <tp t="e">
        <v>#N/A</v>
        <stp/>
        <stp>##V3_BDHV12</stp>
        <stp>SPX Index</stp>
        <stp>IVOL_MONEYNESS</stp>
        <stp/>
        <stp/>
        <stp>[PUTStrategy-RealOption.xlsx]Opt_BS!R2235C8</stp>
        <stp>IVOL_MATURITY=MATURITY_1STM</stp>
        <stp>IVOL_MONEYNESS_LEVEL=MONEY_LVL_100_</stp>
        <stp>DTS=H</stp>
        <stp>FACTOR=.01</stp>
        <stp>DAYS=W</stp>
        <tr r="H2235" s="4"/>
      </tp>
      <tp t="e">
        <v>#N/A</v>
        <stp/>
        <stp>##V3_BDHV12</stp>
        <stp>SPX Index</stp>
        <stp>IVOL_MONEYNESS</stp>
        <stp/>
        <stp/>
        <stp>[PUTStrategy-RealOption.xlsx]Opt_BS!R2225C8</stp>
        <stp>IVOL_MATURITY=MATURITY_1STM</stp>
        <stp>IVOL_MONEYNESS_LEVEL=MONEY_LVL_100_</stp>
        <stp>DTS=H</stp>
        <stp>FACTOR=.01</stp>
        <stp>DAYS=W</stp>
        <tr r="H2225" s="4"/>
      </tp>
      <tp t="e">
        <v>#N/A</v>
        <stp/>
        <stp>##V3_BDHV12</stp>
        <stp>SPX Index</stp>
        <stp>IVOL_MONEYNESS</stp>
        <stp/>
        <stp/>
        <stp>[PUTStrategy-RealOption.xlsx]Opt_BS!R2215C8</stp>
        <stp>IVOL_MATURITY=MATURITY_1STM</stp>
        <stp>IVOL_MONEYNESS_LEVEL=MONEY_LVL_100_</stp>
        <stp>DTS=H</stp>
        <stp>FACTOR=.01</stp>
        <stp>DAYS=W</stp>
        <tr r="H2215" s="4"/>
      </tp>
      <tp t="e">
        <v>#N/A</v>
        <stp/>
        <stp>##V3_BDHV12</stp>
        <stp>SPX Index</stp>
        <stp>IVOL_MONEYNESS</stp>
        <stp/>
        <stp/>
        <stp>[PUTStrategy-RealOption.xlsx]Opt_BS!R2205C8</stp>
        <stp>IVOL_MATURITY=MATURITY_1STM</stp>
        <stp>IVOL_MONEYNESS_LEVEL=MONEY_LVL_100_</stp>
        <stp>DTS=H</stp>
        <stp>FACTOR=.01</stp>
        <stp>DAYS=W</stp>
        <tr r="H2205" s="4"/>
      </tp>
      <tp t="e">
        <v>#N/A</v>
        <stp/>
        <stp>##V3_BDHV12</stp>
        <stp>SPX Index</stp>
        <stp>IVOL_MONEYNESS</stp>
        <stp/>
        <stp/>
        <stp>[PUTStrategy-RealOption.xlsx]Opt_BS!R2295C8</stp>
        <stp>IVOL_MATURITY=MATURITY_1STM</stp>
        <stp>IVOL_MONEYNESS_LEVEL=MONEY_LVL_100_</stp>
        <stp>DTS=H</stp>
        <stp>FACTOR=.01</stp>
        <stp>DAYS=W</stp>
        <tr r="H2295" s="4"/>
      </tp>
      <tp t="e">
        <v>#N/A</v>
        <stp/>
        <stp>##V3_BDHV12</stp>
        <stp>SPX Index</stp>
        <stp>IVOL_MONEYNESS</stp>
        <stp/>
        <stp/>
        <stp>[PUTStrategy-RealOption.xlsx]Opt_BS!R2285C8</stp>
        <stp>IVOL_MATURITY=MATURITY_1STM</stp>
        <stp>IVOL_MONEYNESS_LEVEL=MONEY_LVL_100_</stp>
        <stp>DTS=H</stp>
        <stp>FACTOR=.01</stp>
        <stp>DAYS=W</stp>
        <tr r="H2285" s="4"/>
      </tp>
      <tp t="e">
        <v>#N/A</v>
        <stp/>
        <stp>##V3_BDHV12</stp>
        <stp>SPX Index</stp>
        <stp>IVOL_MONEYNESS</stp>
        <stp/>
        <stp/>
        <stp>[PUTStrategy-RealOption.xlsx]Opt_BS!R2375C8</stp>
        <stp>IVOL_MATURITY=MATURITY_1STM</stp>
        <stp>IVOL_MONEYNESS_LEVEL=MONEY_LVL_100_</stp>
        <stp>DTS=H</stp>
        <stp>FACTOR=.01</stp>
        <stp>DAYS=W</stp>
        <tr r="H2375" s="4"/>
      </tp>
      <tp t="e">
        <v>#N/A</v>
        <stp/>
        <stp>##V3_BDHV12</stp>
        <stp>SPX Index</stp>
        <stp>IVOL_MONEYNESS</stp>
        <stp/>
        <stp/>
        <stp>[PUTStrategy-RealOption.xlsx]Opt_BS!R2365C8</stp>
        <stp>IVOL_MATURITY=MATURITY_1STM</stp>
        <stp>IVOL_MONEYNESS_LEVEL=MONEY_LVL_100_</stp>
        <stp>DTS=H</stp>
        <stp>FACTOR=.01</stp>
        <stp>DAYS=W</stp>
        <tr r="H2365" s="4"/>
      </tp>
      <tp t="e">
        <v>#N/A</v>
        <stp/>
        <stp>##V3_BDHV12</stp>
        <stp>SPX Index</stp>
        <stp>IVOL_MONEYNESS</stp>
        <stp/>
        <stp/>
        <stp>[PUTStrategy-RealOption.xlsx]Opt_BS!R2355C8</stp>
        <stp>IVOL_MATURITY=MATURITY_1STM</stp>
        <stp>IVOL_MONEYNESS_LEVEL=MONEY_LVL_100_</stp>
        <stp>DTS=H</stp>
        <stp>FACTOR=.01</stp>
        <stp>DAYS=W</stp>
        <tr r="H2355" s="4"/>
      </tp>
      <tp t="e">
        <v>#N/A</v>
        <stp/>
        <stp>##V3_BDHV12</stp>
        <stp>SPX Index</stp>
        <stp>IVOL_MONEYNESS</stp>
        <stp/>
        <stp/>
        <stp>[PUTStrategy-RealOption.xlsx]Opt_BS!R2345C8</stp>
        <stp>IVOL_MATURITY=MATURITY_1STM</stp>
        <stp>IVOL_MONEYNESS_LEVEL=MONEY_LVL_100_</stp>
        <stp>DTS=H</stp>
        <stp>FACTOR=.01</stp>
        <stp>DAYS=W</stp>
        <tr r="H2345" s="4"/>
      </tp>
      <tp t="e">
        <v>#N/A</v>
        <stp/>
        <stp>##V3_BDHV12</stp>
        <stp>SPX Index</stp>
        <stp>IVOL_MONEYNESS</stp>
        <stp/>
        <stp/>
        <stp>[PUTStrategy-RealOption.xlsx]Opt_BS!R2335C8</stp>
        <stp>IVOL_MATURITY=MATURITY_1STM</stp>
        <stp>IVOL_MONEYNESS_LEVEL=MONEY_LVL_100_</stp>
        <stp>DTS=H</stp>
        <stp>FACTOR=.01</stp>
        <stp>DAYS=W</stp>
        <tr r="H2335" s="4"/>
      </tp>
      <tp t="e">
        <v>#N/A</v>
        <stp/>
        <stp>##V3_BDHV12</stp>
        <stp>SPX Index</stp>
        <stp>IVOL_MONEYNESS</stp>
        <stp/>
        <stp/>
        <stp>[PUTStrategy-RealOption.xlsx]Opt_BS!R2325C8</stp>
        <stp>IVOL_MATURITY=MATURITY_1STM</stp>
        <stp>IVOL_MONEYNESS_LEVEL=MONEY_LVL_100_</stp>
        <stp>DTS=H</stp>
        <stp>FACTOR=.01</stp>
        <stp>DAYS=W</stp>
        <tr r="H2325" s="4"/>
      </tp>
      <tp t="e">
        <v>#N/A</v>
        <stp/>
        <stp>##V3_BDHV12</stp>
        <stp>SPX Index</stp>
        <stp>IVOL_MONEYNESS</stp>
        <stp/>
        <stp/>
        <stp>[PUTStrategy-RealOption.xlsx]Opt_BS!R2315C8</stp>
        <stp>IVOL_MATURITY=MATURITY_1STM</stp>
        <stp>IVOL_MONEYNESS_LEVEL=MONEY_LVL_100_</stp>
        <stp>DTS=H</stp>
        <stp>FACTOR=.01</stp>
        <stp>DAYS=W</stp>
        <tr r="H2315" s="4"/>
      </tp>
      <tp t="e">
        <v>#N/A</v>
        <stp/>
        <stp>##V3_BDHV12</stp>
        <stp>SPX Index</stp>
        <stp>IVOL_MONEYNESS</stp>
        <stp/>
        <stp/>
        <stp>[PUTStrategy-RealOption.xlsx]Opt_BS!R2305C8</stp>
        <stp>IVOL_MATURITY=MATURITY_1STM</stp>
        <stp>IVOL_MONEYNESS_LEVEL=MONEY_LVL_100_</stp>
        <stp>DTS=H</stp>
        <stp>FACTOR=.01</stp>
        <stp>DAYS=W</stp>
        <tr r="H2305" s="4"/>
      </tp>
      <tp t="e">
        <v>#N/A</v>
        <stp/>
        <stp>##V3_BDHV12</stp>
        <stp>SPX Index</stp>
        <stp>IVOL_MONEYNESS</stp>
        <stp/>
        <stp/>
        <stp>[PUTStrategy-RealOption.xlsx]Opt_BS!R2395C8</stp>
        <stp>IVOL_MATURITY=MATURITY_1STM</stp>
        <stp>IVOL_MONEYNESS_LEVEL=MONEY_LVL_100_</stp>
        <stp>DTS=H</stp>
        <stp>FACTOR=.01</stp>
        <stp>DAYS=W</stp>
        <tr r="H2395" s="4"/>
      </tp>
      <tp t="e">
        <v>#N/A</v>
        <stp/>
        <stp>##V3_BDHV12</stp>
        <stp>SPX Index</stp>
        <stp>IVOL_MONEYNESS</stp>
        <stp/>
        <stp/>
        <stp>[PUTStrategy-RealOption.xlsx]Opt_BS!R2385C8</stp>
        <stp>IVOL_MATURITY=MATURITY_1STM</stp>
        <stp>IVOL_MONEYNESS_LEVEL=MONEY_LVL_100_</stp>
        <stp>DTS=H</stp>
        <stp>FACTOR=.01</stp>
        <stp>DAYS=W</stp>
        <tr r="H2385" s="4"/>
      </tp>
      <tp t="e">
        <v>#N/A</v>
        <stp/>
        <stp>##V3_BDHV12</stp>
        <stp>SPX Index</stp>
        <stp>IVOL_MONEYNESS</stp>
        <stp/>
        <stp/>
        <stp>[PUTStrategy-RealOption.xlsx]Opt_BS!R2075C8</stp>
        <stp>IVOL_MATURITY=MATURITY_1STM</stp>
        <stp>IVOL_MONEYNESS_LEVEL=MONEY_LVL_100_</stp>
        <stp>DTS=H</stp>
        <stp>FACTOR=.01</stp>
        <stp>DAYS=W</stp>
        <tr r="H2075" s="4"/>
      </tp>
      <tp t="e">
        <v>#N/A</v>
        <stp/>
        <stp>##V3_BDHV12</stp>
        <stp>SPX Index</stp>
        <stp>IVOL_MONEYNESS</stp>
        <stp/>
        <stp/>
        <stp>[PUTStrategy-RealOption.xlsx]Opt_BS!R2065C8</stp>
        <stp>IVOL_MATURITY=MATURITY_1STM</stp>
        <stp>IVOL_MONEYNESS_LEVEL=MONEY_LVL_100_</stp>
        <stp>DTS=H</stp>
        <stp>FACTOR=.01</stp>
        <stp>DAYS=W</stp>
        <tr r="H2065" s="4"/>
      </tp>
      <tp t="e">
        <v>#N/A</v>
        <stp/>
        <stp>##V3_BDHV12</stp>
        <stp>SPX Index</stp>
        <stp>IVOL_MONEYNESS</stp>
        <stp/>
        <stp/>
        <stp>[PUTStrategy-RealOption.xlsx]Opt_BS!R2055C8</stp>
        <stp>IVOL_MATURITY=MATURITY_1STM</stp>
        <stp>IVOL_MONEYNESS_LEVEL=MONEY_LVL_100_</stp>
        <stp>DTS=H</stp>
        <stp>FACTOR=.01</stp>
        <stp>DAYS=W</stp>
        <tr r="H2055" s="4"/>
      </tp>
      <tp t="e">
        <v>#N/A</v>
        <stp/>
        <stp>##V3_BDHV12</stp>
        <stp>SPX Index</stp>
        <stp>IVOL_MONEYNESS</stp>
        <stp/>
        <stp/>
        <stp>[PUTStrategy-RealOption.xlsx]Opt_BS!R2045C8</stp>
        <stp>IVOL_MATURITY=MATURITY_1STM</stp>
        <stp>IVOL_MONEYNESS_LEVEL=MONEY_LVL_100_</stp>
        <stp>DTS=H</stp>
        <stp>FACTOR=.01</stp>
        <stp>DAYS=W</stp>
        <tr r="H2045" s="4"/>
      </tp>
      <tp t="e">
        <v>#N/A</v>
        <stp/>
        <stp>##V3_BDHV12</stp>
        <stp>SPX Index</stp>
        <stp>IVOL_MONEYNESS</stp>
        <stp/>
        <stp/>
        <stp>[PUTStrategy-RealOption.xlsx]Opt_BS!R2035C8</stp>
        <stp>IVOL_MATURITY=MATURITY_1STM</stp>
        <stp>IVOL_MONEYNESS_LEVEL=MONEY_LVL_100_</stp>
        <stp>DTS=H</stp>
        <stp>FACTOR=.01</stp>
        <stp>DAYS=W</stp>
        <tr r="H2035" s="4"/>
      </tp>
      <tp t="e">
        <v>#N/A</v>
        <stp/>
        <stp>##V3_BDHV12</stp>
        <stp>SPX Index</stp>
        <stp>IVOL_MONEYNESS</stp>
        <stp/>
        <stp/>
        <stp>[PUTStrategy-RealOption.xlsx]Opt_BS!R2025C8</stp>
        <stp>IVOL_MATURITY=MATURITY_1STM</stp>
        <stp>IVOL_MONEYNESS_LEVEL=MONEY_LVL_100_</stp>
        <stp>DTS=H</stp>
        <stp>FACTOR=.01</stp>
        <stp>DAYS=W</stp>
        <tr r="H2025" s="4"/>
      </tp>
      <tp t="e">
        <v>#N/A</v>
        <stp/>
        <stp>##V3_BDHV12</stp>
        <stp>SPX Index</stp>
        <stp>IVOL_MONEYNESS</stp>
        <stp/>
        <stp/>
        <stp>[PUTStrategy-RealOption.xlsx]Opt_BS!R2015C8</stp>
        <stp>IVOL_MATURITY=MATURITY_1STM</stp>
        <stp>IVOL_MONEYNESS_LEVEL=MONEY_LVL_100_</stp>
        <stp>DTS=H</stp>
        <stp>FACTOR=.01</stp>
        <stp>DAYS=W</stp>
        <tr r="H2015" s="4"/>
      </tp>
      <tp t="e">
        <v>#N/A</v>
        <stp/>
        <stp>##V3_BDHV12</stp>
        <stp>SPX Index</stp>
        <stp>IVOL_MONEYNESS</stp>
        <stp/>
        <stp/>
        <stp>[PUTStrategy-RealOption.xlsx]Opt_BS!R2005C8</stp>
        <stp>IVOL_MATURITY=MATURITY_1STM</stp>
        <stp>IVOL_MONEYNESS_LEVEL=MONEY_LVL_100_</stp>
        <stp>DTS=H</stp>
        <stp>FACTOR=.01</stp>
        <stp>DAYS=W</stp>
        <tr r="H2005" s="4"/>
      </tp>
      <tp t="e">
        <v>#N/A</v>
        <stp/>
        <stp>##V3_BDHV12</stp>
        <stp>SPX Index</stp>
        <stp>IVOL_MONEYNESS</stp>
        <stp/>
        <stp/>
        <stp>[PUTStrategy-RealOption.xlsx]Opt_BS!R2095C8</stp>
        <stp>IVOL_MATURITY=MATURITY_1STM</stp>
        <stp>IVOL_MONEYNESS_LEVEL=MONEY_LVL_100_</stp>
        <stp>DTS=H</stp>
        <stp>FACTOR=.01</stp>
        <stp>DAYS=W</stp>
        <tr r="H2095" s="4"/>
      </tp>
      <tp t="e">
        <v>#N/A</v>
        <stp/>
        <stp>##V3_BDHV12</stp>
        <stp>SPX Index</stp>
        <stp>IVOL_MONEYNESS</stp>
        <stp/>
        <stp/>
        <stp>[PUTStrategy-RealOption.xlsx]Opt_BS!R2085C8</stp>
        <stp>IVOL_MATURITY=MATURITY_1STM</stp>
        <stp>IVOL_MONEYNESS_LEVEL=MONEY_LVL_100_</stp>
        <stp>DTS=H</stp>
        <stp>FACTOR=.01</stp>
        <stp>DAYS=W</stp>
        <tr r="H2085" s="4"/>
      </tp>
      <tp t="e">
        <v>#N/A</v>
        <stp/>
        <stp>##V3_BDHV12</stp>
        <stp>SPX Index</stp>
        <stp>IVOL_MONEYNESS</stp>
        <stp/>
        <stp/>
        <stp>[PUTStrategy-RealOption.xlsx]Opt_BS!R2175C8</stp>
        <stp>IVOL_MATURITY=MATURITY_1STM</stp>
        <stp>IVOL_MONEYNESS_LEVEL=MONEY_LVL_100_</stp>
        <stp>DTS=H</stp>
        <stp>FACTOR=.01</stp>
        <stp>DAYS=W</stp>
        <tr r="H2175" s="4"/>
      </tp>
      <tp t="e">
        <v>#N/A</v>
        <stp/>
        <stp>##V3_BDHV12</stp>
        <stp>SPX Index</stp>
        <stp>IVOL_MONEYNESS</stp>
        <stp/>
        <stp/>
        <stp>[PUTStrategy-RealOption.xlsx]Opt_BS!R2165C8</stp>
        <stp>IVOL_MATURITY=MATURITY_1STM</stp>
        <stp>IVOL_MONEYNESS_LEVEL=MONEY_LVL_100_</stp>
        <stp>DTS=H</stp>
        <stp>FACTOR=.01</stp>
        <stp>DAYS=W</stp>
        <tr r="H2165" s="4"/>
      </tp>
      <tp t="e">
        <v>#N/A</v>
        <stp/>
        <stp>##V3_BDHV12</stp>
        <stp>SPX Index</stp>
        <stp>IVOL_MONEYNESS</stp>
        <stp/>
        <stp/>
        <stp>[PUTStrategy-RealOption.xlsx]Opt_BS!R2155C8</stp>
        <stp>IVOL_MATURITY=MATURITY_1STM</stp>
        <stp>IVOL_MONEYNESS_LEVEL=MONEY_LVL_100_</stp>
        <stp>DTS=H</stp>
        <stp>FACTOR=.01</stp>
        <stp>DAYS=W</stp>
        <tr r="H2155" s="4"/>
      </tp>
      <tp t="e">
        <v>#N/A</v>
        <stp/>
        <stp>##V3_BDHV12</stp>
        <stp>SPX Index</stp>
        <stp>IVOL_MONEYNESS</stp>
        <stp/>
        <stp/>
        <stp>[PUTStrategy-RealOption.xlsx]Opt_BS!R2145C8</stp>
        <stp>IVOL_MATURITY=MATURITY_1STM</stp>
        <stp>IVOL_MONEYNESS_LEVEL=MONEY_LVL_100_</stp>
        <stp>DTS=H</stp>
        <stp>FACTOR=.01</stp>
        <stp>DAYS=W</stp>
        <tr r="H2145" s="4"/>
      </tp>
      <tp t="e">
        <v>#N/A</v>
        <stp/>
        <stp>##V3_BDHV12</stp>
        <stp>SPX Index</stp>
        <stp>IVOL_MONEYNESS</stp>
        <stp/>
        <stp/>
        <stp>[PUTStrategy-RealOption.xlsx]Opt_BS!R2135C8</stp>
        <stp>IVOL_MATURITY=MATURITY_1STM</stp>
        <stp>IVOL_MONEYNESS_LEVEL=MONEY_LVL_100_</stp>
        <stp>DTS=H</stp>
        <stp>FACTOR=.01</stp>
        <stp>DAYS=W</stp>
        <tr r="H2135" s="4"/>
      </tp>
      <tp t="e">
        <v>#N/A</v>
        <stp/>
        <stp>##V3_BDHV12</stp>
        <stp>SPX Index</stp>
        <stp>IVOL_MONEYNESS</stp>
        <stp/>
        <stp/>
        <stp>[PUTStrategy-RealOption.xlsx]Opt_BS!R2125C8</stp>
        <stp>IVOL_MATURITY=MATURITY_1STM</stp>
        <stp>IVOL_MONEYNESS_LEVEL=MONEY_LVL_100_</stp>
        <stp>DTS=H</stp>
        <stp>FACTOR=.01</stp>
        <stp>DAYS=W</stp>
        <tr r="H2125" s="4"/>
      </tp>
      <tp t="e">
        <v>#N/A</v>
        <stp/>
        <stp>##V3_BDHV12</stp>
        <stp>SPX Index</stp>
        <stp>IVOL_MONEYNESS</stp>
        <stp/>
        <stp/>
        <stp>[PUTStrategy-RealOption.xlsx]Opt_BS!R2115C8</stp>
        <stp>IVOL_MATURITY=MATURITY_1STM</stp>
        <stp>IVOL_MONEYNESS_LEVEL=MONEY_LVL_100_</stp>
        <stp>DTS=H</stp>
        <stp>FACTOR=.01</stp>
        <stp>DAYS=W</stp>
        <tr r="H2115" s="4"/>
      </tp>
      <tp t="e">
        <v>#N/A</v>
        <stp/>
        <stp>##V3_BDHV12</stp>
        <stp>SPX Index</stp>
        <stp>IVOL_MONEYNESS</stp>
        <stp/>
        <stp/>
        <stp>[PUTStrategy-RealOption.xlsx]Opt_BS!R2105C8</stp>
        <stp>IVOL_MATURITY=MATURITY_1STM</stp>
        <stp>IVOL_MONEYNESS_LEVEL=MONEY_LVL_100_</stp>
        <stp>DTS=H</stp>
        <stp>FACTOR=.01</stp>
        <stp>DAYS=W</stp>
        <tr r="H2105" s="4"/>
      </tp>
      <tp t="e">
        <v>#N/A</v>
        <stp/>
        <stp>##V3_BDHV12</stp>
        <stp>SPX Index</stp>
        <stp>IVOL_MONEYNESS</stp>
        <stp/>
        <stp/>
        <stp>[PUTStrategy-RealOption.xlsx]Opt_BS!R2195C8</stp>
        <stp>IVOL_MATURITY=MATURITY_1STM</stp>
        <stp>IVOL_MONEYNESS_LEVEL=MONEY_LVL_100_</stp>
        <stp>DTS=H</stp>
        <stp>FACTOR=.01</stp>
        <stp>DAYS=W</stp>
        <tr r="H2195" s="4"/>
      </tp>
      <tp t="e">
        <v>#N/A</v>
        <stp/>
        <stp>##V3_BDHV12</stp>
        <stp>SPX Index</stp>
        <stp>IVOL_MONEYNESS</stp>
        <stp/>
        <stp/>
        <stp>[PUTStrategy-RealOption.xlsx]Opt_BS!R2185C8</stp>
        <stp>IVOL_MATURITY=MATURITY_1STM</stp>
        <stp>IVOL_MONEYNESS_LEVEL=MONEY_LVL_100_</stp>
        <stp>DTS=H</stp>
        <stp>FACTOR=.01</stp>
        <stp>DAYS=W</stp>
        <tr r="H2185" s="4"/>
      </tp>
      <tp t="e">
        <v>#N/A</v>
        <stp/>
        <stp>##V3_BDHV12</stp>
        <stp>SPX Index</stp>
        <stp>IVOL_MONEYNESS</stp>
        <stp/>
        <stp/>
        <stp>[PUTStrategy-RealOption.xlsx]Opt_BS!R2475C8</stp>
        <stp>IVOL_MATURITY=MATURITY_1STM</stp>
        <stp>IVOL_MONEYNESS_LEVEL=MONEY_LVL_100_</stp>
        <stp>DTS=H</stp>
        <stp>FACTOR=.01</stp>
        <stp>DAYS=W</stp>
        <tr r="H2475" s="4"/>
      </tp>
      <tp t="e">
        <v>#N/A</v>
        <stp/>
        <stp>##V3_BDHV12</stp>
        <stp>SPX Index</stp>
        <stp>IVOL_MONEYNESS</stp>
        <stp/>
        <stp/>
        <stp>[PUTStrategy-RealOption.xlsx]Opt_BS!R2465C8</stp>
        <stp>IVOL_MATURITY=MATURITY_1STM</stp>
        <stp>IVOL_MONEYNESS_LEVEL=MONEY_LVL_100_</stp>
        <stp>DTS=H</stp>
        <stp>FACTOR=.01</stp>
        <stp>DAYS=W</stp>
        <tr r="H2465" s="4"/>
      </tp>
      <tp t="e">
        <v>#N/A</v>
        <stp/>
        <stp>##V3_BDHV12</stp>
        <stp>SPX Index</stp>
        <stp>IVOL_MONEYNESS</stp>
        <stp/>
        <stp/>
        <stp>[PUTStrategy-RealOption.xlsx]Opt_BS!R2455C8</stp>
        <stp>IVOL_MATURITY=MATURITY_1STM</stp>
        <stp>IVOL_MONEYNESS_LEVEL=MONEY_LVL_100_</stp>
        <stp>DTS=H</stp>
        <stp>FACTOR=.01</stp>
        <stp>DAYS=W</stp>
        <tr r="H2455" s="4"/>
      </tp>
      <tp t="e">
        <v>#N/A</v>
        <stp/>
        <stp>##V3_BDHV12</stp>
        <stp>SPX Index</stp>
        <stp>IVOL_MONEYNESS</stp>
        <stp/>
        <stp/>
        <stp>[PUTStrategy-RealOption.xlsx]Opt_BS!R2445C8</stp>
        <stp>IVOL_MATURITY=MATURITY_1STM</stp>
        <stp>IVOL_MONEYNESS_LEVEL=MONEY_LVL_100_</stp>
        <stp>DTS=H</stp>
        <stp>FACTOR=.01</stp>
        <stp>DAYS=W</stp>
        <tr r="H2445" s="4"/>
      </tp>
      <tp t="e">
        <v>#N/A</v>
        <stp/>
        <stp>##V3_BDHV12</stp>
        <stp>SPX Index</stp>
        <stp>IVOL_MONEYNESS</stp>
        <stp/>
        <stp/>
        <stp>[PUTStrategy-RealOption.xlsx]Opt_BS!R2435C8</stp>
        <stp>IVOL_MATURITY=MATURITY_1STM</stp>
        <stp>IVOL_MONEYNESS_LEVEL=MONEY_LVL_100_</stp>
        <stp>DTS=H</stp>
        <stp>FACTOR=.01</stp>
        <stp>DAYS=W</stp>
        <tr r="H2435" s="4"/>
      </tp>
      <tp t="e">
        <v>#N/A</v>
        <stp/>
        <stp>##V3_BDHV12</stp>
        <stp>SPX Index</stp>
        <stp>IVOL_MONEYNESS</stp>
        <stp/>
        <stp/>
        <stp>[PUTStrategy-RealOption.xlsx]Opt_BS!R2425C8</stp>
        <stp>IVOL_MATURITY=MATURITY_1STM</stp>
        <stp>IVOL_MONEYNESS_LEVEL=MONEY_LVL_100_</stp>
        <stp>DTS=H</stp>
        <stp>FACTOR=.01</stp>
        <stp>DAYS=W</stp>
        <tr r="H2425" s="4"/>
      </tp>
      <tp t="e">
        <v>#N/A</v>
        <stp/>
        <stp>##V3_BDHV12</stp>
        <stp>SPX Index</stp>
        <stp>IVOL_MONEYNESS</stp>
        <stp/>
        <stp/>
        <stp>[PUTStrategy-RealOption.xlsx]Opt_BS!R2415C8</stp>
        <stp>IVOL_MATURITY=MATURITY_1STM</stp>
        <stp>IVOL_MONEYNESS_LEVEL=MONEY_LVL_100_</stp>
        <stp>DTS=H</stp>
        <stp>FACTOR=.01</stp>
        <stp>DAYS=W</stp>
        <tr r="H2415" s="4"/>
      </tp>
      <tp t="e">
        <v>#N/A</v>
        <stp/>
        <stp>##V3_BDHV12</stp>
        <stp>SPX Index</stp>
        <stp>IVOL_MONEYNESS</stp>
        <stp/>
        <stp/>
        <stp>[PUTStrategy-RealOption.xlsx]Opt_BS!R2405C8</stp>
        <stp>IVOL_MATURITY=MATURITY_1STM</stp>
        <stp>IVOL_MONEYNESS_LEVEL=MONEY_LVL_100_</stp>
        <stp>DTS=H</stp>
        <stp>FACTOR=.01</stp>
        <stp>DAYS=W</stp>
        <tr r="H2405" s="4"/>
      </tp>
      <tp t="e">
        <v>#N/A</v>
        <stp/>
        <stp>##V3_BDHV12</stp>
        <stp>SPX Index</stp>
        <stp>IVOL_MONEYNESS</stp>
        <stp/>
        <stp/>
        <stp>[PUTStrategy-RealOption.xlsx]Opt_BS!R2495C8</stp>
        <stp>IVOL_MATURITY=MATURITY_1STM</stp>
        <stp>IVOL_MONEYNESS_LEVEL=MONEY_LVL_100_</stp>
        <stp>DTS=H</stp>
        <stp>FACTOR=.01</stp>
        <stp>DAYS=W</stp>
        <tr r="H2495" s="4"/>
      </tp>
      <tp t="e">
        <v>#N/A</v>
        <stp/>
        <stp>##V3_BDHV12</stp>
        <stp>SPX Index</stp>
        <stp>IVOL_MONEYNESS</stp>
        <stp/>
        <stp/>
        <stp>[PUTStrategy-RealOption.xlsx]Opt_BS!R2485C8</stp>
        <stp>IVOL_MATURITY=MATURITY_1STM</stp>
        <stp>IVOL_MONEYNESS_LEVEL=MONEY_LVL_100_</stp>
        <stp>DTS=H</stp>
        <stp>FACTOR=.01</stp>
        <stp>DAYS=W</stp>
        <tr r="H2485" s="4"/>
      </tp>
      <tp t="e">
        <v>#N/A</v>
        <stp/>
        <stp>##V3_BDHV12</stp>
        <stp>SPX Index</stp>
        <stp>IVOL_MONEYNESS</stp>
        <stp/>
        <stp/>
        <stp>[PUTStrategy-RealOption.xlsx]Opt_BS!R2565C8</stp>
        <stp>IVOL_MATURITY=MATURITY_1STM</stp>
        <stp>IVOL_MONEYNESS_LEVEL=MONEY_LVL_100_</stp>
        <stp>DTS=H</stp>
        <stp>FACTOR=.01</stp>
        <stp>DAYS=W</stp>
        <tr r="H2565" s="4"/>
      </tp>
      <tp t="e">
        <v>#N/A</v>
        <stp/>
        <stp>##V3_BDHV12</stp>
        <stp>SPX Index</stp>
        <stp>IVOL_MONEYNESS</stp>
        <stp/>
        <stp/>
        <stp>[PUTStrategy-RealOption.xlsx]Opt_BS!R2555C8</stp>
        <stp>IVOL_MATURITY=MATURITY_1STM</stp>
        <stp>IVOL_MONEYNESS_LEVEL=MONEY_LVL_100_</stp>
        <stp>DTS=H</stp>
        <stp>FACTOR=.01</stp>
        <stp>DAYS=W</stp>
        <tr r="H2555" s="4"/>
      </tp>
      <tp t="e">
        <v>#N/A</v>
        <stp/>
        <stp>##V3_BDHV12</stp>
        <stp>SPX Index</stp>
        <stp>IVOL_MONEYNESS</stp>
        <stp/>
        <stp/>
        <stp>[PUTStrategy-RealOption.xlsx]Opt_BS!R2545C8</stp>
        <stp>IVOL_MATURITY=MATURITY_1STM</stp>
        <stp>IVOL_MONEYNESS_LEVEL=MONEY_LVL_100_</stp>
        <stp>DTS=H</stp>
        <stp>FACTOR=.01</stp>
        <stp>DAYS=W</stp>
        <tr r="H2545" s="4"/>
      </tp>
      <tp t="e">
        <v>#N/A</v>
        <stp/>
        <stp>##V3_BDHV12</stp>
        <stp>SPX Index</stp>
        <stp>IVOL_MONEYNESS</stp>
        <stp/>
        <stp/>
        <stp>[PUTStrategy-RealOption.xlsx]Opt_BS!R2535C8</stp>
        <stp>IVOL_MATURITY=MATURITY_1STM</stp>
        <stp>IVOL_MONEYNESS_LEVEL=MONEY_LVL_100_</stp>
        <stp>DTS=H</stp>
        <stp>FACTOR=.01</stp>
        <stp>DAYS=W</stp>
        <tr r="H2535" s="4"/>
      </tp>
      <tp t="e">
        <v>#N/A</v>
        <stp/>
        <stp>##V3_BDHV12</stp>
        <stp>SPX Index</stp>
        <stp>IVOL_MONEYNESS</stp>
        <stp/>
        <stp/>
        <stp>[PUTStrategy-RealOption.xlsx]Opt_BS!R2525C8</stp>
        <stp>IVOL_MATURITY=MATURITY_1STM</stp>
        <stp>IVOL_MONEYNESS_LEVEL=MONEY_LVL_100_</stp>
        <stp>DTS=H</stp>
        <stp>FACTOR=.01</stp>
        <stp>DAYS=W</stp>
        <tr r="H2525" s="4"/>
      </tp>
      <tp t="e">
        <v>#N/A</v>
        <stp/>
        <stp>##V3_BDHV12</stp>
        <stp>SPX Index</stp>
        <stp>IVOL_MONEYNESS</stp>
        <stp/>
        <stp/>
        <stp>[PUTStrategy-RealOption.xlsx]Opt_BS!R2515C8</stp>
        <stp>IVOL_MATURITY=MATURITY_1STM</stp>
        <stp>IVOL_MONEYNESS_LEVEL=MONEY_LVL_100_</stp>
        <stp>DTS=H</stp>
        <stp>FACTOR=.01</stp>
        <stp>DAYS=W</stp>
        <tr r="H2515" s="4"/>
      </tp>
      <tp t="e">
        <v>#N/A</v>
        <stp/>
        <stp>##V3_BDHV12</stp>
        <stp>SPX Index</stp>
        <stp>IVOL_MONEYNESS</stp>
        <stp/>
        <stp/>
        <stp>[PUTStrategy-RealOption.xlsx]Opt_BS!R2505C8</stp>
        <stp>IVOL_MATURITY=MATURITY_1STM</stp>
        <stp>IVOL_MONEYNESS_LEVEL=MONEY_LVL_100_</stp>
        <stp>DTS=H</stp>
        <stp>FACTOR=.01</stp>
        <stp>DAYS=W</stp>
        <tr r="H2505" s="4"/>
      </tp>
      <tp t="e">
        <v>#N/A</v>
        <stp/>
        <stp>##V3_BDHV12</stp>
        <stp>SPX Index</stp>
        <stp>IVOL_MONEYNESS</stp>
        <stp/>
        <stp/>
        <stp>[PUTStrategy-RealOption.xlsx]Opt_BS!R1876C8</stp>
        <stp>IVOL_MATURITY=MATURITY_1STM</stp>
        <stp>IVOL_MONEYNESS_LEVEL=MONEY_LVL_100_</stp>
        <stp>DTS=H</stp>
        <stp>FACTOR=.01</stp>
        <stp>DAYS=W</stp>
        <tr r="H1876" s="4"/>
      </tp>
      <tp t="e">
        <v>#N/A</v>
        <stp/>
        <stp>##V3_BDHV12</stp>
        <stp>SPX Index</stp>
        <stp>IVOL_MONEYNESS</stp>
        <stp/>
        <stp/>
        <stp>[PUTStrategy-RealOption.xlsx]Opt_BS!R1866C8</stp>
        <stp>IVOL_MATURITY=MATURITY_1STM</stp>
        <stp>IVOL_MONEYNESS_LEVEL=MONEY_LVL_100_</stp>
        <stp>DTS=H</stp>
        <stp>FACTOR=.01</stp>
        <stp>DAYS=W</stp>
        <tr r="H1866" s="4"/>
      </tp>
      <tp t="e">
        <v>#N/A</v>
        <stp/>
        <stp>##V3_BDHV12</stp>
        <stp>SPX Index</stp>
        <stp>IVOL_MONEYNESS</stp>
        <stp/>
        <stp/>
        <stp>[PUTStrategy-RealOption.xlsx]Opt_BS!R1856C8</stp>
        <stp>IVOL_MATURITY=MATURITY_1STM</stp>
        <stp>IVOL_MONEYNESS_LEVEL=MONEY_LVL_100_</stp>
        <stp>DTS=H</stp>
        <stp>FACTOR=.01</stp>
        <stp>DAYS=W</stp>
        <tr r="H1856" s="4"/>
      </tp>
      <tp t="e">
        <v>#N/A</v>
        <stp/>
        <stp>##V3_BDHV12</stp>
        <stp>SPX Index</stp>
        <stp>IVOL_MONEYNESS</stp>
        <stp/>
        <stp/>
        <stp>[PUTStrategy-RealOption.xlsx]Opt_BS!R1846C8</stp>
        <stp>IVOL_MATURITY=MATURITY_1STM</stp>
        <stp>IVOL_MONEYNESS_LEVEL=MONEY_LVL_100_</stp>
        <stp>DTS=H</stp>
        <stp>FACTOR=.01</stp>
        <stp>DAYS=W</stp>
        <tr r="H1846" s="4"/>
      </tp>
      <tp t="e">
        <v>#N/A</v>
        <stp/>
        <stp>##V3_BDHV12</stp>
        <stp>SPX Index</stp>
        <stp>IVOL_MONEYNESS</stp>
        <stp/>
        <stp/>
        <stp>[PUTStrategy-RealOption.xlsx]Opt_BS!R1836C8</stp>
        <stp>IVOL_MATURITY=MATURITY_1STM</stp>
        <stp>IVOL_MONEYNESS_LEVEL=MONEY_LVL_100_</stp>
        <stp>DTS=H</stp>
        <stp>FACTOR=.01</stp>
        <stp>DAYS=W</stp>
        <tr r="H1836" s="4"/>
      </tp>
      <tp t="e">
        <v>#N/A</v>
        <stp/>
        <stp>##V3_BDHV12</stp>
        <stp>SPX Index</stp>
        <stp>IVOL_MONEYNESS</stp>
        <stp/>
        <stp/>
        <stp>[PUTStrategy-RealOption.xlsx]Opt_BS!R1826C8</stp>
        <stp>IVOL_MATURITY=MATURITY_1STM</stp>
        <stp>IVOL_MONEYNESS_LEVEL=MONEY_LVL_100_</stp>
        <stp>DTS=H</stp>
        <stp>FACTOR=.01</stp>
        <stp>DAYS=W</stp>
        <tr r="H1826" s="4"/>
      </tp>
      <tp t="e">
        <v>#N/A</v>
        <stp/>
        <stp>##V3_BDHV12</stp>
        <stp>SPX Index</stp>
        <stp>IVOL_MONEYNESS</stp>
        <stp/>
        <stp/>
        <stp>[PUTStrategy-RealOption.xlsx]Opt_BS!R1816C8</stp>
        <stp>IVOL_MATURITY=MATURITY_1STM</stp>
        <stp>IVOL_MONEYNESS_LEVEL=MONEY_LVL_100_</stp>
        <stp>DTS=H</stp>
        <stp>FACTOR=.01</stp>
        <stp>DAYS=W</stp>
        <tr r="H1816" s="4"/>
      </tp>
      <tp t="e">
        <v>#N/A</v>
        <stp/>
        <stp>##V3_BDHV12</stp>
        <stp>SPX Index</stp>
        <stp>IVOL_MONEYNESS</stp>
        <stp/>
        <stp/>
        <stp>[PUTStrategy-RealOption.xlsx]Opt_BS!R1806C8</stp>
        <stp>IVOL_MATURITY=MATURITY_1STM</stp>
        <stp>IVOL_MONEYNESS_LEVEL=MONEY_LVL_100_</stp>
        <stp>DTS=H</stp>
        <stp>FACTOR=.01</stp>
        <stp>DAYS=W</stp>
        <tr r="H1806" s="4"/>
      </tp>
      <tp t="e">
        <v>#N/A</v>
        <stp/>
        <stp>##V3_BDHV12</stp>
        <stp>SPX Index</stp>
        <stp>IVOL_MONEYNESS</stp>
        <stp/>
        <stp/>
        <stp>[PUTStrategy-RealOption.xlsx]Opt_BS!R1896C8</stp>
        <stp>IVOL_MATURITY=MATURITY_1STM</stp>
        <stp>IVOL_MONEYNESS_LEVEL=MONEY_LVL_100_</stp>
        <stp>DTS=H</stp>
        <stp>FACTOR=.01</stp>
        <stp>DAYS=W</stp>
        <tr r="H1896" s="4"/>
      </tp>
      <tp t="e">
        <v>#N/A</v>
        <stp/>
        <stp>##V3_BDHV12</stp>
        <stp>SPX Index</stp>
        <stp>IVOL_MONEYNESS</stp>
        <stp/>
        <stp/>
        <stp>[PUTStrategy-RealOption.xlsx]Opt_BS!R1886C8</stp>
        <stp>IVOL_MATURITY=MATURITY_1STM</stp>
        <stp>IVOL_MONEYNESS_LEVEL=MONEY_LVL_100_</stp>
        <stp>DTS=H</stp>
        <stp>FACTOR=.01</stp>
        <stp>DAYS=W</stp>
        <tr r="H1886" s="4"/>
      </tp>
      <tp t="e">
        <v>#N/A</v>
        <stp/>
        <stp>##V3_BDHV12</stp>
        <stp>SPX Index</stp>
        <stp>IVOL_MONEYNESS</stp>
        <stp/>
        <stp/>
        <stp>[PUTStrategy-RealOption.xlsx]Opt_BS!R1976C8</stp>
        <stp>IVOL_MATURITY=MATURITY_1STM</stp>
        <stp>IVOL_MONEYNESS_LEVEL=MONEY_LVL_100_</stp>
        <stp>DTS=H</stp>
        <stp>FACTOR=.01</stp>
        <stp>DAYS=W</stp>
        <tr r="H1976" s="4"/>
      </tp>
      <tp t="e">
        <v>#N/A</v>
        <stp/>
        <stp>##V3_BDHV12</stp>
        <stp>SPX Index</stp>
        <stp>IVOL_MONEYNESS</stp>
        <stp/>
        <stp/>
        <stp>[PUTStrategy-RealOption.xlsx]Opt_BS!R1966C8</stp>
        <stp>IVOL_MATURITY=MATURITY_1STM</stp>
        <stp>IVOL_MONEYNESS_LEVEL=MONEY_LVL_100_</stp>
        <stp>DTS=H</stp>
        <stp>FACTOR=.01</stp>
        <stp>DAYS=W</stp>
        <tr r="H1966" s="4"/>
      </tp>
      <tp t="e">
        <v>#N/A</v>
        <stp/>
        <stp>##V3_BDHV12</stp>
        <stp>SPX Index</stp>
        <stp>IVOL_MONEYNESS</stp>
        <stp/>
        <stp/>
        <stp>[PUTStrategy-RealOption.xlsx]Opt_BS!R1956C8</stp>
        <stp>IVOL_MATURITY=MATURITY_1STM</stp>
        <stp>IVOL_MONEYNESS_LEVEL=MONEY_LVL_100_</stp>
        <stp>DTS=H</stp>
        <stp>FACTOR=.01</stp>
        <stp>DAYS=W</stp>
        <tr r="H1956" s="4"/>
      </tp>
      <tp t="e">
        <v>#N/A</v>
        <stp/>
        <stp>##V3_BDHV12</stp>
        <stp>SPX Index</stp>
        <stp>IVOL_MONEYNESS</stp>
        <stp/>
        <stp/>
        <stp>[PUTStrategy-RealOption.xlsx]Opt_BS!R1946C8</stp>
        <stp>IVOL_MATURITY=MATURITY_1STM</stp>
        <stp>IVOL_MONEYNESS_LEVEL=MONEY_LVL_100_</stp>
        <stp>DTS=H</stp>
        <stp>FACTOR=.01</stp>
        <stp>DAYS=W</stp>
        <tr r="H1946" s="4"/>
      </tp>
      <tp t="e">
        <v>#N/A</v>
        <stp/>
        <stp>##V3_BDHV12</stp>
        <stp>SPX Index</stp>
        <stp>IVOL_MONEYNESS</stp>
        <stp/>
        <stp/>
        <stp>[PUTStrategy-RealOption.xlsx]Opt_BS!R1936C8</stp>
        <stp>IVOL_MATURITY=MATURITY_1STM</stp>
        <stp>IVOL_MONEYNESS_LEVEL=MONEY_LVL_100_</stp>
        <stp>DTS=H</stp>
        <stp>FACTOR=.01</stp>
        <stp>DAYS=W</stp>
        <tr r="H1936" s="4"/>
      </tp>
      <tp t="e">
        <v>#N/A</v>
        <stp/>
        <stp>##V3_BDHV12</stp>
        <stp>SPX Index</stp>
        <stp>IVOL_MONEYNESS</stp>
        <stp/>
        <stp/>
        <stp>[PUTStrategy-RealOption.xlsx]Opt_BS!R1926C8</stp>
        <stp>IVOL_MATURITY=MATURITY_1STM</stp>
        <stp>IVOL_MONEYNESS_LEVEL=MONEY_LVL_100_</stp>
        <stp>DTS=H</stp>
        <stp>FACTOR=.01</stp>
        <stp>DAYS=W</stp>
        <tr r="H1926" s="4"/>
      </tp>
      <tp t="e">
        <v>#N/A</v>
        <stp/>
        <stp>##V3_BDHV12</stp>
        <stp>SPX Index</stp>
        <stp>IVOL_MONEYNESS</stp>
        <stp/>
        <stp/>
        <stp>[PUTStrategy-RealOption.xlsx]Opt_BS!R1916C8</stp>
        <stp>IVOL_MATURITY=MATURITY_1STM</stp>
        <stp>IVOL_MONEYNESS_LEVEL=MONEY_LVL_100_</stp>
        <stp>DTS=H</stp>
        <stp>FACTOR=.01</stp>
        <stp>DAYS=W</stp>
        <tr r="H1916" s="4"/>
      </tp>
      <tp t="e">
        <v>#N/A</v>
        <stp/>
        <stp>##V3_BDHV12</stp>
        <stp>SPX Index</stp>
        <stp>IVOL_MONEYNESS</stp>
        <stp/>
        <stp/>
        <stp>[PUTStrategy-RealOption.xlsx]Opt_BS!R1906C8</stp>
        <stp>IVOL_MATURITY=MATURITY_1STM</stp>
        <stp>IVOL_MONEYNESS_LEVEL=MONEY_LVL_100_</stp>
        <stp>DTS=H</stp>
        <stp>FACTOR=.01</stp>
        <stp>DAYS=W</stp>
        <tr r="H1906" s="4"/>
      </tp>
      <tp t="e">
        <v>#N/A</v>
        <stp/>
        <stp>##V3_BDHV12</stp>
        <stp>SPX Index</stp>
        <stp>IVOL_MONEYNESS</stp>
        <stp/>
        <stp/>
        <stp>[PUTStrategy-RealOption.xlsx]Opt_BS!R1996C8</stp>
        <stp>IVOL_MATURITY=MATURITY_1STM</stp>
        <stp>IVOL_MONEYNESS_LEVEL=MONEY_LVL_100_</stp>
        <stp>DTS=H</stp>
        <stp>FACTOR=.01</stp>
        <stp>DAYS=W</stp>
        <tr r="H1996" s="4"/>
      </tp>
      <tp t="e">
        <v>#N/A</v>
        <stp/>
        <stp>##V3_BDHV12</stp>
        <stp>SPX Index</stp>
        <stp>IVOL_MONEYNESS</stp>
        <stp/>
        <stp/>
        <stp>[PUTStrategy-RealOption.xlsx]Opt_BS!R1986C8</stp>
        <stp>IVOL_MATURITY=MATURITY_1STM</stp>
        <stp>IVOL_MONEYNESS_LEVEL=MONEY_LVL_100_</stp>
        <stp>DTS=H</stp>
        <stp>FACTOR=.01</stp>
        <stp>DAYS=W</stp>
        <tr r="H1986" s="4"/>
      </tp>
      <tp t="e">
        <v>#N/A</v>
        <stp/>
        <stp>##V3_BDHV12</stp>
        <stp>SPX Index</stp>
        <stp>IVOL_MONEYNESS</stp>
        <stp/>
        <stp/>
        <stp>[PUTStrategy-RealOption.xlsx]Opt_BS!R1276C8</stp>
        <stp>IVOL_MATURITY=MATURITY_1STM</stp>
        <stp>IVOL_MONEYNESS_LEVEL=MONEY_LVL_100_</stp>
        <stp>DTS=H</stp>
        <stp>FACTOR=.01</stp>
        <stp>DAYS=W</stp>
        <tr r="H1276" s="4"/>
      </tp>
      <tp t="e">
        <v>#N/A</v>
        <stp/>
        <stp>##V3_BDHV12</stp>
        <stp>SPX Index</stp>
        <stp>IVOL_MONEYNESS</stp>
        <stp/>
        <stp/>
        <stp>[PUTStrategy-RealOption.xlsx]Opt_BS!R1266C8</stp>
        <stp>IVOL_MATURITY=MATURITY_1STM</stp>
        <stp>IVOL_MONEYNESS_LEVEL=MONEY_LVL_100_</stp>
        <stp>DTS=H</stp>
        <stp>FACTOR=.01</stp>
        <stp>DAYS=W</stp>
        <tr r="H1266" s="4"/>
      </tp>
      <tp t="e">
        <v>#N/A</v>
        <stp/>
        <stp>##V3_BDHV12</stp>
        <stp>SPX Index</stp>
        <stp>IVOL_MONEYNESS</stp>
        <stp/>
        <stp/>
        <stp>[PUTStrategy-RealOption.xlsx]Opt_BS!R1256C8</stp>
        <stp>IVOL_MATURITY=MATURITY_1STM</stp>
        <stp>IVOL_MONEYNESS_LEVEL=MONEY_LVL_100_</stp>
        <stp>DTS=H</stp>
        <stp>FACTOR=.01</stp>
        <stp>DAYS=W</stp>
        <tr r="H1256" s="4"/>
      </tp>
      <tp t="e">
        <v>#N/A</v>
        <stp/>
        <stp>##V3_BDHV12</stp>
        <stp>SPX Index</stp>
        <stp>IVOL_MONEYNESS</stp>
        <stp/>
        <stp/>
        <stp>[PUTStrategy-RealOption.xlsx]Opt_BS!R1246C8</stp>
        <stp>IVOL_MATURITY=MATURITY_1STM</stp>
        <stp>IVOL_MONEYNESS_LEVEL=MONEY_LVL_100_</stp>
        <stp>DTS=H</stp>
        <stp>FACTOR=.01</stp>
        <stp>DAYS=W</stp>
        <tr r="H1246" s="4"/>
      </tp>
      <tp t="e">
        <v>#N/A</v>
        <stp/>
        <stp>##V3_BDHV12</stp>
        <stp>SPX Index</stp>
        <stp>IVOL_MONEYNESS</stp>
        <stp/>
        <stp/>
        <stp>[PUTStrategy-RealOption.xlsx]Opt_BS!R1236C8</stp>
        <stp>IVOL_MATURITY=MATURITY_1STM</stp>
        <stp>IVOL_MONEYNESS_LEVEL=MONEY_LVL_100_</stp>
        <stp>DTS=H</stp>
        <stp>FACTOR=.01</stp>
        <stp>DAYS=W</stp>
        <tr r="H1236" s="4"/>
      </tp>
      <tp t="e">
        <v>#N/A</v>
        <stp/>
        <stp>##V3_BDHV12</stp>
        <stp>SPX Index</stp>
        <stp>IVOL_MONEYNESS</stp>
        <stp/>
        <stp/>
        <stp>[PUTStrategy-RealOption.xlsx]Opt_BS!R1226C8</stp>
        <stp>IVOL_MATURITY=MATURITY_1STM</stp>
        <stp>IVOL_MONEYNESS_LEVEL=MONEY_LVL_100_</stp>
        <stp>DTS=H</stp>
        <stp>FACTOR=.01</stp>
        <stp>DAYS=W</stp>
        <tr r="H1226" s="4"/>
      </tp>
      <tp t="e">
        <v>#N/A</v>
        <stp/>
        <stp>##V3_BDHV12</stp>
        <stp>SPX Index</stp>
        <stp>IVOL_MONEYNESS</stp>
        <stp/>
        <stp/>
        <stp>[PUTStrategy-RealOption.xlsx]Opt_BS!R1216C8</stp>
        <stp>IVOL_MATURITY=MATURITY_1STM</stp>
        <stp>IVOL_MONEYNESS_LEVEL=MONEY_LVL_100_</stp>
        <stp>DTS=H</stp>
        <stp>FACTOR=.01</stp>
        <stp>DAYS=W</stp>
        <tr r="H1216" s="4"/>
      </tp>
      <tp t="e">
        <v>#N/A</v>
        <stp/>
        <stp>##V3_BDHV12</stp>
        <stp>SPX Index</stp>
        <stp>IVOL_MONEYNESS</stp>
        <stp/>
        <stp/>
        <stp>[PUTStrategy-RealOption.xlsx]Opt_BS!R1206C8</stp>
        <stp>IVOL_MATURITY=MATURITY_1STM</stp>
        <stp>IVOL_MONEYNESS_LEVEL=MONEY_LVL_100_</stp>
        <stp>DTS=H</stp>
        <stp>FACTOR=.01</stp>
        <stp>DAYS=W</stp>
        <tr r="H1206" s="4"/>
      </tp>
      <tp t="e">
        <v>#N/A</v>
        <stp/>
        <stp>##V3_BDHV12</stp>
        <stp>SPX Index</stp>
        <stp>IVOL_MONEYNESS</stp>
        <stp/>
        <stp/>
        <stp>[PUTStrategy-RealOption.xlsx]Opt_BS!R1296C8</stp>
        <stp>IVOL_MATURITY=MATURITY_1STM</stp>
        <stp>IVOL_MONEYNESS_LEVEL=MONEY_LVL_100_</stp>
        <stp>DTS=H</stp>
        <stp>FACTOR=.01</stp>
        <stp>DAYS=W</stp>
        <tr r="H1296" s="4"/>
      </tp>
      <tp t="e">
        <v>#N/A</v>
        <stp/>
        <stp>##V3_BDHV12</stp>
        <stp>SPX Index</stp>
        <stp>IVOL_MONEYNESS</stp>
        <stp/>
        <stp/>
        <stp>[PUTStrategy-RealOption.xlsx]Opt_BS!R1286C8</stp>
        <stp>IVOL_MATURITY=MATURITY_1STM</stp>
        <stp>IVOL_MONEYNESS_LEVEL=MONEY_LVL_100_</stp>
        <stp>DTS=H</stp>
        <stp>FACTOR=.01</stp>
        <stp>DAYS=W</stp>
        <tr r="H1286" s="4"/>
      </tp>
      <tp t="e">
        <v>#N/A</v>
        <stp/>
        <stp>##V3_BDHV12</stp>
        <stp>SPX Index</stp>
        <stp>IVOL_MONEYNESS</stp>
        <stp/>
        <stp/>
        <stp>[PUTStrategy-RealOption.xlsx]Opt_BS!R1376C8</stp>
        <stp>IVOL_MATURITY=MATURITY_1STM</stp>
        <stp>IVOL_MONEYNESS_LEVEL=MONEY_LVL_100_</stp>
        <stp>DTS=H</stp>
        <stp>FACTOR=.01</stp>
        <stp>DAYS=W</stp>
        <tr r="H1376" s="4"/>
      </tp>
      <tp t="e">
        <v>#N/A</v>
        <stp/>
        <stp>##V3_BDHV12</stp>
        <stp>SPX Index</stp>
        <stp>IVOL_MONEYNESS</stp>
        <stp/>
        <stp/>
        <stp>[PUTStrategy-RealOption.xlsx]Opt_BS!R1366C8</stp>
        <stp>IVOL_MATURITY=MATURITY_1STM</stp>
        <stp>IVOL_MONEYNESS_LEVEL=MONEY_LVL_100_</stp>
        <stp>DTS=H</stp>
        <stp>FACTOR=.01</stp>
        <stp>DAYS=W</stp>
        <tr r="H1366" s="4"/>
      </tp>
      <tp t="e">
        <v>#N/A</v>
        <stp/>
        <stp>##V3_BDHV12</stp>
        <stp>SPX Index</stp>
        <stp>IVOL_MONEYNESS</stp>
        <stp/>
        <stp/>
        <stp>[PUTStrategy-RealOption.xlsx]Opt_BS!R1356C8</stp>
        <stp>IVOL_MATURITY=MATURITY_1STM</stp>
        <stp>IVOL_MONEYNESS_LEVEL=MONEY_LVL_100_</stp>
        <stp>DTS=H</stp>
        <stp>FACTOR=.01</stp>
        <stp>DAYS=W</stp>
        <tr r="H1356" s="4"/>
      </tp>
      <tp t="e">
        <v>#N/A</v>
        <stp/>
        <stp>##V3_BDHV12</stp>
        <stp>SPX Index</stp>
        <stp>IVOL_MONEYNESS</stp>
        <stp/>
        <stp/>
        <stp>[PUTStrategy-RealOption.xlsx]Opt_BS!R1346C8</stp>
        <stp>IVOL_MATURITY=MATURITY_1STM</stp>
        <stp>IVOL_MONEYNESS_LEVEL=MONEY_LVL_100_</stp>
        <stp>DTS=H</stp>
        <stp>FACTOR=.01</stp>
        <stp>DAYS=W</stp>
        <tr r="H1346" s="4"/>
      </tp>
      <tp t="e">
        <v>#N/A</v>
        <stp/>
        <stp>##V3_BDHV12</stp>
        <stp>SPX Index</stp>
        <stp>IVOL_MONEYNESS</stp>
        <stp/>
        <stp/>
        <stp>[PUTStrategy-RealOption.xlsx]Opt_BS!R1336C8</stp>
        <stp>IVOL_MATURITY=MATURITY_1STM</stp>
        <stp>IVOL_MONEYNESS_LEVEL=MONEY_LVL_100_</stp>
        <stp>DTS=H</stp>
        <stp>FACTOR=.01</stp>
        <stp>DAYS=W</stp>
        <tr r="H1336" s="4"/>
      </tp>
      <tp t="e">
        <v>#N/A</v>
        <stp/>
        <stp>##V3_BDHV12</stp>
        <stp>SPX Index</stp>
        <stp>IVOL_MONEYNESS</stp>
        <stp/>
        <stp/>
        <stp>[PUTStrategy-RealOption.xlsx]Opt_BS!R1326C8</stp>
        <stp>IVOL_MATURITY=MATURITY_1STM</stp>
        <stp>IVOL_MONEYNESS_LEVEL=MONEY_LVL_100_</stp>
        <stp>DTS=H</stp>
        <stp>FACTOR=.01</stp>
        <stp>DAYS=W</stp>
        <tr r="H1326" s="4"/>
      </tp>
      <tp t="e">
        <v>#N/A</v>
        <stp/>
        <stp>##V3_BDHV12</stp>
        <stp>SPX Index</stp>
        <stp>IVOL_MONEYNESS</stp>
        <stp/>
        <stp/>
        <stp>[PUTStrategy-RealOption.xlsx]Opt_BS!R1316C8</stp>
        <stp>IVOL_MATURITY=MATURITY_1STM</stp>
        <stp>IVOL_MONEYNESS_LEVEL=MONEY_LVL_100_</stp>
        <stp>DTS=H</stp>
        <stp>FACTOR=.01</stp>
        <stp>DAYS=W</stp>
        <tr r="H1316" s="4"/>
      </tp>
      <tp t="e">
        <v>#N/A</v>
        <stp/>
        <stp>##V3_BDHV12</stp>
        <stp>SPX Index</stp>
        <stp>IVOL_MONEYNESS</stp>
        <stp/>
        <stp/>
        <stp>[PUTStrategy-RealOption.xlsx]Opt_BS!R1306C8</stp>
        <stp>IVOL_MATURITY=MATURITY_1STM</stp>
        <stp>IVOL_MONEYNESS_LEVEL=MONEY_LVL_100_</stp>
        <stp>DTS=H</stp>
        <stp>FACTOR=.01</stp>
        <stp>DAYS=W</stp>
        <tr r="H1306" s="4"/>
      </tp>
      <tp t="e">
        <v>#N/A</v>
        <stp/>
        <stp>##V3_BDHV12</stp>
        <stp>SPX Index</stp>
        <stp>IVOL_MONEYNESS</stp>
        <stp/>
        <stp/>
        <stp>[PUTStrategy-RealOption.xlsx]Opt_BS!R1396C8</stp>
        <stp>IVOL_MATURITY=MATURITY_1STM</stp>
        <stp>IVOL_MONEYNESS_LEVEL=MONEY_LVL_100_</stp>
        <stp>DTS=H</stp>
        <stp>FACTOR=.01</stp>
        <stp>DAYS=W</stp>
        <tr r="H1396" s="4"/>
      </tp>
      <tp t="e">
        <v>#N/A</v>
        <stp/>
        <stp>##V3_BDHV12</stp>
        <stp>SPX Index</stp>
        <stp>IVOL_MONEYNESS</stp>
        <stp/>
        <stp/>
        <stp>[PUTStrategy-RealOption.xlsx]Opt_BS!R1386C8</stp>
        <stp>IVOL_MATURITY=MATURITY_1STM</stp>
        <stp>IVOL_MONEYNESS_LEVEL=MONEY_LVL_100_</stp>
        <stp>DTS=H</stp>
        <stp>FACTOR=.01</stp>
        <stp>DAYS=W</stp>
        <tr r="H1386" s="4"/>
      </tp>
      <tp t="e">
        <v>#N/A</v>
        <stp/>
        <stp>##V3_BDHV12</stp>
        <stp>SPX Index</stp>
        <stp>IVOL_MONEYNESS</stp>
        <stp/>
        <stp/>
        <stp>[PUTStrategy-RealOption.xlsx]Opt_BS!R1076C8</stp>
        <stp>IVOL_MATURITY=MATURITY_1STM</stp>
        <stp>IVOL_MONEYNESS_LEVEL=MONEY_LVL_100_</stp>
        <stp>DTS=H</stp>
        <stp>FACTOR=.01</stp>
        <stp>DAYS=W</stp>
        <tr r="H1076" s="4"/>
      </tp>
      <tp t="e">
        <v>#N/A</v>
        <stp/>
        <stp>##V3_BDHV12</stp>
        <stp>SPX Index</stp>
        <stp>IVOL_MONEYNESS</stp>
        <stp/>
        <stp/>
        <stp>[PUTStrategy-RealOption.xlsx]Opt_BS!R1066C8</stp>
        <stp>IVOL_MATURITY=MATURITY_1STM</stp>
        <stp>IVOL_MONEYNESS_LEVEL=MONEY_LVL_100_</stp>
        <stp>DTS=H</stp>
        <stp>FACTOR=.01</stp>
        <stp>DAYS=W</stp>
        <tr r="H1066" s="4"/>
      </tp>
      <tp t="e">
        <v>#N/A</v>
        <stp/>
        <stp>##V3_BDHV12</stp>
        <stp>SPX Index</stp>
        <stp>IVOL_MONEYNESS</stp>
        <stp/>
        <stp/>
        <stp>[PUTStrategy-RealOption.xlsx]Opt_BS!R1056C8</stp>
        <stp>IVOL_MATURITY=MATURITY_1STM</stp>
        <stp>IVOL_MONEYNESS_LEVEL=MONEY_LVL_100_</stp>
        <stp>DTS=H</stp>
        <stp>FACTOR=.01</stp>
        <stp>DAYS=W</stp>
        <tr r="H1056" s="4"/>
      </tp>
      <tp t="e">
        <v>#N/A</v>
        <stp/>
        <stp>##V3_BDHV12</stp>
        <stp>SPX Index</stp>
        <stp>IVOL_MONEYNESS</stp>
        <stp/>
        <stp/>
        <stp>[PUTStrategy-RealOption.xlsx]Opt_BS!R1046C8</stp>
        <stp>IVOL_MATURITY=MATURITY_1STM</stp>
        <stp>IVOL_MONEYNESS_LEVEL=MONEY_LVL_100_</stp>
        <stp>DTS=H</stp>
        <stp>FACTOR=.01</stp>
        <stp>DAYS=W</stp>
        <tr r="H1046" s="4"/>
      </tp>
      <tp t="e">
        <v>#N/A</v>
        <stp/>
        <stp>##V3_BDHV12</stp>
        <stp>SPX Index</stp>
        <stp>IVOL_MONEYNESS</stp>
        <stp/>
        <stp/>
        <stp>[PUTStrategy-RealOption.xlsx]Opt_BS!R1036C8</stp>
        <stp>IVOL_MATURITY=MATURITY_1STM</stp>
        <stp>IVOL_MONEYNESS_LEVEL=MONEY_LVL_100_</stp>
        <stp>DTS=H</stp>
        <stp>FACTOR=.01</stp>
        <stp>DAYS=W</stp>
        <tr r="H1036" s="4"/>
      </tp>
      <tp t="e">
        <v>#N/A</v>
        <stp/>
        <stp>##V3_BDHV12</stp>
        <stp>SPX Index</stp>
        <stp>IVOL_MONEYNESS</stp>
        <stp/>
        <stp/>
        <stp>[PUTStrategy-RealOption.xlsx]Opt_BS!R1026C8</stp>
        <stp>IVOL_MATURITY=MATURITY_1STM</stp>
        <stp>IVOL_MONEYNESS_LEVEL=MONEY_LVL_100_</stp>
        <stp>DTS=H</stp>
        <stp>FACTOR=.01</stp>
        <stp>DAYS=W</stp>
        <tr r="H1026" s="4"/>
      </tp>
      <tp t="e">
        <v>#N/A</v>
        <stp/>
        <stp>##V3_BDHV12</stp>
        <stp>SPX Index</stp>
        <stp>IVOL_MONEYNESS</stp>
        <stp/>
        <stp/>
        <stp>[PUTStrategy-RealOption.xlsx]Opt_BS!R1016C8</stp>
        <stp>IVOL_MATURITY=MATURITY_1STM</stp>
        <stp>IVOL_MONEYNESS_LEVEL=MONEY_LVL_100_</stp>
        <stp>DTS=H</stp>
        <stp>FACTOR=.01</stp>
        <stp>DAYS=W</stp>
        <tr r="H1016" s="4"/>
      </tp>
      <tp t="e">
        <v>#N/A</v>
        <stp/>
        <stp>##V3_BDHV12</stp>
        <stp>SPX Index</stp>
        <stp>IVOL_MONEYNESS</stp>
        <stp/>
        <stp/>
        <stp>[PUTStrategy-RealOption.xlsx]Opt_BS!R1006C8</stp>
        <stp>IVOL_MATURITY=MATURITY_1STM</stp>
        <stp>IVOL_MONEYNESS_LEVEL=MONEY_LVL_100_</stp>
        <stp>DTS=H</stp>
        <stp>FACTOR=.01</stp>
        <stp>DAYS=W</stp>
        <tr r="H1006" s="4"/>
      </tp>
      <tp t="e">
        <v>#N/A</v>
        <stp/>
        <stp>##V3_BDHV12</stp>
        <stp>SPX Index</stp>
        <stp>IVOL_MONEYNESS</stp>
        <stp/>
        <stp/>
        <stp>[PUTStrategy-RealOption.xlsx]Opt_BS!R1096C8</stp>
        <stp>IVOL_MATURITY=MATURITY_1STM</stp>
        <stp>IVOL_MONEYNESS_LEVEL=MONEY_LVL_100_</stp>
        <stp>DTS=H</stp>
        <stp>FACTOR=.01</stp>
        <stp>DAYS=W</stp>
        <tr r="H1096" s="4"/>
      </tp>
      <tp t="e">
        <v>#N/A</v>
        <stp/>
        <stp>##V3_BDHV12</stp>
        <stp>SPX Index</stp>
        <stp>IVOL_MONEYNESS</stp>
        <stp/>
        <stp/>
        <stp>[PUTStrategy-RealOption.xlsx]Opt_BS!R1086C8</stp>
        <stp>IVOL_MATURITY=MATURITY_1STM</stp>
        <stp>IVOL_MONEYNESS_LEVEL=MONEY_LVL_100_</stp>
        <stp>DTS=H</stp>
        <stp>FACTOR=.01</stp>
        <stp>DAYS=W</stp>
        <tr r="H1086" s="4"/>
      </tp>
      <tp t="e">
        <v>#N/A</v>
        <stp/>
        <stp>##V3_BDHV12</stp>
        <stp>SPX Index</stp>
        <stp>IVOL_MONEYNESS</stp>
        <stp/>
        <stp/>
        <stp>[PUTStrategy-RealOption.xlsx]Opt_BS!R1176C8</stp>
        <stp>IVOL_MATURITY=MATURITY_1STM</stp>
        <stp>IVOL_MONEYNESS_LEVEL=MONEY_LVL_100_</stp>
        <stp>DTS=H</stp>
        <stp>FACTOR=.01</stp>
        <stp>DAYS=W</stp>
        <tr r="H1176" s="4"/>
      </tp>
      <tp t="e">
        <v>#N/A</v>
        <stp/>
        <stp>##V3_BDHV12</stp>
        <stp>SPX Index</stp>
        <stp>IVOL_MONEYNESS</stp>
        <stp/>
        <stp/>
        <stp>[PUTStrategy-RealOption.xlsx]Opt_BS!R1166C8</stp>
        <stp>IVOL_MATURITY=MATURITY_1STM</stp>
        <stp>IVOL_MONEYNESS_LEVEL=MONEY_LVL_100_</stp>
        <stp>DTS=H</stp>
        <stp>FACTOR=.01</stp>
        <stp>DAYS=W</stp>
        <tr r="H1166" s="4"/>
      </tp>
      <tp t="e">
        <v>#N/A</v>
        <stp/>
        <stp>##V3_BDHV12</stp>
        <stp>SPX Index</stp>
        <stp>IVOL_MONEYNESS</stp>
        <stp/>
        <stp/>
        <stp>[PUTStrategy-RealOption.xlsx]Opt_BS!R1156C8</stp>
        <stp>IVOL_MATURITY=MATURITY_1STM</stp>
        <stp>IVOL_MONEYNESS_LEVEL=MONEY_LVL_100_</stp>
        <stp>DTS=H</stp>
        <stp>FACTOR=.01</stp>
        <stp>DAYS=W</stp>
        <tr r="H1156" s="4"/>
      </tp>
      <tp t="e">
        <v>#N/A</v>
        <stp/>
        <stp>##V3_BDHV12</stp>
        <stp>SPX Index</stp>
        <stp>IVOL_MONEYNESS</stp>
        <stp/>
        <stp/>
        <stp>[PUTStrategy-RealOption.xlsx]Opt_BS!R1146C8</stp>
        <stp>IVOL_MATURITY=MATURITY_1STM</stp>
        <stp>IVOL_MONEYNESS_LEVEL=MONEY_LVL_100_</stp>
        <stp>DTS=H</stp>
        <stp>FACTOR=.01</stp>
        <stp>DAYS=W</stp>
        <tr r="H1146" s="4"/>
      </tp>
      <tp t="e">
        <v>#N/A</v>
        <stp/>
        <stp>##V3_BDHV12</stp>
        <stp>SPX Index</stp>
        <stp>IVOL_MONEYNESS</stp>
        <stp/>
        <stp/>
        <stp>[PUTStrategy-RealOption.xlsx]Opt_BS!R1136C8</stp>
        <stp>IVOL_MATURITY=MATURITY_1STM</stp>
        <stp>IVOL_MONEYNESS_LEVEL=MONEY_LVL_100_</stp>
        <stp>DTS=H</stp>
        <stp>FACTOR=.01</stp>
        <stp>DAYS=W</stp>
        <tr r="H1136" s="4"/>
      </tp>
      <tp t="e">
        <v>#N/A</v>
        <stp/>
        <stp>##V3_BDHV12</stp>
        <stp>SPX Index</stp>
        <stp>IVOL_MONEYNESS</stp>
        <stp/>
        <stp/>
        <stp>[PUTStrategy-RealOption.xlsx]Opt_BS!R1126C8</stp>
        <stp>IVOL_MATURITY=MATURITY_1STM</stp>
        <stp>IVOL_MONEYNESS_LEVEL=MONEY_LVL_100_</stp>
        <stp>DTS=H</stp>
        <stp>FACTOR=.01</stp>
        <stp>DAYS=W</stp>
        <tr r="H1126" s="4"/>
      </tp>
      <tp t="e">
        <v>#N/A</v>
        <stp/>
        <stp>##V3_BDHV12</stp>
        <stp>SPX Index</stp>
        <stp>IVOL_MONEYNESS</stp>
        <stp/>
        <stp/>
        <stp>[PUTStrategy-RealOption.xlsx]Opt_BS!R1116C8</stp>
        <stp>IVOL_MATURITY=MATURITY_1STM</stp>
        <stp>IVOL_MONEYNESS_LEVEL=MONEY_LVL_100_</stp>
        <stp>DTS=H</stp>
        <stp>FACTOR=.01</stp>
        <stp>DAYS=W</stp>
        <tr r="H1116" s="4"/>
      </tp>
      <tp t="e">
        <v>#N/A</v>
        <stp/>
        <stp>##V3_BDHV12</stp>
        <stp>SPX Index</stp>
        <stp>IVOL_MONEYNESS</stp>
        <stp/>
        <stp/>
        <stp>[PUTStrategy-RealOption.xlsx]Opt_BS!R1106C8</stp>
        <stp>IVOL_MATURITY=MATURITY_1STM</stp>
        <stp>IVOL_MONEYNESS_LEVEL=MONEY_LVL_100_</stp>
        <stp>DTS=H</stp>
        <stp>FACTOR=.01</stp>
        <stp>DAYS=W</stp>
        <tr r="H1106" s="4"/>
      </tp>
      <tp t="e">
        <v>#N/A</v>
        <stp/>
        <stp>##V3_BDHV12</stp>
        <stp>SPX Index</stp>
        <stp>IVOL_MONEYNESS</stp>
        <stp/>
        <stp/>
        <stp>[PUTStrategy-RealOption.xlsx]Opt_BS!R1196C8</stp>
        <stp>IVOL_MATURITY=MATURITY_1STM</stp>
        <stp>IVOL_MONEYNESS_LEVEL=MONEY_LVL_100_</stp>
        <stp>DTS=H</stp>
        <stp>FACTOR=.01</stp>
        <stp>DAYS=W</stp>
        <tr r="H1196" s="4"/>
      </tp>
      <tp t="e">
        <v>#N/A</v>
        <stp/>
        <stp>##V3_BDHV12</stp>
        <stp>SPX Index</stp>
        <stp>IVOL_MONEYNESS</stp>
        <stp/>
        <stp/>
        <stp>[PUTStrategy-RealOption.xlsx]Opt_BS!R1186C8</stp>
        <stp>IVOL_MATURITY=MATURITY_1STM</stp>
        <stp>IVOL_MONEYNESS_LEVEL=MONEY_LVL_100_</stp>
        <stp>DTS=H</stp>
        <stp>FACTOR=.01</stp>
        <stp>DAYS=W</stp>
        <tr r="H1186" s="4"/>
      </tp>
      <tp t="e">
        <v>#N/A</v>
        <stp/>
        <stp>##V3_BDHV12</stp>
        <stp>SPX Index</stp>
        <stp>IVOL_MONEYNESS</stp>
        <stp/>
        <stp/>
        <stp>[PUTStrategy-RealOption.xlsx]Opt_BS!R1676C8</stp>
        <stp>IVOL_MATURITY=MATURITY_1STM</stp>
        <stp>IVOL_MONEYNESS_LEVEL=MONEY_LVL_100_</stp>
        <stp>DTS=H</stp>
        <stp>FACTOR=.01</stp>
        <stp>DAYS=W</stp>
        <tr r="H1676" s="4"/>
      </tp>
      <tp t="e">
        <v>#N/A</v>
        <stp/>
        <stp>##V3_BDHV12</stp>
        <stp>SPX Index</stp>
        <stp>IVOL_MONEYNESS</stp>
        <stp/>
        <stp/>
        <stp>[PUTStrategy-RealOption.xlsx]Opt_BS!R1666C8</stp>
        <stp>IVOL_MATURITY=MATURITY_1STM</stp>
        <stp>IVOL_MONEYNESS_LEVEL=MONEY_LVL_100_</stp>
        <stp>DTS=H</stp>
        <stp>FACTOR=.01</stp>
        <stp>DAYS=W</stp>
        <tr r="H1666" s="4"/>
      </tp>
      <tp t="e">
        <v>#N/A</v>
        <stp/>
        <stp>##V3_BDHV12</stp>
        <stp>SPX Index</stp>
        <stp>IVOL_MONEYNESS</stp>
        <stp/>
        <stp/>
        <stp>[PUTStrategy-RealOption.xlsx]Opt_BS!R1656C8</stp>
        <stp>IVOL_MATURITY=MATURITY_1STM</stp>
        <stp>IVOL_MONEYNESS_LEVEL=MONEY_LVL_100_</stp>
        <stp>DTS=H</stp>
        <stp>FACTOR=.01</stp>
        <stp>DAYS=W</stp>
        <tr r="H1656" s="4"/>
      </tp>
      <tp t="e">
        <v>#N/A</v>
        <stp/>
        <stp>##V3_BDHV12</stp>
        <stp>SPX Index</stp>
        <stp>IVOL_MONEYNESS</stp>
        <stp/>
        <stp/>
        <stp>[PUTStrategy-RealOption.xlsx]Opt_BS!R1646C8</stp>
        <stp>IVOL_MATURITY=MATURITY_1STM</stp>
        <stp>IVOL_MONEYNESS_LEVEL=MONEY_LVL_100_</stp>
        <stp>DTS=H</stp>
        <stp>FACTOR=.01</stp>
        <stp>DAYS=W</stp>
        <tr r="H1646" s="4"/>
      </tp>
      <tp t="e">
        <v>#N/A</v>
        <stp/>
        <stp>##V3_BDHV12</stp>
        <stp>SPX Index</stp>
        <stp>IVOL_MONEYNESS</stp>
        <stp/>
        <stp/>
        <stp>[PUTStrategy-RealOption.xlsx]Opt_BS!R1636C8</stp>
        <stp>IVOL_MATURITY=MATURITY_1STM</stp>
        <stp>IVOL_MONEYNESS_LEVEL=MONEY_LVL_100_</stp>
        <stp>DTS=H</stp>
        <stp>FACTOR=.01</stp>
        <stp>DAYS=W</stp>
        <tr r="H1636" s="4"/>
      </tp>
      <tp t="e">
        <v>#N/A</v>
        <stp/>
        <stp>##V3_BDHV12</stp>
        <stp>SPX Index</stp>
        <stp>IVOL_MONEYNESS</stp>
        <stp/>
        <stp/>
        <stp>[PUTStrategy-RealOption.xlsx]Opt_BS!R1626C8</stp>
        <stp>IVOL_MATURITY=MATURITY_1STM</stp>
        <stp>IVOL_MONEYNESS_LEVEL=MONEY_LVL_100_</stp>
        <stp>DTS=H</stp>
        <stp>FACTOR=.01</stp>
        <stp>DAYS=W</stp>
        <tr r="H1626" s="4"/>
      </tp>
      <tp t="e">
        <v>#N/A</v>
        <stp/>
        <stp>##V3_BDHV12</stp>
        <stp>SPX Index</stp>
        <stp>IVOL_MONEYNESS</stp>
        <stp/>
        <stp/>
        <stp>[PUTStrategy-RealOption.xlsx]Opt_BS!R1616C8</stp>
        <stp>IVOL_MATURITY=MATURITY_1STM</stp>
        <stp>IVOL_MONEYNESS_LEVEL=MONEY_LVL_100_</stp>
        <stp>DTS=H</stp>
        <stp>FACTOR=.01</stp>
        <stp>DAYS=W</stp>
        <tr r="H1616" s="4"/>
      </tp>
      <tp t="e">
        <v>#N/A</v>
        <stp/>
        <stp>##V3_BDHV12</stp>
        <stp>SPX Index</stp>
        <stp>IVOL_MONEYNESS</stp>
        <stp/>
        <stp/>
        <stp>[PUTStrategy-RealOption.xlsx]Opt_BS!R1606C8</stp>
        <stp>IVOL_MATURITY=MATURITY_1STM</stp>
        <stp>IVOL_MONEYNESS_LEVEL=MONEY_LVL_100_</stp>
        <stp>DTS=H</stp>
        <stp>FACTOR=.01</stp>
        <stp>DAYS=W</stp>
        <tr r="H1606" s="4"/>
      </tp>
      <tp t="e">
        <v>#N/A</v>
        <stp/>
        <stp>##V3_BDHV12</stp>
        <stp>SPX Index</stp>
        <stp>IVOL_MONEYNESS</stp>
        <stp/>
        <stp/>
        <stp>[PUTStrategy-RealOption.xlsx]Opt_BS!R1696C8</stp>
        <stp>IVOL_MATURITY=MATURITY_1STM</stp>
        <stp>IVOL_MONEYNESS_LEVEL=MONEY_LVL_100_</stp>
        <stp>DTS=H</stp>
        <stp>FACTOR=.01</stp>
        <stp>DAYS=W</stp>
        <tr r="H1696" s="4"/>
      </tp>
      <tp t="e">
        <v>#N/A</v>
        <stp/>
        <stp>##V3_BDHV12</stp>
        <stp>SPX Index</stp>
        <stp>IVOL_MONEYNESS</stp>
        <stp/>
        <stp/>
        <stp>[PUTStrategy-RealOption.xlsx]Opt_BS!R1686C8</stp>
        <stp>IVOL_MATURITY=MATURITY_1STM</stp>
        <stp>IVOL_MONEYNESS_LEVEL=MONEY_LVL_100_</stp>
        <stp>DTS=H</stp>
        <stp>FACTOR=.01</stp>
        <stp>DAYS=W</stp>
        <tr r="H1686" s="4"/>
      </tp>
      <tp t="e">
        <v>#N/A</v>
        <stp/>
        <stp>##V3_BDHV12</stp>
        <stp>SPX Index</stp>
        <stp>IVOL_MONEYNESS</stp>
        <stp/>
        <stp/>
        <stp>[PUTStrategy-RealOption.xlsx]Opt_BS!R1776C8</stp>
        <stp>IVOL_MATURITY=MATURITY_1STM</stp>
        <stp>IVOL_MONEYNESS_LEVEL=MONEY_LVL_100_</stp>
        <stp>DTS=H</stp>
        <stp>FACTOR=.01</stp>
        <stp>DAYS=W</stp>
        <tr r="H1776" s="4"/>
      </tp>
      <tp t="e">
        <v>#N/A</v>
        <stp/>
        <stp>##V3_BDHV12</stp>
        <stp>SPX Index</stp>
        <stp>IVOL_MONEYNESS</stp>
        <stp/>
        <stp/>
        <stp>[PUTStrategy-RealOption.xlsx]Opt_BS!R1766C8</stp>
        <stp>IVOL_MATURITY=MATURITY_1STM</stp>
        <stp>IVOL_MONEYNESS_LEVEL=MONEY_LVL_100_</stp>
        <stp>DTS=H</stp>
        <stp>FACTOR=.01</stp>
        <stp>DAYS=W</stp>
        <tr r="H1766" s="4"/>
      </tp>
      <tp t="e">
        <v>#N/A</v>
        <stp/>
        <stp>##V3_BDHV12</stp>
        <stp>SPX Index</stp>
        <stp>IVOL_MONEYNESS</stp>
        <stp/>
        <stp/>
        <stp>[PUTStrategy-RealOption.xlsx]Opt_BS!R1756C8</stp>
        <stp>IVOL_MATURITY=MATURITY_1STM</stp>
        <stp>IVOL_MONEYNESS_LEVEL=MONEY_LVL_100_</stp>
        <stp>DTS=H</stp>
        <stp>FACTOR=.01</stp>
        <stp>DAYS=W</stp>
        <tr r="H1756" s="4"/>
      </tp>
      <tp t="e">
        <v>#N/A</v>
        <stp/>
        <stp>##V3_BDHV12</stp>
        <stp>SPX Index</stp>
        <stp>IVOL_MONEYNESS</stp>
        <stp/>
        <stp/>
        <stp>[PUTStrategy-RealOption.xlsx]Opt_BS!R1746C8</stp>
        <stp>IVOL_MATURITY=MATURITY_1STM</stp>
        <stp>IVOL_MONEYNESS_LEVEL=MONEY_LVL_100_</stp>
        <stp>DTS=H</stp>
        <stp>FACTOR=.01</stp>
        <stp>DAYS=W</stp>
        <tr r="H1746" s="4"/>
      </tp>
      <tp t="e">
        <v>#N/A</v>
        <stp/>
        <stp>##V3_BDHV12</stp>
        <stp>SPX Index</stp>
        <stp>IVOL_MONEYNESS</stp>
        <stp/>
        <stp/>
        <stp>[PUTStrategy-RealOption.xlsx]Opt_BS!R1736C8</stp>
        <stp>IVOL_MATURITY=MATURITY_1STM</stp>
        <stp>IVOL_MONEYNESS_LEVEL=MONEY_LVL_100_</stp>
        <stp>DTS=H</stp>
        <stp>FACTOR=.01</stp>
        <stp>DAYS=W</stp>
        <tr r="H1736" s="4"/>
      </tp>
      <tp t="e">
        <v>#N/A</v>
        <stp/>
        <stp>##V3_BDHV12</stp>
        <stp>SPX Index</stp>
        <stp>IVOL_MONEYNESS</stp>
        <stp/>
        <stp/>
        <stp>[PUTStrategy-RealOption.xlsx]Opt_BS!R1726C8</stp>
        <stp>IVOL_MATURITY=MATURITY_1STM</stp>
        <stp>IVOL_MONEYNESS_LEVEL=MONEY_LVL_100_</stp>
        <stp>DTS=H</stp>
        <stp>FACTOR=.01</stp>
        <stp>DAYS=W</stp>
        <tr r="H1726" s="4"/>
      </tp>
      <tp t="e">
        <v>#N/A</v>
        <stp/>
        <stp>##V3_BDHV12</stp>
        <stp>SPX Index</stp>
        <stp>IVOL_MONEYNESS</stp>
        <stp/>
        <stp/>
        <stp>[PUTStrategy-RealOption.xlsx]Opt_BS!R1716C8</stp>
        <stp>IVOL_MATURITY=MATURITY_1STM</stp>
        <stp>IVOL_MONEYNESS_LEVEL=MONEY_LVL_100_</stp>
        <stp>DTS=H</stp>
        <stp>FACTOR=.01</stp>
        <stp>DAYS=W</stp>
        <tr r="H1716" s="4"/>
      </tp>
      <tp t="e">
        <v>#N/A</v>
        <stp/>
        <stp>##V3_BDHV12</stp>
        <stp>SPX Index</stp>
        <stp>IVOL_MONEYNESS</stp>
        <stp/>
        <stp/>
        <stp>[PUTStrategy-RealOption.xlsx]Opt_BS!R1706C8</stp>
        <stp>IVOL_MATURITY=MATURITY_1STM</stp>
        <stp>IVOL_MONEYNESS_LEVEL=MONEY_LVL_100_</stp>
        <stp>DTS=H</stp>
        <stp>FACTOR=.01</stp>
        <stp>DAYS=W</stp>
        <tr r="H1706" s="4"/>
      </tp>
      <tp t="e">
        <v>#N/A</v>
        <stp/>
        <stp>##V3_BDHV12</stp>
        <stp>SPX Index</stp>
        <stp>IVOL_MONEYNESS</stp>
        <stp/>
        <stp/>
        <stp>[PUTStrategy-RealOption.xlsx]Opt_BS!R1796C8</stp>
        <stp>IVOL_MATURITY=MATURITY_1STM</stp>
        <stp>IVOL_MONEYNESS_LEVEL=MONEY_LVL_100_</stp>
        <stp>DTS=H</stp>
        <stp>FACTOR=.01</stp>
        <stp>DAYS=W</stp>
        <tr r="H1796" s="4"/>
      </tp>
      <tp t="e">
        <v>#N/A</v>
        <stp/>
        <stp>##V3_BDHV12</stp>
        <stp>SPX Index</stp>
        <stp>IVOL_MONEYNESS</stp>
        <stp/>
        <stp/>
        <stp>[PUTStrategy-RealOption.xlsx]Opt_BS!R1786C8</stp>
        <stp>IVOL_MATURITY=MATURITY_1STM</stp>
        <stp>IVOL_MONEYNESS_LEVEL=MONEY_LVL_100_</stp>
        <stp>DTS=H</stp>
        <stp>FACTOR=.01</stp>
        <stp>DAYS=W</stp>
        <tr r="H1786" s="4"/>
      </tp>
      <tp t="e">
        <v>#N/A</v>
        <stp/>
        <stp>##V3_BDHV12</stp>
        <stp>SPX Index</stp>
        <stp>IVOL_MONEYNESS</stp>
        <stp/>
        <stp/>
        <stp>[PUTStrategy-RealOption.xlsx]Opt_BS!R1476C8</stp>
        <stp>IVOL_MATURITY=MATURITY_1STM</stp>
        <stp>IVOL_MONEYNESS_LEVEL=MONEY_LVL_100_</stp>
        <stp>DTS=H</stp>
        <stp>FACTOR=.01</stp>
        <stp>DAYS=W</stp>
        <tr r="H1476" s="4"/>
      </tp>
      <tp t="e">
        <v>#N/A</v>
        <stp/>
        <stp>##V3_BDHV12</stp>
        <stp>SPX Index</stp>
        <stp>IVOL_MONEYNESS</stp>
        <stp/>
        <stp/>
        <stp>[PUTStrategy-RealOption.xlsx]Opt_BS!R1466C8</stp>
        <stp>IVOL_MATURITY=MATURITY_1STM</stp>
        <stp>IVOL_MONEYNESS_LEVEL=MONEY_LVL_100_</stp>
        <stp>DTS=H</stp>
        <stp>FACTOR=.01</stp>
        <stp>DAYS=W</stp>
        <tr r="H1466" s="4"/>
      </tp>
      <tp t="e">
        <v>#N/A</v>
        <stp/>
        <stp>##V3_BDHV12</stp>
        <stp>SPX Index</stp>
        <stp>IVOL_MONEYNESS</stp>
        <stp/>
        <stp/>
        <stp>[PUTStrategy-RealOption.xlsx]Opt_BS!R1456C8</stp>
        <stp>IVOL_MATURITY=MATURITY_1STM</stp>
        <stp>IVOL_MONEYNESS_LEVEL=MONEY_LVL_100_</stp>
        <stp>DTS=H</stp>
        <stp>FACTOR=.01</stp>
        <stp>DAYS=W</stp>
        <tr r="H1456" s="4"/>
      </tp>
      <tp t="e">
        <v>#N/A</v>
        <stp/>
        <stp>##V3_BDHV12</stp>
        <stp>SPX Index</stp>
        <stp>IVOL_MONEYNESS</stp>
        <stp/>
        <stp/>
        <stp>[PUTStrategy-RealOption.xlsx]Opt_BS!R1446C8</stp>
        <stp>IVOL_MATURITY=MATURITY_1STM</stp>
        <stp>IVOL_MONEYNESS_LEVEL=MONEY_LVL_100_</stp>
        <stp>DTS=H</stp>
        <stp>FACTOR=.01</stp>
        <stp>DAYS=W</stp>
        <tr r="H1446" s="4"/>
      </tp>
      <tp t="e">
        <v>#N/A</v>
        <stp/>
        <stp>##V3_BDHV12</stp>
        <stp>SPX Index</stp>
        <stp>IVOL_MONEYNESS</stp>
        <stp/>
        <stp/>
        <stp>[PUTStrategy-RealOption.xlsx]Opt_BS!R1436C8</stp>
        <stp>IVOL_MATURITY=MATURITY_1STM</stp>
        <stp>IVOL_MONEYNESS_LEVEL=MONEY_LVL_100_</stp>
        <stp>DTS=H</stp>
        <stp>FACTOR=.01</stp>
        <stp>DAYS=W</stp>
        <tr r="H1436" s="4"/>
      </tp>
      <tp t="e">
        <v>#N/A</v>
        <stp/>
        <stp>##V3_BDHV12</stp>
        <stp>SPX Index</stp>
        <stp>IVOL_MONEYNESS</stp>
        <stp/>
        <stp/>
        <stp>[PUTStrategy-RealOption.xlsx]Opt_BS!R1426C8</stp>
        <stp>IVOL_MATURITY=MATURITY_1STM</stp>
        <stp>IVOL_MONEYNESS_LEVEL=MONEY_LVL_100_</stp>
        <stp>DTS=H</stp>
        <stp>FACTOR=.01</stp>
        <stp>DAYS=W</stp>
        <tr r="H1426" s="4"/>
      </tp>
      <tp t="e">
        <v>#N/A</v>
        <stp/>
        <stp>##V3_BDHV12</stp>
        <stp>SPX Index</stp>
        <stp>IVOL_MONEYNESS</stp>
        <stp/>
        <stp/>
        <stp>[PUTStrategy-RealOption.xlsx]Opt_BS!R1416C8</stp>
        <stp>IVOL_MATURITY=MATURITY_1STM</stp>
        <stp>IVOL_MONEYNESS_LEVEL=MONEY_LVL_100_</stp>
        <stp>DTS=H</stp>
        <stp>FACTOR=.01</stp>
        <stp>DAYS=W</stp>
        <tr r="H1416" s="4"/>
      </tp>
      <tp t="e">
        <v>#N/A</v>
        <stp/>
        <stp>##V3_BDHV12</stp>
        <stp>SPX Index</stp>
        <stp>IVOL_MONEYNESS</stp>
        <stp/>
        <stp/>
        <stp>[PUTStrategy-RealOption.xlsx]Opt_BS!R1406C8</stp>
        <stp>IVOL_MATURITY=MATURITY_1STM</stp>
        <stp>IVOL_MONEYNESS_LEVEL=MONEY_LVL_100_</stp>
        <stp>DTS=H</stp>
        <stp>FACTOR=.01</stp>
        <stp>DAYS=W</stp>
        <tr r="H1406" s="4"/>
      </tp>
      <tp t="e">
        <v>#N/A</v>
        <stp/>
        <stp>##V3_BDHV12</stp>
        <stp>SPX Index</stp>
        <stp>IVOL_MONEYNESS</stp>
        <stp/>
        <stp/>
        <stp>[PUTStrategy-RealOption.xlsx]Opt_BS!R1496C8</stp>
        <stp>IVOL_MATURITY=MATURITY_1STM</stp>
        <stp>IVOL_MONEYNESS_LEVEL=MONEY_LVL_100_</stp>
        <stp>DTS=H</stp>
        <stp>FACTOR=.01</stp>
        <stp>DAYS=W</stp>
        <tr r="H1496" s="4"/>
      </tp>
      <tp t="e">
        <v>#N/A</v>
        <stp/>
        <stp>##V3_BDHV12</stp>
        <stp>SPX Index</stp>
        <stp>IVOL_MONEYNESS</stp>
        <stp/>
        <stp/>
        <stp>[PUTStrategy-RealOption.xlsx]Opt_BS!R1486C8</stp>
        <stp>IVOL_MATURITY=MATURITY_1STM</stp>
        <stp>IVOL_MONEYNESS_LEVEL=MONEY_LVL_100_</stp>
        <stp>DTS=H</stp>
        <stp>FACTOR=.01</stp>
        <stp>DAYS=W</stp>
        <tr r="H1486" s="4"/>
      </tp>
      <tp t="e">
        <v>#N/A</v>
        <stp/>
        <stp>##V3_BDHV12</stp>
        <stp>SPX Index</stp>
        <stp>IVOL_MONEYNESS</stp>
        <stp/>
        <stp/>
        <stp>[PUTStrategy-RealOption.xlsx]Opt_BS!R1576C8</stp>
        <stp>IVOL_MATURITY=MATURITY_1STM</stp>
        <stp>IVOL_MONEYNESS_LEVEL=MONEY_LVL_100_</stp>
        <stp>DTS=H</stp>
        <stp>FACTOR=.01</stp>
        <stp>DAYS=W</stp>
        <tr r="H1576" s="4"/>
      </tp>
      <tp t="e">
        <v>#N/A</v>
        <stp/>
        <stp>##V3_BDHV12</stp>
        <stp>SPX Index</stp>
        <stp>IVOL_MONEYNESS</stp>
        <stp/>
        <stp/>
        <stp>[PUTStrategy-RealOption.xlsx]Opt_BS!R1566C8</stp>
        <stp>IVOL_MATURITY=MATURITY_1STM</stp>
        <stp>IVOL_MONEYNESS_LEVEL=MONEY_LVL_100_</stp>
        <stp>DTS=H</stp>
        <stp>FACTOR=.01</stp>
        <stp>DAYS=W</stp>
        <tr r="H1566" s="4"/>
      </tp>
      <tp t="e">
        <v>#N/A</v>
        <stp/>
        <stp>##V3_BDHV12</stp>
        <stp>SPX Index</stp>
        <stp>IVOL_MONEYNESS</stp>
        <stp/>
        <stp/>
        <stp>[PUTStrategy-RealOption.xlsx]Opt_BS!R1556C8</stp>
        <stp>IVOL_MATURITY=MATURITY_1STM</stp>
        <stp>IVOL_MONEYNESS_LEVEL=MONEY_LVL_100_</stp>
        <stp>DTS=H</stp>
        <stp>FACTOR=.01</stp>
        <stp>DAYS=W</stp>
        <tr r="H1556" s="4"/>
      </tp>
      <tp t="e">
        <v>#N/A</v>
        <stp/>
        <stp>##V3_BDHV12</stp>
        <stp>SPX Index</stp>
        <stp>IVOL_MONEYNESS</stp>
        <stp/>
        <stp/>
        <stp>[PUTStrategy-RealOption.xlsx]Opt_BS!R1546C8</stp>
        <stp>IVOL_MATURITY=MATURITY_1STM</stp>
        <stp>IVOL_MONEYNESS_LEVEL=MONEY_LVL_100_</stp>
        <stp>DTS=H</stp>
        <stp>FACTOR=.01</stp>
        <stp>DAYS=W</stp>
        <tr r="H1546" s="4"/>
      </tp>
      <tp t="e">
        <v>#N/A</v>
        <stp/>
        <stp>##V3_BDHV12</stp>
        <stp>SPX Index</stp>
        <stp>IVOL_MONEYNESS</stp>
        <stp/>
        <stp/>
        <stp>[PUTStrategy-RealOption.xlsx]Opt_BS!R1536C8</stp>
        <stp>IVOL_MATURITY=MATURITY_1STM</stp>
        <stp>IVOL_MONEYNESS_LEVEL=MONEY_LVL_100_</stp>
        <stp>DTS=H</stp>
        <stp>FACTOR=.01</stp>
        <stp>DAYS=W</stp>
        <tr r="H1536" s="4"/>
      </tp>
      <tp t="e">
        <v>#N/A</v>
        <stp/>
        <stp>##V3_BDHV12</stp>
        <stp>SPX Index</stp>
        <stp>IVOL_MONEYNESS</stp>
        <stp/>
        <stp/>
        <stp>[PUTStrategy-RealOption.xlsx]Opt_BS!R1526C8</stp>
        <stp>IVOL_MATURITY=MATURITY_1STM</stp>
        <stp>IVOL_MONEYNESS_LEVEL=MONEY_LVL_100_</stp>
        <stp>DTS=H</stp>
        <stp>FACTOR=.01</stp>
        <stp>DAYS=W</stp>
        <tr r="H1526" s="4"/>
      </tp>
      <tp t="e">
        <v>#N/A</v>
        <stp/>
        <stp>##V3_BDHV12</stp>
        <stp>SPX Index</stp>
        <stp>IVOL_MONEYNESS</stp>
        <stp/>
        <stp/>
        <stp>[PUTStrategy-RealOption.xlsx]Opt_BS!R1516C8</stp>
        <stp>IVOL_MATURITY=MATURITY_1STM</stp>
        <stp>IVOL_MONEYNESS_LEVEL=MONEY_LVL_100_</stp>
        <stp>DTS=H</stp>
        <stp>FACTOR=.01</stp>
        <stp>DAYS=W</stp>
        <tr r="H1516" s="4"/>
      </tp>
      <tp t="e">
        <v>#N/A</v>
        <stp/>
        <stp>##V3_BDHV12</stp>
        <stp>SPX Index</stp>
        <stp>IVOL_MONEYNESS</stp>
        <stp/>
        <stp/>
        <stp>[PUTStrategy-RealOption.xlsx]Opt_BS!R1506C8</stp>
        <stp>IVOL_MATURITY=MATURITY_1STM</stp>
        <stp>IVOL_MONEYNESS_LEVEL=MONEY_LVL_100_</stp>
        <stp>DTS=H</stp>
        <stp>FACTOR=.01</stp>
        <stp>DAYS=W</stp>
        <tr r="H1506" s="4"/>
      </tp>
      <tp t="e">
        <v>#N/A</v>
        <stp/>
        <stp>##V3_BDHV12</stp>
        <stp>SPX Index</stp>
        <stp>IVOL_MONEYNESS</stp>
        <stp/>
        <stp/>
        <stp>[PUTStrategy-RealOption.xlsx]Opt_BS!R1596C8</stp>
        <stp>IVOL_MATURITY=MATURITY_1STM</stp>
        <stp>IVOL_MONEYNESS_LEVEL=MONEY_LVL_100_</stp>
        <stp>DTS=H</stp>
        <stp>FACTOR=.01</stp>
        <stp>DAYS=W</stp>
        <tr r="H1596" s="4"/>
      </tp>
      <tp t="e">
        <v>#N/A</v>
        <stp/>
        <stp>##V3_BDHV12</stp>
        <stp>SPX Index</stp>
        <stp>IVOL_MONEYNESS</stp>
        <stp/>
        <stp/>
        <stp>[PUTStrategy-RealOption.xlsx]Opt_BS!R1586C8</stp>
        <stp>IVOL_MATURITY=MATURITY_1STM</stp>
        <stp>IVOL_MONEYNESS_LEVEL=MONEY_LVL_100_</stp>
        <stp>DTS=H</stp>
        <stp>FACTOR=.01</stp>
        <stp>DAYS=W</stp>
        <tr r="H1586" s="4"/>
      </tp>
      <tp t="e">
        <v>#N/A</v>
        <stp/>
        <stp>##V3_BDHV12</stp>
        <stp>SPX Index</stp>
        <stp>IVOL_MONEYNESS</stp>
        <stp/>
        <stp/>
        <stp>[PUTStrategy-RealOption.xlsx]Opt_BS!R2276C8</stp>
        <stp>IVOL_MATURITY=MATURITY_1STM</stp>
        <stp>IVOL_MONEYNESS_LEVEL=MONEY_LVL_100_</stp>
        <stp>DTS=H</stp>
        <stp>FACTOR=.01</stp>
        <stp>DAYS=W</stp>
        <tr r="H2276" s="4"/>
      </tp>
      <tp t="e">
        <v>#N/A</v>
        <stp/>
        <stp>##V3_BDHV12</stp>
        <stp>SPX Index</stp>
        <stp>IVOL_MONEYNESS</stp>
        <stp/>
        <stp/>
        <stp>[PUTStrategy-RealOption.xlsx]Opt_BS!R2266C8</stp>
        <stp>IVOL_MATURITY=MATURITY_1STM</stp>
        <stp>IVOL_MONEYNESS_LEVEL=MONEY_LVL_100_</stp>
        <stp>DTS=H</stp>
        <stp>FACTOR=.01</stp>
        <stp>DAYS=W</stp>
        <tr r="H2266" s="4"/>
      </tp>
      <tp t="e">
        <v>#N/A</v>
        <stp/>
        <stp>##V3_BDHV12</stp>
        <stp>SPX Index</stp>
        <stp>IVOL_MONEYNESS</stp>
        <stp/>
        <stp/>
        <stp>[PUTStrategy-RealOption.xlsx]Opt_BS!R2256C8</stp>
        <stp>IVOL_MATURITY=MATURITY_1STM</stp>
        <stp>IVOL_MONEYNESS_LEVEL=MONEY_LVL_100_</stp>
        <stp>DTS=H</stp>
        <stp>FACTOR=.01</stp>
        <stp>DAYS=W</stp>
        <tr r="H2256" s="4"/>
      </tp>
      <tp t="e">
        <v>#N/A</v>
        <stp/>
        <stp>##V3_BDHV12</stp>
        <stp>SPX Index</stp>
        <stp>IVOL_MONEYNESS</stp>
        <stp/>
        <stp/>
        <stp>[PUTStrategy-RealOption.xlsx]Opt_BS!R2246C8</stp>
        <stp>IVOL_MATURITY=MATURITY_1STM</stp>
        <stp>IVOL_MONEYNESS_LEVEL=MONEY_LVL_100_</stp>
        <stp>DTS=H</stp>
        <stp>FACTOR=.01</stp>
        <stp>DAYS=W</stp>
        <tr r="H2246" s="4"/>
      </tp>
      <tp t="e">
        <v>#N/A</v>
        <stp/>
        <stp>##V3_BDHV12</stp>
        <stp>SPX Index</stp>
        <stp>IVOL_MONEYNESS</stp>
        <stp/>
        <stp/>
        <stp>[PUTStrategy-RealOption.xlsx]Opt_BS!R2236C8</stp>
        <stp>IVOL_MATURITY=MATURITY_1STM</stp>
        <stp>IVOL_MONEYNESS_LEVEL=MONEY_LVL_100_</stp>
        <stp>DTS=H</stp>
        <stp>FACTOR=.01</stp>
        <stp>DAYS=W</stp>
        <tr r="H2236" s="4"/>
      </tp>
      <tp t="e">
        <v>#N/A</v>
        <stp/>
        <stp>##V3_BDHV12</stp>
        <stp>SPX Index</stp>
        <stp>IVOL_MONEYNESS</stp>
        <stp/>
        <stp/>
        <stp>[PUTStrategy-RealOption.xlsx]Opt_BS!R2226C8</stp>
        <stp>IVOL_MATURITY=MATURITY_1STM</stp>
        <stp>IVOL_MONEYNESS_LEVEL=MONEY_LVL_100_</stp>
        <stp>DTS=H</stp>
        <stp>FACTOR=.01</stp>
        <stp>DAYS=W</stp>
        <tr r="H2226" s="4"/>
      </tp>
      <tp t="e">
        <v>#N/A</v>
        <stp/>
        <stp>##V3_BDHV12</stp>
        <stp>SPX Index</stp>
        <stp>IVOL_MONEYNESS</stp>
        <stp/>
        <stp/>
        <stp>[PUTStrategy-RealOption.xlsx]Opt_BS!R2216C8</stp>
        <stp>IVOL_MATURITY=MATURITY_1STM</stp>
        <stp>IVOL_MONEYNESS_LEVEL=MONEY_LVL_100_</stp>
        <stp>DTS=H</stp>
        <stp>FACTOR=.01</stp>
        <stp>DAYS=W</stp>
        <tr r="H2216" s="4"/>
      </tp>
      <tp t="e">
        <v>#N/A</v>
        <stp/>
        <stp>##V3_BDHV12</stp>
        <stp>SPX Index</stp>
        <stp>IVOL_MONEYNESS</stp>
        <stp/>
        <stp/>
        <stp>[PUTStrategy-RealOption.xlsx]Opt_BS!R2206C8</stp>
        <stp>IVOL_MATURITY=MATURITY_1STM</stp>
        <stp>IVOL_MONEYNESS_LEVEL=MONEY_LVL_100_</stp>
        <stp>DTS=H</stp>
        <stp>FACTOR=.01</stp>
        <stp>DAYS=W</stp>
        <tr r="H2206" s="4"/>
      </tp>
      <tp t="e">
        <v>#N/A</v>
        <stp/>
        <stp>##V3_BDHV12</stp>
        <stp>SPX Index</stp>
        <stp>IVOL_MONEYNESS</stp>
        <stp/>
        <stp/>
        <stp>[PUTStrategy-RealOption.xlsx]Opt_BS!R2296C8</stp>
        <stp>IVOL_MATURITY=MATURITY_1STM</stp>
        <stp>IVOL_MONEYNESS_LEVEL=MONEY_LVL_100_</stp>
        <stp>DTS=H</stp>
        <stp>FACTOR=.01</stp>
        <stp>DAYS=W</stp>
        <tr r="H2296" s="4"/>
      </tp>
      <tp t="e">
        <v>#N/A</v>
        <stp/>
        <stp>##V3_BDHV12</stp>
        <stp>SPX Index</stp>
        <stp>IVOL_MONEYNESS</stp>
        <stp/>
        <stp/>
        <stp>[PUTStrategy-RealOption.xlsx]Opt_BS!R2286C8</stp>
        <stp>IVOL_MATURITY=MATURITY_1STM</stp>
        <stp>IVOL_MONEYNESS_LEVEL=MONEY_LVL_100_</stp>
        <stp>DTS=H</stp>
        <stp>FACTOR=.01</stp>
        <stp>DAYS=W</stp>
        <tr r="H2286" s="4"/>
      </tp>
      <tp t="e">
        <v>#N/A</v>
        <stp/>
        <stp>##V3_BDHV12</stp>
        <stp>SPX Index</stp>
        <stp>IVOL_MONEYNESS</stp>
        <stp/>
        <stp/>
        <stp>[PUTStrategy-RealOption.xlsx]Opt_BS!R2376C8</stp>
        <stp>IVOL_MATURITY=MATURITY_1STM</stp>
        <stp>IVOL_MONEYNESS_LEVEL=MONEY_LVL_100_</stp>
        <stp>DTS=H</stp>
        <stp>FACTOR=.01</stp>
        <stp>DAYS=W</stp>
        <tr r="H2376" s="4"/>
      </tp>
      <tp t="e">
        <v>#N/A</v>
        <stp/>
        <stp>##V3_BDHV12</stp>
        <stp>SPX Index</stp>
        <stp>IVOL_MONEYNESS</stp>
        <stp/>
        <stp/>
        <stp>[PUTStrategy-RealOption.xlsx]Opt_BS!R2366C8</stp>
        <stp>IVOL_MATURITY=MATURITY_1STM</stp>
        <stp>IVOL_MONEYNESS_LEVEL=MONEY_LVL_100_</stp>
        <stp>DTS=H</stp>
        <stp>FACTOR=.01</stp>
        <stp>DAYS=W</stp>
        <tr r="H2366" s="4"/>
      </tp>
      <tp t="e">
        <v>#N/A</v>
        <stp/>
        <stp>##V3_BDHV12</stp>
        <stp>SPX Index</stp>
        <stp>IVOL_MONEYNESS</stp>
        <stp/>
        <stp/>
        <stp>[PUTStrategy-RealOption.xlsx]Opt_BS!R2356C8</stp>
        <stp>IVOL_MATURITY=MATURITY_1STM</stp>
        <stp>IVOL_MONEYNESS_LEVEL=MONEY_LVL_100_</stp>
        <stp>DTS=H</stp>
        <stp>FACTOR=.01</stp>
        <stp>DAYS=W</stp>
        <tr r="H2356" s="4"/>
      </tp>
      <tp t="e">
        <v>#N/A</v>
        <stp/>
        <stp>##V3_BDHV12</stp>
        <stp>SPX Index</stp>
        <stp>IVOL_MONEYNESS</stp>
        <stp/>
        <stp/>
        <stp>[PUTStrategy-RealOption.xlsx]Opt_BS!R2346C8</stp>
        <stp>IVOL_MATURITY=MATURITY_1STM</stp>
        <stp>IVOL_MONEYNESS_LEVEL=MONEY_LVL_100_</stp>
        <stp>DTS=H</stp>
        <stp>FACTOR=.01</stp>
        <stp>DAYS=W</stp>
        <tr r="H2346" s="4"/>
      </tp>
      <tp t="e">
        <v>#N/A</v>
        <stp/>
        <stp>##V3_BDHV12</stp>
        <stp>SPX Index</stp>
        <stp>IVOL_MONEYNESS</stp>
        <stp/>
        <stp/>
        <stp>[PUTStrategy-RealOption.xlsx]Opt_BS!R2336C8</stp>
        <stp>IVOL_MATURITY=MATURITY_1STM</stp>
        <stp>IVOL_MONEYNESS_LEVEL=MONEY_LVL_100_</stp>
        <stp>DTS=H</stp>
        <stp>FACTOR=.01</stp>
        <stp>DAYS=W</stp>
        <tr r="H2336" s="4"/>
      </tp>
      <tp t="e">
        <v>#N/A</v>
        <stp/>
        <stp>##V3_BDHV12</stp>
        <stp>SPX Index</stp>
        <stp>IVOL_MONEYNESS</stp>
        <stp/>
        <stp/>
        <stp>[PUTStrategy-RealOption.xlsx]Opt_BS!R2326C8</stp>
        <stp>IVOL_MATURITY=MATURITY_1STM</stp>
        <stp>IVOL_MONEYNESS_LEVEL=MONEY_LVL_100_</stp>
        <stp>DTS=H</stp>
        <stp>FACTOR=.01</stp>
        <stp>DAYS=W</stp>
        <tr r="H2326" s="4"/>
      </tp>
      <tp t="e">
        <v>#N/A</v>
        <stp/>
        <stp>##V3_BDHV12</stp>
        <stp>SPX Index</stp>
        <stp>IVOL_MONEYNESS</stp>
        <stp/>
        <stp/>
        <stp>[PUTStrategy-RealOption.xlsx]Opt_BS!R2316C8</stp>
        <stp>IVOL_MATURITY=MATURITY_1STM</stp>
        <stp>IVOL_MONEYNESS_LEVEL=MONEY_LVL_100_</stp>
        <stp>DTS=H</stp>
        <stp>FACTOR=.01</stp>
        <stp>DAYS=W</stp>
        <tr r="H2316" s="4"/>
      </tp>
      <tp t="e">
        <v>#N/A</v>
        <stp/>
        <stp>##V3_BDHV12</stp>
        <stp>SPX Index</stp>
        <stp>IVOL_MONEYNESS</stp>
        <stp/>
        <stp/>
        <stp>[PUTStrategy-RealOption.xlsx]Opt_BS!R2306C8</stp>
        <stp>IVOL_MATURITY=MATURITY_1STM</stp>
        <stp>IVOL_MONEYNESS_LEVEL=MONEY_LVL_100_</stp>
        <stp>DTS=H</stp>
        <stp>FACTOR=.01</stp>
        <stp>DAYS=W</stp>
        <tr r="H2306" s="4"/>
      </tp>
      <tp t="e">
        <v>#N/A</v>
        <stp/>
        <stp>##V3_BDHV12</stp>
        <stp>SPX Index</stp>
        <stp>IVOL_MONEYNESS</stp>
        <stp/>
        <stp/>
        <stp>[PUTStrategy-RealOption.xlsx]Opt_BS!R2396C8</stp>
        <stp>IVOL_MATURITY=MATURITY_1STM</stp>
        <stp>IVOL_MONEYNESS_LEVEL=MONEY_LVL_100_</stp>
        <stp>DTS=H</stp>
        <stp>FACTOR=.01</stp>
        <stp>DAYS=W</stp>
        <tr r="H2396" s="4"/>
      </tp>
      <tp t="e">
        <v>#N/A</v>
        <stp/>
        <stp>##V3_BDHV12</stp>
        <stp>SPX Index</stp>
        <stp>IVOL_MONEYNESS</stp>
        <stp/>
        <stp/>
        <stp>[PUTStrategy-RealOption.xlsx]Opt_BS!R2386C8</stp>
        <stp>IVOL_MATURITY=MATURITY_1STM</stp>
        <stp>IVOL_MONEYNESS_LEVEL=MONEY_LVL_100_</stp>
        <stp>DTS=H</stp>
        <stp>FACTOR=.01</stp>
        <stp>DAYS=W</stp>
        <tr r="H2386" s="4"/>
      </tp>
      <tp t="e">
        <v>#N/A</v>
        <stp/>
        <stp>##V3_BDHV12</stp>
        <stp>SPX Index</stp>
        <stp>IVOL_MONEYNESS</stp>
        <stp/>
        <stp/>
        <stp>[PUTStrategy-RealOption.xlsx]Opt_BS!R2076C8</stp>
        <stp>IVOL_MATURITY=MATURITY_1STM</stp>
        <stp>IVOL_MONEYNESS_LEVEL=MONEY_LVL_100_</stp>
        <stp>DTS=H</stp>
        <stp>FACTOR=.01</stp>
        <stp>DAYS=W</stp>
        <tr r="H2076" s="4"/>
      </tp>
      <tp t="e">
        <v>#N/A</v>
        <stp/>
        <stp>##V3_BDHV12</stp>
        <stp>SPX Index</stp>
        <stp>IVOL_MONEYNESS</stp>
        <stp/>
        <stp/>
        <stp>[PUTStrategy-RealOption.xlsx]Opt_BS!R2066C8</stp>
        <stp>IVOL_MATURITY=MATURITY_1STM</stp>
        <stp>IVOL_MONEYNESS_LEVEL=MONEY_LVL_100_</stp>
        <stp>DTS=H</stp>
        <stp>FACTOR=.01</stp>
        <stp>DAYS=W</stp>
        <tr r="H2066" s="4"/>
      </tp>
      <tp t="e">
        <v>#N/A</v>
        <stp/>
        <stp>##V3_BDHV12</stp>
        <stp>SPX Index</stp>
        <stp>IVOL_MONEYNESS</stp>
        <stp/>
        <stp/>
        <stp>[PUTStrategy-RealOption.xlsx]Opt_BS!R2056C8</stp>
        <stp>IVOL_MATURITY=MATURITY_1STM</stp>
        <stp>IVOL_MONEYNESS_LEVEL=MONEY_LVL_100_</stp>
        <stp>DTS=H</stp>
        <stp>FACTOR=.01</stp>
        <stp>DAYS=W</stp>
        <tr r="H2056" s="4"/>
      </tp>
      <tp t="e">
        <v>#N/A</v>
        <stp/>
        <stp>##V3_BDHV12</stp>
        <stp>SPX Index</stp>
        <stp>IVOL_MONEYNESS</stp>
        <stp/>
        <stp/>
        <stp>[PUTStrategy-RealOption.xlsx]Opt_BS!R2046C8</stp>
        <stp>IVOL_MATURITY=MATURITY_1STM</stp>
        <stp>IVOL_MONEYNESS_LEVEL=MONEY_LVL_100_</stp>
        <stp>DTS=H</stp>
        <stp>FACTOR=.01</stp>
        <stp>DAYS=W</stp>
        <tr r="H2046" s="4"/>
      </tp>
      <tp t="e">
        <v>#N/A</v>
        <stp/>
        <stp>##V3_BDHV12</stp>
        <stp>SPX Index</stp>
        <stp>IVOL_MONEYNESS</stp>
        <stp/>
        <stp/>
        <stp>[PUTStrategy-RealOption.xlsx]Opt_BS!R2036C8</stp>
        <stp>IVOL_MATURITY=MATURITY_1STM</stp>
        <stp>IVOL_MONEYNESS_LEVEL=MONEY_LVL_100_</stp>
        <stp>DTS=H</stp>
        <stp>FACTOR=.01</stp>
        <stp>DAYS=W</stp>
        <tr r="H2036" s="4"/>
      </tp>
      <tp t="e">
        <v>#N/A</v>
        <stp/>
        <stp>##V3_BDHV12</stp>
        <stp>SPX Index</stp>
        <stp>IVOL_MONEYNESS</stp>
        <stp/>
        <stp/>
        <stp>[PUTStrategy-RealOption.xlsx]Opt_BS!R2026C8</stp>
        <stp>IVOL_MATURITY=MATURITY_1STM</stp>
        <stp>IVOL_MONEYNESS_LEVEL=MONEY_LVL_100_</stp>
        <stp>DTS=H</stp>
        <stp>FACTOR=.01</stp>
        <stp>DAYS=W</stp>
        <tr r="H2026" s="4"/>
      </tp>
      <tp t="e">
        <v>#N/A</v>
        <stp/>
        <stp>##V3_BDHV12</stp>
        <stp>SPX Index</stp>
        <stp>IVOL_MONEYNESS</stp>
        <stp/>
        <stp/>
        <stp>[PUTStrategy-RealOption.xlsx]Opt_BS!R2016C8</stp>
        <stp>IVOL_MATURITY=MATURITY_1STM</stp>
        <stp>IVOL_MONEYNESS_LEVEL=MONEY_LVL_100_</stp>
        <stp>DTS=H</stp>
        <stp>FACTOR=.01</stp>
        <stp>DAYS=W</stp>
        <tr r="H2016" s="4"/>
      </tp>
      <tp t="e">
        <v>#N/A</v>
        <stp/>
        <stp>##V3_BDHV12</stp>
        <stp>SPX Index</stp>
        <stp>IVOL_MONEYNESS</stp>
        <stp/>
        <stp/>
        <stp>[PUTStrategy-RealOption.xlsx]Opt_BS!R2006C8</stp>
        <stp>IVOL_MATURITY=MATURITY_1STM</stp>
        <stp>IVOL_MONEYNESS_LEVEL=MONEY_LVL_100_</stp>
        <stp>DTS=H</stp>
        <stp>FACTOR=.01</stp>
        <stp>DAYS=W</stp>
        <tr r="H2006" s="4"/>
      </tp>
      <tp t="e">
        <v>#N/A</v>
        <stp/>
        <stp>##V3_BDHV12</stp>
        <stp>SPX Index</stp>
        <stp>IVOL_MONEYNESS</stp>
        <stp/>
        <stp/>
        <stp>[PUTStrategy-RealOption.xlsx]Opt_BS!R2096C8</stp>
        <stp>IVOL_MATURITY=MATURITY_1STM</stp>
        <stp>IVOL_MONEYNESS_LEVEL=MONEY_LVL_100_</stp>
        <stp>DTS=H</stp>
        <stp>FACTOR=.01</stp>
        <stp>DAYS=W</stp>
        <tr r="H2096" s="4"/>
      </tp>
      <tp t="e">
        <v>#N/A</v>
        <stp/>
        <stp>##V3_BDHV12</stp>
        <stp>SPX Index</stp>
        <stp>IVOL_MONEYNESS</stp>
        <stp/>
        <stp/>
        <stp>[PUTStrategy-RealOption.xlsx]Opt_BS!R2086C8</stp>
        <stp>IVOL_MATURITY=MATURITY_1STM</stp>
        <stp>IVOL_MONEYNESS_LEVEL=MONEY_LVL_100_</stp>
        <stp>DTS=H</stp>
        <stp>FACTOR=.01</stp>
        <stp>DAYS=W</stp>
        <tr r="H2086" s="4"/>
      </tp>
      <tp t="e">
        <v>#N/A</v>
        <stp/>
        <stp>##V3_BDHV12</stp>
        <stp>SPX Index</stp>
        <stp>IVOL_MONEYNESS</stp>
        <stp/>
        <stp/>
        <stp>[PUTStrategy-RealOption.xlsx]Opt_BS!R2176C8</stp>
        <stp>IVOL_MATURITY=MATURITY_1STM</stp>
        <stp>IVOL_MONEYNESS_LEVEL=MONEY_LVL_100_</stp>
        <stp>DTS=H</stp>
        <stp>FACTOR=.01</stp>
        <stp>DAYS=W</stp>
        <tr r="H2176" s="4"/>
      </tp>
      <tp t="e">
        <v>#N/A</v>
        <stp/>
        <stp>##V3_BDHV12</stp>
        <stp>SPX Index</stp>
        <stp>IVOL_MONEYNESS</stp>
        <stp/>
        <stp/>
        <stp>[PUTStrategy-RealOption.xlsx]Opt_BS!R2166C8</stp>
        <stp>IVOL_MATURITY=MATURITY_1STM</stp>
        <stp>IVOL_MONEYNESS_LEVEL=MONEY_LVL_100_</stp>
        <stp>DTS=H</stp>
        <stp>FACTOR=.01</stp>
        <stp>DAYS=W</stp>
        <tr r="H2166" s="4"/>
      </tp>
      <tp t="e">
        <v>#N/A</v>
        <stp/>
        <stp>##V3_BDHV12</stp>
        <stp>SPX Index</stp>
        <stp>IVOL_MONEYNESS</stp>
        <stp/>
        <stp/>
        <stp>[PUTStrategy-RealOption.xlsx]Opt_BS!R2156C8</stp>
        <stp>IVOL_MATURITY=MATURITY_1STM</stp>
        <stp>IVOL_MONEYNESS_LEVEL=MONEY_LVL_100_</stp>
        <stp>DTS=H</stp>
        <stp>FACTOR=.01</stp>
        <stp>DAYS=W</stp>
        <tr r="H2156" s="4"/>
      </tp>
      <tp t="e">
        <v>#N/A</v>
        <stp/>
        <stp>##V3_BDHV12</stp>
        <stp>SPX Index</stp>
        <stp>IVOL_MONEYNESS</stp>
        <stp/>
        <stp/>
        <stp>[PUTStrategy-RealOption.xlsx]Opt_BS!R2146C8</stp>
        <stp>IVOL_MATURITY=MATURITY_1STM</stp>
        <stp>IVOL_MONEYNESS_LEVEL=MONEY_LVL_100_</stp>
        <stp>DTS=H</stp>
        <stp>FACTOR=.01</stp>
        <stp>DAYS=W</stp>
        <tr r="H2146" s="4"/>
      </tp>
      <tp t="e">
        <v>#N/A</v>
        <stp/>
        <stp>##V3_BDHV12</stp>
        <stp>SPX Index</stp>
        <stp>IVOL_MONEYNESS</stp>
        <stp/>
        <stp/>
        <stp>[PUTStrategy-RealOption.xlsx]Opt_BS!R2136C8</stp>
        <stp>IVOL_MATURITY=MATURITY_1STM</stp>
        <stp>IVOL_MONEYNESS_LEVEL=MONEY_LVL_100_</stp>
        <stp>DTS=H</stp>
        <stp>FACTOR=.01</stp>
        <stp>DAYS=W</stp>
        <tr r="H2136" s="4"/>
      </tp>
      <tp t="e">
        <v>#N/A</v>
        <stp/>
        <stp>##V3_BDHV12</stp>
        <stp>SPX Index</stp>
        <stp>IVOL_MONEYNESS</stp>
        <stp/>
        <stp/>
        <stp>[PUTStrategy-RealOption.xlsx]Opt_BS!R2126C8</stp>
        <stp>IVOL_MATURITY=MATURITY_1STM</stp>
        <stp>IVOL_MONEYNESS_LEVEL=MONEY_LVL_100_</stp>
        <stp>DTS=H</stp>
        <stp>FACTOR=.01</stp>
        <stp>DAYS=W</stp>
        <tr r="H2126" s="4"/>
      </tp>
      <tp t="e">
        <v>#N/A</v>
        <stp/>
        <stp>##V3_BDHV12</stp>
        <stp>SPX Index</stp>
        <stp>IVOL_MONEYNESS</stp>
        <stp/>
        <stp/>
        <stp>[PUTStrategy-RealOption.xlsx]Opt_BS!R2116C8</stp>
        <stp>IVOL_MATURITY=MATURITY_1STM</stp>
        <stp>IVOL_MONEYNESS_LEVEL=MONEY_LVL_100_</stp>
        <stp>DTS=H</stp>
        <stp>FACTOR=.01</stp>
        <stp>DAYS=W</stp>
        <tr r="H2116" s="4"/>
      </tp>
      <tp t="e">
        <v>#N/A</v>
        <stp/>
        <stp>##V3_BDHV12</stp>
        <stp>SPX Index</stp>
        <stp>IVOL_MONEYNESS</stp>
        <stp/>
        <stp/>
        <stp>[PUTStrategy-RealOption.xlsx]Opt_BS!R2106C8</stp>
        <stp>IVOL_MATURITY=MATURITY_1STM</stp>
        <stp>IVOL_MONEYNESS_LEVEL=MONEY_LVL_100_</stp>
        <stp>DTS=H</stp>
        <stp>FACTOR=.01</stp>
        <stp>DAYS=W</stp>
        <tr r="H2106" s="4"/>
      </tp>
      <tp t="e">
        <v>#N/A</v>
        <stp/>
        <stp>##V3_BDHV12</stp>
        <stp>SPX Index</stp>
        <stp>IVOL_MONEYNESS</stp>
        <stp/>
        <stp/>
        <stp>[PUTStrategy-RealOption.xlsx]Opt_BS!R2196C8</stp>
        <stp>IVOL_MATURITY=MATURITY_1STM</stp>
        <stp>IVOL_MONEYNESS_LEVEL=MONEY_LVL_100_</stp>
        <stp>DTS=H</stp>
        <stp>FACTOR=.01</stp>
        <stp>DAYS=W</stp>
        <tr r="H2196" s="4"/>
      </tp>
      <tp t="e">
        <v>#N/A</v>
        <stp/>
        <stp>##V3_BDHV12</stp>
        <stp>SPX Index</stp>
        <stp>IVOL_MONEYNESS</stp>
        <stp/>
        <stp/>
        <stp>[PUTStrategy-RealOption.xlsx]Opt_BS!R2186C8</stp>
        <stp>IVOL_MATURITY=MATURITY_1STM</stp>
        <stp>IVOL_MONEYNESS_LEVEL=MONEY_LVL_100_</stp>
        <stp>DTS=H</stp>
        <stp>FACTOR=.01</stp>
        <stp>DAYS=W</stp>
        <tr r="H2186" s="4"/>
      </tp>
      <tp t="e">
        <v>#N/A</v>
        <stp/>
        <stp>##V3_BDHV12</stp>
        <stp>SPX Index</stp>
        <stp>IVOL_MONEYNESS</stp>
        <stp/>
        <stp/>
        <stp>[PUTStrategy-RealOption.xlsx]Opt_BS!R2476C8</stp>
        <stp>IVOL_MATURITY=MATURITY_1STM</stp>
        <stp>IVOL_MONEYNESS_LEVEL=MONEY_LVL_100_</stp>
        <stp>DTS=H</stp>
        <stp>FACTOR=.01</stp>
        <stp>DAYS=W</stp>
        <tr r="H2476" s="4"/>
      </tp>
      <tp t="e">
        <v>#N/A</v>
        <stp/>
        <stp>##V3_BDHV12</stp>
        <stp>SPX Index</stp>
        <stp>IVOL_MONEYNESS</stp>
        <stp/>
        <stp/>
        <stp>[PUTStrategy-RealOption.xlsx]Opt_BS!R2466C8</stp>
        <stp>IVOL_MATURITY=MATURITY_1STM</stp>
        <stp>IVOL_MONEYNESS_LEVEL=MONEY_LVL_100_</stp>
        <stp>DTS=H</stp>
        <stp>FACTOR=.01</stp>
        <stp>DAYS=W</stp>
        <tr r="H2466" s="4"/>
      </tp>
      <tp t="e">
        <v>#N/A</v>
        <stp/>
        <stp>##V3_BDHV12</stp>
        <stp>SPX Index</stp>
        <stp>IVOL_MONEYNESS</stp>
        <stp/>
        <stp/>
        <stp>[PUTStrategy-RealOption.xlsx]Opt_BS!R2456C8</stp>
        <stp>IVOL_MATURITY=MATURITY_1STM</stp>
        <stp>IVOL_MONEYNESS_LEVEL=MONEY_LVL_100_</stp>
        <stp>DTS=H</stp>
        <stp>FACTOR=.01</stp>
        <stp>DAYS=W</stp>
        <tr r="H2456" s="4"/>
      </tp>
      <tp t="e">
        <v>#N/A</v>
        <stp/>
        <stp>##V3_BDHV12</stp>
        <stp>SPX Index</stp>
        <stp>IVOL_MONEYNESS</stp>
        <stp/>
        <stp/>
        <stp>[PUTStrategy-RealOption.xlsx]Opt_BS!R2446C8</stp>
        <stp>IVOL_MATURITY=MATURITY_1STM</stp>
        <stp>IVOL_MONEYNESS_LEVEL=MONEY_LVL_100_</stp>
        <stp>DTS=H</stp>
        <stp>FACTOR=.01</stp>
        <stp>DAYS=W</stp>
        <tr r="H2446" s="4"/>
      </tp>
      <tp t="e">
        <v>#N/A</v>
        <stp/>
        <stp>##V3_BDHV12</stp>
        <stp>SPX Index</stp>
        <stp>IVOL_MONEYNESS</stp>
        <stp/>
        <stp/>
        <stp>[PUTStrategy-RealOption.xlsx]Opt_BS!R2436C8</stp>
        <stp>IVOL_MATURITY=MATURITY_1STM</stp>
        <stp>IVOL_MONEYNESS_LEVEL=MONEY_LVL_100_</stp>
        <stp>DTS=H</stp>
        <stp>FACTOR=.01</stp>
        <stp>DAYS=W</stp>
        <tr r="H2436" s="4"/>
      </tp>
      <tp t="e">
        <v>#N/A</v>
        <stp/>
        <stp>##V3_BDHV12</stp>
        <stp>SPX Index</stp>
        <stp>IVOL_MONEYNESS</stp>
        <stp/>
        <stp/>
        <stp>[PUTStrategy-RealOption.xlsx]Opt_BS!R2426C8</stp>
        <stp>IVOL_MATURITY=MATURITY_1STM</stp>
        <stp>IVOL_MONEYNESS_LEVEL=MONEY_LVL_100_</stp>
        <stp>DTS=H</stp>
        <stp>FACTOR=.01</stp>
        <stp>DAYS=W</stp>
        <tr r="H2426" s="4"/>
      </tp>
      <tp t="e">
        <v>#N/A</v>
        <stp/>
        <stp>##V3_BDHV12</stp>
        <stp>SPX Index</stp>
        <stp>IVOL_MONEYNESS</stp>
        <stp/>
        <stp/>
        <stp>[PUTStrategy-RealOption.xlsx]Opt_BS!R2416C8</stp>
        <stp>IVOL_MATURITY=MATURITY_1STM</stp>
        <stp>IVOL_MONEYNESS_LEVEL=MONEY_LVL_100_</stp>
        <stp>DTS=H</stp>
        <stp>FACTOR=.01</stp>
        <stp>DAYS=W</stp>
        <tr r="H2416" s="4"/>
      </tp>
      <tp t="e">
        <v>#N/A</v>
        <stp/>
        <stp>##V3_BDHV12</stp>
        <stp>SPX Index</stp>
        <stp>IVOL_MONEYNESS</stp>
        <stp/>
        <stp/>
        <stp>[PUTStrategy-RealOption.xlsx]Opt_BS!R2406C8</stp>
        <stp>IVOL_MATURITY=MATURITY_1STM</stp>
        <stp>IVOL_MONEYNESS_LEVEL=MONEY_LVL_100_</stp>
        <stp>DTS=H</stp>
        <stp>FACTOR=.01</stp>
        <stp>DAYS=W</stp>
        <tr r="H2406" s="4"/>
      </tp>
      <tp t="e">
        <v>#N/A</v>
        <stp/>
        <stp>##V3_BDHV12</stp>
        <stp>SPX Index</stp>
        <stp>IVOL_MONEYNESS</stp>
        <stp/>
        <stp/>
        <stp>[PUTStrategy-RealOption.xlsx]Opt_BS!R2496C8</stp>
        <stp>IVOL_MATURITY=MATURITY_1STM</stp>
        <stp>IVOL_MONEYNESS_LEVEL=MONEY_LVL_100_</stp>
        <stp>DTS=H</stp>
        <stp>FACTOR=.01</stp>
        <stp>DAYS=W</stp>
        <tr r="H2496" s="4"/>
      </tp>
      <tp t="e">
        <v>#N/A</v>
        <stp/>
        <stp>##V3_BDHV12</stp>
        <stp>SPX Index</stp>
        <stp>IVOL_MONEYNESS</stp>
        <stp/>
        <stp/>
        <stp>[PUTStrategy-RealOption.xlsx]Opt_BS!R2486C8</stp>
        <stp>IVOL_MATURITY=MATURITY_1STM</stp>
        <stp>IVOL_MONEYNESS_LEVEL=MONEY_LVL_100_</stp>
        <stp>DTS=H</stp>
        <stp>FACTOR=.01</stp>
        <stp>DAYS=W</stp>
        <tr r="H2486" s="4"/>
      </tp>
      <tp t="e">
        <v>#N/A</v>
        <stp/>
        <stp>##V3_BDHV12</stp>
        <stp>SPX Index</stp>
        <stp>IVOL_MONEYNESS</stp>
        <stp/>
        <stp/>
        <stp>[PUTStrategy-RealOption.xlsx]Opt_BS!R2556C8</stp>
        <stp>IVOL_MATURITY=MATURITY_1STM</stp>
        <stp>IVOL_MONEYNESS_LEVEL=MONEY_LVL_100_</stp>
        <stp>DTS=H</stp>
        <stp>FACTOR=.01</stp>
        <stp>DAYS=W</stp>
        <tr r="H2556" s="4"/>
      </tp>
      <tp t="e">
        <v>#N/A</v>
        <stp/>
        <stp>##V3_BDHV12</stp>
        <stp>SPX Index</stp>
        <stp>IVOL_MONEYNESS</stp>
        <stp/>
        <stp/>
        <stp>[PUTStrategy-RealOption.xlsx]Opt_BS!R2546C8</stp>
        <stp>IVOL_MATURITY=MATURITY_1STM</stp>
        <stp>IVOL_MONEYNESS_LEVEL=MONEY_LVL_100_</stp>
        <stp>DTS=H</stp>
        <stp>FACTOR=.01</stp>
        <stp>DAYS=W</stp>
        <tr r="H2546" s="4"/>
      </tp>
      <tp t="e">
        <v>#N/A</v>
        <stp/>
        <stp>##V3_BDHV12</stp>
        <stp>SPX Index</stp>
        <stp>IVOL_MONEYNESS</stp>
        <stp/>
        <stp/>
        <stp>[PUTStrategy-RealOption.xlsx]Opt_BS!R2536C8</stp>
        <stp>IVOL_MATURITY=MATURITY_1STM</stp>
        <stp>IVOL_MONEYNESS_LEVEL=MONEY_LVL_100_</stp>
        <stp>DTS=H</stp>
        <stp>FACTOR=.01</stp>
        <stp>DAYS=W</stp>
        <tr r="H2536" s="4"/>
      </tp>
      <tp t="e">
        <v>#N/A</v>
        <stp/>
        <stp>##V3_BDHV12</stp>
        <stp>SPX Index</stp>
        <stp>IVOL_MONEYNESS</stp>
        <stp/>
        <stp/>
        <stp>[PUTStrategy-RealOption.xlsx]Opt_BS!R2526C8</stp>
        <stp>IVOL_MATURITY=MATURITY_1STM</stp>
        <stp>IVOL_MONEYNESS_LEVEL=MONEY_LVL_100_</stp>
        <stp>DTS=H</stp>
        <stp>FACTOR=.01</stp>
        <stp>DAYS=W</stp>
        <tr r="H2526" s="4"/>
      </tp>
      <tp t="e">
        <v>#N/A</v>
        <stp/>
        <stp>##V3_BDHV12</stp>
        <stp>SPX Index</stp>
        <stp>IVOL_MONEYNESS</stp>
        <stp/>
        <stp/>
        <stp>[PUTStrategy-RealOption.xlsx]Opt_BS!R2516C8</stp>
        <stp>IVOL_MATURITY=MATURITY_1STM</stp>
        <stp>IVOL_MONEYNESS_LEVEL=MONEY_LVL_100_</stp>
        <stp>DTS=H</stp>
        <stp>FACTOR=.01</stp>
        <stp>DAYS=W</stp>
        <tr r="H2516" s="4"/>
      </tp>
      <tp t="e">
        <v>#N/A</v>
        <stp/>
        <stp>##V3_BDHV12</stp>
        <stp>SPX Index</stp>
        <stp>IVOL_MONEYNESS</stp>
        <stp/>
        <stp/>
        <stp>[PUTStrategy-RealOption.xlsx]Opt_BS!R2506C8</stp>
        <stp>IVOL_MATURITY=MATURITY_1STM</stp>
        <stp>IVOL_MONEYNESS_LEVEL=MONEY_LVL_100_</stp>
        <stp>DTS=H</stp>
        <stp>FACTOR=.01</stp>
        <stp>DAYS=W</stp>
        <tr r="H2506" s="4"/>
      </tp>
      <tp t="e">
        <v>#N/A</v>
        <stp/>
        <stp>##V3_BDHV12</stp>
        <stp>SPX Index</stp>
        <stp>IVOL_MONEYNESS</stp>
        <stp/>
        <stp/>
        <stp>[PUTStrategy-RealOption.xlsx]Opt_BS!R1877C8</stp>
        <stp>IVOL_MATURITY=MATURITY_1STM</stp>
        <stp>IVOL_MONEYNESS_LEVEL=MONEY_LVL_100_</stp>
        <stp>DTS=H</stp>
        <stp>FACTOR=.01</stp>
        <stp>DAYS=W</stp>
        <tr r="H1877" s="4"/>
      </tp>
      <tp t="e">
        <v>#N/A</v>
        <stp/>
        <stp>##V3_BDHV12</stp>
        <stp>SPX Index</stp>
        <stp>IVOL_MONEYNESS</stp>
        <stp/>
        <stp/>
        <stp>[PUTStrategy-RealOption.xlsx]Opt_BS!R1867C8</stp>
        <stp>IVOL_MATURITY=MATURITY_1STM</stp>
        <stp>IVOL_MONEYNESS_LEVEL=MONEY_LVL_100_</stp>
        <stp>DTS=H</stp>
        <stp>FACTOR=.01</stp>
        <stp>DAYS=W</stp>
        <tr r="H1867" s="4"/>
      </tp>
      <tp t="e">
        <v>#N/A</v>
        <stp/>
        <stp>##V3_BDHV12</stp>
        <stp>SPX Index</stp>
        <stp>IVOL_MONEYNESS</stp>
        <stp/>
        <stp/>
        <stp>[PUTStrategy-RealOption.xlsx]Opt_BS!R1857C8</stp>
        <stp>IVOL_MATURITY=MATURITY_1STM</stp>
        <stp>IVOL_MONEYNESS_LEVEL=MONEY_LVL_100_</stp>
        <stp>DTS=H</stp>
        <stp>FACTOR=.01</stp>
        <stp>DAYS=W</stp>
        <tr r="H1857" s="4"/>
      </tp>
      <tp t="e">
        <v>#N/A</v>
        <stp/>
        <stp>##V3_BDHV12</stp>
        <stp>SPX Index</stp>
        <stp>IVOL_MONEYNESS</stp>
        <stp/>
        <stp/>
        <stp>[PUTStrategy-RealOption.xlsx]Opt_BS!R1847C8</stp>
        <stp>IVOL_MATURITY=MATURITY_1STM</stp>
        <stp>IVOL_MONEYNESS_LEVEL=MONEY_LVL_100_</stp>
        <stp>DTS=H</stp>
        <stp>FACTOR=.01</stp>
        <stp>DAYS=W</stp>
        <tr r="H1847" s="4"/>
      </tp>
      <tp t="e">
        <v>#N/A</v>
        <stp/>
        <stp>##V3_BDHV12</stp>
        <stp>SPX Index</stp>
        <stp>IVOL_MONEYNESS</stp>
        <stp/>
        <stp/>
        <stp>[PUTStrategy-RealOption.xlsx]Opt_BS!R1837C8</stp>
        <stp>IVOL_MATURITY=MATURITY_1STM</stp>
        <stp>IVOL_MONEYNESS_LEVEL=MONEY_LVL_100_</stp>
        <stp>DTS=H</stp>
        <stp>FACTOR=.01</stp>
        <stp>DAYS=W</stp>
        <tr r="H1837" s="4"/>
      </tp>
      <tp t="e">
        <v>#N/A</v>
        <stp/>
        <stp>##V3_BDHV12</stp>
        <stp>SPX Index</stp>
        <stp>IVOL_MONEYNESS</stp>
        <stp/>
        <stp/>
        <stp>[PUTStrategy-RealOption.xlsx]Opt_BS!R1827C8</stp>
        <stp>IVOL_MATURITY=MATURITY_1STM</stp>
        <stp>IVOL_MONEYNESS_LEVEL=MONEY_LVL_100_</stp>
        <stp>DTS=H</stp>
        <stp>FACTOR=.01</stp>
        <stp>DAYS=W</stp>
        <tr r="H1827" s="4"/>
      </tp>
      <tp t="e">
        <v>#N/A</v>
        <stp/>
        <stp>##V3_BDHV12</stp>
        <stp>SPX Index</stp>
        <stp>IVOL_MONEYNESS</stp>
        <stp/>
        <stp/>
        <stp>[PUTStrategy-RealOption.xlsx]Opt_BS!R1817C8</stp>
        <stp>IVOL_MATURITY=MATURITY_1STM</stp>
        <stp>IVOL_MONEYNESS_LEVEL=MONEY_LVL_100_</stp>
        <stp>DTS=H</stp>
        <stp>FACTOR=.01</stp>
        <stp>DAYS=W</stp>
        <tr r="H1817" s="4"/>
      </tp>
      <tp t="e">
        <v>#N/A</v>
        <stp/>
        <stp>##V3_BDHV12</stp>
        <stp>SPX Index</stp>
        <stp>IVOL_MONEYNESS</stp>
        <stp/>
        <stp/>
        <stp>[PUTStrategy-RealOption.xlsx]Opt_BS!R1807C8</stp>
        <stp>IVOL_MATURITY=MATURITY_1STM</stp>
        <stp>IVOL_MONEYNESS_LEVEL=MONEY_LVL_100_</stp>
        <stp>DTS=H</stp>
        <stp>FACTOR=.01</stp>
        <stp>DAYS=W</stp>
        <tr r="H1807" s="4"/>
      </tp>
      <tp t="e">
        <v>#N/A</v>
        <stp/>
        <stp>##V3_BDHV12</stp>
        <stp>SPX Index</stp>
        <stp>IVOL_MONEYNESS</stp>
        <stp/>
        <stp/>
        <stp>[PUTStrategy-RealOption.xlsx]Opt_BS!R1897C8</stp>
        <stp>IVOL_MATURITY=MATURITY_1STM</stp>
        <stp>IVOL_MONEYNESS_LEVEL=MONEY_LVL_100_</stp>
        <stp>DTS=H</stp>
        <stp>FACTOR=.01</stp>
        <stp>DAYS=W</stp>
        <tr r="H1897" s="4"/>
      </tp>
      <tp t="e">
        <v>#N/A</v>
        <stp/>
        <stp>##V3_BDHV12</stp>
        <stp>SPX Index</stp>
        <stp>IVOL_MONEYNESS</stp>
        <stp/>
        <stp/>
        <stp>[PUTStrategy-RealOption.xlsx]Opt_BS!R1887C8</stp>
        <stp>IVOL_MATURITY=MATURITY_1STM</stp>
        <stp>IVOL_MONEYNESS_LEVEL=MONEY_LVL_100_</stp>
        <stp>DTS=H</stp>
        <stp>FACTOR=.01</stp>
        <stp>DAYS=W</stp>
        <tr r="H1887" s="4"/>
      </tp>
      <tp t="e">
        <v>#N/A</v>
        <stp/>
        <stp>##V3_BDHV12</stp>
        <stp>SPX Index</stp>
        <stp>IVOL_MONEYNESS</stp>
        <stp/>
        <stp/>
        <stp>[PUTStrategy-RealOption.xlsx]Opt_BS!R1977C8</stp>
        <stp>IVOL_MATURITY=MATURITY_1STM</stp>
        <stp>IVOL_MONEYNESS_LEVEL=MONEY_LVL_100_</stp>
        <stp>DTS=H</stp>
        <stp>FACTOR=.01</stp>
        <stp>DAYS=W</stp>
        <tr r="H1977" s="4"/>
      </tp>
      <tp t="e">
        <v>#N/A</v>
        <stp/>
        <stp>##V3_BDHV12</stp>
        <stp>SPX Index</stp>
        <stp>IVOL_MONEYNESS</stp>
        <stp/>
        <stp/>
        <stp>[PUTStrategy-RealOption.xlsx]Opt_BS!R1967C8</stp>
        <stp>IVOL_MATURITY=MATURITY_1STM</stp>
        <stp>IVOL_MONEYNESS_LEVEL=MONEY_LVL_100_</stp>
        <stp>DTS=H</stp>
        <stp>FACTOR=.01</stp>
        <stp>DAYS=W</stp>
        <tr r="H1967" s="4"/>
      </tp>
      <tp t="e">
        <v>#N/A</v>
        <stp/>
        <stp>##V3_BDHV12</stp>
        <stp>SPX Index</stp>
        <stp>IVOL_MONEYNESS</stp>
        <stp/>
        <stp/>
        <stp>[PUTStrategy-RealOption.xlsx]Opt_BS!R1957C8</stp>
        <stp>IVOL_MATURITY=MATURITY_1STM</stp>
        <stp>IVOL_MONEYNESS_LEVEL=MONEY_LVL_100_</stp>
        <stp>DTS=H</stp>
        <stp>FACTOR=.01</stp>
        <stp>DAYS=W</stp>
        <tr r="H1957" s="4"/>
      </tp>
      <tp t="e">
        <v>#N/A</v>
        <stp/>
        <stp>##V3_BDHV12</stp>
        <stp>SPX Index</stp>
        <stp>IVOL_MONEYNESS</stp>
        <stp/>
        <stp/>
        <stp>[PUTStrategy-RealOption.xlsx]Opt_BS!R1947C8</stp>
        <stp>IVOL_MATURITY=MATURITY_1STM</stp>
        <stp>IVOL_MONEYNESS_LEVEL=MONEY_LVL_100_</stp>
        <stp>DTS=H</stp>
        <stp>FACTOR=.01</stp>
        <stp>DAYS=W</stp>
        <tr r="H1947" s="4"/>
      </tp>
      <tp t="e">
        <v>#N/A</v>
        <stp/>
        <stp>##V3_BDHV12</stp>
        <stp>SPX Index</stp>
        <stp>IVOL_MONEYNESS</stp>
        <stp/>
        <stp/>
        <stp>[PUTStrategy-RealOption.xlsx]Opt_BS!R1937C8</stp>
        <stp>IVOL_MATURITY=MATURITY_1STM</stp>
        <stp>IVOL_MONEYNESS_LEVEL=MONEY_LVL_100_</stp>
        <stp>DTS=H</stp>
        <stp>FACTOR=.01</stp>
        <stp>DAYS=W</stp>
        <tr r="H1937" s="4"/>
      </tp>
      <tp t="e">
        <v>#N/A</v>
        <stp/>
        <stp>##V3_BDHV12</stp>
        <stp>SPX Index</stp>
        <stp>IVOL_MONEYNESS</stp>
        <stp/>
        <stp/>
        <stp>[PUTStrategy-RealOption.xlsx]Opt_BS!R1927C8</stp>
        <stp>IVOL_MATURITY=MATURITY_1STM</stp>
        <stp>IVOL_MONEYNESS_LEVEL=MONEY_LVL_100_</stp>
        <stp>DTS=H</stp>
        <stp>FACTOR=.01</stp>
        <stp>DAYS=W</stp>
        <tr r="H1927" s="4"/>
      </tp>
      <tp t="e">
        <v>#N/A</v>
        <stp/>
        <stp>##V3_BDHV12</stp>
        <stp>SPX Index</stp>
        <stp>IVOL_MONEYNESS</stp>
        <stp/>
        <stp/>
        <stp>[PUTStrategy-RealOption.xlsx]Opt_BS!R1917C8</stp>
        <stp>IVOL_MATURITY=MATURITY_1STM</stp>
        <stp>IVOL_MONEYNESS_LEVEL=MONEY_LVL_100_</stp>
        <stp>DTS=H</stp>
        <stp>FACTOR=.01</stp>
        <stp>DAYS=W</stp>
        <tr r="H1917" s="4"/>
      </tp>
      <tp t="e">
        <v>#N/A</v>
        <stp/>
        <stp>##V3_BDHV12</stp>
        <stp>SPX Index</stp>
        <stp>IVOL_MONEYNESS</stp>
        <stp/>
        <stp/>
        <stp>[PUTStrategy-RealOption.xlsx]Opt_BS!R1907C8</stp>
        <stp>IVOL_MATURITY=MATURITY_1STM</stp>
        <stp>IVOL_MONEYNESS_LEVEL=MONEY_LVL_100_</stp>
        <stp>DTS=H</stp>
        <stp>FACTOR=.01</stp>
        <stp>DAYS=W</stp>
        <tr r="H1907" s="4"/>
      </tp>
      <tp t="e">
        <v>#N/A</v>
        <stp/>
        <stp>##V3_BDHV12</stp>
        <stp>SPX Index</stp>
        <stp>IVOL_MONEYNESS</stp>
        <stp/>
        <stp/>
        <stp>[PUTStrategy-RealOption.xlsx]Opt_BS!R1997C8</stp>
        <stp>IVOL_MATURITY=MATURITY_1STM</stp>
        <stp>IVOL_MONEYNESS_LEVEL=MONEY_LVL_100_</stp>
        <stp>DTS=H</stp>
        <stp>FACTOR=.01</stp>
        <stp>DAYS=W</stp>
        <tr r="H1997" s="4"/>
      </tp>
      <tp t="e">
        <v>#N/A</v>
        <stp/>
        <stp>##V3_BDHV12</stp>
        <stp>SPX Index</stp>
        <stp>IVOL_MONEYNESS</stp>
        <stp/>
        <stp/>
        <stp>[PUTStrategy-RealOption.xlsx]Opt_BS!R1987C8</stp>
        <stp>IVOL_MATURITY=MATURITY_1STM</stp>
        <stp>IVOL_MONEYNESS_LEVEL=MONEY_LVL_100_</stp>
        <stp>DTS=H</stp>
        <stp>FACTOR=.01</stp>
        <stp>DAYS=W</stp>
        <tr r="H1987" s="4"/>
      </tp>
      <tp t="e">
        <v>#N/A</v>
        <stp/>
        <stp>##V3_BDHV12</stp>
        <stp>SPX Index</stp>
        <stp>IVOL_MONEYNESS</stp>
        <stp/>
        <stp/>
        <stp>[PUTStrategy-RealOption.xlsx]Opt_BS!R1277C8</stp>
        <stp>IVOL_MATURITY=MATURITY_1STM</stp>
        <stp>IVOL_MONEYNESS_LEVEL=MONEY_LVL_100_</stp>
        <stp>DTS=H</stp>
        <stp>FACTOR=.01</stp>
        <stp>DAYS=W</stp>
        <tr r="H1277" s="4"/>
      </tp>
      <tp t="e">
        <v>#N/A</v>
        <stp/>
        <stp>##V3_BDHV12</stp>
        <stp>SPX Index</stp>
        <stp>IVOL_MONEYNESS</stp>
        <stp/>
        <stp/>
        <stp>[PUTStrategy-RealOption.xlsx]Opt_BS!R1267C8</stp>
        <stp>IVOL_MATURITY=MATURITY_1STM</stp>
        <stp>IVOL_MONEYNESS_LEVEL=MONEY_LVL_100_</stp>
        <stp>DTS=H</stp>
        <stp>FACTOR=.01</stp>
        <stp>DAYS=W</stp>
        <tr r="H1267" s="4"/>
      </tp>
      <tp t="e">
        <v>#N/A</v>
        <stp/>
        <stp>##V3_BDHV12</stp>
        <stp>SPX Index</stp>
        <stp>IVOL_MONEYNESS</stp>
        <stp/>
        <stp/>
        <stp>[PUTStrategy-RealOption.xlsx]Opt_BS!R1257C8</stp>
        <stp>IVOL_MATURITY=MATURITY_1STM</stp>
        <stp>IVOL_MONEYNESS_LEVEL=MONEY_LVL_100_</stp>
        <stp>DTS=H</stp>
        <stp>FACTOR=.01</stp>
        <stp>DAYS=W</stp>
        <tr r="H1257" s="4"/>
      </tp>
      <tp t="e">
        <v>#N/A</v>
        <stp/>
        <stp>##V3_BDHV12</stp>
        <stp>SPX Index</stp>
        <stp>IVOL_MONEYNESS</stp>
        <stp/>
        <stp/>
        <stp>[PUTStrategy-RealOption.xlsx]Opt_BS!R1247C8</stp>
        <stp>IVOL_MATURITY=MATURITY_1STM</stp>
        <stp>IVOL_MONEYNESS_LEVEL=MONEY_LVL_100_</stp>
        <stp>DTS=H</stp>
        <stp>FACTOR=.01</stp>
        <stp>DAYS=W</stp>
        <tr r="H1247" s="4"/>
      </tp>
      <tp t="e">
        <v>#N/A</v>
        <stp/>
        <stp>##V3_BDHV12</stp>
        <stp>SPX Index</stp>
        <stp>IVOL_MONEYNESS</stp>
        <stp/>
        <stp/>
        <stp>[PUTStrategy-RealOption.xlsx]Opt_BS!R1237C8</stp>
        <stp>IVOL_MATURITY=MATURITY_1STM</stp>
        <stp>IVOL_MONEYNESS_LEVEL=MONEY_LVL_100_</stp>
        <stp>DTS=H</stp>
        <stp>FACTOR=.01</stp>
        <stp>DAYS=W</stp>
        <tr r="H1237" s="4"/>
      </tp>
      <tp t="e">
        <v>#N/A</v>
        <stp/>
        <stp>##V3_BDHV12</stp>
        <stp>SPX Index</stp>
        <stp>IVOL_MONEYNESS</stp>
        <stp/>
        <stp/>
        <stp>[PUTStrategy-RealOption.xlsx]Opt_BS!R1227C8</stp>
        <stp>IVOL_MATURITY=MATURITY_1STM</stp>
        <stp>IVOL_MONEYNESS_LEVEL=MONEY_LVL_100_</stp>
        <stp>DTS=H</stp>
        <stp>FACTOR=.01</stp>
        <stp>DAYS=W</stp>
        <tr r="H1227" s="4"/>
      </tp>
      <tp t="e">
        <v>#N/A</v>
        <stp/>
        <stp>##V3_BDHV12</stp>
        <stp>SPX Index</stp>
        <stp>IVOL_MONEYNESS</stp>
        <stp/>
        <stp/>
        <stp>[PUTStrategy-RealOption.xlsx]Opt_BS!R1217C8</stp>
        <stp>IVOL_MATURITY=MATURITY_1STM</stp>
        <stp>IVOL_MONEYNESS_LEVEL=MONEY_LVL_100_</stp>
        <stp>DTS=H</stp>
        <stp>FACTOR=.01</stp>
        <stp>DAYS=W</stp>
        <tr r="H1217" s="4"/>
      </tp>
      <tp t="e">
        <v>#N/A</v>
        <stp/>
        <stp>##V3_BDHV12</stp>
        <stp>SPX Index</stp>
        <stp>IVOL_MONEYNESS</stp>
        <stp/>
        <stp/>
        <stp>[PUTStrategy-RealOption.xlsx]Opt_BS!R1207C8</stp>
        <stp>IVOL_MATURITY=MATURITY_1STM</stp>
        <stp>IVOL_MONEYNESS_LEVEL=MONEY_LVL_100_</stp>
        <stp>DTS=H</stp>
        <stp>FACTOR=.01</stp>
        <stp>DAYS=W</stp>
        <tr r="H1207" s="4"/>
      </tp>
      <tp t="e">
        <v>#N/A</v>
        <stp/>
        <stp>##V3_BDHV12</stp>
        <stp>SPX Index</stp>
        <stp>IVOL_MONEYNESS</stp>
        <stp/>
        <stp/>
        <stp>[PUTStrategy-RealOption.xlsx]Opt_BS!R1297C8</stp>
        <stp>IVOL_MATURITY=MATURITY_1STM</stp>
        <stp>IVOL_MONEYNESS_LEVEL=MONEY_LVL_100_</stp>
        <stp>DTS=H</stp>
        <stp>FACTOR=.01</stp>
        <stp>DAYS=W</stp>
        <tr r="H1297" s="4"/>
      </tp>
      <tp t="e">
        <v>#N/A</v>
        <stp/>
        <stp>##V3_BDHV12</stp>
        <stp>SPX Index</stp>
        <stp>IVOL_MONEYNESS</stp>
        <stp/>
        <stp/>
        <stp>[PUTStrategy-RealOption.xlsx]Opt_BS!R1287C8</stp>
        <stp>IVOL_MATURITY=MATURITY_1STM</stp>
        <stp>IVOL_MONEYNESS_LEVEL=MONEY_LVL_100_</stp>
        <stp>DTS=H</stp>
        <stp>FACTOR=.01</stp>
        <stp>DAYS=W</stp>
        <tr r="H1287" s="4"/>
      </tp>
      <tp t="e">
        <v>#N/A</v>
        <stp/>
        <stp>##V3_BDHV12</stp>
        <stp>SPX Index</stp>
        <stp>IVOL_MONEYNESS</stp>
        <stp/>
        <stp/>
        <stp>[PUTStrategy-RealOption.xlsx]Opt_BS!R1377C8</stp>
        <stp>IVOL_MATURITY=MATURITY_1STM</stp>
        <stp>IVOL_MONEYNESS_LEVEL=MONEY_LVL_100_</stp>
        <stp>DTS=H</stp>
        <stp>FACTOR=.01</stp>
        <stp>DAYS=W</stp>
        <tr r="H1377" s="4"/>
      </tp>
      <tp t="e">
        <v>#N/A</v>
        <stp/>
        <stp>##V3_BDHV12</stp>
        <stp>SPX Index</stp>
        <stp>IVOL_MONEYNESS</stp>
        <stp/>
        <stp/>
        <stp>[PUTStrategy-RealOption.xlsx]Opt_BS!R1367C8</stp>
        <stp>IVOL_MATURITY=MATURITY_1STM</stp>
        <stp>IVOL_MONEYNESS_LEVEL=MONEY_LVL_100_</stp>
        <stp>DTS=H</stp>
        <stp>FACTOR=.01</stp>
        <stp>DAYS=W</stp>
        <tr r="H1367" s="4"/>
      </tp>
      <tp t="e">
        <v>#N/A</v>
        <stp/>
        <stp>##V3_BDHV12</stp>
        <stp>SPX Index</stp>
        <stp>IVOL_MONEYNESS</stp>
        <stp/>
        <stp/>
        <stp>[PUTStrategy-RealOption.xlsx]Opt_BS!R1357C8</stp>
        <stp>IVOL_MATURITY=MATURITY_1STM</stp>
        <stp>IVOL_MONEYNESS_LEVEL=MONEY_LVL_100_</stp>
        <stp>DTS=H</stp>
        <stp>FACTOR=.01</stp>
        <stp>DAYS=W</stp>
        <tr r="H1357" s="4"/>
      </tp>
      <tp t="e">
        <v>#N/A</v>
        <stp/>
        <stp>##V3_BDHV12</stp>
        <stp>SPX Index</stp>
        <stp>IVOL_MONEYNESS</stp>
        <stp/>
        <stp/>
        <stp>[PUTStrategy-RealOption.xlsx]Opt_BS!R1347C8</stp>
        <stp>IVOL_MATURITY=MATURITY_1STM</stp>
        <stp>IVOL_MONEYNESS_LEVEL=MONEY_LVL_100_</stp>
        <stp>DTS=H</stp>
        <stp>FACTOR=.01</stp>
        <stp>DAYS=W</stp>
        <tr r="H1347" s="4"/>
      </tp>
      <tp t="e">
        <v>#N/A</v>
        <stp/>
        <stp>##V3_BDHV12</stp>
        <stp>SPX Index</stp>
        <stp>IVOL_MONEYNESS</stp>
        <stp/>
        <stp/>
        <stp>[PUTStrategy-RealOption.xlsx]Opt_BS!R1337C8</stp>
        <stp>IVOL_MATURITY=MATURITY_1STM</stp>
        <stp>IVOL_MONEYNESS_LEVEL=MONEY_LVL_100_</stp>
        <stp>DTS=H</stp>
        <stp>FACTOR=.01</stp>
        <stp>DAYS=W</stp>
        <tr r="H1337" s="4"/>
      </tp>
      <tp t="e">
        <v>#N/A</v>
        <stp/>
        <stp>##V3_BDHV12</stp>
        <stp>SPX Index</stp>
        <stp>IVOL_MONEYNESS</stp>
        <stp/>
        <stp/>
        <stp>[PUTStrategy-RealOption.xlsx]Opt_BS!R1327C8</stp>
        <stp>IVOL_MATURITY=MATURITY_1STM</stp>
        <stp>IVOL_MONEYNESS_LEVEL=MONEY_LVL_100_</stp>
        <stp>DTS=H</stp>
        <stp>FACTOR=.01</stp>
        <stp>DAYS=W</stp>
        <tr r="H1327" s="4"/>
      </tp>
      <tp t="e">
        <v>#N/A</v>
        <stp/>
        <stp>##V3_BDHV12</stp>
        <stp>SPX Index</stp>
        <stp>IVOL_MONEYNESS</stp>
        <stp/>
        <stp/>
        <stp>[PUTStrategy-RealOption.xlsx]Opt_BS!R1317C8</stp>
        <stp>IVOL_MATURITY=MATURITY_1STM</stp>
        <stp>IVOL_MONEYNESS_LEVEL=MONEY_LVL_100_</stp>
        <stp>DTS=H</stp>
        <stp>FACTOR=.01</stp>
        <stp>DAYS=W</stp>
        <tr r="H1317" s="4"/>
      </tp>
      <tp t="e">
        <v>#N/A</v>
        <stp/>
        <stp>##V3_BDHV12</stp>
        <stp>SPX Index</stp>
        <stp>IVOL_MONEYNESS</stp>
        <stp/>
        <stp/>
        <stp>[PUTStrategy-RealOption.xlsx]Opt_BS!R1307C8</stp>
        <stp>IVOL_MATURITY=MATURITY_1STM</stp>
        <stp>IVOL_MONEYNESS_LEVEL=MONEY_LVL_100_</stp>
        <stp>DTS=H</stp>
        <stp>FACTOR=.01</stp>
        <stp>DAYS=W</stp>
        <tr r="H1307" s="4"/>
      </tp>
      <tp t="e">
        <v>#N/A</v>
        <stp/>
        <stp>##V3_BDHV12</stp>
        <stp>SPX Index</stp>
        <stp>IVOL_MONEYNESS</stp>
        <stp/>
        <stp/>
        <stp>[PUTStrategy-RealOption.xlsx]Opt_BS!R1397C8</stp>
        <stp>IVOL_MATURITY=MATURITY_1STM</stp>
        <stp>IVOL_MONEYNESS_LEVEL=MONEY_LVL_100_</stp>
        <stp>DTS=H</stp>
        <stp>FACTOR=.01</stp>
        <stp>DAYS=W</stp>
        <tr r="H1397" s="4"/>
      </tp>
      <tp t="e">
        <v>#N/A</v>
        <stp/>
        <stp>##V3_BDHV12</stp>
        <stp>SPX Index</stp>
        <stp>IVOL_MONEYNESS</stp>
        <stp/>
        <stp/>
        <stp>[PUTStrategy-RealOption.xlsx]Opt_BS!R1387C8</stp>
        <stp>IVOL_MATURITY=MATURITY_1STM</stp>
        <stp>IVOL_MONEYNESS_LEVEL=MONEY_LVL_100_</stp>
        <stp>DTS=H</stp>
        <stp>FACTOR=.01</stp>
        <stp>DAYS=W</stp>
        <tr r="H1387" s="4"/>
      </tp>
      <tp t="e">
        <v>#N/A</v>
        <stp/>
        <stp>##V3_BDHV12</stp>
        <stp>SPX Index</stp>
        <stp>IVOL_MONEYNESS</stp>
        <stp/>
        <stp/>
        <stp>[PUTStrategy-RealOption.xlsx]Opt_BS!R1077C8</stp>
        <stp>IVOL_MATURITY=MATURITY_1STM</stp>
        <stp>IVOL_MONEYNESS_LEVEL=MONEY_LVL_100_</stp>
        <stp>DTS=H</stp>
        <stp>FACTOR=.01</stp>
        <stp>DAYS=W</stp>
        <tr r="H1077" s="4"/>
      </tp>
      <tp t="e">
        <v>#N/A</v>
        <stp/>
        <stp>##V3_BDHV12</stp>
        <stp>SPX Index</stp>
        <stp>IVOL_MONEYNESS</stp>
        <stp/>
        <stp/>
        <stp>[PUTStrategy-RealOption.xlsx]Opt_BS!R1067C8</stp>
        <stp>IVOL_MATURITY=MATURITY_1STM</stp>
        <stp>IVOL_MONEYNESS_LEVEL=MONEY_LVL_100_</stp>
        <stp>DTS=H</stp>
        <stp>FACTOR=.01</stp>
        <stp>DAYS=W</stp>
        <tr r="H1067" s="4"/>
      </tp>
      <tp t="e">
        <v>#N/A</v>
        <stp/>
        <stp>##V3_BDHV12</stp>
        <stp>SPX Index</stp>
        <stp>IVOL_MONEYNESS</stp>
        <stp/>
        <stp/>
        <stp>[PUTStrategy-RealOption.xlsx]Opt_BS!R1057C8</stp>
        <stp>IVOL_MATURITY=MATURITY_1STM</stp>
        <stp>IVOL_MONEYNESS_LEVEL=MONEY_LVL_100_</stp>
        <stp>DTS=H</stp>
        <stp>FACTOR=.01</stp>
        <stp>DAYS=W</stp>
        <tr r="H1057" s="4"/>
      </tp>
      <tp t="e">
        <v>#N/A</v>
        <stp/>
        <stp>##V3_BDHV12</stp>
        <stp>SPX Index</stp>
        <stp>IVOL_MONEYNESS</stp>
        <stp/>
        <stp/>
        <stp>[PUTStrategy-RealOption.xlsx]Opt_BS!R1047C8</stp>
        <stp>IVOL_MATURITY=MATURITY_1STM</stp>
        <stp>IVOL_MONEYNESS_LEVEL=MONEY_LVL_100_</stp>
        <stp>DTS=H</stp>
        <stp>FACTOR=.01</stp>
        <stp>DAYS=W</stp>
        <tr r="H1047" s="4"/>
      </tp>
      <tp t="e">
        <v>#N/A</v>
        <stp/>
        <stp>##V3_BDHV12</stp>
        <stp>SPX Index</stp>
        <stp>IVOL_MONEYNESS</stp>
        <stp/>
        <stp/>
        <stp>[PUTStrategy-RealOption.xlsx]Opt_BS!R1037C8</stp>
        <stp>IVOL_MATURITY=MATURITY_1STM</stp>
        <stp>IVOL_MONEYNESS_LEVEL=MONEY_LVL_100_</stp>
        <stp>DTS=H</stp>
        <stp>FACTOR=.01</stp>
        <stp>DAYS=W</stp>
        <tr r="H1037" s="4"/>
      </tp>
      <tp t="e">
        <v>#N/A</v>
        <stp/>
        <stp>##V3_BDHV12</stp>
        <stp>SPX Index</stp>
        <stp>IVOL_MONEYNESS</stp>
        <stp/>
        <stp/>
        <stp>[PUTStrategy-RealOption.xlsx]Opt_BS!R1027C8</stp>
        <stp>IVOL_MATURITY=MATURITY_1STM</stp>
        <stp>IVOL_MONEYNESS_LEVEL=MONEY_LVL_100_</stp>
        <stp>DTS=H</stp>
        <stp>FACTOR=.01</stp>
        <stp>DAYS=W</stp>
        <tr r="H1027" s="4"/>
      </tp>
      <tp t="e">
        <v>#N/A</v>
        <stp/>
        <stp>##V3_BDHV12</stp>
        <stp>SPX Index</stp>
        <stp>IVOL_MONEYNESS</stp>
        <stp/>
        <stp/>
        <stp>[PUTStrategy-RealOption.xlsx]Opt_BS!R1017C8</stp>
        <stp>IVOL_MATURITY=MATURITY_1STM</stp>
        <stp>IVOL_MONEYNESS_LEVEL=MONEY_LVL_100_</stp>
        <stp>DTS=H</stp>
        <stp>FACTOR=.01</stp>
        <stp>DAYS=W</stp>
        <tr r="H1017" s="4"/>
      </tp>
      <tp t="e">
        <v>#N/A</v>
        <stp/>
        <stp>##V3_BDHV12</stp>
        <stp>SPX Index</stp>
        <stp>IVOL_MONEYNESS</stp>
        <stp/>
        <stp/>
        <stp>[PUTStrategy-RealOption.xlsx]Opt_BS!R1007C8</stp>
        <stp>IVOL_MATURITY=MATURITY_1STM</stp>
        <stp>IVOL_MONEYNESS_LEVEL=MONEY_LVL_100_</stp>
        <stp>DTS=H</stp>
        <stp>FACTOR=.01</stp>
        <stp>DAYS=W</stp>
        <tr r="H1007" s="4"/>
      </tp>
      <tp t="e">
        <v>#N/A</v>
        <stp/>
        <stp>##V3_BDHV12</stp>
        <stp>SPX Index</stp>
        <stp>IVOL_MONEYNESS</stp>
        <stp/>
        <stp/>
        <stp>[PUTStrategy-RealOption.xlsx]Opt_BS!R1097C8</stp>
        <stp>IVOL_MATURITY=MATURITY_1STM</stp>
        <stp>IVOL_MONEYNESS_LEVEL=MONEY_LVL_100_</stp>
        <stp>DTS=H</stp>
        <stp>FACTOR=.01</stp>
        <stp>DAYS=W</stp>
        <tr r="H1097" s="4"/>
      </tp>
      <tp t="e">
        <v>#N/A</v>
        <stp/>
        <stp>##V3_BDHV12</stp>
        <stp>SPX Index</stp>
        <stp>IVOL_MONEYNESS</stp>
        <stp/>
        <stp/>
        <stp>[PUTStrategy-RealOption.xlsx]Opt_BS!R1087C8</stp>
        <stp>IVOL_MATURITY=MATURITY_1STM</stp>
        <stp>IVOL_MONEYNESS_LEVEL=MONEY_LVL_100_</stp>
        <stp>DTS=H</stp>
        <stp>FACTOR=.01</stp>
        <stp>DAYS=W</stp>
        <tr r="H1087" s="4"/>
      </tp>
      <tp t="e">
        <v>#N/A</v>
        <stp/>
        <stp>##V3_BDHV12</stp>
        <stp>SPX Index</stp>
        <stp>IVOL_MONEYNESS</stp>
        <stp/>
        <stp/>
        <stp>[PUTStrategy-RealOption.xlsx]Opt_BS!R1177C8</stp>
        <stp>IVOL_MATURITY=MATURITY_1STM</stp>
        <stp>IVOL_MONEYNESS_LEVEL=MONEY_LVL_100_</stp>
        <stp>DTS=H</stp>
        <stp>FACTOR=.01</stp>
        <stp>DAYS=W</stp>
        <tr r="H1177" s="4"/>
      </tp>
      <tp t="e">
        <v>#N/A</v>
        <stp/>
        <stp>##V3_BDHV12</stp>
        <stp>SPX Index</stp>
        <stp>IVOL_MONEYNESS</stp>
        <stp/>
        <stp/>
        <stp>[PUTStrategy-RealOption.xlsx]Opt_BS!R1167C8</stp>
        <stp>IVOL_MATURITY=MATURITY_1STM</stp>
        <stp>IVOL_MONEYNESS_LEVEL=MONEY_LVL_100_</stp>
        <stp>DTS=H</stp>
        <stp>FACTOR=.01</stp>
        <stp>DAYS=W</stp>
        <tr r="H1167" s="4"/>
      </tp>
      <tp t="e">
        <v>#N/A</v>
        <stp/>
        <stp>##V3_BDHV12</stp>
        <stp>SPX Index</stp>
        <stp>IVOL_MONEYNESS</stp>
        <stp/>
        <stp/>
        <stp>[PUTStrategy-RealOption.xlsx]Opt_BS!R1157C8</stp>
        <stp>IVOL_MATURITY=MATURITY_1STM</stp>
        <stp>IVOL_MONEYNESS_LEVEL=MONEY_LVL_100_</stp>
        <stp>DTS=H</stp>
        <stp>FACTOR=.01</stp>
        <stp>DAYS=W</stp>
        <tr r="H1157" s="4"/>
      </tp>
      <tp t="e">
        <v>#N/A</v>
        <stp/>
        <stp>##V3_BDHV12</stp>
        <stp>SPX Index</stp>
        <stp>IVOL_MONEYNESS</stp>
        <stp/>
        <stp/>
        <stp>[PUTStrategy-RealOption.xlsx]Opt_BS!R1147C8</stp>
        <stp>IVOL_MATURITY=MATURITY_1STM</stp>
        <stp>IVOL_MONEYNESS_LEVEL=MONEY_LVL_100_</stp>
        <stp>DTS=H</stp>
        <stp>FACTOR=.01</stp>
        <stp>DAYS=W</stp>
        <tr r="H1147" s="4"/>
      </tp>
      <tp t="e">
        <v>#N/A</v>
        <stp/>
        <stp>##V3_BDHV12</stp>
        <stp>SPX Index</stp>
        <stp>IVOL_MONEYNESS</stp>
        <stp/>
        <stp/>
        <stp>[PUTStrategy-RealOption.xlsx]Opt_BS!R1137C8</stp>
        <stp>IVOL_MATURITY=MATURITY_1STM</stp>
        <stp>IVOL_MONEYNESS_LEVEL=MONEY_LVL_100_</stp>
        <stp>DTS=H</stp>
        <stp>FACTOR=.01</stp>
        <stp>DAYS=W</stp>
        <tr r="H1137" s="4"/>
      </tp>
      <tp t="e">
        <v>#N/A</v>
        <stp/>
        <stp>##V3_BDHV12</stp>
        <stp>SPX Index</stp>
        <stp>IVOL_MONEYNESS</stp>
        <stp/>
        <stp/>
        <stp>[PUTStrategy-RealOption.xlsx]Opt_BS!R1127C8</stp>
        <stp>IVOL_MATURITY=MATURITY_1STM</stp>
        <stp>IVOL_MONEYNESS_LEVEL=MONEY_LVL_100_</stp>
        <stp>DTS=H</stp>
        <stp>FACTOR=.01</stp>
        <stp>DAYS=W</stp>
        <tr r="H1127" s="4"/>
      </tp>
      <tp t="e">
        <v>#N/A</v>
        <stp/>
        <stp>##V3_BDHV12</stp>
        <stp>SPX Index</stp>
        <stp>IVOL_MONEYNESS</stp>
        <stp/>
        <stp/>
        <stp>[PUTStrategy-RealOption.xlsx]Opt_BS!R1117C8</stp>
        <stp>IVOL_MATURITY=MATURITY_1STM</stp>
        <stp>IVOL_MONEYNESS_LEVEL=MONEY_LVL_100_</stp>
        <stp>DTS=H</stp>
        <stp>FACTOR=.01</stp>
        <stp>DAYS=W</stp>
        <tr r="H1117" s="4"/>
      </tp>
      <tp t="e">
        <v>#N/A</v>
        <stp/>
        <stp>##V3_BDHV12</stp>
        <stp>SPX Index</stp>
        <stp>IVOL_MONEYNESS</stp>
        <stp/>
        <stp/>
        <stp>[PUTStrategy-RealOption.xlsx]Opt_BS!R1107C8</stp>
        <stp>IVOL_MATURITY=MATURITY_1STM</stp>
        <stp>IVOL_MONEYNESS_LEVEL=MONEY_LVL_100_</stp>
        <stp>DTS=H</stp>
        <stp>FACTOR=.01</stp>
        <stp>DAYS=W</stp>
        <tr r="H1107" s="4"/>
      </tp>
      <tp t="e">
        <v>#N/A</v>
        <stp/>
        <stp>##V3_BDHV12</stp>
        <stp>SPX Index</stp>
        <stp>IVOL_MONEYNESS</stp>
        <stp/>
        <stp/>
        <stp>[PUTStrategy-RealOption.xlsx]Opt_BS!R1197C8</stp>
        <stp>IVOL_MATURITY=MATURITY_1STM</stp>
        <stp>IVOL_MONEYNESS_LEVEL=MONEY_LVL_100_</stp>
        <stp>DTS=H</stp>
        <stp>FACTOR=.01</stp>
        <stp>DAYS=W</stp>
        <tr r="H1197" s="4"/>
      </tp>
      <tp t="e">
        <v>#N/A</v>
        <stp/>
        <stp>##V3_BDHV12</stp>
        <stp>SPX Index</stp>
        <stp>IVOL_MONEYNESS</stp>
        <stp/>
        <stp/>
        <stp>[PUTStrategy-RealOption.xlsx]Opt_BS!R1187C8</stp>
        <stp>IVOL_MATURITY=MATURITY_1STM</stp>
        <stp>IVOL_MONEYNESS_LEVEL=MONEY_LVL_100_</stp>
        <stp>DTS=H</stp>
        <stp>FACTOR=.01</stp>
        <stp>DAYS=W</stp>
        <tr r="H1187" s="4"/>
      </tp>
      <tp t="e">
        <v>#N/A</v>
        <stp/>
        <stp>##V3_BDHV12</stp>
        <stp>SPX Index</stp>
        <stp>IVOL_MONEYNESS</stp>
        <stp/>
        <stp/>
        <stp>[PUTStrategy-RealOption.xlsx]Opt_BS!R1677C8</stp>
        <stp>IVOL_MATURITY=MATURITY_1STM</stp>
        <stp>IVOL_MONEYNESS_LEVEL=MONEY_LVL_100_</stp>
        <stp>DTS=H</stp>
        <stp>FACTOR=.01</stp>
        <stp>DAYS=W</stp>
        <tr r="H1677" s="4"/>
      </tp>
      <tp t="e">
        <v>#N/A</v>
        <stp/>
        <stp>##V3_BDHV12</stp>
        <stp>SPX Index</stp>
        <stp>IVOL_MONEYNESS</stp>
        <stp/>
        <stp/>
        <stp>[PUTStrategy-RealOption.xlsx]Opt_BS!R1667C8</stp>
        <stp>IVOL_MATURITY=MATURITY_1STM</stp>
        <stp>IVOL_MONEYNESS_LEVEL=MONEY_LVL_100_</stp>
        <stp>DTS=H</stp>
        <stp>FACTOR=.01</stp>
        <stp>DAYS=W</stp>
        <tr r="H1667" s="4"/>
      </tp>
      <tp t="e">
        <v>#N/A</v>
        <stp/>
        <stp>##V3_BDHV12</stp>
        <stp>SPX Index</stp>
        <stp>IVOL_MONEYNESS</stp>
        <stp/>
        <stp/>
        <stp>[PUTStrategy-RealOption.xlsx]Opt_BS!R1657C8</stp>
        <stp>IVOL_MATURITY=MATURITY_1STM</stp>
        <stp>IVOL_MONEYNESS_LEVEL=MONEY_LVL_100_</stp>
        <stp>DTS=H</stp>
        <stp>FACTOR=.01</stp>
        <stp>DAYS=W</stp>
        <tr r="H1657" s="4"/>
      </tp>
      <tp t="e">
        <v>#N/A</v>
        <stp/>
        <stp>##V3_BDHV12</stp>
        <stp>SPX Index</stp>
        <stp>IVOL_MONEYNESS</stp>
        <stp/>
        <stp/>
        <stp>[PUTStrategy-RealOption.xlsx]Opt_BS!R1647C8</stp>
        <stp>IVOL_MATURITY=MATURITY_1STM</stp>
        <stp>IVOL_MONEYNESS_LEVEL=MONEY_LVL_100_</stp>
        <stp>DTS=H</stp>
        <stp>FACTOR=.01</stp>
        <stp>DAYS=W</stp>
        <tr r="H1647" s="4"/>
      </tp>
      <tp t="e">
        <v>#N/A</v>
        <stp/>
        <stp>##V3_BDHV12</stp>
        <stp>SPX Index</stp>
        <stp>IVOL_MONEYNESS</stp>
        <stp/>
        <stp/>
        <stp>[PUTStrategy-RealOption.xlsx]Opt_BS!R1637C8</stp>
        <stp>IVOL_MATURITY=MATURITY_1STM</stp>
        <stp>IVOL_MONEYNESS_LEVEL=MONEY_LVL_100_</stp>
        <stp>DTS=H</stp>
        <stp>FACTOR=.01</stp>
        <stp>DAYS=W</stp>
        <tr r="H1637" s="4"/>
      </tp>
      <tp t="e">
        <v>#N/A</v>
        <stp/>
        <stp>##V3_BDHV12</stp>
        <stp>SPX Index</stp>
        <stp>IVOL_MONEYNESS</stp>
        <stp/>
        <stp/>
        <stp>[PUTStrategy-RealOption.xlsx]Opt_BS!R1627C8</stp>
        <stp>IVOL_MATURITY=MATURITY_1STM</stp>
        <stp>IVOL_MONEYNESS_LEVEL=MONEY_LVL_100_</stp>
        <stp>DTS=H</stp>
        <stp>FACTOR=.01</stp>
        <stp>DAYS=W</stp>
        <tr r="H1627" s="4"/>
      </tp>
      <tp t="e">
        <v>#N/A</v>
        <stp/>
        <stp>##V3_BDHV12</stp>
        <stp>SPX Index</stp>
        <stp>IVOL_MONEYNESS</stp>
        <stp/>
        <stp/>
        <stp>[PUTStrategy-RealOption.xlsx]Opt_BS!R1617C8</stp>
        <stp>IVOL_MATURITY=MATURITY_1STM</stp>
        <stp>IVOL_MONEYNESS_LEVEL=MONEY_LVL_100_</stp>
        <stp>DTS=H</stp>
        <stp>FACTOR=.01</stp>
        <stp>DAYS=W</stp>
        <tr r="H1617" s="4"/>
      </tp>
      <tp t="e">
        <v>#N/A</v>
        <stp/>
        <stp>##V3_BDHV12</stp>
        <stp>SPX Index</stp>
        <stp>IVOL_MONEYNESS</stp>
        <stp/>
        <stp/>
        <stp>[PUTStrategy-RealOption.xlsx]Opt_BS!R1607C8</stp>
        <stp>IVOL_MATURITY=MATURITY_1STM</stp>
        <stp>IVOL_MONEYNESS_LEVEL=MONEY_LVL_100_</stp>
        <stp>DTS=H</stp>
        <stp>FACTOR=.01</stp>
        <stp>DAYS=W</stp>
        <tr r="H1607" s="4"/>
      </tp>
      <tp t="e">
        <v>#N/A</v>
        <stp/>
        <stp>##V3_BDHV12</stp>
        <stp>SPX Index</stp>
        <stp>IVOL_MONEYNESS</stp>
        <stp/>
        <stp/>
        <stp>[PUTStrategy-RealOption.xlsx]Opt_BS!R1697C8</stp>
        <stp>IVOL_MATURITY=MATURITY_1STM</stp>
        <stp>IVOL_MONEYNESS_LEVEL=MONEY_LVL_100_</stp>
        <stp>DTS=H</stp>
        <stp>FACTOR=.01</stp>
        <stp>DAYS=W</stp>
        <tr r="H1697" s="4"/>
      </tp>
      <tp t="e">
        <v>#N/A</v>
        <stp/>
        <stp>##V3_BDHV12</stp>
        <stp>SPX Index</stp>
        <stp>IVOL_MONEYNESS</stp>
        <stp/>
        <stp/>
        <stp>[PUTStrategy-RealOption.xlsx]Opt_BS!R1687C8</stp>
        <stp>IVOL_MATURITY=MATURITY_1STM</stp>
        <stp>IVOL_MONEYNESS_LEVEL=MONEY_LVL_100_</stp>
        <stp>DTS=H</stp>
        <stp>FACTOR=.01</stp>
        <stp>DAYS=W</stp>
        <tr r="H1687" s="4"/>
      </tp>
      <tp t="e">
        <v>#N/A</v>
        <stp/>
        <stp>##V3_BDHV12</stp>
        <stp>SPX Index</stp>
        <stp>IVOL_MONEYNESS</stp>
        <stp/>
        <stp/>
        <stp>[PUTStrategy-RealOption.xlsx]Opt_BS!R1777C8</stp>
        <stp>IVOL_MATURITY=MATURITY_1STM</stp>
        <stp>IVOL_MONEYNESS_LEVEL=MONEY_LVL_100_</stp>
        <stp>DTS=H</stp>
        <stp>FACTOR=.01</stp>
        <stp>DAYS=W</stp>
        <tr r="H1777" s="4"/>
      </tp>
      <tp t="e">
        <v>#N/A</v>
        <stp/>
        <stp>##V3_BDHV12</stp>
        <stp>SPX Index</stp>
        <stp>IVOL_MONEYNESS</stp>
        <stp/>
        <stp/>
        <stp>[PUTStrategy-RealOption.xlsx]Opt_BS!R1767C8</stp>
        <stp>IVOL_MATURITY=MATURITY_1STM</stp>
        <stp>IVOL_MONEYNESS_LEVEL=MONEY_LVL_100_</stp>
        <stp>DTS=H</stp>
        <stp>FACTOR=.01</stp>
        <stp>DAYS=W</stp>
        <tr r="H1767" s="4"/>
      </tp>
      <tp t="e">
        <v>#N/A</v>
        <stp/>
        <stp>##V3_BDHV12</stp>
        <stp>SPX Index</stp>
        <stp>IVOL_MONEYNESS</stp>
        <stp/>
        <stp/>
        <stp>[PUTStrategy-RealOption.xlsx]Opt_BS!R1757C8</stp>
        <stp>IVOL_MATURITY=MATURITY_1STM</stp>
        <stp>IVOL_MONEYNESS_LEVEL=MONEY_LVL_100_</stp>
        <stp>DTS=H</stp>
        <stp>FACTOR=.01</stp>
        <stp>DAYS=W</stp>
        <tr r="H1757" s="4"/>
      </tp>
      <tp t="e">
        <v>#N/A</v>
        <stp/>
        <stp>##V3_BDHV12</stp>
        <stp>SPX Index</stp>
        <stp>IVOL_MONEYNESS</stp>
        <stp/>
        <stp/>
        <stp>[PUTStrategy-RealOption.xlsx]Opt_BS!R1747C8</stp>
        <stp>IVOL_MATURITY=MATURITY_1STM</stp>
        <stp>IVOL_MONEYNESS_LEVEL=MONEY_LVL_100_</stp>
        <stp>DTS=H</stp>
        <stp>FACTOR=.01</stp>
        <stp>DAYS=W</stp>
        <tr r="H1747" s="4"/>
      </tp>
      <tp t="e">
        <v>#N/A</v>
        <stp/>
        <stp>##V3_BDHV12</stp>
        <stp>SPX Index</stp>
        <stp>IVOL_MONEYNESS</stp>
        <stp/>
        <stp/>
        <stp>[PUTStrategy-RealOption.xlsx]Opt_BS!R1737C8</stp>
        <stp>IVOL_MATURITY=MATURITY_1STM</stp>
        <stp>IVOL_MONEYNESS_LEVEL=MONEY_LVL_100_</stp>
        <stp>DTS=H</stp>
        <stp>FACTOR=.01</stp>
        <stp>DAYS=W</stp>
        <tr r="H1737" s="4"/>
      </tp>
      <tp t="e">
        <v>#N/A</v>
        <stp/>
        <stp>##V3_BDHV12</stp>
        <stp>SPX Index</stp>
        <stp>IVOL_MONEYNESS</stp>
        <stp/>
        <stp/>
        <stp>[PUTStrategy-RealOption.xlsx]Opt_BS!R1727C8</stp>
        <stp>IVOL_MATURITY=MATURITY_1STM</stp>
        <stp>IVOL_MONEYNESS_LEVEL=MONEY_LVL_100_</stp>
        <stp>DTS=H</stp>
        <stp>FACTOR=.01</stp>
        <stp>DAYS=W</stp>
        <tr r="H1727" s="4"/>
      </tp>
      <tp t="e">
        <v>#N/A</v>
        <stp/>
        <stp>##V3_BDHV12</stp>
        <stp>SPX Index</stp>
        <stp>IVOL_MONEYNESS</stp>
        <stp/>
        <stp/>
        <stp>[PUTStrategy-RealOption.xlsx]Opt_BS!R1717C8</stp>
        <stp>IVOL_MATURITY=MATURITY_1STM</stp>
        <stp>IVOL_MONEYNESS_LEVEL=MONEY_LVL_100_</stp>
        <stp>DTS=H</stp>
        <stp>FACTOR=.01</stp>
        <stp>DAYS=W</stp>
        <tr r="H1717" s="4"/>
      </tp>
      <tp t="e">
        <v>#N/A</v>
        <stp/>
        <stp>##V3_BDHV12</stp>
        <stp>SPX Index</stp>
        <stp>IVOL_MONEYNESS</stp>
        <stp/>
        <stp/>
        <stp>[PUTStrategy-RealOption.xlsx]Opt_BS!R1707C8</stp>
        <stp>IVOL_MATURITY=MATURITY_1STM</stp>
        <stp>IVOL_MONEYNESS_LEVEL=MONEY_LVL_100_</stp>
        <stp>DTS=H</stp>
        <stp>FACTOR=.01</stp>
        <stp>DAYS=W</stp>
        <tr r="H1707" s="4"/>
      </tp>
      <tp t="e">
        <v>#N/A</v>
        <stp/>
        <stp>##V3_BDHV12</stp>
        <stp>SPX Index</stp>
        <stp>IVOL_MONEYNESS</stp>
        <stp/>
        <stp/>
        <stp>[PUTStrategy-RealOption.xlsx]Opt_BS!R1797C8</stp>
        <stp>IVOL_MATURITY=MATURITY_1STM</stp>
        <stp>IVOL_MONEYNESS_LEVEL=MONEY_LVL_100_</stp>
        <stp>DTS=H</stp>
        <stp>FACTOR=.01</stp>
        <stp>DAYS=W</stp>
        <tr r="H1797" s="4"/>
      </tp>
      <tp t="e">
        <v>#N/A</v>
        <stp/>
        <stp>##V3_BDHV12</stp>
        <stp>SPX Index</stp>
        <stp>IVOL_MONEYNESS</stp>
        <stp/>
        <stp/>
        <stp>[PUTStrategy-RealOption.xlsx]Opt_BS!R1787C8</stp>
        <stp>IVOL_MATURITY=MATURITY_1STM</stp>
        <stp>IVOL_MONEYNESS_LEVEL=MONEY_LVL_100_</stp>
        <stp>DTS=H</stp>
        <stp>FACTOR=.01</stp>
        <stp>DAYS=W</stp>
        <tr r="H1787" s="4"/>
      </tp>
      <tp t="e">
        <v>#N/A</v>
        <stp/>
        <stp>##V3_BDHV12</stp>
        <stp>SPX Index</stp>
        <stp>IVOL_MONEYNESS</stp>
        <stp/>
        <stp/>
        <stp>[PUTStrategy-RealOption.xlsx]Opt_BS!R1477C8</stp>
        <stp>IVOL_MATURITY=MATURITY_1STM</stp>
        <stp>IVOL_MONEYNESS_LEVEL=MONEY_LVL_100_</stp>
        <stp>DTS=H</stp>
        <stp>FACTOR=.01</stp>
        <stp>DAYS=W</stp>
        <tr r="H1477" s="4"/>
      </tp>
      <tp t="e">
        <v>#N/A</v>
        <stp/>
        <stp>##V3_BDHV12</stp>
        <stp>SPX Index</stp>
        <stp>IVOL_MONEYNESS</stp>
        <stp/>
        <stp/>
        <stp>[PUTStrategy-RealOption.xlsx]Opt_BS!R1467C8</stp>
        <stp>IVOL_MATURITY=MATURITY_1STM</stp>
        <stp>IVOL_MONEYNESS_LEVEL=MONEY_LVL_100_</stp>
        <stp>DTS=H</stp>
        <stp>FACTOR=.01</stp>
        <stp>DAYS=W</stp>
        <tr r="H1467" s="4"/>
      </tp>
      <tp t="e">
        <v>#N/A</v>
        <stp/>
        <stp>##V3_BDHV12</stp>
        <stp>SPX Index</stp>
        <stp>IVOL_MONEYNESS</stp>
        <stp/>
        <stp/>
        <stp>[PUTStrategy-RealOption.xlsx]Opt_BS!R1457C8</stp>
        <stp>IVOL_MATURITY=MATURITY_1STM</stp>
        <stp>IVOL_MONEYNESS_LEVEL=MONEY_LVL_100_</stp>
        <stp>DTS=H</stp>
        <stp>FACTOR=.01</stp>
        <stp>DAYS=W</stp>
        <tr r="H1457" s="4"/>
      </tp>
      <tp t="e">
        <v>#N/A</v>
        <stp/>
        <stp>##V3_BDHV12</stp>
        <stp>SPX Index</stp>
        <stp>IVOL_MONEYNESS</stp>
        <stp/>
        <stp/>
        <stp>[PUTStrategy-RealOption.xlsx]Opt_BS!R1447C8</stp>
        <stp>IVOL_MATURITY=MATURITY_1STM</stp>
        <stp>IVOL_MONEYNESS_LEVEL=MONEY_LVL_100_</stp>
        <stp>DTS=H</stp>
        <stp>FACTOR=.01</stp>
        <stp>DAYS=W</stp>
        <tr r="H1447" s="4"/>
      </tp>
      <tp t="e">
        <v>#N/A</v>
        <stp/>
        <stp>##V3_BDHV12</stp>
        <stp>SPX Index</stp>
        <stp>IVOL_MONEYNESS</stp>
        <stp/>
        <stp/>
        <stp>[PUTStrategy-RealOption.xlsx]Opt_BS!R1437C8</stp>
        <stp>IVOL_MATURITY=MATURITY_1STM</stp>
        <stp>IVOL_MONEYNESS_LEVEL=MONEY_LVL_100_</stp>
        <stp>DTS=H</stp>
        <stp>FACTOR=.01</stp>
        <stp>DAYS=W</stp>
        <tr r="H1437" s="4"/>
      </tp>
      <tp t="e">
        <v>#N/A</v>
        <stp/>
        <stp>##V3_BDHV12</stp>
        <stp>SPX Index</stp>
        <stp>IVOL_MONEYNESS</stp>
        <stp/>
        <stp/>
        <stp>[PUTStrategy-RealOption.xlsx]Opt_BS!R1427C8</stp>
        <stp>IVOL_MATURITY=MATURITY_1STM</stp>
        <stp>IVOL_MONEYNESS_LEVEL=MONEY_LVL_100_</stp>
        <stp>DTS=H</stp>
        <stp>FACTOR=.01</stp>
        <stp>DAYS=W</stp>
        <tr r="H1427" s="4"/>
      </tp>
      <tp t="e">
        <v>#N/A</v>
        <stp/>
        <stp>##V3_BDHV12</stp>
        <stp>SPX Index</stp>
        <stp>IVOL_MONEYNESS</stp>
        <stp/>
        <stp/>
        <stp>[PUTStrategy-RealOption.xlsx]Opt_BS!R1417C8</stp>
        <stp>IVOL_MATURITY=MATURITY_1STM</stp>
        <stp>IVOL_MONEYNESS_LEVEL=MONEY_LVL_100_</stp>
        <stp>DTS=H</stp>
        <stp>FACTOR=.01</stp>
        <stp>DAYS=W</stp>
        <tr r="H1417" s="4"/>
      </tp>
      <tp t="e">
        <v>#N/A</v>
        <stp/>
        <stp>##V3_BDHV12</stp>
        <stp>SPX Index</stp>
        <stp>IVOL_MONEYNESS</stp>
        <stp/>
        <stp/>
        <stp>[PUTStrategy-RealOption.xlsx]Opt_BS!R1407C8</stp>
        <stp>IVOL_MATURITY=MATURITY_1STM</stp>
        <stp>IVOL_MONEYNESS_LEVEL=MONEY_LVL_100_</stp>
        <stp>DTS=H</stp>
        <stp>FACTOR=.01</stp>
        <stp>DAYS=W</stp>
        <tr r="H1407" s="4"/>
      </tp>
      <tp t="e">
        <v>#N/A</v>
        <stp/>
        <stp>##V3_BDHV12</stp>
        <stp>SPX Index</stp>
        <stp>IVOL_MONEYNESS</stp>
        <stp/>
        <stp/>
        <stp>[PUTStrategy-RealOption.xlsx]Opt_BS!R1497C8</stp>
        <stp>IVOL_MATURITY=MATURITY_1STM</stp>
        <stp>IVOL_MONEYNESS_LEVEL=MONEY_LVL_100_</stp>
        <stp>DTS=H</stp>
        <stp>FACTOR=.01</stp>
        <stp>DAYS=W</stp>
        <tr r="H1497" s="4"/>
      </tp>
      <tp t="e">
        <v>#N/A</v>
        <stp/>
        <stp>##V3_BDHV12</stp>
        <stp>SPX Index</stp>
        <stp>IVOL_MONEYNESS</stp>
        <stp/>
        <stp/>
        <stp>[PUTStrategy-RealOption.xlsx]Opt_BS!R1487C8</stp>
        <stp>IVOL_MATURITY=MATURITY_1STM</stp>
        <stp>IVOL_MONEYNESS_LEVEL=MONEY_LVL_100_</stp>
        <stp>DTS=H</stp>
        <stp>FACTOR=.01</stp>
        <stp>DAYS=W</stp>
        <tr r="H1487" s="4"/>
      </tp>
      <tp t="e">
        <v>#N/A</v>
        <stp/>
        <stp>##V3_BDHV12</stp>
        <stp>SPX Index</stp>
        <stp>IVOL_MONEYNESS</stp>
        <stp/>
        <stp/>
        <stp>[PUTStrategy-RealOption.xlsx]Opt_BS!R1577C8</stp>
        <stp>IVOL_MATURITY=MATURITY_1STM</stp>
        <stp>IVOL_MONEYNESS_LEVEL=MONEY_LVL_100_</stp>
        <stp>DTS=H</stp>
        <stp>FACTOR=.01</stp>
        <stp>DAYS=W</stp>
        <tr r="H1577" s="4"/>
      </tp>
      <tp t="e">
        <v>#N/A</v>
        <stp/>
        <stp>##V3_BDHV12</stp>
        <stp>SPX Index</stp>
        <stp>IVOL_MONEYNESS</stp>
        <stp/>
        <stp/>
        <stp>[PUTStrategy-RealOption.xlsx]Opt_BS!R1567C8</stp>
        <stp>IVOL_MATURITY=MATURITY_1STM</stp>
        <stp>IVOL_MONEYNESS_LEVEL=MONEY_LVL_100_</stp>
        <stp>DTS=H</stp>
        <stp>FACTOR=.01</stp>
        <stp>DAYS=W</stp>
        <tr r="H1567" s="4"/>
      </tp>
      <tp t="e">
        <v>#N/A</v>
        <stp/>
        <stp>##V3_BDHV12</stp>
        <stp>SPX Index</stp>
        <stp>IVOL_MONEYNESS</stp>
        <stp/>
        <stp/>
        <stp>[PUTStrategy-RealOption.xlsx]Opt_BS!R1557C8</stp>
        <stp>IVOL_MATURITY=MATURITY_1STM</stp>
        <stp>IVOL_MONEYNESS_LEVEL=MONEY_LVL_100_</stp>
        <stp>DTS=H</stp>
        <stp>FACTOR=.01</stp>
        <stp>DAYS=W</stp>
        <tr r="H1557" s="4"/>
      </tp>
      <tp t="e">
        <v>#N/A</v>
        <stp/>
        <stp>##V3_BDHV12</stp>
        <stp>SPX Index</stp>
        <stp>IVOL_MONEYNESS</stp>
        <stp/>
        <stp/>
        <stp>[PUTStrategy-RealOption.xlsx]Opt_BS!R1547C8</stp>
        <stp>IVOL_MATURITY=MATURITY_1STM</stp>
        <stp>IVOL_MONEYNESS_LEVEL=MONEY_LVL_100_</stp>
        <stp>DTS=H</stp>
        <stp>FACTOR=.01</stp>
        <stp>DAYS=W</stp>
        <tr r="H1547" s="4"/>
      </tp>
      <tp t="e">
        <v>#N/A</v>
        <stp/>
        <stp>##V3_BDHV12</stp>
        <stp>SPX Index</stp>
        <stp>IVOL_MONEYNESS</stp>
        <stp/>
        <stp/>
        <stp>[PUTStrategy-RealOption.xlsx]Opt_BS!R1537C8</stp>
        <stp>IVOL_MATURITY=MATURITY_1STM</stp>
        <stp>IVOL_MONEYNESS_LEVEL=MONEY_LVL_100_</stp>
        <stp>DTS=H</stp>
        <stp>FACTOR=.01</stp>
        <stp>DAYS=W</stp>
        <tr r="H1537" s="4"/>
      </tp>
      <tp t="e">
        <v>#N/A</v>
        <stp/>
        <stp>##V3_BDHV12</stp>
        <stp>SPX Index</stp>
        <stp>IVOL_MONEYNESS</stp>
        <stp/>
        <stp/>
        <stp>[PUTStrategy-RealOption.xlsx]Opt_BS!R1527C8</stp>
        <stp>IVOL_MATURITY=MATURITY_1STM</stp>
        <stp>IVOL_MONEYNESS_LEVEL=MONEY_LVL_100_</stp>
        <stp>DTS=H</stp>
        <stp>FACTOR=.01</stp>
        <stp>DAYS=W</stp>
        <tr r="H1527" s="4"/>
      </tp>
      <tp t="e">
        <v>#N/A</v>
        <stp/>
        <stp>##V3_BDHV12</stp>
        <stp>SPX Index</stp>
        <stp>IVOL_MONEYNESS</stp>
        <stp/>
        <stp/>
        <stp>[PUTStrategy-RealOption.xlsx]Opt_BS!R1517C8</stp>
        <stp>IVOL_MATURITY=MATURITY_1STM</stp>
        <stp>IVOL_MONEYNESS_LEVEL=MONEY_LVL_100_</stp>
        <stp>DTS=H</stp>
        <stp>FACTOR=.01</stp>
        <stp>DAYS=W</stp>
        <tr r="H1517" s="4"/>
      </tp>
      <tp t="e">
        <v>#N/A</v>
        <stp/>
        <stp>##V3_BDHV12</stp>
        <stp>SPX Index</stp>
        <stp>IVOL_MONEYNESS</stp>
        <stp/>
        <stp/>
        <stp>[PUTStrategy-RealOption.xlsx]Opt_BS!R1507C8</stp>
        <stp>IVOL_MATURITY=MATURITY_1STM</stp>
        <stp>IVOL_MONEYNESS_LEVEL=MONEY_LVL_100_</stp>
        <stp>DTS=H</stp>
        <stp>FACTOR=.01</stp>
        <stp>DAYS=W</stp>
        <tr r="H1507" s="4"/>
      </tp>
      <tp t="e">
        <v>#N/A</v>
        <stp/>
        <stp>##V3_BDHV12</stp>
        <stp>SPX Index</stp>
        <stp>IVOL_MONEYNESS</stp>
        <stp/>
        <stp/>
        <stp>[PUTStrategy-RealOption.xlsx]Opt_BS!R1597C8</stp>
        <stp>IVOL_MATURITY=MATURITY_1STM</stp>
        <stp>IVOL_MONEYNESS_LEVEL=MONEY_LVL_100_</stp>
        <stp>DTS=H</stp>
        <stp>FACTOR=.01</stp>
        <stp>DAYS=W</stp>
        <tr r="H1597" s="4"/>
      </tp>
      <tp t="e">
        <v>#N/A</v>
        <stp/>
        <stp>##V3_BDHV12</stp>
        <stp>SPX Index</stp>
        <stp>IVOL_MONEYNESS</stp>
        <stp/>
        <stp/>
        <stp>[PUTStrategy-RealOption.xlsx]Opt_BS!R1587C8</stp>
        <stp>IVOL_MATURITY=MATURITY_1STM</stp>
        <stp>IVOL_MONEYNESS_LEVEL=MONEY_LVL_100_</stp>
        <stp>DTS=H</stp>
        <stp>FACTOR=.01</stp>
        <stp>DAYS=W</stp>
        <tr r="H1587" s="4"/>
      </tp>
      <tp t="e">
        <v>#N/A</v>
        <stp/>
        <stp>##V3_BDHV12</stp>
        <stp>SPX Index</stp>
        <stp>IVOL_MONEYNESS</stp>
        <stp/>
        <stp/>
        <stp>[PUTStrategy-RealOption.xlsx]Opt_BS!R2277C8</stp>
        <stp>IVOL_MATURITY=MATURITY_1STM</stp>
        <stp>IVOL_MONEYNESS_LEVEL=MONEY_LVL_100_</stp>
        <stp>DTS=H</stp>
        <stp>FACTOR=.01</stp>
        <stp>DAYS=W</stp>
        <tr r="H2277" s="4"/>
      </tp>
      <tp t="e">
        <v>#N/A</v>
        <stp/>
        <stp>##V3_BDHV12</stp>
        <stp>SPX Index</stp>
        <stp>IVOL_MONEYNESS</stp>
        <stp/>
        <stp/>
        <stp>[PUTStrategy-RealOption.xlsx]Opt_BS!R2267C8</stp>
        <stp>IVOL_MATURITY=MATURITY_1STM</stp>
        <stp>IVOL_MONEYNESS_LEVEL=MONEY_LVL_100_</stp>
        <stp>DTS=H</stp>
        <stp>FACTOR=.01</stp>
        <stp>DAYS=W</stp>
        <tr r="H2267" s="4"/>
      </tp>
      <tp t="e">
        <v>#N/A</v>
        <stp/>
        <stp>##V3_BDHV12</stp>
        <stp>SPX Index</stp>
        <stp>IVOL_MONEYNESS</stp>
        <stp/>
        <stp/>
        <stp>[PUTStrategy-RealOption.xlsx]Opt_BS!R2257C8</stp>
        <stp>IVOL_MATURITY=MATURITY_1STM</stp>
        <stp>IVOL_MONEYNESS_LEVEL=MONEY_LVL_100_</stp>
        <stp>DTS=H</stp>
        <stp>FACTOR=.01</stp>
        <stp>DAYS=W</stp>
        <tr r="H2257" s="4"/>
      </tp>
      <tp t="e">
        <v>#N/A</v>
        <stp/>
        <stp>##V3_BDHV12</stp>
        <stp>SPX Index</stp>
        <stp>IVOL_MONEYNESS</stp>
        <stp/>
        <stp/>
        <stp>[PUTStrategy-RealOption.xlsx]Opt_BS!R2247C8</stp>
        <stp>IVOL_MATURITY=MATURITY_1STM</stp>
        <stp>IVOL_MONEYNESS_LEVEL=MONEY_LVL_100_</stp>
        <stp>DTS=H</stp>
        <stp>FACTOR=.01</stp>
        <stp>DAYS=W</stp>
        <tr r="H2247" s="4"/>
      </tp>
      <tp t="e">
        <v>#N/A</v>
        <stp/>
        <stp>##V3_BDHV12</stp>
        <stp>SPX Index</stp>
        <stp>IVOL_MONEYNESS</stp>
        <stp/>
        <stp/>
        <stp>[PUTStrategy-RealOption.xlsx]Opt_BS!R2237C8</stp>
        <stp>IVOL_MATURITY=MATURITY_1STM</stp>
        <stp>IVOL_MONEYNESS_LEVEL=MONEY_LVL_100_</stp>
        <stp>DTS=H</stp>
        <stp>FACTOR=.01</stp>
        <stp>DAYS=W</stp>
        <tr r="H2237" s="4"/>
      </tp>
      <tp t="e">
        <v>#N/A</v>
        <stp/>
        <stp>##V3_BDHV12</stp>
        <stp>SPX Index</stp>
        <stp>IVOL_MONEYNESS</stp>
        <stp/>
        <stp/>
        <stp>[PUTStrategy-RealOption.xlsx]Opt_BS!R2227C8</stp>
        <stp>IVOL_MATURITY=MATURITY_1STM</stp>
        <stp>IVOL_MONEYNESS_LEVEL=MONEY_LVL_100_</stp>
        <stp>DTS=H</stp>
        <stp>FACTOR=.01</stp>
        <stp>DAYS=W</stp>
        <tr r="H2227" s="4"/>
      </tp>
      <tp t="e">
        <v>#N/A</v>
        <stp/>
        <stp>##V3_BDHV12</stp>
        <stp>SPX Index</stp>
        <stp>IVOL_MONEYNESS</stp>
        <stp/>
        <stp/>
        <stp>[PUTStrategy-RealOption.xlsx]Opt_BS!R2217C8</stp>
        <stp>IVOL_MATURITY=MATURITY_1STM</stp>
        <stp>IVOL_MONEYNESS_LEVEL=MONEY_LVL_100_</stp>
        <stp>DTS=H</stp>
        <stp>FACTOR=.01</stp>
        <stp>DAYS=W</stp>
        <tr r="H2217" s="4"/>
      </tp>
      <tp t="e">
        <v>#N/A</v>
        <stp/>
        <stp>##V3_BDHV12</stp>
        <stp>SPX Index</stp>
        <stp>IVOL_MONEYNESS</stp>
        <stp/>
        <stp/>
        <stp>[PUTStrategy-RealOption.xlsx]Opt_BS!R2207C8</stp>
        <stp>IVOL_MATURITY=MATURITY_1STM</stp>
        <stp>IVOL_MONEYNESS_LEVEL=MONEY_LVL_100_</stp>
        <stp>DTS=H</stp>
        <stp>FACTOR=.01</stp>
        <stp>DAYS=W</stp>
        <tr r="H2207" s="4"/>
      </tp>
      <tp t="e">
        <v>#N/A</v>
        <stp/>
        <stp>##V3_BDHV12</stp>
        <stp>SPX Index</stp>
        <stp>IVOL_MONEYNESS</stp>
        <stp/>
        <stp/>
        <stp>[PUTStrategy-RealOption.xlsx]Opt_BS!R2297C8</stp>
        <stp>IVOL_MATURITY=MATURITY_1STM</stp>
        <stp>IVOL_MONEYNESS_LEVEL=MONEY_LVL_100_</stp>
        <stp>DTS=H</stp>
        <stp>FACTOR=.01</stp>
        <stp>DAYS=W</stp>
        <tr r="H2297" s="4"/>
      </tp>
      <tp t="e">
        <v>#N/A</v>
        <stp/>
        <stp>##V3_BDHV12</stp>
        <stp>SPX Index</stp>
        <stp>IVOL_MONEYNESS</stp>
        <stp/>
        <stp/>
        <stp>[PUTStrategy-RealOption.xlsx]Opt_BS!R2287C8</stp>
        <stp>IVOL_MATURITY=MATURITY_1STM</stp>
        <stp>IVOL_MONEYNESS_LEVEL=MONEY_LVL_100_</stp>
        <stp>DTS=H</stp>
        <stp>FACTOR=.01</stp>
        <stp>DAYS=W</stp>
        <tr r="H2287" s="4"/>
      </tp>
      <tp t="e">
        <v>#N/A</v>
        <stp/>
        <stp>##V3_BDHV12</stp>
        <stp>SPX Index</stp>
        <stp>IVOL_MONEYNESS</stp>
        <stp/>
        <stp/>
        <stp>[PUTStrategy-RealOption.xlsx]Opt_BS!R2377C8</stp>
        <stp>IVOL_MATURITY=MATURITY_1STM</stp>
        <stp>IVOL_MONEYNESS_LEVEL=MONEY_LVL_100_</stp>
        <stp>DTS=H</stp>
        <stp>FACTOR=.01</stp>
        <stp>DAYS=W</stp>
        <tr r="H2377" s="4"/>
      </tp>
      <tp t="e">
        <v>#N/A</v>
        <stp/>
        <stp>##V3_BDHV12</stp>
        <stp>SPX Index</stp>
        <stp>IVOL_MONEYNESS</stp>
        <stp/>
        <stp/>
        <stp>[PUTStrategy-RealOption.xlsx]Opt_BS!R2367C8</stp>
        <stp>IVOL_MATURITY=MATURITY_1STM</stp>
        <stp>IVOL_MONEYNESS_LEVEL=MONEY_LVL_100_</stp>
        <stp>DTS=H</stp>
        <stp>FACTOR=.01</stp>
        <stp>DAYS=W</stp>
        <tr r="H2367" s="4"/>
      </tp>
      <tp t="e">
        <v>#N/A</v>
        <stp/>
        <stp>##V3_BDHV12</stp>
        <stp>SPX Index</stp>
        <stp>IVOL_MONEYNESS</stp>
        <stp/>
        <stp/>
        <stp>[PUTStrategy-RealOption.xlsx]Opt_BS!R2357C8</stp>
        <stp>IVOL_MATURITY=MATURITY_1STM</stp>
        <stp>IVOL_MONEYNESS_LEVEL=MONEY_LVL_100_</stp>
        <stp>DTS=H</stp>
        <stp>FACTOR=.01</stp>
        <stp>DAYS=W</stp>
        <tr r="H2357" s="4"/>
      </tp>
      <tp t="e">
        <v>#N/A</v>
        <stp/>
        <stp>##V3_BDHV12</stp>
        <stp>SPX Index</stp>
        <stp>IVOL_MONEYNESS</stp>
        <stp/>
        <stp/>
        <stp>[PUTStrategy-RealOption.xlsx]Opt_BS!R2347C8</stp>
        <stp>IVOL_MATURITY=MATURITY_1STM</stp>
        <stp>IVOL_MONEYNESS_LEVEL=MONEY_LVL_100_</stp>
        <stp>DTS=H</stp>
        <stp>FACTOR=.01</stp>
        <stp>DAYS=W</stp>
        <tr r="H2347" s="4"/>
      </tp>
      <tp t="e">
        <v>#N/A</v>
        <stp/>
        <stp>##V3_BDHV12</stp>
        <stp>SPX Index</stp>
        <stp>IVOL_MONEYNESS</stp>
        <stp/>
        <stp/>
        <stp>[PUTStrategy-RealOption.xlsx]Opt_BS!R2337C8</stp>
        <stp>IVOL_MATURITY=MATURITY_1STM</stp>
        <stp>IVOL_MONEYNESS_LEVEL=MONEY_LVL_100_</stp>
        <stp>DTS=H</stp>
        <stp>FACTOR=.01</stp>
        <stp>DAYS=W</stp>
        <tr r="H2337" s="4"/>
      </tp>
      <tp t="e">
        <v>#N/A</v>
        <stp/>
        <stp>##V3_BDHV12</stp>
        <stp>SPX Index</stp>
        <stp>IVOL_MONEYNESS</stp>
        <stp/>
        <stp/>
        <stp>[PUTStrategy-RealOption.xlsx]Opt_BS!R2327C8</stp>
        <stp>IVOL_MATURITY=MATURITY_1STM</stp>
        <stp>IVOL_MONEYNESS_LEVEL=MONEY_LVL_100_</stp>
        <stp>DTS=H</stp>
        <stp>FACTOR=.01</stp>
        <stp>DAYS=W</stp>
        <tr r="H2327" s="4"/>
      </tp>
      <tp t="e">
        <v>#N/A</v>
        <stp/>
        <stp>##V3_BDHV12</stp>
        <stp>SPX Index</stp>
        <stp>IVOL_MONEYNESS</stp>
        <stp/>
        <stp/>
        <stp>[PUTStrategy-RealOption.xlsx]Opt_BS!R2317C8</stp>
        <stp>IVOL_MATURITY=MATURITY_1STM</stp>
        <stp>IVOL_MONEYNESS_LEVEL=MONEY_LVL_100_</stp>
        <stp>DTS=H</stp>
        <stp>FACTOR=.01</stp>
        <stp>DAYS=W</stp>
        <tr r="H2317" s="4"/>
      </tp>
      <tp t="e">
        <v>#N/A</v>
        <stp/>
        <stp>##V3_BDHV12</stp>
        <stp>SPX Index</stp>
        <stp>IVOL_MONEYNESS</stp>
        <stp/>
        <stp/>
        <stp>[PUTStrategy-RealOption.xlsx]Opt_BS!R2307C8</stp>
        <stp>IVOL_MATURITY=MATURITY_1STM</stp>
        <stp>IVOL_MONEYNESS_LEVEL=MONEY_LVL_100_</stp>
        <stp>DTS=H</stp>
        <stp>FACTOR=.01</stp>
        <stp>DAYS=W</stp>
        <tr r="H2307" s="4"/>
      </tp>
      <tp t="e">
        <v>#N/A</v>
        <stp/>
        <stp>##V3_BDHV12</stp>
        <stp>SPX Index</stp>
        <stp>IVOL_MONEYNESS</stp>
        <stp/>
        <stp/>
        <stp>[PUTStrategy-RealOption.xlsx]Opt_BS!R2397C8</stp>
        <stp>IVOL_MATURITY=MATURITY_1STM</stp>
        <stp>IVOL_MONEYNESS_LEVEL=MONEY_LVL_100_</stp>
        <stp>DTS=H</stp>
        <stp>FACTOR=.01</stp>
        <stp>DAYS=W</stp>
        <tr r="H2397" s="4"/>
      </tp>
      <tp t="e">
        <v>#N/A</v>
        <stp/>
        <stp>##V3_BDHV12</stp>
        <stp>SPX Index</stp>
        <stp>IVOL_MONEYNESS</stp>
        <stp/>
        <stp/>
        <stp>[PUTStrategy-RealOption.xlsx]Opt_BS!R2387C8</stp>
        <stp>IVOL_MATURITY=MATURITY_1STM</stp>
        <stp>IVOL_MONEYNESS_LEVEL=MONEY_LVL_100_</stp>
        <stp>DTS=H</stp>
        <stp>FACTOR=.01</stp>
        <stp>DAYS=W</stp>
        <tr r="H2387" s="4"/>
      </tp>
      <tp t="e">
        <v>#N/A</v>
        <stp/>
        <stp>##V3_BDHV12</stp>
        <stp>SPX Index</stp>
        <stp>IVOL_MONEYNESS</stp>
        <stp/>
        <stp/>
        <stp>[PUTStrategy-RealOption.xlsx]Opt_BS!R2077C8</stp>
        <stp>IVOL_MATURITY=MATURITY_1STM</stp>
        <stp>IVOL_MONEYNESS_LEVEL=MONEY_LVL_100_</stp>
        <stp>DTS=H</stp>
        <stp>FACTOR=.01</stp>
        <stp>DAYS=W</stp>
        <tr r="H2077" s="4"/>
      </tp>
      <tp t="e">
        <v>#N/A</v>
        <stp/>
        <stp>##V3_BDHV12</stp>
        <stp>SPX Index</stp>
        <stp>IVOL_MONEYNESS</stp>
        <stp/>
        <stp/>
        <stp>[PUTStrategy-RealOption.xlsx]Opt_BS!R2067C8</stp>
        <stp>IVOL_MATURITY=MATURITY_1STM</stp>
        <stp>IVOL_MONEYNESS_LEVEL=MONEY_LVL_100_</stp>
        <stp>DTS=H</stp>
        <stp>FACTOR=.01</stp>
        <stp>DAYS=W</stp>
        <tr r="H2067" s="4"/>
      </tp>
      <tp t="e">
        <v>#N/A</v>
        <stp/>
        <stp>##V3_BDHV12</stp>
        <stp>SPX Index</stp>
        <stp>IVOL_MONEYNESS</stp>
        <stp/>
        <stp/>
        <stp>[PUTStrategy-RealOption.xlsx]Opt_BS!R2057C8</stp>
        <stp>IVOL_MATURITY=MATURITY_1STM</stp>
        <stp>IVOL_MONEYNESS_LEVEL=MONEY_LVL_100_</stp>
        <stp>DTS=H</stp>
        <stp>FACTOR=.01</stp>
        <stp>DAYS=W</stp>
        <tr r="H2057" s="4"/>
      </tp>
      <tp t="e">
        <v>#N/A</v>
        <stp/>
        <stp>##V3_BDHV12</stp>
        <stp>SPX Index</stp>
        <stp>IVOL_MONEYNESS</stp>
        <stp/>
        <stp/>
        <stp>[PUTStrategy-RealOption.xlsx]Opt_BS!R2047C8</stp>
        <stp>IVOL_MATURITY=MATURITY_1STM</stp>
        <stp>IVOL_MONEYNESS_LEVEL=MONEY_LVL_100_</stp>
        <stp>DTS=H</stp>
        <stp>FACTOR=.01</stp>
        <stp>DAYS=W</stp>
        <tr r="H2047" s="4"/>
      </tp>
      <tp t="e">
        <v>#N/A</v>
        <stp/>
        <stp>##V3_BDHV12</stp>
        <stp>SPX Index</stp>
        <stp>IVOL_MONEYNESS</stp>
        <stp/>
        <stp/>
        <stp>[PUTStrategy-RealOption.xlsx]Opt_BS!R2037C8</stp>
        <stp>IVOL_MATURITY=MATURITY_1STM</stp>
        <stp>IVOL_MONEYNESS_LEVEL=MONEY_LVL_100_</stp>
        <stp>DTS=H</stp>
        <stp>FACTOR=.01</stp>
        <stp>DAYS=W</stp>
        <tr r="H2037" s="4"/>
      </tp>
      <tp t="e">
        <v>#N/A</v>
        <stp/>
        <stp>##V3_BDHV12</stp>
        <stp>SPX Index</stp>
        <stp>IVOL_MONEYNESS</stp>
        <stp/>
        <stp/>
        <stp>[PUTStrategy-RealOption.xlsx]Opt_BS!R2027C8</stp>
        <stp>IVOL_MATURITY=MATURITY_1STM</stp>
        <stp>IVOL_MONEYNESS_LEVEL=MONEY_LVL_100_</stp>
        <stp>DTS=H</stp>
        <stp>FACTOR=.01</stp>
        <stp>DAYS=W</stp>
        <tr r="H2027" s="4"/>
      </tp>
      <tp t="e">
        <v>#N/A</v>
        <stp/>
        <stp>##V3_BDHV12</stp>
        <stp>SPX Index</stp>
        <stp>IVOL_MONEYNESS</stp>
        <stp/>
        <stp/>
        <stp>[PUTStrategy-RealOption.xlsx]Opt_BS!R2017C8</stp>
        <stp>IVOL_MATURITY=MATURITY_1STM</stp>
        <stp>IVOL_MONEYNESS_LEVEL=MONEY_LVL_100_</stp>
        <stp>DTS=H</stp>
        <stp>FACTOR=.01</stp>
        <stp>DAYS=W</stp>
        <tr r="H2017" s="4"/>
      </tp>
      <tp t="e">
        <v>#N/A</v>
        <stp/>
        <stp>##V3_BDHV12</stp>
        <stp>SPX Index</stp>
        <stp>IVOL_MONEYNESS</stp>
        <stp/>
        <stp/>
        <stp>[PUTStrategy-RealOption.xlsx]Opt_BS!R2007C8</stp>
        <stp>IVOL_MATURITY=MATURITY_1STM</stp>
        <stp>IVOL_MONEYNESS_LEVEL=MONEY_LVL_100_</stp>
        <stp>DTS=H</stp>
        <stp>FACTOR=.01</stp>
        <stp>DAYS=W</stp>
        <tr r="H2007" s="4"/>
      </tp>
      <tp t="e">
        <v>#N/A</v>
        <stp/>
        <stp>##V3_BDHV12</stp>
        <stp>SPX Index</stp>
        <stp>IVOL_MONEYNESS</stp>
        <stp/>
        <stp/>
        <stp>[PUTStrategy-RealOption.xlsx]Opt_BS!R2097C8</stp>
        <stp>IVOL_MATURITY=MATURITY_1STM</stp>
        <stp>IVOL_MONEYNESS_LEVEL=MONEY_LVL_100_</stp>
        <stp>DTS=H</stp>
        <stp>FACTOR=.01</stp>
        <stp>DAYS=W</stp>
        <tr r="H2097" s="4"/>
      </tp>
      <tp t="e">
        <v>#N/A</v>
        <stp/>
        <stp>##V3_BDHV12</stp>
        <stp>SPX Index</stp>
        <stp>IVOL_MONEYNESS</stp>
        <stp/>
        <stp/>
        <stp>[PUTStrategy-RealOption.xlsx]Opt_BS!R2087C8</stp>
        <stp>IVOL_MATURITY=MATURITY_1STM</stp>
        <stp>IVOL_MONEYNESS_LEVEL=MONEY_LVL_100_</stp>
        <stp>DTS=H</stp>
        <stp>FACTOR=.01</stp>
        <stp>DAYS=W</stp>
        <tr r="H2087" s="4"/>
      </tp>
      <tp t="e">
        <v>#N/A</v>
        <stp/>
        <stp>##V3_BDHV12</stp>
        <stp>SPX Index</stp>
        <stp>IVOL_MONEYNESS</stp>
        <stp/>
        <stp/>
        <stp>[PUTStrategy-RealOption.xlsx]Opt_BS!R2177C8</stp>
        <stp>IVOL_MATURITY=MATURITY_1STM</stp>
        <stp>IVOL_MONEYNESS_LEVEL=MONEY_LVL_100_</stp>
        <stp>DTS=H</stp>
        <stp>FACTOR=.01</stp>
        <stp>DAYS=W</stp>
        <tr r="H2177" s="4"/>
      </tp>
      <tp t="e">
        <v>#N/A</v>
        <stp/>
        <stp>##V3_BDHV12</stp>
        <stp>SPX Index</stp>
        <stp>IVOL_MONEYNESS</stp>
        <stp/>
        <stp/>
        <stp>[PUTStrategy-RealOption.xlsx]Opt_BS!R2167C8</stp>
        <stp>IVOL_MATURITY=MATURITY_1STM</stp>
        <stp>IVOL_MONEYNESS_LEVEL=MONEY_LVL_100_</stp>
        <stp>DTS=H</stp>
        <stp>FACTOR=.01</stp>
        <stp>DAYS=W</stp>
        <tr r="H2167" s="4"/>
      </tp>
      <tp t="e">
        <v>#N/A</v>
        <stp/>
        <stp>##V3_BDHV12</stp>
        <stp>SPX Index</stp>
        <stp>IVOL_MONEYNESS</stp>
        <stp/>
        <stp/>
        <stp>[PUTStrategy-RealOption.xlsx]Opt_BS!R2157C8</stp>
        <stp>IVOL_MATURITY=MATURITY_1STM</stp>
        <stp>IVOL_MONEYNESS_LEVEL=MONEY_LVL_100_</stp>
        <stp>DTS=H</stp>
        <stp>FACTOR=.01</stp>
        <stp>DAYS=W</stp>
        <tr r="H2157" s="4"/>
      </tp>
      <tp t="e">
        <v>#N/A</v>
        <stp/>
        <stp>##V3_BDHV12</stp>
        <stp>SPX Index</stp>
        <stp>IVOL_MONEYNESS</stp>
        <stp/>
        <stp/>
        <stp>[PUTStrategy-RealOption.xlsx]Opt_BS!R2147C8</stp>
        <stp>IVOL_MATURITY=MATURITY_1STM</stp>
        <stp>IVOL_MONEYNESS_LEVEL=MONEY_LVL_100_</stp>
        <stp>DTS=H</stp>
        <stp>FACTOR=.01</stp>
        <stp>DAYS=W</stp>
        <tr r="H2147" s="4"/>
      </tp>
      <tp t="e">
        <v>#N/A</v>
        <stp/>
        <stp>##V3_BDHV12</stp>
        <stp>SPX Index</stp>
        <stp>IVOL_MONEYNESS</stp>
        <stp/>
        <stp/>
        <stp>[PUTStrategy-RealOption.xlsx]Opt_BS!R2137C8</stp>
        <stp>IVOL_MATURITY=MATURITY_1STM</stp>
        <stp>IVOL_MONEYNESS_LEVEL=MONEY_LVL_100_</stp>
        <stp>DTS=H</stp>
        <stp>FACTOR=.01</stp>
        <stp>DAYS=W</stp>
        <tr r="H2137" s="4"/>
      </tp>
      <tp t="e">
        <v>#N/A</v>
        <stp/>
        <stp>##V3_BDHV12</stp>
        <stp>SPX Index</stp>
        <stp>IVOL_MONEYNESS</stp>
        <stp/>
        <stp/>
        <stp>[PUTStrategy-RealOption.xlsx]Opt_BS!R2127C8</stp>
        <stp>IVOL_MATURITY=MATURITY_1STM</stp>
        <stp>IVOL_MONEYNESS_LEVEL=MONEY_LVL_100_</stp>
        <stp>DTS=H</stp>
        <stp>FACTOR=.01</stp>
        <stp>DAYS=W</stp>
        <tr r="H2127" s="4"/>
      </tp>
      <tp t="e">
        <v>#N/A</v>
        <stp/>
        <stp>##V3_BDHV12</stp>
        <stp>SPX Index</stp>
        <stp>IVOL_MONEYNESS</stp>
        <stp/>
        <stp/>
        <stp>[PUTStrategy-RealOption.xlsx]Opt_BS!R2117C8</stp>
        <stp>IVOL_MATURITY=MATURITY_1STM</stp>
        <stp>IVOL_MONEYNESS_LEVEL=MONEY_LVL_100_</stp>
        <stp>DTS=H</stp>
        <stp>FACTOR=.01</stp>
        <stp>DAYS=W</stp>
        <tr r="H2117" s="4"/>
      </tp>
      <tp t="e">
        <v>#N/A</v>
        <stp/>
        <stp>##V3_BDHV12</stp>
        <stp>SPX Index</stp>
        <stp>IVOL_MONEYNESS</stp>
        <stp/>
        <stp/>
        <stp>[PUTStrategy-RealOption.xlsx]Opt_BS!R2107C8</stp>
        <stp>IVOL_MATURITY=MATURITY_1STM</stp>
        <stp>IVOL_MONEYNESS_LEVEL=MONEY_LVL_100_</stp>
        <stp>DTS=H</stp>
        <stp>FACTOR=.01</stp>
        <stp>DAYS=W</stp>
        <tr r="H2107" s="4"/>
      </tp>
      <tp t="e">
        <v>#N/A</v>
        <stp/>
        <stp>##V3_BDHV12</stp>
        <stp>SPX Index</stp>
        <stp>IVOL_MONEYNESS</stp>
        <stp/>
        <stp/>
        <stp>[PUTStrategy-RealOption.xlsx]Opt_BS!R2197C8</stp>
        <stp>IVOL_MATURITY=MATURITY_1STM</stp>
        <stp>IVOL_MONEYNESS_LEVEL=MONEY_LVL_100_</stp>
        <stp>DTS=H</stp>
        <stp>FACTOR=.01</stp>
        <stp>DAYS=W</stp>
        <tr r="H2197" s="4"/>
      </tp>
      <tp t="e">
        <v>#N/A</v>
        <stp/>
        <stp>##V3_BDHV12</stp>
        <stp>SPX Index</stp>
        <stp>IVOL_MONEYNESS</stp>
        <stp/>
        <stp/>
        <stp>[PUTStrategy-RealOption.xlsx]Opt_BS!R2187C8</stp>
        <stp>IVOL_MATURITY=MATURITY_1STM</stp>
        <stp>IVOL_MONEYNESS_LEVEL=MONEY_LVL_100_</stp>
        <stp>DTS=H</stp>
        <stp>FACTOR=.01</stp>
        <stp>DAYS=W</stp>
        <tr r="H2187" s="4"/>
      </tp>
      <tp t="e">
        <v>#N/A</v>
        <stp/>
        <stp>##V3_BDHV12</stp>
        <stp>SPX Index</stp>
        <stp>IVOL_MONEYNESS</stp>
        <stp/>
        <stp/>
        <stp>[PUTStrategy-RealOption.xlsx]Opt_BS!R2477C8</stp>
        <stp>IVOL_MATURITY=MATURITY_1STM</stp>
        <stp>IVOL_MONEYNESS_LEVEL=MONEY_LVL_100_</stp>
        <stp>DTS=H</stp>
        <stp>FACTOR=.01</stp>
        <stp>DAYS=W</stp>
        <tr r="H2477" s="4"/>
      </tp>
      <tp t="e">
        <v>#N/A</v>
        <stp/>
        <stp>##V3_BDHV12</stp>
        <stp>SPX Index</stp>
        <stp>IVOL_MONEYNESS</stp>
        <stp/>
        <stp/>
        <stp>[PUTStrategy-RealOption.xlsx]Opt_BS!R2467C8</stp>
        <stp>IVOL_MATURITY=MATURITY_1STM</stp>
        <stp>IVOL_MONEYNESS_LEVEL=MONEY_LVL_100_</stp>
        <stp>DTS=H</stp>
        <stp>FACTOR=.01</stp>
        <stp>DAYS=W</stp>
        <tr r="H2467" s="4"/>
      </tp>
      <tp t="e">
        <v>#N/A</v>
        <stp/>
        <stp>##V3_BDHV12</stp>
        <stp>SPX Index</stp>
        <stp>IVOL_MONEYNESS</stp>
        <stp/>
        <stp/>
        <stp>[PUTStrategy-RealOption.xlsx]Opt_BS!R2457C8</stp>
        <stp>IVOL_MATURITY=MATURITY_1STM</stp>
        <stp>IVOL_MONEYNESS_LEVEL=MONEY_LVL_100_</stp>
        <stp>DTS=H</stp>
        <stp>FACTOR=.01</stp>
        <stp>DAYS=W</stp>
        <tr r="H2457" s="4"/>
      </tp>
      <tp t="e">
        <v>#N/A</v>
        <stp/>
        <stp>##V3_BDHV12</stp>
        <stp>SPX Index</stp>
        <stp>IVOL_MONEYNESS</stp>
        <stp/>
        <stp/>
        <stp>[PUTStrategy-RealOption.xlsx]Opt_BS!R2447C8</stp>
        <stp>IVOL_MATURITY=MATURITY_1STM</stp>
        <stp>IVOL_MONEYNESS_LEVEL=MONEY_LVL_100_</stp>
        <stp>DTS=H</stp>
        <stp>FACTOR=.01</stp>
        <stp>DAYS=W</stp>
        <tr r="H2447" s="4"/>
      </tp>
      <tp t="e">
        <v>#N/A</v>
        <stp/>
        <stp>##V3_BDHV12</stp>
        <stp>SPX Index</stp>
        <stp>IVOL_MONEYNESS</stp>
        <stp/>
        <stp/>
        <stp>[PUTStrategy-RealOption.xlsx]Opt_BS!R2437C8</stp>
        <stp>IVOL_MATURITY=MATURITY_1STM</stp>
        <stp>IVOL_MONEYNESS_LEVEL=MONEY_LVL_100_</stp>
        <stp>DTS=H</stp>
        <stp>FACTOR=.01</stp>
        <stp>DAYS=W</stp>
        <tr r="H2437" s="4"/>
      </tp>
      <tp t="e">
        <v>#N/A</v>
        <stp/>
        <stp>##V3_BDHV12</stp>
        <stp>SPX Index</stp>
        <stp>IVOL_MONEYNESS</stp>
        <stp/>
        <stp/>
        <stp>[PUTStrategy-RealOption.xlsx]Opt_BS!R2427C8</stp>
        <stp>IVOL_MATURITY=MATURITY_1STM</stp>
        <stp>IVOL_MONEYNESS_LEVEL=MONEY_LVL_100_</stp>
        <stp>DTS=H</stp>
        <stp>FACTOR=.01</stp>
        <stp>DAYS=W</stp>
        <tr r="H2427" s="4"/>
      </tp>
      <tp t="e">
        <v>#N/A</v>
        <stp/>
        <stp>##V3_BDHV12</stp>
        <stp>SPX Index</stp>
        <stp>IVOL_MONEYNESS</stp>
        <stp/>
        <stp/>
        <stp>[PUTStrategy-RealOption.xlsx]Opt_BS!R2417C8</stp>
        <stp>IVOL_MATURITY=MATURITY_1STM</stp>
        <stp>IVOL_MONEYNESS_LEVEL=MONEY_LVL_100_</stp>
        <stp>DTS=H</stp>
        <stp>FACTOR=.01</stp>
        <stp>DAYS=W</stp>
        <tr r="H2417" s="4"/>
      </tp>
      <tp t="e">
        <v>#N/A</v>
        <stp/>
        <stp>##V3_BDHV12</stp>
        <stp>SPX Index</stp>
        <stp>IVOL_MONEYNESS</stp>
        <stp/>
        <stp/>
        <stp>[PUTStrategy-RealOption.xlsx]Opt_BS!R2407C8</stp>
        <stp>IVOL_MATURITY=MATURITY_1STM</stp>
        <stp>IVOL_MONEYNESS_LEVEL=MONEY_LVL_100_</stp>
        <stp>DTS=H</stp>
        <stp>FACTOR=.01</stp>
        <stp>DAYS=W</stp>
        <tr r="H2407" s="4"/>
      </tp>
      <tp t="e">
        <v>#N/A</v>
        <stp/>
        <stp>##V3_BDHV12</stp>
        <stp>SPX Index</stp>
        <stp>IVOL_MONEYNESS</stp>
        <stp/>
        <stp/>
        <stp>[PUTStrategy-RealOption.xlsx]Opt_BS!R2497C8</stp>
        <stp>IVOL_MATURITY=MATURITY_1STM</stp>
        <stp>IVOL_MONEYNESS_LEVEL=MONEY_LVL_100_</stp>
        <stp>DTS=H</stp>
        <stp>FACTOR=.01</stp>
        <stp>DAYS=W</stp>
        <tr r="H2497" s="4"/>
      </tp>
      <tp t="e">
        <v>#N/A</v>
        <stp/>
        <stp>##V3_BDHV12</stp>
        <stp>SPX Index</stp>
        <stp>IVOL_MONEYNESS</stp>
        <stp/>
        <stp/>
        <stp>[PUTStrategy-RealOption.xlsx]Opt_BS!R2487C8</stp>
        <stp>IVOL_MATURITY=MATURITY_1STM</stp>
        <stp>IVOL_MONEYNESS_LEVEL=MONEY_LVL_100_</stp>
        <stp>DTS=H</stp>
        <stp>FACTOR=.01</stp>
        <stp>DAYS=W</stp>
        <tr r="H2487" s="4"/>
      </tp>
      <tp t="e">
        <v>#N/A</v>
        <stp/>
        <stp>##V3_BDHV12</stp>
        <stp>SPX Index</stp>
        <stp>IVOL_MONEYNESS</stp>
        <stp/>
        <stp/>
        <stp>[PUTStrategy-RealOption.xlsx]Opt_BS!R2557C8</stp>
        <stp>IVOL_MATURITY=MATURITY_1STM</stp>
        <stp>IVOL_MONEYNESS_LEVEL=MONEY_LVL_100_</stp>
        <stp>DTS=H</stp>
        <stp>FACTOR=.01</stp>
        <stp>DAYS=W</stp>
        <tr r="H2557" s="4"/>
      </tp>
      <tp t="e">
        <v>#N/A</v>
        <stp/>
        <stp>##V3_BDHV12</stp>
        <stp>SPX Index</stp>
        <stp>IVOL_MONEYNESS</stp>
        <stp/>
        <stp/>
        <stp>[PUTStrategy-RealOption.xlsx]Opt_BS!R2547C8</stp>
        <stp>IVOL_MATURITY=MATURITY_1STM</stp>
        <stp>IVOL_MONEYNESS_LEVEL=MONEY_LVL_100_</stp>
        <stp>DTS=H</stp>
        <stp>FACTOR=.01</stp>
        <stp>DAYS=W</stp>
        <tr r="H2547" s="4"/>
      </tp>
      <tp t="e">
        <v>#N/A</v>
        <stp/>
        <stp>##V3_BDHV12</stp>
        <stp>SPX Index</stp>
        <stp>IVOL_MONEYNESS</stp>
        <stp/>
        <stp/>
        <stp>[PUTStrategy-RealOption.xlsx]Opt_BS!R2537C8</stp>
        <stp>IVOL_MATURITY=MATURITY_1STM</stp>
        <stp>IVOL_MONEYNESS_LEVEL=MONEY_LVL_100_</stp>
        <stp>DTS=H</stp>
        <stp>FACTOR=.01</stp>
        <stp>DAYS=W</stp>
        <tr r="H2537" s="4"/>
      </tp>
      <tp t="e">
        <v>#N/A</v>
        <stp/>
        <stp>##V3_BDHV12</stp>
        <stp>SPX Index</stp>
        <stp>IVOL_MONEYNESS</stp>
        <stp/>
        <stp/>
        <stp>[PUTStrategy-RealOption.xlsx]Opt_BS!R2527C8</stp>
        <stp>IVOL_MATURITY=MATURITY_1STM</stp>
        <stp>IVOL_MONEYNESS_LEVEL=MONEY_LVL_100_</stp>
        <stp>DTS=H</stp>
        <stp>FACTOR=.01</stp>
        <stp>DAYS=W</stp>
        <tr r="H2527" s="4"/>
      </tp>
      <tp t="e">
        <v>#N/A</v>
        <stp/>
        <stp>##V3_BDHV12</stp>
        <stp>SPX Index</stp>
        <stp>IVOL_MONEYNESS</stp>
        <stp/>
        <stp/>
        <stp>[PUTStrategy-RealOption.xlsx]Opt_BS!R2517C8</stp>
        <stp>IVOL_MATURITY=MATURITY_1STM</stp>
        <stp>IVOL_MONEYNESS_LEVEL=MONEY_LVL_100_</stp>
        <stp>DTS=H</stp>
        <stp>FACTOR=.01</stp>
        <stp>DAYS=W</stp>
        <tr r="H2517" s="4"/>
      </tp>
      <tp t="e">
        <v>#N/A</v>
        <stp/>
        <stp>##V3_BDHV12</stp>
        <stp>SPX Index</stp>
        <stp>IVOL_MONEYNESS</stp>
        <stp/>
        <stp/>
        <stp>[PUTStrategy-RealOption.xlsx]Opt_BS!R2507C8</stp>
        <stp>IVOL_MATURITY=MATURITY_1STM</stp>
        <stp>IVOL_MONEYNESS_LEVEL=MONEY_LVL_100_</stp>
        <stp>DTS=H</stp>
        <stp>FACTOR=.01</stp>
        <stp>DAYS=W</stp>
        <tr r="H2507" s="4"/>
      </tp>
      <tp t="e">
        <v>#N/A</v>
        <stp/>
        <stp>##V3_BDHV12</stp>
        <stp>SPX Index</stp>
        <stp>IVOL_MONEYNESS</stp>
        <stp/>
        <stp/>
        <stp>[PUTStrategy-RealOption.xlsx]Opt_BS!R1870C8</stp>
        <stp>IVOL_MATURITY=MATURITY_1STM</stp>
        <stp>IVOL_MONEYNESS_LEVEL=MONEY_LVL_100_</stp>
        <stp>DTS=H</stp>
        <stp>FACTOR=.01</stp>
        <stp>DAYS=W</stp>
        <tr r="H1870" s="4"/>
      </tp>
      <tp t="e">
        <v>#N/A</v>
        <stp/>
        <stp>##V3_BDHV12</stp>
        <stp>SPX Index</stp>
        <stp>IVOL_MONEYNESS</stp>
        <stp/>
        <stp/>
        <stp>[PUTStrategy-RealOption.xlsx]Opt_BS!R1860C8</stp>
        <stp>IVOL_MATURITY=MATURITY_1STM</stp>
        <stp>IVOL_MONEYNESS_LEVEL=MONEY_LVL_100_</stp>
        <stp>DTS=H</stp>
        <stp>FACTOR=.01</stp>
        <stp>DAYS=W</stp>
        <tr r="H1860" s="4"/>
      </tp>
      <tp t="e">
        <v>#N/A</v>
        <stp/>
        <stp>##V3_BDHV12</stp>
        <stp>SPX Index</stp>
        <stp>IVOL_MONEYNESS</stp>
        <stp/>
        <stp/>
        <stp>[PUTStrategy-RealOption.xlsx]Opt_BS!R1850C8</stp>
        <stp>IVOL_MATURITY=MATURITY_1STM</stp>
        <stp>IVOL_MONEYNESS_LEVEL=MONEY_LVL_100_</stp>
        <stp>DTS=H</stp>
        <stp>FACTOR=.01</stp>
        <stp>DAYS=W</stp>
        <tr r="H1850" s="4"/>
      </tp>
      <tp t="e">
        <v>#N/A</v>
        <stp/>
        <stp>##V3_BDHV12</stp>
        <stp>SPX Index</stp>
        <stp>IVOL_MONEYNESS</stp>
        <stp/>
        <stp/>
        <stp>[PUTStrategy-RealOption.xlsx]Opt_BS!R1840C8</stp>
        <stp>IVOL_MATURITY=MATURITY_1STM</stp>
        <stp>IVOL_MONEYNESS_LEVEL=MONEY_LVL_100_</stp>
        <stp>DTS=H</stp>
        <stp>FACTOR=.01</stp>
        <stp>DAYS=W</stp>
        <tr r="H1840" s="4"/>
      </tp>
      <tp t="e">
        <v>#N/A</v>
        <stp/>
        <stp>##V3_BDHV12</stp>
        <stp>SPX Index</stp>
        <stp>IVOL_MONEYNESS</stp>
        <stp/>
        <stp/>
        <stp>[PUTStrategy-RealOption.xlsx]Opt_BS!R1830C8</stp>
        <stp>IVOL_MATURITY=MATURITY_1STM</stp>
        <stp>IVOL_MONEYNESS_LEVEL=MONEY_LVL_100_</stp>
        <stp>DTS=H</stp>
        <stp>FACTOR=.01</stp>
        <stp>DAYS=W</stp>
        <tr r="H1830" s="4"/>
      </tp>
      <tp t="e">
        <v>#N/A</v>
        <stp/>
        <stp>##V3_BDHV12</stp>
        <stp>SPX Index</stp>
        <stp>IVOL_MONEYNESS</stp>
        <stp/>
        <stp/>
        <stp>[PUTStrategy-RealOption.xlsx]Opt_BS!R1820C8</stp>
        <stp>IVOL_MATURITY=MATURITY_1STM</stp>
        <stp>IVOL_MONEYNESS_LEVEL=MONEY_LVL_100_</stp>
        <stp>DTS=H</stp>
        <stp>FACTOR=.01</stp>
        <stp>DAYS=W</stp>
        <tr r="H1820" s="4"/>
      </tp>
      <tp t="e">
        <v>#N/A</v>
        <stp/>
        <stp>##V3_BDHV12</stp>
        <stp>SPX Index</stp>
        <stp>IVOL_MONEYNESS</stp>
        <stp/>
        <stp/>
        <stp>[PUTStrategy-RealOption.xlsx]Opt_BS!R1810C8</stp>
        <stp>IVOL_MATURITY=MATURITY_1STM</stp>
        <stp>IVOL_MONEYNESS_LEVEL=MONEY_LVL_100_</stp>
        <stp>DTS=H</stp>
        <stp>FACTOR=.01</stp>
        <stp>DAYS=W</stp>
        <tr r="H1810" s="4"/>
      </tp>
      <tp t="e">
        <v>#N/A</v>
        <stp/>
        <stp>##V3_BDHV12</stp>
        <stp>SPX Index</stp>
        <stp>IVOL_MONEYNESS</stp>
        <stp/>
        <stp/>
        <stp>[PUTStrategy-RealOption.xlsx]Opt_BS!R1800C8</stp>
        <stp>IVOL_MATURITY=MATURITY_1STM</stp>
        <stp>IVOL_MONEYNESS_LEVEL=MONEY_LVL_100_</stp>
        <stp>DTS=H</stp>
        <stp>FACTOR=.01</stp>
        <stp>DAYS=W</stp>
        <tr r="H1800" s="4"/>
      </tp>
      <tp t="e">
        <v>#N/A</v>
        <stp/>
        <stp>##V3_BDHV12</stp>
        <stp>SPX Index</stp>
        <stp>IVOL_MONEYNESS</stp>
        <stp/>
        <stp/>
        <stp>[PUTStrategy-RealOption.xlsx]Opt_BS!R1890C8</stp>
        <stp>IVOL_MATURITY=MATURITY_1STM</stp>
        <stp>IVOL_MONEYNESS_LEVEL=MONEY_LVL_100_</stp>
        <stp>DTS=H</stp>
        <stp>FACTOR=.01</stp>
        <stp>DAYS=W</stp>
        <tr r="H1890" s="4"/>
      </tp>
      <tp t="e">
        <v>#N/A</v>
        <stp/>
        <stp>##V3_BDHV12</stp>
        <stp>SPX Index</stp>
        <stp>IVOL_MONEYNESS</stp>
        <stp/>
        <stp/>
        <stp>[PUTStrategy-RealOption.xlsx]Opt_BS!R1880C8</stp>
        <stp>IVOL_MATURITY=MATURITY_1STM</stp>
        <stp>IVOL_MONEYNESS_LEVEL=MONEY_LVL_100_</stp>
        <stp>DTS=H</stp>
        <stp>FACTOR=.01</stp>
        <stp>DAYS=W</stp>
        <tr r="H1880" s="4"/>
      </tp>
      <tp t="e">
        <v>#N/A</v>
        <stp/>
        <stp>##V3_BDHV12</stp>
        <stp>SPX Index</stp>
        <stp>IVOL_MONEYNESS</stp>
        <stp/>
        <stp/>
        <stp>[PUTStrategy-RealOption.xlsx]Opt_BS!R1970C8</stp>
        <stp>IVOL_MATURITY=MATURITY_1STM</stp>
        <stp>IVOL_MONEYNESS_LEVEL=MONEY_LVL_100_</stp>
        <stp>DTS=H</stp>
        <stp>FACTOR=.01</stp>
        <stp>DAYS=W</stp>
        <tr r="H1970" s="4"/>
      </tp>
      <tp t="e">
        <v>#N/A</v>
        <stp/>
        <stp>##V3_BDHV12</stp>
        <stp>SPX Index</stp>
        <stp>IVOL_MONEYNESS</stp>
        <stp/>
        <stp/>
        <stp>[PUTStrategy-RealOption.xlsx]Opt_BS!R1960C8</stp>
        <stp>IVOL_MATURITY=MATURITY_1STM</stp>
        <stp>IVOL_MONEYNESS_LEVEL=MONEY_LVL_100_</stp>
        <stp>DTS=H</stp>
        <stp>FACTOR=.01</stp>
        <stp>DAYS=W</stp>
        <tr r="H1960" s="4"/>
      </tp>
      <tp t="e">
        <v>#N/A</v>
        <stp/>
        <stp>##V3_BDHV12</stp>
        <stp>SPX Index</stp>
        <stp>IVOL_MONEYNESS</stp>
        <stp/>
        <stp/>
        <stp>[PUTStrategy-RealOption.xlsx]Opt_BS!R1950C8</stp>
        <stp>IVOL_MATURITY=MATURITY_1STM</stp>
        <stp>IVOL_MONEYNESS_LEVEL=MONEY_LVL_100_</stp>
        <stp>DTS=H</stp>
        <stp>FACTOR=.01</stp>
        <stp>DAYS=W</stp>
        <tr r="H1950" s="4"/>
      </tp>
      <tp t="e">
        <v>#N/A</v>
        <stp/>
        <stp>##V3_BDHV12</stp>
        <stp>SPX Index</stp>
        <stp>IVOL_MONEYNESS</stp>
        <stp/>
        <stp/>
        <stp>[PUTStrategy-RealOption.xlsx]Opt_BS!R1940C8</stp>
        <stp>IVOL_MATURITY=MATURITY_1STM</stp>
        <stp>IVOL_MONEYNESS_LEVEL=MONEY_LVL_100_</stp>
        <stp>DTS=H</stp>
        <stp>FACTOR=.01</stp>
        <stp>DAYS=W</stp>
        <tr r="H1940" s="4"/>
      </tp>
      <tp t="e">
        <v>#N/A</v>
        <stp/>
        <stp>##V3_BDHV12</stp>
        <stp>SPX Index</stp>
        <stp>IVOL_MONEYNESS</stp>
        <stp/>
        <stp/>
        <stp>[PUTStrategy-RealOption.xlsx]Opt_BS!R1930C8</stp>
        <stp>IVOL_MATURITY=MATURITY_1STM</stp>
        <stp>IVOL_MONEYNESS_LEVEL=MONEY_LVL_100_</stp>
        <stp>DTS=H</stp>
        <stp>FACTOR=.01</stp>
        <stp>DAYS=W</stp>
        <tr r="H1930" s="4"/>
      </tp>
      <tp t="e">
        <v>#N/A</v>
        <stp/>
        <stp>##V3_BDHV12</stp>
        <stp>SPX Index</stp>
        <stp>IVOL_MONEYNESS</stp>
        <stp/>
        <stp/>
        <stp>[PUTStrategy-RealOption.xlsx]Opt_BS!R1920C8</stp>
        <stp>IVOL_MATURITY=MATURITY_1STM</stp>
        <stp>IVOL_MONEYNESS_LEVEL=MONEY_LVL_100_</stp>
        <stp>DTS=H</stp>
        <stp>FACTOR=.01</stp>
        <stp>DAYS=W</stp>
        <tr r="H1920" s="4"/>
      </tp>
      <tp t="e">
        <v>#N/A</v>
        <stp/>
        <stp>##V3_BDHV12</stp>
        <stp>SPX Index</stp>
        <stp>IVOL_MONEYNESS</stp>
        <stp/>
        <stp/>
        <stp>[PUTStrategy-RealOption.xlsx]Opt_BS!R1910C8</stp>
        <stp>IVOL_MATURITY=MATURITY_1STM</stp>
        <stp>IVOL_MONEYNESS_LEVEL=MONEY_LVL_100_</stp>
        <stp>DTS=H</stp>
        <stp>FACTOR=.01</stp>
        <stp>DAYS=W</stp>
        <tr r="H1910" s="4"/>
      </tp>
      <tp t="e">
        <v>#N/A</v>
        <stp/>
        <stp>##V3_BDHV12</stp>
        <stp>SPX Index</stp>
        <stp>IVOL_MONEYNESS</stp>
        <stp/>
        <stp/>
        <stp>[PUTStrategy-RealOption.xlsx]Opt_BS!R1900C8</stp>
        <stp>IVOL_MATURITY=MATURITY_1STM</stp>
        <stp>IVOL_MONEYNESS_LEVEL=MONEY_LVL_100_</stp>
        <stp>DTS=H</stp>
        <stp>FACTOR=.01</stp>
        <stp>DAYS=W</stp>
        <tr r="H1900" s="4"/>
      </tp>
      <tp t="e">
        <v>#N/A</v>
        <stp/>
        <stp>##V3_BDHV12</stp>
        <stp>SPX Index</stp>
        <stp>IVOL_MONEYNESS</stp>
        <stp/>
        <stp/>
        <stp>[PUTStrategy-RealOption.xlsx]Opt_BS!R1990C8</stp>
        <stp>IVOL_MATURITY=MATURITY_1STM</stp>
        <stp>IVOL_MONEYNESS_LEVEL=MONEY_LVL_100_</stp>
        <stp>DTS=H</stp>
        <stp>FACTOR=.01</stp>
        <stp>DAYS=W</stp>
        <tr r="H1990" s="4"/>
      </tp>
      <tp t="e">
        <v>#N/A</v>
        <stp/>
        <stp>##V3_BDHV12</stp>
        <stp>SPX Index</stp>
        <stp>IVOL_MONEYNESS</stp>
        <stp/>
        <stp/>
        <stp>[PUTStrategy-RealOption.xlsx]Opt_BS!R1980C8</stp>
        <stp>IVOL_MATURITY=MATURITY_1STM</stp>
        <stp>IVOL_MONEYNESS_LEVEL=MONEY_LVL_100_</stp>
        <stp>DTS=H</stp>
        <stp>FACTOR=.01</stp>
        <stp>DAYS=W</stp>
        <tr r="H1980" s="4"/>
      </tp>
      <tp t="e">
        <v>#N/A</v>
        <stp/>
        <stp>##V3_BDHV12</stp>
        <stp>SPX Index</stp>
        <stp>IVOL_MONEYNESS</stp>
        <stp/>
        <stp/>
        <stp>[PUTStrategy-RealOption.xlsx]Opt_BS!R1270C8</stp>
        <stp>IVOL_MATURITY=MATURITY_1STM</stp>
        <stp>IVOL_MONEYNESS_LEVEL=MONEY_LVL_100_</stp>
        <stp>DTS=H</stp>
        <stp>FACTOR=.01</stp>
        <stp>DAYS=W</stp>
        <tr r="H1270" s="4"/>
      </tp>
      <tp t="e">
        <v>#N/A</v>
        <stp/>
        <stp>##V3_BDHV12</stp>
        <stp>SPX Index</stp>
        <stp>IVOL_MONEYNESS</stp>
        <stp/>
        <stp/>
        <stp>[PUTStrategy-RealOption.xlsx]Opt_BS!R1260C8</stp>
        <stp>IVOL_MATURITY=MATURITY_1STM</stp>
        <stp>IVOL_MONEYNESS_LEVEL=MONEY_LVL_100_</stp>
        <stp>DTS=H</stp>
        <stp>FACTOR=.01</stp>
        <stp>DAYS=W</stp>
        <tr r="H1260" s="4"/>
      </tp>
      <tp t="e">
        <v>#N/A</v>
        <stp/>
        <stp>##V3_BDHV12</stp>
        <stp>SPX Index</stp>
        <stp>IVOL_MONEYNESS</stp>
        <stp/>
        <stp/>
        <stp>[PUTStrategy-RealOption.xlsx]Opt_BS!R1250C8</stp>
        <stp>IVOL_MATURITY=MATURITY_1STM</stp>
        <stp>IVOL_MONEYNESS_LEVEL=MONEY_LVL_100_</stp>
        <stp>DTS=H</stp>
        <stp>FACTOR=.01</stp>
        <stp>DAYS=W</stp>
        <tr r="H1250" s="4"/>
      </tp>
      <tp t="e">
        <v>#N/A</v>
        <stp/>
        <stp>##V3_BDHV12</stp>
        <stp>SPX Index</stp>
        <stp>IVOL_MONEYNESS</stp>
        <stp/>
        <stp/>
        <stp>[PUTStrategy-RealOption.xlsx]Opt_BS!R1240C8</stp>
        <stp>IVOL_MATURITY=MATURITY_1STM</stp>
        <stp>IVOL_MONEYNESS_LEVEL=MONEY_LVL_100_</stp>
        <stp>DTS=H</stp>
        <stp>FACTOR=.01</stp>
        <stp>DAYS=W</stp>
        <tr r="H1240" s="4"/>
      </tp>
      <tp t="e">
        <v>#N/A</v>
        <stp/>
        <stp>##V3_BDHV12</stp>
        <stp>SPX Index</stp>
        <stp>IVOL_MONEYNESS</stp>
        <stp/>
        <stp/>
        <stp>[PUTStrategy-RealOption.xlsx]Opt_BS!R1230C8</stp>
        <stp>IVOL_MATURITY=MATURITY_1STM</stp>
        <stp>IVOL_MONEYNESS_LEVEL=MONEY_LVL_100_</stp>
        <stp>DTS=H</stp>
        <stp>FACTOR=.01</stp>
        <stp>DAYS=W</stp>
        <tr r="H1230" s="4"/>
      </tp>
      <tp t="e">
        <v>#N/A</v>
        <stp/>
        <stp>##V3_BDHV12</stp>
        <stp>SPX Index</stp>
        <stp>IVOL_MONEYNESS</stp>
        <stp/>
        <stp/>
        <stp>[PUTStrategy-RealOption.xlsx]Opt_BS!R1220C8</stp>
        <stp>IVOL_MATURITY=MATURITY_1STM</stp>
        <stp>IVOL_MONEYNESS_LEVEL=MONEY_LVL_100_</stp>
        <stp>DTS=H</stp>
        <stp>FACTOR=.01</stp>
        <stp>DAYS=W</stp>
        <tr r="H1220" s="4"/>
      </tp>
      <tp t="e">
        <v>#N/A</v>
        <stp/>
        <stp>##V3_BDHV12</stp>
        <stp>SPX Index</stp>
        <stp>IVOL_MONEYNESS</stp>
        <stp/>
        <stp/>
        <stp>[PUTStrategy-RealOption.xlsx]Opt_BS!R1210C8</stp>
        <stp>IVOL_MATURITY=MATURITY_1STM</stp>
        <stp>IVOL_MONEYNESS_LEVEL=MONEY_LVL_100_</stp>
        <stp>DTS=H</stp>
        <stp>FACTOR=.01</stp>
        <stp>DAYS=W</stp>
        <tr r="H1210" s="4"/>
      </tp>
      <tp t="e">
        <v>#N/A</v>
        <stp/>
        <stp>##V3_BDHV12</stp>
        <stp>SPX Index</stp>
        <stp>IVOL_MONEYNESS</stp>
        <stp/>
        <stp/>
        <stp>[PUTStrategy-RealOption.xlsx]Opt_BS!R1200C8</stp>
        <stp>IVOL_MATURITY=MATURITY_1STM</stp>
        <stp>IVOL_MONEYNESS_LEVEL=MONEY_LVL_100_</stp>
        <stp>DTS=H</stp>
        <stp>FACTOR=.01</stp>
        <stp>DAYS=W</stp>
        <tr r="H1200" s="4"/>
      </tp>
      <tp t="e">
        <v>#N/A</v>
        <stp/>
        <stp>##V3_BDHV12</stp>
        <stp>SPX Index</stp>
        <stp>IVOL_MONEYNESS</stp>
        <stp/>
        <stp/>
        <stp>[PUTStrategy-RealOption.xlsx]Opt_BS!R1290C8</stp>
        <stp>IVOL_MATURITY=MATURITY_1STM</stp>
        <stp>IVOL_MONEYNESS_LEVEL=MONEY_LVL_100_</stp>
        <stp>DTS=H</stp>
        <stp>FACTOR=.01</stp>
        <stp>DAYS=W</stp>
        <tr r="H1290" s="4"/>
      </tp>
      <tp t="e">
        <v>#N/A</v>
        <stp/>
        <stp>##V3_BDHV12</stp>
        <stp>SPX Index</stp>
        <stp>IVOL_MONEYNESS</stp>
        <stp/>
        <stp/>
        <stp>[PUTStrategy-RealOption.xlsx]Opt_BS!R1280C8</stp>
        <stp>IVOL_MATURITY=MATURITY_1STM</stp>
        <stp>IVOL_MONEYNESS_LEVEL=MONEY_LVL_100_</stp>
        <stp>DTS=H</stp>
        <stp>FACTOR=.01</stp>
        <stp>DAYS=W</stp>
        <tr r="H1280" s="4"/>
      </tp>
      <tp t="e">
        <v>#N/A</v>
        <stp/>
        <stp>##V3_BDHV12</stp>
        <stp>SPX Index</stp>
        <stp>IVOL_MONEYNESS</stp>
        <stp/>
        <stp/>
        <stp>[PUTStrategy-RealOption.xlsx]Opt_BS!R1370C8</stp>
        <stp>IVOL_MATURITY=MATURITY_1STM</stp>
        <stp>IVOL_MONEYNESS_LEVEL=MONEY_LVL_100_</stp>
        <stp>DTS=H</stp>
        <stp>FACTOR=.01</stp>
        <stp>DAYS=W</stp>
        <tr r="H1370" s="4"/>
      </tp>
      <tp t="e">
        <v>#N/A</v>
        <stp/>
        <stp>##V3_BDHV12</stp>
        <stp>SPX Index</stp>
        <stp>IVOL_MONEYNESS</stp>
        <stp/>
        <stp/>
        <stp>[PUTStrategy-RealOption.xlsx]Opt_BS!R1360C8</stp>
        <stp>IVOL_MATURITY=MATURITY_1STM</stp>
        <stp>IVOL_MONEYNESS_LEVEL=MONEY_LVL_100_</stp>
        <stp>DTS=H</stp>
        <stp>FACTOR=.01</stp>
        <stp>DAYS=W</stp>
        <tr r="H1360" s="4"/>
      </tp>
      <tp t="e">
        <v>#N/A</v>
        <stp/>
        <stp>##V3_BDHV12</stp>
        <stp>SPX Index</stp>
        <stp>IVOL_MONEYNESS</stp>
        <stp/>
        <stp/>
        <stp>[PUTStrategy-RealOption.xlsx]Opt_BS!R1350C8</stp>
        <stp>IVOL_MATURITY=MATURITY_1STM</stp>
        <stp>IVOL_MONEYNESS_LEVEL=MONEY_LVL_100_</stp>
        <stp>DTS=H</stp>
        <stp>FACTOR=.01</stp>
        <stp>DAYS=W</stp>
        <tr r="H1350" s="4"/>
      </tp>
      <tp t="e">
        <v>#N/A</v>
        <stp/>
        <stp>##V3_BDHV12</stp>
        <stp>SPX Index</stp>
        <stp>IVOL_MONEYNESS</stp>
        <stp/>
        <stp/>
        <stp>[PUTStrategy-RealOption.xlsx]Opt_BS!R1340C8</stp>
        <stp>IVOL_MATURITY=MATURITY_1STM</stp>
        <stp>IVOL_MONEYNESS_LEVEL=MONEY_LVL_100_</stp>
        <stp>DTS=H</stp>
        <stp>FACTOR=.01</stp>
        <stp>DAYS=W</stp>
        <tr r="H1340" s="4"/>
      </tp>
      <tp t="e">
        <v>#N/A</v>
        <stp/>
        <stp>##V3_BDHV12</stp>
        <stp>SPX Index</stp>
        <stp>IVOL_MONEYNESS</stp>
        <stp/>
        <stp/>
        <stp>[PUTStrategy-RealOption.xlsx]Opt_BS!R1330C8</stp>
        <stp>IVOL_MATURITY=MATURITY_1STM</stp>
        <stp>IVOL_MONEYNESS_LEVEL=MONEY_LVL_100_</stp>
        <stp>DTS=H</stp>
        <stp>FACTOR=.01</stp>
        <stp>DAYS=W</stp>
        <tr r="H1330" s="4"/>
      </tp>
      <tp t="e">
        <v>#N/A</v>
        <stp/>
        <stp>##V3_BDHV12</stp>
        <stp>SPX Index</stp>
        <stp>IVOL_MONEYNESS</stp>
        <stp/>
        <stp/>
        <stp>[PUTStrategy-RealOption.xlsx]Opt_BS!R1320C8</stp>
        <stp>IVOL_MATURITY=MATURITY_1STM</stp>
        <stp>IVOL_MONEYNESS_LEVEL=MONEY_LVL_100_</stp>
        <stp>DTS=H</stp>
        <stp>FACTOR=.01</stp>
        <stp>DAYS=W</stp>
        <tr r="H1320" s="4"/>
      </tp>
      <tp t="e">
        <v>#N/A</v>
        <stp/>
        <stp>##V3_BDHV12</stp>
        <stp>SPX Index</stp>
        <stp>IVOL_MONEYNESS</stp>
        <stp/>
        <stp/>
        <stp>[PUTStrategy-RealOption.xlsx]Opt_BS!R1310C8</stp>
        <stp>IVOL_MATURITY=MATURITY_1STM</stp>
        <stp>IVOL_MONEYNESS_LEVEL=MONEY_LVL_100_</stp>
        <stp>DTS=H</stp>
        <stp>FACTOR=.01</stp>
        <stp>DAYS=W</stp>
        <tr r="H1310" s="4"/>
      </tp>
      <tp t="e">
        <v>#N/A</v>
        <stp/>
        <stp>##V3_BDHV12</stp>
        <stp>SPX Index</stp>
        <stp>IVOL_MONEYNESS</stp>
        <stp/>
        <stp/>
        <stp>[PUTStrategy-RealOption.xlsx]Opt_BS!R1300C8</stp>
        <stp>IVOL_MATURITY=MATURITY_1STM</stp>
        <stp>IVOL_MONEYNESS_LEVEL=MONEY_LVL_100_</stp>
        <stp>DTS=H</stp>
        <stp>FACTOR=.01</stp>
        <stp>DAYS=W</stp>
        <tr r="H1300" s="4"/>
      </tp>
      <tp t="e">
        <v>#N/A</v>
        <stp/>
        <stp>##V3_BDHV12</stp>
        <stp>SPX Index</stp>
        <stp>IVOL_MONEYNESS</stp>
        <stp/>
        <stp/>
        <stp>[PUTStrategy-RealOption.xlsx]Opt_BS!R1390C8</stp>
        <stp>IVOL_MATURITY=MATURITY_1STM</stp>
        <stp>IVOL_MONEYNESS_LEVEL=MONEY_LVL_100_</stp>
        <stp>DTS=H</stp>
        <stp>FACTOR=.01</stp>
        <stp>DAYS=W</stp>
        <tr r="H1390" s="4"/>
      </tp>
      <tp t="e">
        <v>#N/A</v>
        <stp/>
        <stp>##V3_BDHV12</stp>
        <stp>SPX Index</stp>
        <stp>IVOL_MONEYNESS</stp>
        <stp/>
        <stp/>
        <stp>[PUTStrategy-RealOption.xlsx]Opt_BS!R1380C8</stp>
        <stp>IVOL_MATURITY=MATURITY_1STM</stp>
        <stp>IVOL_MONEYNESS_LEVEL=MONEY_LVL_100_</stp>
        <stp>DTS=H</stp>
        <stp>FACTOR=.01</stp>
        <stp>DAYS=W</stp>
        <tr r="H1380" s="4"/>
      </tp>
      <tp t="e">
        <v>#N/A</v>
        <stp/>
        <stp>##V3_BDHV12</stp>
        <stp>SPX Index</stp>
        <stp>IVOL_MONEYNESS</stp>
        <stp/>
        <stp/>
        <stp>[PUTStrategy-RealOption.xlsx]Opt_BS!R1070C8</stp>
        <stp>IVOL_MATURITY=MATURITY_1STM</stp>
        <stp>IVOL_MONEYNESS_LEVEL=MONEY_LVL_100_</stp>
        <stp>DTS=H</stp>
        <stp>FACTOR=.01</stp>
        <stp>DAYS=W</stp>
        <tr r="H1070" s="4"/>
      </tp>
      <tp t="e">
        <v>#N/A</v>
        <stp/>
        <stp>##V3_BDHV12</stp>
        <stp>SPX Index</stp>
        <stp>IVOL_MONEYNESS</stp>
        <stp/>
        <stp/>
        <stp>[PUTStrategy-RealOption.xlsx]Opt_BS!R1060C8</stp>
        <stp>IVOL_MATURITY=MATURITY_1STM</stp>
        <stp>IVOL_MONEYNESS_LEVEL=MONEY_LVL_100_</stp>
        <stp>DTS=H</stp>
        <stp>FACTOR=.01</stp>
        <stp>DAYS=W</stp>
        <tr r="H1060" s="4"/>
      </tp>
      <tp t="e">
        <v>#N/A</v>
        <stp/>
        <stp>##V3_BDHV12</stp>
        <stp>SPX Index</stp>
        <stp>IVOL_MONEYNESS</stp>
        <stp/>
        <stp/>
        <stp>[PUTStrategy-RealOption.xlsx]Opt_BS!R1050C8</stp>
        <stp>IVOL_MATURITY=MATURITY_1STM</stp>
        <stp>IVOL_MONEYNESS_LEVEL=MONEY_LVL_100_</stp>
        <stp>DTS=H</stp>
        <stp>FACTOR=.01</stp>
        <stp>DAYS=W</stp>
        <tr r="H1050" s="4"/>
      </tp>
      <tp t="e">
        <v>#N/A</v>
        <stp/>
        <stp>##V3_BDHV12</stp>
        <stp>SPX Index</stp>
        <stp>IVOL_MONEYNESS</stp>
        <stp/>
        <stp/>
        <stp>[PUTStrategy-RealOption.xlsx]Opt_BS!R1040C8</stp>
        <stp>IVOL_MATURITY=MATURITY_1STM</stp>
        <stp>IVOL_MONEYNESS_LEVEL=MONEY_LVL_100_</stp>
        <stp>DTS=H</stp>
        <stp>FACTOR=.01</stp>
        <stp>DAYS=W</stp>
        <tr r="H1040" s="4"/>
      </tp>
      <tp t="e">
        <v>#N/A</v>
        <stp/>
        <stp>##V3_BDHV12</stp>
        <stp>SPX Index</stp>
        <stp>IVOL_MONEYNESS</stp>
        <stp/>
        <stp/>
        <stp>[PUTStrategy-RealOption.xlsx]Opt_BS!R1030C8</stp>
        <stp>IVOL_MATURITY=MATURITY_1STM</stp>
        <stp>IVOL_MONEYNESS_LEVEL=MONEY_LVL_100_</stp>
        <stp>DTS=H</stp>
        <stp>FACTOR=.01</stp>
        <stp>DAYS=W</stp>
        <tr r="H1030" s="4"/>
      </tp>
      <tp t="e">
        <v>#N/A</v>
        <stp/>
        <stp>##V3_BDHV12</stp>
        <stp>SPX Index</stp>
        <stp>IVOL_MONEYNESS</stp>
        <stp/>
        <stp/>
        <stp>[PUTStrategy-RealOption.xlsx]Opt_BS!R1020C8</stp>
        <stp>IVOL_MATURITY=MATURITY_1STM</stp>
        <stp>IVOL_MONEYNESS_LEVEL=MONEY_LVL_100_</stp>
        <stp>DTS=H</stp>
        <stp>FACTOR=.01</stp>
        <stp>DAYS=W</stp>
        <tr r="H1020" s="4"/>
      </tp>
      <tp t="e">
        <v>#N/A</v>
        <stp/>
        <stp>##V3_BDHV12</stp>
        <stp>SPX Index</stp>
        <stp>IVOL_MONEYNESS</stp>
        <stp/>
        <stp/>
        <stp>[PUTStrategy-RealOption.xlsx]Opt_BS!R1010C8</stp>
        <stp>IVOL_MATURITY=MATURITY_1STM</stp>
        <stp>IVOL_MONEYNESS_LEVEL=MONEY_LVL_100_</stp>
        <stp>DTS=H</stp>
        <stp>FACTOR=.01</stp>
        <stp>DAYS=W</stp>
        <tr r="H1010" s="4"/>
      </tp>
      <tp t="e">
        <v>#N/A</v>
        <stp/>
        <stp>##V3_BDHV12</stp>
        <stp>SPX Index</stp>
        <stp>IVOL_MONEYNESS</stp>
        <stp/>
        <stp/>
        <stp>[PUTStrategy-RealOption.xlsx]Opt_BS!R1000C8</stp>
        <stp>IVOL_MATURITY=MATURITY_1STM</stp>
        <stp>IVOL_MONEYNESS_LEVEL=MONEY_LVL_100_</stp>
        <stp>DTS=H</stp>
        <stp>FACTOR=.01</stp>
        <stp>DAYS=W</stp>
        <tr r="H1000" s="4"/>
      </tp>
      <tp t="e">
        <v>#N/A</v>
        <stp/>
        <stp>##V3_BDHV12</stp>
        <stp>SPX Index</stp>
        <stp>IVOL_MONEYNESS</stp>
        <stp/>
        <stp/>
        <stp>[PUTStrategy-RealOption.xlsx]Opt_BS!R1090C8</stp>
        <stp>IVOL_MATURITY=MATURITY_1STM</stp>
        <stp>IVOL_MONEYNESS_LEVEL=MONEY_LVL_100_</stp>
        <stp>DTS=H</stp>
        <stp>FACTOR=.01</stp>
        <stp>DAYS=W</stp>
        <tr r="H1090" s="4"/>
      </tp>
      <tp t="e">
        <v>#N/A</v>
        <stp/>
        <stp>##V3_BDHV12</stp>
        <stp>SPX Index</stp>
        <stp>IVOL_MONEYNESS</stp>
        <stp/>
        <stp/>
        <stp>[PUTStrategy-RealOption.xlsx]Opt_BS!R1080C8</stp>
        <stp>IVOL_MATURITY=MATURITY_1STM</stp>
        <stp>IVOL_MONEYNESS_LEVEL=MONEY_LVL_100_</stp>
        <stp>DTS=H</stp>
        <stp>FACTOR=.01</stp>
        <stp>DAYS=W</stp>
        <tr r="H1080" s="4"/>
      </tp>
      <tp t="e">
        <v>#N/A</v>
        <stp/>
        <stp>##V3_BDHV12</stp>
        <stp>SPX Index</stp>
        <stp>IVOL_MONEYNESS</stp>
        <stp/>
        <stp/>
        <stp>[PUTStrategy-RealOption.xlsx]Opt_BS!R1170C8</stp>
        <stp>IVOL_MATURITY=MATURITY_1STM</stp>
        <stp>IVOL_MONEYNESS_LEVEL=MONEY_LVL_100_</stp>
        <stp>DTS=H</stp>
        <stp>FACTOR=.01</stp>
        <stp>DAYS=W</stp>
        <tr r="H1170" s="4"/>
      </tp>
      <tp t="e">
        <v>#N/A</v>
        <stp/>
        <stp>##V3_BDHV12</stp>
        <stp>SPX Index</stp>
        <stp>IVOL_MONEYNESS</stp>
        <stp/>
        <stp/>
        <stp>[PUTStrategy-RealOption.xlsx]Opt_BS!R1160C8</stp>
        <stp>IVOL_MATURITY=MATURITY_1STM</stp>
        <stp>IVOL_MONEYNESS_LEVEL=MONEY_LVL_100_</stp>
        <stp>DTS=H</stp>
        <stp>FACTOR=.01</stp>
        <stp>DAYS=W</stp>
        <tr r="H1160" s="4"/>
      </tp>
      <tp t="e">
        <v>#N/A</v>
        <stp/>
        <stp>##V3_BDHV12</stp>
        <stp>SPX Index</stp>
        <stp>IVOL_MONEYNESS</stp>
        <stp/>
        <stp/>
        <stp>[PUTStrategy-RealOption.xlsx]Opt_BS!R1150C8</stp>
        <stp>IVOL_MATURITY=MATURITY_1STM</stp>
        <stp>IVOL_MONEYNESS_LEVEL=MONEY_LVL_100_</stp>
        <stp>DTS=H</stp>
        <stp>FACTOR=.01</stp>
        <stp>DAYS=W</stp>
        <tr r="H1150" s="4"/>
      </tp>
      <tp t="e">
        <v>#N/A</v>
        <stp/>
        <stp>##V3_BDHV12</stp>
        <stp>SPX Index</stp>
        <stp>IVOL_MONEYNESS</stp>
        <stp/>
        <stp/>
        <stp>[PUTStrategy-RealOption.xlsx]Opt_BS!R1140C8</stp>
        <stp>IVOL_MATURITY=MATURITY_1STM</stp>
        <stp>IVOL_MONEYNESS_LEVEL=MONEY_LVL_100_</stp>
        <stp>DTS=H</stp>
        <stp>FACTOR=.01</stp>
        <stp>DAYS=W</stp>
        <tr r="H1140" s="4"/>
      </tp>
      <tp t="e">
        <v>#N/A</v>
        <stp/>
        <stp>##V3_BDHV12</stp>
        <stp>SPX Index</stp>
        <stp>IVOL_MONEYNESS</stp>
        <stp/>
        <stp/>
        <stp>[PUTStrategy-RealOption.xlsx]Opt_BS!R1130C8</stp>
        <stp>IVOL_MATURITY=MATURITY_1STM</stp>
        <stp>IVOL_MONEYNESS_LEVEL=MONEY_LVL_100_</stp>
        <stp>DTS=H</stp>
        <stp>FACTOR=.01</stp>
        <stp>DAYS=W</stp>
        <tr r="H1130" s="4"/>
      </tp>
      <tp t="e">
        <v>#N/A</v>
        <stp/>
        <stp>##V3_BDHV12</stp>
        <stp>SPX Index</stp>
        <stp>IVOL_MONEYNESS</stp>
        <stp/>
        <stp/>
        <stp>[PUTStrategy-RealOption.xlsx]Opt_BS!R1120C8</stp>
        <stp>IVOL_MATURITY=MATURITY_1STM</stp>
        <stp>IVOL_MONEYNESS_LEVEL=MONEY_LVL_100_</stp>
        <stp>DTS=H</stp>
        <stp>FACTOR=.01</stp>
        <stp>DAYS=W</stp>
        <tr r="H1120" s="4"/>
      </tp>
      <tp t="e">
        <v>#N/A</v>
        <stp/>
        <stp>##V3_BDHV12</stp>
        <stp>SPX Index</stp>
        <stp>IVOL_MONEYNESS</stp>
        <stp/>
        <stp/>
        <stp>[PUTStrategy-RealOption.xlsx]Opt_BS!R1110C8</stp>
        <stp>IVOL_MATURITY=MATURITY_1STM</stp>
        <stp>IVOL_MONEYNESS_LEVEL=MONEY_LVL_100_</stp>
        <stp>DTS=H</stp>
        <stp>FACTOR=.01</stp>
        <stp>DAYS=W</stp>
        <tr r="H1110" s="4"/>
      </tp>
      <tp t="e">
        <v>#N/A</v>
        <stp/>
        <stp>##V3_BDHV12</stp>
        <stp>SPX Index</stp>
        <stp>IVOL_MONEYNESS</stp>
        <stp/>
        <stp/>
        <stp>[PUTStrategy-RealOption.xlsx]Opt_BS!R1100C8</stp>
        <stp>IVOL_MATURITY=MATURITY_1STM</stp>
        <stp>IVOL_MONEYNESS_LEVEL=MONEY_LVL_100_</stp>
        <stp>DTS=H</stp>
        <stp>FACTOR=.01</stp>
        <stp>DAYS=W</stp>
        <tr r="H1100" s="4"/>
      </tp>
      <tp t="e">
        <v>#N/A</v>
        <stp/>
        <stp>##V3_BDHV12</stp>
        <stp>SPX Index</stp>
        <stp>IVOL_MONEYNESS</stp>
        <stp/>
        <stp/>
        <stp>[PUTStrategy-RealOption.xlsx]Opt_BS!R1190C8</stp>
        <stp>IVOL_MATURITY=MATURITY_1STM</stp>
        <stp>IVOL_MONEYNESS_LEVEL=MONEY_LVL_100_</stp>
        <stp>DTS=H</stp>
        <stp>FACTOR=.01</stp>
        <stp>DAYS=W</stp>
        <tr r="H1190" s="4"/>
      </tp>
      <tp t="e">
        <v>#N/A</v>
        <stp/>
        <stp>##V3_BDHV12</stp>
        <stp>SPX Index</stp>
        <stp>IVOL_MONEYNESS</stp>
        <stp/>
        <stp/>
        <stp>[PUTStrategy-RealOption.xlsx]Opt_BS!R1180C8</stp>
        <stp>IVOL_MATURITY=MATURITY_1STM</stp>
        <stp>IVOL_MONEYNESS_LEVEL=MONEY_LVL_100_</stp>
        <stp>DTS=H</stp>
        <stp>FACTOR=.01</stp>
        <stp>DAYS=W</stp>
        <tr r="H1180" s="4"/>
      </tp>
      <tp t="e">
        <v>#N/A</v>
        <stp/>
        <stp>##V3_BDHV12</stp>
        <stp>SPX Index</stp>
        <stp>IVOL_MONEYNESS</stp>
        <stp/>
        <stp/>
        <stp>[PUTStrategy-RealOption.xlsx]Opt_BS!R1670C8</stp>
        <stp>IVOL_MATURITY=MATURITY_1STM</stp>
        <stp>IVOL_MONEYNESS_LEVEL=MONEY_LVL_100_</stp>
        <stp>DTS=H</stp>
        <stp>FACTOR=.01</stp>
        <stp>DAYS=W</stp>
        <tr r="H1670" s="4"/>
      </tp>
      <tp t="e">
        <v>#N/A</v>
        <stp/>
        <stp>##V3_BDHV12</stp>
        <stp>SPX Index</stp>
        <stp>IVOL_MONEYNESS</stp>
        <stp/>
        <stp/>
        <stp>[PUTStrategy-RealOption.xlsx]Opt_BS!R1660C8</stp>
        <stp>IVOL_MATURITY=MATURITY_1STM</stp>
        <stp>IVOL_MONEYNESS_LEVEL=MONEY_LVL_100_</stp>
        <stp>DTS=H</stp>
        <stp>FACTOR=.01</stp>
        <stp>DAYS=W</stp>
        <tr r="H1660" s="4"/>
      </tp>
      <tp t="e">
        <v>#N/A</v>
        <stp/>
        <stp>##V3_BDHV12</stp>
        <stp>SPX Index</stp>
        <stp>IVOL_MONEYNESS</stp>
        <stp/>
        <stp/>
        <stp>[PUTStrategy-RealOption.xlsx]Opt_BS!R1650C8</stp>
        <stp>IVOL_MATURITY=MATURITY_1STM</stp>
        <stp>IVOL_MONEYNESS_LEVEL=MONEY_LVL_100_</stp>
        <stp>DTS=H</stp>
        <stp>FACTOR=.01</stp>
        <stp>DAYS=W</stp>
        <tr r="H1650" s="4"/>
      </tp>
      <tp t="e">
        <v>#N/A</v>
        <stp/>
        <stp>##V3_BDHV12</stp>
        <stp>SPX Index</stp>
        <stp>IVOL_MONEYNESS</stp>
        <stp/>
        <stp/>
        <stp>[PUTStrategy-RealOption.xlsx]Opt_BS!R1640C8</stp>
        <stp>IVOL_MATURITY=MATURITY_1STM</stp>
        <stp>IVOL_MONEYNESS_LEVEL=MONEY_LVL_100_</stp>
        <stp>DTS=H</stp>
        <stp>FACTOR=.01</stp>
        <stp>DAYS=W</stp>
        <tr r="H1640" s="4"/>
      </tp>
      <tp t="e">
        <v>#N/A</v>
        <stp/>
        <stp>##V3_BDHV12</stp>
        <stp>SPX Index</stp>
        <stp>IVOL_MONEYNESS</stp>
        <stp/>
        <stp/>
        <stp>[PUTStrategy-RealOption.xlsx]Opt_BS!R1630C8</stp>
        <stp>IVOL_MATURITY=MATURITY_1STM</stp>
        <stp>IVOL_MONEYNESS_LEVEL=MONEY_LVL_100_</stp>
        <stp>DTS=H</stp>
        <stp>FACTOR=.01</stp>
        <stp>DAYS=W</stp>
        <tr r="H1630" s="4"/>
      </tp>
      <tp t="e">
        <v>#N/A</v>
        <stp/>
        <stp>##V3_BDHV12</stp>
        <stp>SPX Index</stp>
        <stp>IVOL_MONEYNESS</stp>
        <stp/>
        <stp/>
        <stp>[PUTStrategy-RealOption.xlsx]Opt_BS!R1620C8</stp>
        <stp>IVOL_MATURITY=MATURITY_1STM</stp>
        <stp>IVOL_MONEYNESS_LEVEL=MONEY_LVL_100_</stp>
        <stp>DTS=H</stp>
        <stp>FACTOR=.01</stp>
        <stp>DAYS=W</stp>
        <tr r="H1620" s="4"/>
      </tp>
      <tp t="e">
        <v>#N/A</v>
        <stp/>
        <stp>##V3_BDHV12</stp>
        <stp>SPX Index</stp>
        <stp>IVOL_MONEYNESS</stp>
        <stp/>
        <stp/>
        <stp>[PUTStrategy-RealOption.xlsx]Opt_BS!R1610C8</stp>
        <stp>IVOL_MATURITY=MATURITY_1STM</stp>
        <stp>IVOL_MONEYNESS_LEVEL=MONEY_LVL_100_</stp>
        <stp>DTS=H</stp>
        <stp>FACTOR=.01</stp>
        <stp>DAYS=W</stp>
        <tr r="H1610" s="4"/>
      </tp>
      <tp t="e">
        <v>#N/A</v>
        <stp/>
        <stp>##V3_BDHV12</stp>
        <stp>SPX Index</stp>
        <stp>IVOL_MONEYNESS</stp>
        <stp/>
        <stp/>
        <stp>[PUTStrategy-RealOption.xlsx]Opt_BS!R1600C8</stp>
        <stp>IVOL_MATURITY=MATURITY_1STM</stp>
        <stp>IVOL_MONEYNESS_LEVEL=MONEY_LVL_100_</stp>
        <stp>DTS=H</stp>
        <stp>FACTOR=.01</stp>
        <stp>DAYS=W</stp>
        <tr r="H1600" s="4"/>
      </tp>
      <tp t="e">
        <v>#N/A</v>
        <stp/>
        <stp>##V3_BDHV12</stp>
        <stp>SPX Index</stp>
        <stp>IVOL_MONEYNESS</stp>
        <stp/>
        <stp/>
        <stp>[PUTStrategy-RealOption.xlsx]Opt_BS!R1690C8</stp>
        <stp>IVOL_MATURITY=MATURITY_1STM</stp>
        <stp>IVOL_MONEYNESS_LEVEL=MONEY_LVL_100_</stp>
        <stp>DTS=H</stp>
        <stp>FACTOR=.01</stp>
        <stp>DAYS=W</stp>
        <tr r="H1690" s="4"/>
      </tp>
      <tp t="e">
        <v>#N/A</v>
        <stp/>
        <stp>##V3_BDHV12</stp>
        <stp>SPX Index</stp>
        <stp>IVOL_MONEYNESS</stp>
        <stp/>
        <stp/>
        <stp>[PUTStrategy-RealOption.xlsx]Opt_BS!R1680C8</stp>
        <stp>IVOL_MATURITY=MATURITY_1STM</stp>
        <stp>IVOL_MONEYNESS_LEVEL=MONEY_LVL_100_</stp>
        <stp>DTS=H</stp>
        <stp>FACTOR=.01</stp>
        <stp>DAYS=W</stp>
        <tr r="H1680" s="4"/>
      </tp>
      <tp t="e">
        <v>#N/A</v>
        <stp/>
        <stp>##V3_BDHV12</stp>
        <stp>SPX Index</stp>
        <stp>IVOL_MONEYNESS</stp>
        <stp/>
        <stp/>
        <stp>[PUTStrategy-RealOption.xlsx]Opt_BS!R1770C8</stp>
        <stp>IVOL_MATURITY=MATURITY_1STM</stp>
        <stp>IVOL_MONEYNESS_LEVEL=MONEY_LVL_100_</stp>
        <stp>DTS=H</stp>
        <stp>FACTOR=.01</stp>
        <stp>DAYS=W</stp>
        <tr r="H1770" s="4"/>
      </tp>
      <tp t="e">
        <v>#N/A</v>
        <stp/>
        <stp>##V3_BDHV12</stp>
        <stp>SPX Index</stp>
        <stp>IVOL_MONEYNESS</stp>
        <stp/>
        <stp/>
        <stp>[PUTStrategy-RealOption.xlsx]Opt_BS!R1760C8</stp>
        <stp>IVOL_MATURITY=MATURITY_1STM</stp>
        <stp>IVOL_MONEYNESS_LEVEL=MONEY_LVL_100_</stp>
        <stp>DTS=H</stp>
        <stp>FACTOR=.01</stp>
        <stp>DAYS=W</stp>
        <tr r="H1760" s="4"/>
      </tp>
      <tp t="e">
        <v>#N/A</v>
        <stp/>
        <stp>##V3_BDHV12</stp>
        <stp>SPX Index</stp>
        <stp>IVOL_MONEYNESS</stp>
        <stp/>
        <stp/>
        <stp>[PUTStrategy-RealOption.xlsx]Opt_BS!R1750C8</stp>
        <stp>IVOL_MATURITY=MATURITY_1STM</stp>
        <stp>IVOL_MONEYNESS_LEVEL=MONEY_LVL_100_</stp>
        <stp>DTS=H</stp>
        <stp>FACTOR=.01</stp>
        <stp>DAYS=W</stp>
        <tr r="H1750" s="4"/>
      </tp>
      <tp t="e">
        <v>#N/A</v>
        <stp/>
        <stp>##V3_BDHV12</stp>
        <stp>SPX Index</stp>
        <stp>IVOL_MONEYNESS</stp>
        <stp/>
        <stp/>
        <stp>[PUTStrategy-RealOption.xlsx]Opt_BS!R1740C8</stp>
        <stp>IVOL_MATURITY=MATURITY_1STM</stp>
        <stp>IVOL_MONEYNESS_LEVEL=MONEY_LVL_100_</stp>
        <stp>DTS=H</stp>
        <stp>FACTOR=.01</stp>
        <stp>DAYS=W</stp>
        <tr r="H1740" s="4"/>
      </tp>
      <tp t="e">
        <v>#N/A</v>
        <stp/>
        <stp>##V3_BDHV12</stp>
        <stp>SPX Index</stp>
        <stp>IVOL_MONEYNESS</stp>
        <stp/>
        <stp/>
        <stp>[PUTStrategy-RealOption.xlsx]Opt_BS!R1730C8</stp>
        <stp>IVOL_MATURITY=MATURITY_1STM</stp>
        <stp>IVOL_MONEYNESS_LEVEL=MONEY_LVL_100_</stp>
        <stp>DTS=H</stp>
        <stp>FACTOR=.01</stp>
        <stp>DAYS=W</stp>
        <tr r="H1730" s="4"/>
      </tp>
      <tp t="e">
        <v>#N/A</v>
        <stp/>
        <stp>##V3_BDHV12</stp>
        <stp>SPX Index</stp>
        <stp>IVOL_MONEYNESS</stp>
        <stp/>
        <stp/>
        <stp>[PUTStrategy-RealOption.xlsx]Opt_BS!R1720C8</stp>
        <stp>IVOL_MATURITY=MATURITY_1STM</stp>
        <stp>IVOL_MONEYNESS_LEVEL=MONEY_LVL_100_</stp>
        <stp>DTS=H</stp>
        <stp>FACTOR=.01</stp>
        <stp>DAYS=W</stp>
        <tr r="H1720" s="4"/>
      </tp>
      <tp t="e">
        <v>#N/A</v>
        <stp/>
        <stp>##V3_BDHV12</stp>
        <stp>SPX Index</stp>
        <stp>IVOL_MONEYNESS</stp>
        <stp/>
        <stp/>
        <stp>[PUTStrategy-RealOption.xlsx]Opt_BS!R1710C8</stp>
        <stp>IVOL_MATURITY=MATURITY_1STM</stp>
        <stp>IVOL_MONEYNESS_LEVEL=MONEY_LVL_100_</stp>
        <stp>DTS=H</stp>
        <stp>FACTOR=.01</stp>
        <stp>DAYS=W</stp>
        <tr r="H1710" s="4"/>
      </tp>
      <tp t="e">
        <v>#N/A</v>
        <stp/>
        <stp>##V3_BDHV12</stp>
        <stp>SPX Index</stp>
        <stp>IVOL_MONEYNESS</stp>
        <stp/>
        <stp/>
        <stp>[PUTStrategy-RealOption.xlsx]Opt_BS!R1700C8</stp>
        <stp>IVOL_MATURITY=MATURITY_1STM</stp>
        <stp>IVOL_MONEYNESS_LEVEL=MONEY_LVL_100_</stp>
        <stp>DTS=H</stp>
        <stp>FACTOR=.01</stp>
        <stp>DAYS=W</stp>
        <tr r="H1700" s="4"/>
      </tp>
      <tp t="e">
        <v>#N/A</v>
        <stp/>
        <stp>##V3_BDHV12</stp>
        <stp>SPX Index</stp>
        <stp>IVOL_MONEYNESS</stp>
        <stp/>
        <stp/>
        <stp>[PUTStrategy-RealOption.xlsx]Opt_BS!R1790C8</stp>
        <stp>IVOL_MATURITY=MATURITY_1STM</stp>
        <stp>IVOL_MONEYNESS_LEVEL=MONEY_LVL_100_</stp>
        <stp>DTS=H</stp>
        <stp>FACTOR=.01</stp>
        <stp>DAYS=W</stp>
        <tr r="H1790" s="4"/>
      </tp>
      <tp t="e">
        <v>#N/A</v>
        <stp/>
        <stp>##V3_BDHV12</stp>
        <stp>SPX Index</stp>
        <stp>IVOL_MONEYNESS</stp>
        <stp/>
        <stp/>
        <stp>[PUTStrategy-RealOption.xlsx]Opt_BS!R1780C8</stp>
        <stp>IVOL_MATURITY=MATURITY_1STM</stp>
        <stp>IVOL_MONEYNESS_LEVEL=MONEY_LVL_100_</stp>
        <stp>DTS=H</stp>
        <stp>FACTOR=.01</stp>
        <stp>DAYS=W</stp>
        <tr r="H1780" s="4"/>
      </tp>
      <tp t="e">
        <v>#N/A</v>
        <stp/>
        <stp>##V3_BDHV12</stp>
        <stp>SPX Index</stp>
        <stp>IVOL_MONEYNESS</stp>
        <stp/>
        <stp/>
        <stp>[PUTStrategy-RealOption.xlsx]Opt_BS!R1470C8</stp>
        <stp>IVOL_MATURITY=MATURITY_1STM</stp>
        <stp>IVOL_MONEYNESS_LEVEL=MONEY_LVL_100_</stp>
        <stp>DTS=H</stp>
        <stp>FACTOR=.01</stp>
        <stp>DAYS=W</stp>
        <tr r="H1470" s="4"/>
      </tp>
      <tp t="e">
        <v>#N/A</v>
        <stp/>
        <stp>##V3_BDHV12</stp>
        <stp>SPX Index</stp>
        <stp>IVOL_MONEYNESS</stp>
        <stp/>
        <stp/>
        <stp>[PUTStrategy-RealOption.xlsx]Opt_BS!R1460C8</stp>
        <stp>IVOL_MATURITY=MATURITY_1STM</stp>
        <stp>IVOL_MONEYNESS_LEVEL=MONEY_LVL_100_</stp>
        <stp>DTS=H</stp>
        <stp>FACTOR=.01</stp>
        <stp>DAYS=W</stp>
        <tr r="H1460" s="4"/>
      </tp>
      <tp t="e">
        <v>#N/A</v>
        <stp/>
        <stp>##V3_BDHV12</stp>
        <stp>SPX Index</stp>
        <stp>IVOL_MONEYNESS</stp>
        <stp/>
        <stp/>
        <stp>[PUTStrategy-RealOption.xlsx]Opt_BS!R1450C8</stp>
        <stp>IVOL_MATURITY=MATURITY_1STM</stp>
        <stp>IVOL_MONEYNESS_LEVEL=MONEY_LVL_100_</stp>
        <stp>DTS=H</stp>
        <stp>FACTOR=.01</stp>
        <stp>DAYS=W</stp>
        <tr r="H1450" s="4"/>
      </tp>
      <tp t="e">
        <v>#N/A</v>
        <stp/>
        <stp>##V3_BDHV12</stp>
        <stp>SPX Index</stp>
        <stp>IVOL_MONEYNESS</stp>
        <stp/>
        <stp/>
        <stp>[PUTStrategy-RealOption.xlsx]Opt_BS!R1440C8</stp>
        <stp>IVOL_MATURITY=MATURITY_1STM</stp>
        <stp>IVOL_MONEYNESS_LEVEL=MONEY_LVL_100_</stp>
        <stp>DTS=H</stp>
        <stp>FACTOR=.01</stp>
        <stp>DAYS=W</stp>
        <tr r="H1440" s="4"/>
      </tp>
      <tp t="e">
        <v>#N/A</v>
        <stp/>
        <stp>##V3_BDHV12</stp>
        <stp>SPX Index</stp>
        <stp>IVOL_MONEYNESS</stp>
        <stp/>
        <stp/>
        <stp>[PUTStrategy-RealOption.xlsx]Opt_BS!R1430C8</stp>
        <stp>IVOL_MATURITY=MATURITY_1STM</stp>
        <stp>IVOL_MONEYNESS_LEVEL=MONEY_LVL_100_</stp>
        <stp>DTS=H</stp>
        <stp>FACTOR=.01</stp>
        <stp>DAYS=W</stp>
        <tr r="H1430" s="4"/>
      </tp>
      <tp t="e">
        <v>#N/A</v>
        <stp/>
        <stp>##V3_BDHV12</stp>
        <stp>SPX Index</stp>
        <stp>IVOL_MONEYNESS</stp>
        <stp/>
        <stp/>
        <stp>[PUTStrategy-RealOption.xlsx]Opt_BS!R1420C8</stp>
        <stp>IVOL_MATURITY=MATURITY_1STM</stp>
        <stp>IVOL_MONEYNESS_LEVEL=MONEY_LVL_100_</stp>
        <stp>DTS=H</stp>
        <stp>FACTOR=.01</stp>
        <stp>DAYS=W</stp>
        <tr r="H1420" s="4"/>
      </tp>
      <tp t="e">
        <v>#N/A</v>
        <stp/>
        <stp>##V3_BDHV12</stp>
        <stp>SPX Index</stp>
        <stp>IVOL_MONEYNESS</stp>
        <stp/>
        <stp/>
        <stp>[PUTStrategy-RealOption.xlsx]Opt_BS!R1410C8</stp>
        <stp>IVOL_MATURITY=MATURITY_1STM</stp>
        <stp>IVOL_MONEYNESS_LEVEL=MONEY_LVL_100_</stp>
        <stp>DTS=H</stp>
        <stp>FACTOR=.01</stp>
        <stp>DAYS=W</stp>
        <tr r="H1410" s="4"/>
      </tp>
      <tp t="e">
        <v>#N/A</v>
        <stp/>
        <stp>##V3_BDHV12</stp>
        <stp>SPX Index</stp>
        <stp>IVOL_MONEYNESS</stp>
        <stp/>
        <stp/>
        <stp>[PUTStrategy-RealOption.xlsx]Opt_BS!R1400C8</stp>
        <stp>IVOL_MATURITY=MATURITY_1STM</stp>
        <stp>IVOL_MONEYNESS_LEVEL=MONEY_LVL_100_</stp>
        <stp>DTS=H</stp>
        <stp>FACTOR=.01</stp>
        <stp>DAYS=W</stp>
        <tr r="H1400" s="4"/>
      </tp>
      <tp t="e">
        <v>#N/A</v>
        <stp/>
        <stp>##V3_BDHV12</stp>
        <stp>SPX Index</stp>
        <stp>IVOL_MONEYNESS</stp>
        <stp/>
        <stp/>
        <stp>[PUTStrategy-RealOption.xlsx]Opt_BS!R1490C8</stp>
        <stp>IVOL_MATURITY=MATURITY_1STM</stp>
        <stp>IVOL_MONEYNESS_LEVEL=MONEY_LVL_100_</stp>
        <stp>DTS=H</stp>
        <stp>FACTOR=.01</stp>
        <stp>DAYS=W</stp>
        <tr r="H1490" s="4"/>
      </tp>
      <tp t="e">
        <v>#N/A</v>
        <stp/>
        <stp>##V3_BDHV12</stp>
        <stp>SPX Index</stp>
        <stp>IVOL_MONEYNESS</stp>
        <stp/>
        <stp/>
        <stp>[PUTStrategy-RealOption.xlsx]Opt_BS!R1480C8</stp>
        <stp>IVOL_MATURITY=MATURITY_1STM</stp>
        <stp>IVOL_MONEYNESS_LEVEL=MONEY_LVL_100_</stp>
        <stp>DTS=H</stp>
        <stp>FACTOR=.01</stp>
        <stp>DAYS=W</stp>
        <tr r="H1480" s="4"/>
      </tp>
      <tp t="e">
        <v>#N/A</v>
        <stp/>
        <stp>##V3_BDHV12</stp>
        <stp>SPX Index</stp>
        <stp>IVOL_MONEYNESS</stp>
        <stp/>
        <stp/>
        <stp>[PUTStrategy-RealOption.xlsx]Opt_BS!R1570C8</stp>
        <stp>IVOL_MATURITY=MATURITY_1STM</stp>
        <stp>IVOL_MONEYNESS_LEVEL=MONEY_LVL_100_</stp>
        <stp>DTS=H</stp>
        <stp>FACTOR=.01</stp>
        <stp>DAYS=W</stp>
        <tr r="H1570" s="4"/>
      </tp>
      <tp t="e">
        <v>#N/A</v>
        <stp/>
        <stp>##V3_BDHV12</stp>
        <stp>SPX Index</stp>
        <stp>IVOL_MONEYNESS</stp>
        <stp/>
        <stp/>
        <stp>[PUTStrategy-RealOption.xlsx]Opt_BS!R1560C8</stp>
        <stp>IVOL_MATURITY=MATURITY_1STM</stp>
        <stp>IVOL_MONEYNESS_LEVEL=MONEY_LVL_100_</stp>
        <stp>DTS=H</stp>
        <stp>FACTOR=.01</stp>
        <stp>DAYS=W</stp>
        <tr r="H1560" s="4"/>
      </tp>
      <tp t="e">
        <v>#N/A</v>
        <stp/>
        <stp>##V3_BDHV12</stp>
        <stp>SPX Index</stp>
        <stp>IVOL_MONEYNESS</stp>
        <stp/>
        <stp/>
        <stp>[PUTStrategy-RealOption.xlsx]Opt_BS!R1550C8</stp>
        <stp>IVOL_MATURITY=MATURITY_1STM</stp>
        <stp>IVOL_MONEYNESS_LEVEL=MONEY_LVL_100_</stp>
        <stp>DTS=H</stp>
        <stp>FACTOR=.01</stp>
        <stp>DAYS=W</stp>
        <tr r="H1550" s="4"/>
      </tp>
      <tp t="e">
        <v>#N/A</v>
        <stp/>
        <stp>##V3_BDHV12</stp>
        <stp>SPX Index</stp>
        <stp>IVOL_MONEYNESS</stp>
        <stp/>
        <stp/>
        <stp>[PUTStrategy-RealOption.xlsx]Opt_BS!R1540C8</stp>
        <stp>IVOL_MATURITY=MATURITY_1STM</stp>
        <stp>IVOL_MONEYNESS_LEVEL=MONEY_LVL_100_</stp>
        <stp>DTS=H</stp>
        <stp>FACTOR=.01</stp>
        <stp>DAYS=W</stp>
        <tr r="H1540" s="4"/>
      </tp>
      <tp t="e">
        <v>#N/A</v>
        <stp/>
        <stp>##V3_BDHV12</stp>
        <stp>SPX Index</stp>
        <stp>IVOL_MONEYNESS</stp>
        <stp/>
        <stp/>
        <stp>[PUTStrategy-RealOption.xlsx]Opt_BS!R1530C8</stp>
        <stp>IVOL_MATURITY=MATURITY_1STM</stp>
        <stp>IVOL_MONEYNESS_LEVEL=MONEY_LVL_100_</stp>
        <stp>DTS=H</stp>
        <stp>FACTOR=.01</stp>
        <stp>DAYS=W</stp>
        <tr r="H1530" s="4"/>
      </tp>
      <tp t="e">
        <v>#N/A</v>
        <stp/>
        <stp>##V3_BDHV12</stp>
        <stp>SPX Index</stp>
        <stp>IVOL_MONEYNESS</stp>
        <stp/>
        <stp/>
        <stp>[PUTStrategy-RealOption.xlsx]Opt_BS!R1520C8</stp>
        <stp>IVOL_MATURITY=MATURITY_1STM</stp>
        <stp>IVOL_MONEYNESS_LEVEL=MONEY_LVL_100_</stp>
        <stp>DTS=H</stp>
        <stp>FACTOR=.01</stp>
        <stp>DAYS=W</stp>
        <tr r="H1520" s="4"/>
      </tp>
      <tp t="e">
        <v>#N/A</v>
        <stp/>
        <stp>##V3_BDHV12</stp>
        <stp>SPX Index</stp>
        <stp>IVOL_MONEYNESS</stp>
        <stp/>
        <stp/>
        <stp>[PUTStrategy-RealOption.xlsx]Opt_BS!R1510C8</stp>
        <stp>IVOL_MATURITY=MATURITY_1STM</stp>
        <stp>IVOL_MONEYNESS_LEVEL=MONEY_LVL_100_</stp>
        <stp>DTS=H</stp>
        <stp>FACTOR=.01</stp>
        <stp>DAYS=W</stp>
        <tr r="H1510" s="4"/>
      </tp>
      <tp t="e">
        <v>#N/A</v>
        <stp/>
        <stp>##V3_BDHV12</stp>
        <stp>SPX Index</stp>
        <stp>IVOL_MONEYNESS</stp>
        <stp/>
        <stp/>
        <stp>[PUTStrategy-RealOption.xlsx]Opt_BS!R1500C8</stp>
        <stp>IVOL_MATURITY=MATURITY_1STM</stp>
        <stp>IVOL_MONEYNESS_LEVEL=MONEY_LVL_100_</stp>
        <stp>DTS=H</stp>
        <stp>FACTOR=.01</stp>
        <stp>DAYS=W</stp>
        <tr r="H1500" s="4"/>
      </tp>
      <tp t="e">
        <v>#N/A</v>
        <stp/>
        <stp>##V3_BDHV12</stp>
        <stp>SPX Index</stp>
        <stp>IVOL_MONEYNESS</stp>
        <stp/>
        <stp/>
        <stp>[PUTStrategy-RealOption.xlsx]Opt_BS!R1590C8</stp>
        <stp>IVOL_MATURITY=MATURITY_1STM</stp>
        <stp>IVOL_MONEYNESS_LEVEL=MONEY_LVL_100_</stp>
        <stp>DTS=H</stp>
        <stp>FACTOR=.01</stp>
        <stp>DAYS=W</stp>
        <tr r="H1590" s="4"/>
      </tp>
      <tp t="e">
        <v>#N/A</v>
        <stp/>
        <stp>##V3_BDHV12</stp>
        <stp>SPX Index</stp>
        <stp>IVOL_MONEYNESS</stp>
        <stp/>
        <stp/>
        <stp>[PUTStrategy-RealOption.xlsx]Opt_BS!R1580C8</stp>
        <stp>IVOL_MATURITY=MATURITY_1STM</stp>
        <stp>IVOL_MONEYNESS_LEVEL=MONEY_LVL_100_</stp>
        <stp>DTS=H</stp>
        <stp>FACTOR=.01</stp>
        <stp>DAYS=W</stp>
        <tr r="H1580" s="4"/>
      </tp>
      <tp t="e">
        <v>#N/A</v>
        <stp/>
        <stp>##V3_BDHV12</stp>
        <stp>SPX Index</stp>
        <stp>IVOL_MONEYNESS</stp>
        <stp/>
        <stp/>
        <stp>[PUTStrategy-RealOption.xlsx]Opt_BS!R2270C8</stp>
        <stp>IVOL_MATURITY=MATURITY_1STM</stp>
        <stp>IVOL_MONEYNESS_LEVEL=MONEY_LVL_100_</stp>
        <stp>DTS=H</stp>
        <stp>FACTOR=.01</stp>
        <stp>DAYS=W</stp>
        <tr r="H2270" s="4"/>
      </tp>
      <tp t="e">
        <v>#N/A</v>
        <stp/>
        <stp>##V3_BDHV12</stp>
        <stp>SPX Index</stp>
        <stp>IVOL_MONEYNESS</stp>
        <stp/>
        <stp/>
        <stp>[PUTStrategy-RealOption.xlsx]Opt_BS!R2260C8</stp>
        <stp>IVOL_MATURITY=MATURITY_1STM</stp>
        <stp>IVOL_MONEYNESS_LEVEL=MONEY_LVL_100_</stp>
        <stp>DTS=H</stp>
        <stp>FACTOR=.01</stp>
        <stp>DAYS=W</stp>
        <tr r="H2260" s="4"/>
      </tp>
      <tp t="e">
        <v>#N/A</v>
        <stp/>
        <stp>##V3_BDHV12</stp>
        <stp>SPX Index</stp>
        <stp>IVOL_MONEYNESS</stp>
        <stp/>
        <stp/>
        <stp>[PUTStrategy-RealOption.xlsx]Opt_BS!R2250C8</stp>
        <stp>IVOL_MATURITY=MATURITY_1STM</stp>
        <stp>IVOL_MONEYNESS_LEVEL=MONEY_LVL_100_</stp>
        <stp>DTS=H</stp>
        <stp>FACTOR=.01</stp>
        <stp>DAYS=W</stp>
        <tr r="H2250" s="4"/>
      </tp>
      <tp t="e">
        <v>#N/A</v>
        <stp/>
        <stp>##V3_BDHV12</stp>
        <stp>SPX Index</stp>
        <stp>IVOL_MONEYNESS</stp>
        <stp/>
        <stp/>
        <stp>[PUTStrategy-RealOption.xlsx]Opt_BS!R2240C8</stp>
        <stp>IVOL_MATURITY=MATURITY_1STM</stp>
        <stp>IVOL_MONEYNESS_LEVEL=MONEY_LVL_100_</stp>
        <stp>DTS=H</stp>
        <stp>FACTOR=.01</stp>
        <stp>DAYS=W</stp>
        <tr r="H2240" s="4"/>
      </tp>
      <tp t="e">
        <v>#N/A</v>
        <stp/>
        <stp>##V3_BDHV12</stp>
        <stp>SPX Index</stp>
        <stp>IVOL_MONEYNESS</stp>
        <stp/>
        <stp/>
        <stp>[PUTStrategy-RealOption.xlsx]Opt_BS!R2230C8</stp>
        <stp>IVOL_MATURITY=MATURITY_1STM</stp>
        <stp>IVOL_MONEYNESS_LEVEL=MONEY_LVL_100_</stp>
        <stp>DTS=H</stp>
        <stp>FACTOR=.01</stp>
        <stp>DAYS=W</stp>
        <tr r="H2230" s="4"/>
      </tp>
      <tp t="e">
        <v>#N/A</v>
        <stp/>
        <stp>##V3_BDHV12</stp>
        <stp>SPX Index</stp>
        <stp>IVOL_MONEYNESS</stp>
        <stp/>
        <stp/>
        <stp>[PUTStrategy-RealOption.xlsx]Opt_BS!R2220C8</stp>
        <stp>IVOL_MATURITY=MATURITY_1STM</stp>
        <stp>IVOL_MONEYNESS_LEVEL=MONEY_LVL_100_</stp>
        <stp>DTS=H</stp>
        <stp>FACTOR=.01</stp>
        <stp>DAYS=W</stp>
        <tr r="H2220" s="4"/>
      </tp>
      <tp t="e">
        <v>#N/A</v>
        <stp/>
        <stp>##V3_BDHV12</stp>
        <stp>SPX Index</stp>
        <stp>IVOL_MONEYNESS</stp>
        <stp/>
        <stp/>
        <stp>[PUTStrategy-RealOption.xlsx]Opt_BS!R2210C8</stp>
        <stp>IVOL_MATURITY=MATURITY_1STM</stp>
        <stp>IVOL_MONEYNESS_LEVEL=MONEY_LVL_100_</stp>
        <stp>DTS=H</stp>
        <stp>FACTOR=.01</stp>
        <stp>DAYS=W</stp>
        <tr r="H2210" s="4"/>
      </tp>
      <tp t="e">
        <v>#N/A</v>
        <stp/>
        <stp>##V3_BDHV12</stp>
        <stp>SPX Index</stp>
        <stp>IVOL_MONEYNESS</stp>
        <stp/>
        <stp/>
        <stp>[PUTStrategy-RealOption.xlsx]Opt_BS!R2200C8</stp>
        <stp>IVOL_MATURITY=MATURITY_1STM</stp>
        <stp>IVOL_MONEYNESS_LEVEL=MONEY_LVL_100_</stp>
        <stp>DTS=H</stp>
        <stp>FACTOR=.01</stp>
        <stp>DAYS=W</stp>
        <tr r="H2200" s="4"/>
      </tp>
      <tp t="e">
        <v>#N/A</v>
        <stp/>
        <stp>##V3_BDHV12</stp>
        <stp>SPX Index</stp>
        <stp>IVOL_MONEYNESS</stp>
        <stp/>
        <stp/>
        <stp>[PUTStrategy-RealOption.xlsx]Opt_BS!R2290C8</stp>
        <stp>IVOL_MATURITY=MATURITY_1STM</stp>
        <stp>IVOL_MONEYNESS_LEVEL=MONEY_LVL_100_</stp>
        <stp>DTS=H</stp>
        <stp>FACTOR=.01</stp>
        <stp>DAYS=W</stp>
        <tr r="H2290" s="4"/>
      </tp>
      <tp t="e">
        <v>#N/A</v>
        <stp/>
        <stp>##V3_BDHV12</stp>
        <stp>SPX Index</stp>
        <stp>IVOL_MONEYNESS</stp>
        <stp/>
        <stp/>
        <stp>[PUTStrategy-RealOption.xlsx]Opt_BS!R2280C8</stp>
        <stp>IVOL_MATURITY=MATURITY_1STM</stp>
        <stp>IVOL_MONEYNESS_LEVEL=MONEY_LVL_100_</stp>
        <stp>DTS=H</stp>
        <stp>FACTOR=.01</stp>
        <stp>DAYS=W</stp>
        <tr r="H2280" s="4"/>
      </tp>
      <tp t="e">
        <v>#N/A</v>
        <stp/>
        <stp>##V3_BDHV12</stp>
        <stp>SPX Index</stp>
        <stp>IVOL_MONEYNESS</stp>
        <stp/>
        <stp/>
        <stp>[PUTStrategy-RealOption.xlsx]Opt_BS!R2370C8</stp>
        <stp>IVOL_MATURITY=MATURITY_1STM</stp>
        <stp>IVOL_MONEYNESS_LEVEL=MONEY_LVL_100_</stp>
        <stp>DTS=H</stp>
        <stp>FACTOR=.01</stp>
        <stp>DAYS=W</stp>
        <tr r="H2370" s="4"/>
      </tp>
      <tp t="e">
        <v>#N/A</v>
        <stp/>
        <stp>##V3_BDHV12</stp>
        <stp>SPX Index</stp>
        <stp>IVOL_MONEYNESS</stp>
        <stp/>
        <stp/>
        <stp>[PUTStrategy-RealOption.xlsx]Opt_BS!R2360C8</stp>
        <stp>IVOL_MATURITY=MATURITY_1STM</stp>
        <stp>IVOL_MONEYNESS_LEVEL=MONEY_LVL_100_</stp>
        <stp>DTS=H</stp>
        <stp>FACTOR=.01</stp>
        <stp>DAYS=W</stp>
        <tr r="H2360" s="4"/>
      </tp>
      <tp t="e">
        <v>#N/A</v>
        <stp/>
        <stp>##V3_BDHV12</stp>
        <stp>SPX Index</stp>
        <stp>IVOL_MONEYNESS</stp>
        <stp/>
        <stp/>
        <stp>[PUTStrategy-RealOption.xlsx]Opt_BS!R2350C8</stp>
        <stp>IVOL_MATURITY=MATURITY_1STM</stp>
        <stp>IVOL_MONEYNESS_LEVEL=MONEY_LVL_100_</stp>
        <stp>DTS=H</stp>
        <stp>FACTOR=.01</stp>
        <stp>DAYS=W</stp>
        <tr r="H2350" s="4"/>
      </tp>
      <tp t="e">
        <v>#N/A</v>
        <stp/>
        <stp>##V3_BDHV12</stp>
        <stp>SPX Index</stp>
        <stp>IVOL_MONEYNESS</stp>
        <stp/>
        <stp/>
        <stp>[PUTStrategy-RealOption.xlsx]Opt_BS!R2340C8</stp>
        <stp>IVOL_MATURITY=MATURITY_1STM</stp>
        <stp>IVOL_MONEYNESS_LEVEL=MONEY_LVL_100_</stp>
        <stp>DTS=H</stp>
        <stp>FACTOR=.01</stp>
        <stp>DAYS=W</stp>
        <tr r="H2340" s="4"/>
      </tp>
      <tp t="e">
        <v>#N/A</v>
        <stp/>
        <stp>##V3_BDHV12</stp>
        <stp>SPX Index</stp>
        <stp>IVOL_MONEYNESS</stp>
        <stp/>
        <stp/>
        <stp>[PUTStrategy-RealOption.xlsx]Opt_BS!R2330C8</stp>
        <stp>IVOL_MATURITY=MATURITY_1STM</stp>
        <stp>IVOL_MONEYNESS_LEVEL=MONEY_LVL_100_</stp>
        <stp>DTS=H</stp>
        <stp>FACTOR=.01</stp>
        <stp>DAYS=W</stp>
        <tr r="H2330" s="4"/>
      </tp>
      <tp t="e">
        <v>#N/A</v>
        <stp/>
        <stp>##V3_BDHV12</stp>
        <stp>SPX Index</stp>
        <stp>IVOL_MONEYNESS</stp>
        <stp/>
        <stp/>
        <stp>[PUTStrategy-RealOption.xlsx]Opt_BS!R2320C8</stp>
        <stp>IVOL_MATURITY=MATURITY_1STM</stp>
        <stp>IVOL_MONEYNESS_LEVEL=MONEY_LVL_100_</stp>
        <stp>DTS=H</stp>
        <stp>FACTOR=.01</stp>
        <stp>DAYS=W</stp>
        <tr r="H2320" s="4"/>
      </tp>
      <tp t="e">
        <v>#N/A</v>
        <stp/>
        <stp>##V3_BDHV12</stp>
        <stp>SPX Index</stp>
        <stp>IVOL_MONEYNESS</stp>
        <stp/>
        <stp/>
        <stp>[PUTStrategy-RealOption.xlsx]Opt_BS!R2310C8</stp>
        <stp>IVOL_MATURITY=MATURITY_1STM</stp>
        <stp>IVOL_MONEYNESS_LEVEL=MONEY_LVL_100_</stp>
        <stp>DTS=H</stp>
        <stp>FACTOR=.01</stp>
        <stp>DAYS=W</stp>
        <tr r="H2310" s="4"/>
      </tp>
      <tp t="e">
        <v>#N/A</v>
        <stp/>
        <stp>##V3_BDHV12</stp>
        <stp>SPX Index</stp>
        <stp>IVOL_MONEYNESS</stp>
        <stp/>
        <stp/>
        <stp>[PUTStrategy-RealOption.xlsx]Opt_BS!R2300C8</stp>
        <stp>IVOL_MATURITY=MATURITY_1STM</stp>
        <stp>IVOL_MONEYNESS_LEVEL=MONEY_LVL_100_</stp>
        <stp>DTS=H</stp>
        <stp>FACTOR=.01</stp>
        <stp>DAYS=W</stp>
        <tr r="H2300" s="4"/>
      </tp>
      <tp t="e">
        <v>#N/A</v>
        <stp/>
        <stp>##V3_BDHV12</stp>
        <stp>SPX Index</stp>
        <stp>IVOL_MONEYNESS</stp>
        <stp/>
        <stp/>
        <stp>[PUTStrategy-RealOption.xlsx]Opt_BS!R2390C8</stp>
        <stp>IVOL_MATURITY=MATURITY_1STM</stp>
        <stp>IVOL_MONEYNESS_LEVEL=MONEY_LVL_100_</stp>
        <stp>DTS=H</stp>
        <stp>FACTOR=.01</stp>
        <stp>DAYS=W</stp>
        <tr r="H2390" s="4"/>
      </tp>
      <tp t="e">
        <v>#N/A</v>
        <stp/>
        <stp>##V3_BDHV12</stp>
        <stp>SPX Index</stp>
        <stp>IVOL_MONEYNESS</stp>
        <stp/>
        <stp/>
        <stp>[PUTStrategy-RealOption.xlsx]Opt_BS!R2380C8</stp>
        <stp>IVOL_MATURITY=MATURITY_1STM</stp>
        <stp>IVOL_MONEYNESS_LEVEL=MONEY_LVL_100_</stp>
        <stp>DTS=H</stp>
        <stp>FACTOR=.01</stp>
        <stp>DAYS=W</stp>
        <tr r="H2380" s="4"/>
      </tp>
      <tp t="e">
        <v>#N/A</v>
        <stp/>
        <stp>##V3_BDHV12</stp>
        <stp>SPX Index</stp>
        <stp>IVOL_MONEYNESS</stp>
        <stp/>
        <stp/>
        <stp>[PUTStrategy-RealOption.xlsx]Opt_BS!R2070C8</stp>
        <stp>IVOL_MATURITY=MATURITY_1STM</stp>
        <stp>IVOL_MONEYNESS_LEVEL=MONEY_LVL_100_</stp>
        <stp>DTS=H</stp>
        <stp>FACTOR=.01</stp>
        <stp>DAYS=W</stp>
        <tr r="H2070" s="4"/>
      </tp>
      <tp t="e">
        <v>#N/A</v>
        <stp/>
        <stp>##V3_BDHV12</stp>
        <stp>SPX Index</stp>
        <stp>IVOL_MONEYNESS</stp>
        <stp/>
        <stp/>
        <stp>[PUTStrategy-RealOption.xlsx]Opt_BS!R2060C8</stp>
        <stp>IVOL_MATURITY=MATURITY_1STM</stp>
        <stp>IVOL_MONEYNESS_LEVEL=MONEY_LVL_100_</stp>
        <stp>DTS=H</stp>
        <stp>FACTOR=.01</stp>
        <stp>DAYS=W</stp>
        <tr r="H2060" s="4"/>
      </tp>
      <tp t="e">
        <v>#N/A</v>
        <stp/>
        <stp>##V3_BDHV12</stp>
        <stp>SPX Index</stp>
        <stp>IVOL_MONEYNESS</stp>
        <stp/>
        <stp/>
        <stp>[PUTStrategy-RealOption.xlsx]Opt_BS!R2050C8</stp>
        <stp>IVOL_MATURITY=MATURITY_1STM</stp>
        <stp>IVOL_MONEYNESS_LEVEL=MONEY_LVL_100_</stp>
        <stp>DTS=H</stp>
        <stp>FACTOR=.01</stp>
        <stp>DAYS=W</stp>
        <tr r="H2050" s="4"/>
      </tp>
      <tp t="e">
        <v>#N/A</v>
        <stp/>
        <stp>##V3_BDHV12</stp>
        <stp>SPX Index</stp>
        <stp>IVOL_MONEYNESS</stp>
        <stp/>
        <stp/>
        <stp>[PUTStrategy-RealOption.xlsx]Opt_BS!R2040C8</stp>
        <stp>IVOL_MATURITY=MATURITY_1STM</stp>
        <stp>IVOL_MONEYNESS_LEVEL=MONEY_LVL_100_</stp>
        <stp>DTS=H</stp>
        <stp>FACTOR=.01</stp>
        <stp>DAYS=W</stp>
        <tr r="H2040" s="4"/>
      </tp>
      <tp t="e">
        <v>#N/A</v>
        <stp/>
        <stp>##V3_BDHV12</stp>
        <stp>SPX Index</stp>
        <stp>IVOL_MONEYNESS</stp>
        <stp/>
        <stp/>
        <stp>[PUTStrategy-RealOption.xlsx]Opt_BS!R2030C8</stp>
        <stp>IVOL_MATURITY=MATURITY_1STM</stp>
        <stp>IVOL_MONEYNESS_LEVEL=MONEY_LVL_100_</stp>
        <stp>DTS=H</stp>
        <stp>FACTOR=.01</stp>
        <stp>DAYS=W</stp>
        <tr r="H2030" s="4"/>
      </tp>
      <tp t="e">
        <v>#N/A</v>
        <stp/>
        <stp>##V3_BDHV12</stp>
        <stp>SPX Index</stp>
        <stp>IVOL_MONEYNESS</stp>
        <stp/>
        <stp/>
        <stp>[PUTStrategy-RealOption.xlsx]Opt_BS!R2020C8</stp>
        <stp>IVOL_MATURITY=MATURITY_1STM</stp>
        <stp>IVOL_MONEYNESS_LEVEL=MONEY_LVL_100_</stp>
        <stp>DTS=H</stp>
        <stp>FACTOR=.01</stp>
        <stp>DAYS=W</stp>
        <tr r="H2020" s="4"/>
      </tp>
      <tp t="e">
        <v>#N/A</v>
        <stp/>
        <stp>##V3_BDHV12</stp>
        <stp>SPX Index</stp>
        <stp>IVOL_MONEYNESS</stp>
        <stp/>
        <stp/>
        <stp>[PUTStrategy-RealOption.xlsx]Opt_BS!R2010C8</stp>
        <stp>IVOL_MATURITY=MATURITY_1STM</stp>
        <stp>IVOL_MONEYNESS_LEVEL=MONEY_LVL_100_</stp>
        <stp>DTS=H</stp>
        <stp>FACTOR=.01</stp>
        <stp>DAYS=W</stp>
        <tr r="H2010" s="4"/>
      </tp>
      <tp t="e">
        <v>#N/A</v>
        <stp/>
        <stp>##V3_BDHV12</stp>
        <stp>SPX Index</stp>
        <stp>IVOL_MONEYNESS</stp>
        <stp/>
        <stp/>
        <stp>[PUTStrategy-RealOption.xlsx]Opt_BS!R2000C8</stp>
        <stp>IVOL_MATURITY=MATURITY_1STM</stp>
        <stp>IVOL_MONEYNESS_LEVEL=MONEY_LVL_100_</stp>
        <stp>DTS=H</stp>
        <stp>FACTOR=.01</stp>
        <stp>DAYS=W</stp>
        <tr r="H2000" s="4"/>
      </tp>
      <tp t="e">
        <v>#N/A</v>
        <stp/>
        <stp>##V3_BDHV12</stp>
        <stp>SPX Index</stp>
        <stp>IVOL_MONEYNESS</stp>
        <stp/>
        <stp/>
        <stp>[PUTStrategy-RealOption.xlsx]Opt_BS!R2090C8</stp>
        <stp>IVOL_MATURITY=MATURITY_1STM</stp>
        <stp>IVOL_MONEYNESS_LEVEL=MONEY_LVL_100_</stp>
        <stp>DTS=H</stp>
        <stp>FACTOR=.01</stp>
        <stp>DAYS=W</stp>
        <tr r="H2090" s="4"/>
      </tp>
      <tp t="e">
        <v>#N/A</v>
        <stp/>
        <stp>##V3_BDHV12</stp>
        <stp>SPX Index</stp>
        <stp>IVOL_MONEYNESS</stp>
        <stp/>
        <stp/>
        <stp>[PUTStrategy-RealOption.xlsx]Opt_BS!R2080C8</stp>
        <stp>IVOL_MATURITY=MATURITY_1STM</stp>
        <stp>IVOL_MONEYNESS_LEVEL=MONEY_LVL_100_</stp>
        <stp>DTS=H</stp>
        <stp>FACTOR=.01</stp>
        <stp>DAYS=W</stp>
        <tr r="H2080" s="4"/>
      </tp>
      <tp t="e">
        <v>#N/A</v>
        <stp/>
        <stp>##V3_BDHV12</stp>
        <stp>SPX Index</stp>
        <stp>IVOL_MONEYNESS</stp>
        <stp/>
        <stp/>
        <stp>[PUTStrategy-RealOption.xlsx]Opt_BS!R2170C8</stp>
        <stp>IVOL_MATURITY=MATURITY_1STM</stp>
        <stp>IVOL_MONEYNESS_LEVEL=MONEY_LVL_100_</stp>
        <stp>DTS=H</stp>
        <stp>FACTOR=.01</stp>
        <stp>DAYS=W</stp>
        <tr r="H2170" s="4"/>
      </tp>
      <tp t="e">
        <v>#N/A</v>
        <stp/>
        <stp>##V3_BDHV12</stp>
        <stp>SPX Index</stp>
        <stp>IVOL_MONEYNESS</stp>
        <stp/>
        <stp/>
        <stp>[PUTStrategy-RealOption.xlsx]Opt_BS!R2160C8</stp>
        <stp>IVOL_MATURITY=MATURITY_1STM</stp>
        <stp>IVOL_MONEYNESS_LEVEL=MONEY_LVL_100_</stp>
        <stp>DTS=H</stp>
        <stp>FACTOR=.01</stp>
        <stp>DAYS=W</stp>
        <tr r="H2160" s="4"/>
      </tp>
      <tp t="e">
        <v>#N/A</v>
        <stp/>
        <stp>##V3_BDHV12</stp>
        <stp>SPX Index</stp>
        <stp>IVOL_MONEYNESS</stp>
        <stp/>
        <stp/>
        <stp>[PUTStrategy-RealOption.xlsx]Opt_BS!R2150C8</stp>
        <stp>IVOL_MATURITY=MATURITY_1STM</stp>
        <stp>IVOL_MONEYNESS_LEVEL=MONEY_LVL_100_</stp>
        <stp>DTS=H</stp>
        <stp>FACTOR=.01</stp>
        <stp>DAYS=W</stp>
        <tr r="H2150" s="4"/>
      </tp>
      <tp t="e">
        <v>#N/A</v>
        <stp/>
        <stp>##V3_BDHV12</stp>
        <stp>SPX Index</stp>
        <stp>IVOL_MONEYNESS</stp>
        <stp/>
        <stp/>
        <stp>[PUTStrategy-RealOption.xlsx]Opt_BS!R2140C8</stp>
        <stp>IVOL_MATURITY=MATURITY_1STM</stp>
        <stp>IVOL_MONEYNESS_LEVEL=MONEY_LVL_100_</stp>
        <stp>DTS=H</stp>
        <stp>FACTOR=.01</stp>
        <stp>DAYS=W</stp>
        <tr r="H2140" s="4"/>
      </tp>
      <tp t="e">
        <v>#N/A</v>
        <stp/>
        <stp>##V3_BDHV12</stp>
        <stp>SPX Index</stp>
        <stp>IVOL_MONEYNESS</stp>
        <stp/>
        <stp/>
        <stp>[PUTStrategy-RealOption.xlsx]Opt_BS!R2130C8</stp>
        <stp>IVOL_MATURITY=MATURITY_1STM</stp>
        <stp>IVOL_MONEYNESS_LEVEL=MONEY_LVL_100_</stp>
        <stp>DTS=H</stp>
        <stp>FACTOR=.01</stp>
        <stp>DAYS=W</stp>
        <tr r="H2130" s="4"/>
      </tp>
      <tp t="e">
        <v>#N/A</v>
        <stp/>
        <stp>##V3_BDHV12</stp>
        <stp>SPX Index</stp>
        <stp>IVOL_MONEYNESS</stp>
        <stp/>
        <stp/>
        <stp>[PUTStrategy-RealOption.xlsx]Opt_BS!R2120C8</stp>
        <stp>IVOL_MATURITY=MATURITY_1STM</stp>
        <stp>IVOL_MONEYNESS_LEVEL=MONEY_LVL_100_</stp>
        <stp>DTS=H</stp>
        <stp>FACTOR=.01</stp>
        <stp>DAYS=W</stp>
        <tr r="H2120" s="4"/>
      </tp>
      <tp t="e">
        <v>#N/A</v>
        <stp/>
        <stp>##V3_BDHV12</stp>
        <stp>SPX Index</stp>
        <stp>IVOL_MONEYNESS</stp>
        <stp/>
        <stp/>
        <stp>[PUTStrategy-RealOption.xlsx]Opt_BS!R2110C8</stp>
        <stp>IVOL_MATURITY=MATURITY_1STM</stp>
        <stp>IVOL_MONEYNESS_LEVEL=MONEY_LVL_100_</stp>
        <stp>DTS=H</stp>
        <stp>FACTOR=.01</stp>
        <stp>DAYS=W</stp>
        <tr r="H2110" s="4"/>
      </tp>
      <tp t="e">
        <v>#N/A</v>
        <stp/>
        <stp>##V3_BDHV12</stp>
        <stp>SPX Index</stp>
        <stp>IVOL_MONEYNESS</stp>
        <stp/>
        <stp/>
        <stp>[PUTStrategy-RealOption.xlsx]Opt_BS!R2100C8</stp>
        <stp>IVOL_MATURITY=MATURITY_1STM</stp>
        <stp>IVOL_MONEYNESS_LEVEL=MONEY_LVL_100_</stp>
        <stp>DTS=H</stp>
        <stp>FACTOR=.01</stp>
        <stp>DAYS=W</stp>
        <tr r="H2100" s="4"/>
      </tp>
      <tp t="e">
        <v>#N/A</v>
        <stp/>
        <stp>##V3_BDHV12</stp>
        <stp>SPX Index</stp>
        <stp>IVOL_MONEYNESS</stp>
        <stp/>
        <stp/>
        <stp>[PUTStrategy-RealOption.xlsx]Opt_BS!R2190C8</stp>
        <stp>IVOL_MATURITY=MATURITY_1STM</stp>
        <stp>IVOL_MONEYNESS_LEVEL=MONEY_LVL_100_</stp>
        <stp>DTS=H</stp>
        <stp>FACTOR=.01</stp>
        <stp>DAYS=W</stp>
        <tr r="H2190" s="4"/>
      </tp>
      <tp t="e">
        <v>#N/A</v>
        <stp/>
        <stp>##V3_BDHV12</stp>
        <stp>SPX Index</stp>
        <stp>IVOL_MONEYNESS</stp>
        <stp/>
        <stp/>
        <stp>[PUTStrategy-RealOption.xlsx]Opt_BS!R2180C8</stp>
        <stp>IVOL_MATURITY=MATURITY_1STM</stp>
        <stp>IVOL_MONEYNESS_LEVEL=MONEY_LVL_100_</stp>
        <stp>DTS=H</stp>
        <stp>FACTOR=.01</stp>
        <stp>DAYS=W</stp>
        <tr r="H2180" s="4"/>
      </tp>
      <tp t="e">
        <v>#N/A</v>
        <stp/>
        <stp>##V3_BDHV12</stp>
        <stp>SPX Index</stp>
        <stp>IVOL_MONEYNESS</stp>
        <stp/>
        <stp/>
        <stp>[PUTStrategy-RealOption.xlsx]Opt_BS!R2470C8</stp>
        <stp>IVOL_MATURITY=MATURITY_1STM</stp>
        <stp>IVOL_MONEYNESS_LEVEL=MONEY_LVL_100_</stp>
        <stp>DTS=H</stp>
        <stp>FACTOR=.01</stp>
        <stp>DAYS=W</stp>
        <tr r="H2470" s="4"/>
      </tp>
      <tp t="e">
        <v>#N/A</v>
        <stp/>
        <stp>##V3_BDHV12</stp>
        <stp>SPX Index</stp>
        <stp>IVOL_MONEYNESS</stp>
        <stp/>
        <stp/>
        <stp>[PUTStrategy-RealOption.xlsx]Opt_BS!R2460C8</stp>
        <stp>IVOL_MATURITY=MATURITY_1STM</stp>
        <stp>IVOL_MONEYNESS_LEVEL=MONEY_LVL_100_</stp>
        <stp>DTS=H</stp>
        <stp>FACTOR=.01</stp>
        <stp>DAYS=W</stp>
        <tr r="H2460" s="4"/>
      </tp>
      <tp t="e">
        <v>#N/A</v>
        <stp/>
        <stp>##V3_BDHV12</stp>
        <stp>SPX Index</stp>
        <stp>IVOL_MONEYNESS</stp>
        <stp/>
        <stp/>
        <stp>[PUTStrategy-RealOption.xlsx]Opt_BS!R2450C8</stp>
        <stp>IVOL_MATURITY=MATURITY_1STM</stp>
        <stp>IVOL_MONEYNESS_LEVEL=MONEY_LVL_100_</stp>
        <stp>DTS=H</stp>
        <stp>FACTOR=.01</stp>
        <stp>DAYS=W</stp>
        <tr r="H2450" s="4"/>
      </tp>
      <tp t="e">
        <v>#N/A</v>
        <stp/>
        <stp>##V3_BDHV12</stp>
        <stp>SPX Index</stp>
        <stp>IVOL_MONEYNESS</stp>
        <stp/>
        <stp/>
        <stp>[PUTStrategy-RealOption.xlsx]Opt_BS!R2440C8</stp>
        <stp>IVOL_MATURITY=MATURITY_1STM</stp>
        <stp>IVOL_MONEYNESS_LEVEL=MONEY_LVL_100_</stp>
        <stp>DTS=H</stp>
        <stp>FACTOR=.01</stp>
        <stp>DAYS=W</stp>
        <tr r="H2440" s="4"/>
      </tp>
      <tp t="e">
        <v>#N/A</v>
        <stp/>
        <stp>##V3_BDHV12</stp>
        <stp>SPX Index</stp>
        <stp>IVOL_MONEYNESS</stp>
        <stp/>
        <stp/>
        <stp>[PUTStrategy-RealOption.xlsx]Opt_BS!R2430C8</stp>
        <stp>IVOL_MATURITY=MATURITY_1STM</stp>
        <stp>IVOL_MONEYNESS_LEVEL=MONEY_LVL_100_</stp>
        <stp>DTS=H</stp>
        <stp>FACTOR=.01</stp>
        <stp>DAYS=W</stp>
        <tr r="H2430" s="4"/>
      </tp>
      <tp t="e">
        <v>#N/A</v>
        <stp/>
        <stp>##V3_BDHV12</stp>
        <stp>SPX Index</stp>
        <stp>IVOL_MONEYNESS</stp>
        <stp/>
        <stp/>
        <stp>[PUTStrategy-RealOption.xlsx]Opt_BS!R2420C8</stp>
        <stp>IVOL_MATURITY=MATURITY_1STM</stp>
        <stp>IVOL_MONEYNESS_LEVEL=MONEY_LVL_100_</stp>
        <stp>DTS=H</stp>
        <stp>FACTOR=.01</stp>
        <stp>DAYS=W</stp>
        <tr r="H2420" s="4"/>
      </tp>
      <tp t="e">
        <v>#N/A</v>
        <stp/>
        <stp>##V3_BDHV12</stp>
        <stp>SPX Index</stp>
        <stp>IVOL_MONEYNESS</stp>
        <stp/>
        <stp/>
        <stp>[PUTStrategy-RealOption.xlsx]Opt_BS!R2410C8</stp>
        <stp>IVOL_MATURITY=MATURITY_1STM</stp>
        <stp>IVOL_MONEYNESS_LEVEL=MONEY_LVL_100_</stp>
        <stp>DTS=H</stp>
        <stp>FACTOR=.01</stp>
        <stp>DAYS=W</stp>
        <tr r="H2410" s="4"/>
      </tp>
      <tp t="e">
        <v>#N/A</v>
        <stp/>
        <stp>##V3_BDHV12</stp>
        <stp>SPX Index</stp>
        <stp>IVOL_MONEYNESS</stp>
        <stp/>
        <stp/>
        <stp>[PUTStrategy-RealOption.xlsx]Opt_BS!R2400C8</stp>
        <stp>IVOL_MATURITY=MATURITY_1STM</stp>
        <stp>IVOL_MONEYNESS_LEVEL=MONEY_LVL_100_</stp>
        <stp>DTS=H</stp>
        <stp>FACTOR=.01</stp>
        <stp>DAYS=W</stp>
        <tr r="H2400" s="4"/>
      </tp>
      <tp t="e">
        <v>#N/A</v>
        <stp/>
        <stp>##V3_BDHV12</stp>
        <stp>SPX Index</stp>
        <stp>IVOL_MONEYNESS</stp>
        <stp/>
        <stp/>
        <stp>[PUTStrategy-RealOption.xlsx]Opt_BS!R2490C8</stp>
        <stp>IVOL_MATURITY=MATURITY_1STM</stp>
        <stp>IVOL_MONEYNESS_LEVEL=MONEY_LVL_100_</stp>
        <stp>DTS=H</stp>
        <stp>FACTOR=.01</stp>
        <stp>DAYS=W</stp>
        <tr r="H2490" s="4"/>
      </tp>
      <tp t="e">
        <v>#N/A</v>
        <stp/>
        <stp>##V3_BDHV12</stp>
        <stp>SPX Index</stp>
        <stp>IVOL_MONEYNESS</stp>
        <stp/>
        <stp/>
        <stp>[PUTStrategy-RealOption.xlsx]Opt_BS!R2480C8</stp>
        <stp>IVOL_MATURITY=MATURITY_1STM</stp>
        <stp>IVOL_MONEYNESS_LEVEL=MONEY_LVL_100_</stp>
        <stp>DTS=H</stp>
        <stp>FACTOR=.01</stp>
        <stp>DAYS=W</stp>
        <tr r="H2480" s="4"/>
      </tp>
      <tp t="e">
        <v>#N/A</v>
        <stp/>
        <stp>##V3_BDHV12</stp>
        <stp>SPX Index</stp>
        <stp>IVOL_MONEYNESS</stp>
        <stp/>
        <stp/>
        <stp>[PUTStrategy-RealOption.xlsx]Opt_BS!R2560C8</stp>
        <stp>IVOL_MATURITY=MATURITY_1STM</stp>
        <stp>IVOL_MONEYNESS_LEVEL=MONEY_LVL_100_</stp>
        <stp>DTS=H</stp>
        <stp>FACTOR=.01</stp>
        <stp>DAYS=W</stp>
        <tr r="H2560" s="4"/>
      </tp>
      <tp t="e">
        <v>#N/A</v>
        <stp/>
        <stp>##V3_BDHV12</stp>
        <stp>SPX Index</stp>
        <stp>IVOL_MONEYNESS</stp>
        <stp/>
        <stp/>
        <stp>[PUTStrategy-RealOption.xlsx]Opt_BS!R2550C8</stp>
        <stp>IVOL_MATURITY=MATURITY_1STM</stp>
        <stp>IVOL_MONEYNESS_LEVEL=MONEY_LVL_100_</stp>
        <stp>DTS=H</stp>
        <stp>FACTOR=.01</stp>
        <stp>DAYS=W</stp>
        <tr r="H2550" s="4"/>
      </tp>
      <tp t="e">
        <v>#N/A</v>
        <stp/>
        <stp>##V3_BDHV12</stp>
        <stp>SPX Index</stp>
        <stp>IVOL_MONEYNESS</stp>
        <stp/>
        <stp/>
        <stp>[PUTStrategy-RealOption.xlsx]Opt_BS!R2540C8</stp>
        <stp>IVOL_MATURITY=MATURITY_1STM</stp>
        <stp>IVOL_MONEYNESS_LEVEL=MONEY_LVL_100_</stp>
        <stp>DTS=H</stp>
        <stp>FACTOR=.01</stp>
        <stp>DAYS=W</stp>
        <tr r="H2540" s="4"/>
      </tp>
      <tp t="e">
        <v>#N/A</v>
        <stp/>
        <stp>##V3_BDHV12</stp>
        <stp>SPX Index</stp>
        <stp>IVOL_MONEYNESS</stp>
        <stp/>
        <stp/>
        <stp>[PUTStrategy-RealOption.xlsx]Opt_BS!R2530C8</stp>
        <stp>IVOL_MATURITY=MATURITY_1STM</stp>
        <stp>IVOL_MONEYNESS_LEVEL=MONEY_LVL_100_</stp>
        <stp>DTS=H</stp>
        <stp>FACTOR=.01</stp>
        <stp>DAYS=W</stp>
        <tr r="H2530" s="4"/>
      </tp>
      <tp t="e">
        <v>#N/A</v>
        <stp/>
        <stp>##V3_BDHV12</stp>
        <stp>SPX Index</stp>
        <stp>IVOL_MONEYNESS</stp>
        <stp/>
        <stp/>
        <stp>[PUTStrategy-RealOption.xlsx]Opt_BS!R2520C8</stp>
        <stp>IVOL_MATURITY=MATURITY_1STM</stp>
        <stp>IVOL_MONEYNESS_LEVEL=MONEY_LVL_100_</stp>
        <stp>DTS=H</stp>
        <stp>FACTOR=.01</stp>
        <stp>DAYS=W</stp>
        <tr r="H2520" s="4"/>
      </tp>
      <tp t="e">
        <v>#N/A</v>
        <stp/>
        <stp>##V3_BDHV12</stp>
        <stp>SPX Index</stp>
        <stp>IVOL_MONEYNESS</stp>
        <stp/>
        <stp/>
        <stp>[PUTStrategy-RealOption.xlsx]Opt_BS!R2510C8</stp>
        <stp>IVOL_MATURITY=MATURITY_1STM</stp>
        <stp>IVOL_MONEYNESS_LEVEL=MONEY_LVL_100_</stp>
        <stp>DTS=H</stp>
        <stp>FACTOR=.01</stp>
        <stp>DAYS=W</stp>
        <tr r="H2510" s="4"/>
      </tp>
      <tp t="e">
        <v>#N/A</v>
        <stp/>
        <stp>##V3_BDHV12</stp>
        <stp>SPX Index</stp>
        <stp>IVOL_MONEYNESS</stp>
        <stp/>
        <stp/>
        <stp>[PUTStrategy-RealOption.xlsx]Opt_BS!R2500C8</stp>
        <stp>IVOL_MATURITY=MATURITY_1STM</stp>
        <stp>IVOL_MONEYNESS_LEVEL=MONEY_LVL_100_</stp>
        <stp>DTS=H</stp>
        <stp>FACTOR=.01</stp>
        <stp>DAYS=W</stp>
        <tr r="H2500" s="4"/>
      </tp>
      <tp t="e">
        <v>#N/A</v>
        <stp/>
        <stp>##V3_BDHV12</stp>
        <stp>SPX Index</stp>
        <stp>IVOL_MONEYNESS</stp>
        <stp/>
        <stp/>
        <stp>[PUTStrategy-RealOption.xlsx]Opt_BS!R1871C8</stp>
        <stp>IVOL_MATURITY=MATURITY_1STM</stp>
        <stp>IVOL_MONEYNESS_LEVEL=MONEY_LVL_100_</stp>
        <stp>DTS=H</stp>
        <stp>FACTOR=.01</stp>
        <stp>DAYS=W</stp>
        <tr r="H1871" s="4"/>
      </tp>
      <tp t="e">
        <v>#N/A</v>
        <stp/>
        <stp>##V3_BDHV12</stp>
        <stp>SPX Index</stp>
        <stp>IVOL_MONEYNESS</stp>
        <stp/>
        <stp/>
        <stp>[PUTStrategy-RealOption.xlsx]Opt_BS!R1861C8</stp>
        <stp>IVOL_MATURITY=MATURITY_1STM</stp>
        <stp>IVOL_MONEYNESS_LEVEL=MONEY_LVL_100_</stp>
        <stp>DTS=H</stp>
        <stp>FACTOR=.01</stp>
        <stp>DAYS=W</stp>
        <tr r="H1861" s="4"/>
      </tp>
      <tp t="e">
        <v>#N/A</v>
        <stp/>
        <stp>##V3_BDHV12</stp>
        <stp>SPX Index</stp>
        <stp>IVOL_MONEYNESS</stp>
        <stp/>
        <stp/>
        <stp>[PUTStrategy-RealOption.xlsx]Opt_BS!R1851C8</stp>
        <stp>IVOL_MATURITY=MATURITY_1STM</stp>
        <stp>IVOL_MONEYNESS_LEVEL=MONEY_LVL_100_</stp>
        <stp>DTS=H</stp>
        <stp>FACTOR=.01</stp>
        <stp>DAYS=W</stp>
        <tr r="H1851" s="4"/>
      </tp>
      <tp t="e">
        <v>#N/A</v>
        <stp/>
        <stp>##V3_BDHV12</stp>
        <stp>SPX Index</stp>
        <stp>IVOL_MONEYNESS</stp>
        <stp/>
        <stp/>
        <stp>[PUTStrategy-RealOption.xlsx]Opt_BS!R1841C8</stp>
        <stp>IVOL_MATURITY=MATURITY_1STM</stp>
        <stp>IVOL_MONEYNESS_LEVEL=MONEY_LVL_100_</stp>
        <stp>DTS=H</stp>
        <stp>FACTOR=.01</stp>
        <stp>DAYS=W</stp>
        <tr r="H1841" s="4"/>
      </tp>
      <tp t="e">
        <v>#N/A</v>
        <stp/>
        <stp>##V3_BDHV12</stp>
        <stp>SPX Index</stp>
        <stp>IVOL_MONEYNESS</stp>
        <stp/>
        <stp/>
        <stp>[PUTStrategy-RealOption.xlsx]Opt_BS!R1831C8</stp>
        <stp>IVOL_MATURITY=MATURITY_1STM</stp>
        <stp>IVOL_MONEYNESS_LEVEL=MONEY_LVL_100_</stp>
        <stp>DTS=H</stp>
        <stp>FACTOR=.01</stp>
        <stp>DAYS=W</stp>
        <tr r="H1831" s="4"/>
      </tp>
      <tp t="e">
        <v>#N/A</v>
        <stp/>
        <stp>##V3_BDHV12</stp>
        <stp>SPX Index</stp>
        <stp>IVOL_MONEYNESS</stp>
        <stp/>
        <stp/>
        <stp>[PUTStrategy-RealOption.xlsx]Opt_BS!R1821C8</stp>
        <stp>IVOL_MATURITY=MATURITY_1STM</stp>
        <stp>IVOL_MONEYNESS_LEVEL=MONEY_LVL_100_</stp>
        <stp>DTS=H</stp>
        <stp>FACTOR=.01</stp>
        <stp>DAYS=W</stp>
        <tr r="H1821" s="4"/>
      </tp>
      <tp t="e">
        <v>#N/A</v>
        <stp/>
        <stp>##V3_BDHV12</stp>
        <stp>SPX Index</stp>
        <stp>IVOL_MONEYNESS</stp>
        <stp/>
        <stp/>
        <stp>[PUTStrategy-RealOption.xlsx]Opt_BS!R1811C8</stp>
        <stp>IVOL_MATURITY=MATURITY_1STM</stp>
        <stp>IVOL_MONEYNESS_LEVEL=MONEY_LVL_100_</stp>
        <stp>DTS=H</stp>
        <stp>FACTOR=.01</stp>
        <stp>DAYS=W</stp>
        <tr r="H1811" s="4"/>
      </tp>
      <tp t="e">
        <v>#N/A</v>
        <stp/>
        <stp>##V3_BDHV12</stp>
        <stp>SPX Index</stp>
        <stp>IVOL_MONEYNESS</stp>
        <stp/>
        <stp/>
        <stp>[PUTStrategy-RealOption.xlsx]Opt_BS!R1801C8</stp>
        <stp>IVOL_MATURITY=MATURITY_1STM</stp>
        <stp>IVOL_MONEYNESS_LEVEL=MONEY_LVL_100_</stp>
        <stp>DTS=H</stp>
        <stp>FACTOR=.01</stp>
        <stp>DAYS=W</stp>
        <tr r="H1801" s="4"/>
      </tp>
      <tp t="e">
        <v>#N/A</v>
        <stp/>
        <stp>##V3_BDHV12</stp>
        <stp>SPX Index</stp>
        <stp>IVOL_MONEYNESS</stp>
        <stp/>
        <stp/>
        <stp>[PUTStrategy-RealOption.xlsx]Opt_BS!R1891C8</stp>
        <stp>IVOL_MATURITY=MATURITY_1STM</stp>
        <stp>IVOL_MONEYNESS_LEVEL=MONEY_LVL_100_</stp>
        <stp>DTS=H</stp>
        <stp>FACTOR=.01</stp>
        <stp>DAYS=W</stp>
        <tr r="H1891" s="4"/>
      </tp>
      <tp t="e">
        <v>#N/A</v>
        <stp/>
        <stp>##V3_BDHV12</stp>
        <stp>SPX Index</stp>
        <stp>IVOL_MONEYNESS</stp>
        <stp/>
        <stp/>
        <stp>[PUTStrategy-RealOption.xlsx]Opt_BS!R1881C8</stp>
        <stp>IVOL_MATURITY=MATURITY_1STM</stp>
        <stp>IVOL_MONEYNESS_LEVEL=MONEY_LVL_100_</stp>
        <stp>DTS=H</stp>
        <stp>FACTOR=.01</stp>
        <stp>DAYS=W</stp>
        <tr r="H1881" s="4"/>
      </tp>
      <tp t="e">
        <v>#N/A</v>
        <stp/>
        <stp>##V3_BDHV12</stp>
        <stp>SPX Index</stp>
        <stp>IVOL_MONEYNESS</stp>
        <stp/>
        <stp/>
        <stp>[PUTStrategy-RealOption.xlsx]Opt_BS!R1971C8</stp>
        <stp>IVOL_MATURITY=MATURITY_1STM</stp>
        <stp>IVOL_MONEYNESS_LEVEL=MONEY_LVL_100_</stp>
        <stp>DTS=H</stp>
        <stp>FACTOR=.01</stp>
        <stp>DAYS=W</stp>
        <tr r="H1971" s="4"/>
      </tp>
      <tp t="e">
        <v>#N/A</v>
        <stp/>
        <stp>##V3_BDHV12</stp>
        <stp>SPX Index</stp>
        <stp>IVOL_MONEYNESS</stp>
        <stp/>
        <stp/>
        <stp>[PUTStrategy-RealOption.xlsx]Opt_BS!R1961C8</stp>
        <stp>IVOL_MATURITY=MATURITY_1STM</stp>
        <stp>IVOL_MONEYNESS_LEVEL=MONEY_LVL_100_</stp>
        <stp>DTS=H</stp>
        <stp>FACTOR=.01</stp>
        <stp>DAYS=W</stp>
        <tr r="H1961" s="4"/>
      </tp>
      <tp t="e">
        <v>#N/A</v>
        <stp/>
        <stp>##V3_BDHV12</stp>
        <stp>SPX Index</stp>
        <stp>IVOL_MONEYNESS</stp>
        <stp/>
        <stp/>
        <stp>[PUTStrategy-RealOption.xlsx]Opt_BS!R1951C8</stp>
        <stp>IVOL_MATURITY=MATURITY_1STM</stp>
        <stp>IVOL_MONEYNESS_LEVEL=MONEY_LVL_100_</stp>
        <stp>DTS=H</stp>
        <stp>FACTOR=.01</stp>
        <stp>DAYS=W</stp>
        <tr r="H1951" s="4"/>
      </tp>
      <tp t="e">
        <v>#N/A</v>
        <stp/>
        <stp>##V3_BDHV12</stp>
        <stp>SPX Index</stp>
        <stp>IVOL_MONEYNESS</stp>
        <stp/>
        <stp/>
        <stp>[PUTStrategy-RealOption.xlsx]Opt_BS!R1941C8</stp>
        <stp>IVOL_MATURITY=MATURITY_1STM</stp>
        <stp>IVOL_MONEYNESS_LEVEL=MONEY_LVL_100_</stp>
        <stp>DTS=H</stp>
        <stp>FACTOR=.01</stp>
        <stp>DAYS=W</stp>
        <tr r="H1941" s="4"/>
      </tp>
      <tp t="e">
        <v>#N/A</v>
        <stp/>
        <stp>##V3_BDHV12</stp>
        <stp>SPX Index</stp>
        <stp>IVOL_MONEYNESS</stp>
        <stp/>
        <stp/>
        <stp>[PUTStrategy-RealOption.xlsx]Opt_BS!R1931C8</stp>
        <stp>IVOL_MATURITY=MATURITY_1STM</stp>
        <stp>IVOL_MONEYNESS_LEVEL=MONEY_LVL_100_</stp>
        <stp>DTS=H</stp>
        <stp>FACTOR=.01</stp>
        <stp>DAYS=W</stp>
        <tr r="H1931" s="4"/>
      </tp>
      <tp t="e">
        <v>#N/A</v>
        <stp/>
        <stp>##V3_BDHV12</stp>
        <stp>SPX Index</stp>
        <stp>IVOL_MONEYNESS</stp>
        <stp/>
        <stp/>
        <stp>[PUTStrategy-RealOption.xlsx]Opt_BS!R1921C8</stp>
        <stp>IVOL_MATURITY=MATURITY_1STM</stp>
        <stp>IVOL_MONEYNESS_LEVEL=MONEY_LVL_100_</stp>
        <stp>DTS=H</stp>
        <stp>FACTOR=.01</stp>
        <stp>DAYS=W</stp>
        <tr r="H1921" s="4"/>
      </tp>
      <tp t="e">
        <v>#N/A</v>
        <stp/>
        <stp>##V3_BDHV12</stp>
        <stp>SPX Index</stp>
        <stp>IVOL_MONEYNESS</stp>
        <stp/>
        <stp/>
        <stp>[PUTStrategy-RealOption.xlsx]Opt_BS!R1911C8</stp>
        <stp>IVOL_MATURITY=MATURITY_1STM</stp>
        <stp>IVOL_MONEYNESS_LEVEL=MONEY_LVL_100_</stp>
        <stp>DTS=H</stp>
        <stp>FACTOR=.01</stp>
        <stp>DAYS=W</stp>
        <tr r="H1911" s="4"/>
      </tp>
      <tp t="e">
        <v>#N/A</v>
        <stp/>
        <stp>##V3_BDHV12</stp>
        <stp>SPX Index</stp>
        <stp>IVOL_MONEYNESS</stp>
        <stp/>
        <stp/>
        <stp>[PUTStrategy-RealOption.xlsx]Opt_BS!R1901C8</stp>
        <stp>IVOL_MATURITY=MATURITY_1STM</stp>
        <stp>IVOL_MONEYNESS_LEVEL=MONEY_LVL_100_</stp>
        <stp>DTS=H</stp>
        <stp>FACTOR=.01</stp>
        <stp>DAYS=W</stp>
        <tr r="H1901" s="4"/>
      </tp>
      <tp t="e">
        <v>#N/A</v>
        <stp/>
        <stp>##V3_BDHV12</stp>
        <stp>SPX Index</stp>
        <stp>IVOL_MONEYNESS</stp>
        <stp/>
        <stp/>
        <stp>[PUTStrategy-RealOption.xlsx]Opt_BS!R1991C8</stp>
        <stp>IVOL_MATURITY=MATURITY_1STM</stp>
        <stp>IVOL_MONEYNESS_LEVEL=MONEY_LVL_100_</stp>
        <stp>DTS=H</stp>
        <stp>FACTOR=.01</stp>
        <stp>DAYS=W</stp>
        <tr r="H1991" s="4"/>
      </tp>
      <tp t="e">
        <v>#N/A</v>
        <stp/>
        <stp>##V3_BDHV12</stp>
        <stp>SPX Index</stp>
        <stp>IVOL_MONEYNESS</stp>
        <stp/>
        <stp/>
        <stp>[PUTStrategy-RealOption.xlsx]Opt_BS!R1981C8</stp>
        <stp>IVOL_MATURITY=MATURITY_1STM</stp>
        <stp>IVOL_MONEYNESS_LEVEL=MONEY_LVL_100_</stp>
        <stp>DTS=H</stp>
        <stp>FACTOR=.01</stp>
        <stp>DAYS=W</stp>
        <tr r="H1981" s="4"/>
      </tp>
      <tp t="e">
        <v>#N/A</v>
        <stp/>
        <stp>##V3_BDHV12</stp>
        <stp>SPX Index</stp>
        <stp>IVOL_MONEYNESS</stp>
        <stp/>
        <stp/>
        <stp>[PUTStrategy-RealOption.xlsx]Opt_BS!R1271C8</stp>
        <stp>IVOL_MATURITY=MATURITY_1STM</stp>
        <stp>IVOL_MONEYNESS_LEVEL=MONEY_LVL_100_</stp>
        <stp>DTS=H</stp>
        <stp>FACTOR=.01</stp>
        <stp>DAYS=W</stp>
        <tr r="H1271" s="4"/>
      </tp>
      <tp t="e">
        <v>#N/A</v>
        <stp/>
        <stp>##V3_BDHV12</stp>
        <stp>SPX Index</stp>
        <stp>IVOL_MONEYNESS</stp>
        <stp/>
        <stp/>
        <stp>[PUTStrategy-RealOption.xlsx]Opt_BS!R1261C8</stp>
        <stp>IVOL_MATURITY=MATURITY_1STM</stp>
        <stp>IVOL_MONEYNESS_LEVEL=MONEY_LVL_100_</stp>
        <stp>DTS=H</stp>
        <stp>FACTOR=.01</stp>
        <stp>DAYS=W</stp>
        <tr r="H1261" s="4"/>
      </tp>
      <tp t="e">
        <v>#N/A</v>
        <stp/>
        <stp>##V3_BDHV12</stp>
        <stp>SPX Index</stp>
        <stp>IVOL_MONEYNESS</stp>
        <stp/>
        <stp/>
        <stp>[PUTStrategy-RealOption.xlsx]Opt_BS!R1251C8</stp>
        <stp>IVOL_MATURITY=MATURITY_1STM</stp>
        <stp>IVOL_MONEYNESS_LEVEL=MONEY_LVL_100_</stp>
        <stp>DTS=H</stp>
        <stp>FACTOR=.01</stp>
        <stp>DAYS=W</stp>
        <tr r="H1251" s="4"/>
      </tp>
      <tp t="e">
        <v>#N/A</v>
        <stp/>
        <stp>##V3_BDHV12</stp>
        <stp>SPX Index</stp>
        <stp>IVOL_MONEYNESS</stp>
        <stp/>
        <stp/>
        <stp>[PUTStrategy-RealOption.xlsx]Opt_BS!R1241C8</stp>
        <stp>IVOL_MATURITY=MATURITY_1STM</stp>
        <stp>IVOL_MONEYNESS_LEVEL=MONEY_LVL_100_</stp>
        <stp>DTS=H</stp>
        <stp>FACTOR=.01</stp>
        <stp>DAYS=W</stp>
        <tr r="H1241" s="4"/>
      </tp>
      <tp t="e">
        <v>#N/A</v>
        <stp/>
        <stp>##V3_BDHV12</stp>
        <stp>SPX Index</stp>
        <stp>IVOL_MONEYNESS</stp>
        <stp/>
        <stp/>
        <stp>[PUTStrategy-RealOption.xlsx]Opt_BS!R1231C8</stp>
        <stp>IVOL_MATURITY=MATURITY_1STM</stp>
        <stp>IVOL_MONEYNESS_LEVEL=MONEY_LVL_100_</stp>
        <stp>DTS=H</stp>
        <stp>FACTOR=.01</stp>
        <stp>DAYS=W</stp>
        <tr r="H1231" s="4"/>
      </tp>
      <tp t="e">
        <v>#N/A</v>
        <stp/>
        <stp>##V3_BDHV12</stp>
        <stp>SPX Index</stp>
        <stp>IVOL_MONEYNESS</stp>
        <stp/>
        <stp/>
        <stp>[PUTStrategy-RealOption.xlsx]Opt_BS!R1221C8</stp>
        <stp>IVOL_MATURITY=MATURITY_1STM</stp>
        <stp>IVOL_MONEYNESS_LEVEL=MONEY_LVL_100_</stp>
        <stp>DTS=H</stp>
        <stp>FACTOR=.01</stp>
        <stp>DAYS=W</stp>
        <tr r="H1221" s="4"/>
      </tp>
      <tp t="e">
        <v>#N/A</v>
        <stp/>
        <stp>##V3_BDHV12</stp>
        <stp>SPX Index</stp>
        <stp>IVOL_MONEYNESS</stp>
        <stp/>
        <stp/>
        <stp>[PUTStrategy-RealOption.xlsx]Opt_BS!R1211C8</stp>
        <stp>IVOL_MATURITY=MATURITY_1STM</stp>
        <stp>IVOL_MONEYNESS_LEVEL=MONEY_LVL_100_</stp>
        <stp>DTS=H</stp>
        <stp>FACTOR=.01</stp>
        <stp>DAYS=W</stp>
        <tr r="H1211" s="4"/>
      </tp>
      <tp t="e">
        <v>#N/A</v>
        <stp/>
        <stp>##V3_BDHV12</stp>
        <stp>SPX Index</stp>
        <stp>IVOL_MONEYNESS</stp>
        <stp/>
        <stp/>
        <stp>[PUTStrategy-RealOption.xlsx]Opt_BS!R1201C8</stp>
        <stp>IVOL_MATURITY=MATURITY_1STM</stp>
        <stp>IVOL_MONEYNESS_LEVEL=MONEY_LVL_100_</stp>
        <stp>DTS=H</stp>
        <stp>FACTOR=.01</stp>
        <stp>DAYS=W</stp>
        <tr r="H1201" s="4"/>
      </tp>
      <tp t="e">
        <v>#N/A</v>
        <stp/>
        <stp>##V3_BDHV12</stp>
        <stp>SPX Index</stp>
        <stp>IVOL_MONEYNESS</stp>
        <stp/>
        <stp/>
        <stp>[PUTStrategy-RealOption.xlsx]Opt_BS!R1291C8</stp>
        <stp>IVOL_MATURITY=MATURITY_1STM</stp>
        <stp>IVOL_MONEYNESS_LEVEL=MONEY_LVL_100_</stp>
        <stp>DTS=H</stp>
        <stp>FACTOR=.01</stp>
        <stp>DAYS=W</stp>
        <tr r="H1291" s="4"/>
      </tp>
      <tp t="e">
        <v>#N/A</v>
        <stp/>
        <stp>##V3_BDHV12</stp>
        <stp>SPX Index</stp>
        <stp>IVOL_MONEYNESS</stp>
        <stp/>
        <stp/>
        <stp>[PUTStrategy-RealOption.xlsx]Opt_BS!R1281C8</stp>
        <stp>IVOL_MATURITY=MATURITY_1STM</stp>
        <stp>IVOL_MONEYNESS_LEVEL=MONEY_LVL_100_</stp>
        <stp>DTS=H</stp>
        <stp>FACTOR=.01</stp>
        <stp>DAYS=W</stp>
        <tr r="H1281" s="4"/>
      </tp>
      <tp t="e">
        <v>#N/A</v>
        <stp/>
        <stp>##V3_BDHV12</stp>
        <stp>SPX Index</stp>
        <stp>IVOL_MONEYNESS</stp>
        <stp/>
        <stp/>
        <stp>[PUTStrategy-RealOption.xlsx]Opt_BS!R1371C8</stp>
        <stp>IVOL_MATURITY=MATURITY_1STM</stp>
        <stp>IVOL_MONEYNESS_LEVEL=MONEY_LVL_100_</stp>
        <stp>DTS=H</stp>
        <stp>FACTOR=.01</stp>
        <stp>DAYS=W</stp>
        <tr r="H1371" s="4"/>
      </tp>
      <tp t="e">
        <v>#N/A</v>
        <stp/>
        <stp>##V3_BDHV12</stp>
        <stp>SPX Index</stp>
        <stp>IVOL_MONEYNESS</stp>
        <stp/>
        <stp/>
        <stp>[PUTStrategy-RealOption.xlsx]Opt_BS!R1361C8</stp>
        <stp>IVOL_MATURITY=MATURITY_1STM</stp>
        <stp>IVOL_MONEYNESS_LEVEL=MONEY_LVL_100_</stp>
        <stp>DTS=H</stp>
        <stp>FACTOR=.01</stp>
        <stp>DAYS=W</stp>
        <tr r="H1361" s="4"/>
      </tp>
      <tp t="e">
        <v>#N/A</v>
        <stp/>
        <stp>##V3_BDHV12</stp>
        <stp>SPX Index</stp>
        <stp>IVOL_MONEYNESS</stp>
        <stp/>
        <stp/>
        <stp>[PUTStrategy-RealOption.xlsx]Opt_BS!R1351C8</stp>
        <stp>IVOL_MATURITY=MATURITY_1STM</stp>
        <stp>IVOL_MONEYNESS_LEVEL=MONEY_LVL_100_</stp>
        <stp>DTS=H</stp>
        <stp>FACTOR=.01</stp>
        <stp>DAYS=W</stp>
        <tr r="H1351" s="4"/>
      </tp>
      <tp t="e">
        <v>#N/A</v>
        <stp/>
        <stp>##V3_BDHV12</stp>
        <stp>SPX Index</stp>
        <stp>IVOL_MONEYNESS</stp>
        <stp/>
        <stp/>
        <stp>[PUTStrategy-RealOption.xlsx]Opt_BS!R1341C8</stp>
        <stp>IVOL_MATURITY=MATURITY_1STM</stp>
        <stp>IVOL_MONEYNESS_LEVEL=MONEY_LVL_100_</stp>
        <stp>DTS=H</stp>
        <stp>FACTOR=.01</stp>
        <stp>DAYS=W</stp>
        <tr r="H1341" s="4"/>
      </tp>
      <tp t="e">
        <v>#N/A</v>
        <stp/>
        <stp>##V3_BDHV12</stp>
        <stp>SPX Index</stp>
        <stp>IVOL_MONEYNESS</stp>
        <stp/>
        <stp/>
        <stp>[PUTStrategy-RealOption.xlsx]Opt_BS!R1331C8</stp>
        <stp>IVOL_MATURITY=MATURITY_1STM</stp>
        <stp>IVOL_MONEYNESS_LEVEL=MONEY_LVL_100_</stp>
        <stp>DTS=H</stp>
        <stp>FACTOR=.01</stp>
        <stp>DAYS=W</stp>
        <tr r="H1331" s="4"/>
      </tp>
      <tp t="e">
        <v>#N/A</v>
        <stp/>
        <stp>##V3_BDHV12</stp>
        <stp>SPX Index</stp>
        <stp>IVOL_MONEYNESS</stp>
        <stp/>
        <stp/>
        <stp>[PUTStrategy-RealOption.xlsx]Opt_BS!R1321C8</stp>
        <stp>IVOL_MATURITY=MATURITY_1STM</stp>
        <stp>IVOL_MONEYNESS_LEVEL=MONEY_LVL_100_</stp>
        <stp>DTS=H</stp>
        <stp>FACTOR=.01</stp>
        <stp>DAYS=W</stp>
        <tr r="H1321" s="4"/>
      </tp>
      <tp t="e">
        <v>#N/A</v>
        <stp/>
        <stp>##V3_BDHV12</stp>
        <stp>SPX Index</stp>
        <stp>IVOL_MONEYNESS</stp>
        <stp/>
        <stp/>
        <stp>[PUTStrategy-RealOption.xlsx]Opt_BS!R1311C8</stp>
        <stp>IVOL_MATURITY=MATURITY_1STM</stp>
        <stp>IVOL_MONEYNESS_LEVEL=MONEY_LVL_100_</stp>
        <stp>DTS=H</stp>
        <stp>FACTOR=.01</stp>
        <stp>DAYS=W</stp>
        <tr r="H1311" s="4"/>
      </tp>
      <tp t="e">
        <v>#N/A</v>
        <stp/>
        <stp>##V3_BDHV12</stp>
        <stp>SPX Index</stp>
        <stp>IVOL_MONEYNESS</stp>
        <stp/>
        <stp/>
        <stp>[PUTStrategy-RealOption.xlsx]Opt_BS!R1301C8</stp>
        <stp>IVOL_MATURITY=MATURITY_1STM</stp>
        <stp>IVOL_MONEYNESS_LEVEL=MONEY_LVL_100_</stp>
        <stp>DTS=H</stp>
        <stp>FACTOR=.01</stp>
        <stp>DAYS=W</stp>
        <tr r="H1301" s="4"/>
      </tp>
      <tp t="e">
        <v>#N/A</v>
        <stp/>
        <stp>##V3_BDHV12</stp>
        <stp>SPX Index</stp>
        <stp>IVOL_MONEYNESS</stp>
        <stp/>
        <stp/>
        <stp>[PUTStrategy-RealOption.xlsx]Opt_BS!R1391C8</stp>
        <stp>IVOL_MATURITY=MATURITY_1STM</stp>
        <stp>IVOL_MONEYNESS_LEVEL=MONEY_LVL_100_</stp>
        <stp>DTS=H</stp>
        <stp>FACTOR=.01</stp>
        <stp>DAYS=W</stp>
        <tr r="H1391" s="4"/>
      </tp>
      <tp t="e">
        <v>#N/A</v>
        <stp/>
        <stp>##V3_BDHV12</stp>
        <stp>SPX Index</stp>
        <stp>IVOL_MONEYNESS</stp>
        <stp/>
        <stp/>
        <stp>[PUTStrategy-RealOption.xlsx]Opt_BS!R1381C8</stp>
        <stp>IVOL_MATURITY=MATURITY_1STM</stp>
        <stp>IVOL_MONEYNESS_LEVEL=MONEY_LVL_100_</stp>
        <stp>DTS=H</stp>
        <stp>FACTOR=.01</stp>
        <stp>DAYS=W</stp>
        <tr r="H1381" s="4"/>
      </tp>
      <tp t="e">
        <v>#N/A</v>
        <stp/>
        <stp>##V3_BDHV12</stp>
        <stp>SPX Index</stp>
        <stp>IVOL_MONEYNESS</stp>
        <stp/>
        <stp/>
        <stp>[PUTStrategy-RealOption.xlsx]Opt_BS!R1071C8</stp>
        <stp>IVOL_MATURITY=MATURITY_1STM</stp>
        <stp>IVOL_MONEYNESS_LEVEL=MONEY_LVL_100_</stp>
        <stp>DTS=H</stp>
        <stp>FACTOR=.01</stp>
        <stp>DAYS=W</stp>
        <tr r="H1071" s="4"/>
      </tp>
      <tp t="e">
        <v>#N/A</v>
        <stp/>
        <stp>##V3_BDHV12</stp>
        <stp>SPX Index</stp>
        <stp>IVOL_MONEYNESS</stp>
        <stp/>
        <stp/>
        <stp>[PUTStrategy-RealOption.xlsx]Opt_BS!R1061C8</stp>
        <stp>IVOL_MATURITY=MATURITY_1STM</stp>
        <stp>IVOL_MONEYNESS_LEVEL=MONEY_LVL_100_</stp>
        <stp>DTS=H</stp>
        <stp>FACTOR=.01</stp>
        <stp>DAYS=W</stp>
        <tr r="H1061" s="4"/>
      </tp>
      <tp t="e">
        <v>#N/A</v>
        <stp/>
        <stp>##V3_BDHV12</stp>
        <stp>SPX Index</stp>
        <stp>IVOL_MONEYNESS</stp>
        <stp/>
        <stp/>
        <stp>[PUTStrategy-RealOption.xlsx]Opt_BS!R1051C8</stp>
        <stp>IVOL_MATURITY=MATURITY_1STM</stp>
        <stp>IVOL_MONEYNESS_LEVEL=MONEY_LVL_100_</stp>
        <stp>DTS=H</stp>
        <stp>FACTOR=.01</stp>
        <stp>DAYS=W</stp>
        <tr r="H1051" s="4"/>
      </tp>
      <tp t="e">
        <v>#N/A</v>
        <stp/>
        <stp>##V3_BDHV12</stp>
        <stp>SPX Index</stp>
        <stp>IVOL_MONEYNESS</stp>
        <stp/>
        <stp/>
        <stp>[PUTStrategy-RealOption.xlsx]Opt_BS!R1041C8</stp>
        <stp>IVOL_MATURITY=MATURITY_1STM</stp>
        <stp>IVOL_MONEYNESS_LEVEL=MONEY_LVL_100_</stp>
        <stp>DTS=H</stp>
        <stp>FACTOR=.01</stp>
        <stp>DAYS=W</stp>
        <tr r="H1041" s="4"/>
      </tp>
      <tp t="e">
        <v>#N/A</v>
        <stp/>
        <stp>##V3_BDHV12</stp>
        <stp>SPX Index</stp>
        <stp>IVOL_MONEYNESS</stp>
        <stp/>
        <stp/>
        <stp>[PUTStrategy-RealOption.xlsx]Opt_BS!R1031C8</stp>
        <stp>IVOL_MATURITY=MATURITY_1STM</stp>
        <stp>IVOL_MONEYNESS_LEVEL=MONEY_LVL_100_</stp>
        <stp>DTS=H</stp>
        <stp>FACTOR=.01</stp>
        <stp>DAYS=W</stp>
        <tr r="H1031" s="4"/>
      </tp>
      <tp t="e">
        <v>#N/A</v>
        <stp/>
        <stp>##V3_BDHV12</stp>
        <stp>SPX Index</stp>
        <stp>IVOL_MONEYNESS</stp>
        <stp/>
        <stp/>
        <stp>[PUTStrategy-RealOption.xlsx]Opt_BS!R1021C8</stp>
        <stp>IVOL_MATURITY=MATURITY_1STM</stp>
        <stp>IVOL_MONEYNESS_LEVEL=MONEY_LVL_100_</stp>
        <stp>DTS=H</stp>
        <stp>FACTOR=.01</stp>
        <stp>DAYS=W</stp>
        <tr r="H1021" s="4"/>
      </tp>
      <tp t="e">
        <v>#N/A</v>
        <stp/>
        <stp>##V3_BDHV12</stp>
        <stp>SPX Index</stp>
        <stp>IVOL_MONEYNESS</stp>
        <stp/>
        <stp/>
        <stp>[PUTStrategy-RealOption.xlsx]Opt_BS!R1011C8</stp>
        <stp>IVOL_MATURITY=MATURITY_1STM</stp>
        <stp>IVOL_MONEYNESS_LEVEL=MONEY_LVL_100_</stp>
        <stp>DTS=H</stp>
        <stp>FACTOR=.01</stp>
        <stp>DAYS=W</stp>
        <tr r="H1011" s="4"/>
      </tp>
      <tp t="e">
        <v>#N/A</v>
        <stp/>
        <stp>##V3_BDHV12</stp>
        <stp>SPX Index</stp>
        <stp>IVOL_MONEYNESS</stp>
        <stp/>
        <stp/>
        <stp>[PUTStrategy-RealOption.xlsx]Opt_BS!R1001C8</stp>
        <stp>IVOL_MATURITY=MATURITY_1STM</stp>
        <stp>IVOL_MONEYNESS_LEVEL=MONEY_LVL_100_</stp>
        <stp>DTS=H</stp>
        <stp>FACTOR=.01</stp>
        <stp>DAYS=W</stp>
        <tr r="H1001" s="4"/>
      </tp>
      <tp t="e">
        <v>#N/A</v>
        <stp/>
        <stp>##V3_BDHV12</stp>
        <stp>SPX Index</stp>
        <stp>IVOL_MONEYNESS</stp>
        <stp/>
        <stp/>
        <stp>[PUTStrategy-RealOption.xlsx]Opt_BS!R1091C8</stp>
        <stp>IVOL_MATURITY=MATURITY_1STM</stp>
        <stp>IVOL_MONEYNESS_LEVEL=MONEY_LVL_100_</stp>
        <stp>DTS=H</stp>
        <stp>FACTOR=.01</stp>
        <stp>DAYS=W</stp>
        <tr r="H1091" s="4"/>
      </tp>
      <tp t="e">
        <v>#N/A</v>
        <stp/>
        <stp>##V3_BDHV12</stp>
        <stp>SPX Index</stp>
        <stp>IVOL_MONEYNESS</stp>
        <stp/>
        <stp/>
        <stp>[PUTStrategy-RealOption.xlsx]Opt_BS!R1081C8</stp>
        <stp>IVOL_MATURITY=MATURITY_1STM</stp>
        <stp>IVOL_MONEYNESS_LEVEL=MONEY_LVL_100_</stp>
        <stp>DTS=H</stp>
        <stp>FACTOR=.01</stp>
        <stp>DAYS=W</stp>
        <tr r="H1081" s="4"/>
      </tp>
      <tp t="e">
        <v>#N/A</v>
        <stp/>
        <stp>##V3_BDHV12</stp>
        <stp>SPX Index</stp>
        <stp>IVOL_MONEYNESS</stp>
        <stp/>
        <stp/>
        <stp>[PUTStrategy-RealOption.xlsx]Opt_BS!R1171C8</stp>
        <stp>IVOL_MATURITY=MATURITY_1STM</stp>
        <stp>IVOL_MONEYNESS_LEVEL=MONEY_LVL_100_</stp>
        <stp>DTS=H</stp>
        <stp>FACTOR=.01</stp>
        <stp>DAYS=W</stp>
        <tr r="H1171" s="4"/>
      </tp>
      <tp t="e">
        <v>#N/A</v>
        <stp/>
        <stp>##V3_BDHV12</stp>
        <stp>SPX Index</stp>
        <stp>IVOL_MONEYNESS</stp>
        <stp/>
        <stp/>
        <stp>[PUTStrategy-RealOption.xlsx]Opt_BS!R1161C8</stp>
        <stp>IVOL_MATURITY=MATURITY_1STM</stp>
        <stp>IVOL_MONEYNESS_LEVEL=MONEY_LVL_100_</stp>
        <stp>DTS=H</stp>
        <stp>FACTOR=.01</stp>
        <stp>DAYS=W</stp>
        <tr r="H1161" s="4"/>
      </tp>
      <tp t="e">
        <v>#N/A</v>
        <stp/>
        <stp>##V3_BDHV12</stp>
        <stp>SPX Index</stp>
        <stp>IVOL_MONEYNESS</stp>
        <stp/>
        <stp/>
        <stp>[PUTStrategy-RealOption.xlsx]Opt_BS!R1151C8</stp>
        <stp>IVOL_MATURITY=MATURITY_1STM</stp>
        <stp>IVOL_MONEYNESS_LEVEL=MONEY_LVL_100_</stp>
        <stp>DTS=H</stp>
        <stp>FACTOR=.01</stp>
        <stp>DAYS=W</stp>
        <tr r="H1151" s="4"/>
      </tp>
      <tp t="e">
        <v>#N/A</v>
        <stp/>
        <stp>##V3_BDHV12</stp>
        <stp>SPX Index</stp>
        <stp>IVOL_MONEYNESS</stp>
        <stp/>
        <stp/>
        <stp>[PUTStrategy-RealOption.xlsx]Opt_BS!R1141C8</stp>
        <stp>IVOL_MATURITY=MATURITY_1STM</stp>
        <stp>IVOL_MONEYNESS_LEVEL=MONEY_LVL_100_</stp>
        <stp>DTS=H</stp>
        <stp>FACTOR=.01</stp>
        <stp>DAYS=W</stp>
        <tr r="H1141" s="4"/>
      </tp>
      <tp t="e">
        <v>#N/A</v>
        <stp/>
        <stp>##V3_BDHV12</stp>
        <stp>SPX Index</stp>
        <stp>IVOL_MONEYNESS</stp>
        <stp/>
        <stp/>
        <stp>[PUTStrategy-RealOption.xlsx]Opt_BS!R1131C8</stp>
        <stp>IVOL_MATURITY=MATURITY_1STM</stp>
        <stp>IVOL_MONEYNESS_LEVEL=MONEY_LVL_100_</stp>
        <stp>DTS=H</stp>
        <stp>FACTOR=.01</stp>
        <stp>DAYS=W</stp>
        <tr r="H1131" s="4"/>
      </tp>
      <tp t="e">
        <v>#N/A</v>
        <stp/>
        <stp>##V3_BDHV12</stp>
        <stp>SPX Index</stp>
        <stp>IVOL_MONEYNESS</stp>
        <stp/>
        <stp/>
        <stp>[PUTStrategy-RealOption.xlsx]Opt_BS!R1121C8</stp>
        <stp>IVOL_MATURITY=MATURITY_1STM</stp>
        <stp>IVOL_MONEYNESS_LEVEL=MONEY_LVL_100_</stp>
        <stp>DTS=H</stp>
        <stp>FACTOR=.01</stp>
        <stp>DAYS=W</stp>
        <tr r="H1121" s="4"/>
      </tp>
      <tp t="e">
        <v>#N/A</v>
        <stp/>
        <stp>##V3_BDHV12</stp>
        <stp>SPX Index</stp>
        <stp>IVOL_MONEYNESS</stp>
        <stp/>
        <stp/>
        <stp>[PUTStrategy-RealOption.xlsx]Opt_BS!R1111C8</stp>
        <stp>IVOL_MATURITY=MATURITY_1STM</stp>
        <stp>IVOL_MONEYNESS_LEVEL=MONEY_LVL_100_</stp>
        <stp>DTS=H</stp>
        <stp>FACTOR=.01</stp>
        <stp>DAYS=W</stp>
        <tr r="H1111" s="4"/>
      </tp>
      <tp t="e">
        <v>#N/A</v>
        <stp/>
        <stp>##V3_BDHV12</stp>
        <stp>SPX Index</stp>
        <stp>IVOL_MONEYNESS</stp>
        <stp/>
        <stp/>
        <stp>[PUTStrategy-RealOption.xlsx]Opt_BS!R1101C8</stp>
        <stp>IVOL_MATURITY=MATURITY_1STM</stp>
        <stp>IVOL_MONEYNESS_LEVEL=MONEY_LVL_100_</stp>
        <stp>DTS=H</stp>
        <stp>FACTOR=.01</stp>
        <stp>DAYS=W</stp>
        <tr r="H1101" s="4"/>
      </tp>
      <tp t="e">
        <v>#N/A</v>
        <stp/>
        <stp>##V3_BDHV12</stp>
        <stp>SPX Index</stp>
        <stp>IVOL_MONEYNESS</stp>
        <stp/>
        <stp/>
        <stp>[PUTStrategy-RealOption.xlsx]Opt_BS!R1191C8</stp>
        <stp>IVOL_MATURITY=MATURITY_1STM</stp>
        <stp>IVOL_MONEYNESS_LEVEL=MONEY_LVL_100_</stp>
        <stp>DTS=H</stp>
        <stp>FACTOR=.01</stp>
        <stp>DAYS=W</stp>
        <tr r="H1191" s="4"/>
      </tp>
      <tp t="e">
        <v>#N/A</v>
        <stp/>
        <stp>##V3_BDHV12</stp>
        <stp>SPX Index</stp>
        <stp>IVOL_MONEYNESS</stp>
        <stp/>
        <stp/>
        <stp>[PUTStrategy-RealOption.xlsx]Opt_BS!R1181C8</stp>
        <stp>IVOL_MATURITY=MATURITY_1STM</stp>
        <stp>IVOL_MONEYNESS_LEVEL=MONEY_LVL_100_</stp>
        <stp>DTS=H</stp>
        <stp>FACTOR=.01</stp>
        <stp>DAYS=W</stp>
        <tr r="H1181" s="4"/>
      </tp>
      <tp t="e">
        <v>#N/A</v>
        <stp/>
        <stp>##V3_BDHV12</stp>
        <stp>SPX Index</stp>
        <stp>IVOL_MONEYNESS</stp>
        <stp/>
        <stp/>
        <stp>[PUTStrategy-RealOption.xlsx]Opt_BS!R1671C8</stp>
        <stp>IVOL_MATURITY=MATURITY_1STM</stp>
        <stp>IVOL_MONEYNESS_LEVEL=MONEY_LVL_100_</stp>
        <stp>DTS=H</stp>
        <stp>FACTOR=.01</stp>
        <stp>DAYS=W</stp>
        <tr r="H1671" s="4"/>
      </tp>
      <tp t="e">
        <v>#N/A</v>
        <stp/>
        <stp>##V3_BDHV12</stp>
        <stp>SPX Index</stp>
        <stp>IVOL_MONEYNESS</stp>
        <stp/>
        <stp/>
        <stp>[PUTStrategy-RealOption.xlsx]Opt_BS!R1661C8</stp>
        <stp>IVOL_MATURITY=MATURITY_1STM</stp>
        <stp>IVOL_MONEYNESS_LEVEL=MONEY_LVL_100_</stp>
        <stp>DTS=H</stp>
        <stp>FACTOR=.01</stp>
        <stp>DAYS=W</stp>
        <tr r="H1661" s="4"/>
      </tp>
      <tp t="e">
        <v>#N/A</v>
        <stp/>
        <stp>##V3_BDHV12</stp>
        <stp>SPX Index</stp>
        <stp>IVOL_MONEYNESS</stp>
        <stp/>
        <stp/>
        <stp>[PUTStrategy-RealOption.xlsx]Opt_BS!R1651C8</stp>
        <stp>IVOL_MATURITY=MATURITY_1STM</stp>
        <stp>IVOL_MONEYNESS_LEVEL=MONEY_LVL_100_</stp>
        <stp>DTS=H</stp>
        <stp>FACTOR=.01</stp>
        <stp>DAYS=W</stp>
        <tr r="H1651" s="4"/>
      </tp>
      <tp t="e">
        <v>#N/A</v>
        <stp/>
        <stp>##V3_BDHV12</stp>
        <stp>SPX Index</stp>
        <stp>IVOL_MONEYNESS</stp>
        <stp/>
        <stp/>
        <stp>[PUTStrategy-RealOption.xlsx]Opt_BS!R1641C8</stp>
        <stp>IVOL_MATURITY=MATURITY_1STM</stp>
        <stp>IVOL_MONEYNESS_LEVEL=MONEY_LVL_100_</stp>
        <stp>DTS=H</stp>
        <stp>FACTOR=.01</stp>
        <stp>DAYS=W</stp>
        <tr r="H1641" s="4"/>
      </tp>
      <tp t="e">
        <v>#N/A</v>
        <stp/>
        <stp>##V3_BDHV12</stp>
        <stp>SPX Index</stp>
        <stp>IVOL_MONEYNESS</stp>
        <stp/>
        <stp/>
        <stp>[PUTStrategy-RealOption.xlsx]Opt_BS!R1631C8</stp>
        <stp>IVOL_MATURITY=MATURITY_1STM</stp>
        <stp>IVOL_MONEYNESS_LEVEL=MONEY_LVL_100_</stp>
        <stp>DTS=H</stp>
        <stp>FACTOR=.01</stp>
        <stp>DAYS=W</stp>
        <tr r="H1631" s="4"/>
      </tp>
      <tp t="e">
        <v>#N/A</v>
        <stp/>
        <stp>##V3_BDHV12</stp>
        <stp>SPX Index</stp>
        <stp>IVOL_MONEYNESS</stp>
        <stp/>
        <stp/>
        <stp>[PUTStrategy-RealOption.xlsx]Opt_BS!R1621C8</stp>
        <stp>IVOL_MATURITY=MATURITY_1STM</stp>
        <stp>IVOL_MONEYNESS_LEVEL=MONEY_LVL_100_</stp>
        <stp>DTS=H</stp>
        <stp>FACTOR=.01</stp>
        <stp>DAYS=W</stp>
        <tr r="H1621" s="4"/>
      </tp>
      <tp t="e">
        <v>#N/A</v>
        <stp/>
        <stp>##V3_BDHV12</stp>
        <stp>SPX Index</stp>
        <stp>IVOL_MONEYNESS</stp>
        <stp/>
        <stp/>
        <stp>[PUTStrategy-RealOption.xlsx]Opt_BS!R1611C8</stp>
        <stp>IVOL_MATURITY=MATURITY_1STM</stp>
        <stp>IVOL_MONEYNESS_LEVEL=MONEY_LVL_100_</stp>
        <stp>DTS=H</stp>
        <stp>FACTOR=.01</stp>
        <stp>DAYS=W</stp>
        <tr r="H1611" s="4"/>
      </tp>
      <tp t="e">
        <v>#N/A</v>
        <stp/>
        <stp>##V3_BDHV12</stp>
        <stp>SPX Index</stp>
        <stp>IVOL_MONEYNESS</stp>
        <stp/>
        <stp/>
        <stp>[PUTStrategy-RealOption.xlsx]Opt_BS!R1601C8</stp>
        <stp>IVOL_MATURITY=MATURITY_1STM</stp>
        <stp>IVOL_MONEYNESS_LEVEL=MONEY_LVL_100_</stp>
        <stp>DTS=H</stp>
        <stp>FACTOR=.01</stp>
        <stp>DAYS=W</stp>
        <tr r="H1601" s="4"/>
      </tp>
      <tp t="e">
        <v>#N/A</v>
        <stp/>
        <stp>##V3_BDHV12</stp>
        <stp>SPX Index</stp>
        <stp>IVOL_MONEYNESS</stp>
        <stp/>
        <stp/>
        <stp>[PUTStrategy-RealOption.xlsx]Opt_BS!R1691C8</stp>
        <stp>IVOL_MATURITY=MATURITY_1STM</stp>
        <stp>IVOL_MONEYNESS_LEVEL=MONEY_LVL_100_</stp>
        <stp>DTS=H</stp>
        <stp>FACTOR=.01</stp>
        <stp>DAYS=W</stp>
        <tr r="H1691" s="4"/>
      </tp>
      <tp t="e">
        <v>#N/A</v>
        <stp/>
        <stp>##V3_BDHV12</stp>
        <stp>SPX Index</stp>
        <stp>IVOL_MONEYNESS</stp>
        <stp/>
        <stp/>
        <stp>[PUTStrategy-RealOption.xlsx]Opt_BS!R1681C8</stp>
        <stp>IVOL_MATURITY=MATURITY_1STM</stp>
        <stp>IVOL_MONEYNESS_LEVEL=MONEY_LVL_100_</stp>
        <stp>DTS=H</stp>
        <stp>FACTOR=.01</stp>
        <stp>DAYS=W</stp>
        <tr r="H1681" s="4"/>
      </tp>
      <tp t="e">
        <v>#N/A</v>
        <stp/>
        <stp>##V3_BDHV12</stp>
        <stp>SPX Index</stp>
        <stp>IVOL_MONEYNESS</stp>
        <stp/>
        <stp/>
        <stp>[PUTStrategy-RealOption.xlsx]Opt_BS!R1771C8</stp>
        <stp>IVOL_MATURITY=MATURITY_1STM</stp>
        <stp>IVOL_MONEYNESS_LEVEL=MONEY_LVL_100_</stp>
        <stp>DTS=H</stp>
        <stp>FACTOR=.01</stp>
        <stp>DAYS=W</stp>
        <tr r="H1771" s="4"/>
      </tp>
      <tp t="e">
        <v>#N/A</v>
        <stp/>
        <stp>##V3_BDHV12</stp>
        <stp>SPX Index</stp>
        <stp>IVOL_MONEYNESS</stp>
        <stp/>
        <stp/>
        <stp>[PUTStrategy-RealOption.xlsx]Opt_BS!R1761C8</stp>
        <stp>IVOL_MATURITY=MATURITY_1STM</stp>
        <stp>IVOL_MONEYNESS_LEVEL=MONEY_LVL_100_</stp>
        <stp>DTS=H</stp>
        <stp>FACTOR=.01</stp>
        <stp>DAYS=W</stp>
        <tr r="H1761" s="4"/>
      </tp>
      <tp t="e">
        <v>#N/A</v>
        <stp/>
        <stp>##V3_BDHV12</stp>
        <stp>SPX Index</stp>
        <stp>IVOL_MONEYNESS</stp>
        <stp/>
        <stp/>
        <stp>[PUTStrategy-RealOption.xlsx]Opt_BS!R1751C8</stp>
        <stp>IVOL_MATURITY=MATURITY_1STM</stp>
        <stp>IVOL_MONEYNESS_LEVEL=MONEY_LVL_100_</stp>
        <stp>DTS=H</stp>
        <stp>FACTOR=.01</stp>
        <stp>DAYS=W</stp>
        <tr r="H1751" s="4"/>
      </tp>
      <tp t="e">
        <v>#N/A</v>
        <stp/>
        <stp>##V3_BDHV12</stp>
        <stp>SPX Index</stp>
        <stp>IVOL_MONEYNESS</stp>
        <stp/>
        <stp/>
        <stp>[PUTStrategy-RealOption.xlsx]Opt_BS!R1741C8</stp>
        <stp>IVOL_MATURITY=MATURITY_1STM</stp>
        <stp>IVOL_MONEYNESS_LEVEL=MONEY_LVL_100_</stp>
        <stp>DTS=H</stp>
        <stp>FACTOR=.01</stp>
        <stp>DAYS=W</stp>
        <tr r="H1741" s="4"/>
      </tp>
      <tp t="e">
        <v>#N/A</v>
        <stp/>
        <stp>##V3_BDHV12</stp>
        <stp>SPX Index</stp>
        <stp>IVOL_MONEYNESS</stp>
        <stp/>
        <stp/>
        <stp>[PUTStrategy-RealOption.xlsx]Opt_BS!R1731C8</stp>
        <stp>IVOL_MATURITY=MATURITY_1STM</stp>
        <stp>IVOL_MONEYNESS_LEVEL=MONEY_LVL_100_</stp>
        <stp>DTS=H</stp>
        <stp>FACTOR=.01</stp>
        <stp>DAYS=W</stp>
        <tr r="H1731" s="4"/>
      </tp>
      <tp t="e">
        <v>#N/A</v>
        <stp/>
        <stp>##V3_BDHV12</stp>
        <stp>SPX Index</stp>
        <stp>IVOL_MONEYNESS</stp>
        <stp/>
        <stp/>
        <stp>[PUTStrategy-RealOption.xlsx]Opt_BS!R1721C8</stp>
        <stp>IVOL_MATURITY=MATURITY_1STM</stp>
        <stp>IVOL_MONEYNESS_LEVEL=MONEY_LVL_100_</stp>
        <stp>DTS=H</stp>
        <stp>FACTOR=.01</stp>
        <stp>DAYS=W</stp>
        <tr r="H1721" s="4"/>
      </tp>
      <tp t="e">
        <v>#N/A</v>
        <stp/>
        <stp>##V3_BDHV12</stp>
        <stp>SPX Index</stp>
        <stp>IVOL_MONEYNESS</stp>
        <stp/>
        <stp/>
        <stp>[PUTStrategy-RealOption.xlsx]Opt_BS!R1711C8</stp>
        <stp>IVOL_MATURITY=MATURITY_1STM</stp>
        <stp>IVOL_MONEYNESS_LEVEL=MONEY_LVL_100_</stp>
        <stp>DTS=H</stp>
        <stp>FACTOR=.01</stp>
        <stp>DAYS=W</stp>
        <tr r="H1711" s="4"/>
      </tp>
      <tp t="e">
        <v>#N/A</v>
        <stp/>
        <stp>##V3_BDHV12</stp>
        <stp>SPX Index</stp>
        <stp>IVOL_MONEYNESS</stp>
        <stp/>
        <stp/>
        <stp>[PUTStrategy-RealOption.xlsx]Opt_BS!R1701C8</stp>
        <stp>IVOL_MATURITY=MATURITY_1STM</stp>
        <stp>IVOL_MONEYNESS_LEVEL=MONEY_LVL_100_</stp>
        <stp>DTS=H</stp>
        <stp>FACTOR=.01</stp>
        <stp>DAYS=W</stp>
        <tr r="H1701" s="4"/>
      </tp>
      <tp t="e">
        <v>#N/A</v>
        <stp/>
        <stp>##V3_BDHV12</stp>
        <stp>SPX Index</stp>
        <stp>IVOL_MONEYNESS</stp>
        <stp/>
        <stp/>
        <stp>[PUTStrategy-RealOption.xlsx]Opt_BS!R1791C8</stp>
        <stp>IVOL_MATURITY=MATURITY_1STM</stp>
        <stp>IVOL_MONEYNESS_LEVEL=MONEY_LVL_100_</stp>
        <stp>DTS=H</stp>
        <stp>FACTOR=.01</stp>
        <stp>DAYS=W</stp>
        <tr r="H1791" s="4"/>
      </tp>
      <tp t="e">
        <v>#N/A</v>
        <stp/>
        <stp>##V3_BDHV12</stp>
        <stp>SPX Index</stp>
        <stp>IVOL_MONEYNESS</stp>
        <stp/>
        <stp/>
        <stp>[PUTStrategy-RealOption.xlsx]Opt_BS!R1781C8</stp>
        <stp>IVOL_MATURITY=MATURITY_1STM</stp>
        <stp>IVOL_MONEYNESS_LEVEL=MONEY_LVL_100_</stp>
        <stp>DTS=H</stp>
        <stp>FACTOR=.01</stp>
        <stp>DAYS=W</stp>
        <tr r="H1781" s="4"/>
      </tp>
      <tp t="e">
        <v>#N/A</v>
        <stp/>
        <stp>##V3_BDHV12</stp>
        <stp>SPX Index</stp>
        <stp>IVOL_MONEYNESS</stp>
        <stp/>
        <stp/>
        <stp>[PUTStrategy-RealOption.xlsx]Opt_BS!R1471C8</stp>
        <stp>IVOL_MATURITY=MATURITY_1STM</stp>
        <stp>IVOL_MONEYNESS_LEVEL=MONEY_LVL_100_</stp>
        <stp>DTS=H</stp>
        <stp>FACTOR=.01</stp>
        <stp>DAYS=W</stp>
        <tr r="H1471" s="4"/>
      </tp>
      <tp t="e">
        <v>#N/A</v>
        <stp/>
        <stp>##V3_BDHV12</stp>
        <stp>SPX Index</stp>
        <stp>IVOL_MONEYNESS</stp>
        <stp/>
        <stp/>
        <stp>[PUTStrategy-RealOption.xlsx]Opt_BS!R1461C8</stp>
        <stp>IVOL_MATURITY=MATURITY_1STM</stp>
        <stp>IVOL_MONEYNESS_LEVEL=MONEY_LVL_100_</stp>
        <stp>DTS=H</stp>
        <stp>FACTOR=.01</stp>
        <stp>DAYS=W</stp>
        <tr r="H1461" s="4"/>
      </tp>
      <tp t="e">
        <v>#N/A</v>
        <stp/>
        <stp>##V3_BDHV12</stp>
        <stp>SPX Index</stp>
        <stp>IVOL_MONEYNESS</stp>
        <stp/>
        <stp/>
        <stp>[PUTStrategy-RealOption.xlsx]Opt_BS!R1451C8</stp>
        <stp>IVOL_MATURITY=MATURITY_1STM</stp>
        <stp>IVOL_MONEYNESS_LEVEL=MONEY_LVL_100_</stp>
        <stp>DTS=H</stp>
        <stp>FACTOR=.01</stp>
        <stp>DAYS=W</stp>
        <tr r="H1451" s="4"/>
      </tp>
      <tp t="e">
        <v>#N/A</v>
        <stp/>
        <stp>##V3_BDHV12</stp>
        <stp>SPX Index</stp>
        <stp>IVOL_MONEYNESS</stp>
        <stp/>
        <stp/>
        <stp>[PUTStrategy-RealOption.xlsx]Opt_BS!R1441C8</stp>
        <stp>IVOL_MATURITY=MATURITY_1STM</stp>
        <stp>IVOL_MONEYNESS_LEVEL=MONEY_LVL_100_</stp>
        <stp>DTS=H</stp>
        <stp>FACTOR=.01</stp>
        <stp>DAYS=W</stp>
        <tr r="H1441" s="4"/>
      </tp>
      <tp t="e">
        <v>#N/A</v>
        <stp/>
        <stp>##V3_BDHV12</stp>
        <stp>SPX Index</stp>
        <stp>IVOL_MONEYNESS</stp>
        <stp/>
        <stp/>
        <stp>[PUTStrategy-RealOption.xlsx]Opt_BS!R1431C8</stp>
        <stp>IVOL_MATURITY=MATURITY_1STM</stp>
        <stp>IVOL_MONEYNESS_LEVEL=MONEY_LVL_100_</stp>
        <stp>DTS=H</stp>
        <stp>FACTOR=.01</stp>
        <stp>DAYS=W</stp>
        <tr r="H1431" s="4"/>
      </tp>
      <tp t="e">
        <v>#N/A</v>
        <stp/>
        <stp>##V3_BDHV12</stp>
        <stp>SPX Index</stp>
        <stp>IVOL_MONEYNESS</stp>
        <stp/>
        <stp/>
        <stp>[PUTStrategy-RealOption.xlsx]Opt_BS!R1421C8</stp>
        <stp>IVOL_MATURITY=MATURITY_1STM</stp>
        <stp>IVOL_MONEYNESS_LEVEL=MONEY_LVL_100_</stp>
        <stp>DTS=H</stp>
        <stp>FACTOR=.01</stp>
        <stp>DAYS=W</stp>
        <tr r="H1421" s="4"/>
      </tp>
      <tp t="e">
        <v>#N/A</v>
        <stp/>
        <stp>##V3_BDHV12</stp>
        <stp>SPX Index</stp>
        <stp>IVOL_MONEYNESS</stp>
        <stp/>
        <stp/>
        <stp>[PUTStrategy-RealOption.xlsx]Opt_BS!R1411C8</stp>
        <stp>IVOL_MATURITY=MATURITY_1STM</stp>
        <stp>IVOL_MONEYNESS_LEVEL=MONEY_LVL_100_</stp>
        <stp>DTS=H</stp>
        <stp>FACTOR=.01</stp>
        <stp>DAYS=W</stp>
        <tr r="H1411" s="4"/>
      </tp>
      <tp t="e">
        <v>#N/A</v>
        <stp/>
        <stp>##V3_BDHV12</stp>
        <stp>SPX Index</stp>
        <stp>IVOL_MONEYNESS</stp>
        <stp/>
        <stp/>
        <stp>[PUTStrategy-RealOption.xlsx]Opt_BS!R1401C8</stp>
        <stp>IVOL_MATURITY=MATURITY_1STM</stp>
        <stp>IVOL_MONEYNESS_LEVEL=MONEY_LVL_100_</stp>
        <stp>DTS=H</stp>
        <stp>FACTOR=.01</stp>
        <stp>DAYS=W</stp>
        <tr r="H1401" s="4"/>
      </tp>
      <tp t="e">
        <v>#N/A</v>
        <stp/>
        <stp>##V3_BDHV12</stp>
        <stp>SPX Index</stp>
        <stp>IVOL_MONEYNESS</stp>
        <stp/>
        <stp/>
        <stp>[PUTStrategy-RealOption.xlsx]Opt_BS!R1491C8</stp>
        <stp>IVOL_MATURITY=MATURITY_1STM</stp>
        <stp>IVOL_MONEYNESS_LEVEL=MONEY_LVL_100_</stp>
        <stp>DTS=H</stp>
        <stp>FACTOR=.01</stp>
        <stp>DAYS=W</stp>
        <tr r="H1491" s="4"/>
      </tp>
      <tp t="e">
        <v>#N/A</v>
        <stp/>
        <stp>##V3_BDHV12</stp>
        <stp>SPX Index</stp>
        <stp>IVOL_MONEYNESS</stp>
        <stp/>
        <stp/>
        <stp>[PUTStrategy-RealOption.xlsx]Opt_BS!R1481C8</stp>
        <stp>IVOL_MATURITY=MATURITY_1STM</stp>
        <stp>IVOL_MONEYNESS_LEVEL=MONEY_LVL_100_</stp>
        <stp>DTS=H</stp>
        <stp>FACTOR=.01</stp>
        <stp>DAYS=W</stp>
        <tr r="H1481" s="4"/>
      </tp>
      <tp t="e">
        <v>#N/A</v>
        <stp/>
        <stp>##V3_BDHV12</stp>
        <stp>SPX Index</stp>
        <stp>IVOL_MONEYNESS</stp>
        <stp/>
        <stp/>
        <stp>[PUTStrategy-RealOption.xlsx]Opt_BS!R1571C8</stp>
        <stp>IVOL_MATURITY=MATURITY_1STM</stp>
        <stp>IVOL_MONEYNESS_LEVEL=MONEY_LVL_100_</stp>
        <stp>DTS=H</stp>
        <stp>FACTOR=.01</stp>
        <stp>DAYS=W</stp>
        <tr r="H1571" s="4"/>
      </tp>
      <tp t="e">
        <v>#N/A</v>
        <stp/>
        <stp>##V3_BDHV12</stp>
        <stp>SPX Index</stp>
        <stp>IVOL_MONEYNESS</stp>
        <stp/>
        <stp/>
        <stp>[PUTStrategy-RealOption.xlsx]Opt_BS!R1561C8</stp>
        <stp>IVOL_MATURITY=MATURITY_1STM</stp>
        <stp>IVOL_MONEYNESS_LEVEL=MONEY_LVL_100_</stp>
        <stp>DTS=H</stp>
        <stp>FACTOR=.01</stp>
        <stp>DAYS=W</stp>
        <tr r="H1561" s="4"/>
      </tp>
      <tp t="e">
        <v>#N/A</v>
        <stp/>
        <stp>##V3_BDHV12</stp>
        <stp>SPX Index</stp>
        <stp>IVOL_MONEYNESS</stp>
        <stp/>
        <stp/>
        <stp>[PUTStrategy-RealOption.xlsx]Opt_BS!R1551C8</stp>
        <stp>IVOL_MATURITY=MATURITY_1STM</stp>
        <stp>IVOL_MONEYNESS_LEVEL=MONEY_LVL_100_</stp>
        <stp>DTS=H</stp>
        <stp>FACTOR=.01</stp>
        <stp>DAYS=W</stp>
        <tr r="H1551" s="4"/>
      </tp>
      <tp t="e">
        <v>#N/A</v>
        <stp/>
        <stp>##V3_BDHV12</stp>
        <stp>SPX Index</stp>
        <stp>IVOL_MONEYNESS</stp>
        <stp/>
        <stp/>
        <stp>[PUTStrategy-RealOption.xlsx]Opt_BS!R1541C8</stp>
        <stp>IVOL_MATURITY=MATURITY_1STM</stp>
        <stp>IVOL_MONEYNESS_LEVEL=MONEY_LVL_100_</stp>
        <stp>DTS=H</stp>
        <stp>FACTOR=.01</stp>
        <stp>DAYS=W</stp>
        <tr r="H1541" s="4"/>
      </tp>
      <tp t="e">
        <v>#N/A</v>
        <stp/>
        <stp>##V3_BDHV12</stp>
        <stp>SPX Index</stp>
        <stp>IVOL_MONEYNESS</stp>
        <stp/>
        <stp/>
        <stp>[PUTStrategy-RealOption.xlsx]Opt_BS!R1531C8</stp>
        <stp>IVOL_MATURITY=MATURITY_1STM</stp>
        <stp>IVOL_MONEYNESS_LEVEL=MONEY_LVL_100_</stp>
        <stp>DTS=H</stp>
        <stp>FACTOR=.01</stp>
        <stp>DAYS=W</stp>
        <tr r="H1531" s="4"/>
      </tp>
      <tp t="e">
        <v>#N/A</v>
        <stp/>
        <stp>##V3_BDHV12</stp>
        <stp>SPX Index</stp>
        <stp>IVOL_MONEYNESS</stp>
        <stp/>
        <stp/>
        <stp>[PUTStrategy-RealOption.xlsx]Opt_BS!R1521C8</stp>
        <stp>IVOL_MATURITY=MATURITY_1STM</stp>
        <stp>IVOL_MONEYNESS_LEVEL=MONEY_LVL_100_</stp>
        <stp>DTS=H</stp>
        <stp>FACTOR=.01</stp>
        <stp>DAYS=W</stp>
        <tr r="H1521" s="4"/>
      </tp>
      <tp t="e">
        <v>#N/A</v>
        <stp/>
        <stp>##V3_BDHV12</stp>
        <stp>SPX Index</stp>
        <stp>IVOL_MONEYNESS</stp>
        <stp/>
        <stp/>
        <stp>[PUTStrategy-RealOption.xlsx]Opt_BS!R1511C8</stp>
        <stp>IVOL_MATURITY=MATURITY_1STM</stp>
        <stp>IVOL_MONEYNESS_LEVEL=MONEY_LVL_100_</stp>
        <stp>DTS=H</stp>
        <stp>FACTOR=.01</stp>
        <stp>DAYS=W</stp>
        <tr r="H1511" s="4"/>
      </tp>
      <tp t="e">
        <v>#N/A</v>
        <stp/>
        <stp>##V3_BDHV12</stp>
        <stp>SPX Index</stp>
        <stp>IVOL_MONEYNESS</stp>
        <stp/>
        <stp/>
        <stp>[PUTStrategy-RealOption.xlsx]Opt_BS!R1501C8</stp>
        <stp>IVOL_MATURITY=MATURITY_1STM</stp>
        <stp>IVOL_MONEYNESS_LEVEL=MONEY_LVL_100_</stp>
        <stp>DTS=H</stp>
        <stp>FACTOR=.01</stp>
        <stp>DAYS=W</stp>
        <tr r="H1501" s="4"/>
      </tp>
      <tp t="e">
        <v>#N/A</v>
        <stp/>
        <stp>##V3_BDHV12</stp>
        <stp>SPX Index</stp>
        <stp>IVOL_MONEYNESS</stp>
        <stp/>
        <stp/>
        <stp>[PUTStrategy-RealOption.xlsx]Opt_BS!R1591C8</stp>
        <stp>IVOL_MATURITY=MATURITY_1STM</stp>
        <stp>IVOL_MONEYNESS_LEVEL=MONEY_LVL_100_</stp>
        <stp>DTS=H</stp>
        <stp>FACTOR=.01</stp>
        <stp>DAYS=W</stp>
        <tr r="H1591" s="4"/>
      </tp>
      <tp t="e">
        <v>#N/A</v>
        <stp/>
        <stp>##V3_BDHV12</stp>
        <stp>SPX Index</stp>
        <stp>IVOL_MONEYNESS</stp>
        <stp/>
        <stp/>
        <stp>[PUTStrategy-RealOption.xlsx]Opt_BS!R1581C8</stp>
        <stp>IVOL_MATURITY=MATURITY_1STM</stp>
        <stp>IVOL_MONEYNESS_LEVEL=MONEY_LVL_100_</stp>
        <stp>DTS=H</stp>
        <stp>FACTOR=.01</stp>
        <stp>DAYS=W</stp>
        <tr r="H1581" s="4"/>
      </tp>
      <tp t="e">
        <v>#N/A</v>
        <stp/>
        <stp>##V3_BDHV12</stp>
        <stp>SPX Index</stp>
        <stp>IVOL_MONEYNESS</stp>
        <stp/>
        <stp/>
        <stp>[PUTStrategy-RealOption.xlsx]Opt_BS!R2271C8</stp>
        <stp>IVOL_MATURITY=MATURITY_1STM</stp>
        <stp>IVOL_MONEYNESS_LEVEL=MONEY_LVL_100_</stp>
        <stp>DTS=H</stp>
        <stp>FACTOR=.01</stp>
        <stp>DAYS=W</stp>
        <tr r="H2271" s="4"/>
      </tp>
      <tp t="e">
        <v>#N/A</v>
        <stp/>
        <stp>##V3_BDHV12</stp>
        <stp>SPX Index</stp>
        <stp>IVOL_MONEYNESS</stp>
        <stp/>
        <stp/>
        <stp>[PUTStrategy-RealOption.xlsx]Opt_BS!R2261C8</stp>
        <stp>IVOL_MATURITY=MATURITY_1STM</stp>
        <stp>IVOL_MONEYNESS_LEVEL=MONEY_LVL_100_</stp>
        <stp>DTS=H</stp>
        <stp>FACTOR=.01</stp>
        <stp>DAYS=W</stp>
        <tr r="H2261" s="4"/>
      </tp>
      <tp t="e">
        <v>#N/A</v>
        <stp/>
        <stp>##V3_BDHV12</stp>
        <stp>SPX Index</stp>
        <stp>IVOL_MONEYNESS</stp>
        <stp/>
        <stp/>
        <stp>[PUTStrategy-RealOption.xlsx]Opt_BS!R2251C8</stp>
        <stp>IVOL_MATURITY=MATURITY_1STM</stp>
        <stp>IVOL_MONEYNESS_LEVEL=MONEY_LVL_100_</stp>
        <stp>DTS=H</stp>
        <stp>FACTOR=.01</stp>
        <stp>DAYS=W</stp>
        <tr r="H2251" s="4"/>
      </tp>
      <tp t="e">
        <v>#N/A</v>
        <stp/>
        <stp>##V3_BDHV12</stp>
        <stp>SPX Index</stp>
        <stp>IVOL_MONEYNESS</stp>
        <stp/>
        <stp/>
        <stp>[PUTStrategy-RealOption.xlsx]Opt_BS!R2241C8</stp>
        <stp>IVOL_MATURITY=MATURITY_1STM</stp>
        <stp>IVOL_MONEYNESS_LEVEL=MONEY_LVL_100_</stp>
        <stp>DTS=H</stp>
        <stp>FACTOR=.01</stp>
        <stp>DAYS=W</stp>
        <tr r="H2241" s="4"/>
      </tp>
      <tp t="e">
        <v>#N/A</v>
        <stp/>
        <stp>##V3_BDHV12</stp>
        <stp>SPX Index</stp>
        <stp>IVOL_MONEYNESS</stp>
        <stp/>
        <stp/>
        <stp>[PUTStrategy-RealOption.xlsx]Opt_BS!R2231C8</stp>
        <stp>IVOL_MATURITY=MATURITY_1STM</stp>
        <stp>IVOL_MONEYNESS_LEVEL=MONEY_LVL_100_</stp>
        <stp>DTS=H</stp>
        <stp>FACTOR=.01</stp>
        <stp>DAYS=W</stp>
        <tr r="H2231" s="4"/>
      </tp>
      <tp t="e">
        <v>#N/A</v>
        <stp/>
        <stp>##V3_BDHV12</stp>
        <stp>SPX Index</stp>
        <stp>IVOL_MONEYNESS</stp>
        <stp/>
        <stp/>
        <stp>[PUTStrategy-RealOption.xlsx]Opt_BS!R2221C8</stp>
        <stp>IVOL_MATURITY=MATURITY_1STM</stp>
        <stp>IVOL_MONEYNESS_LEVEL=MONEY_LVL_100_</stp>
        <stp>DTS=H</stp>
        <stp>FACTOR=.01</stp>
        <stp>DAYS=W</stp>
        <tr r="H2221" s="4"/>
      </tp>
      <tp t="e">
        <v>#N/A</v>
        <stp/>
        <stp>##V3_BDHV12</stp>
        <stp>SPX Index</stp>
        <stp>IVOL_MONEYNESS</stp>
        <stp/>
        <stp/>
        <stp>[PUTStrategy-RealOption.xlsx]Opt_BS!R2211C8</stp>
        <stp>IVOL_MATURITY=MATURITY_1STM</stp>
        <stp>IVOL_MONEYNESS_LEVEL=MONEY_LVL_100_</stp>
        <stp>DTS=H</stp>
        <stp>FACTOR=.01</stp>
        <stp>DAYS=W</stp>
        <tr r="H2211" s="4"/>
      </tp>
      <tp t="e">
        <v>#N/A</v>
        <stp/>
        <stp>##V3_BDHV12</stp>
        <stp>SPX Index</stp>
        <stp>IVOL_MONEYNESS</stp>
        <stp/>
        <stp/>
        <stp>[PUTStrategy-RealOption.xlsx]Opt_BS!R2201C8</stp>
        <stp>IVOL_MATURITY=MATURITY_1STM</stp>
        <stp>IVOL_MONEYNESS_LEVEL=MONEY_LVL_100_</stp>
        <stp>DTS=H</stp>
        <stp>FACTOR=.01</stp>
        <stp>DAYS=W</stp>
        <tr r="H2201" s="4"/>
      </tp>
      <tp t="e">
        <v>#N/A</v>
        <stp/>
        <stp>##V3_BDHV12</stp>
        <stp>SPX Index</stp>
        <stp>IVOL_MONEYNESS</stp>
        <stp/>
        <stp/>
        <stp>[PUTStrategy-RealOption.xlsx]Opt_BS!R2291C8</stp>
        <stp>IVOL_MATURITY=MATURITY_1STM</stp>
        <stp>IVOL_MONEYNESS_LEVEL=MONEY_LVL_100_</stp>
        <stp>DTS=H</stp>
        <stp>FACTOR=.01</stp>
        <stp>DAYS=W</stp>
        <tr r="H2291" s="4"/>
      </tp>
      <tp t="e">
        <v>#N/A</v>
        <stp/>
        <stp>##V3_BDHV12</stp>
        <stp>SPX Index</stp>
        <stp>IVOL_MONEYNESS</stp>
        <stp/>
        <stp/>
        <stp>[PUTStrategy-RealOption.xlsx]Opt_BS!R2281C8</stp>
        <stp>IVOL_MATURITY=MATURITY_1STM</stp>
        <stp>IVOL_MONEYNESS_LEVEL=MONEY_LVL_100_</stp>
        <stp>DTS=H</stp>
        <stp>FACTOR=.01</stp>
        <stp>DAYS=W</stp>
        <tr r="H2281" s="4"/>
      </tp>
      <tp t="e">
        <v>#N/A</v>
        <stp/>
        <stp>##V3_BDHV12</stp>
        <stp>SPX Index</stp>
        <stp>IVOL_MONEYNESS</stp>
        <stp/>
        <stp/>
        <stp>[PUTStrategy-RealOption.xlsx]Opt_BS!R2371C8</stp>
        <stp>IVOL_MATURITY=MATURITY_1STM</stp>
        <stp>IVOL_MONEYNESS_LEVEL=MONEY_LVL_100_</stp>
        <stp>DTS=H</stp>
        <stp>FACTOR=.01</stp>
        <stp>DAYS=W</stp>
        <tr r="H2371" s="4"/>
      </tp>
      <tp t="e">
        <v>#N/A</v>
        <stp/>
        <stp>##V3_BDHV12</stp>
        <stp>SPX Index</stp>
        <stp>IVOL_MONEYNESS</stp>
        <stp/>
        <stp/>
        <stp>[PUTStrategy-RealOption.xlsx]Opt_BS!R2361C8</stp>
        <stp>IVOL_MATURITY=MATURITY_1STM</stp>
        <stp>IVOL_MONEYNESS_LEVEL=MONEY_LVL_100_</stp>
        <stp>DTS=H</stp>
        <stp>FACTOR=.01</stp>
        <stp>DAYS=W</stp>
        <tr r="H2361" s="4"/>
      </tp>
      <tp t="e">
        <v>#N/A</v>
        <stp/>
        <stp>##V3_BDHV12</stp>
        <stp>SPX Index</stp>
        <stp>IVOL_MONEYNESS</stp>
        <stp/>
        <stp/>
        <stp>[PUTStrategy-RealOption.xlsx]Opt_BS!R2351C8</stp>
        <stp>IVOL_MATURITY=MATURITY_1STM</stp>
        <stp>IVOL_MONEYNESS_LEVEL=MONEY_LVL_100_</stp>
        <stp>DTS=H</stp>
        <stp>FACTOR=.01</stp>
        <stp>DAYS=W</stp>
        <tr r="H2351" s="4"/>
      </tp>
      <tp t="e">
        <v>#N/A</v>
        <stp/>
        <stp>##V3_BDHV12</stp>
        <stp>SPX Index</stp>
        <stp>IVOL_MONEYNESS</stp>
        <stp/>
        <stp/>
        <stp>[PUTStrategy-RealOption.xlsx]Opt_BS!R2341C8</stp>
        <stp>IVOL_MATURITY=MATURITY_1STM</stp>
        <stp>IVOL_MONEYNESS_LEVEL=MONEY_LVL_100_</stp>
        <stp>DTS=H</stp>
        <stp>FACTOR=.01</stp>
        <stp>DAYS=W</stp>
        <tr r="H2341" s="4"/>
      </tp>
      <tp t="e">
        <v>#N/A</v>
        <stp/>
        <stp>##V3_BDHV12</stp>
        <stp>SPX Index</stp>
        <stp>IVOL_MONEYNESS</stp>
        <stp/>
        <stp/>
        <stp>[PUTStrategy-RealOption.xlsx]Opt_BS!R2331C8</stp>
        <stp>IVOL_MATURITY=MATURITY_1STM</stp>
        <stp>IVOL_MONEYNESS_LEVEL=MONEY_LVL_100_</stp>
        <stp>DTS=H</stp>
        <stp>FACTOR=.01</stp>
        <stp>DAYS=W</stp>
        <tr r="H2331" s="4"/>
      </tp>
      <tp t="e">
        <v>#N/A</v>
        <stp/>
        <stp>##V3_BDHV12</stp>
        <stp>SPX Index</stp>
        <stp>IVOL_MONEYNESS</stp>
        <stp/>
        <stp/>
        <stp>[PUTStrategy-RealOption.xlsx]Opt_BS!R2321C8</stp>
        <stp>IVOL_MATURITY=MATURITY_1STM</stp>
        <stp>IVOL_MONEYNESS_LEVEL=MONEY_LVL_100_</stp>
        <stp>DTS=H</stp>
        <stp>FACTOR=.01</stp>
        <stp>DAYS=W</stp>
        <tr r="H2321" s="4"/>
      </tp>
      <tp t="e">
        <v>#N/A</v>
        <stp/>
        <stp>##V3_BDHV12</stp>
        <stp>SPX Index</stp>
        <stp>IVOL_MONEYNESS</stp>
        <stp/>
        <stp/>
        <stp>[PUTStrategy-RealOption.xlsx]Opt_BS!R2311C8</stp>
        <stp>IVOL_MATURITY=MATURITY_1STM</stp>
        <stp>IVOL_MONEYNESS_LEVEL=MONEY_LVL_100_</stp>
        <stp>DTS=H</stp>
        <stp>FACTOR=.01</stp>
        <stp>DAYS=W</stp>
        <tr r="H2311" s="4"/>
      </tp>
      <tp t="e">
        <v>#N/A</v>
        <stp/>
        <stp>##V3_BDHV12</stp>
        <stp>SPX Index</stp>
        <stp>IVOL_MONEYNESS</stp>
        <stp/>
        <stp/>
        <stp>[PUTStrategy-RealOption.xlsx]Opt_BS!R2301C8</stp>
        <stp>IVOL_MATURITY=MATURITY_1STM</stp>
        <stp>IVOL_MONEYNESS_LEVEL=MONEY_LVL_100_</stp>
        <stp>DTS=H</stp>
        <stp>FACTOR=.01</stp>
        <stp>DAYS=W</stp>
        <tr r="H2301" s="4"/>
      </tp>
      <tp t="e">
        <v>#N/A</v>
        <stp/>
        <stp>##V3_BDHV12</stp>
        <stp>SPX Index</stp>
        <stp>IVOL_MONEYNESS</stp>
        <stp/>
        <stp/>
        <stp>[PUTStrategy-RealOption.xlsx]Opt_BS!R2391C8</stp>
        <stp>IVOL_MATURITY=MATURITY_1STM</stp>
        <stp>IVOL_MONEYNESS_LEVEL=MONEY_LVL_100_</stp>
        <stp>DTS=H</stp>
        <stp>FACTOR=.01</stp>
        <stp>DAYS=W</stp>
        <tr r="H2391" s="4"/>
      </tp>
      <tp t="e">
        <v>#N/A</v>
        <stp/>
        <stp>##V3_BDHV12</stp>
        <stp>SPX Index</stp>
        <stp>IVOL_MONEYNESS</stp>
        <stp/>
        <stp/>
        <stp>[PUTStrategy-RealOption.xlsx]Opt_BS!R2381C8</stp>
        <stp>IVOL_MATURITY=MATURITY_1STM</stp>
        <stp>IVOL_MONEYNESS_LEVEL=MONEY_LVL_100_</stp>
        <stp>DTS=H</stp>
        <stp>FACTOR=.01</stp>
        <stp>DAYS=W</stp>
        <tr r="H2381" s="4"/>
      </tp>
      <tp t="e">
        <v>#N/A</v>
        <stp/>
        <stp>##V3_BDHV12</stp>
        <stp>SPX Index</stp>
        <stp>IVOL_MONEYNESS</stp>
        <stp/>
        <stp/>
        <stp>[PUTStrategy-RealOption.xlsx]Opt_BS!R2071C8</stp>
        <stp>IVOL_MATURITY=MATURITY_1STM</stp>
        <stp>IVOL_MONEYNESS_LEVEL=MONEY_LVL_100_</stp>
        <stp>DTS=H</stp>
        <stp>FACTOR=.01</stp>
        <stp>DAYS=W</stp>
        <tr r="H2071" s="4"/>
      </tp>
      <tp t="e">
        <v>#N/A</v>
        <stp/>
        <stp>##V3_BDHV12</stp>
        <stp>SPX Index</stp>
        <stp>IVOL_MONEYNESS</stp>
        <stp/>
        <stp/>
        <stp>[PUTStrategy-RealOption.xlsx]Opt_BS!R2061C8</stp>
        <stp>IVOL_MATURITY=MATURITY_1STM</stp>
        <stp>IVOL_MONEYNESS_LEVEL=MONEY_LVL_100_</stp>
        <stp>DTS=H</stp>
        <stp>FACTOR=.01</stp>
        <stp>DAYS=W</stp>
        <tr r="H2061" s="4"/>
      </tp>
      <tp t="e">
        <v>#N/A</v>
        <stp/>
        <stp>##V3_BDHV12</stp>
        <stp>SPX Index</stp>
        <stp>IVOL_MONEYNESS</stp>
        <stp/>
        <stp/>
        <stp>[PUTStrategy-RealOption.xlsx]Opt_BS!R2051C8</stp>
        <stp>IVOL_MATURITY=MATURITY_1STM</stp>
        <stp>IVOL_MONEYNESS_LEVEL=MONEY_LVL_100_</stp>
        <stp>DTS=H</stp>
        <stp>FACTOR=.01</stp>
        <stp>DAYS=W</stp>
        <tr r="H2051" s="4"/>
      </tp>
      <tp t="e">
        <v>#N/A</v>
        <stp/>
        <stp>##V3_BDHV12</stp>
        <stp>SPX Index</stp>
        <stp>IVOL_MONEYNESS</stp>
        <stp/>
        <stp/>
        <stp>[PUTStrategy-RealOption.xlsx]Opt_BS!R2041C8</stp>
        <stp>IVOL_MATURITY=MATURITY_1STM</stp>
        <stp>IVOL_MONEYNESS_LEVEL=MONEY_LVL_100_</stp>
        <stp>DTS=H</stp>
        <stp>FACTOR=.01</stp>
        <stp>DAYS=W</stp>
        <tr r="H2041" s="4"/>
      </tp>
      <tp t="e">
        <v>#N/A</v>
        <stp/>
        <stp>##V3_BDHV12</stp>
        <stp>SPX Index</stp>
        <stp>IVOL_MONEYNESS</stp>
        <stp/>
        <stp/>
        <stp>[PUTStrategy-RealOption.xlsx]Opt_BS!R2031C8</stp>
        <stp>IVOL_MATURITY=MATURITY_1STM</stp>
        <stp>IVOL_MONEYNESS_LEVEL=MONEY_LVL_100_</stp>
        <stp>DTS=H</stp>
        <stp>FACTOR=.01</stp>
        <stp>DAYS=W</stp>
        <tr r="H2031" s="4"/>
      </tp>
      <tp t="e">
        <v>#N/A</v>
        <stp/>
        <stp>##V3_BDHV12</stp>
        <stp>SPX Index</stp>
        <stp>IVOL_MONEYNESS</stp>
        <stp/>
        <stp/>
        <stp>[PUTStrategy-RealOption.xlsx]Opt_BS!R2021C8</stp>
        <stp>IVOL_MATURITY=MATURITY_1STM</stp>
        <stp>IVOL_MONEYNESS_LEVEL=MONEY_LVL_100_</stp>
        <stp>DTS=H</stp>
        <stp>FACTOR=.01</stp>
        <stp>DAYS=W</stp>
        <tr r="H2021" s="4"/>
      </tp>
      <tp t="e">
        <v>#N/A</v>
        <stp/>
        <stp>##V3_BDHV12</stp>
        <stp>SPX Index</stp>
        <stp>IVOL_MONEYNESS</stp>
        <stp/>
        <stp/>
        <stp>[PUTStrategy-RealOption.xlsx]Opt_BS!R2011C8</stp>
        <stp>IVOL_MATURITY=MATURITY_1STM</stp>
        <stp>IVOL_MONEYNESS_LEVEL=MONEY_LVL_100_</stp>
        <stp>DTS=H</stp>
        <stp>FACTOR=.01</stp>
        <stp>DAYS=W</stp>
        <tr r="H2011" s="4"/>
      </tp>
      <tp t="e">
        <v>#N/A</v>
        <stp/>
        <stp>##V3_BDHV12</stp>
        <stp>SPX Index</stp>
        <stp>IVOL_MONEYNESS</stp>
        <stp/>
        <stp/>
        <stp>[PUTStrategy-RealOption.xlsx]Opt_BS!R2001C8</stp>
        <stp>IVOL_MATURITY=MATURITY_1STM</stp>
        <stp>IVOL_MONEYNESS_LEVEL=MONEY_LVL_100_</stp>
        <stp>DTS=H</stp>
        <stp>FACTOR=.01</stp>
        <stp>DAYS=W</stp>
        <tr r="H2001" s="4"/>
      </tp>
      <tp t="e">
        <v>#N/A</v>
        <stp/>
        <stp>##V3_BDHV12</stp>
        <stp>SPX Index</stp>
        <stp>IVOL_MONEYNESS</stp>
        <stp/>
        <stp/>
        <stp>[PUTStrategy-RealOption.xlsx]Opt_BS!R2091C8</stp>
        <stp>IVOL_MATURITY=MATURITY_1STM</stp>
        <stp>IVOL_MONEYNESS_LEVEL=MONEY_LVL_100_</stp>
        <stp>DTS=H</stp>
        <stp>FACTOR=.01</stp>
        <stp>DAYS=W</stp>
        <tr r="H2091" s="4"/>
      </tp>
      <tp t="e">
        <v>#N/A</v>
        <stp/>
        <stp>##V3_BDHV12</stp>
        <stp>SPX Index</stp>
        <stp>IVOL_MONEYNESS</stp>
        <stp/>
        <stp/>
        <stp>[PUTStrategy-RealOption.xlsx]Opt_BS!R2081C8</stp>
        <stp>IVOL_MATURITY=MATURITY_1STM</stp>
        <stp>IVOL_MONEYNESS_LEVEL=MONEY_LVL_100_</stp>
        <stp>DTS=H</stp>
        <stp>FACTOR=.01</stp>
        <stp>DAYS=W</stp>
        <tr r="H2081" s="4"/>
      </tp>
      <tp t="e">
        <v>#N/A</v>
        <stp/>
        <stp>##V3_BDHV12</stp>
        <stp>SPX Index</stp>
        <stp>IVOL_MONEYNESS</stp>
        <stp/>
        <stp/>
        <stp>[PUTStrategy-RealOption.xlsx]Opt_BS!R2171C8</stp>
        <stp>IVOL_MATURITY=MATURITY_1STM</stp>
        <stp>IVOL_MONEYNESS_LEVEL=MONEY_LVL_100_</stp>
        <stp>DTS=H</stp>
        <stp>FACTOR=.01</stp>
        <stp>DAYS=W</stp>
        <tr r="H2171" s="4"/>
      </tp>
      <tp t="e">
        <v>#N/A</v>
        <stp/>
        <stp>##V3_BDHV12</stp>
        <stp>SPX Index</stp>
        <stp>IVOL_MONEYNESS</stp>
        <stp/>
        <stp/>
        <stp>[PUTStrategy-RealOption.xlsx]Opt_BS!R2161C8</stp>
        <stp>IVOL_MATURITY=MATURITY_1STM</stp>
        <stp>IVOL_MONEYNESS_LEVEL=MONEY_LVL_100_</stp>
        <stp>DTS=H</stp>
        <stp>FACTOR=.01</stp>
        <stp>DAYS=W</stp>
        <tr r="H2161" s="4"/>
      </tp>
      <tp t="e">
        <v>#N/A</v>
        <stp/>
        <stp>##V3_BDHV12</stp>
        <stp>SPX Index</stp>
        <stp>IVOL_MONEYNESS</stp>
        <stp/>
        <stp/>
        <stp>[PUTStrategy-RealOption.xlsx]Opt_BS!R2151C8</stp>
        <stp>IVOL_MATURITY=MATURITY_1STM</stp>
        <stp>IVOL_MONEYNESS_LEVEL=MONEY_LVL_100_</stp>
        <stp>DTS=H</stp>
        <stp>FACTOR=.01</stp>
        <stp>DAYS=W</stp>
        <tr r="H2151" s="4"/>
      </tp>
      <tp t="e">
        <v>#N/A</v>
        <stp/>
        <stp>##V3_BDHV12</stp>
        <stp>SPX Index</stp>
        <stp>IVOL_MONEYNESS</stp>
        <stp/>
        <stp/>
        <stp>[PUTStrategy-RealOption.xlsx]Opt_BS!R2141C8</stp>
        <stp>IVOL_MATURITY=MATURITY_1STM</stp>
        <stp>IVOL_MONEYNESS_LEVEL=MONEY_LVL_100_</stp>
        <stp>DTS=H</stp>
        <stp>FACTOR=.01</stp>
        <stp>DAYS=W</stp>
        <tr r="H2141" s="4"/>
      </tp>
      <tp t="e">
        <v>#N/A</v>
        <stp/>
        <stp>##V3_BDHV12</stp>
        <stp>SPX Index</stp>
        <stp>IVOL_MONEYNESS</stp>
        <stp/>
        <stp/>
        <stp>[PUTStrategy-RealOption.xlsx]Opt_BS!R2131C8</stp>
        <stp>IVOL_MATURITY=MATURITY_1STM</stp>
        <stp>IVOL_MONEYNESS_LEVEL=MONEY_LVL_100_</stp>
        <stp>DTS=H</stp>
        <stp>FACTOR=.01</stp>
        <stp>DAYS=W</stp>
        <tr r="H2131" s="4"/>
      </tp>
      <tp t="e">
        <v>#N/A</v>
        <stp/>
        <stp>##V3_BDHV12</stp>
        <stp>SPX Index</stp>
        <stp>IVOL_MONEYNESS</stp>
        <stp/>
        <stp/>
        <stp>[PUTStrategy-RealOption.xlsx]Opt_BS!R2121C8</stp>
        <stp>IVOL_MATURITY=MATURITY_1STM</stp>
        <stp>IVOL_MONEYNESS_LEVEL=MONEY_LVL_100_</stp>
        <stp>DTS=H</stp>
        <stp>FACTOR=.01</stp>
        <stp>DAYS=W</stp>
        <tr r="H2121" s="4"/>
      </tp>
      <tp t="e">
        <v>#N/A</v>
        <stp/>
        <stp>##V3_BDHV12</stp>
        <stp>SPX Index</stp>
        <stp>IVOL_MONEYNESS</stp>
        <stp/>
        <stp/>
        <stp>[PUTStrategy-RealOption.xlsx]Opt_BS!R2111C8</stp>
        <stp>IVOL_MATURITY=MATURITY_1STM</stp>
        <stp>IVOL_MONEYNESS_LEVEL=MONEY_LVL_100_</stp>
        <stp>DTS=H</stp>
        <stp>FACTOR=.01</stp>
        <stp>DAYS=W</stp>
        <tr r="H2111" s="4"/>
      </tp>
      <tp t="e">
        <v>#N/A</v>
        <stp/>
        <stp>##V3_BDHV12</stp>
        <stp>SPX Index</stp>
        <stp>IVOL_MONEYNESS</stp>
        <stp/>
        <stp/>
        <stp>[PUTStrategy-RealOption.xlsx]Opt_BS!R2101C8</stp>
        <stp>IVOL_MATURITY=MATURITY_1STM</stp>
        <stp>IVOL_MONEYNESS_LEVEL=MONEY_LVL_100_</stp>
        <stp>DTS=H</stp>
        <stp>FACTOR=.01</stp>
        <stp>DAYS=W</stp>
        <tr r="H2101" s="4"/>
      </tp>
      <tp t="e">
        <v>#N/A</v>
        <stp/>
        <stp>##V3_BDHV12</stp>
        <stp>SPX Index</stp>
        <stp>IVOL_MONEYNESS</stp>
        <stp/>
        <stp/>
        <stp>[PUTStrategy-RealOption.xlsx]Opt_BS!R2191C8</stp>
        <stp>IVOL_MATURITY=MATURITY_1STM</stp>
        <stp>IVOL_MONEYNESS_LEVEL=MONEY_LVL_100_</stp>
        <stp>DTS=H</stp>
        <stp>FACTOR=.01</stp>
        <stp>DAYS=W</stp>
        <tr r="H2191" s="4"/>
      </tp>
      <tp t="e">
        <v>#N/A</v>
        <stp/>
        <stp>##V3_BDHV12</stp>
        <stp>SPX Index</stp>
        <stp>IVOL_MONEYNESS</stp>
        <stp/>
        <stp/>
        <stp>[PUTStrategy-RealOption.xlsx]Opt_BS!R2181C8</stp>
        <stp>IVOL_MATURITY=MATURITY_1STM</stp>
        <stp>IVOL_MONEYNESS_LEVEL=MONEY_LVL_100_</stp>
        <stp>DTS=H</stp>
        <stp>FACTOR=.01</stp>
        <stp>DAYS=W</stp>
        <tr r="H2181" s="4"/>
      </tp>
      <tp t="e">
        <v>#N/A</v>
        <stp/>
        <stp>##V3_BDHV12</stp>
        <stp>SPX Index</stp>
        <stp>IVOL_MONEYNESS</stp>
        <stp/>
        <stp/>
        <stp>[PUTStrategy-RealOption.xlsx]Opt_BS!R2471C8</stp>
        <stp>IVOL_MATURITY=MATURITY_1STM</stp>
        <stp>IVOL_MONEYNESS_LEVEL=MONEY_LVL_100_</stp>
        <stp>DTS=H</stp>
        <stp>FACTOR=.01</stp>
        <stp>DAYS=W</stp>
        <tr r="H2471" s="4"/>
      </tp>
      <tp t="e">
        <v>#N/A</v>
        <stp/>
        <stp>##V3_BDHV12</stp>
        <stp>SPX Index</stp>
        <stp>IVOL_MONEYNESS</stp>
        <stp/>
        <stp/>
        <stp>[PUTStrategy-RealOption.xlsx]Opt_BS!R2461C8</stp>
        <stp>IVOL_MATURITY=MATURITY_1STM</stp>
        <stp>IVOL_MONEYNESS_LEVEL=MONEY_LVL_100_</stp>
        <stp>DTS=H</stp>
        <stp>FACTOR=.01</stp>
        <stp>DAYS=W</stp>
        <tr r="H2461" s="4"/>
      </tp>
      <tp t="e">
        <v>#N/A</v>
        <stp/>
        <stp>##V3_BDHV12</stp>
        <stp>SPX Index</stp>
        <stp>IVOL_MONEYNESS</stp>
        <stp/>
        <stp/>
        <stp>[PUTStrategy-RealOption.xlsx]Opt_BS!R2451C8</stp>
        <stp>IVOL_MATURITY=MATURITY_1STM</stp>
        <stp>IVOL_MONEYNESS_LEVEL=MONEY_LVL_100_</stp>
        <stp>DTS=H</stp>
        <stp>FACTOR=.01</stp>
        <stp>DAYS=W</stp>
        <tr r="H2451" s="4"/>
      </tp>
      <tp t="e">
        <v>#N/A</v>
        <stp/>
        <stp>##V3_BDHV12</stp>
        <stp>SPX Index</stp>
        <stp>IVOL_MONEYNESS</stp>
        <stp/>
        <stp/>
        <stp>[PUTStrategy-RealOption.xlsx]Opt_BS!R2441C8</stp>
        <stp>IVOL_MATURITY=MATURITY_1STM</stp>
        <stp>IVOL_MONEYNESS_LEVEL=MONEY_LVL_100_</stp>
        <stp>DTS=H</stp>
        <stp>FACTOR=.01</stp>
        <stp>DAYS=W</stp>
        <tr r="H2441" s="4"/>
      </tp>
      <tp t="e">
        <v>#N/A</v>
        <stp/>
        <stp>##V3_BDHV12</stp>
        <stp>SPX Index</stp>
        <stp>IVOL_MONEYNESS</stp>
        <stp/>
        <stp/>
        <stp>[PUTStrategy-RealOption.xlsx]Opt_BS!R2431C8</stp>
        <stp>IVOL_MATURITY=MATURITY_1STM</stp>
        <stp>IVOL_MONEYNESS_LEVEL=MONEY_LVL_100_</stp>
        <stp>DTS=H</stp>
        <stp>FACTOR=.01</stp>
        <stp>DAYS=W</stp>
        <tr r="H2431" s="4"/>
      </tp>
      <tp t="e">
        <v>#N/A</v>
        <stp/>
        <stp>##V3_BDHV12</stp>
        <stp>SPX Index</stp>
        <stp>IVOL_MONEYNESS</stp>
        <stp/>
        <stp/>
        <stp>[PUTStrategy-RealOption.xlsx]Opt_BS!R2421C8</stp>
        <stp>IVOL_MATURITY=MATURITY_1STM</stp>
        <stp>IVOL_MONEYNESS_LEVEL=MONEY_LVL_100_</stp>
        <stp>DTS=H</stp>
        <stp>FACTOR=.01</stp>
        <stp>DAYS=W</stp>
        <tr r="H2421" s="4"/>
      </tp>
      <tp t="e">
        <v>#N/A</v>
        <stp/>
        <stp>##V3_BDHV12</stp>
        <stp>SPX Index</stp>
        <stp>IVOL_MONEYNESS</stp>
        <stp/>
        <stp/>
        <stp>[PUTStrategy-RealOption.xlsx]Opt_BS!R2411C8</stp>
        <stp>IVOL_MATURITY=MATURITY_1STM</stp>
        <stp>IVOL_MONEYNESS_LEVEL=MONEY_LVL_100_</stp>
        <stp>DTS=H</stp>
        <stp>FACTOR=.01</stp>
        <stp>DAYS=W</stp>
        <tr r="H2411" s="4"/>
      </tp>
      <tp t="e">
        <v>#N/A</v>
        <stp/>
        <stp>##V3_BDHV12</stp>
        <stp>SPX Index</stp>
        <stp>IVOL_MONEYNESS</stp>
        <stp/>
        <stp/>
        <stp>[PUTStrategy-RealOption.xlsx]Opt_BS!R2401C8</stp>
        <stp>IVOL_MATURITY=MATURITY_1STM</stp>
        <stp>IVOL_MONEYNESS_LEVEL=MONEY_LVL_100_</stp>
        <stp>DTS=H</stp>
        <stp>FACTOR=.01</stp>
        <stp>DAYS=W</stp>
        <tr r="H2401" s="4"/>
      </tp>
      <tp t="e">
        <v>#N/A</v>
        <stp/>
        <stp>##V3_BDHV12</stp>
        <stp>SPX Index</stp>
        <stp>IVOL_MONEYNESS</stp>
        <stp/>
        <stp/>
        <stp>[PUTStrategy-RealOption.xlsx]Opt_BS!R2491C8</stp>
        <stp>IVOL_MATURITY=MATURITY_1STM</stp>
        <stp>IVOL_MONEYNESS_LEVEL=MONEY_LVL_100_</stp>
        <stp>DTS=H</stp>
        <stp>FACTOR=.01</stp>
        <stp>DAYS=W</stp>
        <tr r="H2491" s="4"/>
      </tp>
      <tp t="e">
        <v>#N/A</v>
        <stp/>
        <stp>##V3_BDHV12</stp>
        <stp>SPX Index</stp>
        <stp>IVOL_MONEYNESS</stp>
        <stp/>
        <stp/>
        <stp>[PUTStrategy-RealOption.xlsx]Opt_BS!R2481C8</stp>
        <stp>IVOL_MATURITY=MATURITY_1STM</stp>
        <stp>IVOL_MONEYNESS_LEVEL=MONEY_LVL_100_</stp>
        <stp>DTS=H</stp>
        <stp>FACTOR=.01</stp>
        <stp>DAYS=W</stp>
        <tr r="H2481" s="4"/>
      </tp>
      <tp t="e">
        <v>#N/A</v>
        <stp/>
        <stp>##V3_BDHV12</stp>
        <stp>SPX Index</stp>
        <stp>IVOL_MONEYNESS</stp>
        <stp/>
        <stp/>
        <stp>[PUTStrategy-RealOption.xlsx]Opt_BS!R2561C8</stp>
        <stp>IVOL_MATURITY=MATURITY_1STM</stp>
        <stp>IVOL_MONEYNESS_LEVEL=MONEY_LVL_100_</stp>
        <stp>DTS=H</stp>
        <stp>FACTOR=.01</stp>
        <stp>DAYS=W</stp>
        <tr r="H2561" s="4"/>
      </tp>
      <tp t="e">
        <v>#N/A</v>
        <stp/>
        <stp>##V3_BDHV12</stp>
        <stp>SPX Index</stp>
        <stp>IVOL_MONEYNESS</stp>
        <stp/>
        <stp/>
        <stp>[PUTStrategy-RealOption.xlsx]Opt_BS!R2551C8</stp>
        <stp>IVOL_MATURITY=MATURITY_1STM</stp>
        <stp>IVOL_MONEYNESS_LEVEL=MONEY_LVL_100_</stp>
        <stp>DTS=H</stp>
        <stp>FACTOR=.01</stp>
        <stp>DAYS=W</stp>
        <tr r="H2551" s="4"/>
      </tp>
      <tp t="e">
        <v>#N/A</v>
        <stp/>
        <stp>##V3_BDHV12</stp>
        <stp>SPX Index</stp>
        <stp>IVOL_MONEYNESS</stp>
        <stp/>
        <stp/>
        <stp>[PUTStrategy-RealOption.xlsx]Opt_BS!R2541C8</stp>
        <stp>IVOL_MATURITY=MATURITY_1STM</stp>
        <stp>IVOL_MONEYNESS_LEVEL=MONEY_LVL_100_</stp>
        <stp>DTS=H</stp>
        <stp>FACTOR=.01</stp>
        <stp>DAYS=W</stp>
        <tr r="H2541" s="4"/>
      </tp>
      <tp t="e">
        <v>#N/A</v>
        <stp/>
        <stp>##V3_BDHV12</stp>
        <stp>SPX Index</stp>
        <stp>IVOL_MONEYNESS</stp>
        <stp/>
        <stp/>
        <stp>[PUTStrategy-RealOption.xlsx]Opt_BS!R2531C8</stp>
        <stp>IVOL_MATURITY=MATURITY_1STM</stp>
        <stp>IVOL_MONEYNESS_LEVEL=MONEY_LVL_100_</stp>
        <stp>DTS=H</stp>
        <stp>FACTOR=.01</stp>
        <stp>DAYS=W</stp>
        <tr r="H2531" s="4"/>
      </tp>
      <tp t="e">
        <v>#N/A</v>
        <stp/>
        <stp>##V3_BDHV12</stp>
        <stp>SPX Index</stp>
        <stp>IVOL_MONEYNESS</stp>
        <stp/>
        <stp/>
        <stp>[PUTStrategy-RealOption.xlsx]Opt_BS!R2521C8</stp>
        <stp>IVOL_MATURITY=MATURITY_1STM</stp>
        <stp>IVOL_MONEYNESS_LEVEL=MONEY_LVL_100_</stp>
        <stp>DTS=H</stp>
        <stp>FACTOR=.01</stp>
        <stp>DAYS=W</stp>
        <tr r="H2521" s="4"/>
      </tp>
      <tp t="e">
        <v>#N/A</v>
        <stp/>
        <stp>##V3_BDHV12</stp>
        <stp>SPX Index</stp>
        <stp>IVOL_MONEYNESS</stp>
        <stp/>
        <stp/>
        <stp>[PUTStrategy-RealOption.xlsx]Opt_BS!R2511C8</stp>
        <stp>IVOL_MATURITY=MATURITY_1STM</stp>
        <stp>IVOL_MONEYNESS_LEVEL=MONEY_LVL_100_</stp>
        <stp>DTS=H</stp>
        <stp>FACTOR=.01</stp>
        <stp>DAYS=W</stp>
        <tr r="H2511" s="4"/>
      </tp>
      <tp t="e">
        <v>#N/A</v>
        <stp/>
        <stp>##V3_BDHV12</stp>
        <stp>SPX Index</stp>
        <stp>IVOL_MONEYNESS</stp>
        <stp/>
        <stp/>
        <stp>[PUTStrategy-RealOption.xlsx]Opt_BS!R2501C8</stp>
        <stp>IVOL_MATURITY=MATURITY_1STM</stp>
        <stp>IVOL_MONEYNESS_LEVEL=MONEY_LVL_100_</stp>
        <stp>DTS=H</stp>
        <stp>FACTOR=.01</stp>
        <stp>DAYS=W</stp>
        <tr r="H2501" s="4"/>
      </tp>
      <tp t="e">
        <v>#N/A</v>
        <stp/>
        <stp>##V3_BDHV12</stp>
        <stp>SPX Index</stp>
        <stp>IVOL_MONEYNESS</stp>
        <stp/>
        <stp/>
        <stp>[PUTStrategy-RealOption.xlsx]Opt_BS!R1872C8</stp>
        <stp>IVOL_MATURITY=MATURITY_1STM</stp>
        <stp>IVOL_MONEYNESS_LEVEL=MONEY_LVL_100_</stp>
        <stp>DTS=H</stp>
        <stp>FACTOR=.01</stp>
        <stp>DAYS=W</stp>
        <tr r="H1872" s="4"/>
      </tp>
      <tp t="e">
        <v>#N/A</v>
        <stp/>
        <stp>##V3_BDHV12</stp>
        <stp>SPX Index</stp>
        <stp>IVOL_MONEYNESS</stp>
        <stp/>
        <stp/>
        <stp>[PUTStrategy-RealOption.xlsx]Opt_BS!R1862C8</stp>
        <stp>IVOL_MATURITY=MATURITY_1STM</stp>
        <stp>IVOL_MONEYNESS_LEVEL=MONEY_LVL_100_</stp>
        <stp>DTS=H</stp>
        <stp>FACTOR=.01</stp>
        <stp>DAYS=W</stp>
        <tr r="H1862" s="4"/>
      </tp>
      <tp t="e">
        <v>#N/A</v>
        <stp/>
        <stp>##V3_BDHV12</stp>
        <stp>SPX Index</stp>
        <stp>IVOL_MONEYNESS</stp>
        <stp/>
        <stp/>
        <stp>[PUTStrategy-RealOption.xlsx]Opt_BS!R1852C8</stp>
        <stp>IVOL_MATURITY=MATURITY_1STM</stp>
        <stp>IVOL_MONEYNESS_LEVEL=MONEY_LVL_100_</stp>
        <stp>DTS=H</stp>
        <stp>FACTOR=.01</stp>
        <stp>DAYS=W</stp>
        <tr r="H1852" s="4"/>
      </tp>
      <tp t="e">
        <v>#N/A</v>
        <stp/>
        <stp>##V3_BDHV12</stp>
        <stp>SPX Index</stp>
        <stp>IVOL_MONEYNESS</stp>
        <stp/>
        <stp/>
        <stp>[PUTStrategy-RealOption.xlsx]Opt_BS!R1842C8</stp>
        <stp>IVOL_MATURITY=MATURITY_1STM</stp>
        <stp>IVOL_MONEYNESS_LEVEL=MONEY_LVL_100_</stp>
        <stp>DTS=H</stp>
        <stp>FACTOR=.01</stp>
        <stp>DAYS=W</stp>
        <tr r="H1842" s="4"/>
      </tp>
      <tp t="e">
        <v>#N/A</v>
        <stp/>
        <stp>##V3_BDHV12</stp>
        <stp>SPX Index</stp>
        <stp>IVOL_MONEYNESS</stp>
        <stp/>
        <stp/>
        <stp>[PUTStrategy-RealOption.xlsx]Opt_BS!R1832C8</stp>
        <stp>IVOL_MATURITY=MATURITY_1STM</stp>
        <stp>IVOL_MONEYNESS_LEVEL=MONEY_LVL_100_</stp>
        <stp>DTS=H</stp>
        <stp>FACTOR=.01</stp>
        <stp>DAYS=W</stp>
        <tr r="H1832" s="4"/>
      </tp>
      <tp t="e">
        <v>#N/A</v>
        <stp/>
        <stp>##V3_BDHV12</stp>
        <stp>SPX Index</stp>
        <stp>IVOL_MONEYNESS</stp>
        <stp/>
        <stp/>
        <stp>[PUTStrategy-RealOption.xlsx]Opt_BS!R1822C8</stp>
        <stp>IVOL_MATURITY=MATURITY_1STM</stp>
        <stp>IVOL_MONEYNESS_LEVEL=MONEY_LVL_100_</stp>
        <stp>DTS=H</stp>
        <stp>FACTOR=.01</stp>
        <stp>DAYS=W</stp>
        <tr r="H1822" s="4"/>
      </tp>
      <tp t="e">
        <v>#N/A</v>
        <stp/>
        <stp>##V3_BDHV12</stp>
        <stp>SPX Index</stp>
        <stp>IVOL_MONEYNESS</stp>
        <stp/>
        <stp/>
        <stp>[PUTStrategy-RealOption.xlsx]Opt_BS!R1812C8</stp>
        <stp>IVOL_MATURITY=MATURITY_1STM</stp>
        <stp>IVOL_MONEYNESS_LEVEL=MONEY_LVL_100_</stp>
        <stp>DTS=H</stp>
        <stp>FACTOR=.01</stp>
        <stp>DAYS=W</stp>
        <tr r="H1812" s="4"/>
      </tp>
      <tp t="e">
        <v>#N/A</v>
        <stp/>
        <stp>##V3_BDHV12</stp>
        <stp>SPX Index</stp>
        <stp>IVOL_MONEYNESS</stp>
        <stp/>
        <stp/>
        <stp>[PUTStrategy-RealOption.xlsx]Opt_BS!R1802C8</stp>
        <stp>IVOL_MATURITY=MATURITY_1STM</stp>
        <stp>IVOL_MONEYNESS_LEVEL=MONEY_LVL_100_</stp>
        <stp>DTS=H</stp>
        <stp>FACTOR=.01</stp>
        <stp>DAYS=W</stp>
        <tr r="H1802" s="4"/>
      </tp>
      <tp t="e">
        <v>#N/A</v>
        <stp/>
        <stp>##V3_BDHV12</stp>
        <stp>SPX Index</stp>
        <stp>IVOL_MONEYNESS</stp>
        <stp/>
        <stp/>
        <stp>[PUTStrategy-RealOption.xlsx]Opt_BS!R1892C8</stp>
        <stp>IVOL_MATURITY=MATURITY_1STM</stp>
        <stp>IVOL_MONEYNESS_LEVEL=MONEY_LVL_100_</stp>
        <stp>DTS=H</stp>
        <stp>FACTOR=.01</stp>
        <stp>DAYS=W</stp>
        <tr r="H1892" s="4"/>
      </tp>
      <tp t="e">
        <v>#N/A</v>
        <stp/>
        <stp>##V3_BDHV12</stp>
        <stp>SPX Index</stp>
        <stp>IVOL_MONEYNESS</stp>
        <stp/>
        <stp/>
        <stp>[PUTStrategy-RealOption.xlsx]Opt_BS!R1882C8</stp>
        <stp>IVOL_MATURITY=MATURITY_1STM</stp>
        <stp>IVOL_MONEYNESS_LEVEL=MONEY_LVL_100_</stp>
        <stp>DTS=H</stp>
        <stp>FACTOR=.01</stp>
        <stp>DAYS=W</stp>
        <tr r="H1882" s="4"/>
      </tp>
      <tp t="e">
        <v>#N/A</v>
        <stp/>
        <stp>##V3_BDHV12</stp>
        <stp>SPX Index</stp>
        <stp>IVOL_MONEYNESS</stp>
        <stp/>
        <stp/>
        <stp>[PUTStrategy-RealOption.xlsx]Opt_BS!R1972C8</stp>
        <stp>IVOL_MATURITY=MATURITY_1STM</stp>
        <stp>IVOL_MONEYNESS_LEVEL=MONEY_LVL_100_</stp>
        <stp>DTS=H</stp>
        <stp>FACTOR=.01</stp>
        <stp>DAYS=W</stp>
        <tr r="H1972" s="4"/>
      </tp>
      <tp t="e">
        <v>#N/A</v>
        <stp/>
        <stp>##V3_BDHV12</stp>
        <stp>SPX Index</stp>
        <stp>IVOL_MONEYNESS</stp>
        <stp/>
        <stp/>
        <stp>[PUTStrategy-RealOption.xlsx]Opt_BS!R1962C8</stp>
        <stp>IVOL_MATURITY=MATURITY_1STM</stp>
        <stp>IVOL_MONEYNESS_LEVEL=MONEY_LVL_100_</stp>
        <stp>DTS=H</stp>
        <stp>FACTOR=.01</stp>
        <stp>DAYS=W</stp>
        <tr r="H1962" s="4"/>
      </tp>
      <tp t="e">
        <v>#N/A</v>
        <stp/>
        <stp>##V3_BDHV12</stp>
        <stp>SPX Index</stp>
        <stp>IVOL_MONEYNESS</stp>
        <stp/>
        <stp/>
        <stp>[PUTStrategy-RealOption.xlsx]Opt_BS!R1952C8</stp>
        <stp>IVOL_MATURITY=MATURITY_1STM</stp>
        <stp>IVOL_MONEYNESS_LEVEL=MONEY_LVL_100_</stp>
        <stp>DTS=H</stp>
        <stp>FACTOR=.01</stp>
        <stp>DAYS=W</stp>
        <tr r="H1952" s="4"/>
      </tp>
      <tp t="e">
        <v>#N/A</v>
        <stp/>
        <stp>##V3_BDHV12</stp>
        <stp>SPX Index</stp>
        <stp>IVOL_MONEYNESS</stp>
        <stp/>
        <stp/>
        <stp>[PUTStrategy-RealOption.xlsx]Opt_BS!R1942C8</stp>
        <stp>IVOL_MATURITY=MATURITY_1STM</stp>
        <stp>IVOL_MONEYNESS_LEVEL=MONEY_LVL_100_</stp>
        <stp>DTS=H</stp>
        <stp>FACTOR=.01</stp>
        <stp>DAYS=W</stp>
        <tr r="H1942" s="4"/>
      </tp>
      <tp t="e">
        <v>#N/A</v>
        <stp/>
        <stp>##V3_BDHV12</stp>
        <stp>SPX Index</stp>
        <stp>IVOL_MONEYNESS</stp>
        <stp/>
        <stp/>
        <stp>[PUTStrategy-RealOption.xlsx]Opt_BS!R1932C8</stp>
        <stp>IVOL_MATURITY=MATURITY_1STM</stp>
        <stp>IVOL_MONEYNESS_LEVEL=MONEY_LVL_100_</stp>
        <stp>DTS=H</stp>
        <stp>FACTOR=.01</stp>
        <stp>DAYS=W</stp>
        <tr r="H1932" s="4"/>
      </tp>
      <tp t="e">
        <v>#N/A</v>
        <stp/>
        <stp>##V3_BDHV12</stp>
        <stp>SPX Index</stp>
        <stp>IVOL_MONEYNESS</stp>
        <stp/>
        <stp/>
        <stp>[PUTStrategy-RealOption.xlsx]Opt_BS!R1922C8</stp>
        <stp>IVOL_MATURITY=MATURITY_1STM</stp>
        <stp>IVOL_MONEYNESS_LEVEL=MONEY_LVL_100_</stp>
        <stp>DTS=H</stp>
        <stp>FACTOR=.01</stp>
        <stp>DAYS=W</stp>
        <tr r="H1922" s="4"/>
      </tp>
      <tp t="e">
        <v>#N/A</v>
        <stp/>
        <stp>##V3_BDHV12</stp>
        <stp>SPX Index</stp>
        <stp>IVOL_MONEYNESS</stp>
        <stp/>
        <stp/>
        <stp>[PUTStrategy-RealOption.xlsx]Opt_BS!R1912C8</stp>
        <stp>IVOL_MATURITY=MATURITY_1STM</stp>
        <stp>IVOL_MONEYNESS_LEVEL=MONEY_LVL_100_</stp>
        <stp>DTS=H</stp>
        <stp>FACTOR=.01</stp>
        <stp>DAYS=W</stp>
        <tr r="H1912" s="4"/>
      </tp>
      <tp t="e">
        <v>#N/A</v>
        <stp/>
        <stp>##V3_BDHV12</stp>
        <stp>SPX Index</stp>
        <stp>IVOL_MONEYNESS</stp>
        <stp/>
        <stp/>
        <stp>[PUTStrategy-RealOption.xlsx]Opt_BS!R1902C8</stp>
        <stp>IVOL_MATURITY=MATURITY_1STM</stp>
        <stp>IVOL_MONEYNESS_LEVEL=MONEY_LVL_100_</stp>
        <stp>DTS=H</stp>
        <stp>FACTOR=.01</stp>
        <stp>DAYS=W</stp>
        <tr r="H1902" s="4"/>
      </tp>
      <tp t="e">
        <v>#N/A</v>
        <stp/>
        <stp>##V3_BDHV12</stp>
        <stp>SPX Index</stp>
        <stp>IVOL_MONEYNESS</stp>
        <stp/>
        <stp/>
        <stp>[PUTStrategy-RealOption.xlsx]Opt_BS!R1992C8</stp>
        <stp>IVOL_MATURITY=MATURITY_1STM</stp>
        <stp>IVOL_MONEYNESS_LEVEL=MONEY_LVL_100_</stp>
        <stp>DTS=H</stp>
        <stp>FACTOR=.01</stp>
        <stp>DAYS=W</stp>
        <tr r="H1992" s="4"/>
      </tp>
      <tp t="e">
        <v>#N/A</v>
        <stp/>
        <stp>##V3_BDHV12</stp>
        <stp>SPX Index</stp>
        <stp>IVOL_MONEYNESS</stp>
        <stp/>
        <stp/>
        <stp>[PUTStrategy-RealOption.xlsx]Opt_BS!R1982C8</stp>
        <stp>IVOL_MATURITY=MATURITY_1STM</stp>
        <stp>IVOL_MONEYNESS_LEVEL=MONEY_LVL_100_</stp>
        <stp>DTS=H</stp>
        <stp>FACTOR=.01</stp>
        <stp>DAYS=W</stp>
        <tr r="H1982" s="4"/>
      </tp>
      <tp t="e">
        <v>#N/A</v>
        <stp/>
        <stp>##V3_BDHV12</stp>
        <stp>SPX Index</stp>
        <stp>IVOL_MONEYNESS</stp>
        <stp/>
        <stp/>
        <stp>[PUTStrategy-RealOption.xlsx]Opt_BS!R1272C8</stp>
        <stp>IVOL_MATURITY=MATURITY_1STM</stp>
        <stp>IVOL_MONEYNESS_LEVEL=MONEY_LVL_100_</stp>
        <stp>DTS=H</stp>
        <stp>FACTOR=.01</stp>
        <stp>DAYS=W</stp>
        <tr r="H1272" s="4"/>
      </tp>
      <tp t="e">
        <v>#N/A</v>
        <stp/>
        <stp>##V3_BDHV12</stp>
        <stp>SPX Index</stp>
        <stp>IVOL_MONEYNESS</stp>
        <stp/>
        <stp/>
        <stp>[PUTStrategy-RealOption.xlsx]Opt_BS!R1262C8</stp>
        <stp>IVOL_MATURITY=MATURITY_1STM</stp>
        <stp>IVOL_MONEYNESS_LEVEL=MONEY_LVL_100_</stp>
        <stp>DTS=H</stp>
        <stp>FACTOR=.01</stp>
        <stp>DAYS=W</stp>
        <tr r="H1262" s="4"/>
      </tp>
      <tp t="e">
        <v>#N/A</v>
        <stp/>
        <stp>##V3_BDHV12</stp>
        <stp>SPX Index</stp>
        <stp>IVOL_MONEYNESS</stp>
        <stp/>
        <stp/>
        <stp>[PUTStrategy-RealOption.xlsx]Opt_BS!R1252C8</stp>
        <stp>IVOL_MATURITY=MATURITY_1STM</stp>
        <stp>IVOL_MONEYNESS_LEVEL=MONEY_LVL_100_</stp>
        <stp>DTS=H</stp>
        <stp>FACTOR=.01</stp>
        <stp>DAYS=W</stp>
        <tr r="H1252" s="4"/>
      </tp>
      <tp t="e">
        <v>#N/A</v>
        <stp/>
        <stp>##V3_BDHV12</stp>
        <stp>SPX Index</stp>
        <stp>IVOL_MONEYNESS</stp>
        <stp/>
        <stp/>
        <stp>[PUTStrategy-RealOption.xlsx]Opt_BS!R1242C8</stp>
        <stp>IVOL_MATURITY=MATURITY_1STM</stp>
        <stp>IVOL_MONEYNESS_LEVEL=MONEY_LVL_100_</stp>
        <stp>DTS=H</stp>
        <stp>FACTOR=.01</stp>
        <stp>DAYS=W</stp>
        <tr r="H1242" s="4"/>
      </tp>
      <tp t="e">
        <v>#N/A</v>
        <stp/>
        <stp>##V3_BDHV12</stp>
        <stp>SPX Index</stp>
        <stp>IVOL_MONEYNESS</stp>
        <stp/>
        <stp/>
        <stp>[PUTStrategy-RealOption.xlsx]Opt_BS!R1232C8</stp>
        <stp>IVOL_MATURITY=MATURITY_1STM</stp>
        <stp>IVOL_MONEYNESS_LEVEL=MONEY_LVL_100_</stp>
        <stp>DTS=H</stp>
        <stp>FACTOR=.01</stp>
        <stp>DAYS=W</stp>
        <tr r="H1232" s="4"/>
      </tp>
      <tp t="e">
        <v>#N/A</v>
        <stp/>
        <stp>##V3_BDHV12</stp>
        <stp>SPX Index</stp>
        <stp>IVOL_MONEYNESS</stp>
        <stp/>
        <stp/>
        <stp>[PUTStrategy-RealOption.xlsx]Opt_BS!R1222C8</stp>
        <stp>IVOL_MATURITY=MATURITY_1STM</stp>
        <stp>IVOL_MONEYNESS_LEVEL=MONEY_LVL_100_</stp>
        <stp>DTS=H</stp>
        <stp>FACTOR=.01</stp>
        <stp>DAYS=W</stp>
        <tr r="H1222" s="4"/>
      </tp>
      <tp t="e">
        <v>#N/A</v>
        <stp/>
        <stp>##V3_BDHV12</stp>
        <stp>SPX Index</stp>
        <stp>IVOL_MONEYNESS</stp>
        <stp/>
        <stp/>
        <stp>[PUTStrategy-RealOption.xlsx]Opt_BS!R1212C8</stp>
        <stp>IVOL_MATURITY=MATURITY_1STM</stp>
        <stp>IVOL_MONEYNESS_LEVEL=MONEY_LVL_100_</stp>
        <stp>DTS=H</stp>
        <stp>FACTOR=.01</stp>
        <stp>DAYS=W</stp>
        <tr r="H1212" s="4"/>
      </tp>
      <tp t="e">
        <v>#N/A</v>
        <stp/>
        <stp>##V3_BDHV12</stp>
        <stp>SPX Index</stp>
        <stp>IVOL_MONEYNESS</stp>
        <stp/>
        <stp/>
        <stp>[PUTStrategy-RealOption.xlsx]Opt_BS!R1202C8</stp>
        <stp>IVOL_MATURITY=MATURITY_1STM</stp>
        <stp>IVOL_MONEYNESS_LEVEL=MONEY_LVL_100_</stp>
        <stp>DTS=H</stp>
        <stp>FACTOR=.01</stp>
        <stp>DAYS=W</stp>
        <tr r="H1202" s="4"/>
      </tp>
      <tp t="e">
        <v>#N/A</v>
        <stp/>
        <stp>##V3_BDHV12</stp>
        <stp>SPX Index</stp>
        <stp>IVOL_MONEYNESS</stp>
        <stp/>
        <stp/>
        <stp>[PUTStrategy-RealOption.xlsx]Opt_BS!R1292C8</stp>
        <stp>IVOL_MATURITY=MATURITY_1STM</stp>
        <stp>IVOL_MONEYNESS_LEVEL=MONEY_LVL_100_</stp>
        <stp>DTS=H</stp>
        <stp>FACTOR=.01</stp>
        <stp>DAYS=W</stp>
        <tr r="H1292" s="4"/>
      </tp>
      <tp t="e">
        <v>#N/A</v>
        <stp/>
        <stp>##V3_BDHV12</stp>
        <stp>SPX Index</stp>
        <stp>IVOL_MONEYNESS</stp>
        <stp/>
        <stp/>
        <stp>[PUTStrategy-RealOption.xlsx]Opt_BS!R1282C8</stp>
        <stp>IVOL_MATURITY=MATURITY_1STM</stp>
        <stp>IVOL_MONEYNESS_LEVEL=MONEY_LVL_100_</stp>
        <stp>DTS=H</stp>
        <stp>FACTOR=.01</stp>
        <stp>DAYS=W</stp>
        <tr r="H1282" s="4"/>
      </tp>
      <tp t="e">
        <v>#N/A</v>
        <stp/>
        <stp>##V3_BDHV12</stp>
        <stp>SPX Index</stp>
        <stp>IVOL_MONEYNESS</stp>
        <stp/>
        <stp/>
        <stp>[PUTStrategy-RealOption.xlsx]Opt_BS!R1372C8</stp>
        <stp>IVOL_MATURITY=MATURITY_1STM</stp>
        <stp>IVOL_MONEYNESS_LEVEL=MONEY_LVL_100_</stp>
        <stp>DTS=H</stp>
        <stp>FACTOR=.01</stp>
        <stp>DAYS=W</stp>
        <tr r="H1372" s="4"/>
      </tp>
      <tp t="e">
        <v>#N/A</v>
        <stp/>
        <stp>##V3_BDHV12</stp>
        <stp>SPX Index</stp>
        <stp>IVOL_MONEYNESS</stp>
        <stp/>
        <stp/>
        <stp>[PUTStrategy-RealOption.xlsx]Opt_BS!R1362C8</stp>
        <stp>IVOL_MATURITY=MATURITY_1STM</stp>
        <stp>IVOL_MONEYNESS_LEVEL=MONEY_LVL_100_</stp>
        <stp>DTS=H</stp>
        <stp>FACTOR=.01</stp>
        <stp>DAYS=W</stp>
        <tr r="H1362" s="4"/>
      </tp>
      <tp t="e">
        <v>#N/A</v>
        <stp/>
        <stp>##V3_BDHV12</stp>
        <stp>SPX Index</stp>
        <stp>IVOL_MONEYNESS</stp>
        <stp/>
        <stp/>
        <stp>[PUTStrategy-RealOption.xlsx]Opt_BS!R1352C8</stp>
        <stp>IVOL_MATURITY=MATURITY_1STM</stp>
        <stp>IVOL_MONEYNESS_LEVEL=MONEY_LVL_100_</stp>
        <stp>DTS=H</stp>
        <stp>FACTOR=.01</stp>
        <stp>DAYS=W</stp>
        <tr r="H1352" s="4"/>
      </tp>
      <tp t="e">
        <v>#N/A</v>
        <stp/>
        <stp>##V3_BDHV12</stp>
        <stp>SPX Index</stp>
        <stp>IVOL_MONEYNESS</stp>
        <stp/>
        <stp/>
        <stp>[PUTStrategy-RealOption.xlsx]Opt_BS!R1342C8</stp>
        <stp>IVOL_MATURITY=MATURITY_1STM</stp>
        <stp>IVOL_MONEYNESS_LEVEL=MONEY_LVL_100_</stp>
        <stp>DTS=H</stp>
        <stp>FACTOR=.01</stp>
        <stp>DAYS=W</stp>
        <tr r="H1342" s="4"/>
      </tp>
      <tp t="e">
        <v>#N/A</v>
        <stp/>
        <stp>##V3_BDHV12</stp>
        <stp>SPX Index</stp>
        <stp>IVOL_MONEYNESS</stp>
        <stp/>
        <stp/>
        <stp>[PUTStrategy-RealOption.xlsx]Opt_BS!R1332C8</stp>
        <stp>IVOL_MATURITY=MATURITY_1STM</stp>
        <stp>IVOL_MONEYNESS_LEVEL=MONEY_LVL_100_</stp>
        <stp>DTS=H</stp>
        <stp>FACTOR=.01</stp>
        <stp>DAYS=W</stp>
        <tr r="H1332" s="4"/>
      </tp>
      <tp t="e">
        <v>#N/A</v>
        <stp/>
        <stp>##V3_BDHV12</stp>
        <stp>SPX Index</stp>
        <stp>IVOL_MONEYNESS</stp>
        <stp/>
        <stp/>
        <stp>[PUTStrategy-RealOption.xlsx]Opt_BS!R1322C8</stp>
        <stp>IVOL_MATURITY=MATURITY_1STM</stp>
        <stp>IVOL_MONEYNESS_LEVEL=MONEY_LVL_100_</stp>
        <stp>DTS=H</stp>
        <stp>FACTOR=.01</stp>
        <stp>DAYS=W</stp>
        <tr r="H1322" s="4"/>
      </tp>
      <tp t="e">
        <v>#N/A</v>
        <stp/>
        <stp>##V3_BDHV12</stp>
        <stp>SPX Index</stp>
        <stp>IVOL_MONEYNESS</stp>
        <stp/>
        <stp/>
        <stp>[PUTStrategy-RealOption.xlsx]Opt_BS!R1312C8</stp>
        <stp>IVOL_MATURITY=MATURITY_1STM</stp>
        <stp>IVOL_MONEYNESS_LEVEL=MONEY_LVL_100_</stp>
        <stp>DTS=H</stp>
        <stp>FACTOR=.01</stp>
        <stp>DAYS=W</stp>
        <tr r="H1312" s="4"/>
      </tp>
      <tp t="e">
        <v>#N/A</v>
        <stp/>
        <stp>##V3_BDHV12</stp>
        <stp>SPX Index</stp>
        <stp>IVOL_MONEYNESS</stp>
        <stp/>
        <stp/>
        <stp>[PUTStrategy-RealOption.xlsx]Opt_BS!R1302C8</stp>
        <stp>IVOL_MATURITY=MATURITY_1STM</stp>
        <stp>IVOL_MONEYNESS_LEVEL=MONEY_LVL_100_</stp>
        <stp>DTS=H</stp>
        <stp>FACTOR=.01</stp>
        <stp>DAYS=W</stp>
        <tr r="H1302" s="4"/>
      </tp>
      <tp t="e">
        <v>#N/A</v>
        <stp/>
        <stp>##V3_BDHV12</stp>
        <stp>SPX Index</stp>
        <stp>IVOL_MONEYNESS</stp>
        <stp/>
        <stp/>
        <stp>[PUTStrategy-RealOption.xlsx]Opt_BS!R1392C8</stp>
        <stp>IVOL_MATURITY=MATURITY_1STM</stp>
        <stp>IVOL_MONEYNESS_LEVEL=MONEY_LVL_100_</stp>
        <stp>DTS=H</stp>
        <stp>FACTOR=.01</stp>
        <stp>DAYS=W</stp>
        <tr r="H1392" s="4"/>
      </tp>
      <tp t="e">
        <v>#N/A</v>
        <stp/>
        <stp>##V3_BDHV12</stp>
        <stp>SPX Index</stp>
        <stp>IVOL_MONEYNESS</stp>
        <stp/>
        <stp/>
        <stp>[PUTStrategy-RealOption.xlsx]Opt_BS!R1382C8</stp>
        <stp>IVOL_MATURITY=MATURITY_1STM</stp>
        <stp>IVOL_MONEYNESS_LEVEL=MONEY_LVL_100_</stp>
        <stp>DTS=H</stp>
        <stp>FACTOR=.01</stp>
        <stp>DAYS=W</stp>
        <tr r="H1382" s="4"/>
      </tp>
      <tp t="e">
        <v>#N/A</v>
        <stp/>
        <stp>##V3_BDHV12</stp>
        <stp>SPX Index</stp>
        <stp>IVOL_MONEYNESS</stp>
        <stp/>
        <stp/>
        <stp>[PUTStrategy-RealOption.xlsx]Opt_BS!R1072C8</stp>
        <stp>IVOL_MATURITY=MATURITY_1STM</stp>
        <stp>IVOL_MONEYNESS_LEVEL=MONEY_LVL_100_</stp>
        <stp>DTS=H</stp>
        <stp>FACTOR=.01</stp>
        <stp>DAYS=W</stp>
        <tr r="H1072" s="4"/>
      </tp>
      <tp t="e">
        <v>#N/A</v>
        <stp/>
        <stp>##V3_BDHV12</stp>
        <stp>SPX Index</stp>
        <stp>IVOL_MONEYNESS</stp>
        <stp/>
        <stp/>
        <stp>[PUTStrategy-RealOption.xlsx]Opt_BS!R1062C8</stp>
        <stp>IVOL_MATURITY=MATURITY_1STM</stp>
        <stp>IVOL_MONEYNESS_LEVEL=MONEY_LVL_100_</stp>
        <stp>DTS=H</stp>
        <stp>FACTOR=.01</stp>
        <stp>DAYS=W</stp>
        <tr r="H1062" s="4"/>
      </tp>
      <tp t="e">
        <v>#N/A</v>
        <stp/>
        <stp>##V3_BDHV12</stp>
        <stp>SPX Index</stp>
        <stp>IVOL_MONEYNESS</stp>
        <stp/>
        <stp/>
        <stp>[PUTStrategy-RealOption.xlsx]Opt_BS!R1052C8</stp>
        <stp>IVOL_MATURITY=MATURITY_1STM</stp>
        <stp>IVOL_MONEYNESS_LEVEL=MONEY_LVL_100_</stp>
        <stp>DTS=H</stp>
        <stp>FACTOR=.01</stp>
        <stp>DAYS=W</stp>
        <tr r="H1052" s="4"/>
      </tp>
      <tp t="e">
        <v>#N/A</v>
        <stp/>
        <stp>##V3_BDHV12</stp>
        <stp>SPX Index</stp>
        <stp>IVOL_MONEYNESS</stp>
        <stp/>
        <stp/>
        <stp>[PUTStrategy-RealOption.xlsx]Opt_BS!R1042C8</stp>
        <stp>IVOL_MATURITY=MATURITY_1STM</stp>
        <stp>IVOL_MONEYNESS_LEVEL=MONEY_LVL_100_</stp>
        <stp>DTS=H</stp>
        <stp>FACTOR=.01</stp>
        <stp>DAYS=W</stp>
        <tr r="H1042" s="4"/>
      </tp>
      <tp t="e">
        <v>#N/A</v>
        <stp/>
        <stp>##V3_BDHV12</stp>
        <stp>SPX Index</stp>
        <stp>IVOL_MONEYNESS</stp>
        <stp/>
        <stp/>
        <stp>[PUTStrategy-RealOption.xlsx]Opt_BS!R1032C8</stp>
        <stp>IVOL_MATURITY=MATURITY_1STM</stp>
        <stp>IVOL_MONEYNESS_LEVEL=MONEY_LVL_100_</stp>
        <stp>DTS=H</stp>
        <stp>FACTOR=.01</stp>
        <stp>DAYS=W</stp>
        <tr r="H1032" s="4"/>
      </tp>
      <tp t="e">
        <v>#N/A</v>
        <stp/>
        <stp>##V3_BDHV12</stp>
        <stp>SPX Index</stp>
        <stp>IVOL_MONEYNESS</stp>
        <stp/>
        <stp/>
        <stp>[PUTStrategy-RealOption.xlsx]Opt_BS!R1022C8</stp>
        <stp>IVOL_MATURITY=MATURITY_1STM</stp>
        <stp>IVOL_MONEYNESS_LEVEL=MONEY_LVL_100_</stp>
        <stp>DTS=H</stp>
        <stp>FACTOR=.01</stp>
        <stp>DAYS=W</stp>
        <tr r="H1022" s="4"/>
      </tp>
      <tp t="e">
        <v>#N/A</v>
        <stp/>
        <stp>##V3_BDHV12</stp>
        <stp>SPX Index</stp>
        <stp>IVOL_MONEYNESS</stp>
        <stp/>
        <stp/>
        <stp>[PUTStrategy-RealOption.xlsx]Opt_BS!R1012C8</stp>
        <stp>IVOL_MATURITY=MATURITY_1STM</stp>
        <stp>IVOL_MONEYNESS_LEVEL=MONEY_LVL_100_</stp>
        <stp>DTS=H</stp>
        <stp>FACTOR=.01</stp>
        <stp>DAYS=W</stp>
        <tr r="H1012" s="4"/>
      </tp>
      <tp t="e">
        <v>#N/A</v>
        <stp/>
        <stp>##V3_BDHV12</stp>
        <stp>SPX Index</stp>
        <stp>IVOL_MONEYNESS</stp>
        <stp/>
        <stp/>
        <stp>[PUTStrategy-RealOption.xlsx]Opt_BS!R1002C8</stp>
        <stp>IVOL_MATURITY=MATURITY_1STM</stp>
        <stp>IVOL_MONEYNESS_LEVEL=MONEY_LVL_100_</stp>
        <stp>DTS=H</stp>
        <stp>FACTOR=.01</stp>
        <stp>DAYS=W</stp>
        <tr r="H1002" s="4"/>
      </tp>
      <tp t="e">
        <v>#N/A</v>
        <stp/>
        <stp>##V3_BDHV12</stp>
        <stp>SPX Index</stp>
        <stp>IVOL_MONEYNESS</stp>
        <stp/>
        <stp/>
        <stp>[PUTStrategy-RealOption.xlsx]Opt_BS!R1092C8</stp>
        <stp>IVOL_MATURITY=MATURITY_1STM</stp>
        <stp>IVOL_MONEYNESS_LEVEL=MONEY_LVL_100_</stp>
        <stp>DTS=H</stp>
        <stp>FACTOR=.01</stp>
        <stp>DAYS=W</stp>
        <tr r="H1092" s="4"/>
      </tp>
      <tp t="e">
        <v>#N/A</v>
        <stp/>
        <stp>##V3_BDHV12</stp>
        <stp>SPX Index</stp>
        <stp>IVOL_MONEYNESS</stp>
        <stp/>
        <stp/>
        <stp>[PUTStrategy-RealOption.xlsx]Opt_BS!R1082C8</stp>
        <stp>IVOL_MATURITY=MATURITY_1STM</stp>
        <stp>IVOL_MONEYNESS_LEVEL=MONEY_LVL_100_</stp>
        <stp>DTS=H</stp>
        <stp>FACTOR=.01</stp>
        <stp>DAYS=W</stp>
        <tr r="H1082" s="4"/>
      </tp>
      <tp t="e">
        <v>#N/A</v>
        <stp/>
        <stp>##V3_BDHV12</stp>
        <stp>SPX Index</stp>
        <stp>IVOL_MONEYNESS</stp>
        <stp/>
        <stp/>
        <stp>[PUTStrategy-RealOption.xlsx]Opt_BS!R1172C8</stp>
        <stp>IVOL_MATURITY=MATURITY_1STM</stp>
        <stp>IVOL_MONEYNESS_LEVEL=MONEY_LVL_100_</stp>
        <stp>DTS=H</stp>
        <stp>FACTOR=.01</stp>
        <stp>DAYS=W</stp>
        <tr r="H1172" s="4"/>
      </tp>
      <tp t="e">
        <v>#N/A</v>
        <stp/>
        <stp>##V3_BDHV12</stp>
        <stp>SPX Index</stp>
        <stp>IVOL_MONEYNESS</stp>
        <stp/>
        <stp/>
        <stp>[PUTStrategy-RealOption.xlsx]Opt_BS!R1162C8</stp>
        <stp>IVOL_MATURITY=MATURITY_1STM</stp>
        <stp>IVOL_MONEYNESS_LEVEL=MONEY_LVL_100_</stp>
        <stp>DTS=H</stp>
        <stp>FACTOR=.01</stp>
        <stp>DAYS=W</stp>
        <tr r="H1162" s="4"/>
      </tp>
      <tp t="e">
        <v>#N/A</v>
        <stp/>
        <stp>##V3_BDHV12</stp>
        <stp>SPX Index</stp>
        <stp>IVOL_MONEYNESS</stp>
        <stp/>
        <stp/>
        <stp>[PUTStrategy-RealOption.xlsx]Opt_BS!R1152C8</stp>
        <stp>IVOL_MATURITY=MATURITY_1STM</stp>
        <stp>IVOL_MONEYNESS_LEVEL=MONEY_LVL_100_</stp>
        <stp>DTS=H</stp>
        <stp>FACTOR=.01</stp>
        <stp>DAYS=W</stp>
        <tr r="H1152" s="4"/>
      </tp>
      <tp t="e">
        <v>#N/A</v>
        <stp/>
        <stp>##V3_BDHV12</stp>
        <stp>SPX Index</stp>
        <stp>IVOL_MONEYNESS</stp>
        <stp/>
        <stp/>
        <stp>[PUTStrategy-RealOption.xlsx]Opt_BS!R1142C8</stp>
        <stp>IVOL_MATURITY=MATURITY_1STM</stp>
        <stp>IVOL_MONEYNESS_LEVEL=MONEY_LVL_100_</stp>
        <stp>DTS=H</stp>
        <stp>FACTOR=.01</stp>
        <stp>DAYS=W</stp>
        <tr r="H1142" s="4"/>
      </tp>
      <tp t="e">
        <v>#N/A</v>
        <stp/>
        <stp>##V3_BDHV12</stp>
        <stp>SPX Index</stp>
        <stp>IVOL_MONEYNESS</stp>
        <stp/>
        <stp/>
        <stp>[PUTStrategy-RealOption.xlsx]Opt_BS!R1132C8</stp>
        <stp>IVOL_MATURITY=MATURITY_1STM</stp>
        <stp>IVOL_MONEYNESS_LEVEL=MONEY_LVL_100_</stp>
        <stp>DTS=H</stp>
        <stp>FACTOR=.01</stp>
        <stp>DAYS=W</stp>
        <tr r="H1132" s="4"/>
      </tp>
      <tp t="e">
        <v>#N/A</v>
        <stp/>
        <stp>##V3_BDHV12</stp>
        <stp>SPX Index</stp>
        <stp>IVOL_MONEYNESS</stp>
        <stp/>
        <stp/>
        <stp>[PUTStrategy-RealOption.xlsx]Opt_BS!R1122C8</stp>
        <stp>IVOL_MATURITY=MATURITY_1STM</stp>
        <stp>IVOL_MONEYNESS_LEVEL=MONEY_LVL_100_</stp>
        <stp>DTS=H</stp>
        <stp>FACTOR=.01</stp>
        <stp>DAYS=W</stp>
        <tr r="H1122" s="4"/>
      </tp>
      <tp t="e">
        <v>#N/A</v>
        <stp/>
        <stp>##V3_BDHV12</stp>
        <stp>SPX Index</stp>
        <stp>IVOL_MONEYNESS</stp>
        <stp/>
        <stp/>
        <stp>[PUTStrategy-RealOption.xlsx]Opt_BS!R1112C8</stp>
        <stp>IVOL_MATURITY=MATURITY_1STM</stp>
        <stp>IVOL_MONEYNESS_LEVEL=MONEY_LVL_100_</stp>
        <stp>DTS=H</stp>
        <stp>FACTOR=.01</stp>
        <stp>DAYS=W</stp>
        <tr r="H1112" s="4"/>
      </tp>
      <tp t="e">
        <v>#N/A</v>
        <stp/>
        <stp>##V3_BDHV12</stp>
        <stp>SPX Index</stp>
        <stp>IVOL_MONEYNESS</stp>
        <stp/>
        <stp/>
        <stp>[PUTStrategy-RealOption.xlsx]Opt_BS!R1102C8</stp>
        <stp>IVOL_MATURITY=MATURITY_1STM</stp>
        <stp>IVOL_MONEYNESS_LEVEL=MONEY_LVL_100_</stp>
        <stp>DTS=H</stp>
        <stp>FACTOR=.01</stp>
        <stp>DAYS=W</stp>
        <tr r="H1102" s="4"/>
      </tp>
      <tp t="e">
        <v>#N/A</v>
        <stp/>
        <stp>##V3_BDHV12</stp>
        <stp>SPX Index</stp>
        <stp>IVOL_MONEYNESS</stp>
        <stp/>
        <stp/>
        <stp>[PUTStrategy-RealOption.xlsx]Opt_BS!R1192C8</stp>
        <stp>IVOL_MATURITY=MATURITY_1STM</stp>
        <stp>IVOL_MONEYNESS_LEVEL=MONEY_LVL_100_</stp>
        <stp>DTS=H</stp>
        <stp>FACTOR=.01</stp>
        <stp>DAYS=W</stp>
        <tr r="H1192" s="4"/>
      </tp>
      <tp t="e">
        <v>#N/A</v>
        <stp/>
        <stp>##V3_BDHV12</stp>
        <stp>SPX Index</stp>
        <stp>IVOL_MONEYNESS</stp>
        <stp/>
        <stp/>
        <stp>[PUTStrategy-RealOption.xlsx]Opt_BS!R1182C8</stp>
        <stp>IVOL_MATURITY=MATURITY_1STM</stp>
        <stp>IVOL_MONEYNESS_LEVEL=MONEY_LVL_100_</stp>
        <stp>DTS=H</stp>
        <stp>FACTOR=.01</stp>
        <stp>DAYS=W</stp>
        <tr r="H1182" s="4"/>
      </tp>
      <tp t="e">
        <v>#N/A</v>
        <stp/>
        <stp>##V3_BDHV12</stp>
        <stp>SPX Index</stp>
        <stp>IVOL_MONEYNESS</stp>
        <stp/>
        <stp/>
        <stp>[PUTStrategy-RealOption.xlsx]Opt_BS!R1672C8</stp>
        <stp>IVOL_MATURITY=MATURITY_1STM</stp>
        <stp>IVOL_MONEYNESS_LEVEL=MONEY_LVL_100_</stp>
        <stp>DTS=H</stp>
        <stp>FACTOR=.01</stp>
        <stp>DAYS=W</stp>
        <tr r="H1672" s="4"/>
      </tp>
      <tp t="e">
        <v>#N/A</v>
        <stp/>
        <stp>##V3_BDHV12</stp>
        <stp>SPX Index</stp>
        <stp>IVOL_MONEYNESS</stp>
        <stp/>
        <stp/>
        <stp>[PUTStrategy-RealOption.xlsx]Opt_BS!R1662C8</stp>
        <stp>IVOL_MATURITY=MATURITY_1STM</stp>
        <stp>IVOL_MONEYNESS_LEVEL=MONEY_LVL_100_</stp>
        <stp>DTS=H</stp>
        <stp>FACTOR=.01</stp>
        <stp>DAYS=W</stp>
        <tr r="H1662" s="4"/>
      </tp>
      <tp t="e">
        <v>#N/A</v>
        <stp/>
        <stp>##V3_BDHV12</stp>
        <stp>SPX Index</stp>
        <stp>IVOL_MONEYNESS</stp>
        <stp/>
        <stp/>
        <stp>[PUTStrategy-RealOption.xlsx]Opt_BS!R1652C8</stp>
        <stp>IVOL_MATURITY=MATURITY_1STM</stp>
        <stp>IVOL_MONEYNESS_LEVEL=MONEY_LVL_100_</stp>
        <stp>DTS=H</stp>
        <stp>FACTOR=.01</stp>
        <stp>DAYS=W</stp>
        <tr r="H1652" s="4"/>
      </tp>
      <tp t="e">
        <v>#N/A</v>
        <stp/>
        <stp>##V3_BDHV12</stp>
        <stp>SPX Index</stp>
        <stp>IVOL_MONEYNESS</stp>
        <stp/>
        <stp/>
        <stp>[PUTStrategy-RealOption.xlsx]Opt_BS!R1642C8</stp>
        <stp>IVOL_MATURITY=MATURITY_1STM</stp>
        <stp>IVOL_MONEYNESS_LEVEL=MONEY_LVL_100_</stp>
        <stp>DTS=H</stp>
        <stp>FACTOR=.01</stp>
        <stp>DAYS=W</stp>
        <tr r="H1642" s="4"/>
      </tp>
      <tp t="e">
        <v>#N/A</v>
        <stp/>
        <stp>##V3_BDHV12</stp>
        <stp>SPX Index</stp>
        <stp>IVOL_MONEYNESS</stp>
        <stp/>
        <stp/>
        <stp>[PUTStrategy-RealOption.xlsx]Opt_BS!R1632C8</stp>
        <stp>IVOL_MATURITY=MATURITY_1STM</stp>
        <stp>IVOL_MONEYNESS_LEVEL=MONEY_LVL_100_</stp>
        <stp>DTS=H</stp>
        <stp>FACTOR=.01</stp>
        <stp>DAYS=W</stp>
        <tr r="H1632" s="4"/>
      </tp>
      <tp t="e">
        <v>#N/A</v>
        <stp/>
        <stp>##V3_BDHV12</stp>
        <stp>SPX Index</stp>
        <stp>IVOL_MONEYNESS</stp>
        <stp/>
        <stp/>
        <stp>[PUTStrategy-RealOption.xlsx]Opt_BS!R1622C8</stp>
        <stp>IVOL_MATURITY=MATURITY_1STM</stp>
        <stp>IVOL_MONEYNESS_LEVEL=MONEY_LVL_100_</stp>
        <stp>DTS=H</stp>
        <stp>FACTOR=.01</stp>
        <stp>DAYS=W</stp>
        <tr r="H1622" s="4"/>
      </tp>
      <tp t="e">
        <v>#N/A</v>
        <stp/>
        <stp>##V3_BDHV12</stp>
        <stp>SPX Index</stp>
        <stp>IVOL_MONEYNESS</stp>
        <stp/>
        <stp/>
        <stp>[PUTStrategy-RealOption.xlsx]Opt_BS!R1612C8</stp>
        <stp>IVOL_MATURITY=MATURITY_1STM</stp>
        <stp>IVOL_MONEYNESS_LEVEL=MONEY_LVL_100_</stp>
        <stp>DTS=H</stp>
        <stp>FACTOR=.01</stp>
        <stp>DAYS=W</stp>
        <tr r="H1612" s="4"/>
      </tp>
      <tp t="e">
        <v>#N/A</v>
        <stp/>
        <stp>##V3_BDHV12</stp>
        <stp>SPX Index</stp>
        <stp>IVOL_MONEYNESS</stp>
        <stp/>
        <stp/>
        <stp>[PUTStrategy-RealOption.xlsx]Opt_BS!R1602C8</stp>
        <stp>IVOL_MATURITY=MATURITY_1STM</stp>
        <stp>IVOL_MONEYNESS_LEVEL=MONEY_LVL_100_</stp>
        <stp>DTS=H</stp>
        <stp>FACTOR=.01</stp>
        <stp>DAYS=W</stp>
        <tr r="H1602" s="4"/>
      </tp>
      <tp t="e">
        <v>#N/A</v>
        <stp/>
        <stp>##V3_BDHV12</stp>
        <stp>SPX Index</stp>
        <stp>IVOL_MONEYNESS</stp>
        <stp/>
        <stp/>
        <stp>[PUTStrategy-RealOption.xlsx]Opt_BS!R1692C8</stp>
        <stp>IVOL_MATURITY=MATURITY_1STM</stp>
        <stp>IVOL_MONEYNESS_LEVEL=MONEY_LVL_100_</stp>
        <stp>DTS=H</stp>
        <stp>FACTOR=.01</stp>
        <stp>DAYS=W</stp>
        <tr r="H1692" s="4"/>
      </tp>
      <tp t="e">
        <v>#N/A</v>
        <stp/>
        <stp>##V3_BDHV12</stp>
        <stp>SPX Index</stp>
        <stp>IVOL_MONEYNESS</stp>
        <stp/>
        <stp/>
        <stp>[PUTStrategy-RealOption.xlsx]Opt_BS!R1682C8</stp>
        <stp>IVOL_MATURITY=MATURITY_1STM</stp>
        <stp>IVOL_MONEYNESS_LEVEL=MONEY_LVL_100_</stp>
        <stp>DTS=H</stp>
        <stp>FACTOR=.01</stp>
        <stp>DAYS=W</stp>
        <tr r="H1682" s="4"/>
      </tp>
      <tp t="e">
        <v>#N/A</v>
        <stp/>
        <stp>##V3_BDHV12</stp>
        <stp>SPX Index</stp>
        <stp>IVOL_MONEYNESS</stp>
        <stp/>
        <stp/>
        <stp>[PUTStrategy-RealOption.xlsx]Opt_BS!R1772C8</stp>
        <stp>IVOL_MATURITY=MATURITY_1STM</stp>
        <stp>IVOL_MONEYNESS_LEVEL=MONEY_LVL_100_</stp>
        <stp>DTS=H</stp>
        <stp>FACTOR=.01</stp>
        <stp>DAYS=W</stp>
        <tr r="H1772" s="4"/>
      </tp>
      <tp t="e">
        <v>#N/A</v>
        <stp/>
        <stp>##V3_BDHV12</stp>
        <stp>SPX Index</stp>
        <stp>IVOL_MONEYNESS</stp>
        <stp/>
        <stp/>
        <stp>[PUTStrategy-RealOption.xlsx]Opt_BS!R1762C8</stp>
        <stp>IVOL_MATURITY=MATURITY_1STM</stp>
        <stp>IVOL_MONEYNESS_LEVEL=MONEY_LVL_100_</stp>
        <stp>DTS=H</stp>
        <stp>FACTOR=.01</stp>
        <stp>DAYS=W</stp>
        <tr r="H1762" s="4"/>
      </tp>
      <tp t="e">
        <v>#N/A</v>
        <stp/>
        <stp>##V3_BDHV12</stp>
        <stp>SPX Index</stp>
        <stp>IVOL_MONEYNESS</stp>
        <stp/>
        <stp/>
        <stp>[PUTStrategy-RealOption.xlsx]Opt_BS!R1752C8</stp>
        <stp>IVOL_MATURITY=MATURITY_1STM</stp>
        <stp>IVOL_MONEYNESS_LEVEL=MONEY_LVL_100_</stp>
        <stp>DTS=H</stp>
        <stp>FACTOR=.01</stp>
        <stp>DAYS=W</stp>
        <tr r="H1752" s="4"/>
      </tp>
      <tp t="e">
        <v>#N/A</v>
        <stp/>
        <stp>##V3_BDHV12</stp>
        <stp>SPX Index</stp>
        <stp>IVOL_MONEYNESS</stp>
        <stp/>
        <stp/>
        <stp>[PUTStrategy-RealOption.xlsx]Opt_BS!R1742C8</stp>
        <stp>IVOL_MATURITY=MATURITY_1STM</stp>
        <stp>IVOL_MONEYNESS_LEVEL=MONEY_LVL_100_</stp>
        <stp>DTS=H</stp>
        <stp>FACTOR=.01</stp>
        <stp>DAYS=W</stp>
        <tr r="H1742" s="4"/>
      </tp>
      <tp t="e">
        <v>#N/A</v>
        <stp/>
        <stp>##V3_BDHV12</stp>
        <stp>SPX Index</stp>
        <stp>IVOL_MONEYNESS</stp>
        <stp/>
        <stp/>
        <stp>[PUTStrategy-RealOption.xlsx]Opt_BS!R1732C8</stp>
        <stp>IVOL_MATURITY=MATURITY_1STM</stp>
        <stp>IVOL_MONEYNESS_LEVEL=MONEY_LVL_100_</stp>
        <stp>DTS=H</stp>
        <stp>FACTOR=.01</stp>
        <stp>DAYS=W</stp>
        <tr r="H1732" s="4"/>
      </tp>
      <tp t="e">
        <v>#N/A</v>
        <stp/>
        <stp>##V3_BDHV12</stp>
        <stp>SPX Index</stp>
        <stp>IVOL_MONEYNESS</stp>
        <stp/>
        <stp/>
        <stp>[PUTStrategy-RealOption.xlsx]Opt_BS!R1722C8</stp>
        <stp>IVOL_MATURITY=MATURITY_1STM</stp>
        <stp>IVOL_MONEYNESS_LEVEL=MONEY_LVL_100_</stp>
        <stp>DTS=H</stp>
        <stp>FACTOR=.01</stp>
        <stp>DAYS=W</stp>
        <tr r="H1722" s="4"/>
      </tp>
      <tp t="e">
        <v>#N/A</v>
        <stp/>
        <stp>##V3_BDHV12</stp>
        <stp>SPX Index</stp>
        <stp>IVOL_MONEYNESS</stp>
        <stp/>
        <stp/>
        <stp>[PUTStrategy-RealOption.xlsx]Opt_BS!R1712C8</stp>
        <stp>IVOL_MATURITY=MATURITY_1STM</stp>
        <stp>IVOL_MONEYNESS_LEVEL=MONEY_LVL_100_</stp>
        <stp>DTS=H</stp>
        <stp>FACTOR=.01</stp>
        <stp>DAYS=W</stp>
        <tr r="H1712" s="4"/>
      </tp>
      <tp t="e">
        <v>#N/A</v>
        <stp/>
        <stp>##V3_BDHV12</stp>
        <stp>SPX Index</stp>
        <stp>IVOL_MONEYNESS</stp>
        <stp/>
        <stp/>
        <stp>[PUTStrategy-RealOption.xlsx]Opt_BS!R1702C8</stp>
        <stp>IVOL_MATURITY=MATURITY_1STM</stp>
        <stp>IVOL_MONEYNESS_LEVEL=MONEY_LVL_100_</stp>
        <stp>DTS=H</stp>
        <stp>FACTOR=.01</stp>
        <stp>DAYS=W</stp>
        <tr r="H1702" s="4"/>
      </tp>
      <tp t="e">
        <v>#N/A</v>
        <stp/>
        <stp>##V3_BDHV12</stp>
        <stp>SPX Index</stp>
        <stp>IVOL_MONEYNESS</stp>
        <stp/>
        <stp/>
        <stp>[PUTStrategy-RealOption.xlsx]Opt_BS!R1792C8</stp>
        <stp>IVOL_MATURITY=MATURITY_1STM</stp>
        <stp>IVOL_MONEYNESS_LEVEL=MONEY_LVL_100_</stp>
        <stp>DTS=H</stp>
        <stp>FACTOR=.01</stp>
        <stp>DAYS=W</stp>
        <tr r="H1792" s="4"/>
      </tp>
      <tp t="e">
        <v>#N/A</v>
        <stp/>
        <stp>##V3_BDHV12</stp>
        <stp>SPX Index</stp>
        <stp>IVOL_MONEYNESS</stp>
        <stp/>
        <stp/>
        <stp>[PUTStrategy-RealOption.xlsx]Opt_BS!R1782C8</stp>
        <stp>IVOL_MATURITY=MATURITY_1STM</stp>
        <stp>IVOL_MONEYNESS_LEVEL=MONEY_LVL_100_</stp>
        <stp>DTS=H</stp>
        <stp>FACTOR=.01</stp>
        <stp>DAYS=W</stp>
        <tr r="H1782" s="4"/>
      </tp>
      <tp t="e">
        <v>#N/A</v>
        <stp/>
        <stp>##V3_BDHV12</stp>
        <stp>SPX Index</stp>
        <stp>IVOL_MONEYNESS</stp>
        <stp/>
        <stp/>
        <stp>[PUTStrategy-RealOption.xlsx]Opt_BS!R1472C8</stp>
        <stp>IVOL_MATURITY=MATURITY_1STM</stp>
        <stp>IVOL_MONEYNESS_LEVEL=MONEY_LVL_100_</stp>
        <stp>DTS=H</stp>
        <stp>FACTOR=.01</stp>
        <stp>DAYS=W</stp>
        <tr r="H1472" s="4"/>
      </tp>
      <tp t="e">
        <v>#N/A</v>
        <stp/>
        <stp>##V3_BDHV12</stp>
        <stp>SPX Index</stp>
        <stp>IVOL_MONEYNESS</stp>
        <stp/>
        <stp/>
        <stp>[PUTStrategy-RealOption.xlsx]Opt_BS!R1462C8</stp>
        <stp>IVOL_MATURITY=MATURITY_1STM</stp>
        <stp>IVOL_MONEYNESS_LEVEL=MONEY_LVL_100_</stp>
        <stp>DTS=H</stp>
        <stp>FACTOR=.01</stp>
        <stp>DAYS=W</stp>
        <tr r="H1462" s="4"/>
      </tp>
      <tp t="e">
        <v>#N/A</v>
        <stp/>
        <stp>##V3_BDHV12</stp>
        <stp>SPX Index</stp>
        <stp>IVOL_MONEYNESS</stp>
        <stp/>
        <stp/>
        <stp>[PUTStrategy-RealOption.xlsx]Opt_BS!R1452C8</stp>
        <stp>IVOL_MATURITY=MATURITY_1STM</stp>
        <stp>IVOL_MONEYNESS_LEVEL=MONEY_LVL_100_</stp>
        <stp>DTS=H</stp>
        <stp>FACTOR=.01</stp>
        <stp>DAYS=W</stp>
        <tr r="H1452" s="4"/>
      </tp>
      <tp t="e">
        <v>#N/A</v>
        <stp/>
        <stp>##V3_BDHV12</stp>
        <stp>SPX Index</stp>
        <stp>IVOL_MONEYNESS</stp>
        <stp/>
        <stp/>
        <stp>[PUTStrategy-RealOption.xlsx]Opt_BS!R1442C8</stp>
        <stp>IVOL_MATURITY=MATURITY_1STM</stp>
        <stp>IVOL_MONEYNESS_LEVEL=MONEY_LVL_100_</stp>
        <stp>DTS=H</stp>
        <stp>FACTOR=.01</stp>
        <stp>DAYS=W</stp>
        <tr r="H1442" s="4"/>
      </tp>
      <tp t="e">
        <v>#N/A</v>
        <stp/>
        <stp>##V3_BDHV12</stp>
        <stp>SPX Index</stp>
        <stp>IVOL_MONEYNESS</stp>
        <stp/>
        <stp/>
        <stp>[PUTStrategy-RealOption.xlsx]Opt_BS!R1432C8</stp>
        <stp>IVOL_MATURITY=MATURITY_1STM</stp>
        <stp>IVOL_MONEYNESS_LEVEL=MONEY_LVL_100_</stp>
        <stp>DTS=H</stp>
        <stp>FACTOR=.01</stp>
        <stp>DAYS=W</stp>
        <tr r="H1432" s="4"/>
      </tp>
      <tp t="e">
        <v>#N/A</v>
        <stp/>
        <stp>##V3_BDHV12</stp>
        <stp>SPX Index</stp>
        <stp>IVOL_MONEYNESS</stp>
        <stp/>
        <stp/>
        <stp>[PUTStrategy-RealOption.xlsx]Opt_BS!R1422C8</stp>
        <stp>IVOL_MATURITY=MATURITY_1STM</stp>
        <stp>IVOL_MONEYNESS_LEVEL=MONEY_LVL_100_</stp>
        <stp>DTS=H</stp>
        <stp>FACTOR=.01</stp>
        <stp>DAYS=W</stp>
        <tr r="H1422" s="4"/>
      </tp>
      <tp t="e">
        <v>#N/A</v>
        <stp/>
        <stp>##V3_BDHV12</stp>
        <stp>SPX Index</stp>
        <stp>IVOL_MONEYNESS</stp>
        <stp/>
        <stp/>
        <stp>[PUTStrategy-RealOption.xlsx]Opt_BS!R1412C8</stp>
        <stp>IVOL_MATURITY=MATURITY_1STM</stp>
        <stp>IVOL_MONEYNESS_LEVEL=MONEY_LVL_100_</stp>
        <stp>DTS=H</stp>
        <stp>FACTOR=.01</stp>
        <stp>DAYS=W</stp>
        <tr r="H1412" s="4"/>
      </tp>
      <tp t="e">
        <v>#N/A</v>
        <stp/>
        <stp>##V3_BDHV12</stp>
        <stp>SPX Index</stp>
        <stp>IVOL_MONEYNESS</stp>
        <stp/>
        <stp/>
        <stp>[PUTStrategy-RealOption.xlsx]Opt_BS!R1402C8</stp>
        <stp>IVOL_MATURITY=MATURITY_1STM</stp>
        <stp>IVOL_MONEYNESS_LEVEL=MONEY_LVL_100_</stp>
        <stp>DTS=H</stp>
        <stp>FACTOR=.01</stp>
        <stp>DAYS=W</stp>
        <tr r="H1402" s="4"/>
      </tp>
      <tp t="e">
        <v>#N/A</v>
        <stp/>
        <stp>##V3_BDHV12</stp>
        <stp>SPX Index</stp>
        <stp>IVOL_MONEYNESS</stp>
        <stp/>
        <stp/>
        <stp>[PUTStrategy-RealOption.xlsx]Opt_BS!R1492C8</stp>
        <stp>IVOL_MATURITY=MATURITY_1STM</stp>
        <stp>IVOL_MONEYNESS_LEVEL=MONEY_LVL_100_</stp>
        <stp>DTS=H</stp>
        <stp>FACTOR=.01</stp>
        <stp>DAYS=W</stp>
        <tr r="H1492" s="4"/>
      </tp>
      <tp t="e">
        <v>#N/A</v>
        <stp/>
        <stp>##V3_BDHV12</stp>
        <stp>SPX Index</stp>
        <stp>IVOL_MONEYNESS</stp>
        <stp/>
        <stp/>
        <stp>[PUTStrategy-RealOption.xlsx]Opt_BS!R1482C8</stp>
        <stp>IVOL_MATURITY=MATURITY_1STM</stp>
        <stp>IVOL_MONEYNESS_LEVEL=MONEY_LVL_100_</stp>
        <stp>DTS=H</stp>
        <stp>FACTOR=.01</stp>
        <stp>DAYS=W</stp>
        <tr r="H1482" s="4"/>
      </tp>
      <tp t="e">
        <v>#N/A</v>
        <stp/>
        <stp>##V3_BDHV12</stp>
        <stp>SPX Index</stp>
        <stp>IVOL_MONEYNESS</stp>
        <stp/>
        <stp/>
        <stp>[PUTStrategy-RealOption.xlsx]Opt_BS!R1572C8</stp>
        <stp>IVOL_MATURITY=MATURITY_1STM</stp>
        <stp>IVOL_MONEYNESS_LEVEL=MONEY_LVL_100_</stp>
        <stp>DTS=H</stp>
        <stp>FACTOR=.01</stp>
        <stp>DAYS=W</stp>
        <tr r="H1572" s="4"/>
      </tp>
      <tp t="e">
        <v>#N/A</v>
        <stp/>
        <stp>##V3_BDHV12</stp>
        <stp>SPX Index</stp>
        <stp>IVOL_MONEYNESS</stp>
        <stp/>
        <stp/>
        <stp>[PUTStrategy-RealOption.xlsx]Opt_BS!R1562C8</stp>
        <stp>IVOL_MATURITY=MATURITY_1STM</stp>
        <stp>IVOL_MONEYNESS_LEVEL=MONEY_LVL_100_</stp>
        <stp>DTS=H</stp>
        <stp>FACTOR=.01</stp>
        <stp>DAYS=W</stp>
        <tr r="H1562" s="4"/>
      </tp>
      <tp t="e">
        <v>#N/A</v>
        <stp/>
        <stp>##V3_BDHV12</stp>
        <stp>SPX Index</stp>
        <stp>IVOL_MONEYNESS</stp>
        <stp/>
        <stp/>
        <stp>[PUTStrategy-RealOption.xlsx]Opt_BS!R1552C8</stp>
        <stp>IVOL_MATURITY=MATURITY_1STM</stp>
        <stp>IVOL_MONEYNESS_LEVEL=MONEY_LVL_100_</stp>
        <stp>DTS=H</stp>
        <stp>FACTOR=.01</stp>
        <stp>DAYS=W</stp>
        <tr r="H1552" s="4"/>
      </tp>
      <tp t="e">
        <v>#N/A</v>
        <stp/>
        <stp>##V3_BDHV12</stp>
        <stp>SPX Index</stp>
        <stp>IVOL_MONEYNESS</stp>
        <stp/>
        <stp/>
        <stp>[PUTStrategy-RealOption.xlsx]Opt_BS!R1542C8</stp>
        <stp>IVOL_MATURITY=MATURITY_1STM</stp>
        <stp>IVOL_MONEYNESS_LEVEL=MONEY_LVL_100_</stp>
        <stp>DTS=H</stp>
        <stp>FACTOR=.01</stp>
        <stp>DAYS=W</stp>
        <tr r="H1542" s="4"/>
      </tp>
      <tp t="e">
        <v>#N/A</v>
        <stp/>
        <stp>##V3_BDHV12</stp>
        <stp>SPX Index</stp>
        <stp>IVOL_MONEYNESS</stp>
        <stp/>
        <stp/>
        <stp>[PUTStrategy-RealOption.xlsx]Opt_BS!R1532C8</stp>
        <stp>IVOL_MATURITY=MATURITY_1STM</stp>
        <stp>IVOL_MONEYNESS_LEVEL=MONEY_LVL_100_</stp>
        <stp>DTS=H</stp>
        <stp>FACTOR=.01</stp>
        <stp>DAYS=W</stp>
        <tr r="H1532" s="4"/>
      </tp>
      <tp t="e">
        <v>#N/A</v>
        <stp/>
        <stp>##V3_BDHV12</stp>
        <stp>SPX Index</stp>
        <stp>IVOL_MONEYNESS</stp>
        <stp/>
        <stp/>
        <stp>[PUTStrategy-RealOption.xlsx]Opt_BS!R1522C8</stp>
        <stp>IVOL_MATURITY=MATURITY_1STM</stp>
        <stp>IVOL_MONEYNESS_LEVEL=MONEY_LVL_100_</stp>
        <stp>DTS=H</stp>
        <stp>FACTOR=.01</stp>
        <stp>DAYS=W</stp>
        <tr r="H1522" s="4"/>
      </tp>
      <tp t="e">
        <v>#N/A</v>
        <stp/>
        <stp>##V3_BDHV12</stp>
        <stp>SPX Index</stp>
        <stp>IVOL_MONEYNESS</stp>
        <stp/>
        <stp/>
        <stp>[PUTStrategy-RealOption.xlsx]Opt_BS!R1512C8</stp>
        <stp>IVOL_MATURITY=MATURITY_1STM</stp>
        <stp>IVOL_MONEYNESS_LEVEL=MONEY_LVL_100_</stp>
        <stp>DTS=H</stp>
        <stp>FACTOR=.01</stp>
        <stp>DAYS=W</stp>
        <tr r="H1512" s="4"/>
      </tp>
      <tp t="e">
        <v>#N/A</v>
        <stp/>
        <stp>##V3_BDHV12</stp>
        <stp>SPX Index</stp>
        <stp>IVOL_MONEYNESS</stp>
        <stp/>
        <stp/>
        <stp>[PUTStrategy-RealOption.xlsx]Opt_BS!R1502C8</stp>
        <stp>IVOL_MATURITY=MATURITY_1STM</stp>
        <stp>IVOL_MONEYNESS_LEVEL=MONEY_LVL_100_</stp>
        <stp>DTS=H</stp>
        <stp>FACTOR=.01</stp>
        <stp>DAYS=W</stp>
        <tr r="H1502" s="4"/>
      </tp>
      <tp t="e">
        <v>#N/A</v>
        <stp/>
        <stp>##V3_BDHV12</stp>
        <stp>SPX Index</stp>
        <stp>IVOL_MONEYNESS</stp>
        <stp/>
        <stp/>
        <stp>[PUTStrategy-RealOption.xlsx]Opt_BS!R1592C8</stp>
        <stp>IVOL_MATURITY=MATURITY_1STM</stp>
        <stp>IVOL_MONEYNESS_LEVEL=MONEY_LVL_100_</stp>
        <stp>DTS=H</stp>
        <stp>FACTOR=.01</stp>
        <stp>DAYS=W</stp>
        <tr r="H1592" s="4"/>
      </tp>
      <tp t="e">
        <v>#N/A</v>
        <stp/>
        <stp>##V3_BDHV12</stp>
        <stp>SPX Index</stp>
        <stp>IVOL_MONEYNESS</stp>
        <stp/>
        <stp/>
        <stp>[PUTStrategy-RealOption.xlsx]Opt_BS!R1582C8</stp>
        <stp>IVOL_MATURITY=MATURITY_1STM</stp>
        <stp>IVOL_MONEYNESS_LEVEL=MONEY_LVL_100_</stp>
        <stp>DTS=H</stp>
        <stp>FACTOR=.01</stp>
        <stp>DAYS=W</stp>
        <tr r="H1582" s="4"/>
      </tp>
      <tp t="e">
        <v>#N/A</v>
        <stp/>
        <stp>##V3_BDHV12</stp>
        <stp>SPX Index</stp>
        <stp>IVOL_MONEYNESS</stp>
        <stp/>
        <stp/>
        <stp>[PUTStrategy-RealOption.xlsx]Opt_BS!R2272C8</stp>
        <stp>IVOL_MATURITY=MATURITY_1STM</stp>
        <stp>IVOL_MONEYNESS_LEVEL=MONEY_LVL_100_</stp>
        <stp>DTS=H</stp>
        <stp>FACTOR=.01</stp>
        <stp>DAYS=W</stp>
        <tr r="H2272" s="4"/>
      </tp>
      <tp t="e">
        <v>#N/A</v>
        <stp/>
        <stp>##V3_BDHV12</stp>
        <stp>SPX Index</stp>
        <stp>IVOL_MONEYNESS</stp>
        <stp/>
        <stp/>
        <stp>[PUTStrategy-RealOption.xlsx]Opt_BS!R2262C8</stp>
        <stp>IVOL_MATURITY=MATURITY_1STM</stp>
        <stp>IVOL_MONEYNESS_LEVEL=MONEY_LVL_100_</stp>
        <stp>DTS=H</stp>
        <stp>FACTOR=.01</stp>
        <stp>DAYS=W</stp>
        <tr r="H2262" s="4"/>
      </tp>
      <tp t="e">
        <v>#N/A</v>
        <stp/>
        <stp>##V3_BDHV12</stp>
        <stp>SPX Index</stp>
        <stp>IVOL_MONEYNESS</stp>
        <stp/>
        <stp/>
        <stp>[PUTStrategy-RealOption.xlsx]Opt_BS!R2252C8</stp>
        <stp>IVOL_MATURITY=MATURITY_1STM</stp>
        <stp>IVOL_MONEYNESS_LEVEL=MONEY_LVL_100_</stp>
        <stp>DTS=H</stp>
        <stp>FACTOR=.01</stp>
        <stp>DAYS=W</stp>
        <tr r="H2252" s="4"/>
      </tp>
      <tp t="e">
        <v>#N/A</v>
        <stp/>
        <stp>##V3_BDHV12</stp>
        <stp>SPX Index</stp>
        <stp>IVOL_MONEYNESS</stp>
        <stp/>
        <stp/>
        <stp>[PUTStrategy-RealOption.xlsx]Opt_BS!R2242C8</stp>
        <stp>IVOL_MATURITY=MATURITY_1STM</stp>
        <stp>IVOL_MONEYNESS_LEVEL=MONEY_LVL_100_</stp>
        <stp>DTS=H</stp>
        <stp>FACTOR=.01</stp>
        <stp>DAYS=W</stp>
        <tr r="H2242" s="4"/>
      </tp>
      <tp t="e">
        <v>#N/A</v>
        <stp/>
        <stp>##V3_BDHV12</stp>
        <stp>SPX Index</stp>
        <stp>IVOL_MONEYNESS</stp>
        <stp/>
        <stp/>
        <stp>[PUTStrategy-RealOption.xlsx]Opt_BS!R2232C8</stp>
        <stp>IVOL_MATURITY=MATURITY_1STM</stp>
        <stp>IVOL_MONEYNESS_LEVEL=MONEY_LVL_100_</stp>
        <stp>DTS=H</stp>
        <stp>FACTOR=.01</stp>
        <stp>DAYS=W</stp>
        <tr r="H2232" s="4"/>
      </tp>
      <tp t="e">
        <v>#N/A</v>
        <stp/>
        <stp>##V3_BDHV12</stp>
        <stp>SPX Index</stp>
        <stp>IVOL_MONEYNESS</stp>
        <stp/>
        <stp/>
        <stp>[PUTStrategy-RealOption.xlsx]Opt_BS!R2222C8</stp>
        <stp>IVOL_MATURITY=MATURITY_1STM</stp>
        <stp>IVOL_MONEYNESS_LEVEL=MONEY_LVL_100_</stp>
        <stp>DTS=H</stp>
        <stp>FACTOR=.01</stp>
        <stp>DAYS=W</stp>
        <tr r="H2222" s="4"/>
      </tp>
      <tp t="e">
        <v>#N/A</v>
        <stp/>
        <stp>##V3_BDHV12</stp>
        <stp>SPX Index</stp>
        <stp>IVOL_MONEYNESS</stp>
        <stp/>
        <stp/>
        <stp>[PUTStrategy-RealOption.xlsx]Opt_BS!R2212C8</stp>
        <stp>IVOL_MATURITY=MATURITY_1STM</stp>
        <stp>IVOL_MONEYNESS_LEVEL=MONEY_LVL_100_</stp>
        <stp>DTS=H</stp>
        <stp>FACTOR=.01</stp>
        <stp>DAYS=W</stp>
        <tr r="H2212" s="4"/>
      </tp>
      <tp t="e">
        <v>#N/A</v>
        <stp/>
        <stp>##V3_BDHV12</stp>
        <stp>SPX Index</stp>
        <stp>IVOL_MONEYNESS</stp>
        <stp/>
        <stp/>
        <stp>[PUTStrategy-RealOption.xlsx]Opt_BS!R2202C8</stp>
        <stp>IVOL_MATURITY=MATURITY_1STM</stp>
        <stp>IVOL_MONEYNESS_LEVEL=MONEY_LVL_100_</stp>
        <stp>DTS=H</stp>
        <stp>FACTOR=.01</stp>
        <stp>DAYS=W</stp>
        <tr r="H2202" s="4"/>
      </tp>
      <tp t="e">
        <v>#N/A</v>
        <stp/>
        <stp>##V3_BDHV12</stp>
        <stp>SPX Index</stp>
        <stp>IVOL_MONEYNESS</stp>
        <stp/>
        <stp/>
        <stp>[PUTStrategy-RealOption.xlsx]Opt_BS!R2292C8</stp>
        <stp>IVOL_MATURITY=MATURITY_1STM</stp>
        <stp>IVOL_MONEYNESS_LEVEL=MONEY_LVL_100_</stp>
        <stp>DTS=H</stp>
        <stp>FACTOR=.01</stp>
        <stp>DAYS=W</stp>
        <tr r="H2292" s="4"/>
      </tp>
      <tp t="e">
        <v>#N/A</v>
        <stp/>
        <stp>##V3_BDHV12</stp>
        <stp>SPX Index</stp>
        <stp>IVOL_MONEYNESS</stp>
        <stp/>
        <stp/>
        <stp>[PUTStrategy-RealOption.xlsx]Opt_BS!R2282C8</stp>
        <stp>IVOL_MATURITY=MATURITY_1STM</stp>
        <stp>IVOL_MONEYNESS_LEVEL=MONEY_LVL_100_</stp>
        <stp>DTS=H</stp>
        <stp>FACTOR=.01</stp>
        <stp>DAYS=W</stp>
        <tr r="H2282" s="4"/>
      </tp>
      <tp t="e">
        <v>#N/A</v>
        <stp/>
        <stp>##V3_BDHV12</stp>
        <stp>SPX Index</stp>
        <stp>IVOL_MONEYNESS</stp>
        <stp/>
        <stp/>
        <stp>[PUTStrategy-RealOption.xlsx]Opt_BS!R2372C8</stp>
        <stp>IVOL_MATURITY=MATURITY_1STM</stp>
        <stp>IVOL_MONEYNESS_LEVEL=MONEY_LVL_100_</stp>
        <stp>DTS=H</stp>
        <stp>FACTOR=.01</stp>
        <stp>DAYS=W</stp>
        <tr r="H2372" s="4"/>
      </tp>
      <tp t="e">
        <v>#N/A</v>
        <stp/>
        <stp>##V3_BDHV12</stp>
        <stp>SPX Index</stp>
        <stp>IVOL_MONEYNESS</stp>
        <stp/>
        <stp/>
        <stp>[PUTStrategy-RealOption.xlsx]Opt_BS!R2362C8</stp>
        <stp>IVOL_MATURITY=MATURITY_1STM</stp>
        <stp>IVOL_MONEYNESS_LEVEL=MONEY_LVL_100_</stp>
        <stp>DTS=H</stp>
        <stp>FACTOR=.01</stp>
        <stp>DAYS=W</stp>
        <tr r="H2362" s="4"/>
      </tp>
      <tp t="e">
        <v>#N/A</v>
        <stp/>
        <stp>##V3_BDHV12</stp>
        <stp>SPX Index</stp>
        <stp>IVOL_MONEYNESS</stp>
        <stp/>
        <stp/>
        <stp>[PUTStrategy-RealOption.xlsx]Opt_BS!R2352C8</stp>
        <stp>IVOL_MATURITY=MATURITY_1STM</stp>
        <stp>IVOL_MONEYNESS_LEVEL=MONEY_LVL_100_</stp>
        <stp>DTS=H</stp>
        <stp>FACTOR=.01</stp>
        <stp>DAYS=W</stp>
        <tr r="H2352" s="4"/>
      </tp>
      <tp t="e">
        <v>#N/A</v>
        <stp/>
        <stp>##V3_BDHV12</stp>
        <stp>SPX Index</stp>
        <stp>IVOL_MONEYNESS</stp>
        <stp/>
        <stp/>
        <stp>[PUTStrategy-RealOption.xlsx]Opt_BS!R2342C8</stp>
        <stp>IVOL_MATURITY=MATURITY_1STM</stp>
        <stp>IVOL_MONEYNESS_LEVEL=MONEY_LVL_100_</stp>
        <stp>DTS=H</stp>
        <stp>FACTOR=.01</stp>
        <stp>DAYS=W</stp>
        <tr r="H2342" s="4"/>
      </tp>
      <tp t="e">
        <v>#N/A</v>
        <stp/>
        <stp>##V3_BDHV12</stp>
        <stp>SPX Index</stp>
        <stp>IVOL_MONEYNESS</stp>
        <stp/>
        <stp/>
        <stp>[PUTStrategy-RealOption.xlsx]Opt_BS!R2332C8</stp>
        <stp>IVOL_MATURITY=MATURITY_1STM</stp>
        <stp>IVOL_MONEYNESS_LEVEL=MONEY_LVL_100_</stp>
        <stp>DTS=H</stp>
        <stp>FACTOR=.01</stp>
        <stp>DAYS=W</stp>
        <tr r="H2332" s="4"/>
      </tp>
      <tp t="e">
        <v>#N/A</v>
        <stp/>
        <stp>##V3_BDHV12</stp>
        <stp>SPX Index</stp>
        <stp>IVOL_MONEYNESS</stp>
        <stp/>
        <stp/>
        <stp>[PUTStrategy-RealOption.xlsx]Opt_BS!R2322C8</stp>
        <stp>IVOL_MATURITY=MATURITY_1STM</stp>
        <stp>IVOL_MONEYNESS_LEVEL=MONEY_LVL_100_</stp>
        <stp>DTS=H</stp>
        <stp>FACTOR=.01</stp>
        <stp>DAYS=W</stp>
        <tr r="H2322" s="4"/>
      </tp>
      <tp t="e">
        <v>#N/A</v>
        <stp/>
        <stp>##V3_BDHV12</stp>
        <stp>SPX Index</stp>
        <stp>IVOL_MONEYNESS</stp>
        <stp/>
        <stp/>
        <stp>[PUTStrategy-RealOption.xlsx]Opt_BS!R2312C8</stp>
        <stp>IVOL_MATURITY=MATURITY_1STM</stp>
        <stp>IVOL_MONEYNESS_LEVEL=MONEY_LVL_100_</stp>
        <stp>DTS=H</stp>
        <stp>FACTOR=.01</stp>
        <stp>DAYS=W</stp>
        <tr r="H2312" s="4"/>
      </tp>
      <tp t="e">
        <v>#N/A</v>
        <stp/>
        <stp>##V3_BDHV12</stp>
        <stp>SPX Index</stp>
        <stp>IVOL_MONEYNESS</stp>
        <stp/>
        <stp/>
        <stp>[PUTStrategy-RealOption.xlsx]Opt_BS!R2302C8</stp>
        <stp>IVOL_MATURITY=MATURITY_1STM</stp>
        <stp>IVOL_MONEYNESS_LEVEL=MONEY_LVL_100_</stp>
        <stp>DTS=H</stp>
        <stp>FACTOR=.01</stp>
        <stp>DAYS=W</stp>
        <tr r="H2302" s="4"/>
      </tp>
      <tp t="e">
        <v>#N/A</v>
        <stp/>
        <stp>##V3_BDHV12</stp>
        <stp>SPX Index</stp>
        <stp>IVOL_MONEYNESS</stp>
        <stp/>
        <stp/>
        <stp>[PUTStrategy-RealOption.xlsx]Opt_BS!R2392C8</stp>
        <stp>IVOL_MATURITY=MATURITY_1STM</stp>
        <stp>IVOL_MONEYNESS_LEVEL=MONEY_LVL_100_</stp>
        <stp>DTS=H</stp>
        <stp>FACTOR=.01</stp>
        <stp>DAYS=W</stp>
        <tr r="H2392" s="4"/>
      </tp>
      <tp t="e">
        <v>#N/A</v>
        <stp/>
        <stp>##V3_BDHV12</stp>
        <stp>SPX Index</stp>
        <stp>IVOL_MONEYNESS</stp>
        <stp/>
        <stp/>
        <stp>[PUTStrategy-RealOption.xlsx]Opt_BS!R2382C8</stp>
        <stp>IVOL_MATURITY=MATURITY_1STM</stp>
        <stp>IVOL_MONEYNESS_LEVEL=MONEY_LVL_100_</stp>
        <stp>DTS=H</stp>
        <stp>FACTOR=.01</stp>
        <stp>DAYS=W</stp>
        <tr r="H2382" s="4"/>
      </tp>
      <tp t="e">
        <v>#N/A</v>
        <stp/>
        <stp>##V3_BDHV12</stp>
        <stp>SPX Index</stp>
        <stp>IVOL_MONEYNESS</stp>
        <stp/>
        <stp/>
        <stp>[PUTStrategy-RealOption.xlsx]Opt_BS!R2072C8</stp>
        <stp>IVOL_MATURITY=MATURITY_1STM</stp>
        <stp>IVOL_MONEYNESS_LEVEL=MONEY_LVL_100_</stp>
        <stp>DTS=H</stp>
        <stp>FACTOR=.01</stp>
        <stp>DAYS=W</stp>
        <tr r="H2072" s="4"/>
      </tp>
      <tp t="e">
        <v>#N/A</v>
        <stp/>
        <stp>##V3_BDHV12</stp>
        <stp>SPX Index</stp>
        <stp>IVOL_MONEYNESS</stp>
        <stp/>
        <stp/>
        <stp>[PUTStrategy-RealOption.xlsx]Opt_BS!R2062C8</stp>
        <stp>IVOL_MATURITY=MATURITY_1STM</stp>
        <stp>IVOL_MONEYNESS_LEVEL=MONEY_LVL_100_</stp>
        <stp>DTS=H</stp>
        <stp>FACTOR=.01</stp>
        <stp>DAYS=W</stp>
        <tr r="H2062" s="4"/>
      </tp>
      <tp t="e">
        <v>#N/A</v>
        <stp/>
        <stp>##V3_BDHV12</stp>
        <stp>SPX Index</stp>
        <stp>IVOL_MONEYNESS</stp>
        <stp/>
        <stp/>
        <stp>[PUTStrategy-RealOption.xlsx]Opt_BS!R2052C8</stp>
        <stp>IVOL_MATURITY=MATURITY_1STM</stp>
        <stp>IVOL_MONEYNESS_LEVEL=MONEY_LVL_100_</stp>
        <stp>DTS=H</stp>
        <stp>FACTOR=.01</stp>
        <stp>DAYS=W</stp>
        <tr r="H2052" s="4"/>
      </tp>
      <tp t="e">
        <v>#N/A</v>
        <stp/>
        <stp>##V3_BDHV12</stp>
        <stp>SPX Index</stp>
        <stp>IVOL_MONEYNESS</stp>
        <stp/>
        <stp/>
        <stp>[PUTStrategy-RealOption.xlsx]Opt_BS!R2042C8</stp>
        <stp>IVOL_MATURITY=MATURITY_1STM</stp>
        <stp>IVOL_MONEYNESS_LEVEL=MONEY_LVL_100_</stp>
        <stp>DTS=H</stp>
        <stp>FACTOR=.01</stp>
        <stp>DAYS=W</stp>
        <tr r="H2042" s="4"/>
      </tp>
      <tp t="e">
        <v>#N/A</v>
        <stp/>
        <stp>##V3_BDHV12</stp>
        <stp>SPX Index</stp>
        <stp>IVOL_MONEYNESS</stp>
        <stp/>
        <stp/>
        <stp>[PUTStrategy-RealOption.xlsx]Opt_BS!R2032C8</stp>
        <stp>IVOL_MATURITY=MATURITY_1STM</stp>
        <stp>IVOL_MONEYNESS_LEVEL=MONEY_LVL_100_</stp>
        <stp>DTS=H</stp>
        <stp>FACTOR=.01</stp>
        <stp>DAYS=W</stp>
        <tr r="H2032" s="4"/>
      </tp>
      <tp t="e">
        <v>#N/A</v>
        <stp/>
        <stp>##V3_BDHV12</stp>
        <stp>SPX Index</stp>
        <stp>IVOL_MONEYNESS</stp>
        <stp/>
        <stp/>
        <stp>[PUTStrategy-RealOption.xlsx]Opt_BS!R2022C8</stp>
        <stp>IVOL_MATURITY=MATURITY_1STM</stp>
        <stp>IVOL_MONEYNESS_LEVEL=MONEY_LVL_100_</stp>
        <stp>DTS=H</stp>
        <stp>FACTOR=.01</stp>
        <stp>DAYS=W</stp>
        <tr r="H2022" s="4"/>
      </tp>
      <tp t="e">
        <v>#N/A</v>
        <stp/>
        <stp>##V3_BDHV12</stp>
        <stp>SPX Index</stp>
        <stp>IVOL_MONEYNESS</stp>
        <stp/>
        <stp/>
        <stp>[PUTStrategy-RealOption.xlsx]Opt_BS!R2012C8</stp>
        <stp>IVOL_MATURITY=MATURITY_1STM</stp>
        <stp>IVOL_MONEYNESS_LEVEL=MONEY_LVL_100_</stp>
        <stp>DTS=H</stp>
        <stp>FACTOR=.01</stp>
        <stp>DAYS=W</stp>
        <tr r="H2012" s="4"/>
      </tp>
      <tp t="e">
        <v>#N/A</v>
        <stp/>
        <stp>##V3_BDHV12</stp>
        <stp>SPX Index</stp>
        <stp>IVOL_MONEYNESS</stp>
        <stp/>
        <stp/>
        <stp>[PUTStrategy-RealOption.xlsx]Opt_BS!R2002C8</stp>
        <stp>IVOL_MATURITY=MATURITY_1STM</stp>
        <stp>IVOL_MONEYNESS_LEVEL=MONEY_LVL_100_</stp>
        <stp>DTS=H</stp>
        <stp>FACTOR=.01</stp>
        <stp>DAYS=W</stp>
        <tr r="H2002" s="4"/>
      </tp>
      <tp t="e">
        <v>#N/A</v>
        <stp/>
        <stp>##V3_BDHV12</stp>
        <stp>SPX Index</stp>
        <stp>IVOL_MONEYNESS</stp>
        <stp/>
        <stp/>
        <stp>[PUTStrategy-RealOption.xlsx]Opt_BS!R2092C8</stp>
        <stp>IVOL_MATURITY=MATURITY_1STM</stp>
        <stp>IVOL_MONEYNESS_LEVEL=MONEY_LVL_100_</stp>
        <stp>DTS=H</stp>
        <stp>FACTOR=.01</stp>
        <stp>DAYS=W</stp>
        <tr r="H2092" s="4"/>
      </tp>
      <tp t="e">
        <v>#N/A</v>
        <stp/>
        <stp>##V3_BDHV12</stp>
        <stp>SPX Index</stp>
        <stp>IVOL_MONEYNESS</stp>
        <stp/>
        <stp/>
        <stp>[PUTStrategy-RealOption.xlsx]Opt_BS!R2082C8</stp>
        <stp>IVOL_MATURITY=MATURITY_1STM</stp>
        <stp>IVOL_MONEYNESS_LEVEL=MONEY_LVL_100_</stp>
        <stp>DTS=H</stp>
        <stp>FACTOR=.01</stp>
        <stp>DAYS=W</stp>
        <tr r="H2082" s="4"/>
      </tp>
      <tp t="e">
        <v>#N/A</v>
        <stp/>
        <stp>##V3_BDHV12</stp>
        <stp>SPX Index</stp>
        <stp>IVOL_MONEYNESS</stp>
        <stp/>
        <stp/>
        <stp>[PUTStrategy-RealOption.xlsx]Opt_BS!R2172C8</stp>
        <stp>IVOL_MATURITY=MATURITY_1STM</stp>
        <stp>IVOL_MONEYNESS_LEVEL=MONEY_LVL_100_</stp>
        <stp>DTS=H</stp>
        <stp>FACTOR=.01</stp>
        <stp>DAYS=W</stp>
        <tr r="H2172" s="4"/>
      </tp>
      <tp t="e">
        <v>#N/A</v>
        <stp/>
        <stp>##V3_BDHV12</stp>
        <stp>SPX Index</stp>
        <stp>IVOL_MONEYNESS</stp>
        <stp/>
        <stp/>
        <stp>[PUTStrategy-RealOption.xlsx]Opt_BS!R2162C8</stp>
        <stp>IVOL_MATURITY=MATURITY_1STM</stp>
        <stp>IVOL_MONEYNESS_LEVEL=MONEY_LVL_100_</stp>
        <stp>DTS=H</stp>
        <stp>FACTOR=.01</stp>
        <stp>DAYS=W</stp>
        <tr r="H2162" s="4"/>
      </tp>
      <tp t="e">
        <v>#N/A</v>
        <stp/>
        <stp>##V3_BDHV12</stp>
        <stp>SPX Index</stp>
        <stp>IVOL_MONEYNESS</stp>
        <stp/>
        <stp/>
        <stp>[PUTStrategy-RealOption.xlsx]Opt_BS!R2152C8</stp>
        <stp>IVOL_MATURITY=MATURITY_1STM</stp>
        <stp>IVOL_MONEYNESS_LEVEL=MONEY_LVL_100_</stp>
        <stp>DTS=H</stp>
        <stp>FACTOR=.01</stp>
        <stp>DAYS=W</stp>
        <tr r="H2152" s="4"/>
      </tp>
      <tp t="e">
        <v>#N/A</v>
        <stp/>
        <stp>##V3_BDHV12</stp>
        <stp>SPX Index</stp>
        <stp>IVOL_MONEYNESS</stp>
        <stp/>
        <stp/>
        <stp>[PUTStrategy-RealOption.xlsx]Opt_BS!R2142C8</stp>
        <stp>IVOL_MATURITY=MATURITY_1STM</stp>
        <stp>IVOL_MONEYNESS_LEVEL=MONEY_LVL_100_</stp>
        <stp>DTS=H</stp>
        <stp>FACTOR=.01</stp>
        <stp>DAYS=W</stp>
        <tr r="H2142" s="4"/>
      </tp>
      <tp t="e">
        <v>#N/A</v>
        <stp/>
        <stp>##V3_BDHV12</stp>
        <stp>SPX Index</stp>
        <stp>IVOL_MONEYNESS</stp>
        <stp/>
        <stp/>
        <stp>[PUTStrategy-RealOption.xlsx]Opt_BS!R2132C8</stp>
        <stp>IVOL_MATURITY=MATURITY_1STM</stp>
        <stp>IVOL_MONEYNESS_LEVEL=MONEY_LVL_100_</stp>
        <stp>DTS=H</stp>
        <stp>FACTOR=.01</stp>
        <stp>DAYS=W</stp>
        <tr r="H2132" s="4"/>
      </tp>
      <tp t="e">
        <v>#N/A</v>
        <stp/>
        <stp>##V3_BDHV12</stp>
        <stp>SPX Index</stp>
        <stp>IVOL_MONEYNESS</stp>
        <stp/>
        <stp/>
        <stp>[PUTStrategy-RealOption.xlsx]Opt_BS!R2122C8</stp>
        <stp>IVOL_MATURITY=MATURITY_1STM</stp>
        <stp>IVOL_MONEYNESS_LEVEL=MONEY_LVL_100_</stp>
        <stp>DTS=H</stp>
        <stp>FACTOR=.01</stp>
        <stp>DAYS=W</stp>
        <tr r="H2122" s="4"/>
      </tp>
      <tp t="e">
        <v>#N/A</v>
        <stp/>
        <stp>##V3_BDHV12</stp>
        <stp>SPX Index</stp>
        <stp>IVOL_MONEYNESS</stp>
        <stp/>
        <stp/>
        <stp>[PUTStrategy-RealOption.xlsx]Opt_BS!R2112C8</stp>
        <stp>IVOL_MATURITY=MATURITY_1STM</stp>
        <stp>IVOL_MONEYNESS_LEVEL=MONEY_LVL_100_</stp>
        <stp>DTS=H</stp>
        <stp>FACTOR=.01</stp>
        <stp>DAYS=W</stp>
        <tr r="H2112" s="4"/>
      </tp>
      <tp t="e">
        <v>#N/A</v>
        <stp/>
        <stp>##V3_BDHV12</stp>
        <stp>SPX Index</stp>
        <stp>IVOL_MONEYNESS</stp>
        <stp/>
        <stp/>
        <stp>[PUTStrategy-RealOption.xlsx]Opt_BS!R2102C8</stp>
        <stp>IVOL_MATURITY=MATURITY_1STM</stp>
        <stp>IVOL_MONEYNESS_LEVEL=MONEY_LVL_100_</stp>
        <stp>DTS=H</stp>
        <stp>FACTOR=.01</stp>
        <stp>DAYS=W</stp>
        <tr r="H2102" s="4"/>
      </tp>
      <tp t="e">
        <v>#N/A</v>
        <stp/>
        <stp>##V3_BDHV12</stp>
        <stp>SPX Index</stp>
        <stp>IVOL_MONEYNESS</stp>
        <stp/>
        <stp/>
        <stp>[PUTStrategy-RealOption.xlsx]Opt_BS!R2192C8</stp>
        <stp>IVOL_MATURITY=MATURITY_1STM</stp>
        <stp>IVOL_MONEYNESS_LEVEL=MONEY_LVL_100_</stp>
        <stp>DTS=H</stp>
        <stp>FACTOR=.01</stp>
        <stp>DAYS=W</stp>
        <tr r="H2192" s="4"/>
      </tp>
      <tp t="e">
        <v>#N/A</v>
        <stp/>
        <stp>##V3_BDHV12</stp>
        <stp>SPX Index</stp>
        <stp>IVOL_MONEYNESS</stp>
        <stp/>
        <stp/>
        <stp>[PUTStrategy-RealOption.xlsx]Opt_BS!R2182C8</stp>
        <stp>IVOL_MATURITY=MATURITY_1STM</stp>
        <stp>IVOL_MONEYNESS_LEVEL=MONEY_LVL_100_</stp>
        <stp>DTS=H</stp>
        <stp>FACTOR=.01</stp>
        <stp>DAYS=W</stp>
        <tr r="H2182" s="4"/>
      </tp>
      <tp t="e">
        <v>#N/A</v>
        <stp/>
        <stp>##V3_BDHV12</stp>
        <stp>SPX Index</stp>
        <stp>IVOL_MONEYNESS</stp>
        <stp/>
        <stp/>
        <stp>[PUTStrategy-RealOption.xlsx]Opt_BS!R2472C8</stp>
        <stp>IVOL_MATURITY=MATURITY_1STM</stp>
        <stp>IVOL_MONEYNESS_LEVEL=MONEY_LVL_100_</stp>
        <stp>DTS=H</stp>
        <stp>FACTOR=.01</stp>
        <stp>DAYS=W</stp>
        <tr r="H2472" s="4"/>
      </tp>
      <tp t="e">
        <v>#N/A</v>
        <stp/>
        <stp>##V3_BDHV12</stp>
        <stp>SPX Index</stp>
        <stp>IVOL_MONEYNESS</stp>
        <stp/>
        <stp/>
        <stp>[PUTStrategy-RealOption.xlsx]Opt_BS!R2462C8</stp>
        <stp>IVOL_MATURITY=MATURITY_1STM</stp>
        <stp>IVOL_MONEYNESS_LEVEL=MONEY_LVL_100_</stp>
        <stp>DTS=H</stp>
        <stp>FACTOR=.01</stp>
        <stp>DAYS=W</stp>
        <tr r="H2462" s="4"/>
      </tp>
      <tp t="e">
        <v>#N/A</v>
        <stp/>
        <stp>##V3_BDHV12</stp>
        <stp>SPX Index</stp>
        <stp>IVOL_MONEYNESS</stp>
        <stp/>
        <stp/>
        <stp>[PUTStrategy-RealOption.xlsx]Opt_BS!R2452C8</stp>
        <stp>IVOL_MATURITY=MATURITY_1STM</stp>
        <stp>IVOL_MONEYNESS_LEVEL=MONEY_LVL_100_</stp>
        <stp>DTS=H</stp>
        <stp>FACTOR=.01</stp>
        <stp>DAYS=W</stp>
        <tr r="H2452" s="4"/>
      </tp>
      <tp t="e">
        <v>#N/A</v>
        <stp/>
        <stp>##V3_BDHV12</stp>
        <stp>SPX Index</stp>
        <stp>IVOL_MONEYNESS</stp>
        <stp/>
        <stp/>
        <stp>[PUTStrategy-RealOption.xlsx]Opt_BS!R2442C8</stp>
        <stp>IVOL_MATURITY=MATURITY_1STM</stp>
        <stp>IVOL_MONEYNESS_LEVEL=MONEY_LVL_100_</stp>
        <stp>DTS=H</stp>
        <stp>FACTOR=.01</stp>
        <stp>DAYS=W</stp>
        <tr r="H2442" s="4"/>
      </tp>
      <tp t="e">
        <v>#N/A</v>
        <stp/>
        <stp>##V3_BDHV12</stp>
        <stp>SPX Index</stp>
        <stp>IVOL_MONEYNESS</stp>
        <stp/>
        <stp/>
        <stp>[PUTStrategy-RealOption.xlsx]Opt_BS!R2432C8</stp>
        <stp>IVOL_MATURITY=MATURITY_1STM</stp>
        <stp>IVOL_MONEYNESS_LEVEL=MONEY_LVL_100_</stp>
        <stp>DTS=H</stp>
        <stp>FACTOR=.01</stp>
        <stp>DAYS=W</stp>
        <tr r="H2432" s="4"/>
      </tp>
      <tp t="e">
        <v>#N/A</v>
        <stp/>
        <stp>##V3_BDHV12</stp>
        <stp>SPX Index</stp>
        <stp>IVOL_MONEYNESS</stp>
        <stp/>
        <stp/>
        <stp>[PUTStrategy-RealOption.xlsx]Opt_BS!R2422C8</stp>
        <stp>IVOL_MATURITY=MATURITY_1STM</stp>
        <stp>IVOL_MONEYNESS_LEVEL=MONEY_LVL_100_</stp>
        <stp>DTS=H</stp>
        <stp>FACTOR=.01</stp>
        <stp>DAYS=W</stp>
        <tr r="H2422" s="4"/>
      </tp>
      <tp t="e">
        <v>#N/A</v>
        <stp/>
        <stp>##V3_BDHV12</stp>
        <stp>SPX Index</stp>
        <stp>IVOL_MONEYNESS</stp>
        <stp/>
        <stp/>
        <stp>[PUTStrategy-RealOption.xlsx]Opt_BS!R2412C8</stp>
        <stp>IVOL_MATURITY=MATURITY_1STM</stp>
        <stp>IVOL_MONEYNESS_LEVEL=MONEY_LVL_100_</stp>
        <stp>DTS=H</stp>
        <stp>FACTOR=.01</stp>
        <stp>DAYS=W</stp>
        <tr r="H2412" s="4"/>
      </tp>
      <tp t="e">
        <v>#N/A</v>
        <stp/>
        <stp>##V3_BDHV12</stp>
        <stp>SPX Index</stp>
        <stp>IVOL_MONEYNESS</stp>
        <stp/>
        <stp/>
        <stp>[PUTStrategy-RealOption.xlsx]Opt_BS!R2402C8</stp>
        <stp>IVOL_MATURITY=MATURITY_1STM</stp>
        <stp>IVOL_MONEYNESS_LEVEL=MONEY_LVL_100_</stp>
        <stp>DTS=H</stp>
        <stp>FACTOR=.01</stp>
        <stp>DAYS=W</stp>
        <tr r="H2402" s="4"/>
      </tp>
      <tp t="e">
        <v>#N/A</v>
        <stp/>
        <stp>##V3_BDHV12</stp>
        <stp>SPX Index</stp>
        <stp>IVOL_MONEYNESS</stp>
        <stp/>
        <stp/>
        <stp>[PUTStrategy-RealOption.xlsx]Opt_BS!R2492C8</stp>
        <stp>IVOL_MATURITY=MATURITY_1STM</stp>
        <stp>IVOL_MONEYNESS_LEVEL=MONEY_LVL_100_</stp>
        <stp>DTS=H</stp>
        <stp>FACTOR=.01</stp>
        <stp>DAYS=W</stp>
        <tr r="H2492" s="4"/>
      </tp>
      <tp t="e">
        <v>#N/A</v>
        <stp/>
        <stp>##V3_BDHV12</stp>
        <stp>SPX Index</stp>
        <stp>IVOL_MONEYNESS</stp>
        <stp/>
        <stp/>
        <stp>[PUTStrategy-RealOption.xlsx]Opt_BS!R2482C8</stp>
        <stp>IVOL_MATURITY=MATURITY_1STM</stp>
        <stp>IVOL_MONEYNESS_LEVEL=MONEY_LVL_100_</stp>
        <stp>DTS=H</stp>
        <stp>FACTOR=.01</stp>
        <stp>DAYS=W</stp>
        <tr r="H2482" s="4"/>
      </tp>
      <tp t="e">
        <v>#N/A</v>
        <stp/>
        <stp>##V3_BDHV12</stp>
        <stp>SPX Index</stp>
        <stp>IVOL_MONEYNESS</stp>
        <stp/>
        <stp/>
        <stp>[PUTStrategy-RealOption.xlsx]Opt_BS!R2562C8</stp>
        <stp>IVOL_MATURITY=MATURITY_1STM</stp>
        <stp>IVOL_MONEYNESS_LEVEL=MONEY_LVL_100_</stp>
        <stp>DTS=H</stp>
        <stp>FACTOR=.01</stp>
        <stp>DAYS=W</stp>
        <tr r="H2562" s="4"/>
      </tp>
      <tp t="e">
        <v>#N/A</v>
        <stp/>
        <stp>##V3_BDHV12</stp>
        <stp>SPX Index</stp>
        <stp>IVOL_MONEYNESS</stp>
        <stp/>
        <stp/>
        <stp>[PUTStrategy-RealOption.xlsx]Opt_BS!R2552C8</stp>
        <stp>IVOL_MATURITY=MATURITY_1STM</stp>
        <stp>IVOL_MONEYNESS_LEVEL=MONEY_LVL_100_</stp>
        <stp>DTS=H</stp>
        <stp>FACTOR=.01</stp>
        <stp>DAYS=W</stp>
        <tr r="H2552" s="4"/>
      </tp>
      <tp t="e">
        <v>#N/A</v>
        <stp/>
        <stp>##V3_BDHV12</stp>
        <stp>SPX Index</stp>
        <stp>IVOL_MONEYNESS</stp>
        <stp/>
        <stp/>
        <stp>[PUTStrategy-RealOption.xlsx]Opt_BS!R2542C8</stp>
        <stp>IVOL_MATURITY=MATURITY_1STM</stp>
        <stp>IVOL_MONEYNESS_LEVEL=MONEY_LVL_100_</stp>
        <stp>DTS=H</stp>
        <stp>FACTOR=.01</stp>
        <stp>DAYS=W</stp>
        <tr r="H2542" s="4"/>
      </tp>
      <tp t="e">
        <v>#N/A</v>
        <stp/>
        <stp>##V3_BDHV12</stp>
        <stp>SPX Index</stp>
        <stp>IVOL_MONEYNESS</stp>
        <stp/>
        <stp/>
        <stp>[PUTStrategy-RealOption.xlsx]Opt_BS!R2532C8</stp>
        <stp>IVOL_MATURITY=MATURITY_1STM</stp>
        <stp>IVOL_MONEYNESS_LEVEL=MONEY_LVL_100_</stp>
        <stp>DTS=H</stp>
        <stp>FACTOR=.01</stp>
        <stp>DAYS=W</stp>
        <tr r="H2532" s="4"/>
      </tp>
      <tp t="e">
        <v>#N/A</v>
        <stp/>
        <stp>##V3_BDHV12</stp>
        <stp>SPX Index</stp>
        <stp>IVOL_MONEYNESS</stp>
        <stp/>
        <stp/>
        <stp>[PUTStrategy-RealOption.xlsx]Opt_BS!R2522C8</stp>
        <stp>IVOL_MATURITY=MATURITY_1STM</stp>
        <stp>IVOL_MONEYNESS_LEVEL=MONEY_LVL_100_</stp>
        <stp>DTS=H</stp>
        <stp>FACTOR=.01</stp>
        <stp>DAYS=W</stp>
        <tr r="H2522" s="4"/>
      </tp>
      <tp t="e">
        <v>#N/A</v>
        <stp/>
        <stp>##V3_BDHV12</stp>
        <stp>SPX Index</stp>
        <stp>IVOL_MONEYNESS</stp>
        <stp/>
        <stp/>
        <stp>[PUTStrategy-RealOption.xlsx]Opt_BS!R2512C8</stp>
        <stp>IVOL_MATURITY=MATURITY_1STM</stp>
        <stp>IVOL_MONEYNESS_LEVEL=MONEY_LVL_100_</stp>
        <stp>DTS=H</stp>
        <stp>FACTOR=.01</stp>
        <stp>DAYS=W</stp>
        <tr r="H2512" s="4"/>
      </tp>
      <tp t="e">
        <v>#N/A</v>
        <stp/>
        <stp>##V3_BDHV12</stp>
        <stp>SPX Index</stp>
        <stp>IVOL_MONEYNESS</stp>
        <stp/>
        <stp/>
        <stp>[PUTStrategy-RealOption.xlsx]Opt_BS!R2502C8</stp>
        <stp>IVOL_MATURITY=MATURITY_1STM</stp>
        <stp>IVOL_MONEYNESS_LEVEL=MONEY_LVL_100_</stp>
        <stp>DTS=H</stp>
        <stp>FACTOR=.01</stp>
        <stp>DAYS=W</stp>
        <tr r="H2502" s="4"/>
      </tp>
      <tp t="e">
        <v>#N/A</v>
        <stp/>
        <stp>##V3_BDHV12</stp>
        <stp>SPX Index</stp>
        <stp>IVOL_MONEYNESS</stp>
        <stp/>
        <stp/>
        <stp>[PUTStrategy-RealOption.xlsx]Opt_BS!R1873C8</stp>
        <stp>IVOL_MATURITY=MATURITY_1STM</stp>
        <stp>IVOL_MONEYNESS_LEVEL=MONEY_LVL_100_</stp>
        <stp>DTS=H</stp>
        <stp>FACTOR=.01</stp>
        <stp>DAYS=W</stp>
        <tr r="H1873" s="4"/>
      </tp>
      <tp t="e">
        <v>#N/A</v>
        <stp/>
        <stp>##V3_BDHV12</stp>
        <stp>SPX Index</stp>
        <stp>IVOL_MONEYNESS</stp>
        <stp/>
        <stp/>
        <stp>[PUTStrategy-RealOption.xlsx]Opt_BS!R1863C8</stp>
        <stp>IVOL_MATURITY=MATURITY_1STM</stp>
        <stp>IVOL_MONEYNESS_LEVEL=MONEY_LVL_100_</stp>
        <stp>DTS=H</stp>
        <stp>FACTOR=.01</stp>
        <stp>DAYS=W</stp>
        <tr r="H1863" s="4"/>
      </tp>
      <tp t="e">
        <v>#N/A</v>
        <stp/>
        <stp>##V3_BDHV12</stp>
        <stp>SPX Index</stp>
        <stp>IVOL_MONEYNESS</stp>
        <stp/>
        <stp/>
        <stp>[PUTStrategy-RealOption.xlsx]Opt_BS!R1853C8</stp>
        <stp>IVOL_MATURITY=MATURITY_1STM</stp>
        <stp>IVOL_MONEYNESS_LEVEL=MONEY_LVL_100_</stp>
        <stp>DTS=H</stp>
        <stp>FACTOR=.01</stp>
        <stp>DAYS=W</stp>
        <tr r="H1853" s="4"/>
      </tp>
      <tp t="e">
        <v>#N/A</v>
        <stp/>
        <stp>##V3_BDHV12</stp>
        <stp>SPX Index</stp>
        <stp>IVOL_MONEYNESS</stp>
        <stp/>
        <stp/>
        <stp>[PUTStrategy-RealOption.xlsx]Opt_BS!R1843C8</stp>
        <stp>IVOL_MATURITY=MATURITY_1STM</stp>
        <stp>IVOL_MONEYNESS_LEVEL=MONEY_LVL_100_</stp>
        <stp>DTS=H</stp>
        <stp>FACTOR=.01</stp>
        <stp>DAYS=W</stp>
        <tr r="H1843" s="4"/>
      </tp>
      <tp t="e">
        <v>#N/A</v>
        <stp/>
        <stp>##V3_BDHV12</stp>
        <stp>SPX Index</stp>
        <stp>IVOL_MONEYNESS</stp>
        <stp/>
        <stp/>
        <stp>[PUTStrategy-RealOption.xlsx]Opt_BS!R1833C8</stp>
        <stp>IVOL_MATURITY=MATURITY_1STM</stp>
        <stp>IVOL_MONEYNESS_LEVEL=MONEY_LVL_100_</stp>
        <stp>DTS=H</stp>
        <stp>FACTOR=.01</stp>
        <stp>DAYS=W</stp>
        <tr r="H1833" s="4"/>
      </tp>
      <tp t="e">
        <v>#N/A</v>
        <stp/>
        <stp>##V3_BDHV12</stp>
        <stp>SPX Index</stp>
        <stp>IVOL_MONEYNESS</stp>
        <stp/>
        <stp/>
        <stp>[PUTStrategy-RealOption.xlsx]Opt_BS!R1823C8</stp>
        <stp>IVOL_MATURITY=MATURITY_1STM</stp>
        <stp>IVOL_MONEYNESS_LEVEL=MONEY_LVL_100_</stp>
        <stp>DTS=H</stp>
        <stp>FACTOR=.01</stp>
        <stp>DAYS=W</stp>
        <tr r="H1823" s="4"/>
      </tp>
      <tp t="e">
        <v>#N/A</v>
        <stp/>
        <stp>##V3_BDHV12</stp>
        <stp>SPX Index</stp>
        <stp>IVOL_MONEYNESS</stp>
        <stp/>
        <stp/>
        <stp>[PUTStrategy-RealOption.xlsx]Opt_BS!R1813C8</stp>
        <stp>IVOL_MATURITY=MATURITY_1STM</stp>
        <stp>IVOL_MONEYNESS_LEVEL=MONEY_LVL_100_</stp>
        <stp>DTS=H</stp>
        <stp>FACTOR=.01</stp>
        <stp>DAYS=W</stp>
        <tr r="H1813" s="4"/>
      </tp>
      <tp t="e">
        <v>#N/A</v>
        <stp/>
        <stp>##V3_BDHV12</stp>
        <stp>SPX Index</stp>
        <stp>IVOL_MONEYNESS</stp>
        <stp/>
        <stp/>
        <stp>[PUTStrategy-RealOption.xlsx]Opt_BS!R1803C8</stp>
        <stp>IVOL_MATURITY=MATURITY_1STM</stp>
        <stp>IVOL_MONEYNESS_LEVEL=MONEY_LVL_100_</stp>
        <stp>DTS=H</stp>
        <stp>FACTOR=.01</stp>
        <stp>DAYS=W</stp>
        <tr r="H1803" s="4"/>
      </tp>
      <tp t="e">
        <v>#N/A</v>
        <stp/>
        <stp>##V3_BDHV12</stp>
        <stp>SPX Index</stp>
        <stp>IVOL_MONEYNESS</stp>
        <stp/>
        <stp/>
        <stp>[PUTStrategy-RealOption.xlsx]Opt_BS!R1893C8</stp>
        <stp>IVOL_MATURITY=MATURITY_1STM</stp>
        <stp>IVOL_MONEYNESS_LEVEL=MONEY_LVL_100_</stp>
        <stp>DTS=H</stp>
        <stp>FACTOR=.01</stp>
        <stp>DAYS=W</stp>
        <tr r="H1893" s="4"/>
      </tp>
      <tp t="e">
        <v>#N/A</v>
        <stp/>
        <stp>##V3_BDHV12</stp>
        <stp>SPX Index</stp>
        <stp>IVOL_MONEYNESS</stp>
        <stp/>
        <stp/>
        <stp>[PUTStrategy-RealOption.xlsx]Opt_BS!R1883C8</stp>
        <stp>IVOL_MATURITY=MATURITY_1STM</stp>
        <stp>IVOL_MONEYNESS_LEVEL=MONEY_LVL_100_</stp>
        <stp>DTS=H</stp>
        <stp>FACTOR=.01</stp>
        <stp>DAYS=W</stp>
        <tr r="H1883" s="4"/>
      </tp>
      <tp t="e">
        <v>#N/A</v>
        <stp/>
        <stp>##V3_BDHV12</stp>
        <stp>SPX Index</stp>
        <stp>IVOL_MONEYNESS</stp>
        <stp/>
        <stp/>
        <stp>[PUTStrategy-RealOption.xlsx]Opt_BS!R1973C8</stp>
        <stp>IVOL_MATURITY=MATURITY_1STM</stp>
        <stp>IVOL_MONEYNESS_LEVEL=MONEY_LVL_100_</stp>
        <stp>DTS=H</stp>
        <stp>FACTOR=.01</stp>
        <stp>DAYS=W</stp>
        <tr r="H1973" s="4"/>
      </tp>
      <tp t="e">
        <v>#N/A</v>
        <stp/>
        <stp>##V3_BDHV12</stp>
        <stp>SPX Index</stp>
        <stp>IVOL_MONEYNESS</stp>
        <stp/>
        <stp/>
        <stp>[PUTStrategy-RealOption.xlsx]Opt_BS!R1963C8</stp>
        <stp>IVOL_MATURITY=MATURITY_1STM</stp>
        <stp>IVOL_MONEYNESS_LEVEL=MONEY_LVL_100_</stp>
        <stp>DTS=H</stp>
        <stp>FACTOR=.01</stp>
        <stp>DAYS=W</stp>
        <tr r="H1963" s="4"/>
      </tp>
      <tp t="e">
        <v>#N/A</v>
        <stp/>
        <stp>##V3_BDHV12</stp>
        <stp>SPX Index</stp>
        <stp>IVOL_MONEYNESS</stp>
        <stp/>
        <stp/>
        <stp>[PUTStrategy-RealOption.xlsx]Opt_BS!R1953C8</stp>
        <stp>IVOL_MATURITY=MATURITY_1STM</stp>
        <stp>IVOL_MONEYNESS_LEVEL=MONEY_LVL_100_</stp>
        <stp>DTS=H</stp>
        <stp>FACTOR=.01</stp>
        <stp>DAYS=W</stp>
        <tr r="H1953" s="4"/>
      </tp>
      <tp t="e">
        <v>#N/A</v>
        <stp/>
        <stp>##V3_BDHV12</stp>
        <stp>SPX Index</stp>
        <stp>IVOL_MONEYNESS</stp>
        <stp/>
        <stp/>
        <stp>[PUTStrategy-RealOption.xlsx]Opt_BS!R1943C8</stp>
        <stp>IVOL_MATURITY=MATURITY_1STM</stp>
        <stp>IVOL_MONEYNESS_LEVEL=MONEY_LVL_100_</stp>
        <stp>DTS=H</stp>
        <stp>FACTOR=.01</stp>
        <stp>DAYS=W</stp>
        <tr r="H1943" s="4"/>
      </tp>
      <tp t="e">
        <v>#N/A</v>
        <stp/>
        <stp>##V3_BDHV12</stp>
        <stp>SPX Index</stp>
        <stp>IVOL_MONEYNESS</stp>
        <stp/>
        <stp/>
        <stp>[PUTStrategy-RealOption.xlsx]Opt_BS!R1933C8</stp>
        <stp>IVOL_MATURITY=MATURITY_1STM</stp>
        <stp>IVOL_MONEYNESS_LEVEL=MONEY_LVL_100_</stp>
        <stp>DTS=H</stp>
        <stp>FACTOR=.01</stp>
        <stp>DAYS=W</stp>
        <tr r="H1933" s="4"/>
      </tp>
      <tp t="e">
        <v>#N/A</v>
        <stp/>
        <stp>##V3_BDHV12</stp>
        <stp>SPX Index</stp>
        <stp>IVOL_MONEYNESS</stp>
        <stp/>
        <stp/>
        <stp>[PUTStrategy-RealOption.xlsx]Opt_BS!R1923C8</stp>
        <stp>IVOL_MATURITY=MATURITY_1STM</stp>
        <stp>IVOL_MONEYNESS_LEVEL=MONEY_LVL_100_</stp>
        <stp>DTS=H</stp>
        <stp>FACTOR=.01</stp>
        <stp>DAYS=W</stp>
        <tr r="H1923" s="4"/>
      </tp>
      <tp t="e">
        <v>#N/A</v>
        <stp/>
        <stp>##V3_BDHV12</stp>
        <stp>SPX Index</stp>
        <stp>IVOL_MONEYNESS</stp>
        <stp/>
        <stp/>
        <stp>[PUTStrategy-RealOption.xlsx]Opt_BS!R1913C8</stp>
        <stp>IVOL_MATURITY=MATURITY_1STM</stp>
        <stp>IVOL_MONEYNESS_LEVEL=MONEY_LVL_100_</stp>
        <stp>DTS=H</stp>
        <stp>FACTOR=.01</stp>
        <stp>DAYS=W</stp>
        <tr r="H1913" s="4"/>
      </tp>
      <tp t="e">
        <v>#N/A</v>
        <stp/>
        <stp>##V3_BDHV12</stp>
        <stp>SPX Index</stp>
        <stp>IVOL_MONEYNESS</stp>
        <stp/>
        <stp/>
        <stp>[PUTStrategy-RealOption.xlsx]Opt_BS!R1903C8</stp>
        <stp>IVOL_MATURITY=MATURITY_1STM</stp>
        <stp>IVOL_MONEYNESS_LEVEL=MONEY_LVL_100_</stp>
        <stp>DTS=H</stp>
        <stp>FACTOR=.01</stp>
        <stp>DAYS=W</stp>
        <tr r="H1903" s="4"/>
      </tp>
      <tp t="e">
        <v>#N/A</v>
        <stp/>
        <stp>##V3_BDHV12</stp>
        <stp>SPX Index</stp>
        <stp>IVOL_MONEYNESS</stp>
        <stp/>
        <stp/>
        <stp>[PUTStrategy-RealOption.xlsx]Opt_BS!R1993C8</stp>
        <stp>IVOL_MATURITY=MATURITY_1STM</stp>
        <stp>IVOL_MONEYNESS_LEVEL=MONEY_LVL_100_</stp>
        <stp>DTS=H</stp>
        <stp>FACTOR=.01</stp>
        <stp>DAYS=W</stp>
        <tr r="H1993" s="4"/>
      </tp>
      <tp t="e">
        <v>#N/A</v>
        <stp/>
        <stp>##V3_BDHV12</stp>
        <stp>SPX Index</stp>
        <stp>IVOL_MONEYNESS</stp>
        <stp/>
        <stp/>
        <stp>[PUTStrategy-RealOption.xlsx]Opt_BS!R1983C8</stp>
        <stp>IVOL_MATURITY=MATURITY_1STM</stp>
        <stp>IVOL_MONEYNESS_LEVEL=MONEY_LVL_100_</stp>
        <stp>DTS=H</stp>
        <stp>FACTOR=.01</stp>
        <stp>DAYS=W</stp>
        <tr r="H1983" s="4"/>
      </tp>
      <tp t="e">
        <v>#N/A</v>
        <stp/>
        <stp>##V3_BDHV12</stp>
        <stp>SPX Index</stp>
        <stp>IVOL_MONEYNESS</stp>
        <stp/>
        <stp/>
        <stp>[PUTStrategy-RealOption.xlsx]Opt_BS!R1273C8</stp>
        <stp>IVOL_MATURITY=MATURITY_1STM</stp>
        <stp>IVOL_MONEYNESS_LEVEL=MONEY_LVL_100_</stp>
        <stp>DTS=H</stp>
        <stp>FACTOR=.01</stp>
        <stp>DAYS=W</stp>
        <tr r="H1273" s="4"/>
      </tp>
      <tp t="e">
        <v>#N/A</v>
        <stp/>
        <stp>##V3_BDHV12</stp>
        <stp>SPX Index</stp>
        <stp>IVOL_MONEYNESS</stp>
        <stp/>
        <stp/>
        <stp>[PUTStrategy-RealOption.xlsx]Opt_BS!R1263C8</stp>
        <stp>IVOL_MATURITY=MATURITY_1STM</stp>
        <stp>IVOL_MONEYNESS_LEVEL=MONEY_LVL_100_</stp>
        <stp>DTS=H</stp>
        <stp>FACTOR=.01</stp>
        <stp>DAYS=W</stp>
        <tr r="H1263" s="4"/>
      </tp>
      <tp t="e">
        <v>#N/A</v>
        <stp/>
        <stp>##V3_BDHV12</stp>
        <stp>SPX Index</stp>
        <stp>IVOL_MONEYNESS</stp>
        <stp/>
        <stp/>
        <stp>[PUTStrategy-RealOption.xlsx]Opt_BS!R1253C8</stp>
        <stp>IVOL_MATURITY=MATURITY_1STM</stp>
        <stp>IVOL_MONEYNESS_LEVEL=MONEY_LVL_100_</stp>
        <stp>DTS=H</stp>
        <stp>FACTOR=.01</stp>
        <stp>DAYS=W</stp>
        <tr r="H1253" s="4"/>
      </tp>
      <tp t="e">
        <v>#N/A</v>
        <stp/>
        <stp>##V3_BDHV12</stp>
        <stp>SPX Index</stp>
        <stp>IVOL_MONEYNESS</stp>
        <stp/>
        <stp/>
        <stp>[PUTStrategy-RealOption.xlsx]Opt_BS!R1243C8</stp>
        <stp>IVOL_MATURITY=MATURITY_1STM</stp>
        <stp>IVOL_MONEYNESS_LEVEL=MONEY_LVL_100_</stp>
        <stp>DTS=H</stp>
        <stp>FACTOR=.01</stp>
        <stp>DAYS=W</stp>
        <tr r="H1243" s="4"/>
      </tp>
      <tp t="e">
        <v>#N/A</v>
        <stp/>
        <stp>##V3_BDHV12</stp>
        <stp>SPX Index</stp>
        <stp>IVOL_MONEYNESS</stp>
        <stp/>
        <stp/>
        <stp>[PUTStrategy-RealOption.xlsx]Opt_BS!R1233C8</stp>
        <stp>IVOL_MATURITY=MATURITY_1STM</stp>
        <stp>IVOL_MONEYNESS_LEVEL=MONEY_LVL_100_</stp>
        <stp>DTS=H</stp>
        <stp>FACTOR=.01</stp>
        <stp>DAYS=W</stp>
        <tr r="H1233" s="4"/>
      </tp>
      <tp t="e">
        <v>#N/A</v>
        <stp/>
        <stp>##V3_BDHV12</stp>
        <stp>SPX Index</stp>
        <stp>IVOL_MONEYNESS</stp>
        <stp/>
        <stp/>
        <stp>[PUTStrategy-RealOption.xlsx]Opt_BS!R1223C8</stp>
        <stp>IVOL_MATURITY=MATURITY_1STM</stp>
        <stp>IVOL_MONEYNESS_LEVEL=MONEY_LVL_100_</stp>
        <stp>DTS=H</stp>
        <stp>FACTOR=.01</stp>
        <stp>DAYS=W</stp>
        <tr r="H1223" s="4"/>
      </tp>
      <tp t="e">
        <v>#N/A</v>
        <stp/>
        <stp>##V3_BDHV12</stp>
        <stp>SPX Index</stp>
        <stp>IVOL_MONEYNESS</stp>
        <stp/>
        <stp/>
        <stp>[PUTStrategy-RealOption.xlsx]Opt_BS!R1213C8</stp>
        <stp>IVOL_MATURITY=MATURITY_1STM</stp>
        <stp>IVOL_MONEYNESS_LEVEL=MONEY_LVL_100_</stp>
        <stp>DTS=H</stp>
        <stp>FACTOR=.01</stp>
        <stp>DAYS=W</stp>
        <tr r="H1213" s="4"/>
      </tp>
      <tp t="e">
        <v>#N/A</v>
        <stp/>
        <stp>##V3_BDHV12</stp>
        <stp>SPX Index</stp>
        <stp>IVOL_MONEYNESS</stp>
        <stp/>
        <stp/>
        <stp>[PUTStrategy-RealOption.xlsx]Opt_BS!R1203C8</stp>
        <stp>IVOL_MATURITY=MATURITY_1STM</stp>
        <stp>IVOL_MONEYNESS_LEVEL=MONEY_LVL_100_</stp>
        <stp>DTS=H</stp>
        <stp>FACTOR=.01</stp>
        <stp>DAYS=W</stp>
        <tr r="H1203" s="4"/>
      </tp>
      <tp t="e">
        <v>#N/A</v>
        <stp/>
        <stp>##V3_BDHV12</stp>
        <stp>SPX Index</stp>
        <stp>IVOL_MONEYNESS</stp>
        <stp/>
        <stp/>
        <stp>[PUTStrategy-RealOption.xlsx]Opt_BS!R1293C8</stp>
        <stp>IVOL_MATURITY=MATURITY_1STM</stp>
        <stp>IVOL_MONEYNESS_LEVEL=MONEY_LVL_100_</stp>
        <stp>DTS=H</stp>
        <stp>FACTOR=.01</stp>
        <stp>DAYS=W</stp>
        <tr r="H1293" s="4"/>
      </tp>
      <tp t="e">
        <v>#N/A</v>
        <stp/>
        <stp>##V3_BDHV12</stp>
        <stp>SPX Index</stp>
        <stp>IVOL_MONEYNESS</stp>
        <stp/>
        <stp/>
        <stp>[PUTStrategy-RealOption.xlsx]Opt_BS!R1283C8</stp>
        <stp>IVOL_MATURITY=MATURITY_1STM</stp>
        <stp>IVOL_MONEYNESS_LEVEL=MONEY_LVL_100_</stp>
        <stp>DTS=H</stp>
        <stp>FACTOR=.01</stp>
        <stp>DAYS=W</stp>
        <tr r="H1283" s="4"/>
      </tp>
      <tp t="e">
        <v>#N/A</v>
        <stp/>
        <stp>##V3_BDHV12</stp>
        <stp>SPX Index</stp>
        <stp>IVOL_MONEYNESS</stp>
        <stp/>
        <stp/>
        <stp>[PUTStrategy-RealOption.xlsx]Opt_BS!R1373C8</stp>
        <stp>IVOL_MATURITY=MATURITY_1STM</stp>
        <stp>IVOL_MONEYNESS_LEVEL=MONEY_LVL_100_</stp>
        <stp>DTS=H</stp>
        <stp>FACTOR=.01</stp>
        <stp>DAYS=W</stp>
        <tr r="H1373" s="4"/>
      </tp>
      <tp t="e">
        <v>#N/A</v>
        <stp/>
        <stp>##V3_BDHV12</stp>
        <stp>SPX Index</stp>
        <stp>IVOL_MONEYNESS</stp>
        <stp/>
        <stp/>
        <stp>[PUTStrategy-RealOption.xlsx]Opt_BS!R1363C8</stp>
        <stp>IVOL_MATURITY=MATURITY_1STM</stp>
        <stp>IVOL_MONEYNESS_LEVEL=MONEY_LVL_100_</stp>
        <stp>DTS=H</stp>
        <stp>FACTOR=.01</stp>
        <stp>DAYS=W</stp>
        <tr r="H1363" s="4"/>
      </tp>
      <tp t="e">
        <v>#N/A</v>
        <stp/>
        <stp>##V3_BDHV12</stp>
        <stp>SPX Index</stp>
        <stp>IVOL_MONEYNESS</stp>
        <stp/>
        <stp/>
        <stp>[PUTStrategy-RealOption.xlsx]Opt_BS!R1353C8</stp>
        <stp>IVOL_MATURITY=MATURITY_1STM</stp>
        <stp>IVOL_MONEYNESS_LEVEL=MONEY_LVL_100_</stp>
        <stp>DTS=H</stp>
        <stp>FACTOR=.01</stp>
        <stp>DAYS=W</stp>
        <tr r="H1353" s="4"/>
      </tp>
      <tp t="e">
        <v>#N/A</v>
        <stp/>
        <stp>##V3_BDHV12</stp>
        <stp>SPX Index</stp>
        <stp>IVOL_MONEYNESS</stp>
        <stp/>
        <stp/>
        <stp>[PUTStrategy-RealOption.xlsx]Opt_BS!R1343C8</stp>
        <stp>IVOL_MATURITY=MATURITY_1STM</stp>
        <stp>IVOL_MONEYNESS_LEVEL=MONEY_LVL_100_</stp>
        <stp>DTS=H</stp>
        <stp>FACTOR=.01</stp>
        <stp>DAYS=W</stp>
        <tr r="H1343" s="4"/>
      </tp>
      <tp t="e">
        <v>#N/A</v>
        <stp/>
        <stp>##V3_BDHV12</stp>
        <stp>SPX Index</stp>
        <stp>IVOL_MONEYNESS</stp>
        <stp/>
        <stp/>
        <stp>[PUTStrategy-RealOption.xlsx]Opt_BS!R1333C8</stp>
        <stp>IVOL_MATURITY=MATURITY_1STM</stp>
        <stp>IVOL_MONEYNESS_LEVEL=MONEY_LVL_100_</stp>
        <stp>DTS=H</stp>
        <stp>FACTOR=.01</stp>
        <stp>DAYS=W</stp>
        <tr r="H1333" s="4"/>
      </tp>
      <tp t="e">
        <v>#N/A</v>
        <stp/>
        <stp>##V3_BDHV12</stp>
        <stp>SPX Index</stp>
        <stp>IVOL_MONEYNESS</stp>
        <stp/>
        <stp/>
        <stp>[PUTStrategy-RealOption.xlsx]Opt_BS!R1323C8</stp>
        <stp>IVOL_MATURITY=MATURITY_1STM</stp>
        <stp>IVOL_MONEYNESS_LEVEL=MONEY_LVL_100_</stp>
        <stp>DTS=H</stp>
        <stp>FACTOR=.01</stp>
        <stp>DAYS=W</stp>
        <tr r="H1323" s="4"/>
      </tp>
      <tp t="e">
        <v>#N/A</v>
        <stp/>
        <stp>##V3_BDHV12</stp>
        <stp>SPX Index</stp>
        <stp>IVOL_MONEYNESS</stp>
        <stp/>
        <stp/>
        <stp>[PUTStrategy-RealOption.xlsx]Opt_BS!R1313C8</stp>
        <stp>IVOL_MATURITY=MATURITY_1STM</stp>
        <stp>IVOL_MONEYNESS_LEVEL=MONEY_LVL_100_</stp>
        <stp>DTS=H</stp>
        <stp>FACTOR=.01</stp>
        <stp>DAYS=W</stp>
        <tr r="H1313" s="4"/>
      </tp>
      <tp t="e">
        <v>#N/A</v>
        <stp/>
        <stp>##V3_BDHV12</stp>
        <stp>SPX Index</stp>
        <stp>IVOL_MONEYNESS</stp>
        <stp/>
        <stp/>
        <stp>[PUTStrategy-RealOption.xlsx]Opt_BS!R1303C8</stp>
        <stp>IVOL_MATURITY=MATURITY_1STM</stp>
        <stp>IVOL_MONEYNESS_LEVEL=MONEY_LVL_100_</stp>
        <stp>DTS=H</stp>
        <stp>FACTOR=.01</stp>
        <stp>DAYS=W</stp>
        <tr r="H1303" s="4"/>
      </tp>
      <tp t="e">
        <v>#N/A</v>
        <stp/>
        <stp>##V3_BDHV12</stp>
        <stp>SPX Index</stp>
        <stp>IVOL_MONEYNESS</stp>
        <stp/>
        <stp/>
        <stp>[PUTStrategy-RealOption.xlsx]Opt_BS!R1393C8</stp>
        <stp>IVOL_MATURITY=MATURITY_1STM</stp>
        <stp>IVOL_MONEYNESS_LEVEL=MONEY_LVL_100_</stp>
        <stp>DTS=H</stp>
        <stp>FACTOR=.01</stp>
        <stp>DAYS=W</stp>
        <tr r="H1393" s="4"/>
      </tp>
      <tp t="e">
        <v>#N/A</v>
        <stp/>
        <stp>##V3_BDHV12</stp>
        <stp>SPX Index</stp>
        <stp>IVOL_MONEYNESS</stp>
        <stp/>
        <stp/>
        <stp>[PUTStrategy-RealOption.xlsx]Opt_BS!R1383C8</stp>
        <stp>IVOL_MATURITY=MATURITY_1STM</stp>
        <stp>IVOL_MONEYNESS_LEVEL=MONEY_LVL_100_</stp>
        <stp>DTS=H</stp>
        <stp>FACTOR=.01</stp>
        <stp>DAYS=W</stp>
        <tr r="H1383" s="4"/>
      </tp>
      <tp t="e">
        <v>#N/A</v>
        <stp/>
        <stp>##V3_BDHV12</stp>
        <stp>SPX Index</stp>
        <stp>IVOL_MONEYNESS</stp>
        <stp/>
        <stp/>
        <stp>[PUTStrategy-RealOption.xlsx]Opt_BS!R1073C8</stp>
        <stp>IVOL_MATURITY=MATURITY_1STM</stp>
        <stp>IVOL_MONEYNESS_LEVEL=MONEY_LVL_100_</stp>
        <stp>DTS=H</stp>
        <stp>FACTOR=.01</stp>
        <stp>DAYS=W</stp>
        <tr r="H1073" s="4"/>
      </tp>
      <tp t="e">
        <v>#N/A</v>
        <stp/>
        <stp>##V3_BDHV12</stp>
        <stp>SPX Index</stp>
        <stp>IVOL_MONEYNESS</stp>
        <stp/>
        <stp/>
        <stp>[PUTStrategy-RealOption.xlsx]Opt_BS!R1063C8</stp>
        <stp>IVOL_MATURITY=MATURITY_1STM</stp>
        <stp>IVOL_MONEYNESS_LEVEL=MONEY_LVL_100_</stp>
        <stp>DTS=H</stp>
        <stp>FACTOR=.01</stp>
        <stp>DAYS=W</stp>
        <tr r="H1063" s="4"/>
      </tp>
      <tp t="e">
        <v>#N/A</v>
        <stp/>
        <stp>##V3_BDHV12</stp>
        <stp>SPX Index</stp>
        <stp>IVOL_MONEYNESS</stp>
        <stp/>
        <stp/>
        <stp>[PUTStrategy-RealOption.xlsx]Opt_BS!R1053C8</stp>
        <stp>IVOL_MATURITY=MATURITY_1STM</stp>
        <stp>IVOL_MONEYNESS_LEVEL=MONEY_LVL_100_</stp>
        <stp>DTS=H</stp>
        <stp>FACTOR=.01</stp>
        <stp>DAYS=W</stp>
        <tr r="H1053" s="4"/>
      </tp>
      <tp t="e">
        <v>#N/A</v>
        <stp/>
        <stp>##V3_BDHV12</stp>
        <stp>SPX Index</stp>
        <stp>IVOL_MONEYNESS</stp>
        <stp/>
        <stp/>
        <stp>[PUTStrategy-RealOption.xlsx]Opt_BS!R1043C8</stp>
        <stp>IVOL_MATURITY=MATURITY_1STM</stp>
        <stp>IVOL_MONEYNESS_LEVEL=MONEY_LVL_100_</stp>
        <stp>DTS=H</stp>
        <stp>FACTOR=.01</stp>
        <stp>DAYS=W</stp>
        <tr r="H1043" s="4"/>
      </tp>
      <tp t="e">
        <v>#N/A</v>
        <stp/>
        <stp>##V3_BDHV12</stp>
        <stp>SPX Index</stp>
        <stp>IVOL_MONEYNESS</stp>
        <stp/>
        <stp/>
        <stp>[PUTStrategy-RealOption.xlsx]Opt_BS!R1033C8</stp>
        <stp>IVOL_MATURITY=MATURITY_1STM</stp>
        <stp>IVOL_MONEYNESS_LEVEL=MONEY_LVL_100_</stp>
        <stp>DTS=H</stp>
        <stp>FACTOR=.01</stp>
        <stp>DAYS=W</stp>
        <tr r="H1033" s="4"/>
      </tp>
      <tp t="e">
        <v>#N/A</v>
        <stp/>
        <stp>##V3_BDHV12</stp>
        <stp>SPX Index</stp>
        <stp>IVOL_MONEYNESS</stp>
        <stp/>
        <stp/>
        <stp>[PUTStrategy-RealOption.xlsx]Opt_BS!R1023C8</stp>
        <stp>IVOL_MATURITY=MATURITY_1STM</stp>
        <stp>IVOL_MONEYNESS_LEVEL=MONEY_LVL_100_</stp>
        <stp>DTS=H</stp>
        <stp>FACTOR=.01</stp>
        <stp>DAYS=W</stp>
        <tr r="H1023" s="4"/>
      </tp>
      <tp t="e">
        <v>#N/A</v>
        <stp/>
        <stp>##V3_BDHV12</stp>
        <stp>SPX Index</stp>
        <stp>IVOL_MONEYNESS</stp>
        <stp/>
        <stp/>
        <stp>[PUTStrategy-RealOption.xlsx]Opt_BS!R1013C8</stp>
        <stp>IVOL_MATURITY=MATURITY_1STM</stp>
        <stp>IVOL_MONEYNESS_LEVEL=MONEY_LVL_100_</stp>
        <stp>DTS=H</stp>
        <stp>FACTOR=.01</stp>
        <stp>DAYS=W</stp>
        <tr r="H1013" s="4"/>
      </tp>
      <tp t="e">
        <v>#N/A</v>
        <stp/>
        <stp>##V3_BDHV12</stp>
        <stp>SPX Index</stp>
        <stp>IVOL_MONEYNESS</stp>
        <stp/>
        <stp/>
        <stp>[PUTStrategy-RealOption.xlsx]Opt_BS!R1003C8</stp>
        <stp>IVOL_MATURITY=MATURITY_1STM</stp>
        <stp>IVOL_MONEYNESS_LEVEL=MONEY_LVL_100_</stp>
        <stp>DTS=H</stp>
        <stp>FACTOR=.01</stp>
        <stp>DAYS=W</stp>
        <tr r="H1003" s="4"/>
      </tp>
      <tp t="e">
        <v>#N/A</v>
        <stp/>
        <stp>##V3_BDHV12</stp>
        <stp>SPX Index</stp>
        <stp>IVOL_MONEYNESS</stp>
        <stp/>
        <stp/>
        <stp>[PUTStrategy-RealOption.xlsx]Opt_BS!R1093C8</stp>
        <stp>IVOL_MATURITY=MATURITY_1STM</stp>
        <stp>IVOL_MONEYNESS_LEVEL=MONEY_LVL_100_</stp>
        <stp>DTS=H</stp>
        <stp>FACTOR=.01</stp>
        <stp>DAYS=W</stp>
        <tr r="H1093" s="4"/>
      </tp>
      <tp t="e">
        <v>#N/A</v>
        <stp/>
        <stp>##V3_BDHV12</stp>
        <stp>SPX Index</stp>
        <stp>IVOL_MONEYNESS</stp>
        <stp/>
        <stp/>
        <stp>[PUTStrategy-RealOption.xlsx]Opt_BS!R1083C8</stp>
        <stp>IVOL_MATURITY=MATURITY_1STM</stp>
        <stp>IVOL_MONEYNESS_LEVEL=MONEY_LVL_100_</stp>
        <stp>DTS=H</stp>
        <stp>FACTOR=.01</stp>
        <stp>DAYS=W</stp>
        <tr r="H1083" s="4"/>
      </tp>
      <tp t="e">
        <v>#N/A</v>
        <stp/>
        <stp>##V3_BDHV12</stp>
        <stp>SPX Index</stp>
        <stp>IVOL_MONEYNESS</stp>
        <stp/>
        <stp/>
        <stp>[PUTStrategy-RealOption.xlsx]Opt_BS!R1173C8</stp>
        <stp>IVOL_MATURITY=MATURITY_1STM</stp>
        <stp>IVOL_MONEYNESS_LEVEL=MONEY_LVL_100_</stp>
        <stp>DTS=H</stp>
        <stp>FACTOR=.01</stp>
        <stp>DAYS=W</stp>
        <tr r="H1173" s="4"/>
      </tp>
      <tp t="e">
        <v>#N/A</v>
        <stp/>
        <stp>##V3_BDHV12</stp>
        <stp>SPX Index</stp>
        <stp>IVOL_MONEYNESS</stp>
        <stp/>
        <stp/>
        <stp>[PUTStrategy-RealOption.xlsx]Opt_BS!R1163C8</stp>
        <stp>IVOL_MATURITY=MATURITY_1STM</stp>
        <stp>IVOL_MONEYNESS_LEVEL=MONEY_LVL_100_</stp>
        <stp>DTS=H</stp>
        <stp>FACTOR=.01</stp>
        <stp>DAYS=W</stp>
        <tr r="H1163" s="4"/>
      </tp>
      <tp t="e">
        <v>#N/A</v>
        <stp/>
        <stp>##V3_BDHV12</stp>
        <stp>SPX Index</stp>
        <stp>IVOL_MONEYNESS</stp>
        <stp/>
        <stp/>
        <stp>[PUTStrategy-RealOption.xlsx]Opt_BS!R1153C8</stp>
        <stp>IVOL_MATURITY=MATURITY_1STM</stp>
        <stp>IVOL_MONEYNESS_LEVEL=MONEY_LVL_100_</stp>
        <stp>DTS=H</stp>
        <stp>FACTOR=.01</stp>
        <stp>DAYS=W</stp>
        <tr r="H1153" s="4"/>
      </tp>
      <tp t="e">
        <v>#N/A</v>
        <stp/>
        <stp>##V3_BDHV12</stp>
        <stp>SPX Index</stp>
        <stp>IVOL_MONEYNESS</stp>
        <stp/>
        <stp/>
        <stp>[PUTStrategy-RealOption.xlsx]Opt_BS!R1143C8</stp>
        <stp>IVOL_MATURITY=MATURITY_1STM</stp>
        <stp>IVOL_MONEYNESS_LEVEL=MONEY_LVL_100_</stp>
        <stp>DTS=H</stp>
        <stp>FACTOR=.01</stp>
        <stp>DAYS=W</stp>
        <tr r="H1143" s="4"/>
      </tp>
      <tp t="e">
        <v>#N/A</v>
        <stp/>
        <stp>##V3_BDHV12</stp>
        <stp>SPX Index</stp>
        <stp>IVOL_MONEYNESS</stp>
        <stp/>
        <stp/>
        <stp>[PUTStrategy-RealOption.xlsx]Opt_BS!R1133C8</stp>
        <stp>IVOL_MATURITY=MATURITY_1STM</stp>
        <stp>IVOL_MONEYNESS_LEVEL=MONEY_LVL_100_</stp>
        <stp>DTS=H</stp>
        <stp>FACTOR=.01</stp>
        <stp>DAYS=W</stp>
        <tr r="H1133" s="4"/>
      </tp>
      <tp t="e">
        <v>#N/A</v>
        <stp/>
        <stp>##V3_BDHV12</stp>
        <stp>SPX Index</stp>
        <stp>IVOL_MONEYNESS</stp>
        <stp/>
        <stp/>
        <stp>[PUTStrategy-RealOption.xlsx]Opt_BS!R1123C8</stp>
        <stp>IVOL_MATURITY=MATURITY_1STM</stp>
        <stp>IVOL_MONEYNESS_LEVEL=MONEY_LVL_100_</stp>
        <stp>DTS=H</stp>
        <stp>FACTOR=.01</stp>
        <stp>DAYS=W</stp>
        <tr r="H1123" s="4"/>
      </tp>
      <tp t="e">
        <v>#N/A</v>
        <stp/>
        <stp>##V3_BDHV12</stp>
        <stp>SPX Index</stp>
        <stp>IVOL_MONEYNESS</stp>
        <stp/>
        <stp/>
        <stp>[PUTStrategy-RealOption.xlsx]Opt_BS!R1113C8</stp>
        <stp>IVOL_MATURITY=MATURITY_1STM</stp>
        <stp>IVOL_MONEYNESS_LEVEL=MONEY_LVL_100_</stp>
        <stp>DTS=H</stp>
        <stp>FACTOR=.01</stp>
        <stp>DAYS=W</stp>
        <tr r="H1113" s="4"/>
      </tp>
      <tp t="e">
        <v>#N/A</v>
        <stp/>
        <stp>##V3_BDHV12</stp>
        <stp>SPX Index</stp>
        <stp>IVOL_MONEYNESS</stp>
        <stp/>
        <stp/>
        <stp>[PUTStrategy-RealOption.xlsx]Opt_BS!R1103C8</stp>
        <stp>IVOL_MATURITY=MATURITY_1STM</stp>
        <stp>IVOL_MONEYNESS_LEVEL=MONEY_LVL_100_</stp>
        <stp>DTS=H</stp>
        <stp>FACTOR=.01</stp>
        <stp>DAYS=W</stp>
        <tr r="H1103" s="4"/>
      </tp>
      <tp t="e">
        <v>#N/A</v>
        <stp/>
        <stp>##V3_BDHV12</stp>
        <stp>SPX Index</stp>
        <stp>IVOL_MONEYNESS</stp>
        <stp/>
        <stp/>
        <stp>[PUTStrategy-RealOption.xlsx]Opt_BS!R1193C8</stp>
        <stp>IVOL_MATURITY=MATURITY_1STM</stp>
        <stp>IVOL_MONEYNESS_LEVEL=MONEY_LVL_100_</stp>
        <stp>DTS=H</stp>
        <stp>FACTOR=.01</stp>
        <stp>DAYS=W</stp>
        <tr r="H1193" s="4"/>
      </tp>
      <tp t="e">
        <v>#N/A</v>
        <stp/>
        <stp>##V3_BDHV12</stp>
        <stp>SPX Index</stp>
        <stp>IVOL_MONEYNESS</stp>
        <stp/>
        <stp/>
        <stp>[PUTStrategy-RealOption.xlsx]Opt_BS!R1183C8</stp>
        <stp>IVOL_MATURITY=MATURITY_1STM</stp>
        <stp>IVOL_MONEYNESS_LEVEL=MONEY_LVL_100_</stp>
        <stp>DTS=H</stp>
        <stp>FACTOR=.01</stp>
        <stp>DAYS=W</stp>
        <tr r="H1183" s="4"/>
      </tp>
      <tp t="e">
        <v>#N/A</v>
        <stp/>
        <stp>##V3_BDHV12</stp>
        <stp>SPX Index</stp>
        <stp>IVOL_MONEYNESS</stp>
        <stp/>
        <stp/>
        <stp>[PUTStrategy-RealOption.xlsx]Opt_BS!R1673C8</stp>
        <stp>IVOL_MATURITY=MATURITY_1STM</stp>
        <stp>IVOL_MONEYNESS_LEVEL=MONEY_LVL_100_</stp>
        <stp>DTS=H</stp>
        <stp>FACTOR=.01</stp>
        <stp>DAYS=W</stp>
        <tr r="H1673" s="4"/>
      </tp>
      <tp t="e">
        <v>#N/A</v>
        <stp/>
        <stp>##V3_BDHV12</stp>
        <stp>SPX Index</stp>
        <stp>IVOL_MONEYNESS</stp>
        <stp/>
        <stp/>
        <stp>[PUTStrategy-RealOption.xlsx]Opt_BS!R1663C8</stp>
        <stp>IVOL_MATURITY=MATURITY_1STM</stp>
        <stp>IVOL_MONEYNESS_LEVEL=MONEY_LVL_100_</stp>
        <stp>DTS=H</stp>
        <stp>FACTOR=.01</stp>
        <stp>DAYS=W</stp>
        <tr r="H1663" s="4"/>
      </tp>
      <tp t="e">
        <v>#N/A</v>
        <stp/>
        <stp>##V3_BDHV12</stp>
        <stp>SPX Index</stp>
        <stp>IVOL_MONEYNESS</stp>
        <stp/>
        <stp/>
        <stp>[PUTStrategy-RealOption.xlsx]Opt_BS!R1653C8</stp>
        <stp>IVOL_MATURITY=MATURITY_1STM</stp>
        <stp>IVOL_MONEYNESS_LEVEL=MONEY_LVL_100_</stp>
        <stp>DTS=H</stp>
        <stp>FACTOR=.01</stp>
        <stp>DAYS=W</stp>
        <tr r="H1653" s="4"/>
      </tp>
      <tp t="e">
        <v>#N/A</v>
        <stp/>
        <stp>##V3_BDHV12</stp>
        <stp>SPX Index</stp>
        <stp>IVOL_MONEYNESS</stp>
        <stp/>
        <stp/>
        <stp>[PUTStrategy-RealOption.xlsx]Opt_BS!R1643C8</stp>
        <stp>IVOL_MATURITY=MATURITY_1STM</stp>
        <stp>IVOL_MONEYNESS_LEVEL=MONEY_LVL_100_</stp>
        <stp>DTS=H</stp>
        <stp>FACTOR=.01</stp>
        <stp>DAYS=W</stp>
        <tr r="H1643" s="4"/>
      </tp>
      <tp t="e">
        <v>#N/A</v>
        <stp/>
        <stp>##V3_BDHV12</stp>
        <stp>SPX Index</stp>
        <stp>IVOL_MONEYNESS</stp>
        <stp/>
        <stp/>
        <stp>[PUTStrategy-RealOption.xlsx]Opt_BS!R1633C8</stp>
        <stp>IVOL_MATURITY=MATURITY_1STM</stp>
        <stp>IVOL_MONEYNESS_LEVEL=MONEY_LVL_100_</stp>
        <stp>DTS=H</stp>
        <stp>FACTOR=.01</stp>
        <stp>DAYS=W</stp>
        <tr r="H1633" s="4"/>
      </tp>
      <tp t="e">
        <v>#N/A</v>
        <stp/>
        <stp>##V3_BDHV12</stp>
        <stp>SPX Index</stp>
        <stp>IVOL_MONEYNESS</stp>
        <stp/>
        <stp/>
        <stp>[PUTStrategy-RealOption.xlsx]Opt_BS!R1623C8</stp>
        <stp>IVOL_MATURITY=MATURITY_1STM</stp>
        <stp>IVOL_MONEYNESS_LEVEL=MONEY_LVL_100_</stp>
        <stp>DTS=H</stp>
        <stp>FACTOR=.01</stp>
        <stp>DAYS=W</stp>
        <tr r="H1623" s="4"/>
      </tp>
      <tp t="e">
        <v>#N/A</v>
        <stp/>
        <stp>##V3_BDHV12</stp>
        <stp>SPX Index</stp>
        <stp>IVOL_MONEYNESS</stp>
        <stp/>
        <stp/>
        <stp>[PUTStrategy-RealOption.xlsx]Opt_BS!R1613C8</stp>
        <stp>IVOL_MATURITY=MATURITY_1STM</stp>
        <stp>IVOL_MONEYNESS_LEVEL=MONEY_LVL_100_</stp>
        <stp>DTS=H</stp>
        <stp>FACTOR=.01</stp>
        <stp>DAYS=W</stp>
        <tr r="H1613" s="4"/>
      </tp>
      <tp t="e">
        <v>#N/A</v>
        <stp/>
        <stp>##V3_BDHV12</stp>
        <stp>SPX Index</stp>
        <stp>IVOL_MONEYNESS</stp>
        <stp/>
        <stp/>
        <stp>[PUTStrategy-RealOption.xlsx]Opt_BS!R1603C8</stp>
        <stp>IVOL_MATURITY=MATURITY_1STM</stp>
        <stp>IVOL_MONEYNESS_LEVEL=MONEY_LVL_100_</stp>
        <stp>DTS=H</stp>
        <stp>FACTOR=.01</stp>
        <stp>DAYS=W</stp>
        <tr r="H1603" s="4"/>
      </tp>
      <tp t="e">
        <v>#N/A</v>
        <stp/>
        <stp>##V3_BDHV12</stp>
        <stp>SPX Index</stp>
        <stp>IVOL_MONEYNESS</stp>
        <stp/>
        <stp/>
        <stp>[PUTStrategy-RealOption.xlsx]Opt_BS!R1693C8</stp>
        <stp>IVOL_MATURITY=MATURITY_1STM</stp>
        <stp>IVOL_MONEYNESS_LEVEL=MONEY_LVL_100_</stp>
        <stp>DTS=H</stp>
        <stp>FACTOR=.01</stp>
        <stp>DAYS=W</stp>
        <tr r="H1693" s="4"/>
      </tp>
      <tp t="e">
        <v>#N/A</v>
        <stp/>
        <stp>##V3_BDHV12</stp>
        <stp>SPX Index</stp>
        <stp>IVOL_MONEYNESS</stp>
        <stp/>
        <stp/>
        <stp>[PUTStrategy-RealOption.xlsx]Opt_BS!R1683C8</stp>
        <stp>IVOL_MATURITY=MATURITY_1STM</stp>
        <stp>IVOL_MONEYNESS_LEVEL=MONEY_LVL_100_</stp>
        <stp>DTS=H</stp>
        <stp>FACTOR=.01</stp>
        <stp>DAYS=W</stp>
        <tr r="H1683" s="4"/>
      </tp>
      <tp t="e">
        <v>#N/A</v>
        <stp/>
        <stp>##V3_BDHV12</stp>
        <stp>SPX Index</stp>
        <stp>IVOL_MONEYNESS</stp>
        <stp/>
        <stp/>
        <stp>[PUTStrategy-RealOption.xlsx]Opt_BS!R1773C8</stp>
        <stp>IVOL_MATURITY=MATURITY_1STM</stp>
        <stp>IVOL_MONEYNESS_LEVEL=MONEY_LVL_100_</stp>
        <stp>DTS=H</stp>
        <stp>FACTOR=.01</stp>
        <stp>DAYS=W</stp>
        <tr r="H1773" s="4"/>
      </tp>
      <tp t="e">
        <v>#N/A</v>
        <stp/>
        <stp>##V3_BDHV12</stp>
        <stp>SPX Index</stp>
        <stp>IVOL_MONEYNESS</stp>
        <stp/>
        <stp/>
        <stp>[PUTStrategy-RealOption.xlsx]Opt_BS!R1763C8</stp>
        <stp>IVOL_MATURITY=MATURITY_1STM</stp>
        <stp>IVOL_MONEYNESS_LEVEL=MONEY_LVL_100_</stp>
        <stp>DTS=H</stp>
        <stp>FACTOR=.01</stp>
        <stp>DAYS=W</stp>
        <tr r="H1763" s="4"/>
      </tp>
      <tp t="e">
        <v>#N/A</v>
        <stp/>
        <stp>##V3_BDHV12</stp>
        <stp>SPX Index</stp>
        <stp>IVOL_MONEYNESS</stp>
        <stp/>
        <stp/>
        <stp>[PUTStrategy-RealOption.xlsx]Opt_BS!R1753C8</stp>
        <stp>IVOL_MATURITY=MATURITY_1STM</stp>
        <stp>IVOL_MONEYNESS_LEVEL=MONEY_LVL_100_</stp>
        <stp>DTS=H</stp>
        <stp>FACTOR=.01</stp>
        <stp>DAYS=W</stp>
        <tr r="H1753" s="4"/>
      </tp>
      <tp t="e">
        <v>#N/A</v>
        <stp/>
        <stp>##V3_BDHV12</stp>
        <stp>SPX Index</stp>
        <stp>IVOL_MONEYNESS</stp>
        <stp/>
        <stp/>
        <stp>[PUTStrategy-RealOption.xlsx]Opt_BS!R1743C8</stp>
        <stp>IVOL_MATURITY=MATURITY_1STM</stp>
        <stp>IVOL_MONEYNESS_LEVEL=MONEY_LVL_100_</stp>
        <stp>DTS=H</stp>
        <stp>FACTOR=.01</stp>
        <stp>DAYS=W</stp>
        <tr r="H1743" s="4"/>
      </tp>
      <tp t="e">
        <v>#N/A</v>
        <stp/>
        <stp>##V3_BDHV12</stp>
        <stp>SPX Index</stp>
        <stp>IVOL_MONEYNESS</stp>
        <stp/>
        <stp/>
        <stp>[PUTStrategy-RealOption.xlsx]Opt_BS!R1733C8</stp>
        <stp>IVOL_MATURITY=MATURITY_1STM</stp>
        <stp>IVOL_MONEYNESS_LEVEL=MONEY_LVL_100_</stp>
        <stp>DTS=H</stp>
        <stp>FACTOR=.01</stp>
        <stp>DAYS=W</stp>
        <tr r="H1733" s="4"/>
      </tp>
      <tp t="e">
        <v>#N/A</v>
        <stp/>
        <stp>##V3_BDHV12</stp>
        <stp>SPX Index</stp>
        <stp>IVOL_MONEYNESS</stp>
        <stp/>
        <stp/>
        <stp>[PUTStrategy-RealOption.xlsx]Opt_BS!R1723C8</stp>
        <stp>IVOL_MATURITY=MATURITY_1STM</stp>
        <stp>IVOL_MONEYNESS_LEVEL=MONEY_LVL_100_</stp>
        <stp>DTS=H</stp>
        <stp>FACTOR=.01</stp>
        <stp>DAYS=W</stp>
        <tr r="H1723" s="4"/>
      </tp>
      <tp t="e">
        <v>#N/A</v>
        <stp/>
        <stp>##V3_BDHV12</stp>
        <stp>SPX Index</stp>
        <stp>IVOL_MONEYNESS</stp>
        <stp/>
        <stp/>
        <stp>[PUTStrategy-RealOption.xlsx]Opt_BS!R1713C8</stp>
        <stp>IVOL_MATURITY=MATURITY_1STM</stp>
        <stp>IVOL_MONEYNESS_LEVEL=MONEY_LVL_100_</stp>
        <stp>DTS=H</stp>
        <stp>FACTOR=.01</stp>
        <stp>DAYS=W</stp>
        <tr r="H1713" s="4"/>
      </tp>
      <tp t="e">
        <v>#N/A</v>
        <stp/>
        <stp>##V3_BDHV12</stp>
        <stp>SPX Index</stp>
        <stp>IVOL_MONEYNESS</stp>
        <stp/>
        <stp/>
        <stp>[PUTStrategy-RealOption.xlsx]Opt_BS!R1703C8</stp>
        <stp>IVOL_MATURITY=MATURITY_1STM</stp>
        <stp>IVOL_MONEYNESS_LEVEL=MONEY_LVL_100_</stp>
        <stp>DTS=H</stp>
        <stp>FACTOR=.01</stp>
        <stp>DAYS=W</stp>
        <tr r="H1703" s="4"/>
      </tp>
      <tp t="e">
        <v>#N/A</v>
        <stp/>
        <stp>##V3_BDHV12</stp>
        <stp>SPX Index</stp>
        <stp>IVOL_MONEYNESS</stp>
        <stp/>
        <stp/>
        <stp>[PUTStrategy-RealOption.xlsx]Opt_BS!R1793C8</stp>
        <stp>IVOL_MATURITY=MATURITY_1STM</stp>
        <stp>IVOL_MONEYNESS_LEVEL=MONEY_LVL_100_</stp>
        <stp>DTS=H</stp>
        <stp>FACTOR=.01</stp>
        <stp>DAYS=W</stp>
        <tr r="H1793" s="4"/>
      </tp>
      <tp t="e">
        <v>#N/A</v>
        <stp/>
        <stp>##V3_BDHV12</stp>
        <stp>SPX Index</stp>
        <stp>IVOL_MONEYNESS</stp>
        <stp/>
        <stp/>
        <stp>[PUTStrategy-RealOption.xlsx]Opt_BS!R1783C8</stp>
        <stp>IVOL_MATURITY=MATURITY_1STM</stp>
        <stp>IVOL_MONEYNESS_LEVEL=MONEY_LVL_100_</stp>
        <stp>DTS=H</stp>
        <stp>FACTOR=.01</stp>
        <stp>DAYS=W</stp>
        <tr r="H1783" s="4"/>
      </tp>
      <tp t="e">
        <v>#N/A</v>
        <stp/>
        <stp>##V3_BDHV12</stp>
        <stp>SPX Index</stp>
        <stp>IVOL_MONEYNESS</stp>
        <stp/>
        <stp/>
        <stp>[PUTStrategy-RealOption.xlsx]Opt_BS!R1473C8</stp>
        <stp>IVOL_MATURITY=MATURITY_1STM</stp>
        <stp>IVOL_MONEYNESS_LEVEL=MONEY_LVL_100_</stp>
        <stp>DTS=H</stp>
        <stp>FACTOR=.01</stp>
        <stp>DAYS=W</stp>
        <tr r="H1473" s="4"/>
      </tp>
      <tp t="e">
        <v>#N/A</v>
        <stp/>
        <stp>##V3_BDHV12</stp>
        <stp>SPX Index</stp>
        <stp>IVOL_MONEYNESS</stp>
        <stp/>
        <stp/>
        <stp>[PUTStrategy-RealOption.xlsx]Opt_BS!R1463C8</stp>
        <stp>IVOL_MATURITY=MATURITY_1STM</stp>
        <stp>IVOL_MONEYNESS_LEVEL=MONEY_LVL_100_</stp>
        <stp>DTS=H</stp>
        <stp>FACTOR=.01</stp>
        <stp>DAYS=W</stp>
        <tr r="H1463" s="4"/>
      </tp>
      <tp t="e">
        <v>#N/A</v>
        <stp/>
        <stp>##V3_BDHV12</stp>
        <stp>SPX Index</stp>
        <stp>IVOL_MONEYNESS</stp>
        <stp/>
        <stp/>
        <stp>[PUTStrategy-RealOption.xlsx]Opt_BS!R1453C8</stp>
        <stp>IVOL_MATURITY=MATURITY_1STM</stp>
        <stp>IVOL_MONEYNESS_LEVEL=MONEY_LVL_100_</stp>
        <stp>DTS=H</stp>
        <stp>FACTOR=.01</stp>
        <stp>DAYS=W</stp>
        <tr r="H1453" s="4"/>
      </tp>
      <tp t="e">
        <v>#N/A</v>
        <stp/>
        <stp>##V3_BDHV12</stp>
        <stp>SPX Index</stp>
        <stp>IVOL_MONEYNESS</stp>
        <stp/>
        <stp/>
        <stp>[PUTStrategy-RealOption.xlsx]Opt_BS!R1443C8</stp>
        <stp>IVOL_MATURITY=MATURITY_1STM</stp>
        <stp>IVOL_MONEYNESS_LEVEL=MONEY_LVL_100_</stp>
        <stp>DTS=H</stp>
        <stp>FACTOR=.01</stp>
        <stp>DAYS=W</stp>
        <tr r="H1443" s="4"/>
      </tp>
      <tp t="e">
        <v>#N/A</v>
        <stp/>
        <stp>##V3_BDHV12</stp>
        <stp>SPX Index</stp>
        <stp>IVOL_MONEYNESS</stp>
        <stp/>
        <stp/>
        <stp>[PUTStrategy-RealOption.xlsx]Opt_BS!R1433C8</stp>
        <stp>IVOL_MATURITY=MATURITY_1STM</stp>
        <stp>IVOL_MONEYNESS_LEVEL=MONEY_LVL_100_</stp>
        <stp>DTS=H</stp>
        <stp>FACTOR=.01</stp>
        <stp>DAYS=W</stp>
        <tr r="H1433" s="4"/>
      </tp>
      <tp t="e">
        <v>#N/A</v>
        <stp/>
        <stp>##V3_BDHV12</stp>
        <stp>SPX Index</stp>
        <stp>IVOL_MONEYNESS</stp>
        <stp/>
        <stp/>
        <stp>[PUTStrategy-RealOption.xlsx]Opt_BS!R1423C8</stp>
        <stp>IVOL_MATURITY=MATURITY_1STM</stp>
        <stp>IVOL_MONEYNESS_LEVEL=MONEY_LVL_100_</stp>
        <stp>DTS=H</stp>
        <stp>FACTOR=.01</stp>
        <stp>DAYS=W</stp>
        <tr r="H1423" s="4"/>
      </tp>
      <tp t="e">
        <v>#N/A</v>
        <stp/>
        <stp>##V3_BDHV12</stp>
        <stp>SPX Index</stp>
        <stp>IVOL_MONEYNESS</stp>
        <stp/>
        <stp/>
        <stp>[PUTStrategy-RealOption.xlsx]Opt_BS!R1413C8</stp>
        <stp>IVOL_MATURITY=MATURITY_1STM</stp>
        <stp>IVOL_MONEYNESS_LEVEL=MONEY_LVL_100_</stp>
        <stp>DTS=H</stp>
        <stp>FACTOR=.01</stp>
        <stp>DAYS=W</stp>
        <tr r="H1413" s="4"/>
      </tp>
      <tp t="e">
        <v>#N/A</v>
        <stp/>
        <stp>##V3_BDHV12</stp>
        <stp>SPX Index</stp>
        <stp>IVOL_MONEYNESS</stp>
        <stp/>
        <stp/>
        <stp>[PUTStrategy-RealOption.xlsx]Opt_BS!R1403C8</stp>
        <stp>IVOL_MATURITY=MATURITY_1STM</stp>
        <stp>IVOL_MONEYNESS_LEVEL=MONEY_LVL_100_</stp>
        <stp>DTS=H</stp>
        <stp>FACTOR=.01</stp>
        <stp>DAYS=W</stp>
        <tr r="H1403" s="4"/>
      </tp>
      <tp t="e">
        <v>#N/A</v>
        <stp/>
        <stp>##V3_BDHV12</stp>
        <stp>SPX Index</stp>
        <stp>IVOL_MONEYNESS</stp>
        <stp/>
        <stp/>
        <stp>[PUTStrategy-RealOption.xlsx]Opt_BS!R1493C8</stp>
        <stp>IVOL_MATURITY=MATURITY_1STM</stp>
        <stp>IVOL_MONEYNESS_LEVEL=MONEY_LVL_100_</stp>
        <stp>DTS=H</stp>
        <stp>FACTOR=.01</stp>
        <stp>DAYS=W</stp>
        <tr r="H1493" s="4"/>
      </tp>
      <tp t="e">
        <v>#N/A</v>
        <stp/>
        <stp>##V3_BDHV12</stp>
        <stp>SPX Index</stp>
        <stp>IVOL_MONEYNESS</stp>
        <stp/>
        <stp/>
        <stp>[PUTStrategy-RealOption.xlsx]Opt_BS!R1483C8</stp>
        <stp>IVOL_MATURITY=MATURITY_1STM</stp>
        <stp>IVOL_MONEYNESS_LEVEL=MONEY_LVL_100_</stp>
        <stp>DTS=H</stp>
        <stp>FACTOR=.01</stp>
        <stp>DAYS=W</stp>
        <tr r="H1483" s="4"/>
      </tp>
      <tp t="e">
        <v>#N/A</v>
        <stp/>
        <stp>##V3_BDHV12</stp>
        <stp>SPX Index</stp>
        <stp>IVOL_MONEYNESS</stp>
        <stp/>
        <stp/>
        <stp>[PUTStrategy-RealOption.xlsx]Opt_BS!R1573C8</stp>
        <stp>IVOL_MATURITY=MATURITY_1STM</stp>
        <stp>IVOL_MONEYNESS_LEVEL=MONEY_LVL_100_</stp>
        <stp>DTS=H</stp>
        <stp>FACTOR=.01</stp>
        <stp>DAYS=W</stp>
        <tr r="H1573" s="4"/>
      </tp>
      <tp t="e">
        <v>#N/A</v>
        <stp/>
        <stp>##V3_BDHV12</stp>
        <stp>SPX Index</stp>
        <stp>IVOL_MONEYNESS</stp>
        <stp/>
        <stp/>
        <stp>[PUTStrategy-RealOption.xlsx]Opt_BS!R1563C8</stp>
        <stp>IVOL_MATURITY=MATURITY_1STM</stp>
        <stp>IVOL_MONEYNESS_LEVEL=MONEY_LVL_100_</stp>
        <stp>DTS=H</stp>
        <stp>FACTOR=.01</stp>
        <stp>DAYS=W</stp>
        <tr r="H1563" s="4"/>
      </tp>
      <tp t="e">
        <v>#N/A</v>
        <stp/>
        <stp>##V3_BDHV12</stp>
        <stp>SPX Index</stp>
        <stp>IVOL_MONEYNESS</stp>
        <stp/>
        <stp/>
        <stp>[PUTStrategy-RealOption.xlsx]Opt_BS!R1553C8</stp>
        <stp>IVOL_MATURITY=MATURITY_1STM</stp>
        <stp>IVOL_MONEYNESS_LEVEL=MONEY_LVL_100_</stp>
        <stp>DTS=H</stp>
        <stp>FACTOR=.01</stp>
        <stp>DAYS=W</stp>
        <tr r="H1553" s="4"/>
      </tp>
      <tp t="e">
        <v>#N/A</v>
        <stp/>
        <stp>##V3_BDHV12</stp>
        <stp>SPX Index</stp>
        <stp>IVOL_MONEYNESS</stp>
        <stp/>
        <stp/>
        <stp>[PUTStrategy-RealOption.xlsx]Opt_BS!R1543C8</stp>
        <stp>IVOL_MATURITY=MATURITY_1STM</stp>
        <stp>IVOL_MONEYNESS_LEVEL=MONEY_LVL_100_</stp>
        <stp>DTS=H</stp>
        <stp>FACTOR=.01</stp>
        <stp>DAYS=W</stp>
        <tr r="H1543" s="4"/>
      </tp>
      <tp t="e">
        <v>#N/A</v>
        <stp/>
        <stp>##V3_BDHV12</stp>
        <stp>SPX Index</stp>
        <stp>IVOL_MONEYNESS</stp>
        <stp/>
        <stp/>
        <stp>[PUTStrategy-RealOption.xlsx]Opt_BS!R1533C8</stp>
        <stp>IVOL_MATURITY=MATURITY_1STM</stp>
        <stp>IVOL_MONEYNESS_LEVEL=MONEY_LVL_100_</stp>
        <stp>DTS=H</stp>
        <stp>FACTOR=.01</stp>
        <stp>DAYS=W</stp>
        <tr r="H1533" s="4"/>
      </tp>
      <tp t="e">
        <v>#N/A</v>
        <stp/>
        <stp>##V3_BDHV12</stp>
        <stp>SPX Index</stp>
        <stp>IVOL_MONEYNESS</stp>
        <stp/>
        <stp/>
        <stp>[PUTStrategy-RealOption.xlsx]Opt_BS!R1523C8</stp>
        <stp>IVOL_MATURITY=MATURITY_1STM</stp>
        <stp>IVOL_MONEYNESS_LEVEL=MONEY_LVL_100_</stp>
        <stp>DTS=H</stp>
        <stp>FACTOR=.01</stp>
        <stp>DAYS=W</stp>
        <tr r="H1523" s="4"/>
      </tp>
      <tp t="e">
        <v>#N/A</v>
        <stp/>
        <stp>##V3_BDHV12</stp>
        <stp>SPX Index</stp>
        <stp>IVOL_MONEYNESS</stp>
        <stp/>
        <stp/>
        <stp>[PUTStrategy-RealOption.xlsx]Opt_BS!R1513C8</stp>
        <stp>IVOL_MATURITY=MATURITY_1STM</stp>
        <stp>IVOL_MONEYNESS_LEVEL=MONEY_LVL_100_</stp>
        <stp>DTS=H</stp>
        <stp>FACTOR=.01</stp>
        <stp>DAYS=W</stp>
        <tr r="H1513" s="4"/>
      </tp>
      <tp t="e">
        <v>#N/A</v>
        <stp/>
        <stp>##V3_BDHV12</stp>
        <stp>SPX Index</stp>
        <stp>IVOL_MONEYNESS</stp>
        <stp/>
        <stp/>
        <stp>[PUTStrategy-RealOption.xlsx]Opt_BS!R1503C8</stp>
        <stp>IVOL_MATURITY=MATURITY_1STM</stp>
        <stp>IVOL_MONEYNESS_LEVEL=MONEY_LVL_100_</stp>
        <stp>DTS=H</stp>
        <stp>FACTOR=.01</stp>
        <stp>DAYS=W</stp>
        <tr r="H1503" s="4"/>
      </tp>
      <tp t="e">
        <v>#N/A</v>
        <stp/>
        <stp>##V3_BDHV12</stp>
        <stp>SPX Index</stp>
        <stp>IVOL_MONEYNESS</stp>
        <stp/>
        <stp/>
        <stp>[PUTStrategy-RealOption.xlsx]Opt_BS!R1593C8</stp>
        <stp>IVOL_MATURITY=MATURITY_1STM</stp>
        <stp>IVOL_MONEYNESS_LEVEL=MONEY_LVL_100_</stp>
        <stp>DTS=H</stp>
        <stp>FACTOR=.01</stp>
        <stp>DAYS=W</stp>
        <tr r="H1593" s="4"/>
      </tp>
      <tp t="e">
        <v>#N/A</v>
        <stp/>
        <stp>##V3_BDHV12</stp>
        <stp>SPX Index</stp>
        <stp>IVOL_MONEYNESS</stp>
        <stp/>
        <stp/>
        <stp>[PUTStrategy-RealOption.xlsx]Opt_BS!R1583C8</stp>
        <stp>IVOL_MATURITY=MATURITY_1STM</stp>
        <stp>IVOL_MONEYNESS_LEVEL=MONEY_LVL_100_</stp>
        <stp>DTS=H</stp>
        <stp>FACTOR=.01</stp>
        <stp>DAYS=W</stp>
        <tr r="H1583" s="4"/>
      </tp>
      <tp t="e">
        <v>#N/A</v>
        <stp/>
        <stp>##V3_BDHV12</stp>
        <stp>SPX Index</stp>
        <stp>IVOL_MONEYNESS</stp>
        <stp/>
        <stp/>
        <stp>[PUTStrategy-RealOption.xlsx]Opt_BS!R2273C8</stp>
        <stp>IVOL_MATURITY=MATURITY_1STM</stp>
        <stp>IVOL_MONEYNESS_LEVEL=MONEY_LVL_100_</stp>
        <stp>DTS=H</stp>
        <stp>FACTOR=.01</stp>
        <stp>DAYS=W</stp>
        <tr r="H2273" s="4"/>
      </tp>
      <tp t="e">
        <v>#N/A</v>
        <stp/>
        <stp>##V3_BDHV12</stp>
        <stp>SPX Index</stp>
        <stp>IVOL_MONEYNESS</stp>
        <stp/>
        <stp/>
        <stp>[PUTStrategy-RealOption.xlsx]Opt_BS!R2263C8</stp>
        <stp>IVOL_MATURITY=MATURITY_1STM</stp>
        <stp>IVOL_MONEYNESS_LEVEL=MONEY_LVL_100_</stp>
        <stp>DTS=H</stp>
        <stp>FACTOR=.01</stp>
        <stp>DAYS=W</stp>
        <tr r="H2263" s="4"/>
      </tp>
      <tp t="e">
        <v>#N/A</v>
        <stp/>
        <stp>##V3_BDHV12</stp>
        <stp>SPX Index</stp>
        <stp>IVOL_MONEYNESS</stp>
        <stp/>
        <stp/>
        <stp>[PUTStrategy-RealOption.xlsx]Opt_BS!R2253C8</stp>
        <stp>IVOL_MATURITY=MATURITY_1STM</stp>
        <stp>IVOL_MONEYNESS_LEVEL=MONEY_LVL_100_</stp>
        <stp>DTS=H</stp>
        <stp>FACTOR=.01</stp>
        <stp>DAYS=W</stp>
        <tr r="H2253" s="4"/>
      </tp>
      <tp t="e">
        <v>#N/A</v>
        <stp/>
        <stp>##V3_BDHV12</stp>
        <stp>SPX Index</stp>
        <stp>IVOL_MONEYNESS</stp>
        <stp/>
        <stp/>
        <stp>[PUTStrategy-RealOption.xlsx]Opt_BS!R2243C8</stp>
        <stp>IVOL_MATURITY=MATURITY_1STM</stp>
        <stp>IVOL_MONEYNESS_LEVEL=MONEY_LVL_100_</stp>
        <stp>DTS=H</stp>
        <stp>FACTOR=.01</stp>
        <stp>DAYS=W</stp>
        <tr r="H2243" s="4"/>
      </tp>
      <tp t="e">
        <v>#N/A</v>
        <stp/>
        <stp>##V3_BDHV12</stp>
        <stp>SPX Index</stp>
        <stp>IVOL_MONEYNESS</stp>
        <stp/>
        <stp/>
        <stp>[PUTStrategy-RealOption.xlsx]Opt_BS!R2233C8</stp>
        <stp>IVOL_MATURITY=MATURITY_1STM</stp>
        <stp>IVOL_MONEYNESS_LEVEL=MONEY_LVL_100_</stp>
        <stp>DTS=H</stp>
        <stp>FACTOR=.01</stp>
        <stp>DAYS=W</stp>
        <tr r="H2233" s="4"/>
      </tp>
      <tp t="e">
        <v>#N/A</v>
        <stp/>
        <stp>##V3_BDHV12</stp>
        <stp>SPX Index</stp>
        <stp>IVOL_MONEYNESS</stp>
        <stp/>
        <stp/>
        <stp>[PUTStrategy-RealOption.xlsx]Opt_BS!R2223C8</stp>
        <stp>IVOL_MATURITY=MATURITY_1STM</stp>
        <stp>IVOL_MONEYNESS_LEVEL=MONEY_LVL_100_</stp>
        <stp>DTS=H</stp>
        <stp>FACTOR=.01</stp>
        <stp>DAYS=W</stp>
        <tr r="H2223" s="4"/>
      </tp>
      <tp t="e">
        <v>#N/A</v>
        <stp/>
        <stp>##V3_BDHV12</stp>
        <stp>SPX Index</stp>
        <stp>IVOL_MONEYNESS</stp>
        <stp/>
        <stp/>
        <stp>[PUTStrategy-RealOption.xlsx]Opt_BS!R2213C8</stp>
        <stp>IVOL_MATURITY=MATURITY_1STM</stp>
        <stp>IVOL_MONEYNESS_LEVEL=MONEY_LVL_100_</stp>
        <stp>DTS=H</stp>
        <stp>FACTOR=.01</stp>
        <stp>DAYS=W</stp>
        <tr r="H2213" s="4"/>
      </tp>
      <tp t="e">
        <v>#N/A</v>
        <stp/>
        <stp>##V3_BDHV12</stp>
        <stp>SPX Index</stp>
        <stp>IVOL_MONEYNESS</stp>
        <stp/>
        <stp/>
        <stp>[PUTStrategy-RealOption.xlsx]Opt_BS!R2203C8</stp>
        <stp>IVOL_MATURITY=MATURITY_1STM</stp>
        <stp>IVOL_MONEYNESS_LEVEL=MONEY_LVL_100_</stp>
        <stp>DTS=H</stp>
        <stp>FACTOR=.01</stp>
        <stp>DAYS=W</stp>
        <tr r="H2203" s="4"/>
      </tp>
      <tp t="e">
        <v>#N/A</v>
        <stp/>
        <stp>##V3_BDHV12</stp>
        <stp>SPX Index</stp>
        <stp>IVOL_MONEYNESS</stp>
        <stp/>
        <stp/>
        <stp>[PUTStrategy-RealOption.xlsx]Opt_BS!R2293C8</stp>
        <stp>IVOL_MATURITY=MATURITY_1STM</stp>
        <stp>IVOL_MONEYNESS_LEVEL=MONEY_LVL_100_</stp>
        <stp>DTS=H</stp>
        <stp>FACTOR=.01</stp>
        <stp>DAYS=W</stp>
        <tr r="H2293" s="4"/>
      </tp>
      <tp t="e">
        <v>#N/A</v>
        <stp/>
        <stp>##V3_BDHV12</stp>
        <stp>SPX Index</stp>
        <stp>IVOL_MONEYNESS</stp>
        <stp/>
        <stp/>
        <stp>[PUTStrategy-RealOption.xlsx]Opt_BS!R2283C8</stp>
        <stp>IVOL_MATURITY=MATURITY_1STM</stp>
        <stp>IVOL_MONEYNESS_LEVEL=MONEY_LVL_100_</stp>
        <stp>DTS=H</stp>
        <stp>FACTOR=.01</stp>
        <stp>DAYS=W</stp>
        <tr r="H2283" s="4"/>
      </tp>
      <tp t="e">
        <v>#N/A</v>
        <stp/>
        <stp>##V3_BDHV12</stp>
        <stp>SPX Index</stp>
        <stp>IVOL_MONEYNESS</stp>
        <stp/>
        <stp/>
        <stp>[PUTStrategy-RealOption.xlsx]Opt_BS!R2373C8</stp>
        <stp>IVOL_MATURITY=MATURITY_1STM</stp>
        <stp>IVOL_MONEYNESS_LEVEL=MONEY_LVL_100_</stp>
        <stp>DTS=H</stp>
        <stp>FACTOR=.01</stp>
        <stp>DAYS=W</stp>
        <tr r="H2373" s="4"/>
      </tp>
      <tp t="e">
        <v>#N/A</v>
        <stp/>
        <stp>##V3_BDHV12</stp>
        <stp>SPX Index</stp>
        <stp>IVOL_MONEYNESS</stp>
        <stp/>
        <stp/>
        <stp>[PUTStrategy-RealOption.xlsx]Opt_BS!R2363C8</stp>
        <stp>IVOL_MATURITY=MATURITY_1STM</stp>
        <stp>IVOL_MONEYNESS_LEVEL=MONEY_LVL_100_</stp>
        <stp>DTS=H</stp>
        <stp>FACTOR=.01</stp>
        <stp>DAYS=W</stp>
        <tr r="H2363" s="4"/>
      </tp>
      <tp t="e">
        <v>#N/A</v>
        <stp/>
        <stp>##V3_BDHV12</stp>
        <stp>SPX Index</stp>
        <stp>IVOL_MONEYNESS</stp>
        <stp/>
        <stp/>
        <stp>[PUTStrategy-RealOption.xlsx]Opt_BS!R2353C8</stp>
        <stp>IVOL_MATURITY=MATURITY_1STM</stp>
        <stp>IVOL_MONEYNESS_LEVEL=MONEY_LVL_100_</stp>
        <stp>DTS=H</stp>
        <stp>FACTOR=.01</stp>
        <stp>DAYS=W</stp>
        <tr r="H2353" s="4"/>
      </tp>
      <tp t="e">
        <v>#N/A</v>
        <stp/>
        <stp>##V3_BDHV12</stp>
        <stp>SPX Index</stp>
        <stp>IVOL_MONEYNESS</stp>
        <stp/>
        <stp/>
        <stp>[PUTStrategy-RealOption.xlsx]Opt_BS!R2343C8</stp>
        <stp>IVOL_MATURITY=MATURITY_1STM</stp>
        <stp>IVOL_MONEYNESS_LEVEL=MONEY_LVL_100_</stp>
        <stp>DTS=H</stp>
        <stp>FACTOR=.01</stp>
        <stp>DAYS=W</stp>
        <tr r="H2343" s="4"/>
      </tp>
      <tp t="e">
        <v>#N/A</v>
        <stp/>
        <stp>##V3_BDHV12</stp>
        <stp>SPX Index</stp>
        <stp>IVOL_MONEYNESS</stp>
        <stp/>
        <stp/>
        <stp>[PUTStrategy-RealOption.xlsx]Opt_BS!R2333C8</stp>
        <stp>IVOL_MATURITY=MATURITY_1STM</stp>
        <stp>IVOL_MONEYNESS_LEVEL=MONEY_LVL_100_</stp>
        <stp>DTS=H</stp>
        <stp>FACTOR=.01</stp>
        <stp>DAYS=W</stp>
        <tr r="H2333" s="4"/>
      </tp>
      <tp t="e">
        <v>#N/A</v>
        <stp/>
        <stp>##V3_BDHV12</stp>
        <stp>SPX Index</stp>
        <stp>IVOL_MONEYNESS</stp>
        <stp/>
        <stp/>
        <stp>[PUTStrategy-RealOption.xlsx]Opt_BS!R2323C8</stp>
        <stp>IVOL_MATURITY=MATURITY_1STM</stp>
        <stp>IVOL_MONEYNESS_LEVEL=MONEY_LVL_100_</stp>
        <stp>DTS=H</stp>
        <stp>FACTOR=.01</stp>
        <stp>DAYS=W</stp>
        <tr r="H2323" s="4"/>
      </tp>
      <tp t="e">
        <v>#N/A</v>
        <stp/>
        <stp>##V3_BDHV12</stp>
        <stp>SPX Index</stp>
        <stp>IVOL_MONEYNESS</stp>
        <stp/>
        <stp/>
        <stp>[PUTStrategy-RealOption.xlsx]Opt_BS!R2313C8</stp>
        <stp>IVOL_MATURITY=MATURITY_1STM</stp>
        <stp>IVOL_MONEYNESS_LEVEL=MONEY_LVL_100_</stp>
        <stp>DTS=H</stp>
        <stp>FACTOR=.01</stp>
        <stp>DAYS=W</stp>
        <tr r="H2313" s="4"/>
      </tp>
      <tp t="e">
        <v>#N/A</v>
        <stp/>
        <stp>##V3_BDHV12</stp>
        <stp>SPX Index</stp>
        <stp>IVOL_MONEYNESS</stp>
        <stp/>
        <stp/>
        <stp>[PUTStrategy-RealOption.xlsx]Opt_BS!R2303C8</stp>
        <stp>IVOL_MATURITY=MATURITY_1STM</stp>
        <stp>IVOL_MONEYNESS_LEVEL=MONEY_LVL_100_</stp>
        <stp>DTS=H</stp>
        <stp>FACTOR=.01</stp>
        <stp>DAYS=W</stp>
        <tr r="H2303" s="4"/>
      </tp>
      <tp t="e">
        <v>#N/A</v>
        <stp/>
        <stp>##V3_BDHV12</stp>
        <stp>SPX Index</stp>
        <stp>IVOL_MONEYNESS</stp>
        <stp/>
        <stp/>
        <stp>[PUTStrategy-RealOption.xlsx]Opt_BS!R2393C8</stp>
        <stp>IVOL_MATURITY=MATURITY_1STM</stp>
        <stp>IVOL_MONEYNESS_LEVEL=MONEY_LVL_100_</stp>
        <stp>DTS=H</stp>
        <stp>FACTOR=.01</stp>
        <stp>DAYS=W</stp>
        <tr r="H2393" s="4"/>
      </tp>
      <tp t="e">
        <v>#N/A</v>
        <stp/>
        <stp>##V3_BDHV12</stp>
        <stp>SPX Index</stp>
        <stp>IVOL_MONEYNESS</stp>
        <stp/>
        <stp/>
        <stp>[PUTStrategy-RealOption.xlsx]Opt_BS!R2383C8</stp>
        <stp>IVOL_MATURITY=MATURITY_1STM</stp>
        <stp>IVOL_MONEYNESS_LEVEL=MONEY_LVL_100_</stp>
        <stp>DTS=H</stp>
        <stp>FACTOR=.01</stp>
        <stp>DAYS=W</stp>
        <tr r="H2383" s="4"/>
      </tp>
      <tp t="e">
        <v>#N/A</v>
        <stp/>
        <stp>##V3_BDHV12</stp>
        <stp>SPX Index</stp>
        <stp>IVOL_MONEYNESS</stp>
        <stp/>
        <stp/>
        <stp>[PUTStrategy-RealOption.xlsx]Opt_BS!R2073C8</stp>
        <stp>IVOL_MATURITY=MATURITY_1STM</stp>
        <stp>IVOL_MONEYNESS_LEVEL=MONEY_LVL_100_</stp>
        <stp>DTS=H</stp>
        <stp>FACTOR=.01</stp>
        <stp>DAYS=W</stp>
        <tr r="H2073" s="4"/>
      </tp>
      <tp t="e">
        <v>#N/A</v>
        <stp/>
        <stp>##V3_BDHV12</stp>
        <stp>SPX Index</stp>
        <stp>IVOL_MONEYNESS</stp>
        <stp/>
        <stp/>
        <stp>[PUTStrategy-RealOption.xlsx]Opt_BS!R2063C8</stp>
        <stp>IVOL_MATURITY=MATURITY_1STM</stp>
        <stp>IVOL_MONEYNESS_LEVEL=MONEY_LVL_100_</stp>
        <stp>DTS=H</stp>
        <stp>FACTOR=.01</stp>
        <stp>DAYS=W</stp>
        <tr r="H2063" s="4"/>
      </tp>
      <tp t="e">
        <v>#N/A</v>
        <stp/>
        <stp>##V3_BDHV12</stp>
        <stp>SPX Index</stp>
        <stp>IVOL_MONEYNESS</stp>
        <stp/>
        <stp/>
        <stp>[PUTStrategy-RealOption.xlsx]Opt_BS!R2053C8</stp>
        <stp>IVOL_MATURITY=MATURITY_1STM</stp>
        <stp>IVOL_MONEYNESS_LEVEL=MONEY_LVL_100_</stp>
        <stp>DTS=H</stp>
        <stp>FACTOR=.01</stp>
        <stp>DAYS=W</stp>
        <tr r="H2053" s="4"/>
      </tp>
      <tp t="e">
        <v>#N/A</v>
        <stp/>
        <stp>##V3_BDHV12</stp>
        <stp>SPX Index</stp>
        <stp>IVOL_MONEYNESS</stp>
        <stp/>
        <stp/>
        <stp>[PUTStrategy-RealOption.xlsx]Opt_BS!R2043C8</stp>
        <stp>IVOL_MATURITY=MATURITY_1STM</stp>
        <stp>IVOL_MONEYNESS_LEVEL=MONEY_LVL_100_</stp>
        <stp>DTS=H</stp>
        <stp>FACTOR=.01</stp>
        <stp>DAYS=W</stp>
        <tr r="H2043" s="4"/>
      </tp>
      <tp t="e">
        <v>#N/A</v>
        <stp/>
        <stp>##V3_BDHV12</stp>
        <stp>SPX Index</stp>
        <stp>IVOL_MONEYNESS</stp>
        <stp/>
        <stp/>
        <stp>[PUTStrategy-RealOption.xlsx]Opt_BS!R2033C8</stp>
        <stp>IVOL_MATURITY=MATURITY_1STM</stp>
        <stp>IVOL_MONEYNESS_LEVEL=MONEY_LVL_100_</stp>
        <stp>DTS=H</stp>
        <stp>FACTOR=.01</stp>
        <stp>DAYS=W</stp>
        <tr r="H2033" s="4"/>
      </tp>
      <tp t="e">
        <v>#N/A</v>
        <stp/>
        <stp>##V3_BDHV12</stp>
        <stp>SPX Index</stp>
        <stp>IVOL_MONEYNESS</stp>
        <stp/>
        <stp/>
        <stp>[PUTStrategy-RealOption.xlsx]Opt_BS!R2023C8</stp>
        <stp>IVOL_MATURITY=MATURITY_1STM</stp>
        <stp>IVOL_MONEYNESS_LEVEL=MONEY_LVL_100_</stp>
        <stp>DTS=H</stp>
        <stp>FACTOR=.01</stp>
        <stp>DAYS=W</stp>
        <tr r="H2023" s="4"/>
      </tp>
      <tp t="e">
        <v>#N/A</v>
        <stp/>
        <stp>##V3_BDHV12</stp>
        <stp>SPX Index</stp>
        <stp>IVOL_MONEYNESS</stp>
        <stp/>
        <stp/>
        <stp>[PUTStrategy-RealOption.xlsx]Opt_BS!R2013C8</stp>
        <stp>IVOL_MATURITY=MATURITY_1STM</stp>
        <stp>IVOL_MONEYNESS_LEVEL=MONEY_LVL_100_</stp>
        <stp>DTS=H</stp>
        <stp>FACTOR=.01</stp>
        <stp>DAYS=W</stp>
        <tr r="H2013" s="4"/>
      </tp>
      <tp t="e">
        <v>#N/A</v>
        <stp/>
        <stp>##V3_BDHV12</stp>
        <stp>SPX Index</stp>
        <stp>IVOL_MONEYNESS</stp>
        <stp/>
        <stp/>
        <stp>[PUTStrategy-RealOption.xlsx]Opt_BS!R2003C8</stp>
        <stp>IVOL_MATURITY=MATURITY_1STM</stp>
        <stp>IVOL_MONEYNESS_LEVEL=MONEY_LVL_100_</stp>
        <stp>DTS=H</stp>
        <stp>FACTOR=.01</stp>
        <stp>DAYS=W</stp>
        <tr r="H2003" s="4"/>
      </tp>
      <tp t="e">
        <v>#N/A</v>
        <stp/>
        <stp>##V3_BDHV12</stp>
        <stp>SPX Index</stp>
        <stp>IVOL_MONEYNESS</stp>
        <stp/>
        <stp/>
        <stp>[PUTStrategy-RealOption.xlsx]Opt_BS!R2093C8</stp>
        <stp>IVOL_MATURITY=MATURITY_1STM</stp>
        <stp>IVOL_MONEYNESS_LEVEL=MONEY_LVL_100_</stp>
        <stp>DTS=H</stp>
        <stp>FACTOR=.01</stp>
        <stp>DAYS=W</stp>
        <tr r="H2093" s="4"/>
      </tp>
      <tp t="e">
        <v>#N/A</v>
        <stp/>
        <stp>##V3_BDHV12</stp>
        <stp>SPX Index</stp>
        <stp>IVOL_MONEYNESS</stp>
        <stp/>
        <stp/>
        <stp>[PUTStrategy-RealOption.xlsx]Opt_BS!R2083C8</stp>
        <stp>IVOL_MATURITY=MATURITY_1STM</stp>
        <stp>IVOL_MONEYNESS_LEVEL=MONEY_LVL_100_</stp>
        <stp>DTS=H</stp>
        <stp>FACTOR=.01</stp>
        <stp>DAYS=W</stp>
        <tr r="H2083" s="4"/>
      </tp>
      <tp t="e">
        <v>#N/A</v>
        <stp/>
        <stp>##V3_BDHV12</stp>
        <stp>SPX Index</stp>
        <stp>IVOL_MONEYNESS</stp>
        <stp/>
        <stp/>
        <stp>[PUTStrategy-RealOption.xlsx]Opt_BS!R2173C8</stp>
        <stp>IVOL_MATURITY=MATURITY_1STM</stp>
        <stp>IVOL_MONEYNESS_LEVEL=MONEY_LVL_100_</stp>
        <stp>DTS=H</stp>
        <stp>FACTOR=.01</stp>
        <stp>DAYS=W</stp>
        <tr r="H2173" s="4"/>
      </tp>
      <tp t="e">
        <v>#N/A</v>
        <stp/>
        <stp>##V3_BDHV12</stp>
        <stp>SPX Index</stp>
        <stp>IVOL_MONEYNESS</stp>
        <stp/>
        <stp/>
        <stp>[PUTStrategy-RealOption.xlsx]Opt_BS!R2163C8</stp>
        <stp>IVOL_MATURITY=MATURITY_1STM</stp>
        <stp>IVOL_MONEYNESS_LEVEL=MONEY_LVL_100_</stp>
        <stp>DTS=H</stp>
        <stp>FACTOR=.01</stp>
        <stp>DAYS=W</stp>
        <tr r="H2163" s="4"/>
      </tp>
      <tp t="e">
        <v>#N/A</v>
        <stp/>
        <stp>##V3_BDHV12</stp>
        <stp>SPX Index</stp>
        <stp>IVOL_MONEYNESS</stp>
        <stp/>
        <stp/>
        <stp>[PUTStrategy-RealOption.xlsx]Opt_BS!R2153C8</stp>
        <stp>IVOL_MATURITY=MATURITY_1STM</stp>
        <stp>IVOL_MONEYNESS_LEVEL=MONEY_LVL_100_</stp>
        <stp>DTS=H</stp>
        <stp>FACTOR=.01</stp>
        <stp>DAYS=W</stp>
        <tr r="H2153" s="4"/>
      </tp>
      <tp t="e">
        <v>#N/A</v>
        <stp/>
        <stp>##V3_BDHV12</stp>
        <stp>SPX Index</stp>
        <stp>IVOL_MONEYNESS</stp>
        <stp/>
        <stp/>
        <stp>[PUTStrategy-RealOption.xlsx]Opt_BS!R2143C8</stp>
        <stp>IVOL_MATURITY=MATURITY_1STM</stp>
        <stp>IVOL_MONEYNESS_LEVEL=MONEY_LVL_100_</stp>
        <stp>DTS=H</stp>
        <stp>FACTOR=.01</stp>
        <stp>DAYS=W</stp>
        <tr r="H2143" s="4"/>
      </tp>
      <tp t="e">
        <v>#N/A</v>
        <stp/>
        <stp>##V3_BDHV12</stp>
        <stp>SPX Index</stp>
        <stp>IVOL_MONEYNESS</stp>
        <stp/>
        <stp/>
        <stp>[PUTStrategy-RealOption.xlsx]Opt_BS!R2133C8</stp>
        <stp>IVOL_MATURITY=MATURITY_1STM</stp>
        <stp>IVOL_MONEYNESS_LEVEL=MONEY_LVL_100_</stp>
        <stp>DTS=H</stp>
        <stp>FACTOR=.01</stp>
        <stp>DAYS=W</stp>
        <tr r="H2133" s="4"/>
      </tp>
      <tp t="e">
        <v>#N/A</v>
        <stp/>
        <stp>##V3_BDHV12</stp>
        <stp>SPX Index</stp>
        <stp>IVOL_MONEYNESS</stp>
        <stp/>
        <stp/>
        <stp>[PUTStrategy-RealOption.xlsx]Opt_BS!R2123C8</stp>
        <stp>IVOL_MATURITY=MATURITY_1STM</stp>
        <stp>IVOL_MONEYNESS_LEVEL=MONEY_LVL_100_</stp>
        <stp>DTS=H</stp>
        <stp>FACTOR=.01</stp>
        <stp>DAYS=W</stp>
        <tr r="H2123" s="4"/>
      </tp>
      <tp t="e">
        <v>#N/A</v>
        <stp/>
        <stp>##V3_BDHV12</stp>
        <stp>SPX Index</stp>
        <stp>IVOL_MONEYNESS</stp>
        <stp/>
        <stp/>
        <stp>[PUTStrategy-RealOption.xlsx]Opt_BS!R2113C8</stp>
        <stp>IVOL_MATURITY=MATURITY_1STM</stp>
        <stp>IVOL_MONEYNESS_LEVEL=MONEY_LVL_100_</stp>
        <stp>DTS=H</stp>
        <stp>FACTOR=.01</stp>
        <stp>DAYS=W</stp>
        <tr r="H2113" s="4"/>
      </tp>
      <tp t="e">
        <v>#N/A</v>
        <stp/>
        <stp>##V3_BDHV12</stp>
        <stp>SPX Index</stp>
        <stp>IVOL_MONEYNESS</stp>
        <stp/>
        <stp/>
        <stp>[PUTStrategy-RealOption.xlsx]Opt_BS!R2103C8</stp>
        <stp>IVOL_MATURITY=MATURITY_1STM</stp>
        <stp>IVOL_MONEYNESS_LEVEL=MONEY_LVL_100_</stp>
        <stp>DTS=H</stp>
        <stp>FACTOR=.01</stp>
        <stp>DAYS=W</stp>
        <tr r="H2103" s="4"/>
      </tp>
      <tp t="e">
        <v>#N/A</v>
        <stp/>
        <stp>##V3_BDHV12</stp>
        <stp>SPX Index</stp>
        <stp>IVOL_MONEYNESS</stp>
        <stp/>
        <stp/>
        <stp>[PUTStrategy-RealOption.xlsx]Opt_BS!R2193C8</stp>
        <stp>IVOL_MATURITY=MATURITY_1STM</stp>
        <stp>IVOL_MONEYNESS_LEVEL=MONEY_LVL_100_</stp>
        <stp>DTS=H</stp>
        <stp>FACTOR=.01</stp>
        <stp>DAYS=W</stp>
        <tr r="H2193" s="4"/>
      </tp>
      <tp t="e">
        <v>#N/A</v>
        <stp/>
        <stp>##V3_BDHV12</stp>
        <stp>SPX Index</stp>
        <stp>IVOL_MONEYNESS</stp>
        <stp/>
        <stp/>
        <stp>[PUTStrategy-RealOption.xlsx]Opt_BS!R2183C8</stp>
        <stp>IVOL_MATURITY=MATURITY_1STM</stp>
        <stp>IVOL_MONEYNESS_LEVEL=MONEY_LVL_100_</stp>
        <stp>DTS=H</stp>
        <stp>FACTOR=.01</stp>
        <stp>DAYS=W</stp>
        <tr r="H2183" s="4"/>
      </tp>
      <tp t="e">
        <v>#N/A</v>
        <stp/>
        <stp>##V3_BDHV12</stp>
        <stp>SPX Index</stp>
        <stp>IVOL_MONEYNESS</stp>
        <stp/>
        <stp/>
        <stp>[PUTStrategy-RealOption.xlsx]Opt_BS!R2473C8</stp>
        <stp>IVOL_MATURITY=MATURITY_1STM</stp>
        <stp>IVOL_MONEYNESS_LEVEL=MONEY_LVL_100_</stp>
        <stp>DTS=H</stp>
        <stp>FACTOR=.01</stp>
        <stp>DAYS=W</stp>
        <tr r="H2473" s="4"/>
      </tp>
      <tp t="e">
        <v>#N/A</v>
        <stp/>
        <stp>##V3_BDHV12</stp>
        <stp>SPX Index</stp>
        <stp>IVOL_MONEYNESS</stp>
        <stp/>
        <stp/>
        <stp>[PUTStrategy-RealOption.xlsx]Opt_BS!R2463C8</stp>
        <stp>IVOL_MATURITY=MATURITY_1STM</stp>
        <stp>IVOL_MONEYNESS_LEVEL=MONEY_LVL_100_</stp>
        <stp>DTS=H</stp>
        <stp>FACTOR=.01</stp>
        <stp>DAYS=W</stp>
        <tr r="H2463" s="4"/>
      </tp>
      <tp t="e">
        <v>#N/A</v>
        <stp/>
        <stp>##V3_BDHV12</stp>
        <stp>SPX Index</stp>
        <stp>IVOL_MONEYNESS</stp>
        <stp/>
        <stp/>
        <stp>[PUTStrategy-RealOption.xlsx]Opt_BS!R2453C8</stp>
        <stp>IVOL_MATURITY=MATURITY_1STM</stp>
        <stp>IVOL_MONEYNESS_LEVEL=MONEY_LVL_100_</stp>
        <stp>DTS=H</stp>
        <stp>FACTOR=.01</stp>
        <stp>DAYS=W</stp>
        <tr r="H2453" s="4"/>
      </tp>
      <tp t="e">
        <v>#N/A</v>
        <stp/>
        <stp>##V3_BDHV12</stp>
        <stp>SPX Index</stp>
        <stp>IVOL_MONEYNESS</stp>
        <stp/>
        <stp/>
        <stp>[PUTStrategy-RealOption.xlsx]Opt_BS!R2443C8</stp>
        <stp>IVOL_MATURITY=MATURITY_1STM</stp>
        <stp>IVOL_MONEYNESS_LEVEL=MONEY_LVL_100_</stp>
        <stp>DTS=H</stp>
        <stp>FACTOR=.01</stp>
        <stp>DAYS=W</stp>
        <tr r="H2443" s="4"/>
      </tp>
      <tp t="e">
        <v>#N/A</v>
        <stp/>
        <stp>##V3_BDHV12</stp>
        <stp>SPX Index</stp>
        <stp>IVOL_MONEYNESS</stp>
        <stp/>
        <stp/>
        <stp>[PUTStrategy-RealOption.xlsx]Opt_BS!R2433C8</stp>
        <stp>IVOL_MATURITY=MATURITY_1STM</stp>
        <stp>IVOL_MONEYNESS_LEVEL=MONEY_LVL_100_</stp>
        <stp>DTS=H</stp>
        <stp>FACTOR=.01</stp>
        <stp>DAYS=W</stp>
        <tr r="H2433" s="4"/>
      </tp>
      <tp t="e">
        <v>#N/A</v>
        <stp/>
        <stp>##V3_BDHV12</stp>
        <stp>SPX Index</stp>
        <stp>IVOL_MONEYNESS</stp>
        <stp/>
        <stp/>
        <stp>[PUTStrategy-RealOption.xlsx]Opt_BS!R2423C8</stp>
        <stp>IVOL_MATURITY=MATURITY_1STM</stp>
        <stp>IVOL_MONEYNESS_LEVEL=MONEY_LVL_100_</stp>
        <stp>DTS=H</stp>
        <stp>FACTOR=.01</stp>
        <stp>DAYS=W</stp>
        <tr r="H2423" s="4"/>
      </tp>
      <tp t="e">
        <v>#N/A</v>
        <stp/>
        <stp>##V3_BDHV12</stp>
        <stp>SPX Index</stp>
        <stp>IVOL_MONEYNESS</stp>
        <stp/>
        <stp/>
        <stp>[PUTStrategy-RealOption.xlsx]Opt_BS!R2413C8</stp>
        <stp>IVOL_MATURITY=MATURITY_1STM</stp>
        <stp>IVOL_MONEYNESS_LEVEL=MONEY_LVL_100_</stp>
        <stp>DTS=H</stp>
        <stp>FACTOR=.01</stp>
        <stp>DAYS=W</stp>
        <tr r="H2413" s="4"/>
      </tp>
      <tp t="e">
        <v>#N/A</v>
        <stp/>
        <stp>##V3_BDHV12</stp>
        <stp>SPX Index</stp>
        <stp>IVOL_MONEYNESS</stp>
        <stp/>
        <stp/>
        <stp>[PUTStrategy-RealOption.xlsx]Opt_BS!R2403C8</stp>
        <stp>IVOL_MATURITY=MATURITY_1STM</stp>
        <stp>IVOL_MONEYNESS_LEVEL=MONEY_LVL_100_</stp>
        <stp>DTS=H</stp>
        <stp>FACTOR=.01</stp>
        <stp>DAYS=W</stp>
        <tr r="H2403" s="4"/>
      </tp>
      <tp t="e">
        <v>#N/A</v>
        <stp/>
        <stp>##V3_BDHV12</stp>
        <stp>SPX Index</stp>
        <stp>IVOL_MONEYNESS</stp>
        <stp/>
        <stp/>
        <stp>[PUTStrategy-RealOption.xlsx]Opt_BS!R2493C8</stp>
        <stp>IVOL_MATURITY=MATURITY_1STM</stp>
        <stp>IVOL_MONEYNESS_LEVEL=MONEY_LVL_100_</stp>
        <stp>DTS=H</stp>
        <stp>FACTOR=.01</stp>
        <stp>DAYS=W</stp>
        <tr r="H2493" s="4"/>
      </tp>
      <tp t="e">
        <v>#N/A</v>
        <stp/>
        <stp>##V3_BDHV12</stp>
        <stp>SPX Index</stp>
        <stp>IVOL_MONEYNESS</stp>
        <stp/>
        <stp/>
        <stp>[PUTStrategy-RealOption.xlsx]Opt_BS!R2483C8</stp>
        <stp>IVOL_MATURITY=MATURITY_1STM</stp>
        <stp>IVOL_MONEYNESS_LEVEL=MONEY_LVL_100_</stp>
        <stp>DTS=H</stp>
        <stp>FACTOR=.01</stp>
        <stp>DAYS=W</stp>
        <tr r="H2483" s="4"/>
      </tp>
      <tp t="e">
        <v>#N/A</v>
        <stp/>
        <stp>##V3_BDHV12</stp>
        <stp>SPX Index</stp>
        <stp>IVOL_MONEYNESS</stp>
        <stp/>
        <stp/>
        <stp>[PUTStrategy-RealOption.xlsx]Opt_BS!R2563C8</stp>
        <stp>IVOL_MATURITY=MATURITY_1STM</stp>
        <stp>IVOL_MONEYNESS_LEVEL=MONEY_LVL_100_</stp>
        <stp>DTS=H</stp>
        <stp>FACTOR=.01</stp>
        <stp>DAYS=W</stp>
        <tr r="H2563" s="4"/>
      </tp>
      <tp t="e">
        <v>#N/A</v>
        <stp/>
        <stp>##V3_BDHV12</stp>
        <stp>SPX Index</stp>
        <stp>IVOL_MONEYNESS</stp>
        <stp/>
        <stp/>
        <stp>[PUTStrategy-RealOption.xlsx]Opt_BS!R2553C8</stp>
        <stp>IVOL_MATURITY=MATURITY_1STM</stp>
        <stp>IVOL_MONEYNESS_LEVEL=MONEY_LVL_100_</stp>
        <stp>DTS=H</stp>
        <stp>FACTOR=.01</stp>
        <stp>DAYS=W</stp>
        <tr r="H2553" s="4"/>
      </tp>
      <tp t="e">
        <v>#N/A</v>
        <stp/>
        <stp>##V3_BDHV12</stp>
        <stp>SPX Index</stp>
        <stp>IVOL_MONEYNESS</stp>
        <stp/>
        <stp/>
        <stp>[PUTStrategy-RealOption.xlsx]Opt_BS!R2543C8</stp>
        <stp>IVOL_MATURITY=MATURITY_1STM</stp>
        <stp>IVOL_MONEYNESS_LEVEL=MONEY_LVL_100_</stp>
        <stp>DTS=H</stp>
        <stp>FACTOR=.01</stp>
        <stp>DAYS=W</stp>
        <tr r="H2543" s="4"/>
      </tp>
      <tp t="e">
        <v>#N/A</v>
        <stp/>
        <stp>##V3_BDHV12</stp>
        <stp>SPX Index</stp>
        <stp>IVOL_MONEYNESS</stp>
        <stp/>
        <stp/>
        <stp>[PUTStrategy-RealOption.xlsx]Opt_BS!R2533C8</stp>
        <stp>IVOL_MATURITY=MATURITY_1STM</stp>
        <stp>IVOL_MONEYNESS_LEVEL=MONEY_LVL_100_</stp>
        <stp>DTS=H</stp>
        <stp>FACTOR=.01</stp>
        <stp>DAYS=W</stp>
        <tr r="H2533" s="4"/>
      </tp>
      <tp t="e">
        <v>#N/A</v>
        <stp/>
        <stp>##V3_BDHV12</stp>
        <stp>SPX Index</stp>
        <stp>IVOL_MONEYNESS</stp>
        <stp/>
        <stp/>
        <stp>[PUTStrategy-RealOption.xlsx]Opt_BS!R2523C8</stp>
        <stp>IVOL_MATURITY=MATURITY_1STM</stp>
        <stp>IVOL_MONEYNESS_LEVEL=MONEY_LVL_100_</stp>
        <stp>DTS=H</stp>
        <stp>FACTOR=.01</stp>
        <stp>DAYS=W</stp>
        <tr r="H2523" s="4"/>
      </tp>
      <tp t="e">
        <v>#N/A</v>
        <stp/>
        <stp>##V3_BDHV12</stp>
        <stp>SPX Index</stp>
        <stp>IVOL_MONEYNESS</stp>
        <stp/>
        <stp/>
        <stp>[PUTStrategy-RealOption.xlsx]Opt_BS!R2513C8</stp>
        <stp>IVOL_MATURITY=MATURITY_1STM</stp>
        <stp>IVOL_MONEYNESS_LEVEL=MONEY_LVL_100_</stp>
        <stp>DTS=H</stp>
        <stp>FACTOR=.01</stp>
        <stp>DAYS=W</stp>
        <tr r="H2513" s="4"/>
      </tp>
      <tp t="e">
        <v>#N/A</v>
        <stp/>
        <stp>##V3_BDHV12</stp>
        <stp>SPX Index</stp>
        <stp>IVOL_MONEYNESS</stp>
        <stp/>
        <stp/>
        <stp>[PUTStrategy-RealOption.xlsx]Opt_BS!R2503C8</stp>
        <stp>IVOL_MATURITY=MATURITY_1STM</stp>
        <stp>IVOL_MONEYNESS_LEVEL=MONEY_LVL_100_</stp>
        <stp>DTS=H</stp>
        <stp>FACTOR=.01</stp>
        <stp>DAYS=W</stp>
        <tr r="H2503" s="4"/>
      </tp>
      <tp t="e">
        <v>#N/A</v>
        <stp/>
        <stp>##V3_BDSV12</stp>
        <stp>SPX Index</stp>
        <stp>CHAIN_TICKERS</stp>
        <stp>[PUTStrategy6.xlsx]Backup!R533C7</stp>
        <stp>CHAIN_STRIKE_PX_OVRD</stp>
        <stp>10840</stp>
        <stp>CHAIN_PUT_CALL_TYPE_OVRD=P</stp>
        <stp>CHAIN_PERIODICITY_OVRD=M</stp>
        <tr r="G533" s="3"/>
      </tp>
      <tp t="e">
        <v>#N/A</v>
        <stp/>
        <stp>##V3_BDSV12</stp>
        <stp>SPX Index</stp>
        <stp>CHAIN_TICKERS</stp>
        <stp>[PUTStrategy6.xlsx]Backup!R633C7</stp>
        <stp>CHAIN_STRIKE_PX_OVRD</stp>
        <stp>12840</stp>
        <stp>CHAIN_PUT_CALL_TYPE_OVRD=P</stp>
        <stp>CHAIN_PERIODICITY_OVRD=M</stp>
        <tr r="G633" s="3"/>
      </tp>
      <tp t="e">
        <v>#N/A</v>
        <stp/>
        <stp>##V3_BDSV12</stp>
        <stp>SPX Index</stp>
        <stp>CHAIN_TICKERS</stp>
        <stp>[PUTStrategy6.xlsx]Backup!R933C7</stp>
        <stp>CHAIN_STRIKE_PX_OVRD</stp>
        <stp>18840</stp>
        <stp>CHAIN_PUT_CALL_TYPE_OVRD=P</stp>
        <stp>CHAIN_PERIODICITY_OVRD=M</stp>
        <tr r="G933" s="3"/>
      </tp>
      <tp t="e">
        <v>#N/A</v>
        <stp/>
        <stp>##V3_BDSV12</stp>
        <stp>SPX Index</stp>
        <stp>CHAIN_TICKERS</stp>
        <stp>[PUTStrategy6.xlsx]Backup!R733C7</stp>
        <stp>CHAIN_STRIKE_PX_OVRD</stp>
        <stp>14840</stp>
        <stp>CHAIN_PUT_CALL_TYPE_OVRD=P</stp>
        <stp>CHAIN_PERIODICITY_OVRD=M</stp>
        <tr r="G733" s="3"/>
      </tp>
      <tp t="e">
        <v>#N/A</v>
        <stp/>
        <stp>##V3_BDSV12</stp>
        <stp>SPX Index</stp>
        <stp>CHAIN_TICKERS</stp>
        <stp>[PUTStrategy6.xlsx]Backup!R833C7</stp>
        <stp>CHAIN_STRIKE_PX_OVRD</stp>
        <stp>16840</stp>
        <stp>CHAIN_PUT_CALL_TYPE_OVRD=P</stp>
        <stp>CHAIN_PERIODICITY_OVRD=M</stp>
        <tr r="G833" s="3"/>
      </tp>
      <tp t="e">
        <v>#N/A</v>
        <stp/>
        <stp>##V3_BDSV12</stp>
        <stp>SPX Index</stp>
        <stp>CHAIN_TICKERS</stp>
        <stp>[PUTStrategy6.xlsx]Backup!R531C7</stp>
        <stp>CHAIN_STRIKE_PX_OVRD</stp>
        <stp>10800</stp>
        <stp>CHAIN_PUT_CALL_TYPE_OVRD=P</stp>
        <stp>CHAIN_PERIODICITY_OVRD=M</stp>
        <tr r="G531" s="3"/>
      </tp>
      <tp t="e">
        <v>#N/A</v>
        <stp/>
        <stp>##V3_BDSV12</stp>
        <stp>SPX Index</stp>
        <stp>CHAIN_TICKERS</stp>
        <stp>[PUTStrategy6.xlsx]Backup!R631C7</stp>
        <stp>CHAIN_STRIKE_PX_OVRD</stp>
        <stp>12800</stp>
        <stp>CHAIN_PUT_CALL_TYPE_OVRD=P</stp>
        <stp>CHAIN_PERIODICITY_OVRD=M</stp>
        <tr r="G631" s="3"/>
      </tp>
      <tp t="e">
        <v>#N/A</v>
        <stp/>
        <stp>##V3_BDSV12</stp>
        <stp>SPX Index</stp>
        <stp>CHAIN_TICKERS</stp>
        <stp>[PUTStrategy6.xlsx]Backup!R931C7</stp>
        <stp>CHAIN_STRIKE_PX_OVRD</stp>
        <stp>18800</stp>
        <stp>CHAIN_PUT_CALL_TYPE_OVRD=P</stp>
        <stp>CHAIN_PERIODICITY_OVRD=M</stp>
        <tr r="G931" s="3"/>
      </tp>
      <tp t="e">
        <v>#N/A</v>
        <stp/>
        <stp>##V3_BDSV12</stp>
        <stp>SPX Index</stp>
        <stp>CHAIN_TICKERS</stp>
        <stp>[PUTStrategy6.xlsx]Backup!R731C7</stp>
        <stp>CHAIN_STRIKE_PX_OVRD</stp>
        <stp>14800</stp>
        <stp>CHAIN_PUT_CALL_TYPE_OVRD=P</stp>
        <stp>CHAIN_PERIODICITY_OVRD=M</stp>
        <tr r="G731" s="3"/>
      </tp>
      <tp t="e">
        <v>#N/A</v>
        <stp/>
        <stp>##V3_BDSV12</stp>
        <stp>SPX Index</stp>
        <stp>CHAIN_TICKERS</stp>
        <stp>[PUTStrategy6.xlsx]Backup!R831C7</stp>
        <stp>CHAIN_STRIKE_PX_OVRD</stp>
        <stp>16800</stp>
        <stp>CHAIN_PUT_CALL_TYPE_OVRD=P</stp>
        <stp>CHAIN_PERIODICITY_OVRD=M</stp>
        <tr r="G831" s="3"/>
      </tp>
      <tp t="e">
        <v>#N/A</v>
        <stp/>
        <stp>##V3_BDSV12</stp>
        <stp>SPX Index</stp>
        <stp>CHAIN_TICKERS</stp>
        <stp>[PUTStrategy6.xlsx]Backup!R532C7</stp>
        <stp>CHAIN_STRIKE_PX_OVRD</stp>
        <stp>10820</stp>
        <stp>CHAIN_PUT_CALL_TYPE_OVRD=P</stp>
        <stp>CHAIN_PERIODICITY_OVRD=M</stp>
        <tr r="G532" s="3"/>
      </tp>
      <tp t="e">
        <v>#N/A</v>
        <stp/>
        <stp>##V3_BDSV12</stp>
        <stp>SPX Index</stp>
        <stp>CHAIN_TICKERS</stp>
        <stp>[PUTStrategy6.xlsx]Backup!R632C7</stp>
        <stp>CHAIN_STRIKE_PX_OVRD</stp>
        <stp>12820</stp>
        <stp>CHAIN_PUT_CALL_TYPE_OVRD=P</stp>
        <stp>CHAIN_PERIODICITY_OVRD=M</stp>
        <tr r="G632" s="3"/>
      </tp>
      <tp t="e">
        <v>#N/A</v>
        <stp/>
        <stp>##V3_BDSV12</stp>
        <stp>SPX Index</stp>
        <stp>CHAIN_TICKERS</stp>
        <stp>[PUTStrategy6.xlsx]Backup!R932C7</stp>
        <stp>CHAIN_STRIKE_PX_OVRD</stp>
        <stp>18820</stp>
        <stp>CHAIN_PUT_CALL_TYPE_OVRD=P</stp>
        <stp>CHAIN_PERIODICITY_OVRD=M</stp>
        <tr r="G932" s="3"/>
      </tp>
      <tp t="e">
        <v>#N/A</v>
        <stp/>
        <stp>##V3_BDSV12</stp>
        <stp>SPX Index</stp>
        <stp>CHAIN_TICKERS</stp>
        <stp>[PUTStrategy6.xlsx]Backup!R732C7</stp>
        <stp>CHAIN_STRIKE_PX_OVRD</stp>
        <stp>14820</stp>
        <stp>CHAIN_PUT_CALL_TYPE_OVRD=P</stp>
        <stp>CHAIN_PERIODICITY_OVRD=M</stp>
        <tr r="G732" s="3"/>
      </tp>
      <tp t="e">
        <v>#N/A</v>
        <stp/>
        <stp>##V3_BDSV12</stp>
        <stp>SPX Index</stp>
        <stp>CHAIN_TICKERS</stp>
        <stp>[PUTStrategy6.xlsx]Backup!R832C7</stp>
        <stp>CHAIN_STRIKE_PX_OVRD</stp>
        <stp>16820</stp>
        <stp>CHAIN_PUT_CALL_TYPE_OVRD=P</stp>
        <stp>CHAIN_PERIODICITY_OVRD=M</stp>
        <tr r="G832" s="3"/>
      </tp>
      <tp t="e">
        <v>#N/A</v>
        <stp/>
        <stp>##V3_BDSV12</stp>
        <stp>SPX Index</stp>
        <stp>CHAIN_TICKERS</stp>
        <stp>[PUTStrategy6.xlsx]Backup!R534C7</stp>
        <stp>CHAIN_STRIKE_PX_OVRD</stp>
        <stp>10860</stp>
        <stp>CHAIN_PUT_CALL_TYPE_OVRD=P</stp>
        <stp>CHAIN_PERIODICITY_OVRD=M</stp>
        <tr r="G534" s="3"/>
      </tp>
      <tp t="e">
        <v>#N/A</v>
        <stp/>
        <stp>##V3_BDSV12</stp>
        <stp>SPX Index</stp>
        <stp>CHAIN_TICKERS</stp>
        <stp>[PUTStrategy6.xlsx]Backup!R634C7</stp>
        <stp>CHAIN_STRIKE_PX_OVRD</stp>
        <stp>12860</stp>
        <stp>CHAIN_PUT_CALL_TYPE_OVRD=P</stp>
        <stp>CHAIN_PERIODICITY_OVRD=M</stp>
        <tr r="G634" s="3"/>
      </tp>
      <tp t="e">
        <v>#N/A</v>
        <stp/>
        <stp>##V3_BDSV12</stp>
        <stp>SPX Index</stp>
        <stp>CHAIN_TICKERS</stp>
        <stp>[PUTStrategy6.xlsx]Backup!R934C7</stp>
        <stp>CHAIN_STRIKE_PX_OVRD</stp>
        <stp>18860</stp>
        <stp>CHAIN_PUT_CALL_TYPE_OVRD=P</stp>
        <stp>CHAIN_PERIODICITY_OVRD=M</stp>
        <tr r="G934" s="3"/>
      </tp>
      <tp t="e">
        <v>#N/A</v>
        <stp/>
        <stp>##V3_BDSV12</stp>
        <stp>SPX Index</stp>
        <stp>CHAIN_TICKERS</stp>
        <stp>[PUTStrategy6.xlsx]Backup!R734C7</stp>
        <stp>CHAIN_STRIKE_PX_OVRD</stp>
        <stp>14860</stp>
        <stp>CHAIN_PUT_CALL_TYPE_OVRD=P</stp>
        <stp>CHAIN_PERIODICITY_OVRD=M</stp>
        <tr r="G734" s="3"/>
      </tp>
      <tp t="e">
        <v>#N/A</v>
        <stp/>
        <stp>##V3_BDSV12</stp>
        <stp>SPX Index</stp>
        <stp>CHAIN_TICKERS</stp>
        <stp>[PUTStrategy6.xlsx]Backup!R834C7</stp>
        <stp>CHAIN_STRIKE_PX_OVRD</stp>
        <stp>16860</stp>
        <stp>CHAIN_PUT_CALL_TYPE_OVRD=P</stp>
        <stp>CHAIN_PERIODICITY_OVRD=M</stp>
        <tr r="G834" s="3"/>
      </tp>
      <tp t="e">
        <v>#N/A</v>
        <stp/>
        <stp>##V3_BDSV12</stp>
        <stp>SPX Index</stp>
        <stp>CHAIN_TICKERS</stp>
        <stp>[PUTStrategy6.xlsx]Backup!R535C7</stp>
        <stp>CHAIN_STRIKE_PX_OVRD</stp>
        <stp>10880</stp>
        <stp>CHAIN_PUT_CALL_TYPE_OVRD=P</stp>
        <stp>CHAIN_PERIODICITY_OVRD=M</stp>
        <tr r="G535" s="3"/>
      </tp>
      <tp t="e">
        <v>#N/A</v>
        <stp/>
        <stp>##V3_BDSV12</stp>
        <stp>SPX Index</stp>
        <stp>CHAIN_TICKERS</stp>
        <stp>[PUTStrategy6.xlsx]Backup!R635C7</stp>
        <stp>CHAIN_STRIKE_PX_OVRD</stp>
        <stp>12880</stp>
        <stp>CHAIN_PUT_CALL_TYPE_OVRD=P</stp>
        <stp>CHAIN_PERIODICITY_OVRD=M</stp>
        <tr r="G635" s="3"/>
      </tp>
      <tp t="e">
        <v>#N/A</v>
        <stp/>
        <stp>##V3_BDSV12</stp>
        <stp>SPX Index</stp>
        <stp>CHAIN_TICKERS</stp>
        <stp>[PUTStrategy6.xlsx]Backup!R935C7</stp>
        <stp>CHAIN_STRIKE_PX_OVRD</stp>
        <stp>18880</stp>
        <stp>CHAIN_PUT_CALL_TYPE_OVRD=P</stp>
        <stp>CHAIN_PERIODICITY_OVRD=M</stp>
        <tr r="G935" s="3"/>
      </tp>
      <tp t="e">
        <v>#N/A</v>
        <stp/>
        <stp>##V3_BDSV12</stp>
        <stp>SPX Index</stp>
        <stp>CHAIN_TICKERS</stp>
        <stp>[PUTStrategy6.xlsx]Backup!R735C7</stp>
        <stp>CHAIN_STRIKE_PX_OVRD</stp>
        <stp>14880</stp>
        <stp>CHAIN_PUT_CALL_TYPE_OVRD=P</stp>
        <stp>CHAIN_PERIODICITY_OVRD=M</stp>
        <tr r="G735" s="3"/>
      </tp>
      <tp t="e">
        <v>#N/A</v>
        <stp/>
        <stp>##V3_BDSV12</stp>
        <stp>SPX Index</stp>
        <stp>CHAIN_TICKERS</stp>
        <stp>[PUTStrategy6.xlsx]Backup!R835C7</stp>
        <stp>CHAIN_STRIKE_PX_OVRD</stp>
        <stp>16880</stp>
        <stp>CHAIN_PUT_CALL_TYPE_OVRD=P</stp>
        <stp>CHAIN_PERIODICITY_OVRD=M</stp>
        <tr r="G835" s="3"/>
      </tp>
      <tp t="e">
        <v>#N/A</v>
        <stp/>
        <stp>##V3_BDSV12</stp>
        <stp>SPX Index</stp>
        <stp>CHAIN_TICKERS</stp>
        <stp>[PUTStrategy6.xlsx]Backup!R537C7</stp>
        <stp>CHAIN_STRIKE_PX_OVRD</stp>
        <stp>10920</stp>
        <stp>CHAIN_PUT_CALL_TYPE_OVRD=P</stp>
        <stp>CHAIN_PERIODICITY_OVRD=M</stp>
        <tr r="G537" s="3"/>
      </tp>
      <tp t="e">
        <v>#N/A</v>
        <stp/>
        <stp>##V3_BDSV12</stp>
        <stp>SPX Index</stp>
        <stp>CHAIN_TICKERS</stp>
        <stp>[PUTStrategy6.xlsx]Backup!R637C7</stp>
        <stp>CHAIN_STRIKE_PX_OVRD</stp>
        <stp>12920</stp>
        <stp>CHAIN_PUT_CALL_TYPE_OVRD=P</stp>
        <stp>CHAIN_PERIODICITY_OVRD=M</stp>
        <tr r="G637" s="3"/>
      </tp>
      <tp t="e">
        <v>#N/A</v>
        <stp/>
        <stp>##V3_BDSV12</stp>
        <stp>SPX Index</stp>
        <stp>CHAIN_TICKERS</stp>
        <stp>[PUTStrategy6.xlsx]Backup!R937C7</stp>
        <stp>CHAIN_STRIKE_PX_OVRD</stp>
        <stp>18920</stp>
        <stp>CHAIN_PUT_CALL_TYPE_OVRD=P</stp>
        <stp>CHAIN_PERIODICITY_OVRD=M</stp>
        <tr r="G937" s="3"/>
      </tp>
      <tp t="e">
        <v>#N/A</v>
        <stp/>
        <stp>##V3_BDSV12</stp>
        <stp>SPX Index</stp>
        <stp>CHAIN_TICKERS</stp>
        <stp>[PUTStrategy6.xlsx]Backup!R737C7</stp>
        <stp>CHAIN_STRIKE_PX_OVRD</stp>
        <stp>14920</stp>
        <stp>CHAIN_PUT_CALL_TYPE_OVRD=P</stp>
        <stp>CHAIN_PERIODICITY_OVRD=M</stp>
        <tr r="G737" s="3"/>
      </tp>
      <tp t="e">
        <v>#N/A</v>
        <stp/>
        <stp>##V3_BDSV12</stp>
        <stp>SPX Index</stp>
        <stp>CHAIN_TICKERS</stp>
        <stp>[PUTStrategy6.xlsx]Backup!R837C7</stp>
        <stp>CHAIN_STRIKE_PX_OVRD</stp>
        <stp>16920</stp>
        <stp>CHAIN_PUT_CALL_TYPE_OVRD=P</stp>
        <stp>CHAIN_PERIODICITY_OVRD=M</stp>
        <tr r="G837" s="3"/>
      </tp>
      <tp t="e">
        <v>#N/A</v>
        <stp/>
        <stp>##V3_BDSV12</stp>
        <stp>SPX Index</stp>
        <stp>CHAIN_TICKERS</stp>
        <stp>[PUTStrategy6.xlsx]Backup!R536C7</stp>
        <stp>CHAIN_STRIKE_PX_OVRD</stp>
        <stp>10900</stp>
        <stp>CHAIN_PUT_CALL_TYPE_OVRD=P</stp>
        <stp>CHAIN_PERIODICITY_OVRD=M</stp>
        <tr r="G536" s="3"/>
      </tp>
      <tp t="e">
        <v>#N/A</v>
        <stp/>
        <stp>##V3_BDSV12</stp>
        <stp>SPX Index</stp>
        <stp>CHAIN_TICKERS</stp>
        <stp>[PUTStrategy6.xlsx]Backup!R636C7</stp>
        <stp>CHAIN_STRIKE_PX_OVRD</stp>
        <stp>12900</stp>
        <stp>CHAIN_PUT_CALL_TYPE_OVRD=P</stp>
        <stp>CHAIN_PERIODICITY_OVRD=M</stp>
        <tr r="G636" s="3"/>
      </tp>
      <tp t="e">
        <v>#N/A</v>
        <stp/>
        <stp>##V3_BDSV12</stp>
        <stp>SPX Index</stp>
        <stp>CHAIN_TICKERS</stp>
        <stp>[PUTStrategy6.xlsx]Backup!R936C7</stp>
        <stp>CHAIN_STRIKE_PX_OVRD</stp>
        <stp>18900</stp>
        <stp>CHAIN_PUT_CALL_TYPE_OVRD=P</stp>
        <stp>CHAIN_PERIODICITY_OVRD=M</stp>
        <tr r="G936" s="3"/>
      </tp>
      <tp t="e">
        <v>#N/A</v>
        <stp/>
        <stp>##V3_BDSV12</stp>
        <stp>SPX Index</stp>
        <stp>CHAIN_TICKERS</stp>
        <stp>[PUTStrategy6.xlsx]Backup!R736C7</stp>
        <stp>CHAIN_STRIKE_PX_OVRD</stp>
        <stp>14900</stp>
        <stp>CHAIN_PUT_CALL_TYPE_OVRD=P</stp>
        <stp>CHAIN_PERIODICITY_OVRD=M</stp>
        <tr r="G736" s="3"/>
      </tp>
      <tp t="e">
        <v>#N/A</v>
        <stp/>
        <stp>##V3_BDSV12</stp>
        <stp>SPX Index</stp>
        <stp>CHAIN_TICKERS</stp>
        <stp>[PUTStrategy6.xlsx]Backup!R836C7</stp>
        <stp>CHAIN_STRIKE_PX_OVRD</stp>
        <stp>16900</stp>
        <stp>CHAIN_PUT_CALL_TYPE_OVRD=P</stp>
        <stp>CHAIN_PERIODICITY_OVRD=M</stp>
        <tr r="G836" s="3"/>
      </tp>
      <tp t="e">
        <v>#N/A</v>
        <stp/>
        <stp>##V3_BDSV12</stp>
        <stp>SPX Index</stp>
        <stp>CHAIN_TICKERS</stp>
        <stp>[PUTStrategy6.xlsx]Backup!R538C7</stp>
        <stp>CHAIN_STRIKE_PX_OVRD</stp>
        <stp>10940</stp>
        <stp>CHAIN_PUT_CALL_TYPE_OVRD=P</stp>
        <stp>CHAIN_PERIODICITY_OVRD=M</stp>
        <tr r="G538" s="3"/>
      </tp>
      <tp t="e">
        <v>#N/A</v>
        <stp/>
        <stp>##V3_BDSV12</stp>
        <stp>SPX Index</stp>
        <stp>CHAIN_TICKERS</stp>
        <stp>[PUTStrategy6.xlsx]Backup!R638C7</stp>
        <stp>CHAIN_STRIKE_PX_OVRD</stp>
        <stp>12940</stp>
        <stp>CHAIN_PUT_CALL_TYPE_OVRD=P</stp>
        <stp>CHAIN_PERIODICITY_OVRD=M</stp>
        <tr r="G638" s="3"/>
      </tp>
      <tp t="e">
        <v>#N/A</v>
        <stp/>
        <stp>##V3_BDSV12</stp>
        <stp>SPX Index</stp>
        <stp>CHAIN_TICKERS</stp>
        <stp>[PUTStrategy6.xlsx]Backup!R938C7</stp>
        <stp>CHAIN_STRIKE_PX_OVRD</stp>
        <stp>18940</stp>
        <stp>CHAIN_PUT_CALL_TYPE_OVRD=P</stp>
        <stp>CHAIN_PERIODICITY_OVRD=M</stp>
        <tr r="G938" s="3"/>
      </tp>
      <tp t="e">
        <v>#N/A</v>
        <stp/>
        <stp>##V3_BDSV12</stp>
        <stp>SPX Index</stp>
        <stp>CHAIN_TICKERS</stp>
        <stp>[PUTStrategy6.xlsx]Backup!R738C7</stp>
        <stp>CHAIN_STRIKE_PX_OVRD</stp>
        <stp>14940</stp>
        <stp>CHAIN_PUT_CALL_TYPE_OVRD=P</stp>
        <stp>CHAIN_PERIODICITY_OVRD=M</stp>
        <tr r="G738" s="3"/>
      </tp>
      <tp t="e">
        <v>#N/A</v>
        <stp/>
        <stp>##V3_BDSV12</stp>
        <stp>SPX Index</stp>
        <stp>CHAIN_TICKERS</stp>
        <stp>[PUTStrategy6.xlsx]Backup!R838C7</stp>
        <stp>CHAIN_STRIKE_PX_OVRD</stp>
        <stp>16940</stp>
        <stp>CHAIN_PUT_CALL_TYPE_OVRD=P</stp>
        <stp>CHAIN_PERIODICITY_OVRD=M</stp>
        <tr r="G838" s="3"/>
      </tp>
      <tp t="e">
        <v>#N/A</v>
        <stp/>
        <stp>##V3_BDSV12</stp>
        <stp>SPX Index</stp>
        <stp>CHAIN_TICKERS</stp>
        <stp>[PUTStrategy6.xlsx]Backup!R539C7</stp>
        <stp>CHAIN_STRIKE_PX_OVRD</stp>
        <stp>10960</stp>
        <stp>CHAIN_PUT_CALL_TYPE_OVRD=P</stp>
        <stp>CHAIN_PERIODICITY_OVRD=M</stp>
        <tr r="G539" s="3"/>
      </tp>
      <tp t="e">
        <v>#N/A</v>
        <stp/>
        <stp>##V3_BDSV12</stp>
        <stp>SPX Index</stp>
        <stp>CHAIN_TICKERS</stp>
        <stp>[PUTStrategy6.xlsx]Backup!R639C7</stp>
        <stp>CHAIN_STRIKE_PX_OVRD</stp>
        <stp>12960</stp>
        <stp>CHAIN_PUT_CALL_TYPE_OVRD=P</stp>
        <stp>CHAIN_PERIODICITY_OVRD=M</stp>
        <tr r="G639" s="3"/>
      </tp>
      <tp t="e">
        <v>#N/A</v>
        <stp/>
        <stp>##V3_BDSV12</stp>
        <stp>SPX Index</stp>
        <stp>CHAIN_TICKERS</stp>
        <stp>[PUTStrategy6.xlsx]Backup!R939C7</stp>
        <stp>CHAIN_STRIKE_PX_OVRD</stp>
        <stp>18960</stp>
        <stp>CHAIN_PUT_CALL_TYPE_OVRD=P</stp>
        <stp>CHAIN_PERIODICITY_OVRD=M</stp>
        <tr r="G939" s="3"/>
      </tp>
      <tp t="e">
        <v>#N/A</v>
        <stp/>
        <stp>##V3_BDSV12</stp>
        <stp>SPX Index</stp>
        <stp>CHAIN_TICKERS</stp>
        <stp>[PUTStrategy6.xlsx]Backup!R739C7</stp>
        <stp>CHAIN_STRIKE_PX_OVRD</stp>
        <stp>14960</stp>
        <stp>CHAIN_PUT_CALL_TYPE_OVRD=P</stp>
        <stp>CHAIN_PERIODICITY_OVRD=M</stp>
        <tr r="G739" s="3"/>
      </tp>
      <tp t="e">
        <v>#N/A</v>
        <stp/>
        <stp>##V3_BDSV12</stp>
        <stp>SPX Index</stp>
        <stp>CHAIN_TICKERS</stp>
        <stp>[PUTStrategy6.xlsx]Backup!R839C7</stp>
        <stp>CHAIN_STRIKE_PX_OVRD</stp>
        <stp>16960</stp>
        <stp>CHAIN_PUT_CALL_TYPE_OVRD=P</stp>
        <stp>CHAIN_PERIODICITY_OVRD=M</stp>
        <tr r="G839" s="3"/>
      </tp>
      <tp t="e">
        <v>#N/A</v>
        <stp/>
        <stp>##V3_BDSV12</stp>
        <stp>SPX Index</stp>
        <stp>CHAIN_TICKERS</stp>
        <stp>[PUTStrategy6.xlsx]Backup!R993C7</stp>
        <stp>CHAIN_STRIKE_PX_OVRD</stp>
        <stp>20040</stp>
        <stp>CHAIN_PUT_CALL_TYPE_OVRD=P</stp>
        <stp>CHAIN_PERIODICITY_OVRD=M</stp>
        <tr r="G993" s="3"/>
      </tp>
      <tp t="e">
        <v>#N/A</v>
        <stp/>
        <stp>##V3_BDSV12</stp>
        <stp>SPX Index</stp>
        <stp>CHAIN_TICKERS</stp>
        <stp>[PUTStrategy6.xlsx]Backup!R493C7</stp>
        <stp>CHAIN_STRIKE_PX_OVRD</stp>
        <stp>10040</stp>
        <stp>CHAIN_PUT_CALL_TYPE_OVRD=P</stp>
        <stp>CHAIN_PERIODICITY_OVRD=M</stp>
        <tr r="G493" s="3"/>
      </tp>
      <tp t="e">
        <v>#N/A</v>
        <stp/>
        <stp>##V3_BDSV12</stp>
        <stp>SPX Index</stp>
        <stp>CHAIN_TICKERS</stp>
        <stp>[PUTStrategy6.xlsx]Backup!R593C7</stp>
        <stp>CHAIN_STRIKE_PX_OVRD</stp>
        <stp>12040</stp>
        <stp>CHAIN_PUT_CALL_TYPE_OVRD=P</stp>
        <stp>CHAIN_PERIODICITY_OVRD=M</stp>
        <tr r="G593" s="3"/>
      </tp>
      <tp t="e">
        <v>#N/A</v>
        <stp/>
        <stp>##V3_BDSV12</stp>
        <stp>SPX Index</stp>
        <stp>CHAIN_TICKERS</stp>
        <stp>[PUTStrategy6.xlsx]Backup!R793C7</stp>
        <stp>CHAIN_STRIKE_PX_OVRD</stp>
        <stp>16040</stp>
        <stp>CHAIN_PUT_CALL_TYPE_OVRD=P</stp>
        <stp>CHAIN_PERIODICITY_OVRD=M</stp>
        <tr r="G793" s="3"/>
      </tp>
      <tp t="e">
        <v>#N/A</v>
        <stp/>
        <stp>##V3_BDSV12</stp>
        <stp>SPX Index</stp>
        <stp>CHAIN_TICKERS</stp>
        <stp>[PUTStrategy6.xlsx]Backup!R893C7</stp>
        <stp>CHAIN_STRIKE_PX_OVRD</stp>
        <stp>18040</stp>
        <stp>CHAIN_PUT_CALL_TYPE_OVRD=P</stp>
        <stp>CHAIN_PERIODICITY_OVRD=M</stp>
        <tr r="G893" s="3"/>
      </tp>
      <tp t="e">
        <v>#N/A</v>
        <stp/>
        <stp>##V3_BDSV12</stp>
        <stp>SPX Index</stp>
        <stp>CHAIN_TICKERS</stp>
        <stp>[PUTStrategy6.xlsx]Backup!R693C7</stp>
        <stp>CHAIN_STRIKE_PX_OVRD</stp>
        <stp>14040</stp>
        <stp>CHAIN_PUT_CALL_TYPE_OVRD=P</stp>
        <stp>CHAIN_PERIODICITY_OVRD=M</stp>
        <tr r="G693" s="3"/>
      </tp>
      <tp t="e">
        <v>#N/A</v>
        <stp/>
        <stp>##V3_BDSV12</stp>
        <stp>SPX Index</stp>
        <stp>CHAIN_TICKERS</stp>
        <stp>[PUTStrategy6.xlsx]Backup!R991C7</stp>
        <stp>CHAIN_STRIKE_PX_OVRD</stp>
        <stp>20000</stp>
        <stp>CHAIN_PUT_CALL_TYPE_OVRD=P</stp>
        <stp>CHAIN_PERIODICITY_OVRD=M</stp>
        <tr r="G991" s="3"/>
      </tp>
      <tp t="e">
        <v>#N/A</v>
        <stp/>
        <stp>##V3_BDSV12</stp>
        <stp>SPX Index</stp>
        <stp>CHAIN_TICKERS</stp>
        <stp>[PUTStrategy6.xlsx]Backup!R491C7</stp>
        <stp>CHAIN_STRIKE_PX_OVRD</stp>
        <stp>10000</stp>
        <stp>CHAIN_PUT_CALL_TYPE_OVRD=P</stp>
        <stp>CHAIN_PERIODICITY_OVRD=M</stp>
        <tr r="G491" s="3"/>
      </tp>
      <tp t="e">
        <v>#N/A</v>
        <stp/>
        <stp>##V3_BDSV12</stp>
        <stp>SPX Index</stp>
        <stp>CHAIN_TICKERS</stp>
        <stp>[PUTStrategy6.xlsx]Backup!R591C7</stp>
        <stp>CHAIN_STRIKE_PX_OVRD</stp>
        <stp>12000</stp>
        <stp>CHAIN_PUT_CALL_TYPE_OVRD=P</stp>
        <stp>CHAIN_PERIODICITY_OVRD=M</stp>
        <tr r="G591" s="3"/>
      </tp>
      <tp t="e">
        <v>#N/A</v>
        <stp/>
        <stp>##V3_BDSV12</stp>
        <stp>SPX Index</stp>
        <stp>CHAIN_TICKERS</stp>
        <stp>[PUTStrategy6.xlsx]Backup!R791C7</stp>
        <stp>CHAIN_STRIKE_PX_OVRD</stp>
        <stp>16000</stp>
        <stp>CHAIN_PUT_CALL_TYPE_OVRD=P</stp>
        <stp>CHAIN_PERIODICITY_OVRD=M</stp>
        <tr r="G791" s="3"/>
      </tp>
      <tp t="e">
        <v>#N/A</v>
        <stp/>
        <stp>##V3_BDSV12</stp>
        <stp>SPX Index</stp>
        <stp>CHAIN_TICKERS</stp>
        <stp>[PUTStrategy6.xlsx]Backup!R891C7</stp>
        <stp>CHAIN_STRIKE_PX_OVRD</stp>
        <stp>18000</stp>
        <stp>CHAIN_PUT_CALL_TYPE_OVRD=P</stp>
        <stp>CHAIN_PERIODICITY_OVRD=M</stp>
        <tr r="G891" s="3"/>
      </tp>
      <tp t="e">
        <v>#N/A</v>
        <stp/>
        <stp>##V3_BDSV12</stp>
        <stp>SPX Index</stp>
        <stp>CHAIN_TICKERS</stp>
        <stp>[PUTStrategy6.xlsx]Backup!R691C7</stp>
        <stp>CHAIN_STRIKE_PX_OVRD</stp>
        <stp>14000</stp>
        <stp>CHAIN_PUT_CALL_TYPE_OVRD=P</stp>
        <stp>CHAIN_PERIODICITY_OVRD=M</stp>
        <tr r="G691" s="3"/>
      </tp>
      <tp t="e">
        <v>#N/A</v>
        <stp/>
        <stp>##V3_BDSV12</stp>
        <stp>SPX Index</stp>
        <stp>CHAIN_TICKERS</stp>
        <stp>[PUTStrategy6.xlsx]Backup!R992C7</stp>
        <stp>CHAIN_STRIKE_PX_OVRD</stp>
        <stp>20020</stp>
        <stp>CHAIN_PUT_CALL_TYPE_OVRD=P</stp>
        <stp>CHAIN_PERIODICITY_OVRD=M</stp>
        <tr r="G992" s="3"/>
      </tp>
      <tp t="e">
        <v>#N/A</v>
        <stp/>
        <stp>##V3_BDSV12</stp>
        <stp>SPX Index</stp>
        <stp>CHAIN_TICKERS</stp>
        <stp>[PUTStrategy6.xlsx]Backup!R492C7</stp>
        <stp>CHAIN_STRIKE_PX_OVRD</stp>
        <stp>10020</stp>
        <stp>CHAIN_PUT_CALL_TYPE_OVRD=P</stp>
        <stp>CHAIN_PERIODICITY_OVRD=M</stp>
        <tr r="G492" s="3"/>
      </tp>
      <tp t="e">
        <v>#N/A</v>
        <stp/>
        <stp>##V3_BDSV12</stp>
        <stp>SPX Index</stp>
        <stp>CHAIN_TICKERS</stp>
        <stp>[PUTStrategy6.xlsx]Backup!R592C7</stp>
        <stp>CHAIN_STRIKE_PX_OVRD</stp>
        <stp>12020</stp>
        <stp>CHAIN_PUT_CALL_TYPE_OVRD=P</stp>
        <stp>CHAIN_PERIODICITY_OVRD=M</stp>
        <tr r="G592" s="3"/>
      </tp>
      <tp t="e">
        <v>#N/A</v>
        <stp/>
        <stp>##V3_BDSV12</stp>
        <stp>SPX Index</stp>
        <stp>CHAIN_TICKERS</stp>
        <stp>[PUTStrategy6.xlsx]Backup!R792C7</stp>
        <stp>CHAIN_STRIKE_PX_OVRD</stp>
        <stp>16020</stp>
        <stp>CHAIN_PUT_CALL_TYPE_OVRD=P</stp>
        <stp>CHAIN_PERIODICITY_OVRD=M</stp>
        <tr r="G792" s="3"/>
      </tp>
      <tp t="e">
        <v>#N/A</v>
        <stp/>
        <stp>##V3_BDSV12</stp>
        <stp>SPX Index</stp>
        <stp>CHAIN_TICKERS</stp>
        <stp>[PUTStrategy6.xlsx]Backup!R892C7</stp>
        <stp>CHAIN_STRIKE_PX_OVRD</stp>
        <stp>18020</stp>
        <stp>CHAIN_PUT_CALL_TYPE_OVRD=P</stp>
        <stp>CHAIN_PERIODICITY_OVRD=M</stp>
        <tr r="G892" s="3"/>
      </tp>
      <tp t="e">
        <v>#N/A</v>
        <stp/>
        <stp>##V3_BDSV12</stp>
        <stp>SPX Index</stp>
        <stp>CHAIN_TICKERS</stp>
        <stp>[PUTStrategy6.xlsx]Backup!R692C7</stp>
        <stp>CHAIN_STRIKE_PX_OVRD</stp>
        <stp>14020</stp>
        <stp>CHAIN_PUT_CALL_TYPE_OVRD=P</stp>
        <stp>CHAIN_PERIODICITY_OVRD=M</stp>
        <tr r="G692" s="3"/>
      </tp>
      <tp t="e">
        <v>#N/A</v>
        <stp/>
        <stp>##V3_BDSV12</stp>
        <stp>SPX Index</stp>
        <stp>CHAIN_TICKERS</stp>
        <stp>[PUTStrategy6.xlsx]Backup!R994C7</stp>
        <stp>CHAIN_STRIKE_PX_OVRD</stp>
        <stp>20060</stp>
        <stp>CHAIN_PUT_CALL_TYPE_OVRD=P</stp>
        <stp>CHAIN_PERIODICITY_OVRD=M</stp>
        <tr r="G994" s="3"/>
      </tp>
      <tp t="e">
        <v>#N/A</v>
        <stp/>
        <stp>##V3_BDSV12</stp>
        <stp>SPX Index</stp>
        <stp>CHAIN_TICKERS</stp>
        <stp>[PUTStrategy6.xlsx]Backup!R494C7</stp>
        <stp>CHAIN_STRIKE_PX_OVRD</stp>
        <stp>10060</stp>
        <stp>CHAIN_PUT_CALL_TYPE_OVRD=P</stp>
        <stp>CHAIN_PERIODICITY_OVRD=M</stp>
        <tr r="G494" s="3"/>
      </tp>
      <tp t="e">
        <v>#N/A</v>
        <stp/>
        <stp>##V3_BDSV12</stp>
        <stp>SPX Index</stp>
        <stp>CHAIN_TICKERS</stp>
        <stp>[PUTStrategy6.xlsx]Backup!R594C7</stp>
        <stp>CHAIN_STRIKE_PX_OVRD</stp>
        <stp>12060</stp>
        <stp>CHAIN_PUT_CALL_TYPE_OVRD=P</stp>
        <stp>CHAIN_PERIODICITY_OVRD=M</stp>
        <tr r="G594" s="3"/>
      </tp>
      <tp t="e">
        <v>#N/A</v>
        <stp/>
        <stp>##V3_BDSV12</stp>
        <stp>SPX Index</stp>
        <stp>CHAIN_TICKERS</stp>
        <stp>[PUTStrategy6.xlsx]Backup!R794C7</stp>
        <stp>CHAIN_STRIKE_PX_OVRD</stp>
        <stp>16060</stp>
        <stp>CHAIN_PUT_CALL_TYPE_OVRD=P</stp>
        <stp>CHAIN_PERIODICITY_OVRD=M</stp>
        <tr r="G794" s="3"/>
      </tp>
      <tp t="e">
        <v>#N/A</v>
        <stp/>
        <stp>##V3_BDSV12</stp>
        <stp>SPX Index</stp>
        <stp>CHAIN_TICKERS</stp>
        <stp>[PUTStrategy6.xlsx]Backup!R894C7</stp>
        <stp>CHAIN_STRIKE_PX_OVRD</stp>
        <stp>18060</stp>
        <stp>CHAIN_PUT_CALL_TYPE_OVRD=P</stp>
        <stp>CHAIN_PERIODICITY_OVRD=M</stp>
        <tr r="G894" s="3"/>
      </tp>
      <tp t="e">
        <v>#N/A</v>
        <stp/>
        <stp>##V3_BDSV12</stp>
        <stp>SPX Index</stp>
        <stp>CHAIN_TICKERS</stp>
        <stp>[PUTStrategy6.xlsx]Backup!R694C7</stp>
        <stp>CHAIN_STRIKE_PX_OVRD</stp>
        <stp>14060</stp>
        <stp>CHAIN_PUT_CALL_TYPE_OVRD=P</stp>
        <stp>CHAIN_PERIODICITY_OVRD=M</stp>
        <tr r="G694" s="3"/>
      </tp>
      <tp t="e">
        <v>#N/A</v>
        <stp/>
        <stp>##V3_BDSV12</stp>
        <stp>SPX Index</stp>
        <stp>CHAIN_TICKERS</stp>
        <stp>[PUTStrategy6.xlsx]Backup!R995C7</stp>
        <stp>CHAIN_STRIKE_PX_OVRD</stp>
        <stp>20080</stp>
        <stp>CHAIN_PUT_CALL_TYPE_OVRD=P</stp>
        <stp>CHAIN_PERIODICITY_OVRD=M</stp>
        <tr r="G995" s="3"/>
      </tp>
      <tp t="e">
        <v>#N/A</v>
        <stp/>
        <stp>##V3_BDSV12</stp>
        <stp>SPX Index</stp>
        <stp>CHAIN_TICKERS</stp>
        <stp>[PUTStrategy6.xlsx]Backup!R495C7</stp>
        <stp>CHAIN_STRIKE_PX_OVRD</stp>
        <stp>10080</stp>
        <stp>CHAIN_PUT_CALL_TYPE_OVRD=P</stp>
        <stp>CHAIN_PERIODICITY_OVRD=M</stp>
        <tr r="G495" s="3"/>
      </tp>
      <tp t="e">
        <v>#N/A</v>
        <stp/>
        <stp>##V3_BDSV12</stp>
        <stp>SPX Index</stp>
        <stp>CHAIN_TICKERS</stp>
        <stp>[PUTStrategy6.xlsx]Backup!R595C7</stp>
        <stp>CHAIN_STRIKE_PX_OVRD</stp>
        <stp>12080</stp>
        <stp>CHAIN_PUT_CALL_TYPE_OVRD=P</stp>
        <stp>CHAIN_PERIODICITY_OVRD=M</stp>
        <tr r="G595" s="3"/>
      </tp>
      <tp t="e">
        <v>#N/A</v>
        <stp/>
        <stp>##V3_BDSV12</stp>
        <stp>SPX Index</stp>
        <stp>CHAIN_TICKERS</stp>
        <stp>[PUTStrategy6.xlsx]Backup!R795C7</stp>
        <stp>CHAIN_STRIKE_PX_OVRD</stp>
        <stp>16080</stp>
        <stp>CHAIN_PUT_CALL_TYPE_OVRD=P</stp>
        <stp>CHAIN_PERIODICITY_OVRD=M</stp>
        <tr r="G795" s="3"/>
      </tp>
      <tp t="e">
        <v>#N/A</v>
        <stp/>
        <stp>##V3_BDSV12</stp>
        <stp>SPX Index</stp>
        <stp>CHAIN_TICKERS</stp>
        <stp>[PUTStrategy6.xlsx]Backup!R895C7</stp>
        <stp>CHAIN_STRIKE_PX_OVRD</stp>
        <stp>18080</stp>
        <stp>CHAIN_PUT_CALL_TYPE_OVRD=P</stp>
        <stp>CHAIN_PERIODICITY_OVRD=M</stp>
        <tr r="G895" s="3"/>
      </tp>
      <tp t="e">
        <v>#N/A</v>
        <stp/>
        <stp>##V3_BDSV12</stp>
        <stp>SPX Index</stp>
        <stp>CHAIN_TICKERS</stp>
        <stp>[PUTStrategy6.xlsx]Backup!R695C7</stp>
        <stp>CHAIN_STRIKE_PX_OVRD</stp>
        <stp>14080</stp>
        <stp>CHAIN_PUT_CALL_TYPE_OVRD=P</stp>
        <stp>CHAIN_PERIODICITY_OVRD=M</stp>
        <tr r="G695" s="3"/>
      </tp>
      <tp t="e">
        <v>#N/A</v>
        <stp/>
        <stp>##V3_BDSV12</stp>
        <stp>SPX Index</stp>
        <stp>CHAIN_TICKERS</stp>
        <stp>[PUTStrategy6.xlsx]Backup!R997C7</stp>
        <stp>CHAIN_STRIKE_PX_OVRD</stp>
        <stp>20120</stp>
        <stp>CHAIN_PUT_CALL_TYPE_OVRD=P</stp>
        <stp>CHAIN_PERIODICITY_OVRD=M</stp>
        <tr r="G997" s="3"/>
      </tp>
      <tp t="e">
        <v>#N/A</v>
        <stp/>
        <stp>##V3_BDSV12</stp>
        <stp>SPX Index</stp>
        <stp>CHAIN_TICKERS</stp>
        <stp>[PUTStrategy6.xlsx]Backup!R497C7</stp>
        <stp>CHAIN_STRIKE_PX_OVRD</stp>
        <stp>10120</stp>
        <stp>CHAIN_PUT_CALL_TYPE_OVRD=P</stp>
        <stp>CHAIN_PERIODICITY_OVRD=M</stp>
        <tr r="G497" s="3"/>
      </tp>
      <tp t="e">
        <v>#N/A</v>
        <stp/>
        <stp>##V3_BDSV12</stp>
        <stp>SPX Index</stp>
        <stp>CHAIN_TICKERS</stp>
        <stp>[PUTStrategy6.xlsx]Backup!R597C7</stp>
        <stp>CHAIN_STRIKE_PX_OVRD</stp>
        <stp>12120</stp>
        <stp>CHAIN_PUT_CALL_TYPE_OVRD=P</stp>
        <stp>CHAIN_PERIODICITY_OVRD=M</stp>
        <tr r="G597" s="3"/>
      </tp>
      <tp t="e">
        <v>#N/A</v>
        <stp/>
        <stp>##V3_BDSV12</stp>
        <stp>SPX Index</stp>
        <stp>CHAIN_TICKERS</stp>
        <stp>[PUTStrategy6.xlsx]Backup!R797C7</stp>
        <stp>CHAIN_STRIKE_PX_OVRD</stp>
        <stp>16120</stp>
        <stp>CHAIN_PUT_CALL_TYPE_OVRD=P</stp>
        <stp>CHAIN_PERIODICITY_OVRD=M</stp>
        <tr r="G797" s="3"/>
      </tp>
      <tp t="e">
        <v>#N/A</v>
        <stp/>
        <stp>##V3_BDSV12</stp>
        <stp>SPX Index</stp>
        <stp>CHAIN_TICKERS</stp>
        <stp>[PUTStrategy6.xlsx]Backup!R897C7</stp>
        <stp>CHAIN_STRIKE_PX_OVRD</stp>
        <stp>18120</stp>
        <stp>CHAIN_PUT_CALL_TYPE_OVRD=P</stp>
        <stp>CHAIN_PERIODICITY_OVRD=M</stp>
        <tr r="G897" s="3"/>
      </tp>
      <tp t="e">
        <v>#N/A</v>
        <stp/>
        <stp>##V3_BDSV12</stp>
        <stp>SPX Index</stp>
        <stp>CHAIN_TICKERS</stp>
        <stp>[PUTStrategy6.xlsx]Backup!R697C7</stp>
        <stp>CHAIN_STRIKE_PX_OVRD</stp>
        <stp>14120</stp>
        <stp>CHAIN_PUT_CALL_TYPE_OVRD=P</stp>
        <stp>CHAIN_PERIODICITY_OVRD=M</stp>
        <tr r="G697" s="3"/>
      </tp>
      <tp t="e">
        <v>#N/A</v>
        <stp/>
        <stp>##V3_BDSV12</stp>
        <stp>SPX Index</stp>
        <stp>CHAIN_TICKERS</stp>
        <stp>[PUTStrategy6.xlsx]Backup!R996C7</stp>
        <stp>CHAIN_STRIKE_PX_OVRD</stp>
        <stp>20100</stp>
        <stp>CHAIN_PUT_CALL_TYPE_OVRD=P</stp>
        <stp>CHAIN_PERIODICITY_OVRD=M</stp>
        <tr r="G996" s="3"/>
      </tp>
      <tp t="e">
        <v>#N/A</v>
        <stp/>
        <stp>##V3_BDSV12</stp>
        <stp>SPX Index</stp>
        <stp>CHAIN_TICKERS</stp>
        <stp>[PUTStrategy6.xlsx]Backup!R496C7</stp>
        <stp>CHAIN_STRIKE_PX_OVRD</stp>
        <stp>10100</stp>
        <stp>CHAIN_PUT_CALL_TYPE_OVRD=P</stp>
        <stp>CHAIN_PERIODICITY_OVRD=M</stp>
        <tr r="G496" s="3"/>
      </tp>
      <tp t="e">
        <v>#N/A</v>
        <stp/>
        <stp>##V3_BDSV12</stp>
        <stp>SPX Index</stp>
        <stp>CHAIN_TICKERS</stp>
        <stp>[PUTStrategy6.xlsx]Backup!R596C7</stp>
        <stp>CHAIN_STRIKE_PX_OVRD</stp>
        <stp>12100</stp>
        <stp>CHAIN_PUT_CALL_TYPE_OVRD=P</stp>
        <stp>CHAIN_PERIODICITY_OVRD=M</stp>
        <tr r="G596" s="3"/>
      </tp>
      <tp t="e">
        <v>#N/A</v>
        <stp/>
        <stp>##V3_BDSV12</stp>
        <stp>SPX Index</stp>
        <stp>CHAIN_TICKERS</stp>
        <stp>[PUTStrategy6.xlsx]Backup!R796C7</stp>
        <stp>CHAIN_STRIKE_PX_OVRD</stp>
        <stp>16100</stp>
        <stp>CHAIN_PUT_CALL_TYPE_OVRD=P</stp>
        <stp>CHAIN_PERIODICITY_OVRD=M</stp>
        <tr r="G796" s="3"/>
      </tp>
      <tp t="e">
        <v>#N/A</v>
        <stp/>
        <stp>##V3_BDSV12</stp>
        <stp>SPX Index</stp>
        <stp>CHAIN_TICKERS</stp>
        <stp>[PUTStrategy6.xlsx]Backup!R896C7</stp>
        <stp>CHAIN_STRIKE_PX_OVRD</stp>
        <stp>18100</stp>
        <stp>CHAIN_PUT_CALL_TYPE_OVRD=P</stp>
        <stp>CHAIN_PERIODICITY_OVRD=M</stp>
        <tr r="G896" s="3"/>
      </tp>
      <tp t="e">
        <v>#N/A</v>
        <stp/>
        <stp>##V3_BDSV12</stp>
        <stp>SPX Index</stp>
        <stp>CHAIN_TICKERS</stp>
        <stp>[PUTStrategy6.xlsx]Backup!R696C7</stp>
        <stp>CHAIN_STRIKE_PX_OVRD</stp>
        <stp>14100</stp>
        <stp>CHAIN_PUT_CALL_TYPE_OVRD=P</stp>
        <stp>CHAIN_PERIODICITY_OVRD=M</stp>
        <tr r="G696" s="3"/>
      </tp>
      <tp t="e">
        <v>#N/A</v>
        <stp/>
        <stp>##V3_BDSV12</stp>
        <stp>SPX Index</stp>
        <stp>CHAIN_TICKERS</stp>
        <stp>[PUTStrategy6.xlsx]Backup!R998C7</stp>
        <stp>CHAIN_STRIKE_PX_OVRD</stp>
        <stp>20140</stp>
        <stp>CHAIN_PUT_CALL_TYPE_OVRD=P</stp>
        <stp>CHAIN_PERIODICITY_OVRD=M</stp>
        <tr r="G998" s="3"/>
      </tp>
      <tp t="e">
        <v>#N/A</v>
        <stp/>
        <stp>##V3_BDSV12</stp>
        <stp>SPX Index</stp>
        <stp>CHAIN_TICKERS</stp>
        <stp>[PUTStrategy6.xlsx]Backup!R498C7</stp>
        <stp>CHAIN_STRIKE_PX_OVRD</stp>
        <stp>10140</stp>
        <stp>CHAIN_PUT_CALL_TYPE_OVRD=P</stp>
        <stp>CHAIN_PERIODICITY_OVRD=M</stp>
        <tr r="G498" s="3"/>
      </tp>
      <tp t="e">
        <v>#N/A</v>
        <stp/>
        <stp>##V3_BDSV12</stp>
        <stp>SPX Index</stp>
        <stp>CHAIN_TICKERS</stp>
        <stp>[PUTStrategy6.xlsx]Backup!R598C7</stp>
        <stp>CHAIN_STRIKE_PX_OVRD</stp>
        <stp>12140</stp>
        <stp>CHAIN_PUT_CALL_TYPE_OVRD=P</stp>
        <stp>CHAIN_PERIODICITY_OVRD=M</stp>
        <tr r="G598" s="3"/>
      </tp>
      <tp t="e">
        <v>#N/A</v>
        <stp/>
        <stp>##V3_BDSV12</stp>
        <stp>SPX Index</stp>
        <stp>CHAIN_TICKERS</stp>
        <stp>[PUTStrategy6.xlsx]Backup!R798C7</stp>
        <stp>CHAIN_STRIKE_PX_OVRD</stp>
        <stp>16140</stp>
        <stp>CHAIN_PUT_CALL_TYPE_OVRD=P</stp>
        <stp>CHAIN_PERIODICITY_OVRD=M</stp>
        <tr r="G798" s="3"/>
      </tp>
      <tp t="e">
        <v>#N/A</v>
        <stp/>
        <stp>##V3_BDSV12</stp>
        <stp>SPX Index</stp>
        <stp>CHAIN_TICKERS</stp>
        <stp>[PUTStrategy6.xlsx]Backup!R898C7</stp>
        <stp>CHAIN_STRIKE_PX_OVRD</stp>
        <stp>18140</stp>
        <stp>CHAIN_PUT_CALL_TYPE_OVRD=P</stp>
        <stp>CHAIN_PERIODICITY_OVRD=M</stp>
        <tr r="G898" s="3"/>
      </tp>
      <tp t="e">
        <v>#N/A</v>
        <stp/>
        <stp>##V3_BDSV12</stp>
        <stp>SPX Index</stp>
        <stp>CHAIN_TICKERS</stp>
        <stp>[PUTStrategy6.xlsx]Backup!R698C7</stp>
        <stp>CHAIN_STRIKE_PX_OVRD</stp>
        <stp>14140</stp>
        <stp>CHAIN_PUT_CALL_TYPE_OVRD=P</stp>
        <stp>CHAIN_PERIODICITY_OVRD=M</stp>
        <tr r="G698" s="3"/>
      </tp>
      <tp t="e">
        <v>#N/A</v>
        <stp/>
        <stp>##V3_BDSV12</stp>
        <stp>SPX Index</stp>
        <stp>CHAIN_TICKERS</stp>
        <stp>[PUTStrategy6.xlsx]Backup!R999C7</stp>
        <stp>CHAIN_STRIKE_PX_OVRD</stp>
        <stp>20160</stp>
        <stp>CHAIN_PUT_CALL_TYPE_OVRD=P</stp>
        <stp>CHAIN_PERIODICITY_OVRD=M</stp>
        <tr r="G999" s="3"/>
      </tp>
      <tp t="e">
        <v>#N/A</v>
        <stp/>
        <stp>##V3_BDSV12</stp>
        <stp>SPX Index</stp>
        <stp>CHAIN_TICKERS</stp>
        <stp>[PUTStrategy6.xlsx]Backup!R499C7</stp>
        <stp>CHAIN_STRIKE_PX_OVRD</stp>
        <stp>10160</stp>
        <stp>CHAIN_PUT_CALL_TYPE_OVRD=P</stp>
        <stp>CHAIN_PERIODICITY_OVRD=M</stp>
        <tr r="G499" s="3"/>
      </tp>
      <tp t="e">
        <v>#N/A</v>
        <stp/>
        <stp>##V3_BDSV12</stp>
        <stp>SPX Index</stp>
        <stp>CHAIN_TICKERS</stp>
        <stp>[PUTStrategy6.xlsx]Backup!R599C7</stp>
        <stp>CHAIN_STRIKE_PX_OVRD</stp>
        <stp>12160</stp>
        <stp>CHAIN_PUT_CALL_TYPE_OVRD=P</stp>
        <stp>CHAIN_PERIODICITY_OVRD=M</stp>
        <tr r="G599" s="3"/>
      </tp>
      <tp t="e">
        <v>#N/A</v>
        <stp/>
        <stp>##V3_BDSV12</stp>
        <stp>SPX Index</stp>
        <stp>CHAIN_TICKERS</stp>
        <stp>[PUTStrategy6.xlsx]Backup!R799C7</stp>
        <stp>CHAIN_STRIKE_PX_OVRD</stp>
        <stp>16160</stp>
        <stp>CHAIN_PUT_CALL_TYPE_OVRD=P</stp>
        <stp>CHAIN_PERIODICITY_OVRD=M</stp>
        <tr r="G799" s="3"/>
      </tp>
      <tp t="e">
        <v>#N/A</v>
        <stp/>
        <stp>##V3_BDSV12</stp>
        <stp>SPX Index</stp>
        <stp>CHAIN_TICKERS</stp>
        <stp>[PUTStrategy6.xlsx]Backup!R899C7</stp>
        <stp>CHAIN_STRIKE_PX_OVRD</stp>
        <stp>18160</stp>
        <stp>CHAIN_PUT_CALL_TYPE_OVRD=P</stp>
        <stp>CHAIN_PERIODICITY_OVRD=M</stp>
        <tr r="G899" s="3"/>
      </tp>
      <tp t="e">
        <v>#N/A</v>
        <stp/>
        <stp>##V3_BDSV12</stp>
        <stp>SPX Index</stp>
        <stp>CHAIN_TICKERS</stp>
        <stp>[PUTStrategy6.xlsx]Backup!R699C7</stp>
        <stp>CHAIN_STRIKE_PX_OVRD</stp>
        <stp>14160</stp>
        <stp>CHAIN_PUT_CALL_TYPE_OVRD=P</stp>
        <stp>CHAIN_PERIODICITY_OVRD=M</stp>
        <tr r="G699" s="3"/>
      </tp>
      <tp t="e">
        <v>#N/A</v>
        <stp/>
        <stp>##V3_BDSV12</stp>
        <stp>SPX Index</stp>
        <stp>CHAIN_TICKERS</stp>
        <stp>[PUTStrategy6.xlsx]Backup!R680C7</stp>
        <stp>CHAIN_STRIKE_PX_OVRD</stp>
        <stp>13780</stp>
        <stp>CHAIN_PUT_CALL_TYPE_OVRD=P</stp>
        <stp>CHAIN_PERIODICITY_OVRD=M</stp>
        <tr r="G680" s="3"/>
      </tp>
      <tp t="e">
        <v>#N/A</v>
        <stp/>
        <stp>##V3_BDSV12</stp>
        <stp>SPX Index</stp>
        <stp>CHAIN_TICKERS</stp>
        <stp>[PUTStrategy6.xlsx]Backup!R580C7</stp>
        <stp>CHAIN_STRIKE_PX_OVRD</stp>
        <stp>11780</stp>
        <stp>CHAIN_PUT_CALL_TYPE_OVRD=P</stp>
        <stp>CHAIN_PERIODICITY_OVRD=M</stp>
        <tr r="G580" s="3"/>
      </tp>
      <tp t="e">
        <v>#N/A</v>
        <stp/>
        <stp>##V3_BDSV12</stp>
        <stp>SPX Index</stp>
        <stp>CHAIN_TICKERS</stp>
        <stp>[PUTStrategy6.xlsx]Backup!R980C7</stp>
        <stp>CHAIN_STRIKE_PX_OVRD</stp>
        <stp>19780</stp>
        <stp>CHAIN_PUT_CALL_TYPE_OVRD=P</stp>
        <stp>CHAIN_PERIODICITY_OVRD=M</stp>
        <tr r="G980" s="3"/>
      </tp>
      <tp t="e">
        <v>#N/A</v>
        <stp/>
        <stp>##V3_BDSV12</stp>
        <stp>SPX Index</stp>
        <stp>CHAIN_TICKERS</stp>
        <stp>[PUTStrategy6.xlsx]Backup!R780C7</stp>
        <stp>CHAIN_STRIKE_PX_OVRD</stp>
        <stp>15780</stp>
        <stp>CHAIN_PUT_CALL_TYPE_OVRD=P</stp>
        <stp>CHAIN_PERIODICITY_OVRD=M</stp>
        <tr r="G780" s="3"/>
      </tp>
      <tp t="e">
        <v>#N/A</v>
        <stp/>
        <stp>##V3_BDSV12</stp>
        <stp>SPX Index</stp>
        <stp>CHAIN_TICKERS</stp>
        <stp>[PUTStrategy6.xlsx]Backup!R880C7</stp>
        <stp>CHAIN_STRIKE_PX_OVRD</stp>
        <stp>17780</stp>
        <stp>CHAIN_PUT_CALL_TYPE_OVRD=P</stp>
        <stp>CHAIN_PERIODICITY_OVRD=M</stp>
        <tr r="G880" s="3"/>
      </tp>
      <tp t="e">
        <v>#N/A</v>
        <stp/>
        <stp>##V3_BDSV12</stp>
        <stp>SPX Index</stp>
        <stp>CHAIN_TICKERS</stp>
        <stp>[PUTStrategy6.xlsx]Backup!R540C7</stp>
        <stp>CHAIN_STRIKE_PX_OVRD</stp>
        <stp>10980</stp>
        <stp>CHAIN_PUT_CALL_TYPE_OVRD=P</stp>
        <stp>CHAIN_PERIODICITY_OVRD=M</stp>
        <tr r="G540" s="3"/>
      </tp>
      <tp t="e">
        <v>#N/A</v>
        <stp/>
        <stp>##V3_BDSV12</stp>
        <stp>SPX Index</stp>
        <stp>CHAIN_TICKERS</stp>
        <stp>[PUTStrategy6.xlsx]Backup!R640C7</stp>
        <stp>CHAIN_STRIKE_PX_OVRD</stp>
        <stp>12980</stp>
        <stp>CHAIN_PUT_CALL_TYPE_OVRD=P</stp>
        <stp>CHAIN_PERIODICITY_OVRD=M</stp>
        <tr r="G640" s="3"/>
      </tp>
      <tp t="e">
        <v>#N/A</v>
        <stp/>
        <stp>##V3_BDSV12</stp>
        <stp>SPX Index</stp>
        <stp>CHAIN_TICKERS</stp>
        <stp>[PUTStrategy6.xlsx]Backup!R940C7</stp>
        <stp>CHAIN_STRIKE_PX_OVRD</stp>
        <stp>18980</stp>
        <stp>CHAIN_PUT_CALL_TYPE_OVRD=P</stp>
        <stp>CHAIN_PERIODICITY_OVRD=M</stp>
        <tr r="G940" s="3"/>
      </tp>
      <tp t="e">
        <v>#N/A</v>
        <stp/>
        <stp>##V3_BDSV12</stp>
        <stp>SPX Index</stp>
        <stp>CHAIN_TICKERS</stp>
        <stp>[PUTStrategy6.xlsx]Backup!R740C7</stp>
        <stp>CHAIN_STRIKE_PX_OVRD</stp>
        <stp>14980</stp>
        <stp>CHAIN_PUT_CALL_TYPE_OVRD=P</stp>
        <stp>CHAIN_PERIODICITY_OVRD=M</stp>
        <tr r="G740" s="3"/>
      </tp>
      <tp t="e">
        <v>#N/A</v>
        <stp/>
        <stp>##V3_BDSV12</stp>
        <stp>SPX Index</stp>
        <stp>CHAIN_TICKERS</stp>
        <stp>[PUTStrategy6.xlsx]Backup!R840C7</stp>
        <stp>CHAIN_STRIKE_PX_OVRD</stp>
        <stp>16980</stp>
        <stp>CHAIN_PUT_CALL_TYPE_OVRD=P</stp>
        <stp>CHAIN_PERIODICITY_OVRD=M</stp>
        <tr r="G840" s="3"/>
      </tp>
      <tp t="e">
        <v>#N/A</v>
        <stp/>
        <stp>##V3_BDSV12</stp>
        <stp>SPX Index</stp>
        <stp>CHAIN_TICKERS</stp>
        <stp>[PUTStrategy6.xlsx]Backup!R507C7</stp>
        <stp>CHAIN_STRIKE_PX_OVRD</stp>
        <stp>10320</stp>
        <stp>CHAIN_PUT_CALL_TYPE_OVRD=P</stp>
        <stp>CHAIN_PERIODICITY_OVRD=M</stp>
        <tr r="G507" s="3"/>
      </tp>
      <tp t="e">
        <v>#N/A</v>
        <stp/>
        <stp>##V3_BDSV12</stp>
        <stp>SPX Index</stp>
        <stp>CHAIN_TICKERS</stp>
        <stp>[PUTStrategy6.xlsx]Backup!R667C7</stp>
        <stp>CHAIN_STRIKE_PX_OVRD</stp>
        <stp>13520</stp>
        <stp>CHAIN_PUT_CALL_TYPE_OVRD=P</stp>
        <stp>CHAIN_PERIODICITY_OVRD=M</stp>
        <tr r="G667" s="3"/>
      </tp>
      <tp t="e">
        <v>#N/A</v>
        <stp/>
        <stp>##V3_BDSV12</stp>
        <stp>SPX Index</stp>
        <stp>CHAIN_TICKERS</stp>
        <stp>[PUTStrategy6.xlsx]Backup!R567C7</stp>
        <stp>CHAIN_STRIKE_PX_OVRD</stp>
        <stp>11520</stp>
        <stp>CHAIN_PUT_CALL_TYPE_OVRD=P</stp>
        <stp>CHAIN_PERIODICITY_OVRD=M</stp>
        <tr r="G567" s="3"/>
      </tp>
      <tp t="e">
        <v>#N/A</v>
        <stp/>
        <stp>##V3_BDSV12</stp>
        <stp>SPX Index</stp>
        <stp>CHAIN_TICKERS</stp>
        <stp>[PUTStrategy6.xlsx]Backup!R607C7</stp>
        <stp>CHAIN_STRIKE_PX_OVRD</stp>
        <stp>12320</stp>
        <stp>CHAIN_PUT_CALL_TYPE_OVRD=P</stp>
        <stp>CHAIN_PERIODICITY_OVRD=M</stp>
        <tr r="G607" s="3"/>
      </tp>
      <tp t="e">
        <v>#N/A</v>
        <stp/>
        <stp>##V3_BDSV12</stp>
        <stp>SPX Index</stp>
        <stp>CHAIN_TICKERS</stp>
        <stp>[PUTStrategy6.xlsx]Backup!R907C7</stp>
        <stp>CHAIN_STRIKE_PX_OVRD</stp>
        <stp>18320</stp>
        <stp>CHAIN_PUT_CALL_TYPE_OVRD=P</stp>
        <stp>CHAIN_PERIODICITY_OVRD=M</stp>
        <tr r="G907" s="3"/>
      </tp>
      <tp t="e">
        <v>#N/A</v>
        <stp/>
        <stp>##V3_BDSV12</stp>
        <stp>SPX Index</stp>
        <stp>CHAIN_TICKERS</stp>
        <stp>[PUTStrategy6.xlsx]Backup!R967C7</stp>
        <stp>CHAIN_STRIKE_PX_OVRD</stp>
        <stp>19520</stp>
        <stp>CHAIN_PUT_CALL_TYPE_OVRD=P</stp>
        <stp>CHAIN_PERIODICITY_OVRD=M</stp>
        <tr r="G967" s="3"/>
      </tp>
      <tp t="e">
        <v>#N/A</v>
        <stp/>
        <stp>##V3_BDSV12</stp>
        <stp>SPX Index</stp>
        <stp>CHAIN_TICKERS</stp>
        <stp>[PUTStrategy6.xlsx]Backup!R707C7</stp>
        <stp>CHAIN_STRIKE_PX_OVRD</stp>
        <stp>14320</stp>
        <stp>CHAIN_PUT_CALL_TYPE_OVRD=P</stp>
        <stp>CHAIN_PERIODICITY_OVRD=M</stp>
        <tr r="G707" s="3"/>
      </tp>
      <tp t="e">
        <v>#N/A</v>
        <stp/>
        <stp>##V3_BDSV12</stp>
        <stp>SPX Index</stp>
        <stp>CHAIN_TICKERS</stp>
        <stp>[PUTStrategy6.xlsx]Backup!R767C7</stp>
        <stp>CHAIN_STRIKE_PX_OVRD</stp>
        <stp>15520</stp>
        <stp>CHAIN_PUT_CALL_TYPE_OVRD=P</stp>
        <stp>CHAIN_PERIODICITY_OVRD=M</stp>
        <tr r="G767" s="3"/>
      </tp>
      <tp t="e">
        <v>#N/A</v>
        <stp/>
        <stp>##V3_BDSV12</stp>
        <stp>SPX Index</stp>
        <stp>CHAIN_TICKERS</stp>
        <stp>[PUTStrategy6.xlsx]Backup!R867C7</stp>
        <stp>CHAIN_STRIKE_PX_OVRD</stp>
        <stp>17520</stp>
        <stp>CHAIN_PUT_CALL_TYPE_OVRD=P</stp>
        <stp>CHAIN_PERIODICITY_OVRD=M</stp>
        <tr r="G867" s="3"/>
      </tp>
      <tp t="e">
        <v>#N/A</v>
        <stp/>
        <stp>##V3_BDSV12</stp>
        <stp>SPX Index</stp>
        <stp>CHAIN_TICKERS</stp>
        <stp>[PUTStrategy6.xlsx]Backup!R807C7</stp>
        <stp>CHAIN_STRIKE_PX_OVRD</stp>
        <stp>16320</stp>
        <stp>CHAIN_PUT_CALL_TYPE_OVRD=P</stp>
        <stp>CHAIN_PERIODICITY_OVRD=M</stp>
        <tr r="G807" s="3"/>
      </tp>
      <tp t="e">
        <v>#N/A</v>
        <stp/>
        <stp>##V3_BDSV12</stp>
        <stp>SPX Index</stp>
        <stp>CHAIN_TICKERS</stp>
        <stp>[PUTStrategy6.xlsx]Backup!R506C7</stp>
        <stp>CHAIN_STRIKE_PX_OVRD</stp>
        <stp>10300</stp>
        <stp>CHAIN_PUT_CALL_TYPE_OVRD=P</stp>
        <stp>CHAIN_PERIODICITY_OVRD=M</stp>
        <tr r="G506" s="3"/>
      </tp>
      <tp t="e">
        <v>#N/A</v>
        <stp/>
        <stp>##V3_BDSV12</stp>
        <stp>SPX Index</stp>
        <stp>CHAIN_TICKERS</stp>
        <stp>[PUTStrategy6.xlsx]Backup!R666C7</stp>
        <stp>CHAIN_STRIKE_PX_OVRD</stp>
        <stp>13500</stp>
        <stp>CHAIN_PUT_CALL_TYPE_OVRD=P</stp>
        <stp>CHAIN_PERIODICITY_OVRD=M</stp>
        <tr r="G666" s="3"/>
      </tp>
      <tp t="e">
        <v>#N/A</v>
        <stp/>
        <stp>##V3_BDSV12</stp>
        <stp>SPX Index</stp>
        <stp>CHAIN_TICKERS</stp>
        <stp>[PUTStrategy6.xlsx]Backup!R566C7</stp>
        <stp>CHAIN_STRIKE_PX_OVRD</stp>
        <stp>11500</stp>
        <stp>CHAIN_PUT_CALL_TYPE_OVRD=P</stp>
        <stp>CHAIN_PERIODICITY_OVRD=M</stp>
        <tr r="G566" s="3"/>
      </tp>
      <tp t="e">
        <v>#N/A</v>
        <stp/>
        <stp>##V3_BDSV12</stp>
        <stp>SPX Index</stp>
        <stp>CHAIN_TICKERS</stp>
        <stp>[PUTStrategy6.xlsx]Backup!R606C7</stp>
        <stp>CHAIN_STRIKE_PX_OVRD</stp>
        <stp>12300</stp>
        <stp>CHAIN_PUT_CALL_TYPE_OVRD=P</stp>
        <stp>CHAIN_PERIODICITY_OVRD=M</stp>
        <tr r="G606" s="3"/>
      </tp>
      <tp t="e">
        <v>#N/A</v>
        <stp/>
        <stp>##V3_BDSV12</stp>
        <stp>SPX Index</stp>
        <stp>CHAIN_TICKERS</stp>
        <stp>[PUTStrategy6.xlsx]Backup!R906C7</stp>
        <stp>CHAIN_STRIKE_PX_OVRD</stp>
        <stp>18300</stp>
        <stp>CHAIN_PUT_CALL_TYPE_OVRD=P</stp>
        <stp>CHAIN_PERIODICITY_OVRD=M</stp>
        <tr r="G906" s="3"/>
      </tp>
      <tp t="e">
        <v>#N/A</v>
        <stp/>
        <stp>##V3_BDSV12</stp>
        <stp>SPX Index</stp>
        <stp>CHAIN_TICKERS</stp>
        <stp>[PUTStrategy6.xlsx]Backup!R966C7</stp>
        <stp>CHAIN_STRIKE_PX_OVRD</stp>
        <stp>19500</stp>
        <stp>CHAIN_PUT_CALL_TYPE_OVRD=P</stp>
        <stp>CHAIN_PERIODICITY_OVRD=M</stp>
        <tr r="G966" s="3"/>
      </tp>
      <tp t="e">
        <v>#N/A</v>
        <stp/>
        <stp>##V3_BDSV12</stp>
        <stp>SPX Index</stp>
        <stp>CHAIN_TICKERS</stp>
        <stp>[PUTStrategy6.xlsx]Backup!R706C7</stp>
        <stp>CHAIN_STRIKE_PX_OVRD</stp>
        <stp>14300</stp>
        <stp>CHAIN_PUT_CALL_TYPE_OVRD=P</stp>
        <stp>CHAIN_PERIODICITY_OVRD=M</stp>
        <tr r="G706" s="3"/>
      </tp>
      <tp t="e">
        <v>#N/A</v>
        <stp/>
        <stp>##V3_BDSV12</stp>
        <stp>SPX Index</stp>
        <stp>CHAIN_TICKERS</stp>
        <stp>[PUTStrategy6.xlsx]Backup!R766C7</stp>
        <stp>CHAIN_STRIKE_PX_OVRD</stp>
        <stp>15500</stp>
        <stp>CHAIN_PUT_CALL_TYPE_OVRD=P</stp>
        <stp>CHAIN_PERIODICITY_OVRD=M</stp>
        <tr r="G766" s="3"/>
      </tp>
      <tp t="e">
        <v>#N/A</v>
        <stp/>
        <stp>##V3_BDSV12</stp>
        <stp>SPX Index</stp>
        <stp>CHAIN_TICKERS</stp>
        <stp>[PUTStrategy6.xlsx]Backup!R866C7</stp>
        <stp>CHAIN_STRIKE_PX_OVRD</stp>
        <stp>17500</stp>
        <stp>CHAIN_PUT_CALL_TYPE_OVRD=P</stp>
        <stp>CHAIN_PERIODICITY_OVRD=M</stp>
        <tr r="G866" s="3"/>
      </tp>
      <tp t="e">
        <v>#N/A</v>
        <stp/>
        <stp>##V3_BDSV12</stp>
        <stp>SPX Index</stp>
        <stp>CHAIN_TICKERS</stp>
        <stp>[PUTStrategy6.xlsx]Backup!R806C7</stp>
        <stp>CHAIN_STRIKE_PX_OVRD</stp>
        <stp>16300</stp>
        <stp>CHAIN_PUT_CALL_TYPE_OVRD=P</stp>
        <stp>CHAIN_PERIODICITY_OVRD=M</stp>
        <tr r="G806" s="3"/>
      </tp>
      <tp t="e">
        <v>#N/A</v>
        <stp/>
        <stp>##V3_BDSV12</stp>
        <stp>SPX Index</stp>
        <stp>CHAIN_TICKERS</stp>
        <stp>[PUTStrategy6.xlsx]Backup!R508C7</stp>
        <stp>CHAIN_STRIKE_PX_OVRD</stp>
        <stp>10340</stp>
        <stp>CHAIN_PUT_CALL_TYPE_OVRD=P</stp>
        <stp>CHAIN_PERIODICITY_OVRD=M</stp>
        <tr r="G508" s="3"/>
      </tp>
      <tp t="e">
        <v>#N/A</v>
        <stp/>
        <stp>##V3_BDSV12</stp>
        <stp>SPX Index</stp>
        <stp>CHAIN_TICKERS</stp>
        <stp>[PUTStrategy6.xlsx]Backup!R668C7</stp>
        <stp>CHAIN_STRIKE_PX_OVRD</stp>
        <stp>13540</stp>
        <stp>CHAIN_PUT_CALL_TYPE_OVRD=P</stp>
        <stp>CHAIN_PERIODICITY_OVRD=M</stp>
        <tr r="G668" s="3"/>
      </tp>
      <tp t="e">
        <v>#N/A</v>
        <stp/>
        <stp>##V3_BDSV12</stp>
        <stp>SPX Index</stp>
        <stp>CHAIN_TICKERS</stp>
        <stp>[PUTStrategy6.xlsx]Backup!R568C7</stp>
        <stp>CHAIN_STRIKE_PX_OVRD</stp>
        <stp>11540</stp>
        <stp>CHAIN_PUT_CALL_TYPE_OVRD=P</stp>
        <stp>CHAIN_PERIODICITY_OVRD=M</stp>
        <tr r="G568" s="3"/>
      </tp>
      <tp t="e">
        <v>#N/A</v>
        <stp/>
        <stp>##V3_BDSV12</stp>
        <stp>SPX Index</stp>
        <stp>CHAIN_TICKERS</stp>
        <stp>[PUTStrategy6.xlsx]Backup!R608C7</stp>
        <stp>CHAIN_STRIKE_PX_OVRD</stp>
        <stp>12340</stp>
        <stp>CHAIN_PUT_CALL_TYPE_OVRD=P</stp>
        <stp>CHAIN_PERIODICITY_OVRD=M</stp>
        <tr r="G608" s="3"/>
      </tp>
      <tp t="e">
        <v>#N/A</v>
        <stp/>
        <stp>##V3_BDSV12</stp>
        <stp>SPX Index</stp>
        <stp>CHAIN_TICKERS</stp>
        <stp>[PUTStrategy6.xlsx]Backup!R908C7</stp>
        <stp>CHAIN_STRIKE_PX_OVRD</stp>
        <stp>18340</stp>
        <stp>CHAIN_PUT_CALL_TYPE_OVRD=P</stp>
        <stp>CHAIN_PERIODICITY_OVRD=M</stp>
        <tr r="G908" s="3"/>
      </tp>
      <tp t="e">
        <v>#N/A</v>
        <stp/>
        <stp>##V3_BDSV12</stp>
        <stp>SPX Index</stp>
        <stp>CHAIN_TICKERS</stp>
        <stp>[PUTStrategy6.xlsx]Backup!R968C7</stp>
        <stp>CHAIN_STRIKE_PX_OVRD</stp>
        <stp>19540</stp>
        <stp>CHAIN_PUT_CALL_TYPE_OVRD=P</stp>
        <stp>CHAIN_PERIODICITY_OVRD=M</stp>
        <tr r="G968" s="3"/>
      </tp>
      <tp t="e">
        <v>#N/A</v>
        <stp/>
        <stp>##V3_BDSV12</stp>
        <stp>SPX Index</stp>
        <stp>CHAIN_TICKERS</stp>
        <stp>[PUTStrategy6.xlsx]Backup!R708C7</stp>
        <stp>CHAIN_STRIKE_PX_OVRD</stp>
        <stp>14340</stp>
        <stp>CHAIN_PUT_CALL_TYPE_OVRD=P</stp>
        <stp>CHAIN_PERIODICITY_OVRD=M</stp>
        <tr r="G708" s="3"/>
      </tp>
      <tp t="e">
        <v>#N/A</v>
        <stp/>
        <stp>##V3_BDSV12</stp>
        <stp>SPX Index</stp>
        <stp>CHAIN_TICKERS</stp>
        <stp>[PUTStrategy6.xlsx]Backup!R768C7</stp>
        <stp>CHAIN_STRIKE_PX_OVRD</stp>
        <stp>15540</stp>
        <stp>CHAIN_PUT_CALL_TYPE_OVRD=P</stp>
        <stp>CHAIN_PERIODICITY_OVRD=M</stp>
        <tr r="G768" s="3"/>
      </tp>
      <tp t="e">
        <v>#N/A</v>
        <stp/>
        <stp>##V3_BDSV12</stp>
        <stp>SPX Index</stp>
        <stp>CHAIN_TICKERS</stp>
        <stp>[PUTStrategy6.xlsx]Backup!R868C7</stp>
        <stp>CHAIN_STRIKE_PX_OVRD</stp>
        <stp>17540</stp>
        <stp>CHAIN_PUT_CALL_TYPE_OVRD=P</stp>
        <stp>CHAIN_PERIODICITY_OVRD=M</stp>
        <tr r="G868" s="3"/>
      </tp>
      <tp t="e">
        <v>#N/A</v>
        <stp/>
        <stp>##V3_BDSV12</stp>
        <stp>SPX Index</stp>
        <stp>CHAIN_TICKERS</stp>
        <stp>[PUTStrategy6.xlsx]Backup!R808C7</stp>
        <stp>CHAIN_STRIKE_PX_OVRD</stp>
        <stp>16340</stp>
        <stp>CHAIN_PUT_CALL_TYPE_OVRD=P</stp>
        <stp>CHAIN_PERIODICITY_OVRD=M</stp>
        <tr r="G808" s="3"/>
      </tp>
      <tp t="e">
        <v>#N/A</v>
        <stp/>
        <stp>##V3_BDSV12</stp>
        <stp>SPX Index</stp>
        <stp>CHAIN_TICKERS</stp>
        <stp>[PUTStrategy6.xlsx]Backup!R509C7</stp>
        <stp>CHAIN_STRIKE_PX_OVRD</stp>
        <stp>10360</stp>
        <stp>CHAIN_PUT_CALL_TYPE_OVRD=P</stp>
        <stp>CHAIN_PERIODICITY_OVRD=M</stp>
        <tr r="G509" s="3"/>
      </tp>
      <tp t="e">
        <v>#N/A</v>
        <stp/>
        <stp>##V3_BDSV12</stp>
        <stp>SPX Index</stp>
        <stp>CHAIN_TICKERS</stp>
        <stp>[PUTStrategy6.xlsx]Backup!R669C7</stp>
        <stp>CHAIN_STRIKE_PX_OVRD</stp>
        <stp>13560</stp>
        <stp>CHAIN_PUT_CALL_TYPE_OVRD=P</stp>
        <stp>CHAIN_PERIODICITY_OVRD=M</stp>
        <tr r="G669" s="3"/>
      </tp>
      <tp t="e">
        <v>#N/A</v>
        <stp/>
        <stp>##V3_BDSV12</stp>
        <stp>SPX Index</stp>
        <stp>CHAIN_TICKERS</stp>
        <stp>[PUTStrategy6.xlsx]Backup!R569C7</stp>
        <stp>CHAIN_STRIKE_PX_OVRD</stp>
        <stp>11560</stp>
        <stp>CHAIN_PUT_CALL_TYPE_OVRD=P</stp>
        <stp>CHAIN_PERIODICITY_OVRD=M</stp>
        <tr r="G569" s="3"/>
      </tp>
      <tp t="e">
        <v>#N/A</v>
        <stp/>
        <stp>##V3_BDSV12</stp>
        <stp>SPX Index</stp>
        <stp>CHAIN_TICKERS</stp>
        <stp>[PUTStrategy6.xlsx]Backup!R609C7</stp>
        <stp>CHAIN_STRIKE_PX_OVRD</stp>
        <stp>12360</stp>
        <stp>CHAIN_PUT_CALL_TYPE_OVRD=P</stp>
        <stp>CHAIN_PERIODICITY_OVRD=M</stp>
        <tr r="G609" s="3"/>
      </tp>
      <tp t="e">
        <v>#N/A</v>
        <stp/>
        <stp>##V3_BDSV12</stp>
        <stp>SPX Index</stp>
        <stp>CHAIN_TICKERS</stp>
        <stp>[PUTStrategy6.xlsx]Backup!R909C7</stp>
        <stp>CHAIN_STRIKE_PX_OVRD</stp>
        <stp>18360</stp>
        <stp>CHAIN_PUT_CALL_TYPE_OVRD=P</stp>
        <stp>CHAIN_PERIODICITY_OVRD=M</stp>
        <tr r="G909" s="3"/>
      </tp>
      <tp t="e">
        <v>#N/A</v>
        <stp/>
        <stp>##V3_BDSV12</stp>
        <stp>SPX Index</stp>
        <stp>CHAIN_TICKERS</stp>
        <stp>[PUTStrategy6.xlsx]Backup!R969C7</stp>
        <stp>CHAIN_STRIKE_PX_OVRD</stp>
        <stp>19560</stp>
        <stp>CHAIN_PUT_CALL_TYPE_OVRD=P</stp>
        <stp>CHAIN_PERIODICITY_OVRD=M</stp>
        <tr r="G969" s="3"/>
      </tp>
      <tp t="e">
        <v>#N/A</v>
        <stp/>
        <stp>##V3_BDSV12</stp>
        <stp>SPX Index</stp>
        <stp>CHAIN_TICKERS</stp>
        <stp>[PUTStrategy6.xlsx]Backup!R709C7</stp>
        <stp>CHAIN_STRIKE_PX_OVRD</stp>
        <stp>14360</stp>
        <stp>CHAIN_PUT_CALL_TYPE_OVRD=P</stp>
        <stp>CHAIN_PERIODICITY_OVRD=M</stp>
        <tr r="G709" s="3"/>
      </tp>
      <tp t="e">
        <v>#N/A</v>
        <stp/>
        <stp>##V3_BDSV12</stp>
        <stp>SPX Index</stp>
        <stp>CHAIN_TICKERS</stp>
        <stp>[PUTStrategy6.xlsx]Backup!R769C7</stp>
        <stp>CHAIN_STRIKE_PX_OVRD</stp>
        <stp>15560</stp>
        <stp>CHAIN_PUT_CALL_TYPE_OVRD=P</stp>
        <stp>CHAIN_PERIODICITY_OVRD=M</stp>
        <tr r="G769" s="3"/>
      </tp>
      <tp t="e">
        <v>#N/A</v>
        <stp/>
        <stp>##V3_BDSV12</stp>
        <stp>SPX Index</stp>
        <stp>CHAIN_TICKERS</stp>
        <stp>[PUTStrategy6.xlsx]Backup!R869C7</stp>
        <stp>CHAIN_STRIKE_PX_OVRD</stp>
        <stp>17560</stp>
        <stp>CHAIN_PUT_CALL_TYPE_OVRD=P</stp>
        <stp>CHAIN_PERIODICITY_OVRD=M</stp>
        <tr r="G869" s="3"/>
      </tp>
      <tp t="e">
        <v>#N/A</v>
        <stp/>
        <stp>##V3_BDSV12</stp>
        <stp>SPX Index</stp>
        <stp>CHAIN_TICKERS</stp>
        <stp>[PUTStrategy6.xlsx]Backup!R809C7</stp>
        <stp>CHAIN_STRIKE_PX_OVRD</stp>
        <stp>16360</stp>
        <stp>CHAIN_PUT_CALL_TYPE_OVRD=P</stp>
        <stp>CHAIN_PERIODICITY_OVRD=M</stp>
        <tr r="G809" s="3"/>
      </tp>
      <tp t="e">
        <v>#N/A</v>
        <stp/>
        <stp>##V3_BDPV12</stp>
        <stp/>
        <stp>security des</stp>
        <stp>[PUTStrategy6.xlsx]Backup!R3101C15</stp>
        <tr r="O3101" s="3"/>
      </tp>
      <tp t="e">
        <v>#N/A</v>
        <stp/>
        <stp>##V3_BDPV12</stp>
        <stp/>
        <stp>security des</stp>
        <stp>[PUTStrategy6.xlsx]Backup!R3100C15</stp>
        <tr r="O3100" s="3"/>
      </tp>
      <tp t="e">
        <v>#N/A</v>
        <stp/>
        <stp>##V3_BDPV12</stp>
        <stp/>
        <stp>security des</stp>
        <stp>[PUTStrategy6.xlsx]Backup!R3102C15</stp>
        <tr r="O3102" s="3"/>
      </tp>
      <tp t="e">
        <v>#N/A</v>
        <stp/>
        <stp>##V3_BDPV12</stp>
        <stp/>
        <stp>security des</stp>
        <stp>[PUTStrategy6.xlsx]Backup!R3021C15</stp>
        <tr r="O3021" s="3"/>
      </tp>
      <tp t="e">
        <v>#N/A</v>
        <stp/>
        <stp>##V3_BDPV12</stp>
        <stp/>
        <stp>security des</stp>
        <stp>[PUTStrategy6.xlsx]Backup!R3020C15</stp>
        <tr r="O3020" s="3"/>
      </tp>
      <tp t="e">
        <v>#N/A</v>
        <stp/>
        <stp>##V3_BDPV12</stp>
        <stp/>
        <stp>security des</stp>
        <stp>[PUTStrategy6.xlsx]Backup!R3023C15</stp>
        <tr r="O3023" s="3"/>
      </tp>
      <tp t="e">
        <v>#N/A</v>
        <stp/>
        <stp>##V3_BDPV12</stp>
        <stp/>
        <stp>security des</stp>
        <stp>[PUTStrategy6.xlsx]Backup!R3022C15</stp>
        <tr r="O3022" s="3"/>
      </tp>
      <tp t="e">
        <v>#N/A</v>
        <stp/>
        <stp>##V3_BDPV12</stp>
        <stp/>
        <stp>security des</stp>
        <stp>[PUTStrategy6.xlsx]Backup!R3025C15</stp>
        <tr r="O3025" s="3"/>
      </tp>
      <tp t="e">
        <v>#N/A</v>
        <stp/>
        <stp>##V3_BDPV12</stp>
        <stp/>
        <stp>security des</stp>
        <stp>[PUTStrategy6.xlsx]Backup!R3024C15</stp>
        <tr r="O3024" s="3"/>
      </tp>
      <tp t="e">
        <v>#N/A</v>
        <stp/>
        <stp>##V3_BDPV12</stp>
        <stp/>
        <stp>security des</stp>
        <stp>[PUTStrategy6.xlsx]Backup!R3027C15</stp>
        <tr r="O3027" s="3"/>
      </tp>
      <tp t="e">
        <v>#N/A</v>
        <stp/>
        <stp>##V3_BDPV12</stp>
        <stp/>
        <stp>security des</stp>
        <stp>[PUTStrategy6.xlsx]Backup!R3026C15</stp>
        <tr r="O3026" s="3"/>
      </tp>
      <tp t="e">
        <v>#N/A</v>
        <stp/>
        <stp>##V3_BDPV12</stp>
        <stp/>
        <stp>security des</stp>
        <stp>[PUTStrategy6.xlsx]Backup!R3029C15</stp>
        <tr r="O3029" s="3"/>
      </tp>
      <tp t="e">
        <v>#N/A</v>
        <stp/>
        <stp>##V3_BDPV12</stp>
        <stp/>
        <stp>security des</stp>
        <stp>[PUTStrategy6.xlsx]Backup!R3028C15</stp>
        <tr r="O3028" s="3"/>
      </tp>
      <tp t="e">
        <v>#N/A</v>
        <stp/>
        <stp>##V3_BDPV12</stp>
        <stp/>
        <stp>security des</stp>
        <stp>[PUTStrategy6.xlsx]Backup!R3031C15</stp>
        <tr r="O3031" s="3"/>
      </tp>
      <tp t="e">
        <v>#N/A</v>
        <stp/>
        <stp>##V3_BDPV12</stp>
        <stp/>
        <stp>security des</stp>
        <stp>[PUTStrategy6.xlsx]Backup!R3030C15</stp>
        <tr r="O3030" s="3"/>
      </tp>
      <tp t="e">
        <v>#N/A</v>
        <stp/>
        <stp>##V3_BDPV12</stp>
        <stp/>
        <stp>security des</stp>
        <stp>[PUTStrategy6.xlsx]Backup!R3033C15</stp>
        <tr r="O3033" s="3"/>
      </tp>
      <tp t="e">
        <v>#N/A</v>
        <stp/>
        <stp>##V3_BDPV12</stp>
        <stp/>
        <stp>security des</stp>
        <stp>[PUTStrategy6.xlsx]Backup!R3032C15</stp>
        <tr r="O3032" s="3"/>
      </tp>
      <tp t="e">
        <v>#N/A</v>
        <stp/>
        <stp>##V3_BDPV12</stp>
        <stp/>
        <stp>security des</stp>
        <stp>[PUTStrategy6.xlsx]Backup!R3035C15</stp>
        <tr r="O3035" s="3"/>
      </tp>
      <tp t="e">
        <v>#N/A</v>
        <stp/>
        <stp>##V3_BDPV12</stp>
        <stp/>
        <stp>security des</stp>
        <stp>[PUTStrategy6.xlsx]Backup!R3034C15</stp>
        <tr r="O3034" s="3"/>
      </tp>
      <tp t="e">
        <v>#N/A</v>
        <stp/>
        <stp>##V3_BDPV12</stp>
        <stp/>
        <stp>security des</stp>
        <stp>[PUTStrategy6.xlsx]Backup!R3037C15</stp>
        <tr r="O3037" s="3"/>
      </tp>
      <tp t="e">
        <v>#N/A</v>
        <stp/>
        <stp>##V3_BDPV12</stp>
        <stp/>
        <stp>security des</stp>
        <stp>[PUTStrategy6.xlsx]Backup!R3036C15</stp>
        <tr r="O3036" s="3"/>
      </tp>
      <tp t="e">
        <v>#N/A</v>
        <stp/>
        <stp>##V3_BDPV12</stp>
        <stp/>
        <stp>security des</stp>
        <stp>[PUTStrategy6.xlsx]Backup!R3039C15</stp>
        <tr r="O3039" s="3"/>
      </tp>
      <tp t="e">
        <v>#N/A</v>
        <stp/>
        <stp>##V3_BDPV12</stp>
        <stp/>
        <stp>security des</stp>
        <stp>[PUTStrategy6.xlsx]Backup!R3038C15</stp>
        <tr r="O3038" s="3"/>
      </tp>
      <tp t="e">
        <v>#N/A</v>
        <stp/>
        <stp>##V3_BDPV12</stp>
        <stp/>
        <stp>security des</stp>
        <stp>[PUTStrategy6.xlsx]Backup!R3001C15</stp>
        <tr r="O3001" s="3"/>
      </tp>
      <tp t="e">
        <v>#N/A</v>
        <stp/>
        <stp>##V3_BDPV12</stp>
        <stp/>
        <stp>security des</stp>
        <stp>[PUTStrategy6.xlsx]Backup!R3000C15</stp>
        <tr r="O3000" s="3"/>
      </tp>
      <tp t="e">
        <v>#N/A</v>
        <stp/>
        <stp>##V3_BDPV12</stp>
        <stp/>
        <stp>security des</stp>
        <stp>[PUTStrategy6.xlsx]Backup!R3003C15</stp>
        <tr r="O3003" s="3"/>
      </tp>
      <tp t="e">
        <v>#N/A</v>
        <stp/>
        <stp>##V3_BDPV12</stp>
        <stp/>
        <stp>security des</stp>
        <stp>[PUTStrategy6.xlsx]Backup!R3002C15</stp>
        <tr r="O3002" s="3"/>
      </tp>
      <tp t="e">
        <v>#N/A</v>
        <stp/>
        <stp>##V3_BDPV12</stp>
        <stp/>
        <stp>security des</stp>
        <stp>[PUTStrategy6.xlsx]Backup!R3005C15</stp>
        <tr r="O3005" s="3"/>
      </tp>
      <tp t="e">
        <v>#N/A</v>
        <stp/>
        <stp>##V3_BDPV12</stp>
        <stp/>
        <stp>security des</stp>
        <stp>[PUTStrategy6.xlsx]Backup!R3004C15</stp>
        <tr r="O3004" s="3"/>
      </tp>
      <tp t="e">
        <v>#N/A</v>
        <stp/>
        <stp>##V3_BDPV12</stp>
        <stp/>
        <stp>security des</stp>
        <stp>[PUTStrategy6.xlsx]Backup!R3007C15</stp>
        <tr r="O3007" s="3"/>
      </tp>
      <tp t="e">
        <v>#N/A</v>
        <stp/>
        <stp>##V3_BDPV12</stp>
        <stp/>
        <stp>security des</stp>
        <stp>[PUTStrategy6.xlsx]Backup!R3006C15</stp>
        <tr r="O3006" s="3"/>
      </tp>
      <tp t="e">
        <v>#N/A</v>
        <stp/>
        <stp>##V3_BDPV12</stp>
        <stp/>
        <stp>security des</stp>
        <stp>[PUTStrategy6.xlsx]Backup!R3009C15</stp>
        <tr r="O3009" s="3"/>
      </tp>
      <tp t="e">
        <v>#N/A</v>
        <stp/>
        <stp>##V3_BDPV12</stp>
        <stp/>
        <stp>security des</stp>
        <stp>[PUTStrategy6.xlsx]Backup!R3008C15</stp>
        <tr r="O3008" s="3"/>
      </tp>
      <tp t="e">
        <v>#N/A</v>
        <stp/>
        <stp>##V3_BDPV12</stp>
        <stp/>
        <stp>security des</stp>
        <stp>[PUTStrategy6.xlsx]Backup!R3011C15</stp>
        <tr r="O3011" s="3"/>
      </tp>
      <tp t="e">
        <v>#N/A</v>
        <stp/>
        <stp>##V3_BDPV12</stp>
        <stp/>
        <stp>security des</stp>
        <stp>[PUTStrategy6.xlsx]Backup!R3010C15</stp>
        <tr r="O3010" s="3"/>
      </tp>
      <tp t="e">
        <v>#N/A</v>
        <stp/>
        <stp>##V3_BDPV12</stp>
        <stp/>
        <stp>security des</stp>
        <stp>[PUTStrategy6.xlsx]Backup!R3013C15</stp>
        <tr r="O3013" s="3"/>
      </tp>
      <tp t="e">
        <v>#N/A</v>
        <stp/>
        <stp>##V3_BDPV12</stp>
        <stp/>
        <stp>security des</stp>
        <stp>[PUTStrategy6.xlsx]Backup!R3012C15</stp>
        <tr r="O3012" s="3"/>
      </tp>
      <tp t="e">
        <v>#N/A</v>
        <stp/>
        <stp>##V3_BDPV12</stp>
        <stp/>
        <stp>security des</stp>
        <stp>[PUTStrategy6.xlsx]Backup!R3015C15</stp>
        <tr r="O3015" s="3"/>
      </tp>
      <tp t="e">
        <v>#N/A</v>
        <stp/>
        <stp>##V3_BDPV12</stp>
        <stp/>
        <stp>security des</stp>
        <stp>[PUTStrategy6.xlsx]Backup!R3014C15</stp>
        <tr r="O3014" s="3"/>
      </tp>
      <tp t="e">
        <v>#N/A</v>
        <stp/>
        <stp>##V3_BDPV12</stp>
        <stp/>
        <stp>security des</stp>
        <stp>[PUTStrategy6.xlsx]Backup!R3017C15</stp>
        <tr r="O3017" s="3"/>
      </tp>
      <tp t="e">
        <v>#N/A</v>
        <stp/>
        <stp>##V3_BDPV12</stp>
        <stp/>
        <stp>security des</stp>
        <stp>[PUTStrategy6.xlsx]Backup!R3016C15</stp>
        <tr r="O3016" s="3"/>
      </tp>
      <tp t="e">
        <v>#N/A</v>
        <stp/>
        <stp>##V3_BDPV12</stp>
        <stp/>
        <stp>security des</stp>
        <stp>[PUTStrategy6.xlsx]Backup!R3019C15</stp>
        <tr r="O3019" s="3"/>
      </tp>
      <tp t="e">
        <v>#N/A</v>
        <stp/>
        <stp>##V3_BDPV12</stp>
        <stp/>
        <stp>security des</stp>
        <stp>[PUTStrategy6.xlsx]Backup!R3018C15</stp>
        <tr r="O3018" s="3"/>
      </tp>
      <tp t="e">
        <v>#N/A</v>
        <stp/>
        <stp>##V3_BDPV12</stp>
        <stp/>
        <stp>security des</stp>
        <stp>[PUTStrategy6.xlsx]Backup!R3061C15</stp>
        <tr r="O3061" s="3"/>
      </tp>
      <tp t="e">
        <v>#N/A</v>
        <stp/>
        <stp>##V3_BDPV12</stp>
        <stp/>
        <stp>security des</stp>
        <stp>[PUTStrategy6.xlsx]Backup!R3060C15</stp>
        <tr r="O3060" s="3"/>
      </tp>
      <tp t="e">
        <v>#N/A</v>
        <stp/>
        <stp>##V3_BDPV12</stp>
        <stp/>
        <stp>security des</stp>
        <stp>[PUTStrategy6.xlsx]Backup!R3063C15</stp>
        <tr r="O3063" s="3"/>
      </tp>
      <tp t="e">
        <v>#N/A</v>
        <stp/>
        <stp>##V3_BDPV12</stp>
        <stp/>
        <stp>security des</stp>
        <stp>[PUTStrategy6.xlsx]Backup!R3062C15</stp>
        <tr r="O3062" s="3"/>
      </tp>
      <tp t="e">
        <v>#N/A</v>
        <stp/>
        <stp>##V3_BDPV12</stp>
        <stp/>
        <stp>security des</stp>
        <stp>[PUTStrategy6.xlsx]Backup!R3065C15</stp>
        <tr r="O3065" s="3"/>
      </tp>
      <tp t="e">
        <v>#N/A</v>
        <stp/>
        <stp>##V3_BDPV12</stp>
        <stp/>
        <stp>security des</stp>
        <stp>[PUTStrategy6.xlsx]Backup!R3064C15</stp>
        <tr r="O3064" s="3"/>
      </tp>
      <tp t="e">
        <v>#N/A</v>
        <stp/>
        <stp>##V3_BDPV12</stp>
        <stp/>
        <stp>security des</stp>
        <stp>[PUTStrategy6.xlsx]Backup!R3067C15</stp>
        <tr r="O3067" s="3"/>
      </tp>
      <tp t="e">
        <v>#N/A</v>
        <stp/>
        <stp>##V3_BDPV12</stp>
        <stp/>
        <stp>security des</stp>
        <stp>[PUTStrategy6.xlsx]Backup!R3066C15</stp>
        <tr r="O3066" s="3"/>
      </tp>
      <tp t="e">
        <v>#N/A</v>
        <stp/>
        <stp>##V3_BDPV12</stp>
        <stp/>
        <stp>security des</stp>
        <stp>[PUTStrategy6.xlsx]Backup!R3069C15</stp>
        <tr r="O3069" s="3"/>
      </tp>
      <tp t="e">
        <v>#N/A</v>
        <stp/>
        <stp>##V3_BDPV12</stp>
        <stp/>
        <stp>security des</stp>
        <stp>[PUTStrategy6.xlsx]Backup!R3068C15</stp>
        <tr r="O3068" s="3"/>
      </tp>
      <tp t="e">
        <v>#N/A</v>
        <stp/>
        <stp>##V3_BDPV12</stp>
        <stp/>
        <stp>security des</stp>
        <stp>[PUTStrategy6.xlsx]Backup!R3071C15</stp>
        <tr r="O3071" s="3"/>
      </tp>
      <tp t="e">
        <v>#N/A</v>
        <stp/>
        <stp>##V3_BDPV12</stp>
        <stp/>
        <stp>security des</stp>
        <stp>[PUTStrategy6.xlsx]Backup!R3070C15</stp>
        <tr r="O3070" s="3"/>
      </tp>
      <tp t="e">
        <v>#N/A</v>
        <stp/>
        <stp>##V3_BDPV12</stp>
        <stp/>
        <stp>security des</stp>
        <stp>[PUTStrategy6.xlsx]Backup!R3073C15</stp>
        <tr r="O3073" s="3"/>
      </tp>
      <tp t="e">
        <v>#N/A</v>
        <stp/>
        <stp>##V3_BDPV12</stp>
        <stp/>
        <stp>security des</stp>
        <stp>[PUTStrategy6.xlsx]Backup!R3072C15</stp>
        <tr r="O3072" s="3"/>
      </tp>
      <tp t="e">
        <v>#N/A</v>
        <stp/>
        <stp>##V3_BDPV12</stp>
        <stp/>
        <stp>security des</stp>
        <stp>[PUTStrategy6.xlsx]Backup!R3075C15</stp>
        <tr r="O3075" s="3"/>
      </tp>
      <tp t="e">
        <v>#N/A</v>
        <stp/>
        <stp>##V3_BDPV12</stp>
        <stp/>
        <stp>security des</stp>
        <stp>[PUTStrategy6.xlsx]Backup!R3074C15</stp>
        <tr r="O3074" s="3"/>
      </tp>
      <tp t="e">
        <v>#N/A</v>
        <stp/>
        <stp>##V3_BDPV12</stp>
        <stp/>
        <stp>security des</stp>
        <stp>[PUTStrategy6.xlsx]Backup!R3077C15</stp>
        <tr r="O3077" s="3"/>
      </tp>
      <tp t="e">
        <v>#N/A</v>
        <stp/>
        <stp>##V3_BDPV12</stp>
        <stp/>
        <stp>security des</stp>
        <stp>[PUTStrategy6.xlsx]Backup!R3076C15</stp>
        <tr r="O3076" s="3"/>
      </tp>
      <tp t="e">
        <v>#N/A</v>
        <stp/>
        <stp>##V3_BDPV12</stp>
        <stp/>
        <stp>security des</stp>
        <stp>[PUTStrategy6.xlsx]Backup!R3079C15</stp>
        <tr r="O3079" s="3"/>
      </tp>
      <tp t="e">
        <v>#N/A</v>
        <stp/>
        <stp>##V3_BDPV12</stp>
        <stp/>
        <stp>security des</stp>
        <stp>[PUTStrategy6.xlsx]Backup!R3078C15</stp>
        <tr r="O3078" s="3"/>
      </tp>
      <tp t="e">
        <v>#N/A</v>
        <stp/>
        <stp>##V3_BDPV12</stp>
        <stp/>
        <stp>security des</stp>
        <stp>[PUTStrategy6.xlsx]Backup!R3041C15</stp>
        <tr r="O3041" s="3"/>
      </tp>
      <tp t="e">
        <v>#N/A</v>
        <stp/>
        <stp>##V3_BDPV12</stp>
        <stp/>
        <stp>security des</stp>
        <stp>[PUTStrategy6.xlsx]Backup!R3040C15</stp>
        <tr r="O3040" s="3"/>
      </tp>
      <tp t="e">
        <v>#N/A</v>
        <stp/>
        <stp>##V3_BDPV12</stp>
        <stp/>
        <stp>security des</stp>
        <stp>[PUTStrategy6.xlsx]Backup!R3043C15</stp>
        <tr r="O3043" s="3"/>
      </tp>
      <tp t="e">
        <v>#N/A</v>
        <stp/>
        <stp>##V3_BDPV12</stp>
        <stp/>
        <stp>security des</stp>
        <stp>[PUTStrategy6.xlsx]Backup!R3042C15</stp>
        <tr r="O3042" s="3"/>
      </tp>
      <tp t="e">
        <v>#N/A</v>
        <stp/>
        <stp>##V3_BDPV12</stp>
        <stp/>
        <stp>security des</stp>
        <stp>[PUTStrategy6.xlsx]Backup!R3045C15</stp>
        <tr r="O3045" s="3"/>
      </tp>
      <tp t="e">
        <v>#N/A</v>
        <stp/>
        <stp>##V3_BDPV12</stp>
        <stp/>
        <stp>security des</stp>
        <stp>[PUTStrategy6.xlsx]Backup!R3044C15</stp>
        <tr r="O3044" s="3"/>
      </tp>
      <tp t="e">
        <v>#N/A</v>
        <stp/>
        <stp>##V3_BDPV12</stp>
        <stp/>
        <stp>security des</stp>
        <stp>[PUTStrategy6.xlsx]Backup!R3047C15</stp>
        <tr r="O3047" s="3"/>
      </tp>
      <tp t="e">
        <v>#N/A</v>
        <stp/>
        <stp>##V3_BDPV12</stp>
        <stp/>
        <stp>security des</stp>
        <stp>[PUTStrategy6.xlsx]Backup!R3046C15</stp>
        <tr r="O3046" s="3"/>
      </tp>
      <tp t="e">
        <v>#N/A</v>
        <stp/>
        <stp>##V3_BDPV12</stp>
        <stp/>
        <stp>security des</stp>
        <stp>[PUTStrategy6.xlsx]Backup!R3049C15</stp>
        <tr r="O3049" s="3"/>
      </tp>
      <tp t="e">
        <v>#N/A</v>
        <stp/>
        <stp>##V3_BDPV12</stp>
        <stp/>
        <stp>security des</stp>
        <stp>[PUTStrategy6.xlsx]Backup!R3048C15</stp>
        <tr r="O3048" s="3"/>
      </tp>
      <tp t="e">
        <v>#N/A</v>
        <stp/>
        <stp>##V3_BDPV12</stp>
        <stp/>
        <stp>security des</stp>
        <stp>[PUTStrategy6.xlsx]Backup!R3051C15</stp>
        <tr r="O3051" s="3"/>
      </tp>
      <tp t="e">
        <v>#N/A</v>
        <stp/>
        <stp>##V3_BDPV12</stp>
        <stp/>
        <stp>security des</stp>
        <stp>[PUTStrategy6.xlsx]Backup!R3050C15</stp>
        <tr r="O3050" s="3"/>
      </tp>
      <tp t="e">
        <v>#N/A</v>
        <stp/>
        <stp>##V3_BDPV12</stp>
        <stp/>
        <stp>security des</stp>
        <stp>[PUTStrategy6.xlsx]Backup!R3053C15</stp>
        <tr r="O3053" s="3"/>
      </tp>
      <tp t="e">
        <v>#N/A</v>
        <stp/>
        <stp>##V3_BDPV12</stp>
        <stp/>
        <stp>security des</stp>
        <stp>[PUTStrategy6.xlsx]Backup!R3052C15</stp>
        <tr r="O3052" s="3"/>
      </tp>
      <tp t="e">
        <v>#N/A</v>
        <stp/>
        <stp>##V3_BDPV12</stp>
        <stp/>
        <stp>security des</stp>
        <stp>[PUTStrategy6.xlsx]Backup!R3055C15</stp>
        <tr r="O3055" s="3"/>
      </tp>
      <tp t="e">
        <v>#N/A</v>
        <stp/>
        <stp>##V3_BDPV12</stp>
        <stp/>
        <stp>security des</stp>
        <stp>[PUTStrategy6.xlsx]Backup!R3054C15</stp>
        <tr r="O3054" s="3"/>
      </tp>
      <tp t="e">
        <v>#N/A</v>
        <stp/>
        <stp>##V3_BDPV12</stp>
        <stp/>
        <stp>security des</stp>
        <stp>[PUTStrategy6.xlsx]Backup!R3057C15</stp>
        <tr r="O3057" s="3"/>
      </tp>
      <tp t="e">
        <v>#N/A</v>
        <stp/>
        <stp>##V3_BDPV12</stp>
        <stp/>
        <stp>security des</stp>
        <stp>[PUTStrategy6.xlsx]Backup!R3056C15</stp>
        <tr r="O3056" s="3"/>
      </tp>
      <tp t="e">
        <v>#N/A</v>
        <stp/>
        <stp>##V3_BDPV12</stp>
        <stp/>
        <stp>security des</stp>
        <stp>[PUTStrategy6.xlsx]Backup!R3059C15</stp>
        <tr r="O3059" s="3"/>
      </tp>
      <tp t="e">
        <v>#N/A</v>
        <stp/>
        <stp>##V3_BDPV12</stp>
        <stp/>
        <stp>security des</stp>
        <stp>[PUTStrategy6.xlsx]Backup!R3058C15</stp>
        <tr r="O3058" s="3"/>
      </tp>
      <tp t="e">
        <v>#N/A</v>
        <stp/>
        <stp>##V3_BDPV12</stp>
        <stp/>
        <stp>security des</stp>
        <stp>[PUTStrategy6.xlsx]Backup!R3081C15</stp>
        <tr r="O3081" s="3"/>
      </tp>
      <tp t="e">
        <v>#N/A</v>
        <stp/>
        <stp>##V3_BDPV12</stp>
        <stp/>
        <stp>security des</stp>
        <stp>[PUTStrategy6.xlsx]Backup!R3080C15</stp>
        <tr r="O3080" s="3"/>
      </tp>
      <tp t="e">
        <v>#N/A</v>
        <stp/>
        <stp>##V3_BDPV12</stp>
        <stp/>
        <stp>security des</stp>
        <stp>[PUTStrategy6.xlsx]Backup!R3083C15</stp>
        <tr r="O3083" s="3"/>
      </tp>
      <tp t="e">
        <v>#N/A</v>
        <stp/>
        <stp>##V3_BDPV12</stp>
        <stp/>
        <stp>security des</stp>
        <stp>[PUTStrategy6.xlsx]Backup!R3082C15</stp>
        <tr r="O3082" s="3"/>
      </tp>
      <tp t="e">
        <v>#N/A</v>
        <stp/>
        <stp>##V3_BDPV12</stp>
        <stp/>
        <stp>security des</stp>
        <stp>[PUTStrategy6.xlsx]Backup!R3085C15</stp>
        <tr r="O3085" s="3"/>
      </tp>
      <tp t="e">
        <v>#N/A</v>
        <stp/>
        <stp>##V3_BDPV12</stp>
        <stp/>
        <stp>security des</stp>
        <stp>[PUTStrategy6.xlsx]Backup!R3084C15</stp>
        <tr r="O3084" s="3"/>
      </tp>
      <tp t="e">
        <v>#N/A</v>
        <stp/>
        <stp>##V3_BDPV12</stp>
        <stp/>
        <stp>security des</stp>
        <stp>[PUTStrategy6.xlsx]Backup!R3087C15</stp>
        <tr r="O3087" s="3"/>
      </tp>
      <tp t="e">
        <v>#N/A</v>
        <stp/>
        <stp>##V3_BDPV12</stp>
        <stp/>
        <stp>security des</stp>
        <stp>[PUTStrategy6.xlsx]Backup!R3086C15</stp>
        <tr r="O3086" s="3"/>
      </tp>
      <tp t="e">
        <v>#N/A</v>
        <stp/>
        <stp>##V3_BDPV12</stp>
        <stp/>
        <stp>security des</stp>
        <stp>[PUTStrategy6.xlsx]Backup!R3089C15</stp>
        <tr r="O3089" s="3"/>
      </tp>
      <tp t="e">
        <v>#N/A</v>
        <stp/>
        <stp>##V3_BDPV12</stp>
        <stp/>
        <stp>security des</stp>
        <stp>[PUTStrategy6.xlsx]Backup!R3088C15</stp>
        <tr r="O3088" s="3"/>
      </tp>
      <tp t="e">
        <v>#N/A</v>
        <stp/>
        <stp>##V3_BDPV12</stp>
        <stp/>
        <stp>security des</stp>
        <stp>[PUTStrategy6.xlsx]Backup!R3091C15</stp>
        <tr r="O3091" s="3"/>
      </tp>
      <tp t="e">
        <v>#N/A</v>
        <stp/>
        <stp>##V3_BDPV12</stp>
        <stp/>
        <stp>security des</stp>
        <stp>[PUTStrategy6.xlsx]Backup!R3090C15</stp>
        <tr r="O3090" s="3"/>
      </tp>
      <tp t="e">
        <v>#N/A</v>
        <stp/>
        <stp>##V3_BDPV12</stp>
        <stp/>
        <stp>security des</stp>
        <stp>[PUTStrategy6.xlsx]Backup!R3093C15</stp>
        <tr r="O3093" s="3"/>
      </tp>
      <tp t="e">
        <v>#N/A</v>
        <stp/>
        <stp>##V3_BDPV12</stp>
        <stp/>
        <stp>security des</stp>
        <stp>[PUTStrategy6.xlsx]Backup!R3092C15</stp>
        <tr r="O3092" s="3"/>
      </tp>
      <tp t="e">
        <v>#N/A</v>
        <stp/>
        <stp>##V3_BDPV12</stp>
        <stp/>
        <stp>security des</stp>
        <stp>[PUTStrategy6.xlsx]Backup!R3095C15</stp>
        <tr r="O3095" s="3"/>
      </tp>
      <tp t="e">
        <v>#N/A</v>
        <stp/>
        <stp>##V3_BDPV12</stp>
        <stp/>
        <stp>security des</stp>
        <stp>[PUTStrategy6.xlsx]Backup!R3094C15</stp>
        <tr r="O3094" s="3"/>
      </tp>
      <tp t="e">
        <v>#N/A</v>
        <stp/>
        <stp>##V3_BDPV12</stp>
        <stp/>
        <stp>security des</stp>
        <stp>[PUTStrategy6.xlsx]Backup!R3097C15</stp>
        <tr r="O3097" s="3"/>
      </tp>
      <tp t="e">
        <v>#N/A</v>
        <stp/>
        <stp>##V3_BDPV12</stp>
        <stp/>
        <stp>security des</stp>
        <stp>[PUTStrategy6.xlsx]Backup!R3096C15</stp>
        <tr r="O3096" s="3"/>
      </tp>
      <tp t="e">
        <v>#N/A</v>
        <stp/>
        <stp>##V3_BDPV12</stp>
        <stp/>
        <stp>security des</stp>
        <stp>[PUTStrategy6.xlsx]Backup!R3099C15</stp>
        <tr r="O3099" s="3"/>
      </tp>
      <tp t="e">
        <v>#N/A</v>
        <stp/>
        <stp>##V3_BDPV12</stp>
        <stp/>
        <stp>security des</stp>
        <stp>[PUTStrategy6.xlsx]Backup!R3098C15</stp>
        <tr r="O3098" s="3"/>
      </tp>
      <tp t="e">
        <v>#N/A</v>
        <stp/>
        <stp>##V3_BDSV12</stp>
        <stp>SPX Index</stp>
        <stp>CHAIN_TICKERS</stp>
        <stp>[PUTStrategy6.xlsx]Backup!R503C7</stp>
        <stp>CHAIN_STRIKE_PX_OVRD</stp>
        <stp>10240</stp>
        <stp>CHAIN_PUT_CALL_TYPE_OVRD=P</stp>
        <stp>CHAIN_PERIODICITY_OVRD=M</stp>
        <tr r="G503" s="3"/>
      </tp>
      <tp t="e">
        <v>#N/A</v>
        <stp/>
        <stp>##V3_BDSV12</stp>
        <stp>SPX Index</stp>
        <stp>CHAIN_TICKERS</stp>
        <stp>[PUTStrategy6.xlsx]Backup!R663C7</stp>
        <stp>CHAIN_STRIKE_PX_OVRD</stp>
        <stp>13440</stp>
        <stp>CHAIN_PUT_CALL_TYPE_OVRD=P</stp>
        <stp>CHAIN_PERIODICITY_OVRD=M</stp>
        <tr r="G663" s="3"/>
      </tp>
      <tp t="e">
        <v>#N/A</v>
        <stp/>
        <stp>##V3_BDSV12</stp>
        <stp>SPX Index</stp>
        <stp>CHAIN_TICKERS</stp>
        <stp>[PUTStrategy6.xlsx]Backup!R563C7</stp>
        <stp>CHAIN_STRIKE_PX_OVRD</stp>
        <stp>11440</stp>
        <stp>CHAIN_PUT_CALL_TYPE_OVRD=P</stp>
        <stp>CHAIN_PERIODICITY_OVRD=M</stp>
        <tr r="G563" s="3"/>
      </tp>
      <tp t="e">
        <v>#N/A</v>
        <stp/>
        <stp>##V3_BDSV12</stp>
        <stp>SPX Index</stp>
        <stp>CHAIN_TICKERS</stp>
        <stp>[PUTStrategy6.xlsx]Backup!R603C7</stp>
        <stp>CHAIN_STRIKE_PX_OVRD</stp>
        <stp>12240</stp>
        <stp>CHAIN_PUT_CALL_TYPE_OVRD=P</stp>
        <stp>CHAIN_PERIODICITY_OVRD=M</stp>
        <tr r="G603" s="3"/>
      </tp>
      <tp t="e">
        <v>#N/A</v>
        <stp/>
        <stp>##V3_BDSV12</stp>
        <stp>SPX Index</stp>
        <stp>CHAIN_TICKERS</stp>
        <stp>[PUTStrategy6.xlsx]Backup!R903C7</stp>
        <stp>CHAIN_STRIKE_PX_OVRD</stp>
        <stp>18240</stp>
        <stp>CHAIN_PUT_CALL_TYPE_OVRD=P</stp>
        <stp>CHAIN_PERIODICITY_OVRD=M</stp>
        <tr r="G903" s="3"/>
      </tp>
      <tp t="e">
        <v>#N/A</v>
        <stp/>
        <stp>##V3_BDSV12</stp>
        <stp>SPX Index</stp>
        <stp>CHAIN_TICKERS</stp>
        <stp>[PUTStrategy6.xlsx]Backup!R963C7</stp>
        <stp>CHAIN_STRIKE_PX_OVRD</stp>
        <stp>19440</stp>
        <stp>CHAIN_PUT_CALL_TYPE_OVRD=P</stp>
        <stp>CHAIN_PERIODICITY_OVRD=M</stp>
        <tr r="G963" s="3"/>
      </tp>
      <tp t="e">
        <v>#N/A</v>
        <stp/>
        <stp>##V3_BDSV12</stp>
        <stp>SPX Index</stp>
        <stp>CHAIN_TICKERS</stp>
        <stp>[PUTStrategy6.xlsx]Backup!R703C7</stp>
        <stp>CHAIN_STRIKE_PX_OVRD</stp>
        <stp>14240</stp>
        <stp>CHAIN_PUT_CALL_TYPE_OVRD=P</stp>
        <stp>CHAIN_PERIODICITY_OVRD=M</stp>
        <tr r="G703" s="3"/>
      </tp>
      <tp t="e">
        <v>#N/A</v>
        <stp/>
        <stp>##V3_BDSV12</stp>
        <stp>SPX Index</stp>
        <stp>CHAIN_TICKERS</stp>
        <stp>[PUTStrategy6.xlsx]Backup!R763C7</stp>
        <stp>CHAIN_STRIKE_PX_OVRD</stp>
        <stp>15440</stp>
        <stp>CHAIN_PUT_CALL_TYPE_OVRD=P</stp>
        <stp>CHAIN_PERIODICITY_OVRD=M</stp>
        <tr r="G763" s="3"/>
      </tp>
      <tp t="e">
        <v>#N/A</v>
        <stp/>
        <stp>##V3_BDSV12</stp>
        <stp>SPX Index</stp>
        <stp>CHAIN_TICKERS</stp>
        <stp>[PUTStrategy6.xlsx]Backup!R863C7</stp>
        <stp>CHAIN_STRIKE_PX_OVRD</stp>
        <stp>17440</stp>
        <stp>CHAIN_PUT_CALL_TYPE_OVRD=P</stp>
        <stp>CHAIN_PERIODICITY_OVRD=M</stp>
        <tr r="G863" s="3"/>
      </tp>
      <tp t="e">
        <v>#N/A</v>
        <stp/>
        <stp>##V3_BDSV12</stp>
        <stp>SPX Index</stp>
        <stp>CHAIN_TICKERS</stp>
        <stp>[PUTStrategy6.xlsx]Backup!R803C7</stp>
        <stp>CHAIN_STRIKE_PX_OVRD</stp>
        <stp>16240</stp>
        <stp>CHAIN_PUT_CALL_TYPE_OVRD=P</stp>
        <stp>CHAIN_PERIODICITY_OVRD=M</stp>
        <tr r="G803" s="3"/>
      </tp>
      <tp t="e">
        <v>#N/A</v>
        <stp/>
        <stp>##V3_BDSV12</stp>
        <stp>SPX Index</stp>
        <stp>CHAIN_TICKERS</stp>
        <stp>[PUTStrategy6.xlsx]Backup!R501C7</stp>
        <stp>CHAIN_STRIKE_PX_OVRD</stp>
        <stp>10200</stp>
        <stp>CHAIN_PUT_CALL_TYPE_OVRD=P</stp>
        <stp>CHAIN_PERIODICITY_OVRD=M</stp>
        <tr r="G501" s="3"/>
      </tp>
      <tp t="e">
        <v>#N/A</v>
        <stp/>
        <stp>##V3_BDSV12</stp>
        <stp>SPX Index</stp>
        <stp>CHAIN_TICKERS</stp>
        <stp>[PUTStrategy6.xlsx]Backup!R661C7</stp>
        <stp>CHAIN_STRIKE_PX_OVRD</stp>
        <stp>13400</stp>
        <stp>CHAIN_PUT_CALL_TYPE_OVRD=P</stp>
        <stp>CHAIN_PERIODICITY_OVRD=M</stp>
        <tr r="G661" s="3"/>
      </tp>
      <tp t="e">
        <v>#N/A</v>
        <stp/>
        <stp>##V3_BDSV12</stp>
        <stp>SPX Index</stp>
        <stp>CHAIN_TICKERS</stp>
        <stp>[PUTStrategy6.xlsx]Backup!R561C7</stp>
        <stp>CHAIN_STRIKE_PX_OVRD</stp>
        <stp>11400</stp>
        <stp>CHAIN_PUT_CALL_TYPE_OVRD=P</stp>
        <stp>CHAIN_PERIODICITY_OVRD=M</stp>
        <tr r="G561" s="3"/>
      </tp>
      <tp t="e">
        <v>#N/A</v>
        <stp/>
        <stp>##V3_BDSV12</stp>
        <stp>SPX Index</stp>
        <stp>CHAIN_TICKERS</stp>
        <stp>[PUTStrategy6.xlsx]Backup!R601C7</stp>
        <stp>CHAIN_STRIKE_PX_OVRD</stp>
        <stp>12200</stp>
        <stp>CHAIN_PUT_CALL_TYPE_OVRD=P</stp>
        <stp>CHAIN_PERIODICITY_OVRD=M</stp>
        <tr r="G601" s="3"/>
      </tp>
      <tp t="e">
        <v>#N/A</v>
        <stp/>
        <stp>##V3_BDSV12</stp>
        <stp>SPX Index</stp>
        <stp>CHAIN_TICKERS</stp>
        <stp>[PUTStrategy6.xlsx]Backup!R901C7</stp>
        <stp>CHAIN_STRIKE_PX_OVRD</stp>
        <stp>18200</stp>
        <stp>CHAIN_PUT_CALL_TYPE_OVRD=P</stp>
        <stp>CHAIN_PERIODICITY_OVRD=M</stp>
        <tr r="G901" s="3"/>
      </tp>
      <tp t="e">
        <v>#N/A</v>
        <stp/>
        <stp>##V3_BDSV12</stp>
        <stp>SPX Index</stp>
        <stp>CHAIN_TICKERS</stp>
        <stp>[PUTStrategy6.xlsx]Backup!R961C7</stp>
        <stp>CHAIN_STRIKE_PX_OVRD</stp>
        <stp>19400</stp>
        <stp>CHAIN_PUT_CALL_TYPE_OVRD=P</stp>
        <stp>CHAIN_PERIODICITY_OVRD=M</stp>
        <tr r="G961" s="3"/>
      </tp>
      <tp t="e">
        <v>#N/A</v>
        <stp/>
        <stp>##V3_BDSV12</stp>
        <stp>SPX Index</stp>
        <stp>CHAIN_TICKERS</stp>
        <stp>[PUTStrategy6.xlsx]Backup!R701C7</stp>
        <stp>CHAIN_STRIKE_PX_OVRD</stp>
        <stp>14200</stp>
        <stp>CHAIN_PUT_CALL_TYPE_OVRD=P</stp>
        <stp>CHAIN_PERIODICITY_OVRD=M</stp>
        <tr r="G701" s="3"/>
      </tp>
      <tp t="e">
        <v>#N/A</v>
        <stp/>
        <stp>##V3_BDSV12</stp>
        <stp>SPX Index</stp>
        <stp>CHAIN_TICKERS</stp>
        <stp>[PUTStrategy6.xlsx]Backup!R761C7</stp>
        <stp>CHAIN_STRIKE_PX_OVRD</stp>
        <stp>15400</stp>
        <stp>CHAIN_PUT_CALL_TYPE_OVRD=P</stp>
        <stp>CHAIN_PERIODICITY_OVRD=M</stp>
        <tr r="G761" s="3"/>
      </tp>
      <tp t="e">
        <v>#N/A</v>
        <stp/>
        <stp>##V3_BDSV12</stp>
        <stp>SPX Index</stp>
        <stp>CHAIN_TICKERS</stp>
        <stp>[PUTStrategy6.xlsx]Backup!R861C7</stp>
        <stp>CHAIN_STRIKE_PX_OVRD</stp>
        <stp>17400</stp>
        <stp>CHAIN_PUT_CALL_TYPE_OVRD=P</stp>
        <stp>CHAIN_PERIODICITY_OVRD=M</stp>
        <tr r="G861" s="3"/>
      </tp>
      <tp t="e">
        <v>#N/A</v>
        <stp/>
        <stp>##V3_BDSV12</stp>
        <stp>SPX Index</stp>
        <stp>CHAIN_TICKERS</stp>
        <stp>[PUTStrategy6.xlsx]Backup!R801C7</stp>
        <stp>CHAIN_STRIKE_PX_OVRD</stp>
        <stp>16200</stp>
        <stp>CHAIN_PUT_CALL_TYPE_OVRD=P</stp>
        <stp>CHAIN_PERIODICITY_OVRD=M</stp>
        <tr r="G801" s="3"/>
      </tp>
      <tp t="e">
        <v>#N/A</v>
        <stp/>
        <stp>##V3_BDSV12</stp>
        <stp>SPX Index</stp>
        <stp>CHAIN_TICKERS</stp>
        <stp>[PUTStrategy6.xlsx]Backup!R502C7</stp>
        <stp>CHAIN_STRIKE_PX_OVRD</stp>
        <stp>10220</stp>
        <stp>CHAIN_PUT_CALL_TYPE_OVRD=P</stp>
        <stp>CHAIN_PERIODICITY_OVRD=M</stp>
        <tr r="G502" s="3"/>
      </tp>
      <tp t="e">
        <v>#N/A</v>
        <stp/>
        <stp>##V3_BDSV12</stp>
        <stp>SPX Index</stp>
        <stp>CHAIN_TICKERS</stp>
        <stp>[PUTStrategy6.xlsx]Backup!R662C7</stp>
        <stp>CHAIN_STRIKE_PX_OVRD</stp>
        <stp>13420</stp>
        <stp>CHAIN_PUT_CALL_TYPE_OVRD=P</stp>
        <stp>CHAIN_PERIODICITY_OVRD=M</stp>
        <tr r="G662" s="3"/>
      </tp>
      <tp t="e">
        <v>#N/A</v>
        <stp/>
        <stp>##V3_BDSV12</stp>
        <stp>SPX Index</stp>
        <stp>CHAIN_TICKERS</stp>
        <stp>[PUTStrategy6.xlsx]Backup!R562C7</stp>
        <stp>CHAIN_STRIKE_PX_OVRD</stp>
        <stp>11420</stp>
        <stp>CHAIN_PUT_CALL_TYPE_OVRD=P</stp>
        <stp>CHAIN_PERIODICITY_OVRD=M</stp>
        <tr r="G562" s="3"/>
      </tp>
      <tp t="e">
        <v>#N/A</v>
        <stp/>
        <stp>##V3_BDSV12</stp>
        <stp>SPX Index</stp>
        <stp>CHAIN_TICKERS</stp>
        <stp>[PUTStrategy6.xlsx]Backup!R602C7</stp>
        <stp>CHAIN_STRIKE_PX_OVRD</stp>
        <stp>12220</stp>
        <stp>CHAIN_PUT_CALL_TYPE_OVRD=P</stp>
        <stp>CHAIN_PERIODICITY_OVRD=M</stp>
        <tr r="G602" s="3"/>
      </tp>
      <tp t="e">
        <v>#N/A</v>
        <stp/>
        <stp>##V3_BDSV12</stp>
        <stp>SPX Index</stp>
        <stp>CHAIN_TICKERS</stp>
        <stp>[PUTStrategy6.xlsx]Backup!R902C7</stp>
        <stp>CHAIN_STRIKE_PX_OVRD</stp>
        <stp>18220</stp>
        <stp>CHAIN_PUT_CALL_TYPE_OVRD=P</stp>
        <stp>CHAIN_PERIODICITY_OVRD=M</stp>
        <tr r="G902" s="3"/>
      </tp>
      <tp t="e">
        <v>#N/A</v>
        <stp/>
        <stp>##V3_BDSV12</stp>
        <stp>SPX Index</stp>
        <stp>CHAIN_TICKERS</stp>
        <stp>[PUTStrategy6.xlsx]Backup!R962C7</stp>
        <stp>CHAIN_STRIKE_PX_OVRD</stp>
        <stp>19420</stp>
        <stp>CHAIN_PUT_CALL_TYPE_OVRD=P</stp>
        <stp>CHAIN_PERIODICITY_OVRD=M</stp>
        <tr r="G962" s="3"/>
      </tp>
      <tp t="e">
        <v>#N/A</v>
        <stp/>
        <stp>##V3_BDSV12</stp>
        <stp>SPX Index</stp>
        <stp>CHAIN_TICKERS</stp>
        <stp>[PUTStrategy6.xlsx]Backup!R702C7</stp>
        <stp>CHAIN_STRIKE_PX_OVRD</stp>
        <stp>14220</stp>
        <stp>CHAIN_PUT_CALL_TYPE_OVRD=P</stp>
        <stp>CHAIN_PERIODICITY_OVRD=M</stp>
        <tr r="G702" s="3"/>
      </tp>
      <tp t="e">
        <v>#N/A</v>
        <stp/>
        <stp>##V3_BDSV12</stp>
        <stp>SPX Index</stp>
        <stp>CHAIN_TICKERS</stp>
        <stp>[PUTStrategy6.xlsx]Backup!R762C7</stp>
        <stp>CHAIN_STRIKE_PX_OVRD</stp>
        <stp>15420</stp>
        <stp>CHAIN_PUT_CALL_TYPE_OVRD=P</stp>
        <stp>CHAIN_PERIODICITY_OVRD=M</stp>
        <tr r="G762" s="3"/>
      </tp>
      <tp t="e">
        <v>#N/A</v>
        <stp/>
        <stp>##V3_BDSV12</stp>
        <stp>SPX Index</stp>
        <stp>CHAIN_TICKERS</stp>
        <stp>[PUTStrategy6.xlsx]Backup!R862C7</stp>
        <stp>CHAIN_STRIKE_PX_OVRD</stp>
        <stp>17420</stp>
        <stp>CHAIN_PUT_CALL_TYPE_OVRD=P</stp>
        <stp>CHAIN_PERIODICITY_OVRD=M</stp>
        <tr r="G862" s="3"/>
      </tp>
      <tp t="e">
        <v>#N/A</v>
        <stp/>
        <stp>##V3_BDSV12</stp>
        <stp>SPX Index</stp>
        <stp>CHAIN_TICKERS</stp>
        <stp>[PUTStrategy6.xlsx]Backup!R802C7</stp>
        <stp>CHAIN_STRIKE_PX_OVRD</stp>
        <stp>16220</stp>
        <stp>CHAIN_PUT_CALL_TYPE_OVRD=P</stp>
        <stp>CHAIN_PERIODICITY_OVRD=M</stp>
        <tr r="G802" s="3"/>
      </tp>
      <tp t="e">
        <v>#N/A</v>
        <stp/>
        <stp>##V3_BDSV12</stp>
        <stp>SPX Index</stp>
        <stp>CHAIN_TICKERS</stp>
        <stp>[PUTStrategy6.xlsx]Backup!R504C7</stp>
        <stp>CHAIN_STRIKE_PX_OVRD</stp>
        <stp>10260</stp>
        <stp>CHAIN_PUT_CALL_TYPE_OVRD=P</stp>
        <stp>CHAIN_PERIODICITY_OVRD=M</stp>
        <tr r="G504" s="3"/>
      </tp>
      <tp t="e">
        <v>#N/A</v>
        <stp/>
        <stp>##V3_BDSV12</stp>
        <stp>SPX Index</stp>
        <stp>CHAIN_TICKERS</stp>
        <stp>[PUTStrategy6.xlsx]Backup!R664C7</stp>
        <stp>CHAIN_STRIKE_PX_OVRD</stp>
        <stp>13460</stp>
        <stp>CHAIN_PUT_CALL_TYPE_OVRD=P</stp>
        <stp>CHAIN_PERIODICITY_OVRD=M</stp>
        <tr r="G664" s="3"/>
      </tp>
      <tp t="e">
        <v>#N/A</v>
        <stp/>
        <stp>##V3_BDSV12</stp>
        <stp>SPX Index</stp>
        <stp>CHAIN_TICKERS</stp>
        <stp>[PUTStrategy6.xlsx]Backup!R564C7</stp>
        <stp>CHAIN_STRIKE_PX_OVRD</stp>
        <stp>11460</stp>
        <stp>CHAIN_PUT_CALL_TYPE_OVRD=P</stp>
        <stp>CHAIN_PERIODICITY_OVRD=M</stp>
        <tr r="G564" s="3"/>
      </tp>
      <tp t="e">
        <v>#N/A</v>
        <stp/>
        <stp>##V3_BDSV12</stp>
        <stp>SPX Index</stp>
        <stp>CHAIN_TICKERS</stp>
        <stp>[PUTStrategy6.xlsx]Backup!R604C7</stp>
        <stp>CHAIN_STRIKE_PX_OVRD</stp>
        <stp>12260</stp>
        <stp>CHAIN_PUT_CALL_TYPE_OVRD=P</stp>
        <stp>CHAIN_PERIODICITY_OVRD=M</stp>
        <tr r="G604" s="3"/>
      </tp>
      <tp t="e">
        <v>#N/A</v>
        <stp/>
        <stp>##V3_BDSV12</stp>
        <stp>SPX Index</stp>
        <stp>CHAIN_TICKERS</stp>
        <stp>[PUTStrategy6.xlsx]Backup!R904C7</stp>
        <stp>CHAIN_STRIKE_PX_OVRD</stp>
        <stp>18260</stp>
        <stp>CHAIN_PUT_CALL_TYPE_OVRD=P</stp>
        <stp>CHAIN_PERIODICITY_OVRD=M</stp>
        <tr r="G904" s="3"/>
      </tp>
      <tp t="e">
        <v>#N/A</v>
        <stp/>
        <stp>##V3_BDSV12</stp>
        <stp>SPX Index</stp>
        <stp>CHAIN_TICKERS</stp>
        <stp>[PUTStrategy6.xlsx]Backup!R964C7</stp>
        <stp>CHAIN_STRIKE_PX_OVRD</stp>
        <stp>19460</stp>
        <stp>CHAIN_PUT_CALL_TYPE_OVRD=P</stp>
        <stp>CHAIN_PERIODICITY_OVRD=M</stp>
        <tr r="G964" s="3"/>
      </tp>
      <tp t="e">
        <v>#N/A</v>
        <stp/>
        <stp>##V3_BDSV12</stp>
        <stp>SPX Index</stp>
        <stp>CHAIN_TICKERS</stp>
        <stp>[PUTStrategy6.xlsx]Backup!R704C7</stp>
        <stp>CHAIN_STRIKE_PX_OVRD</stp>
        <stp>14260</stp>
        <stp>CHAIN_PUT_CALL_TYPE_OVRD=P</stp>
        <stp>CHAIN_PERIODICITY_OVRD=M</stp>
        <tr r="G704" s="3"/>
      </tp>
      <tp t="e">
        <v>#N/A</v>
        <stp/>
        <stp>##V3_BDSV12</stp>
        <stp>SPX Index</stp>
        <stp>CHAIN_TICKERS</stp>
        <stp>[PUTStrategy6.xlsx]Backup!R764C7</stp>
        <stp>CHAIN_STRIKE_PX_OVRD</stp>
        <stp>15460</stp>
        <stp>CHAIN_PUT_CALL_TYPE_OVRD=P</stp>
        <stp>CHAIN_PERIODICITY_OVRD=M</stp>
        <tr r="G764" s="3"/>
      </tp>
      <tp t="e">
        <v>#N/A</v>
        <stp/>
        <stp>##V3_BDSV12</stp>
        <stp>SPX Index</stp>
        <stp>CHAIN_TICKERS</stp>
        <stp>[PUTStrategy6.xlsx]Backup!R864C7</stp>
        <stp>CHAIN_STRIKE_PX_OVRD</stp>
        <stp>17460</stp>
        <stp>CHAIN_PUT_CALL_TYPE_OVRD=P</stp>
        <stp>CHAIN_PERIODICITY_OVRD=M</stp>
        <tr r="G864" s="3"/>
      </tp>
      <tp t="e">
        <v>#N/A</v>
        <stp/>
        <stp>##V3_BDSV12</stp>
        <stp>SPX Index</stp>
        <stp>CHAIN_TICKERS</stp>
        <stp>[PUTStrategy6.xlsx]Backup!R804C7</stp>
        <stp>CHAIN_STRIKE_PX_OVRD</stp>
        <stp>16260</stp>
        <stp>CHAIN_PUT_CALL_TYPE_OVRD=P</stp>
        <stp>CHAIN_PERIODICITY_OVRD=M</stp>
        <tr r="G804" s="3"/>
      </tp>
      <tp t="e">
        <v>#N/A</v>
        <stp/>
        <stp>##V3_BDSV12</stp>
        <stp>SPX Index</stp>
        <stp>CHAIN_TICKERS</stp>
        <stp>[PUTStrategy6.xlsx]Backup!R505C7</stp>
        <stp>CHAIN_STRIKE_PX_OVRD</stp>
        <stp>10280</stp>
        <stp>CHAIN_PUT_CALL_TYPE_OVRD=P</stp>
        <stp>CHAIN_PERIODICITY_OVRD=M</stp>
        <tr r="G505" s="3"/>
      </tp>
      <tp t="e">
        <v>#N/A</v>
        <stp/>
        <stp>##V3_BDSV12</stp>
        <stp>SPX Index</stp>
        <stp>CHAIN_TICKERS</stp>
        <stp>[PUTStrategy6.xlsx]Backup!R665C7</stp>
        <stp>CHAIN_STRIKE_PX_OVRD</stp>
        <stp>13480</stp>
        <stp>CHAIN_PUT_CALL_TYPE_OVRD=P</stp>
        <stp>CHAIN_PERIODICITY_OVRD=M</stp>
        <tr r="G665" s="3"/>
      </tp>
      <tp t="e">
        <v>#N/A</v>
        <stp/>
        <stp>##V3_BDSV12</stp>
        <stp>SPX Index</stp>
        <stp>CHAIN_TICKERS</stp>
        <stp>[PUTStrategy6.xlsx]Backup!R565C7</stp>
        <stp>CHAIN_STRIKE_PX_OVRD</stp>
        <stp>11480</stp>
        <stp>CHAIN_PUT_CALL_TYPE_OVRD=P</stp>
        <stp>CHAIN_PERIODICITY_OVRD=M</stp>
        <tr r="G565" s="3"/>
      </tp>
      <tp t="e">
        <v>#N/A</v>
        <stp/>
        <stp>##V3_BDSV12</stp>
        <stp>SPX Index</stp>
        <stp>CHAIN_TICKERS</stp>
        <stp>[PUTStrategy6.xlsx]Backup!R605C7</stp>
        <stp>CHAIN_STRIKE_PX_OVRD</stp>
        <stp>12280</stp>
        <stp>CHAIN_PUT_CALL_TYPE_OVRD=P</stp>
        <stp>CHAIN_PERIODICITY_OVRD=M</stp>
        <tr r="G605" s="3"/>
      </tp>
      <tp t="e">
        <v>#N/A</v>
        <stp/>
        <stp>##V3_BDSV12</stp>
        <stp>SPX Index</stp>
        <stp>CHAIN_TICKERS</stp>
        <stp>[PUTStrategy6.xlsx]Backup!R905C7</stp>
        <stp>CHAIN_STRIKE_PX_OVRD</stp>
        <stp>18280</stp>
        <stp>CHAIN_PUT_CALL_TYPE_OVRD=P</stp>
        <stp>CHAIN_PERIODICITY_OVRD=M</stp>
        <tr r="G905" s="3"/>
      </tp>
      <tp t="e">
        <v>#N/A</v>
        <stp/>
        <stp>##V3_BDSV12</stp>
        <stp>SPX Index</stp>
        <stp>CHAIN_TICKERS</stp>
        <stp>[PUTStrategy6.xlsx]Backup!R965C7</stp>
        <stp>CHAIN_STRIKE_PX_OVRD</stp>
        <stp>19480</stp>
        <stp>CHAIN_PUT_CALL_TYPE_OVRD=P</stp>
        <stp>CHAIN_PERIODICITY_OVRD=M</stp>
        <tr r="G965" s="3"/>
      </tp>
      <tp t="e">
        <v>#N/A</v>
        <stp/>
        <stp>##V3_BDSV12</stp>
        <stp>SPX Index</stp>
        <stp>CHAIN_TICKERS</stp>
        <stp>[PUTStrategy6.xlsx]Backup!R705C7</stp>
        <stp>CHAIN_STRIKE_PX_OVRD</stp>
        <stp>14280</stp>
        <stp>CHAIN_PUT_CALL_TYPE_OVRD=P</stp>
        <stp>CHAIN_PERIODICITY_OVRD=M</stp>
        <tr r="G705" s="3"/>
      </tp>
      <tp t="e">
        <v>#N/A</v>
        <stp/>
        <stp>##V3_BDSV12</stp>
        <stp>SPX Index</stp>
        <stp>CHAIN_TICKERS</stp>
        <stp>[PUTStrategy6.xlsx]Backup!R765C7</stp>
        <stp>CHAIN_STRIKE_PX_OVRD</stp>
        <stp>15480</stp>
        <stp>CHAIN_PUT_CALL_TYPE_OVRD=P</stp>
        <stp>CHAIN_PERIODICITY_OVRD=M</stp>
        <tr r="G765" s="3"/>
      </tp>
      <tp t="e">
        <v>#N/A</v>
        <stp/>
        <stp>##V3_BDSV12</stp>
        <stp>SPX Index</stp>
        <stp>CHAIN_TICKERS</stp>
        <stp>[PUTStrategy6.xlsx]Backup!R865C7</stp>
        <stp>CHAIN_STRIKE_PX_OVRD</stp>
        <stp>17480</stp>
        <stp>CHAIN_PUT_CALL_TYPE_OVRD=P</stp>
        <stp>CHAIN_PERIODICITY_OVRD=M</stp>
        <tr r="G865" s="3"/>
      </tp>
      <tp t="e">
        <v>#N/A</v>
        <stp/>
        <stp>##V3_BDSV12</stp>
        <stp>SPX Index</stp>
        <stp>CHAIN_TICKERS</stp>
        <stp>[PUTStrategy6.xlsx]Backup!R805C7</stp>
        <stp>CHAIN_STRIKE_PX_OVRD</stp>
        <stp>16280</stp>
        <stp>CHAIN_PUT_CALL_TYPE_OVRD=P</stp>
        <stp>CHAIN_PERIODICITY_OVRD=M</stp>
        <tr r="G805" s="3"/>
      </tp>
      <tp t="e">
        <v>#N/A</v>
        <stp/>
        <stp>##V3_BDSV12</stp>
        <stp>SPX Index</stp>
        <stp>CHAIN_TICKERS</stp>
        <stp>[PUTStrategy6.xlsx]Backup!R510C7</stp>
        <stp>CHAIN_STRIKE_PX_OVRD</stp>
        <stp>10380</stp>
        <stp>CHAIN_PUT_CALL_TYPE_OVRD=P</stp>
        <stp>CHAIN_PERIODICITY_OVRD=M</stp>
        <tr r="G510" s="3"/>
      </tp>
      <tp t="e">
        <v>#N/A</v>
        <stp/>
        <stp>##V3_BDSV12</stp>
        <stp>SPX Index</stp>
        <stp>CHAIN_TICKERS</stp>
        <stp>[PUTStrategy6.xlsx]Backup!R670C7</stp>
        <stp>CHAIN_STRIKE_PX_OVRD</stp>
        <stp>13580</stp>
        <stp>CHAIN_PUT_CALL_TYPE_OVRD=P</stp>
        <stp>CHAIN_PERIODICITY_OVRD=M</stp>
        <tr r="G670" s="3"/>
      </tp>
      <tp t="e">
        <v>#N/A</v>
        <stp/>
        <stp>##V3_BDSV12</stp>
        <stp>SPX Index</stp>
        <stp>CHAIN_TICKERS</stp>
        <stp>[PUTStrategy6.xlsx]Backup!R570C7</stp>
        <stp>CHAIN_STRIKE_PX_OVRD</stp>
        <stp>11580</stp>
        <stp>CHAIN_PUT_CALL_TYPE_OVRD=P</stp>
        <stp>CHAIN_PERIODICITY_OVRD=M</stp>
        <tr r="G570" s="3"/>
      </tp>
      <tp t="e">
        <v>#N/A</v>
        <stp/>
        <stp>##V3_BDSV12</stp>
        <stp>SPX Index</stp>
        <stp>CHAIN_TICKERS</stp>
        <stp>[PUTStrategy6.xlsx]Backup!R610C7</stp>
        <stp>CHAIN_STRIKE_PX_OVRD</stp>
        <stp>12380</stp>
        <stp>CHAIN_PUT_CALL_TYPE_OVRD=P</stp>
        <stp>CHAIN_PERIODICITY_OVRD=M</stp>
        <tr r="G610" s="3"/>
      </tp>
      <tp t="e">
        <v>#N/A</v>
        <stp/>
        <stp>##V3_BDSV12</stp>
        <stp>SPX Index</stp>
        <stp>CHAIN_TICKERS</stp>
        <stp>[PUTStrategy6.xlsx]Backup!R910C7</stp>
        <stp>CHAIN_STRIKE_PX_OVRD</stp>
        <stp>18380</stp>
        <stp>CHAIN_PUT_CALL_TYPE_OVRD=P</stp>
        <stp>CHAIN_PERIODICITY_OVRD=M</stp>
        <tr r="G910" s="3"/>
      </tp>
      <tp t="e">
        <v>#N/A</v>
        <stp/>
        <stp>##V3_BDSV12</stp>
        <stp>SPX Index</stp>
        <stp>CHAIN_TICKERS</stp>
        <stp>[PUTStrategy6.xlsx]Backup!R970C7</stp>
        <stp>CHAIN_STRIKE_PX_OVRD</stp>
        <stp>19580</stp>
        <stp>CHAIN_PUT_CALL_TYPE_OVRD=P</stp>
        <stp>CHAIN_PERIODICITY_OVRD=M</stp>
        <tr r="G970" s="3"/>
      </tp>
      <tp t="e">
        <v>#N/A</v>
        <stp/>
        <stp>##V3_BDSV12</stp>
        <stp>SPX Index</stp>
        <stp>CHAIN_TICKERS</stp>
        <stp>[PUTStrategy6.xlsx]Backup!R710C7</stp>
        <stp>CHAIN_STRIKE_PX_OVRD</stp>
        <stp>14380</stp>
        <stp>CHAIN_PUT_CALL_TYPE_OVRD=P</stp>
        <stp>CHAIN_PERIODICITY_OVRD=M</stp>
        <tr r="G710" s="3"/>
      </tp>
      <tp t="e">
        <v>#N/A</v>
        <stp/>
        <stp>##V3_BDSV12</stp>
        <stp>SPX Index</stp>
        <stp>CHAIN_TICKERS</stp>
        <stp>[PUTStrategy6.xlsx]Backup!R770C7</stp>
        <stp>CHAIN_STRIKE_PX_OVRD</stp>
        <stp>15580</stp>
        <stp>CHAIN_PUT_CALL_TYPE_OVRD=P</stp>
        <stp>CHAIN_PERIODICITY_OVRD=M</stp>
        <tr r="G770" s="3"/>
      </tp>
      <tp t="e">
        <v>#N/A</v>
        <stp/>
        <stp>##V3_BDSV12</stp>
        <stp>SPX Index</stp>
        <stp>CHAIN_TICKERS</stp>
        <stp>[PUTStrategy6.xlsx]Backup!R870C7</stp>
        <stp>CHAIN_STRIKE_PX_OVRD</stp>
        <stp>17580</stp>
        <stp>CHAIN_PUT_CALL_TYPE_OVRD=P</stp>
        <stp>CHAIN_PERIODICITY_OVRD=M</stp>
        <tr r="G870" s="3"/>
      </tp>
      <tp t="e">
        <v>#N/A</v>
        <stp/>
        <stp>##V3_BDSV12</stp>
        <stp>SPX Index</stp>
        <stp>CHAIN_TICKERS</stp>
        <stp>[PUTStrategy6.xlsx]Backup!R810C7</stp>
        <stp>CHAIN_STRIKE_PX_OVRD</stp>
        <stp>16380</stp>
        <stp>CHAIN_PUT_CALL_TYPE_OVRD=P</stp>
        <stp>CHAIN_PERIODICITY_OVRD=M</stp>
        <tr r="G810" s="3"/>
      </tp>
      <tp t="e">
        <v>#N/A</v>
        <stp/>
        <stp>##V3_BDPV12</stp>
        <stp/>
        <stp>security des</stp>
        <stp>[PUTStrategy6.xlsx]Backup!R2561C11</stp>
        <tr r="K2561" s="3"/>
      </tp>
      <tp t="e">
        <v>#N/A</v>
        <stp/>
        <stp>##V3_BDPV12</stp>
        <stp/>
        <stp>security des</stp>
        <stp>[PUTStrategy6.xlsx]Backup!R2560C11</stp>
        <tr r="K2560" s="3"/>
      </tp>
      <tp t="e">
        <v>#N/A</v>
        <stp/>
        <stp>##V3_BDPV12</stp>
        <stp/>
        <stp>security des</stp>
        <stp>[PUTStrategy6.xlsx]Backup!R2563C11</stp>
        <tr r="K2563" s="3"/>
      </tp>
      <tp t="e">
        <v>#N/A</v>
        <stp/>
        <stp>##V3_BDPV12</stp>
        <stp/>
        <stp>security des</stp>
        <stp>[PUTStrategy6.xlsx]Backup!R2562C11</stp>
        <tr r="K2562" s="3"/>
      </tp>
      <tp t="e">
        <v>#N/A</v>
        <stp/>
        <stp>##V3_BDPV12</stp>
        <stp/>
        <stp>security des</stp>
        <stp>[PUTStrategy6.xlsx]Backup!R2565C11</stp>
        <tr r="K2565" s="3"/>
      </tp>
      <tp t="e">
        <v>#N/A</v>
        <stp/>
        <stp>##V3_BDPV12</stp>
        <stp/>
        <stp>security des</stp>
        <stp>[PUTStrategy6.xlsx]Backup!R2564C11</stp>
        <tr r="K2564" s="3"/>
      </tp>
      <tp t="e">
        <v>#N/A</v>
        <stp/>
        <stp>##V3_BDPV12</stp>
        <stp/>
        <stp>security des</stp>
        <stp>[PUTStrategy6.xlsx]Backup!R2567C11</stp>
        <tr r="K2567" s="3"/>
      </tp>
      <tp t="e">
        <v>#N/A</v>
        <stp/>
        <stp>##V3_BDPV12</stp>
        <stp/>
        <stp>security des</stp>
        <stp>[PUTStrategy6.xlsx]Backup!R2566C11</stp>
        <tr r="K2566" s="3"/>
      </tp>
      <tp t="e">
        <v>#N/A</v>
        <stp/>
        <stp>##V3_BDPV12</stp>
        <stp/>
        <stp>security des</stp>
        <stp>[PUTStrategy6.xlsx]Backup!R2569C11</stp>
        <tr r="K2569" s="3"/>
      </tp>
      <tp t="e">
        <v>#N/A</v>
        <stp/>
        <stp>##V3_BDPV12</stp>
        <stp/>
        <stp>security des</stp>
        <stp>[PUTStrategy6.xlsx]Backup!R2568C11</stp>
        <tr r="K2568" s="3"/>
      </tp>
      <tp t="e">
        <v>#N/A</v>
        <stp/>
        <stp>##V3_BDPV12</stp>
        <stp/>
        <stp>security des</stp>
        <stp>[PUTStrategy6.xlsx]Backup!R2571C11</stp>
        <tr r="K2571" s="3"/>
      </tp>
      <tp t="e">
        <v>#N/A</v>
        <stp/>
        <stp>##V3_BDPV12</stp>
        <stp/>
        <stp>security des</stp>
        <stp>[PUTStrategy6.xlsx]Backup!R2570C11</stp>
        <tr r="K2570" s="3"/>
      </tp>
      <tp t="e">
        <v>#N/A</v>
        <stp/>
        <stp>##V3_BDPV12</stp>
        <stp/>
        <stp>security des</stp>
        <stp>[PUTStrategy6.xlsx]Backup!R2573C11</stp>
        <tr r="K2573" s="3"/>
      </tp>
      <tp t="e">
        <v>#N/A</v>
        <stp/>
        <stp>##V3_BDPV12</stp>
        <stp/>
        <stp>security des</stp>
        <stp>[PUTStrategy6.xlsx]Backup!R2572C11</stp>
        <tr r="K2572" s="3"/>
      </tp>
      <tp t="e">
        <v>#N/A</v>
        <stp/>
        <stp>##V3_BDPV12</stp>
        <stp/>
        <stp>security des</stp>
        <stp>[PUTStrategy6.xlsx]Backup!R2575C11</stp>
        <tr r="K2575" s="3"/>
      </tp>
      <tp t="e">
        <v>#N/A</v>
        <stp/>
        <stp>##V3_BDPV12</stp>
        <stp/>
        <stp>security des</stp>
        <stp>[PUTStrategy6.xlsx]Backup!R2574C11</stp>
        <tr r="K2574" s="3"/>
      </tp>
      <tp t="e">
        <v>#N/A</v>
        <stp/>
        <stp>##V3_BDPV12</stp>
        <stp/>
        <stp>security des</stp>
        <stp>[PUTStrategy6.xlsx]Backup!R2537C15</stp>
        <tr r="O2537" s="3"/>
      </tp>
      <tp t="e">
        <v>#N/A</v>
        <stp/>
        <stp>##V3_BDPV12</stp>
        <stp/>
        <stp>security des</stp>
        <stp>[PUTStrategy6.xlsx]Backup!R2577C11</stp>
        <tr r="K2577" s="3"/>
      </tp>
      <tp t="e">
        <v>#N/A</v>
        <stp/>
        <stp>##V3_BDPV12</stp>
        <stp/>
        <stp>security des</stp>
        <stp>[PUTStrategy6.xlsx]Backup!R2576C11</stp>
        <tr r="K2576" s="3"/>
      </tp>
      <tp t="e">
        <v>#N/A</v>
        <stp/>
        <stp>##V3_BDPV12</stp>
        <stp/>
        <stp>security des</stp>
        <stp>[PUTStrategy6.xlsx]Backup!R2539C15</stp>
        <tr r="O2539" s="3"/>
      </tp>
      <tp t="e">
        <v>#N/A</v>
        <stp/>
        <stp>##V3_BDPV12</stp>
        <stp/>
        <stp>security des</stp>
        <stp>[PUTStrategy6.xlsx]Backup!R2579C11</stp>
        <tr r="K2579" s="3"/>
      </tp>
      <tp t="e">
        <v>#N/A</v>
        <stp/>
        <stp>##V3_BDPV12</stp>
        <stp/>
        <stp>security des</stp>
        <stp>[PUTStrategy6.xlsx]Backup!R2538C15</stp>
        <tr r="O2538" s="3"/>
      </tp>
      <tp t="e">
        <v>#N/A</v>
        <stp/>
        <stp>##V3_BDPV12</stp>
        <stp/>
        <stp>security des</stp>
        <stp>[PUTStrategy6.xlsx]Backup!R2578C11</stp>
        <tr r="K2578" s="3"/>
      </tp>
      <tp t="e">
        <v>#N/A</v>
        <stp/>
        <stp>##V3_BDPV12</stp>
        <stp/>
        <stp>security des</stp>
        <stp>[PUTStrategy6.xlsx]Backup!R2541C11</stp>
        <tr r="K2541" s="3"/>
      </tp>
      <tp t="e">
        <v>#N/A</v>
        <stp/>
        <stp>##V3_BDPV12</stp>
        <stp/>
        <stp>security des</stp>
        <stp>[PUTStrategy6.xlsx]Backup!R2540C11</stp>
        <tr r="K2540" s="3"/>
      </tp>
      <tp t="e">
        <v>#N/A</v>
        <stp/>
        <stp>##V3_BDPV12</stp>
        <stp/>
        <stp>security des</stp>
        <stp>[PUTStrategy6.xlsx]Backup!R2543C11</stp>
        <tr r="K2543" s="3"/>
      </tp>
      <tp t="e">
        <v>#N/A</v>
        <stp/>
        <stp>##V3_BDPV12</stp>
        <stp/>
        <stp>security des</stp>
        <stp>[PUTStrategy6.xlsx]Backup!R2542C11</stp>
        <tr r="K2542" s="3"/>
      </tp>
      <tp t="e">
        <v>#N/A</v>
        <stp/>
        <stp>##V3_BDPV12</stp>
        <stp/>
        <stp>security des</stp>
        <stp>[PUTStrategy6.xlsx]Backup!R2545C11</stp>
        <tr r="K2545" s="3"/>
      </tp>
      <tp t="e">
        <v>#N/A</v>
        <stp/>
        <stp>##V3_BDPV12</stp>
        <stp/>
        <stp>security des</stp>
        <stp>[PUTStrategy6.xlsx]Backup!R2544C11</stp>
        <tr r="K2544" s="3"/>
      </tp>
      <tp t="e">
        <v>#N/A</v>
        <stp/>
        <stp>##V3_BDPV12</stp>
        <stp/>
        <stp>security des</stp>
        <stp>[PUTStrategy6.xlsx]Backup!R2547C11</stp>
        <tr r="K2547" s="3"/>
      </tp>
      <tp t="e">
        <v>#N/A</v>
        <stp/>
        <stp>##V3_BDPV12</stp>
        <stp/>
        <stp>security des</stp>
        <stp>[PUTStrategy6.xlsx]Backup!R2546C11</stp>
        <tr r="K2546" s="3"/>
      </tp>
      <tp t="e">
        <v>#N/A</v>
        <stp/>
        <stp>##V3_BDPV12</stp>
        <stp/>
        <stp>security des</stp>
        <stp>[PUTStrategy6.xlsx]Backup!R2549C11</stp>
        <tr r="K2549" s="3"/>
      </tp>
      <tp t="e">
        <v>#N/A</v>
        <stp/>
        <stp>##V3_BDPV12</stp>
        <stp/>
        <stp>security des</stp>
        <stp>[PUTStrategy6.xlsx]Backup!R2548C11</stp>
        <tr r="K2548" s="3"/>
      </tp>
      <tp t="e">
        <v>#N/A</v>
        <stp/>
        <stp>##V3_BDPV12</stp>
        <stp/>
        <stp>security des</stp>
        <stp>[PUTStrategy6.xlsx]Backup!R2551C11</stp>
        <tr r="K2551" s="3"/>
      </tp>
      <tp t="e">
        <v>#N/A</v>
        <stp/>
        <stp>##V3_BDPV12</stp>
        <stp/>
        <stp>security des</stp>
        <stp>[PUTStrategy6.xlsx]Backup!R2550C11</stp>
        <tr r="K2550" s="3"/>
      </tp>
      <tp t="e">
        <v>#N/A</v>
        <stp/>
        <stp>##V3_BDPV12</stp>
        <stp/>
        <stp>security des</stp>
        <stp>[PUTStrategy6.xlsx]Backup!R2553C11</stp>
        <tr r="K2553" s="3"/>
      </tp>
      <tp t="e">
        <v>#N/A</v>
        <stp/>
        <stp>##V3_BDPV12</stp>
        <stp/>
        <stp>security des</stp>
        <stp>[PUTStrategy6.xlsx]Backup!R2552C11</stp>
        <tr r="K2552" s="3"/>
      </tp>
      <tp t="e">
        <v>#N/A</v>
        <stp/>
        <stp>##V3_BDPV12</stp>
        <stp/>
        <stp>security des</stp>
        <stp>[PUTStrategy6.xlsx]Backup!R2555C11</stp>
        <tr r="K2555" s="3"/>
      </tp>
      <tp t="e">
        <v>#N/A</v>
        <stp/>
        <stp>##V3_BDPV12</stp>
        <stp/>
        <stp>security des</stp>
        <stp>[PUTStrategy6.xlsx]Backup!R2554C11</stp>
        <tr r="K2554" s="3"/>
      </tp>
      <tp t="e">
        <v>#N/A</v>
        <stp/>
        <stp>##V3_BDPV12</stp>
        <stp/>
        <stp>security des</stp>
        <stp>[PUTStrategy6.xlsx]Backup!R2557C11</stp>
        <tr r="K2557" s="3"/>
      </tp>
      <tp t="e">
        <v>#N/A</v>
        <stp/>
        <stp>##V3_BDPV12</stp>
        <stp/>
        <stp>security des</stp>
        <stp>[PUTStrategy6.xlsx]Backup!R2556C11</stp>
        <tr r="K2556" s="3"/>
      </tp>
      <tp t="e">
        <v>#N/A</v>
        <stp/>
        <stp>##V3_BDPV12</stp>
        <stp/>
        <stp>security des</stp>
        <stp>[PUTStrategy6.xlsx]Backup!R2559C11</stp>
        <tr r="K2559" s="3"/>
      </tp>
      <tp t="e">
        <v>#N/A</v>
        <stp/>
        <stp>##V3_BDPV12</stp>
        <stp/>
        <stp>security des</stp>
        <stp>[PUTStrategy6.xlsx]Backup!R2558C11</stp>
        <tr r="K2558" s="3"/>
      </tp>
      <tp t="e">
        <v>#N/A</v>
        <stp/>
        <stp>##V3_BDPV12</stp>
        <stp/>
        <stp>security des</stp>
        <stp>[PUTStrategy6.xlsx]Backup!R2561C15</stp>
        <tr r="O2561" s="3"/>
      </tp>
      <tp t="e">
        <v>#N/A</v>
        <stp/>
        <stp>##V3_BDPV12</stp>
        <stp/>
        <stp>security des</stp>
        <stp>[PUTStrategy6.xlsx]Backup!R2560C15</stp>
        <tr r="O2560" s="3"/>
      </tp>
      <tp t="e">
        <v>#N/A</v>
        <stp/>
        <stp>##V3_BDPV12</stp>
        <stp/>
        <stp>security des</stp>
        <stp>[PUTStrategy6.xlsx]Backup!R2563C15</stp>
        <tr r="O2563" s="3"/>
      </tp>
      <tp t="e">
        <v>#N/A</v>
        <stp/>
        <stp>##V3_BDPV12</stp>
        <stp/>
        <stp>security des</stp>
        <stp>[PUTStrategy6.xlsx]Backup!R2562C15</stp>
        <tr r="O2562" s="3"/>
      </tp>
      <tp t="e">
        <v>#N/A</v>
        <stp/>
        <stp>##V3_BDPV12</stp>
        <stp/>
        <stp>security des</stp>
        <stp>[PUTStrategy6.xlsx]Backup!R2565C15</stp>
        <tr r="O2565" s="3"/>
      </tp>
      <tp t="e">
        <v>#N/A</v>
        <stp/>
        <stp>##V3_BDPV12</stp>
        <stp/>
        <stp>security des</stp>
        <stp>[PUTStrategy6.xlsx]Backup!R2564C15</stp>
        <tr r="O2564" s="3"/>
      </tp>
      <tp t="e">
        <v>#N/A</v>
        <stp/>
        <stp>##V3_BDPV12</stp>
        <stp/>
        <stp>security des</stp>
        <stp>[PUTStrategy6.xlsx]Backup!R2567C15</stp>
        <tr r="O2567" s="3"/>
      </tp>
      <tp t="e">
        <v>#N/A</v>
        <stp/>
        <stp>##V3_BDPV12</stp>
        <stp/>
        <stp>security des</stp>
        <stp>[PUTStrategy6.xlsx]Backup!R2566C15</stp>
        <tr r="O2566" s="3"/>
      </tp>
      <tp t="e">
        <v>#N/A</v>
        <stp/>
        <stp>##V3_BDPV12</stp>
        <stp/>
        <stp>security des</stp>
        <stp>[PUTStrategy6.xlsx]Backup!R2569C15</stp>
        <tr r="O2569" s="3"/>
      </tp>
      <tp t="e">
        <v>#N/A</v>
        <stp/>
        <stp>##V3_BDPV12</stp>
        <stp/>
        <stp>security des</stp>
        <stp>[PUTStrategy6.xlsx]Backup!R2568C15</stp>
        <tr r="O2568" s="3"/>
      </tp>
      <tp t="e">
        <v>#N/A</v>
        <stp/>
        <stp>##V3_BDPV12</stp>
        <stp/>
        <stp>security des</stp>
        <stp>[PUTStrategy6.xlsx]Backup!R2571C15</stp>
        <tr r="O2571" s="3"/>
      </tp>
      <tp t="e">
        <v>#N/A</v>
        <stp/>
        <stp>##V3_BDPV12</stp>
        <stp/>
        <stp>security des</stp>
        <stp>[PUTStrategy6.xlsx]Backup!R2570C15</stp>
        <tr r="O2570" s="3"/>
      </tp>
      <tp t="e">
        <v>#N/A</v>
        <stp/>
        <stp>##V3_BDPV12</stp>
        <stp/>
        <stp>security des</stp>
        <stp>[PUTStrategy6.xlsx]Backup!R2573C15</stp>
        <tr r="O2573" s="3"/>
      </tp>
      <tp t="e">
        <v>#N/A</v>
        <stp/>
        <stp>##V3_BDPV12</stp>
        <stp/>
        <stp>security des</stp>
        <stp>[PUTStrategy6.xlsx]Backup!R2572C15</stp>
        <tr r="O2572" s="3"/>
      </tp>
      <tp t="e">
        <v>#N/A</v>
        <stp/>
        <stp>##V3_BDPV12</stp>
        <stp/>
        <stp>security des</stp>
        <stp>[PUTStrategy6.xlsx]Backup!R2575C15</stp>
        <tr r="O2575" s="3"/>
      </tp>
      <tp t="e">
        <v>#N/A</v>
        <stp/>
        <stp>##V3_BDPV12</stp>
        <stp/>
        <stp>security des</stp>
        <stp>[PUTStrategy6.xlsx]Backup!R2574C15</stp>
        <tr r="O2574" s="3"/>
      </tp>
      <tp t="e">
        <v>#N/A</v>
        <stp/>
        <stp>##V3_BDPV12</stp>
        <stp/>
        <stp>security des</stp>
        <stp>[PUTStrategy6.xlsx]Backup!R2537C11</stp>
        <tr r="K2537" s="3"/>
      </tp>
      <tp t="e">
        <v>#N/A</v>
        <stp/>
        <stp>##V3_BDPV12</stp>
        <stp/>
        <stp>security des</stp>
        <stp>[PUTStrategy6.xlsx]Backup!R2577C15</stp>
        <tr r="O2577" s="3"/>
      </tp>
      <tp t="e">
        <v>#N/A</v>
        <stp/>
        <stp>##V3_BDPV12</stp>
        <stp/>
        <stp>security des</stp>
        <stp>[PUTStrategy6.xlsx]Backup!R2576C15</stp>
        <tr r="O2576" s="3"/>
      </tp>
      <tp t="e">
        <v>#N/A</v>
        <stp/>
        <stp>##V3_BDPV12</stp>
        <stp/>
        <stp>security des</stp>
        <stp>[PUTStrategy6.xlsx]Backup!R2539C11</stp>
        <tr r="K2539" s="3"/>
      </tp>
      <tp t="e">
        <v>#N/A</v>
        <stp/>
        <stp>##V3_BDPV12</stp>
        <stp/>
        <stp>security des</stp>
        <stp>[PUTStrategy6.xlsx]Backup!R2579C15</stp>
        <tr r="O2579" s="3"/>
      </tp>
      <tp t="e">
        <v>#N/A</v>
        <stp/>
        <stp>##V3_BDPV12</stp>
        <stp/>
        <stp>security des</stp>
        <stp>[PUTStrategy6.xlsx]Backup!R2538C11</stp>
        <tr r="K2538" s="3"/>
      </tp>
      <tp t="e">
        <v>#N/A</v>
        <stp/>
        <stp>##V3_BDPV12</stp>
        <stp/>
        <stp>security des</stp>
        <stp>[PUTStrategy6.xlsx]Backup!R2578C15</stp>
        <tr r="O2578" s="3"/>
      </tp>
      <tp t="e">
        <v>#N/A</v>
        <stp/>
        <stp>##V3_BDPV12</stp>
        <stp/>
        <stp>security des</stp>
        <stp>[PUTStrategy6.xlsx]Backup!R2541C15</stp>
        <tr r="O2541" s="3"/>
      </tp>
      <tp t="e">
        <v>#N/A</v>
        <stp/>
        <stp>##V3_BDPV12</stp>
        <stp/>
        <stp>security des</stp>
        <stp>[PUTStrategy6.xlsx]Backup!R2540C15</stp>
        <tr r="O2540" s="3"/>
      </tp>
      <tp t="e">
        <v>#N/A</v>
        <stp/>
        <stp>##V3_BDPV12</stp>
        <stp/>
        <stp>security des</stp>
        <stp>[PUTStrategy6.xlsx]Backup!R2543C15</stp>
        <tr r="O2543" s="3"/>
      </tp>
      <tp t="e">
        <v>#N/A</v>
        <stp/>
        <stp>##V3_BDPV12</stp>
        <stp/>
        <stp>security des</stp>
        <stp>[PUTStrategy6.xlsx]Backup!R2542C15</stp>
        <tr r="O2542" s="3"/>
      </tp>
      <tp t="e">
        <v>#N/A</v>
        <stp/>
        <stp>##V3_BDPV12</stp>
        <stp/>
        <stp>security des</stp>
        <stp>[PUTStrategy6.xlsx]Backup!R2545C15</stp>
        <tr r="O2545" s="3"/>
      </tp>
      <tp t="e">
        <v>#N/A</v>
        <stp/>
        <stp>##V3_BDPV12</stp>
        <stp/>
        <stp>security des</stp>
        <stp>[PUTStrategy6.xlsx]Backup!R2544C15</stp>
        <tr r="O2544" s="3"/>
      </tp>
      <tp t="e">
        <v>#N/A</v>
        <stp/>
        <stp>##V3_BDPV12</stp>
        <stp/>
        <stp>security des</stp>
        <stp>[PUTStrategy6.xlsx]Backup!R2547C15</stp>
        <tr r="O2547" s="3"/>
      </tp>
      <tp t="e">
        <v>#N/A</v>
        <stp/>
        <stp>##V3_BDPV12</stp>
        <stp/>
        <stp>security des</stp>
        <stp>[PUTStrategy6.xlsx]Backup!R2546C15</stp>
        <tr r="O2546" s="3"/>
      </tp>
      <tp t="e">
        <v>#N/A</v>
        <stp/>
        <stp>##V3_BDPV12</stp>
        <stp/>
        <stp>security des</stp>
        <stp>[PUTStrategy6.xlsx]Backup!R2549C15</stp>
        <tr r="O2549" s="3"/>
      </tp>
      <tp t="e">
        <v>#N/A</v>
        <stp/>
        <stp>##V3_BDPV12</stp>
        <stp/>
        <stp>security des</stp>
        <stp>[PUTStrategy6.xlsx]Backup!R2548C15</stp>
        <tr r="O2548" s="3"/>
      </tp>
      <tp t="e">
        <v>#N/A</v>
        <stp/>
        <stp>##V3_BDPV12</stp>
        <stp/>
        <stp>security des</stp>
        <stp>[PUTStrategy6.xlsx]Backup!R2551C15</stp>
        <tr r="O2551" s="3"/>
      </tp>
      <tp t="e">
        <v>#N/A</v>
        <stp/>
        <stp>##V3_BDPV12</stp>
        <stp/>
        <stp>security des</stp>
        <stp>[PUTStrategy6.xlsx]Backup!R2550C15</stp>
        <tr r="O2550" s="3"/>
      </tp>
      <tp t="e">
        <v>#N/A</v>
        <stp/>
        <stp>##V3_BDPV12</stp>
        <stp/>
        <stp>security des</stp>
        <stp>[PUTStrategy6.xlsx]Backup!R2553C15</stp>
        <tr r="O2553" s="3"/>
      </tp>
      <tp t="e">
        <v>#N/A</v>
        <stp/>
        <stp>##V3_BDPV12</stp>
        <stp/>
        <stp>security des</stp>
        <stp>[PUTStrategy6.xlsx]Backup!R2552C15</stp>
        <tr r="O2552" s="3"/>
      </tp>
      <tp t="e">
        <v>#N/A</v>
        <stp/>
        <stp>##V3_BDPV12</stp>
        <stp/>
        <stp>security des</stp>
        <stp>[PUTStrategy6.xlsx]Backup!R2555C15</stp>
        <tr r="O2555" s="3"/>
      </tp>
      <tp t="e">
        <v>#N/A</v>
        <stp/>
        <stp>##V3_BDPV12</stp>
        <stp/>
        <stp>security des</stp>
        <stp>[PUTStrategy6.xlsx]Backup!R2554C15</stp>
        <tr r="O2554" s="3"/>
      </tp>
      <tp t="e">
        <v>#N/A</v>
        <stp/>
        <stp>##V3_BDPV12</stp>
        <stp/>
        <stp>security des</stp>
        <stp>[PUTStrategy6.xlsx]Backup!R2557C15</stp>
        <tr r="O2557" s="3"/>
      </tp>
      <tp t="e">
        <v>#N/A</v>
        <stp/>
        <stp>##V3_BDPV12</stp>
        <stp/>
        <stp>security des</stp>
        <stp>[PUTStrategy6.xlsx]Backup!R2556C15</stp>
        <tr r="O2556" s="3"/>
      </tp>
      <tp t="e">
        <v>#N/A</v>
        <stp/>
        <stp>##V3_BDPV12</stp>
        <stp/>
        <stp>security des</stp>
        <stp>[PUTStrategy6.xlsx]Backup!R2559C15</stp>
        <tr r="O2559" s="3"/>
      </tp>
      <tp t="e">
        <v>#N/A</v>
        <stp/>
        <stp>##V3_BDPV12</stp>
        <stp/>
        <stp>security des</stp>
        <stp>[PUTStrategy6.xlsx]Backup!R2558C15</stp>
        <tr r="O2558" s="3"/>
      </tp>
      <tp t="e">
        <v>#N/A</v>
        <stp/>
        <stp>##V3_BDPV12</stp>
        <stp/>
        <stp>security des</stp>
        <stp>[PUTStrategy6.xlsx]Backup!R2581C15</stp>
        <tr r="O2581" s="3"/>
      </tp>
      <tp t="e">
        <v>#N/A</v>
        <stp/>
        <stp>##V3_BDPV12</stp>
        <stp/>
        <stp>security des</stp>
        <stp>[PUTStrategy6.xlsx]Backup!R2580C15</stp>
        <tr r="O2580" s="3"/>
      </tp>
      <tp t="e">
        <v>#N/A</v>
        <stp/>
        <stp>##V3_BDPV12</stp>
        <stp/>
        <stp>security des</stp>
        <stp>[PUTStrategy6.xlsx]Backup!R2583C15</stp>
        <tr r="O2583" s="3"/>
      </tp>
      <tp t="e">
        <v>#N/A</v>
        <stp/>
        <stp>##V3_BDPV12</stp>
        <stp/>
        <stp>security des</stp>
        <stp>[PUTStrategy6.xlsx]Backup!R2582C15</stp>
        <tr r="O2582" s="3"/>
      </tp>
      <tp t="e">
        <v>#N/A</v>
        <stp/>
        <stp>##V3_BDPV12</stp>
        <stp/>
        <stp>security des</stp>
        <stp>[PUTStrategy6.xlsx]Backup!R2585C15</stp>
        <tr r="O2585" s="3"/>
      </tp>
      <tp t="e">
        <v>#N/A</v>
        <stp/>
        <stp>##V3_BDPV12</stp>
        <stp/>
        <stp>security des</stp>
        <stp>[PUTStrategy6.xlsx]Backup!R2584C15</stp>
        <tr r="O2584" s="3"/>
      </tp>
      <tp t="e">
        <v>#N/A</v>
        <stp/>
        <stp>##V3_BDPV12</stp>
        <stp/>
        <stp>security des</stp>
        <stp>[PUTStrategy6.xlsx]Backup!R2587C15</stp>
        <tr r="O2587" s="3"/>
      </tp>
      <tp t="e">
        <v>#N/A</v>
        <stp/>
        <stp>##V3_BDPV12</stp>
        <stp/>
        <stp>security des</stp>
        <stp>[PUTStrategy6.xlsx]Backup!R2586C15</stp>
        <tr r="O2586" s="3"/>
      </tp>
      <tp t="e">
        <v>#N/A</v>
        <stp/>
        <stp>##V3_BDPV12</stp>
        <stp/>
        <stp>security des</stp>
        <stp>[PUTStrategy6.xlsx]Backup!R2589C15</stp>
        <tr r="O2589" s="3"/>
      </tp>
      <tp t="e">
        <v>#N/A</v>
        <stp/>
        <stp>##V3_BDPV12</stp>
        <stp/>
        <stp>security des</stp>
        <stp>[PUTStrategy6.xlsx]Backup!R2588C15</stp>
        <tr r="O2588" s="3"/>
      </tp>
      <tp t="e">
        <v>#N/A</v>
        <stp/>
        <stp>##V3_BDPV12</stp>
        <stp/>
        <stp>security des</stp>
        <stp>[PUTStrategy6.xlsx]Backup!R2591C15</stp>
        <tr r="O2591" s="3"/>
      </tp>
      <tp t="e">
        <v>#N/A</v>
        <stp/>
        <stp>##V3_BDPV12</stp>
        <stp/>
        <stp>security des</stp>
        <stp>[PUTStrategy6.xlsx]Backup!R2590C15</stp>
        <tr r="O2590" s="3"/>
      </tp>
      <tp t="e">
        <v>#N/A</v>
        <stp/>
        <stp>##V3_BDPV12</stp>
        <stp/>
        <stp>security des</stp>
        <stp>[PUTStrategy6.xlsx]Backup!R2593C15</stp>
        <tr r="O2593" s="3"/>
      </tp>
      <tp t="e">
        <v>#N/A</v>
        <stp/>
        <stp>##V3_BDPV12</stp>
        <stp/>
        <stp>security des</stp>
        <stp>[PUTStrategy6.xlsx]Backup!R2592C15</stp>
        <tr r="O2592" s="3"/>
      </tp>
      <tp t="e">
        <v>#N/A</v>
        <stp/>
        <stp>##V3_BDPV12</stp>
        <stp/>
        <stp>security des</stp>
        <stp>[PUTStrategy6.xlsx]Backup!R2595C15</stp>
        <tr r="O2595" s="3"/>
      </tp>
      <tp t="e">
        <v>#N/A</v>
        <stp/>
        <stp>##V3_BDPV12</stp>
        <stp/>
        <stp>security des</stp>
        <stp>[PUTStrategy6.xlsx]Backup!R2594C15</stp>
        <tr r="O2594" s="3"/>
      </tp>
      <tp t="e">
        <v>#N/A</v>
        <stp/>
        <stp>##V3_BDPV12</stp>
        <stp/>
        <stp>security des</stp>
        <stp>[PUTStrategy6.xlsx]Backup!R2597C15</stp>
        <tr r="O2597" s="3"/>
      </tp>
      <tp t="e">
        <v>#N/A</v>
        <stp/>
        <stp>##V3_BDPV12</stp>
        <stp/>
        <stp>security des</stp>
        <stp>[PUTStrategy6.xlsx]Backup!R2596C15</stp>
        <tr r="O2596" s="3"/>
      </tp>
      <tp t="e">
        <v>#N/A</v>
        <stp/>
        <stp>##V3_BDPV12</stp>
        <stp/>
        <stp>security des</stp>
        <stp>[PUTStrategy6.xlsx]Backup!R2599C15</stp>
        <tr r="O2599" s="3"/>
      </tp>
      <tp t="e">
        <v>#N/A</v>
        <stp/>
        <stp>##V3_BDPV12</stp>
        <stp/>
        <stp>security des</stp>
        <stp>[PUTStrategy6.xlsx]Backup!R2598C15</stp>
        <tr r="O2598" s="3"/>
      </tp>
      <tp t="e">
        <v>#N/A</v>
        <stp/>
        <stp>##V3_BDPV12</stp>
        <stp/>
        <stp>security des</stp>
        <stp>[PUTStrategy6.xlsx]Backup!R2580C11</stp>
        <tr r="K2580" s="3"/>
      </tp>
      <tp t="e">
        <v>#N/A</v>
        <stp/>
        <stp>##V3_BDPV12</stp>
        <stp/>
        <stp>security des</stp>
        <stp>[PUTStrategy6.xlsx]Backup!R2721C15</stp>
        <tr r="O2721" s="3"/>
      </tp>
      <tp t="e">
        <v>#N/A</v>
        <stp/>
        <stp>##V3_BDPV12</stp>
        <stp/>
        <stp>security des</stp>
        <stp>[PUTStrategy6.xlsx]Backup!R2720C15</stp>
        <tr r="O2720" s="3"/>
      </tp>
      <tp t="e">
        <v>#N/A</v>
        <stp/>
        <stp>##V3_BDPV12</stp>
        <stp/>
        <stp>security des</stp>
        <stp>[PUTStrategy6.xlsx]Backup!R2723C15</stp>
        <tr r="O2723" s="3"/>
      </tp>
      <tp t="e">
        <v>#N/A</v>
        <stp/>
        <stp>##V3_BDPV12</stp>
        <stp/>
        <stp>security des</stp>
        <stp>[PUTStrategy6.xlsx]Backup!R2722C15</stp>
        <tr r="O2722" s="3"/>
      </tp>
      <tp t="e">
        <v>#N/A</v>
        <stp/>
        <stp>##V3_BDPV12</stp>
        <stp/>
        <stp>security des</stp>
        <stp>[PUTStrategy6.xlsx]Backup!R2725C15</stp>
        <tr r="O2725" s="3"/>
      </tp>
      <tp t="e">
        <v>#N/A</v>
        <stp/>
        <stp>##V3_BDPV12</stp>
        <stp/>
        <stp>security des</stp>
        <stp>[PUTStrategy6.xlsx]Backup!R2724C15</stp>
        <tr r="O2724" s="3"/>
      </tp>
      <tp t="e">
        <v>#N/A</v>
        <stp/>
        <stp>##V3_BDPV12</stp>
        <stp/>
        <stp>security des</stp>
        <stp>[PUTStrategy6.xlsx]Backup!R2727C15</stp>
        <tr r="O2727" s="3"/>
      </tp>
      <tp t="e">
        <v>#N/A</v>
        <stp/>
        <stp>##V3_BDPV12</stp>
        <stp/>
        <stp>security des</stp>
        <stp>[PUTStrategy6.xlsx]Backup!R2726C15</stp>
        <tr r="O2726" s="3"/>
      </tp>
      <tp t="e">
        <v>#N/A</v>
        <stp/>
        <stp>##V3_BDPV12</stp>
        <stp/>
        <stp>security des</stp>
        <stp>[PUTStrategy6.xlsx]Backup!R2729C15</stp>
        <tr r="O2729" s="3"/>
      </tp>
      <tp t="e">
        <v>#N/A</v>
        <stp/>
        <stp>##V3_BDPV12</stp>
        <stp/>
        <stp>security des</stp>
        <stp>[PUTStrategy6.xlsx]Backup!R2728C15</stp>
        <tr r="O2728" s="3"/>
      </tp>
      <tp t="e">
        <v>#N/A</v>
        <stp/>
        <stp>##V3_BDPV12</stp>
        <stp/>
        <stp>security des</stp>
        <stp>[PUTStrategy6.xlsx]Backup!R2731C15</stp>
        <tr r="O2731" s="3"/>
      </tp>
      <tp t="e">
        <v>#N/A</v>
        <stp/>
        <stp>##V3_BDPV12</stp>
        <stp/>
        <stp>security des</stp>
        <stp>[PUTStrategy6.xlsx]Backup!R2730C15</stp>
        <tr r="O2730" s="3"/>
      </tp>
      <tp t="e">
        <v>#N/A</v>
        <stp/>
        <stp>##V3_BDPV12</stp>
        <stp/>
        <stp>security des</stp>
        <stp>[PUTStrategy6.xlsx]Backup!R2733C15</stp>
        <tr r="O2733" s="3"/>
      </tp>
      <tp t="e">
        <v>#N/A</v>
        <stp/>
        <stp>##V3_BDPV12</stp>
        <stp/>
        <stp>security des</stp>
        <stp>[PUTStrategy6.xlsx]Backup!R2732C15</stp>
        <tr r="O2732" s="3"/>
      </tp>
      <tp t="e">
        <v>#N/A</v>
        <stp/>
        <stp>##V3_BDPV12</stp>
        <stp/>
        <stp>security des</stp>
        <stp>[PUTStrategy6.xlsx]Backup!R2735C15</stp>
        <tr r="O2735" s="3"/>
      </tp>
      <tp t="e">
        <v>#N/A</v>
        <stp/>
        <stp>##V3_BDPV12</stp>
        <stp/>
        <stp>security des</stp>
        <stp>[PUTStrategy6.xlsx]Backup!R2734C15</stp>
        <tr r="O2734" s="3"/>
      </tp>
      <tp t="e">
        <v>#N/A</v>
        <stp/>
        <stp>##V3_BDPV12</stp>
        <stp/>
        <stp>security des</stp>
        <stp>[PUTStrategy6.xlsx]Backup!R2737C15</stp>
        <tr r="O2737" s="3"/>
      </tp>
      <tp t="e">
        <v>#N/A</v>
        <stp/>
        <stp>##V3_BDPV12</stp>
        <stp/>
        <stp>security des</stp>
        <stp>[PUTStrategy6.xlsx]Backup!R2736C15</stp>
        <tr r="O2736" s="3"/>
      </tp>
      <tp t="e">
        <v>#N/A</v>
        <stp/>
        <stp>##V3_BDPV12</stp>
        <stp/>
        <stp>security des</stp>
        <stp>[PUTStrategy6.xlsx]Backup!R2739C15</stp>
        <tr r="O2739" s="3"/>
      </tp>
      <tp t="e">
        <v>#N/A</v>
        <stp/>
        <stp>##V3_BDPV12</stp>
        <stp/>
        <stp>security des</stp>
        <stp>[PUTStrategy6.xlsx]Backup!R2738C15</stp>
        <tr r="O2738" s="3"/>
      </tp>
      <tp t="e">
        <v>#N/A</v>
        <stp/>
        <stp>##V3_BDPV12</stp>
        <stp/>
        <stp>security des</stp>
        <stp>[PUTStrategy6.xlsx]Backup!R2701C15</stp>
        <tr r="O2701" s="3"/>
      </tp>
      <tp t="e">
        <v>#N/A</v>
        <stp/>
        <stp>##V3_BDPV12</stp>
        <stp/>
        <stp>security des</stp>
        <stp>[PUTStrategy6.xlsx]Backup!R2700C15</stp>
        <tr r="O2700" s="3"/>
      </tp>
      <tp t="e">
        <v>#N/A</v>
        <stp/>
        <stp>##V3_BDPV12</stp>
        <stp/>
        <stp>security des</stp>
        <stp>[PUTStrategy6.xlsx]Backup!R2703C15</stp>
        <tr r="O2703" s="3"/>
      </tp>
      <tp t="e">
        <v>#N/A</v>
        <stp/>
        <stp>##V3_BDPV12</stp>
        <stp/>
        <stp>security des</stp>
        <stp>[PUTStrategy6.xlsx]Backup!R2702C15</stp>
        <tr r="O2702" s="3"/>
      </tp>
      <tp t="e">
        <v>#N/A</v>
        <stp/>
        <stp>##V3_BDPV12</stp>
        <stp/>
        <stp>security des</stp>
        <stp>[PUTStrategy6.xlsx]Backup!R2705C15</stp>
        <tr r="O2705" s="3"/>
      </tp>
      <tp t="e">
        <v>#N/A</v>
        <stp/>
        <stp>##V3_BDPV12</stp>
        <stp/>
        <stp>security des</stp>
        <stp>[PUTStrategy6.xlsx]Backup!R2704C15</stp>
        <tr r="O2704" s="3"/>
      </tp>
      <tp t="e">
        <v>#N/A</v>
        <stp/>
        <stp>##V3_BDPV12</stp>
        <stp/>
        <stp>security des</stp>
        <stp>[PUTStrategy6.xlsx]Backup!R2707C15</stp>
        <tr r="O2707" s="3"/>
      </tp>
      <tp t="e">
        <v>#N/A</v>
        <stp/>
        <stp>##V3_BDPV12</stp>
        <stp/>
        <stp>security des</stp>
        <stp>[PUTStrategy6.xlsx]Backup!R2706C15</stp>
        <tr r="O2706" s="3"/>
      </tp>
      <tp t="e">
        <v>#N/A</v>
        <stp/>
        <stp>##V3_BDPV12</stp>
        <stp/>
        <stp>security des</stp>
        <stp>[PUTStrategy6.xlsx]Backup!R2709C15</stp>
        <tr r="O2709" s="3"/>
      </tp>
      <tp t="e">
        <v>#N/A</v>
        <stp/>
        <stp>##V3_BDPV12</stp>
        <stp/>
        <stp>security des</stp>
        <stp>[PUTStrategy6.xlsx]Backup!R2708C15</stp>
        <tr r="O2708" s="3"/>
      </tp>
      <tp t="e">
        <v>#N/A</v>
        <stp/>
        <stp>##V3_BDPV12</stp>
        <stp/>
        <stp>security des</stp>
        <stp>[PUTStrategy6.xlsx]Backup!R2711C15</stp>
        <tr r="O2711" s="3"/>
      </tp>
      <tp t="e">
        <v>#N/A</v>
        <stp/>
        <stp>##V3_BDPV12</stp>
        <stp/>
        <stp>security des</stp>
        <stp>[PUTStrategy6.xlsx]Backup!R2710C15</stp>
        <tr r="O2710" s="3"/>
      </tp>
      <tp t="e">
        <v>#N/A</v>
        <stp/>
        <stp>##V3_BDPV12</stp>
        <stp/>
        <stp>security des</stp>
        <stp>[PUTStrategy6.xlsx]Backup!R2713C15</stp>
        <tr r="O2713" s="3"/>
      </tp>
      <tp t="e">
        <v>#N/A</v>
        <stp/>
        <stp>##V3_BDPV12</stp>
        <stp/>
        <stp>security des</stp>
        <stp>[PUTStrategy6.xlsx]Backup!R2712C15</stp>
        <tr r="O2712" s="3"/>
      </tp>
      <tp t="e">
        <v>#N/A</v>
        <stp/>
        <stp>##V3_BDPV12</stp>
        <stp/>
        <stp>security des</stp>
        <stp>[PUTStrategy6.xlsx]Backup!R2715C15</stp>
        <tr r="O2715" s="3"/>
      </tp>
      <tp t="e">
        <v>#N/A</v>
        <stp/>
        <stp>##V3_BDPV12</stp>
        <stp/>
        <stp>security des</stp>
        <stp>[PUTStrategy6.xlsx]Backup!R2714C15</stp>
        <tr r="O2714" s="3"/>
      </tp>
      <tp t="e">
        <v>#N/A</v>
        <stp/>
        <stp>##V3_BDPV12</stp>
        <stp/>
        <stp>security des</stp>
        <stp>[PUTStrategy6.xlsx]Backup!R2717C15</stp>
        <tr r="O2717" s="3"/>
      </tp>
      <tp t="e">
        <v>#N/A</v>
        <stp/>
        <stp>##V3_BDPV12</stp>
        <stp/>
        <stp>security des</stp>
        <stp>[PUTStrategy6.xlsx]Backup!R2716C15</stp>
        <tr r="O2716" s="3"/>
      </tp>
      <tp t="e">
        <v>#N/A</v>
        <stp/>
        <stp>##V3_BDPV12</stp>
        <stp/>
        <stp>security des</stp>
        <stp>[PUTStrategy6.xlsx]Backup!R2719C15</stp>
        <tr r="O2719" s="3"/>
      </tp>
      <tp t="e">
        <v>#N/A</v>
        <stp/>
        <stp>##V3_BDPV12</stp>
        <stp/>
        <stp>security des</stp>
        <stp>[PUTStrategy6.xlsx]Backup!R2718C15</stp>
        <tr r="O2718" s="3"/>
      </tp>
      <tp t="e">
        <v>#N/A</v>
        <stp/>
        <stp>##V3_BDPV12</stp>
        <stp/>
        <stp>security des</stp>
        <stp>[PUTStrategy6.xlsx]Backup!R2761C15</stp>
        <tr r="O2761" s="3"/>
      </tp>
      <tp t="e">
        <v>#N/A</v>
        <stp/>
        <stp>##V3_BDPV12</stp>
        <stp/>
        <stp>security des</stp>
        <stp>[PUTStrategy6.xlsx]Backup!R2760C15</stp>
        <tr r="O2760" s="3"/>
      </tp>
      <tp t="e">
        <v>#N/A</v>
        <stp/>
        <stp>##V3_BDPV12</stp>
        <stp/>
        <stp>security des</stp>
        <stp>[PUTStrategy6.xlsx]Backup!R2763C15</stp>
        <tr r="O2763" s="3"/>
      </tp>
      <tp t="e">
        <v>#N/A</v>
        <stp/>
        <stp>##V3_BDPV12</stp>
        <stp/>
        <stp>security des</stp>
        <stp>[PUTStrategy6.xlsx]Backup!R2762C15</stp>
        <tr r="O2762" s="3"/>
      </tp>
      <tp t="e">
        <v>#N/A</v>
        <stp/>
        <stp>##V3_BDPV12</stp>
        <stp/>
        <stp>security des</stp>
        <stp>[PUTStrategy6.xlsx]Backup!R2765C15</stp>
        <tr r="O2765" s="3"/>
      </tp>
      <tp t="e">
        <v>#N/A</v>
        <stp/>
        <stp>##V3_BDPV12</stp>
        <stp/>
        <stp>security des</stp>
        <stp>[PUTStrategy6.xlsx]Backup!R2764C15</stp>
        <tr r="O2764" s="3"/>
      </tp>
      <tp t="e">
        <v>#N/A</v>
        <stp/>
        <stp>##V3_BDPV12</stp>
        <stp/>
        <stp>security des</stp>
        <stp>[PUTStrategy6.xlsx]Backup!R2767C15</stp>
        <tr r="O2767" s="3"/>
      </tp>
      <tp t="e">
        <v>#N/A</v>
        <stp/>
        <stp>##V3_BDPV12</stp>
        <stp/>
        <stp>security des</stp>
        <stp>[PUTStrategy6.xlsx]Backup!R2766C15</stp>
        <tr r="O2766" s="3"/>
      </tp>
      <tp t="e">
        <v>#N/A</v>
        <stp/>
        <stp>##V3_BDPV12</stp>
        <stp/>
        <stp>security des</stp>
        <stp>[PUTStrategy6.xlsx]Backup!R2769C15</stp>
        <tr r="O2769" s="3"/>
      </tp>
      <tp t="e">
        <v>#N/A</v>
        <stp/>
        <stp>##V3_BDPV12</stp>
        <stp/>
        <stp>security des</stp>
        <stp>[PUTStrategy6.xlsx]Backup!R2768C15</stp>
        <tr r="O2768" s="3"/>
      </tp>
      <tp t="e">
        <v>#N/A</v>
        <stp/>
        <stp>##V3_BDPV12</stp>
        <stp/>
        <stp>security des</stp>
        <stp>[PUTStrategy6.xlsx]Backup!R2771C15</stp>
        <tr r="O2771" s="3"/>
      </tp>
      <tp t="e">
        <v>#N/A</v>
        <stp/>
        <stp>##V3_BDPV12</stp>
        <stp/>
        <stp>security des</stp>
        <stp>[PUTStrategy6.xlsx]Backup!R2770C15</stp>
        <tr r="O2770" s="3"/>
      </tp>
      <tp t="e">
        <v>#N/A</v>
        <stp/>
        <stp>##V3_BDPV12</stp>
        <stp/>
        <stp>security des</stp>
        <stp>[PUTStrategy6.xlsx]Backup!R2773C15</stp>
        <tr r="O2773" s="3"/>
      </tp>
      <tp t="e">
        <v>#N/A</v>
        <stp/>
        <stp>##V3_BDPV12</stp>
        <stp/>
        <stp>security des</stp>
        <stp>[PUTStrategy6.xlsx]Backup!R2772C15</stp>
        <tr r="O2772" s="3"/>
      </tp>
      <tp t="e">
        <v>#N/A</v>
        <stp/>
        <stp>##V3_BDPV12</stp>
        <stp/>
        <stp>security des</stp>
        <stp>[PUTStrategy6.xlsx]Backup!R2775C15</stp>
        <tr r="O2775" s="3"/>
      </tp>
      <tp t="e">
        <v>#N/A</v>
        <stp/>
        <stp>##V3_BDPV12</stp>
        <stp/>
        <stp>security des</stp>
        <stp>[PUTStrategy6.xlsx]Backup!R2774C15</stp>
        <tr r="O2774" s="3"/>
      </tp>
      <tp t="e">
        <v>#N/A</v>
        <stp/>
        <stp>##V3_BDPV12</stp>
        <stp/>
        <stp>security des</stp>
        <stp>[PUTStrategy6.xlsx]Backup!R2777C15</stp>
        <tr r="O2777" s="3"/>
      </tp>
      <tp t="e">
        <v>#N/A</v>
        <stp/>
        <stp>##V3_BDPV12</stp>
        <stp/>
        <stp>security des</stp>
        <stp>[PUTStrategy6.xlsx]Backup!R2776C15</stp>
        <tr r="O2776" s="3"/>
      </tp>
      <tp t="e">
        <v>#N/A</v>
        <stp/>
        <stp>##V3_BDPV12</stp>
        <stp/>
        <stp>security des</stp>
        <stp>[PUTStrategy6.xlsx]Backup!R2779C15</stp>
        <tr r="O2779" s="3"/>
      </tp>
      <tp t="e">
        <v>#N/A</v>
        <stp/>
        <stp>##V3_BDPV12</stp>
        <stp/>
        <stp>security des</stp>
        <stp>[PUTStrategy6.xlsx]Backup!R2778C15</stp>
        <tr r="O2778" s="3"/>
      </tp>
      <tp t="e">
        <v>#N/A</v>
        <stp/>
        <stp>##V3_BDPV12</stp>
        <stp/>
        <stp>security des</stp>
        <stp>[PUTStrategy6.xlsx]Backup!R2741C15</stp>
        <tr r="O2741" s="3"/>
      </tp>
      <tp t="e">
        <v>#N/A</v>
        <stp/>
        <stp>##V3_BDPV12</stp>
        <stp/>
        <stp>security des</stp>
        <stp>[PUTStrategy6.xlsx]Backup!R2740C15</stp>
        <tr r="O2740" s="3"/>
      </tp>
      <tp t="e">
        <v>#N/A</v>
        <stp/>
        <stp>##V3_BDPV12</stp>
        <stp/>
        <stp>security des</stp>
        <stp>[PUTStrategy6.xlsx]Backup!R2743C15</stp>
        <tr r="O2743" s="3"/>
      </tp>
      <tp t="e">
        <v>#N/A</v>
        <stp/>
        <stp>##V3_BDPV12</stp>
        <stp/>
        <stp>security des</stp>
        <stp>[PUTStrategy6.xlsx]Backup!R2742C15</stp>
        <tr r="O2742" s="3"/>
      </tp>
      <tp t="e">
        <v>#N/A</v>
        <stp/>
        <stp>##V3_BDPV12</stp>
        <stp/>
        <stp>security des</stp>
        <stp>[PUTStrategy6.xlsx]Backup!R2745C15</stp>
        <tr r="O2745" s="3"/>
      </tp>
      <tp t="e">
        <v>#N/A</v>
        <stp/>
        <stp>##V3_BDPV12</stp>
        <stp/>
        <stp>security des</stp>
        <stp>[PUTStrategy6.xlsx]Backup!R2744C15</stp>
        <tr r="O2744" s="3"/>
      </tp>
      <tp t="e">
        <v>#N/A</v>
        <stp/>
        <stp>##V3_BDPV12</stp>
        <stp/>
        <stp>security des</stp>
        <stp>[PUTStrategy6.xlsx]Backup!R2747C15</stp>
        <tr r="O2747" s="3"/>
      </tp>
      <tp t="e">
        <v>#N/A</v>
        <stp/>
        <stp>##V3_BDPV12</stp>
        <stp/>
        <stp>security des</stp>
        <stp>[PUTStrategy6.xlsx]Backup!R2746C15</stp>
        <tr r="O2746" s="3"/>
      </tp>
      <tp t="e">
        <v>#N/A</v>
        <stp/>
        <stp>##V3_BDPV12</stp>
        <stp/>
        <stp>security des</stp>
        <stp>[PUTStrategy6.xlsx]Backup!R2749C15</stp>
        <tr r="O2749" s="3"/>
      </tp>
      <tp t="e">
        <v>#N/A</v>
        <stp/>
        <stp>##V3_BDPV12</stp>
        <stp/>
        <stp>security des</stp>
        <stp>[PUTStrategy6.xlsx]Backup!R2748C15</stp>
        <tr r="O2748" s="3"/>
      </tp>
      <tp t="e">
        <v>#N/A</v>
        <stp/>
        <stp>##V3_BDPV12</stp>
        <stp/>
        <stp>security des</stp>
        <stp>[PUTStrategy6.xlsx]Backup!R2751C15</stp>
        <tr r="O2751" s="3"/>
      </tp>
      <tp t="e">
        <v>#N/A</v>
        <stp/>
        <stp>##V3_BDPV12</stp>
        <stp/>
        <stp>security des</stp>
        <stp>[PUTStrategy6.xlsx]Backup!R2750C15</stp>
        <tr r="O2750" s="3"/>
      </tp>
      <tp t="e">
        <v>#N/A</v>
        <stp/>
        <stp>##V3_BDPV12</stp>
        <stp/>
        <stp>security des</stp>
        <stp>[PUTStrategy6.xlsx]Backup!R2753C15</stp>
        <tr r="O2753" s="3"/>
      </tp>
      <tp t="e">
        <v>#N/A</v>
        <stp/>
        <stp>##V3_BDPV12</stp>
        <stp/>
        <stp>security des</stp>
        <stp>[PUTStrategy6.xlsx]Backup!R2752C15</stp>
        <tr r="O2752" s="3"/>
      </tp>
      <tp t="e">
        <v>#N/A</v>
        <stp/>
        <stp>##V3_BDPV12</stp>
        <stp/>
        <stp>security des</stp>
        <stp>[PUTStrategy6.xlsx]Backup!R2755C15</stp>
        <tr r="O2755" s="3"/>
      </tp>
      <tp t="e">
        <v>#N/A</v>
        <stp/>
        <stp>##V3_BDPV12</stp>
        <stp/>
        <stp>security des</stp>
        <stp>[PUTStrategy6.xlsx]Backup!R2754C15</stp>
        <tr r="O2754" s="3"/>
      </tp>
      <tp t="e">
        <v>#N/A</v>
        <stp/>
        <stp>##V3_BDPV12</stp>
        <stp/>
        <stp>security des</stp>
        <stp>[PUTStrategy6.xlsx]Backup!R2757C15</stp>
        <tr r="O2757" s="3"/>
      </tp>
      <tp t="e">
        <v>#N/A</v>
        <stp/>
        <stp>##V3_BDPV12</stp>
        <stp/>
        <stp>security des</stp>
        <stp>[PUTStrategy6.xlsx]Backup!R2756C15</stp>
        <tr r="O2756" s="3"/>
      </tp>
      <tp t="e">
        <v>#N/A</v>
        <stp/>
        <stp>##V3_BDPV12</stp>
        <stp/>
        <stp>security des</stp>
        <stp>[PUTStrategy6.xlsx]Backup!R2759C15</stp>
        <tr r="O2759" s="3"/>
      </tp>
      <tp t="e">
        <v>#N/A</v>
        <stp/>
        <stp>##V3_BDPV12</stp>
        <stp/>
        <stp>security des</stp>
        <stp>[PUTStrategy6.xlsx]Backup!R2758C15</stp>
        <tr r="O2758" s="3"/>
      </tp>
      <tp t="e">
        <v>#N/A</v>
        <stp/>
        <stp>##V3_BDPV12</stp>
        <stp/>
        <stp>security des</stp>
        <stp>[PUTStrategy6.xlsx]Backup!R2781C15</stp>
        <tr r="O2781" s="3"/>
      </tp>
      <tp t="e">
        <v>#N/A</v>
        <stp/>
        <stp>##V3_BDPV12</stp>
        <stp/>
        <stp>security des</stp>
        <stp>[PUTStrategy6.xlsx]Backup!R2780C15</stp>
        <tr r="O2780" s="3"/>
      </tp>
      <tp t="e">
        <v>#N/A</v>
        <stp/>
        <stp>##V3_BDPV12</stp>
        <stp/>
        <stp>security des</stp>
        <stp>[PUTStrategy6.xlsx]Backup!R2783C15</stp>
        <tr r="O2783" s="3"/>
      </tp>
      <tp t="e">
        <v>#N/A</v>
        <stp/>
        <stp>##V3_BDPV12</stp>
        <stp/>
        <stp>security des</stp>
        <stp>[PUTStrategy6.xlsx]Backup!R2782C15</stp>
        <tr r="O2782" s="3"/>
      </tp>
      <tp t="e">
        <v>#N/A</v>
        <stp/>
        <stp>##V3_BDPV12</stp>
        <stp/>
        <stp>security des</stp>
        <stp>[PUTStrategy6.xlsx]Backup!R2785C15</stp>
        <tr r="O2785" s="3"/>
      </tp>
      <tp t="e">
        <v>#N/A</v>
        <stp/>
        <stp>##V3_BDPV12</stp>
        <stp/>
        <stp>security des</stp>
        <stp>[PUTStrategy6.xlsx]Backup!R2784C15</stp>
        <tr r="O2784" s="3"/>
      </tp>
      <tp t="e">
        <v>#N/A</v>
        <stp/>
        <stp>##V3_BDPV12</stp>
        <stp/>
        <stp>security des</stp>
        <stp>[PUTStrategy6.xlsx]Backup!R2787C15</stp>
        <tr r="O2787" s="3"/>
      </tp>
      <tp t="e">
        <v>#N/A</v>
        <stp/>
        <stp>##V3_BDPV12</stp>
        <stp/>
        <stp>security des</stp>
        <stp>[PUTStrategy6.xlsx]Backup!R2786C15</stp>
        <tr r="O2786" s="3"/>
      </tp>
      <tp t="e">
        <v>#N/A</v>
        <stp/>
        <stp>##V3_BDPV12</stp>
        <stp/>
        <stp>security des</stp>
        <stp>[PUTStrategy6.xlsx]Backup!R2789C15</stp>
        <tr r="O2789" s="3"/>
      </tp>
      <tp t="e">
        <v>#N/A</v>
        <stp/>
        <stp>##V3_BDPV12</stp>
        <stp/>
        <stp>security des</stp>
        <stp>[PUTStrategy6.xlsx]Backup!R2788C15</stp>
        <tr r="O2788" s="3"/>
      </tp>
      <tp t="e">
        <v>#N/A</v>
        <stp/>
        <stp>##V3_BDPV12</stp>
        <stp/>
        <stp>security des</stp>
        <stp>[PUTStrategy6.xlsx]Backup!R2791C15</stp>
        <tr r="O2791" s="3"/>
      </tp>
      <tp t="e">
        <v>#N/A</v>
        <stp/>
        <stp>##V3_BDPV12</stp>
        <stp/>
        <stp>security des</stp>
        <stp>[PUTStrategy6.xlsx]Backup!R2790C15</stp>
        <tr r="O2790" s="3"/>
      </tp>
      <tp t="e">
        <v>#N/A</v>
        <stp/>
        <stp>##V3_BDPV12</stp>
        <stp/>
        <stp>security des</stp>
        <stp>[PUTStrategy6.xlsx]Backup!R2793C15</stp>
        <tr r="O2793" s="3"/>
      </tp>
      <tp t="e">
        <v>#N/A</v>
        <stp/>
        <stp>##V3_BDPV12</stp>
        <stp/>
        <stp>security des</stp>
        <stp>[PUTStrategy6.xlsx]Backup!R2792C15</stp>
        <tr r="O2792" s="3"/>
      </tp>
      <tp t="e">
        <v>#N/A</v>
        <stp/>
        <stp>##V3_BDPV12</stp>
        <stp/>
        <stp>security des</stp>
        <stp>[PUTStrategy6.xlsx]Backup!R2795C15</stp>
        <tr r="O2795" s="3"/>
      </tp>
      <tp t="e">
        <v>#N/A</v>
        <stp/>
        <stp>##V3_BDPV12</stp>
        <stp/>
        <stp>security des</stp>
        <stp>[PUTStrategy6.xlsx]Backup!R2794C15</stp>
        <tr r="O2794" s="3"/>
      </tp>
      <tp t="e">
        <v>#N/A</v>
        <stp/>
        <stp>##V3_BDPV12</stp>
        <stp/>
        <stp>security des</stp>
        <stp>[PUTStrategy6.xlsx]Backup!R2797C15</stp>
        <tr r="O2797" s="3"/>
      </tp>
      <tp t="e">
        <v>#N/A</v>
        <stp/>
        <stp>##V3_BDPV12</stp>
        <stp/>
        <stp>security des</stp>
        <stp>[PUTStrategy6.xlsx]Backup!R2796C15</stp>
        <tr r="O2796" s="3"/>
      </tp>
      <tp t="e">
        <v>#N/A</v>
        <stp/>
        <stp>##V3_BDPV12</stp>
        <stp/>
        <stp>security des</stp>
        <stp>[PUTStrategy6.xlsx]Backup!R2799C15</stp>
        <tr r="O2799" s="3"/>
      </tp>
      <tp t="e">
        <v>#N/A</v>
        <stp/>
        <stp>##V3_BDPV12</stp>
        <stp/>
        <stp>security des</stp>
        <stp>[PUTStrategy6.xlsx]Backup!R2798C15</stp>
        <tr r="O2798" s="3"/>
      </tp>
      <tp t="e">
        <v>#N/A</v>
        <stp/>
        <stp>##V3_BDPV12</stp>
        <stp/>
        <stp>security des</stp>
        <stp>[PUTStrategy6.xlsx]Backup!R2621C15</stp>
        <tr r="O2621" s="3"/>
      </tp>
      <tp t="e">
        <v>#N/A</v>
        <stp/>
        <stp>##V3_BDPV12</stp>
        <stp/>
        <stp>security des</stp>
        <stp>[PUTStrategy6.xlsx]Backup!R2620C15</stp>
        <tr r="O2620" s="3"/>
      </tp>
      <tp t="e">
        <v>#N/A</v>
        <stp/>
        <stp>##V3_BDPV12</stp>
        <stp/>
        <stp>security des</stp>
        <stp>[PUTStrategy6.xlsx]Backup!R2623C15</stp>
        <tr r="O2623" s="3"/>
      </tp>
      <tp t="e">
        <v>#N/A</v>
        <stp/>
        <stp>##V3_BDPV12</stp>
        <stp/>
        <stp>security des</stp>
        <stp>[PUTStrategy6.xlsx]Backup!R2622C15</stp>
        <tr r="O2622" s="3"/>
      </tp>
      <tp t="e">
        <v>#N/A</v>
        <stp/>
        <stp>##V3_BDPV12</stp>
        <stp/>
        <stp>security des</stp>
        <stp>[PUTStrategy6.xlsx]Backup!R2625C15</stp>
        <tr r="O2625" s="3"/>
      </tp>
      <tp t="e">
        <v>#N/A</v>
        <stp/>
        <stp>##V3_BDPV12</stp>
        <stp/>
        <stp>security des</stp>
        <stp>[PUTStrategy6.xlsx]Backup!R2624C15</stp>
        <tr r="O2624" s="3"/>
      </tp>
      <tp t="e">
        <v>#N/A</v>
        <stp/>
        <stp>##V3_BDPV12</stp>
        <stp/>
        <stp>security des</stp>
        <stp>[PUTStrategy6.xlsx]Backup!R2627C15</stp>
        <tr r="O2627" s="3"/>
      </tp>
      <tp t="e">
        <v>#N/A</v>
        <stp/>
        <stp>##V3_BDPV12</stp>
        <stp/>
        <stp>security des</stp>
        <stp>[PUTStrategy6.xlsx]Backup!R2626C15</stp>
        <tr r="O2626" s="3"/>
      </tp>
      <tp t="e">
        <v>#N/A</v>
        <stp/>
        <stp>##V3_BDPV12</stp>
        <stp/>
        <stp>security des</stp>
        <stp>[PUTStrategy6.xlsx]Backup!R2629C15</stp>
        <tr r="O2629" s="3"/>
      </tp>
      <tp t="e">
        <v>#N/A</v>
        <stp/>
        <stp>##V3_BDPV12</stp>
        <stp/>
        <stp>security des</stp>
        <stp>[PUTStrategy6.xlsx]Backup!R2628C15</stp>
        <tr r="O2628" s="3"/>
      </tp>
      <tp t="e">
        <v>#N/A</v>
        <stp/>
        <stp>##V3_BDPV12</stp>
        <stp/>
        <stp>security des</stp>
        <stp>[PUTStrategy6.xlsx]Backup!R2631C15</stp>
        <tr r="O2631" s="3"/>
      </tp>
      <tp t="e">
        <v>#N/A</v>
        <stp/>
        <stp>##V3_BDPV12</stp>
        <stp/>
        <stp>security des</stp>
        <stp>[PUTStrategy6.xlsx]Backup!R2630C15</stp>
        <tr r="O2630" s="3"/>
      </tp>
      <tp t="e">
        <v>#N/A</v>
        <stp/>
        <stp>##V3_BDPV12</stp>
        <stp/>
        <stp>security des</stp>
        <stp>[PUTStrategy6.xlsx]Backup!R2633C15</stp>
        <tr r="O2633" s="3"/>
      </tp>
      <tp t="e">
        <v>#N/A</v>
        <stp/>
        <stp>##V3_BDPV12</stp>
        <stp/>
        <stp>security des</stp>
        <stp>[PUTStrategy6.xlsx]Backup!R2632C15</stp>
        <tr r="O2632" s="3"/>
      </tp>
      <tp t="e">
        <v>#N/A</v>
        <stp/>
        <stp>##V3_BDPV12</stp>
        <stp/>
        <stp>security des</stp>
        <stp>[PUTStrategy6.xlsx]Backup!R2635C15</stp>
        <tr r="O2635" s="3"/>
      </tp>
      <tp t="e">
        <v>#N/A</v>
        <stp/>
        <stp>##V3_BDPV12</stp>
        <stp/>
        <stp>security des</stp>
        <stp>[PUTStrategy6.xlsx]Backup!R2634C15</stp>
        <tr r="O2634" s="3"/>
      </tp>
      <tp t="e">
        <v>#N/A</v>
        <stp/>
        <stp>##V3_BDPV12</stp>
        <stp/>
        <stp>security des</stp>
        <stp>[PUTStrategy6.xlsx]Backup!R2637C15</stp>
        <tr r="O2637" s="3"/>
      </tp>
      <tp t="e">
        <v>#N/A</v>
        <stp/>
        <stp>##V3_BDPV12</stp>
        <stp/>
        <stp>security des</stp>
        <stp>[PUTStrategy6.xlsx]Backup!R2636C15</stp>
        <tr r="O2636" s="3"/>
      </tp>
      <tp t="e">
        <v>#N/A</v>
        <stp/>
        <stp>##V3_BDPV12</stp>
        <stp/>
        <stp>security des</stp>
        <stp>[PUTStrategy6.xlsx]Backup!R2639C15</stp>
        <tr r="O2639" s="3"/>
      </tp>
      <tp t="e">
        <v>#N/A</v>
        <stp/>
        <stp>##V3_BDPV12</stp>
        <stp/>
        <stp>security des</stp>
        <stp>[PUTStrategy6.xlsx]Backup!R2638C15</stp>
        <tr r="O2638" s="3"/>
      </tp>
      <tp t="e">
        <v>#N/A</v>
        <stp/>
        <stp>##V3_BDPV12</stp>
        <stp/>
        <stp>security des</stp>
        <stp>[PUTStrategy6.xlsx]Backup!R2601C15</stp>
        <tr r="O2601" s="3"/>
      </tp>
      <tp t="e">
        <v>#N/A</v>
        <stp/>
        <stp>##V3_BDPV12</stp>
        <stp/>
        <stp>security des</stp>
        <stp>[PUTStrategy6.xlsx]Backup!R2600C15</stp>
        <tr r="O2600" s="3"/>
      </tp>
      <tp t="e">
        <v>#N/A</v>
        <stp/>
        <stp>##V3_BDPV12</stp>
        <stp/>
        <stp>security des</stp>
        <stp>[PUTStrategy6.xlsx]Backup!R2603C15</stp>
        <tr r="O2603" s="3"/>
      </tp>
      <tp t="e">
        <v>#N/A</v>
        <stp/>
        <stp>##V3_BDPV12</stp>
        <stp/>
        <stp>security des</stp>
        <stp>[PUTStrategy6.xlsx]Backup!R2602C15</stp>
        <tr r="O2602" s="3"/>
      </tp>
      <tp t="e">
        <v>#N/A</v>
        <stp/>
        <stp>##V3_BDPV12</stp>
        <stp/>
        <stp>security des</stp>
        <stp>[PUTStrategy6.xlsx]Backup!R2605C15</stp>
        <tr r="O2605" s="3"/>
      </tp>
      <tp t="e">
        <v>#N/A</v>
        <stp/>
        <stp>##V3_BDPV12</stp>
        <stp/>
        <stp>security des</stp>
        <stp>[PUTStrategy6.xlsx]Backup!R2604C15</stp>
        <tr r="O2604" s="3"/>
      </tp>
      <tp t="e">
        <v>#N/A</v>
        <stp/>
        <stp>##V3_BDPV12</stp>
        <stp/>
        <stp>security des</stp>
        <stp>[PUTStrategy6.xlsx]Backup!R2607C15</stp>
        <tr r="O2607" s="3"/>
      </tp>
      <tp t="e">
        <v>#N/A</v>
        <stp/>
        <stp>##V3_BDPV12</stp>
        <stp/>
        <stp>security des</stp>
        <stp>[PUTStrategy6.xlsx]Backup!R2606C15</stp>
        <tr r="O2606" s="3"/>
      </tp>
      <tp t="e">
        <v>#N/A</v>
        <stp/>
        <stp>##V3_BDPV12</stp>
        <stp/>
        <stp>security des</stp>
        <stp>[PUTStrategy6.xlsx]Backup!R2609C15</stp>
        <tr r="O2609" s="3"/>
      </tp>
      <tp t="e">
        <v>#N/A</v>
        <stp/>
        <stp>##V3_BDPV12</stp>
        <stp/>
        <stp>security des</stp>
        <stp>[PUTStrategy6.xlsx]Backup!R2608C15</stp>
        <tr r="O2608" s="3"/>
      </tp>
      <tp t="e">
        <v>#N/A</v>
        <stp/>
        <stp>##V3_BDPV12</stp>
        <stp/>
        <stp>security des</stp>
        <stp>[PUTStrategy6.xlsx]Backup!R2611C15</stp>
        <tr r="O2611" s="3"/>
      </tp>
      <tp t="e">
        <v>#N/A</v>
        <stp/>
        <stp>##V3_BDPV12</stp>
        <stp/>
        <stp>security des</stp>
        <stp>[PUTStrategy6.xlsx]Backup!R2610C15</stp>
        <tr r="O2610" s="3"/>
      </tp>
      <tp t="e">
        <v>#N/A</v>
        <stp/>
        <stp>##V3_BDPV12</stp>
        <stp/>
        <stp>security des</stp>
        <stp>[PUTStrategy6.xlsx]Backup!R2613C15</stp>
        <tr r="O2613" s="3"/>
      </tp>
      <tp t="e">
        <v>#N/A</v>
        <stp/>
        <stp>##V3_BDPV12</stp>
        <stp/>
        <stp>security des</stp>
        <stp>[PUTStrategy6.xlsx]Backup!R2612C15</stp>
        <tr r="O2612" s="3"/>
      </tp>
      <tp t="e">
        <v>#N/A</v>
        <stp/>
        <stp>##V3_BDPV12</stp>
        <stp/>
        <stp>security des</stp>
        <stp>[PUTStrategy6.xlsx]Backup!R2615C15</stp>
        <tr r="O2615" s="3"/>
      </tp>
      <tp t="e">
        <v>#N/A</v>
        <stp/>
        <stp>##V3_BDPV12</stp>
        <stp/>
        <stp>security des</stp>
        <stp>[PUTStrategy6.xlsx]Backup!R2614C15</stp>
        <tr r="O2614" s="3"/>
      </tp>
      <tp t="e">
        <v>#N/A</v>
        <stp/>
        <stp>##V3_BDPV12</stp>
        <stp/>
        <stp>security des</stp>
        <stp>[PUTStrategy6.xlsx]Backup!R2617C15</stp>
        <tr r="O2617" s="3"/>
      </tp>
      <tp t="e">
        <v>#N/A</v>
        <stp/>
        <stp>##V3_BDPV12</stp>
        <stp/>
        <stp>security des</stp>
        <stp>[PUTStrategy6.xlsx]Backup!R2616C15</stp>
        <tr r="O2616" s="3"/>
      </tp>
      <tp t="e">
        <v>#N/A</v>
        <stp/>
        <stp>##V3_BDPV12</stp>
        <stp/>
        <stp>security des</stp>
        <stp>[PUTStrategy6.xlsx]Backup!R2619C15</stp>
        <tr r="O2619" s="3"/>
      </tp>
      <tp t="e">
        <v>#N/A</v>
        <stp/>
        <stp>##V3_BDPV12</stp>
        <stp/>
        <stp>security des</stp>
        <stp>[PUTStrategy6.xlsx]Backup!R2618C15</stp>
        <tr r="O2618" s="3"/>
      </tp>
      <tp t="e">
        <v>#N/A</v>
        <stp/>
        <stp>##V3_BDPV12</stp>
        <stp/>
        <stp>security des</stp>
        <stp>[PUTStrategy6.xlsx]Backup!R2661C15</stp>
        <tr r="O2661" s="3"/>
      </tp>
      <tp t="e">
        <v>#N/A</v>
        <stp/>
        <stp>##V3_BDPV12</stp>
        <stp/>
        <stp>security des</stp>
        <stp>[PUTStrategy6.xlsx]Backup!R2660C15</stp>
        <tr r="O2660" s="3"/>
      </tp>
      <tp t="e">
        <v>#N/A</v>
        <stp/>
        <stp>##V3_BDPV12</stp>
        <stp/>
        <stp>security des</stp>
        <stp>[PUTStrategy6.xlsx]Backup!R2663C15</stp>
        <tr r="O2663" s="3"/>
      </tp>
      <tp t="e">
        <v>#N/A</v>
        <stp/>
        <stp>##V3_BDPV12</stp>
        <stp/>
        <stp>security des</stp>
        <stp>[PUTStrategy6.xlsx]Backup!R2662C15</stp>
        <tr r="O2662" s="3"/>
      </tp>
      <tp t="e">
        <v>#N/A</v>
        <stp/>
        <stp>##V3_BDPV12</stp>
        <stp/>
        <stp>security des</stp>
        <stp>[PUTStrategy6.xlsx]Backup!R2665C15</stp>
        <tr r="O2665" s="3"/>
      </tp>
      <tp t="e">
        <v>#N/A</v>
        <stp/>
        <stp>##V3_BDPV12</stp>
        <stp/>
        <stp>security des</stp>
        <stp>[PUTStrategy6.xlsx]Backup!R2664C15</stp>
        <tr r="O2664" s="3"/>
      </tp>
      <tp t="e">
        <v>#N/A</v>
        <stp/>
        <stp>##V3_BDPV12</stp>
        <stp/>
        <stp>security des</stp>
        <stp>[PUTStrategy6.xlsx]Backup!R2667C15</stp>
        <tr r="O2667" s="3"/>
      </tp>
      <tp t="e">
        <v>#N/A</v>
        <stp/>
        <stp>##V3_BDPV12</stp>
        <stp/>
        <stp>security des</stp>
        <stp>[PUTStrategy6.xlsx]Backup!R2666C15</stp>
        <tr r="O2666" s="3"/>
      </tp>
      <tp t="e">
        <v>#N/A</v>
        <stp/>
        <stp>##V3_BDPV12</stp>
        <stp/>
        <stp>security des</stp>
        <stp>[PUTStrategy6.xlsx]Backup!R2669C15</stp>
        <tr r="O2669" s="3"/>
      </tp>
      <tp t="e">
        <v>#N/A</v>
        <stp/>
        <stp>##V3_BDPV12</stp>
        <stp/>
        <stp>security des</stp>
        <stp>[PUTStrategy6.xlsx]Backup!R2668C15</stp>
        <tr r="O2668" s="3"/>
      </tp>
      <tp t="e">
        <v>#N/A</v>
        <stp/>
        <stp>##V3_BDPV12</stp>
        <stp/>
        <stp>security des</stp>
        <stp>[PUTStrategy6.xlsx]Backup!R2671C15</stp>
        <tr r="O2671" s="3"/>
      </tp>
      <tp t="e">
        <v>#N/A</v>
        <stp/>
        <stp>##V3_BDPV12</stp>
        <stp/>
        <stp>security des</stp>
        <stp>[PUTStrategy6.xlsx]Backup!R2670C15</stp>
        <tr r="O2670" s="3"/>
      </tp>
      <tp t="e">
        <v>#N/A</v>
        <stp/>
        <stp>##V3_BDPV12</stp>
        <stp/>
        <stp>security des</stp>
        <stp>[PUTStrategy6.xlsx]Backup!R2673C15</stp>
        <tr r="O2673" s="3"/>
      </tp>
      <tp t="e">
        <v>#N/A</v>
        <stp/>
        <stp>##V3_BDPV12</stp>
        <stp/>
        <stp>security des</stp>
        <stp>[PUTStrategy6.xlsx]Backup!R2672C15</stp>
        <tr r="O2672" s="3"/>
      </tp>
      <tp t="e">
        <v>#N/A</v>
        <stp/>
        <stp>##V3_BDPV12</stp>
        <stp/>
        <stp>security des</stp>
        <stp>[PUTStrategy6.xlsx]Backup!R2675C15</stp>
        <tr r="O2675" s="3"/>
      </tp>
      <tp t="e">
        <v>#N/A</v>
        <stp/>
        <stp>##V3_BDPV12</stp>
        <stp/>
        <stp>security des</stp>
        <stp>[PUTStrategy6.xlsx]Backup!R2674C15</stp>
        <tr r="O2674" s="3"/>
      </tp>
      <tp t="e">
        <v>#N/A</v>
        <stp/>
        <stp>##V3_BDPV12</stp>
        <stp/>
        <stp>security des</stp>
        <stp>[PUTStrategy6.xlsx]Backup!R2677C15</stp>
        <tr r="O2677" s="3"/>
      </tp>
      <tp t="e">
        <v>#N/A</v>
        <stp/>
        <stp>##V3_BDPV12</stp>
        <stp/>
        <stp>security des</stp>
        <stp>[PUTStrategy6.xlsx]Backup!R2676C15</stp>
        <tr r="O2676" s="3"/>
      </tp>
      <tp t="e">
        <v>#N/A</v>
        <stp/>
        <stp>##V3_BDPV12</stp>
        <stp/>
        <stp>security des</stp>
        <stp>[PUTStrategy6.xlsx]Backup!R2679C15</stp>
        <tr r="O2679" s="3"/>
      </tp>
      <tp t="e">
        <v>#N/A</v>
        <stp/>
        <stp>##V3_BDPV12</stp>
        <stp/>
        <stp>security des</stp>
        <stp>[PUTStrategy6.xlsx]Backup!R2678C15</stp>
        <tr r="O2678" s="3"/>
      </tp>
      <tp t="e">
        <v>#N/A</v>
        <stp/>
        <stp>##V3_BDPV12</stp>
        <stp/>
        <stp>security des</stp>
        <stp>[PUTStrategy6.xlsx]Backup!R2641C15</stp>
        <tr r="O2641" s="3"/>
      </tp>
      <tp t="e">
        <v>#N/A</v>
        <stp/>
        <stp>##V3_BDPV12</stp>
        <stp/>
        <stp>security des</stp>
        <stp>[PUTStrategy6.xlsx]Backup!R2640C15</stp>
        <tr r="O2640" s="3"/>
      </tp>
      <tp t="e">
        <v>#N/A</v>
        <stp/>
        <stp>##V3_BDPV12</stp>
        <stp/>
        <stp>security des</stp>
        <stp>[PUTStrategy6.xlsx]Backup!R2643C15</stp>
        <tr r="O2643" s="3"/>
      </tp>
      <tp t="e">
        <v>#N/A</v>
        <stp/>
        <stp>##V3_BDPV12</stp>
        <stp/>
        <stp>security des</stp>
        <stp>[PUTStrategy6.xlsx]Backup!R2642C15</stp>
        <tr r="O2642" s="3"/>
      </tp>
      <tp t="e">
        <v>#N/A</v>
        <stp/>
        <stp>##V3_BDPV12</stp>
        <stp/>
        <stp>security des</stp>
        <stp>[PUTStrategy6.xlsx]Backup!R2645C15</stp>
        <tr r="O2645" s="3"/>
      </tp>
      <tp t="e">
        <v>#N/A</v>
        <stp/>
        <stp>##V3_BDPV12</stp>
        <stp/>
        <stp>security des</stp>
        <stp>[PUTStrategy6.xlsx]Backup!R2644C15</stp>
        <tr r="O2644" s="3"/>
      </tp>
      <tp t="e">
        <v>#N/A</v>
        <stp/>
        <stp>##V3_BDPV12</stp>
        <stp/>
        <stp>security des</stp>
        <stp>[PUTStrategy6.xlsx]Backup!R2647C15</stp>
        <tr r="O2647" s="3"/>
      </tp>
      <tp t="e">
        <v>#N/A</v>
        <stp/>
        <stp>##V3_BDPV12</stp>
        <stp/>
        <stp>security des</stp>
        <stp>[PUTStrategy6.xlsx]Backup!R2646C15</stp>
        <tr r="O2646" s="3"/>
      </tp>
      <tp t="e">
        <v>#N/A</v>
        <stp/>
        <stp>##V3_BDPV12</stp>
        <stp/>
        <stp>security des</stp>
        <stp>[PUTStrategy6.xlsx]Backup!R2649C15</stp>
        <tr r="O2649" s="3"/>
      </tp>
      <tp t="e">
        <v>#N/A</v>
        <stp/>
        <stp>##V3_BDPV12</stp>
        <stp/>
        <stp>security des</stp>
        <stp>[PUTStrategy6.xlsx]Backup!R2648C15</stp>
        <tr r="O2648" s="3"/>
      </tp>
      <tp t="e">
        <v>#N/A</v>
        <stp/>
        <stp>##V3_BDPV12</stp>
        <stp/>
        <stp>security des</stp>
        <stp>[PUTStrategy6.xlsx]Backup!R2651C15</stp>
        <tr r="O2651" s="3"/>
      </tp>
      <tp t="e">
        <v>#N/A</v>
        <stp/>
        <stp>##V3_BDPV12</stp>
        <stp/>
        <stp>security des</stp>
        <stp>[PUTStrategy6.xlsx]Backup!R2650C15</stp>
        <tr r="O2650" s="3"/>
      </tp>
      <tp t="e">
        <v>#N/A</v>
        <stp/>
        <stp>##V3_BDPV12</stp>
        <stp/>
        <stp>security des</stp>
        <stp>[PUTStrategy6.xlsx]Backup!R2653C15</stp>
        <tr r="O2653" s="3"/>
      </tp>
      <tp t="e">
        <v>#N/A</v>
        <stp/>
        <stp>##V3_BDPV12</stp>
        <stp/>
        <stp>security des</stp>
        <stp>[PUTStrategy6.xlsx]Backup!R2652C15</stp>
        <tr r="O2652" s="3"/>
      </tp>
      <tp t="e">
        <v>#N/A</v>
        <stp/>
        <stp>##V3_BDPV12</stp>
        <stp/>
        <stp>security des</stp>
        <stp>[PUTStrategy6.xlsx]Backup!R2655C15</stp>
        <tr r="O2655" s="3"/>
      </tp>
      <tp t="e">
        <v>#N/A</v>
        <stp/>
        <stp>##V3_BDPV12</stp>
        <stp/>
        <stp>security des</stp>
        <stp>[PUTStrategy6.xlsx]Backup!R2654C15</stp>
        <tr r="O2654" s="3"/>
      </tp>
      <tp t="e">
        <v>#N/A</v>
        <stp/>
        <stp>##V3_BDPV12</stp>
        <stp/>
        <stp>security des</stp>
        <stp>[PUTStrategy6.xlsx]Backup!R2657C15</stp>
        <tr r="O2657" s="3"/>
      </tp>
      <tp t="e">
        <v>#N/A</v>
        <stp/>
        <stp>##V3_BDPV12</stp>
        <stp/>
        <stp>security des</stp>
        <stp>[PUTStrategy6.xlsx]Backup!R2656C15</stp>
        <tr r="O2656" s="3"/>
      </tp>
      <tp t="e">
        <v>#N/A</v>
        <stp/>
        <stp>##V3_BDPV12</stp>
        <stp/>
        <stp>security des</stp>
        <stp>[PUTStrategy6.xlsx]Backup!R2659C15</stp>
        <tr r="O2659" s="3"/>
      </tp>
      <tp t="e">
        <v>#N/A</v>
        <stp/>
        <stp>##V3_BDPV12</stp>
        <stp/>
        <stp>security des</stp>
        <stp>[PUTStrategy6.xlsx]Backup!R2658C15</stp>
        <tr r="O2658" s="3"/>
      </tp>
      <tp t="e">
        <v>#N/A</v>
        <stp/>
        <stp>##V3_BDPV12</stp>
        <stp/>
        <stp>security des</stp>
        <stp>[PUTStrategy6.xlsx]Backup!R2681C15</stp>
        <tr r="O2681" s="3"/>
      </tp>
      <tp t="e">
        <v>#N/A</v>
        <stp/>
        <stp>##V3_BDPV12</stp>
        <stp/>
        <stp>security des</stp>
        <stp>[PUTStrategy6.xlsx]Backup!R2680C15</stp>
        <tr r="O2680" s="3"/>
      </tp>
      <tp t="e">
        <v>#N/A</v>
        <stp/>
        <stp>##V3_BDPV12</stp>
        <stp/>
        <stp>security des</stp>
        <stp>[PUTStrategy6.xlsx]Backup!R2683C15</stp>
        <tr r="O2683" s="3"/>
      </tp>
      <tp t="e">
        <v>#N/A</v>
        <stp/>
        <stp>##V3_BDPV12</stp>
        <stp/>
        <stp>security des</stp>
        <stp>[PUTStrategy6.xlsx]Backup!R2682C15</stp>
        <tr r="O2682" s="3"/>
      </tp>
      <tp t="e">
        <v>#N/A</v>
        <stp/>
        <stp>##V3_BDPV12</stp>
        <stp/>
        <stp>security des</stp>
        <stp>[PUTStrategy6.xlsx]Backup!R2685C15</stp>
        <tr r="O2685" s="3"/>
      </tp>
      <tp t="e">
        <v>#N/A</v>
        <stp/>
        <stp>##V3_BDPV12</stp>
        <stp/>
        <stp>security des</stp>
        <stp>[PUTStrategy6.xlsx]Backup!R2684C15</stp>
        <tr r="O2684" s="3"/>
      </tp>
      <tp t="e">
        <v>#N/A</v>
        <stp/>
        <stp>##V3_BDPV12</stp>
        <stp/>
        <stp>security des</stp>
        <stp>[PUTStrategy6.xlsx]Backup!R2687C15</stp>
        <tr r="O2687" s="3"/>
      </tp>
      <tp t="e">
        <v>#N/A</v>
        <stp/>
        <stp>##V3_BDPV12</stp>
        <stp/>
        <stp>security des</stp>
        <stp>[PUTStrategy6.xlsx]Backup!R2686C15</stp>
        <tr r="O2686" s="3"/>
      </tp>
      <tp t="e">
        <v>#N/A</v>
        <stp/>
        <stp>##V3_BDPV12</stp>
        <stp/>
        <stp>security des</stp>
        <stp>[PUTStrategy6.xlsx]Backup!R2689C15</stp>
        <tr r="O2689" s="3"/>
      </tp>
      <tp t="e">
        <v>#N/A</v>
        <stp/>
        <stp>##V3_BDPV12</stp>
        <stp/>
        <stp>security des</stp>
        <stp>[PUTStrategy6.xlsx]Backup!R2688C15</stp>
        <tr r="O2688" s="3"/>
      </tp>
      <tp t="e">
        <v>#N/A</v>
        <stp/>
        <stp>##V3_BDPV12</stp>
        <stp/>
        <stp>security des</stp>
        <stp>[PUTStrategy6.xlsx]Backup!R2691C15</stp>
        <tr r="O2691" s="3"/>
      </tp>
      <tp t="e">
        <v>#N/A</v>
        <stp/>
        <stp>##V3_BDPV12</stp>
        <stp/>
        <stp>security des</stp>
        <stp>[PUTStrategy6.xlsx]Backup!R2690C15</stp>
        <tr r="O2690" s="3"/>
      </tp>
      <tp t="e">
        <v>#N/A</v>
        <stp/>
        <stp>##V3_BDPV12</stp>
        <stp/>
        <stp>security des</stp>
        <stp>[PUTStrategy6.xlsx]Backup!R2693C15</stp>
        <tr r="O2693" s="3"/>
      </tp>
      <tp t="e">
        <v>#N/A</v>
        <stp/>
        <stp>##V3_BDPV12</stp>
        <stp/>
        <stp>security des</stp>
        <stp>[PUTStrategy6.xlsx]Backup!R2692C15</stp>
        <tr r="O2692" s="3"/>
      </tp>
      <tp t="e">
        <v>#N/A</v>
        <stp/>
        <stp>##V3_BDPV12</stp>
        <stp/>
        <stp>security des</stp>
        <stp>[PUTStrategy6.xlsx]Backup!R2695C15</stp>
        <tr r="O2695" s="3"/>
      </tp>
      <tp t="e">
        <v>#N/A</v>
        <stp/>
        <stp>##V3_BDPV12</stp>
        <stp/>
        <stp>security des</stp>
        <stp>[PUTStrategy6.xlsx]Backup!R2694C15</stp>
        <tr r="O2694" s="3"/>
      </tp>
      <tp t="e">
        <v>#N/A</v>
        <stp/>
        <stp>##V3_BDPV12</stp>
        <stp/>
        <stp>security des</stp>
        <stp>[PUTStrategy6.xlsx]Backup!R2697C15</stp>
        <tr r="O2697" s="3"/>
      </tp>
      <tp t="e">
        <v>#N/A</v>
        <stp/>
        <stp>##V3_BDPV12</stp>
        <stp/>
        <stp>security des</stp>
        <stp>[PUTStrategy6.xlsx]Backup!R2696C15</stp>
        <tr r="O2696" s="3"/>
      </tp>
      <tp t="e">
        <v>#N/A</v>
        <stp/>
        <stp>##V3_BDPV12</stp>
        <stp/>
        <stp>security des</stp>
        <stp>[PUTStrategy6.xlsx]Backup!R2699C15</stp>
        <tr r="O2699" s="3"/>
      </tp>
      <tp t="e">
        <v>#N/A</v>
        <stp/>
        <stp>##V3_BDPV12</stp>
        <stp/>
        <stp>security des</stp>
        <stp>[PUTStrategy6.xlsx]Backup!R2698C15</stp>
        <tr r="O2698" s="3"/>
      </tp>
      <tp t="e">
        <v>#N/A</v>
        <stp/>
        <stp>##V3_BDPV12</stp>
        <stp/>
        <stp>security des</stp>
        <stp>[PUTStrategy6.xlsx]Backup!R2921C15</stp>
        <tr r="O2921" s="3"/>
      </tp>
      <tp t="e">
        <v>#N/A</v>
        <stp/>
        <stp>##V3_BDPV12</stp>
        <stp/>
        <stp>security des</stp>
        <stp>[PUTStrategy6.xlsx]Backup!R2920C15</stp>
        <tr r="O2920" s="3"/>
      </tp>
      <tp t="e">
        <v>#N/A</v>
        <stp/>
        <stp>##V3_BDPV12</stp>
        <stp/>
        <stp>security des</stp>
        <stp>[PUTStrategy6.xlsx]Backup!R2923C15</stp>
        <tr r="O2923" s="3"/>
      </tp>
      <tp t="e">
        <v>#N/A</v>
        <stp/>
        <stp>##V3_BDPV12</stp>
        <stp/>
        <stp>security des</stp>
        <stp>[PUTStrategy6.xlsx]Backup!R2922C15</stp>
        <tr r="O2922" s="3"/>
      </tp>
      <tp t="e">
        <v>#N/A</v>
        <stp/>
        <stp>##V3_BDPV12</stp>
        <stp/>
        <stp>security des</stp>
        <stp>[PUTStrategy6.xlsx]Backup!R2925C15</stp>
        <tr r="O2925" s="3"/>
      </tp>
      <tp t="e">
        <v>#N/A</v>
        <stp/>
        <stp>##V3_BDPV12</stp>
        <stp/>
        <stp>security des</stp>
        <stp>[PUTStrategy6.xlsx]Backup!R2924C15</stp>
        <tr r="O2924" s="3"/>
      </tp>
      <tp t="e">
        <v>#N/A</v>
        <stp/>
        <stp>##V3_BDPV12</stp>
        <stp/>
        <stp>security des</stp>
        <stp>[PUTStrategy6.xlsx]Backup!R2927C15</stp>
        <tr r="O2927" s="3"/>
      </tp>
      <tp t="e">
        <v>#N/A</v>
        <stp/>
        <stp>##V3_BDPV12</stp>
        <stp/>
        <stp>security des</stp>
        <stp>[PUTStrategy6.xlsx]Backup!R2926C15</stp>
        <tr r="O2926" s="3"/>
      </tp>
      <tp t="e">
        <v>#N/A</v>
        <stp/>
        <stp>##V3_BDPV12</stp>
        <stp/>
        <stp>security des</stp>
        <stp>[PUTStrategy6.xlsx]Backup!R2929C15</stp>
        <tr r="O2929" s="3"/>
      </tp>
      <tp t="e">
        <v>#N/A</v>
        <stp/>
        <stp>##V3_BDPV12</stp>
        <stp/>
        <stp>security des</stp>
        <stp>[PUTStrategy6.xlsx]Backup!R2928C15</stp>
        <tr r="O2928" s="3"/>
      </tp>
      <tp t="e">
        <v>#N/A</v>
        <stp/>
        <stp>##V3_BDPV12</stp>
        <stp/>
        <stp>security des</stp>
        <stp>[PUTStrategy6.xlsx]Backup!R2931C15</stp>
        <tr r="O2931" s="3"/>
      </tp>
      <tp t="e">
        <v>#N/A</v>
        <stp/>
        <stp>##V3_BDPV12</stp>
        <stp/>
        <stp>security des</stp>
        <stp>[PUTStrategy6.xlsx]Backup!R2930C15</stp>
        <tr r="O2930" s="3"/>
      </tp>
      <tp t="e">
        <v>#N/A</v>
        <stp/>
        <stp>##V3_BDPV12</stp>
        <stp/>
        <stp>security des</stp>
        <stp>[PUTStrategy6.xlsx]Backup!R2933C15</stp>
        <tr r="O2933" s="3"/>
      </tp>
      <tp t="e">
        <v>#N/A</v>
        <stp/>
        <stp>##V3_BDPV12</stp>
        <stp/>
        <stp>security des</stp>
        <stp>[PUTStrategy6.xlsx]Backup!R2932C15</stp>
        <tr r="O2932" s="3"/>
      </tp>
      <tp t="e">
        <v>#N/A</v>
        <stp/>
        <stp>##V3_BDPV12</stp>
        <stp/>
        <stp>security des</stp>
        <stp>[PUTStrategy6.xlsx]Backup!R2935C15</stp>
        <tr r="O2935" s="3"/>
      </tp>
      <tp t="e">
        <v>#N/A</v>
        <stp/>
        <stp>##V3_BDPV12</stp>
        <stp/>
        <stp>security des</stp>
        <stp>[PUTStrategy6.xlsx]Backup!R2934C15</stp>
        <tr r="O2934" s="3"/>
      </tp>
      <tp t="e">
        <v>#N/A</v>
        <stp/>
        <stp>##V3_BDPV12</stp>
        <stp/>
        <stp>security des</stp>
        <stp>[PUTStrategy6.xlsx]Backup!R2937C15</stp>
        <tr r="O2937" s="3"/>
      </tp>
      <tp t="e">
        <v>#N/A</v>
        <stp/>
        <stp>##V3_BDPV12</stp>
        <stp/>
        <stp>security des</stp>
        <stp>[PUTStrategy6.xlsx]Backup!R2936C15</stp>
        <tr r="O2936" s="3"/>
      </tp>
      <tp t="e">
        <v>#N/A</v>
        <stp/>
        <stp>##V3_BDPV12</stp>
        <stp/>
        <stp>security des</stp>
        <stp>[PUTStrategy6.xlsx]Backup!R2939C15</stp>
        <tr r="O2939" s="3"/>
      </tp>
      <tp t="e">
        <v>#N/A</v>
        <stp/>
        <stp>##V3_BDPV12</stp>
        <stp/>
        <stp>security des</stp>
        <stp>[PUTStrategy6.xlsx]Backup!R2938C15</stp>
        <tr r="O2938" s="3"/>
      </tp>
      <tp t="e">
        <v>#N/A</v>
        <stp/>
        <stp>##V3_BDPV12</stp>
        <stp/>
        <stp>security des</stp>
        <stp>[PUTStrategy6.xlsx]Backup!R2901C15</stp>
        <tr r="O2901" s="3"/>
      </tp>
      <tp t="e">
        <v>#N/A</v>
        <stp/>
        <stp>##V3_BDPV12</stp>
        <stp/>
        <stp>security des</stp>
        <stp>[PUTStrategy6.xlsx]Backup!R2900C15</stp>
        <tr r="O2900" s="3"/>
      </tp>
      <tp t="e">
        <v>#N/A</v>
        <stp/>
        <stp>##V3_BDPV12</stp>
        <stp/>
        <stp>security des</stp>
        <stp>[PUTStrategy6.xlsx]Backup!R2903C15</stp>
        <tr r="O2903" s="3"/>
      </tp>
      <tp t="e">
        <v>#N/A</v>
        <stp/>
        <stp>##V3_BDPV12</stp>
        <stp/>
        <stp>security des</stp>
        <stp>[PUTStrategy6.xlsx]Backup!R2902C15</stp>
        <tr r="O2902" s="3"/>
      </tp>
      <tp t="e">
        <v>#N/A</v>
        <stp/>
        <stp>##V3_BDPV12</stp>
        <stp/>
        <stp>security des</stp>
        <stp>[PUTStrategy6.xlsx]Backup!R2905C15</stp>
        <tr r="O2905" s="3"/>
      </tp>
      <tp t="e">
        <v>#N/A</v>
        <stp/>
        <stp>##V3_BDPV12</stp>
        <stp/>
        <stp>security des</stp>
        <stp>[PUTStrategy6.xlsx]Backup!R2904C15</stp>
        <tr r="O2904" s="3"/>
      </tp>
      <tp t="e">
        <v>#N/A</v>
        <stp/>
        <stp>##V3_BDPV12</stp>
        <stp/>
        <stp>security des</stp>
        <stp>[PUTStrategy6.xlsx]Backup!R2907C15</stp>
        <tr r="O2907" s="3"/>
      </tp>
      <tp t="e">
        <v>#N/A</v>
        <stp/>
        <stp>##V3_BDPV12</stp>
        <stp/>
        <stp>security des</stp>
        <stp>[PUTStrategy6.xlsx]Backup!R2906C15</stp>
        <tr r="O2906" s="3"/>
      </tp>
      <tp t="e">
        <v>#N/A</v>
        <stp/>
        <stp>##V3_BDPV12</stp>
        <stp/>
        <stp>security des</stp>
        <stp>[PUTStrategy6.xlsx]Backup!R2909C15</stp>
        <tr r="O2909" s="3"/>
      </tp>
      <tp t="e">
        <v>#N/A</v>
        <stp/>
        <stp>##V3_BDPV12</stp>
        <stp/>
        <stp>security des</stp>
        <stp>[PUTStrategy6.xlsx]Backup!R2908C15</stp>
        <tr r="O2908" s="3"/>
      </tp>
      <tp t="e">
        <v>#N/A</v>
        <stp/>
        <stp>##V3_BDPV12</stp>
        <stp/>
        <stp>security des</stp>
        <stp>[PUTStrategy6.xlsx]Backup!R2911C15</stp>
        <tr r="O2911" s="3"/>
      </tp>
      <tp t="e">
        <v>#N/A</v>
        <stp/>
        <stp>##V3_BDPV12</stp>
        <stp/>
        <stp>security des</stp>
        <stp>[PUTStrategy6.xlsx]Backup!R2910C15</stp>
        <tr r="O2910" s="3"/>
      </tp>
      <tp t="e">
        <v>#N/A</v>
        <stp/>
        <stp>##V3_BDPV12</stp>
        <stp/>
        <stp>security des</stp>
        <stp>[PUTStrategy6.xlsx]Backup!R2913C15</stp>
        <tr r="O2913" s="3"/>
      </tp>
      <tp t="e">
        <v>#N/A</v>
        <stp/>
        <stp>##V3_BDPV12</stp>
        <stp/>
        <stp>security des</stp>
        <stp>[PUTStrategy6.xlsx]Backup!R2912C15</stp>
        <tr r="O2912" s="3"/>
      </tp>
      <tp t="e">
        <v>#N/A</v>
        <stp/>
        <stp>##V3_BDPV12</stp>
        <stp/>
        <stp>security des</stp>
        <stp>[PUTStrategy6.xlsx]Backup!R2915C15</stp>
        <tr r="O2915" s="3"/>
      </tp>
      <tp t="e">
        <v>#N/A</v>
        <stp/>
        <stp>##V3_BDPV12</stp>
        <stp/>
        <stp>security des</stp>
        <stp>[PUTStrategy6.xlsx]Backup!R2914C15</stp>
        <tr r="O2914" s="3"/>
      </tp>
      <tp t="e">
        <v>#N/A</v>
        <stp/>
        <stp>##V3_BDPV12</stp>
        <stp/>
        <stp>security des</stp>
        <stp>[PUTStrategy6.xlsx]Backup!R2917C15</stp>
        <tr r="O2917" s="3"/>
      </tp>
      <tp t="e">
        <v>#N/A</v>
        <stp/>
        <stp>##V3_BDPV12</stp>
        <stp/>
        <stp>security des</stp>
        <stp>[PUTStrategy6.xlsx]Backup!R2916C15</stp>
        <tr r="O2916" s="3"/>
      </tp>
      <tp t="e">
        <v>#N/A</v>
        <stp/>
        <stp>##V3_BDPV12</stp>
        <stp/>
        <stp>security des</stp>
        <stp>[PUTStrategy6.xlsx]Backup!R2919C15</stp>
        <tr r="O2919" s="3"/>
      </tp>
      <tp t="e">
        <v>#N/A</v>
        <stp/>
        <stp>##V3_BDPV12</stp>
        <stp/>
        <stp>security des</stp>
        <stp>[PUTStrategy6.xlsx]Backup!R2918C15</stp>
        <tr r="O2918" s="3"/>
      </tp>
      <tp t="e">
        <v>#N/A</v>
        <stp/>
        <stp>##V3_BDPV12</stp>
        <stp/>
        <stp>security des</stp>
        <stp>[PUTStrategy6.xlsx]Backup!R2961C15</stp>
        <tr r="O2961" s="3"/>
      </tp>
      <tp t="e">
        <v>#N/A</v>
        <stp/>
        <stp>##V3_BDPV12</stp>
        <stp/>
        <stp>security des</stp>
        <stp>[PUTStrategy6.xlsx]Backup!R2960C15</stp>
        <tr r="O2960" s="3"/>
      </tp>
      <tp t="e">
        <v>#N/A</v>
        <stp/>
        <stp>##V3_BDPV12</stp>
        <stp/>
        <stp>security des</stp>
        <stp>[PUTStrategy6.xlsx]Backup!R2963C15</stp>
        <tr r="O2963" s="3"/>
      </tp>
      <tp t="e">
        <v>#N/A</v>
        <stp/>
        <stp>##V3_BDPV12</stp>
        <stp/>
        <stp>security des</stp>
        <stp>[PUTStrategy6.xlsx]Backup!R2962C15</stp>
        <tr r="O2962" s="3"/>
      </tp>
      <tp t="e">
        <v>#N/A</v>
        <stp/>
        <stp>##V3_BDPV12</stp>
        <stp/>
        <stp>security des</stp>
        <stp>[PUTStrategy6.xlsx]Backup!R2965C15</stp>
        <tr r="O2965" s="3"/>
      </tp>
      <tp t="e">
        <v>#N/A</v>
        <stp/>
        <stp>##V3_BDPV12</stp>
        <stp/>
        <stp>security des</stp>
        <stp>[PUTStrategy6.xlsx]Backup!R2964C15</stp>
        <tr r="O2964" s="3"/>
      </tp>
      <tp t="e">
        <v>#N/A</v>
        <stp/>
        <stp>##V3_BDPV12</stp>
        <stp/>
        <stp>security des</stp>
        <stp>[PUTStrategy6.xlsx]Backup!R2967C15</stp>
        <tr r="O2967" s="3"/>
      </tp>
      <tp t="e">
        <v>#N/A</v>
        <stp/>
        <stp>##V3_BDPV12</stp>
        <stp/>
        <stp>security des</stp>
        <stp>[PUTStrategy6.xlsx]Backup!R2966C15</stp>
        <tr r="O2966" s="3"/>
      </tp>
      <tp t="e">
        <v>#N/A</v>
        <stp/>
        <stp>##V3_BDPV12</stp>
        <stp/>
        <stp>security des</stp>
        <stp>[PUTStrategy6.xlsx]Backup!R2969C15</stp>
        <tr r="O2969" s="3"/>
      </tp>
      <tp t="e">
        <v>#N/A</v>
        <stp/>
        <stp>##V3_BDPV12</stp>
        <stp/>
        <stp>security des</stp>
        <stp>[PUTStrategy6.xlsx]Backup!R2968C15</stp>
        <tr r="O2968" s="3"/>
      </tp>
      <tp t="e">
        <v>#N/A</v>
        <stp/>
        <stp>##V3_BDPV12</stp>
        <stp/>
        <stp>security des</stp>
        <stp>[PUTStrategy6.xlsx]Backup!R2971C15</stp>
        <tr r="O2971" s="3"/>
      </tp>
      <tp t="e">
        <v>#N/A</v>
        <stp/>
        <stp>##V3_BDPV12</stp>
        <stp/>
        <stp>security des</stp>
        <stp>[PUTStrategy6.xlsx]Backup!R2970C15</stp>
        <tr r="O2970" s="3"/>
      </tp>
      <tp t="e">
        <v>#N/A</v>
        <stp/>
        <stp>##V3_BDPV12</stp>
        <stp/>
        <stp>security des</stp>
        <stp>[PUTStrategy6.xlsx]Backup!R2973C15</stp>
        <tr r="O2973" s="3"/>
      </tp>
      <tp t="e">
        <v>#N/A</v>
        <stp/>
        <stp>##V3_BDPV12</stp>
        <stp/>
        <stp>security des</stp>
        <stp>[PUTStrategy6.xlsx]Backup!R2972C15</stp>
        <tr r="O2972" s="3"/>
      </tp>
      <tp t="e">
        <v>#N/A</v>
        <stp/>
        <stp>##V3_BDPV12</stp>
        <stp/>
        <stp>security des</stp>
        <stp>[PUTStrategy6.xlsx]Backup!R2975C15</stp>
        <tr r="O2975" s="3"/>
      </tp>
      <tp t="e">
        <v>#N/A</v>
        <stp/>
        <stp>##V3_BDPV12</stp>
        <stp/>
        <stp>security des</stp>
        <stp>[PUTStrategy6.xlsx]Backup!R2974C15</stp>
        <tr r="O2974" s="3"/>
      </tp>
      <tp t="e">
        <v>#N/A</v>
        <stp/>
        <stp>##V3_BDPV12</stp>
        <stp/>
        <stp>security des</stp>
        <stp>[PUTStrategy6.xlsx]Backup!R2977C15</stp>
        <tr r="O2977" s="3"/>
      </tp>
      <tp t="e">
        <v>#N/A</v>
        <stp/>
        <stp>##V3_BDPV12</stp>
        <stp/>
        <stp>security des</stp>
        <stp>[PUTStrategy6.xlsx]Backup!R2976C15</stp>
        <tr r="O2976" s="3"/>
      </tp>
      <tp t="e">
        <v>#N/A</v>
        <stp/>
        <stp>##V3_BDPV12</stp>
        <stp/>
        <stp>security des</stp>
        <stp>[PUTStrategy6.xlsx]Backup!R2979C15</stp>
        <tr r="O2979" s="3"/>
      </tp>
      <tp t="e">
        <v>#N/A</v>
        <stp/>
        <stp>##V3_BDPV12</stp>
        <stp/>
        <stp>security des</stp>
        <stp>[PUTStrategy6.xlsx]Backup!R2978C15</stp>
        <tr r="O2978" s="3"/>
      </tp>
      <tp t="e">
        <v>#N/A</v>
        <stp/>
        <stp>##V3_BDPV12</stp>
        <stp/>
        <stp>security des</stp>
        <stp>[PUTStrategy6.xlsx]Backup!R2941C15</stp>
        <tr r="O2941" s="3"/>
      </tp>
      <tp t="e">
        <v>#N/A</v>
        <stp/>
        <stp>##V3_BDPV12</stp>
        <stp/>
        <stp>security des</stp>
        <stp>[PUTStrategy6.xlsx]Backup!R2940C15</stp>
        <tr r="O2940" s="3"/>
      </tp>
      <tp t="e">
        <v>#N/A</v>
        <stp/>
        <stp>##V3_BDPV12</stp>
        <stp/>
        <stp>security des</stp>
        <stp>[PUTStrategy6.xlsx]Backup!R2943C15</stp>
        <tr r="O2943" s="3"/>
      </tp>
      <tp t="e">
        <v>#N/A</v>
        <stp/>
        <stp>##V3_BDPV12</stp>
        <stp/>
        <stp>security des</stp>
        <stp>[PUTStrategy6.xlsx]Backup!R2942C15</stp>
        <tr r="O2942" s="3"/>
      </tp>
      <tp t="e">
        <v>#N/A</v>
        <stp/>
        <stp>##V3_BDPV12</stp>
        <stp/>
        <stp>security des</stp>
        <stp>[PUTStrategy6.xlsx]Backup!R2945C15</stp>
        <tr r="O2945" s="3"/>
      </tp>
      <tp t="e">
        <v>#N/A</v>
        <stp/>
        <stp>##V3_BDPV12</stp>
        <stp/>
        <stp>security des</stp>
        <stp>[PUTStrategy6.xlsx]Backup!R2944C15</stp>
        <tr r="O2944" s="3"/>
      </tp>
      <tp t="e">
        <v>#N/A</v>
        <stp/>
        <stp>##V3_BDPV12</stp>
        <stp/>
        <stp>security des</stp>
        <stp>[PUTStrategy6.xlsx]Backup!R2947C15</stp>
        <tr r="O2947" s="3"/>
      </tp>
      <tp t="e">
        <v>#N/A</v>
        <stp/>
        <stp>##V3_BDPV12</stp>
        <stp/>
        <stp>security des</stp>
        <stp>[PUTStrategy6.xlsx]Backup!R2946C15</stp>
        <tr r="O2946" s="3"/>
      </tp>
      <tp t="e">
        <v>#N/A</v>
        <stp/>
        <stp>##V3_BDPV12</stp>
        <stp/>
        <stp>security des</stp>
        <stp>[PUTStrategy6.xlsx]Backup!R2949C15</stp>
        <tr r="O2949" s="3"/>
      </tp>
      <tp t="e">
        <v>#N/A</v>
        <stp/>
        <stp>##V3_BDPV12</stp>
        <stp/>
        <stp>security des</stp>
        <stp>[PUTStrategy6.xlsx]Backup!R2948C15</stp>
        <tr r="O2948" s="3"/>
      </tp>
      <tp t="e">
        <v>#N/A</v>
        <stp/>
        <stp>##V3_BDPV12</stp>
        <stp/>
        <stp>security des</stp>
        <stp>[PUTStrategy6.xlsx]Backup!R2951C15</stp>
        <tr r="O2951" s="3"/>
      </tp>
      <tp t="e">
        <v>#N/A</v>
        <stp/>
        <stp>##V3_BDPV12</stp>
        <stp/>
        <stp>security des</stp>
        <stp>[PUTStrategy6.xlsx]Backup!R2950C15</stp>
        <tr r="O2950" s="3"/>
      </tp>
      <tp t="e">
        <v>#N/A</v>
        <stp/>
        <stp>##V3_BDPV12</stp>
        <stp/>
        <stp>security des</stp>
        <stp>[PUTStrategy6.xlsx]Backup!R2953C15</stp>
        <tr r="O2953" s="3"/>
      </tp>
      <tp t="e">
        <v>#N/A</v>
        <stp/>
        <stp>##V3_BDPV12</stp>
        <stp/>
        <stp>security des</stp>
        <stp>[PUTStrategy6.xlsx]Backup!R2952C15</stp>
        <tr r="O2952" s="3"/>
      </tp>
      <tp t="e">
        <v>#N/A</v>
        <stp/>
        <stp>##V3_BDPV12</stp>
        <stp/>
        <stp>security des</stp>
        <stp>[PUTStrategy6.xlsx]Backup!R2955C15</stp>
        <tr r="O2955" s="3"/>
      </tp>
      <tp t="e">
        <v>#N/A</v>
        <stp/>
        <stp>##V3_BDPV12</stp>
        <stp/>
        <stp>security des</stp>
        <stp>[PUTStrategy6.xlsx]Backup!R2954C15</stp>
        <tr r="O2954" s="3"/>
      </tp>
      <tp t="e">
        <v>#N/A</v>
        <stp/>
        <stp>##V3_BDPV12</stp>
        <stp/>
        <stp>security des</stp>
        <stp>[PUTStrategy6.xlsx]Backup!R2957C15</stp>
        <tr r="O2957" s="3"/>
      </tp>
      <tp t="e">
        <v>#N/A</v>
        <stp/>
        <stp>##V3_BDPV12</stp>
        <stp/>
        <stp>security des</stp>
        <stp>[PUTStrategy6.xlsx]Backup!R2956C15</stp>
        <tr r="O2956" s="3"/>
      </tp>
      <tp t="e">
        <v>#N/A</v>
        <stp/>
        <stp>##V3_BDPV12</stp>
        <stp/>
        <stp>security des</stp>
        <stp>[PUTStrategy6.xlsx]Backup!R2959C15</stp>
        <tr r="O2959" s="3"/>
      </tp>
      <tp t="e">
        <v>#N/A</v>
        <stp/>
        <stp>##V3_BDPV12</stp>
        <stp/>
        <stp>security des</stp>
        <stp>[PUTStrategy6.xlsx]Backup!R2958C15</stp>
        <tr r="O2958" s="3"/>
      </tp>
      <tp t="e">
        <v>#N/A</v>
        <stp/>
        <stp>##V3_BDPV12</stp>
        <stp/>
        <stp>security des</stp>
        <stp>[PUTStrategy6.xlsx]Backup!R2981C15</stp>
        <tr r="O2981" s="3"/>
      </tp>
      <tp t="e">
        <v>#N/A</v>
        <stp/>
        <stp>##V3_BDPV12</stp>
        <stp/>
        <stp>security des</stp>
        <stp>[PUTStrategy6.xlsx]Backup!R2980C15</stp>
        <tr r="O2980" s="3"/>
      </tp>
      <tp t="e">
        <v>#N/A</v>
        <stp/>
        <stp>##V3_BDPV12</stp>
        <stp/>
        <stp>security des</stp>
        <stp>[PUTStrategy6.xlsx]Backup!R2983C15</stp>
        <tr r="O2983" s="3"/>
      </tp>
      <tp t="e">
        <v>#N/A</v>
        <stp/>
        <stp>##V3_BDPV12</stp>
        <stp/>
        <stp>security des</stp>
        <stp>[PUTStrategy6.xlsx]Backup!R2982C15</stp>
        <tr r="O2982" s="3"/>
      </tp>
      <tp t="e">
        <v>#N/A</v>
        <stp/>
        <stp>##V3_BDPV12</stp>
        <stp/>
        <stp>security des</stp>
        <stp>[PUTStrategy6.xlsx]Backup!R2985C15</stp>
        <tr r="O2985" s="3"/>
      </tp>
      <tp t="e">
        <v>#N/A</v>
        <stp/>
        <stp>##V3_BDPV12</stp>
        <stp/>
        <stp>security des</stp>
        <stp>[PUTStrategy6.xlsx]Backup!R2984C15</stp>
        <tr r="O2984" s="3"/>
      </tp>
      <tp t="e">
        <v>#N/A</v>
        <stp/>
        <stp>##V3_BDPV12</stp>
        <stp/>
        <stp>security des</stp>
        <stp>[PUTStrategy6.xlsx]Backup!R2987C15</stp>
        <tr r="O2987" s="3"/>
      </tp>
      <tp t="e">
        <v>#N/A</v>
        <stp/>
        <stp>##V3_BDPV12</stp>
        <stp/>
        <stp>security des</stp>
        <stp>[PUTStrategy6.xlsx]Backup!R2986C15</stp>
        <tr r="O2986" s="3"/>
      </tp>
      <tp t="e">
        <v>#N/A</v>
        <stp/>
        <stp>##V3_BDPV12</stp>
        <stp/>
        <stp>security des</stp>
        <stp>[PUTStrategy6.xlsx]Backup!R2989C15</stp>
        <tr r="O2989" s="3"/>
      </tp>
      <tp t="e">
        <v>#N/A</v>
        <stp/>
        <stp>##V3_BDPV12</stp>
        <stp/>
        <stp>security des</stp>
        <stp>[PUTStrategy6.xlsx]Backup!R2988C15</stp>
        <tr r="O2988" s="3"/>
      </tp>
      <tp t="e">
        <v>#N/A</v>
        <stp/>
        <stp>##V3_BDPV12</stp>
        <stp/>
        <stp>security des</stp>
        <stp>[PUTStrategy6.xlsx]Backup!R2991C15</stp>
        <tr r="O2991" s="3"/>
      </tp>
      <tp t="e">
        <v>#N/A</v>
        <stp/>
        <stp>##V3_BDPV12</stp>
        <stp/>
        <stp>security des</stp>
        <stp>[PUTStrategy6.xlsx]Backup!R2990C15</stp>
        <tr r="O2990" s="3"/>
      </tp>
      <tp t="e">
        <v>#N/A</v>
        <stp/>
        <stp>##V3_BDPV12</stp>
        <stp/>
        <stp>security des</stp>
        <stp>[PUTStrategy6.xlsx]Backup!R2993C15</stp>
        <tr r="O2993" s="3"/>
      </tp>
      <tp t="e">
        <v>#N/A</v>
        <stp/>
        <stp>##V3_BDPV12</stp>
        <stp/>
        <stp>security des</stp>
        <stp>[PUTStrategy6.xlsx]Backup!R2992C15</stp>
        <tr r="O2992" s="3"/>
      </tp>
      <tp t="e">
        <v>#N/A</v>
        <stp/>
        <stp>##V3_BDPV12</stp>
        <stp/>
        <stp>security des</stp>
        <stp>[PUTStrategy6.xlsx]Backup!R2995C15</stp>
        <tr r="O2995" s="3"/>
      </tp>
      <tp t="e">
        <v>#N/A</v>
        <stp/>
        <stp>##V3_BDPV12</stp>
        <stp/>
        <stp>security des</stp>
        <stp>[PUTStrategy6.xlsx]Backup!R2994C15</stp>
        <tr r="O2994" s="3"/>
      </tp>
      <tp t="e">
        <v>#N/A</v>
        <stp/>
        <stp>##V3_BDPV12</stp>
        <stp/>
        <stp>security des</stp>
        <stp>[PUTStrategy6.xlsx]Backup!R2997C15</stp>
        <tr r="O2997" s="3"/>
      </tp>
      <tp t="e">
        <v>#N/A</v>
        <stp/>
        <stp>##V3_BDPV12</stp>
        <stp/>
        <stp>security des</stp>
        <stp>[PUTStrategy6.xlsx]Backup!R2996C15</stp>
        <tr r="O2996" s="3"/>
      </tp>
      <tp t="e">
        <v>#N/A</v>
        <stp/>
        <stp>##V3_BDPV12</stp>
        <stp/>
        <stp>security des</stp>
        <stp>[PUTStrategy6.xlsx]Backup!R2999C15</stp>
        <tr r="O2999" s="3"/>
      </tp>
      <tp t="e">
        <v>#N/A</v>
        <stp/>
        <stp>##V3_BDPV12</stp>
        <stp/>
        <stp>security des</stp>
        <stp>[PUTStrategy6.xlsx]Backup!R2998C15</stp>
        <tr r="O2998" s="3"/>
      </tp>
      <tp t="e">
        <v>#N/A</v>
        <stp/>
        <stp>##V3_BDPV12</stp>
        <stp/>
        <stp>security des</stp>
        <stp>[PUTStrategy6.xlsx]Backup!R2821C15</stp>
        <tr r="O2821" s="3"/>
      </tp>
      <tp t="e">
        <v>#N/A</v>
        <stp/>
        <stp>##V3_BDPV12</stp>
        <stp/>
        <stp>security des</stp>
        <stp>[PUTStrategy6.xlsx]Backup!R2820C15</stp>
        <tr r="O2820" s="3"/>
      </tp>
      <tp t="e">
        <v>#N/A</v>
        <stp/>
        <stp>##V3_BDPV12</stp>
        <stp/>
        <stp>security des</stp>
        <stp>[PUTStrategy6.xlsx]Backup!R2823C15</stp>
        <tr r="O2823" s="3"/>
      </tp>
      <tp t="e">
        <v>#N/A</v>
        <stp/>
        <stp>##V3_BDPV12</stp>
        <stp/>
        <stp>security des</stp>
        <stp>[PUTStrategy6.xlsx]Backup!R2822C15</stp>
        <tr r="O2822" s="3"/>
      </tp>
      <tp t="e">
        <v>#N/A</v>
        <stp/>
        <stp>##V3_BDPV12</stp>
        <stp/>
        <stp>security des</stp>
        <stp>[PUTStrategy6.xlsx]Backup!R2825C15</stp>
        <tr r="O2825" s="3"/>
      </tp>
      <tp t="e">
        <v>#N/A</v>
        <stp/>
        <stp>##V3_BDPV12</stp>
        <stp/>
        <stp>security des</stp>
        <stp>[PUTStrategy6.xlsx]Backup!R2824C15</stp>
        <tr r="O2824" s="3"/>
      </tp>
      <tp t="e">
        <v>#N/A</v>
        <stp/>
        <stp>##V3_BDPV12</stp>
        <stp/>
        <stp>security des</stp>
        <stp>[PUTStrategy6.xlsx]Backup!R2827C15</stp>
        <tr r="O2827" s="3"/>
      </tp>
      <tp t="e">
        <v>#N/A</v>
        <stp/>
        <stp>##V3_BDPV12</stp>
        <stp/>
        <stp>security des</stp>
        <stp>[PUTStrategy6.xlsx]Backup!R2826C15</stp>
        <tr r="O2826" s="3"/>
      </tp>
      <tp t="e">
        <v>#N/A</v>
        <stp/>
        <stp>##V3_BDPV12</stp>
        <stp/>
        <stp>security des</stp>
        <stp>[PUTStrategy6.xlsx]Backup!R2829C15</stp>
        <tr r="O2829" s="3"/>
      </tp>
      <tp t="e">
        <v>#N/A</v>
        <stp/>
        <stp>##V3_BDPV12</stp>
        <stp/>
        <stp>security des</stp>
        <stp>[PUTStrategy6.xlsx]Backup!R2828C15</stp>
        <tr r="O2828" s="3"/>
      </tp>
      <tp t="e">
        <v>#N/A</v>
        <stp/>
        <stp>##V3_BDPV12</stp>
        <stp/>
        <stp>security des</stp>
        <stp>[PUTStrategy6.xlsx]Backup!R2831C15</stp>
        <tr r="O2831" s="3"/>
      </tp>
      <tp t="e">
        <v>#N/A</v>
        <stp/>
        <stp>##V3_BDPV12</stp>
        <stp/>
        <stp>security des</stp>
        <stp>[PUTStrategy6.xlsx]Backup!R2830C15</stp>
        <tr r="O2830" s="3"/>
      </tp>
      <tp t="e">
        <v>#N/A</v>
        <stp/>
        <stp>##V3_BDPV12</stp>
        <stp/>
        <stp>security des</stp>
        <stp>[PUTStrategy6.xlsx]Backup!R2833C15</stp>
        <tr r="O2833" s="3"/>
      </tp>
      <tp t="e">
        <v>#N/A</v>
        <stp/>
        <stp>##V3_BDPV12</stp>
        <stp/>
        <stp>security des</stp>
        <stp>[PUTStrategy6.xlsx]Backup!R2832C15</stp>
        <tr r="O2832" s="3"/>
      </tp>
      <tp t="e">
        <v>#N/A</v>
        <stp/>
        <stp>##V3_BDPV12</stp>
        <stp/>
        <stp>security des</stp>
        <stp>[PUTStrategy6.xlsx]Backup!R2835C15</stp>
        <tr r="O2835" s="3"/>
      </tp>
      <tp t="e">
        <v>#N/A</v>
        <stp/>
        <stp>##V3_BDPV12</stp>
        <stp/>
        <stp>security des</stp>
        <stp>[PUTStrategy6.xlsx]Backup!R2834C15</stp>
        <tr r="O2834" s="3"/>
      </tp>
      <tp t="e">
        <v>#N/A</v>
        <stp/>
        <stp>##V3_BDPV12</stp>
        <stp/>
        <stp>security des</stp>
        <stp>[PUTStrategy6.xlsx]Backup!R2837C15</stp>
        <tr r="O2837" s="3"/>
      </tp>
      <tp t="e">
        <v>#N/A</v>
        <stp/>
        <stp>##V3_BDPV12</stp>
        <stp/>
        <stp>security des</stp>
        <stp>[PUTStrategy6.xlsx]Backup!R2836C15</stp>
        <tr r="O2836" s="3"/>
      </tp>
      <tp t="e">
        <v>#N/A</v>
        <stp/>
        <stp>##V3_BDPV12</stp>
        <stp/>
        <stp>security des</stp>
        <stp>[PUTStrategy6.xlsx]Backup!R2839C15</stp>
        <tr r="O2839" s="3"/>
      </tp>
      <tp t="e">
        <v>#N/A</v>
        <stp/>
        <stp>##V3_BDPV12</stp>
        <stp/>
        <stp>security des</stp>
        <stp>[PUTStrategy6.xlsx]Backup!R2838C15</stp>
        <tr r="O2838" s="3"/>
      </tp>
      <tp t="e">
        <v>#N/A</v>
        <stp/>
        <stp>##V3_BDPV12</stp>
        <stp/>
        <stp>security des</stp>
        <stp>[PUTStrategy6.xlsx]Backup!R2801C15</stp>
        <tr r="O2801" s="3"/>
      </tp>
      <tp t="e">
        <v>#N/A</v>
        <stp/>
        <stp>##V3_BDPV12</stp>
        <stp/>
        <stp>security des</stp>
        <stp>[PUTStrategy6.xlsx]Backup!R2800C15</stp>
        <tr r="O2800" s="3"/>
      </tp>
      <tp t="e">
        <v>#N/A</v>
        <stp/>
        <stp>##V3_BDPV12</stp>
        <stp/>
        <stp>security des</stp>
        <stp>[PUTStrategy6.xlsx]Backup!R2803C15</stp>
        <tr r="O2803" s="3"/>
      </tp>
      <tp t="e">
        <v>#N/A</v>
        <stp/>
        <stp>##V3_BDPV12</stp>
        <stp/>
        <stp>security des</stp>
        <stp>[PUTStrategy6.xlsx]Backup!R2802C15</stp>
        <tr r="O2802" s="3"/>
      </tp>
      <tp t="e">
        <v>#N/A</v>
        <stp/>
        <stp>##V3_BDPV12</stp>
        <stp/>
        <stp>security des</stp>
        <stp>[PUTStrategy6.xlsx]Backup!R2805C15</stp>
        <tr r="O2805" s="3"/>
      </tp>
      <tp t="e">
        <v>#N/A</v>
        <stp/>
        <stp>##V3_BDPV12</stp>
        <stp/>
        <stp>security des</stp>
        <stp>[PUTStrategy6.xlsx]Backup!R2804C15</stp>
        <tr r="O2804" s="3"/>
      </tp>
      <tp t="e">
        <v>#N/A</v>
        <stp/>
        <stp>##V3_BDPV12</stp>
        <stp/>
        <stp>security des</stp>
        <stp>[PUTStrategy6.xlsx]Backup!R2807C15</stp>
        <tr r="O2807" s="3"/>
      </tp>
      <tp t="e">
        <v>#N/A</v>
        <stp/>
        <stp>##V3_BDPV12</stp>
        <stp/>
        <stp>security des</stp>
        <stp>[PUTStrategy6.xlsx]Backup!R2806C15</stp>
        <tr r="O2806" s="3"/>
      </tp>
      <tp t="e">
        <v>#N/A</v>
        <stp/>
        <stp>##V3_BDPV12</stp>
        <stp/>
        <stp>security des</stp>
        <stp>[PUTStrategy6.xlsx]Backup!R2809C15</stp>
        <tr r="O2809" s="3"/>
      </tp>
      <tp t="e">
        <v>#N/A</v>
        <stp/>
        <stp>##V3_BDPV12</stp>
        <stp/>
        <stp>security des</stp>
        <stp>[PUTStrategy6.xlsx]Backup!R2808C15</stp>
        <tr r="O2808" s="3"/>
      </tp>
      <tp t="e">
        <v>#N/A</v>
        <stp/>
        <stp>##V3_BDPV12</stp>
        <stp/>
        <stp>security des</stp>
        <stp>[PUTStrategy6.xlsx]Backup!R2811C15</stp>
        <tr r="O2811" s="3"/>
      </tp>
      <tp t="e">
        <v>#N/A</v>
        <stp/>
        <stp>##V3_BDPV12</stp>
        <stp/>
        <stp>security des</stp>
        <stp>[PUTStrategy6.xlsx]Backup!R2810C15</stp>
        <tr r="O2810" s="3"/>
      </tp>
      <tp t="e">
        <v>#N/A</v>
        <stp/>
        <stp>##V3_BDPV12</stp>
        <stp/>
        <stp>security des</stp>
        <stp>[PUTStrategy6.xlsx]Backup!R2813C15</stp>
        <tr r="O2813" s="3"/>
      </tp>
      <tp t="e">
        <v>#N/A</v>
        <stp/>
        <stp>##V3_BDPV12</stp>
        <stp/>
        <stp>security des</stp>
        <stp>[PUTStrategy6.xlsx]Backup!R2812C15</stp>
        <tr r="O2812" s="3"/>
      </tp>
      <tp t="e">
        <v>#N/A</v>
        <stp/>
        <stp>##V3_BDPV12</stp>
        <stp/>
        <stp>security des</stp>
        <stp>[PUTStrategy6.xlsx]Backup!R2815C15</stp>
        <tr r="O2815" s="3"/>
      </tp>
      <tp t="e">
        <v>#N/A</v>
        <stp/>
        <stp>##V3_BDPV12</stp>
        <stp/>
        <stp>security des</stp>
        <stp>[PUTStrategy6.xlsx]Backup!R2814C15</stp>
        <tr r="O2814" s="3"/>
      </tp>
      <tp t="e">
        <v>#N/A</v>
        <stp/>
        <stp>##V3_BDPV12</stp>
        <stp/>
        <stp>security des</stp>
        <stp>[PUTStrategy6.xlsx]Backup!R2817C15</stp>
        <tr r="O2817" s="3"/>
      </tp>
      <tp t="e">
        <v>#N/A</v>
        <stp/>
        <stp>##V3_BDPV12</stp>
        <stp/>
        <stp>security des</stp>
        <stp>[PUTStrategy6.xlsx]Backup!R2816C15</stp>
        <tr r="O2816" s="3"/>
      </tp>
      <tp t="e">
        <v>#N/A</v>
        <stp/>
        <stp>##V3_BDPV12</stp>
        <stp/>
        <stp>security des</stp>
        <stp>[PUTStrategy6.xlsx]Backup!R2819C15</stp>
        <tr r="O2819" s="3"/>
      </tp>
      <tp t="e">
        <v>#N/A</v>
        <stp/>
        <stp>##V3_BDPV12</stp>
        <stp/>
        <stp>security des</stp>
        <stp>[PUTStrategy6.xlsx]Backup!R2818C15</stp>
        <tr r="O2818" s="3"/>
      </tp>
      <tp t="e">
        <v>#N/A</v>
        <stp/>
        <stp>##V3_BDPV12</stp>
        <stp/>
        <stp>security des</stp>
        <stp>[PUTStrategy6.xlsx]Backup!R2861C15</stp>
        <tr r="O2861" s="3"/>
      </tp>
      <tp t="e">
        <v>#N/A</v>
        <stp/>
        <stp>##V3_BDPV12</stp>
        <stp/>
        <stp>security des</stp>
        <stp>[PUTStrategy6.xlsx]Backup!R2860C15</stp>
        <tr r="O2860" s="3"/>
      </tp>
      <tp t="e">
        <v>#N/A</v>
        <stp/>
        <stp>##V3_BDPV12</stp>
        <stp/>
        <stp>security des</stp>
        <stp>[PUTStrategy6.xlsx]Backup!R2863C15</stp>
        <tr r="O2863" s="3"/>
      </tp>
      <tp t="e">
        <v>#N/A</v>
        <stp/>
        <stp>##V3_BDPV12</stp>
        <stp/>
        <stp>security des</stp>
        <stp>[PUTStrategy6.xlsx]Backup!R2862C15</stp>
        <tr r="O2862" s="3"/>
      </tp>
      <tp t="e">
        <v>#N/A</v>
        <stp/>
        <stp>##V3_BDPV12</stp>
        <stp/>
        <stp>security des</stp>
        <stp>[PUTStrategy6.xlsx]Backup!R2865C15</stp>
        <tr r="O2865" s="3"/>
      </tp>
      <tp t="e">
        <v>#N/A</v>
        <stp/>
        <stp>##V3_BDPV12</stp>
        <stp/>
        <stp>security des</stp>
        <stp>[PUTStrategy6.xlsx]Backup!R2864C15</stp>
        <tr r="O2864" s="3"/>
      </tp>
      <tp t="e">
        <v>#N/A</v>
        <stp/>
        <stp>##V3_BDPV12</stp>
        <stp/>
        <stp>security des</stp>
        <stp>[PUTStrategy6.xlsx]Backup!R2867C15</stp>
        <tr r="O2867" s="3"/>
      </tp>
      <tp t="e">
        <v>#N/A</v>
        <stp/>
        <stp>##V3_BDPV12</stp>
        <stp/>
        <stp>security des</stp>
        <stp>[PUTStrategy6.xlsx]Backup!R2866C15</stp>
        <tr r="O2866" s="3"/>
      </tp>
      <tp t="e">
        <v>#N/A</v>
        <stp/>
        <stp>##V3_BDPV12</stp>
        <stp/>
        <stp>security des</stp>
        <stp>[PUTStrategy6.xlsx]Backup!R2869C15</stp>
        <tr r="O2869" s="3"/>
      </tp>
      <tp t="e">
        <v>#N/A</v>
        <stp/>
        <stp>##V3_BDPV12</stp>
        <stp/>
        <stp>security des</stp>
        <stp>[PUTStrategy6.xlsx]Backup!R2868C15</stp>
        <tr r="O2868" s="3"/>
      </tp>
      <tp t="e">
        <v>#N/A</v>
        <stp/>
        <stp>##V3_BDPV12</stp>
        <stp/>
        <stp>security des</stp>
        <stp>[PUTStrategy6.xlsx]Backup!R2871C15</stp>
        <tr r="O2871" s="3"/>
      </tp>
      <tp t="e">
        <v>#N/A</v>
        <stp/>
        <stp>##V3_BDPV12</stp>
        <stp/>
        <stp>security des</stp>
        <stp>[PUTStrategy6.xlsx]Backup!R2870C15</stp>
        <tr r="O2870" s="3"/>
      </tp>
      <tp t="e">
        <v>#N/A</v>
        <stp/>
        <stp>##V3_BDPV12</stp>
        <stp/>
        <stp>security des</stp>
        <stp>[PUTStrategy6.xlsx]Backup!R2873C15</stp>
        <tr r="O2873" s="3"/>
      </tp>
      <tp t="e">
        <v>#N/A</v>
        <stp/>
        <stp>##V3_BDPV12</stp>
        <stp/>
        <stp>security des</stp>
        <stp>[PUTStrategy6.xlsx]Backup!R2872C15</stp>
        <tr r="O2872" s="3"/>
      </tp>
      <tp t="e">
        <v>#N/A</v>
        <stp/>
        <stp>##V3_BDPV12</stp>
        <stp/>
        <stp>security des</stp>
        <stp>[PUTStrategy6.xlsx]Backup!R2875C15</stp>
        <tr r="O2875" s="3"/>
      </tp>
      <tp t="e">
        <v>#N/A</v>
        <stp/>
        <stp>##V3_BDPV12</stp>
        <stp/>
        <stp>security des</stp>
        <stp>[PUTStrategy6.xlsx]Backup!R2874C15</stp>
        <tr r="O2874" s="3"/>
      </tp>
      <tp t="e">
        <v>#N/A</v>
        <stp/>
        <stp>##V3_BDPV12</stp>
        <stp/>
        <stp>security des</stp>
        <stp>[PUTStrategy6.xlsx]Backup!R2877C15</stp>
        <tr r="O2877" s="3"/>
      </tp>
      <tp t="e">
        <v>#N/A</v>
        <stp/>
        <stp>##V3_BDPV12</stp>
        <stp/>
        <stp>security des</stp>
        <stp>[PUTStrategy6.xlsx]Backup!R2876C15</stp>
        <tr r="O2876" s="3"/>
      </tp>
      <tp t="e">
        <v>#N/A</v>
        <stp/>
        <stp>##V3_BDPV12</stp>
        <stp/>
        <stp>security des</stp>
        <stp>[PUTStrategy6.xlsx]Backup!R2879C15</stp>
        <tr r="O2879" s="3"/>
      </tp>
      <tp t="e">
        <v>#N/A</v>
        <stp/>
        <stp>##V3_BDPV12</stp>
        <stp/>
        <stp>security des</stp>
        <stp>[PUTStrategy6.xlsx]Backup!R2878C15</stp>
        <tr r="O2878" s="3"/>
      </tp>
      <tp t="e">
        <v>#N/A</v>
        <stp/>
        <stp>##V3_BDPV12</stp>
        <stp/>
        <stp>security des</stp>
        <stp>[PUTStrategy6.xlsx]Backup!R2841C15</stp>
        <tr r="O2841" s="3"/>
      </tp>
      <tp t="e">
        <v>#N/A</v>
        <stp/>
        <stp>##V3_BDPV12</stp>
        <stp/>
        <stp>security des</stp>
        <stp>[PUTStrategy6.xlsx]Backup!R2840C15</stp>
        <tr r="O2840" s="3"/>
      </tp>
      <tp t="e">
        <v>#N/A</v>
        <stp/>
        <stp>##V3_BDPV12</stp>
        <stp/>
        <stp>security des</stp>
        <stp>[PUTStrategy6.xlsx]Backup!R2843C15</stp>
        <tr r="O2843" s="3"/>
      </tp>
      <tp t="e">
        <v>#N/A</v>
        <stp/>
        <stp>##V3_BDPV12</stp>
        <stp/>
        <stp>security des</stp>
        <stp>[PUTStrategy6.xlsx]Backup!R2842C15</stp>
        <tr r="O2842" s="3"/>
      </tp>
      <tp t="e">
        <v>#N/A</v>
        <stp/>
        <stp>##V3_BDPV12</stp>
        <stp/>
        <stp>security des</stp>
        <stp>[PUTStrategy6.xlsx]Backup!R2845C15</stp>
        <tr r="O2845" s="3"/>
      </tp>
      <tp t="e">
        <v>#N/A</v>
        <stp/>
        <stp>##V3_BDPV12</stp>
        <stp/>
        <stp>security des</stp>
        <stp>[PUTStrategy6.xlsx]Backup!R2844C15</stp>
        <tr r="O2844" s="3"/>
      </tp>
      <tp t="e">
        <v>#N/A</v>
        <stp/>
        <stp>##V3_BDPV12</stp>
        <stp/>
        <stp>security des</stp>
        <stp>[PUTStrategy6.xlsx]Backup!R2847C15</stp>
        <tr r="O2847" s="3"/>
      </tp>
      <tp t="e">
        <v>#N/A</v>
        <stp/>
        <stp>##V3_BDPV12</stp>
        <stp/>
        <stp>security des</stp>
        <stp>[PUTStrategy6.xlsx]Backup!R2846C15</stp>
        <tr r="O2846" s="3"/>
      </tp>
      <tp t="e">
        <v>#N/A</v>
        <stp/>
        <stp>##V3_BDPV12</stp>
        <stp/>
        <stp>security des</stp>
        <stp>[PUTStrategy6.xlsx]Backup!R2849C15</stp>
        <tr r="O2849" s="3"/>
      </tp>
      <tp t="e">
        <v>#N/A</v>
        <stp/>
        <stp>##V3_BDPV12</stp>
        <stp/>
        <stp>security des</stp>
        <stp>[PUTStrategy6.xlsx]Backup!R2848C15</stp>
        <tr r="O2848" s="3"/>
      </tp>
      <tp t="e">
        <v>#N/A</v>
        <stp/>
        <stp>##V3_BDPV12</stp>
        <stp/>
        <stp>security des</stp>
        <stp>[PUTStrategy6.xlsx]Backup!R2851C15</stp>
        <tr r="O2851" s="3"/>
      </tp>
      <tp t="e">
        <v>#N/A</v>
        <stp/>
        <stp>##V3_BDPV12</stp>
        <stp/>
        <stp>security des</stp>
        <stp>[PUTStrategy6.xlsx]Backup!R2850C15</stp>
        <tr r="O2850" s="3"/>
      </tp>
      <tp t="e">
        <v>#N/A</v>
        <stp/>
        <stp>##V3_BDPV12</stp>
        <stp/>
        <stp>security des</stp>
        <stp>[PUTStrategy6.xlsx]Backup!R2853C15</stp>
        <tr r="O2853" s="3"/>
      </tp>
      <tp t="e">
        <v>#N/A</v>
        <stp/>
        <stp>##V3_BDPV12</stp>
        <stp/>
        <stp>security des</stp>
        <stp>[PUTStrategy6.xlsx]Backup!R2852C15</stp>
        <tr r="O2852" s="3"/>
      </tp>
      <tp t="e">
        <v>#N/A</v>
        <stp/>
        <stp>##V3_BDPV12</stp>
        <stp/>
        <stp>security des</stp>
        <stp>[PUTStrategy6.xlsx]Backup!R2855C15</stp>
        <tr r="O2855" s="3"/>
      </tp>
      <tp t="e">
        <v>#N/A</v>
        <stp/>
        <stp>##V3_BDPV12</stp>
        <stp/>
        <stp>security des</stp>
        <stp>[PUTStrategy6.xlsx]Backup!R2854C15</stp>
        <tr r="O2854" s="3"/>
      </tp>
      <tp t="e">
        <v>#N/A</v>
        <stp/>
        <stp>##V3_BDPV12</stp>
        <stp/>
        <stp>security des</stp>
        <stp>[PUTStrategy6.xlsx]Backup!R2857C15</stp>
        <tr r="O2857" s="3"/>
      </tp>
      <tp t="e">
        <v>#N/A</v>
        <stp/>
        <stp>##V3_BDPV12</stp>
        <stp/>
        <stp>security des</stp>
        <stp>[PUTStrategy6.xlsx]Backup!R2856C15</stp>
        <tr r="O2856" s="3"/>
      </tp>
      <tp t="e">
        <v>#N/A</v>
        <stp/>
        <stp>##V3_BDPV12</stp>
        <stp/>
        <stp>security des</stp>
        <stp>[PUTStrategy6.xlsx]Backup!R2859C15</stp>
        <tr r="O2859" s="3"/>
      </tp>
      <tp t="e">
        <v>#N/A</v>
        <stp/>
        <stp>##V3_BDPV12</stp>
        <stp/>
        <stp>security des</stp>
        <stp>[PUTStrategy6.xlsx]Backup!R2858C15</stp>
        <tr r="O2858" s="3"/>
      </tp>
      <tp t="e">
        <v>#N/A</v>
        <stp/>
        <stp>##V3_BDPV12</stp>
        <stp/>
        <stp>security des</stp>
        <stp>[PUTStrategy6.xlsx]Backup!R2881C15</stp>
        <tr r="O2881" s="3"/>
      </tp>
      <tp t="e">
        <v>#N/A</v>
        <stp/>
        <stp>##V3_BDPV12</stp>
        <stp/>
        <stp>security des</stp>
        <stp>[PUTStrategy6.xlsx]Backup!R2880C15</stp>
        <tr r="O2880" s="3"/>
      </tp>
      <tp t="e">
        <v>#N/A</v>
        <stp/>
        <stp>##V3_BDPV12</stp>
        <stp/>
        <stp>security des</stp>
        <stp>[PUTStrategy6.xlsx]Backup!R2883C15</stp>
        <tr r="O2883" s="3"/>
      </tp>
      <tp t="e">
        <v>#N/A</v>
        <stp/>
        <stp>##V3_BDPV12</stp>
        <stp/>
        <stp>security des</stp>
        <stp>[PUTStrategy6.xlsx]Backup!R2882C15</stp>
        <tr r="O2882" s="3"/>
      </tp>
      <tp t="e">
        <v>#N/A</v>
        <stp/>
        <stp>##V3_BDPV12</stp>
        <stp/>
        <stp>security des</stp>
        <stp>[PUTStrategy6.xlsx]Backup!R2885C15</stp>
        <tr r="O2885" s="3"/>
      </tp>
      <tp t="e">
        <v>#N/A</v>
        <stp/>
        <stp>##V3_BDPV12</stp>
        <stp/>
        <stp>security des</stp>
        <stp>[PUTStrategy6.xlsx]Backup!R2884C15</stp>
        <tr r="O2884" s="3"/>
      </tp>
      <tp t="e">
        <v>#N/A</v>
        <stp/>
        <stp>##V3_BDPV12</stp>
        <stp/>
        <stp>security des</stp>
        <stp>[PUTStrategy6.xlsx]Backup!R2887C15</stp>
        <tr r="O2887" s="3"/>
      </tp>
      <tp t="e">
        <v>#N/A</v>
        <stp/>
        <stp>##V3_BDPV12</stp>
        <stp/>
        <stp>security des</stp>
        <stp>[PUTStrategy6.xlsx]Backup!R2886C15</stp>
        <tr r="O2886" s="3"/>
      </tp>
      <tp t="e">
        <v>#N/A</v>
        <stp/>
        <stp>##V3_BDPV12</stp>
        <stp/>
        <stp>security des</stp>
        <stp>[PUTStrategy6.xlsx]Backup!R2889C15</stp>
        <tr r="O2889" s="3"/>
      </tp>
      <tp t="e">
        <v>#N/A</v>
        <stp/>
        <stp>##V3_BDPV12</stp>
        <stp/>
        <stp>security des</stp>
        <stp>[PUTStrategy6.xlsx]Backup!R2888C15</stp>
        <tr r="O2888" s="3"/>
      </tp>
      <tp t="e">
        <v>#N/A</v>
        <stp/>
        <stp>##V3_BDPV12</stp>
        <stp/>
        <stp>security des</stp>
        <stp>[PUTStrategy6.xlsx]Backup!R2891C15</stp>
        <tr r="O2891" s="3"/>
      </tp>
      <tp t="e">
        <v>#N/A</v>
        <stp/>
        <stp>##V3_BDPV12</stp>
        <stp/>
        <stp>security des</stp>
        <stp>[PUTStrategy6.xlsx]Backup!R2890C15</stp>
        <tr r="O2890" s="3"/>
      </tp>
      <tp t="e">
        <v>#N/A</v>
        <stp/>
        <stp>##V3_BDPV12</stp>
        <stp/>
        <stp>security des</stp>
        <stp>[PUTStrategy6.xlsx]Backup!R2893C15</stp>
        <tr r="O2893" s="3"/>
      </tp>
      <tp t="e">
        <v>#N/A</v>
        <stp/>
        <stp>##V3_BDPV12</stp>
        <stp/>
        <stp>security des</stp>
        <stp>[PUTStrategy6.xlsx]Backup!R2892C15</stp>
        <tr r="O2892" s="3"/>
      </tp>
      <tp t="e">
        <v>#N/A</v>
        <stp/>
        <stp>##V3_BDPV12</stp>
        <stp/>
        <stp>security des</stp>
        <stp>[PUTStrategy6.xlsx]Backup!R2895C15</stp>
        <tr r="O2895" s="3"/>
      </tp>
      <tp t="e">
        <v>#N/A</v>
        <stp/>
        <stp>##V3_BDPV12</stp>
        <stp/>
        <stp>security des</stp>
        <stp>[PUTStrategy6.xlsx]Backup!R2894C15</stp>
        <tr r="O2894" s="3"/>
      </tp>
      <tp t="e">
        <v>#N/A</v>
        <stp/>
        <stp>##V3_BDPV12</stp>
        <stp/>
        <stp>security des</stp>
        <stp>[PUTStrategy6.xlsx]Backup!R2897C15</stp>
        <tr r="O2897" s="3"/>
      </tp>
      <tp t="e">
        <v>#N/A</v>
        <stp/>
        <stp>##V3_BDPV12</stp>
        <stp/>
        <stp>security des</stp>
        <stp>[PUTStrategy6.xlsx]Backup!R2896C15</stp>
        <tr r="O2896" s="3"/>
      </tp>
      <tp t="e">
        <v>#N/A</v>
        <stp/>
        <stp>##V3_BDPV12</stp>
        <stp/>
        <stp>security des</stp>
        <stp>[PUTStrategy6.xlsx]Backup!R2899C15</stp>
        <tr r="O2899" s="3"/>
      </tp>
      <tp t="e">
        <v>#N/A</v>
        <stp/>
        <stp>##V3_BDPV12</stp>
        <stp/>
        <stp>security des</stp>
        <stp>[PUTStrategy6.xlsx]Backup!R2898C15</stp>
        <tr r="O2898" s="3"/>
      </tp>
      <tp t="e">
        <v>#N/A</v>
        <stp/>
        <stp>##V3_BDSV12</stp>
        <stp>SPX Index</stp>
        <stp>CHAIN_TICKERS</stp>
        <stp>[PUTStrategy6.xlsx]Backup!R687C7</stp>
        <stp>CHAIN_STRIKE_PX_OVRD</stp>
        <stp>13920</stp>
        <stp>CHAIN_PUT_CALL_TYPE_OVRD=P</stp>
        <stp>CHAIN_PERIODICITY_OVRD=M</stp>
        <tr r="G687" s="3"/>
      </tp>
      <tp t="e">
        <v>#N/A</v>
        <stp/>
        <stp>##V3_BDSV12</stp>
        <stp>SPX Index</stp>
        <stp>CHAIN_TICKERS</stp>
        <stp>[PUTStrategy6.xlsx]Backup!R587C7</stp>
        <stp>CHAIN_STRIKE_PX_OVRD</stp>
        <stp>11920</stp>
        <stp>CHAIN_PUT_CALL_TYPE_OVRD=P</stp>
        <stp>CHAIN_PERIODICITY_OVRD=M</stp>
        <tr r="G587" s="3"/>
      </tp>
      <tp t="e">
        <v>#N/A</v>
        <stp/>
        <stp>##V3_BDSV12</stp>
        <stp>SPX Index</stp>
        <stp>CHAIN_TICKERS</stp>
        <stp>[PUTStrategy6.xlsx]Backup!R987C7</stp>
        <stp>CHAIN_STRIKE_PX_OVRD</stp>
        <stp>19920</stp>
        <stp>CHAIN_PUT_CALL_TYPE_OVRD=P</stp>
        <stp>CHAIN_PERIODICITY_OVRD=M</stp>
        <tr r="G987" s="3"/>
      </tp>
      <tp t="e">
        <v>#N/A</v>
        <stp/>
        <stp>##V3_BDSV12</stp>
        <stp>SPX Index</stp>
        <stp>CHAIN_TICKERS</stp>
        <stp>[PUTStrategy6.xlsx]Backup!R787C7</stp>
        <stp>CHAIN_STRIKE_PX_OVRD</stp>
        <stp>15920</stp>
        <stp>CHAIN_PUT_CALL_TYPE_OVRD=P</stp>
        <stp>CHAIN_PERIODICITY_OVRD=M</stp>
        <tr r="G787" s="3"/>
      </tp>
      <tp t="e">
        <v>#N/A</v>
        <stp/>
        <stp>##V3_BDSV12</stp>
        <stp>SPX Index</stp>
        <stp>CHAIN_TICKERS</stp>
        <stp>[PUTStrategy6.xlsx]Backup!R887C7</stp>
        <stp>CHAIN_STRIKE_PX_OVRD</stp>
        <stp>17920</stp>
        <stp>CHAIN_PUT_CALL_TYPE_OVRD=P</stp>
        <stp>CHAIN_PERIODICITY_OVRD=M</stp>
        <tr r="G887" s="3"/>
      </tp>
      <tp t="e">
        <v>#N/A</v>
        <stp/>
        <stp>##V3_BDSV12</stp>
        <stp>SPX Index</stp>
        <stp>CHAIN_TICKERS</stp>
        <stp>[PUTStrategy6.xlsx]Backup!R673C7</stp>
        <stp>CHAIN_STRIKE_PX_OVRD</stp>
        <stp>13640</stp>
        <stp>CHAIN_PUT_CALL_TYPE_OVRD=P</stp>
        <stp>CHAIN_PERIODICITY_OVRD=M</stp>
        <tr r="G673" s="3"/>
      </tp>
      <tp t="e">
        <v>#N/A</v>
        <stp/>
        <stp>##V3_BDSV12</stp>
        <stp>SPX Index</stp>
        <stp>CHAIN_TICKERS</stp>
        <stp>[PUTStrategy6.xlsx]Backup!R573C7</stp>
        <stp>CHAIN_STRIKE_PX_OVRD</stp>
        <stp>11640</stp>
        <stp>CHAIN_PUT_CALL_TYPE_OVRD=P</stp>
        <stp>CHAIN_PERIODICITY_OVRD=M</stp>
        <tr r="G573" s="3"/>
      </tp>
      <tp t="e">
        <v>#N/A</v>
        <stp/>
        <stp>##V3_BDSV12</stp>
        <stp>SPX Index</stp>
        <stp>CHAIN_TICKERS</stp>
        <stp>[PUTStrategy6.xlsx]Backup!R973C7</stp>
        <stp>CHAIN_STRIKE_PX_OVRD</stp>
        <stp>19640</stp>
        <stp>CHAIN_PUT_CALL_TYPE_OVRD=P</stp>
        <stp>CHAIN_PERIODICITY_OVRD=M</stp>
        <tr r="G973" s="3"/>
      </tp>
      <tp t="e">
        <v>#N/A</v>
        <stp/>
        <stp>##V3_BDSV12</stp>
        <stp>SPX Index</stp>
        <stp>CHAIN_TICKERS</stp>
        <stp>[PUTStrategy6.xlsx]Backup!R773C7</stp>
        <stp>CHAIN_STRIKE_PX_OVRD</stp>
        <stp>15640</stp>
        <stp>CHAIN_PUT_CALL_TYPE_OVRD=P</stp>
        <stp>CHAIN_PERIODICITY_OVRD=M</stp>
        <tr r="G773" s="3"/>
      </tp>
      <tp t="e">
        <v>#N/A</v>
        <stp/>
        <stp>##V3_BDSV12</stp>
        <stp>SPX Index</stp>
        <stp>CHAIN_TICKERS</stp>
        <stp>[PUTStrategy6.xlsx]Backup!R873C7</stp>
        <stp>CHAIN_STRIKE_PX_OVRD</stp>
        <stp>17640</stp>
        <stp>CHAIN_PUT_CALL_TYPE_OVRD=P</stp>
        <stp>CHAIN_PERIODICITY_OVRD=M</stp>
        <tr r="G873" s="3"/>
      </tp>
      <tp t="e">
        <v>#N/A</v>
        <stp/>
        <stp>##V3_BDSV12</stp>
        <stp>SPX Index</stp>
        <stp>CHAIN_TICKERS</stp>
        <stp>[PUTStrategy6.xlsx]Backup!R686C7</stp>
        <stp>CHAIN_STRIKE_PX_OVRD</stp>
        <stp>13900</stp>
        <stp>CHAIN_PUT_CALL_TYPE_OVRD=P</stp>
        <stp>CHAIN_PERIODICITY_OVRD=M</stp>
        <tr r="G686" s="3"/>
      </tp>
      <tp t="e">
        <v>#N/A</v>
        <stp/>
        <stp>##V3_BDSV12</stp>
        <stp>SPX Index</stp>
        <stp>CHAIN_TICKERS</stp>
        <stp>[PUTStrategy6.xlsx]Backup!R586C7</stp>
        <stp>CHAIN_STRIKE_PX_OVRD</stp>
        <stp>11900</stp>
        <stp>CHAIN_PUT_CALL_TYPE_OVRD=P</stp>
        <stp>CHAIN_PERIODICITY_OVRD=M</stp>
        <tr r="G586" s="3"/>
      </tp>
      <tp t="e">
        <v>#N/A</v>
        <stp/>
        <stp>##V3_BDSV12</stp>
        <stp>SPX Index</stp>
        <stp>CHAIN_TICKERS</stp>
        <stp>[PUTStrategy6.xlsx]Backup!R986C7</stp>
        <stp>CHAIN_STRIKE_PX_OVRD</stp>
        <stp>19900</stp>
        <stp>CHAIN_PUT_CALL_TYPE_OVRD=P</stp>
        <stp>CHAIN_PERIODICITY_OVRD=M</stp>
        <tr r="G986" s="3"/>
      </tp>
      <tp t="e">
        <v>#N/A</v>
        <stp/>
        <stp>##V3_BDSV12</stp>
        <stp>SPX Index</stp>
        <stp>CHAIN_TICKERS</stp>
        <stp>[PUTStrategy6.xlsx]Backup!R786C7</stp>
        <stp>CHAIN_STRIKE_PX_OVRD</stp>
        <stp>15900</stp>
        <stp>CHAIN_PUT_CALL_TYPE_OVRD=P</stp>
        <stp>CHAIN_PERIODICITY_OVRD=M</stp>
        <tr r="G786" s="3"/>
      </tp>
      <tp t="e">
        <v>#N/A</v>
        <stp/>
        <stp>##V3_BDSV12</stp>
        <stp>SPX Index</stp>
        <stp>CHAIN_TICKERS</stp>
        <stp>[PUTStrategy6.xlsx]Backup!R886C7</stp>
        <stp>CHAIN_STRIKE_PX_OVRD</stp>
        <stp>17900</stp>
        <stp>CHAIN_PUT_CALL_TYPE_OVRD=P</stp>
        <stp>CHAIN_PERIODICITY_OVRD=M</stp>
        <tr r="G886" s="3"/>
      </tp>
      <tp t="e">
        <v>#N/A</v>
        <stp/>
        <stp>##V3_BDSV12</stp>
        <stp>SPX Index</stp>
        <stp>CHAIN_TICKERS</stp>
        <stp>[PUTStrategy6.xlsx]Backup!R671C7</stp>
        <stp>CHAIN_STRIKE_PX_OVRD</stp>
        <stp>13600</stp>
        <stp>CHAIN_PUT_CALL_TYPE_OVRD=P</stp>
        <stp>CHAIN_PERIODICITY_OVRD=M</stp>
        <tr r="G671" s="3"/>
      </tp>
      <tp t="e">
        <v>#N/A</v>
        <stp/>
        <stp>##V3_BDSV12</stp>
        <stp>SPX Index</stp>
        <stp>CHAIN_TICKERS</stp>
        <stp>[PUTStrategy6.xlsx]Backup!R571C7</stp>
        <stp>CHAIN_STRIKE_PX_OVRD</stp>
        <stp>11600</stp>
        <stp>CHAIN_PUT_CALL_TYPE_OVRD=P</stp>
        <stp>CHAIN_PERIODICITY_OVRD=M</stp>
        <tr r="G571" s="3"/>
      </tp>
      <tp t="e">
        <v>#N/A</v>
        <stp/>
        <stp>##V3_BDSV12</stp>
        <stp>SPX Index</stp>
        <stp>CHAIN_TICKERS</stp>
        <stp>[PUTStrategy6.xlsx]Backup!R971C7</stp>
        <stp>CHAIN_STRIKE_PX_OVRD</stp>
        <stp>19600</stp>
        <stp>CHAIN_PUT_CALL_TYPE_OVRD=P</stp>
        <stp>CHAIN_PERIODICITY_OVRD=M</stp>
        <tr r="G971" s="3"/>
      </tp>
      <tp t="e">
        <v>#N/A</v>
        <stp/>
        <stp>##V3_BDSV12</stp>
        <stp>SPX Index</stp>
        <stp>CHAIN_TICKERS</stp>
        <stp>[PUTStrategy6.xlsx]Backup!R771C7</stp>
        <stp>CHAIN_STRIKE_PX_OVRD</stp>
        <stp>15600</stp>
        <stp>CHAIN_PUT_CALL_TYPE_OVRD=P</stp>
        <stp>CHAIN_PERIODICITY_OVRD=M</stp>
        <tr r="G771" s="3"/>
      </tp>
      <tp t="e">
        <v>#N/A</v>
        <stp/>
        <stp>##V3_BDSV12</stp>
        <stp>SPX Index</stp>
        <stp>CHAIN_TICKERS</stp>
        <stp>[PUTStrategy6.xlsx]Backup!R871C7</stp>
        <stp>CHAIN_STRIKE_PX_OVRD</stp>
        <stp>17600</stp>
        <stp>CHAIN_PUT_CALL_TYPE_OVRD=P</stp>
        <stp>CHAIN_PERIODICITY_OVRD=M</stp>
        <tr r="G871" s="3"/>
      </tp>
      <tp t="e">
        <v>#N/A</v>
        <stp/>
        <stp>##V3_BDSV12</stp>
        <stp>SPX Index</stp>
        <stp>CHAIN_TICKERS</stp>
        <stp>[PUTStrategy6.xlsx]Backup!R672C7</stp>
        <stp>CHAIN_STRIKE_PX_OVRD</stp>
        <stp>13620</stp>
        <stp>CHAIN_PUT_CALL_TYPE_OVRD=P</stp>
        <stp>CHAIN_PERIODICITY_OVRD=M</stp>
        <tr r="G672" s="3"/>
      </tp>
      <tp t="e">
        <v>#N/A</v>
        <stp/>
        <stp>##V3_BDSV12</stp>
        <stp>SPX Index</stp>
        <stp>CHAIN_TICKERS</stp>
        <stp>[PUTStrategy6.xlsx]Backup!R572C7</stp>
        <stp>CHAIN_STRIKE_PX_OVRD</stp>
        <stp>11620</stp>
        <stp>CHAIN_PUT_CALL_TYPE_OVRD=P</stp>
        <stp>CHAIN_PERIODICITY_OVRD=M</stp>
        <tr r="G572" s="3"/>
      </tp>
      <tp t="e">
        <v>#N/A</v>
        <stp/>
        <stp>##V3_BDSV12</stp>
        <stp>SPX Index</stp>
        <stp>CHAIN_TICKERS</stp>
        <stp>[PUTStrategy6.xlsx]Backup!R972C7</stp>
        <stp>CHAIN_STRIKE_PX_OVRD</stp>
        <stp>19620</stp>
        <stp>CHAIN_PUT_CALL_TYPE_OVRD=P</stp>
        <stp>CHAIN_PERIODICITY_OVRD=M</stp>
        <tr r="G972" s="3"/>
      </tp>
      <tp t="e">
        <v>#N/A</v>
        <stp/>
        <stp>##V3_BDSV12</stp>
        <stp>SPX Index</stp>
        <stp>CHAIN_TICKERS</stp>
        <stp>[PUTStrategy6.xlsx]Backup!R772C7</stp>
        <stp>CHAIN_STRIKE_PX_OVRD</stp>
        <stp>15620</stp>
        <stp>CHAIN_PUT_CALL_TYPE_OVRD=P</stp>
        <stp>CHAIN_PERIODICITY_OVRD=M</stp>
        <tr r="G772" s="3"/>
      </tp>
      <tp t="e">
        <v>#N/A</v>
        <stp/>
        <stp>##V3_BDSV12</stp>
        <stp>SPX Index</stp>
        <stp>CHAIN_TICKERS</stp>
        <stp>[PUTStrategy6.xlsx]Backup!R872C7</stp>
        <stp>CHAIN_STRIKE_PX_OVRD</stp>
        <stp>17620</stp>
        <stp>CHAIN_PUT_CALL_TYPE_OVRD=P</stp>
        <stp>CHAIN_PERIODICITY_OVRD=M</stp>
        <tr r="G872" s="3"/>
      </tp>
      <tp t="e">
        <v>#N/A</v>
        <stp/>
        <stp>##V3_BDSV12</stp>
        <stp>SPX Index</stp>
        <stp>CHAIN_TICKERS</stp>
        <stp>[PUTStrategy6.xlsx]Backup!R674C7</stp>
        <stp>CHAIN_STRIKE_PX_OVRD</stp>
        <stp>13660</stp>
        <stp>CHAIN_PUT_CALL_TYPE_OVRD=P</stp>
        <stp>CHAIN_PERIODICITY_OVRD=M</stp>
        <tr r="G674" s="3"/>
      </tp>
      <tp t="e">
        <v>#N/A</v>
        <stp/>
        <stp>##V3_BDSV12</stp>
        <stp>SPX Index</stp>
        <stp>CHAIN_TICKERS</stp>
        <stp>[PUTStrategy6.xlsx]Backup!R574C7</stp>
        <stp>CHAIN_STRIKE_PX_OVRD</stp>
        <stp>11660</stp>
        <stp>CHAIN_PUT_CALL_TYPE_OVRD=P</stp>
        <stp>CHAIN_PERIODICITY_OVRD=M</stp>
        <tr r="G574" s="3"/>
      </tp>
      <tp t="e">
        <v>#N/A</v>
        <stp/>
        <stp>##V3_BDSV12</stp>
        <stp>SPX Index</stp>
        <stp>CHAIN_TICKERS</stp>
        <stp>[PUTStrategy6.xlsx]Backup!R974C7</stp>
        <stp>CHAIN_STRIKE_PX_OVRD</stp>
        <stp>19660</stp>
        <stp>CHAIN_PUT_CALL_TYPE_OVRD=P</stp>
        <stp>CHAIN_PERIODICITY_OVRD=M</stp>
        <tr r="G974" s="3"/>
      </tp>
      <tp t="e">
        <v>#N/A</v>
        <stp/>
        <stp>##V3_BDSV12</stp>
        <stp>SPX Index</stp>
        <stp>CHAIN_TICKERS</stp>
        <stp>[PUTStrategy6.xlsx]Backup!R774C7</stp>
        <stp>CHAIN_STRIKE_PX_OVRD</stp>
        <stp>15660</stp>
        <stp>CHAIN_PUT_CALL_TYPE_OVRD=P</stp>
        <stp>CHAIN_PERIODICITY_OVRD=M</stp>
        <tr r="G774" s="3"/>
      </tp>
      <tp t="e">
        <v>#N/A</v>
        <stp/>
        <stp>##V3_BDSV12</stp>
        <stp>SPX Index</stp>
        <stp>CHAIN_TICKERS</stp>
        <stp>[PUTStrategy6.xlsx]Backup!R874C7</stp>
        <stp>CHAIN_STRIKE_PX_OVRD</stp>
        <stp>17660</stp>
        <stp>CHAIN_PUT_CALL_TYPE_OVRD=P</stp>
        <stp>CHAIN_PERIODICITY_OVRD=M</stp>
        <tr r="G874" s="3"/>
      </tp>
      <tp t="e">
        <v>#N/A</v>
        <stp/>
        <stp>##V3_BDSV12</stp>
        <stp>SPX Index</stp>
        <stp>CHAIN_TICKERS</stp>
        <stp>[PUTStrategy6.xlsx]Backup!R675C7</stp>
        <stp>CHAIN_STRIKE_PX_OVRD</stp>
        <stp>13680</stp>
        <stp>CHAIN_PUT_CALL_TYPE_OVRD=P</stp>
        <stp>CHAIN_PERIODICITY_OVRD=M</stp>
        <tr r="G675" s="3"/>
      </tp>
      <tp t="e">
        <v>#N/A</v>
        <stp/>
        <stp>##V3_BDSV12</stp>
        <stp>SPX Index</stp>
        <stp>CHAIN_TICKERS</stp>
        <stp>[PUTStrategy6.xlsx]Backup!R575C7</stp>
        <stp>CHAIN_STRIKE_PX_OVRD</stp>
        <stp>11680</stp>
        <stp>CHAIN_PUT_CALL_TYPE_OVRD=P</stp>
        <stp>CHAIN_PERIODICITY_OVRD=M</stp>
        <tr r="G575" s="3"/>
      </tp>
      <tp t="e">
        <v>#N/A</v>
        <stp/>
        <stp>##V3_BDSV12</stp>
        <stp>SPX Index</stp>
        <stp>CHAIN_TICKERS</stp>
        <stp>[PUTStrategy6.xlsx]Backup!R975C7</stp>
        <stp>CHAIN_STRIKE_PX_OVRD</stp>
        <stp>19680</stp>
        <stp>CHAIN_PUT_CALL_TYPE_OVRD=P</stp>
        <stp>CHAIN_PERIODICITY_OVRD=M</stp>
        <tr r="G975" s="3"/>
      </tp>
      <tp t="e">
        <v>#N/A</v>
        <stp/>
        <stp>##V3_BDSV12</stp>
        <stp>SPX Index</stp>
        <stp>CHAIN_TICKERS</stp>
        <stp>[PUTStrategy6.xlsx]Backup!R775C7</stp>
        <stp>CHAIN_STRIKE_PX_OVRD</stp>
        <stp>15680</stp>
        <stp>CHAIN_PUT_CALL_TYPE_OVRD=P</stp>
        <stp>CHAIN_PERIODICITY_OVRD=M</stp>
        <tr r="G775" s="3"/>
      </tp>
      <tp t="e">
        <v>#N/A</v>
        <stp/>
        <stp>##V3_BDSV12</stp>
        <stp>SPX Index</stp>
        <stp>CHAIN_TICKERS</stp>
        <stp>[PUTStrategy6.xlsx]Backup!R875C7</stp>
        <stp>CHAIN_STRIKE_PX_OVRD</stp>
        <stp>17680</stp>
        <stp>CHAIN_PUT_CALL_TYPE_OVRD=P</stp>
        <stp>CHAIN_PERIODICITY_OVRD=M</stp>
        <tr r="G875" s="3"/>
      </tp>
      <tp t="e">
        <v>#N/A</v>
        <stp/>
        <stp>##V3_BDSV12</stp>
        <stp>SPX Index</stp>
        <stp>CHAIN_TICKERS</stp>
        <stp>[PUTStrategy6.xlsx]Backup!R688C7</stp>
        <stp>CHAIN_STRIKE_PX_OVRD</stp>
        <stp>13940</stp>
        <stp>CHAIN_PUT_CALL_TYPE_OVRD=P</stp>
        <stp>CHAIN_PERIODICITY_OVRD=M</stp>
        <tr r="G688" s="3"/>
      </tp>
      <tp t="e">
        <v>#N/A</v>
        <stp/>
        <stp>##V3_BDSV12</stp>
        <stp>SPX Index</stp>
        <stp>CHAIN_TICKERS</stp>
        <stp>[PUTStrategy6.xlsx]Backup!R588C7</stp>
        <stp>CHAIN_STRIKE_PX_OVRD</stp>
        <stp>11940</stp>
        <stp>CHAIN_PUT_CALL_TYPE_OVRD=P</stp>
        <stp>CHAIN_PERIODICITY_OVRD=M</stp>
        <tr r="G588" s="3"/>
      </tp>
      <tp t="e">
        <v>#N/A</v>
        <stp/>
        <stp>##V3_BDSV12</stp>
        <stp>SPX Index</stp>
        <stp>CHAIN_TICKERS</stp>
        <stp>[PUTStrategy6.xlsx]Backup!R988C7</stp>
        <stp>CHAIN_STRIKE_PX_OVRD</stp>
        <stp>19940</stp>
        <stp>CHAIN_PUT_CALL_TYPE_OVRD=P</stp>
        <stp>CHAIN_PERIODICITY_OVRD=M</stp>
        <tr r="G988" s="3"/>
      </tp>
      <tp t="e">
        <v>#N/A</v>
        <stp/>
        <stp>##V3_BDSV12</stp>
        <stp>SPX Index</stp>
        <stp>CHAIN_TICKERS</stp>
        <stp>[PUTStrategy6.xlsx]Backup!R788C7</stp>
        <stp>CHAIN_STRIKE_PX_OVRD</stp>
        <stp>15940</stp>
        <stp>CHAIN_PUT_CALL_TYPE_OVRD=P</stp>
        <stp>CHAIN_PERIODICITY_OVRD=M</stp>
        <tr r="G788" s="3"/>
      </tp>
      <tp t="e">
        <v>#N/A</v>
        <stp/>
        <stp>##V3_BDSV12</stp>
        <stp>SPX Index</stp>
        <stp>CHAIN_TICKERS</stp>
        <stp>[PUTStrategy6.xlsx]Backup!R888C7</stp>
        <stp>CHAIN_STRIKE_PX_OVRD</stp>
        <stp>17940</stp>
        <stp>CHAIN_PUT_CALL_TYPE_OVRD=P</stp>
        <stp>CHAIN_PERIODICITY_OVRD=M</stp>
        <tr r="G888" s="3"/>
      </tp>
      <tp t="e">
        <v>#N/A</v>
        <stp/>
        <stp>##V3_BDSV12</stp>
        <stp>SPX Index</stp>
        <stp>CHAIN_TICKERS</stp>
        <stp>[PUTStrategy6.xlsx]Backup!R689C7</stp>
        <stp>CHAIN_STRIKE_PX_OVRD</stp>
        <stp>13960</stp>
        <stp>CHAIN_PUT_CALL_TYPE_OVRD=P</stp>
        <stp>CHAIN_PERIODICITY_OVRD=M</stp>
        <tr r="G689" s="3"/>
      </tp>
      <tp t="e">
        <v>#N/A</v>
        <stp/>
        <stp>##V3_BDSV12</stp>
        <stp>SPX Index</stp>
        <stp>CHAIN_TICKERS</stp>
        <stp>[PUTStrategy6.xlsx]Backup!R589C7</stp>
        <stp>CHAIN_STRIKE_PX_OVRD</stp>
        <stp>11960</stp>
        <stp>CHAIN_PUT_CALL_TYPE_OVRD=P</stp>
        <stp>CHAIN_PERIODICITY_OVRD=M</stp>
        <tr r="G589" s="3"/>
      </tp>
      <tp t="e">
        <v>#N/A</v>
        <stp/>
        <stp>##V3_BDSV12</stp>
        <stp>SPX Index</stp>
        <stp>CHAIN_TICKERS</stp>
        <stp>[PUTStrategy6.xlsx]Backup!R989C7</stp>
        <stp>CHAIN_STRIKE_PX_OVRD</stp>
        <stp>19960</stp>
        <stp>CHAIN_PUT_CALL_TYPE_OVRD=P</stp>
        <stp>CHAIN_PERIODICITY_OVRD=M</stp>
        <tr r="G989" s="3"/>
      </tp>
      <tp t="e">
        <v>#N/A</v>
        <stp/>
        <stp>##V3_BDSV12</stp>
        <stp>SPX Index</stp>
        <stp>CHAIN_TICKERS</stp>
        <stp>[PUTStrategy6.xlsx]Backup!R789C7</stp>
        <stp>CHAIN_STRIKE_PX_OVRD</stp>
        <stp>15960</stp>
        <stp>CHAIN_PUT_CALL_TYPE_OVRD=P</stp>
        <stp>CHAIN_PERIODICITY_OVRD=M</stp>
        <tr r="G789" s="3"/>
      </tp>
      <tp t="e">
        <v>#N/A</v>
        <stp/>
        <stp>##V3_BDSV12</stp>
        <stp>SPX Index</stp>
        <stp>CHAIN_TICKERS</stp>
        <stp>[PUTStrategy6.xlsx]Backup!R889C7</stp>
        <stp>CHAIN_STRIKE_PX_OVRD</stp>
        <stp>17960</stp>
        <stp>CHAIN_PUT_CALL_TYPE_OVRD=P</stp>
        <stp>CHAIN_PERIODICITY_OVRD=M</stp>
        <tr r="G889" s="3"/>
      </tp>
      <tp t="e">
        <v>#N/A</v>
        <stp/>
        <stp>##V3_BDSV12</stp>
        <stp>SPX Index</stp>
        <stp>CHAIN_TICKERS</stp>
        <stp>[PUTStrategy6.xlsx]Backup!R500C7</stp>
        <stp>CHAIN_STRIKE_PX_OVRD</stp>
        <stp>10180</stp>
        <stp>CHAIN_PUT_CALL_TYPE_OVRD=P</stp>
        <stp>CHAIN_PERIODICITY_OVRD=M</stp>
        <tr r="G500" s="3"/>
      </tp>
      <tp t="e">
        <v>#N/A</v>
        <stp/>
        <stp>##V3_BDSV12</stp>
        <stp>SPX Index</stp>
        <stp>CHAIN_TICKERS</stp>
        <stp>[PUTStrategy6.xlsx]Backup!R600C7</stp>
        <stp>CHAIN_STRIKE_PX_OVRD</stp>
        <stp>12180</stp>
        <stp>CHAIN_PUT_CALL_TYPE_OVRD=P</stp>
        <stp>CHAIN_PERIODICITY_OVRD=M</stp>
        <tr r="G600" s="3"/>
      </tp>
      <tp t="e">
        <v>#N/A</v>
        <stp/>
        <stp>##V3_BDSV12</stp>
        <stp>SPX Index</stp>
        <stp>CHAIN_TICKERS</stp>
        <stp>[PUTStrategy6.xlsx]Backup!R900C7</stp>
        <stp>CHAIN_STRIKE_PX_OVRD</stp>
        <stp>18180</stp>
        <stp>CHAIN_PUT_CALL_TYPE_OVRD=P</stp>
        <stp>CHAIN_PERIODICITY_OVRD=M</stp>
        <tr r="G900" s="3"/>
      </tp>
      <tp t="e">
        <v>#N/A</v>
        <stp/>
        <stp>##V3_BDSV12</stp>
        <stp>SPX Index</stp>
        <stp>CHAIN_TICKERS</stp>
        <stp>[PUTStrategy6.xlsx]Backup!R700C7</stp>
        <stp>CHAIN_STRIKE_PX_OVRD</stp>
        <stp>14180</stp>
        <stp>CHAIN_PUT_CALL_TYPE_OVRD=P</stp>
        <stp>CHAIN_PERIODICITY_OVRD=M</stp>
        <tr r="G700" s="3"/>
      </tp>
      <tp t="e">
        <v>#N/A</v>
        <stp/>
        <stp>##V3_BDSV12</stp>
        <stp>SPX Index</stp>
        <stp>CHAIN_TICKERS</stp>
        <stp>[PUTStrategy6.xlsx]Backup!R800C7</stp>
        <stp>CHAIN_STRIKE_PX_OVRD</stp>
        <stp>16180</stp>
        <stp>CHAIN_PUT_CALL_TYPE_OVRD=P</stp>
        <stp>CHAIN_PERIODICITY_OVRD=M</stp>
        <tr r="G800" s="3"/>
      </tp>
      <tp t="e">
        <v>#N/A</v>
        <stp/>
        <stp>##V3_BDSV12</stp>
        <stp>SPX Index</stp>
        <stp>CHAIN_TICKERS</stp>
        <stp>[PUTStrategy6.xlsx]Backup!R677C7</stp>
        <stp>CHAIN_STRIKE_PX_OVRD</stp>
        <stp>13720</stp>
        <stp>CHAIN_PUT_CALL_TYPE_OVRD=P</stp>
        <stp>CHAIN_PERIODICITY_OVRD=M</stp>
        <tr r="G677" s="3"/>
      </tp>
      <tp t="e">
        <v>#N/A</v>
        <stp/>
        <stp>##V3_BDSV12</stp>
        <stp>SPX Index</stp>
        <stp>CHAIN_TICKERS</stp>
        <stp>[PUTStrategy6.xlsx]Backup!R577C7</stp>
        <stp>CHAIN_STRIKE_PX_OVRD</stp>
        <stp>11720</stp>
        <stp>CHAIN_PUT_CALL_TYPE_OVRD=P</stp>
        <stp>CHAIN_PERIODICITY_OVRD=M</stp>
        <tr r="G577" s="3"/>
      </tp>
      <tp t="e">
        <v>#N/A</v>
        <stp/>
        <stp>##V3_BDSV12</stp>
        <stp>SPX Index</stp>
        <stp>CHAIN_TICKERS</stp>
        <stp>[PUTStrategy6.xlsx]Backup!R977C7</stp>
        <stp>CHAIN_STRIKE_PX_OVRD</stp>
        <stp>19720</stp>
        <stp>CHAIN_PUT_CALL_TYPE_OVRD=P</stp>
        <stp>CHAIN_PERIODICITY_OVRD=M</stp>
        <tr r="G977" s="3"/>
      </tp>
      <tp t="e">
        <v>#N/A</v>
        <stp/>
        <stp>##V3_BDSV12</stp>
        <stp>SPX Index</stp>
        <stp>CHAIN_TICKERS</stp>
        <stp>[PUTStrategy6.xlsx]Backup!R777C7</stp>
        <stp>CHAIN_STRIKE_PX_OVRD</stp>
        <stp>15720</stp>
        <stp>CHAIN_PUT_CALL_TYPE_OVRD=P</stp>
        <stp>CHAIN_PERIODICITY_OVRD=M</stp>
        <tr r="G777" s="3"/>
      </tp>
      <tp t="e">
        <v>#N/A</v>
        <stp/>
        <stp>##V3_BDSV12</stp>
        <stp>SPX Index</stp>
        <stp>CHAIN_TICKERS</stp>
        <stp>[PUTStrategy6.xlsx]Backup!R877C7</stp>
        <stp>CHAIN_STRIKE_PX_OVRD</stp>
        <stp>17720</stp>
        <stp>CHAIN_PUT_CALL_TYPE_OVRD=P</stp>
        <stp>CHAIN_PERIODICITY_OVRD=M</stp>
        <tr r="G877" s="3"/>
      </tp>
      <tp t="e">
        <v>#N/A</v>
        <stp/>
        <stp>##V3_BDSV12</stp>
        <stp>SPX Index</stp>
        <stp>CHAIN_TICKERS</stp>
        <stp>[PUTStrategy6.xlsx]Backup!R683C7</stp>
        <stp>CHAIN_STRIKE_PX_OVRD</stp>
        <stp>13840</stp>
        <stp>CHAIN_PUT_CALL_TYPE_OVRD=P</stp>
        <stp>CHAIN_PERIODICITY_OVRD=M</stp>
        <tr r="G683" s="3"/>
      </tp>
      <tp t="e">
        <v>#N/A</v>
        <stp/>
        <stp>##V3_BDSV12</stp>
        <stp>SPX Index</stp>
        <stp>CHAIN_TICKERS</stp>
        <stp>[PUTStrategy6.xlsx]Backup!R583C7</stp>
        <stp>CHAIN_STRIKE_PX_OVRD</stp>
        <stp>11840</stp>
        <stp>CHAIN_PUT_CALL_TYPE_OVRD=P</stp>
        <stp>CHAIN_PERIODICITY_OVRD=M</stp>
        <tr r="G583" s="3"/>
      </tp>
      <tp t="e">
        <v>#N/A</v>
        <stp/>
        <stp>##V3_BDSV12</stp>
        <stp>SPX Index</stp>
        <stp>CHAIN_TICKERS</stp>
        <stp>[PUTStrategy6.xlsx]Backup!R983C7</stp>
        <stp>CHAIN_STRIKE_PX_OVRD</stp>
        <stp>19840</stp>
        <stp>CHAIN_PUT_CALL_TYPE_OVRD=P</stp>
        <stp>CHAIN_PERIODICITY_OVRD=M</stp>
        <tr r="G983" s="3"/>
      </tp>
      <tp t="e">
        <v>#N/A</v>
        <stp/>
        <stp>##V3_BDSV12</stp>
        <stp>SPX Index</stp>
        <stp>CHAIN_TICKERS</stp>
        <stp>[PUTStrategy6.xlsx]Backup!R783C7</stp>
        <stp>CHAIN_STRIKE_PX_OVRD</stp>
        <stp>15840</stp>
        <stp>CHAIN_PUT_CALL_TYPE_OVRD=P</stp>
        <stp>CHAIN_PERIODICITY_OVRD=M</stp>
        <tr r="G783" s="3"/>
      </tp>
      <tp t="e">
        <v>#N/A</v>
        <stp/>
        <stp>##V3_BDSV12</stp>
        <stp>SPX Index</stp>
        <stp>CHAIN_TICKERS</stp>
        <stp>[PUTStrategy6.xlsx]Backup!R883C7</stp>
        <stp>CHAIN_STRIKE_PX_OVRD</stp>
        <stp>17840</stp>
        <stp>CHAIN_PUT_CALL_TYPE_OVRD=P</stp>
        <stp>CHAIN_PERIODICITY_OVRD=M</stp>
        <tr r="G883" s="3"/>
      </tp>
      <tp t="e">
        <v>#N/A</v>
        <stp/>
        <stp>##V3_BDSV12</stp>
        <stp>SPX Index</stp>
        <stp>CHAIN_TICKERS</stp>
        <stp>[PUTStrategy6.xlsx]Backup!R676C7</stp>
        <stp>CHAIN_STRIKE_PX_OVRD</stp>
        <stp>13700</stp>
        <stp>CHAIN_PUT_CALL_TYPE_OVRD=P</stp>
        <stp>CHAIN_PERIODICITY_OVRD=M</stp>
        <tr r="G676" s="3"/>
      </tp>
      <tp t="e">
        <v>#N/A</v>
        <stp/>
        <stp>##V3_BDSV12</stp>
        <stp>SPX Index</stp>
        <stp>CHAIN_TICKERS</stp>
        <stp>[PUTStrategy6.xlsx]Backup!R576C7</stp>
        <stp>CHAIN_STRIKE_PX_OVRD</stp>
        <stp>11700</stp>
        <stp>CHAIN_PUT_CALL_TYPE_OVRD=P</stp>
        <stp>CHAIN_PERIODICITY_OVRD=M</stp>
        <tr r="G576" s="3"/>
      </tp>
      <tp t="e">
        <v>#N/A</v>
        <stp/>
        <stp>##V3_BDSV12</stp>
        <stp>SPX Index</stp>
        <stp>CHAIN_TICKERS</stp>
        <stp>[PUTStrategy6.xlsx]Backup!R976C7</stp>
        <stp>CHAIN_STRIKE_PX_OVRD</stp>
        <stp>19700</stp>
        <stp>CHAIN_PUT_CALL_TYPE_OVRD=P</stp>
        <stp>CHAIN_PERIODICITY_OVRD=M</stp>
        <tr r="G976" s="3"/>
      </tp>
      <tp t="e">
        <v>#N/A</v>
        <stp/>
        <stp>##V3_BDSV12</stp>
        <stp>SPX Index</stp>
        <stp>CHAIN_TICKERS</stp>
        <stp>[PUTStrategy6.xlsx]Backup!R776C7</stp>
        <stp>CHAIN_STRIKE_PX_OVRD</stp>
        <stp>15700</stp>
        <stp>CHAIN_PUT_CALL_TYPE_OVRD=P</stp>
        <stp>CHAIN_PERIODICITY_OVRD=M</stp>
        <tr r="G776" s="3"/>
      </tp>
      <tp t="e">
        <v>#N/A</v>
        <stp/>
        <stp>##V3_BDSV12</stp>
        <stp>SPX Index</stp>
        <stp>CHAIN_TICKERS</stp>
        <stp>[PUTStrategy6.xlsx]Backup!R876C7</stp>
        <stp>CHAIN_STRIKE_PX_OVRD</stp>
        <stp>17700</stp>
        <stp>CHAIN_PUT_CALL_TYPE_OVRD=P</stp>
        <stp>CHAIN_PERIODICITY_OVRD=M</stp>
        <tr r="G876" s="3"/>
      </tp>
      <tp t="e">
        <v>#N/A</v>
        <stp/>
        <stp>##V3_BDSV12</stp>
        <stp>SPX Index</stp>
        <stp>CHAIN_TICKERS</stp>
        <stp>[PUTStrategy6.xlsx]Backup!R681C7</stp>
        <stp>CHAIN_STRIKE_PX_OVRD</stp>
        <stp>13800</stp>
        <stp>CHAIN_PUT_CALL_TYPE_OVRD=P</stp>
        <stp>CHAIN_PERIODICITY_OVRD=M</stp>
        <tr r="G681" s="3"/>
      </tp>
      <tp t="e">
        <v>#N/A</v>
        <stp/>
        <stp>##V3_BDSV12</stp>
        <stp>SPX Index</stp>
        <stp>CHAIN_TICKERS</stp>
        <stp>[PUTStrategy6.xlsx]Backup!R581C7</stp>
        <stp>CHAIN_STRIKE_PX_OVRD</stp>
        <stp>11800</stp>
        <stp>CHAIN_PUT_CALL_TYPE_OVRD=P</stp>
        <stp>CHAIN_PERIODICITY_OVRD=M</stp>
        <tr r="G581" s="3"/>
      </tp>
      <tp t="e">
        <v>#N/A</v>
        <stp/>
        <stp>##V3_BDSV12</stp>
        <stp>SPX Index</stp>
        <stp>CHAIN_TICKERS</stp>
        <stp>[PUTStrategy6.xlsx]Backup!R981C7</stp>
        <stp>CHAIN_STRIKE_PX_OVRD</stp>
        <stp>19800</stp>
        <stp>CHAIN_PUT_CALL_TYPE_OVRD=P</stp>
        <stp>CHAIN_PERIODICITY_OVRD=M</stp>
        <tr r="G981" s="3"/>
      </tp>
      <tp t="e">
        <v>#N/A</v>
        <stp/>
        <stp>##V3_BDSV12</stp>
        <stp>SPX Index</stp>
        <stp>CHAIN_TICKERS</stp>
        <stp>[PUTStrategy6.xlsx]Backup!R781C7</stp>
        <stp>CHAIN_STRIKE_PX_OVRD</stp>
        <stp>15800</stp>
        <stp>CHAIN_PUT_CALL_TYPE_OVRD=P</stp>
        <stp>CHAIN_PERIODICITY_OVRD=M</stp>
        <tr r="G781" s="3"/>
      </tp>
      <tp t="e">
        <v>#N/A</v>
        <stp/>
        <stp>##V3_BDSV12</stp>
        <stp>SPX Index</stp>
        <stp>CHAIN_TICKERS</stp>
        <stp>[PUTStrategy6.xlsx]Backup!R881C7</stp>
        <stp>CHAIN_STRIKE_PX_OVRD</stp>
        <stp>17800</stp>
        <stp>CHAIN_PUT_CALL_TYPE_OVRD=P</stp>
        <stp>CHAIN_PERIODICITY_OVRD=M</stp>
        <tr r="G881" s="3"/>
      </tp>
      <tp t="e">
        <v>#N/A</v>
        <stp/>
        <stp>##V3_BDSV12</stp>
        <stp>SPX Index</stp>
        <stp>CHAIN_TICKERS</stp>
        <stp>[PUTStrategy6.xlsx]Backup!R682C7</stp>
        <stp>CHAIN_STRIKE_PX_OVRD</stp>
        <stp>13820</stp>
        <stp>CHAIN_PUT_CALL_TYPE_OVRD=P</stp>
        <stp>CHAIN_PERIODICITY_OVRD=M</stp>
        <tr r="G682" s="3"/>
      </tp>
      <tp t="e">
        <v>#N/A</v>
        <stp/>
        <stp>##V3_BDSV12</stp>
        <stp>SPX Index</stp>
        <stp>CHAIN_TICKERS</stp>
        <stp>[PUTStrategy6.xlsx]Backup!R582C7</stp>
        <stp>CHAIN_STRIKE_PX_OVRD</stp>
        <stp>11820</stp>
        <stp>CHAIN_PUT_CALL_TYPE_OVRD=P</stp>
        <stp>CHAIN_PERIODICITY_OVRD=M</stp>
        <tr r="G582" s="3"/>
      </tp>
      <tp t="e">
        <v>#N/A</v>
        <stp/>
        <stp>##V3_BDSV12</stp>
        <stp>SPX Index</stp>
        <stp>CHAIN_TICKERS</stp>
        <stp>[PUTStrategy6.xlsx]Backup!R982C7</stp>
        <stp>CHAIN_STRIKE_PX_OVRD</stp>
        <stp>19820</stp>
        <stp>CHAIN_PUT_CALL_TYPE_OVRD=P</stp>
        <stp>CHAIN_PERIODICITY_OVRD=M</stp>
        <tr r="G982" s="3"/>
      </tp>
      <tp t="e">
        <v>#N/A</v>
        <stp/>
        <stp>##V3_BDSV12</stp>
        <stp>SPX Index</stp>
        <stp>CHAIN_TICKERS</stp>
        <stp>[PUTStrategy6.xlsx]Backup!R782C7</stp>
        <stp>CHAIN_STRIKE_PX_OVRD</stp>
        <stp>15820</stp>
        <stp>CHAIN_PUT_CALL_TYPE_OVRD=P</stp>
        <stp>CHAIN_PERIODICITY_OVRD=M</stp>
        <tr r="G782" s="3"/>
      </tp>
      <tp t="e">
        <v>#N/A</v>
        <stp/>
        <stp>##V3_BDSV12</stp>
        <stp>SPX Index</stp>
        <stp>CHAIN_TICKERS</stp>
        <stp>[PUTStrategy6.xlsx]Backup!R882C7</stp>
        <stp>CHAIN_STRIKE_PX_OVRD</stp>
        <stp>17820</stp>
        <stp>CHAIN_PUT_CALL_TYPE_OVRD=P</stp>
        <stp>CHAIN_PERIODICITY_OVRD=M</stp>
        <tr r="G882" s="3"/>
      </tp>
      <tp t="e">
        <v>#N/A</v>
        <stp/>
        <stp>##V3_BDSV12</stp>
        <stp>SPX Index</stp>
        <stp>CHAIN_TICKERS</stp>
        <stp>[PUTStrategy6.xlsx]Backup!R684C7</stp>
        <stp>CHAIN_STRIKE_PX_OVRD</stp>
        <stp>13860</stp>
        <stp>CHAIN_PUT_CALL_TYPE_OVRD=P</stp>
        <stp>CHAIN_PERIODICITY_OVRD=M</stp>
        <tr r="G684" s="3"/>
      </tp>
      <tp t="e">
        <v>#N/A</v>
        <stp/>
        <stp>##V3_BDSV12</stp>
        <stp>SPX Index</stp>
        <stp>CHAIN_TICKERS</stp>
        <stp>[PUTStrategy6.xlsx]Backup!R584C7</stp>
        <stp>CHAIN_STRIKE_PX_OVRD</stp>
        <stp>11860</stp>
        <stp>CHAIN_PUT_CALL_TYPE_OVRD=P</stp>
        <stp>CHAIN_PERIODICITY_OVRD=M</stp>
        <tr r="G584" s="3"/>
      </tp>
      <tp t="e">
        <v>#N/A</v>
        <stp/>
        <stp>##V3_BDSV12</stp>
        <stp>SPX Index</stp>
        <stp>CHAIN_TICKERS</stp>
        <stp>[PUTStrategy6.xlsx]Backup!R984C7</stp>
        <stp>CHAIN_STRIKE_PX_OVRD</stp>
        <stp>19860</stp>
        <stp>CHAIN_PUT_CALL_TYPE_OVRD=P</stp>
        <stp>CHAIN_PERIODICITY_OVRD=M</stp>
        <tr r="G984" s="3"/>
      </tp>
      <tp t="e">
        <v>#N/A</v>
        <stp/>
        <stp>##V3_BDSV12</stp>
        <stp>SPX Index</stp>
        <stp>CHAIN_TICKERS</stp>
        <stp>[PUTStrategy6.xlsx]Backup!R784C7</stp>
        <stp>CHAIN_STRIKE_PX_OVRD</stp>
        <stp>15860</stp>
        <stp>CHAIN_PUT_CALL_TYPE_OVRD=P</stp>
        <stp>CHAIN_PERIODICITY_OVRD=M</stp>
        <tr r="G784" s="3"/>
      </tp>
      <tp t="e">
        <v>#N/A</v>
        <stp/>
        <stp>##V3_BDSV12</stp>
        <stp>SPX Index</stp>
        <stp>CHAIN_TICKERS</stp>
        <stp>[PUTStrategy6.xlsx]Backup!R884C7</stp>
        <stp>CHAIN_STRIKE_PX_OVRD</stp>
        <stp>17860</stp>
        <stp>CHAIN_PUT_CALL_TYPE_OVRD=P</stp>
        <stp>CHAIN_PERIODICITY_OVRD=M</stp>
        <tr r="G884" s="3"/>
      </tp>
      <tp t="e">
        <v>#N/A</v>
        <stp/>
        <stp>##V3_BDSV12</stp>
        <stp>SPX Index</stp>
        <stp>CHAIN_TICKERS</stp>
        <stp>[PUTStrategy6.xlsx]Backup!R685C7</stp>
        <stp>CHAIN_STRIKE_PX_OVRD</stp>
        <stp>13880</stp>
        <stp>CHAIN_PUT_CALL_TYPE_OVRD=P</stp>
        <stp>CHAIN_PERIODICITY_OVRD=M</stp>
        <tr r="G685" s="3"/>
      </tp>
      <tp t="e">
        <v>#N/A</v>
        <stp/>
        <stp>##V3_BDSV12</stp>
        <stp>SPX Index</stp>
        <stp>CHAIN_TICKERS</stp>
        <stp>[PUTStrategy6.xlsx]Backup!R585C7</stp>
        <stp>CHAIN_STRIKE_PX_OVRD</stp>
        <stp>11880</stp>
        <stp>CHAIN_PUT_CALL_TYPE_OVRD=P</stp>
        <stp>CHAIN_PERIODICITY_OVRD=M</stp>
        <tr r="G585" s="3"/>
      </tp>
      <tp t="e">
        <v>#N/A</v>
        <stp/>
        <stp>##V3_BDSV12</stp>
        <stp>SPX Index</stp>
        <stp>CHAIN_TICKERS</stp>
        <stp>[PUTStrategy6.xlsx]Backup!R985C7</stp>
        <stp>CHAIN_STRIKE_PX_OVRD</stp>
        <stp>19880</stp>
        <stp>CHAIN_PUT_CALL_TYPE_OVRD=P</stp>
        <stp>CHAIN_PERIODICITY_OVRD=M</stp>
        <tr r="G985" s="3"/>
      </tp>
      <tp t="e">
        <v>#N/A</v>
        <stp/>
        <stp>##V3_BDSV12</stp>
        <stp>SPX Index</stp>
        <stp>CHAIN_TICKERS</stp>
        <stp>[PUTStrategy6.xlsx]Backup!R785C7</stp>
        <stp>CHAIN_STRIKE_PX_OVRD</stp>
        <stp>15880</stp>
        <stp>CHAIN_PUT_CALL_TYPE_OVRD=P</stp>
        <stp>CHAIN_PERIODICITY_OVRD=M</stp>
        <tr r="G785" s="3"/>
      </tp>
      <tp t="e">
        <v>#N/A</v>
        <stp/>
        <stp>##V3_BDSV12</stp>
        <stp>SPX Index</stp>
        <stp>CHAIN_TICKERS</stp>
        <stp>[PUTStrategy6.xlsx]Backup!R885C7</stp>
        <stp>CHAIN_STRIKE_PX_OVRD</stp>
        <stp>17880</stp>
        <stp>CHAIN_PUT_CALL_TYPE_OVRD=P</stp>
        <stp>CHAIN_PERIODICITY_OVRD=M</stp>
        <tr r="G885" s="3"/>
      </tp>
      <tp t="e">
        <v>#N/A</v>
        <stp/>
        <stp>##V3_BDSV12</stp>
        <stp>SPX Index</stp>
        <stp>CHAIN_TICKERS</stp>
        <stp>[PUTStrategy6.xlsx]Backup!R678C7</stp>
        <stp>CHAIN_STRIKE_PX_OVRD</stp>
        <stp>13740</stp>
        <stp>CHAIN_PUT_CALL_TYPE_OVRD=P</stp>
        <stp>CHAIN_PERIODICITY_OVRD=M</stp>
        <tr r="G678" s="3"/>
      </tp>
      <tp t="e">
        <v>#N/A</v>
        <stp/>
        <stp>##V3_BDSV12</stp>
        <stp>SPX Index</stp>
        <stp>CHAIN_TICKERS</stp>
        <stp>[PUTStrategy6.xlsx]Backup!R578C7</stp>
        <stp>CHAIN_STRIKE_PX_OVRD</stp>
        <stp>11740</stp>
        <stp>CHAIN_PUT_CALL_TYPE_OVRD=P</stp>
        <stp>CHAIN_PERIODICITY_OVRD=M</stp>
        <tr r="G578" s="3"/>
      </tp>
      <tp t="e">
        <v>#N/A</v>
        <stp/>
        <stp>##V3_BDSV12</stp>
        <stp>SPX Index</stp>
        <stp>CHAIN_TICKERS</stp>
        <stp>[PUTStrategy6.xlsx]Backup!R978C7</stp>
        <stp>CHAIN_STRIKE_PX_OVRD</stp>
        <stp>19740</stp>
        <stp>CHAIN_PUT_CALL_TYPE_OVRD=P</stp>
        <stp>CHAIN_PERIODICITY_OVRD=M</stp>
        <tr r="G978" s="3"/>
      </tp>
      <tp t="e">
        <v>#N/A</v>
        <stp/>
        <stp>##V3_BDSV12</stp>
        <stp>SPX Index</stp>
        <stp>CHAIN_TICKERS</stp>
        <stp>[PUTStrategy6.xlsx]Backup!R778C7</stp>
        <stp>CHAIN_STRIKE_PX_OVRD</stp>
        <stp>15740</stp>
        <stp>CHAIN_PUT_CALL_TYPE_OVRD=P</stp>
        <stp>CHAIN_PERIODICITY_OVRD=M</stp>
        <tr r="G778" s="3"/>
      </tp>
      <tp t="e">
        <v>#N/A</v>
        <stp/>
        <stp>##V3_BDSV12</stp>
        <stp>SPX Index</stp>
        <stp>CHAIN_TICKERS</stp>
        <stp>[PUTStrategy6.xlsx]Backup!R878C7</stp>
        <stp>CHAIN_STRIKE_PX_OVRD</stp>
        <stp>17740</stp>
        <stp>CHAIN_PUT_CALL_TYPE_OVRD=P</stp>
        <stp>CHAIN_PERIODICITY_OVRD=M</stp>
        <tr r="G878" s="3"/>
      </tp>
      <tp t="e">
        <v>#N/A</v>
        <stp/>
        <stp>##V3_BDSV12</stp>
        <stp>SPX Index</stp>
        <stp>CHAIN_TICKERS</stp>
        <stp>[PUTStrategy6.xlsx]Backup!R679C7</stp>
        <stp>CHAIN_STRIKE_PX_OVRD</stp>
        <stp>13760</stp>
        <stp>CHAIN_PUT_CALL_TYPE_OVRD=P</stp>
        <stp>CHAIN_PERIODICITY_OVRD=M</stp>
        <tr r="G679" s="3"/>
      </tp>
      <tp t="e">
        <v>#N/A</v>
        <stp/>
        <stp>##V3_BDSV12</stp>
        <stp>SPX Index</stp>
        <stp>CHAIN_TICKERS</stp>
        <stp>[PUTStrategy6.xlsx]Backup!R579C7</stp>
        <stp>CHAIN_STRIKE_PX_OVRD</stp>
        <stp>11760</stp>
        <stp>CHAIN_PUT_CALL_TYPE_OVRD=P</stp>
        <stp>CHAIN_PERIODICITY_OVRD=M</stp>
        <tr r="G579" s="3"/>
      </tp>
      <tp t="e">
        <v>#N/A</v>
        <stp/>
        <stp>##V3_BDSV12</stp>
        <stp>SPX Index</stp>
        <stp>CHAIN_TICKERS</stp>
        <stp>[PUTStrategy6.xlsx]Backup!R979C7</stp>
        <stp>CHAIN_STRIKE_PX_OVRD</stp>
        <stp>19760</stp>
        <stp>CHAIN_PUT_CALL_TYPE_OVRD=P</stp>
        <stp>CHAIN_PERIODICITY_OVRD=M</stp>
        <tr r="G979" s="3"/>
      </tp>
      <tp t="e">
        <v>#N/A</v>
        <stp/>
        <stp>##V3_BDSV12</stp>
        <stp>SPX Index</stp>
        <stp>CHAIN_TICKERS</stp>
        <stp>[PUTStrategy6.xlsx]Backup!R779C7</stp>
        <stp>CHAIN_STRIKE_PX_OVRD</stp>
        <stp>15760</stp>
        <stp>CHAIN_PUT_CALL_TYPE_OVRD=P</stp>
        <stp>CHAIN_PERIODICITY_OVRD=M</stp>
        <tr r="G779" s="3"/>
      </tp>
      <tp t="e">
        <v>#N/A</v>
        <stp/>
        <stp>##V3_BDSV12</stp>
        <stp>SPX Index</stp>
        <stp>CHAIN_TICKERS</stp>
        <stp>[PUTStrategy6.xlsx]Backup!R879C7</stp>
        <stp>CHAIN_STRIKE_PX_OVRD</stp>
        <stp>17760</stp>
        <stp>CHAIN_PUT_CALL_TYPE_OVRD=P</stp>
        <stp>CHAIN_PERIODICITY_OVRD=M</stp>
        <tr r="G879" s="3"/>
      </tp>
      <tp t="e">
        <v>#N/A</v>
        <stp/>
        <stp>##V3_BDSV12</stp>
        <stp>SPX Index</stp>
        <stp>CHAIN_TICKERS</stp>
        <stp>[PUTStrategy6.xlsx]Backup!R690C7</stp>
        <stp>CHAIN_STRIKE_PX_OVRD</stp>
        <stp>13980</stp>
        <stp>CHAIN_PUT_CALL_TYPE_OVRD=P</stp>
        <stp>CHAIN_PERIODICITY_OVRD=M</stp>
        <tr r="G690" s="3"/>
      </tp>
      <tp t="e">
        <v>#N/A</v>
        <stp/>
        <stp>##V3_BDSV12</stp>
        <stp>SPX Index</stp>
        <stp>CHAIN_TICKERS</stp>
        <stp>[PUTStrategy6.xlsx]Backup!R590C7</stp>
        <stp>CHAIN_STRIKE_PX_OVRD</stp>
        <stp>11980</stp>
        <stp>CHAIN_PUT_CALL_TYPE_OVRD=P</stp>
        <stp>CHAIN_PERIODICITY_OVRD=M</stp>
        <tr r="G590" s="3"/>
      </tp>
      <tp t="e">
        <v>#N/A</v>
        <stp/>
        <stp>##V3_BDSV12</stp>
        <stp>SPX Index</stp>
        <stp>CHAIN_TICKERS</stp>
        <stp>[PUTStrategy6.xlsx]Backup!R990C7</stp>
        <stp>CHAIN_STRIKE_PX_OVRD</stp>
        <stp>19980</stp>
        <stp>CHAIN_PUT_CALL_TYPE_OVRD=P</stp>
        <stp>CHAIN_PERIODICITY_OVRD=M</stp>
        <tr r="G990" s="3"/>
      </tp>
      <tp t="e">
        <v>#N/A</v>
        <stp/>
        <stp>##V3_BDSV12</stp>
        <stp>SPX Index</stp>
        <stp>CHAIN_TICKERS</stp>
        <stp>[PUTStrategy6.xlsx]Backup!R790C7</stp>
        <stp>CHAIN_STRIKE_PX_OVRD</stp>
        <stp>15980</stp>
        <stp>CHAIN_PUT_CALL_TYPE_OVRD=P</stp>
        <stp>CHAIN_PERIODICITY_OVRD=M</stp>
        <tr r="G790" s="3"/>
      </tp>
      <tp t="e">
        <v>#N/A</v>
        <stp/>
        <stp>##V3_BDSV12</stp>
        <stp>SPX Index</stp>
        <stp>CHAIN_TICKERS</stp>
        <stp>[PUTStrategy6.xlsx]Backup!R890C7</stp>
        <stp>CHAIN_STRIKE_PX_OVRD</stp>
        <stp>17980</stp>
        <stp>CHAIN_PUT_CALL_TYPE_OVRD=P</stp>
        <stp>CHAIN_PERIODICITY_OVRD=M</stp>
        <tr r="G890" s="3"/>
      </tp>
      <tp t="e">
        <v>#N/A</v>
        <stp/>
        <stp>##V3_BDSV12</stp>
        <stp>SPX Index</stp>
        <stp>CHAIN_TICKERS</stp>
        <stp>[PUTStrategy6.xlsx]Backup!R653C7</stp>
        <stp>CHAIN_STRIKE_PX_OVRD</stp>
        <stp>13240</stp>
        <stp>CHAIN_PUT_CALL_TYPE_OVRD=P</stp>
        <stp>CHAIN_PERIODICITY_OVRD=M</stp>
        <tr r="G653" s="3"/>
      </tp>
      <tp t="e">
        <v>#N/A</v>
        <stp/>
        <stp>##V3_BDSV12</stp>
        <stp>SPX Index</stp>
        <stp>CHAIN_TICKERS</stp>
        <stp>[PUTStrategy6.xlsx]Backup!R553C7</stp>
        <stp>CHAIN_STRIKE_PX_OVRD</stp>
        <stp>11240</stp>
        <stp>CHAIN_PUT_CALL_TYPE_OVRD=P</stp>
        <stp>CHAIN_PERIODICITY_OVRD=M</stp>
        <tr r="G553" s="3"/>
      </tp>
      <tp t="e">
        <v>#N/A</v>
        <stp/>
        <stp>##V3_BDSV12</stp>
        <stp>SPX Index</stp>
        <stp>CHAIN_TICKERS</stp>
        <stp>[PUTStrategy6.xlsx]Backup!R953C7</stp>
        <stp>CHAIN_STRIKE_PX_OVRD</stp>
        <stp>19240</stp>
        <stp>CHAIN_PUT_CALL_TYPE_OVRD=P</stp>
        <stp>CHAIN_PERIODICITY_OVRD=M</stp>
        <tr r="G953" s="3"/>
      </tp>
      <tp t="e">
        <v>#N/A</v>
        <stp/>
        <stp>##V3_BDSV12</stp>
        <stp>SPX Index</stp>
        <stp>CHAIN_TICKERS</stp>
        <stp>[PUTStrategy6.xlsx]Backup!R753C7</stp>
        <stp>CHAIN_STRIKE_PX_OVRD</stp>
        <stp>15240</stp>
        <stp>CHAIN_PUT_CALL_TYPE_OVRD=P</stp>
        <stp>CHAIN_PERIODICITY_OVRD=M</stp>
        <tr r="G753" s="3"/>
      </tp>
      <tp t="e">
        <v>#N/A</v>
        <stp/>
        <stp>##V3_BDSV12</stp>
        <stp>SPX Index</stp>
        <stp>CHAIN_TICKERS</stp>
        <stp>[PUTStrategy6.xlsx]Backup!R853C7</stp>
        <stp>CHAIN_STRIKE_PX_OVRD</stp>
        <stp>17240</stp>
        <stp>CHAIN_PUT_CALL_TYPE_OVRD=P</stp>
        <stp>CHAIN_PERIODICITY_OVRD=M</stp>
        <tr r="G853" s="3"/>
      </tp>
      <tp t="e">
        <v>#N/A</v>
        <stp/>
        <stp>##V3_BDSV12</stp>
        <stp>SPX Index</stp>
        <stp>CHAIN_TICKERS</stp>
        <stp>[PUTStrategy6.xlsx]Backup!R651C7</stp>
        <stp>CHAIN_STRIKE_PX_OVRD</stp>
        <stp>13200</stp>
        <stp>CHAIN_PUT_CALL_TYPE_OVRD=P</stp>
        <stp>CHAIN_PERIODICITY_OVRD=M</stp>
        <tr r="G651" s="3"/>
      </tp>
      <tp t="e">
        <v>#N/A</v>
        <stp/>
        <stp>##V3_BDSV12</stp>
        <stp>SPX Index</stp>
        <stp>CHAIN_TICKERS</stp>
        <stp>[PUTStrategy6.xlsx]Backup!R551C7</stp>
        <stp>CHAIN_STRIKE_PX_OVRD</stp>
        <stp>11200</stp>
        <stp>CHAIN_PUT_CALL_TYPE_OVRD=P</stp>
        <stp>CHAIN_PERIODICITY_OVRD=M</stp>
        <tr r="G551" s="3"/>
      </tp>
      <tp t="e">
        <v>#N/A</v>
        <stp/>
        <stp>##V3_BDSV12</stp>
        <stp>SPX Index</stp>
        <stp>CHAIN_TICKERS</stp>
        <stp>[PUTStrategy6.xlsx]Backup!R951C7</stp>
        <stp>CHAIN_STRIKE_PX_OVRD</stp>
        <stp>19200</stp>
        <stp>CHAIN_PUT_CALL_TYPE_OVRD=P</stp>
        <stp>CHAIN_PERIODICITY_OVRD=M</stp>
        <tr r="G951" s="3"/>
      </tp>
      <tp t="e">
        <v>#N/A</v>
        <stp/>
        <stp>##V3_BDSV12</stp>
        <stp>SPX Index</stp>
        <stp>CHAIN_TICKERS</stp>
        <stp>[PUTStrategy6.xlsx]Backup!R751C7</stp>
        <stp>CHAIN_STRIKE_PX_OVRD</stp>
        <stp>15200</stp>
        <stp>CHAIN_PUT_CALL_TYPE_OVRD=P</stp>
        <stp>CHAIN_PERIODICITY_OVRD=M</stp>
        <tr r="G751" s="3"/>
      </tp>
      <tp t="e">
        <v>#N/A</v>
        <stp/>
        <stp>##V3_BDSV12</stp>
        <stp>SPX Index</stp>
        <stp>CHAIN_TICKERS</stp>
        <stp>[PUTStrategy6.xlsx]Backup!R851C7</stp>
        <stp>CHAIN_STRIKE_PX_OVRD</stp>
        <stp>17200</stp>
        <stp>CHAIN_PUT_CALL_TYPE_OVRD=P</stp>
        <stp>CHAIN_PERIODICITY_OVRD=M</stp>
        <tr r="G851" s="3"/>
      </tp>
      <tp t="e">
        <v>#N/A</v>
        <stp/>
        <stp>##V3_BDSV12</stp>
        <stp>SPX Index</stp>
        <stp>CHAIN_TICKERS</stp>
        <stp>[PUTStrategy6.xlsx]Backup!R652C7</stp>
        <stp>CHAIN_STRIKE_PX_OVRD</stp>
        <stp>13220</stp>
        <stp>CHAIN_PUT_CALL_TYPE_OVRD=P</stp>
        <stp>CHAIN_PERIODICITY_OVRD=M</stp>
        <tr r="G652" s="3"/>
      </tp>
      <tp t="e">
        <v>#N/A</v>
        <stp/>
        <stp>##V3_BDSV12</stp>
        <stp>SPX Index</stp>
        <stp>CHAIN_TICKERS</stp>
        <stp>[PUTStrategy6.xlsx]Backup!R552C7</stp>
        <stp>CHAIN_STRIKE_PX_OVRD</stp>
        <stp>11220</stp>
        <stp>CHAIN_PUT_CALL_TYPE_OVRD=P</stp>
        <stp>CHAIN_PERIODICITY_OVRD=M</stp>
        <tr r="G552" s="3"/>
      </tp>
      <tp t="e">
        <v>#N/A</v>
        <stp/>
        <stp>##V3_BDSV12</stp>
        <stp>SPX Index</stp>
        <stp>CHAIN_TICKERS</stp>
        <stp>[PUTStrategy6.xlsx]Backup!R952C7</stp>
        <stp>CHAIN_STRIKE_PX_OVRD</stp>
        <stp>19220</stp>
        <stp>CHAIN_PUT_CALL_TYPE_OVRD=P</stp>
        <stp>CHAIN_PERIODICITY_OVRD=M</stp>
        <tr r="G952" s="3"/>
      </tp>
      <tp t="e">
        <v>#N/A</v>
        <stp/>
        <stp>##V3_BDSV12</stp>
        <stp>SPX Index</stp>
        <stp>CHAIN_TICKERS</stp>
        <stp>[PUTStrategy6.xlsx]Backup!R752C7</stp>
        <stp>CHAIN_STRIKE_PX_OVRD</stp>
        <stp>15220</stp>
        <stp>CHAIN_PUT_CALL_TYPE_OVRD=P</stp>
        <stp>CHAIN_PERIODICITY_OVRD=M</stp>
        <tr r="G752" s="3"/>
      </tp>
      <tp t="e">
        <v>#N/A</v>
        <stp/>
        <stp>##V3_BDSV12</stp>
        <stp>SPX Index</stp>
        <stp>CHAIN_TICKERS</stp>
        <stp>[PUTStrategy6.xlsx]Backup!R852C7</stp>
        <stp>CHAIN_STRIKE_PX_OVRD</stp>
        <stp>17220</stp>
        <stp>CHAIN_PUT_CALL_TYPE_OVRD=P</stp>
        <stp>CHAIN_PERIODICITY_OVRD=M</stp>
        <tr r="G852" s="3"/>
      </tp>
      <tp t="e">
        <v>#N/A</v>
        <stp/>
        <stp>##V3_BDSV12</stp>
        <stp>SPX Index</stp>
        <stp>CHAIN_TICKERS</stp>
        <stp>[PUTStrategy6.xlsx]Backup!R654C7</stp>
        <stp>CHAIN_STRIKE_PX_OVRD</stp>
        <stp>13260</stp>
        <stp>CHAIN_PUT_CALL_TYPE_OVRD=P</stp>
        <stp>CHAIN_PERIODICITY_OVRD=M</stp>
        <tr r="G654" s="3"/>
      </tp>
      <tp t="e">
        <v>#N/A</v>
        <stp/>
        <stp>##V3_BDSV12</stp>
        <stp>SPX Index</stp>
        <stp>CHAIN_TICKERS</stp>
        <stp>[PUTStrategy6.xlsx]Backup!R554C7</stp>
        <stp>CHAIN_STRIKE_PX_OVRD</stp>
        <stp>11260</stp>
        <stp>CHAIN_PUT_CALL_TYPE_OVRD=P</stp>
        <stp>CHAIN_PERIODICITY_OVRD=M</stp>
        <tr r="G554" s="3"/>
      </tp>
      <tp t="e">
        <v>#N/A</v>
        <stp/>
        <stp>##V3_BDSV12</stp>
        <stp>SPX Index</stp>
        <stp>CHAIN_TICKERS</stp>
        <stp>[PUTStrategy6.xlsx]Backup!R954C7</stp>
        <stp>CHAIN_STRIKE_PX_OVRD</stp>
        <stp>19260</stp>
        <stp>CHAIN_PUT_CALL_TYPE_OVRD=P</stp>
        <stp>CHAIN_PERIODICITY_OVRD=M</stp>
        <tr r="G954" s="3"/>
      </tp>
      <tp t="e">
        <v>#N/A</v>
        <stp/>
        <stp>##V3_BDSV12</stp>
        <stp>SPX Index</stp>
        <stp>CHAIN_TICKERS</stp>
        <stp>[PUTStrategy6.xlsx]Backup!R754C7</stp>
        <stp>CHAIN_STRIKE_PX_OVRD</stp>
        <stp>15260</stp>
        <stp>CHAIN_PUT_CALL_TYPE_OVRD=P</stp>
        <stp>CHAIN_PERIODICITY_OVRD=M</stp>
        <tr r="G754" s="3"/>
      </tp>
      <tp t="e">
        <v>#N/A</v>
        <stp/>
        <stp>##V3_BDSV12</stp>
        <stp>SPX Index</stp>
        <stp>CHAIN_TICKERS</stp>
        <stp>[PUTStrategy6.xlsx]Backup!R854C7</stp>
        <stp>CHAIN_STRIKE_PX_OVRD</stp>
        <stp>17260</stp>
        <stp>CHAIN_PUT_CALL_TYPE_OVRD=P</stp>
        <stp>CHAIN_PERIODICITY_OVRD=M</stp>
        <tr r="G854" s="3"/>
      </tp>
      <tp t="e">
        <v>#N/A</v>
        <stp/>
        <stp>##V3_BDSV12</stp>
        <stp>SPX Index</stp>
        <stp>CHAIN_TICKERS</stp>
        <stp>[PUTStrategy6.xlsx]Backup!R655C7</stp>
        <stp>CHAIN_STRIKE_PX_OVRD</stp>
        <stp>13280</stp>
        <stp>CHAIN_PUT_CALL_TYPE_OVRD=P</stp>
        <stp>CHAIN_PERIODICITY_OVRD=M</stp>
        <tr r="G655" s="3"/>
      </tp>
      <tp t="e">
        <v>#N/A</v>
        <stp/>
        <stp>##V3_BDSV12</stp>
        <stp>SPX Index</stp>
        <stp>CHAIN_TICKERS</stp>
        <stp>[PUTStrategy6.xlsx]Backup!R555C7</stp>
        <stp>CHAIN_STRIKE_PX_OVRD</stp>
        <stp>11280</stp>
        <stp>CHAIN_PUT_CALL_TYPE_OVRD=P</stp>
        <stp>CHAIN_PERIODICITY_OVRD=M</stp>
        <tr r="G555" s="3"/>
      </tp>
      <tp t="e">
        <v>#N/A</v>
        <stp/>
        <stp>##V3_BDSV12</stp>
        <stp>SPX Index</stp>
        <stp>CHAIN_TICKERS</stp>
        <stp>[PUTStrategy6.xlsx]Backup!R955C7</stp>
        <stp>CHAIN_STRIKE_PX_OVRD</stp>
        <stp>19280</stp>
        <stp>CHAIN_PUT_CALL_TYPE_OVRD=P</stp>
        <stp>CHAIN_PERIODICITY_OVRD=M</stp>
        <tr r="G955" s="3"/>
      </tp>
      <tp t="e">
        <v>#N/A</v>
        <stp/>
        <stp>##V3_BDSV12</stp>
        <stp>SPX Index</stp>
        <stp>CHAIN_TICKERS</stp>
        <stp>[PUTStrategy6.xlsx]Backup!R755C7</stp>
        <stp>CHAIN_STRIKE_PX_OVRD</stp>
        <stp>15280</stp>
        <stp>CHAIN_PUT_CALL_TYPE_OVRD=P</stp>
        <stp>CHAIN_PERIODICITY_OVRD=M</stp>
        <tr r="G755" s="3"/>
      </tp>
      <tp t="e">
        <v>#N/A</v>
        <stp/>
        <stp>##V3_BDSV12</stp>
        <stp>SPX Index</stp>
        <stp>CHAIN_TICKERS</stp>
        <stp>[PUTStrategy6.xlsx]Backup!R855C7</stp>
        <stp>CHAIN_STRIKE_PX_OVRD</stp>
        <stp>17280</stp>
        <stp>CHAIN_PUT_CALL_TYPE_OVRD=P</stp>
        <stp>CHAIN_PERIODICITY_OVRD=M</stp>
        <tr r="G855" s="3"/>
      </tp>
      <tp t="e">
        <v>#N/A</v>
        <stp/>
        <stp>##V3_BDSV12</stp>
        <stp>SPX Index</stp>
        <stp>CHAIN_TICKERS</stp>
        <stp>[PUTStrategy6.xlsx]Backup!R520C7</stp>
        <stp>CHAIN_STRIKE_PX_OVRD</stp>
        <stp>10580</stp>
        <stp>CHAIN_PUT_CALL_TYPE_OVRD=P</stp>
        <stp>CHAIN_PERIODICITY_OVRD=M</stp>
        <tr r="G520" s="3"/>
      </tp>
      <tp t="e">
        <v>#N/A</v>
        <stp/>
        <stp>##V3_BDSV12</stp>
        <stp>SPX Index</stp>
        <stp>CHAIN_TICKERS</stp>
        <stp>[PUTStrategy6.xlsx]Backup!R620C7</stp>
        <stp>CHAIN_STRIKE_PX_OVRD</stp>
        <stp>12580</stp>
        <stp>CHAIN_PUT_CALL_TYPE_OVRD=P</stp>
        <stp>CHAIN_PERIODICITY_OVRD=M</stp>
        <tr r="G620" s="3"/>
      </tp>
      <tp t="e">
        <v>#N/A</v>
        <stp/>
        <stp>##V3_BDSV12</stp>
        <stp>SPX Index</stp>
        <stp>CHAIN_TICKERS</stp>
        <stp>[PUTStrategy6.xlsx]Backup!R920C7</stp>
        <stp>CHAIN_STRIKE_PX_OVRD</stp>
        <stp>18580</stp>
        <stp>CHAIN_PUT_CALL_TYPE_OVRD=P</stp>
        <stp>CHAIN_PERIODICITY_OVRD=M</stp>
        <tr r="G920" s="3"/>
      </tp>
      <tp t="e">
        <v>#N/A</v>
        <stp/>
        <stp>##V3_BDSV12</stp>
        <stp>SPX Index</stp>
        <stp>CHAIN_TICKERS</stp>
        <stp>[PUTStrategy6.xlsx]Backup!R720C7</stp>
        <stp>CHAIN_STRIKE_PX_OVRD</stp>
        <stp>14580</stp>
        <stp>CHAIN_PUT_CALL_TYPE_OVRD=P</stp>
        <stp>CHAIN_PERIODICITY_OVRD=M</stp>
        <tr r="G720" s="3"/>
      </tp>
      <tp t="e">
        <v>#N/A</v>
        <stp/>
        <stp>##V3_BDSV12</stp>
        <stp>SPX Index</stp>
        <stp>CHAIN_TICKERS</stp>
        <stp>[PUTStrategy6.xlsx]Backup!R820C7</stp>
        <stp>CHAIN_STRIKE_PX_OVRD</stp>
        <stp>16580</stp>
        <stp>CHAIN_PUT_CALL_TYPE_OVRD=P</stp>
        <stp>CHAIN_PERIODICITY_OVRD=M</stp>
        <tr r="G820" s="3"/>
      </tp>
      <tp t="e">
        <v>#N/A</v>
        <stp/>
        <stp>##V3_BDSV12</stp>
        <stp>SPX Index</stp>
        <stp>CHAIN_TICKERS</stp>
        <stp>[PUTStrategy6.xlsx]Backup!R657C7</stp>
        <stp>CHAIN_STRIKE_PX_OVRD</stp>
        <stp>13320</stp>
        <stp>CHAIN_PUT_CALL_TYPE_OVRD=P</stp>
        <stp>CHAIN_PERIODICITY_OVRD=M</stp>
        <tr r="G657" s="3"/>
      </tp>
      <tp t="e">
        <v>#N/A</v>
        <stp/>
        <stp>##V3_BDSV12</stp>
        <stp>SPX Index</stp>
        <stp>CHAIN_TICKERS</stp>
        <stp>[PUTStrategy6.xlsx]Backup!R557C7</stp>
        <stp>CHAIN_STRIKE_PX_OVRD</stp>
        <stp>11320</stp>
        <stp>CHAIN_PUT_CALL_TYPE_OVRD=P</stp>
        <stp>CHAIN_PERIODICITY_OVRD=M</stp>
        <tr r="G557" s="3"/>
      </tp>
      <tp t="e">
        <v>#N/A</v>
        <stp/>
        <stp>##V3_BDSV12</stp>
        <stp>SPX Index</stp>
        <stp>CHAIN_TICKERS</stp>
        <stp>[PUTStrategy6.xlsx]Backup!R957C7</stp>
        <stp>CHAIN_STRIKE_PX_OVRD</stp>
        <stp>19320</stp>
        <stp>CHAIN_PUT_CALL_TYPE_OVRD=P</stp>
        <stp>CHAIN_PERIODICITY_OVRD=M</stp>
        <tr r="G957" s="3"/>
      </tp>
      <tp t="e">
        <v>#N/A</v>
        <stp/>
        <stp>##V3_BDSV12</stp>
        <stp>SPX Index</stp>
        <stp>CHAIN_TICKERS</stp>
        <stp>[PUTStrategy6.xlsx]Backup!R757C7</stp>
        <stp>CHAIN_STRIKE_PX_OVRD</stp>
        <stp>15320</stp>
        <stp>CHAIN_PUT_CALL_TYPE_OVRD=P</stp>
        <stp>CHAIN_PERIODICITY_OVRD=M</stp>
        <tr r="G757" s="3"/>
      </tp>
      <tp t="e">
        <v>#N/A</v>
        <stp/>
        <stp>##V3_BDSV12</stp>
        <stp>SPX Index</stp>
        <stp>CHAIN_TICKERS</stp>
        <stp>[PUTStrategy6.xlsx]Backup!R857C7</stp>
        <stp>CHAIN_STRIKE_PX_OVRD</stp>
        <stp>17320</stp>
        <stp>CHAIN_PUT_CALL_TYPE_OVRD=P</stp>
        <stp>CHAIN_PERIODICITY_OVRD=M</stp>
        <tr r="G857" s="3"/>
      </tp>
      <tp t="e">
        <v>#N/A</v>
        <stp/>
        <stp>##V3_BDSV12</stp>
        <stp>SPX Index</stp>
        <stp>CHAIN_TICKERS</stp>
        <stp>[PUTStrategy6.xlsx]Backup!R656C7</stp>
        <stp>CHAIN_STRIKE_PX_OVRD</stp>
        <stp>13300</stp>
        <stp>CHAIN_PUT_CALL_TYPE_OVRD=P</stp>
        <stp>CHAIN_PERIODICITY_OVRD=M</stp>
        <tr r="G656" s="3"/>
      </tp>
      <tp t="e">
        <v>#N/A</v>
        <stp/>
        <stp>##V3_BDSV12</stp>
        <stp>SPX Index</stp>
        <stp>CHAIN_TICKERS</stp>
        <stp>[PUTStrategy6.xlsx]Backup!R556C7</stp>
        <stp>CHAIN_STRIKE_PX_OVRD</stp>
        <stp>11300</stp>
        <stp>CHAIN_PUT_CALL_TYPE_OVRD=P</stp>
        <stp>CHAIN_PERIODICITY_OVRD=M</stp>
        <tr r="G556" s="3"/>
      </tp>
      <tp t="e">
        <v>#N/A</v>
        <stp/>
        <stp>##V3_BDSV12</stp>
        <stp>SPX Index</stp>
        <stp>CHAIN_TICKERS</stp>
        <stp>[PUTStrategy6.xlsx]Backup!R956C7</stp>
        <stp>CHAIN_STRIKE_PX_OVRD</stp>
        <stp>19300</stp>
        <stp>CHAIN_PUT_CALL_TYPE_OVRD=P</stp>
        <stp>CHAIN_PERIODICITY_OVRD=M</stp>
        <tr r="G956" s="3"/>
      </tp>
      <tp t="e">
        <v>#N/A</v>
        <stp/>
        <stp>##V3_BDSV12</stp>
        <stp>SPX Index</stp>
        <stp>CHAIN_TICKERS</stp>
        <stp>[PUTStrategy6.xlsx]Backup!R756C7</stp>
        <stp>CHAIN_STRIKE_PX_OVRD</stp>
        <stp>15300</stp>
        <stp>CHAIN_PUT_CALL_TYPE_OVRD=P</stp>
        <stp>CHAIN_PERIODICITY_OVRD=M</stp>
        <tr r="G756" s="3"/>
      </tp>
      <tp t="e">
        <v>#N/A</v>
        <stp/>
        <stp>##V3_BDSV12</stp>
        <stp>SPX Index</stp>
        <stp>CHAIN_TICKERS</stp>
        <stp>[PUTStrategy6.xlsx]Backup!R856C7</stp>
        <stp>CHAIN_STRIKE_PX_OVRD</stp>
        <stp>17300</stp>
        <stp>CHAIN_PUT_CALL_TYPE_OVRD=P</stp>
        <stp>CHAIN_PERIODICITY_OVRD=M</stp>
        <tr r="G856" s="3"/>
      </tp>
      <tp t="e">
        <v>#N/A</v>
        <stp/>
        <stp>##V3_BDSV12</stp>
        <stp>SPX Index</stp>
        <stp>CHAIN_TICKERS</stp>
        <stp>[PUTStrategy6.xlsx]Backup!R658C7</stp>
        <stp>CHAIN_STRIKE_PX_OVRD</stp>
        <stp>13340</stp>
        <stp>CHAIN_PUT_CALL_TYPE_OVRD=P</stp>
        <stp>CHAIN_PERIODICITY_OVRD=M</stp>
        <tr r="G658" s="3"/>
      </tp>
      <tp t="e">
        <v>#N/A</v>
        <stp/>
        <stp>##V3_BDSV12</stp>
        <stp>SPX Index</stp>
        <stp>CHAIN_TICKERS</stp>
        <stp>[PUTStrategy6.xlsx]Backup!R558C7</stp>
        <stp>CHAIN_STRIKE_PX_OVRD</stp>
        <stp>11340</stp>
        <stp>CHAIN_PUT_CALL_TYPE_OVRD=P</stp>
        <stp>CHAIN_PERIODICITY_OVRD=M</stp>
        <tr r="G558" s="3"/>
      </tp>
      <tp t="e">
        <v>#N/A</v>
        <stp/>
        <stp>##V3_BDSV12</stp>
        <stp>SPX Index</stp>
        <stp>CHAIN_TICKERS</stp>
        <stp>[PUTStrategy6.xlsx]Backup!R958C7</stp>
        <stp>CHAIN_STRIKE_PX_OVRD</stp>
        <stp>19340</stp>
        <stp>CHAIN_PUT_CALL_TYPE_OVRD=P</stp>
        <stp>CHAIN_PERIODICITY_OVRD=M</stp>
        <tr r="G958" s="3"/>
      </tp>
      <tp t="e">
        <v>#N/A</v>
        <stp/>
        <stp>##V3_BDSV12</stp>
        <stp>SPX Index</stp>
        <stp>CHAIN_TICKERS</stp>
        <stp>[PUTStrategy6.xlsx]Backup!R758C7</stp>
        <stp>CHAIN_STRIKE_PX_OVRD</stp>
        <stp>15340</stp>
        <stp>CHAIN_PUT_CALL_TYPE_OVRD=P</stp>
        <stp>CHAIN_PERIODICITY_OVRD=M</stp>
        <tr r="G758" s="3"/>
      </tp>
      <tp t="e">
        <v>#N/A</v>
        <stp/>
        <stp>##V3_BDSV12</stp>
        <stp>SPX Index</stp>
        <stp>CHAIN_TICKERS</stp>
        <stp>[PUTStrategy6.xlsx]Backup!R858C7</stp>
        <stp>CHAIN_STRIKE_PX_OVRD</stp>
        <stp>17340</stp>
        <stp>CHAIN_PUT_CALL_TYPE_OVRD=P</stp>
        <stp>CHAIN_PERIODICITY_OVRD=M</stp>
        <tr r="G858" s="3"/>
      </tp>
      <tp t="e">
        <v>#N/A</v>
        <stp/>
        <stp>##V3_BDSV12</stp>
        <stp>SPX Index</stp>
        <stp>CHAIN_TICKERS</stp>
        <stp>[PUTStrategy6.xlsx]Backup!R659C7</stp>
        <stp>CHAIN_STRIKE_PX_OVRD</stp>
        <stp>13360</stp>
        <stp>CHAIN_PUT_CALL_TYPE_OVRD=P</stp>
        <stp>CHAIN_PERIODICITY_OVRD=M</stp>
        <tr r="G659" s="3"/>
      </tp>
      <tp t="e">
        <v>#N/A</v>
        <stp/>
        <stp>##V3_BDSV12</stp>
        <stp>SPX Index</stp>
        <stp>CHAIN_TICKERS</stp>
        <stp>[PUTStrategy6.xlsx]Backup!R559C7</stp>
        <stp>CHAIN_STRIKE_PX_OVRD</stp>
        <stp>11360</stp>
        <stp>CHAIN_PUT_CALL_TYPE_OVRD=P</stp>
        <stp>CHAIN_PERIODICITY_OVRD=M</stp>
        <tr r="G559" s="3"/>
      </tp>
      <tp t="e">
        <v>#N/A</v>
        <stp/>
        <stp>##V3_BDSV12</stp>
        <stp>SPX Index</stp>
        <stp>CHAIN_TICKERS</stp>
        <stp>[PUTStrategy6.xlsx]Backup!R959C7</stp>
        <stp>CHAIN_STRIKE_PX_OVRD</stp>
        <stp>19360</stp>
        <stp>CHAIN_PUT_CALL_TYPE_OVRD=P</stp>
        <stp>CHAIN_PERIODICITY_OVRD=M</stp>
        <tr r="G959" s="3"/>
      </tp>
      <tp t="e">
        <v>#N/A</v>
        <stp/>
        <stp>##V3_BDSV12</stp>
        <stp>SPX Index</stp>
        <stp>CHAIN_TICKERS</stp>
        <stp>[PUTStrategy6.xlsx]Backup!R759C7</stp>
        <stp>CHAIN_STRIKE_PX_OVRD</stp>
        <stp>15360</stp>
        <stp>CHAIN_PUT_CALL_TYPE_OVRD=P</stp>
        <stp>CHAIN_PERIODICITY_OVRD=M</stp>
        <tr r="G759" s="3"/>
      </tp>
      <tp t="e">
        <v>#N/A</v>
        <stp/>
        <stp>##V3_BDSV12</stp>
        <stp>SPX Index</stp>
        <stp>CHAIN_TICKERS</stp>
        <stp>[PUTStrategy6.xlsx]Backup!R859C7</stp>
        <stp>CHAIN_STRIKE_PX_OVRD</stp>
        <stp>17360</stp>
        <stp>CHAIN_PUT_CALL_TYPE_OVRD=P</stp>
        <stp>CHAIN_PERIODICITY_OVRD=M</stp>
        <tr r="G859" s="3"/>
      </tp>
      <tp t="e">
        <v>#N/A</v>
        <stp/>
        <stp>##V3_BDSV12</stp>
        <stp>SPX Index</stp>
        <stp>CHAIN_TICKERS</stp>
        <stp>[PUTStrategy6.xlsx]Backup!R527C7</stp>
        <stp>CHAIN_STRIKE_PX_OVRD</stp>
        <stp>10720</stp>
        <stp>CHAIN_PUT_CALL_TYPE_OVRD=P</stp>
        <stp>CHAIN_PERIODICITY_OVRD=M</stp>
        <tr r="G527" s="3"/>
      </tp>
      <tp t="e">
        <v>#N/A</v>
        <stp/>
        <stp>##V3_BDSV12</stp>
        <stp>SPX Index</stp>
        <stp>CHAIN_TICKERS</stp>
        <stp>[PUTStrategy6.xlsx]Backup!R647C7</stp>
        <stp>CHAIN_STRIKE_PX_OVRD</stp>
        <stp>13120</stp>
        <stp>CHAIN_PUT_CALL_TYPE_OVRD=P</stp>
        <stp>CHAIN_PERIODICITY_OVRD=M</stp>
        <tr r="G647" s="3"/>
      </tp>
      <tp t="e">
        <v>#N/A</v>
        <stp/>
        <stp>##V3_BDSV12</stp>
        <stp>SPX Index</stp>
        <stp>CHAIN_TICKERS</stp>
        <stp>[PUTStrategy6.xlsx]Backup!R547C7</stp>
        <stp>CHAIN_STRIKE_PX_OVRD</stp>
        <stp>11120</stp>
        <stp>CHAIN_PUT_CALL_TYPE_OVRD=P</stp>
        <stp>CHAIN_PERIODICITY_OVRD=M</stp>
        <tr r="G547" s="3"/>
      </tp>
      <tp t="e">
        <v>#N/A</v>
        <stp/>
        <stp>##V3_BDSV12</stp>
        <stp>SPX Index</stp>
        <stp>CHAIN_TICKERS</stp>
        <stp>[PUTStrategy6.xlsx]Backup!R627C7</stp>
        <stp>CHAIN_STRIKE_PX_OVRD</stp>
        <stp>12720</stp>
        <stp>CHAIN_PUT_CALL_TYPE_OVRD=P</stp>
        <stp>CHAIN_PERIODICITY_OVRD=M</stp>
        <tr r="G627" s="3"/>
      </tp>
      <tp t="e">
        <v>#N/A</v>
        <stp/>
        <stp>##V3_BDSV12</stp>
        <stp>SPX Index</stp>
        <stp>CHAIN_TICKERS</stp>
        <stp>[PUTStrategy6.xlsx]Backup!R927C7</stp>
        <stp>CHAIN_STRIKE_PX_OVRD</stp>
        <stp>18720</stp>
        <stp>CHAIN_PUT_CALL_TYPE_OVRD=P</stp>
        <stp>CHAIN_PERIODICITY_OVRD=M</stp>
        <tr r="G927" s="3"/>
      </tp>
      <tp t="e">
        <v>#N/A</v>
        <stp/>
        <stp>##V3_BDSV12</stp>
        <stp>SPX Index</stp>
        <stp>CHAIN_TICKERS</stp>
        <stp>[PUTStrategy6.xlsx]Backup!R947C7</stp>
        <stp>CHAIN_STRIKE_PX_OVRD</stp>
        <stp>19120</stp>
        <stp>CHAIN_PUT_CALL_TYPE_OVRD=P</stp>
        <stp>CHAIN_PERIODICITY_OVRD=M</stp>
        <tr r="G947" s="3"/>
      </tp>
      <tp t="e">
        <v>#N/A</v>
        <stp/>
        <stp>##V3_BDSV12</stp>
        <stp>SPX Index</stp>
        <stp>CHAIN_TICKERS</stp>
        <stp>[PUTStrategy6.xlsx]Backup!R727C7</stp>
        <stp>CHAIN_STRIKE_PX_OVRD</stp>
        <stp>14720</stp>
        <stp>CHAIN_PUT_CALL_TYPE_OVRD=P</stp>
        <stp>CHAIN_PERIODICITY_OVRD=M</stp>
        <tr r="G727" s="3"/>
      </tp>
      <tp t="e">
        <v>#N/A</v>
        <stp/>
        <stp>##V3_BDSV12</stp>
        <stp>SPX Index</stp>
        <stp>CHAIN_TICKERS</stp>
        <stp>[PUTStrategy6.xlsx]Backup!R747C7</stp>
        <stp>CHAIN_STRIKE_PX_OVRD</stp>
        <stp>15120</stp>
        <stp>CHAIN_PUT_CALL_TYPE_OVRD=P</stp>
        <stp>CHAIN_PERIODICITY_OVRD=M</stp>
        <tr r="G747" s="3"/>
      </tp>
      <tp t="e">
        <v>#N/A</v>
        <stp/>
        <stp>##V3_BDSV12</stp>
        <stp>SPX Index</stp>
        <stp>CHAIN_TICKERS</stp>
        <stp>[PUTStrategy6.xlsx]Backup!R847C7</stp>
        <stp>CHAIN_STRIKE_PX_OVRD</stp>
        <stp>17120</stp>
        <stp>CHAIN_PUT_CALL_TYPE_OVRD=P</stp>
        <stp>CHAIN_PERIODICITY_OVRD=M</stp>
        <tr r="G847" s="3"/>
      </tp>
      <tp t="e">
        <v>#N/A</v>
        <stp/>
        <stp>##V3_BDSV12</stp>
        <stp>SPX Index</stp>
        <stp>CHAIN_TICKERS</stp>
        <stp>[PUTStrategy6.xlsx]Backup!R827C7</stp>
        <stp>CHAIN_STRIKE_PX_OVRD</stp>
        <stp>16720</stp>
        <stp>CHAIN_PUT_CALL_TYPE_OVRD=P</stp>
        <stp>CHAIN_PERIODICITY_OVRD=M</stp>
        <tr r="G827" s="3"/>
      </tp>
      <tp t="e">
        <v>#N/A</v>
        <stp/>
        <stp>##V3_BDSV12</stp>
        <stp>SPX Index</stp>
        <stp>CHAIN_TICKERS</stp>
        <stp>[PUTStrategy6.xlsx]Backup!R513C7</stp>
        <stp>CHAIN_STRIKE_PX_OVRD</stp>
        <stp>10440</stp>
        <stp>CHAIN_PUT_CALL_TYPE_OVRD=P</stp>
        <stp>CHAIN_PERIODICITY_OVRD=M</stp>
        <tr r="G513" s="3"/>
      </tp>
      <tp t="e">
        <v>#N/A</v>
        <stp/>
        <stp>##V3_BDSV12</stp>
        <stp>SPX Index</stp>
        <stp>CHAIN_TICKERS</stp>
        <stp>[PUTStrategy6.xlsx]Backup!R613C7</stp>
        <stp>CHAIN_STRIKE_PX_OVRD</stp>
        <stp>12440</stp>
        <stp>CHAIN_PUT_CALL_TYPE_OVRD=P</stp>
        <stp>CHAIN_PERIODICITY_OVRD=M</stp>
        <tr r="G613" s="3"/>
      </tp>
      <tp t="e">
        <v>#N/A</v>
        <stp/>
        <stp>##V3_BDSV12</stp>
        <stp>SPX Index</stp>
        <stp>CHAIN_TICKERS</stp>
        <stp>[PUTStrategy6.xlsx]Backup!R913C7</stp>
        <stp>CHAIN_STRIKE_PX_OVRD</stp>
        <stp>18440</stp>
        <stp>CHAIN_PUT_CALL_TYPE_OVRD=P</stp>
        <stp>CHAIN_PERIODICITY_OVRD=M</stp>
        <tr r="G913" s="3"/>
      </tp>
      <tp t="e">
        <v>#N/A</v>
        <stp/>
        <stp>##V3_BDSV12</stp>
        <stp>SPX Index</stp>
        <stp>CHAIN_TICKERS</stp>
        <stp>[PUTStrategy6.xlsx]Backup!R713C7</stp>
        <stp>CHAIN_STRIKE_PX_OVRD</stp>
        <stp>14440</stp>
        <stp>CHAIN_PUT_CALL_TYPE_OVRD=P</stp>
        <stp>CHAIN_PERIODICITY_OVRD=M</stp>
        <tr r="G713" s="3"/>
      </tp>
      <tp t="e">
        <v>#N/A</v>
        <stp/>
        <stp>##V3_BDSV12</stp>
        <stp>SPX Index</stp>
        <stp>CHAIN_TICKERS</stp>
        <stp>[PUTStrategy6.xlsx]Backup!R813C7</stp>
        <stp>CHAIN_STRIKE_PX_OVRD</stp>
        <stp>16440</stp>
        <stp>CHAIN_PUT_CALL_TYPE_OVRD=P</stp>
        <stp>CHAIN_PERIODICITY_OVRD=M</stp>
        <tr r="G813" s="3"/>
      </tp>
      <tp t="e">
        <v>#N/A</v>
        <stp/>
        <stp>##V3_BDSV12</stp>
        <stp>SPX Index</stp>
        <stp>CHAIN_TICKERS</stp>
        <stp>[PUTStrategy6.xlsx]Backup!R526C7</stp>
        <stp>CHAIN_STRIKE_PX_OVRD</stp>
        <stp>10700</stp>
        <stp>CHAIN_PUT_CALL_TYPE_OVRD=P</stp>
        <stp>CHAIN_PERIODICITY_OVRD=M</stp>
        <tr r="G526" s="3"/>
      </tp>
      <tp t="e">
        <v>#N/A</v>
        <stp/>
        <stp>##V3_BDSV12</stp>
        <stp>SPX Index</stp>
        <stp>CHAIN_TICKERS</stp>
        <stp>[PUTStrategy6.xlsx]Backup!R646C7</stp>
        <stp>CHAIN_STRIKE_PX_OVRD</stp>
        <stp>13100</stp>
        <stp>CHAIN_PUT_CALL_TYPE_OVRD=P</stp>
        <stp>CHAIN_PERIODICITY_OVRD=M</stp>
        <tr r="G646" s="3"/>
      </tp>
      <tp t="e">
        <v>#N/A</v>
        <stp/>
        <stp>##V3_BDSV12</stp>
        <stp>SPX Index</stp>
        <stp>CHAIN_TICKERS</stp>
        <stp>[PUTStrategy6.xlsx]Backup!R546C7</stp>
        <stp>CHAIN_STRIKE_PX_OVRD</stp>
        <stp>11100</stp>
        <stp>CHAIN_PUT_CALL_TYPE_OVRD=P</stp>
        <stp>CHAIN_PERIODICITY_OVRD=M</stp>
        <tr r="G546" s="3"/>
      </tp>
      <tp t="e">
        <v>#N/A</v>
        <stp/>
        <stp>##V3_BDSV12</stp>
        <stp>SPX Index</stp>
        <stp>CHAIN_TICKERS</stp>
        <stp>[PUTStrategy6.xlsx]Backup!R626C7</stp>
        <stp>CHAIN_STRIKE_PX_OVRD</stp>
        <stp>12700</stp>
        <stp>CHAIN_PUT_CALL_TYPE_OVRD=P</stp>
        <stp>CHAIN_PERIODICITY_OVRD=M</stp>
        <tr r="G626" s="3"/>
      </tp>
      <tp t="e">
        <v>#N/A</v>
        <stp/>
        <stp>##V3_BDSV12</stp>
        <stp>SPX Index</stp>
        <stp>CHAIN_TICKERS</stp>
        <stp>[PUTStrategy6.xlsx]Backup!R926C7</stp>
        <stp>CHAIN_STRIKE_PX_OVRD</stp>
        <stp>18700</stp>
        <stp>CHAIN_PUT_CALL_TYPE_OVRD=P</stp>
        <stp>CHAIN_PERIODICITY_OVRD=M</stp>
        <tr r="G926" s="3"/>
      </tp>
      <tp t="e">
        <v>#N/A</v>
        <stp/>
        <stp>##V3_BDSV12</stp>
        <stp>SPX Index</stp>
        <stp>CHAIN_TICKERS</stp>
        <stp>[PUTStrategy6.xlsx]Backup!R946C7</stp>
        <stp>CHAIN_STRIKE_PX_OVRD</stp>
        <stp>19100</stp>
        <stp>CHAIN_PUT_CALL_TYPE_OVRD=P</stp>
        <stp>CHAIN_PERIODICITY_OVRD=M</stp>
        <tr r="G946" s="3"/>
      </tp>
      <tp t="e">
        <v>#N/A</v>
        <stp/>
        <stp>##V3_BDSV12</stp>
        <stp>SPX Index</stp>
        <stp>CHAIN_TICKERS</stp>
        <stp>[PUTStrategy6.xlsx]Backup!R726C7</stp>
        <stp>CHAIN_STRIKE_PX_OVRD</stp>
        <stp>14700</stp>
        <stp>CHAIN_PUT_CALL_TYPE_OVRD=P</stp>
        <stp>CHAIN_PERIODICITY_OVRD=M</stp>
        <tr r="G726" s="3"/>
      </tp>
      <tp t="e">
        <v>#N/A</v>
        <stp/>
        <stp>##V3_BDSV12</stp>
        <stp>SPX Index</stp>
        <stp>CHAIN_TICKERS</stp>
        <stp>[PUTStrategy6.xlsx]Backup!R746C7</stp>
        <stp>CHAIN_STRIKE_PX_OVRD</stp>
        <stp>15100</stp>
        <stp>CHAIN_PUT_CALL_TYPE_OVRD=P</stp>
        <stp>CHAIN_PERIODICITY_OVRD=M</stp>
        <tr r="G746" s="3"/>
      </tp>
      <tp t="e">
        <v>#N/A</v>
        <stp/>
        <stp>##V3_BDSV12</stp>
        <stp>SPX Index</stp>
        <stp>CHAIN_TICKERS</stp>
        <stp>[PUTStrategy6.xlsx]Backup!R846C7</stp>
        <stp>CHAIN_STRIKE_PX_OVRD</stp>
        <stp>17100</stp>
        <stp>CHAIN_PUT_CALL_TYPE_OVRD=P</stp>
        <stp>CHAIN_PERIODICITY_OVRD=M</stp>
        <tr r="G846" s="3"/>
      </tp>
      <tp t="e">
        <v>#N/A</v>
        <stp/>
        <stp>##V3_BDSV12</stp>
        <stp>SPX Index</stp>
        <stp>CHAIN_TICKERS</stp>
        <stp>[PUTStrategy6.xlsx]Backup!R826C7</stp>
        <stp>CHAIN_STRIKE_PX_OVRD</stp>
        <stp>16700</stp>
        <stp>CHAIN_PUT_CALL_TYPE_OVRD=P</stp>
        <stp>CHAIN_PERIODICITY_OVRD=M</stp>
        <tr r="G826" s="3"/>
      </tp>
      <tp t="e">
        <v>#N/A</v>
        <stp/>
        <stp>##V3_BDSV12</stp>
        <stp>SPX Index</stp>
        <stp>CHAIN_TICKERS</stp>
        <stp>[PUTStrategy6.xlsx]Backup!R511C7</stp>
        <stp>CHAIN_STRIKE_PX_OVRD</stp>
        <stp>10400</stp>
        <stp>CHAIN_PUT_CALL_TYPE_OVRD=P</stp>
        <stp>CHAIN_PERIODICITY_OVRD=M</stp>
        <tr r="G511" s="3"/>
      </tp>
      <tp t="e">
        <v>#N/A</v>
        <stp/>
        <stp>##V3_BDSV12</stp>
        <stp>SPX Index</stp>
        <stp>CHAIN_TICKERS</stp>
        <stp>[PUTStrategy6.xlsx]Backup!R611C7</stp>
        <stp>CHAIN_STRIKE_PX_OVRD</stp>
        <stp>12400</stp>
        <stp>CHAIN_PUT_CALL_TYPE_OVRD=P</stp>
        <stp>CHAIN_PERIODICITY_OVRD=M</stp>
        <tr r="G611" s="3"/>
      </tp>
      <tp t="e">
        <v>#N/A</v>
        <stp/>
        <stp>##V3_BDSV12</stp>
        <stp>SPX Index</stp>
        <stp>CHAIN_TICKERS</stp>
        <stp>[PUTStrategy6.xlsx]Backup!R911C7</stp>
        <stp>CHAIN_STRIKE_PX_OVRD</stp>
        <stp>18400</stp>
        <stp>CHAIN_PUT_CALL_TYPE_OVRD=P</stp>
        <stp>CHAIN_PERIODICITY_OVRD=M</stp>
        <tr r="G911" s="3"/>
      </tp>
      <tp t="e">
        <v>#N/A</v>
        <stp/>
        <stp>##V3_BDSV12</stp>
        <stp>SPX Index</stp>
        <stp>CHAIN_TICKERS</stp>
        <stp>[PUTStrategy6.xlsx]Backup!R711C7</stp>
        <stp>CHAIN_STRIKE_PX_OVRD</stp>
        <stp>14400</stp>
        <stp>CHAIN_PUT_CALL_TYPE_OVRD=P</stp>
        <stp>CHAIN_PERIODICITY_OVRD=M</stp>
        <tr r="G711" s="3"/>
      </tp>
      <tp t="e">
        <v>#N/A</v>
        <stp/>
        <stp>##V3_BDSV12</stp>
        <stp>SPX Index</stp>
        <stp>CHAIN_TICKERS</stp>
        <stp>[PUTStrategy6.xlsx]Backup!R811C7</stp>
        <stp>CHAIN_STRIKE_PX_OVRD</stp>
        <stp>16400</stp>
        <stp>CHAIN_PUT_CALL_TYPE_OVRD=P</stp>
        <stp>CHAIN_PERIODICITY_OVRD=M</stp>
        <tr r="G811" s="3"/>
      </tp>
      <tp t="e">
        <v>#N/A</v>
        <stp/>
        <stp>##V3_BDSV12</stp>
        <stp>SPX Index</stp>
        <stp>CHAIN_TICKERS</stp>
        <stp>[PUTStrategy6.xlsx]Backup!R512C7</stp>
        <stp>CHAIN_STRIKE_PX_OVRD</stp>
        <stp>10420</stp>
        <stp>CHAIN_PUT_CALL_TYPE_OVRD=P</stp>
        <stp>CHAIN_PERIODICITY_OVRD=M</stp>
        <tr r="G512" s="3"/>
      </tp>
      <tp t="e">
        <v>#N/A</v>
        <stp/>
        <stp>##V3_BDSV12</stp>
        <stp>SPX Index</stp>
        <stp>CHAIN_TICKERS</stp>
        <stp>[PUTStrategy6.xlsx]Backup!R612C7</stp>
        <stp>CHAIN_STRIKE_PX_OVRD</stp>
        <stp>12420</stp>
        <stp>CHAIN_PUT_CALL_TYPE_OVRD=P</stp>
        <stp>CHAIN_PERIODICITY_OVRD=M</stp>
        <tr r="G612" s="3"/>
      </tp>
      <tp t="e">
        <v>#N/A</v>
        <stp/>
        <stp>##V3_BDSV12</stp>
        <stp>SPX Index</stp>
        <stp>CHAIN_TICKERS</stp>
        <stp>[PUTStrategy6.xlsx]Backup!R912C7</stp>
        <stp>CHAIN_STRIKE_PX_OVRD</stp>
        <stp>18420</stp>
        <stp>CHAIN_PUT_CALL_TYPE_OVRD=P</stp>
        <stp>CHAIN_PERIODICITY_OVRD=M</stp>
        <tr r="G912" s="3"/>
      </tp>
      <tp t="e">
        <v>#N/A</v>
        <stp/>
        <stp>##V3_BDSV12</stp>
        <stp>SPX Index</stp>
        <stp>CHAIN_TICKERS</stp>
        <stp>[PUTStrategy6.xlsx]Backup!R712C7</stp>
        <stp>CHAIN_STRIKE_PX_OVRD</stp>
        <stp>14420</stp>
        <stp>CHAIN_PUT_CALL_TYPE_OVRD=P</stp>
        <stp>CHAIN_PERIODICITY_OVRD=M</stp>
        <tr r="G712" s="3"/>
      </tp>
      <tp t="e">
        <v>#N/A</v>
        <stp/>
        <stp>##V3_BDSV12</stp>
        <stp>SPX Index</stp>
        <stp>CHAIN_TICKERS</stp>
        <stp>[PUTStrategy6.xlsx]Backup!R812C7</stp>
        <stp>CHAIN_STRIKE_PX_OVRD</stp>
        <stp>16420</stp>
        <stp>CHAIN_PUT_CALL_TYPE_OVRD=P</stp>
        <stp>CHAIN_PERIODICITY_OVRD=M</stp>
        <tr r="G812" s="3"/>
      </tp>
      <tp t="e">
        <v>#N/A</v>
        <stp/>
        <stp>##V3_BDSV12</stp>
        <stp>SPX Index</stp>
        <stp>CHAIN_TICKERS</stp>
        <stp>[PUTStrategy6.xlsx]Backup!R514C7</stp>
        <stp>CHAIN_STRIKE_PX_OVRD</stp>
        <stp>10460</stp>
        <stp>CHAIN_PUT_CALL_TYPE_OVRD=P</stp>
        <stp>CHAIN_PERIODICITY_OVRD=M</stp>
        <tr r="G514" s="3"/>
      </tp>
      <tp t="e">
        <v>#N/A</v>
        <stp/>
        <stp>##V3_BDSV12</stp>
        <stp>SPX Index</stp>
        <stp>CHAIN_TICKERS</stp>
        <stp>[PUTStrategy6.xlsx]Backup!R614C7</stp>
        <stp>CHAIN_STRIKE_PX_OVRD</stp>
        <stp>12460</stp>
        <stp>CHAIN_PUT_CALL_TYPE_OVRD=P</stp>
        <stp>CHAIN_PERIODICITY_OVRD=M</stp>
        <tr r="G614" s="3"/>
      </tp>
      <tp t="e">
        <v>#N/A</v>
        <stp/>
        <stp>##V3_BDSV12</stp>
        <stp>SPX Index</stp>
        <stp>CHAIN_TICKERS</stp>
        <stp>[PUTStrategy6.xlsx]Backup!R914C7</stp>
        <stp>CHAIN_STRIKE_PX_OVRD</stp>
        <stp>18460</stp>
        <stp>CHAIN_PUT_CALL_TYPE_OVRD=P</stp>
        <stp>CHAIN_PERIODICITY_OVRD=M</stp>
        <tr r="G914" s="3"/>
      </tp>
      <tp t="e">
        <v>#N/A</v>
        <stp/>
        <stp>##V3_BDSV12</stp>
        <stp>SPX Index</stp>
        <stp>CHAIN_TICKERS</stp>
        <stp>[PUTStrategy6.xlsx]Backup!R714C7</stp>
        <stp>CHAIN_STRIKE_PX_OVRD</stp>
        <stp>14460</stp>
        <stp>CHAIN_PUT_CALL_TYPE_OVRD=P</stp>
        <stp>CHAIN_PERIODICITY_OVRD=M</stp>
        <tr r="G714" s="3"/>
      </tp>
      <tp t="e">
        <v>#N/A</v>
        <stp/>
        <stp>##V3_BDSV12</stp>
        <stp>SPX Index</stp>
        <stp>CHAIN_TICKERS</stp>
        <stp>[PUTStrategy6.xlsx]Backup!R814C7</stp>
        <stp>CHAIN_STRIKE_PX_OVRD</stp>
        <stp>16460</stp>
        <stp>CHAIN_PUT_CALL_TYPE_OVRD=P</stp>
        <stp>CHAIN_PERIODICITY_OVRD=M</stp>
        <tr r="G814" s="3"/>
      </tp>
      <tp t="e">
        <v>#N/A</v>
        <stp/>
        <stp>##V3_BDSV12</stp>
        <stp>SPX Index</stp>
        <stp>CHAIN_TICKERS</stp>
        <stp>[PUTStrategy6.xlsx]Backup!R515C7</stp>
        <stp>CHAIN_STRIKE_PX_OVRD</stp>
        <stp>10480</stp>
        <stp>CHAIN_PUT_CALL_TYPE_OVRD=P</stp>
        <stp>CHAIN_PERIODICITY_OVRD=M</stp>
        <tr r="G515" s="3"/>
      </tp>
      <tp t="e">
        <v>#N/A</v>
        <stp/>
        <stp>##V3_BDSV12</stp>
        <stp>SPX Index</stp>
        <stp>CHAIN_TICKERS</stp>
        <stp>[PUTStrategy6.xlsx]Backup!R615C7</stp>
        <stp>CHAIN_STRIKE_PX_OVRD</stp>
        <stp>12480</stp>
        <stp>CHAIN_PUT_CALL_TYPE_OVRD=P</stp>
        <stp>CHAIN_PERIODICITY_OVRD=M</stp>
        <tr r="G615" s="3"/>
      </tp>
      <tp t="e">
        <v>#N/A</v>
        <stp/>
        <stp>##V3_BDSV12</stp>
        <stp>SPX Index</stp>
        <stp>CHAIN_TICKERS</stp>
        <stp>[PUTStrategy6.xlsx]Backup!R915C7</stp>
        <stp>CHAIN_STRIKE_PX_OVRD</stp>
        <stp>18480</stp>
        <stp>CHAIN_PUT_CALL_TYPE_OVRD=P</stp>
        <stp>CHAIN_PERIODICITY_OVRD=M</stp>
        <tr r="G915" s="3"/>
      </tp>
      <tp t="e">
        <v>#N/A</v>
        <stp/>
        <stp>##V3_BDSV12</stp>
        <stp>SPX Index</stp>
        <stp>CHAIN_TICKERS</stp>
        <stp>[PUTStrategy6.xlsx]Backup!R715C7</stp>
        <stp>CHAIN_STRIKE_PX_OVRD</stp>
        <stp>14480</stp>
        <stp>CHAIN_PUT_CALL_TYPE_OVRD=P</stp>
        <stp>CHAIN_PERIODICITY_OVRD=M</stp>
        <tr r="G715" s="3"/>
      </tp>
      <tp t="e">
        <v>#N/A</v>
        <stp/>
        <stp>##V3_BDSV12</stp>
        <stp>SPX Index</stp>
        <stp>CHAIN_TICKERS</stp>
        <stp>[PUTStrategy6.xlsx]Backup!R815C7</stp>
        <stp>CHAIN_STRIKE_PX_OVRD</stp>
        <stp>16480</stp>
        <stp>CHAIN_PUT_CALL_TYPE_OVRD=P</stp>
        <stp>CHAIN_PERIODICITY_OVRD=M</stp>
        <tr r="G815" s="3"/>
      </tp>
      <tp t="e">
        <v>#N/A</v>
        <stp/>
        <stp>##V3_BDSV12</stp>
        <stp>SPX Index</stp>
        <stp>CHAIN_TICKERS</stp>
        <stp>[PUTStrategy6.xlsx]Backup!R528C7</stp>
        <stp>CHAIN_STRIKE_PX_OVRD</stp>
        <stp>10740</stp>
        <stp>CHAIN_PUT_CALL_TYPE_OVRD=P</stp>
        <stp>CHAIN_PERIODICITY_OVRD=M</stp>
        <tr r="G528" s="3"/>
      </tp>
      <tp t="e">
        <v>#N/A</v>
        <stp/>
        <stp>##V3_BDSV12</stp>
        <stp>SPX Index</stp>
        <stp>CHAIN_TICKERS</stp>
        <stp>[PUTStrategy6.xlsx]Backup!R648C7</stp>
        <stp>CHAIN_STRIKE_PX_OVRD</stp>
        <stp>13140</stp>
        <stp>CHAIN_PUT_CALL_TYPE_OVRD=P</stp>
        <stp>CHAIN_PERIODICITY_OVRD=M</stp>
        <tr r="G648" s="3"/>
      </tp>
      <tp t="e">
        <v>#N/A</v>
        <stp/>
        <stp>##V3_BDSV12</stp>
        <stp>SPX Index</stp>
        <stp>CHAIN_TICKERS</stp>
        <stp>[PUTStrategy6.xlsx]Backup!R548C7</stp>
        <stp>CHAIN_STRIKE_PX_OVRD</stp>
        <stp>11140</stp>
        <stp>CHAIN_PUT_CALL_TYPE_OVRD=P</stp>
        <stp>CHAIN_PERIODICITY_OVRD=M</stp>
        <tr r="G548" s="3"/>
      </tp>
      <tp t="e">
        <v>#N/A</v>
        <stp/>
        <stp>##V3_BDSV12</stp>
        <stp>SPX Index</stp>
        <stp>CHAIN_TICKERS</stp>
        <stp>[PUTStrategy6.xlsx]Backup!R628C7</stp>
        <stp>CHAIN_STRIKE_PX_OVRD</stp>
        <stp>12740</stp>
        <stp>CHAIN_PUT_CALL_TYPE_OVRD=P</stp>
        <stp>CHAIN_PERIODICITY_OVRD=M</stp>
        <tr r="G628" s="3"/>
      </tp>
      <tp t="e">
        <v>#N/A</v>
        <stp/>
        <stp>##V3_BDSV12</stp>
        <stp>SPX Index</stp>
        <stp>CHAIN_TICKERS</stp>
        <stp>[PUTStrategy6.xlsx]Backup!R928C7</stp>
        <stp>CHAIN_STRIKE_PX_OVRD</stp>
        <stp>18740</stp>
        <stp>CHAIN_PUT_CALL_TYPE_OVRD=P</stp>
        <stp>CHAIN_PERIODICITY_OVRD=M</stp>
        <tr r="G928" s="3"/>
      </tp>
      <tp t="e">
        <v>#N/A</v>
        <stp/>
        <stp>##V3_BDSV12</stp>
        <stp>SPX Index</stp>
        <stp>CHAIN_TICKERS</stp>
        <stp>[PUTStrategy6.xlsx]Backup!R948C7</stp>
        <stp>CHAIN_STRIKE_PX_OVRD</stp>
        <stp>19140</stp>
        <stp>CHAIN_PUT_CALL_TYPE_OVRD=P</stp>
        <stp>CHAIN_PERIODICITY_OVRD=M</stp>
        <tr r="G948" s="3"/>
      </tp>
      <tp t="e">
        <v>#N/A</v>
        <stp/>
        <stp>##V3_BDSV12</stp>
        <stp>SPX Index</stp>
        <stp>CHAIN_TICKERS</stp>
        <stp>[PUTStrategy6.xlsx]Backup!R728C7</stp>
        <stp>CHAIN_STRIKE_PX_OVRD</stp>
        <stp>14740</stp>
        <stp>CHAIN_PUT_CALL_TYPE_OVRD=P</stp>
        <stp>CHAIN_PERIODICITY_OVRD=M</stp>
        <tr r="G728" s="3"/>
      </tp>
      <tp t="e">
        <v>#N/A</v>
        <stp/>
        <stp>##V3_BDSV12</stp>
        <stp>SPX Index</stp>
        <stp>CHAIN_TICKERS</stp>
        <stp>[PUTStrategy6.xlsx]Backup!R748C7</stp>
        <stp>CHAIN_STRIKE_PX_OVRD</stp>
        <stp>15140</stp>
        <stp>CHAIN_PUT_CALL_TYPE_OVRD=P</stp>
        <stp>CHAIN_PERIODICITY_OVRD=M</stp>
        <tr r="G748" s="3"/>
      </tp>
      <tp t="e">
        <v>#N/A</v>
        <stp/>
        <stp>##V3_BDSV12</stp>
        <stp>SPX Index</stp>
        <stp>CHAIN_TICKERS</stp>
        <stp>[PUTStrategy6.xlsx]Backup!R848C7</stp>
        <stp>CHAIN_STRIKE_PX_OVRD</stp>
        <stp>17140</stp>
        <stp>CHAIN_PUT_CALL_TYPE_OVRD=P</stp>
        <stp>CHAIN_PERIODICITY_OVRD=M</stp>
        <tr r="G848" s="3"/>
      </tp>
      <tp t="e">
        <v>#N/A</v>
        <stp/>
        <stp>##V3_BDSV12</stp>
        <stp>SPX Index</stp>
        <stp>CHAIN_TICKERS</stp>
        <stp>[PUTStrategy6.xlsx]Backup!R828C7</stp>
        <stp>CHAIN_STRIKE_PX_OVRD</stp>
        <stp>16740</stp>
        <stp>CHAIN_PUT_CALL_TYPE_OVRD=P</stp>
        <stp>CHAIN_PERIODICITY_OVRD=M</stp>
        <tr r="G828" s="3"/>
      </tp>
      <tp t="e">
        <v>#N/A</v>
        <stp/>
        <stp>##V3_BDSV12</stp>
        <stp>SPX Index</stp>
        <stp>CHAIN_TICKERS</stp>
        <stp>[PUTStrategy6.xlsx]Backup!R529C7</stp>
        <stp>CHAIN_STRIKE_PX_OVRD</stp>
        <stp>10760</stp>
        <stp>CHAIN_PUT_CALL_TYPE_OVRD=P</stp>
        <stp>CHAIN_PERIODICITY_OVRD=M</stp>
        <tr r="G529" s="3"/>
      </tp>
      <tp t="e">
        <v>#N/A</v>
        <stp/>
        <stp>##V3_BDSV12</stp>
        <stp>SPX Index</stp>
        <stp>CHAIN_TICKERS</stp>
        <stp>[PUTStrategy6.xlsx]Backup!R649C7</stp>
        <stp>CHAIN_STRIKE_PX_OVRD</stp>
        <stp>13160</stp>
        <stp>CHAIN_PUT_CALL_TYPE_OVRD=P</stp>
        <stp>CHAIN_PERIODICITY_OVRD=M</stp>
        <tr r="G649" s="3"/>
      </tp>
      <tp t="e">
        <v>#N/A</v>
        <stp/>
        <stp>##V3_BDSV12</stp>
        <stp>SPX Index</stp>
        <stp>CHAIN_TICKERS</stp>
        <stp>[PUTStrategy6.xlsx]Backup!R549C7</stp>
        <stp>CHAIN_STRIKE_PX_OVRD</stp>
        <stp>11160</stp>
        <stp>CHAIN_PUT_CALL_TYPE_OVRD=P</stp>
        <stp>CHAIN_PERIODICITY_OVRD=M</stp>
        <tr r="G549" s="3"/>
      </tp>
      <tp t="e">
        <v>#N/A</v>
        <stp/>
        <stp>##V3_BDSV12</stp>
        <stp>SPX Index</stp>
        <stp>CHAIN_TICKERS</stp>
        <stp>[PUTStrategy6.xlsx]Backup!R629C7</stp>
        <stp>CHAIN_STRIKE_PX_OVRD</stp>
        <stp>12760</stp>
        <stp>CHAIN_PUT_CALL_TYPE_OVRD=P</stp>
        <stp>CHAIN_PERIODICITY_OVRD=M</stp>
        <tr r="G629" s="3"/>
      </tp>
      <tp t="e">
        <v>#N/A</v>
        <stp/>
        <stp>##V3_BDSV12</stp>
        <stp>SPX Index</stp>
        <stp>CHAIN_TICKERS</stp>
        <stp>[PUTStrategy6.xlsx]Backup!R929C7</stp>
        <stp>CHAIN_STRIKE_PX_OVRD</stp>
        <stp>18760</stp>
        <stp>CHAIN_PUT_CALL_TYPE_OVRD=P</stp>
        <stp>CHAIN_PERIODICITY_OVRD=M</stp>
        <tr r="G929" s="3"/>
      </tp>
      <tp t="e">
        <v>#N/A</v>
        <stp/>
        <stp>##V3_BDSV12</stp>
        <stp>SPX Index</stp>
        <stp>CHAIN_TICKERS</stp>
        <stp>[PUTStrategy6.xlsx]Backup!R949C7</stp>
        <stp>CHAIN_STRIKE_PX_OVRD</stp>
        <stp>19160</stp>
        <stp>CHAIN_PUT_CALL_TYPE_OVRD=P</stp>
        <stp>CHAIN_PERIODICITY_OVRD=M</stp>
        <tr r="G949" s="3"/>
      </tp>
      <tp t="e">
        <v>#N/A</v>
        <stp/>
        <stp>##V3_BDSV12</stp>
        <stp>SPX Index</stp>
        <stp>CHAIN_TICKERS</stp>
        <stp>[PUTStrategy6.xlsx]Backup!R729C7</stp>
        <stp>CHAIN_STRIKE_PX_OVRD</stp>
        <stp>14760</stp>
        <stp>CHAIN_PUT_CALL_TYPE_OVRD=P</stp>
        <stp>CHAIN_PERIODICITY_OVRD=M</stp>
        <tr r="G729" s="3"/>
      </tp>
      <tp t="e">
        <v>#N/A</v>
        <stp/>
        <stp>##V3_BDSV12</stp>
        <stp>SPX Index</stp>
        <stp>CHAIN_TICKERS</stp>
        <stp>[PUTStrategy6.xlsx]Backup!R749C7</stp>
        <stp>CHAIN_STRIKE_PX_OVRD</stp>
        <stp>15160</stp>
        <stp>CHAIN_PUT_CALL_TYPE_OVRD=P</stp>
        <stp>CHAIN_PERIODICITY_OVRD=M</stp>
        <tr r="G749" s="3"/>
      </tp>
      <tp t="e">
        <v>#N/A</v>
        <stp/>
        <stp>##V3_BDSV12</stp>
        <stp>SPX Index</stp>
        <stp>CHAIN_TICKERS</stp>
        <stp>[PUTStrategy6.xlsx]Backup!R849C7</stp>
        <stp>CHAIN_STRIKE_PX_OVRD</stp>
        <stp>17160</stp>
        <stp>CHAIN_PUT_CALL_TYPE_OVRD=P</stp>
        <stp>CHAIN_PERIODICITY_OVRD=M</stp>
        <tr r="G849" s="3"/>
      </tp>
      <tp t="e">
        <v>#N/A</v>
        <stp/>
        <stp>##V3_BDSV12</stp>
        <stp>SPX Index</stp>
        <stp>CHAIN_TICKERS</stp>
        <stp>[PUTStrategy6.xlsx]Backup!R829C7</stp>
        <stp>CHAIN_STRIKE_PX_OVRD</stp>
        <stp>16760</stp>
        <stp>CHAIN_PUT_CALL_TYPE_OVRD=P</stp>
        <stp>CHAIN_PERIODICITY_OVRD=M</stp>
        <tr r="G829" s="3"/>
      </tp>
      <tp t="e">
        <v>#N/A</v>
        <stp/>
        <stp>##V3_BDSV12</stp>
        <stp>SPX Index</stp>
        <stp>CHAIN_TICKERS</stp>
        <stp>[PUTStrategy6.xlsx]Backup!R660C7</stp>
        <stp>CHAIN_STRIKE_PX_OVRD</stp>
        <stp>13380</stp>
        <stp>CHAIN_PUT_CALL_TYPE_OVRD=P</stp>
        <stp>CHAIN_PERIODICITY_OVRD=M</stp>
        <tr r="G660" s="3"/>
      </tp>
      <tp t="e">
        <v>#N/A</v>
        <stp/>
        <stp>##V3_BDSV12</stp>
        <stp>SPX Index</stp>
        <stp>CHAIN_TICKERS</stp>
        <stp>[PUTStrategy6.xlsx]Backup!R560C7</stp>
        <stp>CHAIN_STRIKE_PX_OVRD</stp>
        <stp>11380</stp>
        <stp>CHAIN_PUT_CALL_TYPE_OVRD=P</stp>
        <stp>CHAIN_PERIODICITY_OVRD=M</stp>
        <tr r="G560" s="3"/>
      </tp>
      <tp t="e">
        <v>#N/A</v>
        <stp/>
        <stp>##V3_BDSV12</stp>
        <stp>SPX Index</stp>
        <stp>CHAIN_TICKERS</stp>
        <stp>[PUTStrategy6.xlsx]Backup!R960C7</stp>
        <stp>CHAIN_STRIKE_PX_OVRD</stp>
        <stp>19380</stp>
        <stp>CHAIN_PUT_CALL_TYPE_OVRD=P</stp>
        <stp>CHAIN_PERIODICITY_OVRD=M</stp>
        <tr r="G960" s="3"/>
      </tp>
      <tp t="e">
        <v>#N/A</v>
        <stp/>
        <stp>##V3_BDSV12</stp>
        <stp>SPX Index</stp>
        <stp>CHAIN_TICKERS</stp>
        <stp>[PUTStrategy6.xlsx]Backup!R760C7</stp>
        <stp>CHAIN_STRIKE_PX_OVRD</stp>
        <stp>15380</stp>
        <stp>CHAIN_PUT_CALL_TYPE_OVRD=P</stp>
        <stp>CHAIN_PERIODICITY_OVRD=M</stp>
        <tr r="G760" s="3"/>
      </tp>
      <tp t="e">
        <v>#N/A</v>
        <stp/>
        <stp>##V3_BDSV12</stp>
        <stp>SPX Index</stp>
        <stp>CHAIN_TICKERS</stp>
        <stp>[PUTStrategy6.xlsx]Backup!R860C7</stp>
        <stp>CHAIN_STRIKE_PX_OVRD</stp>
        <stp>17380</stp>
        <stp>CHAIN_PUT_CALL_TYPE_OVRD=P</stp>
        <stp>CHAIN_PERIODICITY_OVRD=M</stp>
        <tr r="G860" s="3"/>
      </tp>
      <tp t="e">
        <v>#N/A</v>
        <stp/>
        <stp>##V3_BDSV12</stp>
        <stp>SPX Index</stp>
        <stp>CHAIN_TICKERS</stp>
        <stp>[PUTStrategy6.xlsx]Backup!R517C7</stp>
        <stp>CHAIN_STRIKE_PX_OVRD</stp>
        <stp>10520</stp>
        <stp>CHAIN_PUT_CALL_TYPE_OVRD=P</stp>
        <stp>CHAIN_PERIODICITY_OVRD=M</stp>
        <tr r="G517" s="3"/>
      </tp>
      <tp t="e">
        <v>#N/A</v>
        <stp/>
        <stp>##V3_BDSV12</stp>
        <stp>SPX Index</stp>
        <stp>CHAIN_TICKERS</stp>
        <stp>[PUTStrategy6.xlsx]Backup!R617C7</stp>
        <stp>CHAIN_STRIKE_PX_OVRD</stp>
        <stp>12520</stp>
        <stp>CHAIN_PUT_CALL_TYPE_OVRD=P</stp>
        <stp>CHAIN_PERIODICITY_OVRD=M</stp>
        <tr r="G617" s="3"/>
      </tp>
      <tp t="e">
        <v>#N/A</v>
        <stp/>
        <stp>##V3_BDSV12</stp>
        <stp>SPX Index</stp>
        <stp>CHAIN_TICKERS</stp>
        <stp>[PUTStrategy6.xlsx]Backup!R917C7</stp>
        <stp>CHAIN_STRIKE_PX_OVRD</stp>
        <stp>18520</stp>
        <stp>CHAIN_PUT_CALL_TYPE_OVRD=P</stp>
        <stp>CHAIN_PERIODICITY_OVRD=M</stp>
        <tr r="G917" s="3"/>
      </tp>
      <tp t="e">
        <v>#N/A</v>
        <stp/>
        <stp>##V3_BDSV12</stp>
        <stp>SPX Index</stp>
        <stp>CHAIN_TICKERS</stp>
        <stp>[PUTStrategy6.xlsx]Backup!R717C7</stp>
        <stp>CHAIN_STRIKE_PX_OVRD</stp>
        <stp>14520</stp>
        <stp>CHAIN_PUT_CALL_TYPE_OVRD=P</stp>
        <stp>CHAIN_PERIODICITY_OVRD=M</stp>
        <tr r="G717" s="3"/>
      </tp>
      <tp t="e">
        <v>#N/A</v>
        <stp/>
        <stp>##V3_BDSV12</stp>
        <stp>SPX Index</stp>
        <stp>CHAIN_TICKERS</stp>
        <stp>[PUTStrategy6.xlsx]Backup!R817C7</stp>
        <stp>CHAIN_STRIKE_PX_OVRD</stp>
        <stp>16520</stp>
        <stp>CHAIN_PUT_CALL_TYPE_OVRD=P</stp>
        <stp>CHAIN_PERIODICITY_OVRD=M</stp>
        <tr r="G817" s="3"/>
      </tp>
      <tp t="e">
        <v>#N/A</v>
        <stp/>
        <stp>##V3_BDSV12</stp>
        <stp>SPX Index</stp>
        <stp>CHAIN_TICKERS</stp>
        <stp>[PUTStrategy6.xlsx]Backup!R523C7</stp>
        <stp>CHAIN_STRIKE_PX_OVRD</stp>
        <stp>10640</stp>
        <stp>CHAIN_PUT_CALL_TYPE_OVRD=P</stp>
        <stp>CHAIN_PERIODICITY_OVRD=M</stp>
        <tr r="G523" s="3"/>
      </tp>
      <tp t="e">
        <v>#N/A</v>
        <stp/>
        <stp>##V3_BDSV12</stp>
        <stp>SPX Index</stp>
        <stp>CHAIN_TICKERS</stp>
        <stp>[PUTStrategy6.xlsx]Backup!R643C7</stp>
        <stp>CHAIN_STRIKE_PX_OVRD</stp>
        <stp>13040</stp>
        <stp>CHAIN_PUT_CALL_TYPE_OVRD=P</stp>
        <stp>CHAIN_PERIODICITY_OVRD=M</stp>
        <tr r="G643" s="3"/>
      </tp>
      <tp t="e">
        <v>#N/A</v>
        <stp/>
        <stp>##V3_BDSV12</stp>
        <stp>SPX Index</stp>
        <stp>CHAIN_TICKERS</stp>
        <stp>[PUTStrategy6.xlsx]Backup!R543C7</stp>
        <stp>CHAIN_STRIKE_PX_OVRD</stp>
        <stp>11040</stp>
        <stp>CHAIN_PUT_CALL_TYPE_OVRD=P</stp>
        <stp>CHAIN_PERIODICITY_OVRD=M</stp>
        <tr r="G543" s="3"/>
      </tp>
      <tp t="e">
        <v>#N/A</v>
        <stp/>
        <stp>##V3_BDSV12</stp>
        <stp>SPX Index</stp>
        <stp>CHAIN_TICKERS</stp>
        <stp>[PUTStrategy6.xlsx]Backup!R623C7</stp>
        <stp>CHAIN_STRIKE_PX_OVRD</stp>
        <stp>12640</stp>
        <stp>CHAIN_PUT_CALL_TYPE_OVRD=P</stp>
        <stp>CHAIN_PERIODICITY_OVRD=M</stp>
        <tr r="G623" s="3"/>
      </tp>
      <tp t="e">
        <v>#N/A</v>
        <stp/>
        <stp>##V3_BDSV12</stp>
        <stp>SPX Index</stp>
        <stp>CHAIN_TICKERS</stp>
        <stp>[PUTStrategy6.xlsx]Backup!R923C7</stp>
        <stp>CHAIN_STRIKE_PX_OVRD</stp>
        <stp>18640</stp>
        <stp>CHAIN_PUT_CALL_TYPE_OVRD=P</stp>
        <stp>CHAIN_PERIODICITY_OVRD=M</stp>
        <tr r="G923" s="3"/>
      </tp>
      <tp t="e">
        <v>#N/A</v>
        <stp/>
        <stp>##V3_BDSV12</stp>
        <stp>SPX Index</stp>
        <stp>CHAIN_TICKERS</stp>
        <stp>[PUTStrategy6.xlsx]Backup!R943C7</stp>
        <stp>CHAIN_STRIKE_PX_OVRD</stp>
        <stp>19040</stp>
        <stp>CHAIN_PUT_CALL_TYPE_OVRD=P</stp>
        <stp>CHAIN_PERIODICITY_OVRD=M</stp>
        <tr r="G943" s="3"/>
      </tp>
      <tp t="e">
        <v>#N/A</v>
        <stp/>
        <stp>##V3_BDSV12</stp>
        <stp>SPX Index</stp>
        <stp>CHAIN_TICKERS</stp>
        <stp>[PUTStrategy6.xlsx]Backup!R723C7</stp>
        <stp>CHAIN_STRIKE_PX_OVRD</stp>
        <stp>14640</stp>
        <stp>CHAIN_PUT_CALL_TYPE_OVRD=P</stp>
        <stp>CHAIN_PERIODICITY_OVRD=M</stp>
        <tr r="G723" s="3"/>
      </tp>
      <tp t="e">
        <v>#N/A</v>
        <stp/>
        <stp>##V3_BDSV12</stp>
        <stp>SPX Index</stp>
        <stp>CHAIN_TICKERS</stp>
        <stp>[PUTStrategy6.xlsx]Backup!R743C7</stp>
        <stp>CHAIN_STRIKE_PX_OVRD</stp>
        <stp>15040</stp>
        <stp>CHAIN_PUT_CALL_TYPE_OVRD=P</stp>
        <stp>CHAIN_PERIODICITY_OVRD=M</stp>
        <tr r="G743" s="3"/>
      </tp>
      <tp t="e">
        <v>#N/A</v>
        <stp/>
        <stp>##V3_BDSV12</stp>
        <stp>SPX Index</stp>
        <stp>CHAIN_TICKERS</stp>
        <stp>[PUTStrategy6.xlsx]Backup!R843C7</stp>
        <stp>CHAIN_STRIKE_PX_OVRD</stp>
        <stp>17040</stp>
        <stp>CHAIN_PUT_CALL_TYPE_OVRD=P</stp>
        <stp>CHAIN_PERIODICITY_OVRD=M</stp>
        <tr r="G843" s="3"/>
      </tp>
      <tp t="e">
        <v>#N/A</v>
        <stp/>
        <stp>##V3_BDSV12</stp>
        <stp>SPX Index</stp>
        <stp>CHAIN_TICKERS</stp>
        <stp>[PUTStrategy6.xlsx]Backup!R823C7</stp>
        <stp>CHAIN_STRIKE_PX_OVRD</stp>
        <stp>16640</stp>
        <stp>CHAIN_PUT_CALL_TYPE_OVRD=P</stp>
        <stp>CHAIN_PERIODICITY_OVRD=M</stp>
        <tr r="G823" s="3"/>
      </tp>
      <tp t="e">
        <v>#N/A</v>
        <stp/>
        <stp>##V3_BDSV12</stp>
        <stp>SPX Index</stp>
        <stp>CHAIN_TICKERS</stp>
        <stp>[PUTStrategy6.xlsx]Backup!R516C7</stp>
        <stp>CHAIN_STRIKE_PX_OVRD</stp>
        <stp>10500</stp>
        <stp>CHAIN_PUT_CALL_TYPE_OVRD=P</stp>
        <stp>CHAIN_PERIODICITY_OVRD=M</stp>
        <tr r="G516" s="3"/>
      </tp>
      <tp t="e">
        <v>#N/A</v>
        <stp/>
        <stp>##V3_BDSV12</stp>
        <stp>SPX Index</stp>
        <stp>CHAIN_TICKERS</stp>
        <stp>[PUTStrategy6.xlsx]Backup!R616C7</stp>
        <stp>CHAIN_STRIKE_PX_OVRD</stp>
        <stp>12500</stp>
        <stp>CHAIN_PUT_CALL_TYPE_OVRD=P</stp>
        <stp>CHAIN_PERIODICITY_OVRD=M</stp>
        <tr r="G616" s="3"/>
      </tp>
      <tp t="e">
        <v>#N/A</v>
        <stp/>
        <stp>##V3_BDSV12</stp>
        <stp>SPX Index</stp>
        <stp>CHAIN_TICKERS</stp>
        <stp>[PUTStrategy6.xlsx]Backup!R916C7</stp>
        <stp>CHAIN_STRIKE_PX_OVRD</stp>
        <stp>18500</stp>
        <stp>CHAIN_PUT_CALL_TYPE_OVRD=P</stp>
        <stp>CHAIN_PERIODICITY_OVRD=M</stp>
        <tr r="G916" s="3"/>
      </tp>
      <tp t="e">
        <v>#N/A</v>
        <stp/>
        <stp>##V3_BDSV12</stp>
        <stp>SPX Index</stp>
        <stp>CHAIN_TICKERS</stp>
        <stp>[PUTStrategy6.xlsx]Backup!R716C7</stp>
        <stp>CHAIN_STRIKE_PX_OVRD</stp>
        <stp>14500</stp>
        <stp>CHAIN_PUT_CALL_TYPE_OVRD=P</stp>
        <stp>CHAIN_PERIODICITY_OVRD=M</stp>
        <tr r="G716" s="3"/>
      </tp>
      <tp t="e">
        <v>#N/A</v>
        <stp/>
        <stp>##V3_BDSV12</stp>
        <stp>SPX Index</stp>
        <stp>CHAIN_TICKERS</stp>
        <stp>[PUTStrategy6.xlsx]Backup!R816C7</stp>
        <stp>CHAIN_STRIKE_PX_OVRD</stp>
        <stp>16500</stp>
        <stp>CHAIN_PUT_CALL_TYPE_OVRD=P</stp>
        <stp>CHAIN_PERIODICITY_OVRD=M</stp>
        <tr r="G816" s="3"/>
      </tp>
      <tp t="e">
        <v>#N/A</v>
        <stp/>
        <stp>##V3_BDSV12</stp>
        <stp>SPX Index</stp>
        <stp>CHAIN_TICKERS</stp>
        <stp>[PUTStrategy6.xlsx]Backup!R521C7</stp>
        <stp>CHAIN_STRIKE_PX_OVRD</stp>
        <stp>10600</stp>
        <stp>CHAIN_PUT_CALL_TYPE_OVRD=P</stp>
        <stp>CHAIN_PERIODICITY_OVRD=M</stp>
        <tr r="G521" s="3"/>
      </tp>
      <tp t="e">
        <v>#N/A</v>
        <stp/>
        <stp>##V3_BDSV12</stp>
        <stp>SPX Index</stp>
        <stp>CHAIN_TICKERS</stp>
        <stp>[PUTStrategy6.xlsx]Backup!R641C7</stp>
        <stp>CHAIN_STRIKE_PX_OVRD</stp>
        <stp>13000</stp>
        <stp>CHAIN_PUT_CALL_TYPE_OVRD=P</stp>
        <stp>CHAIN_PERIODICITY_OVRD=M</stp>
        <tr r="G641" s="3"/>
      </tp>
      <tp t="e">
        <v>#N/A</v>
        <stp/>
        <stp>##V3_BDSV12</stp>
        <stp>SPX Index</stp>
        <stp>CHAIN_TICKERS</stp>
        <stp>[PUTStrategy6.xlsx]Backup!R541C7</stp>
        <stp>CHAIN_STRIKE_PX_OVRD</stp>
        <stp>11000</stp>
        <stp>CHAIN_PUT_CALL_TYPE_OVRD=P</stp>
        <stp>CHAIN_PERIODICITY_OVRD=M</stp>
        <tr r="G541" s="3"/>
      </tp>
      <tp t="e">
        <v>#N/A</v>
        <stp/>
        <stp>##V3_BDSV12</stp>
        <stp>SPX Index</stp>
        <stp>CHAIN_TICKERS</stp>
        <stp>[PUTStrategy6.xlsx]Backup!R621C7</stp>
        <stp>CHAIN_STRIKE_PX_OVRD</stp>
        <stp>12600</stp>
        <stp>CHAIN_PUT_CALL_TYPE_OVRD=P</stp>
        <stp>CHAIN_PERIODICITY_OVRD=M</stp>
        <tr r="G621" s="3"/>
      </tp>
      <tp t="e">
        <v>#N/A</v>
        <stp/>
        <stp>##V3_BDSV12</stp>
        <stp>SPX Index</stp>
        <stp>CHAIN_TICKERS</stp>
        <stp>[PUTStrategy6.xlsx]Backup!R921C7</stp>
        <stp>CHAIN_STRIKE_PX_OVRD</stp>
        <stp>18600</stp>
        <stp>CHAIN_PUT_CALL_TYPE_OVRD=P</stp>
        <stp>CHAIN_PERIODICITY_OVRD=M</stp>
        <tr r="G921" s="3"/>
      </tp>
      <tp t="e">
        <v>#N/A</v>
        <stp/>
        <stp>##V3_BDSV12</stp>
        <stp>SPX Index</stp>
        <stp>CHAIN_TICKERS</stp>
        <stp>[PUTStrategy6.xlsx]Backup!R941C7</stp>
        <stp>CHAIN_STRIKE_PX_OVRD</stp>
        <stp>19000</stp>
        <stp>CHAIN_PUT_CALL_TYPE_OVRD=P</stp>
        <stp>CHAIN_PERIODICITY_OVRD=M</stp>
        <tr r="G941" s="3"/>
      </tp>
      <tp t="e">
        <v>#N/A</v>
        <stp/>
        <stp>##V3_BDSV12</stp>
        <stp>SPX Index</stp>
        <stp>CHAIN_TICKERS</stp>
        <stp>[PUTStrategy6.xlsx]Backup!R721C7</stp>
        <stp>CHAIN_STRIKE_PX_OVRD</stp>
        <stp>14600</stp>
        <stp>CHAIN_PUT_CALL_TYPE_OVRD=P</stp>
        <stp>CHAIN_PERIODICITY_OVRD=M</stp>
        <tr r="G721" s="3"/>
      </tp>
      <tp t="e">
        <v>#N/A</v>
        <stp/>
        <stp>##V3_BDSV12</stp>
        <stp>SPX Index</stp>
        <stp>CHAIN_TICKERS</stp>
        <stp>[PUTStrategy6.xlsx]Backup!R741C7</stp>
        <stp>CHAIN_STRIKE_PX_OVRD</stp>
        <stp>15000</stp>
        <stp>CHAIN_PUT_CALL_TYPE_OVRD=P</stp>
        <stp>CHAIN_PERIODICITY_OVRD=M</stp>
        <tr r="G741" s="3"/>
      </tp>
      <tp t="e">
        <v>#N/A</v>
        <stp/>
        <stp>##V3_BDSV12</stp>
        <stp>SPX Index</stp>
        <stp>CHAIN_TICKERS</stp>
        <stp>[PUTStrategy6.xlsx]Backup!R841C7</stp>
        <stp>CHAIN_STRIKE_PX_OVRD</stp>
        <stp>17000</stp>
        <stp>CHAIN_PUT_CALL_TYPE_OVRD=P</stp>
        <stp>CHAIN_PERIODICITY_OVRD=M</stp>
        <tr r="G841" s="3"/>
      </tp>
      <tp t="e">
        <v>#N/A</v>
        <stp/>
        <stp>##V3_BDSV12</stp>
        <stp>SPX Index</stp>
        <stp>CHAIN_TICKERS</stp>
        <stp>[PUTStrategy6.xlsx]Backup!R821C7</stp>
        <stp>CHAIN_STRIKE_PX_OVRD</stp>
        <stp>16600</stp>
        <stp>CHAIN_PUT_CALL_TYPE_OVRD=P</stp>
        <stp>CHAIN_PERIODICITY_OVRD=M</stp>
        <tr r="G821" s="3"/>
      </tp>
      <tp t="e">
        <v>#N/A</v>
        <stp/>
        <stp>##V3_BDSV12</stp>
        <stp>SPX Index</stp>
        <stp>CHAIN_TICKERS</stp>
        <stp>[PUTStrategy6.xlsx]Backup!R522C7</stp>
        <stp>CHAIN_STRIKE_PX_OVRD</stp>
        <stp>10620</stp>
        <stp>CHAIN_PUT_CALL_TYPE_OVRD=P</stp>
        <stp>CHAIN_PERIODICITY_OVRD=M</stp>
        <tr r="G522" s="3"/>
      </tp>
      <tp t="e">
        <v>#N/A</v>
        <stp/>
        <stp>##V3_BDSV12</stp>
        <stp>SPX Index</stp>
        <stp>CHAIN_TICKERS</stp>
        <stp>[PUTStrategy6.xlsx]Backup!R642C7</stp>
        <stp>CHAIN_STRIKE_PX_OVRD</stp>
        <stp>13020</stp>
        <stp>CHAIN_PUT_CALL_TYPE_OVRD=P</stp>
        <stp>CHAIN_PERIODICITY_OVRD=M</stp>
        <tr r="G642" s="3"/>
      </tp>
      <tp t="e">
        <v>#N/A</v>
        <stp/>
        <stp>##V3_BDSV12</stp>
        <stp>SPX Index</stp>
        <stp>CHAIN_TICKERS</stp>
        <stp>[PUTStrategy6.xlsx]Backup!R542C7</stp>
        <stp>CHAIN_STRIKE_PX_OVRD</stp>
        <stp>11020</stp>
        <stp>CHAIN_PUT_CALL_TYPE_OVRD=P</stp>
        <stp>CHAIN_PERIODICITY_OVRD=M</stp>
        <tr r="G542" s="3"/>
      </tp>
      <tp t="e">
        <v>#N/A</v>
        <stp/>
        <stp>##V3_BDSV12</stp>
        <stp>SPX Index</stp>
        <stp>CHAIN_TICKERS</stp>
        <stp>[PUTStrategy6.xlsx]Backup!R622C7</stp>
        <stp>CHAIN_STRIKE_PX_OVRD</stp>
        <stp>12620</stp>
        <stp>CHAIN_PUT_CALL_TYPE_OVRD=P</stp>
        <stp>CHAIN_PERIODICITY_OVRD=M</stp>
        <tr r="G622" s="3"/>
      </tp>
      <tp t="e">
        <v>#N/A</v>
        <stp/>
        <stp>##V3_BDSV12</stp>
        <stp>SPX Index</stp>
        <stp>CHAIN_TICKERS</stp>
        <stp>[PUTStrategy6.xlsx]Backup!R922C7</stp>
        <stp>CHAIN_STRIKE_PX_OVRD</stp>
        <stp>18620</stp>
        <stp>CHAIN_PUT_CALL_TYPE_OVRD=P</stp>
        <stp>CHAIN_PERIODICITY_OVRD=M</stp>
        <tr r="G922" s="3"/>
      </tp>
      <tp t="e">
        <v>#N/A</v>
        <stp/>
        <stp>##V3_BDSV12</stp>
        <stp>SPX Index</stp>
        <stp>CHAIN_TICKERS</stp>
        <stp>[PUTStrategy6.xlsx]Backup!R942C7</stp>
        <stp>CHAIN_STRIKE_PX_OVRD</stp>
        <stp>19020</stp>
        <stp>CHAIN_PUT_CALL_TYPE_OVRD=P</stp>
        <stp>CHAIN_PERIODICITY_OVRD=M</stp>
        <tr r="G942" s="3"/>
      </tp>
      <tp t="e">
        <v>#N/A</v>
        <stp/>
        <stp>##V3_BDSV12</stp>
        <stp>SPX Index</stp>
        <stp>CHAIN_TICKERS</stp>
        <stp>[PUTStrategy6.xlsx]Backup!R722C7</stp>
        <stp>CHAIN_STRIKE_PX_OVRD</stp>
        <stp>14620</stp>
        <stp>CHAIN_PUT_CALL_TYPE_OVRD=P</stp>
        <stp>CHAIN_PERIODICITY_OVRD=M</stp>
        <tr r="G722" s="3"/>
      </tp>
      <tp t="e">
        <v>#N/A</v>
        <stp/>
        <stp>##V3_BDSV12</stp>
        <stp>SPX Index</stp>
        <stp>CHAIN_TICKERS</stp>
        <stp>[PUTStrategy6.xlsx]Backup!R742C7</stp>
        <stp>CHAIN_STRIKE_PX_OVRD</stp>
        <stp>15020</stp>
        <stp>CHAIN_PUT_CALL_TYPE_OVRD=P</stp>
        <stp>CHAIN_PERIODICITY_OVRD=M</stp>
        <tr r="G742" s="3"/>
      </tp>
      <tp t="e">
        <v>#N/A</v>
        <stp/>
        <stp>##V3_BDSV12</stp>
        <stp>SPX Index</stp>
        <stp>CHAIN_TICKERS</stp>
        <stp>[PUTStrategy6.xlsx]Backup!R842C7</stp>
        <stp>CHAIN_STRIKE_PX_OVRD</stp>
        <stp>17020</stp>
        <stp>CHAIN_PUT_CALL_TYPE_OVRD=P</stp>
        <stp>CHAIN_PERIODICITY_OVRD=M</stp>
        <tr r="G842" s="3"/>
      </tp>
      <tp t="e">
        <v>#N/A</v>
        <stp/>
        <stp>##V3_BDSV12</stp>
        <stp>SPX Index</stp>
        <stp>CHAIN_TICKERS</stp>
        <stp>[PUTStrategy6.xlsx]Backup!R822C7</stp>
        <stp>CHAIN_STRIKE_PX_OVRD</stp>
        <stp>16620</stp>
        <stp>CHAIN_PUT_CALL_TYPE_OVRD=P</stp>
        <stp>CHAIN_PERIODICITY_OVRD=M</stp>
        <tr r="G822" s="3"/>
      </tp>
      <tp t="e">
        <v>#N/A</v>
        <stp/>
        <stp>##V3_BDSV12</stp>
        <stp>SPX Index</stp>
        <stp>CHAIN_TICKERS</stp>
        <stp>[PUTStrategy6.xlsx]Backup!R524C7</stp>
        <stp>CHAIN_STRIKE_PX_OVRD</stp>
        <stp>10660</stp>
        <stp>CHAIN_PUT_CALL_TYPE_OVRD=P</stp>
        <stp>CHAIN_PERIODICITY_OVRD=M</stp>
        <tr r="G524" s="3"/>
      </tp>
      <tp t="e">
        <v>#N/A</v>
        <stp/>
        <stp>##V3_BDSV12</stp>
        <stp>SPX Index</stp>
        <stp>CHAIN_TICKERS</stp>
        <stp>[PUTStrategy6.xlsx]Backup!R644C7</stp>
        <stp>CHAIN_STRIKE_PX_OVRD</stp>
        <stp>13060</stp>
        <stp>CHAIN_PUT_CALL_TYPE_OVRD=P</stp>
        <stp>CHAIN_PERIODICITY_OVRD=M</stp>
        <tr r="G644" s="3"/>
      </tp>
      <tp t="e">
        <v>#N/A</v>
        <stp/>
        <stp>##V3_BDSV12</stp>
        <stp>SPX Index</stp>
        <stp>CHAIN_TICKERS</stp>
        <stp>[PUTStrategy6.xlsx]Backup!R544C7</stp>
        <stp>CHAIN_STRIKE_PX_OVRD</stp>
        <stp>11060</stp>
        <stp>CHAIN_PUT_CALL_TYPE_OVRD=P</stp>
        <stp>CHAIN_PERIODICITY_OVRD=M</stp>
        <tr r="G544" s="3"/>
      </tp>
      <tp t="e">
        <v>#N/A</v>
        <stp/>
        <stp>##V3_BDSV12</stp>
        <stp>SPX Index</stp>
        <stp>CHAIN_TICKERS</stp>
        <stp>[PUTStrategy6.xlsx]Backup!R624C7</stp>
        <stp>CHAIN_STRIKE_PX_OVRD</stp>
        <stp>12660</stp>
        <stp>CHAIN_PUT_CALL_TYPE_OVRD=P</stp>
        <stp>CHAIN_PERIODICITY_OVRD=M</stp>
        <tr r="G624" s="3"/>
      </tp>
      <tp t="e">
        <v>#N/A</v>
        <stp/>
        <stp>##V3_BDSV12</stp>
        <stp>SPX Index</stp>
        <stp>CHAIN_TICKERS</stp>
        <stp>[PUTStrategy6.xlsx]Backup!R924C7</stp>
        <stp>CHAIN_STRIKE_PX_OVRD</stp>
        <stp>18660</stp>
        <stp>CHAIN_PUT_CALL_TYPE_OVRD=P</stp>
        <stp>CHAIN_PERIODICITY_OVRD=M</stp>
        <tr r="G924" s="3"/>
      </tp>
      <tp t="e">
        <v>#N/A</v>
        <stp/>
        <stp>##V3_BDSV12</stp>
        <stp>SPX Index</stp>
        <stp>CHAIN_TICKERS</stp>
        <stp>[PUTStrategy6.xlsx]Backup!R944C7</stp>
        <stp>CHAIN_STRIKE_PX_OVRD</stp>
        <stp>19060</stp>
        <stp>CHAIN_PUT_CALL_TYPE_OVRD=P</stp>
        <stp>CHAIN_PERIODICITY_OVRD=M</stp>
        <tr r="G944" s="3"/>
      </tp>
      <tp t="e">
        <v>#N/A</v>
        <stp/>
        <stp>##V3_BDSV12</stp>
        <stp>SPX Index</stp>
        <stp>CHAIN_TICKERS</stp>
        <stp>[PUTStrategy6.xlsx]Backup!R724C7</stp>
        <stp>CHAIN_STRIKE_PX_OVRD</stp>
        <stp>14660</stp>
        <stp>CHAIN_PUT_CALL_TYPE_OVRD=P</stp>
        <stp>CHAIN_PERIODICITY_OVRD=M</stp>
        <tr r="G724" s="3"/>
      </tp>
      <tp t="e">
        <v>#N/A</v>
        <stp/>
        <stp>##V3_BDSV12</stp>
        <stp>SPX Index</stp>
        <stp>CHAIN_TICKERS</stp>
        <stp>[PUTStrategy6.xlsx]Backup!R744C7</stp>
        <stp>CHAIN_STRIKE_PX_OVRD</stp>
        <stp>15060</stp>
        <stp>CHAIN_PUT_CALL_TYPE_OVRD=P</stp>
        <stp>CHAIN_PERIODICITY_OVRD=M</stp>
        <tr r="G744" s="3"/>
      </tp>
      <tp t="e">
        <v>#N/A</v>
        <stp/>
        <stp>##V3_BDSV12</stp>
        <stp>SPX Index</stp>
        <stp>CHAIN_TICKERS</stp>
        <stp>[PUTStrategy6.xlsx]Backup!R844C7</stp>
        <stp>CHAIN_STRIKE_PX_OVRD</stp>
        <stp>17060</stp>
        <stp>CHAIN_PUT_CALL_TYPE_OVRD=P</stp>
        <stp>CHAIN_PERIODICITY_OVRD=M</stp>
        <tr r="G844" s="3"/>
      </tp>
      <tp t="e">
        <v>#N/A</v>
        <stp/>
        <stp>##V3_BDSV12</stp>
        <stp>SPX Index</stp>
        <stp>CHAIN_TICKERS</stp>
        <stp>[PUTStrategy6.xlsx]Backup!R824C7</stp>
        <stp>CHAIN_STRIKE_PX_OVRD</stp>
        <stp>16660</stp>
        <stp>CHAIN_PUT_CALL_TYPE_OVRD=P</stp>
        <stp>CHAIN_PERIODICITY_OVRD=M</stp>
        <tr r="G824" s="3"/>
      </tp>
      <tp t="e">
        <v>#N/A</v>
        <stp/>
        <stp>##V3_BDSV12</stp>
        <stp>SPX Index</stp>
        <stp>CHAIN_TICKERS</stp>
        <stp>[PUTStrategy6.xlsx]Backup!R525C7</stp>
        <stp>CHAIN_STRIKE_PX_OVRD</stp>
        <stp>10680</stp>
        <stp>CHAIN_PUT_CALL_TYPE_OVRD=P</stp>
        <stp>CHAIN_PERIODICITY_OVRD=M</stp>
        <tr r="G525" s="3"/>
      </tp>
      <tp t="e">
        <v>#N/A</v>
        <stp/>
        <stp>##V3_BDSV12</stp>
        <stp>SPX Index</stp>
        <stp>CHAIN_TICKERS</stp>
        <stp>[PUTStrategy6.xlsx]Backup!R645C7</stp>
        <stp>CHAIN_STRIKE_PX_OVRD</stp>
        <stp>13080</stp>
        <stp>CHAIN_PUT_CALL_TYPE_OVRD=P</stp>
        <stp>CHAIN_PERIODICITY_OVRD=M</stp>
        <tr r="G645" s="3"/>
      </tp>
      <tp t="e">
        <v>#N/A</v>
        <stp/>
        <stp>##V3_BDSV12</stp>
        <stp>SPX Index</stp>
        <stp>CHAIN_TICKERS</stp>
        <stp>[PUTStrategy6.xlsx]Backup!R545C7</stp>
        <stp>CHAIN_STRIKE_PX_OVRD</stp>
        <stp>11080</stp>
        <stp>CHAIN_PUT_CALL_TYPE_OVRD=P</stp>
        <stp>CHAIN_PERIODICITY_OVRD=M</stp>
        <tr r="G545" s="3"/>
      </tp>
      <tp t="e">
        <v>#N/A</v>
        <stp/>
        <stp>##V3_BDSV12</stp>
        <stp>SPX Index</stp>
        <stp>CHAIN_TICKERS</stp>
        <stp>[PUTStrategy6.xlsx]Backup!R625C7</stp>
        <stp>CHAIN_STRIKE_PX_OVRD</stp>
        <stp>12680</stp>
        <stp>CHAIN_PUT_CALL_TYPE_OVRD=P</stp>
        <stp>CHAIN_PERIODICITY_OVRD=M</stp>
        <tr r="G625" s="3"/>
      </tp>
      <tp t="e">
        <v>#N/A</v>
        <stp/>
        <stp>##V3_BDSV12</stp>
        <stp>SPX Index</stp>
        <stp>CHAIN_TICKERS</stp>
        <stp>[PUTStrategy6.xlsx]Backup!R925C7</stp>
        <stp>CHAIN_STRIKE_PX_OVRD</stp>
        <stp>18680</stp>
        <stp>CHAIN_PUT_CALL_TYPE_OVRD=P</stp>
        <stp>CHAIN_PERIODICITY_OVRD=M</stp>
        <tr r="G925" s="3"/>
      </tp>
      <tp t="e">
        <v>#N/A</v>
        <stp/>
        <stp>##V3_BDSV12</stp>
        <stp>SPX Index</stp>
        <stp>CHAIN_TICKERS</stp>
        <stp>[PUTStrategy6.xlsx]Backup!R945C7</stp>
        <stp>CHAIN_STRIKE_PX_OVRD</stp>
        <stp>19080</stp>
        <stp>CHAIN_PUT_CALL_TYPE_OVRD=P</stp>
        <stp>CHAIN_PERIODICITY_OVRD=M</stp>
        <tr r="G945" s="3"/>
      </tp>
      <tp t="e">
        <v>#N/A</v>
        <stp/>
        <stp>##V3_BDSV12</stp>
        <stp>SPX Index</stp>
        <stp>CHAIN_TICKERS</stp>
        <stp>[PUTStrategy6.xlsx]Backup!R725C7</stp>
        <stp>CHAIN_STRIKE_PX_OVRD</stp>
        <stp>14680</stp>
        <stp>CHAIN_PUT_CALL_TYPE_OVRD=P</stp>
        <stp>CHAIN_PERIODICITY_OVRD=M</stp>
        <tr r="G725" s="3"/>
      </tp>
      <tp t="e">
        <v>#N/A</v>
        <stp/>
        <stp>##V3_BDSV12</stp>
        <stp>SPX Index</stp>
        <stp>CHAIN_TICKERS</stp>
        <stp>[PUTStrategy6.xlsx]Backup!R745C7</stp>
        <stp>CHAIN_STRIKE_PX_OVRD</stp>
        <stp>15080</stp>
        <stp>CHAIN_PUT_CALL_TYPE_OVRD=P</stp>
        <stp>CHAIN_PERIODICITY_OVRD=M</stp>
        <tr r="G745" s="3"/>
      </tp>
      <tp t="e">
        <v>#N/A</v>
        <stp/>
        <stp>##V3_BDSV12</stp>
        <stp>SPX Index</stp>
        <stp>CHAIN_TICKERS</stp>
        <stp>[PUTStrategy6.xlsx]Backup!R845C7</stp>
        <stp>CHAIN_STRIKE_PX_OVRD</stp>
        <stp>17080</stp>
        <stp>CHAIN_PUT_CALL_TYPE_OVRD=P</stp>
        <stp>CHAIN_PERIODICITY_OVRD=M</stp>
        <tr r="G845" s="3"/>
      </tp>
      <tp t="e">
        <v>#N/A</v>
        <stp/>
        <stp>##V3_BDSV12</stp>
        <stp>SPX Index</stp>
        <stp>CHAIN_TICKERS</stp>
        <stp>[PUTStrategy6.xlsx]Backup!R825C7</stp>
        <stp>CHAIN_STRIKE_PX_OVRD</stp>
        <stp>16680</stp>
        <stp>CHAIN_PUT_CALL_TYPE_OVRD=P</stp>
        <stp>CHAIN_PERIODICITY_OVRD=M</stp>
        <tr r="G825" s="3"/>
      </tp>
      <tp t="e">
        <v>#N/A</v>
        <stp/>
        <stp>##V3_BDSV12</stp>
        <stp>SPX Index</stp>
        <stp>CHAIN_TICKERS</stp>
        <stp>[PUTStrategy6.xlsx]Backup!R518C7</stp>
        <stp>CHAIN_STRIKE_PX_OVRD</stp>
        <stp>10540</stp>
        <stp>CHAIN_PUT_CALL_TYPE_OVRD=P</stp>
        <stp>CHAIN_PERIODICITY_OVRD=M</stp>
        <tr r="G518" s="3"/>
      </tp>
      <tp t="e">
        <v>#N/A</v>
        <stp/>
        <stp>##V3_BDSV12</stp>
        <stp>SPX Index</stp>
        <stp>CHAIN_TICKERS</stp>
        <stp>[PUTStrategy6.xlsx]Backup!R618C7</stp>
        <stp>CHAIN_STRIKE_PX_OVRD</stp>
        <stp>12540</stp>
        <stp>CHAIN_PUT_CALL_TYPE_OVRD=P</stp>
        <stp>CHAIN_PERIODICITY_OVRD=M</stp>
        <tr r="G618" s="3"/>
      </tp>
      <tp t="e">
        <v>#N/A</v>
        <stp/>
        <stp>##V3_BDSV12</stp>
        <stp>SPX Index</stp>
        <stp>CHAIN_TICKERS</stp>
        <stp>[PUTStrategy6.xlsx]Backup!R918C7</stp>
        <stp>CHAIN_STRIKE_PX_OVRD</stp>
        <stp>18540</stp>
        <stp>CHAIN_PUT_CALL_TYPE_OVRD=P</stp>
        <stp>CHAIN_PERIODICITY_OVRD=M</stp>
        <tr r="G918" s="3"/>
      </tp>
      <tp t="e">
        <v>#N/A</v>
        <stp/>
        <stp>##V3_BDSV12</stp>
        <stp>SPX Index</stp>
        <stp>CHAIN_TICKERS</stp>
        <stp>[PUTStrategy6.xlsx]Backup!R718C7</stp>
        <stp>CHAIN_STRIKE_PX_OVRD</stp>
        <stp>14540</stp>
        <stp>CHAIN_PUT_CALL_TYPE_OVRD=P</stp>
        <stp>CHAIN_PERIODICITY_OVRD=M</stp>
        <tr r="G718" s="3"/>
      </tp>
      <tp t="e">
        <v>#N/A</v>
        <stp/>
        <stp>##V3_BDSV12</stp>
        <stp>SPX Index</stp>
        <stp>CHAIN_TICKERS</stp>
        <stp>[PUTStrategy6.xlsx]Backup!R818C7</stp>
        <stp>CHAIN_STRIKE_PX_OVRD</stp>
        <stp>16540</stp>
        <stp>CHAIN_PUT_CALL_TYPE_OVRD=P</stp>
        <stp>CHAIN_PERIODICITY_OVRD=M</stp>
        <tr r="G818" s="3"/>
      </tp>
      <tp t="e">
        <v>#N/A</v>
        <stp/>
        <stp>##V3_BDSV12</stp>
        <stp>SPX Index</stp>
        <stp>CHAIN_TICKERS</stp>
        <stp>[PUTStrategy6.xlsx]Backup!R519C7</stp>
        <stp>CHAIN_STRIKE_PX_OVRD</stp>
        <stp>10560</stp>
        <stp>CHAIN_PUT_CALL_TYPE_OVRD=P</stp>
        <stp>CHAIN_PERIODICITY_OVRD=M</stp>
        <tr r="G519" s="3"/>
      </tp>
      <tp t="e">
        <v>#N/A</v>
        <stp/>
        <stp>##V3_BDSV12</stp>
        <stp>SPX Index</stp>
        <stp>CHAIN_TICKERS</stp>
        <stp>[PUTStrategy6.xlsx]Backup!R619C7</stp>
        <stp>CHAIN_STRIKE_PX_OVRD</stp>
        <stp>12560</stp>
        <stp>CHAIN_PUT_CALL_TYPE_OVRD=P</stp>
        <stp>CHAIN_PERIODICITY_OVRD=M</stp>
        <tr r="G619" s="3"/>
      </tp>
      <tp t="e">
        <v>#N/A</v>
        <stp/>
        <stp>##V3_BDSV12</stp>
        <stp>SPX Index</stp>
        <stp>CHAIN_TICKERS</stp>
        <stp>[PUTStrategy6.xlsx]Backup!R919C7</stp>
        <stp>CHAIN_STRIKE_PX_OVRD</stp>
        <stp>18560</stp>
        <stp>CHAIN_PUT_CALL_TYPE_OVRD=P</stp>
        <stp>CHAIN_PERIODICITY_OVRD=M</stp>
        <tr r="G919" s="3"/>
      </tp>
      <tp t="e">
        <v>#N/A</v>
        <stp/>
        <stp>##V3_BDSV12</stp>
        <stp>SPX Index</stp>
        <stp>CHAIN_TICKERS</stp>
        <stp>[PUTStrategy6.xlsx]Backup!R719C7</stp>
        <stp>CHAIN_STRIKE_PX_OVRD</stp>
        <stp>14560</stp>
        <stp>CHAIN_PUT_CALL_TYPE_OVRD=P</stp>
        <stp>CHAIN_PERIODICITY_OVRD=M</stp>
        <tr r="G719" s="3"/>
      </tp>
      <tp t="e">
        <v>#N/A</v>
        <stp/>
        <stp>##V3_BDSV12</stp>
        <stp>SPX Index</stp>
        <stp>CHAIN_TICKERS</stp>
        <stp>[PUTStrategy6.xlsx]Backup!R819C7</stp>
        <stp>CHAIN_STRIKE_PX_OVRD</stp>
        <stp>16560</stp>
        <stp>CHAIN_PUT_CALL_TYPE_OVRD=P</stp>
        <stp>CHAIN_PERIODICITY_OVRD=M</stp>
        <tr r="G819" s="3"/>
      </tp>
      <tp t="e">
        <v>#N/A</v>
        <stp/>
        <stp>##V3_BDSV12</stp>
        <stp>SPX Index</stp>
        <stp>CHAIN_TICKERS</stp>
        <stp>[PUTStrategy6.xlsx]Backup!R530C7</stp>
        <stp>CHAIN_STRIKE_PX_OVRD</stp>
        <stp>10780</stp>
        <stp>CHAIN_PUT_CALL_TYPE_OVRD=P</stp>
        <stp>CHAIN_PERIODICITY_OVRD=M</stp>
        <tr r="G530" s="3"/>
      </tp>
      <tp t="e">
        <v>#N/A</v>
        <stp/>
        <stp>##V3_BDSV12</stp>
        <stp>SPX Index</stp>
        <stp>CHAIN_TICKERS</stp>
        <stp>[PUTStrategy6.xlsx]Backup!R650C7</stp>
        <stp>CHAIN_STRIKE_PX_OVRD</stp>
        <stp>13180</stp>
        <stp>CHAIN_PUT_CALL_TYPE_OVRD=P</stp>
        <stp>CHAIN_PERIODICITY_OVRD=M</stp>
        <tr r="G650" s="3"/>
      </tp>
      <tp t="e">
        <v>#N/A</v>
        <stp/>
        <stp>##V3_BDSV12</stp>
        <stp>SPX Index</stp>
        <stp>CHAIN_TICKERS</stp>
        <stp>[PUTStrategy6.xlsx]Backup!R550C7</stp>
        <stp>CHAIN_STRIKE_PX_OVRD</stp>
        <stp>11180</stp>
        <stp>CHAIN_PUT_CALL_TYPE_OVRD=P</stp>
        <stp>CHAIN_PERIODICITY_OVRD=M</stp>
        <tr r="G550" s="3"/>
      </tp>
      <tp t="e">
        <v>#N/A</v>
        <stp/>
        <stp>##V3_BDSV12</stp>
        <stp>SPX Index</stp>
        <stp>CHAIN_TICKERS</stp>
        <stp>[PUTStrategy6.xlsx]Backup!R630C7</stp>
        <stp>CHAIN_STRIKE_PX_OVRD</stp>
        <stp>12780</stp>
        <stp>CHAIN_PUT_CALL_TYPE_OVRD=P</stp>
        <stp>CHAIN_PERIODICITY_OVRD=M</stp>
        <tr r="G630" s="3"/>
      </tp>
      <tp t="e">
        <v>#N/A</v>
        <stp/>
        <stp>##V3_BDSV12</stp>
        <stp>SPX Index</stp>
        <stp>CHAIN_TICKERS</stp>
        <stp>[PUTStrategy6.xlsx]Backup!R930C7</stp>
        <stp>CHAIN_STRIKE_PX_OVRD</stp>
        <stp>18780</stp>
        <stp>CHAIN_PUT_CALL_TYPE_OVRD=P</stp>
        <stp>CHAIN_PERIODICITY_OVRD=M</stp>
        <tr r="G930" s="3"/>
      </tp>
      <tp t="e">
        <v>#N/A</v>
        <stp/>
        <stp>##V3_BDSV12</stp>
        <stp>SPX Index</stp>
        <stp>CHAIN_TICKERS</stp>
        <stp>[PUTStrategy6.xlsx]Backup!R950C7</stp>
        <stp>CHAIN_STRIKE_PX_OVRD</stp>
        <stp>19180</stp>
        <stp>CHAIN_PUT_CALL_TYPE_OVRD=P</stp>
        <stp>CHAIN_PERIODICITY_OVRD=M</stp>
        <tr r="G950" s="3"/>
      </tp>
      <tp t="e">
        <v>#N/A</v>
        <stp/>
        <stp>##V3_BDSV12</stp>
        <stp>SPX Index</stp>
        <stp>CHAIN_TICKERS</stp>
        <stp>[PUTStrategy6.xlsx]Backup!R730C7</stp>
        <stp>CHAIN_STRIKE_PX_OVRD</stp>
        <stp>14780</stp>
        <stp>CHAIN_PUT_CALL_TYPE_OVRD=P</stp>
        <stp>CHAIN_PERIODICITY_OVRD=M</stp>
        <tr r="G730" s="3"/>
      </tp>
      <tp t="e">
        <v>#N/A</v>
        <stp/>
        <stp>##V3_BDSV12</stp>
        <stp>SPX Index</stp>
        <stp>CHAIN_TICKERS</stp>
        <stp>[PUTStrategy6.xlsx]Backup!R750C7</stp>
        <stp>CHAIN_STRIKE_PX_OVRD</stp>
        <stp>15180</stp>
        <stp>CHAIN_PUT_CALL_TYPE_OVRD=P</stp>
        <stp>CHAIN_PERIODICITY_OVRD=M</stp>
        <tr r="G750" s="3"/>
      </tp>
      <tp t="e">
        <v>#N/A</v>
        <stp/>
        <stp>##V3_BDSV12</stp>
        <stp>SPX Index</stp>
        <stp>CHAIN_TICKERS</stp>
        <stp>[PUTStrategy6.xlsx]Backup!R850C7</stp>
        <stp>CHAIN_STRIKE_PX_OVRD</stp>
        <stp>17180</stp>
        <stp>CHAIN_PUT_CALL_TYPE_OVRD=P</stp>
        <stp>CHAIN_PERIODICITY_OVRD=M</stp>
        <tr r="G850" s="3"/>
      </tp>
      <tp t="e">
        <v>#N/A</v>
        <stp/>
        <stp>##V3_BDSV12</stp>
        <stp>SPX Index</stp>
        <stp>CHAIN_TICKERS</stp>
        <stp>[PUTStrategy6.xlsx]Backup!R830C7</stp>
        <stp>CHAIN_STRIKE_PX_OVRD</stp>
        <stp>16780</stp>
        <stp>CHAIN_PUT_CALL_TYPE_OVRD=P</stp>
        <stp>CHAIN_PERIODICITY_OVRD=M</stp>
        <tr r="G830" s="3"/>
      </tp>
      <tp t="e">
        <v>#N/A</v>
        <stp/>
        <stp>##V3_BDHV12</stp>
        <stp>SPX Index</stp>
        <stp>IVOL_MONEYNESS</stp>
        <stp/>
        <stp/>
        <stp>[PUTStrategy-RealOption.xlsx]Opt_BS!R889C8</stp>
        <stp>IVOL_MATURITY=MATURITY_1STM</stp>
        <stp>IVOL_MONEYNESS_LEVEL=MONEY_LVL_100_</stp>
        <stp>DTS=H</stp>
        <stp>FACTOR=.01</stp>
        <stp>DAYS=W</stp>
        <tr r="H889" s="4"/>
      </tp>
      <tp t="e">
        <v>#N/A</v>
        <stp/>
        <stp>##V3_BDHV12</stp>
        <stp>SPX Index</stp>
        <stp>IVOL_MONEYNESS</stp>
        <stp/>
        <stp/>
        <stp>[PUTStrategy-RealOption.xlsx]Opt_BS!R899C8</stp>
        <stp>IVOL_MATURITY=MATURITY_1STM</stp>
        <stp>IVOL_MONEYNESS_LEVEL=MONEY_LVL_100_</stp>
        <stp>DTS=H</stp>
        <stp>FACTOR=.01</stp>
        <stp>DAYS=W</stp>
        <tr r="H899" s="4"/>
      </tp>
      <tp t="e">
        <v>#N/A</v>
        <stp/>
        <stp>##V3_BDHV12</stp>
        <stp>SPX Index</stp>
        <stp>IVOL_MONEYNESS</stp>
        <stp/>
        <stp/>
        <stp>[PUTStrategy-RealOption.xlsx]Opt_BS!R829C8</stp>
        <stp>IVOL_MATURITY=MATURITY_1STM</stp>
        <stp>IVOL_MONEYNESS_LEVEL=MONEY_LVL_100_</stp>
        <stp>DTS=H</stp>
        <stp>FACTOR=.01</stp>
        <stp>DAYS=W</stp>
        <tr r="H829" s="4"/>
      </tp>
      <tp t="e">
        <v>#N/A</v>
        <stp/>
        <stp>##V3_BDHV12</stp>
        <stp>SPX Index</stp>
        <stp>IVOL_MONEYNESS</stp>
        <stp/>
        <stp/>
        <stp>[PUTStrategy-RealOption.xlsx]Opt_BS!R839C8</stp>
        <stp>IVOL_MATURITY=MATURITY_1STM</stp>
        <stp>IVOL_MONEYNESS_LEVEL=MONEY_LVL_100_</stp>
        <stp>DTS=H</stp>
        <stp>FACTOR=.01</stp>
        <stp>DAYS=W</stp>
        <tr r="H839" s="4"/>
      </tp>
      <tp t="e">
        <v>#N/A</v>
        <stp/>
        <stp>##V3_BDHV12</stp>
        <stp>SPX Index</stp>
        <stp>IVOL_MONEYNESS</stp>
        <stp/>
        <stp/>
        <stp>[PUTStrategy-RealOption.xlsx]Opt_BS!R809C8</stp>
        <stp>IVOL_MATURITY=MATURITY_1STM</stp>
        <stp>IVOL_MONEYNESS_LEVEL=MONEY_LVL_100_</stp>
        <stp>DTS=H</stp>
        <stp>FACTOR=.01</stp>
        <stp>DAYS=W</stp>
        <tr r="H809" s="4"/>
      </tp>
      <tp t="e">
        <v>#N/A</v>
        <stp/>
        <stp>##V3_BDHV12</stp>
        <stp>SPX Index</stp>
        <stp>IVOL_MONEYNESS</stp>
        <stp/>
        <stp/>
        <stp>[PUTStrategy-RealOption.xlsx]Opt_BS!R819C8</stp>
        <stp>IVOL_MATURITY=MATURITY_1STM</stp>
        <stp>IVOL_MONEYNESS_LEVEL=MONEY_LVL_100_</stp>
        <stp>DTS=H</stp>
        <stp>FACTOR=.01</stp>
        <stp>DAYS=W</stp>
        <tr r="H819" s="4"/>
      </tp>
      <tp t="e">
        <v>#N/A</v>
        <stp/>
        <stp>##V3_BDHV12</stp>
        <stp>SPX Index</stp>
        <stp>IVOL_MONEYNESS</stp>
        <stp/>
        <stp/>
        <stp>[PUTStrategy-RealOption.xlsx]Opt_BS!R869C8</stp>
        <stp>IVOL_MATURITY=MATURITY_1STM</stp>
        <stp>IVOL_MONEYNESS_LEVEL=MONEY_LVL_100_</stp>
        <stp>DTS=H</stp>
        <stp>FACTOR=.01</stp>
        <stp>DAYS=W</stp>
        <tr r="H869" s="4"/>
      </tp>
      <tp t="e">
        <v>#N/A</v>
        <stp/>
        <stp>##V3_BDHV12</stp>
        <stp>SPX Index</stp>
        <stp>IVOL_MONEYNESS</stp>
        <stp/>
        <stp/>
        <stp>[PUTStrategy-RealOption.xlsx]Opt_BS!R879C8</stp>
        <stp>IVOL_MATURITY=MATURITY_1STM</stp>
        <stp>IVOL_MONEYNESS_LEVEL=MONEY_LVL_100_</stp>
        <stp>DTS=H</stp>
        <stp>FACTOR=.01</stp>
        <stp>DAYS=W</stp>
        <tr r="H879" s="4"/>
      </tp>
      <tp t="e">
        <v>#N/A</v>
        <stp/>
        <stp>##V3_BDHV12</stp>
        <stp>SPX Index</stp>
        <stp>IVOL_MONEYNESS</stp>
        <stp/>
        <stp/>
        <stp>[PUTStrategy-RealOption.xlsx]Opt_BS!R849C8</stp>
        <stp>IVOL_MATURITY=MATURITY_1STM</stp>
        <stp>IVOL_MONEYNESS_LEVEL=MONEY_LVL_100_</stp>
        <stp>DTS=H</stp>
        <stp>FACTOR=.01</stp>
        <stp>DAYS=W</stp>
        <tr r="H849" s="4"/>
      </tp>
      <tp t="e">
        <v>#N/A</v>
        <stp/>
        <stp>##V3_BDHV12</stp>
        <stp>SPX Index</stp>
        <stp>IVOL_MONEYNESS</stp>
        <stp/>
        <stp/>
        <stp>[PUTStrategy-RealOption.xlsx]Opt_BS!R859C8</stp>
        <stp>IVOL_MATURITY=MATURITY_1STM</stp>
        <stp>IVOL_MONEYNESS_LEVEL=MONEY_LVL_100_</stp>
        <stp>DTS=H</stp>
        <stp>FACTOR=.01</stp>
        <stp>DAYS=W</stp>
        <tr r="H859" s="4"/>
      </tp>
      <tp t="e">
        <v>#N/A</v>
        <stp/>
        <stp>##V3_BDHV12</stp>
        <stp>SPX Index</stp>
        <stp>IVOL_MONEYNESS</stp>
        <stp/>
        <stp/>
        <stp>[PUTStrategy-RealOption.xlsx]Opt_BS!R989C8</stp>
        <stp>IVOL_MATURITY=MATURITY_1STM</stp>
        <stp>IVOL_MONEYNESS_LEVEL=MONEY_LVL_100_</stp>
        <stp>DTS=H</stp>
        <stp>FACTOR=.01</stp>
        <stp>DAYS=W</stp>
        <tr r="H989" s="4"/>
      </tp>
      <tp t="e">
        <v>#N/A</v>
        <stp/>
        <stp>##V3_BDHV12</stp>
        <stp>SPX Index</stp>
        <stp>IVOL_MONEYNESS</stp>
        <stp/>
        <stp/>
        <stp>[PUTStrategy-RealOption.xlsx]Opt_BS!R999C8</stp>
        <stp>IVOL_MATURITY=MATURITY_1STM</stp>
        <stp>IVOL_MONEYNESS_LEVEL=MONEY_LVL_100_</stp>
        <stp>DTS=H</stp>
        <stp>FACTOR=.01</stp>
        <stp>DAYS=W</stp>
        <tr r="H999" s="4"/>
      </tp>
      <tp t="e">
        <v>#N/A</v>
        <stp/>
        <stp>##V3_BDHV12</stp>
        <stp>SPX Index</stp>
        <stp>IVOL_MONEYNESS</stp>
        <stp/>
        <stp/>
        <stp>[PUTStrategy-RealOption.xlsx]Opt_BS!R929C8</stp>
        <stp>IVOL_MATURITY=MATURITY_1STM</stp>
        <stp>IVOL_MONEYNESS_LEVEL=MONEY_LVL_100_</stp>
        <stp>DTS=H</stp>
        <stp>FACTOR=.01</stp>
        <stp>DAYS=W</stp>
        <tr r="H929" s="4"/>
      </tp>
      <tp t="e">
        <v>#N/A</v>
        <stp/>
        <stp>##V3_BDHV12</stp>
        <stp>SPX Index</stp>
        <stp>IVOL_MONEYNESS</stp>
        <stp/>
        <stp/>
        <stp>[PUTStrategy-RealOption.xlsx]Opt_BS!R939C8</stp>
        <stp>IVOL_MATURITY=MATURITY_1STM</stp>
        <stp>IVOL_MONEYNESS_LEVEL=MONEY_LVL_100_</stp>
        <stp>DTS=H</stp>
        <stp>FACTOR=.01</stp>
        <stp>DAYS=W</stp>
        <tr r="H939" s="4"/>
      </tp>
      <tp t="e">
        <v>#N/A</v>
        <stp/>
        <stp>##V3_BDHV12</stp>
        <stp>SPX Index</stp>
        <stp>IVOL_MONEYNESS</stp>
        <stp/>
        <stp/>
        <stp>[PUTStrategy-RealOption.xlsx]Opt_BS!R909C8</stp>
        <stp>IVOL_MATURITY=MATURITY_1STM</stp>
        <stp>IVOL_MONEYNESS_LEVEL=MONEY_LVL_100_</stp>
        <stp>DTS=H</stp>
        <stp>FACTOR=.01</stp>
        <stp>DAYS=W</stp>
        <tr r="H909" s="4"/>
      </tp>
      <tp t="e">
        <v>#N/A</v>
        <stp/>
        <stp>##V3_BDHV12</stp>
        <stp>SPX Index</stp>
        <stp>IVOL_MONEYNESS</stp>
        <stp/>
        <stp/>
        <stp>[PUTStrategy-RealOption.xlsx]Opt_BS!R919C8</stp>
        <stp>IVOL_MATURITY=MATURITY_1STM</stp>
        <stp>IVOL_MONEYNESS_LEVEL=MONEY_LVL_100_</stp>
        <stp>DTS=H</stp>
        <stp>FACTOR=.01</stp>
        <stp>DAYS=W</stp>
        <tr r="H919" s="4"/>
      </tp>
      <tp t="e">
        <v>#N/A</v>
        <stp/>
        <stp>##V3_BDHV12</stp>
        <stp>SPX Index</stp>
        <stp>IVOL_MONEYNESS</stp>
        <stp/>
        <stp/>
        <stp>[PUTStrategy-RealOption.xlsx]Opt_BS!R969C8</stp>
        <stp>IVOL_MATURITY=MATURITY_1STM</stp>
        <stp>IVOL_MONEYNESS_LEVEL=MONEY_LVL_100_</stp>
        <stp>DTS=H</stp>
        <stp>FACTOR=.01</stp>
        <stp>DAYS=W</stp>
        <tr r="H969" s="4"/>
      </tp>
      <tp t="e">
        <v>#N/A</v>
        <stp/>
        <stp>##V3_BDHV12</stp>
        <stp>SPX Index</stp>
        <stp>IVOL_MONEYNESS</stp>
        <stp/>
        <stp/>
        <stp>[PUTStrategy-RealOption.xlsx]Opt_BS!R979C8</stp>
        <stp>IVOL_MATURITY=MATURITY_1STM</stp>
        <stp>IVOL_MONEYNESS_LEVEL=MONEY_LVL_100_</stp>
        <stp>DTS=H</stp>
        <stp>FACTOR=.01</stp>
        <stp>DAYS=W</stp>
        <tr r="H979" s="4"/>
      </tp>
      <tp t="e">
        <v>#N/A</v>
        <stp/>
        <stp>##V3_BDHV12</stp>
        <stp>SPX Index</stp>
        <stp>IVOL_MONEYNESS</stp>
        <stp/>
        <stp/>
        <stp>[PUTStrategy-RealOption.xlsx]Opt_BS!R949C8</stp>
        <stp>IVOL_MATURITY=MATURITY_1STM</stp>
        <stp>IVOL_MONEYNESS_LEVEL=MONEY_LVL_100_</stp>
        <stp>DTS=H</stp>
        <stp>FACTOR=.01</stp>
        <stp>DAYS=W</stp>
        <tr r="H949" s="4"/>
      </tp>
      <tp t="e">
        <v>#N/A</v>
        <stp/>
        <stp>##V3_BDHV12</stp>
        <stp>SPX Index</stp>
        <stp>IVOL_MONEYNESS</stp>
        <stp/>
        <stp/>
        <stp>[PUTStrategy-RealOption.xlsx]Opt_BS!R959C8</stp>
        <stp>IVOL_MATURITY=MATURITY_1STM</stp>
        <stp>IVOL_MONEYNESS_LEVEL=MONEY_LVL_100_</stp>
        <stp>DTS=H</stp>
        <stp>FACTOR=.01</stp>
        <stp>DAYS=W</stp>
        <tr r="H959" s="4"/>
      </tp>
      <tp t="e">
        <v>#N/A</v>
        <stp/>
        <stp>##V3_BDHV12</stp>
        <stp>SPX Index</stp>
        <stp>IVOL_MONEYNESS</stp>
        <stp/>
        <stp/>
        <stp>[PUTStrategy-RealOption.xlsx]Opt_BS!R289C8</stp>
        <stp>IVOL_MATURITY=MATURITY_1STM</stp>
        <stp>IVOL_MONEYNESS_LEVEL=MONEY_LVL_100_</stp>
        <stp>DTS=H</stp>
        <stp>FACTOR=.01</stp>
        <stp>DAYS=W</stp>
        <tr r="H289" s="4"/>
      </tp>
      <tp t="e">
        <v>#N/A</v>
        <stp/>
        <stp>##V3_BDHV12</stp>
        <stp>SPX Index</stp>
        <stp>IVOL_MONEYNESS</stp>
        <stp/>
        <stp/>
        <stp>[PUTStrategy-RealOption.xlsx]Opt_BS!R299C8</stp>
        <stp>IVOL_MATURITY=MATURITY_1STM</stp>
        <stp>IVOL_MONEYNESS_LEVEL=MONEY_LVL_100_</stp>
        <stp>DTS=H</stp>
        <stp>FACTOR=.01</stp>
        <stp>DAYS=W</stp>
        <tr r="H299" s="4"/>
      </tp>
      <tp t="e">
        <v>#N/A</v>
        <stp/>
        <stp>##V3_BDHV12</stp>
        <stp>SPX Index</stp>
        <stp>IVOL_MONEYNESS</stp>
        <stp/>
        <stp/>
        <stp>[PUTStrategy-RealOption.xlsx]Opt_BS!R229C8</stp>
        <stp>IVOL_MATURITY=MATURITY_1STM</stp>
        <stp>IVOL_MONEYNESS_LEVEL=MONEY_LVL_100_</stp>
        <stp>DTS=H</stp>
        <stp>FACTOR=.01</stp>
        <stp>DAYS=W</stp>
        <tr r="H229" s="4"/>
      </tp>
      <tp t="e">
        <v>#N/A</v>
        <stp/>
        <stp>##V3_BDHV12</stp>
        <stp>SPX Index</stp>
        <stp>IVOL_MONEYNESS</stp>
        <stp/>
        <stp/>
        <stp>[PUTStrategy-RealOption.xlsx]Opt_BS!R239C8</stp>
        <stp>IVOL_MATURITY=MATURITY_1STM</stp>
        <stp>IVOL_MONEYNESS_LEVEL=MONEY_LVL_100_</stp>
        <stp>DTS=H</stp>
        <stp>FACTOR=.01</stp>
        <stp>DAYS=W</stp>
        <tr r="H239" s="4"/>
      </tp>
      <tp t="e">
        <v>#N/A</v>
        <stp/>
        <stp>##V3_BDHV12</stp>
        <stp>SPX Index</stp>
        <stp>IVOL_MONEYNESS</stp>
        <stp/>
        <stp/>
        <stp>[PUTStrategy-RealOption.xlsx]Opt_BS!R269C8</stp>
        <stp>IVOL_MATURITY=MATURITY_1STM</stp>
        <stp>IVOL_MONEYNESS_LEVEL=MONEY_LVL_100_</stp>
        <stp>DTS=H</stp>
        <stp>FACTOR=.01</stp>
        <stp>DAYS=W</stp>
        <tr r="H269" s="4"/>
      </tp>
      <tp t="e">
        <v>#N/A</v>
        <stp/>
        <stp>##V3_BDHV12</stp>
        <stp>SPX Index</stp>
        <stp>IVOL_MONEYNESS</stp>
        <stp/>
        <stp/>
        <stp>[PUTStrategy-RealOption.xlsx]Opt_BS!R279C8</stp>
        <stp>IVOL_MATURITY=MATURITY_1STM</stp>
        <stp>IVOL_MONEYNESS_LEVEL=MONEY_LVL_100_</stp>
        <stp>DTS=H</stp>
        <stp>FACTOR=.01</stp>
        <stp>DAYS=W</stp>
        <tr r="H279" s="4"/>
      </tp>
      <tp t="e">
        <v>#N/A</v>
        <stp/>
        <stp>##V3_BDHV12</stp>
        <stp>SPX Index</stp>
        <stp>IVOL_MONEYNESS</stp>
        <stp/>
        <stp/>
        <stp>[PUTStrategy-RealOption.xlsx]Opt_BS!R249C8</stp>
        <stp>IVOL_MATURITY=MATURITY_1STM</stp>
        <stp>IVOL_MONEYNESS_LEVEL=MONEY_LVL_100_</stp>
        <stp>DTS=H</stp>
        <stp>FACTOR=.01</stp>
        <stp>DAYS=W</stp>
        <tr r="H249" s="4"/>
      </tp>
      <tp t="e">
        <v>#N/A</v>
        <stp/>
        <stp>##V3_BDHV12</stp>
        <stp>SPX Index</stp>
        <stp>IVOL_MONEYNESS</stp>
        <stp/>
        <stp/>
        <stp>[PUTStrategy-RealOption.xlsx]Opt_BS!R259C8</stp>
        <stp>IVOL_MATURITY=MATURITY_1STM</stp>
        <stp>IVOL_MONEYNESS_LEVEL=MONEY_LVL_100_</stp>
        <stp>DTS=H</stp>
        <stp>FACTOR=.01</stp>
        <stp>DAYS=W</stp>
        <tr r="H259" s="4"/>
      </tp>
      <tp t="e">
        <v>#N/A</v>
        <stp/>
        <stp>##V3_BDHV12</stp>
        <stp>SPX Index</stp>
        <stp>IVOL_MONEYNESS</stp>
        <stp/>
        <stp/>
        <stp>[PUTStrategy-RealOption.xlsx]Opt_BS!R389C8</stp>
        <stp>IVOL_MATURITY=MATURITY_1STM</stp>
        <stp>IVOL_MONEYNESS_LEVEL=MONEY_LVL_100_</stp>
        <stp>DTS=H</stp>
        <stp>FACTOR=.01</stp>
        <stp>DAYS=W</stp>
        <tr r="H389" s="4"/>
      </tp>
      <tp t="e">
        <v>#N/A</v>
        <stp/>
        <stp>##V3_BDHV12</stp>
        <stp>SPX Index</stp>
        <stp>IVOL_MONEYNESS</stp>
        <stp/>
        <stp/>
        <stp>[PUTStrategy-RealOption.xlsx]Opt_BS!R399C8</stp>
        <stp>IVOL_MATURITY=MATURITY_1STM</stp>
        <stp>IVOL_MONEYNESS_LEVEL=MONEY_LVL_100_</stp>
        <stp>DTS=H</stp>
        <stp>FACTOR=.01</stp>
        <stp>DAYS=W</stp>
        <tr r="H399" s="4"/>
      </tp>
      <tp t="e">
        <v>#N/A</v>
        <stp/>
        <stp>##V3_BDHV12</stp>
        <stp>SPX Index</stp>
        <stp>IVOL_MONEYNESS</stp>
        <stp/>
        <stp/>
        <stp>[PUTStrategy-RealOption.xlsx]Opt_BS!R329C8</stp>
        <stp>IVOL_MATURITY=MATURITY_1STM</stp>
        <stp>IVOL_MONEYNESS_LEVEL=MONEY_LVL_100_</stp>
        <stp>DTS=H</stp>
        <stp>FACTOR=.01</stp>
        <stp>DAYS=W</stp>
        <tr r="H329" s="4"/>
      </tp>
      <tp t="e">
        <v>#N/A</v>
        <stp/>
        <stp>##V3_BDHV12</stp>
        <stp>SPX Index</stp>
        <stp>IVOL_MONEYNESS</stp>
        <stp/>
        <stp/>
        <stp>[PUTStrategy-RealOption.xlsx]Opt_BS!R339C8</stp>
        <stp>IVOL_MATURITY=MATURITY_1STM</stp>
        <stp>IVOL_MONEYNESS_LEVEL=MONEY_LVL_100_</stp>
        <stp>DTS=H</stp>
        <stp>FACTOR=.01</stp>
        <stp>DAYS=W</stp>
        <tr r="H339" s="4"/>
      </tp>
      <tp t="e">
        <v>#N/A</v>
        <stp/>
        <stp>##V3_BDHV12</stp>
        <stp>SPX Index</stp>
        <stp>IVOL_MONEYNESS</stp>
        <stp/>
        <stp/>
        <stp>[PUTStrategy-RealOption.xlsx]Opt_BS!R309C8</stp>
        <stp>IVOL_MATURITY=MATURITY_1STM</stp>
        <stp>IVOL_MONEYNESS_LEVEL=MONEY_LVL_100_</stp>
        <stp>DTS=H</stp>
        <stp>FACTOR=.01</stp>
        <stp>DAYS=W</stp>
        <tr r="H309" s="4"/>
      </tp>
      <tp t="e">
        <v>#N/A</v>
        <stp/>
        <stp>##V3_BDHV12</stp>
        <stp>SPX Index</stp>
        <stp>IVOL_MONEYNESS</stp>
        <stp/>
        <stp/>
        <stp>[PUTStrategy-RealOption.xlsx]Opt_BS!R319C8</stp>
        <stp>IVOL_MATURITY=MATURITY_1STM</stp>
        <stp>IVOL_MONEYNESS_LEVEL=MONEY_LVL_100_</stp>
        <stp>DTS=H</stp>
        <stp>FACTOR=.01</stp>
        <stp>DAYS=W</stp>
        <tr r="H319" s="4"/>
      </tp>
      <tp t="e">
        <v>#N/A</v>
        <stp/>
        <stp>##V3_BDHV12</stp>
        <stp>SPX Index</stp>
        <stp>IVOL_MONEYNESS</stp>
        <stp/>
        <stp/>
        <stp>[PUTStrategy-RealOption.xlsx]Opt_BS!R369C8</stp>
        <stp>IVOL_MATURITY=MATURITY_1STM</stp>
        <stp>IVOL_MONEYNESS_LEVEL=MONEY_LVL_100_</stp>
        <stp>DTS=H</stp>
        <stp>FACTOR=.01</stp>
        <stp>DAYS=W</stp>
        <tr r="H369" s="4"/>
      </tp>
      <tp t="e">
        <v>#N/A</v>
        <stp/>
        <stp>##V3_BDHV12</stp>
        <stp>SPX Index</stp>
        <stp>IVOL_MONEYNESS</stp>
        <stp/>
        <stp/>
        <stp>[PUTStrategy-RealOption.xlsx]Opt_BS!R379C8</stp>
        <stp>IVOL_MATURITY=MATURITY_1STM</stp>
        <stp>IVOL_MONEYNESS_LEVEL=MONEY_LVL_100_</stp>
        <stp>DTS=H</stp>
        <stp>FACTOR=.01</stp>
        <stp>DAYS=W</stp>
        <tr r="H379" s="4"/>
      </tp>
      <tp t="e">
        <v>#N/A</v>
        <stp/>
        <stp>##V3_BDHV12</stp>
        <stp>SPX Index</stp>
        <stp>IVOL_MONEYNESS</stp>
        <stp/>
        <stp/>
        <stp>[PUTStrategy-RealOption.xlsx]Opt_BS!R349C8</stp>
        <stp>IVOL_MATURITY=MATURITY_1STM</stp>
        <stp>IVOL_MONEYNESS_LEVEL=MONEY_LVL_100_</stp>
        <stp>DTS=H</stp>
        <stp>FACTOR=.01</stp>
        <stp>DAYS=W</stp>
        <tr r="H349" s="4"/>
      </tp>
      <tp t="e">
        <v>#N/A</v>
        <stp/>
        <stp>##V3_BDHV12</stp>
        <stp>SPX Index</stp>
        <stp>IVOL_MONEYNESS</stp>
        <stp/>
        <stp/>
        <stp>[PUTStrategy-RealOption.xlsx]Opt_BS!R359C8</stp>
        <stp>IVOL_MATURITY=MATURITY_1STM</stp>
        <stp>IVOL_MONEYNESS_LEVEL=MONEY_LVL_100_</stp>
        <stp>DTS=H</stp>
        <stp>FACTOR=.01</stp>
        <stp>DAYS=W</stp>
        <tr r="H359" s="4"/>
      </tp>
      <tp t="e">
        <v>#N/A</v>
        <stp/>
        <stp>##V3_BDHV12</stp>
        <stp>SPX Index</stp>
        <stp>IVOL_MONEYNESS</stp>
        <stp/>
        <stp/>
        <stp>[PUTStrategy-RealOption.xlsx]Opt_BS!R689C8</stp>
        <stp>IVOL_MATURITY=MATURITY_1STM</stp>
        <stp>IVOL_MONEYNESS_LEVEL=MONEY_LVL_100_</stp>
        <stp>DTS=H</stp>
        <stp>FACTOR=.01</stp>
        <stp>DAYS=W</stp>
        <tr r="H689" s="4"/>
      </tp>
      <tp t="e">
        <v>#N/A</v>
        <stp/>
        <stp>##V3_BDHV12</stp>
        <stp>SPX Index</stp>
        <stp>IVOL_MONEYNESS</stp>
        <stp/>
        <stp/>
        <stp>[PUTStrategy-RealOption.xlsx]Opt_BS!R699C8</stp>
        <stp>IVOL_MATURITY=MATURITY_1STM</stp>
        <stp>IVOL_MONEYNESS_LEVEL=MONEY_LVL_100_</stp>
        <stp>DTS=H</stp>
        <stp>FACTOR=.01</stp>
        <stp>DAYS=W</stp>
        <tr r="H699" s="4"/>
      </tp>
      <tp t="e">
        <v>#N/A</v>
        <stp/>
        <stp>##V3_BDHV12</stp>
        <stp>SPX Index</stp>
        <stp>IVOL_MONEYNESS</stp>
        <stp/>
        <stp/>
        <stp>[PUTStrategy-RealOption.xlsx]Opt_BS!R629C8</stp>
        <stp>IVOL_MATURITY=MATURITY_1STM</stp>
        <stp>IVOL_MONEYNESS_LEVEL=MONEY_LVL_100_</stp>
        <stp>DTS=H</stp>
        <stp>FACTOR=.01</stp>
        <stp>DAYS=W</stp>
        <tr r="H629" s="4"/>
      </tp>
      <tp t="e">
        <v>#N/A</v>
        <stp/>
        <stp>##V3_BDHV12</stp>
        <stp>SPX Index</stp>
        <stp>IVOL_MONEYNESS</stp>
        <stp/>
        <stp/>
        <stp>[PUTStrategy-RealOption.xlsx]Opt_BS!R639C8</stp>
        <stp>IVOL_MATURITY=MATURITY_1STM</stp>
        <stp>IVOL_MONEYNESS_LEVEL=MONEY_LVL_100_</stp>
        <stp>DTS=H</stp>
        <stp>FACTOR=.01</stp>
        <stp>DAYS=W</stp>
        <tr r="H639" s="4"/>
      </tp>
      <tp t="e">
        <v>#N/A</v>
        <stp/>
        <stp>##V3_BDHV12</stp>
        <stp>SPX Index</stp>
        <stp>IVOL_MONEYNESS</stp>
        <stp/>
        <stp/>
        <stp>[PUTStrategy-RealOption.xlsx]Opt_BS!R609C8</stp>
        <stp>IVOL_MATURITY=MATURITY_1STM</stp>
        <stp>IVOL_MONEYNESS_LEVEL=MONEY_LVL_100_</stp>
        <stp>DTS=H</stp>
        <stp>FACTOR=.01</stp>
        <stp>DAYS=W</stp>
        <tr r="H609" s="4"/>
      </tp>
      <tp t="e">
        <v>#N/A</v>
        <stp/>
        <stp>##V3_BDHV12</stp>
        <stp>SPX Index</stp>
        <stp>IVOL_MONEYNESS</stp>
        <stp/>
        <stp/>
        <stp>[PUTStrategy-RealOption.xlsx]Opt_BS!R619C8</stp>
        <stp>IVOL_MATURITY=MATURITY_1STM</stp>
        <stp>IVOL_MONEYNESS_LEVEL=MONEY_LVL_100_</stp>
        <stp>DTS=H</stp>
        <stp>FACTOR=.01</stp>
        <stp>DAYS=W</stp>
        <tr r="H619" s="4"/>
      </tp>
      <tp t="e">
        <v>#N/A</v>
        <stp/>
        <stp>##V3_BDHV12</stp>
        <stp>SPX Index</stp>
        <stp>IVOL_MONEYNESS</stp>
        <stp/>
        <stp/>
        <stp>[PUTStrategy-RealOption.xlsx]Opt_BS!R669C8</stp>
        <stp>IVOL_MATURITY=MATURITY_1STM</stp>
        <stp>IVOL_MONEYNESS_LEVEL=MONEY_LVL_100_</stp>
        <stp>DTS=H</stp>
        <stp>FACTOR=.01</stp>
        <stp>DAYS=W</stp>
        <tr r="H669" s="4"/>
      </tp>
      <tp t="e">
        <v>#N/A</v>
        <stp/>
        <stp>##V3_BDHV12</stp>
        <stp>SPX Index</stp>
        <stp>IVOL_MONEYNESS</stp>
        <stp/>
        <stp/>
        <stp>[PUTStrategy-RealOption.xlsx]Opt_BS!R679C8</stp>
        <stp>IVOL_MATURITY=MATURITY_1STM</stp>
        <stp>IVOL_MONEYNESS_LEVEL=MONEY_LVL_100_</stp>
        <stp>DTS=H</stp>
        <stp>FACTOR=.01</stp>
        <stp>DAYS=W</stp>
        <tr r="H679" s="4"/>
      </tp>
      <tp t="e">
        <v>#N/A</v>
        <stp/>
        <stp>##V3_BDHV12</stp>
        <stp>SPX Index</stp>
        <stp>IVOL_MONEYNESS</stp>
        <stp/>
        <stp/>
        <stp>[PUTStrategy-RealOption.xlsx]Opt_BS!R649C8</stp>
        <stp>IVOL_MATURITY=MATURITY_1STM</stp>
        <stp>IVOL_MONEYNESS_LEVEL=MONEY_LVL_100_</stp>
        <stp>DTS=H</stp>
        <stp>FACTOR=.01</stp>
        <stp>DAYS=W</stp>
        <tr r="H649" s="4"/>
      </tp>
      <tp t="e">
        <v>#N/A</v>
        <stp/>
        <stp>##V3_BDHV12</stp>
        <stp>SPX Index</stp>
        <stp>IVOL_MONEYNESS</stp>
        <stp/>
        <stp/>
        <stp>[PUTStrategy-RealOption.xlsx]Opt_BS!R659C8</stp>
        <stp>IVOL_MATURITY=MATURITY_1STM</stp>
        <stp>IVOL_MONEYNESS_LEVEL=MONEY_LVL_100_</stp>
        <stp>DTS=H</stp>
        <stp>FACTOR=.01</stp>
        <stp>DAYS=W</stp>
        <tr r="H659" s="4"/>
      </tp>
      <tp t="e">
        <v>#N/A</v>
        <stp/>
        <stp>##V3_BDHV12</stp>
        <stp>SPX Index</stp>
        <stp>IVOL_MONEYNESS</stp>
        <stp/>
        <stp/>
        <stp>[PUTStrategy-RealOption.xlsx]Opt_BS!R789C8</stp>
        <stp>IVOL_MATURITY=MATURITY_1STM</stp>
        <stp>IVOL_MONEYNESS_LEVEL=MONEY_LVL_100_</stp>
        <stp>DTS=H</stp>
        <stp>FACTOR=.01</stp>
        <stp>DAYS=W</stp>
        <tr r="H789" s="4"/>
      </tp>
      <tp t="e">
        <v>#N/A</v>
        <stp/>
        <stp>##V3_BDHV12</stp>
        <stp>SPX Index</stp>
        <stp>IVOL_MONEYNESS</stp>
        <stp/>
        <stp/>
        <stp>[PUTStrategy-RealOption.xlsx]Opt_BS!R799C8</stp>
        <stp>IVOL_MATURITY=MATURITY_1STM</stp>
        <stp>IVOL_MONEYNESS_LEVEL=MONEY_LVL_100_</stp>
        <stp>DTS=H</stp>
        <stp>FACTOR=.01</stp>
        <stp>DAYS=W</stp>
        <tr r="H799" s="4"/>
      </tp>
      <tp t="e">
        <v>#N/A</v>
        <stp/>
        <stp>##V3_BDHV12</stp>
        <stp>SPX Index</stp>
        <stp>IVOL_MONEYNESS</stp>
        <stp/>
        <stp/>
        <stp>[PUTStrategy-RealOption.xlsx]Opt_BS!R729C8</stp>
        <stp>IVOL_MATURITY=MATURITY_1STM</stp>
        <stp>IVOL_MONEYNESS_LEVEL=MONEY_LVL_100_</stp>
        <stp>DTS=H</stp>
        <stp>FACTOR=.01</stp>
        <stp>DAYS=W</stp>
        <tr r="H729" s="4"/>
      </tp>
      <tp t="e">
        <v>#N/A</v>
        <stp/>
        <stp>##V3_BDHV12</stp>
        <stp>SPX Index</stp>
        <stp>IVOL_MONEYNESS</stp>
        <stp/>
        <stp/>
        <stp>[PUTStrategy-RealOption.xlsx]Opt_BS!R739C8</stp>
        <stp>IVOL_MATURITY=MATURITY_1STM</stp>
        <stp>IVOL_MONEYNESS_LEVEL=MONEY_LVL_100_</stp>
        <stp>DTS=H</stp>
        <stp>FACTOR=.01</stp>
        <stp>DAYS=W</stp>
        <tr r="H739" s="4"/>
      </tp>
      <tp t="e">
        <v>#N/A</v>
        <stp/>
        <stp>##V3_BDHV12</stp>
        <stp>SPX Index</stp>
        <stp>IVOL_MONEYNESS</stp>
        <stp/>
        <stp/>
        <stp>[PUTStrategy-RealOption.xlsx]Opt_BS!R709C8</stp>
        <stp>IVOL_MATURITY=MATURITY_1STM</stp>
        <stp>IVOL_MONEYNESS_LEVEL=MONEY_LVL_100_</stp>
        <stp>DTS=H</stp>
        <stp>FACTOR=.01</stp>
        <stp>DAYS=W</stp>
        <tr r="H709" s="4"/>
      </tp>
      <tp t="e">
        <v>#N/A</v>
        <stp/>
        <stp>##V3_BDHV12</stp>
        <stp>SPX Index</stp>
        <stp>IVOL_MONEYNESS</stp>
        <stp/>
        <stp/>
        <stp>[PUTStrategy-RealOption.xlsx]Opt_BS!R719C8</stp>
        <stp>IVOL_MATURITY=MATURITY_1STM</stp>
        <stp>IVOL_MONEYNESS_LEVEL=MONEY_LVL_100_</stp>
        <stp>DTS=H</stp>
        <stp>FACTOR=.01</stp>
        <stp>DAYS=W</stp>
        <tr r="H719" s="4"/>
      </tp>
      <tp t="e">
        <v>#N/A</v>
        <stp/>
        <stp>##V3_BDHV12</stp>
        <stp>SPX Index</stp>
        <stp>IVOL_MONEYNESS</stp>
        <stp/>
        <stp/>
        <stp>[PUTStrategy-RealOption.xlsx]Opt_BS!R769C8</stp>
        <stp>IVOL_MATURITY=MATURITY_1STM</stp>
        <stp>IVOL_MONEYNESS_LEVEL=MONEY_LVL_100_</stp>
        <stp>DTS=H</stp>
        <stp>FACTOR=.01</stp>
        <stp>DAYS=W</stp>
        <tr r="H769" s="4"/>
      </tp>
      <tp t="e">
        <v>#N/A</v>
        <stp/>
        <stp>##V3_BDHV12</stp>
        <stp>SPX Index</stp>
        <stp>IVOL_MONEYNESS</stp>
        <stp/>
        <stp/>
        <stp>[PUTStrategy-RealOption.xlsx]Opt_BS!R779C8</stp>
        <stp>IVOL_MATURITY=MATURITY_1STM</stp>
        <stp>IVOL_MONEYNESS_LEVEL=MONEY_LVL_100_</stp>
        <stp>DTS=H</stp>
        <stp>FACTOR=.01</stp>
        <stp>DAYS=W</stp>
        <tr r="H779" s="4"/>
      </tp>
      <tp t="e">
        <v>#N/A</v>
        <stp/>
        <stp>##V3_BDHV12</stp>
        <stp>SPX Index</stp>
        <stp>IVOL_MONEYNESS</stp>
        <stp/>
        <stp/>
        <stp>[PUTStrategy-RealOption.xlsx]Opt_BS!R749C8</stp>
        <stp>IVOL_MATURITY=MATURITY_1STM</stp>
        <stp>IVOL_MONEYNESS_LEVEL=MONEY_LVL_100_</stp>
        <stp>DTS=H</stp>
        <stp>FACTOR=.01</stp>
        <stp>DAYS=W</stp>
        <tr r="H749" s="4"/>
      </tp>
      <tp t="e">
        <v>#N/A</v>
        <stp/>
        <stp>##V3_BDHV12</stp>
        <stp>SPX Index</stp>
        <stp>IVOL_MONEYNESS</stp>
        <stp/>
        <stp/>
        <stp>[PUTStrategy-RealOption.xlsx]Opt_BS!R759C8</stp>
        <stp>IVOL_MATURITY=MATURITY_1STM</stp>
        <stp>IVOL_MONEYNESS_LEVEL=MONEY_LVL_100_</stp>
        <stp>DTS=H</stp>
        <stp>FACTOR=.01</stp>
        <stp>DAYS=W</stp>
        <tr r="H759" s="4"/>
      </tp>
      <tp t="e">
        <v>#N/A</v>
        <stp/>
        <stp>##V3_BDHV12</stp>
        <stp>SPX Index</stp>
        <stp>IVOL_MONEYNESS</stp>
        <stp/>
        <stp/>
        <stp>[PUTStrategy-RealOption.xlsx]Opt_BS!R489C8</stp>
        <stp>IVOL_MATURITY=MATURITY_1STM</stp>
        <stp>IVOL_MONEYNESS_LEVEL=MONEY_LVL_100_</stp>
        <stp>DTS=H</stp>
        <stp>FACTOR=.01</stp>
        <stp>DAYS=W</stp>
        <tr r="H489" s="4"/>
      </tp>
      <tp t="e">
        <v>#N/A</v>
        <stp/>
        <stp>##V3_BDHV12</stp>
        <stp>SPX Index</stp>
        <stp>IVOL_MONEYNESS</stp>
        <stp/>
        <stp/>
        <stp>[PUTStrategy-RealOption.xlsx]Opt_BS!R499C8</stp>
        <stp>IVOL_MATURITY=MATURITY_1STM</stp>
        <stp>IVOL_MONEYNESS_LEVEL=MONEY_LVL_100_</stp>
        <stp>DTS=H</stp>
        <stp>FACTOR=.01</stp>
        <stp>DAYS=W</stp>
        <tr r="H499" s="4"/>
      </tp>
      <tp t="e">
        <v>#N/A</v>
        <stp/>
        <stp>##V3_BDHV12</stp>
        <stp>SPX Index</stp>
        <stp>IVOL_MONEYNESS</stp>
        <stp/>
        <stp/>
        <stp>[PUTStrategy-RealOption.xlsx]Opt_BS!R429C8</stp>
        <stp>IVOL_MATURITY=MATURITY_1STM</stp>
        <stp>IVOL_MONEYNESS_LEVEL=MONEY_LVL_100_</stp>
        <stp>DTS=H</stp>
        <stp>FACTOR=.01</stp>
        <stp>DAYS=W</stp>
        <tr r="H429" s="4"/>
      </tp>
      <tp t="e">
        <v>#N/A</v>
        <stp/>
        <stp>##V3_BDHV12</stp>
        <stp>SPX Index</stp>
        <stp>IVOL_MONEYNESS</stp>
        <stp/>
        <stp/>
        <stp>[PUTStrategy-RealOption.xlsx]Opt_BS!R439C8</stp>
        <stp>IVOL_MATURITY=MATURITY_1STM</stp>
        <stp>IVOL_MONEYNESS_LEVEL=MONEY_LVL_100_</stp>
        <stp>DTS=H</stp>
        <stp>FACTOR=.01</stp>
        <stp>DAYS=W</stp>
        <tr r="H439" s="4"/>
      </tp>
      <tp t="e">
        <v>#N/A</v>
        <stp/>
        <stp>##V3_BDHV12</stp>
        <stp>SPX Index</stp>
        <stp>IVOL_MONEYNESS</stp>
        <stp/>
        <stp/>
        <stp>[PUTStrategy-RealOption.xlsx]Opt_BS!R409C8</stp>
        <stp>IVOL_MATURITY=MATURITY_1STM</stp>
        <stp>IVOL_MONEYNESS_LEVEL=MONEY_LVL_100_</stp>
        <stp>DTS=H</stp>
        <stp>FACTOR=.01</stp>
        <stp>DAYS=W</stp>
        <tr r="H409" s="4"/>
      </tp>
      <tp t="e">
        <v>#N/A</v>
        <stp/>
        <stp>##V3_BDHV12</stp>
        <stp>SPX Index</stp>
        <stp>IVOL_MONEYNESS</stp>
        <stp/>
        <stp/>
        <stp>[PUTStrategy-RealOption.xlsx]Opt_BS!R419C8</stp>
        <stp>IVOL_MATURITY=MATURITY_1STM</stp>
        <stp>IVOL_MONEYNESS_LEVEL=MONEY_LVL_100_</stp>
        <stp>DTS=H</stp>
        <stp>FACTOR=.01</stp>
        <stp>DAYS=W</stp>
        <tr r="H419" s="4"/>
      </tp>
      <tp t="e">
        <v>#N/A</v>
        <stp/>
        <stp>##V3_BDHV12</stp>
        <stp>SPX Index</stp>
        <stp>IVOL_MONEYNESS</stp>
        <stp/>
        <stp/>
        <stp>[PUTStrategy-RealOption.xlsx]Opt_BS!R469C8</stp>
        <stp>IVOL_MATURITY=MATURITY_1STM</stp>
        <stp>IVOL_MONEYNESS_LEVEL=MONEY_LVL_100_</stp>
        <stp>DTS=H</stp>
        <stp>FACTOR=.01</stp>
        <stp>DAYS=W</stp>
        <tr r="H469" s="4"/>
      </tp>
      <tp t="e">
        <v>#N/A</v>
        <stp/>
        <stp>##V3_BDHV12</stp>
        <stp>SPX Index</stp>
        <stp>IVOL_MONEYNESS</stp>
        <stp/>
        <stp/>
        <stp>[PUTStrategy-RealOption.xlsx]Opt_BS!R479C8</stp>
        <stp>IVOL_MATURITY=MATURITY_1STM</stp>
        <stp>IVOL_MONEYNESS_LEVEL=MONEY_LVL_100_</stp>
        <stp>DTS=H</stp>
        <stp>FACTOR=.01</stp>
        <stp>DAYS=W</stp>
        <tr r="H479" s="4"/>
      </tp>
      <tp t="e">
        <v>#N/A</v>
        <stp/>
        <stp>##V3_BDHV12</stp>
        <stp>SPX Index</stp>
        <stp>IVOL_MONEYNESS</stp>
        <stp/>
        <stp/>
        <stp>[PUTStrategy-RealOption.xlsx]Opt_BS!R449C8</stp>
        <stp>IVOL_MATURITY=MATURITY_1STM</stp>
        <stp>IVOL_MONEYNESS_LEVEL=MONEY_LVL_100_</stp>
        <stp>DTS=H</stp>
        <stp>FACTOR=.01</stp>
        <stp>DAYS=W</stp>
        <tr r="H449" s="4"/>
      </tp>
      <tp t="e">
        <v>#N/A</v>
        <stp/>
        <stp>##V3_BDHV12</stp>
        <stp>SPX Index</stp>
        <stp>IVOL_MONEYNESS</stp>
        <stp/>
        <stp/>
        <stp>[PUTStrategy-RealOption.xlsx]Opt_BS!R459C8</stp>
        <stp>IVOL_MATURITY=MATURITY_1STM</stp>
        <stp>IVOL_MONEYNESS_LEVEL=MONEY_LVL_100_</stp>
        <stp>DTS=H</stp>
        <stp>FACTOR=.01</stp>
        <stp>DAYS=W</stp>
        <tr r="H459" s="4"/>
      </tp>
      <tp t="e">
        <v>#N/A</v>
        <stp/>
        <stp>##V3_BDHV12</stp>
        <stp>SPX Index</stp>
        <stp>IVOL_MONEYNESS</stp>
        <stp/>
        <stp/>
        <stp>[PUTStrategy-RealOption.xlsx]Opt_BS!R589C8</stp>
        <stp>IVOL_MATURITY=MATURITY_1STM</stp>
        <stp>IVOL_MONEYNESS_LEVEL=MONEY_LVL_100_</stp>
        <stp>DTS=H</stp>
        <stp>FACTOR=.01</stp>
        <stp>DAYS=W</stp>
        <tr r="H589" s="4"/>
      </tp>
      <tp t="e">
        <v>#N/A</v>
        <stp/>
        <stp>##V3_BDHV12</stp>
        <stp>SPX Index</stp>
        <stp>IVOL_MONEYNESS</stp>
        <stp/>
        <stp/>
        <stp>[PUTStrategy-RealOption.xlsx]Opt_BS!R599C8</stp>
        <stp>IVOL_MATURITY=MATURITY_1STM</stp>
        <stp>IVOL_MONEYNESS_LEVEL=MONEY_LVL_100_</stp>
        <stp>DTS=H</stp>
        <stp>FACTOR=.01</stp>
        <stp>DAYS=W</stp>
        <tr r="H599" s="4"/>
      </tp>
      <tp t="e">
        <v>#N/A</v>
        <stp/>
        <stp>##V3_BDHV12</stp>
        <stp>SPX Index</stp>
        <stp>IVOL_MONEYNESS</stp>
        <stp/>
        <stp/>
        <stp>[PUTStrategy-RealOption.xlsx]Opt_BS!R529C8</stp>
        <stp>IVOL_MATURITY=MATURITY_1STM</stp>
        <stp>IVOL_MONEYNESS_LEVEL=MONEY_LVL_100_</stp>
        <stp>DTS=H</stp>
        <stp>FACTOR=.01</stp>
        <stp>DAYS=W</stp>
        <tr r="H529" s="4"/>
      </tp>
      <tp t="e">
        <v>#N/A</v>
        <stp/>
        <stp>##V3_BDHV12</stp>
        <stp>SPX Index</stp>
        <stp>IVOL_MONEYNESS</stp>
        <stp/>
        <stp/>
        <stp>[PUTStrategy-RealOption.xlsx]Opt_BS!R539C8</stp>
        <stp>IVOL_MATURITY=MATURITY_1STM</stp>
        <stp>IVOL_MONEYNESS_LEVEL=MONEY_LVL_100_</stp>
        <stp>DTS=H</stp>
        <stp>FACTOR=.01</stp>
        <stp>DAYS=W</stp>
        <tr r="H539" s="4"/>
      </tp>
      <tp t="e">
        <v>#N/A</v>
        <stp/>
        <stp>##V3_BDHV12</stp>
        <stp>SPX Index</stp>
        <stp>IVOL_MONEYNESS</stp>
        <stp/>
        <stp/>
        <stp>[PUTStrategy-RealOption.xlsx]Opt_BS!R509C8</stp>
        <stp>IVOL_MATURITY=MATURITY_1STM</stp>
        <stp>IVOL_MONEYNESS_LEVEL=MONEY_LVL_100_</stp>
        <stp>DTS=H</stp>
        <stp>FACTOR=.01</stp>
        <stp>DAYS=W</stp>
        <tr r="H509" s="4"/>
      </tp>
      <tp t="e">
        <v>#N/A</v>
        <stp/>
        <stp>##V3_BDHV12</stp>
        <stp>SPX Index</stp>
        <stp>IVOL_MONEYNESS</stp>
        <stp/>
        <stp/>
        <stp>[PUTStrategy-RealOption.xlsx]Opt_BS!R519C8</stp>
        <stp>IVOL_MATURITY=MATURITY_1STM</stp>
        <stp>IVOL_MONEYNESS_LEVEL=MONEY_LVL_100_</stp>
        <stp>DTS=H</stp>
        <stp>FACTOR=.01</stp>
        <stp>DAYS=W</stp>
        <tr r="H519" s="4"/>
      </tp>
      <tp t="e">
        <v>#N/A</v>
        <stp/>
        <stp>##V3_BDHV12</stp>
        <stp>SPX Index</stp>
        <stp>IVOL_MONEYNESS</stp>
        <stp/>
        <stp/>
        <stp>[PUTStrategy-RealOption.xlsx]Opt_BS!R569C8</stp>
        <stp>IVOL_MATURITY=MATURITY_1STM</stp>
        <stp>IVOL_MONEYNESS_LEVEL=MONEY_LVL_100_</stp>
        <stp>DTS=H</stp>
        <stp>FACTOR=.01</stp>
        <stp>DAYS=W</stp>
        <tr r="H569" s="4"/>
      </tp>
      <tp t="e">
        <v>#N/A</v>
        <stp/>
        <stp>##V3_BDHV12</stp>
        <stp>SPX Index</stp>
        <stp>IVOL_MONEYNESS</stp>
        <stp/>
        <stp/>
        <stp>[PUTStrategy-RealOption.xlsx]Opt_BS!R579C8</stp>
        <stp>IVOL_MATURITY=MATURITY_1STM</stp>
        <stp>IVOL_MONEYNESS_LEVEL=MONEY_LVL_100_</stp>
        <stp>DTS=H</stp>
        <stp>FACTOR=.01</stp>
        <stp>DAYS=W</stp>
        <tr r="H579" s="4"/>
      </tp>
      <tp t="e">
        <v>#N/A</v>
        <stp/>
        <stp>##V3_BDHV12</stp>
        <stp>SPX Index</stp>
        <stp>IVOL_MONEYNESS</stp>
        <stp/>
        <stp/>
        <stp>[PUTStrategy-RealOption.xlsx]Opt_BS!R549C8</stp>
        <stp>IVOL_MATURITY=MATURITY_1STM</stp>
        <stp>IVOL_MONEYNESS_LEVEL=MONEY_LVL_100_</stp>
        <stp>DTS=H</stp>
        <stp>FACTOR=.01</stp>
        <stp>DAYS=W</stp>
        <tr r="H549" s="4"/>
      </tp>
      <tp t="e">
        <v>#N/A</v>
        <stp/>
        <stp>##V3_BDHV12</stp>
        <stp>SPX Index</stp>
        <stp>IVOL_MONEYNESS</stp>
        <stp/>
        <stp/>
        <stp>[PUTStrategy-RealOption.xlsx]Opt_BS!R559C8</stp>
        <stp>IVOL_MATURITY=MATURITY_1STM</stp>
        <stp>IVOL_MONEYNESS_LEVEL=MONEY_LVL_100_</stp>
        <stp>DTS=H</stp>
        <stp>FACTOR=.01</stp>
        <stp>DAYS=W</stp>
        <tr r="H559" s="4"/>
      </tp>
      <tp t="e">
        <v>#N/A</v>
        <stp/>
        <stp>##V3_BDHV12</stp>
        <stp>SPX Index</stp>
        <stp>IVOL_MONEYNESS</stp>
        <stp/>
        <stp/>
        <stp>[PUTStrategy-RealOption.xlsx]Opt_BS!R888C8</stp>
        <stp>IVOL_MATURITY=MATURITY_1STM</stp>
        <stp>IVOL_MONEYNESS_LEVEL=MONEY_LVL_100_</stp>
        <stp>DTS=H</stp>
        <stp>FACTOR=.01</stp>
        <stp>DAYS=W</stp>
        <tr r="H888" s="4"/>
      </tp>
      <tp t="e">
        <v>#N/A</v>
        <stp/>
        <stp>##V3_BDHV12</stp>
        <stp>SPX Index</stp>
        <stp>IVOL_MONEYNESS</stp>
        <stp/>
        <stp/>
        <stp>[PUTStrategy-RealOption.xlsx]Opt_BS!R898C8</stp>
        <stp>IVOL_MATURITY=MATURITY_1STM</stp>
        <stp>IVOL_MONEYNESS_LEVEL=MONEY_LVL_100_</stp>
        <stp>DTS=H</stp>
        <stp>FACTOR=.01</stp>
        <stp>DAYS=W</stp>
        <tr r="H898" s="4"/>
      </tp>
      <tp t="e">
        <v>#N/A</v>
        <stp/>
        <stp>##V3_BDHV12</stp>
        <stp>SPX Index</stp>
        <stp>IVOL_MONEYNESS</stp>
        <stp/>
        <stp/>
        <stp>[PUTStrategy-RealOption.xlsx]Opt_BS!R828C8</stp>
        <stp>IVOL_MATURITY=MATURITY_1STM</stp>
        <stp>IVOL_MONEYNESS_LEVEL=MONEY_LVL_100_</stp>
        <stp>DTS=H</stp>
        <stp>FACTOR=.01</stp>
        <stp>DAYS=W</stp>
        <tr r="H828" s="4"/>
      </tp>
      <tp t="e">
        <v>#N/A</v>
        <stp/>
        <stp>##V3_BDHV12</stp>
        <stp>SPX Index</stp>
        <stp>IVOL_MONEYNESS</stp>
        <stp/>
        <stp/>
        <stp>[PUTStrategy-RealOption.xlsx]Opt_BS!R838C8</stp>
        <stp>IVOL_MATURITY=MATURITY_1STM</stp>
        <stp>IVOL_MONEYNESS_LEVEL=MONEY_LVL_100_</stp>
        <stp>DTS=H</stp>
        <stp>FACTOR=.01</stp>
        <stp>DAYS=W</stp>
        <tr r="H838" s="4"/>
      </tp>
      <tp t="e">
        <v>#N/A</v>
        <stp/>
        <stp>##V3_BDHV12</stp>
        <stp>SPX Index</stp>
        <stp>IVOL_MONEYNESS</stp>
        <stp/>
        <stp/>
        <stp>[PUTStrategy-RealOption.xlsx]Opt_BS!R808C8</stp>
        <stp>IVOL_MATURITY=MATURITY_1STM</stp>
        <stp>IVOL_MONEYNESS_LEVEL=MONEY_LVL_100_</stp>
        <stp>DTS=H</stp>
        <stp>FACTOR=.01</stp>
        <stp>DAYS=W</stp>
        <tr r="H808" s="4"/>
      </tp>
      <tp t="e">
        <v>#N/A</v>
        <stp/>
        <stp>##V3_BDHV12</stp>
        <stp>SPX Index</stp>
        <stp>IVOL_MONEYNESS</stp>
        <stp/>
        <stp/>
        <stp>[PUTStrategy-RealOption.xlsx]Opt_BS!R818C8</stp>
        <stp>IVOL_MATURITY=MATURITY_1STM</stp>
        <stp>IVOL_MONEYNESS_LEVEL=MONEY_LVL_100_</stp>
        <stp>DTS=H</stp>
        <stp>FACTOR=.01</stp>
        <stp>DAYS=W</stp>
        <tr r="H818" s="4"/>
      </tp>
      <tp t="e">
        <v>#N/A</v>
        <stp/>
        <stp>##V3_BDHV12</stp>
        <stp>SPX Index</stp>
        <stp>IVOL_MONEYNESS</stp>
        <stp/>
        <stp/>
        <stp>[PUTStrategy-RealOption.xlsx]Opt_BS!R868C8</stp>
        <stp>IVOL_MATURITY=MATURITY_1STM</stp>
        <stp>IVOL_MONEYNESS_LEVEL=MONEY_LVL_100_</stp>
        <stp>DTS=H</stp>
        <stp>FACTOR=.01</stp>
        <stp>DAYS=W</stp>
        <tr r="H868" s="4"/>
      </tp>
      <tp t="e">
        <v>#N/A</v>
        <stp/>
        <stp>##V3_BDHV12</stp>
        <stp>SPX Index</stp>
        <stp>IVOL_MONEYNESS</stp>
        <stp/>
        <stp/>
        <stp>[PUTStrategy-RealOption.xlsx]Opt_BS!R878C8</stp>
        <stp>IVOL_MATURITY=MATURITY_1STM</stp>
        <stp>IVOL_MONEYNESS_LEVEL=MONEY_LVL_100_</stp>
        <stp>DTS=H</stp>
        <stp>FACTOR=.01</stp>
        <stp>DAYS=W</stp>
        <tr r="H878" s="4"/>
      </tp>
      <tp t="e">
        <v>#N/A</v>
        <stp/>
        <stp>##V3_BDHV12</stp>
        <stp>SPX Index</stp>
        <stp>IVOL_MONEYNESS</stp>
        <stp/>
        <stp/>
        <stp>[PUTStrategy-RealOption.xlsx]Opt_BS!R848C8</stp>
        <stp>IVOL_MATURITY=MATURITY_1STM</stp>
        <stp>IVOL_MONEYNESS_LEVEL=MONEY_LVL_100_</stp>
        <stp>DTS=H</stp>
        <stp>FACTOR=.01</stp>
        <stp>DAYS=W</stp>
        <tr r="H848" s="4"/>
      </tp>
      <tp t="e">
        <v>#N/A</v>
        <stp/>
        <stp>##V3_BDHV12</stp>
        <stp>SPX Index</stp>
        <stp>IVOL_MONEYNESS</stp>
        <stp/>
        <stp/>
        <stp>[PUTStrategy-RealOption.xlsx]Opt_BS!R858C8</stp>
        <stp>IVOL_MATURITY=MATURITY_1STM</stp>
        <stp>IVOL_MONEYNESS_LEVEL=MONEY_LVL_100_</stp>
        <stp>DTS=H</stp>
        <stp>FACTOR=.01</stp>
        <stp>DAYS=W</stp>
        <tr r="H858" s="4"/>
      </tp>
      <tp t="e">
        <v>#N/A</v>
        <stp/>
        <stp>##V3_BDHV12</stp>
        <stp>SPX Index</stp>
        <stp>IVOL_MONEYNESS</stp>
        <stp/>
        <stp/>
        <stp>[PUTStrategy-RealOption.xlsx]Opt_BS!R988C8</stp>
        <stp>IVOL_MATURITY=MATURITY_1STM</stp>
        <stp>IVOL_MONEYNESS_LEVEL=MONEY_LVL_100_</stp>
        <stp>DTS=H</stp>
        <stp>FACTOR=.01</stp>
        <stp>DAYS=W</stp>
        <tr r="H988" s="4"/>
      </tp>
      <tp t="e">
        <v>#N/A</v>
        <stp/>
        <stp>##V3_BDHV12</stp>
        <stp>SPX Index</stp>
        <stp>IVOL_MONEYNESS</stp>
        <stp/>
        <stp/>
        <stp>[PUTStrategy-RealOption.xlsx]Opt_BS!R998C8</stp>
        <stp>IVOL_MATURITY=MATURITY_1STM</stp>
        <stp>IVOL_MONEYNESS_LEVEL=MONEY_LVL_100_</stp>
        <stp>DTS=H</stp>
        <stp>FACTOR=.01</stp>
        <stp>DAYS=W</stp>
        <tr r="H998" s="4"/>
      </tp>
      <tp t="e">
        <v>#N/A</v>
        <stp/>
        <stp>##V3_BDHV12</stp>
        <stp>SPX Index</stp>
        <stp>IVOL_MONEYNESS</stp>
        <stp/>
        <stp/>
        <stp>[PUTStrategy-RealOption.xlsx]Opt_BS!R928C8</stp>
        <stp>IVOL_MATURITY=MATURITY_1STM</stp>
        <stp>IVOL_MONEYNESS_LEVEL=MONEY_LVL_100_</stp>
        <stp>DTS=H</stp>
        <stp>FACTOR=.01</stp>
        <stp>DAYS=W</stp>
        <tr r="H928" s="4"/>
      </tp>
      <tp t="e">
        <v>#N/A</v>
        <stp/>
        <stp>##V3_BDHV12</stp>
        <stp>SPX Index</stp>
        <stp>IVOL_MONEYNESS</stp>
        <stp/>
        <stp/>
        <stp>[PUTStrategy-RealOption.xlsx]Opt_BS!R938C8</stp>
        <stp>IVOL_MATURITY=MATURITY_1STM</stp>
        <stp>IVOL_MONEYNESS_LEVEL=MONEY_LVL_100_</stp>
        <stp>DTS=H</stp>
        <stp>FACTOR=.01</stp>
        <stp>DAYS=W</stp>
        <tr r="H938" s="4"/>
      </tp>
      <tp t="e">
        <v>#N/A</v>
        <stp/>
        <stp>##V3_BDHV12</stp>
        <stp>SPX Index</stp>
        <stp>IVOL_MONEYNESS</stp>
        <stp/>
        <stp/>
        <stp>[PUTStrategy-RealOption.xlsx]Opt_BS!R908C8</stp>
        <stp>IVOL_MATURITY=MATURITY_1STM</stp>
        <stp>IVOL_MONEYNESS_LEVEL=MONEY_LVL_100_</stp>
        <stp>DTS=H</stp>
        <stp>FACTOR=.01</stp>
        <stp>DAYS=W</stp>
        <tr r="H908" s="4"/>
      </tp>
      <tp t="e">
        <v>#N/A</v>
        <stp/>
        <stp>##V3_BDHV12</stp>
        <stp>SPX Index</stp>
        <stp>IVOL_MONEYNESS</stp>
        <stp/>
        <stp/>
        <stp>[PUTStrategy-RealOption.xlsx]Opt_BS!R918C8</stp>
        <stp>IVOL_MATURITY=MATURITY_1STM</stp>
        <stp>IVOL_MONEYNESS_LEVEL=MONEY_LVL_100_</stp>
        <stp>DTS=H</stp>
        <stp>FACTOR=.01</stp>
        <stp>DAYS=W</stp>
        <tr r="H918" s="4"/>
      </tp>
      <tp t="e">
        <v>#N/A</v>
        <stp/>
        <stp>##V3_BDHV12</stp>
        <stp>SPX Index</stp>
        <stp>IVOL_MONEYNESS</stp>
        <stp/>
        <stp/>
        <stp>[PUTStrategy-RealOption.xlsx]Opt_BS!R968C8</stp>
        <stp>IVOL_MATURITY=MATURITY_1STM</stp>
        <stp>IVOL_MONEYNESS_LEVEL=MONEY_LVL_100_</stp>
        <stp>DTS=H</stp>
        <stp>FACTOR=.01</stp>
        <stp>DAYS=W</stp>
        <tr r="H968" s="4"/>
      </tp>
      <tp t="e">
        <v>#N/A</v>
        <stp/>
        <stp>##V3_BDHV12</stp>
        <stp>SPX Index</stp>
        <stp>IVOL_MONEYNESS</stp>
        <stp/>
        <stp/>
        <stp>[PUTStrategy-RealOption.xlsx]Opt_BS!R978C8</stp>
        <stp>IVOL_MATURITY=MATURITY_1STM</stp>
        <stp>IVOL_MONEYNESS_LEVEL=MONEY_LVL_100_</stp>
        <stp>DTS=H</stp>
        <stp>FACTOR=.01</stp>
        <stp>DAYS=W</stp>
        <tr r="H978" s="4"/>
      </tp>
      <tp t="e">
        <v>#N/A</v>
        <stp/>
        <stp>##V3_BDHV12</stp>
        <stp>SPX Index</stp>
        <stp>IVOL_MONEYNESS</stp>
        <stp/>
        <stp/>
        <stp>[PUTStrategy-RealOption.xlsx]Opt_BS!R948C8</stp>
        <stp>IVOL_MATURITY=MATURITY_1STM</stp>
        <stp>IVOL_MONEYNESS_LEVEL=MONEY_LVL_100_</stp>
        <stp>DTS=H</stp>
        <stp>FACTOR=.01</stp>
        <stp>DAYS=W</stp>
        <tr r="H948" s="4"/>
      </tp>
      <tp t="e">
        <v>#N/A</v>
        <stp/>
        <stp>##V3_BDHV12</stp>
        <stp>SPX Index</stp>
        <stp>IVOL_MONEYNESS</stp>
        <stp/>
        <stp/>
        <stp>[PUTStrategy-RealOption.xlsx]Opt_BS!R958C8</stp>
        <stp>IVOL_MATURITY=MATURITY_1STM</stp>
        <stp>IVOL_MONEYNESS_LEVEL=MONEY_LVL_100_</stp>
        <stp>DTS=H</stp>
        <stp>FACTOR=.01</stp>
        <stp>DAYS=W</stp>
        <tr r="H958" s="4"/>
      </tp>
      <tp t="e">
        <v>#N/A</v>
        <stp/>
        <stp>##V3_BDHV12</stp>
        <stp>SPX Index</stp>
        <stp>IVOL_MONEYNESS</stp>
        <stp/>
        <stp/>
        <stp>[PUTStrategy-RealOption.xlsx]Opt_BS!R288C8</stp>
        <stp>IVOL_MATURITY=MATURITY_1STM</stp>
        <stp>IVOL_MONEYNESS_LEVEL=MONEY_LVL_100_</stp>
        <stp>DTS=H</stp>
        <stp>FACTOR=.01</stp>
        <stp>DAYS=W</stp>
        <tr r="H288" s="4"/>
      </tp>
      <tp t="e">
        <v>#N/A</v>
        <stp/>
        <stp>##V3_BDHV12</stp>
        <stp>SPX Index</stp>
        <stp>IVOL_MONEYNESS</stp>
        <stp/>
        <stp/>
        <stp>[PUTStrategy-RealOption.xlsx]Opt_BS!R298C8</stp>
        <stp>IVOL_MATURITY=MATURITY_1STM</stp>
        <stp>IVOL_MONEYNESS_LEVEL=MONEY_LVL_100_</stp>
        <stp>DTS=H</stp>
        <stp>FACTOR=.01</stp>
        <stp>DAYS=W</stp>
        <tr r="H298" s="4"/>
      </tp>
      <tp t="e">
        <v>#N/A</v>
        <stp/>
        <stp>##V3_BDHV12</stp>
        <stp>SPX Index</stp>
        <stp>IVOL_MONEYNESS</stp>
        <stp/>
        <stp/>
        <stp>[PUTStrategy-RealOption.xlsx]Opt_BS!R228C8</stp>
        <stp>IVOL_MATURITY=MATURITY_1STM</stp>
        <stp>IVOL_MONEYNESS_LEVEL=MONEY_LVL_100_</stp>
        <stp>DTS=H</stp>
        <stp>FACTOR=.01</stp>
        <stp>DAYS=W</stp>
        <tr r="H228" s="4"/>
      </tp>
      <tp t="e">
        <v>#N/A</v>
        <stp/>
        <stp>##V3_BDHV12</stp>
        <stp>SPX Index</stp>
        <stp>IVOL_MONEYNESS</stp>
        <stp/>
        <stp/>
        <stp>[PUTStrategy-RealOption.xlsx]Opt_BS!R238C8</stp>
        <stp>IVOL_MATURITY=MATURITY_1STM</stp>
        <stp>IVOL_MONEYNESS_LEVEL=MONEY_LVL_100_</stp>
        <stp>DTS=H</stp>
        <stp>FACTOR=.01</stp>
        <stp>DAYS=W</stp>
        <tr r="H238" s="4"/>
      </tp>
      <tp t="e">
        <v>#N/A</v>
        <stp/>
        <stp>##V3_BDHV12</stp>
        <stp>SPX Index</stp>
        <stp>IVOL_MONEYNESS</stp>
        <stp/>
        <stp/>
        <stp>[PUTStrategy-RealOption.xlsx]Opt_BS!R268C8</stp>
        <stp>IVOL_MATURITY=MATURITY_1STM</stp>
        <stp>IVOL_MONEYNESS_LEVEL=MONEY_LVL_100_</stp>
        <stp>DTS=H</stp>
        <stp>FACTOR=.01</stp>
        <stp>DAYS=W</stp>
        <tr r="H268" s="4"/>
      </tp>
      <tp t="e">
        <v>#N/A</v>
        <stp/>
        <stp>##V3_BDHV12</stp>
        <stp>SPX Index</stp>
        <stp>IVOL_MONEYNESS</stp>
        <stp/>
        <stp/>
        <stp>[PUTStrategy-RealOption.xlsx]Opt_BS!R278C8</stp>
        <stp>IVOL_MATURITY=MATURITY_1STM</stp>
        <stp>IVOL_MONEYNESS_LEVEL=MONEY_LVL_100_</stp>
        <stp>DTS=H</stp>
        <stp>FACTOR=.01</stp>
        <stp>DAYS=W</stp>
        <tr r="H278" s="4"/>
      </tp>
      <tp t="e">
        <v>#N/A</v>
        <stp/>
        <stp>##V3_BDHV12</stp>
        <stp>SPX Index</stp>
        <stp>IVOL_MONEYNESS</stp>
        <stp/>
        <stp/>
        <stp>[PUTStrategy-RealOption.xlsx]Opt_BS!R248C8</stp>
        <stp>IVOL_MATURITY=MATURITY_1STM</stp>
        <stp>IVOL_MONEYNESS_LEVEL=MONEY_LVL_100_</stp>
        <stp>DTS=H</stp>
        <stp>FACTOR=.01</stp>
        <stp>DAYS=W</stp>
        <tr r="H248" s="4"/>
      </tp>
      <tp t="e">
        <v>#N/A</v>
        <stp/>
        <stp>##V3_BDHV12</stp>
        <stp>SPX Index</stp>
        <stp>IVOL_MONEYNESS</stp>
        <stp/>
        <stp/>
        <stp>[PUTStrategy-RealOption.xlsx]Opt_BS!R258C8</stp>
        <stp>IVOL_MATURITY=MATURITY_1STM</stp>
        <stp>IVOL_MONEYNESS_LEVEL=MONEY_LVL_100_</stp>
        <stp>DTS=H</stp>
        <stp>FACTOR=.01</stp>
        <stp>DAYS=W</stp>
        <tr r="H258" s="4"/>
      </tp>
      <tp t="e">
        <v>#N/A</v>
        <stp/>
        <stp>##V3_BDHV12</stp>
        <stp>SPX Index</stp>
        <stp>IVOL_MONEYNESS</stp>
        <stp/>
        <stp/>
        <stp>[PUTStrategy-RealOption.xlsx]Opt_BS!R388C8</stp>
        <stp>IVOL_MATURITY=MATURITY_1STM</stp>
        <stp>IVOL_MONEYNESS_LEVEL=MONEY_LVL_100_</stp>
        <stp>DTS=H</stp>
        <stp>FACTOR=.01</stp>
        <stp>DAYS=W</stp>
        <tr r="H388" s="4"/>
      </tp>
      <tp t="e">
        <v>#N/A</v>
        <stp/>
        <stp>##V3_BDHV12</stp>
        <stp>SPX Index</stp>
        <stp>IVOL_MONEYNESS</stp>
        <stp/>
        <stp/>
        <stp>[PUTStrategy-RealOption.xlsx]Opt_BS!R398C8</stp>
        <stp>IVOL_MATURITY=MATURITY_1STM</stp>
        <stp>IVOL_MONEYNESS_LEVEL=MONEY_LVL_100_</stp>
        <stp>DTS=H</stp>
        <stp>FACTOR=.01</stp>
        <stp>DAYS=W</stp>
        <tr r="H398" s="4"/>
      </tp>
      <tp t="e">
        <v>#N/A</v>
        <stp/>
        <stp>##V3_BDHV12</stp>
        <stp>SPX Index</stp>
        <stp>IVOL_MONEYNESS</stp>
        <stp/>
        <stp/>
        <stp>[PUTStrategy-RealOption.xlsx]Opt_BS!R328C8</stp>
        <stp>IVOL_MATURITY=MATURITY_1STM</stp>
        <stp>IVOL_MONEYNESS_LEVEL=MONEY_LVL_100_</stp>
        <stp>DTS=H</stp>
        <stp>FACTOR=.01</stp>
        <stp>DAYS=W</stp>
        <tr r="H328" s="4"/>
      </tp>
      <tp t="e">
        <v>#N/A</v>
        <stp/>
        <stp>##V3_BDHV12</stp>
        <stp>SPX Index</stp>
        <stp>IVOL_MONEYNESS</stp>
        <stp/>
        <stp/>
        <stp>[PUTStrategy-RealOption.xlsx]Opt_BS!R338C8</stp>
        <stp>IVOL_MATURITY=MATURITY_1STM</stp>
        <stp>IVOL_MONEYNESS_LEVEL=MONEY_LVL_100_</stp>
        <stp>DTS=H</stp>
        <stp>FACTOR=.01</stp>
        <stp>DAYS=W</stp>
        <tr r="H338" s="4"/>
      </tp>
      <tp t="e">
        <v>#N/A</v>
        <stp/>
        <stp>##V3_BDHV12</stp>
        <stp>SPX Index</stp>
        <stp>IVOL_MONEYNESS</stp>
        <stp/>
        <stp/>
        <stp>[PUTStrategy-RealOption.xlsx]Opt_BS!R308C8</stp>
        <stp>IVOL_MATURITY=MATURITY_1STM</stp>
        <stp>IVOL_MONEYNESS_LEVEL=MONEY_LVL_100_</stp>
        <stp>DTS=H</stp>
        <stp>FACTOR=.01</stp>
        <stp>DAYS=W</stp>
        <tr r="H308" s="4"/>
      </tp>
      <tp t="e">
        <v>#N/A</v>
        <stp/>
        <stp>##V3_BDHV12</stp>
        <stp>SPX Index</stp>
        <stp>IVOL_MONEYNESS</stp>
        <stp/>
        <stp/>
        <stp>[PUTStrategy-RealOption.xlsx]Opt_BS!R318C8</stp>
        <stp>IVOL_MATURITY=MATURITY_1STM</stp>
        <stp>IVOL_MONEYNESS_LEVEL=MONEY_LVL_100_</stp>
        <stp>DTS=H</stp>
        <stp>FACTOR=.01</stp>
        <stp>DAYS=W</stp>
        <tr r="H318" s="4"/>
      </tp>
      <tp t="e">
        <v>#N/A</v>
        <stp/>
        <stp>##V3_BDHV12</stp>
        <stp>SPX Index</stp>
        <stp>IVOL_MONEYNESS</stp>
        <stp/>
        <stp/>
        <stp>[PUTStrategy-RealOption.xlsx]Opt_BS!R368C8</stp>
        <stp>IVOL_MATURITY=MATURITY_1STM</stp>
        <stp>IVOL_MONEYNESS_LEVEL=MONEY_LVL_100_</stp>
        <stp>DTS=H</stp>
        <stp>FACTOR=.01</stp>
        <stp>DAYS=W</stp>
        <tr r="H368" s="4"/>
      </tp>
      <tp t="e">
        <v>#N/A</v>
        <stp/>
        <stp>##V3_BDHV12</stp>
        <stp>SPX Index</stp>
        <stp>IVOL_MONEYNESS</stp>
        <stp/>
        <stp/>
        <stp>[PUTStrategy-RealOption.xlsx]Opt_BS!R378C8</stp>
        <stp>IVOL_MATURITY=MATURITY_1STM</stp>
        <stp>IVOL_MONEYNESS_LEVEL=MONEY_LVL_100_</stp>
        <stp>DTS=H</stp>
        <stp>FACTOR=.01</stp>
        <stp>DAYS=W</stp>
        <tr r="H378" s="4"/>
      </tp>
      <tp t="e">
        <v>#N/A</v>
        <stp/>
        <stp>##V3_BDHV12</stp>
        <stp>SPX Index</stp>
        <stp>IVOL_MONEYNESS</stp>
        <stp/>
        <stp/>
        <stp>[PUTStrategy-RealOption.xlsx]Opt_BS!R348C8</stp>
        <stp>IVOL_MATURITY=MATURITY_1STM</stp>
        <stp>IVOL_MONEYNESS_LEVEL=MONEY_LVL_100_</stp>
        <stp>DTS=H</stp>
        <stp>FACTOR=.01</stp>
        <stp>DAYS=W</stp>
        <tr r="H348" s="4"/>
      </tp>
      <tp t="e">
        <v>#N/A</v>
        <stp/>
        <stp>##V3_BDHV12</stp>
        <stp>SPX Index</stp>
        <stp>IVOL_MONEYNESS</stp>
        <stp/>
        <stp/>
        <stp>[PUTStrategy-RealOption.xlsx]Opt_BS!R358C8</stp>
        <stp>IVOL_MATURITY=MATURITY_1STM</stp>
        <stp>IVOL_MONEYNESS_LEVEL=MONEY_LVL_100_</stp>
        <stp>DTS=H</stp>
        <stp>FACTOR=.01</stp>
        <stp>DAYS=W</stp>
        <tr r="H358" s="4"/>
      </tp>
      <tp t="e">
        <v>#N/A</v>
        <stp/>
        <stp>##V3_BDHV12</stp>
        <stp>SPX Index</stp>
        <stp>IVOL_MONEYNESS</stp>
        <stp/>
        <stp/>
        <stp>[PUTStrategy-RealOption.xlsx]Opt_BS!R688C8</stp>
        <stp>IVOL_MATURITY=MATURITY_1STM</stp>
        <stp>IVOL_MONEYNESS_LEVEL=MONEY_LVL_100_</stp>
        <stp>DTS=H</stp>
        <stp>FACTOR=.01</stp>
        <stp>DAYS=W</stp>
        <tr r="H688" s="4"/>
      </tp>
      <tp t="e">
        <v>#N/A</v>
        <stp/>
        <stp>##V3_BDHV12</stp>
        <stp>SPX Index</stp>
        <stp>IVOL_MONEYNESS</stp>
        <stp/>
        <stp/>
        <stp>[PUTStrategy-RealOption.xlsx]Opt_BS!R698C8</stp>
        <stp>IVOL_MATURITY=MATURITY_1STM</stp>
        <stp>IVOL_MONEYNESS_LEVEL=MONEY_LVL_100_</stp>
        <stp>DTS=H</stp>
        <stp>FACTOR=.01</stp>
        <stp>DAYS=W</stp>
        <tr r="H698" s="4"/>
      </tp>
      <tp t="e">
        <v>#N/A</v>
        <stp/>
        <stp>##V3_BDHV12</stp>
        <stp>SPX Index</stp>
        <stp>IVOL_MONEYNESS</stp>
        <stp/>
        <stp/>
        <stp>[PUTStrategy-RealOption.xlsx]Opt_BS!R628C8</stp>
        <stp>IVOL_MATURITY=MATURITY_1STM</stp>
        <stp>IVOL_MONEYNESS_LEVEL=MONEY_LVL_100_</stp>
        <stp>DTS=H</stp>
        <stp>FACTOR=.01</stp>
        <stp>DAYS=W</stp>
        <tr r="H628" s="4"/>
      </tp>
      <tp t="e">
        <v>#N/A</v>
        <stp/>
        <stp>##V3_BDHV12</stp>
        <stp>SPX Index</stp>
        <stp>IVOL_MONEYNESS</stp>
        <stp/>
        <stp/>
        <stp>[PUTStrategy-RealOption.xlsx]Opt_BS!R638C8</stp>
        <stp>IVOL_MATURITY=MATURITY_1STM</stp>
        <stp>IVOL_MONEYNESS_LEVEL=MONEY_LVL_100_</stp>
        <stp>DTS=H</stp>
        <stp>FACTOR=.01</stp>
        <stp>DAYS=W</stp>
        <tr r="H638" s="4"/>
      </tp>
      <tp t="e">
        <v>#N/A</v>
        <stp/>
        <stp>##V3_BDHV12</stp>
        <stp>SPX Index</stp>
        <stp>IVOL_MONEYNESS</stp>
        <stp/>
        <stp/>
        <stp>[PUTStrategy-RealOption.xlsx]Opt_BS!R608C8</stp>
        <stp>IVOL_MATURITY=MATURITY_1STM</stp>
        <stp>IVOL_MONEYNESS_LEVEL=MONEY_LVL_100_</stp>
        <stp>DTS=H</stp>
        <stp>FACTOR=.01</stp>
        <stp>DAYS=W</stp>
        <tr r="H608" s="4"/>
      </tp>
      <tp t="e">
        <v>#N/A</v>
        <stp/>
        <stp>##V3_BDHV12</stp>
        <stp>SPX Index</stp>
        <stp>IVOL_MONEYNESS</stp>
        <stp/>
        <stp/>
        <stp>[PUTStrategy-RealOption.xlsx]Opt_BS!R618C8</stp>
        <stp>IVOL_MATURITY=MATURITY_1STM</stp>
        <stp>IVOL_MONEYNESS_LEVEL=MONEY_LVL_100_</stp>
        <stp>DTS=H</stp>
        <stp>FACTOR=.01</stp>
        <stp>DAYS=W</stp>
        <tr r="H618" s="4"/>
      </tp>
      <tp t="e">
        <v>#N/A</v>
        <stp/>
        <stp>##V3_BDHV12</stp>
        <stp>SPX Index</stp>
        <stp>IVOL_MONEYNESS</stp>
        <stp/>
        <stp/>
        <stp>[PUTStrategy-RealOption.xlsx]Opt_BS!R668C8</stp>
        <stp>IVOL_MATURITY=MATURITY_1STM</stp>
        <stp>IVOL_MONEYNESS_LEVEL=MONEY_LVL_100_</stp>
        <stp>DTS=H</stp>
        <stp>FACTOR=.01</stp>
        <stp>DAYS=W</stp>
        <tr r="H668" s="4"/>
      </tp>
      <tp t="e">
        <v>#N/A</v>
        <stp/>
        <stp>##V3_BDHV12</stp>
        <stp>SPX Index</stp>
        <stp>IVOL_MONEYNESS</stp>
        <stp/>
        <stp/>
        <stp>[PUTStrategy-RealOption.xlsx]Opt_BS!R678C8</stp>
        <stp>IVOL_MATURITY=MATURITY_1STM</stp>
        <stp>IVOL_MONEYNESS_LEVEL=MONEY_LVL_100_</stp>
        <stp>DTS=H</stp>
        <stp>FACTOR=.01</stp>
        <stp>DAYS=W</stp>
        <tr r="H678" s="4"/>
      </tp>
      <tp t="e">
        <v>#N/A</v>
        <stp/>
        <stp>##V3_BDHV12</stp>
        <stp>SPX Index</stp>
        <stp>IVOL_MONEYNESS</stp>
        <stp/>
        <stp/>
        <stp>[PUTStrategy-RealOption.xlsx]Opt_BS!R648C8</stp>
        <stp>IVOL_MATURITY=MATURITY_1STM</stp>
        <stp>IVOL_MONEYNESS_LEVEL=MONEY_LVL_100_</stp>
        <stp>DTS=H</stp>
        <stp>FACTOR=.01</stp>
        <stp>DAYS=W</stp>
        <tr r="H648" s="4"/>
      </tp>
      <tp t="e">
        <v>#N/A</v>
        <stp/>
        <stp>##V3_BDHV12</stp>
        <stp>SPX Index</stp>
        <stp>IVOL_MONEYNESS</stp>
        <stp/>
        <stp/>
        <stp>[PUTStrategy-RealOption.xlsx]Opt_BS!R658C8</stp>
        <stp>IVOL_MATURITY=MATURITY_1STM</stp>
        <stp>IVOL_MONEYNESS_LEVEL=MONEY_LVL_100_</stp>
        <stp>DTS=H</stp>
        <stp>FACTOR=.01</stp>
        <stp>DAYS=W</stp>
        <tr r="H658" s="4"/>
      </tp>
      <tp t="e">
        <v>#N/A</v>
        <stp/>
        <stp>##V3_BDHV12</stp>
        <stp>SPX Index</stp>
        <stp>IVOL_MONEYNESS</stp>
        <stp/>
        <stp/>
        <stp>[PUTStrategy-RealOption.xlsx]Opt_BS!R788C8</stp>
        <stp>IVOL_MATURITY=MATURITY_1STM</stp>
        <stp>IVOL_MONEYNESS_LEVEL=MONEY_LVL_100_</stp>
        <stp>DTS=H</stp>
        <stp>FACTOR=.01</stp>
        <stp>DAYS=W</stp>
        <tr r="H788" s="4"/>
      </tp>
      <tp t="e">
        <v>#N/A</v>
        <stp/>
        <stp>##V3_BDHV12</stp>
        <stp>SPX Index</stp>
        <stp>IVOL_MONEYNESS</stp>
        <stp/>
        <stp/>
        <stp>[PUTStrategy-RealOption.xlsx]Opt_BS!R798C8</stp>
        <stp>IVOL_MATURITY=MATURITY_1STM</stp>
        <stp>IVOL_MONEYNESS_LEVEL=MONEY_LVL_100_</stp>
        <stp>DTS=H</stp>
        <stp>FACTOR=.01</stp>
        <stp>DAYS=W</stp>
        <tr r="H798" s="4"/>
      </tp>
      <tp t="e">
        <v>#N/A</v>
        <stp/>
        <stp>##V3_BDHV12</stp>
        <stp>SPX Index</stp>
        <stp>IVOL_MONEYNESS</stp>
        <stp/>
        <stp/>
        <stp>[PUTStrategy-RealOption.xlsx]Opt_BS!R728C8</stp>
        <stp>IVOL_MATURITY=MATURITY_1STM</stp>
        <stp>IVOL_MONEYNESS_LEVEL=MONEY_LVL_100_</stp>
        <stp>DTS=H</stp>
        <stp>FACTOR=.01</stp>
        <stp>DAYS=W</stp>
        <tr r="H728" s="4"/>
      </tp>
      <tp t="e">
        <v>#N/A</v>
        <stp/>
        <stp>##V3_BDHV12</stp>
        <stp>SPX Index</stp>
        <stp>IVOL_MONEYNESS</stp>
        <stp/>
        <stp/>
        <stp>[PUTStrategy-RealOption.xlsx]Opt_BS!R738C8</stp>
        <stp>IVOL_MATURITY=MATURITY_1STM</stp>
        <stp>IVOL_MONEYNESS_LEVEL=MONEY_LVL_100_</stp>
        <stp>DTS=H</stp>
        <stp>FACTOR=.01</stp>
        <stp>DAYS=W</stp>
        <tr r="H738" s="4"/>
      </tp>
      <tp t="e">
        <v>#N/A</v>
        <stp/>
        <stp>##V3_BDHV12</stp>
        <stp>SPX Index</stp>
        <stp>IVOL_MONEYNESS</stp>
        <stp/>
        <stp/>
        <stp>[PUTStrategy-RealOption.xlsx]Opt_BS!R708C8</stp>
        <stp>IVOL_MATURITY=MATURITY_1STM</stp>
        <stp>IVOL_MONEYNESS_LEVEL=MONEY_LVL_100_</stp>
        <stp>DTS=H</stp>
        <stp>FACTOR=.01</stp>
        <stp>DAYS=W</stp>
        <tr r="H708" s="4"/>
      </tp>
      <tp t="e">
        <v>#N/A</v>
        <stp/>
        <stp>##V3_BDHV12</stp>
        <stp>SPX Index</stp>
        <stp>IVOL_MONEYNESS</stp>
        <stp/>
        <stp/>
        <stp>[PUTStrategy-RealOption.xlsx]Opt_BS!R718C8</stp>
        <stp>IVOL_MATURITY=MATURITY_1STM</stp>
        <stp>IVOL_MONEYNESS_LEVEL=MONEY_LVL_100_</stp>
        <stp>DTS=H</stp>
        <stp>FACTOR=.01</stp>
        <stp>DAYS=W</stp>
        <tr r="H718" s="4"/>
      </tp>
      <tp t="e">
        <v>#N/A</v>
        <stp/>
        <stp>##V3_BDHV12</stp>
        <stp>SPX Index</stp>
        <stp>IVOL_MONEYNESS</stp>
        <stp/>
        <stp/>
        <stp>[PUTStrategy-RealOption.xlsx]Opt_BS!R768C8</stp>
        <stp>IVOL_MATURITY=MATURITY_1STM</stp>
        <stp>IVOL_MONEYNESS_LEVEL=MONEY_LVL_100_</stp>
        <stp>DTS=H</stp>
        <stp>FACTOR=.01</stp>
        <stp>DAYS=W</stp>
        <tr r="H768" s="4"/>
      </tp>
      <tp t="e">
        <v>#N/A</v>
        <stp/>
        <stp>##V3_BDHV12</stp>
        <stp>SPX Index</stp>
        <stp>IVOL_MONEYNESS</stp>
        <stp/>
        <stp/>
        <stp>[PUTStrategy-RealOption.xlsx]Opt_BS!R778C8</stp>
        <stp>IVOL_MATURITY=MATURITY_1STM</stp>
        <stp>IVOL_MONEYNESS_LEVEL=MONEY_LVL_100_</stp>
        <stp>DTS=H</stp>
        <stp>FACTOR=.01</stp>
        <stp>DAYS=W</stp>
        <tr r="H778" s="4"/>
      </tp>
      <tp t="e">
        <v>#N/A</v>
        <stp/>
        <stp>##V3_BDHV12</stp>
        <stp>SPX Index</stp>
        <stp>IVOL_MONEYNESS</stp>
        <stp/>
        <stp/>
        <stp>[PUTStrategy-RealOption.xlsx]Opt_BS!R748C8</stp>
        <stp>IVOL_MATURITY=MATURITY_1STM</stp>
        <stp>IVOL_MONEYNESS_LEVEL=MONEY_LVL_100_</stp>
        <stp>DTS=H</stp>
        <stp>FACTOR=.01</stp>
        <stp>DAYS=W</stp>
        <tr r="H748" s="4"/>
      </tp>
      <tp t="e">
        <v>#N/A</v>
        <stp/>
        <stp>##V3_BDHV12</stp>
        <stp>SPX Index</stp>
        <stp>IVOL_MONEYNESS</stp>
        <stp/>
        <stp/>
        <stp>[PUTStrategy-RealOption.xlsx]Opt_BS!R758C8</stp>
        <stp>IVOL_MATURITY=MATURITY_1STM</stp>
        <stp>IVOL_MONEYNESS_LEVEL=MONEY_LVL_100_</stp>
        <stp>DTS=H</stp>
        <stp>FACTOR=.01</stp>
        <stp>DAYS=W</stp>
        <tr r="H758" s="4"/>
      </tp>
      <tp t="e">
        <v>#N/A</v>
        <stp/>
        <stp>##V3_BDHV12</stp>
        <stp>SPX Index</stp>
        <stp>IVOL_MONEYNESS</stp>
        <stp/>
        <stp/>
        <stp>[PUTStrategy-RealOption.xlsx]Opt_BS!R488C8</stp>
        <stp>IVOL_MATURITY=MATURITY_1STM</stp>
        <stp>IVOL_MONEYNESS_LEVEL=MONEY_LVL_100_</stp>
        <stp>DTS=H</stp>
        <stp>FACTOR=.01</stp>
        <stp>DAYS=W</stp>
        <tr r="H488" s="4"/>
      </tp>
      <tp t="e">
        <v>#N/A</v>
        <stp/>
        <stp>##V3_BDHV12</stp>
        <stp>SPX Index</stp>
        <stp>IVOL_MONEYNESS</stp>
        <stp/>
        <stp/>
        <stp>[PUTStrategy-RealOption.xlsx]Opt_BS!R498C8</stp>
        <stp>IVOL_MATURITY=MATURITY_1STM</stp>
        <stp>IVOL_MONEYNESS_LEVEL=MONEY_LVL_100_</stp>
        <stp>DTS=H</stp>
        <stp>FACTOR=.01</stp>
        <stp>DAYS=W</stp>
        <tr r="H498" s="4"/>
      </tp>
      <tp t="e">
        <v>#N/A</v>
        <stp/>
        <stp>##V3_BDHV12</stp>
        <stp>SPX Index</stp>
        <stp>IVOL_MONEYNESS</stp>
        <stp/>
        <stp/>
        <stp>[PUTStrategy-RealOption.xlsx]Opt_BS!R428C8</stp>
        <stp>IVOL_MATURITY=MATURITY_1STM</stp>
        <stp>IVOL_MONEYNESS_LEVEL=MONEY_LVL_100_</stp>
        <stp>DTS=H</stp>
        <stp>FACTOR=.01</stp>
        <stp>DAYS=W</stp>
        <tr r="H428" s="4"/>
      </tp>
      <tp t="e">
        <v>#N/A</v>
        <stp/>
        <stp>##V3_BDHV12</stp>
        <stp>SPX Index</stp>
        <stp>IVOL_MONEYNESS</stp>
        <stp/>
        <stp/>
        <stp>[PUTStrategy-RealOption.xlsx]Opt_BS!R438C8</stp>
        <stp>IVOL_MATURITY=MATURITY_1STM</stp>
        <stp>IVOL_MONEYNESS_LEVEL=MONEY_LVL_100_</stp>
        <stp>DTS=H</stp>
        <stp>FACTOR=.01</stp>
        <stp>DAYS=W</stp>
        <tr r="H438" s="4"/>
      </tp>
      <tp t="e">
        <v>#N/A</v>
        <stp/>
        <stp>##V3_BDHV12</stp>
        <stp>SPX Index</stp>
        <stp>IVOL_MONEYNESS</stp>
        <stp/>
        <stp/>
        <stp>[PUTStrategy-RealOption.xlsx]Opt_BS!R408C8</stp>
        <stp>IVOL_MATURITY=MATURITY_1STM</stp>
        <stp>IVOL_MONEYNESS_LEVEL=MONEY_LVL_100_</stp>
        <stp>DTS=H</stp>
        <stp>FACTOR=.01</stp>
        <stp>DAYS=W</stp>
        <tr r="H408" s="4"/>
      </tp>
      <tp t="e">
        <v>#N/A</v>
        <stp/>
        <stp>##V3_BDHV12</stp>
        <stp>SPX Index</stp>
        <stp>IVOL_MONEYNESS</stp>
        <stp/>
        <stp/>
        <stp>[PUTStrategy-RealOption.xlsx]Opt_BS!R418C8</stp>
        <stp>IVOL_MATURITY=MATURITY_1STM</stp>
        <stp>IVOL_MONEYNESS_LEVEL=MONEY_LVL_100_</stp>
        <stp>DTS=H</stp>
        <stp>FACTOR=.01</stp>
        <stp>DAYS=W</stp>
        <tr r="H418" s="4"/>
      </tp>
      <tp t="e">
        <v>#N/A</v>
        <stp/>
        <stp>##V3_BDHV12</stp>
        <stp>SPX Index</stp>
        <stp>IVOL_MONEYNESS</stp>
        <stp/>
        <stp/>
        <stp>[PUTStrategy-RealOption.xlsx]Opt_BS!R468C8</stp>
        <stp>IVOL_MATURITY=MATURITY_1STM</stp>
        <stp>IVOL_MONEYNESS_LEVEL=MONEY_LVL_100_</stp>
        <stp>DTS=H</stp>
        <stp>FACTOR=.01</stp>
        <stp>DAYS=W</stp>
        <tr r="H468" s="4"/>
      </tp>
      <tp t="e">
        <v>#N/A</v>
        <stp/>
        <stp>##V3_BDHV12</stp>
        <stp>SPX Index</stp>
        <stp>IVOL_MONEYNESS</stp>
        <stp/>
        <stp/>
        <stp>[PUTStrategy-RealOption.xlsx]Opt_BS!R478C8</stp>
        <stp>IVOL_MATURITY=MATURITY_1STM</stp>
        <stp>IVOL_MONEYNESS_LEVEL=MONEY_LVL_100_</stp>
        <stp>DTS=H</stp>
        <stp>FACTOR=.01</stp>
        <stp>DAYS=W</stp>
        <tr r="H478" s="4"/>
      </tp>
      <tp t="e">
        <v>#N/A</v>
        <stp/>
        <stp>##V3_BDHV12</stp>
        <stp>SPX Index</stp>
        <stp>IVOL_MONEYNESS</stp>
        <stp/>
        <stp/>
        <stp>[PUTStrategy-RealOption.xlsx]Opt_BS!R448C8</stp>
        <stp>IVOL_MATURITY=MATURITY_1STM</stp>
        <stp>IVOL_MONEYNESS_LEVEL=MONEY_LVL_100_</stp>
        <stp>DTS=H</stp>
        <stp>FACTOR=.01</stp>
        <stp>DAYS=W</stp>
        <tr r="H448" s="4"/>
      </tp>
      <tp t="e">
        <v>#N/A</v>
        <stp/>
        <stp>##V3_BDHV12</stp>
        <stp>SPX Index</stp>
        <stp>IVOL_MONEYNESS</stp>
        <stp/>
        <stp/>
        <stp>[PUTStrategy-RealOption.xlsx]Opt_BS!R458C8</stp>
        <stp>IVOL_MATURITY=MATURITY_1STM</stp>
        <stp>IVOL_MONEYNESS_LEVEL=MONEY_LVL_100_</stp>
        <stp>DTS=H</stp>
        <stp>FACTOR=.01</stp>
        <stp>DAYS=W</stp>
        <tr r="H458" s="4"/>
      </tp>
      <tp t="e">
        <v>#N/A</v>
        <stp/>
        <stp>##V3_BDHV12</stp>
        <stp>SPX Index</stp>
        <stp>IVOL_MONEYNESS</stp>
        <stp/>
        <stp/>
        <stp>[PUTStrategy-RealOption.xlsx]Opt_BS!R588C8</stp>
        <stp>IVOL_MATURITY=MATURITY_1STM</stp>
        <stp>IVOL_MONEYNESS_LEVEL=MONEY_LVL_100_</stp>
        <stp>DTS=H</stp>
        <stp>FACTOR=.01</stp>
        <stp>DAYS=W</stp>
        <tr r="H588" s="4"/>
      </tp>
      <tp t="e">
        <v>#N/A</v>
        <stp/>
        <stp>##V3_BDHV12</stp>
        <stp>SPX Index</stp>
        <stp>IVOL_MONEYNESS</stp>
        <stp/>
        <stp/>
        <stp>[PUTStrategy-RealOption.xlsx]Opt_BS!R598C8</stp>
        <stp>IVOL_MATURITY=MATURITY_1STM</stp>
        <stp>IVOL_MONEYNESS_LEVEL=MONEY_LVL_100_</stp>
        <stp>DTS=H</stp>
        <stp>FACTOR=.01</stp>
        <stp>DAYS=W</stp>
        <tr r="H598" s="4"/>
      </tp>
      <tp t="e">
        <v>#N/A</v>
        <stp/>
        <stp>##V3_BDHV12</stp>
        <stp>SPX Index</stp>
        <stp>IVOL_MONEYNESS</stp>
        <stp/>
        <stp/>
        <stp>[PUTStrategy-RealOption.xlsx]Opt_BS!R528C8</stp>
        <stp>IVOL_MATURITY=MATURITY_1STM</stp>
        <stp>IVOL_MONEYNESS_LEVEL=MONEY_LVL_100_</stp>
        <stp>DTS=H</stp>
        <stp>FACTOR=.01</stp>
        <stp>DAYS=W</stp>
        <tr r="H528" s="4"/>
      </tp>
      <tp t="e">
        <v>#N/A</v>
        <stp/>
        <stp>##V3_BDHV12</stp>
        <stp>SPX Index</stp>
        <stp>IVOL_MONEYNESS</stp>
        <stp/>
        <stp/>
        <stp>[PUTStrategy-RealOption.xlsx]Opt_BS!R538C8</stp>
        <stp>IVOL_MATURITY=MATURITY_1STM</stp>
        <stp>IVOL_MONEYNESS_LEVEL=MONEY_LVL_100_</stp>
        <stp>DTS=H</stp>
        <stp>FACTOR=.01</stp>
        <stp>DAYS=W</stp>
        <tr r="H538" s="4"/>
      </tp>
      <tp t="e">
        <v>#N/A</v>
        <stp/>
        <stp>##V3_BDHV12</stp>
        <stp>SPX Index</stp>
        <stp>IVOL_MONEYNESS</stp>
        <stp/>
        <stp/>
        <stp>[PUTStrategy-RealOption.xlsx]Opt_BS!R508C8</stp>
        <stp>IVOL_MATURITY=MATURITY_1STM</stp>
        <stp>IVOL_MONEYNESS_LEVEL=MONEY_LVL_100_</stp>
        <stp>DTS=H</stp>
        <stp>FACTOR=.01</stp>
        <stp>DAYS=W</stp>
        <tr r="H508" s="4"/>
      </tp>
      <tp t="e">
        <v>#N/A</v>
        <stp/>
        <stp>##V3_BDHV12</stp>
        <stp>SPX Index</stp>
        <stp>IVOL_MONEYNESS</stp>
        <stp/>
        <stp/>
        <stp>[PUTStrategy-RealOption.xlsx]Opt_BS!R518C8</stp>
        <stp>IVOL_MATURITY=MATURITY_1STM</stp>
        <stp>IVOL_MONEYNESS_LEVEL=MONEY_LVL_100_</stp>
        <stp>DTS=H</stp>
        <stp>FACTOR=.01</stp>
        <stp>DAYS=W</stp>
        <tr r="H518" s="4"/>
      </tp>
      <tp t="e">
        <v>#N/A</v>
        <stp/>
        <stp>##V3_BDHV12</stp>
        <stp>SPX Index</stp>
        <stp>IVOL_MONEYNESS</stp>
        <stp/>
        <stp/>
        <stp>[PUTStrategy-RealOption.xlsx]Opt_BS!R568C8</stp>
        <stp>IVOL_MATURITY=MATURITY_1STM</stp>
        <stp>IVOL_MONEYNESS_LEVEL=MONEY_LVL_100_</stp>
        <stp>DTS=H</stp>
        <stp>FACTOR=.01</stp>
        <stp>DAYS=W</stp>
        <tr r="H568" s="4"/>
      </tp>
      <tp t="e">
        <v>#N/A</v>
        <stp/>
        <stp>##V3_BDHV12</stp>
        <stp>SPX Index</stp>
        <stp>IVOL_MONEYNESS</stp>
        <stp/>
        <stp/>
        <stp>[PUTStrategy-RealOption.xlsx]Opt_BS!R578C8</stp>
        <stp>IVOL_MATURITY=MATURITY_1STM</stp>
        <stp>IVOL_MONEYNESS_LEVEL=MONEY_LVL_100_</stp>
        <stp>DTS=H</stp>
        <stp>FACTOR=.01</stp>
        <stp>DAYS=W</stp>
        <tr r="H578" s="4"/>
      </tp>
      <tp t="e">
        <v>#N/A</v>
        <stp/>
        <stp>##V3_BDHV12</stp>
        <stp>SPX Index</stp>
        <stp>IVOL_MONEYNESS</stp>
        <stp/>
        <stp/>
        <stp>[PUTStrategy-RealOption.xlsx]Opt_BS!R548C8</stp>
        <stp>IVOL_MATURITY=MATURITY_1STM</stp>
        <stp>IVOL_MONEYNESS_LEVEL=MONEY_LVL_100_</stp>
        <stp>DTS=H</stp>
        <stp>FACTOR=.01</stp>
        <stp>DAYS=W</stp>
        <tr r="H548" s="4"/>
      </tp>
      <tp t="e">
        <v>#N/A</v>
        <stp/>
        <stp>##V3_BDHV12</stp>
        <stp>SPX Index</stp>
        <stp>IVOL_MONEYNESS</stp>
        <stp/>
        <stp/>
        <stp>[PUTStrategy-RealOption.xlsx]Opt_BS!R558C8</stp>
        <stp>IVOL_MATURITY=MATURITY_1STM</stp>
        <stp>IVOL_MONEYNESS_LEVEL=MONEY_LVL_100_</stp>
        <stp>DTS=H</stp>
        <stp>FACTOR=.01</stp>
        <stp>DAYS=W</stp>
        <tr r="H558" s="4"/>
      </tp>
      <tp t="e">
        <v>#N/A</v>
        <stp/>
        <stp>##V3_BDSV12</stp>
        <stp>SPX Index</stp>
        <stp>CHAIN_TICKERS</stp>
        <stp>[PUTStrategy6.xlsx]Backup!R7C7</stp>
        <stp>CHAIN_STRIKE_PX_OVRD</stp>
        <stp>320</stp>
        <stp>CHAIN_PUT_CALL_TYPE_OVRD=P</stp>
        <stp>CHAIN_PERIODICITY_OVRD=M</stp>
        <tr r="G7" s="3"/>
      </tp>
      <tp t="e">
        <v>#N/A</v>
        <stp/>
        <stp>##V3_BDSV12</stp>
        <stp>SPX Index</stp>
        <stp>CHAIN_TICKERS</stp>
        <stp>[PUTStrategy6.xlsx]Backup!R6C7</stp>
        <stp>CHAIN_STRIKE_PX_OVRD</stp>
        <stp>300</stp>
        <stp>CHAIN_PUT_CALL_TYPE_OVRD=P</stp>
        <stp>CHAIN_PERIODICITY_OVRD=M</stp>
        <tr r="G6" s="3"/>
      </tp>
      <tp t="e">
        <v>#N/A</v>
        <stp/>
        <stp>##V3_BDSV12</stp>
        <stp>SPX Index</stp>
        <stp>CHAIN_TICKERS</stp>
        <stp>[PUTStrategy6.xlsx]Backup!R9C7</stp>
        <stp>CHAIN_STRIKE_PX_OVRD</stp>
        <stp>360</stp>
        <stp>CHAIN_PUT_CALL_TYPE_OVRD=P</stp>
        <stp>CHAIN_PERIODICITY_OVRD=M</stp>
        <tr r="G9" s="3"/>
      </tp>
      <tp t="e">
        <v>#N/A</v>
        <stp/>
        <stp>##V3_BDSV12</stp>
        <stp>SPX Index</stp>
        <stp>CHAIN_TICKERS</stp>
        <stp>[PUTStrategy6.xlsx]Backup!R8C7</stp>
        <stp>CHAIN_STRIKE_PX_OVRD</stp>
        <stp>340</stp>
        <stp>CHAIN_PUT_CALL_TYPE_OVRD=P</stp>
        <stp>CHAIN_PERIODICITY_OVRD=M</stp>
        <tr r="G8" s="3"/>
      </tp>
      <tp t="e">
        <v>#N/A</v>
        <stp/>
        <stp>##V3_BDSV12</stp>
        <stp>SPX Index</stp>
        <stp>CHAIN_TICKERS</stp>
        <stp>[PUTStrategy6.xlsx]Backup!R5C7</stp>
        <stp>CHAIN_STRIKE_PX_OVRD</stp>
        <stp>280</stp>
        <stp>CHAIN_PUT_CALL_TYPE_OVRD=P</stp>
        <stp>CHAIN_PERIODICITY_OVRD=M</stp>
        <tr r="G5" s="3"/>
      </tp>
      <tp t="e">
        <v>#N/A</v>
        <stp/>
        <stp>##V3_BDSV12</stp>
        <stp>SPX Index</stp>
        <stp>CHAIN_TICKERS</stp>
        <stp>[PUTStrategy6.xlsx]Backup!R4C7</stp>
        <stp>CHAIN_STRIKE_PX_OVRD</stp>
        <stp>260</stp>
        <stp>CHAIN_PUT_CALL_TYPE_OVRD=P</stp>
        <stp>CHAIN_PERIODICITY_OVRD=M</stp>
        <tr r="G4" s="3"/>
      </tp>
      <tp t="e">
        <v>#N/A</v>
        <stp/>
        <stp>##V3_BDSV12</stp>
        <stp>SPX Index</stp>
        <stp>CHAIN_TICKERS</stp>
        <stp>[PUTStrategy6.xlsx]Backup!R3C7</stp>
        <stp>CHAIN_STRIKE_PX_OVRD</stp>
        <stp>240</stp>
        <stp>CHAIN_PUT_CALL_TYPE_OVRD=P</stp>
        <stp>CHAIN_PERIODICITY_OVRD=M</stp>
        <tr r="G3" s="3"/>
      </tp>
      <tp t="e">
        <v>#N/A</v>
        <stp/>
        <stp>##V3_BDHV12</stp>
        <stp>SPX Index</stp>
        <stp>IVOL_MONEYNESS</stp>
        <stp/>
        <stp/>
        <stp>[PUTStrategy-RealOption.xlsx]Opt_BS!R881C8</stp>
        <stp>IVOL_MATURITY=MATURITY_1STM</stp>
        <stp>IVOL_MONEYNESS_LEVEL=MONEY_LVL_100_</stp>
        <stp>DTS=H</stp>
        <stp>FACTOR=.01</stp>
        <stp>DAYS=W</stp>
        <tr r="H881" s="4"/>
      </tp>
      <tp t="e">
        <v>#N/A</v>
        <stp/>
        <stp>##V3_BDHV12</stp>
        <stp>SPX Index</stp>
        <stp>IVOL_MONEYNESS</stp>
        <stp/>
        <stp/>
        <stp>[PUTStrategy-RealOption.xlsx]Opt_BS!R891C8</stp>
        <stp>IVOL_MATURITY=MATURITY_1STM</stp>
        <stp>IVOL_MONEYNESS_LEVEL=MONEY_LVL_100_</stp>
        <stp>DTS=H</stp>
        <stp>FACTOR=.01</stp>
        <stp>DAYS=W</stp>
        <tr r="H891" s="4"/>
      </tp>
      <tp t="e">
        <v>#N/A</v>
        <stp/>
        <stp>##V3_BDHV12</stp>
        <stp>SPX Index</stp>
        <stp>IVOL_MONEYNESS</stp>
        <stp/>
        <stp/>
        <stp>[PUTStrategy-RealOption.xlsx]Opt_BS!R821C8</stp>
        <stp>IVOL_MATURITY=MATURITY_1STM</stp>
        <stp>IVOL_MONEYNESS_LEVEL=MONEY_LVL_100_</stp>
        <stp>DTS=H</stp>
        <stp>FACTOR=.01</stp>
        <stp>DAYS=W</stp>
        <tr r="H821" s="4"/>
      </tp>
      <tp t="e">
        <v>#N/A</v>
        <stp/>
        <stp>##V3_BDHV12</stp>
        <stp>SPX Index</stp>
        <stp>IVOL_MONEYNESS</stp>
        <stp/>
        <stp/>
        <stp>[PUTStrategy-RealOption.xlsx]Opt_BS!R831C8</stp>
        <stp>IVOL_MATURITY=MATURITY_1STM</stp>
        <stp>IVOL_MONEYNESS_LEVEL=MONEY_LVL_100_</stp>
        <stp>DTS=H</stp>
        <stp>FACTOR=.01</stp>
        <stp>DAYS=W</stp>
        <tr r="H831" s="4"/>
      </tp>
      <tp t="e">
        <v>#N/A</v>
        <stp/>
        <stp>##V3_BDHV12</stp>
        <stp>SPX Index</stp>
        <stp>IVOL_MONEYNESS</stp>
        <stp/>
        <stp/>
        <stp>[PUTStrategy-RealOption.xlsx]Opt_BS!R801C8</stp>
        <stp>IVOL_MATURITY=MATURITY_1STM</stp>
        <stp>IVOL_MONEYNESS_LEVEL=MONEY_LVL_100_</stp>
        <stp>DTS=H</stp>
        <stp>FACTOR=.01</stp>
        <stp>DAYS=W</stp>
        <tr r="H801" s="4"/>
      </tp>
      <tp t="e">
        <v>#N/A</v>
        <stp/>
        <stp>##V3_BDHV12</stp>
        <stp>SPX Index</stp>
        <stp>IVOL_MONEYNESS</stp>
        <stp/>
        <stp/>
        <stp>[PUTStrategy-RealOption.xlsx]Opt_BS!R811C8</stp>
        <stp>IVOL_MATURITY=MATURITY_1STM</stp>
        <stp>IVOL_MONEYNESS_LEVEL=MONEY_LVL_100_</stp>
        <stp>DTS=H</stp>
        <stp>FACTOR=.01</stp>
        <stp>DAYS=W</stp>
        <tr r="H811" s="4"/>
      </tp>
      <tp t="e">
        <v>#N/A</v>
        <stp/>
        <stp>##V3_BDHV12</stp>
        <stp>SPX Index</stp>
        <stp>IVOL_MONEYNESS</stp>
        <stp/>
        <stp/>
        <stp>[PUTStrategy-RealOption.xlsx]Opt_BS!R861C8</stp>
        <stp>IVOL_MATURITY=MATURITY_1STM</stp>
        <stp>IVOL_MONEYNESS_LEVEL=MONEY_LVL_100_</stp>
        <stp>DTS=H</stp>
        <stp>FACTOR=.01</stp>
        <stp>DAYS=W</stp>
        <tr r="H861" s="4"/>
      </tp>
      <tp t="e">
        <v>#N/A</v>
        <stp/>
        <stp>##V3_BDHV12</stp>
        <stp>SPX Index</stp>
        <stp>IVOL_MONEYNESS</stp>
        <stp/>
        <stp/>
        <stp>[PUTStrategy-RealOption.xlsx]Opt_BS!R871C8</stp>
        <stp>IVOL_MATURITY=MATURITY_1STM</stp>
        <stp>IVOL_MONEYNESS_LEVEL=MONEY_LVL_100_</stp>
        <stp>DTS=H</stp>
        <stp>FACTOR=.01</stp>
        <stp>DAYS=W</stp>
        <tr r="H871" s="4"/>
      </tp>
      <tp t="e">
        <v>#N/A</v>
        <stp/>
        <stp>##V3_BDHV12</stp>
        <stp>SPX Index</stp>
        <stp>IVOL_MONEYNESS</stp>
        <stp/>
        <stp/>
        <stp>[PUTStrategy-RealOption.xlsx]Opt_BS!R841C8</stp>
        <stp>IVOL_MATURITY=MATURITY_1STM</stp>
        <stp>IVOL_MONEYNESS_LEVEL=MONEY_LVL_100_</stp>
        <stp>DTS=H</stp>
        <stp>FACTOR=.01</stp>
        <stp>DAYS=W</stp>
        <tr r="H841" s="4"/>
      </tp>
      <tp t="e">
        <v>#N/A</v>
        <stp/>
        <stp>##V3_BDHV12</stp>
        <stp>SPX Index</stp>
        <stp>IVOL_MONEYNESS</stp>
        <stp/>
        <stp/>
        <stp>[PUTStrategy-RealOption.xlsx]Opt_BS!R851C8</stp>
        <stp>IVOL_MATURITY=MATURITY_1STM</stp>
        <stp>IVOL_MONEYNESS_LEVEL=MONEY_LVL_100_</stp>
        <stp>DTS=H</stp>
        <stp>FACTOR=.01</stp>
        <stp>DAYS=W</stp>
        <tr r="H851" s="4"/>
      </tp>
      <tp t="e">
        <v>#N/A</v>
        <stp/>
        <stp>##V3_BDHV12</stp>
        <stp>SPX Index</stp>
        <stp>IVOL_MONEYNESS</stp>
        <stp/>
        <stp/>
        <stp>[PUTStrategy-RealOption.xlsx]Opt_BS!R981C8</stp>
        <stp>IVOL_MATURITY=MATURITY_1STM</stp>
        <stp>IVOL_MONEYNESS_LEVEL=MONEY_LVL_100_</stp>
        <stp>DTS=H</stp>
        <stp>FACTOR=.01</stp>
        <stp>DAYS=W</stp>
        <tr r="H981" s="4"/>
      </tp>
      <tp t="e">
        <v>#N/A</v>
        <stp/>
        <stp>##V3_BDHV12</stp>
        <stp>SPX Index</stp>
        <stp>IVOL_MONEYNESS</stp>
        <stp/>
        <stp/>
        <stp>[PUTStrategy-RealOption.xlsx]Opt_BS!R991C8</stp>
        <stp>IVOL_MATURITY=MATURITY_1STM</stp>
        <stp>IVOL_MONEYNESS_LEVEL=MONEY_LVL_100_</stp>
        <stp>DTS=H</stp>
        <stp>FACTOR=.01</stp>
        <stp>DAYS=W</stp>
        <tr r="H991" s="4"/>
      </tp>
      <tp t="e">
        <v>#N/A</v>
        <stp/>
        <stp>##V3_BDHV12</stp>
        <stp>SPX Index</stp>
        <stp>IVOL_MONEYNESS</stp>
        <stp/>
        <stp/>
        <stp>[PUTStrategy-RealOption.xlsx]Opt_BS!R921C8</stp>
        <stp>IVOL_MATURITY=MATURITY_1STM</stp>
        <stp>IVOL_MONEYNESS_LEVEL=MONEY_LVL_100_</stp>
        <stp>DTS=H</stp>
        <stp>FACTOR=.01</stp>
        <stp>DAYS=W</stp>
        <tr r="H921" s="4"/>
      </tp>
      <tp t="e">
        <v>#N/A</v>
        <stp/>
        <stp>##V3_BDHV12</stp>
        <stp>SPX Index</stp>
        <stp>IVOL_MONEYNESS</stp>
        <stp/>
        <stp/>
        <stp>[PUTStrategy-RealOption.xlsx]Opt_BS!R931C8</stp>
        <stp>IVOL_MATURITY=MATURITY_1STM</stp>
        <stp>IVOL_MONEYNESS_LEVEL=MONEY_LVL_100_</stp>
        <stp>DTS=H</stp>
        <stp>FACTOR=.01</stp>
        <stp>DAYS=W</stp>
        <tr r="H931" s="4"/>
      </tp>
      <tp t="e">
        <v>#N/A</v>
        <stp/>
        <stp>##V3_BDHV12</stp>
        <stp>SPX Index</stp>
        <stp>IVOL_MONEYNESS</stp>
        <stp/>
        <stp/>
        <stp>[PUTStrategy-RealOption.xlsx]Opt_BS!R901C8</stp>
        <stp>IVOL_MATURITY=MATURITY_1STM</stp>
        <stp>IVOL_MONEYNESS_LEVEL=MONEY_LVL_100_</stp>
        <stp>DTS=H</stp>
        <stp>FACTOR=.01</stp>
        <stp>DAYS=W</stp>
        <tr r="H901" s="4"/>
      </tp>
      <tp t="e">
        <v>#N/A</v>
        <stp/>
        <stp>##V3_BDHV12</stp>
        <stp>SPX Index</stp>
        <stp>IVOL_MONEYNESS</stp>
        <stp/>
        <stp/>
        <stp>[PUTStrategy-RealOption.xlsx]Opt_BS!R911C8</stp>
        <stp>IVOL_MATURITY=MATURITY_1STM</stp>
        <stp>IVOL_MONEYNESS_LEVEL=MONEY_LVL_100_</stp>
        <stp>DTS=H</stp>
        <stp>FACTOR=.01</stp>
        <stp>DAYS=W</stp>
        <tr r="H911" s="4"/>
      </tp>
      <tp t="e">
        <v>#N/A</v>
        <stp/>
        <stp>##V3_BDHV12</stp>
        <stp>SPX Index</stp>
        <stp>IVOL_MONEYNESS</stp>
        <stp/>
        <stp/>
        <stp>[PUTStrategy-RealOption.xlsx]Opt_BS!R961C8</stp>
        <stp>IVOL_MATURITY=MATURITY_1STM</stp>
        <stp>IVOL_MONEYNESS_LEVEL=MONEY_LVL_100_</stp>
        <stp>DTS=H</stp>
        <stp>FACTOR=.01</stp>
        <stp>DAYS=W</stp>
        <tr r="H961" s="4"/>
      </tp>
      <tp t="e">
        <v>#N/A</v>
        <stp/>
        <stp>##V3_BDHV12</stp>
        <stp>SPX Index</stp>
        <stp>IVOL_MONEYNESS</stp>
        <stp/>
        <stp/>
        <stp>[PUTStrategy-RealOption.xlsx]Opt_BS!R971C8</stp>
        <stp>IVOL_MATURITY=MATURITY_1STM</stp>
        <stp>IVOL_MONEYNESS_LEVEL=MONEY_LVL_100_</stp>
        <stp>DTS=H</stp>
        <stp>FACTOR=.01</stp>
        <stp>DAYS=W</stp>
        <tr r="H971" s="4"/>
      </tp>
      <tp t="e">
        <v>#N/A</v>
        <stp/>
        <stp>##V3_BDHV12</stp>
        <stp>SPX Index</stp>
        <stp>IVOL_MONEYNESS</stp>
        <stp/>
        <stp/>
        <stp>[PUTStrategy-RealOption.xlsx]Opt_BS!R941C8</stp>
        <stp>IVOL_MATURITY=MATURITY_1STM</stp>
        <stp>IVOL_MONEYNESS_LEVEL=MONEY_LVL_100_</stp>
        <stp>DTS=H</stp>
        <stp>FACTOR=.01</stp>
        <stp>DAYS=W</stp>
        <tr r="H941" s="4"/>
      </tp>
      <tp t="e">
        <v>#N/A</v>
        <stp/>
        <stp>##V3_BDHV12</stp>
        <stp>SPX Index</stp>
        <stp>IVOL_MONEYNESS</stp>
        <stp/>
        <stp/>
        <stp>[PUTStrategy-RealOption.xlsx]Opt_BS!R951C8</stp>
        <stp>IVOL_MATURITY=MATURITY_1STM</stp>
        <stp>IVOL_MONEYNESS_LEVEL=MONEY_LVL_100_</stp>
        <stp>DTS=H</stp>
        <stp>FACTOR=.01</stp>
        <stp>DAYS=W</stp>
        <tr r="H951" s="4"/>
      </tp>
      <tp t="e">
        <v>#N/A</v>
        <stp/>
        <stp>##V3_BDHV12</stp>
        <stp>SPX Index</stp>
        <stp>IVOL_MONEYNESS</stp>
        <stp/>
        <stp/>
        <stp>[PUTStrategy-RealOption.xlsx]Opt_BS!R281C8</stp>
        <stp>IVOL_MATURITY=MATURITY_1STM</stp>
        <stp>IVOL_MONEYNESS_LEVEL=MONEY_LVL_100_</stp>
        <stp>DTS=H</stp>
        <stp>FACTOR=.01</stp>
        <stp>DAYS=W</stp>
        <tr r="H281" s="4"/>
      </tp>
      <tp t="e">
        <v>#N/A</v>
        <stp/>
        <stp>##V3_BDHV12</stp>
        <stp>SPX Index</stp>
        <stp>IVOL_MONEYNESS</stp>
        <stp/>
        <stp/>
        <stp>[PUTStrategy-RealOption.xlsx]Opt_BS!R291C8</stp>
        <stp>IVOL_MATURITY=MATURITY_1STM</stp>
        <stp>IVOL_MONEYNESS_LEVEL=MONEY_LVL_100_</stp>
        <stp>DTS=H</stp>
        <stp>FACTOR=.01</stp>
        <stp>DAYS=W</stp>
        <tr r="H291" s="4"/>
      </tp>
      <tp t="e">
        <v>#N/A</v>
        <stp/>
        <stp>##V3_BDHV12</stp>
        <stp>SPX Index</stp>
        <stp>IVOL_MONEYNESS</stp>
        <stp/>
        <stp/>
        <stp>[PUTStrategy-RealOption.xlsx]Opt_BS!R231C8</stp>
        <stp>IVOL_MATURITY=MATURITY_1STM</stp>
        <stp>IVOL_MONEYNESS_LEVEL=MONEY_LVL_100_</stp>
        <stp>DTS=H</stp>
        <stp>FACTOR=.01</stp>
        <stp>DAYS=W</stp>
        <tr r="H231" s="4"/>
      </tp>
      <tp t="e">
        <v>#N/A</v>
        <stp/>
        <stp>##V3_BDHV12</stp>
        <stp>SPX Index</stp>
        <stp>IVOL_MONEYNESS</stp>
        <stp/>
        <stp/>
        <stp>[PUTStrategy-RealOption.xlsx]Opt_BS!R261C8</stp>
        <stp>IVOL_MATURITY=MATURITY_1STM</stp>
        <stp>IVOL_MONEYNESS_LEVEL=MONEY_LVL_100_</stp>
        <stp>DTS=H</stp>
        <stp>FACTOR=.01</stp>
        <stp>DAYS=W</stp>
        <tr r="H261" s="4"/>
      </tp>
      <tp t="e">
        <v>#N/A</v>
        <stp/>
        <stp>##V3_BDHV12</stp>
        <stp>SPX Index</stp>
        <stp>IVOL_MONEYNESS</stp>
        <stp/>
        <stp/>
        <stp>[PUTStrategy-RealOption.xlsx]Opt_BS!R271C8</stp>
        <stp>IVOL_MATURITY=MATURITY_1STM</stp>
        <stp>IVOL_MONEYNESS_LEVEL=MONEY_LVL_100_</stp>
        <stp>DTS=H</stp>
        <stp>FACTOR=.01</stp>
        <stp>DAYS=W</stp>
        <tr r="H271" s="4"/>
      </tp>
      <tp t="e">
        <v>#N/A</v>
        <stp/>
        <stp>##V3_BDHV12</stp>
        <stp>SPX Index</stp>
        <stp>IVOL_MONEYNESS</stp>
        <stp/>
        <stp/>
        <stp>[PUTStrategy-RealOption.xlsx]Opt_BS!R241C8</stp>
        <stp>IVOL_MATURITY=MATURITY_1STM</stp>
        <stp>IVOL_MONEYNESS_LEVEL=MONEY_LVL_100_</stp>
        <stp>DTS=H</stp>
        <stp>FACTOR=.01</stp>
        <stp>DAYS=W</stp>
        <tr r="H241" s="4"/>
      </tp>
      <tp t="e">
        <v>#N/A</v>
        <stp/>
        <stp>##V3_BDHV12</stp>
        <stp>SPX Index</stp>
        <stp>IVOL_MONEYNESS</stp>
        <stp/>
        <stp/>
        <stp>[PUTStrategy-RealOption.xlsx]Opt_BS!R251C8</stp>
        <stp>IVOL_MATURITY=MATURITY_1STM</stp>
        <stp>IVOL_MONEYNESS_LEVEL=MONEY_LVL_100_</stp>
        <stp>DTS=H</stp>
        <stp>FACTOR=.01</stp>
        <stp>DAYS=W</stp>
        <tr r="H251" s="4"/>
      </tp>
      <tp t="e">
        <v>#N/A</v>
        <stp/>
        <stp>##V3_BDHV12</stp>
        <stp>SPX Index</stp>
        <stp>IVOL_MONEYNESS</stp>
        <stp/>
        <stp/>
        <stp>[PUTStrategy-RealOption.xlsx]Opt_BS!R381C8</stp>
        <stp>IVOL_MATURITY=MATURITY_1STM</stp>
        <stp>IVOL_MONEYNESS_LEVEL=MONEY_LVL_100_</stp>
        <stp>DTS=H</stp>
        <stp>FACTOR=.01</stp>
        <stp>DAYS=W</stp>
        <tr r="H381" s="4"/>
      </tp>
      <tp t="e">
        <v>#N/A</v>
        <stp/>
        <stp>##V3_BDHV12</stp>
        <stp>SPX Index</stp>
        <stp>IVOL_MONEYNESS</stp>
        <stp/>
        <stp/>
        <stp>[PUTStrategy-RealOption.xlsx]Opt_BS!R391C8</stp>
        <stp>IVOL_MATURITY=MATURITY_1STM</stp>
        <stp>IVOL_MONEYNESS_LEVEL=MONEY_LVL_100_</stp>
        <stp>DTS=H</stp>
        <stp>FACTOR=.01</stp>
        <stp>DAYS=W</stp>
        <tr r="H391" s="4"/>
      </tp>
      <tp t="e">
        <v>#N/A</v>
        <stp/>
        <stp>##V3_BDHV12</stp>
        <stp>SPX Index</stp>
        <stp>IVOL_MONEYNESS</stp>
        <stp/>
        <stp/>
        <stp>[PUTStrategy-RealOption.xlsx]Opt_BS!R321C8</stp>
        <stp>IVOL_MATURITY=MATURITY_1STM</stp>
        <stp>IVOL_MONEYNESS_LEVEL=MONEY_LVL_100_</stp>
        <stp>DTS=H</stp>
        <stp>FACTOR=.01</stp>
        <stp>DAYS=W</stp>
        <tr r="H321" s="4"/>
      </tp>
      <tp t="e">
        <v>#N/A</v>
        <stp/>
        <stp>##V3_BDHV12</stp>
        <stp>SPX Index</stp>
        <stp>IVOL_MONEYNESS</stp>
        <stp/>
        <stp/>
        <stp>[PUTStrategy-RealOption.xlsx]Opt_BS!R331C8</stp>
        <stp>IVOL_MATURITY=MATURITY_1STM</stp>
        <stp>IVOL_MONEYNESS_LEVEL=MONEY_LVL_100_</stp>
        <stp>DTS=H</stp>
        <stp>FACTOR=.01</stp>
        <stp>DAYS=W</stp>
        <tr r="H331" s="4"/>
      </tp>
      <tp t="e">
        <v>#N/A</v>
        <stp/>
        <stp>##V3_BDHV12</stp>
        <stp>SPX Index</stp>
        <stp>IVOL_MONEYNESS</stp>
        <stp/>
        <stp/>
        <stp>[PUTStrategy-RealOption.xlsx]Opt_BS!R301C8</stp>
        <stp>IVOL_MATURITY=MATURITY_1STM</stp>
        <stp>IVOL_MONEYNESS_LEVEL=MONEY_LVL_100_</stp>
        <stp>DTS=H</stp>
        <stp>FACTOR=.01</stp>
        <stp>DAYS=W</stp>
        <tr r="H301" s="4"/>
      </tp>
      <tp t="e">
        <v>#N/A</v>
        <stp/>
        <stp>##V3_BDHV12</stp>
        <stp>SPX Index</stp>
        <stp>IVOL_MONEYNESS</stp>
        <stp/>
        <stp/>
        <stp>[PUTStrategy-RealOption.xlsx]Opt_BS!R311C8</stp>
        <stp>IVOL_MATURITY=MATURITY_1STM</stp>
        <stp>IVOL_MONEYNESS_LEVEL=MONEY_LVL_100_</stp>
        <stp>DTS=H</stp>
        <stp>FACTOR=.01</stp>
        <stp>DAYS=W</stp>
        <tr r="H311" s="4"/>
      </tp>
      <tp t="e">
        <v>#N/A</v>
        <stp/>
        <stp>##V3_BDHV12</stp>
        <stp>SPX Index</stp>
        <stp>IVOL_MONEYNESS</stp>
        <stp/>
        <stp/>
        <stp>[PUTStrategy-RealOption.xlsx]Opt_BS!R361C8</stp>
        <stp>IVOL_MATURITY=MATURITY_1STM</stp>
        <stp>IVOL_MONEYNESS_LEVEL=MONEY_LVL_100_</stp>
        <stp>DTS=H</stp>
        <stp>FACTOR=.01</stp>
        <stp>DAYS=W</stp>
        <tr r="H361" s="4"/>
      </tp>
      <tp t="e">
        <v>#N/A</v>
        <stp/>
        <stp>##V3_BDHV12</stp>
        <stp>SPX Index</stp>
        <stp>IVOL_MONEYNESS</stp>
        <stp/>
        <stp/>
        <stp>[PUTStrategy-RealOption.xlsx]Opt_BS!R371C8</stp>
        <stp>IVOL_MATURITY=MATURITY_1STM</stp>
        <stp>IVOL_MONEYNESS_LEVEL=MONEY_LVL_100_</stp>
        <stp>DTS=H</stp>
        <stp>FACTOR=.01</stp>
        <stp>DAYS=W</stp>
        <tr r="H371" s="4"/>
      </tp>
      <tp t="e">
        <v>#N/A</v>
        <stp/>
        <stp>##V3_BDHV12</stp>
        <stp>SPX Index</stp>
        <stp>IVOL_MONEYNESS</stp>
        <stp/>
        <stp/>
        <stp>[PUTStrategy-RealOption.xlsx]Opt_BS!R341C8</stp>
        <stp>IVOL_MATURITY=MATURITY_1STM</stp>
        <stp>IVOL_MONEYNESS_LEVEL=MONEY_LVL_100_</stp>
        <stp>DTS=H</stp>
        <stp>FACTOR=.01</stp>
        <stp>DAYS=W</stp>
        <tr r="H341" s="4"/>
      </tp>
      <tp t="e">
        <v>#N/A</v>
        <stp/>
        <stp>##V3_BDHV12</stp>
        <stp>SPX Index</stp>
        <stp>IVOL_MONEYNESS</stp>
        <stp/>
        <stp/>
        <stp>[PUTStrategy-RealOption.xlsx]Opt_BS!R351C8</stp>
        <stp>IVOL_MATURITY=MATURITY_1STM</stp>
        <stp>IVOL_MONEYNESS_LEVEL=MONEY_LVL_100_</stp>
        <stp>DTS=H</stp>
        <stp>FACTOR=.01</stp>
        <stp>DAYS=W</stp>
        <tr r="H351" s="4"/>
      </tp>
      <tp t="e">
        <v>#N/A</v>
        <stp/>
        <stp>##V3_BDHV12</stp>
        <stp>SPX Index</stp>
        <stp>IVOL_MONEYNESS</stp>
        <stp/>
        <stp/>
        <stp>[PUTStrategy-RealOption.xlsx]Opt_BS!R681C8</stp>
        <stp>IVOL_MATURITY=MATURITY_1STM</stp>
        <stp>IVOL_MONEYNESS_LEVEL=MONEY_LVL_100_</stp>
        <stp>DTS=H</stp>
        <stp>FACTOR=.01</stp>
        <stp>DAYS=W</stp>
        <tr r="H681" s="4"/>
      </tp>
      <tp t="e">
        <v>#N/A</v>
        <stp/>
        <stp>##V3_BDHV12</stp>
        <stp>SPX Index</stp>
        <stp>IVOL_MONEYNESS</stp>
        <stp/>
        <stp/>
        <stp>[PUTStrategy-RealOption.xlsx]Opt_BS!R691C8</stp>
        <stp>IVOL_MATURITY=MATURITY_1STM</stp>
        <stp>IVOL_MONEYNESS_LEVEL=MONEY_LVL_100_</stp>
        <stp>DTS=H</stp>
        <stp>FACTOR=.01</stp>
        <stp>DAYS=W</stp>
        <tr r="H691" s="4"/>
      </tp>
      <tp t="e">
        <v>#N/A</v>
        <stp/>
        <stp>##V3_BDHV12</stp>
        <stp>SPX Index</stp>
        <stp>IVOL_MONEYNESS</stp>
        <stp/>
        <stp/>
        <stp>[PUTStrategy-RealOption.xlsx]Opt_BS!R621C8</stp>
        <stp>IVOL_MATURITY=MATURITY_1STM</stp>
        <stp>IVOL_MONEYNESS_LEVEL=MONEY_LVL_100_</stp>
        <stp>DTS=H</stp>
        <stp>FACTOR=.01</stp>
        <stp>DAYS=W</stp>
        <tr r="H621" s="4"/>
      </tp>
      <tp t="e">
        <v>#N/A</v>
        <stp/>
        <stp>##V3_BDHV12</stp>
        <stp>SPX Index</stp>
        <stp>IVOL_MONEYNESS</stp>
        <stp/>
        <stp/>
        <stp>[PUTStrategy-RealOption.xlsx]Opt_BS!R631C8</stp>
        <stp>IVOL_MATURITY=MATURITY_1STM</stp>
        <stp>IVOL_MONEYNESS_LEVEL=MONEY_LVL_100_</stp>
        <stp>DTS=H</stp>
        <stp>FACTOR=.01</stp>
        <stp>DAYS=W</stp>
        <tr r="H631" s="4"/>
      </tp>
      <tp t="e">
        <v>#N/A</v>
        <stp/>
        <stp>##V3_BDHV12</stp>
        <stp>SPX Index</stp>
        <stp>IVOL_MONEYNESS</stp>
        <stp/>
        <stp/>
        <stp>[PUTStrategy-RealOption.xlsx]Opt_BS!R601C8</stp>
        <stp>IVOL_MATURITY=MATURITY_1STM</stp>
        <stp>IVOL_MONEYNESS_LEVEL=MONEY_LVL_100_</stp>
        <stp>DTS=H</stp>
        <stp>FACTOR=.01</stp>
        <stp>DAYS=W</stp>
        <tr r="H601" s="4"/>
      </tp>
      <tp t="e">
        <v>#N/A</v>
        <stp/>
        <stp>##V3_BDHV12</stp>
        <stp>SPX Index</stp>
        <stp>IVOL_MONEYNESS</stp>
        <stp/>
        <stp/>
        <stp>[PUTStrategy-RealOption.xlsx]Opt_BS!R611C8</stp>
        <stp>IVOL_MATURITY=MATURITY_1STM</stp>
        <stp>IVOL_MONEYNESS_LEVEL=MONEY_LVL_100_</stp>
        <stp>DTS=H</stp>
        <stp>FACTOR=.01</stp>
        <stp>DAYS=W</stp>
        <tr r="H611" s="4"/>
      </tp>
      <tp t="e">
        <v>#N/A</v>
        <stp/>
        <stp>##V3_BDHV12</stp>
        <stp>SPX Index</stp>
        <stp>IVOL_MONEYNESS</stp>
        <stp/>
        <stp/>
        <stp>[PUTStrategy-RealOption.xlsx]Opt_BS!R661C8</stp>
        <stp>IVOL_MATURITY=MATURITY_1STM</stp>
        <stp>IVOL_MONEYNESS_LEVEL=MONEY_LVL_100_</stp>
        <stp>DTS=H</stp>
        <stp>FACTOR=.01</stp>
        <stp>DAYS=W</stp>
        <tr r="H661" s="4"/>
      </tp>
      <tp t="e">
        <v>#N/A</v>
        <stp/>
        <stp>##V3_BDHV12</stp>
        <stp>SPX Index</stp>
        <stp>IVOL_MONEYNESS</stp>
        <stp/>
        <stp/>
        <stp>[PUTStrategy-RealOption.xlsx]Opt_BS!R671C8</stp>
        <stp>IVOL_MATURITY=MATURITY_1STM</stp>
        <stp>IVOL_MONEYNESS_LEVEL=MONEY_LVL_100_</stp>
        <stp>DTS=H</stp>
        <stp>FACTOR=.01</stp>
        <stp>DAYS=W</stp>
        <tr r="H671" s="4"/>
      </tp>
      <tp t="e">
        <v>#N/A</v>
        <stp/>
        <stp>##V3_BDHV12</stp>
        <stp>SPX Index</stp>
        <stp>IVOL_MONEYNESS</stp>
        <stp/>
        <stp/>
        <stp>[PUTStrategy-RealOption.xlsx]Opt_BS!R641C8</stp>
        <stp>IVOL_MATURITY=MATURITY_1STM</stp>
        <stp>IVOL_MONEYNESS_LEVEL=MONEY_LVL_100_</stp>
        <stp>DTS=H</stp>
        <stp>FACTOR=.01</stp>
        <stp>DAYS=W</stp>
        <tr r="H641" s="4"/>
      </tp>
      <tp t="e">
        <v>#N/A</v>
        <stp/>
        <stp>##V3_BDHV12</stp>
        <stp>SPX Index</stp>
        <stp>IVOL_MONEYNESS</stp>
        <stp/>
        <stp/>
        <stp>[PUTStrategy-RealOption.xlsx]Opt_BS!R651C8</stp>
        <stp>IVOL_MATURITY=MATURITY_1STM</stp>
        <stp>IVOL_MONEYNESS_LEVEL=MONEY_LVL_100_</stp>
        <stp>DTS=H</stp>
        <stp>FACTOR=.01</stp>
        <stp>DAYS=W</stp>
        <tr r="H651" s="4"/>
      </tp>
      <tp t="e">
        <v>#N/A</v>
        <stp/>
        <stp>##V3_BDHV12</stp>
        <stp>SPX Index</stp>
        <stp>IVOL_MONEYNESS</stp>
        <stp/>
        <stp/>
        <stp>[PUTStrategy-RealOption.xlsx]Opt_BS!R781C8</stp>
        <stp>IVOL_MATURITY=MATURITY_1STM</stp>
        <stp>IVOL_MONEYNESS_LEVEL=MONEY_LVL_100_</stp>
        <stp>DTS=H</stp>
        <stp>FACTOR=.01</stp>
        <stp>DAYS=W</stp>
        <tr r="H781" s="4"/>
      </tp>
      <tp t="e">
        <v>#N/A</v>
        <stp/>
        <stp>##V3_BDHV12</stp>
        <stp>SPX Index</stp>
        <stp>IVOL_MONEYNESS</stp>
        <stp/>
        <stp/>
        <stp>[PUTStrategy-RealOption.xlsx]Opt_BS!R791C8</stp>
        <stp>IVOL_MATURITY=MATURITY_1STM</stp>
        <stp>IVOL_MONEYNESS_LEVEL=MONEY_LVL_100_</stp>
        <stp>DTS=H</stp>
        <stp>FACTOR=.01</stp>
        <stp>DAYS=W</stp>
        <tr r="H791" s="4"/>
      </tp>
      <tp t="e">
        <v>#N/A</v>
        <stp/>
        <stp>##V3_BDHV12</stp>
        <stp>SPX Index</stp>
        <stp>IVOL_MONEYNESS</stp>
        <stp/>
        <stp/>
        <stp>[PUTStrategy-RealOption.xlsx]Opt_BS!R721C8</stp>
        <stp>IVOL_MATURITY=MATURITY_1STM</stp>
        <stp>IVOL_MONEYNESS_LEVEL=MONEY_LVL_100_</stp>
        <stp>DTS=H</stp>
        <stp>FACTOR=.01</stp>
        <stp>DAYS=W</stp>
        <tr r="H721" s="4"/>
      </tp>
      <tp t="e">
        <v>#N/A</v>
        <stp/>
        <stp>##V3_BDHV12</stp>
        <stp>SPX Index</stp>
        <stp>IVOL_MONEYNESS</stp>
        <stp/>
        <stp/>
        <stp>[PUTStrategy-RealOption.xlsx]Opt_BS!R731C8</stp>
        <stp>IVOL_MATURITY=MATURITY_1STM</stp>
        <stp>IVOL_MONEYNESS_LEVEL=MONEY_LVL_100_</stp>
        <stp>DTS=H</stp>
        <stp>FACTOR=.01</stp>
        <stp>DAYS=W</stp>
        <tr r="H731" s="4"/>
      </tp>
      <tp t="e">
        <v>#N/A</v>
        <stp/>
        <stp>##V3_BDHV12</stp>
        <stp>SPX Index</stp>
        <stp>IVOL_MONEYNESS</stp>
        <stp/>
        <stp/>
        <stp>[PUTStrategy-RealOption.xlsx]Opt_BS!R701C8</stp>
        <stp>IVOL_MATURITY=MATURITY_1STM</stp>
        <stp>IVOL_MONEYNESS_LEVEL=MONEY_LVL_100_</stp>
        <stp>DTS=H</stp>
        <stp>FACTOR=.01</stp>
        <stp>DAYS=W</stp>
        <tr r="H701" s="4"/>
      </tp>
      <tp t="e">
        <v>#N/A</v>
        <stp/>
        <stp>##V3_BDHV12</stp>
        <stp>SPX Index</stp>
        <stp>IVOL_MONEYNESS</stp>
        <stp/>
        <stp/>
        <stp>[PUTStrategy-RealOption.xlsx]Opt_BS!R711C8</stp>
        <stp>IVOL_MATURITY=MATURITY_1STM</stp>
        <stp>IVOL_MONEYNESS_LEVEL=MONEY_LVL_100_</stp>
        <stp>DTS=H</stp>
        <stp>FACTOR=.01</stp>
        <stp>DAYS=W</stp>
        <tr r="H711" s="4"/>
      </tp>
      <tp t="e">
        <v>#N/A</v>
        <stp/>
        <stp>##V3_BDHV12</stp>
        <stp>SPX Index</stp>
        <stp>IVOL_MONEYNESS</stp>
        <stp/>
        <stp/>
        <stp>[PUTStrategy-RealOption.xlsx]Opt_BS!R761C8</stp>
        <stp>IVOL_MATURITY=MATURITY_1STM</stp>
        <stp>IVOL_MONEYNESS_LEVEL=MONEY_LVL_100_</stp>
        <stp>DTS=H</stp>
        <stp>FACTOR=.01</stp>
        <stp>DAYS=W</stp>
        <tr r="H761" s="4"/>
      </tp>
      <tp t="e">
        <v>#N/A</v>
        <stp/>
        <stp>##V3_BDHV12</stp>
        <stp>SPX Index</stp>
        <stp>IVOL_MONEYNESS</stp>
        <stp/>
        <stp/>
        <stp>[PUTStrategy-RealOption.xlsx]Opt_BS!R771C8</stp>
        <stp>IVOL_MATURITY=MATURITY_1STM</stp>
        <stp>IVOL_MONEYNESS_LEVEL=MONEY_LVL_100_</stp>
        <stp>DTS=H</stp>
        <stp>FACTOR=.01</stp>
        <stp>DAYS=W</stp>
        <tr r="H771" s="4"/>
      </tp>
      <tp t="e">
        <v>#N/A</v>
        <stp/>
        <stp>##V3_BDHV12</stp>
        <stp>SPX Index</stp>
        <stp>IVOL_MONEYNESS</stp>
        <stp/>
        <stp/>
        <stp>[PUTStrategy-RealOption.xlsx]Opt_BS!R741C8</stp>
        <stp>IVOL_MATURITY=MATURITY_1STM</stp>
        <stp>IVOL_MONEYNESS_LEVEL=MONEY_LVL_100_</stp>
        <stp>DTS=H</stp>
        <stp>FACTOR=.01</stp>
        <stp>DAYS=W</stp>
        <tr r="H741" s="4"/>
      </tp>
      <tp t="e">
        <v>#N/A</v>
        <stp/>
        <stp>##V3_BDHV12</stp>
        <stp>SPX Index</stp>
        <stp>IVOL_MONEYNESS</stp>
        <stp/>
        <stp/>
        <stp>[PUTStrategy-RealOption.xlsx]Opt_BS!R751C8</stp>
        <stp>IVOL_MATURITY=MATURITY_1STM</stp>
        <stp>IVOL_MONEYNESS_LEVEL=MONEY_LVL_100_</stp>
        <stp>DTS=H</stp>
        <stp>FACTOR=.01</stp>
        <stp>DAYS=W</stp>
        <tr r="H751" s="4"/>
      </tp>
      <tp t="e">
        <v>#N/A</v>
        <stp/>
        <stp>##V3_BDHV12</stp>
        <stp>SPX Index</stp>
        <stp>IVOL_MONEYNESS</stp>
        <stp/>
        <stp/>
        <stp>[PUTStrategy-RealOption.xlsx]Opt_BS!R481C8</stp>
        <stp>IVOL_MATURITY=MATURITY_1STM</stp>
        <stp>IVOL_MONEYNESS_LEVEL=MONEY_LVL_100_</stp>
        <stp>DTS=H</stp>
        <stp>FACTOR=.01</stp>
        <stp>DAYS=W</stp>
        <tr r="H481" s="4"/>
      </tp>
      <tp t="e">
        <v>#N/A</v>
        <stp/>
        <stp>##V3_BDHV12</stp>
        <stp>SPX Index</stp>
        <stp>IVOL_MONEYNESS</stp>
        <stp/>
        <stp/>
        <stp>[PUTStrategy-RealOption.xlsx]Opt_BS!R491C8</stp>
        <stp>IVOL_MATURITY=MATURITY_1STM</stp>
        <stp>IVOL_MONEYNESS_LEVEL=MONEY_LVL_100_</stp>
        <stp>DTS=H</stp>
        <stp>FACTOR=.01</stp>
        <stp>DAYS=W</stp>
        <tr r="H491" s="4"/>
      </tp>
      <tp t="e">
        <v>#N/A</v>
        <stp/>
        <stp>##V3_BDHV12</stp>
        <stp>SPX Index</stp>
        <stp>IVOL_MONEYNESS</stp>
        <stp/>
        <stp/>
        <stp>[PUTStrategy-RealOption.xlsx]Opt_BS!R421C8</stp>
        <stp>IVOL_MATURITY=MATURITY_1STM</stp>
        <stp>IVOL_MONEYNESS_LEVEL=MONEY_LVL_100_</stp>
        <stp>DTS=H</stp>
        <stp>FACTOR=.01</stp>
        <stp>DAYS=W</stp>
        <tr r="H421" s="4"/>
      </tp>
      <tp t="e">
        <v>#N/A</v>
        <stp/>
        <stp>##V3_BDHV12</stp>
        <stp>SPX Index</stp>
        <stp>IVOL_MONEYNESS</stp>
        <stp/>
        <stp/>
        <stp>[PUTStrategy-RealOption.xlsx]Opt_BS!R431C8</stp>
        <stp>IVOL_MATURITY=MATURITY_1STM</stp>
        <stp>IVOL_MONEYNESS_LEVEL=MONEY_LVL_100_</stp>
        <stp>DTS=H</stp>
        <stp>FACTOR=.01</stp>
        <stp>DAYS=W</stp>
        <tr r="H431" s="4"/>
      </tp>
      <tp t="e">
        <v>#N/A</v>
        <stp/>
        <stp>##V3_BDHV12</stp>
        <stp>SPX Index</stp>
        <stp>IVOL_MONEYNESS</stp>
        <stp/>
        <stp/>
        <stp>[PUTStrategy-RealOption.xlsx]Opt_BS!R401C8</stp>
        <stp>IVOL_MATURITY=MATURITY_1STM</stp>
        <stp>IVOL_MONEYNESS_LEVEL=MONEY_LVL_100_</stp>
        <stp>DTS=H</stp>
        <stp>FACTOR=.01</stp>
        <stp>DAYS=W</stp>
        <tr r="H401" s="4"/>
      </tp>
      <tp t="e">
        <v>#N/A</v>
        <stp/>
        <stp>##V3_BDHV12</stp>
        <stp>SPX Index</stp>
        <stp>IVOL_MONEYNESS</stp>
        <stp/>
        <stp/>
        <stp>[PUTStrategy-RealOption.xlsx]Opt_BS!R411C8</stp>
        <stp>IVOL_MATURITY=MATURITY_1STM</stp>
        <stp>IVOL_MONEYNESS_LEVEL=MONEY_LVL_100_</stp>
        <stp>DTS=H</stp>
        <stp>FACTOR=.01</stp>
        <stp>DAYS=W</stp>
        <tr r="H411" s="4"/>
      </tp>
      <tp t="e">
        <v>#N/A</v>
        <stp/>
        <stp>##V3_BDHV12</stp>
        <stp>SPX Index</stp>
        <stp>IVOL_MONEYNESS</stp>
        <stp/>
        <stp/>
        <stp>[PUTStrategy-RealOption.xlsx]Opt_BS!R461C8</stp>
        <stp>IVOL_MATURITY=MATURITY_1STM</stp>
        <stp>IVOL_MONEYNESS_LEVEL=MONEY_LVL_100_</stp>
        <stp>DTS=H</stp>
        <stp>FACTOR=.01</stp>
        <stp>DAYS=W</stp>
        <tr r="H461" s="4"/>
      </tp>
      <tp t="e">
        <v>#N/A</v>
        <stp/>
        <stp>##V3_BDHV12</stp>
        <stp>SPX Index</stp>
        <stp>IVOL_MONEYNESS</stp>
        <stp/>
        <stp/>
        <stp>[PUTStrategy-RealOption.xlsx]Opt_BS!R471C8</stp>
        <stp>IVOL_MATURITY=MATURITY_1STM</stp>
        <stp>IVOL_MONEYNESS_LEVEL=MONEY_LVL_100_</stp>
        <stp>DTS=H</stp>
        <stp>FACTOR=.01</stp>
        <stp>DAYS=W</stp>
        <tr r="H471" s="4"/>
      </tp>
      <tp t="e">
        <v>#N/A</v>
        <stp/>
        <stp>##V3_BDHV12</stp>
        <stp>SPX Index</stp>
        <stp>IVOL_MONEYNESS</stp>
        <stp/>
        <stp/>
        <stp>[PUTStrategy-RealOption.xlsx]Opt_BS!R441C8</stp>
        <stp>IVOL_MATURITY=MATURITY_1STM</stp>
        <stp>IVOL_MONEYNESS_LEVEL=MONEY_LVL_100_</stp>
        <stp>DTS=H</stp>
        <stp>FACTOR=.01</stp>
        <stp>DAYS=W</stp>
        <tr r="H441" s="4"/>
      </tp>
      <tp t="e">
        <v>#N/A</v>
        <stp/>
        <stp>##V3_BDHV12</stp>
        <stp>SPX Index</stp>
        <stp>IVOL_MONEYNESS</stp>
        <stp/>
        <stp/>
        <stp>[PUTStrategy-RealOption.xlsx]Opt_BS!R451C8</stp>
        <stp>IVOL_MATURITY=MATURITY_1STM</stp>
        <stp>IVOL_MONEYNESS_LEVEL=MONEY_LVL_100_</stp>
        <stp>DTS=H</stp>
        <stp>FACTOR=.01</stp>
        <stp>DAYS=W</stp>
        <tr r="H451" s="4"/>
      </tp>
      <tp t="e">
        <v>#N/A</v>
        <stp/>
        <stp>##V3_BDHV12</stp>
        <stp>SPX Index</stp>
        <stp>IVOL_MONEYNESS</stp>
        <stp/>
        <stp/>
        <stp>[PUTStrategy-RealOption.xlsx]Opt_BS!R581C8</stp>
        <stp>IVOL_MATURITY=MATURITY_1STM</stp>
        <stp>IVOL_MONEYNESS_LEVEL=MONEY_LVL_100_</stp>
        <stp>DTS=H</stp>
        <stp>FACTOR=.01</stp>
        <stp>DAYS=W</stp>
        <tr r="H581" s="4"/>
      </tp>
      <tp t="e">
        <v>#N/A</v>
        <stp/>
        <stp>##V3_BDHV12</stp>
        <stp>SPX Index</stp>
        <stp>IVOL_MONEYNESS</stp>
        <stp/>
        <stp/>
        <stp>[PUTStrategy-RealOption.xlsx]Opt_BS!R591C8</stp>
        <stp>IVOL_MATURITY=MATURITY_1STM</stp>
        <stp>IVOL_MONEYNESS_LEVEL=MONEY_LVL_100_</stp>
        <stp>DTS=H</stp>
        <stp>FACTOR=.01</stp>
        <stp>DAYS=W</stp>
        <tr r="H591" s="4"/>
      </tp>
      <tp t="e">
        <v>#N/A</v>
        <stp/>
        <stp>##V3_BDHV12</stp>
        <stp>SPX Index</stp>
        <stp>IVOL_MONEYNESS</stp>
        <stp/>
        <stp/>
        <stp>[PUTStrategy-RealOption.xlsx]Opt_BS!R521C8</stp>
        <stp>IVOL_MATURITY=MATURITY_1STM</stp>
        <stp>IVOL_MONEYNESS_LEVEL=MONEY_LVL_100_</stp>
        <stp>DTS=H</stp>
        <stp>FACTOR=.01</stp>
        <stp>DAYS=W</stp>
        <tr r="H521" s="4"/>
      </tp>
      <tp t="e">
        <v>#N/A</v>
        <stp/>
        <stp>##V3_BDHV12</stp>
        <stp>SPX Index</stp>
        <stp>IVOL_MONEYNESS</stp>
        <stp/>
        <stp/>
        <stp>[PUTStrategy-RealOption.xlsx]Opt_BS!R531C8</stp>
        <stp>IVOL_MATURITY=MATURITY_1STM</stp>
        <stp>IVOL_MONEYNESS_LEVEL=MONEY_LVL_100_</stp>
        <stp>DTS=H</stp>
        <stp>FACTOR=.01</stp>
        <stp>DAYS=W</stp>
        <tr r="H531" s="4"/>
      </tp>
      <tp t="e">
        <v>#N/A</v>
        <stp/>
        <stp>##V3_BDHV12</stp>
        <stp>SPX Index</stp>
        <stp>IVOL_MONEYNESS</stp>
        <stp/>
        <stp/>
        <stp>[PUTStrategy-RealOption.xlsx]Opt_BS!R501C8</stp>
        <stp>IVOL_MATURITY=MATURITY_1STM</stp>
        <stp>IVOL_MONEYNESS_LEVEL=MONEY_LVL_100_</stp>
        <stp>DTS=H</stp>
        <stp>FACTOR=.01</stp>
        <stp>DAYS=W</stp>
        <tr r="H501" s="4"/>
      </tp>
      <tp t="e">
        <v>#N/A</v>
        <stp/>
        <stp>##V3_BDHV12</stp>
        <stp>SPX Index</stp>
        <stp>IVOL_MONEYNESS</stp>
        <stp/>
        <stp/>
        <stp>[PUTStrategy-RealOption.xlsx]Opt_BS!R511C8</stp>
        <stp>IVOL_MATURITY=MATURITY_1STM</stp>
        <stp>IVOL_MONEYNESS_LEVEL=MONEY_LVL_100_</stp>
        <stp>DTS=H</stp>
        <stp>FACTOR=.01</stp>
        <stp>DAYS=W</stp>
        <tr r="H511" s="4"/>
      </tp>
      <tp t="e">
        <v>#N/A</v>
        <stp/>
        <stp>##V3_BDHV12</stp>
        <stp>SPX Index</stp>
        <stp>IVOL_MONEYNESS</stp>
        <stp/>
        <stp/>
        <stp>[PUTStrategy-RealOption.xlsx]Opt_BS!R561C8</stp>
        <stp>IVOL_MATURITY=MATURITY_1STM</stp>
        <stp>IVOL_MONEYNESS_LEVEL=MONEY_LVL_100_</stp>
        <stp>DTS=H</stp>
        <stp>FACTOR=.01</stp>
        <stp>DAYS=W</stp>
        <tr r="H561" s="4"/>
      </tp>
      <tp t="e">
        <v>#N/A</v>
        <stp/>
        <stp>##V3_BDHV12</stp>
        <stp>SPX Index</stp>
        <stp>IVOL_MONEYNESS</stp>
        <stp/>
        <stp/>
        <stp>[PUTStrategy-RealOption.xlsx]Opt_BS!R571C8</stp>
        <stp>IVOL_MATURITY=MATURITY_1STM</stp>
        <stp>IVOL_MONEYNESS_LEVEL=MONEY_LVL_100_</stp>
        <stp>DTS=H</stp>
        <stp>FACTOR=.01</stp>
        <stp>DAYS=W</stp>
        <tr r="H571" s="4"/>
      </tp>
      <tp t="e">
        <v>#N/A</v>
        <stp/>
        <stp>##V3_BDHV12</stp>
        <stp>SPX Index</stp>
        <stp>IVOL_MONEYNESS</stp>
        <stp/>
        <stp/>
        <stp>[PUTStrategy-RealOption.xlsx]Opt_BS!R541C8</stp>
        <stp>IVOL_MATURITY=MATURITY_1STM</stp>
        <stp>IVOL_MONEYNESS_LEVEL=MONEY_LVL_100_</stp>
        <stp>DTS=H</stp>
        <stp>FACTOR=.01</stp>
        <stp>DAYS=W</stp>
        <tr r="H541" s="4"/>
      </tp>
      <tp t="e">
        <v>#N/A</v>
        <stp/>
        <stp>##V3_BDHV12</stp>
        <stp>SPX Index</stp>
        <stp>IVOL_MONEYNESS</stp>
        <stp/>
        <stp/>
        <stp>[PUTStrategy-RealOption.xlsx]Opt_BS!R551C8</stp>
        <stp>IVOL_MATURITY=MATURITY_1STM</stp>
        <stp>IVOL_MONEYNESS_LEVEL=MONEY_LVL_100_</stp>
        <stp>DTS=H</stp>
        <stp>FACTOR=.01</stp>
        <stp>DAYS=W</stp>
        <tr r="H551" s="4"/>
      </tp>
      <tp t="e">
        <v>#N/A</v>
        <stp/>
        <stp>##V3_BDHV12</stp>
        <stp>SPX Index</stp>
        <stp>IVOL_MONEYNESS</stp>
        <stp/>
        <stp/>
        <stp>[PUTStrategy-RealOption.xlsx]Opt_BS!R880C8</stp>
        <stp>IVOL_MATURITY=MATURITY_1STM</stp>
        <stp>IVOL_MONEYNESS_LEVEL=MONEY_LVL_100_</stp>
        <stp>DTS=H</stp>
        <stp>FACTOR=.01</stp>
        <stp>DAYS=W</stp>
        <tr r="H880" s="4"/>
      </tp>
      <tp t="e">
        <v>#N/A</v>
        <stp/>
        <stp>##V3_BDHV12</stp>
        <stp>SPX Index</stp>
        <stp>IVOL_MONEYNESS</stp>
        <stp/>
        <stp/>
        <stp>[PUTStrategy-RealOption.xlsx]Opt_BS!R890C8</stp>
        <stp>IVOL_MATURITY=MATURITY_1STM</stp>
        <stp>IVOL_MONEYNESS_LEVEL=MONEY_LVL_100_</stp>
        <stp>DTS=H</stp>
        <stp>FACTOR=.01</stp>
        <stp>DAYS=W</stp>
        <tr r="H890" s="4"/>
      </tp>
      <tp t="e">
        <v>#N/A</v>
        <stp/>
        <stp>##V3_BDHV12</stp>
        <stp>SPX Index</stp>
        <stp>IVOL_MONEYNESS</stp>
        <stp/>
        <stp/>
        <stp>[PUTStrategy-RealOption.xlsx]Opt_BS!R820C8</stp>
        <stp>IVOL_MATURITY=MATURITY_1STM</stp>
        <stp>IVOL_MONEYNESS_LEVEL=MONEY_LVL_100_</stp>
        <stp>DTS=H</stp>
        <stp>FACTOR=.01</stp>
        <stp>DAYS=W</stp>
        <tr r="H820" s="4"/>
      </tp>
      <tp t="e">
        <v>#N/A</v>
        <stp/>
        <stp>##V3_BDHV12</stp>
        <stp>SPX Index</stp>
        <stp>IVOL_MONEYNESS</stp>
        <stp/>
        <stp/>
        <stp>[PUTStrategy-RealOption.xlsx]Opt_BS!R830C8</stp>
        <stp>IVOL_MATURITY=MATURITY_1STM</stp>
        <stp>IVOL_MONEYNESS_LEVEL=MONEY_LVL_100_</stp>
        <stp>DTS=H</stp>
        <stp>FACTOR=.01</stp>
        <stp>DAYS=W</stp>
        <tr r="H830" s="4"/>
      </tp>
      <tp t="e">
        <v>#N/A</v>
        <stp/>
        <stp>##V3_BDHV12</stp>
        <stp>SPX Index</stp>
        <stp>IVOL_MONEYNESS</stp>
        <stp/>
        <stp/>
        <stp>[PUTStrategy-RealOption.xlsx]Opt_BS!R800C8</stp>
        <stp>IVOL_MATURITY=MATURITY_1STM</stp>
        <stp>IVOL_MONEYNESS_LEVEL=MONEY_LVL_100_</stp>
        <stp>DTS=H</stp>
        <stp>FACTOR=.01</stp>
        <stp>DAYS=W</stp>
        <tr r="H800" s="4"/>
      </tp>
      <tp t="e">
        <v>#N/A</v>
        <stp/>
        <stp>##V3_BDHV12</stp>
        <stp>SPX Index</stp>
        <stp>IVOL_MONEYNESS</stp>
        <stp/>
        <stp/>
        <stp>[PUTStrategy-RealOption.xlsx]Opt_BS!R810C8</stp>
        <stp>IVOL_MATURITY=MATURITY_1STM</stp>
        <stp>IVOL_MONEYNESS_LEVEL=MONEY_LVL_100_</stp>
        <stp>DTS=H</stp>
        <stp>FACTOR=.01</stp>
        <stp>DAYS=W</stp>
        <tr r="H810" s="4"/>
      </tp>
      <tp t="e">
        <v>#N/A</v>
        <stp/>
        <stp>##V3_BDHV12</stp>
        <stp>SPX Index</stp>
        <stp>IVOL_MONEYNESS</stp>
        <stp/>
        <stp/>
        <stp>[PUTStrategy-RealOption.xlsx]Opt_BS!R860C8</stp>
        <stp>IVOL_MATURITY=MATURITY_1STM</stp>
        <stp>IVOL_MONEYNESS_LEVEL=MONEY_LVL_100_</stp>
        <stp>DTS=H</stp>
        <stp>FACTOR=.01</stp>
        <stp>DAYS=W</stp>
        <tr r="H860" s="4"/>
      </tp>
      <tp t="e">
        <v>#N/A</v>
        <stp/>
        <stp>##V3_BDHV12</stp>
        <stp>SPX Index</stp>
        <stp>IVOL_MONEYNESS</stp>
        <stp/>
        <stp/>
        <stp>[PUTStrategy-RealOption.xlsx]Opt_BS!R870C8</stp>
        <stp>IVOL_MATURITY=MATURITY_1STM</stp>
        <stp>IVOL_MONEYNESS_LEVEL=MONEY_LVL_100_</stp>
        <stp>DTS=H</stp>
        <stp>FACTOR=.01</stp>
        <stp>DAYS=W</stp>
        <tr r="H870" s="4"/>
      </tp>
      <tp t="e">
        <v>#N/A</v>
        <stp/>
        <stp>##V3_BDHV12</stp>
        <stp>SPX Index</stp>
        <stp>IVOL_MONEYNESS</stp>
        <stp/>
        <stp/>
        <stp>[PUTStrategy-RealOption.xlsx]Opt_BS!R840C8</stp>
        <stp>IVOL_MATURITY=MATURITY_1STM</stp>
        <stp>IVOL_MONEYNESS_LEVEL=MONEY_LVL_100_</stp>
        <stp>DTS=H</stp>
        <stp>FACTOR=.01</stp>
        <stp>DAYS=W</stp>
        <tr r="H840" s="4"/>
      </tp>
      <tp t="e">
        <v>#N/A</v>
        <stp/>
        <stp>##V3_BDHV12</stp>
        <stp>SPX Index</stp>
        <stp>IVOL_MONEYNESS</stp>
        <stp/>
        <stp/>
        <stp>[PUTStrategy-RealOption.xlsx]Opt_BS!R850C8</stp>
        <stp>IVOL_MATURITY=MATURITY_1STM</stp>
        <stp>IVOL_MONEYNESS_LEVEL=MONEY_LVL_100_</stp>
        <stp>DTS=H</stp>
        <stp>FACTOR=.01</stp>
        <stp>DAYS=W</stp>
        <tr r="H850" s="4"/>
      </tp>
      <tp t="e">
        <v>#N/A</v>
        <stp/>
        <stp>##V3_BDHV12</stp>
        <stp>SPX Index</stp>
        <stp>IVOL_MONEYNESS</stp>
        <stp/>
        <stp/>
        <stp>[PUTStrategy-RealOption.xlsx]Opt_BS!R980C8</stp>
        <stp>IVOL_MATURITY=MATURITY_1STM</stp>
        <stp>IVOL_MONEYNESS_LEVEL=MONEY_LVL_100_</stp>
        <stp>DTS=H</stp>
        <stp>FACTOR=.01</stp>
        <stp>DAYS=W</stp>
        <tr r="H980" s="4"/>
      </tp>
      <tp t="e">
        <v>#N/A</v>
        <stp/>
        <stp>##V3_BDHV12</stp>
        <stp>SPX Index</stp>
        <stp>IVOL_MONEYNESS</stp>
        <stp/>
        <stp/>
        <stp>[PUTStrategy-RealOption.xlsx]Opt_BS!R990C8</stp>
        <stp>IVOL_MATURITY=MATURITY_1STM</stp>
        <stp>IVOL_MONEYNESS_LEVEL=MONEY_LVL_100_</stp>
        <stp>DTS=H</stp>
        <stp>FACTOR=.01</stp>
        <stp>DAYS=W</stp>
        <tr r="H990" s="4"/>
      </tp>
      <tp t="e">
        <v>#N/A</v>
        <stp/>
        <stp>##V3_BDHV12</stp>
        <stp>SPX Index</stp>
        <stp>IVOL_MONEYNESS</stp>
        <stp/>
        <stp/>
        <stp>[PUTStrategy-RealOption.xlsx]Opt_BS!R920C8</stp>
        <stp>IVOL_MATURITY=MATURITY_1STM</stp>
        <stp>IVOL_MONEYNESS_LEVEL=MONEY_LVL_100_</stp>
        <stp>DTS=H</stp>
        <stp>FACTOR=.01</stp>
        <stp>DAYS=W</stp>
        <tr r="H920" s="4"/>
      </tp>
      <tp t="e">
        <v>#N/A</v>
        <stp/>
        <stp>##V3_BDHV12</stp>
        <stp>SPX Index</stp>
        <stp>IVOL_MONEYNESS</stp>
        <stp/>
        <stp/>
        <stp>[PUTStrategy-RealOption.xlsx]Opt_BS!R930C8</stp>
        <stp>IVOL_MATURITY=MATURITY_1STM</stp>
        <stp>IVOL_MONEYNESS_LEVEL=MONEY_LVL_100_</stp>
        <stp>DTS=H</stp>
        <stp>FACTOR=.01</stp>
        <stp>DAYS=W</stp>
        <tr r="H930" s="4"/>
      </tp>
      <tp t="e">
        <v>#N/A</v>
        <stp/>
        <stp>##V3_BDHV12</stp>
        <stp>SPX Index</stp>
        <stp>IVOL_MONEYNESS</stp>
        <stp/>
        <stp/>
        <stp>[PUTStrategy-RealOption.xlsx]Opt_BS!R900C8</stp>
        <stp>IVOL_MATURITY=MATURITY_1STM</stp>
        <stp>IVOL_MONEYNESS_LEVEL=MONEY_LVL_100_</stp>
        <stp>DTS=H</stp>
        <stp>FACTOR=.01</stp>
        <stp>DAYS=W</stp>
        <tr r="H900" s="4"/>
      </tp>
      <tp t="e">
        <v>#N/A</v>
        <stp/>
        <stp>##V3_BDHV12</stp>
        <stp>SPX Index</stp>
        <stp>IVOL_MONEYNESS</stp>
        <stp/>
        <stp/>
        <stp>[PUTStrategy-RealOption.xlsx]Opt_BS!R910C8</stp>
        <stp>IVOL_MATURITY=MATURITY_1STM</stp>
        <stp>IVOL_MONEYNESS_LEVEL=MONEY_LVL_100_</stp>
        <stp>DTS=H</stp>
        <stp>FACTOR=.01</stp>
        <stp>DAYS=W</stp>
        <tr r="H910" s="4"/>
      </tp>
      <tp t="e">
        <v>#N/A</v>
        <stp/>
        <stp>##V3_BDHV12</stp>
        <stp>SPX Index</stp>
        <stp>IVOL_MONEYNESS</stp>
        <stp/>
        <stp/>
        <stp>[PUTStrategy-RealOption.xlsx]Opt_BS!R960C8</stp>
        <stp>IVOL_MATURITY=MATURITY_1STM</stp>
        <stp>IVOL_MONEYNESS_LEVEL=MONEY_LVL_100_</stp>
        <stp>DTS=H</stp>
        <stp>FACTOR=.01</stp>
        <stp>DAYS=W</stp>
        <tr r="H960" s="4"/>
      </tp>
      <tp t="e">
        <v>#N/A</v>
        <stp/>
        <stp>##V3_BDHV12</stp>
        <stp>SPX Index</stp>
        <stp>IVOL_MONEYNESS</stp>
        <stp/>
        <stp/>
        <stp>[PUTStrategy-RealOption.xlsx]Opt_BS!R970C8</stp>
        <stp>IVOL_MATURITY=MATURITY_1STM</stp>
        <stp>IVOL_MONEYNESS_LEVEL=MONEY_LVL_100_</stp>
        <stp>DTS=H</stp>
        <stp>FACTOR=.01</stp>
        <stp>DAYS=W</stp>
        <tr r="H970" s="4"/>
      </tp>
      <tp t="e">
        <v>#N/A</v>
        <stp/>
        <stp>##V3_BDHV12</stp>
        <stp>SPX Index</stp>
        <stp>IVOL_MONEYNESS</stp>
        <stp/>
        <stp/>
        <stp>[PUTStrategy-RealOption.xlsx]Opt_BS!R940C8</stp>
        <stp>IVOL_MATURITY=MATURITY_1STM</stp>
        <stp>IVOL_MONEYNESS_LEVEL=MONEY_LVL_100_</stp>
        <stp>DTS=H</stp>
        <stp>FACTOR=.01</stp>
        <stp>DAYS=W</stp>
        <tr r="H940" s="4"/>
      </tp>
      <tp t="e">
        <v>#N/A</v>
        <stp/>
        <stp>##V3_BDHV12</stp>
        <stp>SPX Index</stp>
        <stp>IVOL_MONEYNESS</stp>
        <stp/>
        <stp/>
        <stp>[PUTStrategy-RealOption.xlsx]Opt_BS!R950C8</stp>
        <stp>IVOL_MATURITY=MATURITY_1STM</stp>
        <stp>IVOL_MONEYNESS_LEVEL=MONEY_LVL_100_</stp>
        <stp>DTS=H</stp>
        <stp>FACTOR=.01</stp>
        <stp>DAYS=W</stp>
        <tr r="H950" s="4"/>
      </tp>
      <tp t="e">
        <v>#N/A</v>
        <stp/>
        <stp>##V3_BDHV12</stp>
        <stp>SPX Index</stp>
        <stp>IVOL_MONEYNESS</stp>
        <stp/>
        <stp/>
        <stp>[PUTStrategy-RealOption.xlsx]Opt_BS!R280C8</stp>
        <stp>IVOL_MATURITY=MATURITY_1STM</stp>
        <stp>IVOL_MONEYNESS_LEVEL=MONEY_LVL_100_</stp>
        <stp>DTS=H</stp>
        <stp>FACTOR=.01</stp>
        <stp>DAYS=W</stp>
        <tr r="H280" s="4"/>
      </tp>
      <tp t="e">
        <v>#N/A</v>
        <stp/>
        <stp>##V3_BDHV12</stp>
        <stp>SPX Index</stp>
        <stp>IVOL_MONEYNESS</stp>
        <stp/>
        <stp/>
        <stp>[PUTStrategy-RealOption.xlsx]Opt_BS!R290C8</stp>
        <stp>IVOL_MATURITY=MATURITY_1STM</stp>
        <stp>IVOL_MONEYNESS_LEVEL=MONEY_LVL_100_</stp>
        <stp>DTS=H</stp>
        <stp>FACTOR=.01</stp>
        <stp>DAYS=W</stp>
        <tr r="H290" s="4"/>
      </tp>
      <tp t="e">
        <v>#N/A</v>
        <stp/>
        <stp>##V3_BDHV12</stp>
        <stp>SPX Index</stp>
        <stp>IVOL_MONEYNESS</stp>
        <stp/>
        <stp/>
        <stp>[PUTStrategy-RealOption.xlsx]Opt_BS!R230C8</stp>
        <stp>IVOL_MATURITY=MATURITY_1STM</stp>
        <stp>IVOL_MONEYNESS_LEVEL=MONEY_LVL_100_</stp>
        <stp>DTS=H</stp>
        <stp>FACTOR=.01</stp>
        <stp>DAYS=W</stp>
        <tr r="H230" s="4"/>
      </tp>
      <tp t="e">
        <v>#N/A</v>
        <stp/>
        <stp>##V3_BDHV12</stp>
        <stp>SPX Index</stp>
        <stp>IVOL_MONEYNESS</stp>
        <stp/>
        <stp/>
        <stp>[PUTStrategy-RealOption.xlsx]Opt_BS!R260C8</stp>
        <stp>IVOL_MATURITY=MATURITY_1STM</stp>
        <stp>IVOL_MONEYNESS_LEVEL=MONEY_LVL_100_</stp>
        <stp>DTS=H</stp>
        <stp>FACTOR=.01</stp>
        <stp>DAYS=W</stp>
        <tr r="H260" s="4"/>
      </tp>
      <tp t="e">
        <v>#N/A</v>
        <stp/>
        <stp>##V3_BDHV12</stp>
        <stp>SPX Index</stp>
        <stp>IVOL_MONEYNESS</stp>
        <stp/>
        <stp/>
        <stp>[PUTStrategy-RealOption.xlsx]Opt_BS!R270C8</stp>
        <stp>IVOL_MATURITY=MATURITY_1STM</stp>
        <stp>IVOL_MONEYNESS_LEVEL=MONEY_LVL_100_</stp>
        <stp>DTS=H</stp>
        <stp>FACTOR=.01</stp>
        <stp>DAYS=W</stp>
        <tr r="H270" s="4"/>
      </tp>
      <tp t="e">
        <v>#N/A</v>
        <stp/>
        <stp>##V3_BDHV12</stp>
        <stp>SPX Index</stp>
        <stp>IVOL_MONEYNESS</stp>
        <stp/>
        <stp/>
        <stp>[PUTStrategy-RealOption.xlsx]Opt_BS!R240C8</stp>
        <stp>IVOL_MATURITY=MATURITY_1STM</stp>
        <stp>IVOL_MONEYNESS_LEVEL=MONEY_LVL_100_</stp>
        <stp>DTS=H</stp>
        <stp>FACTOR=.01</stp>
        <stp>DAYS=W</stp>
        <tr r="H240" s="4"/>
      </tp>
      <tp t="e">
        <v>#N/A</v>
        <stp/>
        <stp>##V3_BDHV12</stp>
        <stp>SPX Index</stp>
        <stp>IVOL_MONEYNESS</stp>
        <stp/>
        <stp/>
        <stp>[PUTStrategy-RealOption.xlsx]Opt_BS!R250C8</stp>
        <stp>IVOL_MATURITY=MATURITY_1STM</stp>
        <stp>IVOL_MONEYNESS_LEVEL=MONEY_LVL_100_</stp>
        <stp>DTS=H</stp>
        <stp>FACTOR=.01</stp>
        <stp>DAYS=W</stp>
        <tr r="H250" s="4"/>
      </tp>
      <tp t="e">
        <v>#N/A</v>
        <stp/>
        <stp>##V3_BDHV12</stp>
        <stp>SPX Index</stp>
        <stp>IVOL_MONEYNESS</stp>
        <stp/>
        <stp/>
        <stp>[PUTStrategy-RealOption.xlsx]Opt_BS!R380C8</stp>
        <stp>IVOL_MATURITY=MATURITY_1STM</stp>
        <stp>IVOL_MONEYNESS_LEVEL=MONEY_LVL_100_</stp>
        <stp>DTS=H</stp>
        <stp>FACTOR=.01</stp>
        <stp>DAYS=W</stp>
        <tr r="H380" s="4"/>
      </tp>
      <tp t="e">
        <v>#N/A</v>
        <stp/>
        <stp>##V3_BDHV12</stp>
        <stp>SPX Index</stp>
        <stp>IVOL_MONEYNESS</stp>
        <stp/>
        <stp/>
        <stp>[PUTStrategy-RealOption.xlsx]Opt_BS!R390C8</stp>
        <stp>IVOL_MATURITY=MATURITY_1STM</stp>
        <stp>IVOL_MONEYNESS_LEVEL=MONEY_LVL_100_</stp>
        <stp>DTS=H</stp>
        <stp>FACTOR=.01</stp>
        <stp>DAYS=W</stp>
        <tr r="H390" s="4"/>
      </tp>
      <tp t="e">
        <v>#N/A</v>
        <stp/>
        <stp>##V3_BDHV12</stp>
        <stp>SPX Index</stp>
        <stp>IVOL_MONEYNESS</stp>
        <stp/>
        <stp/>
        <stp>[PUTStrategy-RealOption.xlsx]Opt_BS!R320C8</stp>
        <stp>IVOL_MATURITY=MATURITY_1STM</stp>
        <stp>IVOL_MONEYNESS_LEVEL=MONEY_LVL_100_</stp>
        <stp>DTS=H</stp>
        <stp>FACTOR=.01</stp>
        <stp>DAYS=W</stp>
        <tr r="H320" s="4"/>
      </tp>
      <tp t="e">
        <v>#N/A</v>
        <stp/>
        <stp>##V3_BDHV12</stp>
        <stp>SPX Index</stp>
        <stp>IVOL_MONEYNESS</stp>
        <stp/>
        <stp/>
        <stp>[PUTStrategy-RealOption.xlsx]Opt_BS!R330C8</stp>
        <stp>IVOL_MATURITY=MATURITY_1STM</stp>
        <stp>IVOL_MONEYNESS_LEVEL=MONEY_LVL_100_</stp>
        <stp>DTS=H</stp>
        <stp>FACTOR=.01</stp>
        <stp>DAYS=W</stp>
        <tr r="H330" s="4"/>
      </tp>
      <tp t="e">
        <v>#N/A</v>
        <stp/>
        <stp>##V3_BDHV12</stp>
        <stp>SPX Index</stp>
        <stp>IVOL_MONEYNESS</stp>
        <stp/>
        <stp/>
        <stp>[PUTStrategy-RealOption.xlsx]Opt_BS!R300C8</stp>
        <stp>IVOL_MATURITY=MATURITY_1STM</stp>
        <stp>IVOL_MONEYNESS_LEVEL=MONEY_LVL_100_</stp>
        <stp>DTS=H</stp>
        <stp>FACTOR=.01</stp>
        <stp>DAYS=W</stp>
        <tr r="H300" s="4"/>
      </tp>
      <tp t="e">
        <v>#N/A</v>
        <stp/>
        <stp>##V3_BDHV12</stp>
        <stp>SPX Index</stp>
        <stp>IVOL_MONEYNESS</stp>
        <stp/>
        <stp/>
        <stp>[PUTStrategy-RealOption.xlsx]Opt_BS!R310C8</stp>
        <stp>IVOL_MATURITY=MATURITY_1STM</stp>
        <stp>IVOL_MONEYNESS_LEVEL=MONEY_LVL_100_</stp>
        <stp>DTS=H</stp>
        <stp>FACTOR=.01</stp>
        <stp>DAYS=W</stp>
        <tr r="H310" s="4"/>
      </tp>
      <tp t="e">
        <v>#N/A</v>
        <stp/>
        <stp>##V3_BDHV12</stp>
        <stp>SPX Index</stp>
        <stp>IVOL_MONEYNESS</stp>
        <stp/>
        <stp/>
        <stp>[PUTStrategy-RealOption.xlsx]Opt_BS!R360C8</stp>
        <stp>IVOL_MATURITY=MATURITY_1STM</stp>
        <stp>IVOL_MONEYNESS_LEVEL=MONEY_LVL_100_</stp>
        <stp>DTS=H</stp>
        <stp>FACTOR=.01</stp>
        <stp>DAYS=W</stp>
        <tr r="H360" s="4"/>
      </tp>
      <tp t="e">
        <v>#N/A</v>
        <stp/>
        <stp>##V3_BDHV12</stp>
        <stp>SPX Index</stp>
        <stp>IVOL_MONEYNESS</stp>
        <stp/>
        <stp/>
        <stp>[PUTStrategy-RealOption.xlsx]Opt_BS!R370C8</stp>
        <stp>IVOL_MATURITY=MATURITY_1STM</stp>
        <stp>IVOL_MONEYNESS_LEVEL=MONEY_LVL_100_</stp>
        <stp>DTS=H</stp>
        <stp>FACTOR=.01</stp>
        <stp>DAYS=W</stp>
        <tr r="H370" s="4"/>
      </tp>
      <tp t="e">
        <v>#N/A</v>
        <stp/>
        <stp>##V3_BDHV12</stp>
        <stp>SPX Index</stp>
        <stp>IVOL_MONEYNESS</stp>
        <stp/>
        <stp/>
        <stp>[PUTStrategy-RealOption.xlsx]Opt_BS!R340C8</stp>
        <stp>IVOL_MATURITY=MATURITY_1STM</stp>
        <stp>IVOL_MONEYNESS_LEVEL=MONEY_LVL_100_</stp>
        <stp>DTS=H</stp>
        <stp>FACTOR=.01</stp>
        <stp>DAYS=W</stp>
        <tr r="H340" s="4"/>
      </tp>
      <tp t="e">
        <v>#N/A</v>
        <stp/>
        <stp>##V3_BDHV12</stp>
        <stp>SPX Index</stp>
        <stp>IVOL_MONEYNESS</stp>
        <stp/>
        <stp/>
        <stp>[PUTStrategy-RealOption.xlsx]Opt_BS!R350C8</stp>
        <stp>IVOL_MATURITY=MATURITY_1STM</stp>
        <stp>IVOL_MONEYNESS_LEVEL=MONEY_LVL_100_</stp>
        <stp>DTS=H</stp>
        <stp>FACTOR=.01</stp>
        <stp>DAYS=W</stp>
        <tr r="H350" s="4"/>
      </tp>
      <tp t="e">
        <v>#N/A</v>
        <stp/>
        <stp>##V3_BDHV12</stp>
        <stp>SPX Index</stp>
        <stp>IVOL_MONEYNESS</stp>
        <stp/>
        <stp/>
        <stp>[PUTStrategy-RealOption.xlsx]Opt_BS!R680C8</stp>
        <stp>IVOL_MATURITY=MATURITY_1STM</stp>
        <stp>IVOL_MONEYNESS_LEVEL=MONEY_LVL_100_</stp>
        <stp>DTS=H</stp>
        <stp>FACTOR=.01</stp>
        <stp>DAYS=W</stp>
        <tr r="H680" s="4"/>
      </tp>
      <tp t="e">
        <v>#N/A</v>
        <stp/>
        <stp>##V3_BDHV12</stp>
        <stp>SPX Index</stp>
        <stp>IVOL_MONEYNESS</stp>
        <stp/>
        <stp/>
        <stp>[PUTStrategy-RealOption.xlsx]Opt_BS!R690C8</stp>
        <stp>IVOL_MATURITY=MATURITY_1STM</stp>
        <stp>IVOL_MONEYNESS_LEVEL=MONEY_LVL_100_</stp>
        <stp>DTS=H</stp>
        <stp>FACTOR=.01</stp>
        <stp>DAYS=W</stp>
        <tr r="H690" s="4"/>
      </tp>
      <tp t="e">
        <v>#N/A</v>
        <stp/>
        <stp>##V3_BDHV12</stp>
        <stp>SPX Index</stp>
        <stp>IVOL_MONEYNESS</stp>
        <stp/>
        <stp/>
        <stp>[PUTStrategy-RealOption.xlsx]Opt_BS!R620C8</stp>
        <stp>IVOL_MATURITY=MATURITY_1STM</stp>
        <stp>IVOL_MONEYNESS_LEVEL=MONEY_LVL_100_</stp>
        <stp>DTS=H</stp>
        <stp>FACTOR=.01</stp>
        <stp>DAYS=W</stp>
        <tr r="H620" s="4"/>
      </tp>
      <tp t="e">
        <v>#N/A</v>
        <stp/>
        <stp>##V3_BDHV12</stp>
        <stp>SPX Index</stp>
        <stp>IVOL_MONEYNESS</stp>
        <stp/>
        <stp/>
        <stp>[PUTStrategy-RealOption.xlsx]Opt_BS!R630C8</stp>
        <stp>IVOL_MATURITY=MATURITY_1STM</stp>
        <stp>IVOL_MONEYNESS_LEVEL=MONEY_LVL_100_</stp>
        <stp>DTS=H</stp>
        <stp>FACTOR=.01</stp>
        <stp>DAYS=W</stp>
        <tr r="H630" s="4"/>
      </tp>
      <tp t="e">
        <v>#N/A</v>
        <stp/>
        <stp>##V3_BDHV12</stp>
        <stp>SPX Index</stp>
        <stp>IVOL_MONEYNESS</stp>
        <stp/>
        <stp/>
        <stp>[PUTStrategy-RealOption.xlsx]Opt_BS!R600C8</stp>
        <stp>IVOL_MATURITY=MATURITY_1STM</stp>
        <stp>IVOL_MONEYNESS_LEVEL=MONEY_LVL_100_</stp>
        <stp>DTS=H</stp>
        <stp>FACTOR=.01</stp>
        <stp>DAYS=W</stp>
        <tr r="H600" s="4"/>
      </tp>
      <tp t="e">
        <v>#N/A</v>
        <stp/>
        <stp>##V3_BDHV12</stp>
        <stp>SPX Index</stp>
        <stp>IVOL_MONEYNESS</stp>
        <stp/>
        <stp/>
        <stp>[PUTStrategy-RealOption.xlsx]Opt_BS!R610C8</stp>
        <stp>IVOL_MATURITY=MATURITY_1STM</stp>
        <stp>IVOL_MONEYNESS_LEVEL=MONEY_LVL_100_</stp>
        <stp>DTS=H</stp>
        <stp>FACTOR=.01</stp>
        <stp>DAYS=W</stp>
        <tr r="H610" s="4"/>
      </tp>
      <tp t="e">
        <v>#N/A</v>
        <stp/>
        <stp>##V3_BDHV12</stp>
        <stp>SPX Index</stp>
        <stp>IVOL_MONEYNESS</stp>
        <stp/>
        <stp/>
        <stp>[PUTStrategy-RealOption.xlsx]Opt_BS!R660C8</stp>
        <stp>IVOL_MATURITY=MATURITY_1STM</stp>
        <stp>IVOL_MONEYNESS_LEVEL=MONEY_LVL_100_</stp>
        <stp>DTS=H</stp>
        <stp>FACTOR=.01</stp>
        <stp>DAYS=W</stp>
        <tr r="H660" s="4"/>
      </tp>
      <tp t="e">
        <v>#N/A</v>
        <stp/>
        <stp>##V3_BDHV12</stp>
        <stp>SPX Index</stp>
        <stp>IVOL_MONEYNESS</stp>
        <stp/>
        <stp/>
        <stp>[PUTStrategy-RealOption.xlsx]Opt_BS!R670C8</stp>
        <stp>IVOL_MATURITY=MATURITY_1STM</stp>
        <stp>IVOL_MONEYNESS_LEVEL=MONEY_LVL_100_</stp>
        <stp>DTS=H</stp>
        <stp>FACTOR=.01</stp>
        <stp>DAYS=W</stp>
        <tr r="H670" s="4"/>
      </tp>
      <tp t="e">
        <v>#N/A</v>
        <stp/>
        <stp>##V3_BDHV12</stp>
        <stp>SPX Index</stp>
        <stp>IVOL_MONEYNESS</stp>
        <stp/>
        <stp/>
        <stp>[PUTStrategy-RealOption.xlsx]Opt_BS!R640C8</stp>
        <stp>IVOL_MATURITY=MATURITY_1STM</stp>
        <stp>IVOL_MONEYNESS_LEVEL=MONEY_LVL_100_</stp>
        <stp>DTS=H</stp>
        <stp>FACTOR=.01</stp>
        <stp>DAYS=W</stp>
        <tr r="H640" s="4"/>
      </tp>
      <tp t="e">
        <v>#N/A</v>
        <stp/>
        <stp>##V3_BDHV12</stp>
        <stp>SPX Index</stp>
        <stp>IVOL_MONEYNESS</stp>
        <stp/>
        <stp/>
        <stp>[PUTStrategy-RealOption.xlsx]Opt_BS!R650C8</stp>
        <stp>IVOL_MATURITY=MATURITY_1STM</stp>
        <stp>IVOL_MONEYNESS_LEVEL=MONEY_LVL_100_</stp>
        <stp>DTS=H</stp>
        <stp>FACTOR=.01</stp>
        <stp>DAYS=W</stp>
        <tr r="H650" s="4"/>
      </tp>
      <tp t="e">
        <v>#N/A</v>
        <stp/>
        <stp>##V3_BDHV12</stp>
        <stp>SPX Index</stp>
        <stp>IVOL_MONEYNESS</stp>
        <stp/>
        <stp/>
        <stp>[PUTStrategy-RealOption.xlsx]Opt_BS!R780C8</stp>
        <stp>IVOL_MATURITY=MATURITY_1STM</stp>
        <stp>IVOL_MONEYNESS_LEVEL=MONEY_LVL_100_</stp>
        <stp>DTS=H</stp>
        <stp>FACTOR=.01</stp>
        <stp>DAYS=W</stp>
        <tr r="H780" s="4"/>
      </tp>
      <tp t="e">
        <v>#N/A</v>
        <stp/>
        <stp>##V3_BDHV12</stp>
        <stp>SPX Index</stp>
        <stp>IVOL_MONEYNESS</stp>
        <stp/>
        <stp/>
        <stp>[PUTStrategy-RealOption.xlsx]Opt_BS!R790C8</stp>
        <stp>IVOL_MATURITY=MATURITY_1STM</stp>
        <stp>IVOL_MONEYNESS_LEVEL=MONEY_LVL_100_</stp>
        <stp>DTS=H</stp>
        <stp>FACTOR=.01</stp>
        <stp>DAYS=W</stp>
        <tr r="H790" s="4"/>
      </tp>
      <tp t="e">
        <v>#N/A</v>
        <stp/>
        <stp>##V3_BDHV12</stp>
        <stp>SPX Index</stp>
        <stp>IVOL_MONEYNESS</stp>
        <stp/>
        <stp/>
        <stp>[PUTStrategy-RealOption.xlsx]Opt_BS!R720C8</stp>
        <stp>IVOL_MATURITY=MATURITY_1STM</stp>
        <stp>IVOL_MONEYNESS_LEVEL=MONEY_LVL_100_</stp>
        <stp>DTS=H</stp>
        <stp>FACTOR=.01</stp>
        <stp>DAYS=W</stp>
        <tr r="H720" s="4"/>
      </tp>
      <tp t="e">
        <v>#N/A</v>
        <stp/>
        <stp>##V3_BDHV12</stp>
        <stp>SPX Index</stp>
        <stp>IVOL_MONEYNESS</stp>
        <stp/>
        <stp/>
        <stp>[PUTStrategy-RealOption.xlsx]Opt_BS!R730C8</stp>
        <stp>IVOL_MATURITY=MATURITY_1STM</stp>
        <stp>IVOL_MONEYNESS_LEVEL=MONEY_LVL_100_</stp>
        <stp>DTS=H</stp>
        <stp>FACTOR=.01</stp>
        <stp>DAYS=W</stp>
        <tr r="H730" s="4"/>
      </tp>
      <tp t="e">
        <v>#N/A</v>
        <stp/>
        <stp>##V3_BDHV12</stp>
        <stp>SPX Index</stp>
        <stp>IVOL_MONEYNESS</stp>
        <stp/>
        <stp/>
        <stp>[PUTStrategy-RealOption.xlsx]Opt_BS!R700C8</stp>
        <stp>IVOL_MATURITY=MATURITY_1STM</stp>
        <stp>IVOL_MONEYNESS_LEVEL=MONEY_LVL_100_</stp>
        <stp>DTS=H</stp>
        <stp>FACTOR=.01</stp>
        <stp>DAYS=W</stp>
        <tr r="H700" s="4"/>
      </tp>
      <tp t="e">
        <v>#N/A</v>
        <stp/>
        <stp>##V3_BDHV12</stp>
        <stp>SPX Index</stp>
        <stp>IVOL_MONEYNESS</stp>
        <stp/>
        <stp/>
        <stp>[PUTStrategy-RealOption.xlsx]Opt_BS!R710C8</stp>
        <stp>IVOL_MATURITY=MATURITY_1STM</stp>
        <stp>IVOL_MONEYNESS_LEVEL=MONEY_LVL_100_</stp>
        <stp>DTS=H</stp>
        <stp>FACTOR=.01</stp>
        <stp>DAYS=W</stp>
        <tr r="H710" s="4"/>
      </tp>
      <tp t="e">
        <v>#N/A</v>
        <stp/>
        <stp>##V3_BDHV12</stp>
        <stp>SPX Index</stp>
        <stp>IVOL_MONEYNESS</stp>
        <stp/>
        <stp/>
        <stp>[PUTStrategy-RealOption.xlsx]Opt_BS!R760C8</stp>
        <stp>IVOL_MATURITY=MATURITY_1STM</stp>
        <stp>IVOL_MONEYNESS_LEVEL=MONEY_LVL_100_</stp>
        <stp>DTS=H</stp>
        <stp>FACTOR=.01</stp>
        <stp>DAYS=W</stp>
        <tr r="H760" s="4"/>
      </tp>
      <tp t="e">
        <v>#N/A</v>
        <stp/>
        <stp>##V3_BDHV12</stp>
        <stp>SPX Index</stp>
        <stp>IVOL_MONEYNESS</stp>
        <stp/>
        <stp/>
        <stp>[PUTStrategy-RealOption.xlsx]Opt_BS!R770C8</stp>
        <stp>IVOL_MATURITY=MATURITY_1STM</stp>
        <stp>IVOL_MONEYNESS_LEVEL=MONEY_LVL_100_</stp>
        <stp>DTS=H</stp>
        <stp>FACTOR=.01</stp>
        <stp>DAYS=W</stp>
        <tr r="H770" s="4"/>
      </tp>
      <tp t="e">
        <v>#N/A</v>
        <stp/>
        <stp>##V3_BDHV12</stp>
        <stp>SPX Index</stp>
        <stp>IVOL_MONEYNESS</stp>
        <stp/>
        <stp/>
        <stp>[PUTStrategy-RealOption.xlsx]Opt_BS!R740C8</stp>
        <stp>IVOL_MATURITY=MATURITY_1STM</stp>
        <stp>IVOL_MONEYNESS_LEVEL=MONEY_LVL_100_</stp>
        <stp>DTS=H</stp>
        <stp>FACTOR=.01</stp>
        <stp>DAYS=W</stp>
        <tr r="H740" s="4"/>
      </tp>
      <tp t="e">
        <v>#N/A</v>
        <stp/>
        <stp>##V3_BDHV12</stp>
        <stp>SPX Index</stp>
        <stp>IVOL_MONEYNESS</stp>
        <stp/>
        <stp/>
        <stp>[PUTStrategy-RealOption.xlsx]Opt_BS!R750C8</stp>
        <stp>IVOL_MATURITY=MATURITY_1STM</stp>
        <stp>IVOL_MONEYNESS_LEVEL=MONEY_LVL_100_</stp>
        <stp>DTS=H</stp>
        <stp>FACTOR=.01</stp>
        <stp>DAYS=W</stp>
        <tr r="H750" s="4"/>
      </tp>
      <tp t="e">
        <v>#N/A</v>
        <stp/>
        <stp>##V3_BDHV12</stp>
        <stp>SPX Index</stp>
        <stp>IVOL_MONEYNESS</stp>
        <stp/>
        <stp/>
        <stp>[PUTStrategy-RealOption.xlsx]Opt_BS!R480C8</stp>
        <stp>IVOL_MATURITY=MATURITY_1STM</stp>
        <stp>IVOL_MONEYNESS_LEVEL=MONEY_LVL_100_</stp>
        <stp>DTS=H</stp>
        <stp>FACTOR=.01</stp>
        <stp>DAYS=W</stp>
        <tr r="H480" s="4"/>
      </tp>
      <tp t="e">
        <v>#N/A</v>
        <stp/>
        <stp>##V3_BDHV12</stp>
        <stp>SPX Index</stp>
        <stp>IVOL_MONEYNESS</stp>
        <stp/>
        <stp/>
        <stp>[PUTStrategy-RealOption.xlsx]Opt_BS!R490C8</stp>
        <stp>IVOL_MATURITY=MATURITY_1STM</stp>
        <stp>IVOL_MONEYNESS_LEVEL=MONEY_LVL_100_</stp>
        <stp>DTS=H</stp>
        <stp>FACTOR=.01</stp>
        <stp>DAYS=W</stp>
        <tr r="H490" s="4"/>
      </tp>
      <tp t="e">
        <v>#N/A</v>
        <stp/>
        <stp>##V3_BDHV12</stp>
        <stp>SPX Index</stp>
        <stp>IVOL_MONEYNESS</stp>
        <stp/>
        <stp/>
        <stp>[PUTStrategy-RealOption.xlsx]Opt_BS!R420C8</stp>
        <stp>IVOL_MATURITY=MATURITY_1STM</stp>
        <stp>IVOL_MONEYNESS_LEVEL=MONEY_LVL_100_</stp>
        <stp>DTS=H</stp>
        <stp>FACTOR=.01</stp>
        <stp>DAYS=W</stp>
        <tr r="H420" s="4"/>
      </tp>
      <tp t="e">
        <v>#N/A</v>
        <stp/>
        <stp>##V3_BDHV12</stp>
        <stp>SPX Index</stp>
        <stp>IVOL_MONEYNESS</stp>
        <stp/>
        <stp/>
        <stp>[PUTStrategy-RealOption.xlsx]Opt_BS!R430C8</stp>
        <stp>IVOL_MATURITY=MATURITY_1STM</stp>
        <stp>IVOL_MONEYNESS_LEVEL=MONEY_LVL_100_</stp>
        <stp>DTS=H</stp>
        <stp>FACTOR=.01</stp>
        <stp>DAYS=W</stp>
        <tr r="H430" s="4"/>
      </tp>
      <tp t="e">
        <v>#N/A</v>
        <stp/>
        <stp>##V3_BDHV12</stp>
        <stp>SPX Index</stp>
        <stp>IVOL_MONEYNESS</stp>
        <stp/>
        <stp/>
        <stp>[PUTStrategy-RealOption.xlsx]Opt_BS!R400C8</stp>
        <stp>IVOL_MATURITY=MATURITY_1STM</stp>
        <stp>IVOL_MONEYNESS_LEVEL=MONEY_LVL_100_</stp>
        <stp>DTS=H</stp>
        <stp>FACTOR=.01</stp>
        <stp>DAYS=W</stp>
        <tr r="H400" s="4"/>
      </tp>
      <tp t="e">
        <v>#N/A</v>
        <stp/>
        <stp>##V3_BDHV12</stp>
        <stp>SPX Index</stp>
        <stp>IVOL_MONEYNESS</stp>
        <stp/>
        <stp/>
        <stp>[PUTStrategy-RealOption.xlsx]Opt_BS!R410C8</stp>
        <stp>IVOL_MATURITY=MATURITY_1STM</stp>
        <stp>IVOL_MONEYNESS_LEVEL=MONEY_LVL_100_</stp>
        <stp>DTS=H</stp>
        <stp>FACTOR=.01</stp>
        <stp>DAYS=W</stp>
        <tr r="H410" s="4"/>
      </tp>
      <tp t="e">
        <v>#N/A</v>
        <stp/>
        <stp>##V3_BDHV12</stp>
        <stp>SPX Index</stp>
        <stp>IVOL_MONEYNESS</stp>
        <stp/>
        <stp/>
        <stp>[PUTStrategy-RealOption.xlsx]Opt_BS!R460C8</stp>
        <stp>IVOL_MATURITY=MATURITY_1STM</stp>
        <stp>IVOL_MONEYNESS_LEVEL=MONEY_LVL_100_</stp>
        <stp>DTS=H</stp>
        <stp>FACTOR=.01</stp>
        <stp>DAYS=W</stp>
        <tr r="H460" s="4"/>
      </tp>
      <tp t="e">
        <v>#N/A</v>
        <stp/>
        <stp>##V3_BDHV12</stp>
        <stp>SPX Index</stp>
        <stp>IVOL_MONEYNESS</stp>
        <stp/>
        <stp/>
        <stp>[PUTStrategy-RealOption.xlsx]Opt_BS!R470C8</stp>
        <stp>IVOL_MATURITY=MATURITY_1STM</stp>
        <stp>IVOL_MONEYNESS_LEVEL=MONEY_LVL_100_</stp>
        <stp>DTS=H</stp>
        <stp>FACTOR=.01</stp>
        <stp>DAYS=W</stp>
        <tr r="H470" s="4"/>
      </tp>
      <tp t="e">
        <v>#N/A</v>
        <stp/>
        <stp>##V3_BDHV12</stp>
        <stp>SPX Index</stp>
        <stp>IVOL_MONEYNESS</stp>
        <stp/>
        <stp/>
        <stp>[PUTStrategy-RealOption.xlsx]Opt_BS!R440C8</stp>
        <stp>IVOL_MATURITY=MATURITY_1STM</stp>
        <stp>IVOL_MONEYNESS_LEVEL=MONEY_LVL_100_</stp>
        <stp>DTS=H</stp>
        <stp>FACTOR=.01</stp>
        <stp>DAYS=W</stp>
        <tr r="H440" s="4"/>
      </tp>
      <tp t="e">
        <v>#N/A</v>
        <stp/>
        <stp>##V3_BDHV12</stp>
        <stp>SPX Index</stp>
        <stp>IVOL_MONEYNESS</stp>
        <stp/>
        <stp/>
        <stp>[PUTStrategy-RealOption.xlsx]Opt_BS!R450C8</stp>
        <stp>IVOL_MATURITY=MATURITY_1STM</stp>
        <stp>IVOL_MONEYNESS_LEVEL=MONEY_LVL_100_</stp>
        <stp>DTS=H</stp>
        <stp>FACTOR=.01</stp>
        <stp>DAYS=W</stp>
        <tr r="H450" s="4"/>
      </tp>
      <tp t="e">
        <v>#N/A</v>
        <stp/>
        <stp>##V3_BDHV12</stp>
        <stp>SPX Index</stp>
        <stp>IVOL_MONEYNESS</stp>
        <stp/>
        <stp/>
        <stp>[PUTStrategy-RealOption.xlsx]Opt_BS!R580C8</stp>
        <stp>IVOL_MATURITY=MATURITY_1STM</stp>
        <stp>IVOL_MONEYNESS_LEVEL=MONEY_LVL_100_</stp>
        <stp>DTS=H</stp>
        <stp>FACTOR=.01</stp>
        <stp>DAYS=W</stp>
        <tr r="H580" s="4"/>
      </tp>
      <tp t="e">
        <v>#N/A</v>
        <stp/>
        <stp>##V3_BDHV12</stp>
        <stp>SPX Index</stp>
        <stp>IVOL_MONEYNESS</stp>
        <stp/>
        <stp/>
        <stp>[PUTStrategy-RealOption.xlsx]Opt_BS!R590C8</stp>
        <stp>IVOL_MATURITY=MATURITY_1STM</stp>
        <stp>IVOL_MONEYNESS_LEVEL=MONEY_LVL_100_</stp>
        <stp>DTS=H</stp>
        <stp>FACTOR=.01</stp>
        <stp>DAYS=W</stp>
        <tr r="H590" s="4"/>
      </tp>
      <tp t="e">
        <v>#N/A</v>
        <stp/>
        <stp>##V3_BDHV12</stp>
        <stp>SPX Index</stp>
        <stp>IVOL_MONEYNESS</stp>
        <stp/>
        <stp/>
        <stp>[PUTStrategy-RealOption.xlsx]Opt_BS!R520C8</stp>
        <stp>IVOL_MATURITY=MATURITY_1STM</stp>
        <stp>IVOL_MONEYNESS_LEVEL=MONEY_LVL_100_</stp>
        <stp>DTS=H</stp>
        <stp>FACTOR=.01</stp>
        <stp>DAYS=W</stp>
        <tr r="H520" s="4"/>
      </tp>
      <tp t="e">
        <v>#N/A</v>
        <stp/>
        <stp>##V3_BDHV12</stp>
        <stp>SPX Index</stp>
        <stp>IVOL_MONEYNESS</stp>
        <stp/>
        <stp/>
        <stp>[PUTStrategy-RealOption.xlsx]Opt_BS!R530C8</stp>
        <stp>IVOL_MATURITY=MATURITY_1STM</stp>
        <stp>IVOL_MONEYNESS_LEVEL=MONEY_LVL_100_</stp>
        <stp>DTS=H</stp>
        <stp>FACTOR=.01</stp>
        <stp>DAYS=W</stp>
        <tr r="H530" s="4"/>
      </tp>
      <tp t="e">
        <v>#N/A</v>
        <stp/>
        <stp>##V3_BDHV12</stp>
        <stp>SPX Index</stp>
        <stp>IVOL_MONEYNESS</stp>
        <stp/>
        <stp/>
        <stp>[PUTStrategy-RealOption.xlsx]Opt_BS!R500C8</stp>
        <stp>IVOL_MATURITY=MATURITY_1STM</stp>
        <stp>IVOL_MONEYNESS_LEVEL=MONEY_LVL_100_</stp>
        <stp>DTS=H</stp>
        <stp>FACTOR=.01</stp>
        <stp>DAYS=W</stp>
        <tr r="H500" s="4"/>
      </tp>
      <tp t="e">
        <v>#N/A</v>
        <stp/>
        <stp>##V3_BDHV12</stp>
        <stp>SPX Index</stp>
        <stp>IVOL_MONEYNESS</stp>
        <stp/>
        <stp/>
        <stp>[PUTStrategy-RealOption.xlsx]Opt_BS!R510C8</stp>
        <stp>IVOL_MATURITY=MATURITY_1STM</stp>
        <stp>IVOL_MONEYNESS_LEVEL=MONEY_LVL_100_</stp>
        <stp>DTS=H</stp>
        <stp>FACTOR=.01</stp>
        <stp>DAYS=W</stp>
        <tr r="H510" s="4"/>
      </tp>
      <tp t="e">
        <v>#N/A</v>
        <stp/>
        <stp>##V3_BDHV12</stp>
        <stp>SPX Index</stp>
        <stp>IVOL_MONEYNESS</stp>
        <stp/>
        <stp/>
        <stp>[PUTStrategy-RealOption.xlsx]Opt_BS!R560C8</stp>
        <stp>IVOL_MATURITY=MATURITY_1STM</stp>
        <stp>IVOL_MONEYNESS_LEVEL=MONEY_LVL_100_</stp>
        <stp>DTS=H</stp>
        <stp>FACTOR=.01</stp>
        <stp>DAYS=W</stp>
        <tr r="H560" s="4"/>
      </tp>
      <tp t="e">
        <v>#N/A</v>
        <stp/>
        <stp>##V3_BDHV12</stp>
        <stp>SPX Index</stp>
        <stp>IVOL_MONEYNESS</stp>
        <stp/>
        <stp/>
        <stp>[PUTStrategy-RealOption.xlsx]Opt_BS!R570C8</stp>
        <stp>IVOL_MATURITY=MATURITY_1STM</stp>
        <stp>IVOL_MONEYNESS_LEVEL=MONEY_LVL_100_</stp>
        <stp>DTS=H</stp>
        <stp>FACTOR=.01</stp>
        <stp>DAYS=W</stp>
        <tr r="H570" s="4"/>
      </tp>
      <tp t="e">
        <v>#N/A</v>
        <stp/>
        <stp>##V3_BDHV12</stp>
        <stp>SPX Index</stp>
        <stp>IVOL_MONEYNESS</stp>
        <stp/>
        <stp/>
        <stp>[PUTStrategy-RealOption.xlsx]Opt_BS!R540C8</stp>
        <stp>IVOL_MATURITY=MATURITY_1STM</stp>
        <stp>IVOL_MONEYNESS_LEVEL=MONEY_LVL_100_</stp>
        <stp>DTS=H</stp>
        <stp>FACTOR=.01</stp>
        <stp>DAYS=W</stp>
        <tr r="H540" s="4"/>
      </tp>
      <tp t="e">
        <v>#N/A</v>
        <stp/>
        <stp>##V3_BDHV12</stp>
        <stp>SPX Index</stp>
        <stp>IVOL_MONEYNESS</stp>
        <stp/>
        <stp/>
        <stp>[PUTStrategy-RealOption.xlsx]Opt_BS!R550C8</stp>
        <stp>IVOL_MATURITY=MATURITY_1STM</stp>
        <stp>IVOL_MONEYNESS_LEVEL=MONEY_LVL_100_</stp>
        <stp>DTS=H</stp>
        <stp>FACTOR=.01</stp>
        <stp>DAYS=W</stp>
        <tr r="H550" s="4"/>
      </tp>
      <tp t="e">
        <v>#N/A</v>
        <stp/>
        <stp>##V3_BDHV12</stp>
        <stp>SPX Index</stp>
        <stp>IVOL_MONEYNESS</stp>
        <stp/>
        <stp/>
        <stp>[PUTStrategy-RealOption.xlsx]Opt_BS!R883C8</stp>
        <stp>IVOL_MATURITY=MATURITY_1STM</stp>
        <stp>IVOL_MONEYNESS_LEVEL=MONEY_LVL_100_</stp>
        <stp>DTS=H</stp>
        <stp>FACTOR=.01</stp>
        <stp>DAYS=W</stp>
        <tr r="H883" s="4"/>
      </tp>
      <tp t="e">
        <v>#N/A</v>
        <stp/>
        <stp>##V3_BDHV12</stp>
        <stp>SPX Index</stp>
        <stp>IVOL_MONEYNESS</stp>
        <stp/>
        <stp/>
        <stp>[PUTStrategy-RealOption.xlsx]Opt_BS!R893C8</stp>
        <stp>IVOL_MATURITY=MATURITY_1STM</stp>
        <stp>IVOL_MONEYNESS_LEVEL=MONEY_LVL_100_</stp>
        <stp>DTS=H</stp>
        <stp>FACTOR=.01</stp>
        <stp>DAYS=W</stp>
        <tr r="H893" s="4"/>
      </tp>
      <tp t="e">
        <v>#N/A</v>
        <stp/>
        <stp>##V3_BDHV12</stp>
        <stp>SPX Index</stp>
        <stp>IVOL_MONEYNESS</stp>
        <stp/>
        <stp/>
        <stp>[PUTStrategy-RealOption.xlsx]Opt_BS!R823C8</stp>
        <stp>IVOL_MATURITY=MATURITY_1STM</stp>
        <stp>IVOL_MONEYNESS_LEVEL=MONEY_LVL_100_</stp>
        <stp>DTS=H</stp>
        <stp>FACTOR=.01</stp>
        <stp>DAYS=W</stp>
        <tr r="H823" s="4"/>
      </tp>
      <tp t="e">
        <v>#N/A</v>
        <stp/>
        <stp>##V3_BDHV12</stp>
        <stp>SPX Index</stp>
        <stp>IVOL_MONEYNESS</stp>
        <stp/>
        <stp/>
        <stp>[PUTStrategy-RealOption.xlsx]Opt_BS!R833C8</stp>
        <stp>IVOL_MATURITY=MATURITY_1STM</stp>
        <stp>IVOL_MONEYNESS_LEVEL=MONEY_LVL_100_</stp>
        <stp>DTS=H</stp>
        <stp>FACTOR=.01</stp>
        <stp>DAYS=W</stp>
        <tr r="H833" s="4"/>
      </tp>
      <tp t="e">
        <v>#N/A</v>
        <stp/>
        <stp>##V3_BDHV12</stp>
        <stp>SPX Index</stp>
        <stp>IVOL_MONEYNESS</stp>
        <stp/>
        <stp/>
        <stp>[PUTStrategy-RealOption.xlsx]Opt_BS!R803C8</stp>
        <stp>IVOL_MATURITY=MATURITY_1STM</stp>
        <stp>IVOL_MONEYNESS_LEVEL=MONEY_LVL_100_</stp>
        <stp>DTS=H</stp>
        <stp>FACTOR=.01</stp>
        <stp>DAYS=W</stp>
        <tr r="H803" s="4"/>
      </tp>
      <tp t="e">
        <v>#N/A</v>
        <stp/>
        <stp>##V3_BDHV12</stp>
        <stp>SPX Index</stp>
        <stp>IVOL_MONEYNESS</stp>
        <stp/>
        <stp/>
        <stp>[PUTStrategy-RealOption.xlsx]Opt_BS!R813C8</stp>
        <stp>IVOL_MATURITY=MATURITY_1STM</stp>
        <stp>IVOL_MONEYNESS_LEVEL=MONEY_LVL_100_</stp>
        <stp>DTS=H</stp>
        <stp>FACTOR=.01</stp>
        <stp>DAYS=W</stp>
        <tr r="H813" s="4"/>
      </tp>
      <tp t="e">
        <v>#N/A</v>
        <stp/>
        <stp>##V3_BDHV12</stp>
        <stp>SPX Index</stp>
        <stp>IVOL_MONEYNESS</stp>
        <stp/>
        <stp/>
        <stp>[PUTStrategy-RealOption.xlsx]Opt_BS!R863C8</stp>
        <stp>IVOL_MATURITY=MATURITY_1STM</stp>
        <stp>IVOL_MONEYNESS_LEVEL=MONEY_LVL_100_</stp>
        <stp>DTS=H</stp>
        <stp>FACTOR=.01</stp>
        <stp>DAYS=W</stp>
        <tr r="H863" s="4"/>
      </tp>
      <tp t="e">
        <v>#N/A</v>
        <stp/>
        <stp>##V3_BDHV12</stp>
        <stp>SPX Index</stp>
        <stp>IVOL_MONEYNESS</stp>
        <stp/>
        <stp/>
        <stp>[PUTStrategy-RealOption.xlsx]Opt_BS!R873C8</stp>
        <stp>IVOL_MATURITY=MATURITY_1STM</stp>
        <stp>IVOL_MONEYNESS_LEVEL=MONEY_LVL_100_</stp>
        <stp>DTS=H</stp>
        <stp>FACTOR=.01</stp>
        <stp>DAYS=W</stp>
        <tr r="H873" s="4"/>
      </tp>
      <tp t="e">
        <v>#N/A</v>
        <stp/>
        <stp>##V3_BDHV12</stp>
        <stp>SPX Index</stp>
        <stp>IVOL_MONEYNESS</stp>
        <stp/>
        <stp/>
        <stp>[PUTStrategy-RealOption.xlsx]Opt_BS!R843C8</stp>
        <stp>IVOL_MATURITY=MATURITY_1STM</stp>
        <stp>IVOL_MONEYNESS_LEVEL=MONEY_LVL_100_</stp>
        <stp>DTS=H</stp>
        <stp>FACTOR=.01</stp>
        <stp>DAYS=W</stp>
        <tr r="H843" s="4"/>
      </tp>
      <tp t="e">
        <v>#N/A</v>
        <stp/>
        <stp>##V3_BDHV12</stp>
        <stp>SPX Index</stp>
        <stp>IVOL_MONEYNESS</stp>
        <stp/>
        <stp/>
        <stp>[PUTStrategy-RealOption.xlsx]Opt_BS!R853C8</stp>
        <stp>IVOL_MATURITY=MATURITY_1STM</stp>
        <stp>IVOL_MONEYNESS_LEVEL=MONEY_LVL_100_</stp>
        <stp>DTS=H</stp>
        <stp>FACTOR=.01</stp>
        <stp>DAYS=W</stp>
        <tr r="H853" s="4"/>
      </tp>
      <tp t="e">
        <v>#N/A</v>
        <stp/>
        <stp>##V3_BDHV12</stp>
        <stp>SPX Index</stp>
        <stp>IVOL_MONEYNESS</stp>
        <stp/>
        <stp/>
        <stp>[PUTStrategy-RealOption.xlsx]Opt_BS!R983C8</stp>
        <stp>IVOL_MATURITY=MATURITY_1STM</stp>
        <stp>IVOL_MONEYNESS_LEVEL=MONEY_LVL_100_</stp>
        <stp>DTS=H</stp>
        <stp>FACTOR=.01</stp>
        <stp>DAYS=W</stp>
        <tr r="H983" s="4"/>
      </tp>
      <tp t="e">
        <v>#N/A</v>
        <stp/>
        <stp>##V3_BDHV12</stp>
        <stp>SPX Index</stp>
        <stp>IVOL_MONEYNESS</stp>
        <stp/>
        <stp/>
        <stp>[PUTStrategy-RealOption.xlsx]Opt_BS!R993C8</stp>
        <stp>IVOL_MATURITY=MATURITY_1STM</stp>
        <stp>IVOL_MONEYNESS_LEVEL=MONEY_LVL_100_</stp>
        <stp>DTS=H</stp>
        <stp>FACTOR=.01</stp>
        <stp>DAYS=W</stp>
        <tr r="H993" s="4"/>
      </tp>
      <tp t="e">
        <v>#N/A</v>
        <stp/>
        <stp>##V3_BDHV12</stp>
        <stp>SPX Index</stp>
        <stp>IVOL_MONEYNESS</stp>
        <stp/>
        <stp/>
        <stp>[PUTStrategy-RealOption.xlsx]Opt_BS!R923C8</stp>
        <stp>IVOL_MATURITY=MATURITY_1STM</stp>
        <stp>IVOL_MONEYNESS_LEVEL=MONEY_LVL_100_</stp>
        <stp>DTS=H</stp>
        <stp>FACTOR=.01</stp>
        <stp>DAYS=W</stp>
        <tr r="H923" s="4"/>
      </tp>
      <tp t="e">
        <v>#N/A</v>
        <stp/>
        <stp>##V3_BDHV12</stp>
        <stp>SPX Index</stp>
        <stp>IVOL_MONEYNESS</stp>
        <stp/>
        <stp/>
        <stp>[PUTStrategy-RealOption.xlsx]Opt_BS!R933C8</stp>
        <stp>IVOL_MATURITY=MATURITY_1STM</stp>
        <stp>IVOL_MONEYNESS_LEVEL=MONEY_LVL_100_</stp>
        <stp>DTS=H</stp>
        <stp>FACTOR=.01</stp>
        <stp>DAYS=W</stp>
        <tr r="H933" s="4"/>
      </tp>
      <tp t="e">
        <v>#N/A</v>
        <stp/>
        <stp>##V3_BDHV12</stp>
        <stp>SPX Index</stp>
        <stp>IVOL_MONEYNESS</stp>
        <stp/>
        <stp/>
        <stp>[PUTStrategy-RealOption.xlsx]Opt_BS!R903C8</stp>
        <stp>IVOL_MATURITY=MATURITY_1STM</stp>
        <stp>IVOL_MONEYNESS_LEVEL=MONEY_LVL_100_</stp>
        <stp>DTS=H</stp>
        <stp>FACTOR=.01</stp>
        <stp>DAYS=W</stp>
        <tr r="H903" s="4"/>
      </tp>
      <tp t="e">
        <v>#N/A</v>
        <stp/>
        <stp>##V3_BDHV12</stp>
        <stp>SPX Index</stp>
        <stp>IVOL_MONEYNESS</stp>
        <stp/>
        <stp/>
        <stp>[PUTStrategy-RealOption.xlsx]Opt_BS!R913C8</stp>
        <stp>IVOL_MATURITY=MATURITY_1STM</stp>
        <stp>IVOL_MONEYNESS_LEVEL=MONEY_LVL_100_</stp>
        <stp>DTS=H</stp>
        <stp>FACTOR=.01</stp>
        <stp>DAYS=W</stp>
        <tr r="H913" s="4"/>
      </tp>
      <tp t="e">
        <v>#N/A</v>
        <stp/>
        <stp>##V3_BDHV12</stp>
        <stp>SPX Index</stp>
        <stp>IVOL_MONEYNESS</stp>
        <stp/>
        <stp/>
        <stp>[PUTStrategy-RealOption.xlsx]Opt_BS!R963C8</stp>
        <stp>IVOL_MATURITY=MATURITY_1STM</stp>
        <stp>IVOL_MONEYNESS_LEVEL=MONEY_LVL_100_</stp>
        <stp>DTS=H</stp>
        <stp>FACTOR=.01</stp>
        <stp>DAYS=W</stp>
        <tr r="H963" s="4"/>
      </tp>
      <tp t="e">
        <v>#N/A</v>
        <stp/>
        <stp>##V3_BDHV12</stp>
        <stp>SPX Index</stp>
        <stp>IVOL_MONEYNESS</stp>
        <stp/>
        <stp/>
        <stp>[PUTStrategy-RealOption.xlsx]Opt_BS!R973C8</stp>
        <stp>IVOL_MATURITY=MATURITY_1STM</stp>
        <stp>IVOL_MONEYNESS_LEVEL=MONEY_LVL_100_</stp>
        <stp>DTS=H</stp>
        <stp>FACTOR=.01</stp>
        <stp>DAYS=W</stp>
        <tr r="H973" s="4"/>
      </tp>
      <tp t="e">
        <v>#N/A</v>
        <stp/>
        <stp>##V3_BDHV12</stp>
        <stp>SPX Index</stp>
        <stp>IVOL_MONEYNESS</stp>
        <stp/>
        <stp/>
        <stp>[PUTStrategy-RealOption.xlsx]Opt_BS!R943C8</stp>
        <stp>IVOL_MATURITY=MATURITY_1STM</stp>
        <stp>IVOL_MONEYNESS_LEVEL=MONEY_LVL_100_</stp>
        <stp>DTS=H</stp>
        <stp>FACTOR=.01</stp>
        <stp>DAYS=W</stp>
        <tr r="H943" s="4"/>
      </tp>
      <tp t="e">
        <v>#N/A</v>
        <stp/>
        <stp>##V3_BDHV12</stp>
        <stp>SPX Index</stp>
        <stp>IVOL_MONEYNESS</stp>
        <stp/>
        <stp/>
        <stp>[PUTStrategy-RealOption.xlsx]Opt_BS!R953C8</stp>
        <stp>IVOL_MATURITY=MATURITY_1STM</stp>
        <stp>IVOL_MONEYNESS_LEVEL=MONEY_LVL_100_</stp>
        <stp>DTS=H</stp>
        <stp>FACTOR=.01</stp>
        <stp>DAYS=W</stp>
        <tr r="H953" s="4"/>
      </tp>
      <tp t="e">
        <v>#N/A</v>
        <stp/>
        <stp>##V3_BDHV12</stp>
        <stp>SPX Index</stp>
        <stp>IVOL_MONEYNESS</stp>
        <stp/>
        <stp/>
        <stp>[PUTStrategy-RealOption.xlsx]Opt_BS!R283C8</stp>
        <stp>IVOL_MATURITY=MATURITY_1STM</stp>
        <stp>IVOL_MONEYNESS_LEVEL=MONEY_LVL_100_</stp>
        <stp>DTS=H</stp>
        <stp>FACTOR=.01</stp>
        <stp>DAYS=W</stp>
        <tr r="H283" s="4"/>
      </tp>
      <tp t="e">
        <v>#N/A</v>
        <stp/>
        <stp>##V3_BDHV12</stp>
        <stp>SPX Index</stp>
        <stp>IVOL_MONEYNESS</stp>
        <stp/>
        <stp/>
        <stp>[PUTStrategy-RealOption.xlsx]Opt_BS!R293C8</stp>
        <stp>IVOL_MATURITY=MATURITY_1STM</stp>
        <stp>IVOL_MONEYNESS_LEVEL=MONEY_LVL_100_</stp>
        <stp>DTS=H</stp>
        <stp>FACTOR=.01</stp>
        <stp>DAYS=W</stp>
        <tr r="H293" s="4"/>
      </tp>
      <tp t="e">
        <v>#N/A</v>
        <stp/>
        <stp>##V3_BDHV12</stp>
        <stp>SPX Index</stp>
        <stp>IVOL_MONEYNESS</stp>
        <stp/>
        <stp/>
        <stp>[PUTStrategy-RealOption.xlsx]Opt_BS!R233C8</stp>
        <stp>IVOL_MATURITY=MATURITY_1STM</stp>
        <stp>IVOL_MONEYNESS_LEVEL=MONEY_LVL_100_</stp>
        <stp>DTS=H</stp>
        <stp>FACTOR=.01</stp>
        <stp>DAYS=W</stp>
        <tr r="H233" s="4"/>
      </tp>
      <tp t="e">
        <v>#N/A</v>
        <stp/>
        <stp>##V3_BDHV12</stp>
        <stp>SPX Index</stp>
        <stp>IVOL_MONEYNESS</stp>
        <stp/>
        <stp/>
        <stp>[PUTStrategy-RealOption.xlsx]Opt_BS!R263C8</stp>
        <stp>IVOL_MATURITY=MATURITY_1STM</stp>
        <stp>IVOL_MONEYNESS_LEVEL=MONEY_LVL_100_</stp>
        <stp>DTS=H</stp>
        <stp>FACTOR=.01</stp>
        <stp>DAYS=W</stp>
        <tr r="H263" s="4"/>
      </tp>
      <tp t="e">
        <v>#N/A</v>
        <stp/>
        <stp>##V3_BDHV12</stp>
        <stp>SPX Index</stp>
        <stp>IVOL_MONEYNESS</stp>
        <stp/>
        <stp/>
        <stp>[PUTStrategy-RealOption.xlsx]Opt_BS!R273C8</stp>
        <stp>IVOL_MATURITY=MATURITY_1STM</stp>
        <stp>IVOL_MONEYNESS_LEVEL=MONEY_LVL_100_</stp>
        <stp>DTS=H</stp>
        <stp>FACTOR=.01</stp>
        <stp>DAYS=W</stp>
        <tr r="H273" s="4"/>
      </tp>
      <tp t="e">
        <v>#N/A</v>
        <stp/>
        <stp>##V3_BDHV12</stp>
        <stp>SPX Index</stp>
        <stp>IVOL_MONEYNESS</stp>
        <stp/>
        <stp/>
        <stp>[PUTStrategy-RealOption.xlsx]Opt_BS!R243C8</stp>
        <stp>IVOL_MATURITY=MATURITY_1STM</stp>
        <stp>IVOL_MONEYNESS_LEVEL=MONEY_LVL_100_</stp>
        <stp>DTS=H</stp>
        <stp>FACTOR=.01</stp>
        <stp>DAYS=W</stp>
        <tr r="H243" s="4"/>
      </tp>
      <tp t="e">
        <v>#N/A</v>
        <stp/>
        <stp>##V3_BDHV12</stp>
        <stp>SPX Index</stp>
        <stp>IVOL_MONEYNESS</stp>
        <stp/>
        <stp/>
        <stp>[PUTStrategy-RealOption.xlsx]Opt_BS!R253C8</stp>
        <stp>IVOL_MATURITY=MATURITY_1STM</stp>
        <stp>IVOL_MONEYNESS_LEVEL=MONEY_LVL_100_</stp>
        <stp>DTS=H</stp>
        <stp>FACTOR=.01</stp>
        <stp>DAYS=W</stp>
        <tr r="H253" s="4"/>
      </tp>
      <tp t="e">
        <v>#N/A</v>
        <stp/>
        <stp>##V3_BDHV12</stp>
        <stp>SPX Index</stp>
        <stp>IVOL_MONEYNESS</stp>
        <stp/>
        <stp/>
        <stp>[PUTStrategy-RealOption.xlsx]Opt_BS!R383C8</stp>
        <stp>IVOL_MATURITY=MATURITY_1STM</stp>
        <stp>IVOL_MONEYNESS_LEVEL=MONEY_LVL_100_</stp>
        <stp>DTS=H</stp>
        <stp>FACTOR=.01</stp>
        <stp>DAYS=W</stp>
        <tr r="H383" s="4"/>
      </tp>
      <tp t="e">
        <v>#N/A</v>
        <stp/>
        <stp>##V3_BDHV12</stp>
        <stp>SPX Index</stp>
        <stp>IVOL_MONEYNESS</stp>
        <stp/>
        <stp/>
        <stp>[PUTStrategy-RealOption.xlsx]Opt_BS!R393C8</stp>
        <stp>IVOL_MATURITY=MATURITY_1STM</stp>
        <stp>IVOL_MONEYNESS_LEVEL=MONEY_LVL_100_</stp>
        <stp>DTS=H</stp>
        <stp>FACTOR=.01</stp>
        <stp>DAYS=W</stp>
        <tr r="H393" s="4"/>
      </tp>
      <tp t="e">
        <v>#N/A</v>
        <stp/>
        <stp>##V3_BDHV12</stp>
        <stp>SPX Index</stp>
        <stp>IVOL_MONEYNESS</stp>
        <stp/>
        <stp/>
        <stp>[PUTStrategy-RealOption.xlsx]Opt_BS!R323C8</stp>
        <stp>IVOL_MATURITY=MATURITY_1STM</stp>
        <stp>IVOL_MONEYNESS_LEVEL=MONEY_LVL_100_</stp>
        <stp>DTS=H</stp>
        <stp>FACTOR=.01</stp>
        <stp>DAYS=W</stp>
        <tr r="H323" s="4"/>
      </tp>
      <tp t="e">
        <v>#N/A</v>
        <stp/>
        <stp>##V3_BDHV12</stp>
        <stp>SPX Index</stp>
        <stp>IVOL_MONEYNESS</stp>
        <stp/>
        <stp/>
        <stp>[PUTStrategy-RealOption.xlsx]Opt_BS!R333C8</stp>
        <stp>IVOL_MATURITY=MATURITY_1STM</stp>
        <stp>IVOL_MONEYNESS_LEVEL=MONEY_LVL_100_</stp>
        <stp>DTS=H</stp>
        <stp>FACTOR=.01</stp>
        <stp>DAYS=W</stp>
        <tr r="H333" s="4"/>
      </tp>
      <tp t="e">
        <v>#N/A</v>
        <stp/>
        <stp>##V3_BDHV12</stp>
        <stp>SPX Index</stp>
        <stp>IVOL_MONEYNESS</stp>
        <stp/>
        <stp/>
        <stp>[PUTStrategy-RealOption.xlsx]Opt_BS!R303C8</stp>
        <stp>IVOL_MATURITY=MATURITY_1STM</stp>
        <stp>IVOL_MONEYNESS_LEVEL=MONEY_LVL_100_</stp>
        <stp>DTS=H</stp>
        <stp>FACTOR=.01</stp>
        <stp>DAYS=W</stp>
        <tr r="H303" s="4"/>
      </tp>
      <tp t="e">
        <v>#N/A</v>
        <stp/>
        <stp>##V3_BDHV12</stp>
        <stp>SPX Index</stp>
        <stp>IVOL_MONEYNESS</stp>
        <stp/>
        <stp/>
        <stp>[PUTStrategy-RealOption.xlsx]Opt_BS!R313C8</stp>
        <stp>IVOL_MATURITY=MATURITY_1STM</stp>
        <stp>IVOL_MONEYNESS_LEVEL=MONEY_LVL_100_</stp>
        <stp>DTS=H</stp>
        <stp>FACTOR=.01</stp>
        <stp>DAYS=W</stp>
        <tr r="H313" s="4"/>
      </tp>
      <tp t="e">
        <v>#N/A</v>
        <stp/>
        <stp>##V3_BDHV12</stp>
        <stp>SPX Index</stp>
        <stp>IVOL_MONEYNESS</stp>
        <stp/>
        <stp/>
        <stp>[PUTStrategy-RealOption.xlsx]Opt_BS!R363C8</stp>
        <stp>IVOL_MATURITY=MATURITY_1STM</stp>
        <stp>IVOL_MONEYNESS_LEVEL=MONEY_LVL_100_</stp>
        <stp>DTS=H</stp>
        <stp>FACTOR=.01</stp>
        <stp>DAYS=W</stp>
        <tr r="H363" s="4"/>
      </tp>
      <tp t="e">
        <v>#N/A</v>
        <stp/>
        <stp>##V3_BDHV12</stp>
        <stp>SPX Index</stp>
        <stp>IVOL_MONEYNESS</stp>
        <stp/>
        <stp/>
        <stp>[PUTStrategy-RealOption.xlsx]Opt_BS!R373C8</stp>
        <stp>IVOL_MATURITY=MATURITY_1STM</stp>
        <stp>IVOL_MONEYNESS_LEVEL=MONEY_LVL_100_</stp>
        <stp>DTS=H</stp>
        <stp>FACTOR=.01</stp>
        <stp>DAYS=W</stp>
        <tr r="H373" s="4"/>
      </tp>
      <tp t="e">
        <v>#N/A</v>
        <stp/>
        <stp>##V3_BDHV12</stp>
        <stp>SPX Index</stp>
        <stp>IVOL_MONEYNESS</stp>
        <stp/>
        <stp/>
        <stp>[PUTStrategy-RealOption.xlsx]Opt_BS!R343C8</stp>
        <stp>IVOL_MATURITY=MATURITY_1STM</stp>
        <stp>IVOL_MONEYNESS_LEVEL=MONEY_LVL_100_</stp>
        <stp>DTS=H</stp>
        <stp>FACTOR=.01</stp>
        <stp>DAYS=W</stp>
        <tr r="H343" s="4"/>
      </tp>
      <tp t="e">
        <v>#N/A</v>
        <stp/>
        <stp>##V3_BDHV12</stp>
        <stp>SPX Index</stp>
        <stp>IVOL_MONEYNESS</stp>
        <stp/>
        <stp/>
        <stp>[PUTStrategy-RealOption.xlsx]Opt_BS!R353C8</stp>
        <stp>IVOL_MATURITY=MATURITY_1STM</stp>
        <stp>IVOL_MONEYNESS_LEVEL=MONEY_LVL_100_</stp>
        <stp>DTS=H</stp>
        <stp>FACTOR=.01</stp>
        <stp>DAYS=W</stp>
        <tr r="H353" s="4"/>
      </tp>
      <tp t="e">
        <v>#N/A</v>
        <stp/>
        <stp>##V3_BDHV12</stp>
        <stp>SPX Index</stp>
        <stp>IVOL_MONEYNESS</stp>
        <stp/>
        <stp/>
        <stp>[PUTStrategy-RealOption.xlsx]Opt_BS!R683C8</stp>
        <stp>IVOL_MATURITY=MATURITY_1STM</stp>
        <stp>IVOL_MONEYNESS_LEVEL=MONEY_LVL_100_</stp>
        <stp>DTS=H</stp>
        <stp>FACTOR=.01</stp>
        <stp>DAYS=W</stp>
        <tr r="H683" s="4"/>
      </tp>
      <tp t="e">
        <v>#N/A</v>
        <stp/>
        <stp>##V3_BDHV12</stp>
        <stp>SPX Index</stp>
        <stp>IVOL_MONEYNESS</stp>
        <stp/>
        <stp/>
        <stp>[PUTStrategy-RealOption.xlsx]Opt_BS!R693C8</stp>
        <stp>IVOL_MATURITY=MATURITY_1STM</stp>
        <stp>IVOL_MONEYNESS_LEVEL=MONEY_LVL_100_</stp>
        <stp>DTS=H</stp>
        <stp>FACTOR=.01</stp>
        <stp>DAYS=W</stp>
        <tr r="H693" s="4"/>
      </tp>
      <tp t="e">
        <v>#N/A</v>
        <stp/>
        <stp>##V3_BDHV12</stp>
        <stp>SPX Index</stp>
        <stp>IVOL_MONEYNESS</stp>
        <stp/>
        <stp/>
        <stp>[PUTStrategy-RealOption.xlsx]Opt_BS!R623C8</stp>
        <stp>IVOL_MATURITY=MATURITY_1STM</stp>
        <stp>IVOL_MONEYNESS_LEVEL=MONEY_LVL_100_</stp>
        <stp>DTS=H</stp>
        <stp>FACTOR=.01</stp>
        <stp>DAYS=W</stp>
        <tr r="H623" s="4"/>
      </tp>
      <tp t="e">
        <v>#N/A</v>
        <stp/>
        <stp>##V3_BDHV12</stp>
        <stp>SPX Index</stp>
        <stp>IVOL_MONEYNESS</stp>
        <stp/>
        <stp/>
        <stp>[PUTStrategy-RealOption.xlsx]Opt_BS!R633C8</stp>
        <stp>IVOL_MATURITY=MATURITY_1STM</stp>
        <stp>IVOL_MONEYNESS_LEVEL=MONEY_LVL_100_</stp>
        <stp>DTS=H</stp>
        <stp>FACTOR=.01</stp>
        <stp>DAYS=W</stp>
        <tr r="H633" s="4"/>
      </tp>
      <tp t="e">
        <v>#N/A</v>
        <stp/>
        <stp>##V3_BDHV12</stp>
        <stp>SPX Index</stp>
        <stp>IVOL_MONEYNESS</stp>
        <stp/>
        <stp/>
        <stp>[PUTStrategy-RealOption.xlsx]Opt_BS!R603C8</stp>
        <stp>IVOL_MATURITY=MATURITY_1STM</stp>
        <stp>IVOL_MONEYNESS_LEVEL=MONEY_LVL_100_</stp>
        <stp>DTS=H</stp>
        <stp>FACTOR=.01</stp>
        <stp>DAYS=W</stp>
        <tr r="H603" s="4"/>
      </tp>
      <tp t="e">
        <v>#N/A</v>
        <stp/>
        <stp>##V3_BDHV12</stp>
        <stp>SPX Index</stp>
        <stp>IVOL_MONEYNESS</stp>
        <stp/>
        <stp/>
        <stp>[PUTStrategy-RealOption.xlsx]Opt_BS!R613C8</stp>
        <stp>IVOL_MATURITY=MATURITY_1STM</stp>
        <stp>IVOL_MONEYNESS_LEVEL=MONEY_LVL_100_</stp>
        <stp>DTS=H</stp>
        <stp>FACTOR=.01</stp>
        <stp>DAYS=W</stp>
        <tr r="H613" s="4"/>
      </tp>
      <tp t="e">
        <v>#N/A</v>
        <stp/>
        <stp>##V3_BDHV12</stp>
        <stp>SPX Index</stp>
        <stp>IVOL_MONEYNESS</stp>
        <stp/>
        <stp/>
        <stp>[PUTStrategy-RealOption.xlsx]Opt_BS!R663C8</stp>
        <stp>IVOL_MATURITY=MATURITY_1STM</stp>
        <stp>IVOL_MONEYNESS_LEVEL=MONEY_LVL_100_</stp>
        <stp>DTS=H</stp>
        <stp>FACTOR=.01</stp>
        <stp>DAYS=W</stp>
        <tr r="H663" s="4"/>
      </tp>
      <tp t="e">
        <v>#N/A</v>
        <stp/>
        <stp>##V3_BDHV12</stp>
        <stp>SPX Index</stp>
        <stp>IVOL_MONEYNESS</stp>
        <stp/>
        <stp/>
        <stp>[PUTStrategy-RealOption.xlsx]Opt_BS!R673C8</stp>
        <stp>IVOL_MATURITY=MATURITY_1STM</stp>
        <stp>IVOL_MONEYNESS_LEVEL=MONEY_LVL_100_</stp>
        <stp>DTS=H</stp>
        <stp>FACTOR=.01</stp>
        <stp>DAYS=W</stp>
        <tr r="H673" s="4"/>
      </tp>
      <tp t="e">
        <v>#N/A</v>
        <stp/>
        <stp>##V3_BDHV12</stp>
        <stp>SPX Index</stp>
        <stp>IVOL_MONEYNESS</stp>
        <stp/>
        <stp/>
        <stp>[PUTStrategy-RealOption.xlsx]Opt_BS!R643C8</stp>
        <stp>IVOL_MATURITY=MATURITY_1STM</stp>
        <stp>IVOL_MONEYNESS_LEVEL=MONEY_LVL_100_</stp>
        <stp>DTS=H</stp>
        <stp>FACTOR=.01</stp>
        <stp>DAYS=W</stp>
        <tr r="H643" s="4"/>
      </tp>
      <tp t="e">
        <v>#N/A</v>
        <stp/>
        <stp>##V3_BDHV12</stp>
        <stp>SPX Index</stp>
        <stp>IVOL_MONEYNESS</stp>
        <stp/>
        <stp/>
        <stp>[PUTStrategy-RealOption.xlsx]Opt_BS!R653C8</stp>
        <stp>IVOL_MATURITY=MATURITY_1STM</stp>
        <stp>IVOL_MONEYNESS_LEVEL=MONEY_LVL_100_</stp>
        <stp>DTS=H</stp>
        <stp>FACTOR=.01</stp>
        <stp>DAYS=W</stp>
        <tr r="H653" s="4"/>
      </tp>
      <tp t="e">
        <v>#N/A</v>
        <stp/>
        <stp>##V3_BDHV12</stp>
        <stp>SPX Index</stp>
        <stp>IVOL_MONEYNESS</stp>
        <stp/>
        <stp/>
        <stp>[PUTStrategy-RealOption.xlsx]Opt_BS!R783C8</stp>
        <stp>IVOL_MATURITY=MATURITY_1STM</stp>
        <stp>IVOL_MONEYNESS_LEVEL=MONEY_LVL_100_</stp>
        <stp>DTS=H</stp>
        <stp>FACTOR=.01</stp>
        <stp>DAYS=W</stp>
        <tr r="H783" s="4"/>
      </tp>
      <tp t="e">
        <v>#N/A</v>
        <stp/>
        <stp>##V3_BDHV12</stp>
        <stp>SPX Index</stp>
        <stp>IVOL_MONEYNESS</stp>
        <stp/>
        <stp/>
        <stp>[PUTStrategy-RealOption.xlsx]Opt_BS!R793C8</stp>
        <stp>IVOL_MATURITY=MATURITY_1STM</stp>
        <stp>IVOL_MONEYNESS_LEVEL=MONEY_LVL_100_</stp>
        <stp>DTS=H</stp>
        <stp>FACTOR=.01</stp>
        <stp>DAYS=W</stp>
        <tr r="H793" s="4"/>
      </tp>
      <tp t="e">
        <v>#N/A</v>
        <stp/>
        <stp>##V3_BDHV12</stp>
        <stp>SPX Index</stp>
        <stp>IVOL_MONEYNESS</stp>
        <stp/>
        <stp/>
        <stp>[PUTStrategy-RealOption.xlsx]Opt_BS!R723C8</stp>
        <stp>IVOL_MATURITY=MATURITY_1STM</stp>
        <stp>IVOL_MONEYNESS_LEVEL=MONEY_LVL_100_</stp>
        <stp>DTS=H</stp>
        <stp>FACTOR=.01</stp>
        <stp>DAYS=W</stp>
        <tr r="H723" s="4"/>
      </tp>
      <tp t="e">
        <v>#N/A</v>
        <stp/>
        <stp>##V3_BDHV12</stp>
        <stp>SPX Index</stp>
        <stp>IVOL_MONEYNESS</stp>
        <stp/>
        <stp/>
        <stp>[PUTStrategy-RealOption.xlsx]Opt_BS!R733C8</stp>
        <stp>IVOL_MATURITY=MATURITY_1STM</stp>
        <stp>IVOL_MONEYNESS_LEVEL=MONEY_LVL_100_</stp>
        <stp>DTS=H</stp>
        <stp>FACTOR=.01</stp>
        <stp>DAYS=W</stp>
        <tr r="H733" s="4"/>
      </tp>
      <tp t="e">
        <v>#N/A</v>
        <stp/>
        <stp>##V3_BDHV12</stp>
        <stp>SPX Index</stp>
        <stp>IVOL_MONEYNESS</stp>
        <stp/>
        <stp/>
        <stp>[PUTStrategy-RealOption.xlsx]Opt_BS!R703C8</stp>
        <stp>IVOL_MATURITY=MATURITY_1STM</stp>
        <stp>IVOL_MONEYNESS_LEVEL=MONEY_LVL_100_</stp>
        <stp>DTS=H</stp>
        <stp>FACTOR=.01</stp>
        <stp>DAYS=W</stp>
        <tr r="H703" s="4"/>
      </tp>
      <tp t="e">
        <v>#N/A</v>
        <stp/>
        <stp>##V3_BDHV12</stp>
        <stp>SPX Index</stp>
        <stp>IVOL_MONEYNESS</stp>
        <stp/>
        <stp/>
        <stp>[PUTStrategy-RealOption.xlsx]Opt_BS!R713C8</stp>
        <stp>IVOL_MATURITY=MATURITY_1STM</stp>
        <stp>IVOL_MONEYNESS_LEVEL=MONEY_LVL_100_</stp>
        <stp>DTS=H</stp>
        <stp>FACTOR=.01</stp>
        <stp>DAYS=W</stp>
        <tr r="H713" s="4"/>
      </tp>
      <tp t="e">
        <v>#N/A</v>
        <stp/>
        <stp>##V3_BDHV12</stp>
        <stp>SPX Index</stp>
        <stp>IVOL_MONEYNESS</stp>
        <stp/>
        <stp/>
        <stp>[PUTStrategy-RealOption.xlsx]Opt_BS!R763C8</stp>
        <stp>IVOL_MATURITY=MATURITY_1STM</stp>
        <stp>IVOL_MONEYNESS_LEVEL=MONEY_LVL_100_</stp>
        <stp>DTS=H</stp>
        <stp>FACTOR=.01</stp>
        <stp>DAYS=W</stp>
        <tr r="H763" s="4"/>
      </tp>
      <tp t="e">
        <v>#N/A</v>
        <stp/>
        <stp>##V3_BDHV12</stp>
        <stp>SPX Index</stp>
        <stp>IVOL_MONEYNESS</stp>
        <stp/>
        <stp/>
        <stp>[PUTStrategy-RealOption.xlsx]Opt_BS!R773C8</stp>
        <stp>IVOL_MATURITY=MATURITY_1STM</stp>
        <stp>IVOL_MONEYNESS_LEVEL=MONEY_LVL_100_</stp>
        <stp>DTS=H</stp>
        <stp>FACTOR=.01</stp>
        <stp>DAYS=W</stp>
        <tr r="H773" s="4"/>
      </tp>
      <tp t="e">
        <v>#N/A</v>
        <stp/>
        <stp>##V3_BDHV12</stp>
        <stp>SPX Index</stp>
        <stp>IVOL_MONEYNESS</stp>
        <stp/>
        <stp/>
        <stp>[PUTStrategy-RealOption.xlsx]Opt_BS!R743C8</stp>
        <stp>IVOL_MATURITY=MATURITY_1STM</stp>
        <stp>IVOL_MONEYNESS_LEVEL=MONEY_LVL_100_</stp>
        <stp>DTS=H</stp>
        <stp>FACTOR=.01</stp>
        <stp>DAYS=W</stp>
        <tr r="H743" s="4"/>
      </tp>
      <tp t="e">
        <v>#N/A</v>
        <stp/>
        <stp>##V3_BDHV12</stp>
        <stp>SPX Index</stp>
        <stp>IVOL_MONEYNESS</stp>
        <stp/>
        <stp/>
        <stp>[PUTStrategy-RealOption.xlsx]Opt_BS!R753C8</stp>
        <stp>IVOL_MATURITY=MATURITY_1STM</stp>
        <stp>IVOL_MONEYNESS_LEVEL=MONEY_LVL_100_</stp>
        <stp>DTS=H</stp>
        <stp>FACTOR=.01</stp>
        <stp>DAYS=W</stp>
        <tr r="H753" s="4"/>
      </tp>
      <tp t="e">
        <v>#N/A</v>
        <stp/>
        <stp>##V3_BDHV12</stp>
        <stp>SPX Index</stp>
        <stp>IVOL_MONEYNESS</stp>
        <stp/>
        <stp/>
        <stp>[PUTStrategy-RealOption.xlsx]Opt_BS!R483C8</stp>
        <stp>IVOL_MATURITY=MATURITY_1STM</stp>
        <stp>IVOL_MONEYNESS_LEVEL=MONEY_LVL_100_</stp>
        <stp>DTS=H</stp>
        <stp>FACTOR=.01</stp>
        <stp>DAYS=W</stp>
        <tr r="H483" s="4"/>
      </tp>
      <tp t="e">
        <v>#N/A</v>
        <stp/>
        <stp>##V3_BDHV12</stp>
        <stp>SPX Index</stp>
        <stp>IVOL_MONEYNESS</stp>
        <stp/>
        <stp/>
        <stp>[PUTStrategy-RealOption.xlsx]Opt_BS!R493C8</stp>
        <stp>IVOL_MATURITY=MATURITY_1STM</stp>
        <stp>IVOL_MONEYNESS_LEVEL=MONEY_LVL_100_</stp>
        <stp>DTS=H</stp>
        <stp>FACTOR=.01</stp>
        <stp>DAYS=W</stp>
        <tr r="H493" s="4"/>
      </tp>
      <tp t="e">
        <v>#N/A</v>
        <stp/>
        <stp>##V3_BDHV12</stp>
        <stp>SPX Index</stp>
        <stp>IVOL_MONEYNESS</stp>
        <stp/>
        <stp/>
        <stp>[PUTStrategy-RealOption.xlsx]Opt_BS!R423C8</stp>
        <stp>IVOL_MATURITY=MATURITY_1STM</stp>
        <stp>IVOL_MONEYNESS_LEVEL=MONEY_LVL_100_</stp>
        <stp>DTS=H</stp>
        <stp>FACTOR=.01</stp>
        <stp>DAYS=W</stp>
        <tr r="H423" s="4"/>
      </tp>
      <tp t="e">
        <v>#N/A</v>
        <stp/>
        <stp>##V3_BDHV12</stp>
        <stp>SPX Index</stp>
        <stp>IVOL_MONEYNESS</stp>
        <stp/>
        <stp/>
        <stp>[PUTStrategy-RealOption.xlsx]Opt_BS!R433C8</stp>
        <stp>IVOL_MATURITY=MATURITY_1STM</stp>
        <stp>IVOL_MONEYNESS_LEVEL=MONEY_LVL_100_</stp>
        <stp>DTS=H</stp>
        <stp>FACTOR=.01</stp>
        <stp>DAYS=W</stp>
        <tr r="H433" s="4"/>
      </tp>
      <tp t="e">
        <v>#N/A</v>
        <stp/>
        <stp>##V3_BDHV12</stp>
        <stp>SPX Index</stp>
        <stp>IVOL_MONEYNESS</stp>
        <stp/>
        <stp/>
        <stp>[PUTStrategy-RealOption.xlsx]Opt_BS!R403C8</stp>
        <stp>IVOL_MATURITY=MATURITY_1STM</stp>
        <stp>IVOL_MONEYNESS_LEVEL=MONEY_LVL_100_</stp>
        <stp>DTS=H</stp>
        <stp>FACTOR=.01</stp>
        <stp>DAYS=W</stp>
        <tr r="H403" s="4"/>
      </tp>
      <tp t="e">
        <v>#N/A</v>
        <stp/>
        <stp>##V3_BDHV12</stp>
        <stp>SPX Index</stp>
        <stp>IVOL_MONEYNESS</stp>
        <stp/>
        <stp/>
        <stp>[PUTStrategy-RealOption.xlsx]Opt_BS!R413C8</stp>
        <stp>IVOL_MATURITY=MATURITY_1STM</stp>
        <stp>IVOL_MONEYNESS_LEVEL=MONEY_LVL_100_</stp>
        <stp>DTS=H</stp>
        <stp>FACTOR=.01</stp>
        <stp>DAYS=W</stp>
        <tr r="H413" s="4"/>
      </tp>
      <tp t="e">
        <v>#N/A</v>
        <stp/>
        <stp>##V3_BDHV12</stp>
        <stp>SPX Index</stp>
        <stp>IVOL_MONEYNESS</stp>
        <stp/>
        <stp/>
        <stp>[PUTStrategy-RealOption.xlsx]Opt_BS!R463C8</stp>
        <stp>IVOL_MATURITY=MATURITY_1STM</stp>
        <stp>IVOL_MONEYNESS_LEVEL=MONEY_LVL_100_</stp>
        <stp>DTS=H</stp>
        <stp>FACTOR=.01</stp>
        <stp>DAYS=W</stp>
        <tr r="H463" s="4"/>
      </tp>
      <tp t="e">
        <v>#N/A</v>
        <stp/>
        <stp>##V3_BDHV12</stp>
        <stp>SPX Index</stp>
        <stp>IVOL_MONEYNESS</stp>
        <stp/>
        <stp/>
        <stp>[PUTStrategy-RealOption.xlsx]Opt_BS!R473C8</stp>
        <stp>IVOL_MATURITY=MATURITY_1STM</stp>
        <stp>IVOL_MONEYNESS_LEVEL=MONEY_LVL_100_</stp>
        <stp>DTS=H</stp>
        <stp>FACTOR=.01</stp>
        <stp>DAYS=W</stp>
        <tr r="H473" s="4"/>
      </tp>
      <tp t="e">
        <v>#N/A</v>
        <stp/>
        <stp>##V3_BDHV12</stp>
        <stp>SPX Index</stp>
        <stp>IVOL_MONEYNESS</stp>
        <stp/>
        <stp/>
        <stp>[PUTStrategy-RealOption.xlsx]Opt_BS!R443C8</stp>
        <stp>IVOL_MATURITY=MATURITY_1STM</stp>
        <stp>IVOL_MONEYNESS_LEVEL=MONEY_LVL_100_</stp>
        <stp>DTS=H</stp>
        <stp>FACTOR=.01</stp>
        <stp>DAYS=W</stp>
        <tr r="H443" s="4"/>
      </tp>
      <tp t="e">
        <v>#N/A</v>
        <stp/>
        <stp>##V3_BDHV12</stp>
        <stp>SPX Index</stp>
        <stp>IVOL_MONEYNESS</stp>
        <stp/>
        <stp/>
        <stp>[PUTStrategy-RealOption.xlsx]Opt_BS!R453C8</stp>
        <stp>IVOL_MATURITY=MATURITY_1STM</stp>
        <stp>IVOL_MONEYNESS_LEVEL=MONEY_LVL_100_</stp>
        <stp>DTS=H</stp>
        <stp>FACTOR=.01</stp>
        <stp>DAYS=W</stp>
        <tr r="H453" s="4"/>
      </tp>
      <tp t="e">
        <v>#N/A</v>
        <stp/>
        <stp>##V3_BDHV12</stp>
        <stp>SPX Index</stp>
        <stp>IVOL_MONEYNESS</stp>
        <stp/>
        <stp/>
        <stp>[PUTStrategy-RealOption.xlsx]Opt_BS!R583C8</stp>
        <stp>IVOL_MATURITY=MATURITY_1STM</stp>
        <stp>IVOL_MONEYNESS_LEVEL=MONEY_LVL_100_</stp>
        <stp>DTS=H</stp>
        <stp>FACTOR=.01</stp>
        <stp>DAYS=W</stp>
        <tr r="H583" s="4"/>
      </tp>
      <tp t="e">
        <v>#N/A</v>
        <stp/>
        <stp>##V3_BDHV12</stp>
        <stp>SPX Index</stp>
        <stp>IVOL_MONEYNESS</stp>
        <stp/>
        <stp/>
        <stp>[PUTStrategy-RealOption.xlsx]Opt_BS!R593C8</stp>
        <stp>IVOL_MATURITY=MATURITY_1STM</stp>
        <stp>IVOL_MONEYNESS_LEVEL=MONEY_LVL_100_</stp>
        <stp>DTS=H</stp>
        <stp>FACTOR=.01</stp>
        <stp>DAYS=W</stp>
        <tr r="H593" s="4"/>
      </tp>
      <tp t="e">
        <v>#N/A</v>
        <stp/>
        <stp>##V3_BDHV12</stp>
        <stp>SPX Index</stp>
        <stp>IVOL_MONEYNESS</stp>
        <stp/>
        <stp/>
        <stp>[PUTStrategy-RealOption.xlsx]Opt_BS!R523C8</stp>
        <stp>IVOL_MATURITY=MATURITY_1STM</stp>
        <stp>IVOL_MONEYNESS_LEVEL=MONEY_LVL_100_</stp>
        <stp>DTS=H</stp>
        <stp>FACTOR=.01</stp>
        <stp>DAYS=W</stp>
        <tr r="H523" s="4"/>
      </tp>
      <tp t="e">
        <v>#N/A</v>
        <stp/>
        <stp>##V3_BDHV12</stp>
        <stp>SPX Index</stp>
        <stp>IVOL_MONEYNESS</stp>
        <stp/>
        <stp/>
        <stp>[PUTStrategy-RealOption.xlsx]Opt_BS!R533C8</stp>
        <stp>IVOL_MATURITY=MATURITY_1STM</stp>
        <stp>IVOL_MONEYNESS_LEVEL=MONEY_LVL_100_</stp>
        <stp>DTS=H</stp>
        <stp>FACTOR=.01</stp>
        <stp>DAYS=W</stp>
        <tr r="H533" s="4"/>
      </tp>
      <tp t="e">
        <v>#N/A</v>
        <stp/>
        <stp>##V3_BDHV12</stp>
        <stp>SPX Index</stp>
        <stp>IVOL_MONEYNESS</stp>
        <stp/>
        <stp/>
        <stp>[PUTStrategy-RealOption.xlsx]Opt_BS!R503C8</stp>
        <stp>IVOL_MATURITY=MATURITY_1STM</stp>
        <stp>IVOL_MONEYNESS_LEVEL=MONEY_LVL_100_</stp>
        <stp>DTS=H</stp>
        <stp>FACTOR=.01</stp>
        <stp>DAYS=W</stp>
        <tr r="H503" s="4"/>
      </tp>
      <tp t="e">
        <v>#N/A</v>
        <stp/>
        <stp>##V3_BDHV12</stp>
        <stp>SPX Index</stp>
        <stp>IVOL_MONEYNESS</stp>
        <stp/>
        <stp/>
        <stp>[PUTStrategy-RealOption.xlsx]Opt_BS!R513C8</stp>
        <stp>IVOL_MATURITY=MATURITY_1STM</stp>
        <stp>IVOL_MONEYNESS_LEVEL=MONEY_LVL_100_</stp>
        <stp>DTS=H</stp>
        <stp>FACTOR=.01</stp>
        <stp>DAYS=W</stp>
        <tr r="H513" s="4"/>
      </tp>
      <tp t="e">
        <v>#N/A</v>
        <stp/>
        <stp>##V3_BDHV12</stp>
        <stp>SPX Index</stp>
        <stp>IVOL_MONEYNESS</stp>
        <stp/>
        <stp/>
        <stp>[PUTStrategy-RealOption.xlsx]Opt_BS!R563C8</stp>
        <stp>IVOL_MATURITY=MATURITY_1STM</stp>
        <stp>IVOL_MONEYNESS_LEVEL=MONEY_LVL_100_</stp>
        <stp>DTS=H</stp>
        <stp>FACTOR=.01</stp>
        <stp>DAYS=W</stp>
        <tr r="H563" s="4"/>
      </tp>
      <tp t="e">
        <v>#N/A</v>
        <stp/>
        <stp>##V3_BDHV12</stp>
        <stp>SPX Index</stp>
        <stp>IVOL_MONEYNESS</stp>
        <stp/>
        <stp/>
        <stp>[PUTStrategy-RealOption.xlsx]Opt_BS!R573C8</stp>
        <stp>IVOL_MATURITY=MATURITY_1STM</stp>
        <stp>IVOL_MONEYNESS_LEVEL=MONEY_LVL_100_</stp>
        <stp>DTS=H</stp>
        <stp>FACTOR=.01</stp>
        <stp>DAYS=W</stp>
        <tr r="H573" s="4"/>
      </tp>
      <tp t="e">
        <v>#N/A</v>
        <stp/>
        <stp>##V3_BDHV12</stp>
        <stp>SPX Index</stp>
        <stp>IVOL_MONEYNESS</stp>
        <stp/>
        <stp/>
        <stp>[PUTStrategy-RealOption.xlsx]Opt_BS!R543C8</stp>
        <stp>IVOL_MATURITY=MATURITY_1STM</stp>
        <stp>IVOL_MONEYNESS_LEVEL=MONEY_LVL_100_</stp>
        <stp>DTS=H</stp>
        <stp>FACTOR=.01</stp>
        <stp>DAYS=W</stp>
        <tr r="H543" s="4"/>
      </tp>
      <tp t="e">
        <v>#N/A</v>
        <stp/>
        <stp>##V3_BDHV12</stp>
        <stp>SPX Index</stp>
        <stp>IVOL_MONEYNESS</stp>
        <stp/>
        <stp/>
        <stp>[PUTStrategy-RealOption.xlsx]Opt_BS!R553C8</stp>
        <stp>IVOL_MATURITY=MATURITY_1STM</stp>
        <stp>IVOL_MONEYNESS_LEVEL=MONEY_LVL_100_</stp>
        <stp>DTS=H</stp>
        <stp>FACTOR=.01</stp>
        <stp>DAYS=W</stp>
        <tr r="H553" s="4"/>
      </tp>
      <tp t="e">
        <v>#N/A</v>
        <stp/>
        <stp>##V3_BDHV12</stp>
        <stp>SPX Index</stp>
        <stp>IVOL_MONEYNESS</stp>
        <stp/>
        <stp/>
        <stp>[PUTStrategy-RealOption.xlsx]Opt_BS!R882C8</stp>
        <stp>IVOL_MATURITY=MATURITY_1STM</stp>
        <stp>IVOL_MONEYNESS_LEVEL=MONEY_LVL_100_</stp>
        <stp>DTS=H</stp>
        <stp>FACTOR=.01</stp>
        <stp>DAYS=W</stp>
        <tr r="H882" s="4"/>
      </tp>
      <tp t="e">
        <v>#N/A</v>
        <stp/>
        <stp>##V3_BDHV12</stp>
        <stp>SPX Index</stp>
        <stp>IVOL_MONEYNESS</stp>
        <stp/>
        <stp/>
        <stp>[PUTStrategy-RealOption.xlsx]Opt_BS!R892C8</stp>
        <stp>IVOL_MATURITY=MATURITY_1STM</stp>
        <stp>IVOL_MONEYNESS_LEVEL=MONEY_LVL_100_</stp>
        <stp>DTS=H</stp>
        <stp>FACTOR=.01</stp>
        <stp>DAYS=W</stp>
        <tr r="H892" s="4"/>
      </tp>
      <tp t="e">
        <v>#N/A</v>
        <stp/>
        <stp>##V3_BDHV12</stp>
        <stp>SPX Index</stp>
        <stp>IVOL_MONEYNESS</stp>
        <stp/>
        <stp/>
        <stp>[PUTStrategy-RealOption.xlsx]Opt_BS!R822C8</stp>
        <stp>IVOL_MATURITY=MATURITY_1STM</stp>
        <stp>IVOL_MONEYNESS_LEVEL=MONEY_LVL_100_</stp>
        <stp>DTS=H</stp>
        <stp>FACTOR=.01</stp>
        <stp>DAYS=W</stp>
        <tr r="H822" s="4"/>
      </tp>
      <tp t="e">
        <v>#N/A</v>
        <stp/>
        <stp>##V3_BDHV12</stp>
        <stp>SPX Index</stp>
        <stp>IVOL_MONEYNESS</stp>
        <stp/>
        <stp/>
        <stp>[PUTStrategy-RealOption.xlsx]Opt_BS!R832C8</stp>
        <stp>IVOL_MATURITY=MATURITY_1STM</stp>
        <stp>IVOL_MONEYNESS_LEVEL=MONEY_LVL_100_</stp>
        <stp>DTS=H</stp>
        <stp>FACTOR=.01</stp>
        <stp>DAYS=W</stp>
        <tr r="H832" s="4"/>
      </tp>
      <tp t="e">
        <v>#N/A</v>
        <stp/>
        <stp>##V3_BDHV12</stp>
        <stp>SPX Index</stp>
        <stp>IVOL_MONEYNESS</stp>
        <stp/>
        <stp/>
        <stp>[PUTStrategy-RealOption.xlsx]Opt_BS!R802C8</stp>
        <stp>IVOL_MATURITY=MATURITY_1STM</stp>
        <stp>IVOL_MONEYNESS_LEVEL=MONEY_LVL_100_</stp>
        <stp>DTS=H</stp>
        <stp>FACTOR=.01</stp>
        <stp>DAYS=W</stp>
        <tr r="H802" s="4"/>
      </tp>
      <tp t="e">
        <v>#N/A</v>
        <stp/>
        <stp>##V3_BDHV12</stp>
        <stp>SPX Index</stp>
        <stp>IVOL_MONEYNESS</stp>
        <stp/>
        <stp/>
        <stp>[PUTStrategy-RealOption.xlsx]Opt_BS!R812C8</stp>
        <stp>IVOL_MATURITY=MATURITY_1STM</stp>
        <stp>IVOL_MONEYNESS_LEVEL=MONEY_LVL_100_</stp>
        <stp>DTS=H</stp>
        <stp>FACTOR=.01</stp>
        <stp>DAYS=W</stp>
        <tr r="H812" s="4"/>
      </tp>
      <tp t="e">
        <v>#N/A</v>
        <stp/>
        <stp>##V3_BDHV12</stp>
        <stp>SPX Index</stp>
        <stp>IVOL_MONEYNESS</stp>
        <stp/>
        <stp/>
        <stp>[PUTStrategy-RealOption.xlsx]Opt_BS!R862C8</stp>
        <stp>IVOL_MATURITY=MATURITY_1STM</stp>
        <stp>IVOL_MONEYNESS_LEVEL=MONEY_LVL_100_</stp>
        <stp>DTS=H</stp>
        <stp>FACTOR=.01</stp>
        <stp>DAYS=W</stp>
        <tr r="H862" s="4"/>
      </tp>
      <tp t="e">
        <v>#N/A</v>
        <stp/>
        <stp>##V3_BDHV12</stp>
        <stp>SPX Index</stp>
        <stp>IVOL_MONEYNESS</stp>
        <stp/>
        <stp/>
        <stp>[PUTStrategy-RealOption.xlsx]Opt_BS!R872C8</stp>
        <stp>IVOL_MATURITY=MATURITY_1STM</stp>
        <stp>IVOL_MONEYNESS_LEVEL=MONEY_LVL_100_</stp>
        <stp>DTS=H</stp>
        <stp>FACTOR=.01</stp>
        <stp>DAYS=W</stp>
        <tr r="H872" s="4"/>
      </tp>
      <tp t="e">
        <v>#N/A</v>
        <stp/>
        <stp>##V3_BDHV12</stp>
        <stp>SPX Index</stp>
        <stp>IVOL_MONEYNESS</stp>
        <stp/>
        <stp/>
        <stp>[PUTStrategy-RealOption.xlsx]Opt_BS!R842C8</stp>
        <stp>IVOL_MATURITY=MATURITY_1STM</stp>
        <stp>IVOL_MONEYNESS_LEVEL=MONEY_LVL_100_</stp>
        <stp>DTS=H</stp>
        <stp>FACTOR=.01</stp>
        <stp>DAYS=W</stp>
        <tr r="H842" s="4"/>
      </tp>
      <tp t="e">
        <v>#N/A</v>
        <stp/>
        <stp>##V3_BDHV12</stp>
        <stp>SPX Index</stp>
        <stp>IVOL_MONEYNESS</stp>
        <stp/>
        <stp/>
        <stp>[PUTStrategy-RealOption.xlsx]Opt_BS!R852C8</stp>
        <stp>IVOL_MATURITY=MATURITY_1STM</stp>
        <stp>IVOL_MONEYNESS_LEVEL=MONEY_LVL_100_</stp>
        <stp>DTS=H</stp>
        <stp>FACTOR=.01</stp>
        <stp>DAYS=W</stp>
        <tr r="H852" s="4"/>
      </tp>
      <tp t="e">
        <v>#N/A</v>
        <stp/>
        <stp>##V3_BDHV12</stp>
        <stp>SPX Index</stp>
        <stp>IVOL_MONEYNESS</stp>
        <stp/>
        <stp/>
        <stp>[PUTStrategy-RealOption.xlsx]Opt_BS!R982C8</stp>
        <stp>IVOL_MATURITY=MATURITY_1STM</stp>
        <stp>IVOL_MONEYNESS_LEVEL=MONEY_LVL_100_</stp>
        <stp>DTS=H</stp>
        <stp>FACTOR=.01</stp>
        <stp>DAYS=W</stp>
        <tr r="H982" s="4"/>
      </tp>
      <tp t="e">
        <v>#N/A</v>
        <stp/>
        <stp>##V3_BDHV12</stp>
        <stp>SPX Index</stp>
        <stp>IVOL_MONEYNESS</stp>
        <stp/>
        <stp/>
        <stp>[PUTStrategy-RealOption.xlsx]Opt_BS!R992C8</stp>
        <stp>IVOL_MATURITY=MATURITY_1STM</stp>
        <stp>IVOL_MONEYNESS_LEVEL=MONEY_LVL_100_</stp>
        <stp>DTS=H</stp>
        <stp>FACTOR=.01</stp>
        <stp>DAYS=W</stp>
        <tr r="H992" s="4"/>
      </tp>
      <tp t="e">
        <v>#N/A</v>
        <stp/>
        <stp>##V3_BDHV12</stp>
        <stp>SPX Index</stp>
        <stp>IVOL_MONEYNESS</stp>
        <stp/>
        <stp/>
        <stp>[PUTStrategy-RealOption.xlsx]Opt_BS!R922C8</stp>
        <stp>IVOL_MATURITY=MATURITY_1STM</stp>
        <stp>IVOL_MONEYNESS_LEVEL=MONEY_LVL_100_</stp>
        <stp>DTS=H</stp>
        <stp>FACTOR=.01</stp>
        <stp>DAYS=W</stp>
        <tr r="H922" s="4"/>
      </tp>
      <tp t="e">
        <v>#N/A</v>
        <stp/>
        <stp>##V3_BDHV12</stp>
        <stp>SPX Index</stp>
        <stp>IVOL_MONEYNESS</stp>
        <stp/>
        <stp/>
        <stp>[PUTStrategy-RealOption.xlsx]Opt_BS!R932C8</stp>
        <stp>IVOL_MATURITY=MATURITY_1STM</stp>
        <stp>IVOL_MONEYNESS_LEVEL=MONEY_LVL_100_</stp>
        <stp>DTS=H</stp>
        <stp>FACTOR=.01</stp>
        <stp>DAYS=W</stp>
        <tr r="H932" s="4"/>
      </tp>
      <tp t="e">
        <v>#N/A</v>
        <stp/>
        <stp>##V3_BDHV12</stp>
        <stp>SPX Index</stp>
        <stp>IVOL_MONEYNESS</stp>
        <stp/>
        <stp/>
        <stp>[PUTStrategy-RealOption.xlsx]Opt_BS!R902C8</stp>
        <stp>IVOL_MATURITY=MATURITY_1STM</stp>
        <stp>IVOL_MONEYNESS_LEVEL=MONEY_LVL_100_</stp>
        <stp>DTS=H</stp>
        <stp>FACTOR=.01</stp>
        <stp>DAYS=W</stp>
        <tr r="H902" s="4"/>
      </tp>
      <tp t="e">
        <v>#N/A</v>
        <stp/>
        <stp>##V3_BDHV12</stp>
        <stp>SPX Index</stp>
        <stp>IVOL_MONEYNESS</stp>
        <stp/>
        <stp/>
        <stp>[PUTStrategy-RealOption.xlsx]Opt_BS!R912C8</stp>
        <stp>IVOL_MATURITY=MATURITY_1STM</stp>
        <stp>IVOL_MONEYNESS_LEVEL=MONEY_LVL_100_</stp>
        <stp>DTS=H</stp>
        <stp>FACTOR=.01</stp>
        <stp>DAYS=W</stp>
        <tr r="H912" s="4"/>
      </tp>
      <tp t="e">
        <v>#N/A</v>
        <stp/>
        <stp>##V3_BDHV12</stp>
        <stp>SPX Index</stp>
        <stp>IVOL_MONEYNESS</stp>
        <stp/>
        <stp/>
        <stp>[PUTStrategy-RealOption.xlsx]Opt_BS!R962C8</stp>
        <stp>IVOL_MATURITY=MATURITY_1STM</stp>
        <stp>IVOL_MONEYNESS_LEVEL=MONEY_LVL_100_</stp>
        <stp>DTS=H</stp>
        <stp>FACTOR=.01</stp>
        <stp>DAYS=W</stp>
        <tr r="H962" s="4"/>
      </tp>
      <tp t="e">
        <v>#N/A</v>
        <stp/>
        <stp>##V3_BDHV12</stp>
        <stp>SPX Index</stp>
        <stp>IVOL_MONEYNESS</stp>
        <stp/>
        <stp/>
        <stp>[PUTStrategy-RealOption.xlsx]Opt_BS!R972C8</stp>
        <stp>IVOL_MATURITY=MATURITY_1STM</stp>
        <stp>IVOL_MONEYNESS_LEVEL=MONEY_LVL_100_</stp>
        <stp>DTS=H</stp>
        <stp>FACTOR=.01</stp>
        <stp>DAYS=W</stp>
        <tr r="H972" s="4"/>
      </tp>
      <tp t="e">
        <v>#N/A</v>
        <stp/>
        <stp>##V3_BDHV12</stp>
        <stp>SPX Index</stp>
        <stp>IVOL_MONEYNESS</stp>
        <stp/>
        <stp/>
        <stp>[PUTStrategy-RealOption.xlsx]Opt_BS!R942C8</stp>
        <stp>IVOL_MATURITY=MATURITY_1STM</stp>
        <stp>IVOL_MONEYNESS_LEVEL=MONEY_LVL_100_</stp>
        <stp>DTS=H</stp>
        <stp>FACTOR=.01</stp>
        <stp>DAYS=W</stp>
        <tr r="H942" s="4"/>
      </tp>
      <tp t="e">
        <v>#N/A</v>
        <stp/>
        <stp>##V3_BDHV12</stp>
        <stp>SPX Index</stp>
        <stp>IVOL_MONEYNESS</stp>
        <stp/>
        <stp/>
        <stp>[PUTStrategy-RealOption.xlsx]Opt_BS!R952C8</stp>
        <stp>IVOL_MATURITY=MATURITY_1STM</stp>
        <stp>IVOL_MONEYNESS_LEVEL=MONEY_LVL_100_</stp>
        <stp>DTS=H</stp>
        <stp>FACTOR=.01</stp>
        <stp>DAYS=W</stp>
        <tr r="H952" s="4"/>
      </tp>
      <tp t="e">
        <v>#N/A</v>
        <stp/>
        <stp>##V3_BDHV12</stp>
        <stp>SPX Index</stp>
        <stp>IVOL_MONEYNESS</stp>
        <stp/>
        <stp/>
        <stp>[PUTStrategy-RealOption.xlsx]Opt_BS!R282C8</stp>
        <stp>IVOL_MATURITY=MATURITY_1STM</stp>
        <stp>IVOL_MONEYNESS_LEVEL=MONEY_LVL_100_</stp>
        <stp>DTS=H</stp>
        <stp>FACTOR=.01</stp>
        <stp>DAYS=W</stp>
        <tr r="H282" s="4"/>
      </tp>
      <tp t="e">
        <v>#N/A</v>
        <stp/>
        <stp>##V3_BDHV12</stp>
        <stp>SPX Index</stp>
        <stp>IVOL_MONEYNESS</stp>
        <stp/>
        <stp/>
        <stp>[PUTStrategy-RealOption.xlsx]Opt_BS!R292C8</stp>
        <stp>IVOL_MATURITY=MATURITY_1STM</stp>
        <stp>IVOL_MONEYNESS_LEVEL=MONEY_LVL_100_</stp>
        <stp>DTS=H</stp>
        <stp>FACTOR=.01</stp>
        <stp>DAYS=W</stp>
        <tr r="H292" s="4"/>
      </tp>
      <tp t="e">
        <v>#N/A</v>
        <stp/>
        <stp>##V3_BDHV12</stp>
        <stp>SPX Index</stp>
        <stp>IVOL_MONEYNESS</stp>
        <stp/>
        <stp/>
        <stp>[PUTStrategy-RealOption.xlsx]Opt_BS!R232C8</stp>
        <stp>IVOL_MATURITY=MATURITY_1STM</stp>
        <stp>IVOL_MONEYNESS_LEVEL=MONEY_LVL_100_</stp>
        <stp>DTS=H</stp>
        <stp>FACTOR=.01</stp>
        <stp>DAYS=W</stp>
        <tr r="H232" s="4"/>
      </tp>
      <tp t="e">
        <v>#N/A</v>
        <stp/>
        <stp>##V3_BDHV12</stp>
        <stp>SPX Index</stp>
        <stp>IVOL_MONEYNESS</stp>
        <stp/>
        <stp/>
        <stp>[PUTStrategy-RealOption.xlsx]Opt_BS!R262C8</stp>
        <stp>IVOL_MATURITY=MATURITY_1STM</stp>
        <stp>IVOL_MONEYNESS_LEVEL=MONEY_LVL_100_</stp>
        <stp>DTS=H</stp>
        <stp>FACTOR=.01</stp>
        <stp>DAYS=W</stp>
        <tr r="H262" s="4"/>
      </tp>
      <tp t="e">
        <v>#N/A</v>
        <stp/>
        <stp>##V3_BDHV12</stp>
        <stp>SPX Index</stp>
        <stp>IVOL_MONEYNESS</stp>
        <stp/>
        <stp/>
        <stp>[PUTStrategy-RealOption.xlsx]Opt_BS!R272C8</stp>
        <stp>IVOL_MATURITY=MATURITY_1STM</stp>
        <stp>IVOL_MONEYNESS_LEVEL=MONEY_LVL_100_</stp>
        <stp>DTS=H</stp>
        <stp>FACTOR=.01</stp>
        <stp>DAYS=W</stp>
        <tr r="H272" s="4"/>
      </tp>
      <tp t="e">
        <v>#N/A</v>
        <stp/>
        <stp>##V3_BDHV12</stp>
        <stp>SPX Index</stp>
        <stp>IVOL_MONEYNESS</stp>
        <stp/>
        <stp/>
        <stp>[PUTStrategy-RealOption.xlsx]Opt_BS!R242C8</stp>
        <stp>IVOL_MATURITY=MATURITY_1STM</stp>
        <stp>IVOL_MONEYNESS_LEVEL=MONEY_LVL_100_</stp>
        <stp>DTS=H</stp>
        <stp>FACTOR=.01</stp>
        <stp>DAYS=W</stp>
        <tr r="H242" s="4"/>
      </tp>
      <tp t="e">
        <v>#N/A</v>
        <stp/>
        <stp>##V3_BDHV12</stp>
        <stp>SPX Index</stp>
        <stp>IVOL_MONEYNESS</stp>
        <stp/>
        <stp/>
        <stp>[PUTStrategy-RealOption.xlsx]Opt_BS!R252C8</stp>
        <stp>IVOL_MATURITY=MATURITY_1STM</stp>
        <stp>IVOL_MONEYNESS_LEVEL=MONEY_LVL_100_</stp>
        <stp>DTS=H</stp>
        <stp>FACTOR=.01</stp>
        <stp>DAYS=W</stp>
        <tr r="H252" s="4"/>
      </tp>
      <tp t="e">
        <v>#N/A</v>
        <stp/>
        <stp>##V3_BDHV12</stp>
        <stp>SPX Index</stp>
        <stp>IVOL_MONEYNESS</stp>
        <stp/>
        <stp/>
        <stp>[PUTStrategy-RealOption.xlsx]Opt_BS!R382C8</stp>
        <stp>IVOL_MATURITY=MATURITY_1STM</stp>
        <stp>IVOL_MONEYNESS_LEVEL=MONEY_LVL_100_</stp>
        <stp>DTS=H</stp>
        <stp>FACTOR=.01</stp>
        <stp>DAYS=W</stp>
        <tr r="H382" s="4"/>
      </tp>
      <tp t="e">
        <v>#N/A</v>
        <stp/>
        <stp>##V3_BDHV12</stp>
        <stp>SPX Index</stp>
        <stp>IVOL_MONEYNESS</stp>
        <stp/>
        <stp/>
        <stp>[PUTStrategy-RealOption.xlsx]Opt_BS!R392C8</stp>
        <stp>IVOL_MATURITY=MATURITY_1STM</stp>
        <stp>IVOL_MONEYNESS_LEVEL=MONEY_LVL_100_</stp>
        <stp>DTS=H</stp>
        <stp>FACTOR=.01</stp>
        <stp>DAYS=W</stp>
        <tr r="H392" s="4"/>
      </tp>
      <tp t="e">
        <v>#N/A</v>
        <stp/>
        <stp>##V3_BDHV12</stp>
        <stp>SPX Index</stp>
        <stp>IVOL_MONEYNESS</stp>
        <stp/>
        <stp/>
        <stp>[PUTStrategy-RealOption.xlsx]Opt_BS!R322C8</stp>
        <stp>IVOL_MATURITY=MATURITY_1STM</stp>
        <stp>IVOL_MONEYNESS_LEVEL=MONEY_LVL_100_</stp>
        <stp>DTS=H</stp>
        <stp>FACTOR=.01</stp>
        <stp>DAYS=W</stp>
        <tr r="H322" s="4"/>
      </tp>
      <tp t="e">
        <v>#N/A</v>
        <stp/>
        <stp>##V3_BDHV12</stp>
        <stp>SPX Index</stp>
        <stp>IVOL_MONEYNESS</stp>
        <stp/>
        <stp/>
        <stp>[PUTStrategy-RealOption.xlsx]Opt_BS!R332C8</stp>
        <stp>IVOL_MATURITY=MATURITY_1STM</stp>
        <stp>IVOL_MONEYNESS_LEVEL=MONEY_LVL_100_</stp>
        <stp>DTS=H</stp>
        <stp>FACTOR=.01</stp>
        <stp>DAYS=W</stp>
        <tr r="H332" s="4"/>
      </tp>
      <tp t="e">
        <v>#N/A</v>
        <stp/>
        <stp>##V3_BDHV12</stp>
        <stp>SPX Index</stp>
        <stp>IVOL_MONEYNESS</stp>
        <stp/>
        <stp/>
        <stp>[PUTStrategy-RealOption.xlsx]Opt_BS!R302C8</stp>
        <stp>IVOL_MATURITY=MATURITY_1STM</stp>
        <stp>IVOL_MONEYNESS_LEVEL=MONEY_LVL_100_</stp>
        <stp>DTS=H</stp>
        <stp>FACTOR=.01</stp>
        <stp>DAYS=W</stp>
        <tr r="H302" s="4"/>
      </tp>
      <tp t="e">
        <v>#N/A</v>
        <stp/>
        <stp>##V3_BDHV12</stp>
        <stp>SPX Index</stp>
        <stp>IVOL_MONEYNESS</stp>
        <stp/>
        <stp/>
        <stp>[PUTStrategy-RealOption.xlsx]Opt_BS!R312C8</stp>
        <stp>IVOL_MATURITY=MATURITY_1STM</stp>
        <stp>IVOL_MONEYNESS_LEVEL=MONEY_LVL_100_</stp>
        <stp>DTS=H</stp>
        <stp>FACTOR=.01</stp>
        <stp>DAYS=W</stp>
        <tr r="H312" s="4"/>
      </tp>
      <tp t="e">
        <v>#N/A</v>
        <stp/>
        <stp>##V3_BDHV12</stp>
        <stp>SPX Index</stp>
        <stp>IVOL_MONEYNESS</stp>
        <stp/>
        <stp/>
        <stp>[PUTStrategy-RealOption.xlsx]Opt_BS!R362C8</stp>
        <stp>IVOL_MATURITY=MATURITY_1STM</stp>
        <stp>IVOL_MONEYNESS_LEVEL=MONEY_LVL_100_</stp>
        <stp>DTS=H</stp>
        <stp>FACTOR=.01</stp>
        <stp>DAYS=W</stp>
        <tr r="H362" s="4"/>
      </tp>
      <tp t="e">
        <v>#N/A</v>
        <stp/>
        <stp>##V3_BDHV12</stp>
        <stp>SPX Index</stp>
        <stp>IVOL_MONEYNESS</stp>
        <stp/>
        <stp/>
        <stp>[PUTStrategy-RealOption.xlsx]Opt_BS!R372C8</stp>
        <stp>IVOL_MATURITY=MATURITY_1STM</stp>
        <stp>IVOL_MONEYNESS_LEVEL=MONEY_LVL_100_</stp>
        <stp>DTS=H</stp>
        <stp>FACTOR=.01</stp>
        <stp>DAYS=W</stp>
        <tr r="H372" s="4"/>
      </tp>
      <tp t="e">
        <v>#N/A</v>
        <stp/>
        <stp>##V3_BDHV12</stp>
        <stp>SPX Index</stp>
        <stp>IVOL_MONEYNESS</stp>
        <stp/>
        <stp/>
        <stp>[PUTStrategy-RealOption.xlsx]Opt_BS!R342C8</stp>
        <stp>IVOL_MATURITY=MATURITY_1STM</stp>
        <stp>IVOL_MONEYNESS_LEVEL=MONEY_LVL_100_</stp>
        <stp>DTS=H</stp>
        <stp>FACTOR=.01</stp>
        <stp>DAYS=W</stp>
        <tr r="H342" s="4"/>
      </tp>
      <tp t="e">
        <v>#N/A</v>
        <stp/>
        <stp>##V3_BDHV12</stp>
        <stp>SPX Index</stp>
        <stp>IVOL_MONEYNESS</stp>
        <stp/>
        <stp/>
        <stp>[PUTStrategy-RealOption.xlsx]Opt_BS!R352C8</stp>
        <stp>IVOL_MATURITY=MATURITY_1STM</stp>
        <stp>IVOL_MONEYNESS_LEVEL=MONEY_LVL_100_</stp>
        <stp>DTS=H</stp>
        <stp>FACTOR=.01</stp>
        <stp>DAYS=W</stp>
        <tr r="H352" s="4"/>
      </tp>
      <tp t="e">
        <v>#N/A</v>
        <stp/>
        <stp>##V3_BDHV12</stp>
        <stp>SPX Index</stp>
        <stp>IVOL_MONEYNESS</stp>
        <stp/>
        <stp/>
        <stp>[PUTStrategy-RealOption.xlsx]Opt_BS!R682C8</stp>
        <stp>IVOL_MATURITY=MATURITY_1STM</stp>
        <stp>IVOL_MONEYNESS_LEVEL=MONEY_LVL_100_</stp>
        <stp>DTS=H</stp>
        <stp>FACTOR=.01</stp>
        <stp>DAYS=W</stp>
        <tr r="H682" s="4"/>
      </tp>
      <tp t="e">
        <v>#N/A</v>
        <stp/>
        <stp>##V3_BDHV12</stp>
        <stp>SPX Index</stp>
        <stp>IVOL_MONEYNESS</stp>
        <stp/>
        <stp/>
        <stp>[PUTStrategy-RealOption.xlsx]Opt_BS!R692C8</stp>
        <stp>IVOL_MATURITY=MATURITY_1STM</stp>
        <stp>IVOL_MONEYNESS_LEVEL=MONEY_LVL_100_</stp>
        <stp>DTS=H</stp>
        <stp>FACTOR=.01</stp>
        <stp>DAYS=W</stp>
        <tr r="H692" s="4"/>
      </tp>
      <tp t="e">
        <v>#N/A</v>
        <stp/>
        <stp>##V3_BDHV12</stp>
        <stp>SPX Index</stp>
        <stp>IVOL_MONEYNESS</stp>
        <stp/>
        <stp/>
        <stp>[PUTStrategy-RealOption.xlsx]Opt_BS!R622C8</stp>
        <stp>IVOL_MATURITY=MATURITY_1STM</stp>
        <stp>IVOL_MONEYNESS_LEVEL=MONEY_LVL_100_</stp>
        <stp>DTS=H</stp>
        <stp>FACTOR=.01</stp>
        <stp>DAYS=W</stp>
        <tr r="H622" s="4"/>
      </tp>
      <tp t="e">
        <v>#N/A</v>
        <stp/>
        <stp>##V3_BDHV12</stp>
        <stp>SPX Index</stp>
        <stp>IVOL_MONEYNESS</stp>
        <stp/>
        <stp/>
        <stp>[PUTStrategy-RealOption.xlsx]Opt_BS!R632C8</stp>
        <stp>IVOL_MATURITY=MATURITY_1STM</stp>
        <stp>IVOL_MONEYNESS_LEVEL=MONEY_LVL_100_</stp>
        <stp>DTS=H</stp>
        <stp>FACTOR=.01</stp>
        <stp>DAYS=W</stp>
        <tr r="H632" s="4"/>
      </tp>
      <tp t="e">
        <v>#N/A</v>
        <stp/>
        <stp>##V3_BDHV12</stp>
        <stp>SPX Index</stp>
        <stp>IVOL_MONEYNESS</stp>
        <stp/>
        <stp/>
        <stp>[PUTStrategy-RealOption.xlsx]Opt_BS!R602C8</stp>
        <stp>IVOL_MATURITY=MATURITY_1STM</stp>
        <stp>IVOL_MONEYNESS_LEVEL=MONEY_LVL_100_</stp>
        <stp>DTS=H</stp>
        <stp>FACTOR=.01</stp>
        <stp>DAYS=W</stp>
        <tr r="H602" s="4"/>
      </tp>
      <tp t="e">
        <v>#N/A</v>
        <stp/>
        <stp>##V3_BDHV12</stp>
        <stp>SPX Index</stp>
        <stp>IVOL_MONEYNESS</stp>
        <stp/>
        <stp/>
        <stp>[PUTStrategy-RealOption.xlsx]Opt_BS!R612C8</stp>
        <stp>IVOL_MATURITY=MATURITY_1STM</stp>
        <stp>IVOL_MONEYNESS_LEVEL=MONEY_LVL_100_</stp>
        <stp>DTS=H</stp>
        <stp>FACTOR=.01</stp>
        <stp>DAYS=W</stp>
        <tr r="H612" s="4"/>
      </tp>
      <tp t="e">
        <v>#N/A</v>
        <stp/>
        <stp>##V3_BDHV12</stp>
        <stp>SPX Index</stp>
        <stp>IVOL_MONEYNESS</stp>
        <stp/>
        <stp/>
        <stp>[PUTStrategy-RealOption.xlsx]Opt_BS!R662C8</stp>
        <stp>IVOL_MATURITY=MATURITY_1STM</stp>
        <stp>IVOL_MONEYNESS_LEVEL=MONEY_LVL_100_</stp>
        <stp>DTS=H</stp>
        <stp>FACTOR=.01</stp>
        <stp>DAYS=W</stp>
        <tr r="H662" s="4"/>
      </tp>
      <tp t="e">
        <v>#N/A</v>
        <stp/>
        <stp>##V3_BDHV12</stp>
        <stp>SPX Index</stp>
        <stp>IVOL_MONEYNESS</stp>
        <stp/>
        <stp/>
        <stp>[PUTStrategy-RealOption.xlsx]Opt_BS!R672C8</stp>
        <stp>IVOL_MATURITY=MATURITY_1STM</stp>
        <stp>IVOL_MONEYNESS_LEVEL=MONEY_LVL_100_</stp>
        <stp>DTS=H</stp>
        <stp>FACTOR=.01</stp>
        <stp>DAYS=W</stp>
        <tr r="H672" s="4"/>
      </tp>
      <tp t="e">
        <v>#N/A</v>
        <stp/>
        <stp>##V3_BDHV12</stp>
        <stp>SPX Index</stp>
        <stp>IVOL_MONEYNESS</stp>
        <stp/>
        <stp/>
        <stp>[PUTStrategy-RealOption.xlsx]Opt_BS!R642C8</stp>
        <stp>IVOL_MATURITY=MATURITY_1STM</stp>
        <stp>IVOL_MONEYNESS_LEVEL=MONEY_LVL_100_</stp>
        <stp>DTS=H</stp>
        <stp>FACTOR=.01</stp>
        <stp>DAYS=W</stp>
        <tr r="H642" s="4"/>
      </tp>
      <tp t="e">
        <v>#N/A</v>
        <stp/>
        <stp>##V3_BDHV12</stp>
        <stp>SPX Index</stp>
        <stp>IVOL_MONEYNESS</stp>
        <stp/>
        <stp/>
        <stp>[PUTStrategy-RealOption.xlsx]Opt_BS!R652C8</stp>
        <stp>IVOL_MATURITY=MATURITY_1STM</stp>
        <stp>IVOL_MONEYNESS_LEVEL=MONEY_LVL_100_</stp>
        <stp>DTS=H</stp>
        <stp>FACTOR=.01</stp>
        <stp>DAYS=W</stp>
        <tr r="H652" s="4"/>
      </tp>
      <tp t="e">
        <v>#N/A</v>
        <stp/>
        <stp>##V3_BDHV12</stp>
        <stp>SPX Index</stp>
        <stp>IVOL_MONEYNESS</stp>
        <stp/>
        <stp/>
        <stp>[PUTStrategy-RealOption.xlsx]Opt_BS!R782C8</stp>
        <stp>IVOL_MATURITY=MATURITY_1STM</stp>
        <stp>IVOL_MONEYNESS_LEVEL=MONEY_LVL_100_</stp>
        <stp>DTS=H</stp>
        <stp>FACTOR=.01</stp>
        <stp>DAYS=W</stp>
        <tr r="H782" s="4"/>
      </tp>
      <tp t="e">
        <v>#N/A</v>
        <stp/>
        <stp>##V3_BDHV12</stp>
        <stp>SPX Index</stp>
        <stp>IVOL_MONEYNESS</stp>
        <stp/>
        <stp/>
        <stp>[PUTStrategy-RealOption.xlsx]Opt_BS!R792C8</stp>
        <stp>IVOL_MATURITY=MATURITY_1STM</stp>
        <stp>IVOL_MONEYNESS_LEVEL=MONEY_LVL_100_</stp>
        <stp>DTS=H</stp>
        <stp>FACTOR=.01</stp>
        <stp>DAYS=W</stp>
        <tr r="H792" s="4"/>
      </tp>
      <tp t="e">
        <v>#N/A</v>
        <stp/>
        <stp>##V3_BDHV12</stp>
        <stp>SPX Index</stp>
        <stp>IVOL_MONEYNESS</stp>
        <stp/>
        <stp/>
        <stp>[PUTStrategy-RealOption.xlsx]Opt_BS!R722C8</stp>
        <stp>IVOL_MATURITY=MATURITY_1STM</stp>
        <stp>IVOL_MONEYNESS_LEVEL=MONEY_LVL_100_</stp>
        <stp>DTS=H</stp>
        <stp>FACTOR=.01</stp>
        <stp>DAYS=W</stp>
        <tr r="H722" s="4"/>
      </tp>
      <tp t="e">
        <v>#N/A</v>
        <stp/>
        <stp>##V3_BDHV12</stp>
        <stp>SPX Index</stp>
        <stp>IVOL_MONEYNESS</stp>
        <stp/>
        <stp/>
        <stp>[PUTStrategy-RealOption.xlsx]Opt_BS!R732C8</stp>
        <stp>IVOL_MATURITY=MATURITY_1STM</stp>
        <stp>IVOL_MONEYNESS_LEVEL=MONEY_LVL_100_</stp>
        <stp>DTS=H</stp>
        <stp>FACTOR=.01</stp>
        <stp>DAYS=W</stp>
        <tr r="H732" s="4"/>
      </tp>
      <tp t="e">
        <v>#N/A</v>
        <stp/>
        <stp>##V3_BDHV12</stp>
        <stp>SPX Index</stp>
        <stp>IVOL_MONEYNESS</stp>
        <stp/>
        <stp/>
        <stp>[PUTStrategy-RealOption.xlsx]Opt_BS!R702C8</stp>
        <stp>IVOL_MATURITY=MATURITY_1STM</stp>
        <stp>IVOL_MONEYNESS_LEVEL=MONEY_LVL_100_</stp>
        <stp>DTS=H</stp>
        <stp>FACTOR=.01</stp>
        <stp>DAYS=W</stp>
        <tr r="H702" s="4"/>
      </tp>
      <tp t="e">
        <v>#N/A</v>
        <stp/>
        <stp>##V3_BDHV12</stp>
        <stp>SPX Index</stp>
        <stp>IVOL_MONEYNESS</stp>
        <stp/>
        <stp/>
        <stp>[PUTStrategy-RealOption.xlsx]Opt_BS!R712C8</stp>
        <stp>IVOL_MATURITY=MATURITY_1STM</stp>
        <stp>IVOL_MONEYNESS_LEVEL=MONEY_LVL_100_</stp>
        <stp>DTS=H</stp>
        <stp>FACTOR=.01</stp>
        <stp>DAYS=W</stp>
        <tr r="H712" s="4"/>
      </tp>
      <tp t="e">
        <v>#N/A</v>
        <stp/>
        <stp>##V3_BDHV12</stp>
        <stp>SPX Index</stp>
        <stp>IVOL_MONEYNESS</stp>
        <stp/>
        <stp/>
        <stp>[PUTStrategy-RealOption.xlsx]Opt_BS!R762C8</stp>
        <stp>IVOL_MATURITY=MATURITY_1STM</stp>
        <stp>IVOL_MONEYNESS_LEVEL=MONEY_LVL_100_</stp>
        <stp>DTS=H</stp>
        <stp>FACTOR=.01</stp>
        <stp>DAYS=W</stp>
        <tr r="H762" s="4"/>
      </tp>
      <tp t="e">
        <v>#N/A</v>
        <stp/>
        <stp>##V3_BDHV12</stp>
        <stp>SPX Index</stp>
        <stp>IVOL_MONEYNESS</stp>
        <stp/>
        <stp/>
        <stp>[PUTStrategy-RealOption.xlsx]Opt_BS!R772C8</stp>
        <stp>IVOL_MATURITY=MATURITY_1STM</stp>
        <stp>IVOL_MONEYNESS_LEVEL=MONEY_LVL_100_</stp>
        <stp>DTS=H</stp>
        <stp>FACTOR=.01</stp>
        <stp>DAYS=W</stp>
        <tr r="H772" s="4"/>
      </tp>
      <tp t="e">
        <v>#N/A</v>
        <stp/>
        <stp>##V3_BDHV12</stp>
        <stp>SPX Index</stp>
        <stp>IVOL_MONEYNESS</stp>
        <stp/>
        <stp/>
        <stp>[PUTStrategy-RealOption.xlsx]Opt_BS!R742C8</stp>
        <stp>IVOL_MATURITY=MATURITY_1STM</stp>
        <stp>IVOL_MONEYNESS_LEVEL=MONEY_LVL_100_</stp>
        <stp>DTS=H</stp>
        <stp>FACTOR=.01</stp>
        <stp>DAYS=W</stp>
        <tr r="H742" s="4"/>
      </tp>
      <tp t="e">
        <v>#N/A</v>
        <stp/>
        <stp>##V3_BDHV12</stp>
        <stp>SPX Index</stp>
        <stp>IVOL_MONEYNESS</stp>
        <stp/>
        <stp/>
        <stp>[PUTStrategy-RealOption.xlsx]Opt_BS!R752C8</stp>
        <stp>IVOL_MATURITY=MATURITY_1STM</stp>
        <stp>IVOL_MONEYNESS_LEVEL=MONEY_LVL_100_</stp>
        <stp>DTS=H</stp>
        <stp>FACTOR=.01</stp>
        <stp>DAYS=W</stp>
        <tr r="H752" s="4"/>
      </tp>
      <tp t="e">
        <v>#N/A</v>
        <stp/>
        <stp>##V3_BDHV12</stp>
        <stp>SPX Index</stp>
        <stp>IVOL_MONEYNESS</stp>
        <stp/>
        <stp/>
        <stp>[PUTStrategy-RealOption.xlsx]Opt_BS!R482C8</stp>
        <stp>IVOL_MATURITY=MATURITY_1STM</stp>
        <stp>IVOL_MONEYNESS_LEVEL=MONEY_LVL_100_</stp>
        <stp>DTS=H</stp>
        <stp>FACTOR=.01</stp>
        <stp>DAYS=W</stp>
        <tr r="H482" s="4"/>
      </tp>
      <tp t="e">
        <v>#N/A</v>
        <stp/>
        <stp>##V3_BDHV12</stp>
        <stp>SPX Index</stp>
        <stp>IVOL_MONEYNESS</stp>
        <stp/>
        <stp/>
        <stp>[PUTStrategy-RealOption.xlsx]Opt_BS!R492C8</stp>
        <stp>IVOL_MATURITY=MATURITY_1STM</stp>
        <stp>IVOL_MONEYNESS_LEVEL=MONEY_LVL_100_</stp>
        <stp>DTS=H</stp>
        <stp>FACTOR=.01</stp>
        <stp>DAYS=W</stp>
        <tr r="H492" s="4"/>
      </tp>
      <tp t="e">
        <v>#N/A</v>
        <stp/>
        <stp>##V3_BDHV12</stp>
        <stp>SPX Index</stp>
        <stp>IVOL_MONEYNESS</stp>
        <stp/>
        <stp/>
        <stp>[PUTStrategy-RealOption.xlsx]Opt_BS!R422C8</stp>
        <stp>IVOL_MATURITY=MATURITY_1STM</stp>
        <stp>IVOL_MONEYNESS_LEVEL=MONEY_LVL_100_</stp>
        <stp>DTS=H</stp>
        <stp>FACTOR=.01</stp>
        <stp>DAYS=W</stp>
        <tr r="H422" s="4"/>
      </tp>
      <tp t="e">
        <v>#N/A</v>
        <stp/>
        <stp>##V3_BDHV12</stp>
        <stp>SPX Index</stp>
        <stp>IVOL_MONEYNESS</stp>
        <stp/>
        <stp/>
        <stp>[PUTStrategy-RealOption.xlsx]Opt_BS!R432C8</stp>
        <stp>IVOL_MATURITY=MATURITY_1STM</stp>
        <stp>IVOL_MONEYNESS_LEVEL=MONEY_LVL_100_</stp>
        <stp>DTS=H</stp>
        <stp>FACTOR=.01</stp>
        <stp>DAYS=W</stp>
        <tr r="H432" s="4"/>
      </tp>
      <tp t="e">
        <v>#N/A</v>
        <stp/>
        <stp>##V3_BDHV12</stp>
        <stp>SPX Index</stp>
        <stp>IVOL_MONEYNESS</stp>
        <stp/>
        <stp/>
        <stp>[PUTStrategy-RealOption.xlsx]Opt_BS!R402C8</stp>
        <stp>IVOL_MATURITY=MATURITY_1STM</stp>
        <stp>IVOL_MONEYNESS_LEVEL=MONEY_LVL_100_</stp>
        <stp>DTS=H</stp>
        <stp>FACTOR=.01</stp>
        <stp>DAYS=W</stp>
        <tr r="H402" s="4"/>
      </tp>
      <tp t="e">
        <v>#N/A</v>
        <stp/>
        <stp>##V3_BDHV12</stp>
        <stp>SPX Index</stp>
        <stp>IVOL_MONEYNESS</stp>
        <stp/>
        <stp/>
        <stp>[PUTStrategy-RealOption.xlsx]Opt_BS!R412C8</stp>
        <stp>IVOL_MATURITY=MATURITY_1STM</stp>
        <stp>IVOL_MONEYNESS_LEVEL=MONEY_LVL_100_</stp>
        <stp>DTS=H</stp>
        <stp>FACTOR=.01</stp>
        <stp>DAYS=W</stp>
        <tr r="H412" s="4"/>
      </tp>
      <tp t="e">
        <v>#N/A</v>
        <stp/>
        <stp>##V3_BDHV12</stp>
        <stp>SPX Index</stp>
        <stp>IVOL_MONEYNESS</stp>
        <stp/>
        <stp/>
        <stp>[PUTStrategy-RealOption.xlsx]Opt_BS!R462C8</stp>
        <stp>IVOL_MATURITY=MATURITY_1STM</stp>
        <stp>IVOL_MONEYNESS_LEVEL=MONEY_LVL_100_</stp>
        <stp>DTS=H</stp>
        <stp>FACTOR=.01</stp>
        <stp>DAYS=W</stp>
        <tr r="H462" s="4"/>
      </tp>
      <tp t="e">
        <v>#N/A</v>
        <stp/>
        <stp>##V3_BDHV12</stp>
        <stp>SPX Index</stp>
        <stp>IVOL_MONEYNESS</stp>
        <stp/>
        <stp/>
        <stp>[PUTStrategy-RealOption.xlsx]Opt_BS!R472C8</stp>
        <stp>IVOL_MATURITY=MATURITY_1STM</stp>
        <stp>IVOL_MONEYNESS_LEVEL=MONEY_LVL_100_</stp>
        <stp>DTS=H</stp>
        <stp>FACTOR=.01</stp>
        <stp>DAYS=W</stp>
        <tr r="H472" s="4"/>
      </tp>
      <tp t="e">
        <v>#N/A</v>
        <stp/>
        <stp>##V3_BDHV12</stp>
        <stp>SPX Index</stp>
        <stp>IVOL_MONEYNESS</stp>
        <stp/>
        <stp/>
        <stp>[PUTStrategy-RealOption.xlsx]Opt_BS!R442C8</stp>
        <stp>IVOL_MATURITY=MATURITY_1STM</stp>
        <stp>IVOL_MONEYNESS_LEVEL=MONEY_LVL_100_</stp>
        <stp>DTS=H</stp>
        <stp>FACTOR=.01</stp>
        <stp>DAYS=W</stp>
        <tr r="H442" s="4"/>
      </tp>
      <tp t="e">
        <v>#N/A</v>
        <stp/>
        <stp>##V3_BDHV12</stp>
        <stp>SPX Index</stp>
        <stp>IVOL_MONEYNESS</stp>
        <stp/>
        <stp/>
        <stp>[PUTStrategy-RealOption.xlsx]Opt_BS!R452C8</stp>
        <stp>IVOL_MATURITY=MATURITY_1STM</stp>
        <stp>IVOL_MONEYNESS_LEVEL=MONEY_LVL_100_</stp>
        <stp>DTS=H</stp>
        <stp>FACTOR=.01</stp>
        <stp>DAYS=W</stp>
        <tr r="H452" s="4"/>
      </tp>
      <tp t="e">
        <v>#N/A</v>
        <stp/>
        <stp>##V3_BDHV12</stp>
        <stp>SPX Index</stp>
        <stp>IVOL_MONEYNESS</stp>
        <stp/>
        <stp/>
        <stp>[PUTStrategy-RealOption.xlsx]Opt_BS!R582C8</stp>
        <stp>IVOL_MATURITY=MATURITY_1STM</stp>
        <stp>IVOL_MONEYNESS_LEVEL=MONEY_LVL_100_</stp>
        <stp>DTS=H</stp>
        <stp>FACTOR=.01</stp>
        <stp>DAYS=W</stp>
        <tr r="H582" s="4"/>
      </tp>
      <tp t="e">
        <v>#N/A</v>
        <stp/>
        <stp>##V3_BDHV12</stp>
        <stp>SPX Index</stp>
        <stp>IVOL_MONEYNESS</stp>
        <stp/>
        <stp/>
        <stp>[PUTStrategy-RealOption.xlsx]Opt_BS!R592C8</stp>
        <stp>IVOL_MATURITY=MATURITY_1STM</stp>
        <stp>IVOL_MONEYNESS_LEVEL=MONEY_LVL_100_</stp>
        <stp>DTS=H</stp>
        <stp>FACTOR=.01</stp>
        <stp>DAYS=W</stp>
        <tr r="H592" s="4"/>
      </tp>
      <tp t="e">
        <v>#N/A</v>
        <stp/>
        <stp>##V3_BDHV12</stp>
        <stp>SPX Index</stp>
        <stp>IVOL_MONEYNESS</stp>
        <stp/>
        <stp/>
        <stp>[PUTStrategy-RealOption.xlsx]Opt_BS!R522C8</stp>
        <stp>IVOL_MATURITY=MATURITY_1STM</stp>
        <stp>IVOL_MONEYNESS_LEVEL=MONEY_LVL_100_</stp>
        <stp>DTS=H</stp>
        <stp>FACTOR=.01</stp>
        <stp>DAYS=W</stp>
        <tr r="H522" s="4"/>
      </tp>
      <tp t="e">
        <v>#N/A</v>
        <stp/>
        <stp>##V3_BDHV12</stp>
        <stp>SPX Index</stp>
        <stp>IVOL_MONEYNESS</stp>
        <stp/>
        <stp/>
        <stp>[PUTStrategy-RealOption.xlsx]Opt_BS!R532C8</stp>
        <stp>IVOL_MATURITY=MATURITY_1STM</stp>
        <stp>IVOL_MONEYNESS_LEVEL=MONEY_LVL_100_</stp>
        <stp>DTS=H</stp>
        <stp>FACTOR=.01</stp>
        <stp>DAYS=W</stp>
        <tr r="H532" s="4"/>
      </tp>
      <tp t="e">
        <v>#N/A</v>
        <stp/>
        <stp>##V3_BDHV12</stp>
        <stp>SPX Index</stp>
        <stp>IVOL_MONEYNESS</stp>
        <stp/>
        <stp/>
        <stp>[PUTStrategy-RealOption.xlsx]Opt_BS!R502C8</stp>
        <stp>IVOL_MATURITY=MATURITY_1STM</stp>
        <stp>IVOL_MONEYNESS_LEVEL=MONEY_LVL_100_</stp>
        <stp>DTS=H</stp>
        <stp>FACTOR=.01</stp>
        <stp>DAYS=W</stp>
        <tr r="H502" s="4"/>
      </tp>
      <tp t="e">
        <v>#N/A</v>
        <stp/>
        <stp>##V3_BDHV12</stp>
        <stp>SPX Index</stp>
        <stp>IVOL_MONEYNESS</stp>
        <stp/>
        <stp/>
        <stp>[PUTStrategy-RealOption.xlsx]Opt_BS!R512C8</stp>
        <stp>IVOL_MATURITY=MATURITY_1STM</stp>
        <stp>IVOL_MONEYNESS_LEVEL=MONEY_LVL_100_</stp>
        <stp>DTS=H</stp>
        <stp>FACTOR=.01</stp>
        <stp>DAYS=W</stp>
        <tr r="H512" s="4"/>
      </tp>
      <tp t="e">
        <v>#N/A</v>
        <stp/>
        <stp>##V3_BDHV12</stp>
        <stp>SPX Index</stp>
        <stp>IVOL_MONEYNESS</stp>
        <stp/>
        <stp/>
        <stp>[PUTStrategy-RealOption.xlsx]Opt_BS!R562C8</stp>
        <stp>IVOL_MATURITY=MATURITY_1STM</stp>
        <stp>IVOL_MONEYNESS_LEVEL=MONEY_LVL_100_</stp>
        <stp>DTS=H</stp>
        <stp>FACTOR=.01</stp>
        <stp>DAYS=W</stp>
        <tr r="H562" s="4"/>
      </tp>
      <tp t="e">
        <v>#N/A</v>
        <stp/>
        <stp>##V3_BDHV12</stp>
        <stp>SPX Index</stp>
        <stp>IVOL_MONEYNESS</stp>
        <stp/>
        <stp/>
        <stp>[PUTStrategy-RealOption.xlsx]Opt_BS!R572C8</stp>
        <stp>IVOL_MATURITY=MATURITY_1STM</stp>
        <stp>IVOL_MONEYNESS_LEVEL=MONEY_LVL_100_</stp>
        <stp>DTS=H</stp>
        <stp>FACTOR=.01</stp>
        <stp>DAYS=W</stp>
        <tr r="H572" s="4"/>
      </tp>
      <tp t="e">
        <v>#N/A</v>
        <stp/>
        <stp>##V3_BDHV12</stp>
        <stp>SPX Index</stp>
        <stp>IVOL_MONEYNESS</stp>
        <stp/>
        <stp/>
        <stp>[PUTStrategy-RealOption.xlsx]Opt_BS!R542C8</stp>
        <stp>IVOL_MATURITY=MATURITY_1STM</stp>
        <stp>IVOL_MONEYNESS_LEVEL=MONEY_LVL_100_</stp>
        <stp>DTS=H</stp>
        <stp>FACTOR=.01</stp>
        <stp>DAYS=W</stp>
        <tr r="H542" s="4"/>
      </tp>
      <tp t="e">
        <v>#N/A</v>
        <stp/>
        <stp>##V3_BDHV12</stp>
        <stp>SPX Index</stp>
        <stp>IVOL_MONEYNESS</stp>
        <stp/>
        <stp/>
        <stp>[PUTStrategy-RealOption.xlsx]Opt_BS!R552C8</stp>
        <stp>IVOL_MATURITY=MATURITY_1STM</stp>
        <stp>IVOL_MONEYNESS_LEVEL=MONEY_LVL_100_</stp>
        <stp>DTS=H</stp>
        <stp>FACTOR=.01</stp>
        <stp>DAYS=W</stp>
        <tr r="H552" s="4"/>
      </tp>
      <tp t="e">
        <v>#N/A</v>
        <stp/>
        <stp>##V3_BDHV12</stp>
        <stp>SPX Index</stp>
        <stp>IVOL_MONEYNESS</stp>
        <stp/>
        <stp/>
        <stp>[PUTStrategy-RealOption.xlsx]Opt_BS!R885C8</stp>
        <stp>IVOL_MATURITY=MATURITY_1STM</stp>
        <stp>IVOL_MONEYNESS_LEVEL=MONEY_LVL_100_</stp>
        <stp>DTS=H</stp>
        <stp>FACTOR=.01</stp>
        <stp>DAYS=W</stp>
        <tr r="H885" s="4"/>
      </tp>
      <tp t="e">
        <v>#N/A</v>
        <stp/>
        <stp>##V3_BDHV12</stp>
        <stp>SPX Index</stp>
        <stp>IVOL_MONEYNESS</stp>
        <stp/>
        <stp/>
        <stp>[PUTStrategy-RealOption.xlsx]Opt_BS!R895C8</stp>
        <stp>IVOL_MATURITY=MATURITY_1STM</stp>
        <stp>IVOL_MONEYNESS_LEVEL=MONEY_LVL_100_</stp>
        <stp>DTS=H</stp>
        <stp>FACTOR=.01</stp>
        <stp>DAYS=W</stp>
        <tr r="H895" s="4"/>
      </tp>
      <tp t="e">
        <v>#N/A</v>
        <stp/>
        <stp>##V3_BDHV12</stp>
        <stp>SPX Index</stp>
        <stp>IVOL_MONEYNESS</stp>
        <stp/>
        <stp/>
        <stp>[PUTStrategy-RealOption.xlsx]Opt_BS!R825C8</stp>
        <stp>IVOL_MATURITY=MATURITY_1STM</stp>
        <stp>IVOL_MONEYNESS_LEVEL=MONEY_LVL_100_</stp>
        <stp>DTS=H</stp>
        <stp>FACTOR=.01</stp>
        <stp>DAYS=W</stp>
        <tr r="H825" s="4"/>
      </tp>
      <tp t="e">
        <v>#N/A</v>
        <stp/>
        <stp>##V3_BDHV12</stp>
        <stp>SPX Index</stp>
        <stp>IVOL_MONEYNESS</stp>
        <stp/>
        <stp/>
        <stp>[PUTStrategy-RealOption.xlsx]Opt_BS!R835C8</stp>
        <stp>IVOL_MATURITY=MATURITY_1STM</stp>
        <stp>IVOL_MONEYNESS_LEVEL=MONEY_LVL_100_</stp>
        <stp>DTS=H</stp>
        <stp>FACTOR=.01</stp>
        <stp>DAYS=W</stp>
        <tr r="H835" s="4"/>
      </tp>
      <tp t="e">
        <v>#N/A</v>
        <stp/>
        <stp>##V3_BDHV12</stp>
        <stp>SPX Index</stp>
        <stp>IVOL_MONEYNESS</stp>
        <stp/>
        <stp/>
        <stp>[PUTStrategy-RealOption.xlsx]Opt_BS!R805C8</stp>
        <stp>IVOL_MATURITY=MATURITY_1STM</stp>
        <stp>IVOL_MONEYNESS_LEVEL=MONEY_LVL_100_</stp>
        <stp>DTS=H</stp>
        <stp>FACTOR=.01</stp>
        <stp>DAYS=W</stp>
        <tr r="H805" s="4"/>
      </tp>
      <tp t="e">
        <v>#N/A</v>
        <stp/>
        <stp>##V3_BDHV12</stp>
        <stp>SPX Index</stp>
        <stp>IVOL_MONEYNESS</stp>
        <stp/>
        <stp/>
        <stp>[PUTStrategy-RealOption.xlsx]Opt_BS!R815C8</stp>
        <stp>IVOL_MATURITY=MATURITY_1STM</stp>
        <stp>IVOL_MONEYNESS_LEVEL=MONEY_LVL_100_</stp>
        <stp>DTS=H</stp>
        <stp>FACTOR=.01</stp>
        <stp>DAYS=W</stp>
        <tr r="H815" s="4"/>
      </tp>
      <tp t="e">
        <v>#N/A</v>
        <stp/>
        <stp>##V3_BDHV12</stp>
        <stp>SPX Index</stp>
        <stp>IVOL_MONEYNESS</stp>
        <stp/>
        <stp/>
        <stp>[PUTStrategy-RealOption.xlsx]Opt_BS!R865C8</stp>
        <stp>IVOL_MATURITY=MATURITY_1STM</stp>
        <stp>IVOL_MONEYNESS_LEVEL=MONEY_LVL_100_</stp>
        <stp>DTS=H</stp>
        <stp>FACTOR=.01</stp>
        <stp>DAYS=W</stp>
        <tr r="H865" s="4"/>
      </tp>
      <tp t="e">
        <v>#N/A</v>
        <stp/>
        <stp>##V3_BDHV12</stp>
        <stp>SPX Index</stp>
        <stp>IVOL_MONEYNESS</stp>
        <stp/>
        <stp/>
        <stp>[PUTStrategy-RealOption.xlsx]Opt_BS!R875C8</stp>
        <stp>IVOL_MATURITY=MATURITY_1STM</stp>
        <stp>IVOL_MONEYNESS_LEVEL=MONEY_LVL_100_</stp>
        <stp>DTS=H</stp>
        <stp>FACTOR=.01</stp>
        <stp>DAYS=W</stp>
        <tr r="H875" s="4"/>
      </tp>
      <tp t="e">
        <v>#N/A</v>
        <stp/>
        <stp>##V3_BDHV12</stp>
        <stp>SPX Index</stp>
        <stp>IVOL_MONEYNESS</stp>
        <stp/>
        <stp/>
        <stp>[PUTStrategy-RealOption.xlsx]Opt_BS!R845C8</stp>
        <stp>IVOL_MATURITY=MATURITY_1STM</stp>
        <stp>IVOL_MONEYNESS_LEVEL=MONEY_LVL_100_</stp>
        <stp>DTS=H</stp>
        <stp>FACTOR=.01</stp>
        <stp>DAYS=W</stp>
        <tr r="H845" s="4"/>
      </tp>
      <tp t="e">
        <v>#N/A</v>
        <stp/>
        <stp>##V3_BDHV12</stp>
        <stp>SPX Index</stp>
        <stp>IVOL_MONEYNESS</stp>
        <stp/>
        <stp/>
        <stp>[PUTStrategy-RealOption.xlsx]Opt_BS!R855C8</stp>
        <stp>IVOL_MATURITY=MATURITY_1STM</stp>
        <stp>IVOL_MONEYNESS_LEVEL=MONEY_LVL_100_</stp>
        <stp>DTS=H</stp>
        <stp>FACTOR=.01</stp>
        <stp>DAYS=W</stp>
        <tr r="H855" s="4"/>
      </tp>
      <tp t="e">
        <v>#N/A</v>
        <stp/>
        <stp>##V3_BDHV12</stp>
        <stp>SPX Index</stp>
        <stp>IVOL_MONEYNESS</stp>
        <stp/>
        <stp/>
        <stp>[PUTStrategy-RealOption.xlsx]Opt_BS!R985C8</stp>
        <stp>IVOL_MATURITY=MATURITY_1STM</stp>
        <stp>IVOL_MONEYNESS_LEVEL=MONEY_LVL_100_</stp>
        <stp>DTS=H</stp>
        <stp>FACTOR=.01</stp>
        <stp>DAYS=W</stp>
        <tr r="H985" s="4"/>
      </tp>
      <tp t="e">
        <v>#N/A</v>
        <stp/>
        <stp>##V3_BDHV12</stp>
        <stp>SPX Index</stp>
        <stp>IVOL_MONEYNESS</stp>
        <stp/>
        <stp/>
        <stp>[PUTStrategy-RealOption.xlsx]Opt_BS!R995C8</stp>
        <stp>IVOL_MATURITY=MATURITY_1STM</stp>
        <stp>IVOL_MONEYNESS_LEVEL=MONEY_LVL_100_</stp>
        <stp>DTS=H</stp>
        <stp>FACTOR=.01</stp>
        <stp>DAYS=W</stp>
        <tr r="H995" s="4"/>
      </tp>
      <tp t="e">
        <v>#N/A</v>
        <stp/>
        <stp>##V3_BDHV12</stp>
        <stp>SPX Index</stp>
        <stp>IVOL_MONEYNESS</stp>
        <stp/>
        <stp/>
        <stp>[PUTStrategy-RealOption.xlsx]Opt_BS!R925C8</stp>
        <stp>IVOL_MATURITY=MATURITY_1STM</stp>
        <stp>IVOL_MONEYNESS_LEVEL=MONEY_LVL_100_</stp>
        <stp>DTS=H</stp>
        <stp>FACTOR=.01</stp>
        <stp>DAYS=W</stp>
        <tr r="H925" s="4"/>
      </tp>
      <tp t="e">
        <v>#N/A</v>
        <stp/>
        <stp>##V3_BDHV12</stp>
        <stp>SPX Index</stp>
        <stp>IVOL_MONEYNESS</stp>
        <stp/>
        <stp/>
        <stp>[PUTStrategy-RealOption.xlsx]Opt_BS!R935C8</stp>
        <stp>IVOL_MATURITY=MATURITY_1STM</stp>
        <stp>IVOL_MONEYNESS_LEVEL=MONEY_LVL_100_</stp>
        <stp>DTS=H</stp>
        <stp>FACTOR=.01</stp>
        <stp>DAYS=W</stp>
        <tr r="H935" s="4"/>
      </tp>
      <tp t="e">
        <v>#N/A</v>
        <stp/>
        <stp>##V3_BDHV12</stp>
        <stp>SPX Index</stp>
        <stp>IVOL_MONEYNESS</stp>
        <stp/>
        <stp/>
        <stp>[PUTStrategy-RealOption.xlsx]Opt_BS!R905C8</stp>
        <stp>IVOL_MATURITY=MATURITY_1STM</stp>
        <stp>IVOL_MONEYNESS_LEVEL=MONEY_LVL_100_</stp>
        <stp>DTS=H</stp>
        <stp>FACTOR=.01</stp>
        <stp>DAYS=W</stp>
        <tr r="H905" s="4"/>
      </tp>
      <tp t="e">
        <v>#N/A</v>
        <stp/>
        <stp>##V3_BDHV12</stp>
        <stp>SPX Index</stp>
        <stp>IVOL_MONEYNESS</stp>
        <stp/>
        <stp/>
        <stp>[PUTStrategy-RealOption.xlsx]Opt_BS!R915C8</stp>
        <stp>IVOL_MATURITY=MATURITY_1STM</stp>
        <stp>IVOL_MONEYNESS_LEVEL=MONEY_LVL_100_</stp>
        <stp>DTS=H</stp>
        <stp>FACTOR=.01</stp>
        <stp>DAYS=W</stp>
        <tr r="H915" s="4"/>
      </tp>
      <tp t="e">
        <v>#N/A</v>
        <stp/>
        <stp>##V3_BDHV12</stp>
        <stp>SPX Index</stp>
        <stp>IVOL_MONEYNESS</stp>
        <stp/>
        <stp/>
        <stp>[PUTStrategy-RealOption.xlsx]Opt_BS!R965C8</stp>
        <stp>IVOL_MATURITY=MATURITY_1STM</stp>
        <stp>IVOL_MONEYNESS_LEVEL=MONEY_LVL_100_</stp>
        <stp>DTS=H</stp>
        <stp>FACTOR=.01</stp>
        <stp>DAYS=W</stp>
        <tr r="H965" s="4"/>
      </tp>
      <tp t="e">
        <v>#N/A</v>
        <stp/>
        <stp>##V3_BDHV12</stp>
        <stp>SPX Index</stp>
        <stp>IVOL_MONEYNESS</stp>
        <stp/>
        <stp/>
        <stp>[PUTStrategy-RealOption.xlsx]Opt_BS!R975C8</stp>
        <stp>IVOL_MATURITY=MATURITY_1STM</stp>
        <stp>IVOL_MONEYNESS_LEVEL=MONEY_LVL_100_</stp>
        <stp>DTS=H</stp>
        <stp>FACTOR=.01</stp>
        <stp>DAYS=W</stp>
        <tr r="H975" s="4"/>
      </tp>
      <tp t="e">
        <v>#N/A</v>
        <stp/>
        <stp>##V3_BDHV12</stp>
        <stp>SPX Index</stp>
        <stp>IVOL_MONEYNESS</stp>
        <stp/>
        <stp/>
        <stp>[PUTStrategy-RealOption.xlsx]Opt_BS!R945C8</stp>
        <stp>IVOL_MATURITY=MATURITY_1STM</stp>
        <stp>IVOL_MONEYNESS_LEVEL=MONEY_LVL_100_</stp>
        <stp>DTS=H</stp>
        <stp>FACTOR=.01</stp>
        <stp>DAYS=W</stp>
        <tr r="H945" s="4"/>
      </tp>
      <tp t="e">
        <v>#N/A</v>
        <stp/>
        <stp>##V3_BDHV12</stp>
        <stp>SPX Index</stp>
        <stp>IVOL_MONEYNESS</stp>
        <stp/>
        <stp/>
        <stp>[PUTStrategy-RealOption.xlsx]Opt_BS!R955C8</stp>
        <stp>IVOL_MATURITY=MATURITY_1STM</stp>
        <stp>IVOL_MONEYNESS_LEVEL=MONEY_LVL_100_</stp>
        <stp>DTS=H</stp>
        <stp>FACTOR=.01</stp>
        <stp>DAYS=W</stp>
        <tr r="H955" s="4"/>
      </tp>
      <tp t="e">
        <v>#N/A</v>
        <stp/>
        <stp>##V3_BDHV12</stp>
        <stp>SPX Index</stp>
        <stp>IVOL_MONEYNESS</stp>
        <stp/>
        <stp/>
        <stp>[PUTStrategy-RealOption.xlsx]Opt_BS!R285C8</stp>
        <stp>IVOL_MATURITY=MATURITY_1STM</stp>
        <stp>IVOL_MONEYNESS_LEVEL=MONEY_LVL_100_</stp>
        <stp>DTS=H</stp>
        <stp>FACTOR=.01</stp>
        <stp>DAYS=W</stp>
        <tr r="H285" s="4"/>
      </tp>
      <tp t="e">
        <v>#N/A</v>
        <stp/>
        <stp>##V3_BDHV12</stp>
        <stp>SPX Index</stp>
        <stp>IVOL_MONEYNESS</stp>
        <stp/>
        <stp/>
        <stp>[PUTStrategy-RealOption.xlsx]Opt_BS!R295C8</stp>
        <stp>IVOL_MATURITY=MATURITY_1STM</stp>
        <stp>IVOL_MONEYNESS_LEVEL=MONEY_LVL_100_</stp>
        <stp>DTS=H</stp>
        <stp>FACTOR=.01</stp>
        <stp>DAYS=W</stp>
        <tr r="H295" s="4"/>
      </tp>
      <tp t="e">
        <v>#N/A</v>
        <stp/>
        <stp>##V3_BDHV12</stp>
        <stp>SPX Index</stp>
        <stp>IVOL_MONEYNESS</stp>
        <stp/>
        <stp/>
        <stp>[PUTStrategy-RealOption.xlsx]Opt_BS!R235C8</stp>
        <stp>IVOL_MATURITY=MATURITY_1STM</stp>
        <stp>IVOL_MONEYNESS_LEVEL=MONEY_LVL_100_</stp>
        <stp>DTS=H</stp>
        <stp>FACTOR=.01</stp>
        <stp>DAYS=W</stp>
        <tr r="H235" s="4"/>
      </tp>
      <tp t="e">
        <v>#N/A</v>
        <stp/>
        <stp>##V3_BDHV12</stp>
        <stp>SPX Index</stp>
        <stp>IVOL_MONEYNESS</stp>
        <stp/>
        <stp/>
        <stp>[PUTStrategy-RealOption.xlsx]Opt_BS!R265C8</stp>
        <stp>IVOL_MATURITY=MATURITY_1STM</stp>
        <stp>IVOL_MONEYNESS_LEVEL=MONEY_LVL_100_</stp>
        <stp>DTS=H</stp>
        <stp>FACTOR=.01</stp>
        <stp>DAYS=W</stp>
        <tr r="H265" s="4"/>
      </tp>
      <tp t="e">
        <v>#N/A</v>
        <stp/>
        <stp>##V3_BDHV12</stp>
        <stp>SPX Index</stp>
        <stp>IVOL_MONEYNESS</stp>
        <stp/>
        <stp/>
        <stp>[PUTStrategy-RealOption.xlsx]Opt_BS!R275C8</stp>
        <stp>IVOL_MATURITY=MATURITY_1STM</stp>
        <stp>IVOL_MONEYNESS_LEVEL=MONEY_LVL_100_</stp>
        <stp>DTS=H</stp>
        <stp>FACTOR=.01</stp>
        <stp>DAYS=W</stp>
        <tr r="H275" s="4"/>
      </tp>
      <tp t="e">
        <v>#N/A</v>
        <stp/>
        <stp>##V3_BDHV12</stp>
        <stp>SPX Index</stp>
        <stp>IVOL_MONEYNESS</stp>
        <stp/>
        <stp/>
        <stp>[PUTStrategy-RealOption.xlsx]Opt_BS!R245C8</stp>
        <stp>IVOL_MATURITY=MATURITY_1STM</stp>
        <stp>IVOL_MONEYNESS_LEVEL=MONEY_LVL_100_</stp>
        <stp>DTS=H</stp>
        <stp>FACTOR=.01</stp>
        <stp>DAYS=W</stp>
        <tr r="H245" s="4"/>
      </tp>
      <tp t="e">
        <v>#N/A</v>
        <stp/>
        <stp>##V3_BDHV12</stp>
        <stp>SPX Index</stp>
        <stp>IVOL_MONEYNESS</stp>
        <stp/>
        <stp/>
        <stp>[PUTStrategy-RealOption.xlsx]Opt_BS!R255C8</stp>
        <stp>IVOL_MATURITY=MATURITY_1STM</stp>
        <stp>IVOL_MONEYNESS_LEVEL=MONEY_LVL_100_</stp>
        <stp>DTS=H</stp>
        <stp>FACTOR=.01</stp>
        <stp>DAYS=W</stp>
        <tr r="H255" s="4"/>
      </tp>
      <tp t="e">
        <v>#N/A</v>
        <stp/>
        <stp>##V3_BDHV12</stp>
        <stp>SPX Index</stp>
        <stp>IVOL_MONEYNESS</stp>
        <stp/>
        <stp/>
        <stp>[PUTStrategy-RealOption.xlsx]Opt_BS!R385C8</stp>
        <stp>IVOL_MATURITY=MATURITY_1STM</stp>
        <stp>IVOL_MONEYNESS_LEVEL=MONEY_LVL_100_</stp>
        <stp>DTS=H</stp>
        <stp>FACTOR=.01</stp>
        <stp>DAYS=W</stp>
        <tr r="H385" s="4"/>
      </tp>
      <tp t="e">
        <v>#N/A</v>
        <stp/>
        <stp>##V3_BDHV12</stp>
        <stp>SPX Index</stp>
        <stp>IVOL_MONEYNESS</stp>
        <stp/>
        <stp/>
        <stp>[PUTStrategy-RealOption.xlsx]Opt_BS!R395C8</stp>
        <stp>IVOL_MATURITY=MATURITY_1STM</stp>
        <stp>IVOL_MONEYNESS_LEVEL=MONEY_LVL_100_</stp>
        <stp>DTS=H</stp>
        <stp>FACTOR=.01</stp>
        <stp>DAYS=W</stp>
        <tr r="H395" s="4"/>
      </tp>
      <tp t="e">
        <v>#N/A</v>
        <stp/>
        <stp>##V3_BDHV12</stp>
        <stp>SPX Index</stp>
        <stp>IVOL_MONEYNESS</stp>
        <stp/>
        <stp/>
        <stp>[PUTStrategy-RealOption.xlsx]Opt_BS!R325C8</stp>
        <stp>IVOL_MATURITY=MATURITY_1STM</stp>
        <stp>IVOL_MONEYNESS_LEVEL=MONEY_LVL_100_</stp>
        <stp>DTS=H</stp>
        <stp>FACTOR=.01</stp>
        <stp>DAYS=W</stp>
        <tr r="H325" s="4"/>
      </tp>
      <tp t="e">
        <v>#N/A</v>
        <stp/>
        <stp>##V3_BDHV12</stp>
        <stp>SPX Index</stp>
        <stp>IVOL_MONEYNESS</stp>
        <stp/>
        <stp/>
        <stp>[PUTStrategy-RealOption.xlsx]Opt_BS!R335C8</stp>
        <stp>IVOL_MATURITY=MATURITY_1STM</stp>
        <stp>IVOL_MONEYNESS_LEVEL=MONEY_LVL_100_</stp>
        <stp>DTS=H</stp>
        <stp>FACTOR=.01</stp>
        <stp>DAYS=W</stp>
        <tr r="H335" s="4"/>
      </tp>
      <tp t="e">
        <v>#N/A</v>
        <stp/>
        <stp>##V3_BDHV12</stp>
        <stp>SPX Index</stp>
        <stp>IVOL_MONEYNESS</stp>
        <stp/>
        <stp/>
        <stp>[PUTStrategy-RealOption.xlsx]Opt_BS!R305C8</stp>
        <stp>IVOL_MATURITY=MATURITY_1STM</stp>
        <stp>IVOL_MONEYNESS_LEVEL=MONEY_LVL_100_</stp>
        <stp>DTS=H</stp>
        <stp>FACTOR=.01</stp>
        <stp>DAYS=W</stp>
        <tr r="H305" s="4"/>
      </tp>
      <tp t="e">
        <v>#N/A</v>
        <stp/>
        <stp>##V3_BDHV12</stp>
        <stp>SPX Index</stp>
        <stp>IVOL_MONEYNESS</stp>
        <stp/>
        <stp/>
        <stp>[PUTStrategy-RealOption.xlsx]Opt_BS!R315C8</stp>
        <stp>IVOL_MATURITY=MATURITY_1STM</stp>
        <stp>IVOL_MONEYNESS_LEVEL=MONEY_LVL_100_</stp>
        <stp>DTS=H</stp>
        <stp>FACTOR=.01</stp>
        <stp>DAYS=W</stp>
        <tr r="H315" s="4"/>
      </tp>
      <tp t="e">
        <v>#N/A</v>
        <stp/>
        <stp>##V3_BDHV12</stp>
        <stp>SPX Index</stp>
        <stp>IVOL_MONEYNESS</stp>
        <stp/>
        <stp/>
        <stp>[PUTStrategy-RealOption.xlsx]Opt_BS!R365C8</stp>
        <stp>IVOL_MATURITY=MATURITY_1STM</stp>
        <stp>IVOL_MONEYNESS_LEVEL=MONEY_LVL_100_</stp>
        <stp>DTS=H</stp>
        <stp>FACTOR=.01</stp>
        <stp>DAYS=W</stp>
        <tr r="H365" s="4"/>
      </tp>
      <tp t="e">
        <v>#N/A</v>
        <stp/>
        <stp>##V3_BDHV12</stp>
        <stp>SPX Index</stp>
        <stp>IVOL_MONEYNESS</stp>
        <stp/>
        <stp/>
        <stp>[PUTStrategy-RealOption.xlsx]Opt_BS!R375C8</stp>
        <stp>IVOL_MATURITY=MATURITY_1STM</stp>
        <stp>IVOL_MONEYNESS_LEVEL=MONEY_LVL_100_</stp>
        <stp>DTS=H</stp>
        <stp>FACTOR=.01</stp>
        <stp>DAYS=W</stp>
        <tr r="H375" s="4"/>
      </tp>
      <tp t="e">
        <v>#N/A</v>
        <stp/>
        <stp>##V3_BDHV12</stp>
        <stp>SPX Index</stp>
        <stp>IVOL_MONEYNESS</stp>
        <stp/>
        <stp/>
        <stp>[PUTStrategy-RealOption.xlsx]Opt_BS!R345C8</stp>
        <stp>IVOL_MATURITY=MATURITY_1STM</stp>
        <stp>IVOL_MONEYNESS_LEVEL=MONEY_LVL_100_</stp>
        <stp>DTS=H</stp>
        <stp>FACTOR=.01</stp>
        <stp>DAYS=W</stp>
        <tr r="H345" s="4"/>
      </tp>
      <tp t="e">
        <v>#N/A</v>
        <stp/>
        <stp>##V3_BDHV12</stp>
        <stp>SPX Index</stp>
        <stp>IVOL_MONEYNESS</stp>
        <stp/>
        <stp/>
        <stp>[PUTStrategy-RealOption.xlsx]Opt_BS!R355C8</stp>
        <stp>IVOL_MATURITY=MATURITY_1STM</stp>
        <stp>IVOL_MONEYNESS_LEVEL=MONEY_LVL_100_</stp>
        <stp>DTS=H</stp>
        <stp>FACTOR=.01</stp>
        <stp>DAYS=W</stp>
        <tr r="H355" s="4"/>
      </tp>
      <tp t="e">
        <v>#N/A</v>
        <stp/>
        <stp>##V3_BDHV12</stp>
        <stp>SPX Index</stp>
        <stp>IVOL_MONEYNESS</stp>
        <stp/>
        <stp/>
        <stp>[PUTStrategy-RealOption.xlsx]Opt_BS!R685C8</stp>
        <stp>IVOL_MATURITY=MATURITY_1STM</stp>
        <stp>IVOL_MONEYNESS_LEVEL=MONEY_LVL_100_</stp>
        <stp>DTS=H</stp>
        <stp>FACTOR=.01</stp>
        <stp>DAYS=W</stp>
        <tr r="H685" s="4"/>
      </tp>
      <tp t="e">
        <v>#N/A</v>
        <stp/>
        <stp>##V3_BDHV12</stp>
        <stp>SPX Index</stp>
        <stp>IVOL_MONEYNESS</stp>
        <stp/>
        <stp/>
        <stp>[PUTStrategy-RealOption.xlsx]Opt_BS!R695C8</stp>
        <stp>IVOL_MATURITY=MATURITY_1STM</stp>
        <stp>IVOL_MONEYNESS_LEVEL=MONEY_LVL_100_</stp>
        <stp>DTS=H</stp>
        <stp>FACTOR=.01</stp>
        <stp>DAYS=W</stp>
        <tr r="H695" s="4"/>
      </tp>
      <tp t="e">
        <v>#N/A</v>
        <stp/>
        <stp>##V3_BDHV12</stp>
        <stp>SPX Index</stp>
        <stp>IVOL_MONEYNESS</stp>
        <stp/>
        <stp/>
        <stp>[PUTStrategy-RealOption.xlsx]Opt_BS!R625C8</stp>
        <stp>IVOL_MATURITY=MATURITY_1STM</stp>
        <stp>IVOL_MONEYNESS_LEVEL=MONEY_LVL_100_</stp>
        <stp>DTS=H</stp>
        <stp>FACTOR=.01</stp>
        <stp>DAYS=W</stp>
        <tr r="H625" s="4"/>
      </tp>
      <tp t="e">
        <v>#N/A</v>
        <stp/>
        <stp>##V3_BDHV12</stp>
        <stp>SPX Index</stp>
        <stp>IVOL_MONEYNESS</stp>
        <stp/>
        <stp/>
        <stp>[PUTStrategy-RealOption.xlsx]Opt_BS!R635C8</stp>
        <stp>IVOL_MATURITY=MATURITY_1STM</stp>
        <stp>IVOL_MONEYNESS_LEVEL=MONEY_LVL_100_</stp>
        <stp>DTS=H</stp>
        <stp>FACTOR=.01</stp>
        <stp>DAYS=W</stp>
        <tr r="H635" s="4"/>
      </tp>
      <tp t="e">
        <v>#N/A</v>
        <stp/>
        <stp>##V3_BDHV12</stp>
        <stp>SPX Index</stp>
        <stp>IVOL_MONEYNESS</stp>
        <stp/>
        <stp/>
        <stp>[PUTStrategy-RealOption.xlsx]Opt_BS!R605C8</stp>
        <stp>IVOL_MATURITY=MATURITY_1STM</stp>
        <stp>IVOL_MONEYNESS_LEVEL=MONEY_LVL_100_</stp>
        <stp>DTS=H</stp>
        <stp>FACTOR=.01</stp>
        <stp>DAYS=W</stp>
        <tr r="H605" s="4"/>
      </tp>
      <tp t="e">
        <v>#N/A</v>
        <stp/>
        <stp>##V3_BDHV12</stp>
        <stp>SPX Index</stp>
        <stp>IVOL_MONEYNESS</stp>
        <stp/>
        <stp/>
        <stp>[PUTStrategy-RealOption.xlsx]Opt_BS!R615C8</stp>
        <stp>IVOL_MATURITY=MATURITY_1STM</stp>
        <stp>IVOL_MONEYNESS_LEVEL=MONEY_LVL_100_</stp>
        <stp>DTS=H</stp>
        <stp>FACTOR=.01</stp>
        <stp>DAYS=W</stp>
        <tr r="H615" s="4"/>
      </tp>
      <tp t="e">
        <v>#N/A</v>
        <stp/>
        <stp>##V3_BDHV12</stp>
        <stp>SPX Index</stp>
        <stp>IVOL_MONEYNESS</stp>
        <stp/>
        <stp/>
        <stp>[PUTStrategy-RealOption.xlsx]Opt_BS!R665C8</stp>
        <stp>IVOL_MATURITY=MATURITY_1STM</stp>
        <stp>IVOL_MONEYNESS_LEVEL=MONEY_LVL_100_</stp>
        <stp>DTS=H</stp>
        <stp>FACTOR=.01</stp>
        <stp>DAYS=W</stp>
        <tr r="H665" s="4"/>
      </tp>
      <tp t="e">
        <v>#N/A</v>
        <stp/>
        <stp>##V3_BDHV12</stp>
        <stp>SPX Index</stp>
        <stp>IVOL_MONEYNESS</stp>
        <stp/>
        <stp/>
        <stp>[PUTStrategy-RealOption.xlsx]Opt_BS!R675C8</stp>
        <stp>IVOL_MATURITY=MATURITY_1STM</stp>
        <stp>IVOL_MONEYNESS_LEVEL=MONEY_LVL_100_</stp>
        <stp>DTS=H</stp>
        <stp>FACTOR=.01</stp>
        <stp>DAYS=W</stp>
        <tr r="H675" s="4"/>
      </tp>
      <tp t="e">
        <v>#N/A</v>
        <stp/>
        <stp>##V3_BDHV12</stp>
        <stp>SPX Index</stp>
        <stp>IVOL_MONEYNESS</stp>
        <stp/>
        <stp/>
        <stp>[PUTStrategy-RealOption.xlsx]Opt_BS!R645C8</stp>
        <stp>IVOL_MATURITY=MATURITY_1STM</stp>
        <stp>IVOL_MONEYNESS_LEVEL=MONEY_LVL_100_</stp>
        <stp>DTS=H</stp>
        <stp>FACTOR=.01</stp>
        <stp>DAYS=W</stp>
        <tr r="H645" s="4"/>
      </tp>
      <tp t="e">
        <v>#N/A</v>
        <stp/>
        <stp>##V3_BDHV12</stp>
        <stp>SPX Index</stp>
        <stp>IVOL_MONEYNESS</stp>
        <stp/>
        <stp/>
        <stp>[PUTStrategy-RealOption.xlsx]Opt_BS!R655C8</stp>
        <stp>IVOL_MATURITY=MATURITY_1STM</stp>
        <stp>IVOL_MONEYNESS_LEVEL=MONEY_LVL_100_</stp>
        <stp>DTS=H</stp>
        <stp>FACTOR=.01</stp>
        <stp>DAYS=W</stp>
        <tr r="H655" s="4"/>
      </tp>
      <tp t="e">
        <v>#N/A</v>
        <stp/>
        <stp>##V3_BDHV12</stp>
        <stp>SPX Index</stp>
        <stp>IVOL_MONEYNESS</stp>
        <stp/>
        <stp/>
        <stp>[PUTStrategy-RealOption.xlsx]Opt_BS!R785C8</stp>
        <stp>IVOL_MATURITY=MATURITY_1STM</stp>
        <stp>IVOL_MONEYNESS_LEVEL=MONEY_LVL_100_</stp>
        <stp>DTS=H</stp>
        <stp>FACTOR=.01</stp>
        <stp>DAYS=W</stp>
        <tr r="H785" s="4"/>
      </tp>
      <tp t="e">
        <v>#N/A</v>
        <stp/>
        <stp>##V3_BDHV12</stp>
        <stp>SPX Index</stp>
        <stp>IVOL_MONEYNESS</stp>
        <stp/>
        <stp/>
        <stp>[PUTStrategy-RealOption.xlsx]Opt_BS!R795C8</stp>
        <stp>IVOL_MATURITY=MATURITY_1STM</stp>
        <stp>IVOL_MONEYNESS_LEVEL=MONEY_LVL_100_</stp>
        <stp>DTS=H</stp>
        <stp>FACTOR=.01</stp>
        <stp>DAYS=W</stp>
        <tr r="H795" s="4"/>
      </tp>
      <tp t="e">
        <v>#N/A</v>
        <stp/>
        <stp>##V3_BDHV12</stp>
        <stp>SPX Index</stp>
        <stp>IVOL_MONEYNESS</stp>
        <stp/>
        <stp/>
        <stp>[PUTStrategy-RealOption.xlsx]Opt_BS!R725C8</stp>
        <stp>IVOL_MATURITY=MATURITY_1STM</stp>
        <stp>IVOL_MONEYNESS_LEVEL=MONEY_LVL_100_</stp>
        <stp>DTS=H</stp>
        <stp>FACTOR=.01</stp>
        <stp>DAYS=W</stp>
        <tr r="H725" s="4"/>
      </tp>
      <tp t="e">
        <v>#N/A</v>
        <stp/>
        <stp>##V3_BDHV12</stp>
        <stp>SPX Index</stp>
        <stp>IVOL_MONEYNESS</stp>
        <stp/>
        <stp/>
        <stp>[PUTStrategy-RealOption.xlsx]Opt_BS!R735C8</stp>
        <stp>IVOL_MATURITY=MATURITY_1STM</stp>
        <stp>IVOL_MONEYNESS_LEVEL=MONEY_LVL_100_</stp>
        <stp>DTS=H</stp>
        <stp>FACTOR=.01</stp>
        <stp>DAYS=W</stp>
        <tr r="H735" s="4"/>
      </tp>
      <tp t="e">
        <v>#N/A</v>
        <stp/>
        <stp>##V3_BDHV12</stp>
        <stp>SPX Index</stp>
        <stp>IVOL_MONEYNESS</stp>
        <stp/>
        <stp/>
        <stp>[PUTStrategy-RealOption.xlsx]Opt_BS!R705C8</stp>
        <stp>IVOL_MATURITY=MATURITY_1STM</stp>
        <stp>IVOL_MONEYNESS_LEVEL=MONEY_LVL_100_</stp>
        <stp>DTS=H</stp>
        <stp>FACTOR=.01</stp>
        <stp>DAYS=W</stp>
        <tr r="H705" s="4"/>
      </tp>
      <tp t="e">
        <v>#N/A</v>
        <stp/>
        <stp>##V3_BDHV12</stp>
        <stp>SPX Index</stp>
        <stp>IVOL_MONEYNESS</stp>
        <stp/>
        <stp/>
        <stp>[PUTStrategy-RealOption.xlsx]Opt_BS!R715C8</stp>
        <stp>IVOL_MATURITY=MATURITY_1STM</stp>
        <stp>IVOL_MONEYNESS_LEVEL=MONEY_LVL_100_</stp>
        <stp>DTS=H</stp>
        <stp>FACTOR=.01</stp>
        <stp>DAYS=W</stp>
        <tr r="H715" s="4"/>
      </tp>
      <tp t="e">
        <v>#N/A</v>
        <stp/>
        <stp>##V3_BDHV12</stp>
        <stp>SPX Index</stp>
        <stp>IVOL_MONEYNESS</stp>
        <stp/>
        <stp/>
        <stp>[PUTStrategy-RealOption.xlsx]Opt_BS!R765C8</stp>
        <stp>IVOL_MATURITY=MATURITY_1STM</stp>
        <stp>IVOL_MONEYNESS_LEVEL=MONEY_LVL_100_</stp>
        <stp>DTS=H</stp>
        <stp>FACTOR=.01</stp>
        <stp>DAYS=W</stp>
        <tr r="H765" s="4"/>
      </tp>
      <tp t="e">
        <v>#N/A</v>
        <stp/>
        <stp>##V3_BDHV12</stp>
        <stp>SPX Index</stp>
        <stp>IVOL_MONEYNESS</stp>
        <stp/>
        <stp/>
        <stp>[PUTStrategy-RealOption.xlsx]Opt_BS!R775C8</stp>
        <stp>IVOL_MATURITY=MATURITY_1STM</stp>
        <stp>IVOL_MONEYNESS_LEVEL=MONEY_LVL_100_</stp>
        <stp>DTS=H</stp>
        <stp>FACTOR=.01</stp>
        <stp>DAYS=W</stp>
        <tr r="H775" s="4"/>
      </tp>
      <tp t="e">
        <v>#N/A</v>
        <stp/>
        <stp>##V3_BDHV12</stp>
        <stp>SPX Index</stp>
        <stp>IVOL_MONEYNESS</stp>
        <stp/>
        <stp/>
        <stp>[PUTStrategy-RealOption.xlsx]Opt_BS!R745C8</stp>
        <stp>IVOL_MATURITY=MATURITY_1STM</stp>
        <stp>IVOL_MONEYNESS_LEVEL=MONEY_LVL_100_</stp>
        <stp>DTS=H</stp>
        <stp>FACTOR=.01</stp>
        <stp>DAYS=W</stp>
        <tr r="H745" s="4"/>
      </tp>
      <tp t="e">
        <v>#N/A</v>
        <stp/>
        <stp>##V3_BDHV12</stp>
        <stp>SPX Index</stp>
        <stp>IVOL_MONEYNESS</stp>
        <stp/>
        <stp/>
        <stp>[PUTStrategy-RealOption.xlsx]Opt_BS!R755C8</stp>
        <stp>IVOL_MATURITY=MATURITY_1STM</stp>
        <stp>IVOL_MONEYNESS_LEVEL=MONEY_LVL_100_</stp>
        <stp>DTS=H</stp>
        <stp>FACTOR=.01</stp>
        <stp>DAYS=W</stp>
        <tr r="H755" s="4"/>
      </tp>
      <tp t="e">
        <v>#N/A</v>
        <stp/>
        <stp>##V3_BDHV12</stp>
        <stp>SPX Index</stp>
        <stp>IVOL_MONEYNESS</stp>
        <stp/>
        <stp/>
        <stp>[PUTStrategy-RealOption.xlsx]Opt_BS!R485C8</stp>
        <stp>IVOL_MATURITY=MATURITY_1STM</stp>
        <stp>IVOL_MONEYNESS_LEVEL=MONEY_LVL_100_</stp>
        <stp>DTS=H</stp>
        <stp>FACTOR=.01</stp>
        <stp>DAYS=W</stp>
        <tr r="H485" s="4"/>
      </tp>
      <tp t="e">
        <v>#N/A</v>
        <stp/>
        <stp>##V3_BDHV12</stp>
        <stp>SPX Index</stp>
        <stp>IVOL_MONEYNESS</stp>
        <stp/>
        <stp/>
        <stp>[PUTStrategy-RealOption.xlsx]Opt_BS!R495C8</stp>
        <stp>IVOL_MATURITY=MATURITY_1STM</stp>
        <stp>IVOL_MONEYNESS_LEVEL=MONEY_LVL_100_</stp>
        <stp>DTS=H</stp>
        <stp>FACTOR=.01</stp>
        <stp>DAYS=W</stp>
        <tr r="H495" s="4"/>
      </tp>
      <tp t="e">
        <v>#N/A</v>
        <stp/>
        <stp>##V3_BDHV12</stp>
        <stp>SPX Index</stp>
        <stp>IVOL_MONEYNESS</stp>
        <stp/>
        <stp/>
        <stp>[PUTStrategy-RealOption.xlsx]Opt_BS!R425C8</stp>
        <stp>IVOL_MATURITY=MATURITY_1STM</stp>
        <stp>IVOL_MONEYNESS_LEVEL=MONEY_LVL_100_</stp>
        <stp>DTS=H</stp>
        <stp>FACTOR=.01</stp>
        <stp>DAYS=W</stp>
        <tr r="H425" s="4"/>
      </tp>
      <tp t="e">
        <v>#N/A</v>
        <stp/>
        <stp>##V3_BDHV12</stp>
        <stp>SPX Index</stp>
        <stp>IVOL_MONEYNESS</stp>
        <stp/>
        <stp/>
        <stp>[PUTStrategy-RealOption.xlsx]Opt_BS!R435C8</stp>
        <stp>IVOL_MATURITY=MATURITY_1STM</stp>
        <stp>IVOL_MONEYNESS_LEVEL=MONEY_LVL_100_</stp>
        <stp>DTS=H</stp>
        <stp>FACTOR=.01</stp>
        <stp>DAYS=W</stp>
        <tr r="H435" s="4"/>
      </tp>
      <tp t="e">
        <v>#N/A</v>
        <stp/>
        <stp>##V3_BDHV12</stp>
        <stp>SPX Index</stp>
        <stp>IVOL_MONEYNESS</stp>
        <stp/>
        <stp/>
        <stp>[PUTStrategy-RealOption.xlsx]Opt_BS!R405C8</stp>
        <stp>IVOL_MATURITY=MATURITY_1STM</stp>
        <stp>IVOL_MONEYNESS_LEVEL=MONEY_LVL_100_</stp>
        <stp>DTS=H</stp>
        <stp>FACTOR=.01</stp>
        <stp>DAYS=W</stp>
        <tr r="H405" s="4"/>
      </tp>
      <tp t="e">
        <v>#N/A</v>
        <stp/>
        <stp>##V3_BDHV12</stp>
        <stp>SPX Index</stp>
        <stp>IVOL_MONEYNESS</stp>
        <stp/>
        <stp/>
        <stp>[PUTStrategy-RealOption.xlsx]Opt_BS!R415C8</stp>
        <stp>IVOL_MATURITY=MATURITY_1STM</stp>
        <stp>IVOL_MONEYNESS_LEVEL=MONEY_LVL_100_</stp>
        <stp>DTS=H</stp>
        <stp>FACTOR=.01</stp>
        <stp>DAYS=W</stp>
        <tr r="H415" s="4"/>
      </tp>
      <tp t="e">
        <v>#N/A</v>
        <stp/>
        <stp>##V3_BDHV12</stp>
        <stp>SPX Index</stp>
        <stp>IVOL_MONEYNESS</stp>
        <stp/>
        <stp/>
        <stp>[PUTStrategy-RealOption.xlsx]Opt_BS!R465C8</stp>
        <stp>IVOL_MATURITY=MATURITY_1STM</stp>
        <stp>IVOL_MONEYNESS_LEVEL=MONEY_LVL_100_</stp>
        <stp>DTS=H</stp>
        <stp>FACTOR=.01</stp>
        <stp>DAYS=W</stp>
        <tr r="H465" s="4"/>
      </tp>
      <tp t="e">
        <v>#N/A</v>
        <stp/>
        <stp>##V3_BDHV12</stp>
        <stp>SPX Index</stp>
        <stp>IVOL_MONEYNESS</stp>
        <stp/>
        <stp/>
        <stp>[PUTStrategy-RealOption.xlsx]Opt_BS!R475C8</stp>
        <stp>IVOL_MATURITY=MATURITY_1STM</stp>
        <stp>IVOL_MONEYNESS_LEVEL=MONEY_LVL_100_</stp>
        <stp>DTS=H</stp>
        <stp>FACTOR=.01</stp>
        <stp>DAYS=W</stp>
        <tr r="H475" s="4"/>
      </tp>
      <tp t="e">
        <v>#N/A</v>
        <stp/>
        <stp>##V3_BDHV12</stp>
        <stp>SPX Index</stp>
        <stp>IVOL_MONEYNESS</stp>
        <stp/>
        <stp/>
        <stp>[PUTStrategy-RealOption.xlsx]Opt_BS!R445C8</stp>
        <stp>IVOL_MATURITY=MATURITY_1STM</stp>
        <stp>IVOL_MONEYNESS_LEVEL=MONEY_LVL_100_</stp>
        <stp>DTS=H</stp>
        <stp>FACTOR=.01</stp>
        <stp>DAYS=W</stp>
        <tr r="H445" s="4"/>
      </tp>
      <tp t="e">
        <v>#N/A</v>
        <stp/>
        <stp>##V3_BDHV12</stp>
        <stp>SPX Index</stp>
        <stp>IVOL_MONEYNESS</stp>
        <stp/>
        <stp/>
        <stp>[PUTStrategy-RealOption.xlsx]Opt_BS!R455C8</stp>
        <stp>IVOL_MATURITY=MATURITY_1STM</stp>
        <stp>IVOL_MONEYNESS_LEVEL=MONEY_LVL_100_</stp>
        <stp>DTS=H</stp>
        <stp>FACTOR=.01</stp>
        <stp>DAYS=W</stp>
        <tr r="H455" s="4"/>
      </tp>
      <tp t="e">
        <v>#N/A</v>
        <stp/>
        <stp>##V3_BDHV12</stp>
        <stp>SPX Index</stp>
        <stp>IVOL_MONEYNESS</stp>
        <stp/>
        <stp/>
        <stp>[PUTStrategy-RealOption.xlsx]Opt_BS!R585C8</stp>
        <stp>IVOL_MATURITY=MATURITY_1STM</stp>
        <stp>IVOL_MONEYNESS_LEVEL=MONEY_LVL_100_</stp>
        <stp>DTS=H</stp>
        <stp>FACTOR=.01</stp>
        <stp>DAYS=W</stp>
        <tr r="H585" s="4"/>
      </tp>
      <tp t="e">
        <v>#N/A</v>
        <stp/>
        <stp>##V3_BDHV12</stp>
        <stp>SPX Index</stp>
        <stp>IVOL_MONEYNESS</stp>
        <stp/>
        <stp/>
        <stp>[PUTStrategy-RealOption.xlsx]Opt_BS!R595C8</stp>
        <stp>IVOL_MATURITY=MATURITY_1STM</stp>
        <stp>IVOL_MONEYNESS_LEVEL=MONEY_LVL_100_</stp>
        <stp>DTS=H</stp>
        <stp>FACTOR=.01</stp>
        <stp>DAYS=W</stp>
        <tr r="H595" s="4"/>
      </tp>
      <tp t="e">
        <v>#N/A</v>
        <stp/>
        <stp>##V3_BDHV12</stp>
        <stp>SPX Index</stp>
        <stp>IVOL_MONEYNESS</stp>
        <stp/>
        <stp/>
        <stp>[PUTStrategy-RealOption.xlsx]Opt_BS!R525C8</stp>
        <stp>IVOL_MATURITY=MATURITY_1STM</stp>
        <stp>IVOL_MONEYNESS_LEVEL=MONEY_LVL_100_</stp>
        <stp>DTS=H</stp>
        <stp>FACTOR=.01</stp>
        <stp>DAYS=W</stp>
        <tr r="H525" s="4"/>
      </tp>
      <tp t="e">
        <v>#N/A</v>
        <stp/>
        <stp>##V3_BDHV12</stp>
        <stp>SPX Index</stp>
        <stp>IVOL_MONEYNESS</stp>
        <stp/>
        <stp/>
        <stp>[PUTStrategy-RealOption.xlsx]Opt_BS!R535C8</stp>
        <stp>IVOL_MATURITY=MATURITY_1STM</stp>
        <stp>IVOL_MONEYNESS_LEVEL=MONEY_LVL_100_</stp>
        <stp>DTS=H</stp>
        <stp>FACTOR=.01</stp>
        <stp>DAYS=W</stp>
        <tr r="H535" s="4"/>
      </tp>
      <tp t="e">
        <v>#N/A</v>
        <stp/>
        <stp>##V3_BDHV12</stp>
        <stp>SPX Index</stp>
        <stp>IVOL_MONEYNESS</stp>
        <stp/>
        <stp/>
        <stp>[PUTStrategy-RealOption.xlsx]Opt_BS!R505C8</stp>
        <stp>IVOL_MATURITY=MATURITY_1STM</stp>
        <stp>IVOL_MONEYNESS_LEVEL=MONEY_LVL_100_</stp>
        <stp>DTS=H</stp>
        <stp>FACTOR=.01</stp>
        <stp>DAYS=W</stp>
        <tr r="H505" s="4"/>
      </tp>
      <tp t="e">
        <v>#N/A</v>
        <stp/>
        <stp>##V3_BDHV12</stp>
        <stp>SPX Index</stp>
        <stp>IVOL_MONEYNESS</stp>
        <stp/>
        <stp/>
        <stp>[PUTStrategy-RealOption.xlsx]Opt_BS!R515C8</stp>
        <stp>IVOL_MATURITY=MATURITY_1STM</stp>
        <stp>IVOL_MONEYNESS_LEVEL=MONEY_LVL_100_</stp>
        <stp>DTS=H</stp>
        <stp>FACTOR=.01</stp>
        <stp>DAYS=W</stp>
        <tr r="H515" s="4"/>
      </tp>
      <tp t="e">
        <v>#N/A</v>
        <stp/>
        <stp>##V3_BDHV12</stp>
        <stp>SPX Index</stp>
        <stp>IVOL_MONEYNESS</stp>
        <stp/>
        <stp/>
        <stp>[PUTStrategy-RealOption.xlsx]Opt_BS!R565C8</stp>
        <stp>IVOL_MATURITY=MATURITY_1STM</stp>
        <stp>IVOL_MONEYNESS_LEVEL=MONEY_LVL_100_</stp>
        <stp>DTS=H</stp>
        <stp>FACTOR=.01</stp>
        <stp>DAYS=W</stp>
        <tr r="H565" s="4"/>
      </tp>
      <tp t="e">
        <v>#N/A</v>
        <stp/>
        <stp>##V3_BDHV12</stp>
        <stp>SPX Index</stp>
        <stp>IVOL_MONEYNESS</stp>
        <stp/>
        <stp/>
        <stp>[PUTStrategy-RealOption.xlsx]Opt_BS!R575C8</stp>
        <stp>IVOL_MATURITY=MATURITY_1STM</stp>
        <stp>IVOL_MONEYNESS_LEVEL=MONEY_LVL_100_</stp>
        <stp>DTS=H</stp>
        <stp>FACTOR=.01</stp>
        <stp>DAYS=W</stp>
        <tr r="H575" s="4"/>
      </tp>
      <tp t="e">
        <v>#N/A</v>
        <stp/>
        <stp>##V3_BDHV12</stp>
        <stp>SPX Index</stp>
        <stp>IVOL_MONEYNESS</stp>
        <stp/>
        <stp/>
        <stp>[PUTStrategy-RealOption.xlsx]Opt_BS!R545C8</stp>
        <stp>IVOL_MATURITY=MATURITY_1STM</stp>
        <stp>IVOL_MONEYNESS_LEVEL=MONEY_LVL_100_</stp>
        <stp>DTS=H</stp>
        <stp>FACTOR=.01</stp>
        <stp>DAYS=W</stp>
        <tr r="H545" s="4"/>
      </tp>
      <tp t="e">
        <v>#N/A</v>
        <stp/>
        <stp>##V3_BDHV12</stp>
        <stp>SPX Index</stp>
        <stp>IVOL_MONEYNESS</stp>
        <stp/>
        <stp/>
        <stp>[PUTStrategy-RealOption.xlsx]Opt_BS!R555C8</stp>
        <stp>IVOL_MATURITY=MATURITY_1STM</stp>
        <stp>IVOL_MONEYNESS_LEVEL=MONEY_LVL_100_</stp>
        <stp>DTS=H</stp>
        <stp>FACTOR=.01</stp>
        <stp>DAYS=W</stp>
        <tr r="H555" s="4"/>
      </tp>
      <tp t="e">
        <v>#N/A</v>
        <stp/>
        <stp>##V3_BDHV12</stp>
        <stp>SPX Index</stp>
        <stp>IVOL_MONEYNESS</stp>
        <stp/>
        <stp/>
        <stp>[PUTStrategy-RealOption.xlsx]Opt_BS!R884C8</stp>
        <stp>IVOL_MATURITY=MATURITY_1STM</stp>
        <stp>IVOL_MONEYNESS_LEVEL=MONEY_LVL_100_</stp>
        <stp>DTS=H</stp>
        <stp>FACTOR=.01</stp>
        <stp>DAYS=W</stp>
        <tr r="H884" s="4"/>
      </tp>
      <tp t="e">
        <v>#N/A</v>
        <stp/>
        <stp>##V3_BDHV12</stp>
        <stp>SPX Index</stp>
        <stp>IVOL_MONEYNESS</stp>
        <stp/>
        <stp/>
        <stp>[PUTStrategy-RealOption.xlsx]Opt_BS!R894C8</stp>
        <stp>IVOL_MATURITY=MATURITY_1STM</stp>
        <stp>IVOL_MONEYNESS_LEVEL=MONEY_LVL_100_</stp>
        <stp>DTS=H</stp>
        <stp>FACTOR=.01</stp>
        <stp>DAYS=W</stp>
        <tr r="H894" s="4"/>
      </tp>
      <tp t="e">
        <v>#N/A</v>
        <stp/>
        <stp>##V3_BDHV12</stp>
        <stp>SPX Index</stp>
        <stp>IVOL_MONEYNESS</stp>
        <stp/>
        <stp/>
        <stp>[PUTStrategy-RealOption.xlsx]Opt_BS!R824C8</stp>
        <stp>IVOL_MATURITY=MATURITY_1STM</stp>
        <stp>IVOL_MONEYNESS_LEVEL=MONEY_LVL_100_</stp>
        <stp>DTS=H</stp>
        <stp>FACTOR=.01</stp>
        <stp>DAYS=W</stp>
        <tr r="H824" s="4"/>
      </tp>
      <tp t="e">
        <v>#N/A</v>
        <stp/>
        <stp>##V3_BDHV12</stp>
        <stp>SPX Index</stp>
        <stp>IVOL_MONEYNESS</stp>
        <stp/>
        <stp/>
        <stp>[PUTStrategy-RealOption.xlsx]Opt_BS!R834C8</stp>
        <stp>IVOL_MATURITY=MATURITY_1STM</stp>
        <stp>IVOL_MONEYNESS_LEVEL=MONEY_LVL_100_</stp>
        <stp>DTS=H</stp>
        <stp>FACTOR=.01</stp>
        <stp>DAYS=W</stp>
        <tr r="H834" s="4"/>
      </tp>
      <tp t="e">
        <v>#N/A</v>
        <stp/>
        <stp>##V3_BDHV12</stp>
        <stp>SPX Index</stp>
        <stp>IVOL_MONEYNESS</stp>
        <stp/>
        <stp/>
        <stp>[PUTStrategy-RealOption.xlsx]Opt_BS!R804C8</stp>
        <stp>IVOL_MATURITY=MATURITY_1STM</stp>
        <stp>IVOL_MONEYNESS_LEVEL=MONEY_LVL_100_</stp>
        <stp>DTS=H</stp>
        <stp>FACTOR=.01</stp>
        <stp>DAYS=W</stp>
        <tr r="H804" s="4"/>
      </tp>
      <tp t="e">
        <v>#N/A</v>
        <stp/>
        <stp>##V3_BDHV12</stp>
        <stp>SPX Index</stp>
        <stp>IVOL_MONEYNESS</stp>
        <stp/>
        <stp/>
        <stp>[PUTStrategy-RealOption.xlsx]Opt_BS!R814C8</stp>
        <stp>IVOL_MATURITY=MATURITY_1STM</stp>
        <stp>IVOL_MONEYNESS_LEVEL=MONEY_LVL_100_</stp>
        <stp>DTS=H</stp>
        <stp>FACTOR=.01</stp>
        <stp>DAYS=W</stp>
        <tr r="H814" s="4"/>
      </tp>
      <tp t="e">
        <v>#N/A</v>
        <stp/>
        <stp>##V3_BDHV12</stp>
        <stp>SPX Index</stp>
        <stp>IVOL_MONEYNESS</stp>
        <stp/>
        <stp/>
        <stp>[PUTStrategy-RealOption.xlsx]Opt_BS!R864C8</stp>
        <stp>IVOL_MATURITY=MATURITY_1STM</stp>
        <stp>IVOL_MONEYNESS_LEVEL=MONEY_LVL_100_</stp>
        <stp>DTS=H</stp>
        <stp>FACTOR=.01</stp>
        <stp>DAYS=W</stp>
        <tr r="H864" s="4"/>
      </tp>
      <tp t="e">
        <v>#N/A</v>
        <stp/>
        <stp>##V3_BDHV12</stp>
        <stp>SPX Index</stp>
        <stp>IVOL_MONEYNESS</stp>
        <stp/>
        <stp/>
        <stp>[PUTStrategy-RealOption.xlsx]Opt_BS!R874C8</stp>
        <stp>IVOL_MATURITY=MATURITY_1STM</stp>
        <stp>IVOL_MONEYNESS_LEVEL=MONEY_LVL_100_</stp>
        <stp>DTS=H</stp>
        <stp>FACTOR=.01</stp>
        <stp>DAYS=W</stp>
        <tr r="H874" s="4"/>
      </tp>
      <tp t="e">
        <v>#N/A</v>
        <stp/>
        <stp>##V3_BDHV12</stp>
        <stp>SPX Index</stp>
        <stp>IVOL_MONEYNESS</stp>
        <stp/>
        <stp/>
        <stp>[PUTStrategy-RealOption.xlsx]Opt_BS!R844C8</stp>
        <stp>IVOL_MATURITY=MATURITY_1STM</stp>
        <stp>IVOL_MONEYNESS_LEVEL=MONEY_LVL_100_</stp>
        <stp>DTS=H</stp>
        <stp>FACTOR=.01</stp>
        <stp>DAYS=W</stp>
        <tr r="H844" s="4"/>
      </tp>
      <tp t="e">
        <v>#N/A</v>
        <stp/>
        <stp>##V3_BDHV12</stp>
        <stp>SPX Index</stp>
        <stp>IVOL_MONEYNESS</stp>
        <stp/>
        <stp/>
        <stp>[PUTStrategy-RealOption.xlsx]Opt_BS!R854C8</stp>
        <stp>IVOL_MATURITY=MATURITY_1STM</stp>
        <stp>IVOL_MONEYNESS_LEVEL=MONEY_LVL_100_</stp>
        <stp>DTS=H</stp>
        <stp>FACTOR=.01</stp>
        <stp>DAYS=W</stp>
        <tr r="H854" s="4"/>
      </tp>
      <tp t="e">
        <v>#N/A</v>
        <stp/>
        <stp>##V3_BDHV12</stp>
        <stp>SPX Index</stp>
        <stp>IVOL_MONEYNESS</stp>
        <stp/>
        <stp/>
        <stp>[PUTStrategy-RealOption.xlsx]Opt_BS!R984C8</stp>
        <stp>IVOL_MATURITY=MATURITY_1STM</stp>
        <stp>IVOL_MONEYNESS_LEVEL=MONEY_LVL_100_</stp>
        <stp>DTS=H</stp>
        <stp>FACTOR=.01</stp>
        <stp>DAYS=W</stp>
        <tr r="H984" s="4"/>
      </tp>
      <tp t="e">
        <v>#N/A</v>
        <stp/>
        <stp>##V3_BDHV12</stp>
        <stp>SPX Index</stp>
        <stp>IVOL_MONEYNESS</stp>
        <stp/>
        <stp/>
        <stp>[PUTStrategy-RealOption.xlsx]Opt_BS!R994C8</stp>
        <stp>IVOL_MATURITY=MATURITY_1STM</stp>
        <stp>IVOL_MONEYNESS_LEVEL=MONEY_LVL_100_</stp>
        <stp>DTS=H</stp>
        <stp>FACTOR=.01</stp>
        <stp>DAYS=W</stp>
        <tr r="H994" s="4"/>
      </tp>
      <tp t="e">
        <v>#N/A</v>
        <stp/>
        <stp>##V3_BDHV12</stp>
        <stp>SPX Index</stp>
        <stp>IVOL_MONEYNESS</stp>
        <stp/>
        <stp/>
        <stp>[PUTStrategy-RealOption.xlsx]Opt_BS!R924C8</stp>
        <stp>IVOL_MATURITY=MATURITY_1STM</stp>
        <stp>IVOL_MONEYNESS_LEVEL=MONEY_LVL_100_</stp>
        <stp>DTS=H</stp>
        <stp>FACTOR=.01</stp>
        <stp>DAYS=W</stp>
        <tr r="H924" s="4"/>
      </tp>
      <tp t="e">
        <v>#N/A</v>
        <stp/>
        <stp>##V3_BDHV12</stp>
        <stp>SPX Index</stp>
        <stp>IVOL_MONEYNESS</stp>
        <stp/>
        <stp/>
        <stp>[PUTStrategy-RealOption.xlsx]Opt_BS!R934C8</stp>
        <stp>IVOL_MATURITY=MATURITY_1STM</stp>
        <stp>IVOL_MONEYNESS_LEVEL=MONEY_LVL_100_</stp>
        <stp>DTS=H</stp>
        <stp>FACTOR=.01</stp>
        <stp>DAYS=W</stp>
        <tr r="H934" s="4"/>
      </tp>
      <tp t="e">
        <v>#N/A</v>
        <stp/>
        <stp>##V3_BDHV12</stp>
        <stp>SPX Index</stp>
        <stp>IVOL_MONEYNESS</stp>
        <stp/>
        <stp/>
        <stp>[PUTStrategy-RealOption.xlsx]Opt_BS!R904C8</stp>
        <stp>IVOL_MATURITY=MATURITY_1STM</stp>
        <stp>IVOL_MONEYNESS_LEVEL=MONEY_LVL_100_</stp>
        <stp>DTS=H</stp>
        <stp>FACTOR=.01</stp>
        <stp>DAYS=W</stp>
        <tr r="H904" s="4"/>
      </tp>
      <tp t="e">
        <v>#N/A</v>
        <stp/>
        <stp>##V3_BDHV12</stp>
        <stp>SPX Index</stp>
        <stp>IVOL_MONEYNESS</stp>
        <stp/>
        <stp/>
        <stp>[PUTStrategy-RealOption.xlsx]Opt_BS!R914C8</stp>
        <stp>IVOL_MATURITY=MATURITY_1STM</stp>
        <stp>IVOL_MONEYNESS_LEVEL=MONEY_LVL_100_</stp>
        <stp>DTS=H</stp>
        <stp>FACTOR=.01</stp>
        <stp>DAYS=W</stp>
        <tr r="H914" s="4"/>
      </tp>
      <tp t="e">
        <v>#N/A</v>
        <stp/>
        <stp>##V3_BDHV12</stp>
        <stp>SPX Index</stp>
        <stp>IVOL_MONEYNESS</stp>
        <stp/>
        <stp/>
        <stp>[PUTStrategy-RealOption.xlsx]Opt_BS!R964C8</stp>
        <stp>IVOL_MATURITY=MATURITY_1STM</stp>
        <stp>IVOL_MONEYNESS_LEVEL=MONEY_LVL_100_</stp>
        <stp>DTS=H</stp>
        <stp>FACTOR=.01</stp>
        <stp>DAYS=W</stp>
        <tr r="H964" s="4"/>
      </tp>
      <tp t="e">
        <v>#N/A</v>
        <stp/>
        <stp>##V3_BDHV12</stp>
        <stp>SPX Index</stp>
        <stp>IVOL_MONEYNESS</stp>
        <stp/>
        <stp/>
        <stp>[PUTStrategy-RealOption.xlsx]Opt_BS!R974C8</stp>
        <stp>IVOL_MATURITY=MATURITY_1STM</stp>
        <stp>IVOL_MONEYNESS_LEVEL=MONEY_LVL_100_</stp>
        <stp>DTS=H</stp>
        <stp>FACTOR=.01</stp>
        <stp>DAYS=W</stp>
        <tr r="H974" s="4"/>
      </tp>
      <tp t="e">
        <v>#N/A</v>
        <stp/>
        <stp>##V3_BDHV12</stp>
        <stp>SPX Index</stp>
        <stp>IVOL_MONEYNESS</stp>
        <stp/>
        <stp/>
        <stp>[PUTStrategy-RealOption.xlsx]Opt_BS!R944C8</stp>
        <stp>IVOL_MATURITY=MATURITY_1STM</stp>
        <stp>IVOL_MONEYNESS_LEVEL=MONEY_LVL_100_</stp>
        <stp>DTS=H</stp>
        <stp>FACTOR=.01</stp>
        <stp>DAYS=W</stp>
        <tr r="H944" s="4"/>
      </tp>
      <tp t="e">
        <v>#N/A</v>
        <stp/>
        <stp>##V3_BDHV12</stp>
        <stp>SPX Index</stp>
        <stp>IVOL_MONEYNESS</stp>
        <stp/>
        <stp/>
        <stp>[PUTStrategy-RealOption.xlsx]Opt_BS!R954C8</stp>
        <stp>IVOL_MATURITY=MATURITY_1STM</stp>
        <stp>IVOL_MONEYNESS_LEVEL=MONEY_LVL_100_</stp>
        <stp>DTS=H</stp>
        <stp>FACTOR=.01</stp>
        <stp>DAYS=W</stp>
        <tr r="H954" s="4"/>
      </tp>
      <tp t="e">
        <v>#N/A</v>
        <stp/>
        <stp>##V3_BDHV12</stp>
        <stp>SPX Index</stp>
        <stp>IVOL_MONEYNESS</stp>
        <stp/>
        <stp/>
        <stp>[PUTStrategy-RealOption.xlsx]Opt_BS!R284C8</stp>
        <stp>IVOL_MATURITY=MATURITY_1STM</stp>
        <stp>IVOL_MONEYNESS_LEVEL=MONEY_LVL_100_</stp>
        <stp>DTS=H</stp>
        <stp>FACTOR=.01</stp>
        <stp>DAYS=W</stp>
        <tr r="H284" s="4"/>
      </tp>
      <tp t="e">
        <v>#N/A</v>
        <stp/>
        <stp>##V3_BDHV12</stp>
        <stp>SPX Index</stp>
        <stp>IVOL_MONEYNESS</stp>
        <stp/>
        <stp/>
        <stp>[PUTStrategy-RealOption.xlsx]Opt_BS!R294C8</stp>
        <stp>IVOL_MATURITY=MATURITY_1STM</stp>
        <stp>IVOL_MONEYNESS_LEVEL=MONEY_LVL_100_</stp>
        <stp>DTS=H</stp>
        <stp>FACTOR=.01</stp>
        <stp>DAYS=W</stp>
        <tr r="H294" s="4"/>
      </tp>
      <tp t="e">
        <v>#N/A</v>
        <stp/>
        <stp>##V3_BDHV12</stp>
        <stp>SPX Index</stp>
        <stp>IVOL_MONEYNESS</stp>
        <stp/>
        <stp/>
        <stp>[PUTStrategy-RealOption.xlsx]Opt_BS!R234C8</stp>
        <stp>IVOL_MATURITY=MATURITY_1STM</stp>
        <stp>IVOL_MONEYNESS_LEVEL=MONEY_LVL_100_</stp>
        <stp>DTS=H</stp>
        <stp>FACTOR=.01</stp>
        <stp>DAYS=W</stp>
        <tr r="H234" s="4"/>
      </tp>
      <tp t="e">
        <v>#N/A</v>
        <stp/>
        <stp>##V3_BDHV12</stp>
        <stp>SPX Index</stp>
        <stp>IVOL_MONEYNESS</stp>
        <stp/>
        <stp/>
        <stp>[PUTStrategy-RealOption.xlsx]Opt_BS!R264C8</stp>
        <stp>IVOL_MATURITY=MATURITY_1STM</stp>
        <stp>IVOL_MONEYNESS_LEVEL=MONEY_LVL_100_</stp>
        <stp>DTS=H</stp>
        <stp>FACTOR=.01</stp>
        <stp>DAYS=W</stp>
        <tr r="H264" s="4"/>
      </tp>
      <tp t="e">
        <v>#N/A</v>
        <stp/>
        <stp>##V3_BDHV12</stp>
        <stp>SPX Index</stp>
        <stp>IVOL_MONEYNESS</stp>
        <stp/>
        <stp/>
        <stp>[PUTStrategy-RealOption.xlsx]Opt_BS!R274C8</stp>
        <stp>IVOL_MATURITY=MATURITY_1STM</stp>
        <stp>IVOL_MONEYNESS_LEVEL=MONEY_LVL_100_</stp>
        <stp>DTS=H</stp>
        <stp>FACTOR=.01</stp>
        <stp>DAYS=W</stp>
        <tr r="H274" s="4"/>
      </tp>
      <tp t="e">
        <v>#N/A</v>
        <stp/>
        <stp>##V3_BDHV12</stp>
        <stp>SPX Index</stp>
        <stp>IVOL_MONEYNESS</stp>
        <stp/>
        <stp/>
        <stp>[PUTStrategy-RealOption.xlsx]Opt_BS!R244C8</stp>
        <stp>IVOL_MATURITY=MATURITY_1STM</stp>
        <stp>IVOL_MONEYNESS_LEVEL=MONEY_LVL_100_</stp>
        <stp>DTS=H</stp>
        <stp>FACTOR=.01</stp>
        <stp>DAYS=W</stp>
        <tr r="H244" s="4"/>
      </tp>
      <tp t="e">
        <v>#N/A</v>
        <stp/>
        <stp>##V3_BDHV12</stp>
        <stp>SPX Index</stp>
        <stp>IVOL_MONEYNESS</stp>
        <stp/>
        <stp/>
        <stp>[PUTStrategy-RealOption.xlsx]Opt_BS!R254C8</stp>
        <stp>IVOL_MATURITY=MATURITY_1STM</stp>
        <stp>IVOL_MONEYNESS_LEVEL=MONEY_LVL_100_</stp>
        <stp>DTS=H</stp>
        <stp>FACTOR=.01</stp>
        <stp>DAYS=W</stp>
        <tr r="H254" s="4"/>
      </tp>
      <tp t="e">
        <v>#N/A</v>
        <stp/>
        <stp>##V3_BDHV12</stp>
        <stp>SPX Index</stp>
        <stp>IVOL_MONEYNESS</stp>
        <stp/>
        <stp/>
        <stp>[PUTStrategy-RealOption.xlsx]Opt_BS!R384C8</stp>
        <stp>IVOL_MATURITY=MATURITY_1STM</stp>
        <stp>IVOL_MONEYNESS_LEVEL=MONEY_LVL_100_</stp>
        <stp>DTS=H</stp>
        <stp>FACTOR=.01</stp>
        <stp>DAYS=W</stp>
        <tr r="H384" s="4"/>
      </tp>
      <tp t="e">
        <v>#N/A</v>
        <stp/>
        <stp>##V3_BDHV12</stp>
        <stp>SPX Index</stp>
        <stp>IVOL_MONEYNESS</stp>
        <stp/>
        <stp/>
        <stp>[PUTStrategy-RealOption.xlsx]Opt_BS!R394C8</stp>
        <stp>IVOL_MATURITY=MATURITY_1STM</stp>
        <stp>IVOL_MONEYNESS_LEVEL=MONEY_LVL_100_</stp>
        <stp>DTS=H</stp>
        <stp>FACTOR=.01</stp>
        <stp>DAYS=W</stp>
        <tr r="H394" s="4"/>
      </tp>
      <tp t="e">
        <v>#N/A</v>
        <stp/>
        <stp>##V3_BDHV12</stp>
        <stp>SPX Index</stp>
        <stp>IVOL_MONEYNESS</stp>
        <stp/>
        <stp/>
        <stp>[PUTStrategy-RealOption.xlsx]Opt_BS!R324C8</stp>
        <stp>IVOL_MATURITY=MATURITY_1STM</stp>
        <stp>IVOL_MONEYNESS_LEVEL=MONEY_LVL_100_</stp>
        <stp>DTS=H</stp>
        <stp>FACTOR=.01</stp>
        <stp>DAYS=W</stp>
        <tr r="H324" s="4"/>
      </tp>
      <tp t="e">
        <v>#N/A</v>
        <stp/>
        <stp>##V3_BDHV12</stp>
        <stp>SPX Index</stp>
        <stp>IVOL_MONEYNESS</stp>
        <stp/>
        <stp/>
        <stp>[PUTStrategy-RealOption.xlsx]Opt_BS!R334C8</stp>
        <stp>IVOL_MATURITY=MATURITY_1STM</stp>
        <stp>IVOL_MONEYNESS_LEVEL=MONEY_LVL_100_</stp>
        <stp>DTS=H</stp>
        <stp>FACTOR=.01</stp>
        <stp>DAYS=W</stp>
        <tr r="H334" s="4"/>
      </tp>
      <tp t="e">
        <v>#N/A</v>
        <stp/>
        <stp>##V3_BDHV12</stp>
        <stp>SPX Index</stp>
        <stp>IVOL_MONEYNESS</stp>
        <stp/>
        <stp/>
        <stp>[PUTStrategy-RealOption.xlsx]Opt_BS!R304C8</stp>
        <stp>IVOL_MATURITY=MATURITY_1STM</stp>
        <stp>IVOL_MONEYNESS_LEVEL=MONEY_LVL_100_</stp>
        <stp>DTS=H</stp>
        <stp>FACTOR=.01</stp>
        <stp>DAYS=W</stp>
        <tr r="H304" s="4"/>
      </tp>
      <tp t="e">
        <v>#N/A</v>
        <stp/>
        <stp>##V3_BDHV12</stp>
        <stp>SPX Index</stp>
        <stp>IVOL_MONEYNESS</stp>
        <stp/>
        <stp/>
        <stp>[PUTStrategy-RealOption.xlsx]Opt_BS!R314C8</stp>
        <stp>IVOL_MATURITY=MATURITY_1STM</stp>
        <stp>IVOL_MONEYNESS_LEVEL=MONEY_LVL_100_</stp>
        <stp>DTS=H</stp>
        <stp>FACTOR=.01</stp>
        <stp>DAYS=W</stp>
        <tr r="H314" s="4"/>
      </tp>
      <tp t="e">
        <v>#N/A</v>
        <stp/>
        <stp>##V3_BDHV12</stp>
        <stp>SPX Index</stp>
        <stp>IVOL_MONEYNESS</stp>
        <stp/>
        <stp/>
        <stp>[PUTStrategy-RealOption.xlsx]Opt_BS!R364C8</stp>
        <stp>IVOL_MATURITY=MATURITY_1STM</stp>
        <stp>IVOL_MONEYNESS_LEVEL=MONEY_LVL_100_</stp>
        <stp>DTS=H</stp>
        <stp>FACTOR=.01</stp>
        <stp>DAYS=W</stp>
        <tr r="H364" s="4"/>
      </tp>
      <tp t="e">
        <v>#N/A</v>
        <stp/>
        <stp>##V3_BDHV12</stp>
        <stp>SPX Index</stp>
        <stp>IVOL_MONEYNESS</stp>
        <stp/>
        <stp/>
        <stp>[PUTStrategy-RealOption.xlsx]Opt_BS!R374C8</stp>
        <stp>IVOL_MATURITY=MATURITY_1STM</stp>
        <stp>IVOL_MONEYNESS_LEVEL=MONEY_LVL_100_</stp>
        <stp>DTS=H</stp>
        <stp>FACTOR=.01</stp>
        <stp>DAYS=W</stp>
        <tr r="H374" s="4"/>
      </tp>
      <tp t="e">
        <v>#N/A</v>
        <stp/>
        <stp>##V3_BDHV12</stp>
        <stp>SPX Index</stp>
        <stp>IVOL_MONEYNESS</stp>
        <stp/>
        <stp/>
        <stp>[PUTStrategy-RealOption.xlsx]Opt_BS!R344C8</stp>
        <stp>IVOL_MATURITY=MATURITY_1STM</stp>
        <stp>IVOL_MONEYNESS_LEVEL=MONEY_LVL_100_</stp>
        <stp>DTS=H</stp>
        <stp>FACTOR=.01</stp>
        <stp>DAYS=W</stp>
        <tr r="H344" s="4"/>
      </tp>
      <tp t="e">
        <v>#N/A</v>
        <stp/>
        <stp>##V3_BDHV12</stp>
        <stp>SPX Index</stp>
        <stp>IVOL_MONEYNESS</stp>
        <stp/>
        <stp/>
        <stp>[PUTStrategy-RealOption.xlsx]Opt_BS!R354C8</stp>
        <stp>IVOL_MATURITY=MATURITY_1STM</stp>
        <stp>IVOL_MONEYNESS_LEVEL=MONEY_LVL_100_</stp>
        <stp>DTS=H</stp>
        <stp>FACTOR=.01</stp>
        <stp>DAYS=W</stp>
        <tr r="H354" s="4"/>
      </tp>
      <tp t="e">
        <v>#N/A</v>
        <stp/>
        <stp>##V3_BDHV12</stp>
        <stp>SPX Index</stp>
        <stp>IVOL_MONEYNESS</stp>
        <stp/>
        <stp/>
        <stp>[PUTStrategy-RealOption.xlsx]Opt_BS!R684C8</stp>
        <stp>IVOL_MATURITY=MATURITY_1STM</stp>
        <stp>IVOL_MONEYNESS_LEVEL=MONEY_LVL_100_</stp>
        <stp>DTS=H</stp>
        <stp>FACTOR=.01</stp>
        <stp>DAYS=W</stp>
        <tr r="H684" s="4"/>
      </tp>
      <tp t="e">
        <v>#N/A</v>
        <stp/>
        <stp>##V3_BDHV12</stp>
        <stp>SPX Index</stp>
        <stp>IVOL_MONEYNESS</stp>
        <stp/>
        <stp/>
        <stp>[PUTStrategy-RealOption.xlsx]Opt_BS!R694C8</stp>
        <stp>IVOL_MATURITY=MATURITY_1STM</stp>
        <stp>IVOL_MONEYNESS_LEVEL=MONEY_LVL_100_</stp>
        <stp>DTS=H</stp>
        <stp>FACTOR=.01</stp>
        <stp>DAYS=W</stp>
        <tr r="H694" s="4"/>
      </tp>
      <tp t="e">
        <v>#N/A</v>
        <stp/>
        <stp>##V3_BDHV12</stp>
        <stp>SPX Index</stp>
        <stp>IVOL_MONEYNESS</stp>
        <stp/>
        <stp/>
        <stp>[PUTStrategy-RealOption.xlsx]Opt_BS!R624C8</stp>
        <stp>IVOL_MATURITY=MATURITY_1STM</stp>
        <stp>IVOL_MONEYNESS_LEVEL=MONEY_LVL_100_</stp>
        <stp>DTS=H</stp>
        <stp>FACTOR=.01</stp>
        <stp>DAYS=W</stp>
        <tr r="H624" s="4"/>
      </tp>
      <tp t="e">
        <v>#N/A</v>
        <stp/>
        <stp>##V3_BDHV12</stp>
        <stp>SPX Index</stp>
        <stp>IVOL_MONEYNESS</stp>
        <stp/>
        <stp/>
        <stp>[PUTStrategy-RealOption.xlsx]Opt_BS!R634C8</stp>
        <stp>IVOL_MATURITY=MATURITY_1STM</stp>
        <stp>IVOL_MONEYNESS_LEVEL=MONEY_LVL_100_</stp>
        <stp>DTS=H</stp>
        <stp>FACTOR=.01</stp>
        <stp>DAYS=W</stp>
        <tr r="H634" s="4"/>
      </tp>
      <tp t="e">
        <v>#N/A</v>
        <stp/>
        <stp>##V3_BDHV12</stp>
        <stp>SPX Index</stp>
        <stp>IVOL_MONEYNESS</stp>
        <stp/>
        <stp/>
        <stp>[PUTStrategy-RealOption.xlsx]Opt_BS!R604C8</stp>
        <stp>IVOL_MATURITY=MATURITY_1STM</stp>
        <stp>IVOL_MONEYNESS_LEVEL=MONEY_LVL_100_</stp>
        <stp>DTS=H</stp>
        <stp>FACTOR=.01</stp>
        <stp>DAYS=W</stp>
        <tr r="H604" s="4"/>
      </tp>
      <tp t="e">
        <v>#N/A</v>
        <stp/>
        <stp>##V3_BDHV12</stp>
        <stp>SPX Index</stp>
        <stp>IVOL_MONEYNESS</stp>
        <stp/>
        <stp/>
        <stp>[PUTStrategy-RealOption.xlsx]Opt_BS!R614C8</stp>
        <stp>IVOL_MATURITY=MATURITY_1STM</stp>
        <stp>IVOL_MONEYNESS_LEVEL=MONEY_LVL_100_</stp>
        <stp>DTS=H</stp>
        <stp>FACTOR=.01</stp>
        <stp>DAYS=W</stp>
        <tr r="H614" s="4"/>
      </tp>
      <tp t="e">
        <v>#N/A</v>
        <stp/>
        <stp>##V3_BDHV12</stp>
        <stp>SPX Index</stp>
        <stp>IVOL_MONEYNESS</stp>
        <stp/>
        <stp/>
        <stp>[PUTStrategy-RealOption.xlsx]Opt_BS!R664C8</stp>
        <stp>IVOL_MATURITY=MATURITY_1STM</stp>
        <stp>IVOL_MONEYNESS_LEVEL=MONEY_LVL_100_</stp>
        <stp>DTS=H</stp>
        <stp>FACTOR=.01</stp>
        <stp>DAYS=W</stp>
        <tr r="H664" s="4"/>
      </tp>
      <tp t="e">
        <v>#N/A</v>
        <stp/>
        <stp>##V3_BDHV12</stp>
        <stp>SPX Index</stp>
        <stp>IVOL_MONEYNESS</stp>
        <stp/>
        <stp/>
        <stp>[PUTStrategy-RealOption.xlsx]Opt_BS!R674C8</stp>
        <stp>IVOL_MATURITY=MATURITY_1STM</stp>
        <stp>IVOL_MONEYNESS_LEVEL=MONEY_LVL_100_</stp>
        <stp>DTS=H</stp>
        <stp>FACTOR=.01</stp>
        <stp>DAYS=W</stp>
        <tr r="H674" s="4"/>
      </tp>
      <tp t="e">
        <v>#N/A</v>
        <stp/>
        <stp>##V3_BDHV12</stp>
        <stp>SPX Index</stp>
        <stp>IVOL_MONEYNESS</stp>
        <stp/>
        <stp/>
        <stp>[PUTStrategy-RealOption.xlsx]Opt_BS!R644C8</stp>
        <stp>IVOL_MATURITY=MATURITY_1STM</stp>
        <stp>IVOL_MONEYNESS_LEVEL=MONEY_LVL_100_</stp>
        <stp>DTS=H</stp>
        <stp>FACTOR=.01</stp>
        <stp>DAYS=W</stp>
        <tr r="H644" s="4"/>
      </tp>
      <tp t="e">
        <v>#N/A</v>
        <stp/>
        <stp>##V3_BDHV12</stp>
        <stp>SPX Index</stp>
        <stp>IVOL_MONEYNESS</stp>
        <stp/>
        <stp/>
        <stp>[PUTStrategy-RealOption.xlsx]Opt_BS!R654C8</stp>
        <stp>IVOL_MATURITY=MATURITY_1STM</stp>
        <stp>IVOL_MONEYNESS_LEVEL=MONEY_LVL_100_</stp>
        <stp>DTS=H</stp>
        <stp>FACTOR=.01</stp>
        <stp>DAYS=W</stp>
        <tr r="H654" s="4"/>
      </tp>
      <tp t="e">
        <v>#N/A</v>
        <stp/>
        <stp>##V3_BDHV12</stp>
        <stp>SPX Index</stp>
        <stp>IVOL_MONEYNESS</stp>
        <stp/>
        <stp/>
        <stp>[PUTStrategy-RealOption.xlsx]Opt_BS!R784C8</stp>
        <stp>IVOL_MATURITY=MATURITY_1STM</stp>
        <stp>IVOL_MONEYNESS_LEVEL=MONEY_LVL_100_</stp>
        <stp>DTS=H</stp>
        <stp>FACTOR=.01</stp>
        <stp>DAYS=W</stp>
        <tr r="H784" s="4"/>
      </tp>
      <tp t="e">
        <v>#N/A</v>
        <stp/>
        <stp>##V3_BDHV12</stp>
        <stp>SPX Index</stp>
        <stp>IVOL_MONEYNESS</stp>
        <stp/>
        <stp/>
        <stp>[PUTStrategy-RealOption.xlsx]Opt_BS!R794C8</stp>
        <stp>IVOL_MATURITY=MATURITY_1STM</stp>
        <stp>IVOL_MONEYNESS_LEVEL=MONEY_LVL_100_</stp>
        <stp>DTS=H</stp>
        <stp>FACTOR=.01</stp>
        <stp>DAYS=W</stp>
        <tr r="H794" s="4"/>
      </tp>
      <tp t="e">
        <v>#N/A</v>
        <stp/>
        <stp>##V3_BDHV12</stp>
        <stp>SPX Index</stp>
        <stp>IVOL_MONEYNESS</stp>
        <stp/>
        <stp/>
        <stp>[PUTStrategy-RealOption.xlsx]Opt_BS!R724C8</stp>
        <stp>IVOL_MATURITY=MATURITY_1STM</stp>
        <stp>IVOL_MONEYNESS_LEVEL=MONEY_LVL_100_</stp>
        <stp>DTS=H</stp>
        <stp>FACTOR=.01</stp>
        <stp>DAYS=W</stp>
        <tr r="H724" s="4"/>
      </tp>
      <tp t="e">
        <v>#N/A</v>
        <stp/>
        <stp>##V3_BDHV12</stp>
        <stp>SPX Index</stp>
        <stp>IVOL_MONEYNESS</stp>
        <stp/>
        <stp/>
        <stp>[PUTStrategy-RealOption.xlsx]Opt_BS!R734C8</stp>
        <stp>IVOL_MATURITY=MATURITY_1STM</stp>
        <stp>IVOL_MONEYNESS_LEVEL=MONEY_LVL_100_</stp>
        <stp>DTS=H</stp>
        <stp>FACTOR=.01</stp>
        <stp>DAYS=W</stp>
        <tr r="H734" s="4"/>
      </tp>
      <tp t="e">
        <v>#N/A</v>
        <stp/>
        <stp>##V3_BDHV12</stp>
        <stp>SPX Index</stp>
        <stp>IVOL_MONEYNESS</stp>
        <stp/>
        <stp/>
        <stp>[PUTStrategy-RealOption.xlsx]Opt_BS!R704C8</stp>
        <stp>IVOL_MATURITY=MATURITY_1STM</stp>
        <stp>IVOL_MONEYNESS_LEVEL=MONEY_LVL_100_</stp>
        <stp>DTS=H</stp>
        <stp>FACTOR=.01</stp>
        <stp>DAYS=W</stp>
        <tr r="H704" s="4"/>
      </tp>
      <tp t="e">
        <v>#N/A</v>
        <stp/>
        <stp>##V3_BDHV12</stp>
        <stp>SPX Index</stp>
        <stp>IVOL_MONEYNESS</stp>
        <stp/>
        <stp/>
        <stp>[PUTStrategy-RealOption.xlsx]Opt_BS!R714C8</stp>
        <stp>IVOL_MATURITY=MATURITY_1STM</stp>
        <stp>IVOL_MONEYNESS_LEVEL=MONEY_LVL_100_</stp>
        <stp>DTS=H</stp>
        <stp>FACTOR=.01</stp>
        <stp>DAYS=W</stp>
        <tr r="H714" s="4"/>
      </tp>
      <tp t="e">
        <v>#N/A</v>
        <stp/>
        <stp>##V3_BDHV12</stp>
        <stp>SPX Index</stp>
        <stp>IVOL_MONEYNESS</stp>
        <stp/>
        <stp/>
        <stp>[PUTStrategy-RealOption.xlsx]Opt_BS!R764C8</stp>
        <stp>IVOL_MATURITY=MATURITY_1STM</stp>
        <stp>IVOL_MONEYNESS_LEVEL=MONEY_LVL_100_</stp>
        <stp>DTS=H</stp>
        <stp>FACTOR=.01</stp>
        <stp>DAYS=W</stp>
        <tr r="H764" s="4"/>
      </tp>
      <tp t="e">
        <v>#N/A</v>
        <stp/>
        <stp>##V3_BDHV12</stp>
        <stp>SPX Index</stp>
        <stp>IVOL_MONEYNESS</stp>
        <stp/>
        <stp/>
        <stp>[PUTStrategy-RealOption.xlsx]Opt_BS!R774C8</stp>
        <stp>IVOL_MATURITY=MATURITY_1STM</stp>
        <stp>IVOL_MONEYNESS_LEVEL=MONEY_LVL_100_</stp>
        <stp>DTS=H</stp>
        <stp>FACTOR=.01</stp>
        <stp>DAYS=W</stp>
        <tr r="H774" s="4"/>
      </tp>
      <tp t="e">
        <v>#N/A</v>
        <stp/>
        <stp>##V3_BDHV12</stp>
        <stp>SPX Index</stp>
        <stp>IVOL_MONEYNESS</stp>
        <stp/>
        <stp/>
        <stp>[PUTStrategy-RealOption.xlsx]Opt_BS!R744C8</stp>
        <stp>IVOL_MATURITY=MATURITY_1STM</stp>
        <stp>IVOL_MONEYNESS_LEVEL=MONEY_LVL_100_</stp>
        <stp>DTS=H</stp>
        <stp>FACTOR=.01</stp>
        <stp>DAYS=W</stp>
        <tr r="H744" s="4"/>
      </tp>
      <tp t="e">
        <v>#N/A</v>
        <stp/>
        <stp>##V3_BDHV12</stp>
        <stp>SPX Index</stp>
        <stp>IVOL_MONEYNESS</stp>
        <stp/>
        <stp/>
        <stp>[PUTStrategy-RealOption.xlsx]Opt_BS!R754C8</stp>
        <stp>IVOL_MATURITY=MATURITY_1STM</stp>
        <stp>IVOL_MONEYNESS_LEVEL=MONEY_LVL_100_</stp>
        <stp>DTS=H</stp>
        <stp>FACTOR=.01</stp>
        <stp>DAYS=W</stp>
        <tr r="H754" s="4"/>
      </tp>
      <tp t="e">
        <v>#N/A</v>
        <stp/>
        <stp>##V3_BDHV12</stp>
        <stp>SPX Index</stp>
        <stp>IVOL_MONEYNESS</stp>
        <stp/>
        <stp/>
        <stp>[PUTStrategy-RealOption.xlsx]Opt_BS!R484C8</stp>
        <stp>IVOL_MATURITY=MATURITY_1STM</stp>
        <stp>IVOL_MONEYNESS_LEVEL=MONEY_LVL_100_</stp>
        <stp>DTS=H</stp>
        <stp>FACTOR=.01</stp>
        <stp>DAYS=W</stp>
        <tr r="H484" s="4"/>
      </tp>
      <tp t="e">
        <v>#N/A</v>
        <stp/>
        <stp>##V3_BDHV12</stp>
        <stp>SPX Index</stp>
        <stp>IVOL_MONEYNESS</stp>
        <stp/>
        <stp/>
        <stp>[PUTStrategy-RealOption.xlsx]Opt_BS!R494C8</stp>
        <stp>IVOL_MATURITY=MATURITY_1STM</stp>
        <stp>IVOL_MONEYNESS_LEVEL=MONEY_LVL_100_</stp>
        <stp>DTS=H</stp>
        <stp>FACTOR=.01</stp>
        <stp>DAYS=W</stp>
        <tr r="H494" s="4"/>
      </tp>
      <tp t="e">
        <v>#N/A</v>
        <stp/>
        <stp>##V3_BDHV12</stp>
        <stp>SPX Index</stp>
        <stp>IVOL_MONEYNESS</stp>
        <stp/>
        <stp/>
        <stp>[PUTStrategy-RealOption.xlsx]Opt_BS!R424C8</stp>
        <stp>IVOL_MATURITY=MATURITY_1STM</stp>
        <stp>IVOL_MONEYNESS_LEVEL=MONEY_LVL_100_</stp>
        <stp>DTS=H</stp>
        <stp>FACTOR=.01</stp>
        <stp>DAYS=W</stp>
        <tr r="H424" s="4"/>
      </tp>
      <tp t="e">
        <v>#N/A</v>
        <stp/>
        <stp>##V3_BDHV12</stp>
        <stp>SPX Index</stp>
        <stp>IVOL_MONEYNESS</stp>
        <stp/>
        <stp/>
        <stp>[PUTStrategy-RealOption.xlsx]Opt_BS!R434C8</stp>
        <stp>IVOL_MATURITY=MATURITY_1STM</stp>
        <stp>IVOL_MONEYNESS_LEVEL=MONEY_LVL_100_</stp>
        <stp>DTS=H</stp>
        <stp>FACTOR=.01</stp>
        <stp>DAYS=W</stp>
        <tr r="H434" s="4"/>
      </tp>
      <tp t="e">
        <v>#N/A</v>
        <stp/>
        <stp>##V3_BDHV12</stp>
        <stp>SPX Index</stp>
        <stp>IVOL_MONEYNESS</stp>
        <stp/>
        <stp/>
        <stp>[PUTStrategy-RealOption.xlsx]Opt_BS!R404C8</stp>
        <stp>IVOL_MATURITY=MATURITY_1STM</stp>
        <stp>IVOL_MONEYNESS_LEVEL=MONEY_LVL_100_</stp>
        <stp>DTS=H</stp>
        <stp>FACTOR=.01</stp>
        <stp>DAYS=W</stp>
        <tr r="H404" s="4"/>
      </tp>
      <tp t="e">
        <v>#N/A</v>
        <stp/>
        <stp>##V3_BDHV12</stp>
        <stp>SPX Index</stp>
        <stp>IVOL_MONEYNESS</stp>
        <stp/>
        <stp/>
        <stp>[PUTStrategy-RealOption.xlsx]Opt_BS!R414C8</stp>
        <stp>IVOL_MATURITY=MATURITY_1STM</stp>
        <stp>IVOL_MONEYNESS_LEVEL=MONEY_LVL_100_</stp>
        <stp>DTS=H</stp>
        <stp>FACTOR=.01</stp>
        <stp>DAYS=W</stp>
        <tr r="H414" s="4"/>
      </tp>
      <tp t="e">
        <v>#N/A</v>
        <stp/>
        <stp>##V3_BDHV12</stp>
        <stp>SPX Index</stp>
        <stp>IVOL_MONEYNESS</stp>
        <stp/>
        <stp/>
        <stp>[PUTStrategy-RealOption.xlsx]Opt_BS!R464C8</stp>
        <stp>IVOL_MATURITY=MATURITY_1STM</stp>
        <stp>IVOL_MONEYNESS_LEVEL=MONEY_LVL_100_</stp>
        <stp>DTS=H</stp>
        <stp>FACTOR=.01</stp>
        <stp>DAYS=W</stp>
        <tr r="H464" s="4"/>
      </tp>
      <tp t="e">
        <v>#N/A</v>
        <stp/>
        <stp>##V3_BDHV12</stp>
        <stp>SPX Index</stp>
        <stp>IVOL_MONEYNESS</stp>
        <stp/>
        <stp/>
        <stp>[PUTStrategy-RealOption.xlsx]Opt_BS!R474C8</stp>
        <stp>IVOL_MATURITY=MATURITY_1STM</stp>
        <stp>IVOL_MONEYNESS_LEVEL=MONEY_LVL_100_</stp>
        <stp>DTS=H</stp>
        <stp>FACTOR=.01</stp>
        <stp>DAYS=W</stp>
        <tr r="H474" s="4"/>
      </tp>
      <tp t="e">
        <v>#N/A</v>
        <stp/>
        <stp>##V3_BDHV12</stp>
        <stp>SPX Index</stp>
        <stp>IVOL_MONEYNESS</stp>
        <stp/>
        <stp/>
        <stp>[PUTStrategy-RealOption.xlsx]Opt_BS!R444C8</stp>
        <stp>IVOL_MATURITY=MATURITY_1STM</stp>
        <stp>IVOL_MONEYNESS_LEVEL=MONEY_LVL_100_</stp>
        <stp>DTS=H</stp>
        <stp>FACTOR=.01</stp>
        <stp>DAYS=W</stp>
        <tr r="H444" s="4"/>
      </tp>
      <tp t="e">
        <v>#N/A</v>
        <stp/>
        <stp>##V3_BDHV12</stp>
        <stp>SPX Index</stp>
        <stp>IVOL_MONEYNESS</stp>
        <stp/>
        <stp/>
        <stp>[PUTStrategy-RealOption.xlsx]Opt_BS!R454C8</stp>
        <stp>IVOL_MATURITY=MATURITY_1STM</stp>
        <stp>IVOL_MONEYNESS_LEVEL=MONEY_LVL_100_</stp>
        <stp>DTS=H</stp>
        <stp>FACTOR=.01</stp>
        <stp>DAYS=W</stp>
        <tr r="H454" s="4"/>
      </tp>
      <tp t="e">
        <v>#N/A</v>
        <stp/>
        <stp>##V3_BDHV12</stp>
        <stp>SPX Index</stp>
        <stp>IVOL_MONEYNESS</stp>
        <stp/>
        <stp/>
        <stp>[PUTStrategy-RealOption.xlsx]Opt_BS!R584C8</stp>
        <stp>IVOL_MATURITY=MATURITY_1STM</stp>
        <stp>IVOL_MONEYNESS_LEVEL=MONEY_LVL_100_</stp>
        <stp>DTS=H</stp>
        <stp>FACTOR=.01</stp>
        <stp>DAYS=W</stp>
        <tr r="H584" s="4"/>
      </tp>
      <tp t="e">
        <v>#N/A</v>
        <stp/>
        <stp>##V3_BDHV12</stp>
        <stp>SPX Index</stp>
        <stp>IVOL_MONEYNESS</stp>
        <stp/>
        <stp/>
        <stp>[PUTStrategy-RealOption.xlsx]Opt_BS!R594C8</stp>
        <stp>IVOL_MATURITY=MATURITY_1STM</stp>
        <stp>IVOL_MONEYNESS_LEVEL=MONEY_LVL_100_</stp>
        <stp>DTS=H</stp>
        <stp>FACTOR=.01</stp>
        <stp>DAYS=W</stp>
        <tr r="H594" s="4"/>
      </tp>
      <tp t="e">
        <v>#N/A</v>
        <stp/>
        <stp>##V3_BDHV12</stp>
        <stp>SPX Index</stp>
        <stp>IVOL_MONEYNESS</stp>
        <stp/>
        <stp/>
        <stp>[PUTStrategy-RealOption.xlsx]Opt_BS!R524C8</stp>
        <stp>IVOL_MATURITY=MATURITY_1STM</stp>
        <stp>IVOL_MONEYNESS_LEVEL=MONEY_LVL_100_</stp>
        <stp>DTS=H</stp>
        <stp>FACTOR=.01</stp>
        <stp>DAYS=W</stp>
        <tr r="H524" s="4"/>
      </tp>
      <tp t="e">
        <v>#N/A</v>
        <stp/>
        <stp>##V3_BDHV12</stp>
        <stp>SPX Index</stp>
        <stp>IVOL_MONEYNESS</stp>
        <stp/>
        <stp/>
        <stp>[PUTStrategy-RealOption.xlsx]Opt_BS!R534C8</stp>
        <stp>IVOL_MATURITY=MATURITY_1STM</stp>
        <stp>IVOL_MONEYNESS_LEVEL=MONEY_LVL_100_</stp>
        <stp>DTS=H</stp>
        <stp>FACTOR=.01</stp>
        <stp>DAYS=W</stp>
        <tr r="H534" s="4"/>
      </tp>
      <tp t="e">
        <v>#N/A</v>
        <stp/>
        <stp>##V3_BDHV12</stp>
        <stp>SPX Index</stp>
        <stp>IVOL_MONEYNESS</stp>
        <stp/>
        <stp/>
        <stp>[PUTStrategy-RealOption.xlsx]Opt_BS!R504C8</stp>
        <stp>IVOL_MATURITY=MATURITY_1STM</stp>
        <stp>IVOL_MONEYNESS_LEVEL=MONEY_LVL_100_</stp>
        <stp>DTS=H</stp>
        <stp>FACTOR=.01</stp>
        <stp>DAYS=W</stp>
        <tr r="H504" s="4"/>
      </tp>
      <tp t="e">
        <v>#N/A</v>
        <stp/>
        <stp>##V3_BDHV12</stp>
        <stp>SPX Index</stp>
        <stp>IVOL_MONEYNESS</stp>
        <stp/>
        <stp/>
        <stp>[PUTStrategy-RealOption.xlsx]Opt_BS!R514C8</stp>
        <stp>IVOL_MATURITY=MATURITY_1STM</stp>
        <stp>IVOL_MONEYNESS_LEVEL=MONEY_LVL_100_</stp>
        <stp>DTS=H</stp>
        <stp>FACTOR=.01</stp>
        <stp>DAYS=W</stp>
        <tr r="H514" s="4"/>
      </tp>
      <tp t="e">
        <v>#N/A</v>
        <stp/>
        <stp>##V3_BDHV12</stp>
        <stp>SPX Index</stp>
        <stp>IVOL_MONEYNESS</stp>
        <stp/>
        <stp/>
        <stp>[PUTStrategy-RealOption.xlsx]Opt_BS!R564C8</stp>
        <stp>IVOL_MATURITY=MATURITY_1STM</stp>
        <stp>IVOL_MONEYNESS_LEVEL=MONEY_LVL_100_</stp>
        <stp>DTS=H</stp>
        <stp>FACTOR=.01</stp>
        <stp>DAYS=W</stp>
        <tr r="H564" s="4"/>
      </tp>
      <tp t="e">
        <v>#N/A</v>
        <stp/>
        <stp>##V3_BDHV12</stp>
        <stp>SPX Index</stp>
        <stp>IVOL_MONEYNESS</stp>
        <stp/>
        <stp/>
        <stp>[PUTStrategy-RealOption.xlsx]Opt_BS!R574C8</stp>
        <stp>IVOL_MATURITY=MATURITY_1STM</stp>
        <stp>IVOL_MONEYNESS_LEVEL=MONEY_LVL_100_</stp>
        <stp>DTS=H</stp>
        <stp>FACTOR=.01</stp>
        <stp>DAYS=W</stp>
        <tr r="H574" s="4"/>
      </tp>
      <tp t="e">
        <v>#N/A</v>
        <stp/>
        <stp>##V3_BDHV12</stp>
        <stp>SPX Index</stp>
        <stp>IVOL_MONEYNESS</stp>
        <stp/>
        <stp/>
        <stp>[PUTStrategy-RealOption.xlsx]Opt_BS!R544C8</stp>
        <stp>IVOL_MATURITY=MATURITY_1STM</stp>
        <stp>IVOL_MONEYNESS_LEVEL=MONEY_LVL_100_</stp>
        <stp>DTS=H</stp>
        <stp>FACTOR=.01</stp>
        <stp>DAYS=W</stp>
        <tr r="H544" s="4"/>
      </tp>
      <tp t="e">
        <v>#N/A</v>
        <stp/>
        <stp>##V3_BDHV12</stp>
        <stp>SPX Index</stp>
        <stp>IVOL_MONEYNESS</stp>
        <stp/>
        <stp/>
        <stp>[PUTStrategy-RealOption.xlsx]Opt_BS!R554C8</stp>
        <stp>IVOL_MATURITY=MATURITY_1STM</stp>
        <stp>IVOL_MONEYNESS_LEVEL=MONEY_LVL_100_</stp>
        <stp>DTS=H</stp>
        <stp>FACTOR=.01</stp>
        <stp>DAYS=W</stp>
        <tr r="H554" s="4"/>
      </tp>
      <tp t="e">
        <v>#N/A</v>
        <stp/>
        <stp>##V3_BDHV12</stp>
        <stp>SPX Index</stp>
        <stp>IVOL_MONEYNESS</stp>
        <stp/>
        <stp/>
        <stp>[PUTStrategy-RealOption.xlsx]Opt_BS!R887C8</stp>
        <stp>IVOL_MATURITY=MATURITY_1STM</stp>
        <stp>IVOL_MONEYNESS_LEVEL=MONEY_LVL_100_</stp>
        <stp>DTS=H</stp>
        <stp>FACTOR=.01</stp>
        <stp>DAYS=W</stp>
        <tr r="H887" s="4"/>
      </tp>
      <tp t="e">
        <v>#N/A</v>
        <stp/>
        <stp>##V3_BDHV12</stp>
        <stp>SPX Index</stp>
        <stp>IVOL_MONEYNESS</stp>
        <stp/>
        <stp/>
        <stp>[PUTStrategy-RealOption.xlsx]Opt_BS!R897C8</stp>
        <stp>IVOL_MATURITY=MATURITY_1STM</stp>
        <stp>IVOL_MONEYNESS_LEVEL=MONEY_LVL_100_</stp>
        <stp>DTS=H</stp>
        <stp>FACTOR=.01</stp>
        <stp>DAYS=W</stp>
        <tr r="H897" s="4"/>
      </tp>
      <tp t="e">
        <v>#N/A</v>
        <stp/>
        <stp>##V3_BDHV12</stp>
        <stp>SPX Index</stp>
        <stp>IVOL_MONEYNESS</stp>
        <stp/>
        <stp/>
        <stp>[PUTStrategy-RealOption.xlsx]Opt_BS!R827C8</stp>
        <stp>IVOL_MATURITY=MATURITY_1STM</stp>
        <stp>IVOL_MONEYNESS_LEVEL=MONEY_LVL_100_</stp>
        <stp>DTS=H</stp>
        <stp>FACTOR=.01</stp>
        <stp>DAYS=W</stp>
        <tr r="H827" s="4"/>
      </tp>
      <tp t="e">
        <v>#N/A</v>
        <stp/>
        <stp>##V3_BDHV12</stp>
        <stp>SPX Index</stp>
        <stp>IVOL_MONEYNESS</stp>
        <stp/>
        <stp/>
        <stp>[PUTStrategy-RealOption.xlsx]Opt_BS!R837C8</stp>
        <stp>IVOL_MATURITY=MATURITY_1STM</stp>
        <stp>IVOL_MONEYNESS_LEVEL=MONEY_LVL_100_</stp>
        <stp>DTS=H</stp>
        <stp>FACTOR=.01</stp>
        <stp>DAYS=W</stp>
        <tr r="H837" s="4"/>
      </tp>
      <tp t="e">
        <v>#N/A</v>
        <stp/>
        <stp>##V3_BDHV12</stp>
        <stp>SPX Index</stp>
        <stp>IVOL_MONEYNESS</stp>
        <stp/>
        <stp/>
        <stp>[PUTStrategy-RealOption.xlsx]Opt_BS!R807C8</stp>
        <stp>IVOL_MATURITY=MATURITY_1STM</stp>
        <stp>IVOL_MONEYNESS_LEVEL=MONEY_LVL_100_</stp>
        <stp>DTS=H</stp>
        <stp>FACTOR=.01</stp>
        <stp>DAYS=W</stp>
        <tr r="H807" s="4"/>
      </tp>
      <tp t="e">
        <v>#N/A</v>
        <stp/>
        <stp>##V3_BDHV12</stp>
        <stp>SPX Index</stp>
        <stp>IVOL_MONEYNESS</stp>
        <stp/>
        <stp/>
        <stp>[PUTStrategy-RealOption.xlsx]Opt_BS!R817C8</stp>
        <stp>IVOL_MATURITY=MATURITY_1STM</stp>
        <stp>IVOL_MONEYNESS_LEVEL=MONEY_LVL_100_</stp>
        <stp>DTS=H</stp>
        <stp>FACTOR=.01</stp>
        <stp>DAYS=W</stp>
        <tr r="H817" s="4"/>
      </tp>
      <tp t="e">
        <v>#N/A</v>
        <stp/>
        <stp>##V3_BDHV12</stp>
        <stp>SPX Index</stp>
        <stp>IVOL_MONEYNESS</stp>
        <stp/>
        <stp/>
        <stp>[PUTStrategy-RealOption.xlsx]Opt_BS!R867C8</stp>
        <stp>IVOL_MATURITY=MATURITY_1STM</stp>
        <stp>IVOL_MONEYNESS_LEVEL=MONEY_LVL_100_</stp>
        <stp>DTS=H</stp>
        <stp>FACTOR=.01</stp>
        <stp>DAYS=W</stp>
        <tr r="H867" s="4"/>
      </tp>
      <tp t="e">
        <v>#N/A</v>
        <stp/>
        <stp>##V3_BDHV12</stp>
        <stp>SPX Index</stp>
        <stp>IVOL_MONEYNESS</stp>
        <stp/>
        <stp/>
        <stp>[PUTStrategy-RealOption.xlsx]Opt_BS!R877C8</stp>
        <stp>IVOL_MATURITY=MATURITY_1STM</stp>
        <stp>IVOL_MONEYNESS_LEVEL=MONEY_LVL_100_</stp>
        <stp>DTS=H</stp>
        <stp>FACTOR=.01</stp>
        <stp>DAYS=W</stp>
        <tr r="H877" s="4"/>
      </tp>
      <tp t="e">
        <v>#N/A</v>
        <stp/>
        <stp>##V3_BDHV12</stp>
        <stp>SPX Index</stp>
        <stp>IVOL_MONEYNESS</stp>
        <stp/>
        <stp/>
        <stp>[PUTStrategy-RealOption.xlsx]Opt_BS!R847C8</stp>
        <stp>IVOL_MATURITY=MATURITY_1STM</stp>
        <stp>IVOL_MONEYNESS_LEVEL=MONEY_LVL_100_</stp>
        <stp>DTS=H</stp>
        <stp>FACTOR=.01</stp>
        <stp>DAYS=W</stp>
        <tr r="H847" s="4"/>
      </tp>
      <tp t="e">
        <v>#N/A</v>
        <stp/>
        <stp>##V3_BDHV12</stp>
        <stp>SPX Index</stp>
        <stp>IVOL_MONEYNESS</stp>
        <stp/>
        <stp/>
        <stp>[PUTStrategy-RealOption.xlsx]Opt_BS!R857C8</stp>
        <stp>IVOL_MATURITY=MATURITY_1STM</stp>
        <stp>IVOL_MONEYNESS_LEVEL=MONEY_LVL_100_</stp>
        <stp>DTS=H</stp>
        <stp>FACTOR=.01</stp>
        <stp>DAYS=W</stp>
        <tr r="H857" s="4"/>
      </tp>
      <tp t="e">
        <v>#N/A</v>
        <stp/>
        <stp>##V3_BDHV12</stp>
        <stp>SPX Index</stp>
        <stp>IVOL_MONEYNESS</stp>
        <stp/>
        <stp/>
        <stp>[PUTStrategy-RealOption.xlsx]Opt_BS!R987C8</stp>
        <stp>IVOL_MATURITY=MATURITY_1STM</stp>
        <stp>IVOL_MONEYNESS_LEVEL=MONEY_LVL_100_</stp>
        <stp>DTS=H</stp>
        <stp>FACTOR=.01</stp>
        <stp>DAYS=W</stp>
        <tr r="H987" s="4"/>
      </tp>
      <tp t="e">
        <v>#N/A</v>
        <stp/>
        <stp>##V3_BDHV12</stp>
        <stp>SPX Index</stp>
        <stp>IVOL_MONEYNESS</stp>
        <stp/>
        <stp/>
        <stp>[PUTStrategy-RealOption.xlsx]Opt_BS!R997C8</stp>
        <stp>IVOL_MATURITY=MATURITY_1STM</stp>
        <stp>IVOL_MONEYNESS_LEVEL=MONEY_LVL_100_</stp>
        <stp>DTS=H</stp>
        <stp>FACTOR=.01</stp>
        <stp>DAYS=W</stp>
        <tr r="H997" s="4"/>
      </tp>
      <tp t="e">
        <v>#N/A</v>
        <stp/>
        <stp>##V3_BDHV12</stp>
        <stp>SPX Index</stp>
        <stp>IVOL_MONEYNESS</stp>
        <stp/>
        <stp/>
        <stp>[PUTStrategy-RealOption.xlsx]Opt_BS!R927C8</stp>
        <stp>IVOL_MATURITY=MATURITY_1STM</stp>
        <stp>IVOL_MONEYNESS_LEVEL=MONEY_LVL_100_</stp>
        <stp>DTS=H</stp>
        <stp>FACTOR=.01</stp>
        <stp>DAYS=W</stp>
        <tr r="H927" s="4"/>
      </tp>
      <tp t="e">
        <v>#N/A</v>
        <stp/>
        <stp>##V3_BDHV12</stp>
        <stp>SPX Index</stp>
        <stp>IVOL_MONEYNESS</stp>
        <stp/>
        <stp/>
        <stp>[PUTStrategy-RealOption.xlsx]Opt_BS!R937C8</stp>
        <stp>IVOL_MATURITY=MATURITY_1STM</stp>
        <stp>IVOL_MONEYNESS_LEVEL=MONEY_LVL_100_</stp>
        <stp>DTS=H</stp>
        <stp>FACTOR=.01</stp>
        <stp>DAYS=W</stp>
        <tr r="H937" s="4"/>
      </tp>
      <tp t="e">
        <v>#N/A</v>
        <stp/>
        <stp>##V3_BDHV12</stp>
        <stp>SPX Index</stp>
        <stp>IVOL_MONEYNESS</stp>
        <stp/>
        <stp/>
        <stp>[PUTStrategy-RealOption.xlsx]Opt_BS!R907C8</stp>
        <stp>IVOL_MATURITY=MATURITY_1STM</stp>
        <stp>IVOL_MONEYNESS_LEVEL=MONEY_LVL_100_</stp>
        <stp>DTS=H</stp>
        <stp>FACTOR=.01</stp>
        <stp>DAYS=W</stp>
        <tr r="H907" s="4"/>
      </tp>
      <tp t="e">
        <v>#N/A</v>
        <stp/>
        <stp>##V3_BDHV12</stp>
        <stp>SPX Index</stp>
        <stp>IVOL_MONEYNESS</stp>
        <stp/>
        <stp/>
        <stp>[PUTStrategy-RealOption.xlsx]Opt_BS!R917C8</stp>
        <stp>IVOL_MATURITY=MATURITY_1STM</stp>
        <stp>IVOL_MONEYNESS_LEVEL=MONEY_LVL_100_</stp>
        <stp>DTS=H</stp>
        <stp>FACTOR=.01</stp>
        <stp>DAYS=W</stp>
        <tr r="H917" s="4"/>
      </tp>
      <tp t="e">
        <v>#N/A</v>
        <stp/>
        <stp>##V3_BDHV12</stp>
        <stp>SPX Index</stp>
        <stp>IVOL_MONEYNESS</stp>
        <stp/>
        <stp/>
        <stp>[PUTStrategy-RealOption.xlsx]Opt_BS!R967C8</stp>
        <stp>IVOL_MATURITY=MATURITY_1STM</stp>
        <stp>IVOL_MONEYNESS_LEVEL=MONEY_LVL_100_</stp>
        <stp>DTS=H</stp>
        <stp>FACTOR=.01</stp>
        <stp>DAYS=W</stp>
        <tr r="H967" s="4"/>
      </tp>
      <tp t="e">
        <v>#N/A</v>
        <stp/>
        <stp>##V3_BDHV12</stp>
        <stp>SPX Index</stp>
        <stp>IVOL_MONEYNESS</stp>
        <stp/>
        <stp/>
        <stp>[PUTStrategy-RealOption.xlsx]Opt_BS!R977C8</stp>
        <stp>IVOL_MATURITY=MATURITY_1STM</stp>
        <stp>IVOL_MONEYNESS_LEVEL=MONEY_LVL_100_</stp>
        <stp>DTS=H</stp>
        <stp>FACTOR=.01</stp>
        <stp>DAYS=W</stp>
        <tr r="H977" s="4"/>
      </tp>
      <tp t="e">
        <v>#N/A</v>
        <stp/>
        <stp>##V3_BDHV12</stp>
        <stp>SPX Index</stp>
        <stp>IVOL_MONEYNESS</stp>
        <stp/>
        <stp/>
        <stp>[PUTStrategy-RealOption.xlsx]Opt_BS!R947C8</stp>
        <stp>IVOL_MATURITY=MATURITY_1STM</stp>
        <stp>IVOL_MONEYNESS_LEVEL=MONEY_LVL_100_</stp>
        <stp>DTS=H</stp>
        <stp>FACTOR=.01</stp>
        <stp>DAYS=W</stp>
        <tr r="H947" s="4"/>
      </tp>
      <tp t="e">
        <v>#N/A</v>
        <stp/>
        <stp>##V3_BDHV12</stp>
        <stp>SPX Index</stp>
        <stp>IVOL_MONEYNESS</stp>
        <stp/>
        <stp/>
        <stp>[PUTStrategy-RealOption.xlsx]Opt_BS!R957C8</stp>
        <stp>IVOL_MATURITY=MATURITY_1STM</stp>
        <stp>IVOL_MONEYNESS_LEVEL=MONEY_LVL_100_</stp>
        <stp>DTS=H</stp>
        <stp>FACTOR=.01</stp>
        <stp>DAYS=W</stp>
        <tr r="H957" s="4"/>
      </tp>
      <tp t="e">
        <v>#N/A</v>
        <stp/>
        <stp>##V3_BDHV12</stp>
        <stp>SPX Index</stp>
        <stp>IVOL_MONEYNESS</stp>
        <stp/>
        <stp/>
        <stp>[PUTStrategy-RealOption.xlsx]Opt_BS!R287C8</stp>
        <stp>IVOL_MATURITY=MATURITY_1STM</stp>
        <stp>IVOL_MONEYNESS_LEVEL=MONEY_LVL_100_</stp>
        <stp>DTS=H</stp>
        <stp>FACTOR=.01</stp>
        <stp>DAYS=W</stp>
        <tr r="H287" s="4"/>
      </tp>
      <tp t="e">
        <v>#N/A</v>
        <stp/>
        <stp>##V3_BDHV12</stp>
        <stp>SPX Index</stp>
        <stp>IVOL_MONEYNESS</stp>
        <stp/>
        <stp/>
        <stp>[PUTStrategy-RealOption.xlsx]Opt_BS!R297C8</stp>
        <stp>IVOL_MATURITY=MATURITY_1STM</stp>
        <stp>IVOL_MONEYNESS_LEVEL=MONEY_LVL_100_</stp>
        <stp>DTS=H</stp>
        <stp>FACTOR=.01</stp>
        <stp>DAYS=W</stp>
        <tr r="H297" s="4"/>
      </tp>
      <tp t="e">
        <v>#N/A</v>
        <stp/>
        <stp>##V3_BDHV12</stp>
        <stp>SPX Index</stp>
        <stp>IVOL_MONEYNESS</stp>
        <stp/>
        <stp/>
        <stp>[PUTStrategy-RealOption.xlsx]Opt_BS!R227C8</stp>
        <stp>IVOL_MATURITY=MATURITY_1STM</stp>
        <stp>IVOL_MONEYNESS_LEVEL=MONEY_LVL_100_</stp>
        <stp>DTS=H</stp>
        <stp>FACTOR=.01</stp>
        <stp>DAYS=W</stp>
        <tr r="H227" s="4"/>
      </tp>
      <tp t="e">
        <v>#N/A</v>
        <stp/>
        <stp>##V3_BDHV12</stp>
        <stp>SPX Index</stp>
        <stp>IVOL_MONEYNESS</stp>
        <stp/>
        <stp/>
        <stp>[PUTStrategy-RealOption.xlsx]Opt_BS!R237C8</stp>
        <stp>IVOL_MATURITY=MATURITY_1STM</stp>
        <stp>IVOL_MONEYNESS_LEVEL=MONEY_LVL_100_</stp>
        <stp>DTS=H</stp>
        <stp>FACTOR=.01</stp>
        <stp>DAYS=W</stp>
        <tr r="H237" s="4"/>
      </tp>
      <tp t="e">
        <v>#N/A</v>
        <stp/>
        <stp>##V3_BDHV12</stp>
        <stp>SPX Index</stp>
        <stp>IVOL_MONEYNESS</stp>
        <stp/>
        <stp/>
        <stp>[PUTStrategy-RealOption.xlsx]Opt_BS!R267C8</stp>
        <stp>IVOL_MATURITY=MATURITY_1STM</stp>
        <stp>IVOL_MONEYNESS_LEVEL=MONEY_LVL_100_</stp>
        <stp>DTS=H</stp>
        <stp>FACTOR=.01</stp>
        <stp>DAYS=W</stp>
        <tr r="H267" s="4"/>
      </tp>
      <tp t="e">
        <v>#N/A</v>
        <stp/>
        <stp>##V3_BDHV12</stp>
        <stp>SPX Index</stp>
        <stp>IVOL_MONEYNESS</stp>
        <stp/>
        <stp/>
        <stp>[PUTStrategy-RealOption.xlsx]Opt_BS!R277C8</stp>
        <stp>IVOL_MATURITY=MATURITY_1STM</stp>
        <stp>IVOL_MONEYNESS_LEVEL=MONEY_LVL_100_</stp>
        <stp>DTS=H</stp>
        <stp>FACTOR=.01</stp>
        <stp>DAYS=W</stp>
        <tr r="H277" s="4"/>
      </tp>
      <tp t="e">
        <v>#N/A</v>
        <stp/>
        <stp>##V3_BDHV12</stp>
        <stp>SPX Index</stp>
        <stp>IVOL_MONEYNESS</stp>
        <stp/>
        <stp/>
        <stp>[PUTStrategy-RealOption.xlsx]Opt_BS!R247C8</stp>
        <stp>IVOL_MATURITY=MATURITY_1STM</stp>
        <stp>IVOL_MONEYNESS_LEVEL=MONEY_LVL_100_</stp>
        <stp>DTS=H</stp>
        <stp>FACTOR=.01</stp>
        <stp>DAYS=W</stp>
        <tr r="H247" s="4"/>
      </tp>
      <tp t="e">
        <v>#N/A</v>
        <stp/>
        <stp>##V3_BDHV12</stp>
        <stp>SPX Index</stp>
        <stp>IVOL_MONEYNESS</stp>
        <stp/>
        <stp/>
        <stp>[PUTStrategy-RealOption.xlsx]Opt_BS!R257C8</stp>
        <stp>IVOL_MATURITY=MATURITY_1STM</stp>
        <stp>IVOL_MONEYNESS_LEVEL=MONEY_LVL_100_</stp>
        <stp>DTS=H</stp>
        <stp>FACTOR=.01</stp>
        <stp>DAYS=W</stp>
        <tr r="H257" s="4"/>
      </tp>
      <tp t="e">
        <v>#N/A</v>
        <stp/>
        <stp>##V3_BDHV12</stp>
        <stp>SPX Index</stp>
        <stp>IVOL_MONEYNESS</stp>
        <stp/>
        <stp/>
        <stp>[PUTStrategy-RealOption.xlsx]Opt_BS!R387C8</stp>
        <stp>IVOL_MATURITY=MATURITY_1STM</stp>
        <stp>IVOL_MONEYNESS_LEVEL=MONEY_LVL_100_</stp>
        <stp>DTS=H</stp>
        <stp>FACTOR=.01</stp>
        <stp>DAYS=W</stp>
        <tr r="H387" s="4"/>
      </tp>
      <tp t="e">
        <v>#N/A</v>
        <stp/>
        <stp>##V3_BDHV12</stp>
        <stp>SPX Index</stp>
        <stp>IVOL_MONEYNESS</stp>
        <stp/>
        <stp/>
        <stp>[PUTStrategy-RealOption.xlsx]Opt_BS!R397C8</stp>
        <stp>IVOL_MATURITY=MATURITY_1STM</stp>
        <stp>IVOL_MONEYNESS_LEVEL=MONEY_LVL_100_</stp>
        <stp>DTS=H</stp>
        <stp>FACTOR=.01</stp>
        <stp>DAYS=W</stp>
        <tr r="H397" s="4"/>
      </tp>
      <tp t="e">
        <v>#N/A</v>
        <stp/>
        <stp>##V3_BDHV12</stp>
        <stp>SPX Index</stp>
        <stp>IVOL_MONEYNESS</stp>
        <stp/>
        <stp/>
        <stp>[PUTStrategy-RealOption.xlsx]Opt_BS!R327C8</stp>
        <stp>IVOL_MATURITY=MATURITY_1STM</stp>
        <stp>IVOL_MONEYNESS_LEVEL=MONEY_LVL_100_</stp>
        <stp>DTS=H</stp>
        <stp>FACTOR=.01</stp>
        <stp>DAYS=W</stp>
        <tr r="H327" s="4"/>
      </tp>
      <tp t="e">
        <v>#N/A</v>
        <stp/>
        <stp>##V3_BDHV12</stp>
        <stp>SPX Index</stp>
        <stp>IVOL_MONEYNESS</stp>
        <stp/>
        <stp/>
        <stp>[PUTStrategy-RealOption.xlsx]Opt_BS!R337C8</stp>
        <stp>IVOL_MATURITY=MATURITY_1STM</stp>
        <stp>IVOL_MONEYNESS_LEVEL=MONEY_LVL_100_</stp>
        <stp>DTS=H</stp>
        <stp>FACTOR=.01</stp>
        <stp>DAYS=W</stp>
        <tr r="H337" s="4"/>
      </tp>
      <tp t="e">
        <v>#N/A</v>
        <stp/>
        <stp>##V3_BDHV12</stp>
        <stp>SPX Index</stp>
        <stp>IVOL_MONEYNESS</stp>
        <stp/>
        <stp/>
        <stp>[PUTStrategy-RealOption.xlsx]Opt_BS!R307C8</stp>
        <stp>IVOL_MATURITY=MATURITY_1STM</stp>
        <stp>IVOL_MONEYNESS_LEVEL=MONEY_LVL_100_</stp>
        <stp>DTS=H</stp>
        <stp>FACTOR=.01</stp>
        <stp>DAYS=W</stp>
        <tr r="H307" s="4"/>
      </tp>
      <tp t="e">
        <v>#N/A</v>
        <stp/>
        <stp>##V3_BDHV12</stp>
        <stp>SPX Index</stp>
        <stp>IVOL_MONEYNESS</stp>
        <stp/>
        <stp/>
        <stp>[PUTStrategy-RealOption.xlsx]Opt_BS!R317C8</stp>
        <stp>IVOL_MATURITY=MATURITY_1STM</stp>
        <stp>IVOL_MONEYNESS_LEVEL=MONEY_LVL_100_</stp>
        <stp>DTS=H</stp>
        <stp>FACTOR=.01</stp>
        <stp>DAYS=W</stp>
        <tr r="H317" s="4"/>
      </tp>
      <tp t="e">
        <v>#N/A</v>
        <stp/>
        <stp>##V3_BDHV12</stp>
        <stp>SPX Index</stp>
        <stp>IVOL_MONEYNESS</stp>
        <stp/>
        <stp/>
        <stp>[PUTStrategy-RealOption.xlsx]Opt_BS!R367C8</stp>
        <stp>IVOL_MATURITY=MATURITY_1STM</stp>
        <stp>IVOL_MONEYNESS_LEVEL=MONEY_LVL_100_</stp>
        <stp>DTS=H</stp>
        <stp>FACTOR=.01</stp>
        <stp>DAYS=W</stp>
        <tr r="H367" s="4"/>
      </tp>
      <tp t="e">
        <v>#N/A</v>
        <stp/>
        <stp>##V3_BDHV12</stp>
        <stp>SPX Index</stp>
        <stp>IVOL_MONEYNESS</stp>
        <stp/>
        <stp/>
        <stp>[PUTStrategy-RealOption.xlsx]Opt_BS!R377C8</stp>
        <stp>IVOL_MATURITY=MATURITY_1STM</stp>
        <stp>IVOL_MONEYNESS_LEVEL=MONEY_LVL_100_</stp>
        <stp>DTS=H</stp>
        <stp>FACTOR=.01</stp>
        <stp>DAYS=W</stp>
        <tr r="H377" s="4"/>
      </tp>
      <tp t="e">
        <v>#N/A</v>
        <stp/>
        <stp>##V3_BDHV12</stp>
        <stp>SPX Index</stp>
        <stp>IVOL_MONEYNESS</stp>
        <stp/>
        <stp/>
        <stp>[PUTStrategy-RealOption.xlsx]Opt_BS!R347C8</stp>
        <stp>IVOL_MATURITY=MATURITY_1STM</stp>
        <stp>IVOL_MONEYNESS_LEVEL=MONEY_LVL_100_</stp>
        <stp>DTS=H</stp>
        <stp>FACTOR=.01</stp>
        <stp>DAYS=W</stp>
        <tr r="H347" s="4"/>
      </tp>
      <tp t="e">
        <v>#N/A</v>
        <stp/>
        <stp>##V3_BDHV12</stp>
        <stp>SPX Index</stp>
        <stp>IVOL_MONEYNESS</stp>
        <stp/>
        <stp/>
        <stp>[PUTStrategy-RealOption.xlsx]Opt_BS!R357C8</stp>
        <stp>IVOL_MATURITY=MATURITY_1STM</stp>
        <stp>IVOL_MONEYNESS_LEVEL=MONEY_LVL_100_</stp>
        <stp>DTS=H</stp>
        <stp>FACTOR=.01</stp>
        <stp>DAYS=W</stp>
        <tr r="H357" s="4"/>
      </tp>
      <tp t="e">
        <v>#N/A</v>
        <stp/>
        <stp>##V3_BDHV12</stp>
        <stp>SPX Index</stp>
        <stp>IVOL_MONEYNESS</stp>
        <stp/>
        <stp/>
        <stp>[PUTStrategy-RealOption.xlsx]Opt_BS!R687C8</stp>
        <stp>IVOL_MATURITY=MATURITY_1STM</stp>
        <stp>IVOL_MONEYNESS_LEVEL=MONEY_LVL_100_</stp>
        <stp>DTS=H</stp>
        <stp>FACTOR=.01</stp>
        <stp>DAYS=W</stp>
        <tr r="H687" s="4"/>
      </tp>
      <tp t="e">
        <v>#N/A</v>
        <stp/>
        <stp>##V3_BDHV12</stp>
        <stp>SPX Index</stp>
        <stp>IVOL_MONEYNESS</stp>
        <stp/>
        <stp/>
        <stp>[PUTStrategy-RealOption.xlsx]Opt_BS!R697C8</stp>
        <stp>IVOL_MATURITY=MATURITY_1STM</stp>
        <stp>IVOL_MONEYNESS_LEVEL=MONEY_LVL_100_</stp>
        <stp>DTS=H</stp>
        <stp>FACTOR=.01</stp>
        <stp>DAYS=W</stp>
        <tr r="H697" s="4"/>
      </tp>
      <tp t="e">
        <v>#N/A</v>
        <stp/>
        <stp>##V3_BDHV12</stp>
        <stp>SPX Index</stp>
        <stp>IVOL_MONEYNESS</stp>
        <stp/>
        <stp/>
        <stp>[PUTStrategy-RealOption.xlsx]Opt_BS!R627C8</stp>
        <stp>IVOL_MATURITY=MATURITY_1STM</stp>
        <stp>IVOL_MONEYNESS_LEVEL=MONEY_LVL_100_</stp>
        <stp>DTS=H</stp>
        <stp>FACTOR=.01</stp>
        <stp>DAYS=W</stp>
        <tr r="H627" s="4"/>
      </tp>
      <tp t="e">
        <v>#N/A</v>
        <stp/>
        <stp>##V3_BDHV12</stp>
        <stp>SPX Index</stp>
        <stp>IVOL_MONEYNESS</stp>
        <stp/>
        <stp/>
        <stp>[PUTStrategy-RealOption.xlsx]Opt_BS!R637C8</stp>
        <stp>IVOL_MATURITY=MATURITY_1STM</stp>
        <stp>IVOL_MONEYNESS_LEVEL=MONEY_LVL_100_</stp>
        <stp>DTS=H</stp>
        <stp>FACTOR=.01</stp>
        <stp>DAYS=W</stp>
        <tr r="H637" s="4"/>
      </tp>
      <tp t="e">
        <v>#N/A</v>
        <stp/>
        <stp>##V3_BDHV12</stp>
        <stp>SPX Index</stp>
        <stp>IVOL_MONEYNESS</stp>
        <stp/>
        <stp/>
        <stp>[PUTStrategy-RealOption.xlsx]Opt_BS!R607C8</stp>
        <stp>IVOL_MATURITY=MATURITY_1STM</stp>
        <stp>IVOL_MONEYNESS_LEVEL=MONEY_LVL_100_</stp>
        <stp>DTS=H</stp>
        <stp>FACTOR=.01</stp>
        <stp>DAYS=W</stp>
        <tr r="H607" s="4"/>
      </tp>
      <tp t="e">
        <v>#N/A</v>
        <stp/>
        <stp>##V3_BDHV12</stp>
        <stp>SPX Index</stp>
        <stp>IVOL_MONEYNESS</stp>
        <stp/>
        <stp/>
        <stp>[PUTStrategy-RealOption.xlsx]Opt_BS!R617C8</stp>
        <stp>IVOL_MATURITY=MATURITY_1STM</stp>
        <stp>IVOL_MONEYNESS_LEVEL=MONEY_LVL_100_</stp>
        <stp>DTS=H</stp>
        <stp>FACTOR=.01</stp>
        <stp>DAYS=W</stp>
        <tr r="H617" s="4"/>
      </tp>
      <tp t="e">
        <v>#N/A</v>
        <stp/>
        <stp>##V3_BDHV12</stp>
        <stp>SPX Index</stp>
        <stp>IVOL_MONEYNESS</stp>
        <stp/>
        <stp/>
        <stp>[PUTStrategy-RealOption.xlsx]Opt_BS!R667C8</stp>
        <stp>IVOL_MATURITY=MATURITY_1STM</stp>
        <stp>IVOL_MONEYNESS_LEVEL=MONEY_LVL_100_</stp>
        <stp>DTS=H</stp>
        <stp>FACTOR=.01</stp>
        <stp>DAYS=W</stp>
        <tr r="H667" s="4"/>
      </tp>
      <tp t="e">
        <v>#N/A</v>
        <stp/>
        <stp>##V3_BDHV12</stp>
        <stp>SPX Index</stp>
        <stp>IVOL_MONEYNESS</stp>
        <stp/>
        <stp/>
        <stp>[PUTStrategy-RealOption.xlsx]Opt_BS!R677C8</stp>
        <stp>IVOL_MATURITY=MATURITY_1STM</stp>
        <stp>IVOL_MONEYNESS_LEVEL=MONEY_LVL_100_</stp>
        <stp>DTS=H</stp>
        <stp>FACTOR=.01</stp>
        <stp>DAYS=W</stp>
        <tr r="H677" s="4"/>
      </tp>
      <tp t="e">
        <v>#N/A</v>
        <stp/>
        <stp>##V3_BDHV12</stp>
        <stp>SPX Index</stp>
        <stp>IVOL_MONEYNESS</stp>
        <stp/>
        <stp/>
        <stp>[PUTStrategy-RealOption.xlsx]Opt_BS!R647C8</stp>
        <stp>IVOL_MATURITY=MATURITY_1STM</stp>
        <stp>IVOL_MONEYNESS_LEVEL=MONEY_LVL_100_</stp>
        <stp>DTS=H</stp>
        <stp>FACTOR=.01</stp>
        <stp>DAYS=W</stp>
        <tr r="H647" s="4"/>
      </tp>
      <tp t="e">
        <v>#N/A</v>
        <stp/>
        <stp>##V3_BDHV12</stp>
        <stp>SPX Index</stp>
        <stp>IVOL_MONEYNESS</stp>
        <stp/>
        <stp/>
        <stp>[PUTStrategy-RealOption.xlsx]Opt_BS!R657C8</stp>
        <stp>IVOL_MATURITY=MATURITY_1STM</stp>
        <stp>IVOL_MONEYNESS_LEVEL=MONEY_LVL_100_</stp>
        <stp>DTS=H</stp>
        <stp>FACTOR=.01</stp>
        <stp>DAYS=W</stp>
        <tr r="H657" s="4"/>
      </tp>
      <tp t="e">
        <v>#N/A</v>
        <stp/>
        <stp>##V3_BDHV12</stp>
        <stp>SPX Index</stp>
        <stp>IVOL_MONEYNESS</stp>
        <stp/>
        <stp/>
        <stp>[PUTStrategy-RealOption.xlsx]Opt_BS!R787C8</stp>
        <stp>IVOL_MATURITY=MATURITY_1STM</stp>
        <stp>IVOL_MONEYNESS_LEVEL=MONEY_LVL_100_</stp>
        <stp>DTS=H</stp>
        <stp>FACTOR=.01</stp>
        <stp>DAYS=W</stp>
        <tr r="H787" s="4"/>
      </tp>
      <tp t="e">
        <v>#N/A</v>
        <stp/>
        <stp>##V3_BDHV12</stp>
        <stp>SPX Index</stp>
        <stp>IVOL_MONEYNESS</stp>
        <stp/>
        <stp/>
        <stp>[PUTStrategy-RealOption.xlsx]Opt_BS!R797C8</stp>
        <stp>IVOL_MATURITY=MATURITY_1STM</stp>
        <stp>IVOL_MONEYNESS_LEVEL=MONEY_LVL_100_</stp>
        <stp>DTS=H</stp>
        <stp>FACTOR=.01</stp>
        <stp>DAYS=W</stp>
        <tr r="H797" s="4"/>
      </tp>
      <tp t="e">
        <v>#N/A</v>
        <stp/>
        <stp>##V3_BDHV12</stp>
        <stp>SPX Index</stp>
        <stp>IVOL_MONEYNESS</stp>
        <stp/>
        <stp/>
        <stp>[PUTStrategy-RealOption.xlsx]Opt_BS!R727C8</stp>
        <stp>IVOL_MATURITY=MATURITY_1STM</stp>
        <stp>IVOL_MONEYNESS_LEVEL=MONEY_LVL_100_</stp>
        <stp>DTS=H</stp>
        <stp>FACTOR=.01</stp>
        <stp>DAYS=W</stp>
        <tr r="H727" s="4"/>
      </tp>
      <tp t="e">
        <v>#N/A</v>
        <stp/>
        <stp>##V3_BDHV12</stp>
        <stp>SPX Index</stp>
        <stp>IVOL_MONEYNESS</stp>
        <stp/>
        <stp/>
        <stp>[PUTStrategy-RealOption.xlsx]Opt_BS!R737C8</stp>
        <stp>IVOL_MATURITY=MATURITY_1STM</stp>
        <stp>IVOL_MONEYNESS_LEVEL=MONEY_LVL_100_</stp>
        <stp>DTS=H</stp>
        <stp>FACTOR=.01</stp>
        <stp>DAYS=W</stp>
        <tr r="H737" s="4"/>
      </tp>
      <tp t="e">
        <v>#N/A</v>
        <stp/>
        <stp>##V3_BDHV12</stp>
        <stp>SPX Index</stp>
        <stp>IVOL_MONEYNESS</stp>
        <stp/>
        <stp/>
        <stp>[PUTStrategy-RealOption.xlsx]Opt_BS!R707C8</stp>
        <stp>IVOL_MATURITY=MATURITY_1STM</stp>
        <stp>IVOL_MONEYNESS_LEVEL=MONEY_LVL_100_</stp>
        <stp>DTS=H</stp>
        <stp>FACTOR=.01</stp>
        <stp>DAYS=W</stp>
        <tr r="H707" s="4"/>
      </tp>
      <tp t="e">
        <v>#N/A</v>
        <stp/>
        <stp>##V3_BDHV12</stp>
        <stp>SPX Index</stp>
        <stp>IVOL_MONEYNESS</stp>
        <stp/>
        <stp/>
        <stp>[PUTStrategy-RealOption.xlsx]Opt_BS!R717C8</stp>
        <stp>IVOL_MATURITY=MATURITY_1STM</stp>
        <stp>IVOL_MONEYNESS_LEVEL=MONEY_LVL_100_</stp>
        <stp>DTS=H</stp>
        <stp>FACTOR=.01</stp>
        <stp>DAYS=W</stp>
        <tr r="H717" s="4"/>
      </tp>
      <tp t="e">
        <v>#N/A</v>
        <stp/>
        <stp>##V3_BDHV12</stp>
        <stp>SPX Index</stp>
        <stp>IVOL_MONEYNESS</stp>
        <stp/>
        <stp/>
        <stp>[PUTStrategy-RealOption.xlsx]Opt_BS!R767C8</stp>
        <stp>IVOL_MATURITY=MATURITY_1STM</stp>
        <stp>IVOL_MONEYNESS_LEVEL=MONEY_LVL_100_</stp>
        <stp>DTS=H</stp>
        <stp>FACTOR=.01</stp>
        <stp>DAYS=W</stp>
        <tr r="H767" s="4"/>
      </tp>
      <tp t="e">
        <v>#N/A</v>
        <stp/>
        <stp>##V3_BDHV12</stp>
        <stp>SPX Index</stp>
        <stp>IVOL_MONEYNESS</stp>
        <stp/>
        <stp/>
        <stp>[PUTStrategy-RealOption.xlsx]Opt_BS!R777C8</stp>
        <stp>IVOL_MATURITY=MATURITY_1STM</stp>
        <stp>IVOL_MONEYNESS_LEVEL=MONEY_LVL_100_</stp>
        <stp>DTS=H</stp>
        <stp>FACTOR=.01</stp>
        <stp>DAYS=W</stp>
        <tr r="H777" s="4"/>
      </tp>
      <tp t="e">
        <v>#N/A</v>
        <stp/>
        <stp>##V3_BDHV12</stp>
        <stp>SPX Index</stp>
        <stp>IVOL_MONEYNESS</stp>
        <stp/>
        <stp/>
        <stp>[PUTStrategy-RealOption.xlsx]Opt_BS!R747C8</stp>
        <stp>IVOL_MATURITY=MATURITY_1STM</stp>
        <stp>IVOL_MONEYNESS_LEVEL=MONEY_LVL_100_</stp>
        <stp>DTS=H</stp>
        <stp>FACTOR=.01</stp>
        <stp>DAYS=W</stp>
        <tr r="H747" s="4"/>
      </tp>
      <tp t="e">
        <v>#N/A</v>
        <stp/>
        <stp>##V3_BDHV12</stp>
        <stp>SPX Index</stp>
        <stp>IVOL_MONEYNESS</stp>
        <stp/>
        <stp/>
        <stp>[PUTStrategy-RealOption.xlsx]Opt_BS!R757C8</stp>
        <stp>IVOL_MATURITY=MATURITY_1STM</stp>
        <stp>IVOL_MONEYNESS_LEVEL=MONEY_LVL_100_</stp>
        <stp>DTS=H</stp>
        <stp>FACTOR=.01</stp>
        <stp>DAYS=W</stp>
        <tr r="H757" s="4"/>
      </tp>
      <tp t="e">
        <v>#N/A</v>
        <stp/>
        <stp>##V3_BDHV12</stp>
        <stp>SPX Index</stp>
        <stp>IVOL_MONEYNESS</stp>
        <stp/>
        <stp/>
        <stp>[PUTStrategy-RealOption.xlsx]Opt_BS!R487C8</stp>
        <stp>IVOL_MATURITY=MATURITY_1STM</stp>
        <stp>IVOL_MONEYNESS_LEVEL=MONEY_LVL_100_</stp>
        <stp>DTS=H</stp>
        <stp>FACTOR=.01</stp>
        <stp>DAYS=W</stp>
        <tr r="H487" s="4"/>
      </tp>
      <tp t="e">
        <v>#N/A</v>
        <stp/>
        <stp>##V3_BDHV12</stp>
        <stp>SPX Index</stp>
        <stp>IVOL_MONEYNESS</stp>
        <stp/>
        <stp/>
        <stp>[PUTStrategy-RealOption.xlsx]Opt_BS!R497C8</stp>
        <stp>IVOL_MATURITY=MATURITY_1STM</stp>
        <stp>IVOL_MONEYNESS_LEVEL=MONEY_LVL_100_</stp>
        <stp>DTS=H</stp>
        <stp>FACTOR=.01</stp>
        <stp>DAYS=W</stp>
        <tr r="H497" s="4"/>
      </tp>
      <tp t="e">
        <v>#N/A</v>
        <stp/>
        <stp>##V3_BDHV12</stp>
        <stp>SPX Index</stp>
        <stp>IVOL_MONEYNESS</stp>
        <stp/>
        <stp/>
        <stp>[PUTStrategy-RealOption.xlsx]Opt_BS!R427C8</stp>
        <stp>IVOL_MATURITY=MATURITY_1STM</stp>
        <stp>IVOL_MONEYNESS_LEVEL=MONEY_LVL_100_</stp>
        <stp>DTS=H</stp>
        <stp>FACTOR=.01</stp>
        <stp>DAYS=W</stp>
        <tr r="H427" s="4"/>
      </tp>
      <tp t="e">
        <v>#N/A</v>
        <stp/>
        <stp>##V3_BDHV12</stp>
        <stp>SPX Index</stp>
        <stp>IVOL_MONEYNESS</stp>
        <stp/>
        <stp/>
        <stp>[PUTStrategy-RealOption.xlsx]Opt_BS!R437C8</stp>
        <stp>IVOL_MATURITY=MATURITY_1STM</stp>
        <stp>IVOL_MONEYNESS_LEVEL=MONEY_LVL_100_</stp>
        <stp>DTS=H</stp>
        <stp>FACTOR=.01</stp>
        <stp>DAYS=W</stp>
        <tr r="H437" s="4"/>
      </tp>
      <tp t="e">
        <v>#N/A</v>
        <stp/>
        <stp>##V3_BDHV12</stp>
        <stp>SPX Index</stp>
        <stp>IVOL_MONEYNESS</stp>
        <stp/>
        <stp/>
        <stp>[PUTStrategy-RealOption.xlsx]Opt_BS!R407C8</stp>
        <stp>IVOL_MATURITY=MATURITY_1STM</stp>
        <stp>IVOL_MONEYNESS_LEVEL=MONEY_LVL_100_</stp>
        <stp>DTS=H</stp>
        <stp>FACTOR=.01</stp>
        <stp>DAYS=W</stp>
        <tr r="H407" s="4"/>
      </tp>
      <tp t="e">
        <v>#N/A</v>
        <stp/>
        <stp>##V3_BDHV12</stp>
        <stp>SPX Index</stp>
        <stp>IVOL_MONEYNESS</stp>
        <stp/>
        <stp/>
        <stp>[PUTStrategy-RealOption.xlsx]Opt_BS!R417C8</stp>
        <stp>IVOL_MATURITY=MATURITY_1STM</stp>
        <stp>IVOL_MONEYNESS_LEVEL=MONEY_LVL_100_</stp>
        <stp>DTS=H</stp>
        <stp>FACTOR=.01</stp>
        <stp>DAYS=W</stp>
        <tr r="H417" s="4"/>
      </tp>
      <tp t="e">
        <v>#N/A</v>
        <stp/>
        <stp>##V3_BDHV12</stp>
        <stp>SPX Index</stp>
        <stp>IVOL_MONEYNESS</stp>
        <stp/>
        <stp/>
        <stp>[PUTStrategy-RealOption.xlsx]Opt_BS!R467C8</stp>
        <stp>IVOL_MATURITY=MATURITY_1STM</stp>
        <stp>IVOL_MONEYNESS_LEVEL=MONEY_LVL_100_</stp>
        <stp>DTS=H</stp>
        <stp>FACTOR=.01</stp>
        <stp>DAYS=W</stp>
        <tr r="H467" s="4"/>
      </tp>
      <tp t="e">
        <v>#N/A</v>
        <stp/>
        <stp>##V3_BDHV12</stp>
        <stp>SPX Index</stp>
        <stp>IVOL_MONEYNESS</stp>
        <stp/>
        <stp/>
        <stp>[PUTStrategy-RealOption.xlsx]Opt_BS!R477C8</stp>
        <stp>IVOL_MATURITY=MATURITY_1STM</stp>
        <stp>IVOL_MONEYNESS_LEVEL=MONEY_LVL_100_</stp>
        <stp>DTS=H</stp>
        <stp>FACTOR=.01</stp>
        <stp>DAYS=W</stp>
        <tr r="H477" s="4"/>
      </tp>
      <tp t="e">
        <v>#N/A</v>
        <stp/>
        <stp>##V3_BDHV12</stp>
        <stp>SPX Index</stp>
        <stp>IVOL_MONEYNESS</stp>
        <stp/>
        <stp/>
        <stp>[PUTStrategy-RealOption.xlsx]Opt_BS!R447C8</stp>
        <stp>IVOL_MATURITY=MATURITY_1STM</stp>
        <stp>IVOL_MONEYNESS_LEVEL=MONEY_LVL_100_</stp>
        <stp>DTS=H</stp>
        <stp>FACTOR=.01</stp>
        <stp>DAYS=W</stp>
        <tr r="H447" s="4"/>
      </tp>
      <tp t="e">
        <v>#N/A</v>
        <stp/>
        <stp>##V3_BDHV12</stp>
        <stp>SPX Index</stp>
        <stp>IVOL_MONEYNESS</stp>
        <stp/>
        <stp/>
        <stp>[PUTStrategy-RealOption.xlsx]Opt_BS!R457C8</stp>
        <stp>IVOL_MATURITY=MATURITY_1STM</stp>
        <stp>IVOL_MONEYNESS_LEVEL=MONEY_LVL_100_</stp>
        <stp>DTS=H</stp>
        <stp>FACTOR=.01</stp>
        <stp>DAYS=W</stp>
        <tr r="H457" s="4"/>
      </tp>
      <tp t="e">
        <v>#N/A</v>
        <stp/>
        <stp>##V3_BDHV12</stp>
        <stp>SPX Index</stp>
        <stp>IVOL_MONEYNESS</stp>
        <stp/>
        <stp/>
        <stp>[PUTStrategy-RealOption.xlsx]Opt_BS!R587C8</stp>
        <stp>IVOL_MATURITY=MATURITY_1STM</stp>
        <stp>IVOL_MONEYNESS_LEVEL=MONEY_LVL_100_</stp>
        <stp>DTS=H</stp>
        <stp>FACTOR=.01</stp>
        <stp>DAYS=W</stp>
        <tr r="H587" s="4"/>
      </tp>
      <tp t="e">
        <v>#N/A</v>
        <stp/>
        <stp>##V3_BDHV12</stp>
        <stp>SPX Index</stp>
        <stp>IVOL_MONEYNESS</stp>
        <stp/>
        <stp/>
        <stp>[PUTStrategy-RealOption.xlsx]Opt_BS!R597C8</stp>
        <stp>IVOL_MATURITY=MATURITY_1STM</stp>
        <stp>IVOL_MONEYNESS_LEVEL=MONEY_LVL_100_</stp>
        <stp>DTS=H</stp>
        <stp>FACTOR=.01</stp>
        <stp>DAYS=W</stp>
        <tr r="H597" s="4"/>
      </tp>
      <tp t="e">
        <v>#N/A</v>
        <stp/>
        <stp>##V3_BDHV12</stp>
        <stp>SPX Index</stp>
        <stp>IVOL_MONEYNESS</stp>
        <stp/>
        <stp/>
        <stp>[PUTStrategy-RealOption.xlsx]Opt_BS!R527C8</stp>
        <stp>IVOL_MATURITY=MATURITY_1STM</stp>
        <stp>IVOL_MONEYNESS_LEVEL=MONEY_LVL_100_</stp>
        <stp>DTS=H</stp>
        <stp>FACTOR=.01</stp>
        <stp>DAYS=W</stp>
        <tr r="H527" s="4"/>
      </tp>
      <tp t="e">
        <v>#N/A</v>
        <stp/>
        <stp>##V3_BDHV12</stp>
        <stp>SPX Index</stp>
        <stp>IVOL_MONEYNESS</stp>
        <stp/>
        <stp/>
        <stp>[PUTStrategy-RealOption.xlsx]Opt_BS!R537C8</stp>
        <stp>IVOL_MATURITY=MATURITY_1STM</stp>
        <stp>IVOL_MONEYNESS_LEVEL=MONEY_LVL_100_</stp>
        <stp>DTS=H</stp>
        <stp>FACTOR=.01</stp>
        <stp>DAYS=W</stp>
        <tr r="H537" s="4"/>
      </tp>
      <tp t="e">
        <v>#N/A</v>
        <stp/>
        <stp>##V3_BDHV12</stp>
        <stp>SPX Index</stp>
        <stp>IVOL_MONEYNESS</stp>
        <stp/>
        <stp/>
        <stp>[PUTStrategy-RealOption.xlsx]Opt_BS!R507C8</stp>
        <stp>IVOL_MATURITY=MATURITY_1STM</stp>
        <stp>IVOL_MONEYNESS_LEVEL=MONEY_LVL_100_</stp>
        <stp>DTS=H</stp>
        <stp>FACTOR=.01</stp>
        <stp>DAYS=W</stp>
        <tr r="H507" s="4"/>
      </tp>
      <tp t="e">
        <v>#N/A</v>
        <stp/>
        <stp>##V3_BDHV12</stp>
        <stp>SPX Index</stp>
        <stp>IVOL_MONEYNESS</stp>
        <stp/>
        <stp/>
        <stp>[PUTStrategy-RealOption.xlsx]Opt_BS!R517C8</stp>
        <stp>IVOL_MATURITY=MATURITY_1STM</stp>
        <stp>IVOL_MONEYNESS_LEVEL=MONEY_LVL_100_</stp>
        <stp>DTS=H</stp>
        <stp>FACTOR=.01</stp>
        <stp>DAYS=W</stp>
        <tr r="H517" s="4"/>
      </tp>
      <tp t="e">
        <v>#N/A</v>
        <stp/>
        <stp>##V3_BDHV12</stp>
        <stp>SPX Index</stp>
        <stp>IVOL_MONEYNESS</stp>
        <stp/>
        <stp/>
        <stp>[PUTStrategy-RealOption.xlsx]Opt_BS!R567C8</stp>
        <stp>IVOL_MATURITY=MATURITY_1STM</stp>
        <stp>IVOL_MONEYNESS_LEVEL=MONEY_LVL_100_</stp>
        <stp>DTS=H</stp>
        <stp>FACTOR=.01</stp>
        <stp>DAYS=W</stp>
        <tr r="H567" s="4"/>
      </tp>
      <tp t="e">
        <v>#N/A</v>
        <stp/>
        <stp>##V3_BDHV12</stp>
        <stp>SPX Index</stp>
        <stp>IVOL_MONEYNESS</stp>
        <stp/>
        <stp/>
        <stp>[PUTStrategy-RealOption.xlsx]Opt_BS!R577C8</stp>
        <stp>IVOL_MATURITY=MATURITY_1STM</stp>
        <stp>IVOL_MONEYNESS_LEVEL=MONEY_LVL_100_</stp>
        <stp>DTS=H</stp>
        <stp>FACTOR=.01</stp>
        <stp>DAYS=W</stp>
        <tr r="H577" s="4"/>
      </tp>
      <tp t="e">
        <v>#N/A</v>
        <stp/>
        <stp>##V3_BDHV12</stp>
        <stp>SPX Index</stp>
        <stp>IVOL_MONEYNESS</stp>
        <stp/>
        <stp/>
        <stp>[PUTStrategy-RealOption.xlsx]Opt_BS!R547C8</stp>
        <stp>IVOL_MATURITY=MATURITY_1STM</stp>
        <stp>IVOL_MONEYNESS_LEVEL=MONEY_LVL_100_</stp>
        <stp>DTS=H</stp>
        <stp>FACTOR=.01</stp>
        <stp>DAYS=W</stp>
        <tr r="H547" s="4"/>
      </tp>
      <tp t="e">
        <v>#N/A</v>
        <stp/>
        <stp>##V3_BDHV12</stp>
        <stp>SPX Index</stp>
        <stp>IVOL_MONEYNESS</stp>
        <stp/>
        <stp/>
        <stp>[PUTStrategy-RealOption.xlsx]Opt_BS!R557C8</stp>
        <stp>IVOL_MATURITY=MATURITY_1STM</stp>
        <stp>IVOL_MONEYNESS_LEVEL=MONEY_LVL_100_</stp>
        <stp>DTS=H</stp>
        <stp>FACTOR=.01</stp>
        <stp>DAYS=W</stp>
        <tr r="H557" s="4"/>
      </tp>
      <tp t="e">
        <v>#N/A</v>
        <stp/>
        <stp>##V3_BDHV12</stp>
        <stp>SPX Index</stp>
        <stp>IVOL_MONEYNESS</stp>
        <stp/>
        <stp/>
        <stp>[PUTStrategy-RealOption.xlsx]Opt_BS!R886C8</stp>
        <stp>IVOL_MATURITY=MATURITY_1STM</stp>
        <stp>IVOL_MONEYNESS_LEVEL=MONEY_LVL_100_</stp>
        <stp>DTS=H</stp>
        <stp>FACTOR=.01</stp>
        <stp>DAYS=W</stp>
        <tr r="H886" s="4"/>
      </tp>
      <tp t="e">
        <v>#N/A</v>
        <stp/>
        <stp>##V3_BDHV12</stp>
        <stp>SPX Index</stp>
        <stp>IVOL_MONEYNESS</stp>
        <stp/>
        <stp/>
        <stp>[PUTStrategy-RealOption.xlsx]Opt_BS!R896C8</stp>
        <stp>IVOL_MATURITY=MATURITY_1STM</stp>
        <stp>IVOL_MONEYNESS_LEVEL=MONEY_LVL_100_</stp>
        <stp>DTS=H</stp>
        <stp>FACTOR=.01</stp>
        <stp>DAYS=W</stp>
        <tr r="H896" s="4"/>
      </tp>
      <tp t="e">
        <v>#N/A</v>
        <stp/>
        <stp>##V3_BDHV12</stp>
        <stp>SPX Index</stp>
        <stp>IVOL_MONEYNESS</stp>
        <stp/>
        <stp/>
        <stp>[PUTStrategy-RealOption.xlsx]Opt_BS!R826C8</stp>
        <stp>IVOL_MATURITY=MATURITY_1STM</stp>
        <stp>IVOL_MONEYNESS_LEVEL=MONEY_LVL_100_</stp>
        <stp>DTS=H</stp>
        <stp>FACTOR=.01</stp>
        <stp>DAYS=W</stp>
        <tr r="H826" s="4"/>
      </tp>
      <tp t="e">
        <v>#N/A</v>
        <stp/>
        <stp>##V3_BDHV12</stp>
        <stp>SPX Index</stp>
        <stp>IVOL_MONEYNESS</stp>
        <stp/>
        <stp/>
        <stp>[PUTStrategy-RealOption.xlsx]Opt_BS!R836C8</stp>
        <stp>IVOL_MATURITY=MATURITY_1STM</stp>
        <stp>IVOL_MONEYNESS_LEVEL=MONEY_LVL_100_</stp>
        <stp>DTS=H</stp>
        <stp>FACTOR=.01</stp>
        <stp>DAYS=W</stp>
        <tr r="H836" s="4"/>
      </tp>
      <tp t="e">
        <v>#N/A</v>
        <stp/>
        <stp>##V3_BDHV12</stp>
        <stp>SPX Index</stp>
        <stp>IVOL_MONEYNESS</stp>
        <stp/>
        <stp/>
        <stp>[PUTStrategy-RealOption.xlsx]Opt_BS!R806C8</stp>
        <stp>IVOL_MATURITY=MATURITY_1STM</stp>
        <stp>IVOL_MONEYNESS_LEVEL=MONEY_LVL_100_</stp>
        <stp>DTS=H</stp>
        <stp>FACTOR=.01</stp>
        <stp>DAYS=W</stp>
        <tr r="H806" s="4"/>
      </tp>
      <tp t="e">
        <v>#N/A</v>
        <stp/>
        <stp>##V3_BDHV12</stp>
        <stp>SPX Index</stp>
        <stp>IVOL_MONEYNESS</stp>
        <stp/>
        <stp/>
        <stp>[PUTStrategy-RealOption.xlsx]Opt_BS!R816C8</stp>
        <stp>IVOL_MATURITY=MATURITY_1STM</stp>
        <stp>IVOL_MONEYNESS_LEVEL=MONEY_LVL_100_</stp>
        <stp>DTS=H</stp>
        <stp>FACTOR=.01</stp>
        <stp>DAYS=W</stp>
        <tr r="H816" s="4"/>
      </tp>
      <tp t="e">
        <v>#N/A</v>
        <stp/>
        <stp>##V3_BDHV12</stp>
        <stp>SPX Index</stp>
        <stp>IVOL_MONEYNESS</stp>
        <stp/>
        <stp/>
        <stp>[PUTStrategy-RealOption.xlsx]Opt_BS!R866C8</stp>
        <stp>IVOL_MATURITY=MATURITY_1STM</stp>
        <stp>IVOL_MONEYNESS_LEVEL=MONEY_LVL_100_</stp>
        <stp>DTS=H</stp>
        <stp>FACTOR=.01</stp>
        <stp>DAYS=W</stp>
        <tr r="H866" s="4"/>
      </tp>
      <tp t="e">
        <v>#N/A</v>
        <stp/>
        <stp>##V3_BDHV12</stp>
        <stp>SPX Index</stp>
        <stp>IVOL_MONEYNESS</stp>
        <stp/>
        <stp/>
        <stp>[PUTStrategy-RealOption.xlsx]Opt_BS!R876C8</stp>
        <stp>IVOL_MATURITY=MATURITY_1STM</stp>
        <stp>IVOL_MONEYNESS_LEVEL=MONEY_LVL_100_</stp>
        <stp>DTS=H</stp>
        <stp>FACTOR=.01</stp>
        <stp>DAYS=W</stp>
        <tr r="H876" s="4"/>
      </tp>
      <tp t="e">
        <v>#N/A</v>
        <stp/>
        <stp>##V3_BDHV12</stp>
        <stp>SPX Index</stp>
        <stp>IVOL_MONEYNESS</stp>
        <stp/>
        <stp/>
        <stp>[PUTStrategy-RealOption.xlsx]Opt_BS!R846C8</stp>
        <stp>IVOL_MATURITY=MATURITY_1STM</stp>
        <stp>IVOL_MONEYNESS_LEVEL=MONEY_LVL_100_</stp>
        <stp>DTS=H</stp>
        <stp>FACTOR=.01</stp>
        <stp>DAYS=W</stp>
        <tr r="H846" s="4"/>
      </tp>
      <tp t="e">
        <v>#N/A</v>
        <stp/>
        <stp>##V3_BDHV12</stp>
        <stp>SPX Index</stp>
        <stp>IVOL_MONEYNESS</stp>
        <stp/>
        <stp/>
        <stp>[PUTStrategy-RealOption.xlsx]Opt_BS!R856C8</stp>
        <stp>IVOL_MATURITY=MATURITY_1STM</stp>
        <stp>IVOL_MONEYNESS_LEVEL=MONEY_LVL_100_</stp>
        <stp>DTS=H</stp>
        <stp>FACTOR=.01</stp>
        <stp>DAYS=W</stp>
        <tr r="H856" s="4"/>
      </tp>
      <tp t="e">
        <v>#N/A</v>
        <stp/>
        <stp>##V3_BDHV12</stp>
        <stp>SPX Index</stp>
        <stp>IVOL_MONEYNESS</stp>
        <stp/>
        <stp/>
        <stp>[PUTStrategy-RealOption.xlsx]Opt_BS!R986C8</stp>
        <stp>IVOL_MATURITY=MATURITY_1STM</stp>
        <stp>IVOL_MONEYNESS_LEVEL=MONEY_LVL_100_</stp>
        <stp>DTS=H</stp>
        <stp>FACTOR=.01</stp>
        <stp>DAYS=W</stp>
        <tr r="H986" s="4"/>
      </tp>
      <tp t="e">
        <v>#N/A</v>
        <stp/>
        <stp>##V3_BDHV12</stp>
        <stp>SPX Index</stp>
        <stp>IVOL_MONEYNESS</stp>
        <stp/>
        <stp/>
        <stp>[PUTStrategy-RealOption.xlsx]Opt_BS!R996C8</stp>
        <stp>IVOL_MATURITY=MATURITY_1STM</stp>
        <stp>IVOL_MONEYNESS_LEVEL=MONEY_LVL_100_</stp>
        <stp>DTS=H</stp>
        <stp>FACTOR=.01</stp>
        <stp>DAYS=W</stp>
        <tr r="H996" s="4"/>
      </tp>
      <tp t="e">
        <v>#N/A</v>
        <stp/>
        <stp>##V3_BDHV12</stp>
        <stp>SPX Index</stp>
        <stp>IVOL_MONEYNESS</stp>
        <stp/>
        <stp/>
        <stp>[PUTStrategy-RealOption.xlsx]Opt_BS!R926C8</stp>
        <stp>IVOL_MATURITY=MATURITY_1STM</stp>
        <stp>IVOL_MONEYNESS_LEVEL=MONEY_LVL_100_</stp>
        <stp>DTS=H</stp>
        <stp>FACTOR=.01</stp>
        <stp>DAYS=W</stp>
        <tr r="H926" s="4"/>
      </tp>
      <tp t="e">
        <v>#N/A</v>
        <stp/>
        <stp>##V3_BDHV12</stp>
        <stp>SPX Index</stp>
        <stp>IVOL_MONEYNESS</stp>
        <stp/>
        <stp/>
        <stp>[PUTStrategy-RealOption.xlsx]Opt_BS!R936C8</stp>
        <stp>IVOL_MATURITY=MATURITY_1STM</stp>
        <stp>IVOL_MONEYNESS_LEVEL=MONEY_LVL_100_</stp>
        <stp>DTS=H</stp>
        <stp>FACTOR=.01</stp>
        <stp>DAYS=W</stp>
        <tr r="H936" s="4"/>
      </tp>
      <tp t="e">
        <v>#N/A</v>
        <stp/>
        <stp>##V3_BDHV12</stp>
        <stp>SPX Index</stp>
        <stp>IVOL_MONEYNESS</stp>
        <stp/>
        <stp/>
        <stp>[PUTStrategy-RealOption.xlsx]Opt_BS!R906C8</stp>
        <stp>IVOL_MATURITY=MATURITY_1STM</stp>
        <stp>IVOL_MONEYNESS_LEVEL=MONEY_LVL_100_</stp>
        <stp>DTS=H</stp>
        <stp>FACTOR=.01</stp>
        <stp>DAYS=W</stp>
        <tr r="H906" s="4"/>
      </tp>
      <tp t="e">
        <v>#N/A</v>
        <stp/>
        <stp>##V3_BDHV12</stp>
        <stp>SPX Index</stp>
        <stp>IVOL_MONEYNESS</stp>
        <stp/>
        <stp/>
        <stp>[PUTStrategy-RealOption.xlsx]Opt_BS!R916C8</stp>
        <stp>IVOL_MATURITY=MATURITY_1STM</stp>
        <stp>IVOL_MONEYNESS_LEVEL=MONEY_LVL_100_</stp>
        <stp>DTS=H</stp>
        <stp>FACTOR=.01</stp>
        <stp>DAYS=W</stp>
        <tr r="H916" s="4"/>
      </tp>
      <tp t="e">
        <v>#N/A</v>
        <stp/>
        <stp>##V3_BDHV12</stp>
        <stp>SPX Index</stp>
        <stp>IVOL_MONEYNESS</stp>
        <stp/>
        <stp/>
        <stp>[PUTStrategy-RealOption.xlsx]Opt_BS!R966C8</stp>
        <stp>IVOL_MATURITY=MATURITY_1STM</stp>
        <stp>IVOL_MONEYNESS_LEVEL=MONEY_LVL_100_</stp>
        <stp>DTS=H</stp>
        <stp>FACTOR=.01</stp>
        <stp>DAYS=W</stp>
        <tr r="H966" s="4"/>
      </tp>
      <tp t="e">
        <v>#N/A</v>
        <stp/>
        <stp>##V3_BDHV12</stp>
        <stp>SPX Index</stp>
        <stp>IVOL_MONEYNESS</stp>
        <stp/>
        <stp/>
        <stp>[PUTStrategy-RealOption.xlsx]Opt_BS!R976C8</stp>
        <stp>IVOL_MATURITY=MATURITY_1STM</stp>
        <stp>IVOL_MONEYNESS_LEVEL=MONEY_LVL_100_</stp>
        <stp>DTS=H</stp>
        <stp>FACTOR=.01</stp>
        <stp>DAYS=W</stp>
        <tr r="H976" s="4"/>
      </tp>
      <tp t="e">
        <v>#N/A</v>
        <stp/>
        <stp>##V3_BDHV12</stp>
        <stp>SPX Index</stp>
        <stp>IVOL_MONEYNESS</stp>
        <stp/>
        <stp/>
        <stp>[PUTStrategy-RealOption.xlsx]Opt_BS!R946C8</stp>
        <stp>IVOL_MATURITY=MATURITY_1STM</stp>
        <stp>IVOL_MONEYNESS_LEVEL=MONEY_LVL_100_</stp>
        <stp>DTS=H</stp>
        <stp>FACTOR=.01</stp>
        <stp>DAYS=W</stp>
        <tr r="H946" s="4"/>
      </tp>
      <tp t="e">
        <v>#N/A</v>
        <stp/>
        <stp>##V3_BDHV12</stp>
        <stp>SPX Index</stp>
        <stp>IVOL_MONEYNESS</stp>
        <stp/>
        <stp/>
        <stp>[PUTStrategy-RealOption.xlsx]Opt_BS!R956C8</stp>
        <stp>IVOL_MATURITY=MATURITY_1STM</stp>
        <stp>IVOL_MONEYNESS_LEVEL=MONEY_LVL_100_</stp>
        <stp>DTS=H</stp>
        <stp>FACTOR=.01</stp>
        <stp>DAYS=W</stp>
        <tr r="H956" s="4"/>
      </tp>
      <tp t="e">
        <v>#N/A</v>
        <stp/>
        <stp>##V3_BDHV12</stp>
        <stp>SPX Index</stp>
        <stp>IVOL_MONEYNESS</stp>
        <stp/>
        <stp/>
        <stp>[PUTStrategy-RealOption.xlsx]Opt_BS!R286C8</stp>
        <stp>IVOL_MATURITY=MATURITY_1STM</stp>
        <stp>IVOL_MONEYNESS_LEVEL=MONEY_LVL_100_</stp>
        <stp>DTS=H</stp>
        <stp>FACTOR=.01</stp>
        <stp>DAYS=W</stp>
        <tr r="H286" s="4"/>
      </tp>
      <tp t="e">
        <v>#N/A</v>
        <stp/>
        <stp>##V3_BDHV12</stp>
        <stp>SPX Index</stp>
        <stp>IVOL_MONEYNESS</stp>
        <stp/>
        <stp/>
        <stp>[PUTStrategy-RealOption.xlsx]Opt_BS!R296C8</stp>
        <stp>IVOL_MATURITY=MATURITY_1STM</stp>
        <stp>IVOL_MONEYNESS_LEVEL=MONEY_LVL_100_</stp>
        <stp>DTS=H</stp>
        <stp>FACTOR=.01</stp>
        <stp>DAYS=W</stp>
        <tr r="H296" s="4"/>
      </tp>
      <tp t="e">
        <v>#N/A</v>
        <stp/>
        <stp>##V3_BDHV12</stp>
        <stp>SPX Index</stp>
        <stp>IVOL_MONEYNESS</stp>
        <stp/>
        <stp/>
        <stp>[PUTStrategy-RealOption.xlsx]Opt_BS!R236C8</stp>
        <stp>IVOL_MATURITY=MATURITY_1STM</stp>
        <stp>IVOL_MONEYNESS_LEVEL=MONEY_LVL_100_</stp>
        <stp>DTS=H</stp>
        <stp>FACTOR=.01</stp>
        <stp>DAYS=W</stp>
        <tr r="H236" s="4"/>
      </tp>
      <tp t="e">
        <v>#N/A</v>
        <stp/>
        <stp>##V3_BDHV12</stp>
        <stp>SPX Index</stp>
        <stp>IVOL_MONEYNESS</stp>
        <stp/>
        <stp/>
        <stp>[PUTStrategy-RealOption.xlsx]Opt_BS!R266C8</stp>
        <stp>IVOL_MATURITY=MATURITY_1STM</stp>
        <stp>IVOL_MONEYNESS_LEVEL=MONEY_LVL_100_</stp>
        <stp>DTS=H</stp>
        <stp>FACTOR=.01</stp>
        <stp>DAYS=W</stp>
        <tr r="H266" s="4"/>
      </tp>
      <tp t="e">
        <v>#N/A</v>
        <stp/>
        <stp>##V3_BDHV12</stp>
        <stp>SPX Index</stp>
        <stp>IVOL_MONEYNESS</stp>
        <stp/>
        <stp/>
        <stp>[PUTStrategy-RealOption.xlsx]Opt_BS!R276C8</stp>
        <stp>IVOL_MATURITY=MATURITY_1STM</stp>
        <stp>IVOL_MONEYNESS_LEVEL=MONEY_LVL_100_</stp>
        <stp>DTS=H</stp>
        <stp>FACTOR=.01</stp>
        <stp>DAYS=W</stp>
        <tr r="H276" s="4"/>
      </tp>
      <tp t="e">
        <v>#N/A</v>
        <stp/>
        <stp>##V3_BDHV12</stp>
        <stp>SPX Index</stp>
        <stp>IVOL_MONEYNESS</stp>
        <stp/>
        <stp/>
        <stp>[PUTStrategy-RealOption.xlsx]Opt_BS!R246C8</stp>
        <stp>IVOL_MATURITY=MATURITY_1STM</stp>
        <stp>IVOL_MONEYNESS_LEVEL=MONEY_LVL_100_</stp>
        <stp>DTS=H</stp>
        <stp>FACTOR=.01</stp>
        <stp>DAYS=W</stp>
        <tr r="H246" s="4"/>
      </tp>
      <tp t="e">
        <v>#N/A</v>
        <stp/>
        <stp>##V3_BDHV12</stp>
        <stp>SPX Index</stp>
        <stp>IVOL_MONEYNESS</stp>
        <stp/>
        <stp/>
        <stp>[PUTStrategy-RealOption.xlsx]Opt_BS!R256C8</stp>
        <stp>IVOL_MATURITY=MATURITY_1STM</stp>
        <stp>IVOL_MONEYNESS_LEVEL=MONEY_LVL_100_</stp>
        <stp>DTS=H</stp>
        <stp>FACTOR=.01</stp>
        <stp>DAYS=W</stp>
        <tr r="H256" s="4"/>
      </tp>
      <tp t="e">
        <v>#N/A</v>
        <stp/>
        <stp>##V3_BDHV12</stp>
        <stp>SPX Index</stp>
        <stp>IVOL_MONEYNESS</stp>
        <stp/>
        <stp/>
        <stp>[PUTStrategy-RealOption.xlsx]Opt_BS!R386C8</stp>
        <stp>IVOL_MATURITY=MATURITY_1STM</stp>
        <stp>IVOL_MONEYNESS_LEVEL=MONEY_LVL_100_</stp>
        <stp>DTS=H</stp>
        <stp>FACTOR=.01</stp>
        <stp>DAYS=W</stp>
        <tr r="H386" s="4"/>
      </tp>
      <tp t="e">
        <v>#N/A</v>
        <stp/>
        <stp>##V3_BDHV12</stp>
        <stp>SPX Index</stp>
        <stp>IVOL_MONEYNESS</stp>
        <stp/>
        <stp/>
        <stp>[PUTStrategy-RealOption.xlsx]Opt_BS!R396C8</stp>
        <stp>IVOL_MATURITY=MATURITY_1STM</stp>
        <stp>IVOL_MONEYNESS_LEVEL=MONEY_LVL_100_</stp>
        <stp>DTS=H</stp>
        <stp>FACTOR=.01</stp>
        <stp>DAYS=W</stp>
        <tr r="H396" s="4"/>
      </tp>
      <tp t="e">
        <v>#N/A</v>
        <stp/>
        <stp>##V3_BDHV12</stp>
        <stp>SPX Index</stp>
        <stp>IVOL_MONEYNESS</stp>
        <stp/>
        <stp/>
        <stp>[PUTStrategy-RealOption.xlsx]Opt_BS!R326C8</stp>
        <stp>IVOL_MATURITY=MATURITY_1STM</stp>
        <stp>IVOL_MONEYNESS_LEVEL=MONEY_LVL_100_</stp>
        <stp>DTS=H</stp>
        <stp>FACTOR=.01</stp>
        <stp>DAYS=W</stp>
        <tr r="H326" s="4"/>
      </tp>
      <tp t="e">
        <v>#N/A</v>
        <stp/>
        <stp>##V3_BDHV12</stp>
        <stp>SPX Index</stp>
        <stp>IVOL_MONEYNESS</stp>
        <stp/>
        <stp/>
        <stp>[PUTStrategy-RealOption.xlsx]Opt_BS!R336C8</stp>
        <stp>IVOL_MATURITY=MATURITY_1STM</stp>
        <stp>IVOL_MONEYNESS_LEVEL=MONEY_LVL_100_</stp>
        <stp>DTS=H</stp>
        <stp>FACTOR=.01</stp>
        <stp>DAYS=W</stp>
        <tr r="H336" s="4"/>
      </tp>
      <tp t="e">
        <v>#N/A</v>
        <stp/>
        <stp>##V3_BDHV12</stp>
        <stp>SPX Index</stp>
        <stp>IVOL_MONEYNESS</stp>
        <stp/>
        <stp/>
        <stp>[PUTStrategy-RealOption.xlsx]Opt_BS!R306C8</stp>
        <stp>IVOL_MATURITY=MATURITY_1STM</stp>
        <stp>IVOL_MONEYNESS_LEVEL=MONEY_LVL_100_</stp>
        <stp>DTS=H</stp>
        <stp>FACTOR=.01</stp>
        <stp>DAYS=W</stp>
        <tr r="H306" s="4"/>
      </tp>
      <tp t="e">
        <v>#N/A</v>
        <stp/>
        <stp>##V3_BDHV12</stp>
        <stp>SPX Index</stp>
        <stp>IVOL_MONEYNESS</stp>
        <stp/>
        <stp/>
        <stp>[PUTStrategy-RealOption.xlsx]Opt_BS!R316C8</stp>
        <stp>IVOL_MATURITY=MATURITY_1STM</stp>
        <stp>IVOL_MONEYNESS_LEVEL=MONEY_LVL_100_</stp>
        <stp>DTS=H</stp>
        <stp>FACTOR=.01</stp>
        <stp>DAYS=W</stp>
        <tr r="H316" s="4"/>
      </tp>
      <tp t="e">
        <v>#N/A</v>
        <stp/>
        <stp>##V3_BDHV12</stp>
        <stp>SPX Index</stp>
        <stp>IVOL_MONEYNESS</stp>
        <stp/>
        <stp/>
        <stp>[PUTStrategy-RealOption.xlsx]Opt_BS!R366C8</stp>
        <stp>IVOL_MATURITY=MATURITY_1STM</stp>
        <stp>IVOL_MONEYNESS_LEVEL=MONEY_LVL_100_</stp>
        <stp>DTS=H</stp>
        <stp>FACTOR=.01</stp>
        <stp>DAYS=W</stp>
        <tr r="H366" s="4"/>
      </tp>
      <tp t="e">
        <v>#N/A</v>
        <stp/>
        <stp>##V3_BDHV12</stp>
        <stp>SPX Index</stp>
        <stp>IVOL_MONEYNESS</stp>
        <stp/>
        <stp/>
        <stp>[PUTStrategy-RealOption.xlsx]Opt_BS!R376C8</stp>
        <stp>IVOL_MATURITY=MATURITY_1STM</stp>
        <stp>IVOL_MONEYNESS_LEVEL=MONEY_LVL_100_</stp>
        <stp>DTS=H</stp>
        <stp>FACTOR=.01</stp>
        <stp>DAYS=W</stp>
        <tr r="H376" s="4"/>
      </tp>
      <tp t="e">
        <v>#N/A</v>
        <stp/>
        <stp>##V3_BDHV12</stp>
        <stp>SPX Index</stp>
        <stp>IVOL_MONEYNESS</stp>
        <stp/>
        <stp/>
        <stp>[PUTStrategy-RealOption.xlsx]Opt_BS!R346C8</stp>
        <stp>IVOL_MATURITY=MATURITY_1STM</stp>
        <stp>IVOL_MONEYNESS_LEVEL=MONEY_LVL_100_</stp>
        <stp>DTS=H</stp>
        <stp>FACTOR=.01</stp>
        <stp>DAYS=W</stp>
        <tr r="H346" s="4"/>
      </tp>
      <tp t="e">
        <v>#N/A</v>
        <stp/>
        <stp>##V3_BDHV12</stp>
        <stp>SPX Index</stp>
        <stp>IVOL_MONEYNESS</stp>
        <stp/>
        <stp/>
        <stp>[PUTStrategy-RealOption.xlsx]Opt_BS!R356C8</stp>
        <stp>IVOL_MATURITY=MATURITY_1STM</stp>
        <stp>IVOL_MONEYNESS_LEVEL=MONEY_LVL_100_</stp>
        <stp>DTS=H</stp>
        <stp>FACTOR=.01</stp>
        <stp>DAYS=W</stp>
        <tr r="H356" s="4"/>
      </tp>
      <tp t="e">
        <v>#N/A</v>
        <stp/>
        <stp>##V3_BDHV12</stp>
        <stp>SPX Index</stp>
        <stp>IVOL_MONEYNESS</stp>
        <stp/>
        <stp/>
        <stp>[PUTStrategy-RealOption.xlsx]Opt_BS!R686C8</stp>
        <stp>IVOL_MATURITY=MATURITY_1STM</stp>
        <stp>IVOL_MONEYNESS_LEVEL=MONEY_LVL_100_</stp>
        <stp>DTS=H</stp>
        <stp>FACTOR=.01</stp>
        <stp>DAYS=W</stp>
        <tr r="H686" s="4"/>
      </tp>
      <tp t="e">
        <v>#N/A</v>
        <stp/>
        <stp>##V3_BDHV12</stp>
        <stp>SPX Index</stp>
        <stp>IVOL_MONEYNESS</stp>
        <stp/>
        <stp/>
        <stp>[PUTStrategy-RealOption.xlsx]Opt_BS!R696C8</stp>
        <stp>IVOL_MATURITY=MATURITY_1STM</stp>
        <stp>IVOL_MONEYNESS_LEVEL=MONEY_LVL_100_</stp>
        <stp>DTS=H</stp>
        <stp>FACTOR=.01</stp>
        <stp>DAYS=W</stp>
        <tr r="H696" s="4"/>
      </tp>
      <tp t="e">
        <v>#N/A</v>
        <stp/>
        <stp>##V3_BDHV12</stp>
        <stp>SPX Index</stp>
        <stp>IVOL_MONEYNESS</stp>
        <stp/>
        <stp/>
        <stp>[PUTStrategy-RealOption.xlsx]Opt_BS!R626C8</stp>
        <stp>IVOL_MATURITY=MATURITY_1STM</stp>
        <stp>IVOL_MONEYNESS_LEVEL=MONEY_LVL_100_</stp>
        <stp>DTS=H</stp>
        <stp>FACTOR=.01</stp>
        <stp>DAYS=W</stp>
        <tr r="H626" s="4"/>
      </tp>
      <tp t="e">
        <v>#N/A</v>
        <stp/>
        <stp>##V3_BDHV12</stp>
        <stp>SPX Index</stp>
        <stp>IVOL_MONEYNESS</stp>
        <stp/>
        <stp/>
        <stp>[PUTStrategy-RealOption.xlsx]Opt_BS!R636C8</stp>
        <stp>IVOL_MATURITY=MATURITY_1STM</stp>
        <stp>IVOL_MONEYNESS_LEVEL=MONEY_LVL_100_</stp>
        <stp>DTS=H</stp>
        <stp>FACTOR=.01</stp>
        <stp>DAYS=W</stp>
        <tr r="H636" s="4"/>
      </tp>
      <tp t="e">
        <v>#N/A</v>
        <stp/>
        <stp>##V3_BDHV12</stp>
        <stp>SPX Index</stp>
        <stp>IVOL_MONEYNESS</stp>
        <stp/>
        <stp/>
        <stp>[PUTStrategy-RealOption.xlsx]Opt_BS!R606C8</stp>
        <stp>IVOL_MATURITY=MATURITY_1STM</stp>
        <stp>IVOL_MONEYNESS_LEVEL=MONEY_LVL_100_</stp>
        <stp>DTS=H</stp>
        <stp>FACTOR=.01</stp>
        <stp>DAYS=W</stp>
        <tr r="H606" s="4"/>
      </tp>
      <tp t="e">
        <v>#N/A</v>
        <stp/>
        <stp>##V3_BDHV12</stp>
        <stp>SPX Index</stp>
        <stp>IVOL_MONEYNESS</stp>
        <stp/>
        <stp/>
        <stp>[PUTStrategy-RealOption.xlsx]Opt_BS!R616C8</stp>
        <stp>IVOL_MATURITY=MATURITY_1STM</stp>
        <stp>IVOL_MONEYNESS_LEVEL=MONEY_LVL_100_</stp>
        <stp>DTS=H</stp>
        <stp>FACTOR=.01</stp>
        <stp>DAYS=W</stp>
        <tr r="H616" s="4"/>
      </tp>
      <tp t="e">
        <v>#N/A</v>
        <stp/>
        <stp>##V3_BDHV12</stp>
        <stp>SPX Index</stp>
        <stp>IVOL_MONEYNESS</stp>
        <stp/>
        <stp/>
        <stp>[PUTStrategy-RealOption.xlsx]Opt_BS!R666C8</stp>
        <stp>IVOL_MATURITY=MATURITY_1STM</stp>
        <stp>IVOL_MONEYNESS_LEVEL=MONEY_LVL_100_</stp>
        <stp>DTS=H</stp>
        <stp>FACTOR=.01</stp>
        <stp>DAYS=W</stp>
        <tr r="H666" s="4"/>
      </tp>
      <tp t="e">
        <v>#N/A</v>
        <stp/>
        <stp>##V3_BDHV12</stp>
        <stp>SPX Index</stp>
        <stp>IVOL_MONEYNESS</stp>
        <stp/>
        <stp/>
        <stp>[PUTStrategy-RealOption.xlsx]Opt_BS!R676C8</stp>
        <stp>IVOL_MATURITY=MATURITY_1STM</stp>
        <stp>IVOL_MONEYNESS_LEVEL=MONEY_LVL_100_</stp>
        <stp>DTS=H</stp>
        <stp>FACTOR=.01</stp>
        <stp>DAYS=W</stp>
        <tr r="H676" s="4"/>
      </tp>
      <tp t="e">
        <v>#N/A</v>
        <stp/>
        <stp>##V3_BDHV12</stp>
        <stp>SPX Index</stp>
        <stp>IVOL_MONEYNESS</stp>
        <stp/>
        <stp/>
        <stp>[PUTStrategy-RealOption.xlsx]Opt_BS!R646C8</stp>
        <stp>IVOL_MATURITY=MATURITY_1STM</stp>
        <stp>IVOL_MONEYNESS_LEVEL=MONEY_LVL_100_</stp>
        <stp>DTS=H</stp>
        <stp>FACTOR=.01</stp>
        <stp>DAYS=W</stp>
        <tr r="H646" s="4"/>
      </tp>
      <tp t="e">
        <v>#N/A</v>
        <stp/>
        <stp>##V3_BDHV12</stp>
        <stp>SPX Index</stp>
        <stp>IVOL_MONEYNESS</stp>
        <stp/>
        <stp/>
        <stp>[PUTStrategy-RealOption.xlsx]Opt_BS!R656C8</stp>
        <stp>IVOL_MATURITY=MATURITY_1STM</stp>
        <stp>IVOL_MONEYNESS_LEVEL=MONEY_LVL_100_</stp>
        <stp>DTS=H</stp>
        <stp>FACTOR=.01</stp>
        <stp>DAYS=W</stp>
        <tr r="H656" s="4"/>
      </tp>
      <tp t="e">
        <v>#N/A</v>
        <stp/>
        <stp>##V3_BDHV12</stp>
        <stp>SPX Index</stp>
        <stp>IVOL_MONEYNESS</stp>
        <stp/>
        <stp/>
        <stp>[PUTStrategy-RealOption.xlsx]Opt_BS!R786C8</stp>
        <stp>IVOL_MATURITY=MATURITY_1STM</stp>
        <stp>IVOL_MONEYNESS_LEVEL=MONEY_LVL_100_</stp>
        <stp>DTS=H</stp>
        <stp>FACTOR=.01</stp>
        <stp>DAYS=W</stp>
        <tr r="H786" s="4"/>
      </tp>
      <tp t="e">
        <v>#N/A</v>
        <stp/>
        <stp>##V3_BDHV12</stp>
        <stp>SPX Index</stp>
        <stp>IVOL_MONEYNESS</stp>
        <stp/>
        <stp/>
        <stp>[PUTStrategy-RealOption.xlsx]Opt_BS!R796C8</stp>
        <stp>IVOL_MATURITY=MATURITY_1STM</stp>
        <stp>IVOL_MONEYNESS_LEVEL=MONEY_LVL_100_</stp>
        <stp>DTS=H</stp>
        <stp>FACTOR=.01</stp>
        <stp>DAYS=W</stp>
        <tr r="H796" s="4"/>
      </tp>
      <tp t="e">
        <v>#N/A</v>
        <stp/>
        <stp>##V3_BDHV12</stp>
        <stp>SPX Index</stp>
        <stp>IVOL_MONEYNESS</stp>
        <stp/>
        <stp/>
        <stp>[PUTStrategy-RealOption.xlsx]Opt_BS!R726C8</stp>
        <stp>IVOL_MATURITY=MATURITY_1STM</stp>
        <stp>IVOL_MONEYNESS_LEVEL=MONEY_LVL_100_</stp>
        <stp>DTS=H</stp>
        <stp>FACTOR=.01</stp>
        <stp>DAYS=W</stp>
        <tr r="H726" s="4"/>
      </tp>
      <tp t="e">
        <v>#N/A</v>
        <stp/>
        <stp>##V3_BDHV12</stp>
        <stp>SPX Index</stp>
        <stp>IVOL_MONEYNESS</stp>
        <stp/>
        <stp/>
        <stp>[PUTStrategy-RealOption.xlsx]Opt_BS!R736C8</stp>
        <stp>IVOL_MATURITY=MATURITY_1STM</stp>
        <stp>IVOL_MONEYNESS_LEVEL=MONEY_LVL_100_</stp>
        <stp>DTS=H</stp>
        <stp>FACTOR=.01</stp>
        <stp>DAYS=W</stp>
        <tr r="H736" s="4"/>
      </tp>
      <tp t="e">
        <v>#N/A</v>
        <stp/>
        <stp>##V3_BDHV12</stp>
        <stp>SPX Index</stp>
        <stp>IVOL_MONEYNESS</stp>
        <stp/>
        <stp/>
        <stp>[PUTStrategy-RealOption.xlsx]Opt_BS!R706C8</stp>
        <stp>IVOL_MATURITY=MATURITY_1STM</stp>
        <stp>IVOL_MONEYNESS_LEVEL=MONEY_LVL_100_</stp>
        <stp>DTS=H</stp>
        <stp>FACTOR=.01</stp>
        <stp>DAYS=W</stp>
        <tr r="H706" s="4"/>
      </tp>
      <tp t="e">
        <v>#N/A</v>
        <stp/>
        <stp>##V3_BDHV12</stp>
        <stp>SPX Index</stp>
        <stp>IVOL_MONEYNESS</stp>
        <stp/>
        <stp/>
        <stp>[PUTStrategy-RealOption.xlsx]Opt_BS!R716C8</stp>
        <stp>IVOL_MATURITY=MATURITY_1STM</stp>
        <stp>IVOL_MONEYNESS_LEVEL=MONEY_LVL_100_</stp>
        <stp>DTS=H</stp>
        <stp>FACTOR=.01</stp>
        <stp>DAYS=W</stp>
        <tr r="H716" s="4"/>
      </tp>
      <tp t="e">
        <v>#N/A</v>
        <stp/>
        <stp>##V3_BDHV12</stp>
        <stp>SPX Index</stp>
        <stp>IVOL_MONEYNESS</stp>
        <stp/>
        <stp/>
        <stp>[PUTStrategy-RealOption.xlsx]Opt_BS!R766C8</stp>
        <stp>IVOL_MATURITY=MATURITY_1STM</stp>
        <stp>IVOL_MONEYNESS_LEVEL=MONEY_LVL_100_</stp>
        <stp>DTS=H</stp>
        <stp>FACTOR=.01</stp>
        <stp>DAYS=W</stp>
        <tr r="H766" s="4"/>
      </tp>
      <tp t="e">
        <v>#N/A</v>
        <stp/>
        <stp>##V3_BDHV12</stp>
        <stp>SPX Index</stp>
        <stp>IVOL_MONEYNESS</stp>
        <stp/>
        <stp/>
        <stp>[PUTStrategy-RealOption.xlsx]Opt_BS!R776C8</stp>
        <stp>IVOL_MATURITY=MATURITY_1STM</stp>
        <stp>IVOL_MONEYNESS_LEVEL=MONEY_LVL_100_</stp>
        <stp>DTS=H</stp>
        <stp>FACTOR=.01</stp>
        <stp>DAYS=W</stp>
        <tr r="H776" s="4"/>
      </tp>
      <tp t="e">
        <v>#N/A</v>
        <stp/>
        <stp>##V3_BDHV12</stp>
        <stp>SPX Index</stp>
        <stp>IVOL_MONEYNESS</stp>
        <stp/>
        <stp/>
        <stp>[PUTStrategy-RealOption.xlsx]Opt_BS!R746C8</stp>
        <stp>IVOL_MATURITY=MATURITY_1STM</stp>
        <stp>IVOL_MONEYNESS_LEVEL=MONEY_LVL_100_</stp>
        <stp>DTS=H</stp>
        <stp>FACTOR=.01</stp>
        <stp>DAYS=W</stp>
        <tr r="H746" s="4"/>
      </tp>
      <tp t="e">
        <v>#N/A</v>
        <stp/>
        <stp>##V3_BDHV12</stp>
        <stp>SPX Index</stp>
        <stp>IVOL_MONEYNESS</stp>
        <stp/>
        <stp/>
        <stp>[PUTStrategy-RealOption.xlsx]Opt_BS!R756C8</stp>
        <stp>IVOL_MATURITY=MATURITY_1STM</stp>
        <stp>IVOL_MONEYNESS_LEVEL=MONEY_LVL_100_</stp>
        <stp>DTS=H</stp>
        <stp>FACTOR=.01</stp>
        <stp>DAYS=W</stp>
        <tr r="H756" s="4"/>
      </tp>
      <tp t="e">
        <v>#N/A</v>
        <stp/>
        <stp>##V3_BDHV12</stp>
        <stp>SPX Index</stp>
        <stp>IVOL_MONEYNESS</stp>
        <stp/>
        <stp/>
        <stp>[PUTStrategy-RealOption.xlsx]Opt_BS!R486C8</stp>
        <stp>IVOL_MATURITY=MATURITY_1STM</stp>
        <stp>IVOL_MONEYNESS_LEVEL=MONEY_LVL_100_</stp>
        <stp>DTS=H</stp>
        <stp>FACTOR=.01</stp>
        <stp>DAYS=W</stp>
        <tr r="H486" s="4"/>
      </tp>
      <tp t="e">
        <v>#N/A</v>
        <stp/>
        <stp>##V3_BDHV12</stp>
        <stp>SPX Index</stp>
        <stp>IVOL_MONEYNESS</stp>
        <stp/>
        <stp/>
        <stp>[PUTStrategy-RealOption.xlsx]Opt_BS!R496C8</stp>
        <stp>IVOL_MATURITY=MATURITY_1STM</stp>
        <stp>IVOL_MONEYNESS_LEVEL=MONEY_LVL_100_</stp>
        <stp>DTS=H</stp>
        <stp>FACTOR=.01</stp>
        <stp>DAYS=W</stp>
        <tr r="H496" s="4"/>
      </tp>
      <tp t="e">
        <v>#N/A</v>
        <stp/>
        <stp>##V3_BDHV12</stp>
        <stp>SPX Index</stp>
        <stp>IVOL_MONEYNESS</stp>
        <stp/>
        <stp/>
        <stp>[PUTStrategy-RealOption.xlsx]Opt_BS!R426C8</stp>
        <stp>IVOL_MATURITY=MATURITY_1STM</stp>
        <stp>IVOL_MONEYNESS_LEVEL=MONEY_LVL_100_</stp>
        <stp>DTS=H</stp>
        <stp>FACTOR=.01</stp>
        <stp>DAYS=W</stp>
        <tr r="H426" s="4"/>
      </tp>
      <tp t="e">
        <v>#N/A</v>
        <stp/>
        <stp>##V3_BDHV12</stp>
        <stp>SPX Index</stp>
        <stp>IVOL_MONEYNESS</stp>
        <stp/>
        <stp/>
        <stp>[PUTStrategy-RealOption.xlsx]Opt_BS!R436C8</stp>
        <stp>IVOL_MATURITY=MATURITY_1STM</stp>
        <stp>IVOL_MONEYNESS_LEVEL=MONEY_LVL_100_</stp>
        <stp>DTS=H</stp>
        <stp>FACTOR=.01</stp>
        <stp>DAYS=W</stp>
        <tr r="H436" s="4"/>
      </tp>
      <tp t="e">
        <v>#N/A</v>
        <stp/>
        <stp>##V3_BDHV12</stp>
        <stp>SPX Index</stp>
        <stp>IVOL_MONEYNESS</stp>
        <stp/>
        <stp/>
        <stp>[PUTStrategy-RealOption.xlsx]Opt_BS!R406C8</stp>
        <stp>IVOL_MATURITY=MATURITY_1STM</stp>
        <stp>IVOL_MONEYNESS_LEVEL=MONEY_LVL_100_</stp>
        <stp>DTS=H</stp>
        <stp>FACTOR=.01</stp>
        <stp>DAYS=W</stp>
        <tr r="H406" s="4"/>
      </tp>
      <tp t="e">
        <v>#N/A</v>
        <stp/>
        <stp>##V3_BDHV12</stp>
        <stp>SPX Index</stp>
        <stp>IVOL_MONEYNESS</stp>
        <stp/>
        <stp/>
        <stp>[PUTStrategy-RealOption.xlsx]Opt_BS!R416C8</stp>
        <stp>IVOL_MATURITY=MATURITY_1STM</stp>
        <stp>IVOL_MONEYNESS_LEVEL=MONEY_LVL_100_</stp>
        <stp>DTS=H</stp>
        <stp>FACTOR=.01</stp>
        <stp>DAYS=W</stp>
        <tr r="H416" s="4"/>
      </tp>
      <tp t="e">
        <v>#N/A</v>
        <stp/>
        <stp>##V3_BDHV12</stp>
        <stp>SPX Index</stp>
        <stp>IVOL_MONEYNESS</stp>
        <stp/>
        <stp/>
        <stp>[PUTStrategy-RealOption.xlsx]Opt_BS!R466C8</stp>
        <stp>IVOL_MATURITY=MATURITY_1STM</stp>
        <stp>IVOL_MONEYNESS_LEVEL=MONEY_LVL_100_</stp>
        <stp>DTS=H</stp>
        <stp>FACTOR=.01</stp>
        <stp>DAYS=W</stp>
        <tr r="H466" s="4"/>
      </tp>
      <tp t="e">
        <v>#N/A</v>
        <stp/>
        <stp>##V3_BDHV12</stp>
        <stp>SPX Index</stp>
        <stp>IVOL_MONEYNESS</stp>
        <stp/>
        <stp/>
        <stp>[PUTStrategy-RealOption.xlsx]Opt_BS!R476C8</stp>
        <stp>IVOL_MATURITY=MATURITY_1STM</stp>
        <stp>IVOL_MONEYNESS_LEVEL=MONEY_LVL_100_</stp>
        <stp>DTS=H</stp>
        <stp>FACTOR=.01</stp>
        <stp>DAYS=W</stp>
        <tr r="H476" s="4"/>
      </tp>
      <tp t="e">
        <v>#N/A</v>
        <stp/>
        <stp>##V3_BDHV12</stp>
        <stp>SPX Index</stp>
        <stp>IVOL_MONEYNESS</stp>
        <stp/>
        <stp/>
        <stp>[PUTStrategy-RealOption.xlsx]Opt_BS!R446C8</stp>
        <stp>IVOL_MATURITY=MATURITY_1STM</stp>
        <stp>IVOL_MONEYNESS_LEVEL=MONEY_LVL_100_</stp>
        <stp>DTS=H</stp>
        <stp>FACTOR=.01</stp>
        <stp>DAYS=W</stp>
        <tr r="H446" s="4"/>
      </tp>
      <tp t="e">
        <v>#N/A</v>
        <stp/>
        <stp>##V3_BDHV12</stp>
        <stp>SPX Index</stp>
        <stp>IVOL_MONEYNESS</stp>
        <stp/>
        <stp/>
        <stp>[PUTStrategy-RealOption.xlsx]Opt_BS!R456C8</stp>
        <stp>IVOL_MATURITY=MATURITY_1STM</stp>
        <stp>IVOL_MONEYNESS_LEVEL=MONEY_LVL_100_</stp>
        <stp>DTS=H</stp>
        <stp>FACTOR=.01</stp>
        <stp>DAYS=W</stp>
        <tr r="H456" s="4"/>
      </tp>
      <tp t="e">
        <v>#N/A</v>
        <stp/>
        <stp>##V3_BDHV12</stp>
        <stp>SPX Index</stp>
        <stp>IVOL_MONEYNESS</stp>
        <stp/>
        <stp/>
        <stp>[PUTStrategy-RealOption.xlsx]Opt_BS!R586C8</stp>
        <stp>IVOL_MATURITY=MATURITY_1STM</stp>
        <stp>IVOL_MONEYNESS_LEVEL=MONEY_LVL_100_</stp>
        <stp>DTS=H</stp>
        <stp>FACTOR=.01</stp>
        <stp>DAYS=W</stp>
        <tr r="H586" s="4"/>
      </tp>
      <tp t="e">
        <v>#N/A</v>
        <stp/>
        <stp>##V3_BDHV12</stp>
        <stp>SPX Index</stp>
        <stp>IVOL_MONEYNESS</stp>
        <stp/>
        <stp/>
        <stp>[PUTStrategy-RealOption.xlsx]Opt_BS!R596C8</stp>
        <stp>IVOL_MATURITY=MATURITY_1STM</stp>
        <stp>IVOL_MONEYNESS_LEVEL=MONEY_LVL_100_</stp>
        <stp>DTS=H</stp>
        <stp>FACTOR=.01</stp>
        <stp>DAYS=W</stp>
        <tr r="H596" s="4"/>
      </tp>
      <tp t="e">
        <v>#N/A</v>
        <stp/>
        <stp>##V3_BDHV12</stp>
        <stp>SPX Index</stp>
        <stp>IVOL_MONEYNESS</stp>
        <stp/>
        <stp/>
        <stp>[PUTStrategy-RealOption.xlsx]Opt_BS!R526C8</stp>
        <stp>IVOL_MATURITY=MATURITY_1STM</stp>
        <stp>IVOL_MONEYNESS_LEVEL=MONEY_LVL_100_</stp>
        <stp>DTS=H</stp>
        <stp>FACTOR=.01</stp>
        <stp>DAYS=W</stp>
        <tr r="H526" s="4"/>
      </tp>
      <tp t="e">
        <v>#N/A</v>
        <stp/>
        <stp>##V3_BDHV12</stp>
        <stp>SPX Index</stp>
        <stp>IVOL_MONEYNESS</stp>
        <stp/>
        <stp/>
        <stp>[PUTStrategy-RealOption.xlsx]Opt_BS!R536C8</stp>
        <stp>IVOL_MATURITY=MATURITY_1STM</stp>
        <stp>IVOL_MONEYNESS_LEVEL=MONEY_LVL_100_</stp>
        <stp>DTS=H</stp>
        <stp>FACTOR=.01</stp>
        <stp>DAYS=W</stp>
        <tr r="H536" s="4"/>
      </tp>
      <tp t="e">
        <v>#N/A</v>
        <stp/>
        <stp>##V3_BDHV12</stp>
        <stp>SPX Index</stp>
        <stp>IVOL_MONEYNESS</stp>
        <stp/>
        <stp/>
        <stp>[PUTStrategy-RealOption.xlsx]Opt_BS!R506C8</stp>
        <stp>IVOL_MATURITY=MATURITY_1STM</stp>
        <stp>IVOL_MONEYNESS_LEVEL=MONEY_LVL_100_</stp>
        <stp>DTS=H</stp>
        <stp>FACTOR=.01</stp>
        <stp>DAYS=W</stp>
        <tr r="H506" s="4"/>
      </tp>
      <tp t="e">
        <v>#N/A</v>
        <stp/>
        <stp>##V3_BDHV12</stp>
        <stp>SPX Index</stp>
        <stp>IVOL_MONEYNESS</stp>
        <stp/>
        <stp/>
        <stp>[PUTStrategy-RealOption.xlsx]Opt_BS!R516C8</stp>
        <stp>IVOL_MATURITY=MATURITY_1STM</stp>
        <stp>IVOL_MONEYNESS_LEVEL=MONEY_LVL_100_</stp>
        <stp>DTS=H</stp>
        <stp>FACTOR=.01</stp>
        <stp>DAYS=W</stp>
        <tr r="H516" s="4"/>
      </tp>
      <tp t="e">
        <v>#N/A</v>
        <stp/>
        <stp>##V3_BDHV12</stp>
        <stp>SPX Index</stp>
        <stp>IVOL_MONEYNESS</stp>
        <stp/>
        <stp/>
        <stp>[PUTStrategy-RealOption.xlsx]Opt_BS!R566C8</stp>
        <stp>IVOL_MATURITY=MATURITY_1STM</stp>
        <stp>IVOL_MONEYNESS_LEVEL=MONEY_LVL_100_</stp>
        <stp>DTS=H</stp>
        <stp>FACTOR=.01</stp>
        <stp>DAYS=W</stp>
        <tr r="H566" s="4"/>
      </tp>
      <tp t="e">
        <v>#N/A</v>
        <stp/>
        <stp>##V3_BDHV12</stp>
        <stp>SPX Index</stp>
        <stp>IVOL_MONEYNESS</stp>
        <stp/>
        <stp/>
        <stp>[PUTStrategy-RealOption.xlsx]Opt_BS!R576C8</stp>
        <stp>IVOL_MATURITY=MATURITY_1STM</stp>
        <stp>IVOL_MONEYNESS_LEVEL=MONEY_LVL_100_</stp>
        <stp>DTS=H</stp>
        <stp>FACTOR=.01</stp>
        <stp>DAYS=W</stp>
        <tr r="H576" s="4"/>
      </tp>
      <tp t="e">
        <v>#N/A</v>
        <stp/>
        <stp>##V3_BDHV12</stp>
        <stp>SPX Index</stp>
        <stp>IVOL_MONEYNESS</stp>
        <stp/>
        <stp/>
        <stp>[PUTStrategy-RealOption.xlsx]Opt_BS!R546C8</stp>
        <stp>IVOL_MATURITY=MATURITY_1STM</stp>
        <stp>IVOL_MONEYNESS_LEVEL=MONEY_LVL_100_</stp>
        <stp>DTS=H</stp>
        <stp>FACTOR=.01</stp>
        <stp>DAYS=W</stp>
        <tr r="H546" s="4"/>
      </tp>
      <tp t="e">
        <v>#N/A</v>
        <stp/>
        <stp>##V3_BDHV12</stp>
        <stp>SPX Index</stp>
        <stp>IVOL_MONEYNESS</stp>
        <stp/>
        <stp/>
        <stp>[PUTStrategy-RealOption.xlsx]Opt_BS!R556C8</stp>
        <stp>IVOL_MATURITY=MATURITY_1STM</stp>
        <stp>IVOL_MONEYNESS_LEVEL=MONEY_LVL_100_</stp>
        <stp>DTS=H</stp>
        <stp>FACTOR=.01</stp>
        <stp>DAYS=W</stp>
        <tr r="H556" s="4"/>
      </tp>
      <tp t="e">
        <v>#N/A</v>
        <stp/>
        <stp>##V3_BDHV12</stp>
        <stp>SPX Index</stp>
        <stp>IVOL_MONEYNESS</stp>
        <stp>6/1/2015</stp>
        <stp>6/1/2015</stp>
        <stp>[PUTStrategy-RealOption.xlsx]Opt_BS!R102C8</stp>
        <stp>IVOL_MATURITY=MATURITY_1STM</stp>
        <stp>IVOL_MONEYNESS_LEVEL=MONEY_LVL_100_</stp>
        <stp>DTS=H</stp>
        <stp>FACTOR=.01</stp>
        <stp>DAYS=W</stp>
        <tr r="H102" s="4"/>
      </tp>
      <tp t="e">
        <v>#N/A</v>
        <stp/>
        <stp>##V3_BDHV12</stp>
        <stp>SPX Index</stp>
        <stp>IVOL_MONEYNESS</stp>
        <stp>4/3/2015</stp>
        <stp>4/3/2015</stp>
        <stp>[PUTStrategy-RealOption.xlsx]Opt_BS!R61C8</stp>
        <stp>IVOL_MATURITY=MATURITY_1STM</stp>
        <stp>IVOL_MONEYNESS_LEVEL=MONEY_LVL_100_</stp>
        <stp>DTS=H</stp>
        <stp>FACTOR=.01</stp>
        <stp>DAYS=W</stp>
        <tr r="H61" s="4"/>
      </tp>
      <tp t="e">
        <v>#N/A</v>
        <stp/>
        <stp>##V3_BDHV12</stp>
        <stp>SPX Index</stp>
        <stp>IVOL_MONEYNESS</stp>
        <stp>2/2/2015</stp>
        <stp>2/2/2015</stp>
        <stp>[PUTStrategy-RealOption.xlsx]Opt_BS!R17C8</stp>
        <stp>IVOL_MATURITY=MATURITY_1STM</stp>
        <stp>IVOL_MONEYNESS_LEVEL=MONEY_LVL_100_</stp>
        <stp>DTS=H</stp>
        <stp>FACTOR=.01</stp>
        <stp>DAYS=W</stp>
        <tr r="H17" s="4"/>
      </tp>
      <tp t="e">
        <v>#N/A</v>
        <stp/>
        <stp>##V3_BDHV12</stp>
        <stp>SPX Index</stp>
        <stp>IVOL_MONEYNESS</stp>
        <stp>6/2/2015</stp>
        <stp>6/2/2015</stp>
        <stp>[PUTStrategy-RealOption.xlsx]Opt_BS!R103C8</stp>
        <stp>IVOL_MATURITY=MATURITY_1STM</stp>
        <stp>IVOL_MONEYNESS_LEVEL=MONEY_LVL_100_</stp>
        <stp>DTS=H</stp>
        <stp>FACTOR=.01</stp>
        <stp>DAYS=W</stp>
        <tr r="H103" s="4"/>
      </tp>
      <tp t="e">
        <v>#N/A</v>
        <stp/>
        <stp>##V3_BDHV12</stp>
        <stp>SPX Index</stp>
        <stp>IVOL_MONEYNESS</stp>
        <stp>11/15/2015</stp>
        <stp>11/15/2015</stp>
        <stp>[PUTStrategy2.xlsx]Opt_BS!R2569C8</stp>
        <stp>IVOL_MATURITY=MATURITY_1STM</stp>
        <stp>IVOL_MONEYNESS_LEVEL=MONEY_LVL_100_</stp>
        <stp>DTS=H</stp>
        <stp>FACTOR=.01</stp>
        <stp>DAYS=W</stp>
        <tr r="H2569" s="4"/>
      </tp>
      <tp t="e">
        <v>#N/A</v>
        <stp/>
        <stp>##V3_BDHV12</stp>
        <stp>SPX Index</stp>
        <stp>IVOL_MONEYNESS</stp>
        <stp>5/1/2015</stp>
        <stp>5/1/2015</stp>
        <stp>[PUTStrategy-RealOption.xlsx]Opt_BS!R81C8</stp>
        <stp>IVOL_MATURITY=MATURITY_1STM</stp>
        <stp>IVOL_MONEYNESS_LEVEL=MONEY_LVL_100_</stp>
        <stp>DTS=H</stp>
        <stp>FACTOR=.01</stp>
        <stp>DAYS=W</stp>
        <tr r="H81" s="4"/>
      </tp>
      <tp t="e">
        <v>#N/A</v>
        <stp/>
        <stp>##V3_BDHV12</stp>
        <stp>SPX Index</stp>
        <stp>IVOL_MONEYNESS</stp>
        <stp>4/2/2015</stp>
        <stp>4/2/2015</stp>
        <stp>[PUTStrategy-RealOption.xlsx]Opt_BS!R60C8</stp>
        <stp>IVOL_MATURITY=MATURITY_1STM</stp>
        <stp>IVOL_MONEYNESS_LEVEL=MONEY_LVL_100_</stp>
        <stp>DTS=H</stp>
        <stp>FACTOR=.01</stp>
        <stp>DAYS=W</stp>
        <tr r="H60" s="4"/>
      </tp>
      <tp t="e">
        <v>#N/A</v>
        <stp/>
        <stp>##V3_BDHV12</stp>
        <stp>SPX Index</stp>
        <stp>IVOL_MONEYNESS</stp>
        <stp>3/2/2015</stp>
        <stp>3/2/2015</stp>
        <stp>[PUTStrategy-RealOption.xlsx]Opt_BS!R37C8</stp>
        <stp>IVOL_MATURITY=MATURITY_1STM</stp>
        <stp>IVOL_MONEYNESS_LEVEL=MONEY_LVL_100_</stp>
        <stp>DTS=H</stp>
        <stp>FACTOR=.01</stp>
        <stp>DAYS=W</stp>
        <tr r="H37" s="4"/>
      </tp>
      <tp t="e">
        <v>#N/A</v>
        <stp/>
        <stp>##V3_BDHV12</stp>
        <stp>SPX Index</stp>
        <stp>IVOL_MONEYNESS</stp>
        <stp>5/4/2015</stp>
        <stp>5/4/2015</stp>
        <stp>[PUTStrategy-RealOption.xlsx]Opt_BS!R82C8</stp>
        <stp>IVOL_MATURITY=MATURITY_1STM</stp>
        <stp>IVOL_MONEYNESS_LEVEL=MONEY_LVL_100_</stp>
        <stp>DTS=H</stp>
        <stp>FACTOR=.01</stp>
        <stp>DAYS=W</stp>
        <tr r="H82" s="4"/>
      </tp>
      <tp t="e">
        <v>#N/A</v>
        <stp/>
        <stp>##V3_BDHV12</stp>
        <stp>SPX Index</stp>
        <stp>IVOL_MONEYNESS</stp>
        <stp>4/7/2015</stp>
        <stp>4/7/2015</stp>
        <stp>[PUTStrategy-RealOption.xlsx]Opt_BS!R63C8</stp>
        <stp>IVOL_MATURITY=MATURITY_1STM</stp>
        <stp>IVOL_MONEYNESS_LEVEL=MONEY_LVL_100_</stp>
        <stp>DTS=H</stp>
        <stp>FACTOR=.01</stp>
        <stp>DAYS=W</stp>
        <tr r="H63" s="4"/>
      </tp>
      <tp t="e">
        <v>#N/A</v>
        <stp/>
        <stp>##V3_BDHV12</stp>
        <stp>SPX Index</stp>
        <stp>IVOL_MONEYNESS</stp>
        <stp>7/9/2015</stp>
        <stp>7/9/2015</stp>
        <stp>[PUTStrategy-RealOption.xlsx]Opt_BS!R130C8</stp>
        <stp>IVOL_MATURITY=MATURITY_1STM</stp>
        <stp>IVOL_MONEYNESS_LEVEL=MONEY_LVL_100_</stp>
        <stp>DTS=H</stp>
        <stp>FACTOR=.01</stp>
        <stp>DAYS=W</stp>
        <tr r="H130" s="4"/>
      </tp>
      <tp t="e">
        <v>#N/A</v>
        <stp/>
        <stp>##V3_BDHV12</stp>
        <stp>SPX Index</stp>
        <stp>IVOL_MONEYNESS</stp>
        <stp>5/5/2015</stp>
        <stp>5/5/2015</stp>
        <stp>[PUTStrategy-RealOption.xlsx]Opt_BS!R83C8</stp>
        <stp>IVOL_MATURITY=MATURITY_1STM</stp>
        <stp>IVOL_MONEYNESS_LEVEL=MONEY_LVL_100_</stp>
        <stp>DTS=H</stp>
        <stp>FACTOR=.01</stp>
        <stp>DAYS=W</stp>
        <tr r="H83" s="4"/>
      </tp>
      <tp t="e">
        <v>#N/A</v>
        <stp/>
        <stp>##V3_BDHV12</stp>
        <stp>SPX Index</stp>
        <stp>IVOL_MONEYNESS</stp>
        <stp>4/6/2015</stp>
        <stp>4/6/2015</stp>
        <stp>[PUTStrategy-RealOption.xlsx]Opt_BS!R62C8</stp>
        <stp>IVOL_MATURITY=MATURITY_1STM</stp>
        <stp>IVOL_MONEYNESS_LEVEL=MONEY_LVL_100_</stp>
        <stp>DTS=H</stp>
        <stp>FACTOR=.01</stp>
        <stp>DAYS=W</stp>
        <tr r="H62" s="4"/>
      </tp>
      <tp t="e">
        <v>#N/A</v>
        <stp/>
        <stp>##V3_BDHV12</stp>
        <stp>SPX Index</stp>
        <stp>IVOL_MONEYNESS</stp>
        <stp>9/2/2015</stp>
        <stp>9/2/2015</stp>
        <stp>[PUTStrategy-RealOption.xlsx]Opt_BS!R169C8</stp>
        <stp>IVOL_MATURITY=MATURITY_1STM</stp>
        <stp>IVOL_MONEYNESS_LEVEL=MONEY_LVL_100_</stp>
        <stp>DTS=H</stp>
        <stp>FACTOR=.01</stp>
        <stp>DAYS=W</stp>
        <tr r="H169" s="4"/>
      </tp>
      <tp t="e">
        <v>#N/A</v>
        <stp/>
        <stp>##V3_BDHV12</stp>
        <stp>SPX Index</stp>
        <stp>IVOL_MONEYNESS</stp>
        <stp>7/6/2015</stp>
        <stp>7/6/2015</stp>
        <stp>[PUTStrategy-RealOption.xlsx]Opt_BS!R127C8</stp>
        <stp>IVOL_MATURITY=MATURITY_1STM</stp>
        <stp>IVOL_MONEYNESS_LEVEL=MONEY_LVL_100_</stp>
        <stp>DTS=H</stp>
        <stp>FACTOR=.01</stp>
        <stp>DAYS=W</stp>
        <tr r="H127" s="4"/>
      </tp>
      <tp t="e">
        <v>#N/A</v>
        <stp/>
        <stp>##V3_BDHV12</stp>
        <stp>SPX Index</stp>
        <stp>IVOL_MONEYNESS</stp>
        <stp>8/4/2015</stp>
        <stp>8/4/2015</stp>
        <stp>[PUTStrategy-RealOption.xlsx]Opt_BS!R148C8</stp>
        <stp>IVOL_MATURITY=MATURITY_1STM</stp>
        <stp>IVOL_MONEYNESS_LEVEL=MONEY_LVL_100_</stp>
        <stp>DTS=H</stp>
        <stp>FACTOR=.01</stp>
        <stp>DAYS=W</stp>
        <tr r="H148" s="4"/>
      </tp>
      <tp t="e">
        <v>#N/A</v>
        <stp/>
        <stp>##V3_BDHV12</stp>
        <stp>SPX Index</stp>
        <stp>IVOL_MONEYNESS</stp>
        <stp>6/5/2015</stp>
        <stp>6/5/2015</stp>
        <stp>[PUTStrategy-RealOption.xlsx]Opt_BS!R106C8</stp>
        <stp>IVOL_MATURITY=MATURITY_1STM</stp>
        <stp>IVOL_MONEYNESS_LEVEL=MONEY_LVL_100_</stp>
        <stp>DTS=H</stp>
        <stp>FACTOR=.01</stp>
        <stp>DAYS=W</stp>
        <tr r="H106" s="4"/>
      </tp>
      <tp t="e">
        <v>#N/A</v>
        <stp/>
        <stp>##V3_BDHV12</stp>
        <stp>SPX Index</stp>
        <stp>IVOL_MONEYNESS</stp>
        <stp>5/6/2015</stp>
        <stp>5/6/2015</stp>
        <stp>[PUTStrategy-RealOption.xlsx]Opt_BS!R84C8</stp>
        <stp>IVOL_MATURITY=MATURITY_1STM</stp>
        <stp>IVOL_MONEYNESS_LEVEL=MONEY_LVL_100_</stp>
        <stp>DTS=H</stp>
        <stp>FACTOR=.01</stp>
        <stp>DAYS=W</stp>
        <tr r="H84" s="4"/>
      </tp>
      <tp t="e">
        <v>#N/A</v>
        <stp/>
        <stp>##V3_BDHV12</stp>
        <stp>SPX Index</stp>
        <stp>IVOL_MONEYNESS</stp>
        <stp>4/9/2015</stp>
        <stp>4/9/2015</stp>
        <stp>[PUTStrategy-RealOption.xlsx]Opt_BS!R65C8</stp>
        <stp>IVOL_MATURITY=MATURITY_1STM</stp>
        <stp>IVOL_MONEYNESS_LEVEL=MONEY_LVL_100_</stp>
        <stp>DTS=H</stp>
        <stp>FACTOR=.01</stp>
        <stp>DAYS=W</stp>
        <tr r="H65" s="4"/>
      </tp>
      <tp t="e">
        <v>#N/A</v>
        <stp/>
        <stp>##V3_BDHV12</stp>
        <stp>SPX Index</stp>
        <stp>IVOL_MONEYNESS</stp>
        <stp>3/9/2015</stp>
        <stp>3/9/2015</stp>
        <stp>[PUTStrategy-RealOption.xlsx]Opt_BS!R42C8</stp>
        <stp>IVOL_MATURITY=MATURITY_1STM</stp>
        <stp>IVOL_MONEYNESS_LEVEL=MONEY_LVL_100_</stp>
        <stp>DTS=H</stp>
        <stp>FACTOR=.01</stp>
        <stp>DAYS=W</stp>
        <tr r="H42" s="4"/>
      </tp>
      <tp t="e">
        <v>#N/A</v>
        <stp/>
        <stp>##V3_BDHV12</stp>
        <stp>SPX Index</stp>
        <stp>IVOL_MONEYNESS</stp>
        <stp>6/8/2015</stp>
        <stp>6/8/2015</stp>
        <stp>[PUTStrategy-RealOption.xlsx]Opt_BS!R107C8</stp>
        <stp>IVOL_MATURITY=MATURITY_1STM</stp>
        <stp>IVOL_MONEYNESS_LEVEL=MONEY_LVL_100_</stp>
        <stp>DTS=H</stp>
        <stp>FACTOR=.01</stp>
        <stp>DAYS=W</stp>
        <tr r="H107" s="4"/>
      </tp>
      <tp t="e">
        <v>#N/A</v>
        <stp/>
        <stp>##V3_BDHV12</stp>
        <stp>SPX Index</stp>
        <stp>IVOL_MONEYNESS</stp>
        <stp>7/3/2015</stp>
        <stp>7/3/2015</stp>
        <stp>[PUTStrategy-RealOption.xlsx]Opt_BS!R126C8</stp>
        <stp>IVOL_MATURITY=MATURITY_1STM</stp>
        <stp>IVOL_MONEYNESS_LEVEL=MONEY_LVL_100_</stp>
        <stp>DTS=H</stp>
        <stp>FACTOR=.01</stp>
        <stp>DAYS=W</stp>
        <tr r="H126" s="4"/>
      </tp>
      <tp t="e">
        <v>#N/A</v>
        <stp/>
        <stp>##V3_BDHV12</stp>
        <stp>SPX Index</stp>
        <stp>IVOL_MONEYNESS</stp>
        <stp>9/1/2015</stp>
        <stp>9/1/2015</stp>
        <stp>[PUTStrategy-RealOption.xlsx]Opt_BS!R168C8</stp>
        <stp>IVOL_MATURITY=MATURITY_1STM</stp>
        <stp>IVOL_MONEYNESS_LEVEL=MONEY_LVL_100_</stp>
        <stp>DTS=H</stp>
        <stp>FACTOR=.01</stp>
        <stp>DAYS=W</stp>
        <tr r="H168" s="4"/>
      </tp>
      <tp t="e">
        <v>#N/A</v>
        <stp/>
        <stp>##V3_BDHV12</stp>
        <stp>SPX Index</stp>
        <stp>IVOL_MONEYNESS</stp>
        <stp>8/5/2015</stp>
        <stp>8/5/2015</stp>
        <stp>[PUTStrategy-RealOption.xlsx]Opt_BS!R149C8</stp>
        <stp>IVOL_MATURITY=MATURITY_1STM</stp>
        <stp>IVOL_MONEYNESS_LEVEL=MONEY_LVL_100_</stp>
        <stp>DTS=H</stp>
        <stp>FACTOR=.01</stp>
        <stp>DAYS=W</stp>
        <tr r="H149" s="4"/>
      </tp>
      <tp t="e">
        <v>#N/A</v>
        <stp/>
        <stp>##V3_BDHV12</stp>
        <stp>SPX Index</stp>
        <stp>IVOL_MONEYNESS</stp>
        <stp>5/7/2015</stp>
        <stp>5/7/2015</stp>
        <stp>[PUTStrategy-RealOption.xlsx]Opt_BS!R85C8</stp>
        <stp>IVOL_MATURITY=MATURITY_1STM</stp>
        <stp>IVOL_MONEYNESS_LEVEL=MONEY_LVL_100_</stp>
        <stp>DTS=H</stp>
        <stp>FACTOR=.01</stp>
        <stp>DAYS=W</stp>
        <tr r="H85" s="4"/>
      </tp>
      <tp t="e">
        <v>#N/A</v>
        <stp/>
        <stp>##V3_BDHV12</stp>
        <stp>SPX Index</stp>
        <stp>IVOL_MONEYNESS</stp>
        <stp>4/8/2015</stp>
        <stp>4/8/2015</stp>
        <stp>[PUTStrategy-RealOption.xlsx]Opt_BS!R64C8</stp>
        <stp>IVOL_MATURITY=MATURITY_1STM</stp>
        <stp>IVOL_MONEYNESS_LEVEL=MONEY_LVL_100_</stp>
        <stp>DTS=H</stp>
        <stp>FACTOR=.01</stp>
        <stp>DAYS=W</stp>
        <tr r="H64" s="4"/>
      </tp>
      <tp t="e">
        <v>#N/A</v>
        <stp/>
        <stp>##V3_BDHV12</stp>
        <stp>SPX Index</stp>
        <stp>IVOL_MONEYNESS</stp>
        <stp>2/9/2015</stp>
        <stp>2/9/2015</stp>
        <stp>[PUTStrategy-RealOption.xlsx]Opt_BS!R22C8</stp>
        <stp>IVOL_MATURITY=MATURITY_1STM</stp>
        <stp>IVOL_MONEYNESS_LEVEL=MONEY_LVL_100_</stp>
        <stp>DTS=H</stp>
        <stp>FACTOR=.01</stp>
        <stp>DAYS=W</stp>
        <tr r="H22" s="4"/>
      </tp>
      <tp t="e">
        <v>#N/A</v>
        <stp/>
        <stp>##V3_BDHV12</stp>
        <stp>SPX Index</stp>
        <stp>IVOL_MONEYNESS</stp>
        <stp>7/2/2015</stp>
        <stp>7/2/2015</stp>
        <stp>[PUTStrategy-RealOption.xlsx]Opt_BS!R125C8</stp>
        <stp>IVOL_MATURITY=MATURITY_1STM</stp>
        <stp>IVOL_MONEYNESS_LEVEL=MONEY_LVL_100_</stp>
        <stp>DTS=H</stp>
        <stp>FACTOR=.01</stp>
        <stp>DAYS=W</stp>
        <tr r="H125" s="4"/>
      </tp>
      <tp t="e">
        <v>#N/A</v>
        <stp/>
        <stp>##V3_BDHV12</stp>
        <stp>SPX Index</stp>
        <stp>IVOL_MONEYNESS</stp>
        <stp>11/13/2015</stp>
        <stp>11/13/2015</stp>
        <stp>[PUTStrategy6.xlsx]Opt_BS!R2568C8</stp>
        <stp>IVOL_MATURITY=MATURITY_1STM</stp>
        <stp>IVOL_MONEYNESS_LEVEL=MONEY_LVL_100_</stp>
        <stp>DTS=H</stp>
        <stp>FACTOR=.01</stp>
        <stp>DAYS=W</stp>
        <tr r="H2568" s="4"/>
      </tp>
      <tp t="e">
        <v>#N/A</v>
        <stp/>
        <stp>##V3_BDHV12</stp>
        <stp>SPX Index</stp>
        <stp>IVOL_MONEYNESS</stp>
        <stp>6/3/2015</stp>
        <stp>6/3/2015</stp>
        <stp>[PUTStrategy-RealOption.xlsx]Opt_BS!R104C8</stp>
        <stp>IVOL_MATURITY=MATURITY_1STM</stp>
        <stp>IVOL_MONEYNESS_LEVEL=MONEY_LVL_100_</stp>
        <stp>DTS=H</stp>
        <stp>FACTOR=.01</stp>
        <stp>DAYS=W</stp>
        <tr r="H104" s="4"/>
      </tp>
      <tp t="e">
        <v>#N/A</v>
        <stp/>
        <stp>##V3_BDHV12</stp>
        <stp>SPX Index</stp>
        <stp>IVOL_MONEYNESS</stp>
        <stp>5/8/2015</stp>
        <stp>5/8/2015</stp>
        <stp>[PUTStrategy-RealOption.xlsx]Opt_BS!R86C8</stp>
        <stp>IVOL_MATURITY=MATURITY_1STM</stp>
        <stp>IVOL_MONEYNESS_LEVEL=MONEY_LVL_100_</stp>
        <stp>DTS=H</stp>
        <stp>FACTOR=.01</stp>
        <stp>DAYS=W</stp>
        <tr r="H86" s="4"/>
      </tp>
      <tp t="e">
        <v>#N/A</v>
        <stp/>
        <stp>##V3_BDHV12</stp>
        <stp>SPX Index</stp>
        <stp>IVOL_MONEYNESS</stp>
        <stp>3/5/2015</stp>
        <stp>3/5/2015</stp>
        <stp>[PUTStrategy-RealOption.xlsx]Opt_BS!R40C8</stp>
        <stp>IVOL_MATURITY=MATURITY_1STM</stp>
        <stp>IVOL_MONEYNESS_LEVEL=MONEY_LVL_100_</stp>
        <stp>DTS=H</stp>
        <stp>FACTOR=.01</stp>
        <stp>DAYS=W</stp>
        <tr r="H40" s="4"/>
      </tp>
      <tp t="e">
        <v>#N/A</v>
        <stp/>
        <stp>##V3_BDHV12</stp>
        <stp>SPX Index</stp>
        <stp>IVOL_MONEYNESS</stp>
        <stp>2/6/2015</stp>
        <stp>2/6/2015</stp>
        <stp>[PUTStrategy-RealOption.xlsx]Opt_BS!R21C8</stp>
        <stp>IVOL_MATURITY=MATURITY_1STM</stp>
        <stp>IVOL_MONEYNESS_LEVEL=MONEY_LVL_100_</stp>
        <stp>DTS=H</stp>
        <stp>FACTOR=.01</stp>
        <stp>DAYS=W</stp>
        <tr r="H21" s="4"/>
      </tp>
      <tp t="e">
        <v>#N/A</v>
        <stp/>
        <stp>##V3_BDHV12</stp>
        <stp>SPX Index</stp>
        <stp>IVOL_MONEYNESS</stp>
        <stp>11/18/2015</stp>
        <stp>11/18/2015</stp>
        <stp>[PUTStrategy2.xlsx]Opt_BS!R2572C8</stp>
        <stp>IVOL_MATURITY=MATURITY_1STM</stp>
        <stp>IVOL_MONEYNESS_LEVEL=MONEY_LVL_100_</stp>
        <stp>DTS=H</stp>
        <stp>FACTOR=.01</stp>
        <stp>DAYS=W</stp>
        <tr r="H2572" s="4"/>
      </tp>
      <tp t="e">
        <v>#N/A</v>
        <stp/>
        <stp>##V3_BDHV12</stp>
        <stp>SPX Index</stp>
        <stp>IVOL_MONEYNESS</stp>
        <stp>11/19/2015</stp>
        <stp>11/19/2015</stp>
        <stp>[PUTStrategy2.xlsx]Opt_BS!R2573C8</stp>
        <stp>IVOL_MATURITY=MATURITY_1STM</stp>
        <stp>IVOL_MONEYNESS_LEVEL=MONEY_LVL_100_</stp>
        <stp>DTS=H</stp>
        <stp>FACTOR=.01</stp>
        <stp>DAYS=W</stp>
        <tr r="H2573" s="4"/>
      </tp>
      <tp t="e">
        <v>#N/A</v>
        <stp/>
        <stp>##V3_BDHV12</stp>
        <stp>SPX Index</stp>
        <stp>IVOL_MONEYNESS</stp>
        <stp>7/1/2015</stp>
        <stp>7/1/2015</stp>
        <stp>[PUTStrategy-RealOption.xlsx]Opt_BS!R124C8</stp>
        <stp>IVOL_MATURITY=MATURITY_1STM</stp>
        <stp>IVOL_MONEYNESS_LEVEL=MONEY_LVL_100_</stp>
        <stp>DTS=H</stp>
        <stp>FACTOR=.01</stp>
        <stp>DAYS=W</stp>
        <tr r="H124" s="4"/>
      </tp>
      <tp t="e">
        <v>#N/A</v>
        <stp/>
        <stp>##V3_BDHV12</stp>
        <stp>SPX Index</stp>
        <stp>IVOL_MONEYNESS</stp>
        <stp>6/4/2015</stp>
        <stp>6/4/2015</stp>
        <stp>[PUTStrategy-RealOption.xlsx]Opt_BS!R105C8</stp>
        <stp>IVOL_MATURITY=MATURITY_1STM</stp>
        <stp>IVOL_MONEYNESS_LEVEL=MONEY_LVL_100_</stp>
        <stp>DTS=H</stp>
        <stp>FACTOR=.01</stp>
        <stp>DAYS=W</stp>
        <tr r="H105" s="4"/>
      </tp>
      <tp t="e">
        <v>#N/A</v>
        <stp/>
        <stp>##V3_BDHV12</stp>
        <stp>SPX Index</stp>
        <stp>IVOL_MONEYNESS</stp>
        <stp>3/6/2015</stp>
        <stp>3/6/2015</stp>
        <stp>[PUTStrategy-RealOption.xlsx]Opt_BS!R41C8</stp>
        <stp>IVOL_MATURITY=MATURITY_1STM</stp>
        <stp>IVOL_MONEYNESS_LEVEL=MONEY_LVL_100_</stp>
        <stp>DTS=H</stp>
        <stp>FACTOR=.01</stp>
        <stp>DAYS=W</stp>
        <tr r="H41" s="4"/>
      </tp>
      <tp t="e">
        <v>#N/A</v>
        <stp/>
        <stp>##V3_BDHV12</stp>
        <stp>SPX Index</stp>
        <stp>IVOL_MONEYNESS</stp>
        <stp>2/5/2015</stp>
        <stp>2/5/2015</stp>
        <stp>[PUTStrategy-RealOption.xlsx]Opt_BS!R20C8</stp>
        <stp>IVOL_MATURITY=MATURITY_1STM</stp>
        <stp>IVOL_MONEYNESS_LEVEL=MONEY_LVL_100_</stp>
        <stp>DTS=H</stp>
        <stp>FACTOR=.01</stp>
        <stp>DAYS=W</stp>
        <tr r="H20" s="4"/>
      </tp>
      <tp t="e">
        <v>#N/A</v>
        <stp/>
        <stp>##V3_BDHV12</stp>
        <stp>SPX Index</stp>
        <stp>IVOL_MONEYNESS</stp>
        <stp>11/12/2015</stp>
        <stp>11/12/2015</stp>
        <stp>[PUTStrategy6.xlsx]Opt_BS!R2567C8</stp>
        <stp>IVOL_MATURITY=MATURITY_1STM</stp>
        <stp>IVOL_MONEYNESS_LEVEL=MONEY_LVL_100_</stp>
        <stp>DTS=H</stp>
        <stp>FACTOR=.01</stp>
        <stp>DAYS=W</stp>
        <tr r="H2567" s="4"/>
      </tp>
      <tp t="e">
        <v>#N/A</v>
        <stp/>
        <stp>##V3_BDHV12</stp>
        <stp>SPX Index</stp>
        <stp>IVOL_MONEYNESS</stp>
        <stp>4/1/2015</stp>
        <stp>4/1/2015</stp>
        <stp>[PUTStrategy-RealOption.xlsx]Opt_BS!R59C8</stp>
        <stp>IVOL_MATURITY=MATURITY_1STM</stp>
        <stp>IVOL_MONEYNESS_LEVEL=MONEY_LVL_100_</stp>
        <stp>DTS=H</stp>
        <stp>FACTOR=.01</stp>
        <stp>DAYS=W</stp>
        <tr r="H59" s="4"/>
      </tp>
      <tp t="e">
        <v>#N/A</v>
        <stp/>
        <stp>##V3_BDHV12</stp>
        <stp>SPX Index</stp>
        <stp>IVOL_MONEYNESS</stp>
        <stp>9/9/2015</stp>
        <stp>9/9/2015</stp>
        <stp>[PUTStrategy-RealOption.xlsx]Opt_BS!R174C8</stp>
        <stp>IVOL_MATURITY=MATURITY_1STM</stp>
        <stp>IVOL_MONEYNESS_LEVEL=MONEY_LVL_100_</stp>
        <stp>DTS=H</stp>
        <stp>FACTOR=.01</stp>
        <stp>DAYS=W</stp>
        <tr r="H174" s="4"/>
      </tp>
      <tp t="e">
        <v>#N/A</v>
        <stp/>
        <stp>##V3_BDHV12</stp>
        <stp>SPX Index</stp>
        <stp>IVOL_MONEYNESS</stp>
        <stp>11/21/2015</stp>
        <stp>11/21/2015</stp>
        <stp>[PUTStrategy2.xlsx]Opt_BS!R2575C8</stp>
        <stp>IVOL_MATURITY=MATURITY_1STM</stp>
        <stp>IVOL_MONEYNESS_LEVEL=MONEY_LVL_100_</stp>
        <stp>DTS=H</stp>
        <stp>FACTOR=.01</stp>
        <stp>DAYS=W</stp>
        <tr r="H2575" s="4"/>
      </tp>
      <tp t="e">
        <v>#N/A</v>
        <stp/>
        <stp>##V3_BDHV12</stp>
        <stp>SPX Index</stp>
        <stp>IVOL_MONEYNESS</stp>
        <stp>11/20/2015</stp>
        <stp>11/20/2015</stp>
        <stp>[PUTStrategy2.xlsx]Opt_BS!R2574C8</stp>
        <stp>IVOL_MATURITY=MATURITY_1STM</stp>
        <stp>IVOL_MONEYNESS_LEVEL=MONEY_LVL_100_</stp>
        <stp>DTS=H</stp>
        <stp>FACTOR=.01</stp>
        <stp>DAYS=W</stp>
        <tr r="H2574" s="4"/>
      </tp>
      <tp t="e">
        <v>#N/A</v>
        <stp/>
        <stp>##V3_BDHV12</stp>
        <stp>SPX Index</stp>
        <stp>IVOL_MONEYNESS</stp>
        <stp>7/8/2015</stp>
        <stp>7/8/2015</stp>
        <stp>[PUTStrategy-RealOption.xlsx]Opt_BS!R129C8</stp>
        <stp>IVOL_MATURITY=MATURITY_1STM</stp>
        <stp>IVOL_MONEYNESS_LEVEL=MONEY_LVL_100_</stp>
        <stp>DTS=H</stp>
        <stp>FACTOR=.01</stp>
        <stp>DAYS=W</stp>
        <tr r="H129" s="4"/>
      </tp>
      <tp t="e">
        <v>#N/A</v>
        <stp/>
        <stp>##V3_BDHV12</stp>
        <stp>SPX Index</stp>
        <stp>IVOL_MONEYNESS</stp>
        <stp>6/9/2015</stp>
        <stp>6/9/2015</stp>
        <stp>[PUTStrategy-RealOption.xlsx]Opt_BS!R108C8</stp>
        <stp>IVOL_MATURITY=MATURITY_1STM</stp>
        <stp>IVOL_MONEYNESS_LEVEL=MONEY_LVL_100_</stp>
        <stp>DTS=H</stp>
        <stp>FACTOR=.01</stp>
        <stp>DAYS=W</stp>
        <tr r="H108" s="4"/>
      </tp>
      <tp t="e">
        <v>#N/A</v>
        <stp/>
        <stp>##V3_BDHV12</stp>
        <stp>SPX Index</stp>
        <stp>IVOL_MONEYNESS</stp>
        <stp>11/11/2015</stp>
        <stp>11/11/2015</stp>
        <stp>[PUTStrategy6.xlsx]Opt_BS!R2566C8</stp>
        <stp>IVOL_MATURITY=MATURITY_1STM</stp>
        <stp>IVOL_MONEYNESS_LEVEL=MONEY_LVL_100_</stp>
        <stp>DTS=H</stp>
        <stp>FACTOR=.01</stp>
        <stp>DAYS=W</stp>
        <tr r="H2566" s="4"/>
      </tp>
      <tp t="e">
        <v>#N/A</v>
        <stp/>
        <stp>##V3_BDHV12</stp>
        <stp>SPX Index</stp>
        <stp>IVOL_MONEYNESS</stp>
        <stp>11/16/2015</stp>
        <stp>11/16/2015</stp>
        <stp>[PUTStrategy2.xlsx]Opt_BS!R2570C8</stp>
        <stp>IVOL_MATURITY=MATURITY_1STM</stp>
        <stp>IVOL_MONEYNESS_LEVEL=MONEY_LVL_100_</stp>
        <stp>DTS=H</stp>
        <stp>FACTOR=.01</stp>
        <stp>DAYS=W</stp>
        <tr r="H2570" s="4"/>
      </tp>
      <tp t="e">
        <v>#N/A</v>
        <stp/>
        <stp>##V3_BDHV12</stp>
        <stp>SPX Index</stp>
        <stp>IVOL_MONEYNESS</stp>
        <stp>11/17/2015</stp>
        <stp>11/17/2015</stp>
        <stp>[PUTStrategy2.xlsx]Opt_BS!R2571C8</stp>
        <stp>IVOL_MATURITY=MATURITY_1STM</stp>
        <stp>IVOL_MONEYNESS_LEVEL=MONEY_LVL_100_</stp>
        <stp>DTS=H</stp>
        <stp>FACTOR=.01</stp>
        <stp>DAYS=W</stp>
        <tr r="H2571" s="4"/>
      </tp>
      <tp t="e">
        <v>#N/A</v>
        <stp/>
        <stp>##V3_BDHV12</stp>
        <stp>SPX Index</stp>
        <stp>IVOL_MONEYNESS</stp>
        <stp>8/3/2015</stp>
        <stp>8/3/2015</stp>
        <stp>[PUTStrategy-RealOption.xlsx]Opt_BS!R147C8</stp>
        <stp>IVOL_MATURITY=MATURITY_1STM</stp>
        <stp>IVOL_MONEYNESS_LEVEL=MONEY_LVL_100_</stp>
        <stp>DTS=H</stp>
        <stp>FACTOR=.01</stp>
        <stp>DAYS=W</stp>
        <tr r="H147" s="4"/>
      </tp>
      <tp t="e">
        <v>#N/A</v>
        <stp/>
        <stp>##V3_BDHV12</stp>
        <stp>SPX Index</stp>
        <stp>IVOL_MONEYNESS</stp>
        <stp>7/7/2015</stp>
        <stp>7/7/2015</stp>
        <stp>[PUTStrategy-RealOption.xlsx]Opt_BS!R128C8</stp>
        <stp>IVOL_MATURITY=MATURITY_1STM</stp>
        <stp>IVOL_MONEYNESS_LEVEL=MONEY_LVL_100_</stp>
        <stp>DTS=H</stp>
        <stp>FACTOR=.01</stp>
        <stp>DAYS=W</stp>
        <tr r="H128" s="4"/>
      </tp>
      <tp t="e">
        <v>#N/A</v>
        <stp/>
        <stp>##V3_BDHV12</stp>
        <stp>SPX Index</stp>
        <stp>IVOL_MONEYNESS</stp>
        <stp>8/6/2015</stp>
        <stp>8/6/2015</stp>
        <stp>[PUTStrategy-RealOption.xlsx]Opt_BS!R150C8</stp>
        <stp>IVOL_MATURITY=MATURITY_1STM</stp>
        <stp>IVOL_MONEYNESS_LEVEL=MONEY_LVL_100_</stp>
        <stp>DTS=H</stp>
        <stp>FACTOR=.01</stp>
        <stp>DAYS=W</stp>
        <tr r="H150" s="4"/>
      </tp>
      <tp t="e">
        <v>#N/A</v>
        <stp/>
        <stp>##V3_BDHV12</stp>
        <stp>SPX Index</stp>
        <stp>IVOL_MONEYNESS</stp>
        <stp>9/4/2015</stp>
        <stp>9/4/2015</stp>
        <stp>[PUTStrategy-RealOption.xlsx]Opt_BS!R171C8</stp>
        <stp>IVOL_MATURITY=MATURITY_1STM</stp>
        <stp>IVOL_MONEYNESS_LEVEL=MONEY_LVL_100_</stp>
        <stp>DTS=H</stp>
        <stp>FACTOR=.01</stp>
        <stp>DAYS=W</stp>
        <tr r="H171" s="4"/>
      </tp>
      <tp t="e">
        <v>#N/A</v>
        <stp/>
        <stp>##V3_BDHV12</stp>
        <stp>SPX Index</stp>
        <stp>IVOL_MONEYNESS</stp>
        <stp>9/3/2015</stp>
        <stp>9/3/2015</stp>
        <stp>[PUTStrategy-RealOption.xlsx]Opt_BS!R170C8</stp>
        <stp>IVOL_MATURITY=MATURITY_1STM</stp>
        <stp>IVOL_MONEYNESS_LEVEL=MONEY_LVL_100_</stp>
        <stp>DTS=H</stp>
        <stp>FACTOR=.01</stp>
        <stp>DAYS=W</stp>
        <tr r="H170" s="4"/>
      </tp>
      <tp t="e">
        <v>#N/A</v>
        <stp/>
        <stp>##V3_BDHV12</stp>
        <stp>SPX Index</stp>
        <stp>IVOL_MONEYNESS</stp>
        <stp>8/7/2015</stp>
        <stp>8/7/2015</stp>
        <stp>[PUTStrategy-RealOption.xlsx]Opt_BS!R151C8</stp>
        <stp>IVOL_MATURITY=MATURITY_1STM</stp>
        <stp>IVOL_MONEYNESS_LEVEL=MONEY_LVL_100_</stp>
        <stp>DTS=H</stp>
        <stp>FACTOR=.01</stp>
        <stp>DAYS=W</stp>
        <tr r="H151" s="4"/>
      </tp>
      <tp t="e">
        <v>#N/A</v>
        <stp/>
        <stp>##V3_BDHV12</stp>
        <stp>SPX Index</stp>
        <stp>IVOL_MONEYNESS</stp>
        <stp>9/8/2015</stp>
        <stp>9/8/2015</stp>
        <stp>[PUTStrategy-RealOption.xlsx]Opt_BS!R173C8</stp>
        <stp>IVOL_MATURITY=MATURITY_1STM</stp>
        <stp>IVOL_MONEYNESS_LEVEL=MONEY_LVL_100_</stp>
        <stp>DTS=H</stp>
        <stp>FACTOR=.01</stp>
        <stp>DAYS=W</stp>
        <tr r="H173" s="4"/>
      </tp>
      <tp t="e">
        <v>#N/A</v>
        <stp/>
        <stp>##V3_BDHV12</stp>
        <stp>SPX Index</stp>
        <stp>IVOL_MONEYNESS</stp>
        <stp>3/3/2015</stp>
        <stp>3/3/2015</stp>
        <stp>[PUTStrategy-RealOption.xlsx]Opt_BS!R38C8</stp>
        <stp>IVOL_MATURITY=MATURITY_1STM</stp>
        <stp>IVOL_MONEYNESS_LEVEL=MONEY_LVL_100_</stp>
        <stp>DTS=H</stp>
        <stp>FACTOR=.01</stp>
        <stp>DAYS=W</stp>
        <tr r="H38" s="4"/>
      </tp>
      <tp t="e">
        <v>#N/A</v>
        <stp/>
        <stp>##V3_BDHV12</stp>
        <stp>SPX Index</stp>
        <stp>IVOL_MONEYNESS</stp>
        <stp>2/4/2015</stp>
        <stp>2/4/2015</stp>
        <stp>[PUTStrategy-RealOption.xlsx]Opt_BS!R19C8</stp>
        <stp>IVOL_MATURITY=MATURITY_1STM</stp>
        <stp>IVOL_MONEYNESS_LEVEL=MONEY_LVL_100_</stp>
        <stp>DTS=H</stp>
        <stp>FACTOR=.01</stp>
        <stp>DAYS=W</stp>
        <tr r="H19" s="4"/>
      </tp>
      <tp t="e">
        <v>#N/A</v>
        <stp/>
        <stp>##V3_BDHV12</stp>
        <stp>SPX Index</stp>
        <stp>IVOL_MONEYNESS</stp>
        <stp>9/7/2015</stp>
        <stp>9/7/2015</stp>
        <stp>[PUTStrategy-RealOption.xlsx]Opt_BS!R172C8</stp>
        <stp>IVOL_MATURITY=MATURITY_1STM</stp>
        <stp>IVOL_MONEYNESS_LEVEL=MONEY_LVL_100_</stp>
        <stp>DTS=H</stp>
        <stp>FACTOR=.01</stp>
        <stp>DAYS=W</stp>
        <tr r="H172" s="4"/>
      </tp>
      <tp t="e">
        <v>#N/A</v>
        <stp/>
        <stp>##V3_BDHV12</stp>
        <stp>SPX Index</stp>
        <stp>IVOL_MONEYNESS</stp>
        <stp>3/4/2015</stp>
        <stp>3/4/2015</stp>
        <stp>[PUTStrategy-RealOption.xlsx]Opt_BS!R39C8</stp>
        <stp>IVOL_MATURITY=MATURITY_1STM</stp>
        <stp>IVOL_MONEYNESS_LEVEL=MONEY_LVL_100_</stp>
        <stp>DTS=H</stp>
        <stp>FACTOR=.01</stp>
        <stp>DAYS=W</stp>
        <tr r="H39" s="4"/>
      </tp>
      <tp t="e">
        <v>#N/A</v>
        <stp/>
        <stp>##V3_BDHV12</stp>
        <stp>SPX Index</stp>
        <stp>IVOL_MONEYNESS</stp>
        <stp>2/3/2015</stp>
        <stp>2/3/2015</stp>
        <stp>[PUTStrategy-RealOption.xlsx]Opt_BS!R18C8</stp>
        <stp>IVOL_MATURITY=MATURITY_1STM</stp>
        <stp>IVOL_MONEYNESS_LEVEL=MONEY_LVL_100_</stp>
        <stp>DTS=H</stp>
        <stp>FACTOR=.01</stp>
        <stp>DAYS=W</stp>
        <tr r="H18" s="4"/>
      </tp>
      <tp t="e">
        <v>#N/A</v>
        <stp/>
        <stp>##V3_BDSV12</stp>
        <stp>SPX Index</stp>
        <stp>CHAIN_TICKERS</stp>
        <stp>[PUTStrategy6.xlsx]Backup!R139C7</stp>
        <stp>CHAIN_STRIKE_PX_OVRD</stp>
        <stp>2960</stp>
        <stp>CHAIN_PUT_CALL_TYPE_OVRD=P</stp>
        <stp>CHAIN_PERIODICITY_OVRD=M</stp>
        <tr r="G139" s="3"/>
      </tp>
      <tp t="e">
        <v>#N/A</v>
        <stp/>
        <stp>##V3_BDSV12</stp>
        <stp>SPX Index</stp>
        <stp>CHAIN_TICKERS</stp>
        <stp>[PUTStrategy6.xlsx]Backup!R138C7</stp>
        <stp>CHAIN_STRIKE_PX_OVRD</stp>
        <stp>2940</stp>
        <stp>CHAIN_PUT_CALL_TYPE_OVRD=P</stp>
        <stp>CHAIN_PERIODICITY_OVRD=M</stp>
        <tr r="G138" s="3"/>
      </tp>
      <tp t="e">
        <v>#N/A</v>
        <stp/>
        <stp>##V3_BDSV12</stp>
        <stp>SPX Index</stp>
        <stp>CHAIN_TICKERS</stp>
        <stp>[PUTStrategy6.xlsx]Backup!R137C7</stp>
        <stp>CHAIN_STRIKE_PX_OVRD</stp>
        <stp>2920</stp>
        <stp>CHAIN_PUT_CALL_TYPE_OVRD=P</stp>
        <stp>CHAIN_PERIODICITY_OVRD=M</stp>
        <tr r="G137" s="3"/>
      </tp>
      <tp t="e">
        <v>#N/A</v>
        <stp/>
        <stp>##V3_BDSV12</stp>
        <stp>SPX Index</stp>
        <stp>CHAIN_TICKERS</stp>
        <stp>[PUTStrategy6.xlsx]Backup!R190C7</stp>
        <stp>CHAIN_STRIKE_PX_OVRD</stp>
        <stp>3980</stp>
        <stp>CHAIN_PUT_CALL_TYPE_OVRD=P</stp>
        <stp>CHAIN_PERIODICITY_OVRD=M</stp>
        <tr r="G190" s="3"/>
      </tp>
      <tp t="e">
        <v>#N/A</v>
        <stp/>
        <stp>##V3_BDSV12</stp>
        <stp>SPX Index</stp>
        <stp>CHAIN_TICKERS</stp>
        <stp>[PUTStrategy6.xlsx]Backup!R136C7</stp>
        <stp>CHAIN_STRIKE_PX_OVRD</stp>
        <stp>2900</stp>
        <stp>CHAIN_PUT_CALL_TYPE_OVRD=P</stp>
        <stp>CHAIN_PERIODICITY_OVRD=M</stp>
        <tr r="G136" s="3"/>
      </tp>
      <tp t="e">
        <v>#N/A</v>
        <stp/>
        <stp>##V3_BDSV12</stp>
        <stp>SPX Index</stp>
        <stp>CHAIN_TICKERS</stp>
        <stp>[PUTStrategy6.xlsx]Backup!R140C7</stp>
        <stp>CHAIN_STRIKE_PX_OVRD</stp>
        <stp>2980</stp>
        <stp>CHAIN_PUT_CALL_TYPE_OVRD=P</stp>
        <stp>CHAIN_PERIODICITY_OVRD=M</stp>
        <tr r="G140" s="3"/>
      </tp>
      <tp t="e">
        <v>#N/A</v>
        <stp/>
        <stp>##V3_BDSV12</stp>
        <stp>SPX Index</stp>
        <stp>CHAIN_TICKERS</stp>
        <stp>[PUTStrategy6.xlsx]Backup!R188C7</stp>
        <stp>CHAIN_STRIKE_PX_OVRD</stp>
        <stp>3940</stp>
        <stp>CHAIN_PUT_CALL_TYPE_OVRD=P</stp>
        <stp>CHAIN_PERIODICITY_OVRD=M</stp>
        <tr r="G188" s="3"/>
      </tp>
      <tp t="e">
        <v>#N/A</v>
        <stp/>
        <stp>##V3_BDSV12</stp>
        <stp>SPX Index</stp>
        <stp>CHAIN_TICKERS</stp>
        <stp>[PUTStrategy6.xlsx]Backup!R189C7</stp>
        <stp>CHAIN_STRIKE_PX_OVRD</stp>
        <stp>3960</stp>
        <stp>CHAIN_PUT_CALL_TYPE_OVRD=P</stp>
        <stp>CHAIN_PERIODICITY_OVRD=M</stp>
        <tr r="G189" s="3"/>
      </tp>
      <tp t="e">
        <v>#N/A</v>
        <stp/>
        <stp>##V3_BDSV12</stp>
        <stp>SPX Index</stp>
        <stp>CHAIN_TICKERS</stp>
        <stp>[PUTStrategy6.xlsx]Backup!R186C7</stp>
        <stp>CHAIN_STRIKE_PX_OVRD</stp>
        <stp>3900</stp>
        <stp>CHAIN_PUT_CALL_TYPE_OVRD=P</stp>
        <stp>CHAIN_PERIODICITY_OVRD=M</stp>
        <tr r="G186" s="3"/>
      </tp>
      <tp t="e">
        <v>#N/A</v>
        <stp/>
        <stp>##V3_BDSV12</stp>
        <stp>SPX Index</stp>
        <stp>CHAIN_TICKERS</stp>
        <stp>[PUTStrategy6.xlsx]Backup!R187C7</stp>
        <stp>CHAIN_STRIKE_PX_OVRD</stp>
        <stp>3920</stp>
        <stp>CHAIN_PUT_CALL_TYPE_OVRD=P</stp>
        <stp>CHAIN_PERIODICITY_OVRD=M</stp>
        <tr r="G187" s="3"/>
      </tp>
      <tp t="e">
        <v>#N/A</v>
        <stp/>
        <stp>##V3_BDSV12</stp>
        <stp>SPX Index</stp>
        <stp>CHAIN_TICKERS</stp>
        <stp>[PUTStrategy6.xlsx]Backup!R134C7</stp>
        <stp>CHAIN_STRIKE_PX_OVRD</stp>
        <stp>2860</stp>
        <stp>CHAIN_PUT_CALL_TYPE_OVRD=P</stp>
        <stp>CHAIN_PERIODICITY_OVRD=M</stp>
        <tr r="G134" s="3"/>
      </tp>
      <tp t="e">
        <v>#N/A</v>
        <stp/>
        <stp>##V3_BDSV12</stp>
        <stp>SPX Index</stp>
        <stp>CHAIN_TICKERS</stp>
        <stp>[PUTStrategy6.xlsx]Backup!R133C7</stp>
        <stp>CHAIN_STRIKE_PX_OVRD</stp>
        <stp>2840</stp>
        <stp>CHAIN_PUT_CALL_TYPE_OVRD=P</stp>
        <stp>CHAIN_PERIODICITY_OVRD=M</stp>
        <tr r="G133" s="3"/>
      </tp>
      <tp t="e">
        <v>#N/A</v>
        <stp/>
        <stp>##V3_BDSV12</stp>
        <stp>SPX Index</stp>
        <stp>CHAIN_TICKERS</stp>
        <stp>[PUTStrategy6.xlsx]Backup!R185C7</stp>
        <stp>CHAIN_STRIKE_PX_OVRD</stp>
        <stp>3880</stp>
        <stp>CHAIN_PUT_CALL_TYPE_OVRD=P</stp>
        <stp>CHAIN_PERIODICITY_OVRD=M</stp>
        <tr r="G185" s="3"/>
      </tp>
      <tp t="e">
        <v>#N/A</v>
        <stp/>
        <stp>##V3_BDSV12</stp>
        <stp>SPX Index</stp>
        <stp>CHAIN_TICKERS</stp>
        <stp>[PUTStrategy6.xlsx]Backup!R132C7</stp>
        <stp>CHAIN_STRIKE_PX_OVRD</stp>
        <stp>2820</stp>
        <stp>CHAIN_PUT_CALL_TYPE_OVRD=P</stp>
        <stp>CHAIN_PERIODICITY_OVRD=M</stp>
        <tr r="G132" s="3"/>
      </tp>
      <tp t="e">
        <v>#N/A</v>
        <stp/>
        <stp>##V3_BDSV12</stp>
        <stp>SPX Index</stp>
        <stp>CHAIN_TICKERS</stp>
        <stp>[PUTStrategy6.xlsx]Backup!R131C7</stp>
        <stp>CHAIN_STRIKE_PX_OVRD</stp>
        <stp>2800</stp>
        <stp>CHAIN_PUT_CALL_TYPE_OVRD=P</stp>
        <stp>CHAIN_PERIODICITY_OVRD=M</stp>
        <tr r="G131" s="3"/>
      </tp>
      <tp t="e">
        <v>#N/A</v>
        <stp/>
        <stp>##V3_BDSV12</stp>
        <stp>SPX Index</stp>
        <stp>CHAIN_TICKERS</stp>
        <stp>[PUTStrategy6.xlsx]Backup!R183C7</stp>
        <stp>CHAIN_STRIKE_PX_OVRD</stp>
        <stp>3840</stp>
        <stp>CHAIN_PUT_CALL_TYPE_OVRD=P</stp>
        <stp>CHAIN_PERIODICITY_OVRD=M</stp>
        <tr r="G183" s="3"/>
      </tp>
      <tp t="e">
        <v>#N/A</v>
        <stp/>
        <stp>##V3_BDSV12</stp>
        <stp>SPX Index</stp>
        <stp>CHAIN_TICKERS</stp>
        <stp>[PUTStrategy6.xlsx]Backup!R184C7</stp>
        <stp>CHAIN_STRIKE_PX_OVRD</stp>
        <stp>3860</stp>
        <stp>CHAIN_PUT_CALL_TYPE_OVRD=P</stp>
        <stp>CHAIN_PERIODICITY_OVRD=M</stp>
        <tr r="G184" s="3"/>
      </tp>
      <tp t="e">
        <v>#N/A</v>
        <stp/>
        <stp>##V3_BDSV12</stp>
        <stp>SPX Index</stp>
        <stp>CHAIN_TICKERS</stp>
        <stp>[PUTStrategy6.xlsx]Backup!R181C7</stp>
        <stp>CHAIN_STRIKE_PX_OVRD</stp>
        <stp>3800</stp>
        <stp>CHAIN_PUT_CALL_TYPE_OVRD=P</stp>
        <stp>CHAIN_PERIODICITY_OVRD=M</stp>
        <tr r="G181" s="3"/>
      </tp>
      <tp t="e">
        <v>#N/A</v>
        <stp/>
        <stp>##V3_BDSV12</stp>
        <stp>SPX Index</stp>
        <stp>CHAIN_TICKERS</stp>
        <stp>[PUTStrategy6.xlsx]Backup!R182C7</stp>
        <stp>CHAIN_STRIKE_PX_OVRD</stp>
        <stp>3820</stp>
        <stp>CHAIN_PUT_CALL_TYPE_OVRD=P</stp>
        <stp>CHAIN_PERIODICITY_OVRD=M</stp>
        <tr r="G182" s="3"/>
      </tp>
      <tp t="e">
        <v>#N/A</v>
        <stp/>
        <stp>##V3_BDSV12</stp>
        <stp>SPX Index</stp>
        <stp>CHAIN_TICKERS</stp>
        <stp>[PUTStrategy6.xlsx]Backup!R135C7</stp>
        <stp>CHAIN_STRIKE_PX_OVRD</stp>
        <stp>2880</stp>
        <stp>CHAIN_PUT_CALL_TYPE_OVRD=P</stp>
        <stp>CHAIN_PERIODICITY_OVRD=M</stp>
        <tr r="G135" s="3"/>
      </tp>
      <tp t="e">
        <v>#N/A</v>
        <stp/>
        <stp>##V3_BDSV12</stp>
        <stp>SPX Index</stp>
        <stp>CHAIN_TICKERS</stp>
        <stp>[PUTStrategy6.xlsx]Backup!R234C7</stp>
        <stp>CHAIN_STRIKE_PX_OVRD</stp>
        <stp>4860</stp>
        <stp>CHAIN_PUT_CALL_TYPE_OVRD=P</stp>
        <stp>CHAIN_PERIODICITY_OVRD=M</stp>
        <tr r="G234" s="3"/>
      </tp>
      <tp t="e">
        <v>#N/A</v>
        <stp/>
        <stp>##V3_BDSV12</stp>
        <stp>SPX Index</stp>
        <stp>CHAIN_TICKERS</stp>
        <stp>[PUTStrategy6.xlsx]Backup!R339C7</stp>
        <stp>CHAIN_STRIKE_PX_OVRD</stp>
        <stp>6960</stp>
        <stp>CHAIN_PUT_CALL_TYPE_OVRD=P</stp>
        <stp>CHAIN_PERIODICITY_OVRD=M</stp>
        <tr r="G339" s="3"/>
      </tp>
      <tp t="e">
        <v>#N/A</v>
        <stp/>
        <stp>##V3_BDSV12</stp>
        <stp>SPX Index</stp>
        <stp>CHAIN_TICKERS</stp>
        <stp>[PUTStrategy6.xlsx]Backup!R233C7</stp>
        <stp>CHAIN_STRIKE_PX_OVRD</stp>
        <stp>4840</stp>
        <stp>CHAIN_PUT_CALL_TYPE_OVRD=P</stp>
        <stp>CHAIN_PERIODICITY_OVRD=M</stp>
        <tr r="G233" s="3"/>
      </tp>
      <tp t="e">
        <v>#N/A</v>
        <stp/>
        <stp>##V3_BDSV12</stp>
        <stp>SPX Index</stp>
        <stp>CHAIN_TICKERS</stp>
        <stp>[PUTStrategy6.xlsx]Backup!R338C7</stp>
        <stp>CHAIN_STRIKE_PX_OVRD</stp>
        <stp>6940</stp>
        <stp>CHAIN_PUT_CALL_TYPE_OVRD=P</stp>
        <stp>CHAIN_PERIODICITY_OVRD=M</stp>
        <tr r="G338" s="3"/>
      </tp>
      <tp t="e">
        <v>#N/A</v>
        <stp/>
        <stp>##V3_BDSV12</stp>
        <stp>SPX Index</stp>
        <stp>CHAIN_TICKERS</stp>
        <stp>[PUTStrategy6.xlsx]Backup!R285C7</stp>
        <stp>CHAIN_STRIKE_PX_OVRD</stp>
        <stp>5880</stp>
        <stp>CHAIN_PUT_CALL_TYPE_OVRD=P</stp>
        <stp>CHAIN_PERIODICITY_OVRD=M</stp>
        <tr r="G285" s="3"/>
      </tp>
      <tp t="e">
        <v>#N/A</v>
        <stp/>
        <stp>##V3_BDSV12</stp>
        <stp>SPX Index</stp>
        <stp>CHAIN_TICKERS</stp>
        <stp>[PUTStrategy6.xlsx]Backup!R337C7</stp>
        <stp>CHAIN_STRIKE_PX_OVRD</stp>
        <stp>6920</stp>
        <stp>CHAIN_PUT_CALL_TYPE_OVRD=P</stp>
        <stp>CHAIN_PERIODICITY_OVRD=M</stp>
        <tr r="G337" s="3"/>
      </tp>
      <tp t="e">
        <v>#N/A</v>
        <stp/>
        <stp>##V3_BDSV12</stp>
        <stp>SPX Index</stp>
        <stp>CHAIN_TICKERS</stp>
        <stp>[PUTStrategy6.xlsx]Backup!R232C7</stp>
        <stp>CHAIN_STRIKE_PX_OVRD</stp>
        <stp>4820</stp>
        <stp>CHAIN_PUT_CALL_TYPE_OVRD=P</stp>
        <stp>CHAIN_PERIODICITY_OVRD=M</stp>
        <tr r="G232" s="3"/>
      </tp>
      <tp t="e">
        <v>#N/A</v>
        <stp/>
        <stp>##V3_BDSV12</stp>
        <stp>SPX Index</stp>
        <stp>CHAIN_TICKERS</stp>
        <stp>[PUTStrategy6.xlsx]Backup!R390C7</stp>
        <stp>CHAIN_STRIKE_PX_OVRD</stp>
        <stp>7980</stp>
        <stp>CHAIN_PUT_CALL_TYPE_OVRD=P</stp>
        <stp>CHAIN_PERIODICITY_OVRD=M</stp>
        <tr r="G390" s="3"/>
      </tp>
      <tp t="e">
        <v>#N/A</v>
        <stp/>
        <stp>##V3_BDSV12</stp>
        <stp>SPX Index</stp>
        <stp>CHAIN_TICKERS</stp>
        <stp>[PUTStrategy6.xlsx]Backup!R336C7</stp>
        <stp>CHAIN_STRIKE_PX_OVRD</stp>
        <stp>6900</stp>
        <stp>CHAIN_PUT_CALL_TYPE_OVRD=P</stp>
        <stp>CHAIN_PERIODICITY_OVRD=M</stp>
        <tr r="G336" s="3"/>
      </tp>
      <tp t="e">
        <v>#N/A</v>
        <stp/>
        <stp>##V3_BDSV12</stp>
        <stp>SPX Index</stp>
        <stp>CHAIN_TICKERS</stp>
        <stp>[PUTStrategy6.xlsx]Backup!R231C7</stp>
        <stp>CHAIN_STRIKE_PX_OVRD</stp>
        <stp>4800</stp>
        <stp>CHAIN_PUT_CALL_TYPE_OVRD=P</stp>
        <stp>CHAIN_PERIODICITY_OVRD=M</stp>
        <tr r="G231" s="3"/>
      </tp>
      <tp t="e">
        <v>#N/A</v>
        <stp/>
        <stp>##V3_BDSV12</stp>
        <stp>SPX Index</stp>
        <stp>CHAIN_TICKERS</stp>
        <stp>[PUTStrategy6.xlsx]Backup!R283C7</stp>
        <stp>CHAIN_STRIKE_PX_OVRD</stp>
        <stp>5840</stp>
        <stp>CHAIN_PUT_CALL_TYPE_OVRD=P</stp>
        <stp>CHAIN_PERIODICITY_OVRD=M</stp>
        <tr r="G283" s="3"/>
      </tp>
      <tp t="e">
        <v>#N/A</v>
        <stp/>
        <stp>##V3_BDSV12</stp>
        <stp>SPX Index</stp>
        <stp>CHAIN_TICKERS</stp>
        <stp>[PUTStrategy6.xlsx]Backup!R340C7</stp>
        <stp>CHAIN_STRIKE_PX_OVRD</stp>
        <stp>6980</stp>
        <stp>CHAIN_PUT_CALL_TYPE_OVRD=P</stp>
        <stp>CHAIN_PERIODICITY_OVRD=M</stp>
        <tr r="G340" s="3"/>
      </tp>
      <tp t="e">
        <v>#N/A</v>
        <stp/>
        <stp>##V3_BDSV12</stp>
        <stp>SPX Index</stp>
        <stp>CHAIN_TICKERS</stp>
        <stp>[PUTStrategy6.xlsx]Backup!R388C7</stp>
        <stp>CHAIN_STRIKE_PX_OVRD</stp>
        <stp>7940</stp>
        <stp>CHAIN_PUT_CALL_TYPE_OVRD=P</stp>
        <stp>CHAIN_PERIODICITY_OVRD=M</stp>
        <tr r="G388" s="3"/>
      </tp>
      <tp t="e">
        <v>#N/A</v>
        <stp/>
        <stp>##V3_BDSV12</stp>
        <stp>SPX Index</stp>
        <stp>CHAIN_TICKERS</stp>
        <stp>[PUTStrategy6.xlsx]Backup!R284C7</stp>
        <stp>CHAIN_STRIKE_PX_OVRD</stp>
        <stp>5860</stp>
        <stp>CHAIN_PUT_CALL_TYPE_OVRD=P</stp>
        <stp>CHAIN_PERIODICITY_OVRD=M</stp>
        <tr r="G284" s="3"/>
      </tp>
      <tp t="e">
        <v>#N/A</v>
        <stp/>
        <stp>##V3_BDSV12</stp>
        <stp>SPX Index</stp>
        <stp>CHAIN_TICKERS</stp>
        <stp>[PUTStrategy6.xlsx]Backup!R389C7</stp>
        <stp>CHAIN_STRIKE_PX_OVRD</stp>
        <stp>7960</stp>
        <stp>CHAIN_PUT_CALL_TYPE_OVRD=P</stp>
        <stp>CHAIN_PERIODICITY_OVRD=M</stp>
        <tr r="G389" s="3"/>
      </tp>
      <tp t="e">
        <v>#N/A</v>
        <stp/>
        <stp>##V3_BDSV12</stp>
        <stp>SPX Index</stp>
        <stp>CHAIN_TICKERS</stp>
        <stp>[PUTStrategy6.xlsx]Backup!R386C7</stp>
        <stp>CHAIN_STRIKE_PX_OVRD</stp>
        <stp>7900</stp>
        <stp>CHAIN_PUT_CALL_TYPE_OVRD=P</stp>
        <stp>CHAIN_PERIODICITY_OVRD=M</stp>
        <tr r="G386" s="3"/>
      </tp>
      <tp t="e">
        <v>#N/A</v>
        <stp/>
        <stp>##V3_BDSV12</stp>
        <stp>SPX Index</stp>
        <stp>CHAIN_TICKERS</stp>
        <stp>[PUTStrategy6.xlsx]Backup!R281C7</stp>
        <stp>CHAIN_STRIKE_PX_OVRD</stp>
        <stp>5800</stp>
        <stp>CHAIN_PUT_CALL_TYPE_OVRD=P</stp>
        <stp>CHAIN_PERIODICITY_OVRD=M</stp>
        <tr r="G281" s="3"/>
      </tp>
      <tp t="e">
        <v>#N/A</v>
        <stp/>
        <stp>##V3_BDSV12</stp>
        <stp>SPX Index</stp>
        <stp>CHAIN_TICKERS</stp>
        <stp>[PUTStrategy6.xlsx]Backup!R387C7</stp>
        <stp>CHAIN_STRIKE_PX_OVRD</stp>
        <stp>7920</stp>
        <stp>CHAIN_PUT_CALL_TYPE_OVRD=P</stp>
        <stp>CHAIN_PERIODICITY_OVRD=M</stp>
        <tr r="G387" s="3"/>
      </tp>
      <tp t="e">
        <v>#N/A</v>
        <stp/>
        <stp>##V3_BDSV12</stp>
        <stp>SPX Index</stp>
        <stp>CHAIN_TICKERS</stp>
        <stp>[PUTStrategy6.xlsx]Backup!R282C7</stp>
        <stp>CHAIN_STRIKE_PX_OVRD</stp>
        <stp>5820</stp>
        <stp>CHAIN_PUT_CALL_TYPE_OVRD=P</stp>
        <stp>CHAIN_PERIODICITY_OVRD=M</stp>
        <tr r="G282" s="3"/>
      </tp>
      <tp t="e">
        <v>#N/A</v>
        <stp/>
        <stp>##V3_BDSV12</stp>
        <stp>SPX Index</stp>
        <stp>CHAIN_TICKERS</stp>
        <stp>[PUTStrategy6.xlsx]Backup!R235C7</stp>
        <stp>CHAIN_STRIKE_PX_OVRD</stp>
        <stp>4880</stp>
        <stp>CHAIN_PUT_CALL_TYPE_OVRD=P</stp>
        <stp>CHAIN_PERIODICITY_OVRD=M</stp>
        <tr r="G235" s="3"/>
      </tp>
      <tp t="e">
        <v>#N/A</v>
        <stp/>
        <stp>##V3_BDSV12</stp>
        <stp>SPX Index</stp>
        <stp>CHAIN_TICKERS</stp>
        <stp>[PUTStrategy6.xlsx]Backup!R334C7</stp>
        <stp>CHAIN_STRIKE_PX_OVRD</stp>
        <stp>6860</stp>
        <stp>CHAIN_PUT_CALL_TYPE_OVRD=P</stp>
        <stp>CHAIN_PERIODICITY_OVRD=M</stp>
        <tr r="G334" s="3"/>
      </tp>
      <tp t="e">
        <v>#N/A</v>
        <stp/>
        <stp>##V3_BDSV12</stp>
        <stp>SPX Index</stp>
        <stp>CHAIN_TICKERS</stp>
        <stp>[PUTStrategy6.xlsx]Backup!R239C7</stp>
        <stp>CHAIN_STRIKE_PX_OVRD</stp>
        <stp>4960</stp>
        <stp>CHAIN_PUT_CALL_TYPE_OVRD=P</stp>
        <stp>CHAIN_PERIODICITY_OVRD=M</stp>
        <tr r="G239" s="3"/>
      </tp>
      <tp t="e">
        <v>#N/A</v>
        <stp/>
        <stp>##V3_BDSV12</stp>
        <stp>SPX Index</stp>
        <stp>CHAIN_TICKERS</stp>
        <stp>[PUTStrategy6.xlsx]Backup!R333C7</stp>
        <stp>CHAIN_STRIKE_PX_OVRD</stp>
        <stp>6840</stp>
        <stp>CHAIN_PUT_CALL_TYPE_OVRD=P</stp>
        <stp>CHAIN_PERIODICITY_OVRD=M</stp>
        <tr r="G333" s="3"/>
      </tp>
      <tp t="e">
        <v>#N/A</v>
        <stp/>
        <stp>##V3_BDSV12</stp>
        <stp>SPX Index</stp>
        <stp>CHAIN_TICKERS</stp>
        <stp>[PUTStrategy6.xlsx]Backup!R238C7</stp>
        <stp>CHAIN_STRIKE_PX_OVRD</stp>
        <stp>4940</stp>
        <stp>CHAIN_PUT_CALL_TYPE_OVRD=P</stp>
        <stp>CHAIN_PERIODICITY_OVRD=M</stp>
        <tr r="G238" s="3"/>
      </tp>
      <tp t="e">
        <v>#N/A</v>
        <stp/>
        <stp>##V3_BDSV12</stp>
        <stp>SPX Index</stp>
        <stp>CHAIN_TICKERS</stp>
        <stp>[PUTStrategy6.xlsx]Backup!R385C7</stp>
        <stp>CHAIN_STRIKE_PX_OVRD</stp>
        <stp>7880</stp>
        <stp>CHAIN_PUT_CALL_TYPE_OVRD=P</stp>
        <stp>CHAIN_PERIODICITY_OVRD=M</stp>
        <tr r="G385" s="3"/>
      </tp>
      <tp t="e">
        <v>#N/A</v>
        <stp/>
        <stp>##V3_BDSV12</stp>
        <stp>SPX Index</stp>
        <stp>CHAIN_TICKERS</stp>
        <stp>[PUTStrategy6.xlsx]Backup!R237C7</stp>
        <stp>CHAIN_STRIKE_PX_OVRD</stp>
        <stp>4920</stp>
        <stp>CHAIN_PUT_CALL_TYPE_OVRD=P</stp>
        <stp>CHAIN_PERIODICITY_OVRD=M</stp>
        <tr r="G237" s="3"/>
      </tp>
      <tp t="e">
        <v>#N/A</v>
        <stp/>
        <stp>##V3_BDSV12</stp>
        <stp>SPX Index</stp>
        <stp>CHAIN_TICKERS</stp>
        <stp>[PUTStrategy6.xlsx]Backup!R332C7</stp>
        <stp>CHAIN_STRIKE_PX_OVRD</stp>
        <stp>6820</stp>
        <stp>CHAIN_PUT_CALL_TYPE_OVRD=P</stp>
        <stp>CHAIN_PERIODICITY_OVRD=M</stp>
        <tr r="G332" s="3"/>
      </tp>
      <tp t="e">
        <v>#N/A</v>
        <stp/>
        <stp>##V3_BDSV12</stp>
        <stp>SPX Index</stp>
        <stp>CHAIN_TICKERS</stp>
        <stp>[PUTStrategy6.xlsx]Backup!R290C7</stp>
        <stp>CHAIN_STRIKE_PX_OVRD</stp>
        <stp>5980</stp>
        <stp>CHAIN_PUT_CALL_TYPE_OVRD=P</stp>
        <stp>CHAIN_PERIODICITY_OVRD=M</stp>
        <tr r="G290" s="3"/>
      </tp>
      <tp t="e">
        <v>#N/A</v>
        <stp/>
        <stp>##V3_BDSV12</stp>
        <stp>SPX Index</stp>
        <stp>CHAIN_TICKERS</stp>
        <stp>[PUTStrategy6.xlsx]Backup!R236C7</stp>
        <stp>CHAIN_STRIKE_PX_OVRD</stp>
        <stp>4900</stp>
        <stp>CHAIN_PUT_CALL_TYPE_OVRD=P</stp>
        <stp>CHAIN_PERIODICITY_OVRD=M</stp>
        <tr r="G236" s="3"/>
      </tp>
      <tp t="e">
        <v>#N/A</v>
        <stp/>
        <stp>##V3_BDSV12</stp>
        <stp>SPX Index</stp>
        <stp>CHAIN_TICKERS</stp>
        <stp>[PUTStrategy6.xlsx]Backup!R331C7</stp>
        <stp>CHAIN_STRIKE_PX_OVRD</stp>
        <stp>6800</stp>
        <stp>CHAIN_PUT_CALL_TYPE_OVRD=P</stp>
        <stp>CHAIN_PERIODICITY_OVRD=M</stp>
        <tr r="G331" s="3"/>
      </tp>
      <tp t="e">
        <v>#N/A</v>
        <stp/>
        <stp>##V3_BDSV12</stp>
        <stp>SPX Index</stp>
        <stp>CHAIN_TICKERS</stp>
        <stp>[PUTStrategy6.xlsx]Backup!R383C7</stp>
        <stp>CHAIN_STRIKE_PX_OVRD</stp>
        <stp>7840</stp>
        <stp>CHAIN_PUT_CALL_TYPE_OVRD=P</stp>
        <stp>CHAIN_PERIODICITY_OVRD=M</stp>
        <tr r="G383" s="3"/>
      </tp>
      <tp t="e">
        <v>#N/A</v>
        <stp/>
        <stp>##V3_BDSV12</stp>
        <stp>SPX Index</stp>
        <stp>CHAIN_TICKERS</stp>
        <stp>[PUTStrategy6.xlsx]Backup!R240C7</stp>
        <stp>CHAIN_STRIKE_PX_OVRD</stp>
        <stp>4980</stp>
        <stp>CHAIN_PUT_CALL_TYPE_OVRD=P</stp>
        <stp>CHAIN_PERIODICITY_OVRD=M</stp>
        <tr r="G240" s="3"/>
      </tp>
      <tp t="e">
        <v>#N/A</v>
        <stp/>
        <stp>##V3_BDSV12</stp>
        <stp>SPX Index</stp>
        <stp>CHAIN_TICKERS</stp>
        <stp>[PUTStrategy6.xlsx]Backup!R288C7</stp>
        <stp>CHAIN_STRIKE_PX_OVRD</stp>
        <stp>5940</stp>
        <stp>CHAIN_PUT_CALL_TYPE_OVRD=P</stp>
        <stp>CHAIN_PERIODICITY_OVRD=M</stp>
        <tr r="G288" s="3"/>
      </tp>
      <tp t="e">
        <v>#N/A</v>
        <stp/>
        <stp>##V3_BDSV12</stp>
        <stp>SPX Index</stp>
        <stp>CHAIN_TICKERS</stp>
        <stp>[PUTStrategy6.xlsx]Backup!R384C7</stp>
        <stp>CHAIN_STRIKE_PX_OVRD</stp>
        <stp>7860</stp>
        <stp>CHAIN_PUT_CALL_TYPE_OVRD=P</stp>
        <stp>CHAIN_PERIODICITY_OVRD=M</stp>
        <tr r="G384" s="3"/>
      </tp>
      <tp t="e">
        <v>#N/A</v>
        <stp/>
        <stp>##V3_BDSV12</stp>
        <stp>SPX Index</stp>
        <stp>CHAIN_TICKERS</stp>
        <stp>[PUTStrategy6.xlsx]Backup!R289C7</stp>
        <stp>CHAIN_STRIKE_PX_OVRD</stp>
        <stp>5960</stp>
        <stp>CHAIN_PUT_CALL_TYPE_OVRD=P</stp>
        <stp>CHAIN_PERIODICITY_OVRD=M</stp>
        <tr r="G289" s="3"/>
      </tp>
      <tp t="e">
        <v>#N/A</v>
        <stp/>
        <stp>##V3_BDSV12</stp>
        <stp>SPX Index</stp>
        <stp>CHAIN_TICKERS</stp>
        <stp>[PUTStrategy6.xlsx]Backup!R286C7</stp>
        <stp>CHAIN_STRIKE_PX_OVRD</stp>
        <stp>5900</stp>
        <stp>CHAIN_PUT_CALL_TYPE_OVRD=P</stp>
        <stp>CHAIN_PERIODICITY_OVRD=M</stp>
        <tr r="G286" s="3"/>
      </tp>
      <tp t="e">
        <v>#N/A</v>
        <stp/>
        <stp>##V3_BDSV12</stp>
        <stp>SPX Index</stp>
        <stp>CHAIN_TICKERS</stp>
        <stp>[PUTStrategy6.xlsx]Backup!R381C7</stp>
        <stp>CHAIN_STRIKE_PX_OVRD</stp>
        <stp>7800</stp>
        <stp>CHAIN_PUT_CALL_TYPE_OVRD=P</stp>
        <stp>CHAIN_PERIODICITY_OVRD=M</stp>
        <tr r="G381" s="3"/>
      </tp>
      <tp t="e">
        <v>#N/A</v>
        <stp/>
        <stp>##V3_BDSV12</stp>
        <stp>SPX Index</stp>
        <stp>CHAIN_TICKERS</stp>
        <stp>[PUTStrategy6.xlsx]Backup!R287C7</stp>
        <stp>CHAIN_STRIKE_PX_OVRD</stp>
        <stp>5920</stp>
        <stp>CHAIN_PUT_CALL_TYPE_OVRD=P</stp>
        <stp>CHAIN_PERIODICITY_OVRD=M</stp>
        <tr r="G287" s="3"/>
      </tp>
      <tp t="e">
        <v>#N/A</v>
        <stp/>
        <stp>##V3_BDSV12</stp>
        <stp>SPX Index</stp>
        <stp>CHAIN_TICKERS</stp>
        <stp>[PUTStrategy6.xlsx]Backup!R382C7</stp>
        <stp>CHAIN_STRIKE_PX_OVRD</stp>
        <stp>7820</stp>
        <stp>CHAIN_PUT_CALL_TYPE_OVRD=P</stp>
        <stp>CHAIN_PERIODICITY_OVRD=M</stp>
        <tr r="G382" s="3"/>
      </tp>
      <tp t="e">
        <v>#N/A</v>
        <stp/>
        <stp>##V3_BDSV12</stp>
        <stp>SPX Index</stp>
        <stp>CHAIN_TICKERS</stp>
        <stp>[PUTStrategy6.xlsx]Backup!R335C7</stp>
        <stp>CHAIN_STRIKE_PX_OVRD</stp>
        <stp>6880</stp>
        <stp>CHAIN_PUT_CALL_TYPE_OVRD=P</stp>
        <stp>CHAIN_PERIODICITY_OVRD=M</stp>
        <tr r="G335" s="3"/>
      </tp>
      <tp t="e">
        <v>#N/A</v>
        <stp/>
        <stp>##V3_BDSV12</stp>
        <stp>SPX Index</stp>
        <stp>CHAIN_TICKERS</stp>
        <stp>[PUTStrategy6.xlsx]Backup!R434C7</stp>
        <stp>CHAIN_STRIKE_PX_OVRD</stp>
        <stp>8860</stp>
        <stp>CHAIN_PUT_CALL_TYPE_OVRD=P</stp>
        <stp>CHAIN_PERIODICITY_OVRD=M</stp>
        <tr r="G434" s="3"/>
      </tp>
      <tp t="e">
        <v>#N/A</v>
        <stp/>
        <stp>##V3_BDSV12</stp>
        <stp>SPX Index</stp>
        <stp>CHAIN_TICKERS</stp>
        <stp>[PUTStrategy6.xlsx]Backup!R433C7</stp>
        <stp>CHAIN_STRIKE_PX_OVRD</stp>
        <stp>8840</stp>
        <stp>CHAIN_PUT_CALL_TYPE_OVRD=P</stp>
        <stp>CHAIN_PERIODICITY_OVRD=M</stp>
        <tr r="G433" s="3"/>
      </tp>
      <tp t="e">
        <v>#N/A</v>
        <stp/>
        <stp>##V3_BDSV12</stp>
        <stp>SPX Index</stp>
        <stp>CHAIN_TICKERS</stp>
        <stp>[PUTStrategy6.xlsx]Backup!R485C7</stp>
        <stp>CHAIN_STRIKE_PX_OVRD</stp>
        <stp>9880</stp>
        <stp>CHAIN_PUT_CALL_TYPE_OVRD=P</stp>
        <stp>CHAIN_PERIODICITY_OVRD=M</stp>
        <tr r="G485" s="3"/>
      </tp>
      <tp t="e">
        <v>#N/A</v>
        <stp/>
        <stp>##V3_BDSV12</stp>
        <stp>SPX Index</stp>
        <stp>CHAIN_TICKERS</stp>
        <stp>[PUTStrategy6.xlsx]Backup!R432C7</stp>
        <stp>CHAIN_STRIKE_PX_OVRD</stp>
        <stp>8820</stp>
        <stp>CHAIN_PUT_CALL_TYPE_OVRD=P</stp>
        <stp>CHAIN_PERIODICITY_OVRD=M</stp>
        <tr r="G432" s="3"/>
      </tp>
      <tp t="e">
        <v>#N/A</v>
        <stp/>
        <stp>##V3_BDSV12</stp>
        <stp>SPX Index</stp>
        <stp>CHAIN_TICKERS</stp>
        <stp>[PUTStrategy6.xlsx]Backup!R431C7</stp>
        <stp>CHAIN_STRIKE_PX_OVRD</stp>
        <stp>8800</stp>
        <stp>CHAIN_PUT_CALL_TYPE_OVRD=P</stp>
        <stp>CHAIN_PERIODICITY_OVRD=M</stp>
        <tr r="G431" s="3"/>
      </tp>
      <tp t="e">
        <v>#N/A</v>
        <stp/>
        <stp>##V3_BDSV12</stp>
        <stp>SPX Index</stp>
        <stp>CHAIN_TICKERS</stp>
        <stp>[PUTStrategy6.xlsx]Backup!R483C7</stp>
        <stp>CHAIN_STRIKE_PX_OVRD</stp>
        <stp>9840</stp>
        <stp>CHAIN_PUT_CALL_TYPE_OVRD=P</stp>
        <stp>CHAIN_PERIODICITY_OVRD=M</stp>
        <tr r="G483" s="3"/>
      </tp>
      <tp t="e">
        <v>#N/A</v>
        <stp/>
        <stp>##V3_BDSV12</stp>
        <stp>SPX Index</stp>
        <stp>CHAIN_TICKERS</stp>
        <stp>[PUTStrategy6.xlsx]Backup!R484C7</stp>
        <stp>CHAIN_STRIKE_PX_OVRD</stp>
        <stp>9860</stp>
        <stp>CHAIN_PUT_CALL_TYPE_OVRD=P</stp>
        <stp>CHAIN_PERIODICITY_OVRD=M</stp>
        <tr r="G484" s="3"/>
      </tp>
      <tp t="e">
        <v>#N/A</v>
        <stp/>
        <stp>##V3_BDSV12</stp>
        <stp>SPX Index</stp>
        <stp>CHAIN_TICKERS</stp>
        <stp>[PUTStrategy6.xlsx]Backup!R481C7</stp>
        <stp>CHAIN_STRIKE_PX_OVRD</stp>
        <stp>9800</stp>
        <stp>CHAIN_PUT_CALL_TYPE_OVRD=P</stp>
        <stp>CHAIN_PERIODICITY_OVRD=M</stp>
        <tr r="G481" s="3"/>
      </tp>
      <tp t="e">
        <v>#N/A</v>
        <stp/>
        <stp>##V3_BDSV12</stp>
        <stp>SPX Index</stp>
        <stp>CHAIN_TICKERS</stp>
        <stp>[PUTStrategy6.xlsx]Backup!R482C7</stp>
        <stp>CHAIN_STRIKE_PX_OVRD</stp>
        <stp>9820</stp>
        <stp>CHAIN_PUT_CALL_TYPE_OVRD=P</stp>
        <stp>CHAIN_PERIODICITY_OVRD=M</stp>
        <tr r="G482" s="3"/>
      </tp>
      <tp t="e">
        <v>#N/A</v>
        <stp/>
        <stp>##V3_BDSV12</stp>
        <stp>SPX Index</stp>
        <stp>CHAIN_TICKERS</stp>
        <stp>[PUTStrategy6.xlsx]Backup!R435C7</stp>
        <stp>CHAIN_STRIKE_PX_OVRD</stp>
        <stp>8880</stp>
        <stp>CHAIN_PUT_CALL_TYPE_OVRD=P</stp>
        <stp>CHAIN_PERIODICITY_OVRD=M</stp>
        <tr r="G435" s="3"/>
      </tp>
      <tp t="e">
        <v>#N/A</v>
        <stp/>
        <stp>##V3_BDSV12</stp>
        <stp>SPX Index</stp>
        <stp>CHAIN_TICKERS</stp>
        <stp>[PUTStrategy6.xlsx]Backup!R439C7</stp>
        <stp>CHAIN_STRIKE_PX_OVRD</stp>
        <stp>8960</stp>
        <stp>CHAIN_PUT_CALL_TYPE_OVRD=P</stp>
        <stp>CHAIN_PERIODICITY_OVRD=M</stp>
        <tr r="G439" s="3"/>
      </tp>
      <tp t="e">
        <v>#N/A</v>
        <stp/>
        <stp>##V3_BDSV12</stp>
        <stp>SPX Index</stp>
        <stp>CHAIN_TICKERS</stp>
        <stp>[PUTStrategy6.xlsx]Backup!R438C7</stp>
        <stp>CHAIN_STRIKE_PX_OVRD</stp>
        <stp>8940</stp>
        <stp>CHAIN_PUT_CALL_TYPE_OVRD=P</stp>
        <stp>CHAIN_PERIODICITY_OVRD=M</stp>
        <tr r="G438" s="3"/>
      </tp>
      <tp t="e">
        <v>#N/A</v>
        <stp/>
        <stp>##V3_BDSV12</stp>
        <stp>SPX Index</stp>
        <stp>CHAIN_TICKERS</stp>
        <stp>[PUTStrategy6.xlsx]Backup!R437C7</stp>
        <stp>CHAIN_STRIKE_PX_OVRD</stp>
        <stp>8920</stp>
        <stp>CHAIN_PUT_CALL_TYPE_OVRD=P</stp>
        <stp>CHAIN_PERIODICITY_OVRD=M</stp>
        <tr r="G437" s="3"/>
      </tp>
      <tp t="e">
        <v>#N/A</v>
        <stp/>
        <stp>##V3_BDSV12</stp>
        <stp>SPX Index</stp>
        <stp>CHAIN_TICKERS</stp>
        <stp>[PUTStrategy6.xlsx]Backup!R490C7</stp>
        <stp>CHAIN_STRIKE_PX_OVRD</stp>
        <stp>9980</stp>
        <stp>CHAIN_PUT_CALL_TYPE_OVRD=P</stp>
        <stp>CHAIN_PERIODICITY_OVRD=M</stp>
        <tr r="G490" s="3"/>
      </tp>
      <tp t="e">
        <v>#N/A</v>
        <stp/>
        <stp>##V3_BDSV12</stp>
        <stp>SPX Index</stp>
        <stp>CHAIN_TICKERS</stp>
        <stp>[PUTStrategy6.xlsx]Backup!R436C7</stp>
        <stp>CHAIN_STRIKE_PX_OVRD</stp>
        <stp>8900</stp>
        <stp>CHAIN_PUT_CALL_TYPE_OVRD=P</stp>
        <stp>CHAIN_PERIODICITY_OVRD=M</stp>
        <tr r="G436" s="3"/>
      </tp>
      <tp t="e">
        <v>#N/A</v>
        <stp/>
        <stp>##V3_BDSV12</stp>
        <stp>SPX Index</stp>
        <stp>CHAIN_TICKERS</stp>
        <stp>[PUTStrategy6.xlsx]Backup!R440C7</stp>
        <stp>CHAIN_STRIKE_PX_OVRD</stp>
        <stp>8980</stp>
        <stp>CHAIN_PUT_CALL_TYPE_OVRD=P</stp>
        <stp>CHAIN_PERIODICITY_OVRD=M</stp>
        <tr r="G440" s="3"/>
      </tp>
      <tp t="e">
        <v>#N/A</v>
        <stp/>
        <stp>##V3_BDSV12</stp>
        <stp>SPX Index</stp>
        <stp>CHAIN_TICKERS</stp>
        <stp>[PUTStrategy6.xlsx]Backup!R488C7</stp>
        <stp>CHAIN_STRIKE_PX_OVRD</stp>
        <stp>9940</stp>
        <stp>CHAIN_PUT_CALL_TYPE_OVRD=P</stp>
        <stp>CHAIN_PERIODICITY_OVRD=M</stp>
        <tr r="G488" s="3"/>
      </tp>
      <tp t="e">
        <v>#N/A</v>
        <stp/>
        <stp>##V3_BDSV12</stp>
        <stp>SPX Index</stp>
        <stp>CHAIN_TICKERS</stp>
        <stp>[PUTStrategy6.xlsx]Backup!R489C7</stp>
        <stp>CHAIN_STRIKE_PX_OVRD</stp>
        <stp>9960</stp>
        <stp>CHAIN_PUT_CALL_TYPE_OVRD=P</stp>
        <stp>CHAIN_PERIODICITY_OVRD=M</stp>
        <tr r="G489" s="3"/>
      </tp>
      <tp t="e">
        <v>#N/A</v>
        <stp/>
        <stp>##V3_BDSV12</stp>
        <stp>SPX Index</stp>
        <stp>CHAIN_TICKERS</stp>
        <stp>[PUTStrategy6.xlsx]Backup!R486C7</stp>
        <stp>CHAIN_STRIKE_PX_OVRD</stp>
        <stp>9900</stp>
        <stp>CHAIN_PUT_CALL_TYPE_OVRD=P</stp>
        <stp>CHAIN_PERIODICITY_OVRD=M</stp>
        <tr r="G486" s="3"/>
      </tp>
      <tp t="e">
        <v>#N/A</v>
        <stp/>
        <stp>##V3_BDSV12</stp>
        <stp>SPX Index</stp>
        <stp>CHAIN_TICKERS</stp>
        <stp>[PUTStrategy6.xlsx]Backup!R487C7</stp>
        <stp>CHAIN_STRIKE_PX_OVRD</stp>
        <stp>9920</stp>
        <stp>CHAIN_PUT_CALL_TYPE_OVRD=P</stp>
        <stp>CHAIN_PERIODICITY_OVRD=M</stp>
        <tr r="G487" s="3"/>
      </tp>
      <tp t="e">
        <v>#N/A</v>
        <stp/>
        <stp>##V3_BDSV12</stp>
        <stp>SPX Index</stp>
        <stp>CHAIN_TICKERS</stp>
        <stp>[PUTStrategy6.xlsx]Backup!R146C7</stp>
        <stp>CHAIN_STRIKE_PX_OVRD</stp>
        <stp>3100</stp>
        <stp>CHAIN_PUT_CALL_TYPE_OVRD=P</stp>
        <stp>CHAIN_PERIODICITY_OVRD=M</stp>
        <tr r="G146" s="3"/>
      </tp>
      <tp t="e">
        <v>#N/A</v>
        <stp/>
        <stp>##V3_BDSV12</stp>
        <stp>SPX Index</stp>
        <stp>CHAIN_TICKERS</stp>
        <stp>[PUTStrategy6.xlsx]Backup!R462C7</stp>
        <stp>CHAIN_STRIKE_PX_OVRD</stp>
        <stp>9420</stp>
        <stp>CHAIN_PUT_CALL_TYPE_OVRD=P</stp>
        <stp>CHAIN_PERIODICITY_OVRD=M</stp>
        <tr r="G462" s="3"/>
      </tp>
      <tp t="e">
        <v>#N/A</v>
        <stp/>
        <stp>##V3_BDSV12</stp>
        <stp>SPX Index</stp>
        <stp>CHAIN_TICKERS</stp>
        <stp>[PUTStrategy6.xlsx]Backup!R203C7</stp>
        <stp>CHAIN_STRIKE_PX_OVRD</stp>
        <stp>4240</stp>
        <stp>CHAIN_PUT_CALL_TYPE_OVRD=P</stp>
        <stp>CHAIN_PERIODICITY_OVRD=M</stp>
        <tr r="G203" s="3"/>
      </tp>
      <tp t="e">
        <v>#N/A</v>
        <stp/>
        <stp>##V3_BDSV12</stp>
        <stp>SPX Index</stp>
        <stp>CHAIN_TICKERS</stp>
        <stp>[PUTStrategy6.xlsx]Backup!R308C7</stp>
        <stp>CHAIN_STRIKE_PX_OVRD</stp>
        <stp>6340</stp>
        <stp>CHAIN_PUT_CALL_TYPE_OVRD=P</stp>
        <stp>CHAIN_PERIODICITY_OVRD=M</stp>
        <tr r="G308" s="3"/>
      </tp>
      <tp t="e">
        <v>#N/A</v>
        <stp/>
        <stp>##V3_BDSV12</stp>
        <stp>SPX Index</stp>
        <stp>CHAIN_TICKERS</stp>
        <stp>[PUTStrategy6.xlsx]Backup!R356C7</stp>
        <stp>CHAIN_STRIKE_PX_OVRD</stp>
        <stp>7300</stp>
        <stp>CHAIN_PUT_CALL_TYPE_OVRD=P</stp>
        <stp>CHAIN_PERIODICITY_OVRD=M</stp>
        <tr r="G356" s="3"/>
      </tp>
      <tp t="e">
        <v>#N/A</v>
        <stp/>
        <stp>##V3_BDSV12</stp>
        <stp>SPX Index</stp>
        <stp>CHAIN_TICKERS</stp>
        <stp>[PUTStrategy6.xlsx]Backup!R413C7</stp>
        <stp>CHAIN_STRIKE_PX_OVRD</stp>
        <stp>8440</stp>
        <stp>CHAIN_PUT_CALL_TYPE_OVRD=P</stp>
        <stp>CHAIN_PERIODICITY_OVRD=M</stp>
        <tr r="G413" s="3"/>
      </tp>
      <tp t="e">
        <v>#N/A</v>
        <stp/>
        <stp>##V3_BDSV12</stp>
        <stp>SPX Index</stp>
        <stp>CHAIN_TICKERS</stp>
        <stp>[PUTStrategy6.xlsx]Backup!R251C7</stp>
        <stp>CHAIN_STRIKE_PX_OVRD</stp>
        <stp>5200</stp>
        <stp>CHAIN_PUT_CALL_TYPE_OVRD=P</stp>
        <stp>CHAIN_PERIODICITY_OVRD=M</stp>
        <tr r="G251" s="3"/>
      </tp>
      <tp t="e">
        <v>#N/A</v>
        <stp/>
        <stp>##V3_BDSV12</stp>
        <stp>SPX Index</stp>
        <stp>CHAIN_TICKERS</stp>
        <stp>[PUTStrategy6.xlsx]Backup!R147C7</stp>
        <stp>CHAIN_STRIKE_PX_OVRD</stp>
        <stp>3120</stp>
        <stp>CHAIN_PUT_CALL_TYPE_OVRD=P</stp>
        <stp>CHAIN_PERIODICITY_OVRD=M</stp>
        <tr r="G147" s="3"/>
      </tp>
      <tp t="e">
        <v>#N/A</v>
        <stp/>
        <stp>##V3_BDSV12</stp>
        <stp>SPX Index</stp>
        <stp>CHAIN_TICKERS</stp>
        <stp>[PUTStrategy6.xlsx]Backup!R204C7</stp>
        <stp>CHAIN_STRIKE_PX_OVRD</stp>
        <stp>4260</stp>
        <stp>CHAIN_PUT_CALL_TYPE_OVRD=P</stp>
        <stp>CHAIN_PERIODICITY_OVRD=M</stp>
        <tr r="G204" s="3"/>
      </tp>
      <tp t="e">
        <v>#N/A</v>
        <stp/>
        <stp>##V3_BDSV12</stp>
        <stp>SPX Index</stp>
        <stp>CHAIN_TICKERS</stp>
        <stp>[PUTStrategy6.xlsx]Backup!R461C7</stp>
        <stp>CHAIN_STRIKE_PX_OVRD</stp>
        <stp>9400</stp>
        <stp>CHAIN_PUT_CALL_TYPE_OVRD=P</stp>
        <stp>CHAIN_PERIODICITY_OVRD=M</stp>
        <tr r="G461" s="3"/>
      </tp>
      <tp t="e">
        <v>#N/A</v>
        <stp/>
        <stp>##V3_BDSV12</stp>
        <stp>SPX Index</stp>
        <stp>CHAIN_TICKERS</stp>
        <stp>[PUTStrategy6.xlsx]Backup!R309C7</stp>
        <stp>CHAIN_STRIKE_PX_OVRD</stp>
        <stp>6360</stp>
        <stp>CHAIN_PUT_CALL_TYPE_OVRD=P</stp>
        <stp>CHAIN_PERIODICITY_OVRD=M</stp>
        <tr r="G309" s="3"/>
      </tp>
      <tp t="e">
        <v>#N/A</v>
        <stp/>
        <stp>##V3_BDSV12</stp>
        <stp>SPX Index</stp>
        <stp>CHAIN_TICKERS</stp>
        <stp>[PUTStrategy6.xlsx]Backup!R357C7</stp>
        <stp>CHAIN_STRIKE_PX_OVRD</stp>
        <stp>7320</stp>
        <stp>CHAIN_PUT_CALL_TYPE_OVRD=P</stp>
        <stp>CHAIN_PERIODICITY_OVRD=M</stp>
        <tr r="G357" s="3"/>
      </tp>
      <tp t="e">
        <v>#N/A</v>
        <stp/>
        <stp>##V3_BDSV12</stp>
        <stp>SPX Index</stp>
        <stp>CHAIN_TICKERS</stp>
        <stp>[PUTStrategy6.xlsx]Backup!R414C7</stp>
        <stp>CHAIN_STRIKE_PX_OVRD</stp>
        <stp>8460</stp>
        <stp>CHAIN_PUT_CALL_TYPE_OVRD=P</stp>
        <stp>CHAIN_PERIODICITY_OVRD=M</stp>
        <tr r="G414" s="3"/>
      </tp>
      <tp t="e">
        <v>#N/A</v>
        <stp/>
        <stp>##V3_BDSV12</stp>
        <stp>SPX Index</stp>
        <stp>CHAIN_TICKERS</stp>
        <stp>[PUTStrategy6.xlsx]Backup!R252C7</stp>
        <stp>CHAIN_STRIKE_PX_OVRD</stp>
        <stp>5220</stp>
        <stp>CHAIN_PUT_CALL_TYPE_OVRD=P</stp>
        <stp>CHAIN_PERIODICITY_OVRD=M</stp>
        <tr r="G252" s="3"/>
      </tp>
      <tp t="e">
        <v>#N/A</v>
        <stp/>
        <stp>##V3_BDSV12</stp>
        <stp>SPX Index</stp>
        <stp>CHAIN_TICKERS</stp>
        <stp>[PUTStrategy6.xlsx]Backup!R306C7</stp>
        <stp>CHAIN_STRIKE_PX_OVRD</stp>
        <stp>6300</stp>
        <stp>CHAIN_PUT_CALL_TYPE_OVRD=P</stp>
        <stp>CHAIN_PERIODICITY_OVRD=M</stp>
        <tr r="G306" s="3"/>
      </tp>
      <tp t="e">
        <v>#N/A</v>
        <stp/>
        <stp>##V3_BDSV12</stp>
        <stp>SPX Index</stp>
        <stp>CHAIN_TICKERS</stp>
        <stp>[PUTStrategy6.xlsx]Backup!R464C7</stp>
        <stp>CHAIN_STRIKE_PX_OVRD</stp>
        <stp>9460</stp>
        <stp>CHAIN_PUT_CALL_TYPE_OVRD=P</stp>
        <stp>CHAIN_PERIODICITY_OVRD=M</stp>
        <tr r="G464" s="3"/>
      </tp>
      <tp t="e">
        <v>#N/A</v>
        <stp/>
        <stp>##V3_BDSV12</stp>
        <stp>SPX Index</stp>
        <stp>CHAIN_TICKERS</stp>
        <stp>[PUTStrategy6.xlsx]Backup!R201C7</stp>
        <stp>CHAIN_STRIKE_PX_OVRD</stp>
        <stp>4200</stp>
        <stp>CHAIN_PUT_CALL_TYPE_OVRD=P</stp>
        <stp>CHAIN_PERIODICITY_OVRD=M</stp>
        <tr r="G201" s="3"/>
      </tp>
      <tp t="e">
        <v>#N/A</v>
        <stp/>
        <stp>##V3_BDSV12</stp>
        <stp>SPX Index</stp>
        <stp>CHAIN_TICKERS</stp>
        <stp>[PUTStrategy6.xlsx]Backup!R148C7</stp>
        <stp>CHAIN_STRIKE_PX_OVRD</stp>
        <stp>3140</stp>
        <stp>CHAIN_PUT_CALL_TYPE_OVRD=P</stp>
        <stp>CHAIN_PERIODICITY_OVRD=M</stp>
        <tr r="G148" s="3"/>
      </tp>
      <tp t="e">
        <v>#N/A</v>
        <stp/>
        <stp>##V3_BDSV12</stp>
        <stp>SPX Index</stp>
        <stp>CHAIN_TICKERS</stp>
        <stp>[PUTStrategy6.xlsx]Backup!R253C7</stp>
        <stp>CHAIN_STRIKE_PX_OVRD</stp>
        <stp>5240</stp>
        <stp>CHAIN_PUT_CALL_TYPE_OVRD=P</stp>
        <stp>CHAIN_PERIODICITY_OVRD=M</stp>
        <tr r="G253" s="3"/>
      </tp>
      <tp t="e">
        <v>#N/A</v>
        <stp/>
        <stp>##V3_BDSV12</stp>
        <stp>SPX Index</stp>
        <stp>CHAIN_TICKERS</stp>
        <stp>[PUTStrategy6.xlsx]Backup!R411C7</stp>
        <stp>CHAIN_STRIKE_PX_OVRD</stp>
        <stp>8400</stp>
        <stp>CHAIN_PUT_CALL_TYPE_OVRD=P</stp>
        <stp>CHAIN_PERIODICITY_OVRD=M</stp>
        <tr r="G411" s="3"/>
      </tp>
      <tp t="e">
        <v>#N/A</v>
        <stp/>
        <stp>##V3_BDSV12</stp>
        <stp>SPX Index</stp>
        <stp>CHAIN_TICKERS</stp>
        <stp>[PUTStrategy6.xlsx]Backup!R358C7</stp>
        <stp>CHAIN_STRIKE_PX_OVRD</stp>
        <stp>7340</stp>
        <stp>CHAIN_PUT_CALL_TYPE_OVRD=P</stp>
        <stp>CHAIN_PERIODICITY_OVRD=M</stp>
        <tr r="G358" s="3"/>
      </tp>
      <tp t="e">
        <v>#N/A</v>
        <stp/>
        <stp>##V3_BDSV12</stp>
        <stp>SPX Index</stp>
        <stp>CHAIN_TICKERS</stp>
        <stp>[PUTStrategy6.xlsx]Backup!R307C7</stp>
        <stp>CHAIN_STRIKE_PX_OVRD</stp>
        <stp>6320</stp>
        <stp>CHAIN_PUT_CALL_TYPE_OVRD=P</stp>
        <stp>CHAIN_PERIODICITY_OVRD=M</stp>
        <tr r="G307" s="3"/>
      </tp>
      <tp t="e">
        <v>#N/A</v>
        <stp/>
        <stp>##V3_BDSV12</stp>
        <stp>SPX Index</stp>
        <stp>CHAIN_TICKERS</stp>
        <stp>[PUTStrategy6.xlsx]Backup!R202C7</stp>
        <stp>CHAIN_STRIKE_PX_OVRD</stp>
        <stp>4220</stp>
        <stp>CHAIN_PUT_CALL_TYPE_OVRD=P</stp>
        <stp>CHAIN_PERIODICITY_OVRD=M</stp>
        <tr r="G202" s="3"/>
      </tp>
      <tp t="e">
        <v>#N/A</v>
        <stp/>
        <stp>##V3_BDSV12</stp>
        <stp>SPX Index</stp>
        <stp>CHAIN_TICKERS</stp>
        <stp>[PUTStrategy6.xlsx]Backup!R463C7</stp>
        <stp>CHAIN_STRIKE_PX_OVRD</stp>
        <stp>9440</stp>
        <stp>CHAIN_PUT_CALL_TYPE_OVRD=P</stp>
        <stp>CHAIN_PERIODICITY_OVRD=M</stp>
        <tr r="G463" s="3"/>
      </tp>
      <tp t="e">
        <v>#N/A</v>
        <stp/>
        <stp>##V3_BDSV12</stp>
        <stp>SPX Index</stp>
        <stp>CHAIN_TICKERS</stp>
        <stp>[PUTStrategy6.xlsx]Backup!R149C7</stp>
        <stp>CHAIN_STRIKE_PX_OVRD</stp>
        <stp>3160</stp>
        <stp>CHAIN_PUT_CALL_TYPE_OVRD=P</stp>
        <stp>CHAIN_PERIODICITY_OVRD=M</stp>
        <tr r="G149" s="3"/>
      </tp>
      <tp t="e">
        <v>#N/A</v>
        <stp/>
        <stp>##V3_BDSV12</stp>
        <stp>SPX Index</stp>
        <stp>CHAIN_TICKERS</stp>
        <stp>[PUTStrategy6.xlsx]Backup!R254C7</stp>
        <stp>CHAIN_STRIKE_PX_OVRD</stp>
        <stp>5260</stp>
        <stp>CHAIN_PUT_CALL_TYPE_OVRD=P</stp>
        <stp>CHAIN_PERIODICITY_OVRD=M</stp>
        <tr r="G254" s="3"/>
      </tp>
      <tp t="e">
        <v>#N/A</v>
        <stp/>
        <stp>##V3_BDSV12</stp>
        <stp>SPX Index</stp>
        <stp>CHAIN_TICKERS</stp>
        <stp>[PUTStrategy6.xlsx]Backup!R412C7</stp>
        <stp>CHAIN_STRIKE_PX_OVRD</stp>
        <stp>8420</stp>
        <stp>CHAIN_PUT_CALL_TYPE_OVRD=P</stp>
        <stp>CHAIN_PERIODICITY_OVRD=M</stp>
        <tr r="G412" s="3"/>
      </tp>
      <tp t="e">
        <v>#N/A</v>
        <stp/>
        <stp>##V3_BDSV12</stp>
        <stp>SPX Index</stp>
        <stp>CHAIN_TICKERS</stp>
        <stp>[PUTStrategy6.xlsx]Backup!R359C7</stp>
        <stp>CHAIN_STRIKE_PX_OVRD</stp>
        <stp>7360</stp>
        <stp>CHAIN_PUT_CALL_TYPE_OVRD=P</stp>
        <stp>CHAIN_PERIODICITY_OVRD=M</stp>
        <tr r="G359" s="3"/>
      </tp>
      <tp t="e">
        <v>#N/A</v>
        <stp/>
        <stp>##V3_BDSV12</stp>
        <stp>SPX Index</stp>
        <stp>CHAIN_TICKERS</stp>
        <stp>[PUTStrategy6.xlsx]Backup!R255C7</stp>
        <stp>CHAIN_STRIKE_PX_OVRD</stp>
        <stp>5280</stp>
        <stp>CHAIN_PUT_CALL_TYPE_OVRD=P</stp>
        <stp>CHAIN_PERIODICITY_OVRD=M</stp>
        <tr r="G255" s="3"/>
      </tp>
      <tp t="e">
        <v>#N/A</v>
        <stp/>
        <stp>##V3_BDSV12</stp>
        <stp>SPX Index</stp>
        <stp>CHAIN_TICKERS</stp>
        <stp>[PUTStrategy6.xlsx]Backup!R150C7</stp>
        <stp>CHAIN_STRIKE_PX_OVRD</stp>
        <stp>3180</stp>
        <stp>CHAIN_PUT_CALL_TYPE_OVRD=P</stp>
        <stp>CHAIN_PERIODICITY_OVRD=M</stp>
        <tr r="G150" s="3"/>
      </tp>
      <tp t="e">
        <v>#N/A</v>
        <stp/>
        <stp>##V3_BDSV12</stp>
        <stp>SPX Index</stp>
        <stp>CHAIN_TICKERS</stp>
        <stp>[PUTStrategy6.xlsx]Backup!R198C7</stp>
        <stp>CHAIN_STRIKE_PX_OVRD</stp>
        <stp>4140</stp>
        <stp>CHAIN_PUT_CALL_TYPE_OVRD=P</stp>
        <stp>CHAIN_PERIODICITY_OVRD=M</stp>
        <tr r="G198" s="3"/>
      </tp>
      <tp t="e">
        <v>#N/A</v>
        <stp/>
        <stp>##V3_BDSV12</stp>
        <stp>SPX Index</stp>
        <stp>CHAIN_TICKERS</stp>
        <stp>[PUTStrategy6.xlsx]Backup!R465C7</stp>
        <stp>CHAIN_STRIKE_PX_OVRD</stp>
        <stp>9480</stp>
        <stp>CHAIN_PUT_CALL_TYPE_OVRD=P</stp>
        <stp>CHAIN_PERIODICITY_OVRD=M</stp>
        <tr r="G465" s="3"/>
      </tp>
      <tp t="e">
        <v>#N/A</v>
        <stp/>
        <stp>##V3_BDSV12</stp>
        <stp>SPX Index</stp>
        <stp>CHAIN_TICKERS</stp>
        <stp>[PUTStrategy6.xlsx]Backup!R360C7</stp>
        <stp>CHAIN_STRIKE_PX_OVRD</stp>
        <stp>7380</stp>
        <stp>CHAIN_PUT_CALL_TYPE_OVRD=P</stp>
        <stp>CHAIN_PERIODICITY_OVRD=M</stp>
        <tr r="G360" s="3"/>
      </tp>
      <tp t="e">
        <v>#N/A</v>
        <stp/>
        <stp>##V3_BDSV12</stp>
        <stp>SPX Index</stp>
        <stp>CHAIN_TICKERS</stp>
        <stp>[PUTStrategy6.xlsx]Backup!R199C7</stp>
        <stp>CHAIN_STRIKE_PX_OVRD</stp>
        <stp>4160</stp>
        <stp>CHAIN_PUT_CALL_TYPE_OVRD=P</stp>
        <stp>CHAIN_PERIODICITY_OVRD=M</stp>
        <tr r="G199" s="3"/>
      </tp>
      <tp t="e">
        <v>#N/A</v>
        <stp/>
        <stp>##V3_BDSV12</stp>
        <stp>SPX Index</stp>
        <stp>CHAIN_TICKERS</stp>
        <stp>[PUTStrategy6.xlsx]Backup!R205C7</stp>
        <stp>CHAIN_STRIKE_PX_OVRD</stp>
        <stp>4280</stp>
        <stp>CHAIN_PUT_CALL_TYPE_OVRD=P</stp>
        <stp>CHAIN_PERIODICITY_OVRD=M</stp>
        <tr r="G205" s="3"/>
      </tp>
      <tp t="e">
        <v>#N/A</v>
        <stp/>
        <stp>##V3_BDSV12</stp>
        <stp>SPX Index</stp>
        <stp>CHAIN_TICKERS</stp>
        <stp>[PUTStrategy6.xlsx]Backup!R100C7</stp>
        <stp>CHAIN_STRIKE_PX_OVRD</stp>
        <stp>2180</stp>
        <stp>CHAIN_PUT_CALL_TYPE_OVRD=P</stp>
        <stp>CHAIN_PERIODICITY_OVRD=M</stp>
        <tr r="G100" s="3"/>
      </tp>
      <tp t="e">
        <v>#N/A</v>
        <stp/>
        <stp>##V3_BDSV12</stp>
        <stp>SPX Index</stp>
        <stp>CHAIN_TICKERS</stp>
        <stp>[PUTStrategy6.xlsx]Backup!R196C7</stp>
        <stp>CHAIN_STRIKE_PX_OVRD</stp>
        <stp>4100</stp>
        <stp>CHAIN_PUT_CALL_TYPE_OVRD=P</stp>
        <stp>CHAIN_PERIODICITY_OVRD=M</stp>
        <tr r="G196" s="3"/>
      </tp>
      <tp t="e">
        <v>#N/A</v>
        <stp/>
        <stp>##V3_BDSV12</stp>
        <stp>SPX Index</stp>
        <stp>CHAIN_TICKERS</stp>
        <stp>[PUTStrategy6.xlsx]Backup!R415C7</stp>
        <stp>CHAIN_STRIKE_PX_OVRD</stp>
        <stp>8480</stp>
        <stp>CHAIN_PUT_CALL_TYPE_OVRD=P</stp>
        <stp>CHAIN_PERIODICITY_OVRD=M</stp>
        <tr r="G415" s="3"/>
      </tp>
      <tp t="e">
        <v>#N/A</v>
        <stp/>
        <stp>##V3_BDSV12</stp>
        <stp>SPX Index</stp>
        <stp>CHAIN_TICKERS</stp>
        <stp>[PUTStrategy6.xlsx]Backup!R310C7</stp>
        <stp>CHAIN_STRIKE_PX_OVRD</stp>
        <stp>6380</stp>
        <stp>CHAIN_PUT_CALL_TYPE_OVRD=P</stp>
        <stp>CHAIN_PERIODICITY_OVRD=M</stp>
        <tr r="G310" s="3"/>
      </tp>
      <tp t="e">
        <v>#N/A</v>
        <stp/>
        <stp>##V3_BDSV12</stp>
        <stp>SPX Index</stp>
        <stp>CHAIN_TICKERS</stp>
        <stp>[PUTStrategy6.xlsx]Backup!R197C7</stp>
        <stp>CHAIN_STRIKE_PX_OVRD</stp>
        <stp>4120</stp>
        <stp>CHAIN_PUT_CALL_TYPE_OVRD=P</stp>
        <stp>CHAIN_PERIODICITY_OVRD=M</stp>
        <tr r="G197" s="3"/>
      </tp>
      <tp t="e">
        <v>#N/A</v>
        <stp/>
        <stp>##V3_BDSV12</stp>
        <stp>SPX Index</stp>
        <stp>CHAIN_TICKERS</stp>
        <stp>[PUTStrategy6.xlsx]Backup!R467C7</stp>
        <stp>CHAIN_STRIKE_PX_OVRD</stp>
        <stp>9520</stp>
        <stp>CHAIN_PUT_CALL_TYPE_OVRD=P</stp>
        <stp>CHAIN_PERIODICITY_OVRD=M</stp>
        <tr r="G467" s="3"/>
      </tp>
      <tp t="e">
        <v>#N/A</v>
        <stp/>
        <stp>##V3_BDSV12</stp>
        <stp>SPX Index</stp>
        <stp>CHAIN_TICKERS</stp>
        <stp>[PUTStrategy6.xlsx]Backup!R303C7</stp>
        <stp>CHAIN_STRIKE_PX_OVRD</stp>
        <stp>6240</stp>
        <stp>CHAIN_PUT_CALL_TYPE_OVRD=P</stp>
        <stp>CHAIN_PERIODICITY_OVRD=M</stp>
        <tr r="G303" s="3"/>
      </tp>
      <tp t="e">
        <v>#N/A</v>
        <stp/>
        <stp>##V3_BDSV12</stp>
        <stp>SPX Index</stp>
        <stp>CHAIN_TICKERS</stp>
        <stp>[PUTStrategy6.xlsx]Backup!R141C7</stp>
        <stp>CHAIN_STRIKE_PX_OVRD</stp>
        <stp>3000</stp>
        <stp>CHAIN_PUT_CALL_TYPE_OVRD=P</stp>
        <stp>CHAIN_PERIODICITY_OVRD=M</stp>
        <tr r="G141" s="3"/>
      </tp>
      <tp t="e">
        <v>#N/A</v>
        <stp/>
        <stp>##V3_BDSV12</stp>
        <stp>SPX Index</stp>
        <stp>CHAIN_TICKERS</stp>
        <stp>[PUTStrategy6.xlsx]Backup!R208C7</stp>
        <stp>CHAIN_STRIKE_PX_OVRD</stp>
        <stp>4340</stp>
        <stp>CHAIN_PUT_CALL_TYPE_OVRD=P</stp>
        <stp>CHAIN_PERIODICITY_OVRD=M</stp>
        <tr r="G208" s="3"/>
      </tp>
      <tp t="e">
        <v>#N/A</v>
        <stp/>
        <stp>##V3_BDSV12</stp>
        <stp>SPX Index</stp>
        <stp>CHAIN_TICKERS</stp>
        <stp>[PUTStrategy6.xlsx]Backup!R256C7</stp>
        <stp>CHAIN_STRIKE_PX_OVRD</stp>
        <stp>5300</stp>
        <stp>CHAIN_PUT_CALL_TYPE_OVRD=P</stp>
        <stp>CHAIN_PERIODICITY_OVRD=M</stp>
        <tr r="G256" s="3"/>
      </tp>
      <tp t="e">
        <v>#N/A</v>
        <stp/>
        <stp>##V3_BDSV12</stp>
        <stp>SPX Index</stp>
        <stp>CHAIN_TICKERS</stp>
        <stp>[PUTStrategy6.xlsx]Backup!R351C7</stp>
        <stp>CHAIN_STRIKE_PX_OVRD</stp>
        <stp>7200</stp>
        <stp>CHAIN_PUT_CALL_TYPE_OVRD=P</stp>
        <stp>CHAIN_PERIODICITY_OVRD=M</stp>
        <tr r="G351" s="3"/>
      </tp>
      <tp t="e">
        <v>#N/A</v>
        <stp/>
        <stp>##V3_BDSV12</stp>
        <stp>SPX Index</stp>
        <stp>CHAIN_TICKERS</stp>
        <stp>[PUTStrategy6.xlsx]Backup!R418C7</stp>
        <stp>CHAIN_STRIKE_PX_OVRD</stp>
        <stp>8540</stp>
        <stp>CHAIN_PUT_CALL_TYPE_OVRD=P</stp>
        <stp>CHAIN_PERIODICITY_OVRD=M</stp>
        <tr r="G418" s="3"/>
      </tp>
      <tp t="e">
        <v>#N/A</v>
        <stp/>
        <stp>##V3_BDSV12</stp>
        <stp>SPX Index</stp>
        <stp>CHAIN_TICKERS</stp>
        <stp>[PUTStrategy6.xlsx]Backup!R466C7</stp>
        <stp>CHAIN_STRIKE_PX_OVRD</stp>
        <stp>9500</stp>
        <stp>CHAIN_PUT_CALL_TYPE_OVRD=P</stp>
        <stp>CHAIN_PERIODICITY_OVRD=M</stp>
        <tr r="G466" s="3"/>
      </tp>
      <tp t="e">
        <v>#N/A</v>
        <stp/>
        <stp>##V3_BDSV12</stp>
        <stp>SPX Index</stp>
        <stp>CHAIN_TICKERS</stp>
        <stp>[PUTStrategy6.xlsx]Backup!R304C7</stp>
        <stp>CHAIN_STRIKE_PX_OVRD</stp>
        <stp>6260</stp>
        <stp>CHAIN_PUT_CALL_TYPE_OVRD=P</stp>
        <stp>CHAIN_PERIODICITY_OVRD=M</stp>
        <tr r="G304" s="3"/>
      </tp>
      <tp t="e">
        <v>#N/A</v>
        <stp/>
        <stp>##V3_BDSV12</stp>
        <stp>SPX Index</stp>
        <stp>CHAIN_TICKERS</stp>
        <stp>[PUTStrategy6.xlsx]Backup!R142C7</stp>
        <stp>CHAIN_STRIKE_PX_OVRD</stp>
        <stp>3020</stp>
        <stp>CHAIN_PUT_CALL_TYPE_OVRD=P</stp>
        <stp>CHAIN_PERIODICITY_OVRD=M</stp>
        <tr r="G142" s="3"/>
      </tp>
      <tp t="e">
        <v>#N/A</v>
        <stp/>
        <stp>##V3_BDSV12</stp>
        <stp>SPX Index</stp>
        <stp>CHAIN_TICKERS</stp>
        <stp>[PUTStrategy6.xlsx]Backup!R209C7</stp>
        <stp>CHAIN_STRIKE_PX_OVRD</stp>
        <stp>4360</stp>
        <stp>CHAIN_PUT_CALL_TYPE_OVRD=P</stp>
        <stp>CHAIN_PERIODICITY_OVRD=M</stp>
        <tr r="G209" s="3"/>
      </tp>
      <tp t="e">
        <v>#N/A</v>
        <stp/>
        <stp>##V3_BDSV12</stp>
        <stp>SPX Index</stp>
        <stp>CHAIN_TICKERS</stp>
        <stp>[PUTStrategy6.xlsx]Backup!R257C7</stp>
        <stp>CHAIN_STRIKE_PX_OVRD</stp>
        <stp>5320</stp>
        <stp>CHAIN_PUT_CALL_TYPE_OVRD=P</stp>
        <stp>CHAIN_PERIODICITY_OVRD=M</stp>
        <tr r="G257" s="3"/>
      </tp>
      <tp t="e">
        <v>#N/A</v>
        <stp/>
        <stp>##V3_BDSV12</stp>
        <stp>SPX Index</stp>
        <stp>CHAIN_TICKERS</stp>
        <stp>[PUTStrategy6.xlsx]Backup!R352C7</stp>
        <stp>CHAIN_STRIKE_PX_OVRD</stp>
        <stp>7220</stp>
        <stp>CHAIN_PUT_CALL_TYPE_OVRD=P</stp>
        <stp>CHAIN_PERIODICITY_OVRD=M</stp>
        <tr r="G352" s="3"/>
      </tp>
      <tp t="e">
        <v>#N/A</v>
        <stp/>
        <stp>##V3_BDSV12</stp>
        <stp>SPX Index</stp>
        <stp>CHAIN_TICKERS</stp>
        <stp>[PUTStrategy6.xlsx]Backup!R419C7</stp>
        <stp>CHAIN_STRIKE_PX_OVRD</stp>
        <stp>8560</stp>
        <stp>CHAIN_PUT_CALL_TYPE_OVRD=P</stp>
        <stp>CHAIN_PERIODICITY_OVRD=M</stp>
        <tr r="G419" s="3"/>
      </tp>
      <tp t="e">
        <v>#N/A</v>
        <stp/>
        <stp>##V3_BDSV12</stp>
        <stp>SPX Index</stp>
        <stp>CHAIN_TICKERS</stp>
        <stp>[PUTStrategy6.xlsx]Backup!R206C7</stp>
        <stp>CHAIN_STRIKE_PX_OVRD</stp>
        <stp>4300</stp>
        <stp>CHAIN_PUT_CALL_TYPE_OVRD=P</stp>
        <stp>CHAIN_PERIODICITY_OVRD=M</stp>
        <tr r="G206" s="3"/>
      </tp>
      <tp t="e">
        <v>#N/A</v>
        <stp/>
        <stp>##V3_BDSV12</stp>
        <stp>SPX Index</stp>
        <stp>CHAIN_TICKERS</stp>
        <stp>[PUTStrategy6.xlsx]Backup!R143C7</stp>
        <stp>CHAIN_STRIKE_PX_OVRD</stp>
        <stp>3040</stp>
        <stp>CHAIN_PUT_CALL_TYPE_OVRD=P</stp>
        <stp>CHAIN_PERIODICITY_OVRD=M</stp>
        <tr r="G143" s="3"/>
      </tp>
      <tp t="e">
        <v>#N/A</v>
        <stp/>
        <stp>##V3_BDSV12</stp>
        <stp>SPX Index</stp>
        <stp>CHAIN_TICKERS</stp>
        <stp>[PUTStrategy6.xlsx]Backup!R301C7</stp>
        <stp>CHAIN_STRIKE_PX_OVRD</stp>
        <stp>6200</stp>
        <stp>CHAIN_PUT_CALL_TYPE_OVRD=P</stp>
        <stp>CHAIN_PERIODICITY_OVRD=M</stp>
        <tr r="G301" s="3"/>
      </tp>
      <tp t="e">
        <v>#N/A</v>
        <stp/>
        <stp>##V3_BDSV12</stp>
        <stp>SPX Index</stp>
        <stp>CHAIN_TICKERS</stp>
        <stp>[PUTStrategy6.xlsx]Backup!R469C7</stp>
        <stp>CHAIN_STRIKE_PX_OVRD</stp>
        <stp>9560</stp>
        <stp>CHAIN_PUT_CALL_TYPE_OVRD=P</stp>
        <stp>CHAIN_PERIODICITY_OVRD=M</stp>
        <tr r="G469" s="3"/>
      </tp>
      <tp t="e">
        <v>#N/A</v>
        <stp/>
        <stp>##V3_BDSV12</stp>
        <stp>SPX Index</stp>
        <stp>CHAIN_TICKERS</stp>
        <stp>[PUTStrategy6.xlsx]Backup!R416C7</stp>
        <stp>CHAIN_STRIKE_PX_OVRD</stp>
        <stp>8500</stp>
        <stp>CHAIN_PUT_CALL_TYPE_OVRD=P</stp>
        <stp>CHAIN_PERIODICITY_OVRD=M</stp>
        <tr r="G416" s="3"/>
      </tp>
      <tp t="e">
        <v>#N/A</v>
        <stp/>
        <stp>##V3_BDSV12</stp>
        <stp>SPX Index</stp>
        <stp>CHAIN_TICKERS</stp>
        <stp>[PUTStrategy6.xlsx]Backup!R195C7</stp>
        <stp>CHAIN_STRIKE_PX_OVRD</stp>
        <stp>4080</stp>
        <stp>CHAIN_PUT_CALL_TYPE_OVRD=P</stp>
        <stp>CHAIN_PERIODICITY_OVRD=M</stp>
        <tr r="G195" s="3"/>
      </tp>
      <tp t="e">
        <v>#N/A</v>
        <stp/>
        <stp>##V3_BDSV12</stp>
        <stp>SPX Index</stp>
        <stp>CHAIN_TICKERS</stp>
        <stp>[PUTStrategy6.xlsx]Backup!R353C7</stp>
        <stp>CHAIN_STRIKE_PX_OVRD</stp>
        <stp>7240</stp>
        <stp>CHAIN_PUT_CALL_TYPE_OVRD=P</stp>
        <stp>CHAIN_PERIODICITY_OVRD=M</stp>
        <tr r="G353" s="3"/>
      </tp>
      <tp t="e">
        <v>#N/A</v>
        <stp/>
        <stp>##V3_BDSV12</stp>
        <stp>SPX Index</stp>
        <stp>CHAIN_TICKERS</stp>
        <stp>[PUTStrategy6.xlsx]Backup!R258C7</stp>
        <stp>CHAIN_STRIKE_PX_OVRD</stp>
        <stp>5340</stp>
        <stp>CHAIN_PUT_CALL_TYPE_OVRD=P</stp>
        <stp>CHAIN_PERIODICITY_OVRD=M</stp>
        <tr r="G258" s="3"/>
      </tp>
      <tp t="e">
        <v>#N/A</v>
        <stp/>
        <stp>##V3_BDSV12</stp>
        <stp>SPX Index</stp>
        <stp>CHAIN_TICKERS</stp>
        <stp>[PUTStrategy6.xlsx]Backup!R207C7</stp>
        <stp>CHAIN_STRIKE_PX_OVRD</stp>
        <stp>4320</stp>
        <stp>CHAIN_PUT_CALL_TYPE_OVRD=P</stp>
        <stp>CHAIN_PERIODICITY_OVRD=M</stp>
        <tr r="G207" s="3"/>
      </tp>
      <tp t="e">
        <v>#N/A</v>
        <stp/>
        <stp>##V3_BDSV12</stp>
        <stp>SPX Index</stp>
        <stp>CHAIN_TICKERS</stp>
        <stp>[PUTStrategy6.xlsx]Backup!R144C7</stp>
        <stp>CHAIN_STRIKE_PX_OVRD</stp>
        <stp>3060</stp>
        <stp>CHAIN_PUT_CALL_TYPE_OVRD=P</stp>
        <stp>CHAIN_PERIODICITY_OVRD=M</stp>
        <tr r="G144" s="3"/>
      </tp>
      <tp t="e">
        <v>#N/A</v>
        <stp/>
        <stp>##V3_BDSV12</stp>
        <stp>SPX Index</stp>
        <stp>CHAIN_TICKERS</stp>
        <stp>[PUTStrategy6.xlsx]Backup!R302C7</stp>
        <stp>CHAIN_STRIKE_PX_OVRD</stp>
        <stp>6220</stp>
        <stp>CHAIN_PUT_CALL_TYPE_OVRD=P</stp>
        <stp>CHAIN_PERIODICITY_OVRD=M</stp>
        <tr r="G302" s="3"/>
      </tp>
      <tp t="e">
        <v>#N/A</v>
        <stp/>
        <stp>##V3_BDSV12</stp>
        <stp>SPX Index</stp>
        <stp>CHAIN_TICKERS</stp>
        <stp>[PUTStrategy6.xlsx]Backup!R468C7</stp>
        <stp>CHAIN_STRIKE_PX_OVRD</stp>
        <stp>9540</stp>
        <stp>CHAIN_PUT_CALL_TYPE_OVRD=P</stp>
        <stp>CHAIN_PERIODICITY_OVRD=M</stp>
        <tr r="G468" s="3"/>
      </tp>
      <tp t="e">
        <v>#N/A</v>
        <stp/>
        <stp>##V3_BDSV12</stp>
        <stp>SPX Index</stp>
        <stp>CHAIN_TICKERS</stp>
        <stp>[PUTStrategy6.xlsx]Backup!R417C7</stp>
        <stp>CHAIN_STRIKE_PX_OVRD</stp>
        <stp>8520</stp>
        <stp>CHAIN_PUT_CALL_TYPE_OVRD=P</stp>
        <stp>CHAIN_PERIODICITY_OVRD=M</stp>
        <tr r="G417" s="3"/>
      </tp>
      <tp t="e">
        <v>#N/A</v>
        <stp/>
        <stp>##V3_BDSV12</stp>
        <stp>SPX Index</stp>
        <stp>CHAIN_TICKERS</stp>
        <stp>[PUTStrategy6.xlsx]Backup!R354C7</stp>
        <stp>CHAIN_STRIKE_PX_OVRD</stp>
        <stp>7260</stp>
        <stp>CHAIN_PUT_CALL_TYPE_OVRD=P</stp>
        <stp>CHAIN_PERIODICITY_OVRD=M</stp>
        <tr r="G354" s="3"/>
      </tp>
      <tp t="e">
        <v>#N/A</v>
        <stp/>
        <stp>##V3_BDSV12</stp>
        <stp>SPX Index</stp>
        <stp>CHAIN_TICKERS</stp>
        <stp>[PUTStrategy6.xlsx]Backup!R259C7</stp>
        <stp>CHAIN_STRIKE_PX_OVRD</stp>
        <stp>5360</stp>
        <stp>CHAIN_PUT_CALL_TYPE_OVRD=P</stp>
        <stp>CHAIN_PERIODICITY_OVRD=M</stp>
        <tr r="G259" s="3"/>
      </tp>
      <tp t="e">
        <v>#N/A</v>
        <stp/>
        <stp>##V3_BDSV12</stp>
        <stp>SPX Index</stp>
        <stp>CHAIN_TICKERS</stp>
        <stp>[PUTStrategy6.xlsx]Backup!R145C7</stp>
        <stp>CHAIN_STRIKE_PX_OVRD</stp>
        <stp>3080</stp>
        <stp>CHAIN_PUT_CALL_TYPE_OVRD=P</stp>
        <stp>CHAIN_PERIODICITY_OVRD=M</stp>
        <tr r="G145" s="3"/>
      </tp>
      <tp t="e">
        <v>#N/A</v>
        <stp/>
        <stp>##V3_BDSV12</stp>
        <stp>SPX Index</stp>
        <stp>CHAIN_TICKERS</stp>
        <stp>[PUTStrategy6.xlsx]Backup!R355C7</stp>
        <stp>CHAIN_STRIKE_PX_OVRD</stp>
        <stp>7280</stp>
        <stp>CHAIN_PUT_CALL_TYPE_OVRD=P</stp>
        <stp>CHAIN_PERIODICITY_OVRD=M</stp>
        <tr r="G355" s="3"/>
      </tp>
      <tp t="e">
        <v>#N/A</v>
        <stp/>
        <stp>##V3_BDSV12</stp>
        <stp>SPX Index</stp>
        <stp>CHAIN_TICKERS</stp>
        <stp>[PUTStrategy6.xlsx]Backup!R193C7</stp>
        <stp>CHAIN_STRIKE_PX_OVRD</stp>
        <stp>4040</stp>
        <stp>CHAIN_PUT_CALL_TYPE_OVRD=P</stp>
        <stp>CHAIN_PERIODICITY_OVRD=M</stp>
        <tr r="G193" s="3"/>
      </tp>
      <tp t="e">
        <v>#N/A</v>
        <stp/>
        <stp>##V3_BDSV12</stp>
        <stp>SPX Index</stp>
        <stp>CHAIN_TICKERS</stp>
        <stp>[PUTStrategy6.xlsx]Backup!R260C7</stp>
        <stp>CHAIN_STRIKE_PX_OVRD</stp>
        <stp>5380</stp>
        <stp>CHAIN_PUT_CALL_TYPE_OVRD=P</stp>
        <stp>CHAIN_PERIODICITY_OVRD=M</stp>
        <tr r="G260" s="3"/>
      </tp>
      <tp t="e">
        <v>#N/A</v>
        <stp/>
        <stp>##V3_BDSV12</stp>
        <stp>SPX Index</stp>
        <stp>CHAIN_TICKERS</stp>
        <stp>[PUTStrategy6.xlsx]Backup!R194C7</stp>
        <stp>CHAIN_STRIKE_PX_OVRD</stp>
        <stp>4060</stp>
        <stp>CHAIN_PUT_CALL_TYPE_OVRD=P</stp>
        <stp>CHAIN_PERIODICITY_OVRD=M</stp>
        <tr r="G194" s="3"/>
      </tp>
      <tp t="e">
        <v>#N/A</v>
        <stp/>
        <stp>##V3_BDSV12</stp>
        <stp>SPX Index</stp>
        <stp>CHAIN_TICKERS</stp>
        <stp>[PUTStrategy6.xlsx]Backup!R470C7</stp>
        <stp>CHAIN_STRIKE_PX_OVRD</stp>
        <stp>9580</stp>
        <stp>CHAIN_PUT_CALL_TYPE_OVRD=P</stp>
        <stp>CHAIN_PERIODICITY_OVRD=M</stp>
        <tr r="G470" s="3"/>
      </tp>
      <tp t="e">
        <v>#N/A</v>
        <stp/>
        <stp>##V3_BDSV12</stp>
        <stp>SPX Index</stp>
        <stp>CHAIN_TICKERS</stp>
        <stp>[PUTStrategy6.xlsx]Backup!R305C7</stp>
        <stp>CHAIN_STRIKE_PX_OVRD</stp>
        <stp>6280</stp>
        <stp>CHAIN_PUT_CALL_TYPE_OVRD=P</stp>
        <stp>CHAIN_PERIODICITY_OVRD=M</stp>
        <tr r="G305" s="3"/>
      </tp>
      <tp t="e">
        <v>#N/A</v>
        <stp/>
        <stp>##V3_BDSV12</stp>
        <stp>SPX Index</stp>
        <stp>CHAIN_TICKERS</stp>
        <stp>[PUTStrategy6.xlsx]Backup!R210C7</stp>
        <stp>CHAIN_STRIKE_PX_OVRD</stp>
        <stp>4380</stp>
        <stp>CHAIN_PUT_CALL_TYPE_OVRD=P</stp>
        <stp>CHAIN_PERIODICITY_OVRD=M</stp>
        <tr r="G210" s="3"/>
      </tp>
      <tp t="e">
        <v>#N/A</v>
        <stp/>
        <stp>##V3_BDSV12</stp>
        <stp>SPX Index</stp>
        <stp>CHAIN_TICKERS</stp>
        <stp>[PUTStrategy6.xlsx]Backup!R191C7</stp>
        <stp>CHAIN_STRIKE_PX_OVRD</stp>
        <stp>4000</stp>
        <stp>CHAIN_PUT_CALL_TYPE_OVRD=P</stp>
        <stp>CHAIN_PERIODICITY_OVRD=M</stp>
        <tr r="G191" s="3"/>
      </tp>
      <tp t="e">
        <v>#N/A</v>
        <stp/>
        <stp>##V3_BDSV12</stp>
        <stp>SPX Index</stp>
        <stp>CHAIN_TICKERS</stp>
        <stp>[PUTStrategy6.xlsx]Backup!R420C7</stp>
        <stp>CHAIN_STRIKE_PX_OVRD</stp>
        <stp>8580</stp>
        <stp>CHAIN_PUT_CALL_TYPE_OVRD=P</stp>
        <stp>CHAIN_PERIODICITY_OVRD=M</stp>
        <tr r="G420" s="3"/>
      </tp>
      <tp t="e">
        <v>#N/A</v>
        <stp/>
        <stp>##V3_BDSV12</stp>
        <stp>SPX Index</stp>
        <stp>CHAIN_TICKERS</stp>
        <stp>[PUTStrategy6.xlsx]Backup!R192C7</stp>
        <stp>CHAIN_STRIKE_PX_OVRD</stp>
        <stp>4020</stp>
        <stp>CHAIN_PUT_CALL_TYPE_OVRD=P</stp>
        <stp>CHAIN_PERIODICITY_OVRD=M</stp>
        <tr r="G192" s="3"/>
      </tp>
      <tp t="e">
        <v>#N/A</v>
        <stp/>
        <stp>##V3_BDSV12</stp>
        <stp>SPX Index</stp>
        <stp>CHAIN_TICKERS</stp>
        <stp>[PUTStrategy6.xlsx]Backup!R346C7</stp>
        <stp>CHAIN_STRIKE_PX_OVRD</stp>
        <stp>7100</stp>
        <stp>CHAIN_PUT_CALL_TYPE_OVRD=P</stp>
        <stp>CHAIN_PERIODICITY_OVRD=M</stp>
        <tr r="G346" s="3"/>
      </tp>
      <tp t="e">
        <v>#N/A</v>
        <stp/>
        <stp>##V3_BDSV12</stp>
        <stp>SPX Index</stp>
        <stp>CHAIN_TICKERS</stp>
        <stp>[PUTStrategy6.xlsx]Backup!R424C7</stp>
        <stp>CHAIN_STRIKE_PX_OVRD</stp>
        <stp>8660</stp>
        <stp>CHAIN_PUT_CALL_TYPE_OVRD=P</stp>
        <stp>CHAIN_PERIODICITY_OVRD=M</stp>
        <tr r="G424" s="3"/>
      </tp>
      <tp t="e">
        <v>#N/A</v>
        <stp/>
        <stp>##V3_BDSV12</stp>
        <stp>SPX Index</stp>
        <stp>CHAIN_TICKERS</stp>
        <stp>[PUTStrategy6.xlsx]Backup!R241C7</stp>
        <stp>CHAIN_STRIKE_PX_OVRD</stp>
        <stp>5000</stp>
        <stp>CHAIN_PUT_CALL_TYPE_OVRD=P</stp>
        <stp>CHAIN_PERIODICITY_OVRD=M</stp>
        <tr r="G241" s="3"/>
      </tp>
      <tp t="e">
        <v>#N/A</v>
        <stp/>
        <stp>##V3_BDSV12</stp>
        <stp>SPX Index</stp>
        <stp>CHAIN_TICKERS</stp>
        <stp>[PUTStrategy6.xlsx]Backup!R108C7</stp>
        <stp>CHAIN_STRIKE_PX_OVRD</stp>
        <stp>2340</stp>
        <stp>CHAIN_PUT_CALL_TYPE_OVRD=P</stp>
        <stp>CHAIN_PERIODICITY_OVRD=M</stp>
        <tr r="G108" s="3"/>
      </tp>
      <tp t="e">
        <v>#N/A</v>
        <stp/>
        <stp>##V3_BDSV12</stp>
        <stp>SPX Index</stp>
        <stp>CHAIN_TICKERS</stp>
        <stp>[PUTStrategy6.xlsx]Backup!R156C7</stp>
        <stp>CHAIN_STRIKE_PX_OVRD</stp>
        <stp>3300</stp>
        <stp>CHAIN_PUT_CALL_TYPE_OVRD=P</stp>
        <stp>CHAIN_PERIODICITY_OVRD=M</stp>
        <tr r="G156" s="3"/>
      </tp>
      <tp t="e">
        <v>#N/A</v>
        <stp/>
        <stp>##V3_BDSV12</stp>
        <stp>SPX Index</stp>
        <stp>CHAIN_TICKERS</stp>
        <stp>[PUTStrategy6.xlsx]Backup!R472C7</stp>
        <stp>CHAIN_STRIKE_PX_OVRD</stp>
        <stp>9620</stp>
        <stp>CHAIN_PUT_CALL_TYPE_OVRD=P</stp>
        <stp>CHAIN_PERIODICITY_OVRD=M</stp>
        <tr r="G472" s="3"/>
      </tp>
      <tp t="e">
        <v>#N/A</v>
        <stp/>
        <stp>##V3_BDSV12</stp>
        <stp>SPX Index</stp>
        <stp>CHAIN_TICKERS</stp>
        <stp>[PUTStrategy6.xlsx]Backup!R347C7</stp>
        <stp>CHAIN_STRIKE_PX_OVRD</stp>
        <stp>7120</stp>
        <stp>CHAIN_PUT_CALL_TYPE_OVRD=P</stp>
        <stp>CHAIN_PERIODICITY_OVRD=M</stp>
        <tr r="G347" s="3"/>
      </tp>
      <tp t="e">
        <v>#N/A</v>
        <stp/>
        <stp>##V3_BDSV12</stp>
        <stp>SPX Index</stp>
        <stp>CHAIN_TICKERS</stp>
        <stp>[PUTStrategy6.xlsx]Backup!R242C7</stp>
        <stp>CHAIN_STRIKE_PX_OVRD</stp>
        <stp>5020</stp>
        <stp>CHAIN_PUT_CALL_TYPE_OVRD=P</stp>
        <stp>CHAIN_PERIODICITY_OVRD=M</stp>
        <tr r="G242" s="3"/>
      </tp>
      <tp t="e">
        <v>#N/A</v>
        <stp/>
        <stp>##V3_BDSV12</stp>
        <stp>SPX Index</stp>
        <stp>CHAIN_TICKERS</stp>
        <stp>[PUTStrategy6.xlsx]Backup!R423C7</stp>
        <stp>CHAIN_STRIKE_PX_OVRD</stp>
        <stp>8640</stp>
        <stp>CHAIN_PUT_CALL_TYPE_OVRD=P</stp>
        <stp>CHAIN_PERIODICITY_OVRD=M</stp>
        <tr r="G423" s="3"/>
      </tp>
      <tp t="e">
        <v>#N/A</v>
        <stp/>
        <stp>##V3_BDSV12</stp>
        <stp>SPX Index</stp>
        <stp>CHAIN_TICKERS</stp>
        <stp>[PUTStrategy6.xlsx]Backup!R109C7</stp>
        <stp>CHAIN_STRIKE_PX_OVRD</stp>
        <stp>2360</stp>
        <stp>CHAIN_PUT_CALL_TYPE_OVRD=P</stp>
        <stp>CHAIN_PERIODICITY_OVRD=M</stp>
        <tr r="G109" s="3"/>
      </tp>
      <tp t="e">
        <v>#N/A</v>
        <stp/>
        <stp>##V3_BDSV12</stp>
        <stp>SPX Index</stp>
        <stp>CHAIN_TICKERS</stp>
        <stp>[PUTStrategy6.xlsx]Backup!R157C7</stp>
        <stp>CHAIN_STRIKE_PX_OVRD</stp>
        <stp>3320</stp>
        <stp>CHAIN_PUT_CALL_TYPE_OVRD=P</stp>
        <stp>CHAIN_PERIODICITY_OVRD=M</stp>
        <tr r="G157" s="3"/>
      </tp>
      <tp t="e">
        <v>#N/A</v>
        <stp/>
        <stp>##V3_BDSV12</stp>
        <stp>SPX Index</stp>
        <stp>CHAIN_TICKERS</stp>
        <stp>[PUTStrategy6.xlsx]Backup!R471C7</stp>
        <stp>CHAIN_STRIKE_PX_OVRD</stp>
        <stp>9600</stp>
        <stp>CHAIN_PUT_CALL_TYPE_OVRD=P</stp>
        <stp>CHAIN_PERIODICITY_OVRD=M</stp>
        <tr r="G471" s="3"/>
      </tp>
      <tp t="e">
        <v>#N/A</v>
        <stp/>
        <stp>##V3_BDSV12</stp>
        <stp>SPX Index</stp>
        <stp>CHAIN_TICKERS</stp>
        <stp>[PUTStrategy6.xlsx]Backup!R106C7</stp>
        <stp>CHAIN_STRIKE_PX_OVRD</stp>
        <stp>2300</stp>
        <stp>CHAIN_PUT_CALL_TYPE_OVRD=P</stp>
        <stp>CHAIN_PERIODICITY_OVRD=M</stp>
        <tr r="G106" s="3"/>
      </tp>
      <tp t="e">
        <v>#N/A</v>
        <stp/>
        <stp>##V3_BDSV12</stp>
        <stp>SPX Index</stp>
        <stp>CHAIN_TICKERS</stp>
        <stp>[PUTStrategy6.xlsx]Backup!R422C7</stp>
        <stp>CHAIN_STRIKE_PX_OVRD</stp>
        <stp>8620</stp>
        <stp>CHAIN_PUT_CALL_TYPE_OVRD=P</stp>
        <stp>CHAIN_PERIODICITY_OVRD=M</stp>
        <tr r="G422" s="3"/>
      </tp>
      <tp t="e">
        <v>#N/A</v>
        <stp/>
        <stp>##V3_BDSV12</stp>
        <stp>SPX Index</stp>
        <stp>CHAIN_TICKERS</stp>
        <stp>[PUTStrategy6.xlsx]Backup!R243C7</stp>
        <stp>CHAIN_STRIKE_PX_OVRD</stp>
        <stp>5040</stp>
        <stp>CHAIN_PUT_CALL_TYPE_OVRD=P</stp>
        <stp>CHAIN_PERIODICITY_OVRD=M</stp>
        <tr r="G243" s="3"/>
      </tp>
      <tp t="e">
        <v>#N/A</v>
        <stp/>
        <stp>##V3_BDSV12</stp>
        <stp>SPX Index</stp>
        <stp>CHAIN_TICKERS</stp>
        <stp>[PUTStrategy6.xlsx]Backup!R348C7</stp>
        <stp>CHAIN_STRIKE_PX_OVRD</stp>
        <stp>7140</stp>
        <stp>CHAIN_PUT_CALL_TYPE_OVRD=P</stp>
        <stp>CHAIN_PERIODICITY_OVRD=M</stp>
        <tr r="G348" s="3"/>
      </tp>
      <tp t="e">
        <v>#N/A</v>
        <stp/>
        <stp>##V3_BDSV12</stp>
        <stp>SPX Index</stp>
        <stp>CHAIN_TICKERS</stp>
        <stp>[PUTStrategy6.xlsx]Backup!R474C7</stp>
        <stp>CHAIN_STRIKE_PX_OVRD</stp>
        <stp>9660</stp>
        <stp>CHAIN_PUT_CALL_TYPE_OVRD=P</stp>
        <stp>CHAIN_PERIODICITY_OVRD=M</stp>
        <tr r="G474" s="3"/>
      </tp>
      <tp t="e">
        <v>#N/A</v>
        <stp/>
        <stp>##V3_BDSV12</stp>
        <stp>SPX Index</stp>
        <stp>CHAIN_TICKERS</stp>
        <stp>[PUTStrategy6.xlsx]Backup!R295C7</stp>
        <stp>CHAIN_STRIKE_PX_OVRD</stp>
        <stp>6080</stp>
        <stp>CHAIN_PUT_CALL_TYPE_OVRD=P</stp>
        <stp>CHAIN_PERIODICITY_OVRD=M</stp>
        <tr r="G295" s="3"/>
      </tp>
      <tp t="e">
        <v>#N/A</v>
        <stp/>
        <stp>##V3_BDSV12</stp>
        <stp>SPX Index</stp>
        <stp>CHAIN_TICKERS</stp>
        <stp>[PUTStrategy6.xlsx]Backup!R158C7</stp>
        <stp>CHAIN_STRIKE_PX_OVRD</stp>
        <stp>3340</stp>
        <stp>CHAIN_PUT_CALL_TYPE_OVRD=P</stp>
        <stp>CHAIN_PERIODICITY_OVRD=M</stp>
        <tr r="G158" s="3"/>
      </tp>
      <tp t="e">
        <v>#N/A</v>
        <stp/>
        <stp>##V3_BDSV12</stp>
        <stp>SPX Index</stp>
        <stp>CHAIN_TICKERS</stp>
        <stp>[PUTStrategy6.xlsx]Backup!R107C7</stp>
        <stp>CHAIN_STRIKE_PX_OVRD</stp>
        <stp>2320</stp>
        <stp>CHAIN_PUT_CALL_TYPE_OVRD=P</stp>
        <stp>CHAIN_PERIODICITY_OVRD=M</stp>
        <tr r="G107" s="3"/>
      </tp>
      <tp t="e">
        <v>#N/A</v>
        <stp/>
        <stp>##V3_BDSV12</stp>
        <stp>SPX Index</stp>
        <stp>CHAIN_TICKERS</stp>
        <stp>[PUTStrategy6.xlsx]Backup!R244C7</stp>
        <stp>CHAIN_STRIKE_PX_OVRD</stp>
        <stp>5060</stp>
        <stp>CHAIN_PUT_CALL_TYPE_OVRD=P</stp>
        <stp>CHAIN_PERIODICITY_OVRD=M</stp>
        <tr r="G244" s="3"/>
      </tp>
      <tp t="e">
        <v>#N/A</v>
        <stp/>
        <stp>##V3_BDSV12</stp>
        <stp>SPX Index</stp>
        <stp>CHAIN_TICKERS</stp>
        <stp>[PUTStrategy6.xlsx]Backup!R421C7</stp>
        <stp>CHAIN_STRIKE_PX_OVRD</stp>
        <stp>8600</stp>
        <stp>CHAIN_PUT_CALL_TYPE_OVRD=P</stp>
        <stp>CHAIN_PERIODICITY_OVRD=M</stp>
        <tr r="G421" s="3"/>
      </tp>
      <tp t="e">
        <v>#N/A</v>
        <stp/>
        <stp>##V3_BDSV12</stp>
        <stp>SPX Index</stp>
        <stp>CHAIN_TICKERS</stp>
        <stp>[PUTStrategy6.xlsx]Backup!R349C7</stp>
        <stp>CHAIN_STRIKE_PX_OVRD</stp>
        <stp>7160</stp>
        <stp>CHAIN_PUT_CALL_TYPE_OVRD=P</stp>
        <stp>CHAIN_PERIODICITY_OVRD=M</stp>
        <tr r="G349" s="3"/>
      </tp>
      <tp t="e">
        <v>#N/A</v>
        <stp/>
        <stp>##V3_BDSV12</stp>
        <stp>SPX Index</stp>
        <stp>CHAIN_TICKERS</stp>
        <stp>[PUTStrategy6.xlsx]Backup!R473C7</stp>
        <stp>CHAIN_STRIKE_PX_OVRD</stp>
        <stp>9640</stp>
        <stp>CHAIN_PUT_CALL_TYPE_OVRD=P</stp>
        <stp>CHAIN_PERIODICITY_OVRD=M</stp>
        <tr r="G473" s="3"/>
      </tp>
      <tp t="e">
        <v>#N/A</v>
        <stp/>
        <stp>##V3_BDSV12</stp>
        <stp>SPX Index</stp>
        <stp>CHAIN_TICKERS</stp>
        <stp>[PUTStrategy6.xlsx]Backup!R159C7</stp>
        <stp>CHAIN_STRIKE_PX_OVRD</stp>
        <stp>3360</stp>
        <stp>CHAIN_PUT_CALL_TYPE_OVRD=P</stp>
        <stp>CHAIN_PERIODICITY_OVRD=M</stp>
        <tr r="G159" s="3"/>
      </tp>
      <tp t="e">
        <v>#N/A</v>
        <stp/>
        <stp>##V3_BDSV12</stp>
        <stp>SPX Index</stp>
        <stp>CHAIN_TICKERS</stp>
        <stp>[PUTStrategy6.xlsx]Backup!R245C7</stp>
        <stp>CHAIN_STRIKE_PX_OVRD</stp>
        <stp>5080</stp>
        <stp>CHAIN_PUT_CALL_TYPE_OVRD=P</stp>
        <stp>CHAIN_PERIODICITY_OVRD=M</stp>
        <tr r="G245" s="3"/>
      </tp>
      <tp t="e">
        <v>#N/A</v>
        <stp/>
        <stp>##V3_BDSV12</stp>
        <stp>SPX Index</stp>
        <stp>CHAIN_TICKERS</stp>
        <stp>[PUTStrategy6.xlsx]Backup!R293C7</stp>
        <stp>CHAIN_STRIKE_PX_OVRD</stp>
        <stp>6040</stp>
        <stp>CHAIN_PUT_CALL_TYPE_OVRD=P</stp>
        <stp>CHAIN_PERIODICITY_OVRD=M</stp>
        <tr r="G293" s="3"/>
      </tp>
      <tp t="e">
        <v>#N/A</v>
        <stp/>
        <stp>##V3_BDSV12</stp>
        <stp>SPX Index</stp>
        <stp>CHAIN_TICKERS</stp>
        <stp>[PUTStrategy6.xlsx]Backup!R350C7</stp>
        <stp>CHAIN_STRIKE_PX_OVRD</stp>
        <stp>7180</stp>
        <stp>CHAIN_PUT_CALL_TYPE_OVRD=P</stp>
        <stp>CHAIN_PERIODICITY_OVRD=M</stp>
        <tr r="G350" s="3"/>
      </tp>
      <tp t="e">
        <v>#N/A</v>
        <stp/>
        <stp>##V3_BDSV12</stp>
        <stp>SPX Index</stp>
        <stp>CHAIN_TICKERS</stp>
        <stp>[PUTStrategy6.xlsx]Backup!R398C7</stp>
        <stp>CHAIN_STRIKE_PX_OVRD</stp>
        <stp>8140</stp>
        <stp>CHAIN_PUT_CALL_TYPE_OVRD=P</stp>
        <stp>CHAIN_PERIODICITY_OVRD=M</stp>
        <tr r="G398" s="3"/>
      </tp>
      <tp t="e">
        <v>#N/A</v>
        <stp/>
        <stp>##V3_BDSV12</stp>
        <stp>SPX Index</stp>
        <stp>CHAIN_TICKERS</stp>
        <stp>[PUTStrategy6.xlsx]Backup!R160C7</stp>
        <stp>CHAIN_STRIKE_PX_OVRD</stp>
        <stp>3380</stp>
        <stp>CHAIN_PUT_CALL_TYPE_OVRD=P</stp>
        <stp>CHAIN_PERIODICITY_OVRD=M</stp>
        <tr r="G160" s="3"/>
      </tp>
      <tp t="e">
        <v>#N/A</v>
        <stp/>
        <stp>##V3_BDSV12</stp>
        <stp>SPX Index</stp>
        <stp>CHAIN_TICKERS</stp>
        <stp>[PUTStrategy6.xlsx]Backup!R294C7</stp>
        <stp>CHAIN_STRIKE_PX_OVRD</stp>
        <stp>6060</stp>
        <stp>CHAIN_PUT_CALL_TYPE_OVRD=P</stp>
        <stp>CHAIN_PERIODICITY_OVRD=M</stp>
        <tr r="G294" s="3"/>
      </tp>
      <tp t="e">
        <v>#N/A</v>
        <stp/>
        <stp>##V3_BDSV12</stp>
        <stp>SPX Index</stp>
        <stp>CHAIN_TICKERS</stp>
        <stp>[PUTStrategy6.xlsx]Backup!R475C7</stp>
        <stp>CHAIN_STRIKE_PX_OVRD</stp>
        <stp>9680</stp>
        <stp>CHAIN_PUT_CALL_TYPE_OVRD=P</stp>
        <stp>CHAIN_PERIODICITY_OVRD=M</stp>
        <tr r="G475" s="3"/>
      </tp>
      <tp t="e">
        <v>#N/A</v>
        <stp/>
        <stp>##V3_BDSV12</stp>
        <stp>SPX Index</stp>
        <stp>CHAIN_TICKERS</stp>
        <stp>[PUTStrategy6.xlsx]Backup!R399C7</stp>
        <stp>CHAIN_STRIKE_PX_OVRD</stp>
        <stp>8160</stp>
        <stp>CHAIN_PUT_CALL_TYPE_OVRD=P</stp>
        <stp>CHAIN_PERIODICITY_OVRD=M</stp>
        <tr r="G399" s="3"/>
      </tp>
      <tp t="e">
        <v>#N/A</v>
        <stp/>
        <stp>##V3_BDSV12</stp>
        <stp>SPX Index</stp>
        <stp>CHAIN_TICKERS</stp>
        <stp>[PUTStrategy6.xlsx]Backup!R300C7</stp>
        <stp>CHAIN_STRIKE_PX_OVRD</stp>
        <stp>6180</stp>
        <stp>CHAIN_PUT_CALL_TYPE_OVRD=P</stp>
        <stp>CHAIN_PERIODICITY_OVRD=M</stp>
        <tr r="G300" s="3"/>
      </tp>
      <tp t="e">
        <v>#N/A</v>
        <stp/>
        <stp>##V3_BDSV12</stp>
        <stp>SPX Index</stp>
        <stp>CHAIN_TICKERS</stp>
        <stp>[PUTStrategy6.xlsx]Backup!R396C7</stp>
        <stp>CHAIN_STRIKE_PX_OVRD</stp>
        <stp>8100</stp>
        <stp>CHAIN_PUT_CALL_TYPE_OVRD=P</stp>
        <stp>CHAIN_PERIODICITY_OVRD=M</stp>
        <tr r="G396" s="3"/>
      </tp>
      <tp t="e">
        <v>#N/A</v>
        <stp/>
        <stp>##V3_BDSV12</stp>
        <stp>SPX Index</stp>
        <stp>CHAIN_TICKERS</stp>
        <stp>[PUTStrategy6.xlsx]Backup!R110C7</stp>
        <stp>CHAIN_STRIKE_PX_OVRD</stp>
        <stp>2380</stp>
        <stp>CHAIN_PUT_CALL_TYPE_OVRD=P</stp>
        <stp>CHAIN_PERIODICITY_OVRD=M</stp>
        <tr r="G110" s="3"/>
      </tp>
      <tp t="e">
        <v>#N/A</v>
        <stp/>
        <stp>##V3_BDSV12</stp>
        <stp>SPX Index</stp>
        <stp>CHAIN_TICKERS</stp>
        <stp>[PUTStrategy6.xlsx]Backup!R291C7</stp>
        <stp>CHAIN_STRIKE_PX_OVRD</stp>
        <stp>6000</stp>
        <stp>CHAIN_PUT_CALL_TYPE_OVRD=P</stp>
        <stp>CHAIN_PERIODICITY_OVRD=M</stp>
        <tr r="G291" s="3"/>
      </tp>
      <tp t="e">
        <v>#N/A</v>
        <stp/>
        <stp>##V3_BDSV12</stp>
        <stp>SPX Index</stp>
        <stp>CHAIN_TICKERS</stp>
        <stp>[PUTStrategy6.xlsx]Backup!R425C7</stp>
        <stp>CHAIN_STRIKE_PX_OVRD</stp>
        <stp>8680</stp>
        <stp>CHAIN_PUT_CALL_TYPE_OVRD=P</stp>
        <stp>CHAIN_PERIODICITY_OVRD=M</stp>
        <tr r="G425" s="3"/>
      </tp>
      <tp t="e">
        <v>#N/A</v>
        <stp/>
        <stp>##V3_BDSV12</stp>
        <stp>SPX Index</stp>
        <stp>CHAIN_TICKERS</stp>
        <stp>[PUTStrategy6.xlsx]Backup!R397C7</stp>
        <stp>CHAIN_STRIKE_PX_OVRD</stp>
        <stp>8120</stp>
        <stp>CHAIN_PUT_CALL_TYPE_OVRD=P</stp>
        <stp>CHAIN_PERIODICITY_OVRD=M</stp>
        <tr r="G397" s="3"/>
      </tp>
      <tp t="e">
        <v>#N/A</v>
        <stp/>
        <stp>##V3_BDSV12</stp>
        <stp>SPX Index</stp>
        <stp>CHAIN_TICKERS</stp>
        <stp>[PUTStrategy6.xlsx]Backup!R292C7</stp>
        <stp>CHAIN_STRIKE_PX_OVRD</stp>
        <stp>6020</stp>
        <stp>CHAIN_PUT_CALL_TYPE_OVRD=P</stp>
        <stp>CHAIN_PERIODICITY_OVRD=M</stp>
        <tr r="G292" s="3"/>
      </tp>
      <tp t="e">
        <v>#N/A</v>
        <stp/>
        <stp>##V3_BDSV12</stp>
        <stp>SPX Index</stp>
        <stp>CHAIN_TICKERS</stp>
        <stp>[PUTStrategy6.xlsx]Backup!R246C7</stp>
        <stp>CHAIN_STRIKE_PX_OVRD</stp>
        <stp>5100</stp>
        <stp>CHAIN_PUT_CALL_TYPE_OVRD=P</stp>
        <stp>CHAIN_PERIODICITY_OVRD=M</stp>
        <tr r="G246" s="3"/>
      </tp>
      <tp t="e">
        <v>#N/A</v>
        <stp/>
        <stp>##V3_BDSV12</stp>
        <stp>SPX Index</stp>
        <stp>CHAIN_TICKERS</stp>
        <stp>[PUTStrategy6.xlsx]Backup!R103C7</stp>
        <stp>CHAIN_STRIKE_PX_OVRD</stp>
        <stp>2240</stp>
        <stp>CHAIN_PUT_CALL_TYPE_OVRD=P</stp>
        <stp>CHAIN_PERIODICITY_OVRD=M</stp>
        <tr r="G103" s="3"/>
      </tp>
      <tp t="e">
        <v>#N/A</v>
        <stp/>
        <stp>##V3_BDSV12</stp>
        <stp>SPX Index</stp>
        <stp>CHAIN_TICKERS</stp>
        <stp>[PUTStrategy6.xlsx]Backup!R341C7</stp>
        <stp>CHAIN_STRIKE_PX_OVRD</stp>
        <stp>7000</stp>
        <stp>CHAIN_PUT_CALL_TYPE_OVRD=P</stp>
        <stp>CHAIN_PERIODICITY_OVRD=M</stp>
        <tr r="G341" s="3"/>
      </tp>
      <tp t="e">
        <v>#N/A</v>
        <stp/>
        <stp>##V3_BDSV12</stp>
        <stp>SPX Index</stp>
        <stp>CHAIN_TICKERS</stp>
        <stp>[PUTStrategy6.xlsx]Backup!R429C7</stp>
        <stp>CHAIN_STRIKE_PX_OVRD</stp>
        <stp>8760</stp>
        <stp>CHAIN_PUT_CALL_TYPE_OVRD=P</stp>
        <stp>CHAIN_PERIODICITY_OVRD=M</stp>
        <tr r="G429" s="3"/>
      </tp>
      <tp t="e">
        <v>#N/A</v>
        <stp/>
        <stp>##V3_BDSV12</stp>
        <stp>SPX Index</stp>
        <stp>CHAIN_TICKERS</stp>
        <stp>[PUTStrategy6.xlsx]Backup!R477C7</stp>
        <stp>CHAIN_STRIKE_PX_OVRD</stp>
        <stp>9720</stp>
        <stp>CHAIN_PUT_CALL_TYPE_OVRD=P</stp>
        <stp>CHAIN_PERIODICITY_OVRD=M</stp>
        <tr r="G477" s="3"/>
      </tp>
      <tp t="e">
        <v>#N/A</v>
        <stp/>
        <stp>##V3_BDSV12</stp>
        <stp>SPX Index</stp>
        <stp>CHAIN_TICKERS</stp>
        <stp>[PUTStrategy6.xlsx]Backup!R151C7</stp>
        <stp>CHAIN_STRIKE_PX_OVRD</stp>
        <stp>3200</stp>
        <stp>CHAIN_PUT_CALL_TYPE_OVRD=P</stp>
        <stp>CHAIN_PERIODICITY_OVRD=M</stp>
        <tr r="G151" s="3"/>
      </tp>
      <tp t="e">
        <v>#N/A</v>
        <stp/>
        <stp>##V3_BDSV12</stp>
        <stp>SPX Index</stp>
        <stp>CHAIN_TICKERS</stp>
        <stp>[PUTStrategy6.xlsx]Backup!R247C7</stp>
        <stp>CHAIN_STRIKE_PX_OVRD</stp>
        <stp>5120</stp>
        <stp>CHAIN_PUT_CALL_TYPE_OVRD=P</stp>
        <stp>CHAIN_PERIODICITY_OVRD=M</stp>
        <tr r="G247" s="3"/>
      </tp>
      <tp t="e">
        <v>#N/A</v>
        <stp/>
        <stp>##V3_BDSV12</stp>
        <stp>SPX Index</stp>
        <stp>CHAIN_TICKERS</stp>
        <stp>[PUTStrategy6.xlsx]Backup!R104C7</stp>
        <stp>CHAIN_STRIKE_PX_OVRD</stp>
        <stp>2260</stp>
        <stp>CHAIN_PUT_CALL_TYPE_OVRD=P</stp>
        <stp>CHAIN_PERIODICITY_OVRD=M</stp>
        <tr r="G104" s="3"/>
      </tp>
      <tp t="e">
        <v>#N/A</v>
        <stp/>
        <stp>##V3_BDSV12</stp>
        <stp>SPX Index</stp>
        <stp>CHAIN_TICKERS</stp>
        <stp>[PUTStrategy6.xlsx]Backup!R342C7</stp>
        <stp>CHAIN_STRIKE_PX_OVRD</stp>
        <stp>7020</stp>
        <stp>CHAIN_PUT_CALL_TYPE_OVRD=P</stp>
        <stp>CHAIN_PERIODICITY_OVRD=M</stp>
        <tr r="G342" s="3"/>
      </tp>
      <tp t="e">
        <v>#N/A</v>
        <stp/>
        <stp>##V3_BDSV12</stp>
        <stp>SPX Index</stp>
        <stp>CHAIN_TICKERS</stp>
        <stp>[PUTStrategy6.xlsx]Backup!R428C7</stp>
        <stp>CHAIN_STRIKE_PX_OVRD</stp>
        <stp>8740</stp>
        <stp>CHAIN_PUT_CALL_TYPE_OVRD=P</stp>
        <stp>CHAIN_PERIODICITY_OVRD=M</stp>
        <tr r="G428" s="3"/>
      </tp>
      <tp t="e">
        <v>#N/A</v>
        <stp/>
        <stp>##V3_BDSV12</stp>
        <stp>SPX Index</stp>
        <stp>CHAIN_TICKERS</stp>
        <stp>[PUTStrategy6.xlsx]Backup!R476C7</stp>
        <stp>CHAIN_STRIKE_PX_OVRD</stp>
        <stp>9700</stp>
        <stp>CHAIN_PUT_CALL_TYPE_OVRD=P</stp>
        <stp>CHAIN_PERIODICITY_OVRD=M</stp>
        <tr r="G476" s="3"/>
      </tp>
      <tp t="e">
        <v>#N/A</v>
        <stp/>
        <stp>##V3_BDSV12</stp>
        <stp>SPX Index</stp>
        <stp>CHAIN_TICKERS</stp>
        <stp>[PUTStrategy6.xlsx]Backup!R152C7</stp>
        <stp>CHAIN_STRIKE_PX_OVRD</stp>
        <stp>3220</stp>
        <stp>CHAIN_PUT_CALL_TYPE_OVRD=P</stp>
        <stp>CHAIN_PERIODICITY_OVRD=M</stp>
        <tr r="G152" s="3"/>
      </tp>
      <tp t="e">
        <v>#N/A</v>
        <stp/>
        <stp>##V3_BDSV12</stp>
        <stp>SPX Index</stp>
        <stp>CHAIN_TICKERS</stp>
        <stp>[PUTStrategy6.xlsx]Backup!R427C7</stp>
        <stp>CHAIN_STRIKE_PX_OVRD</stp>
        <stp>8720</stp>
        <stp>CHAIN_PUT_CALL_TYPE_OVRD=P</stp>
        <stp>CHAIN_PERIODICITY_OVRD=M</stp>
        <tr r="G427" s="3"/>
      </tp>
      <tp t="e">
        <v>#N/A</v>
        <stp/>
        <stp>##V3_BDSV12</stp>
        <stp>SPX Index</stp>
        <stp>CHAIN_TICKERS</stp>
        <stp>[PUTStrategy6.xlsx]Backup!R343C7</stp>
        <stp>CHAIN_STRIKE_PX_OVRD</stp>
        <stp>7040</stp>
        <stp>CHAIN_PUT_CALL_TYPE_OVRD=P</stp>
        <stp>CHAIN_PERIODICITY_OVRD=M</stp>
        <tr r="G343" s="3"/>
      </tp>
      <tp t="e">
        <v>#N/A</v>
        <stp/>
        <stp>##V3_BDSV12</stp>
        <stp>SPX Index</stp>
        <stp>CHAIN_TICKERS</stp>
        <stp>[PUTStrategy6.xlsx]Backup!R480C7</stp>
        <stp>CHAIN_STRIKE_PX_OVRD</stp>
        <stp>9780</stp>
        <stp>CHAIN_PUT_CALL_TYPE_OVRD=P</stp>
        <stp>CHAIN_PERIODICITY_OVRD=M</stp>
        <tr r="G480" s="3"/>
      </tp>
      <tp t="e">
        <v>#N/A</v>
        <stp/>
        <stp>##V3_BDSV12</stp>
        <stp>SPX Index</stp>
        <stp>CHAIN_TICKERS</stp>
        <stp>[PUTStrategy6.xlsx]Backup!R101C7</stp>
        <stp>CHAIN_STRIKE_PX_OVRD</stp>
        <stp>2200</stp>
        <stp>CHAIN_PUT_CALL_TYPE_OVRD=P</stp>
        <stp>CHAIN_PERIODICITY_OVRD=M</stp>
        <tr r="G101" s="3"/>
      </tp>
      <tp t="e">
        <v>#N/A</v>
        <stp/>
        <stp>##V3_BDSV12</stp>
        <stp>SPX Index</stp>
        <stp>CHAIN_TICKERS</stp>
        <stp>[PUTStrategy6.xlsx]Backup!R248C7</stp>
        <stp>CHAIN_STRIKE_PX_OVRD</stp>
        <stp>5140</stp>
        <stp>CHAIN_PUT_CALL_TYPE_OVRD=P</stp>
        <stp>CHAIN_PERIODICITY_OVRD=M</stp>
        <tr r="G248" s="3"/>
      </tp>
      <tp t="e">
        <v>#N/A</v>
        <stp/>
        <stp>##V3_BDSV12</stp>
        <stp>SPX Index</stp>
        <stp>CHAIN_TICKERS</stp>
        <stp>[PUTStrategy6.xlsx]Backup!R395C7</stp>
        <stp>CHAIN_STRIKE_PX_OVRD</stp>
        <stp>8080</stp>
        <stp>CHAIN_PUT_CALL_TYPE_OVRD=P</stp>
        <stp>CHAIN_PERIODICITY_OVRD=M</stp>
        <tr r="G395" s="3"/>
      </tp>
      <tp t="e">
        <v>#N/A</v>
        <stp/>
        <stp>##V3_BDSV12</stp>
        <stp>SPX Index</stp>
        <stp>CHAIN_TICKERS</stp>
        <stp>[PUTStrategy6.xlsx]Backup!R153C7</stp>
        <stp>CHAIN_STRIKE_PX_OVRD</stp>
        <stp>3240</stp>
        <stp>CHAIN_PUT_CALL_TYPE_OVRD=P</stp>
        <stp>CHAIN_PERIODICITY_OVRD=M</stp>
        <tr r="G153" s="3"/>
      </tp>
      <tp t="e">
        <v>#N/A</v>
        <stp/>
        <stp>##V3_BDSV12</stp>
        <stp>SPX Index</stp>
        <stp>CHAIN_TICKERS</stp>
        <stp>[PUTStrategy6.xlsx]Backup!R479C7</stp>
        <stp>CHAIN_STRIKE_PX_OVRD</stp>
        <stp>9760</stp>
        <stp>CHAIN_PUT_CALL_TYPE_OVRD=P</stp>
        <stp>CHAIN_PERIODICITY_OVRD=M</stp>
        <tr r="G479" s="3"/>
      </tp>
      <tp t="e">
        <v>#N/A</v>
        <stp/>
        <stp>##V3_BDSV12</stp>
        <stp>SPX Index</stp>
        <stp>CHAIN_TICKERS</stp>
        <stp>[PUTStrategy6.xlsx]Backup!R426C7</stp>
        <stp>CHAIN_STRIKE_PX_OVRD</stp>
        <stp>8700</stp>
        <stp>CHAIN_PUT_CALL_TYPE_OVRD=P</stp>
        <stp>CHAIN_PERIODICITY_OVRD=M</stp>
        <tr r="G426" s="3"/>
      </tp>
      <tp t="e">
        <v>#N/A</v>
        <stp/>
        <stp>##V3_BDSV12</stp>
        <stp>SPX Index</stp>
        <stp>CHAIN_TICKERS</stp>
        <stp>[PUTStrategy6.xlsx]Backup!R344C7</stp>
        <stp>CHAIN_STRIKE_PX_OVRD</stp>
        <stp>7060</stp>
        <stp>CHAIN_PUT_CALL_TYPE_OVRD=P</stp>
        <stp>CHAIN_PERIODICITY_OVRD=M</stp>
        <tr r="G344" s="3"/>
      </tp>
      <tp t="e">
        <v>#N/A</v>
        <stp/>
        <stp>##V3_BDSV12</stp>
        <stp>SPX Index</stp>
        <stp>CHAIN_TICKERS</stp>
        <stp>[PUTStrategy6.xlsx]Backup!R102C7</stp>
        <stp>CHAIN_STRIKE_PX_OVRD</stp>
        <stp>2220</stp>
        <stp>CHAIN_PUT_CALL_TYPE_OVRD=P</stp>
        <stp>CHAIN_PERIODICITY_OVRD=M</stp>
        <tr r="G102" s="3"/>
      </tp>
      <tp t="e">
        <v>#N/A</v>
        <stp/>
        <stp>##V3_BDSV12</stp>
        <stp>SPX Index</stp>
        <stp>CHAIN_TICKERS</stp>
        <stp>[PUTStrategy6.xlsx]Backup!R249C7</stp>
        <stp>CHAIN_STRIKE_PX_OVRD</stp>
        <stp>5160</stp>
        <stp>CHAIN_PUT_CALL_TYPE_OVRD=P</stp>
        <stp>CHAIN_PERIODICITY_OVRD=M</stp>
        <tr r="G249" s="3"/>
      </tp>
      <tp t="e">
        <v>#N/A</v>
        <stp/>
        <stp>##V3_BDSV12</stp>
        <stp>SPX Index</stp>
        <stp>CHAIN_TICKERS</stp>
        <stp>[PUTStrategy6.xlsx]Backup!R154C7</stp>
        <stp>CHAIN_STRIKE_PX_OVRD</stp>
        <stp>3260</stp>
        <stp>CHAIN_PUT_CALL_TYPE_OVRD=P</stp>
        <stp>CHAIN_PERIODICITY_OVRD=M</stp>
        <tr r="G154" s="3"/>
      </tp>
      <tp t="e">
        <v>#N/A</v>
        <stp/>
        <stp>##V3_BDSV12</stp>
        <stp>SPX Index</stp>
        <stp>CHAIN_TICKERS</stp>
        <stp>[PUTStrategy6.xlsx]Backup!R478C7</stp>
        <stp>CHAIN_STRIKE_PX_OVRD</stp>
        <stp>9740</stp>
        <stp>CHAIN_PUT_CALL_TYPE_OVRD=P</stp>
        <stp>CHAIN_PERIODICITY_OVRD=M</stp>
        <tr r="G478" s="3"/>
      </tp>
      <tp t="e">
        <v>#N/A</v>
        <stp/>
        <stp>##V3_BDSV12</stp>
        <stp>SPX Index</stp>
        <stp>CHAIN_TICKERS</stp>
        <stp>[PUTStrategy6.xlsx]Backup!R345C7</stp>
        <stp>CHAIN_STRIKE_PX_OVRD</stp>
        <stp>7080</stp>
        <stp>CHAIN_PUT_CALL_TYPE_OVRD=P</stp>
        <stp>CHAIN_PERIODICITY_OVRD=M</stp>
        <tr r="G345" s="3"/>
      </tp>
      <tp t="e">
        <v>#N/A</v>
        <stp/>
        <stp>##V3_BDSV12</stp>
        <stp>SPX Index</stp>
        <stp>CHAIN_TICKERS</stp>
        <stp>[PUTStrategy6.xlsx]Backup!R155C7</stp>
        <stp>CHAIN_STRIKE_PX_OVRD</stp>
        <stp>3280</stp>
        <stp>CHAIN_PUT_CALL_TYPE_OVRD=P</stp>
        <stp>CHAIN_PERIODICITY_OVRD=M</stp>
        <tr r="G155" s="3"/>
      </tp>
      <tp t="e">
        <v>#N/A</v>
        <stp/>
        <stp>##V3_BDSV12</stp>
        <stp>SPX Index</stp>
        <stp>CHAIN_TICKERS</stp>
        <stp>[PUTStrategy6.xlsx]Backup!R393C7</stp>
        <stp>CHAIN_STRIKE_PX_OVRD</stp>
        <stp>8040</stp>
        <stp>CHAIN_PUT_CALL_TYPE_OVRD=P</stp>
        <stp>CHAIN_PERIODICITY_OVRD=M</stp>
        <tr r="G393" s="3"/>
      </tp>
      <tp t="e">
        <v>#N/A</v>
        <stp/>
        <stp>##V3_BDSV12</stp>
        <stp>SPX Index</stp>
        <stp>CHAIN_TICKERS</stp>
        <stp>[PUTStrategy6.xlsx]Backup!R250C7</stp>
        <stp>CHAIN_STRIKE_PX_OVRD</stp>
        <stp>5180</stp>
        <stp>CHAIN_PUT_CALL_TYPE_OVRD=P</stp>
        <stp>CHAIN_PERIODICITY_OVRD=M</stp>
        <tr r="G250" s="3"/>
      </tp>
      <tp t="e">
        <v>#N/A</v>
        <stp/>
        <stp>##V3_BDSV12</stp>
        <stp>SPX Index</stp>
        <stp>CHAIN_TICKERS</stp>
        <stp>[PUTStrategy6.xlsx]Backup!R298C7</stp>
        <stp>CHAIN_STRIKE_PX_OVRD</stp>
        <stp>6140</stp>
        <stp>CHAIN_PUT_CALL_TYPE_OVRD=P</stp>
        <stp>CHAIN_PERIODICITY_OVRD=M</stp>
        <tr r="G298" s="3"/>
      </tp>
      <tp t="e">
        <v>#N/A</v>
        <stp/>
        <stp>##V3_BDSV12</stp>
        <stp>SPX Index</stp>
        <stp>CHAIN_TICKERS</stp>
        <stp>[PUTStrategy6.xlsx]Backup!R394C7</stp>
        <stp>CHAIN_STRIKE_PX_OVRD</stp>
        <stp>8060</stp>
        <stp>CHAIN_PUT_CALL_TYPE_OVRD=P</stp>
        <stp>CHAIN_PERIODICITY_OVRD=M</stp>
        <tr r="G394" s="3"/>
      </tp>
      <tp t="e">
        <v>#N/A</v>
        <stp/>
        <stp>##V3_BDSV12</stp>
        <stp>SPX Index</stp>
        <stp>CHAIN_TICKERS</stp>
        <stp>[PUTStrategy6.xlsx]Backup!R299C7</stp>
        <stp>CHAIN_STRIKE_PX_OVRD</stp>
        <stp>6160</stp>
        <stp>CHAIN_PUT_CALL_TYPE_OVRD=P</stp>
        <stp>CHAIN_PERIODICITY_OVRD=M</stp>
        <tr r="G299" s="3"/>
      </tp>
      <tp t="e">
        <v>#N/A</v>
        <stp/>
        <stp>##V3_BDSV12</stp>
        <stp>SPX Index</stp>
        <stp>CHAIN_TICKERS</stp>
        <stp>[PUTStrategy6.xlsx]Backup!R105C7</stp>
        <stp>CHAIN_STRIKE_PX_OVRD</stp>
        <stp>2280</stp>
        <stp>CHAIN_PUT_CALL_TYPE_OVRD=P</stp>
        <stp>CHAIN_PERIODICITY_OVRD=M</stp>
        <tr r="G105" s="3"/>
      </tp>
      <tp t="e">
        <v>#N/A</v>
        <stp/>
        <stp>##V3_BDSV12</stp>
        <stp>SPX Index</stp>
        <stp>CHAIN_TICKERS</stp>
        <stp>[PUTStrategy6.xlsx]Backup!R200C7</stp>
        <stp>CHAIN_STRIKE_PX_OVRD</stp>
        <stp>4180</stp>
        <stp>CHAIN_PUT_CALL_TYPE_OVRD=P</stp>
        <stp>CHAIN_PERIODICITY_OVRD=M</stp>
        <tr r="G200" s="3"/>
      </tp>
      <tp t="e">
        <v>#N/A</v>
        <stp/>
        <stp>##V3_BDSV12</stp>
        <stp>SPX Index</stp>
        <stp>CHAIN_TICKERS</stp>
        <stp>[PUTStrategy6.xlsx]Backup!R296C7</stp>
        <stp>CHAIN_STRIKE_PX_OVRD</stp>
        <stp>6100</stp>
        <stp>CHAIN_PUT_CALL_TYPE_OVRD=P</stp>
        <stp>CHAIN_PERIODICITY_OVRD=M</stp>
        <tr r="G296" s="3"/>
      </tp>
      <tp t="e">
        <v>#N/A</v>
        <stp/>
        <stp>##V3_BDSV12</stp>
        <stp>SPX Index</stp>
        <stp>CHAIN_TICKERS</stp>
        <stp>[PUTStrategy6.xlsx]Backup!R391C7</stp>
        <stp>CHAIN_STRIKE_PX_OVRD</stp>
        <stp>8000</stp>
        <stp>CHAIN_PUT_CALL_TYPE_OVRD=P</stp>
        <stp>CHAIN_PERIODICITY_OVRD=M</stp>
        <tr r="G391" s="3"/>
      </tp>
      <tp t="e">
        <v>#N/A</v>
        <stp/>
        <stp>##V3_BDSV12</stp>
        <stp>SPX Index</stp>
        <stp>CHAIN_TICKERS</stp>
        <stp>[PUTStrategy6.xlsx]Backup!R297C7</stp>
        <stp>CHAIN_STRIKE_PX_OVRD</stp>
        <stp>6120</stp>
        <stp>CHAIN_PUT_CALL_TYPE_OVRD=P</stp>
        <stp>CHAIN_PERIODICITY_OVRD=M</stp>
        <tr r="G297" s="3"/>
      </tp>
      <tp t="e">
        <v>#N/A</v>
        <stp/>
        <stp>##V3_BDSV12</stp>
        <stp>SPX Index</stp>
        <stp>CHAIN_TICKERS</stp>
        <stp>[PUTStrategy6.xlsx]Backup!R392C7</stp>
        <stp>CHAIN_STRIKE_PX_OVRD</stp>
        <stp>8020</stp>
        <stp>CHAIN_PUT_CALL_TYPE_OVRD=P</stp>
        <stp>CHAIN_PERIODICITY_OVRD=M</stp>
        <tr r="G392" s="3"/>
      </tp>
      <tp t="e">
        <v>#N/A</v>
        <stp/>
        <stp>##V3_BDSV12</stp>
        <stp>SPX Index</stp>
        <stp>CHAIN_TICKERS</stp>
        <stp>[PUTStrategy6.xlsx]Backup!R430C7</stp>
        <stp>CHAIN_STRIKE_PX_OVRD</stp>
        <stp>8780</stp>
        <stp>CHAIN_PUT_CALL_TYPE_OVRD=P</stp>
        <stp>CHAIN_PERIODICITY_OVRD=M</stp>
        <tr r="G430" s="3"/>
      </tp>
      <tp t="e">
        <v>#N/A</v>
        <stp/>
        <stp>##V3_BDSV12</stp>
        <stp>SPX Index</stp>
        <stp>CHAIN_TICKERS</stp>
        <stp>[PUTStrategy6.xlsx]Backup!R167C7</stp>
        <stp>CHAIN_STRIKE_PX_OVRD</stp>
        <stp>3520</stp>
        <stp>CHAIN_PUT_CALL_TYPE_OVRD=P</stp>
        <stp>CHAIN_PERIODICITY_OVRD=M</stp>
        <tr r="G167" s="3"/>
      </tp>
      <tp t="e">
        <v>#N/A</v>
        <stp/>
        <stp>##V3_BDSV12</stp>
        <stp>SPX Index</stp>
        <stp>CHAIN_TICKERS</stp>
        <stp>[PUTStrategy6.xlsx]Backup!R224C7</stp>
        <stp>CHAIN_STRIKE_PX_OVRD</stp>
        <stp>4660</stp>
        <stp>CHAIN_PUT_CALL_TYPE_OVRD=P</stp>
        <stp>CHAIN_PERIODICITY_OVRD=M</stp>
        <tr r="G224" s="3"/>
      </tp>
      <tp t="e">
        <v>#N/A</v>
        <stp/>
        <stp>##V3_BDSV12</stp>
        <stp>SPX Index</stp>
        <stp>CHAIN_TICKERS</stp>
        <stp>[PUTStrategy6.xlsx]Backup!R441C7</stp>
        <stp>CHAIN_STRIKE_PX_OVRD</stp>
        <stp>9000</stp>
        <stp>CHAIN_PUT_CALL_TYPE_OVRD=P</stp>
        <stp>CHAIN_PERIODICITY_OVRD=M</stp>
        <tr r="G441" s="3"/>
      </tp>
      <tp t="e">
        <v>#N/A</v>
        <stp/>
        <stp>##V3_BDSV12</stp>
        <stp>SPX Index</stp>
        <stp>CHAIN_TICKERS</stp>
        <stp>[PUTStrategy6.xlsx]Backup!R329C7</stp>
        <stp>CHAIN_STRIKE_PX_OVRD</stp>
        <stp>6760</stp>
        <stp>CHAIN_PUT_CALL_TYPE_OVRD=P</stp>
        <stp>CHAIN_PERIODICITY_OVRD=M</stp>
        <tr r="G329" s="3"/>
      </tp>
      <tp t="e">
        <v>#N/A</v>
        <stp/>
        <stp>##V3_BDSV12</stp>
        <stp>SPX Index</stp>
        <stp>CHAIN_TICKERS</stp>
        <stp>[PUTStrategy6.xlsx]Backup!R377C7</stp>
        <stp>CHAIN_STRIKE_PX_OVRD</stp>
        <stp>7720</stp>
        <stp>CHAIN_PUT_CALL_TYPE_OVRD=P</stp>
        <stp>CHAIN_PERIODICITY_OVRD=M</stp>
        <tr r="G377" s="3"/>
      </tp>
      <tp t="e">
        <v>#N/A</v>
        <stp/>
        <stp>##V3_BDSV12</stp>
        <stp>SPX Index</stp>
        <stp>CHAIN_TICKERS</stp>
        <stp>[PUTStrategy6.xlsx]Backup!R272C7</stp>
        <stp>CHAIN_STRIKE_PX_OVRD</stp>
        <stp>5620</stp>
        <stp>CHAIN_PUT_CALL_TYPE_OVRD=P</stp>
        <stp>CHAIN_PERIODICITY_OVRD=M</stp>
        <tr r="G272" s="3"/>
      </tp>
      <tp t="e">
        <v>#N/A</v>
        <stp/>
        <stp>##V3_BDSV12</stp>
        <stp>SPX Index</stp>
        <stp>CHAIN_TICKERS</stp>
        <stp>[PUTStrategy6.xlsx]Backup!R118C7</stp>
        <stp>CHAIN_STRIKE_PX_OVRD</stp>
        <stp>2540</stp>
        <stp>CHAIN_PUT_CALL_TYPE_OVRD=P</stp>
        <stp>CHAIN_PERIODICITY_OVRD=M</stp>
        <tr r="G118" s="3"/>
      </tp>
      <tp t="e">
        <v>#N/A</v>
        <stp/>
        <stp>##V3_BDSV12</stp>
        <stp>SPX Index</stp>
        <stp>CHAIN_TICKERS</stp>
        <stp>[PUTStrategy6.xlsx]Backup!R166C7</stp>
        <stp>CHAIN_STRIKE_PX_OVRD</stp>
        <stp>3500</stp>
        <stp>CHAIN_PUT_CALL_TYPE_OVRD=P</stp>
        <stp>CHAIN_PERIODICITY_OVRD=M</stp>
        <tr r="G166" s="3"/>
      </tp>
      <tp t="e">
        <v>#N/A</v>
        <stp/>
        <stp>##V3_BDSV12</stp>
        <stp>SPX Index</stp>
        <stp>CHAIN_TICKERS</stp>
        <stp>[PUTStrategy6.xlsx]Backup!R442C7</stp>
        <stp>CHAIN_STRIKE_PX_OVRD</stp>
        <stp>9020</stp>
        <stp>CHAIN_PUT_CALL_TYPE_OVRD=P</stp>
        <stp>CHAIN_PERIODICITY_OVRD=M</stp>
        <tr r="G442" s="3"/>
      </tp>
      <tp t="e">
        <v>#N/A</v>
        <stp/>
        <stp>##V3_BDSV12</stp>
        <stp>SPX Index</stp>
        <stp>CHAIN_TICKERS</stp>
        <stp>[PUTStrategy6.xlsx]Backup!R223C7</stp>
        <stp>CHAIN_STRIKE_PX_OVRD</stp>
        <stp>4640</stp>
        <stp>CHAIN_PUT_CALL_TYPE_OVRD=P</stp>
        <stp>CHAIN_PERIODICITY_OVRD=M</stp>
        <tr r="G223" s="3"/>
      </tp>
      <tp t="e">
        <v>#N/A</v>
        <stp/>
        <stp>##V3_BDSV12</stp>
        <stp>SPX Index</stp>
        <stp>CHAIN_TICKERS</stp>
        <stp>[PUTStrategy6.xlsx]Backup!R328C7</stp>
        <stp>CHAIN_STRIKE_PX_OVRD</stp>
        <stp>6740</stp>
        <stp>CHAIN_PUT_CALL_TYPE_OVRD=P</stp>
        <stp>CHAIN_PERIODICITY_OVRD=M</stp>
        <tr r="G328" s="3"/>
      </tp>
      <tp t="e">
        <v>#N/A</v>
        <stp/>
        <stp>##V3_BDSV12</stp>
        <stp>SPX Index</stp>
        <stp>CHAIN_TICKERS</stp>
        <stp>[PUTStrategy6.xlsx]Backup!R376C7</stp>
        <stp>CHAIN_STRIKE_PX_OVRD</stp>
        <stp>7700</stp>
        <stp>CHAIN_PUT_CALL_TYPE_OVRD=P</stp>
        <stp>CHAIN_PERIODICITY_OVRD=M</stp>
        <tr r="G376" s="3"/>
      </tp>
      <tp t="e">
        <v>#N/A</v>
        <stp/>
        <stp>##V3_BDSV12</stp>
        <stp>SPX Index</stp>
        <stp>CHAIN_TICKERS</stp>
        <stp>[PUTStrategy6.xlsx]Backup!R271C7</stp>
        <stp>CHAIN_STRIKE_PX_OVRD</stp>
        <stp>5600</stp>
        <stp>CHAIN_PUT_CALL_TYPE_OVRD=P</stp>
        <stp>CHAIN_PERIODICITY_OVRD=M</stp>
        <tr r="G271" s="3"/>
      </tp>
      <tp t="e">
        <v>#N/A</v>
        <stp/>
        <stp>##V3_BDSV12</stp>
        <stp>SPX Index</stp>
        <stp>CHAIN_TICKERS</stp>
        <stp>[PUTStrategy6.xlsx]Backup!R119C7</stp>
        <stp>CHAIN_STRIKE_PX_OVRD</stp>
        <stp>2560</stp>
        <stp>CHAIN_PUT_CALL_TYPE_OVRD=P</stp>
        <stp>CHAIN_PERIODICITY_OVRD=M</stp>
        <tr r="G119" s="3"/>
      </tp>
      <tp t="e">
        <v>#N/A</v>
        <stp/>
        <stp>##V3_BDSV12</stp>
        <stp>SPX Index</stp>
        <stp>CHAIN_TICKERS</stp>
        <stp>[PUTStrategy6.xlsx]Backup!R327C7</stp>
        <stp>CHAIN_STRIKE_PX_OVRD</stp>
        <stp>6720</stp>
        <stp>CHAIN_PUT_CALL_TYPE_OVRD=P</stp>
        <stp>CHAIN_PERIODICITY_OVRD=M</stp>
        <tr r="G327" s="3"/>
      </tp>
      <tp t="e">
        <v>#N/A</v>
        <stp/>
        <stp>##V3_BDSV12</stp>
        <stp>SPX Index</stp>
        <stp>CHAIN_TICKERS</stp>
        <stp>[PUTStrategy6.xlsx]Backup!R222C7</stp>
        <stp>CHAIN_STRIKE_PX_OVRD</stp>
        <stp>4620</stp>
        <stp>CHAIN_PUT_CALL_TYPE_OVRD=P</stp>
        <stp>CHAIN_PERIODICITY_OVRD=M</stp>
        <tr r="G222" s="3"/>
      </tp>
      <tp t="e">
        <v>#N/A</v>
        <stp/>
        <stp>##V3_BDSV12</stp>
        <stp>SPX Index</stp>
        <stp>CHAIN_TICKERS</stp>
        <stp>[PUTStrategy6.xlsx]Backup!R443C7</stp>
        <stp>CHAIN_STRIKE_PX_OVRD</stp>
        <stp>9040</stp>
        <stp>CHAIN_PUT_CALL_TYPE_OVRD=P</stp>
        <stp>CHAIN_PERIODICITY_OVRD=M</stp>
        <tr r="G443" s="3"/>
      </tp>
      <tp t="e">
        <v>#N/A</v>
        <stp/>
        <stp>##V3_BDSV12</stp>
        <stp>SPX Index</stp>
        <stp>CHAIN_TICKERS</stp>
        <stp>[PUTStrategy6.xlsx]Backup!R380C7</stp>
        <stp>CHAIN_STRIKE_PX_OVRD</stp>
        <stp>7780</stp>
        <stp>CHAIN_PUT_CALL_TYPE_OVRD=P</stp>
        <stp>CHAIN_PERIODICITY_OVRD=M</stp>
        <tr r="G380" s="3"/>
      </tp>
      <tp t="e">
        <v>#N/A</v>
        <stp/>
        <stp>##V3_BDSV12</stp>
        <stp>SPX Index</stp>
        <stp>CHAIN_TICKERS</stp>
        <stp>[PUTStrategy6.xlsx]Backup!R169C7</stp>
        <stp>CHAIN_STRIKE_PX_OVRD</stp>
        <stp>3560</stp>
        <stp>CHAIN_PUT_CALL_TYPE_OVRD=P</stp>
        <stp>CHAIN_PERIODICITY_OVRD=M</stp>
        <tr r="G169" s="3"/>
      </tp>
      <tp t="e">
        <v>#N/A</v>
        <stp/>
        <stp>##V3_BDSV12</stp>
        <stp>SPX Index</stp>
        <stp>CHAIN_TICKERS</stp>
        <stp>[PUTStrategy6.xlsx]Backup!R116C7</stp>
        <stp>CHAIN_STRIKE_PX_OVRD</stp>
        <stp>2500</stp>
        <stp>CHAIN_PUT_CALL_TYPE_OVRD=P</stp>
        <stp>CHAIN_PERIODICITY_OVRD=M</stp>
        <tr r="G116" s="3"/>
      </tp>
      <tp t="e">
        <v>#N/A</v>
        <stp/>
        <stp>##V3_BDSV12</stp>
        <stp>SPX Index</stp>
        <stp>CHAIN_TICKERS</stp>
        <stp>[PUTStrategy6.xlsx]Backup!R274C7</stp>
        <stp>CHAIN_STRIKE_PX_OVRD</stp>
        <stp>5660</stp>
        <stp>CHAIN_PUT_CALL_TYPE_OVRD=P</stp>
        <stp>CHAIN_PERIODICITY_OVRD=M</stp>
        <tr r="G274" s="3"/>
      </tp>
      <tp t="e">
        <v>#N/A</v>
        <stp/>
        <stp>##V3_BDSV12</stp>
        <stp>SPX Index</stp>
        <stp>CHAIN_TICKERS</stp>
        <stp>[PUTStrategy6.xlsx]Backup!R379C7</stp>
        <stp>CHAIN_STRIKE_PX_OVRD</stp>
        <stp>7760</stp>
        <stp>CHAIN_PUT_CALL_TYPE_OVRD=P</stp>
        <stp>CHAIN_PERIODICITY_OVRD=M</stp>
        <tr r="G379" s="3"/>
      </tp>
      <tp t="e">
        <v>#N/A</v>
        <stp/>
        <stp>##V3_BDSV12</stp>
        <stp>SPX Index</stp>
        <stp>CHAIN_TICKERS</stp>
        <stp>[PUTStrategy6.xlsx]Backup!R326C7</stp>
        <stp>CHAIN_STRIKE_PX_OVRD</stp>
        <stp>6700</stp>
        <stp>CHAIN_PUT_CALL_TYPE_OVRD=P</stp>
        <stp>CHAIN_PERIODICITY_OVRD=M</stp>
        <tr r="G326" s="3"/>
      </tp>
      <tp t="e">
        <v>#N/A</v>
        <stp/>
        <stp>##V3_BDSV12</stp>
        <stp>SPX Index</stp>
        <stp>CHAIN_TICKERS</stp>
        <stp>[PUTStrategy6.xlsx]Backup!R444C7</stp>
        <stp>CHAIN_STRIKE_PX_OVRD</stp>
        <stp>9060</stp>
        <stp>CHAIN_PUT_CALL_TYPE_OVRD=P</stp>
        <stp>CHAIN_PERIODICITY_OVRD=M</stp>
        <tr r="G444" s="3"/>
      </tp>
      <tp t="e">
        <v>#N/A</v>
        <stp/>
        <stp>##V3_BDSV12</stp>
        <stp>SPX Index</stp>
        <stp>CHAIN_TICKERS</stp>
        <stp>[PUTStrategy6.xlsx]Backup!R221C7</stp>
        <stp>CHAIN_STRIKE_PX_OVRD</stp>
        <stp>4600</stp>
        <stp>CHAIN_PUT_CALL_TYPE_OVRD=P</stp>
        <stp>CHAIN_PERIODICITY_OVRD=M</stp>
        <tr r="G221" s="3"/>
      </tp>
      <tp t="e">
        <v>#N/A</v>
        <stp/>
        <stp>##V3_BDSV12</stp>
        <stp>SPX Index</stp>
        <stp>CHAIN_TICKERS</stp>
        <stp>[PUTStrategy6.xlsx]Backup!R168C7</stp>
        <stp>CHAIN_STRIKE_PX_OVRD</stp>
        <stp>3540</stp>
        <stp>CHAIN_PUT_CALL_TYPE_OVRD=P</stp>
        <stp>CHAIN_PERIODICITY_OVRD=M</stp>
        <tr r="G168" s="3"/>
      </tp>
      <tp t="e">
        <v>#N/A</v>
        <stp/>
        <stp>##V3_BDSV12</stp>
        <stp>SPX Index</stp>
        <stp>CHAIN_TICKERS</stp>
        <stp>[PUTStrategy6.xlsx]Backup!R117C7</stp>
        <stp>CHAIN_STRIKE_PX_OVRD</stp>
        <stp>2520</stp>
        <stp>CHAIN_PUT_CALL_TYPE_OVRD=P</stp>
        <stp>CHAIN_PERIODICITY_OVRD=M</stp>
        <tr r="G117" s="3"/>
      </tp>
      <tp t="e">
        <v>#N/A</v>
        <stp/>
        <stp>##V3_BDSV12</stp>
        <stp>SPX Index</stp>
        <stp>CHAIN_TICKERS</stp>
        <stp>[PUTStrategy6.xlsx]Backup!R273C7</stp>
        <stp>CHAIN_STRIKE_PX_OVRD</stp>
        <stp>5640</stp>
        <stp>CHAIN_PUT_CALL_TYPE_OVRD=P</stp>
        <stp>CHAIN_PERIODICITY_OVRD=M</stp>
        <tr r="G273" s="3"/>
      </tp>
      <tp t="e">
        <v>#N/A</v>
        <stp/>
        <stp>##V3_BDSV12</stp>
        <stp>SPX Index</stp>
        <stp>CHAIN_TICKERS</stp>
        <stp>[PUTStrategy6.xlsx]Backup!R378C7</stp>
        <stp>CHAIN_STRIKE_PX_OVRD</stp>
        <stp>7740</stp>
        <stp>CHAIN_PUT_CALL_TYPE_OVRD=P</stp>
        <stp>CHAIN_PERIODICITY_OVRD=M</stp>
        <tr r="G378" s="3"/>
      </tp>
      <tp t="e">
        <v>#N/A</v>
        <stp/>
        <stp>##V3_BDSV12</stp>
        <stp>SPX Index</stp>
        <stp>CHAIN_TICKERS</stp>
        <stp>[PUTStrategy6.xlsx]Backup!R445C7</stp>
        <stp>CHAIN_STRIKE_PX_OVRD</stp>
        <stp>9080</stp>
        <stp>CHAIN_PUT_CALL_TYPE_OVRD=P</stp>
        <stp>CHAIN_PERIODICITY_OVRD=M</stp>
        <tr r="G445" s="3"/>
      </tp>
      <tp t="e">
        <v>#N/A</v>
        <stp/>
        <stp>##V3_BDSV12</stp>
        <stp>SPX Index</stp>
        <stp>CHAIN_TICKERS</stp>
        <stp>[PUTStrategy6.xlsx]Backup!R275C7</stp>
        <stp>CHAIN_STRIKE_PX_OVRD</stp>
        <stp>5680</stp>
        <stp>CHAIN_PUT_CALL_TYPE_OVRD=P</stp>
        <stp>CHAIN_PERIODICITY_OVRD=M</stp>
        <tr r="G275" s="3"/>
      </tp>
      <tp t="e">
        <v>#N/A</v>
        <stp/>
        <stp>##V3_BDSV12</stp>
        <stp>SPX Index</stp>
        <stp>CHAIN_TICKERS</stp>
        <stp>[PUTStrategy6.xlsx]Backup!R170C7</stp>
        <stp>CHAIN_STRIKE_PX_OVRD</stp>
        <stp>3580</stp>
        <stp>CHAIN_PUT_CALL_TYPE_OVRD=P</stp>
        <stp>CHAIN_PERIODICITY_OVRD=M</stp>
        <tr r="G170" s="3"/>
      </tp>
      <tp t="e">
        <v>#N/A</v>
        <stp/>
        <stp>##V3_BDSV12</stp>
        <stp>SPX Index</stp>
        <stp>CHAIN_TICKERS</stp>
        <stp>[PUTStrategy6.xlsx]Backup!R225C7</stp>
        <stp>CHAIN_STRIKE_PX_OVRD</stp>
        <stp>4680</stp>
        <stp>CHAIN_PUT_CALL_TYPE_OVRD=P</stp>
        <stp>CHAIN_PERIODICITY_OVRD=M</stp>
        <tr r="G225" s="3"/>
      </tp>
      <tp t="e">
        <v>#N/A</v>
        <stp/>
        <stp>##V3_BDSV12</stp>
        <stp>SPX Index</stp>
        <stp>CHAIN_TICKERS</stp>
        <stp>[PUTStrategy6.xlsx]Backup!R120C7</stp>
        <stp>CHAIN_STRIKE_PX_OVRD</stp>
        <stp>2580</stp>
        <stp>CHAIN_PUT_CALL_TYPE_OVRD=P</stp>
        <stp>CHAIN_PERIODICITY_OVRD=M</stp>
        <tr r="G120" s="3"/>
      </tp>
      <tp t="e">
        <v>#N/A</v>
        <stp/>
        <stp>##V3_BDSV12</stp>
        <stp>SPX Index</stp>
        <stp>CHAIN_TICKERS</stp>
        <stp>[PUTStrategy6.xlsx]Backup!R330C7</stp>
        <stp>CHAIN_STRIKE_PX_OVRD</stp>
        <stp>6780</stp>
        <stp>CHAIN_PUT_CALL_TYPE_OVRD=P</stp>
        <stp>CHAIN_PERIODICITY_OVRD=M</stp>
        <tr r="G330" s="3"/>
      </tp>
      <tp t="e">
        <v>#N/A</v>
        <stp/>
        <stp>##V3_BDSV12</stp>
        <stp>SPX Index</stp>
        <stp>CHAIN_TICKERS</stp>
        <stp>[PUTStrategy6.xlsx]Backup!R446C7</stp>
        <stp>CHAIN_STRIKE_PX_OVRD</stp>
        <stp>9100</stp>
        <stp>CHAIN_PUT_CALL_TYPE_OVRD=P</stp>
        <stp>CHAIN_PERIODICITY_OVRD=M</stp>
        <tr r="G446" s="3"/>
      </tp>
      <tp t="e">
        <v>#N/A</v>
        <stp/>
        <stp>##V3_BDSV12</stp>
        <stp>SPX Index</stp>
        <stp>CHAIN_TICKERS</stp>
        <stp>[PUTStrategy6.xlsx]Backup!R324C7</stp>
        <stp>CHAIN_STRIKE_PX_OVRD</stp>
        <stp>6660</stp>
        <stp>CHAIN_PUT_CALL_TYPE_OVRD=P</stp>
        <stp>CHAIN_PERIODICITY_OVRD=M</stp>
        <tr r="G324" s="3"/>
      </tp>
      <tp t="e">
        <v>#N/A</v>
        <stp/>
        <stp>##V3_BDSV12</stp>
        <stp>SPX Index</stp>
        <stp>CHAIN_TICKERS</stp>
        <stp>[PUTStrategy6.xlsx]Backup!R162C7</stp>
        <stp>CHAIN_STRIKE_PX_OVRD</stp>
        <stp>3420</stp>
        <stp>CHAIN_PUT_CALL_TYPE_OVRD=P</stp>
        <stp>CHAIN_PERIODICITY_OVRD=M</stp>
        <tr r="G162" s="3"/>
      </tp>
      <tp t="e">
        <v>#N/A</v>
        <stp/>
        <stp>##V3_BDSV12</stp>
        <stp>SPX Index</stp>
        <stp>CHAIN_TICKERS</stp>
        <stp>[PUTStrategy6.xlsx]Backup!R229C7</stp>
        <stp>CHAIN_STRIKE_PX_OVRD</stp>
        <stp>4760</stp>
        <stp>CHAIN_PUT_CALL_TYPE_OVRD=P</stp>
        <stp>CHAIN_PERIODICITY_OVRD=M</stp>
        <tr r="G229" s="3"/>
      </tp>
      <tp t="e">
        <v>#N/A</v>
        <stp/>
        <stp>##V3_BDSV12</stp>
        <stp>SPX Index</stp>
        <stp>CHAIN_TICKERS</stp>
        <stp>[PUTStrategy6.xlsx]Backup!R277C7</stp>
        <stp>CHAIN_STRIKE_PX_OVRD</stp>
        <stp>5720</stp>
        <stp>CHAIN_PUT_CALL_TYPE_OVRD=P</stp>
        <stp>CHAIN_PERIODICITY_OVRD=M</stp>
        <tr r="G277" s="3"/>
      </tp>
      <tp t="e">
        <v>#N/A</v>
        <stp/>
        <stp>##V3_BDSV12</stp>
        <stp>SPX Index</stp>
        <stp>CHAIN_TICKERS</stp>
        <stp>[PUTStrategy6.xlsx]Backup!R372C7</stp>
        <stp>CHAIN_STRIKE_PX_OVRD</stp>
        <stp>7620</stp>
        <stp>CHAIN_PUT_CALL_TYPE_OVRD=P</stp>
        <stp>CHAIN_PERIODICITY_OVRD=M</stp>
        <tr r="G372" s="3"/>
      </tp>
      <tp t="e">
        <v>#N/A</v>
        <stp/>
        <stp>##V3_BDSV12</stp>
        <stp>SPX Index</stp>
        <stp>CHAIN_TICKERS</stp>
        <stp>[PUTStrategy6.xlsx]Backup!R113C7</stp>
        <stp>CHAIN_STRIKE_PX_OVRD</stp>
        <stp>2440</stp>
        <stp>CHAIN_PUT_CALL_TYPE_OVRD=P</stp>
        <stp>CHAIN_PERIODICITY_OVRD=M</stp>
        <tr r="G113" s="3"/>
      </tp>
      <tp t="e">
        <v>#N/A</v>
        <stp/>
        <stp>##V3_BDSV12</stp>
        <stp>SPX Index</stp>
        <stp>CHAIN_TICKERS</stp>
        <stp>[PUTStrategy6.xlsx]Backup!R447C7</stp>
        <stp>CHAIN_STRIKE_PX_OVRD</stp>
        <stp>9120</stp>
        <stp>CHAIN_PUT_CALL_TYPE_OVRD=P</stp>
        <stp>CHAIN_PERIODICITY_OVRD=M</stp>
        <tr r="G447" s="3"/>
      </tp>
      <tp t="e">
        <v>#N/A</v>
        <stp/>
        <stp>##V3_BDSV12</stp>
        <stp>SPX Index</stp>
        <stp>CHAIN_TICKERS</stp>
        <stp>[PUTStrategy6.xlsx]Backup!R323C7</stp>
        <stp>CHAIN_STRIKE_PX_OVRD</stp>
        <stp>6640</stp>
        <stp>CHAIN_PUT_CALL_TYPE_OVRD=P</stp>
        <stp>CHAIN_PERIODICITY_OVRD=M</stp>
        <tr r="G323" s="3"/>
      </tp>
      <tp t="e">
        <v>#N/A</v>
        <stp/>
        <stp>##V3_BDSV12</stp>
        <stp>SPX Index</stp>
        <stp>CHAIN_TICKERS</stp>
        <stp>[PUTStrategy6.xlsx]Backup!R161C7</stp>
        <stp>CHAIN_STRIKE_PX_OVRD</stp>
        <stp>3400</stp>
        <stp>CHAIN_PUT_CALL_TYPE_OVRD=P</stp>
        <stp>CHAIN_PERIODICITY_OVRD=M</stp>
        <tr r="G161" s="3"/>
      </tp>
      <tp t="e">
        <v>#N/A</v>
        <stp/>
        <stp>##V3_BDSV12</stp>
        <stp>SPX Index</stp>
        <stp>CHAIN_TICKERS</stp>
        <stp>[PUTStrategy6.xlsx]Backup!R228C7</stp>
        <stp>CHAIN_STRIKE_PX_OVRD</stp>
        <stp>4740</stp>
        <stp>CHAIN_PUT_CALL_TYPE_OVRD=P</stp>
        <stp>CHAIN_PERIODICITY_OVRD=M</stp>
        <tr r="G228" s="3"/>
      </tp>
      <tp t="e">
        <v>#N/A</v>
        <stp/>
        <stp>##V3_BDSV12</stp>
        <stp>SPX Index</stp>
        <stp>CHAIN_TICKERS</stp>
        <stp>[PUTStrategy6.xlsx]Backup!R276C7</stp>
        <stp>CHAIN_STRIKE_PX_OVRD</stp>
        <stp>5700</stp>
        <stp>CHAIN_PUT_CALL_TYPE_OVRD=P</stp>
        <stp>CHAIN_PERIODICITY_OVRD=M</stp>
        <tr r="G276" s="3"/>
      </tp>
      <tp t="e">
        <v>#N/A</v>
        <stp/>
        <stp>##V3_BDSV12</stp>
        <stp>SPX Index</stp>
        <stp>CHAIN_TICKERS</stp>
        <stp>[PUTStrategy6.xlsx]Backup!R114C7</stp>
        <stp>CHAIN_STRIKE_PX_OVRD</stp>
        <stp>2460</stp>
        <stp>CHAIN_PUT_CALL_TYPE_OVRD=P</stp>
        <stp>CHAIN_PERIODICITY_OVRD=M</stp>
        <tr r="G114" s="3"/>
      </tp>
      <tp t="e">
        <v>#N/A</v>
        <stp/>
        <stp>##V3_BDSV12</stp>
        <stp>SPX Index</stp>
        <stp>CHAIN_TICKERS</stp>
        <stp>[PUTStrategy6.xlsx]Backup!R371C7</stp>
        <stp>CHAIN_STRIKE_PX_OVRD</stp>
        <stp>7600</stp>
        <stp>CHAIN_PUT_CALL_TYPE_OVRD=P</stp>
        <stp>CHAIN_PERIODICITY_OVRD=M</stp>
        <tr r="G371" s="3"/>
      </tp>
      <tp t="e">
        <v>#N/A</v>
        <stp/>
        <stp>##V3_BDSV12</stp>
        <stp>SPX Index</stp>
        <stp>CHAIN_TICKERS</stp>
        <stp>[PUTStrategy6.xlsx]Backup!R227C7</stp>
        <stp>CHAIN_STRIKE_PX_OVRD</stp>
        <stp>4720</stp>
        <stp>CHAIN_PUT_CALL_TYPE_OVRD=P</stp>
        <stp>CHAIN_PERIODICITY_OVRD=M</stp>
        <tr r="G227" s="3"/>
      </tp>
      <tp t="e">
        <v>#N/A</v>
        <stp/>
        <stp>##V3_BDSV12</stp>
        <stp>SPX Index</stp>
        <stp>CHAIN_TICKERS</stp>
        <stp>[PUTStrategy6.xlsx]Backup!R164C7</stp>
        <stp>CHAIN_STRIKE_PX_OVRD</stp>
        <stp>3460</stp>
        <stp>CHAIN_PUT_CALL_TYPE_OVRD=P</stp>
        <stp>CHAIN_PERIODICITY_OVRD=M</stp>
        <tr r="G164" s="3"/>
      </tp>
      <tp t="e">
        <v>#N/A</v>
        <stp/>
        <stp>##V3_BDSV12</stp>
        <stp>SPX Index</stp>
        <stp>CHAIN_TICKERS</stp>
        <stp>[PUTStrategy6.xlsx]Backup!R322C7</stp>
        <stp>CHAIN_STRIKE_PX_OVRD</stp>
        <stp>6620</stp>
        <stp>CHAIN_PUT_CALL_TYPE_OVRD=P</stp>
        <stp>CHAIN_PERIODICITY_OVRD=M</stp>
        <tr r="G322" s="3"/>
      </tp>
      <tp t="e">
        <v>#N/A</v>
        <stp/>
        <stp>##V3_BDSV12</stp>
        <stp>SPX Index</stp>
        <stp>CHAIN_TICKERS</stp>
        <stp>[PUTStrategy6.xlsx]Backup!R280C7</stp>
        <stp>CHAIN_STRIKE_PX_OVRD</stp>
        <stp>5780</stp>
        <stp>CHAIN_PUT_CALL_TYPE_OVRD=P</stp>
        <stp>CHAIN_PERIODICITY_OVRD=M</stp>
        <tr r="G280" s="3"/>
      </tp>
      <tp t="e">
        <v>#N/A</v>
        <stp/>
        <stp>##V3_BDSV12</stp>
        <stp>SPX Index</stp>
        <stp>CHAIN_TICKERS</stp>
        <stp>[PUTStrategy6.xlsx]Backup!R448C7</stp>
        <stp>CHAIN_STRIKE_PX_OVRD</stp>
        <stp>9140</stp>
        <stp>CHAIN_PUT_CALL_TYPE_OVRD=P</stp>
        <stp>CHAIN_PERIODICITY_OVRD=M</stp>
        <tr r="G448" s="3"/>
      </tp>
      <tp t="e">
        <v>#N/A</v>
        <stp/>
        <stp>##V3_BDSV12</stp>
        <stp>SPX Index</stp>
        <stp>CHAIN_TICKERS</stp>
        <stp>[PUTStrategy6.xlsx]Backup!R374C7</stp>
        <stp>CHAIN_STRIKE_PX_OVRD</stp>
        <stp>7660</stp>
        <stp>CHAIN_PUT_CALL_TYPE_OVRD=P</stp>
        <stp>CHAIN_PERIODICITY_OVRD=M</stp>
        <tr r="G374" s="3"/>
      </tp>
      <tp t="e">
        <v>#N/A</v>
        <stp/>
        <stp>##V3_BDSV12</stp>
        <stp>SPX Index</stp>
        <stp>CHAIN_TICKERS</stp>
        <stp>[PUTStrategy6.xlsx]Backup!R111C7</stp>
        <stp>CHAIN_STRIKE_PX_OVRD</stp>
        <stp>2400</stp>
        <stp>CHAIN_PUT_CALL_TYPE_OVRD=P</stp>
        <stp>CHAIN_PERIODICITY_OVRD=M</stp>
        <tr r="G111" s="3"/>
      </tp>
      <tp t="e">
        <v>#N/A</v>
        <stp/>
        <stp>##V3_BDSV12</stp>
        <stp>SPX Index</stp>
        <stp>CHAIN_TICKERS</stp>
        <stp>[PUTStrategy6.xlsx]Backup!R279C7</stp>
        <stp>CHAIN_STRIKE_PX_OVRD</stp>
        <stp>5760</stp>
        <stp>CHAIN_PUT_CALL_TYPE_OVRD=P</stp>
        <stp>CHAIN_PERIODICITY_OVRD=M</stp>
        <tr r="G279" s="3"/>
      </tp>
      <tp t="e">
        <v>#N/A</v>
        <stp/>
        <stp>##V3_BDSV12</stp>
        <stp>SPX Index</stp>
        <stp>CHAIN_TICKERS</stp>
        <stp>[PUTStrategy6.xlsx]Backup!R226C7</stp>
        <stp>CHAIN_STRIKE_PX_OVRD</stp>
        <stp>4700</stp>
        <stp>CHAIN_PUT_CALL_TYPE_OVRD=P</stp>
        <stp>CHAIN_PERIODICITY_OVRD=M</stp>
        <tr r="G226" s="3"/>
      </tp>
      <tp t="e">
        <v>#N/A</v>
        <stp/>
        <stp>##V3_BDSV12</stp>
        <stp>SPX Index</stp>
        <stp>CHAIN_TICKERS</stp>
        <stp>[PUTStrategy6.xlsx]Backup!R163C7</stp>
        <stp>CHAIN_STRIKE_PX_OVRD</stp>
        <stp>3440</stp>
        <stp>CHAIN_PUT_CALL_TYPE_OVRD=P</stp>
        <stp>CHAIN_PERIODICITY_OVRD=M</stp>
        <tr r="G163" s="3"/>
      </tp>
      <tp t="e">
        <v>#N/A</v>
        <stp/>
        <stp>##V3_BDSV12</stp>
        <stp>SPX Index</stp>
        <stp>CHAIN_TICKERS</stp>
        <stp>[PUTStrategy6.xlsx]Backup!R321C7</stp>
        <stp>CHAIN_STRIKE_PX_OVRD</stp>
        <stp>6600</stp>
        <stp>CHAIN_PUT_CALL_TYPE_OVRD=P</stp>
        <stp>CHAIN_PERIODICITY_OVRD=M</stp>
        <tr r="G321" s="3"/>
      </tp>
      <tp t="e">
        <v>#N/A</v>
        <stp/>
        <stp>##V3_BDSV12</stp>
        <stp>SPX Index</stp>
        <stp>CHAIN_TICKERS</stp>
        <stp>[PUTStrategy6.xlsx]Backup!R449C7</stp>
        <stp>CHAIN_STRIKE_PX_OVRD</stp>
        <stp>9160</stp>
        <stp>CHAIN_PUT_CALL_TYPE_OVRD=P</stp>
        <stp>CHAIN_PERIODICITY_OVRD=M</stp>
        <tr r="G449" s="3"/>
      </tp>
      <tp t="e">
        <v>#N/A</v>
        <stp/>
        <stp>##V3_BDSV12</stp>
        <stp>SPX Index</stp>
        <stp>CHAIN_TICKERS</stp>
        <stp>[PUTStrategy6.xlsx]Backup!R112C7</stp>
        <stp>CHAIN_STRIKE_PX_OVRD</stp>
        <stp>2420</stp>
        <stp>CHAIN_PUT_CALL_TYPE_OVRD=P</stp>
        <stp>CHAIN_PERIODICITY_OVRD=M</stp>
        <tr r="G112" s="3"/>
      </tp>
      <tp t="e">
        <v>#N/A</v>
        <stp/>
        <stp>##V3_BDSV12</stp>
        <stp>SPX Index</stp>
        <stp>CHAIN_TICKERS</stp>
        <stp>[PUTStrategy6.xlsx]Backup!R373C7</stp>
        <stp>CHAIN_STRIKE_PX_OVRD</stp>
        <stp>7640</stp>
        <stp>CHAIN_PUT_CALL_TYPE_OVRD=P</stp>
        <stp>CHAIN_PERIODICITY_OVRD=M</stp>
        <tr r="G373" s="3"/>
      </tp>
      <tp t="e">
        <v>#N/A</v>
        <stp/>
        <stp>##V3_BDSV12</stp>
        <stp>SPX Index</stp>
        <stp>CHAIN_TICKERS</stp>
        <stp>[PUTStrategy6.xlsx]Backup!R278C7</stp>
        <stp>CHAIN_STRIKE_PX_OVRD</stp>
        <stp>5740</stp>
        <stp>CHAIN_PUT_CALL_TYPE_OVRD=P</stp>
        <stp>CHAIN_PERIODICITY_OVRD=M</stp>
        <tr r="G278" s="3"/>
      </tp>
      <tp t="e">
        <v>#N/A</v>
        <stp/>
        <stp>##V3_BDSV12</stp>
        <stp>SPX Index</stp>
        <stp>CHAIN_TICKERS</stp>
        <stp>[PUTStrategy6.xlsx]Backup!R450C7</stp>
        <stp>CHAIN_STRIKE_PX_OVRD</stp>
        <stp>9180</stp>
        <stp>CHAIN_PUT_CALL_TYPE_OVRD=P</stp>
        <stp>CHAIN_PERIODICITY_OVRD=M</stp>
        <tr r="G450" s="3"/>
      </tp>
      <tp t="e">
        <v>#N/A</v>
        <stp/>
        <stp>##V3_BDSV12</stp>
        <stp>SPX Index</stp>
        <stp>CHAIN_TICKERS</stp>
        <stp>[PUTStrategy6.xlsx]Backup!R165C7</stp>
        <stp>CHAIN_STRIKE_PX_OVRD</stp>
        <stp>3480</stp>
        <stp>CHAIN_PUT_CALL_TYPE_OVRD=P</stp>
        <stp>CHAIN_PERIODICITY_OVRD=M</stp>
        <tr r="G165" s="3"/>
      </tp>
      <tp t="e">
        <v>#N/A</v>
        <stp/>
        <stp>##V3_BDSV12</stp>
        <stp>SPX Index</stp>
        <stp>CHAIN_TICKERS</stp>
        <stp>[PUTStrategy6.xlsx]Backup!R375C7</stp>
        <stp>CHAIN_STRIKE_PX_OVRD</stp>
        <stp>7680</stp>
        <stp>CHAIN_PUT_CALL_TYPE_OVRD=P</stp>
        <stp>CHAIN_PERIODICITY_OVRD=M</stp>
        <tr r="G375" s="3"/>
      </tp>
      <tp t="e">
        <v>#N/A</v>
        <stp/>
        <stp>##V3_BDSV12</stp>
        <stp>SPX Index</stp>
        <stp>CHAIN_TICKERS</stp>
        <stp>[PUTStrategy6.xlsx]Backup!R400C7</stp>
        <stp>CHAIN_STRIKE_PX_OVRD</stp>
        <stp>8180</stp>
        <stp>CHAIN_PUT_CALL_TYPE_OVRD=P</stp>
        <stp>CHAIN_PERIODICITY_OVRD=M</stp>
        <tr r="G400" s="3"/>
      </tp>
      <tp t="e">
        <v>#N/A</v>
        <stp/>
        <stp>##V3_BDSV12</stp>
        <stp>SPX Index</stp>
        <stp>CHAIN_TICKERS</stp>
        <stp>[PUTStrategy6.xlsx]Backup!R115C7</stp>
        <stp>CHAIN_STRIKE_PX_OVRD</stp>
        <stp>2480</stp>
        <stp>CHAIN_PUT_CALL_TYPE_OVRD=P</stp>
        <stp>CHAIN_PERIODICITY_OVRD=M</stp>
        <tr r="G115" s="3"/>
      </tp>
      <tp t="e">
        <v>#N/A</v>
        <stp/>
        <stp>##V3_BDSV12</stp>
        <stp>SPX Index</stp>
        <stp>CHAIN_TICKERS</stp>
        <stp>[PUTStrategy6.xlsx]Backup!R325C7</stp>
        <stp>CHAIN_STRIKE_PX_OVRD</stp>
        <stp>6680</stp>
        <stp>CHAIN_PUT_CALL_TYPE_OVRD=P</stp>
        <stp>CHAIN_PERIODICITY_OVRD=M</stp>
        <tr r="G325" s="3"/>
      </tp>
      <tp t="e">
        <v>#N/A</v>
        <stp/>
        <stp>##V3_BDSV12</stp>
        <stp>SPX Index</stp>
        <stp>CHAIN_TICKERS</stp>
        <stp>[PUTStrategy6.xlsx]Backup!R230C7</stp>
        <stp>CHAIN_STRIKE_PX_OVRD</stp>
        <stp>4780</stp>
        <stp>CHAIN_PUT_CALL_TYPE_OVRD=P</stp>
        <stp>CHAIN_PERIODICITY_OVRD=M</stp>
        <tr r="G230" s="3"/>
      </tp>
      <tp t="e">
        <v>#N/A</v>
        <stp/>
        <stp>##V3_BDSV12</stp>
        <stp>SPX Index</stp>
        <stp>CHAIN_TICKERS</stp>
        <stp>[PUTStrategy6.xlsx]Backup!R367C7</stp>
        <stp>CHAIN_STRIKE_PX_OVRD</stp>
        <stp>7520</stp>
        <stp>CHAIN_PUT_CALL_TYPE_OVRD=P</stp>
        <stp>CHAIN_PERIODICITY_OVRD=M</stp>
        <tr r="G367" s="3"/>
      </tp>
      <tp t="e">
        <v>#N/A</v>
        <stp/>
        <stp>##V3_BDSV12</stp>
        <stp>SPX Index</stp>
        <stp>CHAIN_TICKERS</stp>
        <stp>[PUTStrategy6.xlsx]Backup!R262C7</stp>
        <stp>CHAIN_STRIKE_PX_OVRD</stp>
        <stp>5420</stp>
        <stp>CHAIN_PUT_CALL_TYPE_OVRD=P</stp>
        <stp>CHAIN_PERIODICITY_OVRD=M</stp>
        <tr r="G262" s="3"/>
      </tp>
      <tp t="e">
        <v>#N/A</v>
        <stp/>
        <stp>##V3_BDSV12</stp>
        <stp>SPX Index</stp>
        <stp>CHAIN_TICKERS</stp>
        <stp>[PUTStrategy6.xlsx]Backup!R403C7</stp>
        <stp>CHAIN_STRIKE_PX_OVRD</stp>
        <stp>8240</stp>
        <stp>CHAIN_PUT_CALL_TYPE_OVRD=P</stp>
        <stp>CHAIN_PERIODICITY_OVRD=M</stp>
        <tr r="G403" s="3"/>
      </tp>
      <tp t="e">
        <v>#N/A</v>
        <stp/>
        <stp>##V3_BDSV12</stp>
        <stp>SPX Index</stp>
        <stp>CHAIN_TICKERS</stp>
        <stp>[PUTStrategy6.xlsx]Backup!R129C7</stp>
        <stp>CHAIN_STRIKE_PX_OVRD</stp>
        <stp>2760</stp>
        <stp>CHAIN_PUT_CALL_TYPE_OVRD=P</stp>
        <stp>CHAIN_PERIODICITY_OVRD=M</stp>
        <tr r="G129" s="3"/>
      </tp>
      <tp t="e">
        <v>#N/A</v>
        <stp/>
        <stp>##V3_BDSV12</stp>
        <stp>SPX Index</stp>
        <stp>CHAIN_TICKERS</stp>
        <stp>[PUTStrategy6.xlsx]Backup!R177C7</stp>
        <stp>CHAIN_STRIKE_PX_OVRD</stp>
        <stp>3720</stp>
        <stp>CHAIN_PUT_CALL_TYPE_OVRD=P</stp>
        <stp>CHAIN_PERIODICITY_OVRD=M</stp>
        <tr r="G177" s="3"/>
      </tp>
      <tp t="e">
        <v>#N/A</v>
        <stp/>
        <stp>##V3_BDSV12</stp>
        <stp>SPX Index</stp>
        <stp>CHAIN_TICKERS</stp>
        <stp>[PUTStrategy6.xlsx]Backup!R213C7</stp>
        <stp>CHAIN_STRIKE_PX_OVRD</stp>
        <stp>4440</stp>
        <stp>CHAIN_PUT_CALL_TYPE_OVRD=P</stp>
        <stp>CHAIN_PERIODICITY_OVRD=M</stp>
        <tr r="G213" s="3"/>
      </tp>
      <tp t="e">
        <v>#N/A</v>
        <stp/>
        <stp>##V3_BDSV12</stp>
        <stp>SPX Index</stp>
        <stp>CHAIN_TICKERS</stp>
        <stp>[PUTStrategy6.xlsx]Backup!R451C7</stp>
        <stp>CHAIN_STRIKE_PX_OVRD</stp>
        <stp>9200</stp>
        <stp>CHAIN_PUT_CALL_TYPE_OVRD=P</stp>
        <stp>CHAIN_PERIODICITY_OVRD=M</stp>
        <tr r="G451" s="3"/>
      </tp>
      <tp t="e">
        <v>#N/A</v>
        <stp/>
        <stp>##V3_BDSV12</stp>
        <stp>SPX Index</stp>
        <stp>CHAIN_TICKERS</stp>
        <stp>[PUTStrategy6.xlsx]Backup!R318C7</stp>
        <stp>CHAIN_STRIKE_PX_OVRD</stp>
        <stp>6540</stp>
        <stp>CHAIN_PUT_CALL_TYPE_OVRD=P</stp>
        <stp>CHAIN_PERIODICITY_OVRD=M</stp>
        <tr r="G318" s="3"/>
      </tp>
      <tp t="e">
        <v>#N/A</v>
        <stp/>
        <stp>##V3_BDSV12</stp>
        <stp>SPX Index</stp>
        <stp>CHAIN_TICKERS</stp>
        <stp>[PUTStrategy6.xlsx]Backup!R366C7</stp>
        <stp>CHAIN_STRIKE_PX_OVRD</stp>
        <stp>7500</stp>
        <stp>CHAIN_PUT_CALL_TYPE_OVRD=P</stp>
        <stp>CHAIN_PERIODICITY_OVRD=M</stp>
        <tr r="G366" s="3"/>
      </tp>
      <tp t="e">
        <v>#N/A</v>
        <stp/>
        <stp>##V3_BDSV12</stp>
        <stp>SPX Index</stp>
        <stp>CHAIN_TICKERS</stp>
        <stp>[PUTStrategy6.xlsx]Backup!R404C7</stp>
        <stp>CHAIN_STRIKE_PX_OVRD</stp>
        <stp>8260</stp>
        <stp>CHAIN_PUT_CALL_TYPE_OVRD=P</stp>
        <stp>CHAIN_PERIODICITY_OVRD=M</stp>
        <tr r="G404" s="3"/>
      </tp>
      <tp t="e">
        <v>#N/A</v>
        <stp/>
        <stp>##V3_BDSV12</stp>
        <stp>SPX Index</stp>
        <stp>CHAIN_TICKERS</stp>
        <stp>[PUTStrategy6.xlsx]Backup!R261C7</stp>
        <stp>CHAIN_STRIKE_PX_OVRD</stp>
        <stp>5400</stp>
        <stp>CHAIN_PUT_CALL_TYPE_OVRD=P</stp>
        <stp>CHAIN_PERIODICITY_OVRD=M</stp>
        <tr r="G261" s="3"/>
      </tp>
      <tp t="e">
        <v>#N/A</v>
        <stp/>
        <stp>##V3_BDSV12</stp>
        <stp>SPX Index</stp>
        <stp>CHAIN_TICKERS</stp>
        <stp>[PUTStrategy6.xlsx]Backup!R128C7</stp>
        <stp>CHAIN_STRIKE_PX_OVRD</stp>
        <stp>2740</stp>
        <stp>CHAIN_PUT_CALL_TYPE_OVRD=P</stp>
        <stp>CHAIN_PERIODICITY_OVRD=M</stp>
        <tr r="G128" s="3"/>
      </tp>
      <tp t="e">
        <v>#N/A</v>
        <stp/>
        <stp>##V3_BDSV12</stp>
        <stp>SPX Index</stp>
        <stp>CHAIN_TICKERS</stp>
        <stp>[PUTStrategy6.xlsx]Backup!R176C7</stp>
        <stp>CHAIN_STRIKE_PX_OVRD</stp>
        <stp>3700</stp>
        <stp>CHAIN_PUT_CALL_TYPE_OVRD=P</stp>
        <stp>CHAIN_PERIODICITY_OVRD=M</stp>
        <tr r="G176" s="3"/>
      </tp>
      <tp t="e">
        <v>#N/A</v>
        <stp/>
        <stp>##V3_BDSV12</stp>
        <stp>SPX Index</stp>
        <stp>CHAIN_TICKERS</stp>
        <stp>[PUTStrategy6.xlsx]Backup!R214C7</stp>
        <stp>CHAIN_STRIKE_PX_OVRD</stp>
        <stp>4460</stp>
        <stp>CHAIN_PUT_CALL_TYPE_OVRD=P</stp>
        <stp>CHAIN_PERIODICITY_OVRD=M</stp>
        <tr r="G214" s="3"/>
      </tp>
      <tp t="e">
        <v>#N/A</v>
        <stp/>
        <stp>##V3_BDSV12</stp>
        <stp>SPX Index</stp>
        <stp>CHAIN_TICKERS</stp>
        <stp>[PUTStrategy6.xlsx]Backup!R452C7</stp>
        <stp>CHAIN_STRIKE_PX_OVRD</stp>
        <stp>9220</stp>
        <stp>CHAIN_PUT_CALL_TYPE_OVRD=P</stp>
        <stp>CHAIN_PERIODICITY_OVRD=M</stp>
        <tr r="G452" s="3"/>
      </tp>
      <tp t="e">
        <v>#N/A</v>
        <stp/>
        <stp>##V3_BDSV12</stp>
        <stp>SPX Index</stp>
        <stp>CHAIN_TICKERS</stp>
        <stp>[PUTStrategy6.xlsx]Backup!R319C7</stp>
        <stp>CHAIN_STRIKE_PX_OVRD</stp>
        <stp>6560</stp>
        <stp>CHAIN_PUT_CALL_TYPE_OVRD=P</stp>
        <stp>CHAIN_PERIODICITY_OVRD=M</stp>
        <tr r="G319" s="3"/>
      </tp>
      <tp t="e">
        <v>#N/A</v>
        <stp/>
        <stp>##V3_BDSV12</stp>
        <stp>SPX Index</stp>
        <stp>CHAIN_TICKERS</stp>
        <stp>[PUTStrategy6.xlsx]Backup!R127C7</stp>
        <stp>CHAIN_STRIKE_PX_OVRD</stp>
        <stp>2720</stp>
        <stp>CHAIN_PUT_CALL_TYPE_OVRD=P</stp>
        <stp>CHAIN_PERIODICITY_OVRD=M</stp>
        <tr r="G127" s="3"/>
      </tp>
      <tp t="e">
        <v>#N/A</v>
        <stp/>
        <stp>##V3_BDSV12</stp>
        <stp>SPX Index</stp>
        <stp>CHAIN_TICKERS</stp>
        <stp>[PUTStrategy6.xlsx]Backup!R264C7</stp>
        <stp>CHAIN_STRIKE_PX_OVRD</stp>
        <stp>5460</stp>
        <stp>CHAIN_PUT_CALL_TYPE_OVRD=P</stp>
        <stp>CHAIN_PERIODICITY_OVRD=M</stp>
        <tr r="G264" s="3"/>
      </tp>
      <tp t="e">
        <v>#N/A</v>
        <stp/>
        <stp>##V3_BDSV12</stp>
        <stp>SPX Index</stp>
        <stp>CHAIN_TICKERS</stp>
        <stp>[PUTStrategy6.xlsx]Backup!R180C7</stp>
        <stp>CHAIN_STRIKE_PX_OVRD</stp>
        <stp>3780</stp>
        <stp>CHAIN_PUT_CALL_TYPE_OVRD=P</stp>
        <stp>CHAIN_PERIODICITY_OVRD=M</stp>
        <tr r="G180" s="3"/>
      </tp>
      <tp t="e">
        <v>#N/A</v>
        <stp/>
        <stp>##V3_BDSV12</stp>
        <stp>SPX Index</stp>
        <stp>CHAIN_TICKERS</stp>
        <stp>[PUTStrategy6.xlsx]Backup!R401C7</stp>
        <stp>CHAIN_STRIKE_PX_OVRD</stp>
        <stp>8200</stp>
        <stp>CHAIN_PUT_CALL_TYPE_OVRD=P</stp>
        <stp>CHAIN_PERIODICITY_OVRD=M</stp>
        <tr r="G401" s="3"/>
      </tp>
      <tp t="e">
        <v>#N/A</v>
        <stp/>
        <stp>##V3_BDSV12</stp>
        <stp>SPX Index</stp>
        <stp>CHAIN_TICKERS</stp>
        <stp>[PUTStrategy6.xlsx]Backup!R369C7</stp>
        <stp>CHAIN_STRIKE_PX_OVRD</stp>
        <stp>7560</stp>
        <stp>CHAIN_PUT_CALL_TYPE_OVRD=P</stp>
        <stp>CHAIN_PERIODICITY_OVRD=M</stp>
        <tr r="G369" s="3"/>
      </tp>
      <tp t="e">
        <v>#N/A</v>
        <stp/>
        <stp>##V3_BDSV12</stp>
        <stp>SPX Index</stp>
        <stp>CHAIN_TICKERS</stp>
        <stp>[PUTStrategy6.xlsx]Backup!R316C7</stp>
        <stp>CHAIN_STRIKE_PX_OVRD</stp>
        <stp>6500</stp>
        <stp>CHAIN_PUT_CALL_TYPE_OVRD=P</stp>
        <stp>CHAIN_PERIODICITY_OVRD=M</stp>
        <tr r="G316" s="3"/>
      </tp>
      <tp t="e">
        <v>#N/A</v>
        <stp/>
        <stp>##V3_BDSV12</stp>
        <stp>SPX Index</stp>
        <stp>CHAIN_TICKERS</stp>
        <stp>[PUTStrategy6.xlsx]Backup!R453C7</stp>
        <stp>CHAIN_STRIKE_PX_OVRD</stp>
        <stp>9240</stp>
        <stp>CHAIN_PUT_CALL_TYPE_OVRD=P</stp>
        <stp>CHAIN_PERIODICITY_OVRD=M</stp>
        <tr r="G453" s="3"/>
      </tp>
      <tp t="e">
        <v>#N/A</v>
        <stp/>
        <stp>##V3_BDSV12</stp>
        <stp>SPX Index</stp>
        <stp>CHAIN_TICKERS</stp>
        <stp>[PUTStrategy6.xlsx]Backup!R211C7</stp>
        <stp>CHAIN_STRIKE_PX_OVRD</stp>
        <stp>4400</stp>
        <stp>CHAIN_PUT_CALL_TYPE_OVRD=P</stp>
        <stp>CHAIN_PERIODICITY_OVRD=M</stp>
        <tr r="G211" s="3"/>
      </tp>
      <tp t="e">
        <v>#N/A</v>
        <stp/>
        <stp>##V3_BDSV12</stp>
        <stp>SPX Index</stp>
        <stp>CHAIN_TICKERS</stp>
        <stp>[PUTStrategy6.xlsx]Backup!R179C7</stp>
        <stp>CHAIN_STRIKE_PX_OVRD</stp>
        <stp>3760</stp>
        <stp>CHAIN_PUT_CALL_TYPE_OVRD=P</stp>
        <stp>CHAIN_PERIODICITY_OVRD=M</stp>
        <tr r="G179" s="3"/>
      </tp>
      <tp t="e">
        <v>#N/A</v>
        <stp/>
        <stp>##V3_BDSV12</stp>
        <stp>SPX Index</stp>
        <stp>CHAIN_TICKERS</stp>
        <stp>[PUTStrategy6.xlsx]Backup!R126C7</stp>
        <stp>CHAIN_STRIKE_PX_OVRD</stp>
        <stp>2700</stp>
        <stp>CHAIN_PUT_CALL_TYPE_OVRD=P</stp>
        <stp>CHAIN_PERIODICITY_OVRD=M</stp>
        <tr r="G126" s="3"/>
      </tp>
      <tp t="e">
        <v>#N/A</v>
        <stp/>
        <stp>##V3_BDSV12</stp>
        <stp>SPX Index</stp>
        <stp>CHAIN_TICKERS</stp>
        <stp>[PUTStrategy6.xlsx]Backup!R402C7</stp>
        <stp>CHAIN_STRIKE_PX_OVRD</stp>
        <stp>8220</stp>
        <stp>CHAIN_PUT_CALL_TYPE_OVRD=P</stp>
        <stp>CHAIN_PERIODICITY_OVRD=M</stp>
        <tr r="G402" s="3"/>
      </tp>
      <tp t="e">
        <v>#N/A</v>
        <stp/>
        <stp>##V3_BDSV12</stp>
        <stp>SPX Index</stp>
        <stp>CHAIN_TICKERS</stp>
        <stp>[PUTStrategy6.xlsx]Backup!R263C7</stp>
        <stp>CHAIN_STRIKE_PX_OVRD</stp>
        <stp>5440</stp>
        <stp>CHAIN_PUT_CALL_TYPE_OVRD=P</stp>
        <stp>CHAIN_PERIODICITY_OVRD=M</stp>
        <tr r="G263" s="3"/>
      </tp>
      <tp t="e">
        <v>#N/A</v>
        <stp/>
        <stp>##V3_BDSV12</stp>
        <stp>SPX Index</stp>
        <stp>CHAIN_TICKERS</stp>
        <stp>[PUTStrategy6.xlsx]Backup!R368C7</stp>
        <stp>CHAIN_STRIKE_PX_OVRD</stp>
        <stp>7540</stp>
        <stp>CHAIN_PUT_CALL_TYPE_OVRD=P</stp>
        <stp>CHAIN_PERIODICITY_OVRD=M</stp>
        <tr r="G368" s="3"/>
      </tp>
      <tp t="e">
        <v>#N/A</v>
        <stp/>
        <stp>##V3_BDSV12</stp>
        <stp>SPX Index</stp>
        <stp>CHAIN_TICKERS</stp>
        <stp>[PUTStrategy6.xlsx]Backup!R317C7</stp>
        <stp>CHAIN_STRIKE_PX_OVRD</stp>
        <stp>6520</stp>
        <stp>CHAIN_PUT_CALL_TYPE_OVRD=P</stp>
        <stp>CHAIN_PERIODICITY_OVRD=M</stp>
        <tr r="G317" s="3"/>
      </tp>
      <tp t="e">
        <v>#N/A</v>
        <stp/>
        <stp>##V3_BDSV12</stp>
        <stp>SPX Index</stp>
        <stp>CHAIN_TICKERS</stp>
        <stp>[PUTStrategy6.xlsx]Backup!R454C7</stp>
        <stp>CHAIN_STRIKE_PX_OVRD</stp>
        <stp>9260</stp>
        <stp>CHAIN_PUT_CALL_TYPE_OVRD=P</stp>
        <stp>CHAIN_PERIODICITY_OVRD=M</stp>
        <tr r="G454" s="3"/>
      </tp>
      <tp t="e">
        <v>#N/A</v>
        <stp/>
        <stp>##V3_BDSV12</stp>
        <stp>SPX Index</stp>
        <stp>CHAIN_TICKERS</stp>
        <stp>[PUTStrategy6.xlsx]Backup!R212C7</stp>
        <stp>CHAIN_STRIKE_PX_OVRD</stp>
        <stp>4420</stp>
        <stp>CHAIN_PUT_CALL_TYPE_OVRD=P</stp>
        <stp>CHAIN_PERIODICITY_OVRD=M</stp>
        <tr r="G212" s="3"/>
      </tp>
      <tp t="e">
        <v>#N/A</v>
        <stp/>
        <stp>##V3_BDSV12</stp>
        <stp>SPX Index</stp>
        <stp>CHAIN_TICKERS</stp>
        <stp>[PUTStrategy6.xlsx]Backup!R178C7</stp>
        <stp>CHAIN_STRIKE_PX_OVRD</stp>
        <stp>3740</stp>
        <stp>CHAIN_PUT_CALL_TYPE_OVRD=P</stp>
        <stp>CHAIN_PERIODICITY_OVRD=M</stp>
        <tr r="G178" s="3"/>
      </tp>
      <tp t="e">
        <v>#N/A</v>
        <stp/>
        <stp>##V3_BDSV12</stp>
        <stp>SPX Index</stp>
        <stp>CHAIN_TICKERS</stp>
        <stp>[PUTStrategy6.xlsx]Backup!R455C7</stp>
        <stp>CHAIN_STRIKE_PX_OVRD</stp>
        <stp>9280</stp>
        <stp>CHAIN_PUT_CALL_TYPE_OVRD=P</stp>
        <stp>CHAIN_PERIODICITY_OVRD=M</stp>
        <tr r="G455" s="3"/>
      </tp>
      <tp t="e">
        <v>#N/A</v>
        <stp/>
        <stp>##V3_BDSV12</stp>
        <stp>SPX Index</stp>
        <stp>CHAIN_TICKERS</stp>
        <stp>[PUTStrategy6.xlsx]Backup!R265C7</stp>
        <stp>CHAIN_STRIKE_PX_OVRD</stp>
        <stp>5480</stp>
        <stp>CHAIN_PUT_CALL_TYPE_OVRD=P</stp>
        <stp>CHAIN_PERIODICITY_OVRD=M</stp>
        <tr r="G265" s="3"/>
      </tp>
      <tp t="e">
        <v>#N/A</v>
        <stp/>
        <stp>##V3_BDSV12</stp>
        <stp>SPX Index</stp>
        <stp>CHAIN_TICKERS</stp>
        <stp>[PUTStrategy6.xlsx]Backup!R370C7</stp>
        <stp>CHAIN_STRIKE_PX_OVRD</stp>
        <stp>7580</stp>
        <stp>CHAIN_PUT_CALL_TYPE_OVRD=P</stp>
        <stp>CHAIN_PERIODICITY_OVRD=M</stp>
        <tr r="G370" s="3"/>
      </tp>
      <tp t="e">
        <v>#N/A</v>
        <stp/>
        <stp>##V3_BDSV12</stp>
        <stp>SPX Index</stp>
        <stp>CHAIN_TICKERS</stp>
        <stp>[PUTStrategy6.xlsx]Backup!R405C7</stp>
        <stp>CHAIN_STRIKE_PX_OVRD</stp>
        <stp>8280</stp>
        <stp>CHAIN_PUT_CALL_TYPE_OVRD=P</stp>
        <stp>CHAIN_PERIODICITY_OVRD=M</stp>
        <tr r="G405" s="3"/>
      </tp>
      <tp t="e">
        <v>#N/A</v>
        <stp/>
        <stp>##V3_BDSV12</stp>
        <stp>SPX Index</stp>
        <stp>CHAIN_TICKERS</stp>
        <stp>[PUTStrategy6.xlsx]Backup!R215C7</stp>
        <stp>CHAIN_STRIKE_PX_OVRD</stp>
        <stp>4480</stp>
        <stp>CHAIN_PUT_CALL_TYPE_OVRD=P</stp>
        <stp>CHAIN_PERIODICITY_OVRD=M</stp>
        <tr r="G215" s="3"/>
      </tp>
      <tp t="e">
        <v>#N/A</v>
        <stp/>
        <stp>##V3_BDSV12</stp>
        <stp>SPX Index</stp>
        <stp>CHAIN_TICKERS</stp>
        <stp>[PUTStrategy6.xlsx]Backup!R320C7</stp>
        <stp>CHAIN_STRIKE_PX_OVRD</stp>
        <stp>6580</stp>
        <stp>CHAIN_PUT_CALL_TYPE_OVRD=P</stp>
        <stp>CHAIN_PERIODICITY_OVRD=M</stp>
        <tr r="G320" s="3"/>
      </tp>
      <tp t="e">
        <v>#N/A</v>
        <stp/>
        <stp>##V3_BDSV12</stp>
        <stp>SPX Index</stp>
        <stp>CHAIN_TICKERS</stp>
        <stp>[PUTStrategy6.xlsx]Backup!R130C7</stp>
        <stp>CHAIN_STRIKE_PX_OVRD</stp>
        <stp>2780</stp>
        <stp>CHAIN_PUT_CALL_TYPE_OVRD=P</stp>
        <stp>CHAIN_PERIODICITY_OVRD=M</stp>
        <tr r="G130" s="3"/>
      </tp>
      <tp t="e">
        <v>#N/A</v>
        <stp/>
        <stp>##V3_BDSV12</stp>
        <stp>SPX Index</stp>
        <stp>CHAIN_TICKERS</stp>
        <stp>[PUTStrategy6.xlsx]Backup!R267C7</stp>
        <stp>CHAIN_STRIKE_PX_OVRD</stp>
        <stp>5520</stp>
        <stp>CHAIN_PUT_CALL_TYPE_OVRD=P</stp>
        <stp>CHAIN_PERIODICITY_OVRD=M</stp>
        <tr r="G267" s="3"/>
      </tp>
      <tp t="e">
        <v>#N/A</v>
        <stp/>
        <stp>##V3_BDSV12</stp>
        <stp>SPX Index</stp>
        <stp>CHAIN_TICKERS</stp>
        <stp>[PUTStrategy6.xlsx]Backup!R124C7</stp>
        <stp>CHAIN_STRIKE_PX_OVRD</stp>
        <stp>2660</stp>
        <stp>CHAIN_PUT_CALL_TYPE_OVRD=P</stp>
        <stp>CHAIN_PERIODICITY_OVRD=M</stp>
        <tr r="G124" s="3"/>
      </tp>
      <tp t="e">
        <v>#N/A</v>
        <stp/>
        <stp>##V3_BDSV12</stp>
        <stp>SPX Index</stp>
        <stp>CHAIN_TICKERS</stp>
        <stp>[PUTStrategy6.xlsx]Backup!R362C7</stp>
        <stp>CHAIN_STRIKE_PX_OVRD</stp>
        <stp>7420</stp>
        <stp>CHAIN_PUT_CALL_TYPE_OVRD=P</stp>
        <stp>CHAIN_PERIODICITY_OVRD=M</stp>
        <tr r="G362" s="3"/>
      </tp>
      <tp t="e">
        <v>#N/A</v>
        <stp/>
        <stp>##V3_BDSV12</stp>
        <stp>SPX Index</stp>
        <stp>CHAIN_TICKERS</stp>
        <stp>[PUTStrategy6.xlsx]Backup!R408C7</stp>
        <stp>CHAIN_STRIKE_PX_OVRD</stp>
        <stp>8340</stp>
        <stp>CHAIN_PUT_CALL_TYPE_OVRD=P</stp>
        <stp>CHAIN_PERIODICITY_OVRD=M</stp>
        <tr r="G408" s="3"/>
      </tp>
      <tp t="e">
        <v>#N/A</v>
        <stp/>
        <stp>##V3_BDSV12</stp>
        <stp>SPX Index</stp>
        <stp>CHAIN_TICKERS</stp>
        <stp>[PUTStrategy6.xlsx]Backup!R456C7</stp>
        <stp>CHAIN_STRIKE_PX_OVRD</stp>
        <stp>9300</stp>
        <stp>CHAIN_PUT_CALL_TYPE_OVRD=P</stp>
        <stp>CHAIN_PERIODICITY_OVRD=M</stp>
        <tr r="G456" s="3"/>
      </tp>
      <tp t="e">
        <v>#N/A</v>
        <stp/>
        <stp>##V3_BDSV12</stp>
        <stp>SPX Index</stp>
        <stp>CHAIN_TICKERS</stp>
        <stp>[PUTStrategy6.xlsx]Backup!R172C7</stp>
        <stp>CHAIN_STRIKE_PX_OVRD</stp>
        <stp>3620</stp>
        <stp>CHAIN_PUT_CALL_TYPE_OVRD=P</stp>
        <stp>CHAIN_PERIODICITY_OVRD=M</stp>
        <tr r="G172" s="3"/>
      </tp>
      <tp t="e">
        <v>#N/A</v>
        <stp/>
        <stp>##V3_BDSV12</stp>
        <stp>SPX Index</stp>
        <stp>CHAIN_TICKERS</stp>
        <stp>[PUTStrategy6.xlsx]Backup!R313C7</stp>
        <stp>CHAIN_STRIKE_PX_OVRD</stp>
        <stp>6440</stp>
        <stp>CHAIN_PUT_CALL_TYPE_OVRD=P</stp>
        <stp>CHAIN_PERIODICITY_OVRD=M</stp>
        <tr r="G313" s="3"/>
      </tp>
      <tp t="e">
        <v>#N/A</v>
        <stp/>
        <stp>##V3_BDSV12</stp>
        <stp>SPX Index</stp>
        <stp>CHAIN_TICKERS</stp>
        <stp>[PUTStrategy6.xlsx]Backup!R218C7</stp>
        <stp>CHAIN_STRIKE_PX_OVRD</stp>
        <stp>4540</stp>
        <stp>CHAIN_PUT_CALL_TYPE_OVRD=P</stp>
        <stp>CHAIN_PERIODICITY_OVRD=M</stp>
        <tr r="G218" s="3"/>
      </tp>
      <tp t="e">
        <v>#N/A</v>
        <stp/>
        <stp>##V3_BDSV12</stp>
        <stp>SPX Index</stp>
        <stp>CHAIN_TICKERS</stp>
        <stp>[PUTStrategy6.xlsx]Backup!R266C7</stp>
        <stp>CHAIN_STRIKE_PX_OVRD</stp>
        <stp>5500</stp>
        <stp>CHAIN_PUT_CALL_TYPE_OVRD=P</stp>
        <stp>CHAIN_PERIODICITY_OVRD=M</stp>
        <tr r="G266" s="3"/>
      </tp>
      <tp t="e">
        <v>#N/A</v>
        <stp/>
        <stp>##V3_BDSV12</stp>
        <stp>SPX Index</stp>
        <stp>CHAIN_TICKERS</stp>
        <stp>[PUTStrategy6.xlsx]Backup!R123C7</stp>
        <stp>CHAIN_STRIKE_PX_OVRD</stp>
        <stp>2640</stp>
        <stp>CHAIN_PUT_CALL_TYPE_OVRD=P</stp>
        <stp>CHAIN_PERIODICITY_OVRD=M</stp>
        <tr r="G123" s="3"/>
      </tp>
      <tp t="e">
        <v>#N/A</v>
        <stp/>
        <stp>##V3_BDSV12</stp>
        <stp>SPX Index</stp>
        <stp>CHAIN_TICKERS</stp>
        <stp>[PUTStrategy6.xlsx]Backup!R361C7</stp>
        <stp>CHAIN_STRIKE_PX_OVRD</stp>
        <stp>7400</stp>
        <stp>CHAIN_PUT_CALL_TYPE_OVRD=P</stp>
        <stp>CHAIN_PERIODICITY_OVRD=M</stp>
        <tr r="G361" s="3"/>
      </tp>
      <tp t="e">
        <v>#N/A</v>
        <stp/>
        <stp>##V3_BDSV12</stp>
        <stp>SPX Index</stp>
        <stp>CHAIN_TICKERS</stp>
        <stp>[PUTStrategy6.xlsx]Backup!R409C7</stp>
        <stp>CHAIN_STRIKE_PX_OVRD</stp>
        <stp>8360</stp>
        <stp>CHAIN_PUT_CALL_TYPE_OVRD=P</stp>
        <stp>CHAIN_PERIODICITY_OVRD=M</stp>
        <tr r="G409" s="3"/>
      </tp>
      <tp t="e">
        <v>#N/A</v>
        <stp/>
        <stp>##V3_BDSV12</stp>
        <stp>SPX Index</stp>
        <stp>CHAIN_TICKERS</stp>
        <stp>[PUTStrategy6.xlsx]Backup!R457C7</stp>
        <stp>CHAIN_STRIKE_PX_OVRD</stp>
        <stp>9320</stp>
        <stp>CHAIN_PUT_CALL_TYPE_OVRD=P</stp>
        <stp>CHAIN_PERIODICITY_OVRD=M</stp>
        <tr r="G457" s="3"/>
      </tp>
      <tp t="e">
        <v>#N/A</v>
        <stp/>
        <stp>##V3_BDSV12</stp>
        <stp>SPX Index</stp>
        <stp>CHAIN_TICKERS</stp>
        <stp>[PUTStrategy6.xlsx]Backup!R314C7</stp>
        <stp>CHAIN_STRIKE_PX_OVRD</stp>
        <stp>6460</stp>
        <stp>CHAIN_PUT_CALL_TYPE_OVRD=P</stp>
        <stp>CHAIN_PERIODICITY_OVRD=M</stp>
        <tr r="G314" s="3"/>
      </tp>
      <tp t="e">
        <v>#N/A</v>
        <stp/>
        <stp>##V3_BDSV12</stp>
        <stp>SPX Index</stp>
        <stp>CHAIN_TICKERS</stp>
        <stp>[PUTStrategy6.xlsx]Backup!R171C7</stp>
        <stp>CHAIN_STRIKE_PX_OVRD</stp>
        <stp>3600</stp>
        <stp>CHAIN_PUT_CALL_TYPE_OVRD=P</stp>
        <stp>CHAIN_PERIODICITY_OVRD=M</stp>
        <tr r="G171" s="3"/>
      </tp>
      <tp t="e">
        <v>#N/A</v>
        <stp/>
        <stp>##V3_BDSV12</stp>
        <stp>SPX Index</stp>
        <stp>CHAIN_TICKERS</stp>
        <stp>[PUTStrategy6.xlsx]Backup!R219C7</stp>
        <stp>CHAIN_STRIKE_PX_OVRD</stp>
        <stp>4560</stp>
        <stp>CHAIN_PUT_CALL_TYPE_OVRD=P</stp>
        <stp>CHAIN_PERIODICITY_OVRD=M</stp>
        <tr r="G219" s="3"/>
      </tp>
      <tp t="e">
        <v>#N/A</v>
        <stp/>
        <stp>##V3_BDSV12</stp>
        <stp>SPX Index</stp>
        <stp>CHAIN_TICKERS</stp>
        <stp>[PUTStrategy6.xlsx]Backup!R406C7</stp>
        <stp>CHAIN_STRIKE_PX_OVRD</stp>
        <stp>8300</stp>
        <stp>CHAIN_PUT_CALL_TYPE_OVRD=P</stp>
        <stp>CHAIN_PERIODICITY_OVRD=M</stp>
        <tr r="G406" s="3"/>
      </tp>
      <tp t="e">
        <v>#N/A</v>
        <stp/>
        <stp>##V3_BDSV12</stp>
        <stp>SPX Index</stp>
        <stp>CHAIN_TICKERS</stp>
        <stp>[PUTStrategy6.xlsx]Backup!R364C7</stp>
        <stp>CHAIN_STRIKE_PX_OVRD</stp>
        <stp>7460</stp>
        <stp>CHAIN_PUT_CALL_TYPE_OVRD=P</stp>
        <stp>CHAIN_PERIODICITY_OVRD=M</stp>
        <tr r="G364" s="3"/>
      </tp>
      <tp t="e">
        <v>#N/A</v>
        <stp/>
        <stp>##V3_BDSV12</stp>
        <stp>SPX Index</stp>
        <stp>CHAIN_TICKERS</stp>
        <stp>[PUTStrategy6.xlsx]Backup!R122C7</stp>
        <stp>CHAIN_STRIKE_PX_OVRD</stp>
        <stp>2620</stp>
        <stp>CHAIN_PUT_CALL_TYPE_OVRD=P</stp>
        <stp>CHAIN_PERIODICITY_OVRD=M</stp>
        <tr r="G122" s="3"/>
      </tp>
      <tp t="e">
        <v>#N/A</v>
        <stp/>
        <stp>##V3_BDSV12</stp>
        <stp>SPX Index</stp>
        <stp>CHAIN_TICKERS</stp>
        <stp>[PUTStrategy6.xlsx]Backup!R269C7</stp>
        <stp>CHAIN_STRIKE_PX_OVRD</stp>
        <stp>5560</stp>
        <stp>CHAIN_PUT_CALL_TYPE_OVRD=P</stp>
        <stp>CHAIN_PERIODICITY_OVRD=M</stp>
        <tr r="G269" s="3"/>
      </tp>
      <tp t="e">
        <v>#N/A</v>
        <stp/>
        <stp>##V3_BDSV12</stp>
        <stp>SPX Index</stp>
        <stp>CHAIN_TICKERS</stp>
        <stp>[PUTStrategy6.xlsx]Backup!R216C7</stp>
        <stp>CHAIN_STRIKE_PX_OVRD</stp>
        <stp>4500</stp>
        <stp>CHAIN_PUT_CALL_TYPE_OVRD=P</stp>
        <stp>CHAIN_PERIODICITY_OVRD=M</stp>
        <tr r="G216" s="3"/>
      </tp>
      <tp t="e">
        <v>#N/A</v>
        <stp/>
        <stp>##V3_BDSV12</stp>
        <stp>SPX Index</stp>
        <stp>CHAIN_TICKERS</stp>
        <stp>[PUTStrategy6.xlsx]Backup!R174C7</stp>
        <stp>CHAIN_STRIKE_PX_OVRD</stp>
        <stp>3660</stp>
        <stp>CHAIN_PUT_CALL_TYPE_OVRD=P</stp>
        <stp>CHAIN_PERIODICITY_OVRD=M</stp>
        <tr r="G174" s="3"/>
      </tp>
      <tp t="e">
        <v>#N/A</v>
        <stp/>
        <stp>##V3_BDSV12</stp>
        <stp>SPX Index</stp>
        <stp>CHAIN_TICKERS</stp>
        <stp>[PUTStrategy6.xlsx]Backup!R311C7</stp>
        <stp>CHAIN_STRIKE_PX_OVRD</stp>
        <stp>6400</stp>
        <stp>CHAIN_PUT_CALL_TYPE_OVRD=P</stp>
        <stp>CHAIN_PERIODICITY_OVRD=M</stp>
        <tr r="G311" s="3"/>
      </tp>
      <tp t="e">
        <v>#N/A</v>
        <stp/>
        <stp>##V3_BDSV12</stp>
        <stp>SPX Index</stp>
        <stp>CHAIN_TICKERS</stp>
        <stp>[PUTStrategy6.xlsx]Backup!R458C7</stp>
        <stp>CHAIN_STRIKE_PX_OVRD</stp>
        <stp>9340</stp>
        <stp>CHAIN_PUT_CALL_TYPE_OVRD=P</stp>
        <stp>CHAIN_PERIODICITY_OVRD=M</stp>
        <tr r="G458" s="3"/>
      </tp>
      <tp t="e">
        <v>#N/A</v>
        <stp/>
        <stp>##V3_BDSV12</stp>
        <stp>SPX Index</stp>
        <stp>CHAIN_TICKERS</stp>
        <stp>[PUTStrategy6.xlsx]Backup!R407C7</stp>
        <stp>CHAIN_STRIKE_PX_OVRD</stp>
        <stp>8320</stp>
        <stp>CHAIN_PUT_CALL_TYPE_OVRD=P</stp>
        <stp>CHAIN_PERIODICITY_OVRD=M</stp>
        <tr r="G407" s="3"/>
      </tp>
      <tp t="e">
        <v>#N/A</v>
        <stp/>
        <stp>##V3_BDSV12</stp>
        <stp>SPX Index</stp>
        <stp>CHAIN_TICKERS</stp>
        <stp>[PUTStrategy6.xlsx]Backup!R363C7</stp>
        <stp>CHAIN_STRIKE_PX_OVRD</stp>
        <stp>7440</stp>
        <stp>CHAIN_PUT_CALL_TYPE_OVRD=P</stp>
        <stp>CHAIN_PERIODICITY_OVRD=M</stp>
        <tr r="G363" s="3"/>
      </tp>
      <tp t="e">
        <v>#N/A</v>
        <stp/>
        <stp>##V3_BDSV12</stp>
        <stp>SPX Index</stp>
        <stp>CHAIN_TICKERS</stp>
        <stp>[PUTStrategy6.xlsx]Backup!R121C7</stp>
        <stp>CHAIN_STRIKE_PX_OVRD</stp>
        <stp>2600</stp>
        <stp>CHAIN_PUT_CALL_TYPE_OVRD=P</stp>
        <stp>CHAIN_PERIODICITY_OVRD=M</stp>
        <tr r="G121" s="3"/>
      </tp>
      <tp t="e">
        <v>#N/A</v>
        <stp/>
        <stp>##V3_BDSV12</stp>
        <stp>SPX Index</stp>
        <stp>CHAIN_TICKERS</stp>
        <stp>[PUTStrategy6.xlsx]Backup!R268C7</stp>
        <stp>CHAIN_STRIKE_PX_OVRD</stp>
        <stp>5540</stp>
        <stp>CHAIN_PUT_CALL_TYPE_OVRD=P</stp>
        <stp>CHAIN_PERIODICITY_OVRD=M</stp>
        <tr r="G268" s="3"/>
      </tp>
      <tp t="e">
        <v>#N/A</v>
        <stp/>
        <stp>##V3_BDSV12</stp>
        <stp>SPX Index</stp>
        <stp>CHAIN_TICKERS</stp>
        <stp>[PUTStrategy6.xlsx]Backup!R217C7</stp>
        <stp>CHAIN_STRIKE_PX_OVRD</stp>
        <stp>4520</stp>
        <stp>CHAIN_PUT_CALL_TYPE_OVRD=P</stp>
        <stp>CHAIN_PERIODICITY_OVRD=M</stp>
        <tr r="G217" s="3"/>
      </tp>
      <tp t="e">
        <v>#N/A</v>
        <stp/>
        <stp>##V3_BDSV12</stp>
        <stp>SPX Index</stp>
        <stp>CHAIN_TICKERS</stp>
        <stp>[PUTStrategy6.xlsx]Backup!R312C7</stp>
        <stp>CHAIN_STRIKE_PX_OVRD</stp>
        <stp>6420</stp>
        <stp>CHAIN_PUT_CALL_TYPE_OVRD=P</stp>
        <stp>CHAIN_PERIODICITY_OVRD=M</stp>
        <tr r="G312" s="3"/>
      </tp>
      <tp t="e">
        <v>#N/A</v>
        <stp/>
        <stp>##V3_BDSV12</stp>
        <stp>SPX Index</stp>
        <stp>CHAIN_TICKERS</stp>
        <stp>[PUTStrategy6.xlsx]Backup!R173C7</stp>
        <stp>CHAIN_STRIKE_PX_OVRD</stp>
        <stp>3640</stp>
        <stp>CHAIN_PUT_CALL_TYPE_OVRD=P</stp>
        <stp>CHAIN_PERIODICITY_OVRD=M</stp>
        <tr r="G173" s="3"/>
      </tp>
      <tp t="e">
        <v>#N/A</v>
        <stp/>
        <stp>##V3_BDSV12</stp>
        <stp>SPX Index</stp>
        <stp>CHAIN_TICKERS</stp>
        <stp>[PUTStrategy6.xlsx]Backup!R459C7</stp>
        <stp>CHAIN_STRIKE_PX_OVRD</stp>
        <stp>9360</stp>
        <stp>CHAIN_PUT_CALL_TYPE_OVRD=P</stp>
        <stp>CHAIN_PERIODICITY_OVRD=M</stp>
        <tr r="G459" s="3"/>
      </tp>
      <tp t="e">
        <v>#N/A</v>
        <stp/>
        <stp>##V3_BDSV12</stp>
        <stp>SPX Index</stp>
        <stp>CHAIN_TICKERS</stp>
        <stp>[PUTStrategy6.xlsx]Backup!R365C7</stp>
        <stp>CHAIN_STRIKE_PX_OVRD</stp>
        <stp>7480</stp>
        <stp>CHAIN_PUT_CALL_TYPE_OVRD=P</stp>
        <stp>CHAIN_PERIODICITY_OVRD=M</stp>
        <tr r="G365" s="3"/>
      </tp>
      <tp t="e">
        <v>#N/A</v>
        <stp/>
        <stp>##V3_BDSV12</stp>
        <stp>SPX Index</stp>
        <stp>CHAIN_TICKERS</stp>
        <stp>[PUTStrategy6.xlsx]Backup!R460C7</stp>
        <stp>CHAIN_STRIKE_PX_OVRD</stp>
        <stp>9380</stp>
        <stp>CHAIN_PUT_CALL_TYPE_OVRD=P</stp>
        <stp>CHAIN_PERIODICITY_OVRD=M</stp>
        <tr r="G460" s="3"/>
      </tp>
      <tp t="e">
        <v>#N/A</v>
        <stp/>
        <stp>##V3_BDSV12</stp>
        <stp>SPX Index</stp>
        <stp>CHAIN_TICKERS</stp>
        <stp>[PUTStrategy6.xlsx]Backup!R175C7</stp>
        <stp>CHAIN_STRIKE_PX_OVRD</stp>
        <stp>3680</stp>
        <stp>CHAIN_PUT_CALL_TYPE_OVRD=P</stp>
        <stp>CHAIN_PERIODICITY_OVRD=M</stp>
        <tr r="G175" s="3"/>
      </tp>
      <tp t="e">
        <v>#N/A</v>
        <stp/>
        <stp>##V3_BDSV12</stp>
        <stp>SPX Index</stp>
        <stp>CHAIN_TICKERS</stp>
        <stp>[PUTStrategy6.xlsx]Backup!R270C7</stp>
        <stp>CHAIN_STRIKE_PX_OVRD</stp>
        <stp>5580</stp>
        <stp>CHAIN_PUT_CALL_TYPE_OVRD=P</stp>
        <stp>CHAIN_PERIODICITY_OVRD=M</stp>
        <tr r="G270" s="3"/>
      </tp>
      <tp t="e">
        <v>#N/A</v>
        <stp/>
        <stp>##V3_BDSV12</stp>
        <stp>SPX Index</stp>
        <stp>CHAIN_TICKERS</stp>
        <stp>[PUTStrategy6.xlsx]Backup!R315C7</stp>
        <stp>CHAIN_STRIKE_PX_OVRD</stp>
        <stp>6480</stp>
        <stp>CHAIN_PUT_CALL_TYPE_OVRD=P</stp>
        <stp>CHAIN_PERIODICITY_OVRD=M</stp>
        <tr r="G315" s="3"/>
      </tp>
      <tp t="e">
        <v>#N/A</v>
        <stp/>
        <stp>##V3_BDSV12</stp>
        <stp>SPX Index</stp>
        <stp>CHAIN_TICKERS</stp>
        <stp>[PUTStrategy6.xlsx]Backup!R410C7</stp>
        <stp>CHAIN_STRIKE_PX_OVRD</stp>
        <stp>8380</stp>
        <stp>CHAIN_PUT_CALL_TYPE_OVRD=P</stp>
        <stp>CHAIN_PERIODICITY_OVRD=M</stp>
        <tr r="G410" s="3"/>
      </tp>
      <tp t="e">
        <v>#N/A</v>
        <stp/>
        <stp>##V3_BDSV12</stp>
        <stp>SPX Index</stp>
        <stp>CHAIN_TICKERS</stp>
        <stp>[PUTStrategy6.xlsx]Backup!R125C7</stp>
        <stp>CHAIN_STRIKE_PX_OVRD</stp>
        <stp>2680</stp>
        <stp>CHAIN_PUT_CALL_TYPE_OVRD=P</stp>
        <stp>CHAIN_PERIODICITY_OVRD=M</stp>
        <tr r="G125" s="3"/>
      </tp>
      <tp t="e">
        <v>#N/A</v>
        <stp/>
        <stp>##V3_BDSV12</stp>
        <stp>SPX Index</stp>
        <stp>CHAIN_TICKERS</stp>
        <stp>[PUTStrategy6.xlsx]Backup!R220C7</stp>
        <stp>CHAIN_STRIKE_PX_OVRD</stp>
        <stp>4580</stp>
        <stp>CHAIN_PUT_CALL_TYPE_OVRD=P</stp>
        <stp>CHAIN_PERIODICITY_OVRD=M</stp>
        <tr r="G220" s="3"/>
      </tp>
      <tp t="e">
        <v>#N/A</v>
        <stp/>
        <stp>##V3_BDHV12</stp>
        <stp>SPX Index</stp>
        <stp>IVOL_MONEYNESS</stp>
        <stp>1/19/2015</stp>
        <stp>1/19/2015</stp>
        <stp>[PUTStrategy-RealOption.xlsx]Opt_BS!R7C8</stp>
        <stp>IVOL_MATURITY=MATURITY_1STM</stp>
        <stp>IVOL_MONEYNESS_LEVEL=MONEY_LVL_100_</stp>
        <stp>DTS=H</stp>
        <stp>FACTOR=.01</stp>
        <stp>DAYS=W</stp>
        <tr r="H7" s="4"/>
      </tp>
      <tp t="e">
        <v>#N/A</v>
        <stp/>
        <stp>##V3_BDSV12</stp>
        <stp>SPX Index</stp>
        <stp>CHAIN_TICKERS</stp>
        <stp>[PUTStrategy6.xlsx]Backup!R40C7</stp>
        <stp>CHAIN_STRIKE_PX_OVRD</stp>
        <stp>980</stp>
        <stp>CHAIN_PUT_CALL_TYPE_OVRD=P</stp>
        <stp>CHAIN_PERIODICITY_OVRD=M</stp>
        <tr r="G40" s="3"/>
      </tp>
      <tp t="e">
        <v>#N/A</v>
        <stp/>
        <stp>##V3_BDSV12</stp>
        <stp>SPX Index</stp>
        <stp>CHAIN_TICKERS</stp>
        <stp>[PUTStrategy6.xlsx]Backup!R39C7</stp>
        <stp>CHAIN_STRIKE_PX_OVRD</stp>
        <stp>960</stp>
        <stp>CHAIN_PUT_CALL_TYPE_OVRD=P</stp>
        <stp>CHAIN_PERIODICITY_OVRD=M</stp>
        <tr r="G39" s="3"/>
      </tp>
      <tp t="e">
        <v>#N/A</v>
        <stp/>
        <stp>##V3_BDSV12</stp>
        <stp>SPX Index</stp>
        <stp>CHAIN_TICKERS</stp>
        <stp>[PUTStrategy6.xlsx]Backup!R38C7</stp>
        <stp>CHAIN_STRIKE_PX_OVRD</stp>
        <stp>940</stp>
        <stp>CHAIN_PUT_CALL_TYPE_OVRD=P</stp>
        <stp>CHAIN_PERIODICITY_OVRD=M</stp>
        <tr r="G38" s="3"/>
      </tp>
      <tp t="e">
        <v>#N/A</v>
        <stp/>
        <stp>##V3_BDSV12</stp>
        <stp>SPX Index</stp>
        <stp>CHAIN_TICKERS</stp>
        <stp>[PUTStrategy6.xlsx]Backup!R37C7</stp>
        <stp>CHAIN_STRIKE_PX_OVRD</stp>
        <stp>920</stp>
        <stp>CHAIN_PUT_CALL_TYPE_OVRD=P</stp>
        <stp>CHAIN_PERIODICITY_OVRD=M</stp>
        <tr r="G37" s="3"/>
      </tp>
      <tp t="e">
        <v>#N/A</v>
        <stp/>
        <stp>##V3_BDSV12</stp>
        <stp>SPX Index</stp>
        <stp>CHAIN_TICKERS</stp>
        <stp>[PUTStrategy6.xlsx]Backup!R36C7</stp>
        <stp>CHAIN_STRIKE_PX_OVRD</stp>
        <stp>900</stp>
        <stp>CHAIN_PUT_CALL_TYPE_OVRD=P</stp>
        <stp>CHAIN_PERIODICITY_OVRD=M</stp>
        <tr r="G36" s="3"/>
      </tp>
      <tp t="e">
        <v>#N/A</v>
        <stp/>
        <stp>##V3_BDSV12</stp>
        <stp>SPX Index</stp>
        <stp>CHAIN_TICKERS</stp>
        <stp>[PUTStrategy6.xlsx]Backup!R35C7</stp>
        <stp>CHAIN_STRIKE_PX_OVRD</stp>
        <stp>880</stp>
        <stp>CHAIN_PUT_CALL_TYPE_OVRD=P</stp>
        <stp>CHAIN_PERIODICITY_OVRD=M</stp>
        <tr r="G35" s="3"/>
      </tp>
      <tp t="e">
        <v>#N/A</v>
        <stp/>
        <stp>##V3_BDSV12</stp>
        <stp>SPX Index</stp>
        <stp>CHAIN_TICKERS</stp>
        <stp>[PUTStrategy6.xlsx]Backup!R34C7</stp>
        <stp>CHAIN_STRIKE_PX_OVRD</stp>
        <stp>860</stp>
        <stp>CHAIN_PUT_CALL_TYPE_OVRD=P</stp>
        <stp>CHAIN_PERIODICITY_OVRD=M</stp>
        <tr r="G34" s="3"/>
      </tp>
      <tp t="e">
        <v>#N/A</v>
        <stp/>
        <stp>##V3_BDSV12</stp>
        <stp>SPX Index</stp>
        <stp>CHAIN_TICKERS</stp>
        <stp>[PUTStrategy6.xlsx]Backup!R33C7</stp>
        <stp>CHAIN_STRIKE_PX_OVRD</stp>
        <stp>840</stp>
        <stp>CHAIN_PUT_CALL_TYPE_OVRD=P</stp>
        <stp>CHAIN_PERIODICITY_OVRD=M</stp>
        <tr r="G33" s="3"/>
      </tp>
      <tp t="e">
        <v>#N/A</v>
        <stp/>
        <stp>##V3_BDSV12</stp>
        <stp>SPX Index</stp>
        <stp>CHAIN_TICKERS</stp>
        <stp>[PUTStrategy6.xlsx]Backup!R32C7</stp>
        <stp>CHAIN_STRIKE_PX_OVRD</stp>
        <stp>820</stp>
        <stp>CHAIN_PUT_CALL_TYPE_OVRD=P</stp>
        <stp>CHAIN_PERIODICITY_OVRD=M</stp>
        <tr r="G32" s="3"/>
      </tp>
      <tp t="e">
        <v>#N/A</v>
        <stp/>
        <stp>##V3_BDSV12</stp>
        <stp>SPX Index</stp>
        <stp>CHAIN_TICKERS</stp>
        <stp>[PUTStrategy6.xlsx]Backup!R31C7</stp>
        <stp>CHAIN_STRIKE_PX_OVRD</stp>
        <stp>800</stp>
        <stp>CHAIN_PUT_CALL_TYPE_OVRD=P</stp>
        <stp>CHAIN_PERIODICITY_OVRD=M</stp>
        <tr r="G31" s="3"/>
      </tp>
      <tp t="e">
        <v>#N/A</v>
        <stp/>
        <stp>##V3_BDHV12</stp>
        <stp>SPX Index</stp>
        <stp>IVOL_MONEYNESS</stp>
        <stp>1/21/2015</stp>
        <stp>1/21/2015</stp>
        <stp>[PUTStrategy-RealOption.xlsx]Opt_BS!R9C8</stp>
        <stp>IVOL_MATURITY=MATURITY_1STM</stp>
        <stp>IVOL_MONEYNESS_LEVEL=MONEY_LVL_100_</stp>
        <stp>DTS=H</stp>
        <stp>FACTOR=.01</stp>
        <stp>DAYS=W</stp>
        <tr r="H9" s="4"/>
      </tp>
      <tp t="e">
        <v>#N/A</v>
        <stp/>
        <stp>##V3_BDHV12</stp>
        <stp>SPX Index</stp>
        <stp>IVOL_MONEYNESS</stp>
        <stp>1/20/2015</stp>
        <stp>1/20/2015</stp>
        <stp>[PUTStrategy-RealOption.xlsx]Opt_BS!R8C8</stp>
        <stp>IVOL_MATURITY=MATURITY_1STM</stp>
        <stp>IVOL_MONEYNESS_LEVEL=MONEY_LVL_100_</stp>
        <stp>DTS=H</stp>
        <stp>FACTOR=.01</stp>
        <stp>DAYS=W</stp>
        <tr r="H8" s="4"/>
      </tp>
      <tp t="e">
        <v>#N/A</v>
        <stp/>
        <stp>##V3_BDHV12</stp>
        <stp>SPX Index</stp>
        <stp>IVOL_MONEYNESS</stp>
        <stp>10/27/2015</stp>
        <stp>10/27/2015</stp>
        <stp>[PUTStrategy-RealOption.xlsx]Opt_BS!R208C8</stp>
        <stp>IVOL_MATURITY=MATURITY_1STM</stp>
        <stp>IVOL_MONEYNESS_LEVEL=MONEY_LVL_100_</stp>
        <stp>DTS=H</stp>
        <stp>FACTOR=.01</stp>
        <stp>DAYS=W</stp>
        <tr r="H208" s="4"/>
      </tp>
      <tp t="e">
        <v>#N/A</v>
        <stp/>
        <stp>##V3_BDHV12</stp>
        <stp>SPX Index</stp>
        <stp>IVOL_MONEYNESS</stp>
        <stp>11/11/2015</stp>
        <stp>11/11/2015</stp>
        <stp>[PUTStrategy-RealOption.xlsx]Opt_BS!R219C8</stp>
        <stp>IVOL_MATURITY=MATURITY_1STM</stp>
        <stp>IVOL_MONEYNESS_LEVEL=MONEY_LVL_100_</stp>
        <stp>DTS=H</stp>
        <stp>FACTOR=.01</stp>
        <stp>DAYS=W</stp>
        <tr r="H219" s="4"/>
      </tp>
      <tp t="e">
        <v>#N/A</v>
        <stp/>
        <stp>##V3_BDHV12</stp>
        <stp>SPX Index</stp>
        <stp>IVOL_MONEYNESS</stp>
        <stp>10/13/2015</stp>
        <stp>10/13/2015</stp>
        <stp>[PUTStrategy-RealOption.xlsx]Opt_BS!R198C8</stp>
        <stp>IVOL_MATURITY=MATURITY_1STM</stp>
        <stp>IVOL_MONEYNESS_LEVEL=MONEY_LVL_100_</stp>
        <stp>DTS=H</stp>
        <stp>FACTOR=.01</stp>
        <stp>DAYS=W</stp>
        <tr r="H198" s="4"/>
      </tp>
      <tp t="e">
        <v>#N/A</v>
        <stp/>
        <stp>##V3_BDHV12</stp>
        <stp>SPX Index</stp>
        <stp>IVOL_MONEYNESS</stp>
        <stp>10/28/2015</stp>
        <stp>10/28/2015</stp>
        <stp>[PUTStrategy-RealOption.xlsx]Opt_BS!R209C8</stp>
        <stp>IVOL_MATURITY=MATURITY_1STM</stp>
        <stp>IVOL_MONEYNESS_LEVEL=MONEY_LVL_100_</stp>
        <stp>DTS=H</stp>
        <stp>FACTOR=.01</stp>
        <stp>DAYS=W</stp>
        <tr r="H209" s="4"/>
      </tp>
      <tp t="e">
        <v>#N/A</v>
        <stp/>
        <stp>##V3_BDHV12</stp>
        <stp>SPX Index</stp>
        <stp>IVOL_MONEYNESS</stp>
        <stp>11/10/2015</stp>
        <stp>11/10/2015</stp>
        <stp>[PUTStrategy-RealOption.xlsx]Opt_BS!R218C8</stp>
        <stp>IVOL_MATURITY=MATURITY_1STM</stp>
        <stp>IVOL_MONEYNESS_LEVEL=MONEY_LVL_100_</stp>
        <stp>DTS=H</stp>
        <stp>FACTOR=.01</stp>
        <stp>DAYS=W</stp>
        <tr r="H218" s="4"/>
      </tp>
      <tp t="e">
        <v>#N/A</v>
        <stp/>
        <stp>##V3_BDHV12</stp>
        <stp>SPX Index</stp>
        <stp>IVOL_MONEYNESS</stp>
        <stp>10/14/2015</stp>
        <stp>10/14/2015</stp>
        <stp>[PUTStrategy-RealOption.xlsx]Opt_BS!R199C8</stp>
        <stp>IVOL_MATURITY=MATURITY_1STM</stp>
        <stp>IVOL_MONEYNESS_LEVEL=MONEY_LVL_100_</stp>
        <stp>DTS=H</stp>
        <stp>FACTOR=.01</stp>
        <stp>DAYS=W</stp>
        <tr r="H199" s="4"/>
      </tp>
      <tp t="e">
        <v>#N/A</v>
        <stp/>
        <stp>##V3_BDSV12</stp>
        <stp>SPX Index</stp>
        <stp>CHAIN_TICKERS</stp>
        <stp>[PUTStrategy6.xlsx]Backup!R10C7</stp>
        <stp>CHAIN_STRIKE_PX_OVRD</stp>
        <stp>380</stp>
        <stp>CHAIN_PUT_CALL_TYPE_OVRD=P</stp>
        <stp>CHAIN_PERIODICITY_OVRD=M</stp>
        <tr r="G10" s="3"/>
      </tp>
      <tp t="e">
        <v>#N/A</v>
        <stp/>
        <stp>##V3_BDHV12</stp>
        <stp>SPX Index</stp>
        <stp>IVOL_MONEYNESS</stp>
        <stp>10/23/2015</stp>
        <stp>10/23/2015</stp>
        <stp>[PUTStrategy-RealOption.xlsx]Opt_BS!R206C8</stp>
        <stp>IVOL_MATURITY=MATURITY_1STM</stp>
        <stp>IVOL_MONEYNESS_LEVEL=MONEY_LVL_100_</stp>
        <stp>DTS=H</stp>
        <stp>FACTOR=.01</stp>
        <stp>DAYS=W</stp>
        <tr r="H206" s="4"/>
      </tp>
      <tp t="e">
        <v>#N/A</v>
        <stp/>
        <stp>##V3_BDHV12</stp>
        <stp>SPX Index</stp>
        <stp>IVOL_MONEYNESS</stp>
        <stp>11/20/2015</stp>
        <stp>11/20/2015</stp>
        <stp>[PUTStrategy-RealOption.xlsx]Opt_BS!R226C8</stp>
        <stp>IVOL_MATURITY=MATURITY_1STM</stp>
        <stp>IVOL_MONEYNESS_LEVEL=MONEY_LVL_100_</stp>
        <stp>DTS=H</stp>
        <stp>FACTOR=.01</stp>
        <stp>DAYS=W</stp>
        <tr r="H226" s="4"/>
      </tp>
      <tp t="e">
        <v>#N/A</v>
        <stp/>
        <stp>##V3_BDHV12</stp>
        <stp>SPX Index</stp>
        <stp>IVOL_MONEYNESS</stp>
        <stp>10/26/2015</stp>
        <stp>10/26/2015</stp>
        <stp>[PUTStrategy-RealOption.xlsx]Opt_BS!R207C8</stp>
        <stp>IVOL_MATURITY=MATURITY_1STM</stp>
        <stp>IVOL_MONEYNESS_LEVEL=MONEY_LVL_100_</stp>
        <stp>DTS=H</stp>
        <stp>FACTOR=.01</stp>
        <stp>DAYS=W</stp>
        <tr r="H207" s="4"/>
      </tp>
      <tp t="e">
        <v>#N/A</v>
        <stp/>
        <stp>##V3_BDHV12</stp>
        <stp>SPX Index</stp>
        <stp>IVOL_MONEYNESS</stp>
        <stp>10/12/2015</stp>
        <stp>10/12/2015</stp>
        <stp>[PUTStrategy-RealOption.xlsx]Opt_BS!R197C8</stp>
        <stp>IVOL_MATURITY=MATURITY_1STM</stp>
        <stp>IVOL_MONEYNESS_LEVEL=MONEY_LVL_100_</stp>
        <stp>DTS=H</stp>
        <stp>FACTOR=.01</stp>
        <stp>DAYS=W</stp>
        <tr r="H197" s="4"/>
      </tp>
      <tp t="e">
        <v>#N/A</v>
        <stp/>
        <stp>##V3_BDHV12</stp>
        <stp>SPX Index</stp>
        <stp>IVOL_MONEYNESS</stp>
        <stp>10/21/2015</stp>
        <stp>10/21/2015</stp>
        <stp>[PUTStrategy-RealOption.xlsx]Opt_BS!R204C8</stp>
        <stp>IVOL_MATURITY=MATURITY_1STM</stp>
        <stp>IVOL_MONEYNESS_LEVEL=MONEY_LVL_100_</stp>
        <stp>DTS=H</stp>
        <stp>FACTOR=.01</stp>
        <stp>DAYS=W</stp>
        <tr r="H204" s="4"/>
      </tp>
      <tp t="e">
        <v>#N/A</v>
        <stp/>
        <stp>##V3_BDHV12</stp>
        <stp>SPX Index</stp>
        <stp>IVOL_MONEYNESS</stp>
        <stp>11/19/2015</stp>
        <stp>11/19/2015</stp>
        <stp>[PUTStrategy-RealOption.xlsx]Opt_BS!R225C8</stp>
        <stp>IVOL_MATURITY=MATURITY_1STM</stp>
        <stp>IVOL_MONEYNESS_LEVEL=MONEY_LVL_100_</stp>
        <stp>DTS=H</stp>
        <stp>FACTOR=.01</stp>
        <stp>DAYS=W</stp>
        <tr r="H225" s="4"/>
      </tp>
      <tp t="e">
        <v>#N/A</v>
        <stp/>
        <stp>##V3_BDHV12</stp>
        <stp>SPX Index</stp>
        <stp>IVOL_MONEYNESS</stp>
        <stp>10/22/2015</stp>
        <stp>10/22/2015</stp>
        <stp>[PUTStrategy-RealOption.xlsx]Opt_BS!R205C8</stp>
        <stp>IVOL_MATURITY=MATURITY_1STM</stp>
        <stp>IVOL_MONEYNESS_LEVEL=MONEY_LVL_100_</stp>
        <stp>DTS=H</stp>
        <stp>FACTOR=.01</stp>
        <stp>DAYS=W</stp>
        <tr r="H205" s="4"/>
      </tp>
      <tp t="e">
        <v>#N/A</v>
        <stp/>
        <stp>##V3_BDHV12</stp>
        <stp>SPX Index</stp>
        <stp>IVOL_MONEYNESS</stp>
        <stp>11/18/2015</stp>
        <stp>11/18/2015</stp>
        <stp>[PUTStrategy-RealOption.xlsx]Opt_BS!R224C8</stp>
        <stp>IVOL_MATURITY=MATURITY_1STM</stp>
        <stp>IVOL_MONEYNESS_LEVEL=MONEY_LVL_100_</stp>
        <stp>DTS=H</stp>
        <stp>FACTOR=.01</stp>
        <stp>DAYS=W</stp>
        <tr r="H224" s="4"/>
      </tp>
      <tp t="e">
        <v>#N/A</v>
        <stp/>
        <stp>##V3_BDSV12</stp>
        <stp>SPX Index</stp>
        <stp>CHAIN_TICKERS</stp>
        <stp>[PUTStrategy6.xlsx]Backup!R30C7</stp>
        <stp>CHAIN_STRIKE_PX_OVRD</stp>
        <stp>780</stp>
        <stp>CHAIN_PUT_CALL_TYPE_OVRD=P</stp>
        <stp>CHAIN_PERIODICITY_OVRD=M</stp>
        <tr r="G30" s="3"/>
      </tp>
      <tp t="e">
        <v>#N/A</v>
        <stp/>
        <stp>##V3_BDSV12</stp>
        <stp>SPX Index</stp>
        <stp>CHAIN_TICKERS</stp>
        <stp>[PUTStrategy6.xlsx]Backup!R29C7</stp>
        <stp>CHAIN_STRIKE_PX_OVRD</stp>
        <stp>760</stp>
        <stp>CHAIN_PUT_CALL_TYPE_OVRD=P</stp>
        <stp>CHAIN_PERIODICITY_OVRD=M</stp>
        <tr r="G29" s="3"/>
      </tp>
      <tp t="e">
        <v>#N/A</v>
        <stp/>
        <stp>##V3_BDSV12</stp>
        <stp>SPX Index</stp>
        <stp>CHAIN_TICKERS</stp>
        <stp>[PUTStrategy6.xlsx]Backup!R28C7</stp>
        <stp>CHAIN_STRIKE_PX_OVRD</stp>
        <stp>740</stp>
        <stp>CHAIN_PUT_CALL_TYPE_OVRD=P</stp>
        <stp>CHAIN_PERIODICITY_OVRD=M</stp>
        <tr r="G28" s="3"/>
      </tp>
      <tp t="e">
        <v>#N/A</v>
        <stp/>
        <stp>##V3_BDSV12</stp>
        <stp>SPX Index</stp>
        <stp>CHAIN_TICKERS</stp>
        <stp>[PUTStrategy6.xlsx]Backup!R27C7</stp>
        <stp>CHAIN_STRIKE_PX_OVRD</stp>
        <stp>720</stp>
        <stp>CHAIN_PUT_CALL_TYPE_OVRD=P</stp>
        <stp>CHAIN_PERIODICITY_OVRD=M</stp>
        <tr r="G27" s="3"/>
      </tp>
      <tp t="e">
        <v>#N/A</v>
        <stp/>
        <stp>##V3_BDSV12</stp>
        <stp>SPX Index</stp>
        <stp>CHAIN_TICKERS</stp>
        <stp>[PUTStrategy6.xlsx]Backup!R26C7</stp>
        <stp>CHAIN_STRIKE_PX_OVRD</stp>
        <stp>700</stp>
        <stp>CHAIN_PUT_CALL_TYPE_OVRD=P</stp>
        <stp>CHAIN_PERIODICITY_OVRD=M</stp>
        <tr r="G26" s="3"/>
      </tp>
      <tp t="e">
        <v>#N/A</v>
        <stp/>
        <stp>##V3_BDHV12</stp>
        <stp>SPX Index</stp>
        <stp>IVOL_MONEYNESS</stp>
        <stp>11/17/2015</stp>
        <stp>11/17/2015</stp>
        <stp>[PUTStrategy-RealOption.xlsx]Opt_BS!R223C8</stp>
        <stp>IVOL_MATURITY=MATURITY_1STM</stp>
        <stp>IVOL_MONEYNESS_LEVEL=MONEY_LVL_100_</stp>
        <stp>DTS=H</stp>
        <stp>FACTOR=.01</stp>
        <stp>DAYS=W</stp>
        <tr r="H223" s="4"/>
      </tp>
      <tp t="e">
        <v>#N/A</v>
        <stp/>
        <stp>##V3_BDHV12</stp>
        <stp>SPX Index</stp>
        <stp>IVOL_MONEYNESS</stp>
        <stp>10/19/2015</stp>
        <stp>10/19/2015</stp>
        <stp>[PUTStrategy-RealOption.xlsx]Opt_BS!R202C8</stp>
        <stp>IVOL_MATURITY=MATURITY_1STM</stp>
        <stp>IVOL_MONEYNESS_LEVEL=MONEY_LVL_100_</stp>
        <stp>DTS=H</stp>
        <stp>FACTOR=.01</stp>
        <stp>DAYS=W</stp>
        <tr r="H202" s="4"/>
      </tp>
      <tp t="e">
        <v>#N/A</v>
        <stp/>
        <stp>##V3_BDSV12</stp>
        <stp>SPX Index</stp>
        <stp>CHAIN_TICKERS</stp>
        <stp>[PUTStrategy6.xlsx]Backup!R25C7</stp>
        <stp>CHAIN_STRIKE_PX_OVRD</stp>
        <stp>680</stp>
        <stp>CHAIN_PUT_CALL_TYPE_OVRD=P</stp>
        <stp>CHAIN_PERIODICITY_OVRD=M</stp>
        <tr r="G25" s="3"/>
      </tp>
      <tp t="e">
        <v>#N/A</v>
        <stp/>
        <stp>##V3_BDSV12</stp>
        <stp>SPX Index</stp>
        <stp>CHAIN_TICKERS</stp>
        <stp>[PUTStrategy6.xlsx]Backup!R24C7</stp>
        <stp>CHAIN_STRIKE_PX_OVRD</stp>
        <stp>660</stp>
        <stp>CHAIN_PUT_CALL_TYPE_OVRD=P</stp>
        <stp>CHAIN_PERIODICITY_OVRD=M</stp>
        <tr r="G24" s="3"/>
      </tp>
      <tp t="e">
        <v>#N/A</v>
        <stp/>
        <stp>##V3_BDSV12</stp>
        <stp>SPX Index</stp>
        <stp>CHAIN_TICKERS</stp>
        <stp>[PUTStrategy6.xlsx]Backup!R23C7</stp>
        <stp>CHAIN_STRIKE_PX_OVRD</stp>
        <stp>640</stp>
        <stp>CHAIN_PUT_CALL_TYPE_OVRD=P</stp>
        <stp>CHAIN_PERIODICITY_OVRD=M</stp>
        <tr r="G23" s="3"/>
      </tp>
      <tp t="e">
        <v>#N/A</v>
        <stp/>
        <stp>##V3_BDSV12</stp>
        <stp>SPX Index</stp>
        <stp>CHAIN_TICKERS</stp>
        <stp>[PUTStrategy6.xlsx]Backup!R22C7</stp>
        <stp>CHAIN_STRIKE_PX_OVRD</stp>
        <stp>620</stp>
        <stp>CHAIN_PUT_CALL_TYPE_OVRD=P</stp>
        <stp>CHAIN_PERIODICITY_OVRD=M</stp>
        <tr r="G22" s="3"/>
      </tp>
      <tp t="e">
        <v>#N/A</v>
        <stp/>
        <stp>##V3_BDSV12</stp>
        <stp>SPX Index</stp>
        <stp>CHAIN_TICKERS</stp>
        <stp>[PUTStrategy6.xlsx]Backup!R21C7</stp>
        <stp>CHAIN_STRIKE_PX_OVRD</stp>
        <stp>600</stp>
        <stp>CHAIN_PUT_CALL_TYPE_OVRD=P</stp>
        <stp>CHAIN_PERIODICITY_OVRD=M</stp>
        <tr r="G21" s="3"/>
      </tp>
      <tp t="e">
        <v>#N/A</v>
        <stp/>
        <stp>##V3_BDHV12</stp>
        <stp>SPX Index</stp>
        <stp>IVOL_MONEYNESS</stp>
        <stp>10/20/2015</stp>
        <stp>10/20/2015</stp>
        <stp>[PUTStrategy-RealOption.xlsx]Opt_BS!R203C8</stp>
        <stp>IVOL_MATURITY=MATURITY_1STM</stp>
        <stp>IVOL_MONEYNESS_LEVEL=MONEY_LVL_100_</stp>
        <stp>DTS=H</stp>
        <stp>FACTOR=.01</stp>
        <stp>DAYS=W</stp>
        <tr r="H203" s="4"/>
      </tp>
      <tp t="e">
        <v>#N/A</v>
        <stp/>
        <stp>##V3_BDHV12</stp>
        <stp>SPX Index</stp>
        <stp>IVOL_MONEYNESS</stp>
        <stp>11/16/2015</stp>
        <stp>11/16/2015</stp>
        <stp>[PUTStrategy-RealOption.xlsx]Opt_BS!R222C8</stp>
        <stp>IVOL_MATURITY=MATURITY_1STM</stp>
        <stp>IVOL_MONEYNESS_LEVEL=MONEY_LVL_100_</stp>
        <stp>DTS=H</stp>
        <stp>FACTOR=.01</stp>
        <stp>DAYS=W</stp>
        <tr r="H222" s="4"/>
      </tp>
      <tp t="e">
        <v>#N/A</v>
        <stp/>
        <stp>##V3_BDHV12</stp>
        <stp>SPX Index</stp>
        <stp>IVOL_MONEYNESS</stp>
        <stp>1/16/2015</stp>
        <stp>1/16/2015</stp>
        <stp>[PUTStrategy-RealOption.xlsx]Opt_BS!R6C8</stp>
        <stp>IVOL_MATURITY=MATURITY_1STM</stp>
        <stp>IVOL_MONEYNESS_LEVEL=MONEY_LVL_100_</stp>
        <stp>DTS=H</stp>
        <stp>FACTOR=.01</stp>
        <stp>DAYS=W</stp>
        <tr r="H6" s="4"/>
      </tp>
      <tp t="e">
        <v>#N/A</v>
        <stp/>
        <stp>##V3_BDSV12</stp>
        <stp>SPX Index</stp>
        <stp>CHAIN_TICKERS</stp>
        <stp>[PUTStrategy6.xlsx]Backup!R20C7</stp>
        <stp>CHAIN_STRIKE_PX_OVRD</stp>
        <stp>580</stp>
        <stp>CHAIN_PUT_CALL_TYPE_OVRD=P</stp>
        <stp>CHAIN_PERIODICITY_OVRD=M</stp>
        <tr r="G20" s="3"/>
      </tp>
      <tp t="e">
        <v>#N/A</v>
        <stp/>
        <stp>##V3_BDSV12</stp>
        <stp>SPX Index</stp>
        <stp>CHAIN_TICKERS</stp>
        <stp>[PUTStrategy6.xlsx]Backup!R19C7</stp>
        <stp>CHAIN_STRIKE_PX_OVRD</stp>
        <stp>560</stp>
        <stp>CHAIN_PUT_CALL_TYPE_OVRD=P</stp>
        <stp>CHAIN_PERIODICITY_OVRD=M</stp>
        <tr r="G19" s="3"/>
      </tp>
      <tp t="e">
        <v>#N/A</v>
        <stp/>
        <stp>##V3_BDSV12</stp>
        <stp>SPX Index</stp>
        <stp>CHAIN_TICKERS</stp>
        <stp>[PUTStrategy6.xlsx]Backup!R18C7</stp>
        <stp>CHAIN_STRIKE_PX_OVRD</stp>
        <stp>540</stp>
        <stp>CHAIN_PUT_CALL_TYPE_OVRD=P</stp>
        <stp>CHAIN_PERIODICITY_OVRD=M</stp>
        <tr r="G18" s="3"/>
      </tp>
      <tp t="e">
        <v>#N/A</v>
        <stp/>
        <stp>##V3_BDSV12</stp>
        <stp>SPX Index</stp>
        <stp>CHAIN_TICKERS</stp>
        <stp>[PUTStrategy6.xlsx]Backup!R17C7</stp>
        <stp>CHAIN_STRIKE_PX_OVRD</stp>
        <stp>520</stp>
        <stp>CHAIN_PUT_CALL_TYPE_OVRD=P</stp>
        <stp>CHAIN_PERIODICITY_OVRD=M</stp>
        <tr r="G17" s="3"/>
      </tp>
      <tp t="e">
        <v>#N/A</v>
        <stp/>
        <stp>##V3_BDSV12</stp>
        <stp>SPX Index</stp>
        <stp>CHAIN_TICKERS</stp>
        <stp>[PUTStrategy6.xlsx]Backup!R16C7</stp>
        <stp>CHAIN_STRIKE_PX_OVRD</stp>
        <stp>500</stp>
        <stp>CHAIN_PUT_CALL_TYPE_OVRD=P</stp>
        <stp>CHAIN_PERIODICITY_OVRD=M</stp>
        <tr r="G16" s="3"/>
      </tp>
      <tp t="e">
        <v>#N/A</v>
        <stp/>
        <stp>##V3_BDHV12</stp>
        <stp>SPX Index</stp>
        <stp>IVOL_MONEYNESS</stp>
        <stp>10/29/2015</stp>
        <stp>10/29/2015</stp>
        <stp>[PUTStrategy-RealOption.xlsx]Opt_BS!R210C8</stp>
        <stp>IVOL_MATURITY=MATURITY_1STM</stp>
        <stp>IVOL_MONEYNESS_LEVEL=MONEY_LVL_100_</stp>
        <stp>DTS=H</stp>
        <stp>FACTOR=.01</stp>
        <stp>DAYS=W</stp>
        <tr r="H210" s="4"/>
      </tp>
      <tp t="e">
        <v>#N/A</v>
        <stp/>
        <stp>##V3_BDHV12</stp>
        <stp>SPX Index</stp>
        <stp>IVOL_MONEYNESS</stp>
        <stp>11/13/2015</stp>
        <stp>11/13/2015</stp>
        <stp>[PUTStrategy-RealOption.xlsx]Opt_BS!R221C8</stp>
        <stp>IVOL_MATURITY=MATURITY_1STM</stp>
        <stp>IVOL_MONEYNESS_LEVEL=MONEY_LVL_100_</stp>
        <stp>DTS=H</stp>
        <stp>FACTOR=.01</stp>
        <stp>DAYS=W</stp>
        <tr r="H221" s="4"/>
      </tp>
      <tp t="e">
        <v>#N/A</v>
        <stp/>
        <stp>##V3_BDHV12</stp>
        <stp>SPX Index</stp>
        <stp>IVOL_MONEYNESS</stp>
        <stp>10/15/2015</stp>
        <stp>10/15/2015</stp>
        <stp>[PUTStrategy-RealOption.xlsx]Opt_BS!R200C8</stp>
        <stp>IVOL_MATURITY=MATURITY_1STM</stp>
        <stp>IVOL_MONEYNESS_LEVEL=MONEY_LVL_100_</stp>
        <stp>DTS=H</stp>
        <stp>FACTOR=.01</stp>
        <stp>DAYS=W</stp>
        <tr r="H200" s="4"/>
      </tp>
      <tp t="e">
        <v>#N/A</v>
        <stp/>
        <stp>##V3_BDSV12</stp>
        <stp>SPX Index</stp>
        <stp>CHAIN_TICKERS</stp>
        <stp>[PUTStrategy6.xlsx]Backup!R15C7</stp>
        <stp>CHAIN_STRIKE_PX_OVRD</stp>
        <stp>480</stp>
        <stp>CHAIN_PUT_CALL_TYPE_OVRD=P</stp>
        <stp>CHAIN_PERIODICITY_OVRD=M</stp>
        <tr r="G15" s="3"/>
      </tp>
      <tp t="e">
        <v>#N/A</v>
        <stp/>
        <stp>##V3_BDSV12</stp>
        <stp>SPX Index</stp>
        <stp>CHAIN_TICKERS</stp>
        <stp>[PUTStrategy6.xlsx]Backup!R14C7</stp>
        <stp>CHAIN_STRIKE_PX_OVRD</stp>
        <stp>460</stp>
        <stp>CHAIN_PUT_CALL_TYPE_OVRD=P</stp>
        <stp>CHAIN_PERIODICITY_OVRD=M</stp>
        <tr r="G14" s="3"/>
      </tp>
      <tp t="e">
        <v>#N/A</v>
        <stp/>
        <stp>##V3_BDSV12</stp>
        <stp>SPX Index</stp>
        <stp>CHAIN_TICKERS</stp>
        <stp>[PUTStrategy6.xlsx]Backup!R13C7</stp>
        <stp>CHAIN_STRIKE_PX_OVRD</stp>
        <stp>440</stp>
        <stp>CHAIN_PUT_CALL_TYPE_OVRD=P</stp>
        <stp>CHAIN_PERIODICITY_OVRD=M</stp>
        <tr r="G13" s="3"/>
      </tp>
      <tp t="e">
        <v>#N/A</v>
        <stp/>
        <stp>##V3_BDSV12</stp>
        <stp>SPX Index</stp>
        <stp>CHAIN_TICKERS</stp>
        <stp>[PUTStrategy6.xlsx]Backup!R12C7</stp>
        <stp>CHAIN_STRIKE_PX_OVRD</stp>
        <stp>420</stp>
        <stp>CHAIN_PUT_CALL_TYPE_OVRD=P</stp>
        <stp>CHAIN_PERIODICITY_OVRD=M</stp>
        <tr r="G12" s="3"/>
      </tp>
      <tp t="e">
        <v>#N/A</v>
        <stp/>
        <stp>##V3_BDSV12</stp>
        <stp>SPX Index</stp>
        <stp>CHAIN_TICKERS</stp>
        <stp>[PUTStrategy6.xlsx]Backup!R11C7</stp>
        <stp>CHAIN_STRIKE_PX_OVRD</stp>
        <stp>400</stp>
        <stp>CHAIN_PUT_CALL_TYPE_OVRD=P</stp>
        <stp>CHAIN_PERIODICITY_OVRD=M</stp>
        <tr r="G11" s="3"/>
      </tp>
      <tp t="e">
        <v>#N/A</v>
        <stp/>
        <stp>##V3_BDHV12</stp>
        <stp>SPX Index</stp>
        <stp>IVOL_MONEYNESS</stp>
        <stp>10/30/2015</stp>
        <stp>10/30/2015</stp>
        <stp>[PUTStrategy-RealOption.xlsx]Opt_BS!R211C8</stp>
        <stp>IVOL_MATURITY=MATURITY_1STM</stp>
        <stp>IVOL_MONEYNESS_LEVEL=MONEY_LVL_100_</stp>
        <stp>DTS=H</stp>
        <stp>FACTOR=.01</stp>
        <stp>DAYS=W</stp>
        <tr r="H211" s="4"/>
      </tp>
      <tp t="e">
        <v>#N/A</v>
        <stp/>
        <stp>##V3_BDHV12</stp>
        <stp>SPX Index</stp>
        <stp>IVOL_MONEYNESS</stp>
        <stp>11/12/2015</stp>
        <stp>11/12/2015</stp>
        <stp>[PUTStrategy-RealOption.xlsx]Opt_BS!R220C8</stp>
        <stp>IVOL_MATURITY=MATURITY_1STM</stp>
        <stp>IVOL_MONEYNESS_LEVEL=MONEY_LVL_100_</stp>
        <stp>DTS=H</stp>
        <stp>FACTOR=.01</stp>
        <stp>DAYS=W</stp>
        <tr r="H220" s="4"/>
      </tp>
      <tp t="e">
        <v>#N/A</v>
        <stp/>
        <stp>##V3_BDHV12</stp>
        <stp>SPX Index</stp>
        <stp>IVOL_MONEYNESS</stp>
        <stp>10/16/2015</stp>
        <stp>10/16/2015</stp>
        <stp>[PUTStrategy-RealOption.xlsx]Opt_BS!R201C8</stp>
        <stp>IVOL_MATURITY=MATURITY_1STM</stp>
        <stp>IVOL_MONEYNESS_LEVEL=MONEY_LVL_100_</stp>
        <stp>DTS=H</stp>
        <stp>FACTOR=.01</stp>
        <stp>DAYS=W</stp>
        <tr r="H201" s="4"/>
      </tp>
    </main>
  </volType>
</volTypes>
</file>

<file path=xl/_rels/workbook.xml.rels><?xml version="1.0" encoding="UTF-8" standalone="yes"?>
<Relationships xmlns="http://schemas.openxmlformats.org/package/2006/relationships"><Relationship Id="rId8" Type="http://schemas.openxmlformats.org/officeDocument/2006/relationships/chartsheet" Target="chartsheets/sheet1.xml"/><Relationship Id="rId13" Type="http://schemas.openxmlformats.org/officeDocument/2006/relationships/chartsheet" Target="chartsheets/sheet5.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8.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volatileDependencies" Target="volatileDependenci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hartsheet" Target="chartsheets/sheet4.xml"/><Relationship Id="rId5" Type="http://schemas.openxmlformats.org/officeDocument/2006/relationships/worksheet" Target="worksheets/sheet5.xml"/><Relationship Id="rId15" Type="http://schemas.openxmlformats.org/officeDocument/2006/relationships/chartsheet" Target="chartsheets/sheet7.xml"/><Relationship Id="rId10" Type="http://schemas.openxmlformats.org/officeDocument/2006/relationships/chartsheet" Target="chartsheets/sheet3.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chartsheet" Target="chartsheets/sheet2.xml"/><Relationship Id="rId14" Type="http://schemas.openxmlformats.org/officeDocument/2006/relationships/chartsheet" Target="chartsheets/sheet6.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Opt_BS!$S$5</c:f>
              <c:strCache>
                <c:ptCount val="1"/>
                <c:pt idx="0">
                  <c:v>Put Price</c:v>
                </c:pt>
              </c:strCache>
            </c:strRef>
          </c:tx>
          <c:marker>
            <c:symbol val="none"/>
          </c:marker>
          <c:cat>
            <c:numRef>
              <c:f>Opt_BS!$Q$6:$Q$2533</c:f>
              <c:numCache>
                <c:formatCode>m/d/yyyy</c:formatCode>
                <c:ptCount val="2528"/>
                <c:pt idx="0">
                  <c:v>42020</c:v>
                </c:pt>
                <c:pt idx="1">
                  <c:v>42023</c:v>
                </c:pt>
                <c:pt idx="2">
                  <c:v>42024</c:v>
                </c:pt>
                <c:pt idx="3">
                  <c:v>42025</c:v>
                </c:pt>
                <c:pt idx="4">
                  <c:v>42026</c:v>
                </c:pt>
                <c:pt idx="5">
                  <c:v>42027</c:v>
                </c:pt>
                <c:pt idx="6">
                  <c:v>42030</c:v>
                </c:pt>
                <c:pt idx="7">
                  <c:v>42031</c:v>
                </c:pt>
                <c:pt idx="8">
                  <c:v>42032</c:v>
                </c:pt>
                <c:pt idx="9">
                  <c:v>42033</c:v>
                </c:pt>
                <c:pt idx="10">
                  <c:v>42034</c:v>
                </c:pt>
                <c:pt idx="11">
                  <c:v>42037</c:v>
                </c:pt>
                <c:pt idx="12">
                  <c:v>42038</c:v>
                </c:pt>
                <c:pt idx="13">
                  <c:v>42039</c:v>
                </c:pt>
                <c:pt idx="14">
                  <c:v>42040</c:v>
                </c:pt>
                <c:pt idx="15">
                  <c:v>42041</c:v>
                </c:pt>
                <c:pt idx="16">
                  <c:v>42044</c:v>
                </c:pt>
                <c:pt idx="17">
                  <c:v>42045</c:v>
                </c:pt>
                <c:pt idx="18">
                  <c:v>42046</c:v>
                </c:pt>
                <c:pt idx="19">
                  <c:v>42047</c:v>
                </c:pt>
                <c:pt idx="20">
                  <c:v>42048</c:v>
                </c:pt>
                <c:pt idx="21">
                  <c:v>42051</c:v>
                </c:pt>
                <c:pt idx="22">
                  <c:v>42052</c:v>
                </c:pt>
                <c:pt idx="23">
                  <c:v>42053</c:v>
                </c:pt>
                <c:pt idx="24">
                  <c:v>42054</c:v>
                </c:pt>
                <c:pt idx="25">
                  <c:v>42055</c:v>
                </c:pt>
                <c:pt idx="26">
                  <c:v>42058</c:v>
                </c:pt>
                <c:pt idx="27">
                  <c:v>42059</c:v>
                </c:pt>
                <c:pt idx="28">
                  <c:v>42060</c:v>
                </c:pt>
                <c:pt idx="29">
                  <c:v>42061</c:v>
                </c:pt>
                <c:pt idx="30">
                  <c:v>42062</c:v>
                </c:pt>
                <c:pt idx="31">
                  <c:v>42065</c:v>
                </c:pt>
                <c:pt idx="32">
                  <c:v>42066</c:v>
                </c:pt>
                <c:pt idx="33">
                  <c:v>42067</c:v>
                </c:pt>
                <c:pt idx="34">
                  <c:v>42068</c:v>
                </c:pt>
                <c:pt idx="35">
                  <c:v>42069</c:v>
                </c:pt>
                <c:pt idx="36">
                  <c:v>42072</c:v>
                </c:pt>
                <c:pt idx="37">
                  <c:v>42073</c:v>
                </c:pt>
                <c:pt idx="38">
                  <c:v>42074</c:v>
                </c:pt>
                <c:pt idx="39">
                  <c:v>42075</c:v>
                </c:pt>
                <c:pt idx="40">
                  <c:v>42076</c:v>
                </c:pt>
                <c:pt idx="41">
                  <c:v>42079</c:v>
                </c:pt>
                <c:pt idx="42">
                  <c:v>42080</c:v>
                </c:pt>
                <c:pt idx="43">
                  <c:v>42081</c:v>
                </c:pt>
                <c:pt idx="44">
                  <c:v>42082</c:v>
                </c:pt>
                <c:pt idx="45">
                  <c:v>42083</c:v>
                </c:pt>
                <c:pt idx="46">
                  <c:v>42086</c:v>
                </c:pt>
                <c:pt idx="47">
                  <c:v>42087</c:v>
                </c:pt>
                <c:pt idx="48">
                  <c:v>42088</c:v>
                </c:pt>
                <c:pt idx="49">
                  <c:v>42089</c:v>
                </c:pt>
                <c:pt idx="50">
                  <c:v>42090</c:v>
                </c:pt>
                <c:pt idx="51">
                  <c:v>42093</c:v>
                </c:pt>
                <c:pt idx="52">
                  <c:v>42094</c:v>
                </c:pt>
                <c:pt idx="53">
                  <c:v>42095</c:v>
                </c:pt>
                <c:pt idx="54">
                  <c:v>42096</c:v>
                </c:pt>
                <c:pt idx="55">
                  <c:v>42097</c:v>
                </c:pt>
                <c:pt idx="56">
                  <c:v>42100</c:v>
                </c:pt>
                <c:pt idx="57">
                  <c:v>42101</c:v>
                </c:pt>
                <c:pt idx="58">
                  <c:v>42102</c:v>
                </c:pt>
                <c:pt idx="59">
                  <c:v>42103</c:v>
                </c:pt>
                <c:pt idx="60">
                  <c:v>42104</c:v>
                </c:pt>
                <c:pt idx="61">
                  <c:v>42107</c:v>
                </c:pt>
                <c:pt idx="62">
                  <c:v>42108</c:v>
                </c:pt>
                <c:pt idx="63">
                  <c:v>42109</c:v>
                </c:pt>
                <c:pt idx="64">
                  <c:v>42110</c:v>
                </c:pt>
                <c:pt idx="65">
                  <c:v>42111</c:v>
                </c:pt>
                <c:pt idx="66">
                  <c:v>42114</c:v>
                </c:pt>
                <c:pt idx="67">
                  <c:v>42115</c:v>
                </c:pt>
                <c:pt idx="68">
                  <c:v>42116</c:v>
                </c:pt>
                <c:pt idx="69">
                  <c:v>42117</c:v>
                </c:pt>
                <c:pt idx="70">
                  <c:v>42118</c:v>
                </c:pt>
                <c:pt idx="71">
                  <c:v>42121</c:v>
                </c:pt>
                <c:pt idx="72">
                  <c:v>42122</c:v>
                </c:pt>
                <c:pt idx="73">
                  <c:v>42123</c:v>
                </c:pt>
                <c:pt idx="74">
                  <c:v>42124</c:v>
                </c:pt>
                <c:pt idx="75">
                  <c:v>42125</c:v>
                </c:pt>
                <c:pt idx="76">
                  <c:v>42128</c:v>
                </c:pt>
                <c:pt idx="77">
                  <c:v>42129</c:v>
                </c:pt>
                <c:pt idx="78">
                  <c:v>42130</c:v>
                </c:pt>
                <c:pt idx="79">
                  <c:v>42131</c:v>
                </c:pt>
                <c:pt idx="80">
                  <c:v>42132</c:v>
                </c:pt>
                <c:pt idx="81">
                  <c:v>42135</c:v>
                </c:pt>
                <c:pt idx="82">
                  <c:v>42136</c:v>
                </c:pt>
                <c:pt idx="83">
                  <c:v>42137</c:v>
                </c:pt>
                <c:pt idx="84">
                  <c:v>42138</c:v>
                </c:pt>
                <c:pt idx="85">
                  <c:v>42139</c:v>
                </c:pt>
                <c:pt idx="86">
                  <c:v>42142</c:v>
                </c:pt>
                <c:pt idx="87">
                  <c:v>42143</c:v>
                </c:pt>
                <c:pt idx="88">
                  <c:v>42144</c:v>
                </c:pt>
                <c:pt idx="89">
                  <c:v>42145</c:v>
                </c:pt>
                <c:pt idx="90">
                  <c:v>42146</c:v>
                </c:pt>
                <c:pt idx="91">
                  <c:v>42149</c:v>
                </c:pt>
                <c:pt idx="92">
                  <c:v>42150</c:v>
                </c:pt>
                <c:pt idx="93">
                  <c:v>42151</c:v>
                </c:pt>
                <c:pt idx="94">
                  <c:v>42152</c:v>
                </c:pt>
                <c:pt idx="95">
                  <c:v>42153</c:v>
                </c:pt>
                <c:pt idx="96">
                  <c:v>42156</c:v>
                </c:pt>
                <c:pt idx="97">
                  <c:v>42157</c:v>
                </c:pt>
                <c:pt idx="98">
                  <c:v>42158</c:v>
                </c:pt>
                <c:pt idx="99">
                  <c:v>42159</c:v>
                </c:pt>
                <c:pt idx="100">
                  <c:v>42160</c:v>
                </c:pt>
                <c:pt idx="101">
                  <c:v>42163</c:v>
                </c:pt>
                <c:pt idx="102">
                  <c:v>42164</c:v>
                </c:pt>
                <c:pt idx="103">
                  <c:v>42165</c:v>
                </c:pt>
                <c:pt idx="104">
                  <c:v>42166</c:v>
                </c:pt>
                <c:pt idx="105">
                  <c:v>42167</c:v>
                </c:pt>
                <c:pt idx="106">
                  <c:v>42170</c:v>
                </c:pt>
                <c:pt idx="107">
                  <c:v>42171</c:v>
                </c:pt>
                <c:pt idx="108">
                  <c:v>42172</c:v>
                </c:pt>
                <c:pt idx="109">
                  <c:v>42173</c:v>
                </c:pt>
                <c:pt idx="110">
                  <c:v>42174</c:v>
                </c:pt>
                <c:pt idx="111">
                  <c:v>42177</c:v>
                </c:pt>
                <c:pt idx="112">
                  <c:v>42178</c:v>
                </c:pt>
                <c:pt idx="113">
                  <c:v>42179</c:v>
                </c:pt>
                <c:pt idx="114">
                  <c:v>42180</c:v>
                </c:pt>
                <c:pt idx="115">
                  <c:v>42181</c:v>
                </c:pt>
                <c:pt idx="116">
                  <c:v>42184</c:v>
                </c:pt>
                <c:pt idx="117">
                  <c:v>42185</c:v>
                </c:pt>
                <c:pt idx="118">
                  <c:v>42186</c:v>
                </c:pt>
                <c:pt idx="119">
                  <c:v>42187</c:v>
                </c:pt>
                <c:pt idx="120">
                  <c:v>42188</c:v>
                </c:pt>
                <c:pt idx="121">
                  <c:v>42191</c:v>
                </c:pt>
                <c:pt idx="122">
                  <c:v>42192</c:v>
                </c:pt>
                <c:pt idx="123">
                  <c:v>42193</c:v>
                </c:pt>
                <c:pt idx="124">
                  <c:v>42194</c:v>
                </c:pt>
                <c:pt idx="125">
                  <c:v>42195</c:v>
                </c:pt>
                <c:pt idx="126">
                  <c:v>42198</c:v>
                </c:pt>
                <c:pt idx="127">
                  <c:v>42199</c:v>
                </c:pt>
                <c:pt idx="128">
                  <c:v>42200</c:v>
                </c:pt>
                <c:pt idx="129">
                  <c:v>42201</c:v>
                </c:pt>
                <c:pt idx="130">
                  <c:v>42202</c:v>
                </c:pt>
                <c:pt idx="131">
                  <c:v>42205</c:v>
                </c:pt>
                <c:pt idx="132">
                  <c:v>42206</c:v>
                </c:pt>
                <c:pt idx="133">
                  <c:v>42207</c:v>
                </c:pt>
                <c:pt idx="134">
                  <c:v>42208</c:v>
                </c:pt>
                <c:pt idx="135">
                  <c:v>42209</c:v>
                </c:pt>
                <c:pt idx="136">
                  <c:v>42212</c:v>
                </c:pt>
                <c:pt idx="137">
                  <c:v>42213</c:v>
                </c:pt>
                <c:pt idx="138">
                  <c:v>42214</c:v>
                </c:pt>
                <c:pt idx="139">
                  <c:v>42215</c:v>
                </c:pt>
                <c:pt idx="140">
                  <c:v>42216</c:v>
                </c:pt>
                <c:pt idx="141">
                  <c:v>42219</c:v>
                </c:pt>
                <c:pt idx="142">
                  <c:v>42220</c:v>
                </c:pt>
                <c:pt idx="143">
                  <c:v>42221</c:v>
                </c:pt>
                <c:pt idx="144">
                  <c:v>42222</c:v>
                </c:pt>
                <c:pt idx="145">
                  <c:v>42223</c:v>
                </c:pt>
                <c:pt idx="146">
                  <c:v>42226</c:v>
                </c:pt>
                <c:pt idx="147">
                  <c:v>42227</c:v>
                </c:pt>
                <c:pt idx="148">
                  <c:v>42228</c:v>
                </c:pt>
                <c:pt idx="149">
                  <c:v>42229</c:v>
                </c:pt>
                <c:pt idx="150">
                  <c:v>42230</c:v>
                </c:pt>
                <c:pt idx="151">
                  <c:v>42233</c:v>
                </c:pt>
                <c:pt idx="152">
                  <c:v>42234</c:v>
                </c:pt>
                <c:pt idx="153">
                  <c:v>42235</c:v>
                </c:pt>
                <c:pt idx="154">
                  <c:v>42236</c:v>
                </c:pt>
                <c:pt idx="155">
                  <c:v>42237</c:v>
                </c:pt>
                <c:pt idx="156">
                  <c:v>42240</c:v>
                </c:pt>
                <c:pt idx="157">
                  <c:v>42241</c:v>
                </c:pt>
                <c:pt idx="158">
                  <c:v>42242</c:v>
                </c:pt>
                <c:pt idx="159">
                  <c:v>42243</c:v>
                </c:pt>
                <c:pt idx="160">
                  <c:v>42244</c:v>
                </c:pt>
                <c:pt idx="161">
                  <c:v>42247</c:v>
                </c:pt>
                <c:pt idx="162">
                  <c:v>42248</c:v>
                </c:pt>
                <c:pt idx="163">
                  <c:v>42249</c:v>
                </c:pt>
                <c:pt idx="164">
                  <c:v>42250</c:v>
                </c:pt>
                <c:pt idx="165">
                  <c:v>42251</c:v>
                </c:pt>
                <c:pt idx="166">
                  <c:v>42254</c:v>
                </c:pt>
                <c:pt idx="167">
                  <c:v>42255</c:v>
                </c:pt>
                <c:pt idx="168">
                  <c:v>42256</c:v>
                </c:pt>
                <c:pt idx="169">
                  <c:v>42257</c:v>
                </c:pt>
                <c:pt idx="170">
                  <c:v>42258</c:v>
                </c:pt>
                <c:pt idx="171">
                  <c:v>42261</c:v>
                </c:pt>
                <c:pt idx="172">
                  <c:v>42262</c:v>
                </c:pt>
                <c:pt idx="173">
                  <c:v>42263</c:v>
                </c:pt>
                <c:pt idx="174">
                  <c:v>42264</c:v>
                </c:pt>
                <c:pt idx="175">
                  <c:v>42265</c:v>
                </c:pt>
                <c:pt idx="176">
                  <c:v>42268</c:v>
                </c:pt>
                <c:pt idx="177">
                  <c:v>42269</c:v>
                </c:pt>
                <c:pt idx="178">
                  <c:v>42270</c:v>
                </c:pt>
                <c:pt idx="179">
                  <c:v>42271</c:v>
                </c:pt>
                <c:pt idx="180">
                  <c:v>42272</c:v>
                </c:pt>
                <c:pt idx="181">
                  <c:v>42275</c:v>
                </c:pt>
                <c:pt idx="182">
                  <c:v>42276</c:v>
                </c:pt>
                <c:pt idx="183">
                  <c:v>42277</c:v>
                </c:pt>
                <c:pt idx="184">
                  <c:v>42278</c:v>
                </c:pt>
                <c:pt idx="185">
                  <c:v>42279</c:v>
                </c:pt>
                <c:pt idx="186">
                  <c:v>42282</c:v>
                </c:pt>
                <c:pt idx="187">
                  <c:v>42283</c:v>
                </c:pt>
                <c:pt idx="188">
                  <c:v>42284</c:v>
                </c:pt>
                <c:pt idx="189">
                  <c:v>42285</c:v>
                </c:pt>
                <c:pt idx="190">
                  <c:v>42286</c:v>
                </c:pt>
                <c:pt idx="191">
                  <c:v>42289</c:v>
                </c:pt>
                <c:pt idx="192">
                  <c:v>42290</c:v>
                </c:pt>
                <c:pt idx="193">
                  <c:v>42291</c:v>
                </c:pt>
                <c:pt idx="194">
                  <c:v>42292</c:v>
                </c:pt>
                <c:pt idx="195">
                  <c:v>42293</c:v>
                </c:pt>
                <c:pt idx="196">
                  <c:v>42296</c:v>
                </c:pt>
                <c:pt idx="197">
                  <c:v>42297</c:v>
                </c:pt>
                <c:pt idx="198">
                  <c:v>42298</c:v>
                </c:pt>
                <c:pt idx="199">
                  <c:v>42299</c:v>
                </c:pt>
                <c:pt idx="200">
                  <c:v>42300</c:v>
                </c:pt>
                <c:pt idx="201">
                  <c:v>42303</c:v>
                </c:pt>
                <c:pt idx="202">
                  <c:v>42304</c:v>
                </c:pt>
                <c:pt idx="203">
                  <c:v>42305</c:v>
                </c:pt>
                <c:pt idx="204">
                  <c:v>42306</c:v>
                </c:pt>
                <c:pt idx="205">
                  <c:v>42307</c:v>
                </c:pt>
                <c:pt idx="206">
                  <c:v>42310</c:v>
                </c:pt>
                <c:pt idx="207">
                  <c:v>42311</c:v>
                </c:pt>
                <c:pt idx="208">
                  <c:v>42312</c:v>
                </c:pt>
                <c:pt idx="209">
                  <c:v>42313</c:v>
                </c:pt>
                <c:pt idx="210">
                  <c:v>42314</c:v>
                </c:pt>
                <c:pt idx="211">
                  <c:v>42317</c:v>
                </c:pt>
                <c:pt idx="212">
                  <c:v>42318</c:v>
                </c:pt>
                <c:pt idx="213">
                  <c:v>42319</c:v>
                </c:pt>
                <c:pt idx="214">
                  <c:v>42320</c:v>
                </c:pt>
                <c:pt idx="215">
                  <c:v>42321</c:v>
                </c:pt>
                <c:pt idx="216">
                  <c:v>42324</c:v>
                </c:pt>
                <c:pt idx="217">
                  <c:v>42325</c:v>
                </c:pt>
                <c:pt idx="218">
                  <c:v>42326</c:v>
                </c:pt>
                <c:pt idx="219">
                  <c:v>42327</c:v>
                </c:pt>
                <c:pt idx="220">
                  <c:v>42328</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numCache>
            </c:numRef>
          </c:cat>
          <c:val>
            <c:numRef>
              <c:f>Opt_BS!$S$6:$S$2533</c:f>
              <c:numCache>
                <c:formatCode>0.00</c:formatCode>
                <c:ptCount val="2528"/>
                <c:pt idx="0">
                  <c:v>#N/A</c:v>
                </c:pt>
                <c:pt idx="1">
                  <c:v>72.590870057019856</c:v>
                </c:pt>
                <c:pt idx="2">
                  <c:v>70.409893650087952</c:v>
                </c:pt>
                <c:pt idx="3">
                  <c:v>63.425347491653156</c:v>
                </c:pt>
                <c:pt idx="4">
                  <c:v>46.662283877760729</c:v>
                </c:pt>
                <c:pt idx="5">
                  <c:v>49.153529215836443</c:v>
                </c:pt>
                <c:pt idx="6">
                  <c:v>41.915374107944444</c:v>
                </c:pt>
                <c:pt idx="7">
                  <c:v>56.208823066268678</c:v>
                </c:pt>
                <c:pt idx="8">
                  <c:v>64.041677824441422</c:v>
                </c:pt>
                <c:pt idx="9">
                  <c:v>52.863381561329334</c:v>
                </c:pt>
                <c:pt idx="10">
                  <c:v>69.426040758493627</c:v>
                </c:pt>
                <c:pt idx="11">
                  <c:v>55.972355144185258</c:v>
                </c:pt>
                <c:pt idx="12">
                  <c:v>37.793980791671402</c:v>
                </c:pt>
                <c:pt idx="13">
                  <c:v>40.464235457706536</c:v>
                </c:pt>
                <c:pt idx="14">
                  <c:v>31.526615493944064</c:v>
                </c:pt>
                <c:pt idx="15">
                  <c:v>30.078753461457836</c:v>
                </c:pt>
                <c:pt idx="16">
                  <c:v>37.549172992177546</c:v>
                </c:pt>
                <c:pt idx="17">
                  <c:v>27.879032038545574</c:v>
                </c:pt>
                <c:pt idx="18">
                  <c:v>27.371500833304253</c:v>
                </c:pt>
                <c:pt idx="19">
                  <c:v>19.823286985110826</c:v>
                </c:pt>
                <c:pt idx="20">
                  <c:v>14.989658738965772</c:v>
                </c:pt>
                <c:pt idx="21">
                  <c:v>11.362810746461946</c:v>
                </c:pt>
                <c:pt idx="22">
                  <c:v>13.488610741363118</c:v>
                </c:pt>
                <c:pt idx="23">
                  <c:v>5.7195800066133415</c:v>
                </c:pt>
                <c:pt idx="24">
                  <c:v>0.85676119217350788</c:v>
                </c:pt>
                <c:pt idx="25">
                  <c:v>65.463050935557476</c:v>
                </c:pt>
                <c:pt idx="26">
                  <c:v>64.478373286560327</c:v>
                </c:pt>
                <c:pt idx="27">
                  <c:v>63.162005378556842</c:v>
                </c:pt>
                <c:pt idx="28">
                  <c:v>61.230994575072145</c:v>
                </c:pt>
                <c:pt idx="29">
                  <c:v>61.78024083760738</c:v>
                </c:pt>
                <c:pt idx="30">
                  <c:v>59.558283327665777</c:v>
                </c:pt>
                <c:pt idx="31">
                  <c:v>54.610684085715093</c:v>
                </c:pt>
                <c:pt idx="32">
                  <c:v>59.519554520139991</c:v>
                </c:pt>
                <c:pt idx="33">
                  <c:v>63.736766977584921</c:v>
                </c:pt>
                <c:pt idx="34">
                  <c:v>59.056608643320942</c:v>
                </c:pt>
                <c:pt idx="35">
                  <c:v>76.521968791769268</c:v>
                </c:pt>
                <c:pt idx="36">
                  <c:v>74.167417210287113</c:v>
                </c:pt>
                <c:pt idx="37">
                  <c:v>95.369309274902434</c:v>
                </c:pt>
                <c:pt idx="38">
                  <c:v>97.566245531441155</c:v>
                </c:pt>
                <c:pt idx="39">
                  <c:v>78.519043623314246</c:v>
                </c:pt>
                <c:pt idx="40">
                  <c:v>83.660554820351081</c:v>
                </c:pt>
                <c:pt idx="41">
                  <c:v>67.557008108620721</c:v>
                </c:pt>
                <c:pt idx="42">
                  <c:v>66.265061279623296</c:v>
                </c:pt>
                <c:pt idx="43">
                  <c:v>46.45273541894403</c:v>
                </c:pt>
                <c:pt idx="44">
                  <c:v>33.712819505623429</c:v>
                </c:pt>
                <c:pt idx="45">
                  <c:v>59.863141141805045</c:v>
                </c:pt>
                <c:pt idx="46">
                  <c:v>60.485852411179621</c:v>
                </c:pt>
                <c:pt idx="47">
                  <c:v>67.97470271634711</c:v>
                </c:pt>
                <c:pt idx="48">
                  <c:v>84.294903370901011</c:v>
                </c:pt>
                <c:pt idx="49">
                  <c:v>86.795422642714129</c:v>
                </c:pt>
                <c:pt idx="50">
                  <c:v>81.075369616873104</c:v>
                </c:pt>
                <c:pt idx="51">
                  <c:v>66.618970764858204</c:v>
                </c:pt>
                <c:pt idx="52">
                  <c:v>78.327656016899255</c:v>
                </c:pt>
                <c:pt idx="53">
                  <c:v>81.292383958823848</c:v>
                </c:pt>
                <c:pt idx="54">
                  <c:v>75.197528314741248</c:v>
                </c:pt>
                <c:pt idx="55">
                  <c:v>72.835634170920912</c:v>
                </c:pt>
                <c:pt idx="56">
                  <c:v>68.909772846874148</c:v>
                </c:pt>
                <c:pt idx="57">
                  <c:v>67.936599276838933</c:v>
                </c:pt>
                <c:pt idx="58">
                  <c:v>62.56477237228728</c:v>
                </c:pt>
                <c:pt idx="59">
                  <c:v>57.127050261651675</c:v>
                </c:pt>
                <c:pt idx="60">
                  <c:v>43.267046779188149</c:v>
                </c:pt>
                <c:pt idx="61">
                  <c:v>48.011387392396955</c:v>
                </c:pt>
                <c:pt idx="62">
                  <c:v>53.447513983654517</c:v>
                </c:pt>
                <c:pt idx="63">
                  <c:v>31.983600120370284</c:v>
                </c:pt>
                <c:pt idx="64">
                  <c:v>17.668251646006411</c:v>
                </c:pt>
                <c:pt idx="65">
                  <c:v>58.704793437490935</c:v>
                </c:pt>
                <c:pt idx="66">
                  <c:v>49.689048539095438</c:v>
                </c:pt>
                <c:pt idx="67">
                  <c:v>48.945904441975472</c:v>
                </c:pt>
                <c:pt idx="68">
                  <c:v>42.954775952413002</c:v>
                </c:pt>
                <c:pt idx="69">
                  <c:v>39.887837342894727</c:v>
                </c:pt>
                <c:pt idx="70">
                  <c:v>37.62418213734918</c:v>
                </c:pt>
                <c:pt idx="71">
                  <c:v>44.787566996214082</c:v>
                </c:pt>
                <c:pt idx="72">
                  <c:v>42.633708151775863</c:v>
                </c:pt>
                <c:pt idx="73">
                  <c:v>43.34765255105367</c:v>
                </c:pt>
                <c:pt idx="74">
                  <c:v>54.670962894327658</c:v>
                </c:pt>
                <c:pt idx="75">
                  <c:v>40.58520117775879</c:v>
                </c:pt>
                <c:pt idx="76">
                  <c:v>42.013615356441733</c:v>
                </c:pt>
                <c:pt idx="77">
                  <c:v>52.153422775686522</c:v>
                </c:pt>
                <c:pt idx="78">
                  <c:v>60.003300215380932</c:v>
                </c:pt>
                <c:pt idx="79">
                  <c:v>49.742991500190328</c:v>
                </c:pt>
                <c:pt idx="80">
                  <c:v>32.391372178307847</c:v>
                </c:pt>
                <c:pt idx="81">
                  <c:v>33.827954347768809</c:v>
                </c:pt>
                <c:pt idx="82">
                  <c:v>29.618515167958321</c:v>
                </c:pt>
                <c:pt idx="83">
                  <c:v>24.716772613793182</c:v>
                </c:pt>
                <c:pt idx="84">
                  <c:v>6.0691854686301667</c:v>
                </c:pt>
                <c:pt idx="85">
                  <c:v>59.788440042211278</c:v>
                </c:pt>
                <c:pt idx="86">
                  <c:v>58.95110743872192</c:v>
                </c:pt>
                <c:pt idx="87">
                  <c:v>57.733066043871986</c:v>
                </c:pt>
                <c:pt idx="88">
                  <c:v>57.352852435958994</c:v>
                </c:pt>
                <c:pt idx="89">
                  <c:v>52.958298333695893</c:v>
                </c:pt>
                <c:pt idx="90">
                  <c:v>54.425745181206821</c:v>
                </c:pt>
                <c:pt idx="91">
                  <c:v>53.006974493877806</c:v>
                </c:pt>
                <c:pt idx="92">
                  <c:v>65.612524274755287</c:v>
                </c:pt>
                <c:pt idx="93">
                  <c:v>56.159758776477702</c:v>
                </c:pt>
                <c:pt idx="94">
                  <c:v>57.578760095664165</c:v>
                </c:pt>
                <c:pt idx="95">
                  <c:v>62.584464704512811</c:v>
                </c:pt>
                <c:pt idx="96">
                  <c:v>63.244059883406862</c:v>
                </c:pt>
                <c:pt idx="97">
                  <c:v>63.816819892981584</c:v>
                </c:pt>
                <c:pt idx="98">
                  <c:v>58.305830418181358</c:v>
                </c:pt>
                <c:pt idx="99">
                  <c:v>68.676741828399372</c:v>
                </c:pt>
                <c:pt idx="100">
                  <c:v>68.390288152490939</c:v>
                </c:pt>
                <c:pt idx="101">
                  <c:v>80.230771311436456</c:v>
                </c:pt>
                <c:pt idx="102">
                  <c:v>79.230442016530105</c:v>
                </c:pt>
                <c:pt idx="103">
                  <c:v>62.909344363958553</c:v>
                </c:pt>
                <c:pt idx="104">
                  <c:v>55.844744633369828</c:v>
                </c:pt>
                <c:pt idx="105">
                  <c:v>60.575400653519864</c:v>
                </c:pt>
                <c:pt idx="106">
                  <c:v>66.204488695688724</c:v>
                </c:pt>
                <c:pt idx="107">
                  <c:v>54.659946936729284</c:v>
                </c:pt>
                <c:pt idx="108">
                  <c:v>46.32630483146886</c:v>
                </c:pt>
                <c:pt idx="109">
                  <c:v>18.156723122556286</c:v>
                </c:pt>
                <c:pt idx="110">
                  <c:v>56.138612535565699</c:v>
                </c:pt>
                <c:pt idx="111">
                  <c:v>50.559329687350782</c:v>
                </c:pt>
                <c:pt idx="112">
                  <c:v>50.340925180536033</c:v>
                </c:pt>
                <c:pt idx="113">
                  <c:v>54.337999783742362</c:v>
                </c:pt>
                <c:pt idx="114">
                  <c:v>58.597576545264474</c:v>
                </c:pt>
                <c:pt idx="115">
                  <c:v>61.317799250025928</c:v>
                </c:pt>
                <c:pt idx="116">
                  <c:v>92.415017310801886</c:v>
                </c:pt>
                <c:pt idx="117">
                  <c:v>87.351146082837204</c:v>
                </c:pt>
                <c:pt idx="118">
                  <c:v>73.290010279595663</c:v>
                </c:pt>
                <c:pt idx="119">
                  <c:v>73.90109057698055</c:v>
                </c:pt>
                <c:pt idx="120">
                  <c:v>71.255533664362702</c:v>
                </c:pt>
                <c:pt idx="121">
                  <c:v>78.425706237713257</c:v>
                </c:pt>
                <c:pt idx="122">
                  <c:v>69.793599917511983</c:v>
                </c:pt>
                <c:pt idx="123">
                  <c:v>91.845629652920479</c:v>
                </c:pt>
                <c:pt idx="124">
                  <c:v>86.999250969985496</c:v>
                </c:pt>
                <c:pt idx="125">
                  <c:v>68.136376614414985</c:v>
                </c:pt>
                <c:pt idx="126">
                  <c:v>54.992887956491359</c:v>
                </c:pt>
                <c:pt idx="127">
                  <c:v>36.226471791895165</c:v>
                </c:pt>
                <c:pt idx="128">
                  <c:v>32.674067848221057</c:v>
                </c:pt>
                <c:pt idx="129">
                  <c:v>12.746315296200464</c:v>
                </c:pt>
                <c:pt idx="130">
                  <c:v>84.725536367188397</c:v>
                </c:pt>
                <c:pt idx="131">
                  <c:v>63.365939447303845</c:v>
                </c:pt>
                <c:pt idx="132">
                  <c:v>67.20539442509471</c:v>
                </c:pt>
                <c:pt idx="133">
                  <c:v>67.087582988771373</c:v>
                </c:pt>
                <c:pt idx="134">
                  <c:v>73.272224310692764</c:v>
                </c:pt>
                <c:pt idx="135">
                  <c:v>86.369119292261985</c:v>
                </c:pt>
                <c:pt idx="136">
                  <c:v>93.872077507689482</c:v>
                </c:pt>
                <c:pt idx="137">
                  <c:v>78.979681144235656</c:v>
                </c:pt>
                <c:pt idx="138">
                  <c:v>67.192784451757689</c:v>
                </c:pt>
                <c:pt idx="139">
                  <c:v>67.281479978955304</c:v>
                </c:pt>
                <c:pt idx="140">
                  <c:v>70.083953764248236</c:v>
                </c:pt>
                <c:pt idx="141">
                  <c:v>71.314541184436166</c:v>
                </c:pt>
                <c:pt idx="142">
                  <c:v>73.567162944477332</c:v>
                </c:pt>
                <c:pt idx="143">
                  <c:v>68.395493441063081</c:v>
                </c:pt>
                <c:pt idx="144">
                  <c:v>81.720394639561619</c:v>
                </c:pt>
                <c:pt idx="145">
                  <c:v>82.915699663607938</c:v>
                </c:pt>
                <c:pt idx="146">
                  <c:v>63.146656621640886</c:v>
                </c:pt>
                <c:pt idx="147">
                  <c:v>75.665827807096775</c:v>
                </c:pt>
                <c:pt idx="148">
                  <c:v>74.287960159860631</c:v>
                </c:pt>
                <c:pt idx="149">
                  <c:v>75.434703352949327</c:v>
                </c:pt>
                <c:pt idx="150">
                  <c:v>59.56655021118695</c:v>
                </c:pt>
                <c:pt idx="151">
                  <c:v>60.448240188571617</c:v>
                </c:pt>
                <c:pt idx="152">
                  <c:v>51.698290393752359</c:v>
                </c:pt>
                <c:pt idx="153">
                  <c:v>63.837589751705764</c:v>
                </c:pt>
                <c:pt idx="154">
                  <c:v>90.443378572701022</c:v>
                </c:pt>
                <c:pt idx="155">
                  <c:v>86.198487582084226</c:v>
                </c:pt>
                <c:pt idx="156">
                  <c:v>145.98867874871348</c:v>
                </c:pt>
                <c:pt idx="157">
                  <c:v>155.14894654354453</c:v>
                </c:pt>
                <c:pt idx="158">
                  <c:v>99.396944744275288</c:v>
                </c:pt>
                <c:pt idx="159">
                  <c:v>64.884575861485018</c:v>
                </c:pt>
                <c:pt idx="160">
                  <c:v>64.626558057359034</c:v>
                </c:pt>
                <c:pt idx="161">
                  <c:v>73.827180119694731</c:v>
                </c:pt>
                <c:pt idx="162">
                  <c:v>105.25488550012324</c:v>
                </c:pt>
                <c:pt idx="163">
                  <c:v>84.170774726184163</c:v>
                </c:pt>
                <c:pt idx="164">
                  <c:v>75.654676162567739</c:v>
                </c:pt>
                <c:pt idx="165">
                  <c:v>91.838465544659812</c:v>
                </c:pt>
                <c:pt idx="166">
                  <c:v>88.709710365288174</c:v>
                </c:pt>
                <c:pt idx="167">
                  <c:v>59.416817244015874</c:v>
                </c:pt>
                <c:pt idx="168">
                  <c:v>76.186316924583025</c:v>
                </c:pt>
                <c:pt idx="169">
                  <c:v>69.18633372099066</c:v>
                </c:pt>
                <c:pt idx="170">
                  <c:v>62.301488523575927</c:v>
                </c:pt>
                <c:pt idx="171">
                  <c:v>70.725471604162067</c:v>
                </c:pt>
                <c:pt idx="172">
                  <c:v>57.727122500110681</c:v>
                </c:pt>
                <c:pt idx="173">
                  <c:v>45.152837328528221</c:v>
                </c:pt>
                <c:pt idx="174">
                  <c:v>14.95141853766313</c:v>
                </c:pt>
                <c:pt idx="175">
                  <c:v>71.481914957207891</c:v>
                </c:pt>
                <c:pt idx="176">
                  <c:v>60.38320348940988</c:v>
                </c:pt>
                <c:pt idx="177">
                  <c:v>70.817301831985105</c:v>
                </c:pt>
                <c:pt idx="178">
                  <c:v>70.658278907929343</c:v>
                </c:pt>
                <c:pt idx="179">
                  <c:v>70.012510242080907</c:v>
                </c:pt>
                <c:pt idx="180">
                  <c:v>77.992100790110044</c:v>
                </c:pt>
                <c:pt idx="181">
                  <c:v>109.96226829492934</c:v>
                </c:pt>
                <c:pt idx="182">
                  <c:v>108.02170986504302</c:v>
                </c:pt>
                <c:pt idx="183">
                  <c:v>81.269751056184305</c:v>
                </c:pt>
                <c:pt idx="184">
                  <c:v>78.947047977170541</c:v>
                </c:pt>
                <c:pt idx="185">
                  <c:v>58.171009752104283</c:v>
                </c:pt>
                <c:pt idx="186">
                  <c:v>41.78510852095792</c:v>
                </c:pt>
                <c:pt idx="187">
                  <c:v>43.427045557109068</c:v>
                </c:pt>
                <c:pt idx="188">
                  <c:v>35.769539909032801</c:v>
                </c:pt>
                <c:pt idx="189">
                  <c:v>29.256894782228073</c:v>
                </c:pt>
                <c:pt idx="190">
                  <c:v>25.936137459357951</c:v>
                </c:pt>
                <c:pt idx="191">
                  <c:v>14.476037740890888</c:v>
                </c:pt>
                <c:pt idx="192">
                  <c:v>22.803898361559277</c:v>
                </c:pt>
                <c:pt idx="193">
                  <c:v>14.217018091709406</c:v>
                </c:pt>
                <c:pt idx="194">
                  <c:v>2.5516564359859331</c:v>
                </c:pt>
                <c:pt idx="195">
                  <c:v>64.500609914004826</c:v>
                </c:pt>
                <c:pt idx="196">
                  <c:v>63.795633465288347</c:v>
                </c:pt>
                <c:pt idx="197">
                  <c:v>64.430314693583114</c:v>
                </c:pt>
                <c:pt idx="198">
                  <c:v>68.947064438300004</c:v>
                </c:pt>
                <c:pt idx="199">
                  <c:v>52.844899747245108</c:v>
                </c:pt>
                <c:pt idx="200">
                  <c:v>43.178409062047194</c:v>
                </c:pt>
                <c:pt idx="201">
                  <c:v>45.765629911442375</c:v>
                </c:pt>
                <c:pt idx="202">
                  <c:v>47.182112717008295</c:v>
                </c:pt>
                <c:pt idx="203">
                  <c:v>34.835960798894575</c:v>
                </c:pt>
                <c:pt idx="204">
                  <c:v>34.880587870999989</c:v>
                </c:pt>
                <c:pt idx="205">
                  <c:v>38.971499136453076</c:v>
                </c:pt>
                <c:pt idx="206">
                  <c:v>30.379751193187985</c:v>
                </c:pt>
                <c:pt idx="207">
                  <c:v>26.465138840909731</c:v>
                </c:pt>
                <c:pt idx="208">
                  <c:v>27.980934325933504</c:v>
                </c:pt>
                <c:pt idx="209">
                  <c:v>28.845697939607362</c:v>
                </c:pt>
                <c:pt idx="210">
                  <c:v>26.257670069177948</c:v>
                </c:pt>
                <c:pt idx="211">
                  <c:v>36.615744407740749</c:v>
                </c:pt>
                <c:pt idx="212">
                  <c:v>34.578420000721962</c:v>
                </c:pt>
                <c:pt idx="213">
                  <c:v>35.759645537857068</c:v>
                </c:pt>
                <c:pt idx="214">
                  <c:v>53.043071510195887</c:v>
                </c:pt>
                <c:pt idx="215">
                  <c:v>62.742272471899469</c:v>
                </c:pt>
                <c:pt idx="216">
                  <c:v>50.97038006529101</c:v>
                </c:pt>
                <c:pt idx="217">
                  <c:v>39.481467809761398</c:v>
                </c:pt>
                <c:pt idx="218">
                  <c:v>24.15840957577484</c:v>
                </c:pt>
                <c:pt idx="219">
                  <c:v>13.503741008792531</c:v>
                </c:pt>
                <c:pt idx="220">
                  <c:v>#N/A</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numCache>
            </c:numRef>
          </c:val>
          <c:smooth val="0"/>
        </c:ser>
        <c:dLbls>
          <c:showLegendKey val="0"/>
          <c:showVal val="0"/>
          <c:showCatName val="0"/>
          <c:showSerName val="0"/>
          <c:showPercent val="0"/>
          <c:showBubbleSize val="0"/>
        </c:dLbls>
        <c:smooth val="0"/>
        <c:axId val="177822784"/>
        <c:axId val="178531864"/>
      </c:lineChart>
      <c:dateAx>
        <c:axId val="177822784"/>
        <c:scaling>
          <c:orientation val="minMax"/>
        </c:scaling>
        <c:delete val="0"/>
        <c:axPos val="b"/>
        <c:numFmt formatCode="m/d/yyyy" sourceLinked="1"/>
        <c:majorTickMark val="out"/>
        <c:minorTickMark val="none"/>
        <c:tickLblPos val="nextTo"/>
        <c:crossAx val="178531864"/>
        <c:crosses val="autoZero"/>
        <c:auto val="1"/>
        <c:lblOffset val="100"/>
        <c:baseTimeUnit val="days"/>
      </c:dateAx>
      <c:valAx>
        <c:axId val="178531864"/>
        <c:scaling>
          <c:orientation val="minMax"/>
        </c:scaling>
        <c:delete val="0"/>
        <c:axPos val="l"/>
        <c:majorGridlines/>
        <c:numFmt formatCode="0.00" sourceLinked="1"/>
        <c:majorTickMark val="out"/>
        <c:minorTickMark val="none"/>
        <c:tickLblPos val="nextTo"/>
        <c:crossAx val="17782278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Opt_BS!$R$5</c:f>
              <c:strCache>
                <c:ptCount val="1"/>
                <c:pt idx="0">
                  <c:v>Call Price</c:v>
                </c:pt>
              </c:strCache>
            </c:strRef>
          </c:tx>
          <c:marker>
            <c:symbol val="none"/>
          </c:marker>
          <c:cat>
            <c:numRef>
              <c:f>Opt_BS!$Q$6:$Q$2533</c:f>
              <c:numCache>
                <c:formatCode>m/d/yyyy</c:formatCode>
                <c:ptCount val="2528"/>
                <c:pt idx="0">
                  <c:v>42020</c:v>
                </c:pt>
                <c:pt idx="1">
                  <c:v>42023</c:v>
                </c:pt>
                <c:pt idx="2">
                  <c:v>42024</c:v>
                </c:pt>
                <c:pt idx="3">
                  <c:v>42025</c:v>
                </c:pt>
                <c:pt idx="4">
                  <c:v>42026</c:v>
                </c:pt>
                <c:pt idx="5">
                  <c:v>42027</c:v>
                </c:pt>
                <c:pt idx="6">
                  <c:v>42030</c:v>
                </c:pt>
                <c:pt idx="7">
                  <c:v>42031</c:v>
                </c:pt>
                <c:pt idx="8">
                  <c:v>42032</c:v>
                </c:pt>
                <c:pt idx="9">
                  <c:v>42033</c:v>
                </c:pt>
                <c:pt idx="10">
                  <c:v>42034</c:v>
                </c:pt>
                <c:pt idx="11">
                  <c:v>42037</c:v>
                </c:pt>
                <c:pt idx="12">
                  <c:v>42038</c:v>
                </c:pt>
                <c:pt idx="13">
                  <c:v>42039</c:v>
                </c:pt>
                <c:pt idx="14">
                  <c:v>42040</c:v>
                </c:pt>
                <c:pt idx="15">
                  <c:v>42041</c:v>
                </c:pt>
                <c:pt idx="16">
                  <c:v>42044</c:v>
                </c:pt>
                <c:pt idx="17">
                  <c:v>42045</c:v>
                </c:pt>
                <c:pt idx="18">
                  <c:v>42046</c:v>
                </c:pt>
                <c:pt idx="19">
                  <c:v>42047</c:v>
                </c:pt>
                <c:pt idx="20">
                  <c:v>42048</c:v>
                </c:pt>
                <c:pt idx="21">
                  <c:v>42051</c:v>
                </c:pt>
                <c:pt idx="22">
                  <c:v>42052</c:v>
                </c:pt>
                <c:pt idx="23">
                  <c:v>42053</c:v>
                </c:pt>
                <c:pt idx="24">
                  <c:v>42054</c:v>
                </c:pt>
                <c:pt idx="25">
                  <c:v>42055</c:v>
                </c:pt>
                <c:pt idx="26">
                  <c:v>42058</c:v>
                </c:pt>
                <c:pt idx="27">
                  <c:v>42059</c:v>
                </c:pt>
                <c:pt idx="28">
                  <c:v>42060</c:v>
                </c:pt>
                <c:pt idx="29">
                  <c:v>42061</c:v>
                </c:pt>
                <c:pt idx="30">
                  <c:v>42062</c:v>
                </c:pt>
                <c:pt idx="31">
                  <c:v>42065</c:v>
                </c:pt>
                <c:pt idx="32">
                  <c:v>42066</c:v>
                </c:pt>
                <c:pt idx="33">
                  <c:v>42067</c:v>
                </c:pt>
                <c:pt idx="34">
                  <c:v>42068</c:v>
                </c:pt>
                <c:pt idx="35">
                  <c:v>42069</c:v>
                </c:pt>
                <c:pt idx="36">
                  <c:v>42072</c:v>
                </c:pt>
                <c:pt idx="37">
                  <c:v>42073</c:v>
                </c:pt>
                <c:pt idx="38">
                  <c:v>42074</c:v>
                </c:pt>
                <c:pt idx="39">
                  <c:v>42075</c:v>
                </c:pt>
                <c:pt idx="40">
                  <c:v>42076</c:v>
                </c:pt>
                <c:pt idx="41">
                  <c:v>42079</c:v>
                </c:pt>
                <c:pt idx="42">
                  <c:v>42080</c:v>
                </c:pt>
                <c:pt idx="43">
                  <c:v>42081</c:v>
                </c:pt>
                <c:pt idx="44">
                  <c:v>42082</c:v>
                </c:pt>
                <c:pt idx="45">
                  <c:v>42083</c:v>
                </c:pt>
                <c:pt idx="46">
                  <c:v>42086</c:v>
                </c:pt>
                <c:pt idx="47">
                  <c:v>42087</c:v>
                </c:pt>
                <c:pt idx="48">
                  <c:v>42088</c:v>
                </c:pt>
                <c:pt idx="49">
                  <c:v>42089</c:v>
                </c:pt>
                <c:pt idx="50">
                  <c:v>42090</c:v>
                </c:pt>
                <c:pt idx="51">
                  <c:v>42093</c:v>
                </c:pt>
                <c:pt idx="52">
                  <c:v>42094</c:v>
                </c:pt>
                <c:pt idx="53">
                  <c:v>42095</c:v>
                </c:pt>
                <c:pt idx="54">
                  <c:v>42096</c:v>
                </c:pt>
                <c:pt idx="55">
                  <c:v>42097</c:v>
                </c:pt>
                <c:pt idx="56">
                  <c:v>42100</c:v>
                </c:pt>
                <c:pt idx="57">
                  <c:v>42101</c:v>
                </c:pt>
                <c:pt idx="58">
                  <c:v>42102</c:v>
                </c:pt>
                <c:pt idx="59">
                  <c:v>42103</c:v>
                </c:pt>
                <c:pt idx="60">
                  <c:v>42104</c:v>
                </c:pt>
                <c:pt idx="61">
                  <c:v>42107</c:v>
                </c:pt>
                <c:pt idx="62">
                  <c:v>42108</c:v>
                </c:pt>
                <c:pt idx="63">
                  <c:v>42109</c:v>
                </c:pt>
                <c:pt idx="64">
                  <c:v>42110</c:v>
                </c:pt>
                <c:pt idx="65">
                  <c:v>42111</c:v>
                </c:pt>
                <c:pt idx="66">
                  <c:v>42114</c:v>
                </c:pt>
                <c:pt idx="67">
                  <c:v>42115</c:v>
                </c:pt>
                <c:pt idx="68">
                  <c:v>42116</c:v>
                </c:pt>
                <c:pt idx="69">
                  <c:v>42117</c:v>
                </c:pt>
                <c:pt idx="70">
                  <c:v>42118</c:v>
                </c:pt>
                <c:pt idx="71">
                  <c:v>42121</c:v>
                </c:pt>
                <c:pt idx="72">
                  <c:v>42122</c:v>
                </c:pt>
                <c:pt idx="73">
                  <c:v>42123</c:v>
                </c:pt>
                <c:pt idx="74">
                  <c:v>42124</c:v>
                </c:pt>
                <c:pt idx="75">
                  <c:v>42125</c:v>
                </c:pt>
                <c:pt idx="76">
                  <c:v>42128</c:v>
                </c:pt>
                <c:pt idx="77">
                  <c:v>42129</c:v>
                </c:pt>
                <c:pt idx="78">
                  <c:v>42130</c:v>
                </c:pt>
                <c:pt idx="79">
                  <c:v>42131</c:v>
                </c:pt>
                <c:pt idx="80">
                  <c:v>42132</c:v>
                </c:pt>
                <c:pt idx="81">
                  <c:v>42135</c:v>
                </c:pt>
                <c:pt idx="82">
                  <c:v>42136</c:v>
                </c:pt>
                <c:pt idx="83">
                  <c:v>42137</c:v>
                </c:pt>
                <c:pt idx="84">
                  <c:v>42138</c:v>
                </c:pt>
                <c:pt idx="85">
                  <c:v>42139</c:v>
                </c:pt>
                <c:pt idx="86">
                  <c:v>42142</c:v>
                </c:pt>
                <c:pt idx="87">
                  <c:v>42143</c:v>
                </c:pt>
                <c:pt idx="88">
                  <c:v>42144</c:v>
                </c:pt>
                <c:pt idx="89">
                  <c:v>42145</c:v>
                </c:pt>
                <c:pt idx="90">
                  <c:v>42146</c:v>
                </c:pt>
                <c:pt idx="91">
                  <c:v>42149</c:v>
                </c:pt>
                <c:pt idx="92">
                  <c:v>42150</c:v>
                </c:pt>
                <c:pt idx="93">
                  <c:v>42151</c:v>
                </c:pt>
                <c:pt idx="94">
                  <c:v>42152</c:v>
                </c:pt>
                <c:pt idx="95">
                  <c:v>42153</c:v>
                </c:pt>
                <c:pt idx="96">
                  <c:v>42156</c:v>
                </c:pt>
                <c:pt idx="97">
                  <c:v>42157</c:v>
                </c:pt>
                <c:pt idx="98">
                  <c:v>42158</c:v>
                </c:pt>
                <c:pt idx="99">
                  <c:v>42159</c:v>
                </c:pt>
                <c:pt idx="100">
                  <c:v>42160</c:v>
                </c:pt>
                <c:pt idx="101">
                  <c:v>42163</c:v>
                </c:pt>
                <c:pt idx="102">
                  <c:v>42164</c:v>
                </c:pt>
                <c:pt idx="103">
                  <c:v>42165</c:v>
                </c:pt>
                <c:pt idx="104">
                  <c:v>42166</c:v>
                </c:pt>
                <c:pt idx="105">
                  <c:v>42167</c:v>
                </c:pt>
                <c:pt idx="106">
                  <c:v>42170</c:v>
                </c:pt>
                <c:pt idx="107">
                  <c:v>42171</c:v>
                </c:pt>
                <c:pt idx="108">
                  <c:v>42172</c:v>
                </c:pt>
                <c:pt idx="109">
                  <c:v>42173</c:v>
                </c:pt>
                <c:pt idx="110">
                  <c:v>42174</c:v>
                </c:pt>
                <c:pt idx="111">
                  <c:v>42177</c:v>
                </c:pt>
                <c:pt idx="112">
                  <c:v>42178</c:v>
                </c:pt>
                <c:pt idx="113">
                  <c:v>42179</c:v>
                </c:pt>
                <c:pt idx="114">
                  <c:v>42180</c:v>
                </c:pt>
                <c:pt idx="115">
                  <c:v>42181</c:v>
                </c:pt>
                <c:pt idx="116">
                  <c:v>42184</c:v>
                </c:pt>
                <c:pt idx="117">
                  <c:v>42185</c:v>
                </c:pt>
                <c:pt idx="118">
                  <c:v>42186</c:v>
                </c:pt>
                <c:pt idx="119">
                  <c:v>42187</c:v>
                </c:pt>
                <c:pt idx="120">
                  <c:v>42188</c:v>
                </c:pt>
                <c:pt idx="121">
                  <c:v>42191</c:v>
                </c:pt>
                <c:pt idx="122">
                  <c:v>42192</c:v>
                </c:pt>
                <c:pt idx="123">
                  <c:v>42193</c:v>
                </c:pt>
                <c:pt idx="124">
                  <c:v>42194</c:v>
                </c:pt>
                <c:pt idx="125">
                  <c:v>42195</c:v>
                </c:pt>
                <c:pt idx="126">
                  <c:v>42198</c:v>
                </c:pt>
                <c:pt idx="127">
                  <c:v>42199</c:v>
                </c:pt>
                <c:pt idx="128">
                  <c:v>42200</c:v>
                </c:pt>
                <c:pt idx="129">
                  <c:v>42201</c:v>
                </c:pt>
                <c:pt idx="130">
                  <c:v>42202</c:v>
                </c:pt>
                <c:pt idx="131">
                  <c:v>42205</c:v>
                </c:pt>
                <c:pt idx="132">
                  <c:v>42206</c:v>
                </c:pt>
                <c:pt idx="133">
                  <c:v>42207</c:v>
                </c:pt>
                <c:pt idx="134">
                  <c:v>42208</c:v>
                </c:pt>
                <c:pt idx="135">
                  <c:v>42209</c:v>
                </c:pt>
                <c:pt idx="136">
                  <c:v>42212</c:v>
                </c:pt>
                <c:pt idx="137">
                  <c:v>42213</c:v>
                </c:pt>
                <c:pt idx="138">
                  <c:v>42214</c:v>
                </c:pt>
                <c:pt idx="139">
                  <c:v>42215</c:v>
                </c:pt>
                <c:pt idx="140">
                  <c:v>42216</c:v>
                </c:pt>
                <c:pt idx="141">
                  <c:v>42219</c:v>
                </c:pt>
                <c:pt idx="142">
                  <c:v>42220</c:v>
                </c:pt>
                <c:pt idx="143">
                  <c:v>42221</c:v>
                </c:pt>
                <c:pt idx="144">
                  <c:v>42222</c:v>
                </c:pt>
                <c:pt idx="145">
                  <c:v>42223</c:v>
                </c:pt>
                <c:pt idx="146">
                  <c:v>42226</c:v>
                </c:pt>
                <c:pt idx="147">
                  <c:v>42227</c:v>
                </c:pt>
                <c:pt idx="148">
                  <c:v>42228</c:v>
                </c:pt>
                <c:pt idx="149">
                  <c:v>42229</c:v>
                </c:pt>
                <c:pt idx="150">
                  <c:v>42230</c:v>
                </c:pt>
                <c:pt idx="151">
                  <c:v>42233</c:v>
                </c:pt>
                <c:pt idx="152">
                  <c:v>42234</c:v>
                </c:pt>
                <c:pt idx="153">
                  <c:v>42235</c:v>
                </c:pt>
                <c:pt idx="154">
                  <c:v>42236</c:v>
                </c:pt>
                <c:pt idx="155">
                  <c:v>42237</c:v>
                </c:pt>
                <c:pt idx="156">
                  <c:v>42240</c:v>
                </c:pt>
                <c:pt idx="157">
                  <c:v>42241</c:v>
                </c:pt>
                <c:pt idx="158">
                  <c:v>42242</c:v>
                </c:pt>
                <c:pt idx="159">
                  <c:v>42243</c:v>
                </c:pt>
                <c:pt idx="160">
                  <c:v>42244</c:v>
                </c:pt>
                <c:pt idx="161">
                  <c:v>42247</c:v>
                </c:pt>
                <c:pt idx="162">
                  <c:v>42248</c:v>
                </c:pt>
                <c:pt idx="163">
                  <c:v>42249</c:v>
                </c:pt>
                <c:pt idx="164">
                  <c:v>42250</c:v>
                </c:pt>
                <c:pt idx="165">
                  <c:v>42251</c:v>
                </c:pt>
                <c:pt idx="166">
                  <c:v>42254</c:v>
                </c:pt>
                <c:pt idx="167">
                  <c:v>42255</c:v>
                </c:pt>
                <c:pt idx="168">
                  <c:v>42256</c:v>
                </c:pt>
                <c:pt idx="169">
                  <c:v>42257</c:v>
                </c:pt>
                <c:pt idx="170">
                  <c:v>42258</c:v>
                </c:pt>
                <c:pt idx="171">
                  <c:v>42261</c:v>
                </c:pt>
                <c:pt idx="172">
                  <c:v>42262</c:v>
                </c:pt>
                <c:pt idx="173">
                  <c:v>42263</c:v>
                </c:pt>
                <c:pt idx="174">
                  <c:v>42264</c:v>
                </c:pt>
                <c:pt idx="175">
                  <c:v>42265</c:v>
                </c:pt>
                <c:pt idx="176">
                  <c:v>42268</c:v>
                </c:pt>
                <c:pt idx="177">
                  <c:v>42269</c:v>
                </c:pt>
                <c:pt idx="178">
                  <c:v>42270</c:v>
                </c:pt>
                <c:pt idx="179">
                  <c:v>42271</c:v>
                </c:pt>
                <c:pt idx="180">
                  <c:v>42272</c:v>
                </c:pt>
                <c:pt idx="181">
                  <c:v>42275</c:v>
                </c:pt>
                <c:pt idx="182">
                  <c:v>42276</c:v>
                </c:pt>
                <c:pt idx="183">
                  <c:v>42277</c:v>
                </c:pt>
                <c:pt idx="184">
                  <c:v>42278</c:v>
                </c:pt>
                <c:pt idx="185">
                  <c:v>42279</c:v>
                </c:pt>
                <c:pt idx="186">
                  <c:v>42282</c:v>
                </c:pt>
                <c:pt idx="187">
                  <c:v>42283</c:v>
                </c:pt>
                <c:pt idx="188">
                  <c:v>42284</c:v>
                </c:pt>
                <c:pt idx="189">
                  <c:v>42285</c:v>
                </c:pt>
                <c:pt idx="190">
                  <c:v>42286</c:v>
                </c:pt>
                <c:pt idx="191">
                  <c:v>42289</c:v>
                </c:pt>
                <c:pt idx="192">
                  <c:v>42290</c:v>
                </c:pt>
                <c:pt idx="193">
                  <c:v>42291</c:v>
                </c:pt>
                <c:pt idx="194">
                  <c:v>42292</c:v>
                </c:pt>
                <c:pt idx="195">
                  <c:v>42293</c:v>
                </c:pt>
                <c:pt idx="196">
                  <c:v>42296</c:v>
                </c:pt>
                <c:pt idx="197">
                  <c:v>42297</c:v>
                </c:pt>
                <c:pt idx="198">
                  <c:v>42298</c:v>
                </c:pt>
                <c:pt idx="199">
                  <c:v>42299</c:v>
                </c:pt>
                <c:pt idx="200">
                  <c:v>42300</c:v>
                </c:pt>
                <c:pt idx="201">
                  <c:v>42303</c:v>
                </c:pt>
                <c:pt idx="202">
                  <c:v>42304</c:v>
                </c:pt>
                <c:pt idx="203">
                  <c:v>42305</c:v>
                </c:pt>
                <c:pt idx="204">
                  <c:v>42306</c:v>
                </c:pt>
                <c:pt idx="205">
                  <c:v>42307</c:v>
                </c:pt>
                <c:pt idx="206">
                  <c:v>42310</c:v>
                </c:pt>
                <c:pt idx="207">
                  <c:v>42311</c:v>
                </c:pt>
                <c:pt idx="208">
                  <c:v>42312</c:v>
                </c:pt>
                <c:pt idx="209">
                  <c:v>42313</c:v>
                </c:pt>
                <c:pt idx="210">
                  <c:v>42314</c:v>
                </c:pt>
                <c:pt idx="211">
                  <c:v>42317</c:v>
                </c:pt>
                <c:pt idx="212">
                  <c:v>42318</c:v>
                </c:pt>
                <c:pt idx="213">
                  <c:v>42319</c:v>
                </c:pt>
                <c:pt idx="214">
                  <c:v>42320</c:v>
                </c:pt>
                <c:pt idx="215">
                  <c:v>42321</c:v>
                </c:pt>
                <c:pt idx="216">
                  <c:v>42324</c:v>
                </c:pt>
                <c:pt idx="217">
                  <c:v>42325</c:v>
                </c:pt>
                <c:pt idx="218">
                  <c:v>42326</c:v>
                </c:pt>
                <c:pt idx="219">
                  <c:v>42327</c:v>
                </c:pt>
                <c:pt idx="220">
                  <c:v>42328</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numCache>
            </c:numRef>
          </c:cat>
          <c:val>
            <c:numRef>
              <c:f>Opt_BS!$R$6:$R$2533</c:f>
              <c:numCache>
                <c:formatCode>0.00</c:formatCode>
                <c:ptCount val="2528"/>
                <c:pt idx="0">
                  <c:v>#N/A</c:v>
                </c:pt>
                <c:pt idx="1">
                  <c:v>79.444623162327389</c:v>
                </c:pt>
                <c:pt idx="2">
                  <c:v>80.230153572819404</c:v>
                </c:pt>
                <c:pt idx="3">
                  <c:v>82.818860865234683</c:v>
                </c:pt>
                <c:pt idx="4">
                  <c:v>96.972088781343018</c:v>
                </c:pt>
                <c:pt idx="5">
                  <c:v>87.957740624111466</c:v>
                </c:pt>
                <c:pt idx="6">
                  <c:v>85.918715084315181</c:v>
                </c:pt>
                <c:pt idx="7">
                  <c:v>72.570514390611606</c:v>
                </c:pt>
                <c:pt idx="8">
                  <c:v>67.805089507124535</c:v>
                </c:pt>
                <c:pt idx="9">
                  <c:v>75.648791853989223</c:v>
                </c:pt>
                <c:pt idx="10">
                  <c:v>65.765174524203871</c:v>
                </c:pt>
                <c:pt idx="11">
                  <c:v>78.099207627982878</c:v>
                </c:pt>
                <c:pt idx="12">
                  <c:v>89.100066641803323</c:v>
                </c:pt>
                <c:pt idx="13">
                  <c:v>83.125903719663938</c:v>
                </c:pt>
                <c:pt idx="14">
                  <c:v>95.143903390181549</c:v>
                </c:pt>
                <c:pt idx="15">
                  <c:v>86.62134243515834</c:v>
                </c:pt>
                <c:pt idx="16">
                  <c:v>85.264387187169632</c:v>
                </c:pt>
                <c:pt idx="17">
                  <c:v>97.344675891399902</c:v>
                </c:pt>
                <c:pt idx="18">
                  <c:v>96.675378452988298</c:v>
                </c:pt>
                <c:pt idx="19">
                  <c:v>108.95578324925077</c:v>
                </c:pt>
                <c:pt idx="20">
                  <c:v>112.54149760411474</c:v>
                </c:pt>
                <c:pt idx="21">
                  <c:v>108.80229446651629</c:v>
                </c:pt>
                <c:pt idx="22">
                  <c:v>114.18019626514274</c:v>
                </c:pt>
                <c:pt idx="23">
                  <c:v>105.62762179428341</c:v>
                </c:pt>
                <c:pt idx="24">
                  <c:v>98.422648242960122</c:v>
                </c:pt>
                <c:pt idx="25">
                  <c:v>68.204612520667752</c:v>
                </c:pt>
                <c:pt idx="26">
                  <c:v>66.397579876214877</c:v>
                </c:pt>
                <c:pt idx="27">
                  <c:v>70.702324252882818</c:v>
                </c:pt>
                <c:pt idx="28">
                  <c:v>67.026103891799721</c:v>
                </c:pt>
                <c:pt idx="29">
                  <c:v>64.397016594052047</c:v>
                </c:pt>
                <c:pt idx="30">
                  <c:v>55.786618883874553</c:v>
                </c:pt>
                <c:pt idx="31">
                  <c:v>63.685814071277719</c:v>
                </c:pt>
                <c:pt idx="32">
                  <c:v>58.892147670970303</c:v>
                </c:pt>
                <c:pt idx="33">
                  <c:v>53.735509220302333</c:v>
                </c:pt>
                <c:pt idx="34">
                  <c:v>51.441723788217814</c:v>
                </c:pt>
                <c:pt idx="35">
                  <c:v>39.077631067986317</c:v>
                </c:pt>
                <c:pt idx="36">
                  <c:v>44.737549588122192</c:v>
                </c:pt>
                <c:pt idx="37">
                  <c:v>30.514593657869455</c:v>
                </c:pt>
                <c:pt idx="38">
                  <c:v>28.659495685230581</c:v>
                </c:pt>
                <c:pt idx="39">
                  <c:v>35.20319585700679</c:v>
                </c:pt>
                <c:pt idx="40">
                  <c:v>27.671788175115466</c:v>
                </c:pt>
                <c:pt idx="41">
                  <c:v>39.226299407032116</c:v>
                </c:pt>
                <c:pt idx="42">
                  <c:v>30.900725265345159</c:v>
                </c:pt>
                <c:pt idx="43">
                  <c:v>36.174822903362497</c:v>
                </c:pt>
                <c:pt idx="44">
                  <c:v>13.096640816556487</c:v>
                </c:pt>
                <c:pt idx="45">
                  <c:v>65.189226207581441</c:v>
                </c:pt>
                <c:pt idx="46">
                  <c:v>61.999890654233468</c:v>
                </c:pt>
                <c:pt idx="47">
                  <c:v>56.419170058156965</c:v>
                </c:pt>
                <c:pt idx="48">
                  <c:v>42.232328160197767</c:v>
                </c:pt>
                <c:pt idx="49">
                  <c:v>39.780873981589593</c:v>
                </c:pt>
                <c:pt idx="50">
                  <c:v>38.791949893097467</c:v>
                </c:pt>
                <c:pt idx="51">
                  <c:v>49.43119315453032</c:v>
                </c:pt>
                <c:pt idx="52">
                  <c:v>42.659634739586295</c:v>
                </c:pt>
                <c:pt idx="53">
                  <c:v>37.26782909170106</c:v>
                </c:pt>
                <c:pt idx="54">
                  <c:v>38.370120264581146</c:v>
                </c:pt>
                <c:pt idx="55">
                  <c:v>35.856517408966852</c:v>
                </c:pt>
                <c:pt idx="56">
                  <c:v>45.513644741346297</c:v>
                </c:pt>
                <c:pt idx="57">
                  <c:v>40.136562998257659</c:v>
                </c:pt>
                <c:pt idx="58">
                  <c:v>40.234081331181983</c:v>
                </c:pt>
                <c:pt idx="59">
                  <c:v>43.985154699420377</c:v>
                </c:pt>
                <c:pt idx="60">
                  <c:v>40.888689634515458</c:v>
                </c:pt>
                <c:pt idx="61">
                  <c:v>35.886100947501745</c:v>
                </c:pt>
                <c:pt idx="62">
                  <c:v>44.616041350707292</c:v>
                </c:pt>
                <c:pt idx="63">
                  <c:v>33.831470757562784</c:v>
                </c:pt>
                <c:pt idx="64">
                  <c:v>17.767305119980847</c:v>
                </c:pt>
                <c:pt idx="65">
                  <c:v>62.010435273926078</c:v>
                </c:pt>
                <c:pt idx="66">
                  <c:v>72.134420255815485</c:v>
                </c:pt>
                <c:pt idx="67">
                  <c:v>68.194171031430869</c:v>
                </c:pt>
                <c:pt idx="68">
                  <c:v>72.832050630316417</c:v>
                </c:pt>
                <c:pt idx="69">
                  <c:v>74.603249221351916</c:v>
                </c:pt>
                <c:pt idx="70">
                  <c:v>76.945344916596014</c:v>
                </c:pt>
                <c:pt idx="71">
                  <c:v>75.240389287296921</c:v>
                </c:pt>
                <c:pt idx="72">
                  <c:v>78.877785546226505</c:v>
                </c:pt>
                <c:pt idx="73">
                  <c:v>71.592209470986518</c:v>
                </c:pt>
                <c:pt idx="74">
                  <c:v>61.454957204974562</c:v>
                </c:pt>
                <c:pt idx="75">
                  <c:v>70.079542764007556</c:v>
                </c:pt>
                <c:pt idx="76">
                  <c:v>77.603445001955151</c:v>
                </c:pt>
                <c:pt idx="77">
                  <c:v>62.609760488412803</c:v>
                </c:pt>
                <c:pt idx="78">
                  <c:v>61.048248430242097</c:v>
                </c:pt>
                <c:pt idx="79">
                  <c:v>58.488580560765513</c:v>
                </c:pt>
                <c:pt idx="80">
                  <c:v>69.103599853539208</c:v>
                </c:pt>
                <c:pt idx="81">
                  <c:v>59.677832369508906</c:v>
                </c:pt>
                <c:pt idx="82">
                  <c:v>49.123137128152393</c:v>
                </c:pt>
                <c:pt idx="83">
                  <c:v>43.458209327171971</c:v>
                </c:pt>
                <c:pt idx="84">
                  <c:v>47.296318018725287</c:v>
                </c:pt>
                <c:pt idx="85">
                  <c:v>65.627910785739914</c:v>
                </c:pt>
                <c:pt idx="86">
                  <c:v>71.264347983861398</c:v>
                </c:pt>
                <c:pt idx="87">
                  <c:v>68.618714887660872</c:v>
                </c:pt>
                <c:pt idx="88">
                  <c:v>66.07469613635385</c:v>
                </c:pt>
                <c:pt idx="89">
                  <c:v>66.449034314404798</c:v>
                </c:pt>
                <c:pt idx="90">
                  <c:v>63.051424221102252</c:v>
                </c:pt>
                <c:pt idx="91">
                  <c:v>61.504443358004892</c:v>
                </c:pt>
                <c:pt idx="92">
                  <c:v>52.048670094806766</c:v>
                </c:pt>
                <c:pt idx="93">
                  <c:v>61.740885597311717</c:v>
                </c:pt>
                <c:pt idx="94">
                  <c:v>60.352848013364564</c:v>
                </c:pt>
                <c:pt idx="95">
                  <c:v>51.822414953543671</c:v>
                </c:pt>
                <c:pt idx="96">
                  <c:v>56.745987422362987</c:v>
                </c:pt>
                <c:pt idx="97">
                  <c:v>55.124851425629913</c:v>
                </c:pt>
                <c:pt idx="98">
                  <c:v>54.023562317088476</c:v>
                </c:pt>
                <c:pt idx="99">
                  <c:v>45.990819764915614</c:v>
                </c:pt>
                <c:pt idx="100">
                  <c:v>42.618446048033434</c:v>
                </c:pt>
                <c:pt idx="101">
                  <c:v>40.756094145869383</c:v>
                </c:pt>
                <c:pt idx="102">
                  <c:v>40.513438854165429</c:v>
                </c:pt>
                <c:pt idx="103">
                  <c:v>49.119443354154214</c:v>
                </c:pt>
                <c:pt idx="104">
                  <c:v>45.53329937390231</c:v>
                </c:pt>
                <c:pt idx="105">
                  <c:v>35.380240169372541</c:v>
                </c:pt>
                <c:pt idx="106">
                  <c:v>31.182016870876737</c:v>
                </c:pt>
                <c:pt idx="107">
                  <c:v>31.35241830835173</c:v>
                </c:pt>
                <c:pt idx="108">
                  <c:v>27.035440617211634</c:v>
                </c:pt>
                <c:pt idx="109">
                  <c:v>19.532340699381848</c:v>
                </c:pt>
                <c:pt idx="110">
                  <c:v>63.732586835858683</c:v>
                </c:pt>
                <c:pt idx="111">
                  <c:v>71.007947191065568</c:v>
                </c:pt>
                <c:pt idx="112">
                  <c:v>72.041217122609396</c:v>
                </c:pt>
                <c:pt idx="113">
                  <c:v>60.238333094787322</c:v>
                </c:pt>
                <c:pt idx="114">
                  <c:v>58.130204993622442</c:v>
                </c:pt>
                <c:pt idx="115">
                  <c:v>59.946891049500209</c:v>
                </c:pt>
                <c:pt idx="116">
                  <c:v>46.93137912290797</c:v>
                </c:pt>
                <c:pt idx="117">
                  <c:v>47.225261481719713</c:v>
                </c:pt>
                <c:pt idx="118">
                  <c:v>47.386191295419621</c:v>
                </c:pt>
                <c:pt idx="119">
                  <c:v>47.192283863051784</c:v>
                </c:pt>
                <c:pt idx="120">
                  <c:v>44.409390584711673</c:v>
                </c:pt>
                <c:pt idx="121">
                  <c:v>43.371899813400887</c:v>
                </c:pt>
                <c:pt idx="122">
                  <c:v>47.175576440062855</c:v>
                </c:pt>
                <c:pt idx="123">
                  <c:v>34.410754585118752</c:v>
                </c:pt>
                <c:pt idx="124">
                  <c:v>34.112573245209319</c:v>
                </c:pt>
                <c:pt idx="125">
                  <c:v>40.4477411206841</c:v>
                </c:pt>
                <c:pt idx="126">
                  <c:v>50.159143274292433</c:v>
                </c:pt>
                <c:pt idx="127">
                  <c:v>40.592009666655485</c:v>
                </c:pt>
                <c:pt idx="128">
                  <c:v>35.345451168766886</c:v>
                </c:pt>
                <c:pt idx="129">
                  <c:v>32.171895995174964</c:v>
                </c:pt>
                <c:pt idx="130">
                  <c:v>89.780255499912528</c:v>
                </c:pt>
                <c:pt idx="131">
                  <c:v>69.959052558356461</c:v>
                </c:pt>
                <c:pt idx="132">
                  <c:v>64.527722519879603</c:v>
                </c:pt>
                <c:pt idx="133">
                  <c:v>59.212129249591612</c:v>
                </c:pt>
                <c:pt idx="134">
                  <c:v>53.194499935000408</c:v>
                </c:pt>
                <c:pt idx="135">
                  <c:v>43.652486208491496</c:v>
                </c:pt>
                <c:pt idx="136">
                  <c:v>38.964134241108013</c:v>
                </c:pt>
                <c:pt idx="137">
                  <c:v>49.587296933317702</c:v>
                </c:pt>
                <c:pt idx="138">
                  <c:v>53.025082736673653</c:v>
                </c:pt>
                <c:pt idx="139">
                  <c:v>53.015642958001877</c:v>
                </c:pt>
                <c:pt idx="140">
                  <c:v>50.82774082172898</c:v>
                </c:pt>
                <c:pt idx="141">
                  <c:v>46.105401643597247</c:v>
                </c:pt>
                <c:pt idx="142">
                  <c:v>43.568216806536611</c:v>
                </c:pt>
                <c:pt idx="143">
                  <c:v>44.821490296507136</c:v>
                </c:pt>
                <c:pt idx="144">
                  <c:v>41.702911415498306</c:v>
                </c:pt>
                <c:pt idx="145">
                  <c:v>36.74460740445727</c:v>
                </c:pt>
                <c:pt idx="146">
                  <c:v>43.49374694298001</c:v>
                </c:pt>
                <c:pt idx="147">
                  <c:v>35.733237470428321</c:v>
                </c:pt>
                <c:pt idx="148">
                  <c:v>36.213570788022935</c:v>
                </c:pt>
                <c:pt idx="149">
                  <c:v>34.588168894600017</c:v>
                </c:pt>
                <c:pt idx="150">
                  <c:v>26.746573657003523</c:v>
                </c:pt>
                <c:pt idx="151">
                  <c:v>38.393289739152692</c:v>
                </c:pt>
                <c:pt idx="152">
                  <c:v>24.001279840489701</c:v>
                </c:pt>
                <c:pt idx="153">
                  <c:v>18.695123273118497</c:v>
                </c:pt>
                <c:pt idx="154">
                  <c:v>1.2938306355199387</c:v>
                </c:pt>
                <c:pt idx="155">
                  <c:v>89.286104689454419</c:v>
                </c:pt>
                <c:pt idx="156">
                  <c:v>71.252668000170729</c:v>
                </c:pt>
                <c:pt idx="157">
                  <c:v>54.770880609918549</c:v>
                </c:pt>
                <c:pt idx="158">
                  <c:v>71.902487828454809</c:v>
                </c:pt>
                <c:pt idx="159">
                  <c:v>84.430554663929115</c:v>
                </c:pt>
                <c:pt idx="160">
                  <c:v>85.262289510663322</c:v>
                </c:pt>
                <c:pt idx="161">
                  <c:v>77.683179616668667</c:v>
                </c:pt>
                <c:pt idx="162">
                  <c:v>50.614945596868097</c:v>
                </c:pt>
                <c:pt idx="163">
                  <c:v>64.445428165056342</c:v>
                </c:pt>
                <c:pt idx="164">
                  <c:v>58.066647874289743</c:v>
                </c:pt>
                <c:pt idx="165">
                  <c:v>44.205049528979089</c:v>
                </c:pt>
                <c:pt idx="166">
                  <c:v>40.961665987772676</c:v>
                </c:pt>
                <c:pt idx="167">
                  <c:v>59.769600871851026</c:v>
                </c:pt>
                <c:pt idx="168">
                  <c:v>49.058074965980836</c:v>
                </c:pt>
                <c:pt idx="169">
                  <c:v>52.196088764115871</c:v>
                </c:pt>
                <c:pt idx="170">
                  <c:v>53.942130087155078</c:v>
                </c:pt>
                <c:pt idx="171">
                  <c:v>54.226919830117595</c:v>
                </c:pt>
                <c:pt idx="172">
                  <c:v>66.187555605083844</c:v>
                </c:pt>
                <c:pt idx="173">
                  <c:v>70.71055599350484</c:v>
                </c:pt>
                <c:pt idx="174">
                  <c:v>35.269668958454986</c:v>
                </c:pt>
                <c:pt idx="175">
                  <c:v>76.796589852335387</c:v>
                </c:pt>
                <c:pt idx="176">
                  <c:v>74.592831665863969</c:v>
                </c:pt>
                <c:pt idx="177">
                  <c:v>60.614592531818857</c:v>
                </c:pt>
                <c:pt idx="178">
                  <c:v>56.375886729957301</c:v>
                </c:pt>
                <c:pt idx="179">
                  <c:v>49.0753267368857</c:v>
                </c:pt>
                <c:pt idx="180">
                  <c:v>56.06913614222276</c:v>
                </c:pt>
                <c:pt idx="181">
                  <c:v>38.303349520296479</c:v>
                </c:pt>
                <c:pt idx="182">
                  <c:v>38.539998248707775</c:v>
                </c:pt>
                <c:pt idx="183">
                  <c:v>47.609215850926148</c:v>
                </c:pt>
                <c:pt idx="184">
                  <c:v>48.967424213502795</c:v>
                </c:pt>
                <c:pt idx="185">
                  <c:v>55.598737229274093</c:v>
                </c:pt>
                <c:pt idx="186">
                  <c:v>74.82644378453756</c:v>
                </c:pt>
                <c:pt idx="187">
                  <c:v>69.217549757286406</c:v>
                </c:pt>
                <c:pt idx="188">
                  <c:v>77.37474451357366</c:v>
                </c:pt>
                <c:pt idx="189">
                  <c:v>88.363261301332159</c:v>
                </c:pt>
                <c:pt idx="190">
                  <c:v>86.385508776826782</c:v>
                </c:pt>
                <c:pt idx="191">
                  <c:v>77.383547600270958</c:v>
                </c:pt>
                <c:pt idx="192">
                  <c:v>71.822471424732612</c:v>
                </c:pt>
                <c:pt idx="193">
                  <c:v>53.668360909262447</c:v>
                </c:pt>
                <c:pt idx="194">
                  <c:v>71.519740842935107</c:v>
                </c:pt>
                <c:pt idx="195">
                  <c:v>70.436736673936025</c:v>
                </c:pt>
                <c:pt idx="196">
                  <c:v>70.15546058450991</c:v>
                </c:pt>
                <c:pt idx="197">
                  <c:v>67.843932054692345</c:v>
                </c:pt>
                <c:pt idx="198">
                  <c:v>60.362043173929919</c:v>
                </c:pt>
                <c:pt idx="199">
                  <c:v>77.720944694204945</c:v>
                </c:pt>
                <c:pt idx="200">
                  <c:v>90.64962336094527</c:v>
                </c:pt>
                <c:pt idx="201">
                  <c:v>89.11812379807111</c:v>
                </c:pt>
                <c:pt idx="202">
                  <c:v>85.111321180279901</c:v>
                </c:pt>
                <c:pt idx="203">
                  <c:v>97.172386035294494</c:v>
                </c:pt>
                <c:pt idx="204">
                  <c:v>96.223339491134993</c:v>
                </c:pt>
                <c:pt idx="205">
                  <c:v>90.118502498501584</c:v>
                </c:pt>
                <c:pt idx="206">
                  <c:v>106.12023154904546</c:v>
                </c:pt>
                <c:pt idx="207">
                  <c:v>107.85309283231982</c:v>
                </c:pt>
                <c:pt idx="208">
                  <c:v>101.7760171095897</c:v>
                </c:pt>
                <c:pt idx="209">
                  <c:v>100.14134492073822</c:v>
                </c:pt>
                <c:pt idx="210">
                  <c:v>96.750896291822755</c:v>
                </c:pt>
                <c:pt idx="211">
                  <c:v>86.368689767291471</c:v>
                </c:pt>
                <c:pt idx="212">
                  <c:v>87.340626870610549</c:v>
                </c:pt>
                <c:pt idx="213">
                  <c:v>81.667714411003544</c:v>
                </c:pt>
                <c:pt idx="214">
                  <c:v>69.784436136133991</c:v>
                </c:pt>
                <c:pt idx="215">
                  <c:v>56.412586910085452</c:v>
                </c:pt>
                <c:pt idx="216">
                  <c:v>74.66486968525578</c:v>
                </c:pt>
                <c:pt idx="217">
                  <c:v>60.29967996157211</c:v>
                </c:pt>
                <c:pt idx="218">
                  <c:v>62.142338344579684</c:v>
                </c:pt>
                <c:pt idx="219">
                  <c:v>51.360709363875458</c:v>
                </c:pt>
                <c:pt idx="220">
                  <c:v>#N/A</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numCache>
            </c:numRef>
          </c:val>
          <c:smooth val="0"/>
        </c:ser>
        <c:dLbls>
          <c:showLegendKey val="0"/>
          <c:showVal val="0"/>
          <c:showCatName val="0"/>
          <c:showSerName val="0"/>
          <c:showPercent val="0"/>
          <c:showBubbleSize val="0"/>
        </c:dLbls>
        <c:smooth val="0"/>
        <c:axId val="176633656"/>
        <c:axId val="177301592"/>
      </c:lineChart>
      <c:dateAx>
        <c:axId val="176633656"/>
        <c:scaling>
          <c:orientation val="minMax"/>
        </c:scaling>
        <c:delete val="0"/>
        <c:axPos val="b"/>
        <c:numFmt formatCode="m/d/yyyy" sourceLinked="1"/>
        <c:majorTickMark val="out"/>
        <c:minorTickMark val="none"/>
        <c:tickLblPos val="nextTo"/>
        <c:crossAx val="177301592"/>
        <c:crosses val="autoZero"/>
        <c:auto val="1"/>
        <c:lblOffset val="100"/>
        <c:baseTimeUnit val="days"/>
      </c:dateAx>
      <c:valAx>
        <c:axId val="177301592"/>
        <c:scaling>
          <c:orientation val="minMax"/>
        </c:scaling>
        <c:delete val="0"/>
        <c:axPos val="l"/>
        <c:majorGridlines/>
        <c:numFmt formatCode="0.00" sourceLinked="1"/>
        <c:majorTickMark val="out"/>
        <c:minorTickMark val="none"/>
        <c:tickLblPos val="nextTo"/>
        <c:crossAx val="17663365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Approximiately Simulated</a:t>
            </a:r>
            <a:r>
              <a:rPr lang="en-US" baseline="0"/>
              <a:t> PUT Strategy</a:t>
            </a:r>
          </a:p>
          <a:p>
            <a:pPr>
              <a:defRPr/>
            </a:pPr>
            <a:r>
              <a:rPr lang="en-US" baseline="0"/>
              <a:t>(Corrrelation=0.94~0.97)</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Basic!$A$7:$A$227</c:f>
              <c:numCache>
                <c:formatCode>mm/dd/yy;@</c:formatCode>
                <c:ptCount val="221"/>
                <c:pt idx="0">
                  <c:v>42023</c:v>
                </c:pt>
                <c:pt idx="1">
                  <c:v>42024</c:v>
                </c:pt>
                <c:pt idx="2">
                  <c:v>42025</c:v>
                </c:pt>
                <c:pt idx="3">
                  <c:v>42026</c:v>
                </c:pt>
                <c:pt idx="4">
                  <c:v>42027</c:v>
                </c:pt>
                <c:pt idx="5">
                  <c:v>42030</c:v>
                </c:pt>
                <c:pt idx="6">
                  <c:v>42031</c:v>
                </c:pt>
                <c:pt idx="8">
                  <c:v>42032</c:v>
                </c:pt>
                <c:pt idx="9">
                  <c:v>42033</c:v>
                </c:pt>
                <c:pt idx="10">
                  <c:v>42034</c:v>
                </c:pt>
                <c:pt idx="11">
                  <c:v>42037</c:v>
                </c:pt>
                <c:pt idx="12">
                  <c:v>42038</c:v>
                </c:pt>
                <c:pt idx="13">
                  <c:v>42039</c:v>
                </c:pt>
                <c:pt idx="14">
                  <c:v>42040</c:v>
                </c:pt>
                <c:pt idx="15">
                  <c:v>42041</c:v>
                </c:pt>
                <c:pt idx="16">
                  <c:v>42044</c:v>
                </c:pt>
                <c:pt idx="17">
                  <c:v>42045</c:v>
                </c:pt>
                <c:pt idx="18">
                  <c:v>42046</c:v>
                </c:pt>
                <c:pt idx="19">
                  <c:v>42047</c:v>
                </c:pt>
                <c:pt idx="20">
                  <c:v>42048</c:v>
                </c:pt>
                <c:pt idx="21">
                  <c:v>42051</c:v>
                </c:pt>
                <c:pt idx="22">
                  <c:v>42052</c:v>
                </c:pt>
                <c:pt idx="23">
                  <c:v>42053</c:v>
                </c:pt>
                <c:pt idx="24">
                  <c:v>42054</c:v>
                </c:pt>
                <c:pt idx="25">
                  <c:v>42055</c:v>
                </c:pt>
                <c:pt idx="26">
                  <c:v>42058</c:v>
                </c:pt>
                <c:pt idx="27">
                  <c:v>42059</c:v>
                </c:pt>
                <c:pt idx="28">
                  <c:v>42060</c:v>
                </c:pt>
                <c:pt idx="29">
                  <c:v>42061</c:v>
                </c:pt>
                <c:pt idx="30">
                  <c:v>42062</c:v>
                </c:pt>
                <c:pt idx="31">
                  <c:v>42065</c:v>
                </c:pt>
                <c:pt idx="32">
                  <c:v>42066</c:v>
                </c:pt>
                <c:pt idx="33">
                  <c:v>42067</c:v>
                </c:pt>
                <c:pt idx="34">
                  <c:v>42068</c:v>
                </c:pt>
                <c:pt idx="35">
                  <c:v>42069</c:v>
                </c:pt>
                <c:pt idx="36">
                  <c:v>42072</c:v>
                </c:pt>
                <c:pt idx="37">
                  <c:v>42073</c:v>
                </c:pt>
                <c:pt idx="38">
                  <c:v>42074</c:v>
                </c:pt>
                <c:pt idx="39">
                  <c:v>42075</c:v>
                </c:pt>
                <c:pt idx="40">
                  <c:v>42076</c:v>
                </c:pt>
                <c:pt idx="41">
                  <c:v>42079</c:v>
                </c:pt>
                <c:pt idx="42">
                  <c:v>42080</c:v>
                </c:pt>
                <c:pt idx="43">
                  <c:v>42081</c:v>
                </c:pt>
                <c:pt idx="44">
                  <c:v>42082</c:v>
                </c:pt>
                <c:pt idx="45">
                  <c:v>42083</c:v>
                </c:pt>
                <c:pt idx="46">
                  <c:v>42086</c:v>
                </c:pt>
                <c:pt idx="47">
                  <c:v>42087</c:v>
                </c:pt>
                <c:pt idx="48">
                  <c:v>42088</c:v>
                </c:pt>
                <c:pt idx="49">
                  <c:v>42089</c:v>
                </c:pt>
                <c:pt idx="50">
                  <c:v>42090</c:v>
                </c:pt>
                <c:pt idx="51">
                  <c:v>42093</c:v>
                </c:pt>
                <c:pt idx="52">
                  <c:v>42094</c:v>
                </c:pt>
                <c:pt idx="53">
                  <c:v>42095</c:v>
                </c:pt>
                <c:pt idx="54">
                  <c:v>42096</c:v>
                </c:pt>
                <c:pt idx="55">
                  <c:v>42097</c:v>
                </c:pt>
                <c:pt idx="56">
                  <c:v>42100</c:v>
                </c:pt>
                <c:pt idx="57">
                  <c:v>42101</c:v>
                </c:pt>
                <c:pt idx="58">
                  <c:v>42102</c:v>
                </c:pt>
                <c:pt idx="59">
                  <c:v>42103</c:v>
                </c:pt>
                <c:pt idx="60">
                  <c:v>42104</c:v>
                </c:pt>
                <c:pt idx="61">
                  <c:v>42107</c:v>
                </c:pt>
                <c:pt idx="62">
                  <c:v>42108</c:v>
                </c:pt>
                <c:pt idx="63">
                  <c:v>42109</c:v>
                </c:pt>
                <c:pt idx="64">
                  <c:v>42110</c:v>
                </c:pt>
                <c:pt idx="65">
                  <c:v>42111</c:v>
                </c:pt>
                <c:pt idx="66">
                  <c:v>42114</c:v>
                </c:pt>
                <c:pt idx="67">
                  <c:v>42115</c:v>
                </c:pt>
                <c:pt idx="68">
                  <c:v>42116</c:v>
                </c:pt>
                <c:pt idx="69">
                  <c:v>42117</c:v>
                </c:pt>
                <c:pt idx="70">
                  <c:v>42118</c:v>
                </c:pt>
                <c:pt idx="71">
                  <c:v>42121</c:v>
                </c:pt>
                <c:pt idx="72">
                  <c:v>42122</c:v>
                </c:pt>
                <c:pt idx="73">
                  <c:v>42123</c:v>
                </c:pt>
                <c:pt idx="74">
                  <c:v>42124</c:v>
                </c:pt>
                <c:pt idx="75">
                  <c:v>42125</c:v>
                </c:pt>
                <c:pt idx="76">
                  <c:v>42128</c:v>
                </c:pt>
                <c:pt idx="77">
                  <c:v>42129</c:v>
                </c:pt>
                <c:pt idx="78">
                  <c:v>42130</c:v>
                </c:pt>
                <c:pt idx="79">
                  <c:v>42131</c:v>
                </c:pt>
                <c:pt idx="80">
                  <c:v>42132</c:v>
                </c:pt>
                <c:pt idx="81">
                  <c:v>42135</c:v>
                </c:pt>
                <c:pt idx="82">
                  <c:v>42136</c:v>
                </c:pt>
                <c:pt idx="83">
                  <c:v>42137</c:v>
                </c:pt>
                <c:pt idx="84">
                  <c:v>42138</c:v>
                </c:pt>
                <c:pt idx="85">
                  <c:v>42139</c:v>
                </c:pt>
                <c:pt idx="86">
                  <c:v>42142</c:v>
                </c:pt>
                <c:pt idx="87">
                  <c:v>42143</c:v>
                </c:pt>
                <c:pt idx="88">
                  <c:v>42144</c:v>
                </c:pt>
                <c:pt idx="89">
                  <c:v>42145</c:v>
                </c:pt>
                <c:pt idx="90">
                  <c:v>42146</c:v>
                </c:pt>
                <c:pt idx="91">
                  <c:v>42149</c:v>
                </c:pt>
                <c:pt idx="92">
                  <c:v>42150</c:v>
                </c:pt>
                <c:pt idx="93">
                  <c:v>42151</c:v>
                </c:pt>
                <c:pt idx="94">
                  <c:v>42152</c:v>
                </c:pt>
                <c:pt idx="95">
                  <c:v>42153</c:v>
                </c:pt>
                <c:pt idx="96">
                  <c:v>42156</c:v>
                </c:pt>
                <c:pt idx="97">
                  <c:v>42157</c:v>
                </c:pt>
                <c:pt idx="98">
                  <c:v>42158</c:v>
                </c:pt>
                <c:pt idx="99">
                  <c:v>42159</c:v>
                </c:pt>
                <c:pt idx="100">
                  <c:v>42160</c:v>
                </c:pt>
                <c:pt idx="101">
                  <c:v>42163</c:v>
                </c:pt>
                <c:pt idx="102">
                  <c:v>42164</c:v>
                </c:pt>
                <c:pt idx="103">
                  <c:v>42165</c:v>
                </c:pt>
                <c:pt idx="104">
                  <c:v>42166</c:v>
                </c:pt>
                <c:pt idx="105">
                  <c:v>42167</c:v>
                </c:pt>
                <c:pt idx="106">
                  <c:v>42170</c:v>
                </c:pt>
                <c:pt idx="107">
                  <c:v>42171</c:v>
                </c:pt>
                <c:pt idx="108">
                  <c:v>42172</c:v>
                </c:pt>
                <c:pt idx="109">
                  <c:v>42173</c:v>
                </c:pt>
                <c:pt idx="110">
                  <c:v>42174</c:v>
                </c:pt>
                <c:pt idx="111">
                  <c:v>42177</c:v>
                </c:pt>
                <c:pt idx="112">
                  <c:v>42178</c:v>
                </c:pt>
                <c:pt idx="113">
                  <c:v>42179</c:v>
                </c:pt>
                <c:pt idx="114">
                  <c:v>42180</c:v>
                </c:pt>
                <c:pt idx="115">
                  <c:v>42181</c:v>
                </c:pt>
                <c:pt idx="116">
                  <c:v>42184</c:v>
                </c:pt>
                <c:pt idx="117">
                  <c:v>42185</c:v>
                </c:pt>
                <c:pt idx="118">
                  <c:v>42186</c:v>
                </c:pt>
                <c:pt idx="119">
                  <c:v>42187</c:v>
                </c:pt>
                <c:pt idx="120">
                  <c:v>42188</c:v>
                </c:pt>
                <c:pt idx="121">
                  <c:v>42191</c:v>
                </c:pt>
                <c:pt idx="122">
                  <c:v>42192</c:v>
                </c:pt>
                <c:pt idx="123">
                  <c:v>42193</c:v>
                </c:pt>
                <c:pt idx="124">
                  <c:v>42194</c:v>
                </c:pt>
                <c:pt idx="125">
                  <c:v>42195</c:v>
                </c:pt>
                <c:pt idx="126">
                  <c:v>42198</c:v>
                </c:pt>
                <c:pt idx="127">
                  <c:v>42199</c:v>
                </c:pt>
                <c:pt idx="128">
                  <c:v>42200</c:v>
                </c:pt>
                <c:pt idx="129">
                  <c:v>42201</c:v>
                </c:pt>
                <c:pt idx="130">
                  <c:v>42202</c:v>
                </c:pt>
                <c:pt idx="131">
                  <c:v>42205</c:v>
                </c:pt>
                <c:pt idx="132">
                  <c:v>42206</c:v>
                </c:pt>
                <c:pt idx="133">
                  <c:v>42207</c:v>
                </c:pt>
                <c:pt idx="134">
                  <c:v>42208</c:v>
                </c:pt>
                <c:pt idx="135">
                  <c:v>42209</c:v>
                </c:pt>
                <c:pt idx="136">
                  <c:v>42212</c:v>
                </c:pt>
                <c:pt idx="137">
                  <c:v>42213</c:v>
                </c:pt>
                <c:pt idx="138">
                  <c:v>42214</c:v>
                </c:pt>
                <c:pt idx="139">
                  <c:v>42215</c:v>
                </c:pt>
                <c:pt idx="140">
                  <c:v>42216</c:v>
                </c:pt>
                <c:pt idx="141">
                  <c:v>42219</c:v>
                </c:pt>
                <c:pt idx="142">
                  <c:v>42220</c:v>
                </c:pt>
                <c:pt idx="143">
                  <c:v>42221</c:v>
                </c:pt>
                <c:pt idx="144">
                  <c:v>42222</c:v>
                </c:pt>
                <c:pt idx="145">
                  <c:v>42223</c:v>
                </c:pt>
                <c:pt idx="146">
                  <c:v>42226</c:v>
                </c:pt>
                <c:pt idx="147">
                  <c:v>42227</c:v>
                </c:pt>
                <c:pt idx="148">
                  <c:v>42228</c:v>
                </c:pt>
                <c:pt idx="149">
                  <c:v>42229</c:v>
                </c:pt>
                <c:pt idx="150">
                  <c:v>42230</c:v>
                </c:pt>
                <c:pt idx="151">
                  <c:v>42233</c:v>
                </c:pt>
                <c:pt idx="152">
                  <c:v>42234</c:v>
                </c:pt>
                <c:pt idx="153">
                  <c:v>42235</c:v>
                </c:pt>
                <c:pt idx="154">
                  <c:v>42236</c:v>
                </c:pt>
                <c:pt idx="155">
                  <c:v>42237</c:v>
                </c:pt>
                <c:pt idx="156">
                  <c:v>42240</c:v>
                </c:pt>
                <c:pt idx="157">
                  <c:v>42241</c:v>
                </c:pt>
                <c:pt idx="158">
                  <c:v>42242</c:v>
                </c:pt>
                <c:pt idx="159">
                  <c:v>42243</c:v>
                </c:pt>
                <c:pt idx="160">
                  <c:v>42244</c:v>
                </c:pt>
                <c:pt idx="161">
                  <c:v>42247</c:v>
                </c:pt>
                <c:pt idx="162">
                  <c:v>42248</c:v>
                </c:pt>
                <c:pt idx="163">
                  <c:v>42249</c:v>
                </c:pt>
                <c:pt idx="164">
                  <c:v>42250</c:v>
                </c:pt>
                <c:pt idx="165">
                  <c:v>42251</c:v>
                </c:pt>
                <c:pt idx="166">
                  <c:v>42254</c:v>
                </c:pt>
                <c:pt idx="167">
                  <c:v>42255</c:v>
                </c:pt>
                <c:pt idx="168">
                  <c:v>42256</c:v>
                </c:pt>
                <c:pt idx="169">
                  <c:v>42257</c:v>
                </c:pt>
                <c:pt idx="170">
                  <c:v>42258</c:v>
                </c:pt>
                <c:pt idx="171">
                  <c:v>42261</c:v>
                </c:pt>
                <c:pt idx="172">
                  <c:v>42262</c:v>
                </c:pt>
                <c:pt idx="173">
                  <c:v>42263</c:v>
                </c:pt>
                <c:pt idx="174">
                  <c:v>42264</c:v>
                </c:pt>
                <c:pt idx="175">
                  <c:v>42265</c:v>
                </c:pt>
                <c:pt idx="176">
                  <c:v>42268</c:v>
                </c:pt>
                <c:pt idx="177">
                  <c:v>42269</c:v>
                </c:pt>
                <c:pt idx="178">
                  <c:v>42270</c:v>
                </c:pt>
                <c:pt idx="179">
                  <c:v>42271</c:v>
                </c:pt>
                <c:pt idx="180">
                  <c:v>42272</c:v>
                </c:pt>
                <c:pt idx="181">
                  <c:v>42275</c:v>
                </c:pt>
                <c:pt idx="182">
                  <c:v>42276</c:v>
                </c:pt>
                <c:pt idx="183">
                  <c:v>42277</c:v>
                </c:pt>
                <c:pt idx="184">
                  <c:v>42278</c:v>
                </c:pt>
                <c:pt idx="185">
                  <c:v>42279</c:v>
                </c:pt>
                <c:pt idx="186">
                  <c:v>42282</c:v>
                </c:pt>
                <c:pt idx="187">
                  <c:v>42283</c:v>
                </c:pt>
                <c:pt idx="188">
                  <c:v>42284</c:v>
                </c:pt>
                <c:pt idx="189">
                  <c:v>42285</c:v>
                </c:pt>
                <c:pt idx="190">
                  <c:v>42286</c:v>
                </c:pt>
                <c:pt idx="191">
                  <c:v>42289</c:v>
                </c:pt>
                <c:pt idx="192">
                  <c:v>42290</c:v>
                </c:pt>
                <c:pt idx="193">
                  <c:v>42291</c:v>
                </c:pt>
                <c:pt idx="194">
                  <c:v>42292</c:v>
                </c:pt>
                <c:pt idx="195">
                  <c:v>42293</c:v>
                </c:pt>
                <c:pt idx="196">
                  <c:v>42296</c:v>
                </c:pt>
                <c:pt idx="197">
                  <c:v>42297</c:v>
                </c:pt>
                <c:pt idx="198">
                  <c:v>42298</c:v>
                </c:pt>
                <c:pt idx="199">
                  <c:v>42299</c:v>
                </c:pt>
                <c:pt idx="200">
                  <c:v>42300</c:v>
                </c:pt>
                <c:pt idx="201">
                  <c:v>42303</c:v>
                </c:pt>
                <c:pt idx="202">
                  <c:v>42304</c:v>
                </c:pt>
                <c:pt idx="203">
                  <c:v>42305</c:v>
                </c:pt>
                <c:pt idx="204">
                  <c:v>42306</c:v>
                </c:pt>
                <c:pt idx="205">
                  <c:v>42307</c:v>
                </c:pt>
                <c:pt idx="206">
                  <c:v>42310</c:v>
                </c:pt>
                <c:pt idx="207">
                  <c:v>42311</c:v>
                </c:pt>
                <c:pt idx="208">
                  <c:v>42312</c:v>
                </c:pt>
                <c:pt idx="209">
                  <c:v>42313</c:v>
                </c:pt>
                <c:pt idx="210">
                  <c:v>42314</c:v>
                </c:pt>
                <c:pt idx="211">
                  <c:v>42317</c:v>
                </c:pt>
                <c:pt idx="212">
                  <c:v>42318</c:v>
                </c:pt>
                <c:pt idx="213">
                  <c:v>42319</c:v>
                </c:pt>
                <c:pt idx="214">
                  <c:v>42320</c:v>
                </c:pt>
                <c:pt idx="215">
                  <c:v>42321</c:v>
                </c:pt>
                <c:pt idx="216">
                  <c:v>42324</c:v>
                </c:pt>
                <c:pt idx="217">
                  <c:v>42325</c:v>
                </c:pt>
                <c:pt idx="218">
                  <c:v>42326</c:v>
                </c:pt>
                <c:pt idx="219">
                  <c:v>42327</c:v>
                </c:pt>
                <c:pt idx="220">
                  <c:v>42328</c:v>
                </c:pt>
              </c:numCache>
            </c:numRef>
          </c:cat>
          <c:val>
            <c:numRef>
              <c:f>Basic!$AD$7:$AD$216</c:f>
              <c:numCache>
                <c:formatCode>0.00</c:formatCode>
                <c:ptCount val="210"/>
                <c:pt idx="0">
                  <c:v>100</c:v>
                </c:pt>
                <c:pt idx="1">
                  <c:v>100.06288606264673</c:v>
                </c:pt>
                <c:pt idx="2">
                  <c:v>100.51588558365924</c:v>
                </c:pt>
                <c:pt idx="3">
                  <c:v>101.21178319728236</c:v>
                </c:pt>
                <c:pt idx="4">
                  <c:v>101.17882675049435</c:v>
                </c:pt>
                <c:pt idx="5">
                  <c:v>101.32588233367018</c:v>
                </c:pt>
                <c:pt idx="6">
                  <c:v>100.79602494549511</c:v>
                </c:pt>
                <c:pt idx="8">
                  <c:v>101.56649791162499</c:v>
                </c:pt>
                <c:pt idx="9">
                  <c:v>102.16783824511607</c:v>
                </c:pt>
                <c:pt idx="10">
                  <c:v>101.80841054887955</c:v>
                </c:pt>
                <c:pt idx="11">
                  <c:v>102.29240159326518</c:v>
                </c:pt>
                <c:pt idx="12">
                  <c:v>102.98269438870136</c:v>
                </c:pt>
                <c:pt idx="13">
                  <c:v>102.7594690054876</c:v>
                </c:pt>
                <c:pt idx="14">
                  <c:v>103.25977166171458</c:v>
                </c:pt>
                <c:pt idx="15">
                  <c:v>103.08024826132302</c:v>
                </c:pt>
                <c:pt idx="16">
                  <c:v>103.17828130690849</c:v>
                </c:pt>
                <c:pt idx="17">
                  <c:v>103.52237080561648</c:v>
                </c:pt>
                <c:pt idx="18">
                  <c:v>103.55867049861959</c:v>
                </c:pt>
                <c:pt idx="19">
                  <c:v>103.73386230017904</c:v>
                </c:pt>
                <c:pt idx="20">
                  <c:v>103.77146899033359</c:v>
                </c:pt>
                <c:pt idx="21">
                  <c:v>103.77146899033359</c:v>
                </c:pt>
                <c:pt idx="22">
                  <c:v>103.77304679891476</c:v>
                </c:pt>
                <c:pt idx="23">
                  <c:v>103.78450025744974</c:v>
                </c:pt>
                <c:pt idx="24">
                  <c:v>103.78708562534538</c:v>
                </c:pt>
                <c:pt idx="25">
                  <c:v>103.7376903444237</c:v>
                </c:pt>
                <c:pt idx="26">
                  <c:v>103.86716041977091</c:v>
                </c:pt>
                <c:pt idx="27">
                  <c:v>104.12740506473783</c:v>
                </c:pt>
                <c:pt idx="28">
                  <c:v>104.0441467204668</c:v>
                </c:pt>
                <c:pt idx="29">
                  <c:v>104.0441467204668</c:v>
                </c:pt>
                <c:pt idx="30">
                  <c:v>103.97060211747161</c:v>
                </c:pt>
                <c:pt idx="31">
                  <c:v>104.35202577239642</c:v>
                </c:pt>
                <c:pt idx="32">
                  <c:v>104.06038761134255</c:v>
                </c:pt>
                <c:pt idx="33">
                  <c:v>103.82933719447945</c:v>
                </c:pt>
                <c:pt idx="34">
                  <c:v>103.99185917869356</c:v>
                </c:pt>
                <c:pt idx="35">
                  <c:v>103.00970371992146</c:v>
                </c:pt>
                <c:pt idx="36">
                  <c:v>103.39859647701712</c:v>
                </c:pt>
                <c:pt idx="37">
                  <c:v>101.84928991466859</c:v>
                </c:pt>
                <c:pt idx="38">
                  <c:v>101.59868317160696</c:v>
                </c:pt>
                <c:pt idx="39">
                  <c:v>102.82139234672616</c:v>
                </c:pt>
                <c:pt idx="40">
                  <c:v>102.39861943689485</c:v>
                </c:pt>
                <c:pt idx="41">
                  <c:v>103.51432044172255</c:v>
                </c:pt>
                <c:pt idx="42">
                  <c:v>103.26569335262749</c:v>
                </c:pt>
                <c:pt idx="43">
                  <c:v>104.42996634478428</c:v>
                </c:pt>
                <c:pt idx="44">
                  <c:v>104.14644430102669</c:v>
                </c:pt>
                <c:pt idx="45">
                  <c:v>105.1167408069096</c:v>
                </c:pt>
                <c:pt idx="46">
                  <c:v>105.09032508844308</c:v>
                </c:pt>
                <c:pt idx="47">
                  <c:v>104.83334985526687</c:v>
                </c:pt>
                <c:pt idx="48">
                  <c:v>103.82731202322755</c:v>
                </c:pt>
                <c:pt idx="49">
                  <c:v>103.50655067892045</c:v>
                </c:pt>
                <c:pt idx="50">
                  <c:v>103.59037170899458</c:v>
                </c:pt>
                <c:pt idx="51">
                  <c:v>103.59546782473316</c:v>
                </c:pt>
                <c:pt idx="52">
                  <c:v>104.14742857666096</c:v>
                </c:pt>
                <c:pt idx="53">
                  <c:v>103.62824977606751</c:v>
                </c:pt>
                <c:pt idx="54">
                  <c:v>104.17211531966937</c:v>
                </c:pt>
                <c:pt idx="55">
                  <c:v>104.17262291235338</c:v>
                </c:pt>
                <c:pt idx="56">
                  <c:v>104.77523528880897</c:v>
                </c:pt>
                <c:pt idx="57">
                  <c:v>104.72971711495755</c:v>
                </c:pt>
                <c:pt idx="58">
                  <c:v>104.86438349666545</c:v>
                </c:pt>
                <c:pt idx="59">
                  <c:v>105.25396879953129</c:v>
                </c:pt>
                <c:pt idx="60">
                  <c:v>105.81608693529883</c:v>
                </c:pt>
                <c:pt idx="61">
                  <c:v>105.53642607047186</c:v>
                </c:pt>
                <c:pt idx="62">
                  <c:v>105.70236091816548</c:v>
                </c:pt>
                <c:pt idx="63">
                  <c:v>106.14826706705621</c:v>
                </c:pt>
                <c:pt idx="64">
                  <c:v>106.23288582617396</c:v>
                </c:pt>
                <c:pt idx="65">
                  <c:v>105.17682118693156</c:v>
                </c:pt>
                <c:pt idx="66">
                  <c:v>105.66452198639126</c:v>
                </c:pt>
                <c:pt idx="67">
                  <c:v>105.65160347381634</c:v>
                </c:pt>
                <c:pt idx="68">
                  <c:v>105.85665785376277</c:v>
                </c:pt>
                <c:pt idx="69">
                  <c:v>105.98994320072794</c:v>
                </c:pt>
                <c:pt idx="70">
                  <c:v>106.05482243253449</c:v>
                </c:pt>
                <c:pt idx="71">
                  <c:v>105.97210355631091</c:v>
                </c:pt>
                <c:pt idx="72">
                  <c:v>106.12589434127074</c:v>
                </c:pt>
                <c:pt idx="73">
                  <c:v>105.9968742640297</c:v>
                </c:pt>
                <c:pt idx="74">
                  <c:v>105.53902879250236</c:v>
                </c:pt>
                <c:pt idx="75">
                  <c:v>106.09523879810703</c:v>
                </c:pt>
                <c:pt idx="76">
                  <c:v>106.30798271730144</c:v>
                </c:pt>
                <c:pt idx="77">
                  <c:v>105.82989838713722</c:v>
                </c:pt>
                <c:pt idx="78">
                  <c:v>105.61303285757822</c:v>
                </c:pt>
                <c:pt idx="79">
                  <c:v>105.87090926312651</c:v>
                </c:pt>
                <c:pt idx="80">
                  <c:v>106.46095324142233</c:v>
                </c:pt>
                <c:pt idx="81">
                  <c:v>106.4040506509872</c:v>
                </c:pt>
                <c:pt idx="82">
                  <c:v>106.36683323770778</c:v>
                </c:pt>
                <c:pt idx="83">
                  <c:v>106.48853296888683</c:v>
                </c:pt>
                <c:pt idx="84">
                  <c:v>106.62058803289148</c:v>
                </c:pt>
                <c:pt idx="85">
                  <c:v>106.62049394499856</c:v>
                </c:pt>
                <c:pt idx="86">
                  <c:v>106.82135239855894</c:v>
                </c:pt>
                <c:pt idx="87">
                  <c:v>106.81440386848988</c:v>
                </c:pt>
                <c:pt idx="88">
                  <c:v>106.77991177169875</c:v>
                </c:pt>
                <c:pt idx="89">
                  <c:v>106.98981501215496</c:v>
                </c:pt>
                <c:pt idx="90">
                  <c:v>106.95464065212934</c:v>
                </c:pt>
                <c:pt idx="91">
                  <c:v>106.95464065212934</c:v>
                </c:pt>
                <c:pt idx="92">
                  <c:v>106.36819592054616</c:v>
                </c:pt>
                <c:pt idx="93">
                  <c:v>106.88458643918183</c:v>
                </c:pt>
                <c:pt idx="94">
                  <c:v>106.88590701210126</c:v>
                </c:pt>
                <c:pt idx="95">
                  <c:v>106.59269697017905</c:v>
                </c:pt>
                <c:pt idx="96">
                  <c:v>106.88183972044658</c:v>
                </c:pt>
                <c:pt idx="97">
                  <c:v>106.63979718386904</c:v>
                </c:pt>
                <c:pt idx="98">
                  <c:v>106.93168665287183</c:v>
                </c:pt>
                <c:pt idx="99">
                  <c:v>106.29424426246406</c:v>
                </c:pt>
                <c:pt idx="100">
                  <c:v>106.26487017088208</c:v>
                </c:pt>
                <c:pt idx="101">
                  <c:v>105.81743919808991</c:v>
                </c:pt>
                <c:pt idx="102">
                  <c:v>105.77665166955791</c:v>
                </c:pt>
                <c:pt idx="103">
                  <c:v>106.91761111950505</c:v>
                </c:pt>
                <c:pt idx="104">
                  <c:v>107.11018955024034</c:v>
                </c:pt>
                <c:pt idx="105">
                  <c:v>106.51688788330119</c:v>
                </c:pt>
                <c:pt idx="106">
                  <c:v>106.10946688393264</c:v>
                </c:pt>
                <c:pt idx="107">
                  <c:v>106.70101113492089</c:v>
                </c:pt>
                <c:pt idx="108">
                  <c:v>107.10010654530525</c:v>
                </c:pt>
                <c:pt idx="109">
                  <c:v>107.9568319672919</c:v>
                </c:pt>
                <c:pt idx="110">
                  <c:v>107.62047869742653</c:v>
                </c:pt>
                <c:pt idx="111">
                  <c:v>107.98201883635899</c:v>
                </c:pt>
                <c:pt idx="112">
                  <c:v>108.09200874072084</c:v>
                </c:pt>
                <c:pt idx="113">
                  <c:v>107.81888841454024</c:v>
                </c:pt>
                <c:pt idx="114">
                  <c:v>107.63510592114535</c:v>
                </c:pt>
                <c:pt idx="115">
                  <c:v>107.57294269106787</c:v>
                </c:pt>
                <c:pt idx="116">
                  <c:v>106.01444319070626</c:v>
                </c:pt>
                <c:pt idx="117">
                  <c:v>106.57748114885399</c:v>
                </c:pt>
                <c:pt idx="118">
                  <c:v>106.56442820067096</c:v>
                </c:pt>
                <c:pt idx="119">
                  <c:v>106.94745205329383</c:v>
                </c:pt>
                <c:pt idx="120">
                  <c:v>106.94745205329383</c:v>
                </c:pt>
                <c:pt idx="121">
                  <c:v>106.72369399882633</c:v>
                </c:pt>
                <c:pt idx="122">
                  <c:v>107.34503056338812</c:v>
                </c:pt>
                <c:pt idx="123">
                  <c:v>106.02984845265148</c:v>
                </c:pt>
                <c:pt idx="124">
                  <c:v>106.12149559592434</c:v>
                </c:pt>
                <c:pt idx="125">
                  <c:v>107.28679899032554</c:v>
                </c:pt>
                <c:pt idx="126">
                  <c:v>108.32869632286784</c:v>
                </c:pt>
                <c:pt idx="127">
                  <c:v>108.66874954563373</c:v>
                </c:pt>
                <c:pt idx="128">
                  <c:v>108.7662985233281</c:v>
                </c:pt>
                <c:pt idx="129">
                  <c:v>108.96431110766954</c:v>
                </c:pt>
                <c:pt idx="130">
                  <c:v>108.99825701136278</c:v>
                </c:pt>
                <c:pt idx="131">
                  <c:v>109.04598076863066</c:v>
                </c:pt>
                <c:pt idx="132">
                  <c:v>108.93545540757133</c:v>
                </c:pt>
                <c:pt idx="133">
                  <c:v>108.81453531024886</c:v>
                </c:pt>
                <c:pt idx="134">
                  <c:v>108.41433796411738</c:v>
                </c:pt>
                <c:pt idx="135">
                  <c:v>107.51519327735444</c:v>
                </c:pt>
                <c:pt idx="136">
                  <c:v>106.93308804661775</c:v>
                </c:pt>
                <c:pt idx="137">
                  <c:v>107.52508428042113</c:v>
                </c:pt>
                <c:pt idx="138">
                  <c:v>108.87713082689309</c:v>
                </c:pt>
                <c:pt idx="139">
                  <c:v>108.91373950287941</c:v>
                </c:pt>
                <c:pt idx="140">
                  <c:v>108.70462672384669</c:v>
                </c:pt>
                <c:pt idx="141">
                  <c:v>108.44597637103742</c:v>
                </c:pt>
                <c:pt idx="142">
                  <c:v>108.40163616539242</c:v>
                </c:pt>
                <c:pt idx="143">
                  <c:v>108.730450987978</c:v>
                </c:pt>
                <c:pt idx="144">
                  <c:v>107.98417446296604</c:v>
                </c:pt>
                <c:pt idx="145">
                  <c:v>107.7301201991759</c:v>
                </c:pt>
                <c:pt idx="146">
                  <c:v>108.9792263413373</c:v>
                </c:pt>
                <c:pt idx="147">
                  <c:v>107.97894356338526</c:v>
                </c:pt>
                <c:pt idx="148">
                  <c:v>108.07179787279722</c:v>
                </c:pt>
                <c:pt idx="149">
                  <c:v>108.20342134774739</c:v>
                </c:pt>
                <c:pt idx="150">
                  <c:v>108.60815026035932</c:v>
                </c:pt>
                <c:pt idx="151">
                  <c:v>109.11809361636637</c:v>
                </c:pt>
                <c:pt idx="152">
                  <c:v>108.94492371166886</c:v>
                </c:pt>
                <c:pt idx="153">
                  <c:v>108.13871487661716</c:v>
                </c:pt>
                <c:pt idx="154">
                  <c:v>105.87176947053291</c:v>
                </c:pt>
                <c:pt idx="155">
                  <c:v>102.50632947712154</c:v>
                </c:pt>
                <c:pt idx="156">
                  <c:v>99.114687688321126</c:v>
                </c:pt>
                <c:pt idx="157">
                  <c:v>99.604573412504664</c:v>
                </c:pt>
                <c:pt idx="158">
                  <c:v>101.76022628693585</c:v>
                </c:pt>
                <c:pt idx="159">
                  <c:v>103.13139991753506</c:v>
                </c:pt>
                <c:pt idx="160">
                  <c:v>103.14930463309079</c:v>
                </c:pt>
                <c:pt idx="161">
                  <c:v>102.78119903181171</c:v>
                </c:pt>
                <c:pt idx="162">
                  <c:v>100.61819549210175</c:v>
                </c:pt>
                <c:pt idx="163">
                  <c:v>102.65584373021571</c:v>
                </c:pt>
                <c:pt idx="164">
                  <c:v>102.7554587810147</c:v>
                </c:pt>
                <c:pt idx="165">
                  <c:v>101.72846770617944</c:v>
                </c:pt>
                <c:pt idx="166">
                  <c:v>101.72846770617944</c:v>
                </c:pt>
                <c:pt idx="167">
                  <c:v>103.580881927441</c:v>
                </c:pt>
                <c:pt idx="168">
                  <c:v>102.77473979235621</c:v>
                </c:pt>
                <c:pt idx="169">
                  <c:v>102.99619744242625</c:v>
                </c:pt>
                <c:pt idx="170">
                  <c:v>103.62088581345071</c:v>
                </c:pt>
                <c:pt idx="171">
                  <c:v>103.62168361049044</c:v>
                </c:pt>
                <c:pt idx="172">
                  <c:v>104.36325780779228</c:v>
                </c:pt>
                <c:pt idx="173">
                  <c:v>104.70357366666116</c:v>
                </c:pt>
                <c:pt idx="174">
                  <c:v>105.00356450354323</c:v>
                </c:pt>
                <c:pt idx="175">
                  <c:v>104.57515267015695</c:v>
                </c:pt>
                <c:pt idx="176">
                  <c:v>104.82471748859975</c:v>
                </c:pt>
                <c:pt idx="177">
                  <c:v>103.93249372681576</c:v>
                </c:pt>
                <c:pt idx="178">
                  <c:v>104.13986754104057</c:v>
                </c:pt>
                <c:pt idx="179">
                  <c:v>103.93919763625262</c:v>
                </c:pt>
                <c:pt idx="180">
                  <c:v>104.52856605549727</c:v>
                </c:pt>
                <c:pt idx="181">
                  <c:v>101.97577579016775</c:v>
                </c:pt>
                <c:pt idx="182">
                  <c:v>101.87057674665451</c:v>
                </c:pt>
                <c:pt idx="183">
                  <c:v>103.65884029491551</c:v>
                </c:pt>
                <c:pt idx="184">
                  <c:v>103.71930875419514</c:v>
                </c:pt>
                <c:pt idx="185">
                  <c:v>104.99249602242203</c:v>
                </c:pt>
                <c:pt idx="186">
                  <c:v>105.94510891549542</c:v>
                </c:pt>
                <c:pt idx="187">
                  <c:v>105.96837216952932</c:v>
                </c:pt>
                <c:pt idx="188">
                  <c:v>106.3312837577631</c:v>
                </c:pt>
                <c:pt idx="189">
                  <c:v>106.50167790648186</c:v>
                </c:pt>
                <c:pt idx="190">
                  <c:v>106.6026317766655</c:v>
                </c:pt>
                <c:pt idx="191">
                  <c:v>106.65120903709486</c:v>
                </c:pt>
                <c:pt idx="192">
                  <c:v>106.62994370649196</c:v>
                </c:pt>
                <c:pt idx="193">
                  <c:v>106.645161165651</c:v>
                </c:pt>
                <c:pt idx="194">
                  <c:v>106.70241452584037</c:v>
                </c:pt>
                <c:pt idx="195">
                  <c:v>104.86957227634369</c:v>
                </c:pt>
                <c:pt idx="196">
                  <c:v>106.70782997555044</c:v>
                </c:pt>
                <c:pt idx="197">
                  <c:v>106.70356169436354</c:v>
                </c:pt>
                <c:pt idx="198">
                  <c:v>106.70622937010536</c:v>
                </c:pt>
                <c:pt idx="199">
                  <c:v>106.70622937010536</c:v>
                </c:pt>
                <c:pt idx="200">
                  <c:v>106.70622937010536</c:v>
                </c:pt>
                <c:pt idx="201">
                  <c:v>106.70222785649264</c:v>
                </c:pt>
                <c:pt idx="202">
                  <c:v>106.70222785649264</c:v>
                </c:pt>
                <c:pt idx="203">
                  <c:v>106.69609220228645</c:v>
                </c:pt>
                <c:pt idx="204">
                  <c:v>106.68995654808025</c:v>
                </c:pt>
                <c:pt idx="205">
                  <c:v>106.68728887233843</c:v>
                </c:pt>
                <c:pt idx="206">
                  <c:v>106.6920906886737</c:v>
                </c:pt>
                <c:pt idx="207">
                  <c:v>106.69289099139625</c:v>
                </c:pt>
                <c:pt idx="208">
                  <c:v>106.69609220228644</c:v>
                </c:pt>
                <c:pt idx="209">
                  <c:v>106.69609220228644</c:v>
                </c:pt>
              </c:numCache>
            </c:numRef>
          </c:val>
          <c:smooth val="0"/>
        </c:ser>
        <c:dLbls>
          <c:showLegendKey val="0"/>
          <c:showVal val="0"/>
          <c:showCatName val="0"/>
          <c:showSerName val="0"/>
          <c:showPercent val="0"/>
          <c:showBubbleSize val="0"/>
        </c:dLbls>
        <c:marker val="1"/>
        <c:smooth val="0"/>
        <c:axId val="267154728"/>
        <c:axId val="176549544"/>
      </c:lineChart>
      <c:lineChart>
        <c:grouping val="standard"/>
        <c:varyColors val="0"/>
        <c:ser>
          <c:idx val="1"/>
          <c:order val="1"/>
          <c:spPr>
            <a:ln w="28575" cap="rnd">
              <a:solidFill>
                <a:schemeClr val="accent2"/>
              </a:solidFill>
              <a:round/>
            </a:ln>
            <a:effectLst/>
          </c:spPr>
          <c:marker>
            <c:symbol val="none"/>
          </c:marker>
          <c:cat>
            <c:numRef>
              <c:f>Basic!$A$7:$A$216</c:f>
              <c:numCache>
                <c:formatCode>mm/dd/yy;@</c:formatCode>
                <c:ptCount val="210"/>
                <c:pt idx="0">
                  <c:v>42023</c:v>
                </c:pt>
                <c:pt idx="1">
                  <c:v>42024</c:v>
                </c:pt>
                <c:pt idx="2">
                  <c:v>42025</c:v>
                </c:pt>
                <c:pt idx="3">
                  <c:v>42026</c:v>
                </c:pt>
                <c:pt idx="4">
                  <c:v>42027</c:v>
                </c:pt>
                <c:pt idx="5">
                  <c:v>42030</c:v>
                </c:pt>
                <c:pt idx="6">
                  <c:v>42031</c:v>
                </c:pt>
                <c:pt idx="8">
                  <c:v>42032</c:v>
                </c:pt>
                <c:pt idx="9">
                  <c:v>42033</c:v>
                </c:pt>
                <c:pt idx="10">
                  <c:v>42034</c:v>
                </c:pt>
                <c:pt idx="11">
                  <c:v>42037</c:v>
                </c:pt>
                <c:pt idx="12">
                  <c:v>42038</c:v>
                </c:pt>
                <c:pt idx="13">
                  <c:v>42039</c:v>
                </c:pt>
                <c:pt idx="14">
                  <c:v>42040</c:v>
                </c:pt>
                <c:pt idx="15">
                  <c:v>42041</c:v>
                </c:pt>
                <c:pt idx="16">
                  <c:v>42044</c:v>
                </c:pt>
                <c:pt idx="17">
                  <c:v>42045</c:v>
                </c:pt>
                <c:pt idx="18">
                  <c:v>42046</c:v>
                </c:pt>
                <c:pt idx="19">
                  <c:v>42047</c:v>
                </c:pt>
                <c:pt idx="20">
                  <c:v>42048</c:v>
                </c:pt>
                <c:pt idx="21">
                  <c:v>42051</c:v>
                </c:pt>
                <c:pt idx="22">
                  <c:v>42052</c:v>
                </c:pt>
                <c:pt idx="23">
                  <c:v>42053</c:v>
                </c:pt>
                <c:pt idx="24">
                  <c:v>42054</c:v>
                </c:pt>
                <c:pt idx="25">
                  <c:v>42055</c:v>
                </c:pt>
                <c:pt idx="26">
                  <c:v>42058</c:v>
                </c:pt>
                <c:pt idx="27">
                  <c:v>42059</c:v>
                </c:pt>
                <c:pt idx="28">
                  <c:v>42060</c:v>
                </c:pt>
                <c:pt idx="29">
                  <c:v>42061</c:v>
                </c:pt>
                <c:pt idx="30">
                  <c:v>42062</c:v>
                </c:pt>
                <c:pt idx="31">
                  <c:v>42065</c:v>
                </c:pt>
                <c:pt idx="32">
                  <c:v>42066</c:v>
                </c:pt>
                <c:pt idx="33">
                  <c:v>42067</c:v>
                </c:pt>
                <c:pt idx="34">
                  <c:v>42068</c:v>
                </c:pt>
                <c:pt idx="35">
                  <c:v>42069</c:v>
                </c:pt>
                <c:pt idx="36">
                  <c:v>42072</c:v>
                </c:pt>
                <c:pt idx="37">
                  <c:v>42073</c:v>
                </c:pt>
                <c:pt idx="38">
                  <c:v>42074</c:v>
                </c:pt>
                <c:pt idx="39">
                  <c:v>42075</c:v>
                </c:pt>
                <c:pt idx="40">
                  <c:v>42076</c:v>
                </c:pt>
                <c:pt idx="41">
                  <c:v>42079</c:v>
                </c:pt>
                <c:pt idx="42">
                  <c:v>42080</c:v>
                </c:pt>
                <c:pt idx="43">
                  <c:v>42081</c:v>
                </c:pt>
                <c:pt idx="44">
                  <c:v>42082</c:v>
                </c:pt>
                <c:pt idx="45">
                  <c:v>42083</c:v>
                </c:pt>
                <c:pt idx="46">
                  <c:v>42086</c:v>
                </c:pt>
                <c:pt idx="47">
                  <c:v>42087</c:v>
                </c:pt>
                <c:pt idx="48">
                  <c:v>42088</c:v>
                </c:pt>
                <c:pt idx="49">
                  <c:v>42089</c:v>
                </c:pt>
                <c:pt idx="50">
                  <c:v>42090</c:v>
                </c:pt>
                <c:pt idx="51">
                  <c:v>42093</c:v>
                </c:pt>
                <c:pt idx="52">
                  <c:v>42094</c:v>
                </c:pt>
                <c:pt idx="53">
                  <c:v>42095</c:v>
                </c:pt>
                <c:pt idx="54">
                  <c:v>42096</c:v>
                </c:pt>
                <c:pt idx="55">
                  <c:v>42097</c:v>
                </c:pt>
                <c:pt idx="56">
                  <c:v>42100</c:v>
                </c:pt>
                <c:pt idx="57">
                  <c:v>42101</c:v>
                </c:pt>
                <c:pt idx="58">
                  <c:v>42102</c:v>
                </c:pt>
                <c:pt idx="59">
                  <c:v>42103</c:v>
                </c:pt>
                <c:pt idx="60">
                  <c:v>42104</c:v>
                </c:pt>
                <c:pt idx="61">
                  <c:v>42107</c:v>
                </c:pt>
                <c:pt idx="62">
                  <c:v>42108</c:v>
                </c:pt>
                <c:pt idx="63">
                  <c:v>42109</c:v>
                </c:pt>
                <c:pt idx="64">
                  <c:v>42110</c:v>
                </c:pt>
                <c:pt idx="65">
                  <c:v>42111</c:v>
                </c:pt>
                <c:pt idx="66">
                  <c:v>42114</c:v>
                </c:pt>
                <c:pt idx="67">
                  <c:v>42115</c:v>
                </c:pt>
                <c:pt idx="68">
                  <c:v>42116</c:v>
                </c:pt>
                <c:pt idx="69">
                  <c:v>42117</c:v>
                </c:pt>
                <c:pt idx="70">
                  <c:v>42118</c:v>
                </c:pt>
                <c:pt idx="71">
                  <c:v>42121</c:v>
                </c:pt>
                <c:pt idx="72">
                  <c:v>42122</c:v>
                </c:pt>
                <c:pt idx="73">
                  <c:v>42123</c:v>
                </c:pt>
                <c:pt idx="74">
                  <c:v>42124</c:v>
                </c:pt>
                <c:pt idx="75">
                  <c:v>42125</c:v>
                </c:pt>
                <c:pt idx="76">
                  <c:v>42128</c:v>
                </c:pt>
                <c:pt idx="77">
                  <c:v>42129</c:v>
                </c:pt>
                <c:pt idx="78">
                  <c:v>42130</c:v>
                </c:pt>
                <c:pt idx="79">
                  <c:v>42131</c:v>
                </c:pt>
                <c:pt idx="80">
                  <c:v>42132</c:v>
                </c:pt>
                <c:pt idx="81">
                  <c:v>42135</c:v>
                </c:pt>
                <c:pt idx="82">
                  <c:v>42136</c:v>
                </c:pt>
                <c:pt idx="83">
                  <c:v>42137</c:v>
                </c:pt>
                <c:pt idx="84">
                  <c:v>42138</c:v>
                </c:pt>
                <c:pt idx="85">
                  <c:v>42139</c:v>
                </c:pt>
                <c:pt idx="86">
                  <c:v>42142</c:v>
                </c:pt>
                <c:pt idx="87">
                  <c:v>42143</c:v>
                </c:pt>
                <c:pt idx="88">
                  <c:v>42144</c:v>
                </c:pt>
                <c:pt idx="89">
                  <c:v>42145</c:v>
                </c:pt>
                <c:pt idx="90">
                  <c:v>42146</c:v>
                </c:pt>
                <c:pt idx="91">
                  <c:v>42149</c:v>
                </c:pt>
                <c:pt idx="92">
                  <c:v>42150</c:v>
                </c:pt>
                <c:pt idx="93">
                  <c:v>42151</c:v>
                </c:pt>
                <c:pt idx="94">
                  <c:v>42152</c:v>
                </c:pt>
                <c:pt idx="95">
                  <c:v>42153</c:v>
                </c:pt>
                <c:pt idx="96">
                  <c:v>42156</c:v>
                </c:pt>
                <c:pt idx="97">
                  <c:v>42157</c:v>
                </c:pt>
                <c:pt idx="98">
                  <c:v>42158</c:v>
                </c:pt>
                <c:pt idx="99">
                  <c:v>42159</c:v>
                </c:pt>
                <c:pt idx="100">
                  <c:v>42160</c:v>
                </c:pt>
                <c:pt idx="101">
                  <c:v>42163</c:v>
                </c:pt>
                <c:pt idx="102">
                  <c:v>42164</c:v>
                </c:pt>
                <c:pt idx="103">
                  <c:v>42165</c:v>
                </c:pt>
                <c:pt idx="104">
                  <c:v>42166</c:v>
                </c:pt>
                <c:pt idx="105">
                  <c:v>42167</c:v>
                </c:pt>
                <c:pt idx="106">
                  <c:v>42170</c:v>
                </c:pt>
                <c:pt idx="107">
                  <c:v>42171</c:v>
                </c:pt>
                <c:pt idx="108">
                  <c:v>42172</c:v>
                </c:pt>
                <c:pt idx="109">
                  <c:v>42173</c:v>
                </c:pt>
                <c:pt idx="110">
                  <c:v>42174</c:v>
                </c:pt>
                <c:pt idx="111">
                  <c:v>42177</c:v>
                </c:pt>
                <c:pt idx="112">
                  <c:v>42178</c:v>
                </c:pt>
                <c:pt idx="113">
                  <c:v>42179</c:v>
                </c:pt>
                <c:pt idx="114">
                  <c:v>42180</c:v>
                </c:pt>
                <c:pt idx="115">
                  <c:v>42181</c:v>
                </c:pt>
                <c:pt idx="116">
                  <c:v>42184</c:v>
                </c:pt>
                <c:pt idx="117">
                  <c:v>42185</c:v>
                </c:pt>
                <c:pt idx="118">
                  <c:v>42186</c:v>
                </c:pt>
                <c:pt idx="119">
                  <c:v>42187</c:v>
                </c:pt>
                <c:pt idx="120">
                  <c:v>42188</c:v>
                </c:pt>
                <c:pt idx="121">
                  <c:v>42191</c:v>
                </c:pt>
                <c:pt idx="122">
                  <c:v>42192</c:v>
                </c:pt>
                <c:pt idx="123">
                  <c:v>42193</c:v>
                </c:pt>
                <c:pt idx="124">
                  <c:v>42194</c:v>
                </c:pt>
                <c:pt idx="125">
                  <c:v>42195</c:v>
                </c:pt>
                <c:pt idx="126">
                  <c:v>42198</c:v>
                </c:pt>
                <c:pt idx="127">
                  <c:v>42199</c:v>
                </c:pt>
                <c:pt idx="128">
                  <c:v>42200</c:v>
                </c:pt>
                <c:pt idx="129">
                  <c:v>42201</c:v>
                </c:pt>
                <c:pt idx="130">
                  <c:v>42202</c:v>
                </c:pt>
                <c:pt idx="131">
                  <c:v>42205</c:v>
                </c:pt>
                <c:pt idx="132">
                  <c:v>42206</c:v>
                </c:pt>
                <c:pt idx="133">
                  <c:v>42207</c:v>
                </c:pt>
                <c:pt idx="134">
                  <c:v>42208</c:v>
                </c:pt>
                <c:pt idx="135">
                  <c:v>42209</c:v>
                </c:pt>
                <c:pt idx="136">
                  <c:v>42212</c:v>
                </c:pt>
                <c:pt idx="137">
                  <c:v>42213</c:v>
                </c:pt>
                <c:pt idx="138">
                  <c:v>42214</c:v>
                </c:pt>
                <c:pt idx="139">
                  <c:v>42215</c:v>
                </c:pt>
                <c:pt idx="140">
                  <c:v>42216</c:v>
                </c:pt>
                <c:pt idx="141">
                  <c:v>42219</c:v>
                </c:pt>
                <c:pt idx="142">
                  <c:v>42220</c:v>
                </c:pt>
                <c:pt idx="143">
                  <c:v>42221</c:v>
                </c:pt>
                <c:pt idx="144">
                  <c:v>42222</c:v>
                </c:pt>
                <c:pt idx="145">
                  <c:v>42223</c:v>
                </c:pt>
                <c:pt idx="146">
                  <c:v>42226</c:v>
                </c:pt>
                <c:pt idx="147">
                  <c:v>42227</c:v>
                </c:pt>
                <c:pt idx="148">
                  <c:v>42228</c:v>
                </c:pt>
                <c:pt idx="149">
                  <c:v>42229</c:v>
                </c:pt>
                <c:pt idx="150">
                  <c:v>42230</c:v>
                </c:pt>
                <c:pt idx="151">
                  <c:v>42233</c:v>
                </c:pt>
                <c:pt idx="152">
                  <c:v>42234</c:v>
                </c:pt>
                <c:pt idx="153">
                  <c:v>42235</c:v>
                </c:pt>
                <c:pt idx="154">
                  <c:v>42236</c:v>
                </c:pt>
                <c:pt idx="155">
                  <c:v>42237</c:v>
                </c:pt>
                <c:pt idx="156">
                  <c:v>42240</c:v>
                </c:pt>
                <c:pt idx="157">
                  <c:v>42241</c:v>
                </c:pt>
                <c:pt idx="158">
                  <c:v>42242</c:v>
                </c:pt>
                <c:pt idx="159">
                  <c:v>42243</c:v>
                </c:pt>
                <c:pt idx="160">
                  <c:v>42244</c:v>
                </c:pt>
                <c:pt idx="161">
                  <c:v>42247</c:v>
                </c:pt>
                <c:pt idx="162">
                  <c:v>42248</c:v>
                </c:pt>
                <c:pt idx="163">
                  <c:v>42249</c:v>
                </c:pt>
                <c:pt idx="164">
                  <c:v>42250</c:v>
                </c:pt>
                <c:pt idx="165">
                  <c:v>42251</c:v>
                </c:pt>
                <c:pt idx="166">
                  <c:v>42254</c:v>
                </c:pt>
                <c:pt idx="167">
                  <c:v>42255</c:v>
                </c:pt>
                <c:pt idx="168">
                  <c:v>42256</c:v>
                </c:pt>
                <c:pt idx="169">
                  <c:v>42257</c:v>
                </c:pt>
                <c:pt idx="170">
                  <c:v>42258</c:v>
                </c:pt>
                <c:pt idx="171">
                  <c:v>42261</c:v>
                </c:pt>
                <c:pt idx="172">
                  <c:v>42262</c:v>
                </c:pt>
                <c:pt idx="173">
                  <c:v>42263</c:v>
                </c:pt>
                <c:pt idx="174">
                  <c:v>42264</c:v>
                </c:pt>
                <c:pt idx="175">
                  <c:v>42265</c:v>
                </c:pt>
                <c:pt idx="176">
                  <c:v>42268</c:v>
                </c:pt>
                <c:pt idx="177">
                  <c:v>42269</c:v>
                </c:pt>
                <c:pt idx="178">
                  <c:v>42270</c:v>
                </c:pt>
                <c:pt idx="179">
                  <c:v>42271</c:v>
                </c:pt>
                <c:pt idx="180">
                  <c:v>42272</c:v>
                </c:pt>
                <c:pt idx="181">
                  <c:v>42275</c:v>
                </c:pt>
                <c:pt idx="182">
                  <c:v>42276</c:v>
                </c:pt>
                <c:pt idx="183">
                  <c:v>42277</c:v>
                </c:pt>
                <c:pt idx="184">
                  <c:v>42278</c:v>
                </c:pt>
                <c:pt idx="185">
                  <c:v>42279</c:v>
                </c:pt>
                <c:pt idx="186">
                  <c:v>42282</c:v>
                </c:pt>
                <c:pt idx="187">
                  <c:v>42283</c:v>
                </c:pt>
                <c:pt idx="188">
                  <c:v>42284</c:v>
                </c:pt>
                <c:pt idx="189">
                  <c:v>42285</c:v>
                </c:pt>
                <c:pt idx="190">
                  <c:v>42286</c:v>
                </c:pt>
                <c:pt idx="191">
                  <c:v>42289</c:v>
                </c:pt>
                <c:pt idx="192">
                  <c:v>42290</c:v>
                </c:pt>
                <c:pt idx="193">
                  <c:v>42291</c:v>
                </c:pt>
                <c:pt idx="194">
                  <c:v>42292</c:v>
                </c:pt>
                <c:pt idx="195">
                  <c:v>42293</c:v>
                </c:pt>
                <c:pt idx="196">
                  <c:v>42296</c:v>
                </c:pt>
                <c:pt idx="197">
                  <c:v>42297</c:v>
                </c:pt>
                <c:pt idx="198">
                  <c:v>42298</c:v>
                </c:pt>
                <c:pt idx="199">
                  <c:v>42299</c:v>
                </c:pt>
                <c:pt idx="200">
                  <c:v>42300</c:v>
                </c:pt>
                <c:pt idx="201">
                  <c:v>42303</c:v>
                </c:pt>
                <c:pt idx="202">
                  <c:v>42304</c:v>
                </c:pt>
                <c:pt idx="203">
                  <c:v>42305</c:v>
                </c:pt>
                <c:pt idx="204">
                  <c:v>42306</c:v>
                </c:pt>
                <c:pt idx="205">
                  <c:v>42307</c:v>
                </c:pt>
                <c:pt idx="206">
                  <c:v>42310</c:v>
                </c:pt>
                <c:pt idx="207">
                  <c:v>42311</c:v>
                </c:pt>
                <c:pt idx="208">
                  <c:v>42312</c:v>
                </c:pt>
                <c:pt idx="209">
                  <c:v>42313</c:v>
                </c:pt>
              </c:numCache>
            </c:numRef>
          </c:cat>
          <c:val>
            <c:numRef>
              <c:f>Basic!$AE$7:$AE$216</c:f>
              <c:numCache>
                <c:formatCode>0.00%</c:formatCode>
                <c:ptCount val="210"/>
                <c:pt idx="0">
                  <c:v>-2.1191066997518604E-2</c:v>
                </c:pt>
                <c:pt idx="1">
                  <c:v>6.2886062646727581E-4</c:v>
                </c:pt>
                <c:pt idx="2">
                  <c:v>4.5271482648312489E-3</c:v>
                </c:pt>
                <c:pt idx="3">
                  <c:v>6.9232600357873597E-3</c:v>
                </c:pt>
                <c:pt idx="4">
                  <c:v>-3.2561867548330792E-4</c:v>
                </c:pt>
                <c:pt idx="5">
                  <c:v>1.4534224985476296E-3</c:v>
                </c:pt>
                <c:pt idx="6">
                  <c:v>-5.2292403083176175E-3</c:v>
                </c:pt>
                <c:pt idx="8">
                  <c:v>7.6438824501909863E-3</c:v>
                </c:pt>
                <c:pt idx="9">
                  <c:v>5.9206563764198084E-3</c:v>
                </c:pt>
                <c:pt idx="10">
                  <c:v>-3.5180121495200778E-3</c:v>
                </c:pt>
                <c:pt idx="11">
                  <c:v>4.753939696890308E-3</c:v>
                </c:pt>
                <c:pt idx="12">
                  <c:v>6.7482313904498881E-3</c:v>
                </c:pt>
                <c:pt idx="13">
                  <c:v>-2.1676009210946923E-3</c:v>
                </c:pt>
                <c:pt idx="14">
                  <c:v>4.8686769313712741E-3</c:v>
                </c:pt>
                <c:pt idx="15">
                  <c:v>-1.7385608887426907E-3</c:v>
                </c:pt>
                <c:pt idx="16">
                  <c:v>9.510361804421219E-4</c:v>
                </c:pt>
                <c:pt idx="17">
                  <c:v>3.3349024072661937E-3</c:v>
                </c:pt>
                <c:pt idx="18">
                  <c:v>3.506458818574032E-4</c:v>
                </c:pt>
                <c:pt idx="19">
                  <c:v>1.6917154374029852E-3</c:v>
                </c:pt>
                <c:pt idx="20">
                  <c:v>3.6253051145163084E-4</c:v>
                </c:pt>
                <c:pt idx="21">
                  <c:v>0</c:v>
                </c:pt>
                <c:pt idx="22">
                  <c:v>1.5204647255462334E-5</c:v>
                </c:pt>
                <c:pt idx="23">
                  <c:v>1.1037026365001701E-4</c:v>
                </c:pt>
                <c:pt idx="24">
                  <c:v>2.4910924938170709E-5</c:v>
                </c:pt>
                <c:pt idx="25">
                  <c:v>-4.7592897154846714E-4</c:v>
                </c:pt>
                <c:pt idx="26">
                  <c:v>1.2480524187241659E-3</c:v>
                </c:pt>
                <c:pt idx="27">
                  <c:v>2.505552707084302E-3</c:v>
                </c:pt>
                <c:pt idx="28">
                  <c:v>-7.9958147635839083E-4</c:v>
                </c:pt>
                <c:pt idx="29">
                  <c:v>0</c:v>
                </c:pt>
                <c:pt idx="30">
                  <c:v>-7.0685959098470974E-4</c:v>
                </c:pt>
                <c:pt idx="31">
                  <c:v>3.6685721459404075E-3</c:v>
                </c:pt>
                <c:pt idx="32">
                  <c:v>-2.7947532297069033E-3</c:v>
                </c:pt>
                <c:pt idx="33">
                  <c:v>-2.2203493775754257E-3</c:v>
                </c:pt>
                <c:pt idx="34">
                  <c:v>1.5652799931651362E-3</c:v>
                </c:pt>
                <c:pt idx="35">
                  <c:v>-9.4445417797985876E-3</c:v>
                </c:pt>
                <c:pt idx="36">
                  <c:v>3.7753021613675664E-3</c:v>
                </c:pt>
                <c:pt idx="37">
                  <c:v>-1.4983825846155541E-2</c:v>
                </c:pt>
                <c:pt idx="38">
                  <c:v>-2.4605644602097021E-3</c:v>
                </c:pt>
                <c:pt idx="39">
                  <c:v>1.2034695105781479E-2</c:v>
                </c:pt>
                <c:pt idx="40">
                  <c:v>-4.1117213080101855E-3</c:v>
                </c:pt>
                <c:pt idx="41">
                  <c:v>1.0895664521290538E-2</c:v>
                </c:pt>
                <c:pt idx="42">
                  <c:v>-2.4018617717248558E-3</c:v>
                </c:pt>
                <c:pt idx="43">
                  <c:v>1.1274538080919827E-2</c:v>
                </c:pt>
                <c:pt idx="44">
                  <c:v>-2.7149491059061948E-3</c:v>
                </c:pt>
                <c:pt idx="45">
                  <c:v>9.3166551426215882E-3</c:v>
                </c:pt>
                <c:pt idx="46">
                  <c:v>-2.5129887269859097E-4</c:v>
                </c:pt>
                <c:pt idx="47">
                  <c:v>-2.4452796483400707E-3</c:v>
                </c:pt>
                <c:pt idx="48">
                  <c:v>-9.5965437852387758E-3</c:v>
                </c:pt>
                <c:pt idx="49">
                  <c:v>-3.089373480412716E-3</c:v>
                </c:pt>
                <c:pt idx="50">
                  <c:v>8.0981377047484315E-4</c:v>
                </c:pt>
                <c:pt idx="51">
                  <c:v>4.9194878389835495E-5</c:v>
                </c:pt>
                <c:pt idx="52">
                  <c:v>5.3280395708199535E-3</c:v>
                </c:pt>
                <c:pt idx="53">
                  <c:v>-4.9850371505936186E-3</c:v>
                </c:pt>
                <c:pt idx="54">
                  <c:v>5.2482363137187349E-3</c:v>
                </c:pt>
                <c:pt idx="55">
                  <c:v>4.8726348931271701E-6</c:v>
                </c:pt>
                <c:pt idx="56">
                  <c:v>5.7847480423200981E-3</c:v>
                </c:pt>
                <c:pt idx="57">
                  <c:v>-4.3443637922602196E-4</c:v>
                </c:pt>
                <c:pt idx="58">
                  <c:v>1.2858468963501402E-3</c:v>
                </c:pt>
                <c:pt idx="59">
                  <c:v>3.7151346327062296E-3</c:v>
                </c:pt>
                <c:pt idx="60">
                  <c:v>5.340588503965682E-3</c:v>
                </c:pt>
                <c:pt idx="61">
                  <c:v>-2.642895545721391E-3</c:v>
                </c:pt>
                <c:pt idx="62">
                  <c:v>1.5722992891840093E-3</c:v>
                </c:pt>
                <c:pt idx="63">
                  <c:v>4.2185069947107134E-3</c:v>
                </c:pt>
                <c:pt idx="64">
                  <c:v>7.9717513489208081E-4</c:v>
                </c:pt>
                <c:pt idx="65">
                  <c:v>-9.9410331464627744E-3</c:v>
                </c:pt>
                <c:pt idx="66">
                  <c:v>4.6369608242191607E-3</c:v>
                </c:pt>
                <c:pt idx="67">
                  <c:v>-1.2225969826074046E-4</c:v>
                </c:pt>
                <c:pt idx="68">
                  <c:v>1.9408544045169673E-3</c:v>
                </c:pt>
                <c:pt idx="69">
                  <c:v>1.2591116106206446E-3</c:v>
                </c:pt>
                <c:pt idx="70">
                  <c:v>6.1212630035734072E-4</c:v>
                </c:pt>
                <c:pt idx="71">
                  <c:v>-7.7996336542074385E-4</c:v>
                </c:pt>
                <c:pt idx="72">
                  <c:v>1.4512383900928683E-3</c:v>
                </c:pt>
                <c:pt idx="73">
                  <c:v>-1.2157266427941238E-3</c:v>
                </c:pt>
                <c:pt idx="74">
                  <c:v>-4.3194242727090382E-3</c:v>
                </c:pt>
                <c:pt idx="75">
                  <c:v>5.2701830968922003E-3</c:v>
                </c:pt>
                <c:pt idx="76">
                  <c:v>2.0052164602715195E-3</c:v>
                </c:pt>
                <c:pt idx="77">
                  <c:v>-4.4971630346477554E-3</c:v>
                </c:pt>
                <c:pt idx="78">
                  <c:v>-2.0491896228198581E-3</c:v>
                </c:pt>
                <c:pt idx="79">
                  <c:v>2.4417100671281222E-3</c:v>
                </c:pt>
                <c:pt idx="80">
                  <c:v>5.5732399240036035E-3</c:v>
                </c:pt>
                <c:pt idx="81">
                  <c:v>-5.3449258815196909E-4</c:v>
                </c:pt>
                <c:pt idx="82">
                  <c:v>-3.4977440287020656E-4</c:v>
                </c:pt>
                <c:pt idx="83">
                  <c:v>1.144151118112946E-3</c:v>
                </c:pt>
                <c:pt idx="84">
                  <c:v>1.2400871748625697E-3</c:v>
                </c:pt>
                <c:pt idx="85">
                  <c:v>-8.8245520546426093E-7</c:v>
                </c:pt>
                <c:pt idx="86">
                  <c:v>1.8838634687248224E-3</c:v>
                </c:pt>
                <c:pt idx="87">
                  <c:v>-6.5048137970924458E-5</c:v>
                </c:pt>
                <c:pt idx="88">
                  <c:v>-3.2291615682833452E-4</c:v>
                </c:pt>
                <c:pt idx="89">
                  <c:v>1.9657558896002403E-3</c:v>
                </c:pt>
                <c:pt idx="90">
                  <c:v>-3.2876363064671121E-4</c:v>
                </c:pt>
                <c:pt idx="91">
                  <c:v>0</c:v>
                </c:pt>
                <c:pt idx="92">
                  <c:v>-5.483116281888134E-3</c:v>
                </c:pt>
                <c:pt idx="93">
                  <c:v>4.8547454825820235E-3</c:v>
                </c:pt>
                <c:pt idx="94">
                  <c:v>1.2355129616059557E-5</c:v>
                </c:pt>
                <c:pt idx="95">
                  <c:v>-2.7432058174798879E-3</c:v>
                </c:pt>
                <c:pt idx="96">
                  <c:v>2.7125943754704451E-3</c:v>
                </c:pt>
                <c:pt idx="97">
                  <c:v>-2.2645805612123704E-3</c:v>
                </c:pt>
                <c:pt idx="98">
                  <c:v>2.7371532646438546E-3</c:v>
                </c:pt>
                <c:pt idx="99">
                  <c:v>-5.9612114085235701E-3</c:v>
                </c:pt>
                <c:pt idx="100">
                  <c:v>-2.7634696295930627E-4</c:v>
                </c:pt>
                <c:pt idx="101">
                  <c:v>-4.2105257558086029E-3</c:v>
                </c:pt>
                <c:pt idx="102">
                  <c:v>-3.854518578516597E-4</c:v>
                </c:pt>
                <c:pt idx="103">
                  <c:v>1.0786496187376482E-2</c:v>
                </c:pt>
                <c:pt idx="104">
                  <c:v>1.8011853119317411E-3</c:v>
                </c:pt>
                <c:pt idx="105">
                  <c:v>-5.5391711043593084E-3</c:v>
                </c:pt>
                <c:pt idx="106">
                  <c:v>-3.8249427622680798E-3</c:v>
                </c:pt>
                <c:pt idx="107">
                  <c:v>5.5748489589086958E-3</c:v>
                </c:pt>
                <c:pt idx="108">
                  <c:v>3.7403151679575863E-3</c:v>
                </c:pt>
                <c:pt idx="109">
                  <c:v>7.9992957021404187E-3</c:v>
                </c:pt>
                <c:pt idx="110">
                  <c:v>-3.1156274571606524E-3</c:v>
                </c:pt>
                <c:pt idx="111">
                  <c:v>3.3593990967919485E-3</c:v>
                </c:pt>
                <c:pt idx="112">
                  <c:v>1.0185946285050651E-3</c:v>
                </c:pt>
                <c:pt idx="113">
                  <c:v>-2.5267392970347302E-3</c:v>
                </c:pt>
                <c:pt idx="114">
                  <c:v>-1.7045482113327015E-3</c:v>
                </c:pt>
                <c:pt idx="115">
                  <c:v>-5.7753675759864009E-4</c:v>
                </c:pt>
                <c:pt idx="116">
                  <c:v>-1.4487839240740708E-2</c:v>
                </c:pt>
                <c:pt idx="117">
                  <c:v>5.3109551981977976E-3</c:v>
                </c:pt>
                <c:pt idx="118">
                  <c:v>-1.2247379129559643E-4</c:v>
                </c:pt>
                <c:pt idx="119">
                  <c:v>3.5942936971575801E-3</c:v>
                </c:pt>
                <c:pt idx="120">
                  <c:v>0</c:v>
                </c:pt>
                <c:pt idx="121">
                  <c:v>-2.0922242668857116E-3</c:v>
                </c:pt>
                <c:pt idx="122">
                  <c:v>5.821917713686231E-3</c:v>
                </c:pt>
                <c:pt idx="123">
                  <c:v>-1.2251914260343999E-2</c:v>
                </c:pt>
                <c:pt idx="124">
                  <c:v>8.6435229900194699E-4</c:v>
                </c:pt>
                <c:pt idx="125">
                  <c:v>1.0980842173938798E-2</c:v>
                </c:pt>
                <c:pt idx="126">
                  <c:v>9.7113283493177605E-3</c:v>
                </c:pt>
                <c:pt idx="127">
                  <c:v>3.1390871884249272E-3</c:v>
                </c:pt>
                <c:pt idx="128">
                  <c:v>8.9767277255181632E-4</c:v>
                </c:pt>
                <c:pt idx="129">
                  <c:v>1.8205325273523698E-3</c:v>
                </c:pt>
                <c:pt idx="130">
                  <c:v>3.1153231134273263E-4</c:v>
                </c:pt>
                <c:pt idx="131">
                  <c:v>4.3783963685672944E-4</c:v>
                </c:pt>
                <c:pt idx="132">
                  <c:v>-1.0135665732956545E-3</c:v>
                </c:pt>
                <c:pt idx="133">
                  <c:v>-1.1100159894688044E-3</c:v>
                </c:pt>
                <c:pt idx="134">
                  <c:v>-3.6777930906973788E-3</c:v>
                </c:pt>
                <c:pt idx="135">
                  <c:v>-8.2935956963601232E-3</c:v>
                </c:pt>
                <c:pt idx="136">
                  <c:v>-5.4141671794705193E-3</c:v>
                </c:pt>
                <c:pt idx="137">
                  <c:v>5.5361370799025256E-3</c:v>
                </c:pt>
                <c:pt idx="138">
                  <c:v>1.2574243075651914E-2</c:v>
                </c:pt>
                <c:pt idx="139">
                  <c:v>3.3623843417140975E-4</c:v>
                </c:pt>
                <c:pt idx="140">
                  <c:v>-1.919985302012317E-3</c:v>
                </c:pt>
                <c:pt idx="141">
                  <c:v>-2.3793867897301535E-3</c:v>
                </c:pt>
                <c:pt idx="142">
                  <c:v>-4.0886907129955574E-4</c:v>
                </c:pt>
                <c:pt idx="143">
                  <c:v>3.0333012878505095E-3</c:v>
                </c:pt>
                <c:pt idx="144">
                  <c:v>-6.8635466718930394E-3</c:v>
                </c:pt>
                <c:pt idx="145">
                  <c:v>-2.3526990418143434E-3</c:v>
                </c:pt>
                <c:pt idx="146">
                  <c:v>1.1594771637235768E-2</c:v>
                </c:pt>
                <c:pt idx="147">
                  <c:v>-9.1786555248521973E-3</c:v>
                </c:pt>
                <c:pt idx="148">
                  <c:v>8.5992978211946181E-4</c:v>
                </c:pt>
                <c:pt idx="149">
                  <c:v>1.2179262077707254E-3</c:v>
                </c:pt>
                <c:pt idx="150">
                  <c:v>3.7404446880768827E-3</c:v>
                </c:pt>
                <c:pt idx="151">
                  <c:v>4.6952586411295183E-3</c:v>
                </c:pt>
                <c:pt idx="152">
                  <c:v>-1.5869953273407456E-3</c:v>
                </c:pt>
                <c:pt idx="153">
                  <c:v>-7.400150530972871E-3</c:v>
                </c:pt>
                <c:pt idx="154">
                  <c:v>-2.0963310028889848E-2</c:v>
                </c:pt>
                <c:pt idx="155">
                  <c:v>-3.1787888407287523E-2</c:v>
                </c:pt>
                <c:pt idx="156">
                  <c:v>-3.3087145019248698E-2</c:v>
                </c:pt>
                <c:pt idx="157">
                  <c:v>4.9426148193498776E-3</c:v>
                </c:pt>
                <c:pt idx="158">
                  <c:v>2.164210739103023E-2</c:v>
                </c:pt>
                <c:pt idx="159">
                  <c:v>1.3474553670241196E-2</c:v>
                </c:pt>
                <c:pt idx="160">
                  <c:v>1.7361070992971683E-4</c:v>
                </c:pt>
                <c:pt idx="161">
                  <c:v>-3.5686677926570765E-3</c:v>
                </c:pt>
                <c:pt idx="162">
                  <c:v>-2.1044739311131155E-2</c:v>
                </c:pt>
                <c:pt idx="163">
                  <c:v>2.0251289820377494E-2</c:v>
                </c:pt>
                <c:pt idx="164">
                  <c:v>9.7037876441574689E-4</c:v>
                </c:pt>
                <c:pt idx="165">
                  <c:v>-9.9945159801573258E-3</c:v>
                </c:pt>
                <c:pt idx="166">
                  <c:v>0</c:v>
                </c:pt>
                <c:pt idx="167">
                  <c:v>1.8209398637673901E-2</c:v>
                </c:pt>
                <c:pt idx="168">
                  <c:v>-7.7827309449777227E-3</c:v>
                </c:pt>
                <c:pt idx="169">
                  <c:v>2.1547867746243288E-3</c:v>
                </c:pt>
                <c:pt idx="170">
                  <c:v>6.0651595547851489E-3</c:v>
                </c:pt>
                <c:pt idx="171">
                  <c:v>7.6991914657043026E-6</c:v>
                </c:pt>
                <c:pt idx="172">
                  <c:v>7.1565542216953659E-3</c:v>
                </c:pt>
                <c:pt idx="173">
                  <c:v>3.2608780716258945E-3</c:v>
                </c:pt>
                <c:pt idx="174">
                  <c:v>2.8651442006855099E-3</c:v>
                </c:pt>
                <c:pt idx="175">
                  <c:v>-4.0799741933695843E-3</c:v>
                </c:pt>
                <c:pt idx="176">
                  <c:v>2.3864638211903433E-3</c:v>
                </c:pt>
                <c:pt idx="177">
                  <c:v>-8.5115780243435468E-3</c:v>
                </c:pt>
                <c:pt idx="178">
                  <c:v>1.9952741129245499E-3</c:v>
                </c:pt>
                <c:pt idx="179">
                  <c:v>-1.9269268295244446E-3</c:v>
                </c:pt>
                <c:pt idx="180">
                  <c:v>5.6703191158662403E-3</c:v>
                </c:pt>
                <c:pt idx="181">
                  <c:v>-2.4421939013055671E-2</c:v>
                </c:pt>
                <c:pt idx="182">
                  <c:v>-1.0316081706472913E-3</c:v>
                </c:pt>
                <c:pt idx="183">
                  <c:v>1.7554269401147016E-2</c:v>
                </c:pt>
                <c:pt idx="184">
                  <c:v>5.8334107450552786E-4</c:v>
                </c:pt>
                <c:pt idx="185">
                  <c:v>1.2275315787576568E-2</c:v>
                </c:pt>
                <c:pt idx="186">
                  <c:v>9.0731521695603945E-3</c:v>
                </c:pt>
                <c:pt idx="187">
                  <c:v>2.1957836725094992E-4</c:v>
                </c:pt>
                <c:pt idx="188">
                  <c:v>3.4247160808811294E-3</c:v>
                </c:pt>
                <c:pt idx="189">
                  <c:v>1.6024836971491041E-3</c:v>
                </c:pt>
                <c:pt idx="190">
                  <c:v>9.4790872940331283E-4</c:v>
                </c:pt>
                <c:pt idx="191">
                  <c:v>4.5568537680318322E-4</c:v>
                </c:pt>
                <c:pt idx="192">
                  <c:v>-1.9939136925772871E-4</c:v>
                </c:pt>
                <c:pt idx="193">
                  <c:v>1.4271281246225342E-4</c:v>
                </c:pt>
                <c:pt idx="194">
                  <c:v>5.3685849000162378E-4</c:v>
                </c:pt>
                <c:pt idx="195">
                  <c:v>-1.7177139408151021E-2</c:v>
                </c:pt>
                <c:pt idx="196">
                  <c:v>1.7528990147520851E-2</c:v>
                </c:pt>
                <c:pt idx="197">
                  <c:v>-3.9999700002124605E-5</c:v>
                </c:pt>
                <c:pt idx="198">
                  <c:v>2.500081252643227E-5</c:v>
                </c:pt>
                <c:pt idx="199">
                  <c:v>0</c:v>
                </c:pt>
                <c:pt idx="200">
                  <c:v>0</c:v>
                </c:pt>
                <c:pt idx="201">
                  <c:v>-3.7500281252045298E-5</c:v>
                </c:pt>
                <c:pt idx="202">
                  <c:v>0</c:v>
                </c:pt>
                <c:pt idx="203">
                  <c:v>-5.7502587616498069E-5</c:v>
                </c:pt>
                <c:pt idx="204">
                  <c:v>-5.7505894354381581E-5</c:v>
                </c:pt>
                <c:pt idx="205">
                  <c:v>-2.5004000640094226E-5</c:v>
                </c:pt>
                <c:pt idx="206">
                  <c:v>4.5008326540418864E-5</c:v>
                </c:pt>
                <c:pt idx="207">
                  <c:v>7.5010501470185176E-6</c:v>
                </c:pt>
                <c:pt idx="208">
                  <c:v>3.0003975526771143E-5</c:v>
                </c:pt>
                <c:pt idx="209">
                  <c:v>0</c:v>
                </c:pt>
              </c:numCache>
            </c:numRef>
          </c:val>
          <c:smooth val="0"/>
        </c:ser>
        <c:dLbls>
          <c:showLegendKey val="0"/>
          <c:showVal val="0"/>
          <c:showCatName val="0"/>
          <c:showSerName val="0"/>
          <c:showPercent val="0"/>
          <c:showBubbleSize val="0"/>
        </c:dLbls>
        <c:marker val="1"/>
        <c:smooth val="0"/>
        <c:axId val="147734656"/>
        <c:axId val="269753936"/>
      </c:lineChart>
      <c:dateAx>
        <c:axId val="267154728"/>
        <c:scaling>
          <c:orientation val="minMax"/>
        </c:scaling>
        <c:delete val="0"/>
        <c:axPos val="b"/>
        <c:numFmt formatCode="mm/dd/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549544"/>
        <c:crosses val="autoZero"/>
        <c:auto val="1"/>
        <c:lblOffset val="100"/>
        <c:baseTimeUnit val="days"/>
      </c:dateAx>
      <c:valAx>
        <c:axId val="17654954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154728"/>
        <c:crosses val="autoZero"/>
        <c:crossBetween val="between"/>
      </c:valAx>
      <c:valAx>
        <c:axId val="269753936"/>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734656"/>
        <c:crosses val="max"/>
        <c:crossBetween val="between"/>
      </c:valAx>
      <c:dateAx>
        <c:axId val="147734656"/>
        <c:scaling>
          <c:orientation val="minMax"/>
        </c:scaling>
        <c:delete val="1"/>
        <c:axPos val="b"/>
        <c:numFmt formatCode="mm/dd/yy;@" sourceLinked="1"/>
        <c:majorTickMark val="out"/>
        <c:minorTickMark val="none"/>
        <c:tickLblPos val="nextTo"/>
        <c:crossAx val="26975393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Basic!$AE$4</c:f>
              <c:strCache>
                <c:ptCount val="1"/>
                <c:pt idx="0">
                  <c:v>Port Return</c:v>
                </c:pt>
              </c:strCache>
            </c:strRef>
          </c:tx>
          <c:spPr>
            <a:ln w="25400" cap="rnd">
              <a:noFill/>
              <a:round/>
            </a:ln>
            <a:effectLst/>
          </c:spPr>
          <c:marker>
            <c:symbol val="circle"/>
            <c:size val="5"/>
            <c:spPr>
              <a:solidFill>
                <a:schemeClr val="accent1"/>
              </a:solidFill>
              <a:ln w="9525">
                <a:solidFill>
                  <a:schemeClr val="accent1"/>
                </a:solidFill>
              </a:ln>
              <a:effectLst/>
            </c:spPr>
          </c:marker>
          <c:yVal>
            <c:numRef>
              <c:f>Basic!$AE$5:$AE$216</c:f>
              <c:numCache>
                <c:formatCode>0.00%</c:formatCode>
                <c:ptCount val="212"/>
                <c:pt idx="1">
                  <c:v>2.1649850428433925E-2</c:v>
                </c:pt>
                <c:pt idx="2">
                  <c:v>-2.1191066997518604E-2</c:v>
                </c:pt>
                <c:pt idx="3">
                  <c:v>6.2886062646727581E-4</c:v>
                </c:pt>
                <c:pt idx="4">
                  <c:v>4.5271482648312489E-3</c:v>
                </c:pt>
                <c:pt idx="5">
                  <c:v>6.9232600357873597E-3</c:v>
                </c:pt>
                <c:pt idx="6">
                  <c:v>-3.2561867548330792E-4</c:v>
                </c:pt>
                <c:pt idx="7">
                  <c:v>1.4534224985476296E-3</c:v>
                </c:pt>
                <c:pt idx="8">
                  <c:v>-5.2292403083176175E-3</c:v>
                </c:pt>
                <c:pt idx="10">
                  <c:v>7.6438824501909863E-3</c:v>
                </c:pt>
                <c:pt idx="11">
                  <c:v>5.9206563764198084E-3</c:v>
                </c:pt>
                <c:pt idx="12">
                  <c:v>-3.5180121495200778E-3</c:v>
                </c:pt>
                <c:pt idx="13">
                  <c:v>4.753939696890308E-3</c:v>
                </c:pt>
                <c:pt idx="14">
                  <c:v>6.7482313904498881E-3</c:v>
                </c:pt>
                <c:pt idx="15">
                  <c:v>-2.1676009210946923E-3</c:v>
                </c:pt>
                <c:pt idx="16">
                  <c:v>4.8686769313712741E-3</c:v>
                </c:pt>
                <c:pt idx="17">
                  <c:v>-1.7385608887426907E-3</c:v>
                </c:pt>
                <c:pt idx="18">
                  <c:v>9.510361804421219E-4</c:v>
                </c:pt>
                <c:pt idx="19">
                  <c:v>3.3349024072661937E-3</c:v>
                </c:pt>
                <c:pt idx="20">
                  <c:v>3.506458818574032E-4</c:v>
                </c:pt>
                <c:pt idx="21">
                  <c:v>1.6917154374029852E-3</c:v>
                </c:pt>
                <c:pt idx="22">
                  <c:v>3.6253051145163084E-4</c:v>
                </c:pt>
                <c:pt idx="23">
                  <c:v>0</c:v>
                </c:pt>
                <c:pt idx="24">
                  <c:v>1.5204647255462334E-5</c:v>
                </c:pt>
                <c:pt idx="25">
                  <c:v>1.1037026365001701E-4</c:v>
                </c:pt>
                <c:pt idx="26">
                  <c:v>2.4910924938170709E-5</c:v>
                </c:pt>
                <c:pt idx="27">
                  <c:v>-4.7592897154846714E-4</c:v>
                </c:pt>
                <c:pt idx="28">
                  <c:v>1.2480524187241659E-3</c:v>
                </c:pt>
                <c:pt idx="29">
                  <c:v>2.505552707084302E-3</c:v>
                </c:pt>
                <c:pt idx="30">
                  <c:v>-7.9958147635839083E-4</c:v>
                </c:pt>
                <c:pt idx="31">
                  <c:v>0</c:v>
                </c:pt>
                <c:pt idx="32">
                  <c:v>-7.0685959098470974E-4</c:v>
                </c:pt>
                <c:pt idx="33">
                  <c:v>3.6685721459404075E-3</c:v>
                </c:pt>
                <c:pt idx="34">
                  <c:v>-2.7947532297069033E-3</c:v>
                </c:pt>
                <c:pt idx="35">
                  <c:v>-2.2203493775754257E-3</c:v>
                </c:pt>
                <c:pt idx="36">
                  <c:v>1.5652799931651362E-3</c:v>
                </c:pt>
                <c:pt idx="37">
                  <c:v>-9.4445417797985876E-3</c:v>
                </c:pt>
                <c:pt idx="38">
                  <c:v>3.7753021613675664E-3</c:v>
                </c:pt>
                <c:pt idx="39">
                  <c:v>-1.4983825846155541E-2</c:v>
                </c:pt>
                <c:pt idx="40">
                  <c:v>-2.4605644602097021E-3</c:v>
                </c:pt>
                <c:pt idx="41">
                  <c:v>1.2034695105781479E-2</c:v>
                </c:pt>
                <c:pt idx="42">
                  <c:v>-4.1117213080101855E-3</c:v>
                </c:pt>
                <c:pt idx="43">
                  <c:v>1.0895664521290538E-2</c:v>
                </c:pt>
                <c:pt idx="44">
                  <c:v>-2.4018617717248558E-3</c:v>
                </c:pt>
                <c:pt idx="45">
                  <c:v>1.1274538080919827E-2</c:v>
                </c:pt>
                <c:pt idx="46">
                  <c:v>-2.7149491059061948E-3</c:v>
                </c:pt>
                <c:pt idx="47">
                  <c:v>9.3166551426215882E-3</c:v>
                </c:pt>
                <c:pt idx="48">
                  <c:v>-2.5129887269859097E-4</c:v>
                </c:pt>
                <c:pt idx="49">
                  <c:v>-2.4452796483400707E-3</c:v>
                </c:pt>
                <c:pt idx="50">
                  <c:v>-9.5965437852387758E-3</c:v>
                </c:pt>
                <c:pt idx="51">
                  <c:v>-3.089373480412716E-3</c:v>
                </c:pt>
                <c:pt idx="52">
                  <c:v>8.0981377047484315E-4</c:v>
                </c:pt>
                <c:pt idx="53">
                  <c:v>4.9194878389835495E-5</c:v>
                </c:pt>
                <c:pt idx="54">
                  <c:v>5.3280395708199535E-3</c:v>
                </c:pt>
                <c:pt idx="55">
                  <c:v>-4.9850371505936186E-3</c:v>
                </c:pt>
                <c:pt idx="56">
                  <c:v>5.2482363137187349E-3</c:v>
                </c:pt>
                <c:pt idx="57">
                  <c:v>4.8726348931271701E-6</c:v>
                </c:pt>
                <c:pt idx="58">
                  <c:v>5.7847480423200981E-3</c:v>
                </c:pt>
                <c:pt idx="59">
                  <c:v>-4.3443637922602196E-4</c:v>
                </c:pt>
                <c:pt idx="60">
                  <c:v>1.2858468963501402E-3</c:v>
                </c:pt>
                <c:pt idx="61">
                  <c:v>3.7151346327062296E-3</c:v>
                </c:pt>
                <c:pt idx="62">
                  <c:v>5.340588503965682E-3</c:v>
                </c:pt>
                <c:pt idx="63">
                  <c:v>-2.642895545721391E-3</c:v>
                </c:pt>
                <c:pt idx="64">
                  <c:v>1.5722992891840093E-3</c:v>
                </c:pt>
                <c:pt idx="65">
                  <c:v>4.2185069947107134E-3</c:v>
                </c:pt>
                <c:pt idx="66">
                  <c:v>7.9717513489208081E-4</c:v>
                </c:pt>
                <c:pt idx="67">
                  <c:v>-9.9410331464627744E-3</c:v>
                </c:pt>
                <c:pt idx="68">
                  <c:v>4.6369608242191607E-3</c:v>
                </c:pt>
                <c:pt idx="69">
                  <c:v>-1.2225969826074046E-4</c:v>
                </c:pt>
                <c:pt idx="70">
                  <c:v>1.9408544045169673E-3</c:v>
                </c:pt>
                <c:pt idx="71">
                  <c:v>1.2591116106206446E-3</c:v>
                </c:pt>
                <c:pt idx="72">
                  <c:v>6.1212630035734072E-4</c:v>
                </c:pt>
                <c:pt idx="73">
                  <c:v>-7.7996336542074385E-4</c:v>
                </c:pt>
                <c:pt idx="74">
                  <c:v>1.4512383900928683E-3</c:v>
                </c:pt>
                <c:pt idx="75">
                  <c:v>-1.2157266427941238E-3</c:v>
                </c:pt>
                <c:pt idx="76">
                  <c:v>-4.3194242727090382E-3</c:v>
                </c:pt>
                <c:pt idx="77">
                  <c:v>5.2701830968922003E-3</c:v>
                </c:pt>
                <c:pt idx="78">
                  <c:v>2.0052164602715195E-3</c:v>
                </c:pt>
                <c:pt idx="79">
                  <c:v>-4.4971630346477554E-3</c:v>
                </c:pt>
                <c:pt idx="80">
                  <c:v>-2.0491896228198581E-3</c:v>
                </c:pt>
                <c:pt idx="81">
                  <c:v>2.4417100671281222E-3</c:v>
                </c:pt>
                <c:pt idx="82">
                  <c:v>5.5732399240036035E-3</c:v>
                </c:pt>
                <c:pt idx="83">
                  <c:v>-5.3449258815196909E-4</c:v>
                </c:pt>
                <c:pt idx="84">
                  <c:v>-3.4977440287020656E-4</c:v>
                </c:pt>
                <c:pt idx="85">
                  <c:v>1.144151118112946E-3</c:v>
                </c:pt>
                <c:pt idx="86">
                  <c:v>1.2400871748625697E-3</c:v>
                </c:pt>
                <c:pt idx="87">
                  <c:v>-8.8245520546426093E-7</c:v>
                </c:pt>
                <c:pt idx="88">
                  <c:v>1.8838634687248224E-3</c:v>
                </c:pt>
                <c:pt idx="89">
                  <c:v>-6.5048137970924458E-5</c:v>
                </c:pt>
                <c:pt idx="90">
                  <c:v>-3.2291615682833452E-4</c:v>
                </c:pt>
                <c:pt idx="91">
                  <c:v>1.9657558896002403E-3</c:v>
                </c:pt>
                <c:pt idx="92">
                  <c:v>-3.2876363064671121E-4</c:v>
                </c:pt>
                <c:pt idx="93">
                  <c:v>0</c:v>
                </c:pt>
                <c:pt idx="94">
                  <c:v>-5.483116281888134E-3</c:v>
                </c:pt>
                <c:pt idx="95">
                  <c:v>4.8547454825820235E-3</c:v>
                </c:pt>
                <c:pt idx="96">
                  <c:v>1.2355129616059557E-5</c:v>
                </c:pt>
                <c:pt idx="97">
                  <c:v>-2.7432058174798879E-3</c:v>
                </c:pt>
                <c:pt idx="98">
                  <c:v>2.7125943754704451E-3</c:v>
                </c:pt>
                <c:pt idx="99">
                  <c:v>-2.2645805612123704E-3</c:v>
                </c:pt>
                <c:pt idx="100">
                  <c:v>2.7371532646438546E-3</c:v>
                </c:pt>
                <c:pt idx="101">
                  <c:v>-5.9612114085235701E-3</c:v>
                </c:pt>
                <c:pt idx="102">
                  <c:v>-2.7634696295930627E-4</c:v>
                </c:pt>
                <c:pt idx="103">
                  <c:v>-4.2105257558086029E-3</c:v>
                </c:pt>
                <c:pt idx="104">
                  <c:v>-3.854518578516597E-4</c:v>
                </c:pt>
                <c:pt idx="105">
                  <c:v>1.0786496187376482E-2</c:v>
                </c:pt>
                <c:pt idx="106">
                  <c:v>1.8011853119317411E-3</c:v>
                </c:pt>
                <c:pt idx="107">
                  <c:v>-5.5391711043593084E-3</c:v>
                </c:pt>
                <c:pt idx="108">
                  <c:v>-3.8249427622680798E-3</c:v>
                </c:pt>
                <c:pt idx="109">
                  <c:v>5.5748489589086958E-3</c:v>
                </c:pt>
                <c:pt idx="110">
                  <c:v>3.7403151679575863E-3</c:v>
                </c:pt>
                <c:pt idx="111">
                  <c:v>7.9992957021404187E-3</c:v>
                </c:pt>
                <c:pt idx="112">
                  <c:v>-3.1156274571606524E-3</c:v>
                </c:pt>
                <c:pt idx="113">
                  <c:v>3.3593990967919485E-3</c:v>
                </c:pt>
                <c:pt idx="114">
                  <c:v>1.0185946285050651E-3</c:v>
                </c:pt>
                <c:pt idx="115">
                  <c:v>-2.5267392970347302E-3</c:v>
                </c:pt>
                <c:pt idx="116">
                  <c:v>-1.7045482113327015E-3</c:v>
                </c:pt>
                <c:pt idx="117">
                  <c:v>-5.7753675759864009E-4</c:v>
                </c:pt>
                <c:pt idx="118">
                  <c:v>-1.4487839240740708E-2</c:v>
                </c:pt>
                <c:pt idx="119">
                  <c:v>5.3109551981977976E-3</c:v>
                </c:pt>
                <c:pt idx="120">
                  <c:v>-1.2247379129559643E-4</c:v>
                </c:pt>
                <c:pt idx="121">
                  <c:v>3.5942936971575801E-3</c:v>
                </c:pt>
                <c:pt idx="122">
                  <c:v>0</c:v>
                </c:pt>
                <c:pt idx="123">
                  <c:v>-2.0922242668857116E-3</c:v>
                </c:pt>
                <c:pt idx="124">
                  <c:v>5.821917713686231E-3</c:v>
                </c:pt>
                <c:pt idx="125">
                  <c:v>-1.2251914260343999E-2</c:v>
                </c:pt>
                <c:pt idx="126">
                  <c:v>8.6435229900194699E-4</c:v>
                </c:pt>
                <c:pt idx="127">
                  <c:v>1.0980842173938798E-2</c:v>
                </c:pt>
                <c:pt idx="128">
                  <c:v>9.7113283493177605E-3</c:v>
                </c:pt>
                <c:pt idx="129">
                  <c:v>3.1390871884249272E-3</c:v>
                </c:pt>
                <c:pt idx="130">
                  <c:v>8.9767277255181632E-4</c:v>
                </c:pt>
                <c:pt idx="131">
                  <c:v>1.8205325273523698E-3</c:v>
                </c:pt>
                <c:pt idx="132">
                  <c:v>3.1153231134273263E-4</c:v>
                </c:pt>
                <c:pt idx="133">
                  <c:v>4.3783963685672944E-4</c:v>
                </c:pt>
                <c:pt idx="134">
                  <c:v>-1.0135665732956545E-3</c:v>
                </c:pt>
                <c:pt idx="135">
                  <c:v>-1.1100159894688044E-3</c:v>
                </c:pt>
                <c:pt idx="136">
                  <c:v>-3.6777930906973788E-3</c:v>
                </c:pt>
                <c:pt idx="137">
                  <c:v>-8.2935956963601232E-3</c:v>
                </c:pt>
                <c:pt idx="138">
                  <c:v>-5.4141671794705193E-3</c:v>
                </c:pt>
                <c:pt idx="139">
                  <c:v>5.5361370799025256E-3</c:v>
                </c:pt>
                <c:pt idx="140">
                  <c:v>1.2574243075651914E-2</c:v>
                </c:pt>
                <c:pt idx="141">
                  <c:v>3.3623843417140975E-4</c:v>
                </c:pt>
                <c:pt idx="142">
                  <c:v>-1.919985302012317E-3</c:v>
                </c:pt>
                <c:pt idx="143">
                  <c:v>-2.3793867897301535E-3</c:v>
                </c:pt>
                <c:pt idx="144">
                  <c:v>-4.0886907129955574E-4</c:v>
                </c:pt>
                <c:pt idx="145">
                  <c:v>3.0333012878505095E-3</c:v>
                </c:pt>
                <c:pt idx="146">
                  <c:v>-6.8635466718930394E-3</c:v>
                </c:pt>
                <c:pt idx="147">
                  <c:v>-2.3526990418143434E-3</c:v>
                </c:pt>
                <c:pt idx="148">
                  <c:v>1.1594771637235768E-2</c:v>
                </c:pt>
                <c:pt idx="149">
                  <c:v>-9.1786555248521973E-3</c:v>
                </c:pt>
                <c:pt idx="150">
                  <c:v>8.5992978211946181E-4</c:v>
                </c:pt>
                <c:pt idx="151">
                  <c:v>1.2179262077707254E-3</c:v>
                </c:pt>
                <c:pt idx="152">
                  <c:v>3.7404446880768827E-3</c:v>
                </c:pt>
                <c:pt idx="153">
                  <c:v>4.6952586411295183E-3</c:v>
                </c:pt>
                <c:pt idx="154">
                  <c:v>-1.5869953273407456E-3</c:v>
                </c:pt>
                <c:pt idx="155">
                  <c:v>-7.400150530972871E-3</c:v>
                </c:pt>
                <c:pt idx="156">
                  <c:v>-2.0963310028889848E-2</c:v>
                </c:pt>
                <c:pt idx="157">
                  <c:v>-3.1787888407287523E-2</c:v>
                </c:pt>
                <c:pt idx="158">
                  <c:v>-3.3087145019248698E-2</c:v>
                </c:pt>
                <c:pt idx="159">
                  <c:v>4.9426148193498776E-3</c:v>
                </c:pt>
                <c:pt idx="160">
                  <c:v>2.164210739103023E-2</c:v>
                </c:pt>
                <c:pt idx="161">
                  <c:v>1.3474553670241196E-2</c:v>
                </c:pt>
                <c:pt idx="162">
                  <c:v>1.7361070992971683E-4</c:v>
                </c:pt>
                <c:pt idx="163">
                  <c:v>-3.5686677926570765E-3</c:v>
                </c:pt>
                <c:pt idx="164">
                  <c:v>-2.1044739311131155E-2</c:v>
                </c:pt>
                <c:pt idx="165">
                  <c:v>2.0251289820377494E-2</c:v>
                </c:pt>
                <c:pt idx="166">
                  <c:v>9.7037876441574689E-4</c:v>
                </c:pt>
                <c:pt idx="167">
                  <c:v>-9.9945159801573258E-3</c:v>
                </c:pt>
                <c:pt idx="168">
                  <c:v>0</c:v>
                </c:pt>
                <c:pt idx="169">
                  <c:v>1.8209398637673901E-2</c:v>
                </c:pt>
                <c:pt idx="170">
                  <c:v>-7.7827309449777227E-3</c:v>
                </c:pt>
                <c:pt idx="171">
                  <c:v>2.1547867746243288E-3</c:v>
                </c:pt>
                <c:pt idx="172">
                  <c:v>6.0651595547851489E-3</c:v>
                </c:pt>
                <c:pt idx="173">
                  <c:v>7.6991914657043026E-6</c:v>
                </c:pt>
                <c:pt idx="174">
                  <c:v>7.1565542216953659E-3</c:v>
                </c:pt>
                <c:pt idx="175">
                  <c:v>3.2608780716258945E-3</c:v>
                </c:pt>
                <c:pt idx="176">
                  <c:v>2.8651442006855099E-3</c:v>
                </c:pt>
                <c:pt idx="177">
                  <c:v>-4.0799741933695843E-3</c:v>
                </c:pt>
                <c:pt idx="178">
                  <c:v>2.3864638211903433E-3</c:v>
                </c:pt>
                <c:pt idx="179">
                  <c:v>-8.5115780243435468E-3</c:v>
                </c:pt>
                <c:pt idx="180">
                  <c:v>1.9952741129245499E-3</c:v>
                </c:pt>
                <c:pt idx="181">
                  <c:v>-1.9269268295244446E-3</c:v>
                </c:pt>
                <c:pt idx="182">
                  <c:v>5.6703191158662403E-3</c:v>
                </c:pt>
                <c:pt idx="183">
                  <c:v>-2.4421939013055671E-2</c:v>
                </c:pt>
                <c:pt idx="184">
                  <c:v>-1.0316081706472913E-3</c:v>
                </c:pt>
                <c:pt idx="185">
                  <c:v>1.7554269401147016E-2</c:v>
                </c:pt>
                <c:pt idx="186">
                  <c:v>5.8334107450552786E-4</c:v>
                </c:pt>
                <c:pt idx="187">
                  <c:v>1.2275315787576568E-2</c:v>
                </c:pt>
                <c:pt idx="188">
                  <c:v>9.0731521695603945E-3</c:v>
                </c:pt>
                <c:pt idx="189">
                  <c:v>2.1957836725094992E-4</c:v>
                </c:pt>
                <c:pt idx="190">
                  <c:v>3.4247160808811294E-3</c:v>
                </c:pt>
                <c:pt idx="191">
                  <c:v>1.6024836971491041E-3</c:v>
                </c:pt>
                <c:pt idx="192">
                  <c:v>9.4790872940331283E-4</c:v>
                </c:pt>
                <c:pt idx="193">
                  <c:v>4.5568537680318322E-4</c:v>
                </c:pt>
                <c:pt idx="194">
                  <c:v>-1.9939136925772871E-4</c:v>
                </c:pt>
                <c:pt idx="195">
                  <c:v>1.4271281246225342E-4</c:v>
                </c:pt>
                <c:pt idx="196">
                  <c:v>5.3685849000162378E-4</c:v>
                </c:pt>
                <c:pt idx="197">
                  <c:v>-1.7177139408151021E-2</c:v>
                </c:pt>
                <c:pt idx="198">
                  <c:v>1.7528990147520851E-2</c:v>
                </c:pt>
                <c:pt idx="199">
                  <c:v>-3.9999700002124605E-5</c:v>
                </c:pt>
                <c:pt idx="200">
                  <c:v>2.500081252643227E-5</c:v>
                </c:pt>
                <c:pt idx="201">
                  <c:v>0</c:v>
                </c:pt>
                <c:pt idx="202">
                  <c:v>0</c:v>
                </c:pt>
                <c:pt idx="203">
                  <c:v>-3.7500281252045298E-5</c:v>
                </c:pt>
                <c:pt idx="204">
                  <c:v>0</c:v>
                </c:pt>
                <c:pt idx="205">
                  <c:v>-5.7502587616498069E-5</c:v>
                </c:pt>
                <c:pt idx="206">
                  <c:v>-5.7505894354381581E-5</c:v>
                </c:pt>
                <c:pt idx="207">
                  <c:v>-2.5004000640094226E-5</c:v>
                </c:pt>
                <c:pt idx="208">
                  <c:v>4.5008326540418864E-5</c:v>
                </c:pt>
                <c:pt idx="209">
                  <c:v>7.5010501470185176E-6</c:v>
                </c:pt>
                <c:pt idx="210">
                  <c:v>3.0003975526771143E-5</c:v>
                </c:pt>
                <c:pt idx="211">
                  <c:v>0</c:v>
                </c:pt>
              </c:numCache>
            </c:numRef>
          </c:yVal>
          <c:smooth val="0"/>
        </c:ser>
        <c:ser>
          <c:idx val="1"/>
          <c:order val="1"/>
          <c:tx>
            <c:strRef>
              <c:f>Basic!$AG$4</c:f>
              <c:strCache>
                <c:ptCount val="1"/>
                <c:pt idx="0">
                  <c:v>PUT return</c:v>
                </c:pt>
              </c:strCache>
            </c:strRef>
          </c:tx>
          <c:spPr>
            <a:ln w="25400" cap="rnd">
              <a:noFill/>
              <a:round/>
            </a:ln>
            <a:effectLst/>
          </c:spPr>
          <c:marker>
            <c:symbol val="circle"/>
            <c:size val="5"/>
            <c:spPr>
              <a:solidFill>
                <a:schemeClr val="accent2"/>
              </a:solidFill>
              <a:ln w="9525">
                <a:solidFill>
                  <a:schemeClr val="accent2"/>
                </a:solidFill>
              </a:ln>
              <a:effectLst/>
            </c:spPr>
          </c:marker>
          <c:dPt>
            <c:idx val="1333"/>
            <c:marker>
              <c:symbol val="circle"/>
              <c:size val="5"/>
              <c:spPr>
                <a:solidFill>
                  <a:schemeClr val="accent2"/>
                </a:solidFill>
                <a:ln w="9525">
                  <a:solidFill>
                    <a:schemeClr val="accent2"/>
                  </a:solidFill>
                </a:ln>
                <a:effectLst/>
              </c:spPr>
            </c:marker>
            <c:bubble3D val="0"/>
          </c:dPt>
          <c:yVal>
            <c:numRef>
              <c:f>Basic!$AG$5:$AG$216</c:f>
              <c:numCache>
                <c:formatCode>0.00%</c:formatCode>
                <c:ptCount val="212"/>
                <c:pt idx="1">
                  <c:v>3.9130831863878335E-3</c:v>
                </c:pt>
                <c:pt idx="2">
                  <c:v>3.9130831863878335E-3</c:v>
                </c:pt>
                <c:pt idx="3">
                  <c:v>1.8334499650103364E-3</c:v>
                </c:pt>
                <c:pt idx="4">
                  <c:v>3.2829940906107247E-3</c:v>
                </c:pt>
                <c:pt idx="5">
                  <c:v>6.0571460398797239E-3</c:v>
                </c:pt>
                <c:pt idx="6">
                  <c:v>-1.1349323884789486E-3</c:v>
                </c:pt>
                <c:pt idx="7">
                  <c:v>2.0923111031052599E-3</c:v>
                </c:pt>
                <c:pt idx="8">
                  <c:v>-5.0608407079647533E-3</c:v>
                </c:pt>
                <c:pt idx="10">
                  <c:v>-6.191455652222122E-3</c:v>
                </c:pt>
                <c:pt idx="11">
                  <c:v>4.9644447862839947E-3</c:v>
                </c:pt>
                <c:pt idx="12">
                  <c:v>-7.2220250892315319E-3</c:v>
                </c:pt>
                <c:pt idx="13">
                  <c:v>8.4449396940198262E-3</c:v>
                </c:pt>
                <c:pt idx="14">
                  <c:v>5.9210251991048679E-3</c:v>
                </c:pt>
                <c:pt idx="15">
                  <c:v>-9.3266826026294769E-4</c:v>
                </c:pt>
                <c:pt idx="16">
                  <c:v>2.9458339960306557E-3</c:v>
                </c:pt>
                <c:pt idx="17">
                  <c:v>-5.2400421961296129E-4</c:v>
                </c:pt>
                <c:pt idx="18">
                  <c:v>4.8288850104549752E-5</c:v>
                </c:pt>
                <c:pt idx="19">
                  <c:v>2.5591854754152266E-3</c:v>
                </c:pt>
                <c:pt idx="20">
                  <c:v>3.6466468050555534E-4</c:v>
                </c:pt>
                <c:pt idx="21">
                  <c:v>9.9042588312969748E-4</c:v>
                </c:pt>
                <c:pt idx="22">
                  <c:v>3.0920184696570097E-4</c:v>
                </c:pt>
                <c:pt idx="23">
                  <c:v>3.0920184696570097E-4</c:v>
                </c:pt>
                <c:pt idx="24">
                  <c:v>6.8690282385874823E-5</c:v>
                </c:pt>
                <c:pt idx="25">
                  <c:v>6.1817007919406919E-5</c:v>
                </c:pt>
                <c:pt idx="26">
                  <c:v>2.0604395604362225E-5</c:v>
                </c:pt>
                <c:pt idx="27">
                  <c:v>3.7979986676097699E-3</c:v>
                </c:pt>
                <c:pt idx="28">
                  <c:v>6.0893839459219556E-4</c:v>
                </c:pt>
                <c:pt idx="29">
                  <c:v>2.1744333139595007E-3</c:v>
                </c:pt>
                <c:pt idx="30">
                  <c:v>-1.2281407995196059E-4</c:v>
                </c:pt>
                <c:pt idx="31">
                  <c:v>-1.4330069262002976E-4</c:v>
                </c:pt>
                <c:pt idx="32">
                  <c:v>-5.05036717534324E-4</c:v>
                </c:pt>
                <c:pt idx="33">
                  <c:v>2.7039945373847907E-3</c:v>
                </c:pt>
                <c:pt idx="34">
                  <c:v>-1.6616046742846668E-3</c:v>
                </c:pt>
                <c:pt idx="35">
                  <c:v>-1.1527809988950422E-3</c:v>
                </c:pt>
                <c:pt idx="36">
                  <c:v>6.2827368147888585E-4</c:v>
                </c:pt>
                <c:pt idx="37">
                  <c:v>-7.6164477051697821E-3</c:v>
                </c:pt>
                <c:pt idx="38">
                  <c:v>4.0093804372494102E-3</c:v>
                </c:pt>
                <c:pt idx="39">
                  <c:v>-1.1932160666337954E-2</c:v>
                </c:pt>
                <c:pt idx="40">
                  <c:v>-2.1282495667244161E-3</c:v>
                </c:pt>
                <c:pt idx="41">
                  <c:v>1.0601418617091518E-2</c:v>
                </c:pt>
                <c:pt idx="42">
                  <c:v>-3.9114862960493157E-3</c:v>
                </c:pt>
                <c:pt idx="43">
                  <c:v>1.012422360248455E-2</c:v>
                </c:pt>
                <c:pt idx="44">
                  <c:v>-1.7148674223014249E-3</c:v>
                </c:pt>
                <c:pt idx="45">
                  <c:v>8.2194968381286149E-3</c:v>
                </c:pt>
                <c:pt idx="46">
                  <c:v>-2.6473523082881645E-4</c:v>
                </c:pt>
                <c:pt idx="47">
                  <c:v>2.1320224337648686E-3</c:v>
                </c:pt>
                <c:pt idx="48">
                  <c:v>-2.3714022440246563E-4</c:v>
                </c:pt>
                <c:pt idx="49">
                  <c:v>-3.1242164045079956E-3</c:v>
                </c:pt>
                <c:pt idx="50">
                  <c:v>-1.065290694512433E-2</c:v>
                </c:pt>
                <c:pt idx="51">
                  <c:v>-1.8278143875103403E-3</c:v>
                </c:pt>
                <c:pt idx="52">
                  <c:v>2.5884086105889548E-3</c:v>
                </c:pt>
                <c:pt idx="53">
                  <c:v>9.5441468288026687E-3</c:v>
                </c:pt>
                <c:pt idx="54">
                  <c:v>-6.1008372497942664E-3</c:v>
                </c:pt>
                <c:pt idx="55">
                  <c:v>-3.0041332493908612E-3</c:v>
                </c:pt>
                <c:pt idx="56">
                  <c:v>3.7476062679744349E-3</c:v>
                </c:pt>
                <c:pt idx="57">
                  <c:v>3.7476062679744349E-3</c:v>
                </c:pt>
                <c:pt idx="58">
                  <c:v>5.504687532053687E-3</c:v>
                </c:pt>
                <c:pt idx="59">
                  <c:v>-1.1561165365469028E-3</c:v>
                </c:pt>
                <c:pt idx="60">
                  <c:v>2.5600174299058587E-3</c:v>
                </c:pt>
                <c:pt idx="61">
                  <c:v>4.2376910016979075E-3</c:v>
                </c:pt>
                <c:pt idx="62">
                  <c:v>4.1724711578776663E-3</c:v>
                </c:pt>
                <c:pt idx="63">
                  <c:v>-2.3637796230074892E-3</c:v>
                </c:pt>
                <c:pt idx="64">
                  <c:v>1.7010935601458055E-3</c:v>
                </c:pt>
                <c:pt idx="65">
                  <c:v>3.9894333926355774E-3</c:v>
                </c:pt>
                <c:pt idx="66">
                  <c:v>6.2422810503148796E-4</c:v>
                </c:pt>
                <c:pt idx="67">
                  <c:v>-5.4938052147548433E-3</c:v>
                </c:pt>
                <c:pt idx="68">
                  <c:v>5.0250239447449108E-3</c:v>
                </c:pt>
                <c:pt idx="69">
                  <c:v>-1.2080293685368115E-4</c:v>
                </c:pt>
                <c:pt idx="70">
                  <c:v>1.9934892774440272E-3</c:v>
                </c:pt>
                <c:pt idx="71">
                  <c:v>1.1588805080318121E-3</c:v>
                </c:pt>
                <c:pt idx="72">
                  <c:v>9.2335485597683231E-4</c:v>
                </c:pt>
                <c:pt idx="73">
                  <c:v>-1.1364168109471162E-3</c:v>
                </c:pt>
                <c:pt idx="74">
                  <c:v>1.4522529998728384E-3</c:v>
                </c:pt>
                <c:pt idx="75">
                  <c:v>-9.8904036353919533E-4</c:v>
                </c:pt>
                <c:pt idx="76">
                  <c:v>-4.4952238246862564E-3</c:v>
                </c:pt>
                <c:pt idx="77">
                  <c:v>5.5368902029298006E-3</c:v>
                </c:pt>
                <c:pt idx="78">
                  <c:v>1.7174093181149264E-3</c:v>
                </c:pt>
                <c:pt idx="79">
                  <c:v>-4.6297222833737717E-3</c:v>
                </c:pt>
                <c:pt idx="80">
                  <c:v>-1.8162686737217548E-3</c:v>
                </c:pt>
                <c:pt idx="81">
                  <c:v>2.3030026320030039E-3</c:v>
                </c:pt>
                <c:pt idx="82">
                  <c:v>5.8883031102834327E-3</c:v>
                </c:pt>
                <c:pt idx="83">
                  <c:v>-4.5951597650462084E-4</c:v>
                </c:pt>
                <c:pt idx="84">
                  <c:v>-4.5306451505444656E-4</c:v>
                </c:pt>
                <c:pt idx="85">
                  <c:v>1.0598516207729336E-3</c:v>
                </c:pt>
                <c:pt idx="86">
                  <c:v>1.1053402583567351E-3</c:v>
                </c:pt>
                <c:pt idx="87">
                  <c:v>1.2637516129461179E-3</c:v>
                </c:pt>
                <c:pt idx="88">
                  <c:v>1.7205186799171823E-3</c:v>
                </c:pt>
                <c:pt idx="89">
                  <c:v>1.9231406876873969E-4</c:v>
                </c:pt>
                <c:pt idx="90">
                  <c:v>-9.2823423327947907E-5</c:v>
                </c:pt>
                <c:pt idx="91">
                  <c:v>1.5980372654333941E-3</c:v>
                </c:pt>
                <c:pt idx="92">
                  <c:v>-3.5749515064442683E-4</c:v>
                </c:pt>
                <c:pt idx="93">
                  <c:v>-3.5749515064442683E-4</c:v>
                </c:pt>
                <c:pt idx="94">
                  <c:v>-5.556401782816911E-3</c:v>
                </c:pt>
                <c:pt idx="95">
                  <c:v>5.6140864955580572E-3</c:v>
                </c:pt>
                <c:pt idx="96">
                  <c:v>-5.6953265210157866E-4</c:v>
                </c:pt>
                <c:pt idx="97">
                  <c:v>-3.1739721035021207E-3</c:v>
                </c:pt>
                <c:pt idx="98">
                  <c:v>1.555478741790628E-3</c:v>
                </c:pt>
                <c:pt idx="99">
                  <c:v>-3.318510652419171E-4</c:v>
                </c:pt>
                <c:pt idx="100">
                  <c:v>1.9585712388794363E-3</c:v>
                </c:pt>
                <c:pt idx="101">
                  <c:v>-5.6521883179274646E-3</c:v>
                </c:pt>
                <c:pt idx="102">
                  <c:v>-1.9325345523846238E-4</c:v>
                </c:pt>
                <c:pt idx="103">
                  <c:v>-4.3923670125904923E-3</c:v>
                </c:pt>
                <c:pt idx="104">
                  <c:v>1.9414355911995251E-4</c:v>
                </c:pt>
                <c:pt idx="105">
                  <c:v>1.0193905075533971E-2</c:v>
                </c:pt>
                <c:pt idx="106">
                  <c:v>2.0274836674927244E-3</c:v>
                </c:pt>
                <c:pt idx="107">
                  <c:v>-4.8534701650443379E-3</c:v>
                </c:pt>
                <c:pt idx="108">
                  <c:v>-3.9468963042698091E-3</c:v>
                </c:pt>
                <c:pt idx="109">
                  <c:v>5.5235350624398549E-3</c:v>
                </c:pt>
                <c:pt idx="110">
                  <c:v>2.7200594432503777E-3</c:v>
                </c:pt>
                <c:pt idx="111">
                  <c:v>8.3365312090615262E-3</c:v>
                </c:pt>
                <c:pt idx="112">
                  <c:v>-2.3359273500347388E-3</c:v>
                </c:pt>
                <c:pt idx="113">
                  <c:v>4.5578311826683926E-3</c:v>
                </c:pt>
                <c:pt idx="114">
                  <c:v>1.1719338217481834E-3</c:v>
                </c:pt>
                <c:pt idx="115">
                  <c:v>-3.720948482193065E-3</c:v>
                </c:pt>
                <c:pt idx="116">
                  <c:v>-2.1529514470065569E-3</c:v>
                </c:pt>
                <c:pt idx="117">
                  <c:v>2.3680938817660646E-4</c:v>
                </c:pt>
                <c:pt idx="118">
                  <c:v>-1.652669722538247E-2</c:v>
                </c:pt>
                <c:pt idx="119">
                  <c:v>2.8754079067030425E-3</c:v>
                </c:pt>
                <c:pt idx="120">
                  <c:v>6.3544347686932401E-3</c:v>
                </c:pt>
                <c:pt idx="121">
                  <c:v>9.2760076063402863E-5</c:v>
                </c:pt>
                <c:pt idx="122">
                  <c:v>9.2760076063402863E-5</c:v>
                </c:pt>
                <c:pt idx="123">
                  <c:v>-2.0007817624104751E-3</c:v>
                </c:pt>
                <c:pt idx="124">
                  <c:v>5.8616958423780563E-3</c:v>
                </c:pt>
                <c:pt idx="125">
                  <c:v>-1.5364105542429507E-2</c:v>
                </c:pt>
                <c:pt idx="126">
                  <c:v>2.5671273643712578E-3</c:v>
                </c:pt>
                <c:pt idx="127">
                  <c:v>1.155926379055594E-2</c:v>
                </c:pt>
                <c:pt idx="128">
                  <c:v>1.0878616842689759E-2</c:v>
                </c:pt>
                <c:pt idx="129">
                  <c:v>4.0077932946285255E-3</c:v>
                </c:pt>
                <c:pt idx="130">
                  <c:v>-1.1721420896693147E-4</c:v>
                </c:pt>
                <c:pt idx="131">
                  <c:v>4.8389092590541694E-3</c:v>
                </c:pt>
                <c:pt idx="132">
                  <c:v>1.0434895326980609E-3</c:v>
                </c:pt>
                <c:pt idx="133">
                  <c:v>7.4457271238137501E-4</c:v>
                </c:pt>
                <c:pt idx="134">
                  <c:v>-1.6691898606421285E-3</c:v>
                </c:pt>
                <c:pt idx="135">
                  <c:v>-3.8235217875925986E-4</c:v>
                </c:pt>
                <c:pt idx="136">
                  <c:v>-3.4165537539951885E-3</c:v>
                </c:pt>
                <c:pt idx="137">
                  <c:v>-7.6111421917487432E-3</c:v>
                </c:pt>
                <c:pt idx="138">
                  <c:v>-4.949132099218545E-3</c:v>
                </c:pt>
                <c:pt idx="139">
                  <c:v>1.0593094725192209E-2</c:v>
                </c:pt>
                <c:pt idx="140">
                  <c:v>5.5995567289202075E-3</c:v>
                </c:pt>
                <c:pt idx="141">
                  <c:v>4.5376756728776613E-5</c:v>
                </c:pt>
                <c:pt idx="142">
                  <c:v>-1.4260619299810706E-4</c:v>
                </c:pt>
                <c:pt idx="143">
                  <c:v>-2.074567744361433E-3</c:v>
                </c:pt>
                <c:pt idx="144">
                  <c:v>-1.0069577532498819E-3</c:v>
                </c:pt>
                <c:pt idx="145">
                  <c:v>2.6857596212623847E-3</c:v>
                </c:pt>
                <c:pt idx="146">
                  <c:v>-6.1483782679472299E-3</c:v>
                </c:pt>
                <c:pt idx="147">
                  <c:v>-2.1143442596206485E-3</c:v>
                </c:pt>
                <c:pt idx="148">
                  <c:v>1.123499983651044E-2</c:v>
                </c:pt>
                <c:pt idx="149">
                  <c:v>-7.605103697140958E-3</c:v>
                </c:pt>
                <c:pt idx="150">
                  <c:v>8.6669229816838111E-4</c:v>
                </c:pt>
                <c:pt idx="151">
                  <c:v>-3.3856370857476836E-4</c:v>
                </c:pt>
                <c:pt idx="152">
                  <c:v>3.725462100587329E-3</c:v>
                </c:pt>
                <c:pt idx="153">
                  <c:v>5.2430082408669865E-3</c:v>
                </c:pt>
                <c:pt idx="154">
                  <c:v>-2.0462438193109556E-3</c:v>
                </c:pt>
                <c:pt idx="155">
                  <c:v>-7.3026694523321556E-3</c:v>
                </c:pt>
                <c:pt idx="156">
                  <c:v>-2.0883288156797297E-2</c:v>
                </c:pt>
                <c:pt idx="157">
                  <c:v>-1.9099336514337817E-2</c:v>
                </c:pt>
                <c:pt idx="158">
                  <c:v>-3.3012883572935747E-2</c:v>
                </c:pt>
                <c:pt idx="159">
                  <c:v>-8.4332531168658242E-3</c:v>
                </c:pt>
                <c:pt idx="160">
                  <c:v>3.3361871944187049E-2</c:v>
                </c:pt>
                <c:pt idx="161">
                  <c:v>1.6063652050067212E-2</c:v>
                </c:pt>
                <c:pt idx="162">
                  <c:v>9.7041579621248708E-4</c:v>
                </c:pt>
                <c:pt idx="163">
                  <c:v>-3.3998949735414286E-3</c:v>
                </c:pt>
                <c:pt idx="164">
                  <c:v>-2.1880847671739923E-2</c:v>
                </c:pt>
                <c:pt idx="165">
                  <c:v>1.6858899095241187E-2</c:v>
                </c:pt>
                <c:pt idx="166">
                  <c:v>1.2633209038859228E-3</c:v>
                </c:pt>
                <c:pt idx="167">
                  <c:v>-1.2379847643080533E-2</c:v>
                </c:pt>
                <c:pt idx="168">
                  <c:v>-1.2379847643080533E-2</c:v>
                </c:pt>
                <c:pt idx="169">
                  <c:v>2.1470959942853973E-2</c:v>
                </c:pt>
                <c:pt idx="170">
                  <c:v>-1.0301375758146381E-2</c:v>
                </c:pt>
                <c:pt idx="171">
                  <c:v>4.518092753386993E-3</c:v>
                </c:pt>
                <c:pt idx="172">
                  <c:v>5.2755814975886661E-3</c:v>
                </c:pt>
                <c:pt idx="173">
                  <c:v>-2.711412827741122E-3</c:v>
                </c:pt>
                <c:pt idx="174">
                  <c:v>1.1313651941603498E-2</c:v>
                </c:pt>
                <c:pt idx="175">
                  <c:v>5.8303592275108507E-3</c:v>
                </c:pt>
                <c:pt idx="176">
                  <c:v>2.8253271344151898E-3</c:v>
                </c:pt>
                <c:pt idx="177">
                  <c:v>-1.4377831420918641E-2</c:v>
                </c:pt>
                <c:pt idx="178">
                  <c:v>4.9519898544598817E-3</c:v>
                </c:pt>
                <c:pt idx="179">
                  <c:v>-7.7185532386541134E-3</c:v>
                </c:pt>
                <c:pt idx="180">
                  <c:v>2.893421167728949E-4</c:v>
                </c:pt>
                <c:pt idx="181">
                  <c:v>-2.4553331180711124E-3</c:v>
                </c:pt>
                <c:pt idx="182">
                  <c:v>2.3602241538589475E-4</c:v>
                </c:pt>
                <c:pt idx="183">
                  <c:v>-2.0731361999919096E-2</c:v>
                </c:pt>
                <c:pt idx="184">
                  <c:v>1.9001590350495867E-3</c:v>
                </c:pt>
                <c:pt idx="185">
                  <c:v>1.5399204271372424E-2</c:v>
                </c:pt>
                <c:pt idx="186">
                  <c:v>3.1265226571381977E-3</c:v>
                </c:pt>
                <c:pt idx="187">
                  <c:v>1.08547527491063E-2</c:v>
                </c:pt>
                <c:pt idx="188">
                  <c:v>1.092505956393186E-2</c:v>
                </c:pt>
                <c:pt idx="189">
                  <c:v>-5.0833135282157826E-4</c:v>
                </c:pt>
                <c:pt idx="190">
                  <c:v>4.2008203488794749E-3</c:v>
                </c:pt>
                <c:pt idx="191">
                  <c:v>2.3218337882726647E-3</c:v>
                </c:pt>
                <c:pt idx="192">
                  <c:v>1.371499068168136E-3</c:v>
                </c:pt>
                <c:pt idx="193">
                  <c:v>5.5046953740900406E-4</c:v>
                </c:pt>
                <c:pt idx="194">
                  <c:v>-3.9297620529066268E-4</c:v>
                </c:pt>
                <c:pt idx="195">
                  <c:v>5.241742617334566E-5</c:v>
                </c:pt>
                <c:pt idx="196">
                  <c:v>1.0286380700914588E-3</c:v>
                </c:pt>
                <c:pt idx="197">
                  <c:v>1.1977537208907041E-3</c:v>
                </c:pt>
                <c:pt idx="198">
                  <c:v>2.0592407611998986E-3</c:v>
                </c:pt>
                <c:pt idx="199">
                  <c:v>-9.002896584117126E-4</c:v>
                </c:pt>
                <c:pt idx="200">
                  <c:v>-3.310566387630054E-3</c:v>
                </c:pt>
                <c:pt idx="201">
                  <c:v>7.7699670464297377E-3</c:v>
                </c:pt>
                <c:pt idx="202">
                  <c:v>3.5949943117179473E-3</c:v>
                </c:pt>
                <c:pt idx="203">
                  <c:v>-8.1617847102566365E-4</c:v>
                </c:pt>
                <c:pt idx="204">
                  <c:v>-5.9642662655923218E-4</c:v>
                </c:pt>
                <c:pt idx="205">
                  <c:v>3.4898806434873197E-3</c:v>
                </c:pt>
                <c:pt idx="206">
                  <c:v>-2.585683072819922E-5</c:v>
                </c:pt>
                <c:pt idx="207">
                  <c:v>-1.021371223189127E-3</c:v>
                </c:pt>
                <c:pt idx="208">
                  <c:v>3.3325568152404728E-3</c:v>
                </c:pt>
                <c:pt idx="209">
                  <c:v>2.7732810494618398E-4</c:v>
                </c:pt>
                <c:pt idx="210">
                  <c:v>-4.9647310663214483E-4</c:v>
                </c:pt>
                <c:pt idx="211">
                  <c:v>2.9674164769022404E-4</c:v>
                </c:pt>
              </c:numCache>
            </c:numRef>
          </c:yVal>
          <c:smooth val="0"/>
        </c:ser>
        <c:dLbls>
          <c:showLegendKey val="0"/>
          <c:showVal val="0"/>
          <c:showCatName val="0"/>
          <c:showSerName val="0"/>
          <c:showPercent val="0"/>
          <c:showBubbleSize val="0"/>
        </c:dLbls>
        <c:axId val="272896000"/>
        <c:axId val="272165736"/>
      </c:scatterChart>
      <c:valAx>
        <c:axId val="272896000"/>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2165736"/>
        <c:crosses val="autoZero"/>
        <c:crossBetween val="midCat"/>
      </c:valAx>
      <c:valAx>
        <c:axId val="272165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289600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Level Comparison(Vol.</a:t>
            </a:r>
            <a:r>
              <a:rPr lang="en-US" baseline="0"/>
              <a:t> UnAdjusted)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Basic!$AD$4</c:f>
              <c:strCache>
                <c:ptCount val="1"/>
                <c:pt idx="0">
                  <c:v>Portfoio</c:v>
                </c:pt>
              </c:strCache>
            </c:strRef>
          </c:tx>
          <c:spPr>
            <a:ln w="28575" cap="rnd">
              <a:solidFill>
                <a:schemeClr val="accent1"/>
              </a:solidFill>
              <a:round/>
            </a:ln>
            <a:effectLst/>
          </c:spPr>
          <c:marker>
            <c:symbol val="none"/>
          </c:marker>
          <c:cat>
            <c:numRef>
              <c:f>Basic!$A$5:$A$216</c:f>
              <c:numCache>
                <c:formatCode>mm/dd/yy;@</c:formatCode>
                <c:ptCount val="212"/>
                <c:pt idx="1">
                  <c:v>42020</c:v>
                </c:pt>
                <c:pt idx="2">
                  <c:v>42023</c:v>
                </c:pt>
                <c:pt idx="3">
                  <c:v>42024</c:v>
                </c:pt>
                <c:pt idx="4">
                  <c:v>42025</c:v>
                </c:pt>
                <c:pt idx="5">
                  <c:v>42026</c:v>
                </c:pt>
                <c:pt idx="6">
                  <c:v>42027</c:v>
                </c:pt>
                <c:pt idx="7">
                  <c:v>42030</c:v>
                </c:pt>
                <c:pt idx="8">
                  <c:v>42031</c:v>
                </c:pt>
                <c:pt idx="10">
                  <c:v>42032</c:v>
                </c:pt>
                <c:pt idx="11">
                  <c:v>42033</c:v>
                </c:pt>
                <c:pt idx="12">
                  <c:v>42034</c:v>
                </c:pt>
                <c:pt idx="13">
                  <c:v>42037</c:v>
                </c:pt>
                <c:pt idx="14">
                  <c:v>42038</c:v>
                </c:pt>
                <c:pt idx="15">
                  <c:v>42039</c:v>
                </c:pt>
                <c:pt idx="16">
                  <c:v>42040</c:v>
                </c:pt>
                <c:pt idx="17">
                  <c:v>42041</c:v>
                </c:pt>
                <c:pt idx="18">
                  <c:v>42044</c:v>
                </c:pt>
                <c:pt idx="19">
                  <c:v>42045</c:v>
                </c:pt>
                <c:pt idx="20">
                  <c:v>42046</c:v>
                </c:pt>
                <c:pt idx="21">
                  <c:v>42047</c:v>
                </c:pt>
                <c:pt idx="22">
                  <c:v>42048</c:v>
                </c:pt>
                <c:pt idx="23">
                  <c:v>42051</c:v>
                </c:pt>
                <c:pt idx="24">
                  <c:v>42052</c:v>
                </c:pt>
                <c:pt idx="25">
                  <c:v>42053</c:v>
                </c:pt>
                <c:pt idx="26">
                  <c:v>42054</c:v>
                </c:pt>
                <c:pt idx="27">
                  <c:v>42055</c:v>
                </c:pt>
                <c:pt idx="28">
                  <c:v>42058</c:v>
                </c:pt>
                <c:pt idx="29">
                  <c:v>42059</c:v>
                </c:pt>
                <c:pt idx="30">
                  <c:v>42060</c:v>
                </c:pt>
                <c:pt idx="31">
                  <c:v>42061</c:v>
                </c:pt>
                <c:pt idx="32">
                  <c:v>42062</c:v>
                </c:pt>
                <c:pt idx="33">
                  <c:v>42065</c:v>
                </c:pt>
                <c:pt idx="34">
                  <c:v>42066</c:v>
                </c:pt>
                <c:pt idx="35">
                  <c:v>42067</c:v>
                </c:pt>
                <c:pt idx="36">
                  <c:v>42068</c:v>
                </c:pt>
                <c:pt idx="37">
                  <c:v>42069</c:v>
                </c:pt>
                <c:pt idx="38">
                  <c:v>42072</c:v>
                </c:pt>
                <c:pt idx="39">
                  <c:v>42073</c:v>
                </c:pt>
                <c:pt idx="40">
                  <c:v>42074</c:v>
                </c:pt>
                <c:pt idx="41">
                  <c:v>42075</c:v>
                </c:pt>
                <c:pt idx="42">
                  <c:v>42076</c:v>
                </c:pt>
                <c:pt idx="43">
                  <c:v>42079</c:v>
                </c:pt>
                <c:pt idx="44">
                  <c:v>42080</c:v>
                </c:pt>
                <c:pt idx="45">
                  <c:v>42081</c:v>
                </c:pt>
                <c:pt idx="46">
                  <c:v>42082</c:v>
                </c:pt>
                <c:pt idx="47">
                  <c:v>42083</c:v>
                </c:pt>
                <c:pt idx="48">
                  <c:v>42086</c:v>
                </c:pt>
                <c:pt idx="49">
                  <c:v>42087</c:v>
                </c:pt>
                <c:pt idx="50">
                  <c:v>42088</c:v>
                </c:pt>
                <c:pt idx="51">
                  <c:v>42089</c:v>
                </c:pt>
                <c:pt idx="52">
                  <c:v>42090</c:v>
                </c:pt>
                <c:pt idx="53">
                  <c:v>42093</c:v>
                </c:pt>
                <c:pt idx="54">
                  <c:v>42094</c:v>
                </c:pt>
                <c:pt idx="55">
                  <c:v>42095</c:v>
                </c:pt>
                <c:pt idx="56">
                  <c:v>42096</c:v>
                </c:pt>
                <c:pt idx="57">
                  <c:v>42097</c:v>
                </c:pt>
                <c:pt idx="58">
                  <c:v>42100</c:v>
                </c:pt>
                <c:pt idx="59">
                  <c:v>42101</c:v>
                </c:pt>
                <c:pt idx="60">
                  <c:v>42102</c:v>
                </c:pt>
                <c:pt idx="61">
                  <c:v>42103</c:v>
                </c:pt>
                <c:pt idx="62">
                  <c:v>42104</c:v>
                </c:pt>
                <c:pt idx="63">
                  <c:v>42107</c:v>
                </c:pt>
                <c:pt idx="64">
                  <c:v>42108</c:v>
                </c:pt>
                <c:pt idx="65">
                  <c:v>42109</c:v>
                </c:pt>
                <c:pt idx="66">
                  <c:v>42110</c:v>
                </c:pt>
                <c:pt idx="67">
                  <c:v>42111</c:v>
                </c:pt>
                <c:pt idx="68">
                  <c:v>42114</c:v>
                </c:pt>
                <c:pt idx="69">
                  <c:v>42115</c:v>
                </c:pt>
                <c:pt idx="70">
                  <c:v>42116</c:v>
                </c:pt>
                <c:pt idx="71">
                  <c:v>42117</c:v>
                </c:pt>
                <c:pt idx="72">
                  <c:v>42118</c:v>
                </c:pt>
                <c:pt idx="73">
                  <c:v>42121</c:v>
                </c:pt>
                <c:pt idx="74">
                  <c:v>42122</c:v>
                </c:pt>
                <c:pt idx="75">
                  <c:v>42123</c:v>
                </c:pt>
                <c:pt idx="76">
                  <c:v>42124</c:v>
                </c:pt>
                <c:pt idx="77">
                  <c:v>42125</c:v>
                </c:pt>
                <c:pt idx="78">
                  <c:v>42128</c:v>
                </c:pt>
                <c:pt idx="79">
                  <c:v>42129</c:v>
                </c:pt>
                <c:pt idx="80">
                  <c:v>42130</c:v>
                </c:pt>
                <c:pt idx="81">
                  <c:v>42131</c:v>
                </c:pt>
                <c:pt idx="82">
                  <c:v>42132</c:v>
                </c:pt>
                <c:pt idx="83">
                  <c:v>42135</c:v>
                </c:pt>
                <c:pt idx="84">
                  <c:v>42136</c:v>
                </c:pt>
                <c:pt idx="85">
                  <c:v>42137</c:v>
                </c:pt>
                <c:pt idx="86">
                  <c:v>42138</c:v>
                </c:pt>
                <c:pt idx="87">
                  <c:v>42139</c:v>
                </c:pt>
                <c:pt idx="88">
                  <c:v>42142</c:v>
                </c:pt>
                <c:pt idx="89">
                  <c:v>42143</c:v>
                </c:pt>
                <c:pt idx="90">
                  <c:v>42144</c:v>
                </c:pt>
                <c:pt idx="91">
                  <c:v>42145</c:v>
                </c:pt>
                <c:pt idx="92">
                  <c:v>42146</c:v>
                </c:pt>
                <c:pt idx="93">
                  <c:v>42149</c:v>
                </c:pt>
                <c:pt idx="94">
                  <c:v>42150</c:v>
                </c:pt>
                <c:pt idx="95">
                  <c:v>42151</c:v>
                </c:pt>
                <c:pt idx="96">
                  <c:v>42152</c:v>
                </c:pt>
                <c:pt idx="97">
                  <c:v>42153</c:v>
                </c:pt>
                <c:pt idx="98">
                  <c:v>42156</c:v>
                </c:pt>
                <c:pt idx="99">
                  <c:v>42157</c:v>
                </c:pt>
                <c:pt idx="100">
                  <c:v>42158</c:v>
                </c:pt>
                <c:pt idx="101">
                  <c:v>42159</c:v>
                </c:pt>
                <c:pt idx="102">
                  <c:v>42160</c:v>
                </c:pt>
                <c:pt idx="103">
                  <c:v>42163</c:v>
                </c:pt>
                <c:pt idx="104">
                  <c:v>42164</c:v>
                </c:pt>
                <c:pt idx="105">
                  <c:v>42165</c:v>
                </c:pt>
                <c:pt idx="106">
                  <c:v>42166</c:v>
                </c:pt>
                <c:pt idx="107">
                  <c:v>42167</c:v>
                </c:pt>
                <c:pt idx="108">
                  <c:v>42170</c:v>
                </c:pt>
                <c:pt idx="109">
                  <c:v>42171</c:v>
                </c:pt>
                <c:pt idx="110">
                  <c:v>42172</c:v>
                </c:pt>
                <c:pt idx="111">
                  <c:v>42173</c:v>
                </c:pt>
                <c:pt idx="112">
                  <c:v>42174</c:v>
                </c:pt>
                <c:pt idx="113">
                  <c:v>42177</c:v>
                </c:pt>
                <c:pt idx="114">
                  <c:v>42178</c:v>
                </c:pt>
                <c:pt idx="115">
                  <c:v>42179</c:v>
                </c:pt>
                <c:pt idx="116">
                  <c:v>42180</c:v>
                </c:pt>
                <c:pt idx="117">
                  <c:v>42181</c:v>
                </c:pt>
                <c:pt idx="118">
                  <c:v>42184</c:v>
                </c:pt>
                <c:pt idx="119">
                  <c:v>42185</c:v>
                </c:pt>
                <c:pt idx="120">
                  <c:v>42186</c:v>
                </c:pt>
                <c:pt idx="121">
                  <c:v>42187</c:v>
                </c:pt>
                <c:pt idx="122">
                  <c:v>42188</c:v>
                </c:pt>
                <c:pt idx="123">
                  <c:v>42191</c:v>
                </c:pt>
                <c:pt idx="124">
                  <c:v>42192</c:v>
                </c:pt>
                <c:pt idx="125">
                  <c:v>42193</c:v>
                </c:pt>
                <c:pt idx="126">
                  <c:v>42194</c:v>
                </c:pt>
                <c:pt idx="127">
                  <c:v>42195</c:v>
                </c:pt>
                <c:pt idx="128">
                  <c:v>42198</c:v>
                </c:pt>
                <c:pt idx="129">
                  <c:v>42199</c:v>
                </c:pt>
                <c:pt idx="130">
                  <c:v>42200</c:v>
                </c:pt>
                <c:pt idx="131">
                  <c:v>42201</c:v>
                </c:pt>
                <c:pt idx="132">
                  <c:v>42202</c:v>
                </c:pt>
                <c:pt idx="133">
                  <c:v>42205</c:v>
                </c:pt>
                <c:pt idx="134">
                  <c:v>42206</c:v>
                </c:pt>
                <c:pt idx="135">
                  <c:v>42207</c:v>
                </c:pt>
                <c:pt idx="136">
                  <c:v>42208</c:v>
                </c:pt>
                <c:pt idx="137">
                  <c:v>42209</c:v>
                </c:pt>
                <c:pt idx="138">
                  <c:v>42212</c:v>
                </c:pt>
                <c:pt idx="139">
                  <c:v>42213</c:v>
                </c:pt>
                <c:pt idx="140">
                  <c:v>42214</c:v>
                </c:pt>
                <c:pt idx="141">
                  <c:v>42215</c:v>
                </c:pt>
                <c:pt idx="142">
                  <c:v>42216</c:v>
                </c:pt>
                <c:pt idx="143">
                  <c:v>42219</c:v>
                </c:pt>
                <c:pt idx="144">
                  <c:v>42220</c:v>
                </c:pt>
                <c:pt idx="145">
                  <c:v>42221</c:v>
                </c:pt>
                <c:pt idx="146">
                  <c:v>42222</c:v>
                </c:pt>
                <c:pt idx="147">
                  <c:v>42223</c:v>
                </c:pt>
                <c:pt idx="148">
                  <c:v>42226</c:v>
                </c:pt>
                <c:pt idx="149">
                  <c:v>42227</c:v>
                </c:pt>
                <c:pt idx="150">
                  <c:v>42228</c:v>
                </c:pt>
                <c:pt idx="151">
                  <c:v>42229</c:v>
                </c:pt>
                <c:pt idx="152">
                  <c:v>42230</c:v>
                </c:pt>
                <c:pt idx="153">
                  <c:v>42233</c:v>
                </c:pt>
                <c:pt idx="154">
                  <c:v>42234</c:v>
                </c:pt>
                <c:pt idx="155">
                  <c:v>42235</c:v>
                </c:pt>
                <c:pt idx="156">
                  <c:v>42236</c:v>
                </c:pt>
                <c:pt idx="157">
                  <c:v>42237</c:v>
                </c:pt>
                <c:pt idx="158">
                  <c:v>42240</c:v>
                </c:pt>
                <c:pt idx="159">
                  <c:v>42241</c:v>
                </c:pt>
                <c:pt idx="160">
                  <c:v>42242</c:v>
                </c:pt>
                <c:pt idx="161">
                  <c:v>42243</c:v>
                </c:pt>
                <c:pt idx="162">
                  <c:v>42244</c:v>
                </c:pt>
                <c:pt idx="163">
                  <c:v>42247</c:v>
                </c:pt>
                <c:pt idx="164">
                  <c:v>42248</c:v>
                </c:pt>
                <c:pt idx="165">
                  <c:v>42249</c:v>
                </c:pt>
                <c:pt idx="166">
                  <c:v>42250</c:v>
                </c:pt>
                <c:pt idx="167">
                  <c:v>42251</c:v>
                </c:pt>
                <c:pt idx="168">
                  <c:v>42254</c:v>
                </c:pt>
                <c:pt idx="169">
                  <c:v>42255</c:v>
                </c:pt>
                <c:pt idx="170">
                  <c:v>42256</c:v>
                </c:pt>
                <c:pt idx="171">
                  <c:v>42257</c:v>
                </c:pt>
                <c:pt idx="172">
                  <c:v>42258</c:v>
                </c:pt>
                <c:pt idx="173">
                  <c:v>42261</c:v>
                </c:pt>
                <c:pt idx="174">
                  <c:v>42262</c:v>
                </c:pt>
                <c:pt idx="175">
                  <c:v>42263</c:v>
                </c:pt>
                <c:pt idx="176">
                  <c:v>42264</c:v>
                </c:pt>
                <c:pt idx="177">
                  <c:v>42265</c:v>
                </c:pt>
                <c:pt idx="178">
                  <c:v>42268</c:v>
                </c:pt>
                <c:pt idx="179">
                  <c:v>42269</c:v>
                </c:pt>
                <c:pt idx="180">
                  <c:v>42270</c:v>
                </c:pt>
                <c:pt idx="181">
                  <c:v>42271</c:v>
                </c:pt>
                <c:pt idx="182">
                  <c:v>42272</c:v>
                </c:pt>
                <c:pt idx="183">
                  <c:v>42275</c:v>
                </c:pt>
                <c:pt idx="184">
                  <c:v>42276</c:v>
                </c:pt>
                <c:pt idx="185">
                  <c:v>42277</c:v>
                </c:pt>
                <c:pt idx="186">
                  <c:v>42278</c:v>
                </c:pt>
                <c:pt idx="187">
                  <c:v>42279</c:v>
                </c:pt>
                <c:pt idx="188">
                  <c:v>42282</c:v>
                </c:pt>
                <c:pt idx="189">
                  <c:v>42283</c:v>
                </c:pt>
                <c:pt idx="190">
                  <c:v>42284</c:v>
                </c:pt>
                <c:pt idx="191">
                  <c:v>42285</c:v>
                </c:pt>
                <c:pt idx="192">
                  <c:v>42286</c:v>
                </c:pt>
                <c:pt idx="193">
                  <c:v>42289</c:v>
                </c:pt>
                <c:pt idx="194">
                  <c:v>42290</c:v>
                </c:pt>
                <c:pt idx="195">
                  <c:v>42291</c:v>
                </c:pt>
                <c:pt idx="196">
                  <c:v>42292</c:v>
                </c:pt>
                <c:pt idx="197">
                  <c:v>42293</c:v>
                </c:pt>
                <c:pt idx="198">
                  <c:v>42296</c:v>
                </c:pt>
                <c:pt idx="199">
                  <c:v>42297</c:v>
                </c:pt>
                <c:pt idx="200">
                  <c:v>42298</c:v>
                </c:pt>
                <c:pt idx="201">
                  <c:v>42299</c:v>
                </c:pt>
                <c:pt idx="202">
                  <c:v>42300</c:v>
                </c:pt>
                <c:pt idx="203">
                  <c:v>42303</c:v>
                </c:pt>
                <c:pt idx="204">
                  <c:v>42304</c:v>
                </c:pt>
                <c:pt idx="205">
                  <c:v>42305</c:v>
                </c:pt>
                <c:pt idx="206">
                  <c:v>42306</c:v>
                </c:pt>
                <c:pt idx="207">
                  <c:v>42307</c:v>
                </c:pt>
                <c:pt idx="208">
                  <c:v>42310</c:v>
                </c:pt>
                <c:pt idx="209">
                  <c:v>42311</c:v>
                </c:pt>
                <c:pt idx="210">
                  <c:v>42312</c:v>
                </c:pt>
                <c:pt idx="211">
                  <c:v>42313</c:v>
                </c:pt>
              </c:numCache>
            </c:numRef>
          </c:cat>
          <c:val>
            <c:numRef>
              <c:f>Basic!$AD$5:$AD$216</c:f>
              <c:numCache>
                <c:formatCode>0.00</c:formatCode>
                <c:ptCount val="212"/>
                <c:pt idx="0" formatCode="General">
                  <c:v>100</c:v>
                </c:pt>
                <c:pt idx="1">
                  <c:v>102.16498504284338</c:v>
                </c:pt>
                <c:pt idx="2">
                  <c:v>100</c:v>
                </c:pt>
                <c:pt idx="3">
                  <c:v>100.06288606264673</c:v>
                </c:pt>
                <c:pt idx="4">
                  <c:v>100.51588558365924</c:v>
                </c:pt>
                <c:pt idx="5">
                  <c:v>101.21178319728236</c:v>
                </c:pt>
                <c:pt idx="6">
                  <c:v>101.17882675049435</c:v>
                </c:pt>
                <c:pt idx="7">
                  <c:v>101.32588233367018</c:v>
                </c:pt>
                <c:pt idx="8">
                  <c:v>100.79602494549511</c:v>
                </c:pt>
                <c:pt idx="10">
                  <c:v>101.56649791162499</c:v>
                </c:pt>
                <c:pt idx="11">
                  <c:v>102.16783824511607</c:v>
                </c:pt>
                <c:pt idx="12">
                  <c:v>101.80841054887955</c:v>
                </c:pt>
                <c:pt idx="13">
                  <c:v>102.29240159326518</c:v>
                </c:pt>
                <c:pt idx="14">
                  <c:v>102.98269438870136</c:v>
                </c:pt>
                <c:pt idx="15">
                  <c:v>102.7594690054876</c:v>
                </c:pt>
                <c:pt idx="16">
                  <c:v>103.25977166171458</c:v>
                </c:pt>
                <c:pt idx="17">
                  <c:v>103.08024826132302</c:v>
                </c:pt>
                <c:pt idx="18">
                  <c:v>103.17828130690849</c:v>
                </c:pt>
                <c:pt idx="19">
                  <c:v>103.52237080561648</c:v>
                </c:pt>
                <c:pt idx="20">
                  <c:v>103.55867049861959</c:v>
                </c:pt>
                <c:pt idx="21">
                  <c:v>103.73386230017904</c:v>
                </c:pt>
                <c:pt idx="22">
                  <c:v>103.77146899033359</c:v>
                </c:pt>
                <c:pt idx="23">
                  <c:v>103.77146899033359</c:v>
                </c:pt>
                <c:pt idx="24">
                  <c:v>103.77304679891476</c:v>
                </c:pt>
                <c:pt idx="25">
                  <c:v>103.78450025744974</c:v>
                </c:pt>
                <c:pt idx="26">
                  <c:v>103.78708562534538</c:v>
                </c:pt>
                <c:pt idx="27">
                  <c:v>103.7376903444237</c:v>
                </c:pt>
                <c:pt idx="28">
                  <c:v>103.86716041977091</c:v>
                </c:pt>
                <c:pt idx="29">
                  <c:v>104.12740506473783</c:v>
                </c:pt>
                <c:pt idx="30">
                  <c:v>104.0441467204668</c:v>
                </c:pt>
                <c:pt idx="31">
                  <c:v>104.0441467204668</c:v>
                </c:pt>
                <c:pt idx="32">
                  <c:v>103.97060211747161</c:v>
                </c:pt>
                <c:pt idx="33">
                  <c:v>104.35202577239642</c:v>
                </c:pt>
                <c:pt idx="34">
                  <c:v>104.06038761134255</c:v>
                </c:pt>
                <c:pt idx="35">
                  <c:v>103.82933719447945</c:v>
                </c:pt>
                <c:pt idx="36">
                  <c:v>103.99185917869356</c:v>
                </c:pt>
                <c:pt idx="37">
                  <c:v>103.00970371992146</c:v>
                </c:pt>
                <c:pt idx="38">
                  <c:v>103.39859647701712</c:v>
                </c:pt>
                <c:pt idx="39">
                  <c:v>101.84928991466859</c:v>
                </c:pt>
                <c:pt idx="40">
                  <c:v>101.59868317160696</c:v>
                </c:pt>
                <c:pt idx="41">
                  <c:v>102.82139234672616</c:v>
                </c:pt>
                <c:pt idx="42">
                  <c:v>102.39861943689485</c:v>
                </c:pt>
                <c:pt idx="43">
                  <c:v>103.51432044172255</c:v>
                </c:pt>
                <c:pt idx="44">
                  <c:v>103.26569335262749</c:v>
                </c:pt>
                <c:pt idx="45">
                  <c:v>104.42996634478428</c:v>
                </c:pt>
                <c:pt idx="46">
                  <c:v>104.14644430102669</c:v>
                </c:pt>
                <c:pt idx="47">
                  <c:v>105.1167408069096</c:v>
                </c:pt>
                <c:pt idx="48">
                  <c:v>105.09032508844308</c:v>
                </c:pt>
                <c:pt idx="49">
                  <c:v>104.83334985526687</c:v>
                </c:pt>
                <c:pt idx="50">
                  <c:v>103.82731202322755</c:v>
                </c:pt>
                <c:pt idx="51">
                  <c:v>103.50655067892045</c:v>
                </c:pt>
                <c:pt idx="52">
                  <c:v>103.59037170899458</c:v>
                </c:pt>
                <c:pt idx="53">
                  <c:v>103.59546782473316</c:v>
                </c:pt>
                <c:pt idx="54">
                  <c:v>104.14742857666096</c:v>
                </c:pt>
                <c:pt idx="55">
                  <c:v>103.62824977606751</c:v>
                </c:pt>
                <c:pt idx="56">
                  <c:v>104.17211531966937</c:v>
                </c:pt>
                <c:pt idx="57">
                  <c:v>104.17262291235338</c:v>
                </c:pt>
                <c:pt idx="58">
                  <c:v>104.77523528880897</c:v>
                </c:pt>
                <c:pt idx="59">
                  <c:v>104.72971711495755</c:v>
                </c:pt>
                <c:pt idx="60">
                  <c:v>104.86438349666545</c:v>
                </c:pt>
                <c:pt idx="61">
                  <c:v>105.25396879953129</c:v>
                </c:pt>
                <c:pt idx="62">
                  <c:v>105.81608693529883</c:v>
                </c:pt>
                <c:pt idx="63">
                  <c:v>105.53642607047186</c:v>
                </c:pt>
                <c:pt idx="64">
                  <c:v>105.70236091816548</c:v>
                </c:pt>
                <c:pt idx="65">
                  <c:v>106.14826706705621</c:v>
                </c:pt>
                <c:pt idx="66">
                  <c:v>106.23288582617396</c:v>
                </c:pt>
                <c:pt idx="67">
                  <c:v>105.17682118693156</c:v>
                </c:pt>
                <c:pt idx="68">
                  <c:v>105.66452198639126</c:v>
                </c:pt>
                <c:pt idx="69">
                  <c:v>105.65160347381634</c:v>
                </c:pt>
                <c:pt idx="70">
                  <c:v>105.85665785376277</c:v>
                </c:pt>
                <c:pt idx="71">
                  <c:v>105.98994320072794</c:v>
                </c:pt>
                <c:pt idx="72">
                  <c:v>106.05482243253449</c:v>
                </c:pt>
                <c:pt idx="73">
                  <c:v>105.97210355631091</c:v>
                </c:pt>
                <c:pt idx="74">
                  <c:v>106.12589434127074</c:v>
                </c:pt>
                <c:pt idx="75">
                  <c:v>105.9968742640297</c:v>
                </c:pt>
                <c:pt idx="76">
                  <c:v>105.53902879250236</c:v>
                </c:pt>
                <c:pt idx="77">
                  <c:v>106.09523879810703</c:v>
                </c:pt>
                <c:pt idx="78">
                  <c:v>106.30798271730144</c:v>
                </c:pt>
                <c:pt idx="79">
                  <c:v>105.82989838713722</c:v>
                </c:pt>
                <c:pt idx="80">
                  <c:v>105.61303285757822</c:v>
                </c:pt>
                <c:pt idx="81">
                  <c:v>105.87090926312651</c:v>
                </c:pt>
                <c:pt idx="82">
                  <c:v>106.46095324142233</c:v>
                </c:pt>
                <c:pt idx="83">
                  <c:v>106.4040506509872</c:v>
                </c:pt>
                <c:pt idx="84">
                  <c:v>106.36683323770778</c:v>
                </c:pt>
                <c:pt idx="85">
                  <c:v>106.48853296888683</c:v>
                </c:pt>
                <c:pt idx="86">
                  <c:v>106.62058803289148</c:v>
                </c:pt>
                <c:pt idx="87">
                  <c:v>106.62049394499856</c:v>
                </c:pt>
                <c:pt idx="88">
                  <c:v>106.82135239855894</c:v>
                </c:pt>
                <c:pt idx="89">
                  <c:v>106.81440386848988</c:v>
                </c:pt>
                <c:pt idx="90">
                  <c:v>106.77991177169875</c:v>
                </c:pt>
                <c:pt idx="91">
                  <c:v>106.98981501215496</c:v>
                </c:pt>
                <c:pt idx="92">
                  <c:v>106.95464065212934</c:v>
                </c:pt>
                <c:pt idx="93">
                  <c:v>106.95464065212934</c:v>
                </c:pt>
                <c:pt idx="94">
                  <c:v>106.36819592054616</c:v>
                </c:pt>
                <c:pt idx="95">
                  <c:v>106.88458643918183</c:v>
                </c:pt>
                <c:pt idx="96">
                  <c:v>106.88590701210126</c:v>
                </c:pt>
                <c:pt idx="97">
                  <c:v>106.59269697017905</c:v>
                </c:pt>
                <c:pt idx="98">
                  <c:v>106.88183972044658</c:v>
                </c:pt>
                <c:pt idx="99">
                  <c:v>106.63979718386904</c:v>
                </c:pt>
                <c:pt idx="100">
                  <c:v>106.93168665287183</c:v>
                </c:pt>
                <c:pt idx="101">
                  <c:v>106.29424426246406</c:v>
                </c:pt>
                <c:pt idx="102">
                  <c:v>106.26487017088208</c:v>
                </c:pt>
                <c:pt idx="103">
                  <c:v>105.81743919808991</c:v>
                </c:pt>
                <c:pt idx="104">
                  <c:v>105.77665166955791</c:v>
                </c:pt>
                <c:pt idx="105">
                  <c:v>106.91761111950505</c:v>
                </c:pt>
                <c:pt idx="106">
                  <c:v>107.11018955024034</c:v>
                </c:pt>
                <c:pt idx="107">
                  <c:v>106.51688788330119</c:v>
                </c:pt>
                <c:pt idx="108">
                  <c:v>106.10946688393264</c:v>
                </c:pt>
                <c:pt idx="109">
                  <c:v>106.70101113492089</c:v>
                </c:pt>
                <c:pt idx="110">
                  <c:v>107.10010654530525</c:v>
                </c:pt>
                <c:pt idx="111">
                  <c:v>107.9568319672919</c:v>
                </c:pt>
                <c:pt idx="112">
                  <c:v>107.62047869742653</c:v>
                </c:pt>
                <c:pt idx="113">
                  <c:v>107.98201883635899</c:v>
                </c:pt>
                <c:pt idx="114">
                  <c:v>108.09200874072084</c:v>
                </c:pt>
                <c:pt idx="115">
                  <c:v>107.81888841454024</c:v>
                </c:pt>
                <c:pt idx="116">
                  <c:v>107.63510592114535</c:v>
                </c:pt>
                <c:pt idx="117">
                  <c:v>107.57294269106787</c:v>
                </c:pt>
                <c:pt idx="118">
                  <c:v>106.01444319070626</c:v>
                </c:pt>
                <c:pt idx="119">
                  <c:v>106.57748114885399</c:v>
                </c:pt>
                <c:pt idx="120">
                  <c:v>106.56442820067096</c:v>
                </c:pt>
                <c:pt idx="121">
                  <c:v>106.94745205329383</c:v>
                </c:pt>
                <c:pt idx="122">
                  <c:v>106.94745205329383</c:v>
                </c:pt>
                <c:pt idx="123">
                  <c:v>106.72369399882633</c:v>
                </c:pt>
                <c:pt idx="124">
                  <c:v>107.34503056338812</c:v>
                </c:pt>
                <c:pt idx="125">
                  <c:v>106.02984845265148</c:v>
                </c:pt>
                <c:pt idx="126">
                  <c:v>106.12149559592434</c:v>
                </c:pt>
                <c:pt idx="127">
                  <c:v>107.28679899032554</c:v>
                </c:pt>
                <c:pt idx="128">
                  <c:v>108.32869632286784</c:v>
                </c:pt>
                <c:pt idx="129">
                  <c:v>108.66874954563373</c:v>
                </c:pt>
                <c:pt idx="130">
                  <c:v>108.7662985233281</c:v>
                </c:pt>
                <c:pt idx="131">
                  <c:v>108.96431110766954</c:v>
                </c:pt>
                <c:pt idx="132">
                  <c:v>108.99825701136278</c:v>
                </c:pt>
                <c:pt idx="133">
                  <c:v>109.04598076863066</c:v>
                </c:pt>
                <c:pt idx="134">
                  <c:v>108.93545540757133</c:v>
                </c:pt>
                <c:pt idx="135">
                  <c:v>108.81453531024886</c:v>
                </c:pt>
                <c:pt idx="136">
                  <c:v>108.41433796411738</c:v>
                </c:pt>
                <c:pt idx="137">
                  <c:v>107.51519327735444</c:v>
                </c:pt>
                <c:pt idx="138">
                  <c:v>106.93308804661775</c:v>
                </c:pt>
                <c:pt idx="139">
                  <c:v>107.52508428042113</c:v>
                </c:pt>
                <c:pt idx="140">
                  <c:v>108.87713082689309</c:v>
                </c:pt>
                <c:pt idx="141">
                  <c:v>108.91373950287941</c:v>
                </c:pt>
                <c:pt idx="142">
                  <c:v>108.70462672384669</c:v>
                </c:pt>
                <c:pt idx="143">
                  <c:v>108.44597637103742</c:v>
                </c:pt>
                <c:pt idx="144">
                  <c:v>108.40163616539242</c:v>
                </c:pt>
                <c:pt idx="145">
                  <c:v>108.730450987978</c:v>
                </c:pt>
                <c:pt idx="146">
                  <c:v>107.98417446296604</c:v>
                </c:pt>
                <c:pt idx="147">
                  <c:v>107.7301201991759</c:v>
                </c:pt>
                <c:pt idx="148">
                  <c:v>108.9792263413373</c:v>
                </c:pt>
                <c:pt idx="149">
                  <c:v>107.97894356338526</c:v>
                </c:pt>
                <c:pt idx="150">
                  <c:v>108.07179787279722</c:v>
                </c:pt>
                <c:pt idx="151">
                  <c:v>108.20342134774739</c:v>
                </c:pt>
                <c:pt idx="152">
                  <c:v>108.60815026035932</c:v>
                </c:pt>
                <c:pt idx="153">
                  <c:v>109.11809361636637</c:v>
                </c:pt>
                <c:pt idx="154">
                  <c:v>108.94492371166886</c:v>
                </c:pt>
                <c:pt idx="155">
                  <c:v>108.13871487661716</c:v>
                </c:pt>
                <c:pt idx="156">
                  <c:v>105.87176947053291</c:v>
                </c:pt>
                <c:pt idx="157">
                  <c:v>102.50632947712154</c:v>
                </c:pt>
                <c:pt idx="158">
                  <c:v>99.114687688321126</c:v>
                </c:pt>
                <c:pt idx="159">
                  <c:v>99.604573412504664</c:v>
                </c:pt>
                <c:pt idx="160">
                  <c:v>101.76022628693585</c:v>
                </c:pt>
                <c:pt idx="161">
                  <c:v>103.13139991753506</c:v>
                </c:pt>
                <c:pt idx="162">
                  <c:v>103.14930463309079</c:v>
                </c:pt>
                <c:pt idx="163">
                  <c:v>102.78119903181171</c:v>
                </c:pt>
                <c:pt idx="164">
                  <c:v>100.61819549210175</c:v>
                </c:pt>
                <c:pt idx="165">
                  <c:v>102.65584373021571</c:v>
                </c:pt>
                <c:pt idx="166">
                  <c:v>102.7554587810147</c:v>
                </c:pt>
                <c:pt idx="167">
                  <c:v>101.72846770617944</c:v>
                </c:pt>
                <c:pt idx="168">
                  <c:v>101.72846770617944</c:v>
                </c:pt>
                <c:pt idx="169">
                  <c:v>103.580881927441</c:v>
                </c:pt>
                <c:pt idx="170">
                  <c:v>102.77473979235621</c:v>
                </c:pt>
                <c:pt idx="171">
                  <c:v>102.99619744242625</c:v>
                </c:pt>
                <c:pt idx="172">
                  <c:v>103.62088581345071</c:v>
                </c:pt>
                <c:pt idx="173">
                  <c:v>103.62168361049044</c:v>
                </c:pt>
                <c:pt idx="174">
                  <c:v>104.36325780779228</c:v>
                </c:pt>
                <c:pt idx="175">
                  <c:v>104.70357366666116</c:v>
                </c:pt>
                <c:pt idx="176">
                  <c:v>105.00356450354323</c:v>
                </c:pt>
                <c:pt idx="177">
                  <c:v>104.57515267015695</c:v>
                </c:pt>
                <c:pt idx="178">
                  <c:v>104.82471748859975</c:v>
                </c:pt>
                <c:pt idx="179">
                  <c:v>103.93249372681576</c:v>
                </c:pt>
                <c:pt idx="180">
                  <c:v>104.13986754104057</c:v>
                </c:pt>
                <c:pt idx="181">
                  <c:v>103.93919763625262</c:v>
                </c:pt>
                <c:pt idx="182">
                  <c:v>104.52856605549727</c:v>
                </c:pt>
                <c:pt idx="183">
                  <c:v>101.97577579016775</c:v>
                </c:pt>
                <c:pt idx="184">
                  <c:v>101.87057674665451</c:v>
                </c:pt>
                <c:pt idx="185">
                  <c:v>103.65884029491551</c:v>
                </c:pt>
                <c:pt idx="186">
                  <c:v>103.71930875419514</c:v>
                </c:pt>
                <c:pt idx="187">
                  <c:v>104.99249602242203</c:v>
                </c:pt>
                <c:pt idx="188">
                  <c:v>105.94510891549542</c:v>
                </c:pt>
                <c:pt idx="189">
                  <c:v>105.96837216952932</c:v>
                </c:pt>
                <c:pt idx="190">
                  <c:v>106.3312837577631</c:v>
                </c:pt>
                <c:pt idx="191">
                  <c:v>106.50167790648186</c:v>
                </c:pt>
                <c:pt idx="192">
                  <c:v>106.6026317766655</c:v>
                </c:pt>
                <c:pt idx="193">
                  <c:v>106.65120903709486</c:v>
                </c:pt>
                <c:pt idx="194">
                  <c:v>106.62994370649196</c:v>
                </c:pt>
                <c:pt idx="195">
                  <c:v>106.645161165651</c:v>
                </c:pt>
                <c:pt idx="196">
                  <c:v>106.70241452584037</c:v>
                </c:pt>
                <c:pt idx="197">
                  <c:v>104.86957227634369</c:v>
                </c:pt>
                <c:pt idx="198">
                  <c:v>106.70782997555044</c:v>
                </c:pt>
                <c:pt idx="199">
                  <c:v>106.70356169436354</c:v>
                </c:pt>
                <c:pt idx="200">
                  <c:v>106.70622937010536</c:v>
                </c:pt>
                <c:pt idx="201">
                  <c:v>106.70622937010536</c:v>
                </c:pt>
                <c:pt idx="202">
                  <c:v>106.70622937010536</c:v>
                </c:pt>
                <c:pt idx="203">
                  <c:v>106.70222785649264</c:v>
                </c:pt>
                <c:pt idx="204">
                  <c:v>106.70222785649264</c:v>
                </c:pt>
                <c:pt idx="205">
                  <c:v>106.69609220228645</c:v>
                </c:pt>
                <c:pt idx="206">
                  <c:v>106.68995654808025</c:v>
                </c:pt>
                <c:pt idx="207">
                  <c:v>106.68728887233843</c:v>
                </c:pt>
                <c:pt idx="208">
                  <c:v>106.6920906886737</c:v>
                </c:pt>
                <c:pt idx="209">
                  <c:v>106.69289099139625</c:v>
                </c:pt>
                <c:pt idx="210">
                  <c:v>106.69609220228644</c:v>
                </c:pt>
                <c:pt idx="211">
                  <c:v>106.69609220228644</c:v>
                </c:pt>
              </c:numCache>
            </c:numRef>
          </c:val>
          <c:smooth val="0"/>
        </c:ser>
        <c:ser>
          <c:idx val="1"/>
          <c:order val="1"/>
          <c:tx>
            <c:strRef>
              <c:f>Basic!$AJ$4</c:f>
              <c:strCache>
                <c:ptCount val="1"/>
                <c:pt idx="0">
                  <c:v>PUT</c:v>
                </c:pt>
              </c:strCache>
            </c:strRef>
          </c:tx>
          <c:spPr>
            <a:ln w="28575" cap="rnd">
              <a:solidFill>
                <a:schemeClr val="accent2"/>
              </a:solidFill>
              <a:round/>
            </a:ln>
            <a:effectLst/>
          </c:spPr>
          <c:marker>
            <c:symbol val="none"/>
          </c:marker>
          <c:cat>
            <c:numRef>
              <c:f>Basic!$A$5:$A$216</c:f>
              <c:numCache>
                <c:formatCode>mm/dd/yy;@</c:formatCode>
                <c:ptCount val="212"/>
                <c:pt idx="1">
                  <c:v>42020</c:v>
                </c:pt>
                <c:pt idx="2">
                  <c:v>42023</c:v>
                </c:pt>
                <c:pt idx="3">
                  <c:v>42024</c:v>
                </c:pt>
                <c:pt idx="4">
                  <c:v>42025</c:v>
                </c:pt>
                <c:pt idx="5">
                  <c:v>42026</c:v>
                </c:pt>
                <c:pt idx="6">
                  <c:v>42027</c:v>
                </c:pt>
                <c:pt idx="7">
                  <c:v>42030</c:v>
                </c:pt>
                <c:pt idx="8">
                  <c:v>42031</c:v>
                </c:pt>
                <c:pt idx="10">
                  <c:v>42032</c:v>
                </c:pt>
                <c:pt idx="11">
                  <c:v>42033</c:v>
                </c:pt>
                <c:pt idx="12">
                  <c:v>42034</c:v>
                </c:pt>
                <c:pt idx="13">
                  <c:v>42037</c:v>
                </c:pt>
                <c:pt idx="14">
                  <c:v>42038</c:v>
                </c:pt>
                <c:pt idx="15">
                  <c:v>42039</c:v>
                </c:pt>
                <c:pt idx="16">
                  <c:v>42040</c:v>
                </c:pt>
                <c:pt idx="17">
                  <c:v>42041</c:v>
                </c:pt>
                <c:pt idx="18">
                  <c:v>42044</c:v>
                </c:pt>
                <c:pt idx="19">
                  <c:v>42045</c:v>
                </c:pt>
                <c:pt idx="20">
                  <c:v>42046</c:v>
                </c:pt>
                <c:pt idx="21">
                  <c:v>42047</c:v>
                </c:pt>
                <c:pt idx="22">
                  <c:v>42048</c:v>
                </c:pt>
                <c:pt idx="23">
                  <c:v>42051</c:v>
                </c:pt>
                <c:pt idx="24">
                  <c:v>42052</c:v>
                </c:pt>
                <c:pt idx="25">
                  <c:v>42053</c:v>
                </c:pt>
                <c:pt idx="26">
                  <c:v>42054</c:v>
                </c:pt>
                <c:pt idx="27">
                  <c:v>42055</c:v>
                </c:pt>
                <c:pt idx="28">
                  <c:v>42058</c:v>
                </c:pt>
                <c:pt idx="29">
                  <c:v>42059</c:v>
                </c:pt>
                <c:pt idx="30">
                  <c:v>42060</c:v>
                </c:pt>
                <c:pt idx="31">
                  <c:v>42061</c:v>
                </c:pt>
                <c:pt idx="32">
                  <c:v>42062</c:v>
                </c:pt>
                <c:pt idx="33">
                  <c:v>42065</c:v>
                </c:pt>
                <c:pt idx="34">
                  <c:v>42066</c:v>
                </c:pt>
                <c:pt idx="35">
                  <c:v>42067</c:v>
                </c:pt>
                <c:pt idx="36">
                  <c:v>42068</c:v>
                </c:pt>
                <c:pt idx="37">
                  <c:v>42069</c:v>
                </c:pt>
                <c:pt idx="38">
                  <c:v>42072</c:v>
                </c:pt>
                <c:pt idx="39">
                  <c:v>42073</c:v>
                </c:pt>
                <c:pt idx="40">
                  <c:v>42074</c:v>
                </c:pt>
                <c:pt idx="41">
                  <c:v>42075</c:v>
                </c:pt>
                <c:pt idx="42">
                  <c:v>42076</c:v>
                </c:pt>
                <c:pt idx="43">
                  <c:v>42079</c:v>
                </c:pt>
                <c:pt idx="44">
                  <c:v>42080</c:v>
                </c:pt>
                <c:pt idx="45">
                  <c:v>42081</c:v>
                </c:pt>
                <c:pt idx="46">
                  <c:v>42082</c:v>
                </c:pt>
                <c:pt idx="47">
                  <c:v>42083</c:v>
                </c:pt>
                <c:pt idx="48">
                  <c:v>42086</c:v>
                </c:pt>
                <c:pt idx="49">
                  <c:v>42087</c:v>
                </c:pt>
                <c:pt idx="50">
                  <c:v>42088</c:v>
                </c:pt>
                <c:pt idx="51">
                  <c:v>42089</c:v>
                </c:pt>
                <c:pt idx="52">
                  <c:v>42090</c:v>
                </c:pt>
                <c:pt idx="53">
                  <c:v>42093</c:v>
                </c:pt>
                <c:pt idx="54">
                  <c:v>42094</c:v>
                </c:pt>
                <c:pt idx="55">
                  <c:v>42095</c:v>
                </c:pt>
                <c:pt idx="56">
                  <c:v>42096</c:v>
                </c:pt>
                <c:pt idx="57">
                  <c:v>42097</c:v>
                </c:pt>
                <c:pt idx="58">
                  <c:v>42100</c:v>
                </c:pt>
                <c:pt idx="59">
                  <c:v>42101</c:v>
                </c:pt>
                <c:pt idx="60">
                  <c:v>42102</c:v>
                </c:pt>
                <c:pt idx="61">
                  <c:v>42103</c:v>
                </c:pt>
                <c:pt idx="62">
                  <c:v>42104</c:v>
                </c:pt>
                <c:pt idx="63">
                  <c:v>42107</c:v>
                </c:pt>
                <c:pt idx="64">
                  <c:v>42108</c:v>
                </c:pt>
                <c:pt idx="65">
                  <c:v>42109</c:v>
                </c:pt>
                <c:pt idx="66">
                  <c:v>42110</c:v>
                </c:pt>
                <c:pt idx="67">
                  <c:v>42111</c:v>
                </c:pt>
                <c:pt idx="68">
                  <c:v>42114</c:v>
                </c:pt>
                <c:pt idx="69">
                  <c:v>42115</c:v>
                </c:pt>
                <c:pt idx="70">
                  <c:v>42116</c:v>
                </c:pt>
                <c:pt idx="71">
                  <c:v>42117</c:v>
                </c:pt>
                <c:pt idx="72">
                  <c:v>42118</c:v>
                </c:pt>
                <c:pt idx="73">
                  <c:v>42121</c:v>
                </c:pt>
                <c:pt idx="74">
                  <c:v>42122</c:v>
                </c:pt>
                <c:pt idx="75">
                  <c:v>42123</c:v>
                </c:pt>
                <c:pt idx="76">
                  <c:v>42124</c:v>
                </c:pt>
                <c:pt idx="77">
                  <c:v>42125</c:v>
                </c:pt>
                <c:pt idx="78">
                  <c:v>42128</c:v>
                </c:pt>
                <c:pt idx="79">
                  <c:v>42129</c:v>
                </c:pt>
                <c:pt idx="80">
                  <c:v>42130</c:v>
                </c:pt>
                <c:pt idx="81">
                  <c:v>42131</c:v>
                </c:pt>
                <c:pt idx="82">
                  <c:v>42132</c:v>
                </c:pt>
                <c:pt idx="83">
                  <c:v>42135</c:v>
                </c:pt>
                <c:pt idx="84">
                  <c:v>42136</c:v>
                </c:pt>
                <c:pt idx="85">
                  <c:v>42137</c:v>
                </c:pt>
                <c:pt idx="86">
                  <c:v>42138</c:v>
                </c:pt>
                <c:pt idx="87">
                  <c:v>42139</c:v>
                </c:pt>
                <c:pt idx="88">
                  <c:v>42142</c:v>
                </c:pt>
                <c:pt idx="89">
                  <c:v>42143</c:v>
                </c:pt>
                <c:pt idx="90">
                  <c:v>42144</c:v>
                </c:pt>
                <c:pt idx="91">
                  <c:v>42145</c:v>
                </c:pt>
                <c:pt idx="92">
                  <c:v>42146</c:v>
                </c:pt>
                <c:pt idx="93">
                  <c:v>42149</c:v>
                </c:pt>
                <c:pt idx="94">
                  <c:v>42150</c:v>
                </c:pt>
                <c:pt idx="95">
                  <c:v>42151</c:v>
                </c:pt>
                <c:pt idx="96">
                  <c:v>42152</c:v>
                </c:pt>
                <c:pt idx="97">
                  <c:v>42153</c:v>
                </c:pt>
                <c:pt idx="98">
                  <c:v>42156</c:v>
                </c:pt>
                <c:pt idx="99">
                  <c:v>42157</c:v>
                </c:pt>
                <c:pt idx="100">
                  <c:v>42158</c:v>
                </c:pt>
                <c:pt idx="101">
                  <c:v>42159</c:v>
                </c:pt>
                <c:pt idx="102">
                  <c:v>42160</c:v>
                </c:pt>
                <c:pt idx="103">
                  <c:v>42163</c:v>
                </c:pt>
                <c:pt idx="104">
                  <c:v>42164</c:v>
                </c:pt>
                <c:pt idx="105">
                  <c:v>42165</c:v>
                </c:pt>
                <c:pt idx="106">
                  <c:v>42166</c:v>
                </c:pt>
                <c:pt idx="107">
                  <c:v>42167</c:v>
                </c:pt>
                <c:pt idx="108">
                  <c:v>42170</c:v>
                </c:pt>
                <c:pt idx="109">
                  <c:v>42171</c:v>
                </c:pt>
                <c:pt idx="110">
                  <c:v>42172</c:v>
                </c:pt>
                <c:pt idx="111">
                  <c:v>42173</c:v>
                </c:pt>
                <c:pt idx="112">
                  <c:v>42174</c:v>
                </c:pt>
                <c:pt idx="113">
                  <c:v>42177</c:v>
                </c:pt>
                <c:pt idx="114">
                  <c:v>42178</c:v>
                </c:pt>
                <c:pt idx="115">
                  <c:v>42179</c:v>
                </c:pt>
                <c:pt idx="116">
                  <c:v>42180</c:v>
                </c:pt>
                <c:pt idx="117">
                  <c:v>42181</c:v>
                </c:pt>
                <c:pt idx="118">
                  <c:v>42184</c:v>
                </c:pt>
                <c:pt idx="119">
                  <c:v>42185</c:v>
                </c:pt>
                <c:pt idx="120">
                  <c:v>42186</c:v>
                </c:pt>
                <c:pt idx="121">
                  <c:v>42187</c:v>
                </c:pt>
                <c:pt idx="122">
                  <c:v>42188</c:v>
                </c:pt>
                <c:pt idx="123">
                  <c:v>42191</c:v>
                </c:pt>
                <c:pt idx="124">
                  <c:v>42192</c:v>
                </c:pt>
                <c:pt idx="125">
                  <c:v>42193</c:v>
                </c:pt>
                <c:pt idx="126">
                  <c:v>42194</c:v>
                </c:pt>
                <c:pt idx="127">
                  <c:v>42195</c:v>
                </c:pt>
                <c:pt idx="128">
                  <c:v>42198</c:v>
                </c:pt>
                <c:pt idx="129">
                  <c:v>42199</c:v>
                </c:pt>
                <c:pt idx="130">
                  <c:v>42200</c:v>
                </c:pt>
                <c:pt idx="131">
                  <c:v>42201</c:v>
                </c:pt>
                <c:pt idx="132">
                  <c:v>42202</c:v>
                </c:pt>
                <c:pt idx="133">
                  <c:v>42205</c:v>
                </c:pt>
                <c:pt idx="134">
                  <c:v>42206</c:v>
                </c:pt>
                <c:pt idx="135">
                  <c:v>42207</c:v>
                </c:pt>
                <c:pt idx="136">
                  <c:v>42208</c:v>
                </c:pt>
                <c:pt idx="137">
                  <c:v>42209</c:v>
                </c:pt>
                <c:pt idx="138">
                  <c:v>42212</c:v>
                </c:pt>
                <c:pt idx="139">
                  <c:v>42213</c:v>
                </c:pt>
                <c:pt idx="140">
                  <c:v>42214</c:v>
                </c:pt>
                <c:pt idx="141">
                  <c:v>42215</c:v>
                </c:pt>
                <c:pt idx="142">
                  <c:v>42216</c:v>
                </c:pt>
                <c:pt idx="143">
                  <c:v>42219</c:v>
                </c:pt>
                <c:pt idx="144">
                  <c:v>42220</c:v>
                </c:pt>
                <c:pt idx="145">
                  <c:v>42221</c:v>
                </c:pt>
                <c:pt idx="146">
                  <c:v>42222</c:v>
                </c:pt>
                <c:pt idx="147">
                  <c:v>42223</c:v>
                </c:pt>
                <c:pt idx="148">
                  <c:v>42226</c:v>
                </c:pt>
                <c:pt idx="149">
                  <c:v>42227</c:v>
                </c:pt>
                <c:pt idx="150">
                  <c:v>42228</c:v>
                </c:pt>
                <c:pt idx="151">
                  <c:v>42229</c:v>
                </c:pt>
                <c:pt idx="152">
                  <c:v>42230</c:v>
                </c:pt>
                <c:pt idx="153">
                  <c:v>42233</c:v>
                </c:pt>
                <c:pt idx="154">
                  <c:v>42234</c:v>
                </c:pt>
                <c:pt idx="155">
                  <c:v>42235</c:v>
                </c:pt>
                <c:pt idx="156">
                  <c:v>42236</c:v>
                </c:pt>
                <c:pt idx="157">
                  <c:v>42237</c:v>
                </c:pt>
                <c:pt idx="158">
                  <c:v>42240</c:v>
                </c:pt>
                <c:pt idx="159">
                  <c:v>42241</c:v>
                </c:pt>
                <c:pt idx="160">
                  <c:v>42242</c:v>
                </c:pt>
                <c:pt idx="161">
                  <c:v>42243</c:v>
                </c:pt>
                <c:pt idx="162">
                  <c:v>42244</c:v>
                </c:pt>
                <c:pt idx="163">
                  <c:v>42247</c:v>
                </c:pt>
                <c:pt idx="164">
                  <c:v>42248</c:v>
                </c:pt>
                <c:pt idx="165">
                  <c:v>42249</c:v>
                </c:pt>
                <c:pt idx="166">
                  <c:v>42250</c:v>
                </c:pt>
                <c:pt idx="167">
                  <c:v>42251</c:v>
                </c:pt>
                <c:pt idx="168">
                  <c:v>42254</c:v>
                </c:pt>
                <c:pt idx="169">
                  <c:v>42255</c:v>
                </c:pt>
                <c:pt idx="170">
                  <c:v>42256</c:v>
                </c:pt>
                <c:pt idx="171">
                  <c:v>42257</c:v>
                </c:pt>
                <c:pt idx="172">
                  <c:v>42258</c:v>
                </c:pt>
                <c:pt idx="173">
                  <c:v>42261</c:v>
                </c:pt>
                <c:pt idx="174">
                  <c:v>42262</c:v>
                </c:pt>
                <c:pt idx="175">
                  <c:v>42263</c:v>
                </c:pt>
                <c:pt idx="176">
                  <c:v>42264</c:v>
                </c:pt>
                <c:pt idx="177">
                  <c:v>42265</c:v>
                </c:pt>
                <c:pt idx="178">
                  <c:v>42268</c:v>
                </c:pt>
                <c:pt idx="179">
                  <c:v>42269</c:v>
                </c:pt>
                <c:pt idx="180">
                  <c:v>42270</c:v>
                </c:pt>
                <c:pt idx="181">
                  <c:v>42271</c:v>
                </c:pt>
                <c:pt idx="182">
                  <c:v>42272</c:v>
                </c:pt>
                <c:pt idx="183">
                  <c:v>42275</c:v>
                </c:pt>
                <c:pt idx="184">
                  <c:v>42276</c:v>
                </c:pt>
                <c:pt idx="185">
                  <c:v>42277</c:v>
                </c:pt>
                <c:pt idx="186">
                  <c:v>42278</c:v>
                </c:pt>
                <c:pt idx="187">
                  <c:v>42279</c:v>
                </c:pt>
                <c:pt idx="188">
                  <c:v>42282</c:v>
                </c:pt>
                <c:pt idx="189">
                  <c:v>42283</c:v>
                </c:pt>
                <c:pt idx="190">
                  <c:v>42284</c:v>
                </c:pt>
                <c:pt idx="191">
                  <c:v>42285</c:v>
                </c:pt>
                <c:pt idx="192">
                  <c:v>42286</c:v>
                </c:pt>
                <c:pt idx="193">
                  <c:v>42289</c:v>
                </c:pt>
                <c:pt idx="194">
                  <c:v>42290</c:v>
                </c:pt>
                <c:pt idx="195">
                  <c:v>42291</c:v>
                </c:pt>
                <c:pt idx="196">
                  <c:v>42292</c:v>
                </c:pt>
                <c:pt idx="197">
                  <c:v>42293</c:v>
                </c:pt>
                <c:pt idx="198">
                  <c:v>42296</c:v>
                </c:pt>
                <c:pt idx="199">
                  <c:v>42297</c:v>
                </c:pt>
                <c:pt idx="200">
                  <c:v>42298</c:v>
                </c:pt>
                <c:pt idx="201">
                  <c:v>42299</c:v>
                </c:pt>
                <c:pt idx="202">
                  <c:v>42300</c:v>
                </c:pt>
                <c:pt idx="203">
                  <c:v>42303</c:v>
                </c:pt>
                <c:pt idx="204">
                  <c:v>42304</c:v>
                </c:pt>
                <c:pt idx="205">
                  <c:v>42305</c:v>
                </c:pt>
                <c:pt idx="206">
                  <c:v>42306</c:v>
                </c:pt>
                <c:pt idx="207">
                  <c:v>42307</c:v>
                </c:pt>
                <c:pt idx="208">
                  <c:v>42310</c:v>
                </c:pt>
                <c:pt idx="209">
                  <c:v>42311</c:v>
                </c:pt>
                <c:pt idx="210">
                  <c:v>42312</c:v>
                </c:pt>
                <c:pt idx="211">
                  <c:v>42313</c:v>
                </c:pt>
              </c:numCache>
            </c:numRef>
          </c:cat>
          <c:val>
            <c:numRef>
              <c:f>Basic!$AJ$5:$AJ$216</c:f>
              <c:numCache>
                <c:formatCode>General</c:formatCode>
                <c:ptCount val="212"/>
                <c:pt idx="0">
                  <c:v>100</c:v>
                </c:pt>
                <c:pt idx="1">
                  <c:v>100.39130831863878</c:v>
                </c:pt>
                <c:pt idx="2">
                  <c:v>100.78414785927993</c:v>
                </c:pt>
                <c:pt idx="3">
                  <c:v>100.96893055164612</c:v>
                </c:pt>
                <c:pt idx="4">
                  <c:v>101.30041095398246</c:v>
                </c:pt>
                <c:pt idx="5">
                  <c:v>101.91400233703057</c:v>
                </c:pt>
                <c:pt idx="6">
                  <c:v>101.79833683493875</c:v>
                </c:pt>
                <c:pt idx="7">
                  <c:v>102.01133062537615</c:v>
                </c:pt>
                <c:pt idx="8">
                  <c:v>101.49506753067359</c:v>
                </c:pt>
                <c:pt idx="10">
                  <c:v>100.86666532113814</c:v>
                </c:pt>
                <c:pt idx="11">
                  <c:v>101.36741231190152</c:v>
                </c:pt>
                <c:pt idx="12">
                  <c:v>100.63533431695448</c:v>
                </c:pt>
                <c:pt idx="13">
                  <c:v>101.48519364634869</c:v>
                </c:pt>
                <c:pt idx="14">
                  <c:v>102.08609003526476</c:v>
                </c:pt>
                <c:pt idx="15">
                  <c:v>101.99087757927452</c:v>
                </c:pt>
                <c:pt idx="16">
                  <c:v>102.29132577373255</c:v>
                </c:pt>
                <c:pt idx="17">
                  <c:v>102.23772468739732</c:v>
                </c:pt>
                <c:pt idx="18">
                  <c:v>102.24266162955978</c:v>
                </c:pt>
                <c:pt idx="19">
                  <c:v>102.50431956416995</c:v>
                </c:pt>
                <c:pt idx="20">
                  <c:v>102.54169926911426</c:v>
                </c:pt>
                <c:pt idx="21">
                  <c:v>102.6432592221705</c:v>
                </c:pt>
                <c:pt idx="22">
                  <c:v>102.67499670750057</c:v>
                </c:pt>
                <c:pt idx="23">
                  <c:v>102.70674400611972</c:v>
                </c:pt>
                <c:pt idx="24">
                  <c:v>102.71379896136844</c:v>
                </c:pt>
                <c:pt idx="25">
                  <c:v>102.72014842109226</c:v>
                </c:pt>
                <c:pt idx="26">
                  <c:v>102.72226490766687</c:v>
                </c:pt>
                <c:pt idx="27">
                  <c:v>103.11240393292005</c:v>
                </c:pt>
                <c:pt idx="28">
                  <c:v>103.17519303463349</c:v>
                </c:pt>
                <c:pt idx="29">
                  <c:v>103.39954061154221</c:v>
                </c:pt>
                <c:pt idx="30">
                  <c:v>103.38684169209455</c:v>
                </c:pt>
                <c:pt idx="31">
                  <c:v>103.37202628607227</c:v>
                </c:pt>
                <c:pt idx="32">
                  <c:v>103.31981961723189</c:v>
                </c:pt>
                <c:pt idx="33">
                  <c:v>103.59919584508046</c:v>
                </c:pt>
                <c:pt idx="34">
                  <c:v>103.42705493701214</c:v>
                </c:pt>
                <c:pt idx="35">
                  <c:v>103.30782619330908</c:v>
                </c:pt>
                <c:pt idx="36">
                  <c:v>103.37273178159714</c:v>
                </c:pt>
                <c:pt idx="37">
                  <c:v>102.58539877584207</c:v>
                </c:pt>
                <c:pt idx="38">
                  <c:v>102.99670266684136</c:v>
                </c:pt>
                <c:pt idx="39">
                  <c:v>101.76772946251756</c:v>
                </c:pt>
                <c:pt idx="40">
                  <c:v>101.55114233638244</c:v>
                </c:pt>
                <c:pt idx="41">
                  <c:v>102.62772850733428</c:v>
                </c:pt>
                <c:pt idx="42">
                  <c:v>102.22630155368317</c:v>
                </c:pt>
                <c:pt idx="43">
                  <c:v>103.26126348866768</c:v>
                </c:pt>
                <c:pt idx="44">
                  <c:v>103.08418411192528</c:v>
                </c:pt>
                <c:pt idx="45">
                  <c:v>103.93148423729431</c:v>
                </c:pt>
                <c:pt idx="46">
                  <c:v>103.90396991182438</c:v>
                </c:pt>
                <c:pt idx="47">
                  <c:v>104.12549550663361</c:v>
                </c:pt>
                <c:pt idx="48">
                  <c:v>104.10080316326315</c:v>
                </c:pt>
                <c:pt idx="49">
                  <c:v>103.77556972629803</c:v>
                </c:pt>
                <c:pt idx="50">
                  <c:v>102.67005823882651</c:v>
                </c:pt>
                <c:pt idx="51">
                  <c:v>102.48239642921106</c:v>
                </c:pt>
                <c:pt idx="52">
                  <c:v>102.74766274656223</c:v>
                </c:pt>
                <c:pt idx="53">
                  <c:v>103.72830152613172</c:v>
                </c:pt>
                <c:pt idx="54">
                  <c:v>103.0954720403232</c:v>
                </c:pt>
                <c:pt idx="55">
                  <c:v>102.78575950490522</c:v>
                </c:pt>
                <c:pt idx="56">
                  <c:v>103.17096006148431</c:v>
                </c:pt>
                <c:pt idx="57">
                  <c:v>103.55760419808367</c:v>
                </c:pt>
                <c:pt idx="58">
                  <c:v>104.1276564507622</c:v>
                </c:pt>
                <c:pt idx="59">
                  <c:v>104.0072727452276</c:v>
                </c:pt>
                <c:pt idx="60">
                  <c:v>104.27353317629235</c:v>
                </c:pt>
                <c:pt idx="61">
                  <c:v>104.71541218954877</c:v>
                </c:pt>
                <c:pt idx="62">
                  <c:v>105.15233422669493</c:v>
                </c:pt>
                <c:pt idx="63">
                  <c:v>104.9037772817382</c:v>
                </c:pt>
                <c:pt idx="64">
                  <c:v>105.08222842170713</c:v>
                </c:pt>
                <c:pt idx="65">
                  <c:v>105.50144697274524</c:v>
                </c:pt>
                <c:pt idx="66">
                  <c:v>105.56730394106712</c:v>
                </c:pt>
                <c:pt idx="67">
                  <c:v>104.98733773616809</c:v>
                </c:pt>
                <c:pt idx="68">
                  <c:v>105.51490162218735</c:v>
                </c:pt>
                <c:pt idx="69">
                  <c:v>105.50215511218957</c:v>
                </c:pt>
                <c:pt idx="70">
                  <c:v>105.71247252715295</c:v>
                </c:pt>
                <c:pt idx="71">
                  <c:v>105.83498065102052</c:v>
                </c:pt>
                <c:pt idx="72">
                  <c:v>105.93270389433685</c:v>
                </c:pt>
                <c:pt idx="73">
                  <c:v>105.81232018880225</c:v>
                </c:pt>
                <c:pt idx="74">
                  <c:v>105.96598644821994</c:v>
                </c:pt>
                <c:pt idx="75">
                  <c:v>105.86118181046039</c:v>
                </c:pt>
                <c:pt idx="76">
                  <c:v>105.38531210387657</c:v>
                </c:pt>
                <c:pt idx="77">
                  <c:v>105.96881900599722</c:v>
                </c:pt>
                <c:pt idx="78">
                  <c:v>106.15081084318776</c:v>
                </c:pt>
                <c:pt idx="79">
                  <c:v>105.65936206882886</c:v>
                </c:pt>
                <c:pt idx="80">
                  <c:v>105.46745627941782</c:v>
                </c:pt>
                <c:pt idx="81">
                  <c:v>105.71034810881997</c:v>
                </c:pt>
                <c:pt idx="82">
                  <c:v>106.33280268037828</c:v>
                </c:pt>
                <c:pt idx="83">
                  <c:v>106.28394105872013</c:v>
                </c:pt>
                <c:pt idx="84">
                  <c:v>106.23578757650628</c:v>
                </c:pt>
                <c:pt idx="85">
                  <c:v>106.34838174815333</c:v>
                </c:pt>
                <c:pt idx="86">
                  <c:v>106.46593289591065</c:v>
                </c:pt>
                <c:pt idx="87">
                  <c:v>106.60047939033167</c:v>
                </c:pt>
                <c:pt idx="88">
                  <c:v>106.78388750641086</c:v>
                </c:pt>
                <c:pt idx="89">
                  <c:v>106.80442355029616</c:v>
                </c:pt>
                <c:pt idx="90">
                  <c:v>106.79450959807566</c:v>
                </c:pt>
                <c:pt idx="91">
                  <c:v>106.96517120415707</c:v>
                </c:pt>
                <c:pt idx="92">
                  <c:v>106.92693167416374</c:v>
                </c:pt>
                <c:pt idx="93">
                  <c:v>106.88870581461694</c:v>
                </c:pt>
                <c:pt idx="94">
                  <c:v>106.29478921906561</c:v>
                </c:pt>
                <c:pt idx="95">
                  <c:v>106.89153735976855</c:v>
                </c:pt>
                <c:pt idx="96">
                  <c:v>106.83065913900883</c:v>
                </c:pt>
                <c:pt idx="97">
                  <c:v>106.49158160710287</c:v>
                </c:pt>
                <c:pt idx="98">
                  <c:v>106.65722699847238</c:v>
                </c:pt>
                <c:pt idx="99">
                  <c:v>106.62183268407719</c:v>
                </c:pt>
                <c:pt idx="100">
                  <c:v>106.83065913900884</c:v>
                </c:pt>
                <c:pt idx="101">
                  <c:v>106.22683213542685</c:v>
                </c:pt>
                <c:pt idx="102">
                  <c:v>106.20630343307764</c:v>
                </c:pt>
                <c:pt idx="103">
                  <c:v>105.73980636934901</c:v>
                </c:pt>
                <c:pt idx="104">
                  <c:v>105.76033507169821</c:v>
                </c:pt>
                <c:pt idx="105">
                  <c:v>106.83844588817577</c:v>
                </c:pt>
                <c:pt idx="106">
                  <c:v>107.05505909227435</c:v>
                </c:pt>
                <c:pt idx="107">
                  <c:v>106.53547055695293</c:v>
                </c:pt>
                <c:pt idx="108">
                  <c:v>106.11498610193804</c:v>
                </c:pt>
                <c:pt idx="109">
                  <c:v>106.70111594832241</c:v>
                </c:pt>
                <c:pt idx="110">
                  <c:v>106.99134932636299</c:v>
                </c:pt>
                <c:pt idx="111">
                  <c:v>107.88328604912182</c:v>
                </c:pt>
                <c:pt idx="112">
                  <c:v>107.63127853062805</c:v>
                </c:pt>
                <c:pt idx="113">
                  <c:v>108.12184372814542</c:v>
                </c:pt>
                <c:pt idx="114">
                  <c:v>108.2485553736802</c:v>
                </c:pt>
                <c:pt idx="115">
                  <c:v>107.84576807586292</c:v>
                </c:pt>
                <c:pt idx="116">
                  <c:v>107.61358137343046</c:v>
                </c:pt>
                <c:pt idx="117">
                  <c:v>107.63906527979501</c:v>
                </c:pt>
                <c:pt idx="118">
                  <c:v>105.86014703829265</c:v>
                </c:pt>
                <c:pt idx="119">
                  <c:v>106.1645381420913</c:v>
                </c:pt>
                <c:pt idx="120">
                  <c:v>106.83915377446367</c:v>
                </c:pt>
                <c:pt idx="121">
                  <c:v>106.84906418249433</c:v>
                </c:pt>
                <c:pt idx="122">
                  <c:v>106.85897550981521</c:v>
                </c:pt>
                <c:pt idx="123">
                  <c:v>106.6451740204653</c:v>
                </c:pt>
                <c:pt idx="124">
                  <c:v>107.27029559363075</c:v>
                </c:pt>
                <c:pt idx="125">
                  <c:v>105.6221834505626</c:v>
                </c:pt>
                <c:pt idx="126">
                  <c:v>105.89332904798319</c:v>
                </c:pt>
                <c:pt idx="127">
                  <c:v>107.11737797210897</c:v>
                </c:pt>
                <c:pt idx="128">
                  <c:v>108.28266688426112</c:v>
                </c:pt>
                <c:pt idx="129">
                  <c:v>108.71664143052435</c:v>
                </c:pt>
                <c:pt idx="130">
                  <c:v>108.70389829539752</c:v>
                </c:pt>
                <c:pt idx="131">
                  <c:v>109.22990659535441</c:v>
                </c:pt>
                <c:pt idx="132">
                  <c:v>109.34388685954424</c:v>
                </c:pt>
                <c:pt idx="133">
                  <c:v>109.42530133396558</c:v>
                </c:pt>
                <c:pt idx="134">
                  <c:v>109.24264973048122</c:v>
                </c:pt>
                <c:pt idx="135">
                  <c:v>109.20088056534334</c:v>
                </c:pt>
                <c:pt idx="136">
                  <c:v>108.82778988690823</c:v>
                </c:pt>
                <c:pt idx="137">
                  <c:v>107.99948610366522</c:v>
                </c:pt>
                <c:pt idx="138">
                  <c:v>107.46498238029046</c:v>
                </c:pt>
                <c:pt idx="139">
                  <c:v>108.603369118286</c:v>
                </c:pt>
                <c:pt idx="140">
                  <c:v>109.2114998446157</c:v>
                </c:pt>
                <c:pt idx="141">
                  <c:v>109.21645550827614</c:v>
                </c:pt>
                <c:pt idx="142">
                  <c:v>109.20088056534335</c:v>
                </c:pt>
                <c:pt idx="143">
                  <c:v>108.97433594086662</c:v>
                </c:pt>
                <c:pt idx="144">
                  <c:v>108.86460338838572</c:v>
                </c:pt>
                <c:pt idx="145">
                  <c:v>109.15698754435098</c:v>
                </c:pt>
                <c:pt idx="146">
                  <c:v>108.4858490943387</c:v>
                </c:pt>
                <c:pt idx="147">
                  <c:v>108.25647266205601</c:v>
                </c:pt>
                <c:pt idx="148">
                  <c:v>109.47273411471541</c:v>
                </c:pt>
                <c:pt idx="149">
                  <c:v>108.64018261976345</c:v>
                </c:pt>
                <c:pt idx="150">
                  <c:v>108.73434022931161</c:v>
                </c:pt>
                <c:pt idx="151">
                  <c:v>108.69752672783414</c:v>
                </c:pt>
                <c:pt idx="152">
                  <c:v>109.10247524408626</c:v>
                </c:pt>
                <c:pt idx="153">
                  <c:v>109.67450042089</c:v>
                </c:pt>
                <c:pt idx="154">
                  <c:v>109.45007965226773</c:v>
                </c:pt>
                <c:pt idx="155">
                  <c:v>108.6508018990358</c:v>
                </c:pt>
                <c:pt idx="156">
                  <c:v>106.38181589451113</c:v>
                </c:pt>
                <c:pt idx="157">
                  <c:v>104.34999379373554</c:v>
                </c:pt>
                <c:pt idx="158">
                  <c:v>100.90509959778637</c:v>
                </c:pt>
                <c:pt idx="159">
                  <c:v>100.05414135209568</c:v>
                </c:pt>
                <c:pt idx="160">
                  <c:v>103.39213480336988</c:v>
                </c:pt>
                <c:pt idx="161">
                  <c:v>105.05299008156486</c:v>
                </c:pt>
                <c:pt idx="162">
                  <c:v>105.15493516257936</c:v>
                </c:pt>
                <c:pt idx="163">
                  <c:v>104.79741942707703</c:v>
                </c:pt>
                <c:pt idx="164">
                  <c:v>102.50436305620173</c:v>
                </c:pt>
                <c:pt idx="165">
                  <c:v>104.2324737697882</c:v>
                </c:pt>
                <c:pt idx="166">
                  <c:v>104.36415283276531</c:v>
                </c:pt>
                <c:pt idx="167">
                  <c:v>103.0721405212965</c:v>
                </c:pt>
                <c:pt idx="168">
                  <c:v>101.79612312539666</c:v>
                </c:pt>
                <c:pt idx="169">
                  <c:v>103.98178360735989</c:v>
                </c:pt>
                <c:pt idx="170">
                  <c:v>102.91062818241821</c:v>
                </c:pt>
                <c:pt idx="171">
                  <c:v>103.3755879458557</c:v>
                </c:pt>
                <c:pt idx="172">
                  <c:v>103.9209542849252</c:v>
                </c:pt>
                <c:pt idx="173">
                  <c:v>103.63918167640595</c:v>
                </c:pt>
                <c:pt idx="174">
                  <c:v>104.81171930540542</c:v>
                </c:pt>
                <c:pt idx="175">
                  <c:v>105.42280928020897</c:v>
                </c:pt>
                <c:pt idx="176">
                  <c:v>105.72066320385461</c:v>
                </c:pt>
                <c:pt idx="177">
                  <c:v>104.20062933060187</c:v>
                </c:pt>
                <c:pt idx="178">
                  <c:v>104.71662978987534</c:v>
                </c:pt>
                <c:pt idx="179">
                  <c:v>103.90836890786976</c:v>
                </c:pt>
                <c:pt idx="180">
                  <c:v>103.93843397527998</c:v>
                </c:pt>
                <c:pt idx="181">
                  <c:v>103.68323049610002</c:v>
                </c:pt>
                <c:pt idx="182">
                  <c:v>103.70770206259672</c:v>
                </c:pt>
                <c:pt idx="183">
                  <c:v>101.55770014895728</c:v>
                </c:pt>
                <c:pt idx="184">
                  <c:v>101.75067593047417</c:v>
                </c:pt>
                <c:pt idx="185">
                  <c:v>103.31755537387777</c:v>
                </c:pt>
                <c:pt idx="186">
                  <c:v>103.64058005163433</c:v>
                </c:pt>
                <c:pt idx="187">
                  <c:v>104.76557292286878</c:v>
                </c:pt>
                <c:pt idx="188">
                  <c:v>105.91014304730058</c:v>
                </c:pt>
                <c:pt idx="189">
                  <c:v>105.85630560100782</c:v>
                </c:pt>
                <c:pt idx="190">
                  <c:v>106.30098892363374</c:v>
                </c:pt>
                <c:pt idx="191">
                  <c:v>106.54780215144343</c:v>
                </c:pt>
                <c:pt idx="192">
                  <c:v>106.69393236280951</c:v>
                </c:pt>
                <c:pt idx="193">
                  <c:v>106.75266412240161</c:v>
                </c:pt>
                <c:pt idx="194">
                  <c:v>106.71071286555012</c:v>
                </c:pt>
                <c:pt idx="195">
                  <c:v>106.71630636646366</c:v>
                </c:pt>
                <c:pt idx="196">
                  <c:v>106.82607882189174</c:v>
                </c:pt>
                <c:pt idx="197">
                  <c:v>106.95403015528882</c:v>
                </c:pt>
                <c:pt idx="198">
                  <c:v>107.17427425375919</c:v>
                </c:pt>
                <c:pt idx="199">
                  <c:v>107.07778636300075</c:v>
                </c:pt>
                <c:pt idx="200">
                  <c:v>106.72329824260557</c:v>
                </c:pt>
                <c:pt idx="201">
                  <c:v>107.55253475303691</c:v>
                </c:pt>
                <c:pt idx="202">
                  <c:v>107.93918550368493</c:v>
                </c:pt>
                <c:pt idx="203">
                  <c:v>107.85108786429677</c:v>
                </c:pt>
                <c:pt idx="204">
                  <c:v>107.78676260379113</c:v>
                </c:pt>
                <c:pt idx="205">
                  <c:v>108.16292554022627</c:v>
                </c:pt>
                <c:pt idx="206">
                  <c:v>108.1601287897695</c:v>
                </c:pt>
                <c:pt idx="207">
                  <c:v>108.0496571467272</c:v>
                </c:pt>
                <c:pt idx="208">
                  <c:v>108.40973876803592</c:v>
                </c:pt>
                <c:pt idx="209">
                  <c:v>108.43980383544617</c:v>
                </c:pt>
                <c:pt idx="210">
                  <c:v>108.38596638915341</c:v>
                </c:pt>
                <c:pt idx="211">
                  <c:v>108.41812901940622</c:v>
                </c:pt>
              </c:numCache>
            </c:numRef>
          </c:val>
          <c:smooth val="0"/>
        </c:ser>
        <c:dLbls>
          <c:showLegendKey val="0"/>
          <c:showVal val="0"/>
          <c:showCatName val="0"/>
          <c:showSerName val="0"/>
          <c:showPercent val="0"/>
          <c:showBubbleSize val="0"/>
        </c:dLbls>
        <c:marker val="1"/>
        <c:smooth val="0"/>
        <c:axId val="177026424"/>
        <c:axId val="177026816"/>
      </c:lineChart>
      <c:lineChart>
        <c:grouping val="standard"/>
        <c:varyColors val="0"/>
        <c:ser>
          <c:idx val="2"/>
          <c:order val="2"/>
          <c:tx>
            <c:v>SPX Index</c:v>
          </c:tx>
          <c:spPr>
            <a:ln w="28575" cap="rnd">
              <a:solidFill>
                <a:schemeClr val="accent3"/>
              </a:solidFill>
              <a:prstDash val="sysDot"/>
              <a:round/>
            </a:ln>
            <a:effectLst/>
          </c:spPr>
          <c:marker>
            <c:symbol val="none"/>
          </c:marker>
          <c:val>
            <c:numRef>
              <c:f>Basic!$U$5:$U$216</c:f>
              <c:numCache>
                <c:formatCode>General</c:formatCode>
                <c:ptCount val="212"/>
                <c:pt idx="1">
                  <c:v>2019.42</c:v>
                </c:pt>
                <c:pt idx="2">
                  <c:v>2019.42</c:v>
                </c:pt>
                <c:pt idx="3">
                  <c:v>2022.55</c:v>
                </c:pt>
                <c:pt idx="4">
                  <c:v>2032.12</c:v>
                </c:pt>
                <c:pt idx="5">
                  <c:v>2063.15</c:v>
                </c:pt>
                <c:pt idx="6">
                  <c:v>2051.8200000000002</c:v>
                </c:pt>
                <c:pt idx="7">
                  <c:v>2057.09</c:v>
                </c:pt>
                <c:pt idx="8">
                  <c:v>2029.55</c:v>
                </c:pt>
                <c:pt idx="10">
                  <c:v>2002.16</c:v>
                </c:pt>
                <c:pt idx="11">
                  <c:v>2021.25</c:v>
                </c:pt>
                <c:pt idx="12">
                  <c:v>1994.99</c:v>
                </c:pt>
                <c:pt idx="13">
                  <c:v>2020.85</c:v>
                </c:pt>
                <c:pt idx="14">
                  <c:v>2050.0300000000002</c:v>
                </c:pt>
                <c:pt idx="15">
                  <c:v>2041.51</c:v>
                </c:pt>
                <c:pt idx="16">
                  <c:v>2062.52</c:v>
                </c:pt>
                <c:pt idx="17">
                  <c:v>2055.4699999999998</c:v>
                </c:pt>
                <c:pt idx="18">
                  <c:v>2046.74</c:v>
                </c:pt>
                <c:pt idx="19">
                  <c:v>2068.59</c:v>
                </c:pt>
                <c:pt idx="20">
                  <c:v>2068.5300000000002</c:v>
                </c:pt>
                <c:pt idx="21">
                  <c:v>2088.48</c:v>
                </c:pt>
                <c:pt idx="22">
                  <c:v>2096.9899999999998</c:v>
                </c:pt>
                <c:pt idx="23">
                  <c:v>2096.9899999999998</c:v>
                </c:pt>
                <c:pt idx="24">
                  <c:v>2100.34</c:v>
                </c:pt>
                <c:pt idx="25">
                  <c:v>2099.6799999999998</c:v>
                </c:pt>
                <c:pt idx="26">
                  <c:v>2097.4499999999998</c:v>
                </c:pt>
                <c:pt idx="27">
                  <c:v>2110.3000000000002</c:v>
                </c:pt>
                <c:pt idx="28">
                  <c:v>2109.66</c:v>
                </c:pt>
                <c:pt idx="29">
                  <c:v>2115.48</c:v>
                </c:pt>
                <c:pt idx="30">
                  <c:v>2113.86</c:v>
                </c:pt>
                <c:pt idx="31">
                  <c:v>2110.7399999999998</c:v>
                </c:pt>
                <c:pt idx="32">
                  <c:v>2104.5</c:v>
                </c:pt>
                <c:pt idx="33">
                  <c:v>2117.39</c:v>
                </c:pt>
                <c:pt idx="34">
                  <c:v>2107.7800000000002</c:v>
                </c:pt>
                <c:pt idx="35">
                  <c:v>2098.5300000000002</c:v>
                </c:pt>
                <c:pt idx="36">
                  <c:v>2101.04</c:v>
                </c:pt>
                <c:pt idx="37">
                  <c:v>2071.2600000000002</c:v>
                </c:pt>
                <c:pt idx="38">
                  <c:v>2079.4299999999998</c:v>
                </c:pt>
                <c:pt idx="39">
                  <c:v>2044.16</c:v>
                </c:pt>
                <c:pt idx="40">
                  <c:v>2040.24</c:v>
                </c:pt>
                <c:pt idx="41">
                  <c:v>2065.9499999999998</c:v>
                </c:pt>
                <c:pt idx="42">
                  <c:v>2053.4</c:v>
                </c:pt>
                <c:pt idx="43">
                  <c:v>2081.19</c:v>
                </c:pt>
                <c:pt idx="44">
                  <c:v>2074.2800000000002</c:v>
                </c:pt>
                <c:pt idx="45">
                  <c:v>2099.5</c:v>
                </c:pt>
                <c:pt idx="46">
                  <c:v>2089.27</c:v>
                </c:pt>
                <c:pt idx="47">
                  <c:v>2108.1</c:v>
                </c:pt>
                <c:pt idx="48">
                  <c:v>2104.42</c:v>
                </c:pt>
                <c:pt idx="49">
                  <c:v>2091.5</c:v>
                </c:pt>
                <c:pt idx="50">
                  <c:v>2061.0500000000002</c:v>
                </c:pt>
                <c:pt idx="51">
                  <c:v>2056.15</c:v>
                </c:pt>
                <c:pt idx="52">
                  <c:v>2061.02</c:v>
                </c:pt>
                <c:pt idx="53">
                  <c:v>2086.2399999999998</c:v>
                </c:pt>
                <c:pt idx="54">
                  <c:v>2067.89</c:v>
                </c:pt>
                <c:pt idx="55">
                  <c:v>2059.69</c:v>
                </c:pt>
                <c:pt idx="56">
                  <c:v>2066.96</c:v>
                </c:pt>
                <c:pt idx="57">
                  <c:v>2066.96</c:v>
                </c:pt>
                <c:pt idx="58">
                  <c:v>2080.62</c:v>
                </c:pt>
                <c:pt idx="59">
                  <c:v>2076.33</c:v>
                </c:pt>
                <c:pt idx="60">
                  <c:v>2081.9</c:v>
                </c:pt>
                <c:pt idx="61">
                  <c:v>2091.1799999999998</c:v>
                </c:pt>
                <c:pt idx="62">
                  <c:v>2102.06</c:v>
                </c:pt>
                <c:pt idx="63">
                  <c:v>2092.4299999999998</c:v>
                </c:pt>
                <c:pt idx="64">
                  <c:v>2095.84</c:v>
                </c:pt>
                <c:pt idx="65">
                  <c:v>2106.63</c:v>
                </c:pt>
                <c:pt idx="66">
                  <c:v>2104.9899999999998</c:v>
                </c:pt>
                <c:pt idx="67">
                  <c:v>2081.1799999999998</c:v>
                </c:pt>
                <c:pt idx="68">
                  <c:v>2100.4</c:v>
                </c:pt>
                <c:pt idx="69">
                  <c:v>2097.29</c:v>
                </c:pt>
                <c:pt idx="70">
                  <c:v>2107.96</c:v>
                </c:pt>
                <c:pt idx="71">
                  <c:v>2112.9299999999998</c:v>
                </c:pt>
                <c:pt idx="72">
                  <c:v>2117.69</c:v>
                </c:pt>
                <c:pt idx="73">
                  <c:v>2108.92</c:v>
                </c:pt>
                <c:pt idx="74">
                  <c:v>2114.7600000000002</c:v>
                </c:pt>
                <c:pt idx="75">
                  <c:v>2106.85</c:v>
                </c:pt>
                <c:pt idx="76">
                  <c:v>2085.5100000000002</c:v>
                </c:pt>
                <c:pt idx="77">
                  <c:v>2108.29</c:v>
                </c:pt>
                <c:pt idx="78">
                  <c:v>2114.4899999999998</c:v>
                </c:pt>
                <c:pt idx="79">
                  <c:v>2089.46</c:v>
                </c:pt>
                <c:pt idx="80">
                  <c:v>2080.15</c:v>
                </c:pt>
                <c:pt idx="81">
                  <c:v>2088</c:v>
                </c:pt>
                <c:pt idx="82">
                  <c:v>2116.1</c:v>
                </c:pt>
                <c:pt idx="83">
                  <c:v>2105.33</c:v>
                </c:pt>
                <c:pt idx="84">
                  <c:v>2099.12</c:v>
                </c:pt>
                <c:pt idx="85">
                  <c:v>2098.48</c:v>
                </c:pt>
                <c:pt idx="86">
                  <c:v>2121.1</c:v>
                </c:pt>
                <c:pt idx="87">
                  <c:v>2122.73</c:v>
                </c:pt>
                <c:pt idx="88">
                  <c:v>2129.1999999999998</c:v>
                </c:pt>
                <c:pt idx="89">
                  <c:v>2127.83</c:v>
                </c:pt>
                <c:pt idx="90">
                  <c:v>2125.85</c:v>
                </c:pt>
                <c:pt idx="91">
                  <c:v>2130.8200000000002</c:v>
                </c:pt>
                <c:pt idx="92">
                  <c:v>2126.06</c:v>
                </c:pt>
                <c:pt idx="93">
                  <c:v>2126.06</c:v>
                </c:pt>
                <c:pt idx="94">
                  <c:v>2104.1999999999998</c:v>
                </c:pt>
                <c:pt idx="95">
                  <c:v>2123.48</c:v>
                </c:pt>
                <c:pt idx="96">
                  <c:v>2120.79</c:v>
                </c:pt>
                <c:pt idx="97">
                  <c:v>2107.39</c:v>
                </c:pt>
                <c:pt idx="98">
                  <c:v>2111.73</c:v>
                </c:pt>
                <c:pt idx="99">
                  <c:v>2109.6</c:v>
                </c:pt>
                <c:pt idx="100">
                  <c:v>2114.0700000000002</c:v>
                </c:pt>
                <c:pt idx="101">
                  <c:v>2095.84</c:v>
                </c:pt>
                <c:pt idx="102">
                  <c:v>2092.83</c:v>
                </c:pt>
                <c:pt idx="103">
                  <c:v>2079.2800000000002</c:v>
                </c:pt>
                <c:pt idx="104">
                  <c:v>2080.15</c:v>
                </c:pt>
                <c:pt idx="105">
                  <c:v>2105.1999999999998</c:v>
                </c:pt>
                <c:pt idx="106">
                  <c:v>2108.86</c:v>
                </c:pt>
                <c:pt idx="107">
                  <c:v>2094.11</c:v>
                </c:pt>
                <c:pt idx="108">
                  <c:v>2084.4299999999998</c:v>
                </c:pt>
                <c:pt idx="109">
                  <c:v>2096.29</c:v>
                </c:pt>
                <c:pt idx="110">
                  <c:v>2100.44</c:v>
                </c:pt>
                <c:pt idx="111">
                  <c:v>2121.2399999999998</c:v>
                </c:pt>
                <c:pt idx="112">
                  <c:v>2109.9899999999998</c:v>
                </c:pt>
                <c:pt idx="113">
                  <c:v>2122.85</c:v>
                </c:pt>
                <c:pt idx="114">
                  <c:v>2124.1999999999998</c:v>
                </c:pt>
                <c:pt idx="115">
                  <c:v>2108.58</c:v>
                </c:pt>
                <c:pt idx="116">
                  <c:v>2102.31</c:v>
                </c:pt>
                <c:pt idx="117">
                  <c:v>2101.4899999999998</c:v>
                </c:pt>
                <c:pt idx="118">
                  <c:v>2057.64</c:v>
                </c:pt>
                <c:pt idx="119">
                  <c:v>2063.11</c:v>
                </c:pt>
                <c:pt idx="120">
                  <c:v>2077.42</c:v>
                </c:pt>
                <c:pt idx="121">
                  <c:v>2076.7800000000002</c:v>
                </c:pt>
                <c:pt idx="122">
                  <c:v>2076.7800000000002</c:v>
                </c:pt>
                <c:pt idx="123">
                  <c:v>2068.7600000000002</c:v>
                </c:pt>
                <c:pt idx="124">
                  <c:v>2081.34</c:v>
                </c:pt>
                <c:pt idx="125">
                  <c:v>2046.68</c:v>
                </c:pt>
                <c:pt idx="126">
                  <c:v>2051.31</c:v>
                </c:pt>
                <c:pt idx="127">
                  <c:v>2076.62</c:v>
                </c:pt>
                <c:pt idx="128">
                  <c:v>2099.6</c:v>
                </c:pt>
                <c:pt idx="129">
                  <c:v>2108.9499999999998</c:v>
                </c:pt>
                <c:pt idx="130">
                  <c:v>2107.4</c:v>
                </c:pt>
                <c:pt idx="131">
                  <c:v>2124.29</c:v>
                </c:pt>
                <c:pt idx="132">
                  <c:v>2126.64</c:v>
                </c:pt>
                <c:pt idx="133">
                  <c:v>2128.2800000000002</c:v>
                </c:pt>
                <c:pt idx="134">
                  <c:v>2119.21</c:v>
                </c:pt>
                <c:pt idx="135">
                  <c:v>2114.15</c:v>
                </c:pt>
                <c:pt idx="136">
                  <c:v>2102.15</c:v>
                </c:pt>
                <c:pt idx="137">
                  <c:v>2079.65</c:v>
                </c:pt>
                <c:pt idx="138">
                  <c:v>2067.64</c:v>
                </c:pt>
                <c:pt idx="139">
                  <c:v>2093.25</c:v>
                </c:pt>
                <c:pt idx="140">
                  <c:v>2108.5700000000002</c:v>
                </c:pt>
                <c:pt idx="141">
                  <c:v>2108.63</c:v>
                </c:pt>
                <c:pt idx="142">
                  <c:v>2103.84</c:v>
                </c:pt>
                <c:pt idx="143">
                  <c:v>2098.04</c:v>
                </c:pt>
                <c:pt idx="144">
                  <c:v>2093.3200000000002</c:v>
                </c:pt>
                <c:pt idx="145">
                  <c:v>2099.84</c:v>
                </c:pt>
                <c:pt idx="146">
                  <c:v>2083.56</c:v>
                </c:pt>
                <c:pt idx="147">
                  <c:v>2077.5700000000002</c:v>
                </c:pt>
                <c:pt idx="148">
                  <c:v>2104.1799999999998</c:v>
                </c:pt>
                <c:pt idx="149">
                  <c:v>2084.0700000000002</c:v>
                </c:pt>
                <c:pt idx="150">
                  <c:v>2086.0500000000002</c:v>
                </c:pt>
                <c:pt idx="151">
                  <c:v>2083.39</c:v>
                </c:pt>
                <c:pt idx="152">
                  <c:v>2091.54</c:v>
                </c:pt>
                <c:pt idx="153">
                  <c:v>2102.44</c:v>
                </c:pt>
                <c:pt idx="154">
                  <c:v>2096.92</c:v>
                </c:pt>
                <c:pt idx="155">
                  <c:v>2079.61</c:v>
                </c:pt>
                <c:pt idx="156">
                  <c:v>2035.73</c:v>
                </c:pt>
                <c:pt idx="157">
                  <c:v>1970.89</c:v>
                </c:pt>
                <c:pt idx="158">
                  <c:v>1893.21</c:v>
                </c:pt>
                <c:pt idx="159">
                  <c:v>1867.61</c:v>
                </c:pt>
                <c:pt idx="160">
                  <c:v>1940.51</c:v>
                </c:pt>
                <c:pt idx="161">
                  <c:v>1987.66</c:v>
                </c:pt>
                <c:pt idx="162">
                  <c:v>1988.87</c:v>
                </c:pt>
                <c:pt idx="163">
                  <c:v>1972.18</c:v>
                </c:pt>
                <c:pt idx="164">
                  <c:v>1913.85</c:v>
                </c:pt>
                <c:pt idx="165">
                  <c:v>1948.86</c:v>
                </c:pt>
                <c:pt idx="166">
                  <c:v>1951.13</c:v>
                </c:pt>
                <c:pt idx="167">
                  <c:v>1921.22</c:v>
                </c:pt>
                <c:pt idx="168">
                  <c:v>1921.22</c:v>
                </c:pt>
                <c:pt idx="169">
                  <c:v>1969.41</c:v>
                </c:pt>
                <c:pt idx="170">
                  <c:v>1942.04</c:v>
                </c:pt>
                <c:pt idx="171">
                  <c:v>1952.29</c:v>
                </c:pt>
                <c:pt idx="172">
                  <c:v>1961.05</c:v>
                </c:pt>
                <c:pt idx="173">
                  <c:v>1953.03</c:v>
                </c:pt>
                <c:pt idx="174">
                  <c:v>1978.09</c:v>
                </c:pt>
                <c:pt idx="175">
                  <c:v>1995.31</c:v>
                </c:pt>
                <c:pt idx="176">
                  <c:v>1990.2</c:v>
                </c:pt>
                <c:pt idx="177">
                  <c:v>1958.03</c:v>
                </c:pt>
                <c:pt idx="178">
                  <c:v>1966.97</c:v>
                </c:pt>
                <c:pt idx="179">
                  <c:v>1942.74</c:v>
                </c:pt>
                <c:pt idx="180">
                  <c:v>1938.76</c:v>
                </c:pt>
                <c:pt idx="181">
                  <c:v>1932.24</c:v>
                </c:pt>
                <c:pt idx="182">
                  <c:v>1931.34</c:v>
                </c:pt>
                <c:pt idx="183">
                  <c:v>1881.77</c:v>
                </c:pt>
                <c:pt idx="184">
                  <c:v>1884.09</c:v>
                </c:pt>
                <c:pt idx="185">
                  <c:v>1920.03</c:v>
                </c:pt>
                <c:pt idx="186">
                  <c:v>1923.82</c:v>
                </c:pt>
                <c:pt idx="187">
                  <c:v>1951.36</c:v>
                </c:pt>
                <c:pt idx="188">
                  <c:v>1987.05</c:v>
                </c:pt>
                <c:pt idx="189">
                  <c:v>1979.92</c:v>
                </c:pt>
                <c:pt idx="190">
                  <c:v>1995.83</c:v>
                </c:pt>
                <c:pt idx="191">
                  <c:v>2013.43</c:v>
                </c:pt>
                <c:pt idx="192">
                  <c:v>2014.89</c:v>
                </c:pt>
                <c:pt idx="193">
                  <c:v>2017.46</c:v>
                </c:pt>
                <c:pt idx="194">
                  <c:v>2003.69</c:v>
                </c:pt>
                <c:pt idx="195">
                  <c:v>1994.24</c:v>
                </c:pt>
                <c:pt idx="196">
                  <c:v>2023.86</c:v>
                </c:pt>
                <c:pt idx="197">
                  <c:v>2033.11</c:v>
                </c:pt>
                <c:pt idx="198">
                  <c:v>2033.66</c:v>
                </c:pt>
                <c:pt idx="199">
                  <c:v>2030.77</c:v>
                </c:pt>
                <c:pt idx="200">
                  <c:v>2018.94</c:v>
                </c:pt>
                <c:pt idx="201">
                  <c:v>2052.5100000000002</c:v>
                </c:pt>
                <c:pt idx="202">
                  <c:v>2075.15</c:v>
                </c:pt>
                <c:pt idx="203">
                  <c:v>2071.1799999999998</c:v>
                </c:pt>
                <c:pt idx="204">
                  <c:v>2065.89</c:v>
                </c:pt>
                <c:pt idx="205">
                  <c:v>2090.35</c:v>
                </c:pt>
                <c:pt idx="206">
                  <c:v>2089.41</c:v>
                </c:pt>
                <c:pt idx="207">
                  <c:v>2079.36</c:v>
                </c:pt>
                <c:pt idx="208">
                  <c:v>2104.0500000000002</c:v>
                </c:pt>
                <c:pt idx="209">
                  <c:v>2109.79</c:v>
                </c:pt>
                <c:pt idx="210">
                  <c:v>2102.31</c:v>
                </c:pt>
                <c:pt idx="211">
                  <c:v>2099.9299999999998</c:v>
                </c:pt>
              </c:numCache>
            </c:numRef>
          </c:val>
          <c:smooth val="0"/>
        </c:ser>
        <c:dLbls>
          <c:showLegendKey val="0"/>
          <c:showVal val="0"/>
          <c:showCatName val="0"/>
          <c:showSerName val="0"/>
          <c:showPercent val="0"/>
          <c:showBubbleSize val="0"/>
        </c:dLbls>
        <c:marker val="1"/>
        <c:smooth val="0"/>
        <c:axId val="177027600"/>
        <c:axId val="177027208"/>
      </c:lineChart>
      <c:dateAx>
        <c:axId val="177026424"/>
        <c:scaling>
          <c:orientation val="minMax"/>
        </c:scaling>
        <c:delete val="0"/>
        <c:axPos val="b"/>
        <c:numFmt formatCode="mm/dd/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026816"/>
        <c:crosses val="autoZero"/>
        <c:auto val="1"/>
        <c:lblOffset val="100"/>
        <c:baseTimeUnit val="days"/>
      </c:dateAx>
      <c:valAx>
        <c:axId val="177026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026424"/>
        <c:crosses val="autoZero"/>
        <c:crossBetween val="between"/>
      </c:valAx>
      <c:valAx>
        <c:axId val="17702720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027600"/>
        <c:crosses val="max"/>
        <c:crossBetween val="between"/>
      </c:valAx>
      <c:catAx>
        <c:axId val="177027600"/>
        <c:scaling>
          <c:orientation val="minMax"/>
        </c:scaling>
        <c:delete val="1"/>
        <c:axPos val="b"/>
        <c:majorTickMark val="out"/>
        <c:minorTickMark val="none"/>
        <c:tickLblPos val="nextTo"/>
        <c:crossAx val="17702720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Level Comparison(Vol.</a:t>
            </a:r>
            <a:r>
              <a:rPr lang="en-US" baseline="0"/>
              <a:t> Adjusted)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Basic!$AI$4</c:f>
              <c:strCache>
                <c:ptCount val="1"/>
                <c:pt idx="0">
                  <c:v>Vol.unAdjed.PortReturn</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Basic!$A$5:$A$216</c15:sqref>
                  </c15:fullRef>
                </c:ext>
              </c:extLst>
              <c:f>Basic!$A$7:$A$216</c:f>
              <c:numCache>
                <c:formatCode>mm/dd/yy;@</c:formatCode>
                <c:ptCount val="210"/>
                <c:pt idx="0">
                  <c:v>42023</c:v>
                </c:pt>
                <c:pt idx="1">
                  <c:v>42024</c:v>
                </c:pt>
                <c:pt idx="2">
                  <c:v>42025</c:v>
                </c:pt>
                <c:pt idx="3">
                  <c:v>42026</c:v>
                </c:pt>
                <c:pt idx="4">
                  <c:v>42027</c:v>
                </c:pt>
                <c:pt idx="5">
                  <c:v>42030</c:v>
                </c:pt>
                <c:pt idx="6">
                  <c:v>42031</c:v>
                </c:pt>
                <c:pt idx="8">
                  <c:v>42032</c:v>
                </c:pt>
                <c:pt idx="9">
                  <c:v>42033</c:v>
                </c:pt>
                <c:pt idx="10">
                  <c:v>42034</c:v>
                </c:pt>
                <c:pt idx="11">
                  <c:v>42037</c:v>
                </c:pt>
                <c:pt idx="12">
                  <c:v>42038</c:v>
                </c:pt>
                <c:pt idx="13">
                  <c:v>42039</c:v>
                </c:pt>
                <c:pt idx="14">
                  <c:v>42040</c:v>
                </c:pt>
                <c:pt idx="15">
                  <c:v>42041</c:v>
                </c:pt>
                <c:pt idx="16">
                  <c:v>42044</c:v>
                </c:pt>
                <c:pt idx="17">
                  <c:v>42045</c:v>
                </c:pt>
                <c:pt idx="18">
                  <c:v>42046</c:v>
                </c:pt>
                <c:pt idx="19">
                  <c:v>42047</c:v>
                </c:pt>
                <c:pt idx="20">
                  <c:v>42048</c:v>
                </c:pt>
                <c:pt idx="21">
                  <c:v>42051</c:v>
                </c:pt>
                <c:pt idx="22">
                  <c:v>42052</c:v>
                </c:pt>
                <c:pt idx="23">
                  <c:v>42053</c:v>
                </c:pt>
                <c:pt idx="24">
                  <c:v>42054</c:v>
                </c:pt>
                <c:pt idx="25">
                  <c:v>42055</c:v>
                </c:pt>
                <c:pt idx="26">
                  <c:v>42058</c:v>
                </c:pt>
                <c:pt idx="27">
                  <c:v>42059</c:v>
                </c:pt>
                <c:pt idx="28">
                  <c:v>42060</c:v>
                </c:pt>
                <c:pt idx="29">
                  <c:v>42061</c:v>
                </c:pt>
                <c:pt idx="30">
                  <c:v>42062</c:v>
                </c:pt>
                <c:pt idx="31">
                  <c:v>42065</c:v>
                </c:pt>
                <c:pt idx="32">
                  <c:v>42066</c:v>
                </c:pt>
                <c:pt idx="33">
                  <c:v>42067</c:v>
                </c:pt>
                <c:pt idx="34">
                  <c:v>42068</c:v>
                </c:pt>
                <c:pt idx="35">
                  <c:v>42069</c:v>
                </c:pt>
                <c:pt idx="36">
                  <c:v>42072</c:v>
                </c:pt>
                <c:pt idx="37">
                  <c:v>42073</c:v>
                </c:pt>
                <c:pt idx="38">
                  <c:v>42074</c:v>
                </c:pt>
                <c:pt idx="39">
                  <c:v>42075</c:v>
                </c:pt>
                <c:pt idx="40">
                  <c:v>42076</c:v>
                </c:pt>
                <c:pt idx="41">
                  <c:v>42079</c:v>
                </c:pt>
                <c:pt idx="42">
                  <c:v>42080</c:v>
                </c:pt>
                <c:pt idx="43">
                  <c:v>42081</c:v>
                </c:pt>
                <c:pt idx="44">
                  <c:v>42082</c:v>
                </c:pt>
                <c:pt idx="45">
                  <c:v>42083</c:v>
                </c:pt>
                <c:pt idx="46">
                  <c:v>42086</c:v>
                </c:pt>
                <c:pt idx="47">
                  <c:v>42087</c:v>
                </c:pt>
                <c:pt idx="48">
                  <c:v>42088</c:v>
                </c:pt>
                <c:pt idx="49">
                  <c:v>42089</c:v>
                </c:pt>
                <c:pt idx="50">
                  <c:v>42090</c:v>
                </c:pt>
                <c:pt idx="51">
                  <c:v>42093</c:v>
                </c:pt>
                <c:pt idx="52">
                  <c:v>42094</c:v>
                </c:pt>
                <c:pt idx="53">
                  <c:v>42095</c:v>
                </c:pt>
                <c:pt idx="54">
                  <c:v>42096</c:v>
                </c:pt>
                <c:pt idx="55">
                  <c:v>42097</c:v>
                </c:pt>
                <c:pt idx="56">
                  <c:v>42100</c:v>
                </c:pt>
                <c:pt idx="57">
                  <c:v>42101</c:v>
                </c:pt>
                <c:pt idx="58">
                  <c:v>42102</c:v>
                </c:pt>
                <c:pt idx="59">
                  <c:v>42103</c:v>
                </c:pt>
                <c:pt idx="60">
                  <c:v>42104</c:v>
                </c:pt>
                <c:pt idx="61">
                  <c:v>42107</c:v>
                </c:pt>
                <c:pt idx="62">
                  <c:v>42108</c:v>
                </c:pt>
                <c:pt idx="63">
                  <c:v>42109</c:v>
                </c:pt>
                <c:pt idx="64">
                  <c:v>42110</c:v>
                </c:pt>
                <c:pt idx="65">
                  <c:v>42111</c:v>
                </c:pt>
                <c:pt idx="66">
                  <c:v>42114</c:v>
                </c:pt>
                <c:pt idx="67">
                  <c:v>42115</c:v>
                </c:pt>
                <c:pt idx="68">
                  <c:v>42116</c:v>
                </c:pt>
                <c:pt idx="69">
                  <c:v>42117</c:v>
                </c:pt>
                <c:pt idx="70">
                  <c:v>42118</c:v>
                </c:pt>
                <c:pt idx="71">
                  <c:v>42121</c:v>
                </c:pt>
                <c:pt idx="72">
                  <c:v>42122</c:v>
                </c:pt>
                <c:pt idx="73">
                  <c:v>42123</c:v>
                </c:pt>
                <c:pt idx="74">
                  <c:v>42124</c:v>
                </c:pt>
                <c:pt idx="75">
                  <c:v>42125</c:v>
                </c:pt>
                <c:pt idx="76">
                  <c:v>42128</c:v>
                </c:pt>
                <c:pt idx="77">
                  <c:v>42129</c:v>
                </c:pt>
                <c:pt idx="78">
                  <c:v>42130</c:v>
                </c:pt>
                <c:pt idx="79">
                  <c:v>42131</c:v>
                </c:pt>
                <c:pt idx="80">
                  <c:v>42132</c:v>
                </c:pt>
                <c:pt idx="81">
                  <c:v>42135</c:v>
                </c:pt>
                <c:pt idx="82">
                  <c:v>42136</c:v>
                </c:pt>
                <c:pt idx="83">
                  <c:v>42137</c:v>
                </c:pt>
                <c:pt idx="84">
                  <c:v>42138</c:v>
                </c:pt>
                <c:pt idx="85">
                  <c:v>42139</c:v>
                </c:pt>
                <c:pt idx="86">
                  <c:v>42142</c:v>
                </c:pt>
                <c:pt idx="87">
                  <c:v>42143</c:v>
                </c:pt>
                <c:pt idx="88">
                  <c:v>42144</c:v>
                </c:pt>
                <c:pt idx="89">
                  <c:v>42145</c:v>
                </c:pt>
                <c:pt idx="90">
                  <c:v>42146</c:v>
                </c:pt>
                <c:pt idx="91">
                  <c:v>42149</c:v>
                </c:pt>
                <c:pt idx="92">
                  <c:v>42150</c:v>
                </c:pt>
                <c:pt idx="93">
                  <c:v>42151</c:v>
                </c:pt>
                <c:pt idx="94">
                  <c:v>42152</c:v>
                </c:pt>
                <c:pt idx="95">
                  <c:v>42153</c:v>
                </c:pt>
                <c:pt idx="96">
                  <c:v>42156</c:v>
                </c:pt>
                <c:pt idx="97">
                  <c:v>42157</c:v>
                </c:pt>
                <c:pt idx="98">
                  <c:v>42158</c:v>
                </c:pt>
                <c:pt idx="99">
                  <c:v>42159</c:v>
                </c:pt>
                <c:pt idx="100">
                  <c:v>42160</c:v>
                </c:pt>
                <c:pt idx="101">
                  <c:v>42163</c:v>
                </c:pt>
                <c:pt idx="102">
                  <c:v>42164</c:v>
                </c:pt>
                <c:pt idx="103">
                  <c:v>42165</c:v>
                </c:pt>
                <c:pt idx="104">
                  <c:v>42166</c:v>
                </c:pt>
                <c:pt idx="105">
                  <c:v>42167</c:v>
                </c:pt>
                <c:pt idx="106">
                  <c:v>42170</c:v>
                </c:pt>
                <c:pt idx="107">
                  <c:v>42171</c:v>
                </c:pt>
                <c:pt idx="108">
                  <c:v>42172</c:v>
                </c:pt>
                <c:pt idx="109">
                  <c:v>42173</c:v>
                </c:pt>
                <c:pt idx="110">
                  <c:v>42174</c:v>
                </c:pt>
                <c:pt idx="111">
                  <c:v>42177</c:v>
                </c:pt>
                <c:pt idx="112">
                  <c:v>42178</c:v>
                </c:pt>
                <c:pt idx="113">
                  <c:v>42179</c:v>
                </c:pt>
                <c:pt idx="114">
                  <c:v>42180</c:v>
                </c:pt>
                <c:pt idx="115">
                  <c:v>42181</c:v>
                </c:pt>
                <c:pt idx="116">
                  <c:v>42184</c:v>
                </c:pt>
                <c:pt idx="117">
                  <c:v>42185</c:v>
                </c:pt>
                <c:pt idx="118">
                  <c:v>42186</c:v>
                </c:pt>
                <c:pt idx="119">
                  <c:v>42187</c:v>
                </c:pt>
                <c:pt idx="120">
                  <c:v>42188</c:v>
                </c:pt>
                <c:pt idx="121">
                  <c:v>42191</c:v>
                </c:pt>
                <c:pt idx="122">
                  <c:v>42192</c:v>
                </c:pt>
                <c:pt idx="123">
                  <c:v>42193</c:v>
                </c:pt>
                <c:pt idx="124">
                  <c:v>42194</c:v>
                </c:pt>
                <c:pt idx="125">
                  <c:v>42195</c:v>
                </c:pt>
                <c:pt idx="126">
                  <c:v>42198</c:v>
                </c:pt>
                <c:pt idx="127">
                  <c:v>42199</c:v>
                </c:pt>
                <c:pt idx="128">
                  <c:v>42200</c:v>
                </c:pt>
                <c:pt idx="129">
                  <c:v>42201</c:v>
                </c:pt>
                <c:pt idx="130">
                  <c:v>42202</c:v>
                </c:pt>
                <c:pt idx="131">
                  <c:v>42205</c:v>
                </c:pt>
                <c:pt idx="132">
                  <c:v>42206</c:v>
                </c:pt>
                <c:pt idx="133">
                  <c:v>42207</c:v>
                </c:pt>
                <c:pt idx="134">
                  <c:v>42208</c:v>
                </c:pt>
                <c:pt idx="135">
                  <c:v>42209</c:v>
                </c:pt>
                <c:pt idx="136">
                  <c:v>42212</c:v>
                </c:pt>
                <c:pt idx="137">
                  <c:v>42213</c:v>
                </c:pt>
                <c:pt idx="138">
                  <c:v>42214</c:v>
                </c:pt>
                <c:pt idx="139">
                  <c:v>42215</c:v>
                </c:pt>
                <c:pt idx="140">
                  <c:v>42216</c:v>
                </c:pt>
                <c:pt idx="141">
                  <c:v>42219</c:v>
                </c:pt>
                <c:pt idx="142">
                  <c:v>42220</c:v>
                </c:pt>
                <c:pt idx="143">
                  <c:v>42221</c:v>
                </c:pt>
                <c:pt idx="144">
                  <c:v>42222</c:v>
                </c:pt>
                <c:pt idx="145">
                  <c:v>42223</c:v>
                </c:pt>
                <c:pt idx="146">
                  <c:v>42226</c:v>
                </c:pt>
                <c:pt idx="147">
                  <c:v>42227</c:v>
                </c:pt>
                <c:pt idx="148">
                  <c:v>42228</c:v>
                </c:pt>
                <c:pt idx="149">
                  <c:v>42229</c:v>
                </c:pt>
                <c:pt idx="150">
                  <c:v>42230</c:v>
                </c:pt>
                <c:pt idx="151">
                  <c:v>42233</c:v>
                </c:pt>
                <c:pt idx="152">
                  <c:v>42234</c:v>
                </c:pt>
                <c:pt idx="153">
                  <c:v>42235</c:v>
                </c:pt>
                <c:pt idx="154">
                  <c:v>42236</c:v>
                </c:pt>
                <c:pt idx="155">
                  <c:v>42237</c:v>
                </c:pt>
                <c:pt idx="156">
                  <c:v>42240</c:v>
                </c:pt>
                <c:pt idx="157">
                  <c:v>42241</c:v>
                </c:pt>
                <c:pt idx="158">
                  <c:v>42242</c:v>
                </c:pt>
                <c:pt idx="159">
                  <c:v>42243</c:v>
                </c:pt>
                <c:pt idx="160">
                  <c:v>42244</c:v>
                </c:pt>
                <c:pt idx="161">
                  <c:v>42247</c:v>
                </c:pt>
                <c:pt idx="162">
                  <c:v>42248</c:v>
                </c:pt>
                <c:pt idx="163">
                  <c:v>42249</c:v>
                </c:pt>
                <c:pt idx="164">
                  <c:v>42250</c:v>
                </c:pt>
                <c:pt idx="165">
                  <c:v>42251</c:v>
                </c:pt>
                <c:pt idx="166">
                  <c:v>42254</c:v>
                </c:pt>
                <c:pt idx="167">
                  <c:v>42255</c:v>
                </c:pt>
                <c:pt idx="168">
                  <c:v>42256</c:v>
                </c:pt>
                <c:pt idx="169">
                  <c:v>42257</c:v>
                </c:pt>
                <c:pt idx="170">
                  <c:v>42258</c:v>
                </c:pt>
                <c:pt idx="171">
                  <c:v>42261</c:v>
                </c:pt>
                <c:pt idx="172">
                  <c:v>42262</c:v>
                </c:pt>
                <c:pt idx="173">
                  <c:v>42263</c:v>
                </c:pt>
                <c:pt idx="174">
                  <c:v>42264</c:v>
                </c:pt>
                <c:pt idx="175">
                  <c:v>42265</c:v>
                </c:pt>
                <c:pt idx="176">
                  <c:v>42268</c:v>
                </c:pt>
                <c:pt idx="177">
                  <c:v>42269</c:v>
                </c:pt>
                <c:pt idx="178">
                  <c:v>42270</c:v>
                </c:pt>
                <c:pt idx="179">
                  <c:v>42271</c:v>
                </c:pt>
                <c:pt idx="180">
                  <c:v>42272</c:v>
                </c:pt>
                <c:pt idx="181">
                  <c:v>42275</c:v>
                </c:pt>
                <c:pt idx="182">
                  <c:v>42276</c:v>
                </c:pt>
                <c:pt idx="183">
                  <c:v>42277</c:v>
                </c:pt>
                <c:pt idx="184">
                  <c:v>42278</c:v>
                </c:pt>
                <c:pt idx="185">
                  <c:v>42279</c:v>
                </c:pt>
                <c:pt idx="186">
                  <c:v>42282</c:v>
                </c:pt>
                <c:pt idx="187">
                  <c:v>42283</c:v>
                </c:pt>
                <c:pt idx="188">
                  <c:v>42284</c:v>
                </c:pt>
                <c:pt idx="189">
                  <c:v>42285</c:v>
                </c:pt>
                <c:pt idx="190">
                  <c:v>42286</c:v>
                </c:pt>
                <c:pt idx="191">
                  <c:v>42289</c:v>
                </c:pt>
                <c:pt idx="192">
                  <c:v>42290</c:v>
                </c:pt>
                <c:pt idx="193">
                  <c:v>42291</c:v>
                </c:pt>
                <c:pt idx="194">
                  <c:v>42292</c:v>
                </c:pt>
                <c:pt idx="195">
                  <c:v>42293</c:v>
                </c:pt>
                <c:pt idx="196">
                  <c:v>42296</c:v>
                </c:pt>
                <c:pt idx="197">
                  <c:v>42297</c:v>
                </c:pt>
                <c:pt idx="198">
                  <c:v>42298</c:v>
                </c:pt>
                <c:pt idx="199">
                  <c:v>42299</c:v>
                </c:pt>
                <c:pt idx="200">
                  <c:v>42300</c:v>
                </c:pt>
                <c:pt idx="201">
                  <c:v>42303</c:v>
                </c:pt>
                <c:pt idx="202">
                  <c:v>42304</c:v>
                </c:pt>
                <c:pt idx="203">
                  <c:v>42305</c:v>
                </c:pt>
                <c:pt idx="204">
                  <c:v>42306</c:v>
                </c:pt>
                <c:pt idx="205">
                  <c:v>42307</c:v>
                </c:pt>
                <c:pt idx="206">
                  <c:v>42310</c:v>
                </c:pt>
                <c:pt idx="207">
                  <c:v>42311</c:v>
                </c:pt>
                <c:pt idx="208">
                  <c:v>42312</c:v>
                </c:pt>
                <c:pt idx="209">
                  <c:v>42313</c:v>
                </c:pt>
              </c:numCache>
            </c:numRef>
          </c:cat>
          <c:val>
            <c:numRef>
              <c:extLst>
                <c:ext xmlns:c15="http://schemas.microsoft.com/office/drawing/2012/chart" uri="{02D57815-91ED-43cb-92C2-25804820EDAC}">
                  <c15:fullRef>
                    <c15:sqref>Basic!$AI$5:$AI$216</c15:sqref>
                  </c15:fullRef>
                </c:ext>
              </c:extLst>
              <c:f>Basic!$AI$7:$AI$216</c:f>
              <c:numCache>
                <c:formatCode>General</c:formatCode>
                <c:ptCount val="210"/>
                <c:pt idx="0">
                  <c:v>100.00218913821062</c:v>
                </c:pt>
                <c:pt idx="1">
                  <c:v>100.06191709758325</c:v>
                </c:pt>
                <c:pt idx="2">
                  <c:v>100.49215364844839</c:v>
                </c:pt>
                <c:pt idx="3">
                  <c:v>101.15293315236218</c:v>
                </c:pt>
                <c:pt idx="4">
                  <c:v>101.1216506452507</c:v>
                </c:pt>
                <c:pt idx="5">
                  <c:v>101.26123919486271</c:v>
                </c:pt>
                <c:pt idx="6">
                  <c:v>100.75832301970712</c:v>
                </c:pt>
                <c:pt idx="8">
                  <c:v>101.48981353001508</c:v>
                </c:pt>
                <c:pt idx="9">
                  <c:v>102.06051117014674</c:v>
                </c:pt>
                <c:pt idx="10">
                  <c:v>101.71949981536787</c:v>
                </c:pt>
                <c:pt idx="11">
                  <c:v>102.1787735934396</c:v>
                </c:pt>
                <c:pt idx="12">
                  <c:v>102.83365764991512</c:v>
                </c:pt>
                <c:pt idx="13">
                  <c:v>102.62195398510262</c:v>
                </c:pt>
                <c:pt idx="14">
                  <c:v>103.09648543710531</c:v>
                </c:pt>
                <c:pt idx="15">
                  <c:v>102.92625095582174</c:v>
                </c:pt>
                <c:pt idx="16">
                  <c:v>103.01921969886162</c:v>
                </c:pt>
                <c:pt idx="17">
                  <c:v>103.34551825440123</c:v>
                </c:pt>
                <c:pt idx="18">
                  <c:v>103.37993534508762</c:v>
                </c:pt>
                <c:pt idx="19">
                  <c:v>103.54603829086174</c:v>
                </c:pt>
                <c:pt idx="20">
                  <c:v>103.5816909409621</c:v>
                </c:pt>
                <c:pt idx="21">
                  <c:v>103.5816909409621</c:v>
                </c:pt>
                <c:pt idx="22">
                  <c:v>103.58318673952449</c:v>
                </c:pt>
                <c:pt idx="23">
                  <c:v>103.59404487144791</c:v>
                </c:pt>
                <c:pt idx="24">
                  <c:v>103.59649584378535</c:v>
                </c:pt>
                <c:pt idx="25">
                  <c:v>103.54966834359547</c:v>
                </c:pt>
                <c:pt idx="26">
                  <c:v>103.67241093963199</c:v>
                </c:pt>
                <c:pt idx="27">
                  <c:v>103.91911739151234</c:v>
                </c:pt>
                <c:pt idx="28">
                  <c:v>103.84020014210491</c:v>
                </c:pt>
                <c:pt idx="29">
                  <c:v>103.84020014210491</c:v>
                </c:pt>
                <c:pt idx="30">
                  <c:v>103.77048735637192</c:v>
                </c:pt>
                <c:pt idx="31">
                  <c:v>104.13205094368112</c:v>
                </c:pt>
                <c:pt idx="32">
                  <c:v>103.85564864223805</c:v>
                </c:pt>
                <c:pt idx="33">
                  <c:v>103.63663800660737</c:v>
                </c:pt>
                <c:pt idx="34">
                  <c:v>103.79070837329402</c:v>
                </c:pt>
                <c:pt idx="35">
                  <c:v>102.85970097074473</c:v>
                </c:pt>
                <c:pt idx="36">
                  <c:v>103.22851780868132</c:v>
                </c:pt>
                <c:pt idx="37">
                  <c:v>101.75946917268276</c:v>
                </c:pt>
                <c:pt idx="38">
                  <c:v>101.52166287825619</c:v>
                </c:pt>
                <c:pt idx="39">
                  <c:v>102.68206250576722</c:v>
                </c:pt>
                <c:pt idx="40">
                  <c:v>102.28107391124541</c:v>
                </c:pt>
                <c:pt idx="41">
                  <c:v>103.339505439619</c:v>
                </c:pt>
                <c:pt idx="42">
                  <c:v>103.10376822125329</c:v>
                </c:pt>
                <c:pt idx="43">
                  <c:v>104.20781394991822</c:v>
                </c:pt>
                <c:pt idx="44">
                  <c:v>103.93910895213014</c:v>
                </c:pt>
                <c:pt idx="45">
                  <c:v>104.85882290605076</c:v>
                </c:pt>
                <c:pt idx="46">
                  <c:v>104.83379587775777</c:v>
                </c:pt>
                <c:pt idx="47">
                  <c:v>104.5903269122105</c:v>
                </c:pt>
                <c:pt idx="48">
                  <c:v>103.63704767161009</c:v>
                </c:pt>
                <c:pt idx="49">
                  <c:v>103.33295972022673</c:v>
                </c:pt>
                <c:pt idx="50">
                  <c:v>103.41243604801593</c:v>
                </c:pt>
                <c:pt idx="51">
                  <c:v>103.4172678199413</c:v>
                </c:pt>
                <c:pt idx="52">
                  <c:v>103.94059617641302</c:v>
                </c:pt>
                <c:pt idx="53">
                  <c:v>103.44848030861874</c:v>
                </c:pt>
                <c:pt idx="54">
                  <c:v>103.96412584535074</c:v>
                </c:pt>
                <c:pt idx="55">
                  <c:v>103.96460697391687</c:v>
                </c:pt>
                <c:pt idx="56">
                  <c:v>104.5358010962577</c:v>
                </c:pt>
                <c:pt idx="57">
                  <c:v>104.49266855929568</c:v>
                </c:pt>
                <c:pt idx="58">
                  <c:v>104.62027977538014</c:v>
                </c:pt>
                <c:pt idx="59">
                  <c:v>104.9894309033795</c:v>
                </c:pt>
                <c:pt idx="60">
                  <c:v>105.52196628081481</c:v>
                </c:pt>
                <c:pt idx="61">
                  <c:v>105.25709392139453</c:v>
                </c:pt>
                <c:pt idx="62">
                  <c:v>105.41427503425653</c:v>
                </c:pt>
                <c:pt idx="63">
                  <c:v>105.83662451622708</c:v>
                </c:pt>
                <c:pt idx="64">
                  <c:v>105.91675605639757</c:v>
                </c:pt>
                <c:pt idx="65">
                  <c:v>104.91673312499769</c:v>
                </c:pt>
                <c:pt idx="66">
                  <c:v>105.3787862925592</c:v>
                </c:pt>
                <c:pt idx="67">
                  <c:v>105.36654998800375</c:v>
                </c:pt>
                <c:pt idx="68">
                  <c:v>105.56077693500076</c:v>
                </c:pt>
                <c:pt idx="69">
                  <c:v>105.68701216412751</c:v>
                </c:pt>
                <c:pt idx="70">
                  <c:v>105.74845573196335</c:v>
                </c:pt>
                <c:pt idx="71">
                  <c:v>105.67011962144969</c:v>
                </c:pt>
                <c:pt idx="72">
                  <c:v>105.81576768786398</c:v>
                </c:pt>
                <c:pt idx="73">
                  <c:v>105.69358769724549</c:v>
                </c:pt>
                <c:pt idx="74">
                  <c:v>105.25998869878441</c:v>
                </c:pt>
                <c:pt idx="75">
                  <c:v>105.78685787168963</c:v>
                </c:pt>
                <c:pt idx="76">
                  <c:v>105.98832618225906</c:v>
                </c:pt>
                <c:pt idx="77">
                  <c:v>105.535626247591</c:v>
                </c:pt>
                <c:pt idx="78">
                  <c:v>105.3302288174915</c:v>
                </c:pt>
                <c:pt idx="79">
                  <c:v>105.57449361766581</c:v>
                </c:pt>
                <c:pt idx="80">
                  <c:v>106.13332464702364</c:v>
                </c:pt>
                <c:pt idx="81">
                  <c:v>106.07944717352508</c:v>
                </c:pt>
                <c:pt idx="82">
                  <c:v>106.04420740576965</c:v>
                </c:pt>
                <c:pt idx="83">
                  <c:v>106.15944232606209</c:v>
                </c:pt>
                <c:pt idx="84">
                  <c:v>106.28447531419276</c:v>
                </c:pt>
                <c:pt idx="85">
                  <c:v>106.28438623500095</c:v>
                </c:pt>
                <c:pt idx="86">
                  <c:v>106.47455214211976</c:v>
                </c:pt>
                <c:pt idx="87">
                  <c:v>106.46797413321312</c:v>
                </c:pt>
                <c:pt idx="88">
                  <c:v>106.43532117508009</c:v>
                </c:pt>
                <c:pt idx="89">
                  <c:v>106.63403547750377</c:v>
                </c:pt>
                <c:pt idx="90">
                  <c:v>106.60073937661078</c:v>
                </c:pt>
                <c:pt idx="91">
                  <c:v>106.60073937661078</c:v>
                </c:pt>
                <c:pt idx="92">
                  <c:v>106.04560075966734</c:v>
                </c:pt>
                <c:pt idx="93">
                  <c:v>106.53456026030264</c:v>
                </c:pt>
                <c:pt idx="94">
                  <c:v>106.53581037997496</c:v>
                </c:pt>
                <c:pt idx="95">
                  <c:v>106.25824341747094</c:v>
                </c:pt>
                <c:pt idx="96">
                  <c:v>106.53199791003091</c:v>
                </c:pt>
                <c:pt idx="97">
                  <c:v>106.30286809055721</c:v>
                </c:pt>
                <c:pt idx="98">
                  <c:v>106.57921706939504</c:v>
                </c:pt>
                <c:pt idx="99">
                  <c:v>105.97579552022485</c:v>
                </c:pt>
                <c:pt idx="100">
                  <c:v>105.94798077108787</c:v>
                </c:pt>
                <c:pt idx="101">
                  <c:v>105.5242960738789</c:v>
                </c:pt>
                <c:pt idx="102">
                  <c:v>105.48566503628858</c:v>
                </c:pt>
                <c:pt idx="103">
                  <c:v>106.56632137572295</c:v>
                </c:pt>
                <c:pt idx="104">
                  <c:v>106.74862367118426</c:v>
                </c:pt>
                <c:pt idx="105">
                  <c:v>106.18703177673831</c:v>
                </c:pt>
                <c:pt idx="106">
                  <c:v>105.80127799905316</c:v>
                </c:pt>
                <c:pt idx="107">
                  <c:v>106.36147113750233</c:v>
                </c:pt>
                <c:pt idx="108">
                  <c:v>106.73930971719189</c:v>
                </c:pt>
                <c:pt idx="109">
                  <c:v>107.55025192868686</c:v>
                </c:pt>
                <c:pt idx="110">
                  <c:v>107.23200023726517</c:v>
                </c:pt>
                <c:pt idx="111">
                  <c:v>107.57413702550811</c:v>
                </c:pt>
                <c:pt idx="112">
                  <c:v>107.67820641776467</c:v>
                </c:pt>
                <c:pt idx="113">
                  <c:v>107.41980076273076</c:v>
                </c:pt>
                <c:pt idx="114">
                  <c:v>107.24589763310968</c:v>
                </c:pt>
                <c:pt idx="115">
                  <c:v>107.18707098751153</c:v>
                </c:pt>
                <c:pt idx="116">
                  <c:v>105.71218045524617</c:v>
                </c:pt>
                <c:pt idx="117">
                  <c:v>106.24540659920665</c:v>
                </c:pt>
                <c:pt idx="118">
                  <c:v>106.23304806138788</c:v>
                </c:pt>
                <c:pt idx="119">
                  <c:v>106.59569746685442</c:v>
                </c:pt>
                <c:pt idx="120">
                  <c:v>106.59569746685442</c:v>
                </c:pt>
                <c:pt idx="121">
                  <c:v>106.38388004556916</c:v>
                </c:pt>
                <c:pt idx="122">
                  <c:v>106.97212153791311</c:v>
                </c:pt>
                <c:pt idx="123">
                  <c:v>105.72735379915095</c:v>
                </c:pt>
                <c:pt idx="124">
                  <c:v>105.81414824206779</c:v>
                </c:pt>
                <c:pt idx="125">
                  <c:v>106.91770114088536</c:v>
                </c:pt>
                <c:pt idx="126">
                  <c:v>107.90384895538628</c:v>
                </c:pt>
                <c:pt idx="127">
                  <c:v>108.22555119231379</c:v>
                </c:pt>
                <c:pt idx="128">
                  <c:v>108.31782142696116</c:v>
                </c:pt>
                <c:pt idx="129">
                  <c:v>108.50511036424108</c:v>
                </c:pt>
                <c:pt idx="130">
                  <c:v>108.53721494893546</c:v>
                </c:pt>
                <c:pt idx="131">
                  <c:v>108.58234933239603</c:v>
                </c:pt>
                <c:pt idx="132">
                  <c:v>108.47782310418114</c:v>
                </c:pt>
                <c:pt idx="133">
                  <c:v>108.36346051954264</c:v>
                </c:pt>
                <c:pt idx="134">
                  <c:v>107.9849447966631</c:v>
                </c:pt>
                <c:pt idx="135">
                  <c:v>107.13435565034823</c:v>
                </c:pt>
                <c:pt idx="136">
                  <c:v>106.58345385241903</c:v>
                </c:pt>
                <c:pt idx="137">
                  <c:v>107.14386967768898</c:v>
                </c:pt>
                <c:pt idx="138">
                  <c:v>108.42343642422833</c:v>
                </c:pt>
                <c:pt idx="139">
                  <c:v>108.45806098623672</c:v>
                </c:pt>
                <c:pt idx="140">
                  <c:v>108.26028502412217</c:v>
                </c:pt>
                <c:pt idx="141">
                  <c:v>108.01563347041164</c:v>
                </c:pt>
                <c:pt idx="142">
                  <c:v>107.97368804120063</c:v>
                </c:pt>
                <c:pt idx="143">
                  <c:v>108.28475024977902</c:v>
                </c:pt>
                <c:pt idx="144">
                  <c:v>107.57887223373821</c:v>
                </c:pt>
                <c:pt idx="145">
                  <c:v>107.33848736407965</c:v>
                </c:pt>
                <c:pt idx="146">
                  <c:v>108.52052535827005</c:v>
                </c:pt>
                <c:pt idx="147">
                  <c:v>107.5744957593806</c:v>
                </c:pt>
                <c:pt idx="148">
                  <c:v>107.66235472283827</c:v>
                </c:pt>
                <c:pt idx="149">
                  <c:v>107.78689178487539</c:v>
                </c:pt>
                <c:pt idx="150">
                  <c:v>108.16980728926241</c:v>
                </c:pt>
                <c:pt idx="151">
                  <c:v>108.65217623704534</c:v>
                </c:pt>
                <c:pt idx="152">
                  <c:v>108.48840869026053</c:v>
                </c:pt>
                <c:pt idx="153">
                  <c:v>107.72591253349279</c:v>
                </c:pt>
                <c:pt idx="154">
                  <c:v>105.58107794419533</c:v>
                </c:pt>
                <c:pt idx="155">
                  <c:v>102.39349468443041</c:v>
                </c:pt>
                <c:pt idx="156">
                  <c:v>99.175795602515663</c:v>
                </c:pt>
                <c:pt idx="157">
                  <c:v>99.641356209855076</c:v>
                </c:pt>
                <c:pt idx="158">
                  <c:v>101.68946463332867</c:v>
                </c:pt>
                <c:pt idx="159">
                  <c:v>102.99084459542529</c:v>
                </c:pt>
                <c:pt idx="160">
                  <c:v>103.0078265978533</c:v>
                </c:pt>
                <c:pt idx="161">
                  <c:v>102.65869423211066</c:v>
                </c:pt>
                <c:pt idx="162">
                  <c:v>100.60680906381944</c:v>
                </c:pt>
                <c:pt idx="163">
                  <c:v>102.54186636391069</c:v>
                </c:pt>
                <c:pt idx="164">
                  <c:v>102.63637168623488</c:v>
                </c:pt>
                <c:pt idx="165">
                  <c:v>101.66210730877293</c:v>
                </c:pt>
                <c:pt idx="166">
                  <c:v>101.66210730877293</c:v>
                </c:pt>
                <c:pt idx="167">
                  <c:v>103.42030812464549</c:v>
                </c:pt>
                <c:pt idx="168">
                  <c:v>102.65585367987281</c:v>
                </c:pt>
                <c:pt idx="169">
                  <c:v>102.86594194086125</c:v>
                </c:pt>
                <c:pt idx="170">
                  <c:v>103.45849548967591</c:v>
                </c:pt>
                <c:pt idx="171">
                  <c:v>103.45925201774212</c:v>
                </c:pt>
                <c:pt idx="172">
                  <c:v>104.16246530194424</c:v>
                </c:pt>
                <c:pt idx="173">
                  <c:v>104.48506174637959</c:v>
                </c:pt>
                <c:pt idx="174">
                  <c:v>104.76938635778153</c:v>
                </c:pt>
                <c:pt idx="175">
                  <c:v>104.36340547621316</c:v>
                </c:pt>
                <c:pt idx="176">
                  <c:v>104.59995215943844</c:v>
                </c:pt>
                <c:pt idx="177">
                  <c:v>103.75437092471557</c:v>
                </c:pt>
                <c:pt idx="178">
                  <c:v>103.95098868085316</c:v>
                </c:pt>
                <c:pt idx="179">
                  <c:v>103.7607461504212</c:v>
                </c:pt>
                <c:pt idx="180">
                  <c:v>104.31954351990069</c:v>
                </c:pt>
                <c:pt idx="181">
                  <c:v>101.89985431831238</c:v>
                </c:pt>
                <c:pt idx="182">
                  <c:v>101.8000148861485</c:v>
                </c:pt>
                <c:pt idx="183">
                  <c:v>103.49725921636359</c:v>
                </c:pt>
                <c:pt idx="184">
                  <c:v>103.55460020444755</c:v>
                </c:pt>
                <c:pt idx="185">
                  <c:v>104.76190196965673</c:v>
                </c:pt>
                <c:pt idx="186">
                  <c:v>105.66466826242166</c:v>
                </c:pt>
                <c:pt idx="187">
                  <c:v>105.68670428005714</c:v>
                </c:pt>
                <c:pt idx="188">
                  <c:v>106.03046693443514</c:v>
                </c:pt>
                <c:pt idx="189">
                  <c:v>106.19184260497285</c:v>
                </c:pt>
                <c:pt idx="190">
                  <c:v>106.28744558841055</c:v>
                </c:pt>
                <c:pt idx="191">
                  <c:v>106.33344590575429</c:v>
                </c:pt>
                <c:pt idx="192">
                  <c:v>106.31330912647165</c:v>
                </c:pt>
                <c:pt idx="193">
                  <c:v>106.32771913929122</c:v>
                </c:pt>
                <c:pt idx="194">
                  <c:v>106.38193421758841</c:v>
                </c:pt>
                <c:pt idx="195">
                  <c:v>104.6464027651611</c:v>
                </c:pt>
                <c:pt idx="196">
                  <c:v>106.38859055994644</c:v>
                </c:pt>
                <c:pt idx="197">
                  <c:v>106.38454884616259</c:v>
                </c:pt>
                <c:pt idx="198">
                  <c:v>106.38707492235409</c:v>
                </c:pt>
                <c:pt idx="199">
                  <c:v>106.38707492235409</c:v>
                </c:pt>
                <c:pt idx="200">
                  <c:v>106.38707492235409</c:v>
                </c:pt>
                <c:pt idx="201">
                  <c:v>106.38328581282605</c:v>
                </c:pt>
                <c:pt idx="202">
                  <c:v>106.38328581282605</c:v>
                </c:pt>
                <c:pt idx="203">
                  <c:v>106.3774758339365</c:v>
                </c:pt>
                <c:pt idx="204">
                  <c:v>106.37166583826128</c:v>
                </c:pt>
                <c:pt idx="205">
                  <c:v>106.36913974588654</c:v>
                </c:pt>
                <c:pt idx="206">
                  <c:v>106.37368671787314</c:v>
                </c:pt>
                <c:pt idx="207">
                  <c:v>106.37444454482403</c:v>
                </c:pt>
                <c:pt idx="208">
                  <c:v>106.37747585148522</c:v>
                </c:pt>
                <c:pt idx="209">
                  <c:v>106.37747585148522</c:v>
                </c:pt>
              </c:numCache>
            </c:numRef>
          </c:val>
          <c:smooth val="0"/>
        </c:ser>
        <c:ser>
          <c:idx val="1"/>
          <c:order val="1"/>
          <c:tx>
            <c:strRef>
              <c:f>Basic!$AJ$4</c:f>
              <c:strCache>
                <c:ptCount val="1"/>
                <c:pt idx="0">
                  <c:v>PUT</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Basic!$A$5:$A$216</c15:sqref>
                  </c15:fullRef>
                </c:ext>
              </c:extLst>
              <c:f>Basic!$A$7:$A$216</c:f>
              <c:numCache>
                <c:formatCode>mm/dd/yy;@</c:formatCode>
                <c:ptCount val="210"/>
                <c:pt idx="0">
                  <c:v>42023</c:v>
                </c:pt>
                <c:pt idx="1">
                  <c:v>42024</c:v>
                </c:pt>
                <c:pt idx="2">
                  <c:v>42025</c:v>
                </c:pt>
                <c:pt idx="3">
                  <c:v>42026</c:v>
                </c:pt>
                <c:pt idx="4">
                  <c:v>42027</c:v>
                </c:pt>
                <c:pt idx="5">
                  <c:v>42030</c:v>
                </c:pt>
                <c:pt idx="6">
                  <c:v>42031</c:v>
                </c:pt>
                <c:pt idx="8">
                  <c:v>42032</c:v>
                </c:pt>
                <c:pt idx="9">
                  <c:v>42033</c:v>
                </c:pt>
                <c:pt idx="10">
                  <c:v>42034</c:v>
                </c:pt>
                <c:pt idx="11">
                  <c:v>42037</c:v>
                </c:pt>
                <c:pt idx="12">
                  <c:v>42038</c:v>
                </c:pt>
                <c:pt idx="13">
                  <c:v>42039</c:v>
                </c:pt>
                <c:pt idx="14">
                  <c:v>42040</c:v>
                </c:pt>
                <c:pt idx="15">
                  <c:v>42041</c:v>
                </c:pt>
                <c:pt idx="16">
                  <c:v>42044</c:v>
                </c:pt>
                <c:pt idx="17">
                  <c:v>42045</c:v>
                </c:pt>
                <c:pt idx="18">
                  <c:v>42046</c:v>
                </c:pt>
                <c:pt idx="19">
                  <c:v>42047</c:v>
                </c:pt>
                <c:pt idx="20">
                  <c:v>42048</c:v>
                </c:pt>
                <c:pt idx="21">
                  <c:v>42051</c:v>
                </c:pt>
                <c:pt idx="22">
                  <c:v>42052</c:v>
                </c:pt>
                <c:pt idx="23">
                  <c:v>42053</c:v>
                </c:pt>
                <c:pt idx="24">
                  <c:v>42054</c:v>
                </c:pt>
                <c:pt idx="25">
                  <c:v>42055</c:v>
                </c:pt>
                <c:pt idx="26">
                  <c:v>42058</c:v>
                </c:pt>
                <c:pt idx="27">
                  <c:v>42059</c:v>
                </c:pt>
                <c:pt idx="28">
                  <c:v>42060</c:v>
                </c:pt>
                <c:pt idx="29">
                  <c:v>42061</c:v>
                </c:pt>
                <c:pt idx="30">
                  <c:v>42062</c:v>
                </c:pt>
                <c:pt idx="31">
                  <c:v>42065</c:v>
                </c:pt>
                <c:pt idx="32">
                  <c:v>42066</c:v>
                </c:pt>
                <c:pt idx="33">
                  <c:v>42067</c:v>
                </c:pt>
                <c:pt idx="34">
                  <c:v>42068</c:v>
                </c:pt>
                <c:pt idx="35">
                  <c:v>42069</c:v>
                </c:pt>
                <c:pt idx="36">
                  <c:v>42072</c:v>
                </c:pt>
                <c:pt idx="37">
                  <c:v>42073</c:v>
                </c:pt>
                <c:pt idx="38">
                  <c:v>42074</c:v>
                </c:pt>
                <c:pt idx="39">
                  <c:v>42075</c:v>
                </c:pt>
                <c:pt idx="40">
                  <c:v>42076</c:v>
                </c:pt>
                <c:pt idx="41">
                  <c:v>42079</c:v>
                </c:pt>
                <c:pt idx="42">
                  <c:v>42080</c:v>
                </c:pt>
                <c:pt idx="43">
                  <c:v>42081</c:v>
                </c:pt>
                <c:pt idx="44">
                  <c:v>42082</c:v>
                </c:pt>
                <c:pt idx="45">
                  <c:v>42083</c:v>
                </c:pt>
                <c:pt idx="46">
                  <c:v>42086</c:v>
                </c:pt>
                <c:pt idx="47">
                  <c:v>42087</c:v>
                </c:pt>
                <c:pt idx="48">
                  <c:v>42088</c:v>
                </c:pt>
                <c:pt idx="49">
                  <c:v>42089</c:v>
                </c:pt>
                <c:pt idx="50">
                  <c:v>42090</c:v>
                </c:pt>
                <c:pt idx="51">
                  <c:v>42093</c:v>
                </c:pt>
                <c:pt idx="52">
                  <c:v>42094</c:v>
                </c:pt>
                <c:pt idx="53">
                  <c:v>42095</c:v>
                </c:pt>
                <c:pt idx="54">
                  <c:v>42096</c:v>
                </c:pt>
                <c:pt idx="55">
                  <c:v>42097</c:v>
                </c:pt>
                <c:pt idx="56">
                  <c:v>42100</c:v>
                </c:pt>
                <c:pt idx="57">
                  <c:v>42101</c:v>
                </c:pt>
                <c:pt idx="58">
                  <c:v>42102</c:v>
                </c:pt>
                <c:pt idx="59">
                  <c:v>42103</c:v>
                </c:pt>
                <c:pt idx="60">
                  <c:v>42104</c:v>
                </c:pt>
                <c:pt idx="61">
                  <c:v>42107</c:v>
                </c:pt>
                <c:pt idx="62">
                  <c:v>42108</c:v>
                </c:pt>
                <c:pt idx="63">
                  <c:v>42109</c:v>
                </c:pt>
                <c:pt idx="64">
                  <c:v>42110</c:v>
                </c:pt>
                <c:pt idx="65">
                  <c:v>42111</c:v>
                </c:pt>
                <c:pt idx="66">
                  <c:v>42114</c:v>
                </c:pt>
                <c:pt idx="67">
                  <c:v>42115</c:v>
                </c:pt>
                <c:pt idx="68">
                  <c:v>42116</c:v>
                </c:pt>
                <c:pt idx="69">
                  <c:v>42117</c:v>
                </c:pt>
                <c:pt idx="70">
                  <c:v>42118</c:v>
                </c:pt>
                <c:pt idx="71">
                  <c:v>42121</c:v>
                </c:pt>
                <c:pt idx="72">
                  <c:v>42122</c:v>
                </c:pt>
                <c:pt idx="73">
                  <c:v>42123</c:v>
                </c:pt>
                <c:pt idx="74">
                  <c:v>42124</c:v>
                </c:pt>
                <c:pt idx="75">
                  <c:v>42125</c:v>
                </c:pt>
                <c:pt idx="76">
                  <c:v>42128</c:v>
                </c:pt>
                <c:pt idx="77">
                  <c:v>42129</c:v>
                </c:pt>
                <c:pt idx="78">
                  <c:v>42130</c:v>
                </c:pt>
                <c:pt idx="79">
                  <c:v>42131</c:v>
                </c:pt>
                <c:pt idx="80">
                  <c:v>42132</c:v>
                </c:pt>
                <c:pt idx="81">
                  <c:v>42135</c:v>
                </c:pt>
                <c:pt idx="82">
                  <c:v>42136</c:v>
                </c:pt>
                <c:pt idx="83">
                  <c:v>42137</c:v>
                </c:pt>
                <c:pt idx="84">
                  <c:v>42138</c:v>
                </c:pt>
                <c:pt idx="85">
                  <c:v>42139</c:v>
                </c:pt>
                <c:pt idx="86">
                  <c:v>42142</c:v>
                </c:pt>
                <c:pt idx="87">
                  <c:v>42143</c:v>
                </c:pt>
                <c:pt idx="88">
                  <c:v>42144</c:v>
                </c:pt>
                <c:pt idx="89">
                  <c:v>42145</c:v>
                </c:pt>
                <c:pt idx="90">
                  <c:v>42146</c:v>
                </c:pt>
                <c:pt idx="91">
                  <c:v>42149</c:v>
                </c:pt>
                <c:pt idx="92">
                  <c:v>42150</c:v>
                </c:pt>
                <c:pt idx="93">
                  <c:v>42151</c:v>
                </c:pt>
                <c:pt idx="94">
                  <c:v>42152</c:v>
                </c:pt>
                <c:pt idx="95">
                  <c:v>42153</c:v>
                </c:pt>
                <c:pt idx="96">
                  <c:v>42156</c:v>
                </c:pt>
                <c:pt idx="97">
                  <c:v>42157</c:v>
                </c:pt>
                <c:pt idx="98">
                  <c:v>42158</c:v>
                </c:pt>
                <c:pt idx="99">
                  <c:v>42159</c:v>
                </c:pt>
                <c:pt idx="100">
                  <c:v>42160</c:v>
                </c:pt>
                <c:pt idx="101">
                  <c:v>42163</c:v>
                </c:pt>
                <c:pt idx="102">
                  <c:v>42164</c:v>
                </c:pt>
                <c:pt idx="103">
                  <c:v>42165</c:v>
                </c:pt>
                <c:pt idx="104">
                  <c:v>42166</c:v>
                </c:pt>
                <c:pt idx="105">
                  <c:v>42167</c:v>
                </c:pt>
                <c:pt idx="106">
                  <c:v>42170</c:v>
                </c:pt>
                <c:pt idx="107">
                  <c:v>42171</c:v>
                </c:pt>
                <c:pt idx="108">
                  <c:v>42172</c:v>
                </c:pt>
                <c:pt idx="109">
                  <c:v>42173</c:v>
                </c:pt>
                <c:pt idx="110">
                  <c:v>42174</c:v>
                </c:pt>
                <c:pt idx="111">
                  <c:v>42177</c:v>
                </c:pt>
                <c:pt idx="112">
                  <c:v>42178</c:v>
                </c:pt>
                <c:pt idx="113">
                  <c:v>42179</c:v>
                </c:pt>
                <c:pt idx="114">
                  <c:v>42180</c:v>
                </c:pt>
                <c:pt idx="115">
                  <c:v>42181</c:v>
                </c:pt>
                <c:pt idx="116">
                  <c:v>42184</c:v>
                </c:pt>
                <c:pt idx="117">
                  <c:v>42185</c:v>
                </c:pt>
                <c:pt idx="118">
                  <c:v>42186</c:v>
                </c:pt>
                <c:pt idx="119">
                  <c:v>42187</c:v>
                </c:pt>
                <c:pt idx="120">
                  <c:v>42188</c:v>
                </c:pt>
                <c:pt idx="121">
                  <c:v>42191</c:v>
                </c:pt>
                <c:pt idx="122">
                  <c:v>42192</c:v>
                </c:pt>
                <c:pt idx="123">
                  <c:v>42193</c:v>
                </c:pt>
                <c:pt idx="124">
                  <c:v>42194</c:v>
                </c:pt>
                <c:pt idx="125">
                  <c:v>42195</c:v>
                </c:pt>
                <c:pt idx="126">
                  <c:v>42198</c:v>
                </c:pt>
                <c:pt idx="127">
                  <c:v>42199</c:v>
                </c:pt>
                <c:pt idx="128">
                  <c:v>42200</c:v>
                </c:pt>
                <c:pt idx="129">
                  <c:v>42201</c:v>
                </c:pt>
                <c:pt idx="130">
                  <c:v>42202</c:v>
                </c:pt>
                <c:pt idx="131">
                  <c:v>42205</c:v>
                </c:pt>
                <c:pt idx="132">
                  <c:v>42206</c:v>
                </c:pt>
                <c:pt idx="133">
                  <c:v>42207</c:v>
                </c:pt>
                <c:pt idx="134">
                  <c:v>42208</c:v>
                </c:pt>
                <c:pt idx="135">
                  <c:v>42209</c:v>
                </c:pt>
                <c:pt idx="136">
                  <c:v>42212</c:v>
                </c:pt>
                <c:pt idx="137">
                  <c:v>42213</c:v>
                </c:pt>
                <c:pt idx="138">
                  <c:v>42214</c:v>
                </c:pt>
                <c:pt idx="139">
                  <c:v>42215</c:v>
                </c:pt>
                <c:pt idx="140">
                  <c:v>42216</c:v>
                </c:pt>
                <c:pt idx="141">
                  <c:v>42219</c:v>
                </c:pt>
                <c:pt idx="142">
                  <c:v>42220</c:v>
                </c:pt>
                <c:pt idx="143">
                  <c:v>42221</c:v>
                </c:pt>
                <c:pt idx="144">
                  <c:v>42222</c:v>
                </c:pt>
                <c:pt idx="145">
                  <c:v>42223</c:v>
                </c:pt>
                <c:pt idx="146">
                  <c:v>42226</c:v>
                </c:pt>
                <c:pt idx="147">
                  <c:v>42227</c:v>
                </c:pt>
                <c:pt idx="148">
                  <c:v>42228</c:v>
                </c:pt>
                <c:pt idx="149">
                  <c:v>42229</c:v>
                </c:pt>
                <c:pt idx="150">
                  <c:v>42230</c:v>
                </c:pt>
                <c:pt idx="151">
                  <c:v>42233</c:v>
                </c:pt>
                <c:pt idx="152">
                  <c:v>42234</c:v>
                </c:pt>
                <c:pt idx="153">
                  <c:v>42235</c:v>
                </c:pt>
                <c:pt idx="154">
                  <c:v>42236</c:v>
                </c:pt>
                <c:pt idx="155">
                  <c:v>42237</c:v>
                </c:pt>
                <c:pt idx="156">
                  <c:v>42240</c:v>
                </c:pt>
                <c:pt idx="157">
                  <c:v>42241</c:v>
                </c:pt>
                <c:pt idx="158">
                  <c:v>42242</c:v>
                </c:pt>
                <c:pt idx="159">
                  <c:v>42243</c:v>
                </c:pt>
                <c:pt idx="160">
                  <c:v>42244</c:v>
                </c:pt>
                <c:pt idx="161">
                  <c:v>42247</c:v>
                </c:pt>
                <c:pt idx="162">
                  <c:v>42248</c:v>
                </c:pt>
                <c:pt idx="163">
                  <c:v>42249</c:v>
                </c:pt>
                <c:pt idx="164">
                  <c:v>42250</c:v>
                </c:pt>
                <c:pt idx="165">
                  <c:v>42251</c:v>
                </c:pt>
                <c:pt idx="166">
                  <c:v>42254</c:v>
                </c:pt>
                <c:pt idx="167">
                  <c:v>42255</c:v>
                </c:pt>
                <c:pt idx="168">
                  <c:v>42256</c:v>
                </c:pt>
                <c:pt idx="169">
                  <c:v>42257</c:v>
                </c:pt>
                <c:pt idx="170">
                  <c:v>42258</c:v>
                </c:pt>
                <c:pt idx="171">
                  <c:v>42261</c:v>
                </c:pt>
                <c:pt idx="172">
                  <c:v>42262</c:v>
                </c:pt>
                <c:pt idx="173">
                  <c:v>42263</c:v>
                </c:pt>
                <c:pt idx="174">
                  <c:v>42264</c:v>
                </c:pt>
                <c:pt idx="175">
                  <c:v>42265</c:v>
                </c:pt>
                <c:pt idx="176">
                  <c:v>42268</c:v>
                </c:pt>
                <c:pt idx="177">
                  <c:v>42269</c:v>
                </c:pt>
                <c:pt idx="178">
                  <c:v>42270</c:v>
                </c:pt>
                <c:pt idx="179">
                  <c:v>42271</c:v>
                </c:pt>
                <c:pt idx="180">
                  <c:v>42272</c:v>
                </c:pt>
                <c:pt idx="181">
                  <c:v>42275</c:v>
                </c:pt>
                <c:pt idx="182">
                  <c:v>42276</c:v>
                </c:pt>
                <c:pt idx="183">
                  <c:v>42277</c:v>
                </c:pt>
                <c:pt idx="184">
                  <c:v>42278</c:v>
                </c:pt>
                <c:pt idx="185">
                  <c:v>42279</c:v>
                </c:pt>
                <c:pt idx="186">
                  <c:v>42282</c:v>
                </c:pt>
                <c:pt idx="187">
                  <c:v>42283</c:v>
                </c:pt>
                <c:pt idx="188">
                  <c:v>42284</c:v>
                </c:pt>
                <c:pt idx="189">
                  <c:v>42285</c:v>
                </c:pt>
                <c:pt idx="190">
                  <c:v>42286</c:v>
                </c:pt>
                <c:pt idx="191">
                  <c:v>42289</c:v>
                </c:pt>
                <c:pt idx="192">
                  <c:v>42290</c:v>
                </c:pt>
                <c:pt idx="193">
                  <c:v>42291</c:v>
                </c:pt>
                <c:pt idx="194">
                  <c:v>42292</c:v>
                </c:pt>
                <c:pt idx="195">
                  <c:v>42293</c:v>
                </c:pt>
                <c:pt idx="196">
                  <c:v>42296</c:v>
                </c:pt>
                <c:pt idx="197">
                  <c:v>42297</c:v>
                </c:pt>
                <c:pt idx="198">
                  <c:v>42298</c:v>
                </c:pt>
                <c:pt idx="199">
                  <c:v>42299</c:v>
                </c:pt>
                <c:pt idx="200">
                  <c:v>42300</c:v>
                </c:pt>
                <c:pt idx="201">
                  <c:v>42303</c:v>
                </c:pt>
                <c:pt idx="202">
                  <c:v>42304</c:v>
                </c:pt>
                <c:pt idx="203">
                  <c:v>42305</c:v>
                </c:pt>
                <c:pt idx="204">
                  <c:v>42306</c:v>
                </c:pt>
                <c:pt idx="205">
                  <c:v>42307</c:v>
                </c:pt>
                <c:pt idx="206">
                  <c:v>42310</c:v>
                </c:pt>
                <c:pt idx="207">
                  <c:v>42311</c:v>
                </c:pt>
                <c:pt idx="208">
                  <c:v>42312</c:v>
                </c:pt>
                <c:pt idx="209">
                  <c:v>42313</c:v>
                </c:pt>
              </c:numCache>
            </c:numRef>
          </c:cat>
          <c:val>
            <c:numRef>
              <c:extLst>
                <c:ext xmlns:c15="http://schemas.microsoft.com/office/drawing/2012/chart" uri="{02D57815-91ED-43cb-92C2-25804820EDAC}">
                  <c15:fullRef>
                    <c15:sqref>Basic!$AJ$5:$AJ$216</c15:sqref>
                  </c15:fullRef>
                </c:ext>
              </c:extLst>
              <c:f>Basic!$AJ$7:$AJ$216</c:f>
              <c:numCache>
                <c:formatCode>General</c:formatCode>
                <c:ptCount val="210"/>
                <c:pt idx="0">
                  <c:v>100.78414785927993</c:v>
                </c:pt>
                <c:pt idx="1">
                  <c:v>100.96893055164612</c:v>
                </c:pt>
                <c:pt idx="2">
                  <c:v>101.30041095398246</c:v>
                </c:pt>
                <c:pt idx="3">
                  <c:v>101.91400233703057</c:v>
                </c:pt>
                <c:pt idx="4">
                  <c:v>101.79833683493875</c:v>
                </c:pt>
                <c:pt idx="5">
                  <c:v>102.01133062537615</c:v>
                </c:pt>
                <c:pt idx="6">
                  <c:v>101.49506753067359</c:v>
                </c:pt>
                <c:pt idx="8">
                  <c:v>100.86666532113814</c:v>
                </c:pt>
                <c:pt idx="9">
                  <c:v>101.36741231190152</c:v>
                </c:pt>
                <c:pt idx="10">
                  <c:v>100.63533431695448</c:v>
                </c:pt>
                <c:pt idx="11">
                  <c:v>101.48519364634869</c:v>
                </c:pt>
                <c:pt idx="12">
                  <c:v>102.08609003526476</c:v>
                </c:pt>
                <c:pt idx="13">
                  <c:v>101.99087757927452</c:v>
                </c:pt>
                <c:pt idx="14">
                  <c:v>102.29132577373255</c:v>
                </c:pt>
                <c:pt idx="15">
                  <c:v>102.23772468739732</c:v>
                </c:pt>
                <c:pt idx="16">
                  <c:v>102.24266162955978</c:v>
                </c:pt>
                <c:pt idx="17">
                  <c:v>102.50431956416995</c:v>
                </c:pt>
                <c:pt idx="18">
                  <c:v>102.54169926911426</c:v>
                </c:pt>
                <c:pt idx="19">
                  <c:v>102.6432592221705</c:v>
                </c:pt>
                <c:pt idx="20">
                  <c:v>102.67499670750057</c:v>
                </c:pt>
                <c:pt idx="21">
                  <c:v>102.70674400611972</c:v>
                </c:pt>
                <c:pt idx="22">
                  <c:v>102.71379896136844</c:v>
                </c:pt>
                <c:pt idx="23">
                  <c:v>102.72014842109226</c:v>
                </c:pt>
                <c:pt idx="24">
                  <c:v>102.72226490766687</c:v>
                </c:pt>
                <c:pt idx="25">
                  <c:v>103.11240393292005</c:v>
                </c:pt>
                <c:pt idx="26">
                  <c:v>103.17519303463349</c:v>
                </c:pt>
                <c:pt idx="27">
                  <c:v>103.39954061154221</c:v>
                </c:pt>
                <c:pt idx="28">
                  <c:v>103.38684169209455</c:v>
                </c:pt>
                <c:pt idx="29">
                  <c:v>103.37202628607227</c:v>
                </c:pt>
                <c:pt idx="30">
                  <c:v>103.31981961723189</c:v>
                </c:pt>
                <c:pt idx="31">
                  <c:v>103.59919584508046</c:v>
                </c:pt>
                <c:pt idx="32">
                  <c:v>103.42705493701214</c:v>
                </c:pt>
                <c:pt idx="33">
                  <c:v>103.30782619330908</c:v>
                </c:pt>
                <c:pt idx="34">
                  <c:v>103.37273178159714</c:v>
                </c:pt>
                <c:pt idx="35">
                  <c:v>102.58539877584207</c:v>
                </c:pt>
                <c:pt idx="36">
                  <c:v>102.99670266684136</c:v>
                </c:pt>
                <c:pt idx="37">
                  <c:v>101.76772946251756</c:v>
                </c:pt>
                <c:pt idx="38">
                  <c:v>101.55114233638244</c:v>
                </c:pt>
                <c:pt idx="39">
                  <c:v>102.62772850733428</c:v>
                </c:pt>
                <c:pt idx="40">
                  <c:v>102.22630155368317</c:v>
                </c:pt>
                <c:pt idx="41">
                  <c:v>103.26126348866768</c:v>
                </c:pt>
                <c:pt idx="42">
                  <c:v>103.08418411192528</c:v>
                </c:pt>
                <c:pt idx="43">
                  <c:v>103.93148423729431</c:v>
                </c:pt>
                <c:pt idx="44">
                  <c:v>103.90396991182438</c:v>
                </c:pt>
                <c:pt idx="45">
                  <c:v>104.12549550663361</c:v>
                </c:pt>
                <c:pt idx="46">
                  <c:v>104.10080316326315</c:v>
                </c:pt>
                <c:pt idx="47">
                  <c:v>103.77556972629803</c:v>
                </c:pt>
                <c:pt idx="48">
                  <c:v>102.67005823882651</c:v>
                </c:pt>
                <c:pt idx="49">
                  <c:v>102.48239642921106</c:v>
                </c:pt>
                <c:pt idx="50">
                  <c:v>102.74766274656223</c:v>
                </c:pt>
                <c:pt idx="51">
                  <c:v>103.72830152613172</c:v>
                </c:pt>
                <c:pt idx="52">
                  <c:v>103.0954720403232</c:v>
                </c:pt>
                <c:pt idx="53">
                  <c:v>102.78575950490522</c:v>
                </c:pt>
                <c:pt idx="54">
                  <c:v>103.17096006148431</c:v>
                </c:pt>
                <c:pt idx="55">
                  <c:v>103.55760419808367</c:v>
                </c:pt>
                <c:pt idx="56">
                  <c:v>104.1276564507622</c:v>
                </c:pt>
                <c:pt idx="57">
                  <c:v>104.0072727452276</c:v>
                </c:pt>
                <c:pt idx="58">
                  <c:v>104.27353317629235</c:v>
                </c:pt>
                <c:pt idx="59">
                  <c:v>104.71541218954877</c:v>
                </c:pt>
                <c:pt idx="60">
                  <c:v>105.15233422669493</c:v>
                </c:pt>
                <c:pt idx="61">
                  <c:v>104.9037772817382</c:v>
                </c:pt>
                <c:pt idx="62">
                  <c:v>105.08222842170713</c:v>
                </c:pt>
                <c:pt idx="63">
                  <c:v>105.50144697274524</c:v>
                </c:pt>
                <c:pt idx="64">
                  <c:v>105.56730394106712</c:v>
                </c:pt>
                <c:pt idx="65">
                  <c:v>104.98733773616809</c:v>
                </c:pt>
                <c:pt idx="66">
                  <c:v>105.51490162218735</c:v>
                </c:pt>
                <c:pt idx="67">
                  <c:v>105.50215511218957</c:v>
                </c:pt>
                <c:pt idx="68">
                  <c:v>105.71247252715295</c:v>
                </c:pt>
                <c:pt idx="69">
                  <c:v>105.83498065102052</c:v>
                </c:pt>
                <c:pt idx="70">
                  <c:v>105.93270389433685</c:v>
                </c:pt>
                <c:pt idx="71">
                  <c:v>105.81232018880225</c:v>
                </c:pt>
                <c:pt idx="72">
                  <c:v>105.96598644821994</c:v>
                </c:pt>
                <c:pt idx="73">
                  <c:v>105.86118181046039</c:v>
                </c:pt>
                <c:pt idx="74">
                  <c:v>105.38531210387657</c:v>
                </c:pt>
                <c:pt idx="75">
                  <c:v>105.96881900599722</c:v>
                </c:pt>
                <c:pt idx="76">
                  <c:v>106.15081084318776</c:v>
                </c:pt>
                <c:pt idx="77">
                  <c:v>105.65936206882886</c:v>
                </c:pt>
                <c:pt idx="78">
                  <c:v>105.46745627941782</c:v>
                </c:pt>
                <c:pt idx="79">
                  <c:v>105.71034810881997</c:v>
                </c:pt>
                <c:pt idx="80">
                  <c:v>106.33280268037828</c:v>
                </c:pt>
                <c:pt idx="81">
                  <c:v>106.28394105872013</c:v>
                </c:pt>
                <c:pt idx="82">
                  <c:v>106.23578757650628</c:v>
                </c:pt>
                <c:pt idx="83">
                  <c:v>106.34838174815333</c:v>
                </c:pt>
                <c:pt idx="84">
                  <c:v>106.46593289591065</c:v>
                </c:pt>
                <c:pt idx="85">
                  <c:v>106.60047939033167</c:v>
                </c:pt>
                <c:pt idx="86">
                  <c:v>106.78388750641086</c:v>
                </c:pt>
                <c:pt idx="87">
                  <c:v>106.80442355029616</c:v>
                </c:pt>
                <c:pt idx="88">
                  <c:v>106.79450959807566</c:v>
                </c:pt>
                <c:pt idx="89">
                  <c:v>106.96517120415707</c:v>
                </c:pt>
                <c:pt idx="90">
                  <c:v>106.92693167416374</c:v>
                </c:pt>
                <c:pt idx="91">
                  <c:v>106.88870581461694</c:v>
                </c:pt>
                <c:pt idx="92">
                  <c:v>106.29478921906561</c:v>
                </c:pt>
                <c:pt idx="93">
                  <c:v>106.89153735976855</c:v>
                </c:pt>
                <c:pt idx="94">
                  <c:v>106.83065913900883</c:v>
                </c:pt>
                <c:pt idx="95">
                  <c:v>106.49158160710287</c:v>
                </c:pt>
                <c:pt idx="96">
                  <c:v>106.65722699847238</c:v>
                </c:pt>
                <c:pt idx="97">
                  <c:v>106.62183268407719</c:v>
                </c:pt>
                <c:pt idx="98">
                  <c:v>106.83065913900884</c:v>
                </c:pt>
                <c:pt idx="99">
                  <c:v>106.22683213542685</c:v>
                </c:pt>
                <c:pt idx="100">
                  <c:v>106.20630343307764</c:v>
                </c:pt>
                <c:pt idx="101">
                  <c:v>105.73980636934901</c:v>
                </c:pt>
                <c:pt idx="102">
                  <c:v>105.76033507169821</c:v>
                </c:pt>
                <c:pt idx="103">
                  <c:v>106.83844588817577</c:v>
                </c:pt>
                <c:pt idx="104">
                  <c:v>107.05505909227435</c:v>
                </c:pt>
                <c:pt idx="105">
                  <c:v>106.53547055695293</c:v>
                </c:pt>
                <c:pt idx="106">
                  <c:v>106.11498610193804</c:v>
                </c:pt>
                <c:pt idx="107">
                  <c:v>106.70111594832241</c:v>
                </c:pt>
                <c:pt idx="108">
                  <c:v>106.99134932636299</c:v>
                </c:pt>
                <c:pt idx="109">
                  <c:v>107.88328604912182</c:v>
                </c:pt>
                <c:pt idx="110">
                  <c:v>107.63127853062805</c:v>
                </c:pt>
                <c:pt idx="111">
                  <c:v>108.12184372814542</c:v>
                </c:pt>
                <c:pt idx="112">
                  <c:v>108.2485553736802</c:v>
                </c:pt>
                <c:pt idx="113">
                  <c:v>107.84576807586292</c:v>
                </c:pt>
                <c:pt idx="114">
                  <c:v>107.61358137343046</c:v>
                </c:pt>
                <c:pt idx="115">
                  <c:v>107.63906527979501</c:v>
                </c:pt>
                <c:pt idx="116">
                  <c:v>105.86014703829265</c:v>
                </c:pt>
                <c:pt idx="117">
                  <c:v>106.1645381420913</c:v>
                </c:pt>
                <c:pt idx="118">
                  <c:v>106.83915377446367</c:v>
                </c:pt>
                <c:pt idx="119">
                  <c:v>106.84906418249433</c:v>
                </c:pt>
                <c:pt idx="120">
                  <c:v>106.85897550981521</c:v>
                </c:pt>
                <c:pt idx="121">
                  <c:v>106.6451740204653</c:v>
                </c:pt>
                <c:pt idx="122">
                  <c:v>107.27029559363075</c:v>
                </c:pt>
                <c:pt idx="123">
                  <c:v>105.6221834505626</c:v>
                </c:pt>
                <c:pt idx="124">
                  <c:v>105.89332904798319</c:v>
                </c:pt>
                <c:pt idx="125">
                  <c:v>107.11737797210897</c:v>
                </c:pt>
                <c:pt idx="126">
                  <c:v>108.28266688426112</c:v>
                </c:pt>
                <c:pt idx="127">
                  <c:v>108.71664143052435</c:v>
                </c:pt>
                <c:pt idx="128">
                  <c:v>108.70389829539752</c:v>
                </c:pt>
                <c:pt idx="129">
                  <c:v>109.22990659535441</c:v>
                </c:pt>
                <c:pt idx="130">
                  <c:v>109.34388685954424</c:v>
                </c:pt>
                <c:pt idx="131">
                  <c:v>109.42530133396558</c:v>
                </c:pt>
                <c:pt idx="132">
                  <c:v>109.24264973048122</c:v>
                </c:pt>
                <c:pt idx="133">
                  <c:v>109.20088056534334</c:v>
                </c:pt>
                <c:pt idx="134">
                  <c:v>108.82778988690823</c:v>
                </c:pt>
                <c:pt idx="135">
                  <c:v>107.99948610366522</c:v>
                </c:pt>
                <c:pt idx="136">
                  <c:v>107.46498238029046</c:v>
                </c:pt>
                <c:pt idx="137">
                  <c:v>108.603369118286</c:v>
                </c:pt>
                <c:pt idx="138">
                  <c:v>109.2114998446157</c:v>
                </c:pt>
                <c:pt idx="139">
                  <c:v>109.21645550827614</c:v>
                </c:pt>
                <c:pt idx="140">
                  <c:v>109.20088056534335</c:v>
                </c:pt>
                <c:pt idx="141">
                  <c:v>108.97433594086662</c:v>
                </c:pt>
                <c:pt idx="142">
                  <c:v>108.86460338838572</c:v>
                </c:pt>
                <c:pt idx="143">
                  <c:v>109.15698754435098</c:v>
                </c:pt>
                <c:pt idx="144">
                  <c:v>108.4858490943387</c:v>
                </c:pt>
                <c:pt idx="145">
                  <c:v>108.25647266205601</c:v>
                </c:pt>
                <c:pt idx="146">
                  <c:v>109.47273411471541</c:v>
                </c:pt>
                <c:pt idx="147">
                  <c:v>108.64018261976345</c:v>
                </c:pt>
                <c:pt idx="148">
                  <c:v>108.73434022931161</c:v>
                </c:pt>
                <c:pt idx="149">
                  <c:v>108.69752672783414</c:v>
                </c:pt>
                <c:pt idx="150">
                  <c:v>109.10247524408626</c:v>
                </c:pt>
                <c:pt idx="151">
                  <c:v>109.67450042089</c:v>
                </c:pt>
                <c:pt idx="152">
                  <c:v>109.45007965226773</c:v>
                </c:pt>
                <c:pt idx="153">
                  <c:v>108.6508018990358</c:v>
                </c:pt>
                <c:pt idx="154">
                  <c:v>106.38181589451113</c:v>
                </c:pt>
                <c:pt idx="155">
                  <c:v>104.34999379373554</c:v>
                </c:pt>
                <c:pt idx="156">
                  <c:v>100.90509959778637</c:v>
                </c:pt>
                <c:pt idx="157">
                  <c:v>100.05414135209568</c:v>
                </c:pt>
                <c:pt idx="158">
                  <c:v>103.39213480336988</c:v>
                </c:pt>
                <c:pt idx="159">
                  <c:v>105.05299008156486</c:v>
                </c:pt>
                <c:pt idx="160">
                  <c:v>105.15493516257936</c:v>
                </c:pt>
                <c:pt idx="161">
                  <c:v>104.79741942707703</c:v>
                </c:pt>
                <c:pt idx="162">
                  <c:v>102.50436305620173</c:v>
                </c:pt>
                <c:pt idx="163">
                  <c:v>104.2324737697882</c:v>
                </c:pt>
                <c:pt idx="164">
                  <c:v>104.36415283276531</c:v>
                </c:pt>
                <c:pt idx="165">
                  <c:v>103.0721405212965</c:v>
                </c:pt>
                <c:pt idx="166">
                  <c:v>101.79612312539666</c:v>
                </c:pt>
                <c:pt idx="167">
                  <c:v>103.98178360735989</c:v>
                </c:pt>
                <c:pt idx="168">
                  <c:v>102.91062818241821</c:v>
                </c:pt>
                <c:pt idx="169">
                  <c:v>103.3755879458557</c:v>
                </c:pt>
                <c:pt idx="170">
                  <c:v>103.9209542849252</c:v>
                </c:pt>
                <c:pt idx="171">
                  <c:v>103.63918167640595</c:v>
                </c:pt>
                <c:pt idx="172">
                  <c:v>104.81171930540542</c:v>
                </c:pt>
                <c:pt idx="173">
                  <c:v>105.42280928020897</c:v>
                </c:pt>
                <c:pt idx="174">
                  <c:v>105.72066320385461</c:v>
                </c:pt>
                <c:pt idx="175">
                  <c:v>104.20062933060187</c:v>
                </c:pt>
                <c:pt idx="176">
                  <c:v>104.71662978987534</c:v>
                </c:pt>
                <c:pt idx="177">
                  <c:v>103.90836890786976</c:v>
                </c:pt>
                <c:pt idx="178">
                  <c:v>103.93843397527998</c:v>
                </c:pt>
                <c:pt idx="179">
                  <c:v>103.68323049610002</c:v>
                </c:pt>
                <c:pt idx="180">
                  <c:v>103.70770206259672</c:v>
                </c:pt>
                <c:pt idx="181">
                  <c:v>101.55770014895728</c:v>
                </c:pt>
                <c:pt idx="182">
                  <c:v>101.75067593047417</c:v>
                </c:pt>
                <c:pt idx="183">
                  <c:v>103.31755537387777</c:v>
                </c:pt>
                <c:pt idx="184">
                  <c:v>103.64058005163433</c:v>
                </c:pt>
                <c:pt idx="185">
                  <c:v>104.76557292286878</c:v>
                </c:pt>
                <c:pt idx="186">
                  <c:v>105.91014304730058</c:v>
                </c:pt>
                <c:pt idx="187">
                  <c:v>105.85630560100782</c:v>
                </c:pt>
                <c:pt idx="188">
                  <c:v>106.30098892363374</c:v>
                </c:pt>
                <c:pt idx="189">
                  <c:v>106.54780215144343</c:v>
                </c:pt>
                <c:pt idx="190">
                  <c:v>106.69393236280951</c:v>
                </c:pt>
                <c:pt idx="191">
                  <c:v>106.75266412240161</c:v>
                </c:pt>
                <c:pt idx="192">
                  <c:v>106.71071286555012</c:v>
                </c:pt>
                <c:pt idx="193">
                  <c:v>106.71630636646366</c:v>
                </c:pt>
                <c:pt idx="194">
                  <c:v>106.82607882189174</c:v>
                </c:pt>
                <c:pt idx="195">
                  <c:v>106.95403015528882</c:v>
                </c:pt>
                <c:pt idx="196">
                  <c:v>107.17427425375919</c:v>
                </c:pt>
                <c:pt idx="197">
                  <c:v>107.07778636300075</c:v>
                </c:pt>
                <c:pt idx="198">
                  <c:v>106.72329824260557</c:v>
                </c:pt>
                <c:pt idx="199">
                  <c:v>107.55253475303691</c:v>
                </c:pt>
                <c:pt idx="200">
                  <c:v>107.93918550368493</c:v>
                </c:pt>
                <c:pt idx="201">
                  <c:v>107.85108786429677</c:v>
                </c:pt>
                <c:pt idx="202">
                  <c:v>107.78676260379113</c:v>
                </c:pt>
                <c:pt idx="203">
                  <c:v>108.16292554022627</c:v>
                </c:pt>
                <c:pt idx="204">
                  <c:v>108.1601287897695</c:v>
                </c:pt>
                <c:pt idx="205">
                  <c:v>108.0496571467272</c:v>
                </c:pt>
                <c:pt idx="206">
                  <c:v>108.40973876803592</c:v>
                </c:pt>
                <c:pt idx="207">
                  <c:v>108.43980383544617</c:v>
                </c:pt>
                <c:pt idx="208">
                  <c:v>108.38596638915341</c:v>
                </c:pt>
                <c:pt idx="209">
                  <c:v>108.41812901940622</c:v>
                </c:pt>
              </c:numCache>
            </c:numRef>
          </c:val>
          <c:smooth val="0"/>
        </c:ser>
        <c:dLbls>
          <c:showLegendKey val="0"/>
          <c:showVal val="0"/>
          <c:showCatName val="0"/>
          <c:showSerName val="0"/>
          <c:showPercent val="0"/>
          <c:showBubbleSize val="0"/>
        </c:dLbls>
        <c:smooth val="0"/>
        <c:axId val="177027992"/>
        <c:axId val="177028384"/>
      </c:lineChart>
      <c:dateAx>
        <c:axId val="177027992"/>
        <c:scaling>
          <c:orientation val="minMax"/>
        </c:scaling>
        <c:delete val="0"/>
        <c:axPos val="b"/>
        <c:numFmt formatCode="mm/dd/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028384"/>
        <c:crosses val="autoZero"/>
        <c:auto val="1"/>
        <c:lblOffset val="100"/>
        <c:baseTimeUnit val="days"/>
      </c:dateAx>
      <c:valAx>
        <c:axId val="177028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0279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r>
              <a:rPr lang="en-US" sz="1600" b="0" i="0" u="none" strike="noStrike" baseline="0">
                <a:effectLst/>
              </a:rPr>
              <a:t>Corrrelation=0.85</a:t>
            </a:r>
            <a:endParaRPr lang="en-US"/>
          </a:p>
        </c:rich>
      </c:tx>
      <c:overlay val="0"/>
      <c:spPr>
        <a:noFill/>
        <a:ln>
          <a:noFill/>
        </a:ln>
        <a:effectLst/>
      </c:spPr>
      <c:txPr>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tx>
            <c:strRef>
              <c:f>Basic!$AG$5</c:f>
              <c:strCache>
                <c:ptCount val="1"/>
              </c:strCache>
            </c:strRef>
          </c:tx>
          <c:spPr>
            <a:ln w="25400">
              <a:noFill/>
            </a:ln>
            <a:effectLst/>
          </c:spPr>
          <c:marker>
            <c:symbol val="circle"/>
            <c:size val="4"/>
            <c:spPr>
              <a:solidFill>
                <a:schemeClr val="accent1"/>
              </a:solidFill>
              <a:ln w="9525" cap="flat" cmpd="sng" algn="ctr">
                <a:solidFill>
                  <a:schemeClr val="accent1"/>
                </a:solidFill>
                <a:round/>
              </a:ln>
              <a:effectLst/>
            </c:spPr>
          </c:marker>
          <c:xVal>
            <c:numRef>
              <c:f>Basic!$AE$6:$AE$216</c:f>
              <c:numCache>
                <c:formatCode>0.00%</c:formatCode>
                <c:ptCount val="211"/>
                <c:pt idx="0">
                  <c:v>2.1649850428433925E-2</c:v>
                </c:pt>
                <c:pt idx="1">
                  <c:v>-2.1191066997518604E-2</c:v>
                </c:pt>
                <c:pt idx="2">
                  <c:v>6.2886062646727581E-4</c:v>
                </c:pt>
                <c:pt idx="3">
                  <c:v>4.5271482648312489E-3</c:v>
                </c:pt>
                <c:pt idx="4">
                  <c:v>6.9232600357873597E-3</c:v>
                </c:pt>
                <c:pt idx="5">
                  <c:v>-3.2561867548330792E-4</c:v>
                </c:pt>
                <c:pt idx="6">
                  <c:v>1.4534224985476296E-3</c:v>
                </c:pt>
                <c:pt idx="7">
                  <c:v>-5.2292403083176175E-3</c:v>
                </c:pt>
                <c:pt idx="9">
                  <c:v>7.6438824501909863E-3</c:v>
                </c:pt>
                <c:pt idx="10">
                  <c:v>5.9206563764198084E-3</c:v>
                </c:pt>
                <c:pt idx="11">
                  <c:v>-3.5180121495200778E-3</c:v>
                </c:pt>
                <c:pt idx="12">
                  <c:v>4.753939696890308E-3</c:v>
                </c:pt>
                <c:pt idx="13">
                  <c:v>6.7482313904498881E-3</c:v>
                </c:pt>
                <c:pt idx="14">
                  <c:v>-2.1676009210946923E-3</c:v>
                </c:pt>
                <c:pt idx="15">
                  <c:v>4.8686769313712741E-3</c:v>
                </c:pt>
                <c:pt idx="16">
                  <c:v>-1.7385608887426907E-3</c:v>
                </c:pt>
                <c:pt idx="17">
                  <c:v>9.510361804421219E-4</c:v>
                </c:pt>
                <c:pt idx="18">
                  <c:v>3.3349024072661937E-3</c:v>
                </c:pt>
                <c:pt idx="19">
                  <c:v>3.506458818574032E-4</c:v>
                </c:pt>
                <c:pt idx="20">
                  <c:v>1.6917154374029852E-3</c:v>
                </c:pt>
                <c:pt idx="21">
                  <c:v>3.6253051145163084E-4</c:v>
                </c:pt>
                <c:pt idx="22">
                  <c:v>0</c:v>
                </c:pt>
                <c:pt idx="23">
                  <c:v>1.5204647255462334E-5</c:v>
                </c:pt>
                <c:pt idx="24">
                  <c:v>1.1037026365001701E-4</c:v>
                </c:pt>
                <c:pt idx="25">
                  <c:v>2.4910924938170709E-5</c:v>
                </c:pt>
                <c:pt idx="26">
                  <c:v>-4.7592897154846714E-4</c:v>
                </c:pt>
                <c:pt idx="27">
                  <c:v>1.2480524187241659E-3</c:v>
                </c:pt>
                <c:pt idx="28">
                  <c:v>2.505552707084302E-3</c:v>
                </c:pt>
                <c:pt idx="29">
                  <c:v>-7.9958147635839083E-4</c:v>
                </c:pt>
                <c:pt idx="30">
                  <c:v>0</c:v>
                </c:pt>
                <c:pt idx="31">
                  <c:v>-7.0685959098470974E-4</c:v>
                </c:pt>
                <c:pt idx="32">
                  <c:v>3.6685721459404075E-3</c:v>
                </c:pt>
                <c:pt idx="33">
                  <c:v>-2.7947532297069033E-3</c:v>
                </c:pt>
                <c:pt idx="34">
                  <c:v>-2.2203493775754257E-3</c:v>
                </c:pt>
                <c:pt idx="35">
                  <c:v>1.5652799931651362E-3</c:v>
                </c:pt>
                <c:pt idx="36">
                  <c:v>-9.4445417797985876E-3</c:v>
                </c:pt>
                <c:pt idx="37">
                  <c:v>3.7753021613675664E-3</c:v>
                </c:pt>
                <c:pt idx="38">
                  <c:v>-1.4983825846155541E-2</c:v>
                </c:pt>
                <c:pt idx="39">
                  <c:v>-2.4605644602097021E-3</c:v>
                </c:pt>
                <c:pt idx="40">
                  <c:v>1.2034695105781479E-2</c:v>
                </c:pt>
                <c:pt idx="41">
                  <c:v>-4.1117213080101855E-3</c:v>
                </c:pt>
                <c:pt idx="42">
                  <c:v>1.0895664521290538E-2</c:v>
                </c:pt>
                <c:pt idx="43">
                  <c:v>-2.4018617717248558E-3</c:v>
                </c:pt>
                <c:pt idx="44">
                  <c:v>1.1274538080919827E-2</c:v>
                </c:pt>
                <c:pt idx="45">
                  <c:v>-2.7149491059061948E-3</c:v>
                </c:pt>
                <c:pt idx="46">
                  <c:v>9.3166551426215882E-3</c:v>
                </c:pt>
                <c:pt idx="47">
                  <c:v>-2.5129887269859097E-4</c:v>
                </c:pt>
                <c:pt idx="48">
                  <c:v>-2.4452796483400707E-3</c:v>
                </c:pt>
                <c:pt idx="49">
                  <c:v>-9.5965437852387758E-3</c:v>
                </c:pt>
                <c:pt idx="50">
                  <c:v>-3.089373480412716E-3</c:v>
                </c:pt>
                <c:pt idx="51">
                  <c:v>8.0981377047484315E-4</c:v>
                </c:pt>
                <c:pt idx="52">
                  <c:v>4.9194878389835495E-5</c:v>
                </c:pt>
                <c:pt idx="53">
                  <c:v>5.3280395708199535E-3</c:v>
                </c:pt>
                <c:pt idx="54">
                  <c:v>-4.9850371505936186E-3</c:v>
                </c:pt>
                <c:pt idx="55">
                  <c:v>5.2482363137187349E-3</c:v>
                </c:pt>
                <c:pt idx="56">
                  <c:v>4.8726348931271701E-6</c:v>
                </c:pt>
                <c:pt idx="57">
                  <c:v>5.7847480423200981E-3</c:v>
                </c:pt>
                <c:pt idx="58">
                  <c:v>-4.3443637922602196E-4</c:v>
                </c:pt>
                <c:pt idx="59">
                  <c:v>1.2858468963501402E-3</c:v>
                </c:pt>
                <c:pt idx="60">
                  <c:v>3.7151346327062296E-3</c:v>
                </c:pt>
                <c:pt idx="61">
                  <c:v>5.340588503965682E-3</c:v>
                </c:pt>
                <c:pt idx="62">
                  <c:v>-2.642895545721391E-3</c:v>
                </c:pt>
                <c:pt idx="63">
                  <c:v>1.5722992891840093E-3</c:v>
                </c:pt>
                <c:pt idx="64">
                  <c:v>4.2185069947107134E-3</c:v>
                </c:pt>
                <c:pt idx="65">
                  <c:v>7.9717513489208081E-4</c:v>
                </c:pt>
                <c:pt idx="66">
                  <c:v>-9.9410331464627744E-3</c:v>
                </c:pt>
                <c:pt idx="67">
                  <c:v>4.6369608242191607E-3</c:v>
                </c:pt>
                <c:pt idx="68">
                  <c:v>-1.2225969826074046E-4</c:v>
                </c:pt>
                <c:pt idx="69">
                  <c:v>1.9408544045169673E-3</c:v>
                </c:pt>
                <c:pt idx="70">
                  <c:v>1.2591116106206446E-3</c:v>
                </c:pt>
                <c:pt idx="71">
                  <c:v>6.1212630035734072E-4</c:v>
                </c:pt>
                <c:pt idx="72">
                  <c:v>-7.7996336542074385E-4</c:v>
                </c:pt>
                <c:pt idx="73">
                  <c:v>1.4512383900928683E-3</c:v>
                </c:pt>
                <c:pt idx="74">
                  <c:v>-1.2157266427941238E-3</c:v>
                </c:pt>
                <c:pt idx="75">
                  <c:v>-4.3194242727090382E-3</c:v>
                </c:pt>
                <c:pt idx="76">
                  <c:v>5.2701830968922003E-3</c:v>
                </c:pt>
                <c:pt idx="77">
                  <c:v>2.0052164602715195E-3</c:v>
                </c:pt>
                <c:pt idx="78">
                  <c:v>-4.4971630346477554E-3</c:v>
                </c:pt>
                <c:pt idx="79">
                  <c:v>-2.0491896228198581E-3</c:v>
                </c:pt>
                <c:pt idx="80">
                  <c:v>2.4417100671281222E-3</c:v>
                </c:pt>
                <c:pt idx="81">
                  <c:v>5.5732399240036035E-3</c:v>
                </c:pt>
                <c:pt idx="82">
                  <c:v>-5.3449258815196909E-4</c:v>
                </c:pt>
                <c:pt idx="83">
                  <c:v>-3.4977440287020656E-4</c:v>
                </c:pt>
                <c:pt idx="84">
                  <c:v>1.144151118112946E-3</c:v>
                </c:pt>
                <c:pt idx="85">
                  <c:v>1.2400871748625697E-3</c:v>
                </c:pt>
                <c:pt idx="86">
                  <c:v>-8.8245520546426093E-7</c:v>
                </c:pt>
                <c:pt idx="87">
                  <c:v>1.8838634687248224E-3</c:v>
                </c:pt>
                <c:pt idx="88">
                  <c:v>-6.5048137970924458E-5</c:v>
                </c:pt>
                <c:pt idx="89">
                  <c:v>-3.2291615682833452E-4</c:v>
                </c:pt>
                <c:pt idx="90">
                  <c:v>1.9657558896002403E-3</c:v>
                </c:pt>
                <c:pt idx="91">
                  <c:v>-3.2876363064671121E-4</c:v>
                </c:pt>
                <c:pt idx="92">
                  <c:v>0</c:v>
                </c:pt>
                <c:pt idx="93">
                  <c:v>-5.483116281888134E-3</c:v>
                </c:pt>
                <c:pt idx="94">
                  <c:v>4.8547454825820235E-3</c:v>
                </c:pt>
                <c:pt idx="95">
                  <c:v>1.2355129616059557E-5</c:v>
                </c:pt>
                <c:pt idx="96">
                  <c:v>-2.7432058174798879E-3</c:v>
                </c:pt>
                <c:pt idx="97">
                  <c:v>2.7125943754704451E-3</c:v>
                </c:pt>
                <c:pt idx="98">
                  <c:v>-2.2645805612123704E-3</c:v>
                </c:pt>
                <c:pt idx="99">
                  <c:v>2.7371532646438546E-3</c:v>
                </c:pt>
                <c:pt idx="100">
                  <c:v>-5.9612114085235701E-3</c:v>
                </c:pt>
                <c:pt idx="101">
                  <c:v>-2.7634696295930627E-4</c:v>
                </c:pt>
                <c:pt idx="102">
                  <c:v>-4.2105257558086029E-3</c:v>
                </c:pt>
                <c:pt idx="103">
                  <c:v>-3.854518578516597E-4</c:v>
                </c:pt>
                <c:pt idx="104">
                  <c:v>1.0786496187376482E-2</c:v>
                </c:pt>
                <c:pt idx="105">
                  <c:v>1.8011853119317411E-3</c:v>
                </c:pt>
                <c:pt idx="106">
                  <c:v>-5.5391711043593084E-3</c:v>
                </c:pt>
                <c:pt idx="107">
                  <c:v>-3.8249427622680798E-3</c:v>
                </c:pt>
                <c:pt idx="108">
                  <c:v>5.5748489589086958E-3</c:v>
                </c:pt>
                <c:pt idx="109">
                  <c:v>3.7403151679575863E-3</c:v>
                </c:pt>
                <c:pt idx="110">
                  <c:v>7.9992957021404187E-3</c:v>
                </c:pt>
                <c:pt idx="111">
                  <c:v>-3.1156274571606524E-3</c:v>
                </c:pt>
                <c:pt idx="112">
                  <c:v>3.3593990967919485E-3</c:v>
                </c:pt>
                <c:pt idx="113">
                  <c:v>1.0185946285050651E-3</c:v>
                </c:pt>
                <c:pt idx="114">
                  <c:v>-2.5267392970347302E-3</c:v>
                </c:pt>
                <c:pt idx="115">
                  <c:v>-1.7045482113327015E-3</c:v>
                </c:pt>
                <c:pt idx="116">
                  <c:v>-5.7753675759864009E-4</c:v>
                </c:pt>
                <c:pt idx="117">
                  <c:v>-1.4487839240740708E-2</c:v>
                </c:pt>
                <c:pt idx="118">
                  <c:v>5.3109551981977976E-3</c:v>
                </c:pt>
                <c:pt idx="119">
                  <c:v>-1.2247379129559643E-4</c:v>
                </c:pt>
                <c:pt idx="120">
                  <c:v>3.5942936971575801E-3</c:v>
                </c:pt>
                <c:pt idx="121">
                  <c:v>0</c:v>
                </c:pt>
                <c:pt idx="122">
                  <c:v>-2.0922242668857116E-3</c:v>
                </c:pt>
                <c:pt idx="123">
                  <c:v>5.821917713686231E-3</c:v>
                </c:pt>
                <c:pt idx="124">
                  <c:v>-1.2251914260343999E-2</c:v>
                </c:pt>
                <c:pt idx="125">
                  <c:v>8.6435229900194699E-4</c:v>
                </c:pt>
                <c:pt idx="126">
                  <c:v>1.0980842173938798E-2</c:v>
                </c:pt>
                <c:pt idx="127">
                  <c:v>9.7113283493177605E-3</c:v>
                </c:pt>
                <c:pt idx="128">
                  <c:v>3.1390871884249272E-3</c:v>
                </c:pt>
                <c:pt idx="129">
                  <c:v>8.9767277255181632E-4</c:v>
                </c:pt>
                <c:pt idx="130">
                  <c:v>1.8205325273523698E-3</c:v>
                </c:pt>
                <c:pt idx="131">
                  <c:v>3.1153231134273263E-4</c:v>
                </c:pt>
                <c:pt idx="132">
                  <c:v>4.3783963685672944E-4</c:v>
                </c:pt>
                <c:pt idx="133">
                  <c:v>-1.0135665732956545E-3</c:v>
                </c:pt>
                <c:pt idx="134">
                  <c:v>-1.1100159894688044E-3</c:v>
                </c:pt>
                <c:pt idx="135">
                  <c:v>-3.6777930906973788E-3</c:v>
                </c:pt>
                <c:pt idx="136">
                  <c:v>-8.2935956963601232E-3</c:v>
                </c:pt>
                <c:pt idx="137">
                  <c:v>-5.4141671794705193E-3</c:v>
                </c:pt>
                <c:pt idx="138">
                  <c:v>5.5361370799025256E-3</c:v>
                </c:pt>
                <c:pt idx="139">
                  <c:v>1.2574243075651914E-2</c:v>
                </c:pt>
                <c:pt idx="140">
                  <c:v>3.3623843417140975E-4</c:v>
                </c:pt>
                <c:pt idx="141">
                  <c:v>-1.919985302012317E-3</c:v>
                </c:pt>
                <c:pt idx="142">
                  <c:v>-2.3793867897301535E-3</c:v>
                </c:pt>
                <c:pt idx="143">
                  <c:v>-4.0886907129955574E-4</c:v>
                </c:pt>
                <c:pt idx="144">
                  <c:v>3.0333012878505095E-3</c:v>
                </c:pt>
                <c:pt idx="145">
                  <c:v>-6.8635466718930394E-3</c:v>
                </c:pt>
                <c:pt idx="146">
                  <c:v>-2.3526990418143434E-3</c:v>
                </c:pt>
                <c:pt idx="147">
                  <c:v>1.1594771637235768E-2</c:v>
                </c:pt>
                <c:pt idx="148">
                  <c:v>-9.1786555248521973E-3</c:v>
                </c:pt>
                <c:pt idx="149">
                  <c:v>8.5992978211946181E-4</c:v>
                </c:pt>
                <c:pt idx="150">
                  <c:v>1.2179262077707254E-3</c:v>
                </c:pt>
                <c:pt idx="151">
                  <c:v>3.7404446880768827E-3</c:v>
                </c:pt>
                <c:pt idx="152">
                  <c:v>4.6952586411295183E-3</c:v>
                </c:pt>
                <c:pt idx="153">
                  <c:v>-1.5869953273407456E-3</c:v>
                </c:pt>
                <c:pt idx="154">
                  <c:v>-7.400150530972871E-3</c:v>
                </c:pt>
                <c:pt idx="155">
                  <c:v>-2.0963310028889848E-2</c:v>
                </c:pt>
                <c:pt idx="156">
                  <c:v>-3.1787888407287523E-2</c:v>
                </c:pt>
                <c:pt idx="157">
                  <c:v>-3.3087145019248698E-2</c:v>
                </c:pt>
                <c:pt idx="158">
                  <c:v>4.9426148193498776E-3</c:v>
                </c:pt>
                <c:pt idx="159">
                  <c:v>2.164210739103023E-2</c:v>
                </c:pt>
                <c:pt idx="160">
                  <c:v>1.3474553670241196E-2</c:v>
                </c:pt>
                <c:pt idx="161">
                  <c:v>1.7361070992971683E-4</c:v>
                </c:pt>
                <c:pt idx="162">
                  <c:v>-3.5686677926570765E-3</c:v>
                </c:pt>
                <c:pt idx="163">
                  <c:v>-2.1044739311131155E-2</c:v>
                </c:pt>
                <c:pt idx="164">
                  <c:v>2.0251289820377494E-2</c:v>
                </c:pt>
                <c:pt idx="165">
                  <c:v>9.7037876441574689E-4</c:v>
                </c:pt>
                <c:pt idx="166">
                  <c:v>-9.9945159801573258E-3</c:v>
                </c:pt>
                <c:pt idx="167">
                  <c:v>0</c:v>
                </c:pt>
                <c:pt idx="168">
                  <c:v>1.8209398637673901E-2</c:v>
                </c:pt>
                <c:pt idx="169">
                  <c:v>-7.7827309449777227E-3</c:v>
                </c:pt>
                <c:pt idx="170">
                  <c:v>2.1547867746243288E-3</c:v>
                </c:pt>
                <c:pt idx="171">
                  <c:v>6.0651595547851489E-3</c:v>
                </c:pt>
                <c:pt idx="172">
                  <c:v>7.6991914657043026E-6</c:v>
                </c:pt>
                <c:pt idx="173">
                  <c:v>7.1565542216953659E-3</c:v>
                </c:pt>
                <c:pt idx="174">
                  <c:v>3.2608780716258945E-3</c:v>
                </c:pt>
                <c:pt idx="175">
                  <c:v>2.8651442006855099E-3</c:v>
                </c:pt>
                <c:pt idx="176">
                  <c:v>-4.0799741933695843E-3</c:v>
                </c:pt>
                <c:pt idx="177">
                  <c:v>2.3864638211903433E-3</c:v>
                </c:pt>
                <c:pt idx="178">
                  <c:v>-8.5115780243435468E-3</c:v>
                </c:pt>
                <c:pt idx="179">
                  <c:v>1.9952741129245499E-3</c:v>
                </c:pt>
                <c:pt idx="180">
                  <c:v>-1.9269268295244446E-3</c:v>
                </c:pt>
                <c:pt idx="181">
                  <c:v>5.6703191158662403E-3</c:v>
                </c:pt>
                <c:pt idx="182">
                  <c:v>-2.4421939013055671E-2</c:v>
                </c:pt>
                <c:pt idx="183">
                  <c:v>-1.0316081706472913E-3</c:v>
                </c:pt>
                <c:pt idx="184">
                  <c:v>1.7554269401147016E-2</c:v>
                </c:pt>
                <c:pt idx="185">
                  <c:v>5.8334107450552786E-4</c:v>
                </c:pt>
                <c:pt idx="186">
                  <c:v>1.2275315787576568E-2</c:v>
                </c:pt>
                <c:pt idx="187">
                  <c:v>9.0731521695603945E-3</c:v>
                </c:pt>
                <c:pt idx="188">
                  <c:v>2.1957836725094992E-4</c:v>
                </c:pt>
                <c:pt idx="189">
                  <c:v>3.4247160808811294E-3</c:v>
                </c:pt>
                <c:pt idx="190">
                  <c:v>1.6024836971491041E-3</c:v>
                </c:pt>
                <c:pt idx="191">
                  <c:v>9.4790872940331283E-4</c:v>
                </c:pt>
                <c:pt idx="192">
                  <c:v>4.5568537680318322E-4</c:v>
                </c:pt>
                <c:pt idx="193">
                  <c:v>-1.9939136925772871E-4</c:v>
                </c:pt>
                <c:pt idx="194">
                  <c:v>1.4271281246225342E-4</c:v>
                </c:pt>
                <c:pt idx="195">
                  <c:v>5.3685849000162378E-4</c:v>
                </c:pt>
                <c:pt idx="196">
                  <c:v>-1.7177139408151021E-2</c:v>
                </c:pt>
                <c:pt idx="197">
                  <c:v>1.7528990147520851E-2</c:v>
                </c:pt>
                <c:pt idx="198">
                  <c:v>-3.9999700002124605E-5</c:v>
                </c:pt>
                <c:pt idx="199">
                  <c:v>2.500081252643227E-5</c:v>
                </c:pt>
                <c:pt idx="200">
                  <c:v>0</c:v>
                </c:pt>
                <c:pt idx="201">
                  <c:v>0</c:v>
                </c:pt>
                <c:pt idx="202">
                  <c:v>-3.7500281252045298E-5</c:v>
                </c:pt>
                <c:pt idx="203">
                  <c:v>0</c:v>
                </c:pt>
                <c:pt idx="204">
                  <c:v>-5.7502587616498069E-5</c:v>
                </c:pt>
                <c:pt idx="205">
                  <c:v>-5.7505894354381581E-5</c:v>
                </c:pt>
                <c:pt idx="206">
                  <c:v>-2.5004000640094226E-5</c:v>
                </c:pt>
                <c:pt idx="207">
                  <c:v>4.5008326540418864E-5</c:v>
                </c:pt>
                <c:pt idx="208">
                  <c:v>7.5010501470185176E-6</c:v>
                </c:pt>
                <c:pt idx="209">
                  <c:v>3.0003975526771143E-5</c:v>
                </c:pt>
                <c:pt idx="210">
                  <c:v>0</c:v>
                </c:pt>
              </c:numCache>
            </c:numRef>
          </c:xVal>
          <c:yVal>
            <c:numRef>
              <c:f>Basic!$AG$6:$AG$216</c:f>
              <c:numCache>
                <c:formatCode>0.00%</c:formatCode>
                <c:ptCount val="211"/>
                <c:pt idx="0">
                  <c:v>3.9130831863878335E-3</c:v>
                </c:pt>
                <c:pt idx="1">
                  <c:v>3.9130831863878335E-3</c:v>
                </c:pt>
                <c:pt idx="2">
                  <c:v>1.8334499650103364E-3</c:v>
                </c:pt>
                <c:pt idx="3">
                  <c:v>3.2829940906107247E-3</c:v>
                </c:pt>
                <c:pt idx="4">
                  <c:v>6.0571460398797239E-3</c:v>
                </c:pt>
                <c:pt idx="5">
                  <c:v>-1.1349323884789486E-3</c:v>
                </c:pt>
                <c:pt idx="6">
                  <c:v>2.0923111031052599E-3</c:v>
                </c:pt>
                <c:pt idx="7">
                  <c:v>-5.0608407079647533E-3</c:v>
                </c:pt>
                <c:pt idx="9">
                  <c:v>-6.191455652222122E-3</c:v>
                </c:pt>
                <c:pt idx="10">
                  <c:v>4.9644447862839947E-3</c:v>
                </c:pt>
                <c:pt idx="11">
                  <c:v>-7.2220250892315319E-3</c:v>
                </c:pt>
                <c:pt idx="12">
                  <c:v>8.4449396940198262E-3</c:v>
                </c:pt>
                <c:pt idx="13">
                  <c:v>5.9210251991048679E-3</c:v>
                </c:pt>
                <c:pt idx="14">
                  <c:v>-9.3266826026294769E-4</c:v>
                </c:pt>
                <c:pt idx="15">
                  <c:v>2.9458339960306557E-3</c:v>
                </c:pt>
                <c:pt idx="16">
                  <c:v>-5.2400421961296129E-4</c:v>
                </c:pt>
                <c:pt idx="17">
                  <c:v>4.8288850104549752E-5</c:v>
                </c:pt>
                <c:pt idx="18">
                  <c:v>2.5591854754152266E-3</c:v>
                </c:pt>
                <c:pt idx="19">
                  <c:v>3.6466468050555534E-4</c:v>
                </c:pt>
                <c:pt idx="20">
                  <c:v>9.9042588312969748E-4</c:v>
                </c:pt>
                <c:pt idx="21">
                  <c:v>3.0920184696570097E-4</c:v>
                </c:pt>
                <c:pt idx="22">
                  <c:v>3.0920184696570097E-4</c:v>
                </c:pt>
                <c:pt idx="23">
                  <c:v>6.8690282385874823E-5</c:v>
                </c:pt>
                <c:pt idx="24">
                  <c:v>6.1817007919406919E-5</c:v>
                </c:pt>
                <c:pt idx="25">
                  <c:v>2.0604395604362225E-5</c:v>
                </c:pt>
                <c:pt idx="26">
                  <c:v>3.7979986676097699E-3</c:v>
                </c:pt>
                <c:pt idx="27">
                  <c:v>6.0893839459219556E-4</c:v>
                </c:pt>
                <c:pt idx="28">
                  <c:v>2.1744333139595007E-3</c:v>
                </c:pt>
                <c:pt idx="29">
                  <c:v>-1.2281407995196059E-4</c:v>
                </c:pt>
                <c:pt idx="30">
                  <c:v>-1.4330069262002976E-4</c:v>
                </c:pt>
                <c:pt idx="31">
                  <c:v>-5.05036717534324E-4</c:v>
                </c:pt>
                <c:pt idx="32">
                  <c:v>2.7039945373847907E-3</c:v>
                </c:pt>
                <c:pt idx="33">
                  <c:v>-1.6616046742846668E-3</c:v>
                </c:pt>
                <c:pt idx="34">
                  <c:v>-1.1527809988950422E-3</c:v>
                </c:pt>
                <c:pt idx="35">
                  <c:v>6.2827368147888585E-4</c:v>
                </c:pt>
                <c:pt idx="36">
                  <c:v>-7.6164477051697821E-3</c:v>
                </c:pt>
                <c:pt idx="37">
                  <c:v>4.0093804372494102E-3</c:v>
                </c:pt>
                <c:pt idx="38">
                  <c:v>-1.1932160666337954E-2</c:v>
                </c:pt>
                <c:pt idx="39">
                  <c:v>-2.1282495667244161E-3</c:v>
                </c:pt>
                <c:pt idx="40">
                  <c:v>1.0601418617091518E-2</c:v>
                </c:pt>
                <c:pt idx="41">
                  <c:v>-3.9114862960493157E-3</c:v>
                </c:pt>
                <c:pt idx="42">
                  <c:v>1.012422360248455E-2</c:v>
                </c:pt>
                <c:pt idx="43">
                  <c:v>-1.7148674223014249E-3</c:v>
                </c:pt>
                <c:pt idx="44">
                  <c:v>8.2194968381286149E-3</c:v>
                </c:pt>
                <c:pt idx="45">
                  <c:v>-2.6473523082881645E-4</c:v>
                </c:pt>
                <c:pt idx="46">
                  <c:v>2.1320224337648686E-3</c:v>
                </c:pt>
                <c:pt idx="47">
                  <c:v>-2.3714022440246563E-4</c:v>
                </c:pt>
                <c:pt idx="48">
                  <c:v>-3.1242164045079956E-3</c:v>
                </c:pt>
                <c:pt idx="49">
                  <c:v>-1.065290694512433E-2</c:v>
                </c:pt>
                <c:pt idx="50">
                  <c:v>-1.8278143875103403E-3</c:v>
                </c:pt>
                <c:pt idx="51">
                  <c:v>2.5884086105889548E-3</c:v>
                </c:pt>
                <c:pt idx="52">
                  <c:v>9.5441468288026687E-3</c:v>
                </c:pt>
                <c:pt idx="53">
                  <c:v>-6.1008372497942664E-3</c:v>
                </c:pt>
                <c:pt idx="54">
                  <c:v>-3.0041332493908612E-3</c:v>
                </c:pt>
                <c:pt idx="55">
                  <c:v>3.7476062679744349E-3</c:v>
                </c:pt>
                <c:pt idx="56">
                  <c:v>3.7476062679744349E-3</c:v>
                </c:pt>
                <c:pt idx="57">
                  <c:v>5.504687532053687E-3</c:v>
                </c:pt>
                <c:pt idx="58">
                  <c:v>-1.1561165365469028E-3</c:v>
                </c:pt>
                <c:pt idx="59">
                  <c:v>2.5600174299058587E-3</c:v>
                </c:pt>
                <c:pt idx="60">
                  <c:v>4.2376910016979075E-3</c:v>
                </c:pt>
                <c:pt idx="61">
                  <c:v>4.1724711578776663E-3</c:v>
                </c:pt>
                <c:pt idx="62">
                  <c:v>-2.3637796230074892E-3</c:v>
                </c:pt>
                <c:pt idx="63">
                  <c:v>1.7010935601458055E-3</c:v>
                </c:pt>
                <c:pt idx="64">
                  <c:v>3.9894333926355774E-3</c:v>
                </c:pt>
                <c:pt idx="65">
                  <c:v>6.2422810503148796E-4</c:v>
                </c:pt>
                <c:pt idx="66">
                  <c:v>-5.4938052147548433E-3</c:v>
                </c:pt>
                <c:pt idx="67">
                  <c:v>5.0250239447449108E-3</c:v>
                </c:pt>
                <c:pt idx="68">
                  <c:v>-1.2080293685368115E-4</c:v>
                </c:pt>
                <c:pt idx="69">
                  <c:v>1.9934892774440272E-3</c:v>
                </c:pt>
                <c:pt idx="70">
                  <c:v>1.1588805080318121E-3</c:v>
                </c:pt>
                <c:pt idx="71">
                  <c:v>9.2335485597683231E-4</c:v>
                </c:pt>
                <c:pt idx="72">
                  <c:v>-1.1364168109471162E-3</c:v>
                </c:pt>
                <c:pt idx="73">
                  <c:v>1.4522529998728384E-3</c:v>
                </c:pt>
                <c:pt idx="74">
                  <c:v>-9.8904036353919533E-4</c:v>
                </c:pt>
                <c:pt idx="75">
                  <c:v>-4.4952238246862564E-3</c:v>
                </c:pt>
                <c:pt idx="76">
                  <c:v>5.5368902029298006E-3</c:v>
                </c:pt>
                <c:pt idx="77">
                  <c:v>1.7174093181149264E-3</c:v>
                </c:pt>
                <c:pt idx="78">
                  <c:v>-4.6297222833737717E-3</c:v>
                </c:pt>
                <c:pt idx="79">
                  <c:v>-1.8162686737217548E-3</c:v>
                </c:pt>
                <c:pt idx="80">
                  <c:v>2.3030026320030039E-3</c:v>
                </c:pt>
                <c:pt idx="81">
                  <c:v>5.8883031102834327E-3</c:v>
                </c:pt>
                <c:pt idx="82">
                  <c:v>-4.5951597650462084E-4</c:v>
                </c:pt>
                <c:pt idx="83">
                  <c:v>-4.5306451505444656E-4</c:v>
                </c:pt>
                <c:pt idx="84">
                  <c:v>1.0598516207729336E-3</c:v>
                </c:pt>
                <c:pt idx="85">
                  <c:v>1.1053402583567351E-3</c:v>
                </c:pt>
                <c:pt idx="86">
                  <c:v>1.2637516129461179E-3</c:v>
                </c:pt>
                <c:pt idx="87">
                  <c:v>1.7205186799171823E-3</c:v>
                </c:pt>
                <c:pt idx="88">
                  <c:v>1.9231406876873969E-4</c:v>
                </c:pt>
                <c:pt idx="89">
                  <c:v>-9.2823423327947907E-5</c:v>
                </c:pt>
                <c:pt idx="90">
                  <c:v>1.5980372654333941E-3</c:v>
                </c:pt>
                <c:pt idx="91">
                  <c:v>-3.5749515064442683E-4</c:v>
                </c:pt>
                <c:pt idx="92">
                  <c:v>-3.5749515064442683E-4</c:v>
                </c:pt>
                <c:pt idx="93">
                  <c:v>-5.556401782816911E-3</c:v>
                </c:pt>
                <c:pt idx="94">
                  <c:v>5.6140864955580572E-3</c:v>
                </c:pt>
                <c:pt idx="95">
                  <c:v>-5.6953265210157866E-4</c:v>
                </c:pt>
                <c:pt idx="96">
                  <c:v>-3.1739721035021207E-3</c:v>
                </c:pt>
                <c:pt idx="97">
                  <c:v>1.555478741790628E-3</c:v>
                </c:pt>
                <c:pt idx="98">
                  <c:v>-3.318510652419171E-4</c:v>
                </c:pt>
                <c:pt idx="99">
                  <c:v>1.9585712388794363E-3</c:v>
                </c:pt>
                <c:pt idx="100">
                  <c:v>-5.6521883179274646E-3</c:v>
                </c:pt>
                <c:pt idx="101">
                  <c:v>-1.9325345523846238E-4</c:v>
                </c:pt>
                <c:pt idx="102">
                  <c:v>-4.3923670125904923E-3</c:v>
                </c:pt>
                <c:pt idx="103">
                  <c:v>1.9414355911995251E-4</c:v>
                </c:pt>
                <c:pt idx="104">
                  <c:v>1.0193905075533971E-2</c:v>
                </c:pt>
                <c:pt idx="105">
                  <c:v>2.0274836674927244E-3</c:v>
                </c:pt>
                <c:pt idx="106">
                  <c:v>-4.8534701650443379E-3</c:v>
                </c:pt>
                <c:pt idx="107">
                  <c:v>-3.9468963042698091E-3</c:v>
                </c:pt>
                <c:pt idx="108">
                  <c:v>5.5235350624398549E-3</c:v>
                </c:pt>
                <c:pt idx="109">
                  <c:v>2.7200594432503777E-3</c:v>
                </c:pt>
                <c:pt idx="110">
                  <c:v>8.3365312090615262E-3</c:v>
                </c:pt>
                <c:pt idx="111">
                  <c:v>-2.3359273500347388E-3</c:v>
                </c:pt>
                <c:pt idx="112">
                  <c:v>4.5578311826683926E-3</c:v>
                </c:pt>
                <c:pt idx="113">
                  <c:v>1.1719338217481834E-3</c:v>
                </c:pt>
                <c:pt idx="114">
                  <c:v>-3.720948482193065E-3</c:v>
                </c:pt>
                <c:pt idx="115">
                  <c:v>-2.1529514470065569E-3</c:v>
                </c:pt>
                <c:pt idx="116">
                  <c:v>2.3680938817660646E-4</c:v>
                </c:pt>
                <c:pt idx="117">
                  <c:v>-1.652669722538247E-2</c:v>
                </c:pt>
                <c:pt idx="118">
                  <c:v>2.8754079067030425E-3</c:v>
                </c:pt>
                <c:pt idx="119">
                  <c:v>6.3544347686932401E-3</c:v>
                </c:pt>
                <c:pt idx="120">
                  <c:v>9.2760076063402863E-5</c:v>
                </c:pt>
                <c:pt idx="121">
                  <c:v>9.2760076063402863E-5</c:v>
                </c:pt>
                <c:pt idx="122">
                  <c:v>-2.0007817624104751E-3</c:v>
                </c:pt>
                <c:pt idx="123">
                  <c:v>5.8616958423780563E-3</c:v>
                </c:pt>
                <c:pt idx="124">
                  <c:v>-1.5364105542429507E-2</c:v>
                </c:pt>
                <c:pt idx="125">
                  <c:v>2.5671273643712578E-3</c:v>
                </c:pt>
                <c:pt idx="126">
                  <c:v>1.155926379055594E-2</c:v>
                </c:pt>
                <c:pt idx="127">
                  <c:v>1.0878616842689759E-2</c:v>
                </c:pt>
                <c:pt idx="128">
                  <c:v>4.0077932946285255E-3</c:v>
                </c:pt>
                <c:pt idx="129">
                  <c:v>-1.1721420896693147E-4</c:v>
                </c:pt>
                <c:pt idx="130">
                  <c:v>4.8389092590541694E-3</c:v>
                </c:pt>
                <c:pt idx="131">
                  <c:v>1.0434895326980609E-3</c:v>
                </c:pt>
                <c:pt idx="132">
                  <c:v>7.4457271238137501E-4</c:v>
                </c:pt>
                <c:pt idx="133">
                  <c:v>-1.6691898606421285E-3</c:v>
                </c:pt>
                <c:pt idx="134">
                  <c:v>-3.8235217875925986E-4</c:v>
                </c:pt>
                <c:pt idx="135">
                  <c:v>-3.4165537539951885E-3</c:v>
                </c:pt>
                <c:pt idx="136">
                  <c:v>-7.6111421917487432E-3</c:v>
                </c:pt>
                <c:pt idx="137">
                  <c:v>-4.949132099218545E-3</c:v>
                </c:pt>
                <c:pt idx="138">
                  <c:v>1.0593094725192209E-2</c:v>
                </c:pt>
                <c:pt idx="139">
                  <c:v>5.5995567289202075E-3</c:v>
                </c:pt>
                <c:pt idx="140">
                  <c:v>4.5376756728776613E-5</c:v>
                </c:pt>
                <c:pt idx="141">
                  <c:v>-1.4260619299810706E-4</c:v>
                </c:pt>
                <c:pt idx="142">
                  <c:v>-2.074567744361433E-3</c:v>
                </c:pt>
                <c:pt idx="143">
                  <c:v>-1.0069577532498819E-3</c:v>
                </c:pt>
                <c:pt idx="144">
                  <c:v>2.6857596212623847E-3</c:v>
                </c:pt>
                <c:pt idx="145">
                  <c:v>-6.1483782679472299E-3</c:v>
                </c:pt>
                <c:pt idx="146">
                  <c:v>-2.1143442596206485E-3</c:v>
                </c:pt>
                <c:pt idx="147">
                  <c:v>1.123499983651044E-2</c:v>
                </c:pt>
                <c:pt idx="148">
                  <c:v>-7.605103697140958E-3</c:v>
                </c:pt>
                <c:pt idx="149">
                  <c:v>8.6669229816838111E-4</c:v>
                </c:pt>
                <c:pt idx="150">
                  <c:v>-3.3856370857476836E-4</c:v>
                </c:pt>
                <c:pt idx="151">
                  <c:v>3.725462100587329E-3</c:v>
                </c:pt>
                <c:pt idx="152">
                  <c:v>5.2430082408669865E-3</c:v>
                </c:pt>
                <c:pt idx="153">
                  <c:v>-2.0462438193109556E-3</c:v>
                </c:pt>
                <c:pt idx="154">
                  <c:v>-7.3026694523321556E-3</c:v>
                </c:pt>
                <c:pt idx="155">
                  <c:v>-2.0883288156797297E-2</c:v>
                </c:pt>
                <c:pt idx="156">
                  <c:v>-1.9099336514337817E-2</c:v>
                </c:pt>
                <c:pt idx="157">
                  <c:v>-3.3012883572935747E-2</c:v>
                </c:pt>
                <c:pt idx="158">
                  <c:v>-8.4332531168658242E-3</c:v>
                </c:pt>
                <c:pt idx="159">
                  <c:v>3.3361871944187049E-2</c:v>
                </c:pt>
                <c:pt idx="160">
                  <c:v>1.6063652050067212E-2</c:v>
                </c:pt>
                <c:pt idx="161">
                  <c:v>9.7041579621248708E-4</c:v>
                </c:pt>
                <c:pt idx="162">
                  <c:v>-3.3998949735414286E-3</c:v>
                </c:pt>
                <c:pt idx="163">
                  <c:v>-2.1880847671739923E-2</c:v>
                </c:pt>
                <c:pt idx="164">
                  <c:v>1.6858899095241187E-2</c:v>
                </c:pt>
                <c:pt idx="165">
                  <c:v>1.2633209038859228E-3</c:v>
                </c:pt>
                <c:pt idx="166">
                  <c:v>-1.2379847643080533E-2</c:v>
                </c:pt>
                <c:pt idx="167">
                  <c:v>-1.2379847643080533E-2</c:v>
                </c:pt>
                <c:pt idx="168">
                  <c:v>2.1470959942853973E-2</c:v>
                </c:pt>
                <c:pt idx="169">
                  <c:v>-1.0301375758146381E-2</c:v>
                </c:pt>
                <c:pt idx="170">
                  <c:v>4.518092753386993E-3</c:v>
                </c:pt>
                <c:pt idx="171">
                  <c:v>5.2755814975886661E-3</c:v>
                </c:pt>
                <c:pt idx="172">
                  <c:v>-2.711412827741122E-3</c:v>
                </c:pt>
                <c:pt idx="173">
                  <c:v>1.1313651941603498E-2</c:v>
                </c:pt>
                <c:pt idx="174">
                  <c:v>5.8303592275108507E-3</c:v>
                </c:pt>
                <c:pt idx="175">
                  <c:v>2.8253271344151898E-3</c:v>
                </c:pt>
                <c:pt idx="176">
                  <c:v>-1.4377831420918641E-2</c:v>
                </c:pt>
                <c:pt idx="177">
                  <c:v>4.9519898544598817E-3</c:v>
                </c:pt>
                <c:pt idx="178">
                  <c:v>-7.7185532386541134E-3</c:v>
                </c:pt>
                <c:pt idx="179">
                  <c:v>2.893421167728949E-4</c:v>
                </c:pt>
                <c:pt idx="180">
                  <c:v>-2.4553331180711124E-3</c:v>
                </c:pt>
                <c:pt idx="181">
                  <c:v>2.3602241538589475E-4</c:v>
                </c:pt>
                <c:pt idx="182">
                  <c:v>-2.0731361999919096E-2</c:v>
                </c:pt>
                <c:pt idx="183">
                  <c:v>1.9001590350495867E-3</c:v>
                </c:pt>
                <c:pt idx="184">
                  <c:v>1.5399204271372424E-2</c:v>
                </c:pt>
                <c:pt idx="185">
                  <c:v>3.1265226571381977E-3</c:v>
                </c:pt>
                <c:pt idx="186">
                  <c:v>1.08547527491063E-2</c:v>
                </c:pt>
                <c:pt idx="187">
                  <c:v>1.092505956393186E-2</c:v>
                </c:pt>
                <c:pt idx="188">
                  <c:v>-5.0833135282157826E-4</c:v>
                </c:pt>
                <c:pt idx="189">
                  <c:v>4.2008203488794749E-3</c:v>
                </c:pt>
                <c:pt idx="190">
                  <c:v>2.3218337882726647E-3</c:v>
                </c:pt>
                <c:pt idx="191">
                  <c:v>1.371499068168136E-3</c:v>
                </c:pt>
                <c:pt idx="192">
                  <c:v>5.5046953740900406E-4</c:v>
                </c:pt>
                <c:pt idx="193">
                  <c:v>-3.9297620529066268E-4</c:v>
                </c:pt>
                <c:pt idx="194">
                  <c:v>5.241742617334566E-5</c:v>
                </c:pt>
                <c:pt idx="195">
                  <c:v>1.0286380700914588E-3</c:v>
                </c:pt>
                <c:pt idx="196">
                  <c:v>1.1977537208907041E-3</c:v>
                </c:pt>
                <c:pt idx="197">
                  <c:v>2.0592407611998986E-3</c:v>
                </c:pt>
                <c:pt idx="198">
                  <c:v>-9.002896584117126E-4</c:v>
                </c:pt>
                <c:pt idx="199">
                  <c:v>-3.310566387630054E-3</c:v>
                </c:pt>
                <c:pt idx="200">
                  <c:v>7.7699670464297377E-3</c:v>
                </c:pt>
                <c:pt idx="201">
                  <c:v>3.5949943117179473E-3</c:v>
                </c:pt>
                <c:pt idx="202">
                  <c:v>-8.1617847102566365E-4</c:v>
                </c:pt>
                <c:pt idx="203">
                  <c:v>-5.9642662655923218E-4</c:v>
                </c:pt>
                <c:pt idx="204">
                  <c:v>3.4898806434873197E-3</c:v>
                </c:pt>
                <c:pt idx="205">
                  <c:v>-2.585683072819922E-5</c:v>
                </c:pt>
                <c:pt idx="206">
                  <c:v>-1.021371223189127E-3</c:v>
                </c:pt>
                <c:pt idx="207">
                  <c:v>3.3325568152404728E-3</c:v>
                </c:pt>
                <c:pt idx="208">
                  <c:v>2.7732810494618398E-4</c:v>
                </c:pt>
                <c:pt idx="209">
                  <c:v>-4.9647310663214483E-4</c:v>
                </c:pt>
                <c:pt idx="210">
                  <c:v>2.9674164769022404E-4</c:v>
                </c:pt>
              </c:numCache>
            </c:numRef>
          </c:yVal>
          <c:smooth val="0"/>
        </c:ser>
        <c:dLbls>
          <c:showLegendKey val="0"/>
          <c:showVal val="0"/>
          <c:showCatName val="0"/>
          <c:showSerName val="0"/>
          <c:showPercent val="0"/>
          <c:showBubbleSize val="0"/>
        </c:dLbls>
        <c:axId val="177029168"/>
        <c:axId val="177029560"/>
      </c:scatterChart>
      <c:valAx>
        <c:axId val="177029168"/>
        <c:scaling>
          <c:orientation val="minMax"/>
        </c:scaling>
        <c:delete val="0"/>
        <c:axPos val="b"/>
        <c:majorGridlines>
          <c:spPr>
            <a:ln w="9525" cap="flat" cmpd="sng" algn="ctr">
              <a:solidFill>
                <a:schemeClr val="dk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177029560"/>
        <c:crosses val="autoZero"/>
        <c:crossBetween val="midCat"/>
      </c:valAx>
      <c:valAx>
        <c:axId val="177029560"/>
        <c:scaling>
          <c:orientation val="minMax"/>
        </c:scaling>
        <c:delete val="0"/>
        <c:axPos val="l"/>
        <c:majorGridlines>
          <c:spPr>
            <a:ln w="9525" cap="flat" cmpd="sng" algn="ctr">
              <a:solidFill>
                <a:schemeClr val="dk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177029168"/>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legend>
    <c:plotVisOnly val="1"/>
    <c:dispBlanksAs val="gap"/>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pPr>
      <a:endParaRPr lang="en-US"/>
    </a:p>
  </c:txPr>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Basic!$A$6:$A$216</c:f>
              <c:numCache>
                <c:formatCode>mm/dd/yy;@</c:formatCode>
                <c:ptCount val="211"/>
                <c:pt idx="0">
                  <c:v>42020</c:v>
                </c:pt>
                <c:pt idx="1">
                  <c:v>42023</c:v>
                </c:pt>
                <c:pt idx="2">
                  <c:v>42024</c:v>
                </c:pt>
                <c:pt idx="3">
                  <c:v>42025</c:v>
                </c:pt>
                <c:pt idx="4">
                  <c:v>42026</c:v>
                </c:pt>
                <c:pt idx="5">
                  <c:v>42027</c:v>
                </c:pt>
                <c:pt idx="6">
                  <c:v>42030</c:v>
                </c:pt>
                <c:pt idx="7">
                  <c:v>42031</c:v>
                </c:pt>
                <c:pt idx="9">
                  <c:v>42032</c:v>
                </c:pt>
                <c:pt idx="10">
                  <c:v>42033</c:v>
                </c:pt>
                <c:pt idx="11">
                  <c:v>42034</c:v>
                </c:pt>
                <c:pt idx="12">
                  <c:v>42037</c:v>
                </c:pt>
                <c:pt idx="13">
                  <c:v>42038</c:v>
                </c:pt>
                <c:pt idx="14">
                  <c:v>42039</c:v>
                </c:pt>
                <c:pt idx="15">
                  <c:v>42040</c:v>
                </c:pt>
                <c:pt idx="16">
                  <c:v>42041</c:v>
                </c:pt>
                <c:pt idx="17">
                  <c:v>42044</c:v>
                </c:pt>
                <c:pt idx="18">
                  <c:v>42045</c:v>
                </c:pt>
                <c:pt idx="19">
                  <c:v>42046</c:v>
                </c:pt>
                <c:pt idx="20">
                  <c:v>42047</c:v>
                </c:pt>
                <c:pt idx="21">
                  <c:v>42048</c:v>
                </c:pt>
                <c:pt idx="22">
                  <c:v>42051</c:v>
                </c:pt>
                <c:pt idx="23">
                  <c:v>42052</c:v>
                </c:pt>
                <c:pt idx="24">
                  <c:v>42053</c:v>
                </c:pt>
                <c:pt idx="25">
                  <c:v>42054</c:v>
                </c:pt>
                <c:pt idx="26">
                  <c:v>42055</c:v>
                </c:pt>
                <c:pt idx="27">
                  <c:v>42058</c:v>
                </c:pt>
                <c:pt idx="28">
                  <c:v>42059</c:v>
                </c:pt>
                <c:pt idx="29">
                  <c:v>42060</c:v>
                </c:pt>
                <c:pt idx="30">
                  <c:v>42061</c:v>
                </c:pt>
                <c:pt idx="31">
                  <c:v>42062</c:v>
                </c:pt>
                <c:pt idx="32">
                  <c:v>42065</c:v>
                </c:pt>
                <c:pt idx="33">
                  <c:v>42066</c:v>
                </c:pt>
                <c:pt idx="34">
                  <c:v>42067</c:v>
                </c:pt>
                <c:pt idx="35">
                  <c:v>42068</c:v>
                </c:pt>
                <c:pt idx="36">
                  <c:v>42069</c:v>
                </c:pt>
                <c:pt idx="37">
                  <c:v>42072</c:v>
                </c:pt>
                <c:pt idx="38">
                  <c:v>42073</c:v>
                </c:pt>
                <c:pt idx="39">
                  <c:v>42074</c:v>
                </c:pt>
                <c:pt idx="40">
                  <c:v>42075</c:v>
                </c:pt>
                <c:pt idx="41">
                  <c:v>42076</c:v>
                </c:pt>
                <c:pt idx="42">
                  <c:v>42079</c:v>
                </c:pt>
                <c:pt idx="43">
                  <c:v>42080</c:v>
                </c:pt>
                <c:pt idx="44">
                  <c:v>42081</c:v>
                </c:pt>
                <c:pt idx="45">
                  <c:v>42082</c:v>
                </c:pt>
                <c:pt idx="46">
                  <c:v>42083</c:v>
                </c:pt>
                <c:pt idx="47">
                  <c:v>42086</c:v>
                </c:pt>
                <c:pt idx="48">
                  <c:v>42087</c:v>
                </c:pt>
                <c:pt idx="49">
                  <c:v>42088</c:v>
                </c:pt>
                <c:pt idx="50">
                  <c:v>42089</c:v>
                </c:pt>
                <c:pt idx="51">
                  <c:v>42090</c:v>
                </c:pt>
                <c:pt idx="52">
                  <c:v>42093</c:v>
                </c:pt>
                <c:pt idx="53">
                  <c:v>42094</c:v>
                </c:pt>
                <c:pt idx="54">
                  <c:v>42095</c:v>
                </c:pt>
                <c:pt idx="55">
                  <c:v>42096</c:v>
                </c:pt>
                <c:pt idx="56">
                  <c:v>42097</c:v>
                </c:pt>
                <c:pt idx="57">
                  <c:v>42100</c:v>
                </c:pt>
                <c:pt idx="58">
                  <c:v>42101</c:v>
                </c:pt>
                <c:pt idx="59">
                  <c:v>42102</c:v>
                </c:pt>
                <c:pt idx="60">
                  <c:v>42103</c:v>
                </c:pt>
                <c:pt idx="61">
                  <c:v>42104</c:v>
                </c:pt>
                <c:pt idx="62">
                  <c:v>42107</c:v>
                </c:pt>
                <c:pt idx="63">
                  <c:v>42108</c:v>
                </c:pt>
                <c:pt idx="64">
                  <c:v>42109</c:v>
                </c:pt>
                <c:pt idx="65">
                  <c:v>42110</c:v>
                </c:pt>
                <c:pt idx="66">
                  <c:v>42111</c:v>
                </c:pt>
                <c:pt idx="67">
                  <c:v>42114</c:v>
                </c:pt>
                <c:pt idx="68">
                  <c:v>42115</c:v>
                </c:pt>
                <c:pt idx="69">
                  <c:v>42116</c:v>
                </c:pt>
                <c:pt idx="70">
                  <c:v>42117</c:v>
                </c:pt>
                <c:pt idx="71">
                  <c:v>42118</c:v>
                </c:pt>
                <c:pt idx="72">
                  <c:v>42121</c:v>
                </c:pt>
                <c:pt idx="73">
                  <c:v>42122</c:v>
                </c:pt>
                <c:pt idx="74">
                  <c:v>42123</c:v>
                </c:pt>
                <c:pt idx="75">
                  <c:v>42124</c:v>
                </c:pt>
                <c:pt idx="76">
                  <c:v>42125</c:v>
                </c:pt>
                <c:pt idx="77">
                  <c:v>42128</c:v>
                </c:pt>
                <c:pt idx="78">
                  <c:v>42129</c:v>
                </c:pt>
                <c:pt idx="79">
                  <c:v>42130</c:v>
                </c:pt>
                <c:pt idx="80">
                  <c:v>42131</c:v>
                </c:pt>
                <c:pt idx="81">
                  <c:v>42132</c:v>
                </c:pt>
                <c:pt idx="82">
                  <c:v>42135</c:v>
                </c:pt>
                <c:pt idx="83">
                  <c:v>42136</c:v>
                </c:pt>
                <c:pt idx="84">
                  <c:v>42137</c:v>
                </c:pt>
                <c:pt idx="85">
                  <c:v>42138</c:v>
                </c:pt>
                <c:pt idx="86">
                  <c:v>42139</c:v>
                </c:pt>
                <c:pt idx="87">
                  <c:v>42142</c:v>
                </c:pt>
                <c:pt idx="88">
                  <c:v>42143</c:v>
                </c:pt>
                <c:pt idx="89">
                  <c:v>42144</c:v>
                </c:pt>
                <c:pt idx="90">
                  <c:v>42145</c:v>
                </c:pt>
                <c:pt idx="91">
                  <c:v>42146</c:v>
                </c:pt>
                <c:pt idx="92">
                  <c:v>42149</c:v>
                </c:pt>
                <c:pt idx="93">
                  <c:v>42150</c:v>
                </c:pt>
                <c:pt idx="94">
                  <c:v>42151</c:v>
                </c:pt>
                <c:pt idx="95">
                  <c:v>42152</c:v>
                </c:pt>
                <c:pt idx="96">
                  <c:v>42153</c:v>
                </c:pt>
                <c:pt idx="97">
                  <c:v>42156</c:v>
                </c:pt>
                <c:pt idx="98">
                  <c:v>42157</c:v>
                </c:pt>
                <c:pt idx="99">
                  <c:v>42158</c:v>
                </c:pt>
                <c:pt idx="100">
                  <c:v>42159</c:v>
                </c:pt>
                <c:pt idx="101">
                  <c:v>42160</c:v>
                </c:pt>
                <c:pt idx="102">
                  <c:v>42163</c:v>
                </c:pt>
                <c:pt idx="103">
                  <c:v>42164</c:v>
                </c:pt>
                <c:pt idx="104">
                  <c:v>42165</c:v>
                </c:pt>
                <c:pt idx="105">
                  <c:v>42166</c:v>
                </c:pt>
                <c:pt idx="106">
                  <c:v>42167</c:v>
                </c:pt>
                <c:pt idx="107">
                  <c:v>42170</c:v>
                </c:pt>
                <c:pt idx="108">
                  <c:v>42171</c:v>
                </c:pt>
                <c:pt idx="109">
                  <c:v>42172</c:v>
                </c:pt>
                <c:pt idx="110">
                  <c:v>42173</c:v>
                </c:pt>
                <c:pt idx="111">
                  <c:v>42174</c:v>
                </c:pt>
                <c:pt idx="112">
                  <c:v>42177</c:v>
                </c:pt>
                <c:pt idx="113">
                  <c:v>42178</c:v>
                </c:pt>
                <c:pt idx="114">
                  <c:v>42179</c:v>
                </c:pt>
                <c:pt idx="115">
                  <c:v>42180</c:v>
                </c:pt>
                <c:pt idx="116">
                  <c:v>42181</c:v>
                </c:pt>
                <c:pt idx="117">
                  <c:v>42184</c:v>
                </c:pt>
                <c:pt idx="118">
                  <c:v>42185</c:v>
                </c:pt>
                <c:pt idx="119">
                  <c:v>42186</c:v>
                </c:pt>
                <c:pt idx="120">
                  <c:v>42187</c:v>
                </c:pt>
                <c:pt idx="121">
                  <c:v>42188</c:v>
                </c:pt>
                <c:pt idx="122">
                  <c:v>42191</c:v>
                </c:pt>
                <c:pt idx="123">
                  <c:v>42192</c:v>
                </c:pt>
                <c:pt idx="124">
                  <c:v>42193</c:v>
                </c:pt>
                <c:pt idx="125">
                  <c:v>42194</c:v>
                </c:pt>
                <c:pt idx="126">
                  <c:v>42195</c:v>
                </c:pt>
                <c:pt idx="127">
                  <c:v>42198</c:v>
                </c:pt>
                <c:pt idx="128">
                  <c:v>42199</c:v>
                </c:pt>
                <c:pt idx="129">
                  <c:v>42200</c:v>
                </c:pt>
                <c:pt idx="130">
                  <c:v>42201</c:v>
                </c:pt>
                <c:pt idx="131">
                  <c:v>42202</c:v>
                </c:pt>
                <c:pt idx="132">
                  <c:v>42205</c:v>
                </c:pt>
                <c:pt idx="133">
                  <c:v>42206</c:v>
                </c:pt>
                <c:pt idx="134">
                  <c:v>42207</c:v>
                </c:pt>
                <c:pt idx="135">
                  <c:v>42208</c:v>
                </c:pt>
                <c:pt idx="136">
                  <c:v>42209</c:v>
                </c:pt>
                <c:pt idx="137">
                  <c:v>42212</c:v>
                </c:pt>
                <c:pt idx="138">
                  <c:v>42213</c:v>
                </c:pt>
                <c:pt idx="139">
                  <c:v>42214</c:v>
                </c:pt>
                <c:pt idx="140">
                  <c:v>42215</c:v>
                </c:pt>
                <c:pt idx="141">
                  <c:v>42216</c:v>
                </c:pt>
                <c:pt idx="142">
                  <c:v>42219</c:v>
                </c:pt>
                <c:pt idx="143">
                  <c:v>42220</c:v>
                </c:pt>
                <c:pt idx="144">
                  <c:v>42221</c:v>
                </c:pt>
                <c:pt idx="145">
                  <c:v>42222</c:v>
                </c:pt>
                <c:pt idx="146">
                  <c:v>42223</c:v>
                </c:pt>
                <c:pt idx="147">
                  <c:v>42226</c:v>
                </c:pt>
                <c:pt idx="148">
                  <c:v>42227</c:v>
                </c:pt>
                <c:pt idx="149">
                  <c:v>42228</c:v>
                </c:pt>
                <c:pt idx="150">
                  <c:v>42229</c:v>
                </c:pt>
                <c:pt idx="151">
                  <c:v>42230</c:v>
                </c:pt>
                <c:pt idx="152">
                  <c:v>42233</c:v>
                </c:pt>
                <c:pt idx="153">
                  <c:v>42234</c:v>
                </c:pt>
                <c:pt idx="154">
                  <c:v>42235</c:v>
                </c:pt>
                <c:pt idx="155">
                  <c:v>42236</c:v>
                </c:pt>
                <c:pt idx="156">
                  <c:v>42237</c:v>
                </c:pt>
                <c:pt idx="157">
                  <c:v>42240</c:v>
                </c:pt>
                <c:pt idx="158">
                  <c:v>42241</c:v>
                </c:pt>
                <c:pt idx="159">
                  <c:v>42242</c:v>
                </c:pt>
                <c:pt idx="160">
                  <c:v>42243</c:v>
                </c:pt>
                <c:pt idx="161">
                  <c:v>42244</c:v>
                </c:pt>
                <c:pt idx="162">
                  <c:v>42247</c:v>
                </c:pt>
                <c:pt idx="163">
                  <c:v>42248</c:v>
                </c:pt>
                <c:pt idx="164">
                  <c:v>42249</c:v>
                </c:pt>
                <c:pt idx="165">
                  <c:v>42250</c:v>
                </c:pt>
                <c:pt idx="166">
                  <c:v>42251</c:v>
                </c:pt>
                <c:pt idx="167">
                  <c:v>42254</c:v>
                </c:pt>
                <c:pt idx="168">
                  <c:v>42255</c:v>
                </c:pt>
                <c:pt idx="169">
                  <c:v>42256</c:v>
                </c:pt>
                <c:pt idx="170">
                  <c:v>42257</c:v>
                </c:pt>
                <c:pt idx="171">
                  <c:v>42258</c:v>
                </c:pt>
                <c:pt idx="172">
                  <c:v>42261</c:v>
                </c:pt>
                <c:pt idx="173">
                  <c:v>42262</c:v>
                </c:pt>
                <c:pt idx="174">
                  <c:v>42263</c:v>
                </c:pt>
                <c:pt idx="175">
                  <c:v>42264</c:v>
                </c:pt>
                <c:pt idx="176">
                  <c:v>42265</c:v>
                </c:pt>
                <c:pt idx="177">
                  <c:v>42268</c:v>
                </c:pt>
                <c:pt idx="178">
                  <c:v>42269</c:v>
                </c:pt>
                <c:pt idx="179">
                  <c:v>42270</c:v>
                </c:pt>
                <c:pt idx="180">
                  <c:v>42271</c:v>
                </c:pt>
                <c:pt idx="181">
                  <c:v>42272</c:v>
                </c:pt>
                <c:pt idx="182">
                  <c:v>42275</c:v>
                </c:pt>
                <c:pt idx="183">
                  <c:v>42276</c:v>
                </c:pt>
                <c:pt idx="184">
                  <c:v>42277</c:v>
                </c:pt>
                <c:pt idx="185">
                  <c:v>42278</c:v>
                </c:pt>
                <c:pt idx="186">
                  <c:v>42279</c:v>
                </c:pt>
                <c:pt idx="187">
                  <c:v>42282</c:v>
                </c:pt>
                <c:pt idx="188">
                  <c:v>42283</c:v>
                </c:pt>
                <c:pt idx="189">
                  <c:v>42284</c:v>
                </c:pt>
                <c:pt idx="190">
                  <c:v>42285</c:v>
                </c:pt>
                <c:pt idx="191">
                  <c:v>42286</c:v>
                </c:pt>
                <c:pt idx="192">
                  <c:v>42289</c:v>
                </c:pt>
                <c:pt idx="193">
                  <c:v>42290</c:v>
                </c:pt>
                <c:pt idx="194">
                  <c:v>42291</c:v>
                </c:pt>
                <c:pt idx="195">
                  <c:v>42292</c:v>
                </c:pt>
                <c:pt idx="196">
                  <c:v>42293</c:v>
                </c:pt>
                <c:pt idx="197">
                  <c:v>42296</c:v>
                </c:pt>
                <c:pt idx="198">
                  <c:v>42297</c:v>
                </c:pt>
                <c:pt idx="199">
                  <c:v>42298</c:v>
                </c:pt>
                <c:pt idx="200">
                  <c:v>42299</c:v>
                </c:pt>
                <c:pt idx="201">
                  <c:v>42300</c:v>
                </c:pt>
                <c:pt idx="202">
                  <c:v>42303</c:v>
                </c:pt>
                <c:pt idx="203">
                  <c:v>42304</c:v>
                </c:pt>
                <c:pt idx="204">
                  <c:v>42305</c:v>
                </c:pt>
                <c:pt idx="205">
                  <c:v>42306</c:v>
                </c:pt>
                <c:pt idx="206">
                  <c:v>42307</c:v>
                </c:pt>
                <c:pt idx="207">
                  <c:v>42310</c:v>
                </c:pt>
                <c:pt idx="208">
                  <c:v>42311</c:v>
                </c:pt>
                <c:pt idx="209">
                  <c:v>42312</c:v>
                </c:pt>
                <c:pt idx="210">
                  <c:v>42313</c:v>
                </c:pt>
              </c:numCache>
            </c:numRef>
          </c:cat>
          <c:val>
            <c:numRef>
              <c:f>Basic!$AQ$6:$AQ$216</c:f>
              <c:numCache>
                <c:formatCode>0.00%</c:formatCode>
                <c:ptCount val="211"/>
                <c:pt idx="0">
                  <c:v>-1.914123469162865E-3</c:v>
                </c:pt>
                <c:pt idx="1">
                  <c:v>1.6108353896598704E-2</c:v>
                </c:pt>
                <c:pt idx="2">
                  <c:v>-8.7754949442871988E-3</c:v>
                </c:pt>
                <c:pt idx="3">
                  <c:v>-9.9680768437383493E-3</c:v>
                </c:pt>
                <c:pt idx="4">
                  <c:v>-8.7347900950762725E-3</c:v>
                </c:pt>
                <c:pt idx="5">
                  <c:v>-7.8754971774985805E-3</c:v>
                </c:pt>
                <c:pt idx="6">
                  <c:v>-7.0719068556978071E-3</c:v>
                </c:pt>
                <c:pt idx="7">
                  <c:v>-7.7058722662761703E-3</c:v>
                </c:pt>
                <c:pt idx="9">
                  <c:v>-7.8729460656583594E-3</c:v>
                </c:pt>
                <c:pt idx="10">
                  <c:v>6.046041058987317E-3</c:v>
                </c:pt>
                <c:pt idx="11">
                  <c:v>7.0089546928349122E-3</c:v>
                </c:pt>
                <c:pt idx="12">
                  <c:v>1.0752796128544517E-2</c:v>
                </c:pt>
                <c:pt idx="13">
                  <c:v>7.0358268943682134E-3</c:v>
                </c:pt>
                <c:pt idx="14">
                  <c:v>7.8695428202573137E-3</c:v>
                </c:pt>
                <c:pt idx="15">
                  <c:v>6.6264269683367072E-3</c:v>
                </c:pt>
                <c:pt idx="16">
                  <c:v>8.5657404772403467E-3</c:v>
                </c:pt>
                <c:pt idx="17">
                  <c:v>7.3422662097197833E-3</c:v>
                </c:pt>
                <c:pt idx="18">
                  <c:v>8.2524634293867916E-3</c:v>
                </c:pt>
                <c:pt idx="19">
                  <c:v>9.035189110412567E-3</c:v>
                </c:pt>
                <c:pt idx="20">
                  <c:v>9.0210438475664123E-3</c:v>
                </c:pt>
                <c:pt idx="21">
                  <c:v>9.7291563575658824E-3</c:v>
                </c:pt>
                <c:pt idx="22">
                  <c:v>9.7830067367368212E-3</c:v>
                </c:pt>
                <c:pt idx="23">
                  <c:v>9.4708764772704068E-3</c:v>
                </c:pt>
                <c:pt idx="24">
                  <c:v>9.4168871739503945E-3</c:v>
                </c:pt>
                <c:pt idx="25">
                  <c:v>9.4659000299452956E-3</c:v>
                </c:pt>
                <c:pt idx="26">
                  <c:v>9.4702473431769185E-3</c:v>
                </c:pt>
                <c:pt idx="27">
                  <c:v>5.1742055240187046E-3</c:v>
                </c:pt>
                <c:pt idx="28">
                  <c:v>5.8170372982664365E-3</c:v>
                </c:pt>
                <c:pt idx="29">
                  <c:v>6.1501931396126253E-3</c:v>
                </c:pt>
                <c:pt idx="30">
                  <c:v>5.4697240123264823E-3</c:v>
                </c:pt>
                <c:pt idx="31">
                  <c:v>5.6138291705549737E-3</c:v>
                </c:pt>
                <c:pt idx="32">
                  <c:v>5.4109142508418362E-3</c:v>
                </c:pt>
                <c:pt idx="33">
                  <c:v>6.3816474536377843E-3</c:v>
                </c:pt>
                <c:pt idx="34">
                  <c:v>5.2425583008495202E-3</c:v>
                </c:pt>
                <c:pt idx="35">
                  <c:v>4.1705375881182505E-3</c:v>
                </c:pt>
                <c:pt idx="36">
                  <c:v>5.1123341892076457E-3</c:v>
                </c:pt>
                <c:pt idx="37">
                  <c:v>3.2782471703516336E-3</c:v>
                </c:pt>
                <c:pt idx="38">
                  <c:v>3.0434564874222136E-3</c:v>
                </c:pt>
                <c:pt idx="39">
                  <c:v>-8.1837184262578688E-6</c:v>
                </c:pt>
                <c:pt idx="40">
                  <c:v>-3.4038549674186847E-4</c:v>
                </c:pt>
                <c:pt idx="41">
                  <c:v>1.0944596552391328E-3</c:v>
                </c:pt>
                <c:pt idx="42">
                  <c:v>8.9404562404249432E-4</c:v>
                </c:pt>
                <c:pt idx="43">
                  <c:v>1.666772359248947E-3</c:v>
                </c:pt>
                <c:pt idx="44">
                  <c:v>9.7910536996836939E-4</c:v>
                </c:pt>
                <c:pt idx="45">
                  <c:v>4.0465088642291924E-3</c:v>
                </c:pt>
                <c:pt idx="46">
                  <c:v>1.59239328503058E-3</c:v>
                </c:pt>
                <c:pt idx="47">
                  <c:v>8.8405420414015001E-3</c:v>
                </c:pt>
                <c:pt idx="48">
                  <c:v>8.8262584252167819E-3</c:v>
                </c:pt>
                <c:pt idx="49">
                  <c:v>9.5116529922125714E-3</c:v>
                </c:pt>
                <c:pt idx="50">
                  <c:v>1.0579191620388118E-2</c:v>
                </c:pt>
                <c:pt idx="51">
                  <c:v>9.3058925940658899E-3</c:v>
                </c:pt>
                <c:pt idx="52">
                  <c:v>7.5139335105809391E-3</c:v>
                </c:pt>
                <c:pt idx="53">
                  <c:v>-1.9623856820726315E-3</c:v>
                </c:pt>
                <c:pt idx="54">
                  <c:v>9.5759333006775194E-3</c:v>
                </c:pt>
                <c:pt idx="55">
                  <c:v>7.5800141199338089E-3</c:v>
                </c:pt>
                <c:pt idx="56">
                  <c:v>9.0942913324960628E-3</c:v>
                </c:pt>
                <c:pt idx="57">
                  <c:v>5.3316029298116074E-3</c:v>
                </c:pt>
                <c:pt idx="58">
                  <c:v>5.6132354856712752E-3</c:v>
                </c:pt>
                <c:pt idx="59">
                  <c:v>6.339490727657715E-3</c:v>
                </c:pt>
                <c:pt idx="60">
                  <c:v>5.0588743255042257E-3</c:v>
                </c:pt>
                <c:pt idx="61">
                  <c:v>4.5339487127360467E-3</c:v>
                </c:pt>
                <c:pt idx="62">
                  <c:v>5.7087345306534587E-3</c:v>
                </c:pt>
                <c:pt idx="63">
                  <c:v>5.4281035378112019E-3</c:v>
                </c:pt>
                <c:pt idx="64">
                  <c:v>5.2986268340700082E-3</c:v>
                </c:pt>
                <c:pt idx="65">
                  <c:v>5.5289669765259397E-3</c:v>
                </c:pt>
                <c:pt idx="66">
                  <c:v>5.7029003060560246E-3</c:v>
                </c:pt>
                <c:pt idx="67">
                  <c:v>1.2501128376185555E-3</c:v>
                </c:pt>
                <c:pt idx="68">
                  <c:v>8.6171531715817373E-4</c:v>
                </c:pt>
                <c:pt idx="69">
                  <c:v>8.6025730256134025E-4</c:v>
                </c:pt>
                <c:pt idx="70">
                  <c:v>8.0757992276780932E-4</c:v>
                </c:pt>
                <c:pt idx="71">
                  <c:v>9.0790202537727183E-4</c:v>
                </c:pt>
                <c:pt idx="72">
                  <c:v>5.9648782571364301E-4</c:v>
                </c:pt>
                <c:pt idx="73">
                  <c:v>9.5328107156289477E-4</c:v>
                </c:pt>
                <c:pt idx="74">
                  <c:v>9.5226549560445406E-4</c:v>
                </c:pt>
                <c:pt idx="75">
                  <c:v>7.25414774773947E-4</c:v>
                </c:pt>
                <c:pt idx="76">
                  <c:v>9.0137278768320783E-4</c:v>
                </c:pt>
                <c:pt idx="77">
                  <c:v>6.3449645693181012E-4</c:v>
                </c:pt>
                <c:pt idx="78">
                  <c:v>9.225691210705822E-4</c:v>
                </c:pt>
                <c:pt idx="79">
                  <c:v>1.0552682553637283E-3</c:v>
                </c:pt>
                <c:pt idx="80">
                  <c:v>8.2215580895383944E-4</c:v>
                </c:pt>
                <c:pt idx="81">
                  <c:v>9.6099654144476965E-4</c:v>
                </c:pt>
                <c:pt idx="82">
                  <c:v>6.4572990944222752E-4</c:v>
                </c:pt>
                <c:pt idx="83">
                  <c:v>5.7071050785473254E-4</c:v>
                </c:pt>
                <c:pt idx="84">
                  <c:v>6.740702448304603E-4</c:v>
                </c:pt>
                <c:pt idx="85">
                  <c:v>7.5843367774841575E-4</c:v>
                </c:pt>
                <c:pt idx="86">
                  <c:v>8.9330096380435542E-4</c:v>
                </c:pt>
                <c:pt idx="87">
                  <c:v>-3.7086409697584255E-4</c:v>
                </c:pt>
                <c:pt idx="88">
                  <c:v>-2.0755321090359935E-4</c:v>
                </c:pt>
                <c:pt idx="89">
                  <c:v>-4.6479579677116689E-4</c:v>
                </c:pt>
                <c:pt idx="90">
                  <c:v>-6.9472867825093321E-4</c:v>
                </c:pt>
                <c:pt idx="91">
                  <c:v>-3.271303460048447E-4</c:v>
                </c:pt>
                <c:pt idx="92">
                  <c:v>-2.9840739970510288E-4</c:v>
                </c:pt>
                <c:pt idx="93">
                  <c:v>5.9108882077829605E-5</c:v>
                </c:pt>
                <c:pt idx="94">
                  <c:v>1.324040863066589E-4</c:v>
                </c:pt>
                <c:pt idx="95">
                  <c:v>-6.2646122896536927E-4</c:v>
                </c:pt>
                <c:pt idx="96">
                  <c:v>-4.4599399093181447E-5</c:v>
                </c:pt>
                <c:pt idx="97">
                  <c:v>3.8633330629256335E-4</c:v>
                </c:pt>
                <c:pt idx="98">
                  <c:v>1.5452369578139447E-3</c:v>
                </c:pt>
                <c:pt idx="99">
                  <c:v>-3.8674506456259916E-4</c:v>
                </c:pt>
                <c:pt idx="100">
                  <c:v>3.9214227612949237E-4</c:v>
                </c:pt>
                <c:pt idx="101">
                  <c:v>8.3093507720732873E-5</c:v>
                </c:pt>
                <c:pt idx="102">
                  <c:v>-9.8762858888989946E-5</c:v>
                </c:pt>
                <c:pt idx="103">
                  <c:v>4.8077531558221587E-4</c:v>
                </c:pt>
                <c:pt idx="104">
                  <c:v>-1.121006994391216E-4</c:v>
                </c:pt>
                <c:pt idx="105">
                  <c:v>1.141722879178797E-4</c:v>
                </c:pt>
                <c:pt idx="106">
                  <c:v>7.9995151527789687E-4</c:v>
                </c:pt>
                <c:pt idx="107">
                  <c:v>6.7790041635551468E-4</c:v>
                </c:pt>
                <c:pt idx="108">
                  <c:v>6.2655173417480725E-4</c:v>
                </c:pt>
                <c:pt idx="109">
                  <c:v>-3.9434323352605105E-4</c:v>
                </c:pt>
                <c:pt idx="110">
                  <c:v>-5.7240713145167987E-5</c:v>
                </c:pt>
                <c:pt idx="111">
                  <c:v>7.2241476339063304E-4</c:v>
                </c:pt>
                <c:pt idx="112">
                  <c:v>1.9217126142987428E-3</c:v>
                </c:pt>
                <c:pt idx="113">
                  <c:v>2.0753464814038391E-3</c:v>
                </c:pt>
                <c:pt idx="114">
                  <c:v>8.786588984150967E-4</c:v>
                </c:pt>
                <c:pt idx="115">
                  <c:v>4.2986166924818825E-4</c:v>
                </c:pt>
                <c:pt idx="116">
                  <c:v>1.2445578712170224E-3</c:v>
                </c:pt>
                <c:pt idx="117">
                  <c:v>-7.9683759017779021E-4</c:v>
                </c:pt>
                <c:pt idx="118">
                  <c:v>-3.230444146038014E-3</c:v>
                </c:pt>
                <c:pt idx="119">
                  <c:v>3.2255411226087549E-3</c:v>
                </c:pt>
                <c:pt idx="120">
                  <c:v>-2.8728683917245146E-4</c:v>
                </c:pt>
                <c:pt idx="121">
                  <c:v>-1.945534118581449E-4</c:v>
                </c:pt>
                <c:pt idx="122">
                  <c:v>-1.0312869783424272E-4</c:v>
                </c:pt>
                <c:pt idx="123">
                  <c:v>-6.335467140905493E-5</c:v>
                </c:pt>
                <c:pt idx="124">
                  <c:v>-3.1753487816384984E-3</c:v>
                </c:pt>
                <c:pt idx="125">
                  <c:v>-1.4779806209984647E-3</c:v>
                </c:pt>
                <c:pt idx="126">
                  <c:v>-9.0041390032147284E-4</c:v>
                </c:pt>
                <c:pt idx="127">
                  <c:v>2.658235502654982E-4</c:v>
                </c:pt>
                <c:pt idx="128">
                  <c:v>1.1347605790104076E-3</c:v>
                </c:pt>
                <c:pt idx="129">
                  <c:v>1.1872194375284195E-4</c:v>
                </c:pt>
                <c:pt idx="130">
                  <c:v>3.1374570230071619E-3</c:v>
                </c:pt>
                <c:pt idx="131">
                  <c:v>3.8717107286871943E-3</c:v>
                </c:pt>
                <c:pt idx="132">
                  <c:v>4.1796313859512324E-3</c:v>
                </c:pt>
                <c:pt idx="133">
                  <c:v>3.5212678349356707E-3</c:v>
                </c:pt>
                <c:pt idx="134">
                  <c:v>4.2514939448163869E-3</c:v>
                </c:pt>
                <c:pt idx="135">
                  <c:v>4.5138439389766916E-3</c:v>
                </c:pt>
                <c:pt idx="136">
                  <c:v>5.1993779322037081E-3</c:v>
                </c:pt>
                <c:pt idx="137">
                  <c:v>5.6668309055896149E-3</c:v>
                </c:pt>
                <c:pt idx="138">
                  <c:v>1.0752445474751848E-2</c:v>
                </c:pt>
                <c:pt idx="139">
                  <c:v>3.7027641933733424E-3</c:v>
                </c:pt>
                <c:pt idx="140">
                  <c:v>3.4108255237261798E-3</c:v>
                </c:pt>
                <c:pt idx="141">
                  <c:v>5.1942669627706994E-3</c:v>
                </c:pt>
                <c:pt idx="142">
                  <c:v>5.500669319636442E-3</c:v>
                </c:pt>
                <c:pt idx="143">
                  <c:v>4.8992907496228089E-3</c:v>
                </c:pt>
                <c:pt idx="144">
                  <c:v>4.5500463753624931E-3</c:v>
                </c:pt>
                <c:pt idx="145">
                  <c:v>5.2684688287125692E-3</c:v>
                </c:pt>
                <c:pt idx="146">
                  <c:v>5.5080793756465685E-3</c:v>
                </c:pt>
                <c:pt idx="147">
                  <c:v>5.1463259232857883E-3</c:v>
                </c:pt>
                <c:pt idx="148">
                  <c:v>6.7279757615594793E-3</c:v>
                </c:pt>
                <c:pt idx="149">
                  <c:v>6.7347837756523976E-3</c:v>
                </c:pt>
                <c:pt idx="150">
                  <c:v>5.1678112362714135E-3</c:v>
                </c:pt>
                <c:pt idx="151">
                  <c:v>5.1527512215978621E-3</c:v>
                </c:pt>
                <c:pt idx="152">
                  <c:v>5.703323238754443E-3</c:v>
                </c:pt>
                <c:pt idx="153">
                  <c:v>5.241455504187531E-3</c:v>
                </c:pt>
                <c:pt idx="154">
                  <c:v>5.339447525564367E-3</c:v>
                </c:pt>
                <c:pt idx="155">
                  <c:v>5.4198966702438955E-3</c:v>
                </c:pt>
                <c:pt idx="156">
                  <c:v>1.8177219203348471E-2</c:v>
                </c:pt>
                <c:pt idx="157">
                  <c:v>1.8252830516249485E-2</c:v>
                </c:pt>
                <c:pt idx="158">
                  <c:v>4.632815129586243E-3</c:v>
                </c:pt>
                <c:pt idx="159">
                  <c:v>1.6406875185280168E-2</c:v>
                </c:pt>
                <c:pt idx="160">
                  <c:v>1.9038452579066334E-2</c:v>
                </c:pt>
                <c:pt idx="161">
                  <c:v>1.9850427601199039E-2</c:v>
                </c:pt>
                <c:pt idx="162">
                  <c:v>2.0022550632941671E-2</c:v>
                </c:pt>
                <c:pt idx="163">
                  <c:v>1.9169701250348004E-2</c:v>
                </c:pt>
                <c:pt idx="164">
                  <c:v>1.5712279408486296E-2</c:v>
                </c:pt>
                <c:pt idx="165">
                  <c:v>1.6009824336702394E-2</c:v>
                </c:pt>
                <c:pt idx="166">
                  <c:v>1.3586303932870969E-2</c:v>
                </c:pt>
                <c:pt idx="167">
                  <c:v>1.0382599170688511E-3</c:v>
                </c:pt>
                <c:pt idx="168">
                  <c:v>4.3032075706190831E-3</c:v>
                </c:pt>
                <c:pt idx="169">
                  <c:v>1.7737245060227558E-3</c:v>
                </c:pt>
                <c:pt idx="170">
                  <c:v>4.1412223385151048E-3</c:v>
                </c:pt>
                <c:pt idx="171">
                  <c:v>3.3483744630302681E-3</c:v>
                </c:pt>
                <c:pt idx="172">
                  <c:v>6.2015783857627405E-4</c:v>
                </c:pt>
                <c:pt idx="173">
                  <c:v>4.7798336152211629E-3</c:v>
                </c:pt>
                <c:pt idx="174">
                  <c:v>7.3615964635087572E-3</c:v>
                </c:pt>
                <c:pt idx="175">
                  <c:v>7.3214862800641267E-3</c:v>
                </c:pt>
                <c:pt idx="176">
                  <c:v>-3.0517665678905237E-3</c:v>
                </c:pt>
                <c:pt idx="177">
                  <c:v>-4.9406992119838122E-4</c:v>
                </c:pt>
                <c:pt idx="178">
                  <c:v>2.9856305479758483E-4</c:v>
                </c:pt>
                <c:pt idx="179">
                  <c:v>-1.407878269622076E-3</c:v>
                </c:pt>
                <c:pt idx="180">
                  <c:v>-1.9355406264375263E-3</c:v>
                </c:pt>
                <c:pt idx="181">
                  <c:v>-7.3593190248779639E-3</c:v>
                </c:pt>
                <c:pt idx="182">
                  <c:v>-3.6959021453669694E-3</c:v>
                </c:pt>
                <c:pt idx="183">
                  <c:v>-7.7497046437524642E-4</c:v>
                </c:pt>
                <c:pt idx="184">
                  <c:v>-2.9283654823254457E-3</c:v>
                </c:pt>
                <c:pt idx="185">
                  <c:v>-3.9263126485467037E-4</c:v>
                </c:pt>
                <c:pt idx="186">
                  <c:v>-1.8126365458623894E-3</c:v>
                </c:pt>
                <c:pt idx="187">
                  <c:v>3.591401348645995E-5</c:v>
                </c:pt>
                <c:pt idx="188">
                  <c:v>-6.9202184874561645E-4</c:v>
                </c:pt>
                <c:pt idx="189">
                  <c:v>8.3545338142476666E-5</c:v>
                </c:pt>
                <c:pt idx="190">
                  <c:v>8.0295552761255884E-4</c:v>
                </c:pt>
                <c:pt idx="191">
                  <c:v>1.2268859905812945E-3</c:v>
                </c:pt>
                <c:pt idx="192">
                  <c:v>1.3217864405459245E-3</c:v>
                </c:pt>
                <c:pt idx="193">
                  <c:v>1.1279457267017179E-3</c:v>
                </c:pt>
                <c:pt idx="194">
                  <c:v>1.0375484921176792E-3</c:v>
                </c:pt>
                <c:pt idx="195">
                  <c:v>1.5298383173691921E-3</c:v>
                </c:pt>
                <c:pt idx="196">
                  <c:v>1.9932842061997302E-2</c:v>
                </c:pt>
                <c:pt idx="197">
                  <c:v>4.1547366044201173E-3</c:v>
                </c:pt>
                <c:pt idx="198">
                  <c:v>3.2908723678299889E-3</c:v>
                </c:pt>
                <c:pt idx="199">
                  <c:v>-5.567175825649251E-5</c:v>
                </c:pt>
                <c:pt idx="200">
                  <c:v>7.713862720446274E-3</c:v>
                </c:pt>
                <c:pt idx="201">
                  <c:v>1.1336588324765584E-2</c:v>
                </c:pt>
                <c:pt idx="202">
                  <c:v>1.0549082580917135E-2</c:v>
                </c:pt>
                <c:pt idx="203">
                  <c:v>9.9463642006207831E-3</c:v>
                </c:pt>
                <c:pt idx="204">
                  <c:v>1.3529030997300406E-2</c:v>
                </c:pt>
                <c:pt idx="205">
                  <c:v>1.3561108242089448E-2</c:v>
                </c:pt>
                <c:pt idx="206">
                  <c:v>1.2551229175786549E-2</c:v>
                </c:pt>
                <c:pt idx="207">
                  <c:v>1.5880040438994714E-2</c:v>
                </c:pt>
                <c:pt idx="208">
                  <c:v>1.6154152358335727E-2</c:v>
                </c:pt>
                <c:pt idx="209">
                  <c:v>1.5619170485178469E-2</c:v>
                </c:pt>
                <c:pt idx="210">
                  <c:v>1.5920546991254003E-2</c:v>
                </c:pt>
              </c:numCache>
            </c:numRef>
          </c:val>
          <c:smooth val="0"/>
        </c:ser>
        <c:dLbls>
          <c:showLegendKey val="0"/>
          <c:showVal val="0"/>
          <c:showCatName val="0"/>
          <c:showSerName val="0"/>
          <c:showPercent val="0"/>
          <c:showBubbleSize val="0"/>
        </c:dLbls>
        <c:smooth val="0"/>
        <c:axId val="177030344"/>
        <c:axId val="273937368"/>
      </c:lineChart>
      <c:dateAx>
        <c:axId val="177030344"/>
        <c:scaling>
          <c:orientation val="minMax"/>
        </c:scaling>
        <c:delete val="0"/>
        <c:axPos val="b"/>
        <c:numFmt formatCode="mm/dd/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937368"/>
        <c:crosses val="autoZero"/>
        <c:auto val="1"/>
        <c:lblOffset val="100"/>
        <c:baseTimeUnit val="days"/>
      </c:dateAx>
      <c:valAx>
        <c:axId val="27393736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0303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rolling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Basic!$AL$4</c:f>
              <c:strCache>
                <c:ptCount val="1"/>
                <c:pt idx="0">
                  <c:v>Roll_simu</c:v>
                </c:pt>
              </c:strCache>
            </c:strRef>
          </c:tx>
          <c:spPr>
            <a:ln w="12700" cap="rnd">
              <a:solidFill>
                <a:schemeClr val="accent1"/>
              </a:solidFill>
              <a:round/>
            </a:ln>
            <a:effectLst/>
          </c:spPr>
          <c:marker>
            <c:symbol val="none"/>
          </c:marker>
          <c:cat>
            <c:numRef>
              <c:f>Basic!$A$107:$A$216</c:f>
              <c:numCache>
                <c:formatCode>mm/dd/yy;@</c:formatCode>
                <c:ptCount val="110"/>
                <c:pt idx="0">
                  <c:v>42160</c:v>
                </c:pt>
                <c:pt idx="1">
                  <c:v>42163</c:v>
                </c:pt>
                <c:pt idx="2">
                  <c:v>42164</c:v>
                </c:pt>
                <c:pt idx="3">
                  <c:v>42165</c:v>
                </c:pt>
                <c:pt idx="4">
                  <c:v>42166</c:v>
                </c:pt>
                <c:pt idx="5">
                  <c:v>42167</c:v>
                </c:pt>
                <c:pt idx="6">
                  <c:v>42170</c:v>
                </c:pt>
                <c:pt idx="7">
                  <c:v>42171</c:v>
                </c:pt>
                <c:pt idx="8">
                  <c:v>42172</c:v>
                </c:pt>
                <c:pt idx="9">
                  <c:v>42173</c:v>
                </c:pt>
                <c:pt idx="10">
                  <c:v>42174</c:v>
                </c:pt>
                <c:pt idx="11">
                  <c:v>42177</c:v>
                </c:pt>
                <c:pt idx="12">
                  <c:v>42178</c:v>
                </c:pt>
                <c:pt idx="13">
                  <c:v>42179</c:v>
                </c:pt>
                <c:pt idx="14">
                  <c:v>42180</c:v>
                </c:pt>
                <c:pt idx="15">
                  <c:v>42181</c:v>
                </c:pt>
                <c:pt idx="16">
                  <c:v>42184</c:v>
                </c:pt>
                <c:pt idx="17">
                  <c:v>42185</c:v>
                </c:pt>
                <c:pt idx="18">
                  <c:v>42186</c:v>
                </c:pt>
                <c:pt idx="19">
                  <c:v>42187</c:v>
                </c:pt>
                <c:pt idx="20">
                  <c:v>42188</c:v>
                </c:pt>
                <c:pt idx="21">
                  <c:v>42191</c:v>
                </c:pt>
                <c:pt idx="22">
                  <c:v>42192</c:v>
                </c:pt>
                <c:pt idx="23">
                  <c:v>42193</c:v>
                </c:pt>
                <c:pt idx="24">
                  <c:v>42194</c:v>
                </c:pt>
                <c:pt idx="25">
                  <c:v>42195</c:v>
                </c:pt>
                <c:pt idx="26">
                  <c:v>42198</c:v>
                </c:pt>
                <c:pt idx="27">
                  <c:v>42199</c:v>
                </c:pt>
                <c:pt idx="28">
                  <c:v>42200</c:v>
                </c:pt>
                <c:pt idx="29">
                  <c:v>42201</c:v>
                </c:pt>
                <c:pt idx="30">
                  <c:v>42202</c:v>
                </c:pt>
                <c:pt idx="31">
                  <c:v>42205</c:v>
                </c:pt>
                <c:pt idx="32">
                  <c:v>42206</c:v>
                </c:pt>
                <c:pt idx="33">
                  <c:v>42207</c:v>
                </c:pt>
                <c:pt idx="34">
                  <c:v>42208</c:v>
                </c:pt>
                <c:pt idx="35">
                  <c:v>42209</c:v>
                </c:pt>
                <c:pt idx="36">
                  <c:v>42212</c:v>
                </c:pt>
                <c:pt idx="37">
                  <c:v>42213</c:v>
                </c:pt>
                <c:pt idx="38">
                  <c:v>42214</c:v>
                </c:pt>
                <c:pt idx="39">
                  <c:v>42215</c:v>
                </c:pt>
                <c:pt idx="40">
                  <c:v>42216</c:v>
                </c:pt>
                <c:pt idx="41">
                  <c:v>42219</c:v>
                </c:pt>
                <c:pt idx="42">
                  <c:v>42220</c:v>
                </c:pt>
                <c:pt idx="43">
                  <c:v>42221</c:v>
                </c:pt>
                <c:pt idx="44">
                  <c:v>42222</c:v>
                </c:pt>
                <c:pt idx="45">
                  <c:v>42223</c:v>
                </c:pt>
                <c:pt idx="46">
                  <c:v>42226</c:v>
                </c:pt>
                <c:pt idx="47">
                  <c:v>42227</c:v>
                </c:pt>
                <c:pt idx="48">
                  <c:v>42228</c:v>
                </c:pt>
                <c:pt idx="49">
                  <c:v>42229</c:v>
                </c:pt>
                <c:pt idx="50">
                  <c:v>42230</c:v>
                </c:pt>
                <c:pt idx="51">
                  <c:v>42233</c:v>
                </c:pt>
                <c:pt idx="52">
                  <c:v>42234</c:v>
                </c:pt>
                <c:pt idx="53">
                  <c:v>42235</c:v>
                </c:pt>
                <c:pt idx="54">
                  <c:v>42236</c:v>
                </c:pt>
                <c:pt idx="55">
                  <c:v>42237</c:v>
                </c:pt>
                <c:pt idx="56">
                  <c:v>42240</c:v>
                </c:pt>
                <c:pt idx="57">
                  <c:v>42241</c:v>
                </c:pt>
                <c:pt idx="58">
                  <c:v>42242</c:v>
                </c:pt>
                <c:pt idx="59">
                  <c:v>42243</c:v>
                </c:pt>
                <c:pt idx="60">
                  <c:v>42244</c:v>
                </c:pt>
                <c:pt idx="61">
                  <c:v>42247</c:v>
                </c:pt>
                <c:pt idx="62">
                  <c:v>42248</c:v>
                </c:pt>
                <c:pt idx="63">
                  <c:v>42249</c:v>
                </c:pt>
                <c:pt idx="64">
                  <c:v>42250</c:v>
                </c:pt>
                <c:pt idx="65">
                  <c:v>42251</c:v>
                </c:pt>
                <c:pt idx="66">
                  <c:v>42254</c:v>
                </c:pt>
                <c:pt idx="67">
                  <c:v>42255</c:v>
                </c:pt>
                <c:pt idx="68">
                  <c:v>42256</c:v>
                </c:pt>
                <c:pt idx="69">
                  <c:v>42257</c:v>
                </c:pt>
                <c:pt idx="70">
                  <c:v>42258</c:v>
                </c:pt>
                <c:pt idx="71">
                  <c:v>42261</c:v>
                </c:pt>
                <c:pt idx="72">
                  <c:v>42262</c:v>
                </c:pt>
                <c:pt idx="73">
                  <c:v>42263</c:v>
                </c:pt>
                <c:pt idx="74">
                  <c:v>42264</c:v>
                </c:pt>
                <c:pt idx="75">
                  <c:v>42265</c:v>
                </c:pt>
                <c:pt idx="76">
                  <c:v>42268</c:v>
                </c:pt>
                <c:pt idx="77">
                  <c:v>42269</c:v>
                </c:pt>
                <c:pt idx="78">
                  <c:v>42270</c:v>
                </c:pt>
                <c:pt idx="79">
                  <c:v>42271</c:v>
                </c:pt>
                <c:pt idx="80">
                  <c:v>42272</c:v>
                </c:pt>
                <c:pt idx="81">
                  <c:v>42275</c:v>
                </c:pt>
                <c:pt idx="82">
                  <c:v>42276</c:v>
                </c:pt>
                <c:pt idx="83">
                  <c:v>42277</c:v>
                </c:pt>
                <c:pt idx="84">
                  <c:v>42278</c:v>
                </c:pt>
                <c:pt idx="85">
                  <c:v>42279</c:v>
                </c:pt>
                <c:pt idx="86">
                  <c:v>42282</c:v>
                </c:pt>
                <c:pt idx="87">
                  <c:v>42283</c:v>
                </c:pt>
                <c:pt idx="88">
                  <c:v>42284</c:v>
                </c:pt>
                <c:pt idx="89">
                  <c:v>42285</c:v>
                </c:pt>
                <c:pt idx="90">
                  <c:v>42286</c:v>
                </c:pt>
                <c:pt idx="91">
                  <c:v>42289</c:v>
                </c:pt>
                <c:pt idx="92">
                  <c:v>42290</c:v>
                </c:pt>
                <c:pt idx="93">
                  <c:v>42291</c:v>
                </c:pt>
                <c:pt idx="94">
                  <c:v>42292</c:v>
                </c:pt>
                <c:pt idx="95">
                  <c:v>42293</c:v>
                </c:pt>
                <c:pt idx="96">
                  <c:v>42296</c:v>
                </c:pt>
                <c:pt idx="97">
                  <c:v>42297</c:v>
                </c:pt>
                <c:pt idx="98">
                  <c:v>42298</c:v>
                </c:pt>
                <c:pt idx="99">
                  <c:v>42299</c:v>
                </c:pt>
                <c:pt idx="100">
                  <c:v>42300</c:v>
                </c:pt>
                <c:pt idx="101">
                  <c:v>42303</c:v>
                </c:pt>
                <c:pt idx="102">
                  <c:v>42304</c:v>
                </c:pt>
                <c:pt idx="103">
                  <c:v>42305</c:v>
                </c:pt>
                <c:pt idx="104">
                  <c:v>42306</c:v>
                </c:pt>
                <c:pt idx="105">
                  <c:v>42307</c:v>
                </c:pt>
                <c:pt idx="106">
                  <c:v>42310</c:v>
                </c:pt>
                <c:pt idx="107">
                  <c:v>42311</c:v>
                </c:pt>
                <c:pt idx="108">
                  <c:v>42312</c:v>
                </c:pt>
                <c:pt idx="109">
                  <c:v>42313</c:v>
                </c:pt>
              </c:numCache>
            </c:numRef>
          </c:cat>
          <c:val>
            <c:numRef>
              <c:f>Basic!$AL$107:$AL$216</c:f>
              <c:numCache>
                <c:formatCode>General</c:formatCode>
                <c:ptCount val="110"/>
                <c:pt idx="0">
                  <c:v>0.99355081297041836</c:v>
                </c:pt>
                <c:pt idx="1">
                  <c:v>0.98936744168270185</c:v>
                </c:pt>
                <c:pt idx="2">
                  <c:v>0.99443871125321992</c:v>
                </c:pt>
                <c:pt idx="3">
                  <c:v>1.000308975142473</c:v>
                </c:pt>
                <c:pt idx="4">
                  <c:v>1.0020983359210647</c:v>
                </c:pt>
                <c:pt idx="5">
                  <c:v>0.99928879661522163</c:v>
                </c:pt>
                <c:pt idx="6">
                  <c:v>0.99277358213019051</c:v>
                </c:pt>
                <c:pt idx="7">
                  <c:v>1.000574025388911</c:v>
                </c:pt>
                <c:pt idx="8">
                  <c:v>1.0015750232480682</c:v>
                </c:pt>
                <c:pt idx="9">
                  <c:v>1.0156413709544097</c:v>
                </c:pt>
                <c:pt idx="10">
                  <c:v>1.0127568831012967</c:v>
                </c:pt>
                <c:pt idx="11">
                  <c:v>1.0204557930589959</c:v>
                </c:pt>
                <c:pt idx="12">
                  <c:v>1.0218891129055208</c:v>
                </c:pt>
                <c:pt idx="13">
                  <c:v>1.0084296430269826</c:v>
                </c:pt>
                <c:pt idx="14">
                  <c:v>1.0049007136772807</c:v>
                </c:pt>
                <c:pt idx="15">
                  <c:v>1.0099144354360376</c:v>
                </c:pt>
                <c:pt idx="16">
                  <c:v>0.9991044748784732</c:v>
                </c:pt>
                <c:pt idx="17">
                  <c:v>0.99884227914287793</c:v>
                </c:pt>
                <c:pt idx="18">
                  <c:v>0.99499833975974894</c:v>
                </c:pt>
                <c:pt idx="19">
                  <c:v>0.99065015251370192</c:v>
                </c:pt>
                <c:pt idx="20">
                  <c:v>0.99374629575821816</c:v>
                </c:pt>
                <c:pt idx="21">
                  <c:v>0.98834690394666946</c:v>
                </c:pt>
                <c:pt idx="22">
                  <c:v>0.99308942274239276</c:v>
                </c:pt>
                <c:pt idx="23">
                  <c:v>0.9834069893671108</c:v>
                </c:pt>
                <c:pt idx="24">
                  <c:v>0.9859375775935979</c:v>
                </c:pt>
                <c:pt idx="25">
                  <c:v>0.99734000303808656</c:v>
                </c:pt>
                <c:pt idx="26">
                  <c:v>1.0218296022929496</c:v>
                </c:pt>
                <c:pt idx="27">
                  <c:v>1.0196220474929312</c:v>
                </c:pt>
                <c:pt idx="28">
                  <c:v>1.0206623388295279</c:v>
                </c:pt>
                <c:pt idx="29">
                  <c:v>1.0188584114502386</c:v>
                </c:pt>
                <c:pt idx="30">
                  <c:v>1.0191758187660886</c:v>
                </c:pt>
                <c:pt idx="31">
                  <c:v>1.0217598049954106</c:v>
                </c:pt>
                <c:pt idx="32">
                  <c:v>1.0148160081173394</c:v>
                </c:pt>
                <c:pt idx="33">
                  <c:v>1.0262632352892678</c:v>
                </c:pt>
                <c:pt idx="34">
                  <c:v>1.0216058241105406</c:v>
                </c:pt>
                <c:pt idx="35">
                  <c:v>1.0021288200335765</c:v>
                </c:pt>
                <c:pt idx="36">
                  <c:v>0.987116910628274</c:v>
                </c:pt>
                <c:pt idx="37">
                  <c:v>0.98947567474555009</c:v>
                </c:pt>
                <c:pt idx="38">
                  <c:v>1.0010189949007158</c:v>
                </c:pt>
                <c:pt idx="39">
                  <c:v>0.9995358883631158</c:v>
                </c:pt>
                <c:pt idx="40">
                  <c:v>0.99730610107384099</c:v>
                </c:pt>
                <c:pt idx="41">
                  <c:v>0.99449769360260698</c:v>
                </c:pt>
                <c:pt idx="42">
                  <c:v>0.99509967402089905</c:v>
                </c:pt>
                <c:pt idx="43">
                  <c:v>0.99922726938978201</c:v>
                </c:pt>
                <c:pt idx="44">
                  <c:v>0.99603222683245329</c:v>
                </c:pt>
                <c:pt idx="45">
                  <c:v>1.0019990376733734</c:v>
                </c:pt>
                <c:pt idx="46">
                  <c:v>1.0191347536304904</c:v>
                </c:pt>
                <c:pt idx="47">
                  <c:v>1.0042209618899762</c:v>
                </c:pt>
                <c:pt idx="48">
                  <c:v>0.992603286402024</c:v>
                </c:pt>
                <c:pt idx="49">
                  <c:v>0.99347815841808251</c:v>
                </c:pt>
                <c:pt idx="50">
                  <c:v>0.99911248981395751</c:v>
                </c:pt>
                <c:pt idx="51">
                  <c:v>1.0061977149159449</c:v>
                </c:pt>
                <c:pt idx="52">
                  <c:v>1.005011802086156</c:v>
                </c:pt>
                <c:pt idx="53">
                  <c:v>0.9945577701004269</c:v>
                </c:pt>
                <c:pt idx="54">
                  <c:v>0.98043782801564527</c:v>
                </c:pt>
                <c:pt idx="55">
                  <c:v>0.95151039734851839</c:v>
                </c:pt>
                <c:pt idx="56">
                  <c:v>0.90948239417557297</c:v>
                </c:pt>
                <c:pt idx="57">
                  <c:v>0.92244441485978523</c:v>
                </c:pt>
                <c:pt idx="58">
                  <c:v>0.94159834748663818</c:v>
                </c:pt>
                <c:pt idx="59">
                  <c:v>0.95312512888190726</c:v>
                </c:pt>
                <c:pt idx="60">
                  <c:v>0.94973815856192734</c:v>
                </c:pt>
                <c:pt idx="61">
                  <c:v>0.94192627112022576</c:v>
                </c:pt>
                <c:pt idx="62">
                  <c:v>0.92356937858248023</c:v>
                </c:pt>
                <c:pt idx="63">
                  <c:v>0.94929779632893485</c:v>
                </c:pt>
                <c:pt idx="64">
                  <c:v>0.97056523466923261</c:v>
                </c:pt>
                <c:pt idx="65">
                  <c:v>0.99241157326664675</c:v>
                </c:pt>
                <c:pt idx="66">
                  <c:v>1.0263712682632635</c:v>
                </c:pt>
                <c:pt idx="67">
                  <c:v>1.0399209431726468</c:v>
                </c:pt>
                <c:pt idx="68">
                  <c:v>1.0099696467120631</c:v>
                </c:pt>
                <c:pt idx="69">
                  <c:v>0.99868902705464169</c:v>
                </c:pt>
                <c:pt idx="70">
                  <c:v>1.0045718309205995</c:v>
                </c:pt>
                <c:pt idx="71">
                  <c:v>1.0081774155837451</c:v>
                </c:pt>
                <c:pt idx="72">
                  <c:v>1.0372205275335562</c:v>
                </c:pt>
                <c:pt idx="73">
                  <c:v>1.0199475242912321</c:v>
                </c:pt>
                <c:pt idx="74">
                  <c:v>1.0218782121086094</c:v>
                </c:pt>
                <c:pt idx="75">
                  <c:v>1.0279831695902422</c:v>
                </c:pt>
                <c:pt idx="76">
                  <c:v>1.0304364142332618</c:v>
                </c:pt>
                <c:pt idx="77">
                  <c:v>1.0033945627111096</c:v>
                </c:pt>
                <c:pt idx="78">
                  <c:v>1.0132827166621137</c:v>
                </c:pt>
                <c:pt idx="79">
                  <c:v>1.0091556796973351</c:v>
                </c:pt>
                <c:pt idx="80">
                  <c:v>1.0087596263525547</c:v>
                </c:pt>
                <c:pt idx="81">
                  <c:v>0.98411618338001905</c:v>
                </c:pt>
                <c:pt idx="82">
                  <c:v>0.9761153387360848</c:v>
                </c:pt>
                <c:pt idx="83">
                  <c:v>0.99002198936330754</c:v>
                </c:pt>
                <c:pt idx="84">
                  <c:v>0.9877694080632401</c:v>
                </c:pt>
                <c:pt idx="85">
                  <c:v>1.0039908462154621</c:v>
                </c:pt>
                <c:pt idx="86">
                  <c:v>1.0106882370278514</c:v>
                </c:pt>
                <c:pt idx="87">
                  <c:v>1.0195884691082735</c:v>
                </c:pt>
                <c:pt idx="88">
                  <c:v>1.0210430094493728</c:v>
                </c:pt>
                <c:pt idx="89">
                  <c:v>1.0246536468291481</c:v>
                </c:pt>
                <c:pt idx="90">
                  <c:v>1.0198420948400559</c:v>
                </c:pt>
                <c:pt idx="91">
                  <c:v>1.045848469508559</c:v>
                </c:pt>
                <c:pt idx="92">
                  <c:v>1.0467197409873679</c:v>
                </c:pt>
                <c:pt idx="93">
                  <c:v>1.0288091286979406</c:v>
                </c:pt>
                <c:pt idx="94">
                  <c:v>1.0287613348707803</c:v>
                </c:pt>
                <c:pt idx="95">
                  <c:v>0.99882921398447311</c:v>
                </c:pt>
                <c:pt idx="96">
                  <c:v>1.0071992097404268</c:v>
                </c:pt>
                <c:pt idx="97">
                  <c:v>1.0069378203116874</c:v>
                </c:pt>
                <c:pt idx="98">
                  <c:v>1.0035262022529177</c:v>
                </c:pt>
                <c:pt idx="99">
                  <c:v>1.0019206407602625</c:v>
                </c:pt>
                <c:pt idx="100">
                  <c:v>1.000971810842878</c:v>
                </c:pt>
                <c:pt idx="101">
                  <c:v>1.0004783707550851</c:v>
                </c:pt>
                <c:pt idx="102">
                  <c:v>1.0006778972912116</c:v>
                </c:pt>
                <c:pt idx="103">
                  <c:v>1.0004775747542485</c:v>
                </c:pt>
                <c:pt idx="104">
                  <c:v>0.99988324558712693</c:v>
                </c:pt>
                <c:pt idx="105">
                  <c:v>1.0173331172859639</c:v>
                </c:pt>
                <c:pt idx="106">
                  <c:v>0.99985250110624169</c:v>
                </c:pt>
                <c:pt idx="107">
                  <c:v>0.99989999674989416</c:v>
                </c:pt>
                <c:pt idx="108">
                  <c:v>0.99990499928749443</c:v>
                </c:pt>
                <c:pt idx="109">
                  <c:v>0.99990499928749443</c:v>
                </c:pt>
              </c:numCache>
            </c:numRef>
          </c:val>
          <c:smooth val="0"/>
        </c:ser>
        <c:ser>
          <c:idx val="1"/>
          <c:order val="1"/>
          <c:tx>
            <c:strRef>
              <c:f>Basic!$AM$4</c:f>
              <c:strCache>
                <c:ptCount val="1"/>
                <c:pt idx="0">
                  <c:v>Roll_index</c:v>
                </c:pt>
              </c:strCache>
            </c:strRef>
          </c:tx>
          <c:spPr>
            <a:ln w="12700" cap="rnd">
              <a:solidFill>
                <a:schemeClr val="accent2"/>
              </a:solidFill>
              <a:round/>
            </a:ln>
            <a:effectLst/>
          </c:spPr>
          <c:marker>
            <c:symbol val="none"/>
          </c:marker>
          <c:cat>
            <c:numRef>
              <c:f>Basic!$A$107:$A$216</c:f>
              <c:numCache>
                <c:formatCode>mm/dd/yy;@</c:formatCode>
                <c:ptCount val="110"/>
                <c:pt idx="0">
                  <c:v>42160</c:v>
                </c:pt>
                <c:pt idx="1">
                  <c:v>42163</c:v>
                </c:pt>
                <c:pt idx="2">
                  <c:v>42164</c:v>
                </c:pt>
                <c:pt idx="3">
                  <c:v>42165</c:v>
                </c:pt>
                <c:pt idx="4">
                  <c:v>42166</c:v>
                </c:pt>
                <c:pt idx="5">
                  <c:v>42167</c:v>
                </c:pt>
                <c:pt idx="6">
                  <c:v>42170</c:v>
                </c:pt>
                <c:pt idx="7">
                  <c:v>42171</c:v>
                </c:pt>
                <c:pt idx="8">
                  <c:v>42172</c:v>
                </c:pt>
                <c:pt idx="9">
                  <c:v>42173</c:v>
                </c:pt>
                <c:pt idx="10">
                  <c:v>42174</c:v>
                </c:pt>
                <c:pt idx="11">
                  <c:v>42177</c:v>
                </c:pt>
                <c:pt idx="12">
                  <c:v>42178</c:v>
                </c:pt>
                <c:pt idx="13">
                  <c:v>42179</c:v>
                </c:pt>
                <c:pt idx="14">
                  <c:v>42180</c:v>
                </c:pt>
                <c:pt idx="15">
                  <c:v>42181</c:v>
                </c:pt>
                <c:pt idx="16">
                  <c:v>42184</c:v>
                </c:pt>
                <c:pt idx="17">
                  <c:v>42185</c:v>
                </c:pt>
                <c:pt idx="18">
                  <c:v>42186</c:v>
                </c:pt>
                <c:pt idx="19">
                  <c:v>42187</c:v>
                </c:pt>
                <c:pt idx="20">
                  <c:v>42188</c:v>
                </c:pt>
                <c:pt idx="21">
                  <c:v>42191</c:v>
                </c:pt>
                <c:pt idx="22">
                  <c:v>42192</c:v>
                </c:pt>
                <c:pt idx="23">
                  <c:v>42193</c:v>
                </c:pt>
                <c:pt idx="24">
                  <c:v>42194</c:v>
                </c:pt>
                <c:pt idx="25">
                  <c:v>42195</c:v>
                </c:pt>
                <c:pt idx="26">
                  <c:v>42198</c:v>
                </c:pt>
                <c:pt idx="27">
                  <c:v>42199</c:v>
                </c:pt>
                <c:pt idx="28">
                  <c:v>42200</c:v>
                </c:pt>
                <c:pt idx="29">
                  <c:v>42201</c:v>
                </c:pt>
                <c:pt idx="30">
                  <c:v>42202</c:v>
                </c:pt>
                <c:pt idx="31">
                  <c:v>42205</c:v>
                </c:pt>
                <c:pt idx="32">
                  <c:v>42206</c:v>
                </c:pt>
                <c:pt idx="33">
                  <c:v>42207</c:v>
                </c:pt>
                <c:pt idx="34">
                  <c:v>42208</c:v>
                </c:pt>
                <c:pt idx="35">
                  <c:v>42209</c:v>
                </c:pt>
                <c:pt idx="36">
                  <c:v>42212</c:v>
                </c:pt>
                <c:pt idx="37">
                  <c:v>42213</c:v>
                </c:pt>
                <c:pt idx="38">
                  <c:v>42214</c:v>
                </c:pt>
                <c:pt idx="39">
                  <c:v>42215</c:v>
                </c:pt>
                <c:pt idx="40">
                  <c:v>42216</c:v>
                </c:pt>
                <c:pt idx="41">
                  <c:v>42219</c:v>
                </c:pt>
                <c:pt idx="42">
                  <c:v>42220</c:v>
                </c:pt>
                <c:pt idx="43">
                  <c:v>42221</c:v>
                </c:pt>
                <c:pt idx="44">
                  <c:v>42222</c:v>
                </c:pt>
                <c:pt idx="45">
                  <c:v>42223</c:v>
                </c:pt>
                <c:pt idx="46">
                  <c:v>42226</c:v>
                </c:pt>
                <c:pt idx="47">
                  <c:v>42227</c:v>
                </c:pt>
                <c:pt idx="48">
                  <c:v>42228</c:v>
                </c:pt>
                <c:pt idx="49">
                  <c:v>42229</c:v>
                </c:pt>
                <c:pt idx="50">
                  <c:v>42230</c:v>
                </c:pt>
                <c:pt idx="51">
                  <c:v>42233</c:v>
                </c:pt>
                <c:pt idx="52">
                  <c:v>42234</c:v>
                </c:pt>
                <c:pt idx="53">
                  <c:v>42235</c:v>
                </c:pt>
                <c:pt idx="54">
                  <c:v>42236</c:v>
                </c:pt>
                <c:pt idx="55">
                  <c:v>42237</c:v>
                </c:pt>
                <c:pt idx="56">
                  <c:v>42240</c:v>
                </c:pt>
                <c:pt idx="57">
                  <c:v>42241</c:v>
                </c:pt>
                <c:pt idx="58">
                  <c:v>42242</c:v>
                </c:pt>
                <c:pt idx="59">
                  <c:v>42243</c:v>
                </c:pt>
                <c:pt idx="60">
                  <c:v>42244</c:v>
                </c:pt>
                <c:pt idx="61">
                  <c:v>42247</c:v>
                </c:pt>
                <c:pt idx="62">
                  <c:v>42248</c:v>
                </c:pt>
                <c:pt idx="63">
                  <c:v>42249</c:v>
                </c:pt>
                <c:pt idx="64">
                  <c:v>42250</c:v>
                </c:pt>
                <c:pt idx="65">
                  <c:v>42251</c:v>
                </c:pt>
                <c:pt idx="66">
                  <c:v>42254</c:v>
                </c:pt>
                <c:pt idx="67">
                  <c:v>42255</c:v>
                </c:pt>
                <c:pt idx="68">
                  <c:v>42256</c:v>
                </c:pt>
                <c:pt idx="69">
                  <c:v>42257</c:v>
                </c:pt>
                <c:pt idx="70">
                  <c:v>42258</c:v>
                </c:pt>
                <c:pt idx="71">
                  <c:v>42261</c:v>
                </c:pt>
                <c:pt idx="72">
                  <c:v>42262</c:v>
                </c:pt>
                <c:pt idx="73">
                  <c:v>42263</c:v>
                </c:pt>
                <c:pt idx="74">
                  <c:v>42264</c:v>
                </c:pt>
                <c:pt idx="75">
                  <c:v>42265</c:v>
                </c:pt>
                <c:pt idx="76">
                  <c:v>42268</c:v>
                </c:pt>
                <c:pt idx="77">
                  <c:v>42269</c:v>
                </c:pt>
                <c:pt idx="78">
                  <c:v>42270</c:v>
                </c:pt>
                <c:pt idx="79">
                  <c:v>42271</c:v>
                </c:pt>
                <c:pt idx="80">
                  <c:v>42272</c:v>
                </c:pt>
                <c:pt idx="81">
                  <c:v>42275</c:v>
                </c:pt>
                <c:pt idx="82">
                  <c:v>42276</c:v>
                </c:pt>
                <c:pt idx="83">
                  <c:v>42277</c:v>
                </c:pt>
                <c:pt idx="84">
                  <c:v>42278</c:v>
                </c:pt>
                <c:pt idx="85">
                  <c:v>42279</c:v>
                </c:pt>
                <c:pt idx="86">
                  <c:v>42282</c:v>
                </c:pt>
                <c:pt idx="87">
                  <c:v>42283</c:v>
                </c:pt>
                <c:pt idx="88">
                  <c:v>42284</c:v>
                </c:pt>
                <c:pt idx="89">
                  <c:v>42285</c:v>
                </c:pt>
                <c:pt idx="90">
                  <c:v>42286</c:v>
                </c:pt>
                <c:pt idx="91">
                  <c:v>42289</c:v>
                </c:pt>
                <c:pt idx="92">
                  <c:v>42290</c:v>
                </c:pt>
                <c:pt idx="93">
                  <c:v>42291</c:v>
                </c:pt>
                <c:pt idx="94">
                  <c:v>42292</c:v>
                </c:pt>
                <c:pt idx="95">
                  <c:v>42293</c:v>
                </c:pt>
                <c:pt idx="96">
                  <c:v>42296</c:v>
                </c:pt>
                <c:pt idx="97">
                  <c:v>42297</c:v>
                </c:pt>
                <c:pt idx="98">
                  <c:v>42298</c:v>
                </c:pt>
                <c:pt idx="99">
                  <c:v>42299</c:v>
                </c:pt>
                <c:pt idx="100">
                  <c:v>42300</c:v>
                </c:pt>
                <c:pt idx="101">
                  <c:v>42303</c:v>
                </c:pt>
                <c:pt idx="102">
                  <c:v>42304</c:v>
                </c:pt>
                <c:pt idx="103">
                  <c:v>42305</c:v>
                </c:pt>
                <c:pt idx="104">
                  <c:v>42306</c:v>
                </c:pt>
                <c:pt idx="105">
                  <c:v>42307</c:v>
                </c:pt>
                <c:pt idx="106">
                  <c:v>42310</c:v>
                </c:pt>
                <c:pt idx="107">
                  <c:v>42311</c:v>
                </c:pt>
                <c:pt idx="108">
                  <c:v>42312</c:v>
                </c:pt>
                <c:pt idx="109">
                  <c:v>42313</c:v>
                </c:pt>
              </c:numCache>
            </c:numRef>
          </c:cat>
          <c:val>
            <c:numRef>
              <c:f>Basic!$AM$107:$AM$216</c:f>
              <c:numCache>
                <c:formatCode>General</c:formatCode>
                <c:ptCount val="110"/>
                <c:pt idx="0">
                  <c:v>1.062063034330776</c:v>
                </c:pt>
                <c:pt idx="1">
                  <c:v>1.0532765051107249</c:v>
                </c:pt>
                <c:pt idx="2">
                  <c:v>1.0493747014596606</c:v>
                </c:pt>
                <c:pt idx="3">
                  <c:v>1.0581318956679189</c:v>
                </c:pt>
                <c:pt idx="4">
                  <c:v>1.0568077472154189</c:v>
                </c:pt>
                <c:pt idx="5">
                  <c:v>1.0453467444506712</c:v>
                </c:pt>
                <c:pt idx="6">
                  <c:v>1.0424039272272052</c:v>
                </c:pt>
                <c:pt idx="7">
                  <c:v>1.0459731805692145</c:v>
                </c:pt>
                <c:pt idx="8">
                  <c:v>1.0541531911787561</c:v>
                </c:pt>
                <c:pt idx="9">
                  <c:v>1.0695633260566739</c:v>
                </c:pt>
                <c:pt idx="10">
                  <c:v>1.0617936876937628</c:v>
                </c:pt>
                <c:pt idx="11">
                  <c:v>1.0743924533267009</c:v>
                </c:pt>
                <c:pt idx="12">
                  <c:v>1.0666438273833341</c:v>
                </c:pt>
                <c:pt idx="13">
                  <c:v>1.0564198123231923</c:v>
                </c:pt>
                <c:pt idx="14">
                  <c:v>1.0551294775337685</c:v>
                </c:pt>
                <c:pt idx="15">
                  <c:v>1.0522795013713251</c:v>
                </c:pt>
                <c:pt idx="16">
                  <c:v>1.0354313670611432</c:v>
                </c:pt>
                <c:pt idx="17">
                  <c:v>1.0383585134622293</c:v>
                </c:pt>
                <c:pt idx="18">
                  <c:v>1.0422892833075197</c:v>
                </c:pt>
                <c:pt idx="19">
                  <c:v>1.0420059833617124</c:v>
                </c:pt>
                <c:pt idx="20">
                  <c:v>1.0410715357208207</c:v>
                </c:pt>
                <c:pt idx="21">
                  <c:v>1.0386674208938615</c:v>
                </c:pt>
                <c:pt idx="22">
                  <c:v>1.0444328328355852</c:v>
                </c:pt>
                <c:pt idx="23">
                  <c:v>1.0283154212832493</c:v>
                </c:pt>
                <c:pt idx="24">
                  <c:v>1.0308915113117114</c:v>
                </c:pt>
                <c:pt idx="25">
                  <c:v>1.0427863722474646</c:v>
                </c:pt>
                <c:pt idx="26">
                  <c:v>1.0501420076939005</c:v>
                </c:pt>
                <c:pt idx="27">
                  <c:v>1.0537091158533698</c:v>
                </c:pt>
                <c:pt idx="28">
                  <c:v>1.0512996252447875</c:v>
                </c:pt>
                <c:pt idx="29">
                  <c:v>1.0565165238402541</c:v>
                </c:pt>
                <c:pt idx="30">
                  <c:v>1.057770567028893</c:v>
                </c:pt>
                <c:pt idx="31">
                  <c:v>1.0590930349990213</c:v>
                </c:pt>
                <c:pt idx="32">
                  <c:v>1.0544739159350225</c:v>
                </c:pt>
                <c:pt idx="33">
                  <c:v>1.0558250994563021</c:v>
                </c:pt>
                <c:pt idx="34">
                  <c:v>1.0534321928647519</c:v>
                </c:pt>
                <c:pt idx="35">
                  <c:v>1.0447579767152066</c:v>
                </c:pt>
                <c:pt idx="36">
                  <c:v>1.0475660636179887</c:v>
                </c:pt>
                <c:pt idx="37">
                  <c:v>1.0544353975056875</c:v>
                </c:pt>
                <c:pt idx="38">
                  <c:v>1.0731447033495989</c:v>
                </c:pt>
                <c:pt idx="39">
                  <c:v>1.0754822939017563</c:v>
                </c:pt>
                <c:pt idx="40">
                  <c:v>1.0640484998899622</c:v>
                </c:pt>
                <c:pt idx="41">
                  <c:v>1.0660107456165753</c:v>
                </c:pt>
                <c:pt idx="42">
                  <c:v>1.0542637162321082</c:v>
                </c:pt>
                <c:pt idx="43">
                  <c:v>1.05891110731237</c:v>
                </c:pt>
                <c:pt idx="44">
                  <c:v>1.0438208391852253</c:v>
                </c:pt>
                <c:pt idx="45">
                  <c:v>1.041889667487444</c:v>
                </c:pt>
                <c:pt idx="46">
                  <c:v>1.0513537878697641</c:v>
                </c:pt>
                <c:pt idx="47">
                  <c:v>1.0436056141601626</c:v>
                </c:pt>
                <c:pt idx="48">
                  <c:v>1.0477836018254789</c:v>
                </c:pt>
                <c:pt idx="49">
                  <c:v>1.0587071692799359</c:v>
                </c:pt>
                <c:pt idx="50">
                  <c:v>1.0645972288464973</c:v>
                </c:pt>
                <c:pt idx="51">
                  <c:v>1.0674160120937608</c:v>
                </c:pt>
                <c:pt idx="52">
                  <c:v>1.0551612052058374</c:v>
                </c:pt>
                <c:pt idx="53">
                  <c:v>1.0538852943661747</c:v>
                </c:pt>
                <c:pt idx="54">
                  <c:v>1.0349859397539836</c:v>
                </c:pt>
                <c:pt idx="55">
                  <c:v>1.0114279612358805</c:v>
                </c:pt>
                <c:pt idx="56">
                  <c:v>0.97438619190896336</c:v>
                </c:pt>
                <c:pt idx="57">
                  <c:v>0.96087960454009913</c:v>
                </c:pt>
                <c:pt idx="58">
                  <c:v>0.99408562569115322</c:v>
                </c:pt>
                <c:pt idx="59">
                  <c:v>1.0074751174294116</c:v>
                </c:pt>
                <c:pt idx="60">
                  <c:v>1.0041973092961243</c:v>
                </c:pt>
                <c:pt idx="61">
                  <c:v>0.99662475586274013</c:v>
                </c:pt>
                <c:pt idx="62">
                  <c:v>0.97712747540927558</c:v>
                </c:pt>
                <c:pt idx="63">
                  <c:v>0.99191343137006149</c:v>
                </c:pt>
                <c:pt idx="64">
                  <c:v>0.98922010860880727</c:v>
                </c:pt>
                <c:pt idx="65">
                  <c:v>0.97636424037916592</c:v>
                </c:pt>
                <c:pt idx="66">
                  <c:v>0.96960381433053511</c:v>
                </c:pt>
                <c:pt idx="67">
                  <c:v>0.9854701279984418</c:v>
                </c:pt>
                <c:pt idx="68">
                  <c:v>0.97543626547708351</c:v>
                </c:pt>
                <c:pt idx="69">
                  <c:v>0.97789395588399497</c:v>
                </c:pt>
                <c:pt idx="70">
                  <c:v>0.98191499299833018</c:v>
                </c:pt>
                <c:pt idx="71">
                  <c:v>0.97834925255737282</c:v>
                </c:pt>
                <c:pt idx="72">
                  <c:v>0.99054362590659184</c:v>
                </c:pt>
                <c:pt idx="73">
                  <c:v>0.99487404226377563</c:v>
                </c:pt>
                <c:pt idx="74">
                  <c:v>0.99867261441632738</c:v>
                </c:pt>
                <c:pt idx="75">
                  <c:v>0.98875855895262754</c:v>
                </c:pt>
                <c:pt idx="76">
                  <c:v>0.98818341821804268</c:v>
                </c:pt>
                <c:pt idx="77">
                  <c:v>0.97887494294668564</c:v>
                </c:pt>
                <c:pt idx="78">
                  <c:v>0.98371248832235203</c:v>
                </c:pt>
                <c:pt idx="79">
                  <c:v>0.98308268876239158</c:v>
                </c:pt>
                <c:pt idx="80">
                  <c:v>0.98105534527081872</c:v>
                </c:pt>
                <c:pt idx="81">
                  <c:v>0.95509285553420109</c:v>
                </c:pt>
                <c:pt idx="82">
                  <c:v>0.95734760037039546</c:v>
                </c:pt>
                <c:pt idx="83">
                  <c:v>0.97253061073673608</c:v>
                </c:pt>
                <c:pt idx="84">
                  <c:v>0.97453838364055834</c:v>
                </c:pt>
                <c:pt idx="85">
                  <c:v>0.98402906989314287</c:v>
                </c:pt>
                <c:pt idx="86">
                  <c:v>0.9935240784377406</c:v>
                </c:pt>
                <c:pt idx="87">
                  <c:v>0.99131346566355949</c:v>
                </c:pt>
                <c:pt idx="88">
                  <c:v>0.99528638786739687</c:v>
                </c:pt>
                <c:pt idx="89">
                  <c:v>0.9976898864224315</c:v>
                </c:pt>
                <c:pt idx="90">
                  <c:v>0.99746423215805591</c:v>
                </c:pt>
                <c:pt idx="91">
                  <c:v>0.99837021834411921</c:v>
                </c:pt>
                <c:pt idx="92">
                  <c:v>0.99833478244768403</c:v>
                </c:pt>
                <c:pt idx="93">
                  <c:v>1.0039655485512973</c:v>
                </c:pt>
                <c:pt idx="94">
                  <c:v>0.99938761720999014</c:v>
                </c:pt>
                <c:pt idx="95">
                  <c:v>1.0011548278113629</c:v>
                </c:pt>
                <c:pt idx="96">
                  <c:v>1.0064107663380859</c:v>
                </c:pt>
                <c:pt idx="97">
                  <c:v>1.0039430929939182</c:v>
                </c:pt>
                <c:pt idx="98">
                  <c:v>1.0009516396030167</c:v>
                </c:pt>
                <c:pt idx="99">
                  <c:v>1.006757195170805</c:v>
                </c:pt>
                <c:pt idx="100">
                  <c:v>1.0161197819217191</c:v>
                </c:pt>
                <c:pt idx="101">
                  <c:v>1.0154866931439295</c:v>
                </c:pt>
                <c:pt idx="102">
                  <c:v>1.0193584261663209</c:v>
                </c:pt>
                <c:pt idx="103">
                  <c:v>1.0227173114277601</c:v>
                </c:pt>
                <c:pt idx="104">
                  <c:v>1.0123708548042443</c:v>
                </c:pt>
                <c:pt idx="105">
                  <c:v>1.0092905282841009</c:v>
                </c:pt>
                <c:pt idx="106">
                  <c:v>1.0175929031080879</c:v>
                </c:pt>
                <c:pt idx="107">
                  <c:v>1.0219084770107292</c:v>
                </c:pt>
                <c:pt idx="108">
                  <c:v>1.0157903731920386</c:v>
                </c:pt>
                <c:pt idx="109">
                  <c:v>1.0133354677927371</c:v>
                </c:pt>
              </c:numCache>
            </c:numRef>
          </c:val>
          <c:smooth val="0"/>
        </c:ser>
        <c:dLbls>
          <c:showLegendKey val="0"/>
          <c:showVal val="0"/>
          <c:showCatName val="0"/>
          <c:showSerName val="0"/>
          <c:showPercent val="0"/>
          <c:showBubbleSize val="0"/>
        </c:dLbls>
        <c:smooth val="0"/>
        <c:axId val="273938152"/>
        <c:axId val="273938544"/>
      </c:lineChart>
      <c:dateAx>
        <c:axId val="273938152"/>
        <c:scaling>
          <c:orientation val="minMax"/>
        </c:scaling>
        <c:delete val="0"/>
        <c:axPos val="b"/>
        <c:numFmt formatCode="mm/dd/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938544"/>
        <c:crosses val="autoZero"/>
        <c:auto val="1"/>
        <c:lblOffset val="100"/>
        <c:baseTimeUnit val="days"/>
      </c:dateAx>
      <c:valAx>
        <c:axId val="273938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9381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chartsheets/_rels/sheet6.xml.rels><?xml version="1.0" encoding="UTF-8" standalone="yes"?>
<Relationships xmlns="http://schemas.openxmlformats.org/package/2006/relationships"><Relationship Id="rId1" Type="http://schemas.openxmlformats.org/officeDocument/2006/relationships/drawing" Target="../drawings/drawing7.xml"/></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chartsheets/sheet1.xml><?xml version="1.0" encoding="utf-8"?>
<chartsheet xmlns="http://schemas.openxmlformats.org/spreadsheetml/2006/main" xmlns:r="http://schemas.openxmlformats.org/officeDocument/2006/relationships">
  <sheetPr/>
  <sheetViews>
    <sheetView zoomScale="90" workbookViewId="0" zoomToFit="1"/>
  </sheetViews>
  <pageMargins left="0.7" right="0.7" top="0.75" bottom="0.75" header="0.3" footer="0.3"/>
  <pageSetup orientation="landscape" r:id="rId1"/>
  <drawing r:id="rId2"/>
</chartsheet>
</file>

<file path=xl/chartsheets/sheet2.xml><?xml version="1.0" encoding="utf-8"?>
<chartsheet xmlns="http://schemas.openxmlformats.org/spreadsheetml/2006/main" xmlns:r="http://schemas.openxmlformats.org/officeDocument/2006/relationships">
  <sheetPr/>
  <sheetViews>
    <sheetView zoomScale="90" workbookViewId="0" zoomToFit="1"/>
  </sheetViews>
  <pageMargins left="0.7" right="0.7" top="0.75" bottom="0.75" header="0.3" footer="0.3"/>
  <pageSetup orientation="landscape" r:id="rId1"/>
  <drawing r:id="rId2"/>
</chartsheet>
</file>

<file path=xl/chartsheets/sheet3.xml><?xml version="1.0" encoding="utf-8"?>
<chartsheet xmlns="http://schemas.openxmlformats.org/spreadsheetml/2006/main" xmlns:r="http://schemas.openxmlformats.org/officeDocument/2006/relationships">
  <sheetPr/>
  <sheetViews>
    <sheetView zoomScale="90" workbookViewId="0" zoomToFit="1"/>
  </sheetViews>
  <pageMargins left="0.7" right="0.7" top="0.75" bottom="0.75" header="0.3" footer="0.3"/>
  <pageSetup orientation="landscape" r:id="rId1"/>
  <drawing r:id="rId2"/>
</chartsheet>
</file>

<file path=xl/chartsheets/sheet4.xml><?xml version="1.0" encoding="utf-8"?>
<chartsheet xmlns="http://schemas.openxmlformats.org/spreadsheetml/2006/main" xmlns:r="http://schemas.openxmlformats.org/officeDocument/2006/relationships">
  <sheetPr/>
  <sheetViews>
    <sheetView zoomScale="90" workbookViewId="0" zoomToFit="1"/>
  </sheetViews>
  <pageMargins left="0.7" right="0.7" top="0.75" bottom="0.75" header="0.3" footer="0.3"/>
  <pageSetup orientation="landscape" r:id="rId1"/>
  <drawing r:id="rId2"/>
</chartsheet>
</file>

<file path=xl/chartsheets/sheet5.xml><?xml version="1.0" encoding="utf-8"?>
<chartsheet xmlns="http://schemas.openxmlformats.org/spreadsheetml/2006/main" xmlns:r="http://schemas.openxmlformats.org/officeDocument/2006/relationships">
  <sheetPr/>
  <sheetViews>
    <sheetView zoomScale="90" workbookViewId="0" zoomToFit="1"/>
  </sheetViews>
  <pageMargins left="0.7" right="0.7" top="0.75" bottom="0.75" header="0.3" footer="0.3"/>
  <pageSetup orientation="landscape" r:id="rId1"/>
  <drawing r:id="rId2"/>
</chartsheet>
</file>

<file path=xl/chartsheets/sheet6.xml><?xml version="1.0" encoding="utf-8"?>
<chartsheet xmlns="http://schemas.openxmlformats.org/spreadsheetml/2006/main" xmlns:r="http://schemas.openxmlformats.org/officeDocument/2006/relationships">
  <sheetPr/>
  <sheetViews>
    <sheetView zoomScale="90" workbookViewId="0" zoomToFit="1"/>
  </sheetViews>
  <pageMargins left="0.7" right="0.7" top="0.75" bottom="0.75" header="0.3" footer="0.3"/>
  <drawing r:id="rId1"/>
</chartsheet>
</file>

<file path=xl/chartsheets/sheet7.xml><?xml version="1.0" encoding="utf-8"?>
<chartsheet xmlns="http://schemas.openxmlformats.org/spreadsheetml/2006/main" xmlns:r="http://schemas.openxmlformats.org/officeDocument/2006/relationships">
  <sheetPr/>
  <sheetViews>
    <sheetView zoomScale="110" workbookViewId="0"/>
  </sheetViews>
  <pageMargins left="0.7" right="0.7" top="0.75" bottom="0.75" header="0.3" footer="0.3"/>
  <pageSetup orientation="landscape" r:id="rId1"/>
  <drawing r:id="rId2"/>
</chartsheet>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19</xdr:col>
      <xdr:colOff>171449</xdr:colOff>
      <xdr:row>3</xdr:row>
      <xdr:rowOff>171450</xdr:rowOff>
    </xdr:from>
    <xdr:to>
      <xdr:col>32</xdr:col>
      <xdr:colOff>485774</xdr:colOff>
      <xdr:row>31</xdr:row>
      <xdr:rowOff>142875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190500</xdr:colOff>
      <xdr:row>32</xdr:row>
      <xdr:rowOff>38100</xdr:rowOff>
    </xdr:from>
    <xdr:to>
      <xdr:col>32</xdr:col>
      <xdr:colOff>504825</xdr:colOff>
      <xdr:row>60</xdr:row>
      <xdr:rowOff>28575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absoluteAnchor>
    <xdr:pos x="0" y="0"/>
    <xdr:ext cx="8657167" cy="6265333"/>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xdr:wsDr xmlns:xdr="http://schemas.openxmlformats.org/drawingml/2006/spreadsheetDrawing" xmlns:a="http://schemas.openxmlformats.org/drawingml/2006/main">
  <xdr:absoluteAnchor>
    <xdr:pos x="0" y="0"/>
    <xdr:ext cx="8657167" cy="6265333"/>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xdr:wsDr xmlns:xdr="http://schemas.openxmlformats.org/drawingml/2006/spreadsheetDrawing" xmlns:a="http://schemas.openxmlformats.org/drawingml/2006/main">
  <xdr:absoluteAnchor>
    <xdr:pos x="0" y="0"/>
    <xdr:ext cx="8657167" cy="6265333"/>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xdr:wsDr xmlns:xdr="http://schemas.openxmlformats.org/drawingml/2006/spreadsheetDrawing" xmlns:a="http://schemas.openxmlformats.org/drawingml/2006/main">
  <xdr:absoluteAnchor>
    <xdr:pos x="0" y="0"/>
    <xdr:ext cx="8657167" cy="6265333"/>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xdr:wsDr xmlns:xdr="http://schemas.openxmlformats.org/drawingml/2006/spreadsheetDrawing" xmlns:a="http://schemas.openxmlformats.org/drawingml/2006/main">
  <xdr:absoluteAnchor>
    <xdr:pos x="0" y="0"/>
    <xdr:ext cx="8657167" cy="6265333"/>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xml><?xml version="1.0" encoding="utf-8"?>
<xdr:wsDr xmlns:xdr="http://schemas.openxmlformats.org/drawingml/2006/spreadsheetDrawing" xmlns:a="http://schemas.openxmlformats.org/drawingml/2006/main">
  <xdr:absoluteAnchor>
    <xdr:pos x="0" y="0"/>
    <xdr:ext cx="8657167" cy="6265333"/>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xdr:wsDr xmlns:xdr="http://schemas.openxmlformats.org/drawingml/2006/spreadsheetDrawing" xmlns:a="http://schemas.openxmlformats.org/drawingml/2006/main">
  <xdr:absoluteAnchor>
    <xdr:pos x="0" y="0"/>
    <xdr:ext cx="8659091" cy="6269182"/>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6:M41"/>
  <sheetViews>
    <sheetView workbookViewId="0">
      <selection activeCell="L38" sqref="L38:L41"/>
    </sheetView>
  </sheetViews>
  <sheetFormatPr defaultRowHeight="15" x14ac:dyDescent="0.25"/>
  <cols>
    <col min="10" max="10" width="12.5703125" bestFit="1" customWidth="1"/>
  </cols>
  <sheetData>
    <row r="6" spans="2:12" x14ac:dyDescent="0.25">
      <c r="L6" t="s">
        <v>3591</v>
      </c>
    </row>
    <row r="7" spans="2:12" x14ac:dyDescent="0.25">
      <c r="L7" t="s">
        <v>3591</v>
      </c>
    </row>
    <row r="13" spans="2:12" x14ac:dyDescent="0.25">
      <c r="H13" t="s">
        <v>3590</v>
      </c>
    </row>
    <row r="14" spans="2:12" x14ac:dyDescent="0.25">
      <c r="B14" t="s">
        <v>3751</v>
      </c>
      <c r="C14" t="s">
        <v>3752</v>
      </c>
    </row>
    <row r="15" spans="2:12" x14ac:dyDescent="0.25">
      <c r="B15" t="s">
        <v>3750</v>
      </c>
      <c r="C15" t="s">
        <v>3612</v>
      </c>
    </row>
    <row r="17" spans="7:13" x14ac:dyDescent="0.25">
      <c r="G17" t="s">
        <v>3591</v>
      </c>
      <c r="H17" t="s">
        <v>3591</v>
      </c>
      <c r="J17" t="s">
        <v>3592</v>
      </c>
    </row>
    <row r="18" spans="7:13" x14ac:dyDescent="0.25">
      <c r="G18" t="s">
        <v>3591</v>
      </c>
    </row>
    <row r="22" spans="7:13" x14ac:dyDescent="0.25"/>
    <row r="23" spans="7:13" x14ac:dyDescent="0.25">
      <c r="M23" t="s">
        <v>3593</v>
      </c>
    </row>
    <row r="28" spans="7:13" x14ac:dyDescent="0.25">
      <c r="L28" s="101">
        <v>1</v>
      </c>
    </row>
    <row r="29" spans="7:13" x14ac:dyDescent="0.25">
      <c r="L29">
        <v>2</v>
      </c>
    </row>
    <row r="30" spans="7:13" x14ac:dyDescent="0.25">
      <c r="L30">
        <v>3</v>
      </c>
    </row>
    <row r="35" spans="5:12" x14ac:dyDescent="0.25">
      <c r="E35" t="s">
        <v>3747</v>
      </c>
    </row>
    <row r="37" spans="5:12" x14ac:dyDescent="0.25">
      <c r="H37" s="102">
        <v>444</v>
      </c>
      <c r="J37" s="102">
        <v>52435243</v>
      </c>
    </row>
    <row r="38" spans="5:12" x14ac:dyDescent="0.25">
      <c r="L38" t="s">
        <v>3759</v>
      </c>
    </row>
    <row r="39" spans="5:12" x14ac:dyDescent="0.25">
      <c r="L39" t="s">
        <v>3759</v>
      </c>
    </row>
    <row r="40" spans="5:12" x14ac:dyDescent="0.25">
      <c r="L40" t="s">
        <v>3759</v>
      </c>
    </row>
    <row r="41" spans="5:12" x14ac:dyDescent="0.25">
      <c r="L41" t="s">
        <v>3759</v>
      </c>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109"/>
  <sheetViews>
    <sheetView tabSelected="1" topLeftCell="A82" zoomScaleNormal="100" workbookViewId="0">
      <selection activeCell="B56" sqref="B56"/>
    </sheetView>
  </sheetViews>
  <sheetFormatPr defaultRowHeight="15" x14ac:dyDescent="0.25"/>
  <cols>
    <col min="1" max="1" width="13.140625" style="91" bestFit="1" customWidth="1"/>
    <col min="2" max="2" width="70.28515625" style="91" bestFit="1" customWidth="1"/>
    <col min="3" max="9" width="9.140625" style="91"/>
    <col min="10" max="10" width="9.140625" style="91" customWidth="1"/>
    <col min="11" max="16384" width="9.140625" style="91"/>
  </cols>
  <sheetData>
    <row r="2" spans="1:3" x14ac:dyDescent="0.25">
      <c r="A2" s="103" t="s">
        <v>3755</v>
      </c>
      <c r="B2" s="103" t="s">
        <v>3753</v>
      </c>
      <c r="C2" s="103" t="s">
        <v>3754</v>
      </c>
    </row>
    <row r="3" spans="1:3" x14ac:dyDescent="0.25">
      <c r="B3" s="91" t="s">
        <v>3749</v>
      </c>
      <c r="C3" s="103" t="s">
        <v>3748</v>
      </c>
    </row>
    <row r="4" spans="1:3" x14ac:dyDescent="0.25">
      <c r="A4" s="91" t="s">
        <v>3621</v>
      </c>
      <c r="B4" s="91" t="s">
        <v>3613</v>
      </c>
      <c r="C4" s="91" t="s">
        <v>3614</v>
      </c>
    </row>
    <row r="6" spans="1:3" x14ac:dyDescent="0.25">
      <c r="A6" s="91" t="s">
        <v>3620</v>
      </c>
      <c r="B6" s="91" t="s">
        <v>3594</v>
      </c>
      <c r="C6" s="91" t="s">
        <v>3595</v>
      </c>
    </row>
    <row r="7" spans="1:3" x14ac:dyDescent="0.25">
      <c r="B7" s="91" t="s">
        <v>3600</v>
      </c>
      <c r="C7" s="91" t="s">
        <v>3601</v>
      </c>
    </row>
    <row r="8" spans="1:3" x14ac:dyDescent="0.25">
      <c r="B8" s="91" t="s">
        <v>3602</v>
      </c>
      <c r="C8" s="91" t="s">
        <v>3603</v>
      </c>
    </row>
    <row r="9" spans="1:3" x14ac:dyDescent="0.25">
      <c r="B9" s="91" t="s">
        <v>3596</v>
      </c>
      <c r="C9" s="91" t="s">
        <v>3597</v>
      </c>
    </row>
    <row r="10" spans="1:3" x14ac:dyDescent="0.25">
      <c r="B10" s="91" t="s">
        <v>3598</v>
      </c>
      <c r="C10" s="91" t="s">
        <v>3599</v>
      </c>
    </row>
    <row r="11" spans="1:3" x14ac:dyDescent="0.25">
      <c r="B11" s="91" t="s">
        <v>3604</v>
      </c>
      <c r="C11" s="91" t="s">
        <v>3605</v>
      </c>
    </row>
    <row r="12" spans="1:3" x14ac:dyDescent="0.25">
      <c r="B12" s="91" t="s">
        <v>3606</v>
      </c>
      <c r="C12" s="91" t="s">
        <v>3607</v>
      </c>
    </row>
    <row r="13" spans="1:3" x14ac:dyDescent="0.25">
      <c r="B13" s="91" t="s">
        <v>3608</v>
      </c>
      <c r="C13" s="91" t="s">
        <v>3609</v>
      </c>
    </row>
    <row r="14" spans="1:3" x14ac:dyDescent="0.25">
      <c r="B14" s="91" t="s">
        <v>3610</v>
      </c>
      <c r="C14" s="91" t="s">
        <v>3611</v>
      </c>
    </row>
    <row r="15" spans="1:3" x14ac:dyDescent="0.25">
      <c r="B15" s="91" t="s">
        <v>3751</v>
      </c>
      <c r="C15" s="91" t="s">
        <v>3752</v>
      </c>
    </row>
    <row r="16" spans="1:3" x14ac:dyDescent="0.25">
      <c r="B16" s="91" t="s">
        <v>3750</v>
      </c>
      <c r="C16" s="91" t="s">
        <v>3612</v>
      </c>
    </row>
    <row r="18" spans="1:3" x14ac:dyDescent="0.25">
      <c r="A18" s="100" t="s">
        <v>3701</v>
      </c>
      <c r="B18" s="91" t="s">
        <v>3640</v>
      </c>
      <c r="C18" s="91" t="s">
        <v>3641</v>
      </c>
    </row>
    <row r="19" spans="1:3" x14ac:dyDescent="0.25">
      <c r="B19" s="91" t="s">
        <v>3642</v>
      </c>
      <c r="C19" s="91" t="s">
        <v>3643</v>
      </c>
    </row>
    <row r="20" spans="1:3" x14ac:dyDescent="0.25">
      <c r="B20" s="100" t="s">
        <v>3716</v>
      </c>
      <c r="C20" s="100" t="s">
        <v>3696</v>
      </c>
    </row>
    <row r="21" spans="1:3" x14ac:dyDescent="0.25">
      <c r="B21" s="100" t="s">
        <v>3717</v>
      </c>
      <c r="C21" s="100" t="s">
        <v>3718</v>
      </c>
    </row>
    <row r="22" spans="1:3" x14ac:dyDescent="0.25">
      <c r="B22" s="100" t="s">
        <v>3697</v>
      </c>
      <c r="C22" s="100" t="s">
        <v>3698</v>
      </c>
    </row>
    <row r="23" spans="1:3" x14ac:dyDescent="0.25">
      <c r="B23" s="100" t="s">
        <v>3699</v>
      </c>
      <c r="C23" s="100" t="s">
        <v>3700</v>
      </c>
    </row>
    <row r="24" spans="1:3" x14ac:dyDescent="0.25">
      <c r="B24" s="100" t="s">
        <v>3702</v>
      </c>
      <c r="C24" s="100" t="s">
        <v>3703</v>
      </c>
    </row>
    <row r="25" spans="1:3" x14ac:dyDescent="0.25">
      <c r="B25" s="100" t="s">
        <v>3704</v>
      </c>
      <c r="C25" s="100" t="s">
        <v>3705</v>
      </c>
    </row>
    <row r="26" spans="1:3" x14ac:dyDescent="0.25">
      <c r="B26" s="100" t="s">
        <v>3706</v>
      </c>
      <c r="C26" s="100" t="s">
        <v>3707</v>
      </c>
    </row>
    <row r="27" spans="1:3" x14ac:dyDescent="0.25">
      <c r="B27" s="100" t="s">
        <v>3710</v>
      </c>
      <c r="C27" s="100" t="s">
        <v>3711</v>
      </c>
    </row>
    <row r="28" spans="1:3" x14ac:dyDescent="0.25">
      <c r="B28" s="100" t="s">
        <v>3712</v>
      </c>
      <c r="C28" s="100" t="s">
        <v>3713</v>
      </c>
    </row>
    <row r="29" spans="1:3" x14ac:dyDescent="0.25">
      <c r="A29" s="100" t="s">
        <v>3689</v>
      </c>
      <c r="B29" s="100" t="s">
        <v>3657</v>
      </c>
      <c r="C29" s="100" t="s">
        <v>3691</v>
      </c>
    </row>
    <row r="30" spans="1:3" x14ac:dyDescent="0.25">
      <c r="B30" s="100" t="s">
        <v>3617</v>
      </c>
      <c r="C30" s="100" t="s">
        <v>3692</v>
      </c>
    </row>
    <row r="31" spans="1:3" x14ac:dyDescent="0.25">
      <c r="B31" s="100" t="s">
        <v>3693</v>
      </c>
      <c r="C31" s="100" t="s">
        <v>3694</v>
      </c>
    </row>
    <row r="32" spans="1:3" x14ac:dyDescent="0.25">
      <c r="B32" s="100" t="s">
        <v>3625</v>
      </c>
      <c r="C32" s="100" t="s">
        <v>3695</v>
      </c>
    </row>
    <row r="33" spans="1:3" x14ac:dyDescent="0.25">
      <c r="B33" s="100" t="s">
        <v>3708</v>
      </c>
      <c r="C33" s="100" t="s">
        <v>3709</v>
      </c>
    </row>
    <row r="38" spans="1:3" x14ac:dyDescent="0.25">
      <c r="A38" s="91" t="s">
        <v>3622</v>
      </c>
      <c r="B38" s="91" t="s">
        <v>3619</v>
      </c>
      <c r="C38" s="100" t="s">
        <v>3659</v>
      </c>
    </row>
    <row r="39" spans="1:3" x14ac:dyDescent="0.25">
      <c r="B39" s="91" t="s">
        <v>3627</v>
      </c>
      <c r="C39" s="91" t="s">
        <v>3628</v>
      </c>
    </row>
    <row r="40" spans="1:3" x14ac:dyDescent="0.25">
      <c r="B40" s="91" t="s">
        <v>3615</v>
      </c>
      <c r="C40" s="91" t="s">
        <v>3616</v>
      </c>
    </row>
    <row r="41" spans="1:3" x14ac:dyDescent="0.25">
      <c r="B41" s="91" t="s">
        <v>3617</v>
      </c>
      <c r="C41" s="91" t="s">
        <v>3618</v>
      </c>
    </row>
    <row r="42" spans="1:3" x14ac:dyDescent="0.25">
      <c r="B42" s="91" t="s">
        <v>3623</v>
      </c>
      <c r="C42" s="91" t="s">
        <v>3624</v>
      </c>
    </row>
    <row r="43" spans="1:3" x14ac:dyDescent="0.25">
      <c r="B43" s="91" t="s">
        <v>3625</v>
      </c>
      <c r="C43" s="91" t="s">
        <v>3626</v>
      </c>
    </row>
    <row r="44" spans="1:3" x14ac:dyDescent="0.25">
      <c r="B44" s="91" t="s">
        <v>3638</v>
      </c>
      <c r="C44" s="100" t="s">
        <v>3639</v>
      </c>
    </row>
    <row r="45" spans="1:3" x14ac:dyDescent="0.25">
      <c r="B45" s="100" t="s">
        <v>3733</v>
      </c>
      <c r="C45" s="100" t="s">
        <v>3734</v>
      </c>
    </row>
    <row r="46" spans="1:3" x14ac:dyDescent="0.25">
      <c r="B46" s="91" t="s">
        <v>3600</v>
      </c>
      <c r="C46" s="91" t="s">
        <v>3629</v>
      </c>
    </row>
    <row r="47" spans="1:3" s="104" customFormat="1" x14ac:dyDescent="0.25"/>
    <row r="48" spans="1:3" x14ac:dyDescent="0.25">
      <c r="A48" s="91" t="s">
        <v>3637</v>
      </c>
      <c r="B48" s="91" t="s">
        <v>3635</v>
      </c>
      <c r="C48" s="91" t="s">
        <v>3636</v>
      </c>
    </row>
    <row r="49" spans="1:3" x14ac:dyDescent="0.25">
      <c r="B49" s="91" t="s">
        <v>3632</v>
      </c>
      <c r="C49" s="91" t="s">
        <v>3633</v>
      </c>
    </row>
    <row r="50" spans="1:3" x14ac:dyDescent="0.25">
      <c r="B50" s="91" t="s">
        <v>3630</v>
      </c>
      <c r="C50" s="91" t="s">
        <v>3631</v>
      </c>
    </row>
    <row r="52" spans="1:3" x14ac:dyDescent="0.25">
      <c r="A52" s="91" t="s">
        <v>3648</v>
      </c>
      <c r="B52" s="100" t="s">
        <v>3644</v>
      </c>
      <c r="C52" s="100" t="s">
        <v>3645</v>
      </c>
    </row>
    <row r="53" spans="1:3" x14ac:dyDescent="0.25">
      <c r="B53" s="100" t="s">
        <v>3647</v>
      </c>
      <c r="C53" s="100" t="s">
        <v>3646</v>
      </c>
    </row>
    <row r="54" spans="1:3" x14ac:dyDescent="0.25">
      <c r="B54" s="100"/>
      <c r="C54" s="100"/>
    </row>
    <row r="56" spans="1:3" x14ac:dyDescent="0.25">
      <c r="A56" s="91" t="s">
        <v>3634</v>
      </c>
      <c r="B56" s="91" t="s">
        <v>3649</v>
      </c>
      <c r="C56" s="91" t="s">
        <v>3714</v>
      </c>
    </row>
    <row r="57" spans="1:3" x14ac:dyDescent="0.25">
      <c r="A57" s="91" t="s">
        <v>3715</v>
      </c>
      <c r="B57" s="91" t="s">
        <v>3766</v>
      </c>
      <c r="C57" s="99" t="s">
        <v>3715</v>
      </c>
    </row>
    <row r="58" spans="1:3" x14ac:dyDescent="0.25">
      <c r="A58" s="91" t="s">
        <v>3765</v>
      </c>
      <c r="B58" s="100" t="s">
        <v>3681</v>
      </c>
      <c r="C58" s="100" t="s">
        <v>3682</v>
      </c>
    </row>
    <row r="59" spans="1:3" x14ac:dyDescent="0.25">
      <c r="B59" s="100" t="s">
        <v>3683</v>
      </c>
      <c r="C59" s="100" t="s">
        <v>3684</v>
      </c>
    </row>
    <row r="60" spans="1:3" x14ac:dyDescent="0.25">
      <c r="B60" s="100" t="s">
        <v>3685</v>
      </c>
      <c r="C60" s="100" t="s">
        <v>3687</v>
      </c>
    </row>
    <row r="61" spans="1:3" x14ac:dyDescent="0.25">
      <c r="B61" s="100" t="s">
        <v>3686</v>
      </c>
      <c r="C61" s="100" t="s">
        <v>3688</v>
      </c>
    </row>
    <row r="62" spans="1:3" x14ac:dyDescent="0.25">
      <c r="A62" s="91" t="s">
        <v>3917</v>
      </c>
      <c r="B62" s="100" t="s">
        <v>3916</v>
      </c>
      <c r="C62" s="100"/>
    </row>
    <row r="64" spans="1:3" x14ac:dyDescent="0.25">
      <c r="A64" s="100" t="s">
        <v>3651</v>
      </c>
      <c r="B64" s="106" t="s">
        <v>3650</v>
      </c>
      <c r="C64" s="100" t="s">
        <v>3652</v>
      </c>
    </row>
    <row r="65" spans="1:3" x14ac:dyDescent="0.25">
      <c r="B65" s="100" t="s">
        <v>3653</v>
      </c>
      <c r="C65" s="100" t="s">
        <v>3654</v>
      </c>
    </row>
    <row r="66" spans="1:3" x14ac:dyDescent="0.25">
      <c r="B66" s="100" t="s">
        <v>3918</v>
      </c>
      <c r="C66" s="100" t="s">
        <v>3919</v>
      </c>
    </row>
    <row r="67" spans="1:3" x14ac:dyDescent="0.25">
      <c r="B67" s="100"/>
      <c r="C67" s="100"/>
    </row>
    <row r="68" spans="1:3" x14ac:dyDescent="0.25">
      <c r="A68" s="100" t="s">
        <v>3658</v>
      </c>
      <c r="B68" s="100" t="s">
        <v>3655</v>
      </c>
      <c r="C68" s="100" t="s">
        <v>3656</v>
      </c>
    </row>
    <row r="69" spans="1:3" x14ac:dyDescent="0.25">
      <c r="B69" s="100" t="s">
        <v>3657</v>
      </c>
      <c r="C69" s="100" t="s">
        <v>3735</v>
      </c>
    </row>
    <row r="71" spans="1:3" x14ac:dyDescent="0.25">
      <c r="A71" s="100" t="s">
        <v>3660</v>
      </c>
      <c r="B71" s="100" t="s">
        <v>3736</v>
      </c>
      <c r="C71" s="100" t="s">
        <v>3737</v>
      </c>
    </row>
    <row r="72" spans="1:3" x14ac:dyDescent="0.25">
      <c r="B72" s="100" t="s">
        <v>3661</v>
      </c>
      <c r="C72" s="100" t="s">
        <v>3738</v>
      </c>
    </row>
    <row r="73" spans="1:3" x14ac:dyDescent="0.25">
      <c r="B73" s="100" t="s">
        <v>3662</v>
      </c>
      <c r="C73" s="100" t="s">
        <v>3739</v>
      </c>
    </row>
    <row r="74" spans="1:3" x14ac:dyDescent="0.25">
      <c r="B74" s="100" t="s">
        <v>3663</v>
      </c>
      <c r="C74" s="100" t="s">
        <v>3740</v>
      </c>
    </row>
    <row r="75" spans="1:3" x14ac:dyDescent="0.25">
      <c r="B75" s="100" t="s">
        <v>3664</v>
      </c>
      <c r="C75" s="100" t="s">
        <v>3741</v>
      </c>
    </row>
    <row r="76" spans="1:3" x14ac:dyDescent="0.25">
      <c r="B76" s="100" t="s">
        <v>3665</v>
      </c>
      <c r="C76" s="100" t="s">
        <v>3742</v>
      </c>
    </row>
    <row r="77" spans="1:3" x14ac:dyDescent="0.25">
      <c r="B77" s="100" t="s">
        <v>3666</v>
      </c>
      <c r="C77" s="100" t="s">
        <v>3743</v>
      </c>
    </row>
    <row r="78" spans="1:3" x14ac:dyDescent="0.25">
      <c r="B78" s="100" t="s">
        <v>3667</v>
      </c>
      <c r="C78" s="100" t="s">
        <v>3744</v>
      </c>
    </row>
    <row r="79" spans="1:3" x14ac:dyDescent="0.25">
      <c r="B79" s="100" t="s">
        <v>3668</v>
      </c>
      <c r="C79" s="100" t="s">
        <v>3745</v>
      </c>
    </row>
    <row r="81" spans="1:3" x14ac:dyDescent="0.25">
      <c r="A81" s="91" t="s">
        <v>3690</v>
      </c>
      <c r="B81" s="100" t="s">
        <v>3669</v>
      </c>
      <c r="C81" s="100" t="s">
        <v>3670</v>
      </c>
    </row>
    <row r="82" spans="1:3" x14ac:dyDescent="0.25">
      <c r="B82" s="100" t="s">
        <v>3671</v>
      </c>
      <c r="C82" s="100" t="s">
        <v>3672</v>
      </c>
    </row>
    <row r="83" spans="1:3" x14ac:dyDescent="0.25">
      <c r="B83" s="100" t="s">
        <v>3673</v>
      </c>
      <c r="C83" s="100" t="s">
        <v>3674</v>
      </c>
    </row>
    <row r="84" spans="1:3" x14ac:dyDescent="0.25">
      <c r="B84" s="100" t="s">
        <v>3675</v>
      </c>
      <c r="C84" s="100" t="s">
        <v>3676</v>
      </c>
    </row>
    <row r="85" spans="1:3" x14ac:dyDescent="0.25">
      <c r="B85" s="100" t="s">
        <v>3677</v>
      </c>
      <c r="C85" s="100" t="s">
        <v>3678</v>
      </c>
    </row>
    <row r="86" spans="1:3" x14ac:dyDescent="0.25">
      <c r="B86" s="100" t="s">
        <v>3679</v>
      </c>
      <c r="C86" s="100" t="s">
        <v>3680</v>
      </c>
    </row>
    <row r="87" spans="1:3" x14ac:dyDescent="0.25">
      <c r="B87" s="100"/>
      <c r="C87" s="100"/>
    </row>
    <row r="89" spans="1:3" x14ac:dyDescent="0.25">
      <c r="A89" s="91" t="s">
        <v>3719</v>
      </c>
      <c r="B89" s="100" t="s">
        <v>3720</v>
      </c>
      <c r="C89" s="100" t="s">
        <v>3721</v>
      </c>
    </row>
    <row r="90" spans="1:3" x14ac:dyDescent="0.25">
      <c r="B90" s="100" t="s">
        <v>3722</v>
      </c>
      <c r="C90" s="100" t="s">
        <v>3723</v>
      </c>
    </row>
    <row r="91" spans="1:3" x14ac:dyDescent="0.25">
      <c r="B91" s="100" t="s">
        <v>3724</v>
      </c>
      <c r="C91" s="100" t="s">
        <v>3725</v>
      </c>
    </row>
    <row r="92" spans="1:3" x14ac:dyDescent="0.25">
      <c r="B92" s="100" t="s">
        <v>3726</v>
      </c>
      <c r="C92" s="100" t="s">
        <v>3746</v>
      </c>
    </row>
    <row r="93" spans="1:3" x14ac:dyDescent="0.25">
      <c r="B93" s="100" t="s">
        <v>3727</v>
      </c>
      <c r="C93" s="100" t="s">
        <v>3728</v>
      </c>
    </row>
    <row r="94" spans="1:3" ht="15.75" x14ac:dyDescent="0.25">
      <c r="B94" s="108" t="s">
        <v>3778</v>
      </c>
      <c r="C94" s="100" t="s">
        <v>3779</v>
      </c>
    </row>
    <row r="96" spans="1:3" x14ac:dyDescent="0.25">
      <c r="A96" s="91" t="s">
        <v>3762</v>
      </c>
      <c r="B96" s="91" t="s">
        <v>3763</v>
      </c>
    </row>
    <row r="97" spans="1:3" x14ac:dyDescent="0.25">
      <c r="B97" s="91" t="s">
        <v>3764</v>
      </c>
    </row>
    <row r="99" spans="1:3" x14ac:dyDescent="0.25">
      <c r="A99" s="91" t="s">
        <v>3767</v>
      </c>
      <c r="B99" s="100" t="s">
        <v>3729</v>
      </c>
      <c r="C99" s="100" t="s">
        <v>3730</v>
      </c>
    </row>
    <row r="100" spans="1:3" x14ac:dyDescent="0.25">
      <c r="B100" s="100" t="s">
        <v>3731</v>
      </c>
      <c r="C100" s="100" t="s">
        <v>3732</v>
      </c>
    </row>
    <row r="102" spans="1:3" x14ac:dyDescent="0.25">
      <c r="A102" s="91" t="s">
        <v>3756</v>
      </c>
      <c r="B102" s="91" t="s">
        <v>3775</v>
      </c>
      <c r="C102" s="91" t="s">
        <v>3756</v>
      </c>
    </row>
    <row r="103" spans="1:3" x14ac:dyDescent="0.25">
      <c r="B103" s="91" t="s">
        <v>3776</v>
      </c>
      <c r="C103" s="91" t="s">
        <v>3777</v>
      </c>
    </row>
    <row r="104" spans="1:3" x14ac:dyDescent="0.25">
      <c r="B104" s="91" t="s">
        <v>3757</v>
      </c>
      <c r="C104" s="91" t="s">
        <v>3758</v>
      </c>
    </row>
    <row r="106" spans="1:3" x14ac:dyDescent="0.25">
      <c r="A106" s="91" t="s">
        <v>3760</v>
      </c>
      <c r="B106" s="91" t="s">
        <v>3761</v>
      </c>
    </row>
    <row r="108" spans="1:3" ht="15.75" x14ac:dyDescent="0.25">
      <c r="A108" s="91" t="s">
        <v>3770</v>
      </c>
      <c r="B108" s="91" t="s">
        <v>3771</v>
      </c>
      <c r="C108" s="108" t="s">
        <v>3772</v>
      </c>
    </row>
    <row r="109" spans="1:3" ht="15.75" x14ac:dyDescent="0.25">
      <c r="B109" s="109" t="s">
        <v>3773</v>
      </c>
      <c r="C109" s="108" t="s">
        <v>3774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51"/>
  <sheetViews>
    <sheetView topLeftCell="A48" workbookViewId="0">
      <selection activeCell="D50" sqref="A1:XFD1048576"/>
    </sheetView>
  </sheetViews>
  <sheetFormatPr defaultRowHeight="15" x14ac:dyDescent="0.25"/>
  <cols>
    <col min="1" max="1" width="9.85546875" style="100" bestFit="1" customWidth="1"/>
  </cols>
  <sheetData>
    <row r="1" spans="1:1" ht="15.75" x14ac:dyDescent="0.25">
      <c r="A1" s="100" t="s">
        <v>3780</v>
      </c>
    </row>
    <row r="2" spans="1:1" ht="15.75" x14ac:dyDescent="0.25">
      <c r="A2" s="100" t="s">
        <v>3781</v>
      </c>
    </row>
    <row r="3" spans="1:1" ht="15.75" x14ac:dyDescent="0.25">
      <c r="A3" s="100" t="s">
        <v>3782</v>
      </c>
    </row>
    <row r="4" spans="1:1" ht="15.75" x14ac:dyDescent="0.25">
      <c r="A4" s="100" t="s">
        <v>3783</v>
      </c>
    </row>
    <row r="5" spans="1:1" ht="15.75" x14ac:dyDescent="0.25">
      <c r="A5" s="100" t="s">
        <v>3784</v>
      </c>
    </row>
    <row r="6" spans="1:1" ht="15.75" x14ac:dyDescent="0.25">
      <c r="A6" s="100" t="s">
        <v>3785</v>
      </c>
    </row>
    <row r="7" spans="1:1" ht="15.75" x14ac:dyDescent="0.25">
      <c r="A7" s="100" t="s">
        <v>3786</v>
      </c>
    </row>
    <row r="8" spans="1:1" ht="15.75" x14ac:dyDescent="0.25">
      <c r="A8" s="100" t="s">
        <v>3787</v>
      </c>
    </row>
    <row r="9" spans="1:1" ht="15.75" x14ac:dyDescent="0.25">
      <c r="A9" s="100" t="s">
        <v>3788</v>
      </c>
    </row>
    <row r="10" spans="1:1" ht="15.75" x14ac:dyDescent="0.25">
      <c r="A10" s="100" t="s">
        <v>3789</v>
      </c>
    </row>
    <row r="11" spans="1:1" ht="15.75" x14ac:dyDescent="0.25">
      <c r="A11" s="100" t="s">
        <v>3790</v>
      </c>
    </row>
    <row r="12" spans="1:1" ht="15.75" x14ac:dyDescent="0.25">
      <c r="A12" s="100" t="s">
        <v>3791</v>
      </c>
    </row>
    <row r="13" spans="1:1" ht="15.75" x14ac:dyDescent="0.25">
      <c r="A13" s="100" t="s">
        <v>3792</v>
      </c>
    </row>
    <row r="14" spans="1:1" ht="15.75" x14ac:dyDescent="0.25">
      <c r="A14" s="100" t="s">
        <v>3793</v>
      </c>
    </row>
    <row r="15" spans="1:1" ht="15.75" x14ac:dyDescent="0.25">
      <c r="A15" s="100" t="s">
        <v>3794</v>
      </c>
    </row>
    <row r="16" spans="1:1" ht="15.75" x14ac:dyDescent="0.25">
      <c r="A16" s="100" t="s">
        <v>3795</v>
      </c>
    </row>
    <row r="17" spans="1:1" ht="15.75" x14ac:dyDescent="0.25">
      <c r="A17" s="100" t="s">
        <v>3796</v>
      </c>
    </row>
    <row r="18" spans="1:1" ht="15.75" x14ac:dyDescent="0.25">
      <c r="A18" s="100" t="s">
        <v>3797</v>
      </c>
    </row>
    <row r="19" spans="1:1" ht="15.75" x14ac:dyDescent="0.25">
      <c r="A19" s="100" t="s">
        <v>3798</v>
      </c>
    </row>
    <row r="20" spans="1:1" ht="15.75" x14ac:dyDescent="0.25">
      <c r="A20" s="100" t="s">
        <v>3799</v>
      </c>
    </row>
    <row r="21" spans="1:1" ht="15.75" x14ac:dyDescent="0.25">
      <c r="A21" s="100" t="s">
        <v>3800</v>
      </c>
    </row>
    <row r="22" spans="1:1" ht="15.75" x14ac:dyDescent="0.25">
      <c r="A22" s="100" t="s">
        <v>3801</v>
      </c>
    </row>
    <row r="23" spans="1:1" ht="15.75" x14ac:dyDescent="0.25">
      <c r="A23" s="100" t="s">
        <v>3802</v>
      </c>
    </row>
    <row r="24" spans="1:1" ht="15.75" x14ac:dyDescent="0.25">
      <c r="A24" s="100" t="s">
        <v>3803</v>
      </c>
    </row>
    <row r="25" spans="1:1" ht="15.75" x14ac:dyDescent="0.25">
      <c r="A25" s="100" t="s">
        <v>3804</v>
      </c>
    </row>
    <row r="26" spans="1:1" ht="15.75" x14ac:dyDescent="0.25">
      <c r="A26" s="100" t="s">
        <v>3805</v>
      </c>
    </row>
    <row r="27" spans="1:1" ht="15.75" x14ac:dyDescent="0.25">
      <c r="A27" s="100" t="s">
        <v>3806</v>
      </c>
    </row>
    <row r="28" spans="1:1" ht="15.75" x14ac:dyDescent="0.25">
      <c r="A28" s="100" t="s">
        <v>3807</v>
      </c>
    </row>
    <row r="29" spans="1:1" ht="15.75" x14ac:dyDescent="0.25">
      <c r="A29" s="100" t="s">
        <v>3808</v>
      </c>
    </row>
    <row r="30" spans="1:1" ht="15.75" x14ac:dyDescent="0.25">
      <c r="A30" s="100" t="s">
        <v>3809</v>
      </c>
    </row>
    <row r="31" spans="1:1" x14ac:dyDescent="0.25">
      <c r="A31" s="100" t="s">
        <v>3810</v>
      </c>
    </row>
    <row r="32" spans="1:1" ht="15.75" x14ac:dyDescent="0.25">
      <c r="A32" s="100" t="s">
        <v>3811</v>
      </c>
    </row>
    <row r="33" spans="1:1" ht="15.75" x14ac:dyDescent="0.25">
      <c r="A33" s="100" t="s">
        <v>3812</v>
      </c>
    </row>
    <row r="34" spans="1:1" ht="15.75" x14ac:dyDescent="0.25">
      <c r="A34" s="100" t="s">
        <v>3813</v>
      </c>
    </row>
    <row r="35" spans="1:1" x14ac:dyDescent="0.25">
      <c r="A35" s="100" t="s">
        <v>3810</v>
      </c>
    </row>
    <row r="36" spans="1:1" ht="15.75" x14ac:dyDescent="0.25">
      <c r="A36" s="100" t="s">
        <v>3811</v>
      </c>
    </row>
    <row r="37" spans="1:1" ht="15.75" x14ac:dyDescent="0.25">
      <c r="A37" s="100" t="s">
        <v>3812</v>
      </c>
    </row>
    <row r="38" spans="1:1" ht="15.75" x14ac:dyDescent="0.25">
      <c r="A38" s="100" t="s">
        <v>3814</v>
      </c>
    </row>
    <row r="39" spans="1:1" ht="15.75" x14ac:dyDescent="0.25">
      <c r="A39" s="100" t="s">
        <v>3815</v>
      </c>
    </row>
    <row r="40" spans="1:1" ht="15.75" x14ac:dyDescent="0.25">
      <c r="A40" s="100" t="s">
        <v>3816</v>
      </c>
    </row>
    <row r="41" spans="1:1" ht="15.75" x14ac:dyDescent="0.25">
      <c r="A41" s="100" t="s">
        <v>3817</v>
      </c>
    </row>
    <row r="42" spans="1:1" ht="15.75" x14ac:dyDescent="0.25">
      <c r="A42" s="100" t="s">
        <v>3818</v>
      </c>
    </row>
    <row r="43" spans="1:1" ht="15.75" x14ac:dyDescent="0.25">
      <c r="A43" s="100" t="s">
        <v>3819</v>
      </c>
    </row>
    <row r="44" spans="1:1" ht="15.75" x14ac:dyDescent="0.25">
      <c r="A44" s="100" t="s">
        <v>3820</v>
      </c>
    </row>
    <row r="45" spans="1:1" ht="15.75" x14ac:dyDescent="0.25">
      <c r="A45" s="100" t="s">
        <v>3821</v>
      </c>
    </row>
    <row r="46" spans="1:1" ht="15.75" x14ac:dyDescent="0.25">
      <c r="A46" s="100" t="s">
        <v>3822</v>
      </c>
    </row>
    <row r="47" spans="1:1" ht="15.75" x14ac:dyDescent="0.25">
      <c r="A47" s="100" t="s">
        <v>3823</v>
      </c>
    </row>
    <row r="48" spans="1:1" ht="15.75" x14ac:dyDescent="0.25">
      <c r="A48" s="100" t="s">
        <v>3824</v>
      </c>
    </row>
    <row r="49" spans="1:1" ht="15.75" x14ac:dyDescent="0.25">
      <c r="A49" s="100" t="s">
        <v>3825</v>
      </c>
    </row>
    <row r="50" spans="1:1" ht="15.75" x14ac:dyDescent="0.25">
      <c r="A50" s="100" t="s">
        <v>3826</v>
      </c>
    </row>
    <row r="51" spans="1:1" ht="15.75" x14ac:dyDescent="0.25">
      <c r="A51" s="100" t="s">
        <v>3827</v>
      </c>
    </row>
    <row r="52" spans="1:1" ht="15.75" x14ac:dyDescent="0.25">
      <c r="A52" s="100" t="s">
        <v>3828</v>
      </c>
    </row>
    <row r="53" spans="1:1" ht="15.75" x14ac:dyDescent="0.25">
      <c r="A53" s="100" t="s">
        <v>3829</v>
      </c>
    </row>
    <row r="54" spans="1:1" ht="15.75" x14ac:dyDescent="0.25">
      <c r="A54" s="100" t="s">
        <v>3830</v>
      </c>
    </row>
    <row r="55" spans="1:1" ht="15.75" x14ac:dyDescent="0.25">
      <c r="A55" s="100" t="s">
        <v>3831</v>
      </c>
    </row>
    <row r="56" spans="1:1" ht="15.75" x14ac:dyDescent="0.25">
      <c r="A56" s="100" t="s">
        <v>3832</v>
      </c>
    </row>
    <row r="57" spans="1:1" x14ac:dyDescent="0.25">
      <c r="A57" s="100" t="s">
        <v>3833</v>
      </c>
    </row>
    <row r="58" spans="1:1" ht="15.75" x14ac:dyDescent="0.25">
      <c r="A58" s="100" t="s">
        <v>3834</v>
      </c>
    </row>
    <row r="59" spans="1:1" ht="15.75" x14ac:dyDescent="0.25">
      <c r="A59" s="100" t="s">
        <v>3835</v>
      </c>
    </row>
    <row r="60" spans="1:1" ht="15.75" x14ac:dyDescent="0.25">
      <c r="A60" s="100" t="s">
        <v>3836</v>
      </c>
    </row>
    <row r="61" spans="1:1" ht="15.75" x14ac:dyDescent="0.25">
      <c r="A61" s="100" t="s">
        <v>3837</v>
      </c>
    </row>
    <row r="63" spans="1:1" ht="15.75" x14ac:dyDescent="0.25">
      <c r="A63" s="100" t="s">
        <v>3838</v>
      </c>
    </row>
    <row r="64" spans="1:1" ht="15.75" x14ac:dyDescent="0.25">
      <c r="A64" s="100" t="s">
        <v>3839</v>
      </c>
    </row>
    <row r="66" spans="1:1" ht="15.75" x14ac:dyDescent="0.25">
      <c r="A66" s="100" t="s">
        <v>3840</v>
      </c>
    </row>
    <row r="67" spans="1:1" ht="15.75" x14ac:dyDescent="0.25">
      <c r="A67" s="100" t="s">
        <v>3841</v>
      </c>
    </row>
    <row r="69" spans="1:1" ht="15.75" x14ac:dyDescent="0.25">
      <c r="A69" s="100" t="s">
        <v>3842</v>
      </c>
    </row>
    <row r="70" spans="1:1" ht="15.75" x14ac:dyDescent="0.25">
      <c r="A70" s="100" t="s">
        <v>3843</v>
      </c>
    </row>
    <row r="72" spans="1:1" ht="15.75" x14ac:dyDescent="0.25">
      <c r="A72" s="100" t="s">
        <v>3844</v>
      </c>
    </row>
    <row r="73" spans="1:1" ht="15.75" x14ac:dyDescent="0.25">
      <c r="A73" s="100" t="s">
        <v>3845</v>
      </c>
    </row>
    <row r="75" spans="1:1" ht="15.75" x14ac:dyDescent="0.25">
      <c r="A75" s="100" t="s">
        <v>3846</v>
      </c>
    </row>
    <row r="76" spans="1:1" ht="15.75" x14ac:dyDescent="0.25">
      <c r="A76" s="100" t="s">
        <v>3847</v>
      </c>
    </row>
    <row r="77" spans="1:1" ht="15.75" x14ac:dyDescent="0.25">
      <c r="A77" s="100" t="s">
        <v>3848</v>
      </c>
    </row>
    <row r="79" spans="1:1" ht="15.75" x14ac:dyDescent="0.25">
      <c r="A79" s="100" t="s">
        <v>3849</v>
      </c>
    </row>
    <row r="80" spans="1:1" ht="15.75" x14ac:dyDescent="0.25">
      <c r="A80" s="100" t="s">
        <v>3850</v>
      </c>
    </row>
    <row r="81" spans="1:1" ht="15.75" x14ac:dyDescent="0.25">
      <c r="A81" s="100" t="s">
        <v>3851</v>
      </c>
    </row>
    <row r="83" spans="1:1" ht="15.75" x14ac:dyDescent="0.25">
      <c r="A83" s="100" t="s">
        <v>3852</v>
      </c>
    </row>
    <row r="84" spans="1:1" ht="15.75" x14ac:dyDescent="0.25">
      <c r="A84" s="100" t="s">
        <v>3853</v>
      </c>
    </row>
    <row r="85" spans="1:1" ht="15.75" x14ac:dyDescent="0.25">
      <c r="A85" s="100" t="s">
        <v>3854</v>
      </c>
    </row>
    <row r="86" spans="1:1" ht="15.75" x14ac:dyDescent="0.25">
      <c r="A86" s="100" t="s">
        <v>3855</v>
      </c>
    </row>
    <row r="88" spans="1:1" ht="15.75" x14ac:dyDescent="0.25">
      <c r="A88" s="100" t="s">
        <v>3856</v>
      </c>
    </row>
    <row r="89" spans="1:1" ht="15.75" x14ac:dyDescent="0.25">
      <c r="A89" s="100" t="s">
        <v>3857</v>
      </c>
    </row>
    <row r="90" spans="1:1" ht="15.75" x14ac:dyDescent="0.25">
      <c r="A90" s="100" t="s">
        <v>3858</v>
      </c>
    </row>
    <row r="91" spans="1:1" ht="15.75" x14ac:dyDescent="0.25">
      <c r="A91" s="100" t="s">
        <v>3859</v>
      </c>
    </row>
    <row r="92" spans="1:1" ht="15.75" x14ac:dyDescent="0.25">
      <c r="A92" s="100" t="s">
        <v>3860</v>
      </c>
    </row>
    <row r="93" spans="1:1" ht="15.75" x14ac:dyDescent="0.25">
      <c r="A93" s="100" t="s">
        <v>3861</v>
      </c>
    </row>
    <row r="95" spans="1:1" ht="15.75" x14ac:dyDescent="0.25">
      <c r="A95" s="100" t="s">
        <v>3862</v>
      </c>
    </row>
    <row r="96" spans="1:1" ht="15.75" x14ac:dyDescent="0.25">
      <c r="A96" s="100" t="s">
        <v>3863</v>
      </c>
    </row>
    <row r="97" spans="1:1" ht="15.75" x14ac:dyDescent="0.25">
      <c r="A97" s="100" t="s">
        <v>3864</v>
      </c>
    </row>
    <row r="98" spans="1:1" ht="15.75" x14ac:dyDescent="0.25">
      <c r="A98" s="100" t="s">
        <v>3865</v>
      </c>
    </row>
    <row r="100" spans="1:1" ht="15.75" x14ac:dyDescent="0.25">
      <c r="A100" s="100" t="s">
        <v>3866</v>
      </c>
    </row>
    <row r="101" spans="1:1" ht="15.75" x14ac:dyDescent="0.25">
      <c r="A101" s="100" t="s">
        <v>3867</v>
      </c>
    </row>
    <row r="102" spans="1:1" ht="15.75" x14ac:dyDescent="0.25">
      <c r="A102" s="100" t="s">
        <v>3868</v>
      </c>
    </row>
    <row r="103" spans="1:1" ht="15.75" x14ac:dyDescent="0.25">
      <c r="A103" s="100" t="s">
        <v>3869</v>
      </c>
    </row>
    <row r="105" spans="1:1" ht="15.75" x14ac:dyDescent="0.25">
      <c r="A105" s="100" t="s">
        <v>3870</v>
      </c>
    </row>
    <row r="107" spans="1:1" ht="15.75" x14ac:dyDescent="0.25">
      <c r="A107" s="100" t="s">
        <v>3871</v>
      </c>
    </row>
    <row r="108" spans="1:1" ht="15.75" x14ac:dyDescent="0.25">
      <c r="A108" s="100" t="s">
        <v>3872</v>
      </c>
    </row>
    <row r="109" spans="1:1" ht="15.75" x14ac:dyDescent="0.25">
      <c r="A109" s="100" t="s">
        <v>3873</v>
      </c>
    </row>
    <row r="110" spans="1:1" ht="15.75" x14ac:dyDescent="0.25">
      <c r="A110" s="100" t="s">
        <v>3874</v>
      </c>
    </row>
    <row r="111" spans="1:1" ht="15.75" x14ac:dyDescent="0.25">
      <c r="A111" s="100" t="s">
        <v>3875</v>
      </c>
    </row>
    <row r="112" spans="1:1" x14ac:dyDescent="0.25">
      <c r="A112" s="100" t="s">
        <v>3876</v>
      </c>
    </row>
    <row r="113" spans="1:1" x14ac:dyDescent="0.25">
      <c r="A113" s="100" t="s">
        <v>3877</v>
      </c>
    </row>
    <row r="114" spans="1:1" x14ac:dyDescent="0.25">
      <c r="A114" s="100" t="s">
        <v>3878</v>
      </c>
    </row>
    <row r="115" spans="1:1" x14ac:dyDescent="0.25">
      <c r="A115" s="100" t="s">
        <v>3879</v>
      </c>
    </row>
    <row r="116" spans="1:1" ht="15.75" x14ac:dyDescent="0.25">
      <c r="A116" s="100" t="s">
        <v>3880</v>
      </c>
    </row>
    <row r="117" spans="1:1" ht="15.75" x14ac:dyDescent="0.25">
      <c r="A117" s="100" t="s">
        <v>3881</v>
      </c>
    </row>
    <row r="118" spans="1:1" ht="15.75" x14ac:dyDescent="0.25">
      <c r="A118" s="100" t="s">
        <v>3882</v>
      </c>
    </row>
    <row r="119" spans="1:1" ht="15.75" x14ac:dyDescent="0.25">
      <c r="A119" s="100" t="s">
        <v>3883</v>
      </c>
    </row>
    <row r="120" spans="1:1" ht="15.75" x14ac:dyDescent="0.25">
      <c r="A120" s="100" t="s">
        <v>3884</v>
      </c>
    </row>
    <row r="121" spans="1:1" ht="15.75" x14ac:dyDescent="0.25">
      <c r="A121" s="100" t="s">
        <v>3885</v>
      </c>
    </row>
    <row r="122" spans="1:1" ht="15.75" x14ac:dyDescent="0.25">
      <c r="A122" s="100" t="s">
        <v>3886</v>
      </c>
    </row>
    <row r="123" spans="1:1" ht="15.75" x14ac:dyDescent="0.25">
      <c r="A123" s="100" t="s">
        <v>3887</v>
      </c>
    </row>
    <row r="124" spans="1:1" x14ac:dyDescent="0.25">
      <c r="A124" s="100" t="s">
        <v>3888</v>
      </c>
    </row>
    <row r="125" spans="1:1" ht="15.75" x14ac:dyDescent="0.25">
      <c r="A125" s="100" t="s">
        <v>3889</v>
      </c>
    </row>
    <row r="126" spans="1:1" ht="15.75" x14ac:dyDescent="0.25">
      <c r="A126" s="100" t="s">
        <v>3890</v>
      </c>
    </row>
    <row r="127" spans="1:1" ht="15.75" x14ac:dyDescent="0.25">
      <c r="A127" s="100" t="s">
        <v>3891</v>
      </c>
    </row>
    <row r="128" spans="1:1" ht="15.75" x14ac:dyDescent="0.25">
      <c r="A128" s="100" t="s">
        <v>3892</v>
      </c>
    </row>
    <row r="129" spans="1:1" ht="15.75" x14ac:dyDescent="0.25">
      <c r="A129" s="100" t="s">
        <v>3893</v>
      </c>
    </row>
    <row r="130" spans="1:1" x14ac:dyDescent="0.25">
      <c r="A130" s="100" t="s">
        <v>3894</v>
      </c>
    </row>
    <row r="131" spans="1:1" ht="15.75" x14ac:dyDescent="0.25">
      <c r="A131" s="100" t="s">
        <v>3895</v>
      </c>
    </row>
    <row r="132" spans="1:1" ht="15.75" x14ac:dyDescent="0.25">
      <c r="A132" s="100" t="s">
        <v>3896</v>
      </c>
    </row>
    <row r="133" spans="1:1" ht="15.75" x14ac:dyDescent="0.25">
      <c r="A133" s="100" t="s">
        <v>3897</v>
      </c>
    </row>
    <row r="134" spans="1:1" ht="15.75" x14ac:dyDescent="0.25">
      <c r="A134" s="100" t="s">
        <v>3898</v>
      </c>
    </row>
    <row r="135" spans="1:1" ht="15.75" x14ac:dyDescent="0.25">
      <c r="A135" s="100" t="s">
        <v>3899</v>
      </c>
    </row>
    <row r="136" spans="1:1" ht="15.75" x14ac:dyDescent="0.25">
      <c r="A136" s="100" t="s">
        <v>3900</v>
      </c>
    </row>
    <row r="137" spans="1:1" ht="15.75" x14ac:dyDescent="0.25">
      <c r="A137" s="100" t="s">
        <v>3901</v>
      </c>
    </row>
    <row r="138" spans="1:1" ht="15.75" x14ac:dyDescent="0.25">
      <c r="A138" s="100" t="s">
        <v>3902</v>
      </c>
    </row>
    <row r="139" spans="1:1" ht="15.75" x14ac:dyDescent="0.25">
      <c r="A139" s="100" t="s">
        <v>3903</v>
      </c>
    </row>
    <row r="140" spans="1:1" ht="15.75" x14ac:dyDescent="0.25">
      <c r="A140" s="100" t="s">
        <v>3904</v>
      </c>
    </row>
    <row r="141" spans="1:1" ht="15.75" x14ac:dyDescent="0.25">
      <c r="A141" s="100" t="s">
        <v>3905</v>
      </c>
    </row>
    <row r="142" spans="1:1" ht="15.75" x14ac:dyDescent="0.25">
      <c r="A142" s="100" t="s">
        <v>3906</v>
      </c>
    </row>
    <row r="143" spans="1:1" ht="15.75" x14ac:dyDescent="0.25">
      <c r="A143" s="100" t="s">
        <v>3907</v>
      </c>
    </row>
    <row r="144" spans="1:1" ht="15.75" x14ac:dyDescent="0.25">
      <c r="A144" s="100" t="s">
        <v>3908</v>
      </c>
    </row>
    <row r="145" spans="1:1" ht="15.75" x14ac:dyDescent="0.25">
      <c r="A145" s="100" t="s">
        <v>3909</v>
      </c>
    </row>
    <row r="146" spans="1:1" ht="15.75" x14ac:dyDescent="0.25">
      <c r="A146" s="100" t="s">
        <v>3910</v>
      </c>
    </row>
    <row r="147" spans="1:1" ht="15.75" x14ac:dyDescent="0.25">
      <c r="A147" s="100" t="s">
        <v>3911</v>
      </c>
    </row>
    <row r="148" spans="1:1" x14ac:dyDescent="0.25">
      <c r="A148" s="100" t="s">
        <v>3912</v>
      </c>
    </row>
    <row r="149" spans="1:1" ht="15.75" x14ac:dyDescent="0.25">
      <c r="A149" s="100" t="s">
        <v>3913</v>
      </c>
    </row>
    <row r="150" spans="1:1" ht="15.75" x14ac:dyDescent="0.25">
      <c r="A150" s="100" t="s">
        <v>3914</v>
      </c>
    </row>
    <row r="151" spans="1:1" ht="15.75" x14ac:dyDescent="0.25">
      <c r="A151" s="100" t="s">
        <v>3915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17" sqref="B17"/>
    </sheetView>
  </sheetViews>
  <sheetFormatPr defaultRowHeight="15" x14ac:dyDescent="0.25"/>
  <cols>
    <col min="1" max="1" width="37.7109375" customWidth="1"/>
    <col min="2" max="2" width="39.28515625" customWidth="1"/>
  </cols>
  <sheetData>
    <row r="1" spans="1:2" ht="60" x14ac:dyDescent="0.25">
      <c r="A1" t="s">
        <v>3768</v>
      </c>
      <c r="B1" s="105" t="s">
        <v>3769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S227"/>
  <sheetViews>
    <sheetView workbookViewId="0">
      <pane ySplit="4" topLeftCell="A14" activePane="bottomLeft" state="frozen"/>
      <selection activeCell="J3" sqref="J3"/>
      <selection pane="bottomLeft" activeCell="F15" sqref="F15"/>
    </sheetView>
  </sheetViews>
  <sheetFormatPr defaultRowHeight="15" x14ac:dyDescent="0.25"/>
  <cols>
    <col min="1" max="1" width="10.7109375" style="96" bestFit="1" customWidth="1"/>
    <col min="2" max="2" width="4.85546875" customWidth="1"/>
    <col min="3" max="3" width="6.85546875" customWidth="1"/>
    <col min="4" max="5" width="10.85546875" style="92" customWidth="1"/>
    <col min="6" max="6" width="9" style="9" customWidth="1"/>
    <col min="7" max="7" width="9.7109375" customWidth="1"/>
    <col min="8" max="8" width="9" customWidth="1"/>
    <col min="9" max="9" width="6.5703125" style="3" customWidth="1"/>
    <col min="10" max="10" width="7.140625" style="3" customWidth="1"/>
    <col min="11" max="11" width="9.140625" style="9" customWidth="1"/>
    <col min="12" max="12" width="5.5703125" style="9" customWidth="1"/>
    <col min="13" max="13" width="12" customWidth="1"/>
    <col min="14" max="14" width="9.140625" style="3" customWidth="1"/>
    <col min="15" max="16" width="7.5703125" style="3" customWidth="1"/>
    <col min="17" max="19" width="9.140625" style="3" customWidth="1"/>
    <col min="20" max="20" width="9.140625" style="3"/>
    <col min="21" max="21" width="16.7109375" customWidth="1"/>
    <col min="22" max="22" width="16.42578125" customWidth="1"/>
    <col min="23" max="23" width="9.140625" style="3" customWidth="1"/>
    <col min="27" max="27" width="20" style="86" bestFit="1" customWidth="1"/>
    <col min="28" max="28" width="20" style="86" customWidth="1"/>
    <col min="29" max="29" width="9.140625" style="86"/>
    <col min="30" max="30" width="9.140625" style="3"/>
    <col min="33" max="33" width="11" style="86" bestFit="1" customWidth="1"/>
    <col min="35" max="35" width="11.5703125" style="1" customWidth="1"/>
    <col min="36" max="36" width="11.5703125" style="86" customWidth="1"/>
    <col min="38" max="38" width="9.140625" style="1"/>
    <col min="39" max="40" width="9.140625" style="86"/>
    <col min="43" max="43" width="12" bestFit="1" customWidth="1"/>
  </cols>
  <sheetData>
    <row r="1" spans="1:45" x14ac:dyDescent="0.25">
      <c r="A1" s="95" t="s">
        <v>74</v>
      </c>
      <c r="B1" s="66">
        <v>100</v>
      </c>
      <c r="J1" s="3">
        <v>0</v>
      </c>
      <c r="AO1" s="47" t="s">
        <v>205</v>
      </c>
      <c r="AP1" s="91" t="e">
        <f ca="1">AP3/AP2</f>
        <v>#DIV/0!</v>
      </c>
    </row>
    <row r="2" spans="1:45" x14ac:dyDescent="0.25">
      <c r="G2" s="45"/>
      <c r="J2" s="47"/>
      <c r="L2" s="47"/>
      <c r="M2" s="47">
        <f t="array" ref="M2">PRODUCT(1+K5:K25)-1</f>
        <v>1.2500562525330494E-5</v>
      </c>
      <c r="AD2" t="s">
        <v>88</v>
      </c>
      <c r="AE2">
        <f ca="1">_xlfn.STDEV.S(AE6:AE216)</f>
        <v>7.2610899404197179E-3</v>
      </c>
      <c r="AG2" s="3">
        <f>_xlfn.STDEV.S(AG6:AG216)</f>
        <v>6.8962910515002413E-3</v>
      </c>
      <c r="AH2" s="3"/>
      <c r="AI2" s="3"/>
      <c r="AO2" s="47" t="s">
        <v>213</v>
      </c>
      <c r="AP2" s="6" t="e">
        <f ca="1">(_xlfn.STDEV.S(AP107:AP227)*SQRT(252))</f>
        <v>#DIV/0!</v>
      </c>
    </row>
    <row r="3" spans="1:45" ht="15.75" thickBot="1" x14ac:dyDescent="0.3">
      <c r="G3" s="45">
        <f t="array" ref="G3">PRODUCT(1+D6:D26)-1</f>
        <v>8.3334583351746261E-6</v>
      </c>
      <c r="M3" s="45">
        <f t="array" ref="M3">PRODUCT(1+K6:K26)-1</f>
        <v>2.5001125050660988E-5</v>
      </c>
      <c r="AF3" s="47" t="s">
        <v>82</v>
      </c>
      <c r="AG3" s="90">
        <f ca="1">CORREL(AE6:AE216,AG6:AG216)</f>
        <v>0.84210196994913744</v>
      </c>
      <c r="AH3" s="3">
        <f ca="1">CORREL(AE6:AE216,AH6:AH216)</f>
        <v>0.37621503960240699</v>
      </c>
      <c r="AI3" s="3"/>
      <c r="AL3" s="3" t="s">
        <v>204</v>
      </c>
      <c r="AO3" s="47" t="s">
        <v>211</v>
      </c>
      <c r="AP3" s="6" t="e">
        <f ca="1">AVERAGE(AP107:AP227)*252</f>
        <v>#DIV/0!</v>
      </c>
      <c r="AR3" s="47" t="s">
        <v>206</v>
      </c>
      <c r="AS3" t="e">
        <f ca="1">CORREL(AP107:AP227,AS107:AS227)</f>
        <v>#DIV/0!</v>
      </c>
    </row>
    <row r="4" spans="1:45" s="47" customFormat="1" ht="15.75" thickBot="1" x14ac:dyDescent="0.3">
      <c r="A4" s="95" t="s">
        <v>13</v>
      </c>
      <c r="B4" s="47" t="s">
        <v>21</v>
      </c>
      <c r="C4" s="47" t="s">
        <v>14</v>
      </c>
      <c r="D4" s="93" t="s">
        <v>0</v>
      </c>
      <c r="E4" s="93"/>
      <c r="F4" s="62"/>
      <c r="G4" s="63" t="s">
        <v>7</v>
      </c>
      <c r="H4" s="50" t="s">
        <v>15</v>
      </c>
      <c r="I4" s="47" t="s">
        <v>76</v>
      </c>
      <c r="J4" s="47" t="s">
        <v>75</v>
      </c>
      <c r="K4" s="62" t="s">
        <v>1</v>
      </c>
      <c r="L4" s="48"/>
      <c r="M4" s="9" t="s">
        <v>8</v>
      </c>
      <c r="N4" s="50" t="s">
        <v>16</v>
      </c>
      <c r="O4" s="9" t="s">
        <v>8</v>
      </c>
      <c r="P4" s="47" t="s">
        <v>77</v>
      </c>
      <c r="Q4" s="47" t="s">
        <v>78</v>
      </c>
      <c r="R4" s="47" t="s">
        <v>5</v>
      </c>
      <c r="S4" s="51" t="s">
        <v>2</v>
      </c>
      <c r="T4" s="52" t="s">
        <v>3</v>
      </c>
      <c r="U4" s="50" t="s">
        <v>9</v>
      </c>
      <c r="V4" s="64" t="s">
        <v>10</v>
      </c>
      <c r="W4" s="49" t="s">
        <v>6</v>
      </c>
      <c r="X4" s="65" t="s">
        <v>11</v>
      </c>
      <c r="Y4" s="98"/>
      <c r="Z4" s="98" t="s">
        <v>3252</v>
      </c>
      <c r="AA4" s="47" t="s">
        <v>22</v>
      </c>
      <c r="AD4" s="47" t="s">
        <v>4</v>
      </c>
      <c r="AE4" s="47" t="s">
        <v>12</v>
      </c>
      <c r="AG4" s="47" t="s">
        <v>81</v>
      </c>
      <c r="AH4" s="47" t="s">
        <v>85</v>
      </c>
      <c r="AI4" s="47" t="s">
        <v>3588</v>
      </c>
      <c r="AJ4" s="47" t="s">
        <v>87</v>
      </c>
      <c r="AL4" s="47" t="s">
        <v>209</v>
      </c>
      <c r="AM4" s="47" t="s">
        <v>210</v>
      </c>
      <c r="AP4" s="47" t="s">
        <v>208</v>
      </c>
      <c r="AQ4" s="47" t="s">
        <v>212</v>
      </c>
      <c r="AS4" s="47" t="s">
        <v>207</v>
      </c>
    </row>
    <row r="5" spans="1:45" s="41" customFormat="1" x14ac:dyDescent="0.25">
      <c r="A5" s="97"/>
      <c r="D5" s="94"/>
      <c r="E5" s="94"/>
      <c r="F5" s="55"/>
      <c r="G5" s="53"/>
      <c r="H5" s="53"/>
      <c r="I5" s="60">
        <f>0</f>
        <v>0</v>
      </c>
      <c r="J5" s="60"/>
      <c r="K5" s="55"/>
      <c r="L5" s="55"/>
      <c r="M5" s="53"/>
      <c r="N5" s="54"/>
      <c r="O5" s="60">
        <f>B1</f>
        <v>100</v>
      </c>
      <c r="P5" s="60"/>
      <c r="Q5" s="47" t="b">
        <f>I5+O5=R5</f>
        <v>1</v>
      </c>
      <c r="R5" s="60">
        <f>I5+O5</f>
        <v>100</v>
      </c>
      <c r="S5" s="56">
        <v>0</v>
      </c>
      <c r="T5" s="58"/>
      <c r="U5" s="53"/>
      <c r="W5" s="54"/>
      <c r="X5" s="53"/>
      <c r="Y5" s="53"/>
      <c r="Z5" s="53"/>
      <c r="AA5" s="87"/>
      <c r="AB5" s="87"/>
      <c r="AC5" s="87"/>
      <c r="AD5" s="57">
        <f>R5</f>
        <v>100</v>
      </c>
      <c r="AG5" s="87"/>
      <c r="AI5" s="89">
        <v>100</v>
      </c>
      <c r="AJ5" s="87">
        <v>100</v>
      </c>
      <c r="AL5" s="89"/>
      <c r="AM5" s="87"/>
      <c r="AN5" s="87"/>
    </row>
    <row r="6" spans="1:45" x14ac:dyDescent="0.25">
      <c r="A6" s="97">
        <f>Opt_BS!A6</f>
        <v>42020</v>
      </c>
      <c r="B6">
        <f>IF(AND(DAY(A6)&gt;=15,DAY(A6)&lt;=21,WEEKDAY(A6)-1=5),IF(MOD(MONTH(A6),3)=1,3,1),0)</f>
        <v>3</v>
      </c>
      <c r="C6">
        <f t="shared" ref="C6" si="0">IF(B6&gt;0,1,0)</f>
        <v>1</v>
      </c>
      <c r="D6" s="92">
        <f>IFERROR(VLOOKUP(A6,HistData!E:H,4,FALSE),D5)</f>
        <v>0</v>
      </c>
      <c r="F6" s="9" t="str">
        <f t="shared" ref="F6" si="1">ADDRESS((ROW(D6)+MATCH(1,$C7:$C38,0)-1),COLUMN(D6))</f>
        <v>$D$31</v>
      </c>
      <c r="G6" s="92">
        <f t="array" aca="1" ref="G6" ca="1">PRODUCT(1+D6:INDIRECT(F6))-1</f>
        <v>4.1667291674762907E-6</v>
      </c>
      <c r="H6" s="92"/>
      <c r="I6" s="60">
        <f t="shared" ref="I6:I70" si="2">IF(B6&gt;=1,IF(B6=3,0,MAX(0,I5*(1+D5)-S5*MAX(0,T5-V6))+S6*W6),I5*(1+D5))</f>
        <v>0</v>
      </c>
      <c r="J6" s="60">
        <f t="shared" ref="J6:J70" si="3">IF(B6&gt;=1,IF(B6=3,0,MAX(0,I5*(1+D5)-S5*MAX(0,T5-V6))),I5*(1+D5))</f>
        <v>0</v>
      </c>
      <c r="K6" s="67">
        <f>IFERROR(VLOOKUP(A6,HistData!J:M,4,FALSE),K5)</f>
        <v>0</v>
      </c>
      <c r="L6" s="9" t="str">
        <f t="shared" ref="L6" si="4">ADDRESS((ROW(K6)+MATCH(1,$C7:$C38,0)-1),COLUMN(K6))</f>
        <v>$K$31</v>
      </c>
      <c r="M6" s="92">
        <f t="array" aca="1" ref="M6" ca="1">PRODUCT(1+K6:INDIRECT(L6))-1</f>
        <v>0</v>
      </c>
      <c r="N6" s="3">
        <f ca="1">IF(B6&gt;=1,M6,"NN")</f>
        <v>0</v>
      </c>
      <c r="O6" s="60">
        <f t="shared" ref="O6:O70" ca="1" si="5">IF(B6&gt;=1,IF(B6=3,I5*(1+D5)+O5*(1+K5)-S5*MAX(0,T5-V6)+S6*W6,O5*(1+K5)+MIN(0,I5*(1+D5)-S5*MAX(0,T5-V6))),O5*(1+K5))</f>
        <v>102.16498504284338</v>
      </c>
      <c r="P6" s="60">
        <f t="shared" ref="P6:P70" si="6">IF(B6&gt;=1,IF(B6=3,I5*(1+D5)+O5*(1+K5)-S5*MAX(0,T5-V6),O5*(1+K5)+MIN(0,I5*(1+D5)-S5*MAX(0,T5-V6))),O5*(1+K5))</f>
        <v>100</v>
      </c>
      <c r="Q6" s="56" t="b">
        <f t="shared" ref="Q6" ca="1" si="7">I6+O6=R6</f>
        <v>1</v>
      </c>
      <c r="R6" s="60">
        <f t="shared" ref="R6:R70" ca="1" si="8">IF(B6&gt;=1,I5*(1+D5)+O5*(1+K5)-S5*MAX(0,T5-V6)+S6*W6,I5*(1+D5)+O5*(1+K5))</f>
        <v>102.16498504284338</v>
      </c>
      <c r="S6" s="3">
        <f t="shared" ref="S6:S70" ca="1" si="9">IF(B6&gt;=1,IF(B6=3,(J6*(1+H6)+P6*(1+N6))/(T6-W6*(1+N6)),(J6*(1+H6)+P6*(1+N6))/(T6-W6*(1+H6))),S5)</f>
        <v>5.0702225827713839E-2</v>
      </c>
      <c r="T6" s="3">
        <f>IF(B6&gt;=1,U6-MOD(U6,5),T5)</f>
        <v>2015</v>
      </c>
      <c r="U6">
        <f>VLOOKUP(A6,Opt_BS!A:B,2,FALSE)</f>
        <v>2019.42</v>
      </c>
      <c r="V6">
        <f>VLOOKUP(A6,Opt_BS!A:B,2,FALSE)</f>
        <v>2019.42</v>
      </c>
      <c r="W6" s="60">
        <f>IF(B6&gt;=1,X6,W5)</f>
        <v>42.7</v>
      </c>
      <c r="X6" s="14">
        <f>AB6</f>
        <v>42.7</v>
      </c>
      <c r="Y6" s="9" t="str">
        <f t="shared" ref="Y6:Y12" si="10">ADDRESS((ROW(X6)+MATCH(1,$C7:$C38,0)),COLUMN(A6))</f>
        <v>$A$32</v>
      </c>
      <c r="Z6" t="str">
        <f ca="1">TEXT(INDIRECT(Y6),"mm/dd/yy")</f>
        <v>02/20/15</v>
      </c>
      <c r="AA6" s="86" t="str">
        <f t="shared" ref="AA6:AA70" ca="1" si="11">"SPX US "&amp;Z6&amp;" P"&amp;T6&amp;" Index"</f>
        <v>SPX US 02/20/15 P2015 Index</v>
      </c>
      <c r="AB6">
        <v>42.7</v>
      </c>
      <c r="AD6" s="14">
        <f t="shared" ref="AD6:AD70" ca="1" si="12">R6-S5*X6</f>
        <v>102.16498504284338</v>
      </c>
      <c r="AE6" s="59">
        <f t="shared" ref="AE6" ca="1" si="13">AD6/AD5-1</f>
        <v>2.1649850428433925E-2</v>
      </c>
      <c r="AF6" s="59"/>
      <c r="AG6" s="88">
        <f>IFERROR(VLOOKUP(A6,HistData!P:R,3,FALSE),AG5)</f>
        <v>3.9130831863878335E-3</v>
      </c>
      <c r="AH6" s="84">
        <f>IFERROR(VLOOKUP(A6,HistData!T:V,3,FALSE),AH5)</f>
        <v>3.3099999999999241E-3</v>
      </c>
      <c r="AI6" s="1">
        <f ca="1">AI5*(1+AE6/$AE$2*$AG$2)</f>
        <v>102.05621567837649</v>
      </c>
      <c r="AJ6" s="86">
        <f t="shared" ref="AJ6:AJ70" si="14">AJ5*(1+AG6)</f>
        <v>100.39130831863878</v>
      </c>
      <c r="AK6" s="84"/>
      <c r="AP6" s="40">
        <f t="shared" ref="AP6:AP70" ca="1" si="15">AG6-AE6</f>
        <v>-1.7736767242046092E-2</v>
      </c>
      <c r="AQ6" s="40">
        <f t="array" aca="1" ref="AQ6" ca="1">PRODUCT(1+$AP6:AP$107)-1</f>
        <v>-1.914123469162865E-3</v>
      </c>
    </row>
    <row r="7" spans="1:45" x14ac:dyDescent="0.25">
      <c r="A7" s="97">
        <f>Opt_BS!A7</f>
        <v>42023</v>
      </c>
      <c r="B7">
        <f t="shared" ref="B7:B71" si="16">IF(AND(DAY(A7)&gt;=15,DAY(A7)&lt;=21,WEEKDAY(A7)-1=5),IF(MOD(MONTH(A7),3)=1,3,1),0)</f>
        <v>0</v>
      </c>
      <c r="C7">
        <f t="shared" ref="C7:C71" si="17">IF(B7&gt;0,1,0)</f>
        <v>0</v>
      </c>
      <c r="D7" s="92">
        <f>IFERROR(VLOOKUP(A7,HistData!E:H,4,FALSE),D6)</f>
        <v>8.3334583351746261E-6</v>
      </c>
      <c r="F7" s="9" t="str">
        <f t="shared" ref="F7:F12" si="18">ADDRESS((ROW(D7)+MATCH(1,$C8:$C39,0)-1),COLUMN(D7))</f>
        <v>$D$31</v>
      </c>
      <c r="G7" s="92">
        <f t="array" aca="1" ref="G7" ca="1">PRODUCT(1+D7:INDIRECT(F7))-1</f>
        <v>4.1667291674762907E-6</v>
      </c>
      <c r="H7" s="92" t="str">
        <f t="shared" ref="H7:H71" si="19">IF(B7&gt;=1,G7,"NN")</f>
        <v>NN</v>
      </c>
      <c r="I7" s="60">
        <f t="shared" si="2"/>
        <v>0</v>
      </c>
      <c r="J7" s="60">
        <f t="shared" si="3"/>
        <v>0</v>
      </c>
      <c r="K7" s="67">
        <f>IFERROR(VLOOKUP(A7,HistData!J:M,4,FALSE),K6)</f>
        <v>2.0000900040395564E-5</v>
      </c>
      <c r="L7" s="9" t="str">
        <f t="shared" ref="L7:L12" si="20">ADDRESS((ROW(K7)+MATCH(1,$C8:$C39,0)-1),COLUMN(K7))</f>
        <v>$K$31</v>
      </c>
      <c r="M7" s="92">
        <f t="array" aca="1" ref="M7" ca="1">PRODUCT(1+K7:INDIRECT(L7))-1</f>
        <v>0</v>
      </c>
      <c r="N7" s="3" t="str">
        <f t="shared" ref="N7:N71" si="21">IF(B7&gt;=1,M7,"NN")</f>
        <v>NN</v>
      </c>
      <c r="O7" s="60">
        <f t="shared" ca="1" si="5"/>
        <v>102.16498504284338</v>
      </c>
      <c r="P7" s="60">
        <f t="shared" ca="1" si="6"/>
        <v>102.16498504284338</v>
      </c>
      <c r="Q7" s="56" t="b">
        <f t="shared" ref="Q7:Q71" ca="1" si="22">I7+O7=R7</f>
        <v>1</v>
      </c>
      <c r="R7" s="60">
        <f t="shared" ca="1" si="8"/>
        <v>102.16498504284338</v>
      </c>
      <c r="S7" s="3">
        <f t="shared" ca="1" si="9"/>
        <v>5.0702225827713839E-2</v>
      </c>
      <c r="T7" s="3">
        <f t="shared" ref="T7:T71" si="23">IF(B7&gt;=1,U7-MOD(U7,5),T6)</f>
        <v>2015</v>
      </c>
      <c r="U7">
        <f>VLOOKUP(A7,Opt_BS!A:B,2,FALSE)</f>
        <v>2019.42</v>
      </c>
      <c r="V7">
        <f>VLOOKUP(A7,Opt_BS!A:B,2,FALSE)</f>
        <v>2019.42</v>
      </c>
      <c r="W7" s="60" t="str">
        <f t="shared" ref="W7:W71" si="24">IF(B7&gt;=1,X7,"NN")</f>
        <v>NN</v>
      </c>
      <c r="X7" s="14">
        <f t="shared" ref="X7:X71" si="25">AB7</f>
        <v>42.7</v>
      </c>
      <c r="Y7" s="9" t="str">
        <f t="shared" si="10"/>
        <v>$A$32</v>
      </c>
      <c r="Z7" t="str">
        <f t="shared" ref="Z7:Z71" ca="1" si="26">TEXT(INDIRECT(Y7),"mm/dd/yy")</f>
        <v>02/20/15</v>
      </c>
      <c r="AA7" s="86" t="str">
        <f t="shared" ca="1" si="11"/>
        <v>SPX US 02/20/15 P2015 Index</v>
      </c>
      <c r="AB7">
        <v>42.7</v>
      </c>
      <c r="AD7" s="14">
        <f t="shared" ca="1" si="12"/>
        <v>100</v>
      </c>
      <c r="AE7" s="59">
        <f t="shared" ref="AE7:AE71" ca="1" si="27">AD7/AD6-1</f>
        <v>-2.1191066997518604E-2</v>
      </c>
      <c r="AF7" s="59"/>
      <c r="AG7" s="88">
        <f>IFERROR(VLOOKUP(A7,HistData!P:R,3,FALSE),AG6)</f>
        <v>3.9130831863878335E-3</v>
      </c>
      <c r="AH7" s="84">
        <f>IFERROR(VLOOKUP(A7,HistData!T:V,3,FALSE),AH6)</f>
        <v>3.3099999999999241E-3</v>
      </c>
      <c r="AI7" s="1">
        <f t="shared" ref="AI7:AI71" ca="1" si="28">AI6*(1+AE7/$AE$2*$AG$2)</f>
        <v>100.00218913821062</v>
      </c>
      <c r="AJ7" s="86">
        <f t="shared" si="14"/>
        <v>100.78414785927993</v>
      </c>
      <c r="AK7" s="84"/>
      <c r="AP7" s="40">
        <f t="shared" ca="1" si="15"/>
        <v>2.5104150183906437E-2</v>
      </c>
      <c r="AQ7" s="40">
        <f t="array" aca="1" ref="AQ7" ca="1">PRODUCT(1+$AP7:AP$107)-1</f>
        <v>1.6108353896598704E-2</v>
      </c>
    </row>
    <row r="8" spans="1:45" x14ac:dyDescent="0.25">
      <c r="A8" s="97">
        <f>Opt_BS!A8</f>
        <v>42024</v>
      </c>
      <c r="B8">
        <f t="shared" si="16"/>
        <v>0</v>
      </c>
      <c r="C8">
        <f t="shared" si="17"/>
        <v>0</v>
      </c>
      <c r="D8" s="92">
        <f>IFERROR(VLOOKUP(A8,HistData!E:H,4,FALSE),D7)</f>
        <v>1.3333422222761016E-5</v>
      </c>
      <c r="F8" s="9" t="str">
        <f t="shared" si="18"/>
        <v>$D$31</v>
      </c>
      <c r="G8" s="92">
        <f t="array" aca="1" ref="G8" ca="1">PRODUCT(1+D8:INDIRECT(F8))-1</f>
        <v>-4.1666944445850618E-6</v>
      </c>
      <c r="H8" s="92" t="str">
        <f t="shared" si="19"/>
        <v>NN</v>
      </c>
      <c r="I8" s="60">
        <f t="shared" si="2"/>
        <v>0</v>
      </c>
      <c r="J8" s="60">
        <f t="shared" si="3"/>
        <v>0</v>
      </c>
      <c r="K8" s="67">
        <f>IFERROR(VLOOKUP(A8,HistData!J:M,4,FALSE),K7)</f>
        <v>-3.2500812520375177E-5</v>
      </c>
      <c r="L8" s="9" t="str">
        <f t="shared" si="20"/>
        <v>$K$31</v>
      </c>
      <c r="M8" s="92">
        <f t="array" aca="1" ref="M8" ca="1">PRODUCT(1+K8:INDIRECT(L8))-1</f>
        <v>-2.0000500012273825E-5</v>
      </c>
      <c r="N8" s="3" t="str">
        <f t="shared" si="21"/>
        <v>NN</v>
      </c>
      <c r="O8" s="60">
        <f t="shared" ca="1" si="5"/>
        <v>102.16702843449686</v>
      </c>
      <c r="P8" s="60">
        <f t="shared" ca="1" si="6"/>
        <v>102.16702843449686</v>
      </c>
      <c r="Q8" s="56" t="b">
        <f t="shared" ca="1" si="22"/>
        <v>1</v>
      </c>
      <c r="R8" s="60">
        <f t="shared" ca="1" si="8"/>
        <v>102.16702843449686</v>
      </c>
      <c r="S8" s="3">
        <f t="shared" ca="1" si="9"/>
        <v>5.0702225827713839E-2</v>
      </c>
      <c r="T8" s="3">
        <f t="shared" si="23"/>
        <v>2015</v>
      </c>
      <c r="U8">
        <f>VLOOKUP(A8,Opt_BS!A:B,2,FALSE)</f>
        <v>2022.55</v>
      </c>
      <c r="V8">
        <f>VLOOKUP(A8,Opt_BS!A:B,2,FALSE)</f>
        <v>2022.55</v>
      </c>
      <c r="W8" s="60" t="str">
        <f t="shared" si="24"/>
        <v>NN</v>
      </c>
      <c r="X8" s="14">
        <f t="shared" si="25"/>
        <v>41.5</v>
      </c>
      <c r="Y8" s="9" t="str">
        <f t="shared" si="10"/>
        <v>$A$32</v>
      </c>
      <c r="Z8" t="str">
        <f t="shared" ca="1" si="26"/>
        <v>02/20/15</v>
      </c>
      <c r="AA8" s="86" t="str">
        <f t="shared" ca="1" si="11"/>
        <v>SPX US 02/20/15 P2015 Index</v>
      </c>
      <c r="AB8">
        <v>41.5</v>
      </c>
      <c r="AD8" s="14">
        <f t="shared" ca="1" si="12"/>
        <v>100.06288606264673</v>
      </c>
      <c r="AE8" s="59">
        <f t="shared" ca="1" si="27"/>
        <v>6.2886062646727581E-4</v>
      </c>
      <c r="AF8" s="59"/>
      <c r="AG8" s="88">
        <f>IFERROR(VLOOKUP(A8,HistData!P:R,3,FALSE),AG7)</f>
        <v>1.8334499650103364E-3</v>
      </c>
      <c r="AH8" s="84">
        <f>IFERROR(VLOOKUP(A8,HistData!T:V,3,FALSE),AH7)</f>
        <v>7.5600000000000112E-3</v>
      </c>
      <c r="AI8" s="1">
        <f t="shared" ca="1" si="28"/>
        <v>100.06191709758325</v>
      </c>
      <c r="AJ8" s="86">
        <f t="shared" si="14"/>
        <v>100.96893055164612</v>
      </c>
      <c r="AK8" s="84"/>
      <c r="AP8" s="40">
        <f t="shared" ca="1" si="15"/>
        <v>1.2045893385430606E-3</v>
      </c>
      <c r="AQ8" s="40">
        <f t="array" aca="1" ref="AQ8" ca="1">PRODUCT(1+$AP8:AP$107)-1</f>
        <v>-8.7754949442871988E-3</v>
      </c>
    </row>
    <row r="9" spans="1:45" x14ac:dyDescent="0.25">
      <c r="A9" s="97">
        <f>Opt_BS!A9</f>
        <v>42025</v>
      </c>
      <c r="B9">
        <f t="shared" si="16"/>
        <v>0</v>
      </c>
      <c r="C9">
        <f t="shared" si="17"/>
        <v>0</v>
      </c>
      <c r="D9" s="92">
        <f>IFERROR(VLOOKUP(A9,HistData!E:H,4,FALSE),D8)</f>
        <v>-1.7499883333993438E-5</v>
      </c>
      <c r="F9" s="9" t="str">
        <f t="shared" si="18"/>
        <v>$D$31</v>
      </c>
      <c r="G9" s="92">
        <f t="array" aca="1" ref="G9" ca="1">PRODUCT(1+D9:INDIRECT(F9))-1</f>
        <v>-1.7499883333660371E-5</v>
      </c>
      <c r="H9" s="92" t="str">
        <f t="shared" si="19"/>
        <v>NN</v>
      </c>
      <c r="I9" s="60">
        <f t="shared" si="2"/>
        <v>0</v>
      </c>
      <c r="J9" s="60">
        <f t="shared" si="3"/>
        <v>0</v>
      </c>
      <c r="K9" s="67">
        <f>IFERROR(VLOOKUP(A9,HistData!J:M,4,FALSE),K8)</f>
        <v>1.2500718791441656E-5</v>
      </c>
      <c r="L9" s="9" t="str">
        <f t="shared" si="20"/>
        <v>$K$31</v>
      </c>
      <c r="M9" s="92">
        <f t="array" aca="1" ref="M9" ca="1">PRODUCT(1+K9:INDIRECT(L9))-1</f>
        <v>1.2500718791885745E-5</v>
      </c>
      <c r="N9" s="3" t="str">
        <f t="shared" si="21"/>
        <v>NN</v>
      </c>
      <c r="O9" s="60">
        <f t="shared" ca="1" si="5"/>
        <v>102.16370792305995</v>
      </c>
      <c r="P9" s="60">
        <f t="shared" ca="1" si="6"/>
        <v>102.16370792305995</v>
      </c>
      <c r="Q9" s="56" t="b">
        <f t="shared" ca="1" si="22"/>
        <v>1</v>
      </c>
      <c r="R9" s="60">
        <f t="shared" ca="1" si="8"/>
        <v>102.16370792305995</v>
      </c>
      <c r="S9" s="3">
        <f t="shared" ca="1" si="9"/>
        <v>5.0702225827713839E-2</v>
      </c>
      <c r="T9" s="3">
        <f t="shared" si="23"/>
        <v>2015</v>
      </c>
      <c r="U9">
        <f>VLOOKUP(A9,Opt_BS!A:B,2,FALSE)</f>
        <v>2032.12</v>
      </c>
      <c r="V9">
        <f>VLOOKUP(A9,Opt_BS!A:B,2,FALSE)</f>
        <v>2032.12</v>
      </c>
      <c r="W9" s="60" t="str">
        <f t="shared" si="24"/>
        <v>NN</v>
      </c>
      <c r="X9" s="14">
        <f t="shared" si="25"/>
        <v>32.5</v>
      </c>
      <c r="Y9" s="9" t="str">
        <f t="shared" si="10"/>
        <v>$A$32</v>
      </c>
      <c r="Z9" t="str">
        <f t="shared" ca="1" si="26"/>
        <v>02/20/15</v>
      </c>
      <c r="AA9" s="86" t="str">
        <f t="shared" ca="1" si="11"/>
        <v>SPX US 02/20/15 P2015 Index</v>
      </c>
      <c r="AB9">
        <v>32.5</v>
      </c>
      <c r="AD9" s="14">
        <f t="shared" ca="1" si="12"/>
        <v>100.51588558365924</v>
      </c>
      <c r="AE9" s="59">
        <f t="shared" ca="1" si="27"/>
        <v>4.5271482648312489E-3</v>
      </c>
      <c r="AF9" s="59"/>
      <c r="AG9" s="88">
        <f>IFERROR(VLOOKUP(A9,HistData!P:R,3,FALSE),AG8)</f>
        <v>3.2829940906107247E-3</v>
      </c>
      <c r="AH9" s="84">
        <f>IFERROR(VLOOKUP(A9,HistData!T:V,3,FALSE),AH8)</f>
        <v>2.9500000000000082E-3</v>
      </c>
      <c r="AI9" s="1">
        <f t="shared" ca="1" si="28"/>
        <v>100.49215364844839</v>
      </c>
      <c r="AJ9" s="86">
        <f t="shared" si="14"/>
        <v>101.30041095398246</v>
      </c>
      <c r="AK9" s="84"/>
      <c r="AP9" s="40">
        <f t="shared" ca="1" si="15"/>
        <v>-1.2441541742205242E-3</v>
      </c>
      <c r="AQ9" s="40">
        <f t="array" aca="1" ref="AQ9" ca="1">PRODUCT(1+$AP9:AP$107)-1</f>
        <v>-9.9680768437383493E-3</v>
      </c>
    </row>
    <row r="10" spans="1:45" s="1" customFormat="1" x14ac:dyDescent="0.25">
      <c r="A10" s="97">
        <f>Opt_BS!A10</f>
        <v>42026</v>
      </c>
      <c r="B10">
        <f t="shared" si="16"/>
        <v>0</v>
      </c>
      <c r="C10">
        <f t="shared" si="17"/>
        <v>0</v>
      </c>
      <c r="D10" s="92">
        <f>IFERROR(VLOOKUP(A10,HistData!E:H,4,FALSE),D9)</f>
        <v>-4.1667118060306763E-6</v>
      </c>
      <c r="E10" s="92"/>
      <c r="F10" s="9" t="str">
        <f t="shared" si="18"/>
        <v>$D$31</v>
      </c>
      <c r="G10" s="92">
        <f t="array" aca="1" ref="G10" ca="1">PRODUCT(1+D10:INDIRECT(F10))-1</f>
        <v>0</v>
      </c>
      <c r="H10" s="92" t="str">
        <f t="shared" si="19"/>
        <v>NN</v>
      </c>
      <c r="I10" s="60">
        <f t="shared" si="2"/>
        <v>0</v>
      </c>
      <c r="J10" s="60">
        <f t="shared" si="3"/>
        <v>0</v>
      </c>
      <c r="K10" s="67">
        <f>IFERROR(VLOOKUP(A10,HistData!J:M,4,FALSE),K9)</f>
        <v>0</v>
      </c>
      <c r="L10" s="9" t="str">
        <f t="shared" si="20"/>
        <v>$K$31</v>
      </c>
      <c r="M10" s="92">
        <f t="array" aca="1" ref="M10" ca="1">PRODUCT(1+K10:INDIRECT(L10))-1</f>
        <v>0</v>
      </c>
      <c r="N10" s="3" t="str">
        <f t="shared" si="21"/>
        <v>NN</v>
      </c>
      <c r="O10" s="60">
        <f t="shared" ca="1" si="5"/>
        <v>102.16498504284338</v>
      </c>
      <c r="P10" s="60">
        <f t="shared" ca="1" si="6"/>
        <v>102.16498504284338</v>
      </c>
      <c r="Q10" s="56" t="b">
        <f t="shared" ca="1" si="22"/>
        <v>1</v>
      </c>
      <c r="R10" s="60">
        <f t="shared" ca="1" si="8"/>
        <v>102.16498504284338</v>
      </c>
      <c r="S10" s="3">
        <f t="shared" ca="1" si="9"/>
        <v>5.0702225827713839E-2</v>
      </c>
      <c r="T10" s="3">
        <f t="shared" si="23"/>
        <v>2015</v>
      </c>
      <c r="U10">
        <f>VLOOKUP(A10,Opt_BS!A:B,2,FALSE)</f>
        <v>2063.15</v>
      </c>
      <c r="V10">
        <f>VLOOKUP(A10,Opt_BS!A:B,2,FALSE)</f>
        <v>2063.15</v>
      </c>
      <c r="W10" s="60" t="str">
        <f t="shared" si="24"/>
        <v>NN</v>
      </c>
      <c r="X10" s="14">
        <f t="shared" si="25"/>
        <v>18.8</v>
      </c>
      <c r="Y10" s="9" t="str">
        <f t="shared" si="10"/>
        <v>$A$32</v>
      </c>
      <c r="Z10" t="str">
        <f t="shared" ca="1" si="26"/>
        <v>02/20/15</v>
      </c>
      <c r="AA10" s="86" t="str">
        <f t="shared" ca="1" si="11"/>
        <v>SPX US 02/20/15 P2015 Index</v>
      </c>
      <c r="AB10">
        <v>18.8</v>
      </c>
      <c r="AC10" s="86"/>
      <c r="AD10" s="14">
        <f t="shared" ca="1" si="12"/>
        <v>101.21178319728236</v>
      </c>
      <c r="AE10" s="59">
        <f t="shared" ca="1" si="27"/>
        <v>6.9232600357873597E-3</v>
      </c>
      <c r="AF10" s="59"/>
      <c r="AG10" s="88">
        <f>IFERROR(VLOOKUP(A10,HistData!P:R,3,FALSE),AG9)</f>
        <v>6.0571460398797239E-3</v>
      </c>
      <c r="AH10" s="84">
        <f>IFERROR(VLOOKUP(A10,HistData!T:V,3,FALSE),AH9)</f>
        <v>7.1699999999998987E-3</v>
      </c>
      <c r="AI10" s="1">
        <f t="shared" ca="1" si="28"/>
        <v>101.15293315236218</v>
      </c>
      <c r="AJ10" s="86">
        <f t="shared" si="14"/>
        <v>101.91400233703057</v>
      </c>
      <c r="AK10" s="84"/>
      <c r="AM10" s="86"/>
      <c r="AN10" s="86"/>
      <c r="AP10" s="40">
        <f t="shared" ca="1" si="15"/>
        <v>-8.6611399590763583E-4</v>
      </c>
      <c r="AQ10" s="40">
        <f t="array" aca="1" ref="AQ10" ca="1">PRODUCT(1+$AP10:AP$107)-1</f>
        <v>-8.7347900950762725E-3</v>
      </c>
    </row>
    <row r="11" spans="1:45" s="1" customFormat="1" x14ac:dyDescent="0.25">
      <c r="A11" s="97">
        <f>Opt_BS!A11</f>
        <v>42027</v>
      </c>
      <c r="B11">
        <f t="shared" si="16"/>
        <v>0</v>
      </c>
      <c r="C11">
        <f t="shared" si="17"/>
        <v>0</v>
      </c>
      <c r="D11" s="92">
        <f>IFERROR(VLOOKUP(A11,HistData!E:H,4,FALSE),D10)</f>
        <v>0</v>
      </c>
      <c r="E11" s="92"/>
      <c r="F11" s="9" t="str">
        <f t="shared" si="18"/>
        <v>$D$31</v>
      </c>
      <c r="G11" s="92">
        <f t="array" aca="1" ref="G11" ca="1">PRODUCT(1+D11:INDIRECT(F11))-1</f>
        <v>4.1667291674762907E-6</v>
      </c>
      <c r="H11" s="92" t="str">
        <f t="shared" si="19"/>
        <v>NN</v>
      </c>
      <c r="I11" s="60">
        <f t="shared" si="2"/>
        <v>0</v>
      </c>
      <c r="J11" s="60">
        <f t="shared" si="3"/>
        <v>0</v>
      </c>
      <c r="K11" s="67">
        <f>IFERROR(VLOOKUP(A11,HistData!J:M,4,FALSE),K10)</f>
        <v>2.5001125050660988E-5</v>
      </c>
      <c r="L11" s="9" t="str">
        <f t="shared" si="20"/>
        <v>$K$31</v>
      </c>
      <c r="M11" s="92">
        <f t="array" aca="1" ref="M11" ca="1">PRODUCT(1+K11:INDIRECT(L11))-1</f>
        <v>0</v>
      </c>
      <c r="N11" s="3" t="str">
        <f t="shared" si="21"/>
        <v>NN</v>
      </c>
      <c r="O11" s="60">
        <f t="shared" ca="1" si="5"/>
        <v>102.16498504284338</v>
      </c>
      <c r="P11" s="60">
        <f t="shared" ca="1" si="6"/>
        <v>102.16498504284338</v>
      </c>
      <c r="Q11" s="56" t="b">
        <f t="shared" ca="1" si="22"/>
        <v>1</v>
      </c>
      <c r="R11" s="60">
        <f t="shared" ca="1" si="8"/>
        <v>102.16498504284338</v>
      </c>
      <c r="S11" s="3">
        <f t="shared" ca="1" si="9"/>
        <v>5.0702225827713839E-2</v>
      </c>
      <c r="T11" s="3">
        <f t="shared" si="23"/>
        <v>2015</v>
      </c>
      <c r="U11">
        <f>VLOOKUP(A11,Opt_BS!A:B,2,FALSE)</f>
        <v>2051.8200000000002</v>
      </c>
      <c r="V11">
        <f>VLOOKUP(A11,Opt_BS!A:B,2,FALSE)</f>
        <v>2051.8200000000002</v>
      </c>
      <c r="W11" s="60" t="str">
        <f t="shared" si="24"/>
        <v>NN</v>
      </c>
      <c r="X11" s="14">
        <f t="shared" si="25"/>
        <v>19.45</v>
      </c>
      <c r="Y11" s="9" t="str">
        <f t="shared" si="10"/>
        <v>$A$32</v>
      </c>
      <c r="Z11" t="str">
        <f t="shared" ca="1" si="26"/>
        <v>02/20/15</v>
      </c>
      <c r="AA11" s="86" t="str">
        <f t="shared" ca="1" si="11"/>
        <v>SPX US 02/20/15 P2015 Index</v>
      </c>
      <c r="AB11">
        <v>19.45</v>
      </c>
      <c r="AC11" s="86"/>
      <c r="AD11" s="14">
        <f t="shared" ca="1" si="12"/>
        <v>101.17882675049435</v>
      </c>
      <c r="AE11" s="59">
        <f t="shared" ca="1" si="27"/>
        <v>-3.2561867548330792E-4</v>
      </c>
      <c r="AF11" s="59"/>
      <c r="AG11" s="88">
        <f>IFERROR(VLOOKUP(A11,HistData!P:R,3,FALSE),AG10)</f>
        <v>-1.1349323884789486E-3</v>
      </c>
      <c r="AH11" s="84">
        <f>IFERROR(VLOOKUP(A11,HistData!T:V,3,FALSE),AH10)</f>
        <v>-2.2799999999999487E-3</v>
      </c>
      <c r="AI11" s="1">
        <f t="shared" ca="1" si="28"/>
        <v>101.1216506452507</v>
      </c>
      <c r="AJ11" s="86">
        <f t="shared" si="14"/>
        <v>101.79833683493875</v>
      </c>
      <c r="AK11" s="84"/>
      <c r="AM11" s="86"/>
      <c r="AN11" s="86"/>
      <c r="AP11" s="40">
        <f t="shared" ca="1" si="15"/>
        <v>-8.093137129956407E-4</v>
      </c>
      <c r="AQ11" s="40">
        <f t="array" aca="1" ref="AQ11" ca="1">PRODUCT(1+$AP11:AP$107)-1</f>
        <v>-7.8754971774985805E-3</v>
      </c>
    </row>
    <row r="12" spans="1:45" x14ac:dyDescent="0.25">
      <c r="A12" s="97">
        <f>Opt_BS!A12</f>
        <v>42030</v>
      </c>
      <c r="B12">
        <f t="shared" si="16"/>
        <v>0</v>
      </c>
      <c r="C12">
        <f t="shared" si="17"/>
        <v>0</v>
      </c>
      <c r="D12" s="92">
        <f>IFERROR(VLOOKUP(A12,HistData!E:H,4,FALSE),D11)</f>
        <v>0</v>
      </c>
      <c r="F12" s="9" t="str">
        <f t="shared" si="18"/>
        <v>$D$31</v>
      </c>
      <c r="G12" s="92">
        <f t="array" aca="1" ref="G12" ca="1">PRODUCT(1+D12:INDIRECT(F12))-1</f>
        <v>4.1667291674762907E-6</v>
      </c>
      <c r="H12" s="92" t="str">
        <f t="shared" si="19"/>
        <v>NN</v>
      </c>
      <c r="I12" s="60">
        <f t="shared" si="2"/>
        <v>0</v>
      </c>
      <c r="J12" s="60">
        <f t="shared" si="3"/>
        <v>0</v>
      </c>
      <c r="K12" s="67">
        <f>IFERROR(VLOOKUP(A12,HistData!J:M,4,FALSE),K11)</f>
        <v>-2.5000500009975113E-5</v>
      </c>
      <c r="L12" s="9" t="str">
        <f t="shared" si="20"/>
        <v>$K$31</v>
      </c>
      <c r="M12" s="92">
        <f t="array" aca="1" ref="M12" ca="1">PRODUCT(1+K12:INDIRECT(L12))-1</f>
        <v>-2.5000500009864091E-5</v>
      </c>
      <c r="N12" s="3" t="str">
        <f t="shared" si="21"/>
        <v>NN</v>
      </c>
      <c r="O12" s="60">
        <f t="shared" ca="1" si="5"/>
        <v>102.16753928241023</v>
      </c>
      <c r="P12" s="60">
        <f t="shared" ca="1" si="6"/>
        <v>102.16753928241023</v>
      </c>
      <c r="Q12" s="56" t="b">
        <f t="shared" ca="1" si="22"/>
        <v>1</v>
      </c>
      <c r="R12" s="60">
        <f t="shared" ca="1" si="8"/>
        <v>102.16753928241023</v>
      </c>
      <c r="S12" s="3">
        <f t="shared" ca="1" si="9"/>
        <v>5.0702225827713839E-2</v>
      </c>
      <c r="T12" s="3">
        <f t="shared" si="23"/>
        <v>2015</v>
      </c>
      <c r="U12">
        <f>VLOOKUP(A12,Opt_BS!A:B,2,FALSE)</f>
        <v>2057.09</v>
      </c>
      <c r="V12">
        <f>VLOOKUP(A12,Opt_BS!A:B,2,FALSE)</f>
        <v>2057.09</v>
      </c>
      <c r="W12" s="60" t="str">
        <f t="shared" si="24"/>
        <v>NN</v>
      </c>
      <c r="X12" s="14">
        <f t="shared" si="25"/>
        <v>16.600000000000001</v>
      </c>
      <c r="Y12" s="9" t="str">
        <f t="shared" si="10"/>
        <v>$A$32</v>
      </c>
      <c r="Z12" t="str">
        <f t="shared" ca="1" si="26"/>
        <v>02/20/15</v>
      </c>
      <c r="AA12" s="86" t="str">
        <f t="shared" ca="1" si="11"/>
        <v>SPX US 02/20/15 P2015 Index</v>
      </c>
      <c r="AB12">
        <v>16.600000000000001</v>
      </c>
      <c r="AD12" s="14">
        <f t="shared" ca="1" si="12"/>
        <v>101.32588233367018</v>
      </c>
      <c r="AE12" s="59">
        <f t="shared" ca="1" si="27"/>
        <v>1.4534224985476296E-3</v>
      </c>
      <c r="AF12" s="59"/>
      <c r="AG12" s="88">
        <f>IFERROR(VLOOKUP(A12,HistData!P:R,3,FALSE),AG11)</f>
        <v>2.0923111031052599E-3</v>
      </c>
      <c r="AH12" s="84">
        <f>IFERROR(VLOOKUP(A12,HistData!T:V,3,FALSE),AH11)</f>
        <v>2.8600000000000847E-3</v>
      </c>
      <c r="AI12" s="1">
        <f t="shared" ca="1" si="28"/>
        <v>101.26123919486271</v>
      </c>
      <c r="AJ12" s="86">
        <f t="shared" si="14"/>
        <v>102.01133062537615</v>
      </c>
      <c r="AK12" s="84"/>
      <c r="AP12" s="40">
        <f t="shared" ca="1" si="15"/>
        <v>6.388886045576303E-4</v>
      </c>
      <c r="AQ12" s="40">
        <f t="array" aca="1" ref="AQ12" ca="1">PRODUCT(1+$AP12:AP$107)-1</f>
        <v>-7.0719068556978071E-3</v>
      </c>
    </row>
    <row r="13" spans="1:45" x14ac:dyDescent="0.25">
      <c r="A13" s="97">
        <f>Opt_BS!A13</f>
        <v>42031</v>
      </c>
      <c r="B13">
        <f t="shared" si="16"/>
        <v>0</v>
      </c>
      <c r="C13">
        <f t="shared" si="17"/>
        <v>0</v>
      </c>
      <c r="D13" s="92">
        <f>IFERROR(VLOOKUP(A13,HistData!E:H,4,FALSE),D12)</f>
        <v>0</v>
      </c>
      <c r="F13" s="9" t="str">
        <f>ADDRESS((ROW(D13)+MATCH(1,$C15:$C45,0)-1),COLUMN(D13))</f>
        <v>$D$30</v>
      </c>
      <c r="G13" s="92">
        <f t="array" aca="1" ref="G13" ca="1">PRODUCT(1+D13:INDIRECT(F13))-1</f>
        <v>4.1667291674762907E-6</v>
      </c>
      <c r="H13" s="92" t="str">
        <f t="shared" si="19"/>
        <v>NN</v>
      </c>
      <c r="I13" s="60">
        <f t="shared" si="2"/>
        <v>0</v>
      </c>
      <c r="J13" s="60">
        <f t="shared" si="3"/>
        <v>0</v>
      </c>
      <c r="K13" s="67">
        <f>IFERROR(VLOOKUP(A13,HistData!J:M,4,FALSE),K12)</f>
        <v>0</v>
      </c>
      <c r="L13" s="9" t="str">
        <f>ADDRESS((ROW(K13)+MATCH(1,$C15:$C45,0)-1),COLUMN(K13))</f>
        <v>$K$30</v>
      </c>
      <c r="M13" s="92">
        <f t="array" aca="1" ref="M13" ca="1">PRODUCT(1+K13:INDIRECT(L13))-1</f>
        <v>0</v>
      </c>
      <c r="N13" s="3" t="str">
        <f t="shared" si="21"/>
        <v>NN</v>
      </c>
      <c r="O13" s="60">
        <f t="shared" ca="1" si="5"/>
        <v>102.16498504284338</v>
      </c>
      <c r="P13" s="60">
        <f t="shared" ca="1" si="6"/>
        <v>102.16498504284338</v>
      </c>
      <c r="Q13" s="56" t="b">
        <f t="shared" ca="1" si="22"/>
        <v>1</v>
      </c>
      <c r="R13" s="60">
        <f t="shared" ca="1" si="8"/>
        <v>102.16498504284338</v>
      </c>
      <c r="S13" s="3">
        <f t="shared" ca="1" si="9"/>
        <v>5.0702225827713839E-2</v>
      </c>
      <c r="T13" s="3">
        <f t="shared" si="23"/>
        <v>2015</v>
      </c>
      <c r="U13">
        <f>VLOOKUP(A13,Opt_BS!A:B,2,FALSE)</f>
        <v>2029.55</v>
      </c>
      <c r="V13">
        <f>VLOOKUP(A13,Opt_BS!A:B,2,FALSE)</f>
        <v>2029.55</v>
      </c>
      <c r="W13" s="60" t="str">
        <f t="shared" si="24"/>
        <v>NN</v>
      </c>
      <c r="X13" s="14">
        <f t="shared" si="25"/>
        <v>27</v>
      </c>
      <c r="Y13" s="9" t="str">
        <f>ADDRESS((ROW(X13)+MATCH(1,$C15:$C45,0)),COLUMN(A13))</f>
        <v>$A$31</v>
      </c>
      <c r="Z13" t="str">
        <f t="shared" ca="1" si="26"/>
        <v>02/19/15</v>
      </c>
      <c r="AA13" s="86" t="str">
        <f t="shared" ca="1" si="11"/>
        <v>SPX US 02/19/15 P2015 Index</v>
      </c>
      <c r="AB13">
        <v>27</v>
      </c>
      <c r="AD13" s="14">
        <f t="shared" ca="1" si="12"/>
        <v>100.79602494549511</v>
      </c>
      <c r="AE13" s="59">
        <f t="shared" ca="1" si="27"/>
        <v>-5.2292403083176175E-3</v>
      </c>
      <c r="AF13" s="59"/>
      <c r="AG13" s="88">
        <f>IFERROR(VLOOKUP(A13,HistData!P:R,3,FALSE),AG12)</f>
        <v>-5.0608407079647533E-3</v>
      </c>
      <c r="AH13" s="84">
        <f>IFERROR(VLOOKUP(A13,HistData!T:V,3,FALSE),AH12)</f>
        <v>-8.6699999999999555E-3</v>
      </c>
      <c r="AI13" s="1">
        <f t="shared" ca="1" si="28"/>
        <v>100.75832301970712</v>
      </c>
      <c r="AJ13" s="86">
        <f t="shared" si="14"/>
        <v>101.49506753067359</v>
      </c>
      <c r="AK13" s="84"/>
      <c r="AP13" s="40">
        <f t="shared" ca="1" si="15"/>
        <v>1.6839960035286428E-4</v>
      </c>
      <c r="AQ13" s="40">
        <f t="array" aca="1" ref="AQ13" ca="1">PRODUCT(1+$AP13:AP$107)-1</f>
        <v>-7.7058722662761703E-3</v>
      </c>
    </row>
    <row r="14" spans="1:45" x14ac:dyDescent="0.25">
      <c r="A14" s="97"/>
      <c r="B14" t="s">
        <v>3751</v>
      </c>
      <c r="C14" t="s">
        <v>3752</v>
      </c>
      <c r="G14" s="92"/>
      <c r="H14" s="92"/>
      <c r="I14" s="60"/>
      <c r="J14" s="60"/>
      <c r="K14" s="67"/>
      <c r="M14" s="92"/>
      <c r="O14" s="60"/>
      <c r="P14" s="60"/>
      <c r="Q14" s="56"/>
      <c r="R14" s="60"/>
      <c r="W14" s="60"/>
      <c r="X14" s="14"/>
      <c r="Y14" s="9"/>
      <c r="AB14"/>
      <c r="AD14" s="14"/>
      <c r="AE14" s="59"/>
      <c r="AF14" s="59"/>
      <c r="AG14" s="88"/>
      <c r="AH14" s="84"/>
      <c r="AK14" s="84"/>
      <c r="AP14" s="40"/>
      <c r="AQ14" s="40"/>
    </row>
    <row r="15" spans="1:45" x14ac:dyDescent="0.25">
      <c r="A15" s="97">
        <f>Opt_BS!A14</f>
        <v>42032</v>
      </c>
      <c r="B15" t="s">
        <v>3750</v>
      </c>
      <c r="C15" t="s">
        <v>3612</v>
      </c>
      <c r="D15" s="92">
        <f>IFERROR(VLOOKUP(A15,HistData!E:H,4,FALSE),D13)</f>
        <v>8.3334583351746261E-6</v>
      </c>
      <c r="F15" s="9" t="str">
        <f t="shared" ref="F15:F71" si="29">ADDRESS((ROW(D15)+MATCH(1,$C16:$C46,0)-1),COLUMN(D15))</f>
        <v>$D$31</v>
      </c>
      <c r="G15" s="92">
        <f t="array" aca="1" ref="G15" ca="1">PRODUCT(1+D15:INDIRECT(F15))-1</f>
        <v>4.1667291674762907E-6</v>
      </c>
      <c r="H15" s="92">
        <f t="shared" ca="1" si="19"/>
        <v>4.1667291674762907E-6</v>
      </c>
      <c r="I15" s="60">
        <f ca="1">IF(B15&gt;=1,IF(B15=3,0,MAX(0,I13*(1+D13)-S13*MAX(0,T13-V15))+S15*W15),I13*(1+D13))</f>
        <v>2.2808922735374795</v>
      </c>
      <c r="J15" s="60">
        <f ca="1">IF(B15&gt;=1,IF(B15=3,0,MAX(0,I13*(1+D13)-S13*MAX(0,T13-V15))),I13*(1+D13))</f>
        <v>0</v>
      </c>
      <c r="K15" s="67">
        <f>IFERROR(VLOOKUP(A15,HistData!J:M,4,FALSE),K13)</f>
        <v>2.5001125050660988E-5</v>
      </c>
      <c r="L15" s="9" t="str">
        <f t="shared" ref="L15:L71" si="30">ADDRESS((ROW(K15)+MATCH(1,$C16:$C46,0)-1),COLUMN(K15))</f>
        <v>$K$31</v>
      </c>
      <c r="M15" s="92">
        <f t="array" aca="1" ref="M15" ca="1">PRODUCT(1+K15:INDIRECT(L15))-1</f>
        <v>0</v>
      </c>
      <c r="N15" s="3">
        <f t="shared" ca="1" si="21"/>
        <v>0</v>
      </c>
      <c r="O15" s="60">
        <f ca="1">IF(B15&gt;=1,IF(B15=3,I13*(1+D13)+O13*(1+K13)-S13*MAX(0,T13-V15)+S15*W15,O13*(1+K13)+MIN(0,I13*(1+D13)-S13*MAX(0,T13-V15))),O13*(1+K13))</f>
        <v>101.51396846321555</v>
      </c>
      <c r="P15" s="60">
        <f ca="1">IF(B15&gt;=1,IF(B15=3,I13*(1+D13)+O13*(1+K13)-S13*MAX(0,T13-V15),O13*(1+K13)+MIN(0,I13*(1+D13)-S13*MAX(0,T13-V15))),O13*(1+K13))</f>
        <v>101.51396846321555</v>
      </c>
      <c r="Q15" s="56" t="b">
        <f t="shared" ca="1" si="22"/>
        <v>1</v>
      </c>
      <c r="R15" s="60">
        <f ca="1">IF(B15&gt;=1,I13*(1+D13)+O13*(1+K13)-S13*MAX(0,T13-V15)+S15*W15,I13*(1+D13)+O13*(1+K13))</f>
        <v>103.79486073675302</v>
      </c>
      <c r="S15" s="3">
        <f ca="1">IF(B15&gt;=1,IF(B15=3,(J15*(1+H15)+P15*(1+N15))/(T15-W15*(1+N15)),(J15*(1+H15)+P15*(1+N15))/(T15-W15*(1+H15))),S13)</f>
        <v>5.1897435120306694E-2</v>
      </c>
      <c r="T15" s="3">
        <f>IF(B15&gt;=1,U15-MOD(U15,5),T13)</f>
        <v>2000</v>
      </c>
      <c r="U15">
        <f>VLOOKUP(A15,Opt_BS!A:B,2,FALSE)</f>
        <v>2002.16</v>
      </c>
      <c r="V15">
        <f>VLOOKUP(A15,Opt_BS!A:B,2,FALSE)</f>
        <v>2002.16</v>
      </c>
      <c r="W15" s="60">
        <f t="shared" si="24"/>
        <v>43.95</v>
      </c>
      <c r="X15" s="14">
        <f t="shared" si="25"/>
        <v>43.95</v>
      </c>
      <c r="Y15" s="9" t="str">
        <f t="shared" ref="Y15:Y71" si="31">ADDRESS((ROW(X15)+MATCH(1,$C16:$C46,0)),COLUMN(A15))</f>
        <v>$A$32</v>
      </c>
      <c r="Z15" t="str">
        <f t="shared" ca="1" si="26"/>
        <v>02/20/15</v>
      </c>
      <c r="AA15" s="86" t="str">
        <f t="shared" ca="1" si="11"/>
        <v>SPX US 02/20/15 P2000 Index</v>
      </c>
      <c r="AB15">
        <v>43.95</v>
      </c>
      <c r="AD15" s="14">
        <f ca="1">R15-S13*X15</f>
        <v>101.56649791162499</v>
      </c>
      <c r="AE15" s="59">
        <f ca="1">AD15/AD13-1</f>
        <v>7.6438824501909863E-3</v>
      </c>
      <c r="AF15" s="59"/>
      <c r="AG15" s="88">
        <f>IFERROR(VLOOKUP(A15,HistData!P:R,3,FALSE),AG13)</f>
        <v>-6.191455652222122E-3</v>
      </c>
      <c r="AH15" s="84">
        <f>IFERROR(VLOOKUP(A15,HistData!T:V,3,FALSE),AH13)</f>
        <v>-1.0859999999999981E-2</v>
      </c>
      <c r="AI15" s="1">
        <f ca="1">AI13*(1+AE15/$AE$2*$AG$2)</f>
        <v>101.48981353001508</v>
      </c>
      <c r="AJ15" s="86">
        <f>AJ13*(1+AG15)</f>
        <v>100.86666532113814</v>
      </c>
      <c r="AK15" s="84"/>
      <c r="AP15" s="40">
        <f t="shared" ca="1" si="15"/>
        <v>-1.3835338102413108E-2</v>
      </c>
      <c r="AQ15" s="40">
        <f t="array" aca="1" ref="AQ15" ca="1">PRODUCT(1+$AP15:AP$107)-1</f>
        <v>-7.8729460656583594E-3</v>
      </c>
    </row>
    <row r="16" spans="1:45" x14ac:dyDescent="0.25">
      <c r="A16" s="97">
        <f>Opt_BS!A15</f>
        <v>42033</v>
      </c>
      <c r="B16">
        <f t="shared" si="16"/>
        <v>0</v>
      </c>
      <c r="C16">
        <f t="shared" si="17"/>
        <v>0</v>
      </c>
      <c r="D16" s="92">
        <f>IFERROR(VLOOKUP(A16,HistData!E:H,4,FALSE),D15)</f>
        <v>-4.1666944445850618E-6</v>
      </c>
      <c r="F16" s="9" t="str">
        <f t="shared" si="29"/>
        <v>$D$31</v>
      </c>
      <c r="G16" s="92">
        <f t="array" aca="1" ref="G16" ca="1">PRODUCT(1+D16:INDIRECT(F16))-1</f>
        <v>-4.1666944445850618E-6</v>
      </c>
      <c r="H16" s="92" t="str">
        <f t="shared" si="19"/>
        <v>NN</v>
      </c>
      <c r="I16" s="60">
        <f t="shared" ca="1" si="2"/>
        <v>2.280911281258208</v>
      </c>
      <c r="J16" s="60">
        <f t="shared" ca="1" si="3"/>
        <v>2.280911281258208</v>
      </c>
      <c r="K16" s="67">
        <f>IFERROR(VLOOKUP(A16,HistData!J:M,4,FALSE),K15)</f>
        <v>1.2500250005098579E-5</v>
      </c>
      <c r="L16" s="9" t="str">
        <f t="shared" si="30"/>
        <v>$K$31</v>
      </c>
      <c r="M16" s="92">
        <f t="array" aca="1" ref="M16" ca="1">PRODUCT(1+K16:INDIRECT(L16))-1</f>
        <v>-2.5000500009864091E-5</v>
      </c>
      <c r="N16" s="3" t="str">
        <f t="shared" si="21"/>
        <v>NN</v>
      </c>
      <c r="O16" s="60">
        <f t="shared" ca="1" si="5"/>
        <v>101.51650642663549</v>
      </c>
      <c r="P16" s="60">
        <f t="shared" ca="1" si="6"/>
        <v>101.51650642663549</v>
      </c>
      <c r="Q16" s="56" t="b">
        <f t="shared" ca="1" si="22"/>
        <v>1</v>
      </c>
      <c r="R16" s="60">
        <f t="shared" ca="1" si="8"/>
        <v>103.7974177078937</v>
      </c>
      <c r="S16" s="3">
        <f t="shared" ca="1" si="9"/>
        <v>5.1897435120306694E-2</v>
      </c>
      <c r="T16" s="3">
        <f t="shared" si="23"/>
        <v>2000</v>
      </c>
      <c r="U16">
        <f>VLOOKUP(A16,Opt_BS!A:B,2,FALSE)</f>
        <v>2021.25</v>
      </c>
      <c r="V16">
        <f>VLOOKUP(A16,Opt_BS!A:B,2,FALSE)</f>
        <v>2021.25</v>
      </c>
      <c r="W16" s="60" t="str">
        <f t="shared" si="24"/>
        <v>NN</v>
      </c>
      <c r="X16" s="14">
        <f t="shared" si="25"/>
        <v>31.4</v>
      </c>
      <c r="Y16" s="9" t="str">
        <f t="shared" si="31"/>
        <v>$A$32</v>
      </c>
      <c r="Z16" t="str">
        <f t="shared" ca="1" si="26"/>
        <v>02/20/15</v>
      </c>
      <c r="AA16" s="86" t="str">
        <f t="shared" ca="1" si="11"/>
        <v>SPX US 02/20/15 P2000 Index</v>
      </c>
      <c r="AB16">
        <v>31.4</v>
      </c>
      <c r="AD16" s="14">
        <f t="shared" ca="1" si="12"/>
        <v>102.16783824511607</v>
      </c>
      <c r="AE16" s="59">
        <f t="shared" ca="1" si="27"/>
        <v>5.9206563764198084E-3</v>
      </c>
      <c r="AF16" s="59"/>
      <c r="AG16" s="88">
        <f>IFERROR(VLOOKUP(A16,HistData!P:R,3,FALSE),AG15)</f>
        <v>4.9644447862839947E-3</v>
      </c>
      <c r="AH16" s="84">
        <f>IFERROR(VLOOKUP(A16,HistData!T:V,3,FALSE),AH15)</f>
        <v>7.6700000000000657E-3</v>
      </c>
      <c r="AI16" s="1">
        <f t="shared" ca="1" si="28"/>
        <v>102.06051117014674</v>
      </c>
      <c r="AJ16" s="86">
        <f t="shared" si="14"/>
        <v>101.36741231190152</v>
      </c>
      <c r="AK16" s="84"/>
      <c r="AL16" s="1">
        <f t="array" aca="1" ref="AL16" ca="1">PRODUCT(1+AE6:AE16)</f>
        <v>1.021678382451161</v>
      </c>
      <c r="AM16" s="86">
        <f t="array" ref="AM16">PRODUCT(1+AG6:AG16)</f>
        <v>1.0136741231190149</v>
      </c>
      <c r="AP16" s="40">
        <f t="shared" ca="1" si="15"/>
        <v>-9.5621159013581369E-4</v>
      </c>
      <c r="AQ16" s="40">
        <f t="array" aca="1" ref="AQ16" ca="1">PRODUCT(1+$AP16:AP$107)-1</f>
        <v>6.046041058987317E-3</v>
      </c>
    </row>
    <row r="17" spans="1:43" x14ac:dyDescent="0.25">
      <c r="A17" s="97">
        <f>Opt_BS!A16</f>
        <v>42034</v>
      </c>
      <c r="B17">
        <f t="shared" si="16"/>
        <v>0</v>
      </c>
      <c r="C17">
        <f t="shared" si="17"/>
        <v>0</v>
      </c>
      <c r="D17" s="92">
        <f>IFERROR(VLOOKUP(A17,HistData!E:H,4,FALSE),D16)</f>
        <v>8.3334236120613525E-6</v>
      </c>
      <c r="E17" s="107">
        <f>MATCH(1,$C18:$C48,0)</f>
        <v>15</v>
      </c>
      <c r="F17" s="9" t="str">
        <f t="shared" si="29"/>
        <v>$D$31</v>
      </c>
      <c r="G17" s="92">
        <f t="array" aca="1" ref="G17" ca="1">PRODUCT(1+D17:INDIRECT(F17))-1</f>
        <v>0</v>
      </c>
      <c r="H17" s="92" t="str">
        <f t="shared" si="19"/>
        <v>NN</v>
      </c>
      <c r="I17" s="60">
        <f t="shared" ca="1" si="2"/>
        <v>2.2809017773978439</v>
      </c>
      <c r="J17" s="60">
        <f t="shared" ca="1" si="3"/>
        <v>2.2809017773978439</v>
      </c>
      <c r="K17" s="67">
        <f>IFERROR(VLOOKUP(A17,HistData!J:M,4,FALSE),K16)</f>
        <v>-1.2500093750644758E-5</v>
      </c>
      <c r="L17" s="9" t="str">
        <f t="shared" si="30"/>
        <v>$K$31</v>
      </c>
      <c r="M17" s="92">
        <f t="array" aca="1" ref="M17" ca="1">PRODUCT(1+K17:INDIRECT(L17))-1</f>
        <v>-3.750028125215632E-5</v>
      </c>
      <c r="N17" s="3" t="str">
        <f t="shared" si="21"/>
        <v>NN</v>
      </c>
      <c r="O17" s="60">
        <f t="shared" ca="1" si="5"/>
        <v>101.51777540834547</v>
      </c>
      <c r="P17" s="60">
        <f t="shared" ca="1" si="6"/>
        <v>101.51777540834547</v>
      </c>
      <c r="Q17" s="56" t="b">
        <f t="shared" ca="1" si="22"/>
        <v>1</v>
      </c>
      <c r="R17" s="60">
        <f t="shared" ca="1" si="8"/>
        <v>103.79867718574332</v>
      </c>
      <c r="S17" s="3">
        <f t="shared" ca="1" si="9"/>
        <v>5.1897435120306694E-2</v>
      </c>
      <c r="T17" s="3">
        <f t="shared" si="23"/>
        <v>2000</v>
      </c>
      <c r="U17">
        <f>VLOOKUP(A17,Opt_BS!A:B,2,FALSE)</f>
        <v>1994.99</v>
      </c>
      <c r="V17">
        <f>VLOOKUP(A17,Opt_BS!A:B,2,FALSE)</f>
        <v>1994.99</v>
      </c>
      <c r="W17" s="60" t="str">
        <f t="shared" si="24"/>
        <v>NN</v>
      </c>
      <c r="X17" s="14">
        <f t="shared" si="25"/>
        <v>38.35</v>
      </c>
      <c r="Y17" s="9" t="str">
        <f t="shared" si="31"/>
        <v>$A$32</v>
      </c>
      <c r="Z17" t="str">
        <f t="shared" ca="1" si="26"/>
        <v>02/20/15</v>
      </c>
      <c r="AA17" s="86" t="str">
        <f t="shared" ca="1" si="11"/>
        <v>SPX US 02/20/15 P2000 Index</v>
      </c>
      <c r="AB17">
        <v>38.35</v>
      </c>
      <c r="AD17" s="14">
        <f t="shared" ca="1" si="12"/>
        <v>101.80841054887955</v>
      </c>
      <c r="AE17" s="59">
        <f t="shared" ca="1" si="27"/>
        <v>-3.5180121495200778E-3</v>
      </c>
      <c r="AF17" s="59"/>
      <c r="AG17" s="88">
        <f>IFERROR(VLOOKUP(A17,HistData!P:R,3,FALSE),AG16)</f>
        <v>-7.2220250892315319E-3</v>
      </c>
      <c r="AH17" s="84">
        <f>IFERROR(VLOOKUP(A17,HistData!T:V,3,FALSE),AH16)</f>
        <v>-1.0379999999999945E-2</v>
      </c>
      <c r="AI17" s="1">
        <f t="shared" ca="1" si="28"/>
        <v>101.71949981536787</v>
      </c>
      <c r="AJ17" s="86">
        <f t="shared" si="14"/>
        <v>100.63533431695448</v>
      </c>
      <c r="AK17" s="84"/>
      <c r="AL17" s="1">
        <f t="array" aca="1" ref="AL17" ca="1">PRODUCT(1+AE7:AE17)</f>
        <v>0.99650981700027375</v>
      </c>
      <c r="AM17" s="86">
        <f t="array" ref="AM17">PRODUCT(1+AG7:AG17)</f>
        <v>1.0024307482629986</v>
      </c>
      <c r="AP17" s="40">
        <f t="shared" ca="1" si="15"/>
        <v>-3.7040129397114541E-3</v>
      </c>
      <c r="AQ17" s="40">
        <f t="array" aca="1" ref="AQ17" ca="1">PRODUCT(1+$AP17:AP$107)-1</f>
        <v>7.0089546928349122E-3</v>
      </c>
    </row>
    <row r="18" spans="1:43" x14ac:dyDescent="0.25">
      <c r="A18" s="97">
        <f>Opt_BS!A17</f>
        <v>42037</v>
      </c>
      <c r="B18">
        <f t="shared" si="16"/>
        <v>0</v>
      </c>
      <c r="C18">
        <f t="shared" si="17"/>
        <v>0</v>
      </c>
      <c r="D18" s="92">
        <f>IFERROR(VLOOKUP(A18,HistData!E:H,4,FALSE),D17)</f>
        <v>0</v>
      </c>
      <c r="F18" s="9" t="str">
        <f t="shared" si="29"/>
        <v>$D$31</v>
      </c>
      <c r="G18" s="92">
        <f t="array" aca="1" ref="G18" ca="1">PRODUCT(1+D18:INDIRECT(F18))-1</f>
        <v>-8.3333541667229838E-6</v>
      </c>
      <c r="H18" s="92" t="str">
        <f t="shared" si="19"/>
        <v>NN</v>
      </c>
      <c r="I18" s="60">
        <f t="shared" ca="1" si="2"/>
        <v>2.2809207851185724</v>
      </c>
      <c r="J18" s="60">
        <f t="shared" ca="1" si="3"/>
        <v>2.2809207851185724</v>
      </c>
      <c r="K18" s="67">
        <f>IFERROR(VLOOKUP(A18,HistData!J:M,4,FALSE),K17)</f>
        <v>-2.5000500009975113E-5</v>
      </c>
      <c r="L18" s="9" t="str">
        <f t="shared" si="30"/>
        <v>$K$31</v>
      </c>
      <c r="M18" s="92">
        <f t="array" aca="1" ref="M18" ca="1">PRODUCT(1+K18:INDIRECT(L18))-1</f>
        <v>-2.5000500010086135E-5</v>
      </c>
      <c r="N18" s="3" t="str">
        <f t="shared" si="21"/>
        <v>NN</v>
      </c>
      <c r="O18" s="60">
        <f t="shared" ca="1" si="5"/>
        <v>101.51650642663552</v>
      </c>
      <c r="P18" s="60">
        <f t="shared" ca="1" si="6"/>
        <v>101.51650642663552</v>
      </c>
      <c r="Q18" s="56" t="b">
        <f t="shared" ca="1" si="22"/>
        <v>1</v>
      </c>
      <c r="R18" s="60">
        <f t="shared" ca="1" si="8"/>
        <v>103.79742721175408</v>
      </c>
      <c r="S18" s="3">
        <f t="shared" ca="1" si="9"/>
        <v>5.1897435120306694E-2</v>
      </c>
      <c r="T18" s="3">
        <f t="shared" si="23"/>
        <v>2000</v>
      </c>
      <c r="U18">
        <f>VLOOKUP(A18,Opt_BS!A:B,2,FALSE)</f>
        <v>2020.85</v>
      </c>
      <c r="V18">
        <f>VLOOKUP(A18,Opt_BS!A:B,2,FALSE)</f>
        <v>2020.85</v>
      </c>
      <c r="W18" s="60" t="str">
        <f t="shared" si="24"/>
        <v>NN</v>
      </c>
      <c r="X18" s="14">
        <f t="shared" si="25"/>
        <v>29</v>
      </c>
      <c r="Y18" s="9" t="str">
        <f t="shared" si="31"/>
        <v>$A$32</v>
      </c>
      <c r="Z18" t="str">
        <f t="shared" ca="1" si="26"/>
        <v>02/20/15</v>
      </c>
      <c r="AA18" s="86" t="str">
        <f t="shared" ca="1" si="11"/>
        <v>SPX US 02/20/15 P2000 Index</v>
      </c>
      <c r="AB18">
        <v>29</v>
      </c>
      <c r="AD18" s="14">
        <f t="shared" ca="1" si="12"/>
        <v>102.29240159326518</v>
      </c>
      <c r="AE18" s="59">
        <f t="shared" ca="1" si="27"/>
        <v>4.753939696890308E-3</v>
      </c>
      <c r="AF18" s="59"/>
      <c r="AG18" s="88">
        <f>IFERROR(VLOOKUP(A18,HistData!P:R,3,FALSE),AG17)</f>
        <v>8.4449396940198262E-3</v>
      </c>
      <c r="AH18" s="84">
        <f>IFERROR(VLOOKUP(A18,HistData!T:V,3,FALSE),AH17)</f>
        <v>1.1349999999999971E-2</v>
      </c>
      <c r="AI18" s="1">
        <f t="shared" ca="1" si="28"/>
        <v>102.1787735934396</v>
      </c>
      <c r="AJ18" s="86">
        <f t="shared" si="14"/>
        <v>101.48519364634869</v>
      </c>
      <c r="AK18" s="84"/>
      <c r="AL18" s="1">
        <f t="array" aca="1" ref="AL18" ca="1">PRODUCT(1+AE8:AE18)</f>
        <v>1.022924015932652</v>
      </c>
      <c r="AM18" s="86">
        <f t="array" ref="AM18">PRODUCT(1+AG8:AG18)</f>
        <v>1.0069559132260322</v>
      </c>
      <c r="AP18" s="40">
        <f t="shared" ca="1" si="15"/>
        <v>3.6909999971295182E-3</v>
      </c>
      <c r="AQ18" s="40">
        <f t="array" aca="1" ref="AQ18" ca="1">PRODUCT(1+$AP18:AP$107)-1</f>
        <v>1.0752796128544517E-2</v>
      </c>
    </row>
    <row r="19" spans="1:43" x14ac:dyDescent="0.25">
      <c r="A19" s="97">
        <f>Opt_BS!A18</f>
        <v>42038</v>
      </c>
      <c r="B19">
        <f t="shared" si="16"/>
        <v>0</v>
      </c>
      <c r="C19">
        <f t="shared" si="17"/>
        <v>0</v>
      </c>
      <c r="D19" s="92">
        <f>IFERROR(VLOOKUP(A19,HistData!E:H,4,FALSE),D18)</f>
        <v>-4.1666770833614919E-6</v>
      </c>
      <c r="F19" s="9" t="str">
        <f t="shared" si="29"/>
        <v>$D$31</v>
      </c>
      <c r="G19" s="92">
        <f t="array" aca="1" ref="G19" ca="1">PRODUCT(1+D19:INDIRECT(F19))-1</f>
        <v>-8.3333541667229838E-6</v>
      </c>
      <c r="H19" s="92" t="str">
        <f t="shared" si="19"/>
        <v>NN</v>
      </c>
      <c r="I19" s="60">
        <f t="shared" ca="1" si="2"/>
        <v>2.2809207851185724</v>
      </c>
      <c r="J19" s="60">
        <f t="shared" ca="1" si="3"/>
        <v>2.2809207851185724</v>
      </c>
      <c r="K19" s="67">
        <f>IFERROR(VLOOKUP(A19,HistData!J:M,4,FALSE),K18)</f>
        <v>2.5001125050660988E-5</v>
      </c>
      <c r="L19" s="9" t="str">
        <f t="shared" si="30"/>
        <v>$K$31</v>
      </c>
      <c r="M19" s="92">
        <f t="array" aca="1" ref="M19" ca="1">PRODUCT(1+K19:INDIRECT(L19))-1</f>
        <v>0</v>
      </c>
      <c r="N19" s="3" t="str">
        <f t="shared" si="21"/>
        <v>NN</v>
      </c>
      <c r="O19" s="60">
        <f t="shared" ca="1" si="5"/>
        <v>101.51396846321559</v>
      </c>
      <c r="P19" s="60">
        <f t="shared" ca="1" si="6"/>
        <v>101.51396846321559</v>
      </c>
      <c r="Q19" s="56" t="b">
        <f t="shared" ca="1" si="22"/>
        <v>1</v>
      </c>
      <c r="R19" s="60">
        <f t="shared" ca="1" si="8"/>
        <v>103.79488924833416</v>
      </c>
      <c r="S19" s="3">
        <f t="shared" ca="1" si="9"/>
        <v>5.1897435120306694E-2</v>
      </c>
      <c r="T19" s="3">
        <f t="shared" si="23"/>
        <v>2000</v>
      </c>
      <c r="U19">
        <f>VLOOKUP(A19,Opt_BS!A:B,2,FALSE)</f>
        <v>2050.0300000000002</v>
      </c>
      <c r="V19">
        <f>VLOOKUP(A19,Opt_BS!A:B,2,FALSE)</f>
        <v>2050.0300000000002</v>
      </c>
      <c r="W19" s="60" t="str">
        <f t="shared" si="24"/>
        <v>NN</v>
      </c>
      <c r="X19" s="14">
        <f t="shared" si="25"/>
        <v>15.65</v>
      </c>
      <c r="Y19" s="9" t="str">
        <f t="shared" si="31"/>
        <v>$A$32</v>
      </c>
      <c r="Z19" t="str">
        <f t="shared" ca="1" si="26"/>
        <v>02/20/15</v>
      </c>
      <c r="AA19" s="86" t="str">
        <f t="shared" ca="1" si="11"/>
        <v>SPX US 02/20/15 P2000 Index</v>
      </c>
      <c r="AB19">
        <v>15.65</v>
      </c>
      <c r="AD19" s="14">
        <f t="shared" ca="1" si="12"/>
        <v>102.98269438870136</v>
      </c>
      <c r="AE19" s="59">
        <f t="shared" ca="1" si="27"/>
        <v>6.7482313904498881E-3</v>
      </c>
      <c r="AF19" s="59"/>
      <c r="AG19" s="88">
        <f>IFERROR(VLOOKUP(A19,HistData!P:R,3,FALSE),AG18)</f>
        <v>5.9210251991048679E-3</v>
      </c>
      <c r="AH19" s="84">
        <f>IFERROR(VLOOKUP(A19,HistData!T:V,3,FALSE),AH18)</f>
        <v>1.0969999999999924E-2</v>
      </c>
      <c r="AI19" s="1">
        <f t="shared" ca="1" si="28"/>
        <v>102.83365764991512</v>
      </c>
      <c r="AJ19" s="86">
        <f t="shared" si="14"/>
        <v>102.08609003526476</v>
      </c>
      <c r="AK19" s="84"/>
      <c r="AL19" s="1">
        <f t="array" aca="1" ref="AL19" ca="1">PRODUCT(1+AE9:AE19)</f>
        <v>1.0291797332751988</v>
      </c>
      <c r="AM19" s="86">
        <f t="array" ref="AM19">PRODUCT(1+AG9:AG19)</f>
        <v>1.0110643885947392</v>
      </c>
      <c r="AP19" s="40">
        <f t="shared" ca="1" si="15"/>
        <v>-8.2720619134502016E-4</v>
      </c>
      <c r="AQ19" s="40">
        <f t="array" aca="1" ref="AQ19" ca="1">PRODUCT(1+$AP19:AP$107)-1</f>
        <v>7.0358268943682134E-3</v>
      </c>
    </row>
    <row r="20" spans="1:43" x14ac:dyDescent="0.25">
      <c r="A20" s="97">
        <f>Opt_BS!A19</f>
        <v>42039</v>
      </c>
      <c r="B20">
        <f t="shared" si="16"/>
        <v>0</v>
      </c>
      <c r="C20">
        <f t="shared" si="17"/>
        <v>0</v>
      </c>
      <c r="D20" s="92">
        <f>IFERROR(VLOOKUP(A20,HistData!E:H,4,FALSE),D19)</f>
        <v>0</v>
      </c>
      <c r="F20" s="9" t="str">
        <f t="shared" si="29"/>
        <v>$D$31</v>
      </c>
      <c r="G20" s="92">
        <f t="array" aca="1" ref="G20" ca="1">PRODUCT(1+D20:INDIRECT(F20))-1</f>
        <v>-4.1666944445850618E-6</v>
      </c>
      <c r="H20" s="92" t="str">
        <f t="shared" si="19"/>
        <v>NN</v>
      </c>
      <c r="I20" s="60">
        <f t="shared" ca="1" si="2"/>
        <v>2.280911281258208</v>
      </c>
      <c r="J20" s="60">
        <f t="shared" ca="1" si="3"/>
        <v>2.280911281258208</v>
      </c>
      <c r="K20" s="67">
        <f>IFERROR(VLOOKUP(A20,HistData!J:M,4,FALSE),K19)</f>
        <v>-5.0001000020394315E-6</v>
      </c>
      <c r="L20" s="9" t="str">
        <f t="shared" si="30"/>
        <v>$K$31</v>
      </c>
      <c r="M20" s="92">
        <f t="array" aca="1" ref="M20" ca="1">PRODUCT(1+K20:INDIRECT(L20))-1</f>
        <v>-2.5000500010086135E-5</v>
      </c>
      <c r="N20" s="3" t="str">
        <f t="shared" si="21"/>
        <v>NN</v>
      </c>
      <c r="O20" s="60">
        <f t="shared" ca="1" si="5"/>
        <v>101.51650642663553</v>
      </c>
      <c r="P20" s="60">
        <f t="shared" ca="1" si="6"/>
        <v>101.51650642663553</v>
      </c>
      <c r="Q20" s="56" t="b">
        <f t="shared" ca="1" si="22"/>
        <v>1</v>
      </c>
      <c r="R20" s="60">
        <f t="shared" ca="1" si="8"/>
        <v>103.79741770789374</v>
      </c>
      <c r="S20" s="3">
        <f t="shared" ca="1" si="9"/>
        <v>5.1897435120306694E-2</v>
      </c>
      <c r="T20" s="3">
        <f t="shared" si="23"/>
        <v>2000</v>
      </c>
      <c r="U20">
        <f>VLOOKUP(A20,Opt_BS!A:B,2,FALSE)</f>
        <v>2041.51</v>
      </c>
      <c r="V20">
        <f>VLOOKUP(A20,Opt_BS!A:B,2,FALSE)</f>
        <v>2041.51</v>
      </c>
      <c r="W20" s="60" t="str">
        <f t="shared" si="24"/>
        <v>NN</v>
      </c>
      <c r="X20" s="14">
        <f t="shared" si="25"/>
        <v>20</v>
      </c>
      <c r="Y20" s="9" t="str">
        <f t="shared" si="31"/>
        <v>$A$32</v>
      </c>
      <c r="Z20" t="str">
        <f t="shared" ca="1" si="26"/>
        <v>02/20/15</v>
      </c>
      <c r="AA20" s="86" t="str">
        <f t="shared" ca="1" si="11"/>
        <v>SPX US 02/20/15 P2000 Index</v>
      </c>
      <c r="AB20">
        <v>20</v>
      </c>
      <c r="AD20" s="14">
        <f t="shared" ca="1" si="12"/>
        <v>102.7594690054876</v>
      </c>
      <c r="AE20" s="59">
        <f t="shared" ca="1" si="27"/>
        <v>-2.1676009210946923E-3</v>
      </c>
      <c r="AF20" s="59"/>
      <c r="AG20" s="88">
        <f>IFERROR(VLOOKUP(A20,HistData!P:R,3,FALSE),AG19)</f>
        <v>-9.3266826026294769E-4</v>
      </c>
      <c r="AH20" s="84">
        <f>IFERROR(VLOOKUP(A20,HistData!T:V,3,FALSE),AH19)</f>
        <v>-2.5100000000000122E-3</v>
      </c>
      <c r="AI20" s="1">
        <f t="shared" ca="1" si="28"/>
        <v>102.62195398510262</v>
      </c>
      <c r="AJ20" s="86">
        <f t="shared" si="14"/>
        <v>101.99087757927452</v>
      </c>
      <c r="AK20" s="84"/>
      <c r="AL20" s="1">
        <f t="array" aca="1" ref="AL20" ca="1">PRODUCT(1+AE10:AE20)</f>
        <v>1.0223206850220807</v>
      </c>
      <c r="AM20" s="86">
        <f t="array" ref="AM20">PRODUCT(1+AG10:AG20)</f>
        <v>1.0068160298540716</v>
      </c>
      <c r="AP20" s="40">
        <f t="shared" ca="1" si="15"/>
        <v>1.2349326608317446E-3</v>
      </c>
      <c r="AQ20" s="40">
        <f t="array" aca="1" ref="AQ20" ca="1">PRODUCT(1+$AP20:AP$107)-1</f>
        <v>7.8695428202573137E-3</v>
      </c>
    </row>
    <row r="21" spans="1:43" x14ac:dyDescent="0.25">
      <c r="A21" s="97">
        <f>Opt_BS!A20</f>
        <v>42040</v>
      </c>
      <c r="B21">
        <f t="shared" si="16"/>
        <v>0</v>
      </c>
      <c r="C21">
        <f t="shared" si="17"/>
        <v>0</v>
      </c>
      <c r="D21" s="92">
        <f>IFERROR(VLOOKUP(A21,HistData!E:H,4,FALSE),D20)</f>
        <v>-1.6666777779006381E-6</v>
      </c>
      <c r="F21" s="9" t="str">
        <f t="shared" si="29"/>
        <v>$D$31</v>
      </c>
      <c r="G21" s="92">
        <f t="array" aca="1" ref="G21" ca="1">PRODUCT(1+D21:INDIRECT(F21))-1</f>
        <v>-4.1666944445850618E-6</v>
      </c>
      <c r="H21" s="92" t="str">
        <f t="shared" si="19"/>
        <v>NN</v>
      </c>
      <c r="I21" s="60">
        <f t="shared" ca="1" si="2"/>
        <v>2.280911281258208</v>
      </c>
      <c r="J21" s="60">
        <f t="shared" ca="1" si="3"/>
        <v>2.280911281258208</v>
      </c>
      <c r="K21" s="67">
        <f>IFERROR(VLOOKUP(A21,HistData!J:M,4,FALSE),K20)</f>
        <v>-2.000050001249587E-5</v>
      </c>
      <c r="L21" s="9" t="str">
        <f t="shared" si="30"/>
        <v>$K$31</v>
      </c>
      <c r="M21" s="92">
        <f t="array" aca="1" ref="M21" ca="1">PRODUCT(1+K21:INDIRECT(L21))-1</f>
        <v>-2.000050001249587E-5</v>
      </c>
      <c r="N21" s="3" t="str">
        <f t="shared" si="21"/>
        <v>NN</v>
      </c>
      <c r="O21" s="60">
        <f t="shared" ca="1" si="5"/>
        <v>101.51599883395154</v>
      </c>
      <c r="P21" s="60">
        <f t="shared" ca="1" si="6"/>
        <v>101.51599883395154</v>
      </c>
      <c r="Q21" s="56" t="b">
        <f t="shared" ca="1" si="22"/>
        <v>1</v>
      </c>
      <c r="R21" s="60">
        <f t="shared" ca="1" si="8"/>
        <v>103.79691011520976</v>
      </c>
      <c r="S21" s="3">
        <f t="shared" ca="1" si="9"/>
        <v>5.1897435120306694E-2</v>
      </c>
      <c r="T21" s="3">
        <f t="shared" si="23"/>
        <v>2000</v>
      </c>
      <c r="U21">
        <f>VLOOKUP(A21,Opt_BS!A:B,2,FALSE)</f>
        <v>2062.52</v>
      </c>
      <c r="V21">
        <f>VLOOKUP(A21,Opt_BS!A:B,2,FALSE)</f>
        <v>2062.52</v>
      </c>
      <c r="W21" s="60" t="str">
        <f t="shared" si="24"/>
        <v>NN</v>
      </c>
      <c r="X21" s="14">
        <f t="shared" si="25"/>
        <v>10.35</v>
      </c>
      <c r="Y21" s="9" t="str">
        <f t="shared" si="31"/>
        <v>$A$32</v>
      </c>
      <c r="Z21" t="str">
        <f t="shared" ca="1" si="26"/>
        <v>02/20/15</v>
      </c>
      <c r="AA21" s="86" t="str">
        <f t="shared" ca="1" si="11"/>
        <v>SPX US 02/20/15 P2000 Index</v>
      </c>
      <c r="AB21">
        <v>10.35</v>
      </c>
      <c r="AD21" s="14">
        <f t="shared" ca="1" si="12"/>
        <v>103.25977166171458</v>
      </c>
      <c r="AE21" s="59">
        <f t="shared" ca="1" si="27"/>
        <v>4.8686769313712741E-3</v>
      </c>
      <c r="AF21" s="59"/>
      <c r="AG21" s="88">
        <f>IFERROR(VLOOKUP(A21,HistData!P:R,3,FALSE),AG20)</f>
        <v>2.9458339960306557E-3</v>
      </c>
      <c r="AH21" s="84">
        <f>IFERROR(VLOOKUP(A21,HistData!T:V,3,FALSE),AH20)</f>
        <v>6.4200000000000923E-3</v>
      </c>
      <c r="AI21" s="1">
        <f t="shared" ca="1" si="28"/>
        <v>103.09648543710531</v>
      </c>
      <c r="AJ21" s="86">
        <f t="shared" si="14"/>
        <v>102.29132577373255</v>
      </c>
      <c r="AK21" s="84"/>
      <c r="AL21" s="1">
        <f t="array" aca="1" ref="AL21" ca="1">PRODUCT(1+AE11:AE21)</f>
        <v>1.0202346841418679</v>
      </c>
      <c r="AM21" s="86">
        <f t="array" ref="AM21">PRODUCT(1+AG11:AG21)</f>
        <v>1.0037023709014408</v>
      </c>
      <c r="AP21" s="40">
        <f t="shared" ca="1" si="15"/>
        <v>-1.9228429353406185E-3</v>
      </c>
      <c r="AQ21" s="40">
        <f t="array" aca="1" ref="AQ21" ca="1">PRODUCT(1+$AP21:AP$107)-1</f>
        <v>6.6264269683367072E-3</v>
      </c>
    </row>
    <row r="22" spans="1:43" x14ac:dyDescent="0.25">
      <c r="A22" s="97">
        <f>Opt_BS!A21</f>
        <v>42041</v>
      </c>
      <c r="B22">
        <f t="shared" si="16"/>
        <v>0</v>
      </c>
      <c r="C22">
        <f t="shared" si="17"/>
        <v>0</v>
      </c>
      <c r="D22" s="92">
        <f>IFERROR(VLOOKUP(A22,HistData!E:H,4,FALSE),D21)</f>
        <v>1.666680555789668E-6</v>
      </c>
      <c r="F22" s="9" t="str">
        <f t="shared" si="29"/>
        <v>$D$31</v>
      </c>
      <c r="G22" s="92">
        <f t="array" aca="1" ref="G22" ca="1">PRODUCT(1+D22:INDIRECT(F22))-1</f>
        <v>-2.5000208335734797E-6</v>
      </c>
      <c r="H22" s="92" t="str">
        <f t="shared" si="19"/>
        <v>NN</v>
      </c>
      <c r="I22" s="60">
        <f t="shared" ca="1" si="2"/>
        <v>2.2809074797140623</v>
      </c>
      <c r="J22" s="60">
        <f t="shared" ca="1" si="3"/>
        <v>2.2809074797140623</v>
      </c>
      <c r="K22" s="67">
        <f>IFERROR(VLOOKUP(A22,HistData!J:M,4,FALSE),K21)</f>
        <v>2.5001125050660988E-5</v>
      </c>
      <c r="L22" s="9" t="str">
        <f t="shared" si="30"/>
        <v>$K$31</v>
      </c>
      <c r="M22" s="92">
        <f t="array" aca="1" ref="M22" ca="1">PRODUCT(1+K22:INDIRECT(L22))-1</f>
        <v>0</v>
      </c>
      <c r="N22" s="3" t="str">
        <f t="shared" si="21"/>
        <v>NN</v>
      </c>
      <c r="O22" s="60">
        <f t="shared" ca="1" si="5"/>
        <v>101.51396846321559</v>
      </c>
      <c r="P22" s="60">
        <f t="shared" ca="1" si="6"/>
        <v>101.51396846321559</v>
      </c>
      <c r="Q22" s="56" t="b">
        <f t="shared" ca="1" si="22"/>
        <v>1</v>
      </c>
      <c r="R22" s="60">
        <f t="shared" ca="1" si="8"/>
        <v>103.79487594292965</v>
      </c>
      <c r="S22" s="3">
        <f t="shared" ca="1" si="9"/>
        <v>5.1897435120306694E-2</v>
      </c>
      <c r="T22" s="3">
        <f t="shared" si="23"/>
        <v>2000</v>
      </c>
      <c r="U22">
        <f>VLOOKUP(A22,Opt_BS!A:B,2,FALSE)</f>
        <v>2055.4699999999998</v>
      </c>
      <c r="V22">
        <f>VLOOKUP(A22,Opt_BS!A:B,2,FALSE)</f>
        <v>2055.4699999999998</v>
      </c>
      <c r="W22" s="60" t="str">
        <f t="shared" si="24"/>
        <v>NN</v>
      </c>
      <c r="X22" s="14">
        <f t="shared" si="25"/>
        <v>13.77</v>
      </c>
      <c r="Y22" s="9" t="str">
        <f t="shared" si="31"/>
        <v>$A$32</v>
      </c>
      <c r="Z22" t="str">
        <f t="shared" ca="1" si="26"/>
        <v>02/20/15</v>
      </c>
      <c r="AA22" s="86" t="str">
        <f t="shared" ca="1" si="11"/>
        <v>SPX US 02/20/15 P2000 Index</v>
      </c>
      <c r="AB22">
        <v>13.77</v>
      </c>
      <c r="AD22" s="14">
        <f t="shared" ca="1" si="12"/>
        <v>103.08024826132302</v>
      </c>
      <c r="AE22" s="59">
        <f t="shared" ca="1" si="27"/>
        <v>-1.7385608887426907E-3</v>
      </c>
      <c r="AF22" s="59"/>
      <c r="AG22" s="88">
        <f>IFERROR(VLOOKUP(A22,HistData!P:R,3,FALSE),AG21)</f>
        <v>-5.2400421961296129E-4</v>
      </c>
      <c r="AH22" s="84">
        <f>IFERROR(VLOOKUP(A22,HistData!T:V,3,FALSE),AH21)</f>
        <v>-1.0299999999999754E-3</v>
      </c>
      <c r="AI22" s="1">
        <f t="shared" ca="1" si="28"/>
        <v>102.92625095582174</v>
      </c>
      <c r="AJ22" s="86">
        <f t="shared" si="14"/>
        <v>102.23772468739732</v>
      </c>
      <c r="AK22" s="84"/>
      <c r="AL22" s="1">
        <f t="array" aca="1" ref="AL22" ca="1">PRODUCT(1+AE12:AE22)</f>
        <v>1.0187926819463675</v>
      </c>
      <c r="AM22" s="86">
        <f t="array" ref="AM22">PRODUCT(1+AG12:AG22)</f>
        <v>1.0043162576729618</v>
      </c>
      <c r="AP22" s="40">
        <f t="shared" ca="1" si="15"/>
        <v>1.2145566691297294E-3</v>
      </c>
      <c r="AQ22" s="40">
        <f t="array" aca="1" ref="AQ22" ca="1">PRODUCT(1+$AP22:AP$107)-1</f>
        <v>8.5657404772403467E-3</v>
      </c>
    </row>
    <row r="23" spans="1:43" x14ac:dyDescent="0.25">
      <c r="A23" s="97">
        <f>Opt_BS!A22</f>
        <v>42044</v>
      </c>
      <c r="B23">
        <f t="shared" si="16"/>
        <v>0</v>
      </c>
      <c r="C23">
        <f t="shared" si="17"/>
        <v>0</v>
      </c>
      <c r="D23" s="92">
        <f>IFERROR(VLOOKUP(A23,HistData!E:H,4,FALSE),D22)</f>
        <v>4.1666944445850618E-6</v>
      </c>
      <c r="F23" s="9" t="str">
        <f t="shared" si="29"/>
        <v>$D$31</v>
      </c>
      <c r="G23" s="92">
        <f t="array" aca="1" ref="G23" ca="1">PRODUCT(1+D23:INDIRECT(F23))-1</f>
        <v>-4.1666944445850618E-6</v>
      </c>
      <c r="H23" s="92" t="str">
        <f t="shared" si="19"/>
        <v>NN</v>
      </c>
      <c r="I23" s="60">
        <f t="shared" ca="1" si="2"/>
        <v>2.2809112812582084</v>
      </c>
      <c r="J23" s="60">
        <f t="shared" ca="1" si="3"/>
        <v>2.2809112812582084</v>
      </c>
      <c r="K23" s="67">
        <f>IFERROR(VLOOKUP(A23,HistData!J:M,4,FALSE),K22)</f>
        <v>0</v>
      </c>
      <c r="L23" s="9" t="str">
        <f t="shared" si="30"/>
        <v>$K$31</v>
      </c>
      <c r="M23" s="92">
        <f t="array" aca="1" ref="M23" ca="1">PRODUCT(1+K23:INDIRECT(L23))-1</f>
        <v>-2.5000500010086135E-5</v>
      </c>
      <c r="N23" s="3" t="str">
        <f t="shared" si="21"/>
        <v>NN</v>
      </c>
      <c r="O23" s="60">
        <f t="shared" ca="1" si="5"/>
        <v>101.51650642663553</v>
      </c>
      <c r="P23" s="60">
        <f t="shared" ca="1" si="6"/>
        <v>101.51650642663553</v>
      </c>
      <c r="Q23" s="56" t="b">
        <f t="shared" ca="1" si="22"/>
        <v>1</v>
      </c>
      <c r="R23" s="60">
        <f t="shared" ca="1" si="8"/>
        <v>103.79741770789374</v>
      </c>
      <c r="S23" s="3">
        <f t="shared" ca="1" si="9"/>
        <v>5.1897435120306694E-2</v>
      </c>
      <c r="T23" s="3">
        <f t="shared" si="23"/>
        <v>2000</v>
      </c>
      <c r="U23">
        <f>VLOOKUP(A23,Opt_BS!A:B,2,FALSE)</f>
        <v>2046.74</v>
      </c>
      <c r="V23">
        <f>VLOOKUP(A23,Opt_BS!A:B,2,FALSE)</f>
        <v>2046.74</v>
      </c>
      <c r="W23" s="60" t="str">
        <f t="shared" si="24"/>
        <v>NN</v>
      </c>
      <c r="X23" s="14">
        <f t="shared" si="25"/>
        <v>11.93</v>
      </c>
      <c r="Y23" s="9" t="str">
        <f t="shared" si="31"/>
        <v>$A$32</v>
      </c>
      <c r="Z23" t="str">
        <f t="shared" ca="1" si="26"/>
        <v>02/20/15</v>
      </c>
      <c r="AA23" s="86" t="str">
        <f t="shared" ca="1" si="11"/>
        <v>SPX US 02/20/15 P2000 Index</v>
      </c>
      <c r="AB23">
        <v>11.93</v>
      </c>
      <c r="AD23" s="14">
        <f t="shared" ca="1" si="12"/>
        <v>103.17828130690849</v>
      </c>
      <c r="AE23" s="59">
        <f t="shared" ca="1" si="27"/>
        <v>9.510361804421219E-4</v>
      </c>
      <c r="AF23" s="59"/>
      <c r="AG23" s="88">
        <f>IFERROR(VLOOKUP(A23,HistData!P:R,3,FALSE),AG22)</f>
        <v>4.8288850104549752E-5</v>
      </c>
      <c r="AH23" s="84">
        <f>IFERROR(VLOOKUP(A23,HistData!T:V,3,FALSE),AH22)</f>
        <v>-2.0000000000000018E-3</v>
      </c>
      <c r="AI23" s="1">
        <f t="shared" ca="1" si="28"/>
        <v>103.01921969886162</v>
      </c>
      <c r="AJ23" s="86">
        <f t="shared" si="14"/>
        <v>102.24266162955978</v>
      </c>
      <c r="AK23" s="84"/>
      <c r="AL23" s="1">
        <f t="array" aca="1" ref="AL23" ca="1">PRODUCT(1+AE13:AE23)</f>
        <v>1.0182815972639476</v>
      </c>
      <c r="AM23" s="86">
        <f t="array" ref="AM23">PRODUCT(1+AG13:AG23)</f>
        <v>1.0022676991150439</v>
      </c>
      <c r="AP23" s="40">
        <f t="shared" ca="1" si="15"/>
        <v>-9.0274733033757215E-4</v>
      </c>
      <c r="AQ23" s="40">
        <f t="array" aca="1" ref="AQ23" ca="1">PRODUCT(1+$AP23:AP$107)-1</f>
        <v>7.3422662097197833E-3</v>
      </c>
    </row>
    <row r="24" spans="1:43" x14ac:dyDescent="0.25">
      <c r="A24" s="97">
        <f>Opt_BS!A23</f>
        <v>42045</v>
      </c>
      <c r="B24">
        <f t="shared" si="16"/>
        <v>0</v>
      </c>
      <c r="C24">
        <f t="shared" si="17"/>
        <v>0</v>
      </c>
      <c r="D24" s="92">
        <f>IFERROR(VLOOKUP(A24,HistData!E:H,4,FALSE),D23)</f>
        <v>-1.2500031250084476E-5</v>
      </c>
      <c r="F24" s="9" t="str">
        <f t="shared" si="29"/>
        <v>$D$31</v>
      </c>
      <c r="G24" s="92">
        <f t="array" aca="1" ref="G24" ca="1">PRODUCT(1+D24:INDIRECT(F24))-1</f>
        <v>-8.3333541667229838E-6</v>
      </c>
      <c r="H24" s="92" t="str">
        <f t="shared" si="19"/>
        <v>NN</v>
      </c>
      <c r="I24" s="60">
        <f t="shared" ca="1" si="2"/>
        <v>2.2809207851185724</v>
      </c>
      <c r="J24" s="60">
        <f t="shared" ca="1" si="3"/>
        <v>2.2809207851185724</v>
      </c>
      <c r="K24" s="67">
        <f>IFERROR(VLOOKUP(A24,HistData!J:M,4,FALSE),K23)</f>
        <v>0</v>
      </c>
      <c r="L24" s="9" t="str">
        <f t="shared" si="30"/>
        <v>$K$31</v>
      </c>
      <c r="M24" s="92">
        <f t="array" aca="1" ref="M24" ca="1">PRODUCT(1+K24:INDIRECT(L24))-1</f>
        <v>-2.5000500010086135E-5</v>
      </c>
      <c r="N24" s="3" t="str">
        <f t="shared" si="21"/>
        <v>NN</v>
      </c>
      <c r="O24" s="60">
        <f t="shared" ca="1" si="5"/>
        <v>101.51650642663553</v>
      </c>
      <c r="P24" s="60">
        <f t="shared" ca="1" si="6"/>
        <v>101.51650642663553</v>
      </c>
      <c r="Q24" s="56" t="b">
        <f t="shared" ca="1" si="22"/>
        <v>1</v>
      </c>
      <c r="R24" s="60">
        <f t="shared" ca="1" si="8"/>
        <v>103.7974272117541</v>
      </c>
      <c r="S24" s="3">
        <f t="shared" ca="1" si="9"/>
        <v>5.1897435120306694E-2</v>
      </c>
      <c r="T24" s="3">
        <f t="shared" si="23"/>
        <v>2000</v>
      </c>
      <c r="U24">
        <f>VLOOKUP(A24,Opt_BS!A:B,2,FALSE)</f>
        <v>2068.59</v>
      </c>
      <c r="V24">
        <f>VLOOKUP(A24,Opt_BS!A:B,2,FALSE)</f>
        <v>2068.59</v>
      </c>
      <c r="W24" s="60" t="str">
        <f t="shared" si="24"/>
        <v>NN</v>
      </c>
      <c r="X24" s="14">
        <f t="shared" si="25"/>
        <v>5.3</v>
      </c>
      <c r="Y24" s="9" t="str">
        <f t="shared" si="31"/>
        <v>$A$32</v>
      </c>
      <c r="Z24" t="str">
        <f t="shared" ca="1" si="26"/>
        <v>02/20/15</v>
      </c>
      <c r="AA24" s="86" t="str">
        <f t="shared" ca="1" si="11"/>
        <v>SPX US 02/20/15 P2000 Index</v>
      </c>
      <c r="AB24">
        <v>5.3</v>
      </c>
      <c r="AD24" s="14">
        <f t="shared" ca="1" si="12"/>
        <v>103.52237080561648</v>
      </c>
      <c r="AE24" s="59">
        <f t="shared" ca="1" si="27"/>
        <v>3.3349024072661937E-3</v>
      </c>
      <c r="AF24" s="59"/>
      <c r="AG24" s="88">
        <f>IFERROR(VLOOKUP(A24,HistData!P:R,3,FALSE),AG23)</f>
        <v>2.5591854754152266E-3</v>
      </c>
      <c r="AH24" s="84">
        <f>IFERROR(VLOOKUP(A24,HistData!T:V,3,FALSE),AH23)</f>
        <v>6.6100000000000048E-3</v>
      </c>
      <c r="AI24" s="1">
        <f t="shared" ca="1" si="28"/>
        <v>103.34551825440123</v>
      </c>
      <c r="AJ24" s="86">
        <f t="shared" si="14"/>
        <v>102.50431956416995</v>
      </c>
      <c r="AK24" s="84"/>
      <c r="AL24" s="1">
        <f t="array" aca="1" ref="AL24" ca="1">PRODUCT(1+AE15:AE24)</f>
        <v>1.027048148591134</v>
      </c>
      <c r="AM24" s="86">
        <f t="array" ref="AM24">PRODUCT(1+AG15:AG24)</f>
        <v>1.0099438530172049</v>
      </c>
      <c r="AP24" s="40">
        <f t="shared" ca="1" si="15"/>
        <v>-7.7571693185096713E-4</v>
      </c>
      <c r="AQ24" s="40">
        <f t="array" aca="1" ref="AQ24" ca="1">PRODUCT(1+$AP24:AP$107)-1</f>
        <v>8.2524634293867916E-3</v>
      </c>
    </row>
    <row r="25" spans="1:43" x14ac:dyDescent="0.25">
      <c r="A25" s="97">
        <f>Opt_BS!A24</f>
        <v>42046</v>
      </c>
      <c r="B25">
        <f t="shared" si="16"/>
        <v>0</v>
      </c>
      <c r="C25">
        <f t="shared" si="17"/>
        <v>0</v>
      </c>
      <c r="D25" s="92">
        <f>IFERROR(VLOOKUP(A25,HistData!E:H,4,FALSE),D24)</f>
        <v>4.1667291676983353E-6</v>
      </c>
      <c r="F25" s="9" t="str">
        <f t="shared" si="29"/>
        <v>$D$31</v>
      </c>
      <c r="G25" s="92">
        <f t="array" aca="1" ref="G25" ca="1">PRODUCT(1+D25:INDIRECT(F25))-1</f>
        <v>4.1667291676983353E-6</v>
      </c>
      <c r="H25" s="92" t="str">
        <f t="shared" si="19"/>
        <v>NN</v>
      </c>
      <c r="I25" s="60">
        <f t="shared" ca="1" si="2"/>
        <v>2.2808922735374795</v>
      </c>
      <c r="J25" s="60">
        <f t="shared" ca="1" si="3"/>
        <v>2.2808922735374795</v>
      </c>
      <c r="K25" s="67">
        <f>IFERROR(VLOOKUP(A25,HistData!J:M,4,FALSE),K24)</f>
        <v>-1.2500250004987556E-5</v>
      </c>
      <c r="L25" s="9" t="str">
        <f t="shared" si="30"/>
        <v>$K$31</v>
      </c>
      <c r="M25" s="92">
        <f t="array" aca="1" ref="M25" ca="1">PRODUCT(1+K25:INDIRECT(L25))-1</f>
        <v>-2.5000500010086135E-5</v>
      </c>
      <c r="N25" s="3" t="str">
        <f t="shared" si="21"/>
        <v>NN</v>
      </c>
      <c r="O25" s="60">
        <f t="shared" ca="1" si="5"/>
        <v>101.51650642663553</v>
      </c>
      <c r="P25" s="60">
        <f t="shared" ca="1" si="6"/>
        <v>101.51650642663553</v>
      </c>
      <c r="Q25" s="56" t="b">
        <f t="shared" ca="1" si="22"/>
        <v>1</v>
      </c>
      <c r="R25" s="60">
        <f t="shared" ca="1" si="8"/>
        <v>103.79739870017301</v>
      </c>
      <c r="S25" s="3">
        <f t="shared" ca="1" si="9"/>
        <v>5.1897435120306694E-2</v>
      </c>
      <c r="T25" s="3">
        <f t="shared" si="23"/>
        <v>2000</v>
      </c>
      <c r="U25">
        <f>VLOOKUP(A25,Opt_BS!A:B,2,FALSE)</f>
        <v>2068.5300000000002</v>
      </c>
      <c r="V25">
        <f>VLOOKUP(A25,Opt_BS!A:B,2,FALSE)</f>
        <v>2068.5300000000002</v>
      </c>
      <c r="W25" s="60" t="str">
        <f t="shared" si="24"/>
        <v>NN</v>
      </c>
      <c r="X25" s="14">
        <f t="shared" si="25"/>
        <v>4.5999999999999996</v>
      </c>
      <c r="Y25" s="9" t="str">
        <f t="shared" si="31"/>
        <v>$A$32</v>
      </c>
      <c r="Z25" t="str">
        <f t="shared" ca="1" si="26"/>
        <v>02/20/15</v>
      </c>
      <c r="AA25" s="86" t="str">
        <f t="shared" ca="1" si="11"/>
        <v>SPX US 02/20/15 P2000 Index</v>
      </c>
      <c r="AB25">
        <v>4.5999999999999996</v>
      </c>
      <c r="AD25" s="14">
        <f t="shared" ca="1" si="12"/>
        <v>103.55867049861959</v>
      </c>
      <c r="AE25" s="59">
        <f t="shared" ca="1" si="27"/>
        <v>3.506458818574032E-4</v>
      </c>
      <c r="AF25" s="59"/>
      <c r="AG25" s="88">
        <f>IFERROR(VLOOKUP(A25,HistData!P:R,3,FALSE),AG24)</f>
        <v>3.6466468050555534E-4</v>
      </c>
      <c r="AH25" s="84">
        <f>IFERROR(VLOOKUP(A25,HistData!T:V,3,FALSE),AH24)</f>
        <v>7.5000000000002842E-4</v>
      </c>
      <c r="AI25" s="1">
        <f t="shared" ca="1" si="28"/>
        <v>103.37993534508762</v>
      </c>
      <c r="AJ25" s="86">
        <f t="shared" si="14"/>
        <v>102.54169926911426</v>
      </c>
      <c r="AK25" s="84"/>
      <c r="AL25" s="1">
        <f t="array" aca="1" ref="AL25" ca="1">PRODUCT(1+AE16:AE25)</f>
        <v>1.0196144656747745</v>
      </c>
      <c r="AM25" s="86">
        <f t="array" ref="AM25">PRODUCT(1+AG16:AG25)</f>
        <v>1.0166064174189082</v>
      </c>
      <c r="AP25" s="40">
        <f t="shared" ca="1" si="15"/>
        <v>1.4018798648152142E-5</v>
      </c>
      <c r="AQ25" s="40">
        <f t="array" aca="1" ref="AQ25" ca="1">PRODUCT(1+$AP25:AP$107)-1</f>
        <v>9.035189110412567E-3</v>
      </c>
    </row>
    <row r="26" spans="1:43" x14ac:dyDescent="0.25">
      <c r="A26" s="97">
        <f>Opt_BS!A25</f>
        <v>42047</v>
      </c>
      <c r="B26">
        <f t="shared" si="16"/>
        <v>0</v>
      </c>
      <c r="C26">
        <f t="shared" si="17"/>
        <v>0</v>
      </c>
      <c r="D26" s="92">
        <f>IFERROR(VLOOKUP(A26,HistData!E:H,4,FALSE),D25)</f>
        <v>4.1667118060306763E-6</v>
      </c>
      <c r="F26" s="9" t="str">
        <f t="shared" si="29"/>
        <v>$D$31</v>
      </c>
      <c r="G26" s="92">
        <f t="array" aca="1" ref="G26" ca="1">PRODUCT(1+D26:INDIRECT(F26))-1</f>
        <v>0</v>
      </c>
      <c r="H26" s="92" t="str">
        <f t="shared" si="19"/>
        <v>NN</v>
      </c>
      <c r="I26" s="60">
        <f t="shared" ca="1" si="2"/>
        <v>2.2809017773978439</v>
      </c>
      <c r="J26" s="60">
        <f t="shared" ca="1" si="3"/>
        <v>2.2809017773978439</v>
      </c>
      <c r="K26" s="67">
        <f>IFERROR(VLOOKUP(A26,HistData!J:M,4,FALSE),K25)</f>
        <v>1.2500406263216135E-5</v>
      </c>
      <c r="L26" s="9" t="str">
        <f t="shared" si="30"/>
        <v>$K$31</v>
      </c>
      <c r="M26" s="92">
        <f t="array" aca="1" ref="M26" ca="1">PRODUCT(1+K26:INDIRECT(L26))-1</f>
        <v>-1.2500406263327157E-5</v>
      </c>
      <c r="N26" s="3" t="str">
        <f t="shared" si="21"/>
        <v>NN</v>
      </c>
      <c r="O26" s="60">
        <f t="shared" ca="1" si="5"/>
        <v>101.51523744492556</v>
      </c>
      <c r="P26" s="60">
        <f t="shared" ca="1" si="6"/>
        <v>101.51523744492556</v>
      </c>
      <c r="Q26" s="56" t="b">
        <f t="shared" ca="1" si="22"/>
        <v>1</v>
      </c>
      <c r="R26" s="60">
        <f t="shared" ca="1" si="8"/>
        <v>103.7961392223234</v>
      </c>
      <c r="S26" s="3">
        <f t="shared" ca="1" si="9"/>
        <v>5.1897435120306694E-2</v>
      </c>
      <c r="T26" s="3">
        <f t="shared" si="23"/>
        <v>2000</v>
      </c>
      <c r="U26">
        <f>VLOOKUP(A26,Opt_BS!A:B,2,FALSE)</f>
        <v>2088.48</v>
      </c>
      <c r="V26">
        <f>VLOOKUP(A26,Opt_BS!A:B,2,FALSE)</f>
        <v>2088.48</v>
      </c>
      <c r="W26" s="60" t="str">
        <f t="shared" si="24"/>
        <v>NN</v>
      </c>
      <c r="X26" s="14">
        <f t="shared" si="25"/>
        <v>1.2</v>
      </c>
      <c r="Y26" s="9" t="str">
        <f t="shared" si="31"/>
        <v>$A$32</v>
      </c>
      <c r="Z26" t="str">
        <f t="shared" ca="1" si="26"/>
        <v>02/20/15</v>
      </c>
      <c r="AA26" s="86" t="str">
        <f t="shared" ca="1" si="11"/>
        <v>SPX US 02/20/15 P2000 Index</v>
      </c>
      <c r="AB26">
        <v>1.2</v>
      </c>
      <c r="AD26" s="14">
        <f t="shared" ca="1" si="12"/>
        <v>103.73386230017904</v>
      </c>
      <c r="AE26" s="59">
        <f t="shared" ca="1" si="27"/>
        <v>1.6917154374029852E-3</v>
      </c>
      <c r="AF26" s="59"/>
      <c r="AG26" s="88">
        <f>IFERROR(VLOOKUP(A26,HistData!P:R,3,FALSE),AG25)</f>
        <v>9.9042588312969748E-4</v>
      </c>
      <c r="AH26" s="84">
        <f>IFERROR(VLOOKUP(A26,HistData!T:V,3,FALSE),AH25)</f>
        <v>4.410000000000025E-3</v>
      </c>
      <c r="AI26" s="1">
        <f t="shared" ca="1" si="28"/>
        <v>103.54603829086174</v>
      </c>
      <c r="AJ26" s="86">
        <f t="shared" si="14"/>
        <v>102.6432592221705</v>
      </c>
      <c r="AK26" s="84"/>
      <c r="AL26" s="1">
        <f t="array" aca="1" ref="AL26" ca="1">PRODUCT(1+AE17:AE26)</f>
        <v>1.0153279552740055</v>
      </c>
      <c r="AM26" s="86">
        <f t="array" ref="AM26">PRODUCT(1+AG17:AG26)</f>
        <v>1.0125863616439494</v>
      </c>
      <c r="AP26" s="40">
        <f t="shared" ca="1" si="15"/>
        <v>-7.0128955427328776E-4</v>
      </c>
      <c r="AQ26" s="40">
        <f t="array" aca="1" ref="AQ26" ca="1">PRODUCT(1+$AP26:AP$107)-1</f>
        <v>9.0210438475664123E-3</v>
      </c>
    </row>
    <row r="27" spans="1:43" x14ac:dyDescent="0.25">
      <c r="A27" s="97">
        <f>Opt_BS!A26</f>
        <v>42048</v>
      </c>
      <c r="B27">
        <f t="shared" si="16"/>
        <v>0</v>
      </c>
      <c r="C27">
        <f t="shared" si="17"/>
        <v>0</v>
      </c>
      <c r="D27" s="92">
        <f>IFERROR(VLOOKUP(A27,HistData!E:H,4,FALSE),D26)</f>
        <v>0</v>
      </c>
      <c r="F27" s="9" t="str">
        <f t="shared" si="29"/>
        <v>$D$31</v>
      </c>
      <c r="G27" s="92">
        <f t="array" aca="1" ref="G27" ca="1">PRODUCT(1+D27:INDIRECT(F27))-1</f>
        <v>-4.1666944445850618E-6</v>
      </c>
      <c r="H27" s="92" t="str">
        <f t="shared" si="19"/>
        <v>NN</v>
      </c>
      <c r="I27" s="60">
        <f t="shared" ca="1" si="2"/>
        <v>2.2809112812582084</v>
      </c>
      <c r="J27" s="60">
        <f t="shared" ca="1" si="3"/>
        <v>2.2809112812582084</v>
      </c>
      <c r="K27" s="67">
        <f>IFERROR(VLOOKUP(A27,HistData!J:M,4,FALSE),K26)</f>
        <v>0</v>
      </c>
      <c r="L27" s="9" t="str">
        <f t="shared" si="30"/>
        <v>$K$31</v>
      </c>
      <c r="M27" s="92">
        <f t="array" aca="1" ref="M27" ca="1">PRODUCT(1+K27:INDIRECT(L27))-1</f>
        <v>-2.5000500010086135E-5</v>
      </c>
      <c r="N27" s="3" t="str">
        <f t="shared" si="21"/>
        <v>NN</v>
      </c>
      <c r="O27" s="60">
        <f t="shared" ca="1" si="5"/>
        <v>101.51650642663553</v>
      </c>
      <c r="P27" s="60">
        <f t="shared" ca="1" si="6"/>
        <v>101.51650642663553</v>
      </c>
      <c r="Q27" s="56" t="b">
        <f t="shared" ca="1" si="22"/>
        <v>1</v>
      </c>
      <c r="R27" s="60">
        <f t="shared" ca="1" si="8"/>
        <v>103.79741770789374</v>
      </c>
      <c r="S27" s="3">
        <f t="shared" ca="1" si="9"/>
        <v>5.1897435120306694E-2</v>
      </c>
      <c r="T27" s="3">
        <f t="shared" si="23"/>
        <v>2000</v>
      </c>
      <c r="U27">
        <f>VLOOKUP(A27,Opt_BS!A:B,2,FALSE)</f>
        <v>2096.9899999999998</v>
      </c>
      <c r="V27">
        <f>VLOOKUP(A27,Opt_BS!A:B,2,FALSE)</f>
        <v>2096.9899999999998</v>
      </c>
      <c r="W27" s="60" t="str">
        <f t="shared" si="24"/>
        <v>NN</v>
      </c>
      <c r="X27" s="14">
        <f t="shared" si="25"/>
        <v>0.5</v>
      </c>
      <c r="Y27" s="9" t="str">
        <f t="shared" si="31"/>
        <v>$A$32</v>
      </c>
      <c r="Z27" t="str">
        <f t="shared" ca="1" si="26"/>
        <v>02/20/15</v>
      </c>
      <c r="AA27" s="86" t="str">
        <f t="shared" ca="1" si="11"/>
        <v>SPX US 02/20/15 P2000 Index</v>
      </c>
      <c r="AB27">
        <v>0.5</v>
      </c>
      <c r="AD27" s="14">
        <f t="shared" ca="1" si="12"/>
        <v>103.77146899033359</v>
      </c>
      <c r="AE27" s="59">
        <f t="shared" ca="1" si="27"/>
        <v>3.6253051145163084E-4</v>
      </c>
      <c r="AF27" s="59"/>
      <c r="AG27" s="88">
        <f>IFERROR(VLOOKUP(A27,HistData!P:R,3,FALSE),AG26)</f>
        <v>3.0920184696570097E-4</v>
      </c>
      <c r="AH27" s="84">
        <f>IFERROR(VLOOKUP(A27,HistData!T:V,3,FALSE),AH26)</f>
        <v>5.2999999999991942E-4</v>
      </c>
      <c r="AI27" s="1">
        <f t="shared" ca="1" si="28"/>
        <v>103.5816909409621</v>
      </c>
      <c r="AJ27" s="86">
        <f t="shared" si="14"/>
        <v>102.67499670750057</v>
      </c>
      <c r="AK27" s="84"/>
      <c r="AL27" s="1">
        <f t="array" aca="1" ref="AL27" ca="1">PRODUCT(1+AE18:AE27)</f>
        <v>1.0192818887051727</v>
      </c>
      <c r="AM27" s="86">
        <f t="array" ref="AM27">PRODUCT(1+AG18:AG27)</f>
        <v>1.0202678552656472</v>
      </c>
      <c r="AP27" s="40">
        <f t="shared" ca="1" si="15"/>
        <v>-5.3328664485929878E-5</v>
      </c>
      <c r="AQ27" s="40">
        <f t="array" aca="1" ref="AQ27" ca="1">PRODUCT(1+$AP27:AP$107)-1</f>
        <v>9.7291563575658824E-3</v>
      </c>
    </row>
    <row r="28" spans="1:43" x14ac:dyDescent="0.25">
      <c r="A28" s="97">
        <f>Opt_BS!A27</f>
        <v>42051</v>
      </c>
      <c r="B28">
        <f t="shared" si="16"/>
        <v>0</v>
      </c>
      <c r="C28">
        <f t="shared" si="17"/>
        <v>0</v>
      </c>
      <c r="D28" s="92">
        <f>IFERROR(VLOOKUP(A28,HistData!E:H,4,FALSE),D27)</f>
        <v>4.1666944445850618E-6</v>
      </c>
      <c r="F28" s="9" t="str">
        <f t="shared" si="29"/>
        <v>$D$31</v>
      </c>
      <c r="G28" s="92">
        <f t="array" aca="1" ref="G28" ca="1">PRODUCT(1+D28:INDIRECT(F28))-1</f>
        <v>-4.1666944445850618E-6</v>
      </c>
      <c r="H28" s="92" t="str">
        <f t="shared" si="19"/>
        <v>NN</v>
      </c>
      <c r="I28" s="60">
        <f t="shared" ca="1" si="2"/>
        <v>2.2809112812582084</v>
      </c>
      <c r="J28" s="60">
        <f t="shared" ca="1" si="3"/>
        <v>2.2809112812582084</v>
      </c>
      <c r="K28" s="67">
        <f>IFERROR(VLOOKUP(A28,HistData!J:M,4,FALSE),K27)</f>
        <v>-5.0001000020394315E-6</v>
      </c>
      <c r="L28" s="9" t="str">
        <f t="shared" si="30"/>
        <v>$K$31</v>
      </c>
      <c r="M28" s="92">
        <f t="array" aca="1" ref="M28" ca="1">PRODUCT(1+K28:INDIRECT(L28))-1</f>
        <v>-2.5000500010086135E-5</v>
      </c>
      <c r="N28" s="3" t="str">
        <f t="shared" si="21"/>
        <v>NN</v>
      </c>
      <c r="O28" s="60">
        <f t="shared" ca="1" si="5"/>
        <v>101.51650642663553</v>
      </c>
      <c r="P28" s="60">
        <f t="shared" ca="1" si="6"/>
        <v>101.51650642663553</v>
      </c>
      <c r="Q28" s="56" t="b">
        <f t="shared" ca="1" si="22"/>
        <v>1</v>
      </c>
      <c r="R28" s="60">
        <f t="shared" ca="1" si="8"/>
        <v>103.79741770789374</v>
      </c>
      <c r="S28" s="3">
        <f t="shared" ca="1" si="9"/>
        <v>5.1897435120306694E-2</v>
      </c>
      <c r="T28" s="3">
        <f t="shared" si="23"/>
        <v>2000</v>
      </c>
      <c r="U28">
        <f>VLOOKUP(A28,Opt_BS!A:B,2,FALSE)</f>
        <v>2096.9899999999998</v>
      </c>
      <c r="V28">
        <f>VLOOKUP(A28,Opt_BS!A:B,2,FALSE)</f>
        <v>2096.9899999999998</v>
      </c>
      <c r="W28" s="60" t="str">
        <f t="shared" si="24"/>
        <v>NN</v>
      </c>
      <c r="X28" s="14">
        <f t="shared" si="25"/>
        <v>0.5</v>
      </c>
      <c r="Y28" s="9" t="str">
        <f t="shared" si="31"/>
        <v>$A$32</v>
      </c>
      <c r="Z28" t="str">
        <f t="shared" ca="1" si="26"/>
        <v>02/20/15</v>
      </c>
      <c r="AA28" s="86" t="str">
        <f t="shared" ca="1" si="11"/>
        <v>SPX US 02/20/15 P2000 Index</v>
      </c>
      <c r="AB28">
        <v>0.5</v>
      </c>
      <c r="AD28" s="14">
        <f t="shared" ca="1" si="12"/>
        <v>103.77146899033359</v>
      </c>
      <c r="AE28" s="59">
        <f t="shared" ca="1" si="27"/>
        <v>0</v>
      </c>
      <c r="AF28" s="59"/>
      <c r="AG28" s="88">
        <f>IFERROR(VLOOKUP(A28,HistData!P:R,3,FALSE),AG27)</f>
        <v>3.0920184696570097E-4</v>
      </c>
      <c r="AH28" s="84">
        <f>IFERROR(VLOOKUP(A28,HistData!T:V,3,FALSE),AH27)</f>
        <v>5.2999999999991942E-4</v>
      </c>
      <c r="AI28" s="1">
        <f t="shared" ca="1" si="28"/>
        <v>103.5816909409621</v>
      </c>
      <c r="AJ28" s="86">
        <f t="shared" si="14"/>
        <v>102.70674400611972</v>
      </c>
      <c r="AK28" s="84"/>
      <c r="AL28" s="1">
        <f t="array" aca="1" ref="AL28" ca="1">PRODUCT(1+AE19:AE28)</f>
        <v>1.014459210792112</v>
      </c>
      <c r="AM28" s="86">
        <f t="array" ref="AM28">PRODUCT(1+AG19:AG28)</f>
        <v>1.0120367347775661</v>
      </c>
      <c r="AP28" s="40">
        <f t="shared" ca="1" si="15"/>
        <v>3.0920184696570097E-4</v>
      </c>
      <c r="AQ28" s="40">
        <f t="array" aca="1" ref="AQ28" ca="1">PRODUCT(1+$AP28:AP$107)-1</f>
        <v>9.7830067367368212E-3</v>
      </c>
    </row>
    <row r="29" spans="1:43" x14ac:dyDescent="0.25">
      <c r="A29" s="97">
        <f>Opt_BS!A28</f>
        <v>42052</v>
      </c>
      <c r="B29">
        <f t="shared" si="16"/>
        <v>0</v>
      </c>
      <c r="C29">
        <f t="shared" si="17"/>
        <v>0</v>
      </c>
      <c r="D29" s="92">
        <f>IFERROR(VLOOKUP(A29,HistData!E:H,4,FALSE),D28)</f>
        <v>-4.1666770833614919E-6</v>
      </c>
      <c r="F29" s="9" t="str">
        <f t="shared" si="29"/>
        <v>$D$31</v>
      </c>
      <c r="G29" s="92">
        <f t="array" aca="1" ref="G29" ca="1">PRODUCT(1+D29:INDIRECT(F29))-1</f>
        <v>-8.3333541667229838E-6</v>
      </c>
      <c r="H29" s="92" t="str">
        <f t="shared" si="19"/>
        <v>NN</v>
      </c>
      <c r="I29" s="60">
        <f t="shared" ca="1" si="2"/>
        <v>2.2809207851185724</v>
      </c>
      <c r="J29" s="60">
        <f t="shared" ca="1" si="3"/>
        <v>2.2809207851185724</v>
      </c>
      <c r="K29" s="67">
        <f>IFERROR(VLOOKUP(A29,HistData!J:M,4,FALSE),K28)</f>
        <v>-2.000050001249587E-5</v>
      </c>
      <c r="L29" s="9" t="str">
        <f t="shared" si="30"/>
        <v>$K$31</v>
      </c>
      <c r="M29" s="92">
        <f t="array" aca="1" ref="M29" ca="1">PRODUCT(1+K29:INDIRECT(L29))-1</f>
        <v>-2.000050001249587E-5</v>
      </c>
      <c r="N29" s="3" t="str">
        <f t="shared" si="21"/>
        <v>NN</v>
      </c>
      <c r="O29" s="60">
        <f t="shared" ca="1" si="5"/>
        <v>101.51599883395154</v>
      </c>
      <c r="P29" s="60">
        <f t="shared" ca="1" si="6"/>
        <v>101.51599883395154</v>
      </c>
      <c r="Q29" s="56" t="b">
        <f t="shared" ca="1" si="22"/>
        <v>1</v>
      </c>
      <c r="R29" s="60">
        <f t="shared" ca="1" si="8"/>
        <v>103.79691961907011</v>
      </c>
      <c r="S29" s="3">
        <f t="shared" ca="1" si="9"/>
        <v>5.1897435120306694E-2</v>
      </c>
      <c r="T29" s="3">
        <f t="shared" si="23"/>
        <v>2000</v>
      </c>
      <c r="U29">
        <f>VLOOKUP(A29,Opt_BS!A:B,2,FALSE)</f>
        <v>2100.34</v>
      </c>
      <c r="V29">
        <f>VLOOKUP(A29,Opt_BS!A:B,2,FALSE)</f>
        <v>2100.34</v>
      </c>
      <c r="W29" s="60" t="str">
        <f t="shared" si="24"/>
        <v>NN</v>
      </c>
      <c r="X29" s="14">
        <f t="shared" si="25"/>
        <v>0.46</v>
      </c>
      <c r="Y29" s="9" t="str">
        <f t="shared" si="31"/>
        <v>$A$32</v>
      </c>
      <c r="Z29" t="str">
        <f t="shared" ca="1" si="26"/>
        <v>02/20/15</v>
      </c>
      <c r="AA29" s="86" t="str">
        <f t="shared" ca="1" si="11"/>
        <v>SPX US 02/20/15 P2000 Index</v>
      </c>
      <c r="AB29">
        <v>0.46</v>
      </c>
      <c r="AD29" s="14">
        <f t="shared" ca="1" si="12"/>
        <v>103.77304679891476</v>
      </c>
      <c r="AE29" s="59">
        <f t="shared" ca="1" si="27"/>
        <v>1.5204647255462334E-5</v>
      </c>
      <c r="AF29" s="59"/>
      <c r="AG29" s="88">
        <f>IFERROR(VLOOKUP(A29,HistData!P:R,3,FALSE),AG28)</f>
        <v>6.8690282385874823E-5</v>
      </c>
      <c r="AH29" s="84">
        <f>IFERROR(VLOOKUP(A29,HistData!T:V,3,FALSE),AH28)</f>
        <v>2.6100000000000012E-3</v>
      </c>
      <c r="AI29" s="1">
        <f t="shared" ca="1" si="28"/>
        <v>103.58318673952449</v>
      </c>
      <c r="AJ29" s="86">
        <f t="shared" si="14"/>
        <v>102.71379896136844</v>
      </c>
      <c r="AK29" s="84"/>
      <c r="AL29" s="1">
        <f t="array" aca="1" ref="AL29" ca="1">PRODUCT(1+AE20:AE29)</f>
        <v>1.0076746138261861</v>
      </c>
      <c r="AM29" s="86">
        <f t="array" ref="AM29">PRODUCT(1+AG20:AG29)</f>
        <v>1.0061488193532226</v>
      </c>
      <c r="AP29" s="40">
        <f t="shared" ca="1" si="15"/>
        <v>5.348563513041249E-5</v>
      </c>
      <c r="AQ29" s="40">
        <f t="array" aca="1" ref="AQ29" ca="1">PRODUCT(1+$AP29:AP$107)-1</f>
        <v>9.4708764772704068E-3</v>
      </c>
    </row>
    <row r="30" spans="1:43" x14ac:dyDescent="0.25">
      <c r="A30" s="97">
        <f>Opt_BS!A29</f>
        <v>42053</v>
      </c>
      <c r="B30">
        <f t="shared" si="16"/>
        <v>0</v>
      </c>
      <c r="C30">
        <f t="shared" si="17"/>
        <v>0</v>
      </c>
      <c r="D30" s="92">
        <f>IFERROR(VLOOKUP(A30,HistData!E:H,4,FALSE),D29)</f>
        <v>-4.1666944445850618E-6</v>
      </c>
      <c r="F30" s="9" t="str">
        <f t="shared" si="29"/>
        <v>$D$31</v>
      </c>
      <c r="G30" s="92">
        <f t="array" aca="1" ref="G30" ca="1">PRODUCT(1+D30:INDIRECT(F30))-1</f>
        <v>-4.1666944445850618E-6</v>
      </c>
      <c r="H30" s="92" t="str">
        <f t="shared" si="19"/>
        <v>NN</v>
      </c>
      <c r="I30" s="60">
        <f t="shared" ca="1" si="2"/>
        <v>2.280911281258208</v>
      </c>
      <c r="J30" s="60">
        <f t="shared" ca="1" si="3"/>
        <v>2.280911281258208</v>
      </c>
      <c r="K30" s="67">
        <f>IFERROR(VLOOKUP(A30,HistData!J:M,4,FALSE),K29)</f>
        <v>0</v>
      </c>
      <c r="L30" s="9" t="str">
        <f t="shared" si="30"/>
        <v>$K$31</v>
      </c>
      <c r="M30" s="92">
        <f t="array" aca="1" ref="M30" ca="1">PRODUCT(1+K30:INDIRECT(L30))-1</f>
        <v>0</v>
      </c>
      <c r="N30" s="3" t="str">
        <f t="shared" si="21"/>
        <v>NN</v>
      </c>
      <c r="O30" s="60">
        <f t="shared" ca="1" si="5"/>
        <v>101.51396846321559</v>
      </c>
      <c r="P30" s="60">
        <f t="shared" ca="1" si="6"/>
        <v>101.51396846321559</v>
      </c>
      <c r="Q30" s="56" t="b">
        <f t="shared" ca="1" si="22"/>
        <v>1</v>
      </c>
      <c r="R30" s="60">
        <f t="shared" ca="1" si="8"/>
        <v>103.7948797444738</v>
      </c>
      <c r="S30" s="3">
        <f t="shared" ca="1" si="9"/>
        <v>5.1897435120306694E-2</v>
      </c>
      <c r="T30" s="3">
        <f t="shared" si="23"/>
        <v>2000</v>
      </c>
      <c r="U30">
        <f>VLOOKUP(A30,Opt_BS!A:B,2,FALSE)</f>
        <v>2099.6799999999998</v>
      </c>
      <c r="V30">
        <f>VLOOKUP(A30,Opt_BS!A:B,2,FALSE)</f>
        <v>2099.6799999999998</v>
      </c>
      <c r="W30" s="60" t="str">
        <f t="shared" si="24"/>
        <v>NN</v>
      </c>
      <c r="X30" s="14">
        <f t="shared" si="25"/>
        <v>0.2</v>
      </c>
      <c r="Y30" s="9" t="str">
        <f t="shared" si="31"/>
        <v>$A$32</v>
      </c>
      <c r="Z30" t="str">
        <f t="shared" ca="1" si="26"/>
        <v>02/20/15</v>
      </c>
      <c r="AA30" s="86" t="str">
        <f t="shared" ca="1" si="11"/>
        <v>SPX US 02/20/15 P2000 Index</v>
      </c>
      <c r="AB30">
        <v>0.2</v>
      </c>
      <c r="AD30" s="14">
        <f t="shared" ca="1" si="12"/>
        <v>103.78450025744974</v>
      </c>
      <c r="AE30" s="59">
        <f t="shared" ca="1" si="27"/>
        <v>1.1037026365001701E-4</v>
      </c>
      <c r="AF30" s="59"/>
      <c r="AG30" s="88">
        <f>IFERROR(VLOOKUP(A30,HistData!P:R,3,FALSE),AG29)</f>
        <v>6.1817007919406919E-5</v>
      </c>
      <c r="AH30" s="84">
        <f>IFERROR(VLOOKUP(A30,HistData!T:V,3,FALSE),AH29)</f>
        <v>7.699999999999374E-4</v>
      </c>
      <c r="AI30" s="1">
        <f t="shared" ca="1" si="28"/>
        <v>103.59404487144791</v>
      </c>
      <c r="AJ30" s="86">
        <f t="shared" si="14"/>
        <v>102.72014842109226</v>
      </c>
      <c r="AK30" s="84"/>
      <c r="AL30" s="1">
        <f t="array" aca="1" ref="AL30" ca="1">PRODUCT(1+AE21:AE30)</f>
        <v>1.0099750539963124</v>
      </c>
      <c r="AM30" s="86">
        <f t="array" ref="AM30">PRODUCT(1+AG21:AG30)</f>
        <v>1.0071503536309008</v>
      </c>
      <c r="AP30" s="40">
        <f t="shared" ca="1" si="15"/>
        <v>-4.855325573061009E-5</v>
      </c>
      <c r="AQ30" s="40">
        <f t="array" aca="1" ref="AQ30" ca="1">PRODUCT(1+$AP30:AP$107)-1</f>
        <v>9.4168871739503945E-3</v>
      </c>
    </row>
    <row r="31" spans="1:43" x14ac:dyDescent="0.25">
      <c r="A31" s="97">
        <f>Opt_BS!A30</f>
        <v>42054</v>
      </c>
      <c r="B31">
        <f t="shared" si="16"/>
        <v>0</v>
      </c>
      <c r="C31">
        <f t="shared" si="17"/>
        <v>0</v>
      </c>
      <c r="D31" s="92">
        <f>IFERROR(VLOOKUP(A31,HistData!E:H,4,FALSE),D30)</f>
        <v>0</v>
      </c>
      <c r="F31" s="9" t="str">
        <f t="shared" si="29"/>
        <v>$D$31</v>
      </c>
      <c r="G31" s="92">
        <f t="array" aca="1" ref="G31" ca="1">PRODUCT(1+D31:INDIRECT(F31))-1</f>
        <v>0</v>
      </c>
      <c r="H31" s="92" t="str">
        <f t="shared" si="19"/>
        <v>NN</v>
      </c>
      <c r="I31" s="60">
        <f t="shared" ca="1" si="2"/>
        <v>2.2809017773978439</v>
      </c>
      <c r="J31" s="60">
        <f t="shared" ca="1" si="3"/>
        <v>2.2809017773978439</v>
      </c>
      <c r="K31" s="67">
        <f>IFERROR(VLOOKUP(A31,HistData!J:M,4,FALSE),K30)</f>
        <v>0</v>
      </c>
      <c r="L31" s="9" t="str">
        <f t="shared" si="30"/>
        <v>$K$31</v>
      </c>
      <c r="M31" s="92">
        <f t="array" aca="1" ref="M31" ca="1">PRODUCT(1+K31:INDIRECT(L31))-1</f>
        <v>0</v>
      </c>
      <c r="N31" s="3" t="str">
        <f t="shared" si="21"/>
        <v>NN</v>
      </c>
      <c r="O31" s="60">
        <f t="shared" ca="1" si="5"/>
        <v>101.51396846321559</v>
      </c>
      <c r="P31" s="60">
        <f t="shared" ca="1" si="6"/>
        <v>101.51396846321559</v>
      </c>
      <c r="Q31" s="56" t="b">
        <f t="shared" ca="1" si="22"/>
        <v>1</v>
      </c>
      <c r="R31" s="60">
        <f t="shared" ca="1" si="8"/>
        <v>103.79487024061343</v>
      </c>
      <c r="S31" s="3">
        <f t="shared" ca="1" si="9"/>
        <v>5.1897435120306694E-2</v>
      </c>
      <c r="T31" s="3">
        <f t="shared" si="23"/>
        <v>2000</v>
      </c>
      <c r="U31">
        <f>VLOOKUP(A31,Opt_BS!A:B,2,FALSE)</f>
        <v>2097.4499999999998</v>
      </c>
      <c r="V31">
        <f>VLOOKUP(A31,Opt_BS!A:B,2,FALSE)</f>
        <v>2097.4499999999998</v>
      </c>
      <c r="W31" s="60" t="str">
        <f t="shared" si="24"/>
        <v>NN</v>
      </c>
      <c r="X31" s="14">
        <f t="shared" si="25"/>
        <v>0.15</v>
      </c>
      <c r="Y31" s="9" t="str">
        <f t="shared" si="31"/>
        <v>$A$32</v>
      </c>
      <c r="Z31" t="str">
        <f t="shared" ca="1" si="26"/>
        <v>02/20/15</v>
      </c>
      <c r="AA31" s="86" t="str">
        <f t="shared" ca="1" si="11"/>
        <v>SPX US 02/20/15 P2000 Index</v>
      </c>
      <c r="AB31">
        <v>0.15</v>
      </c>
      <c r="AD31" s="14">
        <f t="shared" ca="1" si="12"/>
        <v>103.78708562534538</v>
      </c>
      <c r="AE31" s="59">
        <f t="shared" ca="1" si="27"/>
        <v>2.4910924938170709E-5</v>
      </c>
      <c r="AF31" s="59"/>
      <c r="AG31" s="88">
        <f>IFERROR(VLOOKUP(A31,HistData!P:R,3,FALSE),AG30)</f>
        <v>2.0604395604362225E-5</v>
      </c>
      <c r="AH31" s="84">
        <f>IFERROR(VLOOKUP(A31,HistData!T:V,3,FALSE),AH30)</f>
        <v>8.799999999999919E-4</v>
      </c>
      <c r="AI31" s="1">
        <f t="shared" ca="1" si="28"/>
        <v>103.59649584378535</v>
      </c>
      <c r="AJ31" s="86">
        <f t="shared" si="14"/>
        <v>102.72226490766687</v>
      </c>
      <c r="AK31" s="84"/>
      <c r="AL31" s="1">
        <f t="array" aca="1" ref="AL31" ca="1">PRODUCT(1+AE22:AE31)</f>
        <v>1.0051066737331</v>
      </c>
      <c r="AM31" s="86">
        <f t="array" ref="AM31">PRODUCT(1+AG22:AG31)</f>
        <v>1.0042128609701233</v>
      </c>
      <c r="AP31" s="40">
        <f t="shared" ca="1" si="15"/>
        <v>-4.3065293338084842E-6</v>
      </c>
      <c r="AQ31" s="40">
        <f t="array" aca="1" ref="AQ31" ca="1">PRODUCT(1+$AP31:AP$107)-1</f>
        <v>9.4659000299452956E-3</v>
      </c>
    </row>
    <row r="32" spans="1:43" x14ac:dyDescent="0.25">
      <c r="A32" s="97">
        <f>Opt_BS!A31</f>
        <v>42055</v>
      </c>
      <c r="B32">
        <f t="shared" si="16"/>
        <v>1</v>
      </c>
      <c r="C32">
        <f t="shared" si="17"/>
        <v>1</v>
      </c>
      <c r="D32" s="92">
        <f>IFERROR(VLOOKUP(A32,HistData!E:H,4,FALSE),D31)</f>
        <v>0</v>
      </c>
      <c r="F32" s="9" t="str">
        <f t="shared" si="29"/>
        <v>$D$51</v>
      </c>
      <c r="G32" s="92">
        <f t="array" aca="1" ref="G32" ca="1">PRODUCT(1+D32:INDIRECT(F32))-1</f>
        <v>1.3333477779209346E-5</v>
      </c>
      <c r="H32" s="92">
        <f t="shared" ca="1" si="19"/>
        <v>1.3333477779209346E-5</v>
      </c>
      <c r="I32" s="60">
        <f t="shared" ca="1" si="2"/>
        <v>3.6768500645766982</v>
      </c>
      <c r="J32" s="60">
        <f t="shared" ca="1" si="3"/>
        <v>2.2809017773978439</v>
      </c>
      <c r="K32" s="67">
        <f>IFERROR(VLOOKUP(A32,HistData!J:M,4,FALSE),K31)</f>
        <v>0</v>
      </c>
      <c r="L32" s="9" t="str">
        <f t="shared" si="30"/>
        <v>$K$51</v>
      </c>
      <c r="M32" s="92">
        <f t="array" aca="1" ref="M32" ca="1">PRODUCT(1+K32:INDIRECT(L32))-1</f>
        <v>3.7501687575769438E-5</v>
      </c>
      <c r="N32" s="3">
        <f t="shared" ca="1" si="21"/>
        <v>3.7501687575769438E-5</v>
      </c>
      <c r="O32" s="60">
        <f t="shared" ca="1" si="5"/>
        <v>101.51396846321559</v>
      </c>
      <c r="P32" s="60">
        <f t="shared" ca="1" si="6"/>
        <v>101.51396846321559</v>
      </c>
      <c r="Q32" s="56" t="b">
        <f t="shared" ca="1" si="22"/>
        <v>1</v>
      </c>
      <c r="R32" s="60">
        <f t="shared" ca="1" si="8"/>
        <v>105.19081852779229</v>
      </c>
      <c r="S32" s="3">
        <f t="shared" ca="1" si="9"/>
        <v>4.9855295970673369E-2</v>
      </c>
      <c r="T32" s="3">
        <f t="shared" si="23"/>
        <v>2110</v>
      </c>
      <c r="U32">
        <f>VLOOKUP(A32,Opt_BS!A:B,2,FALSE)</f>
        <v>2110.3000000000002</v>
      </c>
      <c r="V32">
        <f>VLOOKUP(A32,Opt_BS!A:B,2,FALSE)</f>
        <v>2110.3000000000002</v>
      </c>
      <c r="W32" s="60">
        <f t="shared" si="24"/>
        <v>28</v>
      </c>
      <c r="X32" s="14">
        <f t="shared" si="25"/>
        <v>28</v>
      </c>
      <c r="Y32" s="9" t="str">
        <f t="shared" si="31"/>
        <v>$A$52</v>
      </c>
      <c r="Z32" t="str">
        <f t="shared" ca="1" si="26"/>
        <v>03/20/15</v>
      </c>
      <c r="AA32" s="86" t="str">
        <f t="shared" ca="1" si="11"/>
        <v>SPX US 03/20/15 P2110 Index</v>
      </c>
      <c r="AB32">
        <v>28</v>
      </c>
      <c r="AD32" s="14">
        <f t="shared" ca="1" si="12"/>
        <v>103.7376903444237</v>
      </c>
      <c r="AE32" s="59">
        <f t="shared" ca="1" si="27"/>
        <v>-4.7592897154846714E-4</v>
      </c>
      <c r="AF32" s="59"/>
      <c r="AG32" s="88">
        <f>IFERROR(VLOOKUP(A32,HistData!P:R,3,FALSE),AG31)</f>
        <v>3.7979986676097699E-3</v>
      </c>
      <c r="AH32" s="84">
        <f>IFERROR(VLOOKUP(A32,HistData!T:V,3,FALSE),AH31)</f>
        <v>1.1699999999998933E-3</v>
      </c>
      <c r="AI32" s="1">
        <f t="shared" ca="1" si="28"/>
        <v>103.54966834359547</v>
      </c>
      <c r="AJ32" s="86">
        <f t="shared" si="14"/>
        <v>103.11240393292005</v>
      </c>
      <c r="AK32" s="84"/>
      <c r="AL32" s="1">
        <f t="array" aca="1" ref="AL32" ca="1">PRODUCT(1+AE23:AE32)</f>
        <v>1.0063779637145802</v>
      </c>
      <c r="AM32" s="86">
        <f t="array" ref="AM32">PRODUCT(1+AG23:AG32)</f>
        <v>1.0085553473358015</v>
      </c>
      <c r="AP32" s="40">
        <f t="shared" ca="1" si="15"/>
        <v>4.273927639158237E-3</v>
      </c>
      <c r="AQ32" s="40">
        <f t="array" aca="1" ref="AQ32" ca="1">PRODUCT(1+$AP32:AP$107)-1</f>
        <v>9.4702473431769185E-3</v>
      </c>
    </row>
    <row r="33" spans="1:43" x14ac:dyDescent="0.25">
      <c r="A33" s="97">
        <f>Opt_BS!A32</f>
        <v>42058</v>
      </c>
      <c r="B33">
        <f t="shared" si="16"/>
        <v>0</v>
      </c>
      <c r="C33">
        <f t="shared" si="17"/>
        <v>0</v>
      </c>
      <c r="D33" s="92">
        <f>IFERROR(VLOOKUP(A33,HistData!E:H,4,FALSE),D32)</f>
        <v>0</v>
      </c>
      <c r="F33" s="9" t="str">
        <f t="shared" si="29"/>
        <v>$D$51</v>
      </c>
      <c r="G33" s="92">
        <f t="array" aca="1" ref="G33" ca="1">PRODUCT(1+D33:INDIRECT(F33))-1</f>
        <v>1.3333477779209346E-5</v>
      </c>
      <c r="H33" s="92" t="str">
        <f t="shared" si="19"/>
        <v>NN</v>
      </c>
      <c r="I33" s="60">
        <f t="shared" ca="1" si="2"/>
        <v>3.6768500645766982</v>
      </c>
      <c r="J33" s="60">
        <f t="shared" ca="1" si="3"/>
        <v>3.6768500645766982</v>
      </c>
      <c r="K33" s="67">
        <f>IFERROR(VLOOKUP(A33,HistData!J:M,4,FALSE),K32)</f>
        <v>0</v>
      </c>
      <c r="L33" s="9" t="str">
        <f t="shared" si="30"/>
        <v>$K$51</v>
      </c>
      <c r="M33" s="92">
        <f t="array" aca="1" ref="M33" ca="1">PRODUCT(1+K33:INDIRECT(L33))-1</f>
        <v>3.7501687575769438E-5</v>
      </c>
      <c r="N33" s="3" t="str">
        <f t="shared" si="21"/>
        <v>NN</v>
      </c>
      <c r="O33" s="60">
        <f t="shared" ca="1" si="5"/>
        <v>101.51396846321559</v>
      </c>
      <c r="P33" s="60">
        <f t="shared" ca="1" si="6"/>
        <v>101.51396846321559</v>
      </c>
      <c r="Q33" s="56" t="b">
        <f t="shared" ca="1" si="22"/>
        <v>1</v>
      </c>
      <c r="R33" s="60">
        <f t="shared" ca="1" si="8"/>
        <v>105.19081852779229</v>
      </c>
      <c r="S33" s="3">
        <f t="shared" ca="1" si="9"/>
        <v>4.9855295970673369E-2</v>
      </c>
      <c r="T33" s="3">
        <f t="shared" si="23"/>
        <v>2110</v>
      </c>
      <c r="U33">
        <f>VLOOKUP(A33,Opt_BS!A:B,2,FALSE)</f>
        <v>2109.66</v>
      </c>
      <c r="V33">
        <f>VLOOKUP(A33,Opt_BS!A:B,2,FALSE)</f>
        <v>2109.66</v>
      </c>
      <c r="W33" s="60" t="str">
        <f t="shared" si="24"/>
        <v>NN</v>
      </c>
      <c r="X33" s="14">
        <f t="shared" si="25"/>
        <v>26.55</v>
      </c>
      <c r="Y33" s="9" t="str">
        <f t="shared" si="31"/>
        <v>$A$52</v>
      </c>
      <c r="Z33" t="str">
        <f t="shared" ca="1" si="26"/>
        <v>03/20/15</v>
      </c>
      <c r="AA33" s="86" t="str">
        <f t="shared" ca="1" si="11"/>
        <v>SPX US 03/20/15 P2110 Index</v>
      </c>
      <c r="AB33">
        <v>26.55</v>
      </c>
      <c r="AD33" s="14">
        <f t="shared" ca="1" si="12"/>
        <v>103.86716041977091</v>
      </c>
      <c r="AE33" s="59">
        <f t="shared" ca="1" si="27"/>
        <v>1.2480524187241659E-3</v>
      </c>
      <c r="AF33" s="59"/>
      <c r="AG33" s="88">
        <f>IFERROR(VLOOKUP(A33,HistData!P:R,3,FALSE),AG32)</f>
        <v>6.0893839459219556E-4</v>
      </c>
      <c r="AH33" s="84">
        <f>IFERROR(VLOOKUP(A33,HistData!T:V,3,FALSE),AH32)</f>
        <v>4.2400000000000215E-3</v>
      </c>
      <c r="AI33" s="1">
        <f t="shared" ca="1" si="28"/>
        <v>103.67241093963199</v>
      </c>
      <c r="AJ33" s="86">
        <f t="shared" si="14"/>
        <v>103.17519303463349</v>
      </c>
      <c r="AK33" s="84"/>
      <c r="AL33" s="1">
        <f t="array" aca="1" ref="AL33" ca="1">PRODUCT(1+AE24:AE33)</f>
        <v>1.006676590306959</v>
      </c>
      <c r="AM33" s="86">
        <f t="array" ref="AM33">PRODUCT(1+AG24:AG33)</f>
        <v>1.0091207661284525</v>
      </c>
      <c r="AP33" s="40">
        <f t="shared" ca="1" si="15"/>
        <v>-6.3911402413197038E-4</v>
      </c>
      <c r="AQ33" s="40">
        <f t="array" aca="1" ref="AQ33" ca="1">PRODUCT(1+$AP33:AP$107)-1</f>
        <v>5.1742055240187046E-3</v>
      </c>
    </row>
    <row r="34" spans="1:43" x14ac:dyDescent="0.25">
      <c r="A34" s="97">
        <f>Opt_BS!A33</f>
        <v>42059</v>
      </c>
      <c r="B34">
        <f t="shared" si="16"/>
        <v>0</v>
      </c>
      <c r="C34">
        <f t="shared" si="17"/>
        <v>0</v>
      </c>
      <c r="D34" s="92">
        <f>IFERROR(VLOOKUP(A34,HistData!E:H,4,FALSE),D33)</f>
        <v>0</v>
      </c>
      <c r="F34" s="9" t="str">
        <f t="shared" si="29"/>
        <v>$D$51</v>
      </c>
      <c r="G34" s="92">
        <f t="array" aca="1" ref="G34" ca="1">PRODUCT(1+D34:INDIRECT(F34))-1</f>
        <v>1.3333477779209346E-5</v>
      </c>
      <c r="H34" s="92" t="str">
        <f t="shared" si="19"/>
        <v>NN</v>
      </c>
      <c r="I34" s="60">
        <f t="shared" ca="1" si="2"/>
        <v>3.6768500645766982</v>
      </c>
      <c r="J34" s="60">
        <f t="shared" ca="1" si="3"/>
        <v>3.6768500645766982</v>
      </c>
      <c r="K34" s="67">
        <f>IFERROR(VLOOKUP(A34,HistData!J:M,4,FALSE),K33)</f>
        <v>0</v>
      </c>
      <c r="L34" s="9" t="str">
        <f t="shared" si="30"/>
        <v>$K$51</v>
      </c>
      <c r="M34" s="92">
        <f t="array" aca="1" ref="M34" ca="1">PRODUCT(1+K34:INDIRECT(L34))-1</f>
        <v>3.7501687575769438E-5</v>
      </c>
      <c r="N34" s="3" t="str">
        <f t="shared" si="21"/>
        <v>NN</v>
      </c>
      <c r="O34" s="60">
        <f t="shared" ca="1" si="5"/>
        <v>101.51396846321559</v>
      </c>
      <c r="P34" s="60">
        <f t="shared" ca="1" si="6"/>
        <v>101.51396846321559</v>
      </c>
      <c r="Q34" s="56" t="b">
        <f t="shared" ca="1" si="22"/>
        <v>1</v>
      </c>
      <c r="R34" s="60">
        <f t="shared" ca="1" si="8"/>
        <v>105.19081852779229</v>
      </c>
      <c r="S34" s="3">
        <f t="shared" ca="1" si="9"/>
        <v>4.9855295970673369E-2</v>
      </c>
      <c r="T34" s="3">
        <f t="shared" si="23"/>
        <v>2110</v>
      </c>
      <c r="U34">
        <f>VLOOKUP(A34,Opt_BS!A:B,2,FALSE)</f>
        <v>2115.48</v>
      </c>
      <c r="V34">
        <f>VLOOKUP(A34,Opt_BS!A:B,2,FALSE)</f>
        <v>2115.48</v>
      </c>
      <c r="W34" s="60" t="str">
        <f t="shared" si="24"/>
        <v>NN</v>
      </c>
      <c r="X34" s="14">
        <f t="shared" si="25"/>
        <v>21.33</v>
      </c>
      <c r="Y34" s="9" t="str">
        <f t="shared" si="31"/>
        <v>$A$52</v>
      </c>
      <c r="Z34" t="str">
        <f t="shared" ca="1" si="26"/>
        <v>03/20/15</v>
      </c>
      <c r="AA34" s="86" t="str">
        <f t="shared" ca="1" si="11"/>
        <v>SPX US 03/20/15 P2110 Index</v>
      </c>
      <c r="AB34">
        <v>21.33</v>
      </c>
      <c r="AD34" s="14">
        <f t="shared" ca="1" si="12"/>
        <v>104.12740506473783</v>
      </c>
      <c r="AE34" s="59">
        <f t="shared" ca="1" si="27"/>
        <v>2.505552707084302E-3</v>
      </c>
      <c r="AF34" s="59"/>
      <c r="AG34" s="88">
        <f>IFERROR(VLOOKUP(A34,HistData!P:R,3,FALSE),AG33)</f>
        <v>2.1744333139595007E-3</v>
      </c>
      <c r="AH34" s="84">
        <f>IFERROR(VLOOKUP(A34,HistData!T:V,3,FALSE),AH33)</f>
        <v>1.8400000000000638E-3</v>
      </c>
      <c r="AI34" s="1">
        <f t="shared" ca="1" si="28"/>
        <v>103.91911739151234</v>
      </c>
      <c r="AJ34" s="86">
        <f t="shared" si="14"/>
        <v>103.39954061154221</v>
      </c>
      <c r="AK34" s="84"/>
      <c r="AL34" s="1">
        <f t="array" aca="1" ref="AL34" ca="1">PRODUCT(1+AE25:AE34)</f>
        <v>1.0058444783906408</v>
      </c>
      <c r="AM34" s="86">
        <f t="array" ref="AM34">PRODUCT(1+AG25:AG34)</f>
        <v>1.0087334958290401</v>
      </c>
      <c r="AP34" s="40">
        <f t="shared" ca="1" si="15"/>
        <v>-3.3111939312480132E-4</v>
      </c>
      <c r="AQ34" s="40">
        <f t="array" aca="1" ref="AQ34" ca="1">PRODUCT(1+$AP34:AP$107)-1</f>
        <v>5.8170372982664365E-3</v>
      </c>
    </row>
    <row r="35" spans="1:43" x14ac:dyDescent="0.25">
      <c r="A35" s="97">
        <f>Opt_BS!A34</f>
        <v>42060</v>
      </c>
      <c r="B35">
        <f t="shared" si="16"/>
        <v>0</v>
      </c>
      <c r="C35">
        <f t="shared" si="17"/>
        <v>0</v>
      </c>
      <c r="D35" s="92">
        <f>IFERROR(VLOOKUP(A35,HistData!E:H,4,FALSE),D34)</f>
        <v>0</v>
      </c>
      <c r="F35" s="9" t="str">
        <f t="shared" si="29"/>
        <v>$D$51</v>
      </c>
      <c r="G35" s="92">
        <f t="array" aca="1" ref="G35" ca="1">PRODUCT(1+D35:INDIRECT(F35))-1</f>
        <v>1.3333477779209346E-5</v>
      </c>
      <c r="H35" s="92" t="str">
        <f t="shared" si="19"/>
        <v>NN</v>
      </c>
      <c r="I35" s="60">
        <f t="shared" ca="1" si="2"/>
        <v>3.6768500645766982</v>
      </c>
      <c r="J35" s="60">
        <f t="shared" ca="1" si="3"/>
        <v>3.6768500645766982</v>
      </c>
      <c r="K35" s="67">
        <f>IFERROR(VLOOKUP(A35,HistData!J:M,4,FALSE),K34)</f>
        <v>0</v>
      </c>
      <c r="L35" s="9" t="str">
        <f t="shared" si="30"/>
        <v>$K$51</v>
      </c>
      <c r="M35" s="92">
        <f t="array" aca="1" ref="M35" ca="1">PRODUCT(1+K35:INDIRECT(L35))-1</f>
        <v>3.7501687575769438E-5</v>
      </c>
      <c r="N35" s="3" t="str">
        <f t="shared" si="21"/>
        <v>NN</v>
      </c>
      <c r="O35" s="60">
        <f t="shared" ca="1" si="5"/>
        <v>101.51396846321559</v>
      </c>
      <c r="P35" s="60">
        <f t="shared" ca="1" si="6"/>
        <v>101.51396846321559</v>
      </c>
      <c r="Q35" s="56" t="b">
        <f t="shared" ca="1" si="22"/>
        <v>1</v>
      </c>
      <c r="R35" s="60">
        <f t="shared" ca="1" si="8"/>
        <v>105.19081852779229</v>
      </c>
      <c r="S35" s="3">
        <f t="shared" ca="1" si="9"/>
        <v>4.9855295970673369E-2</v>
      </c>
      <c r="T35" s="3">
        <f t="shared" si="23"/>
        <v>2110</v>
      </c>
      <c r="U35">
        <f>VLOOKUP(A35,Opt_BS!A:B,2,FALSE)</f>
        <v>2113.86</v>
      </c>
      <c r="V35">
        <f>VLOOKUP(A35,Opt_BS!A:B,2,FALSE)</f>
        <v>2113.86</v>
      </c>
      <c r="W35" s="60" t="str">
        <f t="shared" si="24"/>
        <v>NN</v>
      </c>
      <c r="X35" s="14">
        <f t="shared" si="25"/>
        <v>23</v>
      </c>
      <c r="Y35" s="9" t="str">
        <f t="shared" si="31"/>
        <v>$A$52</v>
      </c>
      <c r="Z35" t="str">
        <f t="shared" ca="1" si="26"/>
        <v>03/20/15</v>
      </c>
      <c r="AA35" s="86" t="str">
        <f t="shared" ca="1" si="11"/>
        <v>SPX US 03/20/15 P2110 Index</v>
      </c>
      <c r="AB35">
        <v>23</v>
      </c>
      <c r="AD35" s="14">
        <f t="shared" ca="1" si="12"/>
        <v>104.0441467204668</v>
      </c>
      <c r="AE35" s="59">
        <f t="shared" ca="1" si="27"/>
        <v>-7.9958147635839083E-4</v>
      </c>
      <c r="AF35" s="59"/>
      <c r="AG35" s="88">
        <f>IFERROR(VLOOKUP(A35,HistData!P:R,3,FALSE),AG34)</f>
        <v>-1.2281407995196059E-4</v>
      </c>
      <c r="AH35" s="84">
        <f>IFERROR(VLOOKUP(A35,HistData!T:V,3,FALSE),AH34)</f>
        <v>-1.2999999999996348E-4</v>
      </c>
      <c r="AI35" s="1">
        <f t="shared" ca="1" si="28"/>
        <v>103.84020014210491</v>
      </c>
      <c r="AJ35" s="86">
        <f t="shared" si="14"/>
        <v>103.38684169209455</v>
      </c>
      <c r="AK35" s="84"/>
      <c r="AL35" s="1">
        <f t="array" aca="1" ref="AL35" ca="1">PRODUCT(1+AE26:AE35)</f>
        <v>1.0046879340909818</v>
      </c>
      <c r="AM35" s="86">
        <f t="array" ref="AM35">PRODUCT(1+AG26:AG35)</f>
        <v>1.0082419389283013</v>
      </c>
      <c r="AP35" s="40">
        <f t="shared" ca="1" si="15"/>
        <v>6.7676739640643024E-4</v>
      </c>
      <c r="AQ35" s="40">
        <f t="array" aca="1" ref="AQ35" ca="1">PRODUCT(1+$AP35:AP$107)-1</f>
        <v>6.1501931396126253E-3</v>
      </c>
    </row>
    <row r="36" spans="1:43" x14ac:dyDescent="0.25">
      <c r="A36" s="97">
        <f>Opt_BS!A35</f>
        <v>42061</v>
      </c>
      <c r="B36">
        <f t="shared" si="16"/>
        <v>0</v>
      </c>
      <c r="C36">
        <f t="shared" si="17"/>
        <v>0</v>
      </c>
      <c r="D36" s="92">
        <f>IFERROR(VLOOKUP(A36,HistData!E:H,4,FALSE),D35)</f>
        <v>-8.3334236121723748E-6</v>
      </c>
      <c r="F36" s="9" t="str">
        <f t="shared" si="29"/>
        <v>$D$51</v>
      </c>
      <c r="G36" s="92">
        <f t="array" aca="1" ref="G36" ca="1">PRODUCT(1+D36:INDIRECT(F36))-1</f>
        <v>1.3333477779209346E-5</v>
      </c>
      <c r="H36" s="92" t="str">
        <f t="shared" si="19"/>
        <v>NN</v>
      </c>
      <c r="I36" s="60">
        <f t="shared" ca="1" si="2"/>
        <v>3.6768500645766982</v>
      </c>
      <c r="J36" s="60">
        <f t="shared" ca="1" si="3"/>
        <v>3.6768500645766982</v>
      </c>
      <c r="K36" s="67">
        <f>IFERROR(VLOOKUP(A36,HistData!J:M,4,FALSE),K35)</f>
        <v>1.2500562525330494E-5</v>
      </c>
      <c r="L36" s="9" t="str">
        <f t="shared" si="30"/>
        <v>$K$51</v>
      </c>
      <c r="M36" s="92">
        <f t="array" aca="1" ref="M36" ca="1">PRODUCT(1+K36:INDIRECT(L36))-1</f>
        <v>3.7501687575769438E-5</v>
      </c>
      <c r="N36" s="3" t="str">
        <f t="shared" si="21"/>
        <v>NN</v>
      </c>
      <c r="O36" s="60">
        <f t="shared" ca="1" si="5"/>
        <v>101.51396846321559</v>
      </c>
      <c r="P36" s="60">
        <f t="shared" ca="1" si="6"/>
        <v>101.51396846321559</v>
      </c>
      <c r="Q36" s="56" t="b">
        <f t="shared" ca="1" si="22"/>
        <v>1</v>
      </c>
      <c r="R36" s="60">
        <f t="shared" ca="1" si="8"/>
        <v>105.19081852779229</v>
      </c>
      <c r="S36" s="3">
        <f t="shared" ca="1" si="9"/>
        <v>4.9855295970673369E-2</v>
      </c>
      <c r="T36" s="3">
        <f t="shared" si="23"/>
        <v>2110</v>
      </c>
      <c r="U36">
        <f>VLOOKUP(A36,Opt_BS!A:B,2,FALSE)</f>
        <v>2110.7399999999998</v>
      </c>
      <c r="V36">
        <f>VLOOKUP(A36,Opt_BS!A:B,2,FALSE)</f>
        <v>2110.7399999999998</v>
      </c>
      <c r="W36" s="60" t="str">
        <f t="shared" si="24"/>
        <v>NN</v>
      </c>
      <c r="X36" s="14">
        <f t="shared" si="25"/>
        <v>23</v>
      </c>
      <c r="Y36" s="9" t="str">
        <f t="shared" si="31"/>
        <v>$A$52</v>
      </c>
      <c r="Z36" t="str">
        <f t="shared" ca="1" si="26"/>
        <v>03/20/15</v>
      </c>
      <c r="AA36" s="86" t="str">
        <f t="shared" ca="1" si="11"/>
        <v>SPX US 03/20/15 P2110 Index</v>
      </c>
      <c r="AB36">
        <v>23</v>
      </c>
      <c r="AD36" s="14">
        <f t="shared" ca="1" si="12"/>
        <v>104.0441467204668</v>
      </c>
      <c r="AE36" s="59">
        <f t="shared" ca="1" si="27"/>
        <v>0</v>
      </c>
      <c r="AF36" s="59"/>
      <c r="AG36" s="88">
        <f>IFERROR(VLOOKUP(A36,HistData!P:R,3,FALSE),AG35)</f>
        <v>-1.4330069262002976E-4</v>
      </c>
      <c r="AH36" s="84">
        <f>IFERROR(VLOOKUP(A36,HistData!T:V,3,FALSE),AH35)</f>
        <v>-5.3999999999998494E-4</v>
      </c>
      <c r="AI36" s="1">
        <f t="shared" ca="1" si="28"/>
        <v>103.84020014210491</v>
      </c>
      <c r="AJ36" s="86">
        <f t="shared" si="14"/>
        <v>103.37202628607227</v>
      </c>
      <c r="AK36" s="84"/>
      <c r="AL36" s="1">
        <f t="array" aca="1" ref="AL36" ca="1">PRODUCT(1+AE27:AE36)</f>
        <v>1.0029911584646283</v>
      </c>
      <c r="AM36" s="86">
        <f t="array" ref="AM36">PRODUCT(1+AG27:AG36)</f>
        <v>1.0070999992539633</v>
      </c>
      <c r="AP36" s="40">
        <f t="shared" ca="1" si="15"/>
        <v>-1.4330069262002976E-4</v>
      </c>
      <c r="AQ36" s="40">
        <f t="array" aca="1" ref="AQ36" ca="1">PRODUCT(1+$AP36:AP$107)-1</f>
        <v>5.4697240123264823E-3</v>
      </c>
    </row>
    <row r="37" spans="1:43" x14ac:dyDescent="0.25">
      <c r="A37" s="97">
        <f>Opt_BS!A36</f>
        <v>42062</v>
      </c>
      <c r="B37">
        <f t="shared" si="16"/>
        <v>0</v>
      </c>
      <c r="C37">
        <f t="shared" si="17"/>
        <v>0</v>
      </c>
      <c r="D37" s="92">
        <f>IFERROR(VLOOKUP(A37,HistData!E:H,4,FALSE),D36)</f>
        <v>8.3334930587319889E-6</v>
      </c>
      <c r="F37" s="9" t="str">
        <f t="shared" si="29"/>
        <v>$D$51</v>
      </c>
      <c r="G37" s="92">
        <f t="array" aca="1" ref="G37" ca="1">PRODUCT(1+D37:INDIRECT(F37))-1</f>
        <v>2.1667081952392309E-5</v>
      </c>
      <c r="H37" s="92" t="str">
        <f t="shared" si="19"/>
        <v>NN</v>
      </c>
      <c r="I37" s="60">
        <f t="shared" ca="1" si="2"/>
        <v>3.6768194238275518</v>
      </c>
      <c r="J37" s="60">
        <f t="shared" ca="1" si="3"/>
        <v>3.6768194238275518</v>
      </c>
      <c r="K37" s="67">
        <f>IFERROR(VLOOKUP(A37,HistData!J:M,4,FALSE),K36)</f>
        <v>0</v>
      </c>
      <c r="L37" s="9" t="str">
        <f t="shared" si="30"/>
        <v>$K$51</v>
      </c>
      <c r="M37" s="92">
        <f t="array" aca="1" ref="M37" ca="1">PRODUCT(1+K37:INDIRECT(L37))-1</f>
        <v>2.500081252643227E-5</v>
      </c>
      <c r="N37" s="3" t="str">
        <f t="shared" si="21"/>
        <v>NN</v>
      </c>
      <c r="O37" s="60">
        <f t="shared" ca="1" si="5"/>
        <v>101.51523744492556</v>
      </c>
      <c r="P37" s="60">
        <f t="shared" ca="1" si="6"/>
        <v>101.51523744492556</v>
      </c>
      <c r="Q37" s="56" t="b">
        <f t="shared" ca="1" si="22"/>
        <v>1</v>
      </c>
      <c r="R37" s="60">
        <f t="shared" ca="1" si="8"/>
        <v>105.19205686875311</v>
      </c>
      <c r="S37" s="3">
        <f t="shared" ca="1" si="9"/>
        <v>4.9855295970673369E-2</v>
      </c>
      <c r="T37" s="3">
        <f t="shared" si="23"/>
        <v>2110</v>
      </c>
      <c r="U37">
        <f>VLOOKUP(A37,Opt_BS!A:B,2,FALSE)</f>
        <v>2104.5</v>
      </c>
      <c r="V37">
        <f>VLOOKUP(A37,Opt_BS!A:B,2,FALSE)</f>
        <v>2104.5</v>
      </c>
      <c r="W37" s="60" t="str">
        <f t="shared" si="24"/>
        <v>NN</v>
      </c>
      <c r="X37" s="14">
        <f t="shared" si="25"/>
        <v>24.5</v>
      </c>
      <c r="Y37" s="9" t="str">
        <f t="shared" si="31"/>
        <v>$A$52</v>
      </c>
      <c r="Z37" t="str">
        <f t="shared" ca="1" si="26"/>
        <v>03/20/15</v>
      </c>
      <c r="AA37" s="86" t="str">
        <f t="shared" ca="1" si="11"/>
        <v>SPX US 03/20/15 P2110 Index</v>
      </c>
      <c r="AB37">
        <v>24.5</v>
      </c>
      <c r="AD37" s="14">
        <f t="shared" ca="1" si="12"/>
        <v>103.97060211747161</v>
      </c>
      <c r="AE37" s="59">
        <f t="shared" ca="1" si="27"/>
        <v>-7.0685959098470974E-4</v>
      </c>
      <c r="AF37" s="59"/>
      <c r="AG37" s="88">
        <f>IFERROR(VLOOKUP(A37,HistData!P:R,3,FALSE),AG36)</f>
        <v>-5.05036717534324E-4</v>
      </c>
      <c r="AH37" s="84">
        <f>IFERROR(VLOOKUP(A37,HistData!T:V,3,FALSE),AH36)</f>
        <v>-1.0799999999999699E-3</v>
      </c>
      <c r="AI37" s="1">
        <f t="shared" ca="1" si="28"/>
        <v>103.77048735637192</v>
      </c>
      <c r="AJ37" s="86">
        <f t="shared" si="14"/>
        <v>103.31981961723189</v>
      </c>
      <c r="AK37" s="84"/>
      <c r="AL37" s="1">
        <f t="array" aca="1" ref="AL37" ca="1">PRODUCT(1+AE28:AE37)</f>
        <v>1.0019189583521901</v>
      </c>
      <c r="AM37" s="86">
        <f t="array" ref="AM37">PRODUCT(1+AG28:AG37)</f>
        <v>1.0062802330694813</v>
      </c>
      <c r="AP37" s="40">
        <f t="shared" ca="1" si="15"/>
        <v>2.0182287345038574E-4</v>
      </c>
      <c r="AQ37" s="40">
        <f t="array" aca="1" ref="AQ37" ca="1">PRODUCT(1+$AP37:AP$107)-1</f>
        <v>5.6138291705549737E-3</v>
      </c>
    </row>
    <row r="38" spans="1:43" x14ac:dyDescent="0.25">
      <c r="A38" s="97">
        <f>Opt_BS!A37</f>
        <v>42065</v>
      </c>
      <c r="B38">
        <f t="shared" si="16"/>
        <v>0</v>
      </c>
      <c r="C38">
        <f t="shared" si="17"/>
        <v>0</v>
      </c>
      <c r="D38" s="92">
        <f>IFERROR(VLOOKUP(A38,HistData!E:H,4,FALSE),D37)</f>
        <v>4.1667118060306763E-6</v>
      </c>
      <c r="F38" s="9" t="str">
        <f t="shared" si="29"/>
        <v>$D$51</v>
      </c>
      <c r="G38" s="92">
        <f t="array" aca="1" ref="G38" ca="1">PRODUCT(1+D38:INDIRECT(F38))-1</f>
        <v>1.3333477779209346E-5</v>
      </c>
      <c r="H38" s="92" t="str">
        <f t="shared" si="19"/>
        <v>NN</v>
      </c>
      <c r="I38" s="60">
        <f t="shared" ca="1" si="2"/>
        <v>3.6768500645766986</v>
      </c>
      <c r="J38" s="60">
        <f t="shared" ca="1" si="3"/>
        <v>3.6768500645766986</v>
      </c>
      <c r="K38" s="67">
        <f>IFERROR(VLOOKUP(A38,HistData!J:M,4,FALSE),K37)</f>
        <v>0</v>
      </c>
      <c r="L38" s="9" t="str">
        <f t="shared" si="30"/>
        <v>$K$51</v>
      </c>
      <c r="M38" s="92">
        <f t="array" aca="1" ref="M38" ca="1">PRODUCT(1+K38:INDIRECT(L38))-1</f>
        <v>2.500081252643227E-5</v>
      </c>
      <c r="N38" s="3" t="str">
        <f t="shared" si="21"/>
        <v>NN</v>
      </c>
      <c r="O38" s="60">
        <f t="shared" ca="1" si="5"/>
        <v>101.51523744492556</v>
      </c>
      <c r="P38" s="60">
        <f t="shared" ca="1" si="6"/>
        <v>101.51523744492556</v>
      </c>
      <c r="Q38" s="56" t="b">
        <f t="shared" ca="1" si="22"/>
        <v>1</v>
      </c>
      <c r="R38" s="60">
        <f t="shared" ca="1" si="8"/>
        <v>105.19208750950226</v>
      </c>
      <c r="S38" s="3">
        <f t="shared" ca="1" si="9"/>
        <v>4.9855295970673369E-2</v>
      </c>
      <c r="T38" s="3">
        <f t="shared" si="23"/>
        <v>2110</v>
      </c>
      <c r="U38">
        <f>VLOOKUP(A38,Opt_BS!A:B,2,FALSE)</f>
        <v>2117.39</v>
      </c>
      <c r="V38">
        <f>VLOOKUP(A38,Opt_BS!A:B,2,FALSE)</f>
        <v>2117.39</v>
      </c>
      <c r="W38" s="60" t="str">
        <f t="shared" si="24"/>
        <v>NN</v>
      </c>
      <c r="X38" s="14">
        <f t="shared" si="25"/>
        <v>16.850000000000001</v>
      </c>
      <c r="Y38" s="9" t="str">
        <f t="shared" si="31"/>
        <v>$A$52</v>
      </c>
      <c r="Z38" t="str">
        <f t="shared" ca="1" si="26"/>
        <v>03/20/15</v>
      </c>
      <c r="AA38" s="86" t="str">
        <f t="shared" ca="1" si="11"/>
        <v>SPX US 03/20/15 P2110 Index</v>
      </c>
      <c r="AB38">
        <v>16.850000000000001</v>
      </c>
      <c r="AD38" s="14">
        <f t="shared" ca="1" si="12"/>
        <v>104.35202577239642</v>
      </c>
      <c r="AE38" s="59">
        <f t="shared" ca="1" si="27"/>
        <v>3.6685721459404075E-3</v>
      </c>
      <c r="AF38" s="59"/>
      <c r="AG38" s="88">
        <f>IFERROR(VLOOKUP(A38,HistData!P:R,3,FALSE),AG37)</f>
        <v>2.7039945373847907E-3</v>
      </c>
      <c r="AH38" s="84">
        <f>IFERROR(VLOOKUP(A38,HistData!T:V,3,FALSE),AH37)</f>
        <v>3.989999999999938E-3</v>
      </c>
      <c r="AI38" s="1">
        <f t="shared" ca="1" si="28"/>
        <v>104.13205094368112</v>
      </c>
      <c r="AJ38" s="86">
        <f t="shared" si="14"/>
        <v>103.59919584508046</v>
      </c>
      <c r="AK38" s="84"/>
      <c r="AL38" s="1">
        <f t="array" aca="1" ref="AL38" ca="1">PRODUCT(1+AE29:AE38)</f>
        <v>1.0055945703352906</v>
      </c>
      <c r="AM38" s="86">
        <f t="array" ref="AM38">PRODUCT(1+AG29:AG38)</f>
        <v>1.0086893207217975</v>
      </c>
      <c r="AP38" s="40">
        <f t="shared" ca="1" si="15"/>
        <v>-9.6457760855561681E-4</v>
      </c>
      <c r="AQ38" s="40">
        <f t="array" aca="1" ref="AQ38" ca="1">PRODUCT(1+$AP38:AP$107)-1</f>
        <v>5.4109142508418362E-3</v>
      </c>
    </row>
    <row r="39" spans="1:43" x14ac:dyDescent="0.25">
      <c r="A39" s="97">
        <f>Opt_BS!A38</f>
        <v>42066</v>
      </c>
      <c r="B39">
        <f t="shared" si="16"/>
        <v>0</v>
      </c>
      <c r="C39">
        <f t="shared" si="17"/>
        <v>0</v>
      </c>
      <c r="D39" s="92">
        <f>IFERROR(VLOOKUP(A39,HistData!E:H,4,FALSE),D38)</f>
        <v>4.1666944445850618E-6</v>
      </c>
      <c r="F39" s="9" t="str">
        <f t="shared" si="29"/>
        <v>$D$51</v>
      </c>
      <c r="G39" s="92">
        <f t="array" aca="1" ref="G39" ca="1">PRODUCT(1+D39:INDIRECT(F39))-1</f>
        <v>9.1667277781759537E-6</v>
      </c>
      <c r="H39" s="92" t="str">
        <f t="shared" si="19"/>
        <v>NN</v>
      </c>
      <c r="I39" s="60">
        <f t="shared" ca="1" si="2"/>
        <v>3.6768653849512716</v>
      </c>
      <c r="J39" s="60">
        <f t="shared" ca="1" si="3"/>
        <v>3.6768653849512716</v>
      </c>
      <c r="K39" s="67">
        <f>IFERROR(VLOOKUP(A39,HistData!J:M,4,FALSE),K38)</f>
        <v>7.5002437578408632E-6</v>
      </c>
      <c r="L39" s="9" t="str">
        <f t="shared" si="30"/>
        <v>$K$51</v>
      </c>
      <c r="M39" s="92">
        <f t="array" aca="1" ref="M39" ca="1">PRODUCT(1+K39:INDIRECT(L39))-1</f>
        <v>2.500081252643227E-5</v>
      </c>
      <c r="N39" s="3" t="str">
        <f t="shared" si="21"/>
        <v>NN</v>
      </c>
      <c r="O39" s="60">
        <f t="shared" ca="1" si="5"/>
        <v>101.51523744492556</v>
      </c>
      <c r="P39" s="60">
        <f t="shared" ca="1" si="6"/>
        <v>101.51523744492556</v>
      </c>
      <c r="Q39" s="56" t="b">
        <f t="shared" ca="1" si="22"/>
        <v>1</v>
      </c>
      <c r="R39" s="60">
        <f t="shared" ca="1" si="8"/>
        <v>105.19210282987683</v>
      </c>
      <c r="S39" s="3">
        <f t="shared" ca="1" si="9"/>
        <v>4.9855295970673369E-2</v>
      </c>
      <c r="T39" s="3">
        <f t="shared" si="23"/>
        <v>2110</v>
      </c>
      <c r="U39">
        <f>VLOOKUP(A39,Opt_BS!A:B,2,FALSE)</f>
        <v>2107.7800000000002</v>
      </c>
      <c r="V39">
        <f>VLOOKUP(A39,Opt_BS!A:B,2,FALSE)</f>
        <v>2107.7800000000002</v>
      </c>
      <c r="W39" s="60" t="str">
        <f t="shared" si="24"/>
        <v>NN</v>
      </c>
      <c r="X39" s="14">
        <f t="shared" si="25"/>
        <v>22.7</v>
      </c>
      <c r="Y39" s="9" t="str">
        <f t="shared" si="31"/>
        <v>$A$52</v>
      </c>
      <c r="Z39" t="str">
        <f t="shared" ca="1" si="26"/>
        <v>03/20/15</v>
      </c>
      <c r="AA39" s="86" t="str">
        <f t="shared" ca="1" si="11"/>
        <v>SPX US 03/20/15 P2110 Index</v>
      </c>
      <c r="AB39">
        <v>22.7</v>
      </c>
      <c r="AD39" s="14">
        <f t="shared" ca="1" si="12"/>
        <v>104.06038761134255</v>
      </c>
      <c r="AE39" s="59">
        <f t="shared" ca="1" si="27"/>
        <v>-2.7947532297069033E-3</v>
      </c>
      <c r="AF39" s="59"/>
      <c r="AG39" s="88">
        <f>IFERROR(VLOOKUP(A39,HistData!P:R,3,FALSE),AG38)</f>
        <v>-1.6616046742846668E-3</v>
      </c>
      <c r="AH39" s="84">
        <f>IFERROR(VLOOKUP(A39,HistData!T:V,3,FALSE),AH38)</f>
        <v>-2.3199999999999887E-3</v>
      </c>
      <c r="AI39" s="1">
        <f t="shared" ca="1" si="28"/>
        <v>103.85564864223805</v>
      </c>
      <c r="AJ39" s="86">
        <f t="shared" si="14"/>
        <v>103.42705493701214</v>
      </c>
      <c r="AK39" s="84"/>
      <c r="AL39" s="1">
        <f t="array" aca="1" ref="AL39" ca="1">PRODUCT(1+AE30:AE39)</f>
        <v>1.0027689349141362</v>
      </c>
      <c r="AM39" s="86">
        <f t="array" ref="AM39">PRODUCT(1+AG30:AG39)</f>
        <v>1.0069441105562846</v>
      </c>
      <c r="AP39" s="40">
        <f t="shared" ca="1" si="15"/>
        <v>1.1331485554222365E-3</v>
      </c>
      <c r="AQ39" s="40">
        <f t="array" aca="1" ref="AQ39" ca="1">PRODUCT(1+$AP39:AP$107)-1</f>
        <v>6.3816474536377843E-3</v>
      </c>
    </row>
    <row r="40" spans="1:43" x14ac:dyDescent="0.25">
      <c r="A40" s="97">
        <f>Opt_BS!A39</f>
        <v>42067</v>
      </c>
      <c r="B40">
        <f t="shared" si="16"/>
        <v>0</v>
      </c>
      <c r="C40">
        <f t="shared" si="17"/>
        <v>0</v>
      </c>
      <c r="D40" s="92">
        <f>IFERROR(VLOOKUP(A40,HistData!E:H,4,FALSE),D39)</f>
        <v>-4.1666770833614919E-6</v>
      </c>
      <c r="F40" s="9" t="str">
        <f t="shared" si="29"/>
        <v>$D$51</v>
      </c>
      <c r="G40" s="92">
        <f t="array" aca="1" ref="G40" ca="1">PRODUCT(1+D40:INDIRECT(F40))-1</f>
        <v>5.0000125000337903E-6</v>
      </c>
      <c r="H40" s="92" t="str">
        <f t="shared" si="19"/>
        <v>NN</v>
      </c>
      <c r="I40" s="60">
        <f t="shared" ca="1" si="2"/>
        <v>3.6768807053258445</v>
      </c>
      <c r="J40" s="60">
        <f t="shared" ca="1" si="3"/>
        <v>3.6768807053258445</v>
      </c>
      <c r="K40" s="67">
        <f>IFERROR(VLOOKUP(A40,HistData!J:M,4,FALSE),K39)</f>
        <v>5.000125003151723E-6</v>
      </c>
      <c r="L40" s="9" t="str">
        <f t="shared" si="30"/>
        <v>$K$51</v>
      </c>
      <c r="M40" s="92">
        <f t="array" aca="1" ref="M40" ca="1">PRODUCT(1+K40:INDIRECT(L40))-1</f>
        <v>1.7500437510920008E-5</v>
      </c>
      <c r="N40" s="3" t="str">
        <f t="shared" si="21"/>
        <v>NN</v>
      </c>
      <c r="O40" s="60">
        <f t="shared" ca="1" si="5"/>
        <v>101.51599883395153</v>
      </c>
      <c r="P40" s="60">
        <f t="shared" ca="1" si="6"/>
        <v>101.51599883395153</v>
      </c>
      <c r="Q40" s="56" t="b">
        <f t="shared" ca="1" si="22"/>
        <v>1</v>
      </c>
      <c r="R40" s="60">
        <f t="shared" ca="1" si="8"/>
        <v>105.19287953927737</v>
      </c>
      <c r="S40" s="3">
        <f t="shared" ca="1" si="9"/>
        <v>4.9855295970673369E-2</v>
      </c>
      <c r="T40" s="3">
        <f t="shared" si="23"/>
        <v>2110</v>
      </c>
      <c r="U40">
        <f>VLOOKUP(A40,Opt_BS!A:B,2,FALSE)</f>
        <v>2098.5300000000002</v>
      </c>
      <c r="V40">
        <f>VLOOKUP(A40,Opt_BS!A:B,2,FALSE)</f>
        <v>2098.5300000000002</v>
      </c>
      <c r="W40" s="60" t="str">
        <f t="shared" si="24"/>
        <v>NN</v>
      </c>
      <c r="X40" s="14">
        <f t="shared" si="25"/>
        <v>27.35</v>
      </c>
      <c r="Y40" s="9" t="str">
        <f t="shared" si="31"/>
        <v>$A$52</v>
      </c>
      <c r="Z40" t="str">
        <f t="shared" ca="1" si="26"/>
        <v>03/20/15</v>
      </c>
      <c r="AA40" s="86" t="str">
        <f t="shared" ca="1" si="11"/>
        <v>SPX US 03/20/15 P2110 Index</v>
      </c>
      <c r="AB40">
        <v>27.35</v>
      </c>
      <c r="AD40" s="14">
        <f t="shared" ca="1" si="12"/>
        <v>103.82933719447945</v>
      </c>
      <c r="AE40" s="59">
        <f t="shared" ca="1" si="27"/>
        <v>-2.2203493775754257E-3</v>
      </c>
      <c r="AF40" s="59"/>
      <c r="AG40" s="88">
        <f>IFERROR(VLOOKUP(A40,HistData!P:R,3,FALSE),AG39)</f>
        <v>-1.1527809988950422E-3</v>
      </c>
      <c r="AH40" s="84">
        <f>IFERROR(VLOOKUP(A40,HistData!T:V,3,FALSE),AH39)</f>
        <v>-2.3699999999999832E-3</v>
      </c>
      <c r="AI40" s="1">
        <f t="shared" ca="1" si="28"/>
        <v>103.63663800660737</v>
      </c>
      <c r="AJ40" s="86">
        <f t="shared" si="14"/>
        <v>103.30782619330908</v>
      </c>
      <c r="AK40" s="84"/>
      <c r="AL40" s="1">
        <f t="array" aca="1" ref="AL40" ca="1">PRODUCT(1+AE31:AE40)</f>
        <v>1.0004320195878817</v>
      </c>
      <c r="AM40" s="86">
        <f t="array" ref="AM40">PRODUCT(1+AG31:AG40)</f>
        <v>1.0057211538461537</v>
      </c>
      <c r="AP40" s="40">
        <f t="shared" ca="1" si="15"/>
        <v>1.0675683786803836E-3</v>
      </c>
      <c r="AQ40" s="40">
        <f t="array" aca="1" ref="AQ40" ca="1">PRODUCT(1+$AP40:AP$107)-1</f>
        <v>5.2425583008495202E-3</v>
      </c>
    </row>
    <row r="41" spans="1:43" x14ac:dyDescent="0.25">
      <c r="A41" s="97">
        <f>Opt_BS!A40</f>
        <v>42068</v>
      </c>
      <c r="B41">
        <f t="shared" si="16"/>
        <v>0</v>
      </c>
      <c r="C41">
        <f t="shared" si="17"/>
        <v>0</v>
      </c>
      <c r="D41" s="92">
        <f>IFERROR(VLOOKUP(A41,HistData!E:H,4,FALSE),D40)</f>
        <v>-1.6666777779006381E-6</v>
      </c>
      <c r="F41" s="9" t="str">
        <f t="shared" si="29"/>
        <v>$D$51</v>
      </c>
      <c r="G41" s="92">
        <f t="array" aca="1" ref="G41" ca="1">PRODUCT(1+D41:INDIRECT(F41))-1</f>
        <v>9.1667277781759537E-6</v>
      </c>
      <c r="H41" s="92" t="str">
        <f t="shared" si="19"/>
        <v>NN</v>
      </c>
      <c r="I41" s="60">
        <f t="shared" ca="1" si="2"/>
        <v>3.6768653849512716</v>
      </c>
      <c r="J41" s="60">
        <f t="shared" ca="1" si="3"/>
        <v>3.6768653849512716</v>
      </c>
      <c r="K41" s="67">
        <f>IFERROR(VLOOKUP(A41,HistData!J:M,4,FALSE),K40)</f>
        <v>0</v>
      </c>
      <c r="L41" s="9" t="str">
        <f t="shared" si="30"/>
        <v>$K$51</v>
      </c>
      <c r="M41" s="92">
        <f t="array" aca="1" ref="M41" ca="1">PRODUCT(1+K41:INDIRECT(L41))-1</f>
        <v>1.2500250005098579E-5</v>
      </c>
      <c r="N41" s="3" t="str">
        <f t="shared" si="21"/>
        <v>NN</v>
      </c>
      <c r="O41" s="60">
        <f t="shared" ca="1" si="5"/>
        <v>101.51650642663552</v>
      </c>
      <c r="P41" s="60">
        <f t="shared" ca="1" si="6"/>
        <v>101.51650642663552</v>
      </c>
      <c r="Q41" s="56" t="b">
        <f t="shared" ca="1" si="22"/>
        <v>1</v>
      </c>
      <c r="R41" s="60">
        <f t="shared" ca="1" si="8"/>
        <v>105.19337181158679</v>
      </c>
      <c r="S41" s="3">
        <f t="shared" ca="1" si="9"/>
        <v>4.9855295970673369E-2</v>
      </c>
      <c r="T41" s="3">
        <f t="shared" si="23"/>
        <v>2110</v>
      </c>
      <c r="U41">
        <f>VLOOKUP(A41,Opt_BS!A:B,2,FALSE)</f>
        <v>2101.04</v>
      </c>
      <c r="V41">
        <f>VLOOKUP(A41,Opt_BS!A:B,2,FALSE)</f>
        <v>2101.04</v>
      </c>
      <c r="W41" s="60" t="str">
        <f t="shared" si="24"/>
        <v>NN</v>
      </c>
      <c r="X41" s="14">
        <f t="shared" si="25"/>
        <v>24.1</v>
      </c>
      <c r="Y41" s="9" t="str">
        <f t="shared" si="31"/>
        <v>$A$52</v>
      </c>
      <c r="Z41" t="str">
        <f t="shared" ca="1" si="26"/>
        <v>03/20/15</v>
      </c>
      <c r="AA41" s="86" t="str">
        <f t="shared" ca="1" si="11"/>
        <v>SPX US 03/20/15 P2110 Index</v>
      </c>
      <c r="AB41">
        <v>24.1</v>
      </c>
      <c r="AD41" s="14">
        <f t="shared" ca="1" si="12"/>
        <v>103.99185917869356</v>
      </c>
      <c r="AE41" s="59">
        <f t="shared" ca="1" si="27"/>
        <v>1.5652799931651362E-3</v>
      </c>
      <c r="AF41" s="59"/>
      <c r="AG41" s="88">
        <f>IFERROR(VLOOKUP(A41,HistData!P:R,3,FALSE),AG40)</f>
        <v>6.2827368147888585E-4</v>
      </c>
      <c r="AH41" s="84">
        <f>IFERROR(VLOOKUP(A41,HistData!T:V,3,FALSE),AH40)</f>
        <v>1.1799999999999589E-3</v>
      </c>
      <c r="AI41" s="1">
        <f t="shared" ca="1" si="28"/>
        <v>103.79070837329402</v>
      </c>
      <c r="AJ41" s="86">
        <f t="shared" si="14"/>
        <v>103.37273178159714</v>
      </c>
      <c r="AK41" s="84"/>
      <c r="AL41" s="1">
        <f t="array" aca="1" ref="AL41" ca="1">PRODUCT(1+AE32:AE41)</f>
        <v>1.0019730157380791</v>
      </c>
      <c r="AM41" s="86">
        <f t="array" ref="AM41">PRODUCT(1+AG32:AG41)</f>
        <v>1.0063322871094689</v>
      </c>
      <c r="AP41" s="40">
        <f t="shared" ca="1" si="15"/>
        <v>-9.3700631168625037E-4</v>
      </c>
      <c r="AQ41" s="40">
        <f t="array" aca="1" ref="AQ41" ca="1">PRODUCT(1+$AP41:AP$107)-1</f>
        <v>4.1705375881182505E-3</v>
      </c>
    </row>
    <row r="42" spans="1:43" x14ac:dyDescent="0.25">
      <c r="A42" s="97">
        <f>Opt_BS!A41</f>
        <v>42069</v>
      </c>
      <c r="B42">
        <f t="shared" si="16"/>
        <v>0</v>
      </c>
      <c r="C42">
        <f t="shared" si="17"/>
        <v>0</v>
      </c>
      <c r="D42" s="92">
        <f>IFERROR(VLOOKUP(A42,HistData!E:H,4,FALSE),D41)</f>
        <v>5.8333819448197488E-6</v>
      </c>
      <c r="F42" s="9" t="str">
        <f t="shared" si="29"/>
        <v>$D$51</v>
      </c>
      <c r="G42" s="92">
        <f t="array" aca="1" ref="G42" ca="1">PRODUCT(1+D42:INDIRECT(F42))-1</f>
        <v>1.0833423611966708E-5</v>
      </c>
      <c r="H42" s="92" t="str">
        <f t="shared" si="19"/>
        <v>NN</v>
      </c>
      <c r="I42" s="60">
        <f t="shared" ca="1" si="2"/>
        <v>3.6768592568014422</v>
      </c>
      <c r="J42" s="60">
        <f t="shared" ca="1" si="3"/>
        <v>3.6768592568014422</v>
      </c>
      <c r="K42" s="67">
        <f>IFERROR(VLOOKUP(A42,HistData!J:M,4,FALSE),K41)</f>
        <v>0</v>
      </c>
      <c r="L42" s="9" t="str">
        <f t="shared" si="30"/>
        <v>$K$51</v>
      </c>
      <c r="M42" s="92">
        <f t="array" aca="1" ref="M42" ca="1">PRODUCT(1+K42:INDIRECT(L42))-1</f>
        <v>1.2500250005098579E-5</v>
      </c>
      <c r="N42" s="3" t="str">
        <f t="shared" si="21"/>
        <v>NN</v>
      </c>
      <c r="O42" s="60">
        <f t="shared" ca="1" si="5"/>
        <v>101.51650642663552</v>
      </c>
      <c r="P42" s="60">
        <f t="shared" ca="1" si="6"/>
        <v>101.51650642663552</v>
      </c>
      <c r="Q42" s="56" t="b">
        <f t="shared" ca="1" si="22"/>
        <v>1</v>
      </c>
      <c r="R42" s="60">
        <f t="shared" ca="1" si="8"/>
        <v>105.19336568343695</v>
      </c>
      <c r="S42" s="3">
        <f t="shared" ca="1" si="9"/>
        <v>4.9855295970673369E-2</v>
      </c>
      <c r="T42" s="3">
        <f t="shared" si="23"/>
        <v>2110</v>
      </c>
      <c r="U42">
        <f>VLOOKUP(A42,Opt_BS!A:B,2,FALSE)</f>
        <v>2071.2600000000002</v>
      </c>
      <c r="V42">
        <f>VLOOKUP(A42,Opt_BS!A:B,2,FALSE)</f>
        <v>2071.2600000000002</v>
      </c>
      <c r="W42" s="60" t="str">
        <f t="shared" si="24"/>
        <v>NN</v>
      </c>
      <c r="X42" s="14">
        <f t="shared" si="25"/>
        <v>43.8</v>
      </c>
      <c r="Y42" s="9" t="str">
        <f t="shared" si="31"/>
        <v>$A$52</v>
      </c>
      <c r="Z42" t="str">
        <f t="shared" ca="1" si="26"/>
        <v>03/20/15</v>
      </c>
      <c r="AA42" s="86" t="str">
        <f t="shared" ca="1" si="11"/>
        <v>SPX US 03/20/15 P2110 Index</v>
      </c>
      <c r="AB42">
        <v>43.8</v>
      </c>
      <c r="AD42" s="14">
        <f t="shared" ca="1" si="12"/>
        <v>103.00970371992146</v>
      </c>
      <c r="AE42" s="59">
        <f t="shared" ca="1" si="27"/>
        <v>-9.4445417797985876E-3</v>
      </c>
      <c r="AF42" s="59"/>
      <c r="AG42" s="88">
        <f>IFERROR(VLOOKUP(A42,HistData!P:R,3,FALSE),AG41)</f>
        <v>-7.6164477051697821E-3</v>
      </c>
      <c r="AH42" s="84">
        <f>IFERROR(VLOOKUP(A42,HistData!T:V,3,FALSE),AH41)</f>
        <v>-1.0589999999999988E-2</v>
      </c>
      <c r="AI42" s="1">
        <f t="shared" ca="1" si="28"/>
        <v>102.85970097074473</v>
      </c>
      <c r="AJ42" s="86">
        <f t="shared" si="14"/>
        <v>102.58539877584207</v>
      </c>
      <c r="AK42" s="84"/>
      <c r="AL42" s="1">
        <f t="array" aca="1" ref="AL42" ca="1">PRODUCT(1+AE33:AE42)</f>
        <v>0.99298242883483134</v>
      </c>
      <c r="AM42" s="86">
        <f t="array" ref="AM42">PRODUCT(1+AG33:AG42)</f>
        <v>0.99488902268808688</v>
      </c>
      <c r="AP42" s="40">
        <f t="shared" ca="1" si="15"/>
        <v>1.8280940746288055E-3</v>
      </c>
      <c r="AQ42" s="40">
        <f t="array" aca="1" ref="AQ42" ca="1">PRODUCT(1+$AP42:AP$107)-1</f>
        <v>5.1123341892076457E-3</v>
      </c>
    </row>
    <row r="43" spans="1:43" x14ac:dyDescent="0.25">
      <c r="A43" s="97">
        <f>Opt_BS!A42</f>
        <v>42072</v>
      </c>
      <c r="B43">
        <f t="shared" si="16"/>
        <v>0</v>
      </c>
      <c r="C43">
        <f t="shared" si="17"/>
        <v>0</v>
      </c>
      <c r="D43" s="92">
        <f>IFERROR(VLOOKUP(A43,HistData!E:H,4,FALSE),D42)</f>
        <v>-8.3333541667229838E-6</v>
      </c>
      <c r="F43" s="9" t="str">
        <f t="shared" si="29"/>
        <v>$D$51</v>
      </c>
      <c r="G43" s="92">
        <f t="array" aca="1" ref="G43" ca="1">PRODUCT(1+D43:INDIRECT(F43))-1</f>
        <v>5.0000125000337903E-6</v>
      </c>
      <c r="H43" s="92" t="str">
        <f t="shared" si="19"/>
        <v>NN</v>
      </c>
      <c r="I43" s="60">
        <f t="shared" ca="1" si="2"/>
        <v>3.6768807053258445</v>
      </c>
      <c r="J43" s="60">
        <f t="shared" ca="1" si="3"/>
        <v>3.6768807053258445</v>
      </c>
      <c r="K43" s="67">
        <f>IFERROR(VLOOKUP(A43,HistData!J:M,4,FALSE),K42)</f>
        <v>-1.2500250004987556E-5</v>
      </c>
      <c r="L43" s="9" t="str">
        <f t="shared" si="30"/>
        <v>$K$51</v>
      </c>
      <c r="M43" s="92">
        <f t="array" aca="1" ref="M43" ca="1">PRODUCT(1+K43:INDIRECT(L43))-1</f>
        <v>1.2500250005098579E-5</v>
      </c>
      <c r="N43" s="3" t="str">
        <f t="shared" si="21"/>
        <v>NN</v>
      </c>
      <c r="O43" s="60">
        <f t="shared" ca="1" si="5"/>
        <v>101.51650642663552</v>
      </c>
      <c r="P43" s="60">
        <f t="shared" ca="1" si="6"/>
        <v>101.51650642663552</v>
      </c>
      <c r="Q43" s="56" t="b">
        <f t="shared" ca="1" si="22"/>
        <v>1</v>
      </c>
      <c r="R43" s="60">
        <f t="shared" ca="1" si="8"/>
        <v>105.19338713196136</v>
      </c>
      <c r="S43" s="3">
        <f t="shared" ca="1" si="9"/>
        <v>4.9855295970673369E-2</v>
      </c>
      <c r="T43" s="3">
        <f t="shared" si="23"/>
        <v>2110</v>
      </c>
      <c r="U43">
        <f>VLOOKUP(A43,Opt_BS!A:B,2,FALSE)</f>
        <v>2079.4299999999998</v>
      </c>
      <c r="V43">
        <f>VLOOKUP(A43,Opt_BS!A:B,2,FALSE)</f>
        <v>2079.4299999999998</v>
      </c>
      <c r="W43" s="60" t="str">
        <f t="shared" si="24"/>
        <v>NN</v>
      </c>
      <c r="X43" s="14">
        <f t="shared" si="25"/>
        <v>36</v>
      </c>
      <c r="Y43" s="9" t="str">
        <f t="shared" si="31"/>
        <v>$A$52</v>
      </c>
      <c r="Z43" t="str">
        <f t="shared" ca="1" si="26"/>
        <v>03/20/15</v>
      </c>
      <c r="AA43" s="86" t="str">
        <f t="shared" ca="1" si="11"/>
        <v>SPX US 03/20/15 P2110 Index</v>
      </c>
      <c r="AB43">
        <v>36</v>
      </c>
      <c r="AD43" s="14">
        <f t="shared" ca="1" si="12"/>
        <v>103.39859647701712</v>
      </c>
      <c r="AE43" s="59">
        <f t="shared" ca="1" si="27"/>
        <v>3.7753021613675664E-3</v>
      </c>
      <c r="AF43" s="59"/>
      <c r="AG43" s="88">
        <f>IFERROR(VLOOKUP(A43,HistData!P:R,3,FALSE),AG42)</f>
        <v>4.0093804372494102E-3</v>
      </c>
      <c r="AH43" s="84">
        <f>IFERROR(VLOOKUP(A43,HistData!T:V,3,FALSE),AH42)</f>
        <v>4.0100000000000691E-3</v>
      </c>
      <c r="AI43" s="1">
        <f t="shared" ca="1" si="28"/>
        <v>103.22851780868132</v>
      </c>
      <c r="AJ43" s="86">
        <f t="shared" si="14"/>
        <v>102.99670266684136</v>
      </c>
      <c r="AK43" s="84"/>
      <c r="AL43" s="1">
        <f t="array" aca="1" ref="AL43" ca="1">PRODUCT(1+AE34:AE43)</f>
        <v>0.99548881532083722</v>
      </c>
      <c r="AM43" s="86">
        <f t="array" ref="AM43">PRODUCT(1+AG34:AG43)</f>
        <v>0.9982700263256864</v>
      </c>
      <c r="AP43" s="40">
        <f t="shared" ca="1" si="15"/>
        <v>2.3407827588184382E-4</v>
      </c>
      <c r="AQ43" s="40">
        <f t="array" aca="1" ref="AQ43" ca="1">PRODUCT(1+$AP43:AP$107)-1</f>
        <v>3.2782471703516336E-3</v>
      </c>
    </row>
    <row r="44" spans="1:43" x14ac:dyDescent="0.25">
      <c r="A44" s="97">
        <f>Opt_BS!A43</f>
        <v>42073</v>
      </c>
      <c r="B44">
        <f t="shared" si="16"/>
        <v>0</v>
      </c>
      <c r="C44">
        <f t="shared" si="17"/>
        <v>0</v>
      </c>
      <c r="D44" s="92">
        <f>IFERROR(VLOOKUP(A44,HistData!E:H,4,FALSE),D43)</f>
        <v>-1.666684722434475E-5</v>
      </c>
      <c r="F44" s="9" t="str">
        <f t="shared" si="29"/>
        <v>$D$51</v>
      </c>
      <c r="G44" s="92">
        <f t="array" aca="1" ref="G44" ca="1">PRODUCT(1+D44:INDIRECT(F44))-1</f>
        <v>1.3333477779209346E-5</v>
      </c>
      <c r="H44" s="92" t="str">
        <f t="shared" si="19"/>
        <v>NN</v>
      </c>
      <c r="I44" s="60">
        <f t="shared" ca="1" si="2"/>
        <v>3.6768500645766982</v>
      </c>
      <c r="J44" s="60">
        <f t="shared" ca="1" si="3"/>
        <v>3.6768500645766982</v>
      </c>
      <c r="K44" s="67">
        <f>IFERROR(VLOOKUP(A44,HistData!J:M,4,FALSE),K43)</f>
        <v>-1.2500406263216135E-5</v>
      </c>
      <c r="L44" s="9" t="str">
        <f t="shared" si="30"/>
        <v>$K$51</v>
      </c>
      <c r="M44" s="92">
        <f t="array" aca="1" ref="M44" ca="1">PRODUCT(1+K44:INDIRECT(L44))-1</f>
        <v>2.500081252643227E-5</v>
      </c>
      <c r="N44" s="3" t="str">
        <f t="shared" si="21"/>
        <v>NN</v>
      </c>
      <c r="O44" s="60">
        <f t="shared" ca="1" si="5"/>
        <v>101.51523744492555</v>
      </c>
      <c r="P44" s="60">
        <f t="shared" ca="1" si="6"/>
        <v>101.51523744492555</v>
      </c>
      <c r="Q44" s="56" t="b">
        <f t="shared" ca="1" si="22"/>
        <v>1</v>
      </c>
      <c r="R44" s="60">
        <f t="shared" ca="1" si="8"/>
        <v>105.19208750950224</v>
      </c>
      <c r="S44" s="3">
        <f t="shared" ca="1" si="9"/>
        <v>4.9855295970673369E-2</v>
      </c>
      <c r="T44" s="3">
        <f t="shared" si="23"/>
        <v>2110</v>
      </c>
      <c r="U44">
        <f>VLOOKUP(A44,Opt_BS!A:B,2,FALSE)</f>
        <v>2044.16</v>
      </c>
      <c r="V44">
        <f>VLOOKUP(A44,Opt_BS!A:B,2,FALSE)</f>
        <v>2044.16</v>
      </c>
      <c r="W44" s="60" t="str">
        <f t="shared" si="24"/>
        <v>NN</v>
      </c>
      <c r="X44" s="14">
        <f t="shared" si="25"/>
        <v>67.05</v>
      </c>
      <c r="Y44" s="9" t="str">
        <f t="shared" si="31"/>
        <v>$A$52</v>
      </c>
      <c r="Z44" t="str">
        <f t="shared" ca="1" si="26"/>
        <v>03/20/15</v>
      </c>
      <c r="AA44" s="86" t="str">
        <f t="shared" ca="1" si="11"/>
        <v>SPX US 03/20/15 P2110 Index</v>
      </c>
      <c r="AB44">
        <v>67.05</v>
      </c>
      <c r="AD44" s="14">
        <f t="shared" ca="1" si="12"/>
        <v>101.84928991466859</v>
      </c>
      <c r="AE44" s="59">
        <f t="shared" ca="1" si="27"/>
        <v>-1.4983825846155541E-2</v>
      </c>
      <c r="AF44" s="59"/>
      <c r="AG44" s="88">
        <f>IFERROR(VLOOKUP(A44,HistData!P:R,3,FALSE),AG43)</f>
        <v>-1.1932160666337954E-2</v>
      </c>
      <c r="AH44" s="84">
        <f>IFERROR(VLOOKUP(A44,HistData!T:V,3,FALSE),AH43)</f>
        <v>-1.5469999999999984E-2</v>
      </c>
      <c r="AI44" s="1">
        <f t="shared" ca="1" si="28"/>
        <v>101.75946917268276</v>
      </c>
      <c r="AJ44" s="86">
        <f t="shared" si="14"/>
        <v>101.76772946251756</v>
      </c>
      <c r="AK44" s="84"/>
      <c r="AL44" s="1">
        <f t="array" aca="1" ref="AL44" ca="1">PRODUCT(1+AE35:AE44)</f>
        <v>0.97812184843506966</v>
      </c>
      <c r="AM44" s="86">
        <f t="array" ref="AM44">PRODUCT(1+AG35:AG44)</f>
        <v>0.98421839072617223</v>
      </c>
      <c r="AP44" s="40">
        <f t="shared" ca="1" si="15"/>
        <v>3.0516651798175864E-3</v>
      </c>
      <c r="AQ44" s="40">
        <f t="array" aca="1" ref="AQ44" ca="1">PRODUCT(1+$AP44:AP$107)-1</f>
        <v>3.0434564874222136E-3</v>
      </c>
    </row>
    <row r="45" spans="1:43" x14ac:dyDescent="0.25">
      <c r="A45" s="97">
        <f>Opt_BS!A44</f>
        <v>42074</v>
      </c>
      <c r="B45">
        <f t="shared" si="16"/>
        <v>0</v>
      </c>
      <c r="C45">
        <f t="shared" si="17"/>
        <v>0</v>
      </c>
      <c r="D45" s="92">
        <f>IFERROR(VLOOKUP(A45,HistData!E:H,4,FALSE),D44)</f>
        <v>8.3335625062908036E-6</v>
      </c>
      <c r="F45" s="9" t="str">
        <f t="shared" si="29"/>
        <v>$D$51</v>
      </c>
      <c r="G45" s="92">
        <f t="array" aca="1" ref="G45" ca="1">PRODUCT(1+D45:INDIRECT(F45))-1</f>
        <v>3.0000825022691302E-5</v>
      </c>
      <c r="H45" s="92" t="str">
        <f t="shared" si="19"/>
        <v>NN</v>
      </c>
      <c r="I45" s="60">
        <f t="shared" ca="1" si="2"/>
        <v>3.676788783078405</v>
      </c>
      <c r="J45" s="60">
        <f t="shared" ca="1" si="3"/>
        <v>3.676788783078405</v>
      </c>
      <c r="K45" s="67">
        <f>IFERROR(VLOOKUP(A45,HistData!J:M,4,FALSE),K44)</f>
        <v>-1.2500562525441516E-5</v>
      </c>
      <c r="L45" s="9" t="str">
        <f t="shared" si="30"/>
        <v>$K$51</v>
      </c>
      <c r="M45" s="92">
        <f t="array" aca="1" ref="M45" ca="1">PRODUCT(1+K45:INDIRECT(L45))-1</f>
        <v>3.7501687575991483E-5</v>
      </c>
      <c r="N45" s="3" t="str">
        <f t="shared" si="21"/>
        <v>NN</v>
      </c>
      <c r="O45" s="60">
        <f t="shared" ca="1" si="5"/>
        <v>101.51396846321558</v>
      </c>
      <c r="P45" s="60">
        <f t="shared" ca="1" si="6"/>
        <v>101.51396846321558</v>
      </c>
      <c r="Q45" s="56" t="b">
        <f t="shared" ca="1" si="22"/>
        <v>1</v>
      </c>
      <c r="R45" s="60">
        <f t="shared" ca="1" si="8"/>
        <v>105.19075724629398</v>
      </c>
      <c r="S45" s="3">
        <f t="shared" ca="1" si="9"/>
        <v>4.9855295970673369E-2</v>
      </c>
      <c r="T45" s="3">
        <f t="shared" si="23"/>
        <v>2110</v>
      </c>
      <c r="U45">
        <f>VLOOKUP(A45,Opt_BS!A:B,2,FALSE)</f>
        <v>2040.24</v>
      </c>
      <c r="V45">
        <f>VLOOKUP(A45,Opt_BS!A:B,2,FALSE)</f>
        <v>2040.24</v>
      </c>
      <c r="W45" s="60" t="str">
        <f t="shared" si="24"/>
        <v>NN</v>
      </c>
      <c r="X45" s="14">
        <f t="shared" si="25"/>
        <v>72.05</v>
      </c>
      <c r="Y45" s="9" t="str">
        <f t="shared" si="31"/>
        <v>$A$52</v>
      </c>
      <c r="Z45" t="str">
        <f t="shared" ca="1" si="26"/>
        <v>03/20/15</v>
      </c>
      <c r="AA45" s="86" t="str">
        <f t="shared" ca="1" si="11"/>
        <v>SPX US 03/20/15 P2110 Index</v>
      </c>
      <c r="AB45">
        <v>72.05</v>
      </c>
      <c r="AD45" s="14">
        <f t="shared" ca="1" si="12"/>
        <v>101.59868317160696</v>
      </c>
      <c r="AE45" s="59">
        <f t="shared" ca="1" si="27"/>
        <v>-2.4605644602097021E-3</v>
      </c>
      <c r="AF45" s="59"/>
      <c r="AG45" s="88">
        <f>IFERROR(VLOOKUP(A45,HistData!P:R,3,FALSE),AG44)</f>
        <v>-2.1282495667244161E-3</v>
      </c>
      <c r="AH45" s="84">
        <f>IFERROR(VLOOKUP(A45,HistData!T:V,3,FALSE),AH44)</f>
        <v>-6.1999999999995392E-4</v>
      </c>
      <c r="AI45" s="1">
        <f t="shared" ca="1" si="28"/>
        <v>101.52166287825619</v>
      </c>
      <c r="AJ45" s="86">
        <f t="shared" si="14"/>
        <v>101.55114233638244</v>
      </c>
      <c r="AK45" s="84"/>
      <c r="AL45" s="1">
        <f t="array" aca="1" ref="AL45" ca="1">PRODUCT(1+AE36:AE45)</f>
        <v>0.97649590461412483</v>
      </c>
      <c r="AM45" s="86">
        <f t="array" ref="AM45">PRODUCT(1+AG36:AG45)</f>
        <v>0.98224436180012931</v>
      </c>
      <c r="AP45" s="40">
        <f t="shared" ca="1" si="15"/>
        <v>3.3231489348528598E-4</v>
      </c>
      <c r="AQ45" s="40">
        <f t="array" aca="1" ref="AQ45" ca="1">PRODUCT(1+$AP45:AP$107)-1</f>
        <v>-8.1837184262578688E-6</v>
      </c>
    </row>
    <row r="46" spans="1:43" x14ac:dyDescent="0.25">
      <c r="A46" s="97">
        <f>Opt_BS!A45</f>
        <v>42075</v>
      </c>
      <c r="B46">
        <f t="shared" si="16"/>
        <v>0</v>
      </c>
      <c r="C46">
        <f t="shared" si="17"/>
        <v>0</v>
      </c>
      <c r="D46" s="92">
        <f>IFERROR(VLOOKUP(A46,HistData!E:H,4,FALSE),D45)</f>
        <v>0</v>
      </c>
      <c r="F46" s="9" t="str">
        <f t="shared" si="29"/>
        <v>$D$51</v>
      </c>
      <c r="G46" s="92">
        <f t="array" aca="1" ref="G46" ca="1">PRODUCT(1+D46:INDIRECT(F46))-1</f>
        <v>2.1667081952614353E-5</v>
      </c>
      <c r="H46" s="92" t="str">
        <f t="shared" si="19"/>
        <v>NN</v>
      </c>
      <c r="I46" s="60">
        <f t="shared" ca="1" si="2"/>
        <v>3.6768194238275513</v>
      </c>
      <c r="J46" s="60">
        <f t="shared" ca="1" si="3"/>
        <v>3.6768194238275513</v>
      </c>
      <c r="K46" s="67">
        <f>IFERROR(VLOOKUP(A46,HistData!J:M,4,FALSE),K45)</f>
        <v>0</v>
      </c>
      <c r="L46" s="9" t="str">
        <f t="shared" si="30"/>
        <v>$K$51</v>
      </c>
      <c r="M46" s="92">
        <f t="array" aca="1" ref="M46" ca="1">PRODUCT(1+K46:INDIRECT(L46))-1</f>
        <v>5.000287516554458E-5</v>
      </c>
      <c r="N46" s="3" t="str">
        <f t="shared" si="21"/>
        <v>NN</v>
      </c>
      <c r="O46" s="60">
        <f t="shared" ca="1" si="5"/>
        <v>101.51269948150559</v>
      </c>
      <c r="P46" s="60">
        <f t="shared" ca="1" si="6"/>
        <v>101.51269948150559</v>
      </c>
      <c r="Q46" s="56" t="b">
        <f t="shared" ca="1" si="22"/>
        <v>1</v>
      </c>
      <c r="R46" s="60">
        <f t="shared" ca="1" si="8"/>
        <v>105.18951890533314</v>
      </c>
      <c r="S46" s="3">
        <f t="shared" ca="1" si="9"/>
        <v>4.9855295970673369E-2</v>
      </c>
      <c r="T46" s="3">
        <f t="shared" si="23"/>
        <v>2110</v>
      </c>
      <c r="U46">
        <f>VLOOKUP(A46,Opt_BS!A:B,2,FALSE)</f>
        <v>2065.9499999999998</v>
      </c>
      <c r="V46">
        <f>VLOOKUP(A46,Opt_BS!A:B,2,FALSE)</f>
        <v>2065.9499999999998</v>
      </c>
      <c r="W46" s="60" t="str">
        <f t="shared" si="24"/>
        <v>NN</v>
      </c>
      <c r="X46" s="14">
        <f t="shared" si="25"/>
        <v>47.5</v>
      </c>
      <c r="Y46" s="9" t="str">
        <f t="shared" si="31"/>
        <v>$A$52</v>
      </c>
      <c r="Z46" t="str">
        <f t="shared" ca="1" si="26"/>
        <v>03/20/15</v>
      </c>
      <c r="AA46" s="86" t="str">
        <f t="shared" ca="1" si="11"/>
        <v>SPX US 03/20/15 P2110 Index</v>
      </c>
      <c r="AB46">
        <v>47.5</v>
      </c>
      <c r="AD46" s="14">
        <f t="shared" ca="1" si="12"/>
        <v>102.82139234672616</v>
      </c>
      <c r="AE46" s="59">
        <f t="shared" ca="1" si="27"/>
        <v>1.2034695105781479E-2</v>
      </c>
      <c r="AF46" s="59"/>
      <c r="AG46" s="88">
        <f>IFERROR(VLOOKUP(A46,HistData!P:R,3,FALSE),AG45)</f>
        <v>1.0601418617091518E-2</v>
      </c>
      <c r="AH46" s="84">
        <f>IFERROR(VLOOKUP(A46,HistData!T:V,3,FALSE),AH45)</f>
        <v>5.9700000000000308E-3</v>
      </c>
      <c r="AI46" s="1">
        <f t="shared" ca="1" si="28"/>
        <v>102.68206250576722</v>
      </c>
      <c r="AJ46" s="86">
        <f t="shared" si="14"/>
        <v>102.62772850733428</v>
      </c>
      <c r="AK46" s="84"/>
      <c r="AL46" s="1">
        <f t="array" aca="1" ref="AL46" ca="1">PRODUCT(1+AE37:AE46)</f>
        <v>0.98824773509820008</v>
      </c>
      <c r="AM46" s="86">
        <f t="array" ref="AM46">PRODUCT(1+AG37:AG46)</f>
        <v>0.99279981436488218</v>
      </c>
      <c r="AP46" s="40">
        <f t="shared" ca="1" si="15"/>
        <v>-1.4332764886899607E-3</v>
      </c>
      <c r="AQ46" s="40">
        <f t="array" aca="1" ref="AQ46" ca="1">PRODUCT(1+$AP46:AP$107)-1</f>
        <v>-3.4038549674186847E-4</v>
      </c>
    </row>
    <row r="47" spans="1:43" x14ac:dyDescent="0.25">
      <c r="A47" s="97">
        <f>Opt_BS!A46</f>
        <v>42076</v>
      </c>
      <c r="B47">
        <f t="shared" si="16"/>
        <v>0</v>
      </c>
      <c r="C47">
        <f t="shared" si="17"/>
        <v>0</v>
      </c>
      <c r="D47" s="92">
        <f>IFERROR(VLOOKUP(A47,HistData!E:H,4,FALSE),D46)</f>
        <v>-4.1667465292549721E-6</v>
      </c>
      <c r="F47" s="9" t="str">
        <f t="shared" si="29"/>
        <v>$D$51</v>
      </c>
      <c r="G47" s="92">
        <f t="array" aca="1" ref="G47" ca="1">PRODUCT(1+D47:INDIRECT(F47))-1</f>
        <v>2.1667081952614353E-5</v>
      </c>
      <c r="H47" s="92" t="str">
        <f t="shared" si="19"/>
        <v>NN</v>
      </c>
      <c r="I47" s="60">
        <f t="shared" ca="1" si="2"/>
        <v>3.6768194238275513</v>
      </c>
      <c r="J47" s="60">
        <f t="shared" ca="1" si="3"/>
        <v>3.6768194238275513</v>
      </c>
      <c r="K47" s="67">
        <f>IFERROR(VLOOKUP(A47,HistData!J:M,4,FALSE),K46)</f>
        <v>-2.5001437582661268E-5</v>
      </c>
      <c r="L47" s="9" t="str">
        <f t="shared" si="30"/>
        <v>$K$51</v>
      </c>
      <c r="M47" s="92">
        <f t="array" aca="1" ref="M47" ca="1">PRODUCT(1+K47:INDIRECT(L47))-1</f>
        <v>5.000287516554458E-5</v>
      </c>
      <c r="N47" s="3" t="str">
        <f t="shared" si="21"/>
        <v>NN</v>
      </c>
      <c r="O47" s="60">
        <f t="shared" ca="1" si="5"/>
        <v>101.51269948150559</v>
      </c>
      <c r="P47" s="60">
        <f t="shared" ca="1" si="6"/>
        <v>101.51269948150559</v>
      </c>
      <c r="Q47" s="56" t="b">
        <f t="shared" ca="1" si="22"/>
        <v>1</v>
      </c>
      <c r="R47" s="60">
        <f t="shared" ca="1" si="8"/>
        <v>105.18951890533314</v>
      </c>
      <c r="S47" s="3">
        <f t="shared" ca="1" si="9"/>
        <v>4.9855295970673369E-2</v>
      </c>
      <c r="T47" s="3">
        <f t="shared" si="23"/>
        <v>2110</v>
      </c>
      <c r="U47">
        <f>VLOOKUP(A47,Opt_BS!A:B,2,FALSE)</f>
        <v>2053.4</v>
      </c>
      <c r="V47">
        <f>VLOOKUP(A47,Opt_BS!A:B,2,FALSE)</f>
        <v>2053.4</v>
      </c>
      <c r="W47" s="60" t="str">
        <f t="shared" si="24"/>
        <v>NN</v>
      </c>
      <c r="X47" s="14">
        <f t="shared" si="25"/>
        <v>55.98</v>
      </c>
      <c r="Y47" s="9" t="str">
        <f t="shared" si="31"/>
        <v>$A$52</v>
      </c>
      <c r="Z47" t="str">
        <f t="shared" ca="1" si="26"/>
        <v>03/20/15</v>
      </c>
      <c r="AA47" s="86" t="str">
        <f t="shared" ca="1" si="11"/>
        <v>SPX US 03/20/15 P2110 Index</v>
      </c>
      <c r="AB47">
        <v>55.98</v>
      </c>
      <c r="AD47" s="14">
        <f t="shared" ca="1" si="12"/>
        <v>102.39861943689485</v>
      </c>
      <c r="AE47" s="59">
        <f t="shared" ca="1" si="27"/>
        <v>-4.1117213080101855E-3</v>
      </c>
      <c r="AF47" s="59"/>
      <c r="AG47" s="88">
        <f>IFERROR(VLOOKUP(A47,HistData!P:R,3,FALSE),AG46)</f>
        <v>-3.9114862960493157E-3</v>
      </c>
      <c r="AH47" s="84">
        <f>IFERROR(VLOOKUP(A47,HistData!T:V,3,FALSE),AH46)</f>
        <v>-1.8000000000000238E-3</v>
      </c>
      <c r="AI47" s="1">
        <f t="shared" ca="1" si="28"/>
        <v>102.28107391124541</v>
      </c>
      <c r="AJ47" s="86">
        <f t="shared" si="14"/>
        <v>102.22630155368317</v>
      </c>
      <c r="AK47" s="84"/>
      <c r="AL47" s="1">
        <f t="array" aca="1" ref="AL47" ca="1">PRODUCT(1+AE38:AE47)</f>
        <v>0.98488050806130112</v>
      </c>
      <c r="AM47" s="86">
        <f t="array" ref="AM47">PRODUCT(1+AG38:AG47)</f>
        <v>0.98941618299760981</v>
      </c>
      <c r="AP47" s="40">
        <f t="shared" ca="1" si="15"/>
        <v>2.0023501196086979E-4</v>
      </c>
      <c r="AQ47" s="40">
        <f t="array" aca="1" ref="AQ47" ca="1">PRODUCT(1+$AP47:AP$107)-1</f>
        <v>1.0944596552391328E-3</v>
      </c>
    </row>
    <row r="48" spans="1:43" x14ac:dyDescent="0.25">
      <c r="A48" s="97">
        <f>Opt_BS!A47</f>
        <v>42079</v>
      </c>
      <c r="B48">
        <f t="shared" si="16"/>
        <v>0</v>
      </c>
      <c r="C48">
        <f t="shared" si="17"/>
        <v>0</v>
      </c>
      <c r="D48" s="92">
        <f>IFERROR(VLOOKUP(A48,HistData!E:H,4,FALSE),D47)</f>
        <v>-8.3335277822893516E-6</v>
      </c>
      <c r="F48" s="9" t="str">
        <f t="shared" si="29"/>
        <v>$D$51</v>
      </c>
      <c r="G48" s="92">
        <f t="array" aca="1" ref="G48" ca="1">PRODUCT(1+D48:INDIRECT(F48))-1</f>
        <v>2.5833936125208012E-5</v>
      </c>
      <c r="H48" s="92" t="str">
        <f t="shared" si="19"/>
        <v>NN</v>
      </c>
      <c r="I48" s="60">
        <f t="shared" ca="1" si="2"/>
        <v>3.6768041034529784</v>
      </c>
      <c r="J48" s="60">
        <f t="shared" ca="1" si="3"/>
        <v>3.6768041034529784</v>
      </c>
      <c r="K48" s="67">
        <f>IFERROR(VLOOKUP(A48,HistData!J:M,4,FALSE),K47)</f>
        <v>-3.750309400518681E-5</v>
      </c>
      <c r="L48" s="9" t="str">
        <f t="shared" si="30"/>
        <v>$K$51</v>
      </c>
      <c r="M48" s="92">
        <f t="array" aca="1" ref="M48" ca="1">PRODUCT(1+K48:INDIRECT(L48))-1</f>
        <v>7.5006188010595665E-5</v>
      </c>
      <c r="N48" s="3" t="str">
        <f t="shared" si="21"/>
        <v>NN</v>
      </c>
      <c r="O48" s="60">
        <f t="shared" ca="1" si="5"/>
        <v>101.51016151808565</v>
      </c>
      <c r="P48" s="60">
        <f t="shared" ca="1" si="6"/>
        <v>101.51016151808565</v>
      </c>
      <c r="Q48" s="56" t="b">
        <f t="shared" ca="1" si="22"/>
        <v>1</v>
      </c>
      <c r="R48" s="60">
        <f t="shared" ca="1" si="8"/>
        <v>105.18696562153863</v>
      </c>
      <c r="S48" s="3">
        <f t="shared" ca="1" si="9"/>
        <v>4.9855295970673369E-2</v>
      </c>
      <c r="T48" s="3">
        <f t="shared" si="23"/>
        <v>2110</v>
      </c>
      <c r="U48">
        <f>VLOOKUP(A48,Opt_BS!A:B,2,FALSE)</f>
        <v>2081.19</v>
      </c>
      <c r="V48">
        <f>VLOOKUP(A48,Opt_BS!A:B,2,FALSE)</f>
        <v>2081.19</v>
      </c>
      <c r="W48" s="60" t="str">
        <f t="shared" si="24"/>
        <v>NN</v>
      </c>
      <c r="X48" s="14">
        <f t="shared" si="25"/>
        <v>33.549999999999997</v>
      </c>
      <c r="Y48" s="9" t="str">
        <f t="shared" si="31"/>
        <v>$A$52</v>
      </c>
      <c r="Z48" t="str">
        <f t="shared" ca="1" si="26"/>
        <v>03/20/15</v>
      </c>
      <c r="AA48" s="86" t="str">
        <f t="shared" ca="1" si="11"/>
        <v>SPX US 03/20/15 P2110 Index</v>
      </c>
      <c r="AB48">
        <v>33.549999999999997</v>
      </c>
      <c r="AD48" s="14">
        <f t="shared" ca="1" si="12"/>
        <v>103.51432044172255</v>
      </c>
      <c r="AE48" s="59">
        <f t="shared" ca="1" si="27"/>
        <v>1.0895664521290538E-2</v>
      </c>
      <c r="AF48" s="59"/>
      <c r="AG48" s="88">
        <f>IFERROR(VLOOKUP(A48,HistData!P:R,3,FALSE),AG47)</f>
        <v>1.012422360248455E-2</v>
      </c>
      <c r="AH48" s="84">
        <f>IFERROR(VLOOKUP(A48,HistData!T:V,3,FALSE),AH47)</f>
        <v>4.1999999999999815E-3</v>
      </c>
      <c r="AI48" s="1">
        <f t="shared" ca="1" si="28"/>
        <v>103.339505439619</v>
      </c>
      <c r="AJ48" s="86">
        <f t="shared" si="14"/>
        <v>103.26126348866768</v>
      </c>
      <c r="AK48" s="84"/>
      <c r="AL48" s="1">
        <f t="array" aca="1" ref="AL48" ca="1">PRODUCT(1+AE39:AE48)</f>
        <v>0.99197231367121685</v>
      </c>
      <c r="AM48" s="86">
        <f t="array" ref="AM48">PRODUCT(1+AG39:AG48)</f>
        <v>0.99673807934843295</v>
      </c>
      <c r="AP48" s="40">
        <f t="shared" ca="1" si="15"/>
        <v>-7.7144091880598786E-4</v>
      </c>
      <c r="AQ48" s="40">
        <f t="array" aca="1" ref="AQ48" ca="1">PRODUCT(1+$AP48:AP$107)-1</f>
        <v>8.9404562404249432E-4</v>
      </c>
    </row>
    <row r="49" spans="1:43" x14ac:dyDescent="0.25">
      <c r="A49" s="97">
        <f>Opt_BS!A48</f>
        <v>42080</v>
      </c>
      <c r="B49">
        <f t="shared" si="16"/>
        <v>0</v>
      </c>
      <c r="C49">
        <f t="shared" si="17"/>
        <v>0</v>
      </c>
      <c r="D49" s="92">
        <f>IFERROR(VLOOKUP(A49,HistData!E:H,4,FALSE),D48)</f>
        <v>1.9167273630493753E-5</v>
      </c>
      <c r="F49" s="9" t="str">
        <f t="shared" si="29"/>
        <v>$D$51</v>
      </c>
      <c r="G49" s="92">
        <f t="array" aca="1" ref="G49" ca="1">PRODUCT(1+D49:INDIRECT(F49))-1</f>
        <v>3.4167748645508311E-5</v>
      </c>
      <c r="H49" s="92" t="str">
        <f t="shared" si="19"/>
        <v>NN</v>
      </c>
      <c r="I49" s="60">
        <f t="shared" ca="1" si="2"/>
        <v>3.676773462703832</v>
      </c>
      <c r="J49" s="60">
        <f t="shared" ca="1" si="3"/>
        <v>3.676773462703832</v>
      </c>
      <c r="K49" s="67">
        <f>IFERROR(VLOOKUP(A49,HistData!J:M,4,FALSE),K48)</f>
        <v>4.500540064822367E-5</v>
      </c>
      <c r="L49" s="9" t="str">
        <f t="shared" si="30"/>
        <v>$K$51</v>
      </c>
      <c r="M49" s="92">
        <f t="array" aca="1" ref="M49" ca="1">PRODUCT(1+K49:INDIRECT(L49))-1</f>
        <v>1.1251350162044815E-4</v>
      </c>
      <c r="N49" s="3" t="str">
        <f t="shared" si="21"/>
        <v>NN</v>
      </c>
      <c r="O49" s="60">
        <f t="shared" ca="1" si="5"/>
        <v>101.50635457295576</v>
      </c>
      <c r="P49" s="60">
        <f t="shared" ca="1" si="6"/>
        <v>101.50635457295576</v>
      </c>
      <c r="Q49" s="56" t="b">
        <f t="shared" ca="1" si="22"/>
        <v>1</v>
      </c>
      <c r="R49" s="60">
        <f t="shared" ca="1" si="8"/>
        <v>105.18312803565959</v>
      </c>
      <c r="S49" s="3">
        <f t="shared" ca="1" si="9"/>
        <v>4.9855295970673369E-2</v>
      </c>
      <c r="T49" s="3">
        <f t="shared" si="23"/>
        <v>2110</v>
      </c>
      <c r="U49">
        <f>VLOOKUP(A49,Opt_BS!A:B,2,FALSE)</f>
        <v>2074.2800000000002</v>
      </c>
      <c r="V49">
        <f>VLOOKUP(A49,Opt_BS!A:B,2,FALSE)</f>
        <v>2074.2800000000002</v>
      </c>
      <c r="W49" s="60" t="str">
        <f t="shared" si="24"/>
        <v>NN</v>
      </c>
      <c r="X49" s="14">
        <f t="shared" si="25"/>
        <v>38.46</v>
      </c>
      <c r="Y49" s="9" t="str">
        <f t="shared" si="31"/>
        <v>$A$52</v>
      </c>
      <c r="Z49" t="str">
        <f t="shared" ca="1" si="26"/>
        <v>03/20/15</v>
      </c>
      <c r="AA49" s="86" t="str">
        <f t="shared" ca="1" si="11"/>
        <v>SPX US 03/20/15 P2110 Index</v>
      </c>
      <c r="AB49">
        <v>38.46</v>
      </c>
      <c r="AD49" s="14">
        <f t="shared" ca="1" si="12"/>
        <v>103.26569335262749</v>
      </c>
      <c r="AE49" s="59">
        <f t="shared" ca="1" si="27"/>
        <v>-2.4018617717248558E-3</v>
      </c>
      <c r="AF49" s="59"/>
      <c r="AG49" s="88">
        <f>IFERROR(VLOOKUP(A49,HistData!P:R,3,FALSE),AG48)</f>
        <v>-1.7148674223014249E-3</v>
      </c>
      <c r="AH49" s="84">
        <f>IFERROR(VLOOKUP(A49,HistData!T:V,3,FALSE),AH48)</f>
        <v>1.500000000000945E-4</v>
      </c>
      <c r="AI49" s="1">
        <f t="shared" ca="1" si="28"/>
        <v>103.10376822125329</v>
      </c>
      <c r="AJ49" s="86">
        <f t="shared" si="14"/>
        <v>103.08418411192528</v>
      </c>
      <c r="AK49" s="84"/>
      <c r="AL49" s="1">
        <f t="array" aca="1" ref="AL49" ca="1">PRODUCT(1+AE40:AE49)</f>
        <v>0.99236314339243847</v>
      </c>
      <c r="AM49" s="86">
        <f t="array" ref="AM49">PRODUCT(1+AG40:AG49)</f>
        <v>0.99668490197950921</v>
      </c>
      <c r="AP49" s="40">
        <f t="shared" ca="1" si="15"/>
        <v>6.8699434942343096E-4</v>
      </c>
      <c r="AQ49" s="40">
        <f t="array" aca="1" ref="AQ49" ca="1">PRODUCT(1+$AP49:AP$107)-1</f>
        <v>1.666772359248947E-3</v>
      </c>
    </row>
    <row r="50" spans="1:43" x14ac:dyDescent="0.25">
      <c r="A50" s="97">
        <f>Opt_BS!A49</f>
        <v>42081</v>
      </c>
      <c r="B50">
        <f t="shared" si="16"/>
        <v>0</v>
      </c>
      <c r="C50">
        <f t="shared" si="17"/>
        <v>0</v>
      </c>
      <c r="D50" s="92">
        <f>IFERROR(VLOOKUP(A50,HistData!E:H,4,FALSE),D49)</f>
        <v>1.5000187502334228E-5</v>
      </c>
      <c r="F50" s="9" t="str">
        <f t="shared" si="29"/>
        <v>$D$51</v>
      </c>
      <c r="G50" s="92">
        <f t="array" aca="1" ref="G50" ca="1">PRODUCT(1+D50:INDIRECT(F50))-1</f>
        <v>1.5000187502334228E-5</v>
      </c>
      <c r="H50" s="92" t="str">
        <f t="shared" si="19"/>
        <v>NN</v>
      </c>
      <c r="I50" s="60">
        <f t="shared" ca="1" si="2"/>
        <v>3.6768439364268688</v>
      </c>
      <c r="J50" s="60">
        <f t="shared" ca="1" si="3"/>
        <v>3.6768439364268688</v>
      </c>
      <c r="K50" s="67">
        <f>IFERROR(VLOOKUP(A50,HistData!J:M,4,FALSE),K49)</f>
        <v>5.5004125309343621E-5</v>
      </c>
      <c r="L50" s="9" t="str">
        <f t="shared" si="30"/>
        <v>$K$51</v>
      </c>
      <c r="M50" s="92">
        <f t="array" aca="1" ref="M50" ca="1">PRODUCT(1+K50:INDIRECT(L50))-1</f>
        <v>6.7505062879780198E-5</v>
      </c>
      <c r="N50" s="3" t="str">
        <f t="shared" si="21"/>
        <v>NN</v>
      </c>
      <c r="O50" s="60">
        <f t="shared" ca="1" si="5"/>
        <v>101.51092290711165</v>
      </c>
      <c r="P50" s="60">
        <f t="shared" ca="1" si="6"/>
        <v>101.51092290711165</v>
      </c>
      <c r="Q50" s="56" t="b">
        <f t="shared" ca="1" si="22"/>
        <v>1</v>
      </c>
      <c r="R50" s="60">
        <f t="shared" ca="1" si="8"/>
        <v>105.18776684353851</v>
      </c>
      <c r="S50" s="3">
        <f t="shared" ca="1" si="9"/>
        <v>4.9855295970673369E-2</v>
      </c>
      <c r="T50" s="3">
        <f t="shared" si="23"/>
        <v>2110</v>
      </c>
      <c r="U50">
        <f>VLOOKUP(A50,Opt_BS!A:B,2,FALSE)</f>
        <v>2099.5</v>
      </c>
      <c r="V50">
        <f>VLOOKUP(A50,Opt_BS!A:B,2,FALSE)</f>
        <v>2099.5</v>
      </c>
      <c r="W50" s="60" t="str">
        <f t="shared" si="24"/>
        <v>NN</v>
      </c>
      <c r="X50" s="14">
        <f t="shared" si="25"/>
        <v>15.2</v>
      </c>
      <c r="Y50" s="9" t="str">
        <f t="shared" si="31"/>
        <v>$A$52</v>
      </c>
      <c r="Z50" t="str">
        <f t="shared" ca="1" si="26"/>
        <v>03/20/15</v>
      </c>
      <c r="AA50" s="86" t="str">
        <f t="shared" ca="1" si="11"/>
        <v>SPX US 03/20/15 P2110 Index</v>
      </c>
      <c r="AB50">
        <v>15.2</v>
      </c>
      <c r="AD50" s="14">
        <f t="shared" ca="1" si="12"/>
        <v>104.42996634478428</v>
      </c>
      <c r="AE50" s="59">
        <f t="shared" ca="1" si="27"/>
        <v>1.1274538080919827E-2</v>
      </c>
      <c r="AF50" s="59"/>
      <c r="AG50" s="88">
        <f>IFERROR(VLOOKUP(A50,HistData!P:R,3,FALSE),AG49)</f>
        <v>8.2194968381286149E-3</v>
      </c>
      <c r="AH50" s="84">
        <f>IFERROR(VLOOKUP(A50,HistData!T:V,3,FALSE),AH49)</f>
        <v>1.2199999999999989E-3</v>
      </c>
      <c r="AI50" s="1">
        <f t="shared" ca="1" si="28"/>
        <v>104.20781394991822</v>
      </c>
      <c r="AJ50" s="86">
        <f t="shared" si="14"/>
        <v>103.93148423729431</v>
      </c>
      <c r="AK50" s="84"/>
      <c r="AL50" s="1">
        <f t="array" aca="1" ref="AL50" ca="1">PRODUCT(1+AE41:AE50)</f>
        <v>1.0057847730375067</v>
      </c>
      <c r="AM50" s="86">
        <f t="array" ref="AM50">PRODUCT(1+AG41:AG50)</f>
        <v>1.0060368905916017</v>
      </c>
      <c r="AP50" s="40">
        <f t="shared" ca="1" si="15"/>
        <v>-3.0550412427912121E-3</v>
      </c>
      <c r="AQ50" s="40">
        <f t="array" aca="1" ref="AQ50" ca="1">PRODUCT(1+$AP50:AP$107)-1</f>
        <v>9.7910536996836939E-4</v>
      </c>
    </row>
    <row r="51" spans="1:43" x14ac:dyDescent="0.25">
      <c r="A51" s="97">
        <f>Opt_BS!A50</f>
        <v>42082</v>
      </c>
      <c r="B51">
        <f t="shared" si="16"/>
        <v>0</v>
      </c>
      <c r="C51">
        <f t="shared" si="17"/>
        <v>0</v>
      </c>
      <c r="D51" s="92">
        <f>IFERROR(VLOOKUP(A51,HistData!E:H,4,FALSE),D50)</f>
        <v>0</v>
      </c>
      <c r="F51" s="9" t="str">
        <f t="shared" si="29"/>
        <v>$D$51</v>
      </c>
      <c r="G51" s="92">
        <f t="array" aca="1" ref="G51" ca="1">PRODUCT(1+D51:INDIRECT(F51))-1</f>
        <v>0</v>
      </c>
      <c r="H51" s="92" t="str">
        <f t="shared" si="19"/>
        <v>NN</v>
      </c>
      <c r="I51" s="60">
        <f t="shared" ca="1" si="2"/>
        <v>3.6768990897753322</v>
      </c>
      <c r="J51" s="60">
        <f t="shared" ca="1" si="3"/>
        <v>3.6768990897753322</v>
      </c>
      <c r="K51" s="67">
        <f>IFERROR(VLOOKUP(A51,HistData!J:M,4,FALSE),K50)</f>
        <v>1.2500250005098579E-5</v>
      </c>
      <c r="L51" s="9" t="str">
        <f t="shared" si="30"/>
        <v>$K$51</v>
      </c>
      <c r="M51" s="92">
        <f t="array" aca="1" ref="M51" ca="1">PRODUCT(1+K51:INDIRECT(L51))-1</f>
        <v>1.2500250005098579E-5</v>
      </c>
      <c r="N51" s="3" t="str">
        <f t="shared" si="21"/>
        <v>NN</v>
      </c>
      <c r="O51" s="60">
        <f t="shared" ca="1" si="5"/>
        <v>101.5165064266355</v>
      </c>
      <c r="P51" s="60">
        <f t="shared" ca="1" si="6"/>
        <v>101.5165064266355</v>
      </c>
      <c r="Q51" s="56" t="b">
        <f t="shared" ca="1" si="22"/>
        <v>1</v>
      </c>
      <c r="R51" s="60">
        <f t="shared" ca="1" si="8"/>
        <v>105.19340551641083</v>
      </c>
      <c r="S51" s="3">
        <f t="shared" ca="1" si="9"/>
        <v>4.9855295970673369E-2</v>
      </c>
      <c r="T51" s="3">
        <f t="shared" si="23"/>
        <v>2110</v>
      </c>
      <c r="U51">
        <f>VLOOKUP(A51,Opt_BS!A:B,2,FALSE)</f>
        <v>2089.27</v>
      </c>
      <c r="V51">
        <f>VLOOKUP(A51,Opt_BS!A:B,2,FALSE)</f>
        <v>2089.27</v>
      </c>
      <c r="W51" s="60" t="str">
        <f t="shared" si="24"/>
        <v>NN</v>
      </c>
      <c r="X51" s="14">
        <f t="shared" si="25"/>
        <v>21</v>
      </c>
      <c r="Y51" s="9" t="str">
        <f t="shared" si="31"/>
        <v>$A$52</v>
      </c>
      <c r="Z51" t="str">
        <f t="shared" ca="1" si="26"/>
        <v>03/20/15</v>
      </c>
      <c r="AA51" s="86" t="str">
        <f t="shared" ca="1" si="11"/>
        <v>SPX US 03/20/15 P2110 Index</v>
      </c>
      <c r="AB51">
        <v>21</v>
      </c>
      <c r="AD51" s="14">
        <f t="shared" ca="1" si="12"/>
        <v>104.14644430102669</v>
      </c>
      <c r="AE51" s="59">
        <f t="shared" ca="1" si="27"/>
        <v>-2.7149491059061948E-3</v>
      </c>
      <c r="AF51" s="59"/>
      <c r="AG51" s="88">
        <f>IFERROR(VLOOKUP(A51,HistData!P:R,3,FALSE),AG50)</f>
        <v>-2.6473523082881645E-4</v>
      </c>
      <c r="AH51" s="84">
        <f>IFERROR(VLOOKUP(A51,HistData!T:V,3,FALSE),AH50)</f>
        <v>1.500000000000945E-4</v>
      </c>
      <c r="AI51" s="1">
        <f t="shared" ca="1" si="28"/>
        <v>103.93910895213014</v>
      </c>
      <c r="AJ51" s="86">
        <f t="shared" si="14"/>
        <v>103.90396991182438</v>
      </c>
      <c r="AK51" s="84"/>
      <c r="AL51" s="1">
        <f t="array" aca="1" ref="AL51" ca="1">PRODUCT(1+AE42:AE51)</f>
        <v>1.0014865117669212</v>
      </c>
      <c r="AM51" s="86">
        <f t="array" ref="AM51">PRODUCT(1+AG42:AG51)</f>
        <v>1.0051390547688108</v>
      </c>
      <c r="AP51" s="40">
        <f t="shared" ca="1" si="15"/>
        <v>2.4502138750773783E-3</v>
      </c>
      <c r="AQ51" s="40">
        <f t="array" aca="1" ref="AQ51" ca="1">PRODUCT(1+$AP51:AP$107)-1</f>
        <v>4.0465088642291924E-3</v>
      </c>
    </row>
    <row r="52" spans="1:43" x14ac:dyDescent="0.25">
      <c r="A52" s="97">
        <f>Opt_BS!A51</f>
        <v>42083</v>
      </c>
      <c r="B52">
        <f t="shared" si="16"/>
        <v>1</v>
      </c>
      <c r="C52">
        <f t="shared" si="17"/>
        <v>1</v>
      </c>
      <c r="D52" s="92">
        <f>IFERROR(VLOOKUP(A52,HistData!E:H,4,FALSE),D51)</f>
        <v>-4.9999874999206995E-6</v>
      </c>
      <c r="F52" s="9" t="str">
        <f t="shared" si="29"/>
        <v>$D$71</v>
      </c>
      <c r="G52" s="92">
        <f t="array" aca="1" ref="G52" ca="1">PRODUCT(1+D52:INDIRECT(F52))-1</f>
        <v>-1.7499956250111026E-5</v>
      </c>
      <c r="H52" s="92">
        <f t="shared" ca="1" si="19"/>
        <v>-1.7499956250111026E-5</v>
      </c>
      <c r="I52" s="60">
        <f t="shared" ca="1" si="2"/>
        <v>4.8453477978309545</v>
      </c>
      <c r="J52" s="60">
        <f t="shared" ca="1" si="3"/>
        <v>3.5821740274310483</v>
      </c>
      <c r="K52" s="67">
        <f>IFERROR(VLOOKUP(A52,HistData!J:M,4,FALSE),K51)</f>
        <v>0</v>
      </c>
      <c r="L52" s="9" t="str">
        <f t="shared" si="30"/>
        <v>$K$71</v>
      </c>
      <c r="M52" s="92">
        <f t="array" aca="1" ref="M52" ca="1">PRODUCT(1+K52:INDIRECT(L52))-1</f>
        <v>-3.7500281251934275E-5</v>
      </c>
      <c r="N52" s="3">
        <f t="shared" ca="1" si="21"/>
        <v>-3.7500281251934275E-5</v>
      </c>
      <c r="O52" s="60">
        <f t="shared" ca="1" si="5"/>
        <v>101.51777540834549</v>
      </c>
      <c r="P52" s="60">
        <f t="shared" ca="1" si="6"/>
        <v>101.51777540834549</v>
      </c>
      <c r="Q52" s="56" t="b">
        <f t="shared" ca="1" si="22"/>
        <v>1</v>
      </c>
      <c r="R52" s="60">
        <f t="shared" ca="1" si="8"/>
        <v>106.36312320617644</v>
      </c>
      <c r="S52" s="3">
        <f t="shared" ca="1" si="9"/>
        <v>5.0526950815996244E-2</v>
      </c>
      <c r="T52" s="3">
        <f t="shared" si="23"/>
        <v>2105</v>
      </c>
      <c r="U52">
        <f>VLOOKUP(A52,Opt_BS!A:B,2,FALSE)</f>
        <v>2108.1</v>
      </c>
      <c r="V52">
        <f>VLOOKUP(A52,Opt_BS!A:B,2,FALSE)</f>
        <v>2108.1</v>
      </c>
      <c r="W52" s="60">
        <f t="shared" si="24"/>
        <v>25</v>
      </c>
      <c r="X52" s="14">
        <f t="shared" si="25"/>
        <v>25</v>
      </c>
      <c r="Y52" s="9" t="str">
        <f t="shared" si="31"/>
        <v>$A$72</v>
      </c>
      <c r="Z52" t="str">
        <f t="shared" ca="1" si="26"/>
        <v>04/17/15</v>
      </c>
      <c r="AA52" s="86" t="str">
        <f t="shared" ca="1" si="11"/>
        <v>SPX US 04/17/15 P2105 Index</v>
      </c>
      <c r="AB52">
        <v>25</v>
      </c>
      <c r="AD52" s="14">
        <f t="shared" ca="1" si="12"/>
        <v>105.1167408069096</v>
      </c>
      <c r="AE52" s="59">
        <f t="shared" ca="1" si="27"/>
        <v>9.3166551426215882E-3</v>
      </c>
      <c r="AF52" s="59"/>
      <c r="AG52" s="88">
        <f>IFERROR(VLOOKUP(A52,HistData!P:R,3,FALSE),AG51)</f>
        <v>2.1320224337648686E-3</v>
      </c>
      <c r="AH52" s="84">
        <f>IFERROR(VLOOKUP(A52,HistData!T:V,3,FALSE),AH51)</f>
        <v>1.2999999999996348E-4</v>
      </c>
      <c r="AI52" s="1">
        <f t="shared" ca="1" si="28"/>
        <v>104.85882290605076</v>
      </c>
      <c r="AJ52" s="86">
        <f t="shared" si="14"/>
        <v>104.12549550663361</v>
      </c>
      <c r="AK52" s="84"/>
      <c r="AL52" s="1">
        <f t="array" aca="1" ref="AL52" ca="1">PRODUCT(1+AE43:AE52)</f>
        <v>1.020454743688197</v>
      </c>
      <c r="AM52" s="86">
        <f t="array" ref="AM52">PRODUCT(1+AG43:AG52)</f>
        <v>1.0150128258911075</v>
      </c>
      <c r="AP52" s="40">
        <f t="shared" ca="1" si="15"/>
        <v>-7.1846327088567197E-3</v>
      </c>
      <c r="AQ52" s="40">
        <f t="array" aca="1" ref="AQ52" ca="1">PRODUCT(1+$AP52:AP$107)-1</f>
        <v>1.59239328503058E-3</v>
      </c>
    </row>
    <row r="53" spans="1:43" x14ac:dyDescent="0.25">
      <c r="A53" s="97">
        <f>Opt_BS!A52</f>
        <v>42086</v>
      </c>
      <c r="B53">
        <f t="shared" si="16"/>
        <v>0</v>
      </c>
      <c r="C53">
        <f t="shared" si="17"/>
        <v>0</v>
      </c>
      <c r="D53" s="92">
        <f>IFERROR(VLOOKUP(A53,HistData!E:H,4,FALSE),D52)</f>
        <v>-5.8333479167060887E-6</v>
      </c>
      <c r="F53" s="9" t="str">
        <f t="shared" si="29"/>
        <v>$D$71</v>
      </c>
      <c r="G53" s="92">
        <f t="array" aca="1" ref="G53" ca="1">PRODUCT(1+D53:INDIRECT(F53))-1</f>
        <v>-1.2500031250195498E-5</v>
      </c>
      <c r="H53" s="92" t="str">
        <f t="shared" si="19"/>
        <v>NN</v>
      </c>
      <c r="I53" s="60">
        <f t="shared" ca="1" si="2"/>
        <v>4.8453235711525329</v>
      </c>
      <c r="J53" s="60">
        <f t="shared" ca="1" si="3"/>
        <v>4.8453235711525329</v>
      </c>
      <c r="K53" s="67">
        <f>IFERROR(VLOOKUP(A53,HistData!J:M,4,FALSE),K52)</f>
        <v>-3.7500281252045298E-5</v>
      </c>
      <c r="L53" s="9" t="str">
        <f t="shared" si="30"/>
        <v>$K$71</v>
      </c>
      <c r="M53" s="92">
        <f t="array" aca="1" ref="M53" ca="1">PRODUCT(1+K53:INDIRECT(L53))-1</f>
        <v>-3.7500281251934275E-5</v>
      </c>
      <c r="N53" s="3" t="str">
        <f t="shared" si="21"/>
        <v>NN</v>
      </c>
      <c r="O53" s="60">
        <f t="shared" ca="1" si="5"/>
        <v>101.51777540834549</v>
      </c>
      <c r="P53" s="60">
        <f t="shared" ca="1" si="6"/>
        <v>101.51777540834549</v>
      </c>
      <c r="Q53" s="56" t="b">
        <f t="shared" ca="1" si="22"/>
        <v>1</v>
      </c>
      <c r="R53" s="60">
        <f t="shared" ca="1" si="8"/>
        <v>106.36309897949802</v>
      </c>
      <c r="S53" s="3">
        <f t="shared" ca="1" si="9"/>
        <v>5.0526950815996244E-2</v>
      </c>
      <c r="T53" s="3">
        <f t="shared" si="23"/>
        <v>2105</v>
      </c>
      <c r="U53">
        <f>VLOOKUP(A53,Opt_BS!A:B,2,FALSE)</f>
        <v>2104.42</v>
      </c>
      <c r="V53">
        <f>VLOOKUP(A53,Opt_BS!A:B,2,FALSE)</f>
        <v>2104.42</v>
      </c>
      <c r="W53" s="60" t="str">
        <f t="shared" si="24"/>
        <v>NN</v>
      </c>
      <c r="X53" s="14">
        <f t="shared" si="25"/>
        <v>25.19</v>
      </c>
      <c r="Y53" s="9" t="str">
        <f t="shared" si="31"/>
        <v>$A$72</v>
      </c>
      <c r="Z53" t="str">
        <f t="shared" ca="1" si="26"/>
        <v>04/17/15</v>
      </c>
      <c r="AA53" s="86" t="str">
        <f t="shared" ca="1" si="11"/>
        <v>SPX US 04/17/15 P2105 Index</v>
      </c>
      <c r="AB53">
        <v>25.19</v>
      </c>
      <c r="AD53" s="14">
        <f t="shared" ca="1" si="12"/>
        <v>105.09032508844308</v>
      </c>
      <c r="AE53" s="59">
        <f t="shared" ca="1" si="27"/>
        <v>-2.5129887269859097E-4</v>
      </c>
      <c r="AF53" s="59"/>
      <c r="AG53" s="88">
        <f>IFERROR(VLOOKUP(A53,HistData!P:R,3,FALSE),AG52)</f>
        <v>-2.3714022440246563E-4</v>
      </c>
      <c r="AH53" s="84">
        <f>IFERROR(VLOOKUP(A53,HistData!T:V,3,FALSE),AH52)</f>
        <v>-1.2699999999999934E-3</v>
      </c>
      <c r="AI53" s="1">
        <f t="shared" ca="1" si="28"/>
        <v>104.83379587775777</v>
      </c>
      <c r="AJ53" s="86">
        <f t="shared" si="14"/>
        <v>104.10080316326315</v>
      </c>
      <c r="AK53" s="84"/>
      <c r="AL53" s="1">
        <f t="array" aca="1" ref="AL53" ca="1">PRODUCT(1+AE44:AE53)</f>
        <v>1.0163612337987777</v>
      </c>
      <c r="AM53" s="86">
        <f t="array" ref="AM53">PRODUCT(1+AG44:AG53)</f>
        <v>1.0107197654666011</v>
      </c>
      <c r="AP53" s="40">
        <f t="shared" ca="1" si="15"/>
        <v>1.4158648296125342E-5</v>
      </c>
      <c r="AQ53" s="40">
        <f t="array" aca="1" ref="AQ53" ca="1">PRODUCT(1+$AP53:AP$107)-1</f>
        <v>8.8405420414015001E-3</v>
      </c>
    </row>
    <row r="54" spans="1:43" x14ac:dyDescent="0.25">
      <c r="A54" s="97">
        <f>Opt_BS!A53</f>
        <v>42087</v>
      </c>
      <c r="B54">
        <f t="shared" si="16"/>
        <v>0</v>
      </c>
      <c r="C54">
        <f t="shared" si="17"/>
        <v>0</v>
      </c>
      <c r="D54" s="92">
        <f>IFERROR(VLOOKUP(A54,HistData!E:H,4,FALSE),D53)</f>
        <v>-6.6667222226035605E-6</v>
      </c>
      <c r="F54" s="9" t="str">
        <f t="shared" si="29"/>
        <v>$D$71</v>
      </c>
      <c r="G54" s="92">
        <f t="array" aca="1" ref="G54" ca="1">PRODUCT(1+D54:INDIRECT(F54))-1</f>
        <v>-6.666722223158672E-6</v>
      </c>
      <c r="H54" s="92" t="str">
        <f t="shared" si="19"/>
        <v>NN</v>
      </c>
      <c r="I54" s="60">
        <f t="shared" ca="1" si="2"/>
        <v>4.8452953066943731</v>
      </c>
      <c r="J54" s="60">
        <f t="shared" ca="1" si="3"/>
        <v>4.8452953066943731</v>
      </c>
      <c r="K54" s="67">
        <f>IFERROR(VLOOKUP(A54,HistData!J:M,4,FALSE),K53)</f>
        <v>-3.0001350060704368E-5</v>
      </c>
      <c r="L54" s="9" t="str">
        <f t="shared" si="30"/>
        <v>$K$71</v>
      </c>
      <c r="M54" s="92">
        <f t="array" aca="1" ref="M54" ca="1">PRODUCT(1+K54:INDIRECT(L54))-1</f>
        <v>0</v>
      </c>
      <c r="N54" s="3" t="str">
        <f t="shared" si="21"/>
        <v>NN</v>
      </c>
      <c r="O54" s="60">
        <f t="shared" ca="1" si="5"/>
        <v>101.51396846321559</v>
      </c>
      <c r="P54" s="60">
        <f t="shared" ca="1" si="6"/>
        <v>101.51396846321559</v>
      </c>
      <c r="Q54" s="56" t="b">
        <f t="shared" ca="1" si="22"/>
        <v>1</v>
      </c>
      <c r="R54" s="60">
        <f t="shared" ca="1" si="8"/>
        <v>106.35926376990996</v>
      </c>
      <c r="S54" s="3">
        <f t="shared" ca="1" si="9"/>
        <v>5.0526950815996244E-2</v>
      </c>
      <c r="T54" s="3">
        <f t="shared" si="23"/>
        <v>2105</v>
      </c>
      <c r="U54">
        <f>VLOOKUP(A54,Opt_BS!A:B,2,FALSE)</f>
        <v>2091.5</v>
      </c>
      <c r="V54">
        <f>VLOOKUP(A54,Opt_BS!A:B,2,FALSE)</f>
        <v>2091.5</v>
      </c>
      <c r="W54" s="60" t="str">
        <f t="shared" si="24"/>
        <v>NN</v>
      </c>
      <c r="X54" s="14">
        <f t="shared" si="25"/>
        <v>30.2</v>
      </c>
      <c r="Y54" s="9" t="str">
        <f t="shared" si="31"/>
        <v>$A$72</v>
      </c>
      <c r="Z54" t="str">
        <f t="shared" ca="1" si="26"/>
        <v>04/17/15</v>
      </c>
      <c r="AA54" s="86" t="str">
        <f t="shared" ca="1" si="11"/>
        <v>SPX US 04/17/15 P2105 Index</v>
      </c>
      <c r="AB54">
        <v>30.2</v>
      </c>
      <c r="AD54" s="14">
        <f t="shared" ca="1" si="12"/>
        <v>104.83334985526687</v>
      </c>
      <c r="AE54" s="59">
        <f t="shared" ca="1" si="27"/>
        <v>-2.4452796483400707E-3</v>
      </c>
      <c r="AF54" s="59"/>
      <c r="AG54" s="88">
        <f>IFERROR(VLOOKUP(A54,HistData!P:R,3,FALSE),AG53)</f>
        <v>-3.1242164045079956E-3</v>
      </c>
      <c r="AH54" s="84">
        <f>IFERROR(VLOOKUP(A54,HistData!T:V,3,FALSE),AH53)</f>
        <v>-3.2499999999999751E-3</v>
      </c>
      <c r="AI54" s="1">
        <f t="shared" ca="1" si="28"/>
        <v>104.5903269122105</v>
      </c>
      <c r="AJ54" s="86">
        <f t="shared" si="14"/>
        <v>103.77556972629803</v>
      </c>
      <c r="AK54" s="84"/>
      <c r="AL54" s="1">
        <f t="array" aca="1" ref="AL54" ca="1">PRODUCT(1+AE45:AE54)</f>
        <v>1.0292987800219169</v>
      </c>
      <c r="AM54" s="86">
        <f t="array" ref="AM54">PRODUCT(1+AG45:AG54)</f>
        <v>1.0197296360485271</v>
      </c>
      <c r="AP54" s="40">
        <f t="shared" ca="1" si="15"/>
        <v>-6.7893675616792493E-4</v>
      </c>
      <c r="AQ54" s="40">
        <f t="array" aca="1" ref="AQ54" ca="1">PRODUCT(1+$AP54:AP$107)-1</f>
        <v>8.8262584252167819E-3</v>
      </c>
    </row>
    <row r="55" spans="1:43" x14ac:dyDescent="0.25">
      <c r="A55" s="97">
        <f>Opt_BS!A54</f>
        <v>42088</v>
      </c>
      <c r="B55">
        <f t="shared" si="16"/>
        <v>0</v>
      </c>
      <c r="C55">
        <f t="shared" si="17"/>
        <v>0</v>
      </c>
      <c r="D55" s="92">
        <f>IFERROR(VLOOKUP(A55,HistData!E:H,4,FALSE),D54)</f>
        <v>1.7500262503800101E-5</v>
      </c>
      <c r="F55" s="9" t="str">
        <f t="shared" si="29"/>
        <v>$D$71</v>
      </c>
      <c r="G55" s="92">
        <f t="array" aca="1" ref="G55" ca="1">PRODUCT(1+D55:INDIRECT(F55))-1</f>
        <v>0</v>
      </c>
      <c r="H55" s="92" t="str">
        <f t="shared" si="19"/>
        <v>NN</v>
      </c>
      <c r="I55" s="60">
        <f t="shared" ca="1" si="2"/>
        <v>4.8452630044564771</v>
      </c>
      <c r="J55" s="60">
        <f t="shared" ca="1" si="3"/>
        <v>4.8452630044564771</v>
      </c>
      <c r="K55" s="67">
        <f>IFERROR(VLOOKUP(A55,HistData!J:M,4,FALSE),K54)</f>
        <v>0</v>
      </c>
      <c r="L55" s="9" t="str">
        <f t="shared" si="30"/>
        <v>$K$71</v>
      </c>
      <c r="M55" s="92">
        <f t="array" aca="1" ref="M55" ca="1">PRODUCT(1+K55:INDIRECT(L55))-1</f>
        <v>3.0002250169136602E-5</v>
      </c>
      <c r="N55" s="3" t="str">
        <f t="shared" si="21"/>
        <v>NN</v>
      </c>
      <c r="O55" s="60">
        <f t="shared" ca="1" si="5"/>
        <v>101.51092290711168</v>
      </c>
      <c r="P55" s="60">
        <f t="shared" ca="1" si="6"/>
        <v>101.51092290711168</v>
      </c>
      <c r="Q55" s="56" t="b">
        <f t="shared" ca="1" si="22"/>
        <v>1</v>
      </c>
      <c r="R55" s="60">
        <f t="shared" ca="1" si="8"/>
        <v>106.35618591156816</v>
      </c>
      <c r="S55" s="3">
        <f t="shared" ca="1" si="9"/>
        <v>5.0526950815996244E-2</v>
      </c>
      <c r="T55" s="3">
        <f t="shared" si="23"/>
        <v>2105</v>
      </c>
      <c r="U55">
        <f>VLOOKUP(A55,Opt_BS!A:B,2,FALSE)</f>
        <v>2061.0500000000002</v>
      </c>
      <c r="V55">
        <f>VLOOKUP(A55,Opt_BS!A:B,2,FALSE)</f>
        <v>2061.0500000000002</v>
      </c>
      <c r="W55" s="60" t="str">
        <f t="shared" si="24"/>
        <v>NN</v>
      </c>
      <c r="X55" s="14">
        <f t="shared" si="25"/>
        <v>50.05</v>
      </c>
      <c r="Y55" s="9" t="str">
        <f t="shared" si="31"/>
        <v>$A$72</v>
      </c>
      <c r="Z55" t="str">
        <f t="shared" ca="1" si="26"/>
        <v>04/17/15</v>
      </c>
      <c r="AA55" s="86" t="str">
        <f t="shared" ca="1" si="11"/>
        <v>SPX US 04/17/15 P2105 Index</v>
      </c>
      <c r="AB55">
        <v>50.05</v>
      </c>
      <c r="AD55" s="14">
        <f t="shared" ca="1" si="12"/>
        <v>103.82731202322755</v>
      </c>
      <c r="AE55" s="59">
        <f t="shared" ca="1" si="27"/>
        <v>-9.5965437852387758E-3</v>
      </c>
      <c r="AF55" s="59"/>
      <c r="AG55" s="88">
        <f>IFERROR(VLOOKUP(A55,HistData!P:R,3,FALSE),AG54)</f>
        <v>-1.065290694512433E-2</v>
      </c>
      <c r="AH55" s="84">
        <f>IFERROR(VLOOKUP(A55,HistData!T:V,3,FALSE),AH54)</f>
        <v>-1.0619999999999963E-2</v>
      </c>
      <c r="AI55" s="1">
        <f t="shared" ca="1" si="28"/>
        <v>103.63704767161009</v>
      </c>
      <c r="AJ55" s="86">
        <f t="shared" si="14"/>
        <v>102.67005823882651</v>
      </c>
      <c r="AK55" s="84"/>
      <c r="AL55" s="1">
        <f t="array" aca="1" ref="AL55" ca="1">PRODUCT(1+AE46:AE55)</f>
        <v>1.0219356076481452</v>
      </c>
      <c r="AM55" s="86">
        <f t="array" ref="AM55">PRODUCT(1+AG46:AG55)</f>
        <v>1.0110182502796252</v>
      </c>
      <c r="AP55" s="40">
        <f t="shared" ca="1" si="15"/>
        <v>-1.0563631598855538E-3</v>
      </c>
      <c r="AQ55" s="40">
        <f t="array" aca="1" ref="AQ55" ca="1">PRODUCT(1+$AP55:AP$107)-1</f>
        <v>9.5116529922125714E-3</v>
      </c>
    </row>
    <row r="56" spans="1:43" x14ac:dyDescent="0.25">
      <c r="A56" s="97">
        <f>Opt_BS!A55</f>
        <v>42089</v>
      </c>
      <c r="B56">
        <f t="shared" si="16"/>
        <v>0</v>
      </c>
      <c r="C56">
        <f t="shared" si="17"/>
        <v>0</v>
      </c>
      <c r="D56" s="92">
        <f>IFERROR(VLOOKUP(A56,HistData!E:H,4,FALSE),D55)</f>
        <v>-9.1666437499471343E-6</v>
      </c>
      <c r="F56" s="9" t="str">
        <f t="shared" si="29"/>
        <v>$D$71</v>
      </c>
      <c r="G56" s="92">
        <f t="array" aca="1" ref="G56" ca="1">PRODUCT(1+D56:INDIRECT(F56))-1</f>
        <v>-1.7499956250111026E-5</v>
      </c>
      <c r="H56" s="92" t="str">
        <f t="shared" si="19"/>
        <v>NN</v>
      </c>
      <c r="I56" s="60">
        <f t="shared" ca="1" si="2"/>
        <v>4.8453477978309554</v>
      </c>
      <c r="J56" s="60">
        <f t="shared" ca="1" si="3"/>
        <v>4.8453477978309554</v>
      </c>
      <c r="K56" s="67">
        <f>IFERROR(VLOOKUP(A56,HistData!J:M,4,FALSE),K55)</f>
        <v>-2.0001500112609705E-5</v>
      </c>
      <c r="L56" s="9" t="str">
        <f t="shared" si="30"/>
        <v>$K$71</v>
      </c>
      <c r="M56" s="92">
        <f t="array" aca="1" ref="M56" ca="1">PRODUCT(1+K56:INDIRECT(L56))-1</f>
        <v>3.0002250169136602E-5</v>
      </c>
      <c r="N56" s="3" t="str">
        <f t="shared" si="21"/>
        <v>NN</v>
      </c>
      <c r="O56" s="60">
        <f t="shared" ca="1" si="5"/>
        <v>101.51092290711168</v>
      </c>
      <c r="P56" s="60">
        <f t="shared" ca="1" si="6"/>
        <v>101.51092290711168</v>
      </c>
      <c r="Q56" s="56" t="b">
        <f t="shared" ca="1" si="22"/>
        <v>1</v>
      </c>
      <c r="R56" s="60">
        <f t="shared" ca="1" si="8"/>
        <v>106.35627070494263</v>
      </c>
      <c r="S56" s="3">
        <f t="shared" ca="1" si="9"/>
        <v>5.0526950815996244E-2</v>
      </c>
      <c r="T56" s="3">
        <f t="shared" si="23"/>
        <v>2105</v>
      </c>
      <c r="U56">
        <f>VLOOKUP(A56,Opt_BS!A:B,2,FALSE)</f>
        <v>2056.15</v>
      </c>
      <c r="V56">
        <f>VLOOKUP(A56,Opt_BS!A:B,2,FALSE)</f>
        <v>2056.15</v>
      </c>
      <c r="W56" s="60" t="str">
        <f t="shared" si="24"/>
        <v>NN</v>
      </c>
      <c r="X56" s="14">
        <f t="shared" si="25"/>
        <v>56.4</v>
      </c>
      <c r="Y56" s="9" t="str">
        <f t="shared" si="31"/>
        <v>$A$72</v>
      </c>
      <c r="Z56" t="str">
        <f t="shared" ca="1" si="26"/>
        <v>04/17/15</v>
      </c>
      <c r="AA56" s="86" t="str">
        <f t="shared" ca="1" si="11"/>
        <v>SPX US 04/17/15 P2105 Index</v>
      </c>
      <c r="AB56">
        <v>56.4</v>
      </c>
      <c r="AD56" s="14">
        <f t="shared" ca="1" si="12"/>
        <v>103.50655067892045</v>
      </c>
      <c r="AE56" s="59">
        <f t="shared" ca="1" si="27"/>
        <v>-3.089373480412716E-3</v>
      </c>
      <c r="AF56" s="59"/>
      <c r="AG56" s="88">
        <f>IFERROR(VLOOKUP(A56,HistData!P:R,3,FALSE),AG55)</f>
        <v>-1.8278143875103403E-3</v>
      </c>
      <c r="AH56" s="84">
        <f>IFERROR(VLOOKUP(A56,HistData!T:V,3,FALSE),AH55)</f>
        <v>-1.3999999999999568E-3</v>
      </c>
      <c r="AI56" s="1">
        <f t="shared" ca="1" si="28"/>
        <v>103.33295972022673</v>
      </c>
      <c r="AJ56" s="86">
        <f t="shared" si="14"/>
        <v>102.48239642921106</v>
      </c>
      <c r="AK56" s="84"/>
      <c r="AL56" s="1">
        <f t="array" aca="1" ref="AL56" ca="1">PRODUCT(1+AE47:AE56)</f>
        <v>1.0066635776520496</v>
      </c>
      <c r="AM56" s="86">
        <f t="array" ref="AM56">PRODUCT(1+AG47:AG56)</f>
        <v>0.9985838907258594</v>
      </c>
      <c r="AP56" s="40">
        <f t="shared" ca="1" si="15"/>
        <v>1.2615590929023757E-3</v>
      </c>
      <c r="AQ56" s="40">
        <f t="array" aca="1" ref="AQ56" ca="1">PRODUCT(1+$AP56:AP$107)-1</f>
        <v>1.0579191620388118E-2</v>
      </c>
    </row>
    <row r="57" spans="1:43" x14ac:dyDescent="0.25">
      <c r="A57" s="97">
        <f>Opt_BS!A56</f>
        <v>42090</v>
      </c>
      <c r="B57">
        <f t="shared" si="16"/>
        <v>0</v>
      </c>
      <c r="C57">
        <f t="shared" si="17"/>
        <v>0</v>
      </c>
      <c r="D57" s="92">
        <f>IFERROR(VLOOKUP(A57,HistData!E:H,4,FALSE),D56)</f>
        <v>4.1666944445850618E-6</v>
      </c>
      <c r="F57" s="9" t="str">
        <f t="shared" si="29"/>
        <v>$D$71</v>
      </c>
      <c r="G57" s="92">
        <f t="array" aca="1" ref="G57" ca="1">PRODUCT(1+D57:INDIRECT(F57))-1</f>
        <v>-8.3333888893921682E-6</v>
      </c>
      <c r="H57" s="92" t="str">
        <f t="shared" si="19"/>
        <v>NN</v>
      </c>
      <c r="I57" s="60">
        <f t="shared" ca="1" si="2"/>
        <v>4.8453033822538485</v>
      </c>
      <c r="J57" s="60">
        <f t="shared" ca="1" si="3"/>
        <v>4.8453033822538485</v>
      </c>
      <c r="K57" s="67">
        <f>IFERROR(VLOOKUP(A57,HistData!J:M,4,FALSE),K56)</f>
        <v>5.0004750451471125E-5</v>
      </c>
      <c r="L57" s="9" t="str">
        <f t="shared" si="30"/>
        <v>$K$71</v>
      </c>
      <c r="M57" s="92">
        <f t="array" aca="1" ref="M57" ca="1">PRODUCT(1+K57:INDIRECT(L57))-1</f>
        <v>5.000475045124908E-5</v>
      </c>
      <c r="N57" s="3" t="str">
        <f t="shared" si="21"/>
        <v>NN</v>
      </c>
      <c r="O57" s="60">
        <f t="shared" ca="1" si="5"/>
        <v>101.50889253637573</v>
      </c>
      <c r="P57" s="60">
        <f t="shared" ca="1" si="6"/>
        <v>101.50889253637573</v>
      </c>
      <c r="Q57" s="56" t="b">
        <f t="shared" ca="1" si="22"/>
        <v>1</v>
      </c>
      <c r="R57" s="60">
        <f t="shared" ca="1" si="8"/>
        <v>106.35419591862957</v>
      </c>
      <c r="S57" s="3">
        <f t="shared" ca="1" si="9"/>
        <v>5.0526950815996244E-2</v>
      </c>
      <c r="T57" s="3">
        <f t="shared" si="23"/>
        <v>2105</v>
      </c>
      <c r="U57">
        <f>VLOOKUP(A57,Opt_BS!A:B,2,FALSE)</f>
        <v>2061.02</v>
      </c>
      <c r="V57">
        <f>VLOOKUP(A57,Opt_BS!A:B,2,FALSE)</f>
        <v>2061.02</v>
      </c>
      <c r="W57" s="60" t="str">
        <f t="shared" si="24"/>
        <v>NN</v>
      </c>
      <c r="X57" s="14">
        <f t="shared" si="25"/>
        <v>54.7</v>
      </c>
      <c r="Y57" s="9" t="str">
        <f t="shared" si="31"/>
        <v>$A$72</v>
      </c>
      <c r="Z57" t="str">
        <f t="shared" ca="1" si="26"/>
        <v>04/17/15</v>
      </c>
      <c r="AA57" s="86" t="str">
        <f t="shared" ca="1" si="11"/>
        <v>SPX US 04/17/15 P2105 Index</v>
      </c>
      <c r="AB57">
        <v>54.7</v>
      </c>
      <c r="AD57" s="14">
        <f t="shared" ca="1" si="12"/>
        <v>103.59037170899458</v>
      </c>
      <c r="AE57" s="59">
        <f t="shared" ca="1" si="27"/>
        <v>8.0981377047484315E-4</v>
      </c>
      <c r="AF57" s="59"/>
      <c r="AG57" s="88">
        <f>IFERROR(VLOOKUP(A57,HistData!P:R,3,FALSE),AG56)</f>
        <v>2.5884086105889548E-3</v>
      </c>
      <c r="AH57" s="84">
        <f>IFERROR(VLOOKUP(A57,HistData!T:V,3,FALSE),AH56)</f>
        <v>1.7199999999999438E-3</v>
      </c>
      <c r="AI57" s="1">
        <f t="shared" ca="1" si="28"/>
        <v>103.41243604801593</v>
      </c>
      <c r="AJ57" s="86">
        <f t="shared" si="14"/>
        <v>102.74766274656223</v>
      </c>
      <c r="AK57" s="84"/>
      <c r="AL57" s="1">
        <f t="array" aca="1" ref="AL57" ca="1">PRODUCT(1+AE48:AE57)</f>
        <v>1.0116383626913465</v>
      </c>
      <c r="AM57" s="86">
        <f t="array" ref="AM57">PRODUCT(1+AG48:AG57)</f>
        <v>1.0051000690131124</v>
      </c>
      <c r="AP57" s="40">
        <f t="shared" ca="1" si="15"/>
        <v>1.7785948401141116E-3</v>
      </c>
      <c r="AQ57" s="40">
        <f t="array" aca="1" ref="AQ57" ca="1">PRODUCT(1+$AP57:AP$107)-1</f>
        <v>9.3058925940658899E-3</v>
      </c>
    </row>
    <row r="58" spans="1:43" x14ac:dyDescent="0.25">
      <c r="A58" s="97">
        <f>Opt_BS!A57</f>
        <v>42093</v>
      </c>
      <c r="B58">
        <f t="shared" si="16"/>
        <v>0</v>
      </c>
      <c r="C58">
        <f t="shared" si="17"/>
        <v>0</v>
      </c>
      <c r="D58" s="92">
        <f>IFERROR(VLOOKUP(A58,HistData!E:H,4,FALSE),D57)</f>
        <v>-8.3333541667229838E-6</v>
      </c>
      <c r="F58" s="9" t="str">
        <f t="shared" si="29"/>
        <v>$D$71</v>
      </c>
      <c r="G58" s="92">
        <f t="array" aca="1" ref="G58" ca="1">PRODUCT(1+D58:INDIRECT(F58))-1</f>
        <v>-1.2500031250195498E-5</v>
      </c>
      <c r="H58" s="92" t="str">
        <f t="shared" si="19"/>
        <v>NN</v>
      </c>
      <c r="I58" s="60">
        <f t="shared" ca="1" si="2"/>
        <v>4.8453235711525338</v>
      </c>
      <c r="J58" s="60">
        <f t="shared" ca="1" si="3"/>
        <v>4.8453235711525338</v>
      </c>
      <c r="K58" s="67">
        <f>IFERROR(VLOOKUP(A58,HistData!J:M,4,FALSE),K57)</f>
        <v>-1.2500562525441516E-5</v>
      </c>
      <c r="L58" s="9" t="str">
        <f t="shared" si="30"/>
        <v>$K$71</v>
      </c>
      <c r="M58" s="92">
        <f t="array" aca="1" ref="M58" ca="1">PRODUCT(1+K58:INDIRECT(L58))-1</f>
        <v>0</v>
      </c>
      <c r="N58" s="3" t="str">
        <f t="shared" si="21"/>
        <v>NN</v>
      </c>
      <c r="O58" s="60">
        <f t="shared" ca="1" si="5"/>
        <v>101.51396846321562</v>
      </c>
      <c r="P58" s="60">
        <f t="shared" ca="1" si="6"/>
        <v>101.51396846321562</v>
      </c>
      <c r="Q58" s="56" t="b">
        <f t="shared" ca="1" si="22"/>
        <v>1</v>
      </c>
      <c r="R58" s="60">
        <f t="shared" ca="1" si="8"/>
        <v>106.35929203436815</v>
      </c>
      <c r="S58" s="3">
        <f t="shared" ca="1" si="9"/>
        <v>5.0526950815996244E-2</v>
      </c>
      <c r="T58" s="3">
        <f t="shared" si="23"/>
        <v>2105</v>
      </c>
      <c r="U58">
        <f>VLOOKUP(A58,Opt_BS!A:B,2,FALSE)</f>
        <v>2086.2399999999998</v>
      </c>
      <c r="V58">
        <f>VLOOKUP(A58,Opt_BS!A:B,2,FALSE)</f>
        <v>2086.2399999999998</v>
      </c>
      <c r="W58" s="60" t="str">
        <f t="shared" si="24"/>
        <v>NN</v>
      </c>
      <c r="X58" s="14">
        <f t="shared" si="25"/>
        <v>54.7</v>
      </c>
      <c r="Y58" s="9" t="str">
        <f t="shared" si="31"/>
        <v>$A$72</v>
      </c>
      <c r="Z58" t="str">
        <f t="shared" ca="1" si="26"/>
        <v>04/17/15</v>
      </c>
      <c r="AA58" s="86" t="str">
        <f t="shared" ca="1" si="11"/>
        <v>SPX US 04/17/15 P2105 Index</v>
      </c>
      <c r="AB58">
        <v>54.7</v>
      </c>
      <c r="AD58" s="14">
        <f t="shared" ca="1" si="12"/>
        <v>103.59546782473316</v>
      </c>
      <c r="AE58" s="59">
        <f t="shared" ca="1" si="27"/>
        <v>4.9194878389835495E-5</v>
      </c>
      <c r="AF58" s="59"/>
      <c r="AG58" s="88">
        <f>IFERROR(VLOOKUP(A58,HistData!P:R,3,FALSE),AG57)</f>
        <v>9.5441468288026687E-3</v>
      </c>
      <c r="AH58" s="84">
        <f>IFERROR(VLOOKUP(A58,HistData!T:V,3,FALSE),AH57)</f>
        <v>5.9400000000000563E-3</v>
      </c>
      <c r="AI58" s="1">
        <f t="shared" ca="1" si="28"/>
        <v>103.4172678199413</v>
      </c>
      <c r="AJ58" s="86">
        <f t="shared" si="14"/>
        <v>103.72830152613172</v>
      </c>
      <c r="AK58" s="84"/>
      <c r="AL58" s="1">
        <f t="array" aca="1" ref="AL58" ca="1">PRODUCT(1+AE49:AE58)</f>
        <v>1.0007839242209615</v>
      </c>
      <c r="AM58" s="86">
        <f t="array" ref="AM58">PRODUCT(1+AG49:AG58)</f>
        <v>1.004522877424556</v>
      </c>
      <c r="AP58" s="40">
        <f t="shared" ca="1" si="15"/>
        <v>9.4949519504128332E-3</v>
      </c>
      <c r="AQ58" s="40">
        <f t="array" aca="1" ref="AQ58" ca="1">PRODUCT(1+$AP58:AP$107)-1</f>
        <v>7.5139335105809391E-3</v>
      </c>
    </row>
    <row r="59" spans="1:43" x14ac:dyDescent="0.25">
      <c r="A59" s="97">
        <f>Opt_BS!A58</f>
        <v>42094</v>
      </c>
      <c r="B59">
        <f t="shared" si="16"/>
        <v>0</v>
      </c>
      <c r="C59">
        <f t="shared" si="17"/>
        <v>0</v>
      </c>
      <c r="D59" s="92">
        <f>IFERROR(VLOOKUP(A59,HistData!E:H,4,FALSE),D58)</f>
        <v>-4.1667118060306763E-6</v>
      </c>
      <c r="F59" s="9" t="str">
        <f t="shared" si="29"/>
        <v>$D$71</v>
      </c>
      <c r="G59" s="92">
        <f t="array" aca="1" ref="G59" ca="1">PRODUCT(1+D59:INDIRECT(F59))-1</f>
        <v>-4.1667118061416986E-6</v>
      </c>
      <c r="H59" s="92" t="str">
        <f t="shared" si="19"/>
        <v>NN</v>
      </c>
      <c r="I59" s="60">
        <f t="shared" ca="1" si="2"/>
        <v>4.8452831933551632</v>
      </c>
      <c r="J59" s="60">
        <f t="shared" ca="1" si="3"/>
        <v>4.8452831933551632</v>
      </c>
      <c r="K59" s="67">
        <f>IFERROR(VLOOKUP(A59,HistData!J:M,4,FALSE),K58)</f>
        <v>1.2500718791441656E-5</v>
      </c>
      <c r="L59" s="9" t="str">
        <f t="shared" si="30"/>
        <v>$K$71</v>
      </c>
      <c r="M59" s="92">
        <f t="array" aca="1" ref="M59" ca="1">PRODUCT(1+K59:INDIRECT(L59))-1</f>
        <v>1.2500718791441656E-5</v>
      </c>
      <c r="N59" s="3" t="str">
        <f t="shared" si="21"/>
        <v>NN</v>
      </c>
      <c r="O59" s="60">
        <f t="shared" ca="1" si="5"/>
        <v>101.51269948150563</v>
      </c>
      <c r="P59" s="60">
        <f t="shared" ca="1" si="6"/>
        <v>101.51269948150563</v>
      </c>
      <c r="Q59" s="56" t="b">
        <f t="shared" ca="1" si="22"/>
        <v>1</v>
      </c>
      <c r="R59" s="60">
        <f t="shared" ca="1" si="8"/>
        <v>106.35798267486079</v>
      </c>
      <c r="S59" s="3">
        <f t="shared" ca="1" si="9"/>
        <v>5.0526950815996244E-2</v>
      </c>
      <c r="T59" s="3">
        <f t="shared" si="23"/>
        <v>2105</v>
      </c>
      <c r="U59">
        <f>VLOOKUP(A59,Opt_BS!A:B,2,FALSE)</f>
        <v>2067.89</v>
      </c>
      <c r="V59">
        <f>VLOOKUP(A59,Opt_BS!A:B,2,FALSE)</f>
        <v>2067.89</v>
      </c>
      <c r="W59" s="60" t="str">
        <f t="shared" si="24"/>
        <v>NN</v>
      </c>
      <c r="X59" s="14">
        <f t="shared" si="25"/>
        <v>43.75</v>
      </c>
      <c r="Y59" s="9" t="str">
        <f t="shared" si="31"/>
        <v>$A$72</v>
      </c>
      <c r="Z59" t="str">
        <f t="shared" ca="1" si="26"/>
        <v>04/17/15</v>
      </c>
      <c r="AA59" s="86" t="str">
        <f t="shared" ca="1" si="11"/>
        <v>SPX US 04/17/15 P2105 Index</v>
      </c>
      <c r="AB59">
        <v>43.75</v>
      </c>
      <c r="AD59" s="14">
        <f t="shared" ca="1" si="12"/>
        <v>104.14742857666096</v>
      </c>
      <c r="AE59" s="59">
        <f t="shared" ca="1" si="27"/>
        <v>5.3280395708199535E-3</v>
      </c>
      <c r="AF59" s="59"/>
      <c r="AG59" s="88">
        <f>IFERROR(VLOOKUP(A59,HistData!P:R,3,FALSE),AG58)</f>
        <v>-6.1008372497942664E-3</v>
      </c>
      <c r="AH59" s="84">
        <f>IFERROR(VLOOKUP(A59,HistData!T:V,3,FALSE),AH58)</f>
        <v>-3.0900000000000372E-3</v>
      </c>
      <c r="AI59" s="1">
        <f t="shared" ca="1" si="28"/>
        <v>103.94059617641302</v>
      </c>
      <c r="AJ59" s="86">
        <f t="shared" si="14"/>
        <v>103.0954720403232</v>
      </c>
      <c r="AK59" s="84"/>
      <c r="AL59" s="1">
        <f t="array" aca="1" ref="AL59" ca="1">PRODUCT(1+AE50:AE59)</f>
        <v>1.0085385106651299</v>
      </c>
      <c r="AM59" s="86">
        <f t="array" ref="AM59">PRODUCT(1+AG50:AG59)</f>
        <v>1.0001095020394755</v>
      </c>
      <c r="AP59" s="40">
        <f t="shared" ca="1" si="15"/>
        <v>-1.142887682061422E-2</v>
      </c>
      <c r="AQ59" s="40">
        <f t="array" aca="1" ref="AQ59" ca="1">PRODUCT(1+$AP59:AP$107)-1</f>
        <v>-1.9623856820726315E-3</v>
      </c>
    </row>
    <row r="60" spans="1:43" x14ac:dyDescent="0.25">
      <c r="A60" s="97">
        <f>Opt_BS!A59</f>
        <v>42095</v>
      </c>
      <c r="B60">
        <f t="shared" si="16"/>
        <v>0</v>
      </c>
      <c r="C60">
        <f t="shared" si="17"/>
        <v>0</v>
      </c>
      <c r="D60" s="92">
        <f>IFERROR(VLOOKUP(A60,HistData!E:H,4,FALSE),D59)</f>
        <v>-1.2500187502983984E-5</v>
      </c>
      <c r="F60" s="9" t="str">
        <f t="shared" si="29"/>
        <v>$D$71</v>
      </c>
      <c r="G60" s="92">
        <f t="array" aca="1" ref="G60" ca="1">PRODUCT(1+D60:INDIRECT(F60))-1</f>
        <v>0</v>
      </c>
      <c r="H60" s="92" t="str">
        <f t="shared" si="19"/>
        <v>NN</v>
      </c>
      <c r="I60" s="60">
        <f t="shared" ca="1" si="2"/>
        <v>4.845263004456478</v>
      </c>
      <c r="J60" s="60">
        <f t="shared" ca="1" si="3"/>
        <v>4.845263004456478</v>
      </c>
      <c r="K60" s="67">
        <f>IFERROR(VLOOKUP(A60,HistData!J:M,4,FALSE),K59)</f>
        <v>7.5003375150650697E-6</v>
      </c>
      <c r="L60" s="9" t="str">
        <f t="shared" si="30"/>
        <v>$K$71</v>
      </c>
      <c r="M60" s="92">
        <f t="array" aca="1" ref="M60" ca="1">PRODUCT(1+K60:INDIRECT(L60))-1</f>
        <v>0</v>
      </c>
      <c r="N60" s="3" t="str">
        <f t="shared" si="21"/>
        <v>NN</v>
      </c>
      <c r="O60" s="60">
        <f t="shared" ca="1" si="5"/>
        <v>101.51396846321562</v>
      </c>
      <c r="P60" s="60">
        <f t="shared" ca="1" si="6"/>
        <v>101.51396846321562</v>
      </c>
      <c r="Q60" s="56" t="b">
        <f t="shared" ca="1" si="22"/>
        <v>1</v>
      </c>
      <c r="R60" s="60">
        <f t="shared" ca="1" si="8"/>
        <v>106.3592314676721</v>
      </c>
      <c r="S60" s="3">
        <f t="shared" ca="1" si="9"/>
        <v>5.0526950815996244E-2</v>
      </c>
      <c r="T60" s="3">
        <f t="shared" si="23"/>
        <v>2105</v>
      </c>
      <c r="U60">
        <f>VLOOKUP(A60,Opt_BS!A:B,2,FALSE)</f>
        <v>2059.69</v>
      </c>
      <c r="V60">
        <f>VLOOKUP(A60,Opt_BS!A:B,2,FALSE)</f>
        <v>2059.69</v>
      </c>
      <c r="W60" s="60" t="str">
        <f t="shared" si="24"/>
        <v>NN</v>
      </c>
      <c r="X60" s="14">
        <f t="shared" si="25"/>
        <v>54.05</v>
      </c>
      <c r="Y60" s="9" t="str">
        <f t="shared" si="31"/>
        <v>$A$72</v>
      </c>
      <c r="Z60" t="str">
        <f t="shared" ca="1" si="26"/>
        <v>04/17/15</v>
      </c>
      <c r="AA60" s="86" t="str">
        <f t="shared" ca="1" si="11"/>
        <v>SPX US 04/17/15 P2105 Index</v>
      </c>
      <c r="AB60">
        <v>54.05</v>
      </c>
      <c r="AD60" s="14">
        <f t="shared" ca="1" si="12"/>
        <v>103.62824977606751</v>
      </c>
      <c r="AE60" s="59">
        <f t="shared" ca="1" si="27"/>
        <v>-4.9850371505936186E-3</v>
      </c>
      <c r="AF60" s="59"/>
      <c r="AG60" s="88">
        <f>IFERROR(VLOOKUP(A60,HistData!P:R,3,FALSE),AG59)</f>
        <v>-3.0041332493908612E-3</v>
      </c>
      <c r="AH60" s="84">
        <f>IFERROR(VLOOKUP(A60,HistData!T:V,3,FALSE),AH59)</f>
        <v>-1.4199999999999768E-3</v>
      </c>
      <c r="AI60" s="1">
        <f t="shared" ca="1" si="28"/>
        <v>103.44848030861874</v>
      </c>
      <c r="AJ60" s="86">
        <f t="shared" si="14"/>
        <v>102.78575950490522</v>
      </c>
      <c r="AK60" s="84"/>
      <c r="AL60" s="1">
        <f t="array" aca="1" ref="AL60" ca="1">PRODUCT(1+AE51:AE60)</f>
        <v>0.99232292610274486</v>
      </c>
      <c r="AM60" s="86">
        <f t="array" ref="AM60">PRODUCT(1+AG51:AG60)</f>
        <v>0.98897615346497658</v>
      </c>
      <c r="AP60" s="40">
        <f t="shared" ca="1" si="15"/>
        <v>1.9809039012027574E-3</v>
      </c>
      <c r="AQ60" s="40">
        <f t="array" aca="1" ref="AQ60" ca="1">PRODUCT(1+$AP60:AP$107)-1</f>
        <v>9.5759333006775194E-3</v>
      </c>
    </row>
    <row r="61" spans="1:43" x14ac:dyDescent="0.25">
      <c r="A61" s="97">
        <f>Opt_BS!A60</f>
        <v>42096</v>
      </c>
      <c r="B61">
        <f t="shared" si="16"/>
        <v>0</v>
      </c>
      <c r="C61">
        <f t="shared" si="17"/>
        <v>0</v>
      </c>
      <c r="D61" s="92">
        <f>IFERROR(VLOOKUP(A61,HistData!E:H,4,FALSE),D60)</f>
        <v>0</v>
      </c>
      <c r="F61" s="9" t="str">
        <f t="shared" si="29"/>
        <v>$D$71</v>
      </c>
      <c r="G61" s="92">
        <f t="array" aca="1" ref="G61" ca="1">PRODUCT(1+D61:INDIRECT(F61))-1</f>
        <v>1.2500343759436205E-5</v>
      </c>
      <c r="H61" s="92" t="str">
        <f t="shared" si="19"/>
        <v>NN</v>
      </c>
      <c r="I61" s="60">
        <f t="shared" ca="1" si="2"/>
        <v>4.8452024377604213</v>
      </c>
      <c r="J61" s="60">
        <f t="shared" ca="1" si="3"/>
        <v>4.8452024377604213</v>
      </c>
      <c r="K61" s="67">
        <f>IFERROR(VLOOKUP(A61,HistData!J:M,4,FALSE),K60)</f>
        <v>5.0001875071536972E-6</v>
      </c>
      <c r="L61" s="9" t="str">
        <f t="shared" si="30"/>
        <v>$K$71</v>
      </c>
      <c r="M61" s="92">
        <f t="array" aca="1" ref="M61" ca="1">PRODUCT(1+K61:INDIRECT(L61))-1</f>
        <v>-7.5002812603974789E-6</v>
      </c>
      <c r="N61" s="3" t="str">
        <f t="shared" si="21"/>
        <v>NN</v>
      </c>
      <c r="O61" s="60">
        <f t="shared" ca="1" si="5"/>
        <v>101.51472985224159</v>
      </c>
      <c r="P61" s="60">
        <f t="shared" ca="1" si="6"/>
        <v>101.51472985224159</v>
      </c>
      <c r="Q61" s="56" t="b">
        <f t="shared" ca="1" si="22"/>
        <v>1</v>
      </c>
      <c r="R61" s="60">
        <f t="shared" ca="1" si="8"/>
        <v>106.35993229000201</v>
      </c>
      <c r="S61" s="3">
        <f t="shared" ca="1" si="9"/>
        <v>5.0526950815996244E-2</v>
      </c>
      <c r="T61" s="3">
        <f t="shared" si="23"/>
        <v>2105</v>
      </c>
      <c r="U61">
        <f>VLOOKUP(A61,Opt_BS!A:B,2,FALSE)</f>
        <v>2066.96</v>
      </c>
      <c r="V61">
        <f>VLOOKUP(A61,Opt_BS!A:B,2,FALSE)</f>
        <v>2066.96</v>
      </c>
      <c r="W61" s="60" t="str">
        <f t="shared" si="24"/>
        <v>NN</v>
      </c>
      <c r="X61" s="14">
        <f t="shared" si="25"/>
        <v>43.3</v>
      </c>
      <c r="Y61" s="9" t="str">
        <f t="shared" si="31"/>
        <v>$A$72</v>
      </c>
      <c r="Z61" t="str">
        <f t="shared" ca="1" si="26"/>
        <v>04/17/15</v>
      </c>
      <c r="AA61" s="86" t="str">
        <f t="shared" ca="1" si="11"/>
        <v>SPX US 04/17/15 P2105 Index</v>
      </c>
      <c r="AB61">
        <v>43.3</v>
      </c>
      <c r="AD61" s="14">
        <f t="shared" ca="1" si="12"/>
        <v>104.17211531966937</v>
      </c>
      <c r="AE61" s="59">
        <f t="shared" ca="1" si="27"/>
        <v>5.2482363137187349E-3</v>
      </c>
      <c r="AF61" s="59"/>
      <c r="AG61" s="88">
        <f>IFERROR(VLOOKUP(A61,HistData!P:R,3,FALSE),AG60)</f>
        <v>3.7476062679744349E-3</v>
      </c>
      <c r="AH61" s="84">
        <f>IFERROR(VLOOKUP(A61,HistData!T:V,3,FALSE),AH60)</f>
        <v>2.2999999999999687E-3</v>
      </c>
      <c r="AI61" s="1">
        <f t="shared" ca="1" si="28"/>
        <v>103.96412584535074</v>
      </c>
      <c r="AJ61" s="86">
        <f t="shared" si="14"/>
        <v>103.17096006148431</v>
      </c>
      <c r="AK61" s="84"/>
      <c r="AL61" s="1">
        <f t="array" aca="1" ref="AL61" ca="1">PRODUCT(1+AE52:AE61)</f>
        <v>1.0002464896311629</v>
      </c>
      <c r="AM61" s="86">
        <f t="array" ref="AM61">PRODUCT(1+AG52:AG61)</f>
        <v>0.99294531430356203</v>
      </c>
      <c r="AP61" s="40">
        <f t="shared" ca="1" si="15"/>
        <v>-1.5006300457443E-3</v>
      </c>
      <c r="AQ61" s="40">
        <f t="array" aca="1" ref="AQ61" ca="1">PRODUCT(1+$AP61:AP$107)-1</f>
        <v>7.5800141199338089E-3</v>
      </c>
    </row>
    <row r="62" spans="1:43" x14ac:dyDescent="0.25">
      <c r="A62" s="97">
        <f>Opt_BS!A61</f>
        <v>42097</v>
      </c>
      <c r="B62">
        <f t="shared" si="16"/>
        <v>0</v>
      </c>
      <c r="C62">
        <f t="shared" si="17"/>
        <v>0</v>
      </c>
      <c r="D62" s="92">
        <f>IFERROR(VLOOKUP(A62,HistData!E:H,4,FALSE),D61)</f>
        <v>1.5000412511456673E-5</v>
      </c>
      <c r="F62" s="9" t="str">
        <f t="shared" si="29"/>
        <v>$D$71</v>
      </c>
      <c r="G62" s="92">
        <f t="array" aca="1" ref="G62" ca="1">PRODUCT(1+D62:INDIRECT(F62))-1</f>
        <v>1.2500343759436205E-5</v>
      </c>
      <c r="H62" s="92" t="str">
        <f t="shared" si="19"/>
        <v>NN</v>
      </c>
      <c r="I62" s="60">
        <f t="shared" ca="1" si="2"/>
        <v>4.8452024377604213</v>
      </c>
      <c r="J62" s="60">
        <f t="shared" ca="1" si="3"/>
        <v>4.8452024377604213</v>
      </c>
      <c r="K62" s="67">
        <f>IFERROR(VLOOKUP(A62,HistData!J:M,4,FALSE),K61)</f>
        <v>1.2500406263216135E-5</v>
      </c>
      <c r="L62" s="9" t="str">
        <f t="shared" si="30"/>
        <v>$K$71</v>
      </c>
      <c r="M62" s="92">
        <f t="array" aca="1" ref="M62" ca="1">PRODUCT(1+K62:INDIRECT(L62))-1</f>
        <v>-1.2500406263216135E-5</v>
      </c>
      <c r="N62" s="3" t="str">
        <f t="shared" si="21"/>
        <v>NN</v>
      </c>
      <c r="O62" s="60">
        <f t="shared" ca="1" si="5"/>
        <v>101.51523744492559</v>
      </c>
      <c r="P62" s="60">
        <f t="shared" ca="1" si="6"/>
        <v>101.51523744492559</v>
      </c>
      <c r="Q62" s="56" t="b">
        <f t="shared" ca="1" si="22"/>
        <v>1</v>
      </c>
      <c r="R62" s="60">
        <f t="shared" ca="1" si="8"/>
        <v>106.36043988268601</v>
      </c>
      <c r="S62" s="3">
        <f t="shared" ca="1" si="9"/>
        <v>5.0526950815996244E-2</v>
      </c>
      <c r="T62" s="3">
        <f t="shared" si="23"/>
        <v>2105</v>
      </c>
      <c r="U62">
        <f>VLOOKUP(A62,Opt_BS!A:B,2,FALSE)</f>
        <v>2066.96</v>
      </c>
      <c r="V62">
        <f>VLOOKUP(A62,Opt_BS!A:B,2,FALSE)</f>
        <v>2066.96</v>
      </c>
      <c r="W62" s="60" t="str">
        <f t="shared" si="24"/>
        <v>NN</v>
      </c>
      <c r="X62" s="14">
        <f t="shared" si="25"/>
        <v>43.3</v>
      </c>
      <c r="Y62" s="9" t="str">
        <f t="shared" si="31"/>
        <v>$A$72</v>
      </c>
      <c r="Z62" t="str">
        <f t="shared" ca="1" si="26"/>
        <v>04/17/15</v>
      </c>
      <c r="AA62" s="86" t="str">
        <f t="shared" ca="1" si="11"/>
        <v>SPX US 04/17/15 P2105 Index</v>
      </c>
      <c r="AB62">
        <v>43.3</v>
      </c>
      <c r="AD62" s="14">
        <f t="shared" ca="1" si="12"/>
        <v>104.17262291235338</v>
      </c>
      <c r="AE62" s="59">
        <f t="shared" ca="1" si="27"/>
        <v>4.8726348931271701E-6</v>
      </c>
      <c r="AF62" s="59"/>
      <c r="AG62" s="88">
        <f>IFERROR(VLOOKUP(A62,HistData!P:R,3,FALSE),AG61)</f>
        <v>3.7476062679744349E-3</v>
      </c>
      <c r="AH62" s="84">
        <f>IFERROR(VLOOKUP(A62,HistData!T:V,3,FALSE),AH61)</f>
        <v>2.2999999999999687E-3</v>
      </c>
      <c r="AI62" s="1">
        <f t="shared" ca="1" si="28"/>
        <v>103.96460697391687</v>
      </c>
      <c r="AJ62" s="86">
        <f t="shared" si="14"/>
        <v>103.55760419808367</v>
      </c>
      <c r="AK62" s="84"/>
      <c r="AL62" s="1">
        <f t="array" aca="1" ref="AL62" ca="1">PRODUCT(1+AE53:AE62)</f>
        <v>0.99101838691621436</v>
      </c>
      <c r="AM62" s="86">
        <f t="array" ref="AM62">PRODUCT(1+AG53:AG62)</f>
        <v>0.99454608781656395</v>
      </c>
      <c r="AP62" s="40">
        <f t="shared" ca="1" si="15"/>
        <v>3.7427336330813077E-3</v>
      </c>
      <c r="AQ62" s="40">
        <f t="array" aca="1" ref="AQ62" ca="1">PRODUCT(1+$AP62:AP$107)-1</f>
        <v>9.0942913324960628E-3</v>
      </c>
    </row>
    <row r="63" spans="1:43" x14ac:dyDescent="0.25">
      <c r="A63" s="97">
        <f>Opt_BS!A62</f>
        <v>42100</v>
      </c>
      <c r="B63">
        <f t="shared" si="16"/>
        <v>0</v>
      </c>
      <c r="C63">
        <f t="shared" si="17"/>
        <v>0</v>
      </c>
      <c r="D63" s="92">
        <f>IFERROR(VLOOKUP(A63,HistData!E:H,4,FALSE),D62)</f>
        <v>-6.6667500011607927E-6</v>
      </c>
      <c r="F63" s="9" t="str">
        <f t="shared" si="29"/>
        <v>$D$71</v>
      </c>
      <c r="G63" s="92">
        <f t="array" aca="1" ref="G63" ca="1">PRODUCT(1+D63:INDIRECT(F63))-1</f>
        <v>-2.5000312505740752E-6</v>
      </c>
      <c r="H63" s="92" t="str">
        <f t="shared" si="19"/>
        <v>NN</v>
      </c>
      <c r="I63" s="60">
        <f t="shared" ca="1" si="2"/>
        <v>4.8452751177956888</v>
      </c>
      <c r="J63" s="60">
        <f t="shared" ca="1" si="3"/>
        <v>4.8452751177956888</v>
      </c>
      <c r="K63" s="67">
        <f>IFERROR(VLOOKUP(A63,HistData!J:M,4,FALSE),K62)</f>
        <v>-2.5000500009975113E-5</v>
      </c>
      <c r="L63" s="9" t="str">
        <f t="shared" si="30"/>
        <v>$K$71</v>
      </c>
      <c r="M63" s="92">
        <f t="array" aca="1" ref="M63" ca="1">PRODUCT(1+K63:INDIRECT(L63))-1</f>
        <v>-2.5000500010086135E-5</v>
      </c>
      <c r="N63" s="3" t="str">
        <f t="shared" si="21"/>
        <v>NN</v>
      </c>
      <c r="O63" s="60">
        <f t="shared" ca="1" si="5"/>
        <v>101.51650642663556</v>
      </c>
      <c r="P63" s="60">
        <f t="shared" ca="1" si="6"/>
        <v>101.51650642663556</v>
      </c>
      <c r="Q63" s="56" t="b">
        <f t="shared" ca="1" si="22"/>
        <v>1</v>
      </c>
      <c r="R63" s="60">
        <f t="shared" ca="1" si="8"/>
        <v>106.36178154443125</v>
      </c>
      <c r="S63" s="3">
        <f t="shared" ca="1" si="9"/>
        <v>5.0526950815996244E-2</v>
      </c>
      <c r="T63" s="3">
        <f t="shared" si="23"/>
        <v>2105</v>
      </c>
      <c r="U63">
        <f>VLOOKUP(A63,Opt_BS!A:B,2,FALSE)</f>
        <v>2080.62</v>
      </c>
      <c r="V63">
        <f>VLOOKUP(A63,Opt_BS!A:B,2,FALSE)</f>
        <v>2080.62</v>
      </c>
      <c r="W63" s="60" t="str">
        <f t="shared" si="24"/>
        <v>NN</v>
      </c>
      <c r="X63" s="14">
        <f t="shared" si="25"/>
        <v>31.4</v>
      </c>
      <c r="Y63" s="9" t="str">
        <f t="shared" si="31"/>
        <v>$A$72</v>
      </c>
      <c r="Z63" t="str">
        <f t="shared" ca="1" si="26"/>
        <v>04/17/15</v>
      </c>
      <c r="AA63" s="86" t="str">
        <f t="shared" ca="1" si="11"/>
        <v>SPX US 04/17/15 P2105 Index</v>
      </c>
      <c r="AB63">
        <v>31.4</v>
      </c>
      <c r="AD63" s="14">
        <f t="shared" ca="1" si="12"/>
        <v>104.77523528880897</v>
      </c>
      <c r="AE63" s="59">
        <f t="shared" ca="1" si="27"/>
        <v>5.7847480423200981E-3</v>
      </c>
      <c r="AF63" s="59"/>
      <c r="AG63" s="88">
        <f>IFERROR(VLOOKUP(A63,HistData!P:R,3,FALSE),AG62)</f>
        <v>5.504687532053687E-3</v>
      </c>
      <c r="AH63" s="84">
        <f>IFERROR(VLOOKUP(A63,HistData!T:V,3,FALSE),AH62)</f>
        <v>3.7000000000000366E-3</v>
      </c>
      <c r="AI63" s="1">
        <f t="shared" ca="1" si="28"/>
        <v>104.5358010962577</v>
      </c>
      <c r="AJ63" s="86">
        <f t="shared" si="14"/>
        <v>104.1276564507622</v>
      </c>
      <c r="AK63" s="84"/>
      <c r="AL63" s="1">
        <f t="array" aca="1" ref="AL63" ca="1">PRODUCT(1+AE54:AE63)</f>
        <v>0.99700172399915077</v>
      </c>
      <c r="AM63" s="86">
        <f t="array" ref="AM63">PRODUCT(1+AG54:AG63)</f>
        <v>1.0002579546620494</v>
      </c>
      <c r="AP63" s="40">
        <f t="shared" ca="1" si="15"/>
        <v>-2.800605102664111E-4</v>
      </c>
      <c r="AQ63" s="40">
        <f t="array" aca="1" ref="AQ63" ca="1">PRODUCT(1+$AP63:AP$107)-1</f>
        <v>5.3316029298116074E-3</v>
      </c>
    </row>
    <row r="64" spans="1:43" x14ac:dyDescent="0.25">
      <c r="A64" s="97">
        <f>Opt_BS!A63</f>
        <v>42101</v>
      </c>
      <c r="B64">
        <f t="shared" si="16"/>
        <v>0</v>
      </c>
      <c r="C64">
        <f t="shared" si="17"/>
        <v>0</v>
      </c>
      <c r="D64" s="92">
        <f>IFERROR(VLOOKUP(A64,HistData!E:H,4,FALSE),D63)</f>
        <v>4.1667465293659944E-6</v>
      </c>
      <c r="F64" s="9" t="str">
        <f t="shared" si="29"/>
        <v>$D$71</v>
      </c>
      <c r="G64" s="92">
        <f t="array" aca="1" ref="G64" ca="1">PRODUCT(1+D64:INDIRECT(F64))-1</f>
        <v>4.1667465293659944E-6</v>
      </c>
      <c r="H64" s="92" t="str">
        <f t="shared" si="19"/>
        <v>NN</v>
      </c>
      <c r="I64" s="60">
        <f t="shared" ca="1" si="2"/>
        <v>4.8452428155577918</v>
      </c>
      <c r="J64" s="60">
        <f t="shared" ca="1" si="3"/>
        <v>4.8452428155577918</v>
      </c>
      <c r="K64" s="67">
        <f>IFERROR(VLOOKUP(A64,HistData!J:M,4,FALSE),K63)</f>
        <v>-1.7500787535484896E-5</v>
      </c>
      <c r="L64" s="9" t="str">
        <f t="shared" si="30"/>
        <v>$K$71</v>
      </c>
      <c r="M64" s="92">
        <f t="array" aca="1" ref="M64" ca="1">PRODUCT(1+K64:INDIRECT(L64))-1</f>
        <v>0</v>
      </c>
      <c r="N64" s="3" t="str">
        <f t="shared" si="21"/>
        <v>NN</v>
      </c>
      <c r="O64" s="60">
        <f t="shared" ca="1" si="5"/>
        <v>101.51396846321563</v>
      </c>
      <c r="P64" s="60">
        <f t="shared" ca="1" si="6"/>
        <v>101.51396846321563</v>
      </c>
      <c r="Q64" s="56" t="b">
        <f t="shared" ca="1" si="22"/>
        <v>1</v>
      </c>
      <c r="R64" s="60">
        <f t="shared" ca="1" si="8"/>
        <v>106.35921127877343</v>
      </c>
      <c r="S64" s="3">
        <f t="shared" ca="1" si="9"/>
        <v>5.0526950815996244E-2</v>
      </c>
      <c r="T64" s="3">
        <f t="shared" si="23"/>
        <v>2105</v>
      </c>
      <c r="U64">
        <f>VLOOKUP(A64,Opt_BS!A:B,2,FALSE)</f>
        <v>2076.33</v>
      </c>
      <c r="V64">
        <f>VLOOKUP(A64,Opt_BS!A:B,2,FALSE)</f>
        <v>2076.33</v>
      </c>
      <c r="W64" s="60" t="str">
        <f t="shared" si="24"/>
        <v>NN</v>
      </c>
      <c r="X64" s="14">
        <f t="shared" si="25"/>
        <v>32.25</v>
      </c>
      <c r="Y64" s="9" t="str">
        <f t="shared" si="31"/>
        <v>$A$72</v>
      </c>
      <c r="Z64" t="str">
        <f t="shared" ca="1" si="26"/>
        <v>04/17/15</v>
      </c>
      <c r="AA64" s="86" t="str">
        <f t="shared" ca="1" si="11"/>
        <v>SPX US 04/17/15 P2105 Index</v>
      </c>
      <c r="AB64">
        <v>32.25</v>
      </c>
      <c r="AD64" s="14">
        <f t="shared" ca="1" si="12"/>
        <v>104.72971711495755</v>
      </c>
      <c r="AE64" s="59">
        <f t="shared" ca="1" si="27"/>
        <v>-4.3443637922602196E-4</v>
      </c>
      <c r="AF64" s="59"/>
      <c r="AG64" s="88">
        <f>IFERROR(VLOOKUP(A64,HistData!P:R,3,FALSE),AG63)</f>
        <v>-1.1561165365469028E-3</v>
      </c>
      <c r="AH64" s="84">
        <f>IFERROR(VLOOKUP(A64,HistData!T:V,3,FALSE),AH63)</f>
        <v>4.0000000000040004E-5</v>
      </c>
      <c r="AI64" s="1">
        <f t="shared" ca="1" si="28"/>
        <v>104.49266855929568</v>
      </c>
      <c r="AJ64" s="86">
        <f t="shared" si="14"/>
        <v>104.0072727452276</v>
      </c>
      <c r="AK64" s="84"/>
      <c r="AL64" s="1">
        <f t="array" aca="1" ref="AL64" ca="1">PRODUCT(1+AE55:AE64)</f>
        <v>0.999011452553482</v>
      </c>
      <c r="AM64" s="86">
        <f t="array" ref="AM64">PRODUCT(1+AG55:AG64)</f>
        <v>1.0022327318418072</v>
      </c>
      <c r="AP64" s="40">
        <f t="shared" ca="1" si="15"/>
        <v>-7.2168015732088087E-4</v>
      </c>
      <c r="AQ64" s="40">
        <f t="array" aca="1" ref="AQ64" ca="1">PRODUCT(1+$AP64:AP$107)-1</f>
        <v>5.6132354856712752E-3</v>
      </c>
    </row>
    <row r="65" spans="1:43" x14ac:dyDescent="0.25">
      <c r="A65" s="97">
        <f>Opt_BS!A64</f>
        <v>42102</v>
      </c>
      <c r="B65">
        <f t="shared" si="16"/>
        <v>0</v>
      </c>
      <c r="C65">
        <f t="shared" si="17"/>
        <v>0</v>
      </c>
      <c r="D65" s="92">
        <f>IFERROR(VLOOKUP(A65,HistData!E:H,4,FALSE),D64)</f>
        <v>4.1667291676983353E-6</v>
      </c>
      <c r="F65" s="9" t="str">
        <f t="shared" si="29"/>
        <v>$D$71</v>
      </c>
      <c r="G65" s="92">
        <f t="array" aca="1" ref="G65" ca="1">PRODUCT(1+D65:INDIRECT(F65))-1</f>
        <v>0</v>
      </c>
      <c r="H65" s="92" t="str">
        <f t="shared" si="19"/>
        <v>NN</v>
      </c>
      <c r="I65" s="60">
        <f t="shared" ca="1" si="2"/>
        <v>4.8452630044564771</v>
      </c>
      <c r="J65" s="60">
        <f t="shared" ca="1" si="3"/>
        <v>4.8452630044564771</v>
      </c>
      <c r="K65" s="67">
        <f>IFERROR(VLOOKUP(A65,HistData!J:M,4,FALSE),K64)</f>
        <v>5.000312519376493E-6</v>
      </c>
      <c r="L65" s="9" t="str">
        <f t="shared" si="30"/>
        <v>$K$71</v>
      </c>
      <c r="M65" s="92">
        <f t="array" aca="1" ref="M65" ca="1">PRODUCT(1+K65:INDIRECT(L65))-1</f>
        <v>1.7501093818372837E-5</v>
      </c>
      <c r="N65" s="3" t="str">
        <f t="shared" si="21"/>
        <v>NN</v>
      </c>
      <c r="O65" s="60">
        <f t="shared" ca="1" si="5"/>
        <v>101.51219188882168</v>
      </c>
      <c r="P65" s="60">
        <f t="shared" ca="1" si="6"/>
        <v>101.51219188882168</v>
      </c>
      <c r="Q65" s="56" t="b">
        <f t="shared" ca="1" si="22"/>
        <v>1</v>
      </c>
      <c r="R65" s="60">
        <f t="shared" ca="1" si="8"/>
        <v>106.35745489327815</v>
      </c>
      <c r="S65" s="3">
        <f t="shared" ca="1" si="9"/>
        <v>5.0526950815996244E-2</v>
      </c>
      <c r="T65" s="3">
        <f t="shared" si="23"/>
        <v>2105</v>
      </c>
      <c r="U65">
        <f>VLOOKUP(A65,Opt_BS!A:B,2,FALSE)</f>
        <v>2081.9</v>
      </c>
      <c r="V65">
        <f>VLOOKUP(A65,Opt_BS!A:B,2,FALSE)</f>
        <v>2081.9</v>
      </c>
      <c r="W65" s="60" t="str">
        <f t="shared" si="24"/>
        <v>NN</v>
      </c>
      <c r="X65" s="14">
        <f t="shared" si="25"/>
        <v>29.55</v>
      </c>
      <c r="Y65" s="9" t="str">
        <f t="shared" si="31"/>
        <v>$A$72</v>
      </c>
      <c r="Z65" t="str">
        <f t="shared" ca="1" si="26"/>
        <v>04/17/15</v>
      </c>
      <c r="AA65" s="86" t="str">
        <f t="shared" ca="1" si="11"/>
        <v>SPX US 04/17/15 P2105 Index</v>
      </c>
      <c r="AB65">
        <v>29.55</v>
      </c>
      <c r="AD65" s="14">
        <f t="shared" ca="1" si="12"/>
        <v>104.86438349666545</v>
      </c>
      <c r="AE65" s="59">
        <f t="shared" ca="1" si="27"/>
        <v>1.2858468963501402E-3</v>
      </c>
      <c r="AF65" s="59"/>
      <c r="AG65" s="88">
        <f>IFERROR(VLOOKUP(A65,HistData!P:R,3,FALSE),AG64)</f>
        <v>2.5600174299058587E-3</v>
      </c>
      <c r="AH65" s="84">
        <f>IFERROR(VLOOKUP(A65,HistData!T:V,3,FALSE),AH64)</f>
        <v>1.5499999999999403E-3</v>
      </c>
      <c r="AI65" s="1">
        <f t="shared" ca="1" si="28"/>
        <v>104.62027977538014</v>
      </c>
      <c r="AJ65" s="86">
        <f t="shared" si="14"/>
        <v>104.27353317629235</v>
      </c>
      <c r="AK65" s="84"/>
      <c r="AL65" s="1">
        <f t="array" aca="1" ref="AL65" ca="1">PRODUCT(1+AE56:AE65)</f>
        <v>1.0099884264865289</v>
      </c>
      <c r="AM65" s="86">
        <f t="array" ref="AM65">PRODUCT(1+AG56:AG65)</f>
        <v>1.0156177464488811</v>
      </c>
      <c r="AP65" s="40">
        <f t="shared" ca="1" si="15"/>
        <v>1.2741705335557185E-3</v>
      </c>
      <c r="AQ65" s="40">
        <f t="array" aca="1" ref="AQ65" ca="1">PRODUCT(1+$AP65:AP$107)-1</f>
        <v>6.339490727657715E-3</v>
      </c>
    </row>
    <row r="66" spans="1:43" x14ac:dyDescent="0.25">
      <c r="A66" s="97">
        <f>Opt_BS!A65</f>
        <v>42103</v>
      </c>
      <c r="B66">
        <f t="shared" si="16"/>
        <v>0</v>
      </c>
      <c r="C66">
        <f t="shared" si="17"/>
        <v>0</v>
      </c>
      <c r="D66" s="92">
        <f>IFERROR(VLOOKUP(A66,HistData!E:H,4,FALSE),D65)</f>
        <v>0</v>
      </c>
      <c r="F66" s="9" t="str">
        <f t="shared" si="29"/>
        <v>$D$71</v>
      </c>
      <c r="G66" s="92">
        <f t="array" aca="1" ref="G66" ca="1">PRODUCT(1+D66:INDIRECT(F66))-1</f>
        <v>-4.1667118061416986E-6</v>
      </c>
      <c r="H66" s="92" t="str">
        <f t="shared" si="19"/>
        <v>NN</v>
      </c>
      <c r="I66" s="60">
        <f t="shared" ca="1" si="2"/>
        <v>4.8452831933551632</v>
      </c>
      <c r="J66" s="60">
        <f t="shared" ca="1" si="3"/>
        <v>4.8452831933551632</v>
      </c>
      <c r="K66" s="67">
        <f>IFERROR(VLOOKUP(A66,HistData!J:M,4,FALSE),K65)</f>
        <v>1.2500718791441656E-5</v>
      </c>
      <c r="L66" s="9" t="str">
        <f t="shared" si="30"/>
        <v>$K$71</v>
      </c>
      <c r="M66" s="92">
        <f t="array" aca="1" ref="M66" ca="1">PRODUCT(1+K66:INDIRECT(L66))-1</f>
        <v>1.2500718791441656E-5</v>
      </c>
      <c r="N66" s="3" t="str">
        <f t="shared" si="21"/>
        <v>NN</v>
      </c>
      <c r="O66" s="60">
        <f t="shared" ca="1" si="5"/>
        <v>101.51269948150565</v>
      </c>
      <c r="P66" s="60">
        <f t="shared" ca="1" si="6"/>
        <v>101.51269948150565</v>
      </c>
      <c r="Q66" s="56" t="b">
        <f t="shared" ca="1" si="22"/>
        <v>1</v>
      </c>
      <c r="R66" s="60">
        <f t="shared" ca="1" si="8"/>
        <v>106.35798267486081</v>
      </c>
      <c r="S66" s="3">
        <f t="shared" ca="1" si="9"/>
        <v>5.0526950815996244E-2</v>
      </c>
      <c r="T66" s="3">
        <f t="shared" si="23"/>
        <v>2105</v>
      </c>
      <c r="U66">
        <f>VLOOKUP(A66,Opt_BS!A:B,2,FALSE)</f>
        <v>2091.1799999999998</v>
      </c>
      <c r="V66">
        <f>VLOOKUP(A66,Opt_BS!A:B,2,FALSE)</f>
        <v>2091.1799999999998</v>
      </c>
      <c r="W66" s="60" t="str">
        <f t="shared" si="24"/>
        <v>NN</v>
      </c>
      <c r="X66" s="14">
        <f t="shared" si="25"/>
        <v>21.85</v>
      </c>
      <c r="Y66" s="9" t="str">
        <f t="shared" si="31"/>
        <v>$A$72</v>
      </c>
      <c r="Z66" t="str">
        <f t="shared" ca="1" si="26"/>
        <v>04/17/15</v>
      </c>
      <c r="AA66" s="86" t="str">
        <f t="shared" ca="1" si="11"/>
        <v>SPX US 04/17/15 P2105 Index</v>
      </c>
      <c r="AB66">
        <v>21.85</v>
      </c>
      <c r="AD66" s="14">
        <f t="shared" ca="1" si="12"/>
        <v>105.25396879953129</v>
      </c>
      <c r="AE66" s="59">
        <f t="shared" ca="1" si="27"/>
        <v>3.7151346327062296E-3</v>
      </c>
      <c r="AF66" s="59"/>
      <c r="AG66" s="88">
        <f>IFERROR(VLOOKUP(A66,HistData!P:R,3,FALSE),AG65)</f>
        <v>4.2376910016979075E-3</v>
      </c>
      <c r="AH66" s="84">
        <f>IFERROR(VLOOKUP(A66,HistData!T:V,3,FALSE),AH65)</f>
        <v>2.0500000000001073E-3</v>
      </c>
      <c r="AI66" s="1">
        <f t="shared" ca="1" si="28"/>
        <v>104.9894309033795</v>
      </c>
      <c r="AJ66" s="86">
        <f t="shared" si="14"/>
        <v>104.71541218954877</v>
      </c>
      <c r="AK66" s="84"/>
      <c r="AL66" s="1">
        <f t="array" aca="1" ref="AL66" ca="1">PRODUCT(1+AE57:AE66)</f>
        <v>1.0168821983647331</v>
      </c>
      <c r="AM66" s="86">
        <f t="array" ref="AM66">PRODUCT(1+AG57:AG66)</f>
        <v>1.0217892617477986</v>
      </c>
      <c r="AP66" s="40">
        <f t="shared" ca="1" si="15"/>
        <v>5.225563689916779E-4</v>
      </c>
      <c r="AQ66" s="40">
        <f t="array" aca="1" ref="AQ66" ca="1">PRODUCT(1+$AP66:AP$107)-1</f>
        <v>5.0588743255042257E-3</v>
      </c>
    </row>
    <row r="67" spans="1:43" x14ac:dyDescent="0.25">
      <c r="A67" s="97">
        <f>Opt_BS!A66</f>
        <v>42104</v>
      </c>
      <c r="B67">
        <f t="shared" si="16"/>
        <v>0</v>
      </c>
      <c r="C67">
        <f t="shared" si="17"/>
        <v>0</v>
      </c>
      <c r="D67" s="92">
        <f>IFERROR(VLOOKUP(A67,HistData!E:H,4,FALSE),D66)</f>
        <v>0</v>
      </c>
      <c r="F67" s="9" t="str">
        <f t="shared" si="29"/>
        <v>$D$71</v>
      </c>
      <c r="G67" s="92">
        <f t="array" aca="1" ref="G67" ca="1">PRODUCT(1+D67:INDIRECT(F67))-1</f>
        <v>-4.1667118061416986E-6</v>
      </c>
      <c r="H67" s="92" t="str">
        <f t="shared" si="19"/>
        <v>NN</v>
      </c>
      <c r="I67" s="60">
        <f t="shared" ca="1" si="2"/>
        <v>4.8452831933551632</v>
      </c>
      <c r="J67" s="60">
        <f t="shared" ca="1" si="3"/>
        <v>4.8452831933551632</v>
      </c>
      <c r="K67" s="67">
        <f>IFERROR(VLOOKUP(A67,HistData!J:M,4,FALSE),K66)</f>
        <v>1.2500562525330494E-5</v>
      </c>
      <c r="L67" s="9" t="str">
        <f t="shared" si="30"/>
        <v>$K$71</v>
      </c>
      <c r="M67" s="92">
        <f t="array" aca="1" ref="M67" ca="1">PRODUCT(1+K67:INDIRECT(L67))-1</f>
        <v>0</v>
      </c>
      <c r="N67" s="3" t="str">
        <f t="shared" si="21"/>
        <v>NN</v>
      </c>
      <c r="O67" s="60">
        <f t="shared" ca="1" si="5"/>
        <v>101.51396846321563</v>
      </c>
      <c r="P67" s="60">
        <f t="shared" ca="1" si="6"/>
        <v>101.51396846321563</v>
      </c>
      <c r="Q67" s="56" t="b">
        <f t="shared" ca="1" si="22"/>
        <v>1</v>
      </c>
      <c r="R67" s="60">
        <f t="shared" ca="1" si="8"/>
        <v>106.35925165657079</v>
      </c>
      <c r="S67" s="3">
        <f t="shared" ca="1" si="9"/>
        <v>5.0526950815996244E-2</v>
      </c>
      <c r="T67" s="3">
        <f t="shared" si="23"/>
        <v>2105</v>
      </c>
      <c r="U67">
        <f>VLOOKUP(A67,Opt_BS!A:B,2,FALSE)</f>
        <v>2102.06</v>
      </c>
      <c r="V67">
        <f>VLOOKUP(A67,Opt_BS!A:B,2,FALSE)</f>
        <v>2102.06</v>
      </c>
      <c r="W67" s="60" t="str">
        <f t="shared" si="24"/>
        <v>NN</v>
      </c>
      <c r="X67" s="14">
        <f t="shared" si="25"/>
        <v>10.75</v>
      </c>
      <c r="Y67" s="9" t="str">
        <f t="shared" si="31"/>
        <v>$A$72</v>
      </c>
      <c r="Z67" t="str">
        <f t="shared" ca="1" si="26"/>
        <v>04/17/15</v>
      </c>
      <c r="AA67" s="86" t="str">
        <f t="shared" ca="1" si="11"/>
        <v>SPX US 04/17/15 P2105 Index</v>
      </c>
      <c r="AB67">
        <v>10.75</v>
      </c>
      <c r="AD67" s="14">
        <f t="shared" ca="1" si="12"/>
        <v>105.81608693529883</v>
      </c>
      <c r="AE67" s="59">
        <f t="shared" ca="1" si="27"/>
        <v>5.340588503965682E-3</v>
      </c>
      <c r="AF67" s="59"/>
      <c r="AG67" s="88">
        <f>IFERROR(VLOOKUP(A67,HistData!P:R,3,FALSE),AG66)</f>
        <v>4.1724711578776663E-3</v>
      </c>
      <c r="AH67" s="84">
        <f>IFERROR(VLOOKUP(A67,HistData!T:V,3,FALSE),AH66)</f>
        <v>1.100000000000545E-4</v>
      </c>
      <c r="AI67" s="1">
        <f t="shared" ca="1" si="28"/>
        <v>105.52196628081481</v>
      </c>
      <c r="AJ67" s="86">
        <f t="shared" si="14"/>
        <v>105.15233422669493</v>
      </c>
      <c r="AK67" s="84"/>
      <c r="AL67" s="1">
        <f t="array" aca="1" ref="AL67" ca="1">PRODUCT(1+AE58:AE67)</f>
        <v>1.021485734529042</v>
      </c>
      <c r="AM67" s="86">
        <f t="array" ref="AM67">PRODUCT(1+AG58:AG67)</f>
        <v>1.0234036611233104</v>
      </c>
      <c r="AP67" s="40">
        <f t="shared" ca="1" si="15"/>
        <v>-1.1681173460880157E-3</v>
      </c>
      <c r="AQ67" s="40">
        <f t="array" aca="1" ref="AQ67" ca="1">PRODUCT(1+$AP67:AP$107)-1</f>
        <v>4.5339487127360467E-3</v>
      </c>
    </row>
    <row r="68" spans="1:43" x14ac:dyDescent="0.25">
      <c r="A68" s="97">
        <f>Opt_BS!A67</f>
        <v>42107</v>
      </c>
      <c r="B68">
        <f t="shared" si="16"/>
        <v>0</v>
      </c>
      <c r="C68">
        <f t="shared" si="17"/>
        <v>0</v>
      </c>
      <c r="D68" s="92">
        <f>IFERROR(VLOOKUP(A68,HistData!E:H,4,FALSE),D67)</f>
        <v>-8.3334236121723748E-6</v>
      </c>
      <c r="F68" s="9" t="str">
        <f t="shared" si="29"/>
        <v>$D$71</v>
      </c>
      <c r="G68" s="92">
        <f t="array" aca="1" ref="G68" ca="1">PRODUCT(1+D68:INDIRECT(F68))-1</f>
        <v>-4.1667118061416986E-6</v>
      </c>
      <c r="H68" s="92" t="str">
        <f t="shared" si="19"/>
        <v>NN</v>
      </c>
      <c r="I68" s="60">
        <f t="shared" ca="1" si="2"/>
        <v>4.8452831933551632</v>
      </c>
      <c r="J68" s="60">
        <f t="shared" ca="1" si="3"/>
        <v>4.8452831933551632</v>
      </c>
      <c r="K68" s="67">
        <f>IFERROR(VLOOKUP(A68,HistData!J:M,4,FALSE),K67)</f>
        <v>-1.2500406263216135E-5</v>
      </c>
      <c r="L68" s="9" t="str">
        <f t="shared" si="30"/>
        <v>$K$71</v>
      </c>
      <c r="M68" s="92">
        <f t="array" aca="1" ref="M68" ca="1">PRODUCT(1+K68:INDIRECT(L68))-1</f>
        <v>-1.2500406263216135E-5</v>
      </c>
      <c r="N68" s="3" t="str">
        <f t="shared" si="21"/>
        <v>NN</v>
      </c>
      <c r="O68" s="60">
        <f t="shared" ca="1" si="5"/>
        <v>101.5152374449256</v>
      </c>
      <c r="P68" s="60">
        <f t="shared" ca="1" si="6"/>
        <v>101.5152374449256</v>
      </c>
      <c r="Q68" s="56" t="b">
        <f t="shared" ca="1" si="22"/>
        <v>1</v>
      </c>
      <c r="R68" s="60">
        <f t="shared" ca="1" si="8"/>
        <v>106.36052063828076</v>
      </c>
      <c r="S68" s="3">
        <f t="shared" ca="1" si="9"/>
        <v>5.0526950815996244E-2</v>
      </c>
      <c r="T68" s="3">
        <f t="shared" si="23"/>
        <v>2105</v>
      </c>
      <c r="U68">
        <f>VLOOKUP(A68,Opt_BS!A:B,2,FALSE)</f>
        <v>2092.4299999999998</v>
      </c>
      <c r="V68">
        <f>VLOOKUP(A68,Opt_BS!A:B,2,FALSE)</f>
        <v>2092.4299999999998</v>
      </c>
      <c r="W68" s="60" t="str">
        <f t="shared" si="24"/>
        <v>NN</v>
      </c>
      <c r="X68" s="14">
        <f t="shared" si="25"/>
        <v>16.309999999999999</v>
      </c>
      <c r="Y68" s="9" t="str">
        <f t="shared" si="31"/>
        <v>$A$72</v>
      </c>
      <c r="Z68" t="str">
        <f t="shared" ca="1" si="26"/>
        <v>04/17/15</v>
      </c>
      <c r="AA68" s="86" t="str">
        <f t="shared" ca="1" si="11"/>
        <v>SPX US 04/17/15 P2105 Index</v>
      </c>
      <c r="AB68">
        <v>16.309999999999999</v>
      </c>
      <c r="AD68" s="14">
        <f t="shared" ca="1" si="12"/>
        <v>105.53642607047186</v>
      </c>
      <c r="AE68" s="59">
        <f t="shared" ca="1" si="27"/>
        <v>-2.642895545721391E-3</v>
      </c>
      <c r="AF68" s="59"/>
      <c r="AG68" s="88">
        <f>IFERROR(VLOOKUP(A68,HistData!P:R,3,FALSE),AG67)</f>
        <v>-2.3637796230074892E-3</v>
      </c>
      <c r="AH68" s="84">
        <f>IFERROR(VLOOKUP(A68,HistData!T:V,3,FALSE),AH67)</f>
        <v>1.8000000000006899E-4</v>
      </c>
      <c r="AI68" s="1">
        <f t="shared" ca="1" si="28"/>
        <v>105.25709392139453</v>
      </c>
      <c r="AJ68" s="86">
        <f t="shared" si="14"/>
        <v>104.9037772817382</v>
      </c>
      <c r="AK68" s="84"/>
      <c r="AL68" s="1">
        <f t="array" aca="1" ref="AL68" ca="1">PRODUCT(1+AE59:AE68)</f>
        <v>1.0187359378406637</v>
      </c>
      <c r="AM68" s="86">
        <f t="array" ref="AM68">PRODUCT(1+AG59:AG68)</f>
        <v>1.011332256850946</v>
      </c>
      <c r="AP68" s="40">
        <f t="shared" ca="1" si="15"/>
        <v>2.7911592271390173E-4</v>
      </c>
      <c r="AQ68" s="40">
        <f t="array" aca="1" ref="AQ68" ca="1">PRODUCT(1+$AP68:AP$107)-1</f>
        <v>5.7087345306534587E-3</v>
      </c>
    </row>
    <row r="69" spans="1:43" x14ac:dyDescent="0.25">
      <c r="A69" s="97">
        <f>Opt_BS!A68</f>
        <v>42108</v>
      </c>
      <c r="B69">
        <f t="shared" si="16"/>
        <v>0</v>
      </c>
      <c r="C69">
        <f t="shared" si="17"/>
        <v>0</v>
      </c>
      <c r="D69" s="92">
        <f>IFERROR(VLOOKUP(A69,HistData!E:H,4,FALSE),D68)</f>
        <v>0</v>
      </c>
      <c r="F69" s="9" t="str">
        <f t="shared" si="29"/>
        <v>$D$71</v>
      </c>
      <c r="G69" s="92">
        <f t="array" aca="1" ref="G69" ca="1">PRODUCT(1+D69:INDIRECT(F69))-1</f>
        <v>4.1667465293659944E-6</v>
      </c>
      <c r="H69" s="92" t="str">
        <f t="shared" si="19"/>
        <v>NN</v>
      </c>
      <c r="I69" s="60">
        <f t="shared" ca="1" si="2"/>
        <v>4.8452428155577918</v>
      </c>
      <c r="J69" s="60">
        <f t="shared" ca="1" si="3"/>
        <v>4.8452428155577918</v>
      </c>
      <c r="K69" s="67">
        <f>IFERROR(VLOOKUP(A69,HistData!J:M,4,FALSE),K68)</f>
        <v>1.2500562525330494E-5</v>
      </c>
      <c r="L69" s="9" t="str">
        <f t="shared" si="30"/>
        <v>$K$71</v>
      </c>
      <c r="M69" s="92">
        <f t="array" aca="1" ref="M69" ca="1">PRODUCT(1+K69:INDIRECT(L69))-1</f>
        <v>0</v>
      </c>
      <c r="N69" s="3" t="str">
        <f t="shared" si="21"/>
        <v>NN</v>
      </c>
      <c r="O69" s="60">
        <f t="shared" ca="1" si="5"/>
        <v>101.51396846321563</v>
      </c>
      <c r="P69" s="60">
        <f t="shared" ca="1" si="6"/>
        <v>101.51396846321563</v>
      </c>
      <c r="Q69" s="56" t="b">
        <f t="shared" ca="1" si="22"/>
        <v>1</v>
      </c>
      <c r="R69" s="60">
        <f t="shared" ca="1" si="8"/>
        <v>106.35921127877343</v>
      </c>
      <c r="S69" s="3">
        <f t="shared" ca="1" si="9"/>
        <v>5.0526950815996244E-2</v>
      </c>
      <c r="T69" s="3">
        <f t="shared" si="23"/>
        <v>2105</v>
      </c>
      <c r="U69">
        <f>VLOOKUP(A69,Opt_BS!A:B,2,FALSE)</f>
        <v>2095.84</v>
      </c>
      <c r="V69">
        <f>VLOOKUP(A69,Opt_BS!A:B,2,FALSE)</f>
        <v>2095.84</v>
      </c>
      <c r="W69" s="60" t="str">
        <f t="shared" si="24"/>
        <v>NN</v>
      </c>
      <c r="X69" s="14">
        <f t="shared" si="25"/>
        <v>13</v>
      </c>
      <c r="Y69" s="9" t="str">
        <f t="shared" si="31"/>
        <v>$A$72</v>
      </c>
      <c r="Z69" t="str">
        <f t="shared" ca="1" si="26"/>
        <v>04/17/15</v>
      </c>
      <c r="AA69" s="86" t="str">
        <f t="shared" ca="1" si="11"/>
        <v>SPX US 04/17/15 P2105 Index</v>
      </c>
      <c r="AB69">
        <v>13</v>
      </c>
      <c r="AD69" s="14">
        <f t="shared" ca="1" si="12"/>
        <v>105.70236091816548</v>
      </c>
      <c r="AE69" s="59">
        <f t="shared" ca="1" si="27"/>
        <v>1.5722992891840093E-3</v>
      </c>
      <c r="AF69" s="59"/>
      <c r="AG69" s="88">
        <f>IFERROR(VLOOKUP(A69,HistData!P:R,3,FALSE),AG68)</f>
        <v>1.7010935601458055E-3</v>
      </c>
      <c r="AH69" s="84">
        <f>IFERROR(VLOOKUP(A69,HistData!T:V,3,FALSE),AH68)</f>
        <v>6.2000000000006494E-4</v>
      </c>
      <c r="AI69" s="1">
        <f t="shared" ca="1" si="28"/>
        <v>105.41427503425653</v>
      </c>
      <c r="AJ69" s="86">
        <f t="shared" si="14"/>
        <v>105.08222842170713</v>
      </c>
      <c r="AK69" s="84"/>
      <c r="AL69" s="1">
        <f t="array" aca="1" ref="AL69" ca="1">PRODUCT(1+AE60:AE69)</f>
        <v>1.014930107855327</v>
      </c>
      <c r="AM69" s="86">
        <f t="array" ref="AM69">PRODUCT(1+AG60:AG69)</f>
        <v>1.0192710343341449</v>
      </c>
      <c r="AP69" s="40">
        <f t="shared" ca="1" si="15"/>
        <v>1.2879427096179619E-4</v>
      </c>
      <c r="AQ69" s="40">
        <f t="array" aca="1" ref="AQ69" ca="1">PRODUCT(1+$AP69:AP$107)-1</f>
        <v>5.4281035378112019E-3</v>
      </c>
    </row>
    <row r="70" spans="1:43" x14ac:dyDescent="0.25">
      <c r="A70" s="97">
        <f>Opt_BS!A69</f>
        <v>42109</v>
      </c>
      <c r="B70">
        <f t="shared" si="16"/>
        <v>0</v>
      </c>
      <c r="C70">
        <f t="shared" si="17"/>
        <v>0</v>
      </c>
      <c r="D70" s="92">
        <f>IFERROR(VLOOKUP(A70,HistData!E:H,4,FALSE),D69)</f>
        <v>-1.6666986116797844E-6</v>
      </c>
      <c r="F70" s="9" t="str">
        <f t="shared" si="29"/>
        <v>$D$71</v>
      </c>
      <c r="G70" s="92">
        <f t="array" aca="1" ref="G70" ca="1">PRODUCT(1+D70:INDIRECT(F70))-1</f>
        <v>4.1667465293659944E-6</v>
      </c>
      <c r="H70" s="92" t="str">
        <f t="shared" si="19"/>
        <v>NN</v>
      </c>
      <c r="I70" s="60">
        <f t="shared" ca="1" si="2"/>
        <v>4.8452428155577918</v>
      </c>
      <c r="J70" s="60">
        <f t="shared" ca="1" si="3"/>
        <v>4.8452428155577918</v>
      </c>
      <c r="K70" s="67">
        <f>IFERROR(VLOOKUP(A70,HistData!J:M,4,FALSE),K69)</f>
        <v>-1.2500406263216135E-5</v>
      </c>
      <c r="L70" s="9" t="str">
        <f t="shared" si="30"/>
        <v>$K$71</v>
      </c>
      <c r="M70" s="92">
        <f t="array" aca="1" ref="M70" ca="1">PRODUCT(1+K70:INDIRECT(L70))-1</f>
        <v>-1.2500406263216135E-5</v>
      </c>
      <c r="N70" s="3" t="str">
        <f t="shared" si="21"/>
        <v>NN</v>
      </c>
      <c r="O70" s="60">
        <f t="shared" ca="1" si="5"/>
        <v>101.5152374449256</v>
      </c>
      <c r="P70" s="60">
        <f t="shared" ca="1" si="6"/>
        <v>101.5152374449256</v>
      </c>
      <c r="Q70" s="56" t="b">
        <f t="shared" ca="1" si="22"/>
        <v>1</v>
      </c>
      <c r="R70" s="60">
        <f t="shared" ca="1" si="8"/>
        <v>106.3604802604834</v>
      </c>
      <c r="S70" s="3">
        <f t="shared" ca="1" si="9"/>
        <v>5.0526950815996244E-2</v>
      </c>
      <c r="T70" s="3">
        <f t="shared" si="23"/>
        <v>2105</v>
      </c>
      <c r="U70">
        <f>VLOOKUP(A70,Opt_BS!A:B,2,FALSE)</f>
        <v>2106.63</v>
      </c>
      <c r="V70">
        <f>VLOOKUP(A70,Opt_BS!A:B,2,FALSE)</f>
        <v>2106.63</v>
      </c>
      <c r="W70" s="60" t="str">
        <f t="shared" si="24"/>
        <v>NN</v>
      </c>
      <c r="X70" s="14">
        <f t="shared" si="25"/>
        <v>4.2</v>
      </c>
      <c r="Y70" s="9" t="str">
        <f t="shared" si="31"/>
        <v>$A$72</v>
      </c>
      <c r="Z70" t="str">
        <f t="shared" ca="1" si="26"/>
        <v>04/17/15</v>
      </c>
      <c r="AA70" s="86" t="str">
        <f t="shared" ca="1" si="11"/>
        <v>SPX US 04/17/15 P2105 Index</v>
      </c>
      <c r="AB70">
        <v>4.2</v>
      </c>
      <c r="AD70" s="14">
        <f t="shared" ca="1" si="12"/>
        <v>106.14826706705621</v>
      </c>
      <c r="AE70" s="59">
        <f t="shared" ca="1" si="27"/>
        <v>4.2185069947107134E-3</v>
      </c>
      <c r="AF70" s="59"/>
      <c r="AG70" s="88">
        <f>IFERROR(VLOOKUP(A70,HistData!P:R,3,FALSE),AG69)</f>
        <v>3.9894333926355774E-3</v>
      </c>
      <c r="AH70" s="84">
        <f>IFERROR(VLOOKUP(A70,HistData!T:V,3,FALSE),AH69)</f>
        <v>6.8000000000001393E-4</v>
      </c>
      <c r="AI70" s="1">
        <f t="shared" ca="1" si="28"/>
        <v>105.83662451622708</v>
      </c>
      <c r="AJ70" s="86">
        <f t="shared" si="14"/>
        <v>105.50144697274524</v>
      </c>
      <c r="AK70" s="84"/>
      <c r="AL70" s="1">
        <f t="array" aca="1" ref="AL70" ca="1">PRODUCT(1+AE61:AE70)</f>
        <v>1.0243178602015788</v>
      </c>
      <c r="AM70" s="86">
        <f t="array" ref="AM70">PRODUCT(1+AG61:AG70)</f>
        <v>1.0264208532477737</v>
      </c>
      <c r="AP70" s="40">
        <f t="shared" ca="1" si="15"/>
        <v>-2.2907360207513605E-4</v>
      </c>
      <c r="AQ70" s="40">
        <f t="array" aca="1" ref="AQ70" ca="1">PRODUCT(1+$AP70:AP$107)-1</f>
        <v>5.2986268340700082E-3</v>
      </c>
    </row>
    <row r="71" spans="1:43" x14ac:dyDescent="0.25">
      <c r="A71" s="97">
        <f>Opt_BS!A70</f>
        <v>42110</v>
      </c>
      <c r="B71">
        <f t="shared" si="16"/>
        <v>0</v>
      </c>
      <c r="C71">
        <f t="shared" si="17"/>
        <v>0</v>
      </c>
      <c r="D71" s="92">
        <f>IFERROR(VLOOKUP(A71,HistData!E:H,4,FALSE),D70)</f>
        <v>5.8334548636018724E-6</v>
      </c>
      <c r="F71" s="9" t="str">
        <f t="shared" si="29"/>
        <v>$D$71</v>
      </c>
      <c r="G71" s="92">
        <f t="array" aca="1" ref="G71" ca="1">PRODUCT(1+D71:INDIRECT(F71))-1</f>
        <v>5.8334548636018724E-6</v>
      </c>
      <c r="H71" s="92" t="str">
        <f t="shared" si="19"/>
        <v>NN</v>
      </c>
      <c r="I71" s="60">
        <f t="shared" ref="I71:I134" ca="1" si="32">IF(B71&gt;=1,IF(B71=3,0,MAX(0,I70*(1+D70)-S70*MAX(0,T70-V71))+S71*W71),I70*(1+D70))</f>
        <v>4.8452347399983182</v>
      </c>
      <c r="J71" s="60">
        <f t="shared" ref="J71:J134" ca="1" si="33">IF(B71&gt;=1,IF(B71=3,0,MAX(0,I70*(1+D70)-S70*MAX(0,T70-V71))),I70*(1+D70))</f>
        <v>4.8452347399983182</v>
      </c>
      <c r="K71" s="67">
        <f>IFERROR(VLOOKUP(A71,HistData!J:M,4,FALSE),K70)</f>
        <v>0</v>
      </c>
      <c r="L71" s="9" t="str">
        <f t="shared" si="30"/>
        <v>$K$71</v>
      </c>
      <c r="M71" s="92">
        <f t="array" aca="1" ref="M71" ca="1">PRODUCT(1+K71:INDIRECT(L71))-1</f>
        <v>0</v>
      </c>
      <c r="N71" s="3" t="str">
        <f t="shared" si="21"/>
        <v>NN</v>
      </c>
      <c r="O71" s="60">
        <f t="shared" ref="O71:O134" ca="1" si="34">IF(B71&gt;=1,IF(B71=3,I70*(1+D70)+O70*(1+K70)-S70*MAX(0,T70-V71)+S71*W71,O70*(1+K70)+MIN(0,I70*(1+D70)-S70*MAX(0,T70-V71))),O70*(1+K70))</f>
        <v>101.51396846321563</v>
      </c>
      <c r="P71" s="60">
        <f t="shared" ref="P71:P134" ca="1" si="35">IF(B71&gt;=1,IF(B71=3,I70*(1+D70)+O70*(1+K70)-S70*MAX(0,T70-V71),O70*(1+K70)+MIN(0,I70*(1+D70)-S70*MAX(0,T70-V71))),O70*(1+K70))</f>
        <v>101.51396846321563</v>
      </c>
      <c r="Q71" s="56" t="b">
        <f t="shared" ca="1" si="22"/>
        <v>1</v>
      </c>
      <c r="R71" s="60">
        <f t="shared" ref="R71:R134" ca="1" si="36">IF(B71&gt;=1,I70*(1+D70)+O70*(1+K70)-S70*MAX(0,T70-V71)+S71*W71,I70*(1+D70)+O70*(1+K70))</f>
        <v>106.35920320321395</v>
      </c>
      <c r="S71" s="3">
        <f t="shared" ref="S71:S134" ca="1" si="37">IF(B71&gt;=1,IF(B71=3,(J71*(1+H71)+P71*(1+N71))/(T71-W71*(1+N71)),(J71*(1+H71)+P71*(1+N71))/(T71-W71*(1+H71))),S70)</f>
        <v>5.0526950815996244E-2</v>
      </c>
      <c r="T71" s="3">
        <f t="shared" si="23"/>
        <v>2105</v>
      </c>
      <c r="U71">
        <f>VLOOKUP(A71,Opt_BS!A:B,2,FALSE)</f>
        <v>2104.9899999999998</v>
      </c>
      <c r="V71">
        <f>VLOOKUP(A71,Opt_BS!A:B,2,FALSE)</f>
        <v>2104.9899999999998</v>
      </c>
      <c r="W71" s="60" t="str">
        <f t="shared" si="24"/>
        <v>NN</v>
      </c>
      <c r="X71" s="14">
        <f t="shared" si="25"/>
        <v>2.5</v>
      </c>
      <c r="Y71" s="9" t="str">
        <f t="shared" si="31"/>
        <v>$A$72</v>
      </c>
      <c r="Z71" t="str">
        <f t="shared" ca="1" si="26"/>
        <v>04/17/15</v>
      </c>
      <c r="AA71" s="86" t="str">
        <f t="shared" ref="AA71:AA134" ca="1" si="38">"SPX US "&amp;Z71&amp;" P"&amp;T71&amp;" Index"</f>
        <v>SPX US 04/17/15 P2105 Index</v>
      </c>
      <c r="AB71">
        <v>2.5</v>
      </c>
      <c r="AD71" s="14">
        <f t="shared" ref="AD71:AD134" ca="1" si="39">R71-S70*X71</f>
        <v>106.23288582617396</v>
      </c>
      <c r="AE71" s="59">
        <f t="shared" ca="1" si="27"/>
        <v>7.9717513489208081E-4</v>
      </c>
      <c r="AF71" s="59"/>
      <c r="AG71" s="88">
        <f>IFERROR(VLOOKUP(A71,HistData!P:R,3,FALSE),AG70)</f>
        <v>6.2422810503148796E-4</v>
      </c>
      <c r="AH71" s="84">
        <f>IFERROR(VLOOKUP(A71,HistData!T:V,3,FALSE),AH70)</f>
        <v>1.8000000000006899E-4</v>
      </c>
      <c r="AI71" s="1">
        <f t="shared" ca="1" si="28"/>
        <v>105.91675605639757</v>
      </c>
      <c r="AJ71" s="86">
        <f t="shared" ref="AJ71:AJ134" si="40">AJ70*(1+AG71)</f>
        <v>105.56730394106712</v>
      </c>
      <c r="AK71" s="84"/>
      <c r="AL71" s="1">
        <f t="array" aca="1" ref="AL71" ca="1">PRODUCT(1+AE62:AE71)</f>
        <v>1.0197823621050679</v>
      </c>
      <c r="AM71" s="86">
        <f t="array" ref="AM71">PRODUCT(1+AG62:AG71)</f>
        <v>1.0232269223641492</v>
      </c>
      <c r="AP71" s="40">
        <f t="shared" ref="AP71:AP106" ca="1" si="41">AG71-AE71</f>
        <v>-1.7294702986059285E-4</v>
      </c>
      <c r="AQ71" s="40">
        <f t="array" aca="1" ref="AQ71" ca="1">PRODUCT(1+$AP71:AP$107)-1</f>
        <v>5.5289669765259397E-3</v>
      </c>
    </row>
    <row r="72" spans="1:43" x14ac:dyDescent="0.25">
      <c r="A72" s="97">
        <f>Opt_BS!A71</f>
        <v>42111</v>
      </c>
      <c r="B72">
        <f t="shared" ref="B72:B135" si="42">IF(AND(DAY(A72)&gt;=15,DAY(A72)&lt;=21,WEEKDAY(A72)-1=5),IF(MOD(MONTH(A72),3)=1,3,1),0)</f>
        <v>3</v>
      </c>
      <c r="C72">
        <f t="shared" ref="C72:C135" si="43">IF(B72&gt;0,1,0)</f>
        <v>1</v>
      </c>
      <c r="D72" s="92">
        <f>IFERROR(VLOOKUP(A72,HistData!E:H,4,FALSE),D71)</f>
        <v>4.1667291676983353E-6</v>
      </c>
      <c r="F72" s="9" t="str">
        <f t="shared" ref="F72:F135" si="44">ADDRESS((ROW(D72)+MATCH(1,$C73:$C103,0)-1),COLUMN(D72))</f>
        <v>$D$91</v>
      </c>
      <c r="G72" s="92">
        <f t="array" aca="1" ref="G72" ca="1">PRODUCT(1+D72:INDIRECT(F72))-1</f>
        <v>1.2500187502872961E-5</v>
      </c>
      <c r="H72" s="92">
        <f t="shared" ref="H72:H135" ca="1" si="45">IF(B72&gt;=1,G72,"NN")</f>
        <v>1.2500187502872961E-5</v>
      </c>
      <c r="I72" s="60">
        <f t="shared" si="32"/>
        <v>0</v>
      </c>
      <c r="J72" s="60">
        <f t="shared" si="33"/>
        <v>0</v>
      </c>
      <c r="K72" s="67">
        <f>IFERROR(VLOOKUP(A72,HistData!J:M,4,FALSE),K71)</f>
        <v>1.2500562525330494E-5</v>
      </c>
      <c r="L72" s="9" t="str">
        <f t="shared" ref="L72:L135" si="46">ADDRESS((ROW(K72)+MATCH(1,$C73:$C103,0)-1),COLUMN(K72))</f>
        <v>$K$91</v>
      </c>
      <c r="M72" s="92">
        <f t="array" aca="1" ref="M72" ca="1">PRODUCT(1+K72:INDIRECT(L72))-1</f>
        <v>1.250056252510845E-5</v>
      </c>
      <c r="N72" s="3">
        <f t="shared" ref="N72:N135" ca="1" si="47">IF(B72&gt;=1,M72,"NN")</f>
        <v>1.250056252510845E-5</v>
      </c>
      <c r="O72" s="60">
        <f t="shared" ca="1" si="34"/>
        <v>106.62694467535066</v>
      </c>
      <c r="P72" s="60">
        <f t="shared" ca="1" si="35"/>
        <v>105.15567949923508</v>
      </c>
      <c r="Q72" s="56" t="b">
        <f t="shared" ref="Q72:Q135" ca="1" si="48">I72+O72=R72</f>
        <v>1</v>
      </c>
      <c r="R72" s="60">
        <f t="shared" ca="1" si="36"/>
        <v>106.62694467535066</v>
      </c>
      <c r="S72" s="3">
        <f t="shared" ca="1" si="37"/>
        <v>5.1263594986605494E-2</v>
      </c>
      <c r="T72" s="3">
        <f t="shared" ref="T72:T135" si="49">IF(B72&gt;=1,U72-MOD(U72,5),T71)</f>
        <v>2080</v>
      </c>
      <c r="U72">
        <f>VLOOKUP(A72,Opt_BS!A:B,2,FALSE)</f>
        <v>2081.1799999999998</v>
      </c>
      <c r="V72">
        <f>VLOOKUP(A72,Opt_BS!A:B,2,FALSE)</f>
        <v>2081.1799999999998</v>
      </c>
      <c r="W72" s="60">
        <f t="shared" ref="W72:W135" si="50">IF(B72&gt;=1,X72,"NN")</f>
        <v>28.7</v>
      </c>
      <c r="X72" s="14">
        <f t="shared" ref="X72:X135" si="51">AB72</f>
        <v>28.7</v>
      </c>
      <c r="Y72" s="9" t="str">
        <f t="shared" ref="Y72:Y135" si="52">ADDRESS((ROW(X72)+MATCH(1,$C73:$C103,0)),COLUMN(A72))</f>
        <v>$A$92</v>
      </c>
      <c r="Z72" t="str">
        <f t="shared" ref="Z72:Z135" ca="1" si="53">TEXT(INDIRECT(Y72),"mm/dd/yy")</f>
        <v>05/15/15</v>
      </c>
      <c r="AA72" s="86" t="str">
        <f t="shared" ca="1" si="38"/>
        <v>SPX US 05/15/15 P2080 Index</v>
      </c>
      <c r="AB72">
        <v>28.7</v>
      </c>
      <c r="AD72" s="14">
        <f t="shared" ca="1" si="39"/>
        <v>105.17682118693156</v>
      </c>
      <c r="AE72" s="59">
        <f t="shared" ref="AE72:AE135" ca="1" si="54">AD72/AD71-1</f>
        <v>-9.9410331464627744E-3</v>
      </c>
      <c r="AF72" s="59"/>
      <c r="AG72" s="88">
        <f>IFERROR(VLOOKUP(A72,HistData!P:R,3,FALSE),AG71)</f>
        <v>-5.4938052147548433E-3</v>
      </c>
      <c r="AH72" s="84">
        <f>IFERROR(VLOOKUP(A72,HistData!T:V,3,FALSE),AH71)</f>
        <v>1.2999999999996348E-4</v>
      </c>
      <c r="AI72" s="1">
        <f t="shared" ref="AI72:AI135" ca="1" si="55">AI71*(1+AE72/$AE$2*$AG$2)</f>
        <v>104.91673312499769</v>
      </c>
      <c r="AJ72" s="86">
        <f t="shared" si="40"/>
        <v>104.98733773616809</v>
      </c>
      <c r="AK72" s="84"/>
      <c r="AL72" s="1">
        <f t="array" aca="1" ref="AL72" ca="1">PRODUCT(1+AE63:AE72)</f>
        <v>1.0096397522353167</v>
      </c>
      <c r="AM72" s="86">
        <f t="array" ref="AM72">PRODUCT(1+AG63:AG72)</f>
        <v>1.0138061666176599</v>
      </c>
      <c r="AP72" s="40">
        <f t="shared" ca="1" si="41"/>
        <v>4.4472279317079311E-3</v>
      </c>
      <c r="AQ72" s="40">
        <f t="array" aca="1" ref="AQ72" ca="1">PRODUCT(1+$AP72:AP$107)-1</f>
        <v>5.7029003060560246E-3</v>
      </c>
    </row>
    <row r="73" spans="1:43" x14ac:dyDescent="0.25">
      <c r="A73" s="97">
        <f>Opt_BS!A72</f>
        <v>42114</v>
      </c>
      <c r="B73">
        <f t="shared" si="42"/>
        <v>0</v>
      </c>
      <c r="C73">
        <f t="shared" si="43"/>
        <v>0</v>
      </c>
      <c r="D73" s="92">
        <f>IFERROR(VLOOKUP(A73,HistData!E:H,4,FALSE),D72)</f>
        <v>4.1667118060306763E-6</v>
      </c>
      <c r="F73" s="9" t="str">
        <f t="shared" si="44"/>
        <v>$D$91</v>
      </c>
      <c r="G73" s="92">
        <f t="array" aca="1" ref="G73" ca="1">PRODUCT(1+D73:INDIRECT(F73))-1</f>
        <v>8.3334236118393079E-6</v>
      </c>
      <c r="H73" s="92" t="str">
        <f t="shared" si="45"/>
        <v>NN</v>
      </c>
      <c r="I73" s="60">
        <f t="shared" si="32"/>
        <v>0</v>
      </c>
      <c r="J73" s="60">
        <f t="shared" si="33"/>
        <v>0</v>
      </c>
      <c r="K73" s="67">
        <f>IFERROR(VLOOKUP(A73,HistData!J:M,4,FALSE),K72)</f>
        <v>-2.5000812526543292E-5</v>
      </c>
      <c r="L73" s="9" t="str">
        <f t="shared" si="46"/>
        <v>$K$91</v>
      </c>
      <c r="M73" s="92">
        <f t="array" aca="1" ref="M73" ca="1">PRODUCT(1+K73:INDIRECT(L73))-1</f>
        <v>0</v>
      </c>
      <c r="N73" s="3" t="str">
        <f t="shared" si="47"/>
        <v>NN</v>
      </c>
      <c r="O73" s="60">
        <f t="shared" ca="1" si="34"/>
        <v>106.62827757213945</v>
      </c>
      <c r="P73" s="60">
        <f t="shared" ca="1" si="35"/>
        <v>106.62827757213945</v>
      </c>
      <c r="Q73" s="56" t="b">
        <f t="shared" ca="1" si="48"/>
        <v>1</v>
      </c>
      <c r="R73" s="60">
        <f t="shared" ca="1" si="36"/>
        <v>106.62827757213945</v>
      </c>
      <c r="S73" s="3">
        <f t="shared" ca="1" si="37"/>
        <v>5.1263594986605494E-2</v>
      </c>
      <c r="T73" s="3">
        <f t="shared" si="49"/>
        <v>2080</v>
      </c>
      <c r="U73">
        <f>VLOOKUP(A73,Opt_BS!A:B,2,FALSE)</f>
        <v>2100.4</v>
      </c>
      <c r="V73">
        <f>VLOOKUP(A73,Opt_BS!A:B,2,FALSE)</f>
        <v>2100.4</v>
      </c>
      <c r="W73" s="60" t="str">
        <f t="shared" si="50"/>
        <v>NN</v>
      </c>
      <c r="X73" s="14">
        <f t="shared" si="51"/>
        <v>18.8</v>
      </c>
      <c r="Y73" s="9" t="str">
        <f t="shared" si="52"/>
        <v>$A$92</v>
      </c>
      <c r="Z73" t="str">
        <f t="shared" ca="1" si="53"/>
        <v>05/15/15</v>
      </c>
      <c r="AA73" s="86" t="str">
        <f t="shared" ca="1" si="38"/>
        <v>SPX US 05/15/15 P2080 Index</v>
      </c>
      <c r="AB73">
        <v>18.8</v>
      </c>
      <c r="AD73" s="14">
        <f t="shared" ca="1" si="39"/>
        <v>105.66452198639126</v>
      </c>
      <c r="AE73" s="59">
        <f t="shared" ca="1" si="54"/>
        <v>4.6369608242191607E-3</v>
      </c>
      <c r="AF73" s="59"/>
      <c r="AG73" s="88">
        <f>IFERROR(VLOOKUP(A73,HistData!P:R,3,FALSE),AG72)</f>
        <v>5.0250239447449108E-3</v>
      </c>
      <c r="AH73" s="84">
        <f>IFERROR(VLOOKUP(A73,HistData!T:V,3,FALSE),AH72)</f>
        <v>5.2700000000001079E-3</v>
      </c>
      <c r="AI73" s="1">
        <f t="shared" ca="1" si="55"/>
        <v>105.3787862925592</v>
      </c>
      <c r="AJ73" s="86">
        <f t="shared" si="40"/>
        <v>105.51490162218735</v>
      </c>
      <c r="AK73" s="84"/>
      <c r="AL73" s="1">
        <f t="array" aca="1" ref="AL73" ca="1">PRODUCT(1+AE64:AE73)</f>
        <v>1.0084875657413797</v>
      </c>
      <c r="AM73" s="86">
        <f t="array" ref="AM73">PRODUCT(1+AG64:AG73)</f>
        <v>1.0133225429123252</v>
      </c>
      <c r="AP73" s="40">
        <f t="shared" ca="1" si="41"/>
        <v>3.8806312052575009E-4</v>
      </c>
      <c r="AQ73" s="40">
        <f t="array" aca="1" ref="AQ73" ca="1">PRODUCT(1+$AP73:AP$107)-1</f>
        <v>1.2501128376185555E-3</v>
      </c>
    </row>
    <row r="74" spans="1:43" x14ac:dyDescent="0.25">
      <c r="A74" s="97">
        <f>Opt_BS!A73</f>
        <v>42115</v>
      </c>
      <c r="B74">
        <f t="shared" si="42"/>
        <v>0</v>
      </c>
      <c r="C74">
        <f t="shared" si="43"/>
        <v>0</v>
      </c>
      <c r="D74" s="92">
        <f>IFERROR(VLOOKUP(A74,HistData!E:H,4,FALSE),D73)</f>
        <v>0</v>
      </c>
      <c r="F74" s="9" t="str">
        <f t="shared" si="44"/>
        <v>$D$91</v>
      </c>
      <c r="G74" s="92">
        <f t="array" aca="1" ref="G74" ca="1">PRODUCT(1+D74:INDIRECT(F74))-1</f>
        <v>4.1666944445850618E-6</v>
      </c>
      <c r="H74" s="92" t="str">
        <f t="shared" si="45"/>
        <v>NN</v>
      </c>
      <c r="I74" s="60">
        <f t="shared" si="32"/>
        <v>0</v>
      </c>
      <c r="J74" s="60">
        <f t="shared" si="33"/>
        <v>0</v>
      </c>
      <c r="K74" s="67">
        <f>IFERROR(VLOOKUP(A74,HistData!J:M,4,FALSE),K73)</f>
        <v>0</v>
      </c>
      <c r="L74" s="9" t="str">
        <f t="shared" si="46"/>
        <v>$K$91</v>
      </c>
      <c r="M74" s="92">
        <f t="array" aca="1" ref="M74" ca="1">PRODUCT(1+K74:INDIRECT(L74))-1</f>
        <v>2.5001437583105357E-5</v>
      </c>
      <c r="N74" s="3" t="str">
        <f t="shared" si="47"/>
        <v>NN</v>
      </c>
      <c r="O74" s="60">
        <f t="shared" ca="1" si="34"/>
        <v>106.62561177856185</v>
      </c>
      <c r="P74" s="60">
        <f t="shared" ca="1" si="35"/>
        <v>106.62561177856185</v>
      </c>
      <c r="Q74" s="56" t="b">
        <f t="shared" ca="1" si="48"/>
        <v>1</v>
      </c>
      <c r="R74" s="60">
        <f t="shared" ca="1" si="36"/>
        <v>106.62561177856185</v>
      </c>
      <c r="S74" s="3">
        <f t="shared" ca="1" si="37"/>
        <v>5.1263594986605494E-2</v>
      </c>
      <c r="T74" s="3">
        <f t="shared" si="49"/>
        <v>2080</v>
      </c>
      <c r="U74">
        <f>VLOOKUP(A74,Opt_BS!A:B,2,FALSE)</f>
        <v>2097.29</v>
      </c>
      <c r="V74">
        <f>VLOOKUP(A74,Opt_BS!A:B,2,FALSE)</f>
        <v>2097.29</v>
      </c>
      <c r="W74" s="60" t="str">
        <f t="shared" si="50"/>
        <v>NN</v>
      </c>
      <c r="X74" s="14">
        <f t="shared" si="51"/>
        <v>19</v>
      </c>
      <c r="Y74" s="9" t="str">
        <f t="shared" si="52"/>
        <v>$A$92</v>
      </c>
      <c r="Z74" t="str">
        <f t="shared" ca="1" si="53"/>
        <v>05/15/15</v>
      </c>
      <c r="AA74" s="86" t="str">
        <f t="shared" ca="1" si="38"/>
        <v>SPX US 05/15/15 P2080 Index</v>
      </c>
      <c r="AB74">
        <v>19</v>
      </c>
      <c r="AD74" s="14">
        <f t="shared" ca="1" si="39"/>
        <v>105.65160347381634</v>
      </c>
      <c r="AE74" s="59">
        <f t="shared" ca="1" si="54"/>
        <v>-1.2225969826074046E-4</v>
      </c>
      <c r="AF74" s="59"/>
      <c r="AG74" s="88">
        <f>IFERROR(VLOOKUP(A74,HistData!P:R,3,FALSE),AG73)</f>
        <v>-1.2080293685368115E-4</v>
      </c>
      <c r="AH74" s="84">
        <f>IFERROR(VLOOKUP(A74,HistData!T:V,3,FALSE),AH73)</f>
        <v>-2.6000000000003798E-4</v>
      </c>
      <c r="AI74" s="1">
        <f t="shared" ca="1" si="55"/>
        <v>105.36654998800375</v>
      </c>
      <c r="AJ74" s="86">
        <f t="shared" si="40"/>
        <v>105.50215511218957</v>
      </c>
      <c r="AK74" s="84"/>
      <c r="AL74" s="1">
        <f t="array" aca="1" ref="AL74" ca="1">PRODUCT(1+AE65:AE74)</f>
        <v>1.0088025288738907</v>
      </c>
      <c r="AM74" s="86">
        <f t="array" ref="AM74">PRODUCT(1+AG65:AG74)</f>
        <v>1.0143728638152429</v>
      </c>
      <c r="AP74" s="40">
        <f t="shared" ca="1" si="41"/>
        <v>1.4567614070593038E-6</v>
      </c>
      <c r="AQ74" s="40">
        <f t="array" aca="1" ref="AQ74" ca="1">PRODUCT(1+$AP74:AP$107)-1</f>
        <v>8.6171531715817373E-4</v>
      </c>
    </row>
    <row r="75" spans="1:43" x14ac:dyDescent="0.25">
      <c r="A75" s="97">
        <f>Opt_BS!A74</f>
        <v>42116</v>
      </c>
      <c r="B75">
        <f t="shared" si="42"/>
        <v>0</v>
      </c>
      <c r="C75">
        <f t="shared" si="43"/>
        <v>0</v>
      </c>
      <c r="D75" s="92">
        <f>IFERROR(VLOOKUP(A75,HistData!E:H,4,FALSE),D74)</f>
        <v>0</v>
      </c>
      <c r="F75" s="9" t="str">
        <f t="shared" si="44"/>
        <v>$D$91</v>
      </c>
      <c r="G75" s="92">
        <f t="array" aca="1" ref="G75" ca="1">PRODUCT(1+D75:INDIRECT(F75))-1</f>
        <v>4.1666944445850618E-6</v>
      </c>
      <c r="H75" s="92" t="str">
        <f t="shared" si="45"/>
        <v>NN</v>
      </c>
      <c r="I75" s="60">
        <f t="shared" si="32"/>
        <v>0</v>
      </c>
      <c r="J75" s="60">
        <f t="shared" si="33"/>
        <v>0</v>
      </c>
      <c r="K75" s="67">
        <f>IFERROR(VLOOKUP(A75,HistData!J:M,4,FALSE),K74)</f>
        <v>0</v>
      </c>
      <c r="L75" s="9" t="str">
        <f t="shared" si="46"/>
        <v>$K$91</v>
      </c>
      <c r="M75" s="92">
        <f t="array" aca="1" ref="M75" ca="1">PRODUCT(1+K75:INDIRECT(L75))-1</f>
        <v>2.5001437583105357E-5</v>
      </c>
      <c r="N75" s="3" t="str">
        <f t="shared" si="47"/>
        <v>NN</v>
      </c>
      <c r="O75" s="60">
        <f t="shared" ca="1" si="34"/>
        <v>106.62561177856185</v>
      </c>
      <c r="P75" s="60">
        <f t="shared" ca="1" si="35"/>
        <v>106.62561177856185</v>
      </c>
      <c r="Q75" s="56" t="b">
        <f t="shared" ca="1" si="48"/>
        <v>1</v>
      </c>
      <c r="R75" s="60">
        <f t="shared" ca="1" si="36"/>
        <v>106.62561177856185</v>
      </c>
      <c r="S75" s="3">
        <f t="shared" ca="1" si="37"/>
        <v>5.1263594986605494E-2</v>
      </c>
      <c r="T75" s="3">
        <f t="shared" si="49"/>
        <v>2080</v>
      </c>
      <c r="U75">
        <f>VLOOKUP(A75,Opt_BS!A:B,2,FALSE)</f>
        <v>2107.96</v>
      </c>
      <c r="V75">
        <f>VLOOKUP(A75,Opt_BS!A:B,2,FALSE)</f>
        <v>2107.96</v>
      </c>
      <c r="W75" s="60" t="str">
        <f t="shared" si="50"/>
        <v>NN</v>
      </c>
      <c r="X75" s="14">
        <f t="shared" si="51"/>
        <v>15</v>
      </c>
      <c r="Y75" s="9" t="str">
        <f t="shared" si="52"/>
        <v>$A$92</v>
      </c>
      <c r="Z75" t="str">
        <f t="shared" ca="1" si="53"/>
        <v>05/15/15</v>
      </c>
      <c r="AA75" s="86" t="str">
        <f t="shared" ca="1" si="38"/>
        <v>SPX US 05/15/15 P2080 Index</v>
      </c>
      <c r="AB75">
        <v>15</v>
      </c>
      <c r="AD75" s="14">
        <f t="shared" ca="1" si="39"/>
        <v>105.85665785376277</v>
      </c>
      <c r="AE75" s="59">
        <f t="shared" ca="1" si="54"/>
        <v>1.9408544045169673E-3</v>
      </c>
      <c r="AF75" s="59"/>
      <c r="AG75" s="88">
        <f>IFERROR(VLOOKUP(A75,HistData!P:R,3,FALSE),AG74)</f>
        <v>1.9934892774440272E-3</v>
      </c>
      <c r="AH75" s="84">
        <f>IFERROR(VLOOKUP(A75,HistData!T:V,3,FALSE),AH74)</f>
        <v>2.1400000000000308E-3</v>
      </c>
      <c r="AI75" s="1">
        <f t="shared" ca="1" si="55"/>
        <v>105.56077693500076</v>
      </c>
      <c r="AJ75" s="86">
        <f t="shared" si="40"/>
        <v>105.71247252715295</v>
      </c>
      <c r="AK75" s="84"/>
      <c r="AL75" s="1">
        <f t="array" aca="1" ref="AL75" ca="1">PRODUCT(1+AE66:AE75)</f>
        <v>1.0094624535424734</v>
      </c>
      <c r="AM75" s="86">
        <f t="array" ref="AM75">PRODUCT(1+AG66:AG75)</f>
        <v>1.0137996604414259</v>
      </c>
      <c r="AP75" s="40">
        <f t="shared" ca="1" si="41"/>
        <v>5.2634872927059817E-5</v>
      </c>
      <c r="AQ75" s="40">
        <f t="array" aca="1" ref="AQ75" ca="1">PRODUCT(1+$AP75:AP$107)-1</f>
        <v>8.6025730256134025E-4</v>
      </c>
    </row>
    <row r="76" spans="1:43" x14ac:dyDescent="0.25">
      <c r="A76" s="97">
        <f>Opt_BS!A75</f>
        <v>42117</v>
      </c>
      <c r="B76">
        <f t="shared" si="42"/>
        <v>0</v>
      </c>
      <c r="C76">
        <f t="shared" si="43"/>
        <v>0</v>
      </c>
      <c r="D76" s="92">
        <f>IFERROR(VLOOKUP(A76,HistData!E:H,4,FALSE),D75)</f>
        <v>0</v>
      </c>
      <c r="F76" s="9" t="str">
        <f t="shared" si="44"/>
        <v>$D$91</v>
      </c>
      <c r="G76" s="92">
        <f t="array" aca="1" ref="G76" ca="1">PRODUCT(1+D76:INDIRECT(F76))-1</f>
        <v>4.1666944445850618E-6</v>
      </c>
      <c r="H76" s="92" t="str">
        <f t="shared" si="45"/>
        <v>NN</v>
      </c>
      <c r="I76" s="60">
        <f t="shared" si="32"/>
        <v>0</v>
      </c>
      <c r="J76" s="60">
        <f t="shared" si="33"/>
        <v>0</v>
      </c>
      <c r="K76" s="67">
        <f>IFERROR(VLOOKUP(A76,HistData!J:M,4,FALSE),K75)</f>
        <v>7.5004312749538116E-6</v>
      </c>
      <c r="L76" s="9" t="str">
        <f t="shared" si="46"/>
        <v>$K$91</v>
      </c>
      <c r="M76" s="92">
        <f t="array" aca="1" ref="M76" ca="1">PRODUCT(1+K76:INDIRECT(L76))-1</f>
        <v>2.5001437583105357E-5</v>
      </c>
      <c r="N76" s="3" t="str">
        <f t="shared" si="47"/>
        <v>NN</v>
      </c>
      <c r="O76" s="60">
        <f t="shared" ca="1" si="34"/>
        <v>106.62561177856185</v>
      </c>
      <c r="P76" s="60">
        <f t="shared" ca="1" si="35"/>
        <v>106.62561177856185</v>
      </c>
      <c r="Q76" s="56" t="b">
        <f t="shared" ca="1" si="48"/>
        <v>1</v>
      </c>
      <c r="R76" s="60">
        <f t="shared" ca="1" si="36"/>
        <v>106.62561177856185</v>
      </c>
      <c r="S76" s="3">
        <f t="shared" ca="1" si="37"/>
        <v>5.1263594986605494E-2</v>
      </c>
      <c r="T76" s="3">
        <f t="shared" si="49"/>
        <v>2080</v>
      </c>
      <c r="U76">
        <f>VLOOKUP(A76,Opt_BS!A:B,2,FALSE)</f>
        <v>2112.9299999999998</v>
      </c>
      <c r="V76">
        <f>VLOOKUP(A76,Opt_BS!A:B,2,FALSE)</f>
        <v>2112.9299999999998</v>
      </c>
      <c r="W76" s="60" t="str">
        <f t="shared" si="50"/>
        <v>NN</v>
      </c>
      <c r="X76" s="14">
        <f t="shared" si="51"/>
        <v>12.4</v>
      </c>
      <c r="Y76" s="9" t="str">
        <f t="shared" si="52"/>
        <v>$A$92</v>
      </c>
      <c r="Z76" t="str">
        <f t="shared" ca="1" si="53"/>
        <v>05/15/15</v>
      </c>
      <c r="AA76" s="86" t="str">
        <f t="shared" ca="1" si="38"/>
        <v>SPX US 05/15/15 P2080 Index</v>
      </c>
      <c r="AB76">
        <v>12.4</v>
      </c>
      <c r="AD76" s="14">
        <f t="shared" ca="1" si="39"/>
        <v>105.98994320072794</v>
      </c>
      <c r="AE76" s="59">
        <f t="shared" ca="1" si="54"/>
        <v>1.2591116106206446E-3</v>
      </c>
      <c r="AF76" s="59"/>
      <c r="AG76" s="88">
        <f>IFERROR(VLOOKUP(A76,HistData!P:R,3,FALSE),AG75)</f>
        <v>1.1588805080318121E-3</v>
      </c>
      <c r="AH76" s="84">
        <f>IFERROR(VLOOKUP(A76,HistData!T:V,3,FALSE),AH75)</f>
        <v>1.1900000000000244E-3</v>
      </c>
      <c r="AI76" s="1">
        <f t="shared" ca="1" si="55"/>
        <v>105.68701216412751</v>
      </c>
      <c r="AJ76" s="86">
        <f t="shared" si="40"/>
        <v>105.83498065102052</v>
      </c>
      <c r="AK76" s="84"/>
      <c r="AL76" s="1">
        <f t="array" aca="1" ref="AL76" ca="1">PRODUCT(1+AE67:AE76)</f>
        <v>1.0069923672198851</v>
      </c>
      <c r="AM76" s="86">
        <f t="array" ref="AM76">PRODUCT(1+AG67:AG76)</f>
        <v>1.0106915346849343</v>
      </c>
      <c r="AP76" s="40">
        <f t="shared" ca="1" si="41"/>
        <v>-1.002311025888325E-4</v>
      </c>
      <c r="AQ76" s="40">
        <f t="array" aca="1" ref="AQ76" ca="1">PRODUCT(1+$AP76:AP$107)-1</f>
        <v>8.0757992276780932E-4</v>
      </c>
    </row>
    <row r="77" spans="1:43" x14ac:dyDescent="0.25">
      <c r="A77" s="97">
        <f>Opt_BS!A76</f>
        <v>42118</v>
      </c>
      <c r="B77">
        <f t="shared" si="42"/>
        <v>0</v>
      </c>
      <c r="C77">
        <f t="shared" si="43"/>
        <v>0</v>
      </c>
      <c r="D77" s="92">
        <f>IFERROR(VLOOKUP(A77,HistData!E:H,4,FALSE),D76)</f>
        <v>0</v>
      </c>
      <c r="F77" s="9" t="str">
        <f t="shared" si="44"/>
        <v>$D$91</v>
      </c>
      <c r="G77" s="92">
        <f t="array" aca="1" ref="G77" ca="1">PRODUCT(1+D77:INDIRECT(F77))-1</f>
        <v>4.1666944445850618E-6</v>
      </c>
      <c r="H77" s="92" t="str">
        <f t="shared" si="45"/>
        <v>NN</v>
      </c>
      <c r="I77" s="60">
        <f t="shared" si="32"/>
        <v>0</v>
      </c>
      <c r="J77" s="60">
        <f t="shared" si="33"/>
        <v>0</v>
      </c>
      <c r="K77" s="67">
        <f>IFERROR(VLOOKUP(A77,HistData!J:M,4,FALSE),K76)</f>
        <v>1.7500875043818809E-5</v>
      </c>
      <c r="L77" s="9" t="str">
        <f t="shared" si="46"/>
        <v>$K$91</v>
      </c>
      <c r="M77" s="92">
        <f t="array" aca="1" ref="M77" ca="1">PRODUCT(1+K77:INDIRECT(L77))-1</f>
        <v>1.7500875043818809E-5</v>
      </c>
      <c r="N77" s="3" t="str">
        <f t="shared" si="47"/>
        <v>NN</v>
      </c>
      <c r="O77" s="60">
        <f t="shared" ca="1" si="34"/>
        <v>106.62641151663514</v>
      </c>
      <c r="P77" s="60">
        <f t="shared" ca="1" si="35"/>
        <v>106.62641151663514</v>
      </c>
      <c r="Q77" s="56" t="b">
        <f t="shared" ca="1" si="48"/>
        <v>1</v>
      </c>
      <c r="R77" s="60">
        <f t="shared" ca="1" si="36"/>
        <v>106.62641151663514</v>
      </c>
      <c r="S77" s="3">
        <f t="shared" ca="1" si="37"/>
        <v>5.1263594986605494E-2</v>
      </c>
      <c r="T77" s="3">
        <f t="shared" si="49"/>
        <v>2080</v>
      </c>
      <c r="U77">
        <f>VLOOKUP(A77,Opt_BS!A:B,2,FALSE)</f>
        <v>2117.69</v>
      </c>
      <c r="V77">
        <f>VLOOKUP(A77,Opt_BS!A:B,2,FALSE)</f>
        <v>2117.69</v>
      </c>
      <c r="W77" s="60" t="str">
        <f t="shared" si="50"/>
        <v>NN</v>
      </c>
      <c r="X77" s="14">
        <f t="shared" si="51"/>
        <v>11.15</v>
      </c>
      <c r="Y77" s="9" t="str">
        <f t="shared" si="52"/>
        <v>$A$92</v>
      </c>
      <c r="Z77" t="str">
        <f t="shared" ca="1" si="53"/>
        <v>05/15/15</v>
      </c>
      <c r="AA77" s="86" t="str">
        <f t="shared" ca="1" si="38"/>
        <v>SPX US 05/15/15 P2080 Index</v>
      </c>
      <c r="AB77">
        <v>11.15</v>
      </c>
      <c r="AD77" s="14">
        <f t="shared" ca="1" si="39"/>
        <v>106.05482243253449</v>
      </c>
      <c r="AE77" s="59">
        <f t="shared" ca="1" si="54"/>
        <v>6.1212630035734072E-4</v>
      </c>
      <c r="AF77" s="59"/>
      <c r="AG77" s="88">
        <f>IFERROR(VLOOKUP(A77,HistData!P:R,3,FALSE),AG76)</f>
        <v>9.2335485597683231E-4</v>
      </c>
      <c r="AH77" s="84">
        <f>IFERROR(VLOOKUP(A77,HistData!T:V,3,FALSE),AH76)</f>
        <v>1.3799999999999368E-3</v>
      </c>
      <c r="AI77" s="1">
        <f t="shared" ca="1" si="55"/>
        <v>105.74845573196335</v>
      </c>
      <c r="AJ77" s="86">
        <f t="shared" si="40"/>
        <v>105.93270389433685</v>
      </c>
      <c r="AK77" s="84"/>
      <c r="AL77" s="1">
        <f t="array" aca="1" ref="AL77" ca="1">PRODUCT(1+AE68:AE77)</f>
        <v>1.0022561361334561</v>
      </c>
      <c r="AM77" s="86">
        <f t="array" ref="AM77">PRODUCT(1+AG68:AG77)</f>
        <v>1.0074213251981601</v>
      </c>
      <c r="AP77" s="40">
        <f t="shared" ca="1" si="41"/>
        <v>3.1122855561949159E-4</v>
      </c>
      <c r="AQ77" s="40">
        <f t="array" aca="1" ref="AQ77" ca="1">PRODUCT(1+$AP77:AP$107)-1</f>
        <v>9.0790202537727183E-4</v>
      </c>
    </row>
    <row r="78" spans="1:43" x14ac:dyDescent="0.25">
      <c r="A78" s="97">
        <f>Opt_BS!A77</f>
        <v>42121</v>
      </c>
      <c r="B78">
        <f t="shared" si="42"/>
        <v>0</v>
      </c>
      <c r="C78">
        <f t="shared" si="43"/>
        <v>0</v>
      </c>
      <c r="D78" s="92">
        <f>IFERROR(VLOOKUP(A78,HistData!E:H,4,FALSE),D77)</f>
        <v>9.1667277779539091E-6</v>
      </c>
      <c r="F78" s="9" t="str">
        <f t="shared" si="44"/>
        <v>$D$91</v>
      </c>
      <c r="G78" s="92">
        <f t="array" aca="1" ref="G78" ca="1">PRODUCT(1+D78:INDIRECT(F78))-1</f>
        <v>4.1666944445850618E-6</v>
      </c>
      <c r="H78" s="92" t="str">
        <f t="shared" si="45"/>
        <v>NN</v>
      </c>
      <c r="I78" s="60">
        <f t="shared" si="32"/>
        <v>0</v>
      </c>
      <c r="J78" s="60">
        <f t="shared" si="33"/>
        <v>0</v>
      </c>
      <c r="K78" s="67">
        <f>IFERROR(VLOOKUP(A78,HistData!J:M,4,FALSE),K77)</f>
        <v>0</v>
      </c>
      <c r="L78" s="9" t="str">
        <f t="shared" si="46"/>
        <v>$K$91</v>
      </c>
      <c r="M78" s="92">
        <f t="array" aca="1" ref="M78" ca="1">PRODUCT(1+K78:INDIRECT(L78))-1</f>
        <v>0</v>
      </c>
      <c r="N78" s="3" t="str">
        <f t="shared" si="47"/>
        <v>NN</v>
      </c>
      <c r="O78" s="60">
        <f t="shared" ca="1" si="34"/>
        <v>106.62827757213947</v>
      </c>
      <c r="P78" s="60">
        <f t="shared" ca="1" si="35"/>
        <v>106.62827757213947</v>
      </c>
      <c r="Q78" s="56" t="b">
        <f t="shared" ca="1" si="48"/>
        <v>1</v>
      </c>
      <c r="R78" s="60">
        <f t="shared" ca="1" si="36"/>
        <v>106.62827757213947</v>
      </c>
      <c r="S78" s="3">
        <f t="shared" ca="1" si="37"/>
        <v>5.1263594986605494E-2</v>
      </c>
      <c r="T78" s="3">
        <f t="shared" si="49"/>
        <v>2080</v>
      </c>
      <c r="U78">
        <f>VLOOKUP(A78,Opt_BS!A:B,2,FALSE)</f>
        <v>2108.92</v>
      </c>
      <c r="V78">
        <f>VLOOKUP(A78,Opt_BS!A:B,2,FALSE)</f>
        <v>2108.92</v>
      </c>
      <c r="W78" s="60" t="str">
        <f t="shared" si="50"/>
        <v>NN</v>
      </c>
      <c r="X78" s="14">
        <f t="shared" si="51"/>
        <v>12.8</v>
      </c>
      <c r="Y78" s="9" t="str">
        <f t="shared" si="52"/>
        <v>$A$92</v>
      </c>
      <c r="Z78" t="str">
        <f t="shared" ca="1" si="53"/>
        <v>05/15/15</v>
      </c>
      <c r="AA78" s="86" t="str">
        <f t="shared" ca="1" si="38"/>
        <v>SPX US 05/15/15 P2080 Index</v>
      </c>
      <c r="AB78">
        <v>12.8</v>
      </c>
      <c r="AD78" s="14">
        <f t="shared" ca="1" si="39"/>
        <v>105.97210355631091</v>
      </c>
      <c r="AE78" s="59">
        <f t="shared" ca="1" si="54"/>
        <v>-7.7996336542074385E-4</v>
      </c>
      <c r="AF78" s="59"/>
      <c r="AG78" s="88">
        <f>IFERROR(VLOOKUP(A78,HistData!P:R,3,FALSE),AG77)</f>
        <v>-1.1364168109471162E-3</v>
      </c>
      <c r="AH78" s="84">
        <f>IFERROR(VLOOKUP(A78,HistData!T:V,3,FALSE),AH77)</f>
        <v>-1.7200000000000548E-3</v>
      </c>
      <c r="AI78" s="1">
        <f t="shared" ca="1" si="55"/>
        <v>105.67011962144969</v>
      </c>
      <c r="AJ78" s="86">
        <f t="shared" si="40"/>
        <v>105.81232018880225</v>
      </c>
      <c r="AK78" s="84"/>
      <c r="AL78" s="1">
        <f t="array" aca="1" ref="AL78" ca="1">PRODUCT(1+AE69:AE78)</f>
        <v>1.0041282190619956</v>
      </c>
      <c r="AM78" s="86">
        <f t="array" ref="AM78">PRODUCT(1+AG69:AG78)</f>
        <v>1.0086607263399483</v>
      </c>
      <c r="AP78" s="40">
        <f t="shared" ca="1" si="41"/>
        <v>-3.5645344552637237E-4</v>
      </c>
      <c r="AQ78" s="40">
        <f t="array" aca="1" ref="AQ78" ca="1">PRODUCT(1+$AP78:AP$107)-1</f>
        <v>5.9648782571364301E-4</v>
      </c>
    </row>
    <row r="79" spans="1:43" x14ac:dyDescent="0.25">
      <c r="A79" s="97">
        <f>Opt_BS!A78</f>
        <v>42122</v>
      </c>
      <c r="B79">
        <f t="shared" si="42"/>
        <v>0</v>
      </c>
      <c r="C79">
        <f t="shared" si="43"/>
        <v>0</v>
      </c>
      <c r="D79" s="92">
        <f>IFERROR(VLOOKUP(A79,HistData!E:H,4,FALSE),D78)</f>
        <v>2.0833281250354219E-5</v>
      </c>
      <c r="F79" s="9" t="str">
        <f t="shared" si="44"/>
        <v>$D$91</v>
      </c>
      <c r="G79" s="92">
        <f t="array" aca="1" ref="G79" ca="1">PRODUCT(1+D79:INDIRECT(F79))-1</f>
        <v>-4.9999874998096772E-6</v>
      </c>
      <c r="H79" s="92" t="str">
        <f t="shared" si="45"/>
        <v>NN</v>
      </c>
      <c r="I79" s="60">
        <f t="shared" si="32"/>
        <v>0</v>
      </c>
      <c r="J79" s="60">
        <f t="shared" si="33"/>
        <v>0</v>
      </c>
      <c r="K79" s="67">
        <f>IFERROR(VLOOKUP(A79,HistData!J:M,4,FALSE),K78)</f>
        <v>4.0001300042113996E-5</v>
      </c>
      <c r="L79" s="9" t="str">
        <f t="shared" si="46"/>
        <v>$K$91</v>
      </c>
      <c r="M79" s="92">
        <f t="array" aca="1" ref="M79" ca="1">PRODUCT(1+K79:INDIRECT(L79))-1</f>
        <v>0</v>
      </c>
      <c r="N79" s="3" t="str">
        <f t="shared" si="47"/>
        <v>NN</v>
      </c>
      <c r="O79" s="60">
        <f t="shared" ca="1" si="34"/>
        <v>106.62827757213947</v>
      </c>
      <c r="P79" s="60">
        <f t="shared" ca="1" si="35"/>
        <v>106.62827757213947</v>
      </c>
      <c r="Q79" s="56" t="b">
        <f t="shared" ca="1" si="48"/>
        <v>1</v>
      </c>
      <c r="R79" s="60">
        <f t="shared" ca="1" si="36"/>
        <v>106.62827757213947</v>
      </c>
      <c r="S79" s="3">
        <f t="shared" ca="1" si="37"/>
        <v>5.1263594986605494E-2</v>
      </c>
      <c r="T79" s="3">
        <f t="shared" si="49"/>
        <v>2080</v>
      </c>
      <c r="U79">
        <f>VLOOKUP(A79,Opt_BS!A:B,2,FALSE)</f>
        <v>2114.7600000000002</v>
      </c>
      <c r="V79">
        <f>VLOOKUP(A79,Opt_BS!A:B,2,FALSE)</f>
        <v>2114.7600000000002</v>
      </c>
      <c r="W79" s="60" t="str">
        <f t="shared" si="50"/>
        <v>NN</v>
      </c>
      <c r="X79" s="14">
        <f t="shared" si="51"/>
        <v>9.8000000000000007</v>
      </c>
      <c r="Y79" s="9" t="str">
        <f t="shared" si="52"/>
        <v>$A$92</v>
      </c>
      <c r="Z79" t="str">
        <f t="shared" ca="1" si="53"/>
        <v>05/15/15</v>
      </c>
      <c r="AA79" s="86" t="str">
        <f t="shared" ca="1" si="38"/>
        <v>SPX US 05/15/15 P2080 Index</v>
      </c>
      <c r="AB79">
        <v>9.8000000000000007</v>
      </c>
      <c r="AD79" s="14">
        <f t="shared" ca="1" si="39"/>
        <v>106.12589434127074</v>
      </c>
      <c r="AE79" s="59">
        <f t="shared" ca="1" si="54"/>
        <v>1.4512383900928683E-3</v>
      </c>
      <c r="AF79" s="59"/>
      <c r="AG79" s="88">
        <f>IFERROR(VLOOKUP(A79,HistData!P:R,3,FALSE),AG78)</f>
        <v>1.4522529998728384E-3</v>
      </c>
      <c r="AH79" s="84">
        <f>IFERROR(VLOOKUP(A79,HistData!T:V,3,FALSE),AH78)</f>
        <v>1.9199999999999218E-3</v>
      </c>
      <c r="AI79" s="1">
        <f t="shared" ca="1" si="55"/>
        <v>105.81576768786398</v>
      </c>
      <c r="AJ79" s="86">
        <f t="shared" si="40"/>
        <v>105.96598644821994</v>
      </c>
      <c r="AK79" s="84"/>
      <c r="AL79" s="1">
        <f t="array" aca="1" ref="AL79" ca="1">PRODUCT(1+AE70:AE79)</f>
        <v>1.0040068492266994</v>
      </c>
      <c r="AM79" s="86">
        <f t="array" ref="AM79">PRODUCT(1+AG70:AG79)</f>
        <v>1.0084101568817725</v>
      </c>
      <c r="AP79" s="40">
        <f t="shared" ca="1" si="41"/>
        <v>1.0146097799701437E-6</v>
      </c>
      <c r="AQ79" s="40">
        <f t="array" aca="1" ref="AQ79" ca="1">PRODUCT(1+$AP79:AP$107)-1</f>
        <v>9.5328107156289477E-4</v>
      </c>
    </row>
    <row r="80" spans="1:43" x14ac:dyDescent="0.25">
      <c r="A80" s="97">
        <f>Opt_BS!A79</f>
        <v>42123</v>
      </c>
      <c r="B80">
        <f t="shared" si="42"/>
        <v>0</v>
      </c>
      <c r="C80">
        <f t="shared" si="43"/>
        <v>0</v>
      </c>
      <c r="D80" s="92">
        <f>IFERROR(VLOOKUP(A80,HistData!E:H,4,FALSE),D79)</f>
        <v>-1.2499708340274474E-5</v>
      </c>
      <c r="F80" s="9" t="str">
        <f t="shared" si="44"/>
        <v>$D$91</v>
      </c>
      <c r="G80" s="92">
        <f t="array" aca="1" ref="G80" ca="1">PRODUCT(1+D80:INDIRECT(F80))-1</f>
        <v>-2.5832730569552709E-5</v>
      </c>
      <c r="H80" s="92" t="str">
        <f t="shared" si="45"/>
        <v>NN</v>
      </c>
      <c r="I80" s="60">
        <f t="shared" si="32"/>
        <v>0</v>
      </c>
      <c r="J80" s="60">
        <f t="shared" si="33"/>
        <v>0</v>
      </c>
      <c r="K80" s="67">
        <f>IFERROR(VLOOKUP(A80,HistData!J:M,4,FALSE),K79)</f>
        <v>-1.4999887500755094E-5</v>
      </c>
      <c r="L80" s="9" t="str">
        <f t="shared" si="46"/>
        <v>$K$91</v>
      </c>
      <c r="M80" s="92">
        <f t="array" aca="1" ref="M80" ca="1">PRODUCT(1+K80:INDIRECT(L80))-1</f>
        <v>-3.9999700002124605E-5</v>
      </c>
      <c r="N80" s="3" t="str">
        <f t="shared" si="47"/>
        <v>NN</v>
      </c>
      <c r="O80" s="60">
        <f t="shared" ca="1" si="34"/>
        <v>106.63254284186361</v>
      </c>
      <c r="P80" s="60">
        <f t="shared" ca="1" si="35"/>
        <v>106.63254284186361</v>
      </c>
      <c r="Q80" s="56" t="b">
        <f t="shared" ca="1" si="48"/>
        <v>1</v>
      </c>
      <c r="R80" s="60">
        <f t="shared" ca="1" si="36"/>
        <v>106.63254284186361</v>
      </c>
      <c r="S80" s="3">
        <f t="shared" ca="1" si="37"/>
        <v>5.1263594986605494E-2</v>
      </c>
      <c r="T80" s="3">
        <f t="shared" si="49"/>
        <v>2080</v>
      </c>
      <c r="U80">
        <f>VLOOKUP(A80,Opt_BS!A:B,2,FALSE)</f>
        <v>2106.85</v>
      </c>
      <c r="V80">
        <f>VLOOKUP(A80,Opt_BS!A:B,2,FALSE)</f>
        <v>2106.85</v>
      </c>
      <c r="W80" s="60" t="str">
        <f t="shared" si="50"/>
        <v>NN</v>
      </c>
      <c r="X80" s="14">
        <f t="shared" si="51"/>
        <v>12.4</v>
      </c>
      <c r="Y80" s="9" t="str">
        <f t="shared" si="52"/>
        <v>$A$92</v>
      </c>
      <c r="Z80" t="str">
        <f t="shared" ca="1" si="53"/>
        <v>05/15/15</v>
      </c>
      <c r="AA80" s="86" t="str">
        <f t="shared" ca="1" si="38"/>
        <v>SPX US 05/15/15 P2080 Index</v>
      </c>
      <c r="AB80">
        <v>12.4</v>
      </c>
      <c r="AD80" s="14">
        <f t="shared" ca="1" si="39"/>
        <v>105.9968742640297</v>
      </c>
      <c r="AE80" s="59">
        <f t="shared" ca="1" si="54"/>
        <v>-1.2157266427941238E-3</v>
      </c>
      <c r="AF80" s="59"/>
      <c r="AG80" s="88">
        <f>IFERROR(VLOOKUP(A80,HistData!P:R,3,FALSE),AG79)</f>
        <v>-9.8904036353919533E-4</v>
      </c>
      <c r="AH80" s="84">
        <f>IFERROR(VLOOKUP(A80,HistData!T:V,3,FALSE),AH79)</f>
        <v>-1.9700000000000273E-3</v>
      </c>
      <c r="AI80" s="1">
        <f t="shared" ca="1" si="55"/>
        <v>105.69358769724549</v>
      </c>
      <c r="AJ80" s="86">
        <f t="shared" si="40"/>
        <v>105.86118181046039</v>
      </c>
      <c r="AK80" s="84"/>
      <c r="AL80" s="1">
        <f t="array" aca="1" ref="AL80" ca="1">PRODUCT(1+AE71:AE80)</f>
        <v>0.99857376095522243</v>
      </c>
      <c r="AM80" s="86">
        <f t="array" ref="AM80">PRODUCT(1+AG71:AG80)</f>
        <v>1.003409762122107</v>
      </c>
      <c r="AP80" s="40">
        <f t="shared" ca="1" si="41"/>
        <v>2.2668627925492846E-4</v>
      </c>
      <c r="AQ80" s="40">
        <f t="array" aca="1" ref="AQ80" ca="1">PRODUCT(1+$AP80:AP$107)-1</f>
        <v>9.5226549560445406E-4</v>
      </c>
    </row>
    <row r="81" spans="1:43" x14ac:dyDescent="0.25">
      <c r="A81" s="97">
        <f>Opt_BS!A80</f>
        <v>42124</v>
      </c>
      <c r="B81">
        <f t="shared" si="42"/>
        <v>0</v>
      </c>
      <c r="C81">
        <f t="shared" si="43"/>
        <v>0</v>
      </c>
      <c r="D81" s="92">
        <f>IFERROR(VLOOKUP(A81,HistData!E:H,4,FALSE),D80)</f>
        <v>-1.3333188890296555E-5</v>
      </c>
      <c r="F81" s="9" t="str">
        <f t="shared" si="44"/>
        <v>$D$91</v>
      </c>
      <c r="G81" s="92">
        <f t="array" aca="1" ref="G81" ca="1">PRODUCT(1+D81:INDIRECT(F81))-1</f>
        <v>-1.3333188890296555E-5</v>
      </c>
      <c r="H81" s="92" t="str">
        <f t="shared" si="45"/>
        <v>NN</v>
      </c>
      <c r="I81" s="60">
        <f t="shared" si="32"/>
        <v>0</v>
      </c>
      <c r="J81" s="60">
        <f t="shared" si="33"/>
        <v>0</v>
      </c>
      <c r="K81" s="67">
        <f>IFERROR(VLOOKUP(A81,HistData!J:M,4,FALSE),K80)</f>
        <v>0</v>
      </c>
      <c r="L81" s="9" t="str">
        <f t="shared" si="46"/>
        <v>$K$91</v>
      </c>
      <c r="M81" s="92">
        <f t="array" aca="1" ref="M81" ca="1">PRODUCT(1+K81:INDIRECT(L81))-1</f>
        <v>-2.5000187501400539E-5</v>
      </c>
      <c r="N81" s="3" t="str">
        <f t="shared" si="47"/>
        <v>NN</v>
      </c>
      <c r="O81" s="60">
        <f t="shared" ca="1" si="34"/>
        <v>106.63094336571706</v>
      </c>
      <c r="P81" s="60">
        <f t="shared" ca="1" si="35"/>
        <v>106.63094336571706</v>
      </c>
      <c r="Q81" s="56" t="b">
        <f t="shared" ca="1" si="48"/>
        <v>1</v>
      </c>
      <c r="R81" s="60">
        <f t="shared" ca="1" si="36"/>
        <v>106.63094336571706</v>
      </c>
      <c r="S81" s="3">
        <f t="shared" ca="1" si="37"/>
        <v>5.1263594986605494E-2</v>
      </c>
      <c r="T81" s="3">
        <f t="shared" si="49"/>
        <v>2080</v>
      </c>
      <c r="U81">
        <f>VLOOKUP(A81,Opt_BS!A:B,2,FALSE)</f>
        <v>2085.5100000000002</v>
      </c>
      <c r="V81">
        <f>VLOOKUP(A81,Opt_BS!A:B,2,FALSE)</f>
        <v>2085.5100000000002</v>
      </c>
      <c r="W81" s="60" t="str">
        <f t="shared" si="50"/>
        <v>NN</v>
      </c>
      <c r="X81" s="14">
        <f t="shared" si="51"/>
        <v>21.3</v>
      </c>
      <c r="Y81" s="9" t="str">
        <f t="shared" si="52"/>
        <v>$A$92</v>
      </c>
      <c r="Z81" t="str">
        <f t="shared" ca="1" si="53"/>
        <v>05/15/15</v>
      </c>
      <c r="AA81" s="86" t="str">
        <f t="shared" ca="1" si="38"/>
        <v>SPX US 05/15/15 P2080 Index</v>
      </c>
      <c r="AB81">
        <v>21.3</v>
      </c>
      <c r="AD81" s="14">
        <f t="shared" ca="1" si="39"/>
        <v>105.53902879250236</v>
      </c>
      <c r="AE81" s="59">
        <f t="shared" ca="1" si="54"/>
        <v>-4.3194242727090382E-3</v>
      </c>
      <c r="AF81" s="59"/>
      <c r="AG81" s="88">
        <f>IFERROR(VLOOKUP(A81,HistData!P:R,3,FALSE),AG80)</f>
        <v>-4.4952238246862564E-3</v>
      </c>
      <c r="AH81" s="84">
        <f>IFERROR(VLOOKUP(A81,HistData!T:V,3,FALSE),AH80)</f>
        <v>-5.9900000000000508E-3</v>
      </c>
      <c r="AI81" s="1">
        <f t="shared" ca="1" si="55"/>
        <v>105.25998869878441</v>
      </c>
      <c r="AJ81" s="86">
        <f t="shared" si="40"/>
        <v>105.38531210387657</v>
      </c>
      <c r="AK81" s="84"/>
      <c r="AL81" s="1">
        <f t="array" aca="1" ref="AL81" ca="1">PRODUCT(1+AE72:AE81)</f>
        <v>0.99346852880560022</v>
      </c>
      <c r="AM81" s="86">
        <f t="array" ref="AM81">PRODUCT(1+AG72:AG81)</f>
        <v>0.99827605868108427</v>
      </c>
      <c r="AP81" s="40">
        <f t="shared" ca="1" si="41"/>
        <v>-1.7579955197721819E-4</v>
      </c>
      <c r="AQ81" s="40">
        <f t="array" aca="1" ref="AQ81" ca="1">PRODUCT(1+$AP81:AP$107)-1</f>
        <v>7.25414774773947E-4</v>
      </c>
    </row>
    <row r="82" spans="1:43" x14ac:dyDescent="0.25">
      <c r="A82" s="97">
        <f>Opt_BS!A81</f>
        <v>42125</v>
      </c>
      <c r="B82">
        <f t="shared" si="42"/>
        <v>0</v>
      </c>
      <c r="C82">
        <f t="shared" si="43"/>
        <v>0</v>
      </c>
      <c r="D82" s="92">
        <f>IFERROR(VLOOKUP(A82,HistData!E:H,4,FALSE),D81)</f>
        <v>0</v>
      </c>
      <c r="F82" s="9" t="str">
        <f t="shared" si="44"/>
        <v>$D$91</v>
      </c>
      <c r="G82" s="92">
        <f t="array" aca="1" ref="G82" ca="1">PRODUCT(1+D82:INDIRECT(F82))-1</f>
        <v>0</v>
      </c>
      <c r="H82" s="92" t="str">
        <f t="shared" si="45"/>
        <v>NN</v>
      </c>
      <c r="I82" s="60">
        <f t="shared" si="32"/>
        <v>0</v>
      </c>
      <c r="J82" s="60">
        <f t="shared" si="33"/>
        <v>0</v>
      </c>
      <c r="K82" s="67">
        <f>IFERROR(VLOOKUP(A82,HistData!J:M,4,FALSE),K81)</f>
        <v>0</v>
      </c>
      <c r="L82" s="9" t="str">
        <f t="shared" si="46"/>
        <v>$K$91</v>
      </c>
      <c r="M82" s="92">
        <f t="array" aca="1" ref="M82" ca="1">PRODUCT(1+K82:INDIRECT(L82))-1</f>
        <v>-2.5000187501400539E-5</v>
      </c>
      <c r="N82" s="3" t="str">
        <f t="shared" si="47"/>
        <v>NN</v>
      </c>
      <c r="O82" s="60">
        <f t="shared" ca="1" si="34"/>
        <v>106.63094336571706</v>
      </c>
      <c r="P82" s="60">
        <f t="shared" ca="1" si="35"/>
        <v>106.63094336571706</v>
      </c>
      <c r="Q82" s="56" t="b">
        <f t="shared" ca="1" si="48"/>
        <v>1</v>
      </c>
      <c r="R82" s="60">
        <f t="shared" ca="1" si="36"/>
        <v>106.63094336571706</v>
      </c>
      <c r="S82" s="3">
        <f t="shared" ca="1" si="37"/>
        <v>5.1263594986605494E-2</v>
      </c>
      <c r="T82" s="3">
        <f t="shared" si="49"/>
        <v>2080</v>
      </c>
      <c r="U82">
        <f>VLOOKUP(A82,Opt_BS!A:B,2,FALSE)</f>
        <v>2108.29</v>
      </c>
      <c r="V82">
        <f>VLOOKUP(A82,Opt_BS!A:B,2,FALSE)</f>
        <v>2108.29</v>
      </c>
      <c r="W82" s="60" t="str">
        <f t="shared" si="50"/>
        <v>NN</v>
      </c>
      <c r="X82" s="14">
        <f t="shared" si="51"/>
        <v>10.45</v>
      </c>
      <c r="Y82" s="9" t="str">
        <f t="shared" si="52"/>
        <v>$A$92</v>
      </c>
      <c r="Z82" t="str">
        <f t="shared" ca="1" si="53"/>
        <v>05/15/15</v>
      </c>
      <c r="AA82" s="86" t="str">
        <f t="shared" ca="1" si="38"/>
        <v>SPX US 05/15/15 P2080 Index</v>
      </c>
      <c r="AB82">
        <v>10.45</v>
      </c>
      <c r="AD82" s="14">
        <f t="shared" ca="1" si="39"/>
        <v>106.09523879810703</v>
      </c>
      <c r="AE82" s="59">
        <f t="shared" ca="1" si="54"/>
        <v>5.2701830968922003E-3</v>
      </c>
      <c r="AF82" s="59"/>
      <c r="AG82" s="88">
        <f>IFERROR(VLOOKUP(A82,HistData!P:R,3,FALSE),AG81)</f>
        <v>5.5368902029298006E-3</v>
      </c>
      <c r="AH82" s="84">
        <f>IFERROR(VLOOKUP(A82,HistData!T:V,3,FALSE),AH81)</f>
        <v>7.4600000000000222E-3</v>
      </c>
      <c r="AI82" s="1">
        <f t="shared" ca="1" si="55"/>
        <v>105.78685787168963</v>
      </c>
      <c r="AJ82" s="86">
        <f t="shared" si="40"/>
        <v>105.96881900599722</v>
      </c>
      <c r="AK82" s="84"/>
      <c r="AL82" s="1">
        <f t="array" aca="1" ref="AL82" ca="1">PRODUCT(1+AE73:AE82)</f>
        <v>1.00873212938755</v>
      </c>
      <c r="AM82" s="86">
        <f t="array" ref="AM82">PRODUCT(1+AG73:AG82)</f>
        <v>1.0093485680368008</v>
      </c>
      <c r="AP82" s="40">
        <f t="shared" ca="1" si="41"/>
        <v>2.6670710603760028E-4</v>
      </c>
      <c r="AQ82" s="40">
        <f t="array" aca="1" ref="AQ82" ca="1">PRODUCT(1+$AP82:AP$107)-1</f>
        <v>9.0137278768320783E-4</v>
      </c>
    </row>
    <row r="83" spans="1:43" x14ac:dyDescent="0.25">
      <c r="A83" s="97">
        <f>Opt_BS!A82</f>
        <v>42128</v>
      </c>
      <c r="B83">
        <f t="shared" si="42"/>
        <v>0</v>
      </c>
      <c r="C83">
        <f t="shared" si="43"/>
        <v>0</v>
      </c>
      <c r="D83" s="92">
        <f>IFERROR(VLOOKUP(A83,HistData!E:H,4,FALSE),D82)</f>
        <v>0</v>
      </c>
      <c r="F83" s="9" t="str">
        <f t="shared" si="44"/>
        <v>$D$91</v>
      </c>
      <c r="G83" s="92">
        <f t="array" aca="1" ref="G83" ca="1">PRODUCT(1+D83:INDIRECT(F83))-1</f>
        <v>0</v>
      </c>
      <c r="H83" s="92" t="str">
        <f t="shared" si="45"/>
        <v>NN</v>
      </c>
      <c r="I83" s="60">
        <f t="shared" si="32"/>
        <v>0</v>
      </c>
      <c r="J83" s="60">
        <f t="shared" si="33"/>
        <v>0</v>
      </c>
      <c r="K83" s="67">
        <f>IFERROR(VLOOKUP(A83,HistData!J:M,4,FALSE),K82)</f>
        <v>-1.2500093750644758E-5</v>
      </c>
      <c r="L83" s="9" t="str">
        <f t="shared" si="46"/>
        <v>$K$91</v>
      </c>
      <c r="M83" s="92">
        <f t="array" aca="1" ref="M83" ca="1">PRODUCT(1+K83:INDIRECT(L83))-1</f>
        <v>-2.5000187501400539E-5</v>
      </c>
      <c r="N83" s="3" t="str">
        <f t="shared" si="47"/>
        <v>NN</v>
      </c>
      <c r="O83" s="60">
        <f t="shared" ca="1" si="34"/>
        <v>106.63094336571706</v>
      </c>
      <c r="P83" s="60">
        <f t="shared" ca="1" si="35"/>
        <v>106.63094336571706</v>
      </c>
      <c r="Q83" s="56" t="b">
        <f t="shared" ca="1" si="48"/>
        <v>1</v>
      </c>
      <c r="R83" s="60">
        <f t="shared" ca="1" si="36"/>
        <v>106.63094336571706</v>
      </c>
      <c r="S83" s="3">
        <f t="shared" ca="1" si="37"/>
        <v>5.1263594986605494E-2</v>
      </c>
      <c r="T83" s="3">
        <f t="shared" si="49"/>
        <v>2080</v>
      </c>
      <c r="U83">
        <f>VLOOKUP(A83,Opt_BS!A:B,2,FALSE)</f>
        <v>2114.4899999999998</v>
      </c>
      <c r="V83">
        <f>VLOOKUP(A83,Opt_BS!A:B,2,FALSE)</f>
        <v>2114.4899999999998</v>
      </c>
      <c r="W83" s="60" t="str">
        <f t="shared" si="50"/>
        <v>NN</v>
      </c>
      <c r="X83" s="14">
        <f t="shared" si="51"/>
        <v>6.3</v>
      </c>
      <c r="Y83" s="9" t="str">
        <f t="shared" si="52"/>
        <v>$A$92</v>
      </c>
      <c r="Z83" t="str">
        <f t="shared" ca="1" si="53"/>
        <v>05/15/15</v>
      </c>
      <c r="AA83" s="86" t="str">
        <f t="shared" ca="1" si="38"/>
        <v>SPX US 05/15/15 P2080 Index</v>
      </c>
      <c r="AB83">
        <v>6.3</v>
      </c>
      <c r="AD83" s="14">
        <f t="shared" ca="1" si="39"/>
        <v>106.30798271730144</v>
      </c>
      <c r="AE83" s="59">
        <f t="shared" ca="1" si="54"/>
        <v>2.0052164602715195E-3</v>
      </c>
      <c r="AF83" s="59"/>
      <c r="AG83" s="88">
        <f>IFERROR(VLOOKUP(A83,HistData!P:R,3,FALSE),AG82)</f>
        <v>1.7174093181149264E-3</v>
      </c>
      <c r="AH83" s="84">
        <f>IFERROR(VLOOKUP(A83,HistData!T:V,3,FALSE),AH82)</f>
        <v>2.3299999999999432E-3</v>
      </c>
      <c r="AI83" s="1">
        <f t="shared" ca="1" si="55"/>
        <v>105.98832618225906</v>
      </c>
      <c r="AJ83" s="86">
        <f t="shared" si="40"/>
        <v>106.15081084318776</v>
      </c>
      <c r="AK83" s="84"/>
      <c r="AL83" s="1">
        <f t="array" aca="1" ref="AL83" ca="1">PRODUCT(1+AE74:AE83)</f>
        <v>1.0060896573307074</v>
      </c>
      <c r="AM83" s="86">
        <f t="array" ref="AM83">PRODUCT(1+AG74:AG83)</f>
        <v>1.0060267242941421</v>
      </c>
      <c r="AP83" s="40">
        <f t="shared" ca="1" si="41"/>
        <v>-2.8780714215659309E-4</v>
      </c>
      <c r="AQ83" s="40">
        <f t="array" aca="1" ref="AQ83" ca="1">PRODUCT(1+$AP83:AP$107)-1</f>
        <v>6.3449645693181012E-4</v>
      </c>
    </row>
    <row r="84" spans="1:43" x14ac:dyDescent="0.25">
      <c r="A84" s="97">
        <f>Opt_BS!A83</f>
        <v>42129</v>
      </c>
      <c r="B84">
        <f t="shared" si="42"/>
        <v>0</v>
      </c>
      <c r="C84">
        <f t="shared" si="43"/>
        <v>0</v>
      </c>
      <c r="D84" s="92">
        <f>IFERROR(VLOOKUP(A84,HistData!E:H,4,FALSE),D83)</f>
        <v>-1.2500031250084476E-5</v>
      </c>
      <c r="F84" s="9" t="str">
        <f t="shared" si="44"/>
        <v>$D$91</v>
      </c>
      <c r="G84" s="92">
        <f t="array" aca="1" ref="G84" ca="1">PRODUCT(1+D84:INDIRECT(F84))-1</f>
        <v>0</v>
      </c>
      <c r="H84" s="92" t="str">
        <f t="shared" si="45"/>
        <v>NN</v>
      </c>
      <c r="I84" s="60">
        <f t="shared" si="32"/>
        <v>0</v>
      </c>
      <c r="J84" s="60">
        <f t="shared" si="33"/>
        <v>0</v>
      </c>
      <c r="K84" s="67">
        <f>IFERROR(VLOOKUP(A84,HistData!J:M,4,FALSE),K83)</f>
        <v>-5.0001000020394315E-6</v>
      </c>
      <c r="L84" s="9" t="str">
        <f t="shared" si="46"/>
        <v>$K$91</v>
      </c>
      <c r="M84" s="92">
        <f t="array" aca="1" ref="M84" ca="1">PRODUCT(1+K84:INDIRECT(L84))-1</f>
        <v>-1.2500250004987556E-5</v>
      </c>
      <c r="N84" s="3" t="str">
        <f t="shared" si="47"/>
        <v>NN</v>
      </c>
      <c r="O84" s="60">
        <f t="shared" ca="1" si="34"/>
        <v>106.62961046892826</v>
      </c>
      <c r="P84" s="60">
        <f t="shared" ca="1" si="35"/>
        <v>106.62961046892826</v>
      </c>
      <c r="Q84" s="56" t="b">
        <f t="shared" ca="1" si="48"/>
        <v>1</v>
      </c>
      <c r="R84" s="60">
        <f t="shared" ca="1" si="36"/>
        <v>106.62961046892826</v>
      </c>
      <c r="S84" s="3">
        <f t="shared" ca="1" si="37"/>
        <v>5.1263594986605494E-2</v>
      </c>
      <c r="T84" s="3">
        <f t="shared" si="49"/>
        <v>2080</v>
      </c>
      <c r="U84">
        <f>VLOOKUP(A84,Opt_BS!A:B,2,FALSE)</f>
        <v>2089.46</v>
      </c>
      <c r="V84">
        <f>VLOOKUP(A84,Opt_BS!A:B,2,FALSE)</f>
        <v>2089.46</v>
      </c>
      <c r="W84" s="60" t="str">
        <f t="shared" si="50"/>
        <v>NN</v>
      </c>
      <c r="X84" s="14">
        <f t="shared" si="51"/>
        <v>15.6</v>
      </c>
      <c r="Y84" s="9" t="str">
        <f t="shared" si="52"/>
        <v>$A$92</v>
      </c>
      <c r="Z84" t="str">
        <f t="shared" ca="1" si="53"/>
        <v>05/15/15</v>
      </c>
      <c r="AA84" s="86" t="str">
        <f t="shared" ca="1" si="38"/>
        <v>SPX US 05/15/15 P2080 Index</v>
      </c>
      <c r="AB84">
        <v>15.6</v>
      </c>
      <c r="AD84" s="14">
        <f t="shared" ca="1" si="39"/>
        <v>105.82989838713722</v>
      </c>
      <c r="AE84" s="59">
        <f t="shared" ca="1" si="54"/>
        <v>-4.4971630346477554E-3</v>
      </c>
      <c r="AF84" s="59"/>
      <c r="AG84" s="88">
        <f>IFERROR(VLOOKUP(A84,HistData!P:R,3,FALSE),AG83)</f>
        <v>-4.6297222833737717E-3</v>
      </c>
      <c r="AH84" s="84">
        <f>IFERROR(VLOOKUP(A84,HistData!T:V,3,FALSE),AH83)</f>
        <v>-6.9500000000000117E-3</v>
      </c>
      <c r="AI84" s="1">
        <f t="shared" ca="1" si="55"/>
        <v>105.535626247591</v>
      </c>
      <c r="AJ84" s="86">
        <f t="shared" si="40"/>
        <v>105.65936206882886</v>
      </c>
      <c r="AK84" s="84"/>
      <c r="AL84" s="1">
        <f t="array" aca="1" ref="AL84" ca="1">PRODUCT(1+AE75:AE84)</f>
        <v>1.0016875741347837</v>
      </c>
      <c r="AM84" s="86">
        <f t="array" ref="AM84">PRODUCT(1+AG75:AG84)</f>
        <v>1.0014900828942512</v>
      </c>
      <c r="AP84" s="40">
        <f t="shared" ca="1" si="41"/>
        <v>-1.3255924872601632E-4</v>
      </c>
      <c r="AQ84" s="40">
        <f t="array" aca="1" ref="AQ84" ca="1">PRODUCT(1+$AP84:AP$107)-1</f>
        <v>9.225691210705822E-4</v>
      </c>
    </row>
    <row r="85" spans="1:43" x14ac:dyDescent="0.25">
      <c r="A85" s="97">
        <f>Opt_BS!A84</f>
        <v>42130</v>
      </c>
      <c r="B85">
        <f t="shared" si="42"/>
        <v>0</v>
      </c>
      <c r="C85">
        <f t="shared" si="43"/>
        <v>0</v>
      </c>
      <c r="D85" s="92">
        <f>IFERROR(VLOOKUP(A85,HistData!E:H,4,FALSE),D84)</f>
        <v>1.2500187502872961E-5</v>
      </c>
      <c r="F85" s="9" t="str">
        <f t="shared" si="44"/>
        <v>$D$91</v>
      </c>
      <c r="G85" s="92">
        <f t="array" aca="1" ref="G85" ca="1">PRODUCT(1+D85:INDIRECT(F85))-1</f>
        <v>1.2500187502650917E-5</v>
      </c>
      <c r="H85" s="92" t="str">
        <f t="shared" si="45"/>
        <v>NN</v>
      </c>
      <c r="I85" s="60">
        <f t="shared" si="32"/>
        <v>0</v>
      </c>
      <c r="J85" s="60">
        <f t="shared" si="33"/>
        <v>0</v>
      </c>
      <c r="K85" s="67">
        <f>IFERROR(VLOOKUP(A85,HistData!J:M,4,FALSE),K84)</f>
        <v>5.000125003151723E-6</v>
      </c>
      <c r="L85" s="9" t="str">
        <f t="shared" si="46"/>
        <v>$K$91</v>
      </c>
      <c r="M85" s="92">
        <f t="array" aca="1" ref="M85" ca="1">PRODUCT(1+K85:INDIRECT(L85))-1</f>
        <v>-7.5001875046165623E-6</v>
      </c>
      <c r="N85" s="3" t="str">
        <f t="shared" si="47"/>
        <v>NN</v>
      </c>
      <c r="O85" s="60">
        <f t="shared" ca="1" si="34"/>
        <v>106.62907731021274</v>
      </c>
      <c r="P85" s="60">
        <f t="shared" ca="1" si="35"/>
        <v>106.62907731021274</v>
      </c>
      <c r="Q85" s="56" t="b">
        <f t="shared" ca="1" si="48"/>
        <v>1</v>
      </c>
      <c r="R85" s="60">
        <f t="shared" ca="1" si="36"/>
        <v>106.62907731021274</v>
      </c>
      <c r="S85" s="3">
        <f t="shared" ca="1" si="37"/>
        <v>5.1263594986605494E-2</v>
      </c>
      <c r="T85" s="3">
        <f t="shared" si="49"/>
        <v>2080</v>
      </c>
      <c r="U85">
        <f>VLOOKUP(A85,Opt_BS!A:B,2,FALSE)</f>
        <v>2080.15</v>
      </c>
      <c r="V85">
        <f>VLOOKUP(A85,Opt_BS!A:B,2,FALSE)</f>
        <v>2080.15</v>
      </c>
      <c r="W85" s="60" t="str">
        <f t="shared" si="50"/>
        <v>NN</v>
      </c>
      <c r="X85" s="14">
        <f t="shared" si="51"/>
        <v>19.82</v>
      </c>
      <c r="Y85" s="9" t="str">
        <f t="shared" si="52"/>
        <v>$A$92</v>
      </c>
      <c r="Z85" t="str">
        <f t="shared" ca="1" si="53"/>
        <v>05/15/15</v>
      </c>
      <c r="AA85" s="86" t="str">
        <f t="shared" ca="1" si="38"/>
        <v>SPX US 05/15/15 P2080 Index</v>
      </c>
      <c r="AB85">
        <v>19.82</v>
      </c>
      <c r="AD85" s="14">
        <f t="shared" ca="1" si="39"/>
        <v>105.61303285757822</v>
      </c>
      <c r="AE85" s="59">
        <f t="shared" ca="1" si="54"/>
        <v>-2.0491896228198581E-3</v>
      </c>
      <c r="AF85" s="59"/>
      <c r="AG85" s="88">
        <f>IFERROR(VLOOKUP(A85,HistData!P:R,3,FALSE),AG84)</f>
        <v>-1.8162686737217548E-3</v>
      </c>
      <c r="AH85" s="84">
        <f>IFERROR(VLOOKUP(A85,HistData!T:V,3,FALSE),AH84)</f>
        <v>-3.2200000000000006E-3</v>
      </c>
      <c r="AI85" s="1">
        <f t="shared" ca="1" si="55"/>
        <v>105.3302288174915</v>
      </c>
      <c r="AJ85" s="86">
        <f t="shared" si="40"/>
        <v>105.46745627941782</v>
      </c>
      <c r="AK85" s="84"/>
      <c r="AL85" s="1">
        <f t="array" aca="1" ref="AL85" ca="1">PRODUCT(1+AE76:AE85)</f>
        <v>0.99769853874924785</v>
      </c>
      <c r="AM85" s="86">
        <f t="array" ref="AM85">PRODUCT(1+AG76:AG85)</f>
        <v>0.99768223898393649</v>
      </c>
      <c r="AP85" s="40">
        <f t="shared" ca="1" si="41"/>
        <v>2.3292094909810324E-4</v>
      </c>
      <c r="AQ85" s="40">
        <f t="array" aca="1" ref="AQ85" ca="1">PRODUCT(1+$AP85:AP$107)-1</f>
        <v>1.0552682553637283E-3</v>
      </c>
    </row>
    <row r="86" spans="1:43" x14ac:dyDescent="0.25">
      <c r="A86" s="97">
        <f>Opt_BS!A85</f>
        <v>42131</v>
      </c>
      <c r="B86">
        <f t="shared" si="42"/>
        <v>0</v>
      </c>
      <c r="C86">
        <f t="shared" si="43"/>
        <v>0</v>
      </c>
      <c r="D86" s="92">
        <f>IFERROR(VLOOKUP(A86,HistData!E:H,4,FALSE),D85)</f>
        <v>0</v>
      </c>
      <c r="F86" s="9" t="str">
        <f t="shared" si="44"/>
        <v>$D$91</v>
      </c>
      <c r="G86" s="92">
        <f t="array" aca="1" ref="G86" ca="1">PRODUCT(1+D86:INDIRECT(F86))-1</f>
        <v>0</v>
      </c>
      <c r="H86" s="92" t="str">
        <f t="shared" si="45"/>
        <v>NN</v>
      </c>
      <c r="I86" s="60">
        <f t="shared" si="32"/>
        <v>0</v>
      </c>
      <c r="J86" s="60">
        <f t="shared" si="33"/>
        <v>0</v>
      </c>
      <c r="K86" s="67">
        <f>IFERROR(VLOOKUP(A86,HistData!J:M,4,FALSE),K85)</f>
        <v>0</v>
      </c>
      <c r="L86" s="9" t="str">
        <f t="shared" si="46"/>
        <v>$K$91</v>
      </c>
      <c r="M86" s="92">
        <f t="array" aca="1" ref="M86" ca="1">PRODUCT(1+K86:INDIRECT(L86))-1</f>
        <v>-1.2500250004987556E-5</v>
      </c>
      <c r="N86" s="3" t="str">
        <f t="shared" si="47"/>
        <v>NN</v>
      </c>
      <c r="O86" s="60">
        <f t="shared" ca="1" si="34"/>
        <v>106.62961046892826</v>
      </c>
      <c r="P86" s="60">
        <f t="shared" ca="1" si="35"/>
        <v>106.62961046892826</v>
      </c>
      <c r="Q86" s="56" t="b">
        <f t="shared" ca="1" si="48"/>
        <v>1</v>
      </c>
      <c r="R86" s="60">
        <f t="shared" ca="1" si="36"/>
        <v>106.62961046892826</v>
      </c>
      <c r="S86" s="3">
        <f t="shared" ca="1" si="37"/>
        <v>5.1263594986605494E-2</v>
      </c>
      <c r="T86" s="3">
        <f t="shared" si="49"/>
        <v>2080</v>
      </c>
      <c r="U86">
        <f>VLOOKUP(A86,Opt_BS!A:B,2,FALSE)</f>
        <v>2088</v>
      </c>
      <c r="V86">
        <f>VLOOKUP(A86,Opt_BS!A:B,2,FALSE)</f>
        <v>2088</v>
      </c>
      <c r="W86" s="60" t="str">
        <f t="shared" si="50"/>
        <v>NN</v>
      </c>
      <c r="X86" s="14">
        <f t="shared" si="51"/>
        <v>14.8</v>
      </c>
      <c r="Y86" s="9" t="str">
        <f t="shared" si="52"/>
        <v>$A$92</v>
      </c>
      <c r="Z86" t="str">
        <f t="shared" ca="1" si="53"/>
        <v>05/15/15</v>
      </c>
      <c r="AA86" s="86" t="str">
        <f t="shared" ca="1" si="38"/>
        <v>SPX US 05/15/15 P2080 Index</v>
      </c>
      <c r="AB86">
        <v>14.8</v>
      </c>
      <c r="AD86" s="14">
        <f t="shared" ca="1" si="39"/>
        <v>105.87090926312651</v>
      </c>
      <c r="AE86" s="59">
        <f t="shared" ca="1" si="54"/>
        <v>2.4417100671281222E-3</v>
      </c>
      <c r="AF86" s="59"/>
      <c r="AG86" s="88">
        <f>IFERROR(VLOOKUP(A86,HistData!P:R,3,FALSE),AG85)</f>
        <v>2.3030026320030039E-3</v>
      </c>
      <c r="AH86" s="84">
        <f>IFERROR(VLOOKUP(A86,HistData!T:V,3,FALSE),AH85)</f>
        <v>3.1699999999998951E-3</v>
      </c>
      <c r="AI86" s="1">
        <f t="shared" ca="1" si="55"/>
        <v>105.57449361766581</v>
      </c>
      <c r="AJ86" s="86">
        <f t="shared" si="40"/>
        <v>105.71034810881997</v>
      </c>
      <c r="AK86" s="84"/>
      <c r="AL86" s="1">
        <f t="array" aca="1" ref="AL86" ca="1">PRODUCT(1+AE77:AE86)</f>
        <v>0.99887693177289438</v>
      </c>
      <c r="AM86" s="86">
        <f t="array" ref="AM86">PRODUCT(1+AG77:AG86)</f>
        <v>0.99882238800976852</v>
      </c>
      <c r="AP86" s="40">
        <f t="shared" ca="1" si="41"/>
        <v>-1.3870743512511829E-4</v>
      </c>
      <c r="AQ86" s="40">
        <f t="array" aca="1" ref="AQ86" ca="1">PRODUCT(1+$AP86:AP$107)-1</f>
        <v>8.2215580895383944E-4</v>
      </c>
    </row>
    <row r="87" spans="1:43" x14ac:dyDescent="0.25">
      <c r="A87" s="97">
        <f>Opt_BS!A86</f>
        <v>42132</v>
      </c>
      <c r="B87">
        <f t="shared" si="42"/>
        <v>0</v>
      </c>
      <c r="C87">
        <f t="shared" si="43"/>
        <v>0</v>
      </c>
      <c r="D87" s="92">
        <f>IFERROR(VLOOKUP(A87,HistData!E:H,4,FALSE),D86)</f>
        <v>0</v>
      </c>
      <c r="F87" s="9" t="str">
        <f t="shared" si="44"/>
        <v>$D$91</v>
      </c>
      <c r="G87" s="92">
        <f t="array" aca="1" ref="G87" ca="1">PRODUCT(1+D87:INDIRECT(F87))-1</f>
        <v>0</v>
      </c>
      <c r="H87" s="92" t="str">
        <f t="shared" si="45"/>
        <v>NN</v>
      </c>
      <c r="I87" s="60">
        <f t="shared" si="32"/>
        <v>0</v>
      </c>
      <c r="J87" s="60">
        <f t="shared" si="33"/>
        <v>0</v>
      </c>
      <c r="K87" s="67">
        <f>IFERROR(VLOOKUP(A87,HistData!J:M,4,FALSE),K86)</f>
        <v>0</v>
      </c>
      <c r="L87" s="9" t="str">
        <f t="shared" si="46"/>
        <v>$K$91</v>
      </c>
      <c r="M87" s="92">
        <f t="array" aca="1" ref="M87" ca="1">PRODUCT(1+K87:INDIRECT(L87))-1</f>
        <v>-1.2500250004987556E-5</v>
      </c>
      <c r="N87" s="3" t="str">
        <f t="shared" si="47"/>
        <v>NN</v>
      </c>
      <c r="O87" s="60">
        <f t="shared" ca="1" si="34"/>
        <v>106.62961046892826</v>
      </c>
      <c r="P87" s="60">
        <f t="shared" ca="1" si="35"/>
        <v>106.62961046892826</v>
      </c>
      <c r="Q87" s="56" t="b">
        <f t="shared" ca="1" si="48"/>
        <v>1</v>
      </c>
      <c r="R87" s="60">
        <f t="shared" ca="1" si="36"/>
        <v>106.62961046892826</v>
      </c>
      <c r="S87" s="3">
        <f t="shared" ca="1" si="37"/>
        <v>5.1263594986605494E-2</v>
      </c>
      <c r="T87" s="3">
        <f t="shared" si="49"/>
        <v>2080</v>
      </c>
      <c r="U87">
        <f>VLOOKUP(A87,Opt_BS!A:B,2,FALSE)</f>
        <v>2116.1</v>
      </c>
      <c r="V87">
        <f>VLOOKUP(A87,Opt_BS!A:B,2,FALSE)</f>
        <v>2116.1</v>
      </c>
      <c r="W87" s="60" t="str">
        <f t="shared" si="50"/>
        <v>NN</v>
      </c>
      <c r="X87" s="14">
        <f t="shared" si="51"/>
        <v>3.29</v>
      </c>
      <c r="Y87" s="9" t="str">
        <f t="shared" si="52"/>
        <v>$A$92</v>
      </c>
      <c r="Z87" t="str">
        <f t="shared" ca="1" si="53"/>
        <v>05/15/15</v>
      </c>
      <c r="AA87" s="86" t="str">
        <f t="shared" ca="1" si="38"/>
        <v>SPX US 05/15/15 P2080 Index</v>
      </c>
      <c r="AB87">
        <v>3.29</v>
      </c>
      <c r="AD87" s="14">
        <f t="shared" ca="1" si="39"/>
        <v>106.46095324142233</v>
      </c>
      <c r="AE87" s="59">
        <f t="shared" ca="1" si="54"/>
        <v>5.5732399240036035E-3</v>
      </c>
      <c r="AF87" s="59"/>
      <c r="AG87" s="88">
        <f>IFERROR(VLOOKUP(A87,HistData!P:R,3,FALSE),AG86)</f>
        <v>5.8883031102834327E-3</v>
      </c>
      <c r="AH87" s="84">
        <f>IFERROR(VLOOKUP(A87,HistData!T:V,3,FALSE),AH86)</f>
        <v>8.0100000000000726E-3</v>
      </c>
      <c r="AI87" s="1">
        <f t="shared" ca="1" si="55"/>
        <v>106.13332464702364</v>
      </c>
      <c r="AJ87" s="86">
        <f t="shared" si="40"/>
        <v>106.33280268037828</v>
      </c>
      <c r="AK87" s="84"/>
      <c r="AL87" s="1">
        <f t="array" aca="1" ref="AL87" ca="1">PRODUCT(1+AE78:AE87)</f>
        <v>1.0038294421655947</v>
      </c>
      <c r="AM87" s="86">
        <f t="array" ref="AM87">PRODUCT(1+AG78:AG87)</f>
        <v>1.003776914695206</v>
      </c>
      <c r="AP87" s="40">
        <f t="shared" ca="1" si="41"/>
        <v>3.1506318627982921E-4</v>
      </c>
      <c r="AQ87" s="40">
        <f t="array" aca="1" ref="AQ87" ca="1">PRODUCT(1+$AP87:AP$107)-1</f>
        <v>9.6099654144476965E-4</v>
      </c>
    </row>
    <row r="88" spans="1:43" x14ac:dyDescent="0.25">
      <c r="A88" s="97">
        <f>Opt_BS!A87</f>
        <v>42135</v>
      </c>
      <c r="B88">
        <f t="shared" si="42"/>
        <v>0</v>
      </c>
      <c r="C88">
        <f t="shared" si="43"/>
        <v>0</v>
      </c>
      <c r="D88" s="92">
        <f>IFERROR(VLOOKUP(A88,HistData!E:H,4,FALSE),D87)</f>
        <v>-4.1666770833614919E-6</v>
      </c>
      <c r="F88" s="9" t="str">
        <f t="shared" si="44"/>
        <v>$D$91</v>
      </c>
      <c r="G88" s="92">
        <f t="array" aca="1" ref="G88" ca="1">PRODUCT(1+D88:INDIRECT(F88))-1</f>
        <v>0</v>
      </c>
      <c r="H88" s="92" t="str">
        <f t="shared" si="45"/>
        <v>NN</v>
      </c>
      <c r="I88" s="60">
        <f t="shared" si="32"/>
        <v>0</v>
      </c>
      <c r="J88" s="60">
        <f t="shared" si="33"/>
        <v>0</v>
      </c>
      <c r="K88" s="67">
        <f>IFERROR(VLOOKUP(A88,HistData!J:M,4,FALSE),K87)</f>
        <v>-1.2500250004987556E-5</v>
      </c>
      <c r="L88" s="9" t="str">
        <f t="shared" si="46"/>
        <v>$K$91</v>
      </c>
      <c r="M88" s="92">
        <f t="array" aca="1" ref="M88" ca="1">PRODUCT(1+K88:INDIRECT(L88))-1</f>
        <v>-1.2500250004987556E-5</v>
      </c>
      <c r="N88" s="3" t="str">
        <f t="shared" si="47"/>
        <v>NN</v>
      </c>
      <c r="O88" s="60">
        <f t="shared" ca="1" si="34"/>
        <v>106.62961046892826</v>
      </c>
      <c r="P88" s="60">
        <f t="shared" ca="1" si="35"/>
        <v>106.62961046892826</v>
      </c>
      <c r="Q88" s="56" t="b">
        <f t="shared" ca="1" si="48"/>
        <v>1</v>
      </c>
      <c r="R88" s="60">
        <f t="shared" ca="1" si="36"/>
        <v>106.62961046892826</v>
      </c>
      <c r="S88" s="3">
        <f t="shared" ca="1" si="37"/>
        <v>5.1263594986605494E-2</v>
      </c>
      <c r="T88" s="3">
        <f t="shared" si="49"/>
        <v>2080</v>
      </c>
      <c r="U88">
        <f>VLOOKUP(A88,Opt_BS!A:B,2,FALSE)</f>
        <v>2105.33</v>
      </c>
      <c r="V88">
        <f>VLOOKUP(A88,Opt_BS!A:B,2,FALSE)</f>
        <v>2105.33</v>
      </c>
      <c r="W88" s="60" t="str">
        <f t="shared" si="50"/>
        <v>NN</v>
      </c>
      <c r="X88" s="14">
        <f t="shared" si="51"/>
        <v>4.4000000000000004</v>
      </c>
      <c r="Y88" s="9" t="str">
        <f t="shared" si="52"/>
        <v>$A$92</v>
      </c>
      <c r="Z88" t="str">
        <f t="shared" ca="1" si="53"/>
        <v>05/15/15</v>
      </c>
      <c r="AA88" s="86" t="str">
        <f t="shared" ca="1" si="38"/>
        <v>SPX US 05/15/15 P2080 Index</v>
      </c>
      <c r="AB88">
        <v>4.4000000000000004</v>
      </c>
      <c r="AD88" s="14">
        <f t="shared" ca="1" si="39"/>
        <v>106.4040506509872</v>
      </c>
      <c r="AE88" s="59">
        <f t="shared" ca="1" si="54"/>
        <v>-5.3449258815196909E-4</v>
      </c>
      <c r="AF88" s="59"/>
      <c r="AG88" s="88">
        <f>IFERROR(VLOOKUP(A88,HistData!P:R,3,FALSE),AG87)</f>
        <v>-4.5951597650462084E-4</v>
      </c>
      <c r="AH88" s="84">
        <f>IFERROR(VLOOKUP(A88,HistData!T:V,3,FALSE),AH87)</f>
        <v>-3.4000000000000696E-4</v>
      </c>
      <c r="AI88" s="1">
        <f t="shared" ca="1" si="55"/>
        <v>106.07944717352508</v>
      </c>
      <c r="AJ88" s="86">
        <f t="shared" si="40"/>
        <v>106.28394105872013</v>
      </c>
      <c r="AK88" s="84"/>
      <c r="AL88" s="1">
        <f t="array" aca="1" ref="AL88" ca="1">PRODUCT(1+AE79:AE88)</f>
        <v>1.0040760453004194</v>
      </c>
      <c r="AM88" s="86">
        <f t="array" ref="AM88">PRODUCT(1+AG79:AG88)</f>
        <v>1.0044571451516835</v>
      </c>
      <c r="AP88" s="40">
        <f t="shared" ca="1" si="41"/>
        <v>7.4976611647348257E-5</v>
      </c>
      <c r="AQ88" s="40">
        <f t="array" aca="1" ref="AQ88" ca="1">PRODUCT(1+$AP88:AP$107)-1</f>
        <v>6.4572990944222752E-4</v>
      </c>
    </row>
    <row r="89" spans="1:43" x14ac:dyDescent="0.25">
      <c r="A89" s="97">
        <f>Opt_BS!A88</f>
        <v>42136</v>
      </c>
      <c r="B89">
        <f t="shared" si="42"/>
        <v>0</v>
      </c>
      <c r="C89">
        <f t="shared" si="43"/>
        <v>0</v>
      </c>
      <c r="D89" s="92">
        <f>IFERROR(VLOOKUP(A89,HistData!E:H,4,FALSE),D88)</f>
        <v>0</v>
      </c>
      <c r="F89" s="9" t="str">
        <f t="shared" si="44"/>
        <v>$D$91</v>
      </c>
      <c r="G89" s="92">
        <f t="array" aca="1" ref="G89" ca="1">PRODUCT(1+D89:INDIRECT(F89))-1</f>
        <v>4.1666944445850618E-6</v>
      </c>
      <c r="H89" s="92" t="str">
        <f t="shared" si="45"/>
        <v>NN</v>
      </c>
      <c r="I89" s="60">
        <f t="shared" si="32"/>
        <v>0</v>
      </c>
      <c r="J89" s="60">
        <f t="shared" si="33"/>
        <v>0</v>
      </c>
      <c r="K89" s="67">
        <f>IFERROR(VLOOKUP(A89,HistData!J:M,4,FALSE),K88)</f>
        <v>-1.2500406263216135E-5</v>
      </c>
      <c r="L89" s="9" t="str">
        <f t="shared" si="46"/>
        <v>$K$91</v>
      </c>
      <c r="M89" s="92">
        <f t="array" aca="1" ref="M89" ca="1">PRODUCT(1+K89:INDIRECT(L89))-1</f>
        <v>0</v>
      </c>
      <c r="N89" s="3" t="str">
        <f t="shared" si="47"/>
        <v>NN</v>
      </c>
      <c r="O89" s="60">
        <f t="shared" ca="1" si="34"/>
        <v>106.62827757213947</v>
      </c>
      <c r="P89" s="60">
        <f t="shared" ca="1" si="35"/>
        <v>106.62827757213947</v>
      </c>
      <c r="Q89" s="56" t="b">
        <f t="shared" ca="1" si="48"/>
        <v>1</v>
      </c>
      <c r="R89" s="60">
        <f t="shared" ca="1" si="36"/>
        <v>106.62827757213947</v>
      </c>
      <c r="S89" s="3">
        <f t="shared" ca="1" si="37"/>
        <v>5.1263594986605494E-2</v>
      </c>
      <c r="T89" s="3">
        <f t="shared" si="49"/>
        <v>2080</v>
      </c>
      <c r="U89">
        <f>VLOOKUP(A89,Opt_BS!A:B,2,FALSE)</f>
        <v>2099.12</v>
      </c>
      <c r="V89">
        <f>VLOOKUP(A89,Opt_BS!A:B,2,FALSE)</f>
        <v>2099.12</v>
      </c>
      <c r="W89" s="60" t="str">
        <f t="shared" si="50"/>
        <v>NN</v>
      </c>
      <c r="X89" s="14">
        <f t="shared" si="51"/>
        <v>5.0999999999999996</v>
      </c>
      <c r="Y89" s="9" t="str">
        <f t="shared" si="52"/>
        <v>$A$92</v>
      </c>
      <c r="Z89" t="str">
        <f t="shared" ca="1" si="53"/>
        <v>05/15/15</v>
      </c>
      <c r="AA89" s="86" t="str">
        <f t="shared" ca="1" si="38"/>
        <v>SPX US 05/15/15 P2080 Index</v>
      </c>
      <c r="AB89">
        <v>5.0999999999999996</v>
      </c>
      <c r="AD89" s="14">
        <f t="shared" ca="1" si="39"/>
        <v>106.36683323770778</v>
      </c>
      <c r="AE89" s="59">
        <f t="shared" ca="1" si="54"/>
        <v>-3.4977440287020656E-4</v>
      </c>
      <c r="AF89" s="59"/>
      <c r="AG89" s="88">
        <f>IFERROR(VLOOKUP(A89,HistData!P:R,3,FALSE),AG88)</f>
        <v>-4.5306451505444656E-4</v>
      </c>
      <c r="AH89" s="84">
        <f>IFERROR(VLOOKUP(A89,HistData!T:V,3,FALSE),AH88)</f>
        <v>-6.8999999999996842E-4</v>
      </c>
      <c r="AI89" s="1">
        <f t="shared" ca="1" si="55"/>
        <v>106.04420740576965</v>
      </c>
      <c r="AJ89" s="86">
        <f t="shared" si="40"/>
        <v>106.23578757650628</v>
      </c>
      <c r="AK89" s="84"/>
      <c r="AL89" s="1">
        <f t="array" aca="1" ref="AL89" ca="1">PRODUCT(1+AE80:AE89)</f>
        <v>1.0022703120471448</v>
      </c>
      <c r="AM89" s="86">
        <f t="array" ref="AM89">PRODUCT(1+AG80:AG89)</f>
        <v>1.0025461106655975</v>
      </c>
      <c r="AP89" s="40">
        <f t="shared" ca="1" si="41"/>
        <v>-1.0329011218424E-4</v>
      </c>
      <c r="AQ89" s="40">
        <f t="array" aca="1" ref="AQ89" ca="1">PRODUCT(1+$AP89:AP$107)-1</f>
        <v>5.7071050785473254E-4</v>
      </c>
    </row>
    <row r="90" spans="1:43" x14ac:dyDescent="0.25">
      <c r="A90" s="97">
        <f>Opt_BS!A89</f>
        <v>42137</v>
      </c>
      <c r="B90">
        <f t="shared" si="42"/>
        <v>0</v>
      </c>
      <c r="C90">
        <f t="shared" si="43"/>
        <v>0</v>
      </c>
      <c r="D90" s="92">
        <f>IFERROR(VLOOKUP(A90,HistData!E:H,4,FALSE),D89)</f>
        <v>0</v>
      </c>
      <c r="F90" s="9" t="str">
        <f t="shared" si="44"/>
        <v>$D$91</v>
      </c>
      <c r="G90" s="92">
        <f t="array" aca="1" ref="G90" ca="1">PRODUCT(1+D90:INDIRECT(F90))-1</f>
        <v>4.1666944445850618E-6</v>
      </c>
      <c r="H90" s="92" t="str">
        <f t="shared" si="45"/>
        <v>NN</v>
      </c>
      <c r="I90" s="60">
        <f t="shared" si="32"/>
        <v>0</v>
      </c>
      <c r="J90" s="60">
        <f t="shared" si="33"/>
        <v>0</v>
      </c>
      <c r="K90" s="67">
        <f>IFERROR(VLOOKUP(A90,HistData!J:M,4,FALSE),K89)</f>
        <v>1.2500562525330494E-5</v>
      </c>
      <c r="L90" s="9" t="str">
        <f t="shared" si="46"/>
        <v>$K$91</v>
      </c>
      <c r="M90" s="92">
        <f t="array" aca="1" ref="M90" ca="1">PRODUCT(1+K90:INDIRECT(L90))-1</f>
        <v>1.2500562525330494E-5</v>
      </c>
      <c r="N90" s="3" t="str">
        <f t="shared" si="47"/>
        <v>NN</v>
      </c>
      <c r="O90" s="60">
        <f t="shared" ca="1" si="34"/>
        <v>106.62694467535067</v>
      </c>
      <c r="P90" s="60">
        <f t="shared" ca="1" si="35"/>
        <v>106.62694467535067</v>
      </c>
      <c r="Q90" s="56" t="b">
        <f t="shared" ca="1" si="48"/>
        <v>1</v>
      </c>
      <c r="R90" s="60">
        <f t="shared" ca="1" si="36"/>
        <v>106.62694467535067</v>
      </c>
      <c r="S90" s="3">
        <f t="shared" ca="1" si="37"/>
        <v>5.1263594986605494E-2</v>
      </c>
      <c r="T90" s="3">
        <f t="shared" si="49"/>
        <v>2080</v>
      </c>
      <c r="U90">
        <f>VLOOKUP(A90,Opt_BS!A:B,2,FALSE)</f>
        <v>2098.48</v>
      </c>
      <c r="V90">
        <f>VLOOKUP(A90,Opt_BS!A:B,2,FALSE)</f>
        <v>2098.48</v>
      </c>
      <c r="W90" s="60" t="str">
        <f t="shared" si="50"/>
        <v>NN</v>
      </c>
      <c r="X90" s="14">
        <f t="shared" si="51"/>
        <v>2.7</v>
      </c>
      <c r="Y90" s="9" t="str">
        <f t="shared" si="52"/>
        <v>$A$92</v>
      </c>
      <c r="Z90" t="str">
        <f t="shared" ca="1" si="53"/>
        <v>05/15/15</v>
      </c>
      <c r="AA90" s="86" t="str">
        <f t="shared" ca="1" si="38"/>
        <v>SPX US 05/15/15 P2080 Index</v>
      </c>
      <c r="AB90">
        <v>2.7</v>
      </c>
      <c r="AD90" s="14">
        <f t="shared" ca="1" si="39"/>
        <v>106.48853296888683</v>
      </c>
      <c r="AE90" s="59">
        <f t="shared" ca="1" si="54"/>
        <v>1.144151118112946E-3</v>
      </c>
      <c r="AF90" s="59"/>
      <c r="AG90" s="88">
        <f>IFERROR(VLOOKUP(A90,HistData!P:R,3,FALSE),AG89)</f>
        <v>1.0598516207729336E-3</v>
      </c>
      <c r="AH90" s="84">
        <f>IFERROR(VLOOKUP(A90,HistData!T:V,3,FALSE),AH89)</f>
        <v>6.9999999999992291E-4</v>
      </c>
      <c r="AI90" s="1">
        <f t="shared" ca="1" si="55"/>
        <v>106.15944232606209</v>
      </c>
      <c r="AJ90" s="86">
        <f t="shared" si="40"/>
        <v>106.34838174815333</v>
      </c>
      <c r="AK90" s="84"/>
      <c r="AL90" s="1">
        <f t="array" aca="1" ref="AL90" ca="1">PRODUCT(1+AE81:AE90)</f>
        <v>1.0046384264467314</v>
      </c>
      <c r="AM90" s="86">
        <f t="array" ref="AM90">PRODUCT(1+AG81:AG90)</f>
        <v>1.0046022529633691</v>
      </c>
      <c r="AP90" s="40">
        <f t="shared" ca="1" si="41"/>
        <v>-8.4299497340012408E-5</v>
      </c>
      <c r="AQ90" s="40">
        <f t="array" aca="1" ref="AQ90" ca="1">PRODUCT(1+$AP90:AP$107)-1</f>
        <v>6.740702448304603E-4</v>
      </c>
    </row>
    <row r="91" spans="1:43" x14ac:dyDescent="0.25">
      <c r="A91" s="97">
        <f>Opt_BS!A90</f>
        <v>42138</v>
      </c>
      <c r="B91">
        <f t="shared" si="42"/>
        <v>0</v>
      </c>
      <c r="C91">
        <f t="shared" si="43"/>
        <v>0</v>
      </c>
      <c r="D91" s="92">
        <f>IFERROR(VLOOKUP(A91,HistData!E:H,4,FALSE),D90)</f>
        <v>4.1666944445850618E-6</v>
      </c>
      <c r="F91" s="9" t="str">
        <f t="shared" si="44"/>
        <v>$D$91</v>
      </c>
      <c r="G91" s="92">
        <f t="array" aca="1" ref="G91" ca="1">PRODUCT(1+D91:INDIRECT(F91))-1</f>
        <v>4.1666944445850618E-6</v>
      </c>
      <c r="H91" s="92" t="str">
        <f t="shared" si="45"/>
        <v>NN</v>
      </c>
      <c r="I91" s="60">
        <f t="shared" si="32"/>
        <v>0</v>
      </c>
      <c r="J91" s="60">
        <f t="shared" si="33"/>
        <v>0</v>
      </c>
      <c r="K91" s="67">
        <f>IFERROR(VLOOKUP(A91,HistData!J:M,4,FALSE),K90)</f>
        <v>0</v>
      </c>
      <c r="L91" s="9" t="str">
        <f t="shared" si="46"/>
        <v>$K$91</v>
      </c>
      <c r="M91" s="92">
        <f t="array" aca="1" ref="M91" ca="1">PRODUCT(1+K91:INDIRECT(L91))-1</f>
        <v>0</v>
      </c>
      <c r="N91" s="3" t="str">
        <f t="shared" si="47"/>
        <v>NN</v>
      </c>
      <c r="O91" s="60">
        <f t="shared" ca="1" si="34"/>
        <v>106.62827757213947</v>
      </c>
      <c r="P91" s="60">
        <f t="shared" ca="1" si="35"/>
        <v>106.62827757213947</v>
      </c>
      <c r="Q91" s="56" t="b">
        <f t="shared" ca="1" si="48"/>
        <v>1</v>
      </c>
      <c r="R91" s="60">
        <f t="shared" ca="1" si="36"/>
        <v>106.62827757213947</v>
      </c>
      <c r="S91" s="3">
        <f t="shared" ca="1" si="37"/>
        <v>5.1263594986605494E-2</v>
      </c>
      <c r="T91" s="3">
        <f t="shared" si="49"/>
        <v>2080</v>
      </c>
      <c r="U91">
        <f>VLOOKUP(A91,Opt_BS!A:B,2,FALSE)</f>
        <v>2121.1</v>
      </c>
      <c r="V91">
        <f>VLOOKUP(A91,Opt_BS!A:B,2,FALSE)</f>
        <v>2121.1</v>
      </c>
      <c r="W91" s="60" t="str">
        <f t="shared" si="50"/>
        <v>NN</v>
      </c>
      <c r="X91" s="14">
        <f t="shared" si="51"/>
        <v>0.15</v>
      </c>
      <c r="Y91" s="9" t="str">
        <f t="shared" si="52"/>
        <v>$A$92</v>
      </c>
      <c r="Z91" t="str">
        <f t="shared" ca="1" si="53"/>
        <v>05/15/15</v>
      </c>
      <c r="AA91" s="86" t="str">
        <f t="shared" ca="1" si="38"/>
        <v>SPX US 05/15/15 P2080 Index</v>
      </c>
      <c r="AB91">
        <v>0.15</v>
      </c>
      <c r="AD91" s="14">
        <f t="shared" ca="1" si="39"/>
        <v>106.62058803289148</v>
      </c>
      <c r="AE91" s="59">
        <f t="shared" ca="1" si="54"/>
        <v>1.2400871748625697E-3</v>
      </c>
      <c r="AF91" s="59"/>
      <c r="AG91" s="88">
        <f>IFERROR(VLOOKUP(A91,HistData!P:R,3,FALSE),AG90)</f>
        <v>1.1053402583567351E-3</v>
      </c>
      <c r="AH91" s="84">
        <f>IFERROR(VLOOKUP(A91,HistData!T:V,3,FALSE),AH90)</f>
        <v>4.4999999999999485E-3</v>
      </c>
      <c r="AI91" s="1">
        <f t="shared" ca="1" si="55"/>
        <v>106.28447531419276</v>
      </c>
      <c r="AJ91" s="86">
        <f t="shared" si="40"/>
        <v>106.46593289591065</v>
      </c>
      <c r="AK91" s="84"/>
      <c r="AL91" s="1">
        <f t="array" aca="1" ref="AL91" ca="1">PRODUCT(1+AE82:AE91)</f>
        <v>1.0102479552139476</v>
      </c>
      <c r="AM91" s="86">
        <f t="array" ref="AM91">PRODUCT(1+AG82:AG91)</f>
        <v>1.0102539981185326</v>
      </c>
      <c r="AP91" s="40">
        <f t="shared" ca="1" si="41"/>
        <v>-1.3474691650583459E-4</v>
      </c>
      <c r="AQ91" s="40">
        <f t="array" aca="1" ref="AQ91" ca="1">PRODUCT(1+$AP91:AP$107)-1</f>
        <v>7.5843367774841575E-4</v>
      </c>
    </row>
    <row r="92" spans="1:43" x14ac:dyDescent="0.25">
      <c r="A92" s="97">
        <f>Opt_BS!A91</f>
        <v>42139</v>
      </c>
      <c r="B92">
        <f t="shared" si="42"/>
        <v>1</v>
      </c>
      <c r="C92">
        <f t="shared" si="43"/>
        <v>1</v>
      </c>
      <c r="D92" s="92">
        <f>IFERROR(VLOOKUP(A92,HistData!E:H,4,FALSE),D91)</f>
        <v>0</v>
      </c>
      <c r="F92" s="9" t="str">
        <f t="shared" si="44"/>
        <v>$D$116</v>
      </c>
      <c r="G92" s="92">
        <f t="array" aca="1" ref="G92" ca="1">PRODUCT(1+D92:INDIRECT(F92))-1</f>
        <v>5.0000124995897011E-6</v>
      </c>
      <c r="H92" s="92">
        <f t="shared" ca="1" si="45"/>
        <v>5.0000124995897011E-6</v>
      </c>
      <c r="I92" s="60">
        <f t="shared" ca="1" si="32"/>
        <v>1.4788606274706464</v>
      </c>
      <c r="J92" s="60">
        <f t="shared" ca="1" si="33"/>
        <v>0</v>
      </c>
      <c r="K92" s="67">
        <f>IFERROR(VLOOKUP(A92,HistData!J:M,4,FALSE),K91)</f>
        <v>1.2500406263216135E-5</v>
      </c>
      <c r="L92" s="9" t="str">
        <f t="shared" si="46"/>
        <v>$K$116</v>
      </c>
      <c r="M92" s="92">
        <f t="array" aca="1" ref="M92" ca="1">PRODUCT(1+K92:INDIRECT(L92))-1</f>
        <v>2.500081252643227E-5</v>
      </c>
      <c r="N92" s="3">
        <f t="shared" ca="1" si="47"/>
        <v>2.500081252643227E-5</v>
      </c>
      <c r="O92" s="60">
        <f t="shared" ca="1" si="34"/>
        <v>106.62827757213947</v>
      </c>
      <c r="P92" s="60">
        <f t="shared" ca="1" si="35"/>
        <v>106.62827757213947</v>
      </c>
      <c r="Q92" s="56" t="b">
        <f t="shared" ca="1" si="48"/>
        <v>1</v>
      </c>
      <c r="R92" s="60">
        <f t="shared" ca="1" si="36"/>
        <v>108.10713819961012</v>
      </c>
      <c r="S92" s="3">
        <f t="shared" ca="1" si="37"/>
        <v>5.0995194050711942E-2</v>
      </c>
      <c r="T92" s="3">
        <f t="shared" si="49"/>
        <v>2120</v>
      </c>
      <c r="U92">
        <f>VLOOKUP(A92,Opt_BS!A:B,2,FALSE)</f>
        <v>2122.73</v>
      </c>
      <c r="V92">
        <f>VLOOKUP(A92,Opt_BS!A:B,2,FALSE)</f>
        <v>2122.73</v>
      </c>
      <c r="W92" s="60">
        <f t="shared" si="50"/>
        <v>29</v>
      </c>
      <c r="X92" s="14">
        <f t="shared" si="51"/>
        <v>29</v>
      </c>
      <c r="Y92" s="9" t="str">
        <f t="shared" si="52"/>
        <v>$A$117</v>
      </c>
      <c r="Z92" t="str">
        <f t="shared" ca="1" si="53"/>
        <v>06/19/15</v>
      </c>
      <c r="AA92" s="86" t="str">
        <f t="shared" ca="1" si="38"/>
        <v>SPX US 06/19/15 P2120 Index</v>
      </c>
      <c r="AB92">
        <v>29</v>
      </c>
      <c r="AD92" s="14">
        <f t="shared" ca="1" si="39"/>
        <v>106.62049394499856</v>
      </c>
      <c r="AE92" s="59">
        <f t="shared" ca="1" si="54"/>
        <v>-8.8245520546426093E-7</v>
      </c>
      <c r="AF92" s="59"/>
      <c r="AG92" s="88">
        <f>IFERROR(VLOOKUP(A92,HistData!P:R,3,FALSE),AG91)</f>
        <v>1.2637516129461179E-3</v>
      </c>
      <c r="AH92" s="84">
        <f>IFERROR(VLOOKUP(A92,HistData!T:V,3,FALSE),AH91)</f>
        <v>7.6000000000009393E-4</v>
      </c>
      <c r="AI92" s="1">
        <f t="shared" ca="1" si="55"/>
        <v>106.28438623500095</v>
      </c>
      <c r="AJ92" s="86">
        <f t="shared" si="40"/>
        <v>106.60047939033167</v>
      </c>
      <c r="AK92" s="84"/>
      <c r="AL92" s="1">
        <f t="array" aca="1" ref="AL92" ca="1">PRODUCT(1+AE83:AE92)</f>
        <v>1.0049507890537015</v>
      </c>
      <c r="AM92" s="86">
        <f t="array" ref="AM92">PRODUCT(1+AG83:AG92)</f>
        <v>1.0059608136644302</v>
      </c>
      <c r="AP92" s="40">
        <f t="shared" ca="1" si="41"/>
        <v>1.2646340681515822E-3</v>
      </c>
      <c r="AQ92" s="40">
        <f t="array" aca="1" ref="AQ92" ca="1">PRODUCT(1+$AP92:AP$107)-1</f>
        <v>8.9330096380435542E-4</v>
      </c>
    </row>
    <row r="93" spans="1:43" x14ac:dyDescent="0.25">
      <c r="A93" s="97">
        <f>Opt_BS!A92</f>
        <v>42142</v>
      </c>
      <c r="B93">
        <f t="shared" si="42"/>
        <v>0</v>
      </c>
      <c r="C93">
        <f t="shared" si="43"/>
        <v>0</v>
      </c>
      <c r="D93" s="92">
        <f>IFERROR(VLOOKUP(A93,HistData!E:H,4,FALSE),D92)</f>
        <v>-4.1666770833614919E-6</v>
      </c>
      <c r="F93" s="9" t="str">
        <f t="shared" si="44"/>
        <v>$D$116</v>
      </c>
      <c r="G93" s="92">
        <f t="array" aca="1" ref="G93" ca="1">PRODUCT(1+D93:INDIRECT(F93))-1</f>
        <v>5.0000124995897011E-6</v>
      </c>
      <c r="H93" s="92" t="str">
        <f t="shared" si="45"/>
        <v>NN</v>
      </c>
      <c r="I93" s="60">
        <f t="shared" ca="1" si="32"/>
        <v>1.4788606274706464</v>
      </c>
      <c r="J93" s="60">
        <f t="shared" ca="1" si="33"/>
        <v>1.4788606274706464</v>
      </c>
      <c r="K93" s="67">
        <f>IFERROR(VLOOKUP(A93,HistData!J:M,4,FALSE),K92)</f>
        <v>-1.2500250004987556E-5</v>
      </c>
      <c r="L93" s="9" t="str">
        <f t="shared" si="46"/>
        <v>$K$116</v>
      </c>
      <c r="M93" s="92">
        <f t="array" aca="1" ref="M93" ca="1">PRODUCT(1+K93:INDIRECT(L93))-1</f>
        <v>1.2500250005320623E-5</v>
      </c>
      <c r="N93" s="3" t="str">
        <f t="shared" si="47"/>
        <v>NN</v>
      </c>
      <c r="O93" s="60">
        <f t="shared" ca="1" si="34"/>
        <v>106.62961046892826</v>
      </c>
      <c r="P93" s="60">
        <f t="shared" ca="1" si="35"/>
        <v>106.62961046892826</v>
      </c>
      <c r="Q93" s="56" t="b">
        <f t="shared" ca="1" si="48"/>
        <v>1</v>
      </c>
      <c r="R93" s="60">
        <f t="shared" ca="1" si="36"/>
        <v>108.10847109639892</v>
      </c>
      <c r="S93" s="3">
        <f t="shared" ca="1" si="37"/>
        <v>5.0995194050711942E-2</v>
      </c>
      <c r="T93" s="3">
        <f t="shared" si="49"/>
        <v>2120</v>
      </c>
      <c r="U93">
        <f>VLOOKUP(A93,Opt_BS!A:B,2,FALSE)</f>
        <v>2129.1999999999998</v>
      </c>
      <c r="V93">
        <f>VLOOKUP(A93,Opt_BS!A:B,2,FALSE)</f>
        <v>2129.1999999999998</v>
      </c>
      <c r="W93" s="60" t="str">
        <f t="shared" si="50"/>
        <v>NN</v>
      </c>
      <c r="X93" s="14">
        <f t="shared" si="51"/>
        <v>25.24</v>
      </c>
      <c r="Y93" s="9" t="str">
        <f t="shared" si="52"/>
        <v>$A$117</v>
      </c>
      <c r="Z93" t="str">
        <f t="shared" ca="1" si="53"/>
        <v>06/19/15</v>
      </c>
      <c r="AA93" s="86" t="str">
        <f t="shared" ca="1" si="38"/>
        <v>SPX US 06/19/15 P2120 Index</v>
      </c>
      <c r="AB93">
        <v>25.24</v>
      </c>
      <c r="AD93" s="14">
        <f t="shared" ca="1" si="39"/>
        <v>106.82135239855894</v>
      </c>
      <c r="AE93" s="59">
        <f t="shared" ca="1" si="54"/>
        <v>1.8838634687248224E-3</v>
      </c>
      <c r="AF93" s="59"/>
      <c r="AG93" s="88">
        <f>IFERROR(VLOOKUP(A93,HistData!P:R,3,FALSE),AG92)</f>
        <v>1.7205186799171823E-3</v>
      </c>
      <c r="AH93" s="84">
        <f>IFERROR(VLOOKUP(A93,HistData!T:V,3,FALSE),AH92)</f>
        <v>3.0399999999999316E-3</v>
      </c>
      <c r="AI93" s="1">
        <f t="shared" ca="1" si="55"/>
        <v>106.47455214211976</v>
      </c>
      <c r="AJ93" s="86">
        <f t="shared" si="40"/>
        <v>106.78388750641086</v>
      </c>
      <c r="AK93" s="84"/>
      <c r="AL93" s="1">
        <f t="array" aca="1" ref="AL93" ca="1">PRODUCT(1+AE84:AE93)</f>
        <v>1.0048290793234469</v>
      </c>
      <c r="AM93" s="86">
        <f t="array" ref="AM93">PRODUCT(1+AG84:AG93)</f>
        <v>1.0059639361978905</v>
      </c>
      <c r="AP93" s="40">
        <f t="shared" ca="1" si="41"/>
        <v>-1.6334478880764003E-4</v>
      </c>
      <c r="AQ93" s="40">
        <f t="array" aca="1" ref="AQ93" ca="1">PRODUCT(1+$AP93:AP$107)-1</f>
        <v>-3.7086409697584255E-4</v>
      </c>
    </row>
    <row r="94" spans="1:43" x14ac:dyDescent="0.25">
      <c r="A94" s="97">
        <f>Opt_BS!A93</f>
        <v>42143</v>
      </c>
      <c r="B94">
        <f t="shared" si="42"/>
        <v>0</v>
      </c>
      <c r="C94">
        <f t="shared" si="43"/>
        <v>0</v>
      </c>
      <c r="D94" s="92">
        <f>IFERROR(VLOOKUP(A94,HistData!E:H,4,FALSE),D93)</f>
        <v>-8.3333888892811459E-6</v>
      </c>
      <c r="F94" s="9" t="str">
        <f t="shared" si="44"/>
        <v>$D$116</v>
      </c>
      <c r="G94" s="92">
        <f t="array" aca="1" ref="G94" ca="1">PRODUCT(1+D94:INDIRECT(F94))-1</f>
        <v>9.1667277779539091E-6</v>
      </c>
      <c r="H94" s="92" t="str">
        <f t="shared" si="45"/>
        <v>NN</v>
      </c>
      <c r="I94" s="60">
        <f t="shared" ca="1" si="32"/>
        <v>1.4788544655359603</v>
      </c>
      <c r="J94" s="60">
        <f t="shared" ca="1" si="33"/>
        <v>1.4788544655359603</v>
      </c>
      <c r="K94" s="67">
        <f>IFERROR(VLOOKUP(A94,HistData!J:M,4,FALSE),K93)</f>
        <v>-1.2500406263216135E-5</v>
      </c>
      <c r="L94" s="9" t="str">
        <f t="shared" si="46"/>
        <v>$K$116</v>
      </c>
      <c r="M94" s="92">
        <f t="array" aca="1" ref="M94" ca="1">PRODUCT(1+K94:INDIRECT(L94))-1</f>
        <v>2.500081252643227E-5</v>
      </c>
      <c r="N94" s="3" t="str">
        <f t="shared" si="47"/>
        <v>NN</v>
      </c>
      <c r="O94" s="60">
        <f t="shared" ca="1" si="34"/>
        <v>106.62827757213947</v>
      </c>
      <c r="P94" s="60">
        <f t="shared" ca="1" si="35"/>
        <v>106.62827757213947</v>
      </c>
      <c r="Q94" s="56" t="b">
        <f t="shared" ca="1" si="48"/>
        <v>1</v>
      </c>
      <c r="R94" s="60">
        <f t="shared" ca="1" si="36"/>
        <v>108.10713203767543</v>
      </c>
      <c r="S94" s="3">
        <f t="shared" ca="1" si="37"/>
        <v>5.0995194050711942E-2</v>
      </c>
      <c r="T94" s="3">
        <f t="shared" si="49"/>
        <v>2120</v>
      </c>
      <c r="U94">
        <f>VLOOKUP(A94,Opt_BS!A:B,2,FALSE)</f>
        <v>2127.83</v>
      </c>
      <c r="V94">
        <f>VLOOKUP(A94,Opt_BS!A:B,2,FALSE)</f>
        <v>2127.83</v>
      </c>
      <c r="W94" s="60" t="str">
        <f t="shared" si="50"/>
        <v>NN</v>
      </c>
      <c r="X94" s="14">
        <f t="shared" si="51"/>
        <v>25.35</v>
      </c>
      <c r="Y94" s="9" t="str">
        <f t="shared" si="52"/>
        <v>$A$117</v>
      </c>
      <c r="Z94" t="str">
        <f t="shared" ca="1" si="53"/>
        <v>06/19/15</v>
      </c>
      <c r="AA94" s="86" t="str">
        <f t="shared" ca="1" si="38"/>
        <v>SPX US 06/19/15 P2120 Index</v>
      </c>
      <c r="AB94">
        <v>25.35</v>
      </c>
      <c r="AD94" s="14">
        <f t="shared" ca="1" si="39"/>
        <v>106.81440386848988</v>
      </c>
      <c r="AE94" s="59">
        <f t="shared" ca="1" si="54"/>
        <v>-6.5048137970924458E-5</v>
      </c>
      <c r="AF94" s="59"/>
      <c r="AG94" s="88">
        <f>IFERROR(VLOOKUP(A94,HistData!P:R,3,FALSE),AG93)</f>
        <v>1.9231406876873969E-4</v>
      </c>
      <c r="AH94" s="84">
        <f>IFERROR(VLOOKUP(A94,HistData!T:V,3,FALSE),AH93)</f>
        <v>-1.2000000000000899E-4</v>
      </c>
      <c r="AI94" s="1">
        <f t="shared" ca="1" si="55"/>
        <v>106.46797413321312</v>
      </c>
      <c r="AJ94" s="86">
        <f t="shared" si="40"/>
        <v>106.80442355029616</v>
      </c>
      <c r="AK94" s="84"/>
      <c r="AL94" s="1">
        <f t="array" aca="1" ref="AL94" ca="1">PRODUCT(1+AE85:AE94)</f>
        <v>1.0093027159276979</v>
      </c>
      <c r="AM94" s="86">
        <f t="array" ref="AM94">PRODUCT(1+AG85:AG94)</f>
        <v>1.0108372931564871</v>
      </c>
      <c r="AP94" s="40">
        <f t="shared" ca="1" si="41"/>
        <v>2.5736220673966415E-4</v>
      </c>
      <c r="AQ94" s="40">
        <f t="array" aca="1" ref="AQ94" ca="1">PRODUCT(1+$AP94:AP$107)-1</f>
        <v>-2.0755321090359935E-4</v>
      </c>
    </row>
    <row r="95" spans="1:43" x14ac:dyDescent="0.25">
      <c r="A95" s="97">
        <f>Opt_BS!A94</f>
        <v>42144</v>
      </c>
      <c r="B95">
        <f t="shared" si="42"/>
        <v>0</v>
      </c>
      <c r="C95">
        <f t="shared" si="43"/>
        <v>0</v>
      </c>
      <c r="D95" s="92">
        <f>IFERROR(VLOOKUP(A95,HistData!E:H,4,FALSE),D94)</f>
        <v>0</v>
      </c>
      <c r="F95" s="9" t="str">
        <f t="shared" si="44"/>
        <v>$D$116</v>
      </c>
      <c r="G95" s="92">
        <f t="array" aca="1" ref="G95" ca="1">PRODUCT(1+D95:INDIRECT(F95))-1</f>
        <v>1.7500262503800101E-5</v>
      </c>
      <c r="H95" s="92" t="str">
        <f t="shared" si="45"/>
        <v>NN</v>
      </c>
      <c r="I95" s="60">
        <f t="shared" ca="1" si="32"/>
        <v>1.4788421416665885</v>
      </c>
      <c r="J95" s="60">
        <f t="shared" ca="1" si="33"/>
        <v>1.4788421416665885</v>
      </c>
      <c r="K95" s="67">
        <f>IFERROR(VLOOKUP(A95,HistData!J:M,4,FALSE),K94)</f>
        <v>1.2500562525330494E-5</v>
      </c>
      <c r="L95" s="9" t="str">
        <f t="shared" si="46"/>
        <v>$K$116</v>
      </c>
      <c r="M95" s="92">
        <f t="array" aca="1" ref="M95" ca="1">PRODUCT(1+K95:INDIRECT(L95))-1</f>
        <v>3.7501687575769438E-5</v>
      </c>
      <c r="N95" s="3" t="str">
        <f t="shared" si="47"/>
        <v>NN</v>
      </c>
      <c r="O95" s="60">
        <f t="shared" ca="1" si="34"/>
        <v>106.62694467535067</v>
      </c>
      <c r="P95" s="60">
        <f t="shared" ca="1" si="35"/>
        <v>106.62694467535067</v>
      </c>
      <c r="Q95" s="56" t="b">
        <f t="shared" ca="1" si="48"/>
        <v>1</v>
      </c>
      <c r="R95" s="60">
        <f t="shared" ca="1" si="36"/>
        <v>108.10578681701726</v>
      </c>
      <c r="S95" s="3">
        <f t="shared" ca="1" si="37"/>
        <v>5.0995194050711942E-2</v>
      </c>
      <c r="T95" s="3">
        <f t="shared" si="49"/>
        <v>2120</v>
      </c>
      <c r="U95">
        <f>VLOOKUP(A95,Opt_BS!A:B,2,FALSE)</f>
        <v>2125.85</v>
      </c>
      <c r="V95">
        <f>VLOOKUP(A95,Opt_BS!A:B,2,FALSE)</f>
        <v>2125.85</v>
      </c>
      <c r="W95" s="60" t="str">
        <f t="shared" si="50"/>
        <v>NN</v>
      </c>
      <c r="X95" s="14">
        <f t="shared" si="51"/>
        <v>26</v>
      </c>
      <c r="Y95" s="9" t="str">
        <f t="shared" si="52"/>
        <v>$A$117</v>
      </c>
      <c r="Z95" t="str">
        <f t="shared" ca="1" si="53"/>
        <v>06/19/15</v>
      </c>
      <c r="AA95" s="86" t="str">
        <f t="shared" ca="1" si="38"/>
        <v>SPX US 06/19/15 P2120 Index</v>
      </c>
      <c r="AB95">
        <v>26</v>
      </c>
      <c r="AD95" s="14">
        <f t="shared" ca="1" si="39"/>
        <v>106.77991177169875</v>
      </c>
      <c r="AE95" s="59">
        <f t="shared" ca="1" si="54"/>
        <v>-3.2291615682833452E-4</v>
      </c>
      <c r="AF95" s="59"/>
      <c r="AG95" s="88">
        <f>IFERROR(VLOOKUP(A95,HistData!P:R,3,FALSE),AG94)</f>
        <v>-9.2823423327947907E-5</v>
      </c>
      <c r="AH95" s="84">
        <f>IFERROR(VLOOKUP(A95,HistData!T:V,3,FALSE),AH94)</f>
        <v>-1.7999999999995797E-4</v>
      </c>
      <c r="AI95" s="1">
        <f t="shared" ca="1" si="55"/>
        <v>106.43532117508009</v>
      </c>
      <c r="AJ95" s="86">
        <f t="shared" si="40"/>
        <v>106.79450959807566</v>
      </c>
      <c r="AK95" s="84"/>
      <c r="AL95" s="1">
        <f t="array" aca="1" ref="AL95" ca="1">PRODUCT(1+AE86:AE95)</f>
        <v>1.0110486261264182</v>
      </c>
      <c r="AM95" s="86">
        <f t="array" ref="AM95">PRODUCT(1+AG86:AG95)</f>
        <v>1.0125825858086692</v>
      </c>
      <c r="AP95" s="40">
        <f t="shared" ca="1" si="41"/>
        <v>2.3009273350038661E-4</v>
      </c>
      <c r="AQ95" s="40">
        <f t="array" aca="1" ref="AQ95" ca="1">PRODUCT(1+$AP95:AP$107)-1</f>
        <v>-4.6479579677116689E-4</v>
      </c>
    </row>
    <row r="96" spans="1:43" x14ac:dyDescent="0.25">
      <c r="A96" s="97">
        <f>Opt_BS!A95</f>
        <v>42145</v>
      </c>
      <c r="B96">
        <f t="shared" si="42"/>
        <v>0</v>
      </c>
      <c r="C96">
        <f t="shared" si="43"/>
        <v>0</v>
      </c>
      <c r="D96" s="92">
        <f>IFERROR(VLOOKUP(A96,HistData!E:H,4,FALSE),D95)</f>
        <v>8.3334583351746261E-6</v>
      </c>
      <c r="F96" s="9" t="str">
        <f t="shared" si="44"/>
        <v>$D$116</v>
      </c>
      <c r="G96" s="92">
        <f t="array" aca="1" ref="G96" ca="1">PRODUCT(1+D96:INDIRECT(F96))-1</f>
        <v>1.7500262503800101E-5</v>
      </c>
      <c r="H96" s="92" t="str">
        <f t="shared" si="45"/>
        <v>NN</v>
      </c>
      <c r="I96" s="60">
        <f t="shared" ca="1" si="32"/>
        <v>1.4788421416665885</v>
      </c>
      <c r="J96" s="60">
        <f t="shared" ca="1" si="33"/>
        <v>1.4788421416665885</v>
      </c>
      <c r="K96" s="67">
        <f>IFERROR(VLOOKUP(A96,HistData!J:M,4,FALSE),K95)</f>
        <v>0</v>
      </c>
      <c r="L96" s="9" t="str">
        <f t="shared" si="46"/>
        <v>$K$116</v>
      </c>
      <c r="M96" s="92">
        <f t="array" aca="1" ref="M96" ca="1">PRODUCT(1+K96:INDIRECT(L96))-1</f>
        <v>2.500081252643227E-5</v>
      </c>
      <c r="N96" s="3" t="str">
        <f t="shared" si="47"/>
        <v>NN</v>
      </c>
      <c r="O96" s="60">
        <f t="shared" ca="1" si="34"/>
        <v>106.62827757213947</v>
      </c>
      <c r="P96" s="60">
        <f t="shared" ca="1" si="35"/>
        <v>106.62827757213947</v>
      </c>
      <c r="Q96" s="56" t="b">
        <f t="shared" ca="1" si="48"/>
        <v>1</v>
      </c>
      <c r="R96" s="60">
        <f t="shared" ca="1" si="36"/>
        <v>108.10711971380606</v>
      </c>
      <c r="S96" s="3">
        <f t="shared" ca="1" si="37"/>
        <v>5.0995194050711942E-2</v>
      </c>
      <c r="T96" s="3">
        <f t="shared" si="49"/>
        <v>2120</v>
      </c>
      <c r="U96">
        <f>VLOOKUP(A96,Opt_BS!A:B,2,FALSE)</f>
        <v>2130.8200000000002</v>
      </c>
      <c r="V96">
        <f>VLOOKUP(A96,Opt_BS!A:B,2,FALSE)</f>
        <v>2130.8200000000002</v>
      </c>
      <c r="W96" s="60" t="str">
        <f t="shared" si="50"/>
        <v>NN</v>
      </c>
      <c r="X96" s="14">
        <f t="shared" si="51"/>
        <v>21.91</v>
      </c>
      <c r="Y96" s="9" t="str">
        <f t="shared" si="52"/>
        <v>$A$117</v>
      </c>
      <c r="Z96" t="str">
        <f t="shared" ca="1" si="53"/>
        <v>06/19/15</v>
      </c>
      <c r="AA96" s="86" t="str">
        <f t="shared" ca="1" si="38"/>
        <v>SPX US 06/19/15 P2120 Index</v>
      </c>
      <c r="AB96">
        <v>21.91</v>
      </c>
      <c r="AD96" s="14">
        <f t="shared" ca="1" si="39"/>
        <v>106.98981501215496</v>
      </c>
      <c r="AE96" s="59">
        <f t="shared" ca="1" si="54"/>
        <v>1.9657558896002403E-3</v>
      </c>
      <c r="AF96" s="59"/>
      <c r="AG96" s="88">
        <f>IFERROR(VLOOKUP(A96,HistData!P:R,3,FALSE),AG95)</f>
        <v>1.5980372654333941E-3</v>
      </c>
      <c r="AH96" s="84">
        <f>IFERROR(VLOOKUP(A96,HistData!T:V,3,FALSE),AH95)</f>
        <v>1.7400000000000748E-3</v>
      </c>
      <c r="AI96" s="1">
        <f t="shared" ca="1" si="55"/>
        <v>106.63403547750377</v>
      </c>
      <c r="AJ96" s="86">
        <f t="shared" si="40"/>
        <v>106.96517120415707</v>
      </c>
      <c r="AK96" s="84"/>
      <c r="AL96" s="1">
        <f t="array" aca="1" ref="AL96" ca="1">PRODUCT(1+AE87:AE96)</f>
        <v>1.0105685854293323</v>
      </c>
      <c r="AM96" s="86">
        <f t="array" ref="AM96">PRODUCT(1+AG87:AG96)</f>
        <v>1.0118703903429147</v>
      </c>
      <c r="AP96" s="40">
        <f t="shared" ca="1" si="41"/>
        <v>-3.677186241668462E-4</v>
      </c>
      <c r="AQ96" s="40">
        <f t="array" aca="1" ref="AQ96" ca="1">PRODUCT(1+$AP96:AP$107)-1</f>
        <v>-6.9472867825093321E-4</v>
      </c>
    </row>
    <row r="97" spans="1:45" x14ac:dyDescent="0.25">
      <c r="A97" s="97">
        <f>Opt_BS!A96</f>
        <v>42146</v>
      </c>
      <c r="B97">
        <f t="shared" si="42"/>
        <v>0</v>
      </c>
      <c r="C97">
        <f t="shared" si="43"/>
        <v>0</v>
      </c>
      <c r="D97" s="92">
        <f>IFERROR(VLOOKUP(A97,HistData!E:H,4,FALSE),D96)</f>
        <v>0</v>
      </c>
      <c r="F97" s="9" t="str">
        <f t="shared" si="44"/>
        <v>$D$116</v>
      </c>
      <c r="G97" s="92">
        <f t="array" aca="1" ref="G97" ca="1">PRODUCT(1+D97:INDIRECT(F97))-1</f>
        <v>9.1667277779539091E-6</v>
      </c>
      <c r="H97" s="92" t="str">
        <f t="shared" si="45"/>
        <v>NN</v>
      </c>
      <c r="I97" s="60">
        <f t="shared" ca="1" si="32"/>
        <v>1.4788544655359603</v>
      </c>
      <c r="J97" s="60">
        <f t="shared" ca="1" si="33"/>
        <v>1.4788544655359603</v>
      </c>
      <c r="K97" s="67">
        <f>IFERROR(VLOOKUP(A97,HistData!J:M,4,FALSE),K96)</f>
        <v>0</v>
      </c>
      <c r="L97" s="9" t="str">
        <f t="shared" si="46"/>
        <v>$K$116</v>
      </c>
      <c r="M97" s="92">
        <f t="array" aca="1" ref="M97" ca="1">PRODUCT(1+K97:INDIRECT(L97))-1</f>
        <v>2.500081252643227E-5</v>
      </c>
      <c r="N97" s="3" t="str">
        <f t="shared" si="47"/>
        <v>NN</v>
      </c>
      <c r="O97" s="60">
        <f t="shared" ca="1" si="34"/>
        <v>106.62827757213947</v>
      </c>
      <c r="P97" s="60">
        <f t="shared" ca="1" si="35"/>
        <v>106.62827757213947</v>
      </c>
      <c r="Q97" s="56" t="b">
        <f t="shared" ca="1" si="48"/>
        <v>1</v>
      </c>
      <c r="R97" s="60">
        <f t="shared" ca="1" si="36"/>
        <v>108.10713203767543</v>
      </c>
      <c r="S97" s="3">
        <f t="shared" ca="1" si="37"/>
        <v>5.0995194050711942E-2</v>
      </c>
      <c r="T97" s="3">
        <f t="shared" si="49"/>
        <v>2120</v>
      </c>
      <c r="U97">
        <f>VLOOKUP(A97,Opt_BS!A:B,2,FALSE)</f>
        <v>2126.06</v>
      </c>
      <c r="V97">
        <f>VLOOKUP(A97,Opt_BS!A:B,2,FALSE)</f>
        <v>2126.06</v>
      </c>
      <c r="W97" s="60" t="str">
        <f t="shared" si="50"/>
        <v>NN</v>
      </c>
      <c r="X97" s="14">
        <f t="shared" si="51"/>
        <v>22.6</v>
      </c>
      <c r="Y97" s="9" t="str">
        <f t="shared" si="52"/>
        <v>$A$117</v>
      </c>
      <c r="Z97" t="str">
        <f t="shared" ca="1" si="53"/>
        <v>06/19/15</v>
      </c>
      <c r="AA97" s="86" t="str">
        <f t="shared" ca="1" si="38"/>
        <v>SPX US 06/19/15 P2120 Index</v>
      </c>
      <c r="AB97">
        <v>22.6</v>
      </c>
      <c r="AD97" s="14">
        <f t="shared" ca="1" si="39"/>
        <v>106.95464065212934</v>
      </c>
      <c r="AE97" s="59">
        <f t="shared" ca="1" si="54"/>
        <v>-3.2876363064671121E-4</v>
      </c>
      <c r="AF97" s="59"/>
      <c r="AG97" s="88">
        <f>IFERROR(VLOOKUP(A97,HistData!P:R,3,FALSE),AG96)</f>
        <v>-3.5749515064442683E-4</v>
      </c>
      <c r="AH97" s="84">
        <f>IFERROR(VLOOKUP(A97,HistData!T:V,3,FALSE),AH96)</f>
        <v>-4.9999999999994493E-4</v>
      </c>
      <c r="AI97" s="1">
        <f t="shared" ca="1" si="55"/>
        <v>106.60073937661078</v>
      </c>
      <c r="AJ97" s="86">
        <f t="shared" si="40"/>
        <v>106.92693167416374</v>
      </c>
      <c r="AK97" s="84"/>
      <c r="AL97" s="1">
        <f t="array" aca="1" ref="AL97" ca="1">PRODUCT(1+AE88:AE97)</f>
        <v>1.0046372627303783</v>
      </c>
      <c r="AM97" s="86">
        <f t="array" ref="AM97">PRODUCT(1+AG88:AG97)</f>
        <v>1.0055874478882245</v>
      </c>
      <c r="AP97" s="40">
        <f t="shared" ca="1" si="41"/>
        <v>-2.8731519997715615E-5</v>
      </c>
      <c r="AQ97" s="40">
        <f t="array" aca="1" ref="AQ97" ca="1">PRODUCT(1+$AP97:AP$107)-1</f>
        <v>-3.271303460048447E-4</v>
      </c>
    </row>
    <row r="98" spans="1:45" x14ac:dyDescent="0.25">
      <c r="A98" s="97">
        <f>Opt_BS!A97</f>
        <v>42149</v>
      </c>
      <c r="B98">
        <f t="shared" si="42"/>
        <v>0</v>
      </c>
      <c r="C98">
        <f t="shared" si="43"/>
        <v>0</v>
      </c>
      <c r="D98" s="92">
        <f>IFERROR(VLOOKUP(A98,HistData!E:H,4,FALSE),D97)</f>
        <v>0</v>
      </c>
      <c r="F98" s="9" t="str">
        <f t="shared" si="44"/>
        <v>$D$116</v>
      </c>
      <c r="G98" s="92">
        <f t="array" aca="1" ref="G98" ca="1">PRODUCT(1+D98:INDIRECT(F98))-1</f>
        <v>9.1667277779539091E-6</v>
      </c>
      <c r="H98" s="92" t="str">
        <f t="shared" si="45"/>
        <v>NN</v>
      </c>
      <c r="I98" s="60">
        <f t="shared" ca="1" si="32"/>
        <v>1.4788544655359603</v>
      </c>
      <c r="J98" s="60">
        <f t="shared" ca="1" si="33"/>
        <v>1.4788544655359603</v>
      </c>
      <c r="K98" s="67">
        <f>IFERROR(VLOOKUP(A98,HistData!J:M,4,FALSE),K97)</f>
        <v>0</v>
      </c>
      <c r="L98" s="9" t="str">
        <f t="shared" si="46"/>
        <v>$K$116</v>
      </c>
      <c r="M98" s="92">
        <f t="array" aca="1" ref="M98" ca="1">PRODUCT(1+K98:INDIRECT(L98))-1</f>
        <v>2.500081252643227E-5</v>
      </c>
      <c r="N98" s="3" t="str">
        <f t="shared" si="47"/>
        <v>NN</v>
      </c>
      <c r="O98" s="60">
        <f t="shared" ca="1" si="34"/>
        <v>106.62827757213947</v>
      </c>
      <c r="P98" s="60">
        <f t="shared" ca="1" si="35"/>
        <v>106.62827757213947</v>
      </c>
      <c r="Q98" s="56" t="b">
        <f t="shared" ca="1" si="48"/>
        <v>1</v>
      </c>
      <c r="R98" s="60">
        <f t="shared" ca="1" si="36"/>
        <v>108.10713203767543</v>
      </c>
      <c r="S98" s="3">
        <f t="shared" ca="1" si="37"/>
        <v>5.0995194050711942E-2</v>
      </c>
      <c r="T98" s="3">
        <f t="shared" si="49"/>
        <v>2120</v>
      </c>
      <c r="U98">
        <f>VLOOKUP(A98,Opt_BS!A:B,2,FALSE)</f>
        <v>2126.06</v>
      </c>
      <c r="V98">
        <f>VLOOKUP(A98,Opt_BS!A:B,2,FALSE)</f>
        <v>2126.06</v>
      </c>
      <c r="W98" s="60" t="str">
        <f t="shared" si="50"/>
        <v>NN</v>
      </c>
      <c r="X98" s="14">
        <f t="shared" si="51"/>
        <v>22.6</v>
      </c>
      <c r="Y98" s="9" t="str">
        <f t="shared" si="52"/>
        <v>$A$117</v>
      </c>
      <c r="Z98" t="str">
        <f t="shared" ca="1" si="53"/>
        <v>06/19/15</v>
      </c>
      <c r="AA98" s="86" t="str">
        <f t="shared" ca="1" si="38"/>
        <v>SPX US 06/19/15 P2120 Index</v>
      </c>
      <c r="AB98">
        <v>22.6</v>
      </c>
      <c r="AD98" s="14">
        <f t="shared" ca="1" si="39"/>
        <v>106.95464065212934</v>
      </c>
      <c r="AE98" s="59">
        <f t="shared" ca="1" si="54"/>
        <v>0</v>
      </c>
      <c r="AF98" s="59"/>
      <c r="AG98" s="88">
        <f>IFERROR(VLOOKUP(A98,HistData!P:R,3,FALSE),AG97)</f>
        <v>-3.5749515064442683E-4</v>
      </c>
      <c r="AH98" s="84">
        <f>IFERROR(VLOOKUP(A98,HistData!T:V,3,FALSE),AH97)</f>
        <v>-4.9999999999994493E-4</v>
      </c>
      <c r="AI98" s="1">
        <f t="shared" ca="1" si="55"/>
        <v>106.60073937661078</v>
      </c>
      <c r="AJ98" s="86">
        <f t="shared" si="40"/>
        <v>106.88870581461694</v>
      </c>
      <c r="AK98" s="84"/>
      <c r="AL98" s="1">
        <f t="array" aca="1" ref="AL98" ca="1">PRODUCT(1+AE89:AE98)</f>
        <v>1.0051745210616851</v>
      </c>
      <c r="AM98" s="86">
        <f t="array" ref="AM98">PRODUCT(1+AG89:AG98)</f>
        <v>1.005690085913945</v>
      </c>
      <c r="AP98" s="40">
        <f t="shared" ca="1" si="41"/>
        <v>-3.5749515064442683E-4</v>
      </c>
      <c r="AQ98" s="40">
        <f t="array" aca="1" ref="AQ98" ca="1">PRODUCT(1+$AP98:AP$107)-1</f>
        <v>-2.9840739970510288E-4</v>
      </c>
    </row>
    <row r="99" spans="1:45" x14ac:dyDescent="0.25">
      <c r="A99" s="97">
        <f>Opt_BS!A98</f>
        <v>42150</v>
      </c>
      <c r="B99">
        <f t="shared" si="42"/>
        <v>0</v>
      </c>
      <c r="C99">
        <f t="shared" si="43"/>
        <v>0</v>
      </c>
      <c r="D99" s="92">
        <f>IFERROR(VLOOKUP(A99,HistData!E:H,4,FALSE),D98)</f>
        <v>4.1666944445850618E-6</v>
      </c>
      <c r="F99" s="9" t="str">
        <f t="shared" si="44"/>
        <v>$D$116</v>
      </c>
      <c r="G99" s="92">
        <f t="array" aca="1" ref="G99" ca="1">PRODUCT(1+D99:INDIRECT(F99))-1</f>
        <v>9.1667277779539091E-6</v>
      </c>
      <c r="H99" s="92" t="str">
        <f t="shared" si="45"/>
        <v>NN</v>
      </c>
      <c r="I99" s="60">
        <f t="shared" ca="1" si="32"/>
        <v>1.4788544655359603</v>
      </c>
      <c r="J99" s="60">
        <f t="shared" ca="1" si="33"/>
        <v>1.4788544655359603</v>
      </c>
      <c r="K99" s="67">
        <f>IFERROR(VLOOKUP(A99,HistData!J:M,4,FALSE),K98)</f>
        <v>1.2500406263216135E-5</v>
      </c>
      <c r="L99" s="9" t="str">
        <f t="shared" si="46"/>
        <v>$K$116</v>
      </c>
      <c r="M99" s="92">
        <f t="array" aca="1" ref="M99" ca="1">PRODUCT(1+K99:INDIRECT(L99))-1</f>
        <v>2.500081252643227E-5</v>
      </c>
      <c r="N99" s="3" t="str">
        <f t="shared" si="47"/>
        <v>NN</v>
      </c>
      <c r="O99" s="60">
        <f t="shared" ca="1" si="34"/>
        <v>106.62827757213947</v>
      </c>
      <c r="P99" s="60">
        <f t="shared" ca="1" si="35"/>
        <v>106.62827757213947</v>
      </c>
      <c r="Q99" s="56" t="b">
        <f t="shared" ca="1" si="48"/>
        <v>1</v>
      </c>
      <c r="R99" s="60">
        <f t="shared" ca="1" si="36"/>
        <v>108.10713203767543</v>
      </c>
      <c r="S99" s="3">
        <f t="shared" ca="1" si="37"/>
        <v>5.0995194050711942E-2</v>
      </c>
      <c r="T99" s="3">
        <f t="shared" si="49"/>
        <v>2120</v>
      </c>
      <c r="U99">
        <f>VLOOKUP(A99,Opt_BS!A:B,2,FALSE)</f>
        <v>2104.1999999999998</v>
      </c>
      <c r="V99">
        <f>VLOOKUP(A99,Opt_BS!A:B,2,FALSE)</f>
        <v>2104.1999999999998</v>
      </c>
      <c r="W99" s="60" t="str">
        <f t="shared" si="50"/>
        <v>NN</v>
      </c>
      <c r="X99" s="14">
        <f t="shared" si="51"/>
        <v>34.1</v>
      </c>
      <c r="Y99" s="9" t="str">
        <f t="shared" si="52"/>
        <v>$A$117</v>
      </c>
      <c r="Z99" t="str">
        <f t="shared" ca="1" si="53"/>
        <v>06/19/15</v>
      </c>
      <c r="AA99" s="86" t="str">
        <f t="shared" ca="1" si="38"/>
        <v>SPX US 06/19/15 P2120 Index</v>
      </c>
      <c r="AB99">
        <v>34.1</v>
      </c>
      <c r="AD99" s="14">
        <f t="shared" ca="1" si="39"/>
        <v>106.36819592054616</v>
      </c>
      <c r="AE99" s="59">
        <f t="shared" ca="1" si="54"/>
        <v>-5.483116281888134E-3</v>
      </c>
      <c r="AF99" s="59"/>
      <c r="AG99" s="88">
        <f>IFERROR(VLOOKUP(A99,HistData!P:R,3,FALSE),AG98)</f>
        <v>-5.556401782816911E-3</v>
      </c>
      <c r="AH99" s="84">
        <f>IFERROR(VLOOKUP(A99,HistData!T:V,3,FALSE),AH98)</f>
        <v>-5.6000000000000494E-3</v>
      </c>
      <c r="AI99" s="1">
        <f t="shared" ca="1" si="55"/>
        <v>106.04560075966734</v>
      </c>
      <c r="AJ99" s="86">
        <f t="shared" si="40"/>
        <v>106.29478921906561</v>
      </c>
      <c r="AK99" s="84"/>
      <c r="AL99" s="1">
        <f t="array" aca="1" ref="AL99" ca="1">PRODUCT(1+AE90:AE99)</f>
        <v>1.0000128111629998</v>
      </c>
      <c r="AM99" s="86">
        <f t="array" ref="AM99">PRODUCT(1+AG90:AG99)</f>
        <v>1.0005553838673886</v>
      </c>
      <c r="AP99" s="40">
        <f t="shared" ca="1" si="41"/>
        <v>-7.3285500928776948E-5</v>
      </c>
      <c r="AQ99" s="40">
        <f t="array" aca="1" ref="AQ99" ca="1">PRODUCT(1+$AP99:AP$107)-1</f>
        <v>5.9108882077829605E-5</v>
      </c>
    </row>
    <row r="100" spans="1:45" x14ac:dyDescent="0.25">
      <c r="A100" s="97">
        <f>Opt_BS!A99</f>
        <v>42151</v>
      </c>
      <c r="B100">
        <f t="shared" si="42"/>
        <v>0</v>
      </c>
      <c r="C100">
        <f t="shared" si="43"/>
        <v>0</v>
      </c>
      <c r="D100" s="92">
        <f>IFERROR(VLOOKUP(A100,HistData!E:H,4,FALSE),D99)</f>
        <v>-8.3333541667229838E-6</v>
      </c>
      <c r="F100" s="9" t="str">
        <f t="shared" si="44"/>
        <v>$D$116</v>
      </c>
      <c r="G100" s="92">
        <f t="array" aca="1" ref="G100" ca="1">PRODUCT(1+D100:INDIRECT(F100))-1</f>
        <v>5.0000124995897011E-6</v>
      </c>
      <c r="H100" s="92" t="str">
        <f t="shared" si="45"/>
        <v>NN</v>
      </c>
      <c r="I100" s="60">
        <f t="shared" ca="1" si="32"/>
        <v>1.4788606274706462</v>
      </c>
      <c r="J100" s="60">
        <f t="shared" ca="1" si="33"/>
        <v>1.4788606274706462</v>
      </c>
      <c r="K100" s="67">
        <f>IFERROR(VLOOKUP(A100,HistData!J:M,4,FALSE),K99)</f>
        <v>1.2500250005098579E-5</v>
      </c>
      <c r="L100" s="9" t="str">
        <f t="shared" si="46"/>
        <v>$K$116</v>
      </c>
      <c r="M100" s="92">
        <f t="array" aca="1" ref="M100" ca="1">PRODUCT(1+K100:INDIRECT(L100))-1</f>
        <v>1.2500250005320623E-5</v>
      </c>
      <c r="N100" s="3" t="str">
        <f t="shared" si="47"/>
        <v>NN</v>
      </c>
      <c r="O100" s="60">
        <f t="shared" ca="1" si="34"/>
        <v>106.62961046892826</v>
      </c>
      <c r="P100" s="60">
        <f t="shared" ca="1" si="35"/>
        <v>106.62961046892826</v>
      </c>
      <c r="Q100" s="56" t="b">
        <f t="shared" ca="1" si="48"/>
        <v>1</v>
      </c>
      <c r="R100" s="60">
        <f t="shared" ca="1" si="36"/>
        <v>108.10847109639892</v>
      </c>
      <c r="S100" s="3">
        <f t="shared" ca="1" si="37"/>
        <v>5.0995194050711942E-2</v>
      </c>
      <c r="T100" s="3">
        <f t="shared" si="49"/>
        <v>2120</v>
      </c>
      <c r="U100">
        <f>VLOOKUP(A100,Opt_BS!A:B,2,FALSE)</f>
        <v>2123.48</v>
      </c>
      <c r="V100">
        <f>VLOOKUP(A100,Opt_BS!A:B,2,FALSE)</f>
        <v>2123.48</v>
      </c>
      <c r="W100" s="60" t="str">
        <f t="shared" si="50"/>
        <v>NN</v>
      </c>
      <c r="X100" s="14">
        <f t="shared" si="51"/>
        <v>24</v>
      </c>
      <c r="Y100" s="9" t="str">
        <f t="shared" si="52"/>
        <v>$A$117</v>
      </c>
      <c r="Z100" t="str">
        <f t="shared" ca="1" si="53"/>
        <v>06/19/15</v>
      </c>
      <c r="AA100" s="86" t="str">
        <f t="shared" ca="1" si="38"/>
        <v>SPX US 06/19/15 P2120 Index</v>
      </c>
      <c r="AB100">
        <v>24</v>
      </c>
      <c r="AD100" s="14">
        <f t="shared" ca="1" si="39"/>
        <v>106.88458643918183</v>
      </c>
      <c r="AE100" s="59">
        <f t="shared" ca="1" si="54"/>
        <v>4.8547454825820235E-3</v>
      </c>
      <c r="AF100" s="59"/>
      <c r="AG100" s="88">
        <f>IFERROR(VLOOKUP(A100,HistData!P:R,3,FALSE),AG99)</f>
        <v>5.6140864955580572E-3</v>
      </c>
      <c r="AH100" s="84">
        <f>IFERROR(VLOOKUP(A100,HistData!T:V,3,FALSE),AH99)</f>
        <v>5.4899999999999949E-3</v>
      </c>
      <c r="AI100" s="1">
        <f t="shared" ca="1" si="55"/>
        <v>106.53456026030264</v>
      </c>
      <c r="AJ100" s="86">
        <f t="shared" si="40"/>
        <v>106.89153735976855</v>
      </c>
      <c r="AK100" s="84"/>
      <c r="AL100" s="1">
        <f t="array" aca="1" ref="AL100" ca="1">PRODUCT(1+AE91:AE100)</f>
        <v>1.0037192123813998</v>
      </c>
      <c r="AM100" s="86">
        <f t="array" ref="AM100">PRODUCT(1+AG91:AG100)</f>
        <v>1.0051073237099317</v>
      </c>
      <c r="AP100" s="40">
        <f t="shared" ca="1" si="41"/>
        <v>7.5934101297603362E-4</v>
      </c>
      <c r="AQ100" s="40">
        <f t="array" aca="1" ref="AQ100" ca="1">PRODUCT(1+$AP100:AP$107)-1</f>
        <v>1.324040863066589E-4</v>
      </c>
    </row>
    <row r="101" spans="1:45" x14ac:dyDescent="0.25">
      <c r="A101" s="97">
        <f>Opt_BS!A100</f>
        <v>42152</v>
      </c>
      <c r="B101">
        <f t="shared" si="42"/>
        <v>0</v>
      </c>
      <c r="C101">
        <f t="shared" si="43"/>
        <v>0</v>
      </c>
      <c r="D101" s="92">
        <f>IFERROR(VLOOKUP(A101,HistData!E:H,4,FALSE),D100)</f>
        <v>8.3334236120613525E-6</v>
      </c>
      <c r="F101" s="9" t="str">
        <f t="shared" si="44"/>
        <v>$D$116</v>
      </c>
      <c r="G101" s="92">
        <f t="array" aca="1" ref="G101" ca="1">PRODUCT(1+D101:INDIRECT(F101))-1</f>
        <v>1.3333477778765257E-5</v>
      </c>
      <c r="H101" s="92" t="str">
        <f t="shared" si="45"/>
        <v>NN</v>
      </c>
      <c r="I101" s="60">
        <f t="shared" ca="1" si="32"/>
        <v>1.4788483036012743</v>
      </c>
      <c r="J101" s="60">
        <f t="shared" ca="1" si="33"/>
        <v>1.4788483036012743</v>
      </c>
      <c r="K101" s="67">
        <f>IFERROR(VLOOKUP(A101,HistData!J:M,4,FALSE),K100)</f>
        <v>0</v>
      </c>
      <c r="L101" s="9" t="str">
        <f t="shared" si="46"/>
        <v>$K$116</v>
      </c>
      <c r="M101" s="92">
        <f t="array" aca="1" ref="M101" ca="1">PRODUCT(1+K101:INDIRECT(L101))-1</f>
        <v>0</v>
      </c>
      <c r="N101" s="3" t="str">
        <f t="shared" si="47"/>
        <v>NN</v>
      </c>
      <c r="O101" s="60">
        <f t="shared" ca="1" si="34"/>
        <v>106.63094336571707</v>
      </c>
      <c r="P101" s="60">
        <f t="shared" ca="1" si="35"/>
        <v>106.63094336571707</v>
      </c>
      <c r="Q101" s="56" t="b">
        <f t="shared" ca="1" si="48"/>
        <v>1</v>
      </c>
      <c r="R101" s="60">
        <f t="shared" ca="1" si="36"/>
        <v>108.10979166931834</v>
      </c>
      <c r="S101" s="3">
        <f t="shared" ca="1" si="37"/>
        <v>5.0995194050711942E-2</v>
      </c>
      <c r="T101" s="3">
        <f t="shared" si="49"/>
        <v>2120</v>
      </c>
      <c r="U101">
        <f>VLOOKUP(A101,Opt_BS!A:B,2,FALSE)</f>
        <v>2120.79</v>
      </c>
      <c r="V101">
        <f>VLOOKUP(A101,Opt_BS!A:B,2,FALSE)</f>
        <v>2120.79</v>
      </c>
      <c r="W101" s="60" t="str">
        <f t="shared" si="50"/>
        <v>NN</v>
      </c>
      <c r="X101" s="14">
        <f t="shared" si="51"/>
        <v>24</v>
      </c>
      <c r="Y101" s="9" t="str">
        <f t="shared" si="52"/>
        <v>$A$117</v>
      </c>
      <c r="Z101" t="str">
        <f t="shared" ca="1" si="53"/>
        <v>06/19/15</v>
      </c>
      <c r="AA101" s="86" t="str">
        <f t="shared" ca="1" si="38"/>
        <v>SPX US 06/19/15 P2120 Index</v>
      </c>
      <c r="AB101">
        <v>24</v>
      </c>
      <c r="AD101" s="14">
        <f t="shared" ca="1" si="39"/>
        <v>106.88590701210126</v>
      </c>
      <c r="AE101" s="59">
        <f t="shared" ca="1" si="54"/>
        <v>1.2355129616059557E-5</v>
      </c>
      <c r="AF101" s="59"/>
      <c r="AG101" s="88">
        <f>IFERROR(VLOOKUP(A101,HistData!P:R,3,FALSE),AG100)</f>
        <v>-5.6953265210157866E-4</v>
      </c>
      <c r="AH101" s="84">
        <f>IFERROR(VLOOKUP(A101,HistData!T:V,3,FALSE),AH100)</f>
        <v>-4.1000000000002146E-4</v>
      </c>
      <c r="AI101" s="1">
        <f t="shared" ca="1" si="55"/>
        <v>106.53581037997496</v>
      </c>
      <c r="AJ101" s="86">
        <f t="shared" si="40"/>
        <v>106.83065913900883</v>
      </c>
      <c r="AK101" s="84"/>
      <c r="AL101" s="1">
        <f t="array" aca="1" ref="AL101" ca="1">PRODUCT(1+AE92:AE101)</f>
        <v>1.0024884404044734</v>
      </c>
      <c r="AM101" s="86">
        <f t="array" ref="AM101">PRODUCT(1+AG92:AG101)</f>
        <v>1.0034257553865118</v>
      </c>
      <c r="AP101" s="40">
        <f t="shared" ca="1" si="41"/>
        <v>-5.8188778171763822E-4</v>
      </c>
      <c r="AQ101" s="40">
        <f t="array" aca="1" ref="AQ101" ca="1">PRODUCT(1+$AP101:AP$107)-1</f>
        <v>-6.2646122896536927E-4</v>
      </c>
    </row>
    <row r="102" spans="1:45" x14ac:dyDescent="0.25">
      <c r="A102" s="97">
        <f>Opt_BS!A101</f>
        <v>42153</v>
      </c>
      <c r="B102">
        <f t="shared" si="42"/>
        <v>0</v>
      </c>
      <c r="C102">
        <f t="shared" si="43"/>
        <v>0</v>
      </c>
      <c r="D102" s="92">
        <f>IFERROR(VLOOKUP(A102,HistData!E:H,4,FALSE),D101)</f>
        <v>0</v>
      </c>
      <c r="F102" s="9" t="str">
        <f t="shared" si="44"/>
        <v>$D$116</v>
      </c>
      <c r="G102" s="92">
        <f t="array" aca="1" ref="G102" ca="1">PRODUCT(1+D102:INDIRECT(F102))-1</f>
        <v>5.0000124995897011E-6</v>
      </c>
      <c r="H102" s="92" t="str">
        <f t="shared" si="45"/>
        <v>NN</v>
      </c>
      <c r="I102" s="60">
        <f t="shared" ca="1" si="32"/>
        <v>1.4788606274706462</v>
      </c>
      <c r="J102" s="60">
        <f t="shared" ca="1" si="33"/>
        <v>1.4788606274706462</v>
      </c>
      <c r="K102" s="67">
        <f>IFERROR(VLOOKUP(A102,HistData!J:M,4,FALSE),K101)</f>
        <v>0</v>
      </c>
      <c r="L102" s="9" t="str">
        <f t="shared" si="46"/>
        <v>$K$116</v>
      </c>
      <c r="M102" s="92">
        <f t="array" aca="1" ref="M102" ca="1">PRODUCT(1+K102:INDIRECT(L102))-1</f>
        <v>0</v>
      </c>
      <c r="N102" s="3" t="str">
        <f t="shared" si="47"/>
        <v>NN</v>
      </c>
      <c r="O102" s="60">
        <f t="shared" ca="1" si="34"/>
        <v>106.63094336571707</v>
      </c>
      <c r="P102" s="60">
        <f t="shared" ca="1" si="35"/>
        <v>106.63094336571707</v>
      </c>
      <c r="Q102" s="56" t="b">
        <f t="shared" ca="1" si="48"/>
        <v>1</v>
      </c>
      <c r="R102" s="60">
        <f t="shared" ca="1" si="36"/>
        <v>108.10980399318773</v>
      </c>
      <c r="S102" s="3">
        <f t="shared" ca="1" si="37"/>
        <v>5.0995194050711942E-2</v>
      </c>
      <c r="T102" s="3">
        <f t="shared" si="49"/>
        <v>2120</v>
      </c>
      <c r="U102">
        <f>VLOOKUP(A102,Opt_BS!A:B,2,FALSE)</f>
        <v>2107.39</v>
      </c>
      <c r="V102">
        <f>VLOOKUP(A102,Opt_BS!A:B,2,FALSE)</f>
        <v>2107.39</v>
      </c>
      <c r="W102" s="60" t="str">
        <f t="shared" si="50"/>
        <v>NN</v>
      </c>
      <c r="X102" s="14">
        <f t="shared" si="51"/>
        <v>29.75</v>
      </c>
      <c r="Y102" s="9" t="str">
        <f t="shared" si="52"/>
        <v>$A$117</v>
      </c>
      <c r="Z102" t="str">
        <f t="shared" ca="1" si="53"/>
        <v>06/19/15</v>
      </c>
      <c r="AA102" s="86" t="str">
        <f t="shared" ca="1" si="38"/>
        <v>SPX US 06/19/15 P2120 Index</v>
      </c>
      <c r="AB102">
        <v>29.75</v>
      </c>
      <c r="AD102" s="14">
        <f t="shared" ca="1" si="39"/>
        <v>106.59269697017905</v>
      </c>
      <c r="AE102" s="59">
        <f t="shared" ca="1" si="54"/>
        <v>-2.7432058174798879E-3</v>
      </c>
      <c r="AF102" s="59"/>
      <c r="AG102" s="88">
        <f>IFERROR(VLOOKUP(A102,HistData!P:R,3,FALSE),AG101)</f>
        <v>-3.1739721035021207E-3</v>
      </c>
      <c r="AH102" s="84">
        <f>IFERROR(VLOOKUP(A102,HistData!T:V,3,FALSE),AH101)</f>
        <v>-3.4800000000000386E-3</v>
      </c>
      <c r="AI102" s="1">
        <f t="shared" ca="1" si="55"/>
        <v>106.25824341747094</v>
      </c>
      <c r="AJ102" s="86">
        <f t="shared" si="40"/>
        <v>106.49158160710287</v>
      </c>
      <c r="AK102" s="84"/>
      <c r="AL102" s="1">
        <f t="array" aca="1" ref="AL102" ca="1">PRODUCT(1+AE93:AE102)</f>
        <v>0.99973929050794064</v>
      </c>
      <c r="AM102" s="86">
        <f t="array" ref="AM102">PRODUCT(1+AG93:AG102)</f>
        <v>0.9989784494042464</v>
      </c>
      <c r="AP102" s="40">
        <f t="shared" ca="1" si="41"/>
        <v>-4.3076628602223277E-4</v>
      </c>
      <c r="AQ102" s="40">
        <f t="array" aca="1" ref="AQ102" ca="1">PRODUCT(1+$AP102:AP$107)-1</f>
        <v>-4.4599399093181447E-5</v>
      </c>
    </row>
    <row r="103" spans="1:45" x14ac:dyDescent="0.25">
      <c r="A103" s="97">
        <f>Opt_BS!A102</f>
        <v>42156</v>
      </c>
      <c r="B103">
        <f t="shared" si="42"/>
        <v>0</v>
      </c>
      <c r="C103">
        <f t="shared" si="43"/>
        <v>0</v>
      </c>
      <c r="D103" s="92">
        <f>IFERROR(VLOOKUP(A103,HistData!E:H,4,FALSE),D102)</f>
        <v>-8.3333541667229838E-6</v>
      </c>
      <c r="F103" s="9" t="str">
        <f t="shared" si="44"/>
        <v>$D$116</v>
      </c>
      <c r="G103" s="92">
        <f t="array" aca="1" ref="G103" ca="1">PRODUCT(1+D103:INDIRECT(F103))-1</f>
        <v>5.0000124995897011E-6</v>
      </c>
      <c r="H103" s="92" t="str">
        <f t="shared" si="45"/>
        <v>NN</v>
      </c>
      <c r="I103" s="60">
        <f t="shared" ca="1" si="32"/>
        <v>1.4788606274706462</v>
      </c>
      <c r="J103" s="60">
        <f t="shared" ca="1" si="33"/>
        <v>1.4788606274706462</v>
      </c>
      <c r="K103" s="67">
        <f>IFERROR(VLOOKUP(A103,HistData!J:M,4,FALSE),K102)</f>
        <v>-1.2500093750644758E-5</v>
      </c>
      <c r="L103" s="9" t="str">
        <f t="shared" si="46"/>
        <v>$K$116</v>
      </c>
      <c r="M103" s="92">
        <f t="array" aca="1" ref="M103" ca="1">PRODUCT(1+K103:INDIRECT(L103))-1</f>
        <v>0</v>
      </c>
      <c r="N103" s="3" t="str">
        <f t="shared" si="47"/>
        <v>NN</v>
      </c>
      <c r="O103" s="60">
        <f t="shared" ca="1" si="34"/>
        <v>106.63094336571707</v>
      </c>
      <c r="P103" s="60">
        <f t="shared" ca="1" si="35"/>
        <v>106.63094336571707</v>
      </c>
      <c r="Q103" s="56" t="b">
        <f t="shared" ca="1" si="48"/>
        <v>1</v>
      </c>
      <c r="R103" s="60">
        <f t="shared" ca="1" si="36"/>
        <v>108.10980399318773</v>
      </c>
      <c r="S103" s="3">
        <f t="shared" ca="1" si="37"/>
        <v>5.0995194050711942E-2</v>
      </c>
      <c r="T103" s="3">
        <f t="shared" si="49"/>
        <v>2120</v>
      </c>
      <c r="U103">
        <f>VLOOKUP(A103,Opt_BS!A:B,2,FALSE)</f>
        <v>2111.73</v>
      </c>
      <c r="V103">
        <f>VLOOKUP(A103,Opt_BS!A:B,2,FALSE)</f>
        <v>2111.73</v>
      </c>
      <c r="W103" s="60" t="str">
        <f t="shared" si="50"/>
        <v>NN</v>
      </c>
      <c r="X103" s="14">
        <f t="shared" si="51"/>
        <v>24.08</v>
      </c>
      <c r="Y103" s="9" t="str">
        <f t="shared" si="52"/>
        <v>$A$117</v>
      </c>
      <c r="Z103" t="str">
        <f t="shared" ca="1" si="53"/>
        <v>06/19/15</v>
      </c>
      <c r="AA103" s="86" t="str">
        <f t="shared" ca="1" si="38"/>
        <v>SPX US 06/19/15 P2120 Index</v>
      </c>
      <c r="AB103">
        <v>24.08</v>
      </c>
      <c r="AD103" s="14">
        <f t="shared" ca="1" si="39"/>
        <v>106.88183972044658</v>
      </c>
      <c r="AE103" s="59">
        <f t="shared" ca="1" si="54"/>
        <v>2.7125943754704451E-3</v>
      </c>
      <c r="AF103" s="59"/>
      <c r="AG103" s="88">
        <f>IFERROR(VLOOKUP(A103,HistData!P:R,3,FALSE),AG102)</f>
        <v>1.555478741790628E-3</v>
      </c>
      <c r="AH103" s="84">
        <f>IFERROR(VLOOKUP(A103,HistData!T:V,3,FALSE),AH102)</f>
        <v>1.6799999999999038E-3</v>
      </c>
      <c r="AI103" s="1">
        <f t="shared" ca="1" si="55"/>
        <v>106.53199791003091</v>
      </c>
      <c r="AJ103" s="86">
        <f t="shared" si="40"/>
        <v>106.65722699847238</v>
      </c>
      <c r="AK103" s="84"/>
      <c r="AL103" s="1">
        <f t="array" aca="1" ref="AL103" ca="1">PRODUCT(1+AE94:AE103)</f>
        <v>1.0005662474826378</v>
      </c>
      <c r="AM103" s="86">
        <f t="array" ref="AM103">PRODUCT(1+AG94:AG103)</f>
        <v>0.99881386123977833</v>
      </c>
      <c r="AP103" s="40">
        <f t="shared" ca="1" si="41"/>
        <v>-1.1571156336798172E-3</v>
      </c>
      <c r="AQ103" s="40">
        <f t="array" aca="1" ref="AQ103" ca="1">PRODUCT(1+$AP103:AP$107)-1</f>
        <v>3.8633330629256335E-4</v>
      </c>
    </row>
    <row r="104" spans="1:45" x14ac:dyDescent="0.25">
      <c r="A104" s="97">
        <f>Opt_BS!A103</f>
        <v>42157</v>
      </c>
      <c r="B104">
        <f t="shared" si="42"/>
        <v>0</v>
      </c>
      <c r="C104">
        <f t="shared" si="43"/>
        <v>0</v>
      </c>
      <c r="D104" s="92">
        <f>IFERROR(VLOOKUP(A104,HistData!E:H,4,FALSE),D103)</f>
        <v>0</v>
      </c>
      <c r="F104" s="9" t="str">
        <f t="shared" si="44"/>
        <v>$D$116</v>
      </c>
      <c r="G104" s="92">
        <f t="array" aca="1" ref="G104" ca="1">PRODUCT(1+D104:INDIRECT(F104))-1</f>
        <v>1.3333477778765257E-5</v>
      </c>
      <c r="H104" s="92" t="str">
        <f t="shared" si="45"/>
        <v>NN</v>
      </c>
      <c r="I104" s="60">
        <f t="shared" ca="1" si="32"/>
        <v>1.4788483036012743</v>
      </c>
      <c r="J104" s="60">
        <f t="shared" ca="1" si="33"/>
        <v>1.4788483036012743</v>
      </c>
      <c r="K104" s="67">
        <f>IFERROR(VLOOKUP(A104,HistData!J:M,4,FALSE),K103)</f>
        <v>-1.2500250004987556E-5</v>
      </c>
      <c r="L104" s="9" t="str">
        <f t="shared" si="46"/>
        <v>$K$116</v>
      </c>
      <c r="M104" s="92">
        <f t="array" aca="1" ref="M104" ca="1">PRODUCT(1+K104:INDIRECT(L104))-1</f>
        <v>1.2500250005098579E-5</v>
      </c>
      <c r="N104" s="3" t="str">
        <f t="shared" si="47"/>
        <v>NN</v>
      </c>
      <c r="O104" s="60">
        <f t="shared" ca="1" si="34"/>
        <v>106.62961046892828</v>
      </c>
      <c r="P104" s="60">
        <f t="shared" ca="1" si="35"/>
        <v>106.62961046892828</v>
      </c>
      <c r="Q104" s="56" t="b">
        <f t="shared" ca="1" si="48"/>
        <v>1</v>
      </c>
      <c r="R104" s="60">
        <f t="shared" ca="1" si="36"/>
        <v>108.10845877252954</v>
      </c>
      <c r="S104" s="3">
        <f t="shared" ca="1" si="37"/>
        <v>5.0995194050711942E-2</v>
      </c>
      <c r="T104" s="3">
        <f t="shared" si="49"/>
        <v>2120</v>
      </c>
      <c r="U104">
        <f>VLOOKUP(A104,Opt_BS!A:B,2,FALSE)</f>
        <v>2109.6</v>
      </c>
      <c r="V104">
        <f>VLOOKUP(A104,Opt_BS!A:B,2,FALSE)</f>
        <v>2109.6</v>
      </c>
      <c r="W104" s="60" t="str">
        <f t="shared" si="50"/>
        <v>NN</v>
      </c>
      <c r="X104" s="14">
        <f t="shared" si="51"/>
        <v>28.8</v>
      </c>
      <c r="Y104" s="9" t="str">
        <f t="shared" si="52"/>
        <v>$A$117</v>
      </c>
      <c r="Z104" t="str">
        <f t="shared" ca="1" si="53"/>
        <v>06/19/15</v>
      </c>
      <c r="AA104" s="86" t="str">
        <f t="shared" ca="1" si="38"/>
        <v>SPX US 06/19/15 P2120 Index</v>
      </c>
      <c r="AB104">
        <v>28.8</v>
      </c>
      <c r="AD104" s="14">
        <f t="shared" ca="1" si="39"/>
        <v>106.63979718386904</v>
      </c>
      <c r="AE104" s="59">
        <f t="shared" ca="1" si="54"/>
        <v>-2.2645805612123704E-3</v>
      </c>
      <c r="AF104" s="59"/>
      <c r="AG104" s="88">
        <f>IFERROR(VLOOKUP(A104,HistData!P:R,3,FALSE),AG103)</f>
        <v>-3.318510652419171E-4</v>
      </c>
      <c r="AH104" s="84">
        <f>IFERROR(VLOOKUP(A104,HistData!T:V,3,FALSE),AH103)</f>
        <v>-3.1999999999998696E-4</v>
      </c>
      <c r="AI104" s="1">
        <f t="shared" ca="1" si="55"/>
        <v>106.30286809055721</v>
      </c>
      <c r="AJ104" s="86">
        <f t="shared" si="40"/>
        <v>106.62183268407719</v>
      </c>
      <c r="AK104" s="84"/>
      <c r="AL104" s="1">
        <f t="array" aca="1" ref="AL104" ca="1">PRODUCT(1+AE95:AE104)</f>
        <v>0.99836532641388143</v>
      </c>
      <c r="AM104" s="86">
        <f t="array" ref="AM104">PRODUCT(1+AG95:AG104)</f>
        <v>0.99829041850375233</v>
      </c>
      <c r="AP104" s="40">
        <f t="shared" ca="1" si="41"/>
        <v>1.9327294959704533E-3</v>
      </c>
      <c r="AQ104" s="40">
        <f t="array" aca="1" ref="AQ104" ca="1">PRODUCT(1+$AP104:AP$107)-1</f>
        <v>1.5452369578139447E-3</v>
      </c>
    </row>
    <row r="105" spans="1:45" x14ac:dyDescent="0.25">
      <c r="A105" s="97">
        <f>Opt_BS!A104</f>
        <v>42158</v>
      </c>
      <c r="B105">
        <f t="shared" si="42"/>
        <v>0</v>
      </c>
      <c r="C105">
        <f t="shared" si="43"/>
        <v>0</v>
      </c>
      <c r="D105" s="92">
        <f>IFERROR(VLOOKUP(A105,HistData!E:H,4,FALSE),D104)</f>
        <v>-1.6666847224566794E-6</v>
      </c>
      <c r="F105" s="9" t="str">
        <f t="shared" si="44"/>
        <v>$D$116</v>
      </c>
      <c r="G105" s="92">
        <f t="array" aca="1" ref="G105" ca="1">PRODUCT(1+D105:INDIRECT(F105))-1</f>
        <v>1.3333477778765257E-5</v>
      </c>
      <c r="H105" s="92" t="str">
        <f t="shared" si="45"/>
        <v>NN</v>
      </c>
      <c r="I105" s="60">
        <f t="shared" ca="1" si="32"/>
        <v>1.4788483036012743</v>
      </c>
      <c r="J105" s="60">
        <f t="shared" ca="1" si="33"/>
        <v>1.4788483036012743</v>
      </c>
      <c r="K105" s="67">
        <f>IFERROR(VLOOKUP(A105,HistData!J:M,4,FALSE),K104)</f>
        <v>0</v>
      </c>
      <c r="L105" s="9" t="str">
        <f t="shared" si="46"/>
        <v>$K$116</v>
      </c>
      <c r="M105" s="92">
        <f t="array" aca="1" ref="M105" ca="1">PRODUCT(1+K105:INDIRECT(L105))-1</f>
        <v>2.500081252643227E-5</v>
      </c>
      <c r="N105" s="3" t="str">
        <f t="shared" si="47"/>
        <v>NN</v>
      </c>
      <c r="O105" s="60">
        <f t="shared" ca="1" si="34"/>
        <v>106.62827757213948</v>
      </c>
      <c r="P105" s="60">
        <f t="shared" ca="1" si="35"/>
        <v>106.62827757213948</v>
      </c>
      <c r="Q105" s="56" t="b">
        <f t="shared" ca="1" si="48"/>
        <v>1</v>
      </c>
      <c r="R105" s="60">
        <f t="shared" ca="1" si="36"/>
        <v>108.10712587574075</v>
      </c>
      <c r="S105" s="3">
        <f t="shared" ca="1" si="37"/>
        <v>5.0995194050711942E-2</v>
      </c>
      <c r="T105" s="3">
        <f t="shared" si="49"/>
        <v>2120</v>
      </c>
      <c r="U105">
        <f>VLOOKUP(A105,Opt_BS!A:B,2,FALSE)</f>
        <v>2114.0700000000002</v>
      </c>
      <c r="V105">
        <f>VLOOKUP(A105,Opt_BS!A:B,2,FALSE)</f>
        <v>2114.0700000000002</v>
      </c>
      <c r="W105" s="60" t="str">
        <f t="shared" si="50"/>
        <v>NN</v>
      </c>
      <c r="X105" s="14">
        <f t="shared" si="51"/>
        <v>23.05</v>
      </c>
      <c r="Y105" s="9" t="str">
        <f t="shared" si="52"/>
        <v>$A$117</v>
      </c>
      <c r="Z105" t="str">
        <f t="shared" ca="1" si="53"/>
        <v>06/19/15</v>
      </c>
      <c r="AA105" s="86" t="str">
        <f t="shared" ca="1" si="38"/>
        <v>SPX US 06/19/15 P2120 Index</v>
      </c>
      <c r="AB105">
        <v>23.05</v>
      </c>
      <c r="AD105" s="14">
        <f t="shared" ca="1" si="39"/>
        <v>106.93168665287183</v>
      </c>
      <c r="AE105" s="59">
        <f t="shared" ca="1" si="54"/>
        <v>2.7371532646438546E-3</v>
      </c>
      <c r="AF105" s="59"/>
      <c r="AG105" s="88">
        <f>IFERROR(VLOOKUP(A105,HistData!P:R,3,FALSE),AG104)</f>
        <v>1.9585712388794363E-3</v>
      </c>
      <c r="AH105" s="84">
        <f>IFERROR(VLOOKUP(A105,HistData!T:V,3,FALSE),AH104)</f>
        <v>1.8499999999999073E-3</v>
      </c>
      <c r="AI105" s="1">
        <f t="shared" ca="1" si="55"/>
        <v>106.57921706939504</v>
      </c>
      <c r="AJ105" s="86">
        <f t="shared" si="40"/>
        <v>106.83065913900884</v>
      </c>
      <c r="AK105" s="84"/>
      <c r="AL105" s="1">
        <f t="array" aca="1" ref="AL105" ca="1">PRODUCT(1+AE96:AE105)</f>
        <v>1.0014213804699295</v>
      </c>
      <c r="AM105" s="86">
        <f t="array" ref="AM105">PRODUCT(1+AG96:AG105)</f>
        <v>1.0003384962491912</v>
      </c>
      <c r="AP105" s="40">
        <f t="shared" ca="1" si="41"/>
        <v>-7.7858202576441826E-4</v>
      </c>
      <c r="AQ105" s="40">
        <f t="array" aca="1" ref="AQ105" ca="1">PRODUCT(1+$AP105:AP$107)-1</f>
        <v>-3.8674506456259916E-4</v>
      </c>
    </row>
    <row r="106" spans="1:45" x14ac:dyDescent="0.25">
      <c r="A106" s="97">
        <f>Opt_BS!A105</f>
        <v>42159</v>
      </c>
      <c r="B106">
        <f t="shared" si="42"/>
        <v>0</v>
      </c>
      <c r="C106">
        <f t="shared" si="43"/>
        <v>0</v>
      </c>
      <c r="D106" s="92">
        <f>IFERROR(VLOOKUP(A106,HistData!E:H,4,FALSE),D105)</f>
        <v>4.1667187506977399E-6</v>
      </c>
      <c r="F106" s="9" t="str">
        <f t="shared" si="44"/>
        <v>$D$116</v>
      </c>
      <c r="G106" s="92">
        <f t="array" aca="1" ref="G106" ca="1">PRODUCT(1+D106:INDIRECT(F106))-1</f>
        <v>1.5000187501890139E-5</v>
      </c>
      <c r="H106" s="92" t="str">
        <f t="shared" si="45"/>
        <v>NN</v>
      </c>
      <c r="I106" s="60">
        <f t="shared" ca="1" si="32"/>
        <v>1.4788458388273999</v>
      </c>
      <c r="J106" s="60">
        <f t="shared" ca="1" si="33"/>
        <v>1.4788458388273999</v>
      </c>
      <c r="K106" s="67">
        <f>IFERROR(VLOOKUP(A106,HistData!J:M,4,FALSE),K105)</f>
        <v>-1.2500406263216135E-5</v>
      </c>
      <c r="L106" s="9" t="str">
        <f t="shared" si="46"/>
        <v>$K$116</v>
      </c>
      <c r="M106" s="92">
        <f t="array" aca="1" ref="M106" ca="1">PRODUCT(1+K106:INDIRECT(L106))-1</f>
        <v>2.500081252643227E-5</v>
      </c>
      <c r="N106" s="3" t="str">
        <f t="shared" si="47"/>
        <v>NN</v>
      </c>
      <c r="O106" s="60">
        <f t="shared" ca="1" si="34"/>
        <v>106.62827757213948</v>
      </c>
      <c r="P106" s="60">
        <f t="shared" ca="1" si="35"/>
        <v>106.62827757213948</v>
      </c>
      <c r="Q106" s="56" t="b">
        <f t="shared" ca="1" si="48"/>
        <v>1</v>
      </c>
      <c r="R106" s="60">
        <f t="shared" ca="1" si="36"/>
        <v>108.10712341096688</v>
      </c>
      <c r="S106" s="3">
        <f t="shared" ca="1" si="37"/>
        <v>5.0995194050711942E-2</v>
      </c>
      <c r="T106" s="3">
        <f t="shared" si="49"/>
        <v>2120</v>
      </c>
      <c r="U106">
        <f>VLOOKUP(A106,Opt_BS!A:B,2,FALSE)</f>
        <v>2095.84</v>
      </c>
      <c r="V106">
        <f>VLOOKUP(A106,Opt_BS!A:B,2,FALSE)</f>
        <v>2095.84</v>
      </c>
      <c r="W106" s="60" t="str">
        <f t="shared" si="50"/>
        <v>NN</v>
      </c>
      <c r="X106" s="14">
        <f t="shared" si="51"/>
        <v>35.549999999999997</v>
      </c>
      <c r="Y106" s="9" t="str">
        <f t="shared" si="52"/>
        <v>$A$117</v>
      </c>
      <c r="Z106" t="str">
        <f t="shared" ca="1" si="53"/>
        <v>06/19/15</v>
      </c>
      <c r="AA106" s="86" t="str">
        <f t="shared" ca="1" si="38"/>
        <v>SPX US 06/19/15 P2120 Index</v>
      </c>
      <c r="AB106">
        <v>35.549999999999997</v>
      </c>
      <c r="AD106" s="14">
        <f t="shared" ca="1" si="39"/>
        <v>106.29424426246406</v>
      </c>
      <c r="AE106" s="59">
        <f t="shared" ca="1" si="54"/>
        <v>-5.9612114085235701E-3</v>
      </c>
      <c r="AF106" s="59"/>
      <c r="AG106" s="88">
        <f>IFERROR(VLOOKUP(A106,HistData!P:R,3,FALSE),AG105)</f>
        <v>-5.6521883179274646E-3</v>
      </c>
      <c r="AH106" s="84">
        <f>IFERROR(VLOOKUP(A106,HistData!T:V,3,FALSE),AH105)</f>
        <v>-5.6500000000000439E-3</v>
      </c>
      <c r="AI106" s="1">
        <f t="shared" ca="1" si="55"/>
        <v>105.97579552022485</v>
      </c>
      <c r="AJ106" s="86">
        <f t="shared" si="40"/>
        <v>106.22683213542685</v>
      </c>
      <c r="AK106" s="84"/>
      <c r="AL106" s="1">
        <f t="array" aca="1" ref="AL106" ca="1">PRODUCT(1+AE97:AE106)</f>
        <v>0.99349871995187677</v>
      </c>
      <c r="AM106" s="86">
        <f t="array" ref="AM106">PRODUCT(1+AG97:AG106)</f>
        <v>0.9930973880524061</v>
      </c>
      <c r="AP106" s="40">
        <f t="shared" ca="1" si="41"/>
        <v>3.0902309059610555E-4</v>
      </c>
      <c r="AQ106" s="40">
        <f t="array" aca="1" ref="AQ106" ca="1">PRODUCT(1+$AP106:AP$107)-1</f>
        <v>3.9214227612949237E-4</v>
      </c>
    </row>
    <row r="107" spans="1:45" x14ac:dyDescent="0.25">
      <c r="A107" s="97">
        <f>Opt_BS!A106</f>
        <v>42160</v>
      </c>
      <c r="B107">
        <f t="shared" si="42"/>
        <v>0</v>
      </c>
      <c r="C107">
        <f t="shared" si="43"/>
        <v>0</v>
      </c>
      <c r="D107" s="92">
        <f>IFERROR(VLOOKUP(A107,HistData!E:H,4,FALSE),D106)</f>
        <v>-4.1667013891411031E-6</v>
      </c>
      <c r="F107" s="9" t="str">
        <f t="shared" si="44"/>
        <v>$D$116</v>
      </c>
      <c r="G107" s="92">
        <f t="array" aca="1" ref="G107" ca="1">PRODUCT(1+D107:INDIRECT(F107))-1</f>
        <v>1.0833423611744664E-5</v>
      </c>
      <c r="H107" s="92" t="str">
        <f t="shared" si="45"/>
        <v>NN</v>
      </c>
      <c r="I107" s="60">
        <f t="shared" ca="1" si="32"/>
        <v>1.478852000762086</v>
      </c>
      <c r="J107" s="60">
        <f t="shared" ca="1" si="33"/>
        <v>1.478852000762086</v>
      </c>
      <c r="K107" s="67">
        <f>IFERROR(VLOOKUP(A107,HistData!J:M,4,FALSE),K106)</f>
        <v>1.2500562525330494E-5</v>
      </c>
      <c r="L107" s="9" t="str">
        <f t="shared" si="46"/>
        <v>$K$116</v>
      </c>
      <c r="M107" s="92">
        <f t="array" aca="1" ref="M107" ca="1">PRODUCT(1+K107:INDIRECT(L107))-1</f>
        <v>3.7501687575769438E-5</v>
      </c>
      <c r="N107" s="3" t="str">
        <f t="shared" si="47"/>
        <v>NN</v>
      </c>
      <c r="O107" s="60">
        <f t="shared" ca="1" si="34"/>
        <v>106.62694467535069</v>
      </c>
      <c r="P107" s="60">
        <f t="shared" ca="1" si="35"/>
        <v>106.62694467535069</v>
      </c>
      <c r="Q107" s="56" t="b">
        <f t="shared" ca="1" si="48"/>
        <v>1</v>
      </c>
      <c r="R107" s="60">
        <f t="shared" ca="1" si="36"/>
        <v>108.10579667611277</v>
      </c>
      <c r="S107" s="3">
        <f t="shared" ca="1" si="37"/>
        <v>5.0995194050711942E-2</v>
      </c>
      <c r="T107" s="3">
        <f t="shared" si="49"/>
        <v>2120</v>
      </c>
      <c r="U107">
        <f>VLOOKUP(A107,Opt_BS!A:B,2,FALSE)</f>
        <v>2092.83</v>
      </c>
      <c r="V107">
        <f>VLOOKUP(A107,Opt_BS!A:B,2,FALSE)</f>
        <v>2092.83</v>
      </c>
      <c r="W107" s="60" t="str">
        <f t="shared" si="50"/>
        <v>NN</v>
      </c>
      <c r="X107" s="14">
        <f t="shared" si="51"/>
        <v>36.1</v>
      </c>
      <c r="Y107" s="9" t="str">
        <f t="shared" si="52"/>
        <v>$A$117</v>
      </c>
      <c r="Z107" t="str">
        <f t="shared" ca="1" si="53"/>
        <v>06/19/15</v>
      </c>
      <c r="AA107" s="86" t="str">
        <f t="shared" ca="1" si="38"/>
        <v>SPX US 06/19/15 P2120 Index</v>
      </c>
      <c r="AB107">
        <v>36.1</v>
      </c>
      <c r="AD107" s="14">
        <f t="shared" ca="1" si="39"/>
        <v>106.26487017088208</v>
      </c>
      <c r="AE107" s="59">
        <f t="shared" ca="1" si="54"/>
        <v>-2.7634696295930627E-4</v>
      </c>
      <c r="AF107" s="59"/>
      <c r="AG107" s="88">
        <f>IFERROR(VLOOKUP(A107,HistData!P:R,3,FALSE),AG106)</f>
        <v>-1.9325345523846238E-4</v>
      </c>
      <c r="AH107" s="84">
        <f>IFERROR(VLOOKUP(A107,HistData!T:V,3,FALSE),AH106)</f>
        <v>2.9999999999974492E-5</v>
      </c>
      <c r="AI107" s="1">
        <f t="shared" ca="1" si="55"/>
        <v>105.94798077108787</v>
      </c>
      <c r="AJ107" s="86">
        <f t="shared" si="40"/>
        <v>106.20630343307764</v>
      </c>
      <c r="AK107" s="84"/>
      <c r="AL107" s="1">
        <f t="array" aca="1" ref="AL107" ca="1">PRODUCT(1+AE98:AE107)</f>
        <v>0.99355081297041836</v>
      </c>
      <c r="AM107" s="86">
        <f t="array" ref="AM107">PRODUCT(1+AG6:AG107)</f>
        <v>1.062063034330776</v>
      </c>
      <c r="AP107" s="40">
        <f t="shared" ref="AP107:AP170" ca="1" si="56">AG107-AE107</f>
        <v>8.3093507720843895E-5</v>
      </c>
      <c r="AQ107" s="40">
        <f t="array" aca="1" ref="AQ107" ca="1">PRODUCT(1+$AP$107:AP107)-1</f>
        <v>8.3093507720732873E-5</v>
      </c>
      <c r="AS107" s="40">
        <f t="shared" ref="AS107:AS170" si="57">U107/U106-1</f>
        <v>-1.4361783342240475E-3</v>
      </c>
    </row>
    <row r="108" spans="1:45" x14ac:dyDescent="0.25">
      <c r="A108" s="97">
        <f>Opt_BS!A107</f>
        <v>42163</v>
      </c>
      <c r="B108">
        <f t="shared" si="42"/>
        <v>0</v>
      </c>
      <c r="C108">
        <f t="shared" si="43"/>
        <v>0</v>
      </c>
      <c r="D108" s="92">
        <f>IFERROR(VLOOKUP(A108,HistData!E:H,4,FALSE),D107)</f>
        <v>5.8334062509324269E-6</v>
      </c>
      <c r="F108" s="9" t="str">
        <f t="shared" si="44"/>
        <v>$D$116</v>
      </c>
      <c r="G108" s="92">
        <f t="array" aca="1" ref="G108" ca="1">PRODUCT(1+D108:INDIRECT(F108))-1</f>
        <v>1.5000187501890139E-5</v>
      </c>
      <c r="H108" s="92" t="str">
        <f t="shared" si="45"/>
        <v>NN</v>
      </c>
      <c r="I108" s="60">
        <f t="shared" ca="1" si="32"/>
        <v>1.4788458388274002</v>
      </c>
      <c r="J108" s="60">
        <f t="shared" ca="1" si="33"/>
        <v>1.4788458388274002</v>
      </c>
      <c r="K108" s="67">
        <f>IFERROR(VLOOKUP(A108,HistData!J:M,4,FALSE),K107)</f>
        <v>0</v>
      </c>
      <c r="L108" s="9" t="str">
        <f t="shared" si="46"/>
        <v>$K$116</v>
      </c>
      <c r="M108" s="92">
        <f t="array" aca="1" ref="M108" ca="1">PRODUCT(1+K108:INDIRECT(L108))-1</f>
        <v>2.500081252643227E-5</v>
      </c>
      <c r="N108" s="3" t="str">
        <f t="shared" si="47"/>
        <v>NN</v>
      </c>
      <c r="O108" s="60">
        <f t="shared" ca="1" si="34"/>
        <v>106.62827757213948</v>
      </c>
      <c r="P108" s="60">
        <f t="shared" ca="1" si="35"/>
        <v>106.62827757213948</v>
      </c>
      <c r="Q108" s="56" t="b">
        <f t="shared" ca="1" si="48"/>
        <v>1</v>
      </c>
      <c r="R108" s="60">
        <f t="shared" ca="1" si="36"/>
        <v>108.10712341096688</v>
      </c>
      <c r="S108" s="3">
        <f t="shared" ca="1" si="37"/>
        <v>5.0995194050711942E-2</v>
      </c>
      <c r="T108" s="3">
        <f t="shared" si="49"/>
        <v>2120</v>
      </c>
      <c r="U108">
        <f>VLOOKUP(A108,Opt_BS!A:B,2,FALSE)</f>
        <v>2079.2800000000002</v>
      </c>
      <c r="V108">
        <f>VLOOKUP(A108,Opt_BS!A:B,2,FALSE)</f>
        <v>2079.2800000000002</v>
      </c>
      <c r="W108" s="60" t="str">
        <f t="shared" si="50"/>
        <v>NN</v>
      </c>
      <c r="X108" s="14">
        <f t="shared" si="51"/>
        <v>44.9</v>
      </c>
      <c r="Y108" s="9" t="str">
        <f t="shared" si="52"/>
        <v>$A$117</v>
      </c>
      <c r="Z108" t="str">
        <f t="shared" ca="1" si="53"/>
        <v>06/19/15</v>
      </c>
      <c r="AA108" s="86" t="str">
        <f t="shared" ca="1" si="38"/>
        <v>SPX US 06/19/15 P2120 Index</v>
      </c>
      <c r="AB108">
        <v>44.9</v>
      </c>
      <c r="AD108" s="14">
        <f t="shared" ca="1" si="39"/>
        <v>105.81743919808991</v>
      </c>
      <c r="AE108" s="59">
        <f t="shared" ca="1" si="54"/>
        <v>-4.2105257558086029E-3</v>
      </c>
      <c r="AF108" s="59"/>
      <c r="AG108" s="88">
        <f>IFERROR(VLOOKUP(A108,HistData!P:R,3,FALSE),AG107)</f>
        <v>-4.3923670125904923E-3</v>
      </c>
      <c r="AH108" s="84">
        <f>IFERROR(VLOOKUP(A108,HistData!T:V,3,FALSE),AH107)</f>
        <v>-3.1799999999999606E-3</v>
      </c>
      <c r="AI108" s="1">
        <f t="shared" ca="1" si="55"/>
        <v>105.5242960738789</v>
      </c>
      <c r="AJ108" s="86">
        <f t="shared" si="40"/>
        <v>105.73980636934901</v>
      </c>
      <c r="AK108" s="84"/>
      <c r="AL108" s="1">
        <f t="array" aca="1" ref="AL108" ca="1">PRODUCT(1+AE99:AE108)</f>
        <v>0.98936744168270185</v>
      </c>
      <c r="AM108" s="86">
        <f t="array" ref="AM108">PRODUCT(1+AG7:AG108)</f>
        <v>1.0532765051107249</v>
      </c>
      <c r="AP108" s="40">
        <f t="shared" ca="1" si="56"/>
        <v>-1.8184125678188945E-4</v>
      </c>
      <c r="AQ108" s="40">
        <f t="array" aca="1" ref="AQ108" ca="1">PRODUCT(1+$AP$107:AP108)-1</f>
        <v>-9.8762858888989946E-5</v>
      </c>
      <c r="AS108" s="40">
        <f t="shared" si="57"/>
        <v>-6.4744866998274198E-3</v>
      </c>
    </row>
    <row r="109" spans="1:45" x14ac:dyDescent="0.25">
      <c r="A109" s="97">
        <f>Opt_BS!A108</f>
        <v>42164</v>
      </c>
      <c r="B109">
        <f t="shared" si="42"/>
        <v>0</v>
      </c>
      <c r="C109">
        <f t="shared" si="43"/>
        <v>0</v>
      </c>
      <c r="D109" s="92">
        <f>IFERROR(VLOOKUP(A109,HistData!E:H,4,FALSE),D108)</f>
        <v>0</v>
      </c>
      <c r="F109" s="9" t="str">
        <f t="shared" si="44"/>
        <v>$D$116</v>
      </c>
      <c r="G109" s="92">
        <f t="array" aca="1" ref="G109" ca="1">PRODUCT(1+D109:INDIRECT(F109))-1</f>
        <v>9.1667277779539091E-6</v>
      </c>
      <c r="H109" s="92" t="str">
        <f t="shared" si="45"/>
        <v>NN</v>
      </c>
      <c r="I109" s="60">
        <f t="shared" ca="1" si="32"/>
        <v>1.4788544655359606</v>
      </c>
      <c r="J109" s="60">
        <f t="shared" ca="1" si="33"/>
        <v>1.4788544655359606</v>
      </c>
      <c r="K109" s="67">
        <f>IFERROR(VLOOKUP(A109,HistData!J:M,4,FALSE),K108)</f>
        <v>-1.2500406263216135E-5</v>
      </c>
      <c r="L109" s="9" t="str">
        <f t="shared" si="46"/>
        <v>$K$116</v>
      </c>
      <c r="M109" s="92">
        <f t="array" aca="1" ref="M109" ca="1">PRODUCT(1+K109:INDIRECT(L109))-1</f>
        <v>2.500081252643227E-5</v>
      </c>
      <c r="N109" s="3" t="str">
        <f t="shared" si="47"/>
        <v>NN</v>
      </c>
      <c r="O109" s="60">
        <f t="shared" ca="1" si="34"/>
        <v>106.62827757213948</v>
      </c>
      <c r="P109" s="60">
        <f t="shared" ca="1" si="35"/>
        <v>106.62827757213948</v>
      </c>
      <c r="Q109" s="56" t="b">
        <f t="shared" ca="1" si="48"/>
        <v>1</v>
      </c>
      <c r="R109" s="60">
        <f t="shared" ca="1" si="36"/>
        <v>108.10713203767544</v>
      </c>
      <c r="S109" s="3">
        <f t="shared" ca="1" si="37"/>
        <v>5.0995194050711942E-2</v>
      </c>
      <c r="T109" s="3">
        <f t="shared" si="49"/>
        <v>2120</v>
      </c>
      <c r="U109">
        <f>VLOOKUP(A109,Opt_BS!A:B,2,FALSE)</f>
        <v>2080.15</v>
      </c>
      <c r="V109">
        <f>VLOOKUP(A109,Opt_BS!A:B,2,FALSE)</f>
        <v>2080.15</v>
      </c>
      <c r="W109" s="60" t="str">
        <f t="shared" si="50"/>
        <v>NN</v>
      </c>
      <c r="X109" s="14">
        <f t="shared" si="51"/>
        <v>45.7</v>
      </c>
      <c r="Y109" s="9" t="str">
        <f t="shared" si="52"/>
        <v>$A$117</v>
      </c>
      <c r="Z109" t="str">
        <f t="shared" ca="1" si="53"/>
        <v>06/19/15</v>
      </c>
      <c r="AA109" s="86" t="str">
        <f t="shared" ca="1" si="38"/>
        <v>SPX US 06/19/15 P2120 Index</v>
      </c>
      <c r="AB109">
        <v>45.7</v>
      </c>
      <c r="AD109" s="14">
        <f t="shared" ca="1" si="39"/>
        <v>105.77665166955791</v>
      </c>
      <c r="AE109" s="59">
        <f t="shared" ca="1" si="54"/>
        <v>-3.854518578516597E-4</v>
      </c>
      <c r="AF109" s="59"/>
      <c r="AG109" s="88">
        <f>IFERROR(VLOOKUP(A109,HistData!P:R,3,FALSE),AG108)</f>
        <v>1.9414355911995251E-4</v>
      </c>
      <c r="AH109" s="84">
        <f>IFERROR(VLOOKUP(A109,HistData!T:V,3,FALSE),AH108)</f>
        <v>1.1900000000000244E-3</v>
      </c>
      <c r="AI109" s="1">
        <f t="shared" ca="1" si="55"/>
        <v>105.48566503628858</v>
      </c>
      <c r="AJ109" s="86">
        <f t="shared" si="40"/>
        <v>105.76033507169821</v>
      </c>
      <c r="AK109" s="84"/>
      <c r="AL109" s="1">
        <f t="array" aca="1" ref="AL109" ca="1">PRODUCT(1+AE100:AE109)</f>
        <v>0.99443871125321992</v>
      </c>
      <c r="AM109" s="86">
        <f t="array" ref="AM109">PRODUCT(1+AG8:AG109)</f>
        <v>1.0493747014596606</v>
      </c>
      <c r="AP109" s="40">
        <f t="shared" ca="1" si="56"/>
        <v>5.7959541697161221E-4</v>
      </c>
      <c r="AQ109" s="40">
        <f t="array" aca="1" ref="AQ109" ca="1">PRODUCT(1+$AP$107:AP109)-1</f>
        <v>4.8077531558221587E-4</v>
      </c>
      <c r="AS109" s="40">
        <f t="shared" si="57"/>
        <v>4.1841406640763523E-4</v>
      </c>
    </row>
    <row r="110" spans="1:45" x14ac:dyDescent="0.25">
      <c r="A110" s="97">
        <f>Opt_BS!A109</f>
        <v>42165</v>
      </c>
      <c r="B110">
        <f t="shared" si="42"/>
        <v>0</v>
      </c>
      <c r="C110">
        <f t="shared" si="43"/>
        <v>0</v>
      </c>
      <c r="D110" s="92">
        <f>IFERROR(VLOOKUP(A110,HistData!E:H,4,FALSE),D109)</f>
        <v>9.1667277779539091E-6</v>
      </c>
      <c r="F110" s="9" t="str">
        <f t="shared" si="44"/>
        <v>$D$116</v>
      </c>
      <c r="G110" s="92">
        <f t="array" aca="1" ref="G110" ca="1">PRODUCT(1+D110:INDIRECT(F110))-1</f>
        <v>9.1667277779539091E-6</v>
      </c>
      <c r="H110" s="92" t="str">
        <f t="shared" si="45"/>
        <v>NN</v>
      </c>
      <c r="I110" s="60">
        <f t="shared" ca="1" si="32"/>
        <v>1.4788544655359606</v>
      </c>
      <c r="J110" s="60">
        <f t="shared" ca="1" si="33"/>
        <v>1.4788544655359606</v>
      </c>
      <c r="K110" s="67">
        <f>IFERROR(VLOOKUP(A110,HistData!J:M,4,FALSE),K109)</f>
        <v>1.2500562525330494E-5</v>
      </c>
      <c r="L110" s="9" t="str">
        <f t="shared" si="46"/>
        <v>$K$116</v>
      </c>
      <c r="M110" s="92">
        <f t="array" aca="1" ref="M110" ca="1">PRODUCT(1+K110:INDIRECT(L110))-1</f>
        <v>3.7501687575769438E-5</v>
      </c>
      <c r="N110" s="3" t="str">
        <f t="shared" si="47"/>
        <v>NN</v>
      </c>
      <c r="O110" s="60">
        <f t="shared" ca="1" si="34"/>
        <v>106.62694467535069</v>
      </c>
      <c r="P110" s="60">
        <f t="shared" ca="1" si="35"/>
        <v>106.62694467535069</v>
      </c>
      <c r="Q110" s="56" t="b">
        <f t="shared" ca="1" si="48"/>
        <v>1</v>
      </c>
      <c r="R110" s="60">
        <f t="shared" ca="1" si="36"/>
        <v>108.10579914088665</v>
      </c>
      <c r="S110" s="3">
        <f t="shared" ca="1" si="37"/>
        <v>5.0995194050711942E-2</v>
      </c>
      <c r="T110" s="3">
        <f t="shared" si="49"/>
        <v>2120</v>
      </c>
      <c r="U110">
        <f>VLOOKUP(A110,Opt_BS!A:B,2,FALSE)</f>
        <v>2105.1999999999998</v>
      </c>
      <c r="V110">
        <f>VLOOKUP(A110,Opt_BS!A:B,2,FALSE)</f>
        <v>2105.1999999999998</v>
      </c>
      <c r="W110" s="60" t="str">
        <f t="shared" si="50"/>
        <v>NN</v>
      </c>
      <c r="X110" s="14">
        <f t="shared" si="51"/>
        <v>23.3</v>
      </c>
      <c r="Y110" s="9" t="str">
        <f t="shared" si="52"/>
        <v>$A$117</v>
      </c>
      <c r="Z110" t="str">
        <f t="shared" ca="1" si="53"/>
        <v>06/19/15</v>
      </c>
      <c r="AA110" s="86" t="str">
        <f t="shared" ca="1" si="38"/>
        <v>SPX US 06/19/15 P2120 Index</v>
      </c>
      <c r="AB110">
        <v>23.3</v>
      </c>
      <c r="AD110" s="14">
        <f t="shared" ca="1" si="39"/>
        <v>106.91761111950505</v>
      </c>
      <c r="AE110" s="59">
        <f t="shared" ca="1" si="54"/>
        <v>1.0786496187376482E-2</v>
      </c>
      <c r="AF110" s="59"/>
      <c r="AG110" s="88">
        <f>IFERROR(VLOOKUP(A110,HistData!P:R,3,FALSE),AG109)</f>
        <v>1.0193905075533971E-2</v>
      </c>
      <c r="AH110" s="84">
        <f>IFERROR(VLOOKUP(A110,HistData!T:V,3,FALSE),AH109)</f>
        <v>6.9600000000000772E-3</v>
      </c>
      <c r="AI110" s="1">
        <f t="shared" ca="1" si="55"/>
        <v>106.56632137572295</v>
      </c>
      <c r="AJ110" s="86">
        <f t="shared" si="40"/>
        <v>106.83844588817577</v>
      </c>
      <c r="AK110" s="84"/>
      <c r="AL110" s="1">
        <f t="array" aca="1" ref="AL110" ca="1">PRODUCT(1+AE101:AE110)</f>
        <v>1.000308975142473</v>
      </c>
      <c r="AM110" s="86">
        <f t="array" ref="AM110">PRODUCT(1+AG9:AG110)</f>
        <v>1.0581318956679189</v>
      </c>
      <c r="AP110" s="40">
        <f t="shared" ca="1" si="56"/>
        <v>-5.925911118425109E-4</v>
      </c>
      <c r="AQ110" s="40">
        <f t="array" aca="1" ref="AQ110" ca="1">PRODUCT(1+$AP$107:AP110)-1</f>
        <v>-1.121006994391216E-4</v>
      </c>
      <c r="AS110" s="40">
        <f t="shared" si="57"/>
        <v>1.2042400788404573E-2</v>
      </c>
    </row>
    <row r="111" spans="1:45" x14ac:dyDescent="0.25">
      <c r="A111" s="97">
        <f>Opt_BS!A110</f>
        <v>42166</v>
      </c>
      <c r="B111">
        <f t="shared" si="42"/>
        <v>0</v>
      </c>
      <c r="C111">
        <f t="shared" si="43"/>
        <v>0</v>
      </c>
      <c r="D111" s="92">
        <f>IFERROR(VLOOKUP(A111,HistData!E:H,4,FALSE),D110)</f>
        <v>-4.9999874999206995E-6</v>
      </c>
      <c r="F111" s="9" t="str">
        <f t="shared" si="44"/>
        <v>$D$116</v>
      </c>
      <c r="G111" s="92">
        <f t="array" aca="1" ref="G111" ca="1">PRODUCT(1+D111:INDIRECT(F111))-1</f>
        <v>0</v>
      </c>
      <c r="H111" s="92" t="str">
        <f t="shared" si="45"/>
        <v>NN</v>
      </c>
      <c r="I111" s="60">
        <f t="shared" ca="1" si="32"/>
        <v>1.4788680217922694</v>
      </c>
      <c r="J111" s="60">
        <f t="shared" ca="1" si="33"/>
        <v>1.4788680217922694</v>
      </c>
      <c r="K111" s="67">
        <f>IFERROR(VLOOKUP(A111,HistData!J:M,4,FALSE),K110)</f>
        <v>7.5002437578408632E-6</v>
      </c>
      <c r="L111" s="9" t="str">
        <f t="shared" si="46"/>
        <v>$K$116</v>
      </c>
      <c r="M111" s="92">
        <f t="array" aca="1" ref="M111" ca="1">PRODUCT(1+K111:INDIRECT(L111))-1</f>
        <v>2.500081252643227E-5</v>
      </c>
      <c r="N111" s="3" t="str">
        <f t="shared" si="47"/>
        <v>NN</v>
      </c>
      <c r="O111" s="60">
        <f t="shared" ca="1" si="34"/>
        <v>106.62827757213948</v>
      </c>
      <c r="P111" s="60">
        <f t="shared" ca="1" si="35"/>
        <v>106.62827757213948</v>
      </c>
      <c r="Q111" s="56" t="b">
        <f t="shared" ca="1" si="48"/>
        <v>1</v>
      </c>
      <c r="R111" s="60">
        <f t="shared" ca="1" si="36"/>
        <v>108.10714559393175</v>
      </c>
      <c r="S111" s="3">
        <f t="shared" ca="1" si="37"/>
        <v>5.0995194050711942E-2</v>
      </c>
      <c r="T111" s="3">
        <f t="shared" si="49"/>
        <v>2120</v>
      </c>
      <c r="U111">
        <f>VLOOKUP(A111,Opt_BS!A:B,2,FALSE)</f>
        <v>2108.86</v>
      </c>
      <c r="V111">
        <f>VLOOKUP(A111,Opt_BS!A:B,2,FALSE)</f>
        <v>2108.86</v>
      </c>
      <c r="W111" s="60" t="str">
        <f t="shared" si="50"/>
        <v>NN</v>
      </c>
      <c r="X111" s="14">
        <f t="shared" si="51"/>
        <v>19.55</v>
      </c>
      <c r="Y111" s="9" t="str">
        <f t="shared" si="52"/>
        <v>$A$117</v>
      </c>
      <c r="Z111" t="str">
        <f t="shared" ca="1" si="53"/>
        <v>06/19/15</v>
      </c>
      <c r="AA111" s="86" t="str">
        <f t="shared" ca="1" si="38"/>
        <v>SPX US 06/19/15 P2120 Index</v>
      </c>
      <c r="AB111">
        <v>19.55</v>
      </c>
      <c r="AD111" s="14">
        <f t="shared" ca="1" si="39"/>
        <v>107.11018955024034</v>
      </c>
      <c r="AE111" s="59">
        <f t="shared" ca="1" si="54"/>
        <v>1.8011853119317411E-3</v>
      </c>
      <c r="AF111" s="59"/>
      <c r="AG111" s="88">
        <f>IFERROR(VLOOKUP(A111,HistData!P:R,3,FALSE),AG110)</f>
        <v>2.0274836674927244E-3</v>
      </c>
      <c r="AH111" s="84">
        <f>IFERROR(VLOOKUP(A111,HistData!T:V,3,FALSE),AH110)</f>
        <v>1.4400000000001079E-3</v>
      </c>
      <c r="AI111" s="1">
        <f t="shared" ca="1" si="55"/>
        <v>106.74862367118426</v>
      </c>
      <c r="AJ111" s="86">
        <f t="shared" si="40"/>
        <v>107.05505909227435</v>
      </c>
      <c r="AK111" s="84"/>
      <c r="AL111" s="1">
        <f t="array" aca="1" ref="AL111" ca="1">PRODUCT(1+AE102:AE111)</f>
        <v>1.0020983359210647</v>
      </c>
      <c r="AM111" s="86">
        <f t="array" ref="AM111">PRODUCT(1+AG10:AG111)</f>
        <v>1.0568077472154189</v>
      </c>
      <c r="AP111" s="40">
        <f t="shared" ca="1" si="56"/>
        <v>2.2629835556098321E-4</v>
      </c>
      <c r="AQ111" s="40">
        <f t="array" aca="1" ref="AQ111" ca="1">PRODUCT(1+$AP$107:AP111)-1</f>
        <v>1.141722879178797E-4</v>
      </c>
      <c r="AS111" s="40">
        <f t="shared" si="57"/>
        <v>1.738552156564932E-3</v>
      </c>
    </row>
    <row r="112" spans="1:45" x14ac:dyDescent="0.25">
      <c r="A112" s="97">
        <f>Opt_BS!A111</f>
        <v>42167</v>
      </c>
      <c r="B112">
        <f t="shared" si="42"/>
        <v>0</v>
      </c>
      <c r="C112">
        <f t="shared" si="43"/>
        <v>0</v>
      </c>
      <c r="D112" s="92">
        <f>IFERROR(VLOOKUP(A112,HistData!E:H,4,FALSE),D111)</f>
        <v>5.0000124998117457E-6</v>
      </c>
      <c r="F112" s="9" t="str">
        <f t="shared" si="44"/>
        <v>$D$116</v>
      </c>
      <c r="G112" s="92">
        <f t="array" aca="1" ref="G112" ca="1">PRODUCT(1+D112:INDIRECT(F112))-1</f>
        <v>5.0000124998117457E-6</v>
      </c>
      <c r="H112" s="92" t="str">
        <f t="shared" si="45"/>
        <v>NN</v>
      </c>
      <c r="I112" s="60">
        <f t="shared" ca="1" si="32"/>
        <v>1.4788606274706464</v>
      </c>
      <c r="J112" s="60">
        <f t="shared" ca="1" si="33"/>
        <v>1.4788606274706464</v>
      </c>
      <c r="K112" s="67">
        <f>IFERROR(VLOOKUP(A112,HistData!J:M,4,FALSE),K111)</f>
        <v>5.000125003151723E-6</v>
      </c>
      <c r="L112" s="9" t="str">
        <f t="shared" si="46"/>
        <v>$K$116</v>
      </c>
      <c r="M112" s="92">
        <f t="array" aca="1" ref="M112" ca="1">PRODUCT(1+K112:INDIRECT(L112))-1</f>
        <v>1.7500437511142053E-5</v>
      </c>
      <c r="N112" s="3" t="str">
        <f t="shared" si="47"/>
        <v>NN</v>
      </c>
      <c r="O112" s="60">
        <f t="shared" ca="1" si="34"/>
        <v>106.62907731021275</v>
      </c>
      <c r="P112" s="60">
        <f t="shared" ca="1" si="35"/>
        <v>106.62907731021275</v>
      </c>
      <c r="Q112" s="56" t="b">
        <f t="shared" ca="1" si="48"/>
        <v>1</v>
      </c>
      <c r="R112" s="60">
        <f t="shared" ca="1" si="36"/>
        <v>108.1079379376834</v>
      </c>
      <c r="S112" s="3">
        <f t="shared" ca="1" si="37"/>
        <v>5.0995194050711942E-2</v>
      </c>
      <c r="T112" s="3">
        <f t="shared" si="49"/>
        <v>2120</v>
      </c>
      <c r="U112">
        <f>VLOOKUP(A112,Opt_BS!A:B,2,FALSE)</f>
        <v>2094.11</v>
      </c>
      <c r="V112">
        <f>VLOOKUP(A112,Opt_BS!A:B,2,FALSE)</f>
        <v>2094.11</v>
      </c>
      <c r="W112" s="60" t="str">
        <f t="shared" si="50"/>
        <v>NN</v>
      </c>
      <c r="X112" s="14">
        <f t="shared" si="51"/>
        <v>31.2</v>
      </c>
      <c r="Y112" s="9" t="str">
        <f t="shared" si="52"/>
        <v>$A$117</v>
      </c>
      <c r="Z112" t="str">
        <f t="shared" ca="1" si="53"/>
        <v>06/19/15</v>
      </c>
      <c r="AA112" s="86" t="str">
        <f t="shared" ca="1" si="38"/>
        <v>SPX US 06/19/15 P2120 Index</v>
      </c>
      <c r="AB112">
        <v>31.2</v>
      </c>
      <c r="AD112" s="14">
        <f t="shared" ca="1" si="39"/>
        <v>106.51688788330119</v>
      </c>
      <c r="AE112" s="59">
        <f t="shared" ca="1" si="54"/>
        <v>-5.5391711043593084E-3</v>
      </c>
      <c r="AF112" s="59"/>
      <c r="AG112" s="88">
        <f>IFERROR(VLOOKUP(A112,HistData!P:R,3,FALSE),AG111)</f>
        <v>-4.8534701650443379E-3</v>
      </c>
      <c r="AH112" s="84">
        <f>IFERROR(VLOOKUP(A112,HistData!T:V,3,FALSE),AH111)</f>
        <v>-2.8299999999999992E-3</v>
      </c>
      <c r="AI112" s="1">
        <f t="shared" ca="1" si="55"/>
        <v>106.18703177673831</v>
      </c>
      <c r="AJ112" s="86">
        <f t="shared" si="40"/>
        <v>106.53547055695293</v>
      </c>
      <c r="AK112" s="84"/>
      <c r="AL112" s="1">
        <f t="array" aca="1" ref="AL112" ca="1">PRODUCT(1+AE103:AE112)</f>
        <v>0.99928879661522163</v>
      </c>
      <c r="AM112" s="86">
        <f t="array" ref="AM112">PRODUCT(1+AG11:AG112)</f>
        <v>1.0453467444506712</v>
      </c>
      <c r="AP112" s="40">
        <f t="shared" ca="1" si="56"/>
        <v>6.8570093931497045E-4</v>
      </c>
      <c r="AQ112" s="40">
        <f t="array" aca="1" ref="AQ112" ca="1">PRODUCT(1+$AP$107:AP112)-1</f>
        <v>7.9995151527789687E-4</v>
      </c>
      <c r="AS112" s="40">
        <f t="shared" si="57"/>
        <v>-6.9943002380432606E-3</v>
      </c>
    </row>
    <row r="113" spans="1:45" x14ac:dyDescent="0.25">
      <c r="A113" s="97">
        <f>Opt_BS!A112</f>
        <v>42170</v>
      </c>
      <c r="B113">
        <f t="shared" si="42"/>
        <v>0</v>
      </c>
      <c r="C113">
        <f t="shared" si="43"/>
        <v>0</v>
      </c>
      <c r="D113" s="92">
        <f>IFERROR(VLOOKUP(A113,HistData!E:H,4,FALSE),D112)</f>
        <v>0</v>
      </c>
      <c r="F113" s="9" t="str">
        <f t="shared" si="44"/>
        <v>$D$116</v>
      </c>
      <c r="G113" s="92">
        <f t="array" aca="1" ref="G113" ca="1">PRODUCT(1+D113:INDIRECT(F113))-1</f>
        <v>0</v>
      </c>
      <c r="H113" s="92" t="str">
        <f t="shared" si="45"/>
        <v>NN</v>
      </c>
      <c r="I113" s="60">
        <f t="shared" ca="1" si="32"/>
        <v>1.4788680217922692</v>
      </c>
      <c r="J113" s="60">
        <f t="shared" ca="1" si="33"/>
        <v>1.4788680217922692</v>
      </c>
      <c r="K113" s="67">
        <f>IFERROR(VLOOKUP(A113,HistData!J:M,4,FALSE),K112)</f>
        <v>0</v>
      </c>
      <c r="L113" s="9" t="str">
        <f t="shared" si="46"/>
        <v>$K$116</v>
      </c>
      <c r="M113" s="92">
        <f t="array" aca="1" ref="M113" ca="1">PRODUCT(1+K113:INDIRECT(L113))-1</f>
        <v>1.2500250005098579E-5</v>
      </c>
      <c r="N113" s="3" t="str">
        <f t="shared" si="47"/>
        <v>NN</v>
      </c>
      <c r="O113" s="60">
        <f t="shared" ca="1" si="34"/>
        <v>106.62961046892828</v>
      </c>
      <c r="P113" s="60">
        <f t="shared" ca="1" si="35"/>
        <v>106.62961046892828</v>
      </c>
      <c r="Q113" s="56" t="b">
        <f t="shared" ca="1" si="48"/>
        <v>1</v>
      </c>
      <c r="R113" s="60">
        <f t="shared" ca="1" si="36"/>
        <v>108.10847849072054</v>
      </c>
      <c r="S113" s="3">
        <f t="shared" ca="1" si="37"/>
        <v>5.0995194050711942E-2</v>
      </c>
      <c r="T113" s="3">
        <f t="shared" si="49"/>
        <v>2120</v>
      </c>
      <c r="U113">
        <f>VLOOKUP(A113,Opt_BS!A:B,2,FALSE)</f>
        <v>2084.4299999999998</v>
      </c>
      <c r="V113">
        <f>VLOOKUP(A113,Opt_BS!A:B,2,FALSE)</f>
        <v>2084.4299999999998</v>
      </c>
      <c r="W113" s="60" t="str">
        <f t="shared" si="50"/>
        <v>NN</v>
      </c>
      <c r="X113" s="14">
        <f t="shared" si="51"/>
        <v>39.200000000000003</v>
      </c>
      <c r="Y113" s="9" t="str">
        <f t="shared" si="52"/>
        <v>$A$117</v>
      </c>
      <c r="Z113" t="str">
        <f t="shared" ca="1" si="53"/>
        <v>06/19/15</v>
      </c>
      <c r="AA113" s="86" t="str">
        <f t="shared" ca="1" si="38"/>
        <v>SPX US 06/19/15 P2120 Index</v>
      </c>
      <c r="AB113">
        <v>39.200000000000003</v>
      </c>
      <c r="AD113" s="14">
        <f t="shared" ca="1" si="39"/>
        <v>106.10946688393264</v>
      </c>
      <c r="AE113" s="59">
        <f t="shared" ca="1" si="54"/>
        <v>-3.8249427622680798E-3</v>
      </c>
      <c r="AF113" s="59"/>
      <c r="AG113" s="88">
        <f>IFERROR(VLOOKUP(A113,HistData!P:R,3,FALSE),AG112)</f>
        <v>-3.9468963042698091E-3</v>
      </c>
      <c r="AH113" s="84">
        <f>IFERROR(VLOOKUP(A113,HistData!T:V,3,FALSE),AH112)</f>
        <v>-1.1299999999999644E-3</v>
      </c>
      <c r="AI113" s="1">
        <f t="shared" ca="1" si="55"/>
        <v>105.80127799905316</v>
      </c>
      <c r="AJ113" s="86">
        <f t="shared" si="40"/>
        <v>106.11498610193804</v>
      </c>
      <c r="AK113" s="84"/>
      <c r="AL113" s="1">
        <f t="array" aca="1" ref="AL113" ca="1">PRODUCT(1+AE104:AE113)</f>
        <v>0.99277358213019051</v>
      </c>
      <c r="AM113" s="86">
        <f t="array" ref="AM113">PRODUCT(1+AG12:AG113)</f>
        <v>1.0424039272272052</v>
      </c>
      <c r="AP113" s="40">
        <f t="shared" ca="1" si="56"/>
        <v>-1.2195354200172925E-4</v>
      </c>
      <c r="AQ113" s="40">
        <f t="array" aca="1" ref="AQ113" ca="1">PRODUCT(1+$AP$107:AP113)-1</f>
        <v>6.7790041635551468E-4</v>
      </c>
      <c r="AS113" s="40">
        <f t="shared" si="57"/>
        <v>-4.622488789987278E-3</v>
      </c>
    </row>
    <row r="114" spans="1:45" x14ac:dyDescent="0.25">
      <c r="A114" s="97">
        <f>Opt_BS!A113</f>
        <v>42171</v>
      </c>
      <c r="B114">
        <f t="shared" si="42"/>
        <v>0</v>
      </c>
      <c r="C114">
        <f t="shared" si="43"/>
        <v>0</v>
      </c>
      <c r="D114" s="92">
        <f>IFERROR(VLOOKUP(A114,HistData!E:H,4,FALSE),D113)</f>
        <v>0</v>
      </c>
      <c r="F114" s="9" t="str">
        <f t="shared" si="44"/>
        <v>$D$116</v>
      </c>
      <c r="G114" s="92">
        <f t="array" aca="1" ref="G114" ca="1">PRODUCT(1+D114:INDIRECT(F114))-1</f>
        <v>0</v>
      </c>
      <c r="H114" s="92" t="str">
        <f t="shared" si="45"/>
        <v>NN</v>
      </c>
      <c r="I114" s="60">
        <f t="shared" ca="1" si="32"/>
        <v>1.4788680217922692</v>
      </c>
      <c r="J114" s="60">
        <f t="shared" ca="1" si="33"/>
        <v>1.4788680217922692</v>
      </c>
      <c r="K114" s="67">
        <f>IFERROR(VLOOKUP(A114,HistData!J:M,4,FALSE),K113)</f>
        <v>1.2500250005098579E-5</v>
      </c>
      <c r="L114" s="9" t="str">
        <f t="shared" si="46"/>
        <v>$K$116</v>
      </c>
      <c r="M114" s="92">
        <f t="array" aca="1" ref="M114" ca="1">PRODUCT(1+K114:INDIRECT(L114))-1</f>
        <v>1.2500250005098579E-5</v>
      </c>
      <c r="N114" s="3" t="str">
        <f t="shared" si="47"/>
        <v>NN</v>
      </c>
      <c r="O114" s="60">
        <f t="shared" ca="1" si="34"/>
        <v>106.62961046892828</v>
      </c>
      <c r="P114" s="60">
        <f t="shared" ca="1" si="35"/>
        <v>106.62961046892828</v>
      </c>
      <c r="Q114" s="56" t="b">
        <f t="shared" ca="1" si="48"/>
        <v>1</v>
      </c>
      <c r="R114" s="60">
        <f t="shared" ca="1" si="36"/>
        <v>108.10847849072054</v>
      </c>
      <c r="S114" s="3">
        <f t="shared" ca="1" si="37"/>
        <v>5.0995194050711942E-2</v>
      </c>
      <c r="T114" s="3">
        <f t="shared" si="49"/>
        <v>2120</v>
      </c>
      <c r="U114">
        <f>VLOOKUP(A114,Opt_BS!A:B,2,FALSE)</f>
        <v>2096.29</v>
      </c>
      <c r="V114">
        <f>VLOOKUP(A114,Opt_BS!A:B,2,FALSE)</f>
        <v>2096.29</v>
      </c>
      <c r="W114" s="60" t="str">
        <f t="shared" si="50"/>
        <v>NN</v>
      </c>
      <c r="X114" s="14">
        <f t="shared" si="51"/>
        <v>27.6</v>
      </c>
      <c r="Y114" s="9" t="str">
        <f t="shared" si="52"/>
        <v>$A$117</v>
      </c>
      <c r="Z114" t="str">
        <f t="shared" ca="1" si="53"/>
        <v>06/19/15</v>
      </c>
      <c r="AA114" s="86" t="str">
        <f t="shared" ca="1" si="38"/>
        <v>SPX US 06/19/15 P2120 Index</v>
      </c>
      <c r="AB114">
        <v>27.6</v>
      </c>
      <c r="AD114" s="14">
        <f t="shared" ca="1" si="39"/>
        <v>106.70101113492089</v>
      </c>
      <c r="AE114" s="59">
        <f t="shared" ca="1" si="54"/>
        <v>5.5748489589086958E-3</v>
      </c>
      <c r="AF114" s="59"/>
      <c r="AG114" s="88">
        <f>IFERROR(VLOOKUP(A114,HistData!P:R,3,FALSE),AG113)</f>
        <v>5.5235350624398549E-3</v>
      </c>
      <c r="AH114" s="84">
        <f>IFERROR(VLOOKUP(A114,HistData!T:V,3,FALSE),AH113)</f>
        <v>3.6599999999999966E-3</v>
      </c>
      <c r="AI114" s="1">
        <f t="shared" ca="1" si="55"/>
        <v>106.36147113750233</v>
      </c>
      <c r="AJ114" s="86">
        <f t="shared" si="40"/>
        <v>106.70111594832241</v>
      </c>
      <c r="AK114" s="84"/>
      <c r="AL114" s="1">
        <f t="array" aca="1" ref="AL114" ca="1">PRODUCT(1+AE105:AE114)</f>
        <v>1.000574025388911</v>
      </c>
      <c r="AM114" s="86">
        <f t="array" ref="AM114">PRODUCT(1+AG13:AG114)</f>
        <v>1.0459731805692145</v>
      </c>
      <c r="AP114" s="40">
        <f t="shared" ca="1" si="56"/>
        <v>-5.1313896468840881E-5</v>
      </c>
      <c r="AQ114" s="40">
        <f t="array" aca="1" ref="AQ114" ca="1">PRODUCT(1+$AP$107:AP114)-1</f>
        <v>6.2655173417480725E-4</v>
      </c>
      <c r="AS114" s="40">
        <f t="shared" si="57"/>
        <v>5.6898048867077833E-3</v>
      </c>
    </row>
    <row r="115" spans="1:45" x14ac:dyDescent="0.25">
      <c r="A115" s="97">
        <f>Opt_BS!A114</f>
        <v>42172</v>
      </c>
      <c r="B115">
        <f t="shared" si="42"/>
        <v>0</v>
      </c>
      <c r="C115">
        <f t="shared" si="43"/>
        <v>0</v>
      </c>
      <c r="D115" s="92">
        <f>IFERROR(VLOOKUP(A115,HistData!E:H,4,FALSE),D114)</f>
        <v>4.1666562500264348E-6</v>
      </c>
      <c r="F115" s="9" t="str">
        <f t="shared" si="44"/>
        <v>$D$116</v>
      </c>
      <c r="G115" s="92">
        <f t="array" aca="1" ref="G115" ca="1">PRODUCT(1+D115:INDIRECT(F115))-1</f>
        <v>0</v>
      </c>
      <c r="H115" s="92" t="str">
        <f t="shared" si="45"/>
        <v>NN</v>
      </c>
      <c r="I115" s="60">
        <f t="shared" ca="1" si="32"/>
        <v>1.4788680217922692</v>
      </c>
      <c r="J115" s="60">
        <f t="shared" ca="1" si="33"/>
        <v>1.4788680217922692</v>
      </c>
      <c r="K115" s="67">
        <f>IFERROR(VLOOKUP(A115,HistData!J:M,4,FALSE),K114)</f>
        <v>0</v>
      </c>
      <c r="L115" s="9" t="str">
        <f t="shared" si="46"/>
        <v>$K$116</v>
      </c>
      <c r="M115" s="92">
        <f t="array" aca="1" ref="M115" ca="1">PRODUCT(1+K115:INDIRECT(L115))-1</f>
        <v>0</v>
      </c>
      <c r="N115" s="3" t="str">
        <f t="shared" si="47"/>
        <v>NN</v>
      </c>
      <c r="O115" s="60">
        <f t="shared" ca="1" si="34"/>
        <v>106.63094336571709</v>
      </c>
      <c r="P115" s="60">
        <f t="shared" ca="1" si="35"/>
        <v>106.63094336571709</v>
      </c>
      <c r="Q115" s="56" t="b">
        <f t="shared" ca="1" si="48"/>
        <v>1</v>
      </c>
      <c r="R115" s="60">
        <f t="shared" ca="1" si="36"/>
        <v>108.10981138750935</v>
      </c>
      <c r="S115" s="3">
        <f t="shared" ca="1" si="37"/>
        <v>5.0995194050711942E-2</v>
      </c>
      <c r="T115" s="3">
        <f t="shared" si="49"/>
        <v>2120</v>
      </c>
      <c r="U115">
        <f>VLOOKUP(A115,Opt_BS!A:B,2,FALSE)</f>
        <v>2100.44</v>
      </c>
      <c r="V115">
        <f>VLOOKUP(A115,Opt_BS!A:B,2,FALSE)</f>
        <v>2100.44</v>
      </c>
      <c r="W115" s="60" t="str">
        <f t="shared" si="50"/>
        <v>NN</v>
      </c>
      <c r="X115" s="14">
        <f t="shared" si="51"/>
        <v>19.8</v>
      </c>
      <c r="Y115" s="9" t="str">
        <f t="shared" si="52"/>
        <v>$A$117</v>
      </c>
      <c r="Z115" t="str">
        <f t="shared" ca="1" si="53"/>
        <v>06/19/15</v>
      </c>
      <c r="AA115" s="86" t="str">
        <f t="shared" ca="1" si="38"/>
        <v>SPX US 06/19/15 P2120 Index</v>
      </c>
      <c r="AB115">
        <v>19.8</v>
      </c>
      <c r="AD115" s="14">
        <f t="shared" ca="1" si="39"/>
        <v>107.10010654530525</v>
      </c>
      <c r="AE115" s="59">
        <f t="shared" ca="1" si="54"/>
        <v>3.7403151679575863E-3</v>
      </c>
      <c r="AF115" s="59"/>
      <c r="AG115" s="88">
        <f>IFERROR(VLOOKUP(A115,HistData!P:R,3,FALSE),AG114)</f>
        <v>2.7200594432503777E-3</v>
      </c>
      <c r="AH115" s="84">
        <f>IFERROR(VLOOKUP(A115,HistData!T:V,3,FALSE),AH114)</f>
        <v>1.6499999999999293E-3</v>
      </c>
      <c r="AI115" s="1">
        <f t="shared" ca="1" si="55"/>
        <v>106.73930971719189</v>
      </c>
      <c r="AJ115" s="86">
        <f t="shared" si="40"/>
        <v>106.99134932636299</v>
      </c>
      <c r="AK115" s="84"/>
      <c r="AL115" s="1">
        <f t="array" aca="1" ref="AL115" ca="1">PRODUCT(1+AE106:AE115)</f>
        <v>1.0015750232480682</v>
      </c>
      <c r="AM115" s="86">
        <f t="array" ref="AM115">PRODUCT(1+AG15:AG115)</f>
        <v>1.0541531911787561</v>
      </c>
      <c r="AP115" s="40">
        <f t="shared" ca="1" si="56"/>
        <v>-1.0202557247072086E-3</v>
      </c>
      <c r="AQ115" s="40">
        <f t="array" aca="1" ref="AQ115" ca="1">PRODUCT(1+$AP$107:AP115)-1</f>
        <v>-3.9434323352605105E-4</v>
      </c>
      <c r="AS115" s="40">
        <f t="shared" si="57"/>
        <v>1.9796879248576982E-3</v>
      </c>
    </row>
    <row r="116" spans="1:45" x14ac:dyDescent="0.25">
      <c r="A116" s="97">
        <f>Opt_BS!A115</f>
        <v>42173</v>
      </c>
      <c r="B116">
        <f t="shared" si="42"/>
        <v>0</v>
      </c>
      <c r="C116">
        <f t="shared" si="43"/>
        <v>0</v>
      </c>
      <c r="D116" s="92">
        <f>IFERROR(VLOOKUP(A116,HistData!E:H,4,FALSE),D115)</f>
        <v>-4.1666388890249095E-6</v>
      </c>
      <c r="F116" s="9" t="str">
        <f t="shared" si="44"/>
        <v>$D$116</v>
      </c>
      <c r="G116" s="92">
        <f t="array" aca="1" ref="G116" ca="1">PRODUCT(1+D116:INDIRECT(F116))-1</f>
        <v>-4.1666388890249095E-6</v>
      </c>
      <c r="H116" s="92" t="str">
        <f t="shared" si="45"/>
        <v>NN</v>
      </c>
      <c r="I116" s="60">
        <f t="shared" ca="1" si="32"/>
        <v>1.4788741837269552</v>
      </c>
      <c r="J116" s="60">
        <f t="shared" ca="1" si="33"/>
        <v>1.4788741837269552</v>
      </c>
      <c r="K116" s="67">
        <f>IFERROR(VLOOKUP(A116,HistData!J:M,4,FALSE),K115)</f>
        <v>0</v>
      </c>
      <c r="L116" s="9" t="str">
        <f t="shared" si="46"/>
        <v>$K$116</v>
      </c>
      <c r="M116" s="92">
        <f t="array" aca="1" ref="M116" ca="1">PRODUCT(1+K116:INDIRECT(L116))-1</f>
        <v>0</v>
      </c>
      <c r="N116" s="3" t="str">
        <f t="shared" si="47"/>
        <v>NN</v>
      </c>
      <c r="O116" s="60">
        <f t="shared" ca="1" si="34"/>
        <v>106.63094336571709</v>
      </c>
      <c r="P116" s="60">
        <f t="shared" ca="1" si="35"/>
        <v>106.63094336571709</v>
      </c>
      <c r="Q116" s="56" t="b">
        <f t="shared" ca="1" si="48"/>
        <v>1</v>
      </c>
      <c r="R116" s="60">
        <f t="shared" ca="1" si="36"/>
        <v>108.10981754944405</v>
      </c>
      <c r="S116" s="3">
        <f t="shared" ca="1" si="37"/>
        <v>5.0995194050711942E-2</v>
      </c>
      <c r="T116" s="3">
        <f t="shared" si="49"/>
        <v>2120</v>
      </c>
      <c r="U116">
        <f>VLOOKUP(A116,Opt_BS!A:B,2,FALSE)</f>
        <v>2121.2399999999998</v>
      </c>
      <c r="V116">
        <f>VLOOKUP(A116,Opt_BS!A:B,2,FALSE)</f>
        <v>2121.2399999999998</v>
      </c>
      <c r="W116" s="60" t="str">
        <f t="shared" si="50"/>
        <v>NN</v>
      </c>
      <c r="X116" s="14">
        <f t="shared" si="51"/>
        <v>3</v>
      </c>
      <c r="Y116" s="9" t="str">
        <f t="shared" si="52"/>
        <v>$A$117</v>
      </c>
      <c r="Z116" t="str">
        <f t="shared" ca="1" si="53"/>
        <v>06/19/15</v>
      </c>
      <c r="AA116" s="86" t="str">
        <f t="shared" ca="1" si="38"/>
        <v>SPX US 06/19/15 P2120 Index</v>
      </c>
      <c r="AB116">
        <v>3</v>
      </c>
      <c r="AD116" s="14">
        <f t="shared" ca="1" si="39"/>
        <v>107.9568319672919</v>
      </c>
      <c r="AE116" s="59">
        <f t="shared" ca="1" si="54"/>
        <v>7.9992957021404187E-3</v>
      </c>
      <c r="AF116" s="59"/>
      <c r="AG116" s="88">
        <f>IFERROR(VLOOKUP(A116,HistData!P:R,3,FALSE),AG115)</f>
        <v>8.3365312090615262E-3</v>
      </c>
      <c r="AH116" s="84">
        <f>IFERROR(VLOOKUP(A116,HistData!T:V,3,FALSE),AH115)</f>
        <v>2.5200000000000777E-3</v>
      </c>
      <c r="AI116" s="1">
        <f t="shared" ca="1" si="55"/>
        <v>107.55025192868686</v>
      </c>
      <c r="AJ116" s="86">
        <f t="shared" si="40"/>
        <v>107.88328604912182</v>
      </c>
      <c r="AK116" s="84"/>
      <c r="AL116" s="1">
        <f t="array" aca="1" ref="AL116" ca="1">PRODUCT(1+AE107:AE116)</f>
        <v>1.0156413709544097</v>
      </c>
      <c r="AM116" s="86">
        <f t="array" ref="AM116">PRODUCT(1+AG16:AG116)</f>
        <v>1.0695633260566739</v>
      </c>
      <c r="AP116" s="40">
        <f t="shared" ca="1" si="56"/>
        <v>3.3723550692110749E-4</v>
      </c>
      <c r="AQ116" s="40">
        <f t="array" aca="1" ref="AQ116" ca="1">PRODUCT(1+$AP$107:AP116)-1</f>
        <v>-5.7240713145167987E-5</v>
      </c>
      <c r="AS116" s="40">
        <f t="shared" si="57"/>
        <v>9.9026870560452451E-3</v>
      </c>
    </row>
    <row r="117" spans="1:45" x14ac:dyDescent="0.25">
      <c r="A117" s="97">
        <f>Opt_BS!A116</f>
        <v>42174</v>
      </c>
      <c r="B117">
        <f t="shared" si="42"/>
        <v>1</v>
      </c>
      <c r="C117">
        <f t="shared" si="43"/>
        <v>1</v>
      </c>
      <c r="D117" s="92">
        <f>IFERROR(VLOOKUP(A117,HistData!E:H,4,FALSE),D116)</f>
        <v>1.2499968750079304E-5</v>
      </c>
      <c r="F117" s="9" t="str">
        <f t="shared" si="44"/>
        <v>$D$136</v>
      </c>
      <c r="G117" s="92">
        <f t="array" aca="1" ref="G117" ca="1">PRODUCT(1+D117:INDIRECT(F117))-1</f>
        <v>-2.1666612500026439E-5</v>
      </c>
      <c r="H117" s="92">
        <f t="shared" ca="1" si="45"/>
        <v>-2.1666612500026439E-5</v>
      </c>
      <c r="I117" s="60">
        <f t="shared" ca="1" si="32"/>
        <v>2.3658956191381653</v>
      </c>
      <c r="J117" s="60">
        <f t="shared" ca="1" si="33"/>
        <v>0.96840612934463177</v>
      </c>
      <c r="K117" s="67">
        <f>IFERROR(VLOOKUP(A117,HistData!J:M,4,FALSE),K116)</f>
        <v>0</v>
      </c>
      <c r="L117" s="9" t="str">
        <f t="shared" si="46"/>
        <v>$K$136</v>
      </c>
      <c r="M117" s="92">
        <f t="array" aca="1" ref="M117" ca="1">PRODUCT(1+K117:INDIRECT(L117))-1</f>
        <v>-3.7500281251712231E-5</v>
      </c>
      <c r="N117" s="3">
        <f t="shared" ca="1" si="47"/>
        <v>-3.7500281251712231E-5</v>
      </c>
      <c r="O117" s="60">
        <f t="shared" ca="1" si="34"/>
        <v>106.63094336571709</v>
      </c>
      <c r="P117" s="60">
        <f t="shared" ca="1" si="35"/>
        <v>106.63094336571709</v>
      </c>
      <c r="Q117" s="56" t="b">
        <f t="shared" ca="1" si="48"/>
        <v>1</v>
      </c>
      <c r="R117" s="60">
        <f t="shared" ca="1" si="36"/>
        <v>108.99683898485524</v>
      </c>
      <c r="S117" s="3">
        <f t="shared" ca="1" si="37"/>
        <v>5.1778047046814879E-2</v>
      </c>
      <c r="T117" s="3">
        <f t="shared" si="49"/>
        <v>2105</v>
      </c>
      <c r="U117">
        <f>VLOOKUP(A117,Opt_BS!A:B,2,FALSE)</f>
        <v>2109.9899999999998</v>
      </c>
      <c r="V117">
        <f>VLOOKUP(A117,Opt_BS!A:B,2,FALSE)</f>
        <v>2109.9899999999998</v>
      </c>
      <c r="W117" s="60">
        <f t="shared" si="50"/>
        <v>26.99</v>
      </c>
      <c r="X117" s="14">
        <f t="shared" si="51"/>
        <v>26.99</v>
      </c>
      <c r="Y117" s="9" t="str">
        <f t="shared" si="52"/>
        <v>$A$137</v>
      </c>
      <c r="Z117" t="str">
        <f t="shared" ca="1" si="53"/>
        <v>07/17/15</v>
      </c>
      <c r="AA117" s="86" t="str">
        <f t="shared" ca="1" si="38"/>
        <v>SPX US 07/17/15 P2105 Index</v>
      </c>
      <c r="AB117">
        <v>26.99</v>
      </c>
      <c r="AD117" s="14">
        <f t="shared" ca="1" si="39"/>
        <v>107.62047869742653</v>
      </c>
      <c r="AE117" s="59">
        <f t="shared" ca="1" si="54"/>
        <v>-3.1156274571606524E-3</v>
      </c>
      <c r="AF117" s="59"/>
      <c r="AG117" s="88">
        <f>IFERROR(VLOOKUP(A117,HistData!P:R,3,FALSE),AG116)</f>
        <v>-2.3359273500347388E-3</v>
      </c>
      <c r="AH117" s="84">
        <f>IFERROR(VLOOKUP(A117,HistData!T:V,3,FALSE),AH116)</f>
        <v>4.1000000000002146E-4</v>
      </c>
      <c r="AI117" s="1">
        <f t="shared" ca="1" si="55"/>
        <v>107.23200023726517</v>
      </c>
      <c r="AJ117" s="86">
        <f t="shared" si="40"/>
        <v>107.63127853062805</v>
      </c>
      <c r="AK117" s="84"/>
      <c r="AL117" s="1">
        <f t="array" aca="1" ref="AL117" ca="1">PRODUCT(1+AE108:AE117)</f>
        <v>1.0127568831012967</v>
      </c>
      <c r="AM117" s="86">
        <f t="array" ref="AM117">PRODUCT(1+AG17:AG117)</f>
        <v>1.0617936876937628</v>
      </c>
      <c r="AP117" s="40">
        <f t="shared" ca="1" si="56"/>
        <v>7.7970010712591353E-4</v>
      </c>
      <c r="AQ117" s="40">
        <f t="array" aca="1" ref="AQ117" ca="1">PRODUCT(1+$AP$107:AP117)-1</f>
        <v>7.2241476339063304E-4</v>
      </c>
      <c r="AS117" s="40">
        <f t="shared" si="57"/>
        <v>-5.3035017254059458E-3</v>
      </c>
    </row>
    <row r="118" spans="1:45" x14ac:dyDescent="0.25">
      <c r="A118" s="97">
        <f>Opt_BS!A117</f>
        <v>42177</v>
      </c>
      <c r="B118">
        <f t="shared" si="42"/>
        <v>0</v>
      </c>
      <c r="C118">
        <f t="shared" si="43"/>
        <v>0</v>
      </c>
      <c r="D118" s="92">
        <f>IFERROR(VLOOKUP(A118,HistData!E:H,4,FALSE),D117)</f>
        <v>0</v>
      </c>
      <c r="F118" s="9" t="str">
        <f t="shared" si="44"/>
        <v>$D$136</v>
      </c>
      <c r="G118" s="92">
        <f t="array" aca="1" ref="G118" ca="1">PRODUCT(1+D118:INDIRECT(F118))-1</f>
        <v>-3.4166154174508634E-5</v>
      </c>
      <c r="H118" s="92" t="str">
        <f t="shared" si="45"/>
        <v>NN</v>
      </c>
      <c r="I118" s="60">
        <f t="shared" ca="1" si="32"/>
        <v>2.3659251927594704</v>
      </c>
      <c r="J118" s="60">
        <f t="shared" ca="1" si="33"/>
        <v>2.3659251927594704</v>
      </c>
      <c r="K118" s="67">
        <f>IFERROR(VLOOKUP(A118,HistData!J:M,4,FALSE),K117)</f>
        <v>-1.2500093750644758E-5</v>
      </c>
      <c r="L118" s="9" t="str">
        <f t="shared" si="46"/>
        <v>$K$136</v>
      </c>
      <c r="M118" s="92">
        <f t="array" aca="1" ref="M118" ca="1">PRODUCT(1+K118:INDIRECT(L118))-1</f>
        <v>-3.7500281251712231E-5</v>
      </c>
      <c r="N118" s="3" t="str">
        <f t="shared" si="47"/>
        <v>NN</v>
      </c>
      <c r="O118" s="60">
        <f t="shared" ca="1" si="34"/>
        <v>106.63094336571709</v>
      </c>
      <c r="P118" s="60">
        <f t="shared" ca="1" si="35"/>
        <v>106.63094336571709</v>
      </c>
      <c r="Q118" s="56" t="b">
        <f t="shared" ca="1" si="48"/>
        <v>1</v>
      </c>
      <c r="R118" s="60">
        <f t="shared" ca="1" si="36"/>
        <v>108.99686855847656</v>
      </c>
      <c r="S118" s="3">
        <f t="shared" ca="1" si="37"/>
        <v>5.1778047046814879E-2</v>
      </c>
      <c r="T118" s="3">
        <f t="shared" si="49"/>
        <v>2105</v>
      </c>
      <c r="U118">
        <f>VLOOKUP(A118,Opt_BS!A:B,2,FALSE)</f>
        <v>2122.85</v>
      </c>
      <c r="V118">
        <f>VLOOKUP(A118,Opt_BS!A:B,2,FALSE)</f>
        <v>2122.85</v>
      </c>
      <c r="W118" s="60" t="str">
        <f t="shared" si="50"/>
        <v>NN</v>
      </c>
      <c r="X118" s="14">
        <f t="shared" si="51"/>
        <v>19.600000000000001</v>
      </c>
      <c r="Y118" s="9" t="str">
        <f t="shared" si="52"/>
        <v>$A$137</v>
      </c>
      <c r="Z118" t="str">
        <f t="shared" ca="1" si="53"/>
        <v>07/17/15</v>
      </c>
      <c r="AA118" s="86" t="str">
        <f t="shared" ca="1" si="38"/>
        <v>SPX US 07/17/15 P2105 Index</v>
      </c>
      <c r="AB118">
        <v>19.600000000000001</v>
      </c>
      <c r="AD118" s="14">
        <f t="shared" ca="1" si="39"/>
        <v>107.98201883635899</v>
      </c>
      <c r="AE118" s="59">
        <f t="shared" ca="1" si="54"/>
        <v>3.3593990967919485E-3</v>
      </c>
      <c r="AF118" s="59"/>
      <c r="AG118" s="88">
        <f>IFERROR(VLOOKUP(A118,HistData!P:R,3,FALSE),AG117)</f>
        <v>4.5578311826683926E-3</v>
      </c>
      <c r="AH118" s="84">
        <f>IFERROR(VLOOKUP(A118,HistData!T:V,3,FALSE),AH117)</f>
        <v>1.8800000000001038E-3</v>
      </c>
      <c r="AI118" s="1">
        <f t="shared" ca="1" si="55"/>
        <v>107.57413702550811</v>
      </c>
      <c r="AJ118" s="86">
        <f t="shared" si="40"/>
        <v>108.12184372814542</v>
      </c>
      <c r="AK118" s="84"/>
      <c r="AL118" s="1">
        <f t="array" aca="1" ref="AL118" ca="1">PRODUCT(1+AE109:AE118)</f>
        <v>1.0204557930589959</v>
      </c>
      <c r="AM118" s="86">
        <f t="array" ref="AM118">PRODUCT(1+AG18:AG118)</f>
        <v>1.0743924533267009</v>
      </c>
      <c r="AP118" s="40">
        <f t="shared" ca="1" si="56"/>
        <v>1.1984320858764441E-3</v>
      </c>
      <c r="AQ118" s="40">
        <f t="array" aca="1" ref="AQ118" ca="1">PRODUCT(1+$AP$107:AP118)-1</f>
        <v>1.9217126142987428E-3</v>
      </c>
      <c r="AS118" s="40">
        <f t="shared" si="57"/>
        <v>6.0948156152398347E-3</v>
      </c>
    </row>
    <row r="119" spans="1:45" x14ac:dyDescent="0.25">
      <c r="A119" s="97">
        <f>Opt_BS!A118</f>
        <v>42178</v>
      </c>
      <c r="B119">
        <f t="shared" si="42"/>
        <v>0</v>
      </c>
      <c r="C119">
        <f t="shared" si="43"/>
        <v>0</v>
      </c>
      <c r="D119" s="92">
        <f>IFERROR(VLOOKUP(A119,HistData!E:H,4,FALSE),D118)</f>
        <v>-1.2499812502841934E-5</v>
      </c>
      <c r="F119" s="9" t="str">
        <f t="shared" si="44"/>
        <v>$D$136</v>
      </c>
      <c r="G119" s="92">
        <f t="array" aca="1" ref="G119" ca="1">PRODUCT(1+D119:INDIRECT(F119))-1</f>
        <v>-3.4166154174508634E-5</v>
      </c>
      <c r="H119" s="92" t="str">
        <f t="shared" si="45"/>
        <v>NN</v>
      </c>
      <c r="I119" s="60">
        <f t="shared" ca="1" si="32"/>
        <v>2.3659251927594704</v>
      </c>
      <c r="J119" s="60">
        <f t="shared" ca="1" si="33"/>
        <v>2.3659251927594704</v>
      </c>
      <c r="K119" s="67">
        <f>IFERROR(VLOOKUP(A119,HistData!J:M,4,FALSE),K118)</f>
        <v>1.2500250005098579E-5</v>
      </c>
      <c r="L119" s="9" t="str">
        <f t="shared" si="46"/>
        <v>$K$136</v>
      </c>
      <c r="M119" s="92">
        <f t="array" aca="1" ref="M119" ca="1">PRODUCT(1+K119:INDIRECT(L119))-1</f>
        <v>-2.5000500009642046E-5</v>
      </c>
      <c r="N119" s="3" t="str">
        <f t="shared" si="47"/>
        <v>NN</v>
      </c>
      <c r="O119" s="60">
        <f t="shared" ca="1" si="34"/>
        <v>106.62961046892829</v>
      </c>
      <c r="P119" s="60">
        <f t="shared" ca="1" si="35"/>
        <v>106.62961046892829</v>
      </c>
      <c r="Q119" s="56" t="b">
        <f t="shared" ca="1" si="48"/>
        <v>1</v>
      </c>
      <c r="R119" s="60">
        <f t="shared" ca="1" si="36"/>
        <v>108.99553566168777</v>
      </c>
      <c r="S119" s="3">
        <f t="shared" ca="1" si="37"/>
        <v>5.1778047046814879E-2</v>
      </c>
      <c r="T119" s="3">
        <f t="shared" si="49"/>
        <v>2105</v>
      </c>
      <c r="U119">
        <f>VLOOKUP(A119,Opt_BS!A:B,2,FALSE)</f>
        <v>2124.1999999999998</v>
      </c>
      <c r="V119">
        <f>VLOOKUP(A119,Opt_BS!A:B,2,FALSE)</f>
        <v>2124.1999999999998</v>
      </c>
      <c r="W119" s="60" t="str">
        <f t="shared" si="50"/>
        <v>NN</v>
      </c>
      <c r="X119" s="14">
        <f t="shared" si="51"/>
        <v>17.45</v>
      </c>
      <c r="Y119" s="9" t="str">
        <f t="shared" si="52"/>
        <v>$A$137</v>
      </c>
      <c r="Z119" t="str">
        <f t="shared" ca="1" si="53"/>
        <v>07/17/15</v>
      </c>
      <c r="AA119" s="86" t="str">
        <f t="shared" ca="1" si="38"/>
        <v>SPX US 07/17/15 P2105 Index</v>
      </c>
      <c r="AB119">
        <v>17.45</v>
      </c>
      <c r="AD119" s="14">
        <f t="shared" ca="1" si="39"/>
        <v>108.09200874072084</v>
      </c>
      <c r="AE119" s="59">
        <f t="shared" ca="1" si="54"/>
        <v>1.0185946285050651E-3</v>
      </c>
      <c r="AF119" s="59"/>
      <c r="AG119" s="88">
        <f>IFERROR(VLOOKUP(A119,HistData!P:R,3,FALSE),AG118)</f>
        <v>1.1719338217481834E-3</v>
      </c>
      <c r="AH119" s="84">
        <f>IFERROR(VLOOKUP(A119,HistData!T:V,3,FALSE),AH118)</f>
        <v>1.0600000000000609E-3</v>
      </c>
      <c r="AI119" s="1">
        <f t="shared" ca="1" si="55"/>
        <v>107.67820641776467</v>
      </c>
      <c r="AJ119" s="86">
        <f t="shared" si="40"/>
        <v>108.2485553736802</v>
      </c>
      <c r="AK119" s="84"/>
      <c r="AL119" s="1">
        <f t="array" aca="1" ref="AL119" ca="1">PRODUCT(1+AE110:AE119)</f>
        <v>1.0218891129055208</v>
      </c>
      <c r="AM119" s="86">
        <f t="array" ref="AM119">PRODUCT(1+AG19:AG119)</f>
        <v>1.0666438273833341</v>
      </c>
      <c r="AP119" s="40">
        <f t="shared" ca="1" si="56"/>
        <v>1.5333919324311829E-4</v>
      </c>
      <c r="AQ119" s="40">
        <f t="array" aca="1" ref="AQ119" ca="1">PRODUCT(1+$AP$107:AP119)-1</f>
        <v>2.0753464814038391E-3</v>
      </c>
      <c r="AS119" s="40">
        <f t="shared" si="57"/>
        <v>6.3593753680191156E-4</v>
      </c>
    </row>
    <row r="120" spans="1:45" x14ac:dyDescent="0.25">
      <c r="A120" s="97">
        <f>Opt_BS!A119</f>
        <v>42179</v>
      </c>
      <c r="B120">
        <f t="shared" si="42"/>
        <v>0</v>
      </c>
      <c r="C120">
        <f t="shared" si="43"/>
        <v>0</v>
      </c>
      <c r="D120" s="92">
        <f>IFERROR(VLOOKUP(A120,HistData!E:H,4,FALSE),D119)</f>
        <v>1.2499968750079304E-5</v>
      </c>
      <c r="F120" s="9" t="str">
        <f t="shared" si="44"/>
        <v>$D$136</v>
      </c>
      <c r="G120" s="92">
        <f t="array" aca="1" ref="G120" ca="1">PRODUCT(1+D120:INDIRECT(F120))-1</f>
        <v>-2.1666612500026439E-5</v>
      </c>
      <c r="H120" s="92" t="str">
        <f t="shared" si="45"/>
        <v>NN</v>
      </c>
      <c r="I120" s="60">
        <f t="shared" ca="1" si="32"/>
        <v>2.3658956191381653</v>
      </c>
      <c r="J120" s="60">
        <f t="shared" ca="1" si="33"/>
        <v>2.3658956191381653</v>
      </c>
      <c r="K120" s="67">
        <f>IFERROR(VLOOKUP(A120,HistData!J:M,4,FALSE),K119)</f>
        <v>0</v>
      </c>
      <c r="L120" s="9" t="str">
        <f t="shared" si="46"/>
        <v>$K$136</v>
      </c>
      <c r="M120" s="92">
        <f t="array" aca="1" ref="M120" ca="1">PRODUCT(1+K120:INDIRECT(L120))-1</f>
        <v>-3.7500281251934275E-5</v>
      </c>
      <c r="N120" s="3" t="str">
        <f t="shared" si="47"/>
        <v>NN</v>
      </c>
      <c r="O120" s="60">
        <f t="shared" ca="1" si="34"/>
        <v>106.6309433657171</v>
      </c>
      <c r="P120" s="60">
        <f t="shared" ca="1" si="35"/>
        <v>106.6309433657171</v>
      </c>
      <c r="Q120" s="56" t="b">
        <f t="shared" ca="1" si="48"/>
        <v>1</v>
      </c>
      <c r="R120" s="60">
        <f t="shared" ca="1" si="36"/>
        <v>108.99683898485527</v>
      </c>
      <c r="S120" s="3">
        <f t="shared" ca="1" si="37"/>
        <v>5.1778047046814879E-2</v>
      </c>
      <c r="T120" s="3">
        <f t="shared" si="49"/>
        <v>2105</v>
      </c>
      <c r="U120">
        <f>VLOOKUP(A120,Opt_BS!A:B,2,FALSE)</f>
        <v>2108.58</v>
      </c>
      <c r="V120">
        <f>VLOOKUP(A120,Opt_BS!A:B,2,FALSE)</f>
        <v>2108.58</v>
      </c>
      <c r="W120" s="60" t="str">
        <f t="shared" si="50"/>
        <v>NN</v>
      </c>
      <c r="X120" s="14">
        <f t="shared" si="51"/>
        <v>22.75</v>
      </c>
      <c r="Y120" s="9" t="str">
        <f t="shared" si="52"/>
        <v>$A$137</v>
      </c>
      <c r="Z120" t="str">
        <f t="shared" ca="1" si="53"/>
        <v>07/17/15</v>
      </c>
      <c r="AA120" s="86" t="str">
        <f t="shared" ca="1" si="38"/>
        <v>SPX US 07/17/15 P2105 Index</v>
      </c>
      <c r="AB120">
        <v>22.75</v>
      </c>
      <c r="AD120" s="14">
        <f t="shared" ca="1" si="39"/>
        <v>107.81888841454024</v>
      </c>
      <c r="AE120" s="59">
        <f t="shared" ca="1" si="54"/>
        <v>-2.5267392970347302E-3</v>
      </c>
      <c r="AF120" s="59"/>
      <c r="AG120" s="88">
        <f>IFERROR(VLOOKUP(A120,HistData!P:R,3,FALSE),AG119)</f>
        <v>-3.720948482193065E-3</v>
      </c>
      <c r="AH120" s="84">
        <f>IFERROR(VLOOKUP(A120,HistData!T:V,3,FALSE),AH119)</f>
        <v>-3.9500000000000091E-3</v>
      </c>
      <c r="AI120" s="1">
        <f t="shared" ca="1" si="55"/>
        <v>107.41980076273076</v>
      </c>
      <c r="AJ120" s="86">
        <f t="shared" si="40"/>
        <v>107.84576807586292</v>
      </c>
      <c r="AK120" s="84"/>
      <c r="AL120" s="1">
        <f t="array" aca="1" ref="AL120" ca="1">PRODUCT(1+AE111:AE120)</f>
        <v>1.0084296430269826</v>
      </c>
      <c r="AM120" s="86">
        <f t="array" ref="AM120">PRODUCT(1+AG20:AG120)</f>
        <v>1.0564198123231923</v>
      </c>
      <c r="AP120" s="40">
        <f t="shared" ca="1" si="56"/>
        <v>-1.1942091851583347E-3</v>
      </c>
      <c r="AQ120" s="40">
        <f t="array" aca="1" ref="AQ120" ca="1">PRODUCT(1+$AP$107:AP120)-1</f>
        <v>8.786588984150967E-4</v>
      </c>
      <c r="AS120" s="40">
        <f t="shared" si="57"/>
        <v>-7.3533565577629245E-3</v>
      </c>
    </row>
    <row r="121" spans="1:45" x14ac:dyDescent="0.25">
      <c r="A121" s="97">
        <f>Opt_BS!A120</f>
        <v>42180</v>
      </c>
      <c r="B121">
        <f t="shared" si="42"/>
        <v>0</v>
      </c>
      <c r="C121">
        <f t="shared" si="43"/>
        <v>0</v>
      </c>
      <c r="D121" s="92">
        <f>IFERROR(VLOOKUP(A121,HistData!E:H,4,FALSE),D120)</f>
        <v>-1.2499812502841934E-5</v>
      </c>
      <c r="F121" s="9" t="str">
        <f t="shared" si="44"/>
        <v>$D$136</v>
      </c>
      <c r="G121" s="92">
        <f t="array" aca="1" ref="G121" ca="1">PRODUCT(1+D121:INDIRECT(F121))-1</f>
        <v>-3.4166154174508634E-5</v>
      </c>
      <c r="H121" s="92" t="str">
        <f t="shared" si="45"/>
        <v>NN</v>
      </c>
      <c r="I121" s="60">
        <f t="shared" ca="1" si="32"/>
        <v>2.3659251927594704</v>
      </c>
      <c r="J121" s="60">
        <f t="shared" ca="1" si="33"/>
        <v>2.3659251927594704</v>
      </c>
      <c r="K121" s="67">
        <f>IFERROR(VLOOKUP(A121,HistData!J:M,4,FALSE),K120)</f>
        <v>0</v>
      </c>
      <c r="L121" s="9" t="str">
        <f t="shared" si="46"/>
        <v>$K$136</v>
      </c>
      <c r="M121" s="92">
        <f t="array" aca="1" ref="M121" ca="1">PRODUCT(1+K121:INDIRECT(L121))-1</f>
        <v>-3.7500281251934275E-5</v>
      </c>
      <c r="N121" s="3" t="str">
        <f t="shared" si="47"/>
        <v>NN</v>
      </c>
      <c r="O121" s="60">
        <f t="shared" ca="1" si="34"/>
        <v>106.6309433657171</v>
      </c>
      <c r="P121" s="60">
        <f t="shared" ca="1" si="35"/>
        <v>106.6309433657171</v>
      </c>
      <c r="Q121" s="56" t="b">
        <f t="shared" ca="1" si="48"/>
        <v>1</v>
      </c>
      <c r="R121" s="60">
        <f t="shared" ca="1" si="36"/>
        <v>108.99686855847658</v>
      </c>
      <c r="S121" s="3">
        <f t="shared" ca="1" si="37"/>
        <v>5.1778047046814879E-2</v>
      </c>
      <c r="T121" s="3">
        <f t="shared" si="49"/>
        <v>2105</v>
      </c>
      <c r="U121">
        <f>VLOOKUP(A121,Opt_BS!A:B,2,FALSE)</f>
        <v>2102.31</v>
      </c>
      <c r="V121">
        <f>VLOOKUP(A121,Opt_BS!A:B,2,FALSE)</f>
        <v>2102.31</v>
      </c>
      <c r="W121" s="60" t="str">
        <f t="shared" si="50"/>
        <v>NN</v>
      </c>
      <c r="X121" s="14">
        <f t="shared" si="51"/>
        <v>26.3</v>
      </c>
      <c r="Y121" s="9" t="str">
        <f t="shared" si="52"/>
        <v>$A$137</v>
      </c>
      <c r="Z121" t="str">
        <f t="shared" ca="1" si="53"/>
        <v>07/17/15</v>
      </c>
      <c r="AA121" s="86" t="str">
        <f t="shared" ca="1" si="38"/>
        <v>SPX US 07/17/15 P2105 Index</v>
      </c>
      <c r="AB121">
        <v>26.3</v>
      </c>
      <c r="AD121" s="14">
        <f t="shared" ca="1" si="39"/>
        <v>107.63510592114535</v>
      </c>
      <c r="AE121" s="59">
        <f t="shared" ca="1" si="54"/>
        <v>-1.7045482113327015E-3</v>
      </c>
      <c r="AF121" s="59"/>
      <c r="AG121" s="88">
        <f>IFERROR(VLOOKUP(A121,HistData!P:R,3,FALSE),AG120)</f>
        <v>-2.1529514470065569E-3</v>
      </c>
      <c r="AH121" s="84">
        <f>IFERROR(VLOOKUP(A121,HistData!T:V,3,FALSE),AH120)</f>
        <v>-2.0999999999999908E-3</v>
      </c>
      <c r="AI121" s="1">
        <f t="shared" ca="1" si="55"/>
        <v>107.24589763310968</v>
      </c>
      <c r="AJ121" s="86">
        <f t="shared" si="40"/>
        <v>107.61358137343046</v>
      </c>
      <c r="AK121" s="84"/>
      <c r="AL121" s="1">
        <f t="array" aca="1" ref="AL121" ca="1">PRODUCT(1+AE112:AE121)</f>
        <v>1.0049007136772807</v>
      </c>
      <c r="AM121" s="86">
        <f t="array" ref="AM121">PRODUCT(1+AG21:AG121)</f>
        <v>1.0551294775337685</v>
      </c>
      <c r="AP121" s="40">
        <f t="shared" ca="1" si="56"/>
        <v>-4.4840323567385543E-4</v>
      </c>
      <c r="AQ121" s="40">
        <f t="array" aca="1" ref="AQ121" ca="1">PRODUCT(1+$AP$107:AP121)-1</f>
        <v>4.2986166924818825E-4</v>
      </c>
      <c r="AS121" s="40">
        <f t="shared" si="57"/>
        <v>-2.9735651481090919E-3</v>
      </c>
    </row>
    <row r="122" spans="1:45" x14ac:dyDescent="0.25">
      <c r="A122" s="97">
        <f>Opt_BS!A121</f>
        <v>42181</v>
      </c>
      <c r="B122">
        <f t="shared" si="42"/>
        <v>0</v>
      </c>
      <c r="C122">
        <f t="shared" si="43"/>
        <v>0</v>
      </c>
      <c r="D122" s="92">
        <f>IFERROR(VLOOKUP(A122,HistData!E:H,4,FALSE),D121)</f>
        <v>8.3333125000528696E-6</v>
      </c>
      <c r="F122" s="9" t="str">
        <f t="shared" si="44"/>
        <v>$D$136</v>
      </c>
      <c r="G122" s="92">
        <f t="array" aca="1" ref="G122" ca="1">PRODUCT(1+D122:INDIRECT(F122))-1</f>
        <v>-2.1666612500026439E-5</v>
      </c>
      <c r="H122" s="92" t="str">
        <f t="shared" si="45"/>
        <v>NN</v>
      </c>
      <c r="I122" s="60">
        <f t="shared" ca="1" si="32"/>
        <v>2.3658956191381653</v>
      </c>
      <c r="J122" s="60">
        <f t="shared" ca="1" si="33"/>
        <v>2.3658956191381653</v>
      </c>
      <c r="K122" s="67">
        <f>IFERROR(VLOOKUP(A122,HistData!J:M,4,FALSE),K121)</f>
        <v>0</v>
      </c>
      <c r="L122" s="9" t="str">
        <f t="shared" si="46"/>
        <v>$K$136</v>
      </c>
      <c r="M122" s="92">
        <f t="array" aca="1" ref="M122" ca="1">PRODUCT(1+K122:INDIRECT(L122))-1</f>
        <v>-3.7500281251934275E-5</v>
      </c>
      <c r="N122" s="3" t="str">
        <f t="shared" si="47"/>
        <v>NN</v>
      </c>
      <c r="O122" s="60">
        <f t="shared" ca="1" si="34"/>
        <v>106.6309433657171</v>
      </c>
      <c r="P122" s="60">
        <f t="shared" ca="1" si="35"/>
        <v>106.6309433657171</v>
      </c>
      <c r="Q122" s="56" t="b">
        <f t="shared" ca="1" si="48"/>
        <v>1</v>
      </c>
      <c r="R122" s="60">
        <f t="shared" ca="1" si="36"/>
        <v>108.99683898485527</v>
      </c>
      <c r="S122" s="3">
        <f t="shared" ca="1" si="37"/>
        <v>5.1778047046814879E-2</v>
      </c>
      <c r="T122" s="3">
        <f t="shared" si="49"/>
        <v>2105</v>
      </c>
      <c r="U122">
        <f>VLOOKUP(A122,Opt_BS!A:B,2,FALSE)</f>
        <v>2101.4899999999998</v>
      </c>
      <c r="V122">
        <f>VLOOKUP(A122,Opt_BS!A:B,2,FALSE)</f>
        <v>2101.4899999999998</v>
      </c>
      <c r="W122" s="60" t="str">
        <f t="shared" si="50"/>
        <v>NN</v>
      </c>
      <c r="X122" s="14">
        <f t="shared" si="51"/>
        <v>27.5</v>
      </c>
      <c r="Y122" s="9" t="str">
        <f t="shared" si="52"/>
        <v>$A$137</v>
      </c>
      <c r="Z122" t="str">
        <f t="shared" ca="1" si="53"/>
        <v>07/17/15</v>
      </c>
      <c r="AA122" s="86" t="str">
        <f t="shared" ca="1" si="38"/>
        <v>SPX US 07/17/15 P2105 Index</v>
      </c>
      <c r="AB122">
        <v>27.5</v>
      </c>
      <c r="AD122" s="14">
        <f t="shared" ca="1" si="39"/>
        <v>107.57294269106787</v>
      </c>
      <c r="AE122" s="59">
        <f t="shared" ca="1" si="54"/>
        <v>-5.7753675759864009E-4</v>
      </c>
      <c r="AF122" s="59"/>
      <c r="AG122" s="88">
        <f>IFERROR(VLOOKUP(A122,HistData!P:R,3,FALSE),AG121)</f>
        <v>2.3680938817660646E-4</v>
      </c>
      <c r="AH122" s="84">
        <f>IFERROR(VLOOKUP(A122,HistData!T:V,3,FALSE),AH121)</f>
        <v>-4.9999999999994493E-5</v>
      </c>
      <c r="AI122" s="1">
        <f t="shared" ca="1" si="55"/>
        <v>107.18707098751153</v>
      </c>
      <c r="AJ122" s="86">
        <f t="shared" si="40"/>
        <v>107.63906527979501</v>
      </c>
      <c r="AK122" s="84"/>
      <c r="AL122" s="1">
        <f t="array" aca="1" ref="AL122" ca="1">PRODUCT(1+AE113:AE122)</f>
        <v>1.0099144354360376</v>
      </c>
      <c r="AM122" s="86">
        <f t="array" ref="AM122">PRODUCT(1+AG22:AG122)</f>
        <v>1.0522795013713251</v>
      </c>
      <c r="AP122" s="40">
        <f t="shared" ca="1" si="56"/>
        <v>8.1434614577524655E-4</v>
      </c>
      <c r="AQ122" s="40">
        <f t="array" aca="1" ref="AQ122" ca="1">PRODUCT(1+$AP$107:AP122)-1</f>
        <v>1.2445578712170224E-3</v>
      </c>
      <c r="AS122" s="40">
        <f t="shared" si="57"/>
        <v>-3.900471386237836E-4</v>
      </c>
    </row>
    <row r="123" spans="1:45" x14ac:dyDescent="0.25">
      <c r="A123" s="97">
        <f>Opt_BS!A122</f>
        <v>42184</v>
      </c>
      <c r="B123">
        <f t="shared" si="42"/>
        <v>0</v>
      </c>
      <c r="C123">
        <f t="shared" si="43"/>
        <v>0</v>
      </c>
      <c r="D123" s="92">
        <f>IFERROR(VLOOKUP(A123,HistData!E:H,4,FALSE),D122)</f>
        <v>-4.1666215282454289E-6</v>
      </c>
      <c r="F123" s="9" t="str">
        <f t="shared" si="44"/>
        <v>$D$136</v>
      </c>
      <c r="G123" s="92">
        <f t="array" aca="1" ref="G123" ca="1">PRODUCT(1+D123:INDIRECT(F123))-1</f>
        <v>-2.9999675003389292E-5</v>
      </c>
      <c r="H123" s="92" t="str">
        <f t="shared" si="45"/>
        <v>NN</v>
      </c>
      <c r="I123" s="60">
        <f t="shared" ca="1" si="32"/>
        <v>2.365915334885702</v>
      </c>
      <c r="J123" s="60">
        <f t="shared" ca="1" si="33"/>
        <v>2.365915334885702</v>
      </c>
      <c r="K123" s="67">
        <f>IFERROR(VLOOKUP(A123,HistData!J:M,4,FALSE),K122)</f>
        <v>-1.2500093750644758E-5</v>
      </c>
      <c r="L123" s="9" t="str">
        <f t="shared" si="46"/>
        <v>$K$136</v>
      </c>
      <c r="M123" s="92">
        <f t="array" aca="1" ref="M123" ca="1">PRODUCT(1+K123:INDIRECT(L123))-1</f>
        <v>-3.7500281251934275E-5</v>
      </c>
      <c r="N123" s="3" t="str">
        <f t="shared" si="47"/>
        <v>NN</v>
      </c>
      <c r="O123" s="60">
        <f t="shared" ca="1" si="34"/>
        <v>106.6309433657171</v>
      </c>
      <c r="P123" s="60">
        <f t="shared" ca="1" si="35"/>
        <v>106.6309433657171</v>
      </c>
      <c r="Q123" s="56" t="b">
        <f t="shared" ca="1" si="48"/>
        <v>1</v>
      </c>
      <c r="R123" s="60">
        <f t="shared" ca="1" si="36"/>
        <v>108.9968587006028</v>
      </c>
      <c r="S123" s="3">
        <f t="shared" ca="1" si="37"/>
        <v>5.1778047046814879E-2</v>
      </c>
      <c r="T123" s="3">
        <f t="shared" si="49"/>
        <v>2105</v>
      </c>
      <c r="U123">
        <f>VLOOKUP(A123,Opt_BS!A:B,2,FALSE)</f>
        <v>2057.64</v>
      </c>
      <c r="V123">
        <f>VLOOKUP(A123,Opt_BS!A:B,2,FALSE)</f>
        <v>2057.64</v>
      </c>
      <c r="W123" s="60" t="str">
        <f t="shared" si="50"/>
        <v>NN</v>
      </c>
      <c r="X123" s="14">
        <f t="shared" si="51"/>
        <v>57.6</v>
      </c>
      <c r="Y123" s="9" t="str">
        <f t="shared" si="52"/>
        <v>$A$137</v>
      </c>
      <c r="Z123" t="str">
        <f t="shared" ca="1" si="53"/>
        <v>07/17/15</v>
      </c>
      <c r="AA123" s="86" t="str">
        <f t="shared" ca="1" si="38"/>
        <v>SPX US 07/17/15 P2105 Index</v>
      </c>
      <c r="AB123">
        <v>57.6</v>
      </c>
      <c r="AD123" s="14">
        <f t="shared" ca="1" si="39"/>
        <v>106.01444319070626</v>
      </c>
      <c r="AE123" s="59">
        <f t="shared" ca="1" si="54"/>
        <v>-1.4487839240740708E-2</v>
      </c>
      <c r="AF123" s="59"/>
      <c r="AG123" s="88">
        <f>IFERROR(VLOOKUP(A123,HistData!P:R,3,FALSE),AG122)</f>
        <v>-1.652669722538247E-2</v>
      </c>
      <c r="AH123" s="84">
        <f>IFERROR(VLOOKUP(A123,HistData!T:V,3,FALSE),AH122)</f>
        <v>-1.6290000000000027E-2</v>
      </c>
      <c r="AI123" s="1">
        <f t="shared" ca="1" si="55"/>
        <v>105.71218045524617</v>
      </c>
      <c r="AJ123" s="86">
        <f t="shared" si="40"/>
        <v>105.86014703829265</v>
      </c>
      <c r="AK123" s="84"/>
      <c r="AL123" s="1">
        <f t="array" aca="1" ref="AL123" ca="1">PRODUCT(1+AE114:AE123)</f>
        <v>0.9991044748784732</v>
      </c>
      <c r="AM123" s="86">
        <f t="array" ref="AM123">PRODUCT(1+AG23:AG123)</f>
        <v>1.0354313670611432</v>
      </c>
      <c r="AP123" s="40">
        <f t="shared" ca="1" si="56"/>
        <v>-2.038857984641762E-3</v>
      </c>
      <c r="AQ123" s="40">
        <f t="array" aca="1" ref="AQ123" ca="1">PRODUCT(1+$AP$107:AP123)-1</f>
        <v>-7.9683759017779021E-4</v>
      </c>
      <c r="AS123" s="40">
        <f t="shared" si="57"/>
        <v>-2.0866147352592623E-2</v>
      </c>
    </row>
    <row r="124" spans="1:45" x14ac:dyDescent="0.25">
      <c r="A124" s="97">
        <f>Opt_BS!A123</f>
        <v>42185</v>
      </c>
      <c r="B124">
        <f t="shared" si="42"/>
        <v>0</v>
      </c>
      <c r="C124">
        <f t="shared" si="43"/>
        <v>0</v>
      </c>
      <c r="D124" s="92">
        <f>IFERROR(VLOOKUP(A124,HistData!E:H,4,FALSE),D123)</f>
        <v>-1.3333244444857506E-5</v>
      </c>
      <c r="F124" s="9" t="str">
        <f t="shared" si="44"/>
        <v>$D$136</v>
      </c>
      <c r="G124" s="92">
        <f t="array" aca="1" ref="G124" ca="1">PRODUCT(1+D124:INDIRECT(F124))-1</f>
        <v>-2.5833161112265302E-5</v>
      </c>
      <c r="H124" s="92" t="str">
        <f t="shared" si="45"/>
        <v>NN</v>
      </c>
      <c r="I124" s="60">
        <f t="shared" ca="1" si="32"/>
        <v>2.3659054770119337</v>
      </c>
      <c r="J124" s="60">
        <f t="shared" ca="1" si="33"/>
        <v>2.3659054770119337</v>
      </c>
      <c r="K124" s="67">
        <f>IFERROR(VLOOKUP(A124,HistData!J:M,4,FALSE),K123)</f>
        <v>-2.5000500009975113E-5</v>
      </c>
      <c r="L124" s="9" t="str">
        <f t="shared" si="46"/>
        <v>$K$136</v>
      </c>
      <c r="M124" s="92">
        <f t="array" aca="1" ref="M124" ca="1">PRODUCT(1+K124:INDIRECT(L124))-1</f>
        <v>-2.5000500009864091E-5</v>
      </c>
      <c r="N124" s="3" t="str">
        <f t="shared" si="47"/>
        <v>NN</v>
      </c>
      <c r="O124" s="60">
        <f t="shared" ca="1" si="34"/>
        <v>106.62961046892831</v>
      </c>
      <c r="P124" s="60">
        <f t="shared" ca="1" si="35"/>
        <v>106.62961046892831</v>
      </c>
      <c r="Q124" s="56" t="b">
        <f t="shared" ca="1" si="48"/>
        <v>1</v>
      </c>
      <c r="R124" s="60">
        <f t="shared" ca="1" si="36"/>
        <v>108.99551594594024</v>
      </c>
      <c r="S124" s="3">
        <f t="shared" ca="1" si="37"/>
        <v>5.1778047046814879E-2</v>
      </c>
      <c r="T124" s="3">
        <f t="shared" si="49"/>
        <v>2105</v>
      </c>
      <c r="U124">
        <f>VLOOKUP(A124,Opt_BS!A:B,2,FALSE)</f>
        <v>2063.11</v>
      </c>
      <c r="V124">
        <f>VLOOKUP(A124,Opt_BS!A:B,2,FALSE)</f>
        <v>2063.11</v>
      </c>
      <c r="W124" s="60" t="str">
        <f t="shared" si="50"/>
        <v>NN</v>
      </c>
      <c r="X124" s="14">
        <f t="shared" si="51"/>
        <v>46.7</v>
      </c>
      <c r="Y124" s="9" t="str">
        <f t="shared" si="52"/>
        <v>$A$137</v>
      </c>
      <c r="Z124" t="str">
        <f t="shared" ca="1" si="53"/>
        <v>07/17/15</v>
      </c>
      <c r="AA124" s="86" t="str">
        <f t="shared" ca="1" si="38"/>
        <v>SPX US 07/17/15 P2105 Index</v>
      </c>
      <c r="AB124">
        <v>46.7</v>
      </c>
      <c r="AD124" s="14">
        <f t="shared" ca="1" si="39"/>
        <v>106.57748114885399</v>
      </c>
      <c r="AE124" s="59">
        <f t="shared" ca="1" si="54"/>
        <v>5.3109551981977976E-3</v>
      </c>
      <c r="AF124" s="59"/>
      <c r="AG124" s="88">
        <f>IFERROR(VLOOKUP(A124,HistData!P:R,3,FALSE),AG123)</f>
        <v>2.8754079067030425E-3</v>
      </c>
      <c r="AH124" s="84">
        <f>IFERROR(VLOOKUP(A124,HistData!T:V,3,FALSE),AH123)</f>
        <v>2.0400000000000418E-3</v>
      </c>
      <c r="AI124" s="1">
        <f t="shared" ca="1" si="55"/>
        <v>106.24540659920665</v>
      </c>
      <c r="AJ124" s="86">
        <f t="shared" si="40"/>
        <v>106.1645381420913</v>
      </c>
      <c r="AK124" s="84"/>
      <c r="AL124" s="1">
        <f t="array" aca="1" ref="AL124" ca="1">PRODUCT(1+AE115:AE124)</f>
        <v>0.99884227914287793</v>
      </c>
      <c r="AM124" s="86">
        <f t="array" ref="AM124">PRODUCT(1+AG24:AG124)</f>
        <v>1.0383585134622293</v>
      </c>
      <c r="AP124" s="40">
        <f t="shared" ca="1" si="56"/>
        <v>-2.4355472914947551E-3</v>
      </c>
      <c r="AQ124" s="40">
        <f t="array" aca="1" ref="AQ124" ca="1">PRODUCT(1+$AP$107:AP124)-1</f>
        <v>-3.230444146038014E-3</v>
      </c>
      <c r="AS124" s="40">
        <f t="shared" si="57"/>
        <v>2.6583853346553443E-3</v>
      </c>
    </row>
    <row r="125" spans="1:45" x14ac:dyDescent="0.25">
      <c r="A125" s="97">
        <f>Opt_BS!A124</f>
        <v>42186</v>
      </c>
      <c r="B125">
        <f t="shared" si="42"/>
        <v>0</v>
      </c>
      <c r="C125">
        <f t="shared" si="43"/>
        <v>0</v>
      </c>
      <c r="D125" s="92">
        <f>IFERROR(VLOOKUP(A125,HistData!E:H,4,FALSE),D124)</f>
        <v>4.1666944445850618E-6</v>
      </c>
      <c r="F125" s="9" t="str">
        <f t="shared" si="44"/>
        <v>$D$136</v>
      </c>
      <c r="G125" s="92">
        <f t="array" aca="1" ref="G125" ca="1">PRODUCT(1+D125:INDIRECT(F125))-1</f>
        <v>-1.2500083334088252E-5</v>
      </c>
      <c r="H125" s="92" t="str">
        <f t="shared" si="45"/>
        <v>NN</v>
      </c>
      <c r="I125" s="60">
        <f t="shared" ca="1" si="32"/>
        <v>2.3658739318158752</v>
      </c>
      <c r="J125" s="60">
        <f t="shared" ca="1" si="33"/>
        <v>2.3658739318158752</v>
      </c>
      <c r="K125" s="67">
        <f>IFERROR(VLOOKUP(A125,HistData!J:M,4,FALSE),K124)</f>
        <v>3.7501687575991483E-5</v>
      </c>
      <c r="L125" s="9" t="str">
        <f t="shared" si="46"/>
        <v>$K$136</v>
      </c>
      <c r="M125" s="92">
        <f t="array" aca="1" ref="M125" ca="1">PRODUCT(1+K125:INDIRECT(L125))-1</f>
        <v>0</v>
      </c>
      <c r="N125" s="3" t="str">
        <f t="shared" si="47"/>
        <v>NN</v>
      </c>
      <c r="O125" s="60">
        <f t="shared" ca="1" si="34"/>
        <v>106.62694467535071</v>
      </c>
      <c r="P125" s="60">
        <f t="shared" ca="1" si="35"/>
        <v>106.62694467535071</v>
      </c>
      <c r="Q125" s="56" t="b">
        <f t="shared" ca="1" si="48"/>
        <v>1</v>
      </c>
      <c r="R125" s="60">
        <f t="shared" ca="1" si="36"/>
        <v>108.99281860716658</v>
      </c>
      <c r="S125" s="3">
        <f t="shared" ca="1" si="37"/>
        <v>5.1778047046814879E-2</v>
      </c>
      <c r="T125" s="3">
        <f t="shared" si="49"/>
        <v>2105</v>
      </c>
      <c r="U125">
        <f>VLOOKUP(A125,Opt_BS!A:B,2,FALSE)</f>
        <v>2077.42</v>
      </c>
      <c r="V125">
        <f>VLOOKUP(A125,Opt_BS!A:B,2,FALSE)</f>
        <v>2077.42</v>
      </c>
      <c r="W125" s="60" t="str">
        <f t="shared" si="50"/>
        <v>NN</v>
      </c>
      <c r="X125" s="14">
        <f t="shared" si="51"/>
        <v>46.9</v>
      </c>
      <c r="Y125" s="9" t="str">
        <f t="shared" si="52"/>
        <v>$A$137</v>
      </c>
      <c r="Z125" t="str">
        <f t="shared" ca="1" si="53"/>
        <v>07/17/15</v>
      </c>
      <c r="AA125" s="86" t="str">
        <f t="shared" ca="1" si="38"/>
        <v>SPX US 07/17/15 P2105 Index</v>
      </c>
      <c r="AB125">
        <v>46.9</v>
      </c>
      <c r="AD125" s="14">
        <f t="shared" ca="1" si="39"/>
        <v>106.56442820067096</v>
      </c>
      <c r="AE125" s="59">
        <f t="shared" ca="1" si="54"/>
        <v>-1.2247379129559643E-4</v>
      </c>
      <c r="AF125" s="59"/>
      <c r="AG125" s="88">
        <f>IFERROR(VLOOKUP(A125,HistData!P:R,3,FALSE),AG124)</f>
        <v>6.3544347686932401E-3</v>
      </c>
      <c r="AH125" s="84">
        <f>IFERROR(VLOOKUP(A125,HistData!T:V,3,FALSE),AH124)</f>
        <v>4.089999999999927E-3</v>
      </c>
      <c r="AI125" s="1">
        <f t="shared" ca="1" si="55"/>
        <v>106.23304806138788</v>
      </c>
      <c r="AJ125" s="86">
        <f t="shared" si="40"/>
        <v>106.83915377446367</v>
      </c>
      <c r="AK125" s="84"/>
      <c r="AL125" s="1">
        <f t="array" aca="1" ref="AL125" ca="1">PRODUCT(1+AE116:AE125)</f>
        <v>0.99499833975974894</v>
      </c>
      <c r="AM125" s="86">
        <f t="array" ref="AM125">PRODUCT(1+AG25:AG125)</f>
        <v>1.0422892833075197</v>
      </c>
      <c r="AP125" s="40">
        <f t="shared" ca="1" si="56"/>
        <v>6.4769085599888365E-3</v>
      </c>
      <c r="AQ125" s="40">
        <f t="array" aca="1" ref="AQ125" ca="1">PRODUCT(1+$AP$107:AP125)-1</f>
        <v>3.2255411226087549E-3</v>
      </c>
      <c r="AS125" s="40">
        <f t="shared" si="57"/>
        <v>6.9361304050681305E-3</v>
      </c>
    </row>
    <row r="126" spans="1:45" x14ac:dyDescent="0.25">
      <c r="A126" s="97">
        <f>Opt_BS!A125</f>
        <v>42187</v>
      </c>
      <c r="B126">
        <f t="shared" si="42"/>
        <v>0</v>
      </c>
      <c r="C126">
        <f t="shared" si="43"/>
        <v>0</v>
      </c>
      <c r="D126" s="92">
        <f>IFERROR(VLOOKUP(A126,HistData!E:H,4,FALSE),D125)</f>
        <v>0</v>
      </c>
      <c r="F126" s="9" t="str">
        <f t="shared" si="44"/>
        <v>$D$136</v>
      </c>
      <c r="G126" s="92">
        <f t="array" aca="1" ref="G126" ca="1">PRODUCT(1+D126:INDIRECT(F126))-1</f>
        <v>-1.666670833355699E-5</v>
      </c>
      <c r="H126" s="92" t="str">
        <f t="shared" si="45"/>
        <v>NN</v>
      </c>
      <c r="I126" s="60">
        <f t="shared" ca="1" si="32"/>
        <v>2.3658837896896436</v>
      </c>
      <c r="J126" s="60">
        <f t="shared" ca="1" si="33"/>
        <v>2.3658837896896436</v>
      </c>
      <c r="K126" s="67">
        <f>IFERROR(VLOOKUP(A126,HistData!J:M,4,FALSE),K125)</f>
        <v>0</v>
      </c>
      <c r="L126" s="9" t="str">
        <f t="shared" si="46"/>
        <v>$K$136</v>
      </c>
      <c r="M126" s="92">
        <f t="array" aca="1" ref="M126" ca="1">PRODUCT(1+K126:INDIRECT(L126))-1</f>
        <v>-3.750028125215632E-5</v>
      </c>
      <c r="N126" s="3" t="str">
        <f t="shared" si="47"/>
        <v>NN</v>
      </c>
      <c r="O126" s="60">
        <f t="shared" ca="1" si="34"/>
        <v>106.63094336571712</v>
      </c>
      <c r="P126" s="60">
        <f t="shared" ca="1" si="35"/>
        <v>106.63094336571712</v>
      </c>
      <c r="Q126" s="56" t="b">
        <f t="shared" ca="1" si="48"/>
        <v>1</v>
      </c>
      <c r="R126" s="60">
        <f t="shared" ca="1" si="36"/>
        <v>108.99682715540676</v>
      </c>
      <c r="S126" s="3">
        <f t="shared" ca="1" si="37"/>
        <v>5.1778047046814879E-2</v>
      </c>
      <c r="T126" s="3">
        <f t="shared" si="49"/>
        <v>2105</v>
      </c>
      <c r="U126">
        <f>VLOOKUP(A126,Opt_BS!A:B,2,FALSE)</f>
        <v>2076.7800000000002</v>
      </c>
      <c r="V126">
        <f>VLOOKUP(A126,Opt_BS!A:B,2,FALSE)</f>
        <v>2076.7800000000002</v>
      </c>
      <c r="W126" s="60" t="str">
        <f t="shared" si="50"/>
        <v>NN</v>
      </c>
      <c r="X126" s="14">
        <f t="shared" si="51"/>
        <v>39.58</v>
      </c>
      <c r="Y126" s="9" t="str">
        <f t="shared" si="52"/>
        <v>$A$137</v>
      </c>
      <c r="Z126" t="str">
        <f t="shared" ca="1" si="53"/>
        <v>07/17/15</v>
      </c>
      <c r="AA126" s="86" t="str">
        <f t="shared" ca="1" si="38"/>
        <v>SPX US 07/17/15 P2105 Index</v>
      </c>
      <c r="AB126">
        <v>39.58</v>
      </c>
      <c r="AD126" s="14">
        <f t="shared" ca="1" si="39"/>
        <v>106.94745205329383</v>
      </c>
      <c r="AE126" s="59">
        <f t="shared" ca="1" si="54"/>
        <v>3.5942936971575801E-3</v>
      </c>
      <c r="AF126" s="59"/>
      <c r="AG126" s="88">
        <f>IFERROR(VLOOKUP(A126,HistData!P:R,3,FALSE),AG125)</f>
        <v>9.2760076063402863E-5</v>
      </c>
      <c r="AH126" s="84">
        <f>IFERROR(VLOOKUP(A126,HistData!T:V,3,FALSE),AH125)</f>
        <v>-2.6999999999999247E-4</v>
      </c>
      <c r="AI126" s="1">
        <f t="shared" ca="1" si="55"/>
        <v>106.59569746685442</v>
      </c>
      <c r="AJ126" s="86">
        <f t="shared" si="40"/>
        <v>106.84906418249433</v>
      </c>
      <c r="AK126" s="84"/>
      <c r="AL126" s="1">
        <f t="array" aca="1" ref="AL126" ca="1">PRODUCT(1+AE117:AE126)</f>
        <v>0.99065015251370192</v>
      </c>
      <c r="AM126" s="86">
        <f t="array" ref="AM126">PRODUCT(1+AG26:AG126)</f>
        <v>1.0420059833617124</v>
      </c>
      <c r="AP126" s="40">
        <f t="shared" ca="1" si="56"/>
        <v>-3.5015336210941772E-3</v>
      </c>
      <c r="AQ126" s="40">
        <f t="array" aca="1" ref="AQ126" ca="1">PRODUCT(1+$AP$107:AP126)-1</f>
        <v>-2.8728683917245146E-4</v>
      </c>
      <c r="AS126" s="40">
        <f t="shared" si="57"/>
        <v>-3.0807443848612781E-4</v>
      </c>
    </row>
    <row r="127" spans="1:45" x14ac:dyDescent="0.25">
      <c r="A127" s="97">
        <f>Opt_BS!A126</f>
        <v>42188</v>
      </c>
      <c r="B127">
        <f t="shared" si="42"/>
        <v>0</v>
      </c>
      <c r="C127">
        <f t="shared" si="43"/>
        <v>0</v>
      </c>
      <c r="D127" s="92">
        <f>IFERROR(VLOOKUP(A127,HistData!E:H,4,FALSE),D126)</f>
        <v>0</v>
      </c>
      <c r="F127" s="9" t="str">
        <f t="shared" si="44"/>
        <v>$D$136</v>
      </c>
      <c r="G127" s="92">
        <f t="array" aca="1" ref="G127" ca="1">PRODUCT(1+D127:INDIRECT(F127))-1</f>
        <v>-1.666670833355699E-5</v>
      </c>
      <c r="H127" s="92" t="str">
        <f t="shared" si="45"/>
        <v>NN</v>
      </c>
      <c r="I127" s="60">
        <f t="shared" ca="1" si="32"/>
        <v>2.3658837896896436</v>
      </c>
      <c r="J127" s="60">
        <f t="shared" ca="1" si="33"/>
        <v>2.3658837896896436</v>
      </c>
      <c r="K127" s="67">
        <f>IFERROR(VLOOKUP(A127,HistData!J:M,4,FALSE),K126)</f>
        <v>-2.5000187501400539E-5</v>
      </c>
      <c r="L127" s="9" t="str">
        <f t="shared" si="46"/>
        <v>$K$136</v>
      </c>
      <c r="M127" s="92">
        <f t="array" aca="1" ref="M127" ca="1">PRODUCT(1+K127:INDIRECT(L127))-1</f>
        <v>-3.750028125215632E-5</v>
      </c>
      <c r="N127" s="3" t="str">
        <f t="shared" si="47"/>
        <v>NN</v>
      </c>
      <c r="O127" s="60">
        <f t="shared" ca="1" si="34"/>
        <v>106.63094336571712</v>
      </c>
      <c r="P127" s="60">
        <f t="shared" ca="1" si="35"/>
        <v>106.63094336571712</v>
      </c>
      <c r="Q127" s="56" t="b">
        <f t="shared" ca="1" si="48"/>
        <v>1</v>
      </c>
      <c r="R127" s="60">
        <f t="shared" ca="1" si="36"/>
        <v>108.99682715540676</v>
      </c>
      <c r="S127" s="3">
        <f t="shared" ca="1" si="37"/>
        <v>5.1778047046814879E-2</v>
      </c>
      <c r="T127" s="3">
        <f t="shared" si="49"/>
        <v>2105</v>
      </c>
      <c r="U127">
        <f>VLOOKUP(A127,Opt_BS!A:B,2,FALSE)</f>
        <v>2076.7800000000002</v>
      </c>
      <c r="V127">
        <f>VLOOKUP(A127,Opt_BS!A:B,2,FALSE)</f>
        <v>2076.7800000000002</v>
      </c>
      <c r="W127" s="60" t="str">
        <f t="shared" si="50"/>
        <v>NN</v>
      </c>
      <c r="X127" s="14">
        <f t="shared" si="51"/>
        <v>39.58</v>
      </c>
      <c r="Y127" s="9" t="str">
        <f t="shared" si="52"/>
        <v>$A$137</v>
      </c>
      <c r="Z127" t="str">
        <f t="shared" ca="1" si="53"/>
        <v>07/17/15</v>
      </c>
      <c r="AA127" s="86" t="str">
        <f t="shared" ca="1" si="38"/>
        <v>SPX US 07/17/15 P2105 Index</v>
      </c>
      <c r="AB127">
        <v>39.58</v>
      </c>
      <c r="AD127" s="14">
        <f t="shared" ca="1" si="39"/>
        <v>106.94745205329383</v>
      </c>
      <c r="AE127" s="59">
        <f t="shared" ca="1" si="54"/>
        <v>0</v>
      </c>
      <c r="AF127" s="59"/>
      <c r="AG127" s="88">
        <f>IFERROR(VLOOKUP(A127,HistData!P:R,3,FALSE),AG126)</f>
        <v>9.2760076063402863E-5</v>
      </c>
      <c r="AH127" s="84">
        <f>IFERROR(VLOOKUP(A127,HistData!T:V,3,FALSE),AH126)</f>
        <v>-2.6999999999999247E-4</v>
      </c>
      <c r="AI127" s="1">
        <f t="shared" ca="1" si="55"/>
        <v>106.59569746685442</v>
      </c>
      <c r="AJ127" s="86">
        <f t="shared" si="40"/>
        <v>106.85897550981521</v>
      </c>
      <c r="AK127" s="84"/>
      <c r="AL127" s="1">
        <f t="array" aca="1" ref="AL127" ca="1">PRODUCT(1+AE118:AE127)</f>
        <v>0.99374629575821816</v>
      </c>
      <c r="AM127" s="86">
        <f t="array" ref="AM127">PRODUCT(1+AG27:AG127)</f>
        <v>1.0410715357208207</v>
      </c>
      <c r="AP127" s="40">
        <f t="shared" ca="1" si="56"/>
        <v>9.2760076063402863E-5</v>
      </c>
      <c r="AQ127" s="40">
        <f t="array" aca="1" ref="AQ127" ca="1">PRODUCT(1+$AP$107:AP127)-1</f>
        <v>-1.945534118581449E-4</v>
      </c>
      <c r="AS127" s="40">
        <f t="shared" si="57"/>
        <v>0</v>
      </c>
    </row>
    <row r="128" spans="1:45" x14ac:dyDescent="0.25">
      <c r="A128" s="97">
        <f>Opt_BS!A127</f>
        <v>42191</v>
      </c>
      <c r="B128">
        <f t="shared" si="42"/>
        <v>0</v>
      </c>
      <c r="C128">
        <f t="shared" si="43"/>
        <v>0</v>
      </c>
      <c r="D128" s="92">
        <f>IFERROR(VLOOKUP(A128,HistData!E:H,4,FALSE),D127)</f>
        <v>0</v>
      </c>
      <c r="F128" s="9" t="str">
        <f t="shared" si="44"/>
        <v>$D$136</v>
      </c>
      <c r="G128" s="92">
        <f t="array" aca="1" ref="G128" ca="1">PRODUCT(1+D128:INDIRECT(F128))-1</f>
        <v>-1.666670833355699E-5</v>
      </c>
      <c r="H128" s="92" t="str">
        <f t="shared" si="45"/>
        <v>NN</v>
      </c>
      <c r="I128" s="60">
        <f t="shared" ca="1" si="32"/>
        <v>2.3658837896896436</v>
      </c>
      <c r="J128" s="60">
        <f t="shared" ca="1" si="33"/>
        <v>2.3658837896896436</v>
      </c>
      <c r="K128" s="67">
        <f>IFERROR(VLOOKUP(A128,HistData!J:M,4,FALSE),K127)</f>
        <v>0</v>
      </c>
      <c r="L128" s="9" t="str">
        <f t="shared" si="46"/>
        <v>$K$136</v>
      </c>
      <c r="M128" s="92">
        <f t="array" aca="1" ref="M128" ca="1">PRODUCT(1+K128:INDIRECT(L128))-1</f>
        <v>-1.2500406263216135E-5</v>
      </c>
      <c r="N128" s="3" t="str">
        <f t="shared" si="47"/>
        <v>NN</v>
      </c>
      <c r="O128" s="60">
        <f t="shared" ca="1" si="34"/>
        <v>106.62827757213952</v>
      </c>
      <c r="P128" s="60">
        <f t="shared" ca="1" si="35"/>
        <v>106.62827757213952</v>
      </c>
      <c r="Q128" s="56" t="b">
        <f t="shared" ca="1" si="48"/>
        <v>1</v>
      </c>
      <c r="R128" s="60">
        <f t="shared" ca="1" si="36"/>
        <v>108.99416136182917</v>
      </c>
      <c r="S128" s="3">
        <f t="shared" ca="1" si="37"/>
        <v>5.1778047046814879E-2</v>
      </c>
      <c r="T128" s="3">
        <f t="shared" si="49"/>
        <v>2105</v>
      </c>
      <c r="U128">
        <f>VLOOKUP(A128,Opt_BS!A:B,2,FALSE)</f>
        <v>2068.7600000000002</v>
      </c>
      <c r="V128">
        <f>VLOOKUP(A128,Opt_BS!A:B,2,FALSE)</f>
        <v>2068.7600000000002</v>
      </c>
      <c r="W128" s="60" t="str">
        <f t="shared" si="50"/>
        <v>NN</v>
      </c>
      <c r="X128" s="14">
        <f t="shared" si="51"/>
        <v>43.85</v>
      </c>
      <c r="Y128" s="9" t="str">
        <f t="shared" si="52"/>
        <v>$A$137</v>
      </c>
      <c r="Z128" t="str">
        <f t="shared" ca="1" si="53"/>
        <v>07/17/15</v>
      </c>
      <c r="AA128" s="86" t="str">
        <f t="shared" ca="1" si="38"/>
        <v>SPX US 07/17/15 P2105 Index</v>
      </c>
      <c r="AB128">
        <v>43.85</v>
      </c>
      <c r="AD128" s="14">
        <f t="shared" ca="1" si="39"/>
        <v>106.72369399882633</v>
      </c>
      <c r="AE128" s="59">
        <f t="shared" ca="1" si="54"/>
        <v>-2.0922242668857116E-3</v>
      </c>
      <c r="AF128" s="59"/>
      <c r="AG128" s="88">
        <f>IFERROR(VLOOKUP(A128,HistData!P:R,3,FALSE),AG127)</f>
        <v>-2.0007817624104751E-3</v>
      </c>
      <c r="AH128" s="84">
        <f>IFERROR(VLOOKUP(A128,HistData!T:V,3,FALSE),AH127)</f>
        <v>3.9999999999995595E-4</v>
      </c>
      <c r="AI128" s="1">
        <f t="shared" ca="1" si="55"/>
        <v>106.38388004556916</v>
      </c>
      <c r="AJ128" s="86">
        <f t="shared" si="40"/>
        <v>106.6451740204653</v>
      </c>
      <c r="AK128" s="84"/>
      <c r="AL128" s="1">
        <f t="array" aca="1" ref="AL128" ca="1">PRODUCT(1+AE119:AE128)</f>
        <v>0.98834690394666946</v>
      </c>
      <c r="AM128" s="86">
        <f t="array" ref="AM128">PRODUCT(1+AG28:AG128)</f>
        <v>1.0386674208938615</v>
      </c>
      <c r="AP128" s="40">
        <f t="shared" ca="1" si="56"/>
        <v>9.1442504475236497E-5</v>
      </c>
      <c r="AQ128" s="40">
        <f t="array" aca="1" ref="AQ128" ca="1">PRODUCT(1+$AP$107:AP128)-1</f>
        <v>-1.0312869783424272E-4</v>
      </c>
      <c r="AS128" s="40">
        <f t="shared" si="57"/>
        <v>-3.8617475129768541E-3</v>
      </c>
    </row>
    <row r="129" spans="1:45" x14ac:dyDescent="0.25">
      <c r="A129" s="97">
        <f>Opt_BS!A128</f>
        <v>42192</v>
      </c>
      <c r="B129">
        <f t="shared" si="42"/>
        <v>0</v>
      </c>
      <c r="C129">
        <f t="shared" si="43"/>
        <v>0</v>
      </c>
      <c r="D129" s="92">
        <f>IFERROR(VLOOKUP(A129,HistData!E:H,4,FALSE),D128)</f>
        <v>-8.3333541667229838E-6</v>
      </c>
      <c r="F129" s="9" t="str">
        <f t="shared" si="44"/>
        <v>$D$136</v>
      </c>
      <c r="G129" s="92">
        <f t="array" aca="1" ref="G129" ca="1">PRODUCT(1+D129:INDIRECT(F129))-1</f>
        <v>-1.666670833355699E-5</v>
      </c>
      <c r="H129" s="92" t="str">
        <f t="shared" si="45"/>
        <v>NN</v>
      </c>
      <c r="I129" s="60">
        <f t="shared" ca="1" si="32"/>
        <v>2.3658837896896436</v>
      </c>
      <c r="J129" s="60">
        <f t="shared" ca="1" si="33"/>
        <v>2.3658837896896436</v>
      </c>
      <c r="K129" s="67">
        <f>IFERROR(VLOOKUP(A129,HistData!J:M,4,FALSE),K128)</f>
        <v>0</v>
      </c>
      <c r="L129" s="9" t="str">
        <f t="shared" si="46"/>
        <v>$K$136</v>
      </c>
      <c r="M129" s="92">
        <f t="array" aca="1" ref="M129" ca="1">PRODUCT(1+K129:INDIRECT(L129))-1</f>
        <v>-1.2500406263216135E-5</v>
      </c>
      <c r="N129" s="3" t="str">
        <f t="shared" si="47"/>
        <v>NN</v>
      </c>
      <c r="O129" s="60">
        <f t="shared" ca="1" si="34"/>
        <v>106.62827757213952</v>
      </c>
      <c r="P129" s="60">
        <f t="shared" ca="1" si="35"/>
        <v>106.62827757213952</v>
      </c>
      <c r="Q129" s="56" t="b">
        <f t="shared" ca="1" si="48"/>
        <v>1</v>
      </c>
      <c r="R129" s="60">
        <f t="shared" ca="1" si="36"/>
        <v>108.99416136182917</v>
      </c>
      <c r="S129" s="3">
        <f t="shared" ca="1" si="37"/>
        <v>5.1778047046814879E-2</v>
      </c>
      <c r="T129" s="3">
        <f t="shared" si="49"/>
        <v>2105</v>
      </c>
      <c r="U129">
        <f>VLOOKUP(A129,Opt_BS!A:B,2,FALSE)</f>
        <v>2081.34</v>
      </c>
      <c r="V129">
        <f>VLOOKUP(A129,Opt_BS!A:B,2,FALSE)</f>
        <v>2081.34</v>
      </c>
      <c r="W129" s="60" t="str">
        <f t="shared" si="50"/>
        <v>NN</v>
      </c>
      <c r="X129" s="14">
        <f t="shared" si="51"/>
        <v>31.85</v>
      </c>
      <c r="Y129" s="9" t="str">
        <f t="shared" si="52"/>
        <v>$A$137</v>
      </c>
      <c r="Z129" t="str">
        <f t="shared" ca="1" si="53"/>
        <v>07/17/15</v>
      </c>
      <c r="AA129" s="86" t="str">
        <f t="shared" ca="1" si="38"/>
        <v>SPX US 07/17/15 P2105 Index</v>
      </c>
      <c r="AB129">
        <v>31.85</v>
      </c>
      <c r="AD129" s="14">
        <f t="shared" ca="1" si="39"/>
        <v>107.34503056338812</v>
      </c>
      <c r="AE129" s="59">
        <f t="shared" ca="1" si="54"/>
        <v>5.821917713686231E-3</v>
      </c>
      <c r="AF129" s="59"/>
      <c r="AG129" s="88">
        <f>IFERROR(VLOOKUP(A129,HistData!P:R,3,FALSE),AG128)</f>
        <v>5.8616958423780563E-3</v>
      </c>
      <c r="AH129" s="84">
        <f>IFERROR(VLOOKUP(A129,HistData!T:V,3,FALSE),AH128)</f>
        <v>2.9999999999998916E-3</v>
      </c>
      <c r="AI129" s="1">
        <f t="shared" ca="1" si="55"/>
        <v>106.97212153791311</v>
      </c>
      <c r="AJ129" s="86">
        <f t="shared" si="40"/>
        <v>107.27029559363075</v>
      </c>
      <c r="AK129" s="84"/>
      <c r="AL129" s="1">
        <f t="array" aca="1" ref="AL129" ca="1">PRODUCT(1+AE120:AE129)</f>
        <v>0.99308942274239276</v>
      </c>
      <c r="AM129" s="86">
        <f t="array" ref="AM129">PRODUCT(1+AG29:AG129)</f>
        <v>1.0444328328355852</v>
      </c>
      <c r="AP129" s="40">
        <f t="shared" ca="1" si="56"/>
        <v>3.9778128691825287E-5</v>
      </c>
      <c r="AQ129" s="40">
        <f t="array" aca="1" ref="AQ129" ca="1">PRODUCT(1+$AP$107:AP129)-1</f>
        <v>-6.335467140905493E-5</v>
      </c>
      <c r="AS129" s="40">
        <f t="shared" si="57"/>
        <v>6.0809373731123273E-3</v>
      </c>
    </row>
    <row r="130" spans="1:45" x14ac:dyDescent="0.25">
      <c r="A130" s="97">
        <f>Opt_BS!A129</f>
        <v>42193</v>
      </c>
      <c r="B130">
        <f t="shared" si="42"/>
        <v>0</v>
      </c>
      <c r="C130">
        <f t="shared" si="43"/>
        <v>0</v>
      </c>
      <c r="D130" s="92">
        <f>IFERROR(VLOOKUP(A130,HistData!E:H,4,FALSE),D129)</f>
        <v>0</v>
      </c>
      <c r="F130" s="9" t="str">
        <f t="shared" si="44"/>
        <v>$D$136</v>
      </c>
      <c r="G130" s="92">
        <f t="array" aca="1" ref="G130" ca="1">PRODUCT(1+D130:INDIRECT(F130))-1</f>
        <v>-8.3334236121723748E-6</v>
      </c>
      <c r="H130" s="92" t="str">
        <f t="shared" si="45"/>
        <v>NN</v>
      </c>
      <c r="I130" s="60">
        <f t="shared" ca="1" si="32"/>
        <v>2.3658640739421068</v>
      </c>
      <c r="J130" s="60">
        <f t="shared" ca="1" si="33"/>
        <v>2.3658640739421068</v>
      </c>
      <c r="K130" s="67">
        <f>IFERROR(VLOOKUP(A130,HistData!J:M,4,FALSE),K129)</f>
        <v>0</v>
      </c>
      <c r="L130" s="9" t="str">
        <f t="shared" si="46"/>
        <v>$K$136</v>
      </c>
      <c r="M130" s="92">
        <f t="array" aca="1" ref="M130" ca="1">PRODUCT(1+K130:INDIRECT(L130))-1</f>
        <v>-1.2500406263216135E-5</v>
      </c>
      <c r="N130" s="3" t="str">
        <f t="shared" si="47"/>
        <v>NN</v>
      </c>
      <c r="O130" s="60">
        <f t="shared" ca="1" si="34"/>
        <v>106.62827757213952</v>
      </c>
      <c r="P130" s="60">
        <f t="shared" ca="1" si="35"/>
        <v>106.62827757213952</v>
      </c>
      <c r="Q130" s="56" t="b">
        <f t="shared" ca="1" si="48"/>
        <v>1</v>
      </c>
      <c r="R130" s="60">
        <f t="shared" ca="1" si="36"/>
        <v>108.99414164608163</v>
      </c>
      <c r="S130" s="3">
        <f t="shared" ca="1" si="37"/>
        <v>5.1778047046814879E-2</v>
      </c>
      <c r="T130" s="3">
        <f t="shared" si="49"/>
        <v>2105</v>
      </c>
      <c r="U130">
        <f>VLOOKUP(A130,Opt_BS!A:B,2,FALSE)</f>
        <v>2046.68</v>
      </c>
      <c r="V130">
        <f>VLOOKUP(A130,Opt_BS!A:B,2,FALSE)</f>
        <v>2046.68</v>
      </c>
      <c r="W130" s="60" t="str">
        <f t="shared" si="50"/>
        <v>NN</v>
      </c>
      <c r="X130" s="14">
        <f t="shared" si="51"/>
        <v>57.25</v>
      </c>
      <c r="Y130" s="9" t="str">
        <f t="shared" si="52"/>
        <v>$A$137</v>
      </c>
      <c r="Z130" t="str">
        <f t="shared" ca="1" si="53"/>
        <v>07/17/15</v>
      </c>
      <c r="AA130" s="86" t="str">
        <f t="shared" ca="1" si="38"/>
        <v>SPX US 07/17/15 P2105 Index</v>
      </c>
      <c r="AB130">
        <v>57.25</v>
      </c>
      <c r="AD130" s="14">
        <f t="shared" ca="1" si="39"/>
        <v>106.02984845265148</v>
      </c>
      <c r="AE130" s="59">
        <f t="shared" ca="1" si="54"/>
        <v>-1.2251914260343999E-2</v>
      </c>
      <c r="AF130" s="59"/>
      <c r="AG130" s="88">
        <f>IFERROR(VLOOKUP(A130,HistData!P:R,3,FALSE),AG129)</f>
        <v>-1.5364105542429507E-2</v>
      </c>
      <c r="AH130" s="84">
        <f>IFERROR(VLOOKUP(A130,HistData!T:V,3,FALSE),AH129)</f>
        <v>-8.6500000000000465E-3</v>
      </c>
      <c r="AI130" s="1">
        <f t="shared" ca="1" si="55"/>
        <v>105.72735379915095</v>
      </c>
      <c r="AJ130" s="86">
        <f t="shared" si="40"/>
        <v>105.6221834505626</v>
      </c>
      <c r="AK130" s="84"/>
      <c r="AL130" s="1">
        <f t="array" aca="1" ref="AL130" ca="1">PRODUCT(1+AE121:AE130)</f>
        <v>0.9834069893671108</v>
      </c>
      <c r="AM130" s="86">
        <f t="array" ref="AM130">PRODUCT(1+AG30:AG130)</f>
        <v>1.0283154212832493</v>
      </c>
      <c r="AP130" s="40">
        <f t="shared" ca="1" si="56"/>
        <v>-3.112191282085508E-3</v>
      </c>
      <c r="AQ130" s="40">
        <f t="array" aca="1" ref="AQ130" ca="1">PRODUCT(1+$AP$107:AP130)-1</f>
        <v>-3.1753487816384984E-3</v>
      </c>
      <c r="AS130" s="40">
        <f t="shared" si="57"/>
        <v>-1.6652733335255188E-2</v>
      </c>
    </row>
    <row r="131" spans="1:45" x14ac:dyDescent="0.25">
      <c r="A131" s="97">
        <f>Opt_BS!A130</f>
        <v>42194</v>
      </c>
      <c r="B131">
        <f t="shared" si="42"/>
        <v>0</v>
      </c>
      <c r="C131">
        <f t="shared" si="43"/>
        <v>0</v>
      </c>
      <c r="D131" s="92">
        <f>IFERROR(VLOOKUP(A131,HistData!E:H,4,FALSE),D130)</f>
        <v>0</v>
      </c>
      <c r="F131" s="9" t="str">
        <f t="shared" si="44"/>
        <v>$D$136</v>
      </c>
      <c r="G131" s="92">
        <f t="array" aca="1" ref="G131" ca="1">PRODUCT(1+D131:INDIRECT(F131))-1</f>
        <v>-8.3334236121723748E-6</v>
      </c>
      <c r="H131" s="92" t="str">
        <f t="shared" si="45"/>
        <v>NN</v>
      </c>
      <c r="I131" s="60">
        <f t="shared" ca="1" si="32"/>
        <v>2.3658640739421068</v>
      </c>
      <c r="J131" s="60">
        <f t="shared" ca="1" si="33"/>
        <v>2.3658640739421068</v>
      </c>
      <c r="K131" s="67">
        <f>IFERROR(VLOOKUP(A131,HistData!J:M,4,FALSE),K130)</f>
        <v>1.2500406263216135E-5</v>
      </c>
      <c r="L131" s="9" t="str">
        <f t="shared" si="46"/>
        <v>$K$136</v>
      </c>
      <c r="M131" s="92">
        <f t="array" aca="1" ref="M131" ca="1">PRODUCT(1+K131:INDIRECT(L131))-1</f>
        <v>-1.2500406263216135E-5</v>
      </c>
      <c r="N131" s="3" t="str">
        <f t="shared" si="47"/>
        <v>NN</v>
      </c>
      <c r="O131" s="60">
        <f t="shared" ca="1" si="34"/>
        <v>106.62827757213952</v>
      </c>
      <c r="P131" s="60">
        <f t="shared" ca="1" si="35"/>
        <v>106.62827757213952</v>
      </c>
      <c r="Q131" s="56" t="b">
        <f t="shared" ca="1" si="48"/>
        <v>1</v>
      </c>
      <c r="R131" s="60">
        <f t="shared" ca="1" si="36"/>
        <v>108.99414164608163</v>
      </c>
      <c r="S131" s="3">
        <f t="shared" ca="1" si="37"/>
        <v>5.1778047046814879E-2</v>
      </c>
      <c r="T131" s="3">
        <f t="shared" si="49"/>
        <v>2105</v>
      </c>
      <c r="U131">
        <f>VLOOKUP(A131,Opt_BS!A:B,2,FALSE)</f>
        <v>2051.31</v>
      </c>
      <c r="V131">
        <f>VLOOKUP(A131,Opt_BS!A:B,2,FALSE)</f>
        <v>2051.31</v>
      </c>
      <c r="W131" s="60" t="str">
        <f t="shared" si="50"/>
        <v>NN</v>
      </c>
      <c r="X131" s="14">
        <f t="shared" si="51"/>
        <v>55.48</v>
      </c>
      <c r="Y131" s="9" t="str">
        <f t="shared" si="52"/>
        <v>$A$137</v>
      </c>
      <c r="Z131" t="str">
        <f t="shared" ca="1" si="53"/>
        <v>07/17/15</v>
      </c>
      <c r="AA131" s="86" t="str">
        <f t="shared" ca="1" si="38"/>
        <v>SPX US 07/17/15 P2105 Index</v>
      </c>
      <c r="AB131">
        <v>55.48</v>
      </c>
      <c r="AD131" s="14">
        <f t="shared" ca="1" si="39"/>
        <v>106.12149559592434</v>
      </c>
      <c r="AE131" s="59">
        <f t="shared" ca="1" si="54"/>
        <v>8.6435229900194699E-4</v>
      </c>
      <c r="AF131" s="59"/>
      <c r="AG131" s="88">
        <f>IFERROR(VLOOKUP(A131,HistData!P:R,3,FALSE),AG130)</f>
        <v>2.5671273643712578E-3</v>
      </c>
      <c r="AH131" s="84">
        <f>IFERROR(VLOOKUP(A131,HistData!T:V,3,FALSE),AH130)</f>
        <v>1.3499999999999623E-3</v>
      </c>
      <c r="AI131" s="1">
        <f t="shared" ca="1" si="55"/>
        <v>105.81414824206779</v>
      </c>
      <c r="AJ131" s="86">
        <f t="shared" si="40"/>
        <v>105.89332904798319</v>
      </c>
      <c r="AK131" s="84"/>
      <c r="AL131" s="1">
        <f t="array" aca="1" ref="AL131" ca="1">PRODUCT(1+AE122:AE131)</f>
        <v>0.9859375775935979</v>
      </c>
      <c r="AM131" s="86">
        <f t="array" ref="AM131">PRODUCT(1+AG31:AG131)</f>
        <v>1.0308915113117114</v>
      </c>
      <c r="AP131" s="40">
        <f t="shared" ca="1" si="56"/>
        <v>1.7027750653693108E-3</v>
      </c>
      <c r="AQ131" s="40">
        <f t="array" aca="1" ref="AQ131" ca="1">PRODUCT(1+$AP$107:AP131)-1</f>
        <v>-1.4779806209984647E-3</v>
      </c>
      <c r="AS131" s="40">
        <f t="shared" si="57"/>
        <v>2.2622002462524549E-3</v>
      </c>
    </row>
    <row r="132" spans="1:45" x14ac:dyDescent="0.25">
      <c r="A132" s="97">
        <f>Opt_BS!A131</f>
        <v>42195</v>
      </c>
      <c r="B132">
        <f t="shared" si="42"/>
        <v>0</v>
      </c>
      <c r="C132">
        <f t="shared" si="43"/>
        <v>0</v>
      </c>
      <c r="D132" s="92">
        <f>IFERROR(VLOOKUP(A132,HistData!E:H,4,FALSE),D131)</f>
        <v>0</v>
      </c>
      <c r="F132" s="9" t="str">
        <f t="shared" si="44"/>
        <v>$D$136</v>
      </c>
      <c r="G132" s="92">
        <f t="array" aca="1" ref="G132" ca="1">PRODUCT(1+D132:INDIRECT(F132))-1</f>
        <v>-8.3334236121723748E-6</v>
      </c>
      <c r="H132" s="92" t="str">
        <f t="shared" si="45"/>
        <v>NN</v>
      </c>
      <c r="I132" s="60">
        <f t="shared" ca="1" si="32"/>
        <v>2.3658640739421068</v>
      </c>
      <c r="J132" s="60">
        <f t="shared" ca="1" si="33"/>
        <v>2.3658640739421068</v>
      </c>
      <c r="K132" s="67">
        <f>IFERROR(VLOOKUP(A132,HistData!J:M,4,FALSE),K131)</f>
        <v>4.0000800015871363E-5</v>
      </c>
      <c r="L132" s="9" t="str">
        <f t="shared" si="46"/>
        <v>$K$136</v>
      </c>
      <c r="M132" s="92">
        <f t="array" aca="1" ref="M132" ca="1">PRODUCT(1+K132:INDIRECT(L132))-1</f>
        <v>-2.5000500010086135E-5</v>
      </c>
      <c r="N132" s="3" t="str">
        <f t="shared" si="47"/>
        <v>NN</v>
      </c>
      <c r="O132" s="60">
        <f t="shared" ca="1" si="34"/>
        <v>106.62961046892832</v>
      </c>
      <c r="P132" s="60">
        <f t="shared" ca="1" si="35"/>
        <v>106.62961046892832</v>
      </c>
      <c r="Q132" s="56" t="b">
        <f t="shared" ca="1" si="48"/>
        <v>1</v>
      </c>
      <c r="R132" s="60">
        <f t="shared" ca="1" si="36"/>
        <v>108.99547454287043</v>
      </c>
      <c r="S132" s="3">
        <f t="shared" ca="1" si="37"/>
        <v>5.1778047046814879E-2</v>
      </c>
      <c r="T132" s="3">
        <f t="shared" si="49"/>
        <v>2105</v>
      </c>
      <c r="U132">
        <f>VLOOKUP(A132,Opt_BS!A:B,2,FALSE)</f>
        <v>2076.62</v>
      </c>
      <c r="V132">
        <f>VLOOKUP(A132,Opt_BS!A:B,2,FALSE)</f>
        <v>2076.62</v>
      </c>
      <c r="W132" s="60" t="str">
        <f t="shared" si="50"/>
        <v>NN</v>
      </c>
      <c r="X132" s="14">
        <f t="shared" si="51"/>
        <v>33</v>
      </c>
      <c r="Y132" s="9" t="str">
        <f t="shared" si="52"/>
        <v>$A$137</v>
      </c>
      <c r="Z132" t="str">
        <f t="shared" ca="1" si="53"/>
        <v>07/17/15</v>
      </c>
      <c r="AA132" s="86" t="str">
        <f t="shared" ca="1" si="38"/>
        <v>SPX US 07/17/15 P2105 Index</v>
      </c>
      <c r="AB132">
        <v>33</v>
      </c>
      <c r="AD132" s="14">
        <f t="shared" ca="1" si="39"/>
        <v>107.28679899032554</v>
      </c>
      <c r="AE132" s="59">
        <f t="shared" ca="1" si="54"/>
        <v>1.0980842173938798E-2</v>
      </c>
      <c r="AF132" s="59"/>
      <c r="AG132" s="88">
        <f>IFERROR(VLOOKUP(A132,HistData!P:R,3,FALSE),AG131)</f>
        <v>1.155926379055594E-2</v>
      </c>
      <c r="AH132" s="84">
        <f>IFERROR(VLOOKUP(A132,HistData!T:V,3,FALSE),AH131)</f>
        <v>8.0400000000000471E-3</v>
      </c>
      <c r="AI132" s="1">
        <f t="shared" ca="1" si="55"/>
        <v>106.91770114088536</v>
      </c>
      <c r="AJ132" s="86">
        <f t="shared" si="40"/>
        <v>107.11737797210897</v>
      </c>
      <c r="AK132" s="84"/>
      <c r="AL132" s="1">
        <f t="array" aca="1" ref="AL132" ca="1">PRODUCT(1+AE123:AE132)</f>
        <v>0.99734000303808656</v>
      </c>
      <c r="AM132" s="86">
        <f t="array" ref="AM132">PRODUCT(1+AG32:AG132)</f>
        <v>1.0427863722474646</v>
      </c>
      <c r="AP132" s="40">
        <f t="shared" ca="1" si="56"/>
        <v>5.7842161661714186E-4</v>
      </c>
      <c r="AQ132" s="40">
        <f t="array" aca="1" ref="AQ132" ca="1">PRODUCT(1+$AP$107:AP132)-1</f>
        <v>-9.0041390032147284E-4</v>
      </c>
      <c r="AS132" s="40">
        <f t="shared" si="57"/>
        <v>1.2338456888524973E-2</v>
      </c>
    </row>
    <row r="133" spans="1:45" x14ac:dyDescent="0.25">
      <c r="A133" s="97">
        <f>Opt_BS!A132</f>
        <v>42198</v>
      </c>
      <c r="B133">
        <f t="shared" si="42"/>
        <v>0</v>
      </c>
      <c r="C133">
        <f t="shared" si="43"/>
        <v>0</v>
      </c>
      <c r="D133" s="92">
        <f>IFERROR(VLOOKUP(A133,HistData!E:H,4,FALSE),D132)</f>
        <v>4.1667118060306763E-6</v>
      </c>
      <c r="F133" s="9" t="str">
        <f t="shared" si="44"/>
        <v>$D$136</v>
      </c>
      <c r="G133" s="92">
        <f t="array" aca="1" ref="G133" ca="1">PRODUCT(1+D133:INDIRECT(F133))-1</f>
        <v>-8.3334236121723748E-6</v>
      </c>
      <c r="H133" s="92" t="str">
        <f t="shared" si="45"/>
        <v>NN</v>
      </c>
      <c r="I133" s="60">
        <f t="shared" ca="1" si="32"/>
        <v>2.3658640739421068</v>
      </c>
      <c r="J133" s="60">
        <f t="shared" ca="1" si="33"/>
        <v>2.3658640739421068</v>
      </c>
      <c r="K133" s="67">
        <f>IFERROR(VLOOKUP(A133,HistData!J:M,4,FALSE),K132)</f>
        <v>-4.4999100017983906E-5</v>
      </c>
      <c r="L133" s="9" t="str">
        <f t="shared" si="46"/>
        <v>$K$136</v>
      </c>
      <c r="M133" s="92">
        <f t="array" aca="1" ref="M133" ca="1">PRODUCT(1+K133:INDIRECT(L133))-1</f>
        <v>-6.4998700025964418E-5</v>
      </c>
      <c r="N133" s="3" t="str">
        <f t="shared" si="47"/>
        <v>NN</v>
      </c>
      <c r="O133" s="60">
        <f t="shared" ca="1" si="34"/>
        <v>106.63387573865246</v>
      </c>
      <c r="P133" s="60">
        <f t="shared" ca="1" si="35"/>
        <v>106.63387573865246</v>
      </c>
      <c r="Q133" s="56" t="b">
        <f t="shared" ca="1" si="48"/>
        <v>1</v>
      </c>
      <c r="R133" s="60">
        <f t="shared" ca="1" si="36"/>
        <v>108.99973981259457</v>
      </c>
      <c r="S133" s="3">
        <f t="shared" ca="1" si="37"/>
        <v>5.1778047046814879E-2</v>
      </c>
      <c r="T133" s="3">
        <f t="shared" si="49"/>
        <v>2105</v>
      </c>
      <c r="U133">
        <f>VLOOKUP(A133,Opt_BS!A:B,2,FALSE)</f>
        <v>2099.6</v>
      </c>
      <c r="V133">
        <f>VLOOKUP(A133,Opt_BS!A:B,2,FALSE)</f>
        <v>2099.6</v>
      </c>
      <c r="W133" s="60" t="str">
        <f t="shared" si="50"/>
        <v>NN</v>
      </c>
      <c r="X133" s="14">
        <f t="shared" si="51"/>
        <v>12.96</v>
      </c>
      <c r="Y133" s="9" t="str">
        <f t="shared" si="52"/>
        <v>$A$137</v>
      </c>
      <c r="Z133" t="str">
        <f t="shared" ca="1" si="53"/>
        <v>07/17/15</v>
      </c>
      <c r="AA133" s="86" t="str">
        <f t="shared" ca="1" si="38"/>
        <v>SPX US 07/17/15 P2105 Index</v>
      </c>
      <c r="AB133">
        <v>12.96</v>
      </c>
      <c r="AD133" s="14">
        <f t="shared" ca="1" si="39"/>
        <v>108.32869632286784</v>
      </c>
      <c r="AE133" s="59">
        <f t="shared" ca="1" si="54"/>
        <v>9.7113283493177605E-3</v>
      </c>
      <c r="AF133" s="59"/>
      <c r="AG133" s="88">
        <f>IFERROR(VLOOKUP(A133,HistData!P:R,3,FALSE),AG132)</f>
        <v>1.0878616842689759E-2</v>
      </c>
      <c r="AH133" s="84">
        <f>IFERROR(VLOOKUP(A133,HistData!T:V,3,FALSE),AH132)</f>
        <v>3.8700000000000401E-3</v>
      </c>
      <c r="AI133" s="1">
        <f t="shared" ca="1" si="55"/>
        <v>107.90384895538628</v>
      </c>
      <c r="AJ133" s="86">
        <f t="shared" si="40"/>
        <v>108.28266688426112</v>
      </c>
      <c r="AK133" s="84"/>
      <c r="AL133" s="1">
        <f t="array" aca="1" ref="AL133" ca="1">PRODUCT(1+AE124:AE133)</f>
        <v>1.0218296022929496</v>
      </c>
      <c r="AM133" s="86">
        <f t="array" ref="AM133">PRODUCT(1+AG33:AG133)</f>
        <v>1.0501420076939005</v>
      </c>
      <c r="AP133" s="40">
        <f t="shared" ca="1" si="56"/>
        <v>1.1672884933719985E-3</v>
      </c>
      <c r="AQ133" s="40">
        <f t="array" aca="1" ref="AQ133" ca="1">PRODUCT(1+$AP$107:AP133)-1</f>
        <v>2.658235502654982E-4</v>
      </c>
      <c r="AS133" s="40">
        <f t="shared" si="57"/>
        <v>1.1066059269389639E-2</v>
      </c>
    </row>
    <row r="134" spans="1:45" x14ac:dyDescent="0.25">
      <c r="A134" s="97">
        <f>Opt_BS!A133</f>
        <v>42199</v>
      </c>
      <c r="B134">
        <f t="shared" si="42"/>
        <v>0</v>
      </c>
      <c r="C134">
        <f t="shared" si="43"/>
        <v>0</v>
      </c>
      <c r="D134" s="92">
        <f>IFERROR(VLOOKUP(A134,HistData!E:H,4,FALSE),D133)</f>
        <v>-1.250008333397723E-5</v>
      </c>
      <c r="F134" s="9" t="str">
        <f t="shared" si="44"/>
        <v>$D$136</v>
      </c>
      <c r="G134" s="92">
        <f t="array" aca="1" ref="G134" ca="1">PRODUCT(1+D134:INDIRECT(F134))-1</f>
        <v>-1.250008333397723E-5</v>
      </c>
      <c r="H134" s="92" t="str">
        <f t="shared" si="45"/>
        <v>NN</v>
      </c>
      <c r="I134" s="60">
        <f t="shared" ca="1" si="32"/>
        <v>2.3658739318158752</v>
      </c>
      <c r="J134" s="60">
        <f t="shared" ca="1" si="33"/>
        <v>2.3658739318158752</v>
      </c>
      <c r="K134" s="67">
        <f>IFERROR(VLOOKUP(A134,HistData!J:M,4,FALSE),K133)</f>
        <v>-7.5001875046165623E-6</v>
      </c>
      <c r="L134" s="9" t="str">
        <f t="shared" si="46"/>
        <v>$K$136</v>
      </c>
      <c r="M134" s="92">
        <f t="array" aca="1" ref="M134" ca="1">PRODUCT(1+K134:INDIRECT(L134))-1</f>
        <v>-2.000050001249587E-5</v>
      </c>
      <c r="N134" s="3" t="str">
        <f t="shared" si="47"/>
        <v>NN</v>
      </c>
      <c r="O134" s="60">
        <f t="shared" ca="1" si="34"/>
        <v>106.62907731021279</v>
      </c>
      <c r="P134" s="60">
        <f t="shared" ca="1" si="35"/>
        <v>106.62907731021279</v>
      </c>
      <c r="Q134" s="56" t="b">
        <f t="shared" ca="1" si="48"/>
        <v>1</v>
      </c>
      <c r="R134" s="60">
        <f t="shared" ca="1" si="36"/>
        <v>108.99495124202866</v>
      </c>
      <c r="S134" s="3">
        <f t="shared" ca="1" si="37"/>
        <v>5.1778047046814879E-2</v>
      </c>
      <c r="T134" s="3">
        <f t="shared" si="49"/>
        <v>2105</v>
      </c>
      <c r="U134">
        <f>VLOOKUP(A134,Opt_BS!A:B,2,FALSE)</f>
        <v>2108.9499999999998</v>
      </c>
      <c r="V134">
        <f>VLOOKUP(A134,Opt_BS!A:B,2,FALSE)</f>
        <v>2108.9499999999998</v>
      </c>
      <c r="W134" s="60" t="str">
        <f t="shared" si="50"/>
        <v>NN</v>
      </c>
      <c r="X134" s="14">
        <f t="shared" si="51"/>
        <v>6.3</v>
      </c>
      <c r="Y134" s="9" t="str">
        <f t="shared" si="52"/>
        <v>$A$137</v>
      </c>
      <c r="Z134" t="str">
        <f t="shared" ca="1" si="53"/>
        <v>07/17/15</v>
      </c>
      <c r="AA134" s="86" t="str">
        <f t="shared" ca="1" si="38"/>
        <v>SPX US 07/17/15 P2105 Index</v>
      </c>
      <c r="AB134">
        <v>6.3</v>
      </c>
      <c r="AD134" s="14">
        <f t="shared" ca="1" si="39"/>
        <v>108.66874954563373</v>
      </c>
      <c r="AE134" s="59">
        <f t="shared" ca="1" si="54"/>
        <v>3.1390871884249272E-3</v>
      </c>
      <c r="AF134" s="59"/>
      <c r="AG134" s="88">
        <f>IFERROR(VLOOKUP(A134,HistData!P:R,3,FALSE),AG133)</f>
        <v>4.0077932946285255E-3</v>
      </c>
      <c r="AH134" s="84">
        <f>IFERROR(VLOOKUP(A134,HistData!T:V,3,FALSE),AH133)</f>
        <v>6.0999999999999943E-4</v>
      </c>
      <c r="AI134" s="1">
        <f t="shared" ca="1" si="55"/>
        <v>108.22555119231379</v>
      </c>
      <c r="AJ134" s="86">
        <f t="shared" si="40"/>
        <v>108.71664143052435</v>
      </c>
      <c r="AK134" s="84"/>
      <c r="AL134" s="1">
        <f t="array" aca="1" ref="AL134" ca="1">PRODUCT(1+AE125:AE134)</f>
        <v>1.0196220474929312</v>
      </c>
      <c r="AM134" s="86">
        <f t="array" ref="AM134">PRODUCT(1+AG34:AG134)</f>
        <v>1.0537091158533698</v>
      </c>
      <c r="AP134" s="40">
        <f t="shared" ca="1" si="56"/>
        <v>8.6870610620359834E-4</v>
      </c>
      <c r="AQ134" s="40">
        <f t="array" aca="1" ref="AQ134" ca="1">PRODUCT(1+$AP$107:AP134)-1</f>
        <v>1.1347605790104076E-3</v>
      </c>
      <c r="AS134" s="40">
        <f t="shared" si="57"/>
        <v>4.4532291865115869E-3</v>
      </c>
    </row>
    <row r="135" spans="1:45" x14ac:dyDescent="0.25">
      <c r="A135" s="97">
        <f>Opt_BS!A134</f>
        <v>42200</v>
      </c>
      <c r="B135">
        <f t="shared" si="42"/>
        <v>0</v>
      </c>
      <c r="C135">
        <f t="shared" si="43"/>
        <v>0</v>
      </c>
      <c r="D135" s="92">
        <f>IFERROR(VLOOKUP(A135,HistData!E:H,4,FALSE),D134)</f>
        <v>0</v>
      </c>
      <c r="F135" s="9" t="str">
        <f t="shared" si="44"/>
        <v>$D$136</v>
      </c>
      <c r="G135" s="92">
        <f t="array" aca="1" ref="G135" ca="1">PRODUCT(1+D135:INDIRECT(F135))-1</f>
        <v>0</v>
      </c>
      <c r="H135" s="92" t="str">
        <f t="shared" si="45"/>
        <v>NN</v>
      </c>
      <c r="I135" s="60">
        <f t="shared" ref="I135:I198" ca="1" si="58">IF(B135&gt;=1,IF(B135=3,0,MAX(0,I134*(1+D134)-S134*MAX(0,T134-V135))+S135*W135),I134*(1+D134))</f>
        <v>2.3658443581945701</v>
      </c>
      <c r="J135" s="60">
        <f t="shared" ref="J135:J198" ca="1" si="59">IF(B135&gt;=1,IF(B135=3,0,MAX(0,I134*(1+D134)-S134*MAX(0,T134-V135))),I134*(1+D134))</f>
        <v>2.3658443581945701</v>
      </c>
      <c r="K135" s="67">
        <f>IFERROR(VLOOKUP(A135,HistData!J:M,4,FALSE),K134)</f>
        <v>-1.2500406263216135E-5</v>
      </c>
      <c r="L135" s="9" t="str">
        <f t="shared" si="46"/>
        <v>$K$136</v>
      </c>
      <c r="M135" s="92">
        <f t="array" aca="1" ref="M135" ca="1">PRODUCT(1+K135:INDIRECT(L135))-1</f>
        <v>-1.2500406263216135E-5</v>
      </c>
      <c r="N135" s="3" t="str">
        <f t="shared" si="47"/>
        <v>NN</v>
      </c>
      <c r="O135" s="60">
        <f t="shared" ref="O135:O198" ca="1" si="60">IF(B135&gt;=1,IF(B135=3,I134*(1+D134)+O134*(1+K134)-S134*MAX(0,T134-V135)+S135*W135,O134*(1+K134)+MIN(0,I134*(1+D134)-S134*MAX(0,T134-V135))),O134*(1+K134))</f>
        <v>106.62827757213952</v>
      </c>
      <c r="P135" s="60">
        <f t="shared" ref="P135:P198" ca="1" si="61">IF(B135&gt;=1,IF(B135=3,I134*(1+D134)+O134*(1+K134)-S134*MAX(0,T134-V135),O134*(1+K134)+MIN(0,I134*(1+D134)-S134*MAX(0,T134-V135))),O134*(1+K134))</f>
        <v>106.62827757213952</v>
      </c>
      <c r="Q135" s="56" t="b">
        <f t="shared" ca="1" si="48"/>
        <v>1</v>
      </c>
      <c r="R135" s="60">
        <f t="shared" ref="R135:R198" ca="1" si="62">IF(B135&gt;=1,I134*(1+D134)+O134*(1+K134)-S134*MAX(0,T134-V135)+S135*W135,I134*(1+D134)+O134*(1+K134))</f>
        <v>108.99412193033409</v>
      </c>
      <c r="S135" s="3">
        <f t="shared" ref="S135:S198" ca="1" si="63">IF(B135&gt;=1,IF(B135=3,(J135*(1+H135)+P135*(1+N135))/(T135-W135*(1+N135)),(J135*(1+H135)+P135*(1+N135))/(T135-W135*(1+H135))),S134)</f>
        <v>5.1778047046814879E-2</v>
      </c>
      <c r="T135" s="3">
        <f t="shared" si="49"/>
        <v>2105</v>
      </c>
      <c r="U135">
        <f>VLOOKUP(A135,Opt_BS!A:B,2,FALSE)</f>
        <v>2107.4</v>
      </c>
      <c r="V135">
        <f>VLOOKUP(A135,Opt_BS!A:B,2,FALSE)</f>
        <v>2107.4</v>
      </c>
      <c r="W135" s="60" t="str">
        <f t="shared" si="50"/>
        <v>NN</v>
      </c>
      <c r="X135" s="14">
        <f t="shared" si="51"/>
        <v>4.4000000000000004</v>
      </c>
      <c r="Y135" s="9" t="str">
        <f t="shared" si="52"/>
        <v>$A$137</v>
      </c>
      <c r="Z135" t="str">
        <f t="shared" ca="1" si="53"/>
        <v>07/17/15</v>
      </c>
      <c r="AA135" s="86" t="str">
        <f t="shared" ref="AA135:AA198" ca="1" si="64">"SPX US "&amp;Z135&amp;" P"&amp;T135&amp;" Index"</f>
        <v>SPX US 07/17/15 P2105 Index</v>
      </c>
      <c r="AB135">
        <v>4.4000000000000004</v>
      </c>
      <c r="AD135" s="14">
        <f t="shared" ref="AD135:AD198" ca="1" si="65">R135-S134*X135</f>
        <v>108.7662985233281</v>
      </c>
      <c r="AE135" s="59">
        <f t="shared" ca="1" si="54"/>
        <v>8.9767277255181632E-4</v>
      </c>
      <c r="AF135" s="59"/>
      <c r="AG135" s="88">
        <f>IFERROR(VLOOKUP(A135,HistData!P:R,3,FALSE),AG134)</f>
        <v>-1.1721420896693147E-4</v>
      </c>
      <c r="AH135" s="84">
        <f>IFERROR(VLOOKUP(A135,HistData!T:V,3,FALSE),AH134)</f>
        <v>2.4000000000001798E-4</v>
      </c>
      <c r="AI135" s="1">
        <f t="shared" ca="1" si="55"/>
        <v>108.31782142696116</v>
      </c>
      <c r="AJ135" s="86">
        <f t="shared" ref="AJ135:AJ198" si="66">AJ134*(1+AG135)</f>
        <v>108.70389829539752</v>
      </c>
      <c r="AK135" s="84"/>
      <c r="AL135" s="1">
        <f t="array" aca="1" ref="AL135" ca="1">PRODUCT(1+AE126:AE135)</f>
        <v>1.0206623388295279</v>
      </c>
      <c r="AM135" s="86">
        <f t="array" ref="AM135">PRODUCT(1+AG35:AG135)</f>
        <v>1.0512996252447875</v>
      </c>
      <c r="AP135" s="40">
        <f t="shared" ca="1" si="56"/>
        <v>-1.0148869815187478E-3</v>
      </c>
      <c r="AQ135" s="40">
        <f t="array" aca="1" ref="AQ135" ca="1">PRODUCT(1+$AP$107:AP135)-1</f>
        <v>1.1872194375284195E-4</v>
      </c>
      <c r="AS135" s="40">
        <f t="shared" si="57"/>
        <v>-7.3496289622787536E-4</v>
      </c>
    </row>
    <row r="136" spans="1:45" x14ac:dyDescent="0.25">
      <c r="A136" s="97">
        <f>Opt_BS!A135</f>
        <v>42201</v>
      </c>
      <c r="B136">
        <f t="shared" ref="B136:B199" si="67">IF(AND(DAY(A136)&gt;=15,DAY(A136)&lt;=21,WEEKDAY(A136)-1=5),IF(MOD(MONTH(A136),3)=1,3,1),0)</f>
        <v>0</v>
      </c>
      <c r="C136">
        <f t="shared" ref="C136:C199" si="68">IF(B136&gt;0,1,0)</f>
        <v>0</v>
      </c>
      <c r="D136" s="92">
        <f>IFERROR(VLOOKUP(A136,HistData!E:H,4,FALSE),D135)</f>
        <v>0</v>
      </c>
      <c r="F136" s="9" t="str">
        <f t="shared" ref="F136:F196" si="69">ADDRESS((ROW(D136)+MATCH(1,$C137:$C167,0)-1),COLUMN(D136))</f>
        <v>$D$136</v>
      </c>
      <c r="G136" s="92">
        <f t="array" aca="1" ref="G136" ca="1">PRODUCT(1+D136:INDIRECT(F136))-1</f>
        <v>0</v>
      </c>
      <c r="H136" s="92" t="str">
        <f t="shared" ref="H136:H199" si="70">IF(B136&gt;=1,G136,"NN")</f>
        <v>NN</v>
      </c>
      <c r="I136" s="60">
        <f t="shared" ca="1" si="58"/>
        <v>2.3658443581945701</v>
      </c>
      <c r="J136" s="60">
        <f t="shared" ca="1" si="59"/>
        <v>2.3658443581945701</v>
      </c>
      <c r="K136" s="67">
        <f>IFERROR(VLOOKUP(A136,HistData!J:M,4,FALSE),K135)</f>
        <v>0</v>
      </c>
      <c r="L136" s="9" t="str">
        <f t="shared" ref="L136:L196" si="71">ADDRESS((ROW(K136)+MATCH(1,$C137:$C167,0)-1),COLUMN(K136))</f>
        <v>$K$136</v>
      </c>
      <c r="M136" s="92">
        <f t="array" aca="1" ref="M136" ca="1">PRODUCT(1+K136:INDIRECT(L136))-1</f>
        <v>0</v>
      </c>
      <c r="N136" s="3" t="str">
        <f t="shared" ref="N136:N199" si="72">IF(B136&gt;=1,M136,"NN")</f>
        <v>NN</v>
      </c>
      <c r="O136" s="60">
        <f t="shared" ca="1" si="60"/>
        <v>106.62694467535073</v>
      </c>
      <c r="P136" s="60">
        <f t="shared" ca="1" si="61"/>
        <v>106.62694467535073</v>
      </c>
      <c r="Q136" s="56" t="b">
        <f t="shared" ref="Q136:Q199" ca="1" si="73">I136+O136=R136</f>
        <v>1</v>
      </c>
      <c r="R136" s="60">
        <f t="shared" ca="1" si="62"/>
        <v>108.99278903354529</v>
      </c>
      <c r="S136" s="3">
        <f t="shared" ca="1" si="63"/>
        <v>5.1778047046814879E-2</v>
      </c>
      <c r="T136" s="3">
        <f t="shared" ref="T136:T199" si="74">IF(B136&gt;=1,U136-MOD(U136,5),T135)</f>
        <v>2105</v>
      </c>
      <c r="U136">
        <f>VLOOKUP(A136,Opt_BS!A:B,2,FALSE)</f>
        <v>2124.29</v>
      </c>
      <c r="V136">
        <f>VLOOKUP(A136,Opt_BS!A:B,2,FALSE)</f>
        <v>2124.29</v>
      </c>
      <c r="W136" s="60" t="str">
        <f t="shared" ref="W136:W199" si="75">IF(B136&gt;=1,X136,"NN")</f>
        <v>NN</v>
      </c>
      <c r="X136" s="14">
        <f t="shared" ref="X136:X199" si="76">AB136</f>
        <v>0.55000000000000004</v>
      </c>
      <c r="Y136" s="9" t="str">
        <f t="shared" ref="Y136:Y196" si="77">ADDRESS((ROW(X136)+MATCH(1,$C137:$C167,0)),COLUMN(A136))</f>
        <v>$A$137</v>
      </c>
      <c r="Z136" t="str">
        <f t="shared" ref="Z136:Z199" ca="1" si="78">TEXT(INDIRECT(Y136),"mm/dd/yy")</f>
        <v>07/17/15</v>
      </c>
      <c r="AA136" s="86" t="str">
        <f t="shared" ca="1" si="64"/>
        <v>SPX US 07/17/15 P2105 Index</v>
      </c>
      <c r="AB136">
        <v>0.55000000000000004</v>
      </c>
      <c r="AD136" s="14">
        <f t="shared" ca="1" si="65"/>
        <v>108.96431110766954</v>
      </c>
      <c r="AE136" s="59">
        <f t="shared" ref="AE136:AE199" ca="1" si="79">AD136/AD135-1</f>
        <v>1.8205325273523698E-3</v>
      </c>
      <c r="AF136" s="59"/>
      <c r="AG136" s="88">
        <f>IFERROR(VLOOKUP(A136,HistData!P:R,3,FALSE),AG135)</f>
        <v>4.8389092590541694E-3</v>
      </c>
      <c r="AH136" s="84">
        <f>IFERROR(VLOOKUP(A136,HistData!T:V,3,FALSE),AH135)</f>
        <v>2.8999999999990145E-4</v>
      </c>
      <c r="AI136" s="1">
        <f t="shared" ref="AI136:AI199" ca="1" si="80">AI135*(1+AE136/$AE$2*$AG$2)</f>
        <v>108.50511036424108</v>
      </c>
      <c r="AJ136" s="86">
        <f t="shared" si="66"/>
        <v>109.22990659535441</v>
      </c>
      <c r="AK136" s="84"/>
      <c r="AL136" s="1">
        <f t="array" aca="1" ref="AL136" ca="1">PRODUCT(1+AE127:AE136)</f>
        <v>1.0188584114502386</v>
      </c>
      <c r="AM136" s="86">
        <f t="array" ref="AM136">PRODUCT(1+AG36:AG136)</f>
        <v>1.0565165238402541</v>
      </c>
      <c r="AP136" s="40">
        <f t="shared" ca="1" si="56"/>
        <v>3.0183767317017995E-3</v>
      </c>
      <c r="AQ136" s="40">
        <f t="array" aca="1" ref="AQ136" ca="1">PRODUCT(1+$AP$107:AP136)-1</f>
        <v>3.1374570230071619E-3</v>
      </c>
      <c r="AS136" s="40">
        <f t="shared" si="57"/>
        <v>8.0146151656068643E-3</v>
      </c>
    </row>
    <row r="137" spans="1:45" x14ac:dyDescent="0.25">
      <c r="A137" s="97">
        <f>Opt_BS!A136</f>
        <v>42202</v>
      </c>
      <c r="B137">
        <f t="shared" si="67"/>
        <v>3</v>
      </c>
      <c r="C137">
        <f t="shared" si="68"/>
        <v>1</v>
      </c>
      <c r="D137" s="92">
        <f>IFERROR(VLOOKUP(A137,HistData!E:H,4,FALSE),D136)</f>
        <v>0</v>
      </c>
      <c r="F137" s="9" t="str">
        <f t="shared" si="69"/>
        <v>$D$161</v>
      </c>
      <c r="G137" s="92">
        <f t="array" aca="1" ref="G137" ca="1">PRODUCT(1+D137:INDIRECT(F137))-1</f>
        <v>1.2500239588097983E-5</v>
      </c>
      <c r="H137" s="92">
        <f t="shared" ca="1" si="70"/>
        <v>1.2500239588097983E-5</v>
      </c>
      <c r="I137" s="60">
        <f t="shared" si="58"/>
        <v>0</v>
      </c>
      <c r="J137" s="60">
        <f t="shared" si="59"/>
        <v>0</v>
      </c>
      <c r="K137" s="67">
        <f>IFERROR(VLOOKUP(A137,HistData!J:M,4,FALSE),K136)</f>
        <v>-1.2500562525441516E-5</v>
      </c>
      <c r="L137" s="9" t="str">
        <f t="shared" si="71"/>
        <v>$K$161</v>
      </c>
      <c r="M137" s="92">
        <f t="array" aca="1" ref="M137" ca="1">PRODUCT(1+K137:INDIRECT(L137))-1</f>
        <v>-1.2500562525774583E-5</v>
      </c>
      <c r="N137" s="3">
        <f t="shared" ca="1" si="72"/>
        <v>-1.2500562525774583E-5</v>
      </c>
      <c r="O137" s="60">
        <f t="shared" ca="1" si="60"/>
        <v>110.44545342632125</v>
      </c>
      <c r="P137" s="60">
        <f t="shared" ca="1" si="61"/>
        <v>108.99278903354529</v>
      </c>
      <c r="Q137" s="56" t="b">
        <f t="shared" ca="1" si="73"/>
        <v>1</v>
      </c>
      <c r="R137" s="60">
        <f t="shared" ca="1" si="62"/>
        <v>110.44545342632125</v>
      </c>
      <c r="S137" s="3">
        <f t="shared" ca="1" si="63"/>
        <v>5.1973681315776468E-2</v>
      </c>
      <c r="T137" s="3">
        <f t="shared" si="74"/>
        <v>2125</v>
      </c>
      <c r="U137">
        <f>VLOOKUP(A137,Opt_BS!A:B,2,FALSE)</f>
        <v>2126.64</v>
      </c>
      <c r="V137">
        <f>VLOOKUP(A137,Opt_BS!A:B,2,FALSE)</f>
        <v>2126.64</v>
      </c>
      <c r="W137" s="60">
        <f t="shared" si="75"/>
        <v>27.95</v>
      </c>
      <c r="X137" s="14">
        <f t="shared" si="76"/>
        <v>27.95</v>
      </c>
      <c r="Y137" s="9" t="str">
        <f t="shared" si="77"/>
        <v>$A$162</v>
      </c>
      <c r="Z137" t="str">
        <f t="shared" ca="1" si="78"/>
        <v>08/21/15</v>
      </c>
      <c r="AA137" s="86" t="str">
        <f t="shared" ca="1" si="64"/>
        <v>SPX US 08/21/15 P2125 Index</v>
      </c>
      <c r="AB137">
        <v>27.95</v>
      </c>
      <c r="AD137" s="14">
        <f t="shared" ca="1" si="65"/>
        <v>108.99825701136278</v>
      </c>
      <c r="AE137" s="59">
        <f t="shared" ca="1" si="79"/>
        <v>3.1153231134273263E-4</v>
      </c>
      <c r="AF137" s="59"/>
      <c r="AG137" s="88">
        <f>IFERROR(VLOOKUP(A137,HistData!P:R,3,FALSE),AG136)</f>
        <v>1.0434895326980609E-3</v>
      </c>
      <c r="AH137" s="84">
        <f>IFERROR(VLOOKUP(A137,HistData!T:V,3,FALSE),AH136)</f>
        <v>1.9999999999908979E-5</v>
      </c>
      <c r="AI137" s="1">
        <f t="shared" ca="1" si="80"/>
        <v>108.53721494893546</v>
      </c>
      <c r="AJ137" s="86">
        <f t="shared" si="66"/>
        <v>109.34388685954424</v>
      </c>
      <c r="AK137" s="84"/>
      <c r="AL137" s="1">
        <f t="array" aca="1" ref="AL137" ca="1">PRODUCT(1+AE128:AE137)</f>
        <v>1.0191758187660886</v>
      </c>
      <c r="AM137" s="86">
        <f t="array" ref="AM137">PRODUCT(1+AG37:AG137)</f>
        <v>1.057770567028893</v>
      </c>
      <c r="AP137" s="40">
        <f t="shared" ca="1" si="56"/>
        <v>7.3195722135532826E-4</v>
      </c>
      <c r="AQ137" s="40">
        <f t="array" aca="1" ref="AQ137" ca="1">PRODUCT(1+$AP$107:AP137)-1</f>
        <v>3.8717107286871943E-3</v>
      </c>
      <c r="AS137" s="40">
        <f t="shared" si="57"/>
        <v>1.1062519712468077E-3</v>
      </c>
    </row>
    <row r="138" spans="1:45" x14ac:dyDescent="0.25">
      <c r="A138" s="97">
        <f>Opt_BS!A137</f>
        <v>42205</v>
      </c>
      <c r="B138">
        <f t="shared" si="67"/>
        <v>0</v>
      </c>
      <c r="C138">
        <f t="shared" si="68"/>
        <v>0</v>
      </c>
      <c r="D138" s="92">
        <f>IFERROR(VLOOKUP(A138,HistData!E:H,4,FALSE),D137)</f>
        <v>0</v>
      </c>
      <c r="F138" s="9" t="str">
        <f t="shared" si="69"/>
        <v>$D$161</v>
      </c>
      <c r="G138" s="92">
        <f t="array" aca="1" ref="G138" ca="1">PRODUCT(1+D138:INDIRECT(F138))-1</f>
        <v>1.2500239588097983E-5</v>
      </c>
      <c r="H138" s="92" t="str">
        <f t="shared" si="70"/>
        <v>NN</v>
      </c>
      <c r="I138" s="60">
        <f t="shared" si="58"/>
        <v>0</v>
      </c>
      <c r="J138" s="60">
        <f t="shared" si="59"/>
        <v>0</v>
      </c>
      <c r="K138" s="67">
        <f>IFERROR(VLOOKUP(A138,HistData!J:M,4,FALSE),K137)</f>
        <v>-1.2500718791330634E-5</v>
      </c>
      <c r="L138" s="9" t="str">
        <f t="shared" si="71"/>
        <v>$K$161</v>
      </c>
      <c r="M138" s="92">
        <f t="array" aca="1" ref="M138" ca="1">PRODUCT(1+K138:INDIRECT(L138))-1</f>
        <v>0</v>
      </c>
      <c r="N138" s="3" t="str">
        <f t="shared" si="72"/>
        <v>NN</v>
      </c>
      <c r="O138" s="60">
        <f t="shared" ca="1" si="60"/>
        <v>110.44407279602504</v>
      </c>
      <c r="P138" s="60">
        <f t="shared" ca="1" si="61"/>
        <v>110.44407279602504</v>
      </c>
      <c r="Q138" s="56" t="b">
        <f t="shared" ca="1" si="73"/>
        <v>1</v>
      </c>
      <c r="R138" s="60">
        <f t="shared" ca="1" si="62"/>
        <v>110.44407279602504</v>
      </c>
      <c r="S138" s="3">
        <f t="shared" ca="1" si="63"/>
        <v>5.1973681315776468E-2</v>
      </c>
      <c r="T138" s="3">
        <f t="shared" si="74"/>
        <v>2125</v>
      </c>
      <c r="U138">
        <f>VLOOKUP(A138,Opt_BS!A:B,2,FALSE)</f>
        <v>2128.2800000000002</v>
      </c>
      <c r="V138">
        <f>VLOOKUP(A138,Opt_BS!A:B,2,FALSE)</f>
        <v>2128.2800000000002</v>
      </c>
      <c r="W138" s="60" t="str">
        <f t="shared" si="75"/>
        <v>NN</v>
      </c>
      <c r="X138" s="14">
        <f t="shared" si="76"/>
        <v>26.9</v>
      </c>
      <c r="Y138" s="9" t="str">
        <f t="shared" si="77"/>
        <v>$A$162</v>
      </c>
      <c r="Z138" t="str">
        <f t="shared" ca="1" si="78"/>
        <v>08/21/15</v>
      </c>
      <c r="AA138" s="86" t="str">
        <f t="shared" ca="1" si="64"/>
        <v>SPX US 08/21/15 P2125 Index</v>
      </c>
      <c r="AB138">
        <v>26.9</v>
      </c>
      <c r="AD138" s="14">
        <f t="shared" ca="1" si="65"/>
        <v>109.04598076863066</v>
      </c>
      <c r="AE138" s="59">
        <f t="shared" ca="1" si="79"/>
        <v>4.3783963685672944E-4</v>
      </c>
      <c r="AF138" s="59"/>
      <c r="AG138" s="88">
        <f>IFERROR(VLOOKUP(A138,HistData!P:R,3,FALSE),AG137)</f>
        <v>7.4457271238137501E-4</v>
      </c>
      <c r="AH138" s="84">
        <f>IFERROR(VLOOKUP(A138,HistData!T:V,3,FALSE),AH137)</f>
        <v>1.7300000000000093E-3</v>
      </c>
      <c r="AI138" s="1">
        <f t="shared" ca="1" si="80"/>
        <v>108.58234933239603</v>
      </c>
      <c r="AJ138" s="86">
        <f t="shared" si="66"/>
        <v>109.42530133396558</v>
      </c>
      <c r="AK138" s="84"/>
      <c r="AL138" s="1">
        <f t="array" aca="1" ref="AL138" ca="1">PRODUCT(1+AE129:AE138)</f>
        <v>1.0217598049954106</v>
      </c>
      <c r="AM138" s="86">
        <f t="array" ref="AM138">PRODUCT(1+AG38:AG138)</f>
        <v>1.0590930349990213</v>
      </c>
      <c r="AP138" s="40">
        <f t="shared" ca="1" si="56"/>
        <v>3.0673307552464557E-4</v>
      </c>
      <c r="AQ138" s="40">
        <f t="array" aca="1" ref="AQ138" ca="1">PRODUCT(1+$AP$107:AP138)-1</f>
        <v>4.1796313859512324E-3</v>
      </c>
      <c r="AS138" s="40">
        <f t="shared" si="57"/>
        <v>7.7116954444589325E-4</v>
      </c>
    </row>
    <row r="139" spans="1:45" x14ac:dyDescent="0.25">
      <c r="A139" s="97">
        <f>Opt_BS!A138</f>
        <v>42206</v>
      </c>
      <c r="B139">
        <f t="shared" si="67"/>
        <v>0</v>
      </c>
      <c r="C139">
        <f t="shared" si="68"/>
        <v>0</v>
      </c>
      <c r="D139" s="92">
        <f>IFERROR(VLOOKUP(A139,HistData!E:H,4,FALSE),D138)</f>
        <v>-8.3334930586209666E-6</v>
      </c>
      <c r="F139" s="9" t="str">
        <f t="shared" si="69"/>
        <v>$D$161</v>
      </c>
      <c r="G139" s="92">
        <f t="array" aca="1" ref="G139" ca="1">PRODUCT(1+D139:INDIRECT(F139))-1</f>
        <v>1.2500239588097983E-5</v>
      </c>
      <c r="H139" s="92" t="str">
        <f t="shared" si="70"/>
        <v>NN</v>
      </c>
      <c r="I139" s="60">
        <f t="shared" si="58"/>
        <v>0</v>
      </c>
      <c r="J139" s="60">
        <f t="shared" si="59"/>
        <v>0</v>
      </c>
      <c r="K139" s="67">
        <f>IFERROR(VLOOKUP(A139,HistData!J:M,4,FALSE),K138)</f>
        <v>-1.2500875061216554E-5</v>
      </c>
      <c r="L139" s="9" t="str">
        <f t="shared" si="71"/>
        <v>$K$161</v>
      </c>
      <c r="M139" s="92">
        <f t="array" aca="1" ref="M139" ca="1">PRODUCT(1+K139:INDIRECT(L139))-1</f>
        <v>1.2500875061105532E-5</v>
      </c>
      <c r="N139" s="3" t="str">
        <f t="shared" si="72"/>
        <v>NN</v>
      </c>
      <c r="O139" s="60">
        <f t="shared" ca="1" si="60"/>
        <v>110.44269216572884</v>
      </c>
      <c r="P139" s="60">
        <f t="shared" ca="1" si="61"/>
        <v>110.44269216572884</v>
      </c>
      <c r="Q139" s="56" t="b">
        <f t="shared" ca="1" si="73"/>
        <v>1</v>
      </c>
      <c r="R139" s="60">
        <f t="shared" ca="1" si="62"/>
        <v>110.44269216572884</v>
      </c>
      <c r="S139" s="3">
        <f t="shared" ca="1" si="63"/>
        <v>5.1973681315776468E-2</v>
      </c>
      <c r="T139" s="3">
        <f t="shared" si="74"/>
        <v>2125</v>
      </c>
      <c r="U139">
        <f>VLOOKUP(A139,Opt_BS!A:B,2,FALSE)</f>
        <v>2119.21</v>
      </c>
      <c r="V139">
        <f>VLOOKUP(A139,Opt_BS!A:B,2,FALSE)</f>
        <v>2119.21</v>
      </c>
      <c r="W139" s="60" t="str">
        <f t="shared" si="75"/>
        <v>NN</v>
      </c>
      <c r="X139" s="14">
        <f t="shared" si="76"/>
        <v>29</v>
      </c>
      <c r="Y139" s="9" t="str">
        <f t="shared" si="77"/>
        <v>$A$162</v>
      </c>
      <c r="Z139" t="str">
        <f t="shared" ca="1" si="78"/>
        <v>08/21/15</v>
      </c>
      <c r="AA139" s="86" t="str">
        <f t="shared" ca="1" si="64"/>
        <v>SPX US 08/21/15 P2125 Index</v>
      </c>
      <c r="AB139">
        <v>29</v>
      </c>
      <c r="AD139" s="14">
        <f t="shared" ca="1" si="65"/>
        <v>108.93545540757133</v>
      </c>
      <c r="AE139" s="59">
        <f t="shared" ca="1" si="79"/>
        <v>-1.0135665732956545E-3</v>
      </c>
      <c r="AF139" s="59"/>
      <c r="AG139" s="88">
        <f>IFERROR(VLOOKUP(A139,HistData!P:R,3,FALSE),AG138)</f>
        <v>-1.6691898606421285E-3</v>
      </c>
      <c r="AH139" s="84">
        <f>IFERROR(VLOOKUP(A139,HistData!T:V,3,FALSE),AH138)</f>
        <v>-1.8399999999999528E-3</v>
      </c>
      <c r="AI139" s="1">
        <f t="shared" ca="1" si="80"/>
        <v>108.47782310418114</v>
      </c>
      <c r="AJ139" s="86">
        <f t="shared" si="66"/>
        <v>109.24264973048122</v>
      </c>
      <c r="AK139" s="84"/>
      <c r="AL139" s="1">
        <f t="array" aca="1" ref="AL139" ca="1">PRODUCT(1+AE130:AE139)</f>
        <v>1.0148160081173394</v>
      </c>
      <c r="AM139" s="86">
        <f t="array" ref="AM139">PRODUCT(1+AG39:AG139)</f>
        <v>1.0544739159350225</v>
      </c>
      <c r="AP139" s="40">
        <f t="shared" ca="1" si="56"/>
        <v>-6.5562328734647402E-4</v>
      </c>
      <c r="AQ139" s="40">
        <f t="array" aca="1" ref="AQ139" ca="1">PRODUCT(1+$AP$107:AP139)-1</f>
        <v>3.5212678349356707E-3</v>
      </c>
      <c r="AS139" s="40">
        <f t="shared" si="57"/>
        <v>-4.2616573007311365E-3</v>
      </c>
    </row>
    <row r="140" spans="1:45" x14ac:dyDescent="0.25">
      <c r="A140" s="97">
        <f>Opt_BS!A139</f>
        <v>42207</v>
      </c>
      <c r="B140">
        <f t="shared" si="67"/>
        <v>0</v>
      </c>
      <c r="C140">
        <f t="shared" si="68"/>
        <v>0</v>
      </c>
      <c r="D140" s="92">
        <f>IFERROR(VLOOKUP(A140,HistData!E:H,4,FALSE),D139)</f>
        <v>0</v>
      </c>
      <c r="F140" s="9" t="str">
        <f t="shared" si="69"/>
        <v>$D$161</v>
      </c>
      <c r="G140" s="92">
        <f t="array" aca="1" ref="G140" ca="1">PRODUCT(1+D140:INDIRECT(F140))-1</f>
        <v>2.083390626528292E-5</v>
      </c>
      <c r="H140" s="92" t="str">
        <f t="shared" si="70"/>
        <v>NN</v>
      </c>
      <c r="I140" s="60">
        <f t="shared" si="58"/>
        <v>0</v>
      </c>
      <c r="J140" s="60">
        <f t="shared" si="59"/>
        <v>0</v>
      </c>
      <c r="K140" s="67">
        <f>IFERROR(VLOOKUP(A140,HistData!J:M,4,FALSE),K139)</f>
        <v>0</v>
      </c>
      <c r="L140" s="9" t="str">
        <f t="shared" si="71"/>
        <v>$K$161</v>
      </c>
      <c r="M140" s="92">
        <f t="array" aca="1" ref="M140" ca="1">PRODUCT(1+K140:INDIRECT(L140))-1</f>
        <v>2.500206266997651E-5</v>
      </c>
      <c r="N140" s="3" t="str">
        <f t="shared" si="72"/>
        <v>NN</v>
      </c>
      <c r="O140" s="60">
        <f t="shared" ca="1" si="60"/>
        <v>110.44131153543266</v>
      </c>
      <c r="P140" s="60">
        <f t="shared" ca="1" si="61"/>
        <v>110.44131153543266</v>
      </c>
      <c r="Q140" s="56" t="b">
        <f t="shared" ca="1" si="73"/>
        <v>1</v>
      </c>
      <c r="R140" s="60">
        <f t="shared" ca="1" si="62"/>
        <v>110.44131153543266</v>
      </c>
      <c r="S140" s="3">
        <f t="shared" ca="1" si="63"/>
        <v>5.1973681315776468E-2</v>
      </c>
      <c r="T140" s="3">
        <f t="shared" si="74"/>
        <v>2125</v>
      </c>
      <c r="U140">
        <f>VLOOKUP(A140,Opt_BS!A:B,2,FALSE)</f>
        <v>2114.15</v>
      </c>
      <c r="V140">
        <f>VLOOKUP(A140,Opt_BS!A:B,2,FALSE)</f>
        <v>2114.15</v>
      </c>
      <c r="W140" s="60" t="str">
        <f t="shared" si="75"/>
        <v>NN</v>
      </c>
      <c r="X140" s="14">
        <f t="shared" si="76"/>
        <v>31.3</v>
      </c>
      <c r="Y140" s="9" t="str">
        <f t="shared" si="77"/>
        <v>$A$162</v>
      </c>
      <c r="Z140" t="str">
        <f t="shared" ca="1" si="78"/>
        <v>08/21/15</v>
      </c>
      <c r="AA140" s="86" t="str">
        <f t="shared" ca="1" si="64"/>
        <v>SPX US 08/21/15 P2125 Index</v>
      </c>
      <c r="AB140">
        <v>31.3</v>
      </c>
      <c r="AD140" s="14">
        <f t="shared" ca="1" si="65"/>
        <v>108.81453531024886</v>
      </c>
      <c r="AE140" s="59">
        <f t="shared" ca="1" si="79"/>
        <v>-1.1100159894688044E-3</v>
      </c>
      <c r="AF140" s="59"/>
      <c r="AG140" s="88">
        <f>IFERROR(VLOOKUP(A140,HistData!P:R,3,FALSE),AG139)</f>
        <v>-3.8235217875925986E-4</v>
      </c>
      <c r="AH140" s="84">
        <f>IFERROR(VLOOKUP(A140,HistData!T:V,3,FALSE),AH139)</f>
        <v>-5.5000000000005045E-4</v>
      </c>
      <c r="AI140" s="1">
        <f t="shared" ca="1" si="80"/>
        <v>108.36346051954264</v>
      </c>
      <c r="AJ140" s="86">
        <f t="shared" si="66"/>
        <v>109.20088056534334</v>
      </c>
      <c r="AK140" s="84"/>
      <c r="AL140" s="1">
        <f t="array" aca="1" ref="AL140" ca="1">PRODUCT(1+AE131:AE140)</f>
        <v>1.0262632352892678</v>
      </c>
      <c r="AM140" s="86">
        <f t="array" ref="AM140">PRODUCT(1+AG40:AG140)</f>
        <v>1.0558250994563021</v>
      </c>
      <c r="AP140" s="40">
        <f t="shared" ca="1" si="56"/>
        <v>7.2766381070954456E-4</v>
      </c>
      <c r="AQ140" s="40">
        <f t="array" aca="1" ref="AQ140" ca="1">PRODUCT(1+$AP$107:AP140)-1</f>
        <v>4.2514939448163869E-3</v>
      </c>
      <c r="AS140" s="40">
        <f t="shared" si="57"/>
        <v>-2.3876822023300992E-3</v>
      </c>
    </row>
    <row r="141" spans="1:45" x14ac:dyDescent="0.25">
      <c r="A141" s="97">
        <f>Opt_BS!A140</f>
        <v>42208</v>
      </c>
      <c r="B141">
        <f t="shared" si="67"/>
        <v>0</v>
      </c>
      <c r="C141">
        <f t="shared" si="68"/>
        <v>0</v>
      </c>
      <c r="D141" s="92">
        <f>IFERROR(VLOOKUP(A141,HistData!E:H,4,FALSE),D140)</f>
        <v>0</v>
      </c>
      <c r="F141" s="9" t="str">
        <f t="shared" si="69"/>
        <v>$D$161</v>
      </c>
      <c r="G141" s="92">
        <f t="array" aca="1" ref="G141" ca="1">PRODUCT(1+D141:INDIRECT(F141))-1</f>
        <v>2.083390626528292E-5</v>
      </c>
      <c r="H141" s="92" t="str">
        <f t="shared" si="70"/>
        <v>NN</v>
      </c>
      <c r="I141" s="60">
        <f t="shared" si="58"/>
        <v>0</v>
      </c>
      <c r="J141" s="60">
        <f t="shared" si="59"/>
        <v>0</v>
      </c>
      <c r="K141" s="67">
        <f>IFERROR(VLOOKUP(A141,HistData!J:M,4,FALSE),K140)</f>
        <v>0</v>
      </c>
      <c r="L141" s="9" t="str">
        <f t="shared" si="71"/>
        <v>$K$161</v>
      </c>
      <c r="M141" s="92">
        <f t="array" aca="1" ref="M141" ca="1">PRODUCT(1+K141:INDIRECT(L141))-1</f>
        <v>2.500206266997651E-5</v>
      </c>
      <c r="N141" s="3" t="str">
        <f t="shared" si="72"/>
        <v>NN</v>
      </c>
      <c r="O141" s="60">
        <f t="shared" ca="1" si="60"/>
        <v>110.44131153543266</v>
      </c>
      <c r="P141" s="60">
        <f t="shared" ca="1" si="61"/>
        <v>110.44131153543266</v>
      </c>
      <c r="Q141" s="56" t="b">
        <f t="shared" ca="1" si="73"/>
        <v>1</v>
      </c>
      <c r="R141" s="60">
        <f t="shared" ca="1" si="62"/>
        <v>110.44131153543266</v>
      </c>
      <c r="S141" s="3">
        <f t="shared" ca="1" si="63"/>
        <v>5.1973681315776468E-2</v>
      </c>
      <c r="T141" s="3">
        <f t="shared" si="74"/>
        <v>2125</v>
      </c>
      <c r="U141">
        <f>VLOOKUP(A141,Opt_BS!A:B,2,FALSE)</f>
        <v>2102.15</v>
      </c>
      <c r="V141">
        <f>VLOOKUP(A141,Opt_BS!A:B,2,FALSE)</f>
        <v>2102.15</v>
      </c>
      <c r="W141" s="60" t="str">
        <f t="shared" si="75"/>
        <v>NN</v>
      </c>
      <c r="X141" s="14">
        <f t="shared" si="76"/>
        <v>39</v>
      </c>
      <c r="Y141" s="9" t="str">
        <f t="shared" si="77"/>
        <v>$A$162</v>
      </c>
      <c r="Z141" t="str">
        <f t="shared" ca="1" si="78"/>
        <v>08/21/15</v>
      </c>
      <c r="AA141" s="86" t="str">
        <f t="shared" ca="1" si="64"/>
        <v>SPX US 08/21/15 P2125 Index</v>
      </c>
      <c r="AB141">
        <v>39</v>
      </c>
      <c r="AD141" s="14">
        <f t="shared" ca="1" si="65"/>
        <v>108.41433796411738</v>
      </c>
      <c r="AE141" s="59">
        <f t="shared" ca="1" si="79"/>
        <v>-3.6777930906973788E-3</v>
      </c>
      <c r="AF141" s="59"/>
      <c r="AG141" s="88">
        <f>IFERROR(VLOOKUP(A141,HistData!P:R,3,FALSE),AG140)</f>
        <v>-3.4165537539951885E-3</v>
      </c>
      <c r="AH141" s="84">
        <f>IFERROR(VLOOKUP(A141,HistData!T:V,3,FALSE),AH140)</f>
        <v>-3.3699999999999841E-3</v>
      </c>
      <c r="AI141" s="1">
        <f t="shared" ca="1" si="80"/>
        <v>107.9849447966631</v>
      </c>
      <c r="AJ141" s="86">
        <f t="shared" si="66"/>
        <v>108.82778988690823</v>
      </c>
      <c r="AK141" s="84"/>
      <c r="AL141" s="1">
        <f t="array" aca="1" ref="AL141" ca="1">PRODUCT(1+AE132:AE141)</f>
        <v>1.0216058241105406</v>
      </c>
      <c r="AM141" s="86">
        <f t="array" ref="AM141">PRODUCT(1+AG41:AG141)</f>
        <v>1.0534321928647519</v>
      </c>
      <c r="AP141" s="40">
        <f t="shared" ca="1" si="56"/>
        <v>2.6123933670219035E-4</v>
      </c>
      <c r="AQ141" s="40">
        <f t="array" aca="1" ref="AQ141" ca="1">PRODUCT(1+$AP$107:AP141)-1</f>
        <v>4.5138439389766916E-3</v>
      </c>
      <c r="AS141" s="40">
        <f t="shared" si="57"/>
        <v>-5.6760400160821289E-3</v>
      </c>
    </row>
    <row r="142" spans="1:45" x14ac:dyDescent="0.25">
      <c r="A142" s="97">
        <f>Opt_BS!A141</f>
        <v>42209</v>
      </c>
      <c r="B142">
        <f t="shared" si="67"/>
        <v>0</v>
      </c>
      <c r="C142">
        <f t="shared" si="68"/>
        <v>0</v>
      </c>
      <c r="D142" s="92">
        <f>IFERROR(VLOOKUP(A142,HistData!E:H,4,FALSE),D141)</f>
        <v>-4.1667812531454018E-6</v>
      </c>
      <c r="F142" s="9" t="str">
        <f t="shared" si="69"/>
        <v>$D$161</v>
      </c>
      <c r="G142" s="92">
        <f t="array" aca="1" ref="G142" ca="1">PRODUCT(1+D142:INDIRECT(F142))-1</f>
        <v>2.083390626528292E-5</v>
      </c>
      <c r="H142" s="92" t="str">
        <f t="shared" si="70"/>
        <v>NN</v>
      </c>
      <c r="I142" s="60">
        <f t="shared" si="58"/>
        <v>0</v>
      </c>
      <c r="J142" s="60">
        <f t="shared" si="59"/>
        <v>0</v>
      </c>
      <c r="K142" s="67">
        <f>IFERROR(VLOOKUP(A142,HistData!J:M,4,FALSE),K141)</f>
        <v>0</v>
      </c>
      <c r="L142" s="9" t="str">
        <f t="shared" si="71"/>
        <v>$K$161</v>
      </c>
      <c r="M142" s="92">
        <f t="array" aca="1" ref="M142" ca="1">PRODUCT(1+K142:INDIRECT(L142))-1</f>
        <v>2.500206266997651E-5</v>
      </c>
      <c r="N142" s="3" t="str">
        <f t="shared" si="72"/>
        <v>NN</v>
      </c>
      <c r="O142" s="60">
        <f t="shared" ca="1" si="60"/>
        <v>110.44131153543266</v>
      </c>
      <c r="P142" s="60">
        <f t="shared" ca="1" si="61"/>
        <v>110.44131153543266</v>
      </c>
      <c r="Q142" s="56" t="b">
        <f t="shared" ca="1" si="73"/>
        <v>1</v>
      </c>
      <c r="R142" s="60">
        <f t="shared" ca="1" si="62"/>
        <v>110.44131153543266</v>
      </c>
      <c r="S142" s="3">
        <f t="shared" ca="1" si="63"/>
        <v>5.1973681315776468E-2</v>
      </c>
      <c r="T142" s="3">
        <f t="shared" si="74"/>
        <v>2125</v>
      </c>
      <c r="U142">
        <f>VLOOKUP(A142,Opt_BS!A:B,2,FALSE)</f>
        <v>2079.65</v>
      </c>
      <c r="V142">
        <f>VLOOKUP(A142,Opt_BS!A:B,2,FALSE)</f>
        <v>2079.65</v>
      </c>
      <c r="W142" s="60" t="str">
        <f t="shared" si="75"/>
        <v>NN</v>
      </c>
      <c r="X142" s="14">
        <f t="shared" si="76"/>
        <v>56.3</v>
      </c>
      <c r="Y142" s="9" t="str">
        <f t="shared" si="77"/>
        <v>$A$162</v>
      </c>
      <c r="Z142" t="str">
        <f t="shared" ca="1" si="78"/>
        <v>08/21/15</v>
      </c>
      <c r="AA142" s="86" t="str">
        <f t="shared" ca="1" si="64"/>
        <v>SPX US 08/21/15 P2125 Index</v>
      </c>
      <c r="AB142">
        <v>56.3</v>
      </c>
      <c r="AD142" s="14">
        <f t="shared" ca="1" si="65"/>
        <v>107.51519327735444</v>
      </c>
      <c r="AE142" s="59">
        <f t="shared" ca="1" si="79"/>
        <v>-8.2935956963601232E-3</v>
      </c>
      <c r="AF142" s="59"/>
      <c r="AG142" s="88">
        <f>IFERROR(VLOOKUP(A142,HistData!P:R,3,FALSE),AG141)</f>
        <v>-7.6111421917487432E-3</v>
      </c>
      <c r="AH142" s="84">
        <f>IFERROR(VLOOKUP(A142,HistData!T:V,3,FALSE),AH141)</f>
        <v>-7.7300000000000146E-3</v>
      </c>
      <c r="AI142" s="1">
        <f t="shared" ca="1" si="80"/>
        <v>107.13435565034823</v>
      </c>
      <c r="AJ142" s="86">
        <f t="shared" si="66"/>
        <v>107.99948610366522</v>
      </c>
      <c r="AK142" s="84"/>
      <c r="AL142" s="1">
        <f t="array" aca="1" ref="AL142" ca="1">PRODUCT(1+AE133:AE142)</f>
        <v>1.0021288200335765</v>
      </c>
      <c r="AM142" s="86">
        <f t="array" ref="AM142">PRODUCT(1+AG42:AG142)</f>
        <v>1.0447579767152066</v>
      </c>
      <c r="AP142" s="40">
        <f t="shared" ca="1" si="56"/>
        <v>6.8245350461137999E-4</v>
      </c>
      <c r="AQ142" s="40">
        <f t="array" aca="1" ref="AQ142" ca="1">PRODUCT(1+$AP$107:AP142)-1</f>
        <v>5.1993779322037081E-3</v>
      </c>
      <c r="AS142" s="40">
        <f t="shared" si="57"/>
        <v>-1.0703327545608099E-2</v>
      </c>
    </row>
    <row r="143" spans="1:45" x14ac:dyDescent="0.25">
      <c r="A143" s="97">
        <f>Opt_BS!A142</f>
        <v>42212</v>
      </c>
      <c r="B143">
        <f t="shared" si="67"/>
        <v>0</v>
      </c>
      <c r="C143">
        <f t="shared" si="68"/>
        <v>0</v>
      </c>
      <c r="D143" s="92">
        <f>IFERROR(VLOOKUP(A143,HistData!E:H,4,FALSE),D142)</f>
        <v>2.5000791692431079E-6</v>
      </c>
      <c r="F143" s="9" t="str">
        <f t="shared" si="69"/>
        <v>$D$161</v>
      </c>
      <c r="G143" s="92">
        <f t="array" aca="1" ref="G143" ca="1">PRODUCT(1+D143:INDIRECT(F143))-1</f>
        <v>2.5000791691542901E-5</v>
      </c>
      <c r="H143" s="92" t="str">
        <f t="shared" si="70"/>
        <v>NN</v>
      </c>
      <c r="I143" s="60">
        <f t="shared" si="58"/>
        <v>0</v>
      </c>
      <c r="J143" s="60">
        <f t="shared" si="59"/>
        <v>0</v>
      </c>
      <c r="K143" s="67">
        <f>IFERROR(VLOOKUP(A143,HistData!J:M,4,FALSE),K142)</f>
        <v>-3.750309400518681E-5</v>
      </c>
      <c r="L143" s="9" t="str">
        <f t="shared" si="71"/>
        <v>$K$161</v>
      </c>
      <c r="M143" s="92">
        <f t="array" aca="1" ref="M143" ca="1">PRODUCT(1+K143:INDIRECT(L143))-1</f>
        <v>2.500206266997651E-5</v>
      </c>
      <c r="N143" s="3" t="str">
        <f t="shared" si="72"/>
        <v>NN</v>
      </c>
      <c r="O143" s="60">
        <f t="shared" ca="1" si="60"/>
        <v>110.44131153543266</v>
      </c>
      <c r="P143" s="60">
        <f t="shared" ca="1" si="61"/>
        <v>110.44131153543266</v>
      </c>
      <c r="Q143" s="56" t="b">
        <f t="shared" ca="1" si="73"/>
        <v>1</v>
      </c>
      <c r="R143" s="60">
        <f t="shared" ca="1" si="62"/>
        <v>110.44131153543266</v>
      </c>
      <c r="S143" s="3">
        <f t="shared" ca="1" si="63"/>
        <v>5.1973681315776468E-2</v>
      </c>
      <c r="T143" s="3">
        <f t="shared" si="74"/>
        <v>2125</v>
      </c>
      <c r="U143">
        <f>VLOOKUP(A143,Opt_BS!A:B,2,FALSE)</f>
        <v>2067.64</v>
      </c>
      <c r="V143">
        <f>VLOOKUP(A143,Opt_BS!A:B,2,FALSE)</f>
        <v>2067.64</v>
      </c>
      <c r="W143" s="60" t="str">
        <f t="shared" si="75"/>
        <v>NN</v>
      </c>
      <c r="X143" s="14">
        <f t="shared" si="76"/>
        <v>67.5</v>
      </c>
      <c r="Y143" s="9" t="str">
        <f t="shared" si="77"/>
        <v>$A$162</v>
      </c>
      <c r="Z143" t="str">
        <f t="shared" ca="1" si="78"/>
        <v>08/21/15</v>
      </c>
      <c r="AA143" s="86" t="str">
        <f t="shared" ca="1" si="64"/>
        <v>SPX US 08/21/15 P2125 Index</v>
      </c>
      <c r="AB143">
        <v>67.5</v>
      </c>
      <c r="AD143" s="14">
        <f t="shared" ca="1" si="65"/>
        <v>106.93308804661775</v>
      </c>
      <c r="AE143" s="59">
        <f t="shared" ca="1" si="79"/>
        <v>-5.4141671794705193E-3</v>
      </c>
      <c r="AF143" s="59"/>
      <c r="AG143" s="88">
        <f>IFERROR(VLOOKUP(A143,HistData!P:R,3,FALSE),AG142)</f>
        <v>-4.949132099218545E-3</v>
      </c>
      <c r="AH143" s="84">
        <f>IFERROR(VLOOKUP(A143,HistData!T:V,3,FALSE),AH142)</f>
        <v>-3.7399999999999656E-3</v>
      </c>
      <c r="AI143" s="1">
        <f t="shared" ca="1" si="80"/>
        <v>106.58345385241903</v>
      </c>
      <c r="AJ143" s="86">
        <f t="shared" si="66"/>
        <v>107.46498238029046</v>
      </c>
      <c r="AK143" s="84"/>
      <c r="AL143" s="1">
        <f t="array" aca="1" ref="AL143" ca="1">PRODUCT(1+AE134:AE143)</f>
        <v>0.987116910628274</v>
      </c>
      <c r="AM143" s="86">
        <f t="array" ref="AM143">PRODUCT(1+AG43:AG143)</f>
        <v>1.0475660636179887</v>
      </c>
      <c r="AP143" s="40">
        <f t="shared" ca="1" si="56"/>
        <v>4.6503508025197426E-4</v>
      </c>
      <c r="AQ143" s="40">
        <f t="array" aca="1" ref="AQ143" ca="1">PRODUCT(1+$AP$107:AP143)-1</f>
        <v>5.6668309055896149E-3</v>
      </c>
      <c r="AS143" s="40">
        <f t="shared" si="57"/>
        <v>-5.7750102180655905E-3</v>
      </c>
    </row>
    <row r="144" spans="1:45" x14ac:dyDescent="0.25">
      <c r="A144" s="97">
        <f>Opt_BS!A143</f>
        <v>42213</v>
      </c>
      <c r="B144">
        <f t="shared" si="67"/>
        <v>0</v>
      </c>
      <c r="C144">
        <f t="shared" si="68"/>
        <v>0</v>
      </c>
      <c r="D144" s="92">
        <f>IFERROR(VLOOKUP(A144,HistData!E:H,4,FALSE),D143)</f>
        <v>-1.0833649314867522E-5</v>
      </c>
      <c r="F144" s="9" t="str">
        <f t="shared" si="69"/>
        <v>$D$161</v>
      </c>
      <c r="G144" s="92">
        <f t="array" aca="1" ref="G144" ca="1">PRODUCT(1+D144:INDIRECT(F144))-1</f>
        <v>2.2500656269297536E-5</v>
      </c>
      <c r="H144" s="92" t="str">
        <f t="shared" si="70"/>
        <v>NN</v>
      </c>
      <c r="I144" s="60">
        <f t="shared" si="58"/>
        <v>0</v>
      </c>
      <c r="J144" s="60">
        <f t="shared" si="59"/>
        <v>0</v>
      </c>
      <c r="K144" s="67">
        <f>IFERROR(VLOOKUP(A144,HistData!J:M,4,FALSE),K143)</f>
        <v>-7.5009001079262561E-6</v>
      </c>
      <c r="L144" s="9" t="str">
        <f t="shared" si="71"/>
        <v>$K$161</v>
      </c>
      <c r="M144" s="92">
        <f t="array" aca="1" ref="M144" ca="1">PRODUCT(1+K144:INDIRECT(L144))-1</f>
        <v>6.2507500899977586E-5</v>
      </c>
      <c r="N144" s="3" t="str">
        <f t="shared" si="72"/>
        <v>NN</v>
      </c>
      <c r="O144" s="60">
        <f t="shared" ca="1" si="60"/>
        <v>110.43716964454408</v>
      </c>
      <c r="P144" s="60">
        <f t="shared" ca="1" si="61"/>
        <v>110.43716964454408</v>
      </c>
      <c r="Q144" s="56" t="b">
        <f t="shared" ca="1" si="73"/>
        <v>1</v>
      </c>
      <c r="R144" s="60">
        <f t="shared" ca="1" si="62"/>
        <v>110.43716964454408</v>
      </c>
      <c r="S144" s="3">
        <f t="shared" ca="1" si="63"/>
        <v>5.1973681315776468E-2</v>
      </c>
      <c r="T144" s="3">
        <f t="shared" si="74"/>
        <v>2125</v>
      </c>
      <c r="U144">
        <f>VLOOKUP(A144,Opt_BS!A:B,2,FALSE)</f>
        <v>2093.25</v>
      </c>
      <c r="V144">
        <f>VLOOKUP(A144,Opt_BS!A:B,2,FALSE)</f>
        <v>2093.25</v>
      </c>
      <c r="W144" s="60" t="str">
        <f t="shared" si="75"/>
        <v>NN</v>
      </c>
      <c r="X144" s="14">
        <f t="shared" si="76"/>
        <v>56.03</v>
      </c>
      <c r="Y144" s="9" t="str">
        <f t="shared" si="77"/>
        <v>$A$162</v>
      </c>
      <c r="Z144" t="str">
        <f t="shared" ca="1" si="78"/>
        <v>08/21/15</v>
      </c>
      <c r="AA144" s="86" t="str">
        <f t="shared" ca="1" si="64"/>
        <v>SPX US 08/21/15 P2125 Index</v>
      </c>
      <c r="AB144">
        <v>56.03</v>
      </c>
      <c r="AD144" s="14">
        <f t="shared" ca="1" si="65"/>
        <v>107.52508428042113</v>
      </c>
      <c r="AE144" s="59">
        <f t="shared" ca="1" si="79"/>
        <v>5.5361370799025256E-3</v>
      </c>
      <c r="AF144" s="59"/>
      <c r="AG144" s="88">
        <f>IFERROR(VLOOKUP(A144,HistData!P:R,3,FALSE),AG143)</f>
        <v>1.0593094725192209E-2</v>
      </c>
      <c r="AH144" s="84">
        <f>IFERROR(VLOOKUP(A144,HistData!T:V,3,FALSE),AH143)</f>
        <v>7.5300000000000367E-3</v>
      </c>
      <c r="AI144" s="1">
        <f t="shared" ca="1" si="80"/>
        <v>107.14386967768898</v>
      </c>
      <c r="AJ144" s="86">
        <f t="shared" si="66"/>
        <v>108.603369118286</v>
      </c>
      <c r="AK144" s="84"/>
      <c r="AL144" s="1">
        <f t="array" aca="1" ref="AL144" ca="1">PRODUCT(1+AE135:AE144)</f>
        <v>0.98947567474555009</v>
      </c>
      <c r="AM144" s="86">
        <f t="array" ref="AM144">PRODUCT(1+AG44:AG144)</f>
        <v>1.0544353975056875</v>
      </c>
      <c r="AP144" s="40">
        <f t="shared" ca="1" si="56"/>
        <v>5.0569576452896836E-3</v>
      </c>
      <c r="AQ144" s="40">
        <f t="array" aca="1" ref="AQ144" ca="1">PRODUCT(1+$AP$107:AP144)-1</f>
        <v>1.0752445474751848E-2</v>
      </c>
      <c r="AS144" s="40">
        <f t="shared" si="57"/>
        <v>1.2386102029366963E-2</v>
      </c>
    </row>
    <row r="145" spans="1:45" x14ac:dyDescent="0.25">
      <c r="A145" s="97">
        <f>Opt_BS!A144</f>
        <v>42214</v>
      </c>
      <c r="B145">
        <f t="shared" si="67"/>
        <v>0</v>
      </c>
      <c r="C145">
        <f t="shared" si="68"/>
        <v>0</v>
      </c>
      <c r="D145" s="92">
        <f>IFERROR(VLOOKUP(A145,HistData!E:H,4,FALSE),D144)</f>
        <v>1.6667333360143033E-6</v>
      </c>
      <c r="F145" s="9" t="str">
        <f t="shared" si="69"/>
        <v>$D$161</v>
      </c>
      <c r="G145" s="92">
        <f t="array" aca="1" ref="G145" ca="1">PRODUCT(1+D145:INDIRECT(F145))-1</f>
        <v>3.3334666720064021E-5</v>
      </c>
      <c r="H145" s="92" t="str">
        <f t="shared" si="70"/>
        <v>NN</v>
      </c>
      <c r="I145" s="60">
        <f t="shared" si="58"/>
        <v>0</v>
      </c>
      <c r="J145" s="60">
        <f t="shared" si="59"/>
        <v>0</v>
      </c>
      <c r="K145" s="67">
        <f>IFERROR(VLOOKUP(A145,HistData!J:M,4,FALSE),K144)</f>
        <v>-4.5005738231740366E-5</v>
      </c>
      <c r="L145" s="9" t="str">
        <f t="shared" si="71"/>
        <v>$K$161</v>
      </c>
      <c r="M145" s="92">
        <f t="array" aca="1" ref="M145" ca="1">PRODUCT(1+K145:INDIRECT(L145))-1</f>
        <v>7.0008926137843375E-5</v>
      </c>
      <c r="N145" s="3" t="str">
        <f t="shared" si="72"/>
        <v>NN</v>
      </c>
      <c r="O145" s="60">
        <f t="shared" ca="1" si="60"/>
        <v>110.43634126636638</v>
      </c>
      <c r="P145" s="60">
        <f t="shared" ca="1" si="61"/>
        <v>110.43634126636638</v>
      </c>
      <c r="Q145" s="56" t="b">
        <f t="shared" ca="1" si="73"/>
        <v>1</v>
      </c>
      <c r="R145" s="60">
        <f t="shared" ca="1" si="62"/>
        <v>110.43634126636638</v>
      </c>
      <c r="S145" s="3">
        <f t="shared" ca="1" si="63"/>
        <v>5.1973681315776468E-2</v>
      </c>
      <c r="T145" s="3">
        <f t="shared" si="74"/>
        <v>2125</v>
      </c>
      <c r="U145">
        <f>VLOOKUP(A145,Opt_BS!A:B,2,FALSE)</f>
        <v>2108.5700000000002</v>
      </c>
      <c r="V145">
        <f>VLOOKUP(A145,Opt_BS!A:B,2,FALSE)</f>
        <v>2108.5700000000002</v>
      </c>
      <c r="W145" s="60" t="str">
        <f t="shared" si="75"/>
        <v>NN</v>
      </c>
      <c r="X145" s="14">
        <f t="shared" si="76"/>
        <v>30</v>
      </c>
      <c r="Y145" s="9" t="str">
        <f t="shared" si="77"/>
        <v>$A$162</v>
      </c>
      <c r="Z145" t="str">
        <f t="shared" ca="1" si="78"/>
        <v>08/21/15</v>
      </c>
      <c r="AA145" s="86" t="str">
        <f t="shared" ca="1" si="64"/>
        <v>SPX US 08/21/15 P2125 Index</v>
      </c>
      <c r="AB145">
        <v>30</v>
      </c>
      <c r="AD145" s="14">
        <f t="shared" ca="1" si="65"/>
        <v>108.87713082689309</v>
      </c>
      <c r="AE145" s="59">
        <f t="shared" ca="1" si="79"/>
        <v>1.2574243075651914E-2</v>
      </c>
      <c r="AF145" s="59"/>
      <c r="AG145" s="88">
        <f>IFERROR(VLOOKUP(A145,HistData!P:R,3,FALSE),AG144)</f>
        <v>5.5995567289202075E-3</v>
      </c>
      <c r="AH145" s="84">
        <f>IFERROR(VLOOKUP(A145,HistData!T:V,3,FALSE),AH144)</f>
        <v>3.0900000000000372E-3</v>
      </c>
      <c r="AI145" s="1">
        <f t="shared" ca="1" si="80"/>
        <v>108.42343642422833</v>
      </c>
      <c r="AJ145" s="86">
        <f t="shared" si="66"/>
        <v>109.2114998446157</v>
      </c>
      <c r="AK145" s="84"/>
      <c r="AL145" s="1">
        <f t="array" aca="1" ref="AL145" ca="1">PRODUCT(1+AE136:AE145)</f>
        <v>1.0010189949007158</v>
      </c>
      <c r="AM145" s="86">
        <f t="array" ref="AM145">PRODUCT(1+AG45:AG145)</f>
        <v>1.0731447033495989</v>
      </c>
      <c r="AP145" s="40">
        <f t="shared" ca="1" si="56"/>
        <v>-6.9746863467317066E-3</v>
      </c>
      <c r="AQ145" s="40">
        <f t="array" aca="1" ref="AQ145" ca="1">PRODUCT(1+$AP$107:AP145)-1</f>
        <v>3.7027641933733424E-3</v>
      </c>
      <c r="AS145" s="40">
        <f t="shared" si="57"/>
        <v>7.3187626895976354E-3</v>
      </c>
    </row>
    <row r="146" spans="1:45" x14ac:dyDescent="0.25">
      <c r="A146" s="97">
        <f>Opt_BS!A145</f>
        <v>42215</v>
      </c>
      <c r="B146">
        <f t="shared" si="67"/>
        <v>0</v>
      </c>
      <c r="C146">
        <f t="shared" si="68"/>
        <v>0</v>
      </c>
      <c r="D146" s="92">
        <f>IFERROR(VLOOKUP(A146,HistData!E:H,4,FALSE),D145)</f>
        <v>1.7500670859149636E-5</v>
      </c>
      <c r="F146" s="9" t="str">
        <f t="shared" si="69"/>
        <v>$D$161</v>
      </c>
      <c r="G146" s="92">
        <f t="array" aca="1" ref="G146" ca="1">PRODUCT(1+D146:INDIRECT(F146))-1</f>
        <v>3.1667880602936904E-5</v>
      </c>
      <c r="H146" s="92" t="str">
        <f t="shared" si="70"/>
        <v>NN</v>
      </c>
      <c r="I146" s="60">
        <f t="shared" si="58"/>
        <v>0</v>
      </c>
      <c r="J146" s="60">
        <f t="shared" si="59"/>
        <v>0</v>
      </c>
      <c r="K146" s="67">
        <f>IFERROR(VLOOKUP(A146,HistData!J:M,4,FALSE),K145)</f>
        <v>1.2502156621962968E-5</v>
      </c>
      <c r="L146" s="9" t="str">
        <f t="shared" si="71"/>
        <v>$K$161</v>
      </c>
      <c r="M146" s="92">
        <f t="array" aca="1" ref="M146" ca="1">PRODUCT(1+K146:INDIRECT(L146))-1</f>
        <v>1.1501984092232576E-4</v>
      </c>
      <c r="N146" s="3" t="str">
        <f t="shared" si="72"/>
        <v>NN</v>
      </c>
      <c r="O146" s="60">
        <f t="shared" ca="1" si="60"/>
        <v>110.43137099730008</v>
      </c>
      <c r="P146" s="60">
        <f t="shared" ca="1" si="61"/>
        <v>110.43137099730008</v>
      </c>
      <c r="Q146" s="56" t="b">
        <f t="shared" ca="1" si="73"/>
        <v>1</v>
      </c>
      <c r="R146" s="60">
        <f t="shared" ca="1" si="62"/>
        <v>110.43137099730008</v>
      </c>
      <c r="S146" s="3">
        <f t="shared" ca="1" si="63"/>
        <v>5.1973681315776468E-2</v>
      </c>
      <c r="T146" s="3">
        <f t="shared" si="74"/>
        <v>2125</v>
      </c>
      <c r="U146">
        <f>VLOOKUP(A146,Opt_BS!A:B,2,FALSE)</f>
        <v>2108.63</v>
      </c>
      <c r="V146">
        <f>VLOOKUP(A146,Opt_BS!A:B,2,FALSE)</f>
        <v>2108.63</v>
      </c>
      <c r="W146" s="60" t="str">
        <f t="shared" si="75"/>
        <v>NN</v>
      </c>
      <c r="X146" s="14">
        <f t="shared" si="76"/>
        <v>29.2</v>
      </c>
      <c r="Y146" s="9" t="str">
        <f t="shared" si="77"/>
        <v>$A$162</v>
      </c>
      <c r="Z146" t="str">
        <f t="shared" ca="1" si="78"/>
        <v>08/21/15</v>
      </c>
      <c r="AA146" s="86" t="str">
        <f t="shared" ca="1" si="64"/>
        <v>SPX US 08/21/15 P2125 Index</v>
      </c>
      <c r="AB146">
        <v>29.2</v>
      </c>
      <c r="AD146" s="14">
        <f t="shared" ca="1" si="65"/>
        <v>108.91373950287941</v>
      </c>
      <c r="AE146" s="59">
        <f t="shared" ca="1" si="79"/>
        <v>3.3623843417140975E-4</v>
      </c>
      <c r="AF146" s="59"/>
      <c r="AG146" s="88">
        <f>IFERROR(VLOOKUP(A146,HistData!P:R,3,FALSE),AG145)</f>
        <v>4.5376756728776613E-5</v>
      </c>
      <c r="AH146" s="84">
        <f>IFERROR(VLOOKUP(A146,HistData!T:V,3,FALSE),AH145)</f>
        <v>6.9999999999992291E-4</v>
      </c>
      <c r="AI146" s="1">
        <f t="shared" ca="1" si="80"/>
        <v>108.45806098623672</v>
      </c>
      <c r="AJ146" s="86">
        <f t="shared" si="66"/>
        <v>109.21645550827614</v>
      </c>
      <c r="AK146" s="84"/>
      <c r="AL146" s="1">
        <f t="array" aca="1" ref="AL146" ca="1">PRODUCT(1+AE137:AE146)</f>
        <v>0.9995358883631158</v>
      </c>
      <c r="AM146" s="86">
        <f t="array" ref="AM146">PRODUCT(1+AG46:AG146)</f>
        <v>1.0754822939017563</v>
      </c>
      <c r="AP146" s="40">
        <f t="shared" ca="1" si="56"/>
        <v>-2.9086167744263314E-4</v>
      </c>
      <c r="AQ146" s="40">
        <f t="array" aca="1" ref="AQ146" ca="1">PRODUCT(1+$AP$107:AP146)-1</f>
        <v>3.4108255237261798E-3</v>
      </c>
      <c r="AS146" s="40">
        <f t="shared" si="57"/>
        <v>2.8455303831442791E-5</v>
      </c>
    </row>
    <row r="147" spans="1:45" x14ac:dyDescent="0.25">
      <c r="A147" s="97">
        <f>Opt_BS!A146</f>
        <v>42216</v>
      </c>
      <c r="B147">
        <f t="shared" si="67"/>
        <v>0</v>
      </c>
      <c r="C147">
        <f t="shared" si="68"/>
        <v>0</v>
      </c>
      <c r="D147" s="92">
        <f>IFERROR(VLOOKUP(A147,HistData!E:H,4,FALSE),D146)</f>
        <v>1.6667013895688143E-6</v>
      </c>
      <c r="F147" s="9" t="str">
        <f t="shared" si="69"/>
        <v>$D$161</v>
      </c>
      <c r="G147" s="92">
        <f t="array" aca="1" ref="G147" ca="1">PRODUCT(1+D147:INDIRECT(F147))-1</f>
        <v>1.4166961811890033E-5</v>
      </c>
      <c r="H147" s="92" t="str">
        <f t="shared" si="70"/>
        <v>NN</v>
      </c>
      <c r="I147" s="60">
        <f t="shared" si="58"/>
        <v>0</v>
      </c>
      <c r="J147" s="60">
        <f t="shared" si="59"/>
        <v>0</v>
      </c>
      <c r="K147" s="67">
        <f>IFERROR(VLOOKUP(A147,HistData!J:M,4,FALSE),K146)</f>
        <v>-1.2502000319991602E-5</v>
      </c>
      <c r="L147" s="9" t="str">
        <f t="shared" si="71"/>
        <v>$K$161</v>
      </c>
      <c r="M147" s="92">
        <f t="array" aca="1" ref="M147" ca="1">PRODUCT(1+K147:INDIRECT(L147))-1</f>
        <v>1.0251640262470829E-4</v>
      </c>
      <c r="N147" s="3" t="str">
        <f t="shared" si="72"/>
        <v>NN</v>
      </c>
      <c r="O147" s="60">
        <f t="shared" ca="1" si="60"/>
        <v>110.43275162759626</v>
      </c>
      <c r="P147" s="60">
        <f t="shared" ca="1" si="61"/>
        <v>110.43275162759626</v>
      </c>
      <c r="Q147" s="56" t="b">
        <f t="shared" ca="1" si="73"/>
        <v>1</v>
      </c>
      <c r="R147" s="60">
        <f t="shared" ca="1" si="62"/>
        <v>110.43275162759626</v>
      </c>
      <c r="S147" s="3">
        <f t="shared" ca="1" si="63"/>
        <v>5.1973681315776468E-2</v>
      </c>
      <c r="T147" s="3">
        <f t="shared" si="74"/>
        <v>2125</v>
      </c>
      <c r="U147">
        <f>VLOOKUP(A147,Opt_BS!A:B,2,FALSE)</f>
        <v>2103.84</v>
      </c>
      <c r="V147">
        <f>VLOOKUP(A147,Opt_BS!A:B,2,FALSE)</f>
        <v>2103.84</v>
      </c>
      <c r="W147" s="60" t="str">
        <f t="shared" si="75"/>
        <v>NN</v>
      </c>
      <c r="X147" s="14">
        <f t="shared" si="76"/>
        <v>33.25</v>
      </c>
      <c r="Y147" s="9" t="str">
        <f t="shared" si="77"/>
        <v>$A$162</v>
      </c>
      <c r="Z147" t="str">
        <f t="shared" ca="1" si="78"/>
        <v>08/21/15</v>
      </c>
      <c r="AA147" s="86" t="str">
        <f t="shared" ca="1" si="64"/>
        <v>SPX US 08/21/15 P2125 Index</v>
      </c>
      <c r="AB147">
        <v>33.25</v>
      </c>
      <c r="AD147" s="14">
        <f t="shared" ca="1" si="65"/>
        <v>108.70462672384669</v>
      </c>
      <c r="AE147" s="59">
        <f t="shared" ca="1" si="79"/>
        <v>-1.919985302012317E-3</v>
      </c>
      <c r="AF147" s="59"/>
      <c r="AG147" s="88">
        <f>IFERROR(VLOOKUP(A147,HistData!P:R,3,FALSE),AG146)</f>
        <v>-1.4260619299810706E-4</v>
      </c>
      <c r="AH147" s="84">
        <f>IFERROR(VLOOKUP(A147,HistData!T:V,3,FALSE),AH146)</f>
        <v>-3.8000000000004697E-4</v>
      </c>
      <c r="AI147" s="1">
        <f t="shared" ca="1" si="80"/>
        <v>108.26028502412217</v>
      </c>
      <c r="AJ147" s="86">
        <f t="shared" si="66"/>
        <v>109.20088056534335</v>
      </c>
      <c r="AK147" s="84"/>
      <c r="AL147" s="1">
        <f t="array" aca="1" ref="AL147" ca="1">PRODUCT(1+AE138:AE147)</f>
        <v>0.99730610107384099</v>
      </c>
      <c r="AM147" s="86">
        <f t="array" ref="AM147">PRODUCT(1+AG47:AG147)</f>
        <v>1.0640484998899622</v>
      </c>
      <c r="AP147" s="40">
        <f t="shared" ca="1" si="56"/>
        <v>1.7773791090142099E-3</v>
      </c>
      <c r="AQ147" s="40">
        <f t="array" aca="1" ref="AQ147" ca="1">PRODUCT(1+$AP$107:AP147)-1</f>
        <v>5.1942669627706994E-3</v>
      </c>
      <c r="AS147" s="40">
        <f t="shared" si="57"/>
        <v>-2.2716171163267296E-3</v>
      </c>
    </row>
    <row r="148" spans="1:45" x14ac:dyDescent="0.25">
      <c r="A148" s="97">
        <f>Opt_BS!A147</f>
        <v>42219</v>
      </c>
      <c r="B148">
        <f t="shared" si="67"/>
        <v>0</v>
      </c>
      <c r="C148">
        <f t="shared" si="68"/>
        <v>0</v>
      </c>
      <c r="D148" s="92">
        <f>IFERROR(VLOOKUP(A148,HistData!E:H,4,FALSE),D147)</f>
        <v>-1.2500239587875939E-5</v>
      </c>
      <c r="F148" s="9" t="str">
        <f t="shared" si="69"/>
        <v>$D$161</v>
      </c>
      <c r="G148" s="92">
        <f t="array" aca="1" ref="G148" ca="1">PRODUCT(1+D148:INDIRECT(F148))-1</f>
        <v>1.2500239587875939E-5</v>
      </c>
      <c r="H148" s="92" t="str">
        <f t="shared" si="70"/>
        <v>NN</v>
      </c>
      <c r="I148" s="60">
        <f t="shared" si="58"/>
        <v>0</v>
      </c>
      <c r="J148" s="60">
        <f t="shared" si="59"/>
        <v>0</v>
      </c>
      <c r="K148" s="67">
        <f>IFERROR(VLOOKUP(A148,HistData!J:M,4,FALSE),K147)</f>
        <v>-2.5004313244036958E-5</v>
      </c>
      <c r="L148" s="9" t="str">
        <f t="shared" si="71"/>
        <v>$K$161</v>
      </c>
      <c r="M148" s="92">
        <f t="array" aca="1" ref="M148" ca="1">PRODUCT(1+K148:INDIRECT(L148))-1</f>
        <v>1.1501984092232576E-4</v>
      </c>
      <c r="N148" s="3" t="str">
        <f t="shared" si="72"/>
        <v>NN</v>
      </c>
      <c r="O148" s="60">
        <f t="shared" ca="1" si="60"/>
        <v>110.43137099730008</v>
      </c>
      <c r="P148" s="60">
        <f t="shared" ca="1" si="61"/>
        <v>110.43137099730008</v>
      </c>
      <c r="Q148" s="56" t="b">
        <f t="shared" ca="1" si="73"/>
        <v>1</v>
      </c>
      <c r="R148" s="60">
        <f t="shared" ca="1" si="62"/>
        <v>110.43137099730008</v>
      </c>
      <c r="S148" s="3">
        <f t="shared" ca="1" si="63"/>
        <v>5.1973681315776468E-2</v>
      </c>
      <c r="T148" s="3">
        <f t="shared" si="74"/>
        <v>2125</v>
      </c>
      <c r="U148">
        <f>VLOOKUP(A148,Opt_BS!A:B,2,FALSE)</f>
        <v>2098.04</v>
      </c>
      <c r="V148">
        <f>VLOOKUP(A148,Opt_BS!A:B,2,FALSE)</f>
        <v>2098.04</v>
      </c>
      <c r="W148" s="60" t="str">
        <f t="shared" si="75"/>
        <v>NN</v>
      </c>
      <c r="X148" s="14">
        <f t="shared" si="76"/>
        <v>38.200000000000003</v>
      </c>
      <c r="Y148" s="9" t="str">
        <f t="shared" si="77"/>
        <v>$A$162</v>
      </c>
      <c r="Z148" t="str">
        <f t="shared" ca="1" si="78"/>
        <v>08/21/15</v>
      </c>
      <c r="AA148" s="86" t="str">
        <f t="shared" ca="1" si="64"/>
        <v>SPX US 08/21/15 P2125 Index</v>
      </c>
      <c r="AB148">
        <v>38.200000000000003</v>
      </c>
      <c r="AD148" s="14">
        <f t="shared" ca="1" si="65"/>
        <v>108.44597637103742</v>
      </c>
      <c r="AE148" s="59">
        <f t="shared" ca="1" si="79"/>
        <v>-2.3793867897301535E-3</v>
      </c>
      <c r="AF148" s="59"/>
      <c r="AG148" s="88">
        <f>IFERROR(VLOOKUP(A148,HistData!P:R,3,FALSE),AG147)</f>
        <v>-2.074567744361433E-3</v>
      </c>
      <c r="AH148" s="84">
        <f>IFERROR(VLOOKUP(A148,HistData!T:V,3,FALSE),AH147)</f>
        <v>-5.6999999999995943E-4</v>
      </c>
      <c r="AI148" s="1">
        <f t="shared" ca="1" si="80"/>
        <v>108.01563347041164</v>
      </c>
      <c r="AJ148" s="86">
        <f t="shared" si="66"/>
        <v>108.97433594086662</v>
      </c>
      <c r="AK148" s="84"/>
      <c r="AL148" s="1">
        <f t="array" aca="1" ref="AL148" ca="1">PRODUCT(1+AE139:AE148)</f>
        <v>0.99449769360260698</v>
      </c>
      <c r="AM148" s="86">
        <f t="array" ref="AM148">PRODUCT(1+AG48:AG148)</f>
        <v>1.0660107456165753</v>
      </c>
      <c r="AP148" s="40">
        <f t="shared" ca="1" si="56"/>
        <v>3.0481904536872051E-4</v>
      </c>
      <c r="AQ148" s="40">
        <f t="array" aca="1" ref="AQ148" ca="1">PRODUCT(1+$AP$107:AP148)-1</f>
        <v>5.500669319636442E-3</v>
      </c>
      <c r="AS148" s="40">
        <f t="shared" si="57"/>
        <v>-2.7568636398206392E-3</v>
      </c>
    </row>
    <row r="149" spans="1:45" x14ac:dyDescent="0.25">
      <c r="A149" s="97">
        <f>Opt_BS!A148</f>
        <v>42220</v>
      </c>
      <c r="B149">
        <f t="shared" si="67"/>
        <v>0</v>
      </c>
      <c r="C149">
        <f t="shared" si="68"/>
        <v>0</v>
      </c>
      <c r="D149" s="92">
        <f>IFERROR(VLOOKUP(A149,HistData!E:H,4,FALSE),D148)</f>
        <v>-8.3335972306253225E-6</v>
      </c>
      <c r="F149" s="9" t="str">
        <f t="shared" si="69"/>
        <v>$D$161</v>
      </c>
      <c r="G149" s="92">
        <f t="array" aca="1" ref="G149" ca="1">PRODUCT(1+D149:INDIRECT(F149))-1</f>
        <v>2.5000791691542901E-5</v>
      </c>
      <c r="H149" s="92" t="str">
        <f t="shared" si="70"/>
        <v>NN</v>
      </c>
      <c r="I149" s="60">
        <f t="shared" si="58"/>
        <v>0</v>
      </c>
      <c r="J149" s="60">
        <f t="shared" si="59"/>
        <v>0</v>
      </c>
      <c r="K149" s="67">
        <f>IFERROR(VLOOKUP(A149,HistData!J:M,4,FALSE),K148)</f>
        <v>1.2502469237674063E-5</v>
      </c>
      <c r="L149" s="9" t="str">
        <f t="shared" si="71"/>
        <v>$K$161</v>
      </c>
      <c r="M149" s="92">
        <f t="array" aca="1" ref="M149" ca="1">PRODUCT(1+K149:INDIRECT(L149))-1</f>
        <v>1.4002765546150542E-4</v>
      </c>
      <c r="N149" s="3" t="str">
        <f t="shared" si="72"/>
        <v>NN</v>
      </c>
      <c r="O149" s="60">
        <f t="shared" ca="1" si="60"/>
        <v>110.4286097367077</v>
      </c>
      <c r="P149" s="60">
        <f t="shared" ca="1" si="61"/>
        <v>110.4286097367077</v>
      </c>
      <c r="Q149" s="56" t="b">
        <f t="shared" ca="1" si="73"/>
        <v>1</v>
      </c>
      <c r="R149" s="60">
        <f t="shared" ca="1" si="62"/>
        <v>110.4286097367077</v>
      </c>
      <c r="S149" s="3">
        <f t="shared" ca="1" si="63"/>
        <v>5.1973681315776468E-2</v>
      </c>
      <c r="T149" s="3">
        <f t="shared" si="74"/>
        <v>2125</v>
      </c>
      <c r="U149">
        <f>VLOOKUP(A149,Opt_BS!A:B,2,FALSE)</f>
        <v>2093.3200000000002</v>
      </c>
      <c r="V149">
        <f>VLOOKUP(A149,Opt_BS!A:B,2,FALSE)</f>
        <v>2093.3200000000002</v>
      </c>
      <c r="W149" s="60" t="str">
        <f t="shared" si="75"/>
        <v>NN</v>
      </c>
      <c r="X149" s="14">
        <f t="shared" si="76"/>
        <v>39</v>
      </c>
      <c r="Y149" s="9" t="str">
        <f t="shared" si="77"/>
        <v>$A$162</v>
      </c>
      <c r="Z149" t="str">
        <f t="shared" ca="1" si="78"/>
        <v>08/21/15</v>
      </c>
      <c r="AA149" s="86" t="str">
        <f t="shared" ca="1" si="64"/>
        <v>SPX US 08/21/15 P2125 Index</v>
      </c>
      <c r="AB149">
        <v>39</v>
      </c>
      <c r="AD149" s="14">
        <f t="shared" ca="1" si="65"/>
        <v>108.40163616539242</v>
      </c>
      <c r="AE149" s="59">
        <f t="shared" ca="1" si="79"/>
        <v>-4.0886907129955574E-4</v>
      </c>
      <c r="AF149" s="59"/>
      <c r="AG149" s="88">
        <f>IFERROR(VLOOKUP(A149,HistData!P:R,3,FALSE),AG148)</f>
        <v>-1.0069577532498819E-3</v>
      </c>
      <c r="AH149" s="84">
        <f>IFERROR(VLOOKUP(A149,HistData!T:V,3,FALSE),AH148)</f>
        <v>-6.0999999999999943E-4</v>
      </c>
      <c r="AI149" s="1">
        <f t="shared" ca="1" si="80"/>
        <v>107.97368804120063</v>
      </c>
      <c r="AJ149" s="86">
        <f t="shared" si="66"/>
        <v>108.86460338838572</v>
      </c>
      <c r="AK149" s="84"/>
      <c r="AL149" s="1">
        <f t="array" aca="1" ref="AL149" ca="1">PRODUCT(1+AE140:AE149)</f>
        <v>0.99509967402089905</v>
      </c>
      <c r="AM149" s="86">
        <f t="array" ref="AM149">PRODUCT(1+AG49:AG149)</f>
        <v>1.0542637162321082</v>
      </c>
      <c r="AP149" s="40">
        <f t="shared" ca="1" si="56"/>
        <v>-5.9808868195032616E-4</v>
      </c>
      <c r="AQ149" s="40">
        <f t="array" aca="1" ref="AQ149" ca="1">PRODUCT(1+$AP$107:AP149)-1</f>
        <v>4.8992907496228089E-3</v>
      </c>
      <c r="AS149" s="40">
        <f t="shared" si="57"/>
        <v>-2.2497187851517886E-3</v>
      </c>
    </row>
    <row r="150" spans="1:45" x14ac:dyDescent="0.25">
      <c r="A150" s="97">
        <f>Opt_BS!A149</f>
        <v>42221</v>
      </c>
      <c r="B150">
        <f t="shared" si="67"/>
        <v>0</v>
      </c>
      <c r="C150">
        <f t="shared" si="68"/>
        <v>0</v>
      </c>
      <c r="D150" s="92">
        <f>IFERROR(VLOOKUP(A150,HistData!E:H,4,FALSE),D149)</f>
        <v>1.4167233356010556E-5</v>
      </c>
      <c r="F150" s="9" t="str">
        <f t="shared" si="69"/>
        <v>$D$161</v>
      </c>
      <c r="G150" s="92">
        <f t="array" aca="1" ref="G150" ca="1">PRODUCT(1+D150:INDIRECT(F150))-1</f>
        <v>3.3334666720064021E-5</v>
      </c>
      <c r="H150" s="92" t="str">
        <f t="shared" si="70"/>
        <v>NN</v>
      </c>
      <c r="I150" s="60">
        <f t="shared" si="58"/>
        <v>0</v>
      </c>
      <c r="J150" s="60">
        <f t="shared" si="59"/>
        <v>0</v>
      </c>
      <c r="K150" s="67">
        <f>IFERROR(VLOOKUP(A150,HistData!J:M,4,FALSE),K149)</f>
        <v>9.0016653080837727E-5</v>
      </c>
      <c r="L150" s="9" t="str">
        <f t="shared" si="71"/>
        <v>$K$161</v>
      </c>
      <c r="M150" s="92">
        <f t="array" aca="1" ref="M150" ca="1">PRODUCT(1+K150:INDIRECT(L150))-1</f>
        <v>1.2752359186429807E-4</v>
      </c>
      <c r="N150" s="3" t="str">
        <f t="shared" si="72"/>
        <v>NN</v>
      </c>
      <c r="O150" s="60">
        <f t="shared" ca="1" si="60"/>
        <v>110.4299903670039</v>
      </c>
      <c r="P150" s="60">
        <f t="shared" ca="1" si="61"/>
        <v>110.4299903670039</v>
      </c>
      <c r="Q150" s="56" t="b">
        <f t="shared" ca="1" si="73"/>
        <v>1</v>
      </c>
      <c r="R150" s="60">
        <f t="shared" ca="1" si="62"/>
        <v>110.4299903670039</v>
      </c>
      <c r="S150" s="3">
        <f t="shared" ca="1" si="63"/>
        <v>5.1973681315776468E-2</v>
      </c>
      <c r="T150" s="3">
        <f t="shared" si="74"/>
        <v>2125</v>
      </c>
      <c r="U150">
        <f>VLOOKUP(A150,Opt_BS!A:B,2,FALSE)</f>
        <v>2099.84</v>
      </c>
      <c r="V150">
        <f>VLOOKUP(A150,Opt_BS!A:B,2,FALSE)</f>
        <v>2099.84</v>
      </c>
      <c r="W150" s="60" t="str">
        <f t="shared" si="75"/>
        <v>NN</v>
      </c>
      <c r="X150" s="14">
        <f t="shared" si="76"/>
        <v>32.700000000000003</v>
      </c>
      <c r="Y150" s="9" t="str">
        <f t="shared" si="77"/>
        <v>$A$162</v>
      </c>
      <c r="Z150" t="str">
        <f t="shared" ca="1" si="78"/>
        <v>08/21/15</v>
      </c>
      <c r="AA150" s="86" t="str">
        <f t="shared" ca="1" si="64"/>
        <v>SPX US 08/21/15 P2125 Index</v>
      </c>
      <c r="AB150">
        <v>32.700000000000003</v>
      </c>
      <c r="AD150" s="14">
        <f t="shared" ca="1" si="65"/>
        <v>108.730450987978</v>
      </c>
      <c r="AE150" s="59">
        <f t="shared" ca="1" si="79"/>
        <v>3.0333012878505095E-3</v>
      </c>
      <c r="AF150" s="59"/>
      <c r="AG150" s="88">
        <f>IFERROR(VLOOKUP(A150,HistData!P:R,3,FALSE),AG149)</f>
        <v>2.6857596212623847E-3</v>
      </c>
      <c r="AH150" s="84">
        <f>IFERROR(VLOOKUP(A150,HistData!T:V,3,FALSE),AH149)</f>
        <v>1.7799999999998928E-3</v>
      </c>
      <c r="AI150" s="1">
        <f t="shared" ca="1" si="80"/>
        <v>108.28475024977902</v>
      </c>
      <c r="AJ150" s="86">
        <f t="shared" si="66"/>
        <v>109.15698754435098</v>
      </c>
      <c r="AK150" s="84"/>
      <c r="AL150" s="1">
        <f t="array" aca="1" ref="AL150" ca="1">PRODUCT(1+AE141:AE150)</f>
        <v>0.99922726938978201</v>
      </c>
      <c r="AM150" s="86">
        <f t="array" ref="AM150">PRODUCT(1+AG50:AG150)</f>
        <v>1.05891110731237</v>
      </c>
      <c r="AP150" s="40">
        <f t="shared" ca="1" si="56"/>
        <v>-3.475416665881248E-4</v>
      </c>
      <c r="AQ150" s="40">
        <f t="array" aca="1" ref="AQ150" ca="1">PRODUCT(1+$AP$107:AP150)-1</f>
        <v>4.5500463753624931E-3</v>
      </c>
      <c r="AS150" s="40">
        <f t="shared" si="57"/>
        <v>3.1146695201880181E-3</v>
      </c>
    </row>
    <row r="151" spans="1:45" x14ac:dyDescent="0.25">
      <c r="A151" s="97">
        <f>Opt_BS!A150</f>
        <v>42222</v>
      </c>
      <c r="B151">
        <f t="shared" si="67"/>
        <v>0</v>
      </c>
      <c r="C151">
        <f t="shared" si="68"/>
        <v>0</v>
      </c>
      <c r="D151" s="92">
        <f>IFERROR(VLOOKUP(A151,HistData!E:H,4,FALSE),D150)</f>
        <v>2.5000645849093672E-6</v>
      </c>
      <c r="F151" s="9" t="str">
        <f t="shared" si="69"/>
        <v>$D$161</v>
      </c>
      <c r="G151" s="92">
        <f t="array" aca="1" ref="G151" ca="1">PRODUCT(1+D151:INDIRECT(F151))-1</f>
        <v>1.9167161818156586E-5</v>
      </c>
      <c r="H151" s="92" t="str">
        <f t="shared" si="70"/>
        <v>NN</v>
      </c>
      <c r="I151" s="60">
        <f t="shared" si="58"/>
        <v>0</v>
      </c>
      <c r="J151" s="60">
        <f t="shared" si="59"/>
        <v>0</v>
      </c>
      <c r="K151" s="67">
        <f>IFERROR(VLOOKUP(A151,HistData!J:M,4,FALSE),K150)</f>
        <v>-6.5006175586690418E-5</v>
      </c>
      <c r="L151" s="9" t="str">
        <f t="shared" si="71"/>
        <v>$K$161</v>
      </c>
      <c r="M151" s="92">
        <f t="array" aca="1" ref="M151" ca="1">PRODUCT(1+K151:INDIRECT(L151))-1</f>
        <v>3.7503562838381299E-5</v>
      </c>
      <c r="N151" s="3" t="str">
        <f t="shared" si="72"/>
        <v>NN</v>
      </c>
      <c r="O151" s="60">
        <f t="shared" ca="1" si="60"/>
        <v>110.43993090513648</v>
      </c>
      <c r="P151" s="60">
        <f t="shared" ca="1" si="61"/>
        <v>110.43993090513648</v>
      </c>
      <c r="Q151" s="56" t="b">
        <f t="shared" ca="1" si="73"/>
        <v>1</v>
      </c>
      <c r="R151" s="60">
        <f t="shared" ca="1" si="62"/>
        <v>110.43993090513648</v>
      </c>
      <c r="S151" s="3">
        <f t="shared" ca="1" si="63"/>
        <v>5.1973681315776468E-2</v>
      </c>
      <c r="T151" s="3">
        <f t="shared" si="74"/>
        <v>2125</v>
      </c>
      <c r="U151">
        <f>VLOOKUP(A151,Opt_BS!A:B,2,FALSE)</f>
        <v>2083.56</v>
      </c>
      <c r="V151">
        <f>VLOOKUP(A151,Opt_BS!A:B,2,FALSE)</f>
        <v>2083.56</v>
      </c>
      <c r="W151" s="60" t="str">
        <f t="shared" si="75"/>
        <v>NN</v>
      </c>
      <c r="X151" s="14">
        <f t="shared" si="76"/>
        <v>47.25</v>
      </c>
      <c r="Y151" s="9" t="str">
        <f t="shared" si="77"/>
        <v>$A$162</v>
      </c>
      <c r="Z151" t="str">
        <f t="shared" ca="1" si="78"/>
        <v>08/21/15</v>
      </c>
      <c r="AA151" s="86" t="str">
        <f t="shared" ca="1" si="64"/>
        <v>SPX US 08/21/15 P2125 Index</v>
      </c>
      <c r="AB151">
        <v>47.25</v>
      </c>
      <c r="AD151" s="14">
        <f t="shared" ca="1" si="65"/>
        <v>107.98417446296604</v>
      </c>
      <c r="AE151" s="59">
        <f t="shared" ca="1" si="79"/>
        <v>-6.8635466718930394E-3</v>
      </c>
      <c r="AF151" s="59"/>
      <c r="AG151" s="88">
        <f>IFERROR(VLOOKUP(A151,HistData!P:R,3,FALSE),AG150)</f>
        <v>-6.1483782679472299E-3</v>
      </c>
      <c r="AH151" s="84">
        <f>IFERROR(VLOOKUP(A151,HistData!T:V,3,FALSE),AH150)</f>
        <v>-3.6199999999999566E-3</v>
      </c>
      <c r="AI151" s="1">
        <f t="shared" ca="1" si="80"/>
        <v>107.57887223373821</v>
      </c>
      <c r="AJ151" s="86">
        <f t="shared" si="66"/>
        <v>108.4858490943387</v>
      </c>
      <c r="AK151" s="84"/>
      <c r="AL151" s="1">
        <f t="array" aca="1" ref="AL151" ca="1">PRODUCT(1+AE142:AE151)</f>
        <v>0.99603222683245329</v>
      </c>
      <c r="AM151" s="86">
        <f t="array" ref="AM151">PRODUCT(1+AG51:AG151)</f>
        <v>1.0438208391852253</v>
      </c>
      <c r="AP151" s="40">
        <f t="shared" ca="1" si="56"/>
        <v>7.1516840394580949E-4</v>
      </c>
      <c r="AQ151" s="40">
        <f t="array" aca="1" ref="AQ151" ca="1">PRODUCT(1+$AP$107:AP151)-1</f>
        <v>5.2684688287125692E-3</v>
      </c>
      <c r="AS151" s="40">
        <f t="shared" si="57"/>
        <v>-7.7529716549833427E-3</v>
      </c>
    </row>
    <row r="152" spans="1:45" x14ac:dyDescent="0.25">
      <c r="A152" s="97">
        <f>Opt_BS!A151</f>
        <v>42223</v>
      </c>
      <c r="B152">
        <f t="shared" si="67"/>
        <v>0</v>
      </c>
      <c r="C152">
        <f t="shared" si="68"/>
        <v>0</v>
      </c>
      <c r="D152" s="92">
        <f>IFERROR(VLOOKUP(A152,HistData!E:H,4,FALSE),D151)</f>
        <v>8.3335277825113963E-6</v>
      </c>
      <c r="F152" s="9" t="str">
        <f t="shared" si="69"/>
        <v>$D$161</v>
      </c>
      <c r="G152" s="92">
        <f t="array" aca="1" ref="G152" ca="1">PRODUCT(1+D152:INDIRECT(F152))-1</f>
        <v>1.6667055565022793E-5</v>
      </c>
      <c r="H152" s="92" t="str">
        <f t="shared" si="70"/>
        <v>NN</v>
      </c>
      <c r="I152" s="60">
        <f t="shared" si="58"/>
        <v>0</v>
      </c>
      <c r="J152" s="60">
        <f t="shared" si="59"/>
        <v>0</v>
      </c>
      <c r="K152" s="67">
        <f>IFERROR(VLOOKUP(A152,HistData!J:M,4,FALSE),K151)</f>
        <v>-1.2502000319991602E-5</v>
      </c>
      <c r="L152" s="9" t="str">
        <f t="shared" si="71"/>
        <v>$K$161</v>
      </c>
      <c r="M152" s="92">
        <f t="array" aca="1" ref="M152" ca="1">PRODUCT(1+K152:INDIRECT(L152))-1</f>
        <v>1.0251640262448625E-4</v>
      </c>
      <c r="N152" s="3" t="str">
        <f t="shared" si="72"/>
        <v>NN</v>
      </c>
      <c r="O152" s="60">
        <f t="shared" ca="1" si="60"/>
        <v>110.43275162759628</v>
      </c>
      <c r="P152" s="60">
        <f t="shared" ca="1" si="61"/>
        <v>110.43275162759628</v>
      </c>
      <c r="Q152" s="56" t="b">
        <f t="shared" ca="1" si="73"/>
        <v>1</v>
      </c>
      <c r="R152" s="60">
        <f t="shared" ca="1" si="62"/>
        <v>110.43275162759628</v>
      </c>
      <c r="S152" s="3">
        <f t="shared" ca="1" si="63"/>
        <v>5.1973681315776468E-2</v>
      </c>
      <c r="T152" s="3">
        <f t="shared" si="74"/>
        <v>2125</v>
      </c>
      <c r="U152">
        <f>VLOOKUP(A152,Opt_BS!A:B,2,FALSE)</f>
        <v>2077.5700000000002</v>
      </c>
      <c r="V152">
        <f>VLOOKUP(A152,Opt_BS!A:B,2,FALSE)</f>
        <v>2077.5700000000002</v>
      </c>
      <c r="W152" s="60" t="str">
        <f t="shared" si="75"/>
        <v>NN</v>
      </c>
      <c r="X152" s="14">
        <f t="shared" si="76"/>
        <v>52</v>
      </c>
      <c r="Y152" s="9" t="str">
        <f t="shared" si="77"/>
        <v>$A$162</v>
      </c>
      <c r="Z152" t="str">
        <f t="shared" ca="1" si="78"/>
        <v>08/21/15</v>
      </c>
      <c r="AA152" s="86" t="str">
        <f t="shared" ca="1" si="64"/>
        <v>SPX US 08/21/15 P2125 Index</v>
      </c>
      <c r="AB152">
        <v>52</v>
      </c>
      <c r="AD152" s="14">
        <f t="shared" ca="1" si="65"/>
        <v>107.7301201991759</v>
      </c>
      <c r="AE152" s="59">
        <f t="shared" ca="1" si="79"/>
        <v>-2.3526990418143434E-3</v>
      </c>
      <c r="AF152" s="59"/>
      <c r="AG152" s="88">
        <f>IFERROR(VLOOKUP(A152,HistData!P:R,3,FALSE),AG151)</f>
        <v>-2.1143442596206485E-3</v>
      </c>
      <c r="AH152" s="84">
        <f>IFERROR(VLOOKUP(A152,HistData!T:V,3,FALSE),AH151)</f>
        <v>-7.7000000000004842E-4</v>
      </c>
      <c r="AI152" s="1">
        <f t="shared" ca="1" si="80"/>
        <v>107.33848736407965</v>
      </c>
      <c r="AJ152" s="86">
        <f t="shared" si="66"/>
        <v>108.25647266205601</v>
      </c>
      <c r="AK152" s="84"/>
      <c r="AL152" s="1">
        <f t="array" aca="1" ref="AL152" ca="1">PRODUCT(1+AE143:AE152)</f>
        <v>1.0019990376733734</v>
      </c>
      <c r="AM152" s="86">
        <f t="array" ref="AM152">PRODUCT(1+AG52:AG152)</f>
        <v>1.041889667487444</v>
      </c>
      <c r="AP152" s="40">
        <f t="shared" ca="1" si="56"/>
        <v>2.3835478219369488E-4</v>
      </c>
      <c r="AQ152" s="40">
        <f t="array" aca="1" ref="AQ152" ca="1">PRODUCT(1+$AP$107:AP152)-1</f>
        <v>5.5080793756465685E-3</v>
      </c>
      <c r="AS152" s="40">
        <f t="shared" si="57"/>
        <v>-2.8748872122712488E-3</v>
      </c>
    </row>
    <row r="153" spans="1:45" x14ac:dyDescent="0.25">
      <c r="A153" s="97">
        <f>Opt_BS!A152</f>
        <v>42226</v>
      </c>
      <c r="B153">
        <f t="shared" si="67"/>
        <v>0</v>
      </c>
      <c r="C153">
        <f t="shared" si="68"/>
        <v>0</v>
      </c>
      <c r="D153" s="92">
        <f>IFERROR(VLOOKUP(A153,HistData!E:H,4,FALSE),D152)</f>
        <v>-1.2500187502983984E-5</v>
      </c>
      <c r="F153" s="9" t="str">
        <f t="shared" si="69"/>
        <v>$D$161</v>
      </c>
      <c r="G153" s="92">
        <f t="array" aca="1" ref="G153" ca="1">PRODUCT(1+D153:INDIRECT(F153))-1</f>
        <v>8.3334583351746261E-6</v>
      </c>
      <c r="H153" s="92" t="str">
        <f t="shared" si="70"/>
        <v>NN</v>
      </c>
      <c r="I153" s="60">
        <f t="shared" si="58"/>
        <v>0</v>
      </c>
      <c r="J153" s="60">
        <f t="shared" si="59"/>
        <v>0</v>
      </c>
      <c r="K153" s="67">
        <f>IFERROR(VLOOKUP(A153,HistData!J:M,4,FALSE),K152)</f>
        <v>-8.751509635407384E-5</v>
      </c>
      <c r="L153" s="9" t="str">
        <f t="shared" si="71"/>
        <v>$K$161</v>
      </c>
      <c r="M153" s="92">
        <f t="array" aca="1" ref="M153" ca="1">PRODUCT(1+K153:INDIRECT(L153))-1</f>
        <v>1.1501984092232576E-4</v>
      </c>
      <c r="N153" s="3" t="str">
        <f t="shared" si="72"/>
        <v>NN</v>
      </c>
      <c r="O153" s="60">
        <f t="shared" ca="1" si="60"/>
        <v>110.43137099730009</v>
      </c>
      <c r="P153" s="60">
        <f t="shared" ca="1" si="61"/>
        <v>110.43137099730009</v>
      </c>
      <c r="Q153" s="56" t="b">
        <f t="shared" ca="1" si="73"/>
        <v>1</v>
      </c>
      <c r="R153" s="60">
        <f t="shared" ca="1" si="62"/>
        <v>110.43137099730009</v>
      </c>
      <c r="S153" s="3">
        <f t="shared" ca="1" si="63"/>
        <v>5.1973681315776468E-2</v>
      </c>
      <c r="T153" s="3">
        <f t="shared" si="74"/>
        <v>2125</v>
      </c>
      <c r="U153">
        <f>VLOOKUP(A153,Opt_BS!A:B,2,FALSE)</f>
        <v>2104.1799999999998</v>
      </c>
      <c r="V153">
        <f>VLOOKUP(A153,Opt_BS!A:B,2,FALSE)</f>
        <v>2104.1799999999998</v>
      </c>
      <c r="W153" s="60" t="str">
        <f t="shared" si="75"/>
        <v>NN</v>
      </c>
      <c r="X153" s="14">
        <f t="shared" si="76"/>
        <v>27.94</v>
      </c>
      <c r="Y153" s="9" t="str">
        <f t="shared" si="77"/>
        <v>$A$162</v>
      </c>
      <c r="Z153" t="str">
        <f t="shared" ca="1" si="78"/>
        <v>08/21/15</v>
      </c>
      <c r="AA153" s="86" t="str">
        <f t="shared" ca="1" si="64"/>
        <v>SPX US 08/21/15 P2125 Index</v>
      </c>
      <c r="AB153">
        <v>27.94</v>
      </c>
      <c r="AD153" s="14">
        <f t="shared" ca="1" si="65"/>
        <v>108.9792263413373</v>
      </c>
      <c r="AE153" s="59">
        <f t="shared" ca="1" si="79"/>
        <v>1.1594771637235768E-2</v>
      </c>
      <c r="AF153" s="59"/>
      <c r="AG153" s="88">
        <f>IFERROR(VLOOKUP(A153,HistData!P:R,3,FALSE),AG152)</f>
        <v>1.123499983651044E-2</v>
      </c>
      <c r="AH153" s="84">
        <f>IFERROR(VLOOKUP(A153,HistData!T:V,3,FALSE),AH152)</f>
        <v>6.0899999999999288E-3</v>
      </c>
      <c r="AI153" s="1">
        <f t="shared" ca="1" si="80"/>
        <v>108.52052535827005</v>
      </c>
      <c r="AJ153" s="86">
        <f t="shared" si="66"/>
        <v>109.47273411471541</v>
      </c>
      <c r="AK153" s="84"/>
      <c r="AL153" s="1">
        <f t="array" aca="1" ref="AL153" ca="1">PRODUCT(1+AE144:AE153)</f>
        <v>1.0191347536304904</v>
      </c>
      <c r="AM153" s="86">
        <f t="array" ref="AM153">PRODUCT(1+AG53:AG153)</f>
        <v>1.0513537878697641</v>
      </c>
      <c r="AP153" s="40">
        <f t="shared" ca="1" si="56"/>
        <v>-3.5977180072532811E-4</v>
      </c>
      <c r="AQ153" s="40">
        <f t="array" aca="1" ref="AQ153" ca="1">PRODUCT(1+$AP$107:AP153)-1</f>
        <v>5.1463259232857883E-3</v>
      </c>
      <c r="AS153" s="40">
        <f t="shared" si="57"/>
        <v>1.2808232694927035E-2</v>
      </c>
    </row>
    <row r="154" spans="1:45" x14ac:dyDescent="0.25">
      <c r="A154" s="97">
        <f>Opt_BS!A153</f>
        <v>42227</v>
      </c>
      <c r="B154">
        <f t="shared" si="67"/>
        <v>0</v>
      </c>
      <c r="C154">
        <f t="shared" si="68"/>
        <v>0</v>
      </c>
      <c r="D154" s="92">
        <f>IFERROR(VLOOKUP(A154,HistData!E:H,4,FALSE),D153)</f>
        <v>-1.9167193764380031E-5</v>
      </c>
      <c r="F154" s="9" t="str">
        <f t="shared" si="69"/>
        <v>$D$161</v>
      </c>
      <c r="G154" s="92">
        <f t="array" aca="1" ref="G154" ca="1">PRODUCT(1+D154:INDIRECT(F154))-1</f>
        <v>2.0833906265727009E-5</v>
      </c>
      <c r="H154" s="92" t="str">
        <f t="shared" si="70"/>
        <v>NN</v>
      </c>
      <c r="I154" s="60">
        <f t="shared" si="58"/>
        <v>0</v>
      </c>
      <c r="J154" s="60">
        <f t="shared" si="59"/>
        <v>0</v>
      </c>
      <c r="K154" s="67">
        <f>IFERROR(VLOOKUP(A154,HistData!J:M,4,FALSE),K153)</f>
        <v>1.2503250845119496E-5</v>
      </c>
      <c r="L154" s="9" t="str">
        <f t="shared" si="71"/>
        <v>$K$161</v>
      </c>
      <c r="M154" s="92">
        <f t="array" aca="1" ref="M154" ca="1">PRODUCT(1+K154:INDIRECT(L154))-1</f>
        <v>2.0255266369217928E-4</v>
      </c>
      <c r="N154" s="3" t="str">
        <f t="shared" si="72"/>
        <v>NN</v>
      </c>
      <c r="O154" s="60">
        <f t="shared" ca="1" si="60"/>
        <v>110.42170658522676</v>
      </c>
      <c r="P154" s="60">
        <f t="shared" ca="1" si="61"/>
        <v>110.42170658522676</v>
      </c>
      <c r="Q154" s="56" t="b">
        <f t="shared" ca="1" si="73"/>
        <v>1</v>
      </c>
      <c r="R154" s="60">
        <f t="shared" ca="1" si="62"/>
        <v>110.42170658522676</v>
      </c>
      <c r="S154" s="3">
        <f t="shared" ca="1" si="63"/>
        <v>5.1973681315776468E-2</v>
      </c>
      <c r="T154" s="3">
        <f t="shared" si="74"/>
        <v>2125</v>
      </c>
      <c r="U154">
        <f>VLOOKUP(A154,Opt_BS!A:B,2,FALSE)</f>
        <v>2084.0700000000002</v>
      </c>
      <c r="V154">
        <f>VLOOKUP(A154,Opt_BS!A:B,2,FALSE)</f>
        <v>2084.0700000000002</v>
      </c>
      <c r="W154" s="60" t="str">
        <f t="shared" si="75"/>
        <v>NN</v>
      </c>
      <c r="X154" s="14">
        <f t="shared" si="76"/>
        <v>47</v>
      </c>
      <c r="Y154" s="9" t="str">
        <f t="shared" si="77"/>
        <v>$A$162</v>
      </c>
      <c r="Z154" t="str">
        <f t="shared" ca="1" si="78"/>
        <v>08/21/15</v>
      </c>
      <c r="AA154" s="86" t="str">
        <f t="shared" ca="1" si="64"/>
        <v>SPX US 08/21/15 P2125 Index</v>
      </c>
      <c r="AB154">
        <v>47</v>
      </c>
      <c r="AD154" s="14">
        <f t="shared" ca="1" si="65"/>
        <v>107.97894356338526</v>
      </c>
      <c r="AE154" s="59">
        <f t="shared" ca="1" si="79"/>
        <v>-9.1786555248521973E-3</v>
      </c>
      <c r="AF154" s="59"/>
      <c r="AG154" s="88">
        <f>IFERROR(VLOOKUP(A154,HistData!P:R,3,FALSE),AG153)</f>
        <v>-7.605103697140958E-3</v>
      </c>
      <c r="AH154" s="84">
        <f>IFERROR(VLOOKUP(A154,HistData!T:V,3,FALSE),AH153)</f>
        <v>-3.7199999999999456E-3</v>
      </c>
      <c r="AI154" s="1">
        <f t="shared" ca="1" si="80"/>
        <v>107.5744957593806</v>
      </c>
      <c r="AJ154" s="86">
        <f t="shared" si="66"/>
        <v>108.64018261976345</v>
      </c>
      <c r="AK154" s="84"/>
      <c r="AL154" s="1">
        <f t="array" aca="1" ref="AL154" ca="1">PRODUCT(1+AE145:AE154)</f>
        <v>1.0042209618899762</v>
      </c>
      <c r="AM154" s="86">
        <f t="array" ref="AM154">PRODUCT(1+AG54:AG154)</f>
        <v>1.0436056141601626</v>
      </c>
      <c r="AP154" s="40">
        <f t="shared" ca="1" si="56"/>
        <v>1.5735518277112392E-3</v>
      </c>
      <c r="AQ154" s="40">
        <f t="array" aca="1" ref="AQ154" ca="1">PRODUCT(1+$AP$107:AP154)-1</f>
        <v>6.7279757615594793E-3</v>
      </c>
      <c r="AS154" s="40">
        <f t="shared" si="57"/>
        <v>-9.557167162504987E-3</v>
      </c>
    </row>
    <row r="155" spans="1:45" x14ac:dyDescent="0.25">
      <c r="A155" s="97">
        <f>Opt_BS!A154</f>
        <v>42228</v>
      </c>
      <c r="B155">
        <f t="shared" si="67"/>
        <v>0</v>
      </c>
      <c r="C155">
        <f t="shared" si="68"/>
        <v>0</v>
      </c>
      <c r="D155" s="92">
        <f>IFERROR(VLOOKUP(A155,HistData!E:H,4,FALSE),D154)</f>
        <v>6.6669777922800932E-6</v>
      </c>
      <c r="F155" s="9" t="str">
        <f t="shared" si="69"/>
        <v>$D$161</v>
      </c>
      <c r="G155" s="92">
        <f t="array" aca="1" ref="G155" ca="1">PRODUCT(1+D155:INDIRECT(F155))-1</f>
        <v>4.0001866753902604E-5</v>
      </c>
      <c r="H155" s="92" t="str">
        <f t="shared" si="70"/>
        <v>NN</v>
      </c>
      <c r="I155" s="60">
        <f t="shared" si="58"/>
        <v>0</v>
      </c>
      <c r="J155" s="60">
        <f t="shared" si="59"/>
        <v>0</v>
      </c>
      <c r="K155" s="67">
        <f>IFERROR(VLOOKUP(A155,HistData!J:M,4,FALSE),K154)</f>
        <v>2.000495122533863E-5</v>
      </c>
      <c r="L155" s="9" t="str">
        <f t="shared" si="71"/>
        <v>$K$161</v>
      </c>
      <c r="M155" s="92">
        <f t="array" aca="1" ref="M155" ca="1">PRODUCT(1+K155:INDIRECT(L155))-1</f>
        <v>1.9004703664138312E-4</v>
      </c>
      <c r="N155" s="3" t="str">
        <f t="shared" si="72"/>
        <v>NN</v>
      </c>
      <c r="O155" s="60">
        <f t="shared" ca="1" si="60"/>
        <v>110.42308721552294</v>
      </c>
      <c r="P155" s="60">
        <f t="shared" ca="1" si="61"/>
        <v>110.42308721552294</v>
      </c>
      <c r="Q155" s="56" t="b">
        <f t="shared" ca="1" si="73"/>
        <v>1</v>
      </c>
      <c r="R155" s="60">
        <f t="shared" ca="1" si="62"/>
        <v>110.42308721552294</v>
      </c>
      <c r="S155" s="3">
        <f t="shared" ca="1" si="63"/>
        <v>5.1973681315776468E-2</v>
      </c>
      <c r="T155" s="3">
        <f t="shared" si="74"/>
        <v>2125</v>
      </c>
      <c r="U155">
        <f>VLOOKUP(A155,Opt_BS!A:B,2,FALSE)</f>
        <v>2086.0500000000002</v>
      </c>
      <c r="V155">
        <f>VLOOKUP(A155,Opt_BS!A:B,2,FALSE)</f>
        <v>2086.0500000000002</v>
      </c>
      <c r="W155" s="60" t="str">
        <f t="shared" si="75"/>
        <v>NN</v>
      </c>
      <c r="X155" s="14">
        <f t="shared" si="76"/>
        <v>45.24</v>
      </c>
      <c r="Y155" s="9" t="str">
        <f t="shared" si="77"/>
        <v>$A$162</v>
      </c>
      <c r="Z155" t="str">
        <f t="shared" ca="1" si="78"/>
        <v>08/21/15</v>
      </c>
      <c r="AA155" s="86" t="str">
        <f t="shared" ca="1" si="64"/>
        <v>SPX US 08/21/15 P2125 Index</v>
      </c>
      <c r="AB155">
        <v>45.24</v>
      </c>
      <c r="AD155" s="14">
        <f t="shared" ca="1" si="65"/>
        <v>108.07179787279722</v>
      </c>
      <c r="AE155" s="59">
        <f t="shared" ca="1" si="79"/>
        <v>8.5992978211946181E-4</v>
      </c>
      <c r="AF155" s="59"/>
      <c r="AG155" s="88">
        <f>IFERROR(VLOOKUP(A155,HistData!P:R,3,FALSE),AG154)</f>
        <v>8.6669229816838111E-4</v>
      </c>
      <c r="AH155" s="84">
        <f>IFERROR(VLOOKUP(A155,HistData!T:V,3,FALSE),AH154)</f>
        <v>5.9999999999993392E-4</v>
      </c>
      <c r="AI155" s="1">
        <f t="shared" ca="1" si="80"/>
        <v>107.66235472283827</v>
      </c>
      <c r="AJ155" s="86">
        <f t="shared" si="66"/>
        <v>108.73434022931161</v>
      </c>
      <c r="AK155" s="84"/>
      <c r="AL155" s="1">
        <f t="array" aca="1" ref="AL155" ca="1">PRODUCT(1+AE146:AE155)</f>
        <v>0.992603286402024</v>
      </c>
      <c r="AM155" s="86">
        <f t="array" ref="AM155">PRODUCT(1+AG55:AG155)</f>
        <v>1.0477836018254789</v>
      </c>
      <c r="AP155" s="40">
        <f t="shared" ca="1" si="56"/>
        <v>6.7625160489193092E-6</v>
      </c>
      <c r="AQ155" s="40">
        <f t="array" aca="1" ref="AQ155" ca="1">PRODUCT(1+$AP$107:AP155)-1</f>
        <v>6.7347837756523976E-3</v>
      </c>
      <c r="AS155" s="40">
        <f t="shared" si="57"/>
        <v>9.5006405734943122E-4</v>
      </c>
    </row>
    <row r="156" spans="1:45" x14ac:dyDescent="0.25">
      <c r="A156" s="97">
        <f>Opt_BS!A155</f>
        <v>42229</v>
      </c>
      <c r="B156">
        <f t="shared" si="67"/>
        <v>0</v>
      </c>
      <c r="C156">
        <f t="shared" si="68"/>
        <v>0</v>
      </c>
      <c r="D156" s="92">
        <f>IFERROR(VLOOKUP(A156,HistData!E:H,4,FALSE),D155)</f>
        <v>1.9167433364053466E-5</v>
      </c>
      <c r="F156" s="9" t="str">
        <f t="shared" si="69"/>
        <v>$D$161</v>
      </c>
      <c r="G156" s="92">
        <f t="array" aca="1" ref="G156" ca="1">PRODUCT(1+D156:INDIRECT(F156))-1</f>
        <v>3.3334666719841977E-5</v>
      </c>
      <c r="H156" s="92" t="str">
        <f t="shared" si="70"/>
        <v>NN</v>
      </c>
      <c r="I156" s="60">
        <f t="shared" si="58"/>
        <v>0</v>
      </c>
      <c r="J156" s="60">
        <f t="shared" si="59"/>
        <v>0</v>
      </c>
      <c r="K156" s="67">
        <f>IFERROR(VLOOKUP(A156,HistData!J:M,4,FALSE),K155)</f>
        <v>1.7503982155941955E-5</v>
      </c>
      <c r="L156" s="9" t="str">
        <f t="shared" si="71"/>
        <v>$K$161</v>
      </c>
      <c r="M156" s="92">
        <f t="array" aca="1" ref="M156" ca="1">PRODUCT(1+K156:INDIRECT(L156))-1</f>
        <v>1.7003868380038867E-4</v>
      </c>
      <c r="N156" s="3" t="str">
        <f t="shared" si="72"/>
        <v>NN</v>
      </c>
      <c r="O156" s="60">
        <f t="shared" ca="1" si="60"/>
        <v>110.42529622399684</v>
      </c>
      <c r="P156" s="60">
        <f t="shared" ca="1" si="61"/>
        <v>110.42529622399684</v>
      </c>
      <c r="Q156" s="56" t="b">
        <f t="shared" ca="1" si="73"/>
        <v>1</v>
      </c>
      <c r="R156" s="60">
        <f t="shared" ca="1" si="62"/>
        <v>110.42529622399684</v>
      </c>
      <c r="S156" s="3">
        <f t="shared" ca="1" si="63"/>
        <v>5.1973681315776468E-2</v>
      </c>
      <c r="T156" s="3">
        <f t="shared" si="74"/>
        <v>2125</v>
      </c>
      <c r="U156">
        <f>VLOOKUP(A156,Opt_BS!A:B,2,FALSE)</f>
        <v>2083.39</v>
      </c>
      <c r="V156">
        <f>VLOOKUP(A156,Opt_BS!A:B,2,FALSE)</f>
        <v>2083.39</v>
      </c>
      <c r="W156" s="60" t="str">
        <f t="shared" si="75"/>
        <v>NN</v>
      </c>
      <c r="X156" s="14">
        <f t="shared" si="76"/>
        <v>42.75</v>
      </c>
      <c r="Y156" s="9" t="str">
        <f t="shared" si="77"/>
        <v>$A$162</v>
      </c>
      <c r="Z156" t="str">
        <f t="shared" ca="1" si="78"/>
        <v>08/21/15</v>
      </c>
      <c r="AA156" s="86" t="str">
        <f t="shared" ca="1" si="64"/>
        <v>SPX US 08/21/15 P2125 Index</v>
      </c>
      <c r="AB156">
        <v>42.75</v>
      </c>
      <c r="AD156" s="14">
        <f t="shared" ca="1" si="65"/>
        <v>108.20342134774739</v>
      </c>
      <c r="AE156" s="59">
        <f t="shared" ca="1" si="79"/>
        <v>1.2179262077707254E-3</v>
      </c>
      <c r="AF156" s="59"/>
      <c r="AG156" s="88">
        <f>IFERROR(VLOOKUP(A156,HistData!P:R,3,FALSE),AG155)</f>
        <v>-3.3856370857476836E-4</v>
      </c>
      <c r="AH156" s="84">
        <f>IFERROR(VLOOKUP(A156,HistData!T:V,3,FALSE),AH155)</f>
        <v>3.5000000000007248E-4</v>
      </c>
      <c r="AI156" s="1">
        <f t="shared" ca="1" si="80"/>
        <v>107.78689178487539</v>
      </c>
      <c r="AJ156" s="86">
        <f t="shared" si="66"/>
        <v>108.69752672783414</v>
      </c>
      <c r="AK156" s="84"/>
      <c r="AL156" s="1">
        <f t="array" aca="1" ref="AL156" ca="1">PRODUCT(1+AE147:AE156)</f>
        <v>0.99347815841808251</v>
      </c>
      <c r="AM156" s="86">
        <f t="array" ref="AM156">PRODUCT(1+AG56:AG156)</f>
        <v>1.0587071692799359</v>
      </c>
      <c r="AP156" s="40">
        <f t="shared" ca="1" si="56"/>
        <v>-1.5564899163454937E-3</v>
      </c>
      <c r="AQ156" s="40">
        <f t="array" aca="1" ref="AQ156" ca="1">PRODUCT(1+$AP$107:AP156)-1</f>
        <v>5.1678112362714135E-3</v>
      </c>
      <c r="AS156" s="40">
        <f t="shared" si="57"/>
        <v>-1.2751372210638712E-3</v>
      </c>
    </row>
    <row r="157" spans="1:45" x14ac:dyDescent="0.25">
      <c r="A157" s="97">
        <f>Opt_BS!A156</f>
        <v>42230</v>
      </c>
      <c r="B157">
        <f t="shared" si="67"/>
        <v>0</v>
      </c>
      <c r="C157">
        <f t="shared" si="68"/>
        <v>0</v>
      </c>
      <c r="D157" s="92">
        <f>IFERROR(VLOOKUP(A157,HistData!E:H,4,FALSE),D156)</f>
        <v>5.8334548636018724E-6</v>
      </c>
      <c r="F157" s="9" t="str">
        <f t="shared" si="69"/>
        <v>$D$161</v>
      </c>
      <c r="G157" s="92">
        <f t="array" aca="1" ref="G157" ca="1">PRODUCT(1+D157:INDIRECT(F157))-1</f>
        <v>1.4166961811667989E-5</v>
      </c>
      <c r="H157" s="92" t="str">
        <f t="shared" si="70"/>
        <v>NN</v>
      </c>
      <c r="I157" s="60">
        <f t="shared" si="58"/>
        <v>0</v>
      </c>
      <c r="J157" s="60">
        <f t="shared" si="59"/>
        <v>0</v>
      </c>
      <c r="K157" s="67">
        <f>IFERROR(VLOOKUP(A157,HistData!J:M,4,FALSE),K156)</f>
        <v>5.251102731573809E-5</v>
      </c>
      <c r="L157" s="9" t="str">
        <f t="shared" si="71"/>
        <v>$K$161</v>
      </c>
      <c r="M157" s="92">
        <f t="array" aca="1" ref="M157" ca="1">PRODUCT(1+K157:INDIRECT(L157))-1</f>
        <v>1.5253203172660434E-4</v>
      </c>
      <c r="N157" s="3" t="str">
        <f t="shared" si="72"/>
        <v>NN</v>
      </c>
      <c r="O157" s="60">
        <f t="shared" ca="1" si="60"/>
        <v>110.4272291064115</v>
      </c>
      <c r="P157" s="60">
        <f t="shared" ca="1" si="61"/>
        <v>110.4272291064115</v>
      </c>
      <c r="Q157" s="56" t="b">
        <f t="shared" ca="1" si="73"/>
        <v>1</v>
      </c>
      <c r="R157" s="60">
        <f t="shared" ca="1" si="62"/>
        <v>110.4272291064115</v>
      </c>
      <c r="S157" s="3">
        <f t="shared" ca="1" si="63"/>
        <v>5.1973681315776468E-2</v>
      </c>
      <c r="T157" s="3">
        <f t="shared" si="74"/>
        <v>2125</v>
      </c>
      <c r="U157">
        <f>VLOOKUP(A157,Opt_BS!A:B,2,FALSE)</f>
        <v>2091.54</v>
      </c>
      <c r="V157">
        <f>VLOOKUP(A157,Opt_BS!A:B,2,FALSE)</f>
        <v>2091.54</v>
      </c>
      <c r="W157" s="60" t="str">
        <f t="shared" si="75"/>
        <v>NN</v>
      </c>
      <c r="X157" s="14">
        <f t="shared" si="76"/>
        <v>35</v>
      </c>
      <c r="Y157" s="9" t="str">
        <f t="shared" si="77"/>
        <v>$A$162</v>
      </c>
      <c r="Z157" t="str">
        <f t="shared" ca="1" si="78"/>
        <v>08/21/15</v>
      </c>
      <c r="AA157" s="86" t="str">
        <f t="shared" ca="1" si="64"/>
        <v>SPX US 08/21/15 P2125 Index</v>
      </c>
      <c r="AB157">
        <v>35</v>
      </c>
      <c r="AD157" s="14">
        <f t="shared" ca="1" si="65"/>
        <v>108.60815026035932</v>
      </c>
      <c r="AE157" s="59">
        <f t="shared" ca="1" si="79"/>
        <v>3.7404446880768827E-3</v>
      </c>
      <c r="AF157" s="59"/>
      <c r="AG157" s="88">
        <f>IFERROR(VLOOKUP(A157,HistData!P:R,3,FALSE),AG156)</f>
        <v>3.725462100587329E-3</v>
      </c>
      <c r="AH157" s="84">
        <f>IFERROR(VLOOKUP(A157,HistData!T:V,3,FALSE),AH156)</f>
        <v>1.4600000000000168E-3</v>
      </c>
      <c r="AI157" s="1">
        <f t="shared" ca="1" si="80"/>
        <v>108.16980728926241</v>
      </c>
      <c r="AJ157" s="86">
        <f t="shared" si="66"/>
        <v>109.10247524408626</v>
      </c>
      <c r="AK157" s="84"/>
      <c r="AL157" s="1">
        <f t="array" aca="1" ref="AL157" ca="1">PRODUCT(1+AE148:AE157)</f>
        <v>0.99911248981395751</v>
      </c>
      <c r="AM157" s="86">
        <f t="array" ref="AM157">PRODUCT(1+AG57:AG157)</f>
        <v>1.0645972288464973</v>
      </c>
      <c r="AP157" s="40">
        <f t="shared" ca="1" si="56"/>
        <v>-1.4982587489553723E-5</v>
      </c>
      <c r="AQ157" s="40">
        <f t="array" aca="1" ref="AQ157" ca="1">PRODUCT(1+$AP$107:AP157)-1</f>
        <v>5.1527512215978621E-3</v>
      </c>
      <c r="AS157" s="40">
        <f t="shared" si="57"/>
        <v>3.9118935964941315E-3</v>
      </c>
    </row>
    <row r="158" spans="1:45" x14ac:dyDescent="0.25">
      <c r="A158" s="97">
        <f>Opt_BS!A157</f>
        <v>42233</v>
      </c>
      <c r="B158">
        <f t="shared" si="67"/>
        <v>0</v>
      </c>
      <c r="C158">
        <f t="shared" si="68"/>
        <v>0</v>
      </c>
      <c r="D158" s="92">
        <f>IFERROR(VLOOKUP(A158,HistData!E:H,4,FALSE),D157)</f>
        <v>2.5000375005745923E-6</v>
      </c>
      <c r="F158" s="9" t="str">
        <f t="shared" si="69"/>
        <v>$D$161</v>
      </c>
      <c r="G158" s="92">
        <f t="array" aca="1" ref="G158" ca="1">PRODUCT(1+D158:INDIRECT(F158))-1</f>
        <v>8.3334583351746261E-6</v>
      </c>
      <c r="H158" s="92" t="str">
        <f t="shared" si="70"/>
        <v>NN</v>
      </c>
      <c r="I158" s="60">
        <f t="shared" si="58"/>
        <v>0</v>
      </c>
      <c r="J158" s="60">
        <f t="shared" si="59"/>
        <v>0</v>
      </c>
      <c r="K158" s="67">
        <f>IFERROR(VLOOKUP(A158,HistData!J:M,4,FALSE),K157)</f>
        <v>-1.5002362872218455E-5</v>
      </c>
      <c r="L158" s="9" t="str">
        <f t="shared" si="71"/>
        <v>$K$161</v>
      </c>
      <c r="M158" s="92">
        <f t="array" aca="1" ref="M158" ca="1">PRODUCT(1+K158:INDIRECT(L158))-1</f>
        <v>1.0001575248086425E-4</v>
      </c>
      <c r="N158" s="3" t="str">
        <f t="shared" si="72"/>
        <v>NN</v>
      </c>
      <c r="O158" s="60">
        <f t="shared" ca="1" si="60"/>
        <v>110.43302775365551</v>
      </c>
      <c r="P158" s="60">
        <f t="shared" ca="1" si="61"/>
        <v>110.43302775365551</v>
      </c>
      <c r="Q158" s="56" t="b">
        <f t="shared" ca="1" si="73"/>
        <v>1</v>
      </c>
      <c r="R158" s="60">
        <f t="shared" ca="1" si="62"/>
        <v>110.43302775365551</v>
      </c>
      <c r="S158" s="3">
        <f t="shared" ca="1" si="63"/>
        <v>5.1973681315776468E-2</v>
      </c>
      <c r="T158" s="3">
        <f t="shared" si="74"/>
        <v>2125</v>
      </c>
      <c r="U158">
        <f>VLOOKUP(A158,Opt_BS!A:B,2,FALSE)</f>
        <v>2102.44</v>
      </c>
      <c r="V158">
        <f>VLOOKUP(A158,Opt_BS!A:B,2,FALSE)</f>
        <v>2102.44</v>
      </c>
      <c r="W158" s="60" t="str">
        <f t="shared" si="75"/>
        <v>NN</v>
      </c>
      <c r="X158" s="14">
        <f t="shared" si="76"/>
        <v>25.3</v>
      </c>
      <c r="Y158" s="9" t="str">
        <f t="shared" si="77"/>
        <v>$A$162</v>
      </c>
      <c r="Z158" t="str">
        <f t="shared" ca="1" si="78"/>
        <v>08/21/15</v>
      </c>
      <c r="AA158" s="86" t="str">
        <f t="shared" ca="1" si="64"/>
        <v>SPX US 08/21/15 P2125 Index</v>
      </c>
      <c r="AB158">
        <v>25.3</v>
      </c>
      <c r="AD158" s="14">
        <f t="shared" ca="1" si="65"/>
        <v>109.11809361636637</v>
      </c>
      <c r="AE158" s="59">
        <f t="shared" ca="1" si="79"/>
        <v>4.6952586411295183E-3</v>
      </c>
      <c r="AF158" s="59"/>
      <c r="AG158" s="88">
        <f>IFERROR(VLOOKUP(A158,HistData!P:R,3,FALSE),AG157)</f>
        <v>5.2430082408669865E-3</v>
      </c>
      <c r="AH158" s="84">
        <f>IFERROR(VLOOKUP(A158,HistData!T:V,3,FALSE),AH157)</f>
        <v>2.5399999999999867E-3</v>
      </c>
      <c r="AI158" s="1">
        <f t="shared" ca="1" si="80"/>
        <v>108.65217623704534</v>
      </c>
      <c r="AJ158" s="86">
        <f t="shared" si="66"/>
        <v>109.67450042089</v>
      </c>
      <c r="AK158" s="84"/>
      <c r="AL158" s="1">
        <f t="array" aca="1" ref="AL158" ca="1">PRODUCT(1+AE149:AE158)</f>
        <v>1.0061977149159449</v>
      </c>
      <c r="AM158" s="86">
        <f t="array" ref="AM158">PRODUCT(1+AG58:AG158)</f>
        <v>1.0674160120937608</v>
      </c>
      <c r="AP158" s="40">
        <f t="shared" ca="1" si="56"/>
        <v>5.4774959973746817E-4</v>
      </c>
      <c r="AQ158" s="40">
        <f t="array" aca="1" ref="AQ158" ca="1">PRODUCT(1+$AP$107:AP158)-1</f>
        <v>5.703323238754443E-3</v>
      </c>
      <c r="AS158" s="40">
        <f t="shared" si="57"/>
        <v>5.2114709735411324E-3</v>
      </c>
    </row>
    <row r="159" spans="1:45" x14ac:dyDescent="0.25">
      <c r="A159" s="97">
        <f>Opt_BS!A158</f>
        <v>42234</v>
      </c>
      <c r="B159">
        <f t="shared" si="67"/>
        <v>0</v>
      </c>
      <c r="C159">
        <f t="shared" si="68"/>
        <v>0</v>
      </c>
      <c r="D159" s="92">
        <f>IFERROR(VLOOKUP(A159,HistData!E:H,4,FALSE),D158)</f>
        <v>-1.9166906253031968E-5</v>
      </c>
      <c r="F159" s="9" t="str">
        <f t="shared" si="69"/>
        <v>$D$161</v>
      </c>
      <c r="G159" s="92">
        <f t="array" aca="1" ref="G159" ca="1">PRODUCT(1+D159:INDIRECT(F159))-1</f>
        <v>5.8334062507103823E-6</v>
      </c>
      <c r="H159" s="92" t="str">
        <f t="shared" si="70"/>
        <v>NN</v>
      </c>
      <c r="I159" s="60">
        <f t="shared" si="58"/>
        <v>0</v>
      </c>
      <c r="J159" s="60">
        <f t="shared" si="59"/>
        <v>0</v>
      </c>
      <c r="K159" s="67">
        <f>IFERROR(VLOOKUP(A159,HistData!J:M,4,FALSE),K158)</f>
        <v>6.5011214434473885E-5</v>
      </c>
      <c r="L159" s="9" t="str">
        <f t="shared" si="71"/>
        <v>$K$161</v>
      </c>
      <c r="M159" s="92">
        <f t="array" aca="1" ref="M159" ca="1">PRODUCT(1+K159:INDIRECT(L159))-1</f>
        <v>1.1501984092232576E-4</v>
      </c>
      <c r="N159" s="3" t="str">
        <f t="shared" si="72"/>
        <v>NN</v>
      </c>
      <c r="O159" s="60">
        <f t="shared" ca="1" si="60"/>
        <v>110.43137099730006</v>
      </c>
      <c r="P159" s="60">
        <f t="shared" ca="1" si="61"/>
        <v>110.43137099730006</v>
      </c>
      <c r="Q159" s="56" t="b">
        <f t="shared" ca="1" si="73"/>
        <v>1</v>
      </c>
      <c r="R159" s="60">
        <f t="shared" ca="1" si="62"/>
        <v>110.43137099730006</v>
      </c>
      <c r="S159" s="3">
        <f t="shared" ca="1" si="63"/>
        <v>5.1973681315776468E-2</v>
      </c>
      <c r="T159" s="3">
        <f t="shared" si="74"/>
        <v>2125</v>
      </c>
      <c r="U159">
        <f>VLOOKUP(A159,Opt_BS!A:B,2,FALSE)</f>
        <v>2096.92</v>
      </c>
      <c r="V159">
        <f>VLOOKUP(A159,Opt_BS!A:B,2,FALSE)</f>
        <v>2096.92</v>
      </c>
      <c r="W159" s="60" t="str">
        <f t="shared" si="75"/>
        <v>NN</v>
      </c>
      <c r="X159" s="14">
        <f t="shared" si="76"/>
        <v>28.6</v>
      </c>
      <c r="Y159" s="9" t="str">
        <f t="shared" si="77"/>
        <v>$A$162</v>
      </c>
      <c r="Z159" t="str">
        <f t="shared" ca="1" si="78"/>
        <v>08/21/15</v>
      </c>
      <c r="AA159" s="86" t="str">
        <f t="shared" ca="1" si="64"/>
        <v>SPX US 08/21/15 P2125 Index</v>
      </c>
      <c r="AB159">
        <v>28.6</v>
      </c>
      <c r="AD159" s="14">
        <f t="shared" ca="1" si="65"/>
        <v>108.94492371166886</v>
      </c>
      <c r="AE159" s="59">
        <f t="shared" ca="1" si="79"/>
        <v>-1.5869953273407456E-3</v>
      </c>
      <c r="AF159" s="59"/>
      <c r="AG159" s="88">
        <f>IFERROR(VLOOKUP(A159,HistData!P:R,3,FALSE),AG158)</f>
        <v>-2.0462438193109556E-3</v>
      </c>
      <c r="AH159" s="84">
        <f>IFERROR(VLOOKUP(A159,HistData!T:V,3,FALSE),AH158)</f>
        <v>-4.0000000000040004E-5</v>
      </c>
      <c r="AI159" s="1">
        <f t="shared" ca="1" si="80"/>
        <v>108.48840869026053</v>
      </c>
      <c r="AJ159" s="86">
        <f t="shared" si="66"/>
        <v>109.45007965226773</v>
      </c>
      <c r="AK159" s="84"/>
      <c r="AL159" s="1">
        <f t="array" aca="1" ref="AL159" ca="1">PRODUCT(1+AE150:AE159)</f>
        <v>1.005011802086156</v>
      </c>
      <c r="AM159" s="86">
        <f t="array" ref="AM159">PRODUCT(1+AG59:AG159)</f>
        <v>1.0551612052058374</v>
      </c>
      <c r="AP159" s="40">
        <f t="shared" ca="1" si="56"/>
        <v>-4.5924849197021E-4</v>
      </c>
      <c r="AQ159" s="40">
        <f t="array" aca="1" ref="AQ159" ca="1">PRODUCT(1+$AP$107:AP159)-1</f>
        <v>5.241455504187531E-3</v>
      </c>
      <c r="AS159" s="40">
        <f t="shared" si="57"/>
        <v>-2.6255208234241545E-3</v>
      </c>
    </row>
    <row r="160" spans="1:45" x14ac:dyDescent="0.25">
      <c r="A160" s="97">
        <f>Opt_BS!A159</f>
        <v>42235</v>
      </c>
      <c r="B160">
        <f t="shared" si="67"/>
        <v>0</v>
      </c>
      <c r="C160">
        <f t="shared" si="68"/>
        <v>0</v>
      </c>
      <c r="D160" s="92">
        <f>IFERROR(VLOOKUP(A160,HistData!E:H,4,FALSE),D159)</f>
        <v>3.4167748645286267E-5</v>
      </c>
      <c r="F160" s="9" t="str">
        <f t="shared" si="69"/>
        <v>$D$161</v>
      </c>
      <c r="G160" s="92">
        <f t="array" aca="1" ref="G160" ca="1">PRODUCT(1+D160:INDIRECT(F160))-1</f>
        <v>2.5000791691764945E-5</v>
      </c>
      <c r="H160" s="92" t="str">
        <f t="shared" si="70"/>
        <v>NN</v>
      </c>
      <c r="I160" s="60">
        <f t="shared" si="58"/>
        <v>0</v>
      </c>
      <c r="J160" s="60">
        <f t="shared" si="59"/>
        <v>0</v>
      </c>
      <c r="K160" s="67">
        <f>IFERROR(VLOOKUP(A160,HistData!J:M,4,FALSE),K159)</f>
        <v>6.2506719472388284E-5</v>
      </c>
      <c r="L160" s="9" t="str">
        <f t="shared" si="71"/>
        <v>$K$161</v>
      </c>
      <c r="M160" s="92">
        <f t="array" aca="1" ref="M160" ca="1">PRODUCT(1+K160:INDIRECT(L160))-1</f>
        <v>5.0005375577866218E-5</v>
      </c>
      <c r="N160" s="3" t="str">
        <f t="shared" si="72"/>
        <v>NN</v>
      </c>
      <c r="O160" s="60">
        <f t="shared" ca="1" si="60"/>
        <v>110.43855027484027</v>
      </c>
      <c r="P160" s="60">
        <f t="shared" ca="1" si="61"/>
        <v>110.43855027484027</v>
      </c>
      <c r="Q160" s="56" t="b">
        <f t="shared" ca="1" si="73"/>
        <v>1</v>
      </c>
      <c r="R160" s="60">
        <f t="shared" ca="1" si="62"/>
        <v>110.43855027484027</v>
      </c>
      <c r="S160" s="3">
        <f t="shared" ca="1" si="63"/>
        <v>5.1973681315776468E-2</v>
      </c>
      <c r="T160" s="3">
        <f t="shared" si="74"/>
        <v>2125</v>
      </c>
      <c r="U160">
        <f>VLOOKUP(A160,Opt_BS!A:B,2,FALSE)</f>
        <v>2079.61</v>
      </c>
      <c r="V160">
        <f>VLOOKUP(A160,Opt_BS!A:B,2,FALSE)</f>
        <v>2079.61</v>
      </c>
      <c r="W160" s="60" t="str">
        <f t="shared" si="75"/>
        <v>NN</v>
      </c>
      <c r="X160" s="14">
        <f t="shared" si="76"/>
        <v>44.25</v>
      </c>
      <c r="Y160" s="9" t="str">
        <f t="shared" si="77"/>
        <v>$A$162</v>
      </c>
      <c r="Z160" t="str">
        <f t="shared" ca="1" si="78"/>
        <v>08/21/15</v>
      </c>
      <c r="AA160" s="86" t="str">
        <f t="shared" ca="1" si="64"/>
        <v>SPX US 08/21/15 P2125 Index</v>
      </c>
      <c r="AB160">
        <v>44.25</v>
      </c>
      <c r="AD160" s="14">
        <f t="shared" ca="1" si="65"/>
        <v>108.13871487661716</v>
      </c>
      <c r="AE160" s="59">
        <f t="shared" ca="1" si="79"/>
        <v>-7.400150530972871E-3</v>
      </c>
      <c r="AF160" s="59"/>
      <c r="AG160" s="88">
        <f>IFERROR(VLOOKUP(A160,HistData!P:R,3,FALSE),AG159)</f>
        <v>-7.3026694523321556E-3</v>
      </c>
      <c r="AH160" s="84">
        <f>IFERROR(VLOOKUP(A160,HistData!T:V,3,FALSE),AH159)</f>
        <v>-1.4999999999999458E-3</v>
      </c>
      <c r="AI160" s="1">
        <f t="shared" ca="1" si="80"/>
        <v>107.72591253349279</v>
      </c>
      <c r="AJ160" s="86">
        <f t="shared" si="66"/>
        <v>108.6508018990358</v>
      </c>
      <c r="AK160" s="84"/>
      <c r="AL160" s="1">
        <f t="array" aca="1" ref="AL160" ca="1">PRODUCT(1+AE151:AE160)</f>
        <v>0.9945577701004269</v>
      </c>
      <c r="AM160" s="86">
        <f t="array" ref="AM160">PRODUCT(1+AG60:AG160)</f>
        <v>1.0538852943661747</v>
      </c>
      <c r="AP160" s="40">
        <f t="shared" ca="1" si="56"/>
        <v>9.7481078640715424E-5</v>
      </c>
      <c r="AQ160" s="40">
        <f t="array" aca="1" ref="AQ160" ca="1">PRODUCT(1+$AP$107:AP160)-1</f>
        <v>5.339447525564367E-3</v>
      </c>
      <c r="AS160" s="40">
        <f t="shared" si="57"/>
        <v>-8.254964424012301E-3</v>
      </c>
    </row>
    <row r="161" spans="1:45" x14ac:dyDescent="0.25">
      <c r="A161" s="97">
        <f>Opt_BS!A160</f>
        <v>42236</v>
      </c>
      <c r="B161">
        <f t="shared" si="67"/>
        <v>0</v>
      </c>
      <c r="C161">
        <f t="shared" si="68"/>
        <v>0</v>
      </c>
      <c r="D161" s="92">
        <f>IFERROR(VLOOKUP(A161,HistData!E:H,4,FALSE),D160)</f>
        <v>-9.1666437499471343E-6</v>
      </c>
      <c r="F161" s="9" t="str">
        <f t="shared" si="69"/>
        <v>$D$161</v>
      </c>
      <c r="G161" s="92">
        <f t="array" aca="1" ref="G161" ca="1">PRODUCT(1+D161:INDIRECT(F161))-1</f>
        <v>-9.1666437499471343E-6</v>
      </c>
      <c r="H161" s="92" t="str">
        <f t="shared" si="70"/>
        <v>NN</v>
      </c>
      <c r="I161" s="60">
        <f t="shared" si="58"/>
        <v>0</v>
      </c>
      <c r="J161" s="60">
        <f t="shared" si="59"/>
        <v>0</v>
      </c>
      <c r="K161" s="67">
        <f>IFERROR(VLOOKUP(A161,HistData!J:M,4,FALSE),K160)</f>
        <v>-1.2500562525441516E-5</v>
      </c>
      <c r="L161" s="9" t="str">
        <f t="shared" si="71"/>
        <v>$K$161</v>
      </c>
      <c r="M161" s="92">
        <f t="array" aca="1" ref="M161" ca="1">PRODUCT(1+K161:INDIRECT(L161))-1</f>
        <v>-1.2500562525441516E-5</v>
      </c>
      <c r="N161" s="3" t="str">
        <f t="shared" si="72"/>
        <v>NN</v>
      </c>
      <c r="O161" s="60">
        <f t="shared" ca="1" si="60"/>
        <v>110.44545342632124</v>
      </c>
      <c r="P161" s="60">
        <f t="shared" ca="1" si="61"/>
        <v>110.44545342632124</v>
      </c>
      <c r="Q161" s="56" t="b">
        <f t="shared" ca="1" si="73"/>
        <v>1</v>
      </c>
      <c r="R161" s="60">
        <f t="shared" ca="1" si="62"/>
        <v>110.44545342632124</v>
      </c>
      <c r="S161" s="3">
        <f t="shared" ca="1" si="63"/>
        <v>5.1973681315776468E-2</v>
      </c>
      <c r="T161" s="3">
        <f t="shared" si="74"/>
        <v>2125</v>
      </c>
      <c r="U161">
        <f>VLOOKUP(A161,Opt_BS!A:B,2,FALSE)</f>
        <v>2035.73</v>
      </c>
      <c r="V161">
        <f>VLOOKUP(A161,Opt_BS!A:B,2,FALSE)</f>
        <v>2035.73</v>
      </c>
      <c r="W161" s="60" t="str">
        <f t="shared" si="75"/>
        <v>NN</v>
      </c>
      <c r="X161" s="14">
        <f t="shared" si="76"/>
        <v>88</v>
      </c>
      <c r="Y161" s="9" t="str">
        <f t="shared" si="77"/>
        <v>$A$162</v>
      </c>
      <c r="Z161" t="str">
        <f t="shared" ca="1" si="78"/>
        <v>08/21/15</v>
      </c>
      <c r="AA161" s="86" t="str">
        <f t="shared" ca="1" si="64"/>
        <v>SPX US 08/21/15 P2125 Index</v>
      </c>
      <c r="AB161">
        <v>88</v>
      </c>
      <c r="AD161" s="14">
        <f t="shared" ca="1" si="65"/>
        <v>105.87176947053291</v>
      </c>
      <c r="AE161" s="59">
        <f t="shared" ca="1" si="79"/>
        <v>-2.0963310028889848E-2</v>
      </c>
      <c r="AF161" s="59"/>
      <c r="AG161" s="88">
        <f>IFERROR(VLOOKUP(A161,HistData!P:R,3,FALSE),AG160)</f>
        <v>-2.0883288156797297E-2</v>
      </c>
      <c r="AH161" s="84">
        <f>IFERROR(VLOOKUP(A161,HistData!T:V,3,FALSE),AH160)</f>
        <v>-1.5619999999999967E-2</v>
      </c>
      <c r="AI161" s="1">
        <f t="shared" ca="1" si="80"/>
        <v>105.58107794419533</v>
      </c>
      <c r="AJ161" s="86">
        <f t="shared" si="66"/>
        <v>106.38181589451113</v>
      </c>
      <c r="AK161" s="84"/>
      <c r="AL161" s="1">
        <f t="array" aca="1" ref="AL161" ca="1">PRODUCT(1+AE152:AE161)</f>
        <v>0.98043782801564527</v>
      </c>
      <c r="AM161" s="86">
        <f t="array" ref="AM161">PRODUCT(1+AG61:AG161)</f>
        <v>1.0349859397539836</v>
      </c>
      <c r="AP161" s="40">
        <f t="shared" ca="1" si="56"/>
        <v>8.0021872092550517E-5</v>
      </c>
      <c r="AQ161" s="40">
        <f t="array" aca="1" ref="AQ161" ca="1">PRODUCT(1+$AP$107:AP161)-1</f>
        <v>5.4198966702438955E-3</v>
      </c>
      <c r="AS161" s="40">
        <f t="shared" si="57"/>
        <v>-2.1100110116800797E-2</v>
      </c>
    </row>
    <row r="162" spans="1:45" x14ac:dyDescent="0.25">
      <c r="A162" s="97">
        <f>Opt_BS!A161</f>
        <v>42237</v>
      </c>
      <c r="B162">
        <f t="shared" si="67"/>
        <v>1</v>
      </c>
      <c r="C162">
        <f t="shared" si="68"/>
        <v>1</v>
      </c>
      <c r="D162" s="92">
        <f>IFERROR(VLOOKUP(A162,HistData!E:H,4,FALSE),D161)</f>
        <v>-4.1666944445850618E-6</v>
      </c>
      <c r="F162" s="9" t="str">
        <f t="shared" si="69"/>
        <v>$D$181</v>
      </c>
      <c r="G162" s="92">
        <f t="array" aca="1" ref="G162" ca="1">PRODUCT(1+D162:INDIRECT(F162))-1</f>
        <v>2.1666811112153184E-5</v>
      </c>
      <c r="H162" s="92">
        <f t="shared" ca="1" si="70"/>
        <v>2.1666811112153184E-5</v>
      </c>
      <c r="I162" s="60">
        <f t="shared" ca="1" si="58"/>
        <v>2.7225784557754249</v>
      </c>
      <c r="J162" s="60">
        <f t="shared" ca="1" si="59"/>
        <v>0</v>
      </c>
      <c r="K162" s="67">
        <f>IFERROR(VLOOKUP(A162,HistData!J:M,4,FALSE),K161)</f>
        <v>7.5004312749538116E-6</v>
      </c>
      <c r="L162" s="9" t="str">
        <f t="shared" si="71"/>
        <v>$K$181</v>
      </c>
      <c r="M162" s="92">
        <f t="array" aca="1" ref="M162" ca="1">PRODUCT(1+K162:INDIRECT(L162))-1</f>
        <v>9.0005175297669382E-5</v>
      </c>
      <c r="N162" s="3">
        <f t="shared" ca="1" si="72"/>
        <v>9.0005175297669382E-5</v>
      </c>
      <c r="O162" s="60">
        <f t="shared" ca="1" si="60"/>
        <v>102.43440876845072</v>
      </c>
      <c r="P162" s="60">
        <f t="shared" ca="1" si="61"/>
        <v>102.43440876845072</v>
      </c>
      <c r="Q162" s="56" t="b">
        <f t="shared" ca="1" si="73"/>
        <v>1</v>
      </c>
      <c r="R162" s="60">
        <f t="shared" ca="1" si="62"/>
        <v>105.15698722422614</v>
      </c>
      <c r="S162" s="3">
        <f t="shared" ca="1" si="63"/>
        <v>5.3383891289714214E-2</v>
      </c>
      <c r="T162" s="3">
        <f t="shared" si="74"/>
        <v>1970</v>
      </c>
      <c r="U162">
        <f>VLOOKUP(A162,Opt_BS!A:B,2,FALSE)</f>
        <v>1970.89</v>
      </c>
      <c r="V162">
        <f>VLOOKUP(A162,Opt_BS!A:B,2,FALSE)</f>
        <v>1970.89</v>
      </c>
      <c r="W162" s="60">
        <f t="shared" si="75"/>
        <v>51</v>
      </c>
      <c r="X162" s="14">
        <f t="shared" si="76"/>
        <v>51</v>
      </c>
      <c r="Y162" s="9" t="str">
        <f t="shared" si="77"/>
        <v>$A$182</v>
      </c>
      <c r="Z162" t="str">
        <f t="shared" ca="1" si="78"/>
        <v>09/18/15</v>
      </c>
      <c r="AA162" s="86" t="str">
        <f t="shared" ca="1" si="64"/>
        <v>SPX US 09/18/15 P1970 Index</v>
      </c>
      <c r="AB162">
        <v>51</v>
      </c>
      <c r="AD162" s="14">
        <f t="shared" ca="1" si="65"/>
        <v>102.50632947712154</v>
      </c>
      <c r="AE162" s="59">
        <f t="shared" ca="1" si="79"/>
        <v>-3.1787888407287523E-2</v>
      </c>
      <c r="AF162" s="59"/>
      <c r="AG162" s="88">
        <f>IFERROR(VLOOKUP(A162,HistData!P:R,3,FALSE),AG161)</f>
        <v>-1.9099336514337817E-2</v>
      </c>
      <c r="AH162" s="84">
        <f>IFERROR(VLOOKUP(A162,HistData!T:V,3,FALSE),AH161)</f>
        <v>-6.0999999999999943E-3</v>
      </c>
      <c r="AI162" s="1">
        <f t="shared" ca="1" si="80"/>
        <v>102.39349468443041</v>
      </c>
      <c r="AJ162" s="86">
        <f t="shared" si="66"/>
        <v>104.34999379373554</v>
      </c>
      <c r="AK162" s="84"/>
      <c r="AL162" s="1">
        <f t="array" aca="1" ref="AL162" ca="1">PRODUCT(1+AE153:AE162)</f>
        <v>0.95151039734851839</v>
      </c>
      <c r="AM162" s="86">
        <f t="array" ref="AM162">PRODUCT(1+AG62:AG162)</f>
        <v>1.0114279612358805</v>
      </c>
      <c r="AP162" s="40">
        <f t="shared" ca="1" si="56"/>
        <v>1.2688551892949707E-2</v>
      </c>
      <c r="AQ162" s="40">
        <f t="array" aca="1" ref="AQ162" ca="1">PRODUCT(1+$AP$107:AP162)-1</f>
        <v>1.8177219203348471E-2</v>
      </c>
      <c r="AS162" s="40">
        <f t="shared" si="57"/>
        <v>-3.1850982202944356E-2</v>
      </c>
    </row>
    <row r="163" spans="1:45" x14ac:dyDescent="0.25">
      <c r="A163" s="97">
        <f>Opt_BS!A162</f>
        <v>42240</v>
      </c>
      <c r="B163">
        <f t="shared" si="67"/>
        <v>0</v>
      </c>
      <c r="C163">
        <f t="shared" si="68"/>
        <v>0</v>
      </c>
      <c r="D163" s="92">
        <f>IFERROR(VLOOKUP(A163,HistData!E:H,4,FALSE),D162)</f>
        <v>-1.2500135418314073E-5</v>
      </c>
      <c r="F163" s="9" t="str">
        <f t="shared" si="69"/>
        <v>$D$181</v>
      </c>
      <c r="G163" s="92">
        <f t="array" aca="1" ref="G163" ca="1">PRODUCT(1+D163:INDIRECT(F163))-1</f>
        <v>2.583361319752342E-5</v>
      </c>
      <c r="H163" s="92" t="str">
        <f t="shared" si="70"/>
        <v>NN</v>
      </c>
      <c r="I163" s="60">
        <f t="shared" ca="1" si="58"/>
        <v>2.7225671116228982</v>
      </c>
      <c r="J163" s="60">
        <f t="shared" ca="1" si="59"/>
        <v>2.7225671116228982</v>
      </c>
      <c r="K163" s="67">
        <f>IFERROR(VLOOKUP(A163,HistData!J:M,4,FALSE),K162)</f>
        <v>-9.0004500225004946E-5</v>
      </c>
      <c r="L163" s="9" t="str">
        <f t="shared" si="71"/>
        <v>$K$181</v>
      </c>
      <c r="M163" s="92">
        <f t="array" aca="1" ref="M163" ca="1">PRODUCT(1+K163:INDIRECT(L163))-1</f>
        <v>8.2504125206162016E-5</v>
      </c>
      <c r="N163" s="3" t="str">
        <f t="shared" si="72"/>
        <v>NN</v>
      </c>
      <c r="O163" s="60">
        <f t="shared" ca="1" si="60"/>
        <v>102.43517707069388</v>
      </c>
      <c r="P163" s="60">
        <f t="shared" ca="1" si="61"/>
        <v>102.43517707069388</v>
      </c>
      <c r="Q163" s="56" t="b">
        <f t="shared" ca="1" si="73"/>
        <v>1</v>
      </c>
      <c r="R163" s="60">
        <f t="shared" ca="1" si="62"/>
        <v>105.15774418231678</v>
      </c>
      <c r="S163" s="3">
        <f t="shared" ca="1" si="63"/>
        <v>5.3383891289714214E-2</v>
      </c>
      <c r="T163" s="3">
        <f t="shared" si="74"/>
        <v>1970</v>
      </c>
      <c r="U163">
        <f>VLOOKUP(A163,Opt_BS!A:B,2,FALSE)</f>
        <v>1893.21</v>
      </c>
      <c r="V163">
        <f>VLOOKUP(A163,Opt_BS!A:B,2,FALSE)</f>
        <v>1893.21</v>
      </c>
      <c r="W163" s="60" t="str">
        <f t="shared" si="75"/>
        <v>NN</v>
      </c>
      <c r="X163" s="14">
        <f t="shared" si="76"/>
        <v>113.2</v>
      </c>
      <c r="Y163" s="9" t="str">
        <f t="shared" si="77"/>
        <v>$A$182</v>
      </c>
      <c r="Z163" t="str">
        <f t="shared" ca="1" si="78"/>
        <v>09/18/15</v>
      </c>
      <c r="AA163" s="86" t="str">
        <f t="shared" ca="1" si="64"/>
        <v>SPX US 09/18/15 P1970 Index</v>
      </c>
      <c r="AB163">
        <v>113.2</v>
      </c>
      <c r="AD163" s="14">
        <f t="shared" ca="1" si="65"/>
        <v>99.114687688321126</v>
      </c>
      <c r="AE163" s="59">
        <f t="shared" ca="1" si="79"/>
        <v>-3.3087145019248698E-2</v>
      </c>
      <c r="AF163" s="59"/>
      <c r="AG163" s="88">
        <f>IFERROR(VLOOKUP(A163,HistData!P:R,3,FALSE),AG162)</f>
        <v>-3.3012883572935747E-2</v>
      </c>
      <c r="AH163" s="84">
        <f>IFERROR(VLOOKUP(A163,HistData!T:V,3,FALSE),AH162)</f>
        <v>-6.0999999999999943E-3</v>
      </c>
      <c r="AI163" s="1">
        <f t="shared" ca="1" si="80"/>
        <v>99.175795602515663</v>
      </c>
      <c r="AJ163" s="86">
        <f t="shared" si="66"/>
        <v>100.90509959778637</v>
      </c>
      <c r="AK163" s="84"/>
      <c r="AL163" s="1">
        <f t="array" aca="1" ref="AL163" ca="1">PRODUCT(1+AE154:AE163)</f>
        <v>0.90948239417557297</v>
      </c>
      <c r="AM163" s="86">
        <f t="array" ref="AM163">PRODUCT(1+AG63:AG163)</f>
        <v>0.97438619190896336</v>
      </c>
      <c r="AP163" s="40">
        <f t="shared" ca="1" si="56"/>
        <v>7.4261446312950952E-5</v>
      </c>
      <c r="AQ163" s="40">
        <f t="array" aca="1" ref="AQ163" ca="1">PRODUCT(1+$AP$107:AP163)-1</f>
        <v>1.8252830516249485E-2</v>
      </c>
      <c r="AS163" s="40">
        <f t="shared" si="57"/>
        <v>-3.941366590728046E-2</v>
      </c>
    </row>
    <row r="164" spans="1:45" x14ac:dyDescent="0.25">
      <c r="A164" s="97">
        <f>Opt_BS!A163</f>
        <v>42241</v>
      </c>
      <c r="B164">
        <f t="shared" si="67"/>
        <v>0</v>
      </c>
      <c r="C164">
        <f t="shared" si="68"/>
        <v>0</v>
      </c>
      <c r="D164" s="92">
        <f>IFERROR(VLOOKUP(A164,HistData!E:H,4,FALSE),D163)</f>
        <v>4.1667638912556981E-6</v>
      </c>
      <c r="F164" s="9" t="str">
        <f t="shared" si="69"/>
        <v>$D$181</v>
      </c>
      <c r="G164" s="92">
        <f t="array" aca="1" ref="G164" ca="1">PRODUCT(1+D164:INDIRECT(F164))-1</f>
        <v>3.8334227798975107E-5</v>
      </c>
      <c r="H164" s="92" t="str">
        <f t="shared" si="70"/>
        <v>NN</v>
      </c>
      <c r="I164" s="60">
        <f t="shared" ca="1" si="58"/>
        <v>2.7225330791653173</v>
      </c>
      <c r="J164" s="60">
        <f t="shared" ca="1" si="59"/>
        <v>2.7225330791653173</v>
      </c>
      <c r="K164" s="67">
        <f>IFERROR(VLOOKUP(A164,HistData!J:M,4,FALSE),K163)</f>
        <v>0</v>
      </c>
      <c r="L164" s="9" t="str">
        <f t="shared" si="71"/>
        <v>$K$181</v>
      </c>
      <c r="M164" s="92">
        <f t="array" aca="1" ref="M164" ca="1">PRODUCT(1+K164:INDIRECT(L164))-1</f>
        <v>1.7252415338098182E-4</v>
      </c>
      <c r="N164" s="3" t="str">
        <f t="shared" si="72"/>
        <v>NN</v>
      </c>
      <c r="O164" s="60">
        <f t="shared" ca="1" si="60"/>
        <v>102.42595744377617</v>
      </c>
      <c r="P164" s="60">
        <f t="shared" ca="1" si="61"/>
        <v>102.42595744377617</v>
      </c>
      <c r="Q164" s="56" t="b">
        <f t="shared" ca="1" si="73"/>
        <v>1</v>
      </c>
      <c r="R164" s="60">
        <f t="shared" ca="1" si="62"/>
        <v>105.14849052294149</v>
      </c>
      <c r="S164" s="3">
        <f t="shared" ca="1" si="63"/>
        <v>5.3383891289714214E-2</v>
      </c>
      <c r="T164" s="3">
        <f t="shared" si="74"/>
        <v>1970</v>
      </c>
      <c r="U164">
        <f>VLOOKUP(A164,Opt_BS!A:B,2,FALSE)</f>
        <v>1867.61</v>
      </c>
      <c r="V164">
        <f>VLOOKUP(A164,Opt_BS!A:B,2,FALSE)</f>
        <v>1867.61</v>
      </c>
      <c r="W164" s="60" t="str">
        <f t="shared" si="75"/>
        <v>NN</v>
      </c>
      <c r="X164" s="14">
        <f t="shared" si="76"/>
        <v>103.85</v>
      </c>
      <c r="Y164" s="9" t="str">
        <f t="shared" si="77"/>
        <v>$A$182</v>
      </c>
      <c r="Z164" t="str">
        <f t="shared" ca="1" si="78"/>
        <v>09/18/15</v>
      </c>
      <c r="AA164" s="86" t="str">
        <f t="shared" ca="1" si="64"/>
        <v>SPX US 09/18/15 P1970 Index</v>
      </c>
      <c r="AB164">
        <v>103.85</v>
      </c>
      <c r="AD164" s="14">
        <f t="shared" ca="1" si="65"/>
        <v>99.604573412504664</v>
      </c>
      <c r="AE164" s="59">
        <f t="shared" ca="1" si="79"/>
        <v>4.9426148193498776E-3</v>
      </c>
      <c r="AF164" s="59"/>
      <c r="AG164" s="88">
        <f>IFERROR(VLOOKUP(A164,HistData!P:R,3,FALSE),AG163)</f>
        <v>-8.4332531168658242E-3</v>
      </c>
      <c r="AH164" s="84">
        <f>IFERROR(VLOOKUP(A164,HistData!T:V,3,FALSE),AH163)</f>
        <v>-6.0999999999999943E-3</v>
      </c>
      <c r="AI164" s="1">
        <f t="shared" ca="1" si="80"/>
        <v>99.641356209855076</v>
      </c>
      <c r="AJ164" s="86">
        <f t="shared" si="66"/>
        <v>100.05414135209568</v>
      </c>
      <c r="AK164" s="84"/>
      <c r="AL164" s="1">
        <f t="array" aca="1" ref="AL164" ca="1">PRODUCT(1+AE155:AE164)</f>
        <v>0.92244441485978523</v>
      </c>
      <c r="AM164" s="86">
        <f t="array" ref="AM164">PRODUCT(1+AG64:AG164)</f>
        <v>0.96087960454009913</v>
      </c>
      <c r="AP164" s="40">
        <f t="shared" ca="1" si="56"/>
        <v>-1.3375867936215702E-2</v>
      </c>
      <c r="AQ164" s="40">
        <f t="array" aca="1" ref="AQ164" ca="1">PRODUCT(1+$AP$107:AP164)-1</f>
        <v>4.632815129586243E-3</v>
      </c>
      <c r="AS164" s="40">
        <f t="shared" si="57"/>
        <v>-1.3522007595565322E-2</v>
      </c>
    </row>
    <row r="165" spans="1:45" x14ac:dyDescent="0.25">
      <c r="A165" s="97">
        <f>Opt_BS!A164</f>
        <v>42242</v>
      </c>
      <c r="B165">
        <f t="shared" si="67"/>
        <v>0</v>
      </c>
      <c r="C165">
        <f t="shared" si="68"/>
        <v>0</v>
      </c>
      <c r="D165" s="92">
        <f>IFERROR(VLOOKUP(A165,HistData!E:H,4,FALSE),D164)</f>
        <v>1.5000287505673171E-5</v>
      </c>
      <c r="F165" s="9" t="str">
        <f t="shared" si="69"/>
        <v>$D$181</v>
      </c>
      <c r="G165" s="92">
        <f t="array" aca="1" ref="G165" ca="1">PRODUCT(1+D165:INDIRECT(F165))-1</f>
        <v>3.4167321540712337E-5</v>
      </c>
      <c r="H165" s="92" t="str">
        <f t="shared" si="70"/>
        <v>NN</v>
      </c>
      <c r="I165" s="60">
        <f t="shared" ca="1" si="58"/>
        <v>2.7225444233178444</v>
      </c>
      <c r="J165" s="60">
        <f t="shared" ca="1" si="59"/>
        <v>2.7225444233178444</v>
      </c>
      <c r="K165" s="67">
        <f>IFERROR(VLOOKUP(A165,HistData!J:M,4,FALSE),K164)</f>
        <v>7.5010501470185176E-6</v>
      </c>
      <c r="L165" s="9" t="str">
        <f t="shared" si="71"/>
        <v>$K$181</v>
      </c>
      <c r="M165" s="92">
        <f t="array" aca="1" ref="M165" ca="1">PRODUCT(1+K165:INDIRECT(L165))-1</f>
        <v>1.7252415338098182E-4</v>
      </c>
      <c r="N165" s="3" t="str">
        <f t="shared" si="72"/>
        <v>NN</v>
      </c>
      <c r="O165" s="60">
        <f t="shared" ca="1" si="60"/>
        <v>102.42595744377617</v>
      </c>
      <c r="P165" s="60">
        <f t="shared" ca="1" si="61"/>
        <v>102.42595744377617</v>
      </c>
      <c r="Q165" s="56" t="b">
        <f t="shared" ca="1" si="73"/>
        <v>1</v>
      </c>
      <c r="R165" s="60">
        <f t="shared" ca="1" si="62"/>
        <v>105.14850186709401</v>
      </c>
      <c r="S165" s="3">
        <f t="shared" ca="1" si="63"/>
        <v>5.3383891289714214E-2</v>
      </c>
      <c r="T165" s="3">
        <f t="shared" si="74"/>
        <v>1970</v>
      </c>
      <c r="U165">
        <f>VLOOKUP(A165,Opt_BS!A:B,2,FALSE)</f>
        <v>1940.51</v>
      </c>
      <c r="V165">
        <f>VLOOKUP(A165,Opt_BS!A:B,2,FALSE)</f>
        <v>1940.51</v>
      </c>
      <c r="W165" s="60" t="str">
        <f t="shared" si="75"/>
        <v>NN</v>
      </c>
      <c r="X165" s="14">
        <f t="shared" si="76"/>
        <v>63.47</v>
      </c>
      <c r="Y165" s="9" t="str">
        <f t="shared" si="77"/>
        <v>$A$182</v>
      </c>
      <c r="Z165" t="str">
        <f t="shared" ca="1" si="78"/>
        <v>09/18/15</v>
      </c>
      <c r="AA165" s="86" t="str">
        <f t="shared" ca="1" si="64"/>
        <v>SPX US 09/18/15 P1970 Index</v>
      </c>
      <c r="AB165">
        <v>63.47</v>
      </c>
      <c r="AD165" s="14">
        <f t="shared" ca="1" si="65"/>
        <v>101.76022628693585</v>
      </c>
      <c r="AE165" s="59">
        <f t="shared" ca="1" si="79"/>
        <v>2.164210739103023E-2</v>
      </c>
      <c r="AF165" s="59"/>
      <c r="AG165" s="88">
        <f>IFERROR(VLOOKUP(A165,HistData!P:R,3,FALSE),AG164)</f>
        <v>3.3361871944187049E-2</v>
      </c>
      <c r="AH165" s="84">
        <f>IFERROR(VLOOKUP(A165,HistData!T:V,3,FALSE),AH164)</f>
        <v>-6.0999999999999943E-3</v>
      </c>
      <c r="AI165" s="1">
        <f t="shared" ca="1" si="80"/>
        <v>101.68946463332867</v>
      </c>
      <c r="AJ165" s="86">
        <f t="shared" si="66"/>
        <v>103.39213480336988</v>
      </c>
      <c r="AK165" s="84"/>
      <c r="AL165" s="1">
        <f t="array" aca="1" ref="AL165" ca="1">PRODUCT(1+AE156:AE165)</f>
        <v>0.94159834748663818</v>
      </c>
      <c r="AM165" s="86">
        <f t="array" ref="AM165">PRODUCT(1+AG65:AG165)</f>
        <v>0.99408562569115322</v>
      </c>
      <c r="AP165" s="40">
        <f t="shared" ca="1" si="56"/>
        <v>1.171976455315682E-2</v>
      </c>
      <c r="AQ165" s="40">
        <f t="array" aca="1" ref="AQ165" ca="1">PRODUCT(1+$AP$107:AP165)-1</f>
        <v>1.6406875185280168E-2</v>
      </c>
      <c r="AS165" s="40">
        <f t="shared" si="57"/>
        <v>3.9033845395987532E-2</v>
      </c>
    </row>
    <row r="166" spans="1:45" x14ac:dyDescent="0.25">
      <c r="A166" s="97">
        <f>Opt_BS!A165</f>
        <v>42243</v>
      </c>
      <c r="B166">
        <f t="shared" si="67"/>
        <v>0</v>
      </c>
      <c r="C166">
        <f t="shared" si="68"/>
        <v>0</v>
      </c>
      <c r="D166" s="92">
        <f>IFERROR(VLOOKUP(A166,HistData!E:H,4,FALSE),D165)</f>
        <v>-4.1666840278065109E-6</v>
      </c>
      <c r="F166" s="9" t="str">
        <f t="shared" si="69"/>
        <v>$D$181</v>
      </c>
      <c r="G166" s="92">
        <f t="array" aca="1" ref="G166" ca="1">PRODUCT(1+D166:INDIRECT(F166))-1</f>
        <v>1.9166746528354039E-5</v>
      </c>
      <c r="H166" s="92" t="str">
        <f t="shared" si="70"/>
        <v>NN</v>
      </c>
      <c r="I166" s="60">
        <f t="shared" ca="1" si="58"/>
        <v>2.7225852622669411</v>
      </c>
      <c r="J166" s="60">
        <f t="shared" ca="1" si="59"/>
        <v>2.7225852622669411</v>
      </c>
      <c r="K166" s="67">
        <f>IFERROR(VLOOKUP(A166,HistData!J:M,4,FALSE),K165)</f>
        <v>-7.5009938816927857E-6</v>
      </c>
      <c r="L166" s="9" t="str">
        <f t="shared" si="71"/>
        <v>$K$181</v>
      </c>
      <c r="M166" s="92">
        <f t="array" aca="1" ref="M166" ca="1">PRODUCT(1+K166:INDIRECT(L166))-1</f>
        <v>1.650218653967972E-4</v>
      </c>
      <c r="N166" s="3" t="str">
        <f t="shared" si="72"/>
        <v>NN</v>
      </c>
      <c r="O166" s="60">
        <f t="shared" ca="1" si="60"/>
        <v>102.42672574601932</v>
      </c>
      <c r="P166" s="60">
        <f t="shared" ca="1" si="61"/>
        <v>102.42672574601932</v>
      </c>
      <c r="Q166" s="56" t="b">
        <f t="shared" ca="1" si="73"/>
        <v>1</v>
      </c>
      <c r="R166" s="60">
        <f t="shared" ca="1" si="62"/>
        <v>105.14931100828626</v>
      </c>
      <c r="S166" s="3">
        <f t="shared" ca="1" si="63"/>
        <v>5.3383891289714214E-2</v>
      </c>
      <c r="T166" s="3">
        <f t="shared" si="74"/>
        <v>1970</v>
      </c>
      <c r="U166">
        <f>VLOOKUP(A166,Opt_BS!A:B,2,FALSE)</f>
        <v>1987.66</v>
      </c>
      <c r="V166">
        <f>VLOOKUP(A166,Opt_BS!A:B,2,FALSE)</f>
        <v>1987.66</v>
      </c>
      <c r="W166" s="60" t="str">
        <f t="shared" si="75"/>
        <v>NN</v>
      </c>
      <c r="X166" s="14">
        <f t="shared" si="76"/>
        <v>37.799999999999997</v>
      </c>
      <c r="Y166" s="9" t="str">
        <f t="shared" si="77"/>
        <v>$A$182</v>
      </c>
      <c r="Z166" t="str">
        <f t="shared" ca="1" si="78"/>
        <v>09/18/15</v>
      </c>
      <c r="AA166" s="86" t="str">
        <f t="shared" ca="1" si="64"/>
        <v>SPX US 09/18/15 P1970 Index</v>
      </c>
      <c r="AB166">
        <v>37.799999999999997</v>
      </c>
      <c r="AD166" s="14">
        <f t="shared" ca="1" si="65"/>
        <v>103.13139991753506</v>
      </c>
      <c r="AE166" s="59">
        <f t="shared" ca="1" si="79"/>
        <v>1.3474553670241196E-2</v>
      </c>
      <c r="AF166" s="59"/>
      <c r="AG166" s="88">
        <f>IFERROR(VLOOKUP(A166,HistData!P:R,3,FALSE),AG165)</f>
        <v>1.6063652050067212E-2</v>
      </c>
      <c r="AH166" s="84">
        <f>IFERROR(VLOOKUP(A166,HistData!T:V,3,FALSE),AH165)</f>
        <v>-6.0999999999999943E-3</v>
      </c>
      <c r="AI166" s="1">
        <f t="shared" ca="1" si="80"/>
        <v>102.99084459542529</v>
      </c>
      <c r="AJ166" s="86">
        <f t="shared" si="66"/>
        <v>105.05299008156486</v>
      </c>
      <c r="AK166" s="84"/>
      <c r="AL166" s="1">
        <f t="array" aca="1" ref="AL166" ca="1">PRODUCT(1+AE157:AE166)</f>
        <v>0.95312512888190726</v>
      </c>
      <c r="AM166" s="86">
        <f t="array" ref="AM166">PRODUCT(1+AG66:AG166)</f>
        <v>1.0074751174294116</v>
      </c>
      <c r="AP166" s="40">
        <f t="shared" ca="1" si="56"/>
        <v>2.5890983798260159E-3</v>
      </c>
      <c r="AQ166" s="40">
        <f t="array" aca="1" ref="AQ166" ca="1">PRODUCT(1+$AP$107:AP166)-1</f>
        <v>1.9038452579066334E-2</v>
      </c>
      <c r="AS166" s="40">
        <f t="shared" si="57"/>
        <v>2.4297736162143035E-2</v>
      </c>
    </row>
    <row r="167" spans="1:45" x14ac:dyDescent="0.25">
      <c r="A167" s="97">
        <f>Opt_BS!A166</f>
        <v>42244</v>
      </c>
      <c r="B167">
        <f t="shared" si="67"/>
        <v>0</v>
      </c>
      <c r="C167">
        <f t="shared" si="68"/>
        <v>0</v>
      </c>
      <c r="D167" s="92">
        <f>IFERROR(VLOOKUP(A167,HistData!E:H,4,FALSE),D166)</f>
        <v>5.8333819448197488E-6</v>
      </c>
      <c r="F167" s="9" t="str">
        <f t="shared" si="69"/>
        <v>$D$181</v>
      </c>
      <c r="G167" s="92">
        <f t="array" aca="1" ref="G167" ca="1">PRODUCT(1+D167:INDIRECT(F167))-1</f>
        <v>2.333352777950104E-5</v>
      </c>
      <c r="H167" s="92" t="str">
        <f t="shared" si="70"/>
        <v>NN</v>
      </c>
      <c r="I167" s="60">
        <f t="shared" ca="1" si="58"/>
        <v>2.7225739181144144</v>
      </c>
      <c r="J167" s="60">
        <f t="shared" ca="1" si="59"/>
        <v>2.7225739181144144</v>
      </c>
      <c r="K167" s="67">
        <f>IFERROR(VLOOKUP(A167,HistData!J:M,4,FALSE),K166)</f>
        <v>1.3251855259732714E-4</v>
      </c>
      <c r="L167" s="9" t="str">
        <f t="shared" si="71"/>
        <v>$K$181</v>
      </c>
      <c r="M167" s="92">
        <f t="array" aca="1" ref="M167" ca="1">PRODUCT(1+K167:INDIRECT(L167))-1</f>
        <v>1.7252415338098182E-4</v>
      </c>
      <c r="N167" s="3" t="str">
        <f t="shared" si="72"/>
        <v>NN</v>
      </c>
      <c r="O167" s="60">
        <f t="shared" ca="1" si="60"/>
        <v>102.42595744377617</v>
      </c>
      <c r="P167" s="60">
        <f t="shared" ca="1" si="61"/>
        <v>102.42595744377617</v>
      </c>
      <c r="Q167" s="56" t="b">
        <f t="shared" ca="1" si="73"/>
        <v>1</v>
      </c>
      <c r="R167" s="60">
        <f t="shared" ca="1" si="62"/>
        <v>105.14853136189059</v>
      </c>
      <c r="S167" s="3">
        <f t="shared" ca="1" si="63"/>
        <v>5.3383891289714214E-2</v>
      </c>
      <c r="T167" s="3">
        <f t="shared" si="74"/>
        <v>1970</v>
      </c>
      <c r="U167">
        <f>VLOOKUP(A167,Opt_BS!A:B,2,FALSE)</f>
        <v>1988.87</v>
      </c>
      <c r="V167">
        <f>VLOOKUP(A167,Opt_BS!A:B,2,FALSE)</f>
        <v>1988.87</v>
      </c>
      <c r="W167" s="60" t="str">
        <f t="shared" si="75"/>
        <v>NN</v>
      </c>
      <c r="X167" s="14">
        <f t="shared" si="76"/>
        <v>37.450000000000003</v>
      </c>
      <c r="Y167" s="9" t="str">
        <f t="shared" si="77"/>
        <v>$A$182</v>
      </c>
      <c r="Z167" t="str">
        <f t="shared" ca="1" si="78"/>
        <v>09/18/15</v>
      </c>
      <c r="AA167" s="86" t="str">
        <f t="shared" ca="1" si="64"/>
        <v>SPX US 09/18/15 P1970 Index</v>
      </c>
      <c r="AB167">
        <v>37.450000000000003</v>
      </c>
      <c r="AD167" s="14">
        <f t="shared" ca="1" si="65"/>
        <v>103.14930463309079</v>
      </c>
      <c r="AE167" s="59">
        <f t="shared" ca="1" si="79"/>
        <v>1.7361070992971683E-4</v>
      </c>
      <c r="AF167" s="59"/>
      <c r="AG167" s="88">
        <f>IFERROR(VLOOKUP(A167,HistData!P:R,3,FALSE),AG166)</f>
        <v>9.7041579621248708E-4</v>
      </c>
      <c r="AH167" s="84">
        <f>IFERROR(VLOOKUP(A167,HistData!T:V,3,FALSE),AH166)</f>
        <v>-6.0999999999999943E-3</v>
      </c>
      <c r="AI167" s="1">
        <f t="shared" ca="1" si="80"/>
        <v>103.0078265978533</v>
      </c>
      <c r="AJ167" s="86">
        <f t="shared" si="66"/>
        <v>105.15493516257936</v>
      </c>
      <c r="AK167" s="84"/>
      <c r="AL167" s="1">
        <f t="array" aca="1" ref="AL167" ca="1">PRODUCT(1+AE158:AE167)</f>
        <v>0.94973815856192734</v>
      </c>
      <c r="AM167" s="86">
        <f t="array" ref="AM167">PRODUCT(1+AG67:AG167)</f>
        <v>1.0041973092961243</v>
      </c>
      <c r="AP167" s="40">
        <f t="shared" ca="1" si="56"/>
        <v>7.9680508628277025E-4</v>
      </c>
      <c r="AQ167" s="40">
        <f t="array" aca="1" ref="AQ167" ca="1">PRODUCT(1+$AP$107:AP167)-1</f>
        <v>1.9850427601199039E-2</v>
      </c>
      <c r="AS167" s="40">
        <f t="shared" si="57"/>
        <v>6.0875602467214129E-4</v>
      </c>
    </row>
    <row r="168" spans="1:45" x14ac:dyDescent="0.25">
      <c r="A168" s="97">
        <f>Opt_BS!A167</f>
        <v>42247</v>
      </c>
      <c r="B168">
        <f t="shared" si="67"/>
        <v>0</v>
      </c>
      <c r="C168">
        <f t="shared" si="68"/>
        <v>0</v>
      </c>
      <c r="D168" s="92">
        <f>IFERROR(VLOOKUP(A168,HistData!E:H,4,FALSE),D167)</f>
        <v>0</v>
      </c>
      <c r="F168" s="9" t="str">
        <f t="shared" si="69"/>
        <v>$D$181</v>
      </c>
      <c r="G168" s="92">
        <f t="array" aca="1" ref="G168" ca="1">PRODUCT(1+D168:INDIRECT(F168))-1</f>
        <v>1.7500043750118266E-5</v>
      </c>
      <c r="H168" s="92" t="str">
        <f t="shared" si="70"/>
        <v>NN</v>
      </c>
      <c r="I168" s="60">
        <f t="shared" ca="1" si="58"/>
        <v>2.7225897999279516</v>
      </c>
      <c r="J168" s="60">
        <f t="shared" ca="1" si="59"/>
        <v>2.7225897999279516</v>
      </c>
      <c r="K168" s="67">
        <f>IFERROR(VLOOKUP(A168,HistData!J:M,4,FALSE),K167)</f>
        <v>-8.7500656254957399E-5</v>
      </c>
      <c r="L168" s="9" t="str">
        <f t="shared" si="71"/>
        <v>$K$181</v>
      </c>
      <c r="M168" s="92">
        <f t="array" aca="1" ref="M168" ca="1">PRODUCT(1+K168:INDIRECT(L168))-1</f>
        <v>4.0000300002285272E-5</v>
      </c>
      <c r="N168" s="3" t="str">
        <f t="shared" si="72"/>
        <v>NN</v>
      </c>
      <c r="O168" s="60">
        <f t="shared" ca="1" si="60"/>
        <v>102.43953078340502</v>
      </c>
      <c r="P168" s="60">
        <f t="shared" ca="1" si="61"/>
        <v>102.43953078340502</v>
      </c>
      <c r="Q168" s="56" t="b">
        <f t="shared" ca="1" si="73"/>
        <v>1</v>
      </c>
      <c r="R168" s="60">
        <f t="shared" ca="1" si="62"/>
        <v>105.16212058333296</v>
      </c>
      <c r="S168" s="3">
        <f t="shared" ca="1" si="63"/>
        <v>5.3383891289714214E-2</v>
      </c>
      <c r="T168" s="3">
        <f t="shared" si="74"/>
        <v>1970</v>
      </c>
      <c r="U168">
        <f>VLOOKUP(A168,Opt_BS!A:B,2,FALSE)</f>
        <v>1972.18</v>
      </c>
      <c r="V168">
        <f>VLOOKUP(A168,Opt_BS!A:B,2,FALSE)</f>
        <v>1972.18</v>
      </c>
      <c r="W168" s="60" t="str">
        <f t="shared" si="75"/>
        <v>NN</v>
      </c>
      <c r="X168" s="14">
        <f t="shared" si="76"/>
        <v>44.6</v>
      </c>
      <c r="Y168" s="9" t="str">
        <f t="shared" si="77"/>
        <v>$A$182</v>
      </c>
      <c r="Z168" t="str">
        <f t="shared" ca="1" si="78"/>
        <v>09/18/15</v>
      </c>
      <c r="AA168" s="86" t="str">
        <f t="shared" ca="1" si="64"/>
        <v>SPX US 09/18/15 P1970 Index</v>
      </c>
      <c r="AB168">
        <v>44.6</v>
      </c>
      <c r="AD168" s="14">
        <f t="shared" ca="1" si="65"/>
        <v>102.78119903181171</v>
      </c>
      <c r="AE168" s="59">
        <f t="shared" ca="1" si="79"/>
        <v>-3.5686677926570765E-3</v>
      </c>
      <c r="AF168" s="59"/>
      <c r="AG168" s="88">
        <f>IFERROR(VLOOKUP(A168,HistData!P:R,3,FALSE),AG167)</f>
        <v>-3.3998949735414286E-3</v>
      </c>
      <c r="AH168" s="84">
        <f>IFERROR(VLOOKUP(A168,HistData!T:V,3,FALSE),AH167)</f>
        <v>-6.0999999999999943E-3</v>
      </c>
      <c r="AI168" s="1">
        <f t="shared" ca="1" si="80"/>
        <v>102.65869423211066</v>
      </c>
      <c r="AJ168" s="86">
        <f t="shared" si="66"/>
        <v>104.79741942707703</v>
      </c>
      <c r="AK168" s="84"/>
      <c r="AL168" s="1">
        <f t="array" aca="1" ref="AL168" ca="1">PRODUCT(1+AE159:AE168)</f>
        <v>0.94192627112022576</v>
      </c>
      <c r="AM168" s="86">
        <f t="array" ref="AM168">PRODUCT(1+AG68:AG168)</f>
        <v>0.99662475586274013</v>
      </c>
      <c r="AP168" s="40">
        <f t="shared" ca="1" si="56"/>
        <v>1.687728191156479E-4</v>
      </c>
      <c r="AQ168" s="40">
        <f t="array" aca="1" ref="AQ168" ca="1">PRODUCT(1+$AP$107:AP168)-1</f>
        <v>2.0022550632941671E-2</v>
      </c>
      <c r="AS168" s="40">
        <f t="shared" si="57"/>
        <v>-8.3916998094394346E-3</v>
      </c>
    </row>
    <row r="169" spans="1:45" x14ac:dyDescent="0.25">
      <c r="A169" s="97">
        <f>Opt_BS!A168</f>
        <v>42248</v>
      </c>
      <c r="B169">
        <f t="shared" si="67"/>
        <v>0</v>
      </c>
      <c r="C169">
        <f t="shared" si="68"/>
        <v>0</v>
      </c>
      <c r="D169" s="92">
        <f>IFERROR(VLOOKUP(A169,HistData!E:H,4,FALSE),D168)</f>
        <v>-4.1666770833614919E-6</v>
      </c>
      <c r="F169" s="9" t="str">
        <f t="shared" si="69"/>
        <v>$D$181</v>
      </c>
      <c r="G169" s="92">
        <f t="array" aca="1" ref="G169" ca="1">PRODUCT(1+D169:INDIRECT(F169))-1</f>
        <v>1.7500043750118266E-5</v>
      </c>
      <c r="H169" s="92" t="str">
        <f t="shared" si="70"/>
        <v>NN</v>
      </c>
      <c r="I169" s="60">
        <f t="shared" ca="1" si="58"/>
        <v>2.7225897999279516</v>
      </c>
      <c r="J169" s="60">
        <f t="shared" ca="1" si="59"/>
        <v>2.7225897999279516</v>
      </c>
      <c r="K169" s="67">
        <f>IFERROR(VLOOKUP(A169,HistData!J:M,4,FALSE),K168)</f>
        <v>6.2505938064116862E-5</v>
      </c>
      <c r="L169" s="9" t="str">
        <f t="shared" si="71"/>
        <v>$K$181</v>
      </c>
      <c r="M169" s="92">
        <f t="array" aca="1" ref="M169" ca="1">PRODUCT(1+K169:INDIRECT(L169))-1</f>
        <v>1.2751211365080728E-4</v>
      </c>
      <c r="N169" s="3" t="str">
        <f t="shared" si="72"/>
        <v>NN</v>
      </c>
      <c r="O169" s="60">
        <f t="shared" ca="1" si="60"/>
        <v>102.43056725723503</v>
      </c>
      <c r="P169" s="60">
        <f t="shared" ca="1" si="61"/>
        <v>102.43056725723503</v>
      </c>
      <c r="Q169" s="56" t="b">
        <f t="shared" ca="1" si="73"/>
        <v>1</v>
      </c>
      <c r="R169" s="60">
        <f t="shared" ca="1" si="62"/>
        <v>105.15315705716297</v>
      </c>
      <c r="S169" s="3">
        <f t="shared" ca="1" si="63"/>
        <v>5.3383891289714214E-2</v>
      </c>
      <c r="T169" s="3">
        <f t="shared" si="74"/>
        <v>1970</v>
      </c>
      <c r="U169">
        <f>VLOOKUP(A169,Opt_BS!A:B,2,FALSE)</f>
        <v>1913.85</v>
      </c>
      <c r="V169">
        <f>VLOOKUP(A169,Opt_BS!A:B,2,FALSE)</f>
        <v>1913.85</v>
      </c>
      <c r="W169" s="60" t="str">
        <f t="shared" si="75"/>
        <v>NN</v>
      </c>
      <c r="X169" s="14">
        <f t="shared" si="76"/>
        <v>84.95</v>
      </c>
      <c r="Y169" s="9" t="str">
        <f t="shared" si="77"/>
        <v>$A$182</v>
      </c>
      <c r="Z169" t="str">
        <f t="shared" ca="1" si="78"/>
        <v>09/18/15</v>
      </c>
      <c r="AA169" s="86" t="str">
        <f t="shared" ca="1" si="64"/>
        <v>SPX US 09/18/15 P1970 Index</v>
      </c>
      <c r="AB169">
        <v>84.95</v>
      </c>
      <c r="AD169" s="14">
        <f t="shared" ca="1" si="65"/>
        <v>100.61819549210175</v>
      </c>
      <c r="AE169" s="59">
        <f t="shared" ca="1" si="79"/>
        <v>-2.1044739311131155E-2</v>
      </c>
      <c r="AF169" s="59"/>
      <c r="AG169" s="88">
        <f>IFERROR(VLOOKUP(A169,HistData!P:R,3,FALSE),AG168)</f>
        <v>-2.1880847671739923E-2</v>
      </c>
      <c r="AH169" s="84">
        <f>IFERROR(VLOOKUP(A169,HistData!T:V,3,FALSE),AH168)</f>
        <v>-6.0999999999999943E-3</v>
      </c>
      <c r="AI169" s="1">
        <f t="shared" ca="1" si="80"/>
        <v>100.60680906381944</v>
      </c>
      <c r="AJ169" s="86">
        <f t="shared" si="66"/>
        <v>102.50436305620173</v>
      </c>
      <c r="AK169" s="84"/>
      <c r="AL169" s="1">
        <f t="array" aca="1" ref="AL169" ca="1">PRODUCT(1+AE160:AE169)</f>
        <v>0.92356937858248023</v>
      </c>
      <c r="AM169" s="86">
        <f t="array" ref="AM169">PRODUCT(1+AG69:AG169)</f>
        <v>0.97712747540927558</v>
      </c>
      <c r="AP169" s="40">
        <f t="shared" ca="1" si="56"/>
        <v>-8.3610836060876714E-4</v>
      </c>
      <c r="AQ169" s="40">
        <f t="array" aca="1" ref="AQ169" ca="1">PRODUCT(1+$AP$107:AP169)-1</f>
        <v>1.9169701250348004E-2</v>
      </c>
      <c r="AS169" s="40">
        <f t="shared" si="57"/>
        <v>-2.9576407832956453E-2</v>
      </c>
    </row>
    <row r="170" spans="1:45" x14ac:dyDescent="0.25">
      <c r="A170" s="97">
        <f>Opt_BS!A169</f>
        <v>42249</v>
      </c>
      <c r="B170">
        <f t="shared" si="67"/>
        <v>0</v>
      </c>
      <c r="C170">
        <f t="shared" si="68"/>
        <v>0</v>
      </c>
      <c r="D170" s="92">
        <f>IFERROR(VLOOKUP(A170,HistData!E:H,4,FALSE),D169)</f>
        <v>0</v>
      </c>
      <c r="F170" s="9" t="str">
        <f t="shared" si="69"/>
        <v>$D$181</v>
      </c>
      <c r="G170" s="92">
        <f t="array" aca="1" ref="G170" ca="1">PRODUCT(1+D170:INDIRECT(F170))-1</f>
        <v>2.1666811112153184E-5</v>
      </c>
      <c r="H170" s="92" t="str">
        <f t="shared" si="70"/>
        <v>NN</v>
      </c>
      <c r="I170" s="60">
        <f t="shared" ca="1" si="58"/>
        <v>2.7225784557754249</v>
      </c>
      <c r="J170" s="60">
        <f t="shared" ca="1" si="59"/>
        <v>2.7225784557754249</v>
      </c>
      <c r="K170" s="67">
        <f>IFERROR(VLOOKUP(A170,HistData!J:M,4,FALSE),K169)</f>
        <v>-1.2500406263216135E-5</v>
      </c>
      <c r="L170" s="9" t="str">
        <f t="shared" si="71"/>
        <v>$K$181</v>
      </c>
      <c r="M170" s="92">
        <f t="array" aca="1" ref="M170" ca="1">PRODUCT(1+K170:INDIRECT(L170))-1</f>
        <v>6.5002112568546266E-5</v>
      </c>
      <c r="N170" s="3" t="str">
        <f t="shared" si="72"/>
        <v>NN</v>
      </c>
      <c r="O170" s="60">
        <f t="shared" ca="1" si="60"/>
        <v>102.43696977592788</v>
      </c>
      <c r="P170" s="60">
        <f t="shared" ca="1" si="61"/>
        <v>102.43696977592788</v>
      </c>
      <c r="Q170" s="56" t="b">
        <f t="shared" ca="1" si="73"/>
        <v>1</v>
      </c>
      <c r="R170" s="60">
        <f t="shared" ca="1" si="62"/>
        <v>105.1595482317033</v>
      </c>
      <c r="S170" s="3">
        <f t="shared" ca="1" si="63"/>
        <v>5.3383891289714214E-2</v>
      </c>
      <c r="T170" s="3">
        <f t="shared" si="74"/>
        <v>1970</v>
      </c>
      <c r="U170">
        <f>VLOOKUP(A170,Opt_BS!A:B,2,FALSE)</f>
        <v>1948.86</v>
      </c>
      <c r="V170">
        <f>VLOOKUP(A170,Opt_BS!A:B,2,FALSE)</f>
        <v>1948.86</v>
      </c>
      <c r="W170" s="60" t="str">
        <f t="shared" si="75"/>
        <v>NN</v>
      </c>
      <c r="X170" s="14">
        <f t="shared" si="76"/>
        <v>46.9</v>
      </c>
      <c r="Y170" s="9" t="str">
        <f t="shared" si="77"/>
        <v>$A$182</v>
      </c>
      <c r="Z170" t="str">
        <f t="shared" ca="1" si="78"/>
        <v>09/18/15</v>
      </c>
      <c r="AA170" s="86" t="str">
        <f t="shared" ca="1" si="64"/>
        <v>SPX US 09/18/15 P1970 Index</v>
      </c>
      <c r="AB170">
        <v>46.9</v>
      </c>
      <c r="AD170" s="14">
        <f t="shared" ca="1" si="65"/>
        <v>102.65584373021571</v>
      </c>
      <c r="AE170" s="59">
        <f t="shared" ca="1" si="79"/>
        <v>2.0251289820377494E-2</v>
      </c>
      <c r="AF170" s="59"/>
      <c r="AG170" s="88">
        <f>IFERROR(VLOOKUP(A170,HistData!P:R,3,FALSE),AG169)</f>
        <v>1.6858899095241187E-2</v>
      </c>
      <c r="AH170" s="84">
        <f>IFERROR(VLOOKUP(A170,HistData!T:V,3,FALSE),AH169)</f>
        <v>-6.0999999999999943E-3</v>
      </c>
      <c r="AI170" s="1">
        <f t="shared" ca="1" si="80"/>
        <v>102.54186636391069</v>
      </c>
      <c r="AJ170" s="86">
        <f t="shared" si="66"/>
        <v>104.2324737697882</v>
      </c>
      <c r="AK170" s="84"/>
      <c r="AL170" s="1">
        <f t="array" aca="1" ref="AL170" ca="1">PRODUCT(1+AE161:AE170)</f>
        <v>0.94929779632893485</v>
      </c>
      <c r="AM170" s="86">
        <f t="array" ref="AM170">PRODUCT(1+AG70:AG170)</f>
        <v>0.99191343137006149</v>
      </c>
      <c r="AP170" s="40">
        <f t="shared" ca="1" si="56"/>
        <v>-3.3923907251363072E-3</v>
      </c>
      <c r="AQ170" s="40">
        <f t="array" aca="1" ref="AQ170" ca="1">PRODUCT(1+$AP$107:AP170)-1</f>
        <v>1.5712279408486296E-2</v>
      </c>
      <c r="AS170" s="40">
        <f t="shared" si="57"/>
        <v>1.8292969668469272E-2</v>
      </c>
    </row>
    <row r="171" spans="1:45" x14ac:dyDescent="0.25">
      <c r="A171" s="97">
        <f>Opt_BS!A170</f>
        <v>42250</v>
      </c>
      <c r="B171">
        <f t="shared" si="67"/>
        <v>0</v>
      </c>
      <c r="C171">
        <f t="shared" si="68"/>
        <v>0</v>
      </c>
      <c r="D171" s="92">
        <f>IFERROR(VLOOKUP(A171,HistData!E:H,4,FALSE),D170)</f>
        <v>2.500016666795446E-6</v>
      </c>
      <c r="F171" s="9" t="str">
        <f t="shared" si="69"/>
        <v>$D$181</v>
      </c>
      <c r="G171" s="92">
        <f t="array" aca="1" ref="G171" ca="1">PRODUCT(1+D171:INDIRECT(F171))-1</f>
        <v>2.1666811112153184E-5</v>
      </c>
      <c r="H171" s="92" t="str">
        <f t="shared" si="70"/>
        <v>NN</v>
      </c>
      <c r="I171" s="60">
        <f t="shared" ca="1" si="58"/>
        <v>2.7225784557754249</v>
      </c>
      <c r="J171" s="60">
        <f t="shared" ca="1" si="59"/>
        <v>2.7225784557754249</v>
      </c>
      <c r="K171" s="67">
        <f>IFERROR(VLOOKUP(A171,HistData!J:M,4,FALSE),K170)</f>
        <v>-2.5001125050772011E-5</v>
      </c>
      <c r="L171" s="9" t="str">
        <f t="shared" si="71"/>
        <v>$K$181</v>
      </c>
      <c r="M171" s="92">
        <f t="array" aca="1" ref="M171" ca="1">PRODUCT(1+K171:INDIRECT(L171))-1</f>
        <v>7.750348765678261E-5</v>
      </c>
      <c r="N171" s="3" t="str">
        <f t="shared" si="72"/>
        <v>NN</v>
      </c>
      <c r="O171" s="60">
        <f t="shared" ca="1" si="60"/>
        <v>102.43568927218931</v>
      </c>
      <c r="P171" s="60">
        <f t="shared" ca="1" si="61"/>
        <v>102.43568927218931</v>
      </c>
      <c r="Q171" s="56" t="b">
        <f t="shared" ca="1" si="73"/>
        <v>1</v>
      </c>
      <c r="R171" s="60">
        <f t="shared" ca="1" si="62"/>
        <v>105.15826772796473</v>
      </c>
      <c r="S171" s="3">
        <f t="shared" ca="1" si="63"/>
        <v>5.3383891289714214E-2</v>
      </c>
      <c r="T171" s="3">
        <f t="shared" si="74"/>
        <v>1970</v>
      </c>
      <c r="U171">
        <f>VLOOKUP(A171,Opt_BS!A:B,2,FALSE)</f>
        <v>1951.13</v>
      </c>
      <c r="V171">
        <f>VLOOKUP(A171,Opt_BS!A:B,2,FALSE)</f>
        <v>1951.13</v>
      </c>
      <c r="W171" s="60" t="str">
        <f t="shared" si="75"/>
        <v>NN</v>
      </c>
      <c r="X171" s="14">
        <f t="shared" si="76"/>
        <v>45.01</v>
      </c>
      <c r="Y171" s="9" t="str">
        <f t="shared" si="77"/>
        <v>$A$182</v>
      </c>
      <c r="Z171" t="str">
        <f t="shared" ca="1" si="78"/>
        <v>09/18/15</v>
      </c>
      <c r="AA171" s="86" t="str">
        <f t="shared" ca="1" si="64"/>
        <v>SPX US 09/18/15 P1970 Index</v>
      </c>
      <c r="AB171">
        <v>45.01</v>
      </c>
      <c r="AD171" s="14">
        <f t="shared" ca="1" si="65"/>
        <v>102.7554587810147</v>
      </c>
      <c r="AE171" s="59">
        <f t="shared" ca="1" si="79"/>
        <v>9.7037876441574689E-4</v>
      </c>
      <c r="AF171" s="59"/>
      <c r="AG171" s="88">
        <f>IFERROR(VLOOKUP(A171,HistData!P:R,3,FALSE),AG170)</f>
        <v>1.2633209038859228E-3</v>
      </c>
      <c r="AH171" s="84">
        <f>IFERROR(VLOOKUP(A171,HistData!T:V,3,FALSE),AH170)</f>
        <v>-6.0999999999999943E-3</v>
      </c>
      <c r="AI171" s="1">
        <f t="shared" ca="1" si="80"/>
        <v>102.63637168623488</v>
      </c>
      <c r="AJ171" s="86">
        <f t="shared" si="66"/>
        <v>104.36415283276531</v>
      </c>
      <c r="AK171" s="84"/>
      <c r="AL171" s="1">
        <f t="array" aca="1" ref="AL171" ca="1">PRODUCT(1+AE162:AE171)</f>
        <v>0.97056523466923261</v>
      </c>
      <c r="AM171" s="86">
        <f t="array" ref="AM171">PRODUCT(1+AG71:AG171)</f>
        <v>0.98922010860880727</v>
      </c>
      <c r="AP171" s="40">
        <f t="shared" ref="AP171:AP227" ca="1" si="81">AG171-AE171</f>
        <v>2.9294213947017589E-4</v>
      </c>
      <c r="AQ171" s="40">
        <f t="array" aca="1" ref="AQ171" ca="1">PRODUCT(1+$AP$107:AP171)-1</f>
        <v>1.6009824336702394E-2</v>
      </c>
      <c r="AS171" s="40">
        <f t="shared" ref="AS171:AS227" si="82">U171/U170-1</f>
        <v>1.1647835144650287E-3</v>
      </c>
    </row>
    <row r="172" spans="1:45" x14ac:dyDescent="0.25">
      <c r="A172" s="97">
        <f>Opt_BS!A171</f>
        <v>42251</v>
      </c>
      <c r="B172">
        <f t="shared" si="67"/>
        <v>0</v>
      </c>
      <c r="C172">
        <f t="shared" si="68"/>
        <v>0</v>
      </c>
      <c r="D172" s="92">
        <f>IFERROR(VLOOKUP(A172,HistData!E:H,4,FALSE),D171)</f>
        <v>0</v>
      </c>
      <c r="F172" s="9" t="str">
        <f t="shared" si="69"/>
        <v>$D$181</v>
      </c>
      <c r="G172" s="92">
        <f t="array" aca="1" ref="G172" ca="1">PRODUCT(1+D172:INDIRECT(F172))-1</f>
        <v>1.9166746528354039E-5</v>
      </c>
      <c r="H172" s="92" t="str">
        <f t="shared" si="70"/>
        <v>NN</v>
      </c>
      <c r="I172" s="60">
        <f t="shared" ca="1" si="58"/>
        <v>2.7225852622669411</v>
      </c>
      <c r="J172" s="60">
        <f t="shared" ca="1" si="59"/>
        <v>2.7225852622669411</v>
      </c>
      <c r="K172" s="67">
        <f>IFERROR(VLOOKUP(A172,HistData!J:M,4,FALSE),K171)</f>
        <v>0</v>
      </c>
      <c r="L172" s="9" t="str">
        <f t="shared" si="71"/>
        <v>$K$181</v>
      </c>
      <c r="M172" s="92">
        <f t="array" aca="1" ref="M172" ca="1">PRODUCT(1+K172:INDIRECT(L172))-1</f>
        <v>1.0250717550253086E-4</v>
      </c>
      <c r="N172" s="3" t="str">
        <f t="shared" si="72"/>
        <v>NN</v>
      </c>
      <c r="O172" s="60">
        <f t="shared" ca="1" si="60"/>
        <v>102.43312826471215</v>
      </c>
      <c r="P172" s="60">
        <f t="shared" ca="1" si="61"/>
        <v>102.43312826471215</v>
      </c>
      <c r="Q172" s="56" t="b">
        <f t="shared" ca="1" si="73"/>
        <v>1</v>
      </c>
      <c r="R172" s="60">
        <f t="shared" ca="1" si="62"/>
        <v>105.1557135269791</v>
      </c>
      <c r="S172" s="3">
        <f t="shared" ca="1" si="63"/>
        <v>5.3383891289714214E-2</v>
      </c>
      <c r="T172" s="3">
        <f t="shared" si="74"/>
        <v>1970</v>
      </c>
      <c r="U172">
        <f>VLOOKUP(A172,Opt_BS!A:B,2,FALSE)</f>
        <v>1921.22</v>
      </c>
      <c r="V172">
        <f>VLOOKUP(A172,Opt_BS!A:B,2,FALSE)</f>
        <v>1921.22</v>
      </c>
      <c r="W172" s="60" t="str">
        <f t="shared" si="75"/>
        <v>NN</v>
      </c>
      <c r="X172" s="14">
        <f t="shared" si="76"/>
        <v>64.2</v>
      </c>
      <c r="Y172" s="9" t="str">
        <f t="shared" si="77"/>
        <v>$A$182</v>
      </c>
      <c r="Z172" t="str">
        <f t="shared" ca="1" si="78"/>
        <v>09/18/15</v>
      </c>
      <c r="AA172" s="86" t="str">
        <f t="shared" ca="1" si="64"/>
        <v>SPX US 09/18/15 P1970 Index</v>
      </c>
      <c r="AB172">
        <v>64.2</v>
      </c>
      <c r="AD172" s="14">
        <f t="shared" ca="1" si="65"/>
        <v>101.72846770617944</v>
      </c>
      <c r="AE172" s="59">
        <f t="shared" ca="1" si="79"/>
        <v>-9.9945159801573258E-3</v>
      </c>
      <c r="AF172" s="59"/>
      <c r="AG172" s="88">
        <f>IFERROR(VLOOKUP(A172,HistData!P:R,3,FALSE),AG171)</f>
        <v>-1.2379847643080533E-2</v>
      </c>
      <c r="AH172" s="84">
        <f>IFERROR(VLOOKUP(A172,HistData!T:V,3,FALSE),AH171)</f>
        <v>-6.0999999999999943E-3</v>
      </c>
      <c r="AI172" s="1">
        <f t="shared" ca="1" si="80"/>
        <v>101.66210730877293</v>
      </c>
      <c r="AJ172" s="86">
        <f t="shared" si="66"/>
        <v>103.0721405212965</v>
      </c>
      <c r="AK172" s="84"/>
      <c r="AL172" s="1">
        <f t="array" aca="1" ref="AL172" ca="1">PRODUCT(1+AE163:AE172)</f>
        <v>0.99241157326664675</v>
      </c>
      <c r="AM172" s="86">
        <f t="array" ref="AM172">PRODUCT(1+AG72:AG172)</f>
        <v>0.97636424037916592</v>
      </c>
      <c r="AP172" s="40">
        <f t="shared" ca="1" si="81"/>
        <v>-2.3853316629232069E-3</v>
      </c>
      <c r="AQ172" s="40">
        <f t="array" aca="1" ref="AQ172" ca="1">PRODUCT(1+$AP$107:AP172)-1</f>
        <v>1.3586303932870969E-2</v>
      </c>
      <c r="AS172" s="40">
        <f t="shared" si="82"/>
        <v>-1.5329578244401953E-2</v>
      </c>
    </row>
    <row r="173" spans="1:45" x14ac:dyDescent="0.25">
      <c r="A173" s="97">
        <f>Opt_BS!A172</f>
        <v>42254</v>
      </c>
      <c r="B173">
        <f t="shared" si="67"/>
        <v>0</v>
      </c>
      <c r="C173">
        <f t="shared" si="68"/>
        <v>0</v>
      </c>
      <c r="D173" s="92">
        <f>IFERROR(VLOOKUP(A173,HistData!E:H,4,FALSE),D172)</f>
        <v>-2.5000104166839066E-6</v>
      </c>
      <c r="F173" s="9" t="str">
        <f t="shared" si="69"/>
        <v>$D$181</v>
      </c>
      <c r="G173" s="92">
        <f t="array" aca="1" ref="G173" ca="1">PRODUCT(1+D173:INDIRECT(F173))-1</f>
        <v>1.9166746528354039E-5</v>
      </c>
      <c r="H173" s="92" t="str">
        <f t="shared" si="70"/>
        <v>NN</v>
      </c>
      <c r="I173" s="60">
        <f t="shared" ca="1" si="58"/>
        <v>2.7225852622669411</v>
      </c>
      <c r="J173" s="60">
        <f t="shared" ca="1" si="59"/>
        <v>2.7225852622669411</v>
      </c>
      <c r="K173" s="67">
        <f>IFERROR(VLOOKUP(A173,HistData!J:M,4,FALSE),K172)</f>
        <v>0</v>
      </c>
      <c r="L173" s="9" t="str">
        <f t="shared" si="71"/>
        <v>$K$181</v>
      </c>
      <c r="M173" s="92">
        <f t="array" aca="1" ref="M173" ca="1">PRODUCT(1+K173:INDIRECT(L173))-1</f>
        <v>1.0250717550253086E-4</v>
      </c>
      <c r="N173" s="3" t="str">
        <f t="shared" si="72"/>
        <v>NN</v>
      </c>
      <c r="O173" s="60">
        <f t="shared" ca="1" si="60"/>
        <v>102.43312826471215</v>
      </c>
      <c r="P173" s="60">
        <f t="shared" ca="1" si="61"/>
        <v>102.43312826471215</v>
      </c>
      <c r="Q173" s="56" t="b">
        <f t="shared" ca="1" si="73"/>
        <v>1</v>
      </c>
      <c r="R173" s="60">
        <f t="shared" ca="1" si="62"/>
        <v>105.1557135269791</v>
      </c>
      <c r="S173" s="3">
        <f t="shared" ca="1" si="63"/>
        <v>5.3383891289714214E-2</v>
      </c>
      <c r="T173" s="3">
        <f t="shared" si="74"/>
        <v>1970</v>
      </c>
      <c r="U173">
        <f>VLOOKUP(A173,Opt_BS!A:B,2,FALSE)</f>
        <v>1921.22</v>
      </c>
      <c r="V173">
        <f>VLOOKUP(A173,Opt_BS!A:B,2,FALSE)</f>
        <v>1921.22</v>
      </c>
      <c r="W173" s="60" t="str">
        <f t="shared" si="75"/>
        <v>NN</v>
      </c>
      <c r="X173" s="14">
        <f t="shared" si="76"/>
        <v>64.2</v>
      </c>
      <c r="Y173" s="9" t="str">
        <f t="shared" si="77"/>
        <v>$A$182</v>
      </c>
      <c r="Z173" t="str">
        <f t="shared" ca="1" si="78"/>
        <v>09/18/15</v>
      </c>
      <c r="AA173" s="86" t="str">
        <f t="shared" ca="1" si="64"/>
        <v>SPX US 09/18/15 P1970 Index</v>
      </c>
      <c r="AB173">
        <v>64.2</v>
      </c>
      <c r="AD173" s="14">
        <f t="shared" ca="1" si="65"/>
        <v>101.72846770617944</v>
      </c>
      <c r="AE173" s="59">
        <f t="shared" ca="1" si="79"/>
        <v>0</v>
      </c>
      <c r="AF173" s="59"/>
      <c r="AG173" s="88">
        <f>IFERROR(VLOOKUP(A173,HistData!P:R,3,FALSE),AG172)</f>
        <v>-1.2379847643080533E-2</v>
      </c>
      <c r="AH173" s="84">
        <f>IFERROR(VLOOKUP(A173,HistData!T:V,3,FALSE),AH172)</f>
        <v>-6.0999999999999943E-3</v>
      </c>
      <c r="AI173" s="1">
        <f t="shared" ca="1" si="80"/>
        <v>101.66210730877293</v>
      </c>
      <c r="AJ173" s="86">
        <f t="shared" si="66"/>
        <v>101.79612312539666</v>
      </c>
      <c r="AK173" s="84"/>
      <c r="AL173" s="1">
        <f t="array" aca="1" ref="AL173" ca="1">PRODUCT(1+AE164:AE173)</f>
        <v>1.0263712682632635</v>
      </c>
      <c r="AM173" s="86">
        <f t="array" ref="AM173">PRODUCT(1+AG73:AG173)</f>
        <v>0.96960381433053511</v>
      </c>
      <c r="AP173" s="40">
        <f t="shared" ca="1" si="81"/>
        <v>-1.2379847643080533E-2</v>
      </c>
      <c r="AQ173" s="40">
        <f t="array" aca="1" ref="AQ173" ca="1">PRODUCT(1+$AP$107:AP173)-1</f>
        <v>1.0382599170688511E-3</v>
      </c>
      <c r="AS173" s="40">
        <f t="shared" si="82"/>
        <v>0</v>
      </c>
    </row>
    <row r="174" spans="1:45" x14ac:dyDescent="0.25">
      <c r="A174" s="97">
        <f>Opt_BS!A173</f>
        <v>42255</v>
      </c>
      <c r="B174">
        <f t="shared" si="67"/>
        <v>0</v>
      </c>
      <c r="C174">
        <f t="shared" si="68"/>
        <v>0</v>
      </c>
      <c r="D174" s="92">
        <f>IFERROR(VLOOKUP(A174,HistData!E:H,4,FALSE),D173)</f>
        <v>-1.6666777778673314E-5</v>
      </c>
      <c r="F174" s="9" t="str">
        <f t="shared" si="69"/>
        <v>$D$181</v>
      </c>
      <c r="G174" s="92">
        <f t="array" aca="1" ref="G174" ca="1">PRODUCT(1+D174:INDIRECT(F174))-1</f>
        <v>2.1666811112153184E-5</v>
      </c>
      <c r="H174" s="92" t="str">
        <f t="shared" si="70"/>
        <v>NN</v>
      </c>
      <c r="I174" s="60">
        <f t="shared" ca="1" si="58"/>
        <v>2.7225784557754249</v>
      </c>
      <c r="J174" s="60">
        <f t="shared" ca="1" si="59"/>
        <v>2.7225784557754249</v>
      </c>
      <c r="K174" s="67">
        <f>IFERROR(VLOOKUP(A174,HistData!J:M,4,FALSE),K173)</f>
        <v>0</v>
      </c>
      <c r="L174" s="9" t="str">
        <f t="shared" si="71"/>
        <v>$K$181</v>
      </c>
      <c r="M174" s="92">
        <f t="array" aca="1" ref="M174" ca="1">PRODUCT(1+K174:INDIRECT(L174))-1</f>
        <v>1.0250717550253086E-4</v>
      </c>
      <c r="N174" s="3" t="str">
        <f t="shared" si="72"/>
        <v>NN</v>
      </c>
      <c r="O174" s="60">
        <f t="shared" ca="1" si="60"/>
        <v>102.43312826471215</v>
      </c>
      <c r="P174" s="60">
        <f t="shared" ca="1" si="61"/>
        <v>102.43312826471215</v>
      </c>
      <c r="Q174" s="56" t="b">
        <f t="shared" ca="1" si="73"/>
        <v>1</v>
      </c>
      <c r="R174" s="60">
        <f t="shared" ca="1" si="62"/>
        <v>105.15570672048757</v>
      </c>
      <c r="S174" s="3">
        <f t="shared" ca="1" si="63"/>
        <v>5.3383891289714214E-2</v>
      </c>
      <c r="T174" s="3">
        <f t="shared" si="74"/>
        <v>1970</v>
      </c>
      <c r="U174">
        <f>VLOOKUP(A174,Opt_BS!A:B,2,FALSE)</f>
        <v>1969.41</v>
      </c>
      <c r="V174">
        <f>VLOOKUP(A174,Opt_BS!A:B,2,FALSE)</f>
        <v>1969.41</v>
      </c>
      <c r="W174" s="60" t="str">
        <f t="shared" si="75"/>
        <v>NN</v>
      </c>
      <c r="X174" s="14">
        <f t="shared" si="76"/>
        <v>29.5</v>
      </c>
      <c r="Y174" s="9" t="str">
        <f t="shared" si="77"/>
        <v>$A$182</v>
      </c>
      <c r="Z174" t="str">
        <f t="shared" ca="1" si="78"/>
        <v>09/18/15</v>
      </c>
      <c r="AA174" s="86" t="str">
        <f t="shared" ca="1" si="64"/>
        <v>SPX US 09/18/15 P1970 Index</v>
      </c>
      <c r="AB174">
        <v>29.5</v>
      </c>
      <c r="AD174" s="14">
        <f t="shared" ca="1" si="65"/>
        <v>103.580881927441</v>
      </c>
      <c r="AE174" s="59">
        <f t="shared" ca="1" si="79"/>
        <v>1.8209398637673901E-2</v>
      </c>
      <c r="AF174" s="59"/>
      <c r="AG174" s="88">
        <f>IFERROR(VLOOKUP(A174,HistData!P:R,3,FALSE),AG173)</f>
        <v>2.1470959942853973E-2</v>
      </c>
      <c r="AH174" s="84">
        <f>IFERROR(VLOOKUP(A174,HistData!T:V,3,FALSE),AH173)</f>
        <v>-6.0999999999999943E-3</v>
      </c>
      <c r="AI174" s="1">
        <f t="shared" ca="1" si="80"/>
        <v>103.42030812464549</v>
      </c>
      <c r="AJ174" s="86">
        <f t="shared" si="66"/>
        <v>103.98178360735989</v>
      </c>
      <c r="AK174" s="84"/>
      <c r="AL174" s="1">
        <f t="array" aca="1" ref="AL174" ca="1">PRODUCT(1+AE165:AE174)</f>
        <v>1.0399209431726468</v>
      </c>
      <c r="AM174" s="86">
        <f t="array" ref="AM174">PRODUCT(1+AG74:AG174)</f>
        <v>0.9854701279984418</v>
      </c>
      <c r="AP174" s="40">
        <f t="shared" ca="1" si="81"/>
        <v>3.2615613051800718E-3</v>
      </c>
      <c r="AQ174" s="40">
        <f t="array" aca="1" ref="AQ174" ca="1">PRODUCT(1+$AP$107:AP174)-1</f>
        <v>4.3032075706190831E-3</v>
      </c>
      <c r="AS174" s="40">
        <f t="shared" si="82"/>
        <v>2.5083020164270664E-2</v>
      </c>
    </row>
    <row r="175" spans="1:45" x14ac:dyDescent="0.25">
      <c r="A175" s="97">
        <f>Opt_BS!A174</f>
        <v>42256</v>
      </c>
      <c r="B175">
        <f t="shared" si="67"/>
        <v>0</v>
      </c>
      <c r="C175">
        <f t="shared" si="68"/>
        <v>0</v>
      </c>
      <c r="D175" s="92">
        <f>IFERROR(VLOOKUP(A175,HistData!E:H,4,FALSE),D174)</f>
        <v>8.3335277825113963E-6</v>
      </c>
      <c r="F175" s="9" t="str">
        <f t="shared" si="69"/>
        <v>$D$181</v>
      </c>
      <c r="G175" s="92">
        <f t="array" aca="1" ref="G175" ca="1">PRODUCT(1+D175:INDIRECT(F175))-1</f>
        <v>3.8334227798753062E-5</v>
      </c>
      <c r="H175" s="92" t="str">
        <f t="shared" si="70"/>
        <v>NN</v>
      </c>
      <c r="I175" s="60">
        <f t="shared" ca="1" si="58"/>
        <v>2.7225330791653173</v>
      </c>
      <c r="J175" s="60">
        <f t="shared" ca="1" si="59"/>
        <v>2.7225330791653173</v>
      </c>
      <c r="K175" s="67">
        <f>IFERROR(VLOOKUP(A175,HistData!J:M,4,FALSE),K174)</f>
        <v>2.5001750122655153E-5</v>
      </c>
      <c r="L175" s="9" t="str">
        <f t="shared" si="71"/>
        <v>$K$181</v>
      </c>
      <c r="M175" s="92">
        <f t="array" aca="1" ref="M175" ca="1">PRODUCT(1+K175:INDIRECT(L175))-1</f>
        <v>1.0250717550253086E-4</v>
      </c>
      <c r="N175" s="3" t="str">
        <f t="shared" si="72"/>
        <v>NN</v>
      </c>
      <c r="O175" s="60">
        <f t="shared" ca="1" si="60"/>
        <v>102.43312826471215</v>
      </c>
      <c r="P175" s="60">
        <f t="shared" ca="1" si="61"/>
        <v>102.43312826471215</v>
      </c>
      <c r="Q175" s="56" t="b">
        <f t="shared" ca="1" si="73"/>
        <v>1</v>
      </c>
      <c r="R175" s="60">
        <f t="shared" ca="1" si="62"/>
        <v>105.15566134387747</v>
      </c>
      <c r="S175" s="3">
        <f t="shared" ca="1" si="63"/>
        <v>5.3383891289714214E-2</v>
      </c>
      <c r="T175" s="3">
        <f t="shared" si="74"/>
        <v>1970</v>
      </c>
      <c r="U175">
        <f>VLOOKUP(A175,Opt_BS!A:B,2,FALSE)</f>
        <v>1942.04</v>
      </c>
      <c r="V175">
        <f>VLOOKUP(A175,Opt_BS!A:B,2,FALSE)</f>
        <v>1942.04</v>
      </c>
      <c r="W175" s="60" t="str">
        <f t="shared" si="75"/>
        <v>NN</v>
      </c>
      <c r="X175" s="14">
        <f t="shared" si="76"/>
        <v>44.6</v>
      </c>
      <c r="Y175" s="9" t="str">
        <f t="shared" si="77"/>
        <v>$A$182</v>
      </c>
      <c r="Z175" t="str">
        <f t="shared" ca="1" si="78"/>
        <v>09/18/15</v>
      </c>
      <c r="AA175" s="86" t="str">
        <f t="shared" ca="1" si="64"/>
        <v>SPX US 09/18/15 P1970 Index</v>
      </c>
      <c r="AB175">
        <v>44.6</v>
      </c>
      <c r="AD175" s="14">
        <f t="shared" ca="1" si="65"/>
        <v>102.77473979235621</v>
      </c>
      <c r="AE175" s="59">
        <f t="shared" ca="1" si="79"/>
        <v>-7.7827309449777227E-3</v>
      </c>
      <c r="AF175" s="59"/>
      <c r="AG175" s="88">
        <f>IFERROR(VLOOKUP(A175,HistData!P:R,3,FALSE),AG174)</f>
        <v>-1.0301375758146381E-2</v>
      </c>
      <c r="AH175" s="84">
        <f>IFERROR(VLOOKUP(A175,HistData!T:V,3,FALSE),AH174)</f>
        <v>-6.0999999999999943E-3</v>
      </c>
      <c r="AI175" s="1">
        <f t="shared" ca="1" si="80"/>
        <v>102.65585367987281</v>
      </c>
      <c r="AJ175" s="86">
        <f t="shared" si="66"/>
        <v>102.91062818241821</v>
      </c>
      <c r="AK175" s="84"/>
      <c r="AL175" s="1">
        <f t="array" aca="1" ref="AL175" ca="1">PRODUCT(1+AE166:AE175)</f>
        <v>1.0099696467120631</v>
      </c>
      <c r="AM175" s="86">
        <f t="array" ref="AM175">PRODUCT(1+AG75:AG175)</f>
        <v>0.97543626547708351</v>
      </c>
      <c r="AP175" s="40">
        <f t="shared" ca="1" si="81"/>
        <v>-2.5186448131686578E-3</v>
      </c>
      <c r="AQ175" s="40">
        <f t="array" aca="1" ref="AQ175" ca="1">PRODUCT(1+$AP$107:AP175)-1</f>
        <v>1.7737245060227558E-3</v>
      </c>
      <c r="AS175" s="40">
        <f t="shared" si="82"/>
        <v>-1.3897563229596788E-2</v>
      </c>
    </row>
    <row r="176" spans="1:45" x14ac:dyDescent="0.25">
      <c r="A176" s="97">
        <f>Opt_BS!A175</f>
        <v>42257</v>
      </c>
      <c r="B176">
        <f t="shared" si="67"/>
        <v>0</v>
      </c>
      <c r="C176">
        <f t="shared" si="68"/>
        <v>0</v>
      </c>
      <c r="D176" s="92">
        <f>IFERROR(VLOOKUP(A176,HistData!E:H,4,FALSE),D175)</f>
        <v>-4.1667291676983353E-6</v>
      </c>
      <c r="F176" s="9" t="str">
        <f t="shared" si="69"/>
        <v>$D$181</v>
      </c>
      <c r="G176" s="92">
        <f t="array" aca="1" ref="G176" ca="1">PRODUCT(1+D176:INDIRECT(F176))-1</f>
        <v>3.0000450006895107E-5</v>
      </c>
      <c r="H176" s="92" t="str">
        <f t="shared" si="70"/>
        <v>NN</v>
      </c>
      <c r="I176" s="60">
        <f t="shared" ca="1" si="58"/>
        <v>2.7225557674703715</v>
      </c>
      <c r="J176" s="60">
        <f t="shared" ca="1" si="59"/>
        <v>2.7225557674703715</v>
      </c>
      <c r="K176" s="67">
        <f>IFERROR(VLOOKUP(A176,HistData!J:M,4,FALSE),K175)</f>
        <v>-2.5001125050772011E-5</v>
      </c>
      <c r="L176" s="9" t="str">
        <f t="shared" si="71"/>
        <v>$K$181</v>
      </c>
      <c r="M176" s="92">
        <f t="array" aca="1" ref="M176" ca="1">PRODUCT(1+K176:INDIRECT(L176))-1</f>
        <v>7.750348765678261E-5</v>
      </c>
      <c r="N176" s="3" t="str">
        <f t="shared" si="72"/>
        <v>NN</v>
      </c>
      <c r="O176" s="60">
        <f t="shared" ca="1" si="60"/>
        <v>102.43568927218931</v>
      </c>
      <c r="P176" s="60">
        <f t="shared" ca="1" si="61"/>
        <v>102.43568927218931</v>
      </c>
      <c r="Q176" s="56" t="b">
        <f t="shared" ca="1" si="73"/>
        <v>1</v>
      </c>
      <c r="R176" s="60">
        <f t="shared" ca="1" si="62"/>
        <v>105.15824503965968</v>
      </c>
      <c r="S176" s="3">
        <f t="shared" ca="1" si="63"/>
        <v>5.3383891289714214E-2</v>
      </c>
      <c r="T176" s="3">
        <f t="shared" si="74"/>
        <v>1970</v>
      </c>
      <c r="U176">
        <f>VLOOKUP(A176,Opt_BS!A:B,2,FALSE)</f>
        <v>1952.29</v>
      </c>
      <c r="V176">
        <f>VLOOKUP(A176,Opt_BS!A:B,2,FALSE)</f>
        <v>1952.29</v>
      </c>
      <c r="W176" s="60" t="str">
        <f t="shared" si="75"/>
        <v>NN</v>
      </c>
      <c r="X176" s="14">
        <f t="shared" si="76"/>
        <v>40.5</v>
      </c>
      <c r="Y176" s="9" t="str">
        <f t="shared" si="77"/>
        <v>$A$182</v>
      </c>
      <c r="Z176" t="str">
        <f t="shared" ca="1" si="78"/>
        <v>09/18/15</v>
      </c>
      <c r="AA176" s="86" t="str">
        <f t="shared" ca="1" si="64"/>
        <v>SPX US 09/18/15 P1970 Index</v>
      </c>
      <c r="AB176">
        <v>40.5</v>
      </c>
      <c r="AD176" s="14">
        <f t="shared" ca="1" si="65"/>
        <v>102.99619744242625</v>
      </c>
      <c r="AE176" s="59">
        <f t="shared" ca="1" si="79"/>
        <v>2.1547867746243288E-3</v>
      </c>
      <c r="AF176" s="59"/>
      <c r="AG176" s="88">
        <f>IFERROR(VLOOKUP(A176,HistData!P:R,3,FALSE),AG175)</f>
        <v>4.518092753386993E-3</v>
      </c>
      <c r="AH176" s="84">
        <f>IFERROR(VLOOKUP(A176,HistData!T:V,3,FALSE),AH175)</f>
        <v>-6.0999999999999943E-3</v>
      </c>
      <c r="AI176" s="1">
        <f t="shared" ca="1" si="80"/>
        <v>102.86594194086125</v>
      </c>
      <c r="AJ176" s="86">
        <f t="shared" si="66"/>
        <v>103.3755879458557</v>
      </c>
      <c r="AK176" s="84"/>
      <c r="AL176" s="1">
        <f t="array" aca="1" ref="AL176" ca="1">PRODUCT(1+AE167:AE176)</f>
        <v>0.99868902705464169</v>
      </c>
      <c r="AM176" s="86">
        <f t="array" ref="AM176">PRODUCT(1+AG76:AG176)</f>
        <v>0.97789395588399497</v>
      </c>
      <c r="AP176" s="40">
        <f t="shared" ca="1" si="81"/>
        <v>2.3633059787626642E-3</v>
      </c>
      <c r="AQ176" s="40">
        <f t="array" aca="1" ref="AQ176" ca="1">PRODUCT(1+$AP$107:AP176)-1</f>
        <v>4.1412223385151048E-3</v>
      </c>
      <c r="AS176" s="40">
        <f t="shared" si="82"/>
        <v>5.2779551399559921E-3</v>
      </c>
    </row>
    <row r="177" spans="1:45" x14ac:dyDescent="0.25">
      <c r="A177" s="97">
        <f>Opt_BS!A176</f>
        <v>42258</v>
      </c>
      <c r="B177">
        <f t="shared" si="67"/>
        <v>0</v>
      </c>
      <c r="C177">
        <f t="shared" si="68"/>
        <v>0</v>
      </c>
      <c r="D177" s="92">
        <f>IFERROR(VLOOKUP(A177,HistData!E:H,4,FALSE),D176)</f>
        <v>1.0833540976307177E-5</v>
      </c>
      <c r="F177" s="9" t="str">
        <f t="shared" si="69"/>
        <v>$D$181</v>
      </c>
      <c r="G177" s="92">
        <f t="array" aca="1" ref="G177" ca="1">PRODUCT(1+D177:INDIRECT(F177))-1</f>
        <v>3.4167321540712337E-5</v>
      </c>
      <c r="H177" s="92" t="str">
        <f t="shared" si="70"/>
        <v>NN</v>
      </c>
      <c r="I177" s="60">
        <f t="shared" ca="1" si="58"/>
        <v>2.7225444233178444</v>
      </c>
      <c r="J177" s="60">
        <f t="shared" ca="1" si="59"/>
        <v>2.7225444233178444</v>
      </c>
      <c r="K177" s="67">
        <f>IFERROR(VLOOKUP(A177,HistData!J:M,4,FALSE),K176)</f>
        <v>7.5005250368409548E-6</v>
      </c>
      <c r="L177" s="9" t="str">
        <f t="shared" si="71"/>
        <v>$K$181</v>
      </c>
      <c r="M177" s="92">
        <f t="array" aca="1" ref="M177" ca="1">PRODUCT(1+K177:INDIRECT(L177))-1</f>
        <v>1.0250717550253086E-4</v>
      </c>
      <c r="N177" s="3" t="str">
        <f t="shared" si="72"/>
        <v>NN</v>
      </c>
      <c r="O177" s="60">
        <f t="shared" ca="1" si="60"/>
        <v>102.43312826471215</v>
      </c>
      <c r="P177" s="60">
        <f t="shared" ca="1" si="61"/>
        <v>102.43312826471215</v>
      </c>
      <c r="Q177" s="56" t="b">
        <f t="shared" ca="1" si="73"/>
        <v>1</v>
      </c>
      <c r="R177" s="60">
        <f t="shared" ca="1" si="62"/>
        <v>105.15567268802999</v>
      </c>
      <c r="S177" s="3">
        <f t="shared" ca="1" si="63"/>
        <v>5.3383891289714214E-2</v>
      </c>
      <c r="T177" s="3">
        <f t="shared" si="74"/>
        <v>1970</v>
      </c>
      <c r="U177">
        <f>VLOOKUP(A177,Opt_BS!A:B,2,FALSE)</f>
        <v>1961.05</v>
      </c>
      <c r="V177">
        <f>VLOOKUP(A177,Opt_BS!A:B,2,FALSE)</f>
        <v>1961.05</v>
      </c>
      <c r="W177" s="60" t="str">
        <f t="shared" si="75"/>
        <v>NN</v>
      </c>
      <c r="X177" s="14">
        <f t="shared" si="76"/>
        <v>28.75</v>
      </c>
      <c r="Y177" s="9" t="str">
        <f t="shared" si="77"/>
        <v>$A$182</v>
      </c>
      <c r="Z177" t="str">
        <f t="shared" ca="1" si="78"/>
        <v>09/18/15</v>
      </c>
      <c r="AA177" s="86" t="str">
        <f t="shared" ca="1" si="64"/>
        <v>SPX US 09/18/15 P1970 Index</v>
      </c>
      <c r="AB177">
        <v>28.75</v>
      </c>
      <c r="AD177" s="14">
        <f t="shared" ca="1" si="65"/>
        <v>103.62088581345071</v>
      </c>
      <c r="AE177" s="59">
        <f t="shared" ca="1" si="79"/>
        <v>6.0651595547851489E-3</v>
      </c>
      <c r="AF177" s="59"/>
      <c r="AG177" s="88">
        <f>IFERROR(VLOOKUP(A177,HistData!P:R,3,FALSE),AG176)</f>
        <v>5.2755814975886661E-3</v>
      </c>
      <c r="AH177" s="84">
        <f>IFERROR(VLOOKUP(A177,HistData!T:V,3,FALSE),AH176)</f>
        <v>-6.0999999999999943E-3</v>
      </c>
      <c r="AI177" s="1">
        <f t="shared" ca="1" si="80"/>
        <v>103.45849548967591</v>
      </c>
      <c r="AJ177" s="86">
        <f t="shared" si="66"/>
        <v>103.9209542849252</v>
      </c>
      <c r="AK177" s="84"/>
      <c r="AL177" s="1">
        <f t="array" aca="1" ref="AL177" ca="1">PRODUCT(1+AE168:AE177)</f>
        <v>1.0045718309205995</v>
      </c>
      <c r="AM177" s="86">
        <f t="array" ref="AM177">PRODUCT(1+AG77:AG177)</f>
        <v>0.98191499299833018</v>
      </c>
      <c r="AP177" s="40">
        <f t="shared" ca="1" si="81"/>
        <v>-7.8957805719648277E-4</v>
      </c>
      <c r="AQ177" s="40">
        <f t="array" aca="1" ref="AQ177" ca="1">PRODUCT(1+$AP$107:AP177)-1</f>
        <v>3.3483744630302681E-3</v>
      </c>
      <c r="AS177" s="40">
        <f t="shared" si="82"/>
        <v>4.4870382986135215E-3</v>
      </c>
    </row>
    <row r="178" spans="1:45" x14ac:dyDescent="0.25">
      <c r="A178" s="97">
        <f>Opt_BS!A177</f>
        <v>42261</v>
      </c>
      <c r="B178">
        <f t="shared" si="67"/>
        <v>0</v>
      </c>
      <c r="C178">
        <f t="shared" si="68"/>
        <v>0</v>
      </c>
      <c r="D178" s="92">
        <f>IFERROR(VLOOKUP(A178,HistData!E:H,4,FALSE),D177)</f>
        <v>-6.6667222226035605E-6</v>
      </c>
      <c r="F178" s="9" t="str">
        <f t="shared" si="69"/>
        <v>$D$181</v>
      </c>
      <c r="G178" s="92">
        <f t="array" aca="1" ref="G178" ca="1">PRODUCT(1+D178:INDIRECT(F178))-1</f>
        <v>2.333352777950104E-5</v>
      </c>
      <c r="H178" s="92" t="str">
        <f t="shared" si="70"/>
        <v>NN</v>
      </c>
      <c r="I178" s="60">
        <f t="shared" ca="1" si="58"/>
        <v>2.7225739181144144</v>
      </c>
      <c r="J178" s="60">
        <f t="shared" ca="1" si="59"/>
        <v>2.7225739181144144</v>
      </c>
      <c r="K178" s="67">
        <f>IFERROR(VLOOKUP(A178,HistData!J:M,4,FALSE),K177)</f>
        <v>-8.250515657237667E-5</v>
      </c>
      <c r="L178" s="9" t="str">
        <f t="shared" si="71"/>
        <v>$K$181</v>
      </c>
      <c r="M178" s="92">
        <f t="array" aca="1" ref="M178" ca="1">PRODUCT(1+K178:INDIRECT(L178))-1</f>
        <v>9.5005937871039947E-5</v>
      </c>
      <c r="N178" s="3" t="str">
        <f t="shared" si="72"/>
        <v>NN</v>
      </c>
      <c r="O178" s="60">
        <f t="shared" ca="1" si="60"/>
        <v>102.4338965669553</v>
      </c>
      <c r="P178" s="60">
        <f t="shared" ca="1" si="61"/>
        <v>102.4338965669553</v>
      </c>
      <c r="Q178" s="56" t="b">
        <f t="shared" ca="1" si="73"/>
        <v>1</v>
      </c>
      <c r="R178" s="60">
        <f t="shared" ca="1" si="62"/>
        <v>105.15647048506972</v>
      </c>
      <c r="S178" s="3">
        <f t="shared" ca="1" si="63"/>
        <v>5.3383891289714214E-2</v>
      </c>
      <c r="T178" s="3">
        <f t="shared" si="74"/>
        <v>1970</v>
      </c>
      <c r="U178">
        <f>VLOOKUP(A178,Opt_BS!A:B,2,FALSE)</f>
        <v>1953.03</v>
      </c>
      <c r="V178">
        <f>VLOOKUP(A178,Opt_BS!A:B,2,FALSE)</f>
        <v>1953.03</v>
      </c>
      <c r="W178" s="60" t="str">
        <f t="shared" si="75"/>
        <v>NN</v>
      </c>
      <c r="X178" s="14">
        <f t="shared" si="76"/>
        <v>28.75</v>
      </c>
      <c r="Y178" s="9" t="str">
        <f t="shared" si="77"/>
        <v>$A$182</v>
      </c>
      <c r="Z178" t="str">
        <f t="shared" ca="1" si="78"/>
        <v>09/18/15</v>
      </c>
      <c r="AA178" s="86" t="str">
        <f t="shared" ca="1" si="64"/>
        <v>SPX US 09/18/15 P1970 Index</v>
      </c>
      <c r="AB178" s="86">
        <v>28.75</v>
      </c>
      <c r="AD178" s="14">
        <f t="shared" ca="1" si="65"/>
        <v>103.62168361049044</v>
      </c>
      <c r="AE178" s="59">
        <f t="shared" ca="1" si="79"/>
        <v>7.6991914657043026E-6</v>
      </c>
      <c r="AF178" s="59"/>
      <c r="AG178" s="88">
        <f>IFERROR(VLOOKUP(A178,HistData!P:R,3,FALSE),AG177)</f>
        <v>-2.711412827741122E-3</v>
      </c>
      <c r="AH178" s="84">
        <f>IFERROR(VLOOKUP(A178,HistData!T:V,3,FALSE),AH177)</f>
        <v>-6.0999999999999943E-3</v>
      </c>
      <c r="AI178" s="1">
        <f t="shared" ca="1" si="80"/>
        <v>103.45925201774212</v>
      </c>
      <c r="AJ178" s="86">
        <f t="shared" si="66"/>
        <v>103.63918167640595</v>
      </c>
      <c r="AK178" s="84"/>
      <c r="AL178" s="1">
        <f t="array" aca="1" ref="AL178" ca="1">PRODUCT(1+AE169:AE178)</f>
        <v>1.0081774155837451</v>
      </c>
      <c r="AM178" s="86">
        <f t="array" ref="AM178">PRODUCT(1+AG78:AG178)</f>
        <v>0.97834925255737282</v>
      </c>
      <c r="AP178" s="40">
        <f t="shared" ca="1" si="81"/>
        <v>-2.7191120192068263E-3</v>
      </c>
      <c r="AQ178" s="40">
        <f t="array" aca="1" ref="AQ178" ca="1">PRODUCT(1+$AP$107:AP178)-1</f>
        <v>6.2015783857627405E-4</v>
      </c>
      <c r="AS178" s="40">
        <f t="shared" si="82"/>
        <v>-4.0896458529868784E-3</v>
      </c>
    </row>
    <row r="179" spans="1:45" x14ac:dyDescent="0.25">
      <c r="A179" s="97">
        <f>Opt_BS!A178</f>
        <v>42262</v>
      </c>
      <c r="B179">
        <f t="shared" si="67"/>
        <v>0</v>
      </c>
      <c r="C179">
        <f t="shared" si="68"/>
        <v>0</v>
      </c>
      <c r="D179" s="92">
        <f>IFERROR(VLOOKUP(A179,HistData!E:H,4,FALSE),D178)</f>
        <v>1.7500262503800101E-5</v>
      </c>
      <c r="F179" s="9" t="str">
        <f t="shared" si="69"/>
        <v>$D$181</v>
      </c>
      <c r="G179" s="92">
        <f t="array" aca="1" ref="G179" ca="1">PRODUCT(1+D179:INDIRECT(F179))-1</f>
        <v>3.0000450006673063E-5</v>
      </c>
      <c r="H179" s="92" t="str">
        <f t="shared" si="70"/>
        <v>NN</v>
      </c>
      <c r="I179" s="60">
        <f t="shared" ca="1" si="58"/>
        <v>2.722555767470372</v>
      </c>
      <c r="J179" s="60">
        <f t="shared" ca="1" si="59"/>
        <v>2.722555767470372</v>
      </c>
      <c r="K179" s="67">
        <f>IFERROR(VLOOKUP(A179,HistData!J:M,4,FALSE),K178)</f>
        <v>1.2501812762799602E-5</v>
      </c>
      <c r="L179" s="9" t="str">
        <f t="shared" si="71"/>
        <v>$K$181</v>
      </c>
      <c r="M179" s="92">
        <f t="array" aca="1" ref="M179" ca="1">PRODUCT(1+K179:INDIRECT(L179))-1</f>
        <v>1.7752574123264253E-4</v>
      </c>
      <c r="N179" s="3" t="str">
        <f t="shared" si="72"/>
        <v>NN</v>
      </c>
      <c r="O179" s="60">
        <f t="shared" ca="1" si="60"/>
        <v>102.42544524228072</v>
      </c>
      <c r="P179" s="60">
        <f t="shared" ca="1" si="61"/>
        <v>102.42544524228072</v>
      </c>
      <c r="Q179" s="56" t="b">
        <f t="shared" ca="1" si="73"/>
        <v>1</v>
      </c>
      <c r="R179" s="60">
        <f t="shared" ca="1" si="62"/>
        <v>105.14800100975108</v>
      </c>
      <c r="S179" s="3">
        <f t="shared" ca="1" si="63"/>
        <v>5.3383891289714214E-2</v>
      </c>
      <c r="T179" s="3">
        <f t="shared" si="74"/>
        <v>1970</v>
      </c>
      <c r="U179">
        <f>VLOOKUP(A179,Opt_BS!A:B,2,FALSE)</f>
        <v>1978.09</v>
      </c>
      <c r="V179">
        <f>VLOOKUP(A179,Opt_BS!A:B,2,FALSE)</f>
        <v>1978.09</v>
      </c>
      <c r="W179" s="60" t="str">
        <f t="shared" si="75"/>
        <v>NN</v>
      </c>
      <c r="X179" s="14">
        <f t="shared" si="76"/>
        <v>14.7</v>
      </c>
      <c r="Y179" s="9" t="str">
        <f t="shared" si="77"/>
        <v>$A$182</v>
      </c>
      <c r="Z179" t="str">
        <f t="shared" ca="1" si="78"/>
        <v>09/18/15</v>
      </c>
      <c r="AA179" s="86" t="str">
        <f t="shared" ca="1" si="64"/>
        <v>SPX US 09/18/15 P1970 Index</v>
      </c>
      <c r="AB179">
        <v>14.7</v>
      </c>
      <c r="AD179" s="14">
        <f t="shared" ca="1" si="65"/>
        <v>104.36325780779228</v>
      </c>
      <c r="AE179" s="59">
        <f t="shared" ca="1" si="79"/>
        <v>7.1565542216953659E-3</v>
      </c>
      <c r="AF179" s="59"/>
      <c r="AG179" s="88">
        <f>IFERROR(VLOOKUP(A179,HistData!P:R,3,FALSE),AG178)</f>
        <v>1.1313651941603498E-2</v>
      </c>
      <c r="AH179" s="84">
        <f>IFERROR(VLOOKUP(A179,HistData!T:V,3,FALSE),AH178)</f>
        <v>-6.0999999999999943E-3</v>
      </c>
      <c r="AI179" s="1">
        <f t="shared" ca="1" si="80"/>
        <v>104.16246530194424</v>
      </c>
      <c r="AJ179" s="86">
        <f t="shared" si="66"/>
        <v>104.81171930540542</v>
      </c>
      <c r="AK179" s="84"/>
      <c r="AL179" s="1">
        <f t="array" aca="1" ref="AL179" ca="1">PRODUCT(1+AE170:AE179)</f>
        <v>1.0372205275335562</v>
      </c>
      <c r="AM179" s="86">
        <f t="array" ref="AM179">PRODUCT(1+AG79:AG179)</f>
        <v>0.99054362590659184</v>
      </c>
      <c r="AP179" s="40">
        <f t="shared" ca="1" si="81"/>
        <v>4.1570977199081316E-3</v>
      </c>
      <c r="AQ179" s="40">
        <f t="array" aca="1" ref="AQ179" ca="1">PRODUCT(1+$AP$107:AP179)-1</f>
        <v>4.7798336152211629E-3</v>
      </c>
      <c r="AS179" s="40">
        <f t="shared" si="82"/>
        <v>1.2831344116577714E-2</v>
      </c>
    </row>
    <row r="180" spans="1:45" x14ac:dyDescent="0.25">
      <c r="A180" s="97">
        <f>Opt_BS!A179</f>
        <v>42263</v>
      </c>
      <c r="B180">
        <f t="shared" si="67"/>
        <v>0</v>
      </c>
      <c r="C180">
        <f t="shared" si="68"/>
        <v>0</v>
      </c>
      <c r="D180" s="92">
        <f>IFERROR(VLOOKUP(A180,HistData!E:H,4,FALSE),D179)</f>
        <v>1.6666625000327784E-5</v>
      </c>
      <c r="F180" s="9" t="str">
        <f t="shared" si="69"/>
        <v>$D$181</v>
      </c>
      <c r="G180" s="92">
        <f t="array" aca="1" ref="G180" ca="1">PRODUCT(1+D180:INDIRECT(F180))-1</f>
        <v>1.2499968750079304E-5</v>
      </c>
      <c r="H180" s="92" t="str">
        <f t="shared" si="70"/>
        <v>NN</v>
      </c>
      <c r="I180" s="60">
        <f t="shared" ca="1" si="58"/>
        <v>2.722603412910984</v>
      </c>
      <c r="J180" s="60">
        <f t="shared" ca="1" si="59"/>
        <v>2.722603412910984</v>
      </c>
      <c r="K180" s="67">
        <f>IFERROR(VLOOKUP(A180,HistData!J:M,4,FALSE),K179)</f>
        <v>1.4001855245826533E-4</v>
      </c>
      <c r="L180" s="9" t="str">
        <f t="shared" si="71"/>
        <v>$K$181</v>
      </c>
      <c r="M180" s="92">
        <f t="array" aca="1" ref="M180" ca="1">PRODUCT(1+K180:INDIRECT(L180))-1</f>
        <v>1.6502186539724129E-4</v>
      </c>
      <c r="N180" s="3" t="str">
        <f t="shared" si="72"/>
        <v>NN</v>
      </c>
      <c r="O180" s="60">
        <f t="shared" ca="1" si="60"/>
        <v>102.42672574601929</v>
      </c>
      <c r="P180" s="60">
        <f t="shared" ca="1" si="61"/>
        <v>102.42672574601929</v>
      </c>
      <c r="Q180" s="56" t="b">
        <f t="shared" ca="1" si="73"/>
        <v>1</v>
      </c>
      <c r="R180" s="60">
        <f t="shared" ca="1" si="62"/>
        <v>105.14932915893027</v>
      </c>
      <c r="S180" s="3">
        <f t="shared" ca="1" si="63"/>
        <v>5.3383891289714214E-2</v>
      </c>
      <c r="T180" s="3">
        <f t="shared" si="74"/>
        <v>1970</v>
      </c>
      <c r="U180">
        <f>VLOOKUP(A180,Opt_BS!A:B,2,FALSE)</f>
        <v>1995.31</v>
      </c>
      <c r="V180">
        <f>VLOOKUP(A180,Opt_BS!A:B,2,FALSE)</f>
        <v>1995.31</v>
      </c>
      <c r="W180" s="60" t="str">
        <f t="shared" si="75"/>
        <v>NN</v>
      </c>
      <c r="X180" s="14">
        <f t="shared" si="76"/>
        <v>8.35</v>
      </c>
      <c r="Y180" s="9" t="str">
        <f t="shared" si="77"/>
        <v>$A$182</v>
      </c>
      <c r="Z180" t="str">
        <f t="shared" ca="1" si="78"/>
        <v>09/18/15</v>
      </c>
      <c r="AA180" s="86" t="str">
        <f t="shared" ca="1" si="64"/>
        <v>SPX US 09/18/15 P1970 Index</v>
      </c>
      <c r="AB180">
        <v>8.35</v>
      </c>
      <c r="AD180" s="14">
        <f t="shared" ca="1" si="65"/>
        <v>104.70357366666116</v>
      </c>
      <c r="AE180" s="59">
        <f t="shared" ca="1" si="79"/>
        <v>3.2608780716258945E-3</v>
      </c>
      <c r="AF180" s="59"/>
      <c r="AG180" s="88">
        <f>IFERROR(VLOOKUP(A180,HistData!P:R,3,FALSE),AG179)</f>
        <v>5.8303592275108507E-3</v>
      </c>
      <c r="AH180" s="84">
        <f>IFERROR(VLOOKUP(A180,HistData!T:V,3,FALSE),AH179)</f>
        <v>-6.0999999999999943E-3</v>
      </c>
      <c r="AI180" s="1">
        <f t="shared" ca="1" si="80"/>
        <v>104.48506174637959</v>
      </c>
      <c r="AJ180" s="86">
        <f t="shared" si="66"/>
        <v>105.42280928020897</v>
      </c>
      <c r="AK180" s="84"/>
      <c r="AL180" s="1">
        <f t="array" aca="1" ref="AL180" ca="1">PRODUCT(1+AE171:AE180)</f>
        <v>1.0199475242912321</v>
      </c>
      <c r="AM180" s="86">
        <f t="array" ref="AM180">PRODUCT(1+AG80:AG180)</f>
        <v>0.99487404226377563</v>
      </c>
      <c r="AP180" s="40">
        <f t="shared" ca="1" si="81"/>
        <v>2.5694811558849562E-3</v>
      </c>
      <c r="AQ180" s="40">
        <f t="array" aca="1" ref="AQ180" ca="1">PRODUCT(1+$AP$107:AP180)-1</f>
        <v>7.3615964635087572E-3</v>
      </c>
      <c r="AS180" s="40">
        <f t="shared" si="82"/>
        <v>8.7053672987578157E-3</v>
      </c>
    </row>
    <row r="181" spans="1:45" x14ac:dyDescent="0.25">
      <c r="A181" s="97">
        <f>Opt_BS!A180</f>
        <v>42264</v>
      </c>
      <c r="B181">
        <f t="shared" si="67"/>
        <v>0</v>
      </c>
      <c r="C181">
        <f t="shared" si="68"/>
        <v>0</v>
      </c>
      <c r="D181" s="92">
        <f>IFERROR(VLOOKUP(A181,HistData!E:H,4,FALSE),D180)</f>
        <v>-4.166586807241579E-6</v>
      </c>
      <c r="F181" s="9" t="str">
        <f t="shared" si="69"/>
        <v>$D$181</v>
      </c>
      <c r="G181" s="92">
        <f t="array" aca="1" ref="G181" ca="1">PRODUCT(1+D181:INDIRECT(F181))-1</f>
        <v>-4.166586807241579E-6</v>
      </c>
      <c r="H181" s="92" t="str">
        <f t="shared" si="70"/>
        <v>NN</v>
      </c>
      <c r="I181" s="60">
        <f t="shared" ca="1" si="58"/>
        <v>2.7226487895210916</v>
      </c>
      <c r="J181" s="60">
        <f t="shared" ca="1" si="59"/>
        <v>2.7226487895210916</v>
      </c>
      <c r="K181" s="67">
        <f>IFERROR(VLOOKUP(A181,HistData!J:M,4,FALSE),K180)</f>
        <v>2.4999812501480534E-5</v>
      </c>
      <c r="L181" s="9" t="str">
        <f t="shared" si="71"/>
        <v>$K$181</v>
      </c>
      <c r="M181" s="92">
        <f t="array" aca="1" ref="M181" ca="1">PRODUCT(1+K181:INDIRECT(L181))-1</f>
        <v>2.4999812501480534E-5</v>
      </c>
      <c r="N181" s="3" t="str">
        <f t="shared" si="72"/>
        <v>NN</v>
      </c>
      <c r="O181" s="60">
        <f t="shared" ca="1" si="60"/>
        <v>102.44106738789128</v>
      </c>
      <c r="P181" s="60">
        <f t="shared" ca="1" si="61"/>
        <v>102.44106738789128</v>
      </c>
      <c r="Q181" s="56" t="b">
        <f t="shared" ca="1" si="73"/>
        <v>1</v>
      </c>
      <c r="R181" s="60">
        <f t="shared" ca="1" si="62"/>
        <v>105.16371617741237</v>
      </c>
      <c r="S181" s="3">
        <f t="shared" ca="1" si="63"/>
        <v>5.3383891289714214E-2</v>
      </c>
      <c r="T181" s="3">
        <f t="shared" si="74"/>
        <v>1970</v>
      </c>
      <c r="U181">
        <f>VLOOKUP(A181,Opt_BS!A:B,2,FALSE)</f>
        <v>1990.2</v>
      </c>
      <c r="V181">
        <f>VLOOKUP(A181,Opt_BS!A:B,2,FALSE)</f>
        <v>1990.2</v>
      </c>
      <c r="W181" s="60" t="str">
        <f t="shared" si="75"/>
        <v>NN</v>
      </c>
      <c r="X181" s="14">
        <f t="shared" si="76"/>
        <v>3</v>
      </c>
      <c r="Y181" s="9" t="str">
        <f t="shared" si="77"/>
        <v>$A$182</v>
      </c>
      <c r="Z181" t="str">
        <f t="shared" ca="1" si="78"/>
        <v>09/18/15</v>
      </c>
      <c r="AA181" s="86" t="str">
        <f t="shared" ca="1" si="64"/>
        <v>SPX US 09/18/15 P1970 Index</v>
      </c>
      <c r="AB181">
        <v>3</v>
      </c>
      <c r="AD181" s="14">
        <f t="shared" ca="1" si="65"/>
        <v>105.00356450354323</v>
      </c>
      <c r="AE181" s="59">
        <f t="shared" ca="1" si="79"/>
        <v>2.8651442006855099E-3</v>
      </c>
      <c r="AF181" s="59"/>
      <c r="AG181" s="88">
        <f>IFERROR(VLOOKUP(A181,HistData!P:R,3,FALSE),AG180)</f>
        <v>2.8253271344151898E-3</v>
      </c>
      <c r="AH181" s="84">
        <f>IFERROR(VLOOKUP(A181,HistData!T:V,3,FALSE),AH180)</f>
        <v>-6.0999999999999943E-3</v>
      </c>
      <c r="AI181" s="1">
        <f t="shared" ca="1" si="80"/>
        <v>104.76938635778153</v>
      </c>
      <c r="AJ181" s="86">
        <f t="shared" si="66"/>
        <v>105.72066320385461</v>
      </c>
      <c r="AK181" s="84"/>
      <c r="AL181" s="1">
        <f t="array" aca="1" ref="AL181" ca="1">PRODUCT(1+AE172:AE181)</f>
        <v>1.0218782121086094</v>
      </c>
      <c r="AM181" s="86">
        <f t="array" ref="AM181">PRODUCT(1+AG81:AG181)</f>
        <v>0.99867261441632738</v>
      </c>
      <c r="AP181" s="40">
        <f t="shared" ca="1" si="81"/>
        <v>-3.9817066270320112E-5</v>
      </c>
      <c r="AQ181" s="40">
        <f t="array" aca="1" ref="AQ181" ca="1">PRODUCT(1+$AP$107:AP181)-1</f>
        <v>7.3214862800641267E-3</v>
      </c>
      <c r="AS181" s="40">
        <f t="shared" si="82"/>
        <v>-2.5610055580335134E-3</v>
      </c>
    </row>
    <row r="182" spans="1:45" x14ac:dyDescent="0.25">
      <c r="A182" s="97">
        <f>Opt_BS!A181</f>
        <v>42265</v>
      </c>
      <c r="B182">
        <f t="shared" si="67"/>
        <v>1</v>
      </c>
      <c r="C182">
        <f t="shared" si="68"/>
        <v>1</v>
      </c>
      <c r="D182" s="92">
        <f>IFERROR(VLOOKUP(A182,HistData!E:H,4,FALSE),D181)</f>
        <v>-2.4999625004573645E-6</v>
      </c>
      <c r="F182" s="9" t="str">
        <f t="shared" si="69"/>
        <v>$D$201</v>
      </c>
      <c r="G182" s="92">
        <f t="array" aca="1" ref="G182" ca="1">PRODUCT(1+D182:INDIRECT(F182))-1</f>
        <v>-4.2499362509551553E-5</v>
      </c>
      <c r="H182" s="92">
        <f t="shared" ca="1" si="70"/>
        <v>-4.2499362509551553E-5</v>
      </c>
      <c r="I182" s="60">
        <f t="shared" ca="1" si="58"/>
        <v>4.2668799263770847</v>
      </c>
      <c r="J182" s="60">
        <f t="shared" ca="1" si="59"/>
        <v>2.0836322666306839</v>
      </c>
      <c r="K182" s="67">
        <f>IFERROR(VLOOKUP(A182,HistData!J:M,4,FALSE),K181)</f>
        <v>0</v>
      </c>
      <c r="L182" s="9" t="str">
        <f t="shared" si="71"/>
        <v>$K$201</v>
      </c>
      <c r="M182" s="92">
        <f t="array" aca="1" ref="M182" ca="1">PRODUCT(1+K182:INDIRECT(L182))-1</f>
        <v>-3.9998700041898871E-5</v>
      </c>
      <c r="N182" s="3">
        <f t="shared" ca="1" si="72"/>
        <v>-3.9998700041898871E-5</v>
      </c>
      <c r="O182" s="60">
        <f t="shared" ca="1" si="60"/>
        <v>102.44362839536844</v>
      </c>
      <c r="P182" s="60">
        <f t="shared" ca="1" si="61"/>
        <v>102.44362839536844</v>
      </c>
      <c r="Q182" s="56" t="b">
        <f t="shared" ca="1" si="73"/>
        <v>1</v>
      </c>
      <c r="R182" s="60">
        <f t="shared" ca="1" si="62"/>
        <v>106.71050832174552</v>
      </c>
      <c r="S182" s="3">
        <f t="shared" ca="1" si="63"/>
        <v>5.4581191493660031E-2</v>
      </c>
      <c r="T182" s="3">
        <f t="shared" si="74"/>
        <v>1955</v>
      </c>
      <c r="U182">
        <f>VLOOKUP(A182,Opt_BS!A:B,2,FALSE)</f>
        <v>1958.03</v>
      </c>
      <c r="V182">
        <f>VLOOKUP(A182,Opt_BS!A:B,2,FALSE)</f>
        <v>1958.03</v>
      </c>
      <c r="W182" s="60">
        <f t="shared" si="75"/>
        <v>40</v>
      </c>
      <c r="X182" s="14">
        <f t="shared" si="76"/>
        <v>40</v>
      </c>
      <c r="Y182" s="9" t="str">
        <f t="shared" si="77"/>
        <v>$A$202</v>
      </c>
      <c r="Z182" t="str">
        <f t="shared" ca="1" si="78"/>
        <v>10/16/15</v>
      </c>
      <c r="AA182" s="86" t="str">
        <f t="shared" ca="1" si="64"/>
        <v>SPX US 10/16/15 P1955 Index</v>
      </c>
      <c r="AB182">
        <v>40</v>
      </c>
      <c r="AD182" s="14">
        <f t="shared" ca="1" si="65"/>
        <v>104.57515267015695</v>
      </c>
      <c r="AE182" s="59">
        <f t="shared" ca="1" si="79"/>
        <v>-4.0799741933695843E-3</v>
      </c>
      <c r="AF182" s="59"/>
      <c r="AG182" s="88">
        <f>IFERROR(VLOOKUP(A182,HistData!P:R,3,FALSE),AG181)</f>
        <v>-1.4377831420918641E-2</v>
      </c>
      <c r="AH182" s="84">
        <f>IFERROR(VLOOKUP(A182,HistData!T:V,3,FALSE),AH181)</f>
        <v>-6.0999999999999943E-3</v>
      </c>
      <c r="AI182" s="1">
        <f t="shared" ca="1" si="80"/>
        <v>104.36340547621316</v>
      </c>
      <c r="AJ182" s="86">
        <f t="shared" si="66"/>
        <v>104.20062933060187</v>
      </c>
      <c r="AK182" s="84"/>
      <c r="AL182" s="1">
        <f t="array" aca="1" ref="AL182" ca="1">PRODUCT(1+AE173:AE182)</f>
        <v>1.0279831695902422</v>
      </c>
      <c r="AM182" s="86">
        <f t="array" ref="AM182">PRODUCT(1+AG82:AG182)</f>
        <v>0.98875855895262754</v>
      </c>
      <c r="AP182" s="40">
        <f t="shared" ca="1" si="81"/>
        <v>-1.0297857227549057E-2</v>
      </c>
      <c r="AQ182" s="40">
        <f t="array" aca="1" ref="AQ182" ca="1">PRODUCT(1+$AP$107:AP182)-1</f>
        <v>-3.0517665678905237E-3</v>
      </c>
      <c r="AS182" s="40">
        <f t="shared" si="82"/>
        <v>-1.6164204602552523E-2</v>
      </c>
    </row>
    <row r="183" spans="1:45" x14ac:dyDescent="0.25">
      <c r="A183" s="97">
        <f>Opt_BS!A182</f>
        <v>42268</v>
      </c>
      <c r="B183">
        <f t="shared" si="67"/>
        <v>0</v>
      </c>
      <c r="C183">
        <f t="shared" si="68"/>
        <v>0</v>
      </c>
      <c r="D183" s="92">
        <f>IFERROR(VLOOKUP(A183,HistData!E:H,4,FALSE),D182)</f>
        <v>2.499968750235837E-6</v>
      </c>
      <c r="F183" s="9" t="str">
        <f t="shared" si="69"/>
        <v>$D$201</v>
      </c>
      <c r="G183" s="92">
        <f t="array" aca="1" ref="G183" ca="1">PRODUCT(1+D183:INDIRECT(F183))-1</f>
        <v>-3.9999500006770994E-5</v>
      </c>
      <c r="H183" s="92" t="str">
        <f t="shared" si="70"/>
        <v>NN</v>
      </c>
      <c r="I183" s="60">
        <f t="shared" ca="1" si="58"/>
        <v>4.266869259337275</v>
      </c>
      <c r="J183" s="60">
        <f t="shared" ca="1" si="59"/>
        <v>4.266869259337275</v>
      </c>
      <c r="K183" s="67">
        <f>IFERROR(VLOOKUP(A183,HistData!J:M,4,FALSE),K182)</f>
        <v>-2.4999187526408839E-5</v>
      </c>
      <c r="L183" s="9" t="str">
        <f t="shared" si="71"/>
        <v>$K$201</v>
      </c>
      <c r="M183" s="92">
        <f t="array" aca="1" ref="M183" ca="1">PRODUCT(1+K183:INDIRECT(L183))-1</f>
        <v>-3.9998700041898871E-5</v>
      </c>
      <c r="N183" s="3" t="str">
        <f t="shared" si="72"/>
        <v>NN</v>
      </c>
      <c r="O183" s="60">
        <f t="shared" ca="1" si="60"/>
        <v>102.44362839536844</v>
      </c>
      <c r="P183" s="60">
        <f t="shared" ca="1" si="61"/>
        <v>102.44362839536844</v>
      </c>
      <c r="Q183" s="56" t="b">
        <f t="shared" ca="1" si="73"/>
        <v>1</v>
      </c>
      <c r="R183" s="60">
        <f t="shared" ca="1" si="62"/>
        <v>106.7104976547057</v>
      </c>
      <c r="S183" s="3">
        <f t="shared" ca="1" si="63"/>
        <v>5.4581191493660031E-2</v>
      </c>
      <c r="T183" s="3">
        <f t="shared" si="74"/>
        <v>1955</v>
      </c>
      <c r="U183">
        <f>VLOOKUP(A183,Opt_BS!A:B,2,FALSE)</f>
        <v>1966.97</v>
      </c>
      <c r="V183">
        <f>VLOOKUP(A183,Opt_BS!A:B,2,FALSE)</f>
        <v>1966.97</v>
      </c>
      <c r="W183" s="60" t="str">
        <f t="shared" si="75"/>
        <v>NN</v>
      </c>
      <c r="X183" s="14">
        <f t="shared" si="76"/>
        <v>34.549999999999997</v>
      </c>
      <c r="Y183" s="9" t="str">
        <f t="shared" si="77"/>
        <v>$A$202</v>
      </c>
      <c r="Z183" t="str">
        <f t="shared" ca="1" si="78"/>
        <v>10/16/15</v>
      </c>
      <c r="AA183" s="86" t="str">
        <f t="shared" ca="1" si="64"/>
        <v>SPX US 10/16/15 P1955 Index</v>
      </c>
      <c r="AB183">
        <v>34.549999999999997</v>
      </c>
      <c r="AD183" s="14">
        <f t="shared" ca="1" si="65"/>
        <v>104.82471748859975</v>
      </c>
      <c r="AE183" s="59">
        <f t="shared" ca="1" si="79"/>
        <v>2.3864638211903433E-3</v>
      </c>
      <c r="AF183" s="59"/>
      <c r="AG183" s="88">
        <f>IFERROR(VLOOKUP(A183,HistData!P:R,3,FALSE),AG182)</f>
        <v>4.9519898544598817E-3</v>
      </c>
      <c r="AH183" s="84">
        <f>IFERROR(VLOOKUP(A183,HistData!T:V,3,FALSE),AH182)</f>
        <v>-6.0999999999999943E-3</v>
      </c>
      <c r="AI183" s="1">
        <f t="shared" ca="1" si="80"/>
        <v>104.59995215943844</v>
      </c>
      <c r="AJ183" s="86">
        <f t="shared" si="66"/>
        <v>104.71662978987534</v>
      </c>
      <c r="AK183" s="84"/>
      <c r="AL183" s="1">
        <f t="array" aca="1" ref="AL183" ca="1">PRODUCT(1+AE174:AE183)</f>
        <v>1.0304364142332618</v>
      </c>
      <c r="AM183" s="86">
        <f t="array" ref="AM183">PRODUCT(1+AG83:AG183)</f>
        <v>0.98818341821804268</v>
      </c>
      <c r="AP183" s="40">
        <f t="shared" ca="1" si="81"/>
        <v>2.5655260332695384E-3</v>
      </c>
      <c r="AQ183" s="40">
        <f t="array" aca="1" ref="AQ183" ca="1">PRODUCT(1+$AP$107:AP183)-1</f>
        <v>-4.9406992119838122E-4</v>
      </c>
      <c r="AS183" s="40">
        <f t="shared" si="82"/>
        <v>4.5658135983617232E-3</v>
      </c>
    </row>
    <row r="184" spans="1:45" x14ac:dyDescent="0.25">
      <c r="A184" s="97">
        <f>Opt_BS!A183</f>
        <v>42269</v>
      </c>
      <c r="B184">
        <f t="shared" si="67"/>
        <v>0</v>
      </c>
      <c r="C184">
        <f t="shared" si="68"/>
        <v>0</v>
      </c>
      <c r="D184" s="92">
        <f>IFERROR(VLOOKUP(A184,HistData!E:H,4,FALSE),D183)</f>
        <v>1.2499812502841934E-5</v>
      </c>
      <c r="F184" s="9" t="str">
        <f t="shared" si="69"/>
        <v>$D$201</v>
      </c>
      <c r="G184" s="92">
        <f t="array" aca="1" ref="G184" ca="1">PRODUCT(1+D184:INDIRECT(F184))-1</f>
        <v>-4.2499362509551553E-5</v>
      </c>
      <c r="H184" s="92" t="str">
        <f t="shared" si="70"/>
        <v>NN</v>
      </c>
      <c r="I184" s="60">
        <f t="shared" ca="1" si="58"/>
        <v>4.2668799263770847</v>
      </c>
      <c r="J184" s="60">
        <f t="shared" ca="1" si="59"/>
        <v>4.2668799263770847</v>
      </c>
      <c r="K184" s="67">
        <f>IFERROR(VLOOKUP(A184,HistData!J:M,4,FALSE),K183)</f>
        <v>-2.7499793751495361E-5</v>
      </c>
      <c r="L184" s="9" t="str">
        <f t="shared" si="71"/>
        <v>$K$201</v>
      </c>
      <c r="M184" s="92">
        <f t="array" aca="1" ref="M184" ca="1">PRODUCT(1+K184:INDIRECT(L184))-1</f>
        <v>-1.4999887500533049E-5</v>
      </c>
      <c r="N184" s="3" t="str">
        <f t="shared" si="72"/>
        <v>NN</v>
      </c>
      <c r="O184" s="60">
        <f t="shared" ca="1" si="60"/>
        <v>102.44106738789129</v>
      </c>
      <c r="P184" s="60">
        <f t="shared" ca="1" si="61"/>
        <v>102.44106738789129</v>
      </c>
      <c r="Q184" s="56" t="b">
        <f t="shared" ca="1" si="73"/>
        <v>1</v>
      </c>
      <c r="R184" s="60">
        <f t="shared" ca="1" si="62"/>
        <v>106.70794731426838</v>
      </c>
      <c r="S184" s="3">
        <f t="shared" ca="1" si="63"/>
        <v>5.4581191493660031E-2</v>
      </c>
      <c r="T184" s="3">
        <f t="shared" si="74"/>
        <v>1955</v>
      </c>
      <c r="U184">
        <f>VLOOKUP(A184,Opt_BS!A:B,2,FALSE)</f>
        <v>1942.74</v>
      </c>
      <c r="V184">
        <f>VLOOKUP(A184,Opt_BS!A:B,2,FALSE)</f>
        <v>1942.74</v>
      </c>
      <c r="W184" s="60" t="str">
        <f t="shared" si="75"/>
        <v>NN</v>
      </c>
      <c r="X184" s="14">
        <f t="shared" si="76"/>
        <v>50.85</v>
      </c>
      <c r="Y184" s="9" t="str">
        <f t="shared" si="77"/>
        <v>$A$202</v>
      </c>
      <c r="Z184" t="str">
        <f t="shared" ca="1" si="78"/>
        <v>10/16/15</v>
      </c>
      <c r="AA184" s="86" t="str">
        <f t="shared" ca="1" si="64"/>
        <v>SPX US 10/16/15 P1955 Index</v>
      </c>
      <c r="AB184">
        <v>50.85</v>
      </c>
      <c r="AD184" s="14">
        <f t="shared" ca="1" si="65"/>
        <v>103.93249372681576</v>
      </c>
      <c r="AE184" s="59">
        <f t="shared" ca="1" si="79"/>
        <v>-8.5115780243435468E-3</v>
      </c>
      <c r="AF184" s="59"/>
      <c r="AG184" s="88">
        <f>IFERROR(VLOOKUP(A184,HistData!P:R,3,FALSE),AG183)</f>
        <v>-7.7185532386541134E-3</v>
      </c>
      <c r="AH184" s="84">
        <f>IFERROR(VLOOKUP(A184,HistData!T:V,3,FALSE),AH183)</f>
        <v>-6.0999999999999943E-3</v>
      </c>
      <c r="AI184" s="1">
        <f t="shared" ca="1" si="80"/>
        <v>103.75437092471557</v>
      </c>
      <c r="AJ184" s="86">
        <f t="shared" si="66"/>
        <v>103.90836890786976</v>
      </c>
      <c r="AK184" s="84"/>
      <c r="AL184" s="1">
        <f t="array" aca="1" ref="AL184" ca="1">PRODUCT(1+AE175:AE184)</f>
        <v>1.0033945627111096</v>
      </c>
      <c r="AM184" s="86">
        <f t="array" ref="AM184">PRODUCT(1+AG84:AG184)</f>
        <v>0.97887494294668564</v>
      </c>
      <c r="AP184" s="40">
        <f t="shared" ca="1" si="81"/>
        <v>7.9302478568943346E-4</v>
      </c>
      <c r="AQ184" s="40">
        <f t="array" aca="1" ref="AQ184" ca="1">PRODUCT(1+$AP$107:AP184)-1</f>
        <v>2.9856305479758483E-4</v>
      </c>
      <c r="AS184" s="40">
        <f t="shared" si="82"/>
        <v>-1.2318439020422289E-2</v>
      </c>
    </row>
    <row r="185" spans="1:45" x14ac:dyDescent="0.25">
      <c r="A185" s="97">
        <f>Opt_BS!A184</f>
        <v>42270</v>
      </c>
      <c r="B185">
        <f t="shared" si="67"/>
        <v>0</v>
      </c>
      <c r="C185">
        <f t="shared" si="68"/>
        <v>0</v>
      </c>
      <c r="D185" s="92">
        <f>IFERROR(VLOOKUP(A185,HistData!E:H,4,FALSE),D184)</f>
        <v>0</v>
      </c>
      <c r="F185" s="9" t="str">
        <f t="shared" si="69"/>
        <v>$D$201</v>
      </c>
      <c r="G185" s="92">
        <f t="array" aca="1" ref="G185" ca="1">PRODUCT(1+D185:INDIRECT(F185))-1</f>
        <v>-5.4998487541868535E-5</v>
      </c>
      <c r="H185" s="92" t="str">
        <f t="shared" si="70"/>
        <v>NN</v>
      </c>
      <c r="I185" s="60">
        <f t="shared" ca="1" si="58"/>
        <v>4.2669332615761366</v>
      </c>
      <c r="J185" s="60">
        <f t="shared" ca="1" si="59"/>
        <v>4.2669332615761366</v>
      </c>
      <c r="K185" s="67">
        <f>IFERROR(VLOOKUP(A185,HistData!J:M,4,FALSE),K184)</f>
        <v>1.2500250005098579E-5</v>
      </c>
      <c r="L185" s="9" t="str">
        <f t="shared" si="71"/>
        <v>$K$201</v>
      </c>
      <c r="M185" s="92">
        <f t="array" aca="1" ref="M185" ca="1">PRODUCT(1+K185:INDIRECT(L185))-1</f>
        <v>1.2500250005542668E-5</v>
      </c>
      <c r="N185" s="3" t="str">
        <f t="shared" si="72"/>
        <v>NN</v>
      </c>
      <c r="O185" s="60">
        <f t="shared" ca="1" si="60"/>
        <v>102.43825027966645</v>
      </c>
      <c r="P185" s="60">
        <f t="shared" ca="1" si="61"/>
        <v>102.43825027966645</v>
      </c>
      <c r="Q185" s="56" t="b">
        <f t="shared" ca="1" si="73"/>
        <v>1</v>
      </c>
      <c r="R185" s="60">
        <f t="shared" ca="1" si="62"/>
        <v>106.70518354124259</v>
      </c>
      <c r="S185" s="3">
        <f t="shared" ca="1" si="63"/>
        <v>5.4581191493660031E-2</v>
      </c>
      <c r="T185" s="3">
        <f t="shared" si="74"/>
        <v>1955</v>
      </c>
      <c r="U185">
        <f>VLOOKUP(A185,Opt_BS!A:B,2,FALSE)</f>
        <v>1938.76</v>
      </c>
      <c r="V185">
        <f>VLOOKUP(A185,Opt_BS!A:B,2,FALSE)</f>
        <v>1938.76</v>
      </c>
      <c r="W185" s="60" t="str">
        <f t="shared" si="75"/>
        <v>NN</v>
      </c>
      <c r="X185" s="14">
        <f t="shared" si="76"/>
        <v>47</v>
      </c>
      <c r="Y185" s="9" t="str">
        <f t="shared" si="77"/>
        <v>$A$202</v>
      </c>
      <c r="Z185" t="str">
        <f t="shared" ca="1" si="78"/>
        <v>10/16/15</v>
      </c>
      <c r="AA185" s="86" t="str">
        <f t="shared" ca="1" si="64"/>
        <v>SPX US 10/16/15 P1955 Index</v>
      </c>
      <c r="AB185">
        <v>47</v>
      </c>
      <c r="AD185" s="14">
        <f t="shared" ca="1" si="65"/>
        <v>104.13986754104057</v>
      </c>
      <c r="AE185" s="59">
        <f t="shared" ca="1" si="79"/>
        <v>1.9952741129245499E-3</v>
      </c>
      <c r="AF185" s="59"/>
      <c r="AG185" s="88">
        <f>IFERROR(VLOOKUP(A185,HistData!P:R,3,FALSE),AG184)</f>
        <v>2.893421167728949E-4</v>
      </c>
      <c r="AH185" s="84">
        <f>IFERROR(VLOOKUP(A185,HistData!T:V,3,FALSE),AH184)</f>
        <v>-6.0999999999999943E-3</v>
      </c>
      <c r="AI185" s="1">
        <f t="shared" ca="1" si="80"/>
        <v>103.95098868085316</v>
      </c>
      <c r="AJ185" s="86">
        <f t="shared" si="66"/>
        <v>103.93843397527998</v>
      </c>
      <c r="AK185" s="84"/>
      <c r="AL185" s="1">
        <f t="array" aca="1" ref="AL185" ca="1">PRODUCT(1+AE176:AE185)</f>
        <v>1.0132827166621137</v>
      </c>
      <c r="AM185" s="86">
        <f t="array" ref="AM185">PRODUCT(1+AG85:AG185)</f>
        <v>0.98371248832235203</v>
      </c>
      <c r="AP185" s="40">
        <f t="shared" ca="1" si="81"/>
        <v>-1.705931996151655E-3</v>
      </c>
      <c r="AQ185" s="40">
        <f t="array" aca="1" ref="AQ185" ca="1">PRODUCT(1+$AP$107:AP185)-1</f>
        <v>-1.407878269622076E-3</v>
      </c>
      <c r="AS185" s="40">
        <f t="shared" si="82"/>
        <v>-2.0486529334856618E-3</v>
      </c>
    </row>
    <row r="186" spans="1:45" x14ac:dyDescent="0.25">
      <c r="A186" s="97">
        <f>Opt_BS!A185</f>
        <v>42271</v>
      </c>
      <c r="B186">
        <f t="shared" si="67"/>
        <v>0</v>
      </c>
      <c r="C186">
        <f t="shared" si="68"/>
        <v>0</v>
      </c>
      <c r="D186" s="92">
        <f>IFERROR(VLOOKUP(A186,HistData!E:H,4,FALSE),D185)</f>
        <v>-6.6664833384688649E-6</v>
      </c>
      <c r="F186" s="9" t="str">
        <f t="shared" si="69"/>
        <v>$D$201</v>
      </c>
      <c r="G186" s="92">
        <f t="array" aca="1" ref="G186" ca="1">PRODUCT(1+D186:INDIRECT(F186))-1</f>
        <v>-5.4998487541868535E-5</v>
      </c>
      <c r="H186" s="92" t="str">
        <f t="shared" si="70"/>
        <v>NN</v>
      </c>
      <c r="I186" s="60">
        <f t="shared" ca="1" si="58"/>
        <v>4.2669332615761366</v>
      </c>
      <c r="J186" s="60">
        <f t="shared" ca="1" si="59"/>
        <v>4.2669332615761366</v>
      </c>
      <c r="K186" s="67">
        <f>IFERROR(VLOOKUP(A186,HistData!J:M,4,FALSE),K185)</f>
        <v>5.2500393752819008E-5</v>
      </c>
      <c r="L186" s="9" t="str">
        <f t="shared" si="71"/>
        <v>$K$201</v>
      </c>
      <c r="M186" s="92">
        <f t="array" aca="1" ref="M186" ca="1">PRODUCT(1+K186:INDIRECT(L186))-1</f>
        <v>0</v>
      </c>
      <c r="N186" s="3" t="str">
        <f t="shared" si="72"/>
        <v>NN</v>
      </c>
      <c r="O186" s="60">
        <f t="shared" ca="1" si="60"/>
        <v>102.43953078340503</v>
      </c>
      <c r="P186" s="60">
        <f t="shared" ca="1" si="61"/>
        <v>102.43953078340503</v>
      </c>
      <c r="Q186" s="56" t="b">
        <f t="shared" ca="1" si="73"/>
        <v>1</v>
      </c>
      <c r="R186" s="60">
        <f t="shared" ca="1" si="62"/>
        <v>106.70646404498117</v>
      </c>
      <c r="S186" s="3">
        <f t="shared" ca="1" si="63"/>
        <v>5.4581191493660031E-2</v>
      </c>
      <c r="T186" s="3">
        <f t="shared" si="74"/>
        <v>1955</v>
      </c>
      <c r="U186">
        <f>VLOOKUP(A186,Opt_BS!A:B,2,FALSE)</f>
        <v>1932.24</v>
      </c>
      <c r="V186">
        <f>VLOOKUP(A186,Opt_BS!A:B,2,FALSE)</f>
        <v>1932.24</v>
      </c>
      <c r="W186" s="60" t="str">
        <f t="shared" si="75"/>
        <v>NN</v>
      </c>
      <c r="X186" s="14">
        <f t="shared" si="76"/>
        <v>50.7</v>
      </c>
      <c r="Y186" s="9" t="str">
        <f t="shared" si="77"/>
        <v>$A$202</v>
      </c>
      <c r="Z186" t="str">
        <f t="shared" ca="1" si="78"/>
        <v>10/16/15</v>
      </c>
      <c r="AA186" s="86" t="str">
        <f t="shared" ca="1" si="64"/>
        <v>SPX US 10/16/15 P1955 Index</v>
      </c>
      <c r="AB186">
        <v>50.7</v>
      </c>
      <c r="AD186" s="14">
        <f t="shared" ca="1" si="65"/>
        <v>103.93919763625262</v>
      </c>
      <c r="AE186" s="59">
        <f t="shared" ca="1" si="79"/>
        <v>-1.9269268295244446E-3</v>
      </c>
      <c r="AF186" s="59"/>
      <c r="AG186" s="88">
        <f>IFERROR(VLOOKUP(A186,HistData!P:R,3,FALSE),AG185)</f>
        <v>-2.4553331180711124E-3</v>
      </c>
      <c r="AH186" s="84">
        <f>IFERROR(VLOOKUP(A186,HistData!T:V,3,FALSE),AH185)</f>
        <v>-6.0999999999999943E-3</v>
      </c>
      <c r="AI186" s="1">
        <f t="shared" ca="1" si="80"/>
        <v>103.7607461504212</v>
      </c>
      <c r="AJ186" s="86">
        <f t="shared" si="66"/>
        <v>103.68323049610002</v>
      </c>
      <c r="AK186" s="84"/>
      <c r="AL186" s="1">
        <f t="array" aca="1" ref="AL186" ca="1">PRODUCT(1+AE177:AE186)</f>
        <v>1.0091556796973351</v>
      </c>
      <c r="AM186" s="86">
        <f t="array" ref="AM186">PRODUCT(1+AG86:AG186)</f>
        <v>0.98308268876239158</v>
      </c>
      <c r="AP186" s="40">
        <f t="shared" ca="1" si="81"/>
        <v>-5.2840628854666782E-4</v>
      </c>
      <c r="AQ186" s="40">
        <f t="array" aca="1" ref="AQ186" ca="1">PRODUCT(1+$AP$107:AP186)-1</f>
        <v>-1.9355406264375263E-3</v>
      </c>
      <c r="AS186" s="40">
        <f t="shared" si="82"/>
        <v>-3.3629742722152134E-3</v>
      </c>
    </row>
    <row r="187" spans="1:45" x14ac:dyDescent="0.25">
      <c r="A187" s="97">
        <f>Opt_BS!A186</f>
        <v>42272</v>
      </c>
      <c r="B187">
        <f t="shared" si="67"/>
        <v>0</v>
      </c>
      <c r="C187">
        <f t="shared" si="68"/>
        <v>0</v>
      </c>
      <c r="D187" s="92">
        <f>IFERROR(VLOOKUP(A187,HistData!E:H,4,FALSE),D186)</f>
        <v>-1.666631945118624E-6</v>
      </c>
      <c r="F187" s="9" t="str">
        <f t="shared" si="69"/>
        <v>$D$201</v>
      </c>
      <c r="G187" s="92">
        <f t="array" aca="1" ref="G187" ca="1">PRODUCT(1+D187:INDIRECT(F187))-1</f>
        <v>-4.8332326410216453E-5</v>
      </c>
      <c r="H187" s="92" t="str">
        <f t="shared" si="70"/>
        <v>NN</v>
      </c>
      <c r="I187" s="60">
        <f t="shared" ca="1" si="58"/>
        <v>4.2669048161366421</v>
      </c>
      <c r="J187" s="60">
        <f t="shared" ca="1" si="59"/>
        <v>4.2669048161366421</v>
      </c>
      <c r="K187" s="67">
        <f>IFERROR(VLOOKUP(A187,HistData!J:M,4,FALSE),K186)</f>
        <v>-3.7498312575934278E-5</v>
      </c>
      <c r="L187" s="9" t="str">
        <f t="shared" si="71"/>
        <v>$K$201</v>
      </c>
      <c r="M187" s="92">
        <f t="array" aca="1" ref="M187" ca="1">PRODUCT(1+K187:INDIRECT(L187))-1</f>
        <v>-5.2497637605952718E-5</v>
      </c>
      <c r="N187" s="3" t="str">
        <f t="shared" si="72"/>
        <v>NN</v>
      </c>
      <c r="O187" s="60">
        <f t="shared" ca="1" si="60"/>
        <v>102.44490889910702</v>
      </c>
      <c r="P187" s="60">
        <f t="shared" ca="1" si="61"/>
        <v>102.44490889910702</v>
      </c>
      <c r="Q187" s="56" t="b">
        <f t="shared" ca="1" si="73"/>
        <v>1</v>
      </c>
      <c r="R187" s="60">
        <f t="shared" ca="1" si="62"/>
        <v>106.71181371524366</v>
      </c>
      <c r="S187" s="3">
        <f t="shared" ca="1" si="63"/>
        <v>5.4581191493660031E-2</v>
      </c>
      <c r="T187" s="3">
        <f t="shared" si="74"/>
        <v>1955</v>
      </c>
      <c r="U187">
        <f>VLOOKUP(A187,Opt_BS!A:B,2,FALSE)</f>
        <v>1931.34</v>
      </c>
      <c r="V187">
        <f>VLOOKUP(A187,Opt_BS!A:B,2,FALSE)</f>
        <v>1931.34</v>
      </c>
      <c r="W187" s="60" t="str">
        <f t="shared" si="75"/>
        <v>NN</v>
      </c>
      <c r="X187" s="14">
        <f t="shared" si="76"/>
        <v>40</v>
      </c>
      <c r="Y187" s="9" t="str">
        <f t="shared" si="77"/>
        <v>$A$202</v>
      </c>
      <c r="Z187" t="str">
        <f t="shared" ca="1" si="78"/>
        <v>10/16/15</v>
      </c>
      <c r="AA187" s="86" t="str">
        <f t="shared" ca="1" si="64"/>
        <v>SPX US 10/16/15 P1955 Index</v>
      </c>
      <c r="AB187">
        <v>40</v>
      </c>
      <c r="AD187" s="14">
        <f t="shared" ca="1" si="65"/>
        <v>104.52856605549727</v>
      </c>
      <c r="AE187" s="59">
        <f t="shared" ca="1" si="79"/>
        <v>5.6703191158662403E-3</v>
      </c>
      <c r="AF187" s="59"/>
      <c r="AG187" s="88">
        <f>IFERROR(VLOOKUP(A187,HistData!P:R,3,FALSE),AG186)</f>
        <v>2.3602241538589475E-4</v>
      </c>
      <c r="AH187" s="84">
        <f>IFERROR(VLOOKUP(A187,HistData!T:V,3,FALSE),AH186)</f>
        <v>-6.0999999999999943E-3</v>
      </c>
      <c r="AI187" s="1">
        <f t="shared" ca="1" si="80"/>
        <v>104.31954351990069</v>
      </c>
      <c r="AJ187" s="86">
        <f t="shared" si="66"/>
        <v>103.70770206259672</v>
      </c>
      <c r="AK187" s="84"/>
      <c r="AL187" s="1">
        <f t="array" aca="1" ref="AL187" ca="1">PRODUCT(1+AE178:AE187)</f>
        <v>1.0087596263525547</v>
      </c>
      <c r="AM187" s="86">
        <f t="array" ref="AM187">PRODUCT(1+AG87:AG187)</f>
        <v>0.98105534527081872</v>
      </c>
      <c r="AP187" s="40">
        <f t="shared" ca="1" si="81"/>
        <v>-5.4342967004803455E-3</v>
      </c>
      <c r="AQ187" s="40">
        <f t="array" aca="1" ref="AQ187" ca="1">PRODUCT(1+$AP$107:AP187)-1</f>
        <v>-7.3593190248779639E-3</v>
      </c>
      <c r="AS187" s="40">
        <f t="shared" si="82"/>
        <v>-4.6578064836666488E-4</v>
      </c>
    </row>
    <row r="188" spans="1:45" x14ac:dyDescent="0.25">
      <c r="A188" s="97">
        <f>Opt_BS!A187</f>
        <v>42275</v>
      </c>
      <c r="B188">
        <f t="shared" si="67"/>
        <v>0</v>
      </c>
      <c r="C188">
        <f t="shared" si="68"/>
        <v>0</v>
      </c>
      <c r="D188" s="92">
        <f>IFERROR(VLOOKUP(A188,HistData!E:H,4,FALSE),D187)</f>
        <v>-1.0833125698495039E-5</v>
      </c>
      <c r="F188" s="9" t="str">
        <f t="shared" si="69"/>
        <v>$D$201</v>
      </c>
      <c r="G188" s="92">
        <f t="array" aca="1" ref="G188" ca="1">PRODUCT(1+D188:INDIRECT(F188))-1</f>
        <v>-4.6665772239662395E-5</v>
      </c>
      <c r="H188" s="92" t="str">
        <f t="shared" si="70"/>
        <v>NN</v>
      </c>
      <c r="I188" s="60">
        <f t="shared" ca="1" si="58"/>
        <v>4.2668977047767687</v>
      </c>
      <c r="J188" s="60">
        <f t="shared" ca="1" si="59"/>
        <v>4.2668977047767687</v>
      </c>
      <c r="K188" s="67">
        <f>IFERROR(VLOOKUP(A188,HistData!J:M,4,FALSE),K187)</f>
        <v>1.2499906250740267E-5</v>
      </c>
      <c r="L188" s="9" t="str">
        <f t="shared" si="71"/>
        <v>$K$201</v>
      </c>
      <c r="M188" s="92">
        <f t="array" aca="1" ref="M188" ca="1">PRODUCT(1+K188:INDIRECT(L188))-1</f>
        <v>-1.4999887500755094E-5</v>
      </c>
      <c r="N188" s="3" t="str">
        <f t="shared" si="72"/>
        <v>NN</v>
      </c>
      <c r="O188" s="60">
        <f t="shared" ca="1" si="60"/>
        <v>102.44106738789131</v>
      </c>
      <c r="P188" s="60">
        <f t="shared" ca="1" si="61"/>
        <v>102.44106738789131</v>
      </c>
      <c r="Q188" s="56" t="b">
        <f t="shared" ca="1" si="73"/>
        <v>1</v>
      </c>
      <c r="R188" s="60">
        <f t="shared" ca="1" si="62"/>
        <v>106.70796509266808</v>
      </c>
      <c r="S188" s="3">
        <f t="shared" ca="1" si="63"/>
        <v>5.4581191493660031E-2</v>
      </c>
      <c r="T188" s="3">
        <f t="shared" si="74"/>
        <v>1955</v>
      </c>
      <c r="U188">
        <f>VLOOKUP(A188,Opt_BS!A:B,2,FALSE)</f>
        <v>1881.77</v>
      </c>
      <c r="V188">
        <f>VLOOKUP(A188,Opt_BS!A:B,2,FALSE)</f>
        <v>1881.77</v>
      </c>
      <c r="W188" s="60" t="str">
        <f t="shared" si="75"/>
        <v>NN</v>
      </c>
      <c r="X188" s="14">
        <f t="shared" si="76"/>
        <v>86.7</v>
      </c>
      <c r="Y188" s="9" t="str">
        <f t="shared" si="77"/>
        <v>$A$202</v>
      </c>
      <c r="Z188" t="str">
        <f t="shared" ca="1" si="78"/>
        <v>10/16/15</v>
      </c>
      <c r="AA188" s="86" t="str">
        <f t="shared" ca="1" si="64"/>
        <v>SPX US 10/16/15 P1955 Index</v>
      </c>
      <c r="AB188">
        <v>86.7</v>
      </c>
      <c r="AD188" s="14">
        <f t="shared" ca="1" si="65"/>
        <v>101.97577579016775</v>
      </c>
      <c r="AE188" s="59">
        <f t="shared" ca="1" si="79"/>
        <v>-2.4421939013055671E-2</v>
      </c>
      <c r="AF188" s="59"/>
      <c r="AG188" s="88">
        <f>IFERROR(VLOOKUP(A188,HistData!P:R,3,FALSE),AG187)</f>
        <v>-2.0731361999919096E-2</v>
      </c>
      <c r="AH188" s="84">
        <f>IFERROR(VLOOKUP(A188,HistData!T:V,3,FALSE),AH187)</f>
        <v>-6.0999999999999943E-3</v>
      </c>
      <c r="AI188" s="1">
        <f t="shared" ca="1" si="80"/>
        <v>101.89985431831238</v>
      </c>
      <c r="AJ188" s="86">
        <f t="shared" si="66"/>
        <v>101.55770014895728</v>
      </c>
      <c r="AK188" s="84"/>
      <c r="AL188" s="1">
        <f t="array" aca="1" ref="AL188" ca="1">PRODUCT(1+AE179:AE188)</f>
        <v>0.98411618338001905</v>
      </c>
      <c r="AM188" s="86">
        <f t="array" ref="AM188">PRODUCT(1+AG88:AG188)</f>
        <v>0.95509285553420109</v>
      </c>
      <c r="AP188" s="40">
        <f t="shared" ca="1" si="81"/>
        <v>3.6905770131365756E-3</v>
      </c>
      <c r="AQ188" s="40">
        <f t="array" aca="1" ref="AQ188" ca="1">PRODUCT(1+$AP$107:AP188)-1</f>
        <v>-3.6959021453669694E-3</v>
      </c>
      <c r="AS188" s="40">
        <f t="shared" si="82"/>
        <v>-2.5666117824929779E-2</v>
      </c>
    </row>
    <row r="189" spans="1:45" x14ac:dyDescent="0.25">
      <c r="A189" s="97">
        <f>Opt_BS!A188</f>
        <v>42276</v>
      </c>
      <c r="B189">
        <f t="shared" si="67"/>
        <v>0</v>
      </c>
      <c r="C189">
        <f t="shared" si="68"/>
        <v>0</v>
      </c>
      <c r="D189" s="92">
        <f>IFERROR(VLOOKUP(A189,HistData!E:H,4,FALSE),D188)</f>
        <v>6.6666111115942783E-6</v>
      </c>
      <c r="F189" s="9" t="str">
        <f t="shared" si="69"/>
        <v>$D$201</v>
      </c>
      <c r="G189" s="92">
        <f t="array" aca="1" ref="G189" ca="1">PRODUCT(1+D189:INDIRECT(F189))-1</f>
        <v>-3.5833034724652713E-5</v>
      </c>
      <c r="H189" s="92" t="str">
        <f t="shared" si="70"/>
        <v>NN</v>
      </c>
      <c r="I189" s="60">
        <f t="shared" ca="1" si="58"/>
        <v>4.2668514809375901</v>
      </c>
      <c r="J189" s="60">
        <f t="shared" ca="1" si="59"/>
        <v>4.2668514809375901</v>
      </c>
      <c r="K189" s="67">
        <f>IFERROR(VLOOKUP(A189,HistData!J:M,4,FALSE),K188)</f>
        <v>1.7499650007080092E-5</v>
      </c>
      <c r="L189" s="9" t="str">
        <f t="shared" si="71"/>
        <v>$K$201</v>
      </c>
      <c r="M189" s="92">
        <f t="array" aca="1" ref="M189" ca="1">PRODUCT(1+K189:INDIRECT(L189))-1</f>
        <v>-2.7499450010903814E-5</v>
      </c>
      <c r="N189" s="3" t="str">
        <f t="shared" si="72"/>
        <v>NN</v>
      </c>
      <c r="O189" s="60">
        <f t="shared" ca="1" si="60"/>
        <v>102.44234789162988</v>
      </c>
      <c r="P189" s="60">
        <f t="shared" ca="1" si="61"/>
        <v>102.44234789162988</v>
      </c>
      <c r="Q189" s="56" t="b">
        <f t="shared" ca="1" si="73"/>
        <v>1</v>
      </c>
      <c r="R189" s="60">
        <f t="shared" ca="1" si="62"/>
        <v>106.70919937256747</v>
      </c>
      <c r="S189" s="3">
        <f t="shared" ca="1" si="63"/>
        <v>5.4581191493660031E-2</v>
      </c>
      <c r="T189" s="3">
        <f t="shared" si="74"/>
        <v>1955</v>
      </c>
      <c r="U189">
        <f>VLOOKUP(A189,Opt_BS!A:B,2,FALSE)</f>
        <v>1884.09</v>
      </c>
      <c r="V189">
        <f>VLOOKUP(A189,Opt_BS!A:B,2,FALSE)</f>
        <v>1884.09</v>
      </c>
      <c r="W189" s="60" t="str">
        <f t="shared" si="75"/>
        <v>NN</v>
      </c>
      <c r="X189" s="14">
        <f t="shared" si="76"/>
        <v>88.65</v>
      </c>
      <c r="Y189" s="9" t="str">
        <f t="shared" si="77"/>
        <v>$A$202</v>
      </c>
      <c r="Z189" t="str">
        <f t="shared" ca="1" si="78"/>
        <v>10/16/15</v>
      </c>
      <c r="AA189" s="86" t="str">
        <f t="shared" ca="1" si="64"/>
        <v>SPX US 10/16/15 P1955 Index</v>
      </c>
      <c r="AB189">
        <v>88.65</v>
      </c>
      <c r="AD189" s="14">
        <f t="shared" ca="1" si="65"/>
        <v>101.87057674665451</v>
      </c>
      <c r="AE189" s="59">
        <f t="shared" ca="1" si="79"/>
        <v>-1.0316081706472913E-3</v>
      </c>
      <c r="AF189" s="59"/>
      <c r="AG189" s="88">
        <f>IFERROR(VLOOKUP(A189,HistData!P:R,3,FALSE),AG188)</f>
        <v>1.9001590350495867E-3</v>
      </c>
      <c r="AH189" s="84">
        <f>IFERROR(VLOOKUP(A189,HistData!T:V,3,FALSE),AH188)</f>
        <v>-6.0999999999999943E-3</v>
      </c>
      <c r="AI189" s="1">
        <f t="shared" ca="1" si="80"/>
        <v>101.8000148861485</v>
      </c>
      <c r="AJ189" s="86">
        <f t="shared" si="66"/>
        <v>101.75067593047417</v>
      </c>
      <c r="AK189" s="84"/>
      <c r="AL189" s="1">
        <f t="array" aca="1" ref="AL189" ca="1">PRODUCT(1+AE180:AE189)</f>
        <v>0.9761153387360848</v>
      </c>
      <c r="AM189" s="86">
        <f t="array" ref="AM189">PRODUCT(1+AG89:AG189)</f>
        <v>0.95734760037039546</v>
      </c>
      <c r="AP189" s="40">
        <f t="shared" ca="1" si="81"/>
        <v>2.931767205696878E-3</v>
      </c>
      <c r="AQ189" s="40">
        <f t="array" aca="1" ref="AQ189" ca="1">PRODUCT(1+$AP$107:AP189)-1</f>
        <v>-7.7497046437524642E-4</v>
      </c>
      <c r="AS189" s="40">
        <f t="shared" si="82"/>
        <v>1.2328818080848958E-3</v>
      </c>
    </row>
    <row r="190" spans="1:45" x14ac:dyDescent="0.25">
      <c r="A190" s="97">
        <f>Opt_BS!A189</f>
        <v>42277</v>
      </c>
      <c r="B190">
        <f t="shared" si="67"/>
        <v>0</v>
      </c>
      <c r="C190">
        <f t="shared" si="68"/>
        <v>0</v>
      </c>
      <c r="D190" s="92">
        <f>IFERROR(VLOOKUP(A190,HistData!E:H,4,FALSE),D189)</f>
        <v>4.1666041676879928E-6</v>
      </c>
      <c r="F190" s="9" t="str">
        <f t="shared" si="69"/>
        <v>$D$201</v>
      </c>
      <c r="G190" s="92">
        <f t="array" aca="1" ref="G190" ca="1">PRODUCT(1+D190:INDIRECT(F190))-1</f>
        <v>-4.2499362509551553E-5</v>
      </c>
      <c r="H190" s="92" t="str">
        <f t="shared" si="70"/>
        <v>NN</v>
      </c>
      <c r="I190" s="60">
        <f t="shared" ca="1" si="58"/>
        <v>4.2668799263770847</v>
      </c>
      <c r="J190" s="60">
        <f t="shared" ca="1" si="59"/>
        <v>4.2668799263770847</v>
      </c>
      <c r="K190" s="67">
        <f>IFERROR(VLOOKUP(A190,HistData!J:M,4,FALSE),K189)</f>
        <v>1.9999250028268634E-5</v>
      </c>
      <c r="L190" s="9" t="str">
        <f t="shared" si="71"/>
        <v>$K$201</v>
      </c>
      <c r="M190" s="92">
        <f t="array" aca="1" ref="M190" ca="1">PRODUCT(1+K190:INDIRECT(L190))-1</f>
        <v>-4.4998312563104825E-5</v>
      </c>
      <c r="N190" s="3" t="str">
        <f t="shared" si="72"/>
        <v>NN</v>
      </c>
      <c r="O190" s="60">
        <f t="shared" ca="1" si="60"/>
        <v>102.44414059686389</v>
      </c>
      <c r="P190" s="60">
        <f t="shared" ca="1" si="61"/>
        <v>102.44414059686389</v>
      </c>
      <c r="Q190" s="56" t="b">
        <f t="shared" ca="1" si="73"/>
        <v>1</v>
      </c>
      <c r="R190" s="60">
        <f t="shared" ca="1" si="62"/>
        <v>106.71102052324098</v>
      </c>
      <c r="S190" s="3">
        <f t="shared" ca="1" si="63"/>
        <v>5.4581191493660031E-2</v>
      </c>
      <c r="T190" s="3">
        <f t="shared" si="74"/>
        <v>1955</v>
      </c>
      <c r="U190">
        <f>VLOOKUP(A190,Opt_BS!A:B,2,FALSE)</f>
        <v>1920.03</v>
      </c>
      <c r="V190">
        <f>VLOOKUP(A190,Opt_BS!A:B,2,FALSE)</f>
        <v>1920.03</v>
      </c>
      <c r="W190" s="60" t="str">
        <f t="shared" si="75"/>
        <v>NN</v>
      </c>
      <c r="X190" s="14">
        <f t="shared" si="76"/>
        <v>55.92</v>
      </c>
      <c r="Y190" s="9" t="str">
        <f t="shared" si="77"/>
        <v>$A$202</v>
      </c>
      <c r="Z190" t="str">
        <f t="shared" ca="1" si="78"/>
        <v>10/16/15</v>
      </c>
      <c r="AA190" s="86" t="str">
        <f t="shared" ca="1" si="64"/>
        <v>SPX US 10/16/15 P1955 Index</v>
      </c>
      <c r="AB190">
        <v>55.92</v>
      </c>
      <c r="AD190" s="14">
        <f t="shared" ca="1" si="65"/>
        <v>103.65884029491551</v>
      </c>
      <c r="AE190" s="59">
        <f t="shared" ca="1" si="79"/>
        <v>1.7554269401147016E-2</v>
      </c>
      <c r="AF190" s="59"/>
      <c r="AG190" s="88">
        <f>IFERROR(VLOOKUP(A190,HistData!P:R,3,FALSE),AG189)</f>
        <v>1.5399204271372424E-2</v>
      </c>
      <c r="AH190" s="84">
        <f>IFERROR(VLOOKUP(A190,HistData!T:V,3,FALSE),AH189)</f>
        <v>-6.0999999999999943E-3</v>
      </c>
      <c r="AI190" s="1">
        <f t="shared" ca="1" si="80"/>
        <v>103.49725921636359</v>
      </c>
      <c r="AJ190" s="86">
        <f t="shared" si="66"/>
        <v>103.31755537387777</v>
      </c>
      <c r="AK190" s="84"/>
      <c r="AL190" s="1">
        <f t="array" aca="1" ref="AL190" ca="1">PRODUCT(1+AE181:AE190)</f>
        <v>0.99002198936330754</v>
      </c>
      <c r="AM190" s="86">
        <f t="array" ref="AM190">PRODUCT(1+AG90:AG190)</f>
        <v>0.97253061073673608</v>
      </c>
      <c r="AP190" s="40">
        <f t="shared" ca="1" si="81"/>
        <v>-2.1550651297745915E-3</v>
      </c>
      <c r="AQ190" s="40">
        <f t="array" aca="1" ref="AQ190" ca="1">PRODUCT(1+$AP$107:AP190)-1</f>
        <v>-2.9283654823254457E-3</v>
      </c>
      <c r="AS190" s="40">
        <f t="shared" si="82"/>
        <v>1.9075521869974299E-2</v>
      </c>
    </row>
    <row r="191" spans="1:45" x14ac:dyDescent="0.25">
      <c r="A191" s="97">
        <f>Opt_BS!A190</f>
        <v>42278</v>
      </c>
      <c r="B191">
        <f t="shared" si="67"/>
        <v>0</v>
      </c>
      <c r="C191">
        <f t="shared" si="68"/>
        <v>0</v>
      </c>
      <c r="D191" s="92">
        <f>IFERROR(VLOOKUP(A191,HistData!E:H,4,FALSE),D190)</f>
        <v>4.1665868071305567E-6</v>
      </c>
      <c r="F191" s="9" t="str">
        <f t="shared" si="69"/>
        <v>$D$201</v>
      </c>
      <c r="G191" s="92">
        <f t="array" aca="1" ref="G191" ca="1">PRODUCT(1+D191:INDIRECT(F191))-1</f>
        <v>-4.6665772239662395E-5</v>
      </c>
      <c r="H191" s="92" t="str">
        <f t="shared" si="70"/>
        <v>NN</v>
      </c>
      <c r="I191" s="60">
        <f t="shared" ca="1" si="58"/>
        <v>4.2668977047767687</v>
      </c>
      <c r="J191" s="60">
        <f t="shared" ca="1" si="59"/>
        <v>4.2668977047767687</v>
      </c>
      <c r="K191" s="67">
        <f>IFERROR(VLOOKUP(A191,HistData!J:M,4,FALSE),K190)</f>
        <v>-4.999712516540189E-5</v>
      </c>
      <c r="L191" s="9" t="str">
        <f t="shared" si="71"/>
        <v>$K$201</v>
      </c>
      <c r="M191" s="92">
        <f t="array" aca="1" ref="M191" ca="1">PRODUCT(1+K191:INDIRECT(L191))-1</f>
        <v>-6.4996262714944741E-5</v>
      </c>
      <c r="N191" s="3" t="str">
        <f t="shared" si="72"/>
        <v>NN</v>
      </c>
      <c r="O191" s="60">
        <f t="shared" ca="1" si="60"/>
        <v>102.44618940284562</v>
      </c>
      <c r="P191" s="60">
        <f t="shared" ca="1" si="61"/>
        <v>102.44618940284562</v>
      </c>
      <c r="Q191" s="56" t="b">
        <f t="shared" ca="1" si="73"/>
        <v>1</v>
      </c>
      <c r="R191" s="60">
        <f t="shared" ca="1" si="62"/>
        <v>106.71308710762239</v>
      </c>
      <c r="S191" s="3">
        <f t="shared" ca="1" si="63"/>
        <v>5.4581191493660031E-2</v>
      </c>
      <c r="T191" s="3">
        <f t="shared" si="74"/>
        <v>1955</v>
      </c>
      <c r="U191">
        <f>VLOOKUP(A191,Opt_BS!A:B,2,FALSE)</f>
        <v>1923.82</v>
      </c>
      <c r="V191">
        <f>VLOOKUP(A191,Opt_BS!A:B,2,FALSE)</f>
        <v>1923.82</v>
      </c>
      <c r="W191" s="60" t="str">
        <f t="shared" si="75"/>
        <v>NN</v>
      </c>
      <c r="X191" s="14">
        <f t="shared" si="76"/>
        <v>54.85</v>
      </c>
      <c r="Y191" s="9" t="str">
        <f t="shared" si="77"/>
        <v>$A$202</v>
      </c>
      <c r="Z191" t="str">
        <f t="shared" ca="1" si="78"/>
        <v>10/16/15</v>
      </c>
      <c r="AA191" s="86" t="str">
        <f t="shared" ca="1" si="64"/>
        <v>SPX US 10/16/15 P1955 Index</v>
      </c>
      <c r="AB191">
        <v>54.85</v>
      </c>
      <c r="AD191" s="14">
        <f t="shared" ca="1" si="65"/>
        <v>103.71930875419514</v>
      </c>
      <c r="AE191" s="59">
        <f t="shared" ca="1" si="79"/>
        <v>5.8334107450552786E-4</v>
      </c>
      <c r="AF191" s="59"/>
      <c r="AG191" s="88">
        <f>IFERROR(VLOOKUP(A191,HistData!P:R,3,FALSE),AG190)</f>
        <v>3.1265226571381977E-3</v>
      </c>
      <c r="AH191" s="84">
        <f>IFERROR(VLOOKUP(A191,HistData!T:V,3,FALSE),AH190)</f>
        <v>-6.0999999999999943E-3</v>
      </c>
      <c r="AI191" s="1">
        <f t="shared" ca="1" si="80"/>
        <v>103.55460020444755</v>
      </c>
      <c r="AJ191" s="86">
        <f t="shared" si="66"/>
        <v>103.64058005163433</v>
      </c>
      <c r="AK191" s="84"/>
      <c r="AL191" s="1">
        <f t="array" aca="1" ref="AL191" ca="1">PRODUCT(1+AE182:AE191)</f>
        <v>0.9877694080632401</v>
      </c>
      <c r="AM191" s="86">
        <f t="array" ref="AM191">PRODUCT(1+AG91:AG191)</f>
        <v>0.97453838364055834</v>
      </c>
      <c r="AP191" s="40">
        <f t="shared" ca="1" si="81"/>
        <v>2.5431815826326698E-3</v>
      </c>
      <c r="AQ191" s="40">
        <f t="array" aca="1" ref="AQ191" ca="1">PRODUCT(1+$AP$107:AP191)-1</f>
        <v>-3.9263126485467037E-4</v>
      </c>
      <c r="AS191" s="40">
        <f t="shared" si="82"/>
        <v>1.9739274907162319E-3</v>
      </c>
    </row>
    <row r="192" spans="1:45" x14ac:dyDescent="0.25">
      <c r="A192" s="97">
        <f>Opt_BS!A191</f>
        <v>42279</v>
      </c>
      <c r="B192">
        <f t="shared" si="67"/>
        <v>0</v>
      </c>
      <c r="C192">
        <f t="shared" si="68"/>
        <v>0</v>
      </c>
      <c r="D192" s="92">
        <f>IFERROR(VLOOKUP(A192,HistData!E:H,4,FALSE),D191)</f>
        <v>-4.166569446684143E-6</v>
      </c>
      <c r="F192" s="9" t="str">
        <f t="shared" si="69"/>
        <v>$D$201</v>
      </c>
      <c r="G192" s="92">
        <f t="array" aca="1" ref="G192" ca="1">PRODUCT(1+D192:INDIRECT(F192))-1</f>
        <v>-5.0832147250101656E-5</v>
      </c>
      <c r="H192" s="92" t="str">
        <f t="shared" si="70"/>
        <v>NN</v>
      </c>
      <c r="I192" s="60">
        <f t="shared" ca="1" si="58"/>
        <v>4.2669154831764526</v>
      </c>
      <c r="J192" s="60">
        <f t="shared" ca="1" si="59"/>
        <v>4.2669154831764526</v>
      </c>
      <c r="K192" s="67">
        <f>IFERROR(VLOOKUP(A192,HistData!J:M,4,FALSE),K191)</f>
        <v>1.2499906250740267E-5</v>
      </c>
      <c r="L192" s="9" t="str">
        <f t="shared" si="71"/>
        <v>$K$201</v>
      </c>
      <c r="M192" s="92">
        <f t="array" aca="1" ref="M192" ca="1">PRODUCT(1+K192:INDIRECT(L192))-1</f>
        <v>-1.4999887500755094E-5</v>
      </c>
      <c r="N192" s="3" t="str">
        <f t="shared" si="72"/>
        <v>NN</v>
      </c>
      <c r="O192" s="60">
        <f t="shared" ca="1" si="60"/>
        <v>102.44106738789132</v>
      </c>
      <c r="P192" s="60">
        <f t="shared" ca="1" si="61"/>
        <v>102.44106738789132</v>
      </c>
      <c r="Q192" s="56" t="b">
        <f t="shared" ca="1" si="73"/>
        <v>1</v>
      </c>
      <c r="R192" s="60">
        <f t="shared" ca="1" si="62"/>
        <v>106.70798287106777</v>
      </c>
      <c r="S192" s="3">
        <f t="shared" ca="1" si="63"/>
        <v>5.4581191493660031E-2</v>
      </c>
      <c r="T192" s="3">
        <f t="shared" si="74"/>
        <v>1955</v>
      </c>
      <c r="U192">
        <f>VLOOKUP(A192,Opt_BS!A:B,2,FALSE)</f>
        <v>1951.36</v>
      </c>
      <c r="V192">
        <f>VLOOKUP(A192,Opt_BS!A:B,2,FALSE)</f>
        <v>1951.36</v>
      </c>
      <c r="W192" s="60" t="str">
        <f t="shared" si="75"/>
        <v>NN</v>
      </c>
      <c r="X192" s="14">
        <f t="shared" si="76"/>
        <v>31.43</v>
      </c>
      <c r="Y192" s="9" t="str">
        <f t="shared" si="77"/>
        <v>$A$202</v>
      </c>
      <c r="Z192" t="str">
        <f t="shared" ca="1" si="78"/>
        <v>10/16/15</v>
      </c>
      <c r="AA192" s="86" t="str">
        <f t="shared" ca="1" si="64"/>
        <v>SPX US 10/16/15 P1955 Index</v>
      </c>
      <c r="AB192">
        <v>31.43</v>
      </c>
      <c r="AD192" s="14">
        <f t="shared" ca="1" si="65"/>
        <v>104.99249602242203</v>
      </c>
      <c r="AE192" s="59">
        <f t="shared" ca="1" si="79"/>
        <v>1.2275315787576568E-2</v>
      </c>
      <c r="AF192" s="59"/>
      <c r="AG192" s="88">
        <f>IFERROR(VLOOKUP(A192,HistData!P:R,3,FALSE),AG191)</f>
        <v>1.08547527491063E-2</v>
      </c>
      <c r="AH192" s="84">
        <f>IFERROR(VLOOKUP(A192,HistData!T:V,3,FALSE),AH191)</f>
        <v>-6.0999999999999943E-3</v>
      </c>
      <c r="AI192" s="1">
        <f t="shared" ca="1" si="80"/>
        <v>104.76190196965673</v>
      </c>
      <c r="AJ192" s="86">
        <f t="shared" si="66"/>
        <v>104.76557292286878</v>
      </c>
      <c r="AK192" s="84"/>
      <c r="AL192" s="1">
        <f t="array" aca="1" ref="AL192" ca="1">PRODUCT(1+AE183:AE192)</f>
        <v>1.0039908462154621</v>
      </c>
      <c r="AM192" s="86">
        <f t="array" ref="AM192">PRODUCT(1+AG92:AG192)</f>
        <v>0.98402906989314287</v>
      </c>
      <c r="AP192" s="40">
        <f t="shared" ca="1" si="81"/>
        <v>-1.4205630384702683E-3</v>
      </c>
      <c r="AQ192" s="40">
        <f t="array" aca="1" ref="AQ192" ca="1">PRODUCT(1+$AP$107:AP192)-1</f>
        <v>-1.8126365458623894E-3</v>
      </c>
      <c r="AS192" s="40">
        <f t="shared" si="82"/>
        <v>1.4315268580220586E-2</v>
      </c>
    </row>
    <row r="193" spans="1:45" x14ac:dyDescent="0.25">
      <c r="A193" s="97">
        <f>Opt_BS!A192</f>
        <v>42282</v>
      </c>
      <c r="B193">
        <f t="shared" si="67"/>
        <v>0</v>
      </c>
      <c r="C193">
        <f t="shared" si="68"/>
        <v>0</v>
      </c>
      <c r="D193" s="92">
        <f>IFERROR(VLOOKUP(A193,HistData!E:H,4,FALSE),D192)</f>
        <v>-4.166586807241579E-6</v>
      </c>
      <c r="F193" s="9" t="str">
        <f t="shared" si="69"/>
        <v>$D$201</v>
      </c>
      <c r="G193" s="92">
        <f t="array" aca="1" ref="G193" ca="1">PRODUCT(1+D193:INDIRECT(F193))-1</f>
        <v>-4.6665772239662395E-5</v>
      </c>
      <c r="H193" s="92" t="str">
        <f t="shared" si="70"/>
        <v>NN</v>
      </c>
      <c r="I193" s="60">
        <f t="shared" ca="1" si="58"/>
        <v>4.2668977047767687</v>
      </c>
      <c r="J193" s="60">
        <f t="shared" ca="1" si="59"/>
        <v>4.2668977047767687</v>
      </c>
      <c r="K193" s="67">
        <f>IFERROR(VLOOKUP(A193,HistData!J:M,4,FALSE),K192)</f>
        <v>-1.2499750004946186E-5</v>
      </c>
      <c r="L193" s="9" t="str">
        <f t="shared" si="71"/>
        <v>$K$201</v>
      </c>
      <c r="M193" s="92">
        <f t="array" aca="1" ref="M193" ca="1">PRODUCT(1+K193:INDIRECT(L193))-1</f>
        <v>-2.7499450010903814E-5</v>
      </c>
      <c r="N193" s="3" t="str">
        <f t="shared" si="72"/>
        <v>NN</v>
      </c>
      <c r="O193" s="60">
        <f t="shared" ca="1" si="60"/>
        <v>102.44234789162989</v>
      </c>
      <c r="P193" s="60">
        <f t="shared" ca="1" si="61"/>
        <v>102.44234789162989</v>
      </c>
      <c r="Q193" s="56" t="b">
        <f t="shared" ca="1" si="73"/>
        <v>1</v>
      </c>
      <c r="R193" s="60">
        <f t="shared" ca="1" si="62"/>
        <v>106.70924559640666</v>
      </c>
      <c r="S193" s="3">
        <f t="shared" ca="1" si="63"/>
        <v>5.4581191493660031E-2</v>
      </c>
      <c r="T193" s="3">
        <f t="shared" si="74"/>
        <v>1955</v>
      </c>
      <c r="U193">
        <f>VLOOKUP(A193,Opt_BS!A:B,2,FALSE)</f>
        <v>1987.05</v>
      </c>
      <c r="V193">
        <f>VLOOKUP(A193,Opt_BS!A:B,2,FALSE)</f>
        <v>1987.05</v>
      </c>
      <c r="W193" s="60" t="str">
        <f t="shared" si="75"/>
        <v>NN</v>
      </c>
      <c r="X193" s="14">
        <f t="shared" si="76"/>
        <v>14</v>
      </c>
      <c r="Y193" s="9" t="str">
        <f t="shared" si="77"/>
        <v>$A$202</v>
      </c>
      <c r="Z193" t="str">
        <f t="shared" ca="1" si="78"/>
        <v>10/16/15</v>
      </c>
      <c r="AA193" s="86" t="str">
        <f t="shared" ca="1" si="64"/>
        <v>SPX US 10/16/15 P1955 Index</v>
      </c>
      <c r="AB193">
        <v>14</v>
      </c>
      <c r="AD193" s="14">
        <f t="shared" ca="1" si="65"/>
        <v>105.94510891549542</v>
      </c>
      <c r="AE193" s="59">
        <f t="shared" ca="1" si="79"/>
        <v>9.0731521695603945E-3</v>
      </c>
      <c r="AF193" s="59"/>
      <c r="AG193" s="88">
        <f>IFERROR(VLOOKUP(A193,HistData!P:R,3,FALSE),AG192)</f>
        <v>1.092505956393186E-2</v>
      </c>
      <c r="AH193" s="84">
        <f>IFERROR(VLOOKUP(A193,HistData!T:V,3,FALSE),AH192)</f>
        <v>-6.0999999999999943E-3</v>
      </c>
      <c r="AI193" s="1">
        <f t="shared" ca="1" si="80"/>
        <v>105.66466826242166</v>
      </c>
      <c r="AJ193" s="86">
        <f t="shared" si="66"/>
        <v>105.91014304730058</v>
      </c>
      <c r="AK193" s="84"/>
      <c r="AL193" s="1">
        <f t="array" aca="1" ref="AL193" ca="1">PRODUCT(1+AE184:AE193)</f>
        <v>1.0106882370278514</v>
      </c>
      <c r="AM193" s="86">
        <f t="array" ref="AM193">PRODUCT(1+AG93:AG193)</f>
        <v>0.9935240784377406</v>
      </c>
      <c r="AP193" s="40">
        <f t="shared" ca="1" si="81"/>
        <v>1.8519073943714659E-3</v>
      </c>
      <c r="AQ193" s="40">
        <f t="array" aca="1" ref="AQ193" ca="1">PRODUCT(1+$AP$107:AP193)-1</f>
        <v>3.591401348645995E-5</v>
      </c>
      <c r="AS193" s="40">
        <f t="shared" si="82"/>
        <v>1.8289808133814311E-2</v>
      </c>
    </row>
    <row r="194" spans="1:45" x14ac:dyDescent="0.25">
      <c r="A194" s="97">
        <f>Opt_BS!A193</f>
        <v>42283</v>
      </c>
      <c r="B194">
        <f t="shared" si="67"/>
        <v>0</v>
      </c>
      <c r="C194">
        <f t="shared" si="68"/>
        <v>0</v>
      </c>
      <c r="D194" s="92">
        <f>IFERROR(VLOOKUP(A194,HistData!E:H,4,FALSE),D193)</f>
        <v>-1.2499812502841934E-5</v>
      </c>
      <c r="F194" s="9" t="str">
        <f t="shared" si="69"/>
        <v>$D$201</v>
      </c>
      <c r="G194" s="92">
        <f t="array" aca="1" ref="G194" ca="1">PRODUCT(1+D194:INDIRECT(F194))-1</f>
        <v>-4.2499362509773597E-5</v>
      </c>
      <c r="H194" s="92" t="str">
        <f t="shared" si="70"/>
        <v>NN</v>
      </c>
      <c r="I194" s="60">
        <f t="shared" ca="1" si="58"/>
        <v>4.2668799263770838</v>
      </c>
      <c r="J194" s="60">
        <f t="shared" ca="1" si="59"/>
        <v>4.2668799263770838</v>
      </c>
      <c r="K194" s="67">
        <f>IFERROR(VLOOKUP(A194,HistData!J:M,4,FALSE),K193)</f>
        <v>0</v>
      </c>
      <c r="L194" s="9" t="str">
        <f t="shared" si="71"/>
        <v>$K$201</v>
      </c>
      <c r="M194" s="92">
        <f t="array" aca="1" ref="M194" ca="1">PRODUCT(1+K194:INDIRECT(L194))-1</f>
        <v>-1.4999887500755094E-5</v>
      </c>
      <c r="N194" s="3" t="str">
        <f t="shared" si="72"/>
        <v>NN</v>
      </c>
      <c r="O194" s="60">
        <f t="shared" ca="1" si="60"/>
        <v>102.44106738789132</v>
      </c>
      <c r="P194" s="60">
        <f t="shared" ca="1" si="61"/>
        <v>102.44106738789132</v>
      </c>
      <c r="Q194" s="56" t="b">
        <f t="shared" ca="1" si="73"/>
        <v>1</v>
      </c>
      <c r="R194" s="60">
        <f t="shared" ca="1" si="62"/>
        <v>106.70794731426841</v>
      </c>
      <c r="S194" s="3">
        <f t="shared" ca="1" si="63"/>
        <v>5.4581191493660031E-2</v>
      </c>
      <c r="T194" s="3">
        <f t="shared" si="74"/>
        <v>1955</v>
      </c>
      <c r="U194">
        <f>VLOOKUP(A194,Opt_BS!A:B,2,FALSE)</f>
        <v>1979.92</v>
      </c>
      <c r="V194">
        <f>VLOOKUP(A194,Opt_BS!A:B,2,FALSE)</f>
        <v>1979.92</v>
      </c>
      <c r="W194" s="60" t="str">
        <f t="shared" si="75"/>
        <v>NN</v>
      </c>
      <c r="X194" s="14">
        <f t="shared" si="76"/>
        <v>13.55</v>
      </c>
      <c r="Y194" s="9" t="str">
        <f t="shared" si="77"/>
        <v>$A$202</v>
      </c>
      <c r="Z194" t="str">
        <f t="shared" ca="1" si="78"/>
        <v>10/16/15</v>
      </c>
      <c r="AA194" s="86" t="str">
        <f t="shared" ca="1" si="64"/>
        <v>SPX US 10/16/15 P1955 Index</v>
      </c>
      <c r="AB194">
        <v>13.55</v>
      </c>
      <c r="AD194" s="14">
        <f t="shared" ca="1" si="65"/>
        <v>105.96837216952932</v>
      </c>
      <c r="AE194" s="59">
        <f t="shared" ca="1" si="79"/>
        <v>2.1957836725094992E-4</v>
      </c>
      <c r="AF194" s="59"/>
      <c r="AG194" s="88">
        <f>IFERROR(VLOOKUP(A194,HistData!P:R,3,FALSE),AG193)</f>
        <v>-5.0833135282157826E-4</v>
      </c>
      <c r="AH194" s="84">
        <f>IFERROR(VLOOKUP(A194,HistData!T:V,3,FALSE),AH193)</f>
        <v>-6.0999999999999943E-3</v>
      </c>
      <c r="AI194" s="1">
        <f t="shared" ca="1" si="80"/>
        <v>105.68670428005714</v>
      </c>
      <c r="AJ194" s="86">
        <f t="shared" si="66"/>
        <v>105.85630560100782</v>
      </c>
      <c r="AK194" s="84"/>
      <c r="AL194" s="1">
        <f t="array" aca="1" ref="AL194" ca="1">PRODUCT(1+AE185:AE194)</f>
        <v>1.0195884691082735</v>
      </c>
      <c r="AM194" s="86">
        <f t="array" ref="AM194">PRODUCT(1+AG94:AG194)</f>
        <v>0.99131346566355949</v>
      </c>
      <c r="AP194" s="40">
        <f t="shared" ca="1" si="81"/>
        <v>-7.2790972007252819E-4</v>
      </c>
      <c r="AQ194" s="40">
        <f t="array" aca="1" ref="AQ194" ca="1">PRODUCT(1+$AP$107:AP194)-1</f>
        <v>-6.9202184874561645E-4</v>
      </c>
      <c r="AS194" s="40">
        <f t="shared" si="82"/>
        <v>-3.5882338139452408E-3</v>
      </c>
    </row>
    <row r="195" spans="1:45" x14ac:dyDescent="0.25">
      <c r="A195" s="97">
        <f>Opt_BS!A194</f>
        <v>42284</v>
      </c>
      <c r="B195">
        <f t="shared" si="67"/>
        <v>0</v>
      </c>
      <c r="C195">
        <f t="shared" si="68"/>
        <v>0</v>
      </c>
      <c r="D195" s="92">
        <f>IFERROR(VLOOKUP(A195,HistData!E:H,4,FALSE),D194)</f>
        <v>0</v>
      </c>
      <c r="F195" s="9" t="str">
        <f t="shared" si="69"/>
        <v>$D$201</v>
      </c>
      <c r="G195" s="92">
        <f t="array" aca="1" ref="G195" ca="1">PRODUCT(1+D195:INDIRECT(F195))-1</f>
        <v>-2.9999925000190331E-5</v>
      </c>
      <c r="H195" s="92" t="str">
        <f t="shared" si="70"/>
        <v>NN</v>
      </c>
      <c r="I195" s="60">
        <f t="shared" ca="1" si="58"/>
        <v>4.2668265911780319</v>
      </c>
      <c r="J195" s="60">
        <f t="shared" ca="1" si="59"/>
        <v>4.2668265911780319</v>
      </c>
      <c r="K195" s="67">
        <f>IFERROR(VLOOKUP(A195,HistData!J:M,4,FALSE),K194)</f>
        <v>-1.4999887500755094E-5</v>
      </c>
      <c r="L195" s="9" t="str">
        <f t="shared" si="71"/>
        <v>$K$201</v>
      </c>
      <c r="M195" s="92">
        <f t="array" aca="1" ref="M195" ca="1">PRODUCT(1+K195:INDIRECT(L195))-1</f>
        <v>-1.4999887500755094E-5</v>
      </c>
      <c r="N195" s="3" t="str">
        <f t="shared" si="72"/>
        <v>NN</v>
      </c>
      <c r="O195" s="60">
        <f t="shared" ca="1" si="60"/>
        <v>102.44106738789132</v>
      </c>
      <c r="P195" s="60">
        <f t="shared" ca="1" si="61"/>
        <v>102.44106738789132</v>
      </c>
      <c r="Q195" s="56" t="b">
        <f t="shared" ca="1" si="73"/>
        <v>1</v>
      </c>
      <c r="R195" s="60">
        <f t="shared" ca="1" si="62"/>
        <v>106.70789397906935</v>
      </c>
      <c r="S195" s="3">
        <f t="shared" ca="1" si="63"/>
        <v>5.4581191493660031E-2</v>
      </c>
      <c r="T195" s="3">
        <f t="shared" si="74"/>
        <v>1955</v>
      </c>
      <c r="U195">
        <f>VLOOKUP(A195,Opt_BS!A:B,2,FALSE)</f>
        <v>1995.83</v>
      </c>
      <c r="V195">
        <f>VLOOKUP(A195,Opt_BS!A:B,2,FALSE)</f>
        <v>1995.83</v>
      </c>
      <c r="W195" s="60" t="str">
        <f t="shared" si="75"/>
        <v>NN</v>
      </c>
      <c r="X195" s="14">
        <f t="shared" si="76"/>
        <v>6.9</v>
      </c>
      <c r="Y195" s="9" t="str">
        <f t="shared" si="77"/>
        <v>$A$202</v>
      </c>
      <c r="Z195" t="str">
        <f t="shared" ca="1" si="78"/>
        <v>10/16/15</v>
      </c>
      <c r="AA195" s="86" t="str">
        <f t="shared" ca="1" si="64"/>
        <v>SPX US 10/16/15 P1955 Index</v>
      </c>
      <c r="AB195">
        <v>6.9</v>
      </c>
      <c r="AD195" s="14">
        <f t="shared" ca="1" si="65"/>
        <v>106.3312837577631</v>
      </c>
      <c r="AE195" s="59">
        <f t="shared" ca="1" si="79"/>
        <v>3.4247160808811294E-3</v>
      </c>
      <c r="AF195" s="59"/>
      <c r="AG195" s="88">
        <f>IFERROR(VLOOKUP(A195,HistData!P:R,3,FALSE),AG194)</f>
        <v>4.2008203488794749E-3</v>
      </c>
      <c r="AH195" s="84">
        <f>IFERROR(VLOOKUP(A195,HistData!T:V,3,FALSE),AH194)</f>
        <v>-6.0999999999999943E-3</v>
      </c>
      <c r="AI195" s="1">
        <f t="shared" ca="1" si="80"/>
        <v>106.03046693443514</v>
      </c>
      <c r="AJ195" s="86">
        <f t="shared" si="66"/>
        <v>106.30098892363374</v>
      </c>
      <c r="AK195" s="84"/>
      <c r="AL195" s="1">
        <f t="array" aca="1" ref="AL195" ca="1">PRODUCT(1+AE186:AE195)</f>
        <v>1.0210430094493728</v>
      </c>
      <c r="AM195" s="86">
        <f t="array" ref="AM195">PRODUCT(1+AG95:AG195)</f>
        <v>0.99528638786739687</v>
      </c>
      <c r="AP195" s="40">
        <f t="shared" ca="1" si="81"/>
        <v>7.7610426799834542E-4</v>
      </c>
      <c r="AQ195" s="40">
        <f t="array" aca="1" ref="AQ195" ca="1">PRODUCT(1+$AP$107:AP195)-1</f>
        <v>8.3545338142476666E-5</v>
      </c>
      <c r="AS195" s="40">
        <f t="shared" si="82"/>
        <v>8.0356782092205759E-3</v>
      </c>
    </row>
    <row r="196" spans="1:45" x14ac:dyDescent="0.25">
      <c r="A196" s="97">
        <f>Opt_BS!A195</f>
        <v>42285</v>
      </c>
      <c r="B196">
        <f t="shared" si="67"/>
        <v>0</v>
      </c>
      <c r="C196">
        <f t="shared" si="68"/>
        <v>0</v>
      </c>
      <c r="D196" s="92">
        <f>IFERROR(VLOOKUP(A196,HistData!E:H,4,FALSE),D195)</f>
        <v>-4.9999874999206995E-6</v>
      </c>
      <c r="F196" s="9" t="str">
        <f t="shared" si="69"/>
        <v>$D$201</v>
      </c>
      <c r="G196" s="92">
        <f t="array" aca="1" ref="G196" ca="1">PRODUCT(1+D196:INDIRECT(F196))-1</f>
        <v>-2.9999925000190331E-5</v>
      </c>
      <c r="H196" s="92" t="str">
        <f t="shared" si="70"/>
        <v>NN</v>
      </c>
      <c r="I196" s="60">
        <f t="shared" ca="1" si="58"/>
        <v>4.2668265911780319</v>
      </c>
      <c r="J196" s="60">
        <f t="shared" ca="1" si="59"/>
        <v>4.2668265911780319</v>
      </c>
      <c r="K196" s="67">
        <f>IFERROR(VLOOKUP(A196,HistData!J:M,4,FALSE),K195)</f>
        <v>0</v>
      </c>
      <c r="L196" s="9" t="str">
        <f t="shared" si="71"/>
        <v>$K$201</v>
      </c>
      <c r="M196" s="92">
        <f t="array" aca="1" ref="M196" ca="1">PRODUCT(1+K196:INDIRECT(L196))-1</f>
        <v>0</v>
      </c>
      <c r="N196" s="3" t="str">
        <f t="shared" si="72"/>
        <v>NN</v>
      </c>
      <c r="O196" s="60">
        <f t="shared" ca="1" si="60"/>
        <v>102.43953078340505</v>
      </c>
      <c r="P196" s="60">
        <f t="shared" ca="1" si="61"/>
        <v>102.43953078340505</v>
      </c>
      <c r="Q196" s="56" t="b">
        <f t="shared" ca="1" si="73"/>
        <v>1</v>
      </c>
      <c r="R196" s="60">
        <f t="shared" ca="1" si="62"/>
        <v>106.70635737458308</v>
      </c>
      <c r="S196" s="3">
        <f t="shared" ca="1" si="63"/>
        <v>5.4581191493660031E-2</v>
      </c>
      <c r="T196" s="3">
        <f t="shared" si="74"/>
        <v>1955</v>
      </c>
      <c r="U196">
        <f>VLOOKUP(A196,Opt_BS!A:B,2,FALSE)</f>
        <v>2013.43</v>
      </c>
      <c r="V196">
        <f>VLOOKUP(A196,Opt_BS!A:B,2,FALSE)</f>
        <v>2013.43</v>
      </c>
      <c r="W196" s="60" t="str">
        <f t="shared" si="75"/>
        <v>NN</v>
      </c>
      <c r="X196" s="14">
        <f t="shared" si="76"/>
        <v>3.75</v>
      </c>
      <c r="Y196" s="9" t="str">
        <f t="shared" si="77"/>
        <v>$A$202</v>
      </c>
      <c r="Z196" t="str">
        <f t="shared" ca="1" si="78"/>
        <v>10/16/15</v>
      </c>
      <c r="AA196" s="86" t="str">
        <f t="shared" ca="1" si="64"/>
        <v>SPX US 10/16/15 P1955 Index</v>
      </c>
      <c r="AB196">
        <v>3.75</v>
      </c>
      <c r="AD196" s="14">
        <f t="shared" ca="1" si="65"/>
        <v>106.50167790648186</v>
      </c>
      <c r="AE196" s="59">
        <f t="shared" ca="1" si="79"/>
        <v>1.6024836971491041E-3</v>
      </c>
      <c r="AF196" s="59"/>
      <c r="AG196" s="88">
        <f>IFERROR(VLOOKUP(A196,HistData!P:R,3,FALSE),AG195)</f>
        <v>2.3218337882726647E-3</v>
      </c>
      <c r="AH196" s="84">
        <f>IFERROR(VLOOKUP(A196,HistData!T:V,3,FALSE),AH195)</f>
        <v>-6.0999999999999943E-3</v>
      </c>
      <c r="AI196" s="1">
        <f t="shared" ca="1" si="80"/>
        <v>106.19184260497285</v>
      </c>
      <c r="AJ196" s="86">
        <f t="shared" si="66"/>
        <v>106.54780215144343</v>
      </c>
      <c r="AK196" s="84"/>
      <c r="AL196" s="1">
        <f t="array" aca="1" ref="AL196" ca="1">PRODUCT(1+AE187:AE196)</f>
        <v>1.0246536468291481</v>
      </c>
      <c r="AM196" s="86">
        <f t="array" ref="AM196">PRODUCT(1+AG96:AG196)</f>
        <v>0.9976898864224315</v>
      </c>
      <c r="AP196" s="40">
        <f t="shared" ca="1" si="81"/>
        <v>7.1935009112356063E-4</v>
      </c>
      <c r="AQ196" s="40">
        <f t="array" aca="1" ref="AQ196" ca="1">PRODUCT(1+$AP$107:AP196)-1</f>
        <v>8.0295552761255884E-4</v>
      </c>
      <c r="AS196" s="40">
        <f t="shared" si="82"/>
        <v>8.818386335509576E-3</v>
      </c>
    </row>
    <row r="197" spans="1:45" x14ac:dyDescent="0.25">
      <c r="A197" s="97">
        <f>Opt_BS!A196</f>
        <v>42286</v>
      </c>
      <c r="B197">
        <f t="shared" si="67"/>
        <v>0</v>
      </c>
      <c r="C197">
        <f t="shared" si="68"/>
        <v>0</v>
      </c>
      <c r="D197" s="92">
        <f>IFERROR(VLOOKUP(A197,HistData!E:H,4,FALSE),D196)</f>
        <v>0</v>
      </c>
      <c r="F197" s="9" t="str">
        <f>ADDRESS((ROW(D197)+MATCH(1,$C198:$C227,0)-1),COLUMN(D197))</f>
        <v>$D$201</v>
      </c>
      <c r="G197" s="92">
        <f t="array" aca="1" ref="G197" ca="1">PRODUCT(1+D197:INDIRECT(F197))-1</f>
        <v>-2.5000062500390996E-5</v>
      </c>
      <c r="H197" s="92" t="str">
        <f t="shared" si="70"/>
        <v>NN</v>
      </c>
      <c r="I197" s="60">
        <f t="shared" ca="1" si="58"/>
        <v>4.2668052570984116</v>
      </c>
      <c r="J197" s="60">
        <f t="shared" ca="1" si="59"/>
        <v>4.2668052570984116</v>
      </c>
      <c r="K197" s="67">
        <f>IFERROR(VLOOKUP(A197,HistData!J:M,4,FALSE),K196)</f>
        <v>0</v>
      </c>
      <c r="L197" s="9" t="str">
        <f>ADDRESS((ROW(K197)+MATCH(1,$C198:$C227,0)-1),COLUMN(K197))</f>
        <v>$K$201</v>
      </c>
      <c r="M197" s="92">
        <f t="array" aca="1" ref="M197" ca="1">PRODUCT(1+K197:INDIRECT(L197))-1</f>
        <v>0</v>
      </c>
      <c r="N197" s="3" t="str">
        <f t="shared" si="72"/>
        <v>NN</v>
      </c>
      <c r="O197" s="60">
        <f t="shared" ca="1" si="60"/>
        <v>102.43953078340505</v>
      </c>
      <c r="P197" s="60">
        <f t="shared" ca="1" si="61"/>
        <v>102.43953078340505</v>
      </c>
      <c r="Q197" s="56" t="b">
        <f t="shared" ca="1" si="73"/>
        <v>1</v>
      </c>
      <c r="R197" s="60">
        <f t="shared" ca="1" si="62"/>
        <v>106.70633604050346</v>
      </c>
      <c r="S197" s="3">
        <f t="shared" ca="1" si="63"/>
        <v>5.4581191493660031E-2</v>
      </c>
      <c r="T197" s="3">
        <f t="shared" si="74"/>
        <v>1955</v>
      </c>
      <c r="U197">
        <f>VLOOKUP(A197,Opt_BS!A:B,2,FALSE)</f>
        <v>2014.89</v>
      </c>
      <c r="V197">
        <f>VLOOKUP(A197,Opt_BS!A:B,2,FALSE)</f>
        <v>2014.89</v>
      </c>
      <c r="W197" s="60" t="str">
        <f t="shared" si="75"/>
        <v>NN</v>
      </c>
      <c r="X197" s="14">
        <f t="shared" si="76"/>
        <v>1.9</v>
      </c>
      <c r="Y197" s="9" t="str">
        <f>ADDRESS((ROW(X197)+MATCH(1,$C198:$C227,0)),COLUMN(A197))</f>
        <v>$A$202</v>
      </c>
      <c r="Z197" t="str">
        <f t="shared" ca="1" si="78"/>
        <v>10/16/15</v>
      </c>
      <c r="AA197" s="86" t="str">
        <f t="shared" ca="1" si="64"/>
        <v>SPX US 10/16/15 P1955 Index</v>
      </c>
      <c r="AB197">
        <v>1.9</v>
      </c>
      <c r="AD197" s="14">
        <f t="shared" ca="1" si="65"/>
        <v>106.6026317766655</v>
      </c>
      <c r="AE197" s="59">
        <f t="shared" ca="1" si="79"/>
        <v>9.4790872940331283E-4</v>
      </c>
      <c r="AF197" s="59"/>
      <c r="AG197" s="88">
        <f>IFERROR(VLOOKUP(A197,HistData!P:R,3,FALSE),AG196)</f>
        <v>1.371499068168136E-3</v>
      </c>
      <c r="AH197" s="84">
        <f>IFERROR(VLOOKUP(A197,HistData!T:V,3,FALSE),AH196)</f>
        <v>-6.0999999999999943E-3</v>
      </c>
      <c r="AI197" s="1">
        <f t="shared" ca="1" si="80"/>
        <v>106.28744558841055</v>
      </c>
      <c r="AJ197" s="86">
        <f t="shared" si="66"/>
        <v>106.69393236280951</v>
      </c>
      <c r="AK197" s="84"/>
      <c r="AL197" s="1">
        <f t="array" aca="1" ref="AL197" ca="1">PRODUCT(1+AE188:AE197)</f>
        <v>1.0198420948400559</v>
      </c>
      <c r="AM197" s="86">
        <f t="array" ref="AM197">PRODUCT(1+AG97:AG197)</f>
        <v>0.99746423215805591</v>
      </c>
      <c r="AP197" s="40">
        <f t="shared" ca="1" si="81"/>
        <v>4.2359033876482322E-4</v>
      </c>
      <c r="AQ197" s="40">
        <f t="array" aca="1" ref="AQ197" ca="1">PRODUCT(1+$AP$107:AP197)-1</f>
        <v>1.2268859905812945E-3</v>
      </c>
      <c r="AS197" s="40">
        <f t="shared" si="82"/>
        <v>7.2513074703373093E-4</v>
      </c>
    </row>
    <row r="198" spans="1:45" x14ac:dyDescent="0.25">
      <c r="A198" s="97">
        <f>Opt_BS!A197</f>
        <v>42289</v>
      </c>
      <c r="B198">
        <f t="shared" si="67"/>
        <v>0</v>
      </c>
      <c r="C198">
        <f t="shared" si="68"/>
        <v>0</v>
      </c>
      <c r="D198" s="92">
        <f>IFERROR(VLOOKUP(A198,HistData!E:H,4,FALSE),D197)</f>
        <v>5.0000124998117457E-6</v>
      </c>
      <c r="F198" s="9" t="str">
        <f>ADDRESS((ROW(D198)+MATCH(1,$C199:$C227,0)-1),COLUMN(D198))</f>
        <v>$D$201</v>
      </c>
      <c r="G198" s="92">
        <f t="array" aca="1" ref="G198" ca="1">PRODUCT(1+D198:INDIRECT(F198))-1</f>
        <v>-2.5000062500390996E-5</v>
      </c>
      <c r="H198" s="92" t="str">
        <f t="shared" si="70"/>
        <v>NN</v>
      </c>
      <c r="I198" s="60">
        <f t="shared" ca="1" si="58"/>
        <v>4.2668052570984116</v>
      </c>
      <c r="J198" s="60">
        <f t="shared" ca="1" si="59"/>
        <v>4.2668052570984116</v>
      </c>
      <c r="K198" s="67">
        <f>IFERROR(VLOOKUP(A198,HistData!J:M,4,FALSE),K197)</f>
        <v>0</v>
      </c>
      <c r="L198" s="9" t="str">
        <f>ADDRESS((ROW(K198)+MATCH(1,$C199:$C227,0)-1),COLUMN(K198))</f>
        <v>$K$201</v>
      </c>
      <c r="M198" s="92">
        <f t="array" aca="1" ref="M198" ca="1">PRODUCT(1+K198:INDIRECT(L198))-1</f>
        <v>0</v>
      </c>
      <c r="N198" s="3" t="str">
        <f t="shared" si="72"/>
        <v>NN</v>
      </c>
      <c r="O198" s="60">
        <f t="shared" ca="1" si="60"/>
        <v>102.43953078340505</v>
      </c>
      <c r="P198" s="60">
        <f t="shared" ca="1" si="61"/>
        <v>102.43953078340505</v>
      </c>
      <c r="Q198" s="56" t="b">
        <f t="shared" ca="1" si="73"/>
        <v>1</v>
      </c>
      <c r="R198" s="60">
        <f t="shared" ca="1" si="62"/>
        <v>106.70633604050346</v>
      </c>
      <c r="S198" s="3">
        <f t="shared" ca="1" si="63"/>
        <v>5.4581191493660031E-2</v>
      </c>
      <c r="T198" s="3">
        <f t="shared" si="74"/>
        <v>1955</v>
      </c>
      <c r="U198">
        <f>VLOOKUP(A198,Opt_BS!A:B,2,FALSE)</f>
        <v>2017.46</v>
      </c>
      <c r="V198">
        <f>VLOOKUP(A198,Opt_BS!A:B,2,FALSE)</f>
        <v>2017.46</v>
      </c>
      <c r="W198" s="60" t="str">
        <f t="shared" si="75"/>
        <v>NN</v>
      </c>
      <c r="X198" s="14">
        <f t="shared" si="76"/>
        <v>1.01</v>
      </c>
      <c r="Y198" s="9" t="str">
        <f>ADDRESS((ROW(X198)+MATCH(1,$C199:$C227,0)),COLUMN(A198))</f>
        <v>$A$202</v>
      </c>
      <c r="Z198" t="str">
        <f t="shared" ca="1" si="78"/>
        <v>10/16/15</v>
      </c>
      <c r="AA198" s="86" t="str">
        <f t="shared" ca="1" si="64"/>
        <v>SPX US 10/16/15 P1955 Index</v>
      </c>
      <c r="AB198">
        <v>1.01</v>
      </c>
      <c r="AD198" s="14">
        <f t="shared" ca="1" si="65"/>
        <v>106.65120903709486</v>
      </c>
      <c r="AE198" s="59">
        <f t="shared" ca="1" si="79"/>
        <v>4.5568537680318322E-4</v>
      </c>
      <c r="AF198" s="59"/>
      <c r="AG198" s="88">
        <f>IFERROR(VLOOKUP(A198,HistData!P:R,3,FALSE),AG197)</f>
        <v>5.5046953740900406E-4</v>
      </c>
      <c r="AH198" s="84">
        <f>IFERROR(VLOOKUP(A198,HistData!T:V,3,FALSE),AH197)</f>
        <v>-6.0999999999999943E-3</v>
      </c>
      <c r="AI198" s="1">
        <f t="shared" ca="1" si="80"/>
        <v>106.33344590575429</v>
      </c>
      <c r="AJ198" s="86">
        <f t="shared" si="66"/>
        <v>106.75266412240161</v>
      </c>
      <c r="AK198" s="84"/>
      <c r="AL198" s="1">
        <f t="array" aca="1" ref="AL198" ca="1">PRODUCT(1+AE189:AE198)</f>
        <v>1.045848469508559</v>
      </c>
      <c r="AM198" s="86">
        <f t="array" ref="AM198">PRODUCT(1+AG98:AG198)</f>
        <v>0.99837021834411921</v>
      </c>
      <c r="AP198" s="40">
        <f t="shared" ca="1" si="81"/>
        <v>9.4784160605820844E-5</v>
      </c>
      <c r="AQ198" s="40">
        <f t="array" aca="1" ref="AQ198" ca="1">PRODUCT(1+$AP$107:AP198)-1</f>
        <v>1.3217864405459245E-3</v>
      </c>
      <c r="AS198" s="40">
        <f t="shared" si="82"/>
        <v>1.2755038736604885E-3</v>
      </c>
    </row>
    <row r="199" spans="1:45" x14ac:dyDescent="0.25">
      <c r="A199" s="97">
        <f>Opt_BS!A198</f>
        <v>42290</v>
      </c>
      <c r="B199">
        <f t="shared" si="67"/>
        <v>0</v>
      </c>
      <c r="C199">
        <f t="shared" si="68"/>
        <v>0</v>
      </c>
      <c r="D199" s="92">
        <f>IFERROR(VLOOKUP(A199,HistData!E:H,4,FALSE),D198)</f>
        <v>8.3333125000528696E-6</v>
      </c>
      <c r="F199" s="9" t="str">
        <f>ADDRESS((ROW(D199)+MATCH(1,$C200:$C227,0)-1),COLUMN(D199))</f>
        <v>$D$201</v>
      </c>
      <c r="G199" s="92">
        <f t="array" aca="1" ref="G199" ca="1">PRODUCT(1+D199:INDIRECT(F199))-1</f>
        <v>-2.9999925000190331E-5</v>
      </c>
      <c r="H199" s="92" t="str">
        <f t="shared" si="70"/>
        <v>NN</v>
      </c>
      <c r="I199" s="60">
        <f t="shared" ref="I199:I227" ca="1" si="83">IF(B199&gt;=1,IF(B199=3,0,MAX(0,I198*(1+D198)-S198*MAX(0,T198-V199))+S199*W199),I198*(1+D198))</f>
        <v>4.266826591178031</v>
      </c>
      <c r="J199" s="60">
        <f t="shared" ref="J199:J227" ca="1" si="84">IF(B199&gt;=1,IF(B199=3,0,MAX(0,I198*(1+D198)-S198*MAX(0,T198-V199))),I198*(1+D198))</f>
        <v>4.266826591178031</v>
      </c>
      <c r="K199" s="67">
        <f>IFERROR(VLOOKUP(A199,HistData!J:M,4,FALSE),K198)</f>
        <v>1.500011250077371E-5</v>
      </c>
      <c r="L199" s="9" t="str">
        <f>ADDRESS((ROW(K199)+MATCH(1,$C200:$C227,0)-1),COLUMN(K199))</f>
        <v>$K$201</v>
      </c>
      <c r="M199" s="92">
        <f t="array" aca="1" ref="M199" ca="1">PRODUCT(1+K199:INDIRECT(L199))-1</f>
        <v>0</v>
      </c>
      <c r="N199" s="3" t="str">
        <f t="shared" si="72"/>
        <v>NN</v>
      </c>
      <c r="O199" s="60">
        <f t="shared" ref="O199:O227" ca="1" si="85">IF(B199&gt;=1,IF(B199=3,I198*(1+D198)+O198*(1+K198)-S198*MAX(0,T198-V199)+S199*W199,O198*(1+K198)+MIN(0,I198*(1+D198)-S198*MAX(0,T198-V199))),O198*(1+K198))</f>
        <v>102.43953078340505</v>
      </c>
      <c r="P199" s="60">
        <f t="shared" ref="P199:P227" ca="1" si="86">IF(B199&gt;=1,IF(B199=3,I198*(1+D198)+O198*(1+K198)-S198*MAX(0,T198-V199),O198*(1+K198)+MIN(0,I198*(1+D198)-S198*MAX(0,T198-V199))),O198*(1+K198))</f>
        <v>102.43953078340505</v>
      </c>
      <c r="Q199" s="56" t="b">
        <f t="shared" ca="1" si="73"/>
        <v>1</v>
      </c>
      <c r="R199" s="60">
        <f t="shared" ref="R199:R227" ca="1" si="87">IF(B199&gt;=1,I198*(1+D198)+O198*(1+K198)-S198*MAX(0,T198-V199)+S199*W199,I198*(1+D198)+O198*(1+K198))</f>
        <v>106.70635737458308</v>
      </c>
      <c r="S199" s="3">
        <f t="shared" ref="S199:S227" ca="1" si="88">IF(B199&gt;=1,IF(B199=3,(J199*(1+H199)+P199*(1+N199))/(T199-W199*(1+N199)),(J199*(1+H199)+P199*(1+N199))/(T199-W199*(1+H199))),S198)</f>
        <v>5.4581191493660031E-2</v>
      </c>
      <c r="T199" s="3">
        <f t="shared" si="74"/>
        <v>1955</v>
      </c>
      <c r="U199">
        <f>VLOOKUP(A199,Opt_BS!A:B,2,FALSE)</f>
        <v>2003.69</v>
      </c>
      <c r="V199">
        <f>VLOOKUP(A199,Opt_BS!A:B,2,FALSE)</f>
        <v>2003.69</v>
      </c>
      <c r="W199" s="60" t="str">
        <f t="shared" si="75"/>
        <v>NN</v>
      </c>
      <c r="X199" s="14">
        <f t="shared" si="76"/>
        <v>1.4</v>
      </c>
      <c r="Y199" s="9" t="str">
        <f>ADDRESS((ROW(X199)+MATCH(1,$C200:$C227,0)),COLUMN(A199))</f>
        <v>$A$202</v>
      </c>
      <c r="Z199" t="str">
        <f t="shared" ca="1" si="78"/>
        <v>10/16/15</v>
      </c>
      <c r="AA199" s="86" t="str">
        <f t="shared" ref="AA199:AA227" ca="1" si="89">"SPX US "&amp;Z199&amp;" P"&amp;T199&amp;" Index"</f>
        <v>SPX US 10/16/15 P1955 Index</v>
      </c>
      <c r="AB199">
        <v>1.4</v>
      </c>
      <c r="AD199" s="14">
        <f t="shared" ref="AD199:AD227" ca="1" si="90">R199-S198*X199</f>
        <v>106.62994370649196</v>
      </c>
      <c r="AE199" s="59">
        <f t="shared" ca="1" si="79"/>
        <v>-1.9939136925772871E-4</v>
      </c>
      <c r="AF199" s="59"/>
      <c r="AG199" s="88">
        <f>IFERROR(VLOOKUP(A199,HistData!P:R,3,FALSE),AG198)</f>
        <v>-3.9297620529066268E-4</v>
      </c>
      <c r="AH199" s="84">
        <f>IFERROR(VLOOKUP(A199,HistData!T:V,3,FALSE),AH198)</f>
        <v>-6.0999999999999943E-3</v>
      </c>
      <c r="AI199" s="1">
        <f t="shared" ca="1" si="80"/>
        <v>106.31330912647165</v>
      </c>
      <c r="AJ199" s="86">
        <f t="shared" ref="AJ199:AJ227" si="91">AJ198*(1+AG199)</f>
        <v>106.71071286555012</v>
      </c>
      <c r="AK199" s="84"/>
      <c r="AL199" s="1">
        <f t="array" aca="1" ref="AL199" ca="1">PRODUCT(1+AE190:AE199)</f>
        <v>1.0467197409873679</v>
      </c>
      <c r="AM199" s="86">
        <f t="array" ref="AM199">PRODUCT(1+AG99:AG199)</f>
        <v>0.99833478244768403</v>
      </c>
      <c r="AP199" s="40">
        <f t="shared" ca="1" si="81"/>
        <v>-1.9358483603293397E-4</v>
      </c>
      <c r="AQ199" s="40">
        <f t="array" aca="1" ref="AQ199" ca="1">PRODUCT(1+$AP$107:AP199)-1</f>
        <v>1.1279457267017179E-3</v>
      </c>
      <c r="AS199" s="40">
        <f t="shared" si="82"/>
        <v>-6.8254141346049124E-3</v>
      </c>
    </row>
    <row r="200" spans="1:45" x14ac:dyDescent="0.25">
      <c r="A200" s="97">
        <f>Opt_BS!A199</f>
        <v>42291</v>
      </c>
      <c r="B200">
        <f t="shared" ref="B200:B227" si="92">IF(AND(DAY(A200)&gt;=15,DAY(A200)&lt;=21,WEEKDAY(A200)-1=5),IF(MOD(MONTH(A200),3)=1,3,1),0)</f>
        <v>0</v>
      </c>
      <c r="C200">
        <f t="shared" ref="C200:C227" si="93">IF(B200&gt;0,1,0)</f>
        <v>0</v>
      </c>
      <c r="D200" s="92">
        <f>IFERROR(VLOOKUP(A200,HistData!E:H,4,FALSE),D199)</f>
        <v>-1.3333188890296555E-5</v>
      </c>
      <c r="F200" s="9" t="str">
        <f>ADDRESS((ROW(D200)+MATCH(1,$C201:$C227,0)-1),COLUMN(D200))</f>
        <v>$D$201</v>
      </c>
      <c r="G200" s="92">
        <f t="array" aca="1" ref="G200" ca="1">PRODUCT(1+D200:INDIRECT(F200))-1</f>
        <v>-3.8332918059991172E-5</v>
      </c>
      <c r="H200" s="92" t="str">
        <f t="shared" ref="H200:H227" si="94">IF(B200&gt;=1,G200,"NN")</f>
        <v>NN</v>
      </c>
      <c r="I200" s="60">
        <f t="shared" ca="1" si="83"/>
        <v>4.2668621479773989</v>
      </c>
      <c r="J200" s="60">
        <f t="shared" ca="1" si="84"/>
        <v>4.2668621479773989</v>
      </c>
      <c r="K200" s="67">
        <f>IFERROR(VLOOKUP(A200,HistData!J:M,4,FALSE),K199)</f>
        <v>0</v>
      </c>
      <c r="L200" s="9" t="str">
        <f>ADDRESS((ROW(K200)+MATCH(1,$C201:$C227,0)-1),COLUMN(K200))</f>
        <v>$K$201</v>
      </c>
      <c r="M200" s="92">
        <f t="array" aca="1" ref="M200" ca="1">PRODUCT(1+K200:INDIRECT(L200))-1</f>
        <v>-1.4999887500755094E-5</v>
      </c>
      <c r="N200" s="3" t="str">
        <f t="shared" ref="N200:N227" si="95">IF(B200&gt;=1,M200,"NN")</f>
        <v>NN</v>
      </c>
      <c r="O200" s="60">
        <f t="shared" ca="1" si="85"/>
        <v>102.44106738789132</v>
      </c>
      <c r="P200" s="60">
        <f t="shared" ca="1" si="86"/>
        <v>102.44106738789132</v>
      </c>
      <c r="Q200" s="56" t="b">
        <f t="shared" ref="Q200:Q227" ca="1" si="96">I200+O200=R200</f>
        <v>1</v>
      </c>
      <c r="R200" s="60">
        <f t="shared" ca="1" si="87"/>
        <v>106.70792953586871</v>
      </c>
      <c r="S200" s="3">
        <f t="shared" ca="1" si="88"/>
        <v>5.4581191493660031E-2</v>
      </c>
      <c r="T200" s="3">
        <f t="shared" ref="T200:T227" si="97">IF(B200&gt;=1,U200-MOD(U200,5),T199)</f>
        <v>1955</v>
      </c>
      <c r="U200">
        <f>VLOOKUP(A200,Opt_BS!A:B,2,FALSE)</f>
        <v>1994.24</v>
      </c>
      <c r="V200">
        <f>VLOOKUP(A200,Opt_BS!A:B,2,FALSE)</f>
        <v>1994.24</v>
      </c>
      <c r="W200" s="60" t="str">
        <f t="shared" ref="W200:W227" si="98">IF(B200&gt;=1,X200,"NN")</f>
        <v>NN</v>
      </c>
      <c r="X200" s="14">
        <f t="shared" ref="X200:X227" si="99">AB200</f>
        <v>1.1499999999999999</v>
      </c>
      <c r="Y200" s="9" t="str">
        <f>ADDRESS((ROW(X200)+MATCH(1,$C201:$C227,0)),COLUMN(A200))</f>
        <v>$A$202</v>
      </c>
      <c r="Z200" t="str">
        <f t="shared" ref="Z200:Z227" ca="1" si="100">TEXT(INDIRECT(Y200),"mm/dd/yy")</f>
        <v>10/16/15</v>
      </c>
      <c r="AA200" s="86" t="str">
        <f t="shared" ca="1" si="89"/>
        <v>SPX US 10/16/15 P1955 Index</v>
      </c>
      <c r="AB200">
        <v>1.1499999999999999</v>
      </c>
      <c r="AD200" s="14">
        <f t="shared" ca="1" si="90"/>
        <v>106.645161165651</v>
      </c>
      <c r="AE200" s="59">
        <f t="shared" ref="AE200:AE227" ca="1" si="101">AD200/AD199-1</f>
        <v>1.4271281246225342E-4</v>
      </c>
      <c r="AF200" s="59"/>
      <c r="AG200" s="88">
        <f>IFERROR(VLOOKUP(A200,HistData!P:R,3,FALSE),AG199)</f>
        <v>5.241742617334566E-5</v>
      </c>
      <c r="AH200" s="84">
        <f>IFERROR(VLOOKUP(A200,HistData!T:V,3,FALSE),AH199)</f>
        <v>-6.0999999999999943E-3</v>
      </c>
      <c r="AI200" s="1">
        <f t="shared" ref="AI200:AI227" ca="1" si="102">AI199*(1+AE200/$AE$2*$AG$2)</f>
        <v>106.32771913929122</v>
      </c>
      <c r="AJ200" s="86">
        <f t="shared" si="91"/>
        <v>106.71630636646366</v>
      </c>
      <c r="AK200" s="84"/>
      <c r="AL200" s="1">
        <f t="array" aca="1" ref="AL200" ca="1">PRODUCT(1+AE191:AE200)</f>
        <v>1.0288091286979406</v>
      </c>
      <c r="AM200" s="86">
        <f t="array" ref="AM200">PRODUCT(1+AG100:AG200)</f>
        <v>1.0039655485512973</v>
      </c>
      <c r="AP200" s="40">
        <f t="shared" ca="1" si="81"/>
        <v>-9.0295386288907764E-5</v>
      </c>
      <c r="AQ200" s="40">
        <f t="array" aca="1" ref="AQ200" ca="1">PRODUCT(1+$AP$107:AP200)-1</f>
        <v>1.0375484921176792E-3</v>
      </c>
      <c r="AS200" s="40">
        <f t="shared" si="82"/>
        <v>-4.7162984293978027E-3</v>
      </c>
    </row>
    <row r="201" spans="1:45" x14ac:dyDescent="0.25">
      <c r="A201" s="97">
        <f>Opt_BS!A200</f>
        <v>42292</v>
      </c>
      <c r="B201">
        <f t="shared" si="92"/>
        <v>0</v>
      </c>
      <c r="C201">
        <f t="shared" si="93"/>
        <v>0</v>
      </c>
      <c r="D201" s="92">
        <f>IFERROR(VLOOKUP(A201,HistData!E:H,4,FALSE),D200)</f>
        <v>-2.5000062500279974E-5</v>
      </c>
      <c r="F201" s="9" t="str">
        <f>ADDRESS((ROW(D201)+MATCH(1,$C202:$C227,0)-1),COLUMN(D201))</f>
        <v>$D$201</v>
      </c>
      <c r="G201" s="92">
        <f t="array" aca="1" ref="G201" ca="1">PRODUCT(1+D201:INDIRECT(F201))-1</f>
        <v>-2.5000062500279974E-5</v>
      </c>
      <c r="H201" s="92" t="str">
        <f t="shared" si="94"/>
        <v>NN</v>
      </c>
      <c r="I201" s="60">
        <f t="shared" ca="1" si="83"/>
        <v>4.2668052570984107</v>
      </c>
      <c r="J201" s="60">
        <f t="shared" ca="1" si="84"/>
        <v>4.2668052570984107</v>
      </c>
      <c r="K201" s="67">
        <f>IFERROR(VLOOKUP(A201,HistData!J:M,4,FALSE),K200)</f>
        <v>-1.4999887500755094E-5</v>
      </c>
      <c r="L201" s="9" t="str">
        <f>ADDRESS((ROW(K201)+MATCH(1,$C202:$C227,0)-1),COLUMN(K201))</f>
        <v>$K$201</v>
      </c>
      <c r="M201" s="92">
        <f t="array" aca="1" ref="M201" ca="1">PRODUCT(1+K201:INDIRECT(L201))-1</f>
        <v>-1.4999887500755094E-5</v>
      </c>
      <c r="N201" s="3" t="str">
        <f t="shared" si="95"/>
        <v>NN</v>
      </c>
      <c r="O201" s="60">
        <f t="shared" ca="1" si="85"/>
        <v>102.44106738789132</v>
      </c>
      <c r="P201" s="60">
        <f t="shared" ca="1" si="86"/>
        <v>102.44106738789132</v>
      </c>
      <c r="Q201" s="56" t="b">
        <f t="shared" ca="1" si="96"/>
        <v>1</v>
      </c>
      <c r="R201" s="60">
        <f t="shared" ca="1" si="87"/>
        <v>106.70787264498973</v>
      </c>
      <c r="S201" s="3">
        <f t="shared" ca="1" si="88"/>
        <v>5.4581191493660031E-2</v>
      </c>
      <c r="T201" s="3">
        <f t="shared" si="97"/>
        <v>1955</v>
      </c>
      <c r="U201">
        <f>VLOOKUP(A201,Opt_BS!A:B,2,FALSE)</f>
        <v>2023.86</v>
      </c>
      <c r="V201">
        <f>VLOOKUP(A201,Opt_BS!A:B,2,FALSE)</f>
        <v>2023.86</v>
      </c>
      <c r="W201" s="60" t="str">
        <f t="shared" si="98"/>
        <v>NN</v>
      </c>
      <c r="X201" s="14">
        <f t="shared" si="99"/>
        <v>0.1</v>
      </c>
      <c r="Y201" s="9" t="str">
        <f>ADDRESS((ROW(X201)+MATCH(1,$C202:$C227,0)),COLUMN(A201))</f>
        <v>$A$202</v>
      </c>
      <c r="Z201" t="str">
        <f t="shared" ca="1" si="100"/>
        <v>10/16/15</v>
      </c>
      <c r="AA201" s="86" t="str">
        <f t="shared" ca="1" si="89"/>
        <v>SPX US 10/16/15 P1955 Index</v>
      </c>
      <c r="AB201">
        <v>0.1</v>
      </c>
      <c r="AD201" s="14">
        <f t="shared" ca="1" si="90"/>
        <v>106.70241452584037</v>
      </c>
      <c r="AE201" s="59">
        <f t="shared" ca="1" si="101"/>
        <v>5.3685849000162378E-4</v>
      </c>
      <c r="AF201" s="59"/>
      <c r="AG201" s="88">
        <f>IFERROR(VLOOKUP(A201,HistData!P:R,3,FALSE),AG200)</f>
        <v>1.0286380700914588E-3</v>
      </c>
      <c r="AH201" s="84">
        <f>IFERROR(VLOOKUP(A201,HistData!T:V,3,FALSE),AH200)</f>
        <v>-6.0999999999999943E-3</v>
      </c>
      <c r="AI201" s="1">
        <f t="shared" ca="1" si="102"/>
        <v>106.38193421758841</v>
      </c>
      <c r="AJ201" s="86">
        <f t="shared" si="91"/>
        <v>106.82607882189174</v>
      </c>
      <c r="AK201" s="84"/>
      <c r="AL201" s="1">
        <f t="array" aca="1" ref="AL201" ca="1">PRODUCT(1+AE192:AE201)</f>
        <v>1.0287613348707803</v>
      </c>
      <c r="AM201" s="86">
        <f t="array" ref="AM201">PRODUCT(1+AG101:AG201)</f>
        <v>0.99938761720999014</v>
      </c>
      <c r="AP201" s="40">
        <f t="shared" ca="1" si="81"/>
        <v>4.9177958008983502E-4</v>
      </c>
      <c r="AQ201" s="40">
        <f t="array" aca="1" ref="AQ201" ca="1">PRODUCT(1+$AP$107:AP201)-1</f>
        <v>1.5298383173691921E-3</v>
      </c>
      <c r="AS201" s="40">
        <f t="shared" si="82"/>
        <v>1.4852775994865119E-2</v>
      </c>
    </row>
    <row r="202" spans="1:45" x14ac:dyDescent="0.25">
      <c r="A202" s="97">
        <f>Opt_BS!A201</f>
        <v>42293</v>
      </c>
      <c r="B202">
        <f t="shared" si="92"/>
        <v>3</v>
      </c>
      <c r="C202">
        <f t="shared" si="93"/>
        <v>1</v>
      </c>
      <c r="D202" s="92">
        <f>IFERROR(VLOOKUP(A202,HistData!E:H,4,FALSE),D201)</f>
        <v>-3.4167606275836704E-5</v>
      </c>
      <c r="F202" s="9" t="str">
        <f>ADDRESS((ROW(D202)+MATCH(1,$C203:$C227,0)-1),COLUMN(D202))</f>
        <v>$D$226</v>
      </c>
      <c r="G202" s="92">
        <f t="array" aca="1" ref="G202" ca="1">PRODUCT(1+D202:INDIRECT(F202))-1</f>
        <v>-1</v>
      </c>
      <c r="H202" s="92">
        <f t="shared" ca="1" si="94"/>
        <v>-1</v>
      </c>
      <c r="I202" s="60">
        <f t="shared" si="83"/>
        <v>0</v>
      </c>
      <c r="J202" s="60">
        <f t="shared" si="84"/>
        <v>0</v>
      </c>
      <c r="K202" s="67">
        <f>IFERROR(VLOOKUP(A202,HistData!J:M,4,FALSE),K201)</f>
        <v>1.500011250077371E-5</v>
      </c>
      <c r="L202" s="9" t="str">
        <f>ADDRESS((ROW(K202)+MATCH(1,$C203:$C227,0)-1),COLUMN(K202))</f>
        <v>$K$226</v>
      </c>
      <c r="M202" s="92">
        <f t="array" aca="1" ref="M202" ca="1">PRODUCT(1+K202:INDIRECT(L202))-1</f>
        <v>-1</v>
      </c>
      <c r="N202" s="3">
        <f t="shared" ca="1" si="95"/>
        <v>-1</v>
      </c>
      <c r="O202" s="60">
        <f t="shared" ca="1" si="85"/>
        <v>106.70622937010535</v>
      </c>
      <c r="P202" s="60">
        <f t="shared" ca="1" si="86"/>
        <v>106.70622937010535</v>
      </c>
      <c r="Q202" s="56" t="b">
        <f t="shared" ca="1" si="96"/>
        <v>1</v>
      </c>
      <c r="R202" s="60">
        <f t="shared" ca="1" si="87"/>
        <v>106.70622937010535</v>
      </c>
      <c r="S202" s="3">
        <f t="shared" ca="1" si="88"/>
        <v>0</v>
      </c>
      <c r="T202" s="3">
        <f t="shared" si="97"/>
        <v>2030</v>
      </c>
      <c r="U202">
        <f>VLOOKUP(A202,Opt_BS!A:B,2,FALSE)</f>
        <v>2033.11</v>
      </c>
      <c r="V202">
        <f>VLOOKUP(A202,Opt_BS!A:B,2,FALSE)</f>
        <v>2033.11</v>
      </c>
      <c r="W202" s="60">
        <f t="shared" si="98"/>
        <v>33.65</v>
      </c>
      <c r="X202" s="14">
        <f t="shared" si="99"/>
        <v>33.65</v>
      </c>
      <c r="Y202" s="9" t="str">
        <f>ADDRESS((ROW(X202)+MATCH(1,$C203:$C227,0)),COLUMN(A202))</f>
        <v>$A$227</v>
      </c>
      <c r="Z202" t="str">
        <f t="shared" ca="1" si="100"/>
        <v>11/20/15</v>
      </c>
      <c r="AA202" s="86" t="str">
        <f t="shared" ca="1" si="89"/>
        <v>SPX US 11/20/15 P2030 Index</v>
      </c>
      <c r="AB202">
        <v>33.65</v>
      </c>
      <c r="AD202" s="14">
        <f t="shared" ca="1" si="90"/>
        <v>104.86957227634369</v>
      </c>
      <c r="AE202" s="59">
        <f t="shared" ca="1" si="101"/>
        <v>-1.7177139408151021E-2</v>
      </c>
      <c r="AF202" s="59"/>
      <c r="AG202" s="88">
        <f>IFERROR(VLOOKUP(A202,HistData!P:R,3,FALSE),AG201)</f>
        <v>1.1977537208907041E-3</v>
      </c>
      <c r="AH202" s="84">
        <f>IFERROR(VLOOKUP(A202,HistData!T:V,3,FALSE),AH201)</f>
        <v>-6.0999999999999943E-3</v>
      </c>
      <c r="AI202" s="1">
        <f t="shared" ca="1" si="102"/>
        <v>104.6464027651611</v>
      </c>
      <c r="AJ202" s="86">
        <f t="shared" si="91"/>
        <v>106.95403015528882</v>
      </c>
      <c r="AK202" s="84"/>
      <c r="AL202" s="1">
        <f t="array" aca="1" ref="AL202" ca="1">PRODUCT(1+AE193:AE202)</f>
        <v>0.99882921398447311</v>
      </c>
      <c r="AM202" s="86">
        <f t="array" ref="AM202">PRODUCT(1+AG102:AG202)</f>
        <v>1.0011548278113629</v>
      </c>
      <c r="AP202" s="40">
        <f t="shared" ca="1" si="81"/>
        <v>1.8374893129041725E-2</v>
      </c>
      <c r="AQ202" s="40">
        <f t="array" aca="1" ref="AQ202" ca="1">PRODUCT(1+$AP$107:AP202)-1</f>
        <v>1.9932842061997302E-2</v>
      </c>
      <c r="AS202" s="40">
        <f t="shared" si="82"/>
        <v>4.5704742422894018E-3</v>
      </c>
    </row>
    <row r="203" spans="1:45" x14ac:dyDescent="0.25">
      <c r="A203" s="97">
        <f>Opt_BS!A202</f>
        <v>42296</v>
      </c>
      <c r="B203">
        <f t="shared" si="92"/>
        <v>0</v>
      </c>
      <c r="C203">
        <f t="shared" si="93"/>
        <v>0</v>
      </c>
      <c r="D203" s="92">
        <f>IFERROR(VLOOKUP(A203,HistData!E:H,4,FALSE),D202)</f>
        <v>-2.5001541761771051E-5</v>
      </c>
      <c r="F203" s="9" t="str">
        <f>ADDRESS((ROW(D203)+MATCH(1,$C204:$C227,0)-1),COLUMN(D203))</f>
        <v>$D$226</v>
      </c>
      <c r="G203" s="92">
        <f t="array" aca="1" ref="G203" ca="1">PRODUCT(1+D203:INDIRECT(F203))-1</f>
        <v>-1</v>
      </c>
      <c r="H203" s="92" t="str">
        <f t="shared" si="94"/>
        <v>NN</v>
      </c>
      <c r="I203" s="60">
        <f t="shared" si="83"/>
        <v>0</v>
      </c>
      <c r="J203" s="60">
        <f t="shared" si="84"/>
        <v>0</v>
      </c>
      <c r="K203" s="67">
        <f>IFERROR(VLOOKUP(A203,HistData!J:M,4,FALSE),K202)</f>
        <v>-3.9999700002124605E-5</v>
      </c>
      <c r="L203" s="9" t="str">
        <f>ADDRESS((ROW(K203)+MATCH(1,$C204:$C227,0)-1),COLUMN(K203))</f>
        <v>$K$226</v>
      </c>
      <c r="M203" s="92">
        <f t="array" aca="1" ref="M203" ca="1">PRODUCT(1+K203:INDIRECT(L203))-1</f>
        <v>-1</v>
      </c>
      <c r="N203" s="3" t="str">
        <f t="shared" si="95"/>
        <v>NN</v>
      </c>
      <c r="O203" s="60">
        <f t="shared" ca="1" si="85"/>
        <v>106.70782997555044</v>
      </c>
      <c r="P203" s="60">
        <f t="shared" ca="1" si="86"/>
        <v>106.70782997555044</v>
      </c>
      <c r="Q203" s="56" t="b">
        <f t="shared" ca="1" si="96"/>
        <v>1</v>
      </c>
      <c r="R203" s="60">
        <f t="shared" ca="1" si="87"/>
        <v>106.70782997555044</v>
      </c>
      <c r="S203" s="3">
        <f t="shared" ca="1" si="88"/>
        <v>0</v>
      </c>
      <c r="T203" s="3">
        <f t="shared" si="97"/>
        <v>2030</v>
      </c>
      <c r="U203">
        <f>VLOOKUP(A203,Opt_BS!A:B,2,FALSE)</f>
        <v>2033.66</v>
      </c>
      <c r="V203">
        <f>VLOOKUP(A203,Opt_BS!A:B,2,FALSE)</f>
        <v>2033.66</v>
      </c>
      <c r="W203" s="60" t="str">
        <f t="shared" si="98"/>
        <v>NN</v>
      </c>
      <c r="X203" s="14">
        <f t="shared" si="99"/>
        <v>32</v>
      </c>
      <c r="Y203" s="9" t="str">
        <f>ADDRESS((ROW(X203)+MATCH(1,$C204:$C227,0)),COLUMN(A203))</f>
        <v>$A$227</v>
      </c>
      <c r="Z203" t="str">
        <f t="shared" ca="1" si="100"/>
        <v>11/20/15</v>
      </c>
      <c r="AA203" s="86" t="str">
        <f t="shared" ca="1" si="89"/>
        <v>SPX US 11/20/15 P2030 Index</v>
      </c>
      <c r="AB203">
        <v>32</v>
      </c>
      <c r="AD203" s="14">
        <f t="shared" ca="1" si="90"/>
        <v>106.70782997555044</v>
      </c>
      <c r="AE203" s="59">
        <f t="shared" ca="1" si="101"/>
        <v>1.7528990147520851E-2</v>
      </c>
      <c r="AF203" s="59"/>
      <c r="AG203" s="88">
        <f>IFERROR(VLOOKUP(A203,HistData!P:R,3,FALSE),AG202)</f>
        <v>2.0592407611998986E-3</v>
      </c>
      <c r="AH203" s="84">
        <f>IFERROR(VLOOKUP(A203,HistData!T:V,3,FALSE),AH202)</f>
        <v>-6.0999999999999943E-3</v>
      </c>
      <c r="AI203" s="1">
        <f t="shared" ca="1" si="102"/>
        <v>106.38859055994644</v>
      </c>
      <c r="AJ203" s="86">
        <f t="shared" si="91"/>
        <v>107.17427425375919</v>
      </c>
      <c r="AK203" s="84"/>
      <c r="AL203" s="1">
        <f t="array" aca="1" ref="AL203" ca="1">PRODUCT(1+AE194:AE203)</f>
        <v>1.0071992097404268</v>
      </c>
      <c r="AM203" s="86">
        <f t="array" ref="AM203">PRODUCT(1+AG103:AG203)</f>
        <v>1.0064107663380859</v>
      </c>
      <c r="AP203" s="40">
        <f t="shared" ca="1" si="81"/>
        <v>-1.5469749386320952E-2</v>
      </c>
      <c r="AQ203" s="40">
        <f t="array" aca="1" ref="AQ203" ca="1">PRODUCT(1+$AP$107:AP203)-1</f>
        <v>4.1547366044201173E-3</v>
      </c>
      <c r="AS203" s="40">
        <f t="shared" si="82"/>
        <v>2.7052151629769483E-4</v>
      </c>
    </row>
    <row r="204" spans="1:45" x14ac:dyDescent="0.25">
      <c r="A204" s="97">
        <f>Opt_BS!A203</f>
        <v>42297</v>
      </c>
      <c r="B204">
        <f t="shared" si="92"/>
        <v>0</v>
      </c>
      <c r="C204">
        <f t="shared" si="93"/>
        <v>0</v>
      </c>
      <c r="D204" s="92">
        <f>IFERROR(VLOOKUP(A204,HistData!E:H,4,FALSE),D203)</f>
        <v>8.4173961743427839E-5</v>
      </c>
      <c r="F204" s="9" t="str">
        <f>ADDRESS((ROW(D204)+MATCH(1,$C205:$C227,0)-1),COLUMN(D204))</f>
        <v>$D$226</v>
      </c>
      <c r="G204" s="92">
        <f t="array" aca="1" ref="G204" ca="1">PRODUCT(1+D204:INDIRECT(F204))-1</f>
        <v>-1</v>
      </c>
      <c r="H204" s="92" t="str">
        <f t="shared" si="94"/>
        <v>NN</v>
      </c>
      <c r="I204" s="60">
        <f t="shared" si="83"/>
        <v>0</v>
      </c>
      <c r="J204" s="60">
        <f t="shared" si="84"/>
        <v>0</v>
      </c>
      <c r="K204" s="67">
        <f>IFERROR(VLOOKUP(A204,HistData!J:M,4,FALSE),K203)</f>
        <v>2.500081252643227E-5</v>
      </c>
      <c r="L204" s="9" t="str">
        <f>ADDRESS((ROW(K204)+MATCH(1,$C205:$C227,0)-1),COLUMN(K204))</f>
        <v>$K$226</v>
      </c>
      <c r="M204" s="92">
        <f t="array" aca="1" ref="M204" ca="1">PRODUCT(1+K204:INDIRECT(L204))-1</f>
        <v>-1</v>
      </c>
      <c r="N204" s="3" t="str">
        <f t="shared" si="95"/>
        <v>NN</v>
      </c>
      <c r="O204" s="60">
        <f t="shared" ca="1" si="85"/>
        <v>106.70356169436354</v>
      </c>
      <c r="P204" s="60">
        <f t="shared" ca="1" si="86"/>
        <v>106.70356169436354</v>
      </c>
      <c r="Q204" s="56" t="b">
        <f t="shared" ca="1" si="96"/>
        <v>1</v>
      </c>
      <c r="R204" s="60">
        <f t="shared" ca="1" si="87"/>
        <v>106.70356169436354</v>
      </c>
      <c r="S204" s="3">
        <f t="shared" ca="1" si="88"/>
        <v>0</v>
      </c>
      <c r="T204" s="3">
        <f t="shared" si="97"/>
        <v>2030</v>
      </c>
      <c r="U204">
        <f>VLOOKUP(A204,Opt_BS!A:B,2,FALSE)</f>
        <v>2030.77</v>
      </c>
      <c r="V204">
        <f>VLOOKUP(A204,Opt_BS!A:B,2,FALSE)</f>
        <v>2030.77</v>
      </c>
      <c r="W204" s="60" t="str">
        <f t="shared" si="98"/>
        <v>NN</v>
      </c>
      <c r="X204" s="14">
        <f t="shared" si="99"/>
        <v>32.799999999999997</v>
      </c>
      <c r="Y204" s="9" t="str">
        <f>ADDRESS((ROW(X204)+MATCH(1,$C205:$C227,0)),COLUMN(A204))</f>
        <v>$A$227</v>
      </c>
      <c r="Z204" t="str">
        <f t="shared" ca="1" si="100"/>
        <v>11/20/15</v>
      </c>
      <c r="AA204" s="86" t="str">
        <f t="shared" ca="1" si="89"/>
        <v>SPX US 11/20/15 P2030 Index</v>
      </c>
      <c r="AB204">
        <v>32.799999999999997</v>
      </c>
      <c r="AD204" s="14">
        <f t="shared" ca="1" si="90"/>
        <v>106.70356169436354</v>
      </c>
      <c r="AE204" s="59">
        <f t="shared" ca="1" si="101"/>
        <v>-3.9999700002124605E-5</v>
      </c>
      <c r="AF204" s="59"/>
      <c r="AG204" s="88">
        <f>IFERROR(VLOOKUP(A204,HistData!P:R,3,FALSE),AG203)</f>
        <v>-9.002896584117126E-4</v>
      </c>
      <c r="AH204" s="84">
        <f>IFERROR(VLOOKUP(A204,HistData!T:V,3,FALSE),AH203)</f>
        <v>-6.0999999999999943E-3</v>
      </c>
      <c r="AI204" s="1">
        <f t="shared" ca="1" si="102"/>
        <v>106.38454884616259</v>
      </c>
      <c r="AJ204" s="86">
        <f t="shared" si="91"/>
        <v>107.07778636300075</v>
      </c>
      <c r="AK204" s="84"/>
      <c r="AL204" s="1">
        <f t="array" aca="1" ref="AL204" ca="1">PRODUCT(1+AE195:AE204)</f>
        <v>1.0069378203116874</v>
      </c>
      <c r="AM204" s="86">
        <f t="array" ref="AM204">PRODUCT(1+AG104:AG204)</f>
        <v>1.0039430929939182</v>
      </c>
      <c r="AP204" s="40">
        <f t="shared" ca="1" si="81"/>
        <v>-8.60289958409588E-4</v>
      </c>
      <c r="AQ204" s="40">
        <f t="array" aca="1" ref="AQ204" ca="1">PRODUCT(1+$AP$107:AP204)-1</f>
        <v>3.2908723678299889E-3</v>
      </c>
      <c r="AS204" s="40">
        <f t="shared" si="82"/>
        <v>-1.4210831702448079E-3</v>
      </c>
    </row>
    <row r="205" spans="1:45" x14ac:dyDescent="0.25">
      <c r="A205" s="97">
        <f>Opt_BS!A204</f>
        <v>42298</v>
      </c>
      <c r="B205">
        <f t="shared" si="92"/>
        <v>0</v>
      </c>
      <c r="C205">
        <f t="shared" si="93"/>
        <v>0</v>
      </c>
      <c r="D205" s="92">
        <f>IFERROR(VLOOKUP(A205,HistData!E:H,4,FALSE),D204)</f>
        <v>-8.3333541667229838E-6</v>
      </c>
      <c r="F205" s="9" t="str">
        <f>ADDRESS((ROW(D205)+MATCH(1,$C206:$C227,0)-1),COLUMN(D205))</f>
        <v>$D$226</v>
      </c>
      <c r="G205" s="92">
        <f t="array" aca="1" ref="G205" ca="1">PRODUCT(1+D205:INDIRECT(F205))-1</f>
        <v>-1</v>
      </c>
      <c r="H205" s="92" t="str">
        <f t="shared" si="94"/>
        <v>NN</v>
      </c>
      <c r="I205" s="60">
        <f t="shared" si="83"/>
        <v>0</v>
      </c>
      <c r="J205" s="60">
        <f t="shared" si="84"/>
        <v>0</v>
      </c>
      <c r="K205" s="67">
        <f>IFERROR(VLOOKUP(A205,HistData!J:M,4,FALSE),K204)</f>
        <v>0</v>
      </c>
      <c r="L205" s="9" t="str">
        <f>ADDRESS((ROW(K205)+MATCH(1,$C206:$C227,0)-1),COLUMN(K205))</f>
        <v>$K$226</v>
      </c>
      <c r="M205" s="92">
        <f t="array" aca="1" ref="M205" ca="1">PRODUCT(1+K205:INDIRECT(L205))-1</f>
        <v>-1</v>
      </c>
      <c r="N205" s="3" t="str">
        <f t="shared" si="95"/>
        <v>NN</v>
      </c>
      <c r="O205" s="60">
        <f t="shared" ca="1" si="85"/>
        <v>106.70622937010536</v>
      </c>
      <c r="P205" s="60">
        <f t="shared" ca="1" si="86"/>
        <v>106.70622937010536</v>
      </c>
      <c r="Q205" s="56" t="b">
        <f t="shared" ca="1" si="96"/>
        <v>1</v>
      </c>
      <c r="R205" s="60">
        <f t="shared" ca="1" si="87"/>
        <v>106.70622937010536</v>
      </c>
      <c r="S205" s="3">
        <f t="shared" ca="1" si="88"/>
        <v>0</v>
      </c>
      <c r="T205" s="3">
        <f t="shared" si="97"/>
        <v>2030</v>
      </c>
      <c r="U205">
        <f>VLOOKUP(A205,Opt_BS!A:B,2,FALSE)</f>
        <v>2018.94</v>
      </c>
      <c r="V205">
        <f>VLOOKUP(A205,Opt_BS!A:B,2,FALSE)</f>
        <v>2018.94</v>
      </c>
      <c r="W205" s="60" t="str">
        <f t="shared" si="98"/>
        <v>NN</v>
      </c>
      <c r="X205" s="14">
        <f t="shared" si="99"/>
        <v>40.479999999999997</v>
      </c>
      <c r="Y205" s="9" t="str">
        <f>ADDRESS((ROW(X205)+MATCH(1,$C206:$C227,0)),COLUMN(A205))</f>
        <v>$A$227</v>
      </c>
      <c r="Z205" t="str">
        <f t="shared" ca="1" si="100"/>
        <v>11/20/15</v>
      </c>
      <c r="AA205" s="86" t="str">
        <f t="shared" ca="1" si="89"/>
        <v>SPX US 11/20/15 P2030 Index</v>
      </c>
      <c r="AB205">
        <v>40.479999999999997</v>
      </c>
      <c r="AD205" s="14">
        <f t="shared" ca="1" si="90"/>
        <v>106.70622937010536</v>
      </c>
      <c r="AE205" s="59">
        <f t="shared" ca="1" si="101"/>
        <v>2.500081252643227E-5</v>
      </c>
      <c r="AF205" s="59"/>
      <c r="AG205" s="88">
        <f>IFERROR(VLOOKUP(A205,HistData!P:R,3,FALSE),AG204)</f>
        <v>-3.310566387630054E-3</v>
      </c>
      <c r="AH205" s="84">
        <f>IFERROR(VLOOKUP(A205,HistData!T:V,3,FALSE),AH204)</f>
        <v>-6.0999999999999943E-3</v>
      </c>
      <c r="AI205" s="1">
        <f t="shared" ca="1" si="102"/>
        <v>106.38707492235409</v>
      </c>
      <c r="AJ205" s="86">
        <f t="shared" si="91"/>
        <v>106.72329824260557</v>
      </c>
      <c r="AK205" s="84"/>
      <c r="AL205" s="1">
        <f t="array" aca="1" ref="AL205" ca="1">PRODUCT(1+AE196:AE205)</f>
        <v>1.0035262022529177</v>
      </c>
      <c r="AM205" s="86">
        <f t="array" ref="AM205">PRODUCT(1+AG105:AG205)</f>
        <v>1.0009516396030167</v>
      </c>
      <c r="AP205" s="40">
        <f t="shared" ca="1" si="81"/>
        <v>-3.3355672001564862E-3</v>
      </c>
      <c r="AQ205" s="40">
        <f t="array" aca="1" ref="AQ205" ca="1">PRODUCT(1+$AP$107:AP205)-1</f>
        <v>-5.567175825649251E-5</v>
      </c>
      <c r="AS205" s="40">
        <f t="shared" si="82"/>
        <v>-5.8253765812966707E-3</v>
      </c>
    </row>
    <row r="206" spans="1:45" x14ac:dyDescent="0.25">
      <c r="A206" s="97">
        <f>Opt_BS!A205</f>
        <v>42299</v>
      </c>
      <c r="B206">
        <f t="shared" si="92"/>
        <v>0</v>
      </c>
      <c r="C206">
        <f t="shared" si="93"/>
        <v>0</v>
      </c>
      <c r="D206" s="92">
        <f>IFERROR(VLOOKUP(A206,HistData!E:H,4,FALSE),D205)</f>
        <v>0</v>
      </c>
      <c r="F206" s="9" t="str">
        <f>ADDRESS((ROW(D206)+MATCH(1,$C207:$C227,0)-1),COLUMN(D206))</f>
        <v>$D$226</v>
      </c>
      <c r="G206" s="92">
        <f t="array" aca="1" ref="G206" ca="1">PRODUCT(1+D206:INDIRECT(F206))-1</f>
        <v>-1</v>
      </c>
      <c r="H206" s="92" t="str">
        <f t="shared" si="94"/>
        <v>NN</v>
      </c>
      <c r="I206" s="60">
        <f t="shared" si="83"/>
        <v>0</v>
      </c>
      <c r="J206" s="60">
        <f t="shared" si="84"/>
        <v>0</v>
      </c>
      <c r="K206" s="67">
        <f>IFERROR(VLOOKUP(A206,HistData!J:M,4,FALSE),K205)</f>
        <v>0</v>
      </c>
      <c r="L206" s="9" t="str">
        <f>ADDRESS((ROW(K206)+MATCH(1,$C207:$C227,0)-1),COLUMN(K206))</f>
        <v>$K$226</v>
      </c>
      <c r="M206" s="92">
        <f t="array" aca="1" ref="M206" ca="1">PRODUCT(1+K206:INDIRECT(L206))-1</f>
        <v>-1</v>
      </c>
      <c r="N206" s="3" t="str">
        <f t="shared" si="95"/>
        <v>NN</v>
      </c>
      <c r="O206" s="60">
        <f t="shared" ca="1" si="85"/>
        <v>106.70622937010536</v>
      </c>
      <c r="P206" s="60">
        <f t="shared" ca="1" si="86"/>
        <v>106.70622937010536</v>
      </c>
      <c r="Q206" s="56" t="b">
        <f t="shared" ca="1" si="96"/>
        <v>1</v>
      </c>
      <c r="R206" s="60">
        <f t="shared" ca="1" si="87"/>
        <v>106.70622937010536</v>
      </c>
      <c r="S206" s="3">
        <f t="shared" ca="1" si="88"/>
        <v>0</v>
      </c>
      <c r="T206" s="3">
        <f t="shared" si="97"/>
        <v>2030</v>
      </c>
      <c r="U206">
        <f>VLOOKUP(A206,Opt_BS!A:B,2,FALSE)</f>
        <v>2052.5100000000002</v>
      </c>
      <c r="V206">
        <f>VLOOKUP(A206,Opt_BS!A:B,2,FALSE)</f>
        <v>2052.5100000000002</v>
      </c>
      <c r="W206" s="60" t="str">
        <f t="shared" si="98"/>
        <v>NN</v>
      </c>
      <c r="X206" s="14">
        <f t="shared" si="99"/>
        <v>24</v>
      </c>
      <c r="Y206" s="9" t="str">
        <f>ADDRESS((ROW(X206)+MATCH(1,$C207:$C227,0)),COLUMN(A206))</f>
        <v>$A$227</v>
      </c>
      <c r="Z206" t="str">
        <f t="shared" ca="1" si="100"/>
        <v>11/20/15</v>
      </c>
      <c r="AA206" s="86" t="str">
        <f t="shared" ca="1" si="89"/>
        <v>SPX US 11/20/15 P2030 Index</v>
      </c>
      <c r="AB206">
        <v>24</v>
      </c>
      <c r="AD206" s="14">
        <f t="shared" ca="1" si="90"/>
        <v>106.70622937010536</v>
      </c>
      <c r="AE206" s="59">
        <f t="shared" ca="1" si="101"/>
        <v>0</v>
      </c>
      <c r="AF206" s="59"/>
      <c r="AG206" s="88">
        <f>IFERROR(VLOOKUP(A206,HistData!P:R,3,FALSE),AG205)</f>
        <v>7.7699670464297377E-3</v>
      </c>
      <c r="AH206" s="84">
        <f>IFERROR(VLOOKUP(A206,HistData!T:V,3,FALSE),AH205)</f>
        <v>-6.0999999999999943E-3</v>
      </c>
      <c r="AI206" s="1">
        <f t="shared" ca="1" si="102"/>
        <v>106.38707492235409</v>
      </c>
      <c r="AJ206" s="86">
        <f t="shared" si="91"/>
        <v>107.55253475303691</v>
      </c>
      <c r="AK206" s="84"/>
      <c r="AL206" s="1">
        <f t="array" aca="1" ref="AL206" ca="1">PRODUCT(1+AE197:AE206)</f>
        <v>1.0019206407602625</v>
      </c>
      <c r="AM206" s="86">
        <f t="array" ref="AM206">PRODUCT(1+AG106:AG206)</f>
        <v>1.006757195170805</v>
      </c>
      <c r="AP206" s="40">
        <f t="shared" ca="1" si="81"/>
        <v>7.7699670464297377E-3</v>
      </c>
      <c r="AQ206" s="40">
        <f t="array" aca="1" ref="AQ206" ca="1">PRODUCT(1+$AP$107:AP206)-1</f>
        <v>7.713862720446274E-3</v>
      </c>
      <c r="AS206" s="40">
        <f t="shared" si="82"/>
        <v>1.6627537222502875E-2</v>
      </c>
    </row>
    <row r="207" spans="1:45" x14ac:dyDescent="0.25">
      <c r="A207" s="97">
        <f>Opt_BS!A206</f>
        <v>42300</v>
      </c>
      <c r="B207">
        <f t="shared" si="92"/>
        <v>0</v>
      </c>
      <c r="C207">
        <f t="shared" si="93"/>
        <v>0</v>
      </c>
      <c r="D207" s="92">
        <f>IFERROR(VLOOKUP(A207,HistData!E:H,4,FALSE),D206)</f>
        <v>4.1667118060306763E-6</v>
      </c>
      <c r="F207" s="9" t="str">
        <f>ADDRESS((ROW(D207)+MATCH(1,$C208:$C227,0)-1),COLUMN(D207))</f>
        <v>$D$226</v>
      </c>
      <c r="G207" s="92">
        <f t="array" aca="1" ref="G207" ca="1">PRODUCT(1+D207:INDIRECT(F207))-1</f>
        <v>-1</v>
      </c>
      <c r="H207" s="92" t="str">
        <f t="shared" si="94"/>
        <v>NN</v>
      </c>
      <c r="I207" s="60">
        <f t="shared" si="83"/>
        <v>0</v>
      </c>
      <c r="J207" s="60">
        <f t="shared" si="84"/>
        <v>0</v>
      </c>
      <c r="K207" s="67">
        <f>IFERROR(VLOOKUP(A207,HistData!J:M,4,FALSE),K206)</f>
        <v>-3.7500281252045298E-5</v>
      </c>
      <c r="L207" s="9" t="str">
        <f>ADDRESS((ROW(K207)+MATCH(1,$C208:$C227,0)-1),COLUMN(K207))</f>
        <v>$K$226</v>
      </c>
      <c r="M207" s="92">
        <f t="array" aca="1" ref="M207" ca="1">PRODUCT(1+K207:INDIRECT(L207))-1</f>
        <v>-1</v>
      </c>
      <c r="N207" s="3" t="str">
        <f t="shared" si="95"/>
        <v>NN</v>
      </c>
      <c r="O207" s="60">
        <f t="shared" ca="1" si="85"/>
        <v>106.70622937010536</v>
      </c>
      <c r="P207" s="60">
        <f t="shared" ca="1" si="86"/>
        <v>106.70622937010536</v>
      </c>
      <c r="Q207" s="56" t="b">
        <f t="shared" ca="1" si="96"/>
        <v>1</v>
      </c>
      <c r="R207" s="60">
        <f t="shared" ca="1" si="87"/>
        <v>106.70622937010536</v>
      </c>
      <c r="S207" s="3">
        <f t="shared" ca="1" si="88"/>
        <v>0</v>
      </c>
      <c r="T207" s="3">
        <f t="shared" si="97"/>
        <v>2030</v>
      </c>
      <c r="U207">
        <f>VLOOKUP(A207,Opt_BS!A:B,2,FALSE)</f>
        <v>2075.15</v>
      </c>
      <c r="V207">
        <f>VLOOKUP(A207,Opt_BS!A:B,2,FALSE)</f>
        <v>2075.15</v>
      </c>
      <c r="W207" s="60" t="str">
        <f t="shared" si="98"/>
        <v>NN</v>
      </c>
      <c r="X207" s="14">
        <f t="shared" si="99"/>
        <v>15.8</v>
      </c>
      <c r="Y207" s="9" t="str">
        <f>ADDRESS((ROW(X207)+MATCH(1,$C208:$C227,0)),COLUMN(A207))</f>
        <v>$A$227</v>
      </c>
      <c r="Z207" t="str">
        <f t="shared" ca="1" si="100"/>
        <v>11/20/15</v>
      </c>
      <c r="AA207" s="86" t="str">
        <f t="shared" ca="1" si="89"/>
        <v>SPX US 11/20/15 P2030 Index</v>
      </c>
      <c r="AB207">
        <v>15.8</v>
      </c>
      <c r="AD207" s="14">
        <f t="shared" ca="1" si="90"/>
        <v>106.70622937010536</v>
      </c>
      <c r="AE207" s="59">
        <f t="shared" ca="1" si="101"/>
        <v>0</v>
      </c>
      <c r="AF207" s="59"/>
      <c r="AG207" s="88">
        <f>IFERROR(VLOOKUP(A207,HistData!P:R,3,FALSE),AG206)</f>
        <v>3.5949943117179473E-3</v>
      </c>
      <c r="AH207" s="84">
        <f>IFERROR(VLOOKUP(A207,HistData!T:V,3,FALSE),AH206)</f>
        <v>-6.0999999999999943E-3</v>
      </c>
      <c r="AI207" s="1">
        <f t="shared" ca="1" si="102"/>
        <v>106.38707492235409</v>
      </c>
      <c r="AJ207" s="86">
        <f t="shared" si="91"/>
        <v>107.93918550368493</v>
      </c>
      <c r="AK207" s="84"/>
      <c r="AL207" s="1">
        <f t="array" aca="1" ref="AL207" ca="1">PRODUCT(1+AE198:AE207)</f>
        <v>1.000971810842878</v>
      </c>
      <c r="AM207" s="86">
        <f t="array" ref="AM207">PRODUCT(1+AG107:AG207)</f>
        <v>1.0161197819217191</v>
      </c>
      <c r="AP207" s="40">
        <f t="shared" ca="1" si="81"/>
        <v>3.5949943117179473E-3</v>
      </c>
      <c r="AQ207" s="40">
        <f t="array" aca="1" ref="AQ207" ca="1">PRODUCT(1+$AP$107:AP207)-1</f>
        <v>1.1336588324765584E-2</v>
      </c>
      <c r="AS207" s="40">
        <f t="shared" si="82"/>
        <v>1.1030396928638497E-2</v>
      </c>
    </row>
    <row r="208" spans="1:45" x14ac:dyDescent="0.25">
      <c r="A208" s="97">
        <f>Opt_BS!A207</f>
        <v>42303</v>
      </c>
      <c r="B208">
        <f t="shared" si="92"/>
        <v>0</v>
      </c>
      <c r="C208">
        <f t="shared" si="93"/>
        <v>0</v>
      </c>
      <c r="D208" s="92">
        <f>IFERROR(VLOOKUP(A208,HistData!E:H,4,FALSE),D207)</f>
        <v>4.1666944445850618E-6</v>
      </c>
      <c r="F208" s="9" t="str">
        <f>ADDRESS((ROW(D208)+MATCH(1,$C209:$C227,0)-1),COLUMN(D208))</f>
        <v>$D$226</v>
      </c>
      <c r="G208" s="92">
        <f t="array" aca="1" ref="G208" ca="1">PRODUCT(1+D208:INDIRECT(F208))-1</f>
        <v>-1</v>
      </c>
      <c r="H208" s="92" t="str">
        <f t="shared" si="94"/>
        <v>NN</v>
      </c>
      <c r="I208" s="60">
        <f t="shared" si="83"/>
        <v>0</v>
      </c>
      <c r="J208" s="60">
        <f t="shared" si="84"/>
        <v>0</v>
      </c>
      <c r="K208" s="67">
        <f>IFERROR(VLOOKUP(A208,HistData!J:M,4,FALSE),K207)</f>
        <v>0</v>
      </c>
      <c r="L208" s="9" t="str">
        <f>ADDRESS((ROW(K208)+MATCH(1,$C209:$C227,0)-1),COLUMN(K208))</f>
        <v>$K$226</v>
      </c>
      <c r="M208" s="92">
        <f t="array" aca="1" ref="M208" ca="1">PRODUCT(1+K208:INDIRECT(L208))-1</f>
        <v>-1</v>
      </c>
      <c r="N208" s="3" t="str">
        <f t="shared" si="95"/>
        <v>NN</v>
      </c>
      <c r="O208" s="60">
        <f t="shared" ca="1" si="85"/>
        <v>106.70222785649264</v>
      </c>
      <c r="P208" s="60">
        <f t="shared" ca="1" si="86"/>
        <v>106.70222785649264</v>
      </c>
      <c r="Q208" s="56" t="b">
        <f t="shared" ca="1" si="96"/>
        <v>1</v>
      </c>
      <c r="R208" s="60">
        <f t="shared" ca="1" si="87"/>
        <v>106.70222785649264</v>
      </c>
      <c r="S208" s="3">
        <f t="shared" ca="1" si="88"/>
        <v>0</v>
      </c>
      <c r="T208" s="3">
        <f t="shared" si="97"/>
        <v>2030</v>
      </c>
      <c r="U208">
        <f>VLOOKUP(A208,Opt_BS!A:B,2,FALSE)</f>
        <v>2071.1799999999998</v>
      </c>
      <c r="V208">
        <f>VLOOKUP(A208,Opt_BS!A:B,2,FALSE)</f>
        <v>2071.1799999999998</v>
      </c>
      <c r="W208" s="60" t="str">
        <f t="shared" si="98"/>
        <v>NN</v>
      </c>
      <c r="X208" s="14">
        <f t="shared" si="99"/>
        <v>16.95</v>
      </c>
      <c r="Y208" s="9" t="str">
        <f>ADDRESS((ROW(X208)+MATCH(1,$C209:$C227,0)),COLUMN(A208))</f>
        <v>$A$227</v>
      </c>
      <c r="Z208" t="str">
        <f t="shared" ca="1" si="100"/>
        <v>11/20/15</v>
      </c>
      <c r="AA208" s="86" t="str">
        <f t="shared" ca="1" si="89"/>
        <v>SPX US 11/20/15 P2030 Index</v>
      </c>
      <c r="AB208">
        <v>16.95</v>
      </c>
      <c r="AD208" s="14">
        <f t="shared" ca="1" si="90"/>
        <v>106.70222785649264</v>
      </c>
      <c r="AE208" s="59">
        <f t="shared" ca="1" si="101"/>
        <v>-3.7500281252045298E-5</v>
      </c>
      <c r="AF208" s="59"/>
      <c r="AG208" s="88">
        <f>IFERROR(VLOOKUP(A208,HistData!P:R,3,FALSE),AG207)</f>
        <v>-8.1617847102566365E-4</v>
      </c>
      <c r="AH208" s="84">
        <f>IFERROR(VLOOKUP(A208,HistData!T:V,3,FALSE),AH207)</f>
        <v>-6.0999999999999943E-3</v>
      </c>
      <c r="AI208" s="1">
        <f t="shared" ca="1" si="102"/>
        <v>106.38328581282605</v>
      </c>
      <c r="AJ208" s="86">
        <f t="shared" si="91"/>
        <v>107.85108786429677</v>
      </c>
      <c r="AK208" s="84"/>
      <c r="AL208" s="1">
        <f t="array" aca="1" ref="AL208" ca="1">PRODUCT(1+AE199:AE208)</f>
        <v>1.0004783707550851</v>
      </c>
      <c r="AM208" s="86">
        <f t="array" ref="AM208">PRODUCT(1+AG108:AG208)</f>
        <v>1.0154866931439295</v>
      </c>
      <c r="AP208" s="40">
        <f t="shared" ca="1" si="81"/>
        <v>-7.7867818977361836E-4</v>
      </c>
      <c r="AQ208" s="40">
        <f t="array" aca="1" ref="AQ208" ca="1">PRODUCT(1+$AP$107:AP208)-1</f>
        <v>1.0549082580917135E-2</v>
      </c>
      <c r="AS208" s="40">
        <f t="shared" si="82"/>
        <v>-1.9131147145990957E-3</v>
      </c>
    </row>
    <row r="209" spans="1:45" x14ac:dyDescent="0.25">
      <c r="A209" s="97">
        <f>Opt_BS!A208</f>
        <v>42304</v>
      </c>
      <c r="B209">
        <f t="shared" si="92"/>
        <v>0</v>
      </c>
      <c r="C209">
        <f t="shared" si="93"/>
        <v>0</v>
      </c>
      <c r="D209" s="92">
        <f>IFERROR(VLOOKUP(A209,HistData!E:H,4,FALSE),D208)</f>
        <v>-2.0833385416918482E-5</v>
      </c>
      <c r="F209" s="9" t="str">
        <f>ADDRESS((ROW(D209)+MATCH(1,$C210:$C227,0)-1),COLUMN(D209))</f>
        <v>$D$226</v>
      </c>
      <c r="G209" s="92">
        <f t="array" aca="1" ref="G209" ca="1">PRODUCT(1+D209:INDIRECT(F209))-1</f>
        <v>-1</v>
      </c>
      <c r="H209" s="92" t="str">
        <f t="shared" si="94"/>
        <v>NN</v>
      </c>
      <c r="I209" s="60">
        <f t="shared" si="83"/>
        <v>0</v>
      </c>
      <c r="J209" s="60">
        <f t="shared" si="84"/>
        <v>0</v>
      </c>
      <c r="K209" s="67">
        <f>IFERROR(VLOOKUP(A209,HistData!J:M,4,FALSE),K208)</f>
        <v>-5.7502587616498069E-5</v>
      </c>
      <c r="L209" s="9" t="str">
        <f>ADDRESS((ROW(K209)+MATCH(1,$C210:$C227,0)-1),COLUMN(K209))</f>
        <v>$K$226</v>
      </c>
      <c r="M209" s="92">
        <f t="array" aca="1" ref="M209" ca="1">PRODUCT(1+K209:INDIRECT(L209))-1</f>
        <v>-1</v>
      </c>
      <c r="N209" s="3" t="str">
        <f t="shared" si="95"/>
        <v>NN</v>
      </c>
      <c r="O209" s="60">
        <f t="shared" ca="1" si="85"/>
        <v>106.70222785649264</v>
      </c>
      <c r="P209" s="60">
        <f t="shared" ca="1" si="86"/>
        <v>106.70222785649264</v>
      </c>
      <c r="Q209" s="56" t="b">
        <f t="shared" ca="1" si="96"/>
        <v>1</v>
      </c>
      <c r="R209" s="60">
        <f t="shared" ca="1" si="87"/>
        <v>106.70222785649264</v>
      </c>
      <c r="S209" s="3">
        <f t="shared" ca="1" si="88"/>
        <v>0</v>
      </c>
      <c r="T209" s="3">
        <f t="shared" si="97"/>
        <v>2030</v>
      </c>
      <c r="U209">
        <f>VLOOKUP(A209,Opt_BS!A:B,2,FALSE)</f>
        <v>2065.89</v>
      </c>
      <c r="V209">
        <f>VLOOKUP(A209,Opt_BS!A:B,2,FALSE)</f>
        <v>2065.89</v>
      </c>
      <c r="W209" s="60" t="str">
        <f t="shared" si="98"/>
        <v>NN</v>
      </c>
      <c r="X209" s="14">
        <f t="shared" si="99"/>
        <v>19.649999999999999</v>
      </c>
      <c r="Y209" s="9" t="str">
        <f>ADDRESS((ROW(X209)+MATCH(1,$C210:$C227,0)),COLUMN(A209))</f>
        <v>$A$227</v>
      </c>
      <c r="Z209" t="str">
        <f t="shared" ca="1" si="100"/>
        <v>11/20/15</v>
      </c>
      <c r="AA209" s="86" t="str">
        <f t="shared" ca="1" si="89"/>
        <v>SPX US 11/20/15 P2030 Index</v>
      </c>
      <c r="AB209">
        <v>19.649999999999999</v>
      </c>
      <c r="AD209" s="14">
        <f t="shared" ca="1" si="90"/>
        <v>106.70222785649264</v>
      </c>
      <c r="AE209" s="59">
        <f t="shared" ca="1" si="101"/>
        <v>0</v>
      </c>
      <c r="AF209" s="59"/>
      <c r="AG209" s="88">
        <f>IFERROR(VLOOKUP(A209,HistData!P:R,3,FALSE),AG208)</f>
        <v>-5.9642662655923218E-4</v>
      </c>
      <c r="AH209" s="84">
        <f>IFERROR(VLOOKUP(A209,HistData!T:V,3,FALSE),AH208)</f>
        <v>-6.0999999999999943E-3</v>
      </c>
      <c r="AI209" s="1">
        <f t="shared" ca="1" si="102"/>
        <v>106.38328581282605</v>
      </c>
      <c r="AJ209" s="86">
        <f t="shared" si="91"/>
        <v>107.78676260379113</v>
      </c>
      <c r="AK209" s="84"/>
      <c r="AL209" s="1">
        <f t="array" aca="1" ref="AL209" ca="1">PRODUCT(1+AE200:AE209)</f>
        <v>1.0006778972912116</v>
      </c>
      <c r="AM209" s="86">
        <f t="array" ref="AM209">PRODUCT(1+AG109:AG209)</f>
        <v>1.0193584261663209</v>
      </c>
      <c r="AP209" s="40">
        <f t="shared" ca="1" si="81"/>
        <v>-5.9642662655923218E-4</v>
      </c>
      <c r="AQ209" s="40">
        <f t="array" aca="1" ref="AQ209" ca="1">PRODUCT(1+$AP$107:AP209)-1</f>
        <v>9.9463642006207831E-3</v>
      </c>
      <c r="AS209" s="40">
        <f t="shared" si="82"/>
        <v>-2.5540995953997614E-3</v>
      </c>
    </row>
    <row r="210" spans="1:45" x14ac:dyDescent="0.25">
      <c r="A210" s="97">
        <f>Opt_BS!A209</f>
        <v>42305</v>
      </c>
      <c r="B210">
        <f t="shared" si="92"/>
        <v>0</v>
      </c>
      <c r="C210">
        <f t="shared" si="93"/>
        <v>0</v>
      </c>
      <c r="D210" s="92">
        <f>IFERROR(VLOOKUP(A210,HistData!E:H,4,FALSE),D209)</f>
        <v>1.250029167354505E-5</v>
      </c>
      <c r="F210" s="9" t="str">
        <f>ADDRESS((ROW(D210)+MATCH(1,$C211:$C227,0)-1),COLUMN(D210))</f>
        <v>$D$226</v>
      </c>
      <c r="G210" s="92">
        <f t="array" aca="1" ref="G210" ca="1">PRODUCT(1+D210:INDIRECT(F210))-1</f>
        <v>-1</v>
      </c>
      <c r="H210" s="92" t="str">
        <f t="shared" si="94"/>
        <v>NN</v>
      </c>
      <c r="I210" s="60">
        <f t="shared" si="83"/>
        <v>0</v>
      </c>
      <c r="J210" s="60">
        <f t="shared" si="84"/>
        <v>0</v>
      </c>
      <c r="K210" s="67">
        <f>IFERROR(VLOOKUP(A210,HistData!J:M,4,FALSE),K209)</f>
        <v>-5.7505894354270559E-5</v>
      </c>
      <c r="L210" s="9" t="str">
        <f>ADDRESS((ROW(K210)+MATCH(1,$C211:$C227,0)-1),COLUMN(K210))</f>
        <v>$K$226</v>
      </c>
      <c r="M210" s="92">
        <f t="array" aca="1" ref="M210" ca="1">PRODUCT(1+K210:INDIRECT(L210))-1</f>
        <v>-1</v>
      </c>
      <c r="N210" s="3" t="str">
        <f t="shared" si="95"/>
        <v>NN</v>
      </c>
      <c r="O210" s="60">
        <f t="shared" ca="1" si="85"/>
        <v>106.69609220228645</v>
      </c>
      <c r="P210" s="60">
        <f t="shared" ca="1" si="86"/>
        <v>106.69609220228645</v>
      </c>
      <c r="Q210" s="56" t="b">
        <f t="shared" ca="1" si="96"/>
        <v>1</v>
      </c>
      <c r="R210" s="60">
        <f t="shared" ca="1" si="87"/>
        <v>106.69609220228645</v>
      </c>
      <c r="S210" s="3">
        <f t="shared" ca="1" si="88"/>
        <v>0</v>
      </c>
      <c r="T210" s="3">
        <f t="shared" si="97"/>
        <v>2030</v>
      </c>
      <c r="U210">
        <f>VLOOKUP(A210,Opt_BS!A:B,2,FALSE)</f>
        <v>2090.35</v>
      </c>
      <c r="V210">
        <f>VLOOKUP(A210,Opt_BS!A:B,2,FALSE)</f>
        <v>2090.35</v>
      </c>
      <c r="W210" s="60" t="str">
        <f t="shared" si="98"/>
        <v>NN</v>
      </c>
      <c r="X210" s="14">
        <f t="shared" si="99"/>
        <v>10.85</v>
      </c>
      <c r="Y210" s="9" t="str">
        <f>ADDRESS((ROW(X210)+MATCH(1,$C211:$C227,0)),COLUMN(A210))</f>
        <v>$A$227</v>
      </c>
      <c r="Z210" t="str">
        <f t="shared" ca="1" si="100"/>
        <v>11/20/15</v>
      </c>
      <c r="AA210" s="86" t="str">
        <f t="shared" ca="1" si="89"/>
        <v>SPX US 11/20/15 P2030 Index</v>
      </c>
      <c r="AB210">
        <v>10.85</v>
      </c>
      <c r="AD210" s="14">
        <f t="shared" ca="1" si="90"/>
        <v>106.69609220228645</v>
      </c>
      <c r="AE210" s="59">
        <f t="shared" ca="1" si="101"/>
        <v>-5.7502587616498069E-5</v>
      </c>
      <c r="AF210" s="59"/>
      <c r="AG210" s="88">
        <f>IFERROR(VLOOKUP(A210,HistData!P:R,3,FALSE),AG209)</f>
        <v>3.4898806434873197E-3</v>
      </c>
      <c r="AH210" s="84">
        <f>IFERROR(VLOOKUP(A210,HistData!T:V,3,FALSE),AH209)</f>
        <v>-6.0999999999999943E-3</v>
      </c>
      <c r="AI210" s="1">
        <f t="shared" ca="1" si="102"/>
        <v>106.3774758339365</v>
      </c>
      <c r="AJ210" s="86">
        <f t="shared" si="91"/>
        <v>108.16292554022627</v>
      </c>
      <c r="AK210" s="84"/>
      <c r="AL210" s="1">
        <f t="array" aca="1" ref="AL210" ca="1">PRODUCT(1+AE201:AE210)</f>
        <v>1.0004775747542485</v>
      </c>
      <c r="AM210" s="86">
        <f t="array" ref="AM210">PRODUCT(1+AG110:AG210)</f>
        <v>1.0227173114277601</v>
      </c>
      <c r="AP210" s="40">
        <f t="shared" ca="1" si="81"/>
        <v>3.5473832311038178E-3</v>
      </c>
      <c r="AQ210" s="40">
        <f t="array" aca="1" ref="AQ210" ca="1">PRODUCT(1+$AP$107:AP210)-1</f>
        <v>1.3529030997300406E-2</v>
      </c>
      <c r="AS210" s="40">
        <f t="shared" si="82"/>
        <v>1.1839933394323987E-2</v>
      </c>
    </row>
    <row r="211" spans="1:45" x14ac:dyDescent="0.25">
      <c r="A211" s="97">
        <f>Opt_BS!A210</f>
        <v>42306</v>
      </c>
      <c r="B211">
        <f t="shared" si="92"/>
        <v>0</v>
      </c>
      <c r="C211">
        <f t="shared" si="93"/>
        <v>0</v>
      </c>
      <c r="D211" s="92">
        <f>IFERROR(VLOOKUP(A211,HistData!E:H,4,FALSE),D210)</f>
        <v>8.3334236120613525E-6</v>
      </c>
      <c r="F211" s="9" t="str">
        <f>ADDRESS((ROW(D211)+MATCH(1,$C212:$C227,0)-1),COLUMN(D211))</f>
        <v>$D$226</v>
      </c>
      <c r="G211" s="92">
        <f t="array" aca="1" ref="G211" ca="1">PRODUCT(1+D211:INDIRECT(F211))-1</f>
        <v>-1</v>
      </c>
      <c r="H211" s="92" t="str">
        <f t="shared" si="94"/>
        <v>NN</v>
      </c>
      <c r="I211" s="60">
        <f t="shared" si="83"/>
        <v>0</v>
      </c>
      <c r="J211" s="60">
        <f t="shared" si="84"/>
        <v>0</v>
      </c>
      <c r="K211" s="67">
        <f>IFERROR(VLOOKUP(A211,HistData!J:M,4,FALSE),K210)</f>
        <v>-2.5004000640094226E-5</v>
      </c>
      <c r="L211" s="9" t="str">
        <f>ADDRESS((ROW(K211)+MATCH(1,$C212:$C227,0)-1),COLUMN(K211))</f>
        <v>$K$226</v>
      </c>
      <c r="M211" s="92">
        <f t="array" aca="1" ref="M211" ca="1">PRODUCT(1+K211:INDIRECT(L211))-1</f>
        <v>-1</v>
      </c>
      <c r="N211" s="3" t="str">
        <f t="shared" si="95"/>
        <v>NN</v>
      </c>
      <c r="O211" s="60">
        <f t="shared" ca="1" si="85"/>
        <v>106.68995654808025</v>
      </c>
      <c r="P211" s="60">
        <f t="shared" ca="1" si="86"/>
        <v>106.68995654808025</v>
      </c>
      <c r="Q211" s="56" t="b">
        <f t="shared" ca="1" si="96"/>
        <v>1</v>
      </c>
      <c r="R211" s="60">
        <f t="shared" ca="1" si="87"/>
        <v>106.68995654808025</v>
      </c>
      <c r="S211" s="3">
        <f t="shared" ca="1" si="88"/>
        <v>0</v>
      </c>
      <c r="T211" s="3">
        <f t="shared" si="97"/>
        <v>2030</v>
      </c>
      <c r="U211">
        <f>VLOOKUP(A211,Opt_BS!A:B,2,FALSE)</f>
        <v>2089.41</v>
      </c>
      <c r="V211">
        <f>VLOOKUP(A211,Opt_BS!A:B,2,FALSE)</f>
        <v>2089.41</v>
      </c>
      <c r="W211" s="60" t="str">
        <f t="shared" si="98"/>
        <v>NN</v>
      </c>
      <c r="X211" s="14">
        <f t="shared" si="99"/>
        <v>11.15</v>
      </c>
      <c r="Y211" s="9" t="str">
        <f>ADDRESS((ROW(X211)+MATCH(1,$C212:$C227,0)),COLUMN(A211))</f>
        <v>$A$227</v>
      </c>
      <c r="Z211" t="str">
        <f t="shared" ca="1" si="100"/>
        <v>11/20/15</v>
      </c>
      <c r="AA211" s="86" t="str">
        <f t="shared" ca="1" si="89"/>
        <v>SPX US 11/20/15 P2030 Index</v>
      </c>
      <c r="AB211">
        <v>11.15</v>
      </c>
      <c r="AD211" s="14">
        <f t="shared" ca="1" si="90"/>
        <v>106.68995654808025</v>
      </c>
      <c r="AE211" s="59">
        <f t="shared" ca="1" si="101"/>
        <v>-5.7505894354381581E-5</v>
      </c>
      <c r="AF211" s="59"/>
      <c r="AG211" s="88">
        <f>IFERROR(VLOOKUP(A211,HistData!P:R,3,FALSE),AG210)</f>
        <v>-2.585683072819922E-5</v>
      </c>
      <c r="AH211" s="84">
        <f>IFERROR(VLOOKUP(A211,HistData!T:V,3,FALSE),AH210)</f>
        <v>-6.0999999999999943E-3</v>
      </c>
      <c r="AI211" s="1">
        <f t="shared" ca="1" si="102"/>
        <v>106.37166583826128</v>
      </c>
      <c r="AJ211" s="86">
        <f t="shared" si="91"/>
        <v>108.1601287897695</v>
      </c>
      <c r="AK211" s="84"/>
      <c r="AL211" s="1">
        <f t="array" aca="1" ref="AL211" ca="1">PRODUCT(1+AE202:AE211)</f>
        <v>0.99988324558712693</v>
      </c>
      <c r="AM211" s="86">
        <f t="array" ref="AM211">PRODUCT(1+AG111:AG211)</f>
        <v>1.0123708548042443</v>
      </c>
      <c r="AP211" s="40">
        <f t="shared" ca="1" si="81"/>
        <v>3.1649063626182361E-5</v>
      </c>
      <c r="AQ211" s="40">
        <f t="array" aca="1" ref="AQ211" ca="1">PRODUCT(1+$AP$107:AP211)-1</f>
        <v>1.3561108242089448E-2</v>
      </c>
      <c r="AS211" s="40">
        <f t="shared" si="82"/>
        <v>-4.4968545937285054E-4</v>
      </c>
    </row>
    <row r="212" spans="1:45" x14ac:dyDescent="0.25">
      <c r="A212" s="97">
        <f>Opt_BS!A211</f>
        <v>42307</v>
      </c>
      <c r="B212">
        <f t="shared" si="92"/>
        <v>0</v>
      </c>
      <c r="C212">
        <f t="shared" si="93"/>
        <v>0</v>
      </c>
      <c r="D212" s="92">
        <f>IFERROR(VLOOKUP(A212,HistData!E:H,4,FALSE),D211)</f>
        <v>5.0000124998117457E-6</v>
      </c>
      <c r="F212" s="9" t="str">
        <f>ADDRESS((ROW(D212)+MATCH(1,$C213:$C227,0)-1),COLUMN(D212))</f>
        <v>$D$226</v>
      </c>
      <c r="G212" s="92">
        <f t="array" aca="1" ref="G212" ca="1">PRODUCT(1+D212:INDIRECT(F212))-1</f>
        <v>-1</v>
      </c>
      <c r="H212" s="92" t="str">
        <f t="shared" si="94"/>
        <v>NN</v>
      </c>
      <c r="I212" s="60">
        <f t="shared" si="83"/>
        <v>0</v>
      </c>
      <c r="J212" s="60">
        <f t="shared" si="84"/>
        <v>0</v>
      </c>
      <c r="K212" s="67">
        <f>IFERROR(VLOOKUP(A212,HistData!J:M,4,FALSE),K211)</f>
        <v>4.5008326540418864E-5</v>
      </c>
      <c r="L212" s="9" t="str">
        <f>ADDRESS((ROW(K212)+MATCH(1,$C213:$C227,0)-1),COLUMN(K212))</f>
        <v>$K$226</v>
      </c>
      <c r="M212" s="92">
        <f t="array" aca="1" ref="M212" ca="1">PRODUCT(1+K212:INDIRECT(L212))-1</f>
        <v>-1</v>
      </c>
      <c r="N212" s="3" t="str">
        <f t="shared" si="95"/>
        <v>NN</v>
      </c>
      <c r="O212" s="60">
        <f t="shared" ca="1" si="85"/>
        <v>106.68728887233843</v>
      </c>
      <c r="P212" s="60">
        <f t="shared" ca="1" si="86"/>
        <v>106.68728887233843</v>
      </c>
      <c r="Q212" s="56" t="b">
        <f t="shared" ca="1" si="96"/>
        <v>1</v>
      </c>
      <c r="R212" s="60">
        <f t="shared" ca="1" si="87"/>
        <v>106.68728887233843</v>
      </c>
      <c r="S212" s="3">
        <f t="shared" ca="1" si="88"/>
        <v>0</v>
      </c>
      <c r="T212" s="3">
        <f t="shared" si="97"/>
        <v>2030</v>
      </c>
      <c r="U212">
        <f>VLOOKUP(A212,Opt_BS!A:B,2,FALSE)</f>
        <v>2079.36</v>
      </c>
      <c r="V212">
        <f>VLOOKUP(A212,Opt_BS!A:B,2,FALSE)</f>
        <v>2079.36</v>
      </c>
      <c r="W212" s="60" t="str">
        <f t="shared" si="98"/>
        <v>NN</v>
      </c>
      <c r="X212" s="14">
        <f t="shared" si="99"/>
        <v>12.55</v>
      </c>
      <c r="Y212" s="9" t="str">
        <f>ADDRESS((ROW(X212)+MATCH(1,$C213:$C227,0)),COLUMN(A212))</f>
        <v>$A$227</v>
      </c>
      <c r="Z212" t="str">
        <f t="shared" ca="1" si="100"/>
        <v>11/20/15</v>
      </c>
      <c r="AA212" s="86" t="str">
        <f t="shared" ca="1" si="89"/>
        <v>SPX US 11/20/15 P2030 Index</v>
      </c>
      <c r="AB212">
        <v>12.55</v>
      </c>
      <c r="AD212" s="14">
        <f t="shared" ca="1" si="90"/>
        <v>106.68728887233843</v>
      </c>
      <c r="AE212" s="59">
        <f t="shared" ca="1" si="101"/>
        <v>-2.5004000640094226E-5</v>
      </c>
      <c r="AF212" s="59"/>
      <c r="AG212" s="88">
        <f>IFERROR(VLOOKUP(A212,HistData!P:R,3,FALSE),AG211)</f>
        <v>-1.021371223189127E-3</v>
      </c>
      <c r="AH212" s="84">
        <f>IFERROR(VLOOKUP(A212,HistData!T:V,3,FALSE),AH211)</f>
        <v>-6.0999999999999943E-3</v>
      </c>
      <c r="AI212" s="1">
        <f t="shared" ca="1" si="102"/>
        <v>106.36913974588654</v>
      </c>
      <c r="AJ212" s="86">
        <f t="shared" si="91"/>
        <v>108.0496571467272</v>
      </c>
      <c r="AK212" s="84"/>
      <c r="AL212" s="1">
        <f t="array" aca="1" ref="AL212" ca="1">PRODUCT(1+AE203:AE212)</f>
        <v>1.0173331172859639</v>
      </c>
      <c r="AM212" s="86">
        <f t="array" ref="AM212">PRODUCT(1+AG112:AG212)</f>
        <v>1.0092905282841009</v>
      </c>
      <c r="AP212" s="40">
        <f t="shared" ca="1" si="81"/>
        <v>-9.9636722254903276E-4</v>
      </c>
      <c r="AQ212" s="40">
        <f t="array" aca="1" ref="AQ212" ca="1">PRODUCT(1+$AP$107:AP212)-1</f>
        <v>1.2551229175786549E-2</v>
      </c>
      <c r="AS212" s="40">
        <f t="shared" si="82"/>
        <v>-4.8099702786910115E-3</v>
      </c>
    </row>
    <row r="213" spans="1:45" x14ac:dyDescent="0.25">
      <c r="A213" s="97">
        <f>Opt_BS!A212</f>
        <v>42310</v>
      </c>
      <c r="B213">
        <f t="shared" si="92"/>
        <v>0</v>
      </c>
      <c r="C213">
        <f t="shared" si="93"/>
        <v>0</v>
      </c>
      <c r="D213" s="92">
        <f>IFERROR(VLOOKUP(A213,HistData!E:H,4,FALSE),D212)</f>
        <v>-2.1666612500137461E-5</v>
      </c>
      <c r="F213" s="9" t="str">
        <f>ADDRESS((ROW(D213)+MATCH(1,$C214:$C227,0)-1),COLUMN(D213))</f>
        <v>$D$226</v>
      </c>
      <c r="G213" s="92">
        <f t="array" aca="1" ref="G213" ca="1">PRODUCT(1+D213:INDIRECT(F213))-1</f>
        <v>-1</v>
      </c>
      <c r="H213" s="92" t="str">
        <f t="shared" si="94"/>
        <v>NN</v>
      </c>
      <c r="I213" s="60">
        <f t="shared" si="83"/>
        <v>0</v>
      </c>
      <c r="J213" s="60">
        <f t="shared" si="84"/>
        <v>0</v>
      </c>
      <c r="K213" s="67">
        <f>IFERROR(VLOOKUP(A213,HistData!J:M,4,FALSE),K212)</f>
        <v>7.5010501470185176E-6</v>
      </c>
      <c r="L213" s="9" t="str">
        <f>ADDRESS((ROW(K213)+MATCH(1,$C214:$C227,0)-1),COLUMN(K213))</f>
        <v>$K$226</v>
      </c>
      <c r="M213" s="92">
        <f t="array" aca="1" ref="M213" ca="1">PRODUCT(1+K213:INDIRECT(L213))-1</f>
        <v>-1</v>
      </c>
      <c r="N213" s="3" t="str">
        <f t="shared" si="95"/>
        <v>NN</v>
      </c>
      <c r="O213" s="60">
        <f t="shared" ca="1" si="85"/>
        <v>106.6920906886737</v>
      </c>
      <c r="P213" s="60">
        <f t="shared" ca="1" si="86"/>
        <v>106.6920906886737</v>
      </c>
      <c r="Q213" s="56" t="b">
        <f t="shared" ca="1" si="96"/>
        <v>1</v>
      </c>
      <c r="R213" s="60">
        <f t="shared" ca="1" si="87"/>
        <v>106.6920906886737</v>
      </c>
      <c r="S213" s="3">
        <f t="shared" ca="1" si="88"/>
        <v>0</v>
      </c>
      <c r="T213" s="3">
        <f t="shared" si="97"/>
        <v>2030</v>
      </c>
      <c r="U213">
        <f>VLOOKUP(A213,Opt_BS!A:B,2,FALSE)</f>
        <v>2104.0500000000002</v>
      </c>
      <c r="V213">
        <f>VLOOKUP(A213,Opt_BS!A:B,2,FALSE)</f>
        <v>2104.0500000000002</v>
      </c>
      <c r="W213" s="60" t="str">
        <f t="shared" si="98"/>
        <v>NN</v>
      </c>
      <c r="X213" s="14">
        <f t="shared" si="99"/>
        <v>6.5</v>
      </c>
      <c r="Y213" s="9" t="str">
        <f>ADDRESS((ROW(X213)+MATCH(1,$C214:$C227,0)),COLUMN(A213))</f>
        <v>$A$227</v>
      </c>
      <c r="Z213" t="str">
        <f t="shared" ca="1" si="100"/>
        <v>11/20/15</v>
      </c>
      <c r="AA213" s="86" t="str">
        <f t="shared" ca="1" si="89"/>
        <v>SPX US 11/20/15 P2030 Index</v>
      </c>
      <c r="AB213">
        <v>6.5</v>
      </c>
      <c r="AD213" s="14">
        <f t="shared" ca="1" si="90"/>
        <v>106.6920906886737</v>
      </c>
      <c r="AE213" s="59">
        <f t="shared" ca="1" si="101"/>
        <v>4.5008326540418864E-5</v>
      </c>
      <c r="AF213" s="59"/>
      <c r="AG213" s="88">
        <f>IFERROR(VLOOKUP(A213,HistData!P:R,3,FALSE),AG212)</f>
        <v>3.3325568152404728E-3</v>
      </c>
      <c r="AH213" s="84">
        <f>IFERROR(VLOOKUP(A213,HistData!T:V,3,FALSE),AH212)</f>
        <v>-6.0999999999999943E-3</v>
      </c>
      <c r="AI213" s="1">
        <f t="shared" ca="1" si="102"/>
        <v>106.37368671787314</v>
      </c>
      <c r="AJ213" s="86">
        <f t="shared" si="91"/>
        <v>108.40973876803592</v>
      </c>
      <c r="AK213" s="84"/>
      <c r="AL213" s="1">
        <f t="array" aca="1" ref="AL213" ca="1">PRODUCT(1+AE204:AE213)</f>
        <v>0.99985250110624169</v>
      </c>
      <c r="AM213" s="86">
        <f t="array" ref="AM213">PRODUCT(1+AG113:AG213)</f>
        <v>1.0175929031080879</v>
      </c>
      <c r="AP213" s="40">
        <f t="shared" ca="1" si="81"/>
        <v>3.2875484887000539E-3</v>
      </c>
      <c r="AQ213" s="40">
        <f t="array" aca="1" ref="AQ213" ca="1">PRODUCT(1+$AP$107:AP213)-1</f>
        <v>1.5880040438994714E-2</v>
      </c>
      <c r="AS213" s="40">
        <f t="shared" si="82"/>
        <v>1.1873845798707316E-2</v>
      </c>
    </row>
    <row r="214" spans="1:45" x14ac:dyDescent="0.25">
      <c r="A214" s="97">
        <f>Opt_BS!A213</f>
        <v>42311</v>
      </c>
      <c r="B214">
        <f t="shared" si="92"/>
        <v>0</v>
      </c>
      <c r="C214">
        <f t="shared" si="93"/>
        <v>0</v>
      </c>
      <c r="D214" s="92">
        <f>IFERROR(VLOOKUP(A214,HistData!E:H,4,FALSE),D213)</f>
        <v>-3.8334068069634242E-5</v>
      </c>
      <c r="F214" s="9" t="str">
        <f>ADDRESS((ROW(D214)+MATCH(1,$C215:$C227,0)-1),COLUMN(D214))</f>
        <v>$D$226</v>
      </c>
      <c r="G214" s="92">
        <f t="array" aca="1" ref="G214" ca="1">PRODUCT(1+D214:INDIRECT(F214))-1</f>
        <v>-1</v>
      </c>
      <c r="H214" s="92" t="str">
        <f t="shared" si="94"/>
        <v>NN</v>
      </c>
      <c r="I214" s="60">
        <f t="shared" si="83"/>
        <v>0</v>
      </c>
      <c r="J214" s="60">
        <f t="shared" si="84"/>
        <v>0</v>
      </c>
      <c r="K214" s="67">
        <f>IFERROR(VLOOKUP(A214,HistData!J:M,4,FALSE),K213)</f>
        <v>3.0003975526771143E-5</v>
      </c>
      <c r="L214" s="9" t="str">
        <f>ADDRESS((ROW(K214)+MATCH(1,$C215:$C227,0)-1),COLUMN(K214))</f>
        <v>$K$226</v>
      </c>
      <c r="M214" s="92">
        <f t="array" aca="1" ref="M214" ca="1">PRODUCT(1+K214:INDIRECT(L214))-1</f>
        <v>-1</v>
      </c>
      <c r="N214" s="3" t="str">
        <f t="shared" si="95"/>
        <v>NN</v>
      </c>
      <c r="O214" s="60">
        <f t="shared" ca="1" si="85"/>
        <v>106.69289099139625</v>
      </c>
      <c r="P214" s="60">
        <f t="shared" ca="1" si="86"/>
        <v>106.69289099139625</v>
      </c>
      <c r="Q214" s="56" t="b">
        <f t="shared" ca="1" si="96"/>
        <v>1</v>
      </c>
      <c r="R214" s="60">
        <f t="shared" ca="1" si="87"/>
        <v>106.69289099139625</v>
      </c>
      <c r="S214" s="3">
        <f t="shared" ca="1" si="88"/>
        <v>0</v>
      </c>
      <c r="T214" s="3">
        <f t="shared" si="97"/>
        <v>2030</v>
      </c>
      <c r="U214">
        <f>VLOOKUP(A214,Opt_BS!A:B,2,FALSE)</f>
        <v>2109.79</v>
      </c>
      <c r="V214">
        <f>VLOOKUP(A214,Opt_BS!A:B,2,FALSE)</f>
        <v>2109.79</v>
      </c>
      <c r="W214" s="60" t="str">
        <f t="shared" si="98"/>
        <v>NN</v>
      </c>
      <c r="X214" s="14">
        <f t="shared" si="99"/>
        <v>5.8</v>
      </c>
      <c r="Y214" s="9" t="str">
        <f>ADDRESS((ROW(X214)+MATCH(1,$C215:$C227,0)),COLUMN(A214))</f>
        <v>$A$227</v>
      </c>
      <c r="Z214" t="str">
        <f t="shared" ca="1" si="100"/>
        <v>11/20/15</v>
      </c>
      <c r="AA214" s="86" t="str">
        <f t="shared" ca="1" si="89"/>
        <v>SPX US 11/20/15 P2030 Index</v>
      </c>
      <c r="AB214">
        <v>5.8</v>
      </c>
      <c r="AD214" s="14">
        <f t="shared" ca="1" si="90"/>
        <v>106.69289099139625</v>
      </c>
      <c r="AE214" s="59">
        <f t="shared" ca="1" si="101"/>
        <v>7.5010501470185176E-6</v>
      </c>
      <c r="AF214" s="59"/>
      <c r="AG214" s="88">
        <f>IFERROR(VLOOKUP(A214,HistData!P:R,3,FALSE),AG213)</f>
        <v>2.7732810494618398E-4</v>
      </c>
      <c r="AH214" s="84">
        <f>IFERROR(VLOOKUP(A214,HistData!T:V,3,FALSE),AH213)</f>
        <v>-6.0999999999999943E-3</v>
      </c>
      <c r="AI214" s="1">
        <f t="shared" ca="1" si="102"/>
        <v>106.37444454482403</v>
      </c>
      <c r="AJ214" s="86">
        <f t="shared" si="91"/>
        <v>108.43980383544617</v>
      </c>
      <c r="AK214" s="84"/>
      <c r="AL214" s="1">
        <f t="array" aca="1" ref="AL214" ca="1">PRODUCT(1+AE205:AE214)</f>
        <v>0.99989999674989416</v>
      </c>
      <c r="AM214" s="86">
        <f t="array" ref="AM214">PRODUCT(1+AG114:AG214)</f>
        <v>1.0219084770107292</v>
      </c>
      <c r="AP214" s="40">
        <f t="shared" ca="1" si="81"/>
        <v>2.6982705479916547E-4</v>
      </c>
      <c r="AQ214" s="40">
        <f t="array" aca="1" ref="AQ214" ca="1">PRODUCT(1+$AP$107:AP214)-1</f>
        <v>1.6154152358335727E-2</v>
      </c>
      <c r="AS214" s="40">
        <f t="shared" si="82"/>
        <v>2.7280720515194812E-3</v>
      </c>
    </row>
    <row r="215" spans="1:45" x14ac:dyDescent="0.25">
      <c r="A215" s="97">
        <f>Opt_BS!A214</f>
        <v>42312</v>
      </c>
      <c r="B215">
        <f t="shared" si="92"/>
        <v>0</v>
      </c>
      <c r="C215">
        <f t="shared" si="93"/>
        <v>0</v>
      </c>
      <c r="D215" s="92">
        <f>IFERROR(VLOOKUP(A215,HistData!E:H,4,FALSE),D214)</f>
        <v>3.0001725099149112E-5</v>
      </c>
      <c r="F215" s="9" t="str">
        <f>ADDRESS((ROW(D215)+MATCH(1,$C216:$C227,0)-1),COLUMN(D215))</f>
        <v>$D$226</v>
      </c>
      <c r="G215" s="92">
        <f t="array" aca="1" ref="G215" ca="1">PRODUCT(1+D215:INDIRECT(F215))-1</f>
        <v>-1</v>
      </c>
      <c r="H215" s="92" t="str">
        <f t="shared" si="94"/>
        <v>NN</v>
      </c>
      <c r="I215" s="60">
        <f t="shared" si="83"/>
        <v>0</v>
      </c>
      <c r="J215" s="60">
        <f t="shared" si="84"/>
        <v>0</v>
      </c>
      <c r="K215" s="67">
        <f>IFERROR(VLOOKUP(A215,HistData!J:M,4,FALSE),K214)</f>
        <v>0</v>
      </c>
      <c r="L215" s="9" t="str">
        <f>ADDRESS((ROW(K215)+MATCH(1,$C216:$C227,0)-1),COLUMN(K215))</f>
        <v>$K$226</v>
      </c>
      <c r="M215" s="92">
        <f t="array" aca="1" ref="M215" ca="1">PRODUCT(1+K215:INDIRECT(L215))-1</f>
        <v>-1</v>
      </c>
      <c r="N215" s="3" t="str">
        <f t="shared" si="95"/>
        <v>NN</v>
      </c>
      <c r="O215" s="60">
        <f t="shared" ca="1" si="85"/>
        <v>106.69609220228644</v>
      </c>
      <c r="P215" s="60">
        <f t="shared" ca="1" si="86"/>
        <v>106.69609220228644</v>
      </c>
      <c r="Q215" s="56" t="b">
        <f t="shared" ca="1" si="96"/>
        <v>1</v>
      </c>
      <c r="R215" s="60">
        <f t="shared" ca="1" si="87"/>
        <v>106.69609220228644</v>
      </c>
      <c r="S215" s="3">
        <f t="shared" ca="1" si="88"/>
        <v>0</v>
      </c>
      <c r="T215" s="3">
        <f t="shared" si="97"/>
        <v>2030</v>
      </c>
      <c r="U215">
        <f>VLOOKUP(A215,Opt_BS!A:B,2,FALSE)</f>
        <v>2102.31</v>
      </c>
      <c r="V215">
        <f>VLOOKUP(A215,Opt_BS!A:B,2,FALSE)</f>
        <v>2102.31</v>
      </c>
      <c r="W215" s="60" t="str">
        <f t="shared" si="98"/>
        <v>NN</v>
      </c>
      <c r="X215" s="14">
        <f t="shared" si="99"/>
        <v>7.1</v>
      </c>
      <c r="Y215" s="9" t="str">
        <f>ADDRESS((ROW(X215)+MATCH(1,$C216:$C227,0)),COLUMN(A215))</f>
        <v>$A$227</v>
      </c>
      <c r="Z215" t="str">
        <f t="shared" ca="1" si="100"/>
        <v>11/20/15</v>
      </c>
      <c r="AA215" s="86" t="str">
        <f t="shared" ca="1" si="89"/>
        <v>SPX US 11/20/15 P2030 Index</v>
      </c>
      <c r="AB215">
        <v>7.1</v>
      </c>
      <c r="AD215" s="14">
        <f t="shared" ca="1" si="90"/>
        <v>106.69609220228644</v>
      </c>
      <c r="AE215" s="59">
        <f t="shared" ca="1" si="101"/>
        <v>3.0003975526771143E-5</v>
      </c>
      <c r="AF215" s="59"/>
      <c r="AG215" s="88">
        <f>IFERROR(VLOOKUP(A215,HistData!P:R,3,FALSE),AG214)</f>
        <v>-4.9647310663214483E-4</v>
      </c>
      <c r="AH215" s="84">
        <f>IFERROR(VLOOKUP(A215,HistData!T:V,3,FALSE),AH214)</f>
        <v>-6.0999999999999943E-3</v>
      </c>
      <c r="AI215" s="1">
        <f t="shared" ca="1" si="102"/>
        <v>106.37747585148522</v>
      </c>
      <c r="AJ215" s="86">
        <f t="shared" si="91"/>
        <v>108.38596638915341</v>
      </c>
      <c r="AK215" s="84"/>
      <c r="AL215" s="1">
        <f t="array" aca="1" ref="AL215" ca="1">PRODUCT(1+AE206:AE215)</f>
        <v>0.99990499928749443</v>
      </c>
      <c r="AM215" s="86">
        <f t="array" ref="AM215">PRODUCT(1+AG115:AG215)</f>
        <v>1.0157903731920386</v>
      </c>
      <c r="AP215" s="40">
        <f t="shared" ca="1" si="81"/>
        <v>-5.2647708215891598E-4</v>
      </c>
      <c r="AQ215" s="40">
        <f t="array" aca="1" ref="AQ215" ca="1">PRODUCT(1+$AP$107:AP215)-1</f>
        <v>1.5619170485178469E-2</v>
      </c>
      <c r="AS215" s="40">
        <f t="shared" si="82"/>
        <v>-3.5453765540646165E-3</v>
      </c>
    </row>
    <row r="216" spans="1:45" x14ac:dyDescent="0.25">
      <c r="A216" s="97">
        <f>Opt_BS!A215</f>
        <v>42313</v>
      </c>
      <c r="B216">
        <f t="shared" si="92"/>
        <v>0</v>
      </c>
      <c r="C216">
        <f t="shared" si="93"/>
        <v>0</v>
      </c>
      <c r="D216" s="92">
        <f>IFERROR(VLOOKUP(A216,HistData!E:H,4,FALSE),D215)</f>
        <v>0</v>
      </c>
      <c r="F216" s="9" t="str">
        <f>ADDRESS((ROW(D216)+MATCH(1,$C217:$C227,0)-1),COLUMN(D216))</f>
        <v>$D$226</v>
      </c>
      <c r="G216" s="92">
        <f t="array" aca="1" ref="G216" ca="1">PRODUCT(1+D216:INDIRECT(F216))-1</f>
        <v>-1</v>
      </c>
      <c r="H216" s="92" t="str">
        <f t="shared" si="94"/>
        <v>NN</v>
      </c>
      <c r="I216" s="60">
        <f t="shared" si="83"/>
        <v>0</v>
      </c>
      <c r="J216" s="60">
        <f t="shared" si="84"/>
        <v>0</v>
      </c>
      <c r="K216" s="67">
        <f>IFERROR(VLOOKUP(A216,HistData!J:M,4,FALSE),K215)</f>
        <v>-1</v>
      </c>
      <c r="L216" s="9" t="str">
        <f>ADDRESS((ROW(K216)+MATCH(1,$C217:$C227,0)-1),COLUMN(K216))</f>
        <v>$K$226</v>
      </c>
      <c r="M216" s="92">
        <f t="array" aca="1" ref="M216" ca="1">PRODUCT(1+K216:INDIRECT(L216))-1</f>
        <v>-1</v>
      </c>
      <c r="N216" s="3" t="str">
        <f t="shared" si="95"/>
        <v>NN</v>
      </c>
      <c r="O216" s="60">
        <f t="shared" ca="1" si="85"/>
        <v>106.69609220228644</v>
      </c>
      <c r="P216" s="60">
        <f t="shared" ca="1" si="86"/>
        <v>106.69609220228644</v>
      </c>
      <c r="Q216" s="56" t="b">
        <f t="shared" ca="1" si="96"/>
        <v>1</v>
      </c>
      <c r="R216" s="60">
        <f t="shared" ca="1" si="87"/>
        <v>106.69609220228644</v>
      </c>
      <c r="S216" s="3">
        <f t="shared" ca="1" si="88"/>
        <v>0</v>
      </c>
      <c r="T216" s="3">
        <f t="shared" si="97"/>
        <v>2030</v>
      </c>
      <c r="U216">
        <f>VLOOKUP(A216,Opt_BS!A:B,2,FALSE)</f>
        <v>2099.9299999999998</v>
      </c>
      <c r="V216">
        <f>VLOOKUP(A216,Opt_BS!A:B,2,FALSE)</f>
        <v>2099.9299999999998</v>
      </c>
      <c r="W216" s="60" t="str">
        <f t="shared" si="98"/>
        <v>NN</v>
      </c>
      <c r="X216" s="14">
        <f t="shared" si="99"/>
        <v>5.95</v>
      </c>
      <c r="Y216" s="9" t="str">
        <f>ADDRESS((ROW(X216)+MATCH(1,$C217:$C227,0)),COLUMN(A216))</f>
        <v>$A$227</v>
      </c>
      <c r="Z216" t="str">
        <f t="shared" ca="1" si="100"/>
        <v>11/20/15</v>
      </c>
      <c r="AA216" s="86" t="str">
        <f t="shared" ca="1" si="89"/>
        <v>SPX US 11/20/15 P2030 Index</v>
      </c>
      <c r="AB216">
        <v>5.95</v>
      </c>
      <c r="AD216" s="14">
        <f t="shared" ca="1" si="90"/>
        <v>106.69609220228644</v>
      </c>
      <c r="AE216" s="59">
        <f t="shared" ca="1" si="101"/>
        <v>0</v>
      </c>
      <c r="AF216" s="59"/>
      <c r="AG216" s="88">
        <f>IFERROR(VLOOKUP(A216,HistData!P:R,3,FALSE),AG215)</f>
        <v>2.9674164769022404E-4</v>
      </c>
      <c r="AH216" s="84">
        <f>IFERROR(VLOOKUP(A216,HistData!T:V,3,FALSE),AH215)</f>
        <v>-6.0999999999999943E-3</v>
      </c>
      <c r="AI216" s="1">
        <f t="shared" ca="1" si="102"/>
        <v>106.37747585148522</v>
      </c>
      <c r="AJ216" s="86">
        <f t="shared" si="91"/>
        <v>108.41812901940622</v>
      </c>
      <c r="AK216" s="84"/>
      <c r="AL216" s="1">
        <f t="array" aca="1" ref="AL216" ca="1">PRODUCT(1+AE207:AE216)</f>
        <v>0.99990499928749443</v>
      </c>
      <c r="AM216" s="86">
        <f t="array" ref="AM216">PRODUCT(1+AG116:AG216)</f>
        <v>1.0133354677927371</v>
      </c>
      <c r="AP216" s="40">
        <f t="shared" ca="1" si="81"/>
        <v>2.9674164769022404E-4</v>
      </c>
      <c r="AQ216" s="40">
        <f t="array" aca="1" ref="AQ216" ca="1">PRODUCT(1+$AP$107:AP216)-1</f>
        <v>1.5920546991254003E-2</v>
      </c>
      <c r="AS216" s="40">
        <f t="shared" si="82"/>
        <v>-1.1320880364932284E-3</v>
      </c>
    </row>
    <row r="217" spans="1:45" x14ac:dyDescent="0.25">
      <c r="A217" s="97">
        <f>Opt_BS!A216</f>
        <v>42314</v>
      </c>
      <c r="B217">
        <f t="shared" si="92"/>
        <v>0</v>
      </c>
      <c r="C217">
        <f t="shared" si="93"/>
        <v>0</v>
      </c>
      <c r="D217" s="92">
        <f>IFERROR(VLOOKUP(A217,HistData!E:H,4,FALSE),D216)</f>
        <v>-1.2500343759436205E-5</v>
      </c>
      <c r="F217" s="9" t="str">
        <f>ADDRESS((ROW(D217)+MATCH(1,$C218:$C227,0)-1),COLUMN(D217))</f>
        <v>$D$226</v>
      </c>
      <c r="G217" s="92">
        <f t="array" aca="1" ref="G217" ca="1">PRODUCT(1+D217:INDIRECT(F217))-1</f>
        <v>-1</v>
      </c>
      <c r="H217" s="92" t="str">
        <f t="shared" si="94"/>
        <v>NN</v>
      </c>
      <c r="I217" s="60">
        <f t="shared" si="83"/>
        <v>0</v>
      </c>
      <c r="J217" s="60">
        <f t="shared" si="84"/>
        <v>0</v>
      </c>
      <c r="K217" s="67">
        <f>IFERROR(VLOOKUP(A217,HistData!J:M,4,FALSE),K216)</f>
        <v>0</v>
      </c>
      <c r="L217" s="9" t="str">
        <f>ADDRESS((ROW(K217)+MATCH(1,$C218:$C227,0)-1),COLUMN(K217))</f>
        <v>$K$226</v>
      </c>
      <c r="M217" s="92">
        <f t="array" aca="1" ref="M217" ca="1">PRODUCT(1+K217:INDIRECT(L217))-1</f>
        <v>0</v>
      </c>
      <c r="N217" s="3" t="str">
        <f t="shared" si="95"/>
        <v>NN</v>
      </c>
      <c r="O217" s="60">
        <f t="shared" ca="1" si="85"/>
        <v>0</v>
      </c>
      <c r="P217" s="60">
        <f t="shared" ca="1" si="86"/>
        <v>0</v>
      </c>
      <c r="Q217" s="56" t="b">
        <f t="shared" ca="1" si="96"/>
        <v>1</v>
      </c>
      <c r="R217" s="60">
        <f t="shared" ca="1" si="87"/>
        <v>0</v>
      </c>
      <c r="S217" s="3">
        <f t="shared" ca="1" si="88"/>
        <v>0</v>
      </c>
      <c r="T217" s="3">
        <f t="shared" si="97"/>
        <v>2030</v>
      </c>
      <c r="U217">
        <f>VLOOKUP(A217,Opt_BS!A:B,2,FALSE)</f>
        <v>2099.1999999999998</v>
      </c>
      <c r="V217">
        <f>VLOOKUP(A217,Opt_BS!A:B,2,FALSE)</f>
        <v>2099.1999999999998</v>
      </c>
      <c r="W217" s="60" t="str">
        <f t="shared" si="98"/>
        <v>NN</v>
      </c>
      <c r="X217" s="14">
        <f t="shared" si="99"/>
        <v>4.88</v>
      </c>
      <c r="Y217" s="9" t="str">
        <f>ADDRESS((ROW(X217)+MATCH(1,$C218:$C227,0)),COLUMN(A217))</f>
        <v>$A$227</v>
      </c>
      <c r="Z217" t="str">
        <f t="shared" ca="1" si="100"/>
        <v>11/20/15</v>
      </c>
      <c r="AA217" s="86" t="str">
        <f t="shared" ca="1" si="89"/>
        <v>SPX US 11/20/15 P2030 Index</v>
      </c>
      <c r="AB217">
        <v>4.88</v>
      </c>
      <c r="AD217" s="14">
        <f t="shared" ca="1" si="90"/>
        <v>0</v>
      </c>
      <c r="AE217" s="59">
        <f t="shared" ca="1" si="101"/>
        <v>-1</v>
      </c>
      <c r="AF217" s="59"/>
      <c r="AG217" s="88">
        <f>IFERROR(VLOOKUP(A217,HistData!P:R,3,FALSE),AG216)</f>
        <v>6.4489917001475661E-4</v>
      </c>
      <c r="AH217" s="84">
        <f>IFERROR(VLOOKUP(A217,HistData!T:V,3,FALSE),AH216)</f>
        <v>-6.0999999999999943E-3</v>
      </c>
      <c r="AI217" s="1">
        <f t="shared" ca="1" si="102"/>
        <v>5.3444297364586939</v>
      </c>
      <c r="AJ217" s="86">
        <f t="shared" si="91"/>
        <v>108.4880477808254</v>
      </c>
      <c r="AK217" s="84"/>
      <c r="AL217" s="1">
        <f t="array" aca="1" ref="AL217" ca="1">PRODUCT(1+AE208:AE217)</f>
        <v>0</v>
      </c>
      <c r="AM217" s="86">
        <f t="array" ref="AM217">PRODUCT(1+AG117:AG217)</f>
        <v>1.0056057036622721</v>
      </c>
      <c r="AP217" s="40">
        <f t="shared" ca="1" si="81"/>
        <v>1.0006448991700148</v>
      </c>
      <c r="AQ217" s="40">
        <f t="array" aca="1" ref="AQ217" ca="1">PRODUCT(1+$AP$107:AP217)-1</f>
        <v>1.0324962603000638</v>
      </c>
      <c r="AS217" s="40">
        <f t="shared" si="82"/>
        <v>-3.4763063530685034E-4</v>
      </c>
    </row>
    <row r="218" spans="1:45" x14ac:dyDescent="0.25">
      <c r="A218" s="97">
        <f>Opt_BS!A217</f>
        <v>42317</v>
      </c>
      <c r="B218">
        <f t="shared" si="92"/>
        <v>0</v>
      </c>
      <c r="C218">
        <f t="shared" si="93"/>
        <v>0</v>
      </c>
      <c r="D218" s="92">
        <f>IFERROR(VLOOKUP(A218,HistData!E:H,4,FALSE),D217)</f>
        <v>-8.3336666799604942E-6</v>
      </c>
      <c r="F218" s="9" t="str">
        <f>ADDRESS((ROW(D218)+MATCH(1,$C219:$C227,0)-1),COLUMN(D218))</f>
        <v>$D$226</v>
      </c>
      <c r="G218" s="92">
        <f t="array" aca="1" ref="G218" ca="1">PRODUCT(1+D218:INDIRECT(F218))-1</f>
        <v>-1</v>
      </c>
      <c r="H218" s="92" t="str">
        <f t="shared" si="94"/>
        <v>NN</v>
      </c>
      <c r="I218" s="60">
        <f t="shared" si="83"/>
        <v>0</v>
      </c>
      <c r="J218" s="60">
        <f t="shared" si="84"/>
        <v>0</v>
      </c>
      <c r="K218" s="67">
        <f>IFERROR(VLOOKUP(A218,HistData!J:M,4,FALSE),K217)</f>
        <v>0</v>
      </c>
      <c r="L218" s="9" t="str">
        <f>ADDRESS((ROW(K218)+MATCH(1,$C219:$C227,0)-1),COLUMN(K218))</f>
        <v>$K$226</v>
      </c>
      <c r="M218" s="92">
        <f t="array" aca="1" ref="M218" ca="1">PRODUCT(1+K218:INDIRECT(L218))-1</f>
        <v>0</v>
      </c>
      <c r="N218" s="3" t="str">
        <f t="shared" si="95"/>
        <v>NN</v>
      </c>
      <c r="O218" s="60">
        <f t="shared" ca="1" si="85"/>
        <v>0</v>
      </c>
      <c r="P218" s="60">
        <f t="shared" ca="1" si="86"/>
        <v>0</v>
      </c>
      <c r="Q218" s="56" t="b">
        <f t="shared" ca="1" si="96"/>
        <v>1</v>
      </c>
      <c r="R218" s="60">
        <f t="shared" ca="1" si="87"/>
        <v>0</v>
      </c>
      <c r="S218" s="3">
        <f t="shared" ca="1" si="88"/>
        <v>0</v>
      </c>
      <c r="T218" s="3">
        <f t="shared" si="97"/>
        <v>2030</v>
      </c>
      <c r="U218">
        <f>VLOOKUP(A218,Opt_BS!A:B,2,FALSE)</f>
        <v>2078.58</v>
      </c>
      <c r="V218">
        <f>VLOOKUP(A218,Opt_BS!A:B,2,FALSE)</f>
        <v>2078.58</v>
      </c>
      <c r="W218" s="60" t="str">
        <f t="shared" si="98"/>
        <v>NN</v>
      </c>
      <c r="X218" s="14">
        <f t="shared" si="99"/>
        <v>7.25</v>
      </c>
      <c r="Y218" s="9" t="str">
        <f>ADDRESS((ROW(X218)+MATCH(1,$C219:$C227,0)),COLUMN(A218))</f>
        <v>$A$227</v>
      </c>
      <c r="Z218" t="str">
        <f t="shared" ca="1" si="100"/>
        <v>11/20/15</v>
      </c>
      <c r="AA218" s="86" t="str">
        <f t="shared" ca="1" si="89"/>
        <v>SPX US 11/20/15 P2030 Index</v>
      </c>
      <c r="AB218">
        <v>7.25</v>
      </c>
      <c r="AD218" s="14">
        <f t="shared" ca="1" si="90"/>
        <v>0</v>
      </c>
      <c r="AE218" s="59" t="e">
        <f t="shared" ca="1" si="101"/>
        <v>#DIV/0!</v>
      </c>
      <c r="AF218" s="59"/>
      <c r="AG218" s="88">
        <f>IFERROR(VLOOKUP(A218,HistData!P:R,3,FALSE),AG217)</f>
        <v>-1.4307534657103105E-3</v>
      </c>
      <c r="AH218" s="84">
        <f>IFERROR(VLOOKUP(A218,HistData!T:V,3,FALSE),AH217)</f>
        <v>-6.0999999999999943E-3</v>
      </c>
      <c r="AI218" s="1" t="e">
        <f t="shared" ca="1" si="102"/>
        <v>#DIV/0!</v>
      </c>
      <c r="AJ218" s="86">
        <f t="shared" si="91"/>
        <v>108.33282813047484</v>
      </c>
      <c r="AK218" s="84"/>
      <c r="AL218" s="1" t="e">
        <f t="array" aca="1" ref="AL218" ca="1">PRODUCT(1+AE209:AE218)</f>
        <v>#DIV/0!</v>
      </c>
      <c r="AM218" s="86">
        <f t="array" ref="AM218">PRODUCT(1+AG118:AG218)</f>
        <v>1.0065180829348519</v>
      </c>
      <c r="AP218" s="40" t="e">
        <f t="shared" ca="1" si="81"/>
        <v>#DIV/0!</v>
      </c>
      <c r="AQ218" s="40" t="e">
        <f t="array" aca="1" ref="AQ218" ca="1">PRODUCT(1+$AP$107:AP218)-1</f>
        <v>#DIV/0!</v>
      </c>
      <c r="AS218" s="40">
        <f t="shared" si="82"/>
        <v>-9.8227896341462895E-3</v>
      </c>
    </row>
    <row r="219" spans="1:45" x14ac:dyDescent="0.25">
      <c r="A219" s="97">
        <f>Opt_BS!A218</f>
        <v>42318</v>
      </c>
      <c r="B219">
        <f t="shared" si="92"/>
        <v>0</v>
      </c>
      <c r="C219">
        <f t="shared" si="93"/>
        <v>0</v>
      </c>
      <c r="D219" s="92">
        <f>IFERROR(VLOOKUP(A219,HistData!E:H,4,FALSE),D218)</f>
        <v>-1.7500845874263149E-5</v>
      </c>
      <c r="F219" s="9" t="str">
        <f>ADDRESS((ROW(D219)+MATCH(1,$C220:$C227,0)-1),COLUMN(D219))</f>
        <v>$D$226</v>
      </c>
      <c r="G219" s="92">
        <f t="array" aca="1" ref="G219" ca="1">PRODUCT(1+D219:INDIRECT(F219))-1</f>
        <v>-1</v>
      </c>
      <c r="H219" s="92" t="str">
        <f t="shared" si="94"/>
        <v>NN</v>
      </c>
      <c r="I219" s="60">
        <f t="shared" si="83"/>
        <v>0</v>
      </c>
      <c r="J219" s="60">
        <f t="shared" si="84"/>
        <v>0</v>
      </c>
      <c r="K219" s="67">
        <f>IFERROR(VLOOKUP(A219,HistData!J:M,4,FALSE),K218)</f>
        <v>0</v>
      </c>
      <c r="L219" s="9" t="str">
        <f>ADDRESS((ROW(K219)+MATCH(1,$C220:$C227,0)-1),COLUMN(K219))</f>
        <v>$K$226</v>
      </c>
      <c r="M219" s="92">
        <f t="array" aca="1" ref="M219" ca="1">PRODUCT(1+K219:INDIRECT(L219))-1</f>
        <v>0</v>
      </c>
      <c r="N219" s="3" t="str">
        <f t="shared" si="95"/>
        <v>NN</v>
      </c>
      <c r="O219" s="60">
        <f t="shared" ca="1" si="85"/>
        <v>0</v>
      </c>
      <c r="P219" s="60">
        <f t="shared" ca="1" si="86"/>
        <v>0</v>
      </c>
      <c r="Q219" s="56" t="b">
        <f t="shared" ca="1" si="96"/>
        <v>1</v>
      </c>
      <c r="R219" s="60">
        <f t="shared" ca="1" si="87"/>
        <v>0</v>
      </c>
      <c r="S219" s="3">
        <f t="shared" ca="1" si="88"/>
        <v>0</v>
      </c>
      <c r="T219" s="3">
        <f t="shared" si="97"/>
        <v>2030</v>
      </c>
      <c r="U219">
        <f>VLOOKUP(A219,Opt_BS!A:B,2,FALSE)</f>
        <v>2081.7199999999998</v>
      </c>
      <c r="V219">
        <f>VLOOKUP(A219,Opt_BS!A:B,2,FALSE)</f>
        <v>2081.7199999999998</v>
      </c>
      <c r="W219" s="60" t="str">
        <f t="shared" si="98"/>
        <v>NN</v>
      </c>
      <c r="X219" s="14">
        <f t="shared" si="99"/>
        <v>5.85</v>
      </c>
      <c r="Y219" s="9" t="str">
        <f>ADDRESS((ROW(X219)+MATCH(1,$C220:$C227,0)),COLUMN(A219))</f>
        <v>$A$227</v>
      </c>
      <c r="Z219" t="str">
        <f t="shared" ca="1" si="100"/>
        <v>11/20/15</v>
      </c>
      <c r="AA219" s="86" t="str">
        <f t="shared" ca="1" si="89"/>
        <v>SPX US 11/20/15 P2030 Index</v>
      </c>
      <c r="AB219">
        <v>5.85</v>
      </c>
      <c r="AD219" s="14">
        <f t="shared" ca="1" si="90"/>
        <v>0</v>
      </c>
      <c r="AE219" s="59" t="e">
        <f t="shared" ca="1" si="101"/>
        <v>#DIV/0!</v>
      </c>
      <c r="AF219" s="59"/>
      <c r="AG219" s="88">
        <f>IFERROR(VLOOKUP(A219,HistData!P:R,3,FALSE),AG218)</f>
        <v>9.8747265088006131E-4</v>
      </c>
      <c r="AH219" s="84">
        <f>IFERROR(VLOOKUP(A219,HistData!T:V,3,FALSE),AH218)</f>
        <v>-6.0999999999999943E-3</v>
      </c>
      <c r="AI219" s="1" t="e">
        <f t="shared" ca="1" si="102"/>
        <v>#DIV/0!</v>
      </c>
      <c r="AJ219" s="86">
        <f t="shared" si="91"/>
        <v>108.43980383544617</v>
      </c>
      <c r="AK219" s="84"/>
      <c r="AL219" s="1" t="e">
        <f t="array" aca="1" ref="AL219" ca="1">PRODUCT(1+AE210:AE219)</f>
        <v>#DIV/0!</v>
      </c>
      <c r="AM219" s="86">
        <f t="array" ref="AM219">PRODUCT(1+AG119:AG219)</f>
        <v>1.0029407573561195</v>
      </c>
      <c r="AP219" s="40" t="e">
        <f t="shared" ca="1" si="81"/>
        <v>#DIV/0!</v>
      </c>
      <c r="AQ219" s="40" t="e">
        <f t="array" aca="1" ref="AQ219" ca="1">PRODUCT(1+$AP$107:AP219)-1</f>
        <v>#DIV/0!</v>
      </c>
      <c r="AS219" s="40">
        <f t="shared" si="82"/>
        <v>1.5106466914911465E-3</v>
      </c>
    </row>
    <row r="220" spans="1:45" x14ac:dyDescent="0.25">
      <c r="A220" s="97">
        <f>Opt_BS!A219</f>
        <v>42319</v>
      </c>
      <c r="B220">
        <f t="shared" si="92"/>
        <v>0</v>
      </c>
      <c r="C220">
        <f t="shared" si="93"/>
        <v>0</v>
      </c>
      <c r="D220" s="92">
        <f>IFERROR(VLOOKUP(A220,HistData!E:H,4,FALSE),D219)</f>
        <v>-1</v>
      </c>
      <c r="F220" s="9" t="str">
        <f>ADDRESS((ROW(D220)+MATCH(1,$C221:$C227,0)-1),COLUMN(D220))</f>
        <v>$D$226</v>
      </c>
      <c r="G220" s="92">
        <f t="array" aca="1" ref="G220" ca="1">PRODUCT(1+D220:INDIRECT(F220))-1</f>
        <v>-1</v>
      </c>
      <c r="H220" s="92" t="str">
        <f t="shared" si="94"/>
        <v>NN</v>
      </c>
      <c r="I220" s="60">
        <f t="shared" si="83"/>
        <v>0</v>
      </c>
      <c r="J220" s="60">
        <f t="shared" si="84"/>
        <v>0</v>
      </c>
      <c r="K220" s="67">
        <f>IFERROR(VLOOKUP(A220,HistData!J:M,4,FALSE),K219)</f>
        <v>0</v>
      </c>
      <c r="L220" s="9" t="str">
        <f>ADDRESS((ROW(K220)+MATCH(1,$C221:$C227,0)-1),COLUMN(K220))</f>
        <v>$K$226</v>
      </c>
      <c r="M220" s="92">
        <f t="array" aca="1" ref="M220" ca="1">PRODUCT(1+K220:INDIRECT(L220))-1</f>
        <v>0</v>
      </c>
      <c r="N220" s="3" t="str">
        <f t="shared" si="95"/>
        <v>NN</v>
      </c>
      <c r="O220" s="60">
        <f t="shared" ca="1" si="85"/>
        <v>0</v>
      </c>
      <c r="P220" s="60">
        <f t="shared" ca="1" si="86"/>
        <v>0</v>
      </c>
      <c r="Q220" s="56" t="b">
        <f t="shared" ca="1" si="96"/>
        <v>1</v>
      </c>
      <c r="R220" s="60">
        <f t="shared" ca="1" si="87"/>
        <v>0</v>
      </c>
      <c r="S220" s="3">
        <f t="shared" ca="1" si="88"/>
        <v>0</v>
      </c>
      <c r="T220" s="3">
        <f t="shared" si="97"/>
        <v>2030</v>
      </c>
      <c r="U220">
        <f>VLOOKUP(A220,Opt_BS!A:B,2,FALSE)</f>
        <v>2075</v>
      </c>
      <c r="V220">
        <f>VLOOKUP(A220,Opt_BS!A:B,2,FALSE)</f>
        <v>2075</v>
      </c>
      <c r="W220" s="60" t="str">
        <f t="shared" si="98"/>
        <v>NN</v>
      </c>
      <c r="X220" s="14">
        <f t="shared" si="99"/>
        <v>5.85</v>
      </c>
      <c r="Y220" s="9" t="str">
        <f>ADDRESS((ROW(X220)+MATCH(1,$C221:$C227,0)),COLUMN(A220))</f>
        <v>$A$227</v>
      </c>
      <c r="Z220" t="str">
        <f t="shared" ca="1" si="100"/>
        <v>11/20/15</v>
      </c>
      <c r="AA220" s="86" t="str">
        <f t="shared" ca="1" si="89"/>
        <v>SPX US 11/20/15 P2030 Index</v>
      </c>
      <c r="AB220">
        <v>5.85</v>
      </c>
      <c r="AD220" s="14">
        <f t="shared" ca="1" si="90"/>
        <v>0</v>
      </c>
      <c r="AE220" s="59" t="e">
        <f t="shared" ca="1" si="101"/>
        <v>#DIV/0!</v>
      </c>
      <c r="AF220" s="59"/>
      <c r="AG220" s="88">
        <f>IFERROR(VLOOKUP(A220,HistData!P:R,3,FALSE),AG219)</f>
        <v>0</v>
      </c>
      <c r="AH220" s="84">
        <f>IFERROR(VLOOKUP(A220,HistData!T:V,3,FALSE),AH219)</f>
        <v>-6.0999999999999943E-3</v>
      </c>
      <c r="AI220" s="1" t="e">
        <f t="shared" ca="1" si="102"/>
        <v>#DIV/0!</v>
      </c>
      <c r="AJ220" s="86">
        <f t="shared" si="91"/>
        <v>108.43980383544617</v>
      </c>
      <c r="AK220" s="84"/>
      <c r="AL220" s="1" t="e">
        <f t="array" aca="1" ref="AL220" ca="1">PRODUCT(1+AE211:AE220)</f>
        <v>#DIV/0!</v>
      </c>
      <c r="AM220" s="86">
        <f t="array" ref="AM220">PRODUCT(1+AG120:AG220)</f>
        <v>1.0017667530167562</v>
      </c>
      <c r="AP220" s="40" t="e">
        <f t="shared" ca="1" si="81"/>
        <v>#DIV/0!</v>
      </c>
      <c r="AQ220" s="40" t="e">
        <f t="array" aca="1" ref="AQ220" ca="1">PRODUCT(1+$AP$107:AP220)-1</f>
        <v>#DIV/0!</v>
      </c>
      <c r="AS220" s="40">
        <f t="shared" si="82"/>
        <v>-3.2280998405164185E-3</v>
      </c>
    </row>
    <row r="221" spans="1:45" x14ac:dyDescent="0.25">
      <c r="A221" s="97">
        <f>Opt_BS!A220</f>
        <v>42320</v>
      </c>
      <c r="B221">
        <f t="shared" si="92"/>
        <v>0</v>
      </c>
      <c r="C221">
        <f t="shared" si="93"/>
        <v>0</v>
      </c>
      <c r="D221" s="92">
        <f>IFERROR(VLOOKUP(A221,HistData!E:H,4,FALSE),D220)</f>
        <v>0</v>
      </c>
      <c r="F221" s="9" t="str">
        <f>ADDRESS((ROW(D221)+MATCH(1,$C222:$C227,0)-1),COLUMN(D221))</f>
        <v>$D$226</v>
      </c>
      <c r="G221" s="92">
        <f t="array" aca="1" ref="G221" ca="1">PRODUCT(1+D221:INDIRECT(F221))-1</f>
        <v>0</v>
      </c>
      <c r="H221" s="92" t="str">
        <f t="shared" si="94"/>
        <v>NN</v>
      </c>
      <c r="I221" s="60">
        <f t="shared" si="83"/>
        <v>0</v>
      </c>
      <c r="J221" s="60">
        <f t="shared" si="84"/>
        <v>0</v>
      </c>
      <c r="K221" s="67">
        <f>IFERROR(VLOOKUP(A221,HistData!J:M,4,FALSE),K220)</f>
        <v>0</v>
      </c>
      <c r="L221" s="9" t="str">
        <f>ADDRESS((ROW(K221)+MATCH(1,$C222:$C227,0)-1),COLUMN(K221))</f>
        <v>$K$226</v>
      </c>
      <c r="M221" s="92">
        <f t="array" aca="1" ref="M221" ca="1">PRODUCT(1+K221:INDIRECT(L221))-1</f>
        <v>0</v>
      </c>
      <c r="N221" s="3" t="str">
        <f t="shared" si="95"/>
        <v>NN</v>
      </c>
      <c r="O221" s="60">
        <f t="shared" ca="1" si="85"/>
        <v>0</v>
      </c>
      <c r="P221" s="60">
        <f t="shared" ca="1" si="86"/>
        <v>0</v>
      </c>
      <c r="Q221" s="56" t="b">
        <f t="shared" ca="1" si="96"/>
        <v>1</v>
      </c>
      <c r="R221" s="60">
        <f t="shared" ca="1" si="87"/>
        <v>0</v>
      </c>
      <c r="S221" s="3">
        <f t="shared" ca="1" si="88"/>
        <v>0</v>
      </c>
      <c r="T221" s="3">
        <f t="shared" si="97"/>
        <v>2030</v>
      </c>
      <c r="U221">
        <f>VLOOKUP(A221,Opt_BS!A:B,2,FALSE)</f>
        <v>2045.97</v>
      </c>
      <c r="V221">
        <f>VLOOKUP(A221,Opt_BS!A:B,2,FALSE)</f>
        <v>2045.97</v>
      </c>
      <c r="W221" s="60" t="str">
        <f t="shared" si="98"/>
        <v>NN</v>
      </c>
      <c r="X221" s="14">
        <f t="shared" si="99"/>
        <v>14.65</v>
      </c>
      <c r="Y221" s="9" t="str">
        <f>ADDRESS((ROW(X221)+MATCH(1,$C222:$C227,0)),COLUMN(A221))</f>
        <v>$A$227</v>
      </c>
      <c r="Z221" t="str">
        <f t="shared" ca="1" si="100"/>
        <v>11/20/15</v>
      </c>
      <c r="AA221" s="86" t="str">
        <f t="shared" ca="1" si="89"/>
        <v>SPX US 11/20/15 P2030 Index</v>
      </c>
      <c r="AB221">
        <v>14.65</v>
      </c>
      <c r="AD221" s="14">
        <f t="shared" ca="1" si="90"/>
        <v>0</v>
      </c>
      <c r="AE221" s="59" t="e">
        <f t="shared" ca="1" si="101"/>
        <v>#DIV/0!</v>
      </c>
      <c r="AF221" s="59"/>
      <c r="AG221" s="88">
        <f>IFERROR(VLOOKUP(A221,HistData!P:R,3,FALSE),AG220)</f>
        <v>0</v>
      </c>
      <c r="AH221" s="84">
        <f>IFERROR(VLOOKUP(A221,HistData!T:V,3,FALSE),AH220)</f>
        <v>-6.0999999999999943E-3</v>
      </c>
      <c r="AI221" s="1" t="e">
        <f t="shared" ca="1" si="102"/>
        <v>#DIV/0!</v>
      </c>
      <c r="AJ221" s="86">
        <f t="shared" si="91"/>
        <v>108.43980383544617</v>
      </c>
      <c r="AK221" s="84"/>
      <c r="AL221" s="1" t="e">
        <f t="array" aca="1" ref="AL221" ca="1">PRODUCT(1+AE212:AE221)</f>
        <v>#DIV/0!</v>
      </c>
      <c r="AM221" s="86">
        <f t="array" ref="AM221">PRODUCT(1+AG121:AG221)</f>
        <v>1.0055081972170243</v>
      </c>
      <c r="AP221" s="40" t="e">
        <f t="shared" ca="1" si="81"/>
        <v>#DIV/0!</v>
      </c>
      <c r="AQ221" s="40" t="e">
        <f t="array" aca="1" ref="AQ221" ca="1">PRODUCT(1+$AP$107:AP221)-1</f>
        <v>#DIV/0!</v>
      </c>
      <c r="AS221" s="40">
        <f t="shared" si="82"/>
        <v>-1.3990361445783139E-2</v>
      </c>
    </row>
    <row r="222" spans="1:45" x14ac:dyDescent="0.25">
      <c r="A222" s="97">
        <f>Opt_BS!A221</f>
        <v>42321</v>
      </c>
      <c r="B222">
        <f t="shared" si="92"/>
        <v>0</v>
      </c>
      <c r="C222">
        <f t="shared" si="93"/>
        <v>0</v>
      </c>
      <c r="D222" s="92">
        <f>IFERROR(VLOOKUP(A222,HistData!E:H,4,FALSE),D221)</f>
        <v>0</v>
      </c>
      <c r="F222" s="9" t="str">
        <f>ADDRESS((ROW(D222)+MATCH(1,$C223:$C227,0)-1),COLUMN(D222))</f>
        <v>$D$226</v>
      </c>
      <c r="G222" s="92">
        <f t="array" aca="1" ref="G222" ca="1">PRODUCT(1+D222:INDIRECT(F222))-1</f>
        <v>0</v>
      </c>
      <c r="H222" s="92" t="str">
        <f t="shared" si="94"/>
        <v>NN</v>
      </c>
      <c r="I222" s="60">
        <f t="shared" si="83"/>
        <v>0</v>
      </c>
      <c r="J222" s="60">
        <f t="shared" si="84"/>
        <v>0</v>
      </c>
      <c r="K222" s="67">
        <f>IFERROR(VLOOKUP(A222,HistData!J:M,4,FALSE),K221)</f>
        <v>0</v>
      </c>
      <c r="L222" s="9" t="str">
        <f>ADDRESS((ROW(K222)+MATCH(1,$C223:$C227,0)-1),COLUMN(K222))</f>
        <v>$K$226</v>
      </c>
      <c r="M222" s="92">
        <f t="array" aca="1" ref="M222" ca="1">PRODUCT(1+K222:INDIRECT(L222))-1</f>
        <v>0</v>
      </c>
      <c r="N222" s="3" t="str">
        <f t="shared" si="95"/>
        <v>NN</v>
      </c>
      <c r="O222" s="60">
        <f t="shared" ca="1" si="85"/>
        <v>0</v>
      </c>
      <c r="P222" s="60">
        <f t="shared" ca="1" si="86"/>
        <v>0</v>
      </c>
      <c r="Q222" s="56" t="b">
        <f t="shared" ca="1" si="96"/>
        <v>1</v>
      </c>
      <c r="R222" s="60">
        <f t="shared" ca="1" si="87"/>
        <v>0</v>
      </c>
      <c r="S222" s="3">
        <f t="shared" ca="1" si="88"/>
        <v>0</v>
      </c>
      <c r="T222" s="3">
        <f t="shared" si="97"/>
        <v>2030</v>
      </c>
      <c r="U222">
        <f>VLOOKUP(A222,Opt_BS!A:B,2,FALSE)</f>
        <v>2023.04</v>
      </c>
      <c r="V222">
        <f>VLOOKUP(A222,Opt_BS!A:B,2,FALSE)</f>
        <v>2023.04</v>
      </c>
      <c r="W222" s="60" t="str">
        <f t="shared" si="98"/>
        <v>NN</v>
      </c>
      <c r="X222" s="14">
        <f t="shared" si="99"/>
        <v>23.75</v>
      </c>
      <c r="Y222" s="9" t="str">
        <f>ADDRESS((ROW(X222)+MATCH(1,$C223:$C227,0)),COLUMN(A222))</f>
        <v>$A$227</v>
      </c>
      <c r="Z222" t="str">
        <f t="shared" ca="1" si="100"/>
        <v>11/20/15</v>
      </c>
      <c r="AA222" s="86" t="str">
        <f t="shared" ca="1" si="89"/>
        <v>SPX US 11/20/15 P2030 Index</v>
      </c>
      <c r="AB222">
        <v>23.75</v>
      </c>
      <c r="AD222" s="14">
        <f t="shared" ca="1" si="90"/>
        <v>0</v>
      </c>
      <c r="AE222" s="59" t="e">
        <f t="shared" ca="1" si="101"/>
        <v>#DIV/0!</v>
      </c>
      <c r="AF222" s="59"/>
      <c r="AG222" s="88">
        <f>IFERROR(VLOOKUP(A222,HistData!P:R,3,FALSE),AG221)</f>
        <v>0</v>
      </c>
      <c r="AH222" s="84">
        <f>IFERROR(VLOOKUP(A222,HistData!T:V,3,FALSE),AH221)</f>
        <v>-6.0999999999999943E-3</v>
      </c>
      <c r="AI222" s="1" t="e">
        <f t="shared" ca="1" si="102"/>
        <v>#DIV/0!</v>
      </c>
      <c r="AJ222" s="86">
        <f t="shared" si="91"/>
        <v>108.43980383544617</v>
      </c>
      <c r="AK222" s="84"/>
      <c r="AL222" s="1" t="e">
        <f t="array" aca="1" ref="AL222" ca="1">PRODUCT(1+AE213:AE222)</f>
        <v>#DIV/0!</v>
      </c>
      <c r="AM222" s="86">
        <f t="array" ref="AM222">PRODUCT(1+AG122:AG222)</f>
        <v>1.0076776783327051</v>
      </c>
      <c r="AP222" s="40" t="e">
        <f t="shared" ca="1" si="81"/>
        <v>#DIV/0!</v>
      </c>
      <c r="AQ222" s="40" t="e">
        <f t="array" aca="1" ref="AQ222" ca="1">PRODUCT(1+$AP$107:AP222)-1</f>
        <v>#DIV/0!</v>
      </c>
      <c r="AS222" s="40">
        <f t="shared" si="82"/>
        <v>-1.1207397957936904E-2</v>
      </c>
    </row>
    <row r="223" spans="1:45" x14ac:dyDescent="0.25">
      <c r="A223" s="97">
        <f>Opt_BS!A222</f>
        <v>42324</v>
      </c>
      <c r="B223">
        <f t="shared" si="92"/>
        <v>0</v>
      </c>
      <c r="C223">
        <f t="shared" si="93"/>
        <v>0</v>
      </c>
      <c r="D223" s="92">
        <f>IFERROR(VLOOKUP(A223,HistData!E:H,4,FALSE),D222)</f>
        <v>0</v>
      </c>
      <c r="F223" s="9" t="str">
        <f>ADDRESS((ROW(D223)+MATCH(1,$C224:$C227,0)-1),COLUMN(D223))</f>
        <v>$D$226</v>
      </c>
      <c r="G223" s="92">
        <f t="array" aca="1" ref="G223" ca="1">PRODUCT(1+D223:INDIRECT(F223))-1</f>
        <v>0</v>
      </c>
      <c r="H223" s="92" t="str">
        <f t="shared" si="94"/>
        <v>NN</v>
      </c>
      <c r="I223" s="60">
        <f t="shared" si="83"/>
        <v>0</v>
      </c>
      <c r="J223" s="60">
        <f t="shared" si="84"/>
        <v>0</v>
      </c>
      <c r="K223" s="67">
        <f>IFERROR(VLOOKUP(A223,HistData!J:M,4,FALSE),K222)</f>
        <v>0</v>
      </c>
      <c r="L223" s="9" t="str">
        <f>ADDRESS((ROW(K223)+MATCH(1,$C224:$C227,0)-1),COLUMN(K223))</f>
        <v>$K$226</v>
      </c>
      <c r="M223" s="92">
        <f t="array" aca="1" ref="M223" ca="1">PRODUCT(1+K223:INDIRECT(L223))-1</f>
        <v>0</v>
      </c>
      <c r="N223" s="3" t="str">
        <f t="shared" si="95"/>
        <v>NN</v>
      </c>
      <c r="O223" s="60">
        <f t="shared" ca="1" si="85"/>
        <v>0</v>
      </c>
      <c r="P223" s="60">
        <f t="shared" ca="1" si="86"/>
        <v>0</v>
      </c>
      <c r="Q223" s="56" t="b">
        <f t="shared" ca="1" si="96"/>
        <v>1</v>
      </c>
      <c r="R223" s="60">
        <f t="shared" ca="1" si="87"/>
        <v>0</v>
      </c>
      <c r="S223" s="3">
        <f t="shared" ca="1" si="88"/>
        <v>0</v>
      </c>
      <c r="T223" s="3">
        <f t="shared" si="97"/>
        <v>2030</v>
      </c>
      <c r="U223">
        <f>VLOOKUP(A223,Opt_BS!A:B,2,FALSE)</f>
        <v>2053.19</v>
      </c>
      <c r="V223">
        <f>VLOOKUP(A223,Opt_BS!A:B,2,FALSE)</f>
        <v>2053.19</v>
      </c>
      <c r="W223" s="60" t="str">
        <f t="shared" si="98"/>
        <v>NN</v>
      </c>
      <c r="X223" s="14">
        <f t="shared" si="99"/>
        <v>6.05</v>
      </c>
      <c r="Y223" s="9" t="str">
        <f>ADDRESS((ROW(X223)+MATCH(1,$C224:$C227,0)),COLUMN(A223))</f>
        <v>$A$227</v>
      </c>
      <c r="Z223" t="str">
        <f t="shared" ca="1" si="100"/>
        <v>11/20/15</v>
      </c>
      <c r="AA223" s="86" t="str">
        <f t="shared" ca="1" si="89"/>
        <v>SPX US 11/20/15 P2030 Index</v>
      </c>
      <c r="AB223">
        <v>6.05</v>
      </c>
      <c r="AD223" s="14">
        <f t="shared" ca="1" si="90"/>
        <v>0</v>
      </c>
      <c r="AE223" s="59" t="e">
        <f t="shared" ca="1" si="101"/>
        <v>#DIV/0!</v>
      </c>
      <c r="AF223" s="59"/>
      <c r="AG223" s="88">
        <f>IFERROR(VLOOKUP(A223,HistData!P:R,3,FALSE),AG222)</f>
        <v>0</v>
      </c>
      <c r="AH223" s="84">
        <f>IFERROR(VLOOKUP(A223,HistData!T:V,3,FALSE),AH222)</f>
        <v>-6.0999999999999943E-3</v>
      </c>
      <c r="AI223" s="1" t="e">
        <f t="shared" ca="1" si="102"/>
        <v>#DIV/0!</v>
      </c>
      <c r="AJ223" s="86">
        <f t="shared" si="91"/>
        <v>108.43980383544617</v>
      </c>
      <c r="AK223" s="84"/>
      <c r="AL223" s="1" t="e">
        <f t="array" aca="1" ref="AL223" ca="1">PRODUCT(1+AE214:AE223)</f>
        <v>#DIV/0!</v>
      </c>
      <c r="AM223" s="86">
        <f t="array" ref="AM223">PRODUCT(1+AG123:AG223)</f>
        <v>1.0074391072940827</v>
      </c>
      <c r="AP223" s="40" t="e">
        <f t="shared" ca="1" si="81"/>
        <v>#DIV/0!</v>
      </c>
      <c r="AQ223" s="40" t="e">
        <f t="array" aca="1" ref="AQ223" ca="1">PRODUCT(1+$AP$107:AP223)-1</f>
        <v>#DIV/0!</v>
      </c>
      <c r="AS223" s="40">
        <f t="shared" si="82"/>
        <v>1.4903313824738973E-2</v>
      </c>
    </row>
    <row r="224" spans="1:45" x14ac:dyDescent="0.25">
      <c r="A224" s="97">
        <f>Opt_BS!A223</f>
        <v>42325</v>
      </c>
      <c r="B224">
        <f t="shared" si="92"/>
        <v>0</v>
      </c>
      <c r="C224">
        <f t="shared" si="93"/>
        <v>0</v>
      </c>
      <c r="D224" s="92">
        <f>IFERROR(VLOOKUP(A224,HistData!E:H,4,FALSE),D223)</f>
        <v>0</v>
      </c>
      <c r="F224" s="9" t="str">
        <f>ADDRESS((ROW(D224)+MATCH(1,$C225:$C227,0)-1),COLUMN(D224))</f>
        <v>$D$226</v>
      </c>
      <c r="G224" s="92">
        <f t="array" aca="1" ref="G224" ca="1">PRODUCT(1+D224:INDIRECT(F224))-1</f>
        <v>0</v>
      </c>
      <c r="H224" s="92" t="str">
        <f t="shared" si="94"/>
        <v>NN</v>
      </c>
      <c r="I224" s="60">
        <f t="shared" si="83"/>
        <v>0</v>
      </c>
      <c r="J224" s="60">
        <f t="shared" si="84"/>
        <v>0</v>
      </c>
      <c r="K224" s="67">
        <f>IFERROR(VLOOKUP(A224,HistData!J:M,4,FALSE),K223)</f>
        <v>0</v>
      </c>
      <c r="L224" s="9" t="str">
        <f>ADDRESS((ROW(K224)+MATCH(1,$C225:$C227,0)-1),COLUMN(K224))</f>
        <v>$K$226</v>
      </c>
      <c r="M224" s="92">
        <f t="array" aca="1" ref="M224" ca="1">PRODUCT(1+K224:INDIRECT(L224))-1</f>
        <v>0</v>
      </c>
      <c r="N224" s="3" t="str">
        <f t="shared" si="95"/>
        <v>NN</v>
      </c>
      <c r="O224" s="60">
        <f t="shared" ca="1" si="85"/>
        <v>0</v>
      </c>
      <c r="P224" s="60">
        <f t="shared" ca="1" si="86"/>
        <v>0</v>
      </c>
      <c r="Q224" s="56" t="b">
        <f t="shared" ca="1" si="96"/>
        <v>1</v>
      </c>
      <c r="R224" s="60">
        <f t="shared" ca="1" si="87"/>
        <v>0</v>
      </c>
      <c r="S224" s="3">
        <f t="shared" ca="1" si="88"/>
        <v>0</v>
      </c>
      <c r="T224" s="3">
        <f t="shared" si="97"/>
        <v>2030</v>
      </c>
      <c r="U224">
        <f>VLOOKUP(A224,Opt_BS!A:B,2,FALSE)</f>
        <v>2050.44</v>
      </c>
      <c r="V224">
        <f>VLOOKUP(A224,Opt_BS!A:B,2,FALSE)</f>
        <v>2050.44</v>
      </c>
      <c r="W224" s="60" t="str">
        <f t="shared" si="98"/>
        <v>NN</v>
      </c>
      <c r="X224" s="14">
        <f t="shared" si="99"/>
        <v>5</v>
      </c>
      <c r="Y224" s="9" t="str">
        <f>ADDRESS((ROW(X224)+MATCH(1,$C225:$C227,0)),COLUMN(A224))</f>
        <v>$A$227</v>
      </c>
      <c r="Z224" t="str">
        <f t="shared" ca="1" si="100"/>
        <v>11/20/15</v>
      </c>
      <c r="AA224" s="86" t="str">
        <f t="shared" ca="1" si="89"/>
        <v>SPX US 11/20/15 P2030 Index</v>
      </c>
      <c r="AB224">
        <v>5</v>
      </c>
      <c r="AD224" s="14">
        <f t="shared" ca="1" si="90"/>
        <v>0</v>
      </c>
      <c r="AE224" s="59" t="e">
        <f t="shared" ca="1" si="101"/>
        <v>#DIV/0!</v>
      </c>
      <c r="AF224" s="59"/>
      <c r="AG224" s="88">
        <f>IFERROR(VLOOKUP(A224,HistData!P:R,3,FALSE),AG223)</f>
        <v>0</v>
      </c>
      <c r="AH224" s="84">
        <f>IFERROR(VLOOKUP(A224,HistData!T:V,3,FALSE),AH223)</f>
        <v>-6.0999999999999943E-3</v>
      </c>
      <c r="AI224" s="1" t="e">
        <f t="shared" ca="1" si="102"/>
        <v>#DIV/0!</v>
      </c>
      <c r="AJ224" s="86">
        <f t="shared" si="91"/>
        <v>108.43980383544617</v>
      </c>
      <c r="AK224" s="84"/>
      <c r="AL224" s="1" t="e">
        <f t="array" aca="1" ref="AL224" ca="1">PRODUCT(1+AE215:AE224)</f>
        <v>#DIV/0!</v>
      </c>
      <c r="AM224" s="86">
        <f t="array" ref="AM224">PRODUCT(1+AG124:AG224)</f>
        <v>1.0243685359346821</v>
      </c>
      <c r="AP224" s="40" t="e">
        <f t="shared" ca="1" si="81"/>
        <v>#DIV/0!</v>
      </c>
      <c r="AQ224" s="40" t="e">
        <f t="array" aca="1" ref="AQ224" ca="1">PRODUCT(1+$AP$107:AP224)-1</f>
        <v>#DIV/0!</v>
      </c>
      <c r="AS224" s="40">
        <f t="shared" si="82"/>
        <v>-1.3393792099123392E-3</v>
      </c>
    </row>
    <row r="225" spans="1:45" x14ac:dyDescent="0.25">
      <c r="A225" s="97">
        <f>Opt_BS!A224</f>
        <v>42326</v>
      </c>
      <c r="B225">
        <f t="shared" si="92"/>
        <v>0</v>
      </c>
      <c r="C225">
        <f t="shared" si="93"/>
        <v>0</v>
      </c>
      <c r="D225" s="92">
        <f>IFERROR(VLOOKUP(A225,HistData!E:H,4,FALSE),D224)</f>
        <v>0</v>
      </c>
      <c r="F225" s="9" t="str">
        <f>ADDRESS((ROW(D225)+MATCH(1,$C226:$C227,0)-1),COLUMN(D225))</f>
        <v>$D$226</v>
      </c>
      <c r="G225" s="92">
        <f t="array" aca="1" ref="G225" ca="1">PRODUCT(1+D225:INDIRECT(F225))-1</f>
        <v>0</v>
      </c>
      <c r="H225" s="92" t="str">
        <f t="shared" si="94"/>
        <v>NN</v>
      </c>
      <c r="I225" s="60">
        <f t="shared" si="83"/>
        <v>0</v>
      </c>
      <c r="J225" s="60">
        <f t="shared" si="84"/>
        <v>0</v>
      </c>
      <c r="K225" s="67">
        <f>IFERROR(VLOOKUP(A225,HistData!J:M,4,FALSE),K224)</f>
        <v>0</v>
      </c>
      <c r="L225" s="9" t="str">
        <f>ADDRESS((ROW(K225)+MATCH(1,$C226:$C227,0)-1),COLUMN(K225))</f>
        <v>$K$226</v>
      </c>
      <c r="M225" s="92">
        <f t="array" aca="1" ref="M225" ca="1">PRODUCT(1+K225:INDIRECT(L225))-1</f>
        <v>0</v>
      </c>
      <c r="N225" s="3" t="str">
        <f t="shared" si="95"/>
        <v>NN</v>
      </c>
      <c r="O225" s="60">
        <f t="shared" ca="1" si="85"/>
        <v>0</v>
      </c>
      <c r="P225" s="60">
        <f t="shared" ca="1" si="86"/>
        <v>0</v>
      </c>
      <c r="Q225" s="56" t="b">
        <f t="shared" ca="1" si="96"/>
        <v>1</v>
      </c>
      <c r="R225" s="60">
        <f t="shared" ca="1" si="87"/>
        <v>0</v>
      </c>
      <c r="S225" s="3">
        <f t="shared" ca="1" si="88"/>
        <v>0</v>
      </c>
      <c r="T225" s="3">
        <f t="shared" si="97"/>
        <v>2030</v>
      </c>
      <c r="U225">
        <f>VLOOKUP(A225,Opt_BS!A:B,2,FALSE)</f>
        <v>2067.73</v>
      </c>
      <c r="V225">
        <f>VLOOKUP(A225,Opt_BS!A:B,2,FALSE)</f>
        <v>2067.73</v>
      </c>
      <c r="W225" s="60" t="str">
        <f t="shared" si="98"/>
        <v>NN</v>
      </c>
      <c r="X225" s="14">
        <f t="shared" si="99"/>
        <v>0.9</v>
      </c>
      <c r="Y225" s="9" t="str">
        <f>ADDRESS((ROW(X225)+MATCH(1,$C226:$C227,0)),COLUMN(A225))</f>
        <v>$A$227</v>
      </c>
      <c r="Z225" t="str">
        <f t="shared" ca="1" si="100"/>
        <v>11/20/15</v>
      </c>
      <c r="AA225" s="86" t="str">
        <f t="shared" ca="1" si="89"/>
        <v>SPX US 11/20/15 P2030 Index</v>
      </c>
      <c r="AB225">
        <v>0.9</v>
      </c>
      <c r="AD225" s="14">
        <f t="shared" ca="1" si="90"/>
        <v>0</v>
      </c>
      <c r="AE225" s="59" t="e">
        <f t="shared" ca="1" si="101"/>
        <v>#DIV/0!</v>
      </c>
      <c r="AF225" s="59"/>
      <c r="AG225" s="88">
        <f>IFERROR(VLOOKUP(A225,HistData!P:R,3,FALSE),AG224)</f>
        <v>0</v>
      </c>
      <c r="AH225" s="84">
        <f>IFERROR(VLOOKUP(A225,HistData!T:V,3,FALSE),AH224)</f>
        <v>-6.0999999999999943E-3</v>
      </c>
      <c r="AI225" s="1" t="e">
        <f t="shared" ca="1" si="102"/>
        <v>#DIV/0!</v>
      </c>
      <c r="AJ225" s="86">
        <f t="shared" si="91"/>
        <v>108.43980383544617</v>
      </c>
      <c r="AK225" s="84"/>
      <c r="AL225" s="1" t="e">
        <f t="array" aca="1" ref="AL225" ca="1">PRODUCT(1+AE216:AE225)</f>
        <v>#DIV/0!</v>
      </c>
      <c r="AM225" s="86">
        <f t="array" ref="AM225">PRODUCT(1+AG125:AG225)</f>
        <v>1.0214315037127517</v>
      </c>
      <c r="AP225" s="40" t="e">
        <f t="shared" ca="1" si="81"/>
        <v>#DIV/0!</v>
      </c>
      <c r="AQ225" s="40" t="e">
        <f t="array" aca="1" ref="AQ225" ca="1">PRODUCT(1+$AP$107:AP225)-1</f>
        <v>#DIV/0!</v>
      </c>
      <c r="AS225" s="40">
        <f t="shared" si="82"/>
        <v>8.4323364741225593E-3</v>
      </c>
    </row>
    <row r="226" spans="1:45" x14ac:dyDescent="0.25">
      <c r="A226" s="97">
        <f>Opt_BS!A225</f>
        <v>42327</v>
      </c>
      <c r="B226">
        <f t="shared" si="92"/>
        <v>0</v>
      </c>
      <c r="C226">
        <f t="shared" si="93"/>
        <v>0</v>
      </c>
      <c r="D226" s="92">
        <f>IFERROR(VLOOKUP(A226,HistData!E:H,4,FALSE),D225)</f>
        <v>0</v>
      </c>
      <c r="F226" s="9" t="str">
        <f>ADDRESS((ROW(D226)+MATCH(1,$C227:$C227,0)-1),COLUMN(D226))</f>
        <v>$D$226</v>
      </c>
      <c r="G226" s="92">
        <f t="array" aca="1" ref="G226" ca="1">PRODUCT(1+D226:INDIRECT(F226))-1</f>
        <v>0</v>
      </c>
      <c r="H226" s="92" t="str">
        <f t="shared" si="94"/>
        <v>NN</v>
      </c>
      <c r="I226" s="60">
        <f t="shared" si="83"/>
        <v>0</v>
      </c>
      <c r="J226" s="60">
        <f t="shared" si="84"/>
        <v>0</v>
      </c>
      <c r="K226" s="67">
        <f>IFERROR(VLOOKUP(A226,HistData!J:M,4,FALSE),K225)</f>
        <v>0</v>
      </c>
      <c r="L226" s="9" t="str">
        <f>ADDRESS((ROW(K226)+MATCH(1,$C227:$C227,0)-1),COLUMN(K226))</f>
        <v>$K$226</v>
      </c>
      <c r="M226" s="92">
        <f t="array" aca="1" ref="M226" ca="1">PRODUCT(1+K226:INDIRECT(L226))-1</f>
        <v>0</v>
      </c>
      <c r="N226" s="3" t="str">
        <f t="shared" si="95"/>
        <v>NN</v>
      </c>
      <c r="O226" s="60">
        <f t="shared" ca="1" si="85"/>
        <v>0</v>
      </c>
      <c r="P226" s="60">
        <f t="shared" ca="1" si="86"/>
        <v>0</v>
      </c>
      <c r="Q226" s="56" t="b">
        <f t="shared" ca="1" si="96"/>
        <v>1</v>
      </c>
      <c r="R226" s="60">
        <f t="shared" ca="1" si="87"/>
        <v>0</v>
      </c>
      <c r="S226" s="3">
        <f t="shared" ca="1" si="88"/>
        <v>0</v>
      </c>
      <c r="T226" s="3">
        <f t="shared" si="97"/>
        <v>2030</v>
      </c>
      <c r="U226">
        <f>VLOOKUP(A226,Opt_BS!A:B,2,FALSE)</f>
        <v>2067.73</v>
      </c>
      <c r="V226">
        <f>VLOOKUP(A226,Opt_BS!A:B,2,FALSE)</f>
        <v>2067.73</v>
      </c>
      <c r="W226" s="60" t="str">
        <f t="shared" si="98"/>
        <v>NN</v>
      </c>
      <c r="X226" s="14" t="str">
        <f t="shared" si="99"/>
        <v>#N/A N/A</v>
      </c>
      <c r="Y226" s="9" t="str">
        <f>ADDRESS((ROW(X226)+MATCH(1,$C227:$C227,0)),COLUMN(A226))</f>
        <v>$A$227</v>
      </c>
      <c r="Z226" t="str">
        <f t="shared" ca="1" si="100"/>
        <v>11/20/15</v>
      </c>
      <c r="AA226" s="86" t="str">
        <f t="shared" ca="1" si="89"/>
        <v>SPX US 11/20/15 P2030 Index</v>
      </c>
      <c r="AB226" t="s">
        <v>3589</v>
      </c>
      <c r="AD226" s="14" t="e">
        <f t="shared" ca="1" si="90"/>
        <v>#VALUE!</v>
      </c>
      <c r="AE226" s="59" t="e">
        <f t="shared" ca="1" si="101"/>
        <v>#VALUE!</v>
      </c>
      <c r="AF226" s="59"/>
      <c r="AG226" s="88">
        <f>IFERROR(VLOOKUP(A226,HistData!P:R,3,FALSE),AG225)</f>
        <v>0</v>
      </c>
      <c r="AH226" s="84">
        <f>IFERROR(VLOOKUP(A226,HistData!T:V,3,FALSE),AH225)</f>
        <v>-6.0999999999999943E-3</v>
      </c>
      <c r="AI226" s="1" t="e">
        <f t="shared" ca="1" si="102"/>
        <v>#DIV/0!</v>
      </c>
      <c r="AJ226" s="86">
        <f t="shared" si="91"/>
        <v>108.43980383544617</v>
      </c>
      <c r="AK226" s="84"/>
      <c r="AL226" s="1" t="e">
        <f t="array" aca="1" ref="AL226" ca="1">PRODUCT(1+AE217:AE226)</f>
        <v>#DIV/0!</v>
      </c>
      <c r="AM226" s="86">
        <f t="array" ref="AM226">PRODUCT(1+AG126:AG226)</f>
        <v>1.014981867643407</v>
      </c>
      <c r="AP226" s="40" t="e">
        <f t="shared" ca="1" si="81"/>
        <v>#VALUE!</v>
      </c>
      <c r="AQ226" s="40" t="e">
        <f t="array" aca="1" ref="AQ226" ca="1">PRODUCT(1+$AP$107:AP226)-1</f>
        <v>#DIV/0!</v>
      </c>
      <c r="AS226" s="40">
        <f t="shared" si="82"/>
        <v>0</v>
      </c>
    </row>
    <row r="227" spans="1:45" x14ac:dyDescent="0.25">
      <c r="A227" s="97">
        <f>Opt_BS!A226</f>
        <v>42328</v>
      </c>
      <c r="B227">
        <f t="shared" si="92"/>
        <v>1</v>
      </c>
      <c r="C227">
        <f t="shared" si="93"/>
        <v>1</v>
      </c>
      <c r="D227" s="92">
        <f>IFERROR(VLOOKUP(A227,HistData!E:H,4,FALSE),D226)</f>
        <v>0</v>
      </c>
      <c r="F227" s="9" t="e">
        <f>ADDRESS((ROW(D227)+MATCH(1,#REF!,0)-1),COLUMN(D227))</f>
        <v>#REF!</v>
      </c>
      <c r="G227" s="92" t="e">
        <f t="array" aca="1" ref="G227" ca="1">PRODUCT(1+D227:INDIRECT(F227))-1</f>
        <v>#REF!</v>
      </c>
      <c r="H227" s="92" t="e">
        <f t="shared" ca="1" si="94"/>
        <v>#REF!</v>
      </c>
      <c r="I227" s="60" t="e">
        <f t="shared" ca="1" si="83"/>
        <v>#REF!</v>
      </c>
      <c r="J227" s="60">
        <f t="shared" ca="1" si="84"/>
        <v>0</v>
      </c>
      <c r="K227" s="67">
        <f>IFERROR(VLOOKUP(A227,HistData!J:M,4,FALSE),K226)</f>
        <v>0</v>
      </c>
      <c r="L227" s="9" t="e">
        <f>ADDRESS((ROW(K227)+MATCH(1,#REF!,0)-1),COLUMN(K227))</f>
        <v>#REF!</v>
      </c>
      <c r="M227" s="92" t="e">
        <f t="array" aca="1" ref="M227" ca="1">PRODUCT(1+K227:INDIRECT(L227))-1</f>
        <v>#REF!</v>
      </c>
      <c r="N227" s="3" t="e">
        <f t="shared" ca="1" si="95"/>
        <v>#REF!</v>
      </c>
      <c r="O227" s="60">
        <f t="shared" ca="1" si="85"/>
        <v>0</v>
      </c>
      <c r="P227" s="60">
        <f t="shared" ca="1" si="86"/>
        <v>0</v>
      </c>
      <c r="Q227" s="56" t="e">
        <f t="shared" ca="1" si="96"/>
        <v>#REF!</v>
      </c>
      <c r="R227" s="60" t="e">
        <f t="shared" ca="1" si="87"/>
        <v>#REF!</v>
      </c>
      <c r="S227" s="3" t="e">
        <f t="shared" ca="1" si="88"/>
        <v>#REF!</v>
      </c>
      <c r="T227" s="3">
        <f t="shared" si="97"/>
        <v>2065</v>
      </c>
      <c r="U227">
        <f>VLOOKUP(A227,Opt_BS!A:B,2,FALSE)</f>
        <v>2067.73</v>
      </c>
      <c r="V227">
        <f>VLOOKUP(A227,Opt_BS!A:B,2,FALSE)</f>
        <v>2067.73</v>
      </c>
      <c r="W227" s="60" t="e">
        <f t="shared" si="98"/>
        <v>#REF!</v>
      </c>
      <c r="X227" s="14" t="e">
        <f t="shared" si="99"/>
        <v>#REF!</v>
      </c>
      <c r="Y227" s="9" t="e">
        <f>ADDRESS((ROW(X227)+MATCH(1,#REF!,0)),COLUMN(A227))</f>
        <v>#REF!</v>
      </c>
      <c r="Z227" t="e">
        <f t="shared" ca="1" si="100"/>
        <v>#REF!</v>
      </c>
      <c r="AA227" s="86" t="e">
        <f t="shared" ca="1" si="89"/>
        <v>#REF!</v>
      </c>
      <c r="AB227" t="e">
        <v>#REF!</v>
      </c>
      <c r="AD227" s="14" t="e">
        <f t="shared" ca="1" si="90"/>
        <v>#REF!</v>
      </c>
      <c r="AE227" s="59" t="e">
        <f t="shared" ca="1" si="101"/>
        <v>#REF!</v>
      </c>
      <c r="AF227" s="59"/>
      <c r="AG227" s="88">
        <f>IFERROR(VLOOKUP(A227,HistData!P:R,3,FALSE),AG226)</f>
        <v>0</v>
      </c>
      <c r="AH227" s="84">
        <f>IFERROR(VLOOKUP(A227,HistData!T:V,3,FALSE),AH226)</f>
        <v>-6.0999999999999943E-3</v>
      </c>
      <c r="AI227" s="1" t="e">
        <f t="shared" ca="1" si="102"/>
        <v>#DIV/0!</v>
      </c>
      <c r="AJ227" s="86">
        <f t="shared" si="91"/>
        <v>108.43980383544617</v>
      </c>
      <c r="AK227" s="84"/>
      <c r="AL227" s="1" t="e">
        <f t="array" aca="1" ref="AL227" ca="1">PRODUCT(1+AE218:AE227)</f>
        <v>#DIV/0!</v>
      </c>
      <c r="AM227" s="86">
        <f t="array" ref="AM227">PRODUCT(1+AG127:AG227)</f>
        <v>1.0148877265806919</v>
      </c>
      <c r="AP227" s="40" t="e">
        <f t="shared" ca="1" si="81"/>
        <v>#REF!</v>
      </c>
      <c r="AQ227" s="40" t="e">
        <f t="array" aca="1" ref="AQ227" ca="1">PRODUCT(1+$AP$107:AP227)-1</f>
        <v>#DIV/0!</v>
      </c>
      <c r="AS227" s="40">
        <f t="shared" si="82"/>
        <v>0</v>
      </c>
    </row>
  </sheetData>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7617"/>
  <sheetViews>
    <sheetView topLeftCell="J8" workbookViewId="0">
      <selection activeCell="O36" sqref="O36"/>
    </sheetView>
  </sheetViews>
  <sheetFormatPr defaultRowHeight="15" x14ac:dyDescent="0.25"/>
  <cols>
    <col min="1" max="1" width="9.7109375" bestFit="1" customWidth="1"/>
    <col min="2" max="2" width="10.7109375" bestFit="1" customWidth="1"/>
    <col min="3" max="3" width="10.7109375" customWidth="1"/>
    <col min="4" max="4" width="9.42578125" customWidth="1"/>
    <col min="5" max="5" width="10.7109375" bestFit="1" customWidth="1"/>
    <col min="6" max="8" width="10.7109375" customWidth="1"/>
    <col min="9" max="9" width="10.140625" style="4" bestFit="1" customWidth="1"/>
    <col min="10" max="10" width="10.7109375" bestFit="1" customWidth="1"/>
    <col min="11" max="13" width="10.7109375" customWidth="1"/>
    <col min="15" max="15" width="9.7109375" bestFit="1" customWidth="1"/>
    <col min="16" max="16" width="10.7109375" bestFit="1" customWidth="1"/>
    <col min="17" max="17" width="10.7109375" customWidth="1"/>
    <col min="20" max="20" width="10.7109375" bestFit="1" customWidth="1"/>
    <col min="24" max="24" width="9.7109375" bestFit="1" customWidth="1"/>
    <col min="25" max="25" width="10.7109375" bestFit="1" customWidth="1"/>
    <col min="26" max="26" width="10.7109375" customWidth="1"/>
  </cols>
  <sheetData>
    <row r="1" spans="1:27" x14ac:dyDescent="0.25">
      <c r="C1" t="s">
        <v>17</v>
      </c>
      <c r="F1" t="s">
        <v>19</v>
      </c>
      <c r="K1" t="s">
        <v>20</v>
      </c>
      <c r="Q1" t="s">
        <v>80</v>
      </c>
      <c r="Z1" t="s">
        <v>195</v>
      </c>
    </row>
    <row r="2" spans="1:27" x14ac:dyDescent="0.25">
      <c r="B2" t="s">
        <v>13</v>
      </c>
      <c r="C2" t="s">
        <v>18</v>
      </c>
      <c r="E2" t="s">
        <v>13</v>
      </c>
      <c r="F2" t="s">
        <v>18</v>
      </c>
      <c r="G2" t="s">
        <v>83</v>
      </c>
      <c r="H2" t="s">
        <v>84</v>
      </c>
      <c r="I2" s="61"/>
      <c r="J2" t="s">
        <v>13</v>
      </c>
      <c r="K2" t="s">
        <v>18</v>
      </c>
      <c r="L2" t="s">
        <v>83</v>
      </c>
      <c r="M2" t="s">
        <v>84</v>
      </c>
      <c r="Q2" t="s">
        <v>18</v>
      </c>
      <c r="R2" t="s">
        <v>84</v>
      </c>
      <c r="T2" t="s">
        <v>13</v>
      </c>
      <c r="U2" t="s">
        <v>86</v>
      </c>
      <c r="V2" t="s">
        <v>84</v>
      </c>
      <c r="Z2" t="s">
        <v>18</v>
      </c>
    </row>
    <row r="3" spans="1:27" x14ac:dyDescent="0.25">
      <c r="A3" s="2">
        <v>38736</v>
      </c>
      <c r="B3" s="2" t="e">
        <v>#N/A</v>
      </c>
      <c r="C3">
        <v>1285.04</v>
      </c>
      <c r="D3" s="2"/>
      <c r="E3" s="2" t="e">
        <v>#N/A</v>
      </c>
      <c r="F3">
        <v>3.8759999999999999</v>
      </c>
      <c r="G3" s="67">
        <v>99.677000000000007</v>
      </c>
      <c r="H3" s="92">
        <v>-2.6753079112262768E-5</v>
      </c>
      <c r="I3"/>
      <c r="J3" s="2" t="e">
        <v>#N/A</v>
      </c>
      <c r="K3">
        <v>4.3499999999999996</v>
      </c>
      <c r="L3" s="67">
        <v>98.912499999999994</v>
      </c>
      <c r="M3" s="92">
        <v>-2.2747377732779128E-5</v>
      </c>
      <c r="O3" s="2">
        <v>38736</v>
      </c>
      <c r="P3" s="2" t="e">
        <v>#N/A</v>
      </c>
      <c r="Q3">
        <v>818.5</v>
      </c>
      <c r="X3" s="2">
        <v>38736</v>
      </c>
      <c r="Y3" s="2" t="e">
        <v>#N/A</v>
      </c>
      <c r="Z3">
        <v>11.98</v>
      </c>
    </row>
    <row r="4" spans="1:27" x14ac:dyDescent="0.25">
      <c r="B4" s="2">
        <v>38737</v>
      </c>
      <c r="C4">
        <v>1261.49</v>
      </c>
      <c r="D4" s="2"/>
      <c r="E4" s="2">
        <v>38737</v>
      </c>
      <c r="F4">
        <v>3.9079999999999999</v>
      </c>
      <c r="G4" s="67">
        <v>99.674333333333337</v>
      </c>
      <c r="H4" s="92">
        <v>0</v>
      </c>
      <c r="I4" s="5"/>
      <c r="J4" s="2">
        <v>38737</v>
      </c>
      <c r="K4">
        <v>4.359</v>
      </c>
      <c r="L4" s="67">
        <v>98.910250000000005</v>
      </c>
      <c r="M4" s="92">
        <v>2.7802983007196858E-5</v>
      </c>
      <c r="P4" s="2">
        <v>38737</v>
      </c>
      <c r="Q4">
        <v>813.23</v>
      </c>
      <c r="R4">
        <v>-6.4386072083079116E-3</v>
      </c>
      <c r="T4" s="68">
        <v>36756</v>
      </c>
      <c r="U4" s="69">
        <v>0.99997999999999998</v>
      </c>
      <c r="V4" s="70">
        <v>-2.0000000000020002E-5</v>
      </c>
      <c r="W4" s="70"/>
      <c r="Y4" s="2">
        <v>38737</v>
      </c>
      <c r="Z4">
        <v>14.56</v>
      </c>
    </row>
    <row r="5" spans="1:27" x14ac:dyDescent="0.25">
      <c r="B5" s="2">
        <v>38740</v>
      </c>
      <c r="C5">
        <v>1263.82</v>
      </c>
      <c r="D5" s="2"/>
      <c r="E5" s="2">
        <v>38740</v>
      </c>
      <c r="F5">
        <v>3.9079999999999999</v>
      </c>
      <c r="G5" s="67">
        <v>99.674333333333337</v>
      </c>
      <c r="H5" s="92">
        <v>-1.6135882524093148E-4</v>
      </c>
      <c r="I5" s="5"/>
      <c r="J5" s="2">
        <v>38740</v>
      </c>
      <c r="K5">
        <v>4.3479999999999999</v>
      </c>
      <c r="L5" s="67">
        <v>98.912999999999997</v>
      </c>
      <c r="M5" s="92">
        <v>-1.1373631373012838E-4</v>
      </c>
      <c r="P5" s="2">
        <v>38740</v>
      </c>
      <c r="Q5">
        <v>814.87</v>
      </c>
      <c r="R5">
        <v>2.0166496563087666E-3</v>
      </c>
      <c r="T5" s="68">
        <v>36759</v>
      </c>
      <c r="U5" s="69">
        <v>1.00285</v>
      </c>
      <c r="V5" s="70">
        <v>2.8500000000000192E-3</v>
      </c>
      <c r="W5" s="70"/>
      <c r="Y5" s="2">
        <v>38740</v>
      </c>
      <c r="Z5">
        <v>13.93</v>
      </c>
    </row>
    <row r="6" spans="1:27" x14ac:dyDescent="0.25">
      <c r="B6" s="2">
        <v>38741</v>
      </c>
      <c r="C6">
        <v>1266.8599999999999</v>
      </c>
      <c r="D6" s="2"/>
      <c r="E6" s="2">
        <v>38741</v>
      </c>
      <c r="F6">
        <v>4.101</v>
      </c>
      <c r="G6" s="67">
        <v>99.658249999999995</v>
      </c>
      <c r="H6" s="92">
        <v>-4.2645741822666672E-5</v>
      </c>
      <c r="I6" s="5"/>
      <c r="J6" s="2">
        <v>38741</v>
      </c>
      <c r="K6">
        <v>4.3929999999999998</v>
      </c>
      <c r="L6" s="67">
        <v>98.901750000000007</v>
      </c>
      <c r="M6" s="92">
        <v>-7.5832834100619806E-5</v>
      </c>
      <c r="P6" s="2">
        <v>38741</v>
      </c>
      <c r="Q6">
        <v>816.56</v>
      </c>
      <c r="R6">
        <v>2.0739504460833835E-3</v>
      </c>
      <c r="T6" s="68">
        <v>36760</v>
      </c>
      <c r="U6" s="69">
        <v>1.00027</v>
      </c>
      <c r="V6" s="70">
        <v>2.6999999999999247E-4</v>
      </c>
      <c r="W6" s="70"/>
      <c r="Y6" s="2">
        <v>38741</v>
      </c>
      <c r="Z6">
        <v>13.31</v>
      </c>
    </row>
    <row r="7" spans="1:27" x14ac:dyDescent="0.25">
      <c r="B7" s="2">
        <v>38742</v>
      </c>
      <c r="C7">
        <v>1264.68</v>
      </c>
      <c r="D7" s="2"/>
      <c r="E7" s="2">
        <v>38742</v>
      </c>
      <c r="F7">
        <v>4.1520000000000001</v>
      </c>
      <c r="G7" s="67">
        <v>99.653999999999996</v>
      </c>
      <c r="H7" s="92">
        <v>6.6898134212234339E-6</v>
      </c>
      <c r="I7" s="5"/>
      <c r="J7" s="2">
        <v>38742</v>
      </c>
      <c r="K7">
        <v>4.423</v>
      </c>
      <c r="L7" s="67">
        <v>98.89425</v>
      </c>
      <c r="M7" s="92">
        <v>-2.5279528385047101E-5</v>
      </c>
      <c r="P7" s="2">
        <v>38742</v>
      </c>
      <c r="Q7">
        <v>816.38</v>
      </c>
      <c r="R7">
        <v>-2.2043695503082272E-4</v>
      </c>
      <c r="T7" s="68">
        <v>36761</v>
      </c>
      <c r="U7" s="69">
        <v>1.00152</v>
      </c>
      <c r="V7" s="70">
        <v>1.5199999999999658E-3</v>
      </c>
      <c r="W7" s="70"/>
      <c r="Y7" s="2">
        <v>38742</v>
      </c>
      <c r="Z7">
        <v>12.87</v>
      </c>
    </row>
    <row r="8" spans="1:27" x14ac:dyDescent="0.25">
      <c r="B8" s="2">
        <v>38743</v>
      </c>
      <c r="C8">
        <v>1273.83</v>
      </c>
      <c r="D8" s="2"/>
      <c r="E8" s="2">
        <v>38743</v>
      </c>
      <c r="F8">
        <v>4.1440000000000001</v>
      </c>
      <c r="G8" s="67">
        <v>99.654666666666671</v>
      </c>
      <c r="H8" s="92">
        <v>8.3622108348890833E-7</v>
      </c>
      <c r="I8" s="5"/>
      <c r="J8" s="2">
        <v>38743</v>
      </c>
      <c r="K8">
        <v>4.4329999999999998</v>
      </c>
      <c r="L8" s="67">
        <v>98.891750000000002</v>
      </c>
      <c r="M8" s="92">
        <v>-2.275215071023684E-5</v>
      </c>
      <c r="P8" s="2">
        <v>38743</v>
      </c>
      <c r="Q8">
        <v>819.83</v>
      </c>
      <c r="R8">
        <v>4.225973198755506E-3</v>
      </c>
      <c r="T8" s="68">
        <v>36762</v>
      </c>
      <c r="U8" s="69">
        <v>1.00095</v>
      </c>
      <c r="V8" s="70">
        <v>9.5000000000000639E-4</v>
      </c>
      <c r="W8" s="70"/>
      <c r="Y8" s="2">
        <v>38743</v>
      </c>
      <c r="Z8">
        <v>12.42</v>
      </c>
    </row>
    <row r="9" spans="1:27" x14ac:dyDescent="0.25">
      <c r="B9" s="2">
        <v>38744</v>
      </c>
      <c r="C9">
        <v>1283.72</v>
      </c>
      <c r="D9" s="2"/>
      <c r="E9" s="2">
        <v>38744</v>
      </c>
      <c r="F9">
        <v>4.1429999999999998</v>
      </c>
      <c r="G9" s="67">
        <v>99.654750000000007</v>
      </c>
      <c r="H9" s="92">
        <v>8.3622038404840282E-7</v>
      </c>
      <c r="I9" s="5"/>
      <c r="J9" s="2">
        <v>38744</v>
      </c>
      <c r="K9">
        <v>4.4420000000000002</v>
      </c>
      <c r="L9" s="67">
        <v>98.889499999999998</v>
      </c>
      <c r="M9" s="92">
        <v>-2.5280742647071364E-5</v>
      </c>
      <c r="P9" s="2">
        <v>38744</v>
      </c>
      <c r="Q9">
        <v>822.69</v>
      </c>
      <c r="R9">
        <v>3.4885281094860776E-3</v>
      </c>
      <c r="T9" s="68">
        <v>36763</v>
      </c>
      <c r="U9" s="69">
        <v>1.00051</v>
      </c>
      <c r="V9" s="70">
        <v>5.1000000000001044E-4</v>
      </c>
      <c r="W9" s="70"/>
      <c r="Y9" s="2">
        <v>38744</v>
      </c>
      <c r="Z9">
        <v>11.97</v>
      </c>
    </row>
    <row r="10" spans="1:27" x14ac:dyDescent="0.25">
      <c r="B10" s="2">
        <v>38747</v>
      </c>
      <c r="C10">
        <v>1285.2</v>
      </c>
      <c r="D10" s="2"/>
      <c r="E10" s="2">
        <v>38747</v>
      </c>
      <c r="F10">
        <v>4.1420000000000003</v>
      </c>
      <c r="G10" s="67">
        <v>99.654833333333329</v>
      </c>
      <c r="H10" s="92">
        <v>-4.264720393221122E-5</v>
      </c>
      <c r="I10" s="5"/>
      <c r="J10" s="2">
        <v>38747</v>
      </c>
      <c r="K10">
        <v>4.452</v>
      </c>
      <c r="L10" s="67">
        <v>98.887</v>
      </c>
      <c r="M10" s="92">
        <v>-3.2865796312897544E-5</v>
      </c>
      <c r="P10" s="2">
        <v>38747</v>
      </c>
      <c r="Q10">
        <v>823.45</v>
      </c>
      <c r="R10">
        <v>9.2379875773374032E-4</v>
      </c>
      <c r="T10" s="68">
        <v>36766</v>
      </c>
      <c r="U10" s="69">
        <v>1.0030300000000001</v>
      </c>
      <c r="V10" s="70">
        <v>3.0300000000000882E-3</v>
      </c>
      <c r="W10" s="70"/>
      <c r="Y10" s="2">
        <v>38747</v>
      </c>
      <c r="Z10">
        <v>12.39</v>
      </c>
      <c r="AA10">
        <v>12.39</v>
      </c>
    </row>
    <row r="11" spans="1:27" x14ac:dyDescent="0.25">
      <c r="B11" s="2">
        <v>38748</v>
      </c>
      <c r="C11">
        <v>1280.08</v>
      </c>
      <c r="D11" s="2"/>
      <c r="E11" s="2">
        <v>38748</v>
      </c>
      <c r="F11">
        <v>4.1929999999999996</v>
      </c>
      <c r="G11" s="67">
        <v>99.65058333333333</v>
      </c>
      <c r="H11" s="92">
        <v>9.1988088379846289E-6</v>
      </c>
      <c r="I11" s="5"/>
      <c r="J11" s="2">
        <v>38748</v>
      </c>
      <c r="K11">
        <v>4.4649999999999999</v>
      </c>
      <c r="L11" s="67">
        <v>98.883750000000006</v>
      </c>
      <c r="M11" s="92">
        <v>-2.5282212699373474E-5</v>
      </c>
      <c r="P11" s="2">
        <v>38748</v>
      </c>
      <c r="Q11">
        <v>822.36</v>
      </c>
      <c r="R11">
        <v>-1.323699070981843E-3</v>
      </c>
      <c r="T11" s="68">
        <v>36767</v>
      </c>
      <c r="U11" s="69">
        <v>0.99939999999999996</v>
      </c>
      <c r="V11" s="70">
        <v>-6.0000000000004494E-4</v>
      </c>
      <c r="W11" s="70"/>
      <c r="Y11" s="2">
        <v>38748</v>
      </c>
      <c r="Z11" s="2">
        <v>38748</v>
      </c>
    </row>
    <row r="12" spans="1:27" x14ac:dyDescent="0.25">
      <c r="B12" s="2">
        <v>38749</v>
      </c>
      <c r="C12">
        <v>1282.46</v>
      </c>
      <c r="D12" s="2"/>
      <c r="E12" s="2">
        <v>38749</v>
      </c>
      <c r="F12">
        <v>4.1820000000000004</v>
      </c>
      <c r="G12" s="67">
        <v>99.651499999999999</v>
      </c>
      <c r="H12" s="92">
        <v>-1.1372968127254524E-4</v>
      </c>
      <c r="I12" s="5"/>
      <c r="J12" s="2">
        <v>38749</v>
      </c>
      <c r="K12">
        <v>4.4749999999999996</v>
      </c>
      <c r="L12" s="67">
        <v>98.881249999999994</v>
      </c>
      <c r="M12" s="92">
        <v>2.5282851907615367E-6</v>
      </c>
      <c r="P12" s="2">
        <v>38749</v>
      </c>
      <c r="Q12">
        <v>823.2</v>
      </c>
      <c r="R12">
        <v>1.0214504596528506E-3</v>
      </c>
      <c r="T12" s="68">
        <v>36768</v>
      </c>
      <c r="U12" s="69">
        <v>0.99817</v>
      </c>
      <c r="V12" s="70">
        <v>-1.8299999999999983E-3</v>
      </c>
      <c r="W12" s="70"/>
      <c r="Y12" s="2">
        <v>38749</v>
      </c>
      <c r="Z12" s="2">
        <v>38748</v>
      </c>
    </row>
    <row r="13" spans="1:27" x14ac:dyDescent="0.25">
      <c r="B13" s="2">
        <v>38750</v>
      </c>
      <c r="C13">
        <v>1270.8399999999999</v>
      </c>
      <c r="D13" s="2"/>
      <c r="E13" s="2">
        <v>38750</v>
      </c>
      <c r="F13">
        <v>4.3179999999999996</v>
      </c>
      <c r="G13" s="67">
        <v>99.640166666666673</v>
      </c>
      <c r="H13" s="92">
        <v>2.6762968749149962E-5</v>
      </c>
      <c r="I13" s="5"/>
      <c r="J13" s="2">
        <v>38750</v>
      </c>
      <c r="K13">
        <v>4.4740000000000002</v>
      </c>
      <c r="L13" s="67">
        <v>98.881500000000003</v>
      </c>
      <c r="M13" s="92">
        <v>2.5282787983194055E-6</v>
      </c>
      <c r="P13" s="2">
        <v>38750</v>
      </c>
      <c r="Q13">
        <v>820.17</v>
      </c>
      <c r="R13">
        <v>-3.6807580174927912E-3</v>
      </c>
      <c r="T13" s="68">
        <v>36769</v>
      </c>
      <c r="U13" s="69">
        <v>1.0046600000000001</v>
      </c>
      <c r="V13" s="70">
        <v>4.6600000000001085E-3</v>
      </c>
      <c r="W13" s="70"/>
      <c r="Y13" s="2">
        <v>38750</v>
      </c>
      <c r="Z13">
        <v>13.23</v>
      </c>
    </row>
    <row r="14" spans="1:27" x14ac:dyDescent="0.25">
      <c r="B14" s="2">
        <v>38751</v>
      </c>
      <c r="C14">
        <v>1264.03</v>
      </c>
      <c r="D14" s="2"/>
      <c r="E14" s="2">
        <v>38751</v>
      </c>
      <c r="F14">
        <v>4.2859999999999996</v>
      </c>
      <c r="G14" s="67">
        <v>99.642833333333328</v>
      </c>
      <c r="H14" s="92">
        <v>-7.5268835189046257E-6</v>
      </c>
      <c r="I14" s="5"/>
      <c r="J14" s="2">
        <v>38751</v>
      </c>
      <c r="K14">
        <v>4.4729999999999999</v>
      </c>
      <c r="L14" s="67">
        <v>98.881749999999997</v>
      </c>
      <c r="M14" s="92">
        <v>-2.5282724061770345E-5</v>
      </c>
      <c r="P14" s="2">
        <v>38751</v>
      </c>
      <c r="Q14">
        <v>818.31</v>
      </c>
      <c r="R14">
        <v>-2.2678225245985617E-3</v>
      </c>
      <c r="T14" s="68">
        <v>36770</v>
      </c>
      <c r="U14" s="69">
        <v>1.0013099999999999</v>
      </c>
      <c r="V14" s="70">
        <v>1.3099999999999223E-3</v>
      </c>
      <c r="W14" s="70"/>
      <c r="Y14" s="2">
        <v>38751</v>
      </c>
      <c r="Z14">
        <v>12.96</v>
      </c>
    </row>
    <row r="15" spans="1:27" x14ac:dyDescent="0.25">
      <c r="B15" s="2">
        <v>38754</v>
      </c>
      <c r="C15">
        <v>1265.02</v>
      </c>
      <c r="D15" s="2"/>
      <c r="E15" s="2">
        <v>38754</v>
      </c>
      <c r="F15">
        <v>4.2949999999999999</v>
      </c>
      <c r="G15" s="67">
        <v>99.642083333333332</v>
      </c>
      <c r="H15" s="92">
        <v>-8.363266859268137E-6</v>
      </c>
      <c r="I15" s="5"/>
      <c r="J15" s="2">
        <v>38754</v>
      </c>
      <c r="K15">
        <v>4.4829999999999997</v>
      </c>
      <c r="L15" s="67">
        <v>98.879249999999999</v>
      </c>
      <c r="M15" s="92">
        <v>-3.2868372282335301E-5</v>
      </c>
      <c r="P15" s="2">
        <v>38754</v>
      </c>
      <c r="Q15">
        <v>819.68</v>
      </c>
      <c r="R15">
        <v>1.674182155906756E-3</v>
      </c>
      <c r="T15" s="68">
        <v>36774</v>
      </c>
      <c r="U15" s="69">
        <v>0.99824000000000002</v>
      </c>
      <c r="V15" s="70">
        <v>-1.7599999999999838E-3</v>
      </c>
      <c r="W15" s="70"/>
      <c r="Y15" s="2">
        <v>38754</v>
      </c>
      <c r="Z15">
        <v>13.04</v>
      </c>
    </row>
    <row r="16" spans="1:27" x14ac:dyDescent="0.25">
      <c r="B16" s="2">
        <v>38755</v>
      </c>
      <c r="C16">
        <v>1254.78</v>
      </c>
      <c r="D16" s="2"/>
      <c r="E16" s="2">
        <v>38755</v>
      </c>
      <c r="F16">
        <v>4.3049999999999997</v>
      </c>
      <c r="G16" s="67">
        <v>99.641249999999999</v>
      </c>
      <c r="H16" s="92">
        <v>8.3633368053170898E-7</v>
      </c>
      <c r="I16" s="5"/>
      <c r="J16" s="2">
        <v>38755</v>
      </c>
      <c r="K16">
        <v>4.4960000000000004</v>
      </c>
      <c r="L16" s="67">
        <v>98.876000000000005</v>
      </c>
      <c r="M16" s="92">
        <v>-2.5284194344443733E-5</v>
      </c>
      <c r="P16" s="2">
        <v>38755</v>
      </c>
      <c r="Q16">
        <v>815.15</v>
      </c>
      <c r="R16">
        <v>-5.5265469451493132E-3</v>
      </c>
      <c r="T16" s="68">
        <v>36775</v>
      </c>
      <c r="U16" s="69">
        <v>0.99604000000000004</v>
      </c>
      <c r="V16" s="70">
        <v>-3.9599999999999635E-3</v>
      </c>
      <c r="W16" s="70"/>
      <c r="Y16" s="2">
        <v>38755</v>
      </c>
      <c r="Z16">
        <v>13.59</v>
      </c>
    </row>
    <row r="17" spans="2:26" x14ac:dyDescent="0.25">
      <c r="B17" s="2">
        <v>38756</v>
      </c>
      <c r="C17">
        <v>1265.6500000000001</v>
      </c>
      <c r="D17" s="2"/>
      <c r="E17" s="2">
        <v>38756</v>
      </c>
      <c r="F17">
        <v>4.3040000000000003</v>
      </c>
      <c r="G17" s="67">
        <v>99.641333333333336</v>
      </c>
      <c r="H17" s="92">
        <v>-2.8435321352660026E-5</v>
      </c>
      <c r="I17" s="5"/>
      <c r="J17" s="2">
        <v>38756</v>
      </c>
      <c r="K17">
        <v>4.5060000000000002</v>
      </c>
      <c r="L17" s="67">
        <v>98.873500000000007</v>
      </c>
      <c r="M17" s="92">
        <v>-2.5284833651162408E-5</v>
      </c>
      <c r="P17" s="2">
        <v>38756</v>
      </c>
      <c r="Q17">
        <v>820.91</v>
      </c>
      <c r="R17">
        <v>7.0661841378887313E-3</v>
      </c>
      <c r="T17" s="68">
        <v>36776</v>
      </c>
      <c r="U17" s="69">
        <v>1.00301</v>
      </c>
      <c r="V17" s="70">
        <v>3.0099999999999572E-3</v>
      </c>
      <c r="W17" s="70"/>
      <c r="Y17" s="2">
        <v>38756</v>
      </c>
      <c r="Z17">
        <v>12.83</v>
      </c>
    </row>
    <row r="18" spans="2:26" x14ac:dyDescent="0.25">
      <c r="B18" s="2">
        <v>38757</v>
      </c>
      <c r="C18">
        <v>1263.78</v>
      </c>
      <c r="D18" s="2"/>
      <c r="E18" s="2">
        <v>38757</v>
      </c>
      <c r="F18">
        <v>4.3380000000000001</v>
      </c>
      <c r="G18" s="67">
        <v>99.638499999999993</v>
      </c>
      <c r="H18" s="92">
        <v>-1.5890778497507085E-5</v>
      </c>
      <c r="I18" s="5"/>
      <c r="J18" s="2">
        <v>38757</v>
      </c>
      <c r="K18">
        <v>4.516</v>
      </c>
      <c r="L18" s="67">
        <v>98.870999999999995</v>
      </c>
      <c r="M18" s="92">
        <v>-4.8042398681169551E-5</v>
      </c>
      <c r="P18" s="2">
        <v>38757</v>
      </c>
      <c r="Q18">
        <v>820.8</v>
      </c>
      <c r="R18">
        <v>-1.3399763676902321E-4</v>
      </c>
      <c r="T18" s="68">
        <v>36777</v>
      </c>
      <c r="U18" s="69">
        <v>0.99787999999999999</v>
      </c>
      <c r="V18" s="70">
        <v>-2.1200000000000108E-3</v>
      </c>
      <c r="W18" s="70"/>
      <c r="Y18" s="2">
        <v>38757</v>
      </c>
      <c r="Z18">
        <v>13.12</v>
      </c>
    </row>
    <row r="19" spans="2:26" x14ac:dyDescent="0.25">
      <c r="B19" s="2">
        <v>38758</v>
      </c>
      <c r="C19">
        <v>1266.99</v>
      </c>
      <c r="D19" s="2"/>
      <c r="E19" s="2">
        <v>38758</v>
      </c>
      <c r="F19">
        <v>4.3570000000000002</v>
      </c>
      <c r="G19" s="67">
        <v>99.636916666666664</v>
      </c>
      <c r="H19" s="92">
        <v>9.2000705895767254E-6</v>
      </c>
      <c r="I19" s="5"/>
      <c r="J19" s="2">
        <v>38758</v>
      </c>
      <c r="K19">
        <v>4.5350000000000001</v>
      </c>
      <c r="L19" s="67">
        <v>98.866249999999994</v>
      </c>
      <c r="M19" s="92">
        <v>2.5286687823644627E-6</v>
      </c>
      <c r="P19" s="2">
        <v>38758</v>
      </c>
      <c r="Q19">
        <v>822.55</v>
      </c>
      <c r="R19">
        <v>2.1320662768031795E-3</v>
      </c>
      <c r="T19" s="68">
        <v>36780</v>
      </c>
      <c r="U19" s="69">
        <v>1.0000800000000001</v>
      </c>
      <c r="V19" s="70">
        <v>8.0000000000080007E-5</v>
      </c>
      <c r="W19" s="70"/>
      <c r="Y19" s="2">
        <v>38758</v>
      </c>
      <c r="Z19">
        <v>12.87</v>
      </c>
    </row>
    <row r="20" spans="2:26" x14ac:dyDescent="0.25">
      <c r="B20" s="2">
        <v>38761</v>
      </c>
      <c r="C20">
        <v>1262.8599999999999</v>
      </c>
      <c r="D20" s="2"/>
      <c r="E20" s="2">
        <v>38761</v>
      </c>
      <c r="F20">
        <v>4.3460000000000001</v>
      </c>
      <c r="G20" s="67">
        <v>99.637833333333333</v>
      </c>
      <c r="H20" s="92">
        <v>-1.6727247180159388E-5</v>
      </c>
      <c r="I20" s="5"/>
      <c r="J20" s="2">
        <v>38761</v>
      </c>
      <c r="K20">
        <v>4.5339999999999998</v>
      </c>
      <c r="L20" s="67">
        <v>98.866500000000002</v>
      </c>
      <c r="M20" s="92">
        <v>-6.32165597043155E-5</v>
      </c>
      <c r="P20" s="2">
        <v>38761</v>
      </c>
      <c r="Q20">
        <v>821.49</v>
      </c>
      <c r="R20">
        <v>-1.2886754604582995E-3</v>
      </c>
      <c r="T20" s="68">
        <v>36781</v>
      </c>
      <c r="U20" s="69">
        <v>0.99728000000000006</v>
      </c>
      <c r="V20" s="70">
        <v>-2.7199999999999447E-3</v>
      </c>
      <c r="W20" s="70"/>
      <c r="Y20" s="2">
        <v>38761</v>
      </c>
      <c r="Z20">
        <v>13.35</v>
      </c>
    </row>
    <row r="21" spans="2:26" x14ac:dyDescent="0.25">
      <c r="B21" s="2">
        <v>38762</v>
      </c>
      <c r="C21">
        <v>1275.53</v>
      </c>
      <c r="D21" s="2"/>
      <c r="E21" s="2">
        <v>38762</v>
      </c>
      <c r="F21">
        <v>4.3659999999999997</v>
      </c>
      <c r="G21" s="67">
        <v>99.636166666666668</v>
      </c>
      <c r="H21" s="92">
        <v>2.5927666827740836E-5</v>
      </c>
      <c r="I21" s="5"/>
      <c r="J21" s="2">
        <v>38762</v>
      </c>
      <c r="K21">
        <v>4.5590000000000002</v>
      </c>
      <c r="L21" s="67">
        <v>98.860249999999994</v>
      </c>
      <c r="M21" s="92">
        <v>2.7817044767841637E-5</v>
      </c>
      <c r="P21" s="2">
        <v>38762</v>
      </c>
      <c r="Q21">
        <v>826.95</v>
      </c>
      <c r="R21">
        <v>6.6464594821604717E-3</v>
      </c>
      <c r="T21" s="68">
        <v>36782</v>
      </c>
      <c r="U21" s="69">
        <v>1.0023500000000001</v>
      </c>
      <c r="V21" s="70">
        <v>2.3500000000000743E-3</v>
      </c>
      <c r="W21" s="70"/>
      <c r="Y21" s="2">
        <v>38762</v>
      </c>
      <c r="Z21">
        <v>12.25</v>
      </c>
    </row>
    <row r="22" spans="2:26" x14ac:dyDescent="0.25">
      <c r="B22" s="2">
        <v>38763</v>
      </c>
      <c r="C22">
        <v>1280</v>
      </c>
      <c r="D22" s="2"/>
      <c r="E22" s="2">
        <v>38763</v>
      </c>
      <c r="F22">
        <v>4.335</v>
      </c>
      <c r="G22" s="67">
        <v>99.638750000000002</v>
      </c>
      <c r="H22" s="92">
        <v>-3.6799605240722677E-5</v>
      </c>
      <c r="I22" s="5"/>
      <c r="J22" s="2">
        <v>38763</v>
      </c>
      <c r="K22">
        <v>4.548</v>
      </c>
      <c r="L22" s="67">
        <v>98.863</v>
      </c>
      <c r="M22" s="92">
        <v>2.7816271001235293E-5</v>
      </c>
      <c r="P22" s="2">
        <v>38763</v>
      </c>
      <c r="Q22">
        <v>828.64</v>
      </c>
      <c r="R22">
        <v>2.0436543926476425E-3</v>
      </c>
      <c r="T22" s="68">
        <v>36783</v>
      </c>
      <c r="U22" s="69">
        <v>0.99812000000000001</v>
      </c>
      <c r="V22" s="70">
        <v>-1.8799999999999928E-3</v>
      </c>
      <c r="W22" s="70"/>
      <c r="Y22" s="2">
        <v>38763</v>
      </c>
      <c r="Z22">
        <v>12.31</v>
      </c>
    </row>
    <row r="23" spans="2:26" x14ac:dyDescent="0.25">
      <c r="B23" s="2">
        <v>38764</v>
      </c>
      <c r="C23">
        <v>1289.3800000000001</v>
      </c>
      <c r="D23" s="2"/>
      <c r="E23" s="2">
        <v>38764</v>
      </c>
      <c r="F23">
        <v>4.3789999999999996</v>
      </c>
      <c r="G23" s="67">
        <v>99.635083333333327</v>
      </c>
      <c r="H23" s="92">
        <v>-6.6910835456734929E-6</v>
      </c>
      <c r="I23" s="5"/>
      <c r="J23" s="2">
        <v>38764</v>
      </c>
      <c r="K23">
        <v>4.5369999999999999</v>
      </c>
      <c r="L23" s="67">
        <v>98.865750000000006</v>
      </c>
      <c r="M23" s="92">
        <v>7.5860447121822716E-6</v>
      </c>
      <c r="P23" s="2">
        <v>38764</v>
      </c>
      <c r="Q23">
        <v>829.95</v>
      </c>
      <c r="R23">
        <v>1.5809036493532602E-3</v>
      </c>
      <c r="T23" s="68">
        <v>36784</v>
      </c>
      <c r="U23" s="69">
        <v>1.00007</v>
      </c>
      <c r="V23" s="70">
        <v>7.0000000000014495E-5</v>
      </c>
      <c r="W23" s="70"/>
      <c r="Y23" s="2">
        <v>38764</v>
      </c>
      <c r="Z23">
        <v>11.48</v>
      </c>
    </row>
    <row r="24" spans="2:26" x14ac:dyDescent="0.25">
      <c r="B24" s="2">
        <v>38765</v>
      </c>
      <c r="C24">
        <v>1287.24</v>
      </c>
      <c r="D24" s="2"/>
      <c r="E24" s="2">
        <v>38765</v>
      </c>
      <c r="F24">
        <v>4.3870000000000005</v>
      </c>
      <c r="G24" s="67">
        <v>99.634416666666667</v>
      </c>
      <c r="H24" s="92">
        <v>0</v>
      </c>
      <c r="I24" s="5"/>
      <c r="J24" s="2">
        <v>38765</v>
      </c>
      <c r="K24">
        <v>4.5339999999999998</v>
      </c>
      <c r="L24" s="67">
        <v>98.866500000000002</v>
      </c>
      <c r="M24" s="92">
        <v>0</v>
      </c>
      <c r="P24" s="2">
        <v>38765</v>
      </c>
      <c r="Q24">
        <v>830.15</v>
      </c>
      <c r="R24">
        <v>2.4097837219105855E-4</v>
      </c>
      <c r="T24" s="68">
        <v>36787</v>
      </c>
      <c r="U24" s="69">
        <v>0.99539</v>
      </c>
      <c r="V24" s="70">
        <v>-4.610000000000003E-3</v>
      </c>
      <c r="W24" s="70"/>
      <c r="Y24" s="2">
        <v>38765</v>
      </c>
      <c r="Z24">
        <v>12.01</v>
      </c>
    </row>
    <row r="25" spans="2:26" x14ac:dyDescent="0.25">
      <c r="B25" s="2">
        <v>38769</v>
      </c>
      <c r="C25">
        <v>1283.03</v>
      </c>
      <c r="D25" s="2"/>
      <c r="E25" s="2">
        <v>38768</v>
      </c>
      <c r="F25">
        <v>4.3870000000000005</v>
      </c>
      <c r="G25" s="67">
        <v>99.634416666666667</v>
      </c>
      <c r="H25" s="92">
        <v>-7.5275193561763487E-6</v>
      </c>
      <c r="I25" s="5"/>
      <c r="J25" s="2">
        <v>38768</v>
      </c>
      <c r="K25">
        <v>4.5339999999999998</v>
      </c>
      <c r="L25" s="67">
        <v>98.866500000000002</v>
      </c>
      <c r="M25" s="92">
        <v>-5.0573247763363582E-5</v>
      </c>
      <c r="P25" s="2">
        <v>38769</v>
      </c>
      <c r="Q25">
        <v>829.95</v>
      </c>
      <c r="R25">
        <v>-2.4092031560551952E-4</v>
      </c>
      <c r="T25" s="68">
        <v>36788</v>
      </c>
      <c r="U25" s="69">
        <v>1.0058100000000001</v>
      </c>
      <c r="V25" s="70">
        <v>5.8100000000000929E-3</v>
      </c>
      <c r="W25" s="70"/>
      <c r="Y25" s="2">
        <v>38769</v>
      </c>
      <c r="Z25">
        <v>12.41</v>
      </c>
    </row>
    <row r="26" spans="2:26" x14ac:dyDescent="0.25">
      <c r="B26" s="2">
        <v>38770</v>
      </c>
      <c r="C26">
        <v>1292.67</v>
      </c>
      <c r="D26" s="2"/>
      <c r="E26" s="2">
        <v>38769</v>
      </c>
      <c r="F26">
        <v>4.3959999999999999</v>
      </c>
      <c r="G26" s="67">
        <v>99.63366666666667</v>
      </c>
      <c r="H26" s="92">
        <v>-8.3639733556850615E-6</v>
      </c>
      <c r="I26" s="5"/>
      <c r="J26" s="2">
        <v>38769</v>
      </c>
      <c r="K26">
        <v>4.5540000000000003</v>
      </c>
      <c r="L26" s="67">
        <v>98.861500000000007</v>
      </c>
      <c r="M26" s="92">
        <v>-3.5403063882277763E-5</v>
      </c>
      <c r="P26" s="2">
        <v>38770</v>
      </c>
      <c r="Q26">
        <v>832.74</v>
      </c>
      <c r="R26">
        <v>3.3616482920657553E-3</v>
      </c>
      <c r="T26" s="68">
        <v>36789</v>
      </c>
      <c r="U26" s="69">
        <v>0.99802999999999997</v>
      </c>
      <c r="V26" s="70">
        <v>-1.9700000000000273E-3</v>
      </c>
      <c r="W26" s="70"/>
      <c r="Y26" s="2">
        <v>38770</v>
      </c>
      <c r="Z26">
        <v>11.88</v>
      </c>
    </row>
    <row r="27" spans="2:26" x14ac:dyDescent="0.25">
      <c r="B27" s="2">
        <v>38771</v>
      </c>
      <c r="C27">
        <v>1287.79</v>
      </c>
      <c r="D27" s="2"/>
      <c r="E27" s="2">
        <v>38770</v>
      </c>
      <c r="F27">
        <v>4.4059999999999997</v>
      </c>
      <c r="G27" s="67">
        <v>99.632833333333338</v>
      </c>
      <c r="H27" s="92">
        <v>-2.5092129937065444E-5</v>
      </c>
      <c r="I27" s="5"/>
      <c r="J27" s="2">
        <v>38770</v>
      </c>
      <c r="K27">
        <v>4.5679999999999996</v>
      </c>
      <c r="L27" s="67">
        <v>98.858000000000004</v>
      </c>
      <c r="M27" s="92">
        <v>-5.0577596148126958E-5</v>
      </c>
      <c r="P27" s="2">
        <v>38771</v>
      </c>
      <c r="Q27">
        <v>832.12</v>
      </c>
      <c r="R27">
        <v>-7.4453010543507059E-4</v>
      </c>
      <c r="T27" s="68">
        <v>36790</v>
      </c>
      <c r="U27" s="69">
        <v>0.99968999999999997</v>
      </c>
      <c r="V27" s="70">
        <v>-3.1000000000003247E-4</v>
      </c>
      <c r="W27" s="70"/>
      <c r="Y27" s="2">
        <v>38771</v>
      </c>
      <c r="Z27">
        <v>11.87</v>
      </c>
    </row>
    <row r="28" spans="2:26" x14ac:dyDescent="0.25">
      <c r="B28" s="2">
        <v>38772</v>
      </c>
      <c r="C28">
        <v>1289.43</v>
      </c>
      <c r="D28" s="2"/>
      <c r="E28" s="2">
        <v>38771</v>
      </c>
      <c r="F28">
        <v>4.4359999999999999</v>
      </c>
      <c r="G28" s="67">
        <v>99.63033333333334</v>
      </c>
      <c r="H28" s="92">
        <v>-2.5092759569078638E-6</v>
      </c>
      <c r="I28" s="5"/>
      <c r="J28" s="2">
        <v>38771</v>
      </c>
      <c r="K28">
        <v>4.5880000000000001</v>
      </c>
      <c r="L28" s="67">
        <v>98.852999999999994</v>
      </c>
      <c r="M28" s="92">
        <v>2.5290077185768922E-6</v>
      </c>
      <c r="P28" s="2">
        <v>38772</v>
      </c>
      <c r="Q28">
        <v>833.04</v>
      </c>
      <c r="R28">
        <v>1.1056097678219245E-3</v>
      </c>
      <c r="T28" s="68">
        <v>36791</v>
      </c>
      <c r="U28" s="69">
        <v>1.0000599999999999</v>
      </c>
      <c r="V28" s="70">
        <v>5.9999999999948983E-5</v>
      </c>
      <c r="W28" s="70"/>
      <c r="Y28" s="2">
        <v>38772</v>
      </c>
      <c r="Z28">
        <v>11.46</v>
      </c>
    </row>
    <row r="29" spans="2:26" x14ac:dyDescent="0.25">
      <c r="B29" s="2">
        <v>38775</v>
      </c>
      <c r="C29">
        <v>1294.1199999999999</v>
      </c>
      <c r="D29" s="2"/>
      <c r="E29" s="2">
        <v>38772</v>
      </c>
      <c r="F29">
        <v>4.4390000000000001</v>
      </c>
      <c r="G29" s="67">
        <v>99.630083333333332</v>
      </c>
      <c r="H29" s="92">
        <v>-1.5892120937333054E-5</v>
      </c>
      <c r="I29" s="5"/>
      <c r="J29" s="2">
        <v>38772</v>
      </c>
      <c r="K29">
        <v>4.5869999999999997</v>
      </c>
      <c r="L29" s="67">
        <v>98.853250000000003</v>
      </c>
      <c r="M29" s="92">
        <v>-2.5290013226708652E-5</v>
      </c>
      <c r="P29" s="2">
        <v>38775</v>
      </c>
      <c r="Q29">
        <v>834.73</v>
      </c>
      <c r="R29">
        <v>2.0287141073658255E-3</v>
      </c>
      <c r="T29" s="68">
        <v>36794</v>
      </c>
      <c r="U29" s="69">
        <v>0.99824999999999997</v>
      </c>
      <c r="V29" s="70">
        <v>-1.7500000000000293E-3</v>
      </c>
      <c r="W29" s="70"/>
      <c r="Y29" s="2">
        <v>38775</v>
      </c>
      <c r="Z29">
        <v>11.59</v>
      </c>
    </row>
    <row r="30" spans="2:26" x14ac:dyDescent="0.25">
      <c r="B30" s="2">
        <v>38776</v>
      </c>
      <c r="C30">
        <v>1280.6600000000001</v>
      </c>
      <c r="D30" s="2"/>
      <c r="E30" s="2">
        <v>38775</v>
      </c>
      <c r="F30">
        <v>4.4580000000000002</v>
      </c>
      <c r="G30" s="67">
        <v>99.628500000000003</v>
      </c>
      <c r="H30" s="92">
        <v>-8.3644071057209501E-6</v>
      </c>
      <c r="I30" s="5"/>
      <c r="J30" s="2">
        <v>38775</v>
      </c>
      <c r="K30">
        <v>4.5969999999999995</v>
      </c>
      <c r="L30" s="67">
        <v>98.850750000000005</v>
      </c>
      <c r="M30" s="92">
        <v>-6.0697566786283019E-5</v>
      </c>
      <c r="P30" s="2">
        <v>38776</v>
      </c>
      <c r="Q30">
        <v>831.1</v>
      </c>
      <c r="R30">
        <v>-4.3487115594263992E-3</v>
      </c>
      <c r="T30" s="68">
        <v>36795</v>
      </c>
      <c r="U30" s="69">
        <v>0.99683999999999995</v>
      </c>
      <c r="V30" s="70">
        <v>-3.1600000000000517E-3</v>
      </c>
      <c r="W30" s="70"/>
      <c r="Y30" s="2">
        <v>38776</v>
      </c>
      <c r="Z30">
        <v>12.34</v>
      </c>
    </row>
    <row r="31" spans="2:26" x14ac:dyDescent="0.25">
      <c r="B31" s="2">
        <v>38777</v>
      </c>
      <c r="C31">
        <v>1291.24</v>
      </c>
      <c r="D31" s="2"/>
      <c r="E31" s="2">
        <v>38776</v>
      </c>
      <c r="F31">
        <v>4.468</v>
      </c>
      <c r="G31" s="67">
        <v>99.62766666666667</v>
      </c>
      <c r="H31" s="92">
        <v>3.4294355985453606E-5</v>
      </c>
      <c r="I31" s="5"/>
      <c r="J31" s="2">
        <v>38776</v>
      </c>
      <c r="K31">
        <v>4.6210000000000004</v>
      </c>
      <c r="L31" s="67">
        <v>98.844750000000005</v>
      </c>
      <c r="M31" s="92">
        <v>5.5642813604039887E-5</v>
      </c>
      <c r="P31" s="2">
        <v>38777</v>
      </c>
      <c r="Q31">
        <v>834.54</v>
      </c>
      <c r="R31">
        <v>4.1390927686197898E-3</v>
      </c>
      <c r="T31" s="68">
        <v>36796</v>
      </c>
      <c r="U31" s="69">
        <v>1.00156</v>
      </c>
      <c r="V31" s="70">
        <v>1.5600000000000058E-3</v>
      </c>
      <c r="W31" s="70"/>
      <c r="Y31" s="2">
        <v>38777</v>
      </c>
      <c r="Z31">
        <v>11.54</v>
      </c>
    </row>
    <row r="32" spans="2:26" x14ac:dyDescent="0.25">
      <c r="B32" s="2">
        <v>38778</v>
      </c>
      <c r="C32">
        <v>1289.1400000000001</v>
      </c>
      <c r="D32" s="2"/>
      <c r="E32" s="2">
        <v>38777</v>
      </c>
      <c r="F32">
        <v>4.4269999999999996</v>
      </c>
      <c r="G32" s="67">
        <v>99.631083333333336</v>
      </c>
      <c r="H32" s="92">
        <v>-2.5092570675733228E-6</v>
      </c>
      <c r="I32" s="5"/>
      <c r="J32" s="2">
        <v>38777</v>
      </c>
      <c r="K32">
        <v>4.5990000000000002</v>
      </c>
      <c r="L32" s="67">
        <v>98.850250000000003</v>
      </c>
      <c r="M32" s="92">
        <v>0</v>
      </c>
      <c r="P32" s="2">
        <v>38778</v>
      </c>
      <c r="Q32">
        <v>834.45</v>
      </c>
      <c r="R32">
        <v>-1.0784384211648401E-4</v>
      </c>
      <c r="T32" s="68">
        <v>36797</v>
      </c>
      <c r="U32" s="69">
        <v>1.00665</v>
      </c>
      <c r="V32" s="70">
        <v>6.6500000000000448E-3</v>
      </c>
      <c r="W32" s="70"/>
      <c r="Y32" s="2">
        <v>38778</v>
      </c>
      <c r="Z32">
        <v>11.72</v>
      </c>
    </row>
    <row r="33" spans="2:26" x14ac:dyDescent="0.25">
      <c r="B33" s="2">
        <v>38779</v>
      </c>
      <c r="C33">
        <v>1287.23</v>
      </c>
      <c r="D33" s="2"/>
      <c r="E33" s="2">
        <v>38778</v>
      </c>
      <c r="F33">
        <v>4.43</v>
      </c>
      <c r="G33" s="67">
        <v>99.630833333333328</v>
      </c>
      <c r="H33" s="92">
        <v>1.6728422427281231E-6</v>
      </c>
      <c r="I33" s="5"/>
      <c r="J33" s="2">
        <v>38778</v>
      </c>
      <c r="K33">
        <v>4.5990000000000002</v>
      </c>
      <c r="L33" s="67">
        <v>98.850250000000003</v>
      </c>
      <c r="M33" s="92">
        <v>-2.0232624601490556E-5</v>
      </c>
      <c r="P33" s="2">
        <v>38779</v>
      </c>
      <c r="Q33">
        <v>834</v>
      </c>
      <c r="R33">
        <v>-5.392773683264851E-4</v>
      </c>
      <c r="T33" s="68">
        <v>36798</v>
      </c>
      <c r="U33" s="69">
        <v>0.99583999999999995</v>
      </c>
      <c r="V33" s="70">
        <v>-4.1600000000000525E-3</v>
      </c>
      <c r="W33" s="70"/>
      <c r="Y33" s="2">
        <v>38779</v>
      </c>
      <c r="Z33">
        <v>11.96</v>
      </c>
    </row>
    <row r="34" spans="2:26" x14ac:dyDescent="0.25">
      <c r="B34" s="2">
        <v>38782</v>
      </c>
      <c r="C34">
        <v>1278.26</v>
      </c>
      <c r="D34" s="2"/>
      <c r="E34" s="2">
        <v>38779</v>
      </c>
      <c r="F34">
        <v>4.4279999999999999</v>
      </c>
      <c r="G34" s="67">
        <v>99.631</v>
      </c>
      <c r="H34" s="92">
        <v>0</v>
      </c>
      <c r="I34" s="5"/>
      <c r="J34" s="2">
        <v>38779</v>
      </c>
      <c r="K34">
        <v>4.6070000000000002</v>
      </c>
      <c r="L34" s="67">
        <v>98.848249999999993</v>
      </c>
      <c r="M34" s="92">
        <v>1.0622342833599419E-4</v>
      </c>
      <c r="P34" s="2">
        <v>38782</v>
      </c>
      <c r="Q34">
        <v>831.63</v>
      </c>
      <c r="R34">
        <v>-2.841726618705076E-3</v>
      </c>
      <c r="T34" s="68">
        <v>36801</v>
      </c>
      <c r="U34" s="69">
        <v>1.0009999999999999</v>
      </c>
      <c r="V34" s="70">
        <v>9.9999999999988987E-4</v>
      </c>
      <c r="W34" s="70"/>
      <c r="Y34" s="2">
        <v>38782</v>
      </c>
      <c r="Z34">
        <v>12.74</v>
      </c>
    </row>
    <row r="35" spans="2:26" x14ac:dyDescent="0.25">
      <c r="B35" s="2">
        <v>38783</v>
      </c>
      <c r="C35">
        <v>1275.8800000000001</v>
      </c>
      <c r="D35" s="2"/>
      <c r="E35" s="2">
        <v>38782</v>
      </c>
      <c r="F35">
        <v>4.4279999999999999</v>
      </c>
      <c r="G35" s="67">
        <v>99.631</v>
      </c>
      <c r="H35" s="92">
        <v>8.3641972214998361E-7</v>
      </c>
      <c r="I35" s="5"/>
      <c r="J35" s="2">
        <v>38782</v>
      </c>
      <c r="K35">
        <v>4.5649999999999995</v>
      </c>
      <c r="L35" s="67">
        <v>98.858750000000001</v>
      </c>
      <c r="M35" s="92">
        <v>-8.8510121764695526E-5</v>
      </c>
      <c r="P35" s="2">
        <v>38783</v>
      </c>
      <c r="Q35">
        <v>830.81</v>
      </c>
      <c r="R35">
        <v>-9.860154155093559E-4</v>
      </c>
      <c r="T35" s="68">
        <v>36802</v>
      </c>
      <c r="U35" s="69">
        <v>0.99834999999999996</v>
      </c>
      <c r="V35" s="70">
        <v>-1.6500000000000403E-3</v>
      </c>
      <c r="W35" s="70"/>
      <c r="Y35" s="2">
        <v>38783</v>
      </c>
      <c r="Z35">
        <v>12.66</v>
      </c>
    </row>
    <row r="36" spans="2:26" x14ac:dyDescent="0.25">
      <c r="B36" s="2">
        <v>38784</v>
      </c>
      <c r="C36">
        <v>1278.47</v>
      </c>
      <c r="D36" s="2"/>
      <c r="E36" s="2">
        <v>38783</v>
      </c>
      <c r="F36">
        <v>4.4269999999999996</v>
      </c>
      <c r="G36" s="67">
        <v>99.631083333333336</v>
      </c>
      <c r="H36" s="92">
        <v>2.5928989697776572E-5</v>
      </c>
      <c r="I36" s="5"/>
      <c r="J36" s="2">
        <v>38783</v>
      </c>
      <c r="K36">
        <v>4.5999999999999996</v>
      </c>
      <c r="L36" s="67">
        <v>98.85</v>
      </c>
      <c r="M36" s="92">
        <v>5.3110773899911479E-5</v>
      </c>
      <c r="P36" s="2">
        <v>38784</v>
      </c>
      <c r="Q36">
        <v>832.82</v>
      </c>
      <c r="R36">
        <v>2.4193257182749672E-3</v>
      </c>
      <c r="T36" s="68">
        <v>36803</v>
      </c>
      <c r="U36" s="69">
        <v>1.0025200000000001</v>
      </c>
      <c r="V36" s="70">
        <v>2.5200000000000777E-3</v>
      </c>
      <c r="W36" s="70"/>
      <c r="Y36" s="2">
        <v>38784</v>
      </c>
      <c r="Z36">
        <v>12.32</v>
      </c>
    </row>
    <row r="37" spans="2:26" x14ac:dyDescent="0.25">
      <c r="B37" s="2">
        <v>38785</v>
      </c>
      <c r="C37">
        <v>1272.23</v>
      </c>
      <c r="D37" s="2"/>
      <c r="E37" s="2">
        <v>38784</v>
      </c>
      <c r="F37">
        <v>4.3959999999999999</v>
      </c>
      <c r="G37" s="67">
        <v>99.63366666666667</v>
      </c>
      <c r="H37" s="92">
        <v>-2.8437509409506845E-5</v>
      </c>
      <c r="I37" s="5"/>
      <c r="J37" s="2">
        <v>38784</v>
      </c>
      <c r="K37">
        <v>4.5789999999999997</v>
      </c>
      <c r="L37" s="67">
        <v>98.855249999999998</v>
      </c>
      <c r="M37" s="92">
        <v>2.5289501570657791E-6</v>
      </c>
      <c r="P37" s="2">
        <v>38785</v>
      </c>
      <c r="Q37">
        <v>830.4</v>
      </c>
      <c r="R37">
        <v>-2.9057899666194986E-3</v>
      </c>
      <c r="T37" s="68">
        <v>36804</v>
      </c>
      <c r="U37" s="69">
        <v>1.0001899999999999</v>
      </c>
      <c r="V37" s="70">
        <v>1.8999999999991246E-4</v>
      </c>
      <c r="W37" s="70"/>
      <c r="Y37" s="2">
        <v>38785</v>
      </c>
      <c r="Z37">
        <v>12.68</v>
      </c>
    </row>
    <row r="38" spans="2:26" x14ac:dyDescent="0.25">
      <c r="B38" s="2">
        <v>38786</v>
      </c>
      <c r="C38">
        <v>1281.58</v>
      </c>
      <c r="D38" s="2"/>
      <c r="E38" s="2">
        <v>38785</v>
      </c>
      <c r="F38">
        <v>4.43</v>
      </c>
      <c r="G38" s="67">
        <v>99.630833333333328</v>
      </c>
      <c r="H38" s="92">
        <v>-7.5277900917214424E-6</v>
      </c>
      <c r="I38" s="5"/>
      <c r="J38" s="2">
        <v>38785</v>
      </c>
      <c r="K38">
        <v>4.5780000000000003</v>
      </c>
      <c r="L38" s="67">
        <v>98.855500000000006</v>
      </c>
      <c r="M38" s="92">
        <v>-7.3339369079272743E-5</v>
      </c>
      <c r="P38" s="2">
        <v>38786</v>
      </c>
      <c r="Q38">
        <v>834.86</v>
      </c>
      <c r="R38">
        <v>5.3709055876687284E-3</v>
      </c>
      <c r="T38" s="68">
        <v>36805</v>
      </c>
      <c r="U38" s="69">
        <v>0.99253999999999998</v>
      </c>
      <c r="V38" s="70">
        <v>-7.4600000000000222E-3</v>
      </c>
      <c r="W38" s="70"/>
      <c r="Y38" s="2">
        <v>38786</v>
      </c>
      <c r="Z38">
        <v>11.85</v>
      </c>
    </row>
    <row r="39" spans="2:26" x14ac:dyDescent="0.25">
      <c r="B39" s="2">
        <v>38789</v>
      </c>
      <c r="C39">
        <v>1284.1300000000001</v>
      </c>
      <c r="D39" s="2"/>
      <c r="E39" s="2">
        <v>38786</v>
      </c>
      <c r="F39">
        <v>4.4390000000000001</v>
      </c>
      <c r="G39" s="67">
        <v>99.630083333333332</v>
      </c>
      <c r="H39" s="92">
        <v>9.2007015952688675E-6</v>
      </c>
      <c r="I39" s="5"/>
      <c r="J39" s="2">
        <v>38786</v>
      </c>
      <c r="K39">
        <v>4.6070000000000002</v>
      </c>
      <c r="L39" s="67">
        <v>98.848249999999993</v>
      </c>
      <c r="M39" s="92">
        <v>5.3111714167997093E-5</v>
      </c>
      <c r="P39" s="2">
        <v>38789</v>
      </c>
      <c r="Q39">
        <v>836.77</v>
      </c>
      <c r="R39">
        <v>2.2878087343984888E-3</v>
      </c>
      <c r="T39" s="68">
        <v>36808</v>
      </c>
      <c r="U39" s="69">
        <v>0.99919000000000002</v>
      </c>
      <c r="V39" s="70">
        <v>-8.099999999999774E-4</v>
      </c>
      <c r="W39" s="70"/>
      <c r="Y39" s="2">
        <v>38789</v>
      </c>
      <c r="Z39">
        <v>11.37</v>
      </c>
    </row>
    <row r="40" spans="2:26" x14ac:dyDescent="0.25">
      <c r="B40" s="2">
        <v>38790</v>
      </c>
      <c r="C40">
        <v>1297.48</v>
      </c>
      <c r="D40" s="2"/>
      <c r="E40" s="2">
        <v>38789</v>
      </c>
      <c r="F40">
        <v>4.4279999999999999</v>
      </c>
      <c r="G40" s="67">
        <v>99.631</v>
      </c>
      <c r="H40" s="92">
        <v>8.3641972214998361E-7</v>
      </c>
      <c r="I40" s="5"/>
      <c r="J40" s="2">
        <v>38789</v>
      </c>
      <c r="K40">
        <v>4.5860000000000003</v>
      </c>
      <c r="L40" s="67">
        <v>98.853499999999997</v>
      </c>
      <c r="M40" s="92">
        <v>-1.0115979707236988E-5</v>
      </c>
      <c r="P40" s="2">
        <v>38790</v>
      </c>
      <c r="Q40">
        <v>839.99</v>
      </c>
      <c r="R40">
        <v>3.8481303105990516E-3</v>
      </c>
      <c r="T40" s="68">
        <v>36809</v>
      </c>
      <c r="U40" s="69">
        <v>0.99475999999999998</v>
      </c>
      <c r="V40" s="70">
        <v>-5.2400000000000224E-3</v>
      </c>
      <c r="W40" s="70"/>
      <c r="Y40" s="2">
        <v>38790</v>
      </c>
      <c r="Z40">
        <v>10.74</v>
      </c>
    </row>
    <row r="41" spans="2:26" x14ac:dyDescent="0.25">
      <c r="B41" s="2">
        <v>38791</v>
      </c>
      <c r="C41">
        <v>1303.02</v>
      </c>
      <c r="D41" s="2"/>
      <c r="E41" s="2">
        <v>38790</v>
      </c>
      <c r="F41">
        <v>4.4269999999999996</v>
      </c>
      <c r="G41" s="67">
        <v>99.631083333333336</v>
      </c>
      <c r="H41" s="92">
        <v>0</v>
      </c>
      <c r="I41" s="5"/>
      <c r="J41" s="2">
        <v>38790</v>
      </c>
      <c r="K41">
        <v>4.59</v>
      </c>
      <c r="L41" s="67">
        <v>98.852500000000006</v>
      </c>
      <c r="M41" s="92">
        <v>-5.0580410207223814E-5</v>
      </c>
      <c r="P41" s="2">
        <v>38791</v>
      </c>
      <c r="Q41">
        <v>840.74</v>
      </c>
      <c r="R41">
        <v>8.9286777223529512E-4</v>
      </c>
      <c r="T41" s="68">
        <v>36810</v>
      </c>
      <c r="U41" s="69">
        <v>0.99231000000000003</v>
      </c>
      <c r="V41" s="70">
        <v>-7.6899999999999746E-3</v>
      </c>
      <c r="W41" s="70"/>
      <c r="Y41" s="2">
        <v>38791</v>
      </c>
      <c r="Z41">
        <v>11.35</v>
      </c>
    </row>
    <row r="42" spans="2:26" x14ac:dyDescent="0.25">
      <c r="B42" s="2">
        <v>38792</v>
      </c>
      <c r="C42">
        <v>1305.33</v>
      </c>
      <c r="D42" s="2"/>
      <c r="E42" s="2">
        <v>38791</v>
      </c>
      <c r="F42">
        <v>4.4269999999999996</v>
      </c>
      <c r="G42" s="67">
        <v>99.631083333333336</v>
      </c>
      <c r="H42" s="92">
        <v>-3.6802436990557297E-5</v>
      </c>
      <c r="I42" s="5"/>
      <c r="J42" s="2">
        <v>38791</v>
      </c>
      <c r="K42">
        <v>4.6100000000000003</v>
      </c>
      <c r="L42" s="67">
        <v>98.847499999999997</v>
      </c>
      <c r="M42" s="92">
        <v>2.7820632793051914E-5</v>
      </c>
      <c r="P42" s="2">
        <v>38792</v>
      </c>
      <c r="Q42">
        <v>841.06</v>
      </c>
      <c r="R42">
        <v>3.8061707543346479E-4</v>
      </c>
      <c r="T42" s="68">
        <v>36811</v>
      </c>
      <c r="U42" s="69">
        <v>0.98714999999999997</v>
      </c>
      <c r="V42" s="70">
        <v>-1.2850000000000028E-2</v>
      </c>
      <c r="W42" s="70"/>
      <c r="Y42" s="2">
        <v>38792</v>
      </c>
      <c r="Z42">
        <v>11.98</v>
      </c>
    </row>
    <row r="43" spans="2:26" x14ac:dyDescent="0.25">
      <c r="B43" s="2">
        <v>38793</v>
      </c>
      <c r="C43">
        <v>1307.25</v>
      </c>
      <c r="D43" s="2"/>
      <c r="E43" s="2">
        <v>38792</v>
      </c>
      <c r="F43">
        <v>4.4710000000000001</v>
      </c>
      <c r="G43" s="67">
        <v>99.627416666666662</v>
      </c>
      <c r="H43" s="92">
        <v>-1.589254631206849E-5</v>
      </c>
      <c r="I43" s="5"/>
      <c r="J43" s="2">
        <v>38792</v>
      </c>
      <c r="K43">
        <v>4.5990000000000002</v>
      </c>
      <c r="L43" s="67">
        <v>98.850250000000003</v>
      </c>
      <c r="M43" s="92">
        <v>-4.8052483428207005E-5</v>
      </c>
      <c r="P43" s="2">
        <v>38793</v>
      </c>
      <c r="Q43">
        <v>840.95</v>
      </c>
      <c r="R43">
        <v>-1.307873397854431E-4</v>
      </c>
      <c r="T43" s="68">
        <v>36812</v>
      </c>
      <c r="U43" s="69">
        <v>1.00912</v>
      </c>
      <c r="V43" s="70">
        <v>9.120000000000017E-3</v>
      </c>
      <c r="W43" s="70"/>
      <c r="Y43" s="2">
        <v>38793</v>
      </c>
      <c r="Z43">
        <v>12.12</v>
      </c>
    </row>
    <row r="44" spans="2:26" x14ac:dyDescent="0.25">
      <c r="B44" s="2">
        <v>38796</v>
      </c>
      <c r="C44">
        <v>1305.08</v>
      </c>
      <c r="D44" s="2"/>
      <c r="E44" s="2">
        <v>38793</v>
      </c>
      <c r="F44">
        <v>4.49</v>
      </c>
      <c r="G44" s="67">
        <v>99.625833333333333</v>
      </c>
      <c r="H44" s="92">
        <v>-4.1823154971476484E-5</v>
      </c>
      <c r="I44" s="5"/>
      <c r="J44" s="2">
        <v>38793</v>
      </c>
      <c r="K44">
        <v>4.6180000000000003</v>
      </c>
      <c r="L44" s="67">
        <v>98.845500000000001</v>
      </c>
      <c r="M44" s="92">
        <v>-5.0583992189823235E-5</v>
      </c>
      <c r="P44" s="2">
        <v>38796</v>
      </c>
      <c r="Q44">
        <v>841.79</v>
      </c>
      <c r="R44">
        <v>9.9887032522727459E-4</v>
      </c>
      <c r="T44" s="68">
        <v>36815</v>
      </c>
      <c r="U44" s="69">
        <v>1.00183</v>
      </c>
      <c r="V44" s="70">
        <v>1.8299999999999983E-3</v>
      </c>
      <c r="W44" s="70"/>
      <c r="Y44" s="2">
        <v>38796</v>
      </c>
      <c r="Z44">
        <v>11.79</v>
      </c>
    </row>
    <row r="45" spans="2:26" x14ac:dyDescent="0.25">
      <c r="B45" s="2">
        <v>38797</v>
      </c>
      <c r="C45">
        <v>1297.23</v>
      </c>
      <c r="D45" s="2"/>
      <c r="E45" s="2">
        <v>38796</v>
      </c>
      <c r="F45">
        <v>4.54</v>
      </c>
      <c r="G45" s="67">
        <v>99.62166666666667</v>
      </c>
      <c r="H45" s="92">
        <v>-4.182490422088847E-5</v>
      </c>
      <c r="I45" s="5"/>
      <c r="J45" s="2">
        <v>38796</v>
      </c>
      <c r="K45">
        <v>4.6379999999999999</v>
      </c>
      <c r="L45" s="67">
        <v>98.840500000000006</v>
      </c>
      <c r="M45" s="92">
        <v>-1.138197398840024E-4</v>
      </c>
      <c r="P45" s="2">
        <v>38797</v>
      </c>
      <c r="Q45">
        <v>839.67</v>
      </c>
      <c r="R45">
        <v>-2.5184428420389482E-3</v>
      </c>
      <c r="T45" s="68">
        <v>36816</v>
      </c>
      <c r="U45" s="69">
        <v>0.99860000000000004</v>
      </c>
      <c r="V45" s="70">
        <v>-1.3999999999999568E-3</v>
      </c>
      <c r="W45" s="70"/>
      <c r="Y45" s="2">
        <v>38797</v>
      </c>
      <c r="Z45">
        <v>11.62</v>
      </c>
    </row>
    <row r="46" spans="2:26" x14ac:dyDescent="0.25">
      <c r="B46" s="2">
        <v>38798</v>
      </c>
      <c r="C46">
        <v>1305.04</v>
      </c>
      <c r="D46" s="2"/>
      <c r="E46" s="2">
        <v>38797</v>
      </c>
      <c r="F46">
        <v>4.59</v>
      </c>
      <c r="G46" s="67">
        <v>99.617500000000007</v>
      </c>
      <c r="H46" s="92">
        <v>8.3653307232367524E-6</v>
      </c>
      <c r="I46" s="5"/>
      <c r="J46" s="2">
        <v>38797</v>
      </c>
      <c r="K46">
        <v>4.6829999999999998</v>
      </c>
      <c r="L46" s="67">
        <v>98.829250000000002</v>
      </c>
      <c r="M46" s="92">
        <v>2.5296154730902742E-6</v>
      </c>
      <c r="P46" s="2">
        <v>38798</v>
      </c>
      <c r="Q46">
        <v>842.33</v>
      </c>
      <c r="R46">
        <v>3.1679112032108048E-3</v>
      </c>
      <c r="T46" s="68">
        <v>36817</v>
      </c>
      <c r="U46" s="69">
        <v>1.00085</v>
      </c>
      <c r="V46" s="70">
        <v>8.5000000000001741E-4</v>
      </c>
      <c r="W46" s="70"/>
      <c r="Y46" s="2">
        <v>38798</v>
      </c>
      <c r="Z46">
        <v>11.21</v>
      </c>
    </row>
    <row r="47" spans="2:26" x14ac:dyDescent="0.25">
      <c r="B47" s="2">
        <v>38799</v>
      </c>
      <c r="C47">
        <v>1301.67</v>
      </c>
      <c r="D47" s="2"/>
      <c r="E47" s="2">
        <v>38798</v>
      </c>
      <c r="F47">
        <v>4.58</v>
      </c>
      <c r="G47" s="67">
        <v>99.618333333333339</v>
      </c>
      <c r="H47" s="92">
        <v>-7.1104716334091655E-5</v>
      </c>
      <c r="I47" s="5"/>
      <c r="J47" s="2">
        <v>38798</v>
      </c>
      <c r="K47">
        <v>4.6820000000000004</v>
      </c>
      <c r="L47" s="67">
        <v>98.829499999999996</v>
      </c>
      <c r="M47" s="92">
        <v>5.3121790558607884E-5</v>
      </c>
      <c r="P47" s="2">
        <v>38799</v>
      </c>
      <c r="Q47">
        <v>841.62</v>
      </c>
      <c r="R47">
        <v>-8.4290005104892263E-4</v>
      </c>
      <c r="T47" s="68">
        <v>36818</v>
      </c>
      <c r="U47" s="69">
        <v>1.0029699999999999</v>
      </c>
      <c r="V47" s="70">
        <v>2.9699999999999172E-3</v>
      </c>
      <c r="W47" s="70"/>
      <c r="Y47" s="2">
        <v>38799</v>
      </c>
      <c r="Z47">
        <v>11.17</v>
      </c>
    </row>
    <row r="48" spans="2:26" x14ac:dyDescent="0.25">
      <c r="B48" s="2">
        <v>38800</v>
      </c>
      <c r="C48">
        <v>1302.95</v>
      </c>
      <c r="D48" s="2"/>
      <c r="E48" s="2">
        <v>38799</v>
      </c>
      <c r="F48">
        <v>4.665</v>
      </c>
      <c r="G48" s="67">
        <v>99.611249999999998</v>
      </c>
      <c r="H48" s="92">
        <v>1.0039026716368582E-5</v>
      </c>
      <c r="I48" s="5"/>
      <c r="J48" s="2">
        <v>38799</v>
      </c>
      <c r="K48">
        <v>4.6609999999999996</v>
      </c>
      <c r="L48" s="67">
        <v>98.83475</v>
      </c>
      <c r="M48" s="92">
        <v>5.5648443487710253E-5</v>
      </c>
      <c r="P48" s="2">
        <v>38800</v>
      </c>
      <c r="Q48">
        <v>842.15</v>
      </c>
      <c r="R48">
        <v>6.2973788645703799E-4</v>
      </c>
      <c r="T48" s="68">
        <v>36819</v>
      </c>
      <c r="U48" s="69">
        <v>1.0001800000000001</v>
      </c>
      <c r="V48" s="70">
        <v>1.8000000000006899E-4</v>
      </c>
      <c r="W48" s="70"/>
      <c r="Y48" s="2">
        <v>38800</v>
      </c>
      <c r="Z48">
        <v>11.19</v>
      </c>
    </row>
    <row r="49" spans="2:26" x14ac:dyDescent="0.25">
      <c r="B49" s="2">
        <v>38803</v>
      </c>
      <c r="C49">
        <v>1301.6099999999999</v>
      </c>
      <c r="D49" s="2"/>
      <c r="E49" s="2">
        <v>38800</v>
      </c>
      <c r="F49">
        <v>4.6530000000000005</v>
      </c>
      <c r="G49" s="67">
        <v>99.612250000000003</v>
      </c>
      <c r="H49" s="92">
        <v>-7.529194451461052E-6</v>
      </c>
      <c r="I49" s="5"/>
      <c r="J49" s="2">
        <v>38800</v>
      </c>
      <c r="K49">
        <v>4.6390000000000002</v>
      </c>
      <c r="L49" s="67">
        <v>98.840249999999997</v>
      </c>
      <c r="M49" s="92">
        <v>2.7822673455357716E-5</v>
      </c>
      <c r="P49" s="2">
        <v>38803</v>
      </c>
      <c r="Q49">
        <v>842.46</v>
      </c>
      <c r="R49">
        <v>3.6810544439824788E-4</v>
      </c>
      <c r="T49" s="68">
        <v>36822</v>
      </c>
      <c r="U49" s="69">
        <v>1.0011000000000001</v>
      </c>
      <c r="V49" s="70">
        <v>1.1000000000001009E-3</v>
      </c>
      <c r="W49" s="70"/>
      <c r="Y49" s="2">
        <v>38803</v>
      </c>
      <c r="Z49">
        <v>11.46</v>
      </c>
    </row>
    <row r="50" spans="2:26" x14ac:dyDescent="0.25">
      <c r="B50" s="2">
        <v>38804</v>
      </c>
      <c r="C50">
        <v>1293.23</v>
      </c>
      <c r="D50" s="2"/>
      <c r="E50" s="2">
        <v>38803</v>
      </c>
      <c r="F50">
        <v>4.6619999999999999</v>
      </c>
      <c r="G50" s="67">
        <v>99.611500000000007</v>
      </c>
      <c r="H50" s="92">
        <v>-8.3658346008430584E-6</v>
      </c>
      <c r="I50" s="5"/>
      <c r="J50" s="2">
        <v>38803</v>
      </c>
      <c r="K50">
        <v>4.6280000000000001</v>
      </c>
      <c r="L50" s="67">
        <v>98.843000000000004</v>
      </c>
      <c r="M50" s="92">
        <v>-3.5409690114618364E-5</v>
      </c>
      <c r="P50" s="2">
        <v>38804</v>
      </c>
      <c r="Q50">
        <v>839.76</v>
      </c>
      <c r="R50">
        <v>-3.2048999359020058E-3</v>
      </c>
      <c r="T50" s="68">
        <v>36823</v>
      </c>
      <c r="U50" s="69">
        <v>0.99917999999999996</v>
      </c>
      <c r="V50" s="70">
        <v>-8.2000000000004292E-4</v>
      </c>
      <c r="W50" s="70"/>
      <c r="Y50" s="2">
        <v>38804</v>
      </c>
      <c r="Z50">
        <v>11.58</v>
      </c>
    </row>
    <row r="51" spans="2:26" x14ac:dyDescent="0.25">
      <c r="B51" s="2">
        <v>38805</v>
      </c>
      <c r="C51">
        <v>1302.8900000000001</v>
      </c>
      <c r="D51" s="2"/>
      <c r="E51" s="2">
        <v>38804</v>
      </c>
      <c r="F51">
        <v>4.6719999999999997</v>
      </c>
      <c r="G51" s="67">
        <v>99.61066666666666</v>
      </c>
      <c r="H51" s="92">
        <v>8.3659045890804862E-7</v>
      </c>
      <c r="I51" s="5"/>
      <c r="J51" s="2">
        <v>38804</v>
      </c>
      <c r="K51">
        <v>4.6420000000000003</v>
      </c>
      <c r="L51" s="67">
        <v>98.839500000000001</v>
      </c>
      <c r="M51" s="92">
        <v>5.5645769150958202E-5</v>
      </c>
      <c r="P51" s="2">
        <v>38805</v>
      </c>
      <c r="Q51">
        <v>843.75</v>
      </c>
      <c r="R51">
        <v>4.7513575307229772E-3</v>
      </c>
      <c r="T51" s="68">
        <v>36824</v>
      </c>
      <c r="U51" s="69">
        <v>0.99021999999999999</v>
      </c>
      <c r="V51" s="70">
        <v>-9.7800000000000109E-3</v>
      </c>
      <c r="W51" s="70"/>
      <c r="Y51" s="2">
        <v>38805</v>
      </c>
      <c r="Z51">
        <v>10.95</v>
      </c>
    </row>
    <row r="52" spans="2:26" x14ac:dyDescent="0.25">
      <c r="B52" s="2">
        <v>38806</v>
      </c>
      <c r="C52">
        <v>1300.25</v>
      </c>
      <c r="D52" s="2"/>
      <c r="E52" s="2">
        <v>38805</v>
      </c>
      <c r="F52">
        <v>4.6710000000000003</v>
      </c>
      <c r="G52" s="67">
        <v>99.610749999999996</v>
      </c>
      <c r="H52" s="92">
        <v>1.3385436143487084E-5</v>
      </c>
      <c r="I52" s="5"/>
      <c r="J52" s="2">
        <v>38805</v>
      </c>
      <c r="K52">
        <v>4.62</v>
      </c>
      <c r="L52" s="67">
        <v>98.844999999999999</v>
      </c>
      <c r="M52" s="92">
        <v>2.782133643597362E-5</v>
      </c>
      <c r="P52" s="2">
        <v>38806</v>
      </c>
      <c r="Q52">
        <v>842.65</v>
      </c>
      <c r="R52">
        <v>-1.3037037037036958E-3</v>
      </c>
      <c r="T52" s="68">
        <v>36825</v>
      </c>
      <c r="U52" s="69">
        <v>1.0008300000000001</v>
      </c>
      <c r="V52" s="70">
        <v>8.3000000000010843E-4</v>
      </c>
      <c r="W52" s="70"/>
      <c r="Y52" s="2">
        <v>38806</v>
      </c>
      <c r="Z52">
        <v>11.57</v>
      </c>
    </row>
    <row r="53" spans="2:26" x14ac:dyDescent="0.25">
      <c r="B53" s="2">
        <v>38807</v>
      </c>
      <c r="C53">
        <v>1294.83</v>
      </c>
      <c r="D53" s="2"/>
      <c r="E53" s="2">
        <v>38806</v>
      </c>
      <c r="F53">
        <v>4.6550000000000002</v>
      </c>
      <c r="G53" s="67">
        <v>99.612083333333331</v>
      </c>
      <c r="H53" s="92">
        <v>1.9241306903117206E-5</v>
      </c>
      <c r="I53" s="5"/>
      <c r="J53" s="2">
        <v>38806</v>
      </c>
      <c r="K53">
        <v>4.609</v>
      </c>
      <c r="L53" s="67">
        <v>98.847750000000005</v>
      </c>
      <c r="M53" s="92">
        <v>5.0582840782631422E-6</v>
      </c>
      <c r="P53" s="2">
        <v>38807</v>
      </c>
      <c r="Q53">
        <v>841.05</v>
      </c>
      <c r="R53">
        <v>-1.8987717320358977E-3</v>
      </c>
      <c r="T53" s="68">
        <v>36826</v>
      </c>
      <c r="U53" s="69">
        <v>1.00508</v>
      </c>
      <c r="V53" s="70">
        <v>5.0799999999999734E-3</v>
      </c>
      <c r="W53" s="70"/>
      <c r="Y53" s="2">
        <v>38807</v>
      </c>
      <c r="Z53">
        <v>11.39</v>
      </c>
    </row>
    <row r="54" spans="2:26" x14ac:dyDescent="0.25">
      <c r="B54" s="2">
        <v>38810</v>
      </c>
      <c r="C54">
        <v>1297.81</v>
      </c>
      <c r="D54" s="2"/>
      <c r="E54" s="2">
        <v>38807</v>
      </c>
      <c r="F54">
        <v>4.6319999999999997</v>
      </c>
      <c r="G54" s="67">
        <v>99.614000000000004</v>
      </c>
      <c r="H54" s="92">
        <v>-1.6731249288914896E-5</v>
      </c>
      <c r="I54" s="5"/>
      <c r="J54" s="2">
        <v>38807</v>
      </c>
      <c r="K54">
        <v>4.6070000000000002</v>
      </c>
      <c r="L54" s="67">
        <v>98.848249999999993</v>
      </c>
      <c r="M54" s="92">
        <v>-7.8403006628757765E-5</v>
      </c>
      <c r="P54" s="2">
        <v>38810</v>
      </c>
      <c r="Q54">
        <v>842.84</v>
      </c>
      <c r="R54">
        <v>2.1282920159324537E-3</v>
      </c>
      <c r="T54" s="68">
        <v>36829</v>
      </c>
      <c r="U54" s="69">
        <v>1.00421</v>
      </c>
      <c r="V54" s="70">
        <v>4.210000000000047E-3</v>
      </c>
      <c r="W54" s="70"/>
      <c r="Y54" s="2">
        <v>38810</v>
      </c>
      <c r="Z54">
        <v>11.57</v>
      </c>
    </row>
    <row r="55" spans="2:26" x14ac:dyDescent="0.25">
      <c r="B55" s="2">
        <v>38811</v>
      </c>
      <c r="C55">
        <v>1305.93</v>
      </c>
      <c r="D55" s="2"/>
      <c r="E55" s="2">
        <v>38810</v>
      </c>
      <c r="F55">
        <v>4.6520000000000001</v>
      </c>
      <c r="G55" s="67">
        <v>99.612333333333339</v>
      </c>
      <c r="H55" s="92">
        <v>0</v>
      </c>
      <c r="I55" s="5"/>
      <c r="J55" s="2">
        <v>38810</v>
      </c>
      <c r="K55">
        <v>4.6379999999999999</v>
      </c>
      <c r="L55" s="67">
        <v>98.840500000000006</v>
      </c>
      <c r="M55" s="92">
        <v>-6.0703861271438342E-5</v>
      </c>
      <c r="P55" s="2">
        <v>38811</v>
      </c>
      <c r="Q55">
        <v>845.6</v>
      </c>
      <c r="R55">
        <v>3.2746428740924038E-3</v>
      </c>
      <c r="T55" s="68">
        <v>36830</v>
      </c>
      <c r="U55" s="69">
        <v>1.00556</v>
      </c>
      <c r="V55" s="70">
        <v>5.5600000000000094E-3</v>
      </c>
      <c r="W55" s="70"/>
      <c r="Y55" s="2">
        <v>38811</v>
      </c>
      <c r="Z55">
        <v>11.14</v>
      </c>
    </row>
    <row r="56" spans="2:26" x14ac:dyDescent="0.25">
      <c r="B56" s="2">
        <v>38812</v>
      </c>
      <c r="C56">
        <v>1311.56</v>
      </c>
      <c r="D56" s="2"/>
      <c r="E56" s="2">
        <v>38811</v>
      </c>
      <c r="F56">
        <v>4.6520000000000001</v>
      </c>
      <c r="G56" s="67">
        <v>99.612333333333339</v>
      </c>
      <c r="H56" s="92">
        <v>9.202341075376097E-6</v>
      </c>
      <c r="I56" s="5"/>
      <c r="J56" s="2">
        <v>38811</v>
      </c>
      <c r="K56">
        <v>4.6619999999999999</v>
      </c>
      <c r="L56" s="67">
        <v>98.834500000000006</v>
      </c>
      <c r="M56" s="92">
        <v>-2.5294811022535946E-5</v>
      </c>
      <c r="P56" s="2">
        <v>38812</v>
      </c>
      <c r="Q56">
        <v>847.24</v>
      </c>
      <c r="R56">
        <v>1.939451277199522E-3</v>
      </c>
      <c r="T56" s="68">
        <v>36831</v>
      </c>
      <c r="U56" s="69">
        <v>0.99775000000000003</v>
      </c>
      <c r="V56" s="70">
        <v>-2.2499999999999742E-3</v>
      </c>
      <c r="W56" s="70"/>
      <c r="Y56" s="2">
        <v>38812</v>
      </c>
      <c r="Z56">
        <v>11.13</v>
      </c>
    </row>
    <row r="57" spans="2:26" x14ac:dyDescent="0.25">
      <c r="B57" s="2">
        <v>38813</v>
      </c>
      <c r="C57">
        <v>1309.04</v>
      </c>
      <c r="D57" s="2"/>
      <c r="E57" s="2">
        <v>38812</v>
      </c>
      <c r="F57">
        <v>4.641</v>
      </c>
      <c r="G57" s="67">
        <v>99.613249999999994</v>
      </c>
      <c r="H57" s="92">
        <v>5.8559813411740436E-6</v>
      </c>
      <c r="I57" s="5"/>
      <c r="J57" s="2">
        <v>38812</v>
      </c>
      <c r="K57">
        <v>4.6719999999999997</v>
      </c>
      <c r="L57" s="67">
        <v>98.831999999999994</v>
      </c>
      <c r="M57" s="92">
        <v>2.5295450867268698E-6</v>
      </c>
      <c r="P57" s="2">
        <v>38813</v>
      </c>
      <c r="Q57">
        <v>846.56</v>
      </c>
      <c r="R57">
        <v>-8.0260610924898224E-4</v>
      </c>
      <c r="T57" s="68">
        <v>36832</v>
      </c>
      <c r="U57" s="69">
        <v>1.0030600000000001</v>
      </c>
      <c r="V57" s="70">
        <v>3.0600000000000627E-3</v>
      </c>
      <c r="W57" s="70"/>
      <c r="Y57" s="2">
        <v>38813</v>
      </c>
      <c r="Z57">
        <v>11.45</v>
      </c>
    </row>
    <row r="58" spans="2:26" x14ac:dyDescent="0.25">
      <c r="B58" s="2">
        <v>38814</v>
      </c>
      <c r="C58">
        <v>1295.5</v>
      </c>
      <c r="D58" s="2"/>
      <c r="E58" s="2">
        <v>38813</v>
      </c>
      <c r="F58">
        <v>4.6340000000000003</v>
      </c>
      <c r="G58" s="67">
        <v>99.613833333333332</v>
      </c>
      <c r="H58" s="92">
        <v>1.6731277283632551E-6</v>
      </c>
      <c r="I58" s="5"/>
      <c r="J58" s="2">
        <v>38813</v>
      </c>
      <c r="K58">
        <v>4.6710000000000003</v>
      </c>
      <c r="L58" s="67">
        <v>98.832250000000002</v>
      </c>
      <c r="M58" s="92">
        <v>-2.2765848192274341E-5</v>
      </c>
      <c r="P58" s="2">
        <v>38814</v>
      </c>
      <c r="Q58">
        <v>842.45</v>
      </c>
      <c r="R58">
        <v>-4.8549423549422155E-3</v>
      </c>
      <c r="T58" s="68">
        <v>36833</v>
      </c>
      <c r="U58" s="69">
        <v>1.0003599999999999</v>
      </c>
      <c r="V58" s="70">
        <v>3.5999999999991594E-4</v>
      </c>
      <c r="W58" s="70"/>
      <c r="Y58" s="2">
        <v>38814</v>
      </c>
      <c r="Z58">
        <v>12.26</v>
      </c>
    </row>
    <row r="59" spans="2:26" x14ac:dyDescent="0.25">
      <c r="B59" s="2">
        <v>38817</v>
      </c>
      <c r="C59">
        <v>1296.5999999999999</v>
      </c>
      <c r="D59" s="2"/>
      <c r="E59" s="2">
        <v>38814</v>
      </c>
      <c r="F59">
        <v>4.6319999999999997</v>
      </c>
      <c r="G59" s="67">
        <v>99.614000000000004</v>
      </c>
      <c r="H59" s="92">
        <v>8.3656246443464255E-6</v>
      </c>
      <c r="I59" s="5"/>
      <c r="J59" s="2">
        <v>38814</v>
      </c>
      <c r="K59">
        <v>4.68</v>
      </c>
      <c r="L59" s="67">
        <v>98.83</v>
      </c>
      <c r="M59" s="92">
        <v>2.529596276446E-6</v>
      </c>
      <c r="P59" s="2">
        <v>38817</v>
      </c>
      <c r="Q59">
        <v>843.81</v>
      </c>
      <c r="R59">
        <v>1.6143391299185961E-3</v>
      </c>
      <c r="T59" s="68">
        <v>36836</v>
      </c>
      <c r="U59" s="69">
        <v>1.0027699999999999</v>
      </c>
      <c r="V59" s="70">
        <v>2.7699999999999392E-3</v>
      </c>
      <c r="W59" s="70"/>
      <c r="Y59" s="2">
        <v>38817</v>
      </c>
      <c r="Z59">
        <v>12.19</v>
      </c>
    </row>
    <row r="60" spans="2:26" x14ac:dyDescent="0.25">
      <c r="B60" s="2">
        <v>38818</v>
      </c>
      <c r="C60">
        <v>1286.57</v>
      </c>
      <c r="D60" s="2"/>
      <c r="E60" s="2">
        <v>38817</v>
      </c>
      <c r="F60">
        <v>4.6219999999999999</v>
      </c>
      <c r="G60" s="67">
        <v>99.614833333333337</v>
      </c>
      <c r="H60" s="92">
        <v>8.3655546623262467E-7</v>
      </c>
      <c r="I60" s="5"/>
      <c r="J60" s="2">
        <v>38817</v>
      </c>
      <c r="K60">
        <v>4.6790000000000003</v>
      </c>
      <c r="L60" s="67">
        <v>98.830250000000007</v>
      </c>
      <c r="M60" s="92">
        <v>-3.5414258286348144E-5</v>
      </c>
      <c r="P60" s="2">
        <v>38818</v>
      </c>
      <c r="Q60">
        <v>839.2</v>
      </c>
      <c r="R60">
        <v>-5.4633152012892872E-3</v>
      </c>
      <c r="T60" s="68">
        <v>36837</v>
      </c>
      <c r="U60" s="69">
        <v>1.00037</v>
      </c>
      <c r="V60" s="70">
        <v>3.6999999999998145E-4</v>
      </c>
      <c r="W60" s="70"/>
      <c r="Y60" s="2">
        <v>38818</v>
      </c>
      <c r="Z60">
        <v>13</v>
      </c>
    </row>
    <row r="61" spans="2:26" x14ac:dyDescent="0.25">
      <c r="B61" s="2">
        <v>38819</v>
      </c>
      <c r="C61">
        <v>1288.1199999999999</v>
      </c>
      <c r="D61" s="2"/>
      <c r="E61" s="2">
        <v>38818</v>
      </c>
      <c r="F61">
        <v>4.6210000000000004</v>
      </c>
      <c r="G61" s="67">
        <v>99.614916666666673</v>
      </c>
      <c r="H61" s="92">
        <v>-8.3655476632582548E-6</v>
      </c>
      <c r="I61" s="5"/>
      <c r="J61" s="2">
        <v>38818</v>
      </c>
      <c r="K61">
        <v>4.6929999999999996</v>
      </c>
      <c r="L61" s="67">
        <v>98.826750000000004</v>
      </c>
      <c r="M61" s="92">
        <v>-2.5296794643137055E-5</v>
      </c>
      <c r="P61" s="2">
        <v>38819</v>
      </c>
      <c r="Q61">
        <v>840.94</v>
      </c>
      <c r="R61">
        <v>2.0734032411819925E-3</v>
      </c>
      <c r="T61" s="68">
        <v>36838</v>
      </c>
      <c r="U61" s="69">
        <v>0.99294000000000004</v>
      </c>
      <c r="V61" s="70">
        <v>-7.0599999999999552E-3</v>
      </c>
      <c r="W61" s="70"/>
      <c r="Y61" s="2">
        <v>38819</v>
      </c>
      <c r="Z61">
        <v>12.76</v>
      </c>
    </row>
    <row r="62" spans="2:26" x14ac:dyDescent="0.25">
      <c r="B62" s="2">
        <v>38820</v>
      </c>
      <c r="C62">
        <v>1289.1199999999999</v>
      </c>
      <c r="D62" s="2"/>
      <c r="E62" s="2">
        <v>38819</v>
      </c>
      <c r="F62">
        <v>4.6310000000000002</v>
      </c>
      <c r="G62" s="67">
        <v>99.614083333333326</v>
      </c>
      <c r="H62" s="92">
        <v>8.4492738225749875E-5</v>
      </c>
      <c r="I62" s="5"/>
      <c r="J62" s="2">
        <v>38819</v>
      </c>
      <c r="K62">
        <v>4.7030000000000003</v>
      </c>
      <c r="L62" s="67">
        <v>98.824250000000006</v>
      </c>
      <c r="M62" s="92">
        <v>3.288666496326087E-5</v>
      </c>
      <c r="P62" s="2">
        <v>38820</v>
      </c>
      <c r="Q62">
        <v>841.7</v>
      </c>
      <c r="R62">
        <v>9.0375056484415239E-4</v>
      </c>
      <c r="T62" s="68">
        <v>36839</v>
      </c>
      <c r="U62" s="69">
        <v>0.99658000000000002</v>
      </c>
      <c r="V62" s="70">
        <v>-3.4199999999999786E-3</v>
      </c>
      <c r="W62" s="70"/>
      <c r="Y62" s="2">
        <v>38820</v>
      </c>
      <c r="Z62">
        <v>12.38</v>
      </c>
    </row>
    <row r="63" spans="2:26" x14ac:dyDescent="0.25">
      <c r="B63" s="2">
        <v>38824</v>
      </c>
      <c r="C63">
        <v>1285.33</v>
      </c>
      <c r="D63" s="2"/>
      <c r="E63" s="2">
        <v>38820</v>
      </c>
      <c r="F63">
        <v>4.53</v>
      </c>
      <c r="G63" s="67">
        <v>99.622500000000002</v>
      </c>
      <c r="H63" s="92">
        <v>0</v>
      </c>
      <c r="I63" s="5"/>
      <c r="J63" s="2">
        <v>38820</v>
      </c>
      <c r="K63">
        <v>4.6899999999999995</v>
      </c>
      <c r="L63" s="67">
        <v>98.827500000000001</v>
      </c>
      <c r="M63" s="92">
        <v>0</v>
      </c>
      <c r="P63" s="2">
        <v>38824</v>
      </c>
      <c r="Q63">
        <v>840.62</v>
      </c>
      <c r="R63">
        <v>-1.2831175002970818E-3</v>
      </c>
      <c r="T63" s="68">
        <v>36840</v>
      </c>
      <c r="U63" s="69">
        <v>0.98055999999999999</v>
      </c>
      <c r="V63" s="70">
        <v>-1.9440000000000013E-2</v>
      </c>
      <c r="W63" s="70"/>
      <c r="Y63" s="2">
        <v>38824</v>
      </c>
      <c r="Z63">
        <v>12.58</v>
      </c>
    </row>
    <row r="64" spans="2:26" x14ac:dyDescent="0.25">
      <c r="B64" s="2">
        <v>38825</v>
      </c>
      <c r="C64">
        <v>1307.6500000000001</v>
      </c>
      <c r="D64" s="2"/>
      <c r="E64" s="2">
        <v>38821</v>
      </c>
      <c r="F64">
        <v>4.53</v>
      </c>
      <c r="G64" s="67">
        <v>99.622500000000002</v>
      </c>
      <c r="H64" s="92">
        <v>9.2014019590358487E-6</v>
      </c>
      <c r="I64" s="5"/>
      <c r="J64" s="2">
        <v>38821</v>
      </c>
      <c r="K64">
        <v>4.6899999999999995</v>
      </c>
      <c r="L64" s="67">
        <v>98.827500000000001</v>
      </c>
      <c r="M64" s="92">
        <v>2.529660266592515E-6</v>
      </c>
      <c r="P64" s="2">
        <v>38825</v>
      </c>
      <c r="Q64">
        <v>850.8</v>
      </c>
      <c r="R64">
        <v>1.2110109205110353E-2</v>
      </c>
      <c r="T64" s="68">
        <v>36843</v>
      </c>
      <c r="U64" s="69">
        <v>0.99809999999999999</v>
      </c>
      <c r="V64" s="70">
        <v>-1.9000000000000128E-3</v>
      </c>
      <c r="W64" s="70"/>
      <c r="Y64" s="2">
        <v>38825</v>
      </c>
      <c r="Z64">
        <v>11.4</v>
      </c>
    </row>
    <row r="65" spans="2:26" x14ac:dyDescent="0.25">
      <c r="B65" s="2">
        <v>38826</v>
      </c>
      <c r="C65">
        <v>1309.93</v>
      </c>
      <c r="D65" s="2"/>
      <c r="E65" s="2">
        <v>38824</v>
      </c>
      <c r="F65">
        <v>4.5190000000000001</v>
      </c>
      <c r="G65" s="67">
        <v>99.623416666666671</v>
      </c>
      <c r="H65" s="92">
        <v>0</v>
      </c>
      <c r="I65" s="5"/>
      <c r="J65" s="2">
        <v>38824</v>
      </c>
      <c r="K65">
        <v>4.6890000000000001</v>
      </c>
      <c r="L65" s="67">
        <v>98.827749999999995</v>
      </c>
      <c r="M65" s="92">
        <v>-6.3241346686448985E-5</v>
      </c>
      <c r="P65" s="2">
        <v>38826</v>
      </c>
      <c r="Q65">
        <v>852.23</v>
      </c>
      <c r="R65">
        <v>1.6807710390220887E-3</v>
      </c>
      <c r="T65" s="68">
        <v>36844</v>
      </c>
      <c r="U65" s="69">
        <v>1.00814</v>
      </c>
      <c r="V65" s="70">
        <v>8.1400000000000361E-3</v>
      </c>
      <c r="W65" s="70"/>
      <c r="Y65" s="2">
        <v>38826</v>
      </c>
      <c r="Z65">
        <v>11.32</v>
      </c>
    </row>
    <row r="66" spans="2:26" x14ac:dyDescent="0.25">
      <c r="B66" s="2">
        <v>38827</v>
      </c>
      <c r="C66">
        <v>1311.46</v>
      </c>
      <c r="D66" s="2"/>
      <c r="E66" s="2">
        <v>38825</v>
      </c>
      <c r="F66">
        <v>4.5190000000000001</v>
      </c>
      <c r="G66" s="67">
        <v>99.623416666666671</v>
      </c>
      <c r="H66" s="92">
        <v>-8.3648339036512809E-6</v>
      </c>
      <c r="I66" s="5"/>
      <c r="J66" s="2">
        <v>38825</v>
      </c>
      <c r="K66">
        <v>4.7140000000000004</v>
      </c>
      <c r="L66" s="67">
        <v>98.8215</v>
      </c>
      <c r="M66" s="92">
        <v>0</v>
      </c>
      <c r="P66" s="2">
        <v>38827</v>
      </c>
      <c r="Q66">
        <v>853.44</v>
      </c>
      <c r="R66">
        <v>1.419804512866385E-3</v>
      </c>
      <c r="T66" s="68">
        <v>36845</v>
      </c>
      <c r="U66" s="69">
        <v>1.0017400000000001</v>
      </c>
      <c r="V66" s="70">
        <v>1.7400000000000748E-3</v>
      </c>
      <c r="W66" s="70"/>
      <c r="Y66" s="2">
        <v>38827</v>
      </c>
      <c r="Z66">
        <v>11.64</v>
      </c>
    </row>
    <row r="67" spans="2:26" x14ac:dyDescent="0.25">
      <c r="B67" s="2">
        <v>38828</v>
      </c>
      <c r="C67">
        <v>1311.28</v>
      </c>
      <c r="D67" s="2"/>
      <c r="E67" s="2">
        <v>38826</v>
      </c>
      <c r="F67">
        <v>4.5289999999999999</v>
      </c>
      <c r="G67" s="67">
        <v>99.622583333333338</v>
      </c>
      <c r="H67" s="92">
        <v>-2.5094711625373023E-6</v>
      </c>
      <c r="I67" s="5"/>
      <c r="J67" s="2">
        <v>38826</v>
      </c>
      <c r="K67">
        <v>4.7140000000000004</v>
      </c>
      <c r="L67" s="67">
        <v>98.8215</v>
      </c>
      <c r="M67" s="92">
        <v>-2.2768324706712306E-5</v>
      </c>
      <c r="P67" s="2">
        <v>38828</v>
      </c>
      <c r="Q67">
        <v>852.65</v>
      </c>
      <c r="R67">
        <v>-9.2566554180739669E-4</v>
      </c>
      <c r="T67" s="68">
        <v>36846</v>
      </c>
      <c r="U67" s="69">
        <v>1.00013</v>
      </c>
      <c r="V67" s="70">
        <v>1.2999999999996348E-4</v>
      </c>
      <c r="W67" s="70"/>
      <c r="Y67" s="2">
        <v>38828</v>
      </c>
      <c r="Z67">
        <v>11.59</v>
      </c>
    </row>
    <row r="68" spans="2:26" x14ac:dyDescent="0.25">
      <c r="B68" s="2">
        <v>38831</v>
      </c>
      <c r="C68">
        <v>1308.1099999999999</v>
      </c>
      <c r="D68" s="2"/>
      <c r="E68" s="2">
        <v>38827</v>
      </c>
      <c r="F68">
        <v>4.532</v>
      </c>
      <c r="G68" s="67">
        <v>99.62233333333333</v>
      </c>
      <c r="H68" s="92">
        <v>-1.5893357245833073E-5</v>
      </c>
      <c r="I68" s="5"/>
      <c r="J68" s="2">
        <v>38827</v>
      </c>
      <c r="K68">
        <v>4.7229999999999999</v>
      </c>
      <c r="L68" s="67">
        <v>98.819249999999997</v>
      </c>
      <c r="M68" s="92">
        <v>-4.8067557687381246E-5</v>
      </c>
      <c r="P68" s="2">
        <v>38831</v>
      </c>
      <c r="Q68">
        <v>852.47</v>
      </c>
      <c r="R68">
        <v>-2.1110655016709501E-4</v>
      </c>
      <c r="T68" s="68">
        <v>36847</v>
      </c>
      <c r="U68" s="69">
        <v>1.00132</v>
      </c>
      <c r="V68" s="70">
        <v>1.3199999999999878E-3</v>
      </c>
      <c r="W68" s="70"/>
      <c r="Y68" s="2">
        <v>38831</v>
      </c>
      <c r="Z68">
        <v>11.75</v>
      </c>
    </row>
    <row r="69" spans="2:26" x14ac:dyDescent="0.25">
      <c r="B69" s="2">
        <v>38832</v>
      </c>
      <c r="C69">
        <v>1301.74</v>
      </c>
      <c r="D69" s="2"/>
      <c r="E69" s="2">
        <v>38828</v>
      </c>
      <c r="F69">
        <v>4.5510000000000002</v>
      </c>
      <c r="G69" s="67">
        <v>99.620750000000001</v>
      </c>
      <c r="H69" s="92">
        <v>-7.5285520335643952E-6</v>
      </c>
      <c r="I69" s="5"/>
      <c r="J69" s="2">
        <v>38828</v>
      </c>
      <c r="K69">
        <v>4.742</v>
      </c>
      <c r="L69" s="67">
        <v>98.814499999999995</v>
      </c>
      <c r="M69" s="92">
        <v>0</v>
      </c>
      <c r="P69" s="2">
        <v>38832</v>
      </c>
      <c r="Q69">
        <v>851</v>
      </c>
      <c r="R69">
        <v>-1.7244008586813075E-3</v>
      </c>
      <c r="T69" s="68">
        <v>36850</v>
      </c>
      <c r="U69" s="69">
        <v>0.99300999999999995</v>
      </c>
      <c r="V69" s="70">
        <v>-6.9900000000000517E-3</v>
      </c>
      <c r="W69" s="70"/>
      <c r="Y69" s="2">
        <v>38832</v>
      </c>
      <c r="Z69">
        <v>11.75</v>
      </c>
    </row>
    <row r="70" spans="2:26" x14ac:dyDescent="0.25">
      <c r="B70" s="2">
        <v>38833</v>
      </c>
      <c r="C70">
        <v>1305.4100000000001</v>
      </c>
      <c r="D70" s="2"/>
      <c r="E70" s="2">
        <v>38831</v>
      </c>
      <c r="F70">
        <v>4.5600000000000005</v>
      </c>
      <c r="G70" s="67">
        <v>99.62</v>
      </c>
      <c r="H70" s="92">
        <v>-3.4296995248594975E-5</v>
      </c>
      <c r="I70" s="5"/>
      <c r="J70" s="2">
        <v>38831</v>
      </c>
      <c r="K70">
        <v>4.742</v>
      </c>
      <c r="L70" s="67">
        <v>98.814499999999995</v>
      </c>
      <c r="M70" s="92">
        <v>-8.6019764305778068E-5</v>
      </c>
      <c r="P70" s="2">
        <v>38833</v>
      </c>
      <c r="Q70">
        <v>852.55</v>
      </c>
      <c r="R70">
        <v>1.8213866039953341E-3</v>
      </c>
      <c r="T70" s="68">
        <v>36851</v>
      </c>
      <c r="U70" s="69">
        <v>0.99973000000000001</v>
      </c>
      <c r="V70" s="70">
        <v>-2.6999999999999247E-4</v>
      </c>
      <c r="W70" s="70"/>
      <c r="Y70" s="2">
        <v>38833</v>
      </c>
      <c r="Z70">
        <v>11.76</v>
      </c>
    </row>
    <row r="71" spans="2:26" x14ac:dyDescent="0.25">
      <c r="B71" s="2">
        <v>38834</v>
      </c>
      <c r="C71">
        <v>1309.72</v>
      </c>
      <c r="D71" s="2"/>
      <c r="E71" s="2">
        <v>38832</v>
      </c>
      <c r="F71">
        <v>4.601</v>
      </c>
      <c r="G71" s="67">
        <v>99.616583333333338</v>
      </c>
      <c r="H71" s="92">
        <v>8.365407699884031E-7</v>
      </c>
      <c r="I71" s="5"/>
      <c r="J71" s="2">
        <v>38832</v>
      </c>
      <c r="K71">
        <v>4.7759999999999998</v>
      </c>
      <c r="L71" s="67">
        <v>98.805999999999997</v>
      </c>
      <c r="M71" s="92">
        <v>0</v>
      </c>
      <c r="P71" s="2">
        <v>38834</v>
      </c>
      <c r="Q71">
        <v>854.08</v>
      </c>
      <c r="R71">
        <v>1.794616151545414E-3</v>
      </c>
      <c r="T71" s="68">
        <v>36852</v>
      </c>
      <c r="U71" s="69">
        <v>0.99175000000000002</v>
      </c>
      <c r="V71" s="70">
        <v>-8.2499999999999796E-3</v>
      </c>
      <c r="W71" s="70"/>
      <c r="Y71" s="2">
        <v>38834</v>
      </c>
      <c r="Z71">
        <v>11.84</v>
      </c>
    </row>
    <row r="72" spans="2:26" x14ac:dyDescent="0.25">
      <c r="B72" s="2">
        <v>38835</v>
      </c>
      <c r="C72">
        <v>1310.6099999999999</v>
      </c>
      <c r="D72" s="2"/>
      <c r="E72" s="2">
        <v>38833</v>
      </c>
      <c r="F72">
        <v>4.5999999999999996</v>
      </c>
      <c r="G72" s="67">
        <v>99.61666666666666</v>
      </c>
      <c r="H72" s="92">
        <v>-2.0076961686377182E-5</v>
      </c>
      <c r="I72" s="5"/>
      <c r="J72" s="2">
        <v>38833</v>
      </c>
      <c r="K72">
        <v>4.7759999999999998</v>
      </c>
      <c r="L72" s="67">
        <v>98.805999999999997</v>
      </c>
      <c r="M72" s="92">
        <v>2.5302107160563025E-6</v>
      </c>
      <c r="P72" s="2">
        <v>38835</v>
      </c>
      <c r="Q72">
        <v>854.65</v>
      </c>
      <c r="R72">
        <v>6.6738478831007697E-4</v>
      </c>
      <c r="T72" s="68">
        <v>36854</v>
      </c>
      <c r="U72" s="69">
        <v>1.0070600000000001</v>
      </c>
      <c r="V72" s="70">
        <v>7.0600000000000662E-3</v>
      </c>
      <c r="W72" s="70"/>
      <c r="Y72" s="2">
        <v>38835</v>
      </c>
      <c r="Z72">
        <v>11.59</v>
      </c>
    </row>
    <row r="73" spans="2:26" x14ac:dyDescent="0.25">
      <c r="B73" s="2">
        <v>38838</v>
      </c>
      <c r="C73">
        <v>1305.19</v>
      </c>
      <c r="D73" s="2"/>
      <c r="E73" s="2">
        <v>38834</v>
      </c>
      <c r="F73">
        <v>4.6239999999999997</v>
      </c>
      <c r="G73" s="67">
        <v>99.614666666666665</v>
      </c>
      <c r="H73" s="92">
        <v>3.5971945228974178E-5</v>
      </c>
      <c r="I73" s="5"/>
      <c r="J73" s="2">
        <v>38834</v>
      </c>
      <c r="K73">
        <v>4.7750000000000004</v>
      </c>
      <c r="L73" s="67">
        <v>98.806250000000006</v>
      </c>
      <c r="M73" s="92">
        <v>3.0362451767906862E-5</v>
      </c>
      <c r="P73" s="2">
        <v>38838</v>
      </c>
      <c r="Q73">
        <v>853.06</v>
      </c>
      <c r="R73">
        <v>-1.8604106944363208E-3</v>
      </c>
      <c r="T73" s="68">
        <v>36857</v>
      </c>
      <c r="U73" s="69">
        <v>1.00301</v>
      </c>
      <c r="V73" s="70">
        <v>3.0099999999999572E-3</v>
      </c>
      <c r="W73" s="70"/>
      <c r="Y73" s="2">
        <v>38838</v>
      </c>
      <c r="Z73">
        <v>12.54</v>
      </c>
    </row>
    <row r="74" spans="2:26" x14ac:dyDescent="0.25">
      <c r="B74" s="2">
        <v>38839</v>
      </c>
      <c r="C74">
        <v>1313.21</v>
      </c>
      <c r="D74" s="2"/>
      <c r="E74" s="2">
        <v>38835</v>
      </c>
      <c r="F74">
        <v>4.5809999999999995</v>
      </c>
      <c r="G74" s="67">
        <v>99.618250000000003</v>
      </c>
      <c r="H74" s="92">
        <v>8.3652677429491007E-6</v>
      </c>
      <c r="I74" s="5"/>
      <c r="J74" s="2">
        <v>38835</v>
      </c>
      <c r="K74">
        <v>4.7629999999999999</v>
      </c>
      <c r="L74" s="67">
        <v>98.809250000000006</v>
      </c>
      <c r="M74" s="92">
        <v>-2.5301274931388562E-5</v>
      </c>
      <c r="P74" s="2">
        <v>38839</v>
      </c>
      <c r="Q74">
        <v>855.77</v>
      </c>
      <c r="R74">
        <v>3.1767988183715179E-3</v>
      </c>
      <c r="T74" s="68">
        <v>36858</v>
      </c>
      <c r="U74" s="69">
        <v>0.99719000000000002</v>
      </c>
      <c r="V74" s="70">
        <v>-2.8099999999999792E-3</v>
      </c>
      <c r="W74" s="70"/>
      <c r="Y74" s="2">
        <v>38839</v>
      </c>
      <c r="Z74">
        <v>11.99</v>
      </c>
    </row>
    <row r="75" spans="2:26" x14ac:dyDescent="0.25">
      <c r="B75" s="2">
        <v>38840</v>
      </c>
      <c r="C75">
        <v>1307.8499999999999</v>
      </c>
      <c r="D75" s="2"/>
      <c r="E75" s="2">
        <v>38838</v>
      </c>
      <c r="F75">
        <v>4.5709999999999997</v>
      </c>
      <c r="G75" s="67">
        <v>99.619083333333336</v>
      </c>
      <c r="H75" s="92">
        <v>-1.589387575506862E-5</v>
      </c>
      <c r="I75" s="5"/>
      <c r="J75" s="2">
        <v>38838</v>
      </c>
      <c r="K75">
        <v>4.7729999999999997</v>
      </c>
      <c r="L75" s="67">
        <v>98.806749999999994</v>
      </c>
      <c r="M75" s="92">
        <v>-8.8556702856790181E-5</v>
      </c>
      <c r="P75" s="2">
        <v>38840</v>
      </c>
      <c r="Q75">
        <v>854.75</v>
      </c>
      <c r="R75">
        <v>-1.1919090409806543E-3</v>
      </c>
      <c r="T75" s="68">
        <v>36859</v>
      </c>
      <c r="U75" s="69">
        <v>1.00204</v>
      </c>
      <c r="V75" s="70">
        <v>2.0400000000000418E-3</v>
      </c>
      <c r="W75" s="70"/>
      <c r="Y75" s="2">
        <v>38840</v>
      </c>
      <c r="Z75">
        <v>11.99</v>
      </c>
    </row>
    <row r="76" spans="2:26" x14ac:dyDescent="0.25">
      <c r="B76" s="2">
        <v>38841</v>
      </c>
      <c r="C76">
        <v>1312.25</v>
      </c>
      <c r="D76" s="2"/>
      <c r="E76" s="2">
        <v>38839</v>
      </c>
      <c r="F76">
        <v>4.59</v>
      </c>
      <c r="G76" s="67">
        <v>99.617500000000007</v>
      </c>
      <c r="H76" s="92">
        <v>0</v>
      </c>
      <c r="I76" s="5"/>
      <c r="J76" s="2">
        <v>38839</v>
      </c>
      <c r="K76">
        <v>4.8079999999999998</v>
      </c>
      <c r="L76" s="67">
        <v>98.798000000000002</v>
      </c>
      <c r="M76" s="92">
        <v>-2.2773740359194328E-5</v>
      </c>
      <c r="P76" s="2">
        <v>38841</v>
      </c>
      <c r="Q76">
        <v>856.44</v>
      </c>
      <c r="R76">
        <v>1.9771863117872268E-3</v>
      </c>
      <c r="T76" s="68">
        <v>36860</v>
      </c>
      <c r="U76" s="69">
        <v>0.99241000000000001</v>
      </c>
      <c r="V76" s="70">
        <v>-7.5899999999999856E-3</v>
      </c>
      <c r="W76" s="70"/>
      <c r="Y76" s="2">
        <v>38841</v>
      </c>
      <c r="Z76">
        <v>11.86</v>
      </c>
    </row>
    <row r="77" spans="2:26" x14ac:dyDescent="0.25">
      <c r="B77" s="2">
        <v>38842</v>
      </c>
      <c r="C77">
        <v>1325.76</v>
      </c>
      <c r="D77" s="2"/>
      <c r="E77" s="2">
        <v>38840</v>
      </c>
      <c r="F77">
        <v>4.59</v>
      </c>
      <c r="G77" s="67">
        <v>99.617500000000007</v>
      </c>
      <c r="H77" s="92">
        <v>-2.5095992171042525E-6</v>
      </c>
      <c r="I77" s="5"/>
      <c r="J77" s="2">
        <v>38840</v>
      </c>
      <c r="K77">
        <v>4.8170000000000002</v>
      </c>
      <c r="L77" s="67">
        <v>98.795749999999998</v>
      </c>
      <c r="M77" s="92">
        <v>5.3139937699731021E-5</v>
      </c>
      <c r="P77" s="2">
        <v>38842</v>
      </c>
      <c r="Q77">
        <v>859.72</v>
      </c>
      <c r="R77">
        <v>3.8298071084956753E-3</v>
      </c>
      <c r="T77" s="68">
        <v>36861</v>
      </c>
      <c r="U77" s="69">
        <v>1.00166</v>
      </c>
      <c r="V77" s="70">
        <v>1.6599999999999948E-3</v>
      </c>
      <c r="W77" s="70"/>
      <c r="Y77" s="2">
        <v>38842</v>
      </c>
      <c r="Z77">
        <v>11.62</v>
      </c>
    </row>
    <row r="78" spans="2:26" x14ac:dyDescent="0.25">
      <c r="B78" s="2">
        <v>38845</v>
      </c>
      <c r="C78">
        <v>1324.66</v>
      </c>
      <c r="D78" s="2"/>
      <c r="E78" s="2">
        <v>38841</v>
      </c>
      <c r="F78">
        <v>4.593</v>
      </c>
      <c r="G78" s="67">
        <v>99.617249999999999</v>
      </c>
      <c r="H78" s="92">
        <v>1.0038422060487662E-5</v>
      </c>
      <c r="I78" s="5"/>
      <c r="J78" s="2">
        <v>38841</v>
      </c>
      <c r="K78">
        <v>4.7960000000000003</v>
      </c>
      <c r="L78" s="67">
        <v>98.801000000000002</v>
      </c>
      <c r="M78" s="92">
        <v>-4.8076436473309947E-5</v>
      </c>
      <c r="P78" s="2">
        <v>38845</v>
      </c>
      <c r="Q78">
        <v>860.04</v>
      </c>
      <c r="R78">
        <v>3.7221420927746607E-4</v>
      </c>
      <c r="T78" s="68">
        <v>36864</v>
      </c>
      <c r="U78" s="69">
        <v>1.00522</v>
      </c>
      <c r="V78" s="70">
        <v>5.2200000000000024E-3</v>
      </c>
      <c r="W78" s="70"/>
      <c r="Y78" s="2">
        <v>38845</v>
      </c>
      <c r="Z78">
        <v>12</v>
      </c>
    </row>
    <row r="79" spans="2:26" x14ac:dyDescent="0.25">
      <c r="B79" s="2">
        <v>38846</v>
      </c>
      <c r="C79">
        <v>1325.14</v>
      </c>
      <c r="D79" s="2"/>
      <c r="E79" s="2">
        <v>38842</v>
      </c>
      <c r="F79">
        <v>4.5809999999999995</v>
      </c>
      <c r="G79" s="67">
        <v>99.618250000000003</v>
      </c>
      <c r="H79" s="92">
        <v>-8.3652677429491007E-6</v>
      </c>
      <c r="I79" s="5"/>
      <c r="J79" s="2">
        <v>38842</v>
      </c>
      <c r="K79">
        <v>4.8149999999999995</v>
      </c>
      <c r="L79" s="67">
        <v>98.796250000000001</v>
      </c>
      <c r="M79" s="92">
        <v>-2.5304604172715628E-5</v>
      </c>
      <c r="P79" s="2">
        <v>38846</v>
      </c>
      <c r="Q79">
        <v>860.37</v>
      </c>
      <c r="R79">
        <v>3.837030835776023E-4</v>
      </c>
      <c r="T79" s="68">
        <v>36865</v>
      </c>
      <c r="U79" s="69">
        <v>1.01091</v>
      </c>
      <c r="V79" s="70">
        <v>1.0909999999999975E-2</v>
      </c>
      <c r="W79" s="70"/>
      <c r="Y79" s="2">
        <v>38846</v>
      </c>
      <c r="Z79">
        <v>11.99</v>
      </c>
    </row>
    <row r="80" spans="2:26" x14ac:dyDescent="0.25">
      <c r="B80" s="2">
        <v>38847</v>
      </c>
      <c r="C80">
        <v>1322.85</v>
      </c>
      <c r="D80" s="2"/>
      <c r="E80" s="2">
        <v>38845</v>
      </c>
      <c r="F80">
        <v>4.5910000000000002</v>
      </c>
      <c r="G80" s="67">
        <v>99.617416666666671</v>
      </c>
      <c r="H80" s="92">
        <v>-3.346135088500013E-5</v>
      </c>
      <c r="I80" s="5"/>
      <c r="J80" s="2">
        <v>38845</v>
      </c>
      <c r="K80">
        <v>4.8250000000000002</v>
      </c>
      <c r="L80" s="67">
        <v>98.793750000000003</v>
      </c>
      <c r="M80" s="92">
        <v>-1.3917884481562393E-4</v>
      </c>
      <c r="P80" s="2">
        <v>38847</v>
      </c>
      <c r="Q80">
        <v>860.48</v>
      </c>
      <c r="R80">
        <v>1.2785197066378373E-4</v>
      </c>
      <c r="T80" s="68">
        <v>36866</v>
      </c>
      <c r="U80" s="69">
        <v>0.99807999999999997</v>
      </c>
      <c r="V80" s="70">
        <v>-1.9200000000000328E-3</v>
      </c>
      <c r="W80" s="70"/>
      <c r="Y80" s="2">
        <v>38847</v>
      </c>
      <c r="Z80">
        <v>11.78</v>
      </c>
    </row>
    <row r="81" spans="2:26" x14ac:dyDescent="0.25">
      <c r="B81" s="2">
        <v>38848</v>
      </c>
      <c r="C81">
        <v>1305.92</v>
      </c>
      <c r="D81" s="2"/>
      <c r="E81" s="2">
        <v>38846</v>
      </c>
      <c r="F81">
        <v>4.6310000000000002</v>
      </c>
      <c r="G81" s="67">
        <v>99.614083333333326</v>
      </c>
      <c r="H81" s="92">
        <v>1.7567797056861068E-5</v>
      </c>
      <c r="I81" s="5"/>
      <c r="J81" s="2">
        <v>38846</v>
      </c>
      <c r="K81">
        <v>4.88</v>
      </c>
      <c r="L81" s="67">
        <v>98.78</v>
      </c>
      <c r="M81" s="92">
        <v>2.7839643652383117E-5</v>
      </c>
      <c r="P81" s="2">
        <v>38848</v>
      </c>
      <c r="Q81">
        <v>856.76</v>
      </c>
      <c r="R81">
        <v>-4.3231684641130697E-3</v>
      </c>
      <c r="T81" s="68">
        <v>36867</v>
      </c>
      <c r="U81" s="69">
        <v>0.99924999999999997</v>
      </c>
      <c r="V81" s="70">
        <v>-7.5000000000002842E-4</v>
      </c>
      <c r="W81" s="70"/>
      <c r="Y81" s="2">
        <v>38848</v>
      </c>
      <c r="Z81">
        <v>12.49</v>
      </c>
    </row>
    <row r="82" spans="2:26" x14ac:dyDescent="0.25">
      <c r="B82" s="2">
        <v>38849</v>
      </c>
      <c r="C82">
        <v>1291.24</v>
      </c>
      <c r="D82" s="2"/>
      <c r="E82" s="2">
        <v>38847</v>
      </c>
      <c r="F82">
        <v>4.6100000000000003</v>
      </c>
      <c r="G82" s="67">
        <v>99.615833333333327</v>
      </c>
      <c r="H82" s="92">
        <v>-1.1711658956414794E-5</v>
      </c>
      <c r="I82" s="5"/>
      <c r="J82" s="2">
        <v>38847</v>
      </c>
      <c r="K82">
        <v>4.8689999999999998</v>
      </c>
      <c r="L82" s="67">
        <v>98.782749999999993</v>
      </c>
      <c r="M82" s="92">
        <v>1.3160192442507324E-4</v>
      </c>
      <c r="P82" s="2">
        <v>38849</v>
      </c>
      <c r="Q82">
        <v>849.61</v>
      </c>
      <c r="R82">
        <v>-8.3453942761099187E-3</v>
      </c>
      <c r="T82" s="68">
        <v>36868</v>
      </c>
      <c r="U82" s="69">
        <v>1.0046600000000001</v>
      </c>
      <c r="V82" s="70">
        <v>4.6600000000001085E-3</v>
      </c>
      <c r="W82" s="70"/>
      <c r="Y82" s="2">
        <v>38849</v>
      </c>
      <c r="Z82">
        <v>14.19</v>
      </c>
    </row>
    <row r="83" spans="2:26" x14ac:dyDescent="0.25">
      <c r="B83" s="2">
        <v>38852</v>
      </c>
      <c r="C83">
        <v>1294.5</v>
      </c>
      <c r="D83" s="2"/>
      <c r="E83" s="2">
        <v>38848</v>
      </c>
      <c r="F83">
        <v>4.6239999999999997</v>
      </c>
      <c r="G83" s="67">
        <v>99.614666666666665</v>
      </c>
      <c r="H83" s="92">
        <v>1.0038682389579279E-5</v>
      </c>
      <c r="I83" s="5"/>
      <c r="J83" s="2">
        <v>38848</v>
      </c>
      <c r="K83">
        <v>4.8170000000000002</v>
      </c>
      <c r="L83" s="67">
        <v>98.795749999999998</v>
      </c>
      <c r="M83" s="92">
        <v>5.0609464476991661E-6</v>
      </c>
      <c r="P83" s="2">
        <v>38852</v>
      </c>
      <c r="Q83">
        <v>852.54</v>
      </c>
      <c r="R83">
        <v>3.4486411412293361E-3</v>
      </c>
      <c r="T83" s="68">
        <v>36871</v>
      </c>
      <c r="U83" s="69">
        <v>1.0020199999999999</v>
      </c>
      <c r="V83" s="70">
        <v>2.0199999999999108E-3</v>
      </c>
      <c r="W83" s="70"/>
      <c r="Y83" s="2">
        <v>38852</v>
      </c>
      <c r="Z83">
        <v>13.57</v>
      </c>
    </row>
    <row r="84" spans="2:26" x14ac:dyDescent="0.25">
      <c r="B84" s="2">
        <v>38853</v>
      </c>
      <c r="C84">
        <v>1292.08</v>
      </c>
      <c r="D84" s="2"/>
      <c r="E84" s="2">
        <v>38849</v>
      </c>
      <c r="F84">
        <v>4.6120000000000001</v>
      </c>
      <c r="G84" s="67">
        <v>99.615666666666669</v>
      </c>
      <c r="H84" s="92">
        <v>-3.346193871778258E-5</v>
      </c>
      <c r="I84" s="5"/>
      <c r="J84" s="2">
        <v>38849</v>
      </c>
      <c r="K84">
        <v>4.8149999999999995</v>
      </c>
      <c r="L84" s="67">
        <v>98.796250000000001</v>
      </c>
      <c r="M84" s="92">
        <v>2.7835064590142622E-5</v>
      </c>
      <c r="P84" s="2">
        <v>38853</v>
      </c>
      <c r="Q84">
        <v>851.52</v>
      </c>
      <c r="R84">
        <v>-1.1964248011823164E-3</v>
      </c>
      <c r="T84" s="68">
        <v>36872</v>
      </c>
      <c r="U84" s="69">
        <v>0.99795</v>
      </c>
      <c r="V84" s="70">
        <v>-2.0499999999999963E-3</v>
      </c>
      <c r="W84" s="70"/>
      <c r="Y84" s="2">
        <v>38853</v>
      </c>
      <c r="Z84">
        <v>13.35</v>
      </c>
    </row>
    <row r="85" spans="2:26" x14ac:dyDescent="0.25">
      <c r="B85" s="2">
        <v>38854</v>
      </c>
      <c r="C85">
        <v>1270.32</v>
      </c>
      <c r="D85" s="2"/>
      <c r="E85" s="2">
        <v>38852</v>
      </c>
      <c r="F85">
        <v>4.6520000000000001</v>
      </c>
      <c r="G85" s="67">
        <v>99.612333333333339</v>
      </c>
      <c r="H85" s="92">
        <v>0</v>
      </c>
      <c r="I85" s="5"/>
      <c r="J85" s="2">
        <v>38852</v>
      </c>
      <c r="K85">
        <v>4.8040000000000003</v>
      </c>
      <c r="L85" s="67">
        <v>98.799000000000007</v>
      </c>
      <c r="M85" s="92">
        <v>-3.5425459771865064E-5</v>
      </c>
      <c r="P85" s="2">
        <v>38854</v>
      </c>
      <c r="Q85">
        <v>837.32</v>
      </c>
      <c r="R85">
        <v>-1.6676061630965688E-2</v>
      </c>
      <c r="T85" s="68">
        <v>36873</v>
      </c>
      <c r="U85" s="69">
        <v>0.99529999999999996</v>
      </c>
      <c r="V85" s="70">
        <v>-4.7000000000000375E-3</v>
      </c>
      <c r="W85" s="70"/>
      <c r="Y85" s="2">
        <v>38854</v>
      </c>
      <c r="Z85">
        <v>16.260000000000002</v>
      </c>
    </row>
    <row r="86" spans="2:26" x14ac:dyDescent="0.25">
      <c r="B86" s="2">
        <v>38855</v>
      </c>
      <c r="C86">
        <v>1261.81</v>
      </c>
      <c r="D86" s="2"/>
      <c r="E86" s="2">
        <v>38853</v>
      </c>
      <c r="F86">
        <v>4.6520000000000001</v>
      </c>
      <c r="G86" s="67">
        <v>99.612333333333339</v>
      </c>
      <c r="H86" s="92">
        <v>9.202341075376097E-6</v>
      </c>
      <c r="I86" s="5"/>
      <c r="J86" s="2">
        <v>38853</v>
      </c>
      <c r="K86">
        <v>4.8179999999999996</v>
      </c>
      <c r="L86" s="67">
        <v>98.795500000000004</v>
      </c>
      <c r="M86" s="92">
        <v>2.5304796269498553E-6</v>
      </c>
      <c r="P86" s="2">
        <v>38855</v>
      </c>
      <c r="Q86">
        <v>832.08</v>
      </c>
      <c r="R86">
        <v>-6.258061434099238E-3</v>
      </c>
      <c r="T86" s="68">
        <v>36874</v>
      </c>
      <c r="U86" s="69">
        <v>0.98697000000000001</v>
      </c>
      <c r="V86" s="70">
        <v>-1.3029999999999986E-2</v>
      </c>
      <c r="W86" s="70"/>
      <c r="Y86" s="2">
        <v>38855</v>
      </c>
      <c r="Z86">
        <v>16.989999999999998</v>
      </c>
    </row>
    <row r="87" spans="2:26" x14ac:dyDescent="0.25">
      <c r="B87" s="2">
        <v>38856</v>
      </c>
      <c r="C87">
        <v>1267.03</v>
      </c>
      <c r="D87" s="2"/>
      <c r="E87" s="2">
        <v>38854</v>
      </c>
      <c r="F87">
        <v>4.641</v>
      </c>
      <c r="G87" s="67">
        <v>99.613249999999994</v>
      </c>
      <c r="H87" s="92">
        <v>-7.9474032487203417E-5</v>
      </c>
      <c r="I87" s="5"/>
      <c r="J87" s="2">
        <v>38854</v>
      </c>
      <c r="K87">
        <v>4.8170000000000002</v>
      </c>
      <c r="L87" s="67">
        <v>98.795749999999998</v>
      </c>
      <c r="M87" s="92">
        <v>-2.5304732237940719E-5</v>
      </c>
      <c r="P87" s="2">
        <v>38856</v>
      </c>
      <c r="Q87">
        <v>834.75</v>
      </c>
      <c r="R87">
        <v>3.2088260744158603E-3</v>
      </c>
      <c r="T87" s="68">
        <v>36875</v>
      </c>
      <c r="U87" s="69">
        <v>0.98841000000000001</v>
      </c>
      <c r="V87" s="70">
        <v>-1.1589999999999989E-2</v>
      </c>
      <c r="W87" s="70"/>
      <c r="Y87" s="2">
        <v>38856</v>
      </c>
      <c r="Z87">
        <v>17.18</v>
      </c>
    </row>
    <row r="88" spans="2:26" x14ac:dyDescent="0.25">
      <c r="B88" s="2">
        <v>38859</v>
      </c>
      <c r="C88">
        <v>1262.07</v>
      </c>
      <c r="D88" s="2"/>
      <c r="E88" s="2">
        <v>38855</v>
      </c>
      <c r="F88">
        <v>4.7359999999999998</v>
      </c>
      <c r="G88" s="67">
        <v>99.605333333333334</v>
      </c>
      <c r="H88" s="92">
        <v>-7.5297172841271021E-6</v>
      </c>
      <c r="I88" s="5"/>
      <c r="J88" s="2">
        <v>38855</v>
      </c>
      <c r="K88">
        <v>4.827</v>
      </c>
      <c r="L88" s="67">
        <v>98.79325</v>
      </c>
      <c r="M88" s="92">
        <v>3.0366447100416138E-5</v>
      </c>
      <c r="P88" s="2">
        <v>38859</v>
      </c>
      <c r="Q88">
        <v>834.44</v>
      </c>
      <c r="R88">
        <v>-3.7136867325537892E-4</v>
      </c>
      <c r="T88" s="68">
        <v>36878</v>
      </c>
      <c r="U88" s="69">
        <v>1.0036</v>
      </c>
      <c r="V88" s="70">
        <v>3.6000000000000476E-3</v>
      </c>
      <c r="W88" s="70"/>
      <c r="Y88" s="2">
        <v>38859</v>
      </c>
      <c r="Z88">
        <v>17.72</v>
      </c>
    </row>
    <row r="89" spans="2:26" x14ac:dyDescent="0.25">
      <c r="B89" s="2">
        <v>38860</v>
      </c>
      <c r="C89">
        <v>1256.58</v>
      </c>
      <c r="D89" s="2"/>
      <c r="E89" s="2">
        <v>38856</v>
      </c>
      <c r="F89">
        <v>4.7450000000000001</v>
      </c>
      <c r="G89" s="67">
        <v>99.604583333333338</v>
      </c>
      <c r="H89" s="92">
        <v>1.7569472622991356E-5</v>
      </c>
      <c r="I89" s="5"/>
      <c r="J89" s="2">
        <v>38856</v>
      </c>
      <c r="K89">
        <v>4.8149999999999995</v>
      </c>
      <c r="L89" s="67">
        <v>98.796250000000001</v>
      </c>
      <c r="M89" s="92">
        <v>2.7835064590142622E-5</v>
      </c>
      <c r="P89" s="2">
        <v>38860</v>
      </c>
      <c r="Q89">
        <v>833.34</v>
      </c>
      <c r="R89">
        <v>-1.3182493648434823E-3</v>
      </c>
      <c r="T89" s="68">
        <v>36879</v>
      </c>
      <c r="U89" s="69">
        <v>0.99517</v>
      </c>
      <c r="V89" s="70">
        <v>-4.830000000000001E-3</v>
      </c>
      <c r="W89" s="70"/>
      <c r="Y89" s="2">
        <v>38860</v>
      </c>
      <c r="Z89">
        <v>18.260000000000002</v>
      </c>
    </row>
    <row r="90" spans="2:26" x14ac:dyDescent="0.25">
      <c r="B90" s="2">
        <v>38861</v>
      </c>
      <c r="C90">
        <v>1258.57</v>
      </c>
      <c r="D90" s="2"/>
      <c r="E90" s="2">
        <v>38859</v>
      </c>
      <c r="F90">
        <v>4.7240000000000002</v>
      </c>
      <c r="G90" s="67">
        <v>99.606333333333339</v>
      </c>
      <c r="H90" s="92">
        <v>-3.3465074175453857E-5</v>
      </c>
      <c r="I90" s="5"/>
      <c r="J90" s="2">
        <v>38859</v>
      </c>
      <c r="K90">
        <v>4.8040000000000003</v>
      </c>
      <c r="L90" s="67">
        <v>98.799000000000007</v>
      </c>
      <c r="M90" s="92">
        <v>-3.5425459771865064E-5</v>
      </c>
      <c r="P90" s="2">
        <v>38861</v>
      </c>
      <c r="Q90">
        <v>833.99</v>
      </c>
      <c r="R90">
        <v>7.7999376004989074E-4</v>
      </c>
      <c r="T90" s="68">
        <v>36880</v>
      </c>
      <c r="U90" s="69">
        <v>0.98517999999999994</v>
      </c>
      <c r="V90" s="70">
        <v>-1.4820000000000055E-2</v>
      </c>
      <c r="W90" s="70"/>
      <c r="Y90" s="2">
        <v>38861</v>
      </c>
      <c r="Z90">
        <v>17.36</v>
      </c>
    </row>
    <row r="91" spans="2:26" x14ac:dyDescent="0.25">
      <c r="B91" s="2">
        <v>38862</v>
      </c>
      <c r="C91">
        <v>1272.8800000000001</v>
      </c>
      <c r="D91" s="2"/>
      <c r="E91" s="2">
        <v>38860</v>
      </c>
      <c r="F91">
        <v>4.7640000000000002</v>
      </c>
      <c r="G91" s="67">
        <v>99.602999999999994</v>
      </c>
      <c r="H91" s="92">
        <v>8.3665485317574451E-7</v>
      </c>
      <c r="I91" s="5"/>
      <c r="J91" s="2">
        <v>38860</v>
      </c>
      <c r="K91">
        <v>4.8179999999999996</v>
      </c>
      <c r="L91" s="67">
        <v>98.795500000000004</v>
      </c>
      <c r="M91" s="92">
        <v>-2.5304796271052865E-5</v>
      </c>
      <c r="P91" s="2">
        <v>38862</v>
      </c>
      <c r="Q91">
        <v>839.15</v>
      </c>
      <c r="R91">
        <v>6.1871245458577917E-3</v>
      </c>
      <c r="T91" s="68">
        <v>36881</v>
      </c>
      <c r="U91" s="69">
        <v>1.0009300000000001</v>
      </c>
      <c r="V91" s="70">
        <v>9.3000000000009742E-4</v>
      </c>
      <c r="W91" s="70"/>
      <c r="Y91" s="2">
        <v>38862</v>
      </c>
      <c r="Z91">
        <v>15.5</v>
      </c>
    </row>
    <row r="92" spans="2:26" x14ac:dyDescent="0.25">
      <c r="B92" s="2">
        <v>38863</v>
      </c>
      <c r="C92">
        <v>1280.1600000000001</v>
      </c>
      <c r="D92" s="2"/>
      <c r="E92" s="2">
        <v>38861</v>
      </c>
      <c r="F92">
        <v>4.7629999999999999</v>
      </c>
      <c r="G92" s="67">
        <v>99.603083333333331</v>
      </c>
      <c r="H92" s="92">
        <v>2.2589662133976063E-5</v>
      </c>
      <c r="I92" s="5"/>
      <c r="J92" s="2">
        <v>38861</v>
      </c>
      <c r="K92">
        <v>4.8280000000000003</v>
      </c>
      <c r="L92" s="67">
        <v>98.793000000000006</v>
      </c>
      <c r="M92" s="92">
        <v>2.7835980281887274E-5</v>
      </c>
      <c r="P92" s="2">
        <v>38863</v>
      </c>
      <c r="Q92">
        <v>841.39</v>
      </c>
      <c r="R92">
        <v>2.669367812667689E-3</v>
      </c>
      <c r="T92" s="68">
        <v>36882</v>
      </c>
      <c r="U92" s="69">
        <v>1.00878</v>
      </c>
      <c r="V92" s="70">
        <v>8.78000000000001E-3</v>
      </c>
      <c r="W92" s="70"/>
      <c r="Y92" s="2">
        <v>38863</v>
      </c>
      <c r="Z92">
        <v>14.26</v>
      </c>
    </row>
    <row r="93" spans="2:26" x14ac:dyDescent="0.25">
      <c r="B93" s="2">
        <v>38867</v>
      </c>
      <c r="C93">
        <v>1259.8399999999999</v>
      </c>
      <c r="D93" s="2"/>
      <c r="E93" s="2">
        <v>38862</v>
      </c>
      <c r="F93">
        <v>4.7359999999999998</v>
      </c>
      <c r="G93" s="67">
        <v>99.605333333333334</v>
      </c>
      <c r="H93" s="92">
        <v>-6.6930820303845451E-6</v>
      </c>
      <c r="I93" s="5"/>
      <c r="J93" s="2">
        <v>38862</v>
      </c>
      <c r="K93">
        <v>4.8170000000000002</v>
      </c>
      <c r="L93" s="67">
        <v>98.795749999999998</v>
      </c>
      <c r="M93" s="92">
        <v>-4.5548518028293294E-5</v>
      </c>
      <c r="P93" s="2">
        <v>38867</v>
      </c>
      <c r="Q93">
        <v>835.5</v>
      </c>
      <c r="R93">
        <v>-7.0003208975623066E-3</v>
      </c>
      <c r="T93" s="68">
        <v>36886</v>
      </c>
      <c r="U93" s="69">
        <v>1.0040100000000001</v>
      </c>
      <c r="V93" s="70">
        <v>4.0100000000000691E-3</v>
      </c>
      <c r="W93" s="70"/>
      <c r="Y93" s="2">
        <v>38867</v>
      </c>
      <c r="Z93">
        <v>18.66</v>
      </c>
    </row>
    <row r="94" spans="2:26" x14ac:dyDescent="0.25">
      <c r="B94" s="2">
        <v>38868</v>
      </c>
      <c r="C94">
        <v>1270.0899999999999</v>
      </c>
      <c r="D94" s="2"/>
      <c r="E94" s="2">
        <v>38863</v>
      </c>
      <c r="F94">
        <v>4.7439999999999998</v>
      </c>
      <c r="G94" s="67">
        <v>99.604666666666674</v>
      </c>
      <c r="H94" s="92">
        <v>0</v>
      </c>
      <c r="I94" s="5"/>
      <c r="J94" s="2">
        <v>38863</v>
      </c>
      <c r="K94">
        <v>4.835</v>
      </c>
      <c r="L94" s="67">
        <v>98.791250000000005</v>
      </c>
      <c r="M94" s="92">
        <v>0</v>
      </c>
      <c r="P94" s="2">
        <v>38868</v>
      </c>
      <c r="Q94">
        <v>839.48</v>
      </c>
      <c r="R94">
        <v>4.7636146020346715E-3</v>
      </c>
      <c r="T94" s="68">
        <v>36887</v>
      </c>
      <c r="U94" s="69">
        <v>1.00197</v>
      </c>
      <c r="V94" s="70">
        <v>1.9700000000000273E-3</v>
      </c>
      <c r="W94" s="70"/>
      <c r="Y94" s="2">
        <v>38868</v>
      </c>
      <c r="Z94">
        <v>16.440000000000001</v>
      </c>
    </row>
    <row r="95" spans="2:26" x14ac:dyDescent="0.25">
      <c r="B95" s="2">
        <v>38869</v>
      </c>
      <c r="C95">
        <v>1285.71</v>
      </c>
      <c r="D95" s="2"/>
      <c r="E95" s="2">
        <v>38866</v>
      </c>
      <c r="F95">
        <v>4.7439999999999998</v>
      </c>
      <c r="G95" s="67">
        <v>99.604666666666674</v>
      </c>
      <c r="H95" s="92">
        <v>8.3664085348544859E-7</v>
      </c>
      <c r="I95" s="5"/>
      <c r="J95" s="2">
        <v>38866</v>
      </c>
      <c r="K95">
        <v>4.835</v>
      </c>
      <c r="L95" s="67">
        <v>98.791250000000005</v>
      </c>
      <c r="M95" s="92">
        <v>5.5672946743801077E-5</v>
      </c>
      <c r="P95" s="2">
        <v>38869</v>
      </c>
      <c r="Q95">
        <v>843.57</v>
      </c>
      <c r="R95">
        <v>4.8720636584551613E-3</v>
      </c>
      <c r="T95" s="68">
        <v>36888</v>
      </c>
      <c r="U95" s="69">
        <v>1.00041</v>
      </c>
      <c r="V95" s="70">
        <v>4.1000000000002146E-4</v>
      </c>
      <c r="W95" s="70"/>
      <c r="Y95" s="2">
        <v>38869</v>
      </c>
      <c r="Z95">
        <v>14.52</v>
      </c>
    </row>
    <row r="96" spans="2:26" x14ac:dyDescent="0.25">
      <c r="B96" s="2">
        <v>38870</v>
      </c>
      <c r="C96">
        <v>1288.22</v>
      </c>
      <c r="D96" s="2"/>
      <c r="E96" s="2">
        <v>38867</v>
      </c>
      <c r="F96">
        <v>4.7430000000000003</v>
      </c>
      <c r="G96" s="67">
        <v>99.604749999999996</v>
      </c>
      <c r="H96" s="92">
        <v>0</v>
      </c>
      <c r="I96" s="5"/>
      <c r="J96" s="2">
        <v>38867</v>
      </c>
      <c r="K96">
        <v>4.8129999999999997</v>
      </c>
      <c r="L96" s="67">
        <v>98.796750000000003</v>
      </c>
      <c r="M96" s="92">
        <v>-6.32611902720015E-5</v>
      </c>
      <c r="P96" s="2">
        <v>38870</v>
      </c>
      <c r="Q96">
        <v>844.42</v>
      </c>
      <c r="R96">
        <v>1.0076223668455953E-3</v>
      </c>
      <c r="T96" s="68">
        <v>36889</v>
      </c>
      <c r="U96" s="69">
        <v>0.99644999999999995</v>
      </c>
      <c r="V96" s="70">
        <v>-3.5500000000000531E-3</v>
      </c>
      <c r="W96" s="70"/>
      <c r="Y96" s="2">
        <v>38870</v>
      </c>
      <c r="Z96">
        <v>14.32</v>
      </c>
    </row>
    <row r="97" spans="2:26" x14ac:dyDescent="0.25">
      <c r="B97" s="2">
        <v>38873</v>
      </c>
      <c r="C97">
        <v>1265.29</v>
      </c>
      <c r="D97" s="2"/>
      <c r="E97" s="2">
        <v>38868</v>
      </c>
      <c r="F97">
        <v>4.7430000000000003</v>
      </c>
      <c r="G97" s="67">
        <v>99.604749999999996</v>
      </c>
      <c r="H97" s="92">
        <v>9.2030416889432587E-6</v>
      </c>
      <c r="I97" s="5"/>
      <c r="J97" s="2">
        <v>38868</v>
      </c>
      <c r="K97">
        <v>4.8380000000000001</v>
      </c>
      <c r="L97" s="67">
        <v>98.790499999999994</v>
      </c>
      <c r="M97" s="92">
        <v>2.7836684701521008E-5</v>
      </c>
      <c r="P97" s="2">
        <v>38873</v>
      </c>
      <c r="Q97">
        <v>840.14</v>
      </c>
      <c r="R97">
        <v>-5.0685677743302904E-3</v>
      </c>
      <c r="T97" s="68">
        <v>36893</v>
      </c>
      <c r="U97" s="69">
        <v>0.98609000000000002</v>
      </c>
      <c r="V97" s="70">
        <v>-1.3909999999999978E-2</v>
      </c>
      <c r="W97" s="70"/>
      <c r="Y97" s="2">
        <v>38873</v>
      </c>
      <c r="Z97">
        <v>16.649999999999999</v>
      </c>
    </row>
    <row r="98" spans="2:26" x14ac:dyDescent="0.25">
      <c r="B98" s="2">
        <v>38874</v>
      </c>
      <c r="C98">
        <v>1263.8499999999999</v>
      </c>
      <c r="D98" s="2"/>
      <c r="E98" s="2">
        <v>38869</v>
      </c>
      <c r="F98">
        <v>4.7320000000000002</v>
      </c>
      <c r="G98" s="67">
        <v>99.605666666666664</v>
      </c>
      <c r="H98" s="92">
        <v>-1.0876221901656713E-5</v>
      </c>
      <c r="I98" s="5"/>
      <c r="J98" s="2">
        <v>38869</v>
      </c>
      <c r="K98">
        <v>4.827</v>
      </c>
      <c r="L98" s="67">
        <v>98.79325</v>
      </c>
      <c r="M98" s="92">
        <v>5.8202356942427258E-5</v>
      </c>
      <c r="P98" s="2">
        <v>38874</v>
      </c>
      <c r="Q98">
        <v>840.22</v>
      </c>
      <c r="R98">
        <v>9.5222224867352878E-5</v>
      </c>
      <c r="T98" s="68">
        <v>36894</v>
      </c>
      <c r="U98" s="69">
        <v>1.01335</v>
      </c>
      <c r="V98" s="70">
        <v>1.3349999999999973E-2</v>
      </c>
      <c r="W98" s="70"/>
      <c r="Y98" s="2">
        <v>38874</v>
      </c>
      <c r="Z98">
        <v>17.34</v>
      </c>
    </row>
    <row r="99" spans="2:26" x14ac:dyDescent="0.25">
      <c r="B99" s="2">
        <v>38875</v>
      </c>
      <c r="C99">
        <v>1256.1500000000001</v>
      </c>
      <c r="D99" s="2"/>
      <c r="E99" s="2">
        <v>38870</v>
      </c>
      <c r="F99">
        <v>4.7450000000000001</v>
      </c>
      <c r="G99" s="67">
        <v>99.604583333333338</v>
      </c>
      <c r="H99" s="92">
        <v>-1.5896189516140247E-5</v>
      </c>
      <c r="I99" s="5"/>
      <c r="J99" s="2">
        <v>38870</v>
      </c>
      <c r="K99">
        <v>4.8040000000000003</v>
      </c>
      <c r="L99" s="67">
        <v>98.799000000000007</v>
      </c>
      <c r="M99" s="92">
        <v>-2.5303899837125776E-5</v>
      </c>
      <c r="P99" s="2">
        <v>38875</v>
      </c>
      <c r="Q99">
        <v>838.68</v>
      </c>
      <c r="R99">
        <v>-1.8328533003262315E-3</v>
      </c>
      <c r="T99" s="68">
        <v>36895</v>
      </c>
      <c r="U99" s="69">
        <v>0.99507999999999996</v>
      </c>
      <c r="V99" s="70">
        <v>-4.9200000000000355E-3</v>
      </c>
      <c r="W99" s="70"/>
      <c r="Y99" s="2">
        <v>38875</v>
      </c>
      <c r="Z99">
        <v>17.8</v>
      </c>
    </row>
    <row r="100" spans="2:26" x14ac:dyDescent="0.25">
      <c r="B100" s="2">
        <v>38876</v>
      </c>
      <c r="C100">
        <v>1257.93</v>
      </c>
      <c r="D100" s="2"/>
      <c r="E100" s="2">
        <v>38873</v>
      </c>
      <c r="F100">
        <v>4.7640000000000002</v>
      </c>
      <c r="G100" s="67">
        <v>99.602999999999994</v>
      </c>
      <c r="H100" s="92">
        <v>-8.3665485309802889E-6</v>
      </c>
      <c r="I100" s="5"/>
      <c r="J100" s="2">
        <v>38873</v>
      </c>
      <c r="K100">
        <v>4.8140000000000001</v>
      </c>
      <c r="L100" s="67">
        <v>98.796499999999995</v>
      </c>
      <c r="M100" s="92">
        <v>-1.1640088464670573E-4</v>
      </c>
      <c r="P100" s="2">
        <v>38876</v>
      </c>
      <c r="Q100">
        <v>839.63</v>
      </c>
      <c r="R100">
        <v>1.1327323889922525E-3</v>
      </c>
      <c r="T100" s="68">
        <v>36896</v>
      </c>
      <c r="U100" s="69">
        <v>0.98351</v>
      </c>
      <c r="V100" s="70">
        <v>-1.6490000000000005E-2</v>
      </c>
      <c r="W100" s="70"/>
      <c r="Y100" s="2">
        <v>38876</v>
      </c>
      <c r="Z100">
        <v>18.350000000000001</v>
      </c>
    </row>
    <row r="101" spans="2:26" x14ac:dyDescent="0.25">
      <c r="B101" s="2">
        <v>38877</v>
      </c>
      <c r="C101">
        <v>1252.3</v>
      </c>
      <c r="D101" s="2"/>
      <c r="E101" s="2">
        <v>38874</v>
      </c>
      <c r="F101">
        <v>4.774</v>
      </c>
      <c r="G101" s="67">
        <v>99.602166666666662</v>
      </c>
      <c r="H101" s="92">
        <v>9.2032803837849286E-6</v>
      </c>
      <c r="I101" s="5"/>
      <c r="J101" s="2">
        <v>38874</v>
      </c>
      <c r="K101">
        <v>4.8600000000000003</v>
      </c>
      <c r="L101" s="67">
        <v>98.784999999999997</v>
      </c>
      <c r="M101" s="92">
        <v>2.7838234549770746E-5</v>
      </c>
      <c r="P101" s="2">
        <v>38877</v>
      </c>
      <c r="Q101">
        <v>838.06</v>
      </c>
      <c r="R101">
        <v>-1.8698712528137929E-3</v>
      </c>
      <c r="T101" s="68">
        <v>36899</v>
      </c>
      <c r="U101" s="69">
        <v>1.0002500000000001</v>
      </c>
      <c r="V101" s="70">
        <v>2.5000000000008349E-4</v>
      </c>
      <c r="W101" s="70"/>
      <c r="Y101" s="2">
        <v>38877</v>
      </c>
      <c r="Z101">
        <v>18.12</v>
      </c>
    </row>
    <row r="102" spans="2:26" x14ac:dyDescent="0.25">
      <c r="B102" s="2">
        <v>38880</v>
      </c>
      <c r="C102">
        <v>1236.4000000000001</v>
      </c>
      <c r="D102" s="2"/>
      <c r="E102" s="2">
        <v>38875</v>
      </c>
      <c r="F102">
        <v>4.7629999999999999</v>
      </c>
      <c r="G102" s="67">
        <v>99.603083333333331</v>
      </c>
      <c r="H102" s="92">
        <v>-1.1713158143522584E-5</v>
      </c>
      <c r="I102" s="7"/>
      <c r="J102" s="2">
        <v>38875</v>
      </c>
      <c r="K102">
        <v>4.8490000000000002</v>
      </c>
      <c r="L102" s="67">
        <v>98.787750000000003</v>
      </c>
      <c r="M102" s="92">
        <v>-2.2776103312471818E-5</v>
      </c>
      <c r="P102" s="2">
        <v>38880</v>
      </c>
      <c r="Q102">
        <v>830.71</v>
      </c>
      <c r="R102">
        <v>-8.7702551129990036E-3</v>
      </c>
      <c r="T102" s="68">
        <v>36900</v>
      </c>
      <c r="U102" s="69">
        <v>1.0023500000000001</v>
      </c>
      <c r="V102" s="70">
        <v>2.3500000000000743E-3</v>
      </c>
      <c r="W102" s="70"/>
      <c r="Y102" s="2">
        <v>38880</v>
      </c>
      <c r="Z102">
        <v>20.96</v>
      </c>
    </row>
    <row r="103" spans="2:26" x14ac:dyDescent="0.25">
      <c r="B103" s="2">
        <v>38881</v>
      </c>
      <c r="C103">
        <v>1223.69</v>
      </c>
      <c r="D103" s="2"/>
      <c r="E103" s="2">
        <v>38876</v>
      </c>
      <c r="F103">
        <v>4.7770000000000001</v>
      </c>
      <c r="G103" s="67">
        <v>99.601916666666668</v>
      </c>
      <c r="H103" s="92">
        <v>1.0039967436981101E-5</v>
      </c>
      <c r="I103" s="7"/>
      <c r="J103" s="2">
        <v>38876</v>
      </c>
      <c r="K103">
        <v>4.8579999999999997</v>
      </c>
      <c r="L103" s="67">
        <v>98.785499999999999</v>
      </c>
      <c r="M103" s="92">
        <v>-4.8083979936386356E-5</v>
      </c>
      <c r="P103" s="2">
        <v>38881</v>
      </c>
      <c r="Q103">
        <v>823.62</v>
      </c>
      <c r="R103">
        <v>-8.5348677637202552E-3</v>
      </c>
      <c r="T103" s="68">
        <v>36901</v>
      </c>
      <c r="U103" s="69">
        <v>1.0049600000000001</v>
      </c>
      <c r="V103" s="70">
        <v>4.9600000000000755E-3</v>
      </c>
      <c r="W103" s="70"/>
      <c r="Y103" s="2">
        <v>38881</v>
      </c>
      <c r="Z103">
        <v>23.81</v>
      </c>
    </row>
    <row r="104" spans="2:26" x14ac:dyDescent="0.25">
      <c r="B104" s="2">
        <v>38882</v>
      </c>
      <c r="C104">
        <v>1230.04</v>
      </c>
      <c r="D104" s="2"/>
      <c r="E104" s="2">
        <v>38877</v>
      </c>
      <c r="F104">
        <v>4.7649999999999997</v>
      </c>
      <c r="G104" s="67">
        <v>99.602916666666673</v>
      </c>
      <c r="H104" s="92">
        <v>1.7569766614933258E-5</v>
      </c>
      <c r="I104" s="7"/>
      <c r="J104" s="2">
        <v>38877</v>
      </c>
      <c r="K104">
        <v>4.8769999999999998</v>
      </c>
      <c r="L104" s="67">
        <v>98.780749999999998</v>
      </c>
      <c r="M104" s="92">
        <v>-5.0617149596421385E-5</v>
      </c>
      <c r="P104" s="2">
        <v>38882</v>
      </c>
      <c r="Q104">
        <v>829.05</v>
      </c>
      <c r="R104">
        <v>6.5928462154876133E-3</v>
      </c>
      <c r="T104" s="68">
        <v>36902</v>
      </c>
      <c r="U104" s="69">
        <v>1.0041100000000001</v>
      </c>
      <c r="V104" s="70">
        <v>4.1100000000000581E-3</v>
      </c>
      <c r="W104" s="70"/>
      <c r="Y104" s="2">
        <v>38882</v>
      </c>
      <c r="Z104">
        <v>21.46</v>
      </c>
    </row>
    <row r="105" spans="2:26" x14ac:dyDescent="0.25">
      <c r="B105" s="2">
        <v>38883</v>
      </c>
      <c r="C105">
        <v>1256.1600000000001</v>
      </c>
      <c r="D105" s="2"/>
      <c r="E105" s="2">
        <v>38880</v>
      </c>
      <c r="F105">
        <v>4.7439999999999998</v>
      </c>
      <c r="G105" s="67">
        <v>99.604666666666674</v>
      </c>
      <c r="H105" s="92">
        <v>1.756945792363851E-5</v>
      </c>
      <c r="I105" s="7"/>
      <c r="J105" s="2">
        <v>38880</v>
      </c>
      <c r="K105">
        <v>4.8970000000000002</v>
      </c>
      <c r="L105" s="67">
        <v>98.775750000000002</v>
      </c>
      <c r="M105" s="92">
        <v>1.5185913546433838E-5</v>
      </c>
      <c r="P105" s="2">
        <v>38883</v>
      </c>
      <c r="Q105">
        <v>845.2</v>
      </c>
      <c r="R105">
        <v>1.9480127857186114E-2</v>
      </c>
      <c r="T105" s="68">
        <v>36903</v>
      </c>
      <c r="U105" s="69">
        <v>0.99795999999999996</v>
      </c>
      <c r="V105" s="70">
        <v>-2.0400000000000418E-3</v>
      </c>
      <c r="W105" s="70"/>
      <c r="Y105" s="2">
        <v>38883</v>
      </c>
      <c r="Z105">
        <v>15.9</v>
      </c>
    </row>
    <row r="106" spans="2:26" x14ac:dyDescent="0.25">
      <c r="B106" s="2">
        <v>38884</v>
      </c>
      <c r="C106">
        <v>1251.54</v>
      </c>
      <c r="D106" s="2"/>
      <c r="E106" s="2">
        <v>38881</v>
      </c>
      <c r="F106">
        <v>4.7229999999999999</v>
      </c>
      <c r="G106" s="67">
        <v>99.606416666666661</v>
      </c>
      <c r="H106" s="92">
        <v>6.0237083119751844E-5</v>
      </c>
      <c r="I106" s="7"/>
      <c r="J106" s="2">
        <v>38881</v>
      </c>
      <c r="K106">
        <v>4.891</v>
      </c>
      <c r="L106" s="67">
        <v>98.777249999999995</v>
      </c>
      <c r="M106" s="92">
        <v>2.5309471565204689E-6</v>
      </c>
      <c r="P106" s="2">
        <v>38884</v>
      </c>
      <c r="Q106">
        <v>844.21</v>
      </c>
      <c r="R106">
        <v>-1.1713203975390885E-3</v>
      </c>
      <c r="T106" s="68">
        <v>36907</v>
      </c>
      <c r="U106" s="69">
        <v>1.00762</v>
      </c>
      <c r="V106" s="70">
        <v>7.6199999999999601E-3</v>
      </c>
      <c r="W106" s="70"/>
      <c r="Y106" s="2">
        <v>38884</v>
      </c>
      <c r="Z106">
        <v>17.25</v>
      </c>
    </row>
    <row r="107" spans="2:26" x14ac:dyDescent="0.25">
      <c r="B107" s="2">
        <v>38887</v>
      </c>
      <c r="C107">
        <v>1240.1400000000001</v>
      </c>
      <c r="D107" s="2"/>
      <c r="E107" s="2">
        <v>38882</v>
      </c>
      <c r="F107">
        <v>4.6509999999999998</v>
      </c>
      <c r="G107" s="67">
        <v>99.612416666666661</v>
      </c>
      <c r="H107" s="92">
        <v>4.8521394170331078E-5</v>
      </c>
      <c r="I107" s="7"/>
      <c r="J107" s="2">
        <v>38882</v>
      </c>
      <c r="K107">
        <v>4.8899999999999997</v>
      </c>
      <c r="L107" s="67">
        <v>98.777500000000003</v>
      </c>
      <c r="M107" s="92">
        <v>1.5944926729272169E-4</v>
      </c>
      <c r="P107" s="2">
        <v>38887</v>
      </c>
      <c r="Q107">
        <v>841.26</v>
      </c>
      <c r="R107">
        <v>-3.4943912059796078E-3</v>
      </c>
      <c r="T107" s="68">
        <v>36908</v>
      </c>
      <c r="U107" s="69">
        <v>1.00254</v>
      </c>
      <c r="V107" s="70">
        <v>2.5399999999999867E-3</v>
      </c>
      <c r="W107" s="70"/>
      <c r="Y107" s="2">
        <v>38887</v>
      </c>
      <c r="Z107">
        <v>17.829999999999998</v>
      </c>
    </row>
    <row r="108" spans="2:26" x14ac:dyDescent="0.25">
      <c r="B108" s="2">
        <v>38888</v>
      </c>
      <c r="C108">
        <v>1240.1199999999999</v>
      </c>
      <c r="D108" s="2"/>
      <c r="E108" s="2">
        <v>38883</v>
      </c>
      <c r="F108">
        <v>4.593</v>
      </c>
      <c r="G108" s="67">
        <v>99.617249999999999</v>
      </c>
      <c r="H108" s="92">
        <v>-1.5894168262309272E-5</v>
      </c>
      <c r="I108" s="7"/>
      <c r="J108" s="2">
        <v>38883</v>
      </c>
      <c r="K108">
        <v>4.827</v>
      </c>
      <c r="L108" s="67">
        <v>98.79325</v>
      </c>
      <c r="M108" s="92">
        <v>-1.0122149033464645E-4</v>
      </c>
      <c r="P108" s="2">
        <v>38888</v>
      </c>
      <c r="Q108">
        <v>842.55</v>
      </c>
      <c r="R108">
        <v>1.5334141644676169E-3</v>
      </c>
      <c r="T108" s="68">
        <v>36909</v>
      </c>
      <c r="U108" s="69">
        <v>1.00475</v>
      </c>
      <c r="V108" s="70">
        <v>4.750000000000032E-3</v>
      </c>
      <c r="W108" s="70"/>
      <c r="Y108" s="2">
        <v>38888</v>
      </c>
      <c r="Z108">
        <v>16.690000000000001</v>
      </c>
    </row>
    <row r="109" spans="2:26" x14ac:dyDescent="0.25">
      <c r="B109" s="2">
        <v>38889</v>
      </c>
      <c r="C109">
        <v>1252.2</v>
      </c>
      <c r="D109" s="2"/>
      <c r="E109" s="2">
        <v>38884</v>
      </c>
      <c r="F109">
        <v>4.6120000000000001</v>
      </c>
      <c r="G109" s="67">
        <v>99.615666666666669</v>
      </c>
      <c r="H109" s="92">
        <v>-2.5096454038364691E-5</v>
      </c>
      <c r="I109" s="7"/>
      <c r="J109" s="2">
        <v>38884</v>
      </c>
      <c r="K109">
        <v>4.867</v>
      </c>
      <c r="L109" s="67">
        <v>98.783249999999995</v>
      </c>
      <c r="M109" s="92">
        <v>-2.2777140861296452E-5</v>
      </c>
      <c r="P109" s="2">
        <v>38889</v>
      </c>
      <c r="Q109">
        <v>846.53</v>
      </c>
      <c r="R109">
        <v>4.7237552667498406E-3</v>
      </c>
      <c r="T109" s="68">
        <v>36910</v>
      </c>
      <c r="U109" s="69">
        <v>1.00414</v>
      </c>
      <c r="V109" s="70">
        <v>4.1400000000000325E-3</v>
      </c>
      <c r="W109" s="70"/>
      <c r="Y109" s="2">
        <v>38889</v>
      </c>
      <c r="Z109">
        <v>15.52</v>
      </c>
    </row>
    <row r="110" spans="2:26" x14ac:dyDescent="0.25">
      <c r="B110" s="2">
        <v>38890</v>
      </c>
      <c r="C110">
        <v>1245.5999999999999</v>
      </c>
      <c r="D110" s="2"/>
      <c r="E110" s="2">
        <v>38887</v>
      </c>
      <c r="F110">
        <v>4.6420000000000003</v>
      </c>
      <c r="G110" s="67">
        <v>99.613166666666672</v>
      </c>
      <c r="H110" s="92">
        <v>-8.3656946286980727E-6</v>
      </c>
      <c r="I110" s="7"/>
      <c r="J110" s="2">
        <v>38887</v>
      </c>
      <c r="K110">
        <v>4.8760000000000003</v>
      </c>
      <c r="L110" s="67">
        <v>98.781000000000006</v>
      </c>
      <c r="M110" s="92">
        <v>-1.1641914943172349E-4</v>
      </c>
      <c r="P110" s="2">
        <v>38890</v>
      </c>
      <c r="Q110">
        <v>844.95</v>
      </c>
      <c r="R110">
        <v>-1.8664430085170158E-3</v>
      </c>
      <c r="T110" s="68">
        <v>36913</v>
      </c>
      <c r="U110" s="69">
        <v>1.00173</v>
      </c>
      <c r="V110" s="70">
        <v>1.7300000000000093E-3</v>
      </c>
      <c r="W110" s="70"/>
      <c r="Y110" s="2">
        <v>38890</v>
      </c>
      <c r="Z110">
        <v>15.88</v>
      </c>
    </row>
    <row r="111" spans="2:26" x14ac:dyDescent="0.25">
      <c r="B111" s="2">
        <v>38891</v>
      </c>
      <c r="C111">
        <v>1244.5</v>
      </c>
      <c r="D111" s="2"/>
      <c r="E111" s="2">
        <v>38888</v>
      </c>
      <c r="F111">
        <v>4.6520000000000001</v>
      </c>
      <c r="G111" s="67">
        <v>99.612333333333339</v>
      </c>
      <c r="H111" s="92">
        <v>5.1867740607836055E-5</v>
      </c>
      <c r="I111" s="7"/>
      <c r="J111" s="2">
        <v>38888</v>
      </c>
      <c r="K111">
        <v>4.9219999999999997</v>
      </c>
      <c r="L111" s="67">
        <v>98.769499999999994</v>
      </c>
      <c r="M111" s="92">
        <v>2.7842603232741681E-5</v>
      </c>
      <c r="P111" s="2">
        <v>38891</v>
      </c>
      <c r="Q111">
        <v>845.23</v>
      </c>
      <c r="R111">
        <v>3.3138055506243269E-4</v>
      </c>
      <c r="T111" s="68">
        <v>36914</v>
      </c>
      <c r="U111" s="69">
        <v>1.0047200000000001</v>
      </c>
      <c r="V111" s="70">
        <v>4.7200000000000575E-3</v>
      </c>
      <c r="W111" s="70"/>
      <c r="Y111" s="2">
        <v>38891</v>
      </c>
      <c r="Z111">
        <v>15.89</v>
      </c>
    </row>
    <row r="112" spans="2:26" x14ac:dyDescent="0.25">
      <c r="B112" s="2">
        <v>38894</v>
      </c>
      <c r="C112">
        <v>1250.56</v>
      </c>
      <c r="D112" s="2"/>
      <c r="E112" s="2">
        <v>38889</v>
      </c>
      <c r="F112">
        <v>4.59</v>
      </c>
      <c r="G112" s="67">
        <v>99.617500000000007</v>
      </c>
      <c r="H112" s="92">
        <v>5.6884248918587232E-5</v>
      </c>
      <c r="I112" s="7"/>
      <c r="J112" s="2">
        <v>38889</v>
      </c>
      <c r="K112">
        <v>4.9109999999999996</v>
      </c>
      <c r="L112" s="67">
        <v>98.77225</v>
      </c>
      <c r="M112" s="92">
        <v>2.7841828043939643E-5</v>
      </c>
      <c r="P112" s="2">
        <v>38894</v>
      </c>
      <c r="Q112">
        <v>847.68</v>
      </c>
      <c r="R112">
        <v>2.8986193107201075E-3</v>
      </c>
      <c r="T112" s="68">
        <v>36915</v>
      </c>
      <c r="U112" s="69">
        <v>1.0026600000000001</v>
      </c>
      <c r="V112" s="70">
        <v>2.6600000000001067E-3</v>
      </c>
      <c r="W112" s="70"/>
      <c r="Y112" s="2">
        <v>38894</v>
      </c>
      <c r="Z112">
        <v>15.62</v>
      </c>
    </row>
    <row r="113" spans="2:26" x14ac:dyDescent="0.25">
      <c r="B113" s="2">
        <v>38895</v>
      </c>
      <c r="C113">
        <v>1239.2</v>
      </c>
      <c r="D113" s="2"/>
      <c r="E113" s="2">
        <v>38890</v>
      </c>
      <c r="F113">
        <v>4.5220000000000002</v>
      </c>
      <c r="G113" s="67">
        <v>99.623166666666663</v>
      </c>
      <c r="H113" s="92">
        <v>-4.0987788984758744E-5</v>
      </c>
      <c r="I113" s="7"/>
      <c r="J113" s="2">
        <v>38890</v>
      </c>
      <c r="K113">
        <v>4.9000000000000004</v>
      </c>
      <c r="L113" s="67">
        <v>98.775000000000006</v>
      </c>
      <c r="M113" s="92">
        <v>-1.5186028853453326E-4</v>
      </c>
      <c r="P113" s="2">
        <v>38895</v>
      </c>
      <c r="Q113">
        <v>844.16</v>
      </c>
      <c r="R113">
        <v>-4.1525103812759534E-3</v>
      </c>
      <c r="T113" s="68">
        <v>36916</v>
      </c>
      <c r="U113" s="69">
        <v>0.99817</v>
      </c>
      <c r="V113" s="70">
        <v>-1.8299999999999983E-3</v>
      </c>
      <c r="W113" s="70"/>
      <c r="Y113" s="2">
        <v>38895</v>
      </c>
      <c r="Z113">
        <v>16.399999999999999</v>
      </c>
    </row>
    <row r="114" spans="2:26" x14ac:dyDescent="0.25">
      <c r="B114" s="2">
        <v>38896</v>
      </c>
      <c r="C114">
        <v>1246</v>
      </c>
      <c r="D114" s="2"/>
      <c r="E114" s="2">
        <v>38891</v>
      </c>
      <c r="F114">
        <v>4.5709999999999997</v>
      </c>
      <c r="G114" s="67">
        <v>99.619083333333336</v>
      </c>
      <c r="H114" s="92">
        <v>-1.0205541274299623E-4</v>
      </c>
      <c r="I114" s="7"/>
      <c r="J114" s="2">
        <v>38891</v>
      </c>
      <c r="K114">
        <v>4.96</v>
      </c>
      <c r="L114" s="67">
        <v>98.76</v>
      </c>
      <c r="M114" s="92">
        <v>-5.0627784528245456E-5</v>
      </c>
      <c r="P114" s="2">
        <v>38896</v>
      </c>
      <c r="Q114">
        <v>846.49</v>
      </c>
      <c r="R114">
        <v>2.7601402577710488E-3</v>
      </c>
      <c r="T114" s="68">
        <v>36917</v>
      </c>
      <c r="U114" s="69">
        <v>0.99985999999999997</v>
      </c>
      <c r="V114" s="70">
        <v>-1.4000000000002899E-4</v>
      </c>
      <c r="W114" s="70"/>
      <c r="Y114" s="2">
        <v>38896</v>
      </c>
      <c r="Z114">
        <v>15.79</v>
      </c>
    </row>
    <row r="115" spans="2:26" x14ac:dyDescent="0.25">
      <c r="B115" s="2">
        <v>38897</v>
      </c>
      <c r="C115">
        <v>1272.8699999999999</v>
      </c>
      <c r="D115" s="2"/>
      <c r="E115" s="2">
        <v>38894</v>
      </c>
      <c r="F115">
        <v>4.6929999999999996</v>
      </c>
      <c r="G115" s="67">
        <v>99.608916666666673</v>
      </c>
      <c r="H115" s="92">
        <v>-5.1032914556770059E-5</v>
      </c>
      <c r="I115" s="7"/>
      <c r="J115" s="2">
        <v>38894</v>
      </c>
      <c r="K115">
        <v>4.9800000000000004</v>
      </c>
      <c r="L115" s="67">
        <v>98.754999999999995</v>
      </c>
      <c r="M115" s="92">
        <v>-1.4176497392537346E-4</v>
      </c>
      <c r="P115" s="2">
        <v>38897</v>
      </c>
      <c r="Q115">
        <v>853.92</v>
      </c>
      <c r="R115">
        <v>8.7774220605085773E-3</v>
      </c>
      <c r="T115" s="68">
        <v>36920</v>
      </c>
      <c r="U115" s="69">
        <v>1.00424</v>
      </c>
      <c r="V115" s="70">
        <v>4.2400000000000215E-3</v>
      </c>
      <c r="W115" s="70"/>
      <c r="Y115" s="2">
        <v>38897</v>
      </c>
      <c r="Z115">
        <v>13.03</v>
      </c>
    </row>
    <row r="116" spans="2:26" x14ac:dyDescent="0.25">
      <c r="B116" s="2">
        <v>38898</v>
      </c>
      <c r="C116">
        <v>1270.2</v>
      </c>
      <c r="D116" s="2"/>
      <c r="E116" s="2">
        <v>38895</v>
      </c>
      <c r="F116">
        <v>4.7539999999999996</v>
      </c>
      <c r="G116" s="67">
        <v>99.603833333333327</v>
      </c>
      <c r="H116" s="92">
        <v>6.0238645433585702E-5</v>
      </c>
      <c r="I116" s="7"/>
      <c r="J116" s="2">
        <v>38895</v>
      </c>
      <c r="K116">
        <v>5.0359999999999996</v>
      </c>
      <c r="L116" s="67">
        <v>98.741</v>
      </c>
      <c r="M116" s="92">
        <v>1.063388055619896E-4</v>
      </c>
      <c r="P116" s="2">
        <v>38898</v>
      </c>
      <c r="Q116">
        <v>853.83</v>
      </c>
      <c r="R116">
        <v>-1.0539629005046347E-4</v>
      </c>
      <c r="T116" s="68">
        <v>36921</v>
      </c>
      <c r="U116" s="69">
        <v>1.0027999999999999</v>
      </c>
      <c r="V116" s="70">
        <v>2.7999999999999137E-3</v>
      </c>
      <c r="W116" s="70"/>
      <c r="Y116" s="2">
        <v>38898</v>
      </c>
      <c r="Z116">
        <v>13.08</v>
      </c>
    </row>
    <row r="117" spans="2:26" x14ac:dyDescent="0.25">
      <c r="B117" s="2">
        <v>38901</v>
      </c>
      <c r="C117">
        <v>1280.19</v>
      </c>
      <c r="D117" s="2"/>
      <c r="E117" s="2">
        <v>38896</v>
      </c>
      <c r="F117">
        <v>4.6820000000000004</v>
      </c>
      <c r="G117" s="67">
        <v>99.609833333333327</v>
      </c>
      <c r="H117" s="92">
        <v>9.1189122894519414E-5</v>
      </c>
      <c r="I117" s="7"/>
      <c r="J117" s="2">
        <v>38896</v>
      </c>
      <c r="K117">
        <v>4.9939999999999998</v>
      </c>
      <c r="L117" s="67">
        <v>98.751499999999993</v>
      </c>
      <c r="M117" s="92">
        <v>2.5316071148306918E-6</v>
      </c>
      <c r="P117" s="2">
        <v>38901</v>
      </c>
      <c r="Q117">
        <v>855.69</v>
      </c>
      <c r="R117">
        <v>2.1784195917220472E-3</v>
      </c>
      <c r="T117" s="68">
        <v>36922</v>
      </c>
      <c r="U117" s="69">
        <v>0.99890999999999996</v>
      </c>
      <c r="V117" s="70">
        <v>-1.0900000000000354E-3</v>
      </c>
      <c r="W117" s="70"/>
      <c r="Y117" s="2">
        <v>38901</v>
      </c>
      <c r="Z117">
        <v>13.05</v>
      </c>
    </row>
    <row r="118" spans="2:26" x14ac:dyDescent="0.25">
      <c r="B118" s="2">
        <v>38903</v>
      </c>
      <c r="C118">
        <v>1270.9100000000001</v>
      </c>
      <c r="D118" s="2"/>
      <c r="E118" s="2">
        <v>38897</v>
      </c>
      <c r="F118">
        <v>4.5730000000000004</v>
      </c>
      <c r="G118" s="67">
        <v>99.618916666666664</v>
      </c>
      <c r="H118" s="92">
        <v>8.6998202315946571E-5</v>
      </c>
      <c r="I118" s="7"/>
      <c r="J118" s="2">
        <v>38897</v>
      </c>
      <c r="K118">
        <v>4.9930000000000003</v>
      </c>
      <c r="L118" s="67">
        <v>98.751750000000001</v>
      </c>
      <c r="M118" s="92">
        <v>3.0379208469710761E-5</v>
      </c>
      <c r="P118" s="2">
        <v>38903</v>
      </c>
      <c r="Q118">
        <v>854.88</v>
      </c>
      <c r="R118">
        <v>-9.4660449461847485E-4</v>
      </c>
      <c r="T118" s="68">
        <v>36923</v>
      </c>
      <c r="U118" s="69">
        <v>1.00261</v>
      </c>
      <c r="V118" s="70">
        <v>2.6100000000000012E-3</v>
      </c>
      <c r="W118" s="70"/>
      <c r="Y118" s="2">
        <v>38903</v>
      </c>
      <c r="Z118">
        <v>14.15</v>
      </c>
    </row>
    <row r="119" spans="2:26" x14ac:dyDescent="0.25">
      <c r="B119" s="2">
        <v>38904</v>
      </c>
      <c r="C119">
        <v>1274.08</v>
      </c>
      <c r="D119" s="2"/>
      <c r="E119" s="2">
        <v>38898</v>
      </c>
      <c r="F119">
        <v>4.4690000000000003</v>
      </c>
      <c r="G119" s="67">
        <v>99.627583333333334</v>
      </c>
      <c r="H119" s="92">
        <v>-1.2714015780435073E-4</v>
      </c>
      <c r="I119" s="7"/>
      <c r="J119" s="2">
        <v>38898</v>
      </c>
      <c r="K119">
        <v>4.9809999999999999</v>
      </c>
      <c r="L119" s="67">
        <v>98.754750000000001</v>
      </c>
      <c r="M119" s="92">
        <v>-7.5945714003711196E-5</v>
      </c>
      <c r="P119" s="2">
        <v>38904</v>
      </c>
      <c r="Q119">
        <v>855.78</v>
      </c>
      <c r="R119">
        <v>1.0527793374508487E-3</v>
      </c>
      <c r="T119" s="68">
        <v>36924</v>
      </c>
      <c r="U119" s="69">
        <v>0.99295</v>
      </c>
      <c r="V119" s="70">
        <v>-7.0500000000000007E-3</v>
      </c>
      <c r="W119" s="70"/>
      <c r="Y119" s="2">
        <v>38904</v>
      </c>
      <c r="Z119">
        <v>13.65</v>
      </c>
    </row>
    <row r="120" spans="2:26" x14ac:dyDescent="0.25">
      <c r="B120" s="2">
        <v>38905</v>
      </c>
      <c r="C120">
        <v>1265.48</v>
      </c>
      <c r="D120" s="2"/>
      <c r="E120" s="2">
        <v>38901</v>
      </c>
      <c r="F120">
        <v>4.6210000000000004</v>
      </c>
      <c r="G120" s="67">
        <v>99.614916666666673</v>
      </c>
      <c r="H120" s="92">
        <v>8.3655476612598534E-7</v>
      </c>
      <c r="I120" s="7"/>
      <c r="J120" s="2">
        <v>38901</v>
      </c>
      <c r="K120">
        <v>5.0110000000000001</v>
      </c>
      <c r="L120" s="67">
        <v>98.747249999999994</v>
      </c>
      <c r="M120" s="92">
        <v>-1.417761000939155E-4</v>
      </c>
      <c r="P120" s="2">
        <v>38905</v>
      </c>
      <c r="Q120">
        <v>855.03</v>
      </c>
      <c r="R120">
        <v>-8.763934656103034E-4</v>
      </c>
      <c r="T120" s="68">
        <v>36927</v>
      </c>
      <c r="U120" s="69">
        <v>1.00353</v>
      </c>
      <c r="V120" s="70">
        <v>3.5300000000000331E-3</v>
      </c>
      <c r="W120" s="70"/>
      <c r="Y120" s="2">
        <v>38905</v>
      </c>
      <c r="Z120">
        <v>13.97</v>
      </c>
    </row>
    <row r="121" spans="2:26" x14ac:dyDescent="0.25">
      <c r="B121" s="2">
        <v>38908</v>
      </c>
      <c r="C121">
        <v>1267.3399999999999</v>
      </c>
      <c r="D121" s="2"/>
      <c r="E121" s="2">
        <v>38902</v>
      </c>
      <c r="F121">
        <v>4.62</v>
      </c>
      <c r="G121" s="67">
        <v>99.614999999999995</v>
      </c>
      <c r="H121" s="92">
        <v>7.6962974117078531E-5</v>
      </c>
      <c r="I121" s="7"/>
      <c r="J121" s="2">
        <v>38902</v>
      </c>
      <c r="K121">
        <v>5.0670000000000002</v>
      </c>
      <c r="L121" s="67">
        <v>98.733249999999998</v>
      </c>
      <c r="M121" s="92">
        <v>1.3419997822405882E-4</v>
      </c>
      <c r="P121" s="2">
        <v>38908</v>
      </c>
      <c r="Q121">
        <v>856.13</v>
      </c>
      <c r="R121">
        <v>1.28650456709134E-3</v>
      </c>
      <c r="T121" s="68">
        <v>36928</v>
      </c>
      <c r="U121" s="69">
        <v>0.99961999999999995</v>
      </c>
      <c r="V121" s="70">
        <v>-3.8000000000004697E-4</v>
      </c>
      <c r="W121" s="70"/>
      <c r="Y121" s="2">
        <v>38908</v>
      </c>
      <c r="Z121">
        <v>14.02</v>
      </c>
    </row>
    <row r="122" spans="2:26" x14ac:dyDescent="0.25">
      <c r="B122" s="2">
        <v>38909</v>
      </c>
      <c r="C122">
        <v>1272.52</v>
      </c>
      <c r="D122" s="2"/>
      <c r="E122" s="2">
        <v>38903</v>
      </c>
      <c r="F122">
        <v>4.5280000000000005</v>
      </c>
      <c r="G122" s="67">
        <v>99.62266666666666</v>
      </c>
      <c r="H122" s="92">
        <v>-5.9390767830569402E-5</v>
      </c>
      <c r="I122" s="7"/>
      <c r="J122" s="2">
        <v>38903</v>
      </c>
      <c r="K122">
        <v>5.0140000000000002</v>
      </c>
      <c r="L122" s="67">
        <v>98.746499999999997</v>
      </c>
      <c r="M122" s="92">
        <v>5.3166441342344939E-5</v>
      </c>
      <c r="P122" s="2">
        <v>38909</v>
      </c>
      <c r="Q122">
        <v>857.49</v>
      </c>
      <c r="R122">
        <v>1.5885437959188842E-3</v>
      </c>
      <c r="T122" s="68">
        <v>36929</v>
      </c>
      <c r="U122" s="69">
        <v>0.99683999999999995</v>
      </c>
      <c r="V122" s="70">
        <v>-3.1600000000000517E-3</v>
      </c>
      <c r="W122" s="70"/>
      <c r="Y122" s="2">
        <v>38909</v>
      </c>
      <c r="Z122">
        <v>13.14</v>
      </c>
    </row>
    <row r="123" spans="2:26" x14ac:dyDescent="0.25">
      <c r="B123" s="2">
        <v>38910</v>
      </c>
      <c r="C123">
        <v>1258.5999999999999</v>
      </c>
      <c r="D123" s="2"/>
      <c r="E123" s="2">
        <v>38904</v>
      </c>
      <c r="F123">
        <v>4.5990000000000002</v>
      </c>
      <c r="G123" s="67">
        <v>99.616749999999996</v>
      </c>
      <c r="H123" s="92">
        <v>-1.8989443709682696E-4</v>
      </c>
      <c r="I123" s="7"/>
      <c r="J123" s="2">
        <v>38904</v>
      </c>
      <c r="K123">
        <v>4.9930000000000003</v>
      </c>
      <c r="L123" s="67">
        <v>98.751750000000001</v>
      </c>
      <c r="M123" s="92">
        <v>-2.2784406352283071E-5</v>
      </c>
      <c r="P123" s="2">
        <v>38910</v>
      </c>
      <c r="Q123">
        <v>855.04</v>
      </c>
      <c r="R123">
        <v>-2.8571761769816684E-3</v>
      </c>
      <c r="T123" s="68">
        <v>36930</v>
      </c>
      <c r="U123" s="69">
        <v>0.99644999999999995</v>
      </c>
      <c r="V123" s="70">
        <v>-3.5500000000000531E-3</v>
      </c>
      <c r="W123" s="70"/>
      <c r="Y123" s="2">
        <v>38910</v>
      </c>
      <c r="Z123">
        <v>14.49</v>
      </c>
    </row>
    <row r="124" spans="2:26" x14ac:dyDescent="0.25">
      <c r="B124" s="2">
        <v>38911</v>
      </c>
      <c r="C124">
        <v>1242.29</v>
      </c>
      <c r="D124" s="2"/>
      <c r="E124" s="2">
        <v>38905</v>
      </c>
      <c r="F124">
        <v>4.8259999999999996</v>
      </c>
      <c r="G124" s="67">
        <v>99.597833333333327</v>
      </c>
      <c r="H124" s="92">
        <v>-8.3669825481358373E-6</v>
      </c>
      <c r="I124" s="7"/>
      <c r="J124" s="2">
        <v>38905</v>
      </c>
      <c r="K124">
        <v>5.0019999999999998</v>
      </c>
      <c r="L124" s="67">
        <v>98.749499999999998</v>
      </c>
      <c r="M124" s="92">
        <v>2.531658388260638E-6</v>
      </c>
      <c r="P124" s="2">
        <v>38911</v>
      </c>
      <c r="Q124">
        <v>849.15</v>
      </c>
      <c r="R124">
        <v>-6.8885666167664006E-3</v>
      </c>
      <c r="T124" s="68">
        <v>36931</v>
      </c>
      <c r="U124" s="69">
        <v>0.98938000000000004</v>
      </c>
      <c r="V124" s="70">
        <v>-1.0619999999999963E-2</v>
      </c>
      <c r="W124" s="70"/>
      <c r="Y124" s="2">
        <v>38911</v>
      </c>
      <c r="Z124">
        <v>17.79</v>
      </c>
    </row>
    <row r="125" spans="2:26" x14ac:dyDescent="0.25">
      <c r="B125" s="2">
        <v>38912</v>
      </c>
      <c r="C125">
        <v>1236.2</v>
      </c>
      <c r="D125" s="2"/>
      <c r="E125" s="2">
        <v>38908</v>
      </c>
      <c r="F125">
        <v>4.8360000000000003</v>
      </c>
      <c r="G125" s="67">
        <v>99.596999999999994</v>
      </c>
      <c r="H125" s="92">
        <v>-2.5101157665408103E-5</v>
      </c>
      <c r="I125" s="7"/>
      <c r="J125" s="2">
        <v>38908</v>
      </c>
      <c r="K125">
        <v>5.0010000000000003</v>
      </c>
      <c r="L125" s="67">
        <v>98.749750000000006</v>
      </c>
      <c r="M125" s="92">
        <v>-1.417725108165957E-4</v>
      </c>
      <c r="P125" s="2">
        <v>38912</v>
      </c>
      <c r="Q125">
        <v>849.26</v>
      </c>
      <c r="R125">
        <v>1.2954130601183778E-4</v>
      </c>
      <c r="T125" s="68">
        <v>36934</v>
      </c>
      <c r="U125" s="69">
        <v>1.00563</v>
      </c>
      <c r="V125" s="70">
        <v>5.6300000000000239E-3</v>
      </c>
      <c r="W125" s="70"/>
      <c r="Y125" s="2">
        <v>38912</v>
      </c>
      <c r="Z125">
        <v>18.05</v>
      </c>
    </row>
    <row r="126" spans="2:26" x14ac:dyDescent="0.25">
      <c r="B126" s="2">
        <v>38915</v>
      </c>
      <c r="C126">
        <v>1234.49</v>
      </c>
      <c r="D126" s="2"/>
      <c r="E126" s="2">
        <v>38909</v>
      </c>
      <c r="F126">
        <v>4.8659999999999997</v>
      </c>
      <c r="G126" s="67">
        <v>99.594499999999996</v>
      </c>
      <c r="H126" s="92">
        <v>1.7571251424541856E-5</v>
      </c>
      <c r="I126" s="7"/>
      <c r="J126" s="2">
        <v>38909</v>
      </c>
      <c r="K126">
        <v>5.0570000000000004</v>
      </c>
      <c r="L126" s="67">
        <v>98.735749999999996</v>
      </c>
      <c r="M126" s="92">
        <v>-2.5320109484083808E-5</v>
      </c>
      <c r="P126" s="2">
        <v>38915</v>
      </c>
      <c r="Q126">
        <v>849.29</v>
      </c>
      <c r="R126">
        <v>3.5324871064279506E-5</v>
      </c>
      <c r="T126" s="68">
        <v>36935</v>
      </c>
      <c r="U126" s="69">
        <v>0.99894000000000005</v>
      </c>
      <c r="V126" s="70">
        <v>-1.0599999999999499E-3</v>
      </c>
      <c r="W126" s="70"/>
      <c r="Y126" s="2">
        <v>38915</v>
      </c>
      <c r="Z126">
        <v>18.64</v>
      </c>
    </row>
    <row r="127" spans="2:26" x14ac:dyDescent="0.25">
      <c r="B127" s="2">
        <v>38916</v>
      </c>
      <c r="C127">
        <v>1236.8599999999999</v>
      </c>
      <c r="D127" s="2"/>
      <c r="E127" s="2">
        <v>38910</v>
      </c>
      <c r="F127">
        <v>4.8449999999999998</v>
      </c>
      <c r="G127" s="67">
        <v>99.596249999999998</v>
      </c>
      <c r="H127" s="92">
        <v>-2.0081077349742849E-5</v>
      </c>
      <c r="I127" s="7"/>
      <c r="J127" s="2">
        <v>38910</v>
      </c>
      <c r="K127">
        <v>5.0670000000000002</v>
      </c>
      <c r="L127" s="67">
        <v>98.733249999999998</v>
      </c>
      <c r="M127" s="92">
        <v>5.5705651338389117E-5</v>
      </c>
      <c r="P127" s="2">
        <v>38916</v>
      </c>
      <c r="Q127">
        <v>850.64</v>
      </c>
      <c r="R127">
        <v>1.5895630467803734E-3</v>
      </c>
      <c r="T127" s="68">
        <v>36936</v>
      </c>
      <c r="U127" s="69">
        <v>1.0006600000000001</v>
      </c>
      <c r="V127" s="70">
        <v>6.6000000000010495E-4</v>
      </c>
      <c r="W127" s="70"/>
      <c r="Y127" s="2">
        <v>38916</v>
      </c>
      <c r="Z127">
        <v>17.739999999999998</v>
      </c>
    </row>
    <row r="128" spans="2:26" x14ac:dyDescent="0.25">
      <c r="B128" s="2">
        <v>38917</v>
      </c>
      <c r="C128">
        <v>1259.81</v>
      </c>
      <c r="D128" s="2"/>
      <c r="E128" s="2">
        <v>38911</v>
      </c>
      <c r="F128">
        <v>4.8689999999999998</v>
      </c>
      <c r="G128" s="67">
        <v>99.594250000000002</v>
      </c>
      <c r="H128" s="92">
        <v>1.8408023890303937E-5</v>
      </c>
      <c r="I128" s="7"/>
      <c r="J128" s="2">
        <v>38911</v>
      </c>
      <c r="K128">
        <v>5.0449999999999999</v>
      </c>
      <c r="L128" s="67">
        <v>98.738749999999996</v>
      </c>
      <c r="M128" s="92">
        <v>-2.2787406160129642E-5</v>
      </c>
      <c r="P128" s="2">
        <v>38917</v>
      </c>
      <c r="Q128">
        <v>859.03</v>
      </c>
      <c r="R128">
        <v>9.8631618546036748E-3</v>
      </c>
      <c r="T128" s="68">
        <v>36937</v>
      </c>
      <c r="U128" s="69">
        <v>1.0031099999999999</v>
      </c>
      <c r="V128" s="70">
        <v>3.1099999999999461E-3</v>
      </c>
      <c r="W128" s="70"/>
      <c r="Y128" s="2">
        <v>38917</v>
      </c>
      <c r="Z128">
        <v>15.55</v>
      </c>
    </row>
    <row r="129" spans="2:26" x14ac:dyDescent="0.25">
      <c r="B129" s="2">
        <v>38918</v>
      </c>
      <c r="C129">
        <v>1249.1300000000001</v>
      </c>
      <c r="D129" s="2"/>
      <c r="E129" s="2">
        <v>38912</v>
      </c>
      <c r="F129">
        <v>4.8469999999999995</v>
      </c>
      <c r="G129" s="67">
        <v>99.59608333333334</v>
      </c>
      <c r="H129" s="92">
        <v>-1.5897546172038979E-5</v>
      </c>
      <c r="I129" s="7"/>
      <c r="J129" s="2">
        <v>38912</v>
      </c>
      <c r="K129">
        <v>5.0540000000000003</v>
      </c>
      <c r="L129" s="67">
        <v>98.736500000000007</v>
      </c>
      <c r="M129" s="92">
        <v>-5.0639834306531739E-5</v>
      </c>
      <c r="P129" s="2">
        <v>38918</v>
      </c>
      <c r="Q129">
        <v>859.18</v>
      </c>
      <c r="R129">
        <v>1.7461555475350998E-4</v>
      </c>
      <c r="T129" s="68">
        <v>36938</v>
      </c>
      <c r="U129" s="69">
        <v>0.99424000000000001</v>
      </c>
      <c r="V129" s="70">
        <v>-5.7599999999999874E-3</v>
      </c>
      <c r="W129" s="70"/>
      <c r="Y129" s="2">
        <v>38918</v>
      </c>
      <c r="Z129">
        <v>16.21</v>
      </c>
    </row>
    <row r="130" spans="2:26" x14ac:dyDescent="0.25">
      <c r="B130" s="2">
        <v>38919</v>
      </c>
      <c r="C130">
        <v>1240.29</v>
      </c>
      <c r="D130" s="2"/>
      <c r="E130" s="2">
        <v>38915</v>
      </c>
      <c r="F130">
        <v>4.8659999999999997</v>
      </c>
      <c r="G130" s="67">
        <v>99.594499999999996</v>
      </c>
      <c r="H130" s="92">
        <v>-1.6734525166151037E-5</v>
      </c>
      <c r="I130" s="7"/>
      <c r="J130" s="2">
        <v>38915</v>
      </c>
      <c r="K130">
        <v>5.0739999999999998</v>
      </c>
      <c r="L130" s="67">
        <v>98.731499999999997</v>
      </c>
      <c r="M130" s="92">
        <v>-1.4179871672159727E-4</v>
      </c>
      <c r="P130" s="2">
        <v>38919</v>
      </c>
      <c r="Q130">
        <v>858.09</v>
      </c>
      <c r="R130">
        <v>-1.2686515049231684E-3</v>
      </c>
      <c r="T130" s="68">
        <v>36942</v>
      </c>
      <c r="U130" s="69">
        <v>0.99129</v>
      </c>
      <c r="V130" s="70">
        <v>-8.7099999999999955E-3</v>
      </c>
      <c r="W130" s="70"/>
      <c r="Y130" s="2">
        <v>38919</v>
      </c>
      <c r="Z130">
        <v>17.399999999999999</v>
      </c>
    </row>
    <row r="131" spans="2:26" x14ac:dyDescent="0.25">
      <c r="B131" s="2">
        <v>38922</v>
      </c>
      <c r="C131">
        <v>1260.9100000000001</v>
      </c>
      <c r="D131" s="2"/>
      <c r="E131" s="2">
        <v>38916</v>
      </c>
      <c r="F131">
        <v>4.8860000000000001</v>
      </c>
      <c r="G131" s="67">
        <v>99.592833333333331</v>
      </c>
      <c r="H131" s="92">
        <v>5.1877896167340509E-5</v>
      </c>
      <c r="I131" s="7"/>
      <c r="J131" s="2">
        <v>38916</v>
      </c>
      <c r="K131">
        <v>5.13</v>
      </c>
      <c r="L131" s="67">
        <v>98.717500000000001</v>
      </c>
      <c r="M131" s="92">
        <v>5.5714538962137183E-5</v>
      </c>
      <c r="P131" s="2">
        <v>38922</v>
      </c>
      <c r="Q131">
        <v>865.72</v>
      </c>
      <c r="R131">
        <v>8.8918411821603538E-3</v>
      </c>
      <c r="T131" s="68">
        <v>36943</v>
      </c>
      <c r="U131" s="69">
        <v>0.99170999999999998</v>
      </c>
      <c r="V131" s="70">
        <v>-8.2900000000000196E-3</v>
      </c>
      <c r="W131" s="70"/>
      <c r="Y131" s="2">
        <v>38922</v>
      </c>
      <c r="Z131">
        <v>14.98</v>
      </c>
    </row>
    <row r="132" spans="2:26" x14ac:dyDescent="0.25">
      <c r="B132" s="2">
        <v>38923</v>
      </c>
      <c r="C132">
        <v>1268.8800000000001</v>
      </c>
      <c r="D132" s="2"/>
      <c r="E132" s="2">
        <v>38917</v>
      </c>
      <c r="F132">
        <v>4.8239999999999998</v>
      </c>
      <c r="G132" s="67">
        <v>99.597999999999999</v>
      </c>
      <c r="H132" s="92">
        <v>-2.9284389914119302E-5</v>
      </c>
      <c r="I132" s="7"/>
      <c r="J132" s="2">
        <v>38917</v>
      </c>
      <c r="K132">
        <v>5.1079999999999997</v>
      </c>
      <c r="L132" s="67">
        <v>98.722999999999999</v>
      </c>
      <c r="M132" s="92">
        <v>5.3179097069699921E-5</v>
      </c>
      <c r="P132" s="2">
        <v>38923</v>
      </c>
      <c r="Q132">
        <v>867.56</v>
      </c>
      <c r="R132">
        <v>2.1253985122209329E-3</v>
      </c>
      <c r="T132" s="68">
        <v>36944</v>
      </c>
      <c r="U132" s="69">
        <v>0.99926000000000004</v>
      </c>
      <c r="V132" s="70">
        <v>-7.3999999999996291E-4</v>
      </c>
      <c r="W132" s="70"/>
      <c r="Y132" s="2">
        <v>38923</v>
      </c>
      <c r="Z132">
        <v>14.85</v>
      </c>
    </row>
    <row r="133" spans="2:26" x14ac:dyDescent="0.25">
      <c r="B133" s="2">
        <v>38924</v>
      </c>
      <c r="C133">
        <v>1268.4000000000001</v>
      </c>
      <c r="D133" s="2"/>
      <c r="E133" s="2">
        <v>38918</v>
      </c>
      <c r="F133">
        <v>4.859</v>
      </c>
      <c r="G133" s="67">
        <v>99.595083333333335</v>
      </c>
      <c r="H133" s="92">
        <v>1.0040656290843941E-5</v>
      </c>
      <c r="I133" s="7"/>
      <c r="J133" s="2">
        <v>38918</v>
      </c>
      <c r="K133">
        <v>5.0869999999999997</v>
      </c>
      <c r="L133" s="67">
        <v>98.728250000000003</v>
      </c>
      <c r="M133" s="92">
        <v>3.2918642840273904E-5</v>
      </c>
      <c r="P133" s="2">
        <v>38924</v>
      </c>
      <c r="Q133">
        <v>867.92</v>
      </c>
      <c r="R133">
        <v>4.1495689058979046E-4</v>
      </c>
      <c r="T133" s="68">
        <v>36945</v>
      </c>
      <c r="U133" s="69">
        <v>0.99658999999999998</v>
      </c>
      <c r="V133" s="70">
        <v>-3.4100000000000241E-3</v>
      </c>
      <c r="W133" s="70"/>
      <c r="Y133" s="2">
        <v>38924</v>
      </c>
      <c r="Z133">
        <v>14.62</v>
      </c>
    </row>
    <row r="134" spans="2:26" x14ac:dyDescent="0.25">
      <c r="B134" s="2">
        <v>38925</v>
      </c>
      <c r="C134">
        <v>1263.2</v>
      </c>
      <c r="D134" s="2"/>
      <c r="E134" s="2">
        <v>38919</v>
      </c>
      <c r="F134">
        <v>4.8469999999999995</v>
      </c>
      <c r="G134" s="67">
        <v>99.59608333333334</v>
      </c>
      <c r="H134" s="92">
        <v>-1.5897546172038979E-5</v>
      </c>
      <c r="I134" s="7"/>
      <c r="J134" s="2">
        <v>38919</v>
      </c>
      <c r="K134">
        <v>5.0739999999999998</v>
      </c>
      <c r="L134" s="67">
        <v>98.731499999999997</v>
      </c>
      <c r="M134" s="92">
        <v>-2.5321199414563011E-5</v>
      </c>
      <c r="P134" s="2">
        <v>38925</v>
      </c>
      <c r="Q134">
        <v>866.91</v>
      </c>
      <c r="R134">
        <v>-1.1637017236612035E-3</v>
      </c>
      <c r="T134" s="68">
        <v>36948</v>
      </c>
      <c r="U134" s="69">
        <v>1.0097</v>
      </c>
      <c r="V134" s="70">
        <v>9.7000000000000419E-3</v>
      </c>
      <c r="W134" s="70"/>
      <c r="Y134" s="2">
        <v>38925</v>
      </c>
      <c r="Z134">
        <v>14.94</v>
      </c>
    </row>
    <row r="135" spans="2:26" x14ac:dyDescent="0.25">
      <c r="B135" s="2">
        <v>38926</v>
      </c>
      <c r="C135">
        <v>1278.55</v>
      </c>
      <c r="D135" s="2"/>
      <c r="E135" s="2">
        <v>38922</v>
      </c>
      <c r="F135">
        <v>4.8659999999999997</v>
      </c>
      <c r="G135" s="67">
        <v>99.594499999999996</v>
      </c>
      <c r="H135" s="92">
        <v>-8.3672625831310299E-6</v>
      </c>
      <c r="I135" s="7"/>
      <c r="J135" s="2">
        <v>38922</v>
      </c>
      <c r="K135">
        <v>5.0839999999999996</v>
      </c>
      <c r="L135" s="67">
        <v>98.728999999999999</v>
      </c>
      <c r="M135" s="92">
        <v>-1.1648046673218282E-4</v>
      </c>
      <c r="P135" s="2">
        <v>38926</v>
      </c>
      <c r="Q135">
        <v>869.81</v>
      </c>
      <c r="R135">
        <v>3.3452146128201132E-3</v>
      </c>
      <c r="T135" s="68">
        <v>36949</v>
      </c>
      <c r="U135" s="69">
        <v>0.99826999999999999</v>
      </c>
      <c r="V135" s="70">
        <v>-1.7300000000000093E-3</v>
      </c>
      <c r="W135" s="70"/>
      <c r="Y135" s="2">
        <v>38926</v>
      </c>
      <c r="Z135">
        <v>14.33</v>
      </c>
    </row>
    <row r="136" spans="2:26" x14ac:dyDescent="0.25">
      <c r="B136" s="2">
        <v>38929</v>
      </c>
      <c r="C136">
        <v>1276.6600000000001</v>
      </c>
      <c r="D136" s="2"/>
      <c r="E136" s="2">
        <v>38923</v>
      </c>
      <c r="F136">
        <v>4.8760000000000003</v>
      </c>
      <c r="G136" s="67">
        <v>99.593666666666664</v>
      </c>
      <c r="H136" s="92">
        <v>-1.6734665189588327E-5</v>
      </c>
      <c r="I136" s="7"/>
      <c r="J136" s="2">
        <v>38923</v>
      </c>
      <c r="K136">
        <v>5.13</v>
      </c>
      <c r="L136" s="67">
        <v>98.717500000000001</v>
      </c>
      <c r="M136" s="92">
        <v>8.1039329399512638E-5</v>
      </c>
      <c r="P136" s="2">
        <v>38929</v>
      </c>
      <c r="Q136">
        <v>870.08</v>
      </c>
      <c r="R136">
        <v>3.1041261884801052E-4</v>
      </c>
      <c r="T136" s="68">
        <v>36950</v>
      </c>
      <c r="U136" s="69">
        <v>0.99339999999999995</v>
      </c>
      <c r="V136" s="70">
        <v>-6.6000000000000503E-3</v>
      </c>
      <c r="W136" s="70"/>
      <c r="Y136" s="2">
        <v>38929</v>
      </c>
      <c r="Z136">
        <v>14.95</v>
      </c>
    </row>
    <row r="137" spans="2:26" x14ac:dyDescent="0.25">
      <c r="B137" s="2">
        <v>38930</v>
      </c>
      <c r="C137">
        <v>1270.92</v>
      </c>
      <c r="D137" s="2"/>
      <c r="E137" s="2">
        <v>38924</v>
      </c>
      <c r="F137">
        <v>4.8959999999999999</v>
      </c>
      <c r="G137" s="67">
        <v>99.591999999999999</v>
      </c>
      <c r="H137" s="92">
        <v>-9.7062682410831158E-5</v>
      </c>
      <c r="I137" s="7"/>
      <c r="J137" s="2">
        <v>38924</v>
      </c>
      <c r="K137">
        <v>5.0979999999999999</v>
      </c>
      <c r="L137" s="67">
        <v>98.725499999999997</v>
      </c>
      <c r="M137" s="92">
        <v>2.5322738299582426E-6</v>
      </c>
      <c r="P137" s="2">
        <v>38930</v>
      </c>
      <c r="Q137">
        <v>869.98</v>
      </c>
      <c r="R137">
        <v>-1.1493196027956287E-4</v>
      </c>
      <c r="T137" s="68">
        <v>36951</v>
      </c>
      <c r="U137" s="69">
        <v>1.00071</v>
      </c>
      <c r="V137" s="70">
        <v>7.0999999999998842E-4</v>
      </c>
      <c r="W137" s="70"/>
      <c r="Y137" s="2">
        <v>38930</v>
      </c>
      <c r="Z137">
        <v>15.05</v>
      </c>
    </row>
    <row r="138" spans="2:26" x14ac:dyDescent="0.25">
      <c r="B138" s="2">
        <v>38931</v>
      </c>
      <c r="C138">
        <v>1278.55</v>
      </c>
      <c r="D138" s="2"/>
      <c r="E138" s="2">
        <v>38925</v>
      </c>
      <c r="F138">
        <v>5.0119999999999996</v>
      </c>
      <c r="G138" s="67">
        <v>99.582333333333338</v>
      </c>
      <c r="H138" s="92">
        <v>4.4351909809892121E-5</v>
      </c>
      <c r="I138" s="7"/>
      <c r="J138" s="2">
        <v>38925</v>
      </c>
      <c r="K138">
        <v>5.0970000000000004</v>
      </c>
      <c r="L138" s="67">
        <v>98.725750000000005</v>
      </c>
      <c r="M138" s="92">
        <v>1.0888749895543448E-4</v>
      </c>
      <c r="P138" s="2">
        <v>38931</v>
      </c>
      <c r="Q138">
        <v>871.44</v>
      </c>
      <c r="R138">
        <v>1.6781994988390725E-3</v>
      </c>
      <c r="T138" s="68">
        <v>36952</v>
      </c>
      <c r="U138" s="69">
        <v>0.99870999999999999</v>
      </c>
      <c r="V138" s="70">
        <v>-1.2900000000000134E-3</v>
      </c>
      <c r="W138" s="70"/>
      <c r="Y138" s="2">
        <v>38931</v>
      </c>
      <c r="Z138">
        <v>14.34</v>
      </c>
    </row>
    <row r="139" spans="2:26" x14ac:dyDescent="0.25">
      <c r="B139" s="2">
        <v>38932</v>
      </c>
      <c r="C139">
        <v>1280.27</v>
      </c>
      <c r="D139" s="2"/>
      <c r="E139" s="2">
        <v>38926</v>
      </c>
      <c r="F139">
        <v>4.9589999999999996</v>
      </c>
      <c r="G139" s="67">
        <v>99.586749999999995</v>
      </c>
      <c r="H139" s="92">
        <v>-4.1839568684198802E-5</v>
      </c>
      <c r="I139" s="7"/>
      <c r="J139" s="2">
        <v>38926</v>
      </c>
      <c r="K139">
        <v>5.0540000000000003</v>
      </c>
      <c r="L139" s="67">
        <v>98.736500000000007</v>
      </c>
      <c r="M139" s="92">
        <v>-5.0639834306531739E-5</v>
      </c>
      <c r="P139" s="2">
        <v>38932</v>
      </c>
      <c r="Q139">
        <v>871.69</v>
      </c>
      <c r="R139">
        <v>2.8688148352151721E-4</v>
      </c>
      <c r="T139" s="68">
        <v>36955</v>
      </c>
      <c r="U139" s="69">
        <v>1.0046999999999999</v>
      </c>
      <c r="V139" s="70">
        <v>4.6999999999999265E-3</v>
      </c>
      <c r="W139" s="70"/>
      <c r="Y139" s="2">
        <v>38932</v>
      </c>
      <c r="Z139">
        <v>14.46</v>
      </c>
    </row>
    <row r="140" spans="2:26" x14ac:dyDescent="0.25">
      <c r="B140" s="2">
        <v>38933</v>
      </c>
      <c r="C140">
        <v>1279.3599999999999</v>
      </c>
      <c r="D140" s="2"/>
      <c r="E140" s="2">
        <v>38929</v>
      </c>
      <c r="F140">
        <v>5.0090000000000003</v>
      </c>
      <c r="G140" s="67">
        <v>99.582583333333332</v>
      </c>
      <c r="H140" s="92">
        <v>-1.0209281910911194E-4</v>
      </c>
      <c r="I140" s="7"/>
      <c r="J140" s="2">
        <v>38929</v>
      </c>
      <c r="K140">
        <v>5.0739999999999998</v>
      </c>
      <c r="L140" s="67">
        <v>98.731499999999997</v>
      </c>
      <c r="M140" s="92">
        <v>-8.862419795097054E-5</v>
      </c>
      <c r="P140" s="2">
        <v>38933</v>
      </c>
      <c r="Q140">
        <v>872.41</v>
      </c>
      <c r="R140">
        <v>8.2598171368242213E-4</v>
      </c>
      <c r="T140" s="68">
        <v>36956</v>
      </c>
      <c r="U140" s="69">
        <v>1.00407</v>
      </c>
      <c r="V140" s="70">
        <v>4.070000000000018E-3</v>
      </c>
      <c r="W140" s="70"/>
      <c r="Y140" s="2">
        <v>38933</v>
      </c>
      <c r="Z140">
        <v>14.34</v>
      </c>
    </row>
    <row r="141" spans="2:26" x14ac:dyDescent="0.25">
      <c r="B141" s="2">
        <v>38936</v>
      </c>
      <c r="C141">
        <v>1275.77</v>
      </c>
      <c r="D141" s="2"/>
      <c r="E141" s="2">
        <v>38930</v>
      </c>
      <c r="F141">
        <v>5.1310000000000002</v>
      </c>
      <c r="G141" s="67">
        <v>99.572416666666669</v>
      </c>
      <c r="H141" s="92">
        <v>-7.5322064594374183E-6</v>
      </c>
      <c r="I141" s="7"/>
      <c r="J141" s="2">
        <v>38930</v>
      </c>
      <c r="K141">
        <v>5.109</v>
      </c>
      <c r="L141" s="67">
        <v>98.722750000000005</v>
      </c>
      <c r="M141" s="92">
        <v>2.5323443684222013E-6</v>
      </c>
      <c r="P141" s="2">
        <v>38936</v>
      </c>
      <c r="Q141">
        <v>872.54</v>
      </c>
      <c r="R141">
        <v>1.4901250558785328E-4</v>
      </c>
      <c r="T141" s="68">
        <v>36957</v>
      </c>
      <c r="U141" s="69">
        <v>1.0024500000000001</v>
      </c>
      <c r="V141" s="70">
        <v>2.4500000000000632E-3</v>
      </c>
      <c r="W141" s="70"/>
      <c r="Y141" s="2">
        <v>38936</v>
      </c>
      <c r="Z141">
        <v>15.23</v>
      </c>
    </row>
    <row r="142" spans="2:26" x14ac:dyDescent="0.25">
      <c r="B142" s="2">
        <v>38937</v>
      </c>
      <c r="C142">
        <v>1271.48</v>
      </c>
      <c r="D142" s="2"/>
      <c r="E142" s="2">
        <v>38931</v>
      </c>
      <c r="F142">
        <v>5.14</v>
      </c>
      <c r="G142" s="67">
        <v>99.571666666666673</v>
      </c>
      <c r="H142" s="92">
        <v>-2.9292134643532641E-5</v>
      </c>
      <c r="I142" s="7"/>
      <c r="J142" s="2">
        <v>38931</v>
      </c>
      <c r="K142">
        <v>5.1079999999999997</v>
      </c>
      <c r="L142" s="67">
        <v>98.722999999999999</v>
      </c>
      <c r="M142" s="92">
        <v>0</v>
      </c>
      <c r="P142" s="2">
        <v>38937</v>
      </c>
      <c r="Q142">
        <v>872.69</v>
      </c>
      <c r="R142">
        <v>1.7191188942633495E-4</v>
      </c>
      <c r="T142" s="68">
        <v>36958</v>
      </c>
      <c r="U142" s="69">
        <v>1.00047</v>
      </c>
      <c r="V142" s="70">
        <v>4.6999999999997044E-4</v>
      </c>
      <c r="W142" s="70"/>
      <c r="Y142" s="2">
        <v>38937</v>
      </c>
      <c r="Z142">
        <v>15.23</v>
      </c>
    </row>
    <row r="143" spans="2:26" x14ac:dyDescent="0.25">
      <c r="B143" s="2">
        <v>38938</v>
      </c>
      <c r="C143">
        <v>1265.95</v>
      </c>
      <c r="D143" s="2"/>
      <c r="E143" s="2">
        <v>38932</v>
      </c>
      <c r="F143">
        <v>5.1749999999999998</v>
      </c>
      <c r="G143" s="67">
        <v>99.568749999999994</v>
      </c>
      <c r="H143" s="92">
        <v>1.8412738267192807E-5</v>
      </c>
      <c r="I143" s="7"/>
      <c r="J143" s="2">
        <v>38932</v>
      </c>
      <c r="K143">
        <v>5.1079999999999997</v>
      </c>
      <c r="L143" s="67">
        <v>98.722999999999999</v>
      </c>
      <c r="M143" s="92">
        <v>8.6099490493651842E-5</v>
      </c>
      <c r="P143" s="2">
        <v>38938</v>
      </c>
      <c r="Q143">
        <v>872.59</v>
      </c>
      <c r="R143">
        <v>-1.1458822720555872E-4</v>
      </c>
      <c r="T143" s="68">
        <v>36959</v>
      </c>
      <c r="U143" s="69">
        <v>0.99207999999999996</v>
      </c>
      <c r="V143" s="70">
        <v>-7.9200000000000381E-3</v>
      </c>
      <c r="W143" s="70"/>
      <c r="Y143" s="2">
        <v>38938</v>
      </c>
      <c r="Z143">
        <v>15.2</v>
      </c>
    </row>
    <row r="144" spans="2:26" x14ac:dyDescent="0.25">
      <c r="B144" s="2">
        <v>38939</v>
      </c>
      <c r="C144">
        <v>1271.81</v>
      </c>
      <c r="D144" s="2"/>
      <c r="E144" s="2">
        <v>38933</v>
      </c>
      <c r="F144">
        <v>5.1529999999999996</v>
      </c>
      <c r="G144" s="67">
        <v>99.570583333333332</v>
      </c>
      <c r="H144" s="92">
        <v>-2.5107817151481804E-5</v>
      </c>
      <c r="I144" s="7"/>
      <c r="J144" s="2">
        <v>38933</v>
      </c>
      <c r="K144">
        <v>5.0739999999999998</v>
      </c>
      <c r="L144" s="67">
        <v>98.731499999999997</v>
      </c>
      <c r="M144" s="92">
        <v>-7.8495718185189745E-5</v>
      </c>
      <c r="P144" s="2">
        <v>38939</v>
      </c>
      <c r="Q144">
        <v>873.75</v>
      </c>
      <c r="R144">
        <v>1.3293757663965788E-3</v>
      </c>
      <c r="T144" s="68">
        <v>36962</v>
      </c>
      <c r="U144" s="69">
        <v>0.97152000000000005</v>
      </c>
      <c r="V144" s="70">
        <v>-2.847999999999995E-2</v>
      </c>
      <c r="W144" s="70"/>
      <c r="Y144" s="2">
        <v>38939</v>
      </c>
      <c r="Z144">
        <v>14.46</v>
      </c>
    </row>
    <row r="145" spans="2:26" x14ac:dyDescent="0.25">
      <c r="B145" s="2">
        <v>38940</v>
      </c>
      <c r="C145">
        <v>1266.74</v>
      </c>
      <c r="D145" s="2"/>
      <c r="E145" s="2">
        <v>38936</v>
      </c>
      <c r="F145">
        <v>5.1829999999999998</v>
      </c>
      <c r="G145" s="67">
        <v>99.568083333333334</v>
      </c>
      <c r="H145" s="92">
        <v>1.8412861551242443E-5</v>
      </c>
      <c r="I145" s="7"/>
      <c r="J145" s="2">
        <v>38936</v>
      </c>
      <c r="K145">
        <v>5.1050000000000004</v>
      </c>
      <c r="L145" s="67">
        <v>98.723749999999995</v>
      </c>
      <c r="M145" s="92">
        <v>1.5193912305866419E-5</v>
      </c>
      <c r="P145" s="2">
        <v>38940</v>
      </c>
      <c r="Q145">
        <v>873.88</v>
      </c>
      <c r="R145">
        <v>1.4878397711015623E-4</v>
      </c>
      <c r="T145" s="68">
        <v>36963</v>
      </c>
      <c r="U145" s="69">
        <v>1.0052300000000001</v>
      </c>
      <c r="V145" s="70">
        <v>5.2300000000000679E-3</v>
      </c>
      <c r="W145" s="70"/>
      <c r="Y145" s="2">
        <v>38940</v>
      </c>
      <c r="Z145">
        <v>14.3</v>
      </c>
    </row>
    <row r="146" spans="2:26" x14ac:dyDescent="0.25">
      <c r="B146" s="2">
        <v>38943</v>
      </c>
      <c r="C146">
        <v>1268.21</v>
      </c>
      <c r="D146" s="2"/>
      <c r="E146" s="2">
        <v>38937</v>
      </c>
      <c r="F146">
        <v>5.1609999999999996</v>
      </c>
      <c r="G146" s="67">
        <v>99.569916666666671</v>
      </c>
      <c r="H146" s="92">
        <v>2.5944918101927783E-5</v>
      </c>
      <c r="I146" s="7"/>
      <c r="J146" s="2">
        <v>38937</v>
      </c>
      <c r="K146">
        <v>5.0990000000000002</v>
      </c>
      <c r="L146" s="67">
        <v>98.725250000000003</v>
      </c>
      <c r="M146" s="92">
        <v>8.1032967756522467E-5</v>
      </c>
      <c r="P146" s="2">
        <v>38943</v>
      </c>
      <c r="Q146">
        <v>874.86</v>
      </c>
      <c r="R146">
        <v>1.1214354373598745E-3</v>
      </c>
      <c r="T146" s="68">
        <v>36964</v>
      </c>
      <c r="U146" s="69">
        <v>0.99117999999999995</v>
      </c>
      <c r="V146" s="70">
        <v>-8.82000000000005E-3</v>
      </c>
      <c r="W146" s="70"/>
      <c r="Y146" s="2">
        <v>38943</v>
      </c>
      <c r="Z146">
        <v>14.26</v>
      </c>
    </row>
    <row r="147" spans="2:26" x14ac:dyDescent="0.25">
      <c r="B147" s="2">
        <v>38944</v>
      </c>
      <c r="C147">
        <v>1285.58</v>
      </c>
      <c r="D147" s="2"/>
      <c r="E147" s="2">
        <v>38938</v>
      </c>
      <c r="F147">
        <v>5.13</v>
      </c>
      <c r="G147" s="67">
        <v>99.572500000000005</v>
      </c>
      <c r="H147" s="92">
        <v>5.0214667703940563E-6</v>
      </c>
      <c r="I147" s="7"/>
      <c r="J147" s="2">
        <v>38938</v>
      </c>
      <c r="K147">
        <v>5.0670000000000002</v>
      </c>
      <c r="L147" s="67">
        <v>98.733249999999998</v>
      </c>
      <c r="M147" s="92">
        <v>5.5705651338389117E-5</v>
      </c>
      <c r="P147" s="2">
        <v>38944</v>
      </c>
      <c r="Q147">
        <v>875.66</v>
      </c>
      <c r="R147">
        <v>9.1443202340935059E-4</v>
      </c>
      <c r="T147" s="68">
        <v>36965</v>
      </c>
      <c r="U147" s="69">
        <v>1.0041800000000001</v>
      </c>
      <c r="V147" s="70">
        <v>4.1800000000000725E-3</v>
      </c>
      <c r="W147" s="70"/>
      <c r="Y147" s="2">
        <v>38944</v>
      </c>
      <c r="Z147">
        <v>13.42</v>
      </c>
    </row>
    <row r="148" spans="2:26" x14ac:dyDescent="0.25">
      <c r="B148" s="2">
        <v>38945</v>
      </c>
      <c r="C148">
        <v>1295.43</v>
      </c>
      <c r="D148" s="2"/>
      <c r="E148" s="2">
        <v>38939</v>
      </c>
      <c r="F148">
        <v>5.1239999999999997</v>
      </c>
      <c r="G148" s="67">
        <v>99.572999999999993</v>
      </c>
      <c r="H148" s="92">
        <v>1.6738138519656331E-6</v>
      </c>
      <c r="I148" s="7"/>
      <c r="J148" s="2">
        <v>38939</v>
      </c>
      <c r="K148">
        <v>5.0449999999999999</v>
      </c>
      <c r="L148" s="67">
        <v>98.738749999999996</v>
      </c>
      <c r="M148" s="92">
        <v>-4.8106746338150153E-5</v>
      </c>
      <c r="P148" s="2">
        <v>38945</v>
      </c>
      <c r="Q148">
        <v>875.76</v>
      </c>
      <c r="R148">
        <v>1.1419957517766477E-4</v>
      </c>
      <c r="T148" s="68">
        <v>36966</v>
      </c>
      <c r="U148" s="69">
        <v>0.99629000000000001</v>
      </c>
      <c r="V148" s="70">
        <v>-3.7099999999999911E-3</v>
      </c>
      <c r="W148" s="70"/>
      <c r="Y148" s="2">
        <v>38945</v>
      </c>
      <c r="Z148">
        <v>12.41</v>
      </c>
    </row>
    <row r="149" spans="2:26" x14ac:dyDescent="0.25">
      <c r="B149" s="2">
        <v>38946</v>
      </c>
      <c r="C149">
        <v>1297.48</v>
      </c>
      <c r="D149" s="2"/>
      <c r="E149" s="2">
        <v>38940</v>
      </c>
      <c r="F149">
        <v>5.1219999999999999</v>
      </c>
      <c r="G149" s="67">
        <v>99.573166666666665</v>
      </c>
      <c r="H149" s="92">
        <v>-2.5107165752435989E-5</v>
      </c>
      <c r="I149" s="7"/>
      <c r="J149" s="2">
        <v>38940</v>
      </c>
      <c r="K149">
        <v>5.0640000000000001</v>
      </c>
      <c r="L149" s="67">
        <v>98.733999999999995</v>
      </c>
      <c r="M149" s="92">
        <v>-5.0641116535299346E-5</v>
      </c>
      <c r="P149" s="2">
        <v>38946</v>
      </c>
      <c r="Q149">
        <v>876.14</v>
      </c>
      <c r="R149">
        <v>4.3390883347038667E-4</v>
      </c>
      <c r="T149" s="68">
        <v>36969</v>
      </c>
      <c r="U149" s="69">
        <v>1.00674</v>
      </c>
      <c r="V149" s="70">
        <v>6.7399999999999682E-3</v>
      </c>
      <c r="W149" s="70"/>
      <c r="Y149" s="2">
        <v>38946</v>
      </c>
      <c r="Z149">
        <v>12.24</v>
      </c>
    </row>
    <row r="150" spans="2:26" x14ac:dyDescent="0.25">
      <c r="B150" s="2">
        <v>38947</v>
      </c>
      <c r="C150">
        <v>1302.3</v>
      </c>
      <c r="D150" s="2"/>
      <c r="E150" s="2">
        <v>38943</v>
      </c>
      <c r="F150">
        <v>5.1520000000000001</v>
      </c>
      <c r="G150" s="67">
        <v>99.570666666666668</v>
      </c>
      <c r="H150" s="92">
        <v>1.7575457296636898E-5</v>
      </c>
      <c r="I150" s="7"/>
      <c r="J150" s="2">
        <v>38943</v>
      </c>
      <c r="K150">
        <v>5.0839999999999996</v>
      </c>
      <c r="L150" s="67">
        <v>98.728999999999999</v>
      </c>
      <c r="M150" s="92">
        <v>-1.0128736237624558E-5</v>
      </c>
      <c r="P150" s="2">
        <v>38947</v>
      </c>
      <c r="Q150">
        <v>878.12</v>
      </c>
      <c r="R150">
        <v>2.2599127993243595E-3</v>
      </c>
      <c r="T150" s="68">
        <v>36970</v>
      </c>
      <c r="U150" s="69">
        <v>0.98809999999999998</v>
      </c>
      <c r="V150" s="70">
        <v>-1.1900000000000022E-2</v>
      </c>
      <c r="W150" s="70"/>
      <c r="Y150" s="2">
        <v>38947</v>
      </c>
      <c r="Z150">
        <v>11.64</v>
      </c>
    </row>
    <row r="151" spans="2:26" x14ac:dyDescent="0.25">
      <c r="B151" s="2">
        <v>38950</v>
      </c>
      <c r="C151">
        <v>1297.52</v>
      </c>
      <c r="D151" s="2"/>
      <c r="E151" s="2">
        <v>38944</v>
      </c>
      <c r="F151">
        <v>5.1310000000000002</v>
      </c>
      <c r="G151" s="67">
        <v>99.572416666666669</v>
      </c>
      <c r="H151" s="92">
        <v>9.2060301171148495E-6</v>
      </c>
      <c r="I151" s="7"/>
      <c r="J151" s="2">
        <v>38944</v>
      </c>
      <c r="K151">
        <v>5.0880000000000001</v>
      </c>
      <c r="L151" s="67">
        <v>98.727999999999994</v>
      </c>
      <c r="M151" s="92">
        <v>5.317640385715805E-5</v>
      </c>
      <c r="P151" s="2">
        <v>38950</v>
      </c>
      <c r="Q151">
        <v>877.77</v>
      </c>
      <c r="R151">
        <v>-3.9857878194327068E-4</v>
      </c>
      <c r="T151" s="68">
        <v>36971</v>
      </c>
      <c r="U151" s="69">
        <v>0.99114000000000002</v>
      </c>
      <c r="V151" s="70">
        <v>-8.859999999999979E-3</v>
      </c>
      <c r="W151" s="70"/>
      <c r="Y151" s="2">
        <v>38950</v>
      </c>
      <c r="Z151">
        <v>12.22</v>
      </c>
    </row>
    <row r="152" spans="2:26" x14ac:dyDescent="0.25">
      <c r="B152" s="2">
        <v>38951</v>
      </c>
      <c r="C152">
        <v>1298.82</v>
      </c>
      <c r="D152" s="2"/>
      <c r="E152" s="2">
        <v>38945</v>
      </c>
      <c r="F152">
        <v>5.12</v>
      </c>
      <c r="G152" s="67">
        <v>99.573333333333338</v>
      </c>
      <c r="H152" s="92">
        <v>-2.9291644349171975E-5</v>
      </c>
      <c r="I152" s="7"/>
      <c r="J152" s="2">
        <v>38945</v>
      </c>
      <c r="K152">
        <v>5.0670000000000002</v>
      </c>
      <c r="L152" s="67">
        <v>98.733249999999998</v>
      </c>
      <c r="M152" s="92">
        <v>-5.0641501216586171E-5</v>
      </c>
      <c r="P152" s="2">
        <v>38951</v>
      </c>
      <c r="Q152">
        <v>878.55</v>
      </c>
      <c r="R152">
        <v>8.8861546874463571E-4</v>
      </c>
      <c r="T152" s="68">
        <v>36972</v>
      </c>
      <c r="U152" s="69">
        <v>0.99563999999999997</v>
      </c>
      <c r="V152" s="70">
        <v>-4.3600000000000305E-3</v>
      </c>
      <c r="W152" s="70"/>
      <c r="Y152" s="2">
        <v>38951</v>
      </c>
      <c r="Z152">
        <v>12.19</v>
      </c>
    </row>
    <row r="153" spans="2:26" x14ac:dyDescent="0.25">
      <c r="B153" s="2">
        <v>38952</v>
      </c>
      <c r="C153">
        <v>1292.99</v>
      </c>
      <c r="D153" s="2"/>
      <c r="E153" s="2">
        <v>38946</v>
      </c>
      <c r="F153">
        <v>5.1550000000000002</v>
      </c>
      <c r="G153" s="67">
        <v>99.570416666666674</v>
      </c>
      <c r="H153" s="92">
        <v>1.0043143671367716E-5</v>
      </c>
      <c r="I153" s="7"/>
      <c r="J153" s="2">
        <v>38946</v>
      </c>
      <c r="K153">
        <v>5.0869999999999997</v>
      </c>
      <c r="L153" s="67">
        <v>98.728250000000003</v>
      </c>
      <c r="M153" s="92">
        <v>-2.0257626363373582E-5</v>
      </c>
      <c r="P153" s="2">
        <v>38952</v>
      </c>
      <c r="Q153">
        <v>876.82</v>
      </c>
      <c r="R153">
        <v>-1.9691537191962594E-3</v>
      </c>
      <c r="T153" s="68">
        <v>36973</v>
      </c>
      <c r="U153" s="69">
        <v>1.0068900000000001</v>
      </c>
      <c r="V153" s="70">
        <v>6.8900000000000627E-3</v>
      </c>
      <c r="W153" s="70"/>
      <c r="Y153" s="2">
        <v>38952</v>
      </c>
      <c r="Z153">
        <v>12.4</v>
      </c>
    </row>
    <row r="154" spans="2:26" x14ac:dyDescent="0.25">
      <c r="B154" s="2">
        <v>38953</v>
      </c>
      <c r="C154">
        <v>1296.06</v>
      </c>
      <c r="D154" s="2"/>
      <c r="E154" s="2">
        <v>38947</v>
      </c>
      <c r="F154">
        <v>5.1429999999999998</v>
      </c>
      <c r="G154" s="67">
        <v>99.571416666666664</v>
      </c>
      <c r="H154" s="92">
        <v>-7.5322821057044465E-6</v>
      </c>
      <c r="I154" s="7"/>
      <c r="J154" s="2">
        <v>38947</v>
      </c>
      <c r="K154">
        <v>5.0949999999999998</v>
      </c>
      <c r="L154" s="67">
        <v>98.726249999999993</v>
      </c>
      <c r="M154" s="92">
        <v>2.7854800521698309E-5</v>
      </c>
      <c r="P154" s="2">
        <v>38953</v>
      </c>
      <c r="Q154">
        <v>878.11</v>
      </c>
      <c r="R154">
        <v>1.4712255651101458E-3</v>
      </c>
      <c r="T154" s="68">
        <v>36976</v>
      </c>
      <c r="U154" s="69">
        <v>1.00807</v>
      </c>
      <c r="V154" s="70">
        <v>8.0700000000000216E-3</v>
      </c>
      <c r="W154" s="70"/>
      <c r="Y154" s="2">
        <v>38953</v>
      </c>
      <c r="Z154">
        <v>12.4</v>
      </c>
    </row>
    <row r="155" spans="2:26" x14ac:dyDescent="0.25">
      <c r="B155" s="2">
        <v>38954</v>
      </c>
      <c r="C155">
        <v>1295.0899999999999</v>
      </c>
      <c r="D155" s="2"/>
      <c r="E155" s="2">
        <v>38950</v>
      </c>
      <c r="F155">
        <v>5.1520000000000001</v>
      </c>
      <c r="G155" s="67">
        <v>99.570666666666668</v>
      </c>
      <c r="H155" s="92">
        <v>8.3692653807254658E-7</v>
      </c>
      <c r="I155" s="7"/>
      <c r="J155" s="2">
        <v>38950</v>
      </c>
      <c r="K155">
        <v>5.0839999999999996</v>
      </c>
      <c r="L155" s="67">
        <v>98.728999999999999</v>
      </c>
      <c r="M155" s="92">
        <v>-3.7982760890842293E-5</v>
      </c>
      <c r="P155" s="2">
        <v>38954</v>
      </c>
      <c r="Q155">
        <v>878.33</v>
      </c>
      <c r="R155">
        <v>2.5053808748332074E-4</v>
      </c>
      <c r="T155" s="68">
        <v>36977</v>
      </c>
      <c r="U155" s="69">
        <v>1.00874</v>
      </c>
      <c r="V155" s="70">
        <v>8.73999999999997E-3</v>
      </c>
      <c r="W155" s="70"/>
      <c r="Y155" s="2">
        <v>38954</v>
      </c>
      <c r="Z155">
        <v>12.31</v>
      </c>
    </row>
    <row r="156" spans="2:26" x14ac:dyDescent="0.25">
      <c r="B156" s="2">
        <v>38957</v>
      </c>
      <c r="C156">
        <v>1301.78</v>
      </c>
      <c r="D156" s="2"/>
      <c r="E156" s="2">
        <v>38951</v>
      </c>
      <c r="F156">
        <v>5.1509999999999998</v>
      </c>
      <c r="G156" s="67">
        <v>99.570750000000004</v>
      </c>
      <c r="H156" s="92">
        <v>-8.3692583748851135E-6</v>
      </c>
      <c r="I156" s="7"/>
      <c r="J156" s="2">
        <v>38951</v>
      </c>
      <c r="K156">
        <v>5.0990000000000002</v>
      </c>
      <c r="L156" s="67">
        <v>98.725250000000003</v>
      </c>
      <c r="M156" s="92">
        <v>2.785508266622827E-5</v>
      </c>
      <c r="P156" s="2">
        <v>38957</v>
      </c>
      <c r="Q156">
        <v>881.1</v>
      </c>
      <c r="R156">
        <v>3.1537121583002925E-3</v>
      </c>
      <c r="T156" s="68">
        <v>36978</v>
      </c>
      <c r="U156" s="69">
        <v>0.98836999999999997</v>
      </c>
      <c r="V156" s="70">
        <v>-1.1630000000000029E-2</v>
      </c>
      <c r="W156" s="70"/>
      <c r="Y156" s="2">
        <v>38957</v>
      </c>
      <c r="Z156">
        <v>12.18</v>
      </c>
    </row>
    <row r="157" spans="2:26" x14ac:dyDescent="0.25">
      <c r="B157" s="2">
        <v>38958</v>
      </c>
      <c r="C157">
        <v>1304.28</v>
      </c>
      <c r="D157" s="2"/>
      <c r="E157" s="2">
        <v>38952</v>
      </c>
      <c r="F157">
        <v>5.1609999999999996</v>
      </c>
      <c r="G157" s="67">
        <v>99.569916666666671</v>
      </c>
      <c r="H157" s="92">
        <v>-3.3477313681196108E-6</v>
      </c>
      <c r="I157" s="7"/>
      <c r="J157" s="2">
        <v>38952</v>
      </c>
      <c r="K157">
        <v>5.0880000000000001</v>
      </c>
      <c r="L157" s="67">
        <v>98.727999999999994</v>
      </c>
      <c r="M157" s="92">
        <v>0</v>
      </c>
      <c r="P157" s="2">
        <v>38958</v>
      </c>
      <c r="Q157">
        <v>881.91</v>
      </c>
      <c r="R157">
        <v>9.1930541368734353E-4</v>
      </c>
      <c r="T157" s="68">
        <v>36979</v>
      </c>
      <c r="U157" s="69">
        <v>0.99721000000000004</v>
      </c>
      <c r="V157" s="70">
        <v>-2.7899999999999592E-3</v>
      </c>
      <c r="W157" s="70"/>
      <c r="Y157" s="2">
        <v>38958</v>
      </c>
      <c r="Z157">
        <v>12.28</v>
      </c>
    </row>
    <row r="158" spans="2:26" x14ac:dyDescent="0.25">
      <c r="B158" s="2">
        <v>38959</v>
      </c>
      <c r="C158">
        <v>1304.27</v>
      </c>
      <c r="D158" s="2"/>
      <c r="E158" s="2">
        <v>38953</v>
      </c>
      <c r="F158">
        <v>5.165</v>
      </c>
      <c r="G158" s="67">
        <v>99.569583333333327</v>
      </c>
      <c r="H158" s="92">
        <v>1.6738712877994999E-6</v>
      </c>
      <c r="I158" s="7"/>
      <c r="J158" s="2">
        <v>38953</v>
      </c>
      <c r="K158">
        <v>5.0880000000000001</v>
      </c>
      <c r="L158" s="67">
        <v>98.727999999999994</v>
      </c>
      <c r="M158" s="92">
        <v>-4.5579774734516576E-5</v>
      </c>
      <c r="P158" s="2">
        <v>38959</v>
      </c>
      <c r="Q158">
        <v>882.1</v>
      </c>
      <c r="R158">
        <v>2.1544148495888926E-4</v>
      </c>
      <c r="T158" s="68">
        <v>36980</v>
      </c>
      <c r="U158" s="69">
        <v>1.0063299999999999</v>
      </c>
      <c r="V158" s="70">
        <v>6.3299999999999468E-3</v>
      </c>
      <c r="W158" s="70"/>
      <c r="Y158" s="2">
        <v>38959</v>
      </c>
      <c r="Z158">
        <v>12.22</v>
      </c>
    </row>
    <row r="159" spans="2:26" x14ac:dyDescent="0.25">
      <c r="B159" s="2">
        <v>38960</v>
      </c>
      <c r="C159">
        <v>1303.82</v>
      </c>
      <c r="D159" s="2"/>
      <c r="E159" s="2">
        <v>38954</v>
      </c>
      <c r="F159">
        <v>5.1630000000000003</v>
      </c>
      <c r="G159" s="67">
        <v>99.569749999999999</v>
      </c>
      <c r="H159" s="92">
        <v>-1.6738684858297326E-5</v>
      </c>
      <c r="I159" s="7"/>
      <c r="J159" s="2">
        <v>38954</v>
      </c>
      <c r="K159">
        <v>5.1059999999999999</v>
      </c>
      <c r="L159" s="67">
        <v>98.723500000000001</v>
      </c>
      <c r="M159" s="92">
        <v>5.317882773603344E-5</v>
      </c>
      <c r="P159" s="2">
        <v>38960</v>
      </c>
      <c r="Q159">
        <v>882.23</v>
      </c>
      <c r="R159">
        <v>1.473755809999755E-4</v>
      </c>
      <c r="T159" s="68">
        <v>36983</v>
      </c>
      <c r="U159" s="69">
        <v>0.99258999999999997</v>
      </c>
      <c r="V159" s="70">
        <v>-7.4100000000000277E-3</v>
      </c>
      <c r="W159" s="70"/>
      <c r="Y159" s="2">
        <v>38960</v>
      </c>
      <c r="Z159">
        <v>12.31</v>
      </c>
    </row>
    <row r="160" spans="2:26" x14ac:dyDescent="0.25">
      <c r="B160" s="2">
        <v>38961</v>
      </c>
      <c r="C160">
        <v>1311.01</v>
      </c>
      <c r="D160" s="2"/>
      <c r="E160" s="2">
        <v>38957</v>
      </c>
      <c r="F160">
        <v>5.1829999999999998</v>
      </c>
      <c r="G160" s="67">
        <v>99.568083333333334</v>
      </c>
      <c r="H160" s="92">
        <v>-7.5325342708820742E-6</v>
      </c>
      <c r="I160" s="7"/>
      <c r="J160" s="2">
        <v>38957</v>
      </c>
      <c r="K160">
        <v>5.085</v>
      </c>
      <c r="L160" s="67">
        <v>98.728750000000005</v>
      </c>
      <c r="M160" s="92">
        <v>4.5579428484598949E-5</v>
      </c>
      <c r="P160" s="2">
        <v>38961</v>
      </c>
      <c r="Q160">
        <v>884.03</v>
      </c>
      <c r="R160">
        <v>2.0402842796096721E-3</v>
      </c>
      <c r="T160" s="68">
        <v>36984</v>
      </c>
      <c r="U160" s="69">
        <v>0.97213000000000005</v>
      </c>
      <c r="V160" s="70">
        <v>-2.786999999999995E-2</v>
      </c>
      <c r="W160" s="70"/>
      <c r="Y160" s="2">
        <v>38961</v>
      </c>
      <c r="Z160">
        <v>11.96</v>
      </c>
    </row>
    <row r="161" spans="2:26" x14ac:dyDescent="0.25">
      <c r="B161" s="2">
        <v>38965</v>
      </c>
      <c r="C161">
        <v>1313.25</v>
      </c>
      <c r="D161" s="2"/>
      <c r="E161" s="2">
        <v>38958</v>
      </c>
      <c r="F161">
        <v>5.1920000000000002</v>
      </c>
      <c r="G161" s="67">
        <v>99.567333333333337</v>
      </c>
      <c r="H161" s="92">
        <v>3.4315136825391335E-5</v>
      </c>
      <c r="I161" s="7"/>
      <c r="J161" s="2">
        <v>38958</v>
      </c>
      <c r="K161">
        <v>5.0670000000000002</v>
      </c>
      <c r="L161" s="67">
        <v>98.733249999999998</v>
      </c>
      <c r="M161" s="92">
        <v>5.3173576277432133E-5</v>
      </c>
      <c r="P161" s="2">
        <v>38965</v>
      </c>
      <c r="Q161">
        <v>885.38</v>
      </c>
      <c r="R161">
        <v>1.527097496691221E-3</v>
      </c>
      <c r="T161" s="68">
        <v>36985</v>
      </c>
      <c r="U161" s="69">
        <v>0.99985999999999997</v>
      </c>
      <c r="V161" s="70">
        <v>-1.4000000000002899E-4</v>
      </c>
      <c r="W161" s="70"/>
      <c r="Y161" s="2">
        <v>38965</v>
      </c>
      <c r="Z161">
        <v>12.63</v>
      </c>
    </row>
    <row r="162" spans="2:26" x14ac:dyDescent="0.25">
      <c r="B162" s="2">
        <v>38966</v>
      </c>
      <c r="C162">
        <v>1300.26</v>
      </c>
      <c r="D162" s="2"/>
      <c r="E162" s="2">
        <v>38959</v>
      </c>
      <c r="F162">
        <v>5.1509999999999998</v>
      </c>
      <c r="G162" s="67">
        <v>99.570750000000004</v>
      </c>
      <c r="H162" s="92">
        <v>2.2596997612200909E-5</v>
      </c>
      <c r="I162" s="7"/>
      <c r="J162" s="2">
        <v>38959</v>
      </c>
      <c r="K162">
        <v>5.0460000000000003</v>
      </c>
      <c r="L162" s="67">
        <v>98.738500000000002</v>
      </c>
      <c r="M162" s="92">
        <v>2.7851344713392123E-5</v>
      </c>
      <c r="P162" s="2">
        <v>38966</v>
      </c>
      <c r="Q162">
        <v>883.04</v>
      </c>
      <c r="R162">
        <v>-2.6429329779303901E-3</v>
      </c>
      <c r="T162" s="68">
        <v>36986</v>
      </c>
      <c r="U162" s="69">
        <v>1.01725</v>
      </c>
      <c r="V162" s="70">
        <v>1.7249999999999988E-2</v>
      </c>
      <c r="W162" s="70"/>
      <c r="Y162" s="2">
        <v>38966</v>
      </c>
      <c r="Z162">
        <v>13.74</v>
      </c>
    </row>
    <row r="163" spans="2:26" x14ac:dyDescent="0.25">
      <c r="B163" s="2">
        <v>38967</v>
      </c>
      <c r="C163">
        <v>1294.02</v>
      </c>
      <c r="D163" s="2"/>
      <c r="E163" s="2">
        <v>38960</v>
      </c>
      <c r="F163">
        <v>5.1239999999999997</v>
      </c>
      <c r="G163" s="67">
        <v>99.572999999999993</v>
      </c>
      <c r="H163" s="92">
        <v>4.5192973999075292E-5</v>
      </c>
      <c r="I163" s="7"/>
      <c r="J163" s="2">
        <v>38960</v>
      </c>
      <c r="K163">
        <v>5.0350000000000001</v>
      </c>
      <c r="L163" s="67">
        <v>98.741249999999994</v>
      </c>
      <c r="M163" s="92">
        <v>6.0764877900520986E-5</v>
      </c>
      <c r="P163" s="2">
        <v>38967</v>
      </c>
      <c r="Q163">
        <v>882.13</v>
      </c>
      <c r="R163">
        <v>-1.030530893277759E-3</v>
      </c>
      <c r="T163" s="68">
        <v>36987</v>
      </c>
      <c r="U163" s="69">
        <v>0.99604000000000004</v>
      </c>
      <c r="V163" s="70">
        <v>-3.9599999999999635E-3</v>
      </c>
      <c r="W163" s="70"/>
      <c r="Y163" s="2">
        <v>38967</v>
      </c>
      <c r="Z163">
        <v>13.88</v>
      </c>
    </row>
    <row r="164" spans="2:26" x14ac:dyDescent="0.25">
      <c r="B164" s="2">
        <v>38968</v>
      </c>
      <c r="C164">
        <v>1298.92</v>
      </c>
      <c r="D164" s="2"/>
      <c r="E164" s="2">
        <v>38961</v>
      </c>
      <c r="F164">
        <v>5.07</v>
      </c>
      <c r="G164" s="67">
        <v>99.577500000000001</v>
      </c>
      <c r="H164" s="92">
        <v>0</v>
      </c>
      <c r="I164" s="7"/>
      <c r="J164" s="2">
        <v>38961</v>
      </c>
      <c r="K164">
        <v>5.0110000000000001</v>
      </c>
      <c r="L164" s="67">
        <v>98.747249999999994</v>
      </c>
      <c r="M164" s="92">
        <v>0</v>
      </c>
      <c r="P164" s="2">
        <v>38968</v>
      </c>
      <c r="Q164">
        <v>884.59</v>
      </c>
      <c r="R164">
        <v>2.7887046126988668E-3</v>
      </c>
      <c r="T164" s="68">
        <v>36990</v>
      </c>
      <c r="U164" s="69">
        <v>1.0047699999999999</v>
      </c>
      <c r="V164" s="70">
        <v>4.769999999999941E-3</v>
      </c>
      <c r="W164" s="70"/>
      <c r="Y164" s="2">
        <v>38968</v>
      </c>
      <c r="Z164">
        <v>13.16</v>
      </c>
    </row>
    <row r="165" spans="2:26" x14ac:dyDescent="0.25">
      <c r="B165" s="2">
        <v>38971</v>
      </c>
      <c r="C165">
        <v>1299.54</v>
      </c>
      <c r="D165" s="2"/>
      <c r="E165" s="2">
        <v>38964</v>
      </c>
      <c r="F165">
        <v>5.07</v>
      </c>
      <c r="G165" s="67">
        <v>99.577500000000001</v>
      </c>
      <c r="H165" s="92">
        <v>9.4566208899360404E-5</v>
      </c>
      <c r="I165" s="7"/>
      <c r="J165" s="2">
        <v>38964</v>
      </c>
      <c r="K165">
        <v>5.0110000000000001</v>
      </c>
      <c r="L165" s="67">
        <v>98.747249999999994</v>
      </c>
      <c r="M165" s="92">
        <v>8.101491433953889E-5</v>
      </c>
      <c r="P165" s="2">
        <v>38971</v>
      </c>
      <c r="Q165">
        <v>885.47</v>
      </c>
      <c r="R165">
        <v>9.9481115545052567E-4</v>
      </c>
      <c r="T165" s="68">
        <v>36991</v>
      </c>
      <c r="U165" s="69">
        <v>1.00474</v>
      </c>
      <c r="V165" s="70">
        <v>4.7399999999999665E-3</v>
      </c>
      <c r="W165" s="70"/>
      <c r="Y165" s="2">
        <v>38971</v>
      </c>
      <c r="Z165">
        <v>12.99</v>
      </c>
    </row>
    <row r="166" spans="2:26" x14ac:dyDescent="0.25">
      <c r="B166" s="2">
        <v>38972</v>
      </c>
      <c r="C166">
        <v>1313.11</v>
      </c>
      <c r="D166" s="2"/>
      <c r="E166" s="2">
        <v>38965</v>
      </c>
      <c r="F166">
        <v>4.9569999999999999</v>
      </c>
      <c r="G166" s="67">
        <v>99.586916666666667</v>
      </c>
      <c r="H166" s="92">
        <v>3.4308388903170339E-5</v>
      </c>
      <c r="I166" s="7"/>
      <c r="J166" s="2">
        <v>38965</v>
      </c>
      <c r="K166">
        <v>4.9790000000000001</v>
      </c>
      <c r="L166" s="67">
        <v>98.755250000000004</v>
      </c>
      <c r="M166" s="92">
        <v>4.0504175727207326E-5</v>
      </c>
      <c r="P166" s="2">
        <v>38972</v>
      </c>
      <c r="Q166">
        <v>887.77</v>
      </c>
      <c r="R166">
        <v>2.5974905982133478E-3</v>
      </c>
      <c r="T166" s="68">
        <v>36992</v>
      </c>
      <c r="U166" s="69">
        <v>1.0006200000000001</v>
      </c>
      <c r="V166" s="70">
        <v>6.2000000000006494E-4</v>
      </c>
      <c r="W166" s="70"/>
      <c r="Y166" s="2">
        <v>38972</v>
      </c>
      <c r="Z166">
        <v>11.92</v>
      </c>
    </row>
    <row r="167" spans="2:26" x14ac:dyDescent="0.25">
      <c r="B167" s="2">
        <v>38973</v>
      </c>
      <c r="C167">
        <v>1318.07</v>
      </c>
      <c r="D167" s="2"/>
      <c r="E167" s="2">
        <v>38966</v>
      </c>
      <c r="F167">
        <v>4.9160000000000004</v>
      </c>
      <c r="G167" s="67">
        <v>99.590333333333334</v>
      </c>
      <c r="H167" s="92">
        <v>8.3676126538811957E-7</v>
      </c>
      <c r="I167" s="7"/>
      <c r="J167" s="2">
        <v>38966</v>
      </c>
      <c r="K167">
        <v>4.9630000000000001</v>
      </c>
      <c r="L167" s="67">
        <v>98.759249999999994</v>
      </c>
      <c r="M167" s="92">
        <v>2.5314084504124423E-6</v>
      </c>
      <c r="P167" s="2">
        <v>38973</v>
      </c>
      <c r="Q167">
        <v>888.29</v>
      </c>
      <c r="R167">
        <v>5.8573729682231956E-4</v>
      </c>
      <c r="T167" s="68">
        <v>36993</v>
      </c>
      <c r="U167" s="69">
        <v>1.0069999999999999</v>
      </c>
      <c r="V167" s="70">
        <v>6.9999999999998952E-3</v>
      </c>
      <c r="W167" s="70"/>
      <c r="Y167" s="2">
        <v>38973</v>
      </c>
      <c r="Z167">
        <v>11.18</v>
      </c>
    </row>
    <row r="168" spans="2:26" x14ac:dyDescent="0.25">
      <c r="B168" s="2">
        <v>38974</v>
      </c>
      <c r="C168">
        <v>1316.28</v>
      </c>
      <c r="D168" s="2"/>
      <c r="E168" s="2">
        <v>38967</v>
      </c>
      <c r="F168">
        <v>4.915</v>
      </c>
      <c r="G168" s="67">
        <v>99.59041666666667</v>
      </c>
      <c r="H168" s="92">
        <v>8.2839295949765912E-5</v>
      </c>
      <c r="I168" s="7"/>
      <c r="J168" s="2">
        <v>38967</v>
      </c>
      <c r="K168">
        <v>4.9619999999999997</v>
      </c>
      <c r="L168" s="67">
        <v>98.759500000000003</v>
      </c>
      <c r="M168" s="92">
        <v>8.3536267397210651E-5</v>
      </c>
      <c r="P168" s="2">
        <v>38974</v>
      </c>
      <c r="Q168">
        <v>888.53</v>
      </c>
      <c r="R168">
        <v>2.7018203514628247E-4</v>
      </c>
      <c r="T168" s="68">
        <v>36997</v>
      </c>
      <c r="U168" s="69">
        <v>1.0033799999999999</v>
      </c>
      <c r="V168" s="70">
        <v>3.3799999999999386E-3</v>
      </c>
      <c r="W168" s="70"/>
      <c r="Y168" s="2">
        <v>38974</v>
      </c>
      <c r="Z168">
        <v>11.55</v>
      </c>
    </row>
    <row r="169" spans="2:26" x14ac:dyDescent="0.25">
      <c r="B169" s="2">
        <v>38975</v>
      </c>
      <c r="C169">
        <v>1319.87</v>
      </c>
      <c r="D169" s="2"/>
      <c r="E169" s="2">
        <v>38968</v>
      </c>
      <c r="F169">
        <v>4.8159999999999998</v>
      </c>
      <c r="G169" s="67">
        <v>99.598666666666674</v>
      </c>
      <c r="H169" s="92">
        <v>-2.510073762718168E-5</v>
      </c>
      <c r="I169" s="7"/>
      <c r="J169" s="2">
        <v>38968</v>
      </c>
      <c r="K169">
        <v>4.9290000000000003</v>
      </c>
      <c r="L169" s="67">
        <v>98.767750000000007</v>
      </c>
      <c r="M169" s="92">
        <v>2.5311905960112568E-6</v>
      </c>
      <c r="P169" s="2">
        <v>38975</v>
      </c>
      <c r="Q169">
        <v>888.06</v>
      </c>
      <c r="R169">
        <v>-5.2896356904108544E-4</v>
      </c>
      <c r="T169" s="68">
        <v>36998</v>
      </c>
      <c r="U169" s="69">
        <v>1.0053399999999999</v>
      </c>
      <c r="V169" s="70">
        <v>5.3399999999999004E-3</v>
      </c>
      <c r="W169" s="70"/>
      <c r="Y169" s="2">
        <v>38975</v>
      </c>
      <c r="Z169">
        <v>11.76</v>
      </c>
    </row>
    <row r="170" spans="2:26" x14ac:dyDescent="0.25">
      <c r="B170" s="2">
        <v>38978</v>
      </c>
      <c r="C170">
        <v>1321.18</v>
      </c>
      <c r="D170" s="2"/>
      <c r="E170" s="2">
        <v>38971</v>
      </c>
      <c r="F170">
        <v>4.8460000000000001</v>
      </c>
      <c r="G170" s="67">
        <v>99.596166666666662</v>
      </c>
      <c r="H170" s="92">
        <v>6.8610405018931786E-5</v>
      </c>
      <c r="I170" s="7"/>
      <c r="J170" s="2">
        <v>38971</v>
      </c>
      <c r="K170">
        <v>4.9279999999999999</v>
      </c>
      <c r="L170" s="67">
        <v>98.768000000000001</v>
      </c>
      <c r="M170" s="92">
        <v>6.8341973108676513E-5</v>
      </c>
      <c r="P170" s="2">
        <v>38978</v>
      </c>
      <c r="Q170">
        <v>889.12</v>
      </c>
      <c r="R170">
        <v>1.193613044163655E-3</v>
      </c>
      <c r="T170" s="68">
        <v>36999</v>
      </c>
      <c r="U170" s="69">
        <v>1.00563</v>
      </c>
      <c r="V170" s="70">
        <v>5.6300000000000239E-3</v>
      </c>
      <c r="W170" s="70"/>
      <c r="Y170" s="2">
        <v>38978</v>
      </c>
      <c r="Z170">
        <v>11.78</v>
      </c>
    </row>
    <row r="171" spans="2:26" x14ac:dyDescent="0.25">
      <c r="B171" s="2">
        <v>38979</v>
      </c>
      <c r="C171">
        <v>1318.31</v>
      </c>
      <c r="D171" s="2"/>
      <c r="E171" s="2">
        <v>38972</v>
      </c>
      <c r="F171">
        <v>4.7640000000000002</v>
      </c>
      <c r="G171" s="67">
        <v>99.602999999999994</v>
      </c>
      <c r="H171" s="92">
        <v>8.3665485317574451E-7</v>
      </c>
      <c r="I171" s="7"/>
      <c r="J171" s="2">
        <v>38972</v>
      </c>
      <c r="K171">
        <v>4.9009999999999998</v>
      </c>
      <c r="L171" s="67">
        <v>98.774749999999997</v>
      </c>
      <c r="M171" s="92">
        <v>2.5310112150567221E-6</v>
      </c>
      <c r="P171" s="2">
        <v>38979</v>
      </c>
      <c r="Q171">
        <v>888.42</v>
      </c>
      <c r="R171">
        <v>-7.8729530322119157E-4</v>
      </c>
      <c r="T171" s="68">
        <v>37000</v>
      </c>
      <c r="U171" s="69">
        <v>1.00451</v>
      </c>
      <c r="V171" s="70">
        <v>4.510000000000014E-3</v>
      </c>
      <c r="W171" s="70"/>
      <c r="Y171" s="2">
        <v>38979</v>
      </c>
      <c r="Z171">
        <v>11.98</v>
      </c>
    </row>
    <row r="172" spans="2:26" x14ac:dyDescent="0.25">
      <c r="B172" s="2">
        <v>38980</v>
      </c>
      <c r="C172">
        <v>1325.18</v>
      </c>
      <c r="D172" s="2"/>
      <c r="E172" s="2">
        <v>38973</v>
      </c>
      <c r="F172">
        <v>4.7629999999999999</v>
      </c>
      <c r="G172" s="67">
        <v>99.603083333333331</v>
      </c>
      <c r="H172" s="92">
        <v>-2.0079699674546703E-5</v>
      </c>
      <c r="I172" s="7"/>
      <c r="J172" s="2">
        <v>38973</v>
      </c>
      <c r="K172">
        <v>4.9000000000000004</v>
      </c>
      <c r="L172" s="67">
        <v>98.775000000000006</v>
      </c>
      <c r="M172" s="92">
        <v>-7.8461149076169967E-5</v>
      </c>
      <c r="P172" s="2">
        <v>38980</v>
      </c>
      <c r="Q172">
        <v>890.97</v>
      </c>
      <c r="R172">
        <v>2.8702640642939148E-3</v>
      </c>
      <c r="T172" s="68">
        <v>37001</v>
      </c>
      <c r="U172" s="69">
        <v>1.00265</v>
      </c>
      <c r="V172" s="70">
        <v>2.6500000000000412E-3</v>
      </c>
      <c r="W172" s="70"/>
      <c r="Y172" s="2">
        <v>38980</v>
      </c>
      <c r="Z172">
        <v>11.39</v>
      </c>
    </row>
    <row r="173" spans="2:26" x14ac:dyDescent="0.25">
      <c r="B173" s="2">
        <v>38981</v>
      </c>
      <c r="C173">
        <v>1318.03</v>
      </c>
      <c r="D173" s="2"/>
      <c r="E173" s="2">
        <v>38974</v>
      </c>
      <c r="F173">
        <v>4.7869999999999999</v>
      </c>
      <c r="G173" s="67">
        <v>99.601083333333335</v>
      </c>
      <c r="H173" s="92">
        <v>1.8406760970757219E-5</v>
      </c>
      <c r="I173" s="7"/>
      <c r="J173" s="2">
        <v>38974</v>
      </c>
      <c r="K173">
        <v>4.931</v>
      </c>
      <c r="L173" s="67">
        <v>98.767250000000004</v>
      </c>
      <c r="M173" s="92">
        <v>-2.0249627280422011E-5</v>
      </c>
      <c r="P173" s="2">
        <v>38981</v>
      </c>
      <c r="Q173">
        <v>888.47</v>
      </c>
      <c r="R173">
        <v>-2.8059306149477159E-3</v>
      </c>
      <c r="T173" s="68">
        <v>37004</v>
      </c>
      <c r="U173" s="69">
        <v>0.99095999999999995</v>
      </c>
      <c r="V173" s="70">
        <v>-9.040000000000048E-3</v>
      </c>
      <c r="W173" s="70"/>
      <c r="Y173" s="2">
        <v>38981</v>
      </c>
      <c r="Z173">
        <v>12.25</v>
      </c>
    </row>
    <row r="174" spans="2:26" x14ac:dyDescent="0.25">
      <c r="B174" s="2">
        <v>38982</v>
      </c>
      <c r="C174">
        <v>1314.78</v>
      </c>
      <c r="D174" s="2"/>
      <c r="E174" s="2">
        <v>38975</v>
      </c>
      <c r="F174">
        <v>4.7649999999999997</v>
      </c>
      <c r="G174" s="67">
        <v>99.602916666666673</v>
      </c>
      <c r="H174" s="92">
        <v>1.7569766614933258E-5</v>
      </c>
      <c r="I174" s="7"/>
      <c r="J174" s="2">
        <v>38975</v>
      </c>
      <c r="K174">
        <v>4.9390000000000001</v>
      </c>
      <c r="L174" s="67">
        <v>98.765249999999995</v>
      </c>
      <c r="M174" s="92">
        <v>0</v>
      </c>
      <c r="P174" s="2">
        <v>38982</v>
      </c>
      <c r="Q174">
        <v>887.57</v>
      </c>
      <c r="R174">
        <v>-1.0129773655834784E-3</v>
      </c>
      <c r="T174" s="68">
        <v>37005</v>
      </c>
      <c r="U174" s="69">
        <v>0.99531999999999998</v>
      </c>
      <c r="V174" s="70">
        <v>-4.6800000000000175E-3</v>
      </c>
      <c r="W174" s="70"/>
      <c r="Y174" s="2">
        <v>38982</v>
      </c>
      <c r="Z174">
        <v>12.59</v>
      </c>
    </row>
    <row r="175" spans="2:26" x14ac:dyDescent="0.25">
      <c r="B175" s="2">
        <v>38985</v>
      </c>
      <c r="C175">
        <v>1326.37</v>
      </c>
      <c r="D175" s="2"/>
      <c r="E175" s="2">
        <v>38978</v>
      </c>
      <c r="F175">
        <v>4.7439999999999998</v>
      </c>
      <c r="G175" s="67">
        <v>99.604666666666674</v>
      </c>
      <c r="H175" s="92">
        <v>8.3664085348544859E-7</v>
      </c>
      <c r="I175" s="7"/>
      <c r="J175" s="2">
        <v>38978</v>
      </c>
      <c r="K175">
        <v>4.9390000000000001</v>
      </c>
      <c r="L175" s="67">
        <v>98.765249999999995</v>
      </c>
      <c r="M175" s="92">
        <v>-1.0125018667928032E-5</v>
      </c>
      <c r="P175" s="2">
        <v>38985</v>
      </c>
      <c r="Q175">
        <v>892.11</v>
      </c>
      <c r="R175">
        <v>5.1150895140663621E-3</v>
      </c>
      <c r="T175" s="68">
        <v>37006</v>
      </c>
      <c r="U175" s="69">
        <v>1.0060100000000001</v>
      </c>
      <c r="V175" s="70">
        <v>6.0100000000000708E-3</v>
      </c>
      <c r="W175" s="70"/>
      <c r="Y175" s="2">
        <v>38985</v>
      </c>
      <c r="Z175">
        <v>12.12</v>
      </c>
    </row>
    <row r="176" spans="2:26" x14ac:dyDescent="0.25">
      <c r="B176" s="2">
        <v>38986</v>
      </c>
      <c r="C176">
        <v>1336.34</v>
      </c>
      <c r="D176" s="2"/>
      <c r="E176" s="2">
        <v>38979</v>
      </c>
      <c r="F176">
        <v>4.7430000000000003</v>
      </c>
      <c r="G176" s="67">
        <v>99.604749999999996</v>
      </c>
      <c r="H176" s="92">
        <v>2.5935844759850113E-5</v>
      </c>
      <c r="I176" s="7"/>
      <c r="J176" s="2">
        <v>38979</v>
      </c>
      <c r="K176">
        <v>4.9429999999999996</v>
      </c>
      <c r="L176" s="67">
        <v>98.764250000000004</v>
      </c>
      <c r="M176" s="92">
        <v>5.568816651768671E-5</v>
      </c>
      <c r="P176" s="2">
        <v>38986</v>
      </c>
      <c r="Q176">
        <v>894.46</v>
      </c>
      <c r="R176">
        <v>2.6342043021601036E-3</v>
      </c>
      <c r="T176" s="68">
        <v>37007</v>
      </c>
      <c r="U176" s="69">
        <v>1.0028900000000001</v>
      </c>
      <c r="V176" s="70">
        <v>2.8900000000000592E-3</v>
      </c>
      <c r="W176" s="70"/>
      <c r="Y176" s="2">
        <v>38986</v>
      </c>
      <c r="Z176">
        <v>11.53</v>
      </c>
    </row>
    <row r="177" spans="2:26" x14ac:dyDescent="0.25">
      <c r="B177" s="2">
        <v>38987</v>
      </c>
      <c r="C177">
        <v>1336.59</v>
      </c>
      <c r="D177" s="2"/>
      <c r="E177" s="2">
        <v>38980</v>
      </c>
      <c r="F177">
        <v>4.7119999999999997</v>
      </c>
      <c r="G177" s="67">
        <v>99.60733333333333</v>
      </c>
      <c r="H177" s="92">
        <v>1.4222513737394138E-5</v>
      </c>
      <c r="I177" s="7"/>
      <c r="J177" s="2">
        <v>38980</v>
      </c>
      <c r="K177">
        <v>4.9210000000000003</v>
      </c>
      <c r="L177" s="67">
        <v>98.769750000000002</v>
      </c>
      <c r="M177" s="92">
        <v>2.7842532759114746E-5</v>
      </c>
      <c r="P177" s="2">
        <v>38987</v>
      </c>
      <c r="Q177">
        <v>894.62</v>
      </c>
      <c r="R177">
        <v>1.7887887664058688E-4</v>
      </c>
      <c r="T177" s="68">
        <v>37008</v>
      </c>
      <c r="U177" s="69">
        <v>1.00549</v>
      </c>
      <c r="V177" s="70">
        <v>5.4899999999999949E-3</v>
      </c>
      <c r="W177" s="70"/>
      <c r="Y177" s="2">
        <v>38987</v>
      </c>
      <c r="Z177">
        <v>11.58</v>
      </c>
    </row>
    <row r="178" spans="2:26" x14ac:dyDescent="0.25">
      <c r="B178" s="2">
        <v>38988</v>
      </c>
      <c r="C178">
        <v>1339.15</v>
      </c>
      <c r="D178" s="2"/>
      <c r="E178" s="2">
        <v>38981</v>
      </c>
      <c r="F178">
        <v>4.6950000000000003</v>
      </c>
      <c r="G178" s="67">
        <v>99.608750000000001</v>
      </c>
      <c r="H178" s="92">
        <v>-1.5895524573150688E-5</v>
      </c>
      <c r="I178" s="7"/>
      <c r="J178" s="2">
        <v>38981</v>
      </c>
      <c r="K178">
        <v>4.91</v>
      </c>
      <c r="L178" s="67">
        <v>98.772499999999994</v>
      </c>
      <c r="M178" s="92">
        <v>-2.2779619833324105E-5</v>
      </c>
      <c r="P178" s="2">
        <v>38988</v>
      </c>
      <c r="Q178">
        <v>895.19</v>
      </c>
      <c r="R178">
        <v>6.3714202678233356E-4</v>
      </c>
      <c r="T178" s="68">
        <v>37011</v>
      </c>
      <c r="U178" s="69">
        <v>1.0012700000000001</v>
      </c>
      <c r="V178" s="70">
        <v>1.2700000000001044E-3</v>
      </c>
      <c r="W178" s="70"/>
      <c r="Y178" s="2">
        <v>38988</v>
      </c>
      <c r="Z178">
        <v>11.72</v>
      </c>
    </row>
    <row r="179" spans="2:26" x14ac:dyDescent="0.25">
      <c r="B179" s="2">
        <v>38989</v>
      </c>
      <c r="C179">
        <v>1335.85</v>
      </c>
      <c r="D179" s="2"/>
      <c r="E179" s="2">
        <v>38982</v>
      </c>
      <c r="F179">
        <v>4.7140000000000004</v>
      </c>
      <c r="G179" s="67">
        <v>99.607166666666672</v>
      </c>
      <c r="H179" s="92">
        <v>2.5935215504979681E-5</v>
      </c>
      <c r="I179" s="7"/>
      <c r="J179" s="2">
        <v>38982</v>
      </c>
      <c r="K179">
        <v>4.9190000000000005</v>
      </c>
      <c r="L179" s="67">
        <v>98.770250000000004</v>
      </c>
      <c r="M179" s="92">
        <v>5.5684783626608336E-5</v>
      </c>
      <c r="P179" s="2">
        <v>38989</v>
      </c>
      <c r="Q179">
        <v>895</v>
      </c>
      <c r="R179">
        <v>-2.1224544510112242E-4</v>
      </c>
      <c r="T179" s="68">
        <v>37012</v>
      </c>
      <c r="U179" s="69">
        <v>1.0025200000000001</v>
      </c>
      <c r="V179" s="70">
        <v>2.5200000000000777E-3</v>
      </c>
      <c r="W179" s="70"/>
      <c r="Y179" s="2">
        <v>38989</v>
      </c>
      <c r="Z179">
        <v>11.98</v>
      </c>
    </row>
    <row r="180" spans="2:26" x14ac:dyDescent="0.25">
      <c r="B180" s="2">
        <v>38992</v>
      </c>
      <c r="C180">
        <v>1331.32</v>
      </c>
      <c r="D180" s="2"/>
      <c r="E180" s="2">
        <v>38985</v>
      </c>
      <c r="F180">
        <v>4.6829999999999998</v>
      </c>
      <c r="G180" s="67">
        <v>99.609750000000005</v>
      </c>
      <c r="H180" s="92">
        <v>2.5934542887018353E-5</v>
      </c>
      <c r="I180" s="7"/>
      <c r="J180" s="2">
        <v>38985</v>
      </c>
      <c r="K180">
        <v>4.8970000000000002</v>
      </c>
      <c r="L180" s="67">
        <v>98.775750000000002</v>
      </c>
      <c r="M180" s="92">
        <v>4.3026755048636289E-5</v>
      </c>
      <c r="P180" s="2">
        <v>38992</v>
      </c>
      <c r="Q180">
        <v>894.87</v>
      </c>
      <c r="R180">
        <v>-1.4525139664800513E-4</v>
      </c>
      <c r="T180" s="68">
        <v>37013</v>
      </c>
      <c r="U180" s="69">
        <v>1.0001599999999999</v>
      </c>
      <c r="V180" s="70">
        <v>1.5999999999993797E-4</v>
      </c>
      <c r="W180" s="70"/>
      <c r="Y180" s="2">
        <v>38992</v>
      </c>
      <c r="Z180">
        <v>12.57</v>
      </c>
    </row>
    <row r="181" spans="2:26" x14ac:dyDescent="0.25">
      <c r="B181" s="2">
        <v>38993</v>
      </c>
      <c r="C181">
        <v>1334.11</v>
      </c>
      <c r="D181" s="2"/>
      <c r="E181" s="2">
        <v>38986</v>
      </c>
      <c r="F181">
        <v>4.6520000000000001</v>
      </c>
      <c r="G181" s="67">
        <v>99.612333333333339</v>
      </c>
      <c r="H181" s="92">
        <v>5.1867740607836055E-5</v>
      </c>
      <c r="I181" s="7"/>
      <c r="J181" s="2">
        <v>38986</v>
      </c>
      <c r="K181">
        <v>4.88</v>
      </c>
      <c r="L181" s="67">
        <v>98.78</v>
      </c>
      <c r="M181" s="92">
        <v>0</v>
      </c>
      <c r="P181" s="2">
        <v>38993</v>
      </c>
      <c r="Q181">
        <v>896.02</v>
      </c>
      <c r="R181">
        <v>1.2851028641032158E-3</v>
      </c>
      <c r="T181" s="68">
        <v>37014</v>
      </c>
      <c r="U181" s="69">
        <v>0.99365999999999999</v>
      </c>
      <c r="V181" s="70">
        <v>-6.3400000000000123E-3</v>
      </c>
      <c r="W181" s="70"/>
      <c r="Y181" s="2">
        <v>38993</v>
      </c>
      <c r="Z181">
        <v>12.24</v>
      </c>
    </row>
    <row r="182" spans="2:26" x14ac:dyDescent="0.25">
      <c r="B182" s="2">
        <v>38994</v>
      </c>
      <c r="C182">
        <v>1350.22</v>
      </c>
      <c r="D182" s="2"/>
      <c r="E182" s="2">
        <v>38987</v>
      </c>
      <c r="F182">
        <v>4.59</v>
      </c>
      <c r="G182" s="67">
        <v>99.617500000000007</v>
      </c>
      <c r="H182" s="92">
        <v>1.1711463012686885E-4</v>
      </c>
      <c r="I182" s="7"/>
      <c r="J182" s="2">
        <v>38987</v>
      </c>
      <c r="K182">
        <v>4.88</v>
      </c>
      <c r="L182" s="67">
        <v>98.78</v>
      </c>
      <c r="M182" s="92">
        <v>2.7839643652383117E-5</v>
      </c>
      <c r="P182" s="2">
        <v>38994</v>
      </c>
      <c r="Q182">
        <v>898.19</v>
      </c>
      <c r="R182">
        <v>2.4218209414970104E-3</v>
      </c>
      <c r="T182" s="68">
        <v>37015</v>
      </c>
      <c r="U182" s="69">
        <v>1.00789</v>
      </c>
      <c r="V182" s="70">
        <v>7.8899999999999526E-3</v>
      </c>
      <c r="W182" s="70"/>
      <c r="Y182" s="2">
        <v>38994</v>
      </c>
      <c r="Z182">
        <v>11.86</v>
      </c>
    </row>
    <row r="183" spans="2:26" x14ac:dyDescent="0.25">
      <c r="B183" s="2">
        <v>38995</v>
      </c>
      <c r="C183">
        <v>1353.22</v>
      </c>
      <c r="D183" s="2"/>
      <c r="E183" s="2">
        <v>38988</v>
      </c>
      <c r="F183">
        <v>4.45</v>
      </c>
      <c r="G183" s="67">
        <v>99.629166666666663</v>
      </c>
      <c r="H183" s="92">
        <v>-9.2844297603589254E-5</v>
      </c>
      <c r="I183" s="7"/>
      <c r="J183" s="2">
        <v>38988</v>
      </c>
      <c r="K183">
        <v>4.8689999999999998</v>
      </c>
      <c r="L183" s="67">
        <v>98.782749999999993</v>
      </c>
      <c r="M183" s="92">
        <v>-2.0246449911498487E-5</v>
      </c>
      <c r="P183" s="2">
        <v>38995</v>
      </c>
      <c r="Q183">
        <v>898.86</v>
      </c>
      <c r="R183">
        <v>7.459446219619803E-4</v>
      </c>
      <c r="T183" s="68">
        <v>37018</v>
      </c>
      <c r="U183" s="69">
        <v>1.0006999999999999</v>
      </c>
      <c r="V183" s="70">
        <v>6.9999999999992291E-4</v>
      </c>
      <c r="W183" s="70"/>
      <c r="Y183" s="2">
        <v>38995</v>
      </c>
      <c r="Z183">
        <v>11.98</v>
      </c>
    </row>
    <row r="184" spans="2:26" x14ac:dyDescent="0.25">
      <c r="B184" s="2">
        <v>38996</v>
      </c>
      <c r="C184">
        <v>1349.58</v>
      </c>
      <c r="D184" s="2"/>
      <c r="E184" s="2">
        <v>38989</v>
      </c>
      <c r="F184">
        <v>4.5609999999999999</v>
      </c>
      <c r="G184" s="67">
        <v>99.619916666666668</v>
      </c>
      <c r="H184" s="92">
        <v>-5.1027279518223168E-5</v>
      </c>
      <c r="I184" s="7"/>
      <c r="J184" s="2">
        <v>38989</v>
      </c>
      <c r="K184">
        <v>4.8769999999999998</v>
      </c>
      <c r="L184" s="67">
        <v>98.780749999999998</v>
      </c>
      <c r="M184" s="92">
        <v>-2.5308574798210692E-5</v>
      </c>
      <c r="P184" s="2">
        <v>38996</v>
      </c>
      <c r="Q184">
        <v>899.16</v>
      </c>
      <c r="R184">
        <v>3.3375609104857595E-4</v>
      </c>
      <c r="T184" s="68">
        <v>37019</v>
      </c>
      <c r="U184" s="69">
        <v>0.99968000000000001</v>
      </c>
      <c r="V184" s="70">
        <v>-3.1999999999998696E-4</v>
      </c>
      <c r="W184" s="70"/>
      <c r="Y184" s="2">
        <v>38996</v>
      </c>
      <c r="Z184">
        <v>11.56</v>
      </c>
    </row>
    <row r="185" spans="2:26" x14ac:dyDescent="0.25">
      <c r="B185" s="2">
        <v>38999</v>
      </c>
      <c r="C185">
        <v>1350.66</v>
      </c>
      <c r="D185" s="2"/>
      <c r="E185" s="2">
        <v>38992</v>
      </c>
      <c r="F185">
        <v>4.6219999999999999</v>
      </c>
      <c r="G185" s="67">
        <v>99.614833333333337</v>
      </c>
      <c r="H185" s="92">
        <v>8.3655546623262467E-7</v>
      </c>
      <c r="I185" s="7"/>
      <c r="J185" s="2">
        <v>38992</v>
      </c>
      <c r="K185">
        <v>4.8870000000000005</v>
      </c>
      <c r="L185" s="67">
        <v>98.77825</v>
      </c>
      <c r="M185" s="92">
        <v>-6.3273038345967869E-5</v>
      </c>
      <c r="P185" s="2">
        <v>38999</v>
      </c>
      <c r="Q185">
        <v>899.77</v>
      </c>
      <c r="R185">
        <v>6.7841096134180212E-4</v>
      </c>
      <c r="T185" s="68">
        <v>37020</v>
      </c>
      <c r="U185" s="69">
        <v>0.99856</v>
      </c>
      <c r="V185" s="70">
        <v>-1.4399999999999968E-3</v>
      </c>
      <c r="W185" s="70"/>
      <c r="Y185" s="2">
        <v>38999</v>
      </c>
      <c r="Z185">
        <v>11.68</v>
      </c>
    </row>
    <row r="186" spans="2:26" x14ac:dyDescent="0.25">
      <c r="B186" s="2">
        <v>39000</v>
      </c>
      <c r="C186">
        <v>1353.42</v>
      </c>
      <c r="D186" s="2"/>
      <c r="E186" s="2">
        <v>38993</v>
      </c>
      <c r="F186">
        <v>4.6210000000000004</v>
      </c>
      <c r="G186" s="67">
        <v>99.614916666666673</v>
      </c>
      <c r="H186" s="92">
        <v>-3.346219065258893E-5</v>
      </c>
      <c r="I186" s="7"/>
      <c r="J186" s="2">
        <v>38993</v>
      </c>
      <c r="K186">
        <v>4.9119999999999999</v>
      </c>
      <c r="L186" s="67">
        <v>98.772000000000006</v>
      </c>
      <c r="M186" s="92">
        <v>2.5310816829104965E-6</v>
      </c>
      <c r="P186" s="2">
        <v>39000</v>
      </c>
      <c r="Q186">
        <v>900.21</v>
      </c>
      <c r="R186">
        <v>4.8901385909738693E-4</v>
      </c>
      <c r="T186" s="68">
        <v>37021</v>
      </c>
      <c r="U186" s="69">
        <v>1.0003500000000001</v>
      </c>
      <c r="V186" s="70">
        <v>3.5000000000007248E-4</v>
      </c>
      <c r="W186" s="70"/>
      <c r="Y186" s="2">
        <v>39000</v>
      </c>
      <c r="Z186">
        <v>11.52</v>
      </c>
    </row>
    <row r="187" spans="2:26" x14ac:dyDescent="0.25">
      <c r="B187" s="2">
        <v>39001</v>
      </c>
      <c r="C187">
        <v>1349.95</v>
      </c>
      <c r="D187" s="2"/>
      <c r="E187" s="2">
        <v>38994</v>
      </c>
      <c r="F187">
        <v>4.6609999999999996</v>
      </c>
      <c r="G187" s="67">
        <v>99.611583333333328</v>
      </c>
      <c r="H187" s="92">
        <v>-1.0540942778569651E-4</v>
      </c>
      <c r="I187" s="7"/>
      <c r="J187" s="2">
        <v>38994</v>
      </c>
      <c r="K187">
        <v>4.9109999999999996</v>
      </c>
      <c r="L187" s="67">
        <v>98.77225</v>
      </c>
      <c r="M187" s="92">
        <v>-5.0621505534143019E-5</v>
      </c>
      <c r="P187" s="2">
        <v>39001</v>
      </c>
      <c r="Q187">
        <v>900.3</v>
      </c>
      <c r="R187">
        <v>9.9976672109702847E-5</v>
      </c>
      <c r="T187" s="68">
        <v>37022</v>
      </c>
      <c r="U187" s="69">
        <v>0.99641000000000002</v>
      </c>
      <c r="V187" s="70">
        <v>-3.5899999999999821E-3</v>
      </c>
      <c r="W187" s="70"/>
      <c r="Y187" s="2">
        <v>39001</v>
      </c>
      <c r="Z187">
        <v>11.62</v>
      </c>
    </row>
    <row r="188" spans="2:26" x14ac:dyDescent="0.25">
      <c r="B188" s="2">
        <v>39002</v>
      </c>
      <c r="C188">
        <v>1362.83</v>
      </c>
      <c r="D188" s="2"/>
      <c r="E188" s="2">
        <v>38995</v>
      </c>
      <c r="F188">
        <v>4.7869999999999999</v>
      </c>
      <c r="G188" s="67">
        <v>99.601083333333335</v>
      </c>
      <c r="H188" s="92">
        <v>5.2710270052269692E-5</v>
      </c>
      <c r="I188" s="7"/>
      <c r="J188" s="2">
        <v>38995</v>
      </c>
      <c r="K188">
        <v>4.931</v>
      </c>
      <c r="L188" s="67">
        <v>98.767250000000004</v>
      </c>
      <c r="M188" s="92">
        <v>-2.0249627280422011E-5</v>
      </c>
      <c r="P188" s="2">
        <v>39002</v>
      </c>
      <c r="Q188">
        <v>900.92</v>
      </c>
      <c r="R188">
        <v>6.8865933577688665E-4</v>
      </c>
      <c r="T188" s="68">
        <v>37025</v>
      </c>
      <c r="U188" s="69">
        <v>1.0045299999999999</v>
      </c>
      <c r="V188" s="70">
        <v>4.529999999999923E-3</v>
      </c>
      <c r="W188" s="70"/>
      <c r="Y188" s="2">
        <v>39002</v>
      </c>
      <c r="Z188">
        <v>11.09</v>
      </c>
    </row>
    <row r="189" spans="2:26" x14ac:dyDescent="0.25">
      <c r="B189" s="2">
        <v>39003</v>
      </c>
      <c r="C189">
        <v>1365.62</v>
      </c>
      <c r="D189" s="2"/>
      <c r="E189" s="2">
        <v>38996</v>
      </c>
      <c r="F189">
        <v>4.7240000000000002</v>
      </c>
      <c r="G189" s="67">
        <v>99.606333333333339</v>
      </c>
      <c r="H189" s="92">
        <v>8.3662685423924188E-7</v>
      </c>
      <c r="I189" s="7"/>
      <c r="J189" s="2">
        <v>38996</v>
      </c>
      <c r="K189">
        <v>4.9390000000000001</v>
      </c>
      <c r="L189" s="67">
        <v>98.765249999999995</v>
      </c>
      <c r="M189" s="92">
        <v>2.531254666982008E-6</v>
      </c>
      <c r="P189" s="2">
        <v>39003</v>
      </c>
      <c r="Q189">
        <v>901.2</v>
      </c>
      <c r="R189">
        <v>3.1079341117967729E-4</v>
      </c>
      <c r="T189" s="68">
        <v>37026</v>
      </c>
      <c r="U189" s="69">
        <v>1.0016</v>
      </c>
      <c r="V189" s="70">
        <v>1.6000000000000458E-3</v>
      </c>
      <c r="W189" s="70"/>
      <c r="Y189" s="2">
        <v>39003</v>
      </c>
      <c r="Z189">
        <v>10.75</v>
      </c>
    </row>
    <row r="190" spans="2:26" x14ac:dyDescent="0.25">
      <c r="B190" s="2">
        <v>39006</v>
      </c>
      <c r="C190">
        <v>1369.05</v>
      </c>
      <c r="D190" s="2"/>
      <c r="E190" s="2">
        <v>38999</v>
      </c>
      <c r="F190">
        <v>4.7229999999999999</v>
      </c>
      <c r="G190" s="67">
        <v>99.606416666666661</v>
      </c>
      <c r="H190" s="92">
        <v>-4.1831307721951205E-5</v>
      </c>
      <c r="I190" s="7"/>
      <c r="J190" s="2">
        <v>38999</v>
      </c>
      <c r="K190">
        <v>4.9379999999999997</v>
      </c>
      <c r="L190" s="67">
        <v>98.765500000000003</v>
      </c>
      <c r="M190" s="92">
        <v>-7.5937447793106294E-5</v>
      </c>
      <c r="P190" s="2">
        <v>39006</v>
      </c>
      <c r="Q190">
        <v>901.69</v>
      </c>
      <c r="R190">
        <v>5.43719485130989E-4</v>
      </c>
      <c r="T190" s="68">
        <v>37027</v>
      </c>
      <c r="U190" s="69">
        <v>1.01332</v>
      </c>
      <c r="V190" s="70">
        <v>1.3319999999999999E-2</v>
      </c>
      <c r="W190" s="70"/>
      <c r="Y190" s="2">
        <v>39006</v>
      </c>
      <c r="Z190">
        <v>11.09</v>
      </c>
    </row>
    <row r="191" spans="2:26" x14ac:dyDescent="0.25">
      <c r="B191" s="2">
        <v>39007</v>
      </c>
      <c r="C191">
        <v>1364.05</v>
      </c>
      <c r="D191" s="2"/>
      <c r="E191" s="2">
        <v>39000</v>
      </c>
      <c r="F191">
        <v>4.7729999999999997</v>
      </c>
      <c r="G191" s="67">
        <v>99.602249999999998</v>
      </c>
      <c r="H191" s="92">
        <v>-5.1036330337206337E-5</v>
      </c>
      <c r="I191" s="7"/>
      <c r="J191" s="2">
        <v>39000</v>
      </c>
      <c r="K191">
        <v>4.968</v>
      </c>
      <c r="L191" s="67">
        <v>98.757999999999996</v>
      </c>
      <c r="M191" s="92">
        <v>-1.1897770307212063E-4</v>
      </c>
      <c r="P191" s="2">
        <v>39007</v>
      </c>
      <c r="Q191">
        <v>901.78</v>
      </c>
      <c r="R191">
        <v>9.9812574166247003E-5</v>
      </c>
      <c r="T191" s="68">
        <v>37028</v>
      </c>
      <c r="U191" s="69">
        <v>1.0022899999999999</v>
      </c>
      <c r="V191" s="70">
        <v>2.2899999999999032E-3</v>
      </c>
      <c r="W191" s="70"/>
      <c r="Y191" s="2">
        <v>39007</v>
      </c>
      <c r="Z191">
        <v>11.73</v>
      </c>
    </row>
    <row r="192" spans="2:26" x14ac:dyDescent="0.25">
      <c r="B192" s="2">
        <v>39008</v>
      </c>
      <c r="C192">
        <v>1365.96</v>
      </c>
      <c r="D192" s="2"/>
      <c r="E192" s="2">
        <v>39001</v>
      </c>
      <c r="F192">
        <v>4.8339999999999996</v>
      </c>
      <c r="G192" s="67">
        <v>99.597166666666666</v>
      </c>
      <c r="H192" s="92">
        <v>-3.430485806987793E-5</v>
      </c>
      <c r="I192" s="7"/>
      <c r="J192" s="2">
        <v>39001</v>
      </c>
      <c r="K192">
        <v>5.0149999999999997</v>
      </c>
      <c r="L192" s="67">
        <v>98.746250000000003</v>
      </c>
      <c r="M192" s="92">
        <v>-7.59522513513744E-5</v>
      </c>
      <c r="P192" s="2">
        <v>39008</v>
      </c>
      <c r="Q192">
        <v>901.98</v>
      </c>
      <c r="R192">
        <v>2.2178358357916039E-4</v>
      </c>
      <c r="T192" s="68">
        <v>37029</v>
      </c>
      <c r="U192" s="69">
        <v>1.00227</v>
      </c>
      <c r="V192" s="70">
        <v>2.2699999999999942E-3</v>
      </c>
      <c r="W192" s="70"/>
      <c r="Y192" s="2">
        <v>39008</v>
      </c>
      <c r="Z192">
        <v>11.34</v>
      </c>
    </row>
    <row r="193" spans="2:26" x14ac:dyDescent="0.25">
      <c r="B193" s="2">
        <v>39009</v>
      </c>
      <c r="C193">
        <v>1366.96</v>
      </c>
      <c r="D193" s="2"/>
      <c r="E193" s="2">
        <v>39002</v>
      </c>
      <c r="F193">
        <v>4.875</v>
      </c>
      <c r="G193" s="67">
        <v>99.59375</v>
      </c>
      <c r="H193" s="92">
        <v>-4.4346825645913412E-5</v>
      </c>
      <c r="I193" s="7"/>
      <c r="J193" s="2">
        <v>39002</v>
      </c>
      <c r="K193">
        <v>5.0449999999999999</v>
      </c>
      <c r="L193" s="67">
        <v>98.738749999999996</v>
      </c>
      <c r="M193" s="92">
        <v>-2.2787406160129642E-5</v>
      </c>
      <c r="P193" s="2">
        <v>39009</v>
      </c>
      <c r="Q193">
        <v>902.19</v>
      </c>
      <c r="R193">
        <v>2.3282112685429901E-4</v>
      </c>
      <c r="T193" s="68">
        <v>37032</v>
      </c>
      <c r="U193" s="69">
        <v>1.00728</v>
      </c>
      <c r="V193" s="70">
        <v>7.2799999999999532E-3</v>
      </c>
      <c r="W193" s="70"/>
      <c r="Y193" s="2">
        <v>39009</v>
      </c>
      <c r="Z193">
        <v>10.9</v>
      </c>
    </row>
    <row r="194" spans="2:26" x14ac:dyDescent="0.25">
      <c r="B194" s="2">
        <v>39010</v>
      </c>
      <c r="C194">
        <v>1368.6</v>
      </c>
      <c r="D194" s="2"/>
      <c r="E194" s="2">
        <v>39003</v>
      </c>
      <c r="F194">
        <v>4.9279999999999999</v>
      </c>
      <c r="G194" s="67">
        <v>99.589333333333329</v>
      </c>
      <c r="H194" s="92">
        <v>-5.1042949713475672E-5</v>
      </c>
      <c r="I194" s="7"/>
      <c r="J194" s="2">
        <v>39003</v>
      </c>
      <c r="K194">
        <v>5.0540000000000003</v>
      </c>
      <c r="L194" s="67">
        <v>98.736500000000007</v>
      </c>
      <c r="M194" s="92">
        <v>2.531991715182258E-6</v>
      </c>
      <c r="P194" s="2">
        <v>39010</v>
      </c>
      <c r="Q194">
        <v>903.19</v>
      </c>
      <c r="R194">
        <v>1.1084139704495843E-3</v>
      </c>
      <c r="T194" s="68">
        <v>37033</v>
      </c>
      <c r="U194" s="69">
        <v>0.99851999999999996</v>
      </c>
      <c r="V194" s="70">
        <v>-1.4800000000000368E-3</v>
      </c>
      <c r="W194" s="70"/>
      <c r="Y194" s="2">
        <v>39010</v>
      </c>
      <c r="Z194">
        <v>10.63</v>
      </c>
    </row>
    <row r="195" spans="2:26" x14ac:dyDescent="0.25">
      <c r="B195" s="2">
        <v>39013</v>
      </c>
      <c r="C195">
        <v>1377.02</v>
      </c>
      <c r="D195" s="2"/>
      <c r="E195" s="2">
        <v>39006</v>
      </c>
      <c r="F195">
        <v>4.9889999999999999</v>
      </c>
      <c r="G195" s="67">
        <v>99.584249999999997</v>
      </c>
      <c r="H195" s="92">
        <v>-1.5899435235278148E-5</v>
      </c>
      <c r="I195" s="7"/>
      <c r="J195" s="2">
        <v>39006</v>
      </c>
      <c r="K195">
        <v>5.0529999999999999</v>
      </c>
      <c r="L195" s="67">
        <v>98.736750000000001</v>
      </c>
      <c r="M195" s="92">
        <v>-8.8619485652530194E-5</v>
      </c>
      <c r="P195" s="2">
        <v>39013</v>
      </c>
      <c r="Q195">
        <v>905.18</v>
      </c>
      <c r="R195">
        <v>2.203301630886001E-3</v>
      </c>
      <c r="T195" s="68">
        <v>37034</v>
      </c>
      <c r="U195" s="69">
        <v>0.99238000000000004</v>
      </c>
      <c r="V195" s="70">
        <v>-7.6199999999999601E-3</v>
      </c>
      <c r="W195" s="70"/>
      <c r="Y195" s="2">
        <v>39013</v>
      </c>
      <c r="Z195">
        <v>11.08</v>
      </c>
    </row>
    <row r="196" spans="2:26" x14ac:dyDescent="0.25">
      <c r="B196" s="2">
        <v>39014</v>
      </c>
      <c r="C196">
        <v>1377.38</v>
      </c>
      <c r="D196" s="2"/>
      <c r="E196" s="2">
        <v>39007</v>
      </c>
      <c r="F196">
        <v>5.008</v>
      </c>
      <c r="G196" s="67">
        <v>99.582666666666668</v>
      </c>
      <c r="H196" s="92">
        <v>1.75733394032207E-5</v>
      </c>
      <c r="I196" s="7"/>
      <c r="J196" s="2">
        <v>39007</v>
      </c>
      <c r="K196">
        <v>5.0880000000000001</v>
      </c>
      <c r="L196" s="67">
        <v>98.727999999999994</v>
      </c>
      <c r="M196" s="92">
        <v>0</v>
      </c>
      <c r="P196" s="2">
        <v>39014</v>
      </c>
      <c r="Q196">
        <v>905.84</v>
      </c>
      <c r="R196">
        <v>7.2913674628249936E-4</v>
      </c>
      <c r="T196" s="68">
        <v>37035</v>
      </c>
      <c r="U196" s="69">
        <v>1.00179</v>
      </c>
      <c r="V196" s="70">
        <v>1.7899999999999583E-3</v>
      </c>
      <c r="W196" s="70"/>
      <c r="Y196" s="2">
        <v>39014</v>
      </c>
      <c r="Z196">
        <v>10.78</v>
      </c>
    </row>
    <row r="197" spans="2:26" x14ac:dyDescent="0.25">
      <c r="B197" s="2">
        <v>39015</v>
      </c>
      <c r="C197">
        <v>1382.22</v>
      </c>
      <c r="D197" s="2"/>
      <c r="E197" s="2">
        <v>39008</v>
      </c>
      <c r="F197">
        <v>4.9870000000000001</v>
      </c>
      <c r="G197" s="67">
        <v>99.584416666666669</v>
      </c>
      <c r="H197" s="92">
        <v>-1.2552164704526803E-5</v>
      </c>
      <c r="I197" s="7"/>
      <c r="J197" s="2">
        <v>39008</v>
      </c>
      <c r="K197">
        <v>5.0880000000000001</v>
      </c>
      <c r="L197" s="67">
        <v>98.727999999999994</v>
      </c>
      <c r="M197" s="92">
        <v>-2.2789887367258288E-5</v>
      </c>
      <c r="P197" s="2">
        <v>39015</v>
      </c>
      <c r="Q197">
        <v>906.74</v>
      </c>
      <c r="R197">
        <v>9.935529453324321E-4</v>
      </c>
      <c r="T197" s="68">
        <v>37036</v>
      </c>
      <c r="U197" s="69">
        <v>0.99322999999999995</v>
      </c>
      <c r="V197" s="70">
        <v>-6.7700000000000538E-3</v>
      </c>
      <c r="W197" s="70"/>
      <c r="Y197" s="2">
        <v>39015</v>
      </c>
      <c r="Z197">
        <v>10.66</v>
      </c>
    </row>
    <row r="198" spans="2:26" x14ac:dyDescent="0.25">
      <c r="B198" s="2">
        <v>39016</v>
      </c>
      <c r="C198">
        <v>1389.08</v>
      </c>
      <c r="D198" s="2"/>
      <c r="E198" s="2">
        <v>39009</v>
      </c>
      <c r="F198">
        <v>5.0019999999999998</v>
      </c>
      <c r="G198" s="67">
        <v>99.583166666666671</v>
      </c>
      <c r="H198" s="92">
        <v>1.6736429684360843E-6</v>
      </c>
      <c r="I198" s="7"/>
      <c r="J198" s="2">
        <v>39009</v>
      </c>
      <c r="K198">
        <v>5.0970000000000004</v>
      </c>
      <c r="L198" s="67">
        <v>98.725750000000005</v>
      </c>
      <c r="M198" s="92">
        <v>3.0387209010829253E-5</v>
      </c>
      <c r="P198" s="2">
        <v>39016</v>
      </c>
      <c r="Q198">
        <v>907.91</v>
      </c>
      <c r="R198">
        <v>1.290336810993109E-3</v>
      </c>
      <c r="T198" s="68">
        <v>37040</v>
      </c>
      <c r="U198" s="69">
        <v>0.99719000000000002</v>
      </c>
      <c r="V198" s="70">
        <v>-2.8099999999999792E-3</v>
      </c>
      <c r="W198" s="70"/>
      <c r="Y198" s="2">
        <v>39016</v>
      </c>
      <c r="Z198">
        <v>10.56</v>
      </c>
    </row>
    <row r="199" spans="2:26" x14ac:dyDescent="0.25">
      <c r="B199" s="2">
        <v>39017</v>
      </c>
      <c r="C199">
        <v>1377.34</v>
      </c>
      <c r="D199" s="2"/>
      <c r="E199" s="2">
        <v>39010</v>
      </c>
      <c r="F199">
        <v>5</v>
      </c>
      <c r="G199" s="67">
        <v>99.583333333333329</v>
      </c>
      <c r="H199" s="92">
        <v>-3.347280334720093E-5</v>
      </c>
      <c r="I199" s="7"/>
      <c r="J199" s="2">
        <v>39010</v>
      </c>
      <c r="K199">
        <v>5.085</v>
      </c>
      <c r="L199" s="67">
        <v>98.728750000000005</v>
      </c>
      <c r="M199" s="92">
        <v>-5.0643809427430853E-5</v>
      </c>
      <c r="P199" s="2">
        <v>39017</v>
      </c>
      <c r="Q199">
        <v>906.69</v>
      </c>
      <c r="R199">
        <v>-1.3437455254374786E-3</v>
      </c>
      <c r="T199" s="68">
        <v>37041</v>
      </c>
      <c r="U199" s="69">
        <v>0.99204999999999999</v>
      </c>
      <c r="V199" s="70">
        <v>-7.9500000000000126E-3</v>
      </c>
      <c r="W199" s="70"/>
      <c r="Y199" s="2">
        <v>39017</v>
      </c>
      <c r="Z199">
        <v>10.8</v>
      </c>
    </row>
    <row r="200" spans="2:26" x14ac:dyDescent="0.25">
      <c r="B200" s="2">
        <v>39020</v>
      </c>
      <c r="C200">
        <v>1377.93</v>
      </c>
      <c r="D200" s="2"/>
      <c r="E200" s="2">
        <v>39013</v>
      </c>
      <c r="F200">
        <v>5.04</v>
      </c>
      <c r="G200" s="67">
        <v>99.58</v>
      </c>
      <c r="H200" s="92">
        <v>-4.1842404766678776E-5</v>
      </c>
      <c r="I200" s="7"/>
      <c r="J200" s="2">
        <v>39013</v>
      </c>
      <c r="K200">
        <v>5.1050000000000004</v>
      </c>
      <c r="L200" s="67">
        <v>98.723749999999995</v>
      </c>
      <c r="M200" s="92">
        <v>-3.545246204694763E-5</v>
      </c>
      <c r="P200" s="2">
        <v>39020</v>
      </c>
      <c r="Q200">
        <v>907.24</v>
      </c>
      <c r="R200">
        <v>6.0660203597695528E-4</v>
      </c>
      <c r="T200" s="68">
        <v>37042</v>
      </c>
      <c r="U200" s="69">
        <v>1.0029699999999999</v>
      </c>
      <c r="V200" s="70">
        <v>2.9699999999999172E-3</v>
      </c>
      <c r="W200" s="70"/>
      <c r="Y200" s="2">
        <v>39020</v>
      </c>
      <c r="Z200">
        <v>11.2</v>
      </c>
    </row>
    <row r="201" spans="2:26" x14ac:dyDescent="0.25">
      <c r="B201" s="2">
        <v>39021</v>
      </c>
      <c r="C201">
        <v>1377.94</v>
      </c>
      <c r="D201" s="2"/>
      <c r="E201" s="2">
        <v>39014</v>
      </c>
      <c r="F201">
        <v>5.09</v>
      </c>
      <c r="G201" s="67">
        <v>99.575833333333335</v>
      </c>
      <c r="H201" s="92">
        <v>2.5943376488646308E-5</v>
      </c>
      <c r="I201" s="7"/>
      <c r="J201" s="2">
        <v>39014</v>
      </c>
      <c r="K201">
        <v>5.1189999999999998</v>
      </c>
      <c r="L201" s="67">
        <v>98.720249999999993</v>
      </c>
      <c r="M201" s="92">
        <v>0</v>
      </c>
      <c r="P201" s="2">
        <v>39021</v>
      </c>
      <c r="Q201">
        <v>907.46</v>
      </c>
      <c r="R201">
        <v>2.4249371720830304E-4</v>
      </c>
      <c r="T201" s="68">
        <v>37043</v>
      </c>
      <c r="U201" s="69">
        <v>1.0019400000000001</v>
      </c>
      <c r="V201" s="70">
        <v>1.9400000000000528E-3</v>
      </c>
      <c r="W201" s="70"/>
      <c r="Y201" s="2">
        <v>39021</v>
      </c>
      <c r="Z201">
        <v>11.1</v>
      </c>
    </row>
    <row r="202" spans="2:26" x14ac:dyDescent="0.25">
      <c r="B202" s="2">
        <v>39022</v>
      </c>
      <c r="C202">
        <v>1367.81</v>
      </c>
      <c r="D202" s="2"/>
      <c r="E202" s="2">
        <v>39015</v>
      </c>
      <c r="F202">
        <v>5.0590000000000002</v>
      </c>
      <c r="G202" s="67">
        <v>99.578416666666669</v>
      </c>
      <c r="H202" s="92">
        <v>-7.19700805311696E-5</v>
      </c>
      <c r="I202" s="7"/>
      <c r="J202" s="2">
        <v>39015</v>
      </c>
      <c r="K202">
        <v>5.1189999999999998</v>
      </c>
      <c r="L202" s="67">
        <v>98.720249999999993</v>
      </c>
      <c r="M202" s="92">
        <v>2.785649347525343E-5</v>
      </c>
      <c r="P202" s="2">
        <v>39022</v>
      </c>
      <c r="Q202">
        <v>905.88</v>
      </c>
      <c r="R202">
        <v>-1.7411235756948917E-3</v>
      </c>
      <c r="T202" s="68">
        <v>37046</v>
      </c>
      <c r="U202" s="69">
        <v>1.00379</v>
      </c>
      <c r="V202" s="70">
        <v>3.7899999999999601E-3</v>
      </c>
      <c r="W202" s="70"/>
      <c r="Y202" s="2">
        <v>39022</v>
      </c>
      <c r="Z202">
        <v>11.51</v>
      </c>
    </row>
    <row r="203" spans="2:26" x14ac:dyDescent="0.25">
      <c r="B203" s="2">
        <v>39023</v>
      </c>
      <c r="C203">
        <v>1367.34</v>
      </c>
      <c r="D203" s="2"/>
      <c r="E203" s="2">
        <v>39016</v>
      </c>
      <c r="F203">
        <v>5.1449999999999996</v>
      </c>
      <c r="G203" s="67">
        <v>99.571250000000006</v>
      </c>
      <c r="H203" s="92">
        <v>1.6738432695451166E-6</v>
      </c>
      <c r="I203" s="7"/>
      <c r="J203" s="2">
        <v>39016</v>
      </c>
      <c r="K203">
        <v>5.1079999999999997</v>
      </c>
      <c r="L203" s="67">
        <v>98.722999999999999</v>
      </c>
      <c r="M203" s="92">
        <v>3.2920393423951921E-5</v>
      </c>
      <c r="P203" s="2">
        <v>39023</v>
      </c>
      <c r="Q203">
        <v>906.17</v>
      </c>
      <c r="R203">
        <v>3.2013070163805502E-4</v>
      </c>
      <c r="T203" s="68">
        <v>37047</v>
      </c>
      <c r="U203" s="69">
        <v>1.0039</v>
      </c>
      <c r="V203" s="70">
        <v>3.9000000000000146E-3</v>
      </c>
      <c r="W203" s="70"/>
      <c r="Y203" s="2">
        <v>39023</v>
      </c>
      <c r="Z203">
        <v>11.42</v>
      </c>
    </row>
    <row r="204" spans="2:26" x14ac:dyDescent="0.25">
      <c r="B204" s="2">
        <v>39024</v>
      </c>
      <c r="C204">
        <v>1364.3</v>
      </c>
      <c r="D204" s="2"/>
      <c r="E204" s="2">
        <v>39017</v>
      </c>
      <c r="F204">
        <v>5.1429999999999998</v>
      </c>
      <c r="G204" s="67">
        <v>99.571416666666664</v>
      </c>
      <c r="H204" s="92">
        <v>-8.3692023397086146E-6</v>
      </c>
      <c r="I204" s="7"/>
      <c r="J204" s="2">
        <v>39017</v>
      </c>
      <c r="K204">
        <v>5.0949999999999998</v>
      </c>
      <c r="L204" s="67">
        <v>98.726249999999993</v>
      </c>
      <c r="M204" s="92">
        <v>5.3177346450494767E-5</v>
      </c>
      <c r="P204" s="2">
        <v>39024</v>
      </c>
      <c r="Q204">
        <v>906.5</v>
      </c>
      <c r="R204">
        <v>3.641700784622337E-4</v>
      </c>
      <c r="T204" s="68">
        <v>37048</v>
      </c>
      <c r="U204" s="69">
        <v>0.99885000000000002</v>
      </c>
      <c r="V204" s="70">
        <v>-1.1499999999999844E-3</v>
      </c>
      <c r="W204" s="70"/>
      <c r="Y204" s="2">
        <v>39024</v>
      </c>
      <c r="Z204">
        <v>11.16</v>
      </c>
    </row>
    <row r="205" spans="2:26" x14ac:dyDescent="0.25">
      <c r="B205" s="2">
        <v>39027</v>
      </c>
      <c r="C205">
        <v>1379.78</v>
      </c>
      <c r="D205" s="2"/>
      <c r="E205" s="2">
        <v>39020</v>
      </c>
      <c r="F205">
        <v>5.1529999999999996</v>
      </c>
      <c r="G205" s="67">
        <v>99.570583333333332</v>
      </c>
      <c r="H205" s="92">
        <v>-1.590161752917929E-5</v>
      </c>
      <c r="I205" s="7"/>
      <c r="J205" s="2">
        <v>39020</v>
      </c>
      <c r="K205">
        <v>5.0739999999999998</v>
      </c>
      <c r="L205" s="67">
        <v>98.731499999999997</v>
      </c>
      <c r="M205" s="92">
        <v>-1.0128479765780796E-5</v>
      </c>
      <c r="P205" s="2">
        <v>39027</v>
      </c>
      <c r="Q205">
        <v>909.94</v>
      </c>
      <c r="R205">
        <v>3.7948152233866494E-3</v>
      </c>
      <c r="T205" s="68">
        <v>37049</v>
      </c>
      <c r="U205" s="69">
        <v>1.0006900000000001</v>
      </c>
      <c r="V205" s="70">
        <v>6.9000000000007944E-4</v>
      </c>
      <c r="W205" s="70"/>
      <c r="Y205" s="2">
        <v>39027</v>
      </c>
      <c r="Z205">
        <v>11.16</v>
      </c>
    </row>
    <row r="206" spans="2:26" x14ac:dyDescent="0.25">
      <c r="B206" s="2">
        <v>39028</v>
      </c>
      <c r="C206">
        <v>1382.84</v>
      </c>
      <c r="D206" s="2"/>
      <c r="E206" s="2">
        <v>39021</v>
      </c>
      <c r="F206">
        <v>5.1719999999999997</v>
      </c>
      <c r="G206" s="67">
        <v>99.569000000000003</v>
      </c>
      <c r="H206" s="92">
        <v>0</v>
      </c>
      <c r="I206" s="7"/>
      <c r="J206" s="2">
        <v>39021</v>
      </c>
      <c r="K206">
        <v>5.0780000000000003</v>
      </c>
      <c r="L206" s="67">
        <v>98.730500000000006</v>
      </c>
      <c r="M206" s="92">
        <v>5.5707202941235323E-5</v>
      </c>
      <c r="P206" s="2">
        <v>39028</v>
      </c>
      <c r="Q206">
        <v>910.45</v>
      </c>
      <c r="R206">
        <v>5.6047651493495998E-4</v>
      </c>
      <c r="T206" s="68">
        <v>37050</v>
      </c>
      <c r="U206" s="69">
        <v>0.99885999999999997</v>
      </c>
      <c r="V206" s="70">
        <v>-1.1400000000000299E-3</v>
      </c>
      <c r="W206" s="70"/>
      <c r="Y206" s="2">
        <v>39028</v>
      </c>
      <c r="Z206">
        <v>11.09</v>
      </c>
    </row>
    <row r="207" spans="2:26" x14ac:dyDescent="0.25">
      <c r="B207" s="2">
        <v>39029</v>
      </c>
      <c r="C207">
        <v>1385.72</v>
      </c>
      <c r="D207" s="2"/>
      <c r="E207" s="2">
        <v>39022</v>
      </c>
      <c r="F207">
        <v>5.1719999999999997</v>
      </c>
      <c r="G207" s="67">
        <v>99.569000000000003</v>
      </c>
      <c r="H207" s="92">
        <v>-1.1717167659242023E-5</v>
      </c>
      <c r="I207" s="7"/>
      <c r="J207" s="2">
        <v>39022</v>
      </c>
      <c r="K207">
        <v>5.056</v>
      </c>
      <c r="L207" s="67">
        <v>98.736000000000004</v>
      </c>
      <c r="M207" s="92">
        <v>0</v>
      </c>
      <c r="P207" s="2">
        <v>39029</v>
      </c>
      <c r="Q207">
        <v>911.16</v>
      </c>
      <c r="R207">
        <v>7.7983414794879913E-4</v>
      </c>
      <c r="T207" s="68">
        <v>37053</v>
      </c>
      <c r="U207" s="69">
        <v>1.0002500000000001</v>
      </c>
      <c r="V207" s="70">
        <v>2.5000000000008349E-4</v>
      </c>
      <c r="W207" s="70"/>
      <c r="Y207" s="2">
        <v>39029</v>
      </c>
      <c r="Z207">
        <v>10.75</v>
      </c>
    </row>
    <row r="208" spans="2:26" x14ac:dyDescent="0.25">
      <c r="B208" s="2">
        <v>39030</v>
      </c>
      <c r="C208">
        <v>1378.33</v>
      </c>
      <c r="D208" s="2"/>
      <c r="E208" s="2">
        <v>39023</v>
      </c>
      <c r="F208">
        <v>5.1859999999999999</v>
      </c>
      <c r="G208" s="67">
        <v>99.56783333333334</v>
      </c>
      <c r="H208" s="92">
        <v>2.5108510612881219E-6</v>
      </c>
      <c r="I208" s="7"/>
      <c r="J208" s="2">
        <v>39023</v>
      </c>
      <c r="K208">
        <v>5.056</v>
      </c>
      <c r="L208" s="67">
        <v>98.736000000000004</v>
      </c>
      <c r="M208" s="92">
        <v>-7.3428131583175293E-5</v>
      </c>
      <c r="P208" s="2">
        <v>39030</v>
      </c>
      <c r="Q208">
        <v>910.87</v>
      </c>
      <c r="R208">
        <v>-3.1827560472363903E-4</v>
      </c>
      <c r="T208" s="68">
        <v>37054</v>
      </c>
      <c r="U208" s="69">
        <v>1.00109</v>
      </c>
      <c r="V208" s="70">
        <v>1.0900000000000354E-3</v>
      </c>
      <c r="W208" s="70"/>
      <c r="Y208" s="2">
        <v>39030</v>
      </c>
      <c r="Z208">
        <v>11.01</v>
      </c>
    </row>
    <row r="209" spans="2:26" x14ac:dyDescent="0.25">
      <c r="B209" s="2">
        <v>39031</v>
      </c>
      <c r="C209">
        <v>1380.9</v>
      </c>
      <c r="D209" s="2"/>
      <c r="E209" s="2">
        <v>39024</v>
      </c>
      <c r="F209">
        <v>5.1829999999999998</v>
      </c>
      <c r="G209" s="67">
        <v>99.568083333333334</v>
      </c>
      <c r="H209" s="92">
        <v>0</v>
      </c>
      <c r="I209" s="7"/>
      <c r="J209" s="2">
        <v>39024</v>
      </c>
      <c r="K209">
        <v>5.085</v>
      </c>
      <c r="L209" s="67">
        <v>98.728750000000005</v>
      </c>
      <c r="M209" s="92">
        <v>2.7854095185020356E-5</v>
      </c>
      <c r="P209" s="2">
        <v>39031</v>
      </c>
      <c r="Q209">
        <v>911.53</v>
      </c>
      <c r="R209">
        <v>7.2458199303948589E-4</v>
      </c>
      <c r="T209" s="68">
        <v>37055</v>
      </c>
      <c r="U209" s="69">
        <v>0.99692000000000003</v>
      </c>
      <c r="V209" s="70">
        <v>-3.0799999999999716E-3</v>
      </c>
      <c r="W209" s="70"/>
      <c r="Y209" s="2">
        <v>39031</v>
      </c>
      <c r="Z209">
        <v>10.79</v>
      </c>
    </row>
    <row r="210" spans="2:26" x14ac:dyDescent="0.25">
      <c r="B210" s="2">
        <v>39034</v>
      </c>
      <c r="C210">
        <v>1384.42</v>
      </c>
      <c r="D210" s="2"/>
      <c r="E210" s="2">
        <v>39027</v>
      </c>
      <c r="F210">
        <v>5.1829999999999998</v>
      </c>
      <c r="G210" s="67">
        <v>99.568083333333334</v>
      </c>
      <c r="H210" s="92">
        <v>8.3694825225855141E-7</v>
      </c>
      <c r="I210" s="7"/>
      <c r="J210" s="2">
        <v>39027</v>
      </c>
      <c r="K210">
        <v>5.0739999999999998</v>
      </c>
      <c r="L210" s="67">
        <v>98.731499999999997</v>
      </c>
      <c r="M210" s="92">
        <v>-1.0128479765780796E-5</v>
      </c>
      <c r="P210" s="2">
        <v>39034</v>
      </c>
      <c r="Q210">
        <v>912.37</v>
      </c>
      <c r="R210">
        <v>9.2152754160590433E-4</v>
      </c>
      <c r="T210" s="68">
        <v>37056</v>
      </c>
      <c r="U210" s="69">
        <v>0.98719000000000001</v>
      </c>
      <c r="V210" s="70">
        <v>-1.2809999999999988E-2</v>
      </c>
      <c r="W210" s="70"/>
      <c r="Y210" s="2">
        <v>39034</v>
      </c>
      <c r="Z210">
        <v>10.86</v>
      </c>
    </row>
    <row r="211" spans="2:26" x14ac:dyDescent="0.25">
      <c r="B211" s="2">
        <v>39035</v>
      </c>
      <c r="C211">
        <v>1393.22</v>
      </c>
      <c r="D211" s="2"/>
      <c r="E211" s="2">
        <v>39028</v>
      </c>
      <c r="F211">
        <v>5.1820000000000004</v>
      </c>
      <c r="G211" s="67">
        <v>99.56816666666667</v>
      </c>
      <c r="H211" s="92">
        <v>-1.6738951036932015E-5</v>
      </c>
      <c r="I211" s="7"/>
      <c r="J211" s="2">
        <v>39028</v>
      </c>
      <c r="K211">
        <v>5.0780000000000003</v>
      </c>
      <c r="L211" s="67">
        <v>98.730500000000006</v>
      </c>
      <c r="M211" s="92">
        <v>-5.0642911764930965E-5</v>
      </c>
      <c r="P211" s="2">
        <v>39035</v>
      </c>
      <c r="Q211">
        <v>912.71</v>
      </c>
      <c r="R211">
        <v>3.72655830419788E-4</v>
      </c>
      <c r="T211" s="68">
        <v>37057</v>
      </c>
      <c r="U211" s="69">
        <v>0.99633000000000005</v>
      </c>
      <c r="V211" s="70">
        <v>-3.6699999999999511E-3</v>
      </c>
      <c r="W211" s="70"/>
      <c r="Y211" s="2">
        <v>39035</v>
      </c>
      <c r="Z211">
        <v>10.5</v>
      </c>
    </row>
    <row r="212" spans="2:26" x14ac:dyDescent="0.25">
      <c r="B212" s="2">
        <v>39036</v>
      </c>
      <c r="C212">
        <v>1396.57</v>
      </c>
      <c r="D212" s="2"/>
      <c r="E212" s="2">
        <v>39029</v>
      </c>
      <c r="F212">
        <v>5.202</v>
      </c>
      <c r="G212" s="67">
        <v>99.566500000000005</v>
      </c>
      <c r="H212" s="92">
        <v>5.0217693701171129E-6</v>
      </c>
      <c r="I212" s="7"/>
      <c r="J212" s="2">
        <v>39029</v>
      </c>
      <c r="K212">
        <v>5.0979999999999999</v>
      </c>
      <c r="L212" s="67">
        <v>98.725499999999997</v>
      </c>
      <c r="M212" s="92">
        <v>2.5322738299582426E-6</v>
      </c>
      <c r="P212" s="2">
        <v>39036</v>
      </c>
      <c r="Q212">
        <v>912.89</v>
      </c>
      <c r="R212">
        <v>1.9721488753265959E-4</v>
      </c>
      <c r="T212" s="68">
        <v>37060</v>
      </c>
      <c r="U212" s="69">
        <v>0.99911000000000005</v>
      </c>
      <c r="V212" s="70">
        <v>-8.8999999999994639E-4</v>
      </c>
      <c r="W212" s="70"/>
      <c r="Y212" s="2">
        <v>39036</v>
      </c>
      <c r="Z212">
        <v>10.31</v>
      </c>
    </row>
    <row r="213" spans="2:26" x14ac:dyDescent="0.25">
      <c r="B213" s="2">
        <v>39037</v>
      </c>
      <c r="C213">
        <v>1399.76</v>
      </c>
      <c r="D213" s="2"/>
      <c r="E213" s="2">
        <v>39030</v>
      </c>
      <c r="F213">
        <v>5.1959999999999997</v>
      </c>
      <c r="G213" s="67">
        <v>99.566999999999993</v>
      </c>
      <c r="H213" s="92">
        <v>-6.6956588694599972E-6</v>
      </c>
      <c r="I213" s="7"/>
      <c r="J213" s="2">
        <v>39030</v>
      </c>
      <c r="K213">
        <v>5.0970000000000004</v>
      </c>
      <c r="L213" s="67">
        <v>98.725750000000005</v>
      </c>
      <c r="M213" s="92">
        <v>3.0387209010829253E-5</v>
      </c>
      <c r="P213" s="2">
        <v>39037</v>
      </c>
      <c r="Q213">
        <v>913.07</v>
      </c>
      <c r="R213">
        <v>1.9717600148982939E-4</v>
      </c>
      <c r="T213" s="68">
        <v>37061</v>
      </c>
      <c r="U213" s="69">
        <v>1.00251</v>
      </c>
      <c r="V213" s="70">
        <v>2.5100000000000122E-3</v>
      </c>
      <c r="W213" s="70"/>
      <c r="Y213" s="2">
        <v>39037</v>
      </c>
      <c r="Z213">
        <v>10.16</v>
      </c>
    </row>
    <row r="214" spans="2:26" x14ac:dyDescent="0.25">
      <c r="B214" s="2">
        <v>39038</v>
      </c>
      <c r="C214">
        <v>1401.2</v>
      </c>
      <c r="D214" s="2"/>
      <c r="E214" s="2">
        <v>39031</v>
      </c>
      <c r="F214">
        <v>5.2039999999999997</v>
      </c>
      <c r="G214" s="67">
        <v>99.566333333333333</v>
      </c>
      <c r="H214" s="92">
        <v>9.2065925898499046E-6</v>
      </c>
      <c r="I214" s="7"/>
      <c r="J214" s="2">
        <v>39031</v>
      </c>
      <c r="K214">
        <v>5.085</v>
      </c>
      <c r="L214" s="67">
        <v>98.728750000000005</v>
      </c>
      <c r="M214" s="92">
        <v>2.7854095185020356E-5</v>
      </c>
      <c r="P214" s="2">
        <v>39038</v>
      </c>
      <c r="Q214">
        <v>914.27</v>
      </c>
      <c r="R214">
        <v>1.3142475385237162E-3</v>
      </c>
      <c r="T214" s="68">
        <v>37062</v>
      </c>
      <c r="U214" s="69">
        <v>1.0042599999999999</v>
      </c>
      <c r="V214" s="70">
        <v>4.2599999999999305E-3</v>
      </c>
      <c r="W214" s="70"/>
      <c r="Y214" s="2">
        <v>39038</v>
      </c>
      <c r="Z214">
        <v>10.050000000000001</v>
      </c>
    </row>
    <row r="215" spans="2:26" x14ac:dyDescent="0.25">
      <c r="B215" s="2">
        <v>39041</v>
      </c>
      <c r="C215">
        <v>1400.5</v>
      </c>
      <c r="D215" s="2"/>
      <c r="E215" s="2">
        <v>39034</v>
      </c>
      <c r="F215">
        <v>5.1929999999999996</v>
      </c>
      <c r="G215" s="67">
        <v>99.567250000000001</v>
      </c>
      <c r="H215" s="92">
        <v>9.2065078294290004E-6</v>
      </c>
      <c r="I215" s="7"/>
      <c r="J215" s="2">
        <v>39034</v>
      </c>
      <c r="K215">
        <v>5.0739999999999998</v>
      </c>
      <c r="L215" s="67">
        <v>98.731499999999997</v>
      </c>
      <c r="M215" s="92">
        <v>-3.5449679180454829E-5</v>
      </c>
      <c r="P215" s="2">
        <v>39041</v>
      </c>
      <c r="Q215">
        <v>915.12</v>
      </c>
      <c r="R215">
        <v>9.2970347927856523E-4</v>
      </c>
      <c r="T215" s="68">
        <v>37063</v>
      </c>
      <c r="U215" s="69">
        <v>1.00404</v>
      </c>
      <c r="V215" s="70">
        <v>4.0400000000000436E-3</v>
      </c>
      <c r="W215" s="70"/>
      <c r="Y215" s="2">
        <v>39041</v>
      </c>
      <c r="Z215">
        <v>9.9700000000000006</v>
      </c>
    </row>
    <row r="216" spans="2:26" x14ac:dyDescent="0.25">
      <c r="B216" s="2">
        <v>39042</v>
      </c>
      <c r="C216">
        <v>1402.81</v>
      </c>
      <c r="D216" s="2"/>
      <c r="E216" s="2">
        <v>39035</v>
      </c>
      <c r="F216">
        <v>5.1820000000000004</v>
      </c>
      <c r="G216" s="67">
        <v>99.56816666666667</v>
      </c>
      <c r="H216" s="92">
        <v>8.3694755192986747E-7</v>
      </c>
      <c r="I216" s="7"/>
      <c r="J216" s="2">
        <v>39035</v>
      </c>
      <c r="K216">
        <v>5.0880000000000001</v>
      </c>
      <c r="L216" s="67">
        <v>98.727999999999994</v>
      </c>
      <c r="M216" s="92">
        <v>0</v>
      </c>
      <c r="P216" s="2">
        <v>39042</v>
      </c>
      <c r="Q216">
        <v>915.98</v>
      </c>
      <c r="R216">
        <v>9.3976746219071039E-4</v>
      </c>
      <c r="T216" s="68">
        <v>37064</v>
      </c>
      <c r="U216" s="69">
        <v>0.99575999999999998</v>
      </c>
      <c r="V216" s="70">
        <v>-4.2400000000000215E-3</v>
      </c>
      <c r="W216" s="70"/>
      <c r="Y216" s="2">
        <v>39042</v>
      </c>
      <c r="Z216">
        <v>9.9</v>
      </c>
    </row>
    <row r="217" spans="2:26" x14ac:dyDescent="0.25">
      <c r="B217" s="2">
        <v>39043</v>
      </c>
      <c r="C217">
        <v>1406.09</v>
      </c>
      <c r="D217" s="2"/>
      <c r="E217" s="2">
        <v>39036</v>
      </c>
      <c r="F217">
        <v>5.181</v>
      </c>
      <c r="G217" s="67">
        <v>99.568250000000006</v>
      </c>
      <c r="H217" s="92">
        <v>-3.7662608311506141E-5</v>
      </c>
      <c r="I217" s="7"/>
      <c r="J217" s="2">
        <v>39036</v>
      </c>
      <c r="K217">
        <v>5.0880000000000001</v>
      </c>
      <c r="L217" s="67">
        <v>98.727999999999994</v>
      </c>
      <c r="M217" s="92">
        <v>-2.2789887367258288E-5</v>
      </c>
      <c r="P217" s="2">
        <v>39043</v>
      </c>
      <c r="Q217">
        <v>916.87</v>
      </c>
      <c r="R217">
        <v>9.7163693530433193E-4</v>
      </c>
      <c r="T217" s="68">
        <v>37067</v>
      </c>
      <c r="U217" s="69">
        <v>0.99873000000000001</v>
      </c>
      <c r="V217" s="70">
        <v>-1.2699999999999934E-3</v>
      </c>
      <c r="W217" s="70"/>
      <c r="Y217" s="2">
        <v>39043</v>
      </c>
      <c r="Z217">
        <v>10.14</v>
      </c>
    </row>
    <row r="218" spans="2:26" x14ac:dyDescent="0.25">
      <c r="B218" s="2">
        <v>39045</v>
      </c>
      <c r="C218">
        <v>1400.95</v>
      </c>
      <c r="D218" s="2"/>
      <c r="E218" s="2">
        <v>39037</v>
      </c>
      <c r="F218">
        <v>5.226</v>
      </c>
      <c r="G218" s="67">
        <v>99.564499999999995</v>
      </c>
      <c r="H218" s="92">
        <v>2.678330797301065E-5</v>
      </c>
      <c r="I218" s="7"/>
      <c r="J218" s="2">
        <v>39037</v>
      </c>
      <c r="K218">
        <v>5.0970000000000004</v>
      </c>
      <c r="L218" s="67">
        <v>98.725750000000005</v>
      </c>
      <c r="M218" s="92">
        <v>3.0387209010829253E-5</v>
      </c>
      <c r="P218" s="2">
        <v>39045</v>
      </c>
      <c r="Q218">
        <v>915.8</v>
      </c>
      <c r="R218">
        <v>-1.1670138623797177E-3</v>
      </c>
      <c r="T218" s="68">
        <v>37068</v>
      </c>
      <c r="U218" s="69">
        <v>0.99922999999999995</v>
      </c>
      <c r="V218" s="70">
        <v>-7.7000000000004842E-4</v>
      </c>
      <c r="W218" s="70"/>
      <c r="Y218" s="2">
        <v>39045</v>
      </c>
      <c r="Z218">
        <v>10.73</v>
      </c>
    </row>
    <row r="219" spans="2:26" x14ac:dyDescent="0.25">
      <c r="B219" s="2">
        <v>39048</v>
      </c>
      <c r="C219">
        <v>1381.9</v>
      </c>
      <c r="D219" s="2"/>
      <c r="E219" s="2">
        <v>39038</v>
      </c>
      <c r="F219">
        <v>5.194</v>
      </c>
      <c r="G219" s="67">
        <v>99.567166666666665</v>
      </c>
      <c r="H219" s="92">
        <v>8.3695595765043151E-7</v>
      </c>
      <c r="I219" s="7"/>
      <c r="J219" s="2">
        <v>39038</v>
      </c>
      <c r="K219">
        <v>5.085</v>
      </c>
      <c r="L219" s="67">
        <v>98.728750000000005</v>
      </c>
      <c r="M219" s="92">
        <v>8.1030095083756137E-5</v>
      </c>
      <c r="P219" s="2">
        <v>39048</v>
      </c>
      <c r="Q219">
        <v>910.05</v>
      </c>
      <c r="R219">
        <v>-6.2786634636383676E-3</v>
      </c>
      <c r="T219" s="68">
        <v>37069</v>
      </c>
      <c r="U219" s="69">
        <v>0.99795</v>
      </c>
      <c r="V219" s="70">
        <v>-2.0499999999999963E-3</v>
      </c>
      <c r="W219" s="70"/>
      <c r="Y219" s="2">
        <v>39048</v>
      </c>
      <c r="Z219">
        <v>12.3</v>
      </c>
    </row>
    <row r="220" spans="2:26" x14ac:dyDescent="0.25">
      <c r="B220" s="2">
        <v>39049</v>
      </c>
      <c r="C220">
        <v>1386.72</v>
      </c>
      <c r="D220" s="2"/>
      <c r="E220" s="2">
        <v>39041</v>
      </c>
      <c r="F220">
        <v>5.1929999999999996</v>
      </c>
      <c r="G220" s="67">
        <v>99.567250000000001</v>
      </c>
      <c r="H220" s="92">
        <v>-7.5325973148965275E-6</v>
      </c>
      <c r="I220" s="7"/>
      <c r="J220" s="2">
        <v>39041</v>
      </c>
      <c r="K220">
        <v>5.0529999999999999</v>
      </c>
      <c r="L220" s="67">
        <v>98.736750000000001</v>
      </c>
      <c r="M220" s="92">
        <v>-1.0127941217463743E-5</v>
      </c>
      <c r="P220" s="2">
        <v>39049</v>
      </c>
      <c r="Q220">
        <v>912.76</v>
      </c>
      <c r="R220">
        <v>2.9778583594308738E-3</v>
      </c>
      <c r="T220" s="68">
        <v>37070</v>
      </c>
      <c r="U220" s="69">
        <v>1.00719</v>
      </c>
      <c r="V220" s="70">
        <v>7.1900000000000297E-3</v>
      </c>
      <c r="W220" s="70"/>
      <c r="Y220" s="2">
        <v>39049</v>
      </c>
      <c r="Z220">
        <v>11.62</v>
      </c>
    </row>
    <row r="221" spans="2:26" x14ac:dyDescent="0.25">
      <c r="B221" s="2">
        <v>39050</v>
      </c>
      <c r="C221">
        <v>1399.48</v>
      </c>
      <c r="D221" s="2"/>
      <c r="E221" s="2">
        <v>39042</v>
      </c>
      <c r="F221">
        <v>5.202</v>
      </c>
      <c r="G221" s="67">
        <v>99.566500000000005</v>
      </c>
      <c r="H221" s="92">
        <v>8.3696156161217061E-7</v>
      </c>
      <c r="I221" s="7"/>
      <c r="J221" s="2">
        <v>39042</v>
      </c>
      <c r="K221">
        <v>5.0570000000000004</v>
      </c>
      <c r="L221" s="67">
        <v>98.735749999999996</v>
      </c>
      <c r="M221" s="92">
        <v>2.532010948463892E-6</v>
      </c>
      <c r="P221" s="2">
        <v>39050</v>
      </c>
      <c r="Q221">
        <v>917.26</v>
      </c>
      <c r="R221">
        <v>4.9301021078924645E-3</v>
      </c>
      <c r="T221" s="68">
        <v>37071</v>
      </c>
      <c r="U221" s="69">
        <v>1.0008999999999999</v>
      </c>
      <c r="V221" s="70">
        <v>8.9999999999990088E-4</v>
      </c>
      <c r="W221" s="70"/>
      <c r="Y221" s="2">
        <v>39050</v>
      </c>
      <c r="Z221">
        <v>10.83</v>
      </c>
    </row>
    <row r="222" spans="2:26" x14ac:dyDescent="0.25">
      <c r="B222" s="2">
        <v>39051</v>
      </c>
      <c r="C222">
        <v>1400.63</v>
      </c>
      <c r="D222" s="2"/>
      <c r="E222" s="2">
        <v>39043</v>
      </c>
      <c r="F222">
        <v>5.2009999999999996</v>
      </c>
      <c r="G222" s="67">
        <v>99.566583333333327</v>
      </c>
      <c r="H222" s="92">
        <v>-1.9250099807521792E-5</v>
      </c>
      <c r="I222" s="7"/>
      <c r="J222" s="2">
        <v>39043</v>
      </c>
      <c r="K222">
        <v>5.056</v>
      </c>
      <c r="L222" s="67">
        <v>98.736000000000004</v>
      </c>
      <c r="M222" s="92">
        <v>5.0640090747400279E-6</v>
      </c>
      <c r="P222" s="2">
        <v>39051</v>
      </c>
      <c r="Q222">
        <v>917.86</v>
      </c>
      <c r="R222">
        <v>6.5412205917625421E-4</v>
      </c>
      <c r="T222" s="68">
        <v>37074</v>
      </c>
      <c r="U222" s="69">
        <v>1.006</v>
      </c>
      <c r="V222" s="70">
        <v>6.0000000000000053E-3</v>
      </c>
      <c r="W222" s="70"/>
      <c r="Y222" s="2">
        <v>39051</v>
      </c>
      <c r="Z222">
        <v>10.91</v>
      </c>
    </row>
    <row r="223" spans="2:26" x14ac:dyDescent="0.25">
      <c r="B223" s="2">
        <v>39052</v>
      </c>
      <c r="C223">
        <v>1396.71</v>
      </c>
      <c r="D223" s="2"/>
      <c r="E223" s="2">
        <v>39044</v>
      </c>
      <c r="F223">
        <v>5.2240000000000002</v>
      </c>
      <c r="G223" s="67">
        <v>99.564666666666668</v>
      </c>
      <c r="H223" s="92">
        <v>9.2067467039047557E-6</v>
      </c>
      <c r="I223" s="7"/>
      <c r="J223" s="2">
        <v>39044</v>
      </c>
      <c r="K223">
        <v>5.0540000000000003</v>
      </c>
      <c r="L223" s="67">
        <v>98.736500000000007</v>
      </c>
      <c r="M223" s="92">
        <v>5.57038177371183E-5</v>
      </c>
      <c r="P223" s="2">
        <v>39052</v>
      </c>
      <c r="Q223">
        <v>916.56</v>
      </c>
      <c r="R223">
        <v>-1.4163380036171791E-3</v>
      </c>
      <c r="T223" s="68">
        <v>37075</v>
      </c>
      <c r="U223" s="69">
        <v>0.99975000000000003</v>
      </c>
      <c r="V223" s="70">
        <v>-2.4999999999997247E-4</v>
      </c>
      <c r="W223" s="70"/>
      <c r="Y223" s="2">
        <v>39052</v>
      </c>
      <c r="Z223">
        <v>11.66</v>
      </c>
    </row>
    <row r="224" spans="2:26" x14ac:dyDescent="0.25">
      <c r="B224" s="2">
        <v>39055</v>
      </c>
      <c r="C224">
        <v>1409.12</v>
      </c>
      <c r="D224" s="2"/>
      <c r="E224" s="2">
        <v>39045</v>
      </c>
      <c r="F224">
        <v>5.2130000000000001</v>
      </c>
      <c r="G224" s="67">
        <v>99.565583333333336</v>
      </c>
      <c r="H224" s="92">
        <v>-8.369692673260154E-6</v>
      </c>
      <c r="I224" s="7"/>
      <c r="J224" s="2">
        <v>39045</v>
      </c>
      <c r="K224">
        <v>5.032</v>
      </c>
      <c r="L224" s="67">
        <v>98.742000000000004</v>
      </c>
      <c r="M224" s="92">
        <v>0</v>
      </c>
      <c r="P224" s="2">
        <v>39055</v>
      </c>
      <c r="Q224">
        <v>920.19</v>
      </c>
      <c r="R224">
        <v>3.9604608536267794E-3</v>
      </c>
      <c r="T224" s="68">
        <v>37077</v>
      </c>
      <c r="U224" s="69">
        <v>0.99321000000000004</v>
      </c>
      <c r="V224" s="70">
        <v>-6.7899999999999627E-3</v>
      </c>
      <c r="W224" s="70"/>
      <c r="Y224" s="2">
        <v>39055</v>
      </c>
      <c r="Z224">
        <v>11.23</v>
      </c>
    </row>
    <row r="225" spans="2:26" x14ac:dyDescent="0.25">
      <c r="B225" s="2">
        <v>39056</v>
      </c>
      <c r="C225">
        <v>1414.76</v>
      </c>
      <c r="D225" s="2"/>
      <c r="E225" s="2">
        <v>39048</v>
      </c>
      <c r="F225">
        <v>5.2229999999999999</v>
      </c>
      <c r="G225" s="67">
        <v>99.564750000000004</v>
      </c>
      <c r="H225" s="92">
        <v>-1.6739525451225923E-5</v>
      </c>
      <c r="I225" s="7"/>
      <c r="J225" s="2">
        <v>39048</v>
      </c>
      <c r="K225">
        <v>5.032</v>
      </c>
      <c r="L225" s="67">
        <v>98.742000000000004</v>
      </c>
      <c r="M225" s="92">
        <v>-2.5318506815752428E-5</v>
      </c>
      <c r="P225" s="2">
        <v>39056</v>
      </c>
      <c r="Q225">
        <v>921.21</v>
      </c>
      <c r="R225">
        <v>1.1084667296969997E-3</v>
      </c>
      <c r="T225" s="68">
        <v>37078</v>
      </c>
      <c r="U225" s="69">
        <v>0.98367000000000004</v>
      </c>
      <c r="V225" s="70">
        <v>-1.6329999999999956E-2</v>
      </c>
      <c r="W225" s="70"/>
      <c r="Y225" s="2">
        <v>39056</v>
      </c>
      <c r="Z225">
        <v>11.27</v>
      </c>
    </row>
    <row r="226" spans="2:26" x14ac:dyDescent="0.25">
      <c r="B226" s="2">
        <v>39057</v>
      </c>
      <c r="C226">
        <v>1412.9</v>
      </c>
      <c r="D226" s="2"/>
      <c r="E226" s="2">
        <v>39049</v>
      </c>
      <c r="F226">
        <v>5.2430000000000003</v>
      </c>
      <c r="G226" s="67">
        <v>99.563083333333338</v>
      </c>
      <c r="H226" s="92">
        <v>8.3699028330386227E-7</v>
      </c>
      <c r="I226" s="7"/>
      <c r="J226" s="2">
        <v>39049</v>
      </c>
      <c r="K226">
        <v>5.0419999999999998</v>
      </c>
      <c r="L226" s="67">
        <v>98.739500000000007</v>
      </c>
      <c r="M226" s="92">
        <v>1.5191488715204926E-5</v>
      </c>
      <c r="P226" s="2">
        <v>39057</v>
      </c>
      <c r="Q226">
        <v>921.36</v>
      </c>
      <c r="R226">
        <v>1.6282932230438085E-4</v>
      </c>
      <c r="T226" s="68">
        <v>37081</v>
      </c>
      <c r="U226" s="69">
        <v>1.0043200000000001</v>
      </c>
      <c r="V226" s="70">
        <v>4.3200000000001015E-3</v>
      </c>
      <c r="W226" s="70"/>
      <c r="Y226" s="2">
        <v>39057</v>
      </c>
      <c r="Z226">
        <v>11.33</v>
      </c>
    </row>
    <row r="227" spans="2:26" x14ac:dyDescent="0.25">
      <c r="B227" s="2">
        <v>39058</v>
      </c>
      <c r="C227">
        <v>1407.29</v>
      </c>
      <c r="D227" s="2"/>
      <c r="E227" s="2">
        <v>39050</v>
      </c>
      <c r="F227">
        <v>5.242</v>
      </c>
      <c r="G227" s="67">
        <v>99.56316666666666</v>
      </c>
      <c r="H227" s="92">
        <v>1.3391833325160363E-5</v>
      </c>
      <c r="I227" s="7"/>
      <c r="J227" s="2">
        <v>39050</v>
      </c>
      <c r="K227">
        <v>5.0359999999999996</v>
      </c>
      <c r="L227" s="67">
        <v>98.741</v>
      </c>
      <c r="M227" s="92">
        <v>3.0382515874949334E-5</v>
      </c>
      <c r="P227" s="2">
        <v>39058</v>
      </c>
      <c r="Q227">
        <v>920.51</v>
      </c>
      <c r="R227">
        <v>-9.2254927498480743E-4</v>
      </c>
      <c r="T227" s="68">
        <v>37082</v>
      </c>
      <c r="U227" s="69">
        <v>0.99341000000000002</v>
      </c>
      <c r="V227" s="70">
        <v>-6.5899999999999848E-3</v>
      </c>
      <c r="W227" s="70"/>
      <c r="Y227" s="2">
        <v>39058</v>
      </c>
      <c r="Z227">
        <v>12.67</v>
      </c>
    </row>
    <row r="228" spans="2:26" x14ac:dyDescent="0.25">
      <c r="B228" s="2">
        <v>39059</v>
      </c>
      <c r="C228">
        <v>1409.84</v>
      </c>
      <c r="D228" s="2"/>
      <c r="E228" s="2">
        <v>39051</v>
      </c>
      <c r="F228">
        <v>5.226</v>
      </c>
      <c r="G228" s="67">
        <v>99.564499999999995</v>
      </c>
      <c r="H228" s="92">
        <v>1.6739567483270434E-6</v>
      </c>
      <c r="I228" s="7"/>
      <c r="J228" s="2">
        <v>39051</v>
      </c>
      <c r="K228">
        <v>5.024</v>
      </c>
      <c r="L228" s="67">
        <v>98.744</v>
      </c>
      <c r="M228" s="92">
        <v>5.0635988009251065E-6</v>
      </c>
      <c r="P228" s="2">
        <v>39059</v>
      </c>
      <c r="Q228">
        <v>921.75</v>
      </c>
      <c r="R228">
        <v>1.3470793364547262E-3</v>
      </c>
      <c r="T228" s="68">
        <v>37083</v>
      </c>
      <c r="U228" s="69">
        <v>1.0007299999999999</v>
      </c>
      <c r="V228" s="70">
        <v>7.299999999998974E-4</v>
      </c>
      <c r="W228" s="70"/>
      <c r="Y228" s="2">
        <v>39059</v>
      </c>
      <c r="Z228">
        <v>12.07</v>
      </c>
    </row>
    <row r="229" spans="2:26" x14ac:dyDescent="0.25">
      <c r="B229" s="2">
        <v>39062</v>
      </c>
      <c r="C229">
        <v>1413.04</v>
      </c>
      <c r="D229" s="2"/>
      <c r="E229" s="2">
        <v>39052</v>
      </c>
      <c r="F229">
        <v>5.2240000000000002</v>
      </c>
      <c r="G229" s="67">
        <v>99.564666666666668</v>
      </c>
      <c r="H229" s="92">
        <v>5.1892572331624365E-5</v>
      </c>
      <c r="I229" s="7"/>
      <c r="J229" s="2">
        <v>39052</v>
      </c>
      <c r="K229">
        <v>5.0220000000000002</v>
      </c>
      <c r="L229" s="67">
        <v>98.744500000000002</v>
      </c>
      <c r="M229" s="92">
        <v>5.3167518190955221E-5</v>
      </c>
      <c r="P229" s="2">
        <v>39062</v>
      </c>
      <c r="Q229">
        <v>923.02</v>
      </c>
      <c r="R229">
        <v>1.3778139408733292E-3</v>
      </c>
      <c r="T229" s="68">
        <v>37084</v>
      </c>
      <c r="U229" s="69">
        <v>1.0099800000000001</v>
      </c>
      <c r="V229" s="70">
        <v>9.9800000000000999E-3</v>
      </c>
      <c r="W229" s="70"/>
      <c r="Y229" s="2">
        <v>39062</v>
      </c>
      <c r="Z229">
        <v>10.71</v>
      </c>
    </row>
    <row r="230" spans="2:26" x14ac:dyDescent="0.25">
      <c r="B230" s="2">
        <v>39063</v>
      </c>
      <c r="C230">
        <v>1411.56</v>
      </c>
      <c r="D230" s="2"/>
      <c r="E230" s="2">
        <v>39055</v>
      </c>
      <c r="F230">
        <v>5.1619999999999999</v>
      </c>
      <c r="G230" s="67">
        <v>99.569833333333335</v>
      </c>
      <c r="H230" s="92">
        <v>6.025921505670162E-5</v>
      </c>
      <c r="I230" s="7"/>
      <c r="J230" s="2">
        <v>39055</v>
      </c>
      <c r="K230">
        <v>5.0010000000000003</v>
      </c>
      <c r="L230" s="67">
        <v>98.749750000000006</v>
      </c>
      <c r="M230" s="92">
        <v>4.3038083640700719E-5</v>
      </c>
      <c r="P230" s="2">
        <v>39063</v>
      </c>
      <c r="Q230">
        <v>923.3</v>
      </c>
      <c r="R230">
        <v>3.033520400423928E-4</v>
      </c>
      <c r="T230" s="68">
        <v>37085</v>
      </c>
      <c r="U230" s="69">
        <v>1.0019199999999999</v>
      </c>
      <c r="V230" s="70">
        <v>1.9199999999999218E-3</v>
      </c>
      <c r="W230" s="70"/>
      <c r="Y230" s="2">
        <v>39063</v>
      </c>
      <c r="Z230">
        <v>10.65</v>
      </c>
    </row>
    <row r="231" spans="2:26" x14ac:dyDescent="0.25">
      <c r="B231" s="2">
        <v>39064</v>
      </c>
      <c r="C231">
        <v>1413.21</v>
      </c>
      <c r="D231" s="2"/>
      <c r="E231" s="2">
        <v>39056</v>
      </c>
      <c r="F231">
        <v>5.09</v>
      </c>
      <c r="G231" s="67">
        <v>99.575833333333335</v>
      </c>
      <c r="H231" s="92">
        <v>-1.6737662250743135E-5</v>
      </c>
      <c r="I231" s="7"/>
      <c r="J231" s="2">
        <v>39056</v>
      </c>
      <c r="K231">
        <v>4.984</v>
      </c>
      <c r="L231" s="67">
        <v>98.754000000000005</v>
      </c>
      <c r="M231" s="92">
        <v>0</v>
      </c>
      <c r="P231" s="2">
        <v>39064</v>
      </c>
      <c r="Q231">
        <v>923.99</v>
      </c>
      <c r="R231">
        <v>7.4731939781225165E-4</v>
      </c>
      <c r="T231" s="68">
        <v>37088</v>
      </c>
      <c r="U231" s="69">
        <v>1.0001899999999999</v>
      </c>
      <c r="V231" s="70">
        <v>1.8999999999991246E-4</v>
      </c>
      <c r="W231" s="70"/>
      <c r="Y231" s="2">
        <v>39064</v>
      </c>
      <c r="Z231">
        <v>10.18</v>
      </c>
    </row>
    <row r="232" spans="2:26" x14ac:dyDescent="0.25">
      <c r="B232" s="2">
        <v>39065</v>
      </c>
      <c r="C232">
        <v>1425.49</v>
      </c>
      <c r="D232" s="2"/>
      <c r="E232" s="2">
        <v>39057</v>
      </c>
      <c r="F232">
        <v>5.1100000000000003</v>
      </c>
      <c r="G232" s="67">
        <v>99.57416666666667</v>
      </c>
      <c r="H232" s="92">
        <v>1.6737942404732031E-4</v>
      </c>
      <c r="I232" s="7"/>
      <c r="J232" s="2">
        <v>39057</v>
      </c>
      <c r="K232">
        <v>4.984</v>
      </c>
      <c r="L232" s="67">
        <v>98.754000000000005</v>
      </c>
      <c r="M232" s="92">
        <v>2.7846973287060095E-5</v>
      </c>
      <c r="P232" s="2">
        <v>39065</v>
      </c>
      <c r="Q232">
        <v>924.3</v>
      </c>
      <c r="R232">
        <v>3.3550146646610379E-4</v>
      </c>
      <c r="T232" s="68">
        <v>37089</v>
      </c>
      <c r="U232" s="69">
        <v>1.0025900000000001</v>
      </c>
      <c r="V232" s="70">
        <v>2.5900000000000922E-3</v>
      </c>
      <c r="W232" s="70"/>
      <c r="Y232" s="2">
        <v>39065</v>
      </c>
      <c r="Z232">
        <v>9.9700000000000006</v>
      </c>
    </row>
    <row r="233" spans="2:26" x14ac:dyDescent="0.25">
      <c r="B233" s="2">
        <v>39066</v>
      </c>
      <c r="C233">
        <v>1427.09</v>
      </c>
      <c r="D233" s="2"/>
      <c r="E233" s="2">
        <v>39058</v>
      </c>
      <c r="F233">
        <v>4.91</v>
      </c>
      <c r="G233" s="67">
        <v>99.590833333333336</v>
      </c>
      <c r="H233" s="92">
        <v>3.5980553765746492E-5</v>
      </c>
      <c r="I233" s="7"/>
      <c r="J233" s="2">
        <v>39058</v>
      </c>
      <c r="K233">
        <v>4.9729999999999999</v>
      </c>
      <c r="L233" s="67">
        <v>98.756749999999997</v>
      </c>
      <c r="M233" s="92">
        <v>5.8223868242057719E-5</v>
      </c>
      <c r="P233" s="2">
        <v>39066</v>
      </c>
      <c r="Q233">
        <v>922.71</v>
      </c>
      <c r="R233">
        <v>-1.7202207075623921E-3</v>
      </c>
      <c r="T233" s="68">
        <v>37090</v>
      </c>
      <c r="U233" s="69">
        <v>1.00004</v>
      </c>
      <c r="V233" s="70">
        <v>4.0000000000040004E-5</v>
      </c>
      <c r="W233" s="70"/>
      <c r="Y233" s="2">
        <v>39066</v>
      </c>
      <c r="Z233">
        <v>10.050000000000001</v>
      </c>
    </row>
    <row r="234" spans="2:26" x14ac:dyDescent="0.25">
      <c r="B234" s="2">
        <v>39069</v>
      </c>
      <c r="C234">
        <v>1422.48</v>
      </c>
      <c r="D234" s="2"/>
      <c r="E234" s="2">
        <v>39059</v>
      </c>
      <c r="F234">
        <v>4.867</v>
      </c>
      <c r="G234" s="67">
        <v>99.59441666666666</v>
      </c>
      <c r="H234" s="92">
        <v>2.5938535711089727E-5</v>
      </c>
      <c r="I234" s="7"/>
      <c r="J234" s="2">
        <v>39059</v>
      </c>
      <c r="K234">
        <v>4.95</v>
      </c>
      <c r="L234" s="67">
        <v>98.762500000000003</v>
      </c>
      <c r="M234" s="92">
        <v>5.5689153271698544E-5</v>
      </c>
      <c r="P234" s="2">
        <v>39069</v>
      </c>
      <c r="Q234">
        <v>922.38</v>
      </c>
      <c r="R234">
        <v>-3.5764216275968597E-4</v>
      </c>
      <c r="T234" s="68">
        <v>37091</v>
      </c>
      <c r="U234" s="69">
        <v>1.0015099999999999</v>
      </c>
      <c r="V234" s="70">
        <v>1.5099999999999003E-3</v>
      </c>
      <c r="W234" s="70"/>
      <c r="Y234" s="2">
        <v>39069</v>
      </c>
      <c r="Z234">
        <v>10.6</v>
      </c>
    </row>
    <row r="235" spans="2:26" x14ac:dyDescent="0.25">
      <c r="B235" s="2">
        <v>39070</v>
      </c>
      <c r="C235">
        <v>1425.55</v>
      </c>
      <c r="D235" s="2"/>
      <c r="E235" s="2">
        <v>39062</v>
      </c>
      <c r="F235">
        <v>4.8360000000000003</v>
      </c>
      <c r="G235" s="67">
        <v>99.596999999999994</v>
      </c>
      <c r="H235" s="92">
        <v>-3.3468210220544137E-5</v>
      </c>
      <c r="I235" s="7"/>
      <c r="J235" s="2">
        <v>39062</v>
      </c>
      <c r="K235">
        <v>4.9279999999999999</v>
      </c>
      <c r="L235" s="67">
        <v>98.768000000000001</v>
      </c>
      <c r="M235" s="92">
        <v>-1.0124736756877972E-5</v>
      </c>
      <c r="P235" s="2">
        <v>39070</v>
      </c>
      <c r="Q235">
        <v>923.85</v>
      </c>
      <c r="R235">
        <v>1.5937032459507616E-3</v>
      </c>
      <c r="T235" s="68">
        <v>37092</v>
      </c>
      <c r="U235" s="69">
        <v>1.0006299999999999</v>
      </c>
      <c r="V235" s="70">
        <v>6.2999999999990841E-4</v>
      </c>
      <c r="W235" s="70"/>
      <c r="Y235" s="2">
        <v>39070</v>
      </c>
      <c r="Z235">
        <v>10.3</v>
      </c>
    </row>
    <row r="236" spans="2:26" x14ac:dyDescent="0.25">
      <c r="B236" s="2">
        <v>39071</v>
      </c>
      <c r="C236">
        <v>1423.53</v>
      </c>
      <c r="D236" s="2"/>
      <c r="E236" s="2">
        <v>39063</v>
      </c>
      <c r="F236">
        <v>4.8760000000000003</v>
      </c>
      <c r="G236" s="67">
        <v>99.593666666666664</v>
      </c>
      <c r="H236" s="92">
        <v>1.7571398448934517E-5</v>
      </c>
      <c r="I236" s="7"/>
      <c r="J236" s="2">
        <v>39063</v>
      </c>
      <c r="K236">
        <v>4.9320000000000004</v>
      </c>
      <c r="L236" s="67">
        <v>98.766999999999996</v>
      </c>
      <c r="M236" s="92">
        <v>0</v>
      </c>
      <c r="P236" s="2">
        <v>39071</v>
      </c>
      <c r="Q236">
        <v>923.56</v>
      </c>
      <c r="R236">
        <v>-3.1390377225748445E-4</v>
      </c>
      <c r="T236" s="68">
        <v>37095</v>
      </c>
      <c r="U236" s="69">
        <v>0.99222999999999995</v>
      </c>
      <c r="V236" s="70">
        <v>-7.7700000000000546E-3</v>
      </c>
      <c r="W236" s="70"/>
      <c r="Y236" s="2">
        <v>39071</v>
      </c>
      <c r="Z236">
        <v>10.26</v>
      </c>
    </row>
    <row r="237" spans="2:26" x14ac:dyDescent="0.25">
      <c r="B237" s="2">
        <v>39072</v>
      </c>
      <c r="C237">
        <v>1418.3</v>
      </c>
      <c r="D237" s="2"/>
      <c r="E237" s="2">
        <v>39064</v>
      </c>
      <c r="F237">
        <v>4.8550000000000004</v>
      </c>
      <c r="G237" s="67">
        <v>99.595416666666665</v>
      </c>
      <c r="H237" s="92">
        <v>5.0203113430846713E-6</v>
      </c>
      <c r="I237" s="7"/>
      <c r="J237" s="2">
        <v>39064</v>
      </c>
      <c r="K237">
        <v>4.9320000000000004</v>
      </c>
      <c r="L237" s="67">
        <v>98.766999999999996</v>
      </c>
      <c r="M237" s="92">
        <v>-2.2780888353279849E-5</v>
      </c>
      <c r="P237" s="2">
        <v>39072</v>
      </c>
      <c r="Q237">
        <v>921.85</v>
      </c>
      <c r="R237">
        <v>-1.8515310320931233E-3</v>
      </c>
      <c r="T237" s="68">
        <v>37096</v>
      </c>
      <c r="U237" s="69">
        <v>0.99343999999999999</v>
      </c>
      <c r="V237" s="70">
        <v>-6.5600000000000103E-3</v>
      </c>
      <c r="W237" s="70"/>
      <c r="Y237" s="2">
        <v>39072</v>
      </c>
      <c r="Z237">
        <v>10.53</v>
      </c>
    </row>
    <row r="238" spans="2:26" x14ac:dyDescent="0.25">
      <c r="B238" s="2">
        <v>39073</v>
      </c>
      <c r="C238">
        <v>1410.76</v>
      </c>
      <c r="D238" s="2"/>
      <c r="E238" s="2">
        <v>39065</v>
      </c>
      <c r="F238">
        <v>4.8490000000000002</v>
      </c>
      <c r="G238" s="67">
        <v>99.595916666666668</v>
      </c>
      <c r="H238" s="92">
        <v>7.8651149520103658E-5</v>
      </c>
      <c r="I238" s="7"/>
      <c r="J238" s="2">
        <v>39065</v>
      </c>
      <c r="K238">
        <v>4.9409999999999998</v>
      </c>
      <c r="L238" s="67">
        <v>98.764750000000006</v>
      </c>
      <c r="M238" s="92">
        <v>8.3531826891469763E-5</v>
      </c>
      <c r="P238" s="2">
        <v>39073</v>
      </c>
      <c r="Q238">
        <v>918.87</v>
      </c>
      <c r="R238">
        <v>-3.2326300374247996E-3</v>
      </c>
      <c r="T238" s="68">
        <v>37097</v>
      </c>
      <c r="U238" s="69">
        <v>1.0058499999999999</v>
      </c>
      <c r="V238" s="70">
        <v>5.8499999999999108E-3</v>
      </c>
      <c r="W238" s="70"/>
      <c r="Y238" s="2">
        <v>39073</v>
      </c>
      <c r="Z238">
        <v>11.36</v>
      </c>
    </row>
    <row r="239" spans="2:26" x14ac:dyDescent="0.25">
      <c r="B239" s="2">
        <v>39077</v>
      </c>
      <c r="C239">
        <v>1416.9</v>
      </c>
      <c r="D239" s="2"/>
      <c r="E239" s="2">
        <v>39066</v>
      </c>
      <c r="F239">
        <v>4.7549999999999999</v>
      </c>
      <c r="G239" s="67">
        <v>99.603750000000005</v>
      </c>
      <c r="H239" s="92">
        <v>-1.673297106452587E-5</v>
      </c>
      <c r="I239" s="7"/>
      <c r="J239" s="2">
        <v>39066</v>
      </c>
      <c r="K239">
        <v>4.9080000000000004</v>
      </c>
      <c r="L239" s="67">
        <v>98.772999999999996</v>
      </c>
      <c r="M239" s="92">
        <v>-5.0621121156502191E-5</v>
      </c>
      <c r="P239" s="2">
        <v>39077</v>
      </c>
      <c r="Q239">
        <v>922.69</v>
      </c>
      <c r="R239">
        <v>4.1572801375602264E-3</v>
      </c>
      <c r="T239" s="68">
        <v>37098</v>
      </c>
      <c r="U239" s="69">
        <v>1.00318</v>
      </c>
      <c r="V239" s="70">
        <v>3.1799999999999606E-3</v>
      </c>
      <c r="W239" s="70"/>
      <c r="Y239" s="2">
        <v>39077</v>
      </c>
      <c r="Z239">
        <v>11.26</v>
      </c>
    </row>
    <row r="240" spans="2:26" x14ac:dyDescent="0.25">
      <c r="B240" s="2">
        <v>39078</v>
      </c>
      <c r="C240">
        <v>1426.84</v>
      </c>
      <c r="D240" s="2"/>
      <c r="E240" s="2">
        <v>39069</v>
      </c>
      <c r="F240">
        <v>4.7750000000000004</v>
      </c>
      <c r="G240" s="67">
        <v>99.60208333333334</v>
      </c>
      <c r="H240" s="92">
        <v>-7.5299629778147192E-6</v>
      </c>
      <c r="I240" s="7"/>
      <c r="J240" s="2">
        <v>39069</v>
      </c>
      <c r="K240">
        <v>4.9279999999999999</v>
      </c>
      <c r="L240" s="67">
        <v>98.768000000000001</v>
      </c>
      <c r="M240" s="92">
        <v>-6.3279604730182015E-5</v>
      </c>
      <c r="P240" s="2">
        <v>39078</v>
      </c>
      <c r="Q240">
        <v>926.43</v>
      </c>
      <c r="R240">
        <v>4.0533657024568459E-3</v>
      </c>
      <c r="T240" s="68">
        <v>37099</v>
      </c>
      <c r="U240" s="69">
        <v>1.0014000000000001</v>
      </c>
      <c r="V240" s="70">
        <v>1.4000000000000679E-3</v>
      </c>
      <c r="W240" s="70"/>
      <c r="Y240" s="2">
        <v>39078</v>
      </c>
      <c r="Z240">
        <v>10.64</v>
      </c>
    </row>
    <row r="241" spans="2:26" x14ac:dyDescent="0.25">
      <c r="B241" s="2">
        <v>39079</v>
      </c>
      <c r="C241">
        <v>1424.73</v>
      </c>
      <c r="D241" s="2"/>
      <c r="E241" s="2">
        <v>39070</v>
      </c>
      <c r="F241">
        <v>4.7839999999999998</v>
      </c>
      <c r="G241" s="67">
        <v>99.601333333333329</v>
      </c>
      <c r="H241" s="92">
        <v>-5.1036800042814079E-5</v>
      </c>
      <c r="I241" s="7"/>
      <c r="J241" s="2">
        <v>39070</v>
      </c>
      <c r="K241">
        <v>4.9530000000000003</v>
      </c>
      <c r="L241" s="67">
        <v>98.761750000000006</v>
      </c>
      <c r="M241" s="92">
        <v>-2.5313443716923345E-5</v>
      </c>
      <c r="P241" s="2">
        <v>39079</v>
      </c>
      <c r="Q241">
        <v>925.38</v>
      </c>
      <c r="R241">
        <v>-1.1333829863021672E-3</v>
      </c>
      <c r="T241" s="68">
        <v>37102</v>
      </c>
      <c r="U241" s="69">
        <v>1.0012799999999999</v>
      </c>
      <c r="V241" s="70">
        <v>1.2799999999999478E-3</v>
      </c>
      <c r="W241" s="70"/>
      <c r="Y241" s="2">
        <v>39079</v>
      </c>
      <c r="Z241">
        <v>10.99</v>
      </c>
    </row>
    <row r="242" spans="2:26" x14ac:dyDescent="0.25">
      <c r="B242" s="2">
        <v>39080</v>
      </c>
      <c r="C242">
        <v>1418.3</v>
      </c>
      <c r="D242" s="2"/>
      <c r="E242" s="2">
        <v>39071</v>
      </c>
      <c r="F242">
        <v>4.8449999999999998</v>
      </c>
      <c r="G242" s="67">
        <v>99.596249999999998</v>
      </c>
      <c r="H242" s="92">
        <v>1.422409645623901E-5</v>
      </c>
      <c r="I242" s="7"/>
      <c r="J242" s="2">
        <v>39071</v>
      </c>
      <c r="K242">
        <v>4.9630000000000001</v>
      </c>
      <c r="L242" s="67">
        <v>98.759249999999994</v>
      </c>
      <c r="M242" s="92">
        <v>2.5314084504124423E-6</v>
      </c>
      <c r="P242" s="2">
        <v>39080</v>
      </c>
      <c r="Q242">
        <v>922.88</v>
      </c>
      <c r="R242">
        <v>-2.7015928591497262E-3</v>
      </c>
      <c r="T242" s="68">
        <v>37103</v>
      </c>
      <c r="U242" s="69">
        <v>1.0016700000000001</v>
      </c>
      <c r="V242" s="70">
        <v>1.6700000000000603E-3</v>
      </c>
      <c r="W242" s="70"/>
      <c r="Y242" s="2">
        <v>39080</v>
      </c>
      <c r="Z242">
        <v>11.56</v>
      </c>
    </row>
    <row r="243" spans="2:26" x14ac:dyDescent="0.25">
      <c r="B243" s="2">
        <v>39085</v>
      </c>
      <c r="C243">
        <v>1416.6</v>
      </c>
      <c r="D243" s="2"/>
      <c r="E243" s="2">
        <v>39072</v>
      </c>
      <c r="F243">
        <v>4.8280000000000003</v>
      </c>
      <c r="G243" s="67">
        <v>99.597666666666669</v>
      </c>
      <c r="H243" s="92">
        <v>1.9244092063663842E-5</v>
      </c>
      <c r="I243" s="7"/>
      <c r="J243" s="2">
        <v>39072</v>
      </c>
      <c r="K243">
        <v>4.9619999999999997</v>
      </c>
      <c r="L243" s="67">
        <v>98.759500000000003</v>
      </c>
      <c r="M243" s="92">
        <v>-4.5565236762135086E-5</v>
      </c>
      <c r="P243" s="2">
        <v>39085</v>
      </c>
      <c r="Q243">
        <v>923.6</v>
      </c>
      <c r="R243">
        <v>7.8016643550626874E-4</v>
      </c>
      <c r="T243" s="68">
        <v>37104</v>
      </c>
      <c r="U243" s="69">
        <v>1.0004200000000001</v>
      </c>
      <c r="V243" s="70">
        <v>4.2000000000008697E-4</v>
      </c>
      <c r="W243" s="70"/>
      <c r="Y243" s="2">
        <v>39085</v>
      </c>
      <c r="Z243">
        <v>12.04</v>
      </c>
    </row>
    <row r="244" spans="2:26" x14ac:dyDescent="0.25">
      <c r="B244" s="2">
        <v>39086</v>
      </c>
      <c r="C244">
        <v>1418.34</v>
      </c>
      <c r="D244" s="2"/>
      <c r="E244" s="2">
        <v>39073</v>
      </c>
      <c r="F244">
        <v>4.8049999999999997</v>
      </c>
      <c r="G244" s="67">
        <v>99.599583333333328</v>
      </c>
      <c r="H244" s="92">
        <v>0</v>
      </c>
      <c r="I244" s="7"/>
      <c r="J244" s="2">
        <v>39073</v>
      </c>
      <c r="K244">
        <v>4.9800000000000004</v>
      </c>
      <c r="L244" s="67">
        <v>98.754999999999995</v>
      </c>
      <c r="M244" s="92">
        <v>0</v>
      </c>
      <c r="P244" s="2">
        <v>39086</v>
      </c>
      <c r="Q244">
        <v>925.1</v>
      </c>
      <c r="R244">
        <v>1.6240796881767938E-3</v>
      </c>
      <c r="T244" s="68">
        <v>37105</v>
      </c>
      <c r="U244" s="69">
        <v>1.0016</v>
      </c>
      <c r="V244" s="70">
        <v>1.6000000000000458E-3</v>
      </c>
      <c r="W244" s="70"/>
      <c r="Y244" s="2">
        <v>39086</v>
      </c>
      <c r="Z244">
        <v>11.51</v>
      </c>
    </row>
    <row r="245" spans="2:26" x14ac:dyDescent="0.25">
      <c r="B245" s="2">
        <v>39087</v>
      </c>
      <c r="C245">
        <v>1409.71</v>
      </c>
      <c r="D245" s="2"/>
      <c r="E245" s="2">
        <v>39076</v>
      </c>
      <c r="F245">
        <v>4.8049999999999997</v>
      </c>
      <c r="G245" s="67">
        <v>99.599583333333328</v>
      </c>
      <c r="H245" s="92">
        <v>2.6773873719410091E-5</v>
      </c>
      <c r="I245" s="7"/>
      <c r="J245" s="2">
        <v>39076</v>
      </c>
      <c r="K245">
        <v>4.9800000000000004</v>
      </c>
      <c r="L245" s="67">
        <v>98.754999999999995</v>
      </c>
      <c r="M245" s="92">
        <v>2.5315173917128675E-6</v>
      </c>
      <c r="P245" s="2">
        <v>39087</v>
      </c>
      <c r="Q245">
        <v>921.33</v>
      </c>
      <c r="R245">
        <v>-4.0752351097178563E-3</v>
      </c>
      <c r="T245" s="68">
        <v>37106</v>
      </c>
      <c r="U245" s="69">
        <v>0.99955000000000005</v>
      </c>
      <c r="V245" s="70">
        <v>-4.4999999999995044E-4</v>
      </c>
      <c r="W245" s="70"/>
      <c r="Y245" s="2">
        <v>39087</v>
      </c>
      <c r="Z245">
        <v>12.14</v>
      </c>
    </row>
    <row r="246" spans="2:26" x14ac:dyDescent="0.25">
      <c r="B246" s="2">
        <v>39090</v>
      </c>
      <c r="C246">
        <v>1412.84</v>
      </c>
      <c r="D246" s="2"/>
      <c r="E246" s="2">
        <v>39077</v>
      </c>
      <c r="F246">
        <v>4.7729999999999997</v>
      </c>
      <c r="G246" s="67">
        <v>99.602249999999998</v>
      </c>
      <c r="H246" s="92">
        <v>1.0207266067441267E-4</v>
      </c>
      <c r="I246" s="7"/>
      <c r="J246" s="2">
        <v>39077</v>
      </c>
      <c r="K246">
        <v>4.9790000000000001</v>
      </c>
      <c r="L246" s="67">
        <v>98.755250000000004</v>
      </c>
      <c r="M246" s="92">
        <v>1.5189065897702747E-5</v>
      </c>
      <c r="P246" s="2">
        <v>39090</v>
      </c>
      <c r="Q246">
        <v>924.05</v>
      </c>
      <c r="R246">
        <v>2.9522538069963744E-3</v>
      </c>
      <c r="T246" s="68">
        <v>37109</v>
      </c>
      <c r="U246" s="69">
        <v>0.99968999999999997</v>
      </c>
      <c r="V246" s="70">
        <v>-3.1000000000003247E-4</v>
      </c>
      <c r="W246" s="70"/>
      <c r="Y246" s="2">
        <v>39090</v>
      </c>
      <c r="Z246">
        <v>12</v>
      </c>
    </row>
    <row r="247" spans="2:26" x14ac:dyDescent="0.25">
      <c r="B247" s="2">
        <v>39091</v>
      </c>
      <c r="C247">
        <v>1412.11</v>
      </c>
      <c r="D247" s="2"/>
      <c r="E247" s="2">
        <v>39078</v>
      </c>
      <c r="F247">
        <v>4.6509999999999998</v>
      </c>
      <c r="G247" s="67">
        <v>99.612416666666661</v>
      </c>
      <c r="H247" s="92">
        <v>-9.2859909532672091E-5</v>
      </c>
      <c r="I247" s="7"/>
      <c r="J247" s="2">
        <v>39078</v>
      </c>
      <c r="K247">
        <v>4.9729999999999999</v>
      </c>
      <c r="L247" s="67">
        <v>98.756749999999997</v>
      </c>
      <c r="M247" s="92">
        <v>-5.0629450645045537E-5</v>
      </c>
      <c r="P247" s="2">
        <v>39091</v>
      </c>
      <c r="Q247">
        <v>923.72</v>
      </c>
      <c r="R247">
        <v>-3.5712353227634885E-4</v>
      </c>
      <c r="T247" s="68">
        <v>37110</v>
      </c>
      <c r="U247" s="69">
        <v>1.0004299999999999</v>
      </c>
      <c r="V247" s="70">
        <v>4.2999999999993044E-4</v>
      </c>
      <c r="W247" s="70"/>
      <c r="Y247" s="2">
        <v>39091</v>
      </c>
      <c r="Z247">
        <v>11.91</v>
      </c>
    </row>
    <row r="248" spans="2:26" x14ac:dyDescent="0.25">
      <c r="B248" s="2">
        <v>39092</v>
      </c>
      <c r="C248">
        <v>1414.85</v>
      </c>
      <c r="D248" s="2"/>
      <c r="E248" s="2">
        <v>39079</v>
      </c>
      <c r="F248">
        <v>4.7620000000000005</v>
      </c>
      <c r="G248" s="67">
        <v>99.603166666666667</v>
      </c>
      <c r="H248" s="92">
        <v>3.1792831218568907E-5</v>
      </c>
      <c r="I248" s="7"/>
      <c r="J248" s="2">
        <v>39079</v>
      </c>
      <c r="K248">
        <v>4.9930000000000003</v>
      </c>
      <c r="L248" s="67">
        <v>98.751750000000001</v>
      </c>
      <c r="M248" s="92">
        <v>-4.5568812704677164E-5</v>
      </c>
      <c r="P248" s="2">
        <v>39092</v>
      </c>
      <c r="Q248">
        <v>925.29</v>
      </c>
      <c r="R248">
        <v>1.6996492443597244E-3</v>
      </c>
      <c r="T248" s="68">
        <v>37111</v>
      </c>
      <c r="U248" s="69">
        <v>0.99680000000000002</v>
      </c>
      <c r="V248" s="70">
        <v>-3.1999999999999806E-3</v>
      </c>
      <c r="W248" s="70"/>
      <c r="Y248" s="2">
        <v>39092</v>
      </c>
      <c r="Z248">
        <v>11.47</v>
      </c>
    </row>
    <row r="249" spans="2:26" x14ac:dyDescent="0.25">
      <c r="B249" s="2">
        <v>39093</v>
      </c>
      <c r="C249">
        <v>1423.82</v>
      </c>
      <c r="D249" s="2"/>
      <c r="E249" s="2">
        <v>39080</v>
      </c>
      <c r="F249">
        <v>4.7240000000000002</v>
      </c>
      <c r="G249" s="67">
        <v>99.606333333333339</v>
      </c>
      <c r="H249" s="92">
        <v>8.3662685423924188E-7</v>
      </c>
      <c r="I249" s="7"/>
      <c r="J249" s="2">
        <v>39080</v>
      </c>
      <c r="K249">
        <v>5.0110000000000001</v>
      </c>
      <c r="L249" s="67">
        <v>98.747249999999994</v>
      </c>
      <c r="M249" s="92">
        <v>0</v>
      </c>
      <c r="P249" s="2">
        <v>39093</v>
      </c>
      <c r="Q249">
        <v>929.75</v>
      </c>
      <c r="R249">
        <v>4.8201104518583726E-3</v>
      </c>
      <c r="T249" s="68">
        <v>37112</v>
      </c>
      <c r="U249" s="69">
        <v>1.0008999999999999</v>
      </c>
      <c r="V249" s="70">
        <v>8.9999999999990088E-4</v>
      </c>
      <c r="W249" s="70"/>
      <c r="Y249" s="2">
        <v>39093</v>
      </c>
      <c r="Z249">
        <v>10.87</v>
      </c>
    </row>
    <row r="250" spans="2:26" x14ac:dyDescent="0.25">
      <c r="B250" s="2">
        <v>39094</v>
      </c>
      <c r="C250">
        <v>1430.73</v>
      </c>
      <c r="D250" s="2"/>
      <c r="E250" s="2">
        <v>39083</v>
      </c>
      <c r="F250">
        <v>4.7229999999999999</v>
      </c>
      <c r="G250" s="67">
        <v>99.606416666666661</v>
      </c>
      <c r="H250" s="92">
        <v>-1.6732523088758278E-5</v>
      </c>
      <c r="I250" s="7"/>
      <c r="J250" s="2">
        <v>39083</v>
      </c>
      <c r="K250">
        <v>5.0110000000000001</v>
      </c>
      <c r="L250" s="67">
        <v>98.747249999999994</v>
      </c>
      <c r="M250" s="92">
        <v>-7.5951482193081787E-5</v>
      </c>
      <c r="P250" s="2">
        <v>39094</v>
      </c>
      <c r="Q250">
        <v>932.79</v>
      </c>
      <c r="R250">
        <v>3.2696961548803749E-3</v>
      </c>
      <c r="T250" s="68">
        <v>37113</v>
      </c>
      <c r="U250" s="69">
        <v>1.0021199999999999</v>
      </c>
      <c r="V250" s="70">
        <v>2.1199999999998997E-3</v>
      </c>
      <c r="W250" s="70"/>
      <c r="Y250" s="2">
        <v>39094</v>
      </c>
      <c r="Z250">
        <v>10.15</v>
      </c>
    </row>
    <row r="251" spans="2:26" x14ac:dyDescent="0.25">
      <c r="B251" s="2">
        <v>39098</v>
      </c>
      <c r="C251">
        <v>1431.9</v>
      </c>
      <c r="D251" s="2"/>
      <c r="E251" s="2">
        <v>39084</v>
      </c>
      <c r="F251">
        <v>4.7430000000000003</v>
      </c>
      <c r="G251" s="67">
        <v>99.604749999999996</v>
      </c>
      <c r="H251" s="92">
        <v>6.8604492590385036E-5</v>
      </c>
      <c r="I251" s="7"/>
      <c r="J251" s="2">
        <v>39084</v>
      </c>
      <c r="K251">
        <v>5.0410000000000004</v>
      </c>
      <c r="L251" s="67">
        <v>98.739750000000001</v>
      </c>
      <c r="M251" s="92">
        <v>-1.2659541876458569E-5</v>
      </c>
      <c r="P251" s="2">
        <v>39098</v>
      </c>
      <c r="Q251">
        <v>933.97</v>
      </c>
      <c r="R251">
        <v>1.2650221378873727E-3</v>
      </c>
      <c r="T251" s="68">
        <v>37116</v>
      </c>
      <c r="U251" s="69">
        <v>1.00217</v>
      </c>
      <c r="V251" s="70">
        <v>2.1700000000000053E-3</v>
      </c>
      <c r="W251" s="70"/>
      <c r="Y251" s="2">
        <v>39098</v>
      </c>
      <c r="Z251">
        <v>10.74</v>
      </c>
    </row>
    <row r="252" spans="2:26" x14ac:dyDescent="0.25">
      <c r="B252" s="2">
        <v>39099</v>
      </c>
      <c r="C252">
        <v>1430.62</v>
      </c>
      <c r="D252" s="2"/>
      <c r="E252" s="2">
        <v>39085</v>
      </c>
      <c r="F252">
        <v>4.6609999999999996</v>
      </c>
      <c r="G252" s="67">
        <v>99.611583333333328</v>
      </c>
      <c r="H252" s="92">
        <v>-1.6731655204105245E-5</v>
      </c>
      <c r="I252" s="7"/>
      <c r="J252" s="2">
        <v>39085</v>
      </c>
      <c r="K252">
        <v>5.0460000000000003</v>
      </c>
      <c r="L252" s="67">
        <v>98.738500000000002</v>
      </c>
      <c r="M252" s="92">
        <v>2.7851344713392123E-5</v>
      </c>
      <c r="P252" s="2">
        <v>39099</v>
      </c>
      <c r="Q252">
        <v>934.33</v>
      </c>
      <c r="R252">
        <v>3.8545135282719301E-4</v>
      </c>
      <c r="T252" s="68">
        <v>37117</v>
      </c>
      <c r="U252" s="69">
        <v>1.0001199999999999</v>
      </c>
      <c r="V252" s="70">
        <v>1.1999999999989797E-4</v>
      </c>
      <c r="W252" s="70"/>
      <c r="Y252" s="2">
        <v>39099</v>
      </c>
      <c r="Z252">
        <v>10.59</v>
      </c>
    </row>
    <row r="253" spans="2:26" x14ac:dyDescent="0.25">
      <c r="B253" s="2">
        <v>39100</v>
      </c>
      <c r="C253">
        <v>1426.37</v>
      </c>
      <c r="D253" s="2"/>
      <c r="E253" s="2">
        <v>39086</v>
      </c>
      <c r="F253">
        <v>4.681</v>
      </c>
      <c r="G253" s="67">
        <v>99.609916666666663</v>
      </c>
      <c r="H253" s="92">
        <v>-7.8640095238058372E-5</v>
      </c>
      <c r="I253" s="7"/>
      <c r="J253" s="2">
        <v>39086</v>
      </c>
      <c r="K253">
        <v>5.0350000000000001</v>
      </c>
      <c r="L253" s="67">
        <v>98.741249999999994</v>
      </c>
      <c r="M253" s="92">
        <v>-2.0254959300136655E-5</v>
      </c>
      <c r="P253" s="2">
        <v>39100</v>
      </c>
      <c r="Q253">
        <v>933.7</v>
      </c>
      <c r="R253">
        <v>-6.7427996532276602E-4</v>
      </c>
      <c r="T253" s="68">
        <v>37118</v>
      </c>
      <c r="U253" s="69">
        <v>0.99960000000000004</v>
      </c>
      <c r="V253" s="70">
        <v>-3.9999999999995595E-4</v>
      </c>
      <c r="W253" s="70"/>
      <c r="Y253" s="2">
        <v>39100</v>
      </c>
      <c r="Z253">
        <v>10.85</v>
      </c>
    </row>
    <row r="254" spans="2:26" x14ac:dyDescent="0.25">
      <c r="B254" s="2">
        <v>39101</v>
      </c>
      <c r="C254">
        <v>1430.5</v>
      </c>
      <c r="D254" s="2"/>
      <c r="E254" s="2">
        <v>39087</v>
      </c>
      <c r="F254">
        <v>4.7750000000000004</v>
      </c>
      <c r="G254" s="67">
        <v>99.60208333333334</v>
      </c>
      <c r="H254" s="92">
        <v>-4.2669790206950609E-5</v>
      </c>
      <c r="I254" s="7"/>
      <c r="J254" s="2">
        <v>39087</v>
      </c>
      <c r="K254">
        <v>5.0430000000000001</v>
      </c>
      <c r="L254" s="67">
        <v>98.739249999999998</v>
      </c>
      <c r="M254" s="92">
        <v>-2.531921196480269E-5</v>
      </c>
      <c r="P254" s="2">
        <v>39101</v>
      </c>
      <c r="Q254">
        <v>936.08</v>
      </c>
      <c r="R254">
        <v>2.5489986076898674E-3</v>
      </c>
      <c r="T254" s="68">
        <v>37119</v>
      </c>
      <c r="U254" s="69">
        <v>1.00223</v>
      </c>
      <c r="V254" s="70">
        <v>2.2299999999999542E-3</v>
      </c>
      <c r="W254" s="70"/>
      <c r="Y254" s="2">
        <v>39101</v>
      </c>
      <c r="Z254">
        <v>10.4</v>
      </c>
    </row>
    <row r="255" spans="2:26" x14ac:dyDescent="0.25">
      <c r="B255" s="2">
        <v>39104</v>
      </c>
      <c r="C255">
        <v>1422.95</v>
      </c>
      <c r="D255" s="2"/>
      <c r="E255" s="2">
        <v>39090</v>
      </c>
      <c r="F255">
        <v>4.8259999999999996</v>
      </c>
      <c r="G255" s="67">
        <v>99.597833333333327</v>
      </c>
      <c r="H255" s="92">
        <v>-5.0201895288815024E-5</v>
      </c>
      <c r="I255" s="7"/>
      <c r="J255" s="2">
        <v>39090</v>
      </c>
      <c r="K255">
        <v>5.0529999999999999</v>
      </c>
      <c r="L255" s="67">
        <v>98.736750000000001</v>
      </c>
      <c r="M255" s="92">
        <v>-6.3299632608870837E-5</v>
      </c>
      <c r="P255" s="2">
        <v>39104</v>
      </c>
      <c r="Q255">
        <v>934.55</v>
      </c>
      <c r="R255">
        <v>-1.6344756858388543E-3</v>
      </c>
      <c r="T255" s="68">
        <v>37120</v>
      </c>
      <c r="U255" s="69">
        <v>1.00136</v>
      </c>
      <c r="V255" s="70">
        <v>1.3600000000000279E-3</v>
      </c>
      <c r="W255" s="70"/>
      <c r="Y255" s="2">
        <v>39104</v>
      </c>
      <c r="Z255">
        <v>10.77</v>
      </c>
    </row>
    <row r="256" spans="2:26" x14ac:dyDescent="0.25">
      <c r="B256" s="2">
        <v>39105</v>
      </c>
      <c r="C256">
        <v>1427.99</v>
      </c>
      <c r="D256" s="2"/>
      <c r="E256" s="2">
        <v>39091</v>
      </c>
      <c r="F256">
        <v>4.8860000000000001</v>
      </c>
      <c r="G256" s="67">
        <v>99.592833333333331</v>
      </c>
      <c r="H256" s="92">
        <v>-3.3469610430492125E-5</v>
      </c>
      <c r="I256" s="7"/>
      <c r="J256" s="2">
        <v>39091</v>
      </c>
      <c r="K256">
        <v>5.0780000000000003</v>
      </c>
      <c r="L256" s="67">
        <v>98.730500000000006</v>
      </c>
      <c r="M256" s="92">
        <v>-2.5321455882520993E-5</v>
      </c>
      <c r="P256" s="2">
        <v>39105</v>
      </c>
      <c r="Q256">
        <v>936.4</v>
      </c>
      <c r="R256">
        <v>1.9795623562142151E-3</v>
      </c>
      <c r="T256" s="68">
        <v>37123</v>
      </c>
      <c r="U256" s="69">
        <v>1.0026299999999999</v>
      </c>
      <c r="V256" s="70">
        <v>2.6299999999999102E-3</v>
      </c>
      <c r="W256" s="70"/>
      <c r="Y256" s="2">
        <v>39105</v>
      </c>
      <c r="Z256">
        <v>10.34</v>
      </c>
    </row>
    <row r="257" spans="2:26" x14ac:dyDescent="0.25">
      <c r="B257" s="2">
        <v>39106</v>
      </c>
      <c r="C257">
        <v>1440.13</v>
      </c>
      <c r="D257" s="2"/>
      <c r="E257" s="2">
        <v>39092</v>
      </c>
      <c r="F257">
        <v>4.9260000000000002</v>
      </c>
      <c r="G257" s="67">
        <v>99.589500000000001</v>
      </c>
      <c r="H257" s="92">
        <v>-2.9286889347446277E-5</v>
      </c>
      <c r="I257" s="7"/>
      <c r="J257" s="2">
        <v>39092</v>
      </c>
      <c r="K257">
        <v>5.0880000000000001</v>
      </c>
      <c r="L257" s="67">
        <v>98.727999999999994</v>
      </c>
      <c r="M257" s="92">
        <v>-2.2789887367258288E-5</v>
      </c>
      <c r="P257" s="2">
        <v>39106</v>
      </c>
      <c r="Q257">
        <v>939.68</v>
      </c>
      <c r="R257">
        <v>3.5027765912003517E-3</v>
      </c>
      <c r="T257" s="68">
        <v>37124</v>
      </c>
      <c r="U257" s="69">
        <v>0.99463000000000001</v>
      </c>
      <c r="V257" s="70">
        <v>-5.3699999999999859E-3</v>
      </c>
      <c r="W257" s="70"/>
      <c r="Y257" s="2">
        <v>39106</v>
      </c>
      <c r="Z257">
        <v>9.89</v>
      </c>
    </row>
    <row r="258" spans="2:26" x14ac:dyDescent="0.25">
      <c r="B258" s="2">
        <v>39107</v>
      </c>
      <c r="C258">
        <v>1423.9</v>
      </c>
      <c r="D258" s="2"/>
      <c r="E258" s="2">
        <v>39093</v>
      </c>
      <c r="F258">
        <v>4.9610000000000003</v>
      </c>
      <c r="G258" s="67">
        <v>99.586583333333337</v>
      </c>
      <c r="H258" s="92">
        <v>2.5103783223290321E-6</v>
      </c>
      <c r="I258" s="7"/>
      <c r="J258" s="2">
        <v>39093</v>
      </c>
      <c r="K258">
        <v>5.0970000000000004</v>
      </c>
      <c r="L258" s="67">
        <v>98.725750000000005</v>
      </c>
      <c r="M258" s="92">
        <v>3.2919476428361349E-5</v>
      </c>
      <c r="P258" s="2">
        <v>39107</v>
      </c>
      <c r="Q258">
        <v>935.14</v>
      </c>
      <c r="R258">
        <v>-4.8314319768431035E-3</v>
      </c>
      <c r="T258" s="68">
        <v>37125</v>
      </c>
      <c r="U258" s="69">
        <v>1.00336</v>
      </c>
      <c r="V258" s="70">
        <v>3.3600000000000296E-3</v>
      </c>
      <c r="W258" s="70"/>
      <c r="Y258" s="2">
        <v>39107</v>
      </c>
      <c r="Z258">
        <v>11.22</v>
      </c>
    </row>
    <row r="259" spans="2:26" x14ac:dyDescent="0.25">
      <c r="B259" s="2">
        <v>39108</v>
      </c>
      <c r="C259">
        <v>1422.18</v>
      </c>
      <c r="D259" s="2"/>
      <c r="E259" s="2">
        <v>39094</v>
      </c>
      <c r="F259">
        <v>4.9580000000000002</v>
      </c>
      <c r="G259" s="67">
        <v>99.586833333333331</v>
      </c>
      <c r="H259" s="92">
        <v>8.3679067341968505E-7</v>
      </c>
      <c r="I259" s="7"/>
      <c r="J259" s="2">
        <v>39094</v>
      </c>
      <c r="K259">
        <v>5.0839999999999996</v>
      </c>
      <c r="L259" s="67">
        <v>98.728999999999999</v>
      </c>
      <c r="M259" s="92">
        <v>2.5321840593228728E-6</v>
      </c>
      <c r="P259" s="2">
        <v>39108</v>
      </c>
      <c r="Q259">
        <v>935.17</v>
      </c>
      <c r="R259">
        <v>3.2080757961239215E-5</v>
      </c>
      <c r="T259" s="68">
        <v>37126</v>
      </c>
      <c r="U259" s="69">
        <v>1.00071</v>
      </c>
      <c r="V259" s="70">
        <v>7.0999999999998842E-4</v>
      </c>
      <c r="W259" s="70"/>
      <c r="Y259" s="2">
        <v>39108</v>
      </c>
      <c r="Z259">
        <v>11.13</v>
      </c>
    </row>
    <row r="260" spans="2:26" x14ac:dyDescent="0.25">
      <c r="B260" s="2">
        <v>39111</v>
      </c>
      <c r="C260">
        <v>1420.62</v>
      </c>
      <c r="D260" s="2"/>
      <c r="E260" s="2">
        <v>39097</v>
      </c>
      <c r="F260">
        <v>4.9569999999999999</v>
      </c>
      <c r="G260" s="67">
        <v>99.586916666666667</v>
      </c>
      <c r="H260" s="92">
        <v>-1.6735799464928647E-5</v>
      </c>
      <c r="I260" s="7"/>
      <c r="J260" s="2">
        <v>39097</v>
      </c>
      <c r="K260">
        <v>5.0830000000000002</v>
      </c>
      <c r="L260" s="67">
        <v>98.729249999999993</v>
      </c>
      <c r="M260" s="92">
        <v>0</v>
      </c>
      <c r="P260" s="2">
        <v>39111</v>
      </c>
      <c r="Q260">
        <v>934.97</v>
      </c>
      <c r="R260">
        <v>-2.1386485879570927E-4</v>
      </c>
      <c r="T260" s="68">
        <v>37127</v>
      </c>
      <c r="U260" s="69">
        <v>1.00684</v>
      </c>
      <c r="V260" s="70">
        <v>6.8399999999999572E-3</v>
      </c>
      <c r="W260" s="70"/>
      <c r="Y260" s="2">
        <v>39111</v>
      </c>
      <c r="Z260">
        <v>11.45</v>
      </c>
    </row>
    <row r="261" spans="2:26" x14ac:dyDescent="0.25">
      <c r="B261" s="2">
        <v>39112</v>
      </c>
      <c r="C261">
        <v>1428.82</v>
      </c>
      <c r="D261" s="2"/>
      <c r="E261" s="2">
        <v>39098</v>
      </c>
      <c r="F261">
        <v>4.9770000000000003</v>
      </c>
      <c r="G261" s="67">
        <v>99.585250000000002</v>
      </c>
      <c r="H261" s="92">
        <v>-8.368039778328118E-6</v>
      </c>
      <c r="I261" s="7"/>
      <c r="J261" s="2">
        <v>39098</v>
      </c>
      <c r="K261">
        <v>5.0830000000000002</v>
      </c>
      <c r="L261" s="67">
        <v>98.729249999999993</v>
      </c>
      <c r="M261" s="92">
        <v>-6.3304441186295968E-5</v>
      </c>
      <c r="P261" s="2">
        <v>39112</v>
      </c>
      <c r="Q261">
        <v>937.85</v>
      </c>
      <c r="R261">
        <v>3.0803127373071337E-3</v>
      </c>
      <c r="T261" s="68">
        <v>37130</v>
      </c>
      <c r="U261" s="69">
        <v>0.998</v>
      </c>
      <c r="V261" s="70">
        <v>-2.0000000000000018E-3</v>
      </c>
      <c r="W261" s="70"/>
      <c r="Y261" s="2">
        <v>39112</v>
      </c>
      <c r="Z261">
        <v>10.96</v>
      </c>
    </row>
    <row r="262" spans="2:26" x14ac:dyDescent="0.25">
      <c r="B262" s="2">
        <v>39113</v>
      </c>
      <c r="C262">
        <v>1438.24</v>
      </c>
      <c r="D262" s="2"/>
      <c r="E262" s="2">
        <v>39099</v>
      </c>
      <c r="F262">
        <v>4.9870000000000001</v>
      </c>
      <c r="G262" s="67">
        <v>99.584416666666669</v>
      </c>
      <c r="H262" s="92">
        <v>3.4309250192210428E-5</v>
      </c>
      <c r="I262" s="7"/>
      <c r="J262" s="2">
        <v>39099</v>
      </c>
      <c r="K262">
        <v>5.1079999999999997</v>
      </c>
      <c r="L262" s="67">
        <v>98.722999999999999</v>
      </c>
      <c r="M262" s="92">
        <v>-2.5323379556962955E-5</v>
      </c>
      <c r="P262" s="2">
        <v>39113</v>
      </c>
      <c r="Q262">
        <v>941.03</v>
      </c>
      <c r="R262">
        <v>3.3907341259262758E-3</v>
      </c>
      <c r="T262" s="68">
        <v>37131</v>
      </c>
      <c r="U262" s="69">
        <v>0.99439999999999995</v>
      </c>
      <c r="V262" s="70">
        <v>-5.6000000000000494E-3</v>
      </c>
      <c r="W262" s="70"/>
      <c r="Y262" s="2">
        <v>39113</v>
      </c>
      <c r="Z262">
        <v>10.42</v>
      </c>
    </row>
    <row r="263" spans="2:26" x14ac:dyDescent="0.25">
      <c r="B263" s="2">
        <v>39114</v>
      </c>
      <c r="C263">
        <v>1445.94</v>
      </c>
      <c r="D263" s="2"/>
      <c r="E263" s="2">
        <v>39100</v>
      </c>
      <c r="F263">
        <v>4.9459999999999997</v>
      </c>
      <c r="G263" s="67">
        <v>99.587833333333336</v>
      </c>
      <c r="H263" s="92">
        <v>6.6942581673501422E-6</v>
      </c>
      <c r="I263" s="7"/>
      <c r="J263" s="2">
        <v>39100</v>
      </c>
      <c r="K263">
        <v>5.1180000000000003</v>
      </c>
      <c r="L263" s="67">
        <v>98.720500000000001</v>
      </c>
      <c r="M263" s="92">
        <v>-4.8115639608825589E-5</v>
      </c>
      <c r="P263" s="2">
        <v>39114</v>
      </c>
      <c r="Q263">
        <v>942.69</v>
      </c>
      <c r="R263">
        <v>1.7640245263170762E-3</v>
      </c>
      <c r="T263" s="68">
        <v>37132</v>
      </c>
      <c r="U263" s="69">
        <v>0.99231999999999998</v>
      </c>
      <c r="V263" s="70">
        <v>-7.6800000000000201E-3</v>
      </c>
      <c r="W263" s="70"/>
      <c r="Y263" s="2">
        <v>39114</v>
      </c>
      <c r="Z263">
        <v>10.31</v>
      </c>
    </row>
    <row r="264" spans="2:26" x14ac:dyDescent="0.25">
      <c r="B264" s="2">
        <v>39115</v>
      </c>
      <c r="C264">
        <v>1448.39</v>
      </c>
      <c r="D264" s="2"/>
      <c r="E264" s="2">
        <v>39101</v>
      </c>
      <c r="F264">
        <v>4.9379999999999997</v>
      </c>
      <c r="G264" s="67">
        <v>99.588499999999996</v>
      </c>
      <c r="H264" s="92">
        <v>-8.3677666932180372E-6</v>
      </c>
      <c r="I264" s="7"/>
      <c r="J264" s="2">
        <v>39101</v>
      </c>
      <c r="K264">
        <v>5.1370000000000005</v>
      </c>
      <c r="L264" s="67">
        <v>98.71575</v>
      </c>
      <c r="M264" s="92">
        <v>2.7857763325478402E-5</v>
      </c>
      <c r="P264" s="2">
        <v>39115</v>
      </c>
      <c r="Q264">
        <v>943.65</v>
      </c>
      <c r="R264">
        <v>1.0183623460522373E-3</v>
      </c>
      <c r="T264" s="68">
        <v>37133</v>
      </c>
      <c r="U264" s="69">
        <v>0.99131000000000002</v>
      </c>
      <c r="V264" s="70">
        <v>-8.6899999999999755E-3</v>
      </c>
      <c r="W264" s="70"/>
      <c r="Y264" s="2">
        <v>39115</v>
      </c>
      <c r="Z264">
        <v>10.08</v>
      </c>
    </row>
    <row r="265" spans="2:26" x14ac:dyDescent="0.25">
      <c r="B265" s="2">
        <v>39118</v>
      </c>
      <c r="C265">
        <v>1446.99</v>
      </c>
      <c r="D265" s="2"/>
      <c r="E265" s="2">
        <v>39104</v>
      </c>
      <c r="F265">
        <v>4.9480000000000004</v>
      </c>
      <c r="G265" s="67">
        <v>99.587666666666664</v>
      </c>
      <c r="H265" s="92">
        <v>-7.5310530419647748E-6</v>
      </c>
      <c r="I265" s="7"/>
      <c r="J265" s="2">
        <v>39104</v>
      </c>
      <c r="K265">
        <v>5.1260000000000003</v>
      </c>
      <c r="L265" s="67">
        <v>98.718500000000006</v>
      </c>
      <c r="M265" s="92">
        <v>-3.5454347462771096E-5</v>
      </c>
      <c r="P265" s="2">
        <v>39118</v>
      </c>
      <c r="Q265">
        <v>944.04</v>
      </c>
      <c r="R265">
        <v>4.1328882530589084E-4</v>
      </c>
      <c r="T265" s="68">
        <v>37134</v>
      </c>
      <c r="U265" s="69">
        <v>1.00223</v>
      </c>
      <c r="V265" s="70">
        <v>2.2299999999999542E-3</v>
      </c>
      <c r="W265" s="70"/>
      <c r="Y265" s="2">
        <v>39118</v>
      </c>
      <c r="Z265">
        <v>10.55</v>
      </c>
    </row>
    <row r="266" spans="2:26" x14ac:dyDescent="0.25">
      <c r="B266" s="2">
        <v>39119</v>
      </c>
      <c r="C266">
        <v>1448</v>
      </c>
      <c r="D266" s="2"/>
      <c r="E266" s="2">
        <v>39105</v>
      </c>
      <c r="F266">
        <v>4.9569999999999999</v>
      </c>
      <c r="G266" s="67">
        <v>99.586916666666667</v>
      </c>
      <c r="H266" s="92">
        <v>1.7572589438241693E-5</v>
      </c>
      <c r="I266" s="7"/>
      <c r="J266" s="2">
        <v>39105</v>
      </c>
      <c r="K266">
        <v>5.14</v>
      </c>
      <c r="L266" s="67">
        <v>98.715000000000003</v>
      </c>
      <c r="M266" s="92">
        <v>2.7857974978395816E-5</v>
      </c>
      <c r="P266" s="2">
        <v>39119</v>
      </c>
      <c r="Q266">
        <v>944.6</v>
      </c>
      <c r="R266">
        <v>5.9319520359313316E-4</v>
      </c>
      <c r="T266" s="68">
        <v>37138</v>
      </c>
      <c r="U266" s="69">
        <v>1.0017400000000001</v>
      </c>
      <c r="V266" s="70">
        <v>1.7400000000000748E-3</v>
      </c>
      <c r="W266" s="70"/>
      <c r="Y266" s="2">
        <v>39119</v>
      </c>
      <c r="Z266">
        <v>10.65</v>
      </c>
    </row>
    <row r="267" spans="2:26" x14ac:dyDescent="0.25">
      <c r="B267" s="2">
        <v>39120</v>
      </c>
      <c r="C267">
        <v>1450.02</v>
      </c>
      <c r="D267" s="2"/>
      <c r="E267" s="2">
        <v>39106</v>
      </c>
      <c r="F267">
        <v>4.9359999999999999</v>
      </c>
      <c r="G267" s="67">
        <v>99.588666666666668</v>
      </c>
      <c r="H267" s="92">
        <v>-3.347101075745762E-6</v>
      </c>
      <c r="I267" s="7"/>
      <c r="J267" s="2">
        <v>39106</v>
      </c>
      <c r="K267">
        <v>5.1289999999999996</v>
      </c>
      <c r="L267" s="67">
        <v>98.717749999999995</v>
      </c>
      <c r="M267" s="92">
        <v>-2.5324726303010969E-5</v>
      </c>
      <c r="P267" s="2">
        <v>39120</v>
      </c>
      <c r="Q267">
        <v>945.23</v>
      </c>
      <c r="R267">
        <v>6.669489731103706E-4</v>
      </c>
      <c r="T267" s="68">
        <v>37139</v>
      </c>
      <c r="U267" s="69">
        <v>0.99905999999999995</v>
      </c>
      <c r="V267" s="70">
        <v>-9.4000000000005191E-4</v>
      </c>
      <c r="W267" s="70"/>
      <c r="Y267" s="2">
        <v>39120</v>
      </c>
      <c r="Z267">
        <v>10.32</v>
      </c>
    </row>
    <row r="268" spans="2:26" x14ac:dyDescent="0.25">
      <c r="B268" s="2">
        <v>39121</v>
      </c>
      <c r="C268">
        <v>1448.31</v>
      </c>
      <c r="D268" s="2"/>
      <c r="E268" s="2">
        <v>39107</v>
      </c>
      <c r="F268">
        <v>4.9399999999999995</v>
      </c>
      <c r="G268" s="67">
        <v>99.588333333333338</v>
      </c>
      <c r="H268" s="92">
        <v>2.6776898230940205E-5</v>
      </c>
      <c r="I268" s="7"/>
      <c r="J268" s="2">
        <v>39107</v>
      </c>
      <c r="K268">
        <v>5.1390000000000002</v>
      </c>
      <c r="L268" s="67">
        <v>98.715249999999997</v>
      </c>
      <c r="M268" s="92">
        <v>3.2922977959426447E-5</v>
      </c>
      <c r="P268" s="2">
        <v>39121</v>
      </c>
      <c r="Q268">
        <v>945.43</v>
      </c>
      <c r="R268">
        <v>2.115887138578465E-4</v>
      </c>
      <c r="T268" s="68">
        <v>37140</v>
      </c>
      <c r="U268" s="69">
        <v>0.98851</v>
      </c>
      <c r="V268" s="70">
        <v>-1.149E-2</v>
      </c>
      <c r="W268" s="70"/>
      <c r="Y268" s="2">
        <v>39121</v>
      </c>
      <c r="Z268">
        <v>10.44</v>
      </c>
    </row>
    <row r="269" spans="2:26" x14ac:dyDescent="0.25">
      <c r="B269" s="2">
        <v>39122</v>
      </c>
      <c r="C269">
        <v>1438.06</v>
      </c>
      <c r="D269" s="2"/>
      <c r="E269" s="2">
        <v>39108</v>
      </c>
      <c r="F269">
        <v>4.9080000000000004</v>
      </c>
      <c r="G269" s="67">
        <v>99.590999999999994</v>
      </c>
      <c r="H269" s="92">
        <v>-7.5308009759300631E-6</v>
      </c>
      <c r="I269" s="7"/>
      <c r="J269" s="2">
        <v>39108</v>
      </c>
      <c r="K269">
        <v>5.1260000000000003</v>
      </c>
      <c r="L269" s="67">
        <v>98.718500000000006</v>
      </c>
      <c r="M269" s="92">
        <v>0</v>
      </c>
      <c r="P269" s="2">
        <v>39122</v>
      </c>
      <c r="Q269">
        <v>944.3</v>
      </c>
      <c r="R269">
        <v>-1.1952233375289723E-3</v>
      </c>
      <c r="T269" s="68">
        <v>37141</v>
      </c>
      <c r="U269" s="69">
        <v>0.99175999999999997</v>
      </c>
      <c r="V269" s="70">
        <v>-8.2400000000000251E-3</v>
      </c>
      <c r="W269" s="70"/>
      <c r="Y269" s="2">
        <v>39122</v>
      </c>
      <c r="Z269">
        <v>11.1</v>
      </c>
    </row>
    <row r="270" spans="2:26" x14ac:dyDescent="0.25">
      <c r="B270" s="2">
        <v>39125</v>
      </c>
      <c r="C270">
        <v>1433.37</v>
      </c>
      <c r="D270" s="2"/>
      <c r="E270" s="2">
        <v>39111</v>
      </c>
      <c r="F270">
        <v>4.9169999999999998</v>
      </c>
      <c r="G270" s="67">
        <v>99.590249999999997</v>
      </c>
      <c r="H270" s="92">
        <v>0</v>
      </c>
      <c r="I270" s="7"/>
      <c r="J270" s="2">
        <v>39111</v>
      </c>
      <c r="K270">
        <v>5.1260000000000003</v>
      </c>
      <c r="L270" s="67">
        <v>98.718500000000006</v>
      </c>
      <c r="M270" s="92">
        <v>-2.279208051181314E-5</v>
      </c>
      <c r="P270" s="2">
        <v>39125</v>
      </c>
      <c r="Q270">
        <v>944.03</v>
      </c>
      <c r="R270">
        <v>-2.8592608281263754E-4</v>
      </c>
      <c r="T270" s="68">
        <v>37144</v>
      </c>
      <c r="U270" s="69">
        <v>1.0028300000000001</v>
      </c>
      <c r="V270" s="70">
        <v>2.8300000000001102E-3</v>
      </c>
      <c r="W270" s="70"/>
      <c r="Y270" s="2">
        <v>39125</v>
      </c>
      <c r="Z270">
        <v>11.61</v>
      </c>
    </row>
    <row r="271" spans="2:26" x14ac:dyDescent="0.25">
      <c r="B271" s="2">
        <v>39126</v>
      </c>
      <c r="C271">
        <v>1444.26</v>
      </c>
      <c r="D271" s="2"/>
      <c r="E271" s="2">
        <v>39112</v>
      </c>
      <c r="F271">
        <v>4.9169999999999998</v>
      </c>
      <c r="G271" s="67">
        <v>99.590249999999997</v>
      </c>
      <c r="H271" s="92">
        <v>-2.5102858964620722E-5</v>
      </c>
      <c r="I271" s="7"/>
      <c r="J271" s="2">
        <v>39112</v>
      </c>
      <c r="K271">
        <v>5.1349999999999998</v>
      </c>
      <c r="L271" s="67">
        <v>98.716250000000002</v>
      </c>
      <c r="M271" s="92">
        <v>6.8377800007457523E-5</v>
      </c>
      <c r="P271" s="2">
        <v>39126</v>
      </c>
      <c r="Q271">
        <v>946.66</v>
      </c>
      <c r="R271">
        <v>2.7859284132918383E-3</v>
      </c>
      <c r="T271" s="68">
        <v>37151</v>
      </c>
      <c r="U271" s="69">
        <v>0.97270000000000001</v>
      </c>
      <c r="V271" s="70">
        <v>-2.7299999999999991E-2</v>
      </c>
      <c r="W271" s="70"/>
      <c r="Y271" s="2">
        <v>39126</v>
      </c>
      <c r="Z271">
        <v>10.34</v>
      </c>
    </row>
    <row r="272" spans="2:26" x14ac:dyDescent="0.25">
      <c r="B272" s="2">
        <v>39127</v>
      </c>
      <c r="C272">
        <v>1455.3</v>
      </c>
      <c r="D272" s="2"/>
      <c r="E272" s="2">
        <v>39113</v>
      </c>
      <c r="F272">
        <v>4.9470000000000001</v>
      </c>
      <c r="G272" s="67">
        <v>99.58775</v>
      </c>
      <c r="H272" s="92">
        <v>-2.8450621018416555E-5</v>
      </c>
      <c r="I272" s="7"/>
      <c r="J272" s="2">
        <v>39113</v>
      </c>
      <c r="K272">
        <v>5.1079999999999997</v>
      </c>
      <c r="L272" s="67">
        <v>98.722999999999999</v>
      </c>
      <c r="M272" s="92">
        <v>-2.5323379556962955E-5</v>
      </c>
      <c r="P272" s="2">
        <v>39127</v>
      </c>
      <c r="Q272">
        <v>947.32</v>
      </c>
      <c r="R272">
        <v>6.971880083663784E-4</v>
      </c>
      <c r="T272" s="68">
        <v>37152</v>
      </c>
      <c r="U272" s="69">
        <v>1.00129</v>
      </c>
      <c r="V272" s="70">
        <v>1.2900000000000134E-3</v>
      </c>
      <c r="W272" s="70"/>
      <c r="Y272" s="2">
        <v>39127</v>
      </c>
      <c r="Z272">
        <v>10.23</v>
      </c>
    </row>
    <row r="273" spans="2:26" x14ac:dyDescent="0.25">
      <c r="B273" s="2">
        <v>39128</v>
      </c>
      <c r="C273">
        <v>1456.81</v>
      </c>
      <c r="D273" s="2"/>
      <c r="E273" s="2">
        <v>39114</v>
      </c>
      <c r="F273">
        <v>4.9809999999999999</v>
      </c>
      <c r="G273" s="67">
        <v>99.584916666666672</v>
      </c>
      <c r="H273" s="92">
        <v>-6.694454230515845E-6</v>
      </c>
      <c r="I273" s="7"/>
      <c r="J273" s="2">
        <v>39114</v>
      </c>
      <c r="K273">
        <v>5.1180000000000003</v>
      </c>
      <c r="L273" s="67">
        <v>98.720500000000001</v>
      </c>
      <c r="M273" s="92">
        <v>-4.8115639608825589E-5</v>
      </c>
      <c r="P273" s="2">
        <v>39128</v>
      </c>
      <c r="Q273">
        <v>947.69</v>
      </c>
      <c r="R273">
        <v>3.9057551830423698E-4</v>
      </c>
      <c r="T273" s="68">
        <v>37153</v>
      </c>
      <c r="U273" s="69">
        <v>0.99300999999999995</v>
      </c>
      <c r="V273" s="70">
        <v>-6.9900000000000517E-3</v>
      </c>
      <c r="W273" s="70"/>
      <c r="Y273" s="2">
        <v>39128</v>
      </c>
      <c r="Z273">
        <v>10.220000000000001</v>
      </c>
    </row>
    <row r="274" spans="2:26" x14ac:dyDescent="0.25">
      <c r="B274" s="2">
        <v>39129</v>
      </c>
      <c r="C274">
        <v>1455.54</v>
      </c>
      <c r="D274" s="2"/>
      <c r="E274" s="2">
        <v>39115</v>
      </c>
      <c r="F274">
        <v>4.9889999999999999</v>
      </c>
      <c r="G274" s="67">
        <v>99.584249999999997</v>
      </c>
      <c r="H274" s="92">
        <v>-5.1045555229167761E-5</v>
      </c>
      <c r="I274" s="7"/>
      <c r="J274" s="2">
        <v>39115</v>
      </c>
      <c r="K274">
        <v>5.1370000000000005</v>
      </c>
      <c r="L274" s="67">
        <v>98.71575</v>
      </c>
      <c r="M274" s="92">
        <v>2.7857763325478402E-5</v>
      </c>
      <c r="P274" s="2">
        <v>39129</v>
      </c>
      <c r="Q274">
        <v>948.2</v>
      </c>
      <c r="R274">
        <v>5.3815066108109377E-4</v>
      </c>
      <c r="T274" s="68">
        <v>37154</v>
      </c>
      <c r="U274" s="69">
        <v>0.98114999999999997</v>
      </c>
      <c r="V274" s="70">
        <v>-1.8850000000000033E-2</v>
      </c>
      <c r="W274" s="70"/>
      <c r="Y274" s="2">
        <v>39129</v>
      </c>
      <c r="Z274">
        <v>10.02</v>
      </c>
    </row>
    <row r="275" spans="2:26" x14ac:dyDescent="0.25">
      <c r="B275" s="2">
        <v>39133</v>
      </c>
      <c r="C275">
        <v>1459.68</v>
      </c>
      <c r="D275" s="2"/>
      <c r="E275" s="2">
        <v>39118</v>
      </c>
      <c r="F275">
        <v>5.05</v>
      </c>
      <c r="G275" s="67">
        <v>99.579166666666666</v>
      </c>
      <c r="H275" s="92">
        <v>-2.5105652956214364E-5</v>
      </c>
      <c r="I275" s="7"/>
      <c r="J275" s="2">
        <v>39118</v>
      </c>
      <c r="K275">
        <v>5.1260000000000003</v>
      </c>
      <c r="L275" s="67">
        <v>98.718500000000006</v>
      </c>
      <c r="M275" s="92">
        <v>-4.8116614413729053E-5</v>
      </c>
      <c r="P275" s="2">
        <v>39133</v>
      </c>
      <c r="Q275">
        <v>950.06</v>
      </c>
      <c r="R275">
        <v>1.961611474372349E-3</v>
      </c>
      <c r="T275" s="68">
        <v>37155</v>
      </c>
      <c r="U275" s="69">
        <v>0.96652000000000005</v>
      </c>
      <c r="V275" s="70">
        <v>-3.3479999999999954E-2</v>
      </c>
      <c r="W275" s="70"/>
      <c r="Y275" s="2">
        <v>39133</v>
      </c>
      <c r="Z275">
        <v>10.24</v>
      </c>
    </row>
    <row r="276" spans="2:26" x14ac:dyDescent="0.25">
      <c r="B276" s="2">
        <v>39134</v>
      </c>
      <c r="C276">
        <v>1457.63</v>
      </c>
      <c r="D276" s="2"/>
      <c r="E276" s="2">
        <v>39119</v>
      </c>
      <c r="F276">
        <v>5.08</v>
      </c>
      <c r="G276" s="67">
        <v>99.576666666666668</v>
      </c>
      <c r="H276" s="92">
        <v>-7.5318849797056941E-6</v>
      </c>
      <c r="I276" s="7"/>
      <c r="J276" s="2">
        <v>39119</v>
      </c>
      <c r="K276">
        <v>5.1449999999999996</v>
      </c>
      <c r="L276" s="67">
        <v>98.713750000000005</v>
      </c>
      <c r="M276" s="92">
        <v>-1.2662876245683741E-5</v>
      </c>
      <c r="P276" s="2">
        <v>39134</v>
      </c>
      <c r="Q276">
        <v>949.93</v>
      </c>
      <c r="R276">
        <v>-1.3683346314974365E-4</v>
      </c>
      <c r="T276" s="68">
        <v>37158</v>
      </c>
      <c r="U276" s="69">
        <v>1.0179499999999999</v>
      </c>
      <c r="V276" s="70">
        <v>1.794999999999991E-2</v>
      </c>
      <c r="W276" s="70"/>
      <c r="Y276" s="2">
        <v>39134</v>
      </c>
      <c r="Z276">
        <v>10.199999999999999</v>
      </c>
    </row>
    <row r="277" spans="2:26" x14ac:dyDescent="0.25">
      <c r="B277" s="2">
        <v>39135</v>
      </c>
      <c r="C277">
        <v>1456.38</v>
      </c>
      <c r="D277" s="2"/>
      <c r="E277" s="2">
        <v>39120</v>
      </c>
      <c r="F277">
        <v>5.0890000000000004</v>
      </c>
      <c r="G277" s="67">
        <v>99.575916666666672</v>
      </c>
      <c r="H277" s="92">
        <v>-4.6865415081143169E-5</v>
      </c>
      <c r="I277" s="7"/>
      <c r="J277" s="2">
        <v>39120</v>
      </c>
      <c r="K277">
        <v>5.15</v>
      </c>
      <c r="L277" s="67">
        <v>98.712500000000006</v>
      </c>
      <c r="M277" s="92">
        <v>2.5326073191944687E-6</v>
      </c>
      <c r="P277" s="2">
        <v>39135</v>
      </c>
      <c r="Q277">
        <v>949.93</v>
      </c>
      <c r="R277">
        <v>0</v>
      </c>
      <c r="T277" s="68">
        <v>37159</v>
      </c>
      <c r="U277" s="69">
        <v>1.0038199999999999</v>
      </c>
      <c r="V277" s="70">
        <v>3.8199999999999346E-3</v>
      </c>
      <c r="W277" s="70"/>
      <c r="Y277" s="2">
        <v>39135</v>
      </c>
      <c r="Z277">
        <v>10.18</v>
      </c>
    </row>
    <row r="278" spans="2:26" x14ac:dyDescent="0.25">
      <c r="B278" s="2">
        <v>39136</v>
      </c>
      <c r="C278">
        <v>1451.19</v>
      </c>
      <c r="D278" s="2"/>
      <c r="E278" s="2">
        <v>39121</v>
      </c>
      <c r="F278">
        <v>5.1449999999999996</v>
      </c>
      <c r="G278" s="67">
        <v>99.571250000000006</v>
      </c>
      <c r="H278" s="92">
        <v>1.6738432695451166E-6</v>
      </c>
      <c r="I278" s="7"/>
      <c r="J278" s="2">
        <v>39121</v>
      </c>
      <c r="K278">
        <v>5.149</v>
      </c>
      <c r="L278" s="67">
        <v>98.71275</v>
      </c>
      <c r="M278" s="92">
        <v>5.0652018104280216E-6</v>
      </c>
      <c r="P278" s="2">
        <v>39136</v>
      </c>
      <c r="Q278">
        <v>949.01</v>
      </c>
      <c r="R278">
        <v>-9.6849241523055962E-4</v>
      </c>
      <c r="T278" s="68">
        <v>37160</v>
      </c>
      <c r="U278" s="69">
        <v>1.0021599999999999</v>
      </c>
      <c r="V278" s="70">
        <v>2.1599999999999397E-3</v>
      </c>
      <c r="W278" s="70"/>
      <c r="Y278" s="2">
        <v>39136</v>
      </c>
      <c r="Z278">
        <v>10.58</v>
      </c>
    </row>
    <row r="279" spans="2:26" x14ac:dyDescent="0.25">
      <c r="B279" s="2">
        <v>39139</v>
      </c>
      <c r="C279">
        <v>1449.37</v>
      </c>
      <c r="D279" s="2"/>
      <c r="E279" s="2">
        <v>39122</v>
      </c>
      <c r="F279">
        <v>5.1429999999999998</v>
      </c>
      <c r="G279" s="67">
        <v>99.571416666666664</v>
      </c>
      <c r="H279" s="92">
        <v>8.3692023400416815E-7</v>
      </c>
      <c r="I279" s="7"/>
      <c r="J279" s="2">
        <v>39122</v>
      </c>
      <c r="K279">
        <v>5.1470000000000002</v>
      </c>
      <c r="L279" s="67">
        <v>98.713250000000002</v>
      </c>
      <c r="M279" s="92">
        <v>-2.5325880770754594E-5</v>
      </c>
      <c r="P279" s="2">
        <v>39139</v>
      </c>
      <c r="Q279">
        <v>949.05</v>
      </c>
      <c r="R279">
        <v>4.2149187047479941E-5</v>
      </c>
      <c r="T279" s="68">
        <v>37161</v>
      </c>
      <c r="U279" s="69">
        <v>1.0064500000000001</v>
      </c>
      <c r="V279" s="70">
        <v>6.4500000000000668E-3</v>
      </c>
      <c r="W279" s="70"/>
      <c r="Y279" s="2">
        <v>39139</v>
      </c>
      <c r="Z279">
        <v>11.15</v>
      </c>
    </row>
    <row r="280" spans="2:26" x14ac:dyDescent="0.25">
      <c r="B280" s="2">
        <v>39140</v>
      </c>
      <c r="C280">
        <v>1399.04</v>
      </c>
      <c r="D280" s="2"/>
      <c r="E280" s="2">
        <v>39125</v>
      </c>
      <c r="F280">
        <v>5.1420000000000003</v>
      </c>
      <c r="G280" s="67">
        <v>99.5715</v>
      </c>
      <c r="H280" s="92">
        <v>-2.5107586006045679E-5</v>
      </c>
      <c r="I280" s="7"/>
      <c r="J280" s="2">
        <v>39125</v>
      </c>
      <c r="K280">
        <v>5.157</v>
      </c>
      <c r="L280" s="67">
        <v>98.710750000000004</v>
      </c>
      <c r="M280" s="92">
        <v>-2.2793869968618097E-5</v>
      </c>
      <c r="P280" s="2">
        <v>39140</v>
      </c>
      <c r="Q280">
        <v>921.6</v>
      </c>
      <c r="R280">
        <v>-2.8923660502607751E-2</v>
      </c>
      <c r="T280" s="68">
        <v>37162</v>
      </c>
      <c r="U280" s="69">
        <v>1.00895</v>
      </c>
      <c r="V280" s="70">
        <v>8.9500000000000135E-3</v>
      </c>
      <c r="W280" s="70"/>
      <c r="Y280" s="2">
        <v>39140</v>
      </c>
      <c r="Z280">
        <v>18.309999999999999</v>
      </c>
    </row>
    <row r="281" spans="2:26" x14ac:dyDescent="0.25">
      <c r="B281" s="2">
        <v>39141</v>
      </c>
      <c r="C281">
        <v>1406.82</v>
      </c>
      <c r="D281" s="2"/>
      <c r="E281" s="2">
        <v>39126</v>
      </c>
      <c r="F281">
        <v>5.1719999999999997</v>
      </c>
      <c r="G281" s="67">
        <v>99.569000000000003</v>
      </c>
      <c r="H281" s="92">
        <v>1.7575751488863034E-5</v>
      </c>
      <c r="I281" s="7"/>
      <c r="J281" s="2">
        <v>39126</v>
      </c>
      <c r="K281">
        <v>5.1660000000000004</v>
      </c>
      <c r="L281" s="67">
        <v>98.708500000000001</v>
      </c>
      <c r="M281" s="92">
        <v>4.0523359183808338E-5</v>
      </c>
      <c r="P281" s="2">
        <v>39141</v>
      </c>
      <c r="Q281">
        <v>928.29</v>
      </c>
      <c r="R281">
        <v>7.2591145833331705E-3</v>
      </c>
      <c r="T281" s="68">
        <v>37165</v>
      </c>
      <c r="U281" s="69">
        <v>1.0009300000000001</v>
      </c>
      <c r="V281" s="70">
        <v>9.3000000000009742E-4</v>
      </c>
      <c r="W281" s="70"/>
      <c r="Y281" s="2">
        <v>39141</v>
      </c>
      <c r="Z281">
        <v>15.42</v>
      </c>
    </row>
    <row r="282" spans="2:26" x14ac:dyDescent="0.25">
      <c r="B282" s="2">
        <v>39142</v>
      </c>
      <c r="C282">
        <v>1403.17</v>
      </c>
      <c r="D282" s="2"/>
      <c r="E282" s="2">
        <v>39127</v>
      </c>
      <c r="F282">
        <v>5.1509999999999998</v>
      </c>
      <c r="G282" s="67">
        <v>99.570750000000004</v>
      </c>
      <c r="H282" s="92">
        <v>-6.2769437811915907E-5</v>
      </c>
      <c r="I282" s="7"/>
      <c r="J282" s="2">
        <v>39127</v>
      </c>
      <c r="K282">
        <v>5.15</v>
      </c>
      <c r="L282" s="67">
        <v>98.712500000000006</v>
      </c>
      <c r="M282" s="92">
        <v>-2.5326073192499798E-5</v>
      </c>
      <c r="P282" s="2">
        <v>39142</v>
      </c>
      <c r="Q282">
        <v>926.27</v>
      </c>
      <c r="R282">
        <v>-2.1760441241421846E-3</v>
      </c>
      <c r="T282" s="68">
        <v>37166</v>
      </c>
      <c r="U282" s="69">
        <v>1.0073799999999999</v>
      </c>
      <c r="V282" s="70">
        <v>7.3799999999999422E-3</v>
      </c>
      <c r="W282" s="70"/>
      <c r="Y282" s="2">
        <v>39142</v>
      </c>
      <c r="Z282">
        <v>15.82</v>
      </c>
    </row>
    <row r="283" spans="2:26" x14ac:dyDescent="0.25">
      <c r="B283" s="2">
        <v>39143</v>
      </c>
      <c r="C283">
        <v>1387.17</v>
      </c>
      <c r="D283" s="2"/>
      <c r="E283" s="2">
        <v>39128</v>
      </c>
      <c r="F283">
        <v>5.226</v>
      </c>
      <c r="G283" s="67">
        <v>99.564499999999995</v>
      </c>
      <c r="H283" s="92">
        <v>1.0880718864125782E-5</v>
      </c>
      <c r="I283" s="7"/>
      <c r="J283" s="2">
        <v>39128</v>
      </c>
      <c r="K283">
        <v>5.16</v>
      </c>
      <c r="L283" s="67">
        <v>98.71</v>
      </c>
      <c r="M283" s="92">
        <v>-1.7728700232866323E-5</v>
      </c>
      <c r="P283" s="2">
        <v>39143</v>
      </c>
      <c r="Q283">
        <v>916.09</v>
      </c>
      <c r="R283">
        <v>-1.0990315998574918E-2</v>
      </c>
      <c r="T283" s="68">
        <v>37167</v>
      </c>
      <c r="U283" s="69">
        <v>1.0061199999999999</v>
      </c>
      <c r="V283" s="70">
        <v>6.1199999999999033E-3</v>
      </c>
      <c r="W283" s="70"/>
      <c r="Y283" s="2">
        <v>39143</v>
      </c>
      <c r="Z283">
        <v>18.61</v>
      </c>
    </row>
    <row r="284" spans="2:26" x14ac:dyDescent="0.25">
      <c r="B284" s="2">
        <v>39146</v>
      </c>
      <c r="C284">
        <v>1374.12</v>
      </c>
      <c r="D284" s="2"/>
      <c r="E284" s="2">
        <v>39129</v>
      </c>
      <c r="F284">
        <v>5.2130000000000001</v>
      </c>
      <c r="G284" s="67">
        <v>99.565583333333336</v>
      </c>
      <c r="H284" s="92">
        <v>0</v>
      </c>
      <c r="I284" s="7"/>
      <c r="J284" s="2">
        <v>39129</v>
      </c>
      <c r="K284">
        <v>5.1669999999999998</v>
      </c>
      <c r="L284" s="67">
        <v>98.708250000000007</v>
      </c>
      <c r="M284" s="92">
        <v>2.5327163635235905E-6</v>
      </c>
      <c r="P284" s="2">
        <v>39146</v>
      </c>
      <c r="Q284">
        <v>908.42</v>
      </c>
      <c r="R284">
        <v>-8.3725398159569808E-3</v>
      </c>
      <c r="T284" s="68">
        <v>37168</v>
      </c>
      <c r="U284" s="69">
        <v>0.99966999999999995</v>
      </c>
      <c r="V284" s="70">
        <v>-3.3000000000005247E-4</v>
      </c>
      <c r="W284" s="70"/>
      <c r="Y284" s="2">
        <v>39146</v>
      </c>
      <c r="Z284">
        <v>19.63</v>
      </c>
    </row>
    <row r="285" spans="2:26" x14ac:dyDescent="0.25">
      <c r="B285" s="2">
        <v>39147</v>
      </c>
      <c r="C285">
        <v>1395.41</v>
      </c>
      <c r="D285" s="2"/>
      <c r="E285" s="2">
        <v>39132</v>
      </c>
      <c r="F285">
        <v>5.2130000000000001</v>
      </c>
      <c r="G285" s="67">
        <v>99.565583333333336</v>
      </c>
      <c r="H285" s="92">
        <v>-1.5902416079294213E-5</v>
      </c>
      <c r="I285" s="7"/>
      <c r="J285" s="2">
        <v>39132</v>
      </c>
      <c r="K285">
        <v>5.1660000000000004</v>
      </c>
      <c r="L285" s="67">
        <v>98.708500000000001</v>
      </c>
      <c r="M285" s="92">
        <v>0</v>
      </c>
      <c r="P285" s="2">
        <v>39147</v>
      </c>
      <c r="Q285">
        <v>922.05</v>
      </c>
      <c r="R285">
        <v>1.5004073005878249E-2</v>
      </c>
      <c r="T285" s="68">
        <v>37169</v>
      </c>
      <c r="U285" s="69">
        <v>1.00084</v>
      </c>
      <c r="V285" s="70">
        <v>8.399999999999519E-4</v>
      </c>
      <c r="W285" s="70"/>
      <c r="Y285" s="2">
        <v>39147</v>
      </c>
      <c r="Z285">
        <v>15.96</v>
      </c>
    </row>
    <row r="286" spans="2:26" x14ac:dyDescent="0.25">
      <c r="B286" s="2">
        <v>39148</v>
      </c>
      <c r="C286">
        <v>1391.97</v>
      </c>
      <c r="D286" s="2"/>
      <c r="E286" s="2">
        <v>39133</v>
      </c>
      <c r="F286">
        <v>5.2320000000000002</v>
      </c>
      <c r="G286" s="67">
        <v>99.563999999999993</v>
      </c>
      <c r="H286" s="92">
        <v>-1.7576634124605306E-5</v>
      </c>
      <c r="I286" s="7"/>
      <c r="J286" s="2">
        <v>39133</v>
      </c>
      <c r="K286">
        <v>5.1660000000000004</v>
      </c>
      <c r="L286" s="67">
        <v>98.708500000000001</v>
      </c>
      <c r="M286" s="92">
        <v>-2.5327099489880212E-5</v>
      </c>
      <c r="P286" s="2">
        <v>39148</v>
      </c>
      <c r="Q286">
        <v>919.94</v>
      </c>
      <c r="R286">
        <v>-2.2883791551433497E-3</v>
      </c>
      <c r="T286" s="68">
        <v>37172</v>
      </c>
      <c r="U286" s="69">
        <v>0.99844999999999995</v>
      </c>
      <c r="V286" s="70">
        <v>-1.5500000000000513E-3</v>
      </c>
      <c r="W286" s="70"/>
      <c r="Y286" s="2">
        <v>39148</v>
      </c>
      <c r="Z286">
        <v>15.24</v>
      </c>
    </row>
    <row r="287" spans="2:26" x14ac:dyDescent="0.25">
      <c r="B287" s="2">
        <v>39149</v>
      </c>
      <c r="C287">
        <v>1401.89</v>
      </c>
      <c r="D287" s="2"/>
      <c r="E287" s="2">
        <v>39134</v>
      </c>
      <c r="F287">
        <v>5.2530000000000001</v>
      </c>
      <c r="G287" s="67">
        <v>99.562250000000006</v>
      </c>
      <c r="H287" s="92">
        <v>9.2069701784769364E-6</v>
      </c>
      <c r="I287" s="7"/>
      <c r="J287" s="2">
        <v>39134</v>
      </c>
      <c r="K287">
        <v>5.1760000000000002</v>
      </c>
      <c r="L287" s="67">
        <v>98.706000000000003</v>
      </c>
      <c r="M287" s="92">
        <v>-1.0131096387255845E-5</v>
      </c>
      <c r="P287" s="2">
        <v>39149</v>
      </c>
      <c r="Q287">
        <v>926.82</v>
      </c>
      <c r="R287">
        <v>7.478748614039965E-3</v>
      </c>
      <c r="T287" s="68">
        <v>37173</v>
      </c>
      <c r="U287" s="69">
        <v>0.99629999999999996</v>
      </c>
      <c r="V287" s="70">
        <v>-3.7000000000000366E-3</v>
      </c>
      <c r="W287" s="70"/>
      <c r="Y287" s="2">
        <v>39149</v>
      </c>
      <c r="Z287">
        <v>14.29</v>
      </c>
    </row>
    <row r="288" spans="2:26" x14ac:dyDescent="0.25">
      <c r="B288" s="2">
        <v>39150</v>
      </c>
      <c r="C288">
        <v>1402.85</v>
      </c>
      <c r="D288" s="2"/>
      <c r="E288" s="2">
        <v>39135</v>
      </c>
      <c r="F288">
        <v>5.242</v>
      </c>
      <c r="G288" s="67">
        <v>99.56316666666666</v>
      </c>
      <c r="H288" s="92">
        <v>-2.5109687483704235E-6</v>
      </c>
      <c r="I288" s="7"/>
      <c r="J288" s="2">
        <v>39135</v>
      </c>
      <c r="K288">
        <v>5.18</v>
      </c>
      <c r="L288" s="67">
        <v>98.704999999999998</v>
      </c>
      <c r="M288" s="92">
        <v>5.0655995136317244E-6</v>
      </c>
      <c r="P288" s="2">
        <v>39150</v>
      </c>
      <c r="Q288">
        <v>927.29</v>
      </c>
      <c r="R288">
        <v>5.0711033426109609E-4</v>
      </c>
      <c r="T288" s="68">
        <v>37174</v>
      </c>
      <c r="U288" s="69">
        <v>1.0133099999999999</v>
      </c>
      <c r="V288" s="70">
        <v>1.3309999999999933E-2</v>
      </c>
      <c r="W288" s="70"/>
      <c r="Y288" s="2">
        <v>39150</v>
      </c>
      <c r="Z288">
        <v>14.09</v>
      </c>
    </row>
    <row r="289" spans="2:26" x14ac:dyDescent="0.25">
      <c r="B289" s="2">
        <v>39153</v>
      </c>
      <c r="C289">
        <v>1406.6</v>
      </c>
      <c r="D289" s="2"/>
      <c r="E289" s="2">
        <v>39136</v>
      </c>
      <c r="F289">
        <v>5.2450000000000001</v>
      </c>
      <c r="G289" s="67">
        <v>99.562916666666666</v>
      </c>
      <c r="H289" s="92">
        <v>9.2069085293466912E-6</v>
      </c>
      <c r="I289" s="7"/>
      <c r="J289" s="2">
        <v>39136</v>
      </c>
      <c r="K289">
        <v>5.1779999999999999</v>
      </c>
      <c r="L289" s="67">
        <v>98.705500000000001</v>
      </c>
      <c r="M289" s="92">
        <v>2.7860656194533817E-5</v>
      </c>
      <c r="P289" s="2">
        <v>39153</v>
      </c>
      <c r="Q289">
        <v>930.34</v>
      </c>
      <c r="R289">
        <v>3.2891544177118259E-3</v>
      </c>
      <c r="T289" s="68">
        <v>37175</v>
      </c>
      <c r="U289" s="69">
        <v>1.0055799999999999</v>
      </c>
      <c r="V289" s="70">
        <v>5.5799999999999184E-3</v>
      </c>
      <c r="W289" s="70"/>
      <c r="Y289" s="2">
        <v>39153</v>
      </c>
      <c r="Z289">
        <v>13.99</v>
      </c>
    </row>
    <row r="290" spans="2:26" x14ac:dyDescent="0.25">
      <c r="B290" s="2">
        <v>39154</v>
      </c>
      <c r="C290">
        <v>1377.95</v>
      </c>
      <c r="D290" s="2"/>
      <c r="E290" s="2">
        <v>39139</v>
      </c>
      <c r="F290">
        <v>5.234</v>
      </c>
      <c r="G290" s="67">
        <v>99.563833333333335</v>
      </c>
      <c r="H290" s="92">
        <v>4.3523166879610997E-5</v>
      </c>
      <c r="I290" s="7"/>
      <c r="J290" s="2">
        <v>39139</v>
      </c>
      <c r="K290">
        <v>5.1669999999999998</v>
      </c>
      <c r="L290" s="67">
        <v>98.708250000000007</v>
      </c>
      <c r="M290" s="92">
        <v>1.3423396727230141E-4</v>
      </c>
      <c r="P290" s="2">
        <v>39154</v>
      </c>
      <c r="Q290">
        <v>911.32</v>
      </c>
      <c r="R290">
        <v>-2.0444138701979919E-2</v>
      </c>
      <c r="T290" s="68">
        <v>37176</v>
      </c>
      <c r="U290" s="69">
        <v>0.99836000000000003</v>
      </c>
      <c r="V290" s="70">
        <v>-1.6399999999999748E-3</v>
      </c>
      <c r="W290" s="70"/>
      <c r="Y290" s="2">
        <v>39154</v>
      </c>
      <c r="Z290">
        <v>18.13</v>
      </c>
    </row>
    <row r="291" spans="2:26" x14ac:dyDescent="0.25">
      <c r="B291" s="2">
        <v>39155</v>
      </c>
      <c r="C291">
        <v>1387.17</v>
      </c>
      <c r="D291" s="2"/>
      <c r="E291" s="2">
        <v>39140</v>
      </c>
      <c r="F291">
        <v>5.1820000000000004</v>
      </c>
      <c r="G291" s="67">
        <v>99.56816666666667</v>
      </c>
      <c r="H291" s="92">
        <v>8.3694755192986747E-7</v>
      </c>
      <c r="I291" s="7"/>
      <c r="J291" s="2">
        <v>39140</v>
      </c>
      <c r="K291">
        <v>5.1139999999999999</v>
      </c>
      <c r="L291" s="67">
        <v>98.721500000000006</v>
      </c>
      <c r="M291" s="92">
        <v>-3.798564649049041E-5</v>
      </c>
      <c r="P291" s="2">
        <v>39155</v>
      </c>
      <c r="Q291">
        <v>917.61</v>
      </c>
      <c r="R291">
        <v>6.9020761093796512E-3</v>
      </c>
      <c r="T291" s="68">
        <v>37179</v>
      </c>
      <c r="U291" s="69">
        <v>1.0017</v>
      </c>
      <c r="V291" s="70">
        <v>1.7000000000000348E-3</v>
      </c>
      <c r="W291" s="70"/>
      <c r="Y291" s="2">
        <v>39155</v>
      </c>
      <c r="Z291">
        <v>17.27</v>
      </c>
    </row>
    <row r="292" spans="2:26" x14ac:dyDescent="0.25">
      <c r="B292" s="2">
        <v>39156</v>
      </c>
      <c r="C292">
        <v>1392.28</v>
      </c>
      <c r="D292" s="2"/>
      <c r="E292" s="2">
        <v>39141</v>
      </c>
      <c r="F292">
        <v>5.181</v>
      </c>
      <c r="G292" s="67">
        <v>99.568250000000006</v>
      </c>
      <c r="H292" s="92">
        <v>-5.5238492190134991E-5</v>
      </c>
      <c r="I292" s="7"/>
      <c r="J292" s="2">
        <v>39141</v>
      </c>
      <c r="K292">
        <v>5.1289999999999996</v>
      </c>
      <c r="L292" s="67">
        <v>98.717749999999995</v>
      </c>
      <c r="M292" s="92">
        <v>2.5324726304898348E-6</v>
      </c>
      <c r="P292" s="2">
        <v>39156</v>
      </c>
      <c r="Q292">
        <v>920.59</v>
      </c>
      <c r="R292">
        <v>3.2475670491820541E-3</v>
      </c>
      <c r="T292" s="68">
        <v>37180</v>
      </c>
      <c r="U292" s="69">
        <v>1.00468</v>
      </c>
      <c r="V292" s="70">
        <v>4.6800000000000175E-3</v>
      </c>
      <c r="W292" s="70"/>
      <c r="Y292" s="2">
        <v>39156</v>
      </c>
      <c r="Z292">
        <v>16.43</v>
      </c>
    </row>
    <row r="293" spans="2:26" x14ac:dyDescent="0.25">
      <c r="B293" s="2">
        <v>39157</v>
      </c>
      <c r="C293">
        <v>1386.95</v>
      </c>
      <c r="D293" s="2"/>
      <c r="E293" s="2">
        <v>39142</v>
      </c>
      <c r="F293">
        <v>5.2469999999999999</v>
      </c>
      <c r="G293" s="67">
        <v>99.562749999999994</v>
      </c>
      <c r="H293" s="92">
        <v>1.9250840968876304E-5</v>
      </c>
      <c r="I293" s="7"/>
      <c r="J293" s="2">
        <v>39142</v>
      </c>
      <c r="K293">
        <v>5.1280000000000001</v>
      </c>
      <c r="L293" s="67">
        <v>98.718000000000004</v>
      </c>
      <c r="M293" s="92">
        <v>8.3571385157688027E-5</v>
      </c>
      <c r="P293" s="2">
        <v>39157</v>
      </c>
      <c r="Q293">
        <v>920.64</v>
      </c>
      <c r="R293">
        <v>5.4312994927085967E-5</v>
      </c>
      <c r="T293" s="68">
        <v>37181</v>
      </c>
      <c r="U293" s="69">
        <v>0.99148999999999998</v>
      </c>
      <c r="V293" s="70">
        <v>-8.5100000000000176E-3</v>
      </c>
      <c r="W293" s="70"/>
      <c r="Y293" s="2">
        <v>39157</v>
      </c>
      <c r="Z293">
        <v>16.79</v>
      </c>
    </row>
    <row r="294" spans="2:26" x14ac:dyDescent="0.25">
      <c r="B294" s="2">
        <v>39160</v>
      </c>
      <c r="C294">
        <v>1402.06</v>
      </c>
      <c r="D294" s="2"/>
      <c r="E294" s="2">
        <v>39143</v>
      </c>
      <c r="F294">
        <v>5.2240000000000002</v>
      </c>
      <c r="G294" s="67">
        <v>99.564666666666668</v>
      </c>
      <c r="H294" s="92">
        <v>8.3697697306206464E-7</v>
      </c>
      <c r="I294" s="7"/>
      <c r="J294" s="2">
        <v>39143</v>
      </c>
      <c r="K294">
        <v>5.0949999999999998</v>
      </c>
      <c r="L294" s="67">
        <v>98.726249999999993</v>
      </c>
      <c r="M294" s="92">
        <v>2.7854800521698309E-5</v>
      </c>
      <c r="P294" s="2">
        <v>39160</v>
      </c>
      <c r="Q294">
        <v>926.08</v>
      </c>
      <c r="R294">
        <v>5.9089329162322901E-3</v>
      </c>
      <c r="T294" s="68">
        <v>37182</v>
      </c>
      <c r="U294" s="69">
        <v>0.99380999999999997</v>
      </c>
      <c r="V294" s="70">
        <v>-6.1900000000000288E-3</v>
      </c>
      <c r="W294" s="70"/>
      <c r="Y294" s="2">
        <v>39160</v>
      </c>
      <c r="Z294">
        <v>14.59</v>
      </c>
    </row>
    <row r="295" spans="2:26" x14ac:dyDescent="0.25">
      <c r="B295" s="2">
        <v>39161</v>
      </c>
      <c r="C295">
        <v>1410.94</v>
      </c>
      <c r="D295" s="2"/>
      <c r="E295" s="2">
        <v>39146</v>
      </c>
      <c r="F295">
        <v>5.2229999999999999</v>
      </c>
      <c r="G295" s="67">
        <v>99.564750000000004</v>
      </c>
      <c r="H295" s="92">
        <v>-8.3697627255574503E-6</v>
      </c>
      <c r="I295" s="7"/>
      <c r="J295" s="2">
        <v>39146</v>
      </c>
      <c r="K295">
        <v>5.0839999999999996</v>
      </c>
      <c r="L295" s="67">
        <v>98.728999999999999</v>
      </c>
      <c r="M295" s="92">
        <v>-7.5965521781795609E-5</v>
      </c>
      <c r="P295" s="2">
        <v>39161</v>
      </c>
      <c r="Q295">
        <v>929.22</v>
      </c>
      <c r="R295">
        <v>3.3906357982032009E-3</v>
      </c>
      <c r="T295" s="68">
        <v>37183</v>
      </c>
      <c r="U295" s="69">
        <v>0.99809000000000003</v>
      </c>
      <c r="V295" s="70">
        <v>-1.9099999999999673E-3</v>
      </c>
      <c r="W295" s="70"/>
      <c r="Y295" s="2">
        <v>39161</v>
      </c>
      <c r="Z295">
        <v>13.27</v>
      </c>
    </row>
    <row r="296" spans="2:26" x14ac:dyDescent="0.25">
      <c r="B296" s="2">
        <v>39162</v>
      </c>
      <c r="C296">
        <v>1435.04</v>
      </c>
      <c r="D296" s="2"/>
      <c r="E296" s="2">
        <v>39147</v>
      </c>
      <c r="F296">
        <v>5.2329999999999997</v>
      </c>
      <c r="G296" s="67">
        <v>99.563916666666671</v>
      </c>
      <c r="H296" s="92">
        <v>8.3698327779657689E-7</v>
      </c>
      <c r="I296" s="7"/>
      <c r="J296" s="2">
        <v>39147</v>
      </c>
      <c r="K296">
        <v>5.1139999999999999</v>
      </c>
      <c r="L296" s="67">
        <v>98.721500000000006</v>
      </c>
      <c r="M296" s="92">
        <v>6.5841787249887318E-5</v>
      </c>
      <c r="P296" s="2">
        <v>39162</v>
      </c>
      <c r="Q296">
        <v>933.28</v>
      </c>
      <c r="R296">
        <v>4.3692559350851923E-3</v>
      </c>
      <c r="T296" s="68">
        <v>37186</v>
      </c>
      <c r="U296" s="69">
        <v>1.0088299999999999</v>
      </c>
      <c r="V296" s="70">
        <v>8.8299999999998935E-3</v>
      </c>
      <c r="W296" s="70"/>
      <c r="Y296" s="2">
        <v>39162</v>
      </c>
      <c r="Z296">
        <v>12.19</v>
      </c>
    </row>
    <row r="297" spans="2:26" x14ac:dyDescent="0.25">
      <c r="B297" s="2">
        <v>39163</v>
      </c>
      <c r="C297">
        <v>1434.54</v>
      </c>
      <c r="D297" s="2"/>
      <c r="E297" s="2">
        <v>39148</v>
      </c>
      <c r="F297">
        <v>5.2320000000000002</v>
      </c>
      <c r="G297" s="67">
        <v>99.563999999999993</v>
      </c>
      <c r="H297" s="92">
        <v>5.0218954641412239E-6</v>
      </c>
      <c r="I297" s="7"/>
      <c r="J297" s="2">
        <v>39148</v>
      </c>
      <c r="K297">
        <v>5.0880000000000001</v>
      </c>
      <c r="L297" s="67">
        <v>98.727999999999994</v>
      </c>
      <c r="M297" s="92">
        <v>3.0386516489677717E-5</v>
      </c>
      <c r="P297" s="2">
        <v>39163</v>
      </c>
      <c r="Q297">
        <v>933.18</v>
      </c>
      <c r="R297">
        <v>-1.0714897994168471E-4</v>
      </c>
      <c r="T297" s="68">
        <v>37187</v>
      </c>
      <c r="U297" s="69">
        <v>0.99860000000000004</v>
      </c>
      <c r="V297" s="70">
        <v>-1.3999999999999568E-3</v>
      </c>
      <c r="W297" s="70"/>
      <c r="Y297" s="2">
        <v>39163</v>
      </c>
      <c r="Z297">
        <v>12.93</v>
      </c>
    </row>
    <row r="298" spans="2:26" x14ac:dyDescent="0.25">
      <c r="B298" s="2">
        <v>39164</v>
      </c>
      <c r="C298">
        <v>1436.11</v>
      </c>
      <c r="D298" s="2"/>
      <c r="E298" s="2">
        <v>39149</v>
      </c>
      <c r="F298">
        <v>5.226</v>
      </c>
      <c r="G298" s="67">
        <v>99.564499999999995</v>
      </c>
      <c r="H298" s="92">
        <v>1.0043740489962261E-5</v>
      </c>
      <c r="I298" s="7"/>
      <c r="J298" s="2">
        <v>39149</v>
      </c>
      <c r="K298">
        <v>5.0759999999999996</v>
      </c>
      <c r="L298" s="67">
        <v>98.730999999999995</v>
      </c>
      <c r="M298" s="92">
        <v>-2.2789194882966157E-5</v>
      </c>
      <c r="P298" s="2">
        <v>39164</v>
      </c>
      <c r="Q298">
        <v>933.51</v>
      </c>
      <c r="R298">
        <v>3.5362952485051835E-4</v>
      </c>
      <c r="T298" s="68">
        <v>37188</v>
      </c>
      <c r="U298" s="69">
        <v>1.00145</v>
      </c>
      <c r="V298" s="70">
        <v>1.4499999999999513E-3</v>
      </c>
      <c r="W298" s="70"/>
      <c r="Y298" s="2">
        <v>39164</v>
      </c>
      <c r="Z298">
        <v>12.95</v>
      </c>
    </row>
    <row r="299" spans="2:26" x14ac:dyDescent="0.25">
      <c r="B299" s="2">
        <v>39167</v>
      </c>
      <c r="C299">
        <v>1437.5</v>
      </c>
      <c r="D299" s="2"/>
      <c r="E299" s="2">
        <v>39150</v>
      </c>
      <c r="F299">
        <v>5.2140000000000004</v>
      </c>
      <c r="G299" s="67">
        <v>99.5655</v>
      </c>
      <c r="H299" s="92">
        <v>-7.5327297105465263E-6</v>
      </c>
      <c r="I299" s="7"/>
      <c r="J299" s="2">
        <v>39150</v>
      </c>
      <c r="K299">
        <v>5.085</v>
      </c>
      <c r="L299" s="67">
        <v>98.728750000000005</v>
      </c>
      <c r="M299" s="92">
        <v>2.5321904713049292E-6</v>
      </c>
      <c r="P299" s="2">
        <v>39167</v>
      </c>
      <c r="Q299">
        <v>934.42</v>
      </c>
      <c r="R299">
        <v>9.7481548135536222E-4</v>
      </c>
      <c r="T299" s="68">
        <v>37189</v>
      </c>
      <c r="U299" s="69">
        <v>1.0067900000000001</v>
      </c>
      <c r="V299" s="70">
        <v>6.7900000000000738E-3</v>
      </c>
      <c r="W299" s="70"/>
      <c r="Y299" s="2">
        <v>39167</v>
      </c>
      <c r="Z299">
        <v>13.16</v>
      </c>
    </row>
    <row r="300" spans="2:26" x14ac:dyDescent="0.25">
      <c r="B300" s="2">
        <v>39168</v>
      </c>
      <c r="C300">
        <v>1428.61</v>
      </c>
      <c r="D300" s="2"/>
      <c r="E300" s="2">
        <v>39153</v>
      </c>
      <c r="F300">
        <v>5.2229999999999999</v>
      </c>
      <c r="G300" s="67">
        <v>99.564750000000004</v>
      </c>
      <c r="H300" s="92">
        <v>0</v>
      </c>
      <c r="I300" s="7"/>
      <c r="J300" s="2">
        <v>39153</v>
      </c>
      <c r="K300">
        <v>5.0839999999999996</v>
      </c>
      <c r="L300" s="67">
        <v>98.728999999999999</v>
      </c>
      <c r="M300" s="92">
        <v>5.5708049306657514E-5</v>
      </c>
      <c r="P300" s="2">
        <v>39168</v>
      </c>
      <c r="Q300">
        <v>933.74</v>
      </c>
      <c r="R300">
        <v>-7.2772414973987232E-4</v>
      </c>
      <c r="T300" s="68">
        <v>37190</v>
      </c>
      <c r="U300" s="69">
        <v>0.99992999999999999</v>
      </c>
      <c r="V300" s="70">
        <v>-7.0000000000014495E-5</v>
      </c>
      <c r="W300" s="70"/>
      <c r="Y300" s="2">
        <v>39168</v>
      </c>
      <c r="Z300">
        <v>13.48</v>
      </c>
    </row>
    <row r="301" spans="2:26" x14ac:dyDescent="0.25">
      <c r="B301" s="2">
        <v>39169</v>
      </c>
      <c r="C301">
        <v>1417.23</v>
      </c>
      <c r="D301" s="2"/>
      <c r="E301" s="2">
        <v>39154</v>
      </c>
      <c r="F301">
        <v>5.2229999999999999</v>
      </c>
      <c r="G301" s="67">
        <v>99.564750000000004</v>
      </c>
      <c r="H301" s="92">
        <v>-3.3479050901563667E-6</v>
      </c>
      <c r="I301" s="7"/>
      <c r="J301" s="2">
        <v>39154</v>
      </c>
      <c r="K301">
        <v>5.0620000000000003</v>
      </c>
      <c r="L301" s="67">
        <v>98.734499999999997</v>
      </c>
      <c r="M301" s="92">
        <v>4.0512688067595448E-5</v>
      </c>
      <c r="P301" s="2">
        <v>39169</v>
      </c>
      <c r="Q301">
        <v>931.47</v>
      </c>
      <c r="R301">
        <v>-2.4310835992888968E-3</v>
      </c>
      <c r="T301" s="68">
        <v>37193</v>
      </c>
      <c r="U301" s="69">
        <v>0.98973</v>
      </c>
      <c r="V301" s="70">
        <v>-1.0270000000000001E-2</v>
      </c>
      <c r="W301" s="70"/>
      <c r="Y301" s="2">
        <v>39169</v>
      </c>
      <c r="Z301">
        <v>14.98</v>
      </c>
    </row>
    <row r="302" spans="2:26" x14ac:dyDescent="0.25">
      <c r="B302" s="2">
        <v>39170</v>
      </c>
      <c r="C302">
        <v>1422.53</v>
      </c>
      <c r="D302" s="2"/>
      <c r="E302" s="2">
        <v>39155</v>
      </c>
      <c r="F302">
        <v>5.2270000000000003</v>
      </c>
      <c r="G302" s="67">
        <v>99.564416666666673</v>
      </c>
      <c r="H302" s="92">
        <v>2.5946351315031535E-5</v>
      </c>
      <c r="I302" s="7"/>
      <c r="J302" s="2">
        <v>39155</v>
      </c>
      <c r="K302">
        <v>5.0460000000000003</v>
      </c>
      <c r="L302" s="67">
        <v>98.738500000000002</v>
      </c>
      <c r="M302" s="92">
        <v>2.7851344713392123E-5</v>
      </c>
      <c r="P302" s="2">
        <v>39170</v>
      </c>
      <c r="Q302">
        <v>932.27</v>
      </c>
      <c r="R302">
        <v>8.5885750480407808E-4</v>
      </c>
      <c r="T302" s="68">
        <v>37194</v>
      </c>
      <c r="U302" s="69">
        <v>0.98963000000000001</v>
      </c>
      <c r="V302" s="70">
        <v>-1.036999999999999E-2</v>
      </c>
      <c r="W302" s="70"/>
      <c r="Y302" s="2">
        <v>39170</v>
      </c>
      <c r="Z302">
        <v>15.14</v>
      </c>
    </row>
    <row r="303" spans="2:26" x14ac:dyDescent="0.25">
      <c r="B303" s="2">
        <v>39171</v>
      </c>
      <c r="C303">
        <v>1420.86</v>
      </c>
      <c r="D303" s="2"/>
      <c r="E303" s="2">
        <v>39156</v>
      </c>
      <c r="F303">
        <v>5.1959999999999997</v>
      </c>
      <c r="G303" s="67">
        <v>99.566999999999993</v>
      </c>
      <c r="H303" s="92">
        <v>1.9250019250183215E-5</v>
      </c>
      <c r="I303" s="7"/>
      <c r="J303" s="2">
        <v>39156</v>
      </c>
      <c r="K303">
        <v>5.0350000000000001</v>
      </c>
      <c r="L303" s="67">
        <v>98.741249999999994</v>
      </c>
      <c r="M303" s="92">
        <v>3.2914308862874719E-5</v>
      </c>
      <c r="P303" s="2">
        <v>39171</v>
      </c>
      <c r="Q303">
        <v>932.75</v>
      </c>
      <c r="R303">
        <v>5.1487230094293679E-4</v>
      </c>
      <c r="T303" s="68">
        <v>37195</v>
      </c>
      <c r="U303" s="69">
        <v>1.00064</v>
      </c>
      <c r="V303" s="70">
        <v>6.3999999999997392E-4</v>
      </c>
      <c r="W303" s="70"/>
      <c r="Y303" s="2">
        <v>39171</v>
      </c>
      <c r="Z303">
        <v>14.64</v>
      </c>
    </row>
    <row r="304" spans="2:26" x14ac:dyDescent="0.25">
      <c r="B304" s="2">
        <v>39174</v>
      </c>
      <c r="C304">
        <v>1424.55</v>
      </c>
      <c r="D304" s="2"/>
      <c r="E304" s="2">
        <v>39157</v>
      </c>
      <c r="F304">
        <v>5.173</v>
      </c>
      <c r="G304" s="67">
        <v>99.568916666666667</v>
      </c>
      <c r="H304" s="92">
        <v>8.3694124763944444E-7</v>
      </c>
      <c r="I304" s="7"/>
      <c r="J304" s="2">
        <v>39157</v>
      </c>
      <c r="K304">
        <v>5.0220000000000002</v>
      </c>
      <c r="L304" s="67">
        <v>98.744500000000002</v>
      </c>
      <c r="M304" s="92">
        <v>0</v>
      </c>
      <c r="P304" s="2">
        <v>39174</v>
      </c>
      <c r="Q304">
        <v>934.56</v>
      </c>
      <c r="R304">
        <v>1.9404985258644203E-3</v>
      </c>
      <c r="T304" s="68">
        <v>37196</v>
      </c>
      <c r="U304" s="69">
        <v>1.0089600000000001</v>
      </c>
      <c r="V304" s="70">
        <v>8.960000000000079E-3</v>
      </c>
      <c r="W304" s="70"/>
      <c r="Y304" s="2">
        <v>39174</v>
      </c>
      <c r="Z304">
        <v>14.53</v>
      </c>
    </row>
    <row r="305" spans="2:26" x14ac:dyDescent="0.25">
      <c r="B305" s="2">
        <v>39175</v>
      </c>
      <c r="C305">
        <v>1437.77</v>
      </c>
      <c r="D305" s="2"/>
      <c r="E305" s="2">
        <v>39160</v>
      </c>
      <c r="F305">
        <v>5.1719999999999997</v>
      </c>
      <c r="G305" s="67">
        <v>99.569000000000003</v>
      </c>
      <c r="H305" s="92">
        <v>-1.6738810941774318E-5</v>
      </c>
      <c r="I305" s="7"/>
      <c r="J305" s="2">
        <v>39160</v>
      </c>
      <c r="K305">
        <v>5.0220000000000002</v>
      </c>
      <c r="L305" s="67">
        <v>98.744500000000002</v>
      </c>
      <c r="M305" s="92">
        <v>-7.5953597415634455E-5</v>
      </c>
      <c r="P305" s="2">
        <v>39175</v>
      </c>
      <c r="Q305">
        <v>936.39</v>
      </c>
      <c r="R305">
        <v>1.9581407293272068E-3</v>
      </c>
      <c r="T305" s="68">
        <v>37197</v>
      </c>
      <c r="U305" s="69">
        <v>1.0024200000000001</v>
      </c>
      <c r="V305" s="70">
        <v>2.4200000000000887E-3</v>
      </c>
      <c r="W305" s="70"/>
      <c r="Y305" s="2">
        <v>39175</v>
      </c>
      <c r="Z305">
        <v>13.46</v>
      </c>
    </row>
    <row r="306" spans="2:26" x14ac:dyDescent="0.25">
      <c r="B306" s="2">
        <v>39176</v>
      </c>
      <c r="C306">
        <v>1439.37</v>
      </c>
      <c r="D306" s="2"/>
      <c r="E306" s="2">
        <v>39161</v>
      </c>
      <c r="F306">
        <v>5.1920000000000002</v>
      </c>
      <c r="G306" s="67">
        <v>99.567333333333337</v>
      </c>
      <c r="H306" s="92">
        <v>9.2065001238150757E-6</v>
      </c>
      <c r="I306" s="7"/>
      <c r="J306" s="2">
        <v>39161</v>
      </c>
      <c r="K306">
        <v>5.0519999999999996</v>
      </c>
      <c r="L306" s="67">
        <v>98.736999999999995</v>
      </c>
      <c r="M306" s="92">
        <v>4.0511662294795414E-5</v>
      </c>
      <c r="P306" s="2">
        <v>39176</v>
      </c>
      <c r="Q306">
        <v>937.13</v>
      </c>
      <c r="R306">
        <v>7.9026901184331422E-4</v>
      </c>
      <c r="T306" s="68">
        <v>37200</v>
      </c>
      <c r="U306" s="69">
        <v>1.0064299999999999</v>
      </c>
      <c r="V306" s="70">
        <v>6.4299999999999358E-3</v>
      </c>
      <c r="W306" s="70"/>
      <c r="Y306" s="2">
        <v>39176</v>
      </c>
      <c r="Z306">
        <v>13.24</v>
      </c>
    </row>
    <row r="307" spans="2:26" x14ac:dyDescent="0.25">
      <c r="B307" s="2">
        <v>39177</v>
      </c>
      <c r="C307">
        <v>1443.76</v>
      </c>
      <c r="D307" s="2"/>
      <c r="E307" s="2">
        <v>39162</v>
      </c>
      <c r="F307">
        <v>5.181</v>
      </c>
      <c r="G307" s="67">
        <v>99.568250000000006</v>
      </c>
      <c r="H307" s="92">
        <v>-3.7662608311506141E-5</v>
      </c>
      <c r="I307" s="7"/>
      <c r="J307" s="2">
        <v>39162</v>
      </c>
      <c r="K307">
        <v>5.0359999999999996</v>
      </c>
      <c r="L307" s="67">
        <v>98.741</v>
      </c>
      <c r="M307" s="92">
        <v>-2.2786886906156489E-5</v>
      </c>
      <c r="P307" s="2">
        <v>39177</v>
      </c>
      <c r="Q307">
        <v>937.74</v>
      </c>
      <c r="R307">
        <v>6.5092356450002775E-4</v>
      </c>
      <c r="T307" s="68">
        <v>37201</v>
      </c>
      <c r="U307" s="69">
        <v>1.0062599999999999</v>
      </c>
      <c r="V307" s="70">
        <v>6.2599999999999323E-3</v>
      </c>
      <c r="W307" s="70"/>
      <c r="Y307" s="2">
        <v>39177</v>
      </c>
      <c r="Z307">
        <v>13.23</v>
      </c>
    </row>
    <row r="308" spans="2:26" x14ac:dyDescent="0.25">
      <c r="B308" s="2">
        <v>39181</v>
      </c>
      <c r="C308">
        <v>1444.61</v>
      </c>
      <c r="D308" s="2"/>
      <c r="E308" s="2">
        <v>39163</v>
      </c>
      <c r="F308">
        <v>5.226</v>
      </c>
      <c r="G308" s="67">
        <v>99.564499999999995</v>
      </c>
      <c r="H308" s="92">
        <v>1.6739567483270434E-6</v>
      </c>
      <c r="I308" s="7"/>
      <c r="J308" s="2">
        <v>39163</v>
      </c>
      <c r="K308">
        <v>5.0449999999999999</v>
      </c>
      <c r="L308" s="67">
        <v>98.738749999999996</v>
      </c>
      <c r="M308" s="92">
        <v>-4.8106746338150153E-5</v>
      </c>
      <c r="P308" s="2">
        <v>39181</v>
      </c>
      <c r="Q308">
        <v>938.49</v>
      </c>
      <c r="R308">
        <v>7.9979525241546945E-4</v>
      </c>
      <c r="T308" s="68">
        <v>37202</v>
      </c>
      <c r="U308" s="69">
        <v>0.99983</v>
      </c>
      <c r="V308" s="70">
        <v>-1.7000000000000348E-4</v>
      </c>
      <c r="W308" s="70"/>
      <c r="Y308" s="2">
        <v>39181</v>
      </c>
      <c r="Z308">
        <v>13.14</v>
      </c>
    </row>
    <row r="309" spans="2:26" x14ac:dyDescent="0.25">
      <c r="B309" s="2">
        <v>39182</v>
      </c>
      <c r="C309">
        <v>1448.39</v>
      </c>
      <c r="D309" s="2"/>
      <c r="E309" s="2">
        <v>39164</v>
      </c>
      <c r="F309">
        <v>5.2240000000000002</v>
      </c>
      <c r="G309" s="67">
        <v>99.564666666666668</v>
      </c>
      <c r="H309" s="92">
        <v>8.3697697306206464E-7</v>
      </c>
      <c r="I309" s="7"/>
      <c r="J309" s="2">
        <v>39164</v>
      </c>
      <c r="K309">
        <v>5.0640000000000001</v>
      </c>
      <c r="L309" s="67">
        <v>98.733999999999995</v>
      </c>
      <c r="M309" s="92">
        <v>2.5320558267871718E-6</v>
      </c>
      <c r="P309" s="2">
        <v>39182</v>
      </c>
      <c r="Q309">
        <v>938.96</v>
      </c>
      <c r="R309">
        <v>5.0080448379841158E-4</v>
      </c>
      <c r="T309" s="68">
        <v>37203</v>
      </c>
      <c r="U309" s="69">
        <v>1.0021</v>
      </c>
      <c r="V309" s="70">
        <v>2.0999999999999908E-3</v>
      </c>
      <c r="W309" s="70"/>
      <c r="Y309" s="2">
        <v>39182</v>
      </c>
      <c r="Z309">
        <v>12.68</v>
      </c>
    </row>
    <row r="310" spans="2:26" x14ac:dyDescent="0.25">
      <c r="B310" s="2">
        <v>39183</v>
      </c>
      <c r="C310">
        <v>1438.87</v>
      </c>
      <c r="D310" s="2"/>
      <c r="E310" s="2">
        <v>39167</v>
      </c>
      <c r="F310">
        <v>5.2229999999999999</v>
      </c>
      <c r="G310" s="67">
        <v>99.564750000000004</v>
      </c>
      <c r="H310" s="92">
        <v>3.4316027174963182E-5</v>
      </c>
      <c r="I310" s="7"/>
      <c r="J310" s="2">
        <v>39167</v>
      </c>
      <c r="K310">
        <v>5.0629999999999997</v>
      </c>
      <c r="L310" s="67">
        <v>98.734250000000003</v>
      </c>
      <c r="M310" s="92">
        <v>2.7852543570183741E-5</v>
      </c>
      <c r="P310" s="2">
        <v>39183</v>
      </c>
      <c r="Q310">
        <v>938.92</v>
      </c>
      <c r="R310">
        <v>-4.2600323762576053E-5</v>
      </c>
      <c r="T310" s="68">
        <v>37204</v>
      </c>
      <c r="U310" s="69">
        <v>1.0015700000000001</v>
      </c>
      <c r="V310" s="70">
        <v>1.5700000000000713E-3</v>
      </c>
      <c r="W310" s="70"/>
      <c r="Y310" s="2">
        <v>39183</v>
      </c>
      <c r="Z310">
        <v>13.49</v>
      </c>
    </row>
    <row r="311" spans="2:26" x14ac:dyDescent="0.25">
      <c r="B311" s="2">
        <v>39184</v>
      </c>
      <c r="C311">
        <v>1447.8</v>
      </c>
      <c r="D311" s="2"/>
      <c r="E311" s="2">
        <v>39168</v>
      </c>
      <c r="F311">
        <v>5.1820000000000004</v>
      </c>
      <c r="G311" s="67">
        <v>99.56816666666667</v>
      </c>
      <c r="H311" s="92">
        <v>3.515179717750172E-5</v>
      </c>
      <c r="I311" s="7"/>
      <c r="J311" s="2">
        <v>39168</v>
      </c>
      <c r="K311">
        <v>5.0519999999999996</v>
      </c>
      <c r="L311" s="67">
        <v>98.736999999999995</v>
      </c>
      <c r="M311" s="92">
        <v>1.5191873360631547E-5</v>
      </c>
      <c r="P311" s="2">
        <v>39184</v>
      </c>
      <c r="Q311">
        <v>939.41</v>
      </c>
      <c r="R311">
        <v>5.2187619818511166E-4</v>
      </c>
      <c r="T311" s="68">
        <v>37207</v>
      </c>
      <c r="U311" s="69">
        <v>1.0032399999999999</v>
      </c>
      <c r="V311" s="70">
        <v>3.2399999999999096E-3</v>
      </c>
      <c r="W311" s="70"/>
      <c r="Y311" s="2">
        <v>39184</v>
      </c>
      <c r="Z311">
        <v>12.71</v>
      </c>
    </row>
    <row r="312" spans="2:26" x14ac:dyDescent="0.25">
      <c r="B312" s="2">
        <v>39185</v>
      </c>
      <c r="C312">
        <v>1452.85</v>
      </c>
      <c r="D312" s="2"/>
      <c r="E312" s="2">
        <v>39169</v>
      </c>
      <c r="F312">
        <v>5.14</v>
      </c>
      <c r="G312" s="67">
        <v>99.571666666666673</v>
      </c>
      <c r="H312" s="92">
        <v>9.0387158328208983E-5</v>
      </c>
      <c r="I312" s="7"/>
      <c r="J312" s="2">
        <v>39169</v>
      </c>
      <c r="K312">
        <v>5.0460000000000003</v>
      </c>
      <c r="L312" s="67">
        <v>98.738500000000002</v>
      </c>
      <c r="M312" s="92">
        <v>2.7851344713392123E-5</v>
      </c>
      <c r="P312" s="2">
        <v>39185</v>
      </c>
      <c r="Q312">
        <v>939.66</v>
      </c>
      <c r="R312">
        <v>2.661244823878306E-4</v>
      </c>
      <c r="T312" s="68">
        <v>37208</v>
      </c>
      <c r="U312" s="69">
        <v>1.0059499999999999</v>
      </c>
      <c r="V312" s="70">
        <v>5.9499999999998998E-3</v>
      </c>
      <c r="W312" s="70"/>
      <c r="Y312" s="2">
        <v>39185</v>
      </c>
      <c r="Z312">
        <v>12.2</v>
      </c>
    </row>
    <row r="313" spans="2:26" x14ac:dyDescent="0.25">
      <c r="B313" s="2">
        <v>39188</v>
      </c>
      <c r="C313">
        <v>1468.47</v>
      </c>
      <c r="D313" s="2"/>
      <c r="E313" s="2">
        <v>39170</v>
      </c>
      <c r="F313">
        <v>5.032</v>
      </c>
      <c r="G313" s="67">
        <v>99.580666666666673</v>
      </c>
      <c r="H313" s="92">
        <v>-2.426843229286213E-5</v>
      </c>
      <c r="I313" s="7"/>
      <c r="J313" s="2">
        <v>39170</v>
      </c>
      <c r="K313">
        <v>5.0350000000000001</v>
      </c>
      <c r="L313" s="67">
        <v>98.741249999999994</v>
      </c>
      <c r="M313" s="92">
        <v>5.0637398250064081E-6</v>
      </c>
      <c r="P313" s="2">
        <v>39188</v>
      </c>
      <c r="Q313">
        <v>940.19</v>
      </c>
      <c r="R313">
        <v>5.6403379945946241E-4</v>
      </c>
      <c r="T313" s="68">
        <v>37209</v>
      </c>
      <c r="U313" s="69">
        <v>1.00234</v>
      </c>
      <c r="V313" s="70">
        <v>2.3400000000000087E-3</v>
      </c>
      <c r="W313" s="70"/>
      <c r="Y313" s="2">
        <v>39188</v>
      </c>
      <c r="Z313">
        <v>11.98</v>
      </c>
    </row>
    <row r="314" spans="2:26" x14ac:dyDescent="0.25">
      <c r="B314" s="2">
        <v>39189</v>
      </c>
      <c r="C314">
        <v>1471.48</v>
      </c>
      <c r="D314" s="2"/>
      <c r="E314" s="2">
        <v>39171</v>
      </c>
      <c r="F314">
        <v>5.0609999999999999</v>
      </c>
      <c r="G314" s="67">
        <v>99.578249999999997</v>
      </c>
      <c r="H314" s="92">
        <v>-4.1843140110020549E-5</v>
      </c>
      <c r="I314" s="7"/>
      <c r="J314" s="2">
        <v>39171</v>
      </c>
      <c r="K314">
        <v>5.0330000000000004</v>
      </c>
      <c r="L314" s="67">
        <v>98.741749999999996</v>
      </c>
      <c r="M314" s="92">
        <v>2.5318570919807826E-6</v>
      </c>
      <c r="P314" s="2">
        <v>39189</v>
      </c>
      <c r="Q314">
        <v>940.39</v>
      </c>
      <c r="R314">
        <v>2.1272296025265369E-4</v>
      </c>
      <c r="T314" s="68">
        <v>37210</v>
      </c>
      <c r="U314" s="69">
        <v>1.0026600000000001</v>
      </c>
      <c r="V314" s="70">
        <v>2.6600000000001067E-3</v>
      </c>
      <c r="W314" s="70"/>
      <c r="Y314" s="2">
        <v>39189</v>
      </c>
      <c r="Z314">
        <v>12.14</v>
      </c>
    </row>
    <row r="315" spans="2:26" x14ac:dyDescent="0.25">
      <c r="B315" s="2">
        <v>39190</v>
      </c>
      <c r="C315">
        <v>1472.5</v>
      </c>
      <c r="D315" s="2"/>
      <c r="E315" s="2">
        <v>39174</v>
      </c>
      <c r="F315">
        <v>5.1109999999999998</v>
      </c>
      <c r="G315" s="67">
        <v>99.574083333333334</v>
      </c>
      <c r="H315" s="92">
        <v>9.2058760270408158E-6</v>
      </c>
      <c r="I315" s="7"/>
      <c r="J315" s="2">
        <v>39174</v>
      </c>
      <c r="K315">
        <v>5.032</v>
      </c>
      <c r="L315" s="67">
        <v>98.742000000000004</v>
      </c>
      <c r="M315" s="92">
        <v>-2.278665613419939E-5</v>
      </c>
      <c r="P315" s="2">
        <v>39190</v>
      </c>
      <c r="Q315">
        <v>940.59</v>
      </c>
      <c r="R315">
        <v>2.1267771881894326E-4</v>
      </c>
      <c r="T315" s="68">
        <v>37211</v>
      </c>
      <c r="U315" s="69">
        <v>1.00302</v>
      </c>
      <c r="V315" s="70">
        <v>3.0200000000000227E-3</v>
      </c>
      <c r="W315" s="70"/>
      <c r="Y315" s="2">
        <v>39190</v>
      </c>
      <c r="Z315">
        <v>12.42</v>
      </c>
    </row>
    <row r="316" spans="2:26" x14ac:dyDescent="0.25">
      <c r="B316" s="2">
        <v>39191</v>
      </c>
      <c r="C316">
        <v>1470.73</v>
      </c>
      <c r="D316" s="2"/>
      <c r="E316" s="2">
        <v>39175</v>
      </c>
      <c r="F316">
        <v>5.0999999999999996</v>
      </c>
      <c r="G316" s="67">
        <v>99.575000000000003</v>
      </c>
      <c r="H316" s="92">
        <v>0</v>
      </c>
      <c r="I316" s="7"/>
      <c r="J316" s="2">
        <v>39175</v>
      </c>
      <c r="K316">
        <v>5.0410000000000004</v>
      </c>
      <c r="L316" s="67">
        <v>98.739750000000001</v>
      </c>
      <c r="M316" s="92">
        <v>1.2659541876569591E-5</v>
      </c>
      <c r="P316" s="2">
        <v>39191</v>
      </c>
      <c r="Q316">
        <v>940.79</v>
      </c>
      <c r="R316">
        <v>2.1263249662428763E-4</v>
      </c>
      <c r="T316" s="68">
        <v>37214</v>
      </c>
      <c r="U316" s="69">
        <v>1.00502</v>
      </c>
      <c r="V316" s="70">
        <v>5.0200000000000244E-3</v>
      </c>
      <c r="W316" s="70"/>
      <c r="Y316" s="2">
        <v>39191</v>
      </c>
      <c r="Z316">
        <v>12.54</v>
      </c>
    </row>
    <row r="317" spans="2:26" x14ac:dyDescent="0.25">
      <c r="B317" s="2">
        <v>39192</v>
      </c>
      <c r="C317">
        <v>1484.35</v>
      </c>
      <c r="D317" s="2"/>
      <c r="E317" s="2">
        <v>39176</v>
      </c>
      <c r="F317">
        <v>5.0999999999999996</v>
      </c>
      <c r="G317" s="67">
        <v>99.575000000000003</v>
      </c>
      <c r="H317" s="92">
        <v>1.5900912210264906E-5</v>
      </c>
      <c r="I317" s="7"/>
      <c r="J317" s="2">
        <v>39176</v>
      </c>
      <c r="K317">
        <v>5.0359999999999996</v>
      </c>
      <c r="L317" s="67">
        <v>98.741</v>
      </c>
      <c r="M317" s="92">
        <v>3.544626852081123E-5</v>
      </c>
      <c r="P317" s="2">
        <v>39192</v>
      </c>
      <c r="Q317">
        <v>941.75</v>
      </c>
      <c r="R317">
        <v>1.0204190095557397E-3</v>
      </c>
      <c r="T317" s="68">
        <v>37215</v>
      </c>
      <c r="U317" s="69">
        <v>0.99772000000000005</v>
      </c>
      <c r="V317" s="70">
        <v>-2.2799999999999487E-3</v>
      </c>
      <c r="W317" s="70"/>
      <c r="Y317" s="2">
        <v>39192</v>
      </c>
      <c r="Z317">
        <v>12.07</v>
      </c>
    </row>
    <row r="318" spans="2:26" x14ac:dyDescent="0.25">
      <c r="B318" s="2">
        <v>39195</v>
      </c>
      <c r="C318">
        <v>1480.93</v>
      </c>
      <c r="D318" s="2"/>
      <c r="E318" s="2">
        <v>39177</v>
      </c>
      <c r="F318">
        <v>5.0810000000000004</v>
      </c>
      <c r="G318" s="67">
        <v>99.576583333333332</v>
      </c>
      <c r="H318" s="92">
        <v>0</v>
      </c>
      <c r="I318" s="7"/>
      <c r="J318" s="2">
        <v>39177</v>
      </c>
      <c r="K318">
        <v>5.0220000000000002</v>
      </c>
      <c r="L318" s="67">
        <v>98.744500000000002</v>
      </c>
      <c r="M318" s="92">
        <v>-2.5317865805174478E-5</v>
      </c>
      <c r="P318" s="2">
        <v>39195</v>
      </c>
      <c r="Q318">
        <v>941.51</v>
      </c>
      <c r="R318">
        <v>-2.5484470400849446E-4</v>
      </c>
      <c r="T318" s="68">
        <v>37216</v>
      </c>
      <c r="U318" s="69">
        <v>0.99780999999999997</v>
      </c>
      <c r="V318" s="70">
        <v>-2.1900000000000253E-3</v>
      </c>
      <c r="W318" s="70"/>
      <c r="Y318" s="2">
        <v>39195</v>
      </c>
      <c r="Z318">
        <v>13.04</v>
      </c>
    </row>
    <row r="319" spans="2:26" x14ac:dyDescent="0.25">
      <c r="B319" s="2">
        <v>39196</v>
      </c>
      <c r="C319">
        <v>1480.41</v>
      </c>
      <c r="D319" s="2"/>
      <c r="E319" s="2">
        <v>39178</v>
      </c>
      <c r="F319">
        <v>5.0810000000000004</v>
      </c>
      <c r="G319" s="67">
        <v>99.576583333333332</v>
      </c>
      <c r="H319" s="92">
        <v>1.8411289802955366E-5</v>
      </c>
      <c r="I319" s="7"/>
      <c r="J319" s="2">
        <v>39178</v>
      </c>
      <c r="K319">
        <v>5.032</v>
      </c>
      <c r="L319" s="67">
        <v>98.742000000000004</v>
      </c>
      <c r="M319" s="92">
        <v>2.7850357497305467E-5</v>
      </c>
      <c r="P319" s="2">
        <v>39196</v>
      </c>
      <c r="Q319">
        <v>941.54</v>
      </c>
      <c r="R319">
        <v>3.186370829832974E-5</v>
      </c>
      <c r="T319" s="68">
        <v>37218</v>
      </c>
      <c r="U319" s="69">
        <v>1.0068699999999999</v>
      </c>
      <c r="V319" s="70">
        <v>6.8699999999999317E-3</v>
      </c>
      <c r="W319" s="70"/>
      <c r="Y319" s="2">
        <v>39196</v>
      </c>
      <c r="Z319">
        <v>13.12</v>
      </c>
    </row>
    <row r="320" spans="2:26" x14ac:dyDescent="0.25">
      <c r="B320" s="2">
        <v>39197</v>
      </c>
      <c r="C320">
        <v>1495.42</v>
      </c>
      <c r="D320" s="2"/>
      <c r="E320" s="2">
        <v>39181</v>
      </c>
      <c r="F320">
        <v>5.0590000000000002</v>
      </c>
      <c r="G320" s="67">
        <v>99.578416666666669</v>
      </c>
      <c r="H320" s="92">
        <v>0</v>
      </c>
      <c r="I320" s="7"/>
      <c r="J320" s="2">
        <v>39181</v>
      </c>
      <c r="K320">
        <v>5.0209999999999999</v>
      </c>
      <c r="L320" s="67">
        <v>98.744749999999996</v>
      </c>
      <c r="M320" s="92">
        <v>2.7849581876626672E-5</v>
      </c>
      <c r="P320" s="2">
        <v>39197</v>
      </c>
      <c r="Q320">
        <v>944.48</v>
      </c>
      <c r="R320">
        <v>3.1225439174120684E-3</v>
      </c>
      <c r="T320" s="68">
        <v>37221</v>
      </c>
      <c r="U320" s="69">
        <v>1.0025500000000001</v>
      </c>
      <c r="V320" s="70">
        <v>2.5500000000000522E-3</v>
      </c>
      <c r="W320" s="70"/>
      <c r="Y320" s="2">
        <v>39197</v>
      </c>
      <c r="Z320">
        <v>13.21</v>
      </c>
    </row>
    <row r="321" spans="2:26" x14ac:dyDescent="0.25">
      <c r="B321" s="2">
        <v>39198</v>
      </c>
      <c r="C321">
        <v>1494.25</v>
      </c>
      <c r="D321" s="2"/>
      <c r="E321" s="2">
        <v>39182</v>
      </c>
      <c r="F321">
        <v>5.0590000000000002</v>
      </c>
      <c r="G321" s="67">
        <v>99.578416666666669</v>
      </c>
      <c r="H321" s="92">
        <v>8.3686140153194088E-6</v>
      </c>
      <c r="I321" s="7"/>
      <c r="J321" s="2">
        <v>39182</v>
      </c>
      <c r="K321">
        <v>5.01</v>
      </c>
      <c r="L321" s="67">
        <v>98.747500000000002</v>
      </c>
      <c r="M321" s="92">
        <v>-1.2658548317667773E-5</v>
      </c>
      <c r="P321" s="2">
        <v>39198</v>
      </c>
      <c r="Q321">
        <v>945.16</v>
      </c>
      <c r="R321">
        <v>7.199728951379214E-4</v>
      </c>
      <c r="T321" s="68">
        <v>37222</v>
      </c>
      <c r="U321" s="69">
        <v>0.99648000000000003</v>
      </c>
      <c r="V321" s="70">
        <v>-3.5199999999999676E-3</v>
      </c>
      <c r="W321" s="70"/>
      <c r="Y321" s="2">
        <v>39198</v>
      </c>
      <c r="Z321">
        <v>12.79</v>
      </c>
    </row>
    <row r="322" spans="2:26" x14ac:dyDescent="0.25">
      <c r="B322" s="2">
        <v>39199</v>
      </c>
      <c r="C322">
        <v>1494.07</v>
      </c>
      <c r="D322" s="2"/>
      <c r="E322" s="2">
        <v>39183</v>
      </c>
      <c r="F322">
        <v>5.0490000000000004</v>
      </c>
      <c r="G322" s="67">
        <v>99.579250000000002</v>
      </c>
      <c r="H322" s="92">
        <v>6.5274643060719839E-5</v>
      </c>
      <c r="I322" s="7"/>
      <c r="J322" s="2">
        <v>39183</v>
      </c>
      <c r="K322">
        <v>5.0149999999999997</v>
      </c>
      <c r="L322" s="67">
        <v>98.746250000000003</v>
      </c>
      <c r="M322" s="92">
        <v>2.5317417116088592E-6</v>
      </c>
      <c r="P322" s="2">
        <v>39199</v>
      </c>
      <c r="Q322">
        <v>945.75</v>
      </c>
      <c r="R322">
        <v>6.2423293410640568E-4</v>
      </c>
      <c r="T322" s="68">
        <v>37223</v>
      </c>
      <c r="U322" s="69">
        <v>0.99165000000000003</v>
      </c>
      <c r="V322" s="70">
        <v>-8.3499999999999686E-3</v>
      </c>
      <c r="W322" s="70"/>
      <c r="Y322" s="2">
        <v>39199</v>
      </c>
      <c r="Z322">
        <v>12.45</v>
      </c>
    </row>
    <row r="323" spans="2:26" x14ac:dyDescent="0.25">
      <c r="B323" s="2">
        <v>39202</v>
      </c>
      <c r="C323">
        <v>1482.37</v>
      </c>
      <c r="D323" s="2"/>
      <c r="E323" s="2">
        <v>39184</v>
      </c>
      <c r="F323">
        <v>4.9710000000000001</v>
      </c>
      <c r="G323" s="67">
        <v>99.585750000000004</v>
      </c>
      <c r="H323" s="92">
        <v>1.0041597316767792E-5</v>
      </c>
      <c r="I323" s="7"/>
      <c r="J323" s="2">
        <v>39184</v>
      </c>
      <c r="K323">
        <v>5.0140000000000002</v>
      </c>
      <c r="L323" s="67">
        <v>98.746499999999997</v>
      </c>
      <c r="M323" s="92">
        <v>3.0380823624165387E-5</v>
      </c>
      <c r="P323" s="2">
        <v>39202</v>
      </c>
      <c r="Q323">
        <v>942.96</v>
      </c>
      <c r="R323">
        <v>-2.9500396510705462E-3</v>
      </c>
      <c r="T323" s="68">
        <v>37224</v>
      </c>
      <c r="U323" s="69">
        <v>1.0065900000000001</v>
      </c>
      <c r="V323" s="70">
        <v>6.5900000000000958E-3</v>
      </c>
      <c r="W323" s="70"/>
      <c r="Y323" s="2">
        <v>39202</v>
      </c>
      <c r="Z323">
        <v>14.22</v>
      </c>
    </row>
    <row r="324" spans="2:26" x14ac:dyDescent="0.25">
      <c r="B324" s="2">
        <v>39203</v>
      </c>
      <c r="C324">
        <v>1486.3</v>
      </c>
      <c r="D324" s="2"/>
      <c r="E324" s="2">
        <v>39185</v>
      </c>
      <c r="F324">
        <v>4.9589999999999996</v>
      </c>
      <c r="G324" s="67">
        <v>99.586749999999995</v>
      </c>
      <c r="H324" s="92">
        <v>1.7572618847383481E-5</v>
      </c>
      <c r="I324" s="7"/>
      <c r="J324" s="2">
        <v>39185</v>
      </c>
      <c r="K324">
        <v>5.0019999999999998</v>
      </c>
      <c r="L324" s="67">
        <v>98.749499999999998</v>
      </c>
      <c r="M324" s="92">
        <v>2.7848242269534751E-5</v>
      </c>
      <c r="P324" s="2">
        <v>39203</v>
      </c>
      <c r="Q324">
        <v>944.51</v>
      </c>
      <c r="R324">
        <v>1.6437600746583847E-3</v>
      </c>
      <c r="T324" s="68">
        <v>37225</v>
      </c>
      <c r="U324" s="69">
        <v>0.99978</v>
      </c>
      <c r="V324" s="70">
        <v>-2.1999999999999797E-4</v>
      </c>
      <c r="W324" s="70"/>
      <c r="Y324" s="2">
        <v>39203</v>
      </c>
      <c r="Z324">
        <v>13.51</v>
      </c>
    </row>
    <row r="325" spans="2:26" x14ac:dyDescent="0.25">
      <c r="B325" s="2">
        <v>39204</v>
      </c>
      <c r="C325">
        <v>1495.92</v>
      </c>
      <c r="D325" s="2"/>
      <c r="E325" s="2">
        <v>39188</v>
      </c>
      <c r="F325">
        <v>4.9379999999999997</v>
      </c>
      <c r="G325" s="67">
        <v>99.588499999999996</v>
      </c>
      <c r="H325" s="92">
        <v>9.2045433626175566E-6</v>
      </c>
      <c r="I325" s="7"/>
      <c r="J325" s="2">
        <v>39188</v>
      </c>
      <c r="K325">
        <v>4.9909999999999997</v>
      </c>
      <c r="L325" s="67">
        <v>98.752250000000004</v>
      </c>
      <c r="M325" s="92">
        <v>5.063175775754658E-6</v>
      </c>
      <c r="P325" s="2">
        <v>39204</v>
      </c>
      <c r="Q325">
        <v>947.13</v>
      </c>
      <c r="R325">
        <v>2.7739251040221902E-3</v>
      </c>
      <c r="T325" s="68">
        <v>37228</v>
      </c>
      <c r="U325" s="69">
        <v>0.99731000000000003</v>
      </c>
      <c r="V325" s="70">
        <v>-2.6899999999999702E-3</v>
      </c>
      <c r="W325" s="70"/>
      <c r="Y325" s="2">
        <v>39204</v>
      </c>
      <c r="Z325">
        <v>13.08</v>
      </c>
    </row>
    <row r="326" spans="2:26" x14ac:dyDescent="0.25">
      <c r="B326" s="2">
        <v>39205</v>
      </c>
      <c r="C326">
        <v>1502.39</v>
      </c>
      <c r="D326" s="2"/>
      <c r="E326" s="2">
        <v>39189</v>
      </c>
      <c r="F326">
        <v>4.9269999999999996</v>
      </c>
      <c r="G326" s="67">
        <v>99.589416666666665</v>
      </c>
      <c r="H326" s="92">
        <v>9.2044586397221906E-6</v>
      </c>
      <c r="I326" s="7"/>
      <c r="J326" s="2">
        <v>39189</v>
      </c>
      <c r="K326">
        <v>4.9889999999999999</v>
      </c>
      <c r="L326" s="67">
        <v>98.752750000000006</v>
      </c>
      <c r="M326" s="92">
        <v>4.0505201120977219E-5</v>
      </c>
      <c r="P326" s="2">
        <v>39205</v>
      </c>
      <c r="Q326">
        <v>948.49</v>
      </c>
      <c r="R326">
        <v>1.4359169279825057E-3</v>
      </c>
      <c r="T326" s="68">
        <v>37229</v>
      </c>
      <c r="U326" s="69">
        <v>1.00847</v>
      </c>
      <c r="V326" s="70">
        <v>8.4699999999999775E-3</v>
      </c>
      <c r="W326" s="70"/>
      <c r="Y326" s="2">
        <v>39205</v>
      </c>
      <c r="Z326">
        <v>13.09</v>
      </c>
    </row>
    <row r="327" spans="2:26" x14ac:dyDescent="0.25">
      <c r="B327" s="2">
        <v>39206</v>
      </c>
      <c r="C327">
        <v>1505.62</v>
      </c>
      <c r="D327" s="2"/>
      <c r="E327" s="2">
        <v>39190</v>
      </c>
      <c r="F327">
        <v>4.9160000000000004</v>
      </c>
      <c r="G327" s="67">
        <v>99.590333333333334</v>
      </c>
      <c r="H327" s="92">
        <v>5.0205675918846282E-6</v>
      </c>
      <c r="I327" s="7"/>
      <c r="J327" s="2">
        <v>39190</v>
      </c>
      <c r="K327">
        <v>4.9729999999999999</v>
      </c>
      <c r="L327" s="67">
        <v>98.756749999999997</v>
      </c>
      <c r="M327" s="92">
        <v>0</v>
      </c>
      <c r="P327" s="2">
        <v>39206</v>
      </c>
      <c r="Q327">
        <v>949.33</v>
      </c>
      <c r="R327">
        <v>8.8561819312804602E-4</v>
      </c>
      <c r="T327" s="68">
        <v>37230</v>
      </c>
      <c r="U327" s="69">
        <v>1.0092000000000001</v>
      </c>
      <c r="V327" s="70">
        <v>9.200000000000097E-3</v>
      </c>
      <c r="W327" s="70"/>
      <c r="Y327" s="2">
        <v>39206</v>
      </c>
      <c r="Z327">
        <v>12.91</v>
      </c>
    </row>
    <row r="328" spans="2:26" x14ac:dyDescent="0.25">
      <c r="B328" s="2">
        <v>39209</v>
      </c>
      <c r="C328">
        <v>1509.48</v>
      </c>
      <c r="D328" s="2"/>
      <c r="E328" s="2">
        <v>39191</v>
      </c>
      <c r="F328">
        <v>4.91</v>
      </c>
      <c r="G328" s="67">
        <v>99.590833333333336</v>
      </c>
      <c r="H328" s="92">
        <v>1.0041084771872377E-5</v>
      </c>
      <c r="I328" s="7"/>
      <c r="J328" s="2">
        <v>39191</v>
      </c>
      <c r="K328">
        <v>4.9729999999999999</v>
      </c>
      <c r="L328" s="67">
        <v>98.756749999999997</v>
      </c>
      <c r="M328" s="92">
        <v>7.5944175967901373E-6</v>
      </c>
      <c r="P328" s="2">
        <v>39209</v>
      </c>
      <c r="Q328">
        <v>950.47</v>
      </c>
      <c r="R328">
        <v>1.2008469130859734E-3</v>
      </c>
      <c r="T328" s="68">
        <v>37231</v>
      </c>
      <c r="U328" s="69">
        <v>0.99802000000000002</v>
      </c>
      <c r="V328" s="70">
        <v>-1.9799999999999818E-3</v>
      </c>
      <c r="W328" s="70"/>
      <c r="Y328" s="2">
        <v>39209</v>
      </c>
      <c r="Z328">
        <v>13.15</v>
      </c>
    </row>
    <row r="329" spans="2:26" x14ac:dyDescent="0.25">
      <c r="B329" s="2">
        <v>39210</v>
      </c>
      <c r="C329">
        <v>1507.72</v>
      </c>
      <c r="D329" s="2"/>
      <c r="E329" s="2">
        <v>39192</v>
      </c>
      <c r="F329">
        <v>4.8979999999999997</v>
      </c>
      <c r="G329" s="67">
        <v>99.591833333333327</v>
      </c>
      <c r="H329" s="92">
        <v>-7.5307379621136761E-6</v>
      </c>
      <c r="I329" s="7"/>
      <c r="J329" s="2">
        <v>39192</v>
      </c>
      <c r="K329">
        <v>4.97</v>
      </c>
      <c r="L329" s="67">
        <v>98.757499999999993</v>
      </c>
      <c r="M329" s="92">
        <v>0</v>
      </c>
      <c r="P329" s="2">
        <v>39210</v>
      </c>
      <c r="Q329">
        <v>950.71</v>
      </c>
      <c r="R329">
        <v>2.5250665460241351E-4</v>
      </c>
      <c r="T329" s="68">
        <v>37232</v>
      </c>
      <c r="U329" s="69">
        <v>0.99617999999999995</v>
      </c>
      <c r="V329" s="70">
        <v>-3.8200000000000456E-3</v>
      </c>
      <c r="W329" s="70"/>
      <c r="Y329" s="2">
        <v>39210</v>
      </c>
      <c r="Z329">
        <v>13.21</v>
      </c>
    </row>
    <row r="330" spans="2:26" x14ac:dyDescent="0.25">
      <c r="B330" s="2">
        <v>39211</v>
      </c>
      <c r="C330">
        <v>1512.58</v>
      </c>
      <c r="D330" s="2"/>
      <c r="E330" s="2">
        <v>39195</v>
      </c>
      <c r="F330">
        <v>4.907</v>
      </c>
      <c r="G330" s="67">
        <v>99.59108333333333</v>
      </c>
      <c r="H330" s="92">
        <v>8.367549637622318E-7</v>
      </c>
      <c r="I330" s="7"/>
      <c r="J330" s="2">
        <v>39195</v>
      </c>
      <c r="K330">
        <v>4.97</v>
      </c>
      <c r="L330" s="67">
        <v>98.757499999999993</v>
      </c>
      <c r="M330" s="92">
        <v>2.5314533074194401E-6</v>
      </c>
      <c r="P330" s="2">
        <v>39211</v>
      </c>
      <c r="Q330">
        <v>951.68</v>
      </c>
      <c r="R330">
        <v>1.0202900989786379E-3</v>
      </c>
      <c r="T330" s="68">
        <v>37235</v>
      </c>
      <c r="U330" s="69">
        <v>0.99121999999999999</v>
      </c>
      <c r="V330" s="70">
        <v>-8.78000000000001E-3</v>
      </c>
      <c r="W330" s="70"/>
      <c r="Y330" s="2">
        <v>39211</v>
      </c>
      <c r="Z330">
        <v>12.88</v>
      </c>
    </row>
    <row r="331" spans="2:26" x14ac:dyDescent="0.25">
      <c r="B331" s="2">
        <v>39212</v>
      </c>
      <c r="C331">
        <v>1491.47</v>
      </c>
      <c r="D331" s="2"/>
      <c r="E331" s="2">
        <v>39196</v>
      </c>
      <c r="F331">
        <v>4.9059999999999997</v>
      </c>
      <c r="G331" s="67">
        <v>99.591166666666666</v>
      </c>
      <c r="H331" s="92">
        <v>8.3675426367779693E-6</v>
      </c>
      <c r="I331" s="7"/>
      <c r="J331" s="2">
        <v>39196</v>
      </c>
      <c r="K331">
        <v>4.9690000000000003</v>
      </c>
      <c r="L331" s="67">
        <v>98.757750000000001</v>
      </c>
      <c r="M331" s="92">
        <v>4.3034597284830056E-5</v>
      </c>
      <c r="P331" s="2">
        <v>39212</v>
      </c>
      <c r="Q331">
        <v>949.49</v>
      </c>
      <c r="R331">
        <v>-2.3011936785473086E-3</v>
      </c>
      <c r="T331" s="68">
        <v>37236</v>
      </c>
      <c r="U331" s="69">
        <v>0.99841000000000002</v>
      </c>
      <c r="V331" s="70">
        <v>-1.5899999999999803E-3</v>
      </c>
      <c r="W331" s="70"/>
      <c r="Y331" s="2">
        <v>39212</v>
      </c>
      <c r="Z331">
        <v>13.6</v>
      </c>
    </row>
    <row r="332" spans="2:26" x14ac:dyDescent="0.25">
      <c r="B332" s="2">
        <v>39213</v>
      </c>
      <c r="C332">
        <v>1505.85</v>
      </c>
      <c r="D332" s="2"/>
      <c r="E332" s="2">
        <v>39197</v>
      </c>
      <c r="F332">
        <v>4.8959999999999999</v>
      </c>
      <c r="G332" s="67">
        <v>99.591999999999999</v>
      </c>
      <c r="H332" s="92">
        <v>5.8572308352378144E-6</v>
      </c>
      <c r="I332" s="7"/>
      <c r="J332" s="2">
        <v>39197</v>
      </c>
      <c r="K332">
        <v>4.952</v>
      </c>
      <c r="L332" s="67">
        <v>98.762</v>
      </c>
      <c r="M332" s="92">
        <v>5.31580972438217E-5</v>
      </c>
      <c r="P332" s="2">
        <v>39213</v>
      </c>
      <c r="Q332">
        <v>952.14</v>
      </c>
      <c r="R332">
        <v>2.7909719954923862E-3</v>
      </c>
      <c r="T332" s="68">
        <v>37237</v>
      </c>
      <c r="U332" s="69">
        <v>1.0010300000000001</v>
      </c>
      <c r="V332" s="70">
        <v>1.0300000000000864E-3</v>
      </c>
      <c r="W332" s="70"/>
      <c r="Y332" s="2">
        <v>39213</v>
      </c>
      <c r="Z332">
        <v>12.95</v>
      </c>
    </row>
    <row r="333" spans="2:26" x14ac:dyDescent="0.25">
      <c r="B333" s="2">
        <v>39216</v>
      </c>
      <c r="C333">
        <v>1503.15</v>
      </c>
      <c r="D333" s="2"/>
      <c r="E333" s="2">
        <v>39198</v>
      </c>
      <c r="F333">
        <v>4.8890000000000002</v>
      </c>
      <c r="G333" s="67">
        <v>99.592583333333337</v>
      </c>
      <c r="H333" s="92">
        <v>5.2714768753681085E-5</v>
      </c>
      <c r="I333" s="7"/>
      <c r="J333" s="2">
        <v>39198</v>
      </c>
      <c r="K333">
        <v>4.931</v>
      </c>
      <c r="L333" s="67">
        <v>98.767250000000004</v>
      </c>
      <c r="M333" s="92">
        <v>3.0374440920466483E-5</v>
      </c>
      <c r="P333" s="2">
        <v>39216</v>
      </c>
      <c r="Q333">
        <v>952.41</v>
      </c>
      <c r="R333">
        <v>2.8357174365112314E-4</v>
      </c>
      <c r="T333" s="68">
        <v>37238</v>
      </c>
      <c r="U333" s="69">
        <v>0.98626999999999998</v>
      </c>
      <c r="V333" s="70">
        <v>-1.373000000000002E-2</v>
      </c>
      <c r="W333" s="70"/>
      <c r="Y333" s="2">
        <v>39216</v>
      </c>
      <c r="Z333">
        <v>13.96</v>
      </c>
    </row>
    <row r="334" spans="2:26" x14ac:dyDescent="0.25">
      <c r="B334" s="2">
        <v>39217</v>
      </c>
      <c r="C334">
        <v>1501.19</v>
      </c>
      <c r="D334" s="2"/>
      <c r="E334" s="2">
        <v>39199</v>
      </c>
      <c r="F334">
        <v>4.8259999999999996</v>
      </c>
      <c r="G334" s="67">
        <v>99.597833333333327</v>
      </c>
      <c r="H334" s="92">
        <v>6.0242274346755664E-5</v>
      </c>
      <c r="I334" s="7"/>
      <c r="J334" s="2">
        <v>39199</v>
      </c>
      <c r="K334">
        <v>4.9190000000000005</v>
      </c>
      <c r="L334" s="67">
        <v>98.770250000000004</v>
      </c>
      <c r="M334" s="92">
        <v>1.8730336310768259E-4</v>
      </c>
      <c r="P334" s="2">
        <v>39217</v>
      </c>
      <c r="Q334">
        <v>952.87</v>
      </c>
      <c r="R334">
        <v>4.8298526894940963E-4</v>
      </c>
      <c r="T334" s="68">
        <v>37239</v>
      </c>
      <c r="U334" s="69">
        <v>1.00251</v>
      </c>
      <c r="V334" s="70">
        <v>2.5100000000000122E-3</v>
      </c>
      <c r="W334" s="70"/>
      <c r="Y334" s="2">
        <v>39217</v>
      </c>
      <c r="Z334">
        <v>14.01</v>
      </c>
    </row>
    <row r="335" spans="2:26" x14ac:dyDescent="0.25">
      <c r="B335" s="2">
        <v>39218</v>
      </c>
      <c r="C335">
        <v>1514.14</v>
      </c>
      <c r="D335" s="2"/>
      <c r="E335" s="2">
        <v>39202</v>
      </c>
      <c r="F335">
        <v>4.7539999999999996</v>
      </c>
      <c r="G335" s="67">
        <v>99.603833333333327</v>
      </c>
      <c r="H335" s="92">
        <v>1.1964064301417388E-4</v>
      </c>
      <c r="I335" s="7"/>
      <c r="J335" s="2">
        <v>39202</v>
      </c>
      <c r="K335">
        <v>4.8449999999999998</v>
      </c>
      <c r="L335" s="67">
        <v>98.788749999999993</v>
      </c>
      <c r="M335" s="92">
        <v>-1.0375675367890747E-4</v>
      </c>
      <c r="P335" s="2">
        <v>39218</v>
      </c>
      <c r="Q335">
        <v>953.88</v>
      </c>
      <c r="R335">
        <v>1.0599557127415338E-3</v>
      </c>
      <c r="T335" s="68">
        <v>37242</v>
      </c>
      <c r="U335" s="69">
        <v>1.00545</v>
      </c>
      <c r="V335" s="70">
        <v>5.4499999999999549E-3</v>
      </c>
      <c r="W335" s="70"/>
      <c r="Y335" s="2">
        <v>39218</v>
      </c>
      <c r="Z335">
        <v>13.5</v>
      </c>
    </row>
    <row r="336" spans="2:26" x14ac:dyDescent="0.25">
      <c r="B336" s="2">
        <v>39219</v>
      </c>
      <c r="C336">
        <v>1512.75</v>
      </c>
      <c r="D336" s="2"/>
      <c r="E336" s="2">
        <v>39203</v>
      </c>
      <c r="F336">
        <v>4.6109999999999998</v>
      </c>
      <c r="G336" s="67">
        <v>99.615750000000006</v>
      </c>
      <c r="H336" s="92">
        <v>-3.3461910725396393E-5</v>
      </c>
      <c r="I336" s="7"/>
      <c r="J336" s="2">
        <v>39203</v>
      </c>
      <c r="K336">
        <v>4.8860000000000001</v>
      </c>
      <c r="L336" s="67">
        <v>98.778499999999994</v>
      </c>
      <c r="M336" s="92">
        <v>1.5185490769731302E-5</v>
      </c>
      <c r="P336" s="2">
        <v>39219</v>
      </c>
      <c r="Q336">
        <v>954.22</v>
      </c>
      <c r="R336">
        <v>3.5643896506898365E-4</v>
      </c>
      <c r="T336" s="68">
        <v>37243</v>
      </c>
      <c r="U336" s="69">
        <v>1.0021100000000001</v>
      </c>
      <c r="V336" s="70">
        <v>2.1100000000000563E-3</v>
      </c>
      <c r="W336" s="70"/>
      <c r="Y336" s="2">
        <v>39219</v>
      </c>
      <c r="Z336">
        <v>13.51</v>
      </c>
    </row>
    <row r="337" spans="2:26" x14ac:dyDescent="0.25">
      <c r="B337" s="2">
        <v>39220</v>
      </c>
      <c r="C337">
        <v>1522.75</v>
      </c>
      <c r="D337" s="2"/>
      <c r="E337" s="2">
        <v>39204</v>
      </c>
      <c r="F337">
        <v>4.6509999999999998</v>
      </c>
      <c r="G337" s="67">
        <v>99.612416666666661</v>
      </c>
      <c r="H337" s="92">
        <v>-5.4377424501095284E-5</v>
      </c>
      <c r="I337" s="7"/>
      <c r="J337" s="2">
        <v>39204</v>
      </c>
      <c r="K337">
        <v>4.88</v>
      </c>
      <c r="L337" s="67">
        <v>98.78</v>
      </c>
      <c r="M337" s="92">
        <v>2.5308766955500772E-6</v>
      </c>
      <c r="P337" s="2">
        <v>39220</v>
      </c>
      <c r="Q337">
        <v>955.42</v>
      </c>
      <c r="R337">
        <v>1.2575716291840511E-3</v>
      </c>
      <c r="T337" s="68">
        <v>37244</v>
      </c>
      <c r="U337" s="69">
        <v>1.0006900000000001</v>
      </c>
      <c r="V337" s="70">
        <v>6.9000000000007944E-4</v>
      </c>
      <c r="W337" s="70"/>
      <c r="Y337" s="2">
        <v>39220</v>
      </c>
      <c r="Z337">
        <v>12.76</v>
      </c>
    </row>
    <row r="338" spans="2:26" x14ac:dyDescent="0.25">
      <c r="B338" s="2">
        <v>39223</v>
      </c>
      <c r="C338">
        <v>1525.1</v>
      </c>
      <c r="D338" s="2"/>
      <c r="E338" s="2">
        <v>39205</v>
      </c>
      <c r="F338">
        <v>4.7160000000000002</v>
      </c>
      <c r="G338" s="67">
        <v>99.606999999999999</v>
      </c>
      <c r="H338" s="92">
        <v>1.0039455058397095E-5</v>
      </c>
      <c r="I338" s="7"/>
      <c r="J338" s="2">
        <v>39205</v>
      </c>
      <c r="K338">
        <v>4.8789999999999996</v>
      </c>
      <c r="L338" s="67">
        <v>98.780249999999995</v>
      </c>
      <c r="M338" s="92">
        <v>5.0617405806807625E-6</v>
      </c>
      <c r="P338" s="2">
        <v>39223</v>
      </c>
      <c r="Q338">
        <v>956.54</v>
      </c>
      <c r="R338">
        <v>1.1722593205083509E-3</v>
      </c>
      <c r="T338" s="68">
        <v>37245</v>
      </c>
      <c r="U338" s="69">
        <v>1.00047</v>
      </c>
      <c r="V338" s="70">
        <v>4.6999999999997044E-4</v>
      </c>
      <c r="W338" s="70"/>
      <c r="Y338" s="2">
        <v>39223</v>
      </c>
      <c r="Z338">
        <v>13.3</v>
      </c>
    </row>
    <row r="339" spans="2:26" x14ac:dyDescent="0.25">
      <c r="B339" s="2">
        <v>39224</v>
      </c>
      <c r="C339">
        <v>1524.12</v>
      </c>
      <c r="D339" s="2"/>
      <c r="E339" s="2">
        <v>39206</v>
      </c>
      <c r="F339">
        <v>4.7039999999999997</v>
      </c>
      <c r="G339" s="67">
        <v>99.608000000000004</v>
      </c>
      <c r="H339" s="92">
        <v>-7.529515701709677E-6</v>
      </c>
      <c r="I339" s="7"/>
      <c r="J339" s="2">
        <v>39206</v>
      </c>
      <c r="K339">
        <v>4.8769999999999998</v>
      </c>
      <c r="L339" s="67">
        <v>98.780749999999998</v>
      </c>
      <c r="M339" s="92">
        <v>5.3148007076231352E-5</v>
      </c>
      <c r="P339" s="2">
        <v>39224</v>
      </c>
      <c r="Q339">
        <v>956.76</v>
      </c>
      <c r="R339">
        <v>2.2999560917469353E-4</v>
      </c>
      <c r="T339" s="68">
        <v>37246</v>
      </c>
      <c r="U339" s="69">
        <v>1.0008900000000001</v>
      </c>
      <c r="V339" s="70">
        <v>8.9000000000005741E-4</v>
      </c>
      <c r="W339" s="70"/>
      <c r="Y339" s="2">
        <v>39224</v>
      </c>
      <c r="Z339">
        <v>13.06</v>
      </c>
    </row>
    <row r="340" spans="2:26" x14ac:dyDescent="0.25">
      <c r="B340" s="2">
        <v>39225</v>
      </c>
      <c r="C340">
        <v>1522.28</v>
      </c>
      <c r="D340" s="2"/>
      <c r="E340" s="2">
        <v>39209</v>
      </c>
      <c r="F340">
        <v>4.7130000000000001</v>
      </c>
      <c r="G340" s="67">
        <v>99.607249999999993</v>
      </c>
      <c r="H340" s="92">
        <v>-2.5098574651938321E-5</v>
      </c>
      <c r="I340" s="7"/>
      <c r="J340" s="2">
        <v>39209</v>
      </c>
      <c r="K340">
        <v>4.8559999999999999</v>
      </c>
      <c r="L340" s="67">
        <v>98.786000000000001</v>
      </c>
      <c r="M340" s="92">
        <v>-7.5921689308255935E-5</v>
      </c>
      <c r="P340" s="2">
        <v>39225</v>
      </c>
      <c r="Q340">
        <v>956.6</v>
      </c>
      <c r="R340">
        <v>-1.6723107153304717E-4</v>
      </c>
      <c r="T340" s="68">
        <v>37249</v>
      </c>
      <c r="U340" s="69">
        <v>1.00098</v>
      </c>
      <c r="V340" s="70">
        <v>9.7999999999998089E-4</v>
      </c>
      <c r="W340" s="70"/>
      <c r="Y340" s="2">
        <v>39225</v>
      </c>
      <c r="Z340">
        <v>13.24</v>
      </c>
    </row>
    <row r="341" spans="2:26" x14ac:dyDescent="0.25">
      <c r="B341" s="2">
        <v>39226</v>
      </c>
      <c r="C341">
        <v>1507.51</v>
      </c>
      <c r="D341" s="2"/>
      <c r="E341" s="2">
        <v>39210</v>
      </c>
      <c r="F341">
        <v>4.7430000000000003</v>
      </c>
      <c r="G341" s="67">
        <v>99.604749999999996</v>
      </c>
      <c r="H341" s="92">
        <v>1.7569443224285664E-5</v>
      </c>
      <c r="I341" s="7"/>
      <c r="J341" s="2">
        <v>39210</v>
      </c>
      <c r="K341">
        <v>4.8860000000000001</v>
      </c>
      <c r="L341" s="67">
        <v>98.778499999999994</v>
      </c>
      <c r="M341" s="92">
        <v>6.8334708464012905E-5</v>
      </c>
      <c r="P341" s="2">
        <v>39226</v>
      </c>
      <c r="Q341">
        <v>952.51</v>
      </c>
      <c r="R341">
        <v>-4.2755592724231795E-3</v>
      </c>
      <c r="T341" s="68">
        <v>37251</v>
      </c>
      <c r="U341" s="69">
        <v>1.0023299999999999</v>
      </c>
      <c r="V341" s="70">
        <v>2.3299999999999432E-3</v>
      </c>
      <c r="W341" s="70"/>
      <c r="Y341" s="2">
        <v>39226</v>
      </c>
      <c r="Z341">
        <v>14.08</v>
      </c>
    </row>
    <row r="342" spans="2:26" x14ac:dyDescent="0.25">
      <c r="B342" s="2">
        <v>39227</v>
      </c>
      <c r="C342">
        <v>1515.73</v>
      </c>
      <c r="D342" s="2"/>
      <c r="E342" s="2">
        <v>39211</v>
      </c>
      <c r="F342">
        <v>4.7219999999999995</v>
      </c>
      <c r="G342" s="67">
        <v>99.606499999999997</v>
      </c>
      <c r="H342" s="92">
        <v>-2.007901090783637E-5</v>
      </c>
      <c r="I342" s="7"/>
      <c r="J342" s="2">
        <v>39211</v>
      </c>
      <c r="K342">
        <v>4.859</v>
      </c>
      <c r="L342" s="67">
        <v>98.785250000000005</v>
      </c>
      <c r="M342" s="92">
        <v>5.3145586005998169E-5</v>
      </c>
      <c r="P342" s="2">
        <v>39227</v>
      </c>
      <c r="Q342">
        <v>956.15</v>
      </c>
      <c r="R342">
        <v>3.8214821891633388E-3</v>
      </c>
      <c r="T342" s="68">
        <v>37252</v>
      </c>
      <c r="U342" s="69">
        <v>1.0026999999999999</v>
      </c>
      <c r="V342" s="70">
        <v>2.6999999999999247E-3</v>
      </c>
      <c r="W342" s="70"/>
      <c r="Y342" s="2">
        <v>39227</v>
      </c>
      <c r="Z342">
        <v>13.34</v>
      </c>
    </row>
    <row r="343" spans="2:26" x14ac:dyDescent="0.25">
      <c r="B343" s="2">
        <v>39231</v>
      </c>
      <c r="C343">
        <v>1518.11</v>
      </c>
      <c r="D343" s="2"/>
      <c r="E343" s="2">
        <v>39212</v>
      </c>
      <c r="F343">
        <v>4.7460000000000004</v>
      </c>
      <c r="G343" s="67">
        <v>99.604500000000002</v>
      </c>
      <c r="H343" s="92">
        <v>1.8406129575820884E-5</v>
      </c>
      <c r="I343" s="7"/>
      <c r="J343" s="2">
        <v>39212</v>
      </c>
      <c r="K343">
        <v>4.8380000000000001</v>
      </c>
      <c r="L343" s="67">
        <v>98.790499999999994</v>
      </c>
      <c r="M343" s="92">
        <v>5.0612154003371046E-6</v>
      </c>
      <c r="P343" s="2">
        <v>39231</v>
      </c>
      <c r="Q343">
        <v>957.71</v>
      </c>
      <c r="R343">
        <v>1.6315431679130299E-3</v>
      </c>
      <c r="T343" s="68">
        <v>37253</v>
      </c>
      <c r="U343" s="69">
        <v>1.00152</v>
      </c>
      <c r="V343" s="70">
        <v>1.5199999999999658E-3</v>
      </c>
      <c r="W343" s="70"/>
      <c r="Y343" s="2">
        <v>39231</v>
      </c>
      <c r="Z343">
        <v>13.53</v>
      </c>
    </row>
    <row r="344" spans="2:26" x14ac:dyDescent="0.25">
      <c r="B344" s="2">
        <v>39232</v>
      </c>
      <c r="C344">
        <v>1530.23</v>
      </c>
      <c r="D344" s="2"/>
      <c r="E344" s="2">
        <v>39213</v>
      </c>
      <c r="F344">
        <v>4.7240000000000002</v>
      </c>
      <c r="G344" s="67">
        <v>99.606333333333339</v>
      </c>
      <c r="H344" s="92">
        <v>3.4301701029804121E-5</v>
      </c>
      <c r="I344" s="7"/>
      <c r="J344" s="2">
        <v>39213</v>
      </c>
      <c r="K344">
        <v>4.8360000000000003</v>
      </c>
      <c r="L344" s="67">
        <v>98.790999999999997</v>
      </c>
      <c r="M344" s="92">
        <v>5.5673087629326545E-5</v>
      </c>
      <c r="P344" s="2">
        <v>39232</v>
      </c>
      <c r="Q344">
        <v>960.94</v>
      </c>
      <c r="R344">
        <v>3.3726284574662202E-3</v>
      </c>
      <c r="T344" s="68">
        <v>37256</v>
      </c>
      <c r="U344" s="69">
        <v>0.99605999999999995</v>
      </c>
      <c r="V344" s="70">
        <v>-3.9400000000000546E-3</v>
      </c>
      <c r="W344" s="70"/>
      <c r="Y344" s="2">
        <v>39232</v>
      </c>
      <c r="Z344">
        <v>12.83</v>
      </c>
    </row>
    <row r="345" spans="2:26" x14ac:dyDescent="0.25">
      <c r="B345" s="2">
        <v>39233</v>
      </c>
      <c r="C345">
        <v>1530.62</v>
      </c>
      <c r="D345" s="2"/>
      <c r="E345" s="2">
        <v>39216</v>
      </c>
      <c r="F345">
        <v>4.6829999999999998</v>
      </c>
      <c r="G345" s="67">
        <v>99.609750000000005</v>
      </c>
      <c r="H345" s="92">
        <v>4.3503104197428755E-5</v>
      </c>
      <c r="I345" s="7"/>
      <c r="J345" s="2">
        <v>39216</v>
      </c>
      <c r="K345">
        <v>4.8140000000000001</v>
      </c>
      <c r="L345" s="67">
        <v>98.796499999999995</v>
      </c>
      <c r="M345" s="92">
        <v>-2.2774086126386983E-5</v>
      </c>
      <c r="P345" s="2">
        <v>39233</v>
      </c>
      <c r="Q345">
        <v>961.1</v>
      </c>
      <c r="R345">
        <v>1.6650363186032635E-4</v>
      </c>
      <c r="T345" s="68">
        <v>37258</v>
      </c>
      <c r="U345" s="69">
        <v>1.0035099999999999</v>
      </c>
      <c r="V345" s="70">
        <v>3.5099999999999021E-3</v>
      </c>
      <c r="W345" s="70"/>
      <c r="Y345" s="2">
        <v>39233</v>
      </c>
      <c r="Z345">
        <v>13.05</v>
      </c>
    </row>
    <row r="346" spans="2:26" x14ac:dyDescent="0.25">
      <c r="B346" s="2">
        <v>39234</v>
      </c>
      <c r="C346">
        <v>1536.34</v>
      </c>
      <c r="D346" s="2"/>
      <c r="E346" s="2">
        <v>39217</v>
      </c>
      <c r="F346">
        <v>4.6310000000000002</v>
      </c>
      <c r="G346" s="67">
        <v>99.614083333333326</v>
      </c>
      <c r="H346" s="92">
        <v>9.2021794106944554E-6</v>
      </c>
      <c r="I346" s="7"/>
      <c r="J346" s="2">
        <v>39217</v>
      </c>
      <c r="K346">
        <v>4.8230000000000004</v>
      </c>
      <c r="L346" s="67">
        <v>98.794250000000005</v>
      </c>
      <c r="M346" s="92">
        <v>2.2521553632937064E-4</v>
      </c>
      <c r="P346" s="2">
        <v>39234</v>
      </c>
      <c r="Q346">
        <v>962.56</v>
      </c>
      <c r="R346">
        <v>1.5190927062740389E-3</v>
      </c>
      <c r="T346" s="68">
        <v>37259</v>
      </c>
      <c r="U346" s="69">
        <v>1.0049699999999999</v>
      </c>
      <c r="V346" s="70">
        <v>4.9699999999999189E-3</v>
      </c>
      <c r="W346" s="70"/>
      <c r="Y346" s="2">
        <v>39234</v>
      </c>
      <c r="Z346">
        <v>12.78</v>
      </c>
    </row>
    <row r="347" spans="2:26" x14ac:dyDescent="0.25">
      <c r="B347" s="2">
        <v>39237</v>
      </c>
      <c r="C347">
        <v>1539.18</v>
      </c>
      <c r="D347" s="2"/>
      <c r="E347" s="2">
        <v>39218</v>
      </c>
      <c r="F347">
        <v>4.62</v>
      </c>
      <c r="G347" s="67">
        <v>99.614999999999995</v>
      </c>
      <c r="H347" s="92">
        <v>-1.2297344777389974E-4</v>
      </c>
      <c r="I347" s="7"/>
      <c r="J347" s="2">
        <v>39218</v>
      </c>
      <c r="K347">
        <v>4.734</v>
      </c>
      <c r="L347" s="67">
        <v>98.816500000000005</v>
      </c>
      <c r="M347" s="92">
        <v>-1.3155697682076806E-4</v>
      </c>
      <c r="P347" s="2">
        <v>39237</v>
      </c>
      <c r="Q347">
        <v>963.58</v>
      </c>
      <c r="R347">
        <v>1.0596742021278249E-3</v>
      </c>
      <c r="T347" s="68">
        <v>37260</v>
      </c>
      <c r="U347" s="69">
        <v>1.0024500000000001</v>
      </c>
      <c r="V347" s="70">
        <v>2.4500000000000632E-3</v>
      </c>
      <c r="W347" s="70"/>
      <c r="Y347" s="2">
        <v>39237</v>
      </c>
      <c r="Z347">
        <v>13.29</v>
      </c>
    </row>
    <row r="348" spans="2:26" x14ac:dyDescent="0.25">
      <c r="B348" s="2">
        <v>39238</v>
      </c>
      <c r="C348">
        <v>1530.95</v>
      </c>
      <c r="D348" s="2"/>
      <c r="E348" s="2">
        <v>39219</v>
      </c>
      <c r="F348">
        <v>4.7670000000000003</v>
      </c>
      <c r="G348" s="67">
        <v>99.60275</v>
      </c>
      <c r="H348" s="92">
        <v>1.0039883437062969E-5</v>
      </c>
      <c r="I348" s="7"/>
      <c r="J348" s="2">
        <v>39219</v>
      </c>
      <c r="K348">
        <v>4.7859999999999996</v>
      </c>
      <c r="L348" s="67">
        <v>98.8035</v>
      </c>
      <c r="M348" s="92">
        <v>-4.5544945270092896E-5</v>
      </c>
      <c r="P348" s="2">
        <v>39238</v>
      </c>
      <c r="Q348">
        <v>962.98</v>
      </c>
      <c r="R348">
        <v>-6.2267793021852924E-4</v>
      </c>
      <c r="T348" s="68">
        <v>37263</v>
      </c>
      <c r="U348" s="69">
        <v>0.99856999999999996</v>
      </c>
      <c r="V348" s="70">
        <v>-1.4300000000000423E-3</v>
      </c>
      <c r="W348" s="70"/>
      <c r="Y348" s="2">
        <v>39238</v>
      </c>
      <c r="Z348">
        <v>13.63</v>
      </c>
    </row>
    <row r="349" spans="2:26" x14ac:dyDescent="0.25">
      <c r="B349" s="2">
        <v>39239</v>
      </c>
      <c r="C349">
        <v>1517.38</v>
      </c>
      <c r="D349" s="2"/>
      <c r="E349" s="2">
        <v>39220</v>
      </c>
      <c r="F349">
        <v>4.7549999999999999</v>
      </c>
      <c r="G349" s="67">
        <v>99.603750000000005</v>
      </c>
      <c r="H349" s="92">
        <v>-5.9402047279166759E-5</v>
      </c>
      <c r="I349" s="7"/>
      <c r="J349" s="2">
        <v>39220</v>
      </c>
      <c r="K349">
        <v>4.8040000000000003</v>
      </c>
      <c r="L349" s="67">
        <v>98.799000000000007</v>
      </c>
      <c r="M349" s="92">
        <v>-7.844208949481235E-5</v>
      </c>
      <c r="P349" s="2">
        <v>39239</v>
      </c>
      <c r="Q349">
        <v>960.16</v>
      </c>
      <c r="R349">
        <v>-2.9284097281356836E-3</v>
      </c>
      <c r="T349" s="68">
        <v>37264</v>
      </c>
      <c r="U349" s="69">
        <v>0.99866999999999995</v>
      </c>
      <c r="V349" s="70">
        <v>-1.3300000000000534E-3</v>
      </c>
      <c r="W349" s="70"/>
      <c r="Y349" s="2">
        <v>39239</v>
      </c>
      <c r="Z349">
        <v>14.87</v>
      </c>
    </row>
    <row r="350" spans="2:26" x14ac:dyDescent="0.25">
      <c r="B350" s="2">
        <v>39240</v>
      </c>
      <c r="C350">
        <v>1490.72</v>
      </c>
      <c r="D350" s="2"/>
      <c r="E350" s="2">
        <v>39223</v>
      </c>
      <c r="F350">
        <v>4.8259999999999996</v>
      </c>
      <c r="G350" s="67">
        <v>99.597833333333327</v>
      </c>
      <c r="H350" s="92">
        <v>-5.8568877836950861E-5</v>
      </c>
      <c r="I350" s="7"/>
      <c r="J350" s="2">
        <v>39223</v>
      </c>
      <c r="K350">
        <v>4.835</v>
      </c>
      <c r="L350" s="67">
        <v>98.791250000000005</v>
      </c>
      <c r="M350" s="92">
        <v>-2.5305884883697338E-5</v>
      </c>
      <c r="P350" s="2">
        <v>39240</v>
      </c>
      <c r="Q350">
        <v>949.94</v>
      </c>
      <c r="R350">
        <v>-1.0644059323446031E-2</v>
      </c>
      <c r="T350" s="68">
        <v>37265</v>
      </c>
      <c r="U350" s="69">
        <v>0.99770000000000003</v>
      </c>
      <c r="V350" s="70">
        <v>-2.2999999999999687E-3</v>
      </c>
      <c r="W350" s="70"/>
      <c r="Y350" s="2">
        <v>39240</v>
      </c>
      <c r="Z350">
        <v>17.059999999999999</v>
      </c>
    </row>
    <row r="351" spans="2:26" x14ac:dyDescent="0.25">
      <c r="B351" s="2">
        <v>39241</v>
      </c>
      <c r="C351">
        <v>1507.67</v>
      </c>
      <c r="D351" s="2"/>
      <c r="E351" s="2">
        <v>39224</v>
      </c>
      <c r="F351">
        <v>4.8959999999999999</v>
      </c>
      <c r="G351" s="67">
        <v>99.591999999999999</v>
      </c>
      <c r="H351" s="92">
        <v>2.5939165127164543E-5</v>
      </c>
      <c r="I351" s="7"/>
      <c r="J351" s="2">
        <v>39224</v>
      </c>
      <c r="K351">
        <v>4.8449999999999998</v>
      </c>
      <c r="L351" s="67">
        <v>98.788749999999993</v>
      </c>
      <c r="M351" s="92">
        <v>-1.1387936379381181E-4</v>
      </c>
      <c r="P351" s="2">
        <v>39241</v>
      </c>
      <c r="Q351">
        <v>958.31</v>
      </c>
      <c r="R351">
        <v>8.8110828052296863E-3</v>
      </c>
      <c r="T351" s="68">
        <v>37266</v>
      </c>
      <c r="U351" s="69">
        <v>1.0025500000000001</v>
      </c>
      <c r="V351" s="70">
        <v>2.5500000000000522E-3</v>
      </c>
      <c r="W351" s="70"/>
      <c r="Y351" s="2">
        <v>39241</v>
      </c>
      <c r="Z351">
        <v>14.84</v>
      </c>
    </row>
    <row r="352" spans="2:26" x14ac:dyDescent="0.25">
      <c r="B352" s="2">
        <v>39244</v>
      </c>
      <c r="C352">
        <v>1509.12</v>
      </c>
      <c r="D352" s="2"/>
      <c r="E352" s="2">
        <v>39225</v>
      </c>
      <c r="F352">
        <v>4.8650000000000002</v>
      </c>
      <c r="G352" s="67">
        <v>99.594583333333333</v>
      </c>
      <c r="H352" s="92">
        <v>-8.8692909169241219E-5</v>
      </c>
      <c r="I352" s="7"/>
      <c r="J352" s="2">
        <v>39225</v>
      </c>
      <c r="K352">
        <v>4.8899999999999997</v>
      </c>
      <c r="L352" s="67">
        <v>98.777500000000003</v>
      </c>
      <c r="M352" s="92">
        <v>2.5309407505336168E-6</v>
      </c>
      <c r="P352" s="2">
        <v>39244</v>
      </c>
      <c r="Q352">
        <v>960.13</v>
      </c>
      <c r="R352">
        <v>1.899176675606018E-3</v>
      </c>
      <c r="T352" s="68">
        <v>37267</v>
      </c>
      <c r="U352" s="69">
        <v>0.99372000000000005</v>
      </c>
      <c r="V352" s="70">
        <v>-6.2799999999999523E-3</v>
      </c>
      <c r="W352" s="70"/>
      <c r="Y352" s="2">
        <v>39244</v>
      </c>
      <c r="Z352">
        <v>14.71</v>
      </c>
    </row>
    <row r="353" spans="2:26" x14ac:dyDescent="0.25">
      <c r="B353" s="2">
        <v>39245</v>
      </c>
      <c r="C353">
        <v>1493</v>
      </c>
      <c r="D353" s="2"/>
      <c r="E353" s="2">
        <v>39226</v>
      </c>
      <c r="F353">
        <v>4.9710000000000001</v>
      </c>
      <c r="G353" s="67">
        <v>99.585750000000004</v>
      </c>
      <c r="H353" s="92">
        <v>1.08783970931281E-5</v>
      </c>
      <c r="I353" s="7"/>
      <c r="J353" s="2">
        <v>39226</v>
      </c>
      <c r="K353">
        <v>4.8890000000000002</v>
      </c>
      <c r="L353" s="67">
        <v>98.777749999999997</v>
      </c>
      <c r="M353" s="92">
        <v>5.8211489935899863E-5</v>
      </c>
      <c r="P353" s="2">
        <v>39245</v>
      </c>
      <c r="Q353">
        <v>953.01</v>
      </c>
      <c r="R353">
        <v>-7.4156624623749057E-3</v>
      </c>
      <c r="T353" s="68">
        <v>37270</v>
      </c>
      <c r="U353" s="69">
        <v>0.99590000000000001</v>
      </c>
      <c r="V353" s="70">
        <v>-4.0999999999999925E-3</v>
      </c>
      <c r="W353" s="70"/>
      <c r="Y353" s="2">
        <v>39245</v>
      </c>
      <c r="Z353">
        <v>16.670000000000002</v>
      </c>
    </row>
    <row r="354" spans="2:26" x14ac:dyDescent="0.25">
      <c r="B354" s="2">
        <v>39246</v>
      </c>
      <c r="C354">
        <v>1515.67</v>
      </c>
      <c r="D354" s="2"/>
      <c r="E354" s="2">
        <v>39227</v>
      </c>
      <c r="F354">
        <v>4.9580000000000002</v>
      </c>
      <c r="G354" s="67">
        <v>99.586833333333331</v>
      </c>
      <c r="H354" s="92">
        <v>8.3679067341968505E-7</v>
      </c>
      <c r="I354" s="7"/>
      <c r="J354" s="2">
        <v>39227</v>
      </c>
      <c r="K354">
        <v>4.8659999999999997</v>
      </c>
      <c r="L354" s="67">
        <v>98.783500000000004</v>
      </c>
      <c r="M354" s="92">
        <v>2.5307870241686459E-6</v>
      </c>
      <c r="P354" s="2">
        <v>39246</v>
      </c>
      <c r="Q354">
        <v>963.69</v>
      </c>
      <c r="R354">
        <v>1.120659804199331E-2</v>
      </c>
      <c r="T354" s="68">
        <v>37271</v>
      </c>
      <c r="U354" s="69">
        <v>1.00661</v>
      </c>
      <c r="V354" s="70">
        <v>6.6100000000000048E-3</v>
      </c>
      <c r="W354" s="70"/>
      <c r="Y354" s="2">
        <v>39246</v>
      </c>
      <c r="Z354">
        <v>14.73</v>
      </c>
    </row>
    <row r="355" spans="2:26" x14ac:dyDescent="0.25">
      <c r="B355" s="2">
        <v>39247</v>
      </c>
      <c r="C355">
        <v>1522.97</v>
      </c>
      <c r="D355" s="2"/>
      <c r="E355" s="2">
        <v>39230</v>
      </c>
      <c r="F355">
        <v>4.9569999999999999</v>
      </c>
      <c r="G355" s="67">
        <v>99.586916666666667</v>
      </c>
      <c r="H355" s="92">
        <v>2.5940489170706016E-5</v>
      </c>
      <c r="I355" s="7"/>
      <c r="J355" s="2">
        <v>39230</v>
      </c>
      <c r="K355">
        <v>4.8650000000000002</v>
      </c>
      <c r="L355" s="67">
        <v>98.783749999999998</v>
      </c>
      <c r="M355" s="92">
        <v>1.5690839839543891E-4</v>
      </c>
      <c r="P355" s="2">
        <v>39247</v>
      </c>
      <c r="Q355">
        <v>966.96</v>
      </c>
      <c r="R355">
        <v>3.3932073592131129E-3</v>
      </c>
      <c r="T355" s="68">
        <v>37272</v>
      </c>
      <c r="U355" s="69">
        <v>0.98402999999999996</v>
      </c>
      <c r="V355" s="70">
        <v>-1.597000000000004E-2</v>
      </c>
      <c r="W355" s="70"/>
      <c r="Y355" s="2">
        <v>39247</v>
      </c>
      <c r="Z355">
        <v>13.64</v>
      </c>
    </row>
    <row r="356" spans="2:26" x14ac:dyDescent="0.25">
      <c r="B356" s="2">
        <v>39248</v>
      </c>
      <c r="C356">
        <v>1532.91</v>
      </c>
      <c r="D356" s="2"/>
      <c r="E356" s="2">
        <v>39231</v>
      </c>
      <c r="F356">
        <v>4.9260000000000002</v>
      </c>
      <c r="G356" s="67">
        <v>99.589500000000001</v>
      </c>
      <c r="H356" s="92">
        <v>2.5103048012065088E-5</v>
      </c>
      <c r="I356" s="7"/>
      <c r="J356" s="2">
        <v>39231</v>
      </c>
      <c r="K356">
        <v>4.8029999999999999</v>
      </c>
      <c r="L356" s="67">
        <v>98.799250000000001</v>
      </c>
      <c r="M356" s="92">
        <v>-8.350265816803315E-5</v>
      </c>
      <c r="P356" s="2">
        <v>39248</v>
      </c>
      <c r="Q356">
        <v>954.16</v>
      </c>
      <c r="R356">
        <v>-1.3237362455530755E-2</v>
      </c>
      <c r="T356" s="68">
        <v>37273</v>
      </c>
      <c r="U356" s="69">
        <v>1.00369</v>
      </c>
      <c r="V356" s="70">
        <v>3.6899999999999711E-3</v>
      </c>
      <c r="W356" s="70"/>
      <c r="Y356" s="2">
        <v>39248</v>
      </c>
      <c r="Z356">
        <v>13.94</v>
      </c>
    </row>
    <row r="357" spans="2:26" x14ac:dyDescent="0.25">
      <c r="B357" s="2">
        <v>39251</v>
      </c>
      <c r="C357">
        <v>1531.05</v>
      </c>
      <c r="D357" s="2"/>
      <c r="E357" s="2">
        <v>39232</v>
      </c>
      <c r="F357">
        <v>4.8959999999999999</v>
      </c>
      <c r="G357" s="67">
        <v>99.591999999999999</v>
      </c>
      <c r="H357" s="92">
        <v>4.3510857632433897E-5</v>
      </c>
      <c r="I357" s="7"/>
      <c r="J357" s="2">
        <v>39232</v>
      </c>
      <c r="K357">
        <v>4.8360000000000003</v>
      </c>
      <c r="L357" s="67">
        <v>98.790999999999997</v>
      </c>
      <c r="M357" s="92">
        <v>2.5305948922471622E-4</v>
      </c>
      <c r="P357" s="2">
        <v>39251</v>
      </c>
      <c r="Q357">
        <v>953.99</v>
      </c>
      <c r="R357">
        <v>-1.7816718370078366E-4</v>
      </c>
      <c r="T357" s="68">
        <v>37274</v>
      </c>
      <c r="U357" s="69">
        <v>1.00193</v>
      </c>
      <c r="V357" s="70">
        <v>1.9299999999999873E-3</v>
      </c>
      <c r="W357" s="70"/>
      <c r="Y357" s="2">
        <v>39251</v>
      </c>
      <c r="Z357">
        <v>13.42</v>
      </c>
    </row>
    <row r="358" spans="2:26" x14ac:dyDescent="0.25">
      <c r="B358" s="2">
        <v>39252</v>
      </c>
      <c r="C358">
        <v>1533.7</v>
      </c>
      <c r="D358" s="2"/>
      <c r="E358" s="2">
        <v>39233</v>
      </c>
      <c r="F358">
        <v>4.8440000000000003</v>
      </c>
      <c r="G358" s="67">
        <v>99.596333333333334</v>
      </c>
      <c r="H358" s="92">
        <v>4.0162121095477232E-5</v>
      </c>
      <c r="I358" s="7"/>
      <c r="J358" s="2">
        <v>39233</v>
      </c>
      <c r="K358">
        <v>4.7359999999999998</v>
      </c>
      <c r="L358" s="67">
        <v>98.816000000000003</v>
      </c>
      <c r="M358" s="92">
        <v>-1.264977331606465E-4</v>
      </c>
      <c r="P358" s="2">
        <v>39252</v>
      </c>
      <c r="Q358">
        <v>953.74</v>
      </c>
      <c r="R358">
        <v>-2.6205725426886595E-4</v>
      </c>
      <c r="T358" s="68">
        <v>37278</v>
      </c>
      <c r="U358" s="69">
        <v>0.99870999999999999</v>
      </c>
      <c r="V358" s="70">
        <v>-1.2900000000000134E-3</v>
      </c>
      <c r="W358" s="70"/>
      <c r="Y358" s="2">
        <v>39252</v>
      </c>
      <c r="Z358">
        <v>12.85</v>
      </c>
    </row>
    <row r="359" spans="2:26" x14ac:dyDescent="0.25">
      <c r="B359" s="2">
        <v>39253</v>
      </c>
      <c r="C359">
        <v>1512.84</v>
      </c>
      <c r="D359" s="2"/>
      <c r="E359" s="2">
        <v>39234</v>
      </c>
      <c r="F359">
        <v>4.7960000000000003</v>
      </c>
      <c r="G359" s="67">
        <v>99.600333333333339</v>
      </c>
      <c r="H359" s="92">
        <v>3.5140444643699809E-5</v>
      </c>
      <c r="I359" s="7"/>
      <c r="J359" s="2">
        <v>39234</v>
      </c>
      <c r="K359">
        <v>4.7859999999999996</v>
      </c>
      <c r="L359" s="67">
        <v>98.8035</v>
      </c>
      <c r="M359" s="92">
        <v>5.3135769481960082E-5</v>
      </c>
      <c r="P359" s="2">
        <v>39253</v>
      </c>
      <c r="Q359">
        <v>960.7</v>
      </c>
      <c r="R359">
        <v>7.2975863442867883E-3</v>
      </c>
      <c r="T359" s="68">
        <v>37279</v>
      </c>
      <c r="U359" s="69">
        <v>1.0035000000000001</v>
      </c>
      <c r="V359" s="70">
        <v>3.5000000000000586E-3</v>
      </c>
      <c r="W359" s="70"/>
      <c r="Y359" s="2">
        <v>39253</v>
      </c>
      <c r="Z359">
        <v>14.67</v>
      </c>
    </row>
    <row r="360" spans="2:26" x14ac:dyDescent="0.25">
      <c r="B360" s="2">
        <v>39254</v>
      </c>
      <c r="C360">
        <v>1522.19</v>
      </c>
      <c r="D360" s="2"/>
      <c r="E360" s="2">
        <v>39237</v>
      </c>
      <c r="F360">
        <v>4.7539999999999996</v>
      </c>
      <c r="G360" s="67">
        <v>99.603833333333327</v>
      </c>
      <c r="H360" s="92">
        <v>9.2031263856373613E-6</v>
      </c>
      <c r="I360" s="7"/>
      <c r="J360" s="2">
        <v>39237</v>
      </c>
      <c r="K360">
        <v>4.7649999999999997</v>
      </c>
      <c r="L360" s="67">
        <v>98.808750000000003</v>
      </c>
      <c r="M360" s="92">
        <v>-1.5433855807311936E-4</v>
      </c>
      <c r="P360" s="2">
        <v>39254</v>
      </c>
      <c r="Q360">
        <v>965.06</v>
      </c>
      <c r="R360">
        <v>4.5383574476942634E-3</v>
      </c>
      <c r="T360" s="68">
        <v>37280</v>
      </c>
      <c r="U360" s="69">
        <v>1.0042899999999999</v>
      </c>
      <c r="V360" s="70">
        <v>4.289999999999905E-3</v>
      </c>
      <c r="W360" s="70"/>
      <c r="Y360" s="2">
        <v>39254</v>
      </c>
      <c r="Z360">
        <v>14.21</v>
      </c>
    </row>
    <row r="361" spans="2:26" x14ac:dyDescent="0.25">
      <c r="B361" s="2">
        <v>39255</v>
      </c>
      <c r="C361">
        <v>1502.56</v>
      </c>
      <c r="D361" s="2"/>
      <c r="E361" s="2">
        <v>39238</v>
      </c>
      <c r="F361">
        <v>4.7430000000000003</v>
      </c>
      <c r="G361" s="67">
        <v>99.604749999999996</v>
      </c>
      <c r="H361" s="92">
        <v>-4.2668647830534923E-5</v>
      </c>
      <c r="I361" s="7"/>
      <c r="J361" s="2">
        <v>39238</v>
      </c>
      <c r="K361">
        <v>4.8259999999999996</v>
      </c>
      <c r="L361" s="67">
        <v>98.793499999999995</v>
      </c>
      <c r="M361" s="92">
        <v>9.3629641626291615E-5</v>
      </c>
      <c r="P361" s="2">
        <v>39255</v>
      </c>
      <c r="Q361">
        <v>956.91</v>
      </c>
      <c r="R361">
        <v>-8.445070772801655E-3</v>
      </c>
      <c r="T361" s="68">
        <v>37281</v>
      </c>
      <c r="U361" s="69">
        <v>1.0014099999999999</v>
      </c>
      <c r="V361" s="70">
        <v>1.4099999999999113E-3</v>
      </c>
      <c r="W361" s="70"/>
      <c r="Y361" s="2">
        <v>39255</v>
      </c>
      <c r="Z361">
        <v>15.75</v>
      </c>
    </row>
    <row r="362" spans="2:26" x14ac:dyDescent="0.25">
      <c r="B362" s="2">
        <v>39258</v>
      </c>
      <c r="C362">
        <v>1497.74</v>
      </c>
      <c r="D362" s="2"/>
      <c r="E362" s="2">
        <v>39239</v>
      </c>
      <c r="F362">
        <v>4.7940000000000005</v>
      </c>
      <c r="G362" s="67">
        <v>99.600499999999997</v>
      </c>
      <c r="H362" s="92">
        <v>1.4223489507303455E-5</v>
      </c>
      <c r="I362" s="7"/>
      <c r="J362" s="2">
        <v>39239</v>
      </c>
      <c r="K362">
        <v>4.7889999999999997</v>
      </c>
      <c r="L362" s="67">
        <v>98.802750000000003</v>
      </c>
      <c r="M362" s="92">
        <v>-2.5302939442473082E-5</v>
      </c>
      <c r="P362" s="2">
        <v>39258</v>
      </c>
      <c r="Q362">
        <v>955.05</v>
      </c>
      <c r="R362">
        <v>-1.9437564661253237E-3</v>
      </c>
      <c r="T362" s="68">
        <v>37284</v>
      </c>
      <c r="U362" s="69">
        <v>0.99917</v>
      </c>
      <c r="V362" s="70">
        <v>-8.2999999999999741E-4</v>
      </c>
      <c r="W362" s="70"/>
      <c r="Y362" s="2">
        <v>39258</v>
      </c>
      <c r="Z362">
        <v>16.649999999999999</v>
      </c>
    </row>
    <row r="363" spans="2:26" x14ac:dyDescent="0.25">
      <c r="B363" s="2">
        <v>39259</v>
      </c>
      <c r="C363">
        <v>1492.89</v>
      </c>
      <c r="D363" s="2"/>
      <c r="E363" s="2">
        <v>39240</v>
      </c>
      <c r="F363">
        <v>4.7770000000000001</v>
      </c>
      <c r="G363" s="67">
        <v>99.601916666666668</v>
      </c>
      <c r="H363" s="92">
        <v>3.5976549982885686E-5</v>
      </c>
      <c r="I363" s="7"/>
      <c r="J363" s="2">
        <v>39240</v>
      </c>
      <c r="K363">
        <v>4.7990000000000004</v>
      </c>
      <c r="L363" s="67">
        <v>98.800250000000005</v>
      </c>
      <c r="M363" s="92">
        <v>8.3501813001429781E-5</v>
      </c>
      <c r="P363" s="2">
        <v>39259</v>
      </c>
      <c r="Q363">
        <v>952.23</v>
      </c>
      <c r="R363">
        <v>-2.9527249882204121E-3</v>
      </c>
      <c r="T363" s="68">
        <v>37285</v>
      </c>
      <c r="U363" s="69">
        <v>0.98682999999999998</v>
      </c>
      <c r="V363" s="70">
        <v>-1.3170000000000015E-2</v>
      </c>
      <c r="W363" s="70"/>
      <c r="Y363" s="2">
        <v>39259</v>
      </c>
      <c r="Z363">
        <v>18.89</v>
      </c>
    </row>
    <row r="364" spans="2:26" x14ac:dyDescent="0.25">
      <c r="B364" s="2">
        <v>39260</v>
      </c>
      <c r="C364">
        <v>1506.34</v>
      </c>
      <c r="D364" s="2"/>
      <c r="E364" s="2">
        <v>39241</v>
      </c>
      <c r="F364">
        <v>4.734</v>
      </c>
      <c r="G364" s="67">
        <v>99.605500000000006</v>
      </c>
      <c r="H364" s="92">
        <v>4.2668326548200852E-5</v>
      </c>
      <c r="I364" s="7"/>
      <c r="J364" s="2">
        <v>39241</v>
      </c>
      <c r="K364">
        <v>4.766</v>
      </c>
      <c r="L364" s="67">
        <v>98.808499999999995</v>
      </c>
      <c r="M364" s="92">
        <v>1.0879630800997298E-4</v>
      </c>
      <c r="P364" s="2">
        <v>39260</v>
      </c>
      <c r="Q364">
        <v>960.7</v>
      </c>
      <c r="R364">
        <v>8.8949098432102858E-3</v>
      </c>
      <c r="T364" s="68">
        <v>37286</v>
      </c>
      <c r="U364" s="69">
        <v>1.0043500000000001</v>
      </c>
      <c r="V364" s="70">
        <v>4.350000000000076E-3</v>
      </c>
      <c r="W364" s="70"/>
      <c r="Y364" s="2">
        <v>39260</v>
      </c>
      <c r="Z364">
        <v>15.53</v>
      </c>
    </row>
    <row r="365" spans="2:26" x14ac:dyDescent="0.25">
      <c r="B365" s="2">
        <v>39261</v>
      </c>
      <c r="C365">
        <v>1505.71</v>
      </c>
      <c r="D365" s="2"/>
      <c r="E365" s="2">
        <v>39244</v>
      </c>
      <c r="F365">
        <v>4.6829999999999998</v>
      </c>
      <c r="G365" s="67">
        <v>99.609750000000005</v>
      </c>
      <c r="H365" s="92">
        <v>-7.5293834188583375E-6</v>
      </c>
      <c r="I365" s="7"/>
      <c r="J365" s="2">
        <v>39244</v>
      </c>
      <c r="K365">
        <v>4.7229999999999999</v>
      </c>
      <c r="L365" s="67">
        <v>98.819249999999997</v>
      </c>
      <c r="M365" s="92">
        <v>-2.2768843115139603E-5</v>
      </c>
      <c r="P365" s="2">
        <v>39261</v>
      </c>
      <c r="Q365">
        <v>960.44</v>
      </c>
      <c r="R365">
        <v>-2.7063599458732046E-4</v>
      </c>
      <c r="T365" s="68">
        <v>37287</v>
      </c>
      <c r="U365" s="69">
        <v>1.0055099999999999</v>
      </c>
      <c r="V365" s="70">
        <v>5.5099999999999039E-3</v>
      </c>
      <c r="W365" s="70"/>
      <c r="Y365" s="2">
        <v>39261</v>
      </c>
      <c r="Z365">
        <v>15.54</v>
      </c>
    </row>
    <row r="366" spans="2:26" x14ac:dyDescent="0.25">
      <c r="B366" s="2">
        <v>39262</v>
      </c>
      <c r="C366">
        <v>1503.35</v>
      </c>
      <c r="D366" s="2"/>
      <c r="E366" s="2">
        <v>39245</v>
      </c>
      <c r="F366">
        <v>4.6920000000000002</v>
      </c>
      <c r="G366" s="67">
        <v>99.608999999999995</v>
      </c>
      <c r="H366" s="92">
        <v>1.1126839274888667E-4</v>
      </c>
      <c r="I366" s="7"/>
      <c r="J366" s="2">
        <v>39245</v>
      </c>
      <c r="K366">
        <v>4.7320000000000002</v>
      </c>
      <c r="L366" s="67">
        <v>98.816999999999993</v>
      </c>
      <c r="M366" s="92">
        <v>2.2516368641034568E-4</v>
      </c>
      <c r="P366" s="2">
        <v>39262</v>
      </c>
      <c r="Q366">
        <v>958.9</v>
      </c>
      <c r="R366">
        <v>-1.6034317604431969E-3</v>
      </c>
      <c r="T366" s="68">
        <v>37288</v>
      </c>
      <c r="U366" s="69">
        <v>0.997</v>
      </c>
      <c r="V366" s="70">
        <v>-3.0000000000000027E-3</v>
      </c>
      <c r="W366" s="70"/>
      <c r="Y366" s="2">
        <v>39262</v>
      </c>
      <c r="Z366">
        <v>16.23</v>
      </c>
    </row>
    <row r="367" spans="2:26" x14ac:dyDescent="0.25">
      <c r="B367" s="2">
        <v>39265</v>
      </c>
      <c r="C367">
        <v>1519.43</v>
      </c>
      <c r="D367" s="2"/>
      <c r="E367" s="2">
        <v>39246</v>
      </c>
      <c r="F367">
        <v>4.5590000000000002</v>
      </c>
      <c r="G367" s="67">
        <v>99.620083333333326</v>
      </c>
      <c r="H367" s="92">
        <v>5.6882773804778353E-5</v>
      </c>
      <c r="I367" s="7"/>
      <c r="J367" s="2">
        <v>39246</v>
      </c>
      <c r="K367">
        <v>4.6429999999999998</v>
      </c>
      <c r="L367" s="67">
        <v>98.839250000000007</v>
      </c>
      <c r="M367" s="92">
        <v>2.782295494951903E-5</v>
      </c>
      <c r="P367" s="2">
        <v>39265</v>
      </c>
      <c r="Q367">
        <v>967.63</v>
      </c>
      <c r="R367">
        <v>9.1041818750652315E-3</v>
      </c>
      <c r="T367" s="68">
        <v>37291</v>
      </c>
      <c r="U367" s="69">
        <v>0.99339</v>
      </c>
      <c r="V367" s="70">
        <v>-6.6100000000000048E-3</v>
      </c>
      <c r="W367" s="70"/>
      <c r="Y367" s="2">
        <v>39265</v>
      </c>
      <c r="Z367">
        <v>15.4</v>
      </c>
    </row>
    <row r="368" spans="2:26" x14ac:dyDescent="0.25">
      <c r="B368" s="2">
        <v>39266</v>
      </c>
      <c r="C368">
        <v>1524.87</v>
      </c>
      <c r="D368" s="2"/>
      <c r="E368" s="2">
        <v>39247</v>
      </c>
      <c r="F368">
        <v>4.4909999999999997</v>
      </c>
      <c r="G368" s="67">
        <v>99.625749999999996</v>
      </c>
      <c r="H368" s="92">
        <v>5.2697219343533774E-5</v>
      </c>
      <c r="I368" s="7"/>
      <c r="J368" s="2">
        <v>39247</v>
      </c>
      <c r="K368">
        <v>4.6319999999999997</v>
      </c>
      <c r="L368" s="67">
        <v>98.841999999999999</v>
      </c>
      <c r="M368" s="92">
        <v>2.1498957932863938E-4</v>
      </c>
      <c r="P368" s="2">
        <v>39266</v>
      </c>
      <c r="Q368">
        <v>970.26</v>
      </c>
      <c r="R368">
        <v>2.7179810464743603E-3</v>
      </c>
      <c r="T368" s="68">
        <v>37292</v>
      </c>
      <c r="U368" s="69">
        <v>0.99839</v>
      </c>
      <c r="V368" s="70">
        <v>-1.6100000000000003E-3</v>
      </c>
      <c r="W368" s="70"/>
      <c r="Y368" s="2">
        <v>39266</v>
      </c>
      <c r="Z368">
        <v>14.92</v>
      </c>
    </row>
    <row r="369" spans="2:26" x14ac:dyDescent="0.25">
      <c r="B369" s="2">
        <v>39268</v>
      </c>
      <c r="C369">
        <v>1525.4</v>
      </c>
      <c r="D369" s="2"/>
      <c r="E369" s="2">
        <v>39248</v>
      </c>
      <c r="F369">
        <v>4.4279999999999999</v>
      </c>
      <c r="G369" s="67">
        <v>99.631</v>
      </c>
      <c r="H369" s="92">
        <v>8.3641972210557469E-6</v>
      </c>
      <c r="I369" s="7"/>
      <c r="J369" s="2">
        <v>39248</v>
      </c>
      <c r="K369">
        <v>4.5469999999999997</v>
      </c>
      <c r="L369" s="67">
        <v>98.863249999999994</v>
      </c>
      <c r="M369" s="92">
        <v>5.3103655807351657E-5</v>
      </c>
      <c r="P369" s="2">
        <v>39268</v>
      </c>
      <c r="Q369">
        <v>971.1</v>
      </c>
      <c r="R369">
        <v>8.6574732545918742E-4</v>
      </c>
      <c r="T369" s="68">
        <v>37293</v>
      </c>
      <c r="U369" s="69">
        <v>0.99643999999999999</v>
      </c>
      <c r="V369" s="70">
        <v>-3.5600000000000076E-3</v>
      </c>
      <c r="W369" s="70"/>
      <c r="Y369" s="2">
        <v>39268</v>
      </c>
      <c r="Z369">
        <v>15.48</v>
      </c>
    </row>
    <row r="370" spans="2:26" x14ac:dyDescent="0.25">
      <c r="B370" s="2">
        <v>39269</v>
      </c>
      <c r="C370">
        <v>1530.44</v>
      </c>
      <c r="D370" s="2"/>
      <c r="E370" s="2">
        <v>39251</v>
      </c>
      <c r="F370">
        <v>4.4180000000000001</v>
      </c>
      <c r="G370" s="67">
        <v>99.631833333333333</v>
      </c>
      <c r="H370" s="92">
        <v>-7.5277145356045239E-6</v>
      </c>
      <c r="I370" s="7"/>
      <c r="J370" s="2">
        <v>39251</v>
      </c>
      <c r="K370">
        <v>4.5259999999999998</v>
      </c>
      <c r="L370" s="67">
        <v>98.868499999999997</v>
      </c>
      <c r="M370" s="92">
        <v>-3.8940613036508864E-4</v>
      </c>
      <c r="P370" s="2">
        <v>39269</v>
      </c>
      <c r="Q370">
        <v>973.51</v>
      </c>
      <c r="R370">
        <v>2.4817217588302132E-3</v>
      </c>
      <c r="T370" s="68">
        <v>37294</v>
      </c>
      <c r="U370" s="69">
        <v>0.99948999999999999</v>
      </c>
      <c r="V370" s="70">
        <v>-5.1000000000001044E-4</v>
      </c>
      <c r="W370" s="70"/>
      <c r="Y370" s="2">
        <v>39269</v>
      </c>
      <c r="Z370">
        <v>14.72</v>
      </c>
    </row>
    <row r="371" spans="2:26" x14ac:dyDescent="0.25">
      <c r="B371" s="2">
        <v>39272</v>
      </c>
      <c r="C371">
        <v>1531.85</v>
      </c>
      <c r="D371" s="2"/>
      <c r="E371" s="2">
        <v>39252</v>
      </c>
      <c r="F371">
        <v>4.4269999999999996</v>
      </c>
      <c r="G371" s="67">
        <v>99.631083333333336</v>
      </c>
      <c r="H371" s="92">
        <v>6.8586359845967948E-5</v>
      </c>
      <c r="I371" s="7"/>
      <c r="J371" s="2">
        <v>39252</v>
      </c>
      <c r="K371">
        <v>4.68</v>
      </c>
      <c r="L371" s="67">
        <v>98.83</v>
      </c>
      <c r="M371" s="92">
        <v>-1.1636142871596089E-4</v>
      </c>
      <c r="P371" s="2">
        <v>39272</v>
      </c>
      <c r="Q371">
        <v>974.82</v>
      </c>
      <c r="R371">
        <v>1.3456461669629771E-3</v>
      </c>
      <c r="T371" s="68">
        <v>37295</v>
      </c>
      <c r="U371" s="69">
        <v>1.0067299999999999</v>
      </c>
      <c r="V371" s="70">
        <v>6.7299999999999027E-3</v>
      </c>
      <c r="W371" s="70"/>
      <c r="Y371" s="2">
        <v>39272</v>
      </c>
      <c r="Z371">
        <v>15.16</v>
      </c>
    </row>
    <row r="372" spans="2:26" x14ac:dyDescent="0.25">
      <c r="B372" s="2">
        <v>39273</v>
      </c>
      <c r="C372">
        <v>1510.12</v>
      </c>
      <c r="D372" s="2"/>
      <c r="E372" s="2">
        <v>39253</v>
      </c>
      <c r="F372">
        <v>4.3449999999999998</v>
      </c>
      <c r="G372" s="67">
        <v>99.637916666666669</v>
      </c>
      <c r="H372" s="92">
        <v>1.5054509871159638E-4</v>
      </c>
      <c r="I372" s="7"/>
      <c r="J372" s="2">
        <v>39253</v>
      </c>
      <c r="K372">
        <v>4.726</v>
      </c>
      <c r="L372" s="67">
        <v>98.8185</v>
      </c>
      <c r="M372" s="92">
        <v>7.8426610401916008E-5</v>
      </c>
      <c r="P372" s="2">
        <v>39273</v>
      </c>
      <c r="Q372">
        <v>965.39</v>
      </c>
      <c r="R372">
        <v>-9.6735807636282312E-3</v>
      </c>
      <c r="T372" s="68">
        <v>37298</v>
      </c>
      <c r="U372" s="69">
        <v>1.0049699999999999</v>
      </c>
      <c r="V372" s="70">
        <v>4.9699999999999189E-3</v>
      </c>
      <c r="W372" s="70"/>
      <c r="Y372" s="2">
        <v>39273</v>
      </c>
      <c r="Z372">
        <v>17.57</v>
      </c>
    </row>
    <row r="373" spans="2:26" x14ac:dyDescent="0.25">
      <c r="B373" s="2">
        <v>39274</v>
      </c>
      <c r="C373">
        <v>1518.76</v>
      </c>
      <c r="D373" s="2"/>
      <c r="E373" s="2">
        <v>39254</v>
      </c>
      <c r="F373">
        <v>4.165</v>
      </c>
      <c r="G373" s="67">
        <v>99.65291666666667</v>
      </c>
      <c r="H373" s="92">
        <v>-5.8536503781958515E-5</v>
      </c>
      <c r="I373" s="7"/>
      <c r="J373" s="2">
        <v>39254</v>
      </c>
      <c r="K373">
        <v>4.6950000000000003</v>
      </c>
      <c r="L373" s="67">
        <v>98.826250000000002</v>
      </c>
      <c r="M373" s="92">
        <v>-4.8064152995852538E-5</v>
      </c>
      <c r="P373" s="2">
        <v>39274</v>
      </c>
      <c r="Q373">
        <v>970.08</v>
      </c>
      <c r="R373">
        <v>4.8581402334808566E-3</v>
      </c>
      <c r="T373" s="68">
        <v>37299</v>
      </c>
      <c r="U373" s="69">
        <v>1.0003200000000001</v>
      </c>
      <c r="V373" s="70">
        <v>3.2000000000009798E-4</v>
      </c>
      <c r="W373" s="70"/>
      <c r="Y373" s="2">
        <v>39274</v>
      </c>
      <c r="Z373">
        <v>16.64</v>
      </c>
    </row>
    <row r="374" spans="2:26" x14ac:dyDescent="0.25">
      <c r="B374" s="2">
        <v>39275</v>
      </c>
      <c r="C374">
        <v>1547.7</v>
      </c>
      <c r="D374" s="2"/>
      <c r="E374" s="2">
        <v>39255</v>
      </c>
      <c r="F374">
        <v>4.2350000000000003</v>
      </c>
      <c r="G374" s="67">
        <v>99.647083333333327</v>
      </c>
      <c r="H374" s="92">
        <v>-1.0119045130096982E-4</v>
      </c>
      <c r="I374" s="7"/>
      <c r="J374" s="2">
        <v>39255</v>
      </c>
      <c r="K374">
        <v>4.7140000000000004</v>
      </c>
      <c r="L374" s="67">
        <v>98.8215</v>
      </c>
      <c r="M374" s="92">
        <v>-1.5431864523407501E-4</v>
      </c>
      <c r="P374" s="2">
        <v>39275</v>
      </c>
      <c r="Q374">
        <v>979.35</v>
      </c>
      <c r="R374">
        <v>9.5559129143987231E-3</v>
      </c>
      <c r="T374" s="68">
        <v>37300</v>
      </c>
      <c r="U374" s="69">
        <v>1.00119</v>
      </c>
      <c r="V374" s="70">
        <v>1.1900000000000244E-3</v>
      </c>
      <c r="W374" s="70"/>
      <c r="Y374" s="2">
        <v>39275</v>
      </c>
      <c r="Z374">
        <v>15.54</v>
      </c>
    </row>
    <row r="375" spans="2:26" x14ac:dyDescent="0.25">
      <c r="B375" s="2">
        <v>39276</v>
      </c>
      <c r="C375">
        <v>1552.5</v>
      </c>
      <c r="D375" s="2"/>
      <c r="E375" s="2">
        <v>39258</v>
      </c>
      <c r="F375">
        <v>4.3559999999999999</v>
      </c>
      <c r="G375" s="67">
        <v>99.637</v>
      </c>
      <c r="H375" s="92">
        <v>-5.1018530599411527E-5</v>
      </c>
      <c r="I375" s="7"/>
      <c r="J375" s="2">
        <v>39258</v>
      </c>
      <c r="K375">
        <v>4.7750000000000004</v>
      </c>
      <c r="L375" s="67">
        <v>98.806250000000006</v>
      </c>
      <c r="M375" s="92">
        <v>-1.0373837687394083E-4</v>
      </c>
      <c r="P375" s="2">
        <v>39276</v>
      </c>
      <c r="Q375">
        <v>981.11</v>
      </c>
      <c r="R375">
        <v>1.7971103282790057E-3</v>
      </c>
      <c r="T375" s="68">
        <v>37301</v>
      </c>
      <c r="U375" s="69">
        <v>1.00038</v>
      </c>
      <c r="V375" s="70">
        <v>3.8000000000004697E-4</v>
      </c>
      <c r="W375" s="70"/>
      <c r="Y375" s="2">
        <v>39276</v>
      </c>
      <c r="Z375">
        <v>15.15</v>
      </c>
    </row>
    <row r="376" spans="2:26" x14ac:dyDescent="0.25">
      <c r="B376" s="2">
        <v>39279</v>
      </c>
      <c r="C376">
        <v>1549.52</v>
      </c>
      <c r="D376" s="2"/>
      <c r="E376" s="2">
        <v>39259</v>
      </c>
      <c r="F376">
        <v>4.4169999999999998</v>
      </c>
      <c r="G376" s="67">
        <v>99.631916666666669</v>
      </c>
      <c r="H376" s="92">
        <v>2.7267032067190833E-4</v>
      </c>
      <c r="I376" s="7"/>
      <c r="J376" s="2">
        <v>39259</v>
      </c>
      <c r="K376">
        <v>4.8159999999999998</v>
      </c>
      <c r="L376" s="67">
        <v>98.796000000000006</v>
      </c>
      <c r="M376" s="92">
        <v>9.3627272359064762E-5</v>
      </c>
      <c r="P376" s="2">
        <v>39279</v>
      </c>
      <c r="Q376">
        <v>981.95</v>
      </c>
      <c r="R376">
        <v>8.5617311004893004E-4</v>
      </c>
      <c r="T376" s="68">
        <v>37302</v>
      </c>
      <c r="U376" s="69">
        <v>1.0002899999999999</v>
      </c>
      <c r="V376" s="70">
        <v>2.8999999999990145E-4</v>
      </c>
      <c r="W376" s="70"/>
      <c r="Y376" s="2">
        <v>39279</v>
      </c>
      <c r="Z376">
        <v>15.59</v>
      </c>
    </row>
    <row r="377" spans="2:26" x14ac:dyDescent="0.25">
      <c r="B377" s="2">
        <v>39280</v>
      </c>
      <c r="C377">
        <v>1549.37</v>
      </c>
      <c r="D377" s="2"/>
      <c r="E377" s="2">
        <v>39260</v>
      </c>
      <c r="F377">
        <v>4.0910000000000002</v>
      </c>
      <c r="G377" s="67">
        <v>99.659083333333328</v>
      </c>
      <c r="H377" s="92">
        <v>6.6058537898872061E-5</v>
      </c>
      <c r="I377" s="7"/>
      <c r="J377" s="2">
        <v>39260</v>
      </c>
      <c r="K377">
        <v>4.7789999999999999</v>
      </c>
      <c r="L377" s="67">
        <v>98.805250000000001</v>
      </c>
      <c r="M377" s="92">
        <v>3.0362759063873312E-5</v>
      </c>
      <c r="P377" s="2">
        <v>39280</v>
      </c>
      <c r="Q377">
        <v>982.83</v>
      </c>
      <c r="R377">
        <v>8.9617597637348112E-4</v>
      </c>
      <c r="T377" s="68">
        <v>37306</v>
      </c>
      <c r="U377" s="69">
        <v>0.99219999999999997</v>
      </c>
      <c r="V377" s="70">
        <v>-7.8000000000000291E-3</v>
      </c>
      <c r="W377" s="70"/>
      <c r="Y377" s="2">
        <v>39280</v>
      </c>
      <c r="Z377">
        <v>15.63</v>
      </c>
    </row>
    <row r="378" spans="2:26" x14ac:dyDescent="0.25">
      <c r="B378" s="2">
        <v>39281</v>
      </c>
      <c r="C378">
        <v>1546.17</v>
      </c>
      <c r="D378" s="2"/>
      <c r="E378" s="2">
        <v>39261</v>
      </c>
      <c r="F378">
        <v>4.0119999999999996</v>
      </c>
      <c r="G378" s="67">
        <v>99.665666666666667</v>
      </c>
      <c r="H378" s="92">
        <v>-1.8645672030159766E-4</v>
      </c>
      <c r="I378" s="7"/>
      <c r="J378" s="2">
        <v>39261</v>
      </c>
      <c r="K378">
        <v>4.7670000000000003</v>
      </c>
      <c r="L378" s="67">
        <v>98.808250000000001</v>
      </c>
      <c r="M378" s="92">
        <v>-1.0120612398256679E-4</v>
      </c>
      <c r="P378" s="2">
        <v>39281</v>
      </c>
      <c r="Q378">
        <v>982.99</v>
      </c>
      <c r="R378">
        <v>1.6279519347195404E-4</v>
      </c>
      <c r="T378" s="68">
        <v>37307</v>
      </c>
      <c r="U378" s="69">
        <v>1.0036499999999999</v>
      </c>
      <c r="V378" s="70">
        <v>3.6499999999999311E-3</v>
      </c>
      <c r="W378" s="70"/>
      <c r="Y378" s="2">
        <v>39281</v>
      </c>
      <c r="Z378">
        <v>16</v>
      </c>
    </row>
    <row r="379" spans="2:26" x14ac:dyDescent="0.25">
      <c r="B379" s="2">
        <v>39282</v>
      </c>
      <c r="C379">
        <v>1553.08</v>
      </c>
      <c r="D379" s="2"/>
      <c r="E379" s="2">
        <v>39262</v>
      </c>
      <c r="F379">
        <v>4.2350000000000003</v>
      </c>
      <c r="G379" s="67">
        <v>99.647083333333327</v>
      </c>
      <c r="H379" s="92">
        <v>-1.9569062483004718E-4</v>
      </c>
      <c r="I379" s="7"/>
      <c r="J379" s="2">
        <v>39262</v>
      </c>
      <c r="K379">
        <v>4.8070000000000004</v>
      </c>
      <c r="L379" s="67">
        <v>98.798249999999996</v>
      </c>
      <c r="M379" s="92">
        <v>-1.5688536993319069E-4</v>
      </c>
      <c r="P379" s="2">
        <v>39282</v>
      </c>
      <c r="Q379">
        <v>984.42</v>
      </c>
      <c r="R379">
        <v>1.4547452161262076E-3</v>
      </c>
      <c r="T379" s="68">
        <v>37308</v>
      </c>
      <c r="U379" s="69">
        <v>0.99546999999999997</v>
      </c>
      <c r="V379" s="70">
        <v>-4.530000000000034E-3</v>
      </c>
      <c r="W379" s="70"/>
      <c r="Y379" s="2">
        <v>39282</v>
      </c>
      <c r="Z379">
        <v>15.23</v>
      </c>
    </row>
    <row r="380" spans="2:26" x14ac:dyDescent="0.25">
      <c r="B380" s="2">
        <v>39283</v>
      </c>
      <c r="C380">
        <v>1534.1</v>
      </c>
      <c r="D380" s="2"/>
      <c r="E380" s="2">
        <v>39265</v>
      </c>
      <c r="F380">
        <v>4.4690000000000003</v>
      </c>
      <c r="G380" s="67">
        <v>99.627583333333334</v>
      </c>
      <c r="H380" s="92">
        <v>-1.0957474126571665E-4</v>
      </c>
      <c r="I380" s="7"/>
      <c r="J380" s="2">
        <v>39265</v>
      </c>
      <c r="K380">
        <v>4.8689999999999998</v>
      </c>
      <c r="L380" s="67">
        <v>98.782749999999993</v>
      </c>
      <c r="M380" s="92">
        <v>-2.201801427880179E-4</v>
      </c>
      <c r="P380" s="2">
        <v>39283</v>
      </c>
      <c r="Q380">
        <v>983.3</v>
      </c>
      <c r="R380">
        <v>-1.1377257674569652E-3</v>
      </c>
      <c r="T380" s="68">
        <v>37309</v>
      </c>
      <c r="U380" s="69">
        <v>1.0056</v>
      </c>
      <c r="V380" s="70">
        <v>5.6000000000000494E-3</v>
      </c>
      <c r="W380" s="70"/>
      <c r="Y380" s="2">
        <v>39283</v>
      </c>
      <c r="Z380">
        <v>16.95</v>
      </c>
    </row>
    <row r="381" spans="2:26" x14ac:dyDescent="0.25">
      <c r="B381" s="2">
        <v>39286</v>
      </c>
      <c r="C381">
        <v>1541.57</v>
      </c>
      <c r="D381" s="2"/>
      <c r="E381" s="2">
        <v>39266</v>
      </c>
      <c r="F381">
        <v>4.5999999999999996</v>
      </c>
      <c r="G381" s="67">
        <v>99.61666666666666</v>
      </c>
      <c r="H381" s="92">
        <v>8.3654007032585298E-7</v>
      </c>
      <c r="I381" s="7"/>
      <c r="J381" s="2">
        <v>39266</v>
      </c>
      <c r="K381">
        <v>4.9559999999999995</v>
      </c>
      <c r="L381" s="67">
        <v>98.760999999999996</v>
      </c>
      <c r="M381" s="92">
        <v>2.5313635949597568E-6</v>
      </c>
      <c r="P381" s="2">
        <v>39286</v>
      </c>
      <c r="Q381">
        <v>986.76</v>
      </c>
      <c r="R381">
        <v>3.5187633479101255E-3</v>
      </c>
      <c r="T381" s="68">
        <v>37312</v>
      </c>
      <c r="U381" s="69">
        <v>1.00552</v>
      </c>
      <c r="V381" s="70">
        <v>5.5199999999999694E-3</v>
      </c>
      <c r="W381" s="70"/>
      <c r="Y381" s="2">
        <v>39286</v>
      </c>
      <c r="Z381">
        <v>16.809999999999999</v>
      </c>
    </row>
    <row r="382" spans="2:26" x14ac:dyDescent="0.25">
      <c r="B382" s="2">
        <v>39287</v>
      </c>
      <c r="C382">
        <v>1511.04</v>
      </c>
      <c r="D382" s="2"/>
      <c r="E382" s="2">
        <v>39267</v>
      </c>
      <c r="F382">
        <v>4.5990000000000002</v>
      </c>
      <c r="G382" s="67">
        <v>99.616749999999996</v>
      </c>
      <c r="H382" s="92">
        <v>-9.6202027604075369E-5</v>
      </c>
      <c r="I382" s="7"/>
      <c r="J382" s="2">
        <v>39267</v>
      </c>
      <c r="K382">
        <v>4.9550000000000001</v>
      </c>
      <c r="L382" s="67">
        <v>98.761250000000004</v>
      </c>
      <c r="M382" s="92">
        <v>3.2907643432888989E-5</v>
      </c>
      <c r="P382" s="2">
        <v>39287</v>
      </c>
      <c r="Q382">
        <v>976.16</v>
      </c>
      <c r="R382">
        <v>-1.0742227086626976E-2</v>
      </c>
      <c r="T382" s="68">
        <v>37313</v>
      </c>
      <c r="U382" s="69">
        <v>1.00048</v>
      </c>
      <c r="V382" s="70">
        <v>4.8000000000003595E-4</v>
      </c>
      <c r="W382" s="70"/>
      <c r="Y382" s="2">
        <v>39287</v>
      </c>
      <c r="Z382">
        <v>18.55</v>
      </c>
    </row>
    <row r="383" spans="2:26" x14ac:dyDescent="0.25">
      <c r="B383" s="2">
        <v>39288</v>
      </c>
      <c r="C383">
        <v>1518.09</v>
      </c>
      <c r="D383" s="2"/>
      <c r="E383" s="2">
        <v>39268</v>
      </c>
      <c r="F383">
        <v>4.7140000000000004</v>
      </c>
      <c r="G383" s="67">
        <v>99.607166666666672</v>
      </c>
      <c r="H383" s="92">
        <v>4.2667612604851968E-5</v>
      </c>
      <c r="I383" s="7"/>
      <c r="J383" s="2">
        <v>39268</v>
      </c>
      <c r="K383">
        <v>4.9420000000000002</v>
      </c>
      <c r="L383" s="67">
        <v>98.764499999999998</v>
      </c>
      <c r="M383" s="92">
        <v>0</v>
      </c>
      <c r="P383" s="2">
        <v>39288</v>
      </c>
      <c r="Q383">
        <v>979.3</v>
      </c>
      <c r="R383">
        <v>3.216685789214857E-3</v>
      </c>
      <c r="T383" s="68">
        <v>37314</v>
      </c>
      <c r="U383" s="69">
        <v>1.00064</v>
      </c>
      <c r="V383" s="70">
        <v>6.3999999999997392E-4</v>
      </c>
      <c r="W383" s="70"/>
      <c r="Y383" s="2">
        <v>39288</v>
      </c>
      <c r="Z383">
        <v>18.100000000000001</v>
      </c>
    </row>
    <row r="384" spans="2:26" x14ac:dyDescent="0.25">
      <c r="B384" s="2">
        <v>39289</v>
      </c>
      <c r="C384">
        <v>1482.66</v>
      </c>
      <c r="D384" s="2"/>
      <c r="E384" s="2">
        <v>39269</v>
      </c>
      <c r="F384">
        <v>4.6630000000000003</v>
      </c>
      <c r="G384" s="67">
        <v>99.61141666666667</v>
      </c>
      <c r="H384" s="92">
        <v>2.5934108958347579E-5</v>
      </c>
      <c r="I384" s="7"/>
      <c r="J384" s="2">
        <v>39269</v>
      </c>
      <c r="K384">
        <v>4.9420000000000002</v>
      </c>
      <c r="L384" s="67">
        <v>98.764499999999998</v>
      </c>
      <c r="M384" s="92">
        <v>5.3156751666838531E-5</v>
      </c>
      <c r="P384" s="2">
        <v>39289</v>
      </c>
      <c r="Q384">
        <v>963.12</v>
      </c>
      <c r="R384">
        <v>-1.6522005514142735E-2</v>
      </c>
      <c r="T384" s="68">
        <v>37315</v>
      </c>
      <c r="U384" s="69">
        <v>1.0010600000000001</v>
      </c>
      <c r="V384" s="70">
        <v>1.0600000000000609E-3</v>
      </c>
      <c r="W384" s="70"/>
      <c r="Y384" s="2">
        <v>39289</v>
      </c>
      <c r="Z384">
        <v>20.74</v>
      </c>
    </row>
    <row r="385" spans="2:26" x14ac:dyDescent="0.25">
      <c r="B385" s="2">
        <v>39290</v>
      </c>
      <c r="C385">
        <v>1458.95</v>
      </c>
      <c r="D385" s="2"/>
      <c r="E385" s="2">
        <v>39272</v>
      </c>
      <c r="F385">
        <v>4.6319999999999997</v>
      </c>
      <c r="G385" s="67">
        <v>99.614000000000004</v>
      </c>
      <c r="H385" s="92">
        <v>-2.5096873933372343E-5</v>
      </c>
      <c r="I385" s="7"/>
      <c r="J385" s="2">
        <v>39272</v>
      </c>
      <c r="K385">
        <v>4.9210000000000003</v>
      </c>
      <c r="L385" s="67">
        <v>98.769750000000002</v>
      </c>
      <c r="M385" s="92">
        <v>-6.3278483543927067E-5</v>
      </c>
      <c r="P385" s="2">
        <v>39290</v>
      </c>
      <c r="Q385">
        <v>947.86</v>
      </c>
      <c r="R385">
        <v>-1.5844339230833171E-2</v>
      </c>
      <c r="T385" s="68">
        <v>37316</v>
      </c>
      <c r="U385" s="69">
        <v>1.0039499999999999</v>
      </c>
      <c r="V385" s="70">
        <v>3.949999999999898E-3</v>
      </c>
      <c r="W385" s="70"/>
      <c r="Y385" s="2">
        <v>39290</v>
      </c>
      <c r="Z385">
        <v>24.17</v>
      </c>
    </row>
    <row r="386" spans="2:26" x14ac:dyDescent="0.25">
      <c r="B386" s="2">
        <v>39293</v>
      </c>
      <c r="C386">
        <v>1473.91</v>
      </c>
      <c r="D386" s="2"/>
      <c r="E386" s="2">
        <v>39273</v>
      </c>
      <c r="F386">
        <v>4.6619999999999999</v>
      </c>
      <c r="G386" s="67">
        <v>99.611500000000007</v>
      </c>
      <c r="H386" s="92">
        <v>-7.529251140780957E-6</v>
      </c>
      <c r="I386" s="7"/>
      <c r="J386" s="2">
        <v>39273</v>
      </c>
      <c r="K386">
        <v>4.9459999999999997</v>
      </c>
      <c r="L386" s="67">
        <v>98.763499999999993</v>
      </c>
      <c r="M386" s="92">
        <v>2.5312995186599352E-6</v>
      </c>
      <c r="P386" s="2">
        <v>39293</v>
      </c>
      <c r="Q386">
        <v>958.17</v>
      </c>
      <c r="R386">
        <v>1.0877133753929957E-2</v>
      </c>
      <c r="T386" s="68">
        <v>37319</v>
      </c>
      <c r="U386" s="69">
        <v>1.0064599999999999</v>
      </c>
      <c r="V386" s="70">
        <v>6.4599999999999103E-3</v>
      </c>
      <c r="W386" s="70"/>
      <c r="Y386" s="2">
        <v>39293</v>
      </c>
      <c r="Z386">
        <v>20.87</v>
      </c>
    </row>
    <row r="387" spans="2:26" x14ac:dyDescent="0.25">
      <c r="B387" s="2">
        <v>39294</v>
      </c>
      <c r="C387">
        <v>1455.27</v>
      </c>
      <c r="D387" s="2"/>
      <c r="E387" s="2">
        <v>39274</v>
      </c>
      <c r="F387">
        <v>4.6710000000000003</v>
      </c>
      <c r="G387" s="67">
        <v>99.610749999999996</v>
      </c>
      <c r="H387" s="92">
        <v>-2.9280641563933507E-5</v>
      </c>
      <c r="I387" s="7"/>
      <c r="J387" s="2">
        <v>39274</v>
      </c>
      <c r="K387">
        <v>4.9450000000000003</v>
      </c>
      <c r="L387" s="67">
        <v>98.763750000000002</v>
      </c>
      <c r="M387" s="92">
        <v>-2.5312931110854642E-5</v>
      </c>
      <c r="P387" s="2">
        <v>39294</v>
      </c>
      <c r="Q387">
        <v>946.16</v>
      </c>
      <c r="R387">
        <v>-1.2534310195476794E-2</v>
      </c>
      <c r="T387" s="68">
        <v>37320</v>
      </c>
      <c r="U387" s="69">
        <v>0.99802000000000002</v>
      </c>
      <c r="V387" s="70">
        <v>-1.9799999999999818E-3</v>
      </c>
      <c r="W387" s="70"/>
      <c r="Y387" s="2">
        <v>39294</v>
      </c>
      <c r="Z387">
        <v>23.52</v>
      </c>
    </row>
    <row r="388" spans="2:26" x14ac:dyDescent="0.25">
      <c r="B388" s="2">
        <v>39295</v>
      </c>
      <c r="C388">
        <v>1465.81</v>
      </c>
      <c r="D388" s="2"/>
      <c r="E388" s="2">
        <v>39275</v>
      </c>
      <c r="F388">
        <v>4.7059999999999995</v>
      </c>
      <c r="G388" s="67">
        <v>99.607833333333332</v>
      </c>
      <c r="H388" s="92">
        <v>1.9242127878182913E-5</v>
      </c>
      <c r="I388" s="7"/>
      <c r="J388" s="2">
        <v>39275</v>
      </c>
      <c r="K388">
        <v>4.9550000000000001</v>
      </c>
      <c r="L388" s="67">
        <v>98.761250000000004</v>
      </c>
      <c r="M388" s="92">
        <v>-2.0250857497350339E-5</v>
      </c>
      <c r="P388" s="2">
        <v>39295</v>
      </c>
      <c r="Q388">
        <v>953.99</v>
      </c>
      <c r="R388">
        <v>8.2755559313436589E-3</v>
      </c>
      <c r="T388" s="68">
        <v>37321</v>
      </c>
      <c r="U388" s="69">
        <v>1.0056799999999999</v>
      </c>
      <c r="V388" s="70">
        <v>5.6799999999999073E-3</v>
      </c>
      <c r="W388" s="70"/>
      <c r="Y388" s="2">
        <v>39295</v>
      </c>
      <c r="Z388">
        <v>23.67</v>
      </c>
    </row>
    <row r="389" spans="2:26" x14ac:dyDescent="0.25">
      <c r="B389" s="2">
        <v>39296</v>
      </c>
      <c r="C389">
        <v>1472.2</v>
      </c>
      <c r="D389" s="2"/>
      <c r="E389" s="2">
        <v>39276</v>
      </c>
      <c r="F389">
        <v>4.6829999999999998</v>
      </c>
      <c r="G389" s="67">
        <v>99.609750000000005</v>
      </c>
      <c r="H389" s="92">
        <v>-8.3659815763859058E-6</v>
      </c>
      <c r="I389" s="7"/>
      <c r="J389" s="2">
        <v>39276</v>
      </c>
      <c r="K389">
        <v>4.9630000000000001</v>
      </c>
      <c r="L389" s="67">
        <v>98.759249999999994</v>
      </c>
      <c r="M389" s="92">
        <v>8.1005070411199753E-5</v>
      </c>
      <c r="P389" s="2">
        <v>39296</v>
      </c>
      <c r="Q389">
        <v>958.63</v>
      </c>
      <c r="R389">
        <v>4.8637826392310402E-3</v>
      </c>
      <c r="T389" s="68">
        <v>37322</v>
      </c>
      <c r="U389" s="69">
        <v>0.99956999999999996</v>
      </c>
      <c r="V389" s="70">
        <v>-4.3000000000004146E-4</v>
      </c>
      <c r="W389" s="70"/>
      <c r="Y389" s="2">
        <v>39296</v>
      </c>
      <c r="Z389">
        <v>21.22</v>
      </c>
    </row>
    <row r="390" spans="2:26" x14ac:dyDescent="0.25">
      <c r="B390" s="2">
        <v>39297</v>
      </c>
      <c r="C390">
        <v>1433.06</v>
      </c>
      <c r="D390" s="2"/>
      <c r="E390" s="2">
        <v>39279</v>
      </c>
      <c r="F390">
        <v>4.6929999999999996</v>
      </c>
      <c r="G390" s="67">
        <v>99.608916666666673</v>
      </c>
      <c r="H390" s="92">
        <v>1.7568708289950052E-5</v>
      </c>
      <c r="I390" s="7"/>
      <c r="J390" s="2">
        <v>39279</v>
      </c>
      <c r="K390">
        <v>4.931</v>
      </c>
      <c r="L390" s="67">
        <v>98.767250000000004</v>
      </c>
      <c r="M390" s="92">
        <v>-9.1123322761288428E-5</v>
      </c>
      <c r="P390" s="2">
        <v>39297</v>
      </c>
      <c r="Q390">
        <v>932.86</v>
      </c>
      <c r="R390">
        <v>-2.6882113015449072E-2</v>
      </c>
      <c r="T390" s="68">
        <v>37323</v>
      </c>
      <c r="U390" s="69">
        <v>1.0026299999999999</v>
      </c>
      <c r="V390" s="70">
        <v>2.6299999999999102E-3</v>
      </c>
      <c r="W390" s="70"/>
      <c r="Y390" s="2">
        <v>39297</v>
      </c>
      <c r="Z390">
        <v>25.16</v>
      </c>
    </row>
    <row r="391" spans="2:26" x14ac:dyDescent="0.25">
      <c r="B391" s="2">
        <v>39300</v>
      </c>
      <c r="C391">
        <v>1467.67</v>
      </c>
      <c r="D391" s="2"/>
      <c r="E391" s="2">
        <v>39280</v>
      </c>
      <c r="F391">
        <v>4.6719999999999997</v>
      </c>
      <c r="G391" s="67">
        <v>99.61066666666666</v>
      </c>
      <c r="H391" s="92">
        <v>9.202495047322401E-6</v>
      </c>
      <c r="I391" s="7"/>
      <c r="J391" s="2">
        <v>39280</v>
      </c>
      <c r="K391">
        <v>4.9669999999999996</v>
      </c>
      <c r="L391" s="67">
        <v>98.758250000000004</v>
      </c>
      <c r="M391" s="92">
        <v>2.7845774909884824E-5</v>
      </c>
      <c r="P391" s="2">
        <v>39300</v>
      </c>
      <c r="Q391">
        <v>956.09</v>
      </c>
      <c r="R391">
        <v>2.4901914542375003E-2</v>
      </c>
      <c r="T391" s="68">
        <v>37326</v>
      </c>
      <c r="U391" s="69">
        <v>1.0026900000000001</v>
      </c>
      <c r="V391" s="70">
        <v>2.6900000000000812E-3</v>
      </c>
      <c r="W391" s="70"/>
      <c r="Y391" s="2">
        <v>39300</v>
      </c>
      <c r="Z391">
        <v>22.94</v>
      </c>
    </row>
    <row r="392" spans="2:26" x14ac:dyDescent="0.25">
      <c r="B392" s="2">
        <v>39301</v>
      </c>
      <c r="C392">
        <v>1476.71</v>
      </c>
      <c r="D392" s="2"/>
      <c r="E392" s="2">
        <v>39281</v>
      </c>
      <c r="F392">
        <v>4.6609999999999996</v>
      </c>
      <c r="G392" s="67">
        <v>99.611583333333328</v>
      </c>
      <c r="H392" s="92">
        <v>-6.2743707015311401E-5</v>
      </c>
      <c r="I392" s="7"/>
      <c r="J392" s="2">
        <v>39281</v>
      </c>
      <c r="K392">
        <v>4.9559999999999995</v>
      </c>
      <c r="L392" s="67">
        <v>98.760999999999996</v>
      </c>
      <c r="M392" s="92">
        <v>-5.0627271898751047E-5</v>
      </c>
      <c r="P392" s="2">
        <v>39301</v>
      </c>
      <c r="Q392">
        <v>961.63</v>
      </c>
      <c r="R392">
        <v>5.7944335784287926E-3</v>
      </c>
      <c r="T392" s="68">
        <v>37327</v>
      </c>
      <c r="U392" s="69">
        <v>0.99980000000000002</v>
      </c>
      <c r="V392" s="70">
        <v>-1.9999999999997797E-4</v>
      </c>
      <c r="W392" s="70"/>
      <c r="Y392" s="2">
        <v>39301</v>
      </c>
      <c r="Z392">
        <v>21.56</v>
      </c>
    </row>
    <row r="393" spans="2:26" x14ac:dyDescent="0.25">
      <c r="B393" s="2">
        <v>39302</v>
      </c>
      <c r="C393">
        <v>1497.49</v>
      </c>
      <c r="D393" s="2"/>
      <c r="E393" s="2">
        <v>39282</v>
      </c>
      <c r="F393">
        <v>4.7359999999999998</v>
      </c>
      <c r="G393" s="67">
        <v>99.605333333333334</v>
      </c>
      <c r="H393" s="92">
        <v>1.0039623045576818E-5</v>
      </c>
      <c r="I393" s="7"/>
      <c r="J393" s="2">
        <v>39282</v>
      </c>
      <c r="K393">
        <v>4.976</v>
      </c>
      <c r="L393" s="67">
        <v>98.756</v>
      </c>
      <c r="M393" s="92">
        <v>5.06298351488077E-6</v>
      </c>
      <c r="P393" s="2">
        <v>39302</v>
      </c>
      <c r="Q393">
        <v>974.03</v>
      </c>
      <c r="R393">
        <v>1.289477241766579E-2</v>
      </c>
      <c r="T393" s="68">
        <v>37328</v>
      </c>
      <c r="U393" s="69">
        <v>0.99531999999999998</v>
      </c>
      <c r="V393" s="70">
        <v>-4.6800000000000175E-3</v>
      </c>
      <c r="W393" s="70"/>
      <c r="Y393" s="2">
        <v>39302</v>
      </c>
      <c r="Z393">
        <v>21.45</v>
      </c>
    </row>
    <row r="394" spans="2:26" x14ac:dyDescent="0.25">
      <c r="B394" s="2">
        <v>39303</v>
      </c>
      <c r="C394">
        <v>1453.09</v>
      </c>
      <c r="D394" s="2"/>
      <c r="E394" s="2">
        <v>39283</v>
      </c>
      <c r="F394">
        <v>4.7240000000000002</v>
      </c>
      <c r="G394" s="67">
        <v>99.606333333333339</v>
      </c>
      <c r="H394" s="92">
        <v>-9.3702207691004347E-5</v>
      </c>
      <c r="I394" s="7"/>
      <c r="J394" s="2">
        <v>39283</v>
      </c>
      <c r="K394">
        <v>4.9740000000000002</v>
      </c>
      <c r="L394" s="67">
        <v>98.756500000000003</v>
      </c>
      <c r="M394" s="92">
        <v>-5.0629578812633191E-5</v>
      </c>
      <c r="P394" s="2">
        <v>39303</v>
      </c>
      <c r="Q394">
        <v>947.94</v>
      </c>
      <c r="R394">
        <v>-2.6785622619426408E-2</v>
      </c>
      <c r="T394" s="68">
        <v>37329</v>
      </c>
      <c r="U394" s="69">
        <v>1.00017</v>
      </c>
      <c r="V394" s="70">
        <v>1.7000000000000348E-4</v>
      </c>
      <c r="W394" s="70"/>
      <c r="Y394" s="2">
        <v>39303</v>
      </c>
      <c r="Z394">
        <v>26.48</v>
      </c>
    </row>
    <row r="395" spans="2:26" x14ac:dyDescent="0.25">
      <c r="B395" s="2">
        <v>39304</v>
      </c>
      <c r="C395">
        <v>1453.64</v>
      </c>
      <c r="D395" s="2"/>
      <c r="E395" s="2">
        <v>39286</v>
      </c>
      <c r="F395">
        <v>4.8360000000000003</v>
      </c>
      <c r="G395" s="67">
        <v>99.596999999999994</v>
      </c>
      <c r="H395" s="92">
        <v>-6.7773125696501957E-5</v>
      </c>
      <c r="I395" s="7"/>
      <c r="J395" s="2">
        <v>39286</v>
      </c>
      <c r="K395">
        <v>4.9939999999999998</v>
      </c>
      <c r="L395" s="67">
        <v>98.751499999999993</v>
      </c>
      <c r="M395" s="92">
        <v>-3.5442499607518663E-5</v>
      </c>
      <c r="P395" s="2">
        <v>39304</v>
      </c>
      <c r="Q395">
        <v>947.81</v>
      </c>
      <c r="R395">
        <v>-1.3713948140192667E-4</v>
      </c>
      <c r="T395" s="68">
        <v>37330</v>
      </c>
      <c r="U395" s="69">
        <v>1.0055000000000001</v>
      </c>
      <c r="V395" s="70">
        <v>5.5000000000000604E-3</v>
      </c>
      <c r="W395" s="70"/>
      <c r="Y395" s="2">
        <v>39304</v>
      </c>
      <c r="Z395">
        <v>28.3</v>
      </c>
    </row>
    <row r="396" spans="2:26" x14ac:dyDescent="0.25">
      <c r="B396" s="2">
        <v>39307</v>
      </c>
      <c r="C396">
        <v>1452.92</v>
      </c>
      <c r="D396" s="2"/>
      <c r="E396" s="2">
        <v>39287</v>
      </c>
      <c r="F396">
        <v>4.9169999999999998</v>
      </c>
      <c r="G396" s="67">
        <v>99.590249999999997</v>
      </c>
      <c r="H396" s="92">
        <v>8.367619654947589E-7</v>
      </c>
      <c r="I396" s="7"/>
      <c r="J396" s="2">
        <v>39287</v>
      </c>
      <c r="K396">
        <v>5.008</v>
      </c>
      <c r="L396" s="67">
        <v>98.748000000000005</v>
      </c>
      <c r="M396" s="92">
        <v>8.1014299023740577E-5</v>
      </c>
      <c r="P396" s="2">
        <v>39307</v>
      </c>
      <c r="Q396">
        <v>948.01</v>
      </c>
      <c r="R396">
        <v>2.1101275572110723E-4</v>
      </c>
      <c r="T396" s="68">
        <v>37333</v>
      </c>
      <c r="U396" s="69">
        <v>1.0009399999999999</v>
      </c>
      <c r="V396" s="70">
        <v>9.3999999999994088E-4</v>
      </c>
      <c r="W396" s="70"/>
      <c r="Y396" s="2">
        <v>39307</v>
      </c>
      <c r="Z396">
        <v>26.57</v>
      </c>
    </row>
    <row r="397" spans="2:26" x14ac:dyDescent="0.25">
      <c r="B397" s="2">
        <v>39308</v>
      </c>
      <c r="C397">
        <v>1426.54</v>
      </c>
      <c r="D397" s="2"/>
      <c r="E397" s="2">
        <v>39288</v>
      </c>
      <c r="F397">
        <v>4.9160000000000004</v>
      </c>
      <c r="G397" s="67">
        <v>99.590333333333334</v>
      </c>
      <c r="H397" s="92">
        <v>-5.4389482245564835E-5</v>
      </c>
      <c r="I397" s="7"/>
      <c r="J397" s="2">
        <v>39288</v>
      </c>
      <c r="K397">
        <v>4.976</v>
      </c>
      <c r="L397" s="67">
        <v>98.756</v>
      </c>
      <c r="M397" s="92">
        <v>1.5948398072018755E-4</v>
      </c>
      <c r="P397" s="2">
        <v>39308</v>
      </c>
      <c r="Q397">
        <v>930.07</v>
      </c>
      <c r="R397">
        <v>-1.8923851014229776E-2</v>
      </c>
      <c r="T397" s="68">
        <v>37334</v>
      </c>
      <c r="U397" s="69">
        <v>1.0011099999999999</v>
      </c>
      <c r="V397" s="70">
        <v>1.1099999999999444E-3</v>
      </c>
      <c r="W397" s="70"/>
      <c r="Y397" s="2">
        <v>39308</v>
      </c>
      <c r="Z397">
        <v>27.68</v>
      </c>
    </row>
    <row r="398" spans="2:26" x14ac:dyDescent="0.25">
      <c r="B398" s="2">
        <v>39309</v>
      </c>
      <c r="C398">
        <v>1406.7</v>
      </c>
      <c r="D398" s="2"/>
      <c r="E398" s="2">
        <v>39289</v>
      </c>
      <c r="F398">
        <v>4.9809999999999999</v>
      </c>
      <c r="G398" s="67">
        <v>99.584916666666672</v>
      </c>
      <c r="H398" s="92">
        <v>8.7027904995595762E-5</v>
      </c>
      <c r="I398" s="7"/>
      <c r="J398" s="2">
        <v>39289</v>
      </c>
      <c r="K398">
        <v>4.9130000000000003</v>
      </c>
      <c r="L398" s="67">
        <v>98.771749999999997</v>
      </c>
      <c r="M398" s="92">
        <v>1.6198963772540154E-4</v>
      </c>
      <c r="P398" s="2">
        <v>39309</v>
      </c>
      <c r="Q398">
        <v>917.41</v>
      </c>
      <c r="R398">
        <v>-1.3611878675798716E-2</v>
      </c>
      <c r="T398" s="68">
        <v>37335</v>
      </c>
      <c r="U398" s="69">
        <v>0.99331000000000003</v>
      </c>
      <c r="V398" s="70">
        <v>-6.6899999999999737E-3</v>
      </c>
      <c r="W398" s="70"/>
      <c r="Y398" s="2">
        <v>39309</v>
      </c>
      <c r="Z398">
        <v>30.67</v>
      </c>
    </row>
    <row r="399" spans="2:26" x14ac:dyDescent="0.25">
      <c r="B399" s="2">
        <v>39310</v>
      </c>
      <c r="C399">
        <v>1411.27</v>
      </c>
      <c r="D399" s="2"/>
      <c r="E399" s="2">
        <v>39290</v>
      </c>
      <c r="F399">
        <v>4.8769999999999998</v>
      </c>
      <c r="G399" s="67">
        <v>99.593583333333328</v>
      </c>
      <c r="H399" s="92">
        <v>-4.2673431939643791E-5</v>
      </c>
      <c r="I399" s="7"/>
      <c r="J399" s="2">
        <v>39290</v>
      </c>
      <c r="K399">
        <v>4.8490000000000002</v>
      </c>
      <c r="L399" s="67">
        <v>98.787750000000003</v>
      </c>
      <c r="M399" s="92">
        <v>-2.5306781458178662E-5</v>
      </c>
      <c r="P399" s="2">
        <v>39310</v>
      </c>
      <c r="Q399">
        <v>922.44</v>
      </c>
      <c r="R399">
        <v>5.4828266532958025E-3</v>
      </c>
      <c r="T399" s="68">
        <v>37336</v>
      </c>
      <c r="U399" s="69">
        <v>1.0004999999999999</v>
      </c>
      <c r="V399" s="70">
        <v>4.9999999999994493E-4</v>
      </c>
      <c r="W399" s="70"/>
      <c r="Y399" s="2">
        <v>39310</v>
      </c>
      <c r="Z399">
        <v>30.83</v>
      </c>
    </row>
    <row r="400" spans="2:26" x14ac:dyDescent="0.25">
      <c r="B400" s="2">
        <v>39311</v>
      </c>
      <c r="C400">
        <v>1445.94</v>
      </c>
      <c r="D400" s="2"/>
      <c r="E400" s="2">
        <v>39293</v>
      </c>
      <c r="F400">
        <v>4.9279999999999999</v>
      </c>
      <c r="G400" s="67">
        <v>99.589333333333329</v>
      </c>
      <c r="H400" s="92">
        <v>-5.0206180046030724E-5</v>
      </c>
      <c r="I400" s="7"/>
      <c r="J400" s="2">
        <v>39293</v>
      </c>
      <c r="K400">
        <v>4.859</v>
      </c>
      <c r="L400" s="67">
        <v>98.785250000000005</v>
      </c>
      <c r="M400" s="92">
        <v>-2.2017457059642087E-4</v>
      </c>
      <c r="P400" s="2">
        <v>39311</v>
      </c>
      <c r="Q400">
        <v>949.43</v>
      </c>
      <c r="R400">
        <v>2.9259355622045735E-2</v>
      </c>
      <c r="T400" s="68">
        <v>37337</v>
      </c>
      <c r="U400" s="69">
        <v>0.99826999999999999</v>
      </c>
      <c r="V400" s="70">
        <v>-1.7300000000000093E-3</v>
      </c>
      <c r="W400" s="70"/>
      <c r="Y400" s="2">
        <v>39311</v>
      </c>
      <c r="Z400">
        <v>29.99</v>
      </c>
    </row>
    <row r="401" spans="2:26" x14ac:dyDescent="0.25">
      <c r="B401" s="2">
        <v>39314</v>
      </c>
      <c r="C401">
        <v>1445.55</v>
      </c>
      <c r="D401" s="2"/>
      <c r="E401" s="2">
        <v>39294</v>
      </c>
      <c r="F401">
        <v>4.9879999999999995</v>
      </c>
      <c r="G401" s="67">
        <v>99.584333333333333</v>
      </c>
      <c r="H401" s="92">
        <v>3.4309278902577844E-5</v>
      </c>
      <c r="I401" s="7"/>
      <c r="J401" s="2">
        <v>39294</v>
      </c>
      <c r="K401">
        <v>4.9459999999999997</v>
      </c>
      <c r="L401" s="67">
        <v>98.763499999999993</v>
      </c>
      <c r="M401" s="92">
        <v>1.5947186966847049E-4</v>
      </c>
      <c r="P401" s="2">
        <v>39314</v>
      </c>
      <c r="Q401">
        <v>953.51</v>
      </c>
      <c r="R401">
        <v>4.2973152312439922E-3</v>
      </c>
      <c r="T401" s="68">
        <v>37340</v>
      </c>
      <c r="U401" s="69">
        <v>0.99446999999999997</v>
      </c>
      <c r="V401" s="70">
        <v>-5.5300000000000349E-3</v>
      </c>
      <c r="W401" s="70"/>
      <c r="Y401" s="2">
        <v>39314</v>
      </c>
      <c r="Z401">
        <v>26.33</v>
      </c>
    </row>
    <row r="402" spans="2:26" x14ac:dyDescent="0.25">
      <c r="B402" s="2">
        <v>39315</v>
      </c>
      <c r="C402">
        <v>1447.12</v>
      </c>
      <c r="D402" s="2"/>
      <c r="E402" s="2">
        <v>39295</v>
      </c>
      <c r="F402">
        <v>4.9470000000000001</v>
      </c>
      <c r="G402" s="67">
        <v>99.58775</v>
      </c>
      <c r="H402" s="92">
        <v>-5.6901242036944133E-5</v>
      </c>
      <c r="I402" s="7"/>
      <c r="J402" s="2">
        <v>39295</v>
      </c>
      <c r="K402">
        <v>4.883</v>
      </c>
      <c r="L402" s="67">
        <v>98.779250000000005</v>
      </c>
      <c r="M402" s="92">
        <v>2.5308959117342766E-6</v>
      </c>
      <c r="P402" s="2">
        <v>39315</v>
      </c>
      <c r="Q402">
        <v>955.56</v>
      </c>
      <c r="R402">
        <v>2.149951232813363E-3</v>
      </c>
      <c r="T402" s="68">
        <v>37341</v>
      </c>
      <c r="U402" s="69">
        <v>1.0035000000000001</v>
      </c>
      <c r="V402" s="70">
        <v>3.5000000000000586E-3</v>
      </c>
      <c r="W402" s="70"/>
      <c r="Y402" s="2">
        <v>39315</v>
      </c>
      <c r="Z402">
        <v>25.25</v>
      </c>
    </row>
    <row r="403" spans="2:26" x14ac:dyDescent="0.25">
      <c r="B403" s="2">
        <v>39316</v>
      </c>
      <c r="C403">
        <v>1464.07</v>
      </c>
      <c r="D403" s="2"/>
      <c r="E403" s="2">
        <v>39296</v>
      </c>
      <c r="F403">
        <v>5.0149999999999997</v>
      </c>
      <c r="G403" s="67">
        <v>99.58208333333333</v>
      </c>
      <c r="H403" s="92">
        <v>7.8662075256197284E-5</v>
      </c>
      <c r="I403" s="7"/>
      <c r="J403" s="2">
        <v>39296</v>
      </c>
      <c r="K403">
        <v>4.8819999999999997</v>
      </c>
      <c r="L403" s="67">
        <v>98.779499999999999</v>
      </c>
      <c r="M403" s="92">
        <v>1.3666803334699829E-4</v>
      </c>
      <c r="P403" s="2">
        <v>39316</v>
      </c>
      <c r="Q403">
        <v>960.54</v>
      </c>
      <c r="R403">
        <v>5.2116036669596078E-3</v>
      </c>
      <c r="T403" s="68">
        <v>37342</v>
      </c>
      <c r="U403" s="69">
        <v>1.00193</v>
      </c>
      <c r="V403" s="70">
        <v>1.9299999999999873E-3</v>
      </c>
      <c r="W403" s="70"/>
      <c r="Y403" s="2">
        <v>39316</v>
      </c>
      <c r="Z403">
        <v>22.89</v>
      </c>
    </row>
    <row r="404" spans="2:26" x14ac:dyDescent="0.25">
      <c r="B404" s="2">
        <v>39317</v>
      </c>
      <c r="C404">
        <v>1462.5</v>
      </c>
      <c r="D404" s="2"/>
      <c r="E404" s="2">
        <v>39297</v>
      </c>
      <c r="F404">
        <v>4.9210000000000003</v>
      </c>
      <c r="G404" s="67">
        <v>99.589916666666667</v>
      </c>
      <c r="H404" s="92">
        <v>-2.5102942985300025E-5</v>
      </c>
      <c r="I404" s="7"/>
      <c r="J404" s="2">
        <v>39297</v>
      </c>
      <c r="K404">
        <v>4.8280000000000003</v>
      </c>
      <c r="L404" s="67">
        <v>98.793000000000006</v>
      </c>
      <c r="M404" s="92">
        <v>-7.8446853521985105E-5</v>
      </c>
      <c r="P404" s="2">
        <v>39317</v>
      </c>
      <c r="Q404">
        <v>961.63</v>
      </c>
      <c r="R404">
        <v>1.1347783538426803E-3</v>
      </c>
      <c r="T404" s="68">
        <v>37343</v>
      </c>
      <c r="U404" s="69">
        <v>1.0011000000000001</v>
      </c>
      <c r="V404" s="70">
        <v>1.1000000000001009E-3</v>
      </c>
      <c r="W404" s="70"/>
      <c r="Y404" s="2">
        <v>39317</v>
      </c>
      <c r="Z404">
        <v>22.62</v>
      </c>
    </row>
    <row r="405" spans="2:26" x14ac:dyDescent="0.25">
      <c r="B405" s="2">
        <v>39318</v>
      </c>
      <c r="C405">
        <v>1479.37</v>
      </c>
      <c r="D405" s="2"/>
      <c r="E405" s="2">
        <v>39300</v>
      </c>
      <c r="F405">
        <v>4.9509999999999996</v>
      </c>
      <c r="G405" s="67">
        <v>99.58741666666667</v>
      </c>
      <c r="H405" s="92">
        <v>-8.3678577196266701E-6</v>
      </c>
      <c r="I405" s="7"/>
      <c r="J405" s="2">
        <v>39300</v>
      </c>
      <c r="K405">
        <v>4.859</v>
      </c>
      <c r="L405" s="67">
        <v>98.785250000000005</v>
      </c>
      <c r="M405" s="92">
        <v>-1.9233640649796158E-4</v>
      </c>
      <c r="P405" s="2">
        <v>39318</v>
      </c>
      <c r="Q405">
        <v>965.41</v>
      </c>
      <c r="R405">
        <v>3.9308257853851725E-3</v>
      </c>
      <c r="T405" s="68">
        <v>37347</v>
      </c>
      <c r="U405" s="69">
        <v>1.0012000000000001</v>
      </c>
      <c r="V405" s="70">
        <v>1.2000000000000899E-3</v>
      </c>
      <c r="W405" s="70"/>
      <c r="Y405" s="2">
        <v>39318</v>
      </c>
      <c r="Z405">
        <v>20.72</v>
      </c>
    </row>
    <row r="406" spans="2:26" x14ac:dyDescent="0.25">
      <c r="B406" s="2">
        <v>39321</v>
      </c>
      <c r="C406">
        <v>1466.79</v>
      </c>
      <c r="D406" s="2"/>
      <c r="E406" s="2">
        <v>39301</v>
      </c>
      <c r="F406">
        <v>4.9610000000000003</v>
      </c>
      <c r="G406" s="67">
        <v>99.586583333333337</v>
      </c>
      <c r="H406" s="92">
        <v>-1.6735855482563622E-5</v>
      </c>
      <c r="I406" s="7"/>
      <c r="J406" s="2">
        <v>39301</v>
      </c>
      <c r="K406">
        <v>4.9350000000000005</v>
      </c>
      <c r="L406" s="67">
        <v>98.766249999999999</v>
      </c>
      <c r="M406" s="92">
        <v>-2.5312290382606406E-5</v>
      </c>
      <c r="P406" s="2">
        <v>39321</v>
      </c>
      <c r="Q406">
        <v>964.2</v>
      </c>
      <c r="R406">
        <v>-1.2533534974776828E-3</v>
      </c>
      <c r="T406" s="68">
        <v>37348</v>
      </c>
      <c r="U406" s="69">
        <v>0.99724999999999997</v>
      </c>
      <c r="V406" s="70">
        <v>-2.7500000000000302E-3</v>
      </c>
      <c r="W406" s="70"/>
      <c r="Y406" s="2">
        <v>39321</v>
      </c>
      <c r="Z406">
        <v>22.72</v>
      </c>
    </row>
    <row r="407" spans="2:26" x14ac:dyDescent="0.25">
      <c r="B407" s="2">
        <v>39322</v>
      </c>
      <c r="C407">
        <v>1432.36</v>
      </c>
      <c r="D407" s="2"/>
      <c r="E407" s="2">
        <v>39302</v>
      </c>
      <c r="F407">
        <v>4.9809999999999999</v>
      </c>
      <c r="G407" s="67">
        <v>99.584916666666672</v>
      </c>
      <c r="H407" s="92">
        <v>2.7112539633256105E-4</v>
      </c>
      <c r="I407" s="7"/>
      <c r="J407" s="2">
        <v>39302</v>
      </c>
      <c r="K407">
        <v>4.9450000000000003</v>
      </c>
      <c r="L407" s="67">
        <v>98.763750000000002</v>
      </c>
      <c r="M407" s="92">
        <v>4.2272594955128362E-4</v>
      </c>
      <c r="P407" s="2">
        <v>39322</v>
      </c>
      <c r="Q407">
        <v>955.48</v>
      </c>
      <c r="R407">
        <v>-9.0437668533499549E-3</v>
      </c>
      <c r="T407" s="68">
        <v>37349</v>
      </c>
      <c r="U407" s="69">
        <v>0.99650000000000005</v>
      </c>
      <c r="V407" s="70">
        <v>-3.4999999999999476E-3</v>
      </c>
      <c r="W407" s="70"/>
      <c r="Y407" s="2">
        <v>39322</v>
      </c>
      <c r="Z407">
        <v>26.3</v>
      </c>
    </row>
    <row r="408" spans="2:26" x14ac:dyDescent="0.25">
      <c r="B408" s="2">
        <v>39323</v>
      </c>
      <c r="C408">
        <v>1463.76</v>
      </c>
      <c r="D408" s="2"/>
      <c r="E408" s="2">
        <v>39303</v>
      </c>
      <c r="F408">
        <v>4.657</v>
      </c>
      <c r="G408" s="67">
        <v>99.611916666666673</v>
      </c>
      <c r="H408" s="92">
        <v>2.409350286904921E-4</v>
      </c>
      <c r="I408" s="7"/>
      <c r="J408" s="2">
        <v>39303</v>
      </c>
      <c r="K408">
        <v>4.7780000000000005</v>
      </c>
      <c r="L408" s="67">
        <v>98.805499999999995</v>
      </c>
      <c r="M408" s="92">
        <v>5.8448163310753642E-4</v>
      </c>
      <c r="P408" s="2">
        <v>39323</v>
      </c>
      <c r="Q408">
        <v>963.58</v>
      </c>
      <c r="R408">
        <v>8.4774144932391327E-3</v>
      </c>
      <c r="T408" s="68">
        <v>37350</v>
      </c>
      <c r="U408" s="69">
        <v>1.0004200000000001</v>
      </c>
      <c r="V408" s="70">
        <v>4.2000000000008697E-4</v>
      </c>
      <c r="W408" s="70"/>
      <c r="Y408" s="2">
        <v>39323</v>
      </c>
      <c r="Z408">
        <v>23.81</v>
      </c>
    </row>
    <row r="409" spans="2:26" x14ac:dyDescent="0.25">
      <c r="B409" s="2">
        <v>39324</v>
      </c>
      <c r="C409">
        <v>1457.64</v>
      </c>
      <c r="D409" s="2"/>
      <c r="E409" s="2">
        <v>39304</v>
      </c>
      <c r="F409">
        <v>4.3689999999999998</v>
      </c>
      <c r="G409" s="67">
        <v>99.635916666666674</v>
      </c>
      <c r="H409" s="92">
        <v>-1.9654893524856387E-4</v>
      </c>
      <c r="I409" s="7"/>
      <c r="J409" s="2">
        <v>39304</v>
      </c>
      <c r="K409">
        <v>4.5469999999999997</v>
      </c>
      <c r="L409" s="67">
        <v>98.863249999999994</v>
      </c>
      <c r="M409" s="92">
        <v>-3.6666809962238034E-4</v>
      </c>
      <c r="P409" s="2">
        <v>39324</v>
      </c>
      <c r="Q409">
        <v>962.27</v>
      </c>
      <c r="R409">
        <v>-1.3595134809772924E-3</v>
      </c>
      <c r="T409" s="68">
        <v>37351</v>
      </c>
      <c r="U409" s="69">
        <v>0.99924999999999997</v>
      </c>
      <c r="V409" s="70">
        <v>-7.5000000000002842E-4</v>
      </c>
      <c r="W409" s="70"/>
      <c r="Y409" s="2">
        <v>39324</v>
      </c>
      <c r="Z409">
        <v>25.06</v>
      </c>
    </row>
    <row r="410" spans="2:26" x14ac:dyDescent="0.25">
      <c r="B410" s="2">
        <v>39325</v>
      </c>
      <c r="C410">
        <v>1473.99</v>
      </c>
      <c r="D410" s="2"/>
      <c r="E410" s="2">
        <v>39307</v>
      </c>
      <c r="F410">
        <v>4.6040000000000001</v>
      </c>
      <c r="G410" s="67">
        <v>99.61633333333333</v>
      </c>
      <c r="H410" s="92">
        <v>8.6163915556047854E-5</v>
      </c>
      <c r="I410" s="7"/>
      <c r="J410" s="2">
        <v>39307</v>
      </c>
      <c r="K410">
        <v>4.6920000000000002</v>
      </c>
      <c r="L410" s="67">
        <v>98.826999999999998</v>
      </c>
      <c r="M410" s="92">
        <v>1.492507108382668E-4</v>
      </c>
      <c r="P410" s="2">
        <v>39325</v>
      </c>
      <c r="Q410">
        <v>965.43</v>
      </c>
      <c r="R410">
        <v>3.2839016076569028E-3</v>
      </c>
      <c r="T410" s="68">
        <v>37354</v>
      </c>
      <c r="U410" s="69">
        <v>1.0023200000000001</v>
      </c>
      <c r="V410" s="70">
        <v>2.3200000000000998E-3</v>
      </c>
      <c r="W410" s="70"/>
      <c r="Y410" s="2">
        <v>39325</v>
      </c>
      <c r="Z410">
        <v>23.38</v>
      </c>
    </row>
    <row r="411" spans="2:26" x14ac:dyDescent="0.25">
      <c r="B411" s="2">
        <v>39329</v>
      </c>
      <c r="C411">
        <v>1489.42</v>
      </c>
      <c r="D411" s="2"/>
      <c r="E411" s="2">
        <v>39308</v>
      </c>
      <c r="F411">
        <v>4.5010000000000003</v>
      </c>
      <c r="G411" s="67">
        <v>99.624916666666664</v>
      </c>
      <c r="H411" s="92">
        <v>4.8766247399623097E-4</v>
      </c>
      <c r="I411" s="7"/>
      <c r="J411" s="2">
        <v>39308</v>
      </c>
      <c r="K411">
        <v>4.633</v>
      </c>
      <c r="L411" s="67">
        <v>98.841750000000005</v>
      </c>
      <c r="M411" s="92">
        <v>1.3658196055814642E-3</v>
      </c>
      <c r="P411" s="2">
        <v>39329</v>
      </c>
      <c r="Q411">
        <v>970.67</v>
      </c>
      <c r="R411">
        <v>5.4276332825786699E-3</v>
      </c>
      <c r="T411" s="68">
        <v>37355</v>
      </c>
      <c r="U411" s="69">
        <v>0.99704999999999999</v>
      </c>
      <c r="V411" s="70">
        <v>-2.9500000000000082E-3</v>
      </c>
      <c r="W411" s="70"/>
      <c r="Y411" s="2">
        <v>39329</v>
      </c>
      <c r="Z411">
        <v>22.78</v>
      </c>
    </row>
    <row r="412" spans="2:26" x14ac:dyDescent="0.25">
      <c r="B412" s="2">
        <v>39330</v>
      </c>
      <c r="C412">
        <v>1472.29</v>
      </c>
      <c r="D412" s="2"/>
      <c r="E412" s="2">
        <v>39309</v>
      </c>
      <c r="F412">
        <v>3.9180000000000001</v>
      </c>
      <c r="G412" s="67">
        <v>99.673500000000004</v>
      </c>
      <c r="H412" s="92">
        <v>6.0447360632465141E-4</v>
      </c>
      <c r="I412" s="7"/>
      <c r="J412" s="2">
        <v>39309</v>
      </c>
      <c r="K412">
        <v>4.093</v>
      </c>
      <c r="L412" s="67">
        <v>98.976749999999996</v>
      </c>
      <c r="M412" s="92">
        <v>5.7841866903096673E-4</v>
      </c>
      <c r="P412" s="2">
        <v>39330</v>
      </c>
      <c r="Q412">
        <v>967.75</v>
      </c>
      <c r="R412">
        <v>-3.0082314277766198E-3</v>
      </c>
      <c r="T412" s="68">
        <v>37356</v>
      </c>
      <c r="U412" s="69">
        <v>1.0034799999999999</v>
      </c>
      <c r="V412" s="70">
        <v>3.4799999999999276E-3</v>
      </c>
      <c r="W412" s="70"/>
      <c r="Y412" s="2">
        <v>39330</v>
      </c>
      <c r="Z412">
        <v>24.58</v>
      </c>
    </row>
    <row r="413" spans="2:26" x14ac:dyDescent="0.25">
      <c r="B413" s="2">
        <v>39331</v>
      </c>
      <c r="C413">
        <v>1478.55</v>
      </c>
      <c r="D413" s="2"/>
      <c r="E413" s="2">
        <v>39310</v>
      </c>
      <c r="F413">
        <v>3.1949999999999998</v>
      </c>
      <c r="G413" s="67">
        <v>99.733750000000001</v>
      </c>
      <c r="H413" s="92">
        <v>1.9719168954002164E-4</v>
      </c>
      <c r="I413" s="7"/>
      <c r="J413" s="2">
        <v>39310</v>
      </c>
      <c r="K413">
        <v>3.8639999999999999</v>
      </c>
      <c r="L413" s="67">
        <v>99.034000000000006</v>
      </c>
      <c r="M413" s="92">
        <v>2.6506048427799023E-4</v>
      </c>
      <c r="P413" s="2">
        <v>39331</v>
      </c>
      <c r="Q413">
        <v>969.98</v>
      </c>
      <c r="R413">
        <v>2.3043141307155235E-3</v>
      </c>
      <c r="T413" s="68">
        <v>37357</v>
      </c>
      <c r="U413" s="69">
        <v>0.99129999999999996</v>
      </c>
      <c r="V413" s="70">
        <v>-8.700000000000041E-3</v>
      </c>
      <c r="W413" s="70"/>
      <c r="Y413" s="2">
        <v>39331</v>
      </c>
      <c r="Z413">
        <v>23.99</v>
      </c>
    </row>
    <row r="414" spans="2:26" x14ac:dyDescent="0.25">
      <c r="B414" s="2">
        <v>39332</v>
      </c>
      <c r="C414">
        <v>1453.55</v>
      </c>
      <c r="D414" s="2"/>
      <c r="E414" s="2">
        <v>39311</v>
      </c>
      <c r="F414">
        <v>2.9590000000000001</v>
      </c>
      <c r="G414" s="67">
        <v>99.753416666666666</v>
      </c>
      <c r="H414" s="92">
        <v>7.1175506937515287E-4</v>
      </c>
      <c r="I414" s="7"/>
      <c r="J414" s="2">
        <v>39311</v>
      </c>
      <c r="K414">
        <v>3.7589999999999999</v>
      </c>
      <c r="L414" s="67">
        <v>99.060249999999996</v>
      </c>
      <c r="M414" s="92">
        <v>1.6807952735835574E-3</v>
      </c>
      <c r="P414" s="2">
        <v>39332</v>
      </c>
      <c r="Q414">
        <v>965.75</v>
      </c>
      <c r="R414">
        <v>-4.3609146580342317E-3</v>
      </c>
      <c r="T414" s="68">
        <v>37358</v>
      </c>
      <c r="U414" s="69">
        <v>1.0023899999999999</v>
      </c>
      <c r="V414" s="70">
        <v>2.3899999999998922E-3</v>
      </c>
      <c r="W414" s="70"/>
      <c r="Y414" s="2">
        <v>39332</v>
      </c>
      <c r="Z414">
        <v>26.23</v>
      </c>
    </row>
    <row r="415" spans="2:26" x14ac:dyDescent="0.25">
      <c r="B415" s="2">
        <v>39335</v>
      </c>
      <c r="C415">
        <v>1451.7</v>
      </c>
      <c r="D415" s="2"/>
      <c r="E415" s="2">
        <v>39314</v>
      </c>
      <c r="F415">
        <v>2.1070000000000002</v>
      </c>
      <c r="G415" s="67">
        <v>99.824416666666664</v>
      </c>
      <c r="H415" s="92">
        <v>-7.4464079846858766E-4</v>
      </c>
      <c r="I415" s="7"/>
      <c r="J415" s="2">
        <v>39314</v>
      </c>
      <c r="K415">
        <v>3.093</v>
      </c>
      <c r="L415" s="67">
        <v>99.226749999999996</v>
      </c>
      <c r="M415" s="92">
        <v>-1.2924942114902471E-3</v>
      </c>
      <c r="P415" s="2">
        <v>39335</v>
      </c>
      <c r="Q415">
        <v>966.67</v>
      </c>
      <c r="R415">
        <v>9.5262749158675497E-4</v>
      </c>
      <c r="T415" s="68">
        <v>37361</v>
      </c>
      <c r="U415" s="69">
        <v>1.0006200000000001</v>
      </c>
      <c r="V415" s="70">
        <v>6.2000000000006494E-4</v>
      </c>
      <c r="W415" s="70"/>
      <c r="Y415" s="2">
        <v>39335</v>
      </c>
      <c r="Z415">
        <v>27.38</v>
      </c>
    </row>
    <row r="416" spans="2:26" x14ac:dyDescent="0.25">
      <c r="B416" s="2">
        <v>39336</v>
      </c>
      <c r="C416">
        <v>1471.49</v>
      </c>
      <c r="D416" s="2"/>
      <c r="E416" s="2">
        <v>39315</v>
      </c>
      <c r="F416">
        <v>2.9990000000000001</v>
      </c>
      <c r="G416" s="67">
        <v>99.750083333333336</v>
      </c>
      <c r="H416" s="92">
        <v>2.2974082728421941E-4</v>
      </c>
      <c r="I416" s="7"/>
      <c r="J416" s="2">
        <v>39315</v>
      </c>
      <c r="K416">
        <v>3.6059999999999999</v>
      </c>
      <c r="L416" s="67">
        <v>99.098500000000001</v>
      </c>
      <c r="M416" s="92">
        <v>-1.3118261124034358E-4</v>
      </c>
      <c r="P416" s="2">
        <v>39336</v>
      </c>
      <c r="Q416">
        <v>971.58</v>
      </c>
      <c r="R416">
        <v>5.0792928300247286E-3</v>
      </c>
      <c r="T416" s="68">
        <v>37362</v>
      </c>
      <c r="U416" s="69">
        <v>1.00501</v>
      </c>
      <c r="V416" s="70">
        <v>5.0099999999999589E-3</v>
      </c>
      <c r="W416" s="70"/>
      <c r="Y416" s="2">
        <v>39336</v>
      </c>
      <c r="Z416">
        <v>25.27</v>
      </c>
    </row>
    <row r="417" spans="2:26" x14ac:dyDescent="0.25">
      <c r="B417" s="2">
        <v>39337</v>
      </c>
      <c r="C417">
        <v>1471.56</v>
      </c>
      <c r="D417" s="2"/>
      <c r="E417" s="2">
        <v>39316</v>
      </c>
      <c r="F417">
        <v>2.7240000000000002</v>
      </c>
      <c r="G417" s="67">
        <v>99.772999999999996</v>
      </c>
      <c r="H417" s="92">
        <v>-9.9893424740826742E-4</v>
      </c>
      <c r="I417" s="7"/>
      <c r="J417" s="2">
        <v>39316</v>
      </c>
      <c r="K417">
        <v>3.6579999999999999</v>
      </c>
      <c r="L417" s="67">
        <v>99.085499999999996</v>
      </c>
      <c r="M417" s="92">
        <v>-6.0049149471919083E-4</v>
      </c>
      <c r="P417" s="2">
        <v>39337</v>
      </c>
      <c r="Q417">
        <v>972.3</v>
      </c>
      <c r="R417">
        <v>7.4106095226333935E-4</v>
      </c>
      <c r="T417" s="68">
        <v>37363</v>
      </c>
      <c r="U417" s="69">
        <v>1.0004900000000001</v>
      </c>
      <c r="V417" s="70">
        <v>4.9000000000010147E-4</v>
      </c>
      <c r="W417" s="70"/>
      <c r="Y417" s="2">
        <v>39337</v>
      </c>
      <c r="Z417">
        <v>24.96</v>
      </c>
    </row>
    <row r="418" spans="2:26" x14ac:dyDescent="0.25">
      <c r="B418" s="2">
        <v>39338</v>
      </c>
      <c r="C418">
        <v>1483.95</v>
      </c>
      <c r="D418" s="2"/>
      <c r="E418" s="2">
        <v>39317</v>
      </c>
      <c r="F418">
        <v>3.92</v>
      </c>
      <c r="G418" s="67">
        <v>99.673333333333332</v>
      </c>
      <c r="H418" s="92">
        <v>-2.5583573005139026E-4</v>
      </c>
      <c r="I418" s="7"/>
      <c r="J418" s="2">
        <v>39317</v>
      </c>
      <c r="K418">
        <v>3.8959999999999999</v>
      </c>
      <c r="L418" s="67">
        <v>99.025999999999996</v>
      </c>
      <c r="M418" s="92">
        <v>-8.3311453557644022E-4</v>
      </c>
      <c r="P418" s="2">
        <v>39338</v>
      </c>
      <c r="Q418">
        <v>973.7</v>
      </c>
      <c r="R418">
        <v>1.4398848092154193E-3</v>
      </c>
      <c r="T418" s="68">
        <v>37364</v>
      </c>
      <c r="U418" s="69">
        <v>1.0002800000000001</v>
      </c>
      <c r="V418" s="70">
        <v>2.8000000000005798E-4</v>
      </c>
      <c r="W418" s="70"/>
      <c r="Y418" s="2">
        <v>39338</v>
      </c>
      <c r="Z418">
        <v>24.76</v>
      </c>
    </row>
    <row r="419" spans="2:26" x14ac:dyDescent="0.25">
      <c r="B419" s="2">
        <v>39339</v>
      </c>
      <c r="C419">
        <v>1484.25</v>
      </c>
      <c r="D419" s="2"/>
      <c r="E419" s="2">
        <v>39318</v>
      </c>
      <c r="F419">
        <v>4.226</v>
      </c>
      <c r="G419" s="67">
        <v>99.647833333333338</v>
      </c>
      <c r="H419" s="92">
        <v>-4.5242662911226805E-4</v>
      </c>
      <c r="I419" s="7"/>
      <c r="J419" s="2">
        <v>39318</v>
      </c>
      <c r="K419">
        <v>4.226</v>
      </c>
      <c r="L419" s="67">
        <v>98.9435</v>
      </c>
      <c r="M419" s="92">
        <v>-7.0747446775176748E-4</v>
      </c>
      <c r="P419" s="2">
        <v>39339</v>
      </c>
      <c r="Q419">
        <v>975.04</v>
      </c>
      <c r="R419">
        <v>1.3761938995582312E-3</v>
      </c>
      <c r="T419" s="68">
        <v>37365</v>
      </c>
      <c r="U419" s="69">
        <v>1.00041</v>
      </c>
      <c r="V419" s="70">
        <v>4.1000000000002146E-4</v>
      </c>
      <c r="W419" s="70"/>
      <c r="Y419" s="2">
        <v>39339</v>
      </c>
      <c r="Z419">
        <v>24.92</v>
      </c>
    </row>
    <row r="420" spans="2:26" x14ac:dyDescent="0.25">
      <c r="B420" s="2">
        <v>39342</v>
      </c>
      <c r="C420">
        <v>1476.65</v>
      </c>
      <c r="D420" s="2"/>
      <c r="E420" s="2">
        <v>39321</v>
      </c>
      <c r="F420">
        <v>4.7670000000000003</v>
      </c>
      <c r="G420" s="67">
        <v>99.60275</v>
      </c>
      <c r="H420" s="92">
        <v>2.8279005014075764E-4</v>
      </c>
      <c r="I420" s="7"/>
      <c r="J420" s="2">
        <v>39321</v>
      </c>
      <c r="K420">
        <v>4.5060000000000002</v>
      </c>
      <c r="L420" s="67">
        <v>98.873500000000007</v>
      </c>
      <c r="M420" s="92">
        <v>4.3995610552882702E-4</v>
      </c>
      <c r="P420" s="2">
        <v>39342</v>
      </c>
      <c r="Q420">
        <v>975.2</v>
      </c>
      <c r="R420">
        <v>1.6409583196597133E-4</v>
      </c>
      <c r="T420" s="68">
        <v>37368</v>
      </c>
      <c r="U420" s="69">
        <v>0.99243000000000003</v>
      </c>
      <c r="V420" s="70">
        <v>-7.5699999999999656E-3</v>
      </c>
      <c r="W420" s="70"/>
      <c r="Y420" s="2">
        <v>39342</v>
      </c>
      <c r="Z420">
        <v>26.48</v>
      </c>
    </row>
    <row r="421" spans="2:26" x14ac:dyDescent="0.25">
      <c r="B421" s="2">
        <v>39343</v>
      </c>
      <c r="C421">
        <v>1519.78</v>
      </c>
      <c r="D421" s="2"/>
      <c r="E421" s="2">
        <v>39322</v>
      </c>
      <c r="F421">
        <v>4.4290000000000003</v>
      </c>
      <c r="G421" s="67">
        <v>99.630916666666664</v>
      </c>
      <c r="H421" s="92">
        <v>4.4497566434786862E-4</v>
      </c>
      <c r="I421" s="7"/>
      <c r="J421" s="2">
        <v>39322</v>
      </c>
      <c r="K421">
        <v>4.3319999999999999</v>
      </c>
      <c r="L421" s="67">
        <v>98.917000000000002</v>
      </c>
      <c r="M421" s="92">
        <v>8.1381360130206026E-4</v>
      </c>
      <c r="P421" s="2">
        <v>39343</v>
      </c>
      <c r="Q421">
        <v>977.86</v>
      </c>
      <c r="R421">
        <v>2.7276456111566816E-3</v>
      </c>
      <c r="T421" s="68">
        <v>37369</v>
      </c>
      <c r="U421" s="69">
        <v>0.99675999999999998</v>
      </c>
      <c r="V421" s="70">
        <v>-3.2400000000000206E-3</v>
      </c>
      <c r="W421" s="70"/>
      <c r="Y421" s="2">
        <v>39343</v>
      </c>
      <c r="Z421">
        <v>20.350000000000001</v>
      </c>
    </row>
    <row r="422" spans="2:26" x14ac:dyDescent="0.25">
      <c r="B422" s="2">
        <v>39344</v>
      </c>
      <c r="C422">
        <v>1529.03</v>
      </c>
      <c r="D422" s="2"/>
      <c r="E422" s="2">
        <v>39323</v>
      </c>
      <c r="F422">
        <v>3.8970000000000002</v>
      </c>
      <c r="G422" s="67">
        <v>99.675250000000005</v>
      </c>
      <c r="H422" s="92">
        <v>1.0032580806162983E-4</v>
      </c>
      <c r="I422" s="7"/>
      <c r="J422" s="2">
        <v>39323</v>
      </c>
      <c r="K422">
        <v>4.01</v>
      </c>
      <c r="L422" s="67">
        <v>98.997500000000002</v>
      </c>
      <c r="M422" s="92">
        <v>5.2526578954004144E-4</v>
      </c>
      <c r="P422" s="2">
        <v>39344</v>
      </c>
      <c r="Q422">
        <v>978.08</v>
      </c>
      <c r="R422">
        <v>2.2498108113633286E-4</v>
      </c>
      <c r="T422" s="68">
        <v>37370</v>
      </c>
      <c r="U422" s="69">
        <v>0.99670000000000003</v>
      </c>
      <c r="V422" s="70">
        <v>-3.2999999999999696E-3</v>
      </c>
      <c r="W422" s="70"/>
      <c r="Y422" s="2">
        <v>39344</v>
      </c>
      <c r="Z422">
        <v>20.03</v>
      </c>
    </row>
    <row r="423" spans="2:26" x14ac:dyDescent="0.25">
      <c r="B423" s="2">
        <v>39345</v>
      </c>
      <c r="C423">
        <v>1518.75</v>
      </c>
      <c r="D423" s="2"/>
      <c r="E423" s="2">
        <v>39324</v>
      </c>
      <c r="F423">
        <v>3.7770000000000001</v>
      </c>
      <c r="G423" s="67">
        <v>99.685249999999996</v>
      </c>
      <c r="H423" s="92">
        <v>-3.2351827376653208E-4</v>
      </c>
      <c r="I423" s="7"/>
      <c r="J423" s="2">
        <v>39324</v>
      </c>
      <c r="K423">
        <v>3.802</v>
      </c>
      <c r="L423" s="67">
        <v>99.049499999999995</v>
      </c>
      <c r="M423" s="92">
        <v>-7.7991307376601426E-4</v>
      </c>
      <c r="P423" s="2">
        <v>39345</v>
      </c>
      <c r="Q423">
        <v>978.23</v>
      </c>
      <c r="R423">
        <v>1.5336168820545559E-4</v>
      </c>
      <c r="T423" s="68">
        <v>37371</v>
      </c>
      <c r="U423" s="69">
        <v>1.0001199999999999</v>
      </c>
      <c r="V423" s="70">
        <v>1.1999999999989797E-4</v>
      </c>
      <c r="W423" s="70"/>
      <c r="Y423" s="2">
        <v>39345</v>
      </c>
      <c r="Z423">
        <v>20.45</v>
      </c>
    </row>
    <row r="424" spans="2:26" x14ac:dyDescent="0.25">
      <c r="B424" s="2">
        <v>39346</v>
      </c>
      <c r="C424">
        <v>1525.75</v>
      </c>
      <c r="D424" s="2"/>
      <c r="E424" s="2">
        <v>39325</v>
      </c>
      <c r="F424">
        <v>4.1639999999999997</v>
      </c>
      <c r="G424" s="67">
        <v>99.653000000000006</v>
      </c>
      <c r="H424" s="92">
        <v>8.3623506896834954E-7</v>
      </c>
      <c r="I424" s="7"/>
      <c r="J424" s="2">
        <v>39325</v>
      </c>
      <c r="K424">
        <v>4.1109999999999998</v>
      </c>
      <c r="L424" s="67">
        <v>98.972250000000003</v>
      </c>
      <c r="M424" s="92">
        <v>0</v>
      </c>
      <c r="P424" s="2">
        <v>39346</v>
      </c>
      <c r="Q424">
        <v>977.99</v>
      </c>
      <c r="R424">
        <v>-2.4534107520723936E-4</v>
      </c>
      <c r="T424" s="68">
        <v>37372</v>
      </c>
      <c r="U424" s="69">
        <v>0.99250000000000005</v>
      </c>
      <c r="V424" s="70">
        <v>-7.4999999999999512E-3</v>
      </c>
      <c r="W424" s="70"/>
      <c r="Y424" s="2">
        <v>39346</v>
      </c>
      <c r="Z424">
        <v>19</v>
      </c>
    </row>
    <row r="425" spans="2:26" x14ac:dyDescent="0.25">
      <c r="B425" s="2">
        <v>39349</v>
      </c>
      <c r="C425">
        <v>1517.73</v>
      </c>
      <c r="D425" s="2"/>
      <c r="E425" s="2">
        <v>39328</v>
      </c>
      <c r="F425">
        <v>4.1630000000000003</v>
      </c>
      <c r="G425" s="67">
        <v>99.653083333333328</v>
      </c>
      <c r="H425" s="92">
        <v>-3.3282127915423843E-4</v>
      </c>
      <c r="I425" s="7"/>
      <c r="J425" s="2">
        <v>39328</v>
      </c>
      <c r="K425">
        <v>4.1109999999999998</v>
      </c>
      <c r="L425" s="67">
        <v>98.972250000000003</v>
      </c>
      <c r="M425" s="92">
        <v>-7.5778816789562331E-4</v>
      </c>
      <c r="P425" s="2">
        <v>39349</v>
      </c>
      <c r="Q425">
        <v>976.37</v>
      </c>
      <c r="R425">
        <v>-1.6564586549965288E-3</v>
      </c>
      <c r="T425" s="68">
        <v>37375</v>
      </c>
      <c r="U425" s="69">
        <v>0.99734999999999996</v>
      </c>
      <c r="V425" s="70">
        <v>-2.6500000000000412E-3</v>
      </c>
      <c r="W425" s="70"/>
      <c r="Y425" s="2">
        <v>39349</v>
      </c>
      <c r="Z425">
        <v>19.37</v>
      </c>
    </row>
    <row r="426" spans="2:26" x14ac:dyDescent="0.25">
      <c r="B426" s="2">
        <v>39350</v>
      </c>
      <c r="C426">
        <v>1517.21</v>
      </c>
      <c r="D426" s="2"/>
      <c r="E426" s="2">
        <v>39329</v>
      </c>
      <c r="F426">
        <v>4.5609999999999999</v>
      </c>
      <c r="G426" s="67">
        <v>99.619916666666668</v>
      </c>
      <c r="H426" s="92">
        <v>6.775753509802307E-5</v>
      </c>
      <c r="I426" s="7"/>
      <c r="J426" s="2">
        <v>39329</v>
      </c>
      <c r="K426">
        <v>4.4109999999999996</v>
      </c>
      <c r="L426" s="67">
        <v>98.89725</v>
      </c>
      <c r="M426" s="92">
        <v>5.5613275394383876E-5</v>
      </c>
      <c r="P426" s="2">
        <v>39350</v>
      </c>
      <c r="Q426">
        <v>977.88</v>
      </c>
      <c r="R426">
        <v>1.5465448549218941E-3</v>
      </c>
      <c r="T426" s="68">
        <v>37376</v>
      </c>
      <c r="U426" s="69">
        <v>1.0051399999999999</v>
      </c>
      <c r="V426" s="70">
        <v>5.1399999999999224E-3</v>
      </c>
      <c r="W426" s="70"/>
      <c r="Y426" s="2">
        <v>39350</v>
      </c>
      <c r="Z426">
        <v>18.600000000000001</v>
      </c>
    </row>
    <row r="427" spans="2:26" x14ac:dyDescent="0.25">
      <c r="B427" s="2">
        <v>39351</v>
      </c>
      <c r="C427">
        <v>1525.42</v>
      </c>
      <c r="D427" s="2"/>
      <c r="E427" s="2">
        <v>39330</v>
      </c>
      <c r="F427">
        <v>4.4800000000000004</v>
      </c>
      <c r="G427" s="67">
        <v>99.626666666666665</v>
      </c>
      <c r="H427" s="92">
        <v>1.5474437901508153E-4</v>
      </c>
      <c r="I427" s="7"/>
      <c r="J427" s="2">
        <v>39330</v>
      </c>
      <c r="K427">
        <v>4.3890000000000002</v>
      </c>
      <c r="L427" s="67">
        <v>98.902749999999997</v>
      </c>
      <c r="M427" s="92">
        <v>1.9969111071227452E-4</v>
      </c>
      <c r="P427" s="2">
        <v>39351</v>
      </c>
      <c r="Q427">
        <v>981.05</v>
      </c>
      <c r="R427">
        <v>3.241706548860801E-3</v>
      </c>
      <c r="T427" s="68">
        <v>37377</v>
      </c>
      <c r="U427" s="69">
        <v>1.0039499999999999</v>
      </c>
      <c r="V427" s="70">
        <v>3.949999999999898E-3</v>
      </c>
      <c r="W427" s="70"/>
      <c r="Y427" s="2">
        <v>39351</v>
      </c>
      <c r="Z427">
        <v>17.63</v>
      </c>
    </row>
    <row r="428" spans="2:26" x14ac:dyDescent="0.25">
      <c r="B428" s="2">
        <v>39352</v>
      </c>
      <c r="C428">
        <v>1531.38</v>
      </c>
      <c r="D428" s="2"/>
      <c r="E428" s="2">
        <v>39331</v>
      </c>
      <c r="F428">
        <v>4.2949999999999999</v>
      </c>
      <c r="G428" s="67">
        <v>99.642083333333332</v>
      </c>
      <c r="H428" s="92">
        <v>2.1995391839957357E-4</v>
      </c>
      <c r="I428" s="7"/>
      <c r="J428" s="2">
        <v>39331</v>
      </c>
      <c r="K428">
        <v>4.3099999999999996</v>
      </c>
      <c r="L428" s="67">
        <v>98.922499999999999</v>
      </c>
      <c r="M428" s="92">
        <v>6.3180772827209353E-4</v>
      </c>
      <c r="P428" s="2">
        <v>39352</v>
      </c>
      <c r="Q428">
        <v>983.12</v>
      </c>
      <c r="R428">
        <v>2.109984200601378E-3</v>
      </c>
      <c r="T428" s="68">
        <v>37378</v>
      </c>
      <c r="U428" s="69">
        <v>0.99948000000000004</v>
      </c>
      <c r="V428" s="70">
        <v>-5.1999999999996493E-4</v>
      </c>
      <c r="W428" s="70"/>
      <c r="Y428" s="2">
        <v>39352</v>
      </c>
      <c r="Z428">
        <v>17</v>
      </c>
    </row>
    <row r="429" spans="2:26" x14ac:dyDescent="0.25">
      <c r="B429" s="2">
        <v>39353</v>
      </c>
      <c r="C429">
        <v>1526.75</v>
      </c>
      <c r="D429" s="2"/>
      <c r="E429" s="2">
        <v>39332</v>
      </c>
      <c r="F429">
        <v>4.032</v>
      </c>
      <c r="G429" s="67">
        <v>99.664000000000001</v>
      </c>
      <c r="H429" s="92">
        <v>8.6122705624136486E-5</v>
      </c>
      <c r="I429" s="7"/>
      <c r="J429" s="2">
        <v>39332</v>
      </c>
      <c r="K429">
        <v>4.0599999999999996</v>
      </c>
      <c r="L429" s="67">
        <v>98.984999999999999</v>
      </c>
      <c r="M429" s="92">
        <v>1.3385866545445602E-4</v>
      </c>
      <c r="P429" s="2">
        <v>39353</v>
      </c>
      <c r="Q429">
        <v>981.45</v>
      </c>
      <c r="R429">
        <v>-1.6986736105459865E-3</v>
      </c>
      <c r="T429" s="68">
        <v>37379</v>
      </c>
      <c r="U429" s="69">
        <v>0.99582000000000004</v>
      </c>
      <c r="V429" s="70">
        <v>-4.1799999999999615E-3</v>
      </c>
      <c r="W429" s="70"/>
      <c r="Y429" s="2">
        <v>39353</v>
      </c>
      <c r="Z429">
        <v>18</v>
      </c>
    </row>
    <row r="430" spans="2:26" x14ac:dyDescent="0.25">
      <c r="B430" s="2">
        <v>39356</v>
      </c>
      <c r="C430">
        <v>1547.04</v>
      </c>
      <c r="D430" s="2"/>
      <c r="E430" s="2">
        <v>39335</v>
      </c>
      <c r="F430">
        <v>3.9290000000000003</v>
      </c>
      <c r="G430" s="67">
        <v>99.672583333333336</v>
      </c>
      <c r="H430" s="92">
        <v>-1.3627953524497638E-4</v>
      </c>
      <c r="I430" s="7"/>
      <c r="J430" s="2">
        <v>39335</v>
      </c>
      <c r="K430">
        <v>4.0069999999999997</v>
      </c>
      <c r="L430" s="67">
        <v>98.998249999999999</v>
      </c>
      <c r="M430" s="92">
        <v>-2.2980204195532927E-4</v>
      </c>
      <c r="P430" s="2">
        <v>39356</v>
      </c>
      <c r="Q430">
        <v>987.52</v>
      </c>
      <c r="R430">
        <v>6.1847266799122114E-3</v>
      </c>
      <c r="T430" s="68">
        <v>37382</v>
      </c>
      <c r="U430" s="69">
        <v>0.99114000000000002</v>
      </c>
      <c r="V430" s="70">
        <v>-8.859999999999979E-3</v>
      </c>
      <c r="W430" s="70"/>
      <c r="Y430" s="2">
        <v>39356</v>
      </c>
      <c r="Z430">
        <v>17.84</v>
      </c>
    </row>
    <row r="431" spans="2:26" x14ac:dyDescent="0.25">
      <c r="B431" s="2">
        <v>39357</v>
      </c>
      <c r="C431">
        <v>1546.63</v>
      </c>
      <c r="D431" s="2"/>
      <c r="E431" s="2">
        <v>39336</v>
      </c>
      <c r="F431">
        <v>4.0919999999999996</v>
      </c>
      <c r="G431" s="67">
        <v>99.659000000000006</v>
      </c>
      <c r="H431" s="92">
        <v>8.6127026493576508E-5</v>
      </c>
      <c r="I431" s="7"/>
      <c r="J431" s="2">
        <v>39336</v>
      </c>
      <c r="K431">
        <v>4.0979999999999999</v>
      </c>
      <c r="L431" s="67">
        <v>98.975499999999997</v>
      </c>
      <c r="M431" s="92">
        <v>2.5006188400156226E-4</v>
      </c>
      <c r="P431" s="2">
        <v>39357</v>
      </c>
      <c r="Q431">
        <v>987.29</v>
      </c>
      <c r="R431">
        <v>-2.3290667530784237E-4</v>
      </c>
      <c r="T431" s="68">
        <v>37383</v>
      </c>
      <c r="U431" s="69">
        <v>1.0000199999999999</v>
      </c>
      <c r="V431" s="70">
        <v>1.9999999999908979E-5</v>
      </c>
      <c r="W431" s="70"/>
      <c r="Y431" s="2">
        <v>39357</v>
      </c>
      <c r="Z431">
        <v>18.489999999999998</v>
      </c>
    </row>
    <row r="432" spans="2:26" x14ac:dyDescent="0.25">
      <c r="B432" s="2">
        <v>39358</v>
      </c>
      <c r="C432">
        <v>1539.59</v>
      </c>
      <c r="D432" s="2"/>
      <c r="E432" s="2">
        <v>39337</v>
      </c>
      <c r="F432">
        <v>3.9889999999999999</v>
      </c>
      <c r="G432" s="67">
        <v>99.66758333333334</v>
      </c>
      <c r="H432" s="92">
        <v>-3.6788959298927892E-5</v>
      </c>
      <c r="I432" s="7"/>
      <c r="J432" s="2">
        <v>39337</v>
      </c>
      <c r="K432">
        <v>3.9990000000000001</v>
      </c>
      <c r="L432" s="67">
        <v>99.000249999999994</v>
      </c>
      <c r="M432" s="92">
        <v>-1.3131279971501097E-4</v>
      </c>
      <c r="P432" s="2">
        <v>39358</v>
      </c>
      <c r="Q432">
        <v>986.84</v>
      </c>
      <c r="R432">
        <v>-4.557931306909957E-4</v>
      </c>
      <c r="T432" s="68">
        <v>37384</v>
      </c>
      <c r="U432" s="69">
        <v>1.0104599999999999</v>
      </c>
      <c r="V432" s="70">
        <v>1.0459999999999914E-2</v>
      </c>
      <c r="W432" s="70"/>
      <c r="Y432" s="2">
        <v>39358</v>
      </c>
      <c r="Z432">
        <v>18.8</v>
      </c>
    </row>
    <row r="433" spans="2:26" x14ac:dyDescent="0.25">
      <c r="B433" s="2">
        <v>39359</v>
      </c>
      <c r="C433">
        <v>1542.84</v>
      </c>
      <c r="D433" s="2"/>
      <c r="E433" s="2">
        <v>39338</v>
      </c>
      <c r="F433">
        <v>4.0330000000000004</v>
      </c>
      <c r="G433" s="67">
        <v>99.663916666666665</v>
      </c>
      <c r="H433" s="92">
        <v>1.6388412054846313E-4</v>
      </c>
      <c r="I433" s="7"/>
      <c r="J433" s="2">
        <v>39338</v>
      </c>
      <c r="K433">
        <v>4.0510000000000002</v>
      </c>
      <c r="L433" s="67">
        <v>98.987250000000003</v>
      </c>
      <c r="M433" s="92">
        <v>1.616369784995797E-4</v>
      </c>
      <c r="P433" s="2">
        <v>39359</v>
      </c>
      <c r="Q433">
        <v>987.92</v>
      </c>
      <c r="R433">
        <v>1.0944023347247978E-3</v>
      </c>
      <c r="T433" s="68">
        <v>37385</v>
      </c>
      <c r="U433" s="69">
        <v>0.99797000000000002</v>
      </c>
      <c r="V433" s="70">
        <v>-2.0299999999999763E-3</v>
      </c>
      <c r="W433" s="70"/>
      <c r="Y433" s="2">
        <v>39359</v>
      </c>
      <c r="Z433">
        <v>18.440000000000001</v>
      </c>
    </row>
    <row r="434" spans="2:26" x14ac:dyDescent="0.25">
      <c r="B434" s="2">
        <v>39360</v>
      </c>
      <c r="C434">
        <v>1557.59</v>
      </c>
      <c r="D434" s="2"/>
      <c r="E434" s="2">
        <v>39339</v>
      </c>
      <c r="F434">
        <v>3.8369999999999997</v>
      </c>
      <c r="G434" s="67">
        <v>99.680250000000001</v>
      </c>
      <c r="H434" s="92">
        <v>6.0192465408226425E-5</v>
      </c>
      <c r="I434" s="7"/>
      <c r="J434" s="2">
        <v>39339</v>
      </c>
      <c r="K434">
        <v>3.9870000000000001</v>
      </c>
      <c r="L434" s="67">
        <v>99.003249999999994</v>
      </c>
      <c r="M434" s="92">
        <v>-2.6009247171165928E-4</v>
      </c>
      <c r="P434" s="2">
        <v>39360</v>
      </c>
      <c r="Q434">
        <v>991.49</v>
      </c>
      <c r="R434">
        <v>3.6136529273624873E-3</v>
      </c>
      <c r="T434" s="68">
        <v>37386</v>
      </c>
      <c r="U434" s="69">
        <v>0.99646999999999997</v>
      </c>
      <c r="V434" s="70">
        <v>-3.5300000000000331E-3</v>
      </c>
      <c r="W434" s="70"/>
      <c r="Y434" s="2">
        <v>39360</v>
      </c>
      <c r="Z434">
        <v>16.91</v>
      </c>
    </row>
    <row r="435" spans="2:26" x14ac:dyDescent="0.25">
      <c r="B435" s="2">
        <v>39363</v>
      </c>
      <c r="C435">
        <v>1552.58</v>
      </c>
      <c r="D435" s="2"/>
      <c r="E435" s="2">
        <v>39342</v>
      </c>
      <c r="F435">
        <v>3.7650000000000001</v>
      </c>
      <c r="G435" s="67">
        <v>99.686250000000001</v>
      </c>
      <c r="H435" s="92">
        <v>-1.7555079060538326E-5</v>
      </c>
      <c r="I435" s="7"/>
      <c r="J435" s="2">
        <v>39342</v>
      </c>
      <c r="K435">
        <v>4.09</v>
      </c>
      <c r="L435" s="67">
        <v>98.977500000000006</v>
      </c>
      <c r="M435" s="92">
        <v>2.1469525902340081E-4</v>
      </c>
      <c r="P435" s="2">
        <v>39363</v>
      </c>
      <c r="Q435">
        <v>991.83</v>
      </c>
      <c r="R435">
        <v>3.4291823417276213E-4</v>
      </c>
      <c r="T435" s="68">
        <v>37389</v>
      </c>
      <c r="U435" s="69">
        <v>1.0069999999999999</v>
      </c>
      <c r="V435" s="70">
        <v>6.9999999999998952E-3</v>
      </c>
      <c r="W435" s="70"/>
      <c r="Y435" s="2">
        <v>39363</v>
      </c>
      <c r="Z435">
        <v>17.46</v>
      </c>
    </row>
    <row r="436" spans="2:26" x14ac:dyDescent="0.25">
      <c r="B436" s="2">
        <v>39364</v>
      </c>
      <c r="C436">
        <v>1565.15</v>
      </c>
      <c r="D436" s="2"/>
      <c r="E436" s="2">
        <v>39343</v>
      </c>
      <c r="F436">
        <v>3.786</v>
      </c>
      <c r="G436" s="67">
        <v>99.6845</v>
      </c>
      <c r="H436" s="92">
        <v>2.3992362570579573E-4</v>
      </c>
      <c r="I436" s="7"/>
      <c r="J436" s="2">
        <v>39343</v>
      </c>
      <c r="K436">
        <v>4.0049999999999999</v>
      </c>
      <c r="L436" s="67">
        <v>98.998750000000001</v>
      </c>
      <c r="M436" s="92">
        <v>2.5000315660550498E-4</v>
      </c>
      <c r="P436" s="2">
        <v>39364</v>
      </c>
      <c r="Q436">
        <v>994.12</v>
      </c>
      <c r="R436">
        <v>2.3088634140930875E-3</v>
      </c>
      <c r="T436" s="68">
        <v>37390</v>
      </c>
      <c r="U436" s="69">
        <v>1.0013300000000001</v>
      </c>
      <c r="V436" s="70">
        <v>1.3300000000000534E-3</v>
      </c>
      <c r="W436" s="70"/>
      <c r="Y436" s="2">
        <v>39364</v>
      </c>
      <c r="Z436">
        <v>16.12</v>
      </c>
    </row>
    <row r="437" spans="2:26" x14ac:dyDescent="0.25">
      <c r="B437" s="2">
        <v>39365</v>
      </c>
      <c r="C437">
        <v>1562.47</v>
      </c>
      <c r="D437" s="2"/>
      <c r="E437" s="2">
        <v>39344</v>
      </c>
      <c r="F437">
        <v>3.4990000000000001</v>
      </c>
      <c r="G437" s="67">
        <v>99.708416666666665</v>
      </c>
      <c r="H437" s="92">
        <v>5.7668150716283506E-5</v>
      </c>
      <c r="I437" s="7"/>
      <c r="J437" s="2">
        <v>39344</v>
      </c>
      <c r="K437">
        <v>3.9060000000000001</v>
      </c>
      <c r="L437" s="67">
        <v>99.023499999999999</v>
      </c>
      <c r="M437" s="92">
        <v>2.8781046923209708E-4</v>
      </c>
      <c r="P437" s="2">
        <v>39365</v>
      </c>
      <c r="Q437">
        <v>993.96</v>
      </c>
      <c r="R437">
        <v>-1.609463646239373E-4</v>
      </c>
      <c r="T437" s="68">
        <v>37391</v>
      </c>
      <c r="U437" s="69">
        <v>1.0001</v>
      </c>
      <c r="V437" s="70">
        <v>9.9999999999988987E-5</v>
      </c>
      <c r="W437" s="70"/>
      <c r="Y437" s="2">
        <v>39365</v>
      </c>
      <c r="Z437">
        <v>16.670000000000002</v>
      </c>
    </row>
    <row r="438" spans="2:26" x14ac:dyDescent="0.25">
      <c r="B438" s="2">
        <v>39366</v>
      </c>
      <c r="C438">
        <v>1554.41</v>
      </c>
      <c r="D438" s="2"/>
      <c r="E438" s="2">
        <v>39345</v>
      </c>
      <c r="F438">
        <v>3.43</v>
      </c>
      <c r="G438" s="67">
        <v>99.714166666666671</v>
      </c>
      <c r="H438" s="92">
        <v>1.0362954110498812E-4</v>
      </c>
      <c r="I438" s="7"/>
      <c r="J438" s="2">
        <v>39345</v>
      </c>
      <c r="K438">
        <v>3.7919999999999998</v>
      </c>
      <c r="L438" s="67">
        <v>99.052000000000007</v>
      </c>
      <c r="M438" s="92">
        <v>8.3289585268264688E-5</v>
      </c>
      <c r="P438" s="2">
        <v>39366</v>
      </c>
      <c r="Q438">
        <v>992.53</v>
      </c>
      <c r="R438">
        <v>-1.4386896857017106E-3</v>
      </c>
      <c r="T438" s="68">
        <v>37392</v>
      </c>
      <c r="U438" s="69">
        <v>1.0002800000000001</v>
      </c>
      <c r="V438" s="70">
        <v>2.8000000000005798E-4</v>
      </c>
      <c r="W438" s="70"/>
      <c r="Y438" s="2">
        <v>39366</v>
      </c>
      <c r="Z438">
        <v>18.88</v>
      </c>
    </row>
    <row r="439" spans="2:26" x14ac:dyDescent="0.25">
      <c r="B439" s="2">
        <v>39367</v>
      </c>
      <c r="C439">
        <v>1561.8</v>
      </c>
      <c r="D439" s="2"/>
      <c r="E439" s="2">
        <v>39346</v>
      </c>
      <c r="F439">
        <v>3.306</v>
      </c>
      <c r="G439" s="67">
        <v>99.724500000000006</v>
      </c>
      <c r="H439" s="92">
        <v>-8.3563550915544127E-6</v>
      </c>
      <c r="I439" s="7"/>
      <c r="J439" s="2">
        <v>39346</v>
      </c>
      <c r="K439">
        <v>3.7589999999999999</v>
      </c>
      <c r="L439" s="67">
        <v>99.060249999999996</v>
      </c>
      <c r="M439" s="92">
        <v>-1.034723817070482E-4</v>
      </c>
      <c r="P439" s="2">
        <v>39367</v>
      </c>
      <c r="Q439">
        <v>994.79</v>
      </c>
      <c r="R439">
        <v>2.277009259165963E-3</v>
      </c>
      <c r="T439" s="68">
        <v>37393</v>
      </c>
      <c r="U439" s="69">
        <v>1.0000500000000001</v>
      </c>
      <c r="V439" s="70">
        <v>5.0000000000105516E-5</v>
      </c>
      <c r="W439" s="70"/>
      <c r="Y439" s="2">
        <v>39367</v>
      </c>
      <c r="Z439">
        <v>17.73</v>
      </c>
    </row>
    <row r="440" spans="2:26" x14ac:dyDescent="0.25">
      <c r="B440" s="2">
        <v>39370</v>
      </c>
      <c r="C440">
        <v>1548.71</v>
      </c>
      <c r="D440" s="2"/>
      <c r="E440" s="2">
        <v>39349</v>
      </c>
      <c r="F440">
        <v>3.3159999999999998</v>
      </c>
      <c r="G440" s="67">
        <v>99.723666666666674</v>
      </c>
      <c r="H440" s="92">
        <v>1.7548492333707699E-5</v>
      </c>
      <c r="I440" s="7"/>
      <c r="J440" s="2">
        <v>39349</v>
      </c>
      <c r="K440">
        <v>3.8</v>
      </c>
      <c r="L440" s="67">
        <v>99.05</v>
      </c>
      <c r="M440" s="92">
        <v>5.0479555779858742E-6</v>
      </c>
      <c r="P440" s="2">
        <v>39370</v>
      </c>
      <c r="Q440">
        <v>994.15</v>
      </c>
      <c r="R440">
        <v>-6.4335186320729765E-4</v>
      </c>
      <c r="T440" s="68">
        <v>37396</v>
      </c>
      <c r="U440" s="69">
        <v>0.99397999999999997</v>
      </c>
      <c r="V440" s="70">
        <v>-6.0200000000000253E-3</v>
      </c>
      <c r="W440" s="70"/>
      <c r="Y440" s="2">
        <v>39370</v>
      </c>
      <c r="Z440">
        <v>19.25</v>
      </c>
    </row>
    <row r="441" spans="2:26" x14ac:dyDescent="0.25">
      <c r="B441" s="2">
        <v>39371</v>
      </c>
      <c r="C441">
        <v>1538.53</v>
      </c>
      <c r="D441" s="2"/>
      <c r="E441" s="2">
        <v>39350</v>
      </c>
      <c r="F441">
        <v>3.2949999999999999</v>
      </c>
      <c r="G441" s="67">
        <v>99.725416666666661</v>
      </c>
      <c r="H441" s="92">
        <v>8.5234038464054862E-5</v>
      </c>
      <c r="I441" s="7"/>
      <c r="J441" s="2">
        <v>39350</v>
      </c>
      <c r="K441">
        <v>3.798</v>
      </c>
      <c r="L441" s="67">
        <v>99.0505</v>
      </c>
      <c r="M441" s="92">
        <v>2.4987253976505031E-4</v>
      </c>
      <c r="P441" s="2">
        <v>39371</v>
      </c>
      <c r="Q441">
        <v>993.83</v>
      </c>
      <c r="R441">
        <v>-3.2188301564139987E-4</v>
      </c>
      <c r="T441" s="68">
        <v>37397</v>
      </c>
      <c r="U441" s="69">
        <v>0.99500999999999995</v>
      </c>
      <c r="V441" s="70">
        <v>-4.99000000000005E-3</v>
      </c>
      <c r="W441" s="70"/>
      <c r="Y441" s="2">
        <v>39371</v>
      </c>
      <c r="Z441">
        <v>20.02</v>
      </c>
    </row>
    <row r="442" spans="2:26" x14ac:dyDescent="0.25">
      <c r="B442" s="2">
        <v>39372</v>
      </c>
      <c r="C442">
        <v>1541.24</v>
      </c>
      <c r="D442" s="2"/>
      <c r="E442" s="2">
        <v>39351</v>
      </c>
      <c r="F442">
        <v>3.1930000000000001</v>
      </c>
      <c r="G442" s="67">
        <v>99.733916666666673</v>
      </c>
      <c r="H442" s="92">
        <v>-6.0995632545579603E-5</v>
      </c>
      <c r="I442" s="7"/>
      <c r="J442" s="2">
        <v>39351</v>
      </c>
      <c r="K442">
        <v>3.6989999999999998</v>
      </c>
      <c r="L442" s="67">
        <v>99.075249999999997</v>
      </c>
      <c r="M442" s="92">
        <v>2.5233345362085657E-6</v>
      </c>
      <c r="P442" s="2">
        <v>39372</v>
      </c>
      <c r="Q442">
        <v>995.45</v>
      </c>
      <c r="R442">
        <v>1.6300574544942936E-3</v>
      </c>
      <c r="T442" s="68">
        <v>37398</v>
      </c>
      <c r="U442" s="69">
        <v>1.00309</v>
      </c>
      <c r="V442" s="70">
        <v>3.0900000000000372E-3</v>
      </c>
      <c r="W442" s="70"/>
      <c r="Y442" s="2">
        <v>39372</v>
      </c>
      <c r="Z442">
        <v>18.54</v>
      </c>
    </row>
    <row r="443" spans="2:26" x14ac:dyDescent="0.25">
      <c r="B443" s="2">
        <v>39373</v>
      </c>
      <c r="C443">
        <v>1540.08</v>
      </c>
      <c r="D443" s="2"/>
      <c r="E443" s="2">
        <v>39352</v>
      </c>
      <c r="F443">
        <v>3.266</v>
      </c>
      <c r="G443" s="67">
        <v>99.727833333333336</v>
      </c>
      <c r="H443" s="92">
        <v>-7.6040289655132653E-5</v>
      </c>
      <c r="I443" s="7"/>
      <c r="J443" s="2">
        <v>39352</v>
      </c>
      <c r="K443">
        <v>3.698</v>
      </c>
      <c r="L443" s="67">
        <v>99.075500000000005</v>
      </c>
      <c r="M443" s="92">
        <v>-2.5990280139898125E-4</v>
      </c>
      <c r="P443" s="2">
        <v>39373</v>
      </c>
      <c r="Q443">
        <v>996.53</v>
      </c>
      <c r="R443">
        <v>1.0849364608969125E-3</v>
      </c>
      <c r="T443" s="68">
        <v>37399</v>
      </c>
      <c r="U443" s="69">
        <v>1.00315</v>
      </c>
      <c r="V443" s="70">
        <v>3.1499999999999861E-3</v>
      </c>
      <c r="W443" s="70"/>
      <c r="Y443" s="2">
        <v>39373</v>
      </c>
      <c r="Z443">
        <v>18.5</v>
      </c>
    </row>
    <row r="444" spans="2:26" x14ac:dyDescent="0.25">
      <c r="B444" s="2">
        <v>39374</v>
      </c>
      <c r="C444">
        <v>1500.63</v>
      </c>
      <c r="D444" s="2"/>
      <c r="E444" s="2">
        <v>39353</v>
      </c>
      <c r="F444">
        <v>3.3570000000000002</v>
      </c>
      <c r="G444" s="67">
        <v>99.720249999999993</v>
      </c>
      <c r="H444" s="92">
        <v>-9.3595165809645664E-5</v>
      </c>
      <c r="I444" s="7"/>
      <c r="J444" s="2">
        <v>39353</v>
      </c>
      <c r="K444">
        <v>3.8010000000000002</v>
      </c>
      <c r="L444" s="67">
        <v>99.049750000000003</v>
      </c>
      <c r="M444" s="92">
        <v>-2.5997036842595467E-4</v>
      </c>
      <c r="P444" s="2">
        <v>39374</v>
      </c>
      <c r="Q444">
        <v>988.27</v>
      </c>
      <c r="R444">
        <v>-8.2887620041544041E-3</v>
      </c>
      <c r="T444" s="68">
        <v>37400</v>
      </c>
      <c r="U444" s="69">
        <v>0.99595999999999996</v>
      </c>
      <c r="V444" s="70">
        <v>-4.0400000000000436E-3</v>
      </c>
      <c r="W444" s="70"/>
      <c r="Y444" s="2">
        <v>39374</v>
      </c>
      <c r="Z444">
        <v>22.96</v>
      </c>
    </row>
    <row r="445" spans="2:26" x14ac:dyDescent="0.25">
      <c r="B445" s="2">
        <v>39377</v>
      </c>
      <c r="C445">
        <v>1506.33</v>
      </c>
      <c r="D445" s="2"/>
      <c r="E445" s="2">
        <v>39356</v>
      </c>
      <c r="F445">
        <v>3.4689999999999999</v>
      </c>
      <c r="G445" s="67">
        <v>99.710916666666662</v>
      </c>
      <c r="H445" s="92">
        <v>-9.3603926684671102E-5</v>
      </c>
      <c r="I445" s="7"/>
      <c r="J445" s="2">
        <v>39356</v>
      </c>
      <c r="K445">
        <v>3.9039999999999999</v>
      </c>
      <c r="L445" s="67">
        <v>99.024000000000001</v>
      </c>
      <c r="M445" s="92">
        <v>-1.2370738406841664E-4</v>
      </c>
      <c r="P445" s="2">
        <v>39377</v>
      </c>
      <c r="Q445">
        <v>992.95</v>
      </c>
      <c r="R445">
        <v>4.7355479777793086E-3</v>
      </c>
      <c r="T445" s="68">
        <v>37404</v>
      </c>
      <c r="U445" s="69">
        <v>0.99763999999999997</v>
      </c>
      <c r="V445" s="70">
        <v>-2.3600000000000287E-3</v>
      </c>
      <c r="W445" s="70"/>
      <c r="Y445" s="2">
        <v>39377</v>
      </c>
      <c r="Z445">
        <v>21.64</v>
      </c>
    </row>
    <row r="446" spans="2:26" x14ac:dyDescent="0.25">
      <c r="B446" s="2">
        <v>39378</v>
      </c>
      <c r="C446">
        <v>1519.59</v>
      </c>
      <c r="D446" s="2"/>
      <c r="E446" s="2">
        <v>39357</v>
      </c>
      <c r="F446">
        <v>3.581</v>
      </c>
      <c r="G446" s="67">
        <v>99.701583333333332</v>
      </c>
      <c r="H446" s="92">
        <v>-3.4268930867886738E-5</v>
      </c>
      <c r="I446" s="7"/>
      <c r="J446" s="2">
        <v>39357</v>
      </c>
      <c r="K446">
        <v>3.9529999999999998</v>
      </c>
      <c r="L446" s="67">
        <v>99.011750000000006</v>
      </c>
      <c r="M446" s="92">
        <v>1.5149717079054881E-5</v>
      </c>
      <c r="P446" s="2">
        <v>39378</v>
      </c>
      <c r="Q446">
        <v>998.53</v>
      </c>
      <c r="R446">
        <v>5.6196183090788665E-3</v>
      </c>
      <c r="T446" s="68">
        <v>37405</v>
      </c>
      <c r="U446" s="69">
        <v>0.99836999999999998</v>
      </c>
      <c r="V446" s="70">
        <v>-1.6300000000000203E-3</v>
      </c>
      <c r="W446" s="70"/>
      <c r="Y446" s="2">
        <v>39378</v>
      </c>
      <c r="Z446">
        <v>20.41</v>
      </c>
    </row>
    <row r="447" spans="2:26" x14ac:dyDescent="0.25">
      <c r="B447" s="2">
        <v>39379</v>
      </c>
      <c r="C447">
        <v>1515.88</v>
      </c>
      <c r="D447" s="2"/>
      <c r="E447" s="2">
        <v>39358</v>
      </c>
      <c r="F447">
        <v>3.6219999999999999</v>
      </c>
      <c r="G447" s="67">
        <v>99.698166666666665</v>
      </c>
      <c r="H447" s="92">
        <v>3.2598392815552657E-5</v>
      </c>
      <c r="I447" s="7"/>
      <c r="J447" s="2">
        <v>39358</v>
      </c>
      <c r="K447">
        <v>3.9470000000000001</v>
      </c>
      <c r="L447" s="67">
        <v>99.013249999999999</v>
      </c>
      <c r="M447" s="92">
        <v>2.5249145947592311E-5</v>
      </c>
      <c r="P447" s="2">
        <v>39379</v>
      </c>
      <c r="Q447">
        <v>997.52</v>
      </c>
      <c r="R447">
        <v>-1.0114868857220571E-3</v>
      </c>
      <c r="T447" s="68">
        <v>37406</v>
      </c>
      <c r="U447" s="69">
        <v>0.999</v>
      </c>
      <c r="V447" s="70">
        <v>-1.0000000000000009E-3</v>
      </c>
      <c r="W447" s="70"/>
      <c r="Y447" s="2">
        <v>39379</v>
      </c>
      <c r="Z447">
        <v>20.8</v>
      </c>
    </row>
    <row r="448" spans="2:26" x14ac:dyDescent="0.25">
      <c r="B448" s="2">
        <v>39380</v>
      </c>
      <c r="C448">
        <v>1514.4</v>
      </c>
      <c r="D448" s="2"/>
      <c r="E448" s="2">
        <v>39359</v>
      </c>
      <c r="F448">
        <v>3.5830000000000002</v>
      </c>
      <c r="G448" s="67">
        <v>99.70141666666666</v>
      </c>
      <c r="H448" s="92">
        <v>2.6746527339582826E-5</v>
      </c>
      <c r="I448" s="7"/>
      <c r="J448" s="2">
        <v>39359</v>
      </c>
      <c r="K448">
        <v>3.9370000000000003</v>
      </c>
      <c r="L448" s="67">
        <v>99.015749999999997</v>
      </c>
      <c r="M448" s="92">
        <v>-9.8469182932992005E-5</v>
      </c>
      <c r="P448" s="2">
        <v>39380</v>
      </c>
      <c r="Q448">
        <v>995.95</v>
      </c>
      <c r="R448">
        <v>-1.5739032801346253E-3</v>
      </c>
      <c r="T448" s="68">
        <v>37407</v>
      </c>
      <c r="U448" s="69">
        <v>1.0014700000000001</v>
      </c>
      <c r="V448" s="70">
        <v>1.4700000000000824E-3</v>
      </c>
      <c r="W448" s="70"/>
      <c r="Y448" s="2">
        <v>39380</v>
      </c>
      <c r="Z448">
        <v>21.17</v>
      </c>
    </row>
    <row r="449" spans="2:26" x14ac:dyDescent="0.25">
      <c r="B449" s="2">
        <v>39381</v>
      </c>
      <c r="C449">
        <v>1535.28</v>
      </c>
      <c r="D449" s="2"/>
      <c r="E449" s="2">
        <v>39360</v>
      </c>
      <c r="F449">
        <v>3.5510000000000002</v>
      </c>
      <c r="G449" s="67">
        <v>99.70408333333333</v>
      </c>
      <c r="H449" s="92">
        <v>0</v>
      </c>
      <c r="I449" s="7"/>
      <c r="J449" s="2">
        <v>39360</v>
      </c>
      <c r="K449">
        <v>3.976</v>
      </c>
      <c r="L449" s="67">
        <v>99.006</v>
      </c>
      <c r="M449" s="92">
        <v>0</v>
      </c>
      <c r="P449" s="2">
        <v>39381</v>
      </c>
      <c r="Q449">
        <v>1003.37</v>
      </c>
      <c r="R449">
        <v>7.4501732014657929E-3</v>
      </c>
      <c r="T449" s="68">
        <v>37410</v>
      </c>
      <c r="U449" s="69">
        <v>0.98811000000000004</v>
      </c>
      <c r="V449" s="70">
        <v>-1.1889999999999956E-2</v>
      </c>
      <c r="W449" s="70"/>
      <c r="Y449" s="2">
        <v>39381</v>
      </c>
      <c r="Z449">
        <v>19.559999999999999</v>
      </c>
    </row>
    <row r="450" spans="2:26" x14ac:dyDescent="0.25">
      <c r="B450" s="2">
        <v>39384</v>
      </c>
      <c r="C450">
        <v>1540.98</v>
      </c>
      <c r="D450" s="2"/>
      <c r="E450" s="2">
        <v>39363</v>
      </c>
      <c r="F450">
        <v>3.5510000000000002</v>
      </c>
      <c r="G450" s="67">
        <v>99.70408333333333</v>
      </c>
      <c r="H450" s="92">
        <v>-7.6894209448119533E-5</v>
      </c>
      <c r="I450" s="7"/>
      <c r="J450" s="2">
        <v>39363</v>
      </c>
      <c r="K450">
        <v>3.976</v>
      </c>
      <c r="L450" s="67">
        <v>99.006</v>
      </c>
      <c r="M450" s="92">
        <v>-1.0352907904576103E-4</v>
      </c>
      <c r="P450" s="2">
        <v>39384</v>
      </c>
      <c r="Q450">
        <v>1005.33</v>
      </c>
      <c r="R450">
        <v>1.9534169847614802E-3</v>
      </c>
      <c r="T450" s="68">
        <v>37411</v>
      </c>
      <c r="U450" s="69">
        <v>1.00092</v>
      </c>
      <c r="V450" s="70">
        <v>9.200000000000319E-4</v>
      </c>
      <c r="W450" s="70"/>
      <c r="Y450" s="2">
        <v>39384</v>
      </c>
      <c r="Z450">
        <v>19.87</v>
      </c>
    </row>
    <row r="451" spans="2:26" x14ac:dyDescent="0.25">
      <c r="B451" s="2">
        <v>39385</v>
      </c>
      <c r="C451">
        <v>1531.02</v>
      </c>
      <c r="D451" s="2"/>
      <c r="E451" s="2">
        <v>39364</v>
      </c>
      <c r="F451">
        <v>3.6429999999999998</v>
      </c>
      <c r="G451" s="67">
        <v>99.696416666666664</v>
      </c>
      <c r="H451" s="92">
        <v>-1.6717417961387149E-5</v>
      </c>
      <c r="I451" s="7"/>
      <c r="J451" s="2">
        <v>39364</v>
      </c>
      <c r="K451">
        <v>4.0170000000000003</v>
      </c>
      <c r="L451" s="67">
        <v>98.995750000000001</v>
      </c>
      <c r="M451" s="92">
        <v>-6.0608662493133458E-5</v>
      </c>
      <c r="P451" s="2">
        <v>39385</v>
      </c>
      <c r="Q451">
        <v>1002.88</v>
      </c>
      <c r="R451">
        <v>-2.4370107327942314E-3</v>
      </c>
      <c r="T451" s="68">
        <v>37412</v>
      </c>
      <c r="U451" s="69">
        <v>1.0027600000000001</v>
      </c>
      <c r="V451" s="70">
        <v>2.7600000000000957E-3</v>
      </c>
      <c r="W451" s="70"/>
      <c r="Y451" s="2">
        <v>39385</v>
      </c>
      <c r="Z451">
        <v>21.07</v>
      </c>
    </row>
    <row r="452" spans="2:26" x14ac:dyDescent="0.25">
      <c r="B452" s="2">
        <v>39386</v>
      </c>
      <c r="C452">
        <v>1549.38</v>
      </c>
      <c r="D452" s="2"/>
      <c r="E452" s="2">
        <v>39365</v>
      </c>
      <c r="F452">
        <v>3.6630000000000003</v>
      </c>
      <c r="G452" s="67">
        <v>99.694749999999999</v>
      </c>
      <c r="H452" s="92">
        <v>-1.6968462899658032E-4</v>
      </c>
      <c r="I452" s="7"/>
      <c r="J452" s="2">
        <v>39365</v>
      </c>
      <c r="K452">
        <v>4.0410000000000004</v>
      </c>
      <c r="L452" s="67">
        <v>98.989750000000001</v>
      </c>
      <c r="M452" s="92">
        <v>-1.8183700837715033E-4</v>
      </c>
      <c r="P452" s="2">
        <v>39386</v>
      </c>
      <c r="Q452">
        <v>1008.83</v>
      </c>
      <c r="R452">
        <v>5.9329132099554815E-3</v>
      </c>
      <c r="T452" s="68">
        <v>37413</v>
      </c>
      <c r="U452" s="69">
        <v>0.99221000000000004</v>
      </c>
      <c r="V452" s="70">
        <v>-7.7899999999999636E-3</v>
      </c>
      <c r="W452" s="70"/>
      <c r="Y452" s="2">
        <v>39386</v>
      </c>
      <c r="Z452">
        <v>18.53</v>
      </c>
    </row>
    <row r="453" spans="2:26" x14ac:dyDescent="0.25">
      <c r="B453" s="2">
        <v>39387</v>
      </c>
      <c r="C453">
        <v>1508.44</v>
      </c>
      <c r="D453" s="2"/>
      <c r="E453" s="2">
        <v>39366</v>
      </c>
      <c r="F453">
        <v>3.8660000000000001</v>
      </c>
      <c r="G453" s="67">
        <v>99.677833333333339</v>
      </c>
      <c r="H453" s="92">
        <v>-1.8141780101565974E-4</v>
      </c>
      <c r="I453" s="7"/>
      <c r="J453" s="2">
        <v>39366</v>
      </c>
      <c r="K453">
        <v>4.1130000000000004</v>
      </c>
      <c r="L453" s="67">
        <v>98.97175</v>
      </c>
      <c r="M453" s="92">
        <v>-2.0460383897424883E-4</v>
      </c>
      <c r="P453" s="2">
        <v>39387</v>
      </c>
      <c r="Q453">
        <v>996.07</v>
      </c>
      <c r="R453">
        <v>-1.2648315375236696E-2</v>
      </c>
      <c r="T453" s="68">
        <v>37414</v>
      </c>
      <c r="U453" s="69">
        <v>1.0000100000000001</v>
      </c>
      <c r="V453" s="70">
        <v>1.0000000000065512E-5</v>
      </c>
      <c r="W453" s="70"/>
      <c r="Y453" s="2">
        <v>39387</v>
      </c>
      <c r="Z453">
        <v>23.21</v>
      </c>
    </row>
    <row r="454" spans="2:26" x14ac:dyDescent="0.25">
      <c r="B454" s="2">
        <v>39388</v>
      </c>
      <c r="C454">
        <v>1509.65</v>
      </c>
      <c r="D454" s="2"/>
      <c r="E454" s="2">
        <v>39367</v>
      </c>
      <c r="F454">
        <v>4.0830000000000002</v>
      </c>
      <c r="G454" s="67">
        <v>99.659750000000003</v>
      </c>
      <c r="H454" s="92">
        <v>-1.1037555281845357E-4</v>
      </c>
      <c r="I454" s="7"/>
      <c r="J454" s="2">
        <v>39367</v>
      </c>
      <c r="K454">
        <v>4.194</v>
      </c>
      <c r="L454" s="67">
        <v>98.951499999999996</v>
      </c>
      <c r="M454" s="92">
        <v>-2.096986907726972E-4</v>
      </c>
      <c r="P454" s="2">
        <v>39388</v>
      </c>
      <c r="Q454">
        <v>998.7</v>
      </c>
      <c r="R454">
        <v>2.6403766803537732E-3</v>
      </c>
      <c r="T454" s="68">
        <v>37417</v>
      </c>
      <c r="U454" s="69">
        <v>1.0024</v>
      </c>
      <c r="V454" s="70">
        <v>2.3999999999999577E-3</v>
      </c>
      <c r="W454" s="70"/>
      <c r="Y454" s="2">
        <v>39388</v>
      </c>
      <c r="Z454">
        <v>23.01</v>
      </c>
    </row>
    <row r="455" spans="2:26" x14ac:dyDescent="0.25">
      <c r="B455" s="2">
        <v>39391</v>
      </c>
      <c r="C455">
        <v>1502.17</v>
      </c>
      <c r="D455" s="2"/>
      <c r="E455" s="2">
        <v>39370</v>
      </c>
      <c r="F455">
        <v>4.2149999999999999</v>
      </c>
      <c r="G455" s="67">
        <v>99.648750000000007</v>
      </c>
      <c r="H455" s="92">
        <v>8.6135885631444253E-5</v>
      </c>
      <c r="I455" s="7"/>
      <c r="J455" s="2">
        <v>39370</v>
      </c>
      <c r="K455">
        <v>4.2770000000000001</v>
      </c>
      <c r="L455" s="67">
        <v>98.930750000000003</v>
      </c>
      <c r="M455" s="92">
        <v>7.0756564566565316E-5</v>
      </c>
      <c r="P455" s="2">
        <v>39391</v>
      </c>
      <c r="Q455">
        <v>997.09</v>
      </c>
      <c r="R455">
        <v>-1.6120957244417644E-3</v>
      </c>
      <c r="T455" s="68">
        <v>37418</v>
      </c>
      <c r="U455" s="69">
        <v>0.99292000000000002</v>
      </c>
      <c r="V455" s="70">
        <v>-7.0799999999999752E-3</v>
      </c>
      <c r="W455" s="70"/>
      <c r="Y455" s="2">
        <v>39391</v>
      </c>
      <c r="Z455">
        <v>24.31</v>
      </c>
    </row>
    <row r="456" spans="2:26" x14ac:dyDescent="0.25">
      <c r="B456" s="2">
        <v>39392</v>
      </c>
      <c r="C456">
        <v>1520.27</v>
      </c>
      <c r="D456" s="2"/>
      <c r="E456" s="2">
        <v>39371</v>
      </c>
      <c r="F456">
        <v>4.1120000000000001</v>
      </c>
      <c r="G456" s="67">
        <v>99.657333333333327</v>
      </c>
      <c r="H456" s="92">
        <v>4.013753796343611E-4</v>
      </c>
      <c r="I456" s="7"/>
      <c r="J456" s="2">
        <v>39371</v>
      </c>
      <c r="K456">
        <v>4.2489999999999997</v>
      </c>
      <c r="L456" s="67">
        <v>98.937749999999994</v>
      </c>
      <c r="M456" s="92">
        <v>6.3171034311970686E-4</v>
      </c>
      <c r="P456" s="2">
        <v>39392</v>
      </c>
      <c r="Q456">
        <v>1005.76</v>
      </c>
      <c r="R456">
        <v>8.6953033326981899E-3</v>
      </c>
      <c r="T456" s="68">
        <v>37419</v>
      </c>
      <c r="U456" s="69">
        <v>1.00237</v>
      </c>
      <c r="V456" s="70">
        <v>2.3699999999999832E-3</v>
      </c>
      <c r="W456" s="70"/>
      <c r="Y456" s="2">
        <v>39392</v>
      </c>
      <c r="Z456">
        <v>21.39</v>
      </c>
    </row>
    <row r="457" spans="2:26" x14ac:dyDescent="0.25">
      <c r="B457" s="2">
        <v>39393</v>
      </c>
      <c r="C457">
        <v>1475.62</v>
      </c>
      <c r="D457" s="2"/>
      <c r="E457" s="2">
        <v>39372</v>
      </c>
      <c r="F457">
        <v>3.6320000000000001</v>
      </c>
      <c r="G457" s="67">
        <v>99.697333333333333</v>
      </c>
      <c r="H457" s="92">
        <v>3.31001832212241E-4</v>
      </c>
      <c r="I457" s="7"/>
      <c r="J457" s="2">
        <v>39372</v>
      </c>
      <c r="K457">
        <v>3.9990000000000001</v>
      </c>
      <c r="L457" s="67">
        <v>99.000249999999994</v>
      </c>
      <c r="M457" s="92">
        <v>3.6616069151351738E-4</v>
      </c>
      <c r="P457" s="2">
        <v>39393</v>
      </c>
      <c r="Q457">
        <v>985.24</v>
      </c>
      <c r="R457">
        <v>-2.0402481705377062E-2</v>
      </c>
      <c r="T457" s="68">
        <v>37420</v>
      </c>
      <c r="U457" s="69">
        <v>0.99716000000000005</v>
      </c>
      <c r="V457" s="70">
        <v>-2.8399999999999537E-3</v>
      </c>
      <c r="W457" s="70"/>
      <c r="Y457" s="2">
        <v>39393</v>
      </c>
      <c r="Z457">
        <v>26.49</v>
      </c>
    </row>
    <row r="458" spans="2:26" x14ac:dyDescent="0.25">
      <c r="B458" s="2">
        <v>39394</v>
      </c>
      <c r="C458">
        <v>1474.77</v>
      </c>
      <c r="D458" s="2"/>
      <c r="E458" s="2">
        <v>39373</v>
      </c>
      <c r="F458">
        <v>3.2359999999999998</v>
      </c>
      <c r="G458" s="67">
        <v>99.730333333333334</v>
      </c>
      <c r="H458" s="92">
        <v>-1.1029743541746129E-4</v>
      </c>
      <c r="I458" s="7"/>
      <c r="J458" s="2">
        <v>39373</v>
      </c>
      <c r="K458">
        <v>3.8540000000000001</v>
      </c>
      <c r="L458" s="67">
        <v>99.036500000000004</v>
      </c>
      <c r="M458" s="92">
        <v>8.3302620750735912E-5</v>
      </c>
      <c r="P458" s="2">
        <v>39394</v>
      </c>
      <c r="Q458">
        <v>986.69</v>
      </c>
      <c r="R458">
        <v>1.471722625959293E-3</v>
      </c>
      <c r="T458" s="68">
        <v>37421</v>
      </c>
      <c r="U458" s="69">
        <v>1.00064</v>
      </c>
      <c r="V458" s="70">
        <v>6.3999999999997392E-4</v>
      </c>
      <c r="W458" s="70"/>
      <c r="Y458" s="2">
        <v>39394</v>
      </c>
      <c r="Z458">
        <v>26.16</v>
      </c>
    </row>
    <row r="459" spans="2:26" x14ac:dyDescent="0.25">
      <c r="B459" s="2">
        <v>39395</v>
      </c>
      <c r="C459">
        <v>1453.7</v>
      </c>
      <c r="D459" s="2"/>
      <c r="E459" s="2">
        <v>39374</v>
      </c>
      <c r="F459">
        <v>3.3679999999999999</v>
      </c>
      <c r="G459" s="67">
        <v>99.719333333333338</v>
      </c>
      <c r="H459" s="92">
        <v>-2.2145488337277364E-4</v>
      </c>
      <c r="I459" s="7"/>
      <c r="J459" s="2">
        <v>39374</v>
      </c>
      <c r="K459">
        <v>3.8209999999999997</v>
      </c>
      <c r="L459" s="67">
        <v>99.044749999999993</v>
      </c>
      <c r="M459" s="92">
        <v>-3.6599617849497612E-4</v>
      </c>
      <c r="P459" s="2">
        <v>39395</v>
      </c>
      <c r="Q459">
        <v>973.86</v>
      </c>
      <c r="R459">
        <v>-1.3003070873323974E-2</v>
      </c>
      <c r="T459" s="68">
        <v>37424</v>
      </c>
      <c r="U459" s="69">
        <v>1.0102899999999999</v>
      </c>
      <c r="V459" s="70">
        <v>1.028999999999991E-2</v>
      </c>
      <c r="W459" s="70"/>
      <c r="Y459" s="2">
        <v>39395</v>
      </c>
      <c r="Z459">
        <v>28.5</v>
      </c>
    </row>
    <row r="460" spans="2:26" x14ac:dyDescent="0.25">
      <c r="B460" s="2">
        <v>39398</v>
      </c>
      <c r="C460">
        <v>1439.18</v>
      </c>
      <c r="D460" s="2"/>
      <c r="E460" s="2">
        <v>39377</v>
      </c>
      <c r="F460">
        <v>3.633</v>
      </c>
      <c r="G460" s="67">
        <v>99.697249999999997</v>
      </c>
      <c r="H460" s="92">
        <v>-1.5296309577239597E-4</v>
      </c>
      <c r="I460" s="7"/>
      <c r="J460" s="2">
        <v>39377</v>
      </c>
      <c r="K460">
        <v>3.9660000000000002</v>
      </c>
      <c r="L460" s="67">
        <v>99.008499999999998</v>
      </c>
      <c r="M460" s="92">
        <v>-3.2825464480246147E-5</v>
      </c>
      <c r="P460" s="2">
        <v>39398</v>
      </c>
      <c r="Q460">
        <v>965.95</v>
      </c>
      <c r="R460">
        <v>-8.1223173762141609E-3</v>
      </c>
      <c r="T460" s="68">
        <v>37425</v>
      </c>
      <c r="U460" s="69">
        <v>1.00058</v>
      </c>
      <c r="V460" s="70">
        <v>5.8000000000002494E-4</v>
      </c>
      <c r="W460" s="70"/>
      <c r="Y460" s="2">
        <v>39398</v>
      </c>
      <c r="Z460">
        <v>31.09</v>
      </c>
    </row>
    <row r="461" spans="2:26" x14ac:dyDescent="0.25">
      <c r="B461" s="2">
        <v>39399</v>
      </c>
      <c r="C461">
        <v>1481.05</v>
      </c>
      <c r="D461" s="2"/>
      <c r="E461" s="2">
        <v>39378</v>
      </c>
      <c r="F461">
        <v>3.8159999999999998</v>
      </c>
      <c r="G461" s="67">
        <v>99.682000000000002</v>
      </c>
      <c r="H461" s="92">
        <v>1.2790674344409503E-4</v>
      </c>
      <c r="I461" s="7"/>
      <c r="J461" s="2">
        <v>39378</v>
      </c>
      <c r="K461">
        <v>3.9790000000000001</v>
      </c>
      <c r="L461" s="67">
        <v>99.005250000000004</v>
      </c>
      <c r="M461" s="92">
        <v>3.1563982718085803E-4</v>
      </c>
      <c r="P461" s="2">
        <v>39399</v>
      </c>
      <c r="Q461">
        <v>993.56</v>
      </c>
      <c r="R461">
        <v>2.8583260003105737E-2</v>
      </c>
      <c r="T461" s="68">
        <v>37426</v>
      </c>
      <c r="U461" s="69">
        <v>0.99836000000000003</v>
      </c>
      <c r="V461" s="70">
        <v>-1.6399999999999748E-3</v>
      </c>
      <c r="W461" s="70"/>
      <c r="Y461" s="2">
        <v>39399</v>
      </c>
      <c r="Z461">
        <v>24.1</v>
      </c>
    </row>
    <row r="462" spans="2:26" x14ac:dyDescent="0.25">
      <c r="B462" s="2">
        <v>39400</v>
      </c>
      <c r="C462">
        <v>1470.58</v>
      </c>
      <c r="D462" s="2"/>
      <c r="E462" s="2">
        <v>39379</v>
      </c>
      <c r="F462">
        <v>3.6630000000000003</v>
      </c>
      <c r="G462" s="67">
        <v>99.694749999999999</v>
      </c>
      <c r="H462" s="92">
        <v>-1.9810471464143387E-4</v>
      </c>
      <c r="I462" s="7"/>
      <c r="J462" s="2">
        <v>39379</v>
      </c>
      <c r="K462">
        <v>3.8540000000000001</v>
      </c>
      <c r="L462" s="67">
        <v>99.036500000000004</v>
      </c>
      <c r="M462" s="92">
        <v>-1.8175117254748407E-4</v>
      </c>
      <c r="P462" s="2">
        <v>39400</v>
      </c>
      <c r="Q462">
        <v>986.31</v>
      </c>
      <c r="R462">
        <v>-7.2969926325536782E-3</v>
      </c>
      <c r="T462" s="68">
        <v>37427</v>
      </c>
      <c r="U462" s="69">
        <v>0.99712000000000001</v>
      </c>
      <c r="V462" s="70">
        <v>-2.8799999999999937E-3</v>
      </c>
      <c r="W462" s="70"/>
      <c r="Y462" s="2">
        <v>39400</v>
      </c>
      <c r="Z462">
        <v>25.94</v>
      </c>
    </row>
    <row r="463" spans="2:26" x14ac:dyDescent="0.25">
      <c r="B463" s="2">
        <v>39401</v>
      </c>
      <c r="C463">
        <v>1451.15</v>
      </c>
      <c r="D463" s="2"/>
      <c r="E463" s="2">
        <v>39380</v>
      </c>
      <c r="F463">
        <v>3.9</v>
      </c>
      <c r="G463" s="67">
        <v>99.674999999999997</v>
      </c>
      <c r="H463" s="92">
        <v>-4.1802524872514013E-5</v>
      </c>
      <c r="I463" s="7"/>
      <c r="J463" s="2">
        <v>39380</v>
      </c>
      <c r="K463">
        <v>3.9260000000000002</v>
      </c>
      <c r="L463" s="67">
        <v>99.018500000000003</v>
      </c>
      <c r="M463" s="92">
        <v>-5.0495614456025351E-5</v>
      </c>
      <c r="P463" s="2">
        <v>39401</v>
      </c>
      <c r="Q463">
        <v>974.86</v>
      </c>
      <c r="R463">
        <v>-1.1608926199673464E-2</v>
      </c>
      <c r="T463" s="68">
        <v>37428</v>
      </c>
      <c r="U463" s="69">
        <v>0.98875000000000002</v>
      </c>
      <c r="V463" s="70">
        <v>-1.1249999999999982E-2</v>
      </c>
      <c r="W463" s="70"/>
      <c r="Y463" s="2">
        <v>39401</v>
      </c>
      <c r="Z463">
        <v>28.06</v>
      </c>
    </row>
    <row r="464" spans="2:26" x14ac:dyDescent="0.25">
      <c r="B464" s="2">
        <v>39402</v>
      </c>
      <c r="C464">
        <v>1458.74</v>
      </c>
      <c r="D464" s="2"/>
      <c r="E464" s="2">
        <v>39381</v>
      </c>
      <c r="F464">
        <v>3.95</v>
      </c>
      <c r="G464" s="67">
        <v>99.670833333333334</v>
      </c>
      <c r="H464" s="92">
        <v>0</v>
      </c>
      <c r="I464" s="7"/>
      <c r="J464" s="2">
        <v>39381</v>
      </c>
      <c r="K464">
        <v>3.9459999999999997</v>
      </c>
      <c r="L464" s="67">
        <v>99.013499999999993</v>
      </c>
      <c r="M464" s="92">
        <v>-5.0498164391732381E-5</v>
      </c>
      <c r="P464" s="2">
        <v>39402</v>
      </c>
      <c r="Q464">
        <v>983.94</v>
      </c>
      <c r="R464">
        <v>9.3141579303694932E-3</v>
      </c>
      <c r="T464" s="68">
        <v>37431</v>
      </c>
      <c r="U464" s="69">
        <v>1.00179</v>
      </c>
      <c r="V464" s="70">
        <v>1.7899999999999583E-3</v>
      </c>
      <c r="W464" s="70"/>
      <c r="Y464" s="2">
        <v>39402</v>
      </c>
      <c r="Z464">
        <v>25.49</v>
      </c>
    </row>
    <row r="465" spans="2:26" x14ac:dyDescent="0.25">
      <c r="B465" s="2">
        <v>39405</v>
      </c>
      <c r="C465">
        <v>1433.27</v>
      </c>
      <c r="D465" s="2"/>
      <c r="E465" s="2">
        <v>39384</v>
      </c>
      <c r="F465">
        <v>3.95</v>
      </c>
      <c r="G465" s="67">
        <v>99.670833333333334</v>
      </c>
      <c r="H465" s="92">
        <v>2.591864888601414E-5</v>
      </c>
      <c r="I465" s="7"/>
      <c r="J465" s="2">
        <v>39384</v>
      </c>
      <c r="K465">
        <v>3.9660000000000002</v>
      </c>
      <c r="L465" s="67">
        <v>99.008499999999998</v>
      </c>
      <c r="M465" s="92">
        <v>2.020028583404887E-5</v>
      </c>
      <c r="P465" s="2">
        <v>39405</v>
      </c>
      <c r="Q465">
        <v>978.02</v>
      </c>
      <c r="R465">
        <v>-6.0166270301035274E-3</v>
      </c>
      <c r="T465" s="68">
        <v>37432</v>
      </c>
      <c r="U465" s="69">
        <v>0.99304999999999999</v>
      </c>
      <c r="V465" s="70">
        <v>-6.9500000000000117E-3</v>
      </c>
      <c r="W465" s="70"/>
      <c r="Y465" s="2">
        <v>39405</v>
      </c>
      <c r="Z465">
        <v>26.01</v>
      </c>
    </row>
    <row r="466" spans="2:26" x14ac:dyDescent="0.25">
      <c r="B466" s="2">
        <v>39406</v>
      </c>
      <c r="C466">
        <v>1439.7</v>
      </c>
      <c r="D466" s="2"/>
      <c r="E466" s="2">
        <v>39385</v>
      </c>
      <c r="F466">
        <v>3.919</v>
      </c>
      <c r="G466" s="67">
        <v>99.673416666666668</v>
      </c>
      <c r="H466" s="92">
        <v>1.7557339344165257E-5</v>
      </c>
      <c r="I466" s="7"/>
      <c r="J466" s="2">
        <v>39385</v>
      </c>
      <c r="K466">
        <v>3.9580000000000002</v>
      </c>
      <c r="L466" s="67">
        <v>99.010499999999993</v>
      </c>
      <c r="M466" s="92">
        <v>1.0604935840152763E-4</v>
      </c>
      <c r="P466" s="2">
        <v>39406</v>
      </c>
      <c r="Q466">
        <v>980.78</v>
      </c>
      <c r="R466">
        <v>2.8220281793829294E-3</v>
      </c>
      <c r="T466" s="68">
        <v>37433</v>
      </c>
      <c r="U466" s="69">
        <v>1.00054</v>
      </c>
      <c r="V466" s="70">
        <v>5.3999999999998494E-4</v>
      </c>
      <c r="W466" s="70"/>
      <c r="Y466" s="2">
        <v>39406</v>
      </c>
      <c r="Z466">
        <v>24.88</v>
      </c>
    </row>
    <row r="467" spans="2:26" x14ac:dyDescent="0.25">
      <c r="B467" s="2">
        <v>39407</v>
      </c>
      <c r="C467">
        <v>1416.77</v>
      </c>
      <c r="D467" s="2"/>
      <c r="E467" s="2">
        <v>39386</v>
      </c>
      <c r="F467">
        <v>3.8980000000000001</v>
      </c>
      <c r="G467" s="67">
        <v>99.675166666666669</v>
      </c>
      <c r="H467" s="92">
        <v>-1.6720981990125949E-6</v>
      </c>
      <c r="I467" s="7"/>
      <c r="J467" s="2">
        <v>39386</v>
      </c>
      <c r="K467">
        <v>3.9159999999999999</v>
      </c>
      <c r="L467" s="67">
        <v>99.021000000000001</v>
      </c>
      <c r="M467" s="92">
        <v>2.8781773563180124E-4</v>
      </c>
      <c r="P467" s="2">
        <v>39407</v>
      </c>
      <c r="Q467">
        <v>971.49</v>
      </c>
      <c r="R467">
        <v>-9.4720528558901451E-3</v>
      </c>
      <c r="T467" s="68">
        <v>37434</v>
      </c>
      <c r="U467" s="69">
        <v>1.0082100000000001</v>
      </c>
      <c r="V467" s="70">
        <v>8.2100000000000506E-3</v>
      </c>
      <c r="W467" s="70"/>
      <c r="Y467" s="2">
        <v>39407</v>
      </c>
      <c r="Z467">
        <v>26.84</v>
      </c>
    </row>
    <row r="468" spans="2:26" x14ac:dyDescent="0.25">
      <c r="B468" s="2">
        <v>39409</v>
      </c>
      <c r="C468">
        <v>1440.7</v>
      </c>
      <c r="D468" s="2"/>
      <c r="E468" s="2">
        <v>39387</v>
      </c>
      <c r="F468">
        <v>3.9</v>
      </c>
      <c r="G468" s="67">
        <v>99.674999999999997</v>
      </c>
      <c r="H468" s="92">
        <v>1.3794833207936286E-4</v>
      </c>
      <c r="I468" s="7"/>
      <c r="J468" s="2">
        <v>39387</v>
      </c>
      <c r="K468">
        <v>3.802</v>
      </c>
      <c r="L468" s="67">
        <v>99.049499999999995</v>
      </c>
      <c r="M468" s="92">
        <v>4.997501249375258E-4</v>
      </c>
      <c r="P468" s="2">
        <v>39409</v>
      </c>
      <c r="Q468">
        <v>981.27</v>
      </c>
      <c r="R468">
        <v>1.0067010468455706E-2</v>
      </c>
      <c r="T468" s="68">
        <v>37435</v>
      </c>
      <c r="U468" s="69">
        <v>0.99883999999999995</v>
      </c>
      <c r="V468" s="70">
        <v>-1.1600000000000499E-3</v>
      </c>
      <c r="W468" s="70"/>
      <c r="Y468" s="2">
        <v>39409</v>
      </c>
      <c r="Z468">
        <v>25.61</v>
      </c>
    </row>
    <row r="469" spans="2:26" x14ac:dyDescent="0.25">
      <c r="B469" s="2">
        <v>39412</v>
      </c>
      <c r="C469">
        <v>1407.22</v>
      </c>
      <c r="D469" s="2"/>
      <c r="E469" s="2">
        <v>39388</v>
      </c>
      <c r="F469">
        <v>3.7349999999999999</v>
      </c>
      <c r="G469" s="67">
        <v>99.688749999999999</v>
      </c>
      <c r="H469" s="92">
        <v>-1.3625743459844131E-4</v>
      </c>
      <c r="I469" s="7"/>
      <c r="J469" s="2">
        <v>39388</v>
      </c>
      <c r="K469">
        <v>3.6040000000000001</v>
      </c>
      <c r="L469" s="67">
        <v>99.099000000000004</v>
      </c>
      <c r="M469" s="92">
        <v>-3.1281849463671296E-4</v>
      </c>
      <c r="P469" s="2">
        <v>39412</v>
      </c>
      <c r="Q469">
        <v>967.54</v>
      </c>
      <c r="R469">
        <v>-1.3992071499179692E-2</v>
      </c>
      <c r="T469" s="68">
        <v>37438</v>
      </c>
      <c r="U469" s="69">
        <v>0.99204000000000003</v>
      </c>
      <c r="V469" s="70">
        <v>-7.9599999999999671E-3</v>
      </c>
      <c r="W469" s="70"/>
      <c r="Y469" s="2">
        <v>39412</v>
      </c>
      <c r="Z469">
        <v>28.91</v>
      </c>
    </row>
    <row r="470" spans="2:26" x14ac:dyDescent="0.25">
      <c r="B470" s="2">
        <v>39413</v>
      </c>
      <c r="C470">
        <v>1428.23</v>
      </c>
      <c r="D470" s="2"/>
      <c r="E470" s="2">
        <v>39391</v>
      </c>
      <c r="F470">
        <v>3.8980000000000001</v>
      </c>
      <c r="G470" s="67">
        <v>99.675166666666669</v>
      </c>
      <c r="H470" s="92">
        <v>-1.6720981989792882E-5</v>
      </c>
      <c r="I470" s="7"/>
      <c r="J470" s="2">
        <v>39391</v>
      </c>
      <c r="K470">
        <v>3.7279999999999998</v>
      </c>
      <c r="L470" s="67">
        <v>99.067999999999998</v>
      </c>
      <c r="M470" s="92">
        <v>-3.2805749586084509E-5</v>
      </c>
      <c r="P470" s="2">
        <v>39413</v>
      </c>
      <c r="Q470">
        <v>978.98</v>
      </c>
      <c r="R470">
        <v>1.1823800566384879E-2</v>
      </c>
      <c r="T470" s="68">
        <v>37439</v>
      </c>
      <c r="U470" s="69">
        <v>0.99073999999999995</v>
      </c>
      <c r="V470" s="70">
        <v>-9.260000000000046E-3</v>
      </c>
      <c r="W470" s="70"/>
      <c r="Y470" s="2">
        <v>39413</v>
      </c>
      <c r="Z470">
        <v>26.28</v>
      </c>
    </row>
    <row r="471" spans="2:26" x14ac:dyDescent="0.25">
      <c r="B471" s="2">
        <v>39414</v>
      </c>
      <c r="C471">
        <v>1469.02</v>
      </c>
      <c r="D471" s="2"/>
      <c r="E471" s="2">
        <v>39392</v>
      </c>
      <c r="F471">
        <v>3.9180000000000001</v>
      </c>
      <c r="G471" s="67">
        <v>99.673500000000004</v>
      </c>
      <c r="H471" s="92">
        <v>1.7975356204669168E-4</v>
      </c>
      <c r="I471" s="7"/>
      <c r="J471" s="2">
        <v>39392</v>
      </c>
      <c r="K471">
        <v>3.7410000000000001</v>
      </c>
      <c r="L471" s="67">
        <v>99.064750000000004</v>
      </c>
      <c r="M471" s="92">
        <v>7.3436817838845592E-4</v>
      </c>
      <c r="P471" s="2">
        <v>39414</v>
      </c>
      <c r="Q471">
        <v>992.87</v>
      </c>
      <c r="R471">
        <v>1.4188236736194737E-2</v>
      </c>
      <c r="T471" s="68">
        <v>37440</v>
      </c>
      <c r="U471" s="69">
        <v>1.00301</v>
      </c>
      <c r="V471" s="70">
        <v>3.0099999999999572E-3</v>
      </c>
      <c r="W471" s="70"/>
      <c r="Y471" s="2">
        <v>39414</v>
      </c>
      <c r="Z471">
        <v>24.11</v>
      </c>
    </row>
    <row r="472" spans="2:26" x14ac:dyDescent="0.25">
      <c r="B472" s="2">
        <v>39415</v>
      </c>
      <c r="C472">
        <v>1469.72</v>
      </c>
      <c r="D472" s="2"/>
      <c r="E472" s="2">
        <v>39393</v>
      </c>
      <c r="F472">
        <v>3.7029999999999998</v>
      </c>
      <c r="G472" s="67">
        <v>99.691416666666669</v>
      </c>
      <c r="H472" s="92">
        <v>1.086686667275405E-4</v>
      </c>
      <c r="I472" s="7"/>
      <c r="J472" s="2">
        <v>39393</v>
      </c>
      <c r="K472">
        <v>3.45</v>
      </c>
      <c r="L472" s="67">
        <v>99.137500000000003</v>
      </c>
      <c r="M472" s="92">
        <v>1.0339175387708011E-4</v>
      </c>
      <c r="P472" s="2">
        <v>39415</v>
      </c>
      <c r="Q472">
        <v>993.81</v>
      </c>
      <c r="R472">
        <v>9.4675032985169771E-4</v>
      </c>
      <c r="T472" s="68">
        <v>37442</v>
      </c>
      <c r="U472" s="69">
        <v>1.01118</v>
      </c>
      <c r="V472" s="70">
        <v>1.1179999999999968E-2</v>
      </c>
      <c r="W472" s="70"/>
      <c r="Y472" s="2">
        <v>39415</v>
      </c>
      <c r="Z472">
        <v>23.97</v>
      </c>
    </row>
    <row r="473" spans="2:26" x14ac:dyDescent="0.25">
      <c r="B473" s="2">
        <v>39416</v>
      </c>
      <c r="C473">
        <v>1481.14</v>
      </c>
      <c r="D473" s="2"/>
      <c r="E473" s="2">
        <v>39394</v>
      </c>
      <c r="F473">
        <v>3.573</v>
      </c>
      <c r="G473" s="67">
        <v>99.702250000000006</v>
      </c>
      <c r="H473" s="92">
        <v>1.2119418903111523E-4</v>
      </c>
      <c r="I473" s="7"/>
      <c r="J473" s="2">
        <v>39394</v>
      </c>
      <c r="K473">
        <v>3.4089999999999998</v>
      </c>
      <c r="L473" s="67">
        <v>99.147750000000002</v>
      </c>
      <c r="M473" s="92">
        <v>3.9335234536341801E-4</v>
      </c>
      <c r="P473" s="2">
        <v>39416</v>
      </c>
      <c r="Q473">
        <v>998.17</v>
      </c>
      <c r="R473">
        <v>4.3871564987272293E-3</v>
      </c>
      <c r="T473" s="68">
        <v>37445</v>
      </c>
      <c r="U473" s="69">
        <v>0.99870000000000003</v>
      </c>
      <c r="V473" s="70">
        <v>-1.2999999999999678E-3</v>
      </c>
      <c r="W473" s="70"/>
      <c r="Y473" s="2">
        <v>39416</v>
      </c>
      <c r="Z473">
        <v>22.87</v>
      </c>
    </row>
    <row r="474" spans="2:26" x14ac:dyDescent="0.25">
      <c r="B474" s="2">
        <v>39419</v>
      </c>
      <c r="C474">
        <v>1472.42</v>
      </c>
      <c r="D474" s="2"/>
      <c r="E474" s="2">
        <v>39395</v>
      </c>
      <c r="F474">
        <v>3.4279999999999999</v>
      </c>
      <c r="G474" s="67">
        <v>99.714333333333329</v>
      </c>
      <c r="H474" s="92">
        <v>0</v>
      </c>
      <c r="I474" s="7"/>
      <c r="J474" s="2">
        <v>39395</v>
      </c>
      <c r="K474">
        <v>3.2530000000000001</v>
      </c>
      <c r="L474" s="67">
        <v>99.186750000000004</v>
      </c>
      <c r="M474" s="92">
        <v>2.5204979494652946E-6</v>
      </c>
      <c r="P474" s="2">
        <v>39419</v>
      </c>
      <c r="Q474">
        <v>997.12</v>
      </c>
      <c r="R474">
        <v>-1.051925022791611E-3</v>
      </c>
      <c r="T474" s="68">
        <v>37446</v>
      </c>
      <c r="U474" s="69">
        <v>0.99268999999999996</v>
      </c>
      <c r="V474" s="70">
        <v>-7.3100000000000387E-3</v>
      </c>
      <c r="W474" s="70"/>
      <c r="Y474" s="2">
        <v>39419</v>
      </c>
      <c r="Z474">
        <v>23.61</v>
      </c>
    </row>
    <row r="475" spans="2:26" x14ac:dyDescent="0.25">
      <c r="B475" s="2">
        <v>39420</v>
      </c>
      <c r="C475">
        <v>1462.79</v>
      </c>
      <c r="D475" s="2"/>
      <c r="E475" s="2">
        <v>39398</v>
      </c>
      <c r="F475">
        <v>3.4279999999999999</v>
      </c>
      <c r="G475" s="67">
        <v>99.714333333333329</v>
      </c>
      <c r="H475" s="92">
        <v>-2.8999508596216916E-4</v>
      </c>
      <c r="I475" s="7"/>
      <c r="J475" s="2">
        <v>39398</v>
      </c>
      <c r="K475">
        <v>3.2519999999999998</v>
      </c>
      <c r="L475" s="67">
        <v>99.186999999999998</v>
      </c>
      <c r="M475" s="92">
        <v>-5.2174176051300591E-4</v>
      </c>
      <c r="P475" s="2">
        <v>39420</v>
      </c>
      <c r="Q475">
        <v>995.5</v>
      </c>
      <c r="R475">
        <v>-1.6246790757381557E-3</v>
      </c>
      <c r="T475" s="68">
        <v>37447</v>
      </c>
      <c r="U475" s="69">
        <v>0.98436000000000001</v>
      </c>
      <c r="V475" s="70">
        <v>-1.5639999999999987E-2</v>
      </c>
      <c r="W475" s="70"/>
      <c r="Y475" s="2">
        <v>39420</v>
      </c>
      <c r="Z475">
        <v>23.79</v>
      </c>
    </row>
    <row r="476" spans="2:26" x14ac:dyDescent="0.25">
      <c r="B476" s="2">
        <v>39421</v>
      </c>
      <c r="C476">
        <v>1485.01</v>
      </c>
      <c r="D476" s="2"/>
      <c r="E476" s="2">
        <v>39399</v>
      </c>
      <c r="F476">
        <v>3.7749999999999999</v>
      </c>
      <c r="G476" s="67">
        <v>99.685416666666669</v>
      </c>
      <c r="H476" s="92">
        <v>-2.5914857154751836E-5</v>
      </c>
      <c r="I476" s="7"/>
      <c r="J476" s="2">
        <v>39399</v>
      </c>
      <c r="K476">
        <v>3.4590000000000001</v>
      </c>
      <c r="L476" s="67">
        <v>99.135249999999999</v>
      </c>
      <c r="M476" s="92">
        <v>1.5130843973265584E-4</v>
      </c>
      <c r="P476" s="2">
        <v>39421</v>
      </c>
      <c r="Q476">
        <v>1001.55</v>
      </c>
      <c r="R476">
        <v>6.0773480662983381E-3</v>
      </c>
      <c r="T476" s="68">
        <v>37448</v>
      </c>
      <c r="U476" s="69">
        <v>1.00237</v>
      </c>
      <c r="V476" s="70">
        <v>2.3699999999999832E-3</v>
      </c>
      <c r="W476" s="70"/>
      <c r="Y476" s="2">
        <v>39421</v>
      </c>
      <c r="Z476">
        <v>22.53</v>
      </c>
    </row>
    <row r="477" spans="2:26" x14ac:dyDescent="0.25">
      <c r="B477" s="2">
        <v>39422</v>
      </c>
      <c r="C477">
        <v>1507.34</v>
      </c>
      <c r="D477" s="2"/>
      <c r="E477" s="2">
        <v>39400</v>
      </c>
      <c r="F477">
        <v>3.806</v>
      </c>
      <c r="G477" s="67">
        <v>99.682833333333335</v>
      </c>
      <c r="H477" s="92">
        <v>6.93867382715041E-5</v>
      </c>
      <c r="I477" s="7"/>
      <c r="J477" s="2">
        <v>39400</v>
      </c>
      <c r="K477">
        <v>3.399</v>
      </c>
      <c r="L477" s="67">
        <v>99.15025</v>
      </c>
      <c r="M477" s="92">
        <v>2.3701402669185079E-4</v>
      </c>
      <c r="P477" s="2">
        <v>39422</v>
      </c>
      <c r="Q477">
        <v>1005.6</v>
      </c>
      <c r="R477">
        <v>4.0437322150668198E-3</v>
      </c>
      <c r="T477" s="68">
        <v>37449</v>
      </c>
      <c r="U477" s="69">
        <v>0.99841000000000002</v>
      </c>
      <c r="V477" s="70">
        <v>-1.5899999999999803E-3</v>
      </c>
      <c r="W477" s="70"/>
      <c r="Y477" s="2">
        <v>39422</v>
      </c>
      <c r="Z477">
        <v>20.96</v>
      </c>
    </row>
    <row r="478" spans="2:26" x14ac:dyDescent="0.25">
      <c r="B478" s="2">
        <v>39423</v>
      </c>
      <c r="C478">
        <v>1504.66</v>
      </c>
      <c r="D478" s="2"/>
      <c r="E478" s="2">
        <v>39401</v>
      </c>
      <c r="F478">
        <v>3.7229999999999999</v>
      </c>
      <c r="G478" s="67">
        <v>99.689750000000004</v>
      </c>
      <c r="H478" s="92">
        <v>-9.5295654768956517E-5</v>
      </c>
      <c r="I478" s="7"/>
      <c r="J478" s="2">
        <v>39401</v>
      </c>
      <c r="K478">
        <v>3.3050000000000002</v>
      </c>
      <c r="L478" s="67">
        <v>99.173749999999998</v>
      </c>
      <c r="M478" s="92">
        <v>-2.8485360289387529E-4</v>
      </c>
      <c r="P478" s="2">
        <v>39423</v>
      </c>
      <c r="Q478">
        <v>1005.69</v>
      </c>
      <c r="R478">
        <v>8.9498806682630772E-5</v>
      </c>
      <c r="T478" s="68">
        <v>37452</v>
      </c>
      <c r="U478" s="69">
        <v>1.00221</v>
      </c>
      <c r="V478" s="70">
        <v>2.2100000000000453E-3</v>
      </c>
      <c r="W478" s="70"/>
      <c r="Y478" s="2">
        <v>39423</v>
      </c>
      <c r="Z478">
        <v>20.85</v>
      </c>
    </row>
    <row r="479" spans="2:26" x14ac:dyDescent="0.25">
      <c r="B479" s="2">
        <v>39426</v>
      </c>
      <c r="C479">
        <v>1515.96</v>
      </c>
      <c r="D479" s="2"/>
      <c r="E479" s="2">
        <v>39402</v>
      </c>
      <c r="F479">
        <v>3.8369999999999997</v>
      </c>
      <c r="G479" s="67">
        <v>99.680250000000001</v>
      </c>
      <c r="H479" s="92">
        <v>6.8552530048116012E-5</v>
      </c>
      <c r="I479" s="7"/>
      <c r="J479" s="2">
        <v>39402</v>
      </c>
      <c r="K479">
        <v>3.4180000000000001</v>
      </c>
      <c r="L479" s="67">
        <v>99.145499999999998</v>
      </c>
      <c r="M479" s="92">
        <v>1.3112042402330104E-4</v>
      </c>
      <c r="P479" s="2">
        <v>39426</v>
      </c>
      <c r="Q479">
        <v>1007.94</v>
      </c>
      <c r="R479">
        <v>2.2372699340751367E-3</v>
      </c>
      <c r="T479" s="68">
        <v>37453</v>
      </c>
      <c r="U479" s="69">
        <v>0.99123000000000006</v>
      </c>
      <c r="V479" s="70">
        <v>-8.7699999999999445E-3</v>
      </c>
      <c r="W479" s="70"/>
      <c r="Y479" s="2">
        <v>39426</v>
      </c>
      <c r="Z479">
        <v>20.74</v>
      </c>
    </row>
    <row r="480" spans="2:26" x14ac:dyDescent="0.25">
      <c r="B480" s="2">
        <v>39427</v>
      </c>
      <c r="C480">
        <v>1477.65</v>
      </c>
      <c r="D480" s="2"/>
      <c r="E480" s="2">
        <v>39405</v>
      </c>
      <c r="F480">
        <v>3.7549999999999999</v>
      </c>
      <c r="G480" s="67">
        <v>99.687083333333334</v>
      </c>
      <c r="H480" s="92">
        <v>1.6217413656893775E-4</v>
      </c>
      <c r="I480" s="7"/>
      <c r="J480" s="2">
        <v>39405</v>
      </c>
      <c r="K480">
        <v>3.3660000000000001</v>
      </c>
      <c r="L480" s="67">
        <v>99.158500000000004</v>
      </c>
      <c r="M480" s="92">
        <v>2.0421849866614217E-4</v>
      </c>
      <c r="P480" s="2">
        <v>39427</v>
      </c>
      <c r="Q480">
        <v>1002.71</v>
      </c>
      <c r="R480">
        <v>-5.1888009206897401E-3</v>
      </c>
      <c r="T480" s="68">
        <v>37454</v>
      </c>
      <c r="U480" s="69">
        <v>1.00447</v>
      </c>
      <c r="V480" s="70">
        <v>4.469999999999974E-3</v>
      </c>
      <c r="W480" s="70"/>
      <c r="Y480" s="2">
        <v>39427</v>
      </c>
      <c r="Z480">
        <v>23.59</v>
      </c>
    </row>
    <row r="481" spans="2:26" x14ac:dyDescent="0.25">
      <c r="B481" s="2">
        <v>39428</v>
      </c>
      <c r="C481">
        <v>1486.59</v>
      </c>
      <c r="D481" s="2"/>
      <c r="E481" s="2">
        <v>39406</v>
      </c>
      <c r="F481">
        <v>3.5609999999999999</v>
      </c>
      <c r="G481" s="67">
        <v>99.703249999999997</v>
      </c>
      <c r="H481" s="92">
        <v>1.7134179009548056E-4</v>
      </c>
      <c r="I481" s="7"/>
      <c r="J481" s="2">
        <v>39406</v>
      </c>
      <c r="K481">
        <v>3.2850000000000001</v>
      </c>
      <c r="L481" s="67">
        <v>99.178749999999994</v>
      </c>
      <c r="M481" s="92">
        <v>4.9405744678177044E-4</v>
      </c>
      <c r="P481" s="2">
        <v>39428</v>
      </c>
      <c r="Q481">
        <v>1005.88</v>
      </c>
      <c r="R481">
        <v>3.1614325178765945E-3</v>
      </c>
      <c r="T481" s="68">
        <v>37455</v>
      </c>
      <c r="U481" s="69">
        <v>0.98638000000000003</v>
      </c>
      <c r="V481" s="70">
        <v>-1.3619999999999965E-2</v>
      </c>
      <c r="W481" s="70"/>
      <c r="Y481" s="2">
        <v>39428</v>
      </c>
      <c r="Z481">
        <v>22.47</v>
      </c>
    </row>
    <row r="482" spans="2:26" x14ac:dyDescent="0.25">
      <c r="B482" s="2">
        <v>39429</v>
      </c>
      <c r="C482">
        <v>1488.41</v>
      </c>
      <c r="D482" s="2"/>
      <c r="E482" s="2">
        <v>39407</v>
      </c>
      <c r="F482">
        <v>3.3559999999999999</v>
      </c>
      <c r="G482" s="67">
        <v>99.720333333333329</v>
      </c>
      <c r="H482" s="92">
        <v>-1.2869324544306782E-4</v>
      </c>
      <c r="I482" s="7"/>
      <c r="J482" s="2">
        <v>39407</v>
      </c>
      <c r="K482">
        <v>3.089</v>
      </c>
      <c r="L482" s="67">
        <v>99.22775</v>
      </c>
      <c r="M482" s="92">
        <v>2.5194565027586435E-6</v>
      </c>
      <c r="P482" s="2">
        <v>39429</v>
      </c>
      <c r="Q482">
        <v>1007.13</v>
      </c>
      <c r="R482">
        <v>1.2426929653637231E-3</v>
      </c>
      <c r="T482" s="68">
        <v>37456</v>
      </c>
      <c r="U482" s="69">
        <v>0.98907999999999996</v>
      </c>
      <c r="V482" s="70">
        <v>-1.0920000000000041E-2</v>
      </c>
      <c r="W482" s="70"/>
      <c r="Y482" s="2">
        <v>39429</v>
      </c>
      <c r="Z482">
        <v>22.56</v>
      </c>
    </row>
    <row r="483" spans="2:26" x14ac:dyDescent="0.25">
      <c r="B483" s="2">
        <v>39430</v>
      </c>
      <c r="C483">
        <v>1467.95</v>
      </c>
      <c r="D483" s="2"/>
      <c r="E483" s="2">
        <v>39408</v>
      </c>
      <c r="F483">
        <v>3.51</v>
      </c>
      <c r="G483" s="67">
        <v>99.707499999999996</v>
      </c>
      <c r="H483" s="92">
        <v>-1.2870980952617295E-4</v>
      </c>
      <c r="I483" s="7"/>
      <c r="J483" s="2">
        <v>39408</v>
      </c>
      <c r="K483">
        <v>3.0880000000000001</v>
      </c>
      <c r="L483" s="67">
        <v>99.227999999999994</v>
      </c>
      <c r="M483" s="92">
        <v>-3.3760632079649078E-4</v>
      </c>
      <c r="P483" s="2">
        <v>39430</v>
      </c>
      <c r="Q483">
        <v>1004.6</v>
      </c>
      <c r="R483">
        <v>-2.5120888068074221E-3</v>
      </c>
      <c r="T483" s="68">
        <v>37459</v>
      </c>
      <c r="U483" s="69">
        <v>0.98607999999999996</v>
      </c>
      <c r="V483" s="70">
        <v>-1.3920000000000043E-2</v>
      </c>
      <c r="W483" s="70"/>
      <c r="Y483" s="2">
        <v>39430</v>
      </c>
      <c r="Z483">
        <v>23.27</v>
      </c>
    </row>
    <row r="484" spans="2:26" x14ac:dyDescent="0.25">
      <c r="B484" s="2">
        <v>39433</v>
      </c>
      <c r="C484">
        <v>1445.9</v>
      </c>
      <c r="D484" s="2"/>
      <c r="E484" s="2">
        <v>39409</v>
      </c>
      <c r="F484">
        <v>3.6640000000000001</v>
      </c>
      <c r="G484" s="67">
        <v>99.694666666666663</v>
      </c>
      <c r="H484" s="92">
        <v>1.2036752216770807E-4</v>
      </c>
      <c r="I484" s="7"/>
      <c r="J484" s="2">
        <v>39409</v>
      </c>
      <c r="K484">
        <v>3.222</v>
      </c>
      <c r="L484" s="67">
        <v>99.194500000000005</v>
      </c>
      <c r="M484" s="92">
        <v>2.8731431682182951E-4</v>
      </c>
      <c r="P484" s="2">
        <v>39433</v>
      </c>
      <c r="Q484">
        <v>1000.89</v>
      </c>
      <c r="R484">
        <v>-3.6930121441369756E-3</v>
      </c>
      <c r="T484" s="68">
        <v>37460</v>
      </c>
      <c r="U484" s="69">
        <v>0.98963999999999996</v>
      </c>
      <c r="V484" s="70">
        <v>-1.0360000000000036E-2</v>
      </c>
      <c r="W484" s="70"/>
      <c r="Y484" s="2">
        <v>39433</v>
      </c>
      <c r="Z484">
        <v>24.52</v>
      </c>
    </row>
    <row r="485" spans="2:26" x14ac:dyDescent="0.25">
      <c r="B485" s="2">
        <v>39434</v>
      </c>
      <c r="C485">
        <v>1454.98</v>
      </c>
      <c r="D485" s="2"/>
      <c r="E485" s="2">
        <v>39412</v>
      </c>
      <c r="F485">
        <v>3.52</v>
      </c>
      <c r="G485" s="67">
        <v>99.706666666666663</v>
      </c>
      <c r="H485" s="92">
        <v>-7.6892217170332344E-5</v>
      </c>
      <c r="I485" s="7"/>
      <c r="J485" s="2">
        <v>39412</v>
      </c>
      <c r="K485">
        <v>3.1080000000000001</v>
      </c>
      <c r="L485" s="67">
        <v>99.222999999999999</v>
      </c>
      <c r="M485" s="92">
        <v>-1.2093970148052691E-4</v>
      </c>
      <c r="P485" s="2">
        <v>39434</v>
      </c>
      <c r="Q485">
        <v>1005.75</v>
      </c>
      <c r="R485">
        <v>4.8556784461828428E-3</v>
      </c>
      <c r="T485" s="68">
        <v>37461</v>
      </c>
      <c r="U485" s="69">
        <v>1.0188200000000001</v>
      </c>
      <c r="V485" s="70">
        <v>1.8820000000000059E-2</v>
      </c>
      <c r="W485" s="70"/>
      <c r="Y485" s="2">
        <v>39434</v>
      </c>
      <c r="Z485">
        <v>22.64</v>
      </c>
    </row>
    <row r="486" spans="2:26" x14ac:dyDescent="0.25">
      <c r="B486" s="2">
        <v>39435</v>
      </c>
      <c r="C486">
        <v>1453</v>
      </c>
      <c r="D486" s="2"/>
      <c r="E486" s="2">
        <v>39413</v>
      </c>
      <c r="F486">
        <v>3.6120000000000001</v>
      </c>
      <c r="G486" s="67">
        <v>99.698999999999998</v>
      </c>
      <c r="H486" s="92">
        <v>1.5379626007616665E-4</v>
      </c>
      <c r="I486" s="7"/>
      <c r="J486" s="2">
        <v>39413</v>
      </c>
      <c r="K486">
        <v>3.1560000000000001</v>
      </c>
      <c r="L486" s="67">
        <v>99.210999999999999</v>
      </c>
      <c r="M486" s="92">
        <v>2.9986594228459396E-4</v>
      </c>
      <c r="P486" s="2">
        <v>39435</v>
      </c>
      <c r="Q486">
        <v>1007.45</v>
      </c>
      <c r="R486">
        <v>1.6902808849117434E-3</v>
      </c>
      <c r="T486" s="68">
        <v>37462</v>
      </c>
      <c r="U486" s="69">
        <v>1.00024</v>
      </c>
      <c r="V486" s="70">
        <v>2.4000000000001798E-4</v>
      </c>
      <c r="W486" s="70"/>
      <c r="Y486" s="2">
        <v>39435</v>
      </c>
      <c r="Z486">
        <v>21.68</v>
      </c>
    </row>
    <row r="487" spans="2:26" x14ac:dyDescent="0.25">
      <c r="B487" s="2">
        <v>39436</v>
      </c>
      <c r="C487">
        <v>1460.12</v>
      </c>
      <c r="D487" s="2"/>
      <c r="E487" s="2">
        <v>39414</v>
      </c>
      <c r="F487">
        <v>3.4279999999999999</v>
      </c>
      <c r="G487" s="67">
        <v>99.714333333333329</v>
      </c>
      <c r="H487" s="92">
        <v>2.4235900556002221E-5</v>
      </c>
      <c r="I487" s="7"/>
      <c r="J487" s="2">
        <v>39414</v>
      </c>
      <c r="K487">
        <v>3.0369999999999999</v>
      </c>
      <c r="L487" s="67">
        <v>99.240750000000006</v>
      </c>
      <c r="M487" s="92">
        <v>1.8137710567489584E-4</v>
      </c>
      <c r="P487" s="2">
        <v>39436</v>
      </c>
      <c r="Q487">
        <v>1010.85</v>
      </c>
      <c r="R487">
        <v>3.3748573130178983E-3</v>
      </c>
      <c r="T487" s="68">
        <v>37463</v>
      </c>
      <c r="U487" s="69">
        <v>1.00437</v>
      </c>
      <c r="V487" s="70">
        <v>4.369999999999985E-3</v>
      </c>
      <c r="W487" s="70"/>
      <c r="Y487" s="2">
        <v>39436</v>
      </c>
      <c r="Z487">
        <v>20.58</v>
      </c>
    </row>
    <row r="488" spans="2:26" x14ac:dyDescent="0.25">
      <c r="B488" s="2">
        <v>39437</v>
      </c>
      <c r="C488">
        <v>1484.46</v>
      </c>
      <c r="D488" s="2"/>
      <c r="E488" s="2">
        <v>39415</v>
      </c>
      <c r="F488">
        <v>3.399</v>
      </c>
      <c r="G488" s="67">
        <v>99.716750000000005</v>
      </c>
      <c r="H488" s="92">
        <v>-2.2146062054106963E-4</v>
      </c>
      <c r="I488" s="7"/>
      <c r="J488" s="2">
        <v>39415</v>
      </c>
      <c r="K488">
        <v>2.9649999999999999</v>
      </c>
      <c r="L488" s="67">
        <v>99.258750000000006</v>
      </c>
      <c r="M488" s="92">
        <v>-4.6595388315895381E-4</v>
      </c>
      <c r="P488" s="2">
        <v>39437</v>
      </c>
      <c r="Q488">
        <v>1014.83</v>
      </c>
      <c r="R488">
        <v>3.937280506504548E-3</v>
      </c>
      <c r="T488" s="68">
        <v>37466</v>
      </c>
      <c r="U488" s="69">
        <v>1.00953</v>
      </c>
      <c r="V488" s="70">
        <v>9.5300000000000384E-3</v>
      </c>
      <c r="W488" s="70"/>
      <c r="Y488" s="2">
        <v>39437</v>
      </c>
      <c r="Z488">
        <v>18.47</v>
      </c>
    </row>
    <row r="489" spans="2:26" x14ac:dyDescent="0.25">
      <c r="B489" s="2">
        <v>39440</v>
      </c>
      <c r="C489">
        <v>1496.45</v>
      </c>
      <c r="D489" s="2"/>
      <c r="E489" s="2">
        <v>39416</v>
      </c>
      <c r="F489">
        <v>3.6640000000000001</v>
      </c>
      <c r="G489" s="67">
        <v>99.694666666666663</v>
      </c>
      <c r="H489" s="92">
        <v>3.5107193965489003E-5</v>
      </c>
      <c r="I489" s="7"/>
      <c r="J489" s="2">
        <v>39416</v>
      </c>
      <c r="K489">
        <v>3.15</v>
      </c>
      <c r="L489" s="67">
        <v>99.212500000000006</v>
      </c>
      <c r="M489" s="92">
        <v>3.9057578430123918E-4</v>
      </c>
      <c r="P489" s="2">
        <v>39440</v>
      </c>
      <c r="Q489">
        <v>1018.34</v>
      </c>
      <c r="R489">
        <v>3.4587073697072146E-3</v>
      </c>
      <c r="T489" s="68">
        <v>37467</v>
      </c>
      <c r="U489" s="69">
        <v>1.0025299999999999</v>
      </c>
      <c r="V489" s="70">
        <v>2.5299999999999212E-3</v>
      </c>
      <c r="W489" s="70"/>
      <c r="Y489" s="2">
        <v>39440</v>
      </c>
      <c r="Z489">
        <v>18.600000000000001</v>
      </c>
    </row>
    <row r="490" spans="2:26" x14ac:dyDescent="0.25">
      <c r="B490" s="2">
        <v>39442</v>
      </c>
      <c r="C490">
        <v>1497.66</v>
      </c>
      <c r="D490" s="2"/>
      <c r="E490" s="2">
        <v>39419</v>
      </c>
      <c r="F490">
        <v>3.6219999999999999</v>
      </c>
      <c r="G490" s="67">
        <v>99.698166666666665</v>
      </c>
      <c r="H490" s="92">
        <v>-6.8540210535483759E-5</v>
      </c>
      <c r="I490" s="7"/>
      <c r="J490" s="2">
        <v>39419</v>
      </c>
      <c r="K490">
        <v>2.9950000000000001</v>
      </c>
      <c r="L490" s="67">
        <v>99.251249999999999</v>
      </c>
      <c r="M490" s="92">
        <v>-1.4609387791086892E-4</v>
      </c>
      <c r="P490" s="2">
        <v>39442</v>
      </c>
      <c r="Q490">
        <v>1019.65</v>
      </c>
      <c r="R490">
        <v>1.2864072902958323E-3</v>
      </c>
      <c r="T490" s="68">
        <v>37468</v>
      </c>
      <c r="U490" s="69">
        <v>1.0041100000000001</v>
      </c>
      <c r="V490" s="70">
        <v>4.1100000000000581E-3</v>
      </c>
      <c r="W490" s="70"/>
      <c r="Y490" s="2">
        <v>39442</v>
      </c>
      <c r="Z490">
        <v>18.66</v>
      </c>
    </row>
    <row r="491" spans="2:26" x14ac:dyDescent="0.25">
      <c r="B491" s="2">
        <v>39443</v>
      </c>
      <c r="C491">
        <v>1476.37</v>
      </c>
      <c r="D491" s="2"/>
      <c r="E491" s="2">
        <v>39420</v>
      </c>
      <c r="F491">
        <v>3.7039999999999997</v>
      </c>
      <c r="G491" s="67">
        <v>99.691333333333333</v>
      </c>
      <c r="H491" s="92">
        <v>4.3467503026084486E-5</v>
      </c>
      <c r="I491" s="7"/>
      <c r="J491" s="2">
        <v>39420</v>
      </c>
      <c r="K491">
        <v>3.0529999999999999</v>
      </c>
      <c r="L491" s="67">
        <v>99.236750000000001</v>
      </c>
      <c r="M491" s="92">
        <v>-1.2596140038789727E-5</v>
      </c>
      <c r="P491" s="2">
        <v>39443</v>
      </c>
      <c r="Q491">
        <v>1013.86</v>
      </c>
      <c r="R491">
        <v>-5.6784190653654809E-3</v>
      </c>
      <c r="T491" s="68">
        <v>37469</v>
      </c>
      <c r="U491" s="69">
        <v>0.98187999999999998</v>
      </c>
      <c r="V491" s="70">
        <v>-1.8120000000000025E-2</v>
      </c>
      <c r="W491" s="70"/>
      <c r="Y491" s="2">
        <v>39443</v>
      </c>
      <c r="Z491">
        <v>20.260000000000002</v>
      </c>
    </row>
    <row r="492" spans="2:26" x14ac:dyDescent="0.25">
      <c r="B492" s="2">
        <v>39444</v>
      </c>
      <c r="C492">
        <v>1478.49</v>
      </c>
      <c r="D492" s="2"/>
      <c r="E492" s="2">
        <v>39421</v>
      </c>
      <c r="F492">
        <v>3.6520000000000001</v>
      </c>
      <c r="G492" s="67">
        <v>99.695666666666668</v>
      </c>
      <c r="H492" s="92">
        <v>4.7644999615492623E-4</v>
      </c>
      <c r="I492" s="7"/>
      <c r="J492" s="2">
        <v>39421</v>
      </c>
      <c r="K492">
        <v>3.0579999999999998</v>
      </c>
      <c r="L492" s="67">
        <v>99.235500000000002</v>
      </c>
      <c r="M492" s="92">
        <v>-5.0385194814261958E-5</v>
      </c>
      <c r="P492" s="2">
        <v>39444</v>
      </c>
      <c r="Q492">
        <v>1013.99</v>
      </c>
      <c r="R492">
        <v>1.2822283155466963E-4</v>
      </c>
      <c r="T492" s="68">
        <v>37470</v>
      </c>
      <c r="U492" s="69">
        <v>0.98160000000000003</v>
      </c>
      <c r="V492" s="70">
        <v>-1.8399999999999972E-2</v>
      </c>
      <c r="W492" s="70"/>
      <c r="Y492" s="2">
        <v>39444</v>
      </c>
      <c r="Z492">
        <v>20.74</v>
      </c>
    </row>
    <row r="493" spans="2:26" x14ac:dyDescent="0.25">
      <c r="B493" s="2">
        <v>39447</v>
      </c>
      <c r="C493">
        <v>1468.36</v>
      </c>
      <c r="D493" s="2"/>
      <c r="E493" s="2">
        <v>39422</v>
      </c>
      <c r="F493">
        <v>3.0819999999999999</v>
      </c>
      <c r="G493" s="67">
        <v>99.743166666666667</v>
      </c>
      <c r="H493" s="92">
        <v>6.0154496799302848E-5</v>
      </c>
      <c r="I493" s="7"/>
      <c r="J493" s="2">
        <v>39422</v>
      </c>
      <c r="K493">
        <v>3.0779999999999998</v>
      </c>
      <c r="L493" s="67">
        <v>99.230500000000006</v>
      </c>
      <c r="M493" s="92">
        <v>2.7713253485384115E-5</v>
      </c>
      <c r="P493" s="2">
        <v>39447</v>
      </c>
      <c r="Q493">
        <v>1010.61</v>
      </c>
      <c r="R493">
        <v>-3.3333662067672742E-3</v>
      </c>
      <c r="T493" s="68">
        <v>37473</v>
      </c>
      <c r="U493" s="69">
        <v>0.96838999999999997</v>
      </c>
      <c r="V493" s="70">
        <v>-3.1610000000000027E-2</v>
      </c>
      <c r="W493" s="70"/>
      <c r="Y493" s="2">
        <v>39447</v>
      </c>
      <c r="Z493">
        <v>22.5</v>
      </c>
    </row>
    <row r="494" spans="2:26" x14ac:dyDescent="0.25">
      <c r="B494" s="2">
        <v>39449</v>
      </c>
      <c r="C494">
        <v>1447.16</v>
      </c>
      <c r="D494" s="2"/>
      <c r="E494" s="2">
        <v>39423</v>
      </c>
      <c r="F494">
        <v>3.01</v>
      </c>
      <c r="G494" s="67">
        <v>99.749166666666667</v>
      </c>
      <c r="H494" s="92">
        <v>-2.5898294889636908E-5</v>
      </c>
      <c r="I494" s="7"/>
      <c r="J494" s="2">
        <v>39423</v>
      </c>
      <c r="K494">
        <v>3.0670000000000002</v>
      </c>
      <c r="L494" s="67">
        <v>99.233249999999998</v>
      </c>
      <c r="M494" s="92">
        <v>7.8098822723138284E-5</v>
      </c>
      <c r="P494" s="2">
        <v>39449</v>
      </c>
      <c r="Q494">
        <v>1003.51</v>
      </c>
      <c r="R494">
        <v>-7.0254598707711891E-3</v>
      </c>
      <c r="T494" s="68">
        <v>37474</v>
      </c>
      <c r="U494" s="69">
        <v>1.0108699999999999</v>
      </c>
      <c r="V494" s="70">
        <v>1.0869999999999935E-2</v>
      </c>
      <c r="W494" s="70"/>
      <c r="Y494" s="2">
        <v>39449</v>
      </c>
      <c r="Z494">
        <v>23.17</v>
      </c>
    </row>
    <row r="495" spans="2:26" x14ac:dyDescent="0.25">
      <c r="B495" s="2">
        <v>39450</v>
      </c>
      <c r="C495">
        <v>1447.16</v>
      </c>
      <c r="D495" s="2"/>
      <c r="E495" s="2">
        <v>39426</v>
      </c>
      <c r="F495">
        <v>3.0409999999999999</v>
      </c>
      <c r="G495" s="67">
        <v>99.746583333333334</v>
      </c>
      <c r="H495" s="92">
        <v>1.7126735335137866E-4</v>
      </c>
      <c r="I495" s="7"/>
      <c r="J495" s="2">
        <v>39426</v>
      </c>
      <c r="K495">
        <v>3.036</v>
      </c>
      <c r="L495" s="67">
        <v>99.241</v>
      </c>
      <c r="M495" s="92">
        <v>3.2244737558051462E-4</v>
      </c>
      <c r="P495" s="2">
        <v>39450</v>
      </c>
      <c r="Q495">
        <v>1004.38</v>
      </c>
      <c r="R495">
        <v>8.669569809967026E-4</v>
      </c>
      <c r="T495" s="68">
        <v>37475</v>
      </c>
      <c r="U495" s="69">
        <v>1.00902</v>
      </c>
      <c r="V495" s="70">
        <v>9.020000000000028E-3</v>
      </c>
      <c r="W495" s="70"/>
      <c r="Y495" s="2">
        <v>39450</v>
      </c>
      <c r="Z495">
        <v>22.49</v>
      </c>
    </row>
    <row r="496" spans="2:26" x14ac:dyDescent="0.25">
      <c r="B496" s="2">
        <v>39451</v>
      </c>
      <c r="C496">
        <v>1411.63</v>
      </c>
      <c r="D496" s="2"/>
      <c r="E496" s="2">
        <v>39427</v>
      </c>
      <c r="F496">
        <v>2.8359999999999999</v>
      </c>
      <c r="G496" s="67">
        <v>99.763666666666666</v>
      </c>
      <c r="H496" s="92">
        <v>7.6848284779718057E-5</v>
      </c>
      <c r="I496" s="7"/>
      <c r="J496" s="2">
        <v>39427</v>
      </c>
      <c r="K496">
        <v>2.9079999999999999</v>
      </c>
      <c r="L496" s="67">
        <v>99.272999999999996</v>
      </c>
      <c r="M496" s="92">
        <v>1.1584217259463792E-4</v>
      </c>
      <c r="P496" s="2">
        <v>39451</v>
      </c>
      <c r="Q496">
        <v>985.29</v>
      </c>
      <c r="R496">
        <v>-1.900675043310307E-2</v>
      </c>
      <c r="T496" s="68">
        <v>37476</v>
      </c>
      <c r="U496" s="69">
        <v>1.00915</v>
      </c>
      <c r="V496" s="70">
        <v>9.1499999999999915E-3</v>
      </c>
      <c r="W496" s="70"/>
      <c r="Y496" s="2">
        <v>39451</v>
      </c>
      <c r="Z496">
        <v>23.94</v>
      </c>
    </row>
    <row r="497" spans="2:26" x14ac:dyDescent="0.25">
      <c r="B497" s="2">
        <v>39454</v>
      </c>
      <c r="C497">
        <v>1416.18</v>
      </c>
      <c r="D497" s="2"/>
      <c r="E497" s="2">
        <v>39428</v>
      </c>
      <c r="F497">
        <v>2.7439999999999998</v>
      </c>
      <c r="G497" s="67">
        <v>99.771333333333331</v>
      </c>
      <c r="H497" s="92">
        <v>5.0114595374628479E-5</v>
      </c>
      <c r="I497" s="7"/>
      <c r="J497" s="2">
        <v>39428</v>
      </c>
      <c r="K497">
        <v>2.8620000000000001</v>
      </c>
      <c r="L497" s="67">
        <v>99.284499999999994</v>
      </c>
      <c r="M497" s="92">
        <v>-7.8058508629075263E-5</v>
      </c>
      <c r="P497" s="2">
        <v>39454</v>
      </c>
      <c r="Q497">
        <v>989.95</v>
      </c>
      <c r="R497">
        <v>4.7295720041815592E-3</v>
      </c>
      <c r="T497" s="68">
        <v>37477</v>
      </c>
      <c r="U497" s="69">
        <v>1.00264</v>
      </c>
      <c r="V497" s="70">
        <v>2.6399999999999757E-3</v>
      </c>
      <c r="W497" s="70"/>
      <c r="Y497" s="2">
        <v>39454</v>
      </c>
      <c r="Z497">
        <v>23.79</v>
      </c>
    </row>
    <row r="498" spans="2:26" x14ac:dyDescent="0.25">
      <c r="B498" s="2">
        <v>39455</v>
      </c>
      <c r="C498">
        <v>1390.19</v>
      </c>
      <c r="D498" s="2"/>
      <c r="E498" s="2">
        <v>39429</v>
      </c>
      <c r="F498">
        <v>2.6840000000000002</v>
      </c>
      <c r="G498" s="67">
        <v>99.776333333333326</v>
      </c>
      <c r="H498" s="92">
        <v>7.6838528842992915E-5</v>
      </c>
      <c r="I498" s="7"/>
      <c r="J498" s="2">
        <v>39429</v>
      </c>
      <c r="K498">
        <v>2.8929999999999998</v>
      </c>
      <c r="L498" s="67">
        <v>99.276750000000007</v>
      </c>
      <c r="M498" s="92">
        <v>5.5400685457618337E-5</v>
      </c>
      <c r="P498" s="2">
        <v>39455</v>
      </c>
      <c r="Q498">
        <v>972.86</v>
      </c>
      <c r="R498">
        <v>-1.7263498156472545E-2</v>
      </c>
      <c r="T498" s="68">
        <v>37480</v>
      </c>
      <c r="U498" s="69">
        <v>1.0018800000000001</v>
      </c>
      <c r="V498" s="70">
        <v>1.8800000000001038E-3</v>
      </c>
      <c r="W498" s="70"/>
      <c r="Y498" s="2">
        <v>39455</v>
      </c>
      <c r="Z498">
        <v>25.43</v>
      </c>
    </row>
    <row r="499" spans="2:26" x14ac:dyDescent="0.25">
      <c r="B499" s="2">
        <v>39456</v>
      </c>
      <c r="C499">
        <v>1409.13</v>
      </c>
      <c r="D499" s="2"/>
      <c r="E499" s="2">
        <v>39430</v>
      </c>
      <c r="F499">
        <v>2.5920000000000001</v>
      </c>
      <c r="G499" s="67">
        <v>99.784000000000006</v>
      </c>
      <c r="H499" s="92">
        <v>-1.1023811432708808E-4</v>
      </c>
      <c r="I499" s="7"/>
      <c r="J499" s="2">
        <v>39430</v>
      </c>
      <c r="K499">
        <v>2.871</v>
      </c>
      <c r="L499" s="67">
        <v>99.282250000000005</v>
      </c>
      <c r="M499" s="92">
        <v>-2.8454230237529021E-4</v>
      </c>
      <c r="P499" s="2">
        <v>39456</v>
      </c>
      <c r="Q499">
        <v>986.29</v>
      </c>
      <c r="R499">
        <v>1.38046584297844E-2</v>
      </c>
      <c r="T499" s="68">
        <v>37481</v>
      </c>
      <c r="U499" s="69">
        <v>0.98750000000000004</v>
      </c>
      <c r="V499" s="70">
        <v>-1.2499999999999956E-2</v>
      </c>
      <c r="W499" s="70"/>
      <c r="Y499" s="2">
        <v>39456</v>
      </c>
      <c r="Z499">
        <v>24.12</v>
      </c>
    </row>
    <row r="500" spans="2:26" x14ac:dyDescent="0.25">
      <c r="B500" s="2">
        <v>39457</v>
      </c>
      <c r="C500">
        <v>1420.33</v>
      </c>
      <c r="D500" s="2"/>
      <c r="E500" s="2">
        <v>39433</v>
      </c>
      <c r="F500">
        <v>2.7240000000000002</v>
      </c>
      <c r="G500" s="67">
        <v>99.772999999999996</v>
      </c>
      <c r="H500" s="92">
        <v>8.3522930385271366E-6</v>
      </c>
      <c r="I500" s="7"/>
      <c r="J500" s="2">
        <v>39433</v>
      </c>
      <c r="K500">
        <v>2.984</v>
      </c>
      <c r="L500" s="67">
        <v>99.254000000000005</v>
      </c>
      <c r="M500" s="92">
        <v>-1.4860862030752209E-4</v>
      </c>
      <c r="P500" s="2">
        <v>39457</v>
      </c>
      <c r="Q500">
        <v>993.01</v>
      </c>
      <c r="R500">
        <v>6.8134118768314877E-3</v>
      </c>
      <c r="T500" s="68">
        <v>37482</v>
      </c>
      <c r="U500" s="69">
        <v>1.02511</v>
      </c>
      <c r="V500" s="70">
        <v>2.5109999999999966E-2</v>
      </c>
      <c r="W500" s="70"/>
      <c r="Y500" s="2">
        <v>39457</v>
      </c>
      <c r="Z500">
        <v>23.45</v>
      </c>
    </row>
    <row r="501" spans="2:26" x14ac:dyDescent="0.25">
      <c r="B501" s="2">
        <v>39458</v>
      </c>
      <c r="C501">
        <v>1401.02</v>
      </c>
      <c r="D501" s="2"/>
      <c r="E501" s="2">
        <v>39434</v>
      </c>
      <c r="F501">
        <v>2.714</v>
      </c>
      <c r="G501" s="67">
        <v>99.773833333333329</v>
      </c>
      <c r="H501" s="92">
        <v>1.1108456960151614E-4</v>
      </c>
      <c r="I501" s="7"/>
      <c r="J501" s="2">
        <v>39434</v>
      </c>
      <c r="K501">
        <v>3.0430000000000001</v>
      </c>
      <c r="L501" s="67">
        <v>99.239249999999998</v>
      </c>
      <c r="M501" s="92">
        <v>3.7787468164074411E-4</v>
      </c>
      <c r="P501" s="2">
        <v>39458</v>
      </c>
      <c r="Q501">
        <v>981.48</v>
      </c>
      <c r="R501">
        <v>-1.1611162022537536E-2</v>
      </c>
      <c r="T501" s="68">
        <v>37483</v>
      </c>
      <c r="U501" s="69">
        <v>1.00569</v>
      </c>
      <c r="V501" s="70">
        <v>5.6899999999999729E-3</v>
      </c>
      <c r="W501" s="70"/>
      <c r="Y501" s="2">
        <v>39458</v>
      </c>
      <c r="Z501">
        <v>23.68</v>
      </c>
    </row>
    <row r="502" spans="2:26" x14ac:dyDescent="0.25">
      <c r="B502" s="2">
        <v>39461</v>
      </c>
      <c r="C502">
        <v>1416.25</v>
      </c>
      <c r="D502" s="2"/>
      <c r="E502" s="2">
        <v>39435</v>
      </c>
      <c r="F502">
        <v>2.581</v>
      </c>
      <c r="G502" s="67">
        <v>99.78491666666666</v>
      </c>
      <c r="H502" s="92">
        <v>1.7788259581652532E-4</v>
      </c>
      <c r="I502" s="7"/>
      <c r="J502" s="2">
        <v>39435</v>
      </c>
      <c r="K502">
        <v>2.8929999999999998</v>
      </c>
      <c r="L502" s="67">
        <v>99.276750000000007</v>
      </c>
      <c r="M502" s="92">
        <v>-1.0324673198924827E-4</v>
      </c>
      <c r="P502" s="2">
        <v>39461</v>
      </c>
      <c r="Q502">
        <v>991.89</v>
      </c>
      <c r="R502">
        <v>1.060643110404702E-2</v>
      </c>
      <c r="T502" s="68">
        <v>37484</v>
      </c>
      <c r="U502" s="69">
        <v>0.99914000000000003</v>
      </c>
      <c r="V502" s="70">
        <v>-8.599999999999719E-4</v>
      </c>
      <c r="W502" s="70"/>
      <c r="Y502" s="2">
        <v>39461</v>
      </c>
      <c r="Z502">
        <v>22.9</v>
      </c>
    </row>
    <row r="503" spans="2:26" x14ac:dyDescent="0.25">
      <c r="B503" s="2">
        <v>39462</v>
      </c>
      <c r="C503">
        <v>1380.95</v>
      </c>
      <c r="D503" s="2"/>
      <c r="E503" s="2">
        <v>39436</v>
      </c>
      <c r="F503">
        <v>2.3679999999999999</v>
      </c>
      <c r="G503" s="67">
        <v>99.802666666666667</v>
      </c>
      <c r="H503" s="92">
        <v>-1.6699620584592623E-5</v>
      </c>
      <c r="I503" s="7"/>
      <c r="J503" s="2">
        <v>39436</v>
      </c>
      <c r="K503">
        <v>2.9340000000000002</v>
      </c>
      <c r="L503" s="67">
        <v>99.266499999999994</v>
      </c>
      <c r="M503" s="92">
        <v>-1.007389199779718E-4</v>
      </c>
      <c r="P503" s="2">
        <v>39462</v>
      </c>
      <c r="Q503">
        <v>967.23</v>
      </c>
      <c r="R503">
        <v>-2.4861627801469943E-2</v>
      </c>
      <c r="T503" s="68">
        <v>37487</v>
      </c>
      <c r="U503" s="69">
        <v>1.0120499999999999</v>
      </c>
      <c r="V503" s="70">
        <v>1.2049999999999894E-2</v>
      </c>
      <c r="W503" s="70"/>
      <c r="Y503" s="2">
        <v>39462</v>
      </c>
      <c r="Z503">
        <v>23.34</v>
      </c>
    </row>
    <row r="504" spans="2:26" x14ac:dyDescent="0.25">
      <c r="B504" s="2">
        <v>39463</v>
      </c>
      <c r="C504">
        <v>1373.2</v>
      </c>
      <c r="D504" s="2"/>
      <c r="E504" s="2">
        <v>39437</v>
      </c>
      <c r="F504">
        <v>2.3879999999999999</v>
      </c>
      <c r="G504" s="67">
        <v>99.801000000000002</v>
      </c>
      <c r="H504" s="92">
        <v>-2.0373877349266767E-4</v>
      </c>
      <c r="I504" s="7"/>
      <c r="J504" s="2">
        <v>39437</v>
      </c>
      <c r="K504">
        <v>2.9740000000000002</v>
      </c>
      <c r="L504" s="67">
        <v>99.256500000000003</v>
      </c>
      <c r="M504" s="92">
        <v>-7.7828656057798984E-4</v>
      </c>
      <c r="P504" s="2">
        <v>39463</v>
      </c>
      <c r="Q504">
        <v>961.33</v>
      </c>
      <c r="R504">
        <v>-6.0998935103335761E-3</v>
      </c>
      <c r="T504" s="68">
        <v>37488</v>
      </c>
      <c r="U504" s="69">
        <v>0.99361999999999995</v>
      </c>
      <c r="V504" s="70">
        <v>-6.3800000000000523E-3</v>
      </c>
      <c r="W504" s="70"/>
      <c r="Y504" s="2">
        <v>39463</v>
      </c>
      <c r="Z504">
        <v>24.38</v>
      </c>
    </row>
    <row r="505" spans="2:26" x14ac:dyDescent="0.25">
      <c r="B505" s="2">
        <v>39464</v>
      </c>
      <c r="C505">
        <v>1333.25</v>
      </c>
      <c r="D505" s="2"/>
      <c r="E505" s="2">
        <v>39440</v>
      </c>
      <c r="F505">
        <v>2.6320000000000001</v>
      </c>
      <c r="G505" s="67">
        <v>99.780666666666662</v>
      </c>
      <c r="H505" s="92">
        <v>0</v>
      </c>
      <c r="I505" s="7"/>
      <c r="J505" s="2">
        <v>39440</v>
      </c>
      <c r="K505">
        <v>3.2829999999999999</v>
      </c>
      <c r="L505" s="67">
        <v>99.179249999999996</v>
      </c>
      <c r="M505" s="92">
        <v>-5.7975836679435844E-5</v>
      </c>
      <c r="P505" s="2">
        <v>39464</v>
      </c>
      <c r="Q505">
        <v>933.52</v>
      </c>
      <c r="R505">
        <v>-2.8928671736032419E-2</v>
      </c>
      <c r="T505" s="68">
        <v>37489</v>
      </c>
      <c r="U505" s="69">
        <v>1.0074000000000001</v>
      </c>
      <c r="V505" s="70">
        <v>7.4000000000000732E-3</v>
      </c>
      <c r="W505" s="70"/>
      <c r="Y505" s="2">
        <v>39464</v>
      </c>
      <c r="Z505">
        <v>28.46</v>
      </c>
    </row>
    <row r="506" spans="2:26" x14ac:dyDescent="0.25">
      <c r="B506" s="2">
        <v>39465</v>
      </c>
      <c r="C506">
        <v>1325.19</v>
      </c>
      <c r="D506" s="2"/>
      <c r="E506" s="2">
        <v>39441</v>
      </c>
      <c r="F506">
        <v>2.6320000000000001</v>
      </c>
      <c r="G506" s="67">
        <v>99.780666666666662</v>
      </c>
      <c r="H506" s="92">
        <v>-2.6391218071630806E-4</v>
      </c>
      <c r="I506" s="7"/>
      <c r="J506" s="2">
        <v>39441</v>
      </c>
      <c r="K506">
        <v>3.306</v>
      </c>
      <c r="L506" s="67">
        <v>99.173500000000004</v>
      </c>
      <c r="M506" s="92">
        <v>-2.5208346987826147E-5</v>
      </c>
      <c r="P506" s="2">
        <v>39465</v>
      </c>
      <c r="Q506">
        <v>935.82</v>
      </c>
      <c r="R506">
        <v>2.4637929556945437E-3</v>
      </c>
      <c r="T506" s="68">
        <v>37490</v>
      </c>
      <c r="U506" s="69">
        <v>1.0043899999999999</v>
      </c>
      <c r="V506" s="70">
        <v>4.389999999999894E-3</v>
      </c>
      <c r="W506" s="70"/>
      <c r="Y506" s="2">
        <v>39465</v>
      </c>
      <c r="Z506">
        <v>27.18</v>
      </c>
    </row>
    <row r="507" spans="2:26" x14ac:dyDescent="0.25">
      <c r="B507" s="2">
        <v>39469</v>
      </c>
      <c r="C507">
        <v>1310.5</v>
      </c>
      <c r="D507" s="2"/>
      <c r="E507" s="2">
        <v>39442</v>
      </c>
      <c r="F507">
        <v>2.948</v>
      </c>
      <c r="G507" s="67">
        <v>99.754333333333335</v>
      </c>
      <c r="H507" s="92">
        <v>1.6206480587310779E-4</v>
      </c>
      <c r="I507" s="8"/>
      <c r="J507" s="2">
        <v>39442</v>
      </c>
      <c r="K507">
        <v>3.3159999999999998</v>
      </c>
      <c r="L507" s="67">
        <v>99.171000000000006</v>
      </c>
      <c r="M507" s="92">
        <v>4.9661695455305299E-4</v>
      </c>
      <c r="P507" s="2">
        <v>39469</v>
      </c>
      <c r="Q507">
        <v>929.58</v>
      </c>
      <c r="R507">
        <v>-6.6679489645444789E-3</v>
      </c>
      <c r="T507" s="68">
        <v>37491</v>
      </c>
      <c r="U507" s="69">
        <v>0.98943999999999999</v>
      </c>
      <c r="V507" s="70">
        <v>-1.0560000000000014E-2</v>
      </c>
      <c r="W507" s="70"/>
      <c r="Y507" s="2">
        <v>39469</v>
      </c>
      <c r="Z507">
        <v>31.01</v>
      </c>
    </row>
    <row r="508" spans="2:26" x14ac:dyDescent="0.25">
      <c r="B508" s="2">
        <v>39470</v>
      </c>
      <c r="C508">
        <v>1338.6</v>
      </c>
      <c r="D508" s="2"/>
      <c r="E508" s="2">
        <v>39443</v>
      </c>
      <c r="F508">
        <v>2.754</v>
      </c>
      <c r="G508" s="67">
        <v>99.770499999999998</v>
      </c>
      <c r="H508" s="92">
        <v>2.2050606141088558E-4</v>
      </c>
      <c r="I508" s="8"/>
      <c r="J508" s="2">
        <v>39443</v>
      </c>
      <c r="K508">
        <v>3.1189999999999998</v>
      </c>
      <c r="L508" s="67">
        <v>99.220249999999993</v>
      </c>
      <c r="M508" s="92">
        <v>-7.8109055358988044E-5</v>
      </c>
      <c r="P508" s="2">
        <v>39470</v>
      </c>
      <c r="Q508">
        <v>940.99</v>
      </c>
      <c r="R508">
        <v>1.2274360463865319E-2</v>
      </c>
      <c r="T508" s="68">
        <v>37494</v>
      </c>
      <c r="U508" s="69">
        <v>1.00499</v>
      </c>
      <c r="V508" s="70">
        <v>4.99000000000005E-3</v>
      </c>
      <c r="W508" s="70"/>
      <c r="Y508" s="2">
        <v>39470</v>
      </c>
      <c r="Z508">
        <v>29.02</v>
      </c>
    </row>
    <row r="509" spans="2:26" x14ac:dyDescent="0.25">
      <c r="B509" s="2">
        <v>39471</v>
      </c>
      <c r="C509">
        <v>1352.07</v>
      </c>
      <c r="D509" s="2"/>
      <c r="E509" s="2">
        <v>39444</v>
      </c>
      <c r="F509">
        <v>2.4900000000000002</v>
      </c>
      <c r="G509" s="67">
        <v>99.792500000000004</v>
      </c>
      <c r="H509" s="92">
        <v>-1.0187806364880814E-4</v>
      </c>
      <c r="I509" s="8"/>
      <c r="J509" s="2">
        <v>39444</v>
      </c>
      <c r="K509">
        <v>3.15</v>
      </c>
      <c r="L509" s="67">
        <v>99.212500000000006</v>
      </c>
      <c r="M509" s="92">
        <v>-2.3182562681123287E-4</v>
      </c>
      <c r="P509" s="2">
        <v>39471</v>
      </c>
      <c r="Q509">
        <v>946.59</v>
      </c>
      <c r="R509">
        <v>5.9511790773547624E-3</v>
      </c>
      <c r="T509" s="68">
        <v>37495</v>
      </c>
      <c r="U509" s="69">
        <v>0.99197000000000002</v>
      </c>
      <c r="V509" s="70">
        <v>-8.0299999999999816E-3</v>
      </c>
      <c r="W509" s="70"/>
      <c r="Y509" s="2">
        <v>39471</v>
      </c>
      <c r="Z509">
        <v>27.78</v>
      </c>
    </row>
    <row r="510" spans="2:26" x14ac:dyDescent="0.25">
      <c r="B510" s="2">
        <v>39472</v>
      </c>
      <c r="C510">
        <v>1330.61</v>
      </c>
      <c r="D510" s="2"/>
      <c r="E510" s="2">
        <v>39447</v>
      </c>
      <c r="F510">
        <v>2.6120000000000001</v>
      </c>
      <c r="G510" s="67">
        <v>99.782333333333327</v>
      </c>
      <c r="H510" s="92">
        <v>0</v>
      </c>
      <c r="I510" s="8"/>
      <c r="J510" s="2">
        <v>39447</v>
      </c>
      <c r="K510">
        <v>3.242</v>
      </c>
      <c r="L510" s="67">
        <v>99.189499999999995</v>
      </c>
      <c r="M510" s="92">
        <v>-2.2683852625526857E-4</v>
      </c>
      <c r="P510" s="2">
        <v>39472</v>
      </c>
      <c r="Q510">
        <v>939.36</v>
      </c>
      <c r="R510">
        <v>-7.6379425094286191E-3</v>
      </c>
      <c r="T510" s="68">
        <v>37496</v>
      </c>
      <c r="U510" s="69">
        <v>0.98814000000000002</v>
      </c>
      <c r="V510" s="70">
        <v>-1.1859999999999982E-2</v>
      </c>
      <c r="W510" s="70"/>
      <c r="Y510" s="2">
        <v>39472</v>
      </c>
      <c r="Z510">
        <v>29.08</v>
      </c>
    </row>
    <row r="511" spans="2:26" x14ac:dyDescent="0.25">
      <c r="B511" s="2">
        <v>39475</v>
      </c>
      <c r="C511">
        <v>1353.97</v>
      </c>
      <c r="D511" s="2"/>
      <c r="E511" s="2">
        <v>39448</v>
      </c>
      <c r="F511">
        <v>2.6120000000000001</v>
      </c>
      <c r="G511" s="67">
        <v>99.782333333333327</v>
      </c>
      <c r="H511" s="92">
        <v>-2.9814897092661496E-4</v>
      </c>
      <c r="I511" s="8"/>
      <c r="J511" s="2">
        <v>39448</v>
      </c>
      <c r="K511">
        <v>3.3319999999999999</v>
      </c>
      <c r="L511" s="67">
        <v>99.167000000000002</v>
      </c>
      <c r="M511" s="92">
        <v>1.9663799449398667E-4</v>
      </c>
      <c r="P511" s="2">
        <v>39475</v>
      </c>
      <c r="Q511">
        <v>949.13</v>
      </c>
      <c r="R511">
        <v>1.0400698347811321E-2</v>
      </c>
      <c r="T511" s="68">
        <v>37497</v>
      </c>
      <c r="U511" s="69">
        <v>0.99765000000000004</v>
      </c>
      <c r="V511" s="70">
        <v>-2.3499999999999632E-3</v>
      </c>
      <c r="W511" s="70"/>
      <c r="Y511" s="2">
        <v>39475</v>
      </c>
      <c r="Z511">
        <v>27.78</v>
      </c>
    </row>
    <row r="512" spans="2:26" x14ac:dyDescent="0.25">
      <c r="B512" s="2">
        <v>39476</v>
      </c>
      <c r="C512">
        <v>1362.3</v>
      </c>
      <c r="D512" s="2"/>
      <c r="E512" s="2">
        <v>39449</v>
      </c>
      <c r="F512">
        <v>2.9689999999999999</v>
      </c>
      <c r="G512" s="67">
        <v>99.752583333333334</v>
      </c>
      <c r="H512" s="92">
        <v>-1.3617024120504695E-4</v>
      </c>
      <c r="I512" s="8"/>
      <c r="J512" s="2">
        <v>39449</v>
      </c>
      <c r="K512">
        <v>3.254</v>
      </c>
      <c r="L512" s="67">
        <v>99.186499999999995</v>
      </c>
      <c r="M512" s="92">
        <v>7.8135633377440783E-5</v>
      </c>
      <c r="P512" s="2">
        <v>39476</v>
      </c>
      <c r="Q512">
        <v>951.25</v>
      </c>
      <c r="R512">
        <v>2.2336244771528069E-3</v>
      </c>
      <c r="T512" s="68">
        <v>37498</v>
      </c>
      <c r="U512" s="69">
        <v>1.0000800000000001</v>
      </c>
      <c r="V512" s="70">
        <v>8.0000000000080007E-5</v>
      </c>
      <c r="W512" s="70"/>
      <c r="Y512" s="2">
        <v>39476</v>
      </c>
      <c r="Z512">
        <v>27.32</v>
      </c>
    </row>
    <row r="513" spans="2:26" x14ac:dyDescent="0.25">
      <c r="B513" s="2">
        <v>39477</v>
      </c>
      <c r="C513">
        <v>1355.81</v>
      </c>
      <c r="D513" s="2"/>
      <c r="E513" s="2">
        <v>39450</v>
      </c>
      <c r="F513">
        <v>3.1320000000000001</v>
      </c>
      <c r="G513" s="67">
        <v>99.739000000000004</v>
      </c>
      <c r="H513" s="92">
        <v>-6.8512150044997E-5</v>
      </c>
      <c r="I513" s="8"/>
      <c r="J513" s="2">
        <v>39450</v>
      </c>
      <c r="K513">
        <v>3.2229999999999999</v>
      </c>
      <c r="L513" s="67">
        <v>99.194249999999997</v>
      </c>
      <c r="M513" s="92">
        <v>8.0649836054158541E-5</v>
      </c>
      <c r="P513" s="2">
        <v>39477</v>
      </c>
      <c r="Q513">
        <v>950.18</v>
      </c>
      <c r="R513">
        <v>-1.1248357424441524E-3</v>
      </c>
      <c r="T513" s="68">
        <v>37502</v>
      </c>
      <c r="U513" s="69">
        <v>0.97621000000000002</v>
      </c>
      <c r="V513" s="70">
        <v>-2.3789999999999978E-2</v>
      </c>
      <c r="W513" s="70"/>
      <c r="Y513" s="2">
        <v>39477</v>
      </c>
      <c r="Z513">
        <v>27.62</v>
      </c>
    </row>
    <row r="514" spans="2:26" x14ac:dyDescent="0.25">
      <c r="B514" s="2">
        <v>39478</v>
      </c>
      <c r="C514">
        <v>1378.55</v>
      </c>
      <c r="D514" s="2"/>
      <c r="E514" s="2">
        <v>39451</v>
      </c>
      <c r="F514">
        <v>3.214</v>
      </c>
      <c r="G514" s="67">
        <v>99.732166666666672</v>
      </c>
      <c r="H514" s="92">
        <v>-5.0969847575021987E-5</v>
      </c>
      <c r="I514" s="8"/>
      <c r="J514" s="2">
        <v>39451</v>
      </c>
      <c r="K514">
        <v>3.1909999999999998</v>
      </c>
      <c r="L514" s="67">
        <v>99.202250000000006</v>
      </c>
      <c r="M514" s="92">
        <v>-1.2852531066598338E-4</v>
      </c>
      <c r="P514" s="2">
        <v>39478</v>
      </c>
      <c r="Q514">
        <v>956.3</v>
      </c>
      <c r="R514">
        <v>6.4408848849690781E-3</v>
      </c>
      <c r="T514" s="68">
        <v>37503</v>
      </c>
      <c r="U514" s="69">
        <v>1.00668</v>
      </c>
      <c r="V514" s="70">
        <v>6.6800000000000193E-3</v>
      </c>
      <c r="W514" s="70"/>
      <c r="Y514" s="2">
        <v>39478</v>
      </c>
      <c r="Z514">
        <v>26.2</v>
      </c>
    </row>
    <row r="515" spans="2:26" x14ac:dyDescent="0.25">
      <c r="B515" s="2">
        <v>39479</v>
      </c>
      <c r="C515">
        <v>1395.42</v>
      </c>
      <c r="D515" s="2"/>
      <c r="E515" s="2">
        <v>39454</v>
      </c>
      <c r="F515">
        <v>3.2749999999999999</v>
      </c>
      <c r="G515" s="67">
        <v>99.72708333333334</v>
      </c>
      <c r="H515" s="92">
        <v>-2.5904029747891855E-5</v>
      </c>
      <c r="I515" s="8"/>
      <c r="J515" s="2">
        <v>39454</v>
      </c>
      <c r="K515">
        <v>3.242</v>
      </c>
      <c r="L515" s="67">
        <v>99.189499999999995</v>
      </c>
      <c r="M515" s="92">
        <v>6.0490273668056815E-5</v>
      </c>
      <c r="P515" s="2">
        <v>39479</v>
      </c>
      <c r="Q515">
        <v>961.54</v>
      </c>
      <c r="R515">
        <v>5.479452054794498E-3</v>
      </c>
      <c r="T515" s="68">
        <v>37504</v>
      </c>
      <c r="U515" s="69">
        <v>0.99682000000000004</v>
      </c>
      <c r="V515" s="70">
        <v>-3.1799999999999606E-3</v>
      </c>
      <c r="W515" s="70"/>
      <c r="Y515" s="2">
        <v>39479</v>
      </c>
      <c r="Z515">
        <v>24.02</v>
      </c>
    </row>
    <row r="516" spans="2:26" x14ac:dyDescent="0.25">
      <c r="B516" s="2">
        <v>39482</v>
      </c>
      <c r="C516">
        <v>1380.82</v>
      </c>
      <c r="D516" s="2"/>
      <c r="E516" s="2">
        <v>39455</v>
      </c>
      <c r="F516">
        <v>3.306</v>
      </c>
      <c r="G516" s="67">
        <v>99.724500000000006</v>
      </c>
      <c r="H516" s="92">
        <v>-6.7686476242112548E-5</v>
      </c>
      <c r="I516" s="8"/>
      <c r="J516" s="2">
        <v>39455</v>
      </c>
      <c r="K516">
        <v>3.218</v>
      </c>
      <c r="L516" s="67">
        <v>99.195499999999996</v>
      </c>
      <c r="M516" s="92">
        <v>-3.7804134260133182E-5</v>
      </c>
      <c r="P516" s="2">
        <v>39482</v>
      </c>
      <c r="Q516">
        <v>960.63</v>
      </c>
      <c r="R516">
        <v>-9.4639848576238972E-4</v>
      </c>
      <c r="T516" s="68">
        <v>37505</v>
      </c>
      <c r="U516" s="69">
        <v>1.0067999999999999</v>
      </c>
      <c r="V516" s="70">
        <v>6.7999999999999172E-3</v>
      </c>
      <c r="W516" s="70"/>
      <c r="Y516" s="2">
        <v>39482</v>
      </c>
      <c r="Z516">
        <v>25.99</v>
      </c>
    </row>
    <row r="517" spans="2:26" x14ac:dyDescent="0.25">
      <c r="B517" s="2">
        <v>39483</v>
      </c>
      <c r="C517">
        <v>1336.64</v>
      </c>
      <c r="D517" s="2"/>
      <c r="E517" s="2">
        <v>39456</v>
      </c>
      <c r="F517">
        <v>3.387</v>
      </c>
      <c r="G517" s="67">
        <v>99.717749999999995</v>
      </c>
      <c r="H517" s="92">
        <v>6.6855365938867095E-6</v>
      </c>
      <c r="I517" s="8"/>
      <c r="J517" s="2">
        <v>39456</v>
      </c>
      <c r="K517">
        <v>3.2330000000000001</v>
      </c>
      <c r="L517" s="67">
        <v>99.191749999999999</v>
      </c>
      <c r="M517" s="92">
        <v>5.2927788853462943E-5</v>
      </c>
      <c r="P517" s="2">
        <v>39483</v>
      </c>
      <c r="Q517">
        <v>950.14</v>
      </c>
      <c r="R517">
        <v>-1.0919917137711677E-2</v>
      </c>
      <c r="T517" s="68">
        <v>37508</v>
      </c>
      <c r="U517" s="69">
        <v>1.0057100000000001</v>
      </c>
      <c r="V517" s="70">
        <v>5.7100000000001039E-3</v>
      </c>
      <c r="W517" s="70"/>
      <c r="Y517" s="2">
        <v>39483</v>
      </c>
      <c r="Z517">
        <v>28.24</v>
      </c>
    </row>
    <row r="518" spans="2:26" x14ac:dyDescent="0.25">
      <c r="B518" s="2">
        <v>39484</v>
      </c>
      <c r="C518">
        <v>1326.45</v>
      </c>
      <c r="D518" s="2"/>
      <c r="E518" s="2">
        <v>39457</v>
      </c>
      <c r="F518">
        <v>3.379</v>
      </c>
      <c r="G518" s="67">
        <v>99.71841666666667</v>
      </c>
      <c r="H518" s="92">
        <v>1.378882703879647E-4</v>
      </c>
      <c r="I518" s="8"/>
      <c r="J518" s="2">
        <v>39457</v>
      </c>
      <c r="K518">
        <v>3.2120000000000002</v>
      </c>
      <c r="L518" s="67">
        <v>99.197000000000003</v>
      </c>
      <c r="M518" s="92">
        <v>2.8730707581869908E-4</v>
      </c>
      <c r="P518" s="2">
        <v>39484</v>
      </c>
      <c r="Q518">
        <v>947.55</v>
      </c>
      <c r="R518">
        <v>-2.725914075820457E-3</v>
      </c>
      <c r="T518" s="68">
        <v>37509</v>
      </c>
      <c r="U518" s="69">
        <v>1.0025599999999999</v>
      </c>
      <c r="V518" s="70">
        <v>2.5599999999998957E-3</v>
      </c>
      <c r="W518" s="70"/>
      <c r="Y518" s="2">
        <v>39484</v>
      </c>
      <c r="Z518">
        <v>28.97</v>
      </c>
    </row>
    <row r="519" spans="2:26" x14ac:dyDescent="0.25">
      <c r="B519" s="2">
        <v>39485</v>
      </c>
      <c r="C519">
        <v>1336.91</v>
      </c>
      <c r="D519" s="2"/>
      <c r="E519" s="2">
        <v>39458</v>
      </c>
      <c r="F519">
        <v>3.214</v>
      </c>
      <c r="G519" s="67">
        <v>99.732166666666672</v>
      </c>
      <c r="H519" s="92">
        <v>1.6711425434356997E-5</v>
      </c>
      <c r="I519" s="8"/>
      <c r="J519" s="2">
        <v>39458</v>
      </c>
      <c r="K519">
        <v>3.0979999999999999</v>
      </c>
      <c r="L519" s="67">
        <v>99.225499999999997</v>
      </c>
      <c r="M519" s="92">
        <v>-1.5620984525155368E-4</v>
      </c>
      <c r="P519" s="2">
        <v>39485</v>
      </c>
      <c r="Q519">
        <v>953.23</v>
      </c>
      <c r="R519">
        <v>5.9944066276187424E-3</v>
      </c>
      <c r="T519" s="68">
        <v>37510</v>
      </c>
      <c r="U519" s="69">
        <v>1.00142</v>
      </c>
      <c r="V519" s="70">
        <v>1.4199999999999768E-3</v>
      </c>
      <c r="W519" s="70"/>
      <c r="Y519" s="2">
        <v>39485</v>
      </c>
      <c r="Z519">
        <v>27.66</v>
      </c>
    </row>
    <row r="520" spans="2:26" x14ac:dyDescent="0.25">
      <c r="B520" s="2">
        <v>39486</v>
      </c>
      <c r="C520">
        <v>1331.29</v>
      </c>
      <c r="D520" s="2"/>
      <c r="E520" s="2">
        <v>39461</v>
      </c>
      <c r="F520">
        <v>3.194</v>
      </c>
      <c r="G520" s="67">
        <v>99.733833333333337</v>
      </c>
      <c r="H520" s="92">
        <v>4.3448980035165619E-5</v>
      </c>
      <c r="I520" s="8"/>
      <c r="J520" s="2">
        <v>39461</v>
      </c>
      <c r="K520">
        <v>3.16</v>
      </c>
      <c r="L520" s="67">
        <v>99.21</v>
      </c>
      <c r="M520" s="92">
        <v>1.0079629069625895E-5</v>
      </c>
      <c r="P520" s="2">
        <v>39486</v>
      </c>
      <c r="Q520">
        <v>952.3</v>
      </c>
      <c r="R520">
        <v>-9.7563022565394508E-4</v>
      </c>
      <c r="T520" s="68">
        <v>37511</v>
      </c>
      <c r="U520" s="69">
        <v>0.99517</v>
      </c>
      <c r="V520" s="70">
        <v>-4.830000000000001E-3</v>
      </c>
      <c r="W520" s="70"/>
      <c r="Y520" s="2">
        <v>39486</v>
      </c>
      <c r="Z520">
        <v>28.01</v>
      </c>
    </row>
    <row r="521" spans="2:26" x14ac:dyDescent="0.25">
      <c r="B521" s="2">
        <v>39489</v>
      </c>
      <c r="C521">
        <v>1339.13</v>
      </c>
      <c r="D521" s="2"/>
      <c r="E521" s="2">
        <v>39462</v>
      </c>
      <c r="F521">
        <v>3.1419999999999999</v>
      </c>
      <c r="G521" s="67">
        <v>99.738166666666672</v>
      </c>
      <c r="H521" s="92">
        <v>-8.3552100583750288E-6</v>
      </c>
      <c r="I521" s="8"/>
      <c r="J521" s="2">
        <v>39462</v>
      </c>
      <c r="K521">
        <v>3.1560000000000001</v>
      </c>
      <c r="L521" s="67">
        <v>99.210999999999999</v>
      </c>
      <c r="M521" s="92">
        <v>6.5516928566378141E-5</v>
      </c>
      <c r="P521" s="2">
        <v>39489</v>
      </c>
      <c r="Q521">
        <v>957.94</v>
      </c>
      <c r="R521">
        <v>5.9225034127901033E-3</v>
      </c>
      <c r="T521" s="68">
        <v>37512</v>
      </c>
      <c r="U521" s="69">
        <v>1.0012000000000001</v>
      </c>
      <c r="V521" s="70">
        <v>1.2000000000000899E-3</v>
      </c>
      <c r="W521" s="70"/>
      <c r="Y521" s="2">
        <v>39489</v>
      </c>
      <c r="Z521">
        <v>27.6</v>
      </c>
    </row>
    <row r="522" spans="2:26" x14ac:dyDescent="0.25">
      <c r="B522" s="2">
        <v>39490</v>
      </c>
      <c r="C522">
        <v>1348.86</v>
      </c>
      <c r="D522" s="2"/>
      <c r="E522" s="2">
        <v>39463</v>
      </c>
      <c r="F522">
        <v>3.1520000000000001</v>
      </c>
      <c r="G522" s="67">
        <v>99.737333333333339</v>
      </c>
      <c r="H522" s="92">
        <v>1.2616472601356676E-4</v>
      </c>
      <c r="I522" s="8"/>
      <c r="J522" s="2">
        <v>39463</v>
      </c>
      <c r="K522">
        <v>3.13</v>
      </c>
      <c r="L522" s="67">
        <v>99.217500000000001</v>
      </c>
      <c r="M522" s="92">
        <v>3.3764204903374839E-4</v>
      </c>
      <c r="P522" s="2">
        <v>39490</v>
      </c>
      <c r="Q522">
        <v>962.53</v>
      </c>
      <c r="R522">
        <v>4.7915318287157227E-3</v>
      </c>
      <c r="T522" s="68">
        <v>37515</v>
      </c>
      <c r="U522" s="69">
        <v>1.0046200000000001</v>
      </c>
      <c r="V522" s="70">
        <v>4.6200000000000685E-3</v>
      </c>
      <c r="W522" s="70"/>
      <c r="Y522" s="2">
        <v>39490</v>
      </c>
      <c r="Z522">
        <v>26.33</v>
      </c>
    </row>
    <row r="523" spans="2:26" x14ac:dyDescent="0.25">
      <c r="B523" s="2">
        <v>39491</v>
      </c>
      <c r="C523">
        <v>1367.21</v>
      </c>
      <c r="D523" s="2"/>
      <c r="E523" s="2">
        <v>39464</v>
      </c>
      <c r="F523">
        <v>3.0009999999999999</v>
      </c>
      <c r="G523" s="67">
        <v>99.749916666666664</v>
      </c>
      <c r="H523" s="92">
        <v>3.2497938594766573E-4</v>
      </c>
      <c r="I523" s="8"/>
      <c r="J523" s="2">
        <v>39464</v>
      </c>
      <c r="K523">
        <v>2.996</v>
      </c>
      <c r="L523" s="67">
        <v>99.251000000000005</v>
      </c>
      <c r="M523" s="92">
        <v>3.6775448106296516E-4</v>
      </c>
      <c r="P523" s="2">
        <v>39491</v>
      </c>
      <c r="Q523">
        <v>967.38</v>
      </c>
      <c r="R523">
        <v>5.038803985330409E-3</v>
      </c>
      <c r="T523" s="68">
        <v>37516</v>
      </c>
      <c r="U523" s="69">
        <v>0.99556999999999995</v>
      </c>
      <c r="V523" s="70">
        <v>-4.430000000000045E-3</v>
      </c>
      <c r="W523" s="70"/>
      <c r="Y523" s="2">
        <v>39491</v>
      </c>
      <c r="Z523">
        <v>24.88</v>
      </c>
    </row>
    <row r="524" spans="2:26" x14ac:dyDescent="0.25">
      <c r="B524" s="2">
        <v>39492</v>
      </c>
      <c r="C524">
        <v>1348.86</v>
      </c>
      <c r="D524" s="2"/>
      <c r="E524" s="2">
        <v>39465</v>
      </c>
      <c r="F524">
        <v>2.6120000000000001</v>
      </c>
      <c r="G524" s="67">
        <v>99.782333333333327</v>
      </c>
      <c r="H524" s="92">
        <v>0</v>
      </c>
      <c r="I524" s="8"/>
      <c r="J524" s="2">
        <v>39465</v>
      </c>
      <c r="K524">
        <v>2.85</v>
      </c>
      <c r="L524" s="67">
        <v>99.287499999999994</v>
      </c>
      <c r="M524" s="92">
        <v>0</v>
      </c>
      <c r="P524" s="2">
        <v>39492</v>
      </c>
      <c r="Q524">
        <v>967.25</v>
      </c>
      <c r="R524">
        <v>-1.3438359279704937E-4</v>
      </c>
      <c r="T524" s="68">
        <v>37517</v>
      </c>
      <c r="U524" s="69">
        <v>0.99987999999999999</v>
      </c>
      <c r="V524" s="70">
        <v>-1.2000000000000899E-4</v>
      </c>
      <c r="W524" s="70"/>
      <c r="Y524" s="2">
        <v>39492</v>
      </c>
      <c r="Z524">
        <v>25.54</v>
      </c>
    </row>
    <row r="525" spans="2:26" x14ac:dyDescent="0.25">
      <c r="B525" s="2">
        <v>39493</v>
      </c>
      <c r="C525">
        <v>1349.99</v>
      </c>
      <c r="D525" s="2"/>
      <c r="E525" s="2">
        <v>39468</v>
      </c>
      <c r="F525">
        <v>2.6120000000000001</v>
      </c>
      <c r="G525" s="67">
        <v>99.782333333333327</v>
      </c>
      <c r="H525" s="92">
        <v>4.3427861311462479E-4</v>
      </c>
      <c r="I525" s="8"/>
      <c r="J525" s="2">
        <v>39468</v>
      </c>
      <c r="K525">
        <v>2.85</v>
      </c>
      <c r="L525" s="67">
        <v>99.287499999999994</v>
      </c>
      <c r="M525" s="92">
        <v>1.4503336270930145E-3</v>
      </c>
      <c r="P525" s="2">
        <v>39493</v>
      </c>
      <c r="Q525">
        <v>971.77</v>
      </c>
      <c r="R525">
        <v>4.673042129749172E-3</v>
      </c>
      <c r="T525" s="68">
        <v>37518</v>
      </c>
      <c r="U525" s="69">
        <v>0.98292000000000002</v>
      </c>
      <c r="V525" s="70">
        <v>-1.7079999999999984E-2</v>
      </c>
      <c r="W525" s="70"/>
      <c r="Y525" s="2">
        <v>39493</v>
      </c>
      <c r="Z525">
        <v>25.02</v>
      </c>
    </row>
    <row r="526" spans="2:26" x14ac:dyDescent="0.25">
      <c r="B526" s="2">
        <v>39497</v>
      </c>
      <c r="C526">
        <v>1348.78</v>
      </c>
      <c r="D526" s="2"/>
      <c r="E526" s="2">
        <v>39469</v>
      </c>
      <c r="F526">
        <v>2.0920000000000001</v>
      </c>
      <c r="G526" s="67">
        <v>99.825666666666663</v>
      </c>
      <c r="H526" s="92">
        <v>1.7029688423497724E-4</v>
      </c>
      <c r="I526" s="8"/>
      <c r="J526" s="2">
        <v>39469</v>
      </c>
      <c r="K526">
        <v>2.274</v>
      </c>
      <c r="L526" s="67">
        <v>99.4315</v>
      </c>
      <c r="M526" s="92">
        <v>1.6594338816156018E-4</v>
      </c>
      <c r="P526" s="2">
        <v>39497</v>
      </c>
      <c r="Q526">
        <v>973.3</v>
      </c>
      <c r="R526">
        <v>1.5744466283174052E-3</v>
      </c>
      <c r="T526" s="68">
        <v>37519</v>
      </c>
      <c r="U526" s="69">
        <v>1.0062899999999999</v>
      </c>
      <c r="V526" s="70">
        <v>6.2899999999999068E-3</v>
      </c>
      <c r="W526" s="70"/>
      <c r="Y526" s="2">
        <v>39497</v>
      </c>
      <c r="Z526">
        <v>25.59</v>
      </c>
    </row>
    <row r="527" spans="2:26" x14ac:dyDescent="0.25">
      <c r="B527" s="2">
        <v>39498</v>
      </c>
      <c r="C527">
        <v>1360.03</v>
      </c>
      <c r="D527" s="2"/>
      <c r="E527" s="2">
        <v>39470</v>
      </c>
      <c r="F527">
        <v>1.8879999999999999</v>
      </c>
      <c r="G527" s="67">
        <v>99.842666666666673</v>
      </c>
      <c r="H527" s="92">
        <v>-1.1017333938745377E-4</v>
      </c>
      <c r="I527" s="8"/>
      <c r="J527" s="2">
        <v>39470</v>
      </c>
      <c r="K527">
        <v>2.2080000000000002</v>
      </c>
      <c r="L527" s="67">
        <v>99.447999999999993</v>
      </c>
      <c r="M527" s="92">
        <v>-3.9970637921327157E-4</v>
      </c>
      <c r="P527" s="2">
        <v>39498</v>
      </c>
      <c r="Q527">
        <v>978.29</v>
      </c>
      <c r="R527">
        <v>5.1268879071200146E-3</v>
      </c>
      <c r="T527" s="68">
        <v>37522</v>
      </c>
      <c r="U527" s="69">
        <v>0.99489000000000005</v>
      </c>
      <c r="V527" s="70">
        <v>-5.1099999999999479E-3</v>
      </c>
      <c r="W527" s="70"/>
      <c r="Y527" s="2">
        <v>39498</v>
      </c>
      <c r="Z527">
        <v>24.4</v>
      </c>
    </row>
    <row r="528" spans="2:26" x14ac:dyDescent="0.25">
      <c r="B528" s="2">
        <v>39499</v>
      </c>
      <c r="C528">
        <v>1342.53</v>
      </c>
      <c r="D528" s="2"/>
      <c r="E528" s="2">
        <v>39471</v>
      </c>
      <c r="F528">
        <v>2.02</v>
      </c>
      <c r="G528" s="67">
        <v>99.831666666666663</v>
      </c>
      <c r="H528" s="92">
        <v>-1.7529508005154071E-5</v>
      </c>
      <c r="I528" s="8"/>
      <c r="J528" s="2">
        <v>39471</v>
      </c>
      <c r="K528">
        <v>2.367</v>
      </c>
      <c r="L528" s="67">
        <v>99.408249999999995</v>
      </c>
      <c r="M528" s="92">
        <v>2.8418164488352993E-4</v>
      </c>
      <c r="P528" s="2">
        <v>39499</v>
      </c>
      <c r="Q528">
        <v>973.43</v>
      </c>
      <c r="R528">
        <v>-4.9678520684051097E-3</v>
      </c>
      <c r="T528" s="68">
        <v>37523</v>
      </c>
      <c r="U528" s="69">
        <v>0.99285999999999996</v>
      </c>
      <c r="V528" s="70">
        <v>-7.1400000000000352E-3</v>
      </c>
      <c r="W528" s="70"/>
      <c r="Y528" s="2">
        <v>39499</v>
      </c>
      <c r="Z528">
        <v>25.12</v>
      </c>
    </row>
    <row r="529" spans="2:26" x14ac:dyDescent="0.25">
      <c r="B529" s="2">
        <v>39500</v>
      </c>
      <c r="C529">
        <v>1353.11</v>
      </c>
      <c r="D529" s="2"/>
      <c r="E529" s="2">
        <v>39472</v>
      </c>
      <c r="F529">
        <v>2.0409999999999999</v>
      </c>
      <c r="G529" s="67">
        <v>99.829916666666662</v>
      </c>
      <c r="H529" s="92">
        <v>-4.2572408571528442E-5</v>
      </c>
      <c r="I529" s="8"/>
      <c r="J529" s="2">
        <v>39472</v>
      </c>
      <c r="K529">
        <v>2.254</v>
      </c>
      <c r="L529" s="67">
        <v>99.436499999999995</v>
      </c>
      <c r="M529" s="92">
        <v>0</v>
      </c>
      <c r="P529" s="2">
        <v>39500</v>
      </c>
      <c r="Q529">
        <v>978.84</v>
      </c>
      <c r="R529">
        <v>5.5576672179817876E-3</v>
      </c>
      <c r="T529" s="68">
        <v>37524</v>
      </c>
      <c r="U529" s="69">
        <v>1.0090399999999999</v>
      </c>
      <c r="V529" s="70">
        <v>9.039999999999937E-3</v>
      </c>
      <c r="W529" s="70"/>
      <c r="Y529" s="2">
        <v>39500</v>
      </c>
      <c r="Z529">
        <v>24.06</v>
      </c>
    </row>
    <row r="530" spans="2:26" x14ac:dyDescent="0.25">
      <c r="B530" s="2">
        <v>39503</v>
      </c>
      <c r="C530">
        <v>1371.8</v>
      </c>
      <c r="D530" s="2"/>
      <c r="E530" s="2">
        <v>39475</v>
      </c>
      <c r="F530">
        <v>2.0920000000000001</v>
      </c>
      <c r="G530" s="67">
        <v>99.825666666666663</v>
      </c>
      <c r="H530" s="92">
        <v>4.2574221058799822E-5</v>
      </c>
      <c r="I530" s="8"/>
      <c r="J530" s="2">
        <v>39475</v>
      </c>
      <c r="K530">
        <v>2.254</v>
      </c>
      <c r="L530" s="67">
        <v>99.436499999999995</v>
      </c>
      <c r="M530" s="92">
        <v>-9.0510023985190813E-5</v>
      </c>
      <c r="P530" s="2">
        <v>39503</v>
      </c>
      <c r="Q530">
        <v>985.08</v>
      </c>
      <c r="R530">
        <v>6.374892730170334E-3</v>
      </c>
      <c r="T530" s="68">
        <v>37525</v>
      </c>
      <c r="U530" s="69">
        <v>1.0103500000000001</v>
      </c>
      <c r="V530" s="70">
        <v>1.0350000000000081E-2</v>
      </c>
      <c r="W530" s="70"/>
      <c r="Y530" s="2">
        <v>39503</v>
      </c>
      <c r="Z530">
        <v>23.03</v>
      </c>
    </row>
    <row r="531" spans="2:26" x14ac:dyDescent="0.25">
      <c r="B531" s="2">
        <v>39504</v>
      </c>
      <c r="C531">
        <v>1381.29</v>
      </c>
      <c r="D531" s="2"/>
      <c r="E531" s="2">
        <v>39476</v>
      </c>
      <c r="F531">
        <v>2.0409999999999999</v>
      </c>
      <c r="G531" s="67">
        <v>99.829916666666662</v>
      </c>
      <c r="H531" s="92">
        <v>2.2037482084114046E-4</v>
      </c>
      <c r="I531" s="8"/>
      <c r="J531" s="2">
        <v>39476</v>
      </c>
      <c r="K531">
        <v>2.29</v>
      </c>
      <c r="L531" s="67">
        <v>99.427499999999995</v>
      </c>
      <c r="M531" s="92">
        <v>3.4698649769948631E-4</v>
      </c>
      <c r="P531" s="2">
        <v>39504</v>
      </c>
      <c r="Q531">
        <v>988.32</v>
      </c>
      <c r="R531">
        <v>3.2890729686929632E-3</v>
      </c>
      <c r="T531" s="68">
        <v>37526</v>
      </c>
      <c r="U531" s="69">
        <v>0.99017999999999995</v>
      </c>
      <c r="V531" s="70">
        <v>-9.8200000000000509E-3</v>
      </c>
      <c r="W531" s="70"/>
      <c r="Y531" s="2">
        <v>39504</v>
      </c>
      <c r="Z531">
        <v>21.9</v>
      </c>
    </row>
    <row r="532" spans="2:26" x14ac:dyDescent="0.25">
      <c r="B532" s="2">
        <v>39505</v>
      </c>
      <c r="C532">
        <v>1380.02</v>
      </c>
      <c r="D532" s="2"/>
      <c r="E532" s="2">
        <v>39477</v>
      </c>
      <c r="F532">
        <v>1.7770000000000001</v>
      </c>
      <c r="G532" s="67">
        <v>99.851916666666668</v>
      </c>
      <c r="H532" s="92">
        <v>1.619064230948819E-4</v>
      </c>
      <c r="I532" s="8"/>
      <c r="J532" s="2">
        <v>39477</v>
      </c>
      <c r="K532">
        <v>2.1520000000000001</v>
      </c>
      <c r="L532" s="67">
        <v>99.462000000000003</v>
      </c>
      <c r="M532" s="92">
        <v>5.1778568699600847E-4</v>
      </c>
      <c r="P532" s="2">
        <v>39505</v>
      </c>
      <c r="Q532">
        <v>988.12</v>
      </c>
      <c r="R532">
        <v>-2.0236360692893474E-4</v>
      </c>
      <c r="T532" s="68">
        <v>37529</v>
      </c>
      <c r="U532" s="69">
        <v>0.99460000000000004</v>
      </c>
      <c r="V532" s="70">
        <v>-5.3999999999999604E-3</v>
      </c>
      <c r="W532" s="70"/>
      <c r="Y532" s="2">
        <v>39505</v>
      </c>
      <c r="Z532">
        <v>22.69</v>
      </c>
    </row>
    <row r="533" spans="2:26" x14ac:dyDescent="0.25">
      <c r="B533" s="2">
        <v>39506</v>
      </c>
      <c r="C533">
        <v>1367.68</v>
      </c>
      <c r="D533" s="2"/>
      <c r="E533" s="2">
        <v>39478</v>
      </c>
      <c r="F533">
        <v>1.583</v>
      </c>
      <c r="G533" s="67">
        <v>99.868083333333331</v>
      </c>
      <c r="H533" s="92">
        <v>-1.9525757728733328E-4</v>
      </c>
      <c r="I533" s="8"/>
      <c r="J533" s="2">
        <v>39478</v>
      </c>
      <c r="K533">
        <v>1.946</v>
      </c>
      <c r="L533" s="67">
        <v>99.513499999999993</v>
      </c>
      <c r="M533" s="92">
        <v>-3.5924774025630768E-4</v>
      </c>
      <c r="P533" s="2">
        <v>39506</v>
      </c>
      <c r="Q533">
        <v>985.61</v>
      </c>
      <c r="R533">
        <v>-2.5401773063999933E-3</v>
      </c>
      <c r="T533" s="68">
        <v>37530</v>
      </c>
      <c r="U533" s="69">
        <v>1.01766</v>
      </c>
      <c r="V533" s="70">
        <v>1.7660000000000009E-2</v>
      </c>
      <c r="W533" s="70"/>
      <c r="Y533" s="2">
        <v>39506</v>
      </c>
      <c r="Z533">
        <v>23.53</v>
      </c>
    </row>
    <row r="534" spans="2:26" x14ac:dyDescent="0.25">
      <c r="B534" s="2">
        <v>39507</v>
      </c>
      <c r="C534">
        <v>1330.63</v>
      </c>
      <c r="D534" s="2"/>
      <c r="E534" s="2">
        <v>39479</v>
      </c>
      <c r="F534">
        <v>1.8169999999999999</v>
      </c>
      <c r="G534" s="67">
        <v>99.848583333333337</v>
      </c>
      <c r="H534" s="92">
        <v>-2.5538669802538383E-4</v>
      </c>
      <c r="I534" s="8"/>
      <c r="J534" s="2">
        <v>39479</v>
      </c>
      <c r="K534">
        <v>2.089</v>
      </c>
      <c r="L534" s="67">
        <v>99.47775</v>
      </c>
      <c r="M534" s="92">
        <v>-3.3675872242788785E-4</v>
      </c>
      <c r="P534" s="2">
        <v>39507</v>
      </c>
      <c r="Q534">
        <v>972.68</v>
      </c>
      <c r="R534">
        <v>-1.311877923316529E-2</v>
      </c>
      <c r="T534" s="68">
        <v>37531</v>
      </c>
      <c r="U534" s="69">
        <v>0.99258999999999997</v>
      </c>
      <c r="V534" s="70">
        <v>-7.4100000000000277E-3</v>
      </c>
      <c r="W534" s="70"/>
      <c r="Y534" s="2">
        <v>39507</v>
      </c>
      <c r="Z534">
        <v>26.54</v>
      </c>
    </row>
    <row r="535" spans="2:26" x14ac:dyDescent="0.25">
      <c r="B535" s="2">
        <v>39510</v>
      </c>
      <c r="C535">
        <v>1331.34</v>
      </c>
      <c r="D535" s="2"/>
      <c r="E535" s="2">
        <v>39482</v>
      </c>
      <c r="F535">
        <v>2.1230000000000002</v>
      </c>
      <c r="G535" s="67">
        <v>99.823083333333329</v>
      </c>
      <c r="H535" s="92">
        <v>3.4227220323979068E-5</v>
      </c>
      <c r="I535" s="8"/>
      <c r="J535" s="2">
        <v>39482</v>
      </c>
      <c r="K535">
        <v>2.2229999999999999</v>
      </c>
      <c r="L535" s="67">
        <v>99.444249999999997</v>
      </c>
      <c r="M535" s="92">
        <v>1.4078239817805205E-4</v>
      </c>
      <c r="P535" s="2">
        <v>39510</v>
      </c>
      <c r="Q535">
        <v>974.67</v>
      </c>
      <c r="R535">
        <v>2.0458938191387777E-3</v>
      </c>
      <c r="T535" s="68">
        <v>37532</v>
      </c>
      <c r="U535" s="69">
        <v>0.99648000000000003</v>
      </c>
      <c r="V535" s="70">
        <v>-3.5199999999999676E-3</v>
      </c>
      <c r="W535" s="70"/>
      <c r="Y535" s="2">
        <v>39510</v>
      </c>
      <c r="Z535">
        <v>26.28</v>
      </c>
    </row>
    <row r="536" spans="2:26" x14ac:dyDescent="0.25">
      <c r="B536" s="2">
        <v>39511</v>
      </c>
      <c r="C536">
        <v>1326.75</v>
      </c>
      <c r="D536" s="2"/>
      <c r="E536" s="2">
        <v>39483</v>
      </c>
      <c r="F536">
        <v>2.0819999999999999</v>
      </c>
      <c r="G536" s="67">
        <v>99.826499999999996</v>
      </c>
      <c r="H536" s="92">
        <v>6.8452097722770944E-5</v>
      </c>
      <c r="I536" s="8"/>
      <c r="J536" s="2">
        <v>39483</v>
      </c>
      <c r="K536">
        <v>2.1669999999999998</v>
      </c>
      <c r="L536" s="67">
        <v>99.458250000000007</v>
      </c>
      <c r="M536" s="92">
        <v>1.9354854926567633E-4</v>
      </c>
      <c r="P536" s="2">
        <v>39511</v>
      </c>
      <c r="Q536">
        <v>974.21</v>
      </c>
      <c r="R536">
        <v>-4.7195461027826902E-4</v>
      </c>
      <c r="T536" s="68">
        <v>37533</v>
      </c>
      <c r="U536" s="69">
        <v>0.99080999999999997</v>
      </c>
      <c r="V536" s="70">
        <v>-9.1900000000000315E-3</v>
      </c>
      <c r="W536" s="70"/>
      <c r="Y536" s="2">
        <v>39511</v>
      </c>
      <c r="Z536">
        <v>25.52</v>
      </c>
    </row>
    <row r="537" spans="2:26" x14ac:dyDescent="0.25">
      <c r="B537" s="2">
        <v>39512</v>
      </c>
      <c r="C537">
        <v>1333.7</v>
      </c>
      <c r="D537" s="2"/>
      <c r="E537" s="2">
        <v>39484</v>
      </c>
      <c r="F537">
        <v>2</v>
      </c>
      <c r="G537" s="67">
        <v>99.833333333333329</v>
      </c>
      <c r="H537" s="92">
        <v>-1.7111853088480622E-4</v>
      </c>
      <c r="I537" s="8"/>
      <c r="J537" s="2">
        <v>39484</v>
      </c>
      <c r="K537">
        <v>2.09</v>
      </c>
      <c r="L537" s="67">
        <v>99.477500000000006</v>
      </c>
      <c r="M537" s="92">
        <v>-2.5885250433521634E-4</v>
      </c>
      <c r="P537" s="2">
        <v>39512</v>
      </c>
      <c r="Q537">
        <v>978.65</v>
      </c>
      <c r="R537">
        <v>4.5575389289782553E-3</v>
      </c>
      <c r="T537" s="68">
        <v>37536</v>
      </c>
      <c r="U537" s="69">
        <v>0.99212</v>
      </c>
      <c r="V537" s="70">
        <v>-7.8799999999999981E-3</v>
      </c>
      <c r="W537" s="70"/>
      <c r="Y537" s="2">
        <v>39512</v>
      </c>
      <c r="Z537">
        <v>24.6</v>
      </c>
    </row>
    <row r="538" spans="2:26" x14ac:dyDescent="0.25">
      <c r="B538" s="2">
        <v>39513</v>
      </c>
      <c r="C538">
        <v>1304.3399999999999</v>
      </c>
      <c r="D538" s="2"/>
      <c r="E538" s="2">
        <v>39485</v>
      </c>
      <c r="F538">
        <v>2.2050000000000001</v>
      </c>
      <c r="G538" s="67">
        <v>99.816249999999997</v>
      </c>
      <c r="H538" s="92">
        <v>-2.5046022065544626E-5</v>
      </c>
      <c r="I538" s="8"/>
      <c r="J538" s="2">
        <v>39485</v>
      </c>
      <c r="K538">
        <v>2.1930000000000001</v>
      </c>
      <c r="L538" s="67">
        <v>99.451750000000004</v>
      </c>
      <c r="M538" s="92">
        <v>-7.5413454263095758E-5</v>
      </c>
      <c r="P538" s="2">
        <v>39513</v>
      </c>
      <c r="Q538">
        <v>964.56</v>
      </c>
      <c r="R538">
        <v>-1.4397384151637493E-2</v>
      </c>
      <c r="T538" s="68">
        <v>37537</v>
      </c>
      <c r="U538" s="69">
        <v>1.0077799999999999</v>
      </c>
      <c r="V538" s="70">
        <v>7.7799999999998981E-3</v>
      </c>
      <c r="W538" s="70"/>
      <c r="Y538" s="2">
        <v>39513</v>
      </c>
      <c r="Z538">
        <v>27.55</v>
      </c>
    </row>
    <row r="539" spans="2:26" x14ac:dyDescent="0.25">
      <c r="B539" s="2">
        <v>39514</v>
      </c>
      <c r="C539">
        <v>1293.3699999999999</v>
      </c>
      <c r="D539" s="2"/>
      <c r="E539" s="2">
        <v>39486</v>
      </c>
      <c r="F539">
        <v>2.2349999999999999</v>
      </c>
      <c r="G539" s="67">
        <v>99.813749999999999</v>
      </c>
      <c r="H539" s="92">
        <v>-7.5974836466263795E-5</v>
      </c>
      <c r="I539" s="8"/>
      <c r="J539" s="2">
        <v>39486</v>
      </c>
      <c r="K539">
        <v>2.2229999999999999</v>
      </c>
      <c r="L539" s="67">
        <v>99.444249999999997</v>
      </c>
      <c r="M539" s="92">
        <v>-7.7933113277084409E-5</v>
      </c>
      <c r="P539" s="2">
        <v>39514</v>
      </c>
      <c r="Q539">
        <v>959.99</v>
      </c>
      <c r="R539">
        <v>-4.7379115866300614E-3</v>
      </c>
      <c r="T539" s="68">
        <v>37538</v>
      </c>
      <c r="U539" s="69">
        <v>0.98819999999999997</v>
      </c>
      <c r="V539" s="70">
        <v>-1.1800000000000033E-2</v>
      </c>
      <c r="W539" s="70"/>
      <c r="Y539" s="2">
        <v>39514</v>
      </c>
      <c r="Z539">
        <v>27.49</v>
      </c>
    </row>
    <row r="540" spans="2:26" x14ac:dyDescent="0.25">
      <c r="B540" s="2">
        <v>39517</v>
      </c>
      <c r="C540">
        <v>1273.3699999999999</v>
      </c>
      <c r="D540" s="2"/>
      <c r="E540" s="2">
        <v>39489</v>
      </c>
      <c r="F540">
        <v>2.3260000000000001</v>
      </c>
      <c r="G540" s="67">
        <v>99.80616666666667</v>
      </c>
      <c r="H540" s="92">
        <v>-1.3609713494655562E-4</v>
      </c>
      <c r="I540" s="8"/>
      <c r="J540" s="2">
        <v>39489</v>
      </c>
      <c r="K540">
        <v>2.254</v>
      </c>
      <c r="L540" s="67">
        <v>99.436499999999995</v>
      </c>
      <c r="M540" s="92">
        <v>-9.0510023985190813E-5</v>
      </c>
      <c r="P540" s="2">
        <v>39517</v>
      </c>
      <c r="Q540">
        <v>949.25</v>
      </c>
      <c r="R540">
        <v>-1.1187616537672307E-2</v>
      </c>
      <c r="T540" s="68">
        <v>37539</v>
      </c>
      <c r="U540" s="69">
        <v>1.0114799999999999</v>
      </c>
      <c r="V540" s="70">
        <v>1.1479999999999935E-2</v>
      </c>
      <c r="W540" s="70"/>
      <c r="Y540" s="2">
        <v>39517</v>
      </c>
      <c r="Z540">
        <v>29.38</v>
      </c>
    </row>
    <row r="541" spans="2:26" x14ac:dyDescent="0.25">
      <c r="B541" s="2">
        <v>39518</v>
      </c>
      <c r="C541">
        <v>1320.65</v>
      </c>
      <c r="D541" s="2"/>
      <c r="E541" s="2">
        <v>39490</v>
      </c>
      <c r="F541">
        <v>2.4889999999999999</v>
      </c>
      <c r="G541" s="67">
        <v>99.79258333333334</v>
      </c>
      <c r="H541" s="92">
        <v>5.0938989286875014E-5</v>
      </c>
      <c r="I541" s="8"/>
      <c r="J541" s="2">
        <v>39490</v>
      </c>
      <c r="K541">
        <v>2.29</v>
      </c>
      <c r="L541" s="67">
        <v>99.427499999999995</v>
      </c>
      <c r="M541" s="92">
        <v>6.2859872771658942E-5</v>
      </c>
      <c r="P541" s="2">
        <v>39518</v>
      </c>
      <c r="Q541">
        <v>977.06</v>
      </c>
      <c r="R541">
        <v>2.929681327363709E-2</v>
      </c>
      <c r="T541" s="68">
        <v>37540</v>
      </c>
      <c r="U541" s="69">
        <v>1.0066999999999999</v>
      </c>
      <c r="V541" s="70">
        <v>6.6999999999999282E-3</v>
      </c>
      <c r="W541" s="70"/>
      <c r="Y541" s="2">
        <v>39518</v>
      </c>
      <c r="Z541">
        <v>26.36</v>
      </c>
    </row>
    <row r="542" spans="2:26" x14ac:dyDescent="0.25">
      <c r="B542" s="2">
        <v>39519</v>
      </c>
      <c r="C542">
        <v>1308.77</v>
      </c>
      <c r="D542" s="2"/>
      <c r="E542" s="2">
        <v>39491</v>
      </c>
      <c r="F542">
        <v>2.4279999999999999</v>
      </c>
      <c r="G542" s="67">
        <v>99.797666666666672</v>
      </c>
      <c r="H542" s="92">
        <v>-4.3421188872128091E-5</v>
      </c>
      <c r="I542" s="8"/>
      <c r="J542" s="2">
        <v>39491</v>
      </c>
      <c r="K542">
        <v>2.2650000000000001</v>
      </c>
      <c r="L542" s="67">
        <v>99.433750000000003</v>
      </c>
      <c r="M542" s="92">
        <v>-5.0284737325156925E-5</v>
      </c>
      <c r="P542" s="2">
        <v>39519</v>
      </c>
      <c r="Q542">
        <v>972.05</v>
      </c>
      <c r="R542">
        <v>-5.1276277813030458E-3</v>
      </c>
      <c r="T542" s="68">
        <v>37543</v>
      </c>
      <c r="U542" s="69">
        <v>1.0044599999999999</v>
      </c>
      <c r="V542" s="70">
        <v>4.4599999999999085E-3</v>
      </c>
      <c r="W542" s="70"/>
      <c r="Y542" s="2">
        <v>39519</v>
      </c>
      <c r="Z542">
        <v>27.22</v>
      </c>
    </row>
    <row r="543" spans="2:26" x14ac:dyDescent="0.25">
      <c r="B543" s="2">
        <v>39520</v>
      </c>
      <c r="C543">
        <v>1315.48</v>
      </c>
      <c r="D543" s="2"/>
      <c r="E543" s="2">
        <v>39492</v>
      </c>
      <c r="F543">
        <v>2.48</v>
      </c>
      <c r="G543" s="67">
        <v>99.793333333333337</v>
      </c>
      <c r="H543" s="92">
        <v>8.6011089585058542E-5</v>
      </c>
      <c r="I543" s="8"/>
      <c r="J543" s="2">
        <v>39492</v>
      </c>
      <c r="K543">
        <v>2.2850000000000001</v>
      </c>
      <c r="L543" s="67">
        <v>99.428749999999994</v>
      </c>
      <c r="M543" s="92">
        <v>2.3383578693292328E-4</v>
      </c>
      <c r="P543" s="2">
        <v>39520</v>
      </c>
      <c r="Q543">
        <v>976</v>
      </c>
      <c r="R543">
        <v>4.0635769764929552E-3</v>
      </c>
      <c r="T543" s="68">
        <v>37544</v>
      </c>
      <c r="U543" s="69">
        <v>1.0009699999999999</v>
      </c>
      <c r="V543" s="70">
        <v>9.6999999999991537E-4</v>
      </c>
      <c r="W543" s="70"/>
      <c r="Y543" s="2">
        <v>39520</v>
      </c>
      <c r="Z543">
        <v>27.29</v>
      </c>
    </row>
    <row r="544" spans="2:26" x14ac:dyDescent="0.25">
      <c r="B544" s="2">
        <v>39521</v>
      </c>
      <c r="C544">
        <v>1288.1400000000001</v>
      </c>
      <c r="D544" s="2"/>
      <c r="E544" s="2">
        <v>39493</v>
      </c>
      <c r="F544">
        <v>2.3769999999999998</v>
      </c>
      <c r="G544" s="67">
        <v>99.801916666666671</v>
      </c>
      <c r="H544" s="92">
        <v>0</v>
      </c>
      <c r="I544" s="8"/>
      <c r="J544" s="2">
        <v>39493</v>
      </c>
      <c r="K544">
        <v>2.1920000000000002</v>
      </c>
      <c r="L544" s="67">
        <v>99.451999999999998</v>
      </c>
      <c r="M544" s="92">
        <v>0</v>
      </c>
      <c r="P544" s="2">
        <v>39521</v>
      </c>
      <c r="Q544">
        <v>957.2</v>
      </c>
      <c r="R544">
        <v>-1.9262295081967196E-2</v>
      </c>
      <c r="T544" s="68">
        <v>37545</v>
      </c>
      <c r="U544" s="69">
        <v>0.98602000000000001</v>
      </c>
      <c r="V544" s="70">
        <v>-1.3979999999999992E-2</v>
      </c>
      <c r="W544" s="70"/>
      <c r="Y544" s="2">
        <v>39521</v>
      </c>
      <c r="Z544">
        <v>31.16</v>
      </c>
    </row>
    <row r="545" spans="2:26" x14ac:dyDescent="0.25">
      <c r="B545" s="2">
        <v>39524</v>
      </c>
      <c r="C545">
        <v>1276.5999999999999</v>
      </c>
      <c r="D545" s="2"/>
      <c r="E545" s="2">
        <v>39496</v>
      </c>
      <c r="F545">
        <v>2.3769999999999998</v>
      </c>
      <c r="G545" s="67">
        <v>99.801916666666671</v>
      </c>
      <c r="H545" s="92">
        <v>8.3498730401032617E-6</v>
      </c>
      <c r="I545" s="8"/>
      <c r="J545" s="2">
        <v>39496</v>
      </c>
      <c r="K545">
        <v>2.1920000000000002</v>
      </c>
      <c r="L545" s="67">
        <v>99.451999999999998</v>
      </c>
      <c r="M545" s="92">
        <v>-7.792704018017016E-5</v>
      </c>
      <c r="P545" s="2">
        <v>39524</v>
      </c>
      <c r="Q545">
        <v>951.31</v>
      </c>
      <c r="R545">
        <v>-6.1533639782700433E-3</v>
      </c>
      <c r="T545" s="68">
        <v>37546</v>
      </c>
      <c r="U545" s="69">
        <v>1.01895</v>
      </c>
      <c r="V545" s="70">
        <v>1.8950000000000022E-2</v>
      </c>
      <c r="W545" s="70"/>
      <c r="Y545" s="2">
        <v>39524</v>
      </c>
      <c r="Z545">
        <v>32.24</v>
      </c>
    </row>
    <row r="546" spans="2:26" x14ac:dyDescent="0.25">
      <c r="B546" s="2">
        <v>39525</v>
      </c>
      <c r="C546">
        <v>1330.74</v>
      </c>
      <c r="D546" s="2"/>
      <c r="E546" s="2">
        <v>39497</v>
      </c>
      <c r="F546">
        <v>2.367</v>
      </c>
      <c r="G546" s="67">
        <v>99.802750000000003</v>
      </c>
      <c r="H546" s="92">
        <v>0</v>
      </c>
      <c r="I546" s="8"/>
      <c r="J546" s="2">
        <v>39497</v>
      </c>
      <c r="K546">
        <v>2.2229999999999999</v>
      </c>
      <c r="L546" s="67">
        <v>99.444249999999997</v>
      </c>
      <c r="M546" s="92">
        <v>-1.508382837611677E-5</v>
      </c>
      <c r="P546" s="2">
        <v>39525</v>
      </c>
      <c r="Q546">
        <v>987.6</v>
      </c>
      <c r="R546">
        <v>3.8147396747642892E-2</v>
      </c>
      <c r="T546" s="68">
        <v>37547</v>
      </c>
      <c r="U546" s="69">
        <v>1.0006600000000001</v>
      </c>
      <c r="V546" s="70">
        <v>6.6000000000010495E-4</v>
      </c>
      <c r="W546" s="70"/>
      <c r="Y546" s="2">
        <v>39525</v>
      </c>
      <c r="Z546">
        <v>25.79</v>
      </c>
    </row>
    <row r="547" spans="2:26" x14ac:dyDescent="0.25">
      <c r="B547" s="2">
        <v>39526</v>
      </c>
      <c r="C547">
        <v>1298.42</v>
      </c>
      <c r="D547" s="2"/>
      <c r="E547" s="2">
        <v>39498</v>
      </c>
      <c r="F547">
        <v>2.367</v>
      </c>
      <c r="G547" s="67">
        <v>99.802750000000003</v>
      </c>
      <c r="H547" s="92">
        <v>3.4234193613480457E-5</v>
      </c>
      <c r="I547" s="8"/>
      <c r="J547" s="2">
        <v>39498</v>
      </c>
      <c r="K547">
        <v>2.2290000000000001</v>
      </c>
      <c r="L547" s="67">
        <v>99.442750000000004</v>
      </c>
      <c r="M547" s="92">
        <v>9.0504335409136161E-5</v>
      </c>
      <c r="P547" s="2">
        <v>39526</v>
      </c>
      <c r="Q547">
        <v>969.82</v>
      </c>
      <c r="R547">
        <v>-1.8003240178209756E-2</v>
      </c>
      <c r="T547" s="68">
        <v>37550</v>
      </c>
      <c r="U547" s="69">
        <v>1.00912</v>
      </c>
      <c r="V547" s="70">
        <v>9.120000000000017E-3</v>
      </c>
      <c r="W547" s="70"/>
      <c r="Y547" s="2">
        <v>39526</v>
      </c>
      <c r="Z547">
        <v>29.84</v>
      </c>
    </row>
    <row r="548" spans="2:26" x14ac:dyDescent="0.25">
      <c r="B548" s="2">
        <v>39527</v>
      </c>
      <c r="C548">
        <v>1329.51</v>
      </c>
      <c r="D548" s="2"/>
      <c r="E548" s="2">
        <v>39499</v>
      </c>
      <c r="F548">
        <v>2.3260000000000001</v>
      </c>
      <c r="G548" s="67">
        <v>99.80616666666667</v>
      </c>
      <c r="H548" s="92">
        <v>-8.3495174818537521E-7</v>
      </c>
      <c r="I548" s="8"/>
      <c r="J548" s="2">
        <v>39499</v>
      </c>
      <c r="K548">
        <v>2.1930000000000001</v>
      </c>
      <c r="L548" s="67">
        <v>99.451750000000004</v>
      </c>
      <c r="M548" s="92">
        <v>2.5137818087106467E-6</v>
      </c>
      <c r="P548" s="2">
        <v>39527</v>
      </c>
      <c r="Q548">
        <v>979.77</v>
      </c>
      <c r="R548">
        <v>1.0259635808706591E-2</v>
      </c>
      <c r="T548" s="68">
        <v>37551</v>
      </c>
      <c r="U548" s="69">
        <v>0.99451000000000001</v>
      </c>
      <c r="V548" s="70">
        <v>-5.4899999999999949E-3</v>
      </c>
      <c r="W548" s="70"/>
      <c r="Y548" s="2">
        <v>39527</v>
      </c>
      <c r="Z548">
        <v>26.62</v>
      </c>
    </row>
    <row r="549" spans="2:26" x14ac:dyDescent="0.25">
      <c r="B549" s="2">
        <v>39531</v>
      </c>
      <c r="C549">
        <v>1349.88</v>
      </c>
      <c r="D549" s="2"/>
      <c r="E549" s="2">
        <v>39500</v>
      </c>
      <c r="F549">
        <v>2.327</v>
      </c>
      <c r="G549" s="67">
        <v>99.806083333333333</v>
      </c>
      <c r="H549" s="92">
        <v>-8.3495244528331014E-6</v>
      </c>
      <c r="I549" s="8"/>
      <c r="J549" s="2">
        <v>39500</v>
      </c>
      <c r="K549">
        <v>2.1920000000000002</v>
      </c>
      <c r="L549" s="67">
        <v>99.451999999999998</v>
      </c>
      <c r="M549" s="92">
        <v>2.5137754896764619E-5</v>
      </c>
      <c r="P549" s="2">
        <v>39531</v>
      </c>
      <c r="Q549">
        <v>987.39</v>
      </c>
      <c r="R549">
        <v>7.7773354971064634E-3</v>
      </c>
      <c r="T549" s="68">
        <v>37552</v>
      </c>
      <c r="U549" s="69">
        <v>1.00457</v>
      </c>
      <c r="V549" s="70">
        <v>4.569999999999963E-3</v>
      </c>
      <c r="W549" s="70"/>
      <c r="Y549" s="2">
        <v>39531</v>
      </c>
      <c r="Z549">
        <v>25.73</v>
      </c>
    </row>
    <row r="550" spans="2:26" x14ac:dyDescent="0.25">
      <c r="B550" s="2">
        <v>39532</v>
      </c>
      <c r="C550">
        <v>1352.99</v>
      </c>
      <c r="D550" s="2"/>
      <c r="E550" s="2">
        <v>39503</v>
      </c>
      <c r="F550">
        <v>2.3370000000000002</v>
      </c>
      <c r="G550" s="67">
        <v>99.805250000000001</v>
      </c>
      <c r="H550" s="92">
        <v>5.1767483841391737E-5</v>
      </c>
      <c r="I550" s="8"/>
      <c r="J550" s="2">
        <v>39503</v>
      </c>
      <c r="K550">
        <v>2.1819999999999999</v>
      </c>
      <c r="L550" s="67">
        <v>99.454499999999996</v>
      </c>
      <c r="M550" s="92">
        <v>1.9355584714619845E-4</v>
      </c>
      <c r="P550" s="2">
        <v>39532</v>
      </c>
      <c r="Q550">
        <v>988.52</v>
      </c>
      <c r="R550">
        <v>1.1444312784207877E-3</v>
      </c>
      <c r="T550" s="68">
        <v>37553</v>
      </c>
      <c r="U550" s="69">
        <v>0.99282000000000004</v>
      </c>
      <c r="V550" s="70">
        <v>-7.1799999999999642E-3</v>
      </c>
      <c r="W550" s="70"/>
      <c r="Y550" s="2">
        <v>39532</v>
      </c>
      <c r="Z550">
        <v>25.72</v>
      </c>
    </row>
    <row r="551" spans="2:26" x14ac:dyDescent="0.25">
      <c r="B551" s="2">
        <v>39533</v>
      </c>
      <c r="C551">
        <v>1341.13</v>
      </c>
      <c r="D551" s="2"/>
      <c r="E551" s="2">
        <v>39504</v>
      </c>
      <c r="F551">
        <v>2.2749999999999999</v>
      </c>
      <c r="G551" s="67">
        <v>99.810416666666669</v>
      </c>
      <c r="H551" s="92">
        <v>1.0185977582488626E-4</v>
      </c>
      <c r="I551" s="8"/>
      <c r="J551" s="2">
        <v>39504</v>
      </c>
      <c r="K551">
        <v>2.105</v>
      </c>
      <c r="L551" s="67">
        <v>99.473749999999995</v>
      </c>
      <c r="M551" s="92">
        <v>3.4682516744366509E-4</v>
      </c>
      <c r="P551" s="2">
        <v>39533</v>
      </c>
      <c r="Q551">
        <v>986.4</v>
      </c>
      <c r="R551">
        <v>-2.1446202403593295E-3</v>
      </c>
      <c r="T551" s="68">
        <v>37554</v>
      </c>
      <c r="U551" s="69">
        <v>1.0114399999999999</v>
      </c>
      <c r="V551" s="70">
        <v>1.1439999999999895E-2</v>
      </c>
      <c r="W551" s="70"/>
      <c r="Y551" s="2">
        <v>39533</v>
      </c>
      <c r="Z551">
        <v>26.08</v>
      </c>
    </row>
    <row r="552" spans="2:26" x14ac:dyDescent="0.25">
      <c r="B552" s="2">
        <v>39534</v>
      </c>
      <c r="C552">
        <v>1325.76</v>
      </c>
      <c r="D552" s="2"/>
      <c r="E552" s="2">
        <v>39505</v>
      </c>
      <c r="F552">
        <v>2.153</v>
      </c>
      <c r="G552" s="67">
        <v>99.820583333333332</v>
      </c>
      <c r="H552" s="92">
        <v>8.4317947116829828E-5</v>
      </c>
      <c r="I552" s="8"/>
      <c r="J552" s="2">
        <v>39505</v>
      </c>
      <c r="K552">
        <v>1.9670000000000001</v>
      </c>
      <c r="L552" s="67">
        <v>99.508250000000004</v>
      </c>
      <c r="M552" s="92">
        <v>1.5576597920285984E-4</v>
      </c>
      <c r="P552" s="2">
        <v>39534</v>
      </c>
      <c r="Q552">
        <v>983.48</v>
      </c>
      <c r="R552">
        <v>-2.9602595296025491E-3</v>
      </c>
      <c r="T552" s="68">
        <v>37557</v>
      </c>
      <c r="U552" s="69">
        <v>0.99807000000000001</v>
      </c>
      <c r="V552" s="70">
        <v>-1.9299999999999873E-3</v>
      </c>
      <c r="W552" s="70"/>
      <c r="Y552" s="2">
        <v>39534</v>
      </c>
      <c r="Z552">
        <v>25.88</v>
      </c>
    </row>
    <row r="553" spans="2:26" x14ac:dyDescent="0.25">
      <c r="B553" s="2">
        <v>39535</v>
      </c>
      <c r="C553">
        <v>1315.22</v>
      </c>
      <c r="D553" s="2"/>
      <c r="E553" s="2">
        <v>39506</v>
      </c>
      <c r="F553">
        <v>2.052</v>
      </c>
      <c r="G553" s="67">
        <v>99.828999999999994</v>
      </c>
      <c r="H553" s="92">
        <v>-2.5042823227683364E-5</v>
      </c>
      <c r="I553" s="8"/>
      <c r="J553" s="2">
        <v>39506</v>
      </c>
      <c r="K553">
        <v>1.905</v>
      </c>
      <c r="L553" s="67">
        <v>99.523750000000007</v>
      </c>
      <c r="M553" s="92">
        <v>1.5574171994114927E-4</v>
      </c>
      <c r="P553" s="2">
        <v>39535</v>
      </c>
      <c r="Q553">
        <v>981.24</v>
      </c>
      <c r="R553">
        <v>-2.2776263879286107E-3</v>
      </c>
      <c r="T553" s="68">
        <v>37558</v>
      </c>
      <c r="U553" s="69">
        <v>0.99617999999999995</v>
      </c>
      <c r="V553" s="70">
        <v>-3.8200000000000456E-3</v>
      </c>
      <c r="W553" s="70"/>
      <c r="Y553" s="2">
        <v>39535</v>
      </c>
      <c r="Z553">
        <v>25.71</v>
      </c>
    </row>
    <row r="554" spans="2:26" x14ac:dyDescent="0.25">
      <c r="B554" s="2">
        <v>39538</v>
      </c>
      <c r="C554">
        <v>1322.7</v>
      </c>
      <c r="D554" s="2"/>
      <c r="E554" s="2">
        <v>39507</v>
      </c>
      <c r="F554">
        <v>2.0819999999999999</v>
      </c>
      <c r="G554" s="67">
        <v>99.826499999999996</v>
      </c>
      <c r="H554" s="92">
        <v>7.6799914518366208E-5</v>
      </c>
      <c r="I554" s="8"/>
      <c r="J554" s="2">
        <v>39507</v>
      </c>
      <c r="K554">
        <v>1.843</v>
      </c>
      <c r="L554" s="67">
        <v>99.539249999999996</v>
      </c>
      <c r="M554" s="92">
        <v>4.8975655331950918E-4</v>
      </c>
      <c r="P554" s="2">
        <v>39538</v>
      </c>
      <c r="Q554">
        <v>984.81</v>
      </c>
      <c r="R554">
        <v>3.6382536382535413E-3</v>
      </c>
      <c r="T554" s="68">
        <v>37559</v>
      </c>
      <c r="U554" s="69">
        <v>1.0055499999999999</v>
      </c>
      <c r="V554" s="70">
        <v>5.5499999999999439E-3</v>
      </c>
      <c r="W554" s="70"/>
      <c r="Y554" s="2">
        <v>39538</v>
      </c>
      <c r="Z554">
        <v>25.61</v>
      </c>
    </row>
    <row r="555" spans="2:26" x14ac:dyDescent="0.25">
      <c r="B555" s="2">
        <v>39539</v>
      </c>
      <c r="C555">
        <v>1370.18</v>
      </c>
      <c r="D555" s="2"/>
      <c r="E555" s="2">
        <v>39510</v>
      </c>
      <c r="F555">
        <v>1.99</v>
      </c>
      <c r="G555" s="67">
        <v>99.834166666666661</v>
      </c>
      <c r="H555" s="92">
        <v>-3.4223420505630209E-5</v>
      </c>
      <c r="I555" s="8"/>
      <c r="J555" s="2">
        <v>39510</v>
      </c>
      <c r="K555">
        <v>1.6480000000000001</v>
      </c>
      <c r="L555" s="67">
        <v>99.587999999999994</v>
      </c>
      <c r="M555" s="92">
        <v>-1.5062055669257113E-5</v>
      </c>
      <c r="P555" s="2">
        <v>39539</v>
      </c>
      <c r="Q555">
        <v>997.14</v>
      </c>
      <c r="R555">
        <v>1.2520181557863941E-2</v>
      </c>
      <c r="T555" s="68">
        <v>37560</v>
      </c>
      <c r="U555" s="69">
        <v>0.99939999999999996</v>
      </c>
      <c r="V555" s="70">
        <v>-6.0000000000004494E-4</v>
      </c>
      <c r="W555" s="70"/>
      <c r="Y555" s="2">
        <v>39539</v>
      </c>
      <c r="Z555">
        <v>22.68</v>
      </c>
    </row>
    <row r="556" spans="2:26" x14ac:dyDescent="0.25">
      <c r="B556" s="2">
        <v>39540</v>
      </c>
      <c r="C556">
        <v>1367.53</v>
      </c>
      <c r="D556" s="2"/>
      <c r="E556" s="2">
        <v>39511</v>
      </c>
      <c r="F556">
        <v>2.0310000000000001</v>
      </c>
      <c r="G556" s="67">
        <v>99.830749999999995</v>
      </c>
      <c r="H556" s="92">
        <v>9.3491567811909704E-5</v>
      </c>
      <c r="I556" s="8"/>
      <c r="J556" s="2">
        <v>39511</v>
      </c>
      <c r="K556">
        <v>1.6539999999999999</v>
      </c>
      <c r="L556" s="67">
        <v>99.586500000000001</v>
      </c>
      <c r="M556" s="92">
        <v>3.9915048726490987E-4</v>
      </c>
      <c r="P556" s="2">
        <v>39540</v>
      </c>
      <c r="Q556">
        <v>997.28</v>
      </c>
      <c r="R556">
        <v>1.4040154842853703E-4</v>
      </c>
      <c r="T556" s="68">
        <v>37561</v>
      </c>
      <c r="U556" s="69">
        <v>1.0088999999999999</v>
      </c>
      <c r="V556" s="70">
        <v>8.899999999999908E-3</v>
      </c>
      <c r="W556" s="70"/>
      <c r="Y556" s="2">
        <v>39540</v>
      </c>
      <c r="Z556">
        <v>23.43</v>
      </c>
    </row>
    <row r="557" spans="2:26" x14ac:dyDescent="0.25">
      <c r="B557" s="2">
        <v>39541</v>
      </c>
      <c r="C557">
        <v>1369.31</v>
      </c>
      <c r="D557" s="2"/>
      <c r="E557" s="2">
        <v>39512</v>
      </c>
      <c r="F557">
        <v>1.919</v>
      </c>
      <c r="G557" s="67">
        <v>99.84008333333334</v>
      </c>
      <c r="H557" s="92">
        <v>1.5274426353473203E-4</v>
      </c>
      <c r="I557" s="8"/>
      <c r="J557" s="2">
        <v>39512</v>
      </c>
      <c r="K557">
        <v>1.4950000000000001</v>
      </c>
      <c r="L557" s="67">
        <v>99.626249999999999</v>
      </c>
      <c r="M557" s="92">
        <v>3.3374738083580269E-4</v>
      </c>
      <c r="P557" s="2">
        <v>39541</v>
      </c>
      <c r="Q557">
        <v>997.92</v>
      </c>
      <c r="R557">
        <v>6.4174554789020455E-4</v>
      </c>
      <c r="T557" s="68">
        <v>37564</v>
      </c>
      <c r="U557" s="69">
        <v>1.0056700000000001</v>
      </c>
      <c r="V557" s="70">
        <v>5.6700000000000639E-3</v>
      </c>
      <c r="W557" s="70"/>
      <c r="Y557" s="2">
        <v>39541</v>
      </c>
      <c r="Z557">
        <v>23.21</v>
      </c>
    </row>
    <row r="558" spans="2:26" x14ac:dyDescent="0.25">
      <c r="B558" s="2">
        <v>39542</v>
      </c>
      <c r="C558">
        <v>1370.4</v>
      </c>
      <c r="D558" s="2"/>
      <c r="E558" s="2">
        <v>39513</v>
      </c>
      <c r="F558">
        <v>1.736</v>
      </c>
      <c r="G558" s="67">
        <v>99.855333333333334</v>
      </c>
      <c r="H558" s="92">
        <v>6.0086925752544929E-5</v>
      </c>
      <c r="I558" s="8"/>
      <c r="J558" s="2">
        <v>39513</v>
      </c>
      <c r="K558">
        <v>1.3620000000000001</v>
      </c>
      <c r="L558" s="67">
        <v>99.659499999999994</v>
      </c>
      <c r="M558" s="92">
        <v>-2.0570040989564831E-4</v>
      </c>
      <c r="P558" s="2">
        <v>39542</v>
      </c>
      <c r="Q558">
        <v>999.4</v>
      </c>
      <c r="R558">
        <v>1.4830848164182342E-3</v>
      </c>
      <c r="T558" s="68">
        <v>37565</v>
      </c>
      <c r="U558" s="69">
        <v>1.0024500000000001</v>
      </c>
      <c r="V558" s="70">
        <v>2.4500000000000632E-3</v>
      </c>
      <c r="W558" s="70"/>
      <c r="Y558" s="2">
        <v>39542</v>
      </c>
      <c r="Z558">
        <v>22.45</v>
      </c>
    </row>
    <row r="559" spans="2:26" x14ac:dyDescent="0.25">
      <c r="B559" s="2">
        <v>39545</v>
      </c>
      <c r="C559">
        <v>1372.54</v>
      </c>
      <c r="D559" s="2"/>
      <c r="E559" s="2">
        <v>39514</v>
      </c>
      <c r="F559">
        <v>1.6640000000000001</v>
      </c>
      <c r="G559" s="67">
        <v>99.861333333333334</v>
      </c>
      <c r="H559" s="92">
        <v>-8.3449049348427451E-6</v>
      </c>
      <c r="I559" s="8"/>
      <c r="J559" s="2">
        <v>39514</v>
      </c>
      <c r="K559">
        <v>1.444</v>
      </c>
      <c r="L559" s="67">
        <v>99.638999999999996</v>
      </c>
      <c r="M559" s="92">
        <v>2.8352351990679203E-4</v>
      </c>
      <c r="P559" s="2">
        <v>39545</v>
      </c>
      <c r="Q559">
        <v>1000.55</v>
      </c>
      <c r="R559">
        <v>1.1506904142484231E-3</v>
      </c>
      <c r="T559" s="68">
        <v>37566</v>
      </c>
      <c r="U559" s="69">
        <v>1.00448</v>
      </c>
      <c r="V559" s="70">
        <v>4.4800000000000395E-3</v>
      </c>
      <c r="W559" s="70"/>
      <c r="Y559" s="2">
        <v>39545</v>
      </c>
      <c r="Z559">
        <v>22.42</v>
      </c>
    </row>
    <row r="560" spans="2:26" x14ac:dyDescent="0.25">
      <c r="B560" s="2">
        <v>39546</v>
      </c>
      <c r="C560">
        <v>1365.54</v>
      </c>
      <c r="D560" s="2"/>
      <c r="E560" s="2">
        <v>39517</v>
      </c>
      <c r="F560">
        <v>1.6739999999999999</v>
      </c>
      <c r="G560" s="67">
        <v>99.860500000000002</v>
      </c>
      <c r="H560" s="92">
        <v>-1.1933313639189702E-4</v>
      </c>
      <c r="I560" s="8"/>
      <c r="J560" s="2">
        <v>39517</v>
      </c>
      <c r="K560">
        <v>1.331</v>
      </c>
      <c r="L560" s="67">
        <v>99.667249999999996</v>
      </c>
      <c r="M560" s="92">
        <v>-3.7374363193531934E-4</v>
      </c>
      <c r="P560" s="2">
        <v>39546</v>
      </c>
      <c r="Q560">
        <v>1000.7</v>
      </c>
      <c r="R560">
        <v>1.4991754535009783E-4</v>
      </c>
      <c r="T560" s="68">
        <v>37567</v>
      </c>
      <c r="U560" s="69">
        <v>0.99055000000000004</v>
      </c>
      <c r="V560" s="70">
        <v>-9.4499999999999584E-3</v>
      </c>
      <c r="W560" s="70"/>
      <c r="Y560" s="2">
        <v>39546</v>
      </c>
      <c r="Z560">
        <v>22.36</v>
      </c>
    </row>
    <row r="561" spans="2:26" x14ac:dyDescent="0.25">
      <c r="B561" s="2">
        <v>39547</v>
      </c>
      <c r="C561">
        <v>1354.49</v>
      </c>
      <c r="D561" s="2"/>
      <c r="E561" s="2">
        <v>39518</v>
      </c>
      <c r="F561">
        <v>1.8169999999999999</v>
      </c>
      <c r="G561" s="67">
        <v>99.848583333333337</v>
      </c>
      <c r="H561" s="92">
        <v>1.6191182815972205E-4</v>
      </c>
      <c r="I561" s="8"/>
      <c r="J561" s="2">
        <v>39518</v>
      </c>
      <c r="K561">
        <v>1.48</v>
      </c>
      <c r="L561" s="67">
        <v>99.63</v>
      </c>
      <c r="M561" s="92">
        <v>1.6812205159100202E-4</v>
      </c>
      <c r="P561" s="2">
        <v>39547</v>
      </c>
      <c r="Q561">
        <v>999.92</v>
      </c>
      <c r="R561">
        <v>-7.7945438193272043E-4</v>
      </c>
      <c r="T561" s="68">
        <v>37568</v>
      </c>
      <c r="U561" s="69">
        <v>0.99539999999999995</v>
      </c>
      <c r="V561" s="70">
        <v>-4.6000000000000485E-3</v>
      </c>
      <c r="W561" s="70"/>
      <c r="Y561" s="2">
        <v>39547</v>
      </c>
      <c r="Z561">
        <v>22.81</v>
      </c>
    </row>
    <row r="562" spans="2:26" x14ac:dyDescent="0.25">
      <c r="B562" s="2">
        <v>39548</v>
      </c>
      <c r="C562">
        <v>1360.55</v>
      </c>
      <c r="D562" s="2"/>
      <c r="E562" s="2">
        <v>39519</v>
      </c>
      <c r="F562">
        <v>1.623</v>
      </c>
      <c r="G562" s="67">
        <v>99.864750000000001</v>
      </c>
      <c r="H562" s="92">
        <v>5.0902178529765862E-5</v>
      </c>
      <c r="I562" s="8"/>
      <c r="J562" s="2">
        <v>39519</v>
      </c>
      <c r="K562">
        <v>1.413</v>
      </c>
      <c r="L562" s="67">
        <v>99.646749999999997</v>
      </c>
      <c r="M562" s="92">
        <v>1.2795199040604999E-4</v>
      </c>
      <c r="P562" s="2">
        <v>39548</v>
      </c>
      <c r="Q562">
        <v>1001.38</v>
      </c>
      <c r="R562">
        <v>1.4601168093448802E-3</v>
      </c>
      <c r="T562" s="68">
        <v>37571</v>
      </c>
      <c r="U562" s="69">
        <v>0.98438000000000003</v>
      </c>
      <c r="V562" s="70">
        <v>-1.5619999999999967E-2</v>
      </c>
      <c r="W562" s="70"/>
      <c r="Y562" s="2">
        <v>39548</v>
      </c>
      <c r="Z562">
        <v>21.98</v>
      </c>
    </row>
    <row r="563" spans="2:26" x14ac:dyDescent="0.25">
      <c r="B563" s="2">
        <v>39549</v>
      </c>
      <c r="C563">
        <v>1332.83</v>
      </c>
      <c r="D563" s="2"/>
      <c r="E563" s="2">
        <v>39520</v>
      </c>
      <c r="F563">
        <v>1.5620000000000001</v>
      </c>
      <c r="G563" s="67">
        <v>99.869833333333332</v>
      </c>
      <c r="H563" s="92">
        <v>3.2292033463554581E-4</v>
      </c>
      <c r="I563" s="8"/>
      <c r="J563" s="2">
        <v>39520</v>
      </c>
      <c r="K563">
        <v>1.3620000000000001</v>
      </c>
      <c r="L563" s="67">
        <v>99.659499999999994</v>
      </c>
      <c r="M563" s="92">
        <v>4.8916560889833427E-4</v>
      </c>
      <c r="P563" s="2">
        <v>39549</v>
      </c>
      <c r="Q563">
        <v>997.63</v>
      </c>
      <c r="R563">
        <v>-3.7448321316583266E-3</v>
      </c>
      <c r="T563" s="68">
        <v>37572</v>
      </c>
      <c r="U563" s="69">
        <v>1.00786</v>
      </c>
      <c r="V563" s="70">
        <v>7.8599999999999781E-3</v>
      </c>
      <c r="W563" s="70"/>
      <c r="Y563" s="2">
        <v>39549</v>
      </c>
      <c r="Z563">
        <v>23.46</v>
      </c>
    </row>
    <row r="564" spans="2:26" x14ac:dyDescent="0.25">
      <c r="B564" s="2">
        <v>39552</v>
      </c>
      <c r="C564">
        <v>1328.32</v>
      </c>
      <c r="D564" s="2"/>
      <c r="E564" s="2">
        <v>39521</v>
      </c>
      <c r="F564">
        <v>1.175</v>
      </c>
      <c r="G564" s="67">
        <v>99.902083333333337</v>
      </c>
      <c r="H564" s="92">
        <v>6.114320271932705E-4</v>
      </c>
      <c r="I564" s="8"/>
      <c r="J564" s="2">
        <v>39521</v>
      </c>
      <c r="K564">
        <v>1.167</v>
      </c>
      <c r="L564" s="67">
        <v>99.708250000000007</v>
      </c>
      <c r="M564" s="92">
        <v>4.0869235995999453E-4</v>
      </c>
      <c r="P564" s="2">
        <v>39552</v>
      </c>
      <c r="Q564">
        <v>998.67</v>
      </c>
      <c r="R564">
        <v>1.0424706554534868E-3</v>
      </c>
      <c r="T564" s="68">
        <v>37573</v>
      </c>
      <c r="U564" s="69">
        <v>0.99992000000000003</v>
      </c>
      <c r="V564" s="70">
        <v>-7.9999999999968985E-5</v>
      </c>
      <c r="W564" s="70"/>
      <c r="Y564" s="2">
        <v>39552</v>
      </c>
      <c r="Z564">
        <v>23.82</v>
      </c>
    </row>
    <row r="565" spans="2:26" x14ac:dyDescent="0.25">
      <c r="B565" s="2">
        <v>39553</v>
      </c>
      <c r="C565">
        <v>1334.43</v>
      </c>
      <c r="D565" s="2"/>
      <c r="E565" s="2">
        <v>39524</v>
      </c>
      <c r="F565">
        <v>0.442</v>
      </c>
      <c r="G565" s="67">
        <v>99.963166666666666</v>
      </c>
      <c r="H565" s="92">
        <v>-1.7506448208415293E-5</v>
      </c>
      <c r="I565" s="8"/>
      <c r="J565" s="2">
        <v>39524</v>
      </c>
      <c r="K565">
        <v>1.004</v>
      </c>
      <c r="L565" s="67">
        <v>99.748999999999995</v>
      </c>
      <c r="M565" s="92">
        <v>2.9574231320617095E-4</v>
      </c>
      <c r="P565" s="2">
        <v>39553</v>
      </c>
      <c r="Q565">
        <v>1001.38</v>
      </c>
      <c r="R565">
        <v>2.7136091001032092E-3</v>
      </c>
      <c r="T565" s="68">
        <v>37574</v>
      </c>
      <c r="U565" s="69">
        <v>1.0239400000000001</v>
      </c>
      <c r="V565" s="70">
        <v>2.3940000000000072E-2</v>
      </c>
      <c r="W565" s="70"/>
      <c r="Y565" s="2">
        <v>39553</v>
      </c>
      <c r="Z565">
        <v>22.78</v>
      </c>
    </row>
    <row r="566" spans="2:26" x14ac:dyDescent="0.25">
      <c r="B566" s="2">
        <v>39554</v>
      </c>
      <c r="C566">
        <v>1364.71</v>
      </c>
      <c r="D566" s="2"/>
      <c r="E566" s="2">
        <v>39525</v>
      </c>
      <c r="F566">
        <v>0.46300000000000002</v>
      </c>
      <c r="G566" s="67">
        <v>99.961416666666665</v>
      </c>
      <c r="H566" s="92">
        <v>2.0341181639249584E-4</v>
      </c>
      <c r="I566" s="8"/>
      <c r="J566" s="2">
        <v>39525</v>
      </c>
      <c r="K566">
        <v>0.88600000000000001</v>
      </c>
      <c r="L566" s="67">
        <v>99.778499999999994</v>
      </c>
      <c r="M566" s="92">
        <v>8.0428148348588024E-4</v>
      </c>
      <c r="P566" s="2">
        <v>39554</v>
      </c>
      <c r="Q566">
        <v>1003.84</v>
      </c>
      <c r="R566">
        <v>2.4566098783678214E-3</v>
      </c>
      <c r="T566" s="68">
        <v>37575</v>
      </c>
      <c r="U566" s="69">
        <v>0.99246000000000001</v>
      </c>
      <c r="V566" s="70">
        <v>-7.5399999999999912E-3</v>
      </c>
      <c r="W566" s="70"/>
      <c r="Y566" s="2">
        <v>39554</v>
      </c>
      <c r="Z566">
        <v>20.53</v>
      </c>
    </row>
    <row r="567" spans="2:26" x14ac:dyDescent="0.25">
      <c r="B567" s="2">
        <v>39555</v>
      </c>
      <c r="C567">
        <v>1365.56</v>
      </c>
      <c r="D567" s="2"/>
      <c r="E567" s="2">
        <v>39526</v>
      </c>
      <c r="F567">
        <v>0.219</v>
      </c>
      <c r="G567" s="67">
        <v>99.981750000000005</v>
      </c>
      <c r="H567" s="92">
        <v>7.6680660887173957E-5</v>
      </c>
      <c r="I567" s="8"/>
      <c r="J567" s="2">
        <v>39526</v>
      </c>
      <c r="K567">
        <v>0.56499999999999995</v>
      </c>
      <c r="L567" s="67">
        <v>99.858750000000001</v>
      </c>
      <c r="M567" s="92">
        <v>-2.5035362449465914E-5</v>
      </c>
      <c r="P567" s="2">
        <v>39555</v>
      </c>
      <c r="Q567">
        <v>1004.02</v>
      </c>
      <c r="R567">
        <v>1.7931144405469723E-4</v>
      </c>
      <c r="T567" s="68">
        <v>37578</v>
      </c>
      <c r="U567" s="69">
        <v>0.99983999999999995</v>
      </c>
      <c r="V567" s="70">
        <v>-1.6000000000004899E-4</v>
      </c>
      <c r="W567" s="70"/>
      <c r="Y567" s="2">
        <v>39555</v>
      </c>
      <c r="Z567">
        <v>20.37</v>
      </c>
    </row>
    <row r="568" spans="2:26" x14ac:dyDescent="0.25">
      <c r="B568" s="2">
        <v>39556</v>
      </c>
      <c r="C568">
        <v>1390.33</v>
      </c>
      <c r="D568" s="2"/>
      <c r="E568" s="2">
        <v>39527</v>
      </c>
      <c r="F568">
        <v>0.127</v>
      </c>
      <c r="G568" s="67">
        <v>99.989416666666671</v>
      </c>
      <c r="H568" s="92">
        <v>0</v>
      </c>
      <c r="I568" s="8"/>
      <c r="J568" s="2">
        <v>39527</v>
      </c>
      <c r="K568">
        <v>0.57499999999999996</v>
      </c>
      <c r="L568" s="67">
        <v>99.856250000000003</v>
      </c>
      <c r="M568" s="92">
        <v>0</v>
      </c>
      <c r="P568" s="2">
        <v>39556</v>
      </c>
      <c r="Q568">
        <v>1003.85</v>
      </c>
      <c r="R568">
        <v>-1.6931933626818108E-4</v>
      </c>
      <c r="T568" s="68">
        <v>37579</v>
      </c>
      <c r="U568" s="69">
        <v>0.99866999999999995</v>
      </c>
      <c r="V568" s="70">
        <v>-1.3300000000000534E-3</v>
      </c>
      <c r="W568" s="70"/>
      <c r="Y568" s="2">
        <v>39556</v>
      </c>
      <c r="Z568">
        <v>20.13</v>
      </c>
    </row>
    <row r="569" spans="2:26" x14ac:dyDescent="0.25">
      <c r="B569" s="2">
        <v>39559</v>
      </c>
      <c r="C569">
        <v>1388.17</v>
      </c>
      <c r="D569" s="2"/>
      <c r="E569" s="2">
        <v>39528</v>
      </c>
      <c r="F569">
        <v>0.127</v>
      </c>
      <c r="G569" s="67">
        <v>99.989416666666671</v>
      </c>
      <c r="H569" s="92">
        <v>-3.1753360563990807E-4</v>
      </c>
      <c r="I569" s="8"/>
      <c r="J569" s="2">
        <v>39528</v>
      </c>
      <c r="K569">
        <v>0.57499999999999996</v>
      </c>
      <c r="L569" s="67">
        <v>99.856250000000003</v>
      </c>
      <c r="M569" s="92">
        <v>-1.2517994617262662E-3</v>
      </c>
      <c r="P569" s="2">
        <v>39559</v>
      </c>
      <c r="Q569">
        <v>1003.99</v>
      </c>
      <c r="R569">
        <v>1.3946306719136992E-4</v>
      </c>
      <c r="T569" s="68">
        <v>37580</v>
      </c>
      <c r="U569" s="69">
        <v>1.00735</v>
      </c>
      <c r="V569" s="70">
        <v>7.3499999999999677E-3</v>
      </c>
      <c r="W569" s="70"/>
      <c r="Y569" s="2">
        <v>39559</v>
      </c>
      <c r="Z569">
        <v>20.5</v>
      </c>
    </row>
    <row r="570" spans="2:26" x14ac:dyDescent="0.25">
      <c r="B570" s="2">
        <v>39560</v>
      </c>
      <c r="C570">
        <v>1375.94</v>
      </c>
      <c r="D570" s="2"/>
      <c r="E570" s="2">
        <v>39531</v>
      </c>
      <c r="F570">
        <v>0.50800000000000001</v>
      </c>
      <c r="G570" s="67">
        <v>99.957666666666668</v>
      </c>
      <c r="H570" s="92">
        <v>-2.7178172092856556E-4</v>
      </c>
      <c r="I570" s="8"/>
      <c r="J570" s="2">
        <v>39531</v>
      </c>
      <c r="K570">
        <v>1.075</v>
      </c>
      <c r="L570" s="67">
        <v>99.731250000000003</v>
      </c>
      <c r="M570" s="92">
        <v>-5.2641473961279051E-4</v>
      </c>
      <c r="P570" s="2">
        <v>39560</v>
      </c>
      <c r="Q570">
        <v>1000.12</v>
      </c>
      <c r="R570">
        <v>-3.8546200659369534E-3</v>
      </c>
      <c r="T570" s="68">
        <v>37581</v>
      </c>
      <c r="U570" s="69">
        <v>1.00868</v>
      </c>
      <c r="V570" s="70">
        <v>8.680000000000021E-3</v>
      </c>
      <c r="W570" s="70"/>
      <c r="Y570" s="2">
        <v>39560</v>
      </c>
      <c r="Z570">
        <v>20.87</v>
      </c>
    </row>
    <row r="571" spans="2:26" x14ac:dyDescent="0.25">
      <c r="B571" s="2">
        <v>39561</v>
      </c>
      <c r="C571">
        <v>1379.93</v>
      </c>
      <c r="D571" s="2"/>
      <c r="E571" s="2">
        <v>39532</v>
      </c>
      <c r="F571">
        <v>0.83399999999999996</v>
      </c>
      <c r="G571" s="67">
        <v>99.930499999999995</v>
      </c>
      <c r="H571" s="92">
        <v>4.1695645141004434E-6</v>
      </c>
      <c r="I571" s="8"/>
      <c r="J571" s="2">
        <v>39532</v>
      </c>
      <c r="K571">
        <v>1.2849999999999999</v>
      </c>
      <c r="L571" s="67">
        <v>99.678749999999994</v>
      </c>
      <c r="M571" s="92">
        <v>3.7620857003206609E-5</v>
      </c>
      <c r="P571" s="2">
        <v>39561</v>
      </c>
      <c r="Q571">
        <v>1002.51</v>
      </c>
      <c r="R571">
        <v>2.3897132344119498E-3</v>
      </c>
      <c r="T571" s="68">
        <v>37582</v>
      </c>
      <c r="U571" s="69">
        <v>0.99914999999999998</v>
      </c>
      <c r="V571" s="70">
        <v>-8.5000000000001741E-4</v>
      </c>
      <c r="W571" s="70"/>
      <c r="Y571" s="2">
        <v>39561</v>
      </c>
      <c r="Z571">
        <v>20.260000000000002</v>
      </c>
    </row>
    <row r="572" spans="2:26" x14ac:dyDescent="0.25">
      <c r="B572" s="2">
        <v>39562</v>
      </c>
      <c r="C572">
        <v>1388.82</v>
      </c>
      <c r="D572" s="2"/>
      <c r="E572" s="2">
        <v>39533</v>
      </c>
      <c r="F572">
        <v>0.82899999999999996</v>
      </c>
      <c r="G572" s="67">
        <v>99.930916666666661</v>
      </c>
      <c r="H572" s="92">
        <v>-3.8193051699875191E-4</v>
      </c>
      <c r="I572" s="8"/>
      <c r="J572" s="2">
        <v>39533</v>
      </c>
      <c r="K572">
        <v>1.27</v>
      </c>
      <c r="L572" s="67">
        <v>99.682500000000005</v>
      </c>
      <c r="M572" s="92">
        <v>0</v>
      </c>
      <c r="P572" s="2">
        <v>39562</v>
      </c>
      <c r="Q572">
        <v>1006.02</v>
      </c>
      <c r="R572">
        <v>3.5012119579853618E-3</v>
      </c>
      <c r="T572" s="68">
        <v>37585</v>
      </c>
      <c r="U572" s="69">
        <v>1.0025999999999999</v>
      </c>
      <c r="V572" s="70">
        <v>2.5999999999999357E-3</v>
      </c>
      <c r="W572" s="70"/>
      <c r="Y572" s="2">
        <v>39562</v>
      </c>
      <c r="Z572">
        <v>20.059999999999999</v>
      </c>
    </row>
    <row r="573" spans="2:26" x14ac:dyDescent="0.25">
      <c r="B573" s="2">
        <v>39563</v>
      </c>
      <c r="C573">
        <v>1397.84</v>
      </c>
      <c r="D573" s="2"/>
      <c r="E573" s="2">
        <v>39534</v>
      </c>
      <c r="F573">
        <v>1.2869999999999999</v>
      </c>
      <c r="G573" s="67">
        <v>99.892750000000007</v>
      </c>
      <c r="H573" s="92">
        <v>8.3422804291188868E-6</v>
      </c>
      <c r="I573" s="8"/>
      <c r="J573" s="2">
        <v>39534</v>
      </c>
      <c r="K573">
        <v>1.27</v>
      </c>
      <c r="L573" s="67">
        <v>99.682500000000005</v>
      </c>
      <c r="M573" s="92">
        <v>-2.5581220374693014E-4</v>
      </c>
      <c r="P573" s="2">
        <v>39563</v>
      </c>
      <c r="Q573">
        <v>1009.56</v>
      </c>
      <c r="R573">
        <v>3.5188167233255463E-3</v>
      </c>
      <c r="T573" s="68">
        <v>37586</v>
      </c>
      <c r="U573" s="69">
        <v>0.98904000000000003</v>
      </c>
      <c r="V573" s="70">
        <v>-1.095999999999997E-2</v>
      </c>
      <c r="W573" s="70"/>
      <c r="Y573" s="2">
        <v>39563</v>
      </c>
      <c r="Z573">
        <v>19.59</v>
      </c>
    </row>
    <row r="574" spans="2:26" x14ac:dyDescent="0.25">
      <c r="B574" s="2">
        <v>39566</v>
      </c>
      <c r="C574">
        <v>1396.37</v>
      </c>
      <c r="D574" s="2"/>
      <c r="E574" s="2">
        <v>39535</v>
      </c>
      <c r="F574">
        <v>1.2770000000000001</v>
      </c>
      <c r="G574" s="67">
        <v>99.893583333333339</v>
      </c>
      <c r="H574" s="92">
        <v>5.9229696935725329E-5</v>
      </c>
      <c r="I574" s="8"/>
      <c r="J574" s="2">
        <v>39535</v>
      </c>
      <c r="K574">
        <v>1.3719999999999999</v>
      </c>
      <c r="L574" s="67">
        <v>99.656999999999996</v>
      </c>
      <c r="M574" s="92">
        <v>1.2793883018757946E-4</v>
      </c>
      <c r="P574" s="2">
        <v>39566</v>
      </c>
      <c r="Q574">
        <v>1010.23</v>
      </c>
      <c r="R574">
        <v>6.6365545386126712E-4</v>
      </c>
      <c r="T574" s="68">
        <v>37587</v>
      </c>
      <c r="U574" s="69">
        <v>1.01518</v>
      </c>
      <c r="V574" s="70">
        <v>1.5179999999999971E-2</v>
      </c>
      <c r="W574" s="70"/>
      <c r="Y574" s="2">
        <v>39566</v>
      </c>
      <c r="Z574">
        <v>19.64</v>
      </c>
    </row>
    <row r="575" spans="2:26" x14ac:dyDescent="0.25">
      <c r="B575" s="2">
        <v>39567</v>
      </c>
      <c r="C575">
        <v>1390.94</v>
      </c>
      <c r="D575" s="2"/>
      <c r="E575" s="2">
        <v>39538</v>
      </c>
      <c r="F575">
        <v>1.206</v>
      </c>
      <c r="G575" s="67">
        <v>99.899500000000003</v>
      </c>
      <c r="H575" s="92">
        <v>-2.4608064438103039E-4</v>
      </c>
      <c r="I575" s="8"/>
      <c r="J575" s="2">
        <v>39538</v>
      </c>
      <c r="K575">
        <v>1.321</v>
      </c>
      <c r="L575" s="67">
        <v>99.669749999999993</v>
      </c>
      <c r="M575" s="92">
        <v>-1.9313783770902315E-4</v>
      </c>
      <c r="P575" s="2">
        <v>39567</v>
      </c>
      <c r="Q575">
        <v>1008.97</v>
      </c>
      <c r="R575">
        <v>-1.2472407273591557E-3</v>
      </c>
      <c r="T575" s="68">
        <v>37589</v>
      </c>
      <c r="U575" s="69">
        <v>0.99797999999999998</v>
      </c>
      <c r="V575" s="70">
        <v>-2.0200000000000218E-3</v>
      </c>
      <c r="W575" s="70"/>
      <c r="Y575" s="2">
        <v>39567</v>
      </c>
      <c r="Z575">
        <v>20.239999999999998</v>
      </c>
    </row>
    <row r="576" spans="2:26" x14ac:dyDescent="0.25">
      <c r="B576" s="2">
        <v>39568</v>
      </c>
      <c r="C576">
        <v>1385.59</v>
      </c>
      <c r="D576" s="2"/>
      <c r="E576" s="2">
        <v>39539</v>
      </c>
      <c r="F576">
        <v>1.5009999999999999</v>
      </c>
      <c r="G576" s="67">
        <v>99.874916666666664</v>
      </c>
      <c r="H576" s="92">
        <v>-4.2553226994757054E-5</v>
      </c>
      <c r="I576" s="8"/>
      <c r="J576" s="2">
        <v>39539</v>
      </c>
      <c r="K576">
        <v>1.3980000000000001</v>
      </c>
      <c r="L576" s="67">
        <v>99.650499999999994</v>
      </c>
      <c r="M576" s="92">
        <v>6.5227971761228076E-5</v>
      </c>
      <c r="P576" s="2">
        <v>39568</v>
      </c>
      <c r="Q576">
        <v>1007</v>
      </c>
      <c r="R576">
        <v>-1.9524861987968434E-3</v>
      </c>
      <c r="T576" s="68">
        <v>37592</v>
      </c>
      <c r="U576" s="69">
        <v>1.00095</v>
      </c>
      <c r="V576" s="70">
        <v>9.5000000000000639E-4</v>
      </c>
      <c r="W576" s="70"/>
      <c r="Y576" s="2">
        <v>39568</v>
      </c>
      <c r="Z576">
        <v>20.79</v>
      </c>
    </row>
    <row r="577" spans="2:26" x14ac:dyDescent="0.25">
      <c r="B577" s="2">
        <v>39569</v>
      </c>
      <c r="C577">
        <v>1409.34</v>
      </c>
      <c r="D577" s="2"/>
      <c r="E577" s="2">
        <v>39540</v>
      </c>
      <c r="F577">
        <v>1.552</v>
      </c>
      <c r="G577" s="67">
        <v>99.870666666666665</v>
      </c>
      <c r="H577" s="92">
        <v>8.3441250684490598E-6</v>
      </c>
      <c r="I577" s="8"/>
      <c r="J577" s="2">
        <v>39540</v>
      </c>
      <c r="K577">
        <v>1.3719999999999999</v>
      </c>
      <c r="L577" s="67">
        <v>99.656999999999996</v>
      </c>
      <c r="M577" s="92">
        <v>-5.2680694783036053E-5</v>
      </c>
      <c r="P577" s="2">
        <v>39569</v>
      </c>
      <c r="Q577">
        <v>1015.5</v>
      </c>
      <c r="R577">
        <v>8.440913604766731E-3</v>
      </c>
      <c r="T577" s="68">
        <v>37593</v>
      </c>
      <c r="U577" s="69">
        <v>0.99170999999999998</v>
      </c>
      <c r="V577" s="70">
        <v>-8.2900000000000196E-3</v>
      </c>
      <c r="W577" s="70"/>
      <c r="Y577" s="2">
        <v>39569</v>
      </c>
      <c r="Z577">
        <v>18.88</v>
      </c>
    </row>
    <row r="578" spans="2:26" x14ac:dyDescent="0.25">
      <c r="B578" s="2">
        <v>39570</v>
      </c>
      <c r="C578">
        <v>1413.9</v>
      </c>
      <c r="D578" s="2"/>
      <c r="E578" s="2">
        <v>39541</v>
      </c>
      <c r="F578">
        <v>1.542</v>
      </c>
      <c r="G578" s="67">
        <v>99.871499999999997</v>
      </c>
      <c r="H578" s="92">
        <v>4.2554682767370622E-5</v>
      </c>
      <c r="I578" s="8"/>
      <c r="J578" s="2">
        <v>39541</v>
      </c>
      <c r="K578">
        <v>1.393</v>
      </c>
      <c r="L578" s="67">
        <v>99.651750000000007</v>
      </c>
      <c r="M578" s="92">
        <v>5.2683470184833325E-5</v>
      </c>
      <c r="P578" s="2">
        <v>39570</v>
      </c>
      <c r="Q578">
        <v>1017.82</v>
      </c>
      <c r="R578">
        <v>2.2845888724767338E-3</v>
      </c>
      <c r="T578" s="68">
        <v>37594</v>
      </c>
      <c r="U578" s="69">
        <v>0.99878999999999996</v>
      </c>
      <c r="V578" s="70">
        <v>-1.2100000000000444E-3</v>
      </c>
      <c r="W578" s="70"/>
      <c r="Y578" s="2">
        <v>39570</v>
      </c>
      <c r="Z578">
        <v>18.18</v>
      </c>
    </row>
    <row r="579" spans="2:26" x14ac:dyDescent="0.25">
      <c r="B579" s="2">
        <v>39573</v>
      </c>
      <c r="C579">
        <v>1407.49</v>
      </c>
      <c r="D579" s="2"/>
      <c r="E579" s="2">
        <v>39542</v>
      </c>
      <c r="F579">
        <v>1.4910000000000001</v>
      </c>
      <c r="G579" s="67">
        <v>99.875749999999996</v>
      </c>
      <c r="H579" s="92">
        <v>8.510574388664871E-5</v>
      </c>
      <c r="I579" s="8"/>
      <c r="J579" s="2">
        <v>39542</v>
      </c>
      <c r="K579">
        <v>1.3719999999999999</v>
      </c>
      <c r="L579" s="67">
        <v>99.656999999999996</v>
      </c>
      <c r="M579" s="92">
        <v>-5.0172090269584579E-5</v>
      </c>
      <c r="P579" s="2">
        <v>39573</v>
      </c>
      <c r="Q579">
        <v>1017.53</v>
      </c>
      <c r="R579">
        <v>-2.849226778802727E-4</v>
      </c>
      <c r="T579" s="68">
        <v>37595</v>
      </c>
      <c r="U579" s="69">
        <v>0.99251999999999996</v>
      </c>
      <c r="V579" s="70">
        <v>-7.4800000000000422E-3</v>
      </c>
      <c r="W579" s="70"/>
      <c r="Y579" s="2">
        <v>39573</v>
      </c>
      <c r="Z579">
        <v>18.899999999999999</v>
      </c>
    </row>
    <row r="580" spans="2:26" x14ac:dyDescent="0.25">
      <c r="B580" s="2">
        <v>39574</v>
      </c>
      <c r="C580">
        <v>1418.26</v>
      </c>
      <c r="D580" s="2"/>
      <c r="E580" s="2">
        <v>39545</v>
      </c>
      <c r="F580">
        <v>1.389</v>
      </c>
      <c r="G580" s="67">
        <v>99.884249999999994</v>
      </c>
      <c r="H580" s="92">
        <v>6.8412520826122147E-5</v>
      </c>
      <c r="I580" s="8"/>
      <c r="J580" s="2">
        <v>39545</v>
      </c>
      <c r="K580">
        <v>1.3919999999999999</v>
      </c>
      <c r="L580" s="67">
        <v>99.652000000000001</v>
      </c>
      <c r="M580" s="92">
        <v>3.7630955725953541E-5</v>
      </c>
      <c r="P580" s="2">
        <v>39574</v>
      </c>
      <c r="Q580">
        <v>1020.18</v>
      </c>
      <c r="R580">
        <v>2.6043458178137691E-3</v>
      </c>
      <c r="T580" s="68">
        <v>37596</v>
      </c>
      <c r="U580" s="69">
        <v>1.00458</v>
      </c>
      <c r="V580" s="70">
        <v>4.5800000000000285E-3</v>
      </c>
      <c r="W580" s="70"/>
      <c r="Y580" s="2">
        <v>39574</v>
      </c>
      <c r="Z580">
        <v>18.21</v>
      </c>
    </row>
    <row r="581" spans="2:26" x14ac:dyDescent="0.25">
      <c r="B581" s="2">
        <v>39575</v>
      </c>
      <c r="C581">
        <v>1392.57</v>
      </c>
      <c r="D581" s="2"/>
      <c r="E581" s="2">
        <v>39546</v>
      </c>
      <c r="F581">
        <v>1.3069999999999999</v>
      </c>
      <c r="G581" s="67">
        <v>99.891083333333327</v>
      </c>
      <c r="H581" s="92">
        <v>2.1189745831518003E-4</v>
      </c>
      <c r="I581" s="8"/>
      <c r="J581" s="2">
        <v>39546</v>
      </c>
      <c r="K581">
        <v>1.377</v>
      </c>
      <c r="L581" s="67">
        <v>99.655749999999998</v>
      </c>
      <c r="M581" s="92">
        <v>1.9316497041055314E-4</v>
      </c>
      <c r="P581" s="2">
        <v>39575</v>
      </c>
      <c r="Q581">
        <v>1014.37</v>
      </c>
      <c r="R581">
        <v>-5.6950734184163521E-3</v>
      </c>
      <c r="T581" s="68">
        <v>37599</v>
      </c>
      <c r="U581" s="69">
        <v>0.98582999999999998</v>
      </c>
      <c r="V581" s="70">
        <v>-1.4170000000000016E-2</v>
      </c>
      <c r="W581" s="70"/>
      <c r="Y581" s="2">
        <v>39575</v>
      </c>
      <c r="Z581">
        <v>19.73</v>
      </c>
    </row>
    <row r="582" spans="2:26" x14ac:dyDescent="0.25">
      <c r="B582" s="2">
        <v>39576</v>
      </c>
      <c r="C582">
        <v>1397.68</v>
      </c>
      <c r="D582" s="2"/>
      <c r="E582" s="2">
        <v>39547</v>
      </c>
      <c r="F582">
        <v>1.0529999999999999</v>
      </c>
      <c r="G582" s="67">
        <v>99.91225</v>
      </c>
      <c r="H582" s="92">
        <v>1.3595263176768846E-4</v>
      </c>
      <c r="I582" s="8"/>
      <c r="J582" s="2">
        <v>39547</v>
      </c>
      <c r="K582">
        <v>1.3</v>
      </c>
      <c r="L582" s="67">
        <v>99.674999999999997</v>
      </c>
      <c r="M582" s="92">
        <v>1.5299724103345902E-4</v>
      </c>
      <c r="P582" s="2">
        <v>39576</v>
      </c>
      <c r="Q582">
        <v>1017.21</v>
      </c>
      <c r="R582">
        <v>2.7997673432771375E-3</v>
      </c>
      <c r="T582" s="68">
        <v>37600</v>
      </c>
      <c r="U582" s="69">
        <v>1.00501</v>
      </c>
      <c r="V582" s="70">
        <v>5.0099999999999589E-3</v>
      </c>
      <c r="W582" s="70"/>
      <c r="Y582" s="2">
        <v>39576</v>
      </c>
      <c r="Z582">
        <v>19.399999999999999</v>
      </c>
    </row>
    <row r="583" spans="2:26" x14ac:dyDescent="0.25">
      <c r="B583" s="2">
        <v>39577</v>
      </c>
      <c r="C583">
        <v>1388.28</v>
      </c>
      <c r="D583" s="2"/>
      <c r="E583" s="2">
        <v>39548</v>
      </c>
      <c r="F583">
        <v>0.89</v>
      </c>
      <c r="G583" s="67">
        <v>99.92583333333333</v>
      </c>
      <c r="H583" s="92">
        <v>-8.3395184762302677E-6</v>
      </c>
      <c r="I583" s="8"/>
      <c r="J583" s="2">
        <v>39548</v>
      </c>
      <c r="K583">
        <v>1.2389999999999999</v>
      </c>
      <c r="L583" s="67">
        <v>99.690250000000006</v>
      </c>
      <c r="M583" s="92">
        <v>1.2789615835040458E-4</v>
      </c>
      <c r="P583" s="2">
        <v>39577</v>
      </c>
      <c r="Q583">
        <v>1015.72</v>
      </c>
      <c r="R583">
        <v>-1.464790947788619E-3</v>
      </c>
      <c r="T583" s="68">
        <v>37601</v>
      </c>
      <c r="U583" s="69">
        <v>1.0012799999999999</v>
      </c>
      <c r="V583" s="70">
        <v>1.2799999999999478E-3</v>
      </c>
      <c r="W583" s="70"/>
      <c r="Y583" s="2">
        <v>39577</v>
      </c>
      <c r="Z583">
        <v>19.41</v>
      </c>
    </row>
    <row r="584" spans="2:26" x14ac:dyDescent="0.25">
      <c r="B584" s="2">
        <v>39580</v>
      </c>
      <c r="C584">
        <v>1403.58</v>
      </c>
      <c r="D584" s="2"/>
      <c r="E584" s="2">
        <v>39549</v>
      </c>
      <c r="F584">
        <v>0.9</v>
      </c>
      <c r="G584" s="67">
        <v>99.924999999999997</v>
      </c>
      <c r="H584" s="92">
        <v>5.9211074972864708E-5</v>
      </c>
      <c r="I584" s="8"/>
      <c r="J584" s="2">
        <v>39549</v>
      </c>
      <c r="K584">
        <v>1.1879999999999999</v>
      </c>
      <c r="L584" s="67">
        <v>99.703000000000003</v>
      </c>
      <c r="M584" s="92">
        <v>2.8334152432729631E-4</v>
      </c>
      <c r="P584" s="2">
        <v>39580</v>
      </c>
      <c r="Q584">
        <v>1021.35</v>
      </c>
      <c r="R584">
        <v>5.5428661442129545E-3</v>
      </c>
      <c r="T584" s="68">
        <v>37602</v>
      </c>
      <c r="U584" s="69">
        <v>1.0009600000000001</v>
      </c>
      <c r="V584" s="70">
        <v>9.6000000000007191E-4</v>
      </c>
      <c r="W584" s="70"/>
      <c r="Y584" s="2">
        <v>39580</v>
      </c>
      <c r="Z584">
        <v>17.79</v>
      </c>
    </row>
    <row r="585" spans="2:26" x14ac:dyDescent="0.25">
      <c r="B585" s="2">
        <v>39581</v>
      </c>
      <c r="C585">
        <v>1403.04</v>
      </c>
      <c r="D585" s="2"/>
      <c r="E585" s="2">
        <v>39552</v>
      </c>
      <c r="F585">
        <v>0.82899999999999996</v>
      </c>
      <c r="G585" s="67">
        <v>99.930916666666661</v>
      </c>
      <c r="H585" s="92">
        <v>-1.6678188515251158E-5</v>
      </c>
      <c r="I585" s="8"/>
      <c r="J585" s="2">
        <v>39552</v>
      </c>
      <c r="K585">
        <v>1.075</v>
      </c>
      <c r="L585" s="67">
        <v>99.731250000000003</v>
      </c>
      <c r="M585" s="92">
        <v>-1.6795136930503052E-4</v>
      </c>
      <c r="P585" s="2">
        <v>39581</v>
      </c>
      <c r="Q585">
        <v>1022.04</v>
      </c>
      <c r="R585">
        <v>6.7557644294313768E-4</v>
      </c>
      <c r="T585" s="68">
        <v>37603</v>
      </c>
      <c r="U585" s="69">
        <v>0.99582000000000004</v>
      </c>
      <c r="V585" s="70">
        <v>-4.1799999999999615E-3</v>
      </c>
      <c r="W585" s="70"/>
      <c r="Y585" s="2">
        <v>39581</v>
      </c>
      <c r="Z585">
        <v>17.98</v>
      </c>
    </row>
    <row r="586" spans="2:26" x14ac:dyDescent="0.25">
      <c r="B586" s="2">
        <v>39582</v>
      </c>
      <c r="C586">
        <v>1408.66</v>
      </c>
      <c r="D586" s="2"/>
      <c r="E586" s="2">
        <v>39553</v>
      </c>
      <c r="F586">
        <v>0.84899999999999998</v>
      </c>
      <c r="G586" s="67">
        <v>99.929249999999996</v>
      </c>
      <c r="H586" s="92">
        <v>0</v>
      </c>
      <c r="I586" s="8"/>
      <c r="J586" s="2">
        <v>39553</v>
      </c>
      <c r="K586">
        <v>1.1419999999999999</v>
      </c>
      <c r="L586" s="67">
        <v>99.714500000000001</v>
      </c>
      <c r="M586" s="92">
        <v>3.7607369038461513E-5</v>
      </c>
      <c r="P586" s="2">
        <v>39582</v>
      </c>
      <c r="Q586">
        <v>1023.29</v>
      </c>
      <c r="R586">
        <v>1.2230441078626697E-3</v>
      </c>
      <c r="T586" s="68">
        <v>37606</v>
      </c>
      <c r="U586" s="69">
        <v>1.01112</v>
      </c>
      <c r="V586" s="70">
        <v>1.1120000000000019E-2</v>
      </c>
      <c r="W586" s="70"/>
      <c r="Y586" s="2">
        <v>39582</v>
      </c>
      <c r="Z586">
        <v>17.66</v>
      </c>
    </row>
    <row r="587" spans="2:26" x14ac:dyDescent="0.25">
      <c r="B587" s="2">
        <v>39583</v>
      </c>
      <c r="C587">
        <v>1423.57</v>
      </c>
      <c r="D587" s="2"/>
      <c r="E587" s="2">
        <v>39554</v>
      </c>
      <c r="F587">
        <v>0.84899999999999998</v>
      </c>
      <c r="G587" s="67">
        <v>99.929249999999996</v>
      </c>
      <c r="H587" s="92">
        <v>-5.1703246713774575E-5</v>
      </c>
      <c r="I587" s="8"/>
      <c r="J587" s="2">
        <v>39554</v>
      </c>
      <c r="K587">
        <v>1.127</v>
      </c>
      <c r="L587" s="67">
        <v>99.718249999999998</v>
      </c>
      <c r="M587" s="92">
        <v>-3.8358073873123733E-4</v>
      </c>
      <c r="P587" s="2">
        <v>39583</v>
      </c>
      <c r="Q587">
        <v>1024.28</v>
      </c>
      <c r="R587">
        <v>9.6746767778443932E-4</v>
      </c>
      <c r="T587" s="68">
        <v>37607</v>
      </c>
      <c r="U587" s="69">
        <v>1.00021</v>
      </c>
      <c r="V587" s="70">
        <v>2.1000000000004349E-4</v>
      </c>
      <c r="W587" s="70"/>
      <c r="Y587" s="2">
        <v>39583</v>
      </c>
      <c r="Z587">
        <v>16.3</v>
      </c>
    </row>
    <row r="588" spans="2:26" x14ac:dyDescent="0.25">
      <c r="B588" s="2">
        <v>39584</v>
      </c>
      <c r="C588">
        <v>1425.35</v>
      </c>
      <c r="D588" s="2"/>
      <c r="E588" s="2">
        <v>39555</v>
      </c>
      <c r="F588">
        <v>0.91100000000000003</v>
      </c>
      <c r="G588" s="67">
        <v>99.924083333333328</v>
      </c>
      <c r="H588" s="92">
        <v>4.2532289096230969E-5</v>
      </c>
      <c r="I588" s="8"/>
      <c r="J588" s="2">
        <v>39555</v>
      </c>
      <c r="K588">
        <v>1.28</v>
      </c>
      <c r="L588" s="67">
        <v>99.68</v>
      </c>
      <c r="M588" s="92">
        <v>-1.7806982343504529E-4</v>
      </c>
      <c r="P588" s="2">
        <v>39584</v>
      </c>
      <c r="Q588">
        <v>1028.45</v>
      </c>
      <c r="R588">
        <v>4.071152419260482E-3</v>
      </c>
      <c r="T588" s="68">
        <v>37608</v>
      </c>
      <c r="U588" s="69">
        <v>0.99743000000000004</v>
      </c>
      <c r="V588" s="70">
        <v>-2.5699999999999612E-3</v>
      </c>
      <c r="W588" s="70"/>
      <c r="Y588" s="2">
        <v>39584</v>
      </c>
      <c r="Z588">
        <v>16.47</v>
      </c>
    </row>
    <row r="589" spans="2:26" x14ac:dyDescent="0.25">
      <c r="B589" s="2">
        <v>39587</v>
      </c>
      <c r="C589">
        <v>1426.63</v>
      </c>
      <c r="D589" s="2"/>
      <c r="E589" s="2">
        <v>39556</v>
      </c>
      <c r="F589">
        <v>0.86</v>
      </c>
      <c r="G589" s="67">
        <v>99.928333333333327</v>
      </c>
      <c r="H589" s="92">
        <v>1.0257351101627954E-4</v>
      </c>
      <c r="I589" s="8"/>
      <c r="J589" s="2">
        <v>39556</v>
      </c>
      <c r="K589">
        <v>1.351</v>
      </c>
      <c r="L589" s="67">
        <v>99.66225</v>
      </c>
      <c r="M589" s="92">
        <v>1.2793209063599598E-4</v>
      </c>
      <c r="P589" s="2">
        <v>39587</v>
      </c>
      <c r="Q589">
        <v>1029.68</v>
      </c>
      <c r="R589">
        <v>1.1959745247702713E-3</v>
      </c>
      <c r="T589" s="68">
        <v>37609</v>
      </c>
      <c r="U589" s="69">
        <v>0.99778999999999995</v>
      </c>
      <c r="V589" s="70">
        <v>-2.2100000000000453E-3</v>
      </c>
      <c r="W589" s="70"/>
      <c r="Y589" s="2">
        <v>39587</v>
      </c>
      <c r="Z589">
        <v>17.010000000000002</v>
      </c>
    </row>
    <row r="590" spans="2:26" x14ac:dyDescent="0.25">
      <c r="B590" s="2">
        <v>39588</v>
      </c>
      <c r="C590">
        <v>1413.4</v>
      </c>
      <c r="D590" s="2"/>
      <c r="E590" s="2">
        <v>39559</v>
      </c>
      <c r="F590">
        <v>0.73699999999999999</v>
      </c>
      <c r="G590" s="67">
        <v>99.938583333333327</v>
      </c>
      <c r="H590" s="92">
        <v>1.1840605438506735E-4</v>
      </c>
      <c r="I590" s="8"/>
      <c r="J590" s="2">
        <v>39559</v>
      </c>
      <c r="K590">
        <v>1.3</v>
      </c>
      <c r="L590" s="67">
        <v>99.674999999999997</v>
      </c>
      <c r="M590" s="92">
        <v>6.2703787308882042E-5</v>
      </c>
      <c r="P590" s="2">
        <v>39588</v>
      </c>
      <c r="Q590">
        <v>1025.8499999999999</v>
      </c>
      <c r="R590">
        <v>-3.719602206510908E-3</v>
      </c>
      <c r="T590" s="68">
        <v>37610</v>
      </c>
      <c r="U590" s="69">
        <v>1.0043899999999999</v>
      </c>
      <c r="V590" s="70">
        <v>4.389999999999894E-3</v>
      </c>
      <c r="W590" s="70"/>
      <c r="Y590" s="2">
        <v>39588</v>
      </c>
      <c r="Z590">
        <v>17.579999999999998</v>
      </c>
    </row>
    <row r="591" spans="2:26" x14ac:dyDescent="0.25">
      <c r="B591" s="2">
        <v>39589</v>
      </c>
      <c r="C591">
        <v>1390.71</v>
      </c>
      <c r="D591" s="2"/>
      <c r="E591" s="2">
        <v>39560</v>
      </c>
      <c r="F591">
        <v>0.59499999999999997</v>
      </c>
      <c r="G591" s="67">
        <v>99.950416666666669</v>
      </c>
      <c r="H591" s="92">
        <v>-9.3379634068524453E-5</v>
      </c>
      <c r="I591" s="8"/>
      <c r="J591" s="2">
        <v>39560</v>
      </c>
      <c r="K591">
        <v>1.2749999999999999</v>
      </c>
      <c r="L591" s="67">
        <v>99.681250000000006</v>
      </c>
      <c r="M591" s="92">
        <v>1.4044767697019012E-4</v>
      </c>
      <c r="P591" s="2">
        <v>39589</v>
      </c>
      <c r="Q591">
        <v>1016.5</v>
      </c>
      <c r="R591">
        <v>-9.1143929424378767E-3</v>
      </c>
      <c r="T591" s="68">
        <v>37613</v>
      </c>
      <c r="U591" s="69">
        <v>1.0036499999999999</v>
      </c>
      <c r="V591" s="70">
        <v>3.6499999999999311E-3</v>
      </c>
      <c r="W591" s="70"/>
      <c r="Y591" s="2">
        <v>39589</v>
      </c>
      <c r="Z591">
        <v>18.59</v>
      </c>
    </row>
    <row r="592" spans="2:26" x14ac:dyDescent="0.25">
      <c r="B592" s="2">
        <v>39590</v>
      </c>
      <c r="C592">
        <v>1394.35</v>
      </c>
      <c r="D592" s="2"/>
      <c r="E592" s="2">
        <v>39561</v>
      </c>
      <c r="F592">
        <v>0.70699999999999996</v>
      </c>
      <c r="G592" s="67">
        <v>99.941083333333339</v>
      </c>
      <c r="H592" s="92">
        <v>-5.0863300294357039E-5</v>
      </c>
      <c r="I592" s="8"/>
      <c r="J592" s="2">
        <v>39561</v>
      </c>
      <c r="K592">
        <v>1.2190000000000001</v>
      </c>
      <c r="L592" s="67">
        <v>99.695250000000001</v>
      </c>
      <c r="M592" s="92">
        <v>-7.5229261173537232E-5</v>
      </c>
      <c r="P592" s="2">
        <v>39590</v>
      </c>
      <c r="Q592">
        <v>1018.88</v>
      </c>
      <c r="R592">
        <v>2.3413674372847471E-3</v>
      </c>
      <c r="T592" s="68">
        <v>37614</v>
      </c>
      <c r="U592" s="69">
        <v>0.99690000000000001</v>
      </c>
      <c r="V592" s="70">
        <v>-3.0999999999999917E-3</v>
      </c>
      <c r="W592" s="70"/>
      <c r="Y592" s="2">
        <v>39590</v>
      </c>
      <c r="Z592">
        <v>18.05</v>
      </c>
    </row>
    <row r="593" spans="2:26" x14ac:dyDescent="0.25">
      <c r="B593" s="2">
        <v>39591</v>
      </c>
      <c r="C593">
        <v>1375.93</v>
      </c>
      <c r="D593" s="2"/>
      <c r="E593" s="2">
        <v>39562</v>
      </c>
      <c r="F593">
        <v>0.76800000000000002</v>
      </c>
      <c r="G593" s="67">
        <v>99.936000000000007</v>
      </c>
      <c r="H593" s="92">
        <v>-8.3386700823195881E-6</v>
      </c>
      <c r="I593" s="8"/>
      <c r="J593" s="2">
        <v>39562</v>
      </c>
      <c r="K593">
        <v>1.2490000000000001</v>
      </c>
      <c r="L593" s="67">
        <v>99.687749999999994</v>
      </c>
      <c r="M593" s="92">
        <v>-2.8338486925427731E-4</v>
      </c>
      <c r="P593" s="2">
        <v>39591</v>
      </c>
      <c r="Q593">
        <v>1009.94</v>
      </c>
      <c r="R593">
        <v>-8.7743404522612201E-3</v>
      </c>
      <c r="T593" s="68">
        <v>37616</v>
      </c>
      <c r="U593" s="69">
        <v>0.99961999999999995</v>
      </c>
      <c r="V593" s="70">
        <v>-3.8000000000004697E-4</v>
      </c>
      <c r="W593" s="70"/>
      <c r="Y593" s="2">
        <v>39591</v>
      </c>
      <c r="Z593">
        <v>19.55</v>
      </c>
    </row>
    <row r="594" spans="2:26" x14ac:dyDescent="0.25">
      <c r="B594" s="2">
        <v>39595</v>
      </c>
      <c r="C594">
        <v>1385.35</v>
      </c>
      <c r="D594" s="2"/>
      <c r="E594" s="2">
        <v>39563</v>
      </c>
      <c r="F594">
        <v>0.77800000000000002</v>
      </c>
      <c r="G594" s="67">
        <v>99.93516666666666</v>
      </c>
      <c r="H594" s="92">
        <v>-1.5259893497610033E-4</v>
      </c>
      <c r="I594" s="8"/>
      <c r="J594" s="2">
        <v>39563</v>
      </c>
      <c r="K594">
        <v>1.3620000000000001</v>
      </c>
      <c r="L594" s="67">
        <v>99.659499999999994</v>
      </c>
      <c r="M594" s="92">
        <v>-2.5085415840897518E-5</v>
      </c>
      <c r="P594" s="2">
        <v>39595</v>
      </c>
      <c r="Q594">
        <v>1015.7</v>
      </c>
      <c r="R594">
        <v>5.7033091074716324E-3</v>
      </c>
      <c r="T594" s="68">
        <v>37617</v>
      </c>
      <c r="U594" s="69">
        <v>0.99236000000000002</v>
      </c>
      <c r="V594" s="70">
        <v>-7.6399999999999801E-3</v>
      </c>
      <c r="W594" s="70"/>
      <c r="Y594" s="2">
        <v>39595</v>
      </c>
      <c r="Z594">
        <v>19.64</v>
      </c>
    </row>
    <row r="595" spans="2:26" x14ac:dyDescent="0.25">
      <c r="B595" s="2">
        <v>39596</v>
      </c>
      <c r="C595">
        <v>1390.84</v>
      </c>
      <c r="D595" s="2"/>
      <c r="E595" s="2">
        <v>39566</v>
      </c>
      <c r="F595">
        <v>0.96099999999999997</v>
      </c>
      <c r="G595" s="67">
        <v>99.919916666666666</v>
      </c>
      <c r="H595" s="92">
        <v>-1.3594220037871363E-4</v>
      </c>
      <c r="I595" s="8"/>
      <c r="J595" s="2">
        <v>39566</v>
      </c>
      <c r="K595">
        <v>1.3719999999999999</v>
      </c>
      <c r="L595" s="67">
        <v>99.656999999999996</v>
      </c>
      <c r="M595" s="92">
        <v>-2.433346378076795E-4</v>
      </c>
      <c r="P595" s="2">
        <v>39596</v>
      </c>
      <c r="Q595">
        <v>1019.23</v>
      </c>
      <c r="R595">
        <v>3.4754356601358616E-3</v>
      </c>
      <c r="T595" s="68">
        <v>37620</v>
      </c>
      <c r="U595" s="69">
        <v>1.00373</v>
      </c>
      <c r="V595" s="70">
        <v>3.7300000000000111E-3</v>
      </c>
      <c r="W595" s="70"/>
      <c r="Y595" s="2">
        <v>39596</v>
      </c>
      <c r="Z595">
        <v>19.07</v>
      </c>
    </row>
    <row r="596" spans="2:26" x14ac:dyDescent="0.25">
      <c r="B596" s="2">
        <v>39597</v>
      </c>
      <c r="C596">
        <v>1398.26</v>
      </c>
      <c r="D596" s="2"/>
      <c r="E596" s="2">
        <v>39567</v>
      </c>
      <c r="F596">
        <v>1.1240000000000001</v>
      </c>
      <c r="G596" s="67">
        <v>99.906333333333336</v>
      </c>
      <c r="H596" s="92">
        <v>5.0880991862456426E-5</v>
      </c>
      <c r="I596" s="8"/>
      <c r="J596" s="2">
        <v>39567</v>
      </c>
      <c r="K596">
        <v>1.4689999999999999</v>
      </c>
      <c r="L596" s="67">
        <v>99.632750000000001</v>
      </c>
      <c r="M596" s="92">
        <v>2.1830171304104695E-4</v>
      </c>
      <c r="P596" s="2">
        <v>39597</v>
      </c>
      <c r="Q596">
        <v>1023.58</v>
      </c>
      <c r="R596">
        <v>4.2679277493795631E-3</v>
      </c>
      <c r="T596" s="68">
        <v>37621</v>
      </c>
      <c r="U596" s="69">
        <v>1.0009300000000001</v>
      </c>
      <c r="V596" s="70">
        <v>9.3000000000009742E-4</v>
      </c>
      <c r="W596" s="70"/>
      <c r="Y596" s="2">
        <v>39597</v>
      </c>
      <c r="Z596">
        <v>18.14</v>
      </c>
    </row>
    <row r="597" spans="2:26" x14ac:dyDescent="0.25">
      <c r="B597" s="2">
        <v>39598</v>
      </c>
      <c r="C597">
        <v>1400.38</v>
      </c>
      <c r="D597" s="2"/>
      <c r="E597" s="2">
        <v>39568</v>
      </c>
      <c r="F597">
        <v>1.0629999999999999</v>
      </c>
      <c r="G597" s="67">
        <v>99.911416666666668</v>
      </c>
      <c r="H597" s="92">
        <v>-7.6734640769293705E-5</v>
      </c>
      <c r="I597" s="8"/>
      <c r="J597" s="2">
        <v>39568</v>
      </c>
      <c r="K597">
        <v>1.3820000000000001</v>
      </c>
      <c r="L597" s="67">
        <v>99.654499999999999</v>
      </c>
      <c r="M597" s="92">
        <v>-5.2682016366545348E-5</v>
      </c>
      <c r="P597" s="2">
        <v>39598</v>
      </c>
      <c r="Q597">
        <v>1024.7</v>
      </c>
      <c r="R597">
        <v>1.0941987924735219E-3</v>
      </c>
      <c r="T597" s="68">
        <v>37623</v>
      </c>
      <c r="U597" s="69">
        <v>1.01444</v>
      </c>
      <c r="V597" s="70">
        <v>1.4440000000000008E-2</v>
      </c>
      <c r="W597" s="70"/>
      <c r="Y597" s="2">
        <v>39598</v>
      </c>
      <c r="Z597">
        <v>17.829999999999998</v>
      </c>
    </row>
    <row r="598" spans="2:26" x14ac:dyDescent="0.25">
      <c r="B598" s="2">
        <v>39601</v>
      </c>
      <c r="C598">
        <v>1385.67</v>
      </c>
      <c r="D598" s="2"/>
      <c r="E598" s="2">
        <v>39569</v>
      </c>
      <c r="F598">
        <v>1.155</v>
      </c>
      <c r="G598" s="67">
        <v>99.903750000000002</v>
      </c>
      <c r="H598" s="92">
        <v>-4.2540945660141105E-5</v>
      </c>
      <c r="I598" s="8"/>
      <c r="J598" s="2">
        <v>39569</v>
      </c>
      <c r="K598">
        <v>1.403</v>
      </c>
      <c r="L598" s="67">
        <v>99.649249999999995</v>
      </c>
      <c r="M598" s="92">
        <v>-2.5589756069410718E-4</v>
      </c>
      <c r="P598" s="2">
        <v>39601</v>
      </c>
      <c r="Q598">
        <v>1018.16</v>
      </c>
      <c r="R598">
        <v>-6.3823558114570744E-3</v>
      </c>
      <c r="T598" s="68">
        <v>37624</v>
      </c>
      <c r="U598" s="69">
        <v>1.0003599999999999</v>
      </c>
      <c r="V598" s="70">
        <v>3.5999999999991594E-4</v>
      </c>
      <c r="W598" s="70"/>
      <c r="Y598" s="2">
        <v>39601</v>
      </c>
      <c r="Z598">
        <v>19.829999999999998</v>
      </c>
    </row>
    <row r="599" spans="2:26" x14ac:dyDescent="0.25">
      <c r="B599" s="2">
        <v>39602</v>
      </c>
      <c r="C599">
        <v>1377.65</v>
      </c>
      <c r="D599" s="2"/>
      <c r="E599" s="2">
        <v>39570</v>
      </c>
      <c r="F599">
        <v>1.206</v>
      </c>
      <c r="G599" s="67">
        <v>99.899500000000003</v>
      </c>
      <c r="H599" s="92">
        <v>-8.4251339262708669E-5</v>
      </c>
      <c r="I599" s="8"/>
      <c r="J599" s="2">
        <v>39570</v>
      </c>
      <c r="K599">
        <v>1.5049999999999999</v>
      </c>
      <c r="L599" s="67">
        <v>99.623750000000001</v>
      </c>
      <c r="M599" s="92">
        <v>-2.3086864327026557E-4</v>
      </c>
      <c r="P599" s="2">
        <v>39602</v>
      </c>
      <c r="Q599">
        <v>1013.92</v>
      </c>
      <c r="R599">
        <v>-4.164374950891836E-3</v>
      </c>
      <c r="T599" s="68">
        <v>37627</v>
      </c>
      <c r="U599" s="69">
        <v>1.0088600000000001</v>
      </c>
      <c r="V599" s="70">
        <v>8.86000000000009E-3</v>
      </c>
      <c r="W599" s="70"/>
      <c r="Y599" s="2">
        <v>39602</v>
      </c>
      <c r="Z599">
        <v>20.239999999999998</v>
      </c>
    </row>
    <row r="600" spans="2:26" x14ac:dyDescent="0.25">
      <c r="B600" s="2">
        <v>39603</v>
      </c>
      <c r="C600">
        <v>1377.2</v>
      </c>
      <c r="D600" s="2"/>
      <c r="E600" s="2">
        <v>39573</v>
      </c>
      <c r="F600">
        <v>1.3069999999999999</v>
      </c>
      <c r="G600" s="67">
        <v>99.891083333333327</v>
      </c>
      <c r="H600" s="92">
        <v>-3.4203920436626234E-5</v>
      </c>
      <c r="I600" s="8"/>
      <c r="J600" s="2">
        <v>39573</v>
      </c>
      <c r="K600">
        <v>1.597</v>
      </c>
      <c r="L600" s="67">
        <v>99.600750000000005</v>
      </c>
      <c r="M600" s="92">
        <v>-9.0360765355734785E-5</v>
      </c>
      <c r="P600" s="2">
        <v>39603</v>
      </c>
      <c r="Q600">
        <v>1014.05</v>
      </c>
      <c r="R600">
        <v>1.2821524380624005E-4</v>
      </c>
      <c r="T600" s="68">
        <v>37628</v>
      </c>
      <c r="U600" s="69">
        <v>0.99861999999999995</v>
      </c>
      <c r="V600" s="70">
        <v>-1.3800000000000479E-3</v>
      </c>
      <c r="W600" s="70"/>
      <c r="Y600" s="2">
        <v>39603</v>
      </c>
      <c r="Z600">
        <v>20.8</v>
      </c>
    </row>
    <row r="601" spans="2:26" x14ac:dyDescent="0.25">
      <c r="B601" s="2">
        <v>39604</v>
      </c>
      <c r="C601">
        <v>1404.05</v>
      </c>
      <c r="D601" s="2"/>
      <c r="E601" s="2">
        <v>39574</v>
      </c>
      <c r="F601">
        <v>1.3479999999999999</v>
      </c>
      <c r="G601" s="67">
        <v>99.887666666666661</v>
      </c>
      <c r="H601" s="92">
        <v>-2.5862385412911415E-5</v>
      </c>
      <c r="I601" s="8"/>
      <c r="J601" s="2">
        <v>39574</v>
      </c>
      <c r="K601">
        <v>1.633</v>
      </c>
      <c r="L601" s="67">
        <v>99.591750000000005</v>
      </c>
      <c r="M601" s="92">
        <v>-9.0368931161433075E-5</v>
      </c>
      <c r="P601" s="2">
        <v>39604</v>
      </c>
      <c r="Q601">
        <v>1028.75</v>
      </c>
      <c r="R601">
        <v>1.4496326611113997E-2</v>
      </c>
      <c r="T601" s="68">
        <v>37629</v>
      </c>
      <c r="U601" s="69">
        <v>0.99224999999999997</v>
      </c>
      <c r="V601" s="70">
        <v>-7.7500000000000346E-3</v>
      </c>
      <c r="W601" s="70"/>
      <c r="Y601" s="2">
        <v>39604</v>
      </c>
      <c r="Z601">
        <v>18.63</v>
      </c>
    </row>
    <row r="602" spans="2:26" x14ac:dyDescent="0.25">
      <c r="B602" s="2">
        <v>39605</v>
      </c>
      <c r="C602">
        <v>1360.68</v>
      </c>
      <c r="D602" s="2"/>
      <c r="E602" s="2">
        <v>39575</v>
      </c>
      <c r="F602">
        <v>1.379</v>
      </c>
      <c r="G602" s="67">
        <v>99.885083333333327</v>
      </c>
      <c r="H602" s="92">
        <v>-1.4433252879764158E-4</v>
      </c>
      <c r="I602" s="8"/>
      <c r="J602" s="2">
        <v>39575</v>
      </c>
      <c r="K602">
        <v>1.669</v>
      </c>
      <c r="L602" s="67">
        <v>99.582750000000004</v>
      </c>
      <c r="M602" s="92">
        <v>2.5104749567628204E-5</v>
      </c>
      <c r="P602" s="2">
        <v>39605</v>
      </c>
      <c r="Q602">
        <v>1003.35</v>
      </c>
      <c r="R602">
        <v>-2.4690157958687675E-2</v>
      </c>
      <c r="T602" s="68">
        <v>37630</v>
      </c>
      <c r="U602" s="69">
        <v>1.0105299999999999</v>
      </c>
      <c r="V602" s="70">
        <v>1.0529999999999928E-2</v>
      </c>
      <c r="W602" s="70"/>
      <c r="Y602" s="2">
        <v>39605</v>
      </c>
      <c r="Z602">
        <v>23.56</v>
      </c>
    </row>
    <row r="603" spans="2:26" x14ac:dyDescent="0.25">
      <c r="B603" s="2">
        <v>39608</v>
      </c>
      <c r="C603">
        <v>1361.76</v>
      </c>
      <c r="D603" s="2"/>
      <c r="E603" s="2">
        <v>39576</v>
      </c>
      <c r="F603">
        <v>1.552</v>
      </c>
      <c r="G603" s="67">
        <v>99.870666666666665</v>
      </c>
      <c r="H603" s="92">
        <v>-3.4210912780552327E-5</v>
      </c>
      <c r="I603" s="8"/>
      <c r="J603" s="2">
        <v>39576</v>
      </c>
      <c r="K603">
        <v>1.659</v>
      </c>
      <c r="L603" s="67">
        <v>99.585250000000002</v>
      </c>
      <c r="M603" s="92">
        <v>-7.5312358004953062E-5</v>
      </c>
      <c r="P603" s="2">
        <v>39608</v>
      </c>
      <c r="Q603">
        <v>1006.06</v>
      </c>
      <c r="R603">
        <v>2.7009518114315956E-3</v>
      </c>
      <c r="T603" s="68">
        <v>37631</v>
      </c>
      <c r="U603" s="69">
        <v>1.0018400000000001</v>
      </c>
      <c r="V603" s="70">
        <v>1.8400000000000638E-3</v>
      </c>
      <c r="W603" s="70"/>
      <c r="Y603" s="2">
        <v>39608</v>
      </c>
      <c r="Z603">
        <v>23.12</v>
      </c>
    </row>
    <row r="604" spans="2:26" x14ac:dyDescent="0.25">
      <c r="B604" s="2">
        <v>39609</v>
      </c>
      <c r="C604">
        <v>1358.44</v>
      </c>
      <c r="D604" s="2"/>
      <c r="E604" s="2">
        <v>39577</v>
      </c>
      <c r="F604">
        <v>1.593</v>
      </c>
      <c r="G604" s="67">
        <v>99.867249999999999</v>
      </c>
      <c r="H604" s="92">
        <v>-1.1014621910576672E-4</v>
      </c>
      <c r="I604" s="8"/>
      <c r="J604" s="2">
        <v>39577</v>
      </c>
      <c r="K604">
        <v>1.6890000000000001</v>
      </c>
      <c r="L604" s="67">
        <v>99.577749999999995</v>
      </c>
      <c r="M604" s="92">
        <v>-2.5859190431587464E-4</v>
      </c>
      <c r="P604" s="2">
        <v>39609</v>
      </c>
      <c r="Q604">
        <v>1003.52</v>
      </c>
      <c r="R604">
        <v>-2.5247003160845383E-3</v>
      </c>
      <c r="T604" s="68">
        <v>37634</v>
      </c>
      <c r="U604" s="69">
        <v>1.0025999999999999</v>
      </c>
      <c r="V604" s="70">
        <v>2.5999999999999357E-3</v>
      </c>
      <c r="W604" s="70"/>
      <c r="Y604" s="2">
        <v>39609</v>
      </c>
      <c r="Z604">
        <v>23.18</v>
      </c>
    </row>
    <row r="605" spans="2:26" x14ac:dyDescent="0.25">
      <c r="B605" s="2">
        <v>39610</v>
      </c>
      <c r="C605">
        <v>1335.49</v>
      </c>
      <c r="D605" s="2"/>
      <c r="E605" s="2">
        <v>39580</v>
      </c>
      <c r="F605">
        <v>1.7250000000000001</v>
      </c>
      <c r="G605" s="67">
        <v>99.856250000000003</v>
      </c>
      <c r="H605" s="92">
        <v>-3.4215851953844911E-5</v>
      </c>
      <c r="I605" s="8"/>
      <c r="J605" s="2">
        <v>39580</v>
      </c>
      <c r="K605">
        <v>1.792</v>
      </c>
      <c r="L605" s="67">
        <v>99.552000000000007</v>
      </c>
      <c r="M605" s="92">
        <v>-9.0405014464778333E-5</v>
      </c>
      <c r="P605" s="2">
        <v>39610</v>
      </c>
      <c r="Q605">
        <v>987.55</v>
      </c>
      <c r="R605">
        <v>-1.591398278061229E-2</v>
      </c>
      <c r="T605" s="68">
        <v>37635</v>
      </c>
      <c r="U605" s="69">
        <v>1.00359</v>
      </c>
      <c r="V605" s="70">
        <v>3.5899999999999821E-3</v>
      </c>
      <c r="W605" s="70"/>
      <c r="Y605" s="2">
        <v>39610</v>
      </c>
      <c r="Z605">
        <v>24.12</v>
      </c>
    </row>
    <row r="606" spans="2:26" x14ac:dyDescent="0.25">
      <c r="B606" s="2">
        <v>39611</v>
      </c>
      <c r="C606">
        <v>1339.87</v>
      </c>
      <c r="D606" s="2"/>
      <c r="E606" s="2">
        <v>39581</v>
      </c>
      <c r="F606">
        <v>1.766</v>
      </c>
      <c r="G606" s="67">
        <v>99.852833333333336</v>
      </c>
      <c r="H606" s="92">
        <v>0</v>
      </c>
      <c r="I606" s="8"/>
      <c r="J606" s="2">
        <v>39581</v>
      </c>
      <c r="K606">
        <v>1.8279999999999998</v>
      </c>
      <c r="L606" s="67">
        <v>99.543000000000006</v>
      </c>
      <c r="M606" s="92">
        <v>1.2557387259803932E-5</v>
      </c>
      <c r="P606" s="2">
        <v>39611</v>
      </c>
      <c r="Q606">
        <v>991.52</v>
      </c>
      <c r="R606">
        <v>4.0200496177409395E-3</v>
      </c>
      <c r="T606" s="68">
        <v>37636</v>
      </c>
      <c r="U606" s="69">
        <v>0.99480999999999997</v>
      </c>
      <c r="V606" s="70">
        <v>-5.1900000000000279E-3</v>
      </c>
      <c r="W606" s="70"/>
      <c r="Y606" s="2">
        <v>39611</v>
      </c>
      <c r="Z606">
        <v>23.33</v>
      </c>
    </row>
    <row r="607" spans="2:26" x14ac:dyDescent="0.25">
      <c r="B607" s="2">
        <v>39612</v>
      </c>
      <c r="C607">
        <v>1360.03</v>
      </c>
      <c r="D607" s="2"/>
      <c r="E607" s="2">
        <v>39582</v>
      </c>
      <c r="F607">
        <v>1.766</v>
      </c>
      <c r="G607" s="67">
        <v>99.852833333333336</v>
      </c>
      <c r="H607" s="92">
        <v>-6.0088430139715321E-5</v>
      </c>
      <c r="I607" s="8"/>
      <c r="J607" s="2">
        <v>39582</v>
      </c>
      <c r="K607">
        <v>1.823</v>
      </c>
      <c r="L607" s="67">
        <v>99.544250000000005</v>
      </c>
      <c r="M607" s="92">
        <v>-2.5114459147657087E-5</v>
      </c>
      <c r="P607" s="2">
        <v>39612</v>
      </c>
      <c r="Q607">
        <v>1005.93</v>
      </c>
      <c r="R607">
        <v>1.4533241891237614E-2</v>
      </c>
      <c r="T607" s="68">
        <v>37637</v>
      </c>
      <c r="U607" s="69">
        <v>0.99843999999999999</v>
      </c>
      <c r="V607" s="70">
        <v>-1.5600000000000058E-3</v>
      </c>
      <c r="W607" s="70"/>
      <c r="Y607" s="2">
        <v>39612</v>
      </c>
      <c r="Z607">
        <v>21.22</v>
      </c>
    </row>
    <row r="608" spans="2:26" x14ac:dyDescent="0.25">
      <c r="B608" s="2">
        <v>39615</v>
      </c>
      <c r="C608">
        <v>1360.14</v>
      </c>
      <c r="D608" s="2"/>
      <c r="E608" s="2">
        <v>39583</v>
      </c>
      <c r="F608">
        <v>1.8380000000000001</v>
      </c>
      <c r="G608" s="67">
        <v>99.846833333333336</v>
      </c>
      <c r="H608" s="92">
        <v>8.3461168021159438E-7</v>
      </c>
      <c r="I608" s="8"/>
      <c r="J608" s="2">
        <v>39583</v>
      </c>
      <c r="K608">
        <v>1.833</v>
      </c>
      <c r="L608" s="67">
        <v>99.541749999999993</v>
      </c>
      <c r="M608" s="92">
        <v>-2.5115089899441223E-5</v>
      </c>
      <c r="P608" s="2">
        <v>39615</v>
      </c>
      <c r="Q608">
        <v>1006.31</v>
      </c>
      <c r="R608">
        <v>3.7775988388855097E-4</v>
      </c>
      <c r="T608" s="68">
        <v>37638</v>
      </c>
      <c r="U608" s="69">
        <v>0.99387999999999999</v>
      </c>
      <c r="V608" s="70">
        <v>-6.1200000000000143E-3</v>
      </c>
      <c r="W608" s="70"/>
      <c r="Y608" s="2">
        <v>39615</v>
      </c>
      <c r="Z608">
        <v>20.95</v>
      </c>
    </row>
    <row r="609" spans="2:26" x14ac:dyDescent="0.25">
      <c r="B609" s="2">
        <v>39616</v>
      </c>
      <c r="C609">
        <v>1350.93</v>
      </c>
      <c r="D609" s="2"/>
      <c r="E609" s="2">
        <v>39584</v>
      </c>
      <c r="F609">
        <v>1.837</v>
      </c>
      <c r="G609" s="67">
        <v>99.846916666666672</v>
      </c>
      <c r="H609" s="92">
        <v>-9.3476430168659697E-5</v>
      </c>
      <c r="I609" s="8"/>
      <c r="J609" s="2">
        <v>39584</v>
      </c>
      <c r="K609">
        <v>1.843</v>
      </c>
      <c r="L609" s="67">
        <v>99.539249999999996</v>
      </c>
      <c r="M609" s="92">
        <v>-2.5115720682977738E-5</v>
      </c>
      <c r="P609" s="2">
        <v>39616</v>
      </c>
      <c r="Q609">
        <v>999.44</v>
      </c>
      <c r="R609">
        <v>-6.826922121413781E-3</v>
      </c>
      <c r="T609" s="68">
        <v>37642</v>
      </c>
      <c r="U609" s="69">
        <v>0.99490000000000001</v>
      </c>
      <c r="V609" s="70">
        <v>-5.0999999999999934E-3</v>
      </c>
      <c r="W609" s="70"/>
      <c r="Y609" s="2">
        <v>39616</v>
      </c>
      <c r="Z609">
        <v>21.13</v>
      </c>
    </row>
    <row r="610" spans="2:26" x14ac:dyDescent="0.25">
      <c r="B610" s="2">
        <v>39617</v>
      </c>
      <c r="C610">
        <v>1337.81</v>
      </c>
      <c r="D610" s="2"/>
      <c r="E610" s="2">
        <v>39587</v>
      </c>
      <c r="F610">
        <v>1.9489999999999998</v>
      </c>
      <c r="G610" s="67">
        <v>99.837583333333328</v>
      </c>
      <c r="H610" s="92">
        <v>1.6693780148013815E-5</v>
      </c>
      <c r="I610" s="8"/>
      <c r="J610" s="2">
        <v>39587</v>
      </c>
      <c r="K610">
        <v>1.853</v>
      </c>
      <c r="L610" s="67">
        <v>99.536749999999998</v>
      </c>
      <c r="M610" s="92">
        <v>-2.7627986648015579E-5</v>
      </c>
      <c r="P610" s="2">
        <v>39617</v>
      </c>
      <c r="Q610">
        <v>990.5</v>
      </c>
      <c r="R610">
        <v>-8.9450092051549523E-3</v>
      </c>
      <c r="T610" s="68">
        <v>37643</v>
      </c>
      <c r="U610" s="69">
        <v>0.99472000000000005</v>
      </c>
      <c r="V610" s="70">
        <v>-5.2799999999999514E-3</v>
      </c>
      <c r="W610" s="70"/>
      <c r="Y610" s="2">
        <v>39617</v>
      </c>
      <c r="Z610">
        <v>22.24</v>
      </c>
    </row>
    <row r="611" spans="2:26" x14ac:dyDescent="0.25">
      <c r="B611" s="2">
        <v>39618</v>
      </c>
      <c r="C611">
        <v>1342.83</v>
      </c>
      <c r="D611" s="2"/>
      <c r="E611" s="2">
        <v>39588</v>
      </c>
      <c r="F611">
        <v>1.929</v>
      </c>
      <c r="G611" s="67">
        <v>99.839250000000007</v>
      </c>
      <c r="H611" s="92">
        <v>8.3467507350221126E-6</v>
      </c>
      <c r="I611" s="8"/>
      <c r="J611" s="2">
        <v>39588</v>
      </c>
      <c r="K611">
        <v>1.8639999999999999</v>
      </c>
      <c r="L611" s="67">
        <v>99.534000000000006</v>
      </c>
      <c r="M611" s="92">
        <v>0</v>
      </c>
      <c r="P611" s="2">
        <v>39618</v>
      </c>
      <c r="Q611">
        <v>993.74</v>
      </c>
      <c r="R611">
        <v>3.2710752145381772E-3</v>
      </c>
      <c r="T611" s="68">
        <v>37644</v>
      </c>
      <c r="U611" s="69">
        <v>1.00342</v>
      </c>
      <c r="V611" s="70">
        <v>3.4199999999999786E-3</v>
      </c>
      <c r="W611" s="70"/>
      <c r="Y611" s="2">
        <v>39618</v>
      </c>
      <c r="Z611">
        <v>21.58</v>
      </c>
    </row>
    <row r="612" spans="2:26" x14ac:dyDescent="0.25">
      <c r="B612" s="2">
        <v>39619</v>
      </c>
      <c r="C612">
        <v>1317.93</v>
      </c>
      <c r="D612" s="2"/>
      <c r="E612" s="2">
        <v>39589</v>
      </c>
      <c r="F612">
        <v>1.919</v>
      </c>
      <c r="G612" s="67">
        <v>99.84008333333334</v>
      </c>
      <c r="H612" s="92">
        <v>-4.256807344427127E-5</v>
      </c>
      <c r="I612" s="8"/>
      <c r="J612" s="2">
        <v>39589</v>
      </c>
      <c r="K612">
        <v>1.8639999999999999</v>
      </c>
      <c r="L612" s="67">
        <v>99.534000000000006</v>
      </c>
      <c r="M612" s="92">
        <v>0</v>
      </c>
      <c r="P612" s="2">
        <v>39619</v>
      </c>
      <c r="Q612">
        <v>987.18</v>
      </c>
      <c r="R612">
        <v>-6.6013242900557767E-3</v>
      </c>
      <c r="T612" s="68">
        <v>37645</v>
      </c>
      <c r="U612" s="69">
        <v>0.98699000000000003</v>
      </c>
      <c r="V612" s="70">
        <v>-1.3009999999999966E-2</v>
      </c>
      <c r="W612" s="70"/>
      <c r="Y612" s="2">
        <v>39619</v>
      </c>
      <c r="Z612">
        <v>22.87</v>
      </c>
    </row>
    <row r="613" spans="2:26" x14ac:dyDescent="0.25">
      <c r="B613" s="2">
        <v>39622</v>
      </c>
      <c r="C613">
        <v>1318</v>
      </c>
      <c r="D613" s="2"/>
      <c r="E613" s="2">
        <v>39590</v>
      </c>
      <c r="F613">
        <v>1.97</v>
      </c>
      <c r="G613" s="67">
        <v>99.835833333333326</v>
      </c>
      <c r="H613" s="92">
        <v>3.4222849177645287E-5</v>
      </c>
      <c r="I613" s="8"/>
      <c r="J613" s="2">
        <v>39590</v>
      </c>
      <c r="K613">
        <v>1.8639999999999999</v>
      </c>
      <c r="L613" s="67">
        <v>99.534000000000006</v>
      </c>
      <c r="M613" s="92">
        <v>2.7628749974750733E-5</v>
      </c>
      <c r="P613" s="2">
        <v>39622</v>
      </c>
      <c r="Q613">
        <v>989.48</v>
      </c>
      <c r="R613">
        <v>2.3298689195487832E-3</v>
      </c>
      <c r="T613" s="68">
        <v>37648</v>
      </c>
      <c r="U613" s="69">
        <v>0.98870000000000002</v>
      </c>
      <c r="V613" s="70">
        <v>-1.1299999999999977E-2</v>
      </c>
      <c r="W613" s="70"/>
      <c r="Y613" s="2">
        <v>39622</v>
      </c>
      <c r="Z613">
        <v>22.64</v>
      </c>
    </row>
    <row r="614" spans="2:26" x14ac:dyDescent="0.25">
      <c r="B614" s="2">
        <v>39623</v>
      </c>
      <c r="C614">
        <v>1314.29</v>
      </c>
      <c r="D614" s="2"/>
      <c r="E614" s="2">
        <v>39591</v>
      </c>
      <c r="F614">
        <v>1.929</v>
      </c>
      <c r="G614" s="67">
        <v>99.839250000000007</v>
      </c>
      <c r="H614" s="92">
        <v>0</v>
      </c>
      <c r="I614" s="8"/>
      <c r="J614" s="2">
        <v>39591</v>
      </c>
      <c r="K614">
        <v>1.853</v>
      </c>
      <c r="L614" s="67">
        <v>99.536749999999998</v>
      </c>
      <c r="M614" s="92">
        <v>0</v>
      </c>
      <c r="P614" s="2">
        <v>39623</v>
      </c>
      <c r="Q614">
        <v>988.72</v>
      </c>
      <c r="R614">
        <v>-7.6808020374341535E-4</v>
      </c>
      <c r="T614" s="68">
        <v>37649</v>
      </c>
      <c r="U614" s="69">
        <v>1.0058100000000001</v>
      </c>
      <c r="V614" s="70">
        <v>5.8100000000000929E-3</v>
      </c>
      <c r="W614" s="70"/>
      <c r="Y614" s="2">
        <v>39623</v>
      </c>
      <c r="Z614">
        <v>22.42</v>
      </c>
    </row>
    <row r="615" spans="2:26" x14ac:dyDescent="0.25">
      <c r="B615" s="2">
        <v>39624</v>
      </c>
      <c r="C615">
        <v>1321.97</v>
      </c>
      <c r="D615" s="2"/>
      <c r="E615" s="2">
        <v>39594</v>
      </c>
      <c r="F615">
        <v>1.929</v>
      </c>
      <c r="G615" s="67">
        <v>99.839250000000007</v>
      </c>
      <c r="H615" s="92">
        <v>0</v>
      </c>
      <c r="I615" s="8"/>
      <c r="J615" s="2">
        <v>39594</v>
      </c>
      <c r="K615">
        <v>1.853</v>
      </c>
      <c r="L615" s="67">
        <v>99.536749999999998</v>
      </c>
      <c r="M615" s="92">
        <v>-1.0297704114303752E-4</v>
      </c>
      <c r="P615" s="2">
        <v>39624</v>
      </c>
      <c r="Q615">
        <v>993.52</v>
      </c>
      <c r="R615">
        <v>4.8547617121126319E-3</v>
      </c>
      <c r="T615" s="68">
        <v>37650</v>
      </c>
      <c r="U615" s="69">
        <v>1.0029399999999999</v>
      </c>
      <c r="V615" s="70">
        <v>2.9399999999999427E-3</v>
      </c>
      <c r="W615" s="70"/>
      <c r="Y615" s="2">
        <v>39624</v>
      </c>
      <c r="Z615">
        <v>21.14</v>
      </c>
    </row>
    <row r="616" spans="2:26" x14ac:dyDescent="0.25">
      <c r="B616" s="2">
        <v>39625</v>
      </c>
      <c r="C616">
        <v>1283.1500000000001</v>
      </c>
      <c r="D616" s="2"/>
      <c r="E616" s="2">
        <v>39595</v>
      </c>
      <c r="F616">
        <v>1.929</v>
      </c>
      <c r="G616" s="67">
        <v>99.839250000000007</v>
      </c>
      <c r="H616" s="92">
        <v>-2.5040252205510427E-5</v>
      </c>
      <c r="I616" s="8"/>
      <c r="J616" s="2">
        <v>39595</v>
      </c>
      <c r="K616">
        <v>1.8940000000000001</v>
      </c>
      <c r="L616" s="67">
        <v>99.526499999999999</v>
      </c>
      <c r="M616" s="92">
        <v>2.2607044354971961E-5</v>
      </c>
      <c r="P616" s="2">
        <v>39625</v>
      </c>
      <c r="Q616">
        <v>974.38</v>
      </c>
      <c r="R616">
        <v>-1.9264836138175312E-2</v>
      </c>
      <c r="T616" s="68">
        <v>37651</v>
      </c>
      <c r="U616" s="69">
        <v>0.99489000000000005</v>
      </c>
      <c r="V616" s="70">
        <v>-5.1099999999999479E-3</v>
      </c>
      <c r="W616" s="70"/>
      <c r="Y616" s="2">
        <v>39625</v>
      </c>
      <c r="Z616">
        <v>23.93</v>
      </c>
    </row>
    <row r="617" spans="2:26" x14ac:dyDescent="0.25">
      <c r="B617" s="2">
        <v>39626</v>
      </c>
      <c r="C617">
        <v>1278.3800000000001</v>
      </c>
      <c r="D617" s="2"/>
      <c r="E617" s="2">
        <v>39596</v>
      </c>
      <c r="F617">
        <v>1.9590000000000001</v>
      </c>
      <c r="G617" s="67">
        <v>99.836749999999995</v>
      </c>
      <c r="H617" s="92">
        <v>-4.2569494700051003E-5</v>
      </c>
      <c r="I617" s="8"/>
      <c r="J617" s="2">
        <v>39596</v>
      </c>
      <c r="K617">
        <v>1.885</v>
      </c>
      <c r="L617" s="67">
        <v>99.528750000000002</v>
      </c>
      <c r="M617" s="92">
        <v>-5.0236740640197119E-5</v>
      </c>
      <c r="P617" s="2">
        <v>39626</v>
      </c>
      <c r="Q617">
        <v>973.13</v>
      </c>
      <c r="R617">
        <v>-1.2828670539214437E-3</v>
      </c>
      <c r="T617" s="68">
        <v>37652</v>
      </c>
      <c r="U617" s="69">
        <v>1.0063200000000001</v>
      </c>
      <c r="V617" s="70">
        <v>6.3200000000001033E-3</v>
      </c>
      <c r="W617" s="70"/>
      <c r="Y617" s="2">
        <v>39626</v>
      </c>
      <c r="Z617">
        <v>23.44</v>
      </c>
    </row>
    <row r="618" spans="2:26" x14ac:dyDescent="0.25">
      <c r="B618" s="2">
        <v>39629</v>
      </c>
      <c r="C618">
        <v>1280</v>
      </c>
      <c r="D618" s="2"/>
      <c r="E618" s="2">
        <v>39597</v>
      </c>
      <c r="F618">
        <v>2.0099999999999998</v>
      </c>
      <c r="G618" s="67">
        <v>99.832499999999996</v>
      </c>
      <c r="H618" s="92">
        <v>1.6694630172287006E-5</v>
      </c>
      <c r="I618" s="8"/>
      <c r="J618" s="2">
        <v>39597</v>
      </c>
      <c r="K618">
        <v>1.905</v>
      </c>
      <c r="L618" s="67">
        <v>99.523750000000007</v>
      </c>
      <c r="M618" s="92">
        <v>5.275122772196994E-5</v>
      </c>
      <c r="P618" s="2">
        <v>39629</v>
      </c>
      <c r="Q618">
        <v>973.94</v>
      </c>
      <c r="R618">
        <v>8.3236566543010149E-4</v>
      </c>
      <c r="T618" s="68">
        <v>37655</v>
      </c>
      <c r="U618" s="69">
        <v>1.00393</v>
      </c>
      <c r="V618" s="70">
        <v>3.9299999999999891E-3</v>
      </c>
      <c r="W618" s="70"/>
      <c r="Y618" s="2">
        <v>39629</v>
      </c>
      <c r="Z618">
        <v>23.95</v>
      </c>
    </row>
    <row r="619" spans="2:26" x14ac:dyDescent="0.25">
      <c r="B619" s="2">
        <v>39630</v>
      </c>
      <c r="C619">
        <v>1284.9100000000001</v>
      </c>
      <c r="D619" s="2"/>
      <c r="E619" s="2">
        <v>39598</v>
      </c>
      <c r="F619">
        <v>1.99</v>
      </c>
      <c r="G619" s="67">
        <v>99.834166666666661</v>
      </c>
      <c r="H619" s="92">
        <v>3.4223420505741231E-5</v>
      </c>
      <c r="I619" s="8"/>
      <c r="J619" s="2">
        <v>39598</v>
      </c>
      <c r="K619">
        <v>1.8839999999999999</v>
      </c>
      <c r="L619" s="67">
        <v>99.528999999999996</v>
      </c>
      <c r="M619" s="92">
        <v>1.2810336685786794E-4</v>
      </c>
      <c r="P619" s="2">
        <v>39630</v>
      </c>
      <c r="Q619">
        <v>977.89</v>
      </c>
      <c r="R619">
        <v>4.0556913156868379E-3</v>
      </c>
      <c r="T619" s="68">
        <v>37656</v>
      </c>
      <c r="U619" s="69">
        <v>0.99461999999999995</v>
      </c>
      <c r="V619" s="70">
        <v>-5.3800000000000514E-3</v>
      </c>
      <c r="W619" s="70"/>
      <c r="Y619" s="2">
        <v>39630</v>
      </c>
      <c r="Z619">
        <v>23.65</v>
      </c>
    </row>
    <row r="620" spans="2:26" x14ac:dyDescent="0.25">
      <c r="B620" s="2">
        <v>39631</v>
      </c>
      <c r="C620">
        <v>1261.52</v>
      </c>
      <c r="D620" s="2"/>
      <c r="E620" s="2">
        <v>39601</v>
      </c>
      <c r="F620">
        <v>1.9489999999999998</v>
      </c>
      <c r="G620" s="67">
        <v>99.837583333333328</v>
      </c>
      <c r="H620" s="92">
        <v>1.6693780148013815E-5</v>
      </c>
      <c r="I620" s="8"/>
      <c r="J620" s="2">
        <v>39601</v>
      </c>
      <c r="K620">
        <v>1.833</v>
      </c>
      <c r="L620" s="67">
        <v>99.541749999999993</v>
      </c>
      <c r="M620" s="92">
        <v>-4.0184143838994935E-5</v>
      </c>
      <c r="P620" s="2">
        <v>39631</v>
      </c>
      <c r="Q620">
        <v>962.74</v>
      </c>
      <c r="R620">
        <v>-1.5492540060742965E-2</v>
      </c>
      <c r="T620" s="68">
        <v>37657</v>
      </c>
      <c r="U620" s="69">
        <v>0.99809999999999999</v>
      </c>
      <c r="V620" s="70">
        <v>-1.9000000000000128E-3</v>
      </c>
      <c r="W620" s="70"/>
      <c r="Y620" s="2">
        <v>39631</v>
      </c>
      <c r="Z620">
        <v>25.92</v>
      </c>
    </row>
    <row r="621" spans="2:26" x14ac:dyDescent="0.25">
      <c r="B621" s="2">
        <v>39632</v>
      </c>
      <c r="C621">
        <v>1262.9000000000001</v>
      </c>
      <c r="D621" s="2"/>
      <c r="E621" s="2">
        <v>39602</v>
      </c>
      <c r="F621">
        <v>1.929</v>
      </c>
      <c r="G621" s="67">
        <v>99.839250000000007</v>
      </c>
      <c r="H621" s="92">
        <v>4.2568428749278908E-5</v>
      </c>
      <c r="I621" s="8"/>
      <c r="J621" s="2">
        <v>39602</v>
      </c>
      <c r="K621">
        <v>1.849</v>
      </c>
      <c r="L621" s="67">
        <v>99.537750000000003</v>
      </c>
      <c r="M621" s="92">
        <v>0</v>
      </c>
      <c r="P621" s="2">
        <v>39632</v>
      </c>
      <c r="Q621">
        <v>965.66</v>
      </c>
      <c r="R621">
        <v>3.0330099507653863E-3</v>
      </c>
      <c r="T621" s="68">
        <v>37658</v>
      </c>
      <c r="U621" s="69">
        <v>0.99743000000000004</v>
      </c>
      <c r="V621" s="70">
        <v>-2.5699999999999612E-3</v>
      </c>
      <c r="W621" s="70"/>
      <c r="Y621" s="2">
        <v>39632</v>
      </c>
      <c r="Z621">
        <v>24.78</v>
      </c>
    </row>
    <row r="622" spans="2:26" x14ac:dyDescent="0.25">
      <c r="B622" s="2">
        <v>39636</v>
      </c>
      <c r="C622">
        <v>1252.31</v>
      </c>
      <c r="D622" s="2"/>
      <c r="E622" s="2">
        <v>39603</v>
      </c>
      <c r="F622">
        <v>1.8780000000000001</v>
      </c>
      <c r="G622" s="67">
        <v>99.843500000000006</v>
      </c>
      <c r="H622" s="92">
        <v>6.7605803081738358E-5</v>
      </c>
      <c r="I622" s="8"/>
      <c r="J622" s="2">
        <v>39603</v>
      </c>
      <c r="K622">
        <v>1.849</v>
      </c>
      <c r="L622" s="67">
        <v>99.537750000000003</v>
      </c>
      <c r="M622" s="92">
        <v>0</v>
      </c>
      <c r="P622" s="2">
        <v>39636</v>
      </c>
      <c r="Q622">
        <v>957.25</v>
      </c>
      <c r="R622">
        <v>-8.7090694447320427E-3</v>
      </c>
      <c r="T622" s="68">
        <v>37659</v>
      </c>
      <c r="U622" s="69">
        <v>0.99607999999999997</v>
      </c>
      <c r="V622" s="70">
        <v>-3.9200000000000346E-3</v>
      </c>
      <c r="W622" s="70"/>
      <c r="Y622" s="2">
        <v>39636</v>
      </c>
      <c r="Z622">
        <v>25.78</v>
      </c>
    </row>
    <row r="623" spans="2:26" x14ac:dyDescent="0.25">
      <c r="B623" s="2">
        <v>39637</v>
      </c>
      <c r="C623">
        <v>1273.7</v>
      </c>
      <c r="D623" s="2"/>
      <c r="E623" s="2">
        <v>39604</v>
      </c>
      <c r="F623">
        <v>1.7970000000000002</v>
      </c>
      <c r="G623" s="67">
        <v>99.850250000000003</v>
      </c>
      <c r="H623" s="92">
        <v>4.2563739199419359E-5</v>
      </c>
      <c r="I623" s="8"/>
      <c r="J623" s="2">
        <v>39604</v>
      </c>
      <c r="K623">
        <v>1.849</v>
      </c>
      <c r="L623" s="67">
        <v>99.537750000000003</v>
      </c>
      <c r="M623" s="92">
        <v>2.7627709085153995E-5</v>
      </c>
      <c r="P623" s="2">
        <v>39637</v>
      </c>
      <c r="Q623">
        <v>974.07</v>
      </c>
      <c r="R623">
        <v>1.757116740663367E-2</v>
      </c>
      <c r="T623" s="68">
        <v>37662</v>
      </c>
      <c r="U623" s="69">
        <v>1.00501</v>
      </c>
      <c r="V623" s="70">
        <v>5.0099999999999589E-3</v>
      </c>
      <c r="W623" s="70"/>
      <c r="Y623" s="2">
        <v>39637</v>
      </c>
      <c r="Z623">
        <v>23.15</v>
      </c>
    </row>
    <row r="624" spans="2:26" x14ac:dyDescent="0.25">
      <c r="B624" s="2">
        <v>39638</v>
      </c>
      <c r="C624">
        <v>1244.69</v>
      </c>
      <c r="D624" s="2"/>
      <c r="E624" s="2">
        <v>39605</v>
      </c>
      <c r="F624">
        <v>1.746</v>
      </c>
      <c r="G624" s="67">
        <v>99.854500000000002</v>
      </c>
      <c r="H624" s="92">
        <v>-4.1727380004519254E-5</v>
      </c>
      <c r="I624" s="8"/>
      <c r="J624" s="2">
        <v>39605</v>
      </c>
      <c r="K624">
        <v>1.8380000000000001</v>
      </c>
      <c r="L624" s="67">
        <v>99.540499999999994</v>
      </c>
      <c r="M624" s="92">
        <v>-1.2808856696522319E-4</v>
      </c>
      <c r="P624" s="2">
        <v>39638</v>
      </c>
      <c r="Q624">
        <v>952.75</v>
      </c>
      <c r="R624">
        <v>-2.1887544016343852E-2</v>
      </c>
      <c r="T624" s="68">
        <v>37663</v>
      </c>
      <c r="U624" s="69">
        <v>0.99831000000000003</v>
      </c>
      <c r="V624" s="70">
        <v>-1.6899999999999693E-3</v>
      </c>
      <c r="W624" s="70"/>
      <c r="Y624" s="2">
        <v>39638</v>
      </c>
      <c r="Z624">
        <v>25.23</v>
      </c>
    </row>
    <row r="625" spans="2:26" x14ac:dyDescent="0.25">
      <c r="B625" s="2">
        <v>39639</v>
      </c>
      <c r="C625">
        <v>1253.3900000000001</v>
      </c>
      <c r="D625" s="2"/>
      <c r="E625" s="2">
        <v>39608</v>
      </c>
      <c r="F625">
        <v>1.796</v>
      </c>
      <c r="G625" s="67">
        <v>99.850333333333339</v>
      </c>
      <c r="H625" s="92">
        <v>-1.1099946252890458E-4</v>
      </c>
      <c r="I625" s="8"/>
      <c r="J625" s="2">
        <v>39608</v>
      </c>
      <c r="K625">
        <v>1.889</v>
      </c>
      <c r="L625" s="67">
        <v>99.527749999999997</v>
      </c>
      <c r="M625" s="92">
        <v>-3.1147092142636001E-4</v>
      </c>
      <c r="P625" s="2">
        <v>39639</v>
      </c>
      <c r="Q625">
        <v>959.66</v>
      </c>
      <c r="R625">
        <v>7.2526895827866866E-3</v>
      </c>
      <c r="T625" s="68">
        <v>37664</v>
      </c>
      <c r="U625" s="69">
        <v>0.99519000000000002</v>
      </c>
      <c r="V625" s="70">
        <v>-4.809999999999981E-3</v>
      </c>
      <c r="W625" s="70"/>
      <c r="Y625" s="2">
        <v>39639</v>
      </c>
      <c r="Z625">
        <v>25.59</v>
      </c>
    </row>
    <row r="626" spans="2:26" x14ac:dyDescent="0.25">
      <c r="B626" s="2">
        <v>39640</v>
      </c>
      <c r="C626">
        <v>1239.49</v>
      </c>
      <c r="D626" s="2"/>
      <c r="E626" s="2">
        <v>39609</v>
      </c>
      <c r="F626">
        <v>1.929</v>
      </c>
      <c r="G626" s="67">
        <v>99.839250000000007</v>
      </c>
      <c r="H626" s="92">
        <v>1.2770528624761468E-4</v>
      </c>
      <c r="I626" s="8"/>
      <c r="J626" s="2">
        <v>39609</v>
      </c>
      <c r="K626">
        <v>2.0129999999999999</v>
      </c>
      <c r="L626" s="67">
        <v>99.496750000000006</v>
      </c>
      <c r="M626" s="92">
        <v>1.8091043174783827E-4</v>
      </c>
      <c r="P626" s="2">
        <v>39640</v>
      </c>
      <c r="Q626">
        <v>949.79</v>
      </c>
      <c r="R626">
        <v>-1.0284892566117199E-2</v>
      </c>
      <c r="T626" s="68">
        <v>37665</v>
      </c>
      <c r="U626" s="69">
        <v>0.99994000000000005</v>
      </c>
      <c r="V626" s="70">
        <v>-5.9999999999948983E-5</v>
      </c>
      <c r="W626" s="70"/>
      <c r="Y626" s="2">
        <v>39640</v>
      </c>
      <c r="Z626">
        <v>27.49</v>
      </c>
    </row>
    <row r="627" spans="2:26" x14ac:dyDescent="0.25">
      <c r="B627" s="2">
        <v>39643</v>
      </c>
      <c r="C627">
        <v>1228.3</v>
      </c>
      <c r="D627" s="2"/>
      <c r="E627" s="2">
        <v>39610</v>
      </c>
      <c r="F627">
        <v>1.776</v>
      </c>
      <c r="G627" s="67">
        <v>99.852000000000004</v>
      </c>
      <c r="H627" s="92">
        <v>-1.1099760979582651E-4</v>
      </c>
      <c r="I627" s="8"/>
      <c r="J627" s="2">
        <v>39610</v>
      </c>
      <c r="K627">
        <v>1.9409999999999998</v>
      </c>
      <c r="L627" s="67">
        <v>99.514750000000006</v>
      </c>
      <c r="M627" s="92">
        <v>-1.2812171060083699E-4</v>
      </c>
      <c r="P627" s="2">
        <v>39643</v>
      </c>
      <c r="Q627">
        <v>940.79</v>
      </c>
      <c r="R627">
        <v>-9.475778856378736E-3</v>
      </c>
      <c r="T627" s="68">
        <v>37666</v>
      </c>
      <c r="U627" s="69">
        <v>1.0080199999999999</v>
      </c>
      <c r="V627" s="70">
        <v>8.0199999999999161E-3</v>
      </c>
      <c r="W627" s="70"/>
      <c r="Y627" s="2">
        <v>39643</v>
      </c>
      <c r="Z627">
        <v>28.48</v>
      </c>
    </row>
    <row r="628" spans="2:26" x14ac:dyDescent="0.25">
      <c r="B628" s="2">
        <v>39644</v>
      </c>
      <c r="C628">
        <v>1214.9100000000001</v>
      </c>
      <c r="D628" s="2"/>
      <c r="E628" s="2">
        <v>39611</v>
      </c>
      <c r="F628">
        <v>1.909</v>
      </c>
      <c r="G628" s="67">
        <v>99.840916666666672</v>
      </c>
      <c r="H628" s="92">
        <v>4.2567718145036793E-5</v>
      </c>
      <c r="I628" s="8"/>
      <c r="J628" s="2">
        <v>39611</v>
      </c>
      <c r="K628">
        <v>1.992</v>
      </c>
      <c r="L628" s="67">
        <v>99.501999999999995</v>
      </c>
      <c r="M628" s="92">
        <v>5.2762758537605592E-5</v>
      </c>
      <c r="P628" s="2">
        <v>39644</v>
      </c>
      <c r="Q628">
        <v>930.53</v>
      </c>
      <c r="R628">
        <v>-1.0905728164627537E-2</v>
      </c>
      <c r="T628" s="68">
        <v>37670</v>
      </c>
      <c r="U628" s="69">
        <v>1.0078</v>
      </c>
      <c r="V628" s="70">
        <v>7.8000000000000291E-3</v>
      </c>
      <c r="W628" s="70"/>
      <c r="Y628" s="2">
        <v>39644</v>
      </c>
      <c r="Z628">
        <v>28.54</v>
      </c>
    </row>
    <row r="629" spans="2:26" x14ac:dyDescent="0.25">
      <c r="B629" s="2">
        <v>39645</v>
      </c>
      <c r="C629">
        <v>1245.3599999999999</v>
      </c>
      <c r="D629" s="2"/>
      <c r="E629" s="2">
        <v>39612</v>
      </c>
      <c r="F629">
        <v>1.8580000000000001</v>
      </c>
      <c r="G629" s="67">
        <v>99.845166666666671</v>
      </c>
      <c r="H629" s="92">
        <v>-2.5038768359686436E-5</v>
      </c>
      <c r="I629" s="7"/>
      <c r="J629" s="2">
        <v>39612</v>
      </c>
      <c r="K629">
        <v>1.9710000000000001</v>
      </c>
      <c r="L629" s="67">
        <v>99.507249999999999</v>
      </c>
      <c r="M629" s="92">
        <v>5.0247595024366376E-5</v>
      </c>
      <c r="P629" s="2">
        <v>39645</v>
      </c>
      <c r="Q629">
        <v>953.8</v>
      </c>
      <c r="R629">
        <v>2.5007253930555695E-2</v>
      </c>
      <c r="T629" s="68">
        <v>37671</v>
      </c>
      <c r="U629" s="69">
        <v>1.0003899999999999</v>
      </c>
      <c r="V629" s="70">
        <v>3.8999999999989043E-4</v>
      </c>
      <c r="W629" s="70"/>
      <c r="Y629" s="2">
        <v>39645</v>
      </c>
      <c r="Z629">
        <v>25.1</v>
      </c>
    </row>
    <row r="630" spans="2:26" x14ac:dyDescent="0.25">
      <c r="B630" s="2">
        <v>39646</v>
      </c>
      <c r="C630">
        <v>1260.32</v>
      </c>
      <c r="D630" s="2"/>
      <c r="E630" s="2">
        <v>39615</v>
      </c>
      <c r="F630">
        <v>1.8879999999999999</v>
      </c>
      <c r="G630" s="67">
        <v>99.842666666666673</v>
      </c>
      <c r="H630" s="92">
        <v>6.7606367351258356E-5</v>
      </c>
      <c r="I630" s="7"/>
      <c r="J630" s="2">
        <v>39615</v>
      </c>
      <c r="K630">
        <v>1.9510000000000001</v>
      </c>
      <c r="L630" s="67">
        <v>99.512249999999995</v>
      </c>
      <c r="M630" s="92">
        <v>-7.787985901230865E-5</v>
      </c>
      <c r="P630" s="2">
        <v>39646</v>
      </c>
      <c r="Q630">
        <v>964.61</v>
      </c>
      <c r="R630">
        <v>1.1333612916754054E-2</v>
      </c>
      <c r="T630" s="68">
        <v>37672</v>
      </c>
      <c r="U630" s="69">
        <v>1.00051</v>
      </c>
      <c r="V630" s="70">
        <v>5.1000000000001044E-4</v>
      </c>
      <c r="W630" s="70"/>
      <c r="Y630" s="2">
        <v>39646</v>
      </c>
      <c r="Z630">
        <v>25.01</v>
      </c>
    </row>
    <row r="631" spans="2:26" x14ac:dyDescent="0.25">
      <c r="B631" s="2">
        <v>39647</v>
      </c>
      <c r="C631">
        <v>1260.68</v>
      </c>
      <c r="D631" s="2"/>
      <c r="E631" s="2">
        <v>39616</v>
      </c>
      <c r="F631">
        <v>1.8069999999999999</v>
      </c>
      <c r="G631" s="67">
        <v>99.84941666666667</v>
      </c>
      <c r="H631" s="92">
        <v>1.7025637772882796E-4</v>
      </c>
      <c r="I631" s="7"/>
      <c r="J631" s="2">
        <v>39616</v>
      </c>
      <c r="K631">
        <v>1.982</v>
      </c>
      <c r="L631" s="67">
        <v>99.504499999999993</v>
      </c>
      <c r="M631" s="92">
        <v>1.5577184951443002E-4</v>
      </c>
      <c r="P631" s="2">
        <v>39647</v>
      </c>
      <c r="Q631">
        <v>968.76</v>
      </c>
      <c r="R631">
        <v>4.3022568706523323E-3</v>
      </c>
      <c r="T631" s="68">
        <v>37673</v>
      </c>
      <c r="U631" s="69">
        <v>1.00098</v>
      </c>
      <c r="V631" s="70">
        <v>9.7999999999998089E-4</v>
      </c>
      <c r="W631" s="70"/>
      <c r="Y631" s="2">
        <v>39647</v>
      </c>
      <c r="Z631">
        <v>24.05</v>
      </c>
    </row>
    <row r="632" spans="2:26" x14ac:dyDescent="0.25">
      <c r="B632" s="2">
        <v>39650</v>
      </c>
      <c r="C632">
        <v>1260</v>
      </c>
      <c r="D632" s="2"/>
      <c r="E632" s="2">
        <v>39617</v>
      </c>
      <c r="F632">
        <v>1.603</v>
      </c>
      <c r="G632" s="67">
        <v>99.866416666666666</v>
      </c>
      <c r="H632" s="92">
        <v>1.6688960336130876E-5</v>
      </c>
      <c r="I632" s="7"/>
      <c r="J632" s="2">
        <v>39617</v>
      </c>
      <c r="K632">
        <v>1.92</v>
      </c>
      <c r="L632" s="67">
        <v>99.52</v>
      </c>
      <c r="M632" s="92">
        <v>2.5120578778015101E-5</v>
      </c>
      <c r="P632" s="2">
        <v>39650</v>
      </c>
      <c r="Q632">
        <v>971.16</v>
      </c>
      <c r="R632">
        <v>2.4773937817414993E-3</v>
      </c>
      <c r="T632" s="68">
        <v>37676</v>
      </c>
      <c r="U632" s="69">
        <v>0.99200999999999995</v>
      </c>
      <c r="V632" s="70">
        <v>-7.9900000000000526E-3</v>
      </c>
      <c r="W632" s="70"/>
      <c r="Y632" s="2">
        <v>39650</v>
      </c>
      <c r="Z632">
        <v>23.05</v>
      </c>
    </row>
    <row r="633" spans="2:26" x14ac:dyDescent="0.25">
      <c r="B633" s="2">
        <v>39651</v>
      </c>
      <c r="C633">
        <v>1277</v>
      </c>
      <c r="D633" s="2"/>
      <c r="E633" s="2">
        <v>39618</v>
      </c>
      <c r="F633">
        <v>1.583</v>
      </c>
      <c r="G633" s="67">
        <v>99.868083333333331</v>
      </c>
      <c r="H633" s="92">
        <v>8.511227727914239E-5</v>
      </c>
      <c r="I633" s="7"/>
      <c r="J633" s="2">
        <v>39618</v>
      </c>
      <c r="K633">
        <v>1.9100000000000001</v>
      </c>
      <c r="L633" s="67">
        <v>99.522499999999994</v>
      </c>
      <c r="M633" s="92">
        <v>1.2811173352766936E-4</v>
      </c>
      <c r="P633" s="2">
        <v>39651</v>
      </c>
      <c r="Q633">
        <v>978.77</v>
      </c>
      <c r="R633">
        <v>7.8359899501627694E-3</v>
      </c>
      <c r="T633" s="68">
        <v>37677</v>
      </c>
      <c r="U633" s="69">
        <v>1.0033799999999999</v>
      </c>
      <c r="V633" s="70">
        <v>3.3799999999999386E-3</v>
      </c>
      <c r="W633" s="70"/>
      <c r="Y633" s="2">
        <v>39651</v>
      </c>
      <c r="Z633">
        <v>21.18</v>
      </c>
    </row>
    <row r="634" spans="2:26" x14ac:dyDescent="0.25">
      <c r="B634" s="2">
        <v>39652</v>
      </c>
      <c r="C634">
        <v>1282.19</v>
      </c>
      <c r="D634" s="2"/>
      <c r="E634" s="2">
        <v>39619</v>
      </c>
      <c r="F634">
        <v>1.4809999999999999</v>
      </c>
      <c r="G634" s="67">
        <v>99.876583333333329</v>
      </c>
      <c r="H634" s="92">
        <v>-1.668726152859179E-5</v>
      </c>
      <c r="I634" s="7"/>
      <c r="J634" s="2">
        <v>39619</v>
      </c>
      <c r="K634">
        <v>1.859</v>
      </c>
      <c r="L634" s="67">
        <v>99.535250000000005</v>
      </c>
      <c r="M634" s="92">
        <v>-7.5350190008149909E-5</v>
      </c>
      <c r="P634" s="2">
        <v>39652</v>
      </c>
      <c r="Q634">
        <v>979.57</v>
      </c>
      <c r="R634">
        <v>8.1735239126667913E-4</v>
      </c>
      <c r="T634" s="68">
        <v>37678</v>
      </c>
      <c r="U634" s="69">
        <v>0.99492999999999998</v>
      </c>
      <c r="V634" s="70">
        <v>-5.0700000000000189E-3</v>
      </c>
      <c r="W634" s="70"/>
      <c r="Y634" s="2">
        <v>39652</v>
      </c>
      <c r="Z634">
        <v>21.31</v>
      </c>
    </row>
    <row r="635" spans="2:26" x14ac:dyDescent="0.25">
      <c r="B635" s="2">
        <v>39653</v>
      </c>
      <c r="C635">
        <v>1252.54</v>
      </c>
      <c r="D635" s="2"/>
      <c r="E635" s="2">
        <v>39622</v>
      </c>
      <c r="F635">
        <v>1.5009999999999999</v>
      </c>
      <c r="G635" s="67">
        <v>99.874916666666664</v>
      </c>
      <c r="H635" s="92">
        <v>1.6687539997839451E-5</v>
      </c>
      <c r="I635" s="7"/>
      <c r="J635" s="2">
        <v>39622</v>
      </c>
      <c r="K635">
        <v>1.889</v>
      </c>
      <c r="L635" s="67">
        <v>99.527749999999997</v>
      </c>
      <c r="M635" s="92">
        <v>1.2559311347848379E-4</v>
      </c>
      <c r="P635" s="2">
        <v>39653</v>
      </c>
      <c r="Q635">
        <v>970.24</v>
      </c>
      <c r="R635">
        <v>-9.5245873189256924E-3</v>
      </c>
      <c r="T635" s="68">
        <v>37679</v>
      </c>
      <c r="U635" s="69">
        <v>1.00604</v>
      </c>
      <c r="V635" s="70">
        <v>6.0400000000000453E-3</v>
      </c>
      <c r="W635" s="70"/>
      <c r="Y635" s="2">
        <v>39653</v>
      </c>
      <c r="Z635">
        <v>23.44</v>
      </c>
    </row>
    <row r="636" spans="2:26" x14ac:dyDescent="0.25">
      <c r="B636" s="2">
        <v>39654</v>
      </c>
      <c r="C636">
        <v>1257.76</v>
      </c>
      <c r="D636" s="2"/>
      <c r="E636" s="2">
        <v>39623</v>
      </c>
      <c r="F636">
        <v>1.4809999999999999</v>
      </c>
      <c r="G636" s="67">
        <v>99.876583333333329</v>
      </c>
      <c r="H636" s="92">
        <v>1.2765755069388263E-4</v>
      </c>
      <c r="I636" s="7"/>
      <c r="J636" s="2">
        <v>39623</v>
      </c>
      <c r="K636">
        <v>1.839</v>
      </c>
      <c r="L636" s="67">
        <v>99.54025</v>
      </c>
      <c r="M636" s="92">
        <v>1.0297342029974565E-4</v>
      </c>
      <c r="P636" s="2">
        <v>39654</v>
      </c>
      <c r="Q636">
        <v>972.82</v>
      </c>
      <c r="R636">
        <v>2.6591358839049839E-3</v>
      </c>
      <c r="T636" s="68">
        <v>37680</v>
      </c>
      <c r="U636" s="69">
        <v>1.0034400000000001</v>
      </c>
      <c r="V636" s="70">
        <v>3.4400000000001096E-3</v>
      </c>
      <c r="W636" s="70"/>
      <c r="Y636" s="2">
        <v>39654</v>
      </c>
      <c r="Z636">
        <v>22.91</v>
      </c>
    </row>
    <row r="637" spans="2:26" x14ac:dyDescent="0.25">
      <c r="B637" s="2">
        <v>39657</v>
      </c>
      <c r="C637">
        <v>1234.3699999999999</v>
      </c>
      <c r="D637" s="2"/>
      <c r="E637" s="2">
        <v>39624</v>
      </c>
      <c r="F637">
        <v>1.3280000000000001</v>
      </c>
      <c r="G637" s="67">
        <v>99.88933333333334</v>
      </c>
      <c r="H637" s="92">
        <v>-5.0889651214136578E-5</v>
      </c>
      <c r="I637" s="7"/>
      <c r="J637" s="2">
        <v>39624</v>
      </c>
      <c r="K637">
        <v>1.798</v>
      </c>
      <c r="L637" s="67">
        <v>99.5505</v>
      </c>
      <c r="M637" s="92">
        <v>2.0592563573251788E-4</v>
      </c>
      <c r="P637" s="2">
        <v>39657</v>
      </c>
      <c r="Q637">
        <v>963.79</v>
      </c>
      <c r="R637">
        <v>-9.2822927160215452E-3</v>
      </c>
      <c r="T637" s="68">
        <v>37683</v>
      </c>
      <c r="U637" s="69">
        <v>0.99929000000000001</v>
      </c>
      <c r="V637" s="70">
        <v>-7.0999999999998842E-4</v>
      </c>
      <c r="W637" s="70"/>
      <c r="Y637" s="2">
        <v>39657</v>
      </c>
      <c r="Z637">
        <v>24.23</v>
      </c>
    </row>
    <row r="638" spans="2:26" x14ac:dyDescent="0.25">
      <c r="B638" s="2">
        <v>39658</v>
      </c>
      <c r="C638">
        <v>1263.2</v>
      </c>
      <c r="D638" s="2"/>
      <c r="E638" s="2">
        <v>39625</v>
      </c>
      <c r="F638">
        <v>1.389</v>
      </c>
      <c r="G638" s="67">
        <v>99.884249999999994</v>
      </c>
      <c r="H638" s="92">
        <v>8.342990344578638E-6</v>
      </c>
      <c r="I638" s="7"/>
      <c r="J638" s="2">
        <v>39625</v>
      </c>
      <c r="K638">
        <v>1.716</v>
      </c>
      <c r="L638" s="67">
        <v>99.570999999999998</v>
      </c>
      <c r="M638" s="92">
        <v>1.305601028411818E-4</v>
      </c>
      <c r="P638" s="2">
        <v>39658</v>
      </c>
      <c r="Q638">
        <v>977.02</v>
      </c>
      <c r="R638">
        <v>1.3727056723975117E-2</v>
      </c>
      <c r="T638" s="68">
        <v>37684</v>
      </c>
      <c r="U638" s="69">
        <v>0.99306000000000005</v>
      </c>
      <c r="V638" s="70">
        <v>-6.9399999999999462E-3</v>
      </c>
      <c r="W638" s="70"/>
      <c r="Y638" s="2">
        <v>39658</v>
      </c>
      <c r="Z638">
        <v>22.03</v>
      </c>
    </row>
    <row r="639" spans="2:26" x14ac:dyDescent="0.25">
      <c r="B639" s="2">
        <v>39659</v>
      </c>
      <c r="C639">
        <v>1284.26</v>
      </c>
      <c r="D639" s="2"/>
      <c r="E639" s="2">
        <v>39626</v>
      </c>
      <c r="F639">
        <v>1.379</v>
      </c>
      <c r="G639" s="67">
        <v>99.885083333333327</v>
      </c>
      <c r="H639" s="92">
        <v>-1.2764668731812812E-4</v>
      </c>
      <c r="I639" s="7"/>
      <c r="J639" s="2">
        <v>39626</v>
      </c>
      <c r="K639">
        <v>1.6640000000000001</v>
      </c>
      <c r="L639" s="67">
        <v>99.584000000000003</v>
      </c>
      <c r="M639" s="92">
        <v>-1.8075192802058382E-4</v>
      </c>
      <c r="P639" s="2">
        <v>39659</v>
      </c>
      <c r="Q639">
        <v>983.52</v>
      </c>
      <c r="R639">
        <v>6.6528832572516627E-3</v>
      </c>
      <c r="T639" s="68">
        <v>37685</v>
      </c>
      <c r="U639" s="69">
        <v>1.0046299999999999</v>
      </c>
      <c r="V639" s="70">
        <v>4.629999999999912E-3</v>
      </c>
      <c r="W639" s="70"/>
      <c r="Y639" s="2">
        <v>39659</v>
      </c>
      <c r="Z639">
        <v>21.21</v>
      </c>
    </row>
    <row r="640" spans="2:26" x14ac:dyDescent="0.25">
      <c r="B640" s="2">
        <v>39660</v>
      </c>
      <c r="C640">
        <v>1267.3800000000001</v>
      </c>
      <c r="D640" s="2"/>
      <c r="E640" s="2">
        <v>39629</v>
      </c>
      <c r="F640">
        <v>1.532</v>
      </c>
      <c r="G640" s="67">
        <v>99.87233333333333</v>
      </c>
      <c r="H640" s="92">
        <v>-1.8690528241049886E-4</v>
      </c>
      <c r="I640" s="7"/>
      <c r="J640" s="2">
        <v>39629</v>
      </c>
      <c r="K640">
        <v>1.736</v>
      </c>
      <c r="L640" s="67">
        <v>99.566000000000003</v>
      </c>
      <c r="M640" s="92">
        <v>-3.3394934013630806E-4</v>
      </c>
      <c r="P640" s="2">
        <v>39660</v>
      </c>
      <c r="Q640">
        <v>979.41</v>
      </c>
      <c r="R640">
        <v>-4.1788677403611363E-3</v>
      </c>
      <c r="T640" s="68">
        <v>37686</v>
      </c>
      <c r="U640" s="69">
        <v>0.99709000000000003</v>
      </c>
      <c r="V640" s="70">
        <v>-2.9099999999999682E-3</v>
      </c>
      <c r="W640" s="70"/>
      <c r="Y640" s="2">
        <v>39660</v>
      </c>
      <c r="Z640">
        <v>22.94</v>
      </c>
    </row>
    <row r="641" spans="2:26" x14ac:dyDescent="0.25">
      <c r="B641" s="2">
        <v>39661</v>
      </c>
      <c r="C641">
        <v>1260.31</v>
      </c>
      <c r="D641" s="2"/>
      <c r="E641" s="2">
        <v>39630</v>
      </c>
      <c r="F641">
        <v>1.756</v>
      </c>
      <c r="G641" s="67">
        <v>99.853666666666669</v>
      </c>
      <c r="H641" s="92">
        <v>-9.347011126281668E-5</v>
      </c>
      <c r="I641" s="7"/>
      <c r="J641" s="2">
        <v>39630</v>
      </c>
      <c r="K641">
        <v>1.869</v>
      </c>
      <c r="L641" s="67">
        <v>99.532749999999993</v>
      </c>
      <c r="M641" s="92">
        <v>1.28098540430166E-4</v>
      </c>
      <c r="P641" s="2">
        <v>39661</v>
      </c>
      <c r="Q641">
        <v>978.15</v>
      </c>
      <c r="R641">
        <v>-1.2864888044843426E-3</v>
      </c>
      <c r="T641" s="68">
        <v>37687</v>
      </c>
      <c r="U641" s="69">
        <v>1.0038499999999999</v>
      </c>
      <c r="V641" s="70">
        <v>3.8499999999999091E-3</v>
      </c>
      <c r="W641" s="70"/>
      <c r="Y641" s="2">
        <v>39661</v>
      </c>
      <c r="Z641">
        <v>22.57</v>
      </c>
    </row>
    <row r="642" spans="2:26" x14ac:dyDescent="0.25">
      <c r="B642" s="2">
        <v>39664</v>
      </c>
      <c r="C642">
        <v>1249.01</v>
      </c>
      <c r="D642" s="2"/>
      <c r="E642" s="2">
        <v>39631</v>
      </c>
      <c r="F642">
        <v>1.8679999999999999</v>
      </c>
      <c r="G642" s="67">
        <v>99.844333333333338</v>
      </c>
      <c r="H642" s="92">
        <v>8.346325780506092E-6</v>
      </c>
      <c r="I642" s="7"/>
      <c r="J642" s="2">
        <v>39631</v>
      </c>
      <c r="K642">
        <v>1.8180000000000001</v>
      </c>
      <c r="L642" s="67">
        <v>99.545500000000004</v>
      </c>
      <c r="M642" s="92">
        <v>-7.5342431350544636E-5</v>
      </c>
      <c r="P642" s="2">
        <v>39664</v>
      </c>
      <c r="Q642">
        <v>974.38</v>
      </c>
      <c r="R642">
        <v>-3.8542145887644486E-3</v>
      </c>
      <c r="T642" s="68">
        <v>37690</v>
      </c>
      <c r="U642" s="69">
        <v>0.99031999999999998</v>
      </c>
      <c r="V642" s="70">
        <v>-9.6800000000000219E-3</v>
      </c>
      <c r="W642" s="70"/>
      <c r="Y642" s="2">
        <v>39664</v>
      </c>
      <c r="Z642">
        <v>23.49</v>
      </c>
    </row>
    <row r="643" spans="2:26" x14ac:dyDescent="0.25">
      <c r="B643" s="2">
        <v>39665</v>
      </c>
      <c r="C643">
        <v>1284.8800000000001</v>
      </c>
      <c r="D643" s="2"/>
      <c r="E643" s="2">
        <v>39632</v>
      </c>
      <c r="F643">
        <v>1.8580000000000001</v>
      </c>
      <c r="G643" s="67">
        <v>99.845166666666671</v>
      </c>
      <c r="H643" s="92">
        <v>0</v>
      </c>
      <c r="I643" s="7"/>
      <c r="J643" s="2">
        <v>39632</v>
      </c>
      <c r="K643">
        <v>1.8479999999999999</v>
      </c>
      <c r="L643" s="67">
        <v>99.537999999999997</v>
      </c>
      <c r="M643" s="92">
        <v>2.5116036086680893E-5</v>
      </c>
      <c r="P643" s="2">
        <v>39665</v>
      </c>
      <c r="Q643">
        <v>986.74</v>
      </c>
      <c r="R643">
        <v>1.2684989429175397E-2</v>
      </c>
      <c r="T643" s="68">
        <v>37691</v>
      </c>
      <c r="U643" s="69">
        <v>0.99695</v>
      </c>
      <c r="V643" s="70">
        <v>-3.0499999999999972E-3</v>
      </c>
      <c r="W643" s="70"/>
      <c r="Y643" s="2">
        <v>39665</v>
      </c>
      <c r="Z643">
        <v>21.14</v>
      </c>
    </row>
    <row r="644" spans="2:26" x14ac:dyDescent="0.25">
      <c r="B644" s="2">
        <v>39666</v>
      </c>
      <c r="C644">
        <v>1289.19</v>
      </c>
      <c r="D644" s="2"/>
      <c r="E644" s="2">
        <v>39633</v>
      </c>
      <c r="F644">
        <v>1.8580000000000001</v>
      </c>
      <c r="G644" s="67">
        <v>99.845166666666671</v>
      </c>
      <c r="H644" s="92">
        <v>4.2565906211544657E-5</v>
      </c>
      <c r="I644" s="7"/>
      <c r="J644" s="2">
        <v>39633</v>
      </c>
      <c r="K644">
        <v>1.8380000000000001</v>
      </c>
      <c r="L644" s="67">
        <v>99.540499999999994</v>
      </c>
      <c r="M644" s="92">
        <v>5.2742351103418628E-5</v>
      </c>
      <c r="P644" s="2">
        <v>39666</v>
      </c>
      <c r="Q644">
        <v>989.08</v>
      </c>
      <c r="R644">
        <v>2.3714453655472312E-3</v>
      </c>
      <c r="T644" s="68">
        <v>37692</v>
      </c>
      <c r="U644" s="69">
        <v>1.00248</v>
      </c>
      <c r="V644" s="70">
        <v>2.4800000000000377E-3</v>
      </c>
      <c r="W644" s="70"/>
      <c r="Y644" s="2">
        <v>39666</v>
      </c>
      <c r="Z644">
        <v>20.23</v>
      </c>
    </row>
    <row r="645" spans="2:26" x14ac:dyDescent="0.25">
      <c r="B645" s="2">
        <v>39667</v>
      </c>
      <c r="C645">
        <v>1266.07</v>
      </c>
      <c r="D645" s="2"/>
      <c r="E645" s="2">
        <v>39636</v>
      </c>
      <c r="F645">
        <v>1.8069999999999999</v>
      </c>
      <c r="G645" s="67">
        <v>99.84941666666667</v>
      </c>
      <c r="H645" s="92">
        <v>0</v>
      </c>
      <c r="I645" s="7"/>
      <c r="J645" s="2">
        <v>39636</v>
      </c>
      <c r="K645">
        <v>1.8169999999999999</v>
      </c>
      <c r="L645" s="67">
        <v>99.545749999999998</v>
      </c>
      <c r="M645" s="92">
        <v>-1.0547913898883987E-4</v>
      </c>
      <c r="P645" s="2">
        <v>39667</v>
      </c>
      <c r="Q645">
        <v>985.02</v>
      </c>
      <c r="R645">
        <v>-4.1048246855664994E-3</v>
      </c>
      <c r="T645" s="68">
        <v>37693</v>
      </c>
      <c r="U645" s="69">
        <v>1.0124</v>
      </c>
      <c r="V645" s="70">
        <v>1.2399999999999967E-2</v>
      </c>
      <c r="W645" s="70"/>
      <c r="Y645" s="2">
        <v>39667</v>
      </c>
      <c r="Z645">
        <v>21.15</v>
      </c>
    </row>
    <row r="646" spans="2:26" x14ac:dyDescent="0.25">
      <c r="B646" s="2">
        <v>39668</v>
      </c>
      <c r="C646">
        <v>1296.32</v>
      </c>
      <c r="D646" s="2"/>
      <c r="E646" s="2">
        <v>39637</v>
      </c>
      <c r="F646">
        <v>1.8069999999999999</v>
      </c>
      <c r="G646" s="67">
        <v>99.84941666666667</v>
      </c>
      <c r="H646" s="92">
        <v>3.4218193563084753E-5</v>
      </c>
      <c r="I646" s="7"/>
      <c r="J646" s="2">
        <v>39637</v>
      </c>
      <c r="K646">
        <v>1.859</v>
      </c>
      <c r="L646" s="67">
        <v>99.535250000000005</v>
      </c>
      <c r="M646" s="92">
        <v>1.5321205301632723E-4</v>
      </c>
      <c r="P646" s="2">
        <v>39668</v>
      </c>
      <c r="Q646">
        <v>990.69</v>
      </c>
      <c r="R646">
        <v>5.7562282999330527E-3</v>
      </c>
      <c r="T646" s="68">
        <v>37694</v>
      </c>
      <c r="U646" s="69">
        <v>1.00159</v>
      </c>
      <c r="V646" s="70">
        <v>1.5899999999999803E-3</v>
      </c>
      <c r="W646" s="70"/>
      <c r="Y646" s="2">
        <v>39668</v>
      </c>
      <c r="Z646">
        <v>20.66</v>
      </c>
    </row>
    <row r="647" spans="2:26" x14ac:dyDescent="0.25">
      <c r="B647" s="2">
        <v>39671</v>
      </c>
      <c r="C647">
        <v>1305.32</v>
      </c>
      <c r="D647" s="2"/>
      <c r="E647" s="2">
        <v>39638</v>
      </c>
      <c r="F647">
        <v>1.766</v>
      </c>
      <c r="G647" s="67">
        <v>99.852833333333336</v>
      </c>
      <c r="H647" s="92">
        <v>2.4619565126671183E-4</v>
      </c>
      <c r="I647" s="7"/>
      <c r="J647" s="2">
        <v>39638</v>
      </c>
      <c r="K647">
        <v>1.798</v>
      </c>
      <c r="L647" s="67">
        <v>99.5505</v>
      </c>
      <c r="M647" s="92">
        <v>3.3400133600536286E-4</v>
      </c>
      <c r="P647" s="2">
        <v>39671</v>
      </c>
      <c r="Q647">
        <v>992.14</v>
      </c>
      <c r="R647">
        <v>1.4636263614247191E-3</v>
      </c>
      <c r="T647" s="68">
        <v>37697</v>
      </c>
      <c r="U647" s="69">
        <v>1.00559</v>
      </c>
      <c r="V647" s="70">
        <v>5.5899999999999839E-3</v>
      </c>
      <c r="W647" s="70"/>
      <c r="Y647" s="2">
        <v>39671</v>
      </c>
      <c r="Z647">
        <v>20.12</v>
      </c>
    </row>
    <row r="648" spans="2:26" x14ac:dyDescent="0.25">
      <c r="B648" s="2">
        <v>39672</v>
      </c>
      <c r="C648">
        <v>1289.5899999999999</v>
      </c>
      <c r="D648" s="2"/>
      <c r="E648" s="2">
        <v>39639</v>
      </c>
      <c r="F648">
        <v>1.4710000000000001</v>
      </c>
      <c r="G648" s="67">
        <v>99.877416666666662</v>
      </c>
      <c r="H648" s="92">
        <v>1.1096936327770202E-4</v>
      </c>
      <c r="I648" s="7"/>
      <c r="J648" s="2">
        <v>39639</v>
      </c>
      <c r="K648">
        <v>1.665</v>
      </c>
      <c r="L648" s="67">
        <v>99.583749999999995</v>
      </c>
      <c r="M648" s="92">
        <v>2.058568792600024E-4</v>
      </c>
      <c r="P648" s="2">
        <v>39672</v>
      </c>
      <c r="Q648">
        <v>991.79</v>
      </c>
      <c r="R648">
        <v>-3.5277279416212615E-4</v>
      </c>
      <c r="T648" s="68">
        <v>37698</v>
      </c>
      <c r="U648" s="69">
        <v>1.0034700000000001</v>
      </c>
      <c r="V648" s="70">
        <v>3.4700000000000841E-3</v>
      </c>
      <c r="W648" s="70"/>
      <c r="Y648" s="2">
        <v>39672</v>
      </c>
      <c r="Z648">
        <v>21.17</v>
      </c>
    </row>
    <row r="649" spans="2:26" x14ac:dyDescent="0.25">
      <c r="B649" s="2">
        <v>39673</v>
      </c>
      <c r="C649">
        <v>1285.83</v>
      </c>
      <c r="D649" s="2"/>
      <c r="E649" s="2">
        <v>39640</v>
      </c>
      <c r="F649">
        <v>1.3380000000000001</v>
      </c>
      <c r="G649" s="67">
        <v>99.888499999999993</v>
      </c>
      <c r="H649" s="92">
        <v>-3.4204805024251606E-5</v>
      </c>
      <c r="I649" s="7"/>
      <c r="J649" s="2">
        <v>39640</v>
      </c>
      <c r="K649">
        <v>1.583</v>
      </c>
      <c r="L649" s="67">
        <v>99.604249999999993</v>
      </c>
      <c r="M649" s="92">
        <v>3.0872176639062943E-4</v>
      </c>
      <c r="P649" s="2">
        <v>39673</v>
      </c>
      <c r="Q649">
        <v>992</v>
      </c>
      <c r="R649">
        <v>2.1173837203436463E-4</v>
      </c>
      <c r="T649" s="68">
        <v>37699</v>
      </c>
      <c r="U649" s="69">
        <v>1.0041199999999999</v>
      </c>
      <c r="V649" s="70">
        <v>4.1199999999999015E-3</v>
      </c>
      <c r="W649" s="70"/>
      <c r="Y649" s="2">
        <v>39673</v>
      </c>
      <c r="Z649">
        <v>21.55</v>
      </c>
    </row>
    <row r="650" spans="2:26" x14ac:dyDescent="0.25">
      <c r="B650" s="2">
        <v>39674</v>
      </c>
      <c r="C650">
        <v>1292.93</v>
      </c>
      <c r="D650" s="2"/>
      <c r="E650" s="2">
        <v>39643</v>
      </c>
      <c r="F650">
        <v>1.379</v>
      </c>
      <c r="G650" s="67">
        <v>99.885083333333327</v>
      </c>
      <c r="H650" s="92">
        <v>8.5097791545640789E-5</v>
      </c>
      <c r="I650" s="7"/>
      <c r="J650" s="2">
        <v>39643</v>
      </c>
      <c r="K650">
        <v>1.46</v>
      </c>
      <c r="L650" s="67">
        <v>99.635000000000005</v>
      </c>
      <c r="M650" s="92">
        <v>3.0611732824792348E-4</v>
      </c>
      <c r="P650" s="2">
        <v>39674</v>
      </c>
      <c r="Q650">
        <v>993.04</v>
      </c>
      <c r="R650">
        <v>1.0483870967741282E-3</v>
      </c>
      <c r="T650" s="68">
        <v>37700</v>
      </c>
      <c r="U650" s="69">
        <v>1.0030699999999999</v>
      </c>
      <c r="V650" s="70">
        <v>3.0699999999999061E-3</v>
      </c>
      <c r="W650" s="70"/>
      <c r="Y650" s="2">
        <v>39674</v>
      </c>
      <c r="Z650">
        <v>20.34</v>
      </c>
    </row>
    <row r="651" spans="2:26" x14ac:dyDescent="0.25">
      <c r="B651" s="2">
        <v>39675</v>
      </c>
      <c r="C651">
        <v>1298.2</v>
      </c>
      <c r="D651" s="2"/>
      <c r="E651" s="2">
        <v>39644</v>
      </c>
      <c r="F651">
        <v>1.2770000000000001</v>
      </c>
      <c r="G651" s="67">
        <v>99.893583333333339</v>
      </c>
      <c r="H651" s="92">
        <v>8.5090550527411324E-5</v>
      </c>
      <c r="I651" s="7"/>
      <c r="J651" s="2">
        <v>39644</v>
      </c>
      <c r="K651">
        <v>1.3380000000000001</v>
      </c>
      <c r="L651" s="67">
        <v>99.665499999999994</v>
      </c>
      <c r="M651" s="92">
        <v>-5.0167811328827305E-5</v>
      </c>
      <c r="P651" s="2">
        <v>39675</v>
      </c>
      <c r="Q651">
        <v>993.08</v>
      </c>
      <c r="R651">
        <v>4.0280351244703638E-5</v>
      </c>
      <c r="T651" s="68">
        <v>37701</v>
      </c>
      <c r="U651" s="69">
        <v>1.0038499999999999</v>
      </c>
      <c r="V651" s="70">
        <v>3.8499999999999091E-3</v>
      </c>
      <c r="W651" s="70"/>
      <c r="Y651" s="2">
        <v>39675</v>
      </c>
      <c r="Z651">
        <v>19.579999999999998</v>
      </c>
    </row>
    <row r="652" spans="2:26" x14ac:dyDescent="0.25">
      <c r="B652" s="2">
        <v>39678</v>
      </c>
      <c r="C652">
        <v>1278.5999999999999</v>
      </c>
      <c r="D652" s="2"/>
      <c r="E652" s="2">
        <v>39645</v>
      </c>
      <c r="F652">
        <v>1.175</v>
      </c>
      <c r="G652" s="67">
        <v>99.902083333333337</v>
      </c>
      <c r="H652" s="92">
        <v>-9.3424811794862173E-5</v>
      </c>
      <c r="I652" s="7"/>
      <c r="J652" s="2">
        <v>39645</v>
      </c>
      <c r="K652">
        <v>1.3580000000000001</v>
      </c>
      <c r="L652" s="67">
        <v>99.660499999999999</v>
      </c>
      <c r="M652" s="92">
        <v>-1.0284917294212104E-4</v>
      </c>
      <c r="P652" s="2">
        <v>39678</v>
      </c>
      <c r="Q652">
        <v>986.21</v>
      </c>
      <c r="R652">
        <v>-6.9178716719699995E-3</v>
      </c>
      <c r="T652" s="68">
        <v>37704</v>
      </c>
      <c r="U652" s="69">
        <v>0.98094999999999999</v>
      </c>
      <c r="V652" s="70">
        <v>-1.9050000000000011E-2</v>
      </c>
      <c r="W652" s="70"/>
      <c r="Y652" s="2">
        <v>39678</v>
      </c>
      <c r="Z652">
        <v>20.98</v>
      </c>
    </row>
    <row r="653" spans="2:26" x14ac:dyDescent="0.25">
      <c r="B653" s="2">
        <v>39679</v>
      </c>
      <c r="C653">
        <v>1266.69</v>
      </c>
      <c r="D653" s="2"/>
      <c r="E653" s="2">
        <v>39646</v>
      </c>
      <c r="F653">
        <v>1.2869999999999999</v>
      </c>
      <c r="G653" s="67">
        <v>99.892750000000007</v>
      </c>
      <c r="H653" s="92">
        <v>1.6684560858237774E-5</v>
      </c>
      <c r="I653" s="7"/>
      <c r="J653" s="2">
        <v>39646</v>
      </c>
      <c r="K653">
        <v>1.399</v>
      </c>
      <c r="L653" s="67">
        <v>99.65025</v>
      </c>
      <c r="M653" s="92">
        <v>-1.5303524075449548E-4</v>
      </c>
      <c r="P653" s="2">
        <v>39679</v>
      </c>
      <c r="Q653">
        <v>980.54</v>
      </c>
      <c r="R653">
        <v>-5.7492826071526837E-3</v>
      </c>
      <c r="T653" s="68">
        <v>37705</v>
      </c>
      <c r="U653" s="69">
        <v>1.0055000000000001</v>
      </c>
      <c r="V653" s="70">
        <v>5.5000000000000604E-3</v>
      </c>
      <c r="W653" s="70"/>
      <c r="Y653" s="2">
        <v>39679</v>
      </c>
      <c r="Z653">
        <v>21.28</v>
      </c>
    </row>
    <row r="654" spans="2:26" x14ac:dyDescent="0.25">
      <c r="B654" s="2">
        <v>39680</v>
      </c>
      <c r="C654">
        <v>1274.54</v>
      </c>
      <c r="D654" s="2"/>
      <c r="E654" s="2">
        <v>39647</v>
      </c>
      <c r="F654">
        <v>1.2669999999999999</v>
      </c>
      <c r="G654" s="67">
        <v>99.894416666666672</v>
      </c>
      <c r="H654" s="92">
        <v>-3.3368564976599124E-5</v>
      </c>
      <c r="I654" s="7"/>
      <c r="J654" s="2">
        <v>39647</v>
      </c>
      <c r="K654">
        <v>1.46</v>
      </c>
      <c r="L654" s="67">
        <v>99.635000000000005</v>
      </c>
      <c r="M654" s="92">
        <v>7.7783911276219087E-5</v>
      </c>
      <c r="P654" s="2">
        <v>39680</v>
      </c>
      <c r="Q654">
        <v>985.26</v>
      </c>
      <c r="R654">
        <v>4.8136740979460857E-3</v>
      </c>
      <c r="T654" s="68">
        <v>37706</v>
      </c>
      <c r="U654" s="69">
        <v>1.0000899999999999</v>
      </c>
      <c r="V654" s="70">
        <v>8.9999999999923475E-5</v>
      </c>
      <c r="W654" s="70"/>
      <c r="Y654" s="2">
        <v>39680</v>
      </c>
      <c r="Z654">
        <v>20.420000000000002</v>
      </c>
    </row>
    <row r="655" spans="2:26" x14ac:dyDescent="0.25">
      <c r="B655" s="2">
        <v>39681</v>
      </c>
      <c r="C655">
        <v>1277.72</v>
      </c>
      <c r="D655" s="2"/>
      <c r="E655" s="2">
        <v>39650</v>
      </c>
      <c r="F655">
        <v>1.3069999999999999</v>
      </c>
      <c r="G655" s="67">
        <v>99.891083333333327</v>
      </c>
      <c r="H655" s="92">
        <v>-8.5092680110698815E-5</v>
      </c>
      <c r="I655" s="7"/>
      <c r="J655" s="2">
        <v>39650</v>
      </c>
      <c r="K655">
        <v>1.429</v>
      </c>
      <c r="L655" s="67">
        <v>99.642750000000007</v>
      </c>
      <c r="M655" s="92">
        <v>-2.8351284965544288E-4</v>
      </c>
      <c r="P655" s="2">
        <v>39681</v>
      </c>
      <c r="Q655">
        <v>987.66</v>
      </c>
      <c r="R655">
        <v>2.4359052432860739E-3</v>
      </c>
      <c r="T655" s="68">
        <v>37707</v>
      </c>
      <c r="U655" s="69">
        <v>0.99997000000000003</v>
      </c>
      <c r="V655" s="70">
        <v>-2.9999999999974492E-5</v>
      </c>
      <c r="W655" s="70"/>
      <c r="Y655" s="2">
        <v>39681</v>
      </c>
      <c r="Z655">
        <v>19.82</v>
      </c>
    </row>
    <row r="656" spans="2:26" x14ac:dyDescent="0.25">
      <c r="B656" s="2">
        <v>39682</v>
      </c>
      <c r="C656">
        <v>1292.2</v>
      </c>
      <c r="D656" s="2"/>
      <c r="E656" s="2">
        <v>39651</v>
      </c>
      <c r="F656">
        <v>1.409</v>
      </c>
      <c r="G656" s="67">
        <v>99.882583333333329</v>
      </c>
      <c r="H656" s="92">
        <v>-6.8413662375199635E-5</v>
      </c>
      <c r="I656" s="7"/>
      <c r="J656" s="2">
        <v>39651</v>
      </c>
      <c r="K656">
        <v>1.542</v>
      </c>
      <c r="L656" s="67">
        <v>99.614500000000007</v>
      </c>
      <c r="M656" s="92">
        <v>-2.5096747963471167E-5</v>
      </c>
      <c r="P656" s="2">
        <v>39682</v>
      </c>
      <c r="Q656">
        <v>995.24</v>
      </c>
      <c r="R656">
        <v>7.6747058704413895E-3</v>
      </c>
      <c r="T656" s="68">
        <v>37708</v>
      </c>
      <c r="U656" s="69">
        <v>0.99851999999999996</v>
      </c>
      <c r="V656" s="70">
        <v>-1.4800000000000368E-3</v>
      </c>
      <c r="W656" s="70"/>
      <c r="Y656" s="2">
        <v>39682</v>
      </c>
      <c r="Z656">
        <v>18.809999999999999</v>
      </c>
    </row>
    <row r="657" spans="2:26" x14ac:dyDescent="0.25">
      <c r="B657" s="2">
        <v>39685</v>
      </c>
      <c r="C657">
        <v>1266.8399999999999</v>
      </c>
      <c r="D657" s="2"/>
      <c r="E657" s="2">
        <v>39652</v>
      </c>
      <c r="F657">
        <v>1.4910000000000001</v>
      </c>
      <c r="G657" s="67">
        <v>99.875749999999996</v>
      </c>
      <c r="H657" s="92">
        <v>-1.7021148777351947E-4</v>
      </c>
      <c r="I657" s="7"/>
      <c r="J657" s="2">
        <v>39652</v>
      </c>
      <c r="K657">
        <v>1.552</v>
      </c>
      <c r="L657" s="67">
        <v>99.611999999999995</v>
      </c>
      <c r="M657" s="92">
        <v>-2.3089587599878225E-4</v>
      </c>
      <c r="P657" s="2">
        <v>39685</v>
      </c>
      <c r="Q657">
        <v>983.59</v>
      </c>
      <c r="R657">
        <v>-1.170571922350383E-2</v>
      </c>
      <c r="T657" s="68">
        <v>37711</v>
      </c>
      <c r="U657" s="69">
        <v>0.99295999999999995</v>
      </c>
      <c r="V657" s="70">
        <v>-7.0400000000000462E-3</v>
      </c>
      <c r="W657" s="70"/>
      <c r="Y657" s="2">
        <v>39685</v>
      </c>
      <c r="Z657">
        <v>20.97</v>
      </c>
    </row>
    <row r="658" spans="2:26" x14ac:dyDescent="0.25">
      <c r="B658" s="2">
        <v>39686</v>
      </c>
      <c r="C658">
        <v>1271.51</v>
      </c>
      <c r="D658" s="2"/>
      <c r="E658" s="2">
        <v>39653</v>
      </c>
      <c r="F658">
        <v>1.6949999999999998</v>
      </c>
      <c r="G658" s="67">
        <v>99.858750000000001</v>
      </c>
      <c r="H658" s="92">
        <v>-2.5035362449465914E-5</v>
      </c>
      <c r="I658" s="7"/>
      <c r="J658" s="2">
        <v>39653</v>
      </c>
      <c r="K658">
        <v>1.6440000000000001</v>
      </c>
      <c r="L658" s="67">
        <v>99.588999999999999</v>
      </c>
      <c r="M658" s="92">
        <v>-2.0584602717166334E-4</v>
      </c>
      <c r="P658" s="2">
        <v>39686</v>
      </c>
      <c r="Q658">
        <v>986.74</v>
      </c>
      <c r="R658">
        <v>3.2025539096574018E-3</v>
      </c>
      <c r="T658" s="68">
        <v>37712</v>
      </c>
      <c r="U658" s="69">
        <v>1.00508</v>
      </c>
      <c r="V658" s="70">
        <v>5.0799999999999734E-3</v>
      </c>
      <c r="W658" s="70"/>
      <c r="Y658" s="2">
        <v>39686</v>
      </c>
      <c r="Z658">
        <v>20.49</v>
      </c>
    </row>
    <row r="659" spans="2:26" x14ac:dyDescent="0.25">
      <c r="B659" s="2">
        <v>39687</v>
      </c>
      <c r="C659">
        <v>1281.6600000000001</v>
      </c>
      <c r="D659" s="2"/>
      <c r="E659" s="2">
        <v>39654</v>
      </c>
      <c r="F659">
        <v>1.7250000000000001</v>
      </c>
      <c r="G659" s="67">
        <v>99.856250000000003</v>
      </c>
      <c r="H659" s="92">
        <v>4.2561181698763662E-5</v>
      </c>
      <c r="I659" s="7"/>
      <c r="J659" s="2">
        <v>39654</v>
      </c>
      <c r="K659">
        <v>1.726</v>
      </c>
      <c r="L659" s="67">
        <v>99.5685</v>
      </c>
      <c r="M659" s="92">
        <v>7.783586174348045E-5</v>
      </c>
      <c r="P659" s="2">
        <v>39687</v>
      </c>
      <c r="Q659">
        <v>992.28</v>
      </c>
      <c r="R659">
        <v>5.6144475748423073E-3</v>
      </c>
      <c r="T659" s="68">
        <v>37713</v>
      </c>
      <c r="U659" s="69">
        <v>1.0082599999999999</v>
      </c>
      <c r="V659" s="70">
        <v>8.2599999999999341E-3</v>
      </c>
      <c r="W659" s="70"/>
      <c r="Y659" s="2">
        <v>39687</v>
      </c>
      <c r="Z659">
        <v>19.760000000000002</v>
      </c>
    </row>
    <row r="660" spans="2:26" x14ac:dyDescent="0.25">
      <c r="B660" s="2">
        <v>39688</v>
      </c>
      <c r="C660">
        <v>1300.68</v>
      </c>
      <c r="D660" s="2"/>
      <c r="E660" s="2">
        <v>39657</v>
      </c>
      <c r="F660">
        <v>1.6739999999999999</v>
      </c>
      <c r="G660" s="67">
        <v>99.860500000000002</v>
      </c>
      <c r="H660" s="92">
        <v>-8.3449745728048086E-6</v>
      </c>
      <c r="I660" s="7"/>
      <c r="J660" s="2">
        <v>39657</v>
      </c>
      <c r="K660">
        <v>1.6949999999999998</v>
      </c>
      <c r="L660" s="67">
        <v>99.576250000000002</v>
      </c>
      <c r="M660" s="92">
        <v>-5.272341547313264E-5</v>
      </c>
      <c r="P660" s="2">
        <v>39688</v>
      </c>
      <c r="Q660">
        <v>1000.05</v>
      </c>
      <c r="R660">
        <v>7.8304510823556939E-3</v>
      </c>
      <c r="T660" s="68">
        <v>37714</v>
      </c>
      <c r="U660" s="69">
        <v>0.99938000000000005</v>
      </c>
      <c r="V660" s="70">
        <v>-6.1999999999995392E-4</v>
      </c>
      <c r="W660" s="70"/>
      <c r="Y660" s="2">
        <v>39688</v>
      </c>
      <c r="Z660">
        <v>19.43</v>
      </c>
    </row>
    <row r="661" spans="2:26" x14ac:dyDescent="0.25">
      <c r="B661" s="2">
        <v>39689</v>
      </c>
      <c r="C661">
        <v>1282.83</v>
      </c>
      <c r="D661" s="2"/>
      <c r="E661" s="2">
        <v>39658</v>
      </c>
      <c r="F661">
        <v>1.6840000000000002</v>
      </c>
      <c r="G661" s="67">
        <v>99.859666666666669</v>
      </c>
      <c r="H661" s="92">
        <v>5.090476969349389E-5</v>
      </c>
      <c r="I661" s="7"/>
      <c r="J661" s="2">
        <v>39658</v>
      </c>
      <c r="K661">
        <v>1.716</v>
      </c>
      <c r="L661" s="67">
        <v>99.570999999999998</v>
      </c>
      <c r="M661" s="92">
        <v>7.7833907462965257E-5</v>
      </c>
      <c r="P661" s="2">
        <v>39689</v>
      </c>
      <c r="Q661">
        <v>993.16</v>
      </c>
      <c r="R661">
        <v>-6.8896555172240914E-3</v>
      </c>
      <c r="T661" s="68">
        <v>37715</v>
      </c>
      <c r="U661" s="69">
        <v>1.00118</v>
      </c>
      <c r="V661" s="70">
        <v>1.1799999999999589E-3</v>
      </c>
      <c r="W661" s="70"/>
      <c r="Y661" s="2">
        <v>39689</v>
      </c>
      <c r="Z661">
        <v>20.65</v>
      </c>
    </row>
    <row r="662" spans="2:26" x14ac:dyDescent="0.25">
      <c r="B662" s="2">
        <v>39693</v>
      </c>
      <c r="C662">
        <v>1277.58</v>
      </c>
      <c r="D662" s="2"/>
      <c r="E662" s="2">
        <v>39659</v>
      </c>
      <c r="F662">
        <v>1.623</v>
      </c>
      <c r="G662" s="67">
        <v>99.864750000000001</v>
      </c>
      <c r="H662" s="92">
        <v>8.4280656254209774E-5</v>
      </c>
      <c r="I662" s="7"/>
      <c r="J662" s="2">
        <v>39659</v>
      </c>
      <c r="K662">
        <v>1.6850000000000001</v>
      </c>
      <c r="L662" s="67">
        <v>99.578749999999999</v>
      </c>
      <c r="M662" s="92">
        <v>5.0211516011255952E-5</v>
      </c>
      <c r="P662" s="2">
        <v>39693</v>
      </c>
      <c r="Q662">
        <v>991.17</v>
      </c>
      <c r="R662">
        <v>-2.0037053445567388E-3</v>
      </c>
      <c r="T662" s="68">
        <v>37718</v>
      </c>
      <c r="U662" s="69">
        <v>1.0019</v>
      </c>
      <c r="V662" s="70">
        <v>1.9000000000000128E-3</v>
      </c>
      <c r="W662" s="70"/>
      <c r="Y662" s="2">
        <v>39693</v>
      </c>
      <c r="Z662">
        <v>21.99</v>
      </c>
    </row>
    <row r="663" spans="2:26" x14ac:dyDescent="0.25">
      <c r="B663" s="2">
        <v>39694</v>
      </c>
      <c r="C663">
        <v>1274.98</v>
      </c>
      <c r="D663" s="2"/>
      <c r="E663" s="2">
        <v>39660</v>
      </c>
      <c r="F663">
        <v>1.522</v>
      </c>
      <c r="G663" s="67">
        <v>99.873166666666663</v>
      </c>
      <c r="H663" s="92">
        <v>9.1783078204343838E-6</v>
      </c>
      <c r="I663" s="7"/>
      <c r="J663" s="2">
        <v>39660</v>
      </c>
      <c r="K663">
        <v>1.665</v>
      </c>
      <c r="L663" s="67">
        <v>99.583749999999995</v>
      </c>
      <c r="M663" s="92">
        <v>2.5104497471950538E-6</v>
      </c>
      <c r="P663" s="2">
        <v>39694</v>
      </c>
      <c r="Q663">
        <v>991.3</v>
      </c>
      <c r="R663">
        <v>1.3115812625486001E-4</v>
      </c>
      <c r="T663" s="68">
        <v>37719</v>
      </c>
      <c r="U663" s="69">
        <v>1.0002899999999999</v>
      </c>
      <c r="V663" s="70">
        <v>2.8999999999990145E-4</v>
      </c>
      <c r="W663" s="70"/>
      <c r="Y663" s="2">
        <v>39694</v>
      </c>
      <c r="Z663">
        <v>21.43</v>
      </c>
    </row>
    <row r="664" spans="2:26" x14ac:dyDescent="0.25">
      <c r="B664" s="2">
        <v>39695</v>
      </c>
      <c r="C664">
        <v>1236.83</v>
      </c>
      <c r="D664" s="2"/>
      <c r="E664" s="2">
        <v>39661</v>
      </c>
      <c r="F664">
        <v>1.5110000000000001</v>
      </c>
      <c r="G664" s="67">
        <v>99.874083333333331</v>
      </c>
      <c r="H664" s="92">
        <v>-6.8419484868020852E-5</v>
      </c>
      <c r="I664" s="7"/>
      <c r="J664" s="2">
        <v>39661</v>
      </c>
      <c r="K664">
        <v>1.6640000000000001</v>
      </c>
      <c r="L664" s="67">
        <v>99.584000000000003</v>
      </c>
      <c r="M664" s="92">
        <v>-7.7823746786664927E-5</v>
      </c>
      <c r="P664" s="2">
        <v>39695</v>
      </c>
      <c r="Q664">
        <v>966.42</v>
      </c>
      <c r="R664">
        <v>-2.5098355694542551E-2</v>
      </c>
      <c r="T664" s="68">
        <v>37720</v>
      </c>
      <c r="U664" s="69">
        <v>0.99856</v>
      </c>
      <c r="V664" s="70">
        <v>-1.4399999999999968E-3</v>
      </c>
      <c r="W664" s="70"/>
      <c r="Y664" s="2">
        <v>39695</v>
      </c>
      <c r="Z664">
        <v>24.03</v>
      </c>
    </row>
    <row r="665" spans="2:26" x14ac:dyDescent="0.25">
      <c r="B665" s="2">
        <v>39696</v>
      </c>
      <c r="C665">
        <v>1242.31</v>
      </c>
      <c r="D665" s="2"/>
      <c r="E665" s="2">
        <v>39664</v>
      </c>
      <c r="F665">
        <v>1.593</v>
      </c>
      <c r="G665" s="67">
        <v>99.867249999999999</v>
      </c>
      <c r="H665" s="92">
        <v>9.1788515921287228E-6</v>
      </c>
      <c r="I665" s="7"/>
      <c r="J665" s="2">
        <v>39664</v>
      </c>
      <c r="K665">
        <v>1.6949999999999998</v>
      </c>
      <c r="L665" s="67">
        <v>99.576250000000002</v>
      </c>
      <c r="M665" s="92">
        <v>-1.0293619211410032E-4</v>
      </c>
      <c r="P665" s="2">
        <v>39696</v>
      </c>
      <c r="Q665">
        <v>971.1</v>
      </c>
      <c r="R665">
        <v>4.8426150121065881E-3</v>
      </c>
      <c r="T665" s="68">
        <v>37721</v>
      </c>
      <c r="U665" s="69">
        <v>1.002</v>
      </c>
      <c r="V665" s="70">
        <v>2.0000000000000018E-3</v>
      </c>
      <c r="W665" s="70"/>
      <c r="Y665" s="2">
        <v>39696</v>
      </c>
      <c r="Z665">
        <v>23.06</v>
      </c>
    </row>
    <row r="666" spans="2:26" x14ac:dyDescent="0.25">
      <c r="B666" s="2">
        <v>39699</v>
      </c>
      <c r="C666">
        <v>1267.79</v>
      </c>
      <c r="D666" s="2"/>
      <c r="E666" s="2">
        <v>39665</v>
      </c>
      <c r="F666">
        <v>1.5819999999999999</v>
      </c>
      <c r="G666" s="67">
        <v>99.868166666666667</v>
      </c>
      <c r="H666" s="92">
        <v>1.360126433347375E-4</v>
      </c>
      <c r="I666" s="7"/>
      <c r="J666" s="2">
        <v>39665</v>
      </c>
      <c r="K666">
        <v>1.736</v>
      </c>
      <c r="L666" s="67">
        <v>99.566000000000003</v>
      </c>
      <c r="M666" s="92">
        <v>2.3100255107166845E-4</v>
      </c>
      <c r="P666" s="2">
        <v>39699</v>
      </c>
      <c r="Q666">
        <v>988.18</v>
      </c>
      <c r="R666">
        <v>1.7588301925651306E-2</v>
      </c>
      <c r="T666" s="68">
        <v>37722</v>
      </c>
      <c r="U666" s="69">
        <v>1.0005999999999999</v>
      </c>
      <c r="V666" s="70">
        <v>5.9999999999993392E-4</v>
      </c>
      <c r="W666" s="70"/>
      <c r="Y666" s="2">
        <v>39699</v>
      </c>
      <c r="Z666">
        <v>22.64</v>
      </c>
    </row>
    <row r="667" spans="2:26" x14ac:dyDescent="0.25">
      <c r="B667" s="2">
        <v>39700</v>
      </c>
      <c r="C667">
        <v>1224.51</v>
      </c>
      <c r="D667" s="2"/>
      <c r="E667" s="2">
        <v>39666</v>
      </c>
      <c r="F667">
        <v>1.419</v>
      </c>
      <c r="G667" s="67">
        <v>99.881749999999997</v>
      </c>
      <c r="H667" s="92">
        <v>-1.0762726924584687E-4</v>
      </c>
      <c r="I667" s="7"/>
      <c r="J667" s="2">
        <v>39666</v>
      </c>
      <c r="K667">
        <v>1.6440000000000001</v>
      </c>
      <c r="L667" s="67">
        <v>99.588999999999999</v>
      </c>
      <c r="M667" s="92">
        <v>-7.7819839540471669E-5</v>
      </c>
      <c r="P667" s="2">
        <v>39700</v>
      </c>
      <c r="Q667">
        <v>958.68</v>
      </c>
      <c r="R667">
        <v>-2.9852860814831295E-2</v>
      </c>
      <c r="T667" s="68">
        <v>37725</v>
      </c>
      <c r="U667" s="69">
        <v>1.0042199999999999</v>
      </c>
      <c r="V667" s="70">
        <v>4.2199999999998905E-3</v>
      </c>
      <c r="W667" s="70"/>
      <c r="Y667" s="2">
        <v>39700</v>
      </c>
      <c r="Z667">
        <v>25.47</v>
      </c>
    </row>
    <row r="668" spans="2:26" x14ac:dyDescent="0.25">
      <c r="B668" s="2">
        <v>39701</v>
      </c>
      <c r="C668">
        <v>1232.04</v>
      </c>
      <c r="D668" s="2"/>
      <c r="E668" s="2">
        <v>39667</v>
      </c>
      <c r="F668">
        <v>1.548</v>
      </c>
      <c r="G668" s="67">
        <v>99.870999999999995</v>
      </c>
      <c r="H668" s="92">
        <v>-5.0898993034342865E-5</v>
      </c>
      <c r="I668" s="7"/>
      <c r="J668" s="2">
        <v>39667</v>
      </c>
      <c r="K668">
        <v>1.675</v>
      </c>
      <c r="L668" s="67">
        <v>99.581249999999997</v>
      </c>
      <c r="M668" s="92">
        <v>-5.021025544460489E-5</v>
      </c>
      <c r="P668" s="2">
        <v>39701</v>
      </c>
      <c r="Q668">
        <v>964.1</v>
      </c>
      <c r="R668">
        <v>5.6536070430175389E-3</v>
      </c>
      <c r="T668" s="68">
        <v>37726</v>
      </c>
      <c r="U668" s="69">
        <v>1.0004200000000001</v>
      </c>
      <c r="V668" s="70">
        <v>4.2000000000008697E-4</v>
      </c>
      <c r="W668" s="70"/>
      <c r="Y668" s="2">
        <v>39701</v>
      </c>
      <c r="Z668">
        <v>24.52</v>
      </c>
    </row>
    <row r="669" spans="2:26" x14ac:dyDescent="0.25">
      <c r="B669" s="2">
        <v>39702</v>
      </c>
      <c r="C669">
        <v>1249.05</v>
      </c>
      <c r="D669" s="2"/>
      <c r="E669" s="2">
        <v>39668</v>
      </c>
      <c r="F669">
        <v>1.609</v>
      </c>
      <c r="G669" s="67">
        <v>99.865916666666664</v>
      </c>
      <c r="H669" s="92">
        <v>-1.1849221164039747E-4</v>
      </c>
      <c r="I669" s="7"/>
      <c r="J669" s="2">
        <v>39668</v>
      </c>
      <c r="K669">
        <v>1.6949999999999998</v>
      </c>
      <c r="L669" s="67">
        <v>99.576250000000002</v>
      </c>
      <c r="M669" s="92">
        <v>-3.0880857634218994E-4</v>
      </c>
      <c r="P669" s="2">
        <v>39702</v>
      </c>
      <c r="Q669">
        <v>978.07</v>
      </c>
      <c r="R669">
        <v>1.4490198112228958E-2</v>
      </c>
      <c r="T669" s="68">
        <v>37727</v>
      </c>
      <c r="U669" s="69">
        <v>1.0000899999999999</v>
      </c>
      <c r="V669" s="70">
        <v>8.9999999999923475E-5</v>
      </c>
      <c r="W669" s="70"/>
      <c r="Y669" s="2">
        <v>39702</v>
      </c>
      <c r="Z669">
        <v>24.39</v>
      </c>
    </row>
    <row r="670" spans="2:26" x14ac:dyDescent="0.25">
      <c r="B670" s="2">
        <v>39703</v>
      </c>
      <c r="C670">
        <v>1251.7</v>
      </c>
      <c r="D670" s="2"/>
      <c r="E670" s="2">
        <v>39671</v>
      </c>
      <c r="F670">
        <v>1.7509999999999999</v>
      </c>
      <c r="G670" s="67">
        <v>99.854083333333335</v>
      </c>
      <c r="H670" s="92">
        <v>2.5871083556117114E-5</v>
      </c>
      <c r="I670" s="7"/>
      <c r="J670" s="2">
        <v>39671</v>
      </c>
      <c r="K670">
        <v>1.8180000000000001</v>
      </c>
      <c r="L670" s="67">
        <v>99.545500000000004</v>
      </c>
      <c r="M670" s="92">
        <v>-1.0296798951237029E-4</v>
      </c>
      <c r="P670" s="2">
        <v>39703</v>
      </c>
      <c r="Q670">
        <v>979.06</v>
      </c>
      <c r="R670">
        <v>1.0121974909769182E-3</v>
      </c>
      <c r="T670" s="68">
        <v>37728</v>
      </c>
      <c r="U670" s="69">
        <v>1.0001</v>
      </c>
      <c r="V670" s="70">
        <v>9.9999999999988987E-5</v>
      </c>
      <c r="W670" s="70"/>
      <c r="Y670" s="2">
        <v>39703</v>
      </c>
      <c r="Z670">
        <v>25.66</v>
      </c>
    </row>
    <row r="671" spans="2:26" x14ac:dyDescent="0.25">
      <c r="B671" s="2">
        <v>39706</v>
      </c>
      <c r="C671">
        <v>1192.7</v>
      </c>
      <c r="D671" s="2"/>
      <c r="E671" s="2">
        <v>39672</v>
      </c>
      <c r="F671">
        <v>1.72</v>
      </c>
      <c r="G671" s="67">
        <v>99.856666666666669</v>
      </c>
      <c r="H671" s="92">
        <v>8.3452949226625606E-6</v>
      </c>
      <c r="I671" s="7"/>
      <c r="J671" s="2">
        <v>39672</v>
      </c>
      <c r="K671">
        <v>1.859</v>
      </c>
      <c r="L671" s="67">
        <v>99.535250000000005</v>
      </c>
      <c r="M671" s="92">
        <v>5.2745133005460687E-5</v>
      </c>
      <c r="P671" s="2">
        <v>39706</v>
      </c>
      <c r="Q671">
        <v>939.46</v>
      </c>
      <c r="R671">
        <v>-4.0446959328335197E-2</v>
      </c>
      <c r="T671" s="68">
        <v>37732</v>
      </c>
      <c r="U671" s="69">
        <v>1.00258</v>
      </c>
      <c r="V671" s="70">
        <v>2.5800000000000267E-3</v>
      </c>
      <c r="W671" s="70"/>
      <c r="Y671" s="2">
        <v>39706</v>
      </c>
      <c r="Z671">
        <v>31.7</v>
      </c>
    </row>
    <row r="672" spans="2:26" x14ac:dyDescent="0.25">
      <c r="B672" s="2">
        <v>39707</v>
      </c>
      <c r="C672">
        <v>1213.5899999999999</v>
      </c>
      <c r="D672" s="2"/>
      <c r="E672" s="2">
        <v>39673</v>
      </c>
      <c r="F672">
        <v>1.71</v>
      </c>
      <c r="G672" s="67">
        <v>99.857500000000002</v>
      </c>
      <c r="H672" s="92">
        <v>-2.5870198365973707E-5</v>
      </c>
      <c r="I672" s="7"/>
      <c r="J672" s="2">
        <v>39673</v>
      </c>
      <c r="K672">
        <v>1.8380000000000001</v>
      </c>
      <c r="L672" s="67">
        <v>99.540499999999994</v>
      </c>
      <c r="M672" s="92">
        <v>-5.2742351103196583E-5</v>
      </c>
      <c r="P672" s="2">
        <v>39707</v>
      </c>
      <c r="Q672">
        <v>951.51</v>
      </c>
      <c r="R672">
        <v>1.2826517361037126E-2</v>
      </c>
      <c r="T672" s="68">
        <v>37733</v>
      </c>
      <c r="U672" s="69">
        <v>1.00864</v>
      </c>
      <c r="V672" s="70">
        <v>8.639999999999981E-3</v>
      </c>
      <c r="W672" s="70"/>
      <c r="Y672" s="2">
        <v>39707</v>
      </c>
      <c r="Z672">
        <v>30.3</v>
      </c>
    </row>
    <row r="673" spans="2:26" x14ac:dyDescent="0.25">
      <c r="B673" s="2">
        <v>39708</v>
      </c>
      <c r="C673">
        <v>1156.3900000000001</v>
      </c>
      <c r="D673" s="2"/>
      <c r="E673" s="2">
        <v>39674</v>
      </c>
      <c r="F673">
        <v>1.7410000000000001</v>
      </c>
      <c r="G673" s="67">
        <v>99.854916666666668</v>
      </c>
      <c r="H673" s="92">
        <v>1.7525426472930761E-5</v>
      </c>
      <c r="I673" s="7"/>
      <c r="J673" s="2">
        <v>39674</v>
      </c>
      <c r="K673">
        <v>1.859</v>
      </c>
      <c r="L673" s="67">
        <v>99.535250000000005</v>
      </c>
      <c r="M673" s="92">
        <v>5.2745133005460687E-5</v>
      </c>
      <c r="P673" s="2">
        <v>39708</v>
      </c>
      <c r="Q673">
        <v>907.19</v>
      </c>
      <c r="R673">
        <v>-4.6578596126157334E-2</v>
      </c>
      <c r="T673" s="68">
        <v>37734</v>
      </c>
      <c r="U673" s="69">
        <v>1.0039899999999999</v>
      </c>
      <c r="V673" s="70">
        <v>3.989999999999938E-3</v>
      </c>
      <c r="W673" s="70"/>
      <c r="Y673" s="2">
        <v>39708</v>
      </c>
      <c r="Z673">
        <v>36.22</v>
      </c>
    </row>
    <row r="674" spans="2:26" x14ac:dyDescent="0.25">
      <c r="B674" s="2">
        <v>39709</v>
      </c>
      <c r="C674">
        <v>1206.51</v>
      </c>
      <c r="D674" s="2"/>
      <c r="E674" s="2">
        <v>39675</v>
      </c>
      <c r="F674">
        <v>1.72</v>
      </c>
      <c r="G674" s="67">
        <v>99.856666666666669</v>
      </c>
      <c r="H674" s="92">
        <v>-9.1798244150620434E-6</v>
      </c>
      <c r="I674" s="7"/>
      <c r="J674" s="2">
        <v>39675</v>
      </c>
      <c r="K674">
        <v>1.8380000000000001</v>
      </c>
      <c r="L674" s="67">
        <v>99.540499999999994</v>
      </c>
      <c r="M674" s="92">
        <v>1.8083091806864182E-4</v>
      </c>
      <c r="P674" s="2">
        <v>39709</v>
      </c>
      <c r="Q674">
        <v>940.87</v>
      </c>
      <c r="R674">
        <v>3.7125629691685313E-2</v>
      </c>
      <c r="T674" s="68">
        <v>37735</v>
      </c>
      <c r="U674" s="69">
        <v>0.99639999999999995</v>
      </c>
      <c r="V674" s="70">
        <v>-3.6000000000000476E-3</v>
      </c>
      <c r="W674" s="70"/>
      <c r="Y674" s="2">
        <v>39709</v>
      </c>
      <c r="Z674">
        <v>33.1</v>
      </c>
    </row>
    <row r="675" spans="2:26" x14ac:dyDescent="0.25">
      <c r="B675" s="2">
        <v>39710</v>
      </c>
      <c r="C675">
        <v>1255.08</v>
      </c>
      <c r="D675" s="2"/>
      <c r="E675" s="2">
        <v>39678</v>
      </c>
      <c r="F675">
        <v>1.7309999999999999</v>
      </c>
      <c r="G675" s="67">
        <v>99.85575</v>
      </c>
      <c r="H675" s="92">
        <v>-2.5036114595256009E-5</v>
      </c>
      <c r="I675" s="7"/>
      <c r="J675" s="2">
        <v>39678</v>
      </c>
      <c r="K675">
        <v>1.766</v>
      </c>
      <c r="L675" s="67">
        <v>99.558499999999995</v>
      </c>
      <c r="M675" s="92">
        <v>-8.0354766293089241E-5</v>
      </c>
      <c r="P675" s="2">
        <v>39710</v>
      </c>
      <c r="Q675">
        <v>1004.47</v>
      </c>
      <c r="R675">
        <v>6.7597011276796959E-2</v>
      </c>
      <c r="T675" s="68">
        <v>37736</v>
      </c>
      <c r="U675" s="69">
        <v>0.99322999999999995</v>
      </c>
      <c r="V675" s="70">
        <v>-6.7700000000000538E-3</v>
      </c>
      <c r="W675" s="70"/>
      <c r="Y675" s="2">
        <v>39710</v>
      </c>
      <c r="Z675">
        <v>32.07</v>
      </c>
    </row>
    <row r="676" spans="2:26" x14ac:dyDescent="0.25">
      <c r="B676" s="2">
        <v>39713</v>
      </c>
      <c r="C676">
        <v>1207.0899999999999</v>
      </c>
      <c r="D676" s="2"/>
      <c r="E676" s="2">
        <v>39679</v>
      </c>
      <c r="F676">
        <v>1.7610000000000001</v>
      </c>
      <c r="G676" s="67">
        <v>99.853250000000003</v>
      </c>
      <c r="H676" s="92">
        <v>9.3470501294046215E-5</v>
      </c>
      <c r="I676" s="7"/>
      <c r="J676" s="2">
        <v>39679</v>
      </c>
      <c r="K676">
        <v>1.798</v>
      </c>
      <c r="L676" s="67">
        <v>99.5505</v>
      </c>
      <c r="M676" s="92">
        <v>2.8377557119241281E-4</v>
      </c>
      <c r="P676" s="2">
        <v>39713</v>
      </c>
      <c r="Q676">
        <v>986.83</v>
      </c>
      <c r="R676">
        <v>-1.7561500094577243E-2</v>
      </c>
      <c r="T676" s="68">
        <v>37739</v>
      </c>
      <c r="U676" s="69">
        <v>1.01068</v>
      </c>
      <c r="V676" s="70">
        <v>1.0680000000000023E-2</v>
      </c>
      <c r="W676" s="70"/>
      <c r="Y676" s="2">
        <v>39713</v>
      </c>
      <c r="Z676">
        <v>33.85</v>
      </c>
    </row>
    <row r="677" spans="2:26" x14ac:dyDescent="0.25">
      <c r="B677" s="2">
        <v>39714</v>
      </c>
      <c r="C677">
        <v>1188.22</v>
      </c>
      <c r="D677" s="2"/>
      <c r="E677" s="2">
        <v>39680</v>
      </c>
      <c r="F677">
        <v>1.649</v>
      </c>
      <c r="G677" s="67">
        <v>99.862583333333333</v>
      </c>
      <c r="H677" s="92">
        <v>-6.8427363935974483E-5</v>
      </c>
      <c r="I677" s="7"/>
      <c r="J677" s="2">
        <v>39680</v>
      </c>
      <c r="K677">
        <v>1.6850000000000001</v>
      </c>
      <c r="L677" s="67">
        <v>99.578749999999999</v>
      </c>
      <c r="M677" s="92">
        <v>-7.7827849817357908E-5</v>
      </c>
      <c r="P677" s="2">
        <v>39714</v>
      </c>
      <c r="Q677">
        <v>976.58</v>
      </c>
      <c r="R677">
        <v>-1.0386794078007355E-2</v>
      </c>
      <c r="T677" s="68">
        <v>37740</v>
      </c>
      <c r="U677" s="69">
        <v>1.00187</v>
      </c>
      <c r="V677" s="70">
        <v>1.8700000000000383E-3</v>
      </c>
      <c r="W677" s="70"/>
      <c r="Y677" s="2">
        <v>39714</v>
      </c>
      <c r="Z677">
        <v>35.72</v>
      </c>
    </row>
    <row r="678" spans="2:26" x14ac:dyDescent="0.25">
      <c r="B678" s="2">
        <v>39715</v>
      </c>
      <c r="C678">
        <v>1185.8699999999999</v>
      </c>
      <c r="D678" s="2"/>
      <c r="E678" s="2">
        <v>39681</v>
      </c>
      <c r="F678">
        <v>1.7309999999999999</v>
      </c>
      <c r="G678" s="67">
        <v>99.85575</v>
      </c>
      <c r="H678" s="92">
        <v>4.2561394812068443E-5</v>
      </c>
      <c r="I678" s="7"/>
      <c r="J678" s="2">
        <v>39681</v>
      </c>
      <c r="K678">
        <v>1.716</v>
      </c>
      <c r="L678" s="67">
        <v>99.570999999999998</v>
      </c>
      <c r="M678" s="92">
        <v>5.2726195378216545E-5</v>
      </c>
      <c r="P678" s="2">
        <v>39715</v>
      </c>
      <c r="Q678">
        <v>978.05</v>
      </c>
      <c r="R678">
        <v>1.5052530258656827E-3</v>
      </c>
      <c r="T678" s="68">
        <v>37741</v>
      </c>
      <c r="U678" s="69">
        <v>1.0001800000000001</v>
      </c>
      <c r="V678" s="70">
        <v>1.8000000000006899E-4</v>
      </c>
      <c r="W678" s="70"/>
      <c r="Y678" s="2">
        <v>39715</v>
      </c>
      <c r="Z678">
        <v>35.19</v>
      </c>
    </row>
    <row r="679" spans="2:26" x14ac:dyDescent="0.25">
      <c r="B679" s="2">
        <v>39716</v>
      </c>
      <c r="C679">
        <v>1209.18</v>
      </c>
      <c r="D679" s="2"/>
      <c r="E679" s="2">
        <v>39682</v>
      </c>
      <c r="F679">
        <v>1.6800000000000002</v>
      </c>
      <c r="G679" s="67">
        <v>99.86</v>
      </c>
      <c r="H679" s="92">
        <v>3.4214567060653067E-5</v>
      </c>
      <c r="I679" s="7"/>
      <c r="J679" s="2">
        <v>39682</v>
      </c>
      <c r="K679">
        <v>1.6949999999999998</v>
      </c>
      <c r="L679" s="67">
        <v>99.576250000000002</v>
      </c>
      <c r="M679" s="92">
        <v>5.2723415473021618E-5</v>
      </c>
      <c r="P679" s="2">
        <v>39716</v>
      </c>
      <c r="Q679">
        <v>992.59</v>
      </c>
      <c r="R679">
        <v>1.4866315628035531E-2</v>
      </c>
      <c r="T679" s="68">
        <v>37742</v>
      </c>
      <c r="U679" s="69">
        <v>0.99985999999999997</v>
      </c>
      <c r="V679" s="70">
        <v>-1.4000000000002899E-4</v>
      </c>
      <c r="W679" s="70"/>
      <c r="Y679" s="2">
        <v>39716</v>
      </c>
      <c r="Z679">
        <v>32.82</v>
      </c>
    </row>
    <row r="680" spans="2:26" x14ac:dyDescent="0.25">
      <c r="B680" s="2">
        <v>39717</v>
      </c>
      <c r="C680">
        <v>1213.01</v>
      </c>
      <c r="D680" s="2"/>
      <c r="E680" s="2">
        <v>39685</v>
      </c>
      <c r="F680">
        <v>1.639</v>
      </c>
      <c r="G680" s="67">
        <v>99.863416666666666</v>
      </c>
      <c r="H680" s="92">
        <v>2.5034192534523214E-5</v>
      </c>
      <c r="I680" s="7"/>
      <c r="J680" s="2">
        <v>39685</v>
      </c>
      <c r="K680">
        <v>1.6739999999999999</v>
      </c>
      <c r="L680" s="67">
        <v>99.581500000000005</v>
      </c>
      <c r="M680" s="92">
        <v>-8.0336207026521222E-5</v>
      </c>
      <c r="P680" s="2">
        <v>39717</v>
      </c>
      <c r="Q680">
        <v>992.22</v>
      </c>
      <c r="R680">
        <v>-3.7276216766235493E-4</v>
      </c>
      <c r="T680" s="68">
        <v>37743</v>
      </c>
      <c r="U680" s="69">
        <v>1.0053099999999999</v>
      </c>
      <c r="V680" s="70">
        <v>5.3099999999999259E-3</v>
      </c>
      <c r="W680" s="70"/>
      <c r="Y680" s="2">
        <v>39717</v>
      </c>
      <c r="Z680">
        <v>34.74</v>
      </c>
    </row>
    <row r="681" spans="2:26" x14ac:dyDescent="0.25">
      <c r="B681" s="2">
        <v>39720</v>
      </c>
      <c r="C681">
        <v>1106.3900000000001</v>
      </c>
      <c r="D681" s="2"/>
      <c r="E681" s="2">
        <v>39686</v>
      </c>
      <c r="F681">
        <v>1.609</v>
      </c>
      <c r="G681" s="67">
        <v>99.865916666666664</v>
      </c>
      <c r="H681" s="92">
        <v>1.6689043893070021E-5</v>
      </c>
      <c r="I681" s="7"/>
      <c r="J681" s="2">
        <v>39686</v>
      </c>
      <c r="K681">
        <v>1.706</v>
      </c>
      <c r="L681" s="67">
        <v>99.573499999999996</v>
      </c>
      <c r="M681" s="92">
        <v>7.7831953280815824E-5</v>
      </c>
      <c r="P681" s="2">
        <v>39720</v>
      </c>
      <c r="Q681">
        <v>936.1</v>
      </c>
      <c r="R681">
        <v>-5.6560037088548953E-2</v>
      </c>
      <c r="T681" s="68">
        <v>37746</v>
      </c>
      <c r="U681" s="69">
        <v>0.99983999999999995</v>
      </c>
      <c r="V681" s="70">
        <v>-1.6000000000004899E-4</v>
      </c>
      <c r="W681" s="70"/>
      <c r="Y681" s="2">
        <v>39720</v>
      </c>
      <c r="Z681">
        <v>46.72</v>
      </c>
    </row>
    <row r="682" spans="2:26" x14ac:dyDescent="0.25">
      <c r="B682" s="2">
        <v>39721</v>
      </c>
      <c r="C682">
        <v>1166.3599999999999</v>
      </c>
      <c r="D682" s="2"/>
      <c r="E682" s="2">
        <v>39687</v>
      </c>
      <c r="F682">
        <v>1.589</v>
      </c>
      <c r="G682" s="67">
        <v>99.867583333333329</v>
      </c>
      <c r="H682" s="92">
        <v>-8.3443826867091175E-6</v>
      </c>
      <c r="I682" s="7"/>
      <c r="J682" s="2">
        <v>39687</v>
      </c>
      <c r="K682">
        <v>1.675</v>
      </c>
      <c r="L682" s="67">
        <v>99.581249999999997</v>
      </c>
      <c r="M682" s="92">
        <v>-1.5314127910615039E-4</v>
      </c>
      <c r="P682" s="2">
        <v>39721</v>
      </c>
      <c r="Q682">
        <v>967.47</v>
      </c>
      <c r="R682">
        <v>3.3511376989637798E-2</v>
      </c>
      <c r="T682" s="68">
        <v>37747</v>
      </c>
      <c r="U682" s="69">
        <v>1.0047200000000001</v>
      </c>
      <c r="V682" s="70">
        <v>4.7200000000000575E-3</v>
      </c>
      <c r="W682" s="70"/>
      <c r="Y682" s="2">
        <v>39721</v>
      </c>
      <c r="Z682">
        <v>39.39</v>
      </c>
    </row>
    <row r="683" spans="2:26" x14ac:dyDescent="0.25">
      <c r="B683" s="2">
        <v>39722</v>
      </c>
      <c r="C683">
        <v>1161.06</v>
      </c>
      <c r="D683" s="2"/>
      <c r="E683" s="2">
        <v>39688</v>
      </c>
      <c r="F683">
        <v>1.599</v>
      </c>
      <c r="G683" s="67">
        <v>99.866749999999996</v>
      </c>
      <c r="H683" s="92">
        <v>-8.3444523160114414E-6</v>
      </c>
      <c r="I683" s="7"/>
      <c r="J683" s="2">
        <v>39688</v>
      </c>
      <c r="K683">
        <v>1.736</v>
      </c>
      <c r="L683" s="67">
        <v>99.566000000000003</v>
      </c>
      <c r="M683" s="92">
        <v>5.2728843179528084E-5</v>
      </c>
      <c r="P683" s="2">
        <v>39722</v>
      </c>
      <c r="Q683">
        <v>962.67</v>
      </c>
      <c r="R683">
        <v>-4.9613941517566706E-3</v>
      </c>
      <c r="T683" s="68">
        <v>37748</v>
      </c>
      <c r="U683" s="69">
        <v>0.99817999999999996</v>
      </c>
      <c r="V683" s="70">
        <v>-1.8200000000000438E-3</v>
      </c>
      <c r="W683" s="70"/>
      <c r="Y683" s="2">
        <v>39722</v>
      </c>
      <c r="Z683">
        <v>39.81</v>
      </c>
    </row>
    <row r="684" spans="2:26" x14ac:dyDescent="0.25">
      <c r="B684" s="2">
        <v>39723</v>
      </c>
      <c r="C684">
        <v>1114.28</v>
      </c>
      <c r="D684" s="2"/>
      <c r="E684" s="2">
        <v>39689</v>
      </c>
      <c r="F684">
        <v>1.609</v>
      </c>
      <c r="G684" s="67">
        <v>99.865916666666664</v>
      </c>
      <c r="H684" s="92">
        <v>0</v>
      </c>
      <c r="I684" s="7"/>
      <c r="J684" s="2">
        <v>39689</v>
      </c>
      <c r="K684">
        <v>1.7149999999999999</v>
      </c>
      <c r="L684" s="67">
        <v>99.571250000000006</v>
      </c>
      <c r="M684" s="92">
        <v>0</v>
      </c>
      <c r="P684" s="2">
        <v>39723</v>
      </c>
      <c r="Q684">
        <v>928.89</v>
      </c>
      <c r="R684">
        <v>-3.5089906198385701E-2</v>
      </c>
      <c r="T684" s="68">
        <v>37749</v>
      </c>
      <c r="U684" s="69">
        <v>0.99511000000000005</v>
      </c>
      <c r="V684" s="70">
        <v>-4.8899999999999499E-3</v>
      </c>
      <c r="W684" s="70"/>
      <c r="Y684" s="2">
        <v>39723</v>
      </c>
      <c r="Z684">
        <v>45.26</v>
      </c>
    </row>
    <row r="685" spans="2:26" x14ac:dyDescent="0.25">
      <c r="B685" s="2">
        <v>39724</v>
      </c>
      <c r="C685">
        <v>1099.23</v>
      </c>
      <c r="D685" s="2"/>
      <c r="E685" s="2">
        <v>39692</v>
      </c>
      <c r="F685">
        <v>1.609</v>
      </c>
      <c r="G685" s="67">
        <v>99.865916666666664</v>
      </c>
      <c r="H685" s="92">
        <v>-1.6689043892958999E-5</v>
      </c>
      <c r="I685" s="7"/>
      <c r="J685" s="2">
        <v>39692</v>
      </c>
      <c r="K685">
        <v>1.7149999999999999</v>
      </c>
      <c r="L685" s="67">
        <v>99.571250000000006</v>
      </c>
      <c r="M685" s="92">
        <v>7.5322947135747498E-5</v>
      </c>
      <c r="P685" s="2">
        <v>39724</v>
      </c>
      <c r="Q685">
        <v>920.81</v>
      </c>
      <c r="R685">
        <v>-8.6985541883323192E-3</v>
      </c>
      <c r="T685" s="68">
        <v>37750</v>
      </c>
      <c r="U685" s="69">
        <v>1.0083200000000001</v>
      </c>
      <c r="V685" s="70">
        <v>8.3200000000001051E-3</v>
      </c>
      <c r="W685" s="70"/>
      <c r="Y685" s="2">
        <v>39724</v>
      </c>
      <c r="Z685">
        <v>45.14</v>
      </c>
    </row>
    <row r="686" spans="2:26" x14ac:dyDescent="0.25">
      <c r="B686" s="2">
        <v>39727</v>
      </c>
      <c r="C686">
        <v>1056.8900000000001</v>
      </c>
      <c r="D686" s="2"/>
      <c r="E686" s="2">
        <v>39693</v>
      </c>
      <c r="F686">
        <v>1.629</v>
      </c>
      <c r="G686" s="67">
        <v>99.864249999999998</v>
      </c>
      <c r="H686" s="92">
        <v>1.6689322421825636E-5</v>
      </c>
      <c r="I686" s="7"/>
      <c r="J686" s="2">
        <v>39693</v>
      </c>
      <c r="K686">
        <v>1.6850000000000001</v>
      </c>
      <c r="L686" s="67">
        <v>99.578749999999999</v>
      </c>
      <c r="M686" s="92">
        <v>0</v>
      </c>
      <c r="P686" s="2">
        <v>39727</v>
      </c>
      <c r="Q686">
        <v>888.73</v>
      </c>
      <c r="R686">
        <v>-3.4838891845223152E-2</v>
      </c>
      <c r="T686" s="68">
        <v>37753</v>
      </c>
      <c r="U686" s="69">
        <v>1.0062899999999999</v>
      </c>
      <c r="V686" s="70">
        <v>6.2899999999999068E-3</v>
      </c>
      <c r="W686" s="70"/>
      <c r="Y686" s="2">
        <v>39727</v>
      </c>
      <c r="Z686">
        <v>52.05</v>
      </c>
    </row>
    <row r="687" spans="2:26" x14ac:dyDescent="0.25">
      <c r="B687" s="2">
        <v>39728</v>
      </c>
      <c r="C687">
        <v>996.23</v>
      </c>
      <c r="D687" s="2"/>
      <c r="E687" s="2">
        <v>39694</v>
      </c>
      <c r="F687">
        <v>1.609</v>
      </c>
      <c r="G687" s="67">
        <v>99.865916666666664</v>
      </c>
      <c r="H687" s="92">
        <v>-3.337808778602902E-5</v>
      </c>
      <c r="I687" s="7"/>
      <c r="J687" s="2">
        <v>39694</v>
      </c>
      <c r="K687">
        <v>1.6850000000000001</v>
      </c>
      <c r="L687" s="67">
        <v>99.578749999999999</v>
      </c>
      <c r="M687" s="92">
        <v>2.5105758005627976E-5</v>
      </c>
      <c r="P687" s="2">
        <v>39728</v>
      </c>
      <c r="Q687">
        <v>835.1</v>
      </c>
      <c r="R687">
        <v>-6.0344536585914765E-2</v>
      </c>
      <c r="T687" s="68">
        <v>37754</v>
      </c>
      <c r="U687" s="69">
        <v>0.99960000000000004</v>
      </c>
      <c r="V687" s="70">
        <v>-3.9999999999995595E-4</v>
      </c>
      <c r="W687" s="70"/>
      <c r="Y687" s="2">
        <v>39728</v>
      </c>
      <c r="Z687">
        <v>53.68</v>
      </c>
    </row>
    <row r="688" spans="2:26" x14ac:dyDescent="0.25">
      <c r="B688" s="2">
        <v>39729</v>
      </c>
      <c r="C688">
        <v>984.94</v>
      </c>
      <c r="D688" s="2"/>
      <c r="E688" s="2">
        <v>39695</v>
      </c>
      <c r="F688">
        <v>1.649</v>
      </c>
      <c r="G688" s="67">
        <v>99.862583333333333</v>
      </c>
      <c r="H688" s="92">
        <v>5.9248083407847929E-5</v>
      </c>
      <c r="I688" s="7"/>
      <c r="J688" s="2">
        <v>39695</v>
      </c>
      <c r="K688">
        <v>1.675</v>
      </c>
      <c r="L688" s="67">
        <v>99.581249999999997</v>
      </c>
      <c r="M688" s="92">
        <v>-2.560723027678069E-4</v>
      </c>
      <c r="P688" s="2">
        <v>39729</v>
      </c>
      <c r="Q688">
        <v>824.69</v>
      </c>
      <c r="R688">
        <v>-1.2465572985271178E-2</v>
      </c>
      <c r="T688" s="68">
        <v>37755</v>
      </c>
      <c r="U688" s="69">
        <v>0.99924000000000002</v>
      </c>
      <c r="V688" s="70">
        <v>-7.5999999999998291E-4</v>
      </c>
      <c r="W688" s="70"/>
      <c r="Y688" s="2">
        <v>39729</v>
      </c>
      <c r="Z688">
        <v>57.53</v>
      </c>
    </row>
    <row r="689" spans="2:26" x14ac:dyDescent="0.25">
      <c r="B689" s="2">
        <v>39730</v>
      </c>
      <c r="C689">
        <v>909.92</v>
      </c>
      <c r="D689" s="2"/>
      <c r="E689" s="2">
        <v>39696</v>
      </c>
      <c r="F689">
        <v>1.5779999999999998</v>
      </c>
      <c r="G689" s="67">
        <v>99.868499999999997</v>
      </c>
      <c r="H689" s="92">
        <v>-8.34430609586434E-6</v>
      </c>
      <c r="I689" s="7"/>
      <c r="J689" s="2">
        <v>39696</v>
      </c>
      <c r="K689">
        <v>1.7770000000000001</v>
      </c>
      <c r="L689" s="67">
        <v>99.555750000000003</v>
      </c>
      <c r="M689" s="92">
        <v>1.808032182972763E-4</v>
      </c>
      <c r="P689" s="2">
        <v>39730</v>
      </c>
      <c r="Q689">
        <v>768.38</v>
      </c>
      <c r="R689">
        <v>-6.8280202257818168E-2</v>
      </c>
      <c r="T689" s="68">
        <v>37756</v>
      </c>
      <c r="U689" s="69">
        <v>1.0059</v>
      </c>
      <c r="V689" s="70">
        <v>5.9000000000000163E-3</v>
      </c>
      <c r="W689" s="70"/>
      <c r="Y689" s="2">
        <v>39730</v>
      </c>
      <c r="Z689">
        <v>63.92</v>
      </c>
    </row>
    <row r="690" spans="2:26" x14ac:dyDescent="0.25">
      <c r="B690" s="2">
        <v>39731</v>
      </c>
      <c r="C690">
        <v>899.22</v>
      </c>
      <c r="D690" s="2"/>
      <c r="E690" s="2">
        <v>39699</v>
      </c>
      <c r="F690">
        <v>1.5880000000000001</v>
      </c>
      <c r="G690" s="67">
        <v>99.867666666666665</v>
      </c>
      <c r="H690" s="92">
        <v>6.7589443363269552E-5</v>
      </c>
      <c r="I690" s="7"/>
      <c r="J690" s="2">
        <v>39699</v>
      </c>
      <c r="K690">
        <v>1.7050000000000001</v>
      </c>
      <c r="L690" s="67">
        <v>99.573750000000004</v>
      </c>
      <c r="M690" s="92">
        <v>1.0042807466814629E-4</v>
      </c>
      <c r="P690" s="2">
        <v>39731</v>
      </c>
      <c r="Q690">
        <v>758.05</v>
      </c>
      <c r="R690">
        <v>-1.3443868919024493E-2</v>
      </c>
      <c r="T690" s="68">
        <v>37757</v>
      </c>
      <c r="U690" s="69">
        <v>1.0017400000000001</v>
      </c>
      <c r="V690" s="70">
        <v>1.7400000000000748E-3</v>
      </c>
      <c r="W690" s="70"/>
      <c r="Y690" s="2">
        <v>39731</v>
      </c>
      <c r="Z690">
        <v>69.95</v>
      </c>
    </row>
    <row r="691" spans="2:26" x14ac:dyDescent="0.25">
      <c r="B691" s="2">
        <v>39734</v>
      </c>
      <c r="C691">
        <v>1003.35</v>
      </c>
      <c r="D691" s="2"/>
      <c r="E691" s="2">
        <v>39700</v>
      </c>
      <c r="F691">
        <v>1.5070000000000001</v>
      </c>
      <c r="G691" s="67">
        <v>99.874416666666662</v>
      </c>
      <c r="H691" s="92">
        <v>0</v>
      </c>
      <c r="I691" s="7"/>
      <c r="J691" s="2">
        <v>39700</v>
      </c>
      <c r="K691">
        <v>1.665</v>
      </c>
      <c r="L691" s="67">
        <v>99.583749999999995</v>
      </c>
      <c r="M691" s="92">
        <v>5.2719444688653638E-5</v>
      </c>
      <c r="P691" s="2">
        <v>39734</v>
      </c>
      <c r="Q691">
        <v>845.87</v>
      </c>
      <c r="R691">
        <v>0.11584987797638679</v>
      </c>
      <c r="T691" s="68">
        <v>37760</v>
      </c>
      <c r="U691" s="69">
        <v>0.98701000000000005</v>
      </c>
      <c r="V691" s="70">
        <v>-1.2989999999999946E-2</v>
      </c>
      <c r="W691" s="70"/>
      <c r="Y691" s="2">
        <v>39734</v>
      </c>
      <c r="Z691">
        <v>54.99</v>
      </c>
    </row>
    <row r="692" spans="2:26" x14ac:dyDescent="0.25">
      <c r="B692" s="2">
        <v>39735</v>
      </c>
      <c r="C692">
        <v>998.01</v>
      </c>
      <c r="D692" s="2"/>
      <c r="E692" s="2">
        <v>39701</v>
      </c>
      <c r="F692">
        <v>1.5070000000000001</v>
      </c>
      <c r="G692" s="67">
        <v>99.874416666666662</v>
      </c>
      <c r="H692" s="92">
        <v>-2.5865816487891102E-5</v>
      </c>
      <c r="I692" s="7"/>
      <c r="J692" s="2">
        <v>39701</v>
      </c>
      <c r="K692">
        <v>1.6440000000000001</v>
      </c>
      <c r="L692" s="67">
        <v>99.588999999999999</v>
      </c>
      <c r="M692" s="92">
        <v>7.7819839540582691E-5</v>
      </c>
      <c r="P692" s="2">
        <v>39735</v>
      </c>
      <c r="Q692">
        <v>836.71</v>
      </c>
      <c r="R692">
        <v>-1.0829087211982946E-2</v>
      </c>
      <c r="T692" s="68">
        <v>37761</v>
      </c>
      <c r="U692" s="69">
        <v>0.99956</v>
      </c>
      <c r="V692" s="70">
        <v>-4.3999999999999595E-4</v>
      </c>
      <c r="W692" s="70"/>
      <c r="Y692" s="2">
        <v>39735</v>
      </c>
      <c r="Z692">
        <v>55.13</v>
      </c>
    </row>
    <row r="693" spans="2:26" x14ac:dyDescent="0.25">
      <c r="B693" s="2">
        <v>39736</v>
      </c>
      <c r="C693">
        <v>907.84</v>
      </c>
      <c r="D693" s="2"/>
      <c r="E693" s="2">
        <v>39702</v>
      </c>
      <c r="F693">
        <v>1.538</v>
      </c>
      <c r="G693" s="67">
        <v>99.871833333333328</v>
      </c>
      <c r="H693" s="92">
        <v>1.8690621813632902E-4</v>
      </c>
      <c r="I693" s="7"/>
      <c r="J693" s="2">
        <v>39702</v>
      </c>
      <c r="K693">
        <v>1.613</v>
      </c>
      <c r="L693" s="67">
        <v>99.59675</v>
      </c>
      <c r="M693" s="92">
        <v>3.5894745561471098E-4</v>
      </c>
      <c r="P693" s="2">
        <v>39736</v>
      </c>
      <c r="Q693">
        <v>758.3</v>
      </c>
      <c r="R693">
        <v>-9.3712277850151238E-2</v>
      </c>
      <c r="T693" s="68">
        <v>37762</v>
      </c>
      <c r="U693" s="69">
        <v>1.00206</v>
      </c>
      <c r="V693" s="70">
        <v>2.0599999999999508E-3</v>
      </c>
      <c r="W693" s="70"/>
      <c r="Y693" s="2">
        <v>39736</v>
      </c>
      <c r="Z693">
        <v>69.25</v>
      </c>
    </row>
    <row r="694" spans="2:26" x14ac:dyDescent="0.25">
      <c r="B694" s="2">
        <v>39737</v>
      </c>
      <c r="C694">
        <v>946.43</v>
      </c>
      <c r="D694" s="2"/>
      <c r="E694" s="2">
        <v>39703</v>
      </c>
      <c r="F694">
        <v>1.3140000000000001</v>
      </c>
      <c r="G694" s="67">
        <v>99.890500000000003</v>
      </c>
      <c r="H694" s="92">
        <v>9.0182082713896605E-4</v>
      </c>
      <c r="I694" s="7"/>
      <c r="J694" s="2">
        <v>39703</v>
      </c>
      <c r="K694">
        <v>1.47</v>
      </c>
      <c r="L694" s="67">
        <v>99.632499999999993</v>
      </c>
      <c r="M694" s="92">
        <v>1.6485584523122654E-3</v>
      </c>
      <c r="P694" s="2">
        <v>39737</v>
      </c>
      <c r="Q694">
        <v>792.35</v>
      </c>
      <c r="R694">
        <v>4.4903072662534793E-2</v>
      </c>
      <c r="T694" s="68">
        <v>37763</v>
      </c>
      <c r="U694" s="69">
        <v>1.00393</v>
      </c>
      <c r="V694" s="70">
        <v>3.9299999999999891E-3</v>
      </c>
      <c r="W694" s="70"/>
      <c r="Y694" s="2">
        <v>39737</v>
      </c>
      <c r="Z694">
        <v>67.61</v>
      </c>
    </row>
    <row r="695" spans="2:26" x14ac:dyDescent="0.25">
      <c r="B695" s="2">
        <v>39738</v>
      </c>
      <c r="C695">
        <v>940.55</v>
      </c>
      <c r="D695" s="2"/>
      <c r="E695" s="2">
        <v>39706</v>
      </c>
      <c r="F695">
        <v>0.23300000000000001</v>
      </c>
      <c r="G695" s="67">
        <v>99.980583333333328</v>
      </c>
      <c r="H695" s="92">
        <v>-2.1670874428170173E-5</v>
      </c>
      <c r="I695" s="7"/>
      <c r="J695" s="2">
        <v>39706</v>
      </c>
      <c r="K695">
        <v>0.81299999999999994</v>
      </c>
      <c r="L695" s="67">
        <v>99.796750000000003</v>
      </c>
      <c r="M695" s="92">
        <v>2.8057025905137145E-4</v>
      </c>
      <c r="P695" s="2">
        <v>39738</v>
      </c>
      <c r="Q695">
        <v>768.78</v>
      </c>
      <c r="R695">
        <v>-2.9746955259670638E-2</v>
      </c>
      <c r="T695" s="68">
        <v>37764</v>
      </c>
      <c r="U695" s="69">
        <v>1.00153</v>
      </c>
      <c r="V695" s="70">
        <v>1.5300000000000313E-3</v>
      </c>
      <c r="W695" s="70"/>
      <c r="Y695" s="2">
        <v>39738</v>
      </c>
      <c r="Z695">
        <v>70.33</v>
      </c>
    </row>
    <row r="696" spans="2:26" x14ac:dyDescent="0.25">
      <c r="B696" s="2">
        <v>39741</v>
      </c>
      <c r="C696">
        <v>985.4</v>
      </c>
      <c r="D696" s="2"/>
      <c r="E696" s="2">
        <v>39707</v>
      </c>
      <c r="F696">
        <v>0.25900000000000001</v>
      </c>
      <c r="G696" s="67">
        <v>99.978416666666661</v>
      </c>
      <c r="H696" s="92">
        <v>5.9179439562573322E-5</v>
      </c>
      <c r="I696" s="7"/>
      <c r="J696" s="2">
        <v>39707</v>
      </c>
      <c r="K696">
        <v>0.70099999999999996</v>
      </c>
      <c r="L696" s="67">
        <v>99.824749999999995</v>
      </c>
      <c r="M696" s="92">
        <v>1.6028089226369779E-3</v>
      </c>
      <c r="P696" s="2">
        <v>39741</v>
      </c>
      <c r="Q696">
        <v>795.84</v>
      </c>
      <c r="R696">
        <v>3.5198626395067656E-2</v>
      </c>
      <c r="T696" s="68">
        <v>37768</v>
      </c>
      <c r="U696" s="69">
        <v>1.0073300000000001</v>
      </c>
      <c r="V696" s="70">
        <v>7.3300000000000587E-3</v>
      </c>
      <c r="W696" s="70"/>
      <c r="Y696" s="2">
        <v>39741</v>
      </c>
      <c r="Z696">
        <v>52.97</v>
      </c>
    </row>
    <row r="697" spans="2:26" x14ac:dyDescent="0.25">
      <c r="B697" s="2">
        <v>39742</v>
      </c>
      <c r="C697">
        <v>955.05</v>
      </c>
      <c r="D697" s="2"/>
      <c r="E697" s="2">
        <v>39708</v>
      </c>
      <c r="F697">
        <v>0.188</v>
      </c>
      <c r="G697" s="67">
        <v>99.984333333333339</v>
      </c>
      <c r="H697" s="92">
        <v>-5.9175937563660241E-5</v>
      </c>
      <c r="I697" s="7"/>
      <c r="J697" s="2">
        <v>39708</v>
      </c>
      <c r="K697">
        <v>6.0999999999999999E-2</v>
      </c>
      <c r="L697" s="67">
        <v>99.984750000000005</v>
      </c>
      <c r="M697" s="92">
        <v>-3.7505719622354938E-5</v>
      </c>
      <c r="P697" s="2">
        <v>39742</v>
      </c>
      <c r="Q697">
        <v>786.94</v>
      </c>
      <c r="R697">
        <v>-1.118315239244061E-2</v>
      </c>
      <c r="T697" s="68">
        <v>37769</v>
      </c>
      <c r="U697" s="69">
        <v>0.99987999999999999</v>
      </c>
      <c r="V697" s="70">
        <v>-1.2000000000000899E-4</v>
      </c>
      <c r="W697" s="70"/>
      <c r="Y697" s="2">
        <v>39742</v>
      </c>
      <c r="Z697">
        <v>53.11</v>
      </c>
    </row>
    <row r="698" spans="2:26" x14ac:dyDescent="0.25">
      <c r="B698" s="2">
        <v>39743</v>
      </c>
      <c r="C698">
        <v>896.78</v>
      </c>
      <c r="D698" s="2"/>
      <c r="E698" s="2">
        <v>39709</v>
      </c>
      <c r="F698">
        <v>0.25900000000000001</v>
      </c>
      <c r="G698" s="67">
        <v>99.978416666666661</v>
      </c>
      <c r="H698" s="92">
        <v>-2.5338802291485774E-4</v>
      </c>
      <c r="I698" s="7"/>
      <c r="J698" s="2">
        <v>39709</v>
      </c>
      <c r="K698">
        <v>7.5999999999999998E-2</v>
      </c>
      <c r="L698" s="67">
        <v>99.980999999999995</v>
      </c>
      <c r="M698" s="92">
        <v>-2.1104009761854226E-3</v>
      </c>
      <c r="P698" s="2">
        <v>39743</v>
      </c>
      <c r="Q698">
        <v>754.97</v>
      </c>
      <c r="R698">
        <v>-4.0625714794012335E-2</v>
      </c>
      <c r="T698" s="68">
        <v>37770</v>
      </c>
      <c r="U698" s="69">
        <v>0.99880000000000002</v>
      </c>
      <c r="V698" s="70">
        <v>-1.1999999999999789E-3</v>
      </c>
      <c r="W698" s="70"/>
      <c r="Y698" s="2">
        <v>39743</v>
      </c>
      <c r="Z698">
        <v>69.650000000000006</v>
      </c>
    </row>
    <row r="699" spans="2:26" x14ac:dyDescent="0.25">
      <c r="B699" s="2">
        <v>39744</v>
      </c>
      <c r="C699">
        <v>908.11</v>
      </c>
      <c r="D699" s="2"/>
      <c r="E699" s="2">
        <v>39710</v>
      </c>
      <c r="F699">
        <v>0.56299999999999994</v>
      </c>
      <c r="G699" s="67">
        <v>99.953083333333339</v>
      </c>
      <c r="H699" s="92">
        <v>5.085719383335352E-5</v>
      </c>
      <c r="I699" s="7"/>
      <c r="J699" s="2">
        <v>39710</v>
      </c>
      <c r="K699">
        <v>0.92</v>
      </c>
      <c r="L699" s="67">
        <v>99.77</v>
      </c>
      <c r="M699" s="92">
        <v>2.0547258695002846E-4</v>
      </c>
      <c r="P699" s="2">
        <v>39744</v>
      </c>
      <c r="Q699">
        <v>761.31</v>
      </c>
      <c r="R699">
        <v>8.3976846762121582E-3</v>
      </c>
      <c r="T699" s="68">
        <v>37771</v>
      </c>
      <c r="U699" s="69">
        <v>1.0069600000000001</v>
      </c>
      <c r="V699" s="70">
        <v>6.9600000000000772E-3</v>
      </c>
      <c r="W699" s="70"/>
      <c r="Y699" s="2">
        <v>39744</v>
      </c>
      <c r="Z699">
        <v>67.8</v>
      </c>
    </row>
    <row r="700" spans="2:26" x14ac:dyDescent="0.25">
      <c r="B700" s="2">
        <v>39745</v>
      </c>
      <c r="C700">
        <v>876.77</v>
      </c>
      <c r="D700" s="2"/>
      <c r="E700" s="2">
        <v>39713</v>
      </c>
      <c r="F700">
        <v>0.502</v>
      </c>
      <c r="G700" s="67">
        <v>99.958166666666671</v>
      </c>
      <c r="H700" s="92">
        <v>1.1838285682830296E-4</v>
      </c>
      <c r="I700" s="7"/>
      <c r="J700" s="2">
        <v>39713</v>
      </c>
      <c r="K700">
        <v>0.83799999999999997</v>
      </c>
      <c r="L700" s="67">
        <v>99.790499999999994</v>
      </c>
      <c r="M700" s="92">
        <v>2.9311407398502354E-4</v>
      </c>
      <c r="P700" s="2">
        <v>39745</v>
      </c>
      <c r="Q700">
        <v>737.96</v>
      </c>
      <c r="R700">
        <v>-3.067081740683808E-2</v>
      </c>
      <c r="T700" s="68">
        <v>37774</v>
      </c>
      <c r="U700" s="69">
        <v>1.0028300000000001</v>
      </c>
      <c r="V700" s="70">
        <v>2.8300000000001102E-3</v>
      </c>
      <c r="W700" s="70"/>
      <c r="Y700" s="2">
        <v>39745</v>
      </c>
      <c r="Z700">
        <v>79.13</v>
      </c>
    </row>
    <row r="701" spans="2:26" x14ac:dyDescent="0.25">
      <c r="B701" s="2">
        <v>39748</v>
      </c>
      <c r="C701">
        <v>848.92</v>
      </c>
      <c r="D701" s="2"/>
      <c r="E701" s="2">
        <v>39714</v>
      </c>
      <c r="F701">
        <v>0.36</v>
      </c>
      <c r="G701" s="67">
        <v>99.97</v>
      </c>
      <c r="H701" s="92">
        <v>2.0672868527227273E-4</v>
      </c>
      <c r="I701" s="7"/>
      <c r="J701" s="2">
        <v>39714</v>
      </c>
      <c r="K701">
        <v>0.72099999999999997</v>
      </c>
      <c r="L701" s="67">
        <v>99.819749999999999</v>
      </c>
      <c r="M701" s="92">
        <v>6.4866922628037393E-4</v>
      </c>
      <c r="P701" s="2">
        <v>39748</v>
      </c>
      <c r="Q701">
        <v>726.72</v>
      </c>
      <c r="R701">
        <v>-1.5231177841617427E-2</v>
      </c>
      <c r="T701" s="68">
        <v>37775</v>
      </c>
      <c r="U701" s="69">
        <v>1.00126</v>
      </c>
      <c r="V701" s="70">
        <v>1.2600000000000389E-3</v>
      </c>
      <c r="W701" s="70"/>
      <c r="Y701" s="2">
        <v>39748</v>
      </c>
      <c r="Z701">
        <v>80.06</v>
      </c>
    </row>
    <row r="702" spans="2:26" x14ac:dyDescent="0.25">
      <c r="B702" s="2">
        <v>39749</v>
      </c>
      <c r="C702">
        <v>940.51</v>
      </c>
      <c r="D702" s="2"/>
      <c r="E702" s="2">
        <v>39715</v>
      </c>
      <c r="F702">
        <v>0.112</v>
      </c>
      <c r="G702" s="67">
        <v>99.990666666666669</v>
      </c>
      <c r="H702" s="92">
        <v>5.0004667102587774E-6</v>
      </c>
      <c r="I702" s="7"/>
      <c r="J702" s="2">
        <v>39715</v>
      </c>
      <c r="K702">
        <v>0.46200000000000002</v>
      </c>
      <c r="L702" s="67">
        <v>99.884500000000003</v>
      </c>
      <c r="M702" s="92">
        <v>-7.3835279748113436E-4</v>
      </c>
      <c r="P702" s="2">
        <v>39749</v>
      </c>
      <c r="Q702">
        <v>779.69</v>
      </c>
      <c r="R702">
        <v>7.2889145750770545E-2</v>
      </c>
      <c r="T702" s="68">
        <v>37776</v>
      </c>
      <c r="U702" s="69">
        <v>1.00525</v>
      </c>
      <c r="V702" s="70">
        <v>5.2499999999999769E-3</v>
      </c>
      <c r="W702" s="70"/>
      <c r="Y702" s="2">
        <v>39749</v>
      </c>
      <c r="Z702">
        <v>66.959999999999994</v>
      </c>
    </row>
    <row r="703" spans="2:26" x14ac:dyDescent="0.25">
      <c r="B703" s="2">
        <v>39750</v>
      </c>
      <c r="C703">
        <v>930.09</v>
      </c>
      <c r="D703" s="2"/>
      <c r="E703" s="2">
        <v>39716</v>
      </c>
      <c r="F703">
        <v>0.106</v>
      </c>
      <c r="G703" s="67">
        <v>99.991166666666672</v>
      </c>
      <c r="H703" s="92">
        <v>-5.0004417057047945E-6</v>
      </c>
      <c r="I703" s="7"/>
      <c r="J703" s="2">
        <v>39716</v>
      </c>
      <c r="K703">
        <v>0.75700000000000001</v>
      </c>
      <c r="L703" s="67">
        <v>99.810749999999999</v>
      </c>
      <c r="M703" s="92">
        <v>-2.2793136009902071E-4</v>
      </c>
      <c r="P703" s="2">
        <v>39750</v>
      </c>
      <c r="Q703">
        <v>768.8</v>
      </c>
      <c r="R703">
        <v>-1.396708948428238E-2</v>
      </c>
      <c r="T703" s="68">
        <v>37777</v>
      </c>
      <c r="U703" s="69">
        <v>1.00214</v>
      </c>
      <c r="V703" s="70">
        <v>2.1400000000000308E-3</v>
      </c>
      <c r="W703" s="70"/>
      <c r="Y703" s="2">
        <v>39750</v>
      </c>
      <c r="Z703">
        <v>69.959999999999994</v>
      </c>
    </row>
    <row r="704" spans="2:26" x14ac:dyDescent="0.25">
      <c r="B704" s="2">
        <v>39751</v>
      </c>
      <c r="C704">
        <v>954.09</v>
      </c>
      <c r="D704" s="2"/>
      <c r="E704" s="2">
        <v>39717</v>
      </c>
      <c r="F704">
        <v>0.112</v>
      </c>
      <c r="G704" s="67">
        <v>99.990666666666669</v>
      </c>
      <c r="H704" s="92">
        <v>4.6671022628785863E-5</v>
      </c>
      <c r="I704" s="7"/>
      <c r="J704" s="2">
        <v>39717</v>
      </c>
      <c r="K704">
        <v>0.84799999999999998</v>
      </c>
      <c r="L704" s="67">
        <v>99.787999999999997</v>
      </c>
      <c r="M704" s="92">
        <v>1.2476450074156986E-3</v>
      </c>
      <c r="P704" s="2">
        <v>39751</v>
      </c>
      <c r="Q704">
        <v>785.93</v>
      </c>
      <c r="R704">
        <v>2.2281477627471347E-2</v>
      </c>
      <c r="T704" s="68">
        <v>37778</v>
      </c>
      <c r="U704" s="69">
        <v>0.99973999999999996</v>
      </c>
      <c r="V704" s="70">
        <v>-2.6000000000003798E-4</v>
      </c>
      <c r="W704" s="70"/>
      <c r="Y704" s="2">
        <v>39751</v>
      </c>
      <c r="Z704">
        <v>62.9</v>
      </c>
    </row>
    <row r="705" spans="2:26" x14ac:dyDescent="0.25">
      <c r="B705" s="2">
        <v>39752</v>
      </c>
      <c r="C705">
        <v>968.75</v>
      </c>
      <c r="D705" s="2"/>
      <c r="E705" s="2">
        <v>39720</v>
      </c>
      <c r="F705">
        <v>5.6000000000000001E-2</v>
      </c>
      <c r="G705" s="67">
        <v>99.995333333333335</v>
      </c>
      <c r="H705" s="92">
        <v>-1.2667257805376586E-4</v>
      </c>
      <c r="I705" s="7"/>
      <c r="J705" s="2">
        <v>39720</v>
      </c>
      <c r="K705">
        <v>0.35</v>
      </c>
      <c r="L705" s="67">
        <v>99.912499999999994</v>
      </c>
      <c r="M705" s="92">
        <v>-1.4012260728136772E-3</v>
      </c>
      <c r="P705" s="2">
        <v>39752</v>
      </c>
      <c r="Q705">
        <v>796.71</v>
      </c>
      <c r="R705">
        <v>1.3716234270227723E-2</v>
      </c>
      <c r="T705" s="68">
        <v>37781</v>
      </c>
      <c r="U705" s="69">
        <v>0.99541999999999997</v>
      </c>
      <c r="V705" s="70">
        <v>-4.5800000000000285E-3</v>
      </c>
      <c r="W705" s="70"/>
      <c r="Y705" s="2">
        <v>39752</v>
      </c>
      <c r="Z705">
        <v>59.89</v>
      </c>
    </row>
    <row r="706" spans="2:26" x14ac:dyDescent="0.25">
      <c r="B706" s="2">
        <v>39755</v>
      </c>
      <c r="C706">
        <v>966.3</v>
      </c>
      <c r="D706" s="2"/>
      <c r="E706" s="2">
        <v>39721</v>
      </c>
      <c r="F706">
        <v>0.20799999999999999</v>
      </c>
      <c r="G706" s="67">
        <v>99.98266666666666</v>
      </c>
      <c r="H706" s="92">
        <v>0</v>
      </c>
      <c r="I706" s="7"/>
      <c r="J706" s="2">
        <v>39721</v>
      </c>
      <c r="K706">
        <v>0.91</v>
      </c>
      <c r="L706" s="67">
        <v>99.772499999999994</v>
      </c>
      <c r="M706" s="92">
        <v>2.5558144779380676E-4</v>
      </c>
      <c r="P706" s="2">
        <v>39755</v>
      </c>
      <c r="Q706">
        <v>801.49</v>
      </c>
      <c r="R706">
        <v>5.9996736579182031E-3</v>
      </c>
      <c r="T706" s="68">
        <v>37782</v>
      </c>
      <c r="U706" s="69">
        <v>1.006</v>
      </c>
      <c r="V706" s="70">
        <v>6.0000000000000053E-3</v>
      </c>
      <c r="W706" s="70"/>
      <c r="Y706" s="2">
        <v>39755</v>
      </c>
      <c r="Z706">
        <v>53.68</v>
      </c>
    </row>
    <row r="707" spans="2:26" x14ac:dyDescent="0.25">
      <c r="B707" s="2">
        <v>39756</v>
      </c>
      <c r="C707">
        <v>1005.75</v>
      </c>
      <c r="D707" s="2"/>
      <c r="E707" s="2">
        <v>39722</v>
      </c>
      <c r="F707">
        <v>0.20799999999999999</v>
      </c>
      <c r="G707" s="67">
        <v>99.98266666666666</v>
      </c>
      <c r="H707" s="92">
        <v>-3.9756891194475674E-4</v>
      </c>
      <c r="I707" s="7"/>
      <c r="J707" s="2">
        <v>39722</v>
      </c>
      <c r="K707">
        <v>0.80800000000000005</v>
      </c>
      <c r="L707" s="67">
        <v>99.798000000000002</v>
      </c>
      <c r="M707" s="92">
        <v>5.1103228521620636E-4</v>
      </c>
      <c r="P707" s="2">
        <v>39756</v>
      </c>
      <c r="Q707">
        <v>815.01</v>
      </c>
      <c r="R707">
        <v>1.6868582265530341E-2</v>
      </c>
      <c r="T707" s="68">
        <v>37783</v>
      </c>
      <c r="U707" s="69">
        <v>1.0046900000000001</v>
      </c>
      <c r="V707" s="70">
        <v>4.690000000000083E-3</v>
      </c>
      <c r="W707" s="70"/>
      <c r="Y707" s="2">
        <v>39756</v>
      </c>
      <c r="Z707">
        <v>47.73</v>
      </c>
    </row>
    <row r="708" spans="2:26" x14ac:dyDescent="0.25">
      <c r="B708" s="2">
        <v>39757</v>
      </c>
      <c r="C708">
        <v>952.77</v>
      </c>
      <c r="D708" s="2"/>
      <c r="E708" s="2">
        <v>39723</v>
      </c>
      <c r="F708">
        <v>0.68500000000000005</v>
      </c>
      <c r="G708" s="67">
        <v>99.942916666666662</v>
      </c>
      <c r="H708" s="92">
        <v>4.6526558910731097E-4</v>
      </c>
      <c r="I708" s="7"/>
      <c r="J708" s="2">
        <v>39723</v>
      </c>
      <c r="K708">
        <v>0.60399999999999998</v>
      </c>
      <c r="L708" s="67">
        <v>99.849000000000004</v>
      </c>
      <c r="M708" s="92">
        <v>3.3049905357085407E-4</v>
      </c>
      <c r="P708" s="2">
        <v>39757</v>
      </c>
      <c r="Q708">
        <v>799.41</v>
      </c>
      <c r="R708">
        <v>-1.9140869437184849E-2</v>
      </c>
      <c r="T708" s="68">
        <v>37784</v>
      </c>
      <c r="U708" s="69">
        <v>1.00101</v>
      </c>
      <c r="V708" s="70">
        <v>1.0099999999999554E-3</v>
      </c>
      <c r="W708" s="70"/>
      <c r="Y708" s="2">
        <v>39757</v>
      </c>
      <c r="Z708">
        <v>54.56</v>
      </c>
    </row>
    <row r="709" spans="2:26" x14ac:dyDescent="0.25">
      <c r="B709" s="2">
        <v>39758</v>
      </c>
      <c r="C709">
        <v>904.88</v>
      </c>
      <c r="D709" s="2"/>
      <c r="E709" s="2">
        <v>39724</v>
      </c>
      <c r="F709">
        <v>0.127</v>
      </c>
      <c r="G709" s="67">
        <v>99.989416666666671</v>
      </c>
      <c r="H709" s="92">
        <v>4.2504498392714751E-5</v>
      </c>
      <c r="I709" s="7"/>
      <c r="J709" s="2">
        <v>39724</v>
      </c>
      <c r="K709">
        <v>0.47199999999999998</v>
      </c>
      <c r="L709" s="67">
        <v>99.882000000000005</v>
      </c>
      <c r="M709" s="92">
        <v>0</v>
      </c>
      <c r="P709" s="2">
        <v>39758</v>
      </c>
      <c r="Q709">
        <v>773.78</v>
      </c>
      <c r="R709">
        <v>-3.2061145094507193E-2</v>
      </c>
      <c r="T709" s="68">
        <v>37785</v>
      </c>
      <c r="U709" s="69">
        <v>0.99587999999999999</v>
      </c>
      <c r="V709" s="70">
        <v>-4.1200000000000125E-3</v>
      </c>
      <c r="W709" s="70"/>
      <c r="Y709" s="2">
        <v>39758</v>
      </c>
      <c r="Z709">
        <v>63.68</v>
      </c>
    </row>
    <row r="710" spans="2:26" x14ac:dyDescent="0.25">
      <c r="B710" s="2">
        <v>39759</v>
      </c>
      <c r="C710">
        <v>930.99</v>
      </c>
      <c r="D710" s="2"/>
      <c r="E710" s="2">
        <v>39727</v>
      </c>
      <c r="F710">
        <v>7.5999999999999998E-2</v>
      </c>
      <c r="G710" s="67">
        <v>99.99366666666667</v>
      </c>
      <c r="H710" s="92">
        <v>-1.941789646677794E-4</v>
      </c>
      <c r="I710" s="7"/>
      <c r="J710" s="2">
        <v>39727</v>
      </c>
      <c r="K710">
        <v>0.47199999999999998</v>
      </c>
      <c r="L710" s="67">
        <v>99.882000000000005</v>
      </c>
      <c r="M710" s="92">
        <v>-7.3837127810816305E-4</v>
      </c>
      <c r="P710" s="2">
        <v>39759</v>
      </c>
      <c r="Q710">
        <v>791.87</v>
      </c>
      <c r="R710">
        <v>2.3378738142624478E-2</v>
      </c>
      <c r="T710" s="68">
        <v>37788</v>
      </c>
      <c r="U710" s="69">
        <v>1.0119199999999999</v>
      </c>
      <c r="V710" s="70">
        <v>1.1919999999999931E-2</v>
      </c>
      <c r="W710" s="70"/>
      <c r="Y710" s="2">
        <v>39759</v>
      </c>
      <c r="Z710">
        <v>56.1</v>
      </c>
    </row>
    <row r="711" spans="2:26" x14ac:dyDescent="0.25">
      <c r="B711" s="2">
        <v>39762</v>
      </c>
      <c r="C711">
        <v>919.21</v>
      </c>
      <c r="D711" s="2"/>
      <c r="E711" s="2">
        <v>39728</v>
      </c>
      <c r="F711">
        <v>0.309</v>
      </c>
      <c r="G711" s="67">
        <v>99.974249999999998</v>
      </c>
      <c r="H711" s="92">
        <v>0</v>
      </c>
      <c r="I711" s="7"/>
      <c r="J711" s="2">
        <v>39728</v>
      </c>
      <c r="K711">
        <v>0.76700000000000002</v>
      </c>
      <c r="L711" s="67">
        <v>99.808250000000001</v>
      </c>
      <c r="M711" s="92">
        <v>3.8323485283031644E-4</v>
      </c>
      <c r="P711" s="2">
        <v>39762</v>
      </c>
      <c r="Q711">
        <v>788.69</v>
      </c>
      <c r="R711">
        <v>-4.0158106759947687E-3</v>
      </c>
      <c r="T711" s="68">
        <v>37789</v>
      </c>
      <c r="U711" s="69">
        <v>1.0003500000000001</v>
      </c>
      <c r="V711" s="70">
        <v>3.5000000000007248E-4</v>
      </c>
      <c r="W711" s="70"/>
      <c r="Y711" s="2">
        <v>39762</v>
      </c>
      <c r="Z711">
        <v>59.98</v>
      </c>
    </row>
    <row r="712" spans="2:26" x14ac:dyDescent="0.25">
      <c r="B712" s="2">
        <v>39763</v>
      </c>
      <c r="C712">
        <v>898.95</v>
      </c>
      <c r="D712" s="2"/>
      <c r="E712" s="2">
        <v>39729</v>
      </c>
      <c r="F712">
        <v>0.309</v>
      </c>
      <c r="G712" s="67">
        <v>99.974249999999998</v>
      </c>
      <c r="H712" s="92">
        <v>1.6921023830307469E-4</v>
      </c>
      <c r="I712" s="7"/>
      <c r="J712" s="2">
        <v>39729</v>
      </c>
      <c r="K712">
        <v>0.61399999999999999</v>
      </c>
      <c r="L712" s="67">
        <v>99.846500000000006</v>
      </c>
      <c r="M712" s="92">
        <v>2.2784974936507219E-4</v>
      </c>
      <c r="P712" s="2">
        <v>39763</v>
      </c>
      <c r="Q712">
        <v>777.59</v>
      </c>
      <c r="R712">
        <v>-1.407397076164274E-2</v>
      </c>
      <c r="T712" s="68">
        <v>37790</v>
      </c>
      <c r="U712" s="69">
        <v>1.0004</v>
      </c>
      <c r="V712" s="70">
        <v>3.9999999999995595E-4</v>
      </c>
      <c r="W712" s="70"/>
      <c r="Y712" s="2">
        <v>39763</v>
      </c>
      <c r="Z712">
        <v>61.44</v>
      </c>
    </row>
    <row r="713" spans="2:26" x14ac:dyDescent="0.25">
      <c r="B713" s="2">
        <v>39764</v>
      </c>
      <c r="C713">
        <v>852.3</v>
      </c>
      <c r="D713" s="2"/>
      <c r="E713" s="2">
        <v>39730</v>
      </c>
      <c r="F713">
        <v>0.106</v>
      </c>
      <c r="G713" s="67">
        <v>99.991166666666672</v>
      </c>
      <c r="H713" s="92">
        <v>4.1670347547428932E-5</v>
      </c>
      <c r="I713" s="7"/>
      <c r="J713" s="2">
        <v>39730</v>
      </c>
      <c r="K713">
        <v>0.52300000000000002</v>
      </c>
      <c r="L713" s="67">
        <v>99.869249999999994</v>
      </c>
      <c r="M713" s="92">
        <v>8.3859646487782769E-4</v>
      </c>
      <c r="P713" s="2">
        <v>39764</v>
      </c>
      <c r="Q713">
        <v>746.1</v>
      </c>
      <c r="R713">
        <v>-4.0496919970678613E-2</v>
      </c>
      <c r="T713" s="68">
        <v>37791</v>
      </c>
      <c r="U713" s="69">
        <v>0.98945000000000005</v>
      </c>
      <c r="V713" s="70">
        <v>-1.0549999999999948E-2</v>
      </c>
      <c r="W713" s="70"/>
      <c r="Y713" s="2">
        <v>39764</v>
      </c>
      <c r="Z713">
        <v>66.459999999999994</v>
      </c>
    </row>
    <row r="714" spans="2:26" x14ac:dyDescent="0.25">
      <c r="B714" s="2">
        <v>39765</v>
      </c>
      <c r="C714">
        <v>911.29</v>
      </c>
      <c r="D714" s="2"/>
      <c r="E714" s="2">
        <v>39731</v>
      </c>
      <c r="F714">
        <v>5.6000000000000001E-2</v>
      </c>
      <c r="G714" s="67">
        <v>99.995333333333335</v>
      </c>
      <c r="H714" s="92">
        <v>0</v>
      </c>
      <c r="I714" s="7"/>
      <c r="J714" s="2">
        <v>39731</v>
      </c>
      <c r="K714">
        <v>0.188</v>
      </c>
      <c r="L714" s="67">
        <v>99.953000000000003</v>
      </c>
      <c r="M714" s="92">
        <v>0</v>
      </c>
      <c r="P714" s="2">
        <v>39765</v>
      </c>
      <c r="Q714">
        <v>788.45</v>
      </c>
      <c r="R714">
        <v>5.6761828173167217E-2</v>
      </c>
      <c r="T714" s="68">
        <v>37792</v>
      </c>
      <c r="U714" s="69">
        <v>1.00739</v>
      </c>
      <c r="V714" s="70">
        <v>7.3900000000000077E-3</v>
      </c>
      <c r="W714" s="70"/>
      <c r="Y714" s="2">
        <v>39765</v>
      </c>
      <c r="Z714">
        <v>59.83</v>
      </c>
    </row>
    <row r="715" spans="2:26" x14ac:dyDescent="0.25">
      <c r="B715" s="2">
        <v>39766</v>
      </c>
      <c r="C715">
        <v>873.29</v>
      </c>
      <c r="D715" s="2"/>
      <c r="E715" s="2">
        <v>39734</v>
      </c>
      <c r="F715">
        <v>5.6000000000000001E-2</v>
      </c>
      <c r="G715" s="67">
        <v>99.995333333333335</v>
      </c>
      <c r="H715" s="92">
        <v>-4.1668611201806094E-5</v>
      </c>
      <c r="I715" s="7"/>
      <c r="J715" s="2">
        <v>39734</v>
      </c>
      <c r="K715">
        <v>0.188</v>
      </c>
      <c r="L715" s="67">
        <v>99.953000000000003</v>
      </c>
      <c r="M715" s="92">
        <v>-2.901363640910315E-4</v>
      </c>
      <c r="P715" s="2">
        <v>39766</v>
      </c>
      <c r="Q715">
        <v>761.37</v>
      </c>
      <c r="R715">
        <v>-3.4345868476124086E-2</v>
      </c>
      <c r="T715" s="68">
        <v>37795</v>
      </c>
      <c r="U715" s="69">
        <v>0.99392000000000003</v>
      </c>
      <c r="V715" s="70">
        <v>-6.0799999999999743E-3</v>
      </c>
      <c r="W715" s="70"/>
      <c r="Y715" s="2">
        <v>39766</v>
      </c>
      <c r="Z715">
        <v>66.31</v>
      </c>
    </row>
    <row r="716" spans="2:26" x14ac:dyDescent="0.25">
      <c r="B716" s="2">
        <v>39769</v>
      </c>
      <c r="C716">
        <v>850.75</v>
      </c>
      <c r="D716" s="2"/>
      <c r="E716" s="2">
        <v>39735</v>
      </c>
      <c r="F716">
        <v>0.106</v>
      </c>
      <c r="G716" s="67">
        <v>99.991166666666672</v>
      </c>
      <c r="H716" s="92">
        <v>4.1670347547428932E-5</v>
      </c>
      <c r="I716" s="7"/>
      <c r="J716" s="2">
        <v>39735</v>
      </c>
      <c r="K716">
        <v>0.30399999999999999</v>
      </c>
      <c r="L716" s="67">
        <v>99.924000000000007</v>
      </c>
      <c r="M716" s="92">
        <v>2.1516352427841667E-4</v>
      </c>
      <c r="P716" s="2">
        <v>39769</v>
      </c>
      <c r="Q716">
        <v>745.32</v>
      </c>
      <c r="R716">
        <v>-2.108042082036321E-2</v>
      </c>
      <c r="T716" s="68">
        <v>37796</v>
      </c>
      <c r="U716" s="69">
        <v>1.00115</v>
      </c>
      <c r="V716" s="70">
        <v>1.1499999999999844E-3</v>
      </c>
      <c r="W716" s="70"/>
      <c r="Y716" s="2">
        <v>39769</v>
      </c>
      <c r="Z716">
        <v>69.150000000000006</v>
      </c>
    </row>
    <row r="717" spans="2:26" x14ac:dyDescent="0.25">
      <c r="B717" s="2">
        <v>39770</v>
      </c>
      <c r="C717">
        <v>859.12</v>
      </c>
      <c r="D717" s="2"/>
      <c r="E717" s="2">
        <v>39736</v>
      </c>
      <c r="F717">
        <v>5.6000000000000001E-2</v>
      </c>
      <c r="G717" s="67">
        <v>99.995333333333335</v>
      </c>
      <c r="H717" s="92">
        <v>0</v>
      </c>
      <c r="I717" s="7"/>
      <c r="J717" s="2">
        <v>39736</v>
      </c>
      <c r="K717">
        <v>0.218</v>
      </c>
      <c r="L717" s="67">
        <v>99.945499999999996</v>
      </c>
      <c r="M717" s="92">
        <v>-5.3279037075193436E-4</v>
      </c>
      <c r="P717" s="2">
        <v>39770</v>
      </c>
      <c r="Q717">
        <v>753.99</v>
      </c>
      <c r="R717">
        <v>1.1632587345032919E-2</v>
      </c>
      <c r="T717" s="68">
        <v>37797</v>
      </c>
      <c r="U717" s="69">
        <v>0.99650000000000005</v>
      </c>
      <c r="V717" s="70">
        <v>-3.4999999999999476E-3</v>
      </c>
      <c r="W717" s="70"/>
      <c r="Y717" s="2">
        <v>39770</v>
      </c>
      <c r="Z717">
        <v>67.64</v>
      </c>
    </row>
    <row r="718" spans="2:26" x14ac:dyDescent="0.25">
      <c r="B718" s="2">
        <v>39771</v>
      </c>
      <c r="C718">
        <v>806.58</v>
      </c>
      <c r="D718" s="2"/>
      <c r="E718" s="2">
        <v>39737</v>
      </c>
      <c r="F718">
        <v>5.6000000000000001E-2</v>
      </c>
      <c r="G718" s="67">
        <v>99.995333333333335</v>
      </c>
      <c r="H718" s="92">
        <v>-8.3337222404056277E-6</v>
      </c>
      <c r="I718" s="7"/>
      <c r="J718" s="2">
        <v>39737</v>
      </c>
      <c r="K718">
        <v>0.43099999999999999</v>
      </c>
      <c r="L718" s="67">
        <v>99.892250000000004</v>
      </c>
      <c r="M718" s="92">
        <v>-9.1598697596673162E-4</v>
      </c>
      <c r="P718" s="2">
        <v>39771</v>
      </c>
      <c r="Q718">
        <v>711.67</v>
      </c>
      <c r="R718">
        <v>-5.6128065358957091E-2</v>
      </c>
      <c r="T718" s="68">
        <v>37798</v>
      </c>
      <c r="U718" s="69">
        <v>1.0052099999999999</v>
      </c>
      <c r="V718" s="70">
        <v>5.2099999999999369E-3</v>
      </c>
      <c r="W718" s="70"/>
      <c r="Y718" s="2">
        <v>39771</v>
      </c>
      <c r="Z718">
        <v>74.260000000000005</v>
      </c>
    </row>
    <row r="719" spans="2:26" x14ac:dyDescent="0.25">
      <c r="B719" s="2">
        <v>39772</v>
      </c>
      <c r="C719">
        <v>752.44</v>
      </c>
      <c r="D719" s="2"/>
      <c r="E719" s="2">
        <v>39738</v>
      </c>
      <c r="F719">
        <v>6.6000000000000003E-2</v>
      </c>
      <c r="G719" s="67">
        <v>99.994500000000002</v>
      </c>
      <c r="H719" s="92">
        <v>0</v>
      </c>
      <c r="I719" s="7"/>
      <c r="J719" s="2">
        <v>39738</v>
      </c>
      <c r="K719">
        <v>0.79700000000000004</v>
      </c>
      <c r="L719" s="67">
        <v>99.800749999999994</v>
      </c>
      <c r="M719" s="92">
        <v>-7.1642748175737569E-4</v>
      </c>
      <c r="P719" s="2">
        <v>39772</v>
      </c>
      <c r="Q719">
        <v>663.89</v>
      </c>
      <c r="R719">
        <v>-6.7137858839068643E-2</v>
      </c>
      <c r="T719" s="68">
        <v>37799</v>
      </c>
      <c r="U719" s="69">
        <v>0.996</v>
      </c>
      <c r="V719" s="70">
        <v>-4.0000000000000036E-3</v>
      </c>
      <c r="W719" s="70"/>
      <c r="Y719" s="2">
        <v>39772</v>
      </c>
      <c r="Z719">
        <v>80.86</v>
      </c>
    </row>
    <row r="720" spans="2:26" x14ac:dyDescent="0.25">
      <c r="B720" s="2">
        <v>39773</v>
      </c>
      <c r="C720">
        <v>800.03</v>
      </c>
      <c r="D720" s="2"/>
      <c r="E720" s="2">
        <v>39741</v>
      </c>
      <c r="F720">
        <v>6.6000000000000003E-2</v>
      </c>
      <c r="G720" s="67">
        <v>99.994500000000002</v>
      </c>
      <c r="H720" s="92">
        <v>-3.3418504684423755E-4</v>
      </c>
      <c r="I720" s="7"/>
      <c r="J720" s="2">
        <v>39741</v>
      </c>
      <c r="K720">
        <v>1.083</v>
      </c>
      <c r="L720" s="67">
        <v>99.729249999999993</v>
      </c>
      <c r="M720" s="92">
        <v>2.5067871261663655E-5</v>
      </c>
      <c r="P720" s="2">
        <v>39773</v>
      </c>
      <c r="Q720">
        <v>690.8</v>
      </c>
      <c r="R720">
        <v>4.0533823374354183E-2</v>
      </c>
      <c r="T720" s="68">
        <v>37802</v>
      </c>
      <c r="U720" s="69">
        <v>1.0009699999999999</v>
      </c>
      <c r="V720" s="70">
        <v>9.6999999999991537E-4</v>
      </c>
      <c r="W720" s="70"/>
      <c r="Y720" s="2">
        <v>39773</v>
      </c>
      <c r="Z720">
        <v>72.67</v>
      </c>
    </row>
    <row r="721" spans="2:26" x14ac:dyDescent="0.25">
      <c r="B721" s="2">
        <v>39776</v>
      </c>
      <c r="C721">
        <v>851.81</v>
      </c>
      <c r="D721" s="2"/>
      <c r="E721" s="2">
        <v>39742</v>
      </c>
      <c r="F721">
        <v>0.46700000000000003</v>
      </c>
      <c r="G721" s="67">
        <v>99.961083333333335</v>
      </c>
      <c r="H721" s="92">
        <v>1.4005450454468438E-4</v>
      </c>
      <c r="I721" s="7"/>
      <c r="J721" s="2">
        <v>39742</v>
      </c>
      <c r="K721">
        <v>1.073</v>
      </c>
      <c r="L721" s="67">
        <v>99.731750000000005</v>
      </c>
      <c r="M721" s="92">
        <v>1.5541690584974788E-4</v>
      </c>
      <c r="P721" s="2">
        <v>39776</v>
      </c>
      <c r="Q721">
        <v>706.6</v>
      </c>
      <c r="R721">
        <v>2.2872032426172639E-2</v>
      </c>
      <c r="T721" s="68">
        <v>37803</v>
      </c>
      <c r="U721" s="69">
        <v>1.0025999999999999</v>
      </c>
      <c r="V721" s="70">
        <v>2.5999999999999357E-3</v>
      </c>
      <c r="W721" s="70"/>
      <c r="Y721" s="2">
        <v>39776</v>
      </c>
      <c r="Z721">
        <v>64.7</v>
      </c>
    </row>
    <row r="722" spans="2:26" x14ac:dyDescent="0.25">
      <c r="B722" s="2">
        <v>39777</v>
      </c>
      <c r="C722">
        <v>857.39</v>
      </c>
      <c r="D722" s="2"/>
      <c r="E722" s="2">
        <v>39743</v>
      </c>
      <c r="F722">
        <v>0.29899999999999999</v>
      </c>
      <c r="G722" s="67">
        <v>99.97508333333333</v>
      </c>
      <c r="H722" s="92">
        <v>-2.5839771743085826E-5</v>
      </c>
      <c r="I722" s="7"/>
      <c r="J722" s="2">
        <v>39743</v>
      </c>
      <c r="K722">
        <v>1.0109999999999999</v>
      </c>
      <c r="L722" s="67">
        <v>99.747249999999994</v>
      </c>
      <c r="M722" s="92">
        <v>1.0025339044439363E-4</v>
      </c>
      <c r="P722" s="2">
        <v>39777</v>
      </c>
      <c r="Q722">
        <v>711.14</v>
      </c>
      <c r="R722">
        <v>6.4251344466459415E-3</v>
      </c>
      <c r="T722" s="68">
        <v>37804</v>
      </c>
      <c r="U722" s="69">
        <v>1.0047600000000001</v>
      </c>
      <c r="V722" s="70">
        <v>4.7600000000000975E-3</v>
      </c>
      <c r="W722" s="70"/>
      <c r="Y722" s="2">
        <v>39777</v>
      </c>
      <c r="Z722">
        <v>60.9</v>
      </c>
    </row>
    <row r="723" spans="2:26" x14ac:dyDescent="0.25">
      <c r="B723" s="2">
        <v>39778</v>
      </c>
      <c r="C723">
        <v>887.68</v>
      </c>
      <c r="D723" s="2"/>
      <c r="E723" s="2">
        <v>39744</v>
      </c>
      <c r="F723">
        <v>0.33</v>
      </c>
      <c r="G723" s="67">
        <v>99.972499999999997</v>
      </c>
      <c r="H723" s="92">
        <v>6.8352130169202496E-5</v>
      </c>
      <c r="I723" s="7"/>
      <c r="J723" s="2">
        <v>39744</v>
      </c>
      <c r="K723">
        <v>0.97099999999999997</v>
      </c>
      <c r="L723" s="67">
        <v>99.757249999999999</v>
      </c>
      <c r="M723" s="92">
        <v>3.0824827268194355E-4</v>
      </c>
      <c r="P723" s="2">
        <v>39778</v>
      </c>
      <c r="Q723">
        <v>717.58</v>
      </c>
      <c r="R723">
        <v>9.05588210478947E-3</v>
      </c>
      <c r="T723" s="68">
        <v>37805</v>
      </c>
      <c r="U723" s="69">
        <v>0.99768000000000001</v>
      </c>
      <c r="V723" s="70">
        <v>-2.3199999999999887E-3</v>
      </c>
      <c r="W723" s="70"/>
      <c r="Y723" s="2">
        <v>39778</v>
      </c>
      <c r="Z723">
        <v>54.92</v>
      </c>
    </row>
    <row r="724" spans="2:26" x14ac:dyDescent="0.25">
      <c r="B724" s="2">
        <v>39780</v>
      </c>
      <c r="C724">
        <v>896.24</v>
      </c>
      <c r="D724" s="2"/>
      <c r="E724" s="2">
        <v>39745</v>
      </c>
      <c r="F724">
        <v>0.248</v>
      </c>
      <c r="G724" s="67">
        <v>99.979333333333329</v>
      </c>
      <c r="H724" s="92">
        <v>-5.0843841060466133E-5</v>
      </c>
      <c r="I724" s="7"/>
      <c r="J724" s="2">
        <v>39745</v>
      </c>
      <c r="K724">
        <v>0.84799999999999998</v>
      </c>
      <c r="L724" s="67">
        <v>99.787999999999997</v>
      </c>
      <c r="M724" s="92">
        <v>2.2798332464835092E-4</v>
      </c>
      <c r="P724" s="2">
        <v>39780</v>
      </c>
      <c r="Q724">
        <v>718.7</v>
      </c>
      <c r="R724">
        <v>1.560801583098792E-3</v>
      </c>
      <c r="T724" s="68">
        <v>37809</v>
      </c>
      <c r="U724" s="69">
        <v>1.0061599999999999</v>
      </c>
      <c r="V724" s="70">
        <v>6.1599999999999433E-3</v>
      </c>
      <c r="W724" s="70"/>
      <c r="Y724" s="2">
        <v>39780</v>
      </c>
      <c r="Z724">
        <v>55.28</v>
      </c>
    </row>
    <row r="725" spans="2:26" x14ac:dyDescent="0.25">
      <c r="B725" s="2">
        <v>39783</v>
      </c>
      <c r="C725">
        <v>816.21</v>
      </c>
      <c r="D725" s="2"/>
      <c r="E725" s="2">
        <v>39748</v>
      </c>
      <c r="F725">
        <v>0.309</v>
      </c>
      <c r="G725" s="67">
        <v>99.974249999999998</v>
      </c>
      <c r="H725" s="92">
        <v>1.1002833229545317E-4</v>
      </c>
      <c r="I725" s="7"/>
      <c r="J725" s="2">
        <v>39748</v>
      </c>
      <c r="K725">
        <v>0.75700000000000001</v>
      </c>
      <c r="L725" s="67">
        <v>99.810749999999999</v>
      </c>
      <c r="M725" s="92">
        <v>0</v>
      </c>
      <c r="P725" s="2">
        <v>39783</v>
      </c>
      <c r="Q725">
        <v>703.93</v>
      </c>
      <c r="R725">
        <v>-2.0550994851815885E-2</v>
      </c>
      <c r="T725" s="68">
        <v>37810</v>
      </c>
      <c r="U725" s="69">
        <v>1.0006699999999999</v>
      </c>
      <c r="V725" s="70">
        <v>6.6999999999994841E-4</v>
      </c>
      <c r="W725" s="70"/>
      <c r="Y725" s="2">
        <v>39783</v>
      </c>
      <c r="Z725">
        <v>68.510000000000005</v>
      </c>
    </row>
    <row r="726" spans="2:26" x14ac:dyDescent="0.25">
      <c r="B726" s="2">
        <v>39784</v>
      </c>
      <c r="C726">
        <v>848.81</v>
      </c>
      <c r="D726" s="2"/>
      <c r="E726" s="2">
        <v>39749</v>
      </c>
      <c r="F726">
        <v>0.17699999999999999</v>
      </c>
      <c r="G726" s="67">
        <v>99.985249999999994</v>
      </c>
      <c r="H726" s="92">
        <v>-9.3347102030905127E-5</v>
      </c>
      <c r="I726" s="7"/>
      <c r="J726" s="2">
        <v>39749</v>
      </c>
      <c r="K726">
        <v>0.75700000000000001</v>
      </c>
      <c r="L726" s="67">
        <v>99.810749999999999</v>
      </c>
      <c r="M726" s="92">
        <v>4.333200582100627E-4</v>
      </c>
      <c r="P726" s="2">
        <v>39784</v>
      </c>
      <c r="Q726">
        <v>713</v>
      </c>
      <c r="R726">
        <v>1.2884803886750174E-2</v>
      </c>
      <c r="T726" s="68">
        <v>37811</v>
      </c>
      <c r="U726" s="69">
        <v>0.99773000000000001</v>
      </c>
      <c r="V726" s="70">
        <v>-2.2699999999999942E-3</v>
      </c>
      <c r="W726" s="70"/>
      <c r="Y726" s="2">
        <v>39784</v>
      </c>
      <c r="Z726">
        <v>62.98</v>
      </c>
    </row>
    <row r="727" spans="2:26" x14ac:dyDescent="0.25">
      <c r="B727" s="2">
        <v>39785</v>
      </c>
      <c r="C727">
        <v>870.74</v>
      </c>
      <c r="D727" s="2"/>
      <c r="E727" s="2">
        <v>39750</v>
      </c>
      <c r="F727">
        <v>0.28899999999999998</v>
      </c>
      <c r="G727" s="67">
        <v>99.975916666666663</v>
      </c>
      <c r="H727" s="92">
        <v>1.4336786109336863E-4</v>
      </c>
      <c r="I727" s="7"/>
      <c r="J727" s="2">
        <v>39750</v>
      </c>
      <c r="K727">
        <v>0.58399999999999996</v>
      </c>
      <c r="L727" s="67">
        <v>99.853999999999999</v>
      </c>
      <c r="M727" s="92">
        <v>5.0824203336885532E-4</v>
      </c>
      <c r="P727" s="2">
        <v>39785</v>
      </c>
      <c r="Q727">
        <v>717.98</v>
      </c>
      <c r="R727">
        <v>6.9845722300141411E-3</v>
      </c>
      <c r="T727" s="68">
        <v>37812</v>
      </c>
      <c r="U727" s="69">
        <v>0.99192000000000002</v>
      </c>
      <c r="V727" s="70">
        <v>-8.0799999999999761E-3</v>
      </c>
      <c r="W727" s="70"/>
      <c r="Y727" s="2">
        <v>39785</v>
      </c>
      <c r="Z727">
        <v>60.72</v>
      </c>
    </row>
    <row r="728" spans="2:26" x14ac:dyDescent="0.25">
      <c r="B728" s="2">
        <v>39786</v>
      </c>
      <c r="C728">
        <v>845.22</v>
      </c>
      <c r="D728" s="2"/>
      <c r="E728" s="2">
        <v>39751</v>
      </c>
      <c r="F728">
        <v>0.11700000000000001</v>
      </c>
      <c r="G728" s="67">
        <v>99.990250000000003</v>
      </c>
      <c r="H728" s="92">
        <v>9.1675605038421537E-6</v>
      </c>
      <c r="I728" s="7"/>
      <c r="J728" s="2">
        <v>39751</v>
      </c>
      <c r="K728">
        <v>0.38100000000000001</v>
      </c>
      <c r="L728" s="67">
        <v>99.904750000000007</v>
      </c>
      <c r="M728" s="92">
        <v>-1.4263586065732525E-4</v>
      </c>
      <c r="P728" s="2">
        <v>39786</v>
      </c>
      <c r="Q728">
        <v>714.27</v>
      </c>
      <c r="R728">
        <v>-5.1672748544527858E-3</v>
      </c>
      <c r="T728" s="68">
        <v>37813</v>
      </c>
      <c r="U728" s="69">
        <v>1.00373</v>
      </c>
      <c r="V728" s="70">
        <v>3.7300000000000111E-3</v>
      </c>
      <c r="W728" s="70"/>
      <c r="Y728" s="2">
        <v>39786</v>
      </c>
      <c r="Z728">
        <v>63.64</v>
      </c>
    </row>
    <row r="729" spans="2:26" x14ac:dyDescent="0.25">
      <c r="B729" s="2">
        <v>39787</v>
      </c>
      <c r="C729">
        <v>876.07</v>
      </c>
      <c r="D729" s="2"/>
      <c r="E729" s="2">
        <v>39752</v>
      </c>
      <c r="F729">
        <v>0.106</v>
      </c>
      <c r="G729" s="67">
        <v>99.991166666666672</v>
      </c>
      <c r="H729" s="92">
        <v>-3.4169684988816229E-5</v>
      </c>
      <c r="I729" s="7"/>
      <c r="J729" s="2">
        <v>39752</v>
      </c>
      <c r="K729">
        <v>0.438</v>
      </c>
      <c r="L729" s="67">
        <v>99.890500000000003</v>
      </c>
      <c r="M729" s="92">
        <v>-1.0010962003481616E-5</v>
      </c>
      <c r="P729" s="2">
        <v>39787</v>
      </c>
      <c r="Q729">
        <v>720.95</v>
      </c>
      <c r="R729">
        <v>9.3522057485264654E-3</v>
      </c>
      <c r="T729" s="68">
        <v>37816</v>
      </c>
      <c r="U729" s="69">
        <v>1.0030699999999999</v>
      </c>
      <c r="V729" s="70">
        <v>3.0699999999999061E-3</v>
      </c>
      <c r="W729" s="70"/>
      <c r="Y729" s="2">
        <v>39787</v>
      </c>
      <c r="Z729">
        <v>59.93</v>
      </c>
    </row>
    <row r="730" spans="2:26" x14ac:dyDescent="0.25">
      <c r="B730" s="2">
        <v>39790</v>
      </c>
      <c r="C730">
        <v>909.7</v>
      </c>
      <c r="D730" s="2"/>
      <c r="E730" s="2">
        <v>39755</v>
      </c>
      <c r="F730">
        <v>0.14699999999999999</v>
      </c>
      <c r="G730" s="67">
        <v>99.987750000000005</v>
      </c>
      <c r="H730" s="92">
        <v>0</v>
      </c>
      <c r="I730" s="7"/>
      <c r="J730" s="2">
        <v>39755</v>
      </c>
      <c r="K730">
        <v>0.442</v>
      </c>
      <c r="L730" s="67">
        <v>99.889499999999998</v>
      </c>
      <c r="M730" s="92">
        <v>-1.0011062223758138E-4</v>
      </c>
      <c r="P730" s="2">
        <v>39790</v>
      </c>
      <c r="Q730">
        <v>723.56</v>
      </c>
      <c r="R730">
        <v>3.6202233164572828E-3</v>
      </c>
      <c r="T730" s="68">
        <v>37817</v>
      </c>
      <c r="U730" s="69">
        <v>1.0000800000000001</v>
      </c>
      <c r="V730" s="70">
        <v>8.0000000000080007E-5</v>
      </c>
      <c r="W730" s="70"/>
      <c r="Y730" s="2">
        <v>39790</v>
      </c>
      <c r="Z730">
        <v>58.49</v>
      </c>
    </row>
    <row r="731" spans="2:26" x14ac:dyDescent="0.25">
      <c r="B731" s="2">
        <v>39791</v>
      </c>
      <c r="C731">
        <v>888.67</v>
      </c>
      <c r="D731" s="2"/>
      <c r="E731" s="2">
        <v>39756</v>
      </c>
      <c r="F731">
        <v>0.14699999999999999</v>
      </c>
      <c r="G731" s="67">
        <v>99.987750000000005</v>
      </c>
      <c r="H731" s="92">
        <v>4.2505206887755165E-5</v>
      </c>
      <c r="I731" s="7"/>
      <c r="J731" s="2">
        <v>39756</v>
      </c>
      <c r="K731">
        <v>0.48199999999999998</v>
      </c>
      <c r="L731" s="67">
        <v>99.879499999999993</v>
      </c>
      <c r="M731" s="92">
        <v>2.2777446823418757E-4</v>
      </c>
      <c r="P731" s="2">
        <v>39791</v>
      </c>
      <c r="Q731">
        <v>723.71</v>
      </c>
      <c r="R731">
        <v>2.0730830891713126E-4</v>
      </c>
      <c r="T731" s="68">
        <v>37818</v>
      </c>
      <c r="U731" s="69">
        <v>0.99950000000000006</v>
      </c>
      <c r="V731" s="70">
        <v>-4.9999999999994493E-4</v>
      </c>
      <c r="W731" s="70"/>
      <c r="Y731" s="2">
        <v>39791</v>
      </c>
      <c r="Z731">
        <v>58.91</v>
      </c>
    </row>
    <row r="732" spans="2:26" x14ac:dyDescent="0.25">
      <c r="B732" s="2">
        <v>39792</v>
      </c>
      <c r="C732">
        <v>899.24</v>
      </c>
      <c r="D732" s="2"/>
      <c r="E732" s="2">
        <v>39757</v>
      </c>
      <c r="F732">
        <v>9.6000000000000002E-2</v>
      </c>
      <c r="G732" s="67">
        <v>99.992000000000004</v>
      </c>
      <c r="H732" s="92">
        <v>-1.7501400112029941E-5</v>
      </c>
      <c r="I732" s="7"/>
      <c r="J732" s="2">
        <v>39757</v>
      </c>
      <c r="K732">
        <v>0.39100000000000001</v>
      </c>
      <c r="L732" s="67">
        <v>99.902249999999995</v>
      </c>
      <c r="M732" s="92">
        <v>2.0520058357043069E-4</v>
      </c>
      <c r="P732" s="2">
        <v>39792</v>
      </c>
      <c r="Q732">
        <v>725.17</v>
      </c>
      <c r="R732">
        <v>2.0173826532725592E-3</v>
      </c>
      <c r="T732" s="68">
        <v>37819</v>
      </c>
      <c r="U732" s="69">
        <v>0.997</v>
      </c>
      <c r="V732" s="70">
        <v>-3.0000000000000027E-3</v>
      </c>
      <c r="W732" s="70"/>
      <c r="Y732" s="2">
        <v>39792</v>
      </c>
      <c r="Z732">
        <v>55.73</v>
      </c>
    </row>
    <row r="733" spans="2:26" x14ac:dyDescent="0.25">
      <c r="B733" s="2">
        <v>39793</v>
      </c>
      <c r="C733">
        <v>873.59</v>
      </c>
      <c r="D733" s="2"/>
      <c r="E733" s="2">
        <v>39758</v>
      </c>
      <c r="F733">
        <v>0.11700000000000001</v>
      </c>
      <c r="G733" s="67">
        <v>99.990250000000003</v>
      </c>
      <c r="H733" s="92">
        <v>1.7501706416345186E-5</v>
      </c>
      <c r="I733" s="7"/>
      <c r="J733" s="2">
        <v>39758</v>
      </c>
      <c r="K733">
        <v>0.309</v>
      </c>
      <c r="L733" s="67">
        <v>99.922749999999994</v>
      </c>
      <c r="M733" s="92">
        <v>5.0038654860973253E-5</v>
      </c>
      <c r="P733" s="2">
        <v>39793</v>
      </c>
      <c r="Q733">
        <v>725.15</v>
      </c>
      <c r="R733">
        <v>-2.7579739923067059E-5</v>
      </c>
      <c r="T733" s="68">
        <v>37820</v>
      </c>
      <c r="U733" s="69">
        <v>1.0057199999999999</v>
      </c>
      <c r="V733" s="70">
        <v>5.7199999999999473E-3</v>
      </c>
      <c r="W733" s="70"/>
      <c r="Y733" s="2">
        <v>39793</v>
      </c>
      <c r="Z733">
        <v>55.78</v>
      </c>
    </row>
    <row r="734" spans="2:26" x14ac:dyDescent="0.25">
      <c r="B734" s="2">
        <v>39794</v>
      </c>
      <c r="C734">
        <v>879.73</v>
      </c>
      <c r="D734" s="2"/>
      <c r="E734" s="2">
        <v>39759</v>
      </c>
      <c r="F734">
        <v>9.6000000000000002E-2</v>
      </c>
      <c r="G734" s="67">
        <v>99.992000000000004</v>
      </c>
      <c r="H734" s="92">
        <v>0</v>
      </c>
      <c r="I734" s="7"/>
      <c r="J734" s="2">
        <v>39759</v>
      </c>
      <c r="K734">
        <v>0.28899999999999998</v>
      </c>
      <c r="L734" s="67">
        <v>99.927750000000003</v>
      </c>
      <c r="M734" s="92">
        <v>2.0264641203260325E-4</v>
      </c>
      <c r="P734" s="2">
        <v>39794</v>
      </c>
      <c r="Q734">
        <v>725.57</v>
      </c>
      <c r="R734">
        <v>5.7919051230781449E-4</v>
      </c>
      <c r="T734" s="68">
        <v>37823</v>
      </c>
      <c r="U734" s="69">
        <v>0.99328000000000005</v>
      </c>
      <c r="V734" s="70">
        <v>-6.7199999999999482E-3</v>
      </c>
      <c r="W734" s="70"/>
      <c r="Y734" s="2">
        <v>39794</v>
      </c>
      <c r="Z734">
        <v>54.28</v>
      </c>
    </row>
    <row r="735" spans="2:26" x14ac:dyDescent="0.25">
      <c r="B735" s="2">
        <v>39797</v>
      </c>
      <c r="C735">
        <v>868.57</v>
      </c>
      <c r="D735" s="2"/>
      <c r="E735" s="2">
        <v>39762</v>
      </c>
      <c r="F735">
        <v>9.6000000000000002E-2</v>
      </c>
      <c r="G735" s="67">
        <v>99.992000000000004</v>
      </c>
      <c r="H735" s="92">
        <v>0</v>
      </c>
      <c r="I735" s="7"/>
      <c r="J735" s="2">
        <v>39762</v>
      </c>
      <c r="K735">
        <v>0.20799999999999999</v>
      </c>
      <c r="L735" s="67">
        <v>99.947999999999993</v>
      </c>
      <c r="M735" s="92">
        <v>-5.5779005082634558E-4</v>
      </c>
      <c r="P735" s="2">
        <v>39797</v>
      </c>
      <c r="Q735">
        <v>725.91</v>
      </c>
      <c r="R735">
        <v>4.6859710296720536E-4</v>
      </c>
      <c r="T735" s="68">
        <v>37824</v>
      </c>
      <c r="U735" s="69">
        <v>1.0046200000000001</v>
      </c>
      <c r="V735" s="70">
        <v>4.6200000000000685E-3</v>
      </c>
      <c r="W735" s="70"/>
      <c r="Y735" s="2">
        <v>39797</v>
      </c>
      <c r="Z735">
        <v>56.76</v>
      </c>
    </row>
    <row r="736" spans="2:26" x14ac:dyDescent="0.25">
      <c r="B736" s="2">
        <v>39798</v>
      </c>
      <c r="C736">
        <v>913.18</v>
      </c>
      <c r="D736" s="2"/>
      <c r="E736" s="2">
        <v>39763</v>
      </c>
      <c r="F736">
        <v>9.6000000000000002E-2</v>
      </c>
      <c r="G736" s="67">
        <v>99.992000000000004</v>
      </c>
      <c r="H736" s="92">
        <v>4.1670000266558205E-5</v>
      </c>
      <c r="I736" s="7"/>
      <c r="J736" s="2">
        <v>39763</v>
      </c>
      <c r="K736">
        <v>0.43099999999999999</v>
      </c>
      <c r="L736" s="67">
        <v>99.892250000000004</v>
      </c>
      <c r="M736" s="92">
        <v>7.1076585020346528E-4</v>
      </c>
      <c r="P736" s="2">
        <v>39798</v>
      </c>
      <c r="Q736">
        <v>726.45</v>
      </c>
      <c r="R736">
        <v>7.4389387114126571E-4</v>
      </c>
      <c r="T736" s="68">
        <v>37825</v>
      </c>
      <c r="U736" s="69">
        <v>1</v>
      </c>
      <c r="V736" s="70">
        <v>0</v>
      </c>
      <c r="W736" s="70"/>
      <c r="Y736" s="2">
        <v>39798</v>
      </c>
      <c r="Z736">
        <v>52.37</v>
      </c>
    </row>
    <row r="737" spans="2:26" x14ac:dyDescent="0.25">
      <c r="B737" s="2">
        <v>39799</v>
      </c>
      <c r="C737">
        <v>904.42</v>
      </c>
      <c r="D737" s="2"/>
      <c r="E737" s="2">
        <v>39764</v>
      </c>
      <c r="F737">
        <v>4.5999999999999999E-2</v>
      </c>
      <c r="G737" s="67">
        <v>99.996166666666667</v>
      </c>
      <c r="H737" s="92">
        <v>-8.3336527900712554E-6</v>
      </c>
      <c r="I737" s="7"/>
      <c r="J737" s="2">
        <v>39764</v>
      </c>
      <c r="K737">
        <v>0.14699999999999999</v>
      </c>
      <c r="L737" s="67">
        <v>99.963250000000002</v>
      </c>
      <c r="M737" s="92">
        <v>-1.0253768259838036E-4</v>
      </c>
      <c r="P737" s="2">
        <v>39799</v>
      </c>
      <c r="Q737">
        <v>726.72</v>
      </c>
      <c r="R737">
        <v>3.7167045219899109E-4</v>
      </c>
      <c r="T737" s="68">
        <v>37826</v>
      </c>
      <c r="U737" s="69">
        <v>0.99829000000000001</v>
      </c>
      <c r="V737" s="70">
        <v>-1.7099999999999893E-3</v>
      </c>
      <c r="W737" s="70"/>
      <c r="Y737" s="2">
        <v>39799</v>
      </c>
      <c r="Z737">
        <v>49.84</v>
      </c>
    </row>
    <row r="738" spans="2:26" x14ac:dyDescent="0.25">
      <c r="B738" s="2">
        <v>39800</v>
      </c>
      <c r="C738">
        <v>885.28</v>
      </c>
      <c r="D738" s="2"/>
      <c r="E738" s="2">
        <v>39765</v>
      </c>
      <c r="F738">
        <v>5.6000000000000001E-2</v>
      </c>
      <c r="G738" s="67">
        <v>99.995333333333335</v>
      </c>
      <c r="H738" s="92">
        <v>0</v>
      </c>
      <c r="I738" s="7"/>
      <c r="J738" s="2">
        <v>39765</v>
      </c>
      <c r="K738">
        <v>0.188</v>
      </c>
      <c r="L738" s="67">
        <v>99.953000000000003</v>
      </c>
      <c r="M738" s="92">
        <v>1.2755995317803581E-4</v>
      </c>
      <c r="P738" s="2">
        <v>39800</v>
      </c>
      <c r="Q738">
        <v>726.72</v>
      </c>
      <c r="R738">
        <v>0</v>
      </c>
      <c r="T738" s="68">
        <v>37827</v>
      </c>
      <c r="U738" s="69">
        <v>1.00658</v>
      </c>
      <c r="V738" s="70">
        <v>6.5800000000000303E-3</v>
      </c>
      <c r="W738" s="70"/>
      <c r="Y738" s="2">
        <v>39800</v>
      </c>
      <c r="Z738">
        <v>47.34</v>
      </c>
    </row>
    <row r="739" spans="2:26" x14ac:dyDescent="0.25">
      <c r="B739" s="2">
        <v>39801</v>
      </c>
      <c r="C739">
        <v>887.88</v>
      </c>
      <c r="D739" s="2"/>
      <c r="E739" s="2">
        <v>39766</v>
      </c>
      <c r="F739">
        <v>5.6000000000000001E-2</v>
      </c>
      <c r="G739" s="67">
        <v>99.995333333333335</v>
      </c>
      <c r="H739" s="92">
        <v>0</v>
      </c>
      <c r="I739" s="7"/>
      <c r="J739" s="2">
        <v>39766</v>
      </c>
      <c r="K739">
        <v>0.13700000000000001</v>
      </c>
      <c r="L739" s="67">
        <v>99.96575</v>
      </c>
      <c r="M739" s="92">
        <v>1.0253511827795769E-4</v>
      </c>
      <c r="P739" s="2">
        <v>39801</v>
      </c>
      <c r="Q739">
        <v>722.11</v>
      </c>
      <c r="R739">
        <v>-6.3435711140467088E-3</v>
      </c>
      <c r="T739" s="68">
        <v>37830</v>
      </c>
      <c r="U739" s="69">
        <v>1.00064</v>
      </c>
      <c r="V739" s="70">
        <v>6.3999999999997392E-4</v>
      </c>
      <c r="W739" s="70"/>
      <c r="Y739" s="2">
        <v>39801</v>
      </c>
      <c r="Z739">
        <v>44.93</v>
      </c>
    </row>
    <row r="740" spans="2:26" x14ac:dyDescent="0.25">
      <c r="B740" s="2">
        <v>39804</v>
      </c>
      <c r="C740">
        <v>871.63</v>
      </c>
      <c r="D740" s="2"/>
      <c r="E740" s="2">
        <v>39769</v>
      </c>
      <c r="F740">
        <v>5.6000000000000001E-2</v>
      </c>
      <c r="G740" s="67">
        <v>99.995333333333335</v>
      </c>
      <c r="H740" s="92">
        <v>-1.6667444480700233E-5</v>
      </c>
      <c r="I740" s="7"/>
      <c r="J740" s="2">
        <v>39769</v>
      </c>
      <c r="K740">
        <v>9.6000000000000002E-2</v>
      </c>
      <c r="L740" s="67">
        <v>99.975999999999999</v>
      </c>
      <c r="M740" s="92">
        <v>-5.2512603024745808E-5</v>
      </c>
      <c r="P740" s="2">
        <v>39804</v>
      </c>
      <c r="Q740">
        <v>716.82</v>
      </c>
      <c r="R740">
        <v>-7.3257536940354306E-3</v>
      </c>
      <c r="T740" s="68">
        <v>37831</v>
      </c>
      <c r="U740" s="69">
        <v>0.99855000000000005</v>
      </c>
      <c r="V740" s="70">
        <v>-1.4499999999999513E-3</v>
      </c>
      <c r="W740" s="70"/>
      <c r="Y740" s="2">
        <v>39804</v>
      </c>
      <c r="Z740">
        <v>44.56</v>
      </c>
    </row>
    <row r="741" spans="2:26" x14ac:dyDescent="0.25">
      <c r="B741" s="2">
        <v>39805</v>
      </c>
      <c r="C741">
        <v>863.16</v>
      </c>
      <c r="D741" s="2"/>
      <c r="E741" s="2">
        <v>39770</v>
      </c>
      <c r="F741">
        <v>7.5999999999999998E-2</v>
      </c>
      <c r="G741" s="67">
        <v>99.99366666666667</v>
      </c>
      <c r="H741" s="92">
        <v>2.5001583433548191E-5</v>
      </c>
      <c r="I741" s="7"/>
      <c r="J741" s="2">
        <v>39770</v>
      </c>
      <c r="K741">
        <v>0.11700000000000001</v>
      </c>
      <c r="L741" s="67">
        <v>99.970749999999995</v>
      </c>
      <c r="M741" s="92">
        <v>1.2753730466164015E-4</v>
      </c>
      <c r="P741" s="2">
        <v>39805</v>
      </c>
      <c r="Q741">
        <v>712.76</v>
      </c>
      <c r="R741">
        <v>-5.6639044669513083E-3</v>
      </c>
      <c r="T741" s="68">
        <v>37832</v>
      </c>
      <c r="U741" s="69">
        <v>0.99948000000000004</v>
      </c>
      <c r="V741" s="70">
        <v>-5.1999999999996493E-4</v>
      </c>
      <c r="W741" s="70"/>
      <c r="Y741" s="2">
        <v>39805</v>
      </c>
      <c r="Z741">
        <v>45.02</v>
      </c>
    </row>
    <row r="742" spans="2:26" x14ac:dyDescent="0.25">
      <c r="B742" s="2">
        <v>39806</v>
      </c>
      <c r="C742">
        <v>868.15</v>
      </c>
      <c r="D742" s="2"/>
      <c r="E742" s="2">
        <v>39771</v>
      </c>
      <c r="F742">
        <v>4.5999999999999999E-2</v>
      </c>
      <c r="G742" s="67">
        <v>99.996166666666667</v>
      </c>
      <c r="H742" s="92">
        <v>0</v>
      </c>
      <c r="I742" s="7"/>
      <c r="J742" s="2">
        <v>39771</v>
      </c>
      <c r="K742">
        <v>6.6000000000000003E-2</v>
      </c>
      <c r="L742" s="67">
        <v>99.983500000000006</v>
      </c>
      <c r="M742" s="92">
        <v>1.0251691529106211E-4</v>
      </c>
      <c r="P742" s="2">
        <v>39806</v>
      </c>
      <c r="Q742">
        <v>716.27</v>
      </c>
      <c r="R742">
        <v>4.9245187720972083E-3</v>
      </c>
      <c r="T742" s="68">
        <v>37833</v>
      </c>
      <c r="U742" s="69">
        <v>1.0013700000000001</v>
      </c>
      <c r="V742" s="70">
        <v>1.3700000000000934E-3</v>
      </c>
      <c r="W742" s="70"/>
      <c r="Y742" s="2">
        <v>39806</v>
      </c>
      <c r="Z742">
        <v>44.21</v>
      </c>
    </row>
    <row r="743" spans="2:26" x14ac:dyDescent="0.25">
      <c r="B743" s="2">
        <v>39808</v>
      </c>
      <c r="C743">
        <v>872.8</v>
      </c>
      <c r="D743" s="2"/>
      <c r="E743" s="2">
        <v>39772</v>
      </c>
      <c r="F743">
        <v>4.5999999999999999E-2</v>
      </c>
      <c r="G743" s="67">
        <v>99.996166666666667</v>
      </c>
      <c r="H743" s="92">
        <v>9.1670180690783809E-6</v>
      </c>
      <c r="I743" s="7"/>
      <c r="J743" s="2">
        <v>39772</v>
      </c>
      <c r="K743">
        <v>2.5000000000000001E-2</v>
      </c>
      <c r="L743" s="67">
        <v>99.993750000000006</v>
      </c>
      <c r="M743" s="92">
        <v>2.5001562597548599E-5</v>
      </c>
      <c r="P743" s="2">
        <v>39808</v>
      </c>
      <c r="Q743">
        <v>720.42</v>
      </c>
      <c r="R743">
        <v>5.7939045332067174E-3</v>
      </c>
      <c r="T743" s="68">
        <v>37834</v>
      </c>
      <c r="U743" s="69">
        <v>0.99548999999999999</v>
      </c>
      <c r="V743" s="70">
        <v>-4.510000000000014E-3</v>
      </c>
      <c r="W743" s="70"/>
      <c r="Y743" s="2">
        <v>39808</v>
      </c>
      <c r="Z743">
        <v>43.38</v>
      </c>
    </row>
    <row r="744" spans="2:26" x14ac:dyDescent="0.25">
      <c r="B744" s="2">
        <v>39811</v>
      </c>
      <c r="C744">
        <v>869.42</v>
      </c>
      <c r="D744" s="2"/>
      <c r="E744" s="2">
        <v>39773</v>
      </c>
      <c r="F744">
        <v>3.5000000000000003E-2</v>
      </c>
      <c r="G744" s="67">
        <v>99.997083333333336</v>
      </c>
      <c r="H744" s="92">
        <v>0</v>
      </c>
      <c r="I744" s="7"/>
      <c r="J744" s="2">
        <v>39773</v>
      </c>
      <c r="K744">
        <v>1.4999999999999999E-2</v>
      </c>
      <c r="L744" s="67">
        <v>99.996250000000003</v>
      </c>
      <c r="M744" s="92">
        <v>0</v>
      </c>
      <c r="P744" s="2">
        <v>39811</v>
      </c>
      <c r="Q744">
        <v>720.59</v>
      </c>
      <c r="R744">
        <v>2.3597345992620866E-4</v>
      </c>
      <c r="T744" s="68">
        <v>37837</v>
      </c>
      <c r="U744" s="69">
        <v>1.0028600000000001</v>
      </c>
      <c r="V744" s="70">
        <v>2.8600000000000847E-3</v>
      </c>
      <c r="W744" s="70"/>
      <c r="Y744" s="2">
        <v>39811</v>
      </c>
      <c r="Z744">
        <v>43.9</v>
      </c>
    </row>
    <row r="745" spans="2:26" x14ac:dyDescent="0.25">
      <c r="B745" s="2">
        <v>39812</v>
      </c>
      <c r="C745">
        <v>890.64</v>
      </c>
      <c r="D745" s="2"/>
      <c r="E745" s="2">
        <v>39776</v>
      </c>
      <c r="F745">
        <v>3.5000000000000003E-2</v>
      </c>
      <c r="G745" s="67">
        <v>99.997083333333336</v>
      </c>
      <c r="H745" s="92">
        <v>0</v>
      </c>
      <c r="I745" s="7"/>
      <c r="J745" s="2">
        <v>39776</v>
      </c>
      <c r="K745">
        <v>1.4999999999999999E-2</v>
      </c>
      <c r="L745" s="67">
        <v>99.996250000000003</v>
      </c>
      <c r="M745" s="92">
        <v>-2.2750853156994211E-4</v>
      </c>
      <c r="P745" s="2">
        <v>39812</v>
      </c>
      <c r="Q745">
        <v>732.65</v>
      </c>
      <c r="R745">
        <v>1.6736285543790475E-2</v>
      </c>
      <c r="T745" s="68">
        <v>37838</v>
      </c>
      <c r="U745" s="69">
        <v>0.99202000000000001</v>
      </c>
      <c r="V745" s="70">
        <v>-7.9799999999999871E-3</v>
      </c>
      <c r="W745" s="70"/>
      <c r="Y745" s="2">
        <v>39812</v>
      </c>
      <c r="Z745">
        <v>41.63</v>
      </c>
    </row>
    <row r="746" spans="2:26" x14ac:dyDescent="0.25">
      <c r="B746" s="2">
        <v>39813</v>
      </c>
      <c r="C746">
        <v>903.25</v>
      </c>
      <c r="D746" s="2"/>
      <c r="E746" s="2">
        <v>39777</v>
      </c>
      <c r="F746">
        <v>3.5000000000000003E-2</v>
      </c>
      <c r="G746" s="67">
        <v>99.997083333333336</v>
      </c>
      <c r="H746" s="92">
        <v>0</v>
      </c>
      <c r="I746" s="7"/>
      <c r="J746" s="2">
        <v>39777</v>
      </c>
      <c r="K746">
        <v>0.106</v>
      </c>
      <c r="L746" s="67">
        <v>99.973500000000001</v>
      </c>
      <c r="M746" s="92">
        <v>1.5003976053651336E-4</v>
      </c>
      <c r="P746" s="2">
        <v>39813</v>
      </c>
      <c r="Q746">
        <v>740.1</v>
      </c>
      <c r="R746">
        <v>1.0168566163925474E-2</v>
      </c>
      <c r="T746" s="68">
        <v>37839</v>
      </c>
      <c r="U746" s="69">
        <v>1.0011300000000001</v>
      </c>
      <c r="V746" s="70">
        <v>1.1300000000000754E-3</v>
      </c>
      <c r="W746" s="70"/>
      <c r="Y746" s="2">
        <v>39813</v>
      </c>
      <c r="Z746">
        <v>40</v>
      </c>
    </row>
    <row r="747" spans="2:26" x14ac:dyDescent="0.25">
      <c r="B747" s="2">
        <v>39815</v>
      </c>
      <c r="C747">
        <v>931.8</v>
      </c>
      <c r="D747" s="2"/>
      <c r="E747" s="2">
        <v>39778</v>
      </c>
      <c r="F747">
        <v>3.5000000000000003E-2</v>
      </c>
      <c r="G747" s="67">
        <v>99.997083333333336</v>
      </c>
      <c r="H747" s="92">
        <v>1.6667152791915996E-5</v>
      </c>
      <c r="I747" s="7"/>
      <c r="J747" s="2">
        <v>39778</v>
      </c>
      <c r="K747">
        <v>4.5999999999999999E-2</v>
      </c>
      <c r="L747" s="67">
        <v>99.988500000000002</v>
      </c>
      <c r="M747" s="92">
        <v>0</v>
      </c>
      <c r="P747" s="2">
        <v>39815</v>
      </c>
      <c r="Q747">
        <v>750.09</v>
      </c>
      <c r="R747">
        <v>1.3498175922172617E-2</v>
      </c>
      <c r="T747" s="68">
        <v>37840</v>
      </c>
      <c r="U747" s="69">
        <v>1.0035499999999999</v>
      </c>
      <c r="V747" s="70">
        <v>3.5499999999999421E-3</v>
      </c>
      <c r="W747" s="70"/>
      <c r="Y747" s="2">
        <v>39815</v>
      </c>
      <c r="Z747">
        <v>39.19</v>
      </c>
    </row>
    <row r="748" spans="2:26" x14ac:dyDescent="0.25">
      <c r="B748" s="2">
        <v>39818</v>
      </c>
      <c r="C748">
        <v>927.45</v>
      </c>
      <c r="D748" s="2"/>
      <c r="E748" s="2">
        <v>39779</v>
      </c>
      <c r="F748">
        <v>1.4999999999999999E-2</v>
      </c>
      <c r="G748" s="67">
        <v>99.998750000000001</v>
      </c>
      <c r="H748" s="92">
        <v>0</v>
      </c>
      <c r="I748" s="7"/>
      <c r="J748" s="2">
        <v>39779</v>
      </c>
      <c r="K748">
        <v>4.5999999999999999E-2</v>
      </c>
      <c r="L748" s="67">
        <v>99.988500000000002</v>
      </c>
      <c r="M748" s="92">
        <v>0</v>
      </c>
      <c r="P748" s="2">
        <v>39818</v>
      </c>
      <c r="Q748">
        <v>749.92</v>
      </c>
      <c r="R748">
        <v>-2.2663946993040085E-4</v>
      </c>
      <c r="T748" s="68">
        <v>37841</v>
      </c>
      <c r="U748" s="69">
        <v>1.0022800000000001</v>
      </c>
      <c r="V748" s="70">
        <v>2.2800000000000598E-3</v>
      </c>
      <c r="W748" s="70"/>
      <c r="Y748" s="2">
        <v>39818</v>
      </c>
      <c r="Z748">
        <v>39.08</v>
      </c>
    </row>
    <row r="749" spans="2:26" x14ac:dyDescent="0.25">
      <c r="B749" s="2">
        <v>39819</v>
      </c>
      <c r="C749">
        <v>934.7</v>
      </c>
      <c r="D749" s="2"/>
      <c r="E749" s="2">
        <v>39780</v>
      </c>
      <c r="F749">
        <v>1.4999999999999999E-2</v>
      </c>
      <c r="G749" s="67">
        <v>99.998750000000001</v>
      </c>
      <c r="H749" s="92">
        <v>-1.6666875002568915E-5</v>
      </c>
      <c r="I749" s="7"/>
      <c r="J749" s="2">
        <v>39780</v>
      </c>
      <c r="K749">
        <v>4.5999999999999999E-2</v>
      </c>
      <c r="L749" s="67">
        <v>99.988500000000002</v>
      </c>
      <c r="M749" s="92">
        <v>0</v>
      </c>
      <c r="P749" s="2">
        <v>39819</v>
      </c>
      <c r="Q749">
        <v>753.05</v>
      </c>
      <c r="R749">
        <v>4.1737785363771263E-3</v>
      </c>
      <c r="T749" s="68">
        <v>37844</v>
      </c>
      <c r="U749" s="69">
        <v>1.0025900000000001</v>
      </c>
      <c r="V749" s="70">
        <v>2.5900000000000922E-3</v>
      </c>
      <c r="W749" s="70"/>
      <c r="Y749" s="2">
        <v>39819</v>
      </c>
      <c r="Z749">
        <v>38.56</v>
      </c>
    </row>
    <row r="750" spans="2:26" x14ac:dyDescent="0.25">
      <c r="B750" s="2">
        <v>39820</v>
      </c>
      <c r="C750">
        <v>906.65</v>
      </c>
      <c r="D750" s="2"/>
      <c r="E750" s="2">
        <v>39783</v>
      </c>
      <c r="F750">
        <v>3.5000000000000003E-2</v>
      </c>
      <c r="G750" s="67">
        <v>99.997083333333336</v>
      </c>
      <c r="H750" s="92">
        <v>8.3335763960690201E-6</v>
      </c>
      <c r="I750" s="7"/>
      <c r="J750" s="2">
        <v>39783</v>
      </c>
      <c r="K750">
        <v>4.5999999999999999E-2</v>
      </c>
      <c r="L750" s="67">
        <v>99.988500000000002</v>
      </c>
      <c r="M750" s="92">
        <v>-2.5002875330693008E-5</v>
      </c>
      <c r="P750" s="2">
        <v>39820</v>
      </c>
      <c r="Q750">
        <v>744.8</v>
      </c>
      <c r="R750">
        <v>-1.0955447845428568E-2</v>
      </c>
      <c r="T750" s="68">
        <v>37845</v>
      </c>
      <c r="U750" s="69">
        <v>1.00241</v>
      </c>
      <c r="V750" s="70">
        <v>2.4100000000000232E-3</v>
      </c>
      <c r="W750" s="70"/>
      <c r="Y750" s="2">
        <v>39820</v>
      </c>
      <c r="Z750">
        <v>43.39</v>
      </c>
    </row>
    <row r="751" spans="2:26" x14ac:dyDescent="0.25">
      <c r="B751" s="2">
        <v>39821</v>
      </c>
      <c r="C751">
        <v>909.73</v>
      </c>
      <c r="D751" s="2"/>
      <c r="E751" s="2">
        <v>39784</v>
      </c>
      <c r="F751">
        <v>2.5000000000000001E-2</v>
      </c>
      <c r="G751" s="67">
        <v>99.997916666666669</v>
      </c>
      <c r="H751" s="92">
        <v>8.3335069480661161E-6</v>
      </c>
      <c r="I751" s="7"/>
      <c r="J751" s="2">
        <v>39784</v>
      </c>
      <c r="K751">
        <v>5.6000000000000001E-2</v>
      </c>
      <c r="L751" s="67">
        <v>99.986000000000004</v>
      </c>
      <c r="M751" s="92">
        <v>1.0251435200925307E-4</v>
      </c>
      <c r="P751" s="2">
        <v>39821</v>
      </c>
      <c r="Q751">
        <v>747.97</v>
      </c>
      <c r="R751">
        <v>4.2561761546724419E-3</v>
      </c>
      <c r="T751" s="68">
        <v>37846</v>
      </c>
      <c r="U751" s="69">
        <v>1.00013</v>
      </c>
      <c r="V751" s="70">
        <v>1.2999999999996348E-4</v>
      </c>
      <c r="W751" s="70"/>
      <c r="Y751" s="2">
        <v>39821</v>
      </c>
      <c r="Z751">
        <v>42.56</v>
      </c>
    </row>
    <row r="752" spans="2:26" x14ac:dyDescent="0.25">
      <c r="B752" s="2">
        <v>39822</v>
      </c>
      <c r="C752">
        <v>890.35</v>
      </c>
      <c r="D752" s="2"/>
      <c r="E752" s="2">
        <v>39785</v>
      </c>
      <c r="F752">
        <v>1.4999999999999999E-2</v>
      </c>
      <c r="G752" s="67">
        <v>99.998750000000001</v>
      </c>
      <c r="H752" s="92">
        <v>4.6667250007237371E-5</v>
      </c>
      <c r="I752" s="7"/>
      <c r="J752" s="2">
        <v>39785</v>
      </c>
      <c r="K752">
        <v>1.4999999999999999E-2</v>
      </c>
      <c r="L752" s="67">
        <v>99.996250000000003</v>
      </c>
      <c r="M752" s="92">
        <v>7.750290635910595E-5</v>
      </c>
      <c r="P752" s="2">
        <v>39822</v>
      </c>
      <c r="Q752">
        <v>742.35</v>
      </c>
      <c r="R752">
        <v>-7.5136703343716693E-3</v>
      </c>
      <c r="T752" s="68">
        <v>37847</v>
      </c>
      <c r="U752" s="69">
        <v>1.00084</v>
      </c>
      <c r="V752" s="70">
        <v>8.399999999999519E-4</v>
      </c>
      <c r="W752" s="70"/>
      <c r="Y752" s="2">
        <v>39822</v>
      </c>
      <c r="Z752">
        <v>42.82</v>
      </c>
    </row>
    <row r="753" spans="2:26" x14ac:dyDescent="0.25">
      <c r="B753" s="2">
        <v>39825</v>
      </c>
      <c r="C753">
        <v>870.26</v>
      </c>
      <c r="D753" s="2"/>
      <c r="E753" s="2">
        <v>39786</v>
      </c>
      <c r="F753">
        <v>-4.1000000000000002E-2</v>
      </c>
      <c r="G753" s="67">
        <v>100.00341666666667</v>
      </c>
      <c r="H753" s="92">
        <v>-4.0831938242003041E-5</v>
      </c>
      <c r="I753" s="7"/>
      <c r="J753" s="2">
        <v>39786</v>
      </c>
      <c r="K753">
        <v>-1.6E-2</v>
      </c>
      <c r="L753" s="67">
        <v>100.004</v>
      </c>
      <c r="M753" s="92">
        <v>-1.0999560017610488E-4</v>
      </c>
      <c r="P753" s="2">
        <v>39825</v>
      </c>
      <c r="Q753">
        <v>731.6</v>
      </c>
      <c r="R753">
        <v>-1.4481039940728802E-2</v>
      </c>
      <c r="T753" s="68">
        <v>37848</v>
      </c>
      <c r="U753" s="69">
        <v>1.0001800000000001</v>
      </c>
      <c r="V753" s="70">
        <v>1.8000000000006899E-4</v>
      </c>
      <c r="W753" s="70"/>
      <c r="Y753" s="2">
        <v>39825</v>
      </c>
      <c r="Z753">
        <v>45.84</v>
      </c>
    </row>
    <row r="754" spans="2:26" x14ac:dyDescent="0.25">
      <c r="B754" s="2">
        <v>39826</v>
      </c>
      <c r="C754">
        <v>871.79</v>
      </c>
      <c r="D754" s="2"/>
      <c r="E754" s="2">
        <v>39787</v>
      </c>
      <c r="F754">
        <v>8.0000000000000002E-3</v>
      </c>
      <c r="G754" s="67">
        <v>99.99933333333334</v>
      </c>
      <c r="H754" s="92">
        <v>2.500016666795446E-6</v>
      </c>
      <c r="I754" s="7"/>
      <c r="J754" s="2">
        <v>39787</v>
      </c>
      <c r="K754">
        <v>2.8000000000000001E-2</v>
      </c>
      <c r="L754" s="67">
        <v>99.992999999999995</v>
      </c>
      <c r="M754" s="92">
        <v>3.2502275159274063E-5</v>
      </c>
      <c r="P754" s="2">
        <v>39826</v>
      </c>
      <c r="Q754">
        <v>734.4</v>
      </c>
      <c r="R754">
        <v>3.8272279934390419E-3</v>
      </c>
      <c r="T754" s="68">
        <v>37851</v>
      </c>
      <c r="U754" s="69">
        <v>1.00528</v>
      </c>
      <c r="V754" s="70">
        <v>5.2799999999999514E-3</v>
      </c>
      <c r="W754" s="70"/>
      <c r="Y754" s="2">
        <v>39826</v>
      </c>
      <c r="Z754">
        <v>43.27</v>
      </c>
    </row>
    <row r="755" spans="2:26" x14ac:dyDescent="0.25">
      <c r="B755" s="2">
        <v>39827</v>
      </c>
      <c r="C755">
        <v>842.62</v>
      </c>
      <c r="D755" s="2"/>
      <c r="E755" s="2">
        <v>39790</v>
      </c>
      <c r="F755">
        <v>5.0000000000000001E-3</v>
      </c>
      <c r="G755" s="67">
        <v>99.999583333333334</v>
      </c>
      <c r="H755" s="92">
        <v>1.6666736111226044E-6</v>
      </c>
      <c r="I755" s="7"/>
      <c r="J755" s="2">
        <v>39790</v>
      </c>
      <c r="K755">
        <v>1.4999999999999999E-2</v>
      </c>
      <c r="L755" s="67">
        <v>99.996250000000003</v>
      </c>
      <c r="M755" s="92">
        <v>3.0001125042256049E-5</v>
      </c>
      <c r="P755" s="2">
        <v>39827</v>
      </c>
      <c r="Q755">
        <v>713.49</v>
      </c>
      <c r="R755">
        <v>-2.8472222222222232E-2</v>
      </c>
      <c r="T755" s="68">
        <v>37852</v>
      </c>
      <c r="U755" s="69">
        <v>1.0013099999999999</v>
      </c>
      <c r="V755" s="70">
        <v>1.3099999999999223E-3</v>
      </c>
      <c r="W755" s="70"/>
      <c r="Y755" s="2">
        <v>39827</v>
      </c>
      <c r="Z755">
        <v>49.14</v>
      </c>
    </row>
    <row r="756" spans="2:26" x14ac:dyDescent="0.25">
      <c r="B756" s="2">
        <v>39828</v>
      </c>
      <c r="C756">
        <v>843.74</v>
      </c>
      <c r="D756" s="2"/>
      <c r="E756" s="2">
        <v>39792</v>
      </c>
      <c r="F756">
        <v>3.0000000000000001E-3</v>
      </c>
      <c r="G756" s="67">
        <v>99.999750000000006</v>
      </c>
      <c r="H756" s="92">
        <v>0</v>
      </c>
      <c r="I756" s="7"/>
      <c r="J756" s="2">
        <v>39791</v>
      </c>
      <c r="K756">
        <v>3.0000000000000001E-3</v>
      </c>
      <c r="L756" s="67">
        <v>99.999250000000004</v>
      </c>
      <c r="M756" s="92">
        <v>2.0000150001031614E-5</v>
      </c>
      <c r="P756" s="2">
        <v>39828</v>
      </c>
      <c r="Q756">
        <v>714.55</v>
      </c>
      <c r="R756">
        <v>1.4856550196917784E-3</v>
      </c>
      <c r="T756" s="68">
        <v>37853</v>
      </c>
      <c r="U756" s="69">
        <v>0.99802999999999997</v>
      </c>
      <c r="V756" s="70">
        <v>-1.9700000000000273E-3</v>
      </c>
      <c r="W756" s="70"/>
      <c r="Y756" s="2">
        <v>39828</v>
      </c>
      <c r="Z756">
        <v>51</v>
      </c>
    </row>
    <row r="757" spans="2:26" x14ac:dyDescent="0.25">
      <c r="B757" s="2">
        <v>39829</v>
      </c>
      <c r="C757">
        <v>850.12</v>
      </c>
      <c r="D757" s="2"/>
      <c r="E757" s="2">
        <v>39793</v>
      </c>
      <c r="F757">
        <v>3.0000000000000001E-3</v>
      </c>
      <c r="G757" s="67">
        <v>99.999750000000006</v>
      </c>
      <c r="H757" s="92">
        <v>-1.8333379166790564E-5</v>
      </c>
      <c r="I757" s="7"/>
      <c r="J757" s="2">
        <v>39792</v>
      </c>
      <c r="K757">
        <v>-5.0000000000000001E-3</v>
      </c>
      <c r="L757" s="67">
        <v>100.00125</v>
      </c>
      <c r="M757" s="92">
        <v>-2.4999687503912682E-5</v>
      </c>
      <c r="P757" s="2">
        <v>39829</v>
      </c>
      <c r="Q757">
        <v>730.49</v>
      </c>
      <c r="R757">
        <v>2.2307746133930495E-2</v>
      </c>
      <c r="T757" s="68">
        <v>37854</v>
      </c>
      <c r="U757" s="69">
        <v>1.0017</v>
      </c>
      <c r="V757" s="70">
        <v>1.7000000000000348E-3</v>
      </c>
      <c r="W757" s="70"/>
      <c r="Y757" s="2">
        <v>39829</v>
      </c>
      <c r="Z757">
        <v>46.11</v>
      </c>
    </row>
    <row r="758" spans="2:26" x14ac:dyDescent="0.25">
      <c r="B758" s="2">
        <v>39833</v>
      </c>
      <c r="C758">
        <v>805.22</v>
      </c>
      <c r="D758" s="2"/>
      <c r="E758" s="2">
        <v>39794</v>
      </c>
      <c r="F758">
        <v>2.5000000000000001E-2</v>
      </c>
      <c r="G758" s="67">
        <v>99.997916666666669</v>
      </c>
      <c r="H758" s="92">
        <v>2.5000520844198348E-5</v>
      </c>
      <c r="I758" s="7"/>
      <c r="J758" s="2">
        <v>39793</v>
      </c>
      <c r="K758">
        <v>5.0000000000000001E-3</v>
      </c>
      <c r="L758" s="67">
        <v>99.998750000000001</v>
      </c>
      <c r="M758" s="92">
        <v>-3.750046875583557E-5</v>
      </c>
      <c r="P758" s="2">
        <v>39833</v>
      </c>
      <c r="Q758">
        <v>705.99</v>
      </c>
      <c r="R758">
        <v>-3.3539131268052969E-2</v>
      </c>
      <c r="T758" s="68">
        <v>37855</v>
      </c>
      <c r="U758" s="69">
        <v>0.99685999999999997</v>
      </c>
      <c r="V758" s="70">
        <v>-3.1400000000000317E-3</v>
      </c>
      <c r="W758" s="70"/>
      <c r="Y758" s="2">
        <v>39833</v>
      </c>
      <c r="Z758">
        <v>56.65</v>
      </c>
    </row>
    <row r="759" spans="2:26" x14ac:dyDescent="0.25">
      <c r="B759" s="2">
        <v>39834</v>
      </c>
      <c r="C759">
        <v>840.24</v>
      </c>
      <c r="D759" s="2"/>
      <c r="E759" s="2">
        <v>39797</v>
      </c>
      <c r="F759">
        <v>-5.0000000000000001E-3</v>
      </c>
      <c r="G759" s="67">
        <v>100.00041666666667</v>
      </c>
      <c r="H759" s="92">
        <v>2.4999895833488495E-6</v>
      </c>
      <c r="I759" s="7"/>
      <c r="J759" s="2">
        <v>39794</v>
      </c>
      <c r="K759">
        <v>0.02</v>
      </c>
      <c r="L759" s="67">
        <v>99.995000000000005</v>
      </c>
      <c r="M759" s="92">
        <v>2.5001250062439695E-5</v>
      </c>
      <c r="P759" s="2">
        <v>39834</v>
      </c>
      <c r="Q759">
        <v>729.68</v>
      </c>
      <c r="R759">
        <v>3.3555716086629994E-2</v>
      </c>
      <c r="T759" s="68">
        <v>37858</v>
      </c>
      <c r="U759" s="69">
        <v>1.00071</v>
      </c>
      <c r="V759" s="70">
        <v>7.0999999999998842E-4</v>
      </c>
      <c r="W759" s="70"/>
      <c r="Y759" s="2">
        <v>39834</v>
      </c>
      <c r="Z759">
        <v>46.42</v>
      </c>
    </row>
    <row r="760" spans="2:26" x14ac:dyDescent="0.25">
      <c r="B760" s="2">
        <v>39835</v>
      </c>
      <c r="C760">
        <v>827.5</v>
      </c>
      <c r="D760" s="2"/>
      <c r="E760" s="2">
        <v>39798</v>
      </c>
      <c r="F760">
        <v>-8.0000000000000002E-3</v>
      </c>
      <c r="G760" s="67">
        <v>100.00066666666666</v>
      </c>
      <c r="H760" s="92">
        <v>-3.2499783334749566E-5</v>
      </c>
      <c r="I760" s="7"/>
      <c r="J760" s="2">
        <v>39797</v>
      </c>
      <c r="K760">
        <v>0.01</v>
      </c>
      <c r="L760" s="67">
        <v>99.997500000000002</v>
      </c>
      <c r="M760" s="92">
        <v>1.7500437510920008E-5</v>
      </c>
      <c r="P760" s="2">
        <v>39835</v>
      </c>
      <c r="Q760">
        <v>725.13</v>
      </c>
      <c r="R760">
        <v>-6.2356101304681388E-3</v>
      </c>
      <c r="T760" s="68">
        <v>37859</v>
      </c>
      <c r="U760" s="69">
        <v>1.0019100000000001</v>
      </c>
      <c r="V760" s="70">
        <v>1.9100000000000783E-3</v>
      </c>
      <c r="W760" s="70"/>
      <c r="Y760" s="2">
        <v>39835</v>
      </c>
      <c r="Z760">
        <v>47.29</v>
      </c>
    </row>
    <row r="761" spans="2:26" x14ac:dyDescent="0.25">
      <c r="B761" s="2">
        <v>39836</v>
      </c>
      <c r="C761">
        <v>831.95</v>
      </c>
      <c r="D761" s="2"/>
      <c r="E761" s="2">
        <v>39799</v>
      </c>
      <c r="F761">
        <v>3.1E-2</v>
      </c>
      <c r="G761" s="67">
        <v>99.997416666666666</v>
      </c>
      <c r="H761" s="92">
        <v>-8.3335486166236095E-6</v>
      </c>
      <c r="I761" s="7"/>
      <c r="J761" s="2">
        <v>39798</v>
      </c>
      <c r="K761">
        <v>3.0000000000000001E-3</v>
      </c>
      <c r="L761" s="67">
        <v>99.999250000000004</v>
      </c>
      <c r="M761" s="92">
        <v>-3.0000225001658443E-5</v>
      </c>
      <c r="P761" s="2">
        <v>39836</v>
      </c>
      <c r="Q761">
        <v>728</v>
      </c>
      <c r="R761">
        <v>3.9579109952698754E-3</v>
      </c>
      <c r="T761" s="68">
        <v>37860</v>
      </c>
      <c r="U761" s="69">
        <v>0.99958999999999998</v>
      </c>
      <c r="V761" s="70">
        <v>-4.1000000000002146E-4</v>
      </c>
      <c r="W761" s="70"/>
      <c r="Y761" s="2">
        <v>39836</v>
      </c>
      <c r="Z761">
        <v>47.27</v>
      </c>
    </row>
    <row r="762" spans="2:26" x14ac:dyDescent="0.25">
      <c r="B762" s="2">
        <v>39839</v>
      </c>
      <c r="C762">
        <v>836.57</v>
      </c>
      <c r="D762" s="2"/>
      <c r="E762" s="2">
        <v>39800</v>
      </c>
      <c r="F762">
        <v>4.1000000000000002E-2</v>
      </c>
      <c r="G762" s="67">
        <v>99.996583333333334</v>
      </c>
      <c r="H762" s="92">
        <v>0</v>
      </c>
      <c r="I762" s="7"/>
      <c r="J762" s="2">
        <v>39799</v>
      </c>
      <c r="K762">
        <v>1.4999999999999999E-2</v>
      </c>
      <c r="L762" s="67">
        <v>99.996250000000003</v>
      </c>
      <c r="M762" s="92">
        <v>-5.0001875070426749E-6</v>
      </c>
      <c r="P762" s="2">
        <v>39839</v>
      </c>
      <c r="Q762">
        <v>732.68</v>
      </c>
      <c r="R762">
        <v>6.4285714285714501E-3</v>
      </c>
      <c r="T762" s="68">
        <v>37861</v>
      </c>
      <c r="U762" s="69">
        <v>1.00315</v>
      </c>
      <c r="V762" s="70">
        <v>3.1499999999999861E-3</v>
      </c>
      <c r="W762" s="70"/>
      <c r="Y762" s="2">
        <v>39839</v>
      </c>
      <c r="Z762">
        <v>45.69</v>
      </c>
    </row>
    <row r="763" spans="2:26" x14ac:dyDescent="0.25">
      <c r="B763" s="2">
        <v>39840</v>
      </c>
      <c r="C763">
        <v>845.71</v>
      </c>
      <c r="D763" s="2"/>
      <c r="E763" s="2">
        <v>39801</v>
      </c>
      <c r="F763">
        <v>4.1000000000000002E-2</v>
      </c>
      <c r="G763" s="67">
        <v>99.996583333333334</v>
      </c>
      <c r="H763" s="92">
        <v>1.7500597937036844E-5</v>
      </c>
      <c r="I763" s="7"/>
      <c r="J763" s="2">
        <v>39800</v>
      </c>
      <c r="K763">
        <v>1.7000000000000001E-2</v>
      </c>
      <c r="L763" s="67">
        <v>99.995750000000001</v>
      </c>
      <c r="M763" s="92">
        <v>-7.5003187635092061E-6</v>
      </c>
      <c r="P763" s="2">
        <v>39840</v>
      </c>
      <c r="Q763">
        <v>738.91</v>
      </c>
      <c r="R763">
        <v>8.5030299721571279E-3</v>
      </c>
      <c r="T763" s="68">
        <v>37862</v>
      </c>
      <c r="U763" s="69">
        <v>1.0034000000000001</v>
      </c>
      <c r="V763" s="70">
        <v>3.4000000000000696E-3</v>
      </c>
      <c r="W763" s="70"/>
      <c r="Y763" s="2">
        <v>39840</v>
      </c>
      <c r="Z763">
        <v>42.25</v>
      </c>
    </row>
    <row r="764" spans="2:26" x14ac:dyDescent="0.25">
      <c r="B764" s="2">
        <v>39841</v>
      </c>
      <c r="C764">
        <v>874.09</v>
      </c>
      <c r="D764" s="2"/>
      <c r="E764" s="2">
        <v>39804</v>
      </c>
      <c r="F764">
        <v>0.02</v>
      </c>
      <c r="G764" s="67">
        <v>99.998333333333335</v>
      </c>
      <c r="H764" s="92">
        <v>-4.1667361122543767E-6</v>
      </c>
      <c r="I764" s="7"/>
      <c r="J764" s="2">
        <v>39801</v>
      </c>
      <c r="K764">
        <v>0.02</v>
      </c>
      <c r="L764" s="67">
        <v>99.995000000000005</v>
      </c>
      <c r="M764" s="92">
        <v>5.000250012487939E-6</v>
      </c>
      <c r="P764" s="2">
        <v>39841</v>
      </c>
      <c r="Q764">
        <v>750.05</v>
      </c>
      <c r="R764">
        <v>1.5076260979009604E-2</v>
      </c>
      <c r="T764" s="68">
        <v>37866</v>
      </c>
      <c r="U764" s="69">
        <v>1.00627</v>
      </c>
      <c r="V764" s="70">
        <v>6.2699999999999978E-3</v>
      </c>
      <c r="W764" s="70"/>
      <c r="Y764" s="2">
        <v>39841</v>
      </c>
      <c r="Z764">
        <v>39.659999999999997</v>
      </c>
    </row>
    <row r="765" spans="2:26" x14ac:dyDescent="0.25">
      <c r="B765" s="2">
        <v>39842</v>
      </c>
      <c r="C765">
        <v>845.14</v>
      </c>
      <c r="D765" s="2"/>
      <c r="E765" s="2">
        <v>39805</v>
      </c>
      <c r="F765">
        <v>2.5000000000000001E-2</v>
      </c>
      <c r="G765" s="67">
        <v>99.997916666666669</v>
      </c>
      <c r="H765" s="92">
        <v>-5.0001041688174652E-6</v>
      </c>
      <c r="I765" s="7"/>
      <c r="J765" s="2">
        <v>39804</v>
      </c>
      <c r="K765">
        <v>1.7999999999999999E-2</v>
      </c>
      <c r="L765" s="67">
        <v>99.995500000000007</v>
      </c>
      <c r="M765" s="92">
        <v>2.0000900040395564E-5</v>
      </c>
      <c r="P765" s="2">
        <v>39842</v>
      </c>
      <c r="Q765">
        <v>739.27</v>
      </c>
      <c r="R765">
        <v>-1.437237517498835E-2</v>
      </c>
      <c r="T765" s="68">
        <v>37867</v>
      </c>
      <c r="U765" s="69">
        <v>1.0018100000000001</v>
      </c>
      <c r="V765" s="70">
        <v>1.8100000000000893E-3</v>
      </c>
      <c r="W765" s="70"/>
      <c r="Y765" s="2">
        <v>39842</v>
      </c>
      <c r="Z765">
        <v>42.63</v>
      </c>
    </row>
    <row r="766" spans="2:26" x14ac:dyDescent="0.25">
      <c r="B766" s="2">
        <v>39843</v>
      </c>
      <c r="C766">
        <v>825.88</v>
      </c>
      <c r="D766" s="2"/>
      <c r="E766" s="2">
        <v>39806</v>
      </c>
      <c r="F766">
        <v>3.1E-2</v>
      </c>
      <c r="G766" s="67">
        <v>99.997416666666666</v>
      </c>
      <c r="H766" s="92">
        <v>1.3333677786775411E-5</v>
      </c>
      <c r="I766" s="7"/>
      <c r="J766" s="2">
        <v>39805</v>
      </c>
      <c r="K766">
        <v>0.01</v>
      </c>
      <c r="L766" s="67">
        <v>99.997500000000002</v>
      </c>
      <c r="M766" s="92">
        <v>-3.2500812520375177E-5</v>
      </c>
      <c r="P766" s="2">
        <v>39843</v>
      </c>
      <c r="Q766">
        <v>730.32</v>
      </c>
      <c r="R766">
        <v>-1.2106537530266248E-2</v>
      </c>
      <c r="T766" s="68">
        <v>37868</v>
      </c>
      <c r="U766" s="69">
        <v>1.00065</v>
      </c>
      <c r="V766" s="70">
        <v>6.5000000000003944E-4</v>
      </c>
      <c r="W766" s="70"/>
      <c r="Y766" s="2">
        <v>39843</v>
      </c>
      <c r="Z766">
        <v>44.84</v>
      </c>
    </row>
    <row r="767" spans="2:26" x14ac:dyDescent="0.25">
      <c r="B767" s="2">
        <v>39846</v>
      </c>
      <c r="C767">
        <v>825.44</v>
      </c>
      <c r="D767" s="2"/>
      <c r="E767" s="2">
        <v>39807</v>
      </c>
      <c r="F767">
        <v>1.4999999999999999E-2</v>
      </c>
      <c r="G767" s="67">
        <v>99.998750000000001</v>
      </c>
      <c r="H767" s="92">
        <v>8.3334375013954798E-6</v>
      </c>
      <c r="I767" s="7"/>
      <c r="J767" s="2">
        <v>39806</v>
      </c>
      <c r="K767">
        <v>2.3E-2</v>
      </c>
      <c r="L767" s="67">
        <v>99.994249999999994</v>
      </c>
      <c r="M767" s="92">
        <v>3.2501868857615079E-5</v>
      </c>
      <c r="P767" s="2">
        <v>39846</v>
      </c>
      <c r="Q767">
        <v>731.41</v>
      </c>
      <c r="R767">
        <v>1.4924964399165574E-3</v>
      </c>
      <c r="T767" s="68">
        <v>37869</v>
      </c>
      <c r="U767" s="69">
        <v>0.998</v>
      </c>
      <c r="V767" s="70">
        <v>-2.0000000000000018E-3</v>
      </c>
      <c r="W767" s="70"/>
      <c r="Y767" s="2">
        <v>39846</v>
      </c>
      <c r="Z767">
        <v>45.52</v>
      </c>
    </row>
    <row r="768" spans="2:26" x14ac:dyDescent="0.25">
      <c r="B768" s="2">
        <v>39847</v>
      </c>
      <c r="C768">
        <v>838.51</v>
      </c>
      <c r="D768" s="2"/>
      <c r="E768" s="2">
        <v>39808</v>
      </c>
      <c r="F768">
        <v>5.0000000000000001E-3</v>
      </c>
      <c r="G768" s="67">
        <v>99.999583333333334</v>
      </c>
      <c r="H768" s="92">
        <v>-3.4166809028346457E-5</v>
      </c>
      <c r="I768" s="7"/>
      <c r="J768" s="2">
        <v>39807</v>
      </c>
      <c r="K768">
        <v>0.01</v>
      </c>
      <c r="L768" s="67">
        <v>99.997500000000002</v>
      </c>
      <c r="M768" s="92">
        <v>-3.5000875021951039E-5</v>
      </c>
      <c r="P768" s="2">
        <v>39847</v>
      </c>
      <c r="Q768">
        <v>739.91</v>
      </c>
      <c r="R768">
        <v>1.1621388824325729E-2</v>
      </c>
      <c r="T768" s="68">
        <v>37872</v>
      </c>
      <c r="U768" s="69">
        <v>1.00573</v>
      </c>
      <c r="V768" s="70">
        <v>5.7300000000000129E-3</v>
      </c>
      <c r="W768" s="70"/>
      <c r="Y768" s="2">
        <v>39847</v>
      </c>
      <c r="Z768">
        <v>43.06</v>
      </c>
    </row>
    <row r="769" spans="2:26" x14ac:dyDescent="0.25">
      <c r="B769" s="2">
        <v>39848</v>
      </c>
      <c r="C769">
        <v>832.23</v>
      </c>
      <c r="D769" s="2"/>
      <c r="E769" s="2">
        <v>39811</v>
      </c>
      <c r="F769">
        <v>4.5999999999999999E-2</v>
      </c>
      <c r="G769" s="67">
        <v>99.996166666666667</v>
      </c>
      <c r="H769" s="92">
        <v>3.0001150044034475E-5</v>
      </c>
      <c r="I769" s="7"/>
      <c r="J769" s="2">
        <v>39808</v>
      </c>
      <c r="K769">
        <v>2.4E-2</v>
      </c>
      <c r="L769" s="67">
        <v>99.994</v>
      </c>
      <c r="M769" s="92">
        <v>-1.0500630037790781E-4</v>
      </c>
      <c r="P769" s="2">
        <v>39848</v>
      </c>
      <c r="Q769">
        <v>738.28</v>
      </c>
      <c r="R769">
        <v>-2.2029706315632724E-3</v>
      </c>
      <c r="T769" s="68">
        <v>37873</v>
      </c>
      <c r="U769" s="69">
        <v>0.99733000000000005</v>
      </c>
      <c r="V769" s="70">
        <v>-2.6699999999999502E-3</v>
      </c>
      <c r="W769" s="70"/>
      <c r="Y769" s="2">
        <v>39848</v>
      </c>
      <c r="Z769">
        <v>43.85</v>
      </c>
    </row>
    <row r="770" spans="2:26" x14ac:dyDescent="0.25">
      <c r="B770" s="2">
        <v>39849</v>
      </c>
      <c r="C770">
        <v>845.85</v>
      </c>
      <c r="D770" s="2"/>
      <c r="E770" s="2">
        <v>39812</v>
      </c>
      <c r="F770">
        <v>0.01</v>
      </c>
      <c r="G770" s="67">
        <v>99.999166666666667</v>
      </c>
      <c r="H770" s="92">
        <v>0</v>
      </c>
      <c r="I770" s="7"/>
      <c r="J770" s="2">
        <v>39811</v>
      </c>
      <c r="K770">
        <v>6.6000000000000003E-2</v>
      </c>
      <c r="L770" s="67">
        <v>99.983500000000006</v>
      </c>
      <c r="M770" s="92">
        <v>-6.2510314201902339E-5</v>
      </c>
      <c r="P770" s="2">
        <v>39849</v>
      </c>
      <c r="Q770">
        <v>744.23</v>
      </c>
      <c r="R770">
        <v>8.0592729045891875E-3</v>
      </c>
      <c r="T770" s="68">
        <v>37874</v>
      </c>
      <c r="U770" s="69">
        <v>0.99412999999999996</v>
      </c>
      <c r="V770" s="70">
        <v>-5.8700000000000419E-3</v>
      </c>
      <c r="W770" s="70"/>
      <c r="Y770" s="2">
        <v>39849</v>
      </c>
      <c r="Z770">
        <v>43.73</v>
      </c>
    </row>
    <row r="771" spans="2:26" x14ac:dyDescent="0.25">
      <c r="B771" s="2">
        <v>39850</v>
      </c>
      <c r="C771">
        <v>868.6</v>
      </c>
      <c r="D771" s="2"/>
      <c r="E771" s="2">
        <v>39813</v>
      </c>
      <c r="F771">
        <v>0.01</v>
      </c>
      <c r="G771" s="67">
        <v>99.999166666666667</v>
      </c>
      <c r="H771" s="92">
        <v>0</v>
      </c>
      <c r="I771" s="7"/>
      <c r="J771" s="2">
        <v>39812</v>
      </c>
      <c r="K771">
        <v>9.0999999999999998E-2</v>
      </c>
      <c r="L771" s="67">
        <v>99.977249999999998</v>
      </c>
      <c r="M771" s="92">
        <v>2.5005688794266234E-5</v>
      </c>
      <c r="P771" s="2">
        <v>39850</v>
      </c>
      <c r="Q771">
        <v>752.14</v>
      </c>
      <c r="R771">
        <v>1.0628434758072069E-2</v>
      </c>
      <c r="T771" s="68">
        <v>37875</v>
      </c>
      <c r="U771" s="69">
        <v>1.0036</v>
      </c>
      <c r="V771" s="70">
        <v>3.6000000000000476E-3</v>
      </c>
      <c r="W771" s="70"/>
      <c r="Y771" s="2">
        <v>39850</v>
      </c>
      <c r="Z771">
        <v>43.37</v>
      </c>
    </row>
    <row r="772" spans="2:26" x14ac:dyDescent="0.25">
      <c r="B772" s="2">
        <v>39853</v>
      </c>
      <c r="C772">
        <v>869.89</v>
      </c>
      <c r="D772" s="2"/>
      <c r="E772" s="2">
        <v>39814</v>
      </c>
      <c r="F772">
        <v>0.01</v>
      </c>
      <c r="G772" s="67">
        <v>99.999166666666667</v>
      </c>
      <c r="H772" s="92">
        <v>-1.6666805556675435E-5</v>
      </c>
      <c r="I772" s="7"/>
      <c r="J772" s="2">
        <v>39813</v>
      </c>
      <c r="K772">
        <v>8.1000000000000003E-2</v>
      </c>
      <c r="L772" s="67">
        <v>99.979749999999996</v>
      </c>
      <c r="M772" s="92">
        <v>1.2502531762770275E-5</v>
      </c>
      <c r="P772" s="2">
        <v>39853</v>
      </c>
      <c r="Q772">
        <v>754.78</v>
      </c>
      <c r="R772">
        <v>3.5099848432471603E-3</v>
      </c>
      <c r="T772" s="68">
        <v>37876</v>
      </c>
      <c r="U772" s="69">
        <v>1.0015499999999999</v>
      </c>
      <c r="V772" s="70">
        <v>1.5499999999999403E-3</v>
      </c>
      <c r="W772" s="70"/>
      <c r="Y772" s="2">
        <v>39853</v>
      </c>
      <c r="Z772">
        <v>43.64</v>
      </c>
    </row>
    <row r="773" spans="2:26" x14ac:dyDescent="0.25">
      <c r="B773" s="2">
        <v>39854</v>
      </c>
      <c r="C773">
        <v>827.16</v>
      </c>
      <c r="D773" s="2"/>
      <c r="E773" s="2">
        <v>39815</v>
      </c>
      <c r="F773">
        <v>0.03</v>
      </c>
      <c r="G773" s="67">
        <v>99.997500000000002</v>
      </c>
      <c r="H773" s="92">
        <v>8.3335416718455235E-6</v>
      </c>
      <c r="I773" s="7"/>
      <c r="J773" s="2">
        <v>39814</v>
      </c>
      <c r="K773">
        <v>7.5999999999999998E-2</v>
      </c>
      <c r="L773" s="67">
        <v>99.980999999999995</v>
      </c>
      <c r="M773" s="92">
        <v>-2.0003800722090403E-5</v>
      </c>
      <c r="P773" s="2">
        <v>39854</v>
      </c>
      <c r="Q773">
        <v>737.96</v>
      </c>
      <c r="R773">
        <v>-2.2284639232624026E-2</v>
      </c>
      <c r="T773" s="68">
        <v>37879</v>
      </c>
      <c r="U773" s="69">
        <v>1.00047</v>
      </c>
      <c r="V773" s="70">
        <v>4.6999999999997044E-4</v>
      </c>
      <c r="W773" s="70"/>
      <c r="Y773" s="2">
        <v>39854</v>
      </c>
      <c r="Z773">
        <v>46.67</v>
      </c>
    </row>
    <row r="774" spans="2:26" x14ac:dyDescent="0.25">
      <c r="B774" s="2">
        <v>39855</v>
      </c>
      <c r="C774">
        <v>833.74</v>
      </c>
      <c r="D774" s="2"/>
      <c r="E774" s="2">
        <v>39818</v>
      </c>
      <c r="F774">
        <v>0.02</v>
      </c>
      <c r="G774" s="67">
        <v>99.998333333333335</v>
      </c>
      <c r="H774" s="92">
        <v>-6.666777779718025E-6</v>
      </c>
      <c r="I774" s="7"/>
      <c r="J774" s="2">
        <v>39815</v>
      </c>
      <c r="K774">
        <v>8.4000000000000005E-2</v>
      </c>
      <c r="L774" s="67">
        <v>99.978999999999999</v>
      </c>
      <c r="M774" s="92">
        <v>-1.7503675771912697E-5</v>
      </c>
      <c r="P774" s="2">
        <v>39855</v>
      </c>
      <c r="Q774">
        <v>743.74</v>
      </c>
      <c r="R774">
        <v>7.8324028402623203E-3</v>
      </c>
      <c r="T774" s="68">
        <v>37880</v>
      </c>
      <c r="U774" s="69">
        <v>1.00691</v>
      </c>
      <c r="V774" s="70">
        <v>6.9099999999999717E-3</v>
      </c>
      <c r="W774" s="70"/>
      <c r="Y774" s="2">
        <v>39855</v>
      </c>
      <c r="Z774">
        <v>44.53</v>
      </c>
    </row>
    <row r="775" spans="2:26" x14ac:dyDescent="0.25">
      <c r="B775" s="2">
        <v>39856</v>
      </c>
      <c r="C775">
        <v>835.19</v>
      </c>
      <c r="D775" s="2"/>
      <c r="E775" s="2">
        <v>39819</v>
      </c>
      <c r="F775">
        <v>2.8000000000000001E-2</v>
      </c>
      <c r="G775" s="67">
        <v>99.99766666666666</v>
      </c>
      <c r="H775" s="92">
        <v>-1.666705556346848E-6</v>
      </c>
      <c r="I775" s="7"/>
      <c r="J775" s="2">
        <v>39818</v>
      </c>
      <c r="K775">
        <v>9.0999999999999998E-2</v>
      </c>
      <c r="L775" s="67">
        <v>99.977249999999998</v>
      </c>
      <c r="M775" s="92">
        <v>-1.2252787509148266E-4</v>
      </c>
      <c r="P775" s="2">
        <v>39856</v>
      </c>
      <c r="Q775">
        <v>747.37</v>
      </c>
      <c r="R775">
        <v>4.8807378922741673E-3</v>
      </c>
      <c r="T775" s="68">
        <v>37881</v>
      </c>
      <c r="U775" s="69">
        <v>1.00037</v>
      </c>
      <c r="V775" s="70">
        <v>3.6999999999998145E-4</v>
      </c>
      <c r="W775" s="70"/>
      <c r="Y775" s="2">
        <v>39856</v>
      </c>
      <c r="Z775">
        <v>41.25</v>
      </c>
    </row>
    <row r="776" spans="2:26" x14ac:dyDescent="0.25">
      <c r="B776" s="2">
        <v>39857</v>
      </c>
      <c r="C776">
        <v>826.84</v>
      </c>
      <c r="D776" s="2"/>
      <c r="E776" s="2">
        <v>39820</v>
      </c>
      <c r="F776">
        <v>0.03</v>
      </c>
      <c r="G776" s="67">
        <v>99.997500000000002</v>
      </c>
      <c r="H776" s="92">
        <v>4.1667708359227618E-6</v>
      </c>
      <c r="I776" s="7"/>
      <c r="J776" s="2">
        <v>39819</v>
      </c>
      <c r="K776">
        <v>0.14000000000000001</v>
      </c>
      <c r="L776" s="67">
        <v>99.965000000000003</v>
      </c>
      <c r="M776" s="92">
        <v>1.1003851347957117E-4</v>
      </c>
      <c r="P776" s="2">
        <v>39857</v>
      </c>
      <c r="Q776">
        <v>742.78</v>
      </c>
      <c r="R776">
        <v>-6.1415363206979157E-3</v>
      </c>
      <c r="T776" s="68">
        <v>37882</v>
      </c>
      <c r="U776" s="69">
        <v>1.00244</v>
      </c>
      <c r="V776" s="70">
        <v>2.4399999999999977E-3</v>
      </c>
      <c r="W776" s="70"/>
      <c r="Y776" s="2">
        <v>39857</v>
      </c>
      <c r="Z776">
        <v>42.93</v>
      </c>
    </row>
    <row r="777" spans="2:26" x14ac:dyDescent="0.25">
      <c r="B777" s="2">
        <v>39861</v>
      </c>
      <c r="C777">
        <v>789.17</v>
      </c>
      <c r="D777" s="2"/>
      <c r="E777" s="2">
        <v>39821</v>
      </c>
      <c r="F777">
        <v>2.5000000000000001E-2</v>
      </c>
      <c r="G777" s="67">
        <v>99.997916666666669</v>
      </c>
      <c r="H777" s="92">
        <v>0</v>
      </c>
      <c r="I777" s="7"/>
      <c r="J777" s="2">
        <v>39820</v>
      </c>
      <c r="K777">
        <v>9.6000000000000002E-2</v>
      </c>
      <c r="L777" s="67">
        <v>99.975999999999999</v>
      </c>
      <c r="M777" s="92">
        <v>5.0012002880572837E-5</v>
      </c>
      <c r="P777" s="2">
        <v>39861</v>
      </c>
      <c r="Q777">
        <v>715.83</v>
      </c>
      <c r="R777">
        <v>-3.6282613963757648E-2</v>
      </c>
      <c r="T777" s="68">
        <v>37883</v>
      </c>
      <c r="U777" s="69">
        <v>1.0022</v>
      </c>
      <c r="V777" s="70">
        <v>2.1999999999999797E-3</v>
      </c>
      <c r="W777" s="70"/>
      <c r="Y777" s="2">
        <v>39861</v>
      </c>
      <c r="Z777">
        <v>48.66</v>
      </c>
    </row>
    <row r="778" spans="2:26" x14ac:dyDescent="0.25">
      <c r="B778" s="2">
        <v>39862</v>
      </c>
      <c r="C778">
        <v>788.42</v>
      </c>
      <c r="D778" s="2"/>
      <c r="E778" s="2">
        <v>39822</v>
      </c>
      <c r="F778">
        <v>2.5000000000000001E-2</v>
      </c>
      <c r="G778" s="67">
        <v>99.997916666666669</v>
      </c>
      <c r="H778" s="92">
        <v>0</v>
      </c>
      <c r="I778" s="7"/>
      <c r="J778" s="2">
        <v>39821</v>
      </c>
      <c r="K778">
        <v>7.5999999999999998E-2</v>
      </c>
      <c r="L778" s="67">
        <v>99.980999999999995</v>
      </c>
      <c r="M778" s="92">
        <v>3.750712635408604E-5</v>
      </c>
      <c r="P778" s="2">
        <v>39862</v>
      </c>
      <c r="Q778">
        <v>715.38</v>
      </c>
      <c r="R778">
        <v>-6.2864087842096072E-4</v>
      </c>
      <c r="T778" s="68">
        <v>37886</v>
      </c>
      <c r="U778" s="69">
        <v>0.99387000000000003</v>
      </c>
      <c r="V778" s="70">
        <v>-6.1299999999999688E-3</v>
      </c>
      <c r="W778" s="70"/>
      <c r="Y778" s="2">
        <v>39862</v>
      </c>
      <c r="Z778">
        <v>48.46</v>
      </c>
    </row>
    <row r="779" spans="2:26" x14ac:dyDescent="0.25">
      <c r="B779" s="2">
        <v>39863</v>
      </c>
      <c r="C779">
        <v>778.94</v>
      </c>
      <c r="D779" s="2"/>
      <c r="E779" s="2">
        <v>39825</v>
      </c>
      <c r="F779">
        <v>2.5000000000000001E-2</v>
      </c>
      <c r="G779" s="67">
        <v>99.997916666666669</v>
      </c>
      <c r="H779" s="92">
        <v>-4.1667534740330581E-6</v>
      </c>
      <c r="I779" s="7"/>
      <c r="J779" s="2">
        <v>39822</v>
      </c>
      <c r="K779">
        <v>6.0999999999999999E-2</v>
      </c>
      <c r="L779" s="67">
        <v>99.984750000000005</v>
      </c>
      <c r="M779" s="92">
        <v>-7.5011439245598055E-6</v>
      </c>
      <c r="P779" s="2">
        <v>39863</v>
      </c>
      <c r="Q779">
        <v>708.38</v>
      </c>
      <c r="R779">
        <v>-9.7850093656518533E-3</v>
      </c>
      <c r="T779" s="68">
        <v>37887</v>
      </c>
      <c r="U779" s="69">
        <v>1.0026999999999999</v>
      </c>
      <c r="V779" s="70">
        <v>2.6999999999999247E-3</v>
      </c>
      <c r="W779" s="70"/>
      <c r="Y779" s="2">
        <v>39863</v>
      </c>
      <c r="Z779">
        <v>47.08</v>
      </c>
    </row>
    <row r="780" spans="2:26" x14ac:dyDescent="0.25">
      <c r="B780" s="2">
        <v>39864</v>
      </c>
      <c r="C780">
        <v>770.05</v>
      </c>
      <c r="D780" s="2"/>
      <c r="E780" s="2">
        <v>39826</v>
      </c>
      <c r="F780">
        <v>0.03</v>
      </c>
      <c r="G780" s="67">
        <v>99.997500000000002</v>
      </c>
      <c r="H780" s="92">
        <v>4.1667708359227618E-6</v>
      </c>
      <c r="I780" s="7"/>
      <c r="J780" s="2">
        <v>39825</v>
      </c>
      <c r="K780">
        <v>6.4000000000000001E-2</v>
      </c>
      <c r="L780" s="67">
        <v>99.983999999999995</v>
      </c>
      <c r="M780" s="92">
        <v>-1.0501680268837355E-4</v>
      </c>
      <c r="P780" s="2">
        <v>39864</v>
      </c>
      <c r="Q780">
        <v>701.07</v>
      </c>
      <c r="R780">
        <v>-1.0319320138908461E-2</v>
      </c>
      <c r="T780" s="68">
        <v>37888</v>
      </c>
      <c r="U780" s="69">
        <v>0.99090999999999996</v>
      </c>
      <c r="V780" s="70">
        <v>-9.0900000000000425E-3</v>
      </c>
      <c r="W780" s="70"/>
      <c r="Y780" s="2">
        <v>39864</v>
      </c>
      <c r="Z780">
        <v>49.3</v>
      </c>
    </row>
    <row r="781" spans="2:26" x14ac:dyDescent="0.25">
      <c r="B781" s="2">
        <v>39867</v>
      </c>
      <c r="C781">
        <v>743.33</v>
      </c>
      <c r="D781" s="2"/>
      <c r="E781" s="2">
        <v>39827</v>
      </c>
      <c r="F781">
        <v>2.5000000000000001E-2</v>
      </c>
      <c r="G781" s="67">
        <v>99.997916666666669</v>
      </c>
      <c r="H781" s="92">
        <v>0</v>
      </c>
      <c r="I781" s="7"/>
      <c r="J781" s="2">
        <v>39826</v>
      </c>
      <c r="K781">
        <v>0.106</v>
      </c>
      <c r="L781" s="67">
        <v>99.973500000000001</v>
      </c>
      <c r="M781" s="92">
        <v>2.5006626755974537E-5</v>
      </c>
      <c r="P781" s="2">
        <v>39867</v>
      </c>
      <c r="Q781">
        <v>688.11</v>
      </c>
      <c r="R781">
        <v>-1.8486028499294038E-2</v>
      </c>
      <c r="T781" s="68">
        <v>37889</v>
      </c>
      <c r="U781" s="69">
        <v>0.99661999999999995</v>
      </c>
      <c r="V781" s="70">
        <v>-3.3800000000000496E-3</v>
      </c>
      <c r="W781" s="70"/>
      <c r="Y781" s="2">
        <v>39867</v>
      </c>
      <c r="Z781">
        <v>52.62</v>
      </c>
    </row>
    <row r="782" spans="2:26" x14ac:dyDescent="0.25">
      <c r="B782" s="2">
        <v>39868</v>
      </c>
      <c r="C782">
        <v>773.14</v>
      </c>
      <c r="D782" s="2"/>
      <c r="E782" s="2">
        <v>39828</v>
      </c>
      <c r="F782">
        <v>2.5000000000000001E-2</v>
      </c>
      <c r="G782" s="67">
        <v>99.997916666666669</v>
      </c>
      <c r="H782" s="92">
        <v>0</v>
      </c>
      <c r="I782" s="7"/>
      <c r="J782" s="2">
        <v>39827</v>
      </c>
      <c r="K782">
        <v>9.6000000000000002E-2</v>
      </c>
      <c r="L782" s="67">
        <v>99.975999999999999</v>
      </c>
      <c r="M782" s="92">
        <v>-2.5006001440286418E-5</v>
      </c>
      <c r="P782" s="2">
        <v>39868</v>
      </c>
      <c r="Q782">
        <v>706.14</v>
      </c>
      <c r="R782">
        <v>2.6202206042638565E-2</v>
      </c>
      <c r="T782" s="68">
        <v>37890</v>
      </c>
      <c r="U782" s="69">
        <v>0.99483999999999995</v>
      </c>
      <c r="V782" s="70">
        <v>-5.1600000000000534E-3</v>
      </c>
      <c r="W782" s="70"/>
      <c r="Y782" s="2">
        <v>39868</v>
      </c>
      <c r="Z782">
        <v>45.49</v>
      </c>
    </row>
    <row r="783" spans="2:26" x14ac:dyDescent="0.25">
      <c r="B783" s="2">
        <v>39869</v>
      </c>
      <c r="C783">
        <v>764.9</v>
      </c>
      <c r="D783" s="2"/>
      <c r="E783" s="2">
        <v>39829</v>
      </c>
      <c r="F783">
        <v>2.5000000000000001E-2</v>
      </c>
      <c r="G783" s="67">
        <v>99.997916666666669</v>
      </c>
      <c r="H783" s="92">
        <v>0</v>
      </c>
      <c r="I783" s="7"/>
      <c r="J783" s="2">
        <v>39828</v>
      </c>
      <c r="K783">
        <v>0.106</v>
      </c>
      <c r="L783" s="67">
        <v>99.973500000000001</v>
      </c>
      <c r="M783" s="92">
        <v>-2.7507289431794035E-5</v>
      </c>
      <c r="P783" s="2">
        <v>39869</v>
      </c>
      <c r="Q783">
        <v>704.17</v>
      </c>
      <c r="R783">
        <v>-2.7898150508398611E-3</v>
      </c>
      <c r="T783" s="68">
        <v>37893</v>
      </c>
      <c r="U783" s="69">
        <v>1.00708</v>
      </c>
      <c r="V783" s="70">
        <v>7.0799999999999752E-3</v>
      </c>
      <c r="W783" s="70"/>
      <c r="Y783" s="2">
        <v>39869</v>
      </c>
      <c r="Z783">
        <v>44.67</v>
      </c>
    </row>
    <row r="784" spans="2:26" x14ac:dyDescent="0.25">
      <c r="B784" s="2">
        <v>39870</v>
      </c>
      <c r="C784">
        <v>752.83</v>
      </c>
      <c r="D784" s="2"/>
      <c r="E784" s="2">
        <v>39832</v>
      </c>
      <c r="F784">
        <v>2.5000000000000001E-2</v>
      </c>
      <c r="G784" s="67">
        <v>99.997916666666669</v>
      </c>
      <c r="H784" s="92">
        <v>0</v>
      </c>
      <c r="I784" s="7"/>
      <c r="J784" s="2">
        <v>39829</v>
      </c>
      <c r="K784">
        <v>0.11700000000000001</v>
      </c>
      <c r="L784" s="67">
        <v>99.970749999999995</v>
      </c>
      <c r="M784" s="92">
        <v>0</v>
      </c>
      <c r="P784" s="2">
        <v>39870</v>
      </c>
      <c r="Q784">
        <v>699.28</v>
      </c>
      <c r="R784">
        <v>-6.9443458255818991E-3</v>
      </c>
      <c r="T784" s="68">
        <v>37894</v>
      </c>
      <c r="U784" s="69">
        <v>0.99473</v>
      </c>
      <c r="V784" s="70">
        <v>-5.2699999999999969E-3</v>
      </c>
      <c r="W784" s="70"/>
      <c r="Y784" s="2">
        <v>39870</v>
      </c>
      <c r="Z784">
        <v>44.66</v>
      </c>
    </row>
    <row r="785" spans="2:26" x14ac:dyDescent="0.25">
      <c r="B785" s="2">
        <v>39871</v>
      </c>
      <c r="C785">
        <v>735.09</v>
      </c>
      <c r="D785" s="2"/>
      <c r="E785" s="2">
        <v>39833</v>
      </c>
      <c r="F785">
        <v>2.5000000000000001E-2</v>
      </c>
      <c r="G785" s="67">
        <v>99.997916666666669</v>
      </c>
      <c r="H785" s="92">
        <v>0</v>
      </c>
      <c r="I785" s="7"/>
      <c r="J785" s="2">
        <v>39832</v>
      </c>
      <c r="K785">
        <v>0.11700000000000001</v>
      </c>
      <c r="L785" s="67">
        <v>99.970749999999995</v>
      </c>
      <c r="M785" s="92">
        <v>2.7508046103630335E-5</v>
      </c>
      <c r="P785" s="2">
        <v>39871</v>
      </c>
      <c r="Q785">
        <v>690.06</v>
      </c>
      <c r="R785">
        <v>-1.3184990275712183E-2</v>
      </c>
      <c r="T785" s="68">
        <v>37895</v>
      </c>
      <c r="U785" s="69">
        <v>1.0101899999999999</v>
      </c>
      <c r="V785" s="70">
        <v>1.0189999999999921E-2</v>
      </c>
      <c r="W785" s="70"/>
      <c r="Y785" s="2">
        <v>39871</v>
      </c>
      <c r="Z785">
        <v>46.35</v>
      </c>
    </row>
    <row r="786" spans="2:26" x14ac:dyDescent="0.25">
      <c r="B786" s="2">
        <v>39874</v>
      </c>
      <c r="C786">
        <v>700.82</v>
      </c>
      <c r="D786" s="2"/>
      <c r="E786" s="2">
        <v>39834</v>
      </c>
      <c r="F786">
        <v>2.5000000000000001E-2</v>
      </c>
      <c r="G786" s="67">
        <v>99.997916666666669</v>
      </c>
      <c r="H786" s="92">
        <v>0</v>
      </c>
      <c r="I786" s="7"/>
      <c r="J786" s="2">
        <v>39833</v>
      </c>
      <c r="K786">
        <v>0.106</v>
      </c>
      <c r="L786" s="67">
        <v>99.973500000000001</v>
      </c>
      <c r="M786" s="92">
        <v>-2.2505964080488106E-5</v>
      </c>
      <c r="P786" s="2">
        <v>39874</v>
      </c>
      <c r="Q786">
        <v>665.95</v>
      </c>
      <c r="R786">
        <v>-3.4938990812392934E-2</v>
      </c>
      <c r="T786" s="68">
        <v>37896</v>
      </c>
      <c r="U786" s="69">
        <v>1.0017799999999999</v>
      </c>
      <c r="V786" s="70">
        <v>1.7799999999998928E-3</v>
      </c>
      <c r="W786" s="70"/>
      <c r="Y786" s="2">
        <v>39874</v>
      </c>
      <c r="Z786">
        <v>52.65</v>
      </c>
    </row>
    <row r="787" spans="2:26" x14ac:dyDescent="0.25">
      <c r="B787" s="2">
        <v>39875</v>
      </c>
      <c r="C787">
        <v>696.33</v>
      </c>
      <c r="D787" s="2"/>
      <c r="E787" s="2">
        <v>39835</v>
      </c>
      <c r="F787">
        <v>2.5000000000000001E-2</v>
      </c>
      <c r="G787" s="67">
        <v>99.997916666666669</v>
      </c>
      <c r="H787" s="92">
        <v>8.3335069480661161E-6</v>
      </c>
      <c r="I787" s="7"/>
      <c r="J787" s="2">
        <v>39834</v>
      </c>
      <c r="K787">
        <v>0.115</v>
      </c>
      <c r="L787" s="67">
        <v>99.971249999999998</v>
      </c>
      <c r="M787" s="92">
        <v>3.501006539385898E-5</v>
      </c>
      <c r="P787" s="2">
        <v>39875</v>
      </c>
      <c r="Q787">
        <v>663.65</v>
      </c>
      <c r="R787">
        <v>-3.4537127411968793E-3</v>
      </c>
      <c r="T787" s="68">
        <v>37897</v>
      </c>
      <c r="U787" s="69">
        <v>1.0031099999999999</v>
      </c>
      <c r="V787" s="70">
        <v>3.1099999999999461E-3</v>
      </c>
      <c r="W787" s="70"/>
      <c r="Y787" s="2">
        <v>39875</v>
      </c>
      <c r="Z787">
        <v>50.93</v>
      </c>
    </row>
    <row r="788" spans="2:26" x14ac:dyDescent="0.25">
      <c r="B788" s="2">
        <v>39876</v>
      </c>
      <c r="C788">
        <v>712.87</v>
      </c>
      <c r="D788" s="2"/>
      <c r="E788" s="2">
        <v>39836</v>
      </c>
      <c r="F788">
        <v>1.4999999999999999E-2</v>
      </c>
      <c r="G788" s="67">
        <v>99.998750000000001</v>
      </c>
      <c r="H788" s="92">
        <v>4.1667187506977399E-6</v>
      </c>
      <c r="I788" s="7"/>
      <c r="J788" s="2">
        <v>39835</v>
      </c>
      <c r="K788">
        <v>0.10100000000000001</v>
      </c>
      <c r="L788" s="67">
        <v>99.97475</v>
      </c>
      <c r="M788" s="92">
        <v>0</v>
      </c>
      <c r="P788" s="2">
        <v>39876</v>
      </c>
      <c r="Q788">
        <v>678.07</v>
      </c>
      <c r="R788">
        <v>2.1728320650945543E-2</v>
      </c>
      <c r="T788" s="68">
        <v>37900</v>
      </c>
      <c r="U788" s="69">
        <v>1.0023200000000001</v>
      </c>
      <c r="V788" s="70">
        <v>2.3200000000000998E-3</v>
      </c>
      <c r="W788" s="70"/>
      <c r="Y788" s="2">
        <v>39876</v>
      </c>
      <c r="Z788">
        <v>47.56</v>
      </c>
    </row>
    <row r="789" spans="2:26" x14ac:dyDescent="0.25">
      <c r="B789" s="2">
        <v>39877</v>
      </c>
      <c r="C789">
        <v>682.55</v>
      </c>
      <c r="D789" s="2"/>
      <c r="E789" s="2">
        <v>39839</v>
      </c>
      <c r="F789">
        <v>0.01</v>
      </c>
      <c r="G789" s="67">
        <v>99.999166666666667</v>
      </c>
      <c r="H789" s="92">
        <v>0</v>
      </c>
      <c r="I789" s="7"/>
      <c r="J789" s="2">
        <v>39836</v>
      </c>
      <c r="K789">
        <v>0.10100000000000001</v>
      </c>
      <c r="L789" s="67">
        <v>99.97475</v>
      </c>
      <c r="M789" s="92">
        <v>0</v>
      </c>
      <c r="P789" s="2">
        <v>39877</v>
      </c>
      <c r="Q789">
        <v>653</v>
      </c>
      <c r="R789">
        <v>-3.6972583951509486E-2</v>
      </c>
      <c r="T789" s="68">
        <v>37901</v>
      </c>
      <c r="U789" s="69">
        <v>1.00118</v>
      </c>
      <c r="V789" s="70">
        <v>1.1799999999999589E-3</v>
      </c>
      <c r="W789" s="70"/>
      <c r="Y789" s="2">
        <v>39877</v>
      </c>
      <c r="Z789">
        <v>50.17</v>
      </c>
    </row>
    <row r="790" spans="2:26" x14ac:dyDescent="0.25">
      <c r="B790" s="2">
        <v>39878</v>
      </c>
      <c r="C790">
        <v>683.38</v>
      </c>
      <c r="D790" s="2"/>
      <c r="E790" s="2">
        <v>39840</v>
      </c>
      <c r="F790">
        <v>0.01</v>
      </c>
      <c r="G790" s="67">
        <v>99.999166666666667</v>
      </c>
      <c r="H790" s="92">
        <v>0</v>
      </c>
      <c r="I790" s="7"/>
      <c r="J790" s="2">
        <v>39839</v>
      </c>
      <c r="K790">
        <v>0.10100000000000001</v>
      </c>
      <c r="L790" s="67">
        <v>99.97475</v>
      </c>
      <c r="M790" s="92">
        <v>-8.5021467920665117E-5</v>
      </c>
      <c r="P790" s="2">
        <v>39878</v>
      </c>
      <c r="Q790">
        <v>653.96</v>
      </c>
      <c r="R790">
        <v>1.4701378254211583E-3</v>
      </c>
      <c r="T790" s="68">
        <v>37902</v>
      </c>
      <c r="U790" s="69">
        <v>1.0003500000000001</v>
      </c>
      <c r="V790" s="70">
        <v>3.5000000000007248E-4</v>
      </c>
      <c r="W790" s="70"/>
      <c r="Y790" s="2">
        <v>39878</v>
      </c>
      <c r="Z790">
        <v>49.33</v>
      </c>
    </row>
    <row r="791" spans="2:26" x14ac:dyDescent="0.25">
      <c r="B791" s="2">
        <v>39881</v>
      </c>
      <c r="C791">
        <v>676.53</v>
      </c>
      <c r="D791" s="2"/>
      <c r="E791" s="2">
        <v>39841</v>
      </c>
      <c r="F791">
        <v>0.01</v>
      </c>
      <c r="G791" s="67">
        <v>99.999166666666667</v>
      </c>
      <c r="H791" s="92">
        <v>-8.5000708339166842E-5</v>
      </c>
      <c r="I791" s="7"/>
      <c r="J791" s="2">
        <v>39840</v>
      </c>
      <c r="K791">
        <v>0.13500000000000001</v>
      </c>
      <c r="L791" s="67">
        <v>99.966250000000002</v>
      </c>
      <c r="M791" s="92">
        <v>-1.1503882560359724E-4</v>
      </c>
      <c r="P791" s="2">
        <v>39881</v>
      </c>
      <c r="Q791">
        <v>647.73</v>
      </c>
      <c r="R791">
        <v>-9.5265765490244458E-3</v>
      </c>
      <c r="T791" s="68">
        <v>37903</v>
      </c>
      <c r="U791" s="69">
        <v>1.00099</v>
      </c>
      <c r="V791" s="70">
        <v>9.900000000000464E-4</v>
      </c>
      <c r="W791" s="70"/>
      <c r="Y791" s="2">
        <v>39881</v>
      </c>
      <c r="Z791">
        <v>49.68</v>
      </c>
    </row>
    <row r="792" spans="2:26" x14ac:dyDescent="0.25">
      <c r="B792" s="2">
        <v>39882</v>
      </c>
      <c r="C792">
        <v>719.6</v>
      </c>
      <c r="D792" s="2"/>
      <c r="E792" s="2">
        <v>39842</v>
      </c>
      <c r="F792">
        <v>0.112</v>
      </c>
      <c r="G792" s="67">
        <v>99.990666666666669</v>
      </c>
      <c r="H792" s="92">
        <v>1.3334577893875377E-5</v>
      </c>
      <c r="I792" s="7"/>
      <c r="J792" s="2">
        <v>39841</v>
      </c>
      <c r="K792">
        <v>0.18099999999999999</v>
      </c>
      <c r="L792" s="67">
        <v>99.954750000000004</v>
      </c>
      <c r="M792" s="92">
        <v>-1.0504753400919498E-4</v>
      </c>
      <c r="P792" s="2">
        <v>39882</v>
      </c>
      <c r="Q792">
        <v>684.74</v>
      </c>
      <c r="R792">
        <v>5.7138005032961292E-2</v>
      </c>
      <c r="T792" s="68">
        <v>37904</v>
      </c>
      <c r="U792" s="69">
        <v>1.0005200000000001</v>
      </c>
      <c r="V792" s="70">
        <v>5.2000000000007596E-4</v>
      </c>
      <c r="W792" s="70"/>
      <c r="Y792" s="2">
        <v>39882</v>
      </c>
      <c r="Z792">
        <v>44.37</v>
      </c>
    </row>
    <row r="793" spans="2:26" x14ac:dyDescent="0.25">
      <c r="B793" s="2">
        <v>39883</v>
      </c>
      <c r="C793">
        <v>721.36</v>
      </c>
      <c r="D793" s="2"/>
      <c r="E793" s="2">
        <v>39843</v>
      </c>
      <c r="F793">
        <v>9.6000000000000002E-2</v>
      </c>
      <c r="G793" s="67">
        <v>99.992000000000004</v>
      </c>
      <c r="H793" s="92">
        <v>-6.333840040551042E-5</v>
      </c>
      <c r="I793" s="7"/>
      <c r="J793" s="2">
        <v>39842</v>
      </c>
      <c r="K793">
        <v>0.223</v>
      </c>
      <c r="L793" s="67">
        <v>99.944249999999997</v>
      </c>
      <c r="M793" s="92">
        <v>-2.0011156219523762E-5</v>
      </c>
      <c r="P793" s="2">
        <v>39883</v>
      </c>
      <c r="Q793">
        <v>688.49</v>
      </c>
      <c r="R793">
        <v>5.4765312381341857E-3</v>
      </c>
      <c r="T793" s="68">
        <v>37907</v>
      </c>
      <c r="U793" s="69">
        <v>1.0015700000000001</v>
      </c>
      <c r="V793" s="70">
        <v>1.5700000000000713E-3</v>
      </c>
      <c r="W793" s="70"/>
      <c r="Y793" s="2">
        <v>39883</v>
      </c>
      <c r="Z793">
        <v>43.61</v>
      </c>
    </row>
    <row r="794" spans="2:26" x14ac:dyDescent="0.25">
      <c r="B794" s="2">
        <v>39884</v>
      </c>
      <c r="C794">
        <v>750.74</v>
      </c>
      <c r="D794" s="2"/>
      <c r="E794" s="2">
        <v>39846</v>
      </c>
      <c r="F794">
        <v>0.17199999999999999</v>
      </c>
      <c r="G794" s="67">
        <v>99.98566666666666</v>
      </c>
      <c r="H794" s="92">
        <v>-3.6671922975517468E-5</v>
      </c>
      <c r="I794" s="7"/>
      <c r="J794" s="2">
        <v>39843</v>
      </c>
      <c r="K794">
        <v>0.23100000000000001</v>
      </c>
      <c r="L794" s="67">
        <v>99.942250000000001</v>
      </c>
      <c r="M794" s="92">
        <v>-4.5026002516546093E-5</v>
      </c>
      <c r="P794" s="2">
        <v>39884</v>
      </c>
      <c r="Q794">
        <v>710.6</v>
      </c>
      <c r="R794">
        <v>3.2113756191084919E-2</v>
      </c>
      <c r="T794" s="68">
        <v>37908</v>
      </c>
      <c r="U794" s="69">
        <v>1.00027</v>
      </c>
      <c r="V794" s="70">
        <v>2.6999999999999247E-4</v>
      </c>
      <c r="W794" s="70"/>
      <c r="Y794" s="2">
        <v>39884</v>
      </c>
      <c r="Z794">
        <v>41.18</v>
      </c>
    </row>
    <row r="795" spans="2:26" x14ac:dyDescent="0.25">
      <c r="B795" s="2">
        <v>39885</v>
      </c>
      <c r="C795">
        <v>756.55</v>
      </c>
      <c r="D795" s="2"/>
      <c r="E795" s="2">
        <v>39847</v>
      </c>
      <c r="F795">
        <v>0.216</v>
      </c>
      <c r="G795" s="67">
        <v>99.981999999999999</v>
      </c>
      <c r="H795" s="92">
        <v>4.9175518260113904E-5</v>
      </c>
      <c r="I795" s="7"/>
      <c r="J795" s="2">
        <v>39846</v>
      </c>
      <c r="K795">
        <v>0.249</v>
      </c>
      <c r="L795" s="67">
        <v>99.937749999999994</v>
      </c>
      <c r="M795" s="92">
        <v>-1.6510277647829863E-4</v>
      </c>
      <c r="P795" s="2">
        <v>39885</v>
      </c>
      <c r="Q795">
        <v>715.12</v>
      </c>
      <c r="R795">
        <v>6.3608218406980832E-3</v>
      </c>
      <c r="T795" s="68">
        <v>37909</v>
      </c>
      <c r="U795" s="69">
        <v>1.0001100000000001</v>
      </c>
      <c r="V795" s="70">
        <v>1.100000000000545E-4</v>
      </c>
      <c r="W795" s="70"/>
      <c r="Y795" s="2">
        <v>39885</v>
      </c>
      <c r="Z795">
        <v>42.36</v>
      </c>
    </row>
    <row r="796" spans="2:26" x14ac:dyDescent="0.25">
      <c r="B796" s="2">
        <v>39888</v>
      </c>
      <c r="C796">
        <v>753.89</v>
      </c>
      <c r="D796" s="2"/>
      <c r="E796" s="2">
        <v>39848</v>
      </c>
      <c r="F796">
        <v>0.157</v>
      </c>
      <c r="G796" s="67">
        <v>99.986916666666673</v>
      </c>
      <c r="H796" s="92">
        <v>-4.6672773021283476E-5</v>
      </c>
      <c r="I796" s="7"/>
      <c r="J796" s="2">
        <v>39847</v>
      </c>
      <c r="K796">
        <v>0.315</v>
      </c>
      <c r="L796" s="67">
        <v>99.921250000000001</v>
      </c>
      <c r="M796" s="92">
        <v>5.2541376333925527E-5</v>
      </c>
      <c r="P796" s="2">
        <v>39888</v>
      </c>
      <c r="Q796">
        <v>715.33</v>
      </c>
      <c r="R796">
        <v>2.9365700861405664E-4</v>
      </c>
      <c r="T796" s="68">
        <v>37910</v>
      </c>
      <c r="U796" s="69">
        <v>1.0001599999999999</v>
      </c>
      <c r="V796" s="70">
        <v>1.5999999999993797E-4</v>
      </c>
      <c r="W796" s="70"/>
      <c r="Y796" s="2">
        <v>39888</v>
      </c>
      <c r="Z796">
        <v>43.74</v>
      </c>
    </row>
    <row r="797" spans="2:26" x14ac:dyDescent="0.25">
      <c r="B797" s="2">
        <v>39889</v>
      </c>
      <c r="C797">
        <v>778.12</v>
      </c>
      <c r="D797" s="2"/>
      <c r="E797" s="2">
        <v>39849</v>
      </c>
      <c r="F797">
        <v>0.21299999999999999</v>
      </c>
      <c r="G797" s="67">
        <v>99.982249999999993</v>
      </c>
      <c r="H797" s="92">
        <v>4.1674063813168516E-6</v>
      </c>
      <c r="I797" s="7"/>
      <c r="J797" s="2">
        <v>39848</v>
      </c>
      <c r="K797">
        <v>0.29399999999999998</v>
      </c>
      <c r="L797" s="67">
        <v>99.926500000000004</v>
      </c>
      <c r="M797" s="92">
        <v>4.253126047637501E-5</v>
      </c>
      <c r="P797" s="2">
        <v>39889</v>
      </c>
      <c r="Q797">
        <v>728.6</v>
      </c>
      <c r="R797">
        <v>1.8550878615464228E-2</v>
      </c>
      <c r="T797" s="68">
        <v>37911</v>
      </c>
      <c r="U797" s="69">
        <v>1.0034700000000001</v>
      </c>
      <c r="V797" s="70">
        <v>3.4700000000000841E-3</v>
      </c>
      <c r="W797" s="70"/>
      <c r="Y797" s="2">
        <v>39889</v>
      </c>
      <c r="Z797">
        <v>40.799999999999997</v>
      </c>
    </row>
    <row r="798" spans="2:26" x14ac:dyDescent="0.25">
      <c r="B798" s="2">
        <v>39890</v>
      </c>
      <c r="C798">
        <v>794.35</v>
      </c>
      <c r="D798" s="2"/>
      <c r="E798" s="2">
        <v>39850</v>
      </c>
      <c r="F798">
        <v>0.20799999999999999</v>
      </c>
      <c r="G798" s="67">
        <v>99.98266666666666</v>
      </c>
      <c r="H798" s="92">
        <v>-4.1673890140980774E-6</v>
      </c>
      <c r="I798" s="7"/>
      <c r="J798" s="2">
        <v>39849</v>
      </c>
      <c r="K798">
        <v>0.27700000000000002</v>
      </c>
      <c r="L798" s="67">
        <v>99.930750000000003</v>
      </c>
      <c r="M798" s="92">
        <v>-5.0034648995112008E-6</v>
      </c>
      <c r="P798" s="2">
        <v>39890</v>
      </c>
      <c r="Q798">
        <v>732.62</v>
      </c>
      <c r="R798">
        <v>5.517430688992464E-3</v>
      </c>
      <c r="T798" s="68">
        <v>37914</v>
      </c>
      <c r="U798" s="69">
        <v>1.00336</v>
      </c>
      <c r="V798" s="70">
        <v>3.3600000000000296E-3</v>
      </c>
      <c r="W798" s="70"/>
      <c r="Y798" s="2">
        <v>39890</v>
      </c>
      <c r="Z798">
        <v>40.06</v>
      </c>
    </row>
    <row r="799" spans="2:26" x14ac:dyDescent="0.25">
      <c r="B799" s="2">
        <v>39891</v>
      </c>
      <c r="C799">
        <v>784.04</v>
      </c>
      <c r="D799" s="2"/>
      <c r="E799" s="2">
        <v>39853</v>
      </c>
      <c r="F799">
        <v>0.21299999999999999</v>
      </c>
      <c r="G799" s="67">
        <v>99.982249999999993</v>
      </c>
      <c r="H799" s="92">
        <v>4.1674063813168516E-6</v>
      </c>
      <c r="I799" s="7"/>
      <c r="J799" s="2">
        <v>39850</v>
      </c>
      <c r="K799">
        <v>0.27900000000000003</v>
      </c>
      <c r="L799" s="67">
        <v>99.930250000000001</v>
      </c>
      <c r="M799" s="92">
        <v>7.5052349013393638E-6</v>
      </c>
      <c r="P799" s="2">
        <v>39891</v>
      </c>
      <c r="Q799">
        <v>733.85</v>
      </c>
      <c r="R799">
        <v>1.6789058447763683E-3</v>
      </c>
      <c r="T799" s="68">
        <v>37915</v>
      </c>
      <c r="U799" s="69">
        <v>1.0008999999999999</v>
      </c>
      <c r="V799" s="70">
        <v>8.9999999999990088E-4</v>
      </c>
      <c r="W799" s="70"/>
      <c r="Y799" s="2">
        <v>39891</v>
      </c>
      <c r="Z799">
        <v>43.68</v>
      </c>
    </row>
    <row r="800" spans="2:26" x14ac:dyDescent="0.25">
      <c r="B800" s="2">
        <v>39892</v>
      </c>
      <c r="C800">
        <v>768.54</v>
      </c>
      <c r="D800" s="2"/>
      <c r="E800" s="2">
        <v>39854</v>
      </c>
      <c r="F800">
        <v>0.20799999999999999</v>
      </c>
      <c r="G800" s="67">
        <v>99.98266666666666</v>
      </c>
      <c r="H800" s="92">
        <v>1.6669556056614354E-5</v>
      </c>
      <c r="I800" s="7"/>
      <c r="J800" s="2">
        <v>39853</v>
      </c>
      <c r="K800">
        <v>0.27600000000000002</v>
      </c>
      <c r="L800" s="67">
        <v>99.930999999999997</v>
      </c>
      <c r="M800" s="92">
        <v>-1.1257767859829126E-4</v>
      </c>
      <c r="P800" s="2">
        <v>39892</v>
      </c>
      <c r="Q800">
        <v>726.13</v>
      </c>
      <c r="R800">
        <v>-1.051986100701785E-2</v>
      </c>
      <c r="T800" s="68">
        <v>37916</v>
      </c>
      <c r="U800" s="69">
        <v>0.99358000000000002</v>
      </c>
      <c r="V800" s="70">
        <v>-6.4199999999999813E-3</v>
      </c>
      <c r="W800" s="70"/>
      <c r="Y800" s="2">
        <v>39892</v>
      </c>
      <c r="Z800">
        <v>45.89</v>
      </c>
    </row>
    <row r="801" spans="2:26" x14ac:dyDescent="0.25">
      <c r="B801" s="2">
        <v>39895</v>
      </c>
      <c r="C801">
        <v>822.92</v>
      </c>
      <c r="D801" s="2"/>
      <c r="E801" s="2">
        <v>39855</v>
      </c>
      <c r="F801">
        <v>0.188</v>
      </c>
      <c r="G801" s="67">
        <v>99.984333333333339</v>
      </c>
      <c r="H801" s="92">
        <v>-4.3340123285995347E-5</v>
      </c>
      <c r="I801" s="7"/>
      <c r="J801" s="2">
        <v>39854</v>
      </c>
      <c r="K801">
        <v>0.32100000000000001</v>
      </c>
      <c r="L801" s="67">
        <v>99.919749999999993</v>
      </c>
      <c r="M801" s="92">
        <v>3.0024094335612261E-5</v>
      </c>
      <c r="P801" s="2">
        <v>39895</v>
      </c>
      <c r="Q801">
        <v>750.76</v>
      </c>
      <c r="R801">
        <v>3.3919546086788932E-2</v>
      </c>
      <c r="T801" s="68">
        <v>37917</v>
      </c>
      <c r="U801" s="69">
        <v>1.0016700000000001</v>
      </c>
      <c r="V801" s="70">
        <v>1.6700000000000603E-3</v>
      </c>
      <c r="W801" s="70"/>
      <c r="Y801" s="2">
        <v>39895</v>
      </c>
      <c r="Z801">
        <v>43.23</v>
      </c>
    </row>
    <row r="802" spans="2:26" x14ac:dyDescent="0.25">
      <c r="B802" s="2">
        <v>39896</v>
      </c>
      <c r="C802">
        <v>806.12</v>
      </c>
      <c r="D802" s="2"/>
      <c r="E802" s="2">
        <v>39856</v>
      </c>
      <c r="F802">
        <v>0.24</v>
      </c>
      <c r="G802" s="67">
        <v>99.98</v>
      </c>
      <c r="H802" s="92">
        <v>5.8345002333926033E-6</v>
      </c>
      <c r="I802" s="7"/>
      <c r="J802" s="2">
        <v>39855</v>
      </c>
      <c r="K802">
        <v>0.309</v>
      </c>
      <c r="L802" s="67">
        <v>99.922749999999994</v>
      </c>
      <c r="M802" s="92">
        <v>3.7528991145840962E-5</v>
      </c>
      <c r="P802" s="2">
        <v>39896</v>
      </c>
      <c r="Q802">
        <v>745.96</v>
      </c>
      <c r="R802">
        <v>-6.3935212318183554E-3</v>
      </c>
      <c r="T802" s="68">
        <v>37918</v>
      </c>
      <c r="U802" s="69">
        <v>0.99865000000000004</v>
      </c>
      <c r="V802" s="70">
        <v>-1.3499999999999623E-3</v>
      </c>
      <c r="W802" s="70"/>
      <c r="Y802" s="2">
        <v>39896</v>
      </c>
      <c r="Z802">
        <v>42.93</v>
      </c>
    </row>
    <row r="803" spans="2:26" x14ac:dyDescent="0.25">
      <c r="B803" s="2">
        <v>39897</v>
      </c>
      <c r="C803">
        <v>813.88</v>
      </c>
      <c r="D803" s="2"/>
      <c r="E803" s="2">
        <v>39857</v>
      </c>
      <c r="F803">
        <v>0.23300000000000001</v>
      </c>
      <c r="G803" s="67">
        <v>99.980583333333328</v>
      </c>
      <c r="H803" s="92">
        <v>-3.3339806811971684E-6</v>
      </c>
      <c r="I803" s="7"/>
      <c r="J803" s="2">
        <v>39856</v>
      </c>
      <c r="K803">
        <v>0.29399999999999998</v>
      </c>
      <c r="L803" s="67">
        <v>99.926500000000004</v>
      </c>
      <c r="M803" s="92">
        <v>0</v>
      </c>
      <c r="P803" s="2">
        <v>39897</v>
      </c>
      <c r="Q803">
        <v>750.33</v>
      </c>
      <c r="R803">
        <v>5.8582229610166792E-3</v>
      </c>
      <c r="T803" s="68">
        <v>37921</v>
      </c>
      <c r="U803" s="69">
        <v>1.0019199999999999</v>
      </c>
      <c r="V803" s="70">
        <v>1.9199999999999218E-3</v>
      </c>
      <c r="W803" s="70"/>
      <c r="Y803" s="2">
        <v>39897</v>
      </c>
      <c r="Z803">
        <v>42.25</v>
      </c>
    </row>
    <row r="804" spans="2:26" x14ac:dyDescent="0.25">
      <c r="B804" s="2">
        <v>39898</v>
      </c>
      <c r="C804">
        <v>832.86</v>
      </c>
      <c r="D804" s="2"/>
      <c r="E804" s="2">
        <v>39860</v>
      </c>
      <c r="F804">
        <v>0.23699999999999999</v>
      </c>
      <c r="G804" s="67">
        <v>99.980249999999998</v>
      </c>
      <c r="H804" s="92">
        <v>-6.6679835933891596E-6</v>
      </c>
      <c r="I804" s="7"/>
      <c r="J804" s="2">
        <v>39857</v>
      </c>
      <c r="K804">
        <v>0.29399999999999998</v>
      </c>
      <c r="L804" s="67">
        <v>99.926500000000004</v>
      </c>
      <c r="M804" s="92">
        <v>-7.5055165548176817E-6</v>
      </c>
      <c r="P804" s="2">
        <v>39898</v>
      </c>
      <c r="Q804">
        <v>756.02</v>
      </c>
      <c r="R804">
        <v>7.5833300014660487E-3</v>
      </c>
      <c r="T804" s="68">
        <v>37922</v>
      </c>
      <c r="U804" s="69">
        <v>1.0073399999999999</v>
      </c>
      <c r="V804" s="70">
        <v>7.3399999999999022E-3</v>
      </c>
      <c r="W804" s="70"/>
      <c r="Y804" s="2">
        <v>39898</v>
      </c>
      <c r="Z804">
        <v>40.36</v>
      </c>
    </row>
    <row r="805" spans="2:26" x14ac:dyDescent="0.25">
      <c r="B805" s="2">
        <v>39899</v>
      </c>
      <c r="C805">
        <v>815.94</v>
      </c>
      <c r="D805" s="2"/>
      <c r="E805" s="2">
        <v>39861</v>
      </c>
      <c r="F805">
        <v>0.245</v>
      </c>
      <c r="G805" s="67">
        <v>99.979583333333338</v>
      </c>
      <c r="H805" s="92">
        <v>4.5842692883102387E-5</v>
      </c>
      <c r="I805" s="7"/>
      <c r="J805" s="2">
        <v>39860</v>
      </c>
      <c r="K805">
        <v>0.29699999999999999</v>
      </c>
      <c r="L805" s="67">
        <v>99.925749999999994</v>
      </c>
      <c r="M805" s="92">
        <v>2.2516718663601054E-5</v>
      </c>
      <c r="P805" s="2">
        <v>39899</v>
      </c>
      <c r="Q805">
        <v>752.11</v>
      </c>
      <c r="R805">
        <v>-5.1718208513001906E-3</v>
      </c>
      <c r="T805" s="68">
        <v>37923</v>
      </c>
      <c r="U805" s="69">
        <v>1.00118</v>
      </c>
      <c r="V805" s="70">
        <v>1.1799999999999589E-3</v>
      </c>
      <c r="W805" s="70"/>
      <c r="Y805" s="2">
        <v>39899</v>
      </c>
      <c r="Z805">
        <v>41.04</v>
      </c>
    </row>
    <row r="806" spans="2:26" x14ac:dyDescent="0.25">
      <c r="B806" s="2">
        <v>39902</v>
      </c>
      <c r="C806">
        <v>787.53</v>
      </c>
      <c r="D806" s="2"/>
      <c r="E806" s="2">
        <v>39862</v>
      </c>
      <c r="F806">
        <v>0.19</v>
      </c>
      <c r="G806" s="67">
        <v>99.984166666666667</v>
      </c>
      <c r="H806" s="92">
        <v>3.3338611946653884E-6</v>
      </c>
      <c r="I806" s="7"/>
      <c r="J806" s="2">
        <v>39861</v>
      </c>
      <c r="K806">
        <v>0.28799999999999998</v>
      </c>
      <c r="L806" s="67">
        <v>99.927999999999997</v>
      </c>
      <c r="M806" s="92">
        <v>-5.2537827235688006E-5</v>
      </c>
      <c r="P806" s="2">
        <v>39902</v>
      </c>
      <c r="Q806">
        <v>742.46</v>
      </c>
      <c r="R806">
        <v>-1.2830569996410079E-2</v>
      </c>
      <c r="T806" s="68">
        <v>37924</v>
      </c>
      <c r="U806" s="69">
        <v>1.0001500000000001</v>
      </c>
      <c r="V806" s="70">
        <v>1.500000000000945E-4</v>
      </c>
      <c r="W806" s="70"/>
      <c r="Y806" s="2">
        <v>39902</v>
      </c>
      <c r="Z806">
        <v>45.54</v>
      </c>
    </row>
    <row r="807" spans="2:26" x14ac:dyDescent="0.25">
      <c r="B807" s="2">
        <v>39903</v>
      </c>
      <c r="C807">
        <v>797.87</v>
      </c>
      <c r="D807" s="2"/>
      <c r="E807" s="2">
        <v>39863</v>
      </c>
      <c r="F807">
        <v>0.186</v>
      </c>
      <c r="G807" s="67">
        <v>99.984499999999997</v>
      </c>
      <c r="H807" s="92">
        <v>1.16684752802243E-5</v>
      </c>
      <c r="I807" s="7"/>
      <c r="J807" s="2">
        <v>39862</v>
      </c>
      <c r="K807">
        <v>0.309</v>
      </c>
      <c r="L807" s="67">
        <v>99.922749999999994</v>
      </c>
      <c r="M807" s="92">
        <v>1.0007730972150242E-5</v>
      </c>
      <c r="P807" s="2">
        <v>39903</v>
      </c>
      <c r="Q807">
        <v>747.71</v>
      </c>
      <c r="R807">
        <v>7.0710880047410996E-3</v>
      </c>
      <c r="T807" s="68">
        <v>37925</v>
      </c>
      <c r="U807" s="69">
        <v>1.0017</v>
      </c>
      <c r="V807" s="70">
        <v>1.7000000000000348E-3</v>
      </c>
      <c r="W807" s="70"/>
      <c r="Y807" s="2">
        <v>39903</v>
      </c>
      <c r="Z807">
        <v>44.14</v>
      </c>
    </row>
    <row r="808" spans="2:26" x14ac:dyDescent="0.25">
      <c r="B808" s="2">
        <v>39904</v>
      </c>
      <c r="C808">
        <v>811.08</v>
      </c>
      <c r="D808" s="2"/>
      <c r="E808" s="2">
        <v>39864</v>
      </c>
      <c r="F808">
        <v>0.17199999999999999</v>
      </c>
      <c r="G808" s="67">
        <v>99.98566666666666</v>
      </c>
      <c r="H808" s="92">
        <v>-4.1672639744527729E-6</v>
      </c>
      <c r="I808" s="7"/>
      <c r="J808" s="2">
        <v>39863</v>
      </c>
      <c r="K808">
        <v>0.30499999999999999</v>
      </c>
      <c r="L808" s="67">
        <v>99.923749999999998</v>
      </c>
      <c r="M808" s="92">
        <v>7.7559138843330544E-5</v>
      </c>
      <c r="P808" s="2">
        <v>39904</v>
      </c>
      <c r="Q808">
        <v>753.65</v>
      </c>
      <c r="R808">
        <v>7.9442564630671786E-3</v>
      </c>
      <c r="T808" s="68">
        <v>37928</v>
      </c>
      <c r="U808" s="69">
        <v>1.00406</v>
      </c>
      <c r="V808" s="70">
        <v>4.0599999999999525E-3</v>
      </c>
      <c r="W808" s="70"/>
      <c r="Y808" s="2">
        <v>39904</v>
      </c>
      <c r="Z808">
        <v>42.28</v>
      </c>
    </row>
    <row r="809" spans="2:26" x14ac:dyDescent="0.25">
      <c r="B809" s="2">
        <v>39905</v>
      </c>
      <c r="C809">
        <v>834.38</v>
      </c>
      <c r="D809" s="2"/>
      <c r="E809" s="2">
        <v>39867</v>
      </c>
      <c r="F809">
        <v>0.17699999999999999</v>
      </c>
      <c r="G809" s="67">
        <v>99.985249999999994</v>
      </c>
      <c r="H809" s="92">
        <v>0</v>
      </c>
      <c r="I809" s="7"/>
      <c r="J809" s="2">
        <v>39864</v>
      </c>
      <c r="K809">
        <v>0.27400000000000002</v>
      </c>
      <c r="L809" s="67">
        <v>99.9315</v>
      </c>
      <c r="M809" s="92">
        <v>0</v>
      </c>
      <c r="P809" s="2">
        <v>39905</v>
      </c>
      <c r="Q809">
        <v>759.54</v>
      </c>
      <c r="R809">
        <v>7.8152988787898447E-3</v>
      </c>
      <c r="T809" s="68">
        <v>37929</v>
      </c>
      <c r="U809" s="69">
        <v>0.99878999999999996</v>
      </c>
      <c r="V809" s="70">
        <v>-1.2100000000000444E-3</v>
      </c>
      <c r="W809" s="70"/>
      <c r="Y809" s="2">
        <v>39905</v>
      </c>
      <c r="Z809">
        <v>42.04</v>
      </c>
    </row>
    <row r="810" spans="2:26" x14ac:dyDescent="0.25">
      <c r="B810" s="2">
        <v>39906</v>
      </c>
      <c r="C810">
        <v>842.5</v>
      </c>
      <c r="D810" s="2"/>
      <c r="E810" s="2">
        <v>39868</v>
      </c>
      <c r="F810">
        <v>0.17699999999999999</v>
      </c>
      <c r="G810" s="67">
        <v>99.985249999999994</v>
      </c>
      <c r="H810" s="92">
        <v>5.834193876896876E-6</v>
      </c>
      <c r="I810" s="7"/>
      <c r="J810" s="2">
        <v>39867</v>
      </c>
      <c r="K810">
        <v>0.27400000000000002</v>
      </c>
      <c r="L810" s="67">
        <v>99.9315</v>
      </c>
      <c r="M810" s="92">
        <v>-8.2556551237678022E-5</v>
      </c>
      <c r="P810" s="2">
        <v>39906</v>
      </c>
      <c r="Q810">
        <v>763.57</v>
      </c>
      <c r="R810">
        <v>5.3058430102430609E-3</v>
      </c>
      <c r="T810" s="68">
        <v>37930</v>
      </c>
      <c r="U810" s="69">
        <v>0.99951999999999996</v>
      </c>
      <c r="V810" s="70">
        <v>-4.8000000000003595E-4</v>
      </c>
      <c r="W810" s="70"/>
      <c r="Y810" s="2">
        <v>39906</v>
      </c>
      <c r="Z810">
        <v>39.700000000000003</v>
      </c>
    </row>
    <row r="811" spans="2:26" x14ac:dyDescent="0.25">
      <c r="B811" s="2">
        <v>39909</v>
      </c>
      <c r="C811">
        <v>835.48</v>
      </c>
      <c r="D811" s="2"/>
      <c r="E811" s="2">
        <v>39869</v>
      </c>
      <c r="F811">
        <v>0.17</v>
      </c>
      <c r="G811" s="67">
        <v>99.985833333333332</v>
      </c>
      <c r="H811" s="92">
        <v>4.1672570281203747E-6</v>
      </c>
      <c r="I811" s="7"/>
      <c r="J811" s="2">
        <v>39868</v>
      </c>
      <c r="K811">
        <v>0.307</v>
      </c>
      <c r="L811" s="67">
        <v>99.923249999999996</v>
      </c>
      <c r="M811" s="92">
        <v>1.2509601118759761E-5</v>
      </c>
      <c r="P811" s="2">
        <v>39909</v>
      </c>
      <c r="Q811">
        <v>764.18</v>
      </c>
      <c r="R811">
        <v>7.9887895019425947E-4</v>
      </c>
      <c r="T811" s="68">
        <v>37931</v>
      </c>
      <c r="U811" s="69">
        <v>1.00223</v>
      </c>
      <c r="V811" s="70">
        <v>2.2299999999999542E-3</v>
      </c>
      <c r="W811" s="70"/>
      <c r="Y811" s="2">
        <v>39909</v>
      </c>
      <c r="Z811">
        <v>40.93</v>
      </c>
    </row>
    <row r="812" spans="2:26" x14ac:dyDescent="0.25">
      <c r="B812" s="2">
        <v>39910</v>
      </c>
      <c r="C812">
        <v>815.55</v>
      </c>
      <c r="D812" s="2"/>
      <c r="E812" s="2">
        <v>39870</v>
      </c>
      <c r="F812">
        <v>0.16500000000000001</v>
      </c>
      <c r="G812" s="67">
        <v>99.986249999999998</v>
      </c>
      <c r="H812" s="92">
        <v>1.583551071604461E-5</v>
      </c>
      <c r="I812" s="7"/>
      <c r="J812" s="2">
        <v>39869</v>
      </c>
      <c r="K812">
        <v>0.30199999999999999</v>
      </c>
      <c r="L812" s="67">
        <v>99.924499999999995</v>
      </c>
      <c r="M812" s="92">
        <v>7.5056667784290099E-5</v>
      </c>
      <c r="P812" s="2">
        <v>39910</v>
      </c>
      <c r="Q812">
        <v>761.53</v>
      </c>
      <c r="R812">
        <v>-3.4677693737077409E-3</v>
      </c>
      <c r="T812" s="68">
        <v>37932</v>
      </c>
      <c r="U812" s="69">
        <v>0.99868000000000001</v>
      </c>
      <c r="V812" s="70">
        <v>-1.3199999999999878E-3</v>
      </c>
      <c r="W812" s="70"/>
      <c r="Y812" s="2">
        <v>39910</v>
      </c>
      <c r="Z812">
        <v>40.39</v>
      </c>
    </row>
    <row r="813" spans="2:26" x14ac:dyDescent="0.25">
      <c r="B813" s="2">
        <v>39911</v>
      </c>
      <c r="C813">
        <v>825.16</v>
      </c>
      <c r="D813" s="2"/>
      <c r="E813" s="2">
        <v>39871</v>
      </c>
      <c r="F813">
        <v>0.14599999999999999</v>
      </c>
      <c r="G813" s="67">
        <v>99.987833333333327</v>
      </c>
      <c r="H813" s="92">
        <v>1.1668086283833645E-5</v>
      </c>
      <c r="I813" s="7"/>
      <c r="J813" s="2">
        <v>39870</v>
      </c>
      <c r="K813">
        <v>0.27200000000000002</v>
      </c>
      <c r="L813" s="67">
        <v>99.932000000000002</v>
      </c>
      <c r="M813" s="92">
        <v>5.0034023135747674E-5</v>
      </c>
      <c r="P813" s="2">
        <v>39911</v>
      </c>
      <c r="Q813">
        <v>764.97</v>
      </c>
      <c r="R813">
        <v>4.5172219085263254E-3</v>
      </c>
      <c r="T813" s="68">
        <v>37935</v>
      </c>
      <c r="U813" s="69">
        <v>0.99865000000000004</v>
      </c>
      <c r="V813" s="70">
        <v>-1.3499999999999623E-3</v>
      </c>
      <c r="W813" s="70"/>
      <c r="Y813" s="2">
        <v>39911</v>
      </c>
      <c r="Z813">
        <v>38.85</v>
      </c>
    </row>
    <row r="814" spans="2:26" x14ac:dyDescent="0.25">
      <c r="B814" s="2">
        <v>39912</v>
      </c>
      <c r="C814">
        <v>856.56</v>
      </c>
      <c r="D814" s="2"/>
      <c r="E814" s="2">
        <v>39874</v>
      </c>
      <c r="F814">
        <v>0.13200000000000001</v>
      </c>
      <c r="G814" s="67">
        <v>99.989000000000004</v>
      </c>
      <c r="H814" s="92">
        <v>1.4168225171307114E-5</v>
      </c>
      <c r="I814" s="7"/>
      <c r="J814" s="2">
        <v>39871</v>
      </c>
      <c r="K814">
        <v>0.252</v>
      </c>
      <c r="L814" s="67">
        <v>99.936999999999998</v>
      </c>
      <c r="M814" s="92">
        <v>3.5022063900269629E-5</v>
      </c>
      <c r="P814" s="2">
        <v>39912</v>
      </c>
      <c r="Q814">
        <v>768.65</v>
      </c>
      <c r="R814">
        <v>4.81064616913085E-3</v>
      </c>
      <c r="T814" s="68">
        <v>37936</v>
      </c>
      <c r="U814" s="69">
        <v>0.99990000000000001</v>
      </c>
      <c r="V814" s="70">
        <v>-9.9999999999988987E-5</v>
      </c>
      <c r="W814" s="70"/>
      <c r="Y814" s="2">
        <v>39912</v>
      </c>
      <c r="Z814">
        <v>36.53</v>
      </c>
    </row>
    <row r="815" spans="2:26" x14ac:dyDescent="0.25">
      <c r="B815" s="2">
        <v>39916</v>
      </c>
      <c r="C815">
        <v>858.73</v>
      </c>
      <c r="D815" s="2"/>
      <c r="E815" s="2">
        <v>39875</v>
      </c>
      <c r="F815">
        <v>0.115</v>
      </c>
      <c r="G815" s="67">
        <v>99.990416666666661</v>
      </c>
      <c r="H815" s="92">
        <v>7.5007188189424312E-6</v>
      </c>
      <c r="I815" s="7"/>
      <c r="J815" s="2">
        <v>39874</v>
      </c>
      <c r="K815">
        <v>0.23799999999999999</v>
      </c>
      <c r="L815" s="67">
        <v>99.9405</v>
      </c>
      <c r="M815" s="92">
        <v>-5.2531256097387846E-5</v>
      </c>
      <c r="P815" s="2">
        <v>39916</v>
      </c>
      <c r="Q815">
        <v>768.87</v>
      </c>
      <c r="R815">
        <v>2.8621609315027108E-4</v>
      </c>
      <c r="T815" s="68">
        <v>37937</v>
      </c>
      <c r="U815" s="69">
        <v>1.0057199999999999</v>
      </c>
      <c r="V815" s="70">
        <v>5.7199999999999473E-3</v>
      </c>
      <c r="W815" s="70"/>
      <c r="Y815" s="2">
        <v>39916</v>
      </c>
      <c r="Z815">
        <v>37.81</v>
      </c>
    </row>
    <row r="816" spans="2:26" x14ac:dyDescent="0.25">
      <c r="B816" s="2">
        <v>39917</v>
      </c>
      <c r="C816">
        <v>841.5</v>
      </c>
      <c r="D816" s="2"/>
      <c r="E816" s="2">
        <v>39876</v>
      </c>
      <c r="F816">
        <v>0.106</v>
      </c>
      <c r="G816" s="67">
        <v>99.991166666666672</v>
      </c>
      <c r="H816" s="92">
        <v>5.8338486566000824E-6</v>
      </c>
      <c r="I816" s="7"/>
      <c r="J816" s="2">
        <v>39875</v>
      </c>
      <c r="K816">
        <v>0.25900000000000001</v>
      </c>
      <c r="L816" s="67">
        <v>99.935249999999996</v>
      </c>
      <c r="M816" s="92">
        <v>1.2508098994112871E-5</v>
      </c>
      <c r="P816" s="2">
        <v>39917</v>
      </c>
      <c r="Q816">
        <v>768.93</v>
      </c>
      <c r="R816">
        <v>7.803659916483241E-5</v>
      </c>
      <c r="T816" s="68">
        <v>37938</v>
      </c>
      <c r="U816" s="69">
        <v>1.0005900000000001</v>
      </c>
      <c r="V816" s="70">
        <v>5.9000000000009045E-4</v>
      </c>
      <c r="W816" s="70"/>
      <c r="Y816" s="2">
        <v>39917</v>
      </c>
      <c r="Z816">
        <v>37.67</v>
      </c>
    </row>
    <row r="817" spans="2:26" x14ac:dyDescent="0.25">
      <c r="B817" s="2">
        <v>39918</v>
      </c>
      <c r="C817">
        <v>852.06</v>
      </c>
      <c r="D817" s="2"/>
      <c r="E817" s="2">
        <v>39877</v>
      </c>
      <c r="F817">
        <v>9.9000000000000005E-2</v>
      </c>
      <c r="G817" s="67">
        <v>99.991749999999996</v>
      </c>
      <c r="H817" s="92">
        <v>-5.8338146229353072E-6</v>
      </c>
      <c r="I817" s="7"/>
      <c r="J817" s="2">
        <v>39876</v>
      </c>
      <c r="K817">
        <v>0.254</v>
      </c>
      <c r="L817" s="67">
        <v>99.936499999999995</v>
      </c>
      <c r="M817" s="92">
        <v>1.5509848753958444E-4</v>
      </c>
      <c r="P817" s="2">
        <v>39918</v>
      </c>
      <c r="Q817">
        <v>769.45</v>
      </c>
      <c r="R817">
        <v>6.7626441938806181E-4</v>
      </c>
      <c r="T817" s="68">
        <v>37939</v>
      </c>
      <c r="U817" s="69">
        <v>0.99758999999999998</v>
      </c>
      <c r="V817" s="70">
        <v>-2.4100000000000232E-3</v>
      </c>
      <c r="W817" s="70"/>
      <c r="Y817" s="2">
        <v>39918</v>
      </c>
      <c r="Z817">
        <v>36.17</v>
      </c>
    </row>
    <row r="818" spans="2:26" x14ac:dyDescent="0.25">
      <c r="B818" s="2">
        <v>39919</v>
      </c>
      <c r="C818">
        <v>865.3</v>
      </c>
      <c r="D818" s="2"/>
      <c r="E818" s="2">
        <v>39878</v>
      </c>
      <c r="F818">
        <v>0.106</v>
      </c>
      <c r="G818" s="67">
        <v>99.991166666666672</v>
      </c>
      <c r="H818" s="92">
        <v>-7.5006625586127029E-6</v>
      </c>
      <c r="I818" s="7"/>
      <c r="J818" s="2">
        <v>39877</v>
      </c>
      <c r="K818">
        <v>0.192</v>
      </c>
      <c r="L818" s="67">
        <v>99.951999999999998</v>
      </c>
      <c r="M818" s="92">
        <v>-2.2510805186559679E-5</v>
      </c>
      <c r="P818" s="2">
        <v>39919</v>
      </c>
      <c r="Q818">
        <v>769.72</v>
      </c>
      <c r="R818">
        <v>3.5089999350179646E-4</v>
      </c>
      <c r="T818" s="68">
        <v>37942</v>
      </c>
      <c r="U818" s="69">
        <v>0.99802999999999997</v>
      </c>
      <c r="V818" s="70">
        <v>-1.9700000000000273E-3</v>
      </c>
      <c r="W818" s="70"/>
      <c r="Y818" s="2">
        <v>39919</v>
      </c>
      <c r="Z818">
        <v>35.79</v>
      </c>
    </row>
    <row r="819" spans="2:26" x14ac:dyDescent="0.25">
      <c r="B819" s="2">
        <v>39920</v>
      </c>
      <c r="C819">
        <v>869.6</v>
      </c>
      <c r="D819" s="2"/>
      <c r="E819" s="2">
        <v>39881</v>
      </c>
      <c r="F819">
        <v>0.115</v>
      </c>
      <c r="G819" s="67">
        <v>99.990416666666661</v>
      </c>
      <c r="H819" s="92">
        <v>-5.8338924145973081E-6</v>
      </c>
      <c r="I819" s="7"/>
      <c r="J819" s="2">
        <v>39878</v>
      </c>
      <c r="K819">
        <v>0.20100000000000001</v>
      </c>
      <c r="L819" s="67">
        <v>99.949749999999995</v>
      </c>
      <c r="M819" s="92">
        <v>-1.250628440785384E-5</v>
      </c>
      <c r="P819" s="2">
        <v>39920</v>
      </c>
      <c r="Q819">
        <v>771.29</v>
      </c>
      <c r="R819">
        <v>2.0397027490515196E-3</v>
      </c>
      <c r="T819" s="68">
        <v>37943</v>
      </c>
      <c r="U819" s="69">
        <v>0.99417999999999995</v>
      </c>
      <c r="V819" s="70">
        <v>-5.8200000000000474E-3</v>
      </c>
      <c r="W819" s="70"/>
      <c r="Y819" s="2">
        <v>39920</v>
      </c>
      <c r="Z819">
        <v>33.94</v>
      </c>
    </row>
    <row r="820" spans="2:26" x14ac:dyDescent="0.25">
      <c r="B820" s="2">
        <v>39923</v>
      </c>
      <c r="C820">
        <v>832.39</v>
      </c>
      <c r="D820" s="2"/>
      <c r="E820" s="2">
        <v>39882</v>
      </c>
      <c r="F820">
        <v>0.122</v>
      </c>
      <c r="G820" s="67">
        <v>99.989833333333337</v>
      </c>
      <c r="H820" s="92">
        <v>1.4168107090872795E-5</v>
      </c>
      <c r="I820" s="7"/>
      <c r="J820" s="2">
        <v>39881</v>
      </c>
      <c r="K820">
        <v>0.20599999999999999</v>
      </c>
      <c r="L820" s="67">
        <v>99.948499999999996</v>
      </c>
      <c r="M820" s="92">
        <v>-8.0041221228843717E-5</v>
      </c>
      <c r="P820" s="2">
        <v>39923</v>
      </c>
      <c r="Q820">
        <v>752.51</v>
      </c>
      <c r="R820">
        <v>-2.4348818213642098E-2</v>
      </c>
      <c r="T820" s="68">
        <v>37944</v>
      </c>
      <c r="U820" s="69">
        <v>1.00715</v>
      </c>
      <c r="V820" s="70">
        <v>7.1499999999999897E-3</v>
      </c>
      <c r="W820" s="70"/>
      <c r="Y820" s="2">
        <v>39923</v>
      </c>
      <c r="Z820">
        <v>39.18</v>
      </c>
    </row>
    <row r="821" spans="2:26" x14ac:dyDescent="0.25">
      <c r="B821" s="2">
        <v>39924</v>
      </c>
      <c r="C821">
        <v>850.08</v>
      </c>
      <c r="D821" s="2"/>
      <c r="E821" s="2">
        <v>39883</v>
      </c>
      <c r="F821">
        <v>0.105</v>
      </c>
      <c r="G821" s="67">
        <v>99.991249999999994</v>
      </c>
      <c r="H821" s="92">
        <v>1.5834718871232667E-5</v>
      </c>
      <c r="I821" s="7"/>
      <c r="J821" s="2">
        <v>39882</v>
      </c>
      <c r="K821">
        <v>0.23799999999999999</v>
      </c>
      <c r="L821" s="67">
        <v>99.9405</v>
      </c>
      <c r="M821" s="92">
        <v>3.7522325783800881E-5</v>
      </c>
      <c r="P821" s="2">
        <v>39924</v>
      </c>
      <c r="Q821">
        <v>763.12</v>
      </c>
      <c r="R821">
        <v>1.409948040557607E-2</v>
      </c>
      <c r="T821" s="68">
        <v>37945</v>
      </c>
      <c r="U821" s="69">
        <v>0.99329000000000001</v>
      </c>
      <c r="V821" s="70">
        <v>-6.7099999999999937E-3</v>
      </c>
      <c r="W821" s="70"/>
      <c r="Y821" s="2">
        <v>39924</v>
      </c>
      <c r="Z821">
        <v>37.14</v>
      </c>
    </row>
    <row r="822" spans="2:26" x14ac:dyDescent="0.25">
      <c r="B822" s="2">
        <v>39925</v>
      </c>
      <c r="C822">
        <v>843.55</v>
      </c>
      <c r="D822" s="2"/>
      <c r="E822" s="2">
        <v>39884</v>
      </c>
      <c r="F822">
        <v>8.5999999999999993E-2</v>
      </c>
      <c r="G822" s="67">
        <v>99.992833333333337</v>
      </c>
      <c r="H822" s="92">
        <v>4.166965299257086E-6</v>
      </c>
      <c r="I822" s="7"/>
      <c r="J822" s="2">
        <v>39883</v>
      </c>
      <c r="K822">
        <v>0.223</v>
      </c>
      <c r="L822" s="67">
        <v>99.944249999999997</v>
      </c>
      <c r="M822" s="92">
        <v>6.7537652240989843E-5</v>
      </c>
      <c r="P822" s="2">
        <v>39925</v>
      </c>
      <c r="Q822">
        <v>760.72</v>
      </c>
      <c r="R822">
        <v>-3.1449837509172074E-3</v>
      </c>
      <c r="T822" s="68">
        <v>37946</v>
      </c>
      <c r="U822" s="69">
        <v>1.00444</v>
      </c>
      <c r="V822" s="70">
        <v>4.4399999999999995E-3</v>
      </c>
      <c r="W822" s="70"/>
      <c r="Y822" s="2">
        <v>39925</v>
      </c>
      <c r="Z822">
        <v>38.1</v>
      </c>
    </row>
    <row r="823" spans="2:26" x14ac:dyDescent="0.25">
      <c r="B823" s="2">
        <v>39926</v>
      </c>
      <c r="C823">
        <v>851.92</v>
      </c>
      <c r="D823" s="2"/>
      <c r="E823" s="2">
        <v>39885</v>
      </c>
      <c r="F823">
        <v>8.1000000000000003E-2</v>
      </c>
      <c r="G823" s="67">
        <v>99.993250000000003</v>
      </c>
      <c r="H823" s="92">
        <v>-8.333895871182051E-7</v>
      </c>
      <c r="I823" s="7"/>
      <c r="J823" s="2">
        <v>39884</v>
      </c>
      <c r="K823">
        <v>0.19600000000000001</v>
      </c>
      <c r="L823" s="67">
        <v>99.950999999999993</v>
      </c>
      <c r="M823" s="92">
        <v>7.5036768016900623E-6</v>
      </c>
      <c r="P823" s="2">
        <v>39926</v>
      </c>
      <c r="Q823">
        <v>765.63</v>
      </c>
      <c r="R823">
        <v>6.4544116100535565E-3</v>
      </c>
      <c r="T823" s="68">
        <v>37949</v>
      </c>
      <c r="U823" s="69">
        <v>1.00674</v>
      </c>
      <c r="V823" s="70">
        <v>6.7399999999999682E-3</v>
      </c>
      <c r="W823" s="70"/>
      <c r="Y823" s="2">
        <v>39926</v>
      </c>
      <c r="Z823">
        <v>37.15</v>
      </c>
    </row>
    <row r="824" spans="2:26" x14ac:dyDescent="0.25">
      <c r="B824" s="2">
        <v>39927</v>
      </c>
      <c r="C824">
        <v>866.23</v>
      </c>
      <c r="D824" s="2"/>
      <c r="E824" s="2">
        <v>39888</v>
      </c>
      <c r="F824">
        <v>8.2000000000000003E-2</v>
      </c>
      <c r="G824" s="67">
        <v>99.993166666666667</v>
      </c>
      <c r="H824" s="92">
        <v>-7.5005125349525414E-6</v>
      </c>
      <c r="I824" s="7"/>
      <c r="J824" s="2">
        <v>39885</v>
      </c>
      <c r="K824">
        <v>0.193</v>
      </c>
      <c r="L824" s="67">
        <v>99.951750000000004</v>
      </c>
      <c r="M824" s="92">
        <v>-9.0043445962639801E-5</v>
      </c>
      <c r="P824" s="2">
        <v>39927</v>
      </c>
      <c r="Q824">
        <v>771.93</v>
      </c>
      <c r="R824">
        <v>8.2285176913130531E-3</v>
      </c>
      <c r="T824" s="68">
        <v>37950</v>
      </c>
      <c r="U824" s="69">
        <v>1.00122</v>
      </c>
      <c r="V824" s="70">
        <v>1.2199999999999989E-3</v>
      </c>
      <c r="W824" s="70"/>
      <c r="Y824" s="2">
        <v>39927</v>
      </c>
      <c r="Z824">
        <v>36.82</v>
      </c>
    </row>
    <row r="825" spans="2:26" x14ac:dyDescent="0.25">
      <c r="B825" s="2">
        <v>39930</v>
      </c>
      <c r="C825">
        <v>857.51</v>
      </c>
      <c r="D825" s="2"/>
      <c r="E825" s="2">
        <v>39889</v>
      </c>
      <c r="F825">
        <v>9.0999999999999998E-2</v>
      </c>
      <c r="G825" s="67">
        <v>99.992416666666671</v>
      </c>
      <c r="H825" s="92">
        <v>3.3335861302496994E-6</v>
      </c>
      <c r="I825" s="7"/>
      <c r="J825" s="2">
        <v>39888</v>
      </c>
      <c r="K825">
        <v>0.22900000000000001</v>
      </c>
      <c r="L825" s="67">
        <v>99.942750000000004</v>
      </c>
      <c r="M825" s="92">
        <v>-7.5042962096594223E-6</v>
      </c>
      <c r="P825" s="2">
        <v>39930</v>
      </c>
      <c r="Q825">
        <v>769.63</v>
      </c>
      <c r="R825">
        <v>-2.9795447773761641E-3</v>
      </c>
      <c r="T825" s="68">
        <v>37951</v>
      </c>
      <c r="U825" s="69">
        <v>1.0025999999999999</v>
      </c>
      <c r="V825" s="70">
        <v>2.5999999999999357E-3</v>
      </c>
      <c r="W825" s="70"/>
      <c r="Y825" s="2">
        <v>39930</v>
      </c>
      <c r="Z825">
        <v>38.32</v>
      </c>
    </row>
    <row r="826" spans="2:26" x14ac:dyDescent="0.25">
      <c r="B826" s="2">
        <v>39931</v>
      </c>
      <c r="C826">
        <v>855.16</v>
      </c>
      <c r="D826" s="2"/>
      <c r="E826" s="2">
        <v>39890</v>
      </c>
      <c r="F826">
        <v>8.6999999999999994E-2</v>
      </c>
      <c r="G826" s="67">
        <v>99.992750000000001</v>
      </c>
      <c r="H826" s="92">
        <v>5.8337562807153631E-6</v>
      </c>
      <c r="I826" s="7"/>
      <c r="J826" s="2">
        <v>39889</v>
      </c>
      <c r="K826">
        <v>0.23200000000000001</v>
      </c>
      <c r="L826" s="67">
        <v>99.941999999999993</v>
      </c>
      <c r="M826" s="92">
        <v>7.2542074403214585E-5</v>
      </c>
      <c r="P826" s="2">
        <v>39931</v>
      </c>
      <c r="Q826">
        <v>769.22</v>
      </c>
      <c r="R826">
        <v>-5.3272351649491512E-4</v>
      </c>
      <c r="T826" s="68">
        <v>37953</v>
      </c>
      <c r="U826" s="69">
        <v>1.0006699999999999</v>
      </c>
      <c r="V826" s="70">
        <v>6.6999999999994841E-4</v>
      </c>
      <c r="W826" s="70"/>
      <c r="Y826" s="2">
        <v>39931</v>
      </c>
      <c r="Z826">
        <v>37.950000000000003</v>
      </c>
    </row>
    <row r="827" spans="2:26" x14ac:dyDescent="0.25">
      <c r="B827" s="2">
        <v>39932</v>
      </c>
      <c r="C827">
        <v>873.64</v>
      </c>
      <c r="D827" s="2"/>
      <c r="E827" s="2">
        <v>39891</v>
      </c>
      <c r="F827">
        <v>0.08</v>
      </c>
      <c r="G827" s="67">
        <v>99.993333333333339</v>
      </c>
      <c r="H827" s="92">
        <v>8.3338889256268089E-7</v>
      </c>
      <c r="I827" s="7"/>
      <c r="J827" s="2">
        <v>39890</v>
      </c>
      <c r="K827">
        <v>0.20300000000000001</v>
      </c>
      <c r="L827" s="67">
        <v>99.949250000000006</v>
      </c>
      <c r="M827" s="92">
        <v>3.0015232730606911E-5</v>
      </c>
      <c r="P827" s="2">
        <v>39932</v>
      </c>
      <c r="Q827">
        <v>778.44</v>
      </c>
      <c r="R827">
        <v>1.1986167806349313E-2</v>
      </c>
      <c r="T827" s="68">
        <v>37956</v>
      </c>
      <c r="U827" s="69">
        <v>1.0043899999999999</v>
      </c>
      <c r="V827" s="70">
        <v>4.389999999999894E-3</v>
      </c>
      <c r="W827" s="70"/>
      <c r="Y827" s="2">
        <v>39932</v>
      </c>
      <c r="Z827">
        <v>36.08</v>
      </c>
    </row>
    <row r="828" spans="2:26" x14ac:dyDescent="0.25">
      <c r="B828" s="2">
        <v>39933</v>
      </c>
      <c r="C828">
        <v>872.81</v>
      </c>
      <c r="D828" s="2"/>
      <c r="E828" s="2">
        <v>39892</v>
      </c>
      <c r="F828">
        <v>7.9000000000000001E-2</v>
      </c>
      <c r="G828" s="67">
        <v>99.993416666666661</v>
      </c>
      <c r="H828" s="92">
        <v>6.6671055845013427E-6</v>
      </c>
      <c r="I828" s="7"/>
      <c r="J828" s="2">
        <v>39891</v>
      </c>
      <c r="K828">
        <v>0.191</v>
      </c>
      <c r="L828" s="67">
        <v>99.952250000000006</v>
      </c>
      <c r="M828" s="92">
        <v>-3.7517914804441332E-5</v>
      </c>
      <c r="P828" s="2">
        <v>39933</v>
      </c>
      <c r="Q828">
        <v>779.37</v>
      </c>
      <c r="R828">
        <v>1.1946970864806783E-3</v>
      </c>
      <c r="T828" s="68">
        <v>37957</v>
      </c>
      <c r="U828" s="69">
        <v>0.99873999999999996</v>
      </c>
      <c r="V828" s="70">
        <v>-1.2600000000000389E-3</v>
      </c>
      <c r="W828" s="70"/>
      <c r="Y828" s="2">
        <v>39933</v>
      </c>
      <c r="Z828">
        <v>36.5</v>
      </c>
    </row>
    <row r="829" spans="2:26" x14ac:dyDescent="0.25">
      <c r="B829" s="2">
        <v>39934</v>
      </c>
      <c r="C829">
        <v>877.52</v>
      </c>
      <c r="D829" s="2"/>
      <c r="E829" s="2">
        <v>39895</v>
      </c>
      <c r="F829">
        <v>7.0999999999999994E-2</v>
      </c>
      <c r="G829" s="67">
        <v>99.994083333333336</v>
      </c>
      <c r="H829" s="92">
        <v>2.250133132886134E-5</v>
      </c>
      <c r="I829" s="7"/>
      <c r="J829" s="2">
        <v>39892</v>
      </c>
      <c r="K829">
        <v>0.20599999999999999</v>
      </c>
      <c r="L829" s="67">
        <v>99.948499999999996</v>
      </c>
      <c r="M829" s="92">
        <v>3.2516746124366946E-5</v>
      </c>
      <c r="P829" s="2">
        <v>39934</v>
      </c>
      <c r="Q829">
        <v>781.88</v>
      </c>
      <c r="R829">
        <v>3.2205499313548991E-3</v>
      </c>
      <c r="T829" s="68">
        <v>37958</v>
      </c>
      <c r="U829" s="69">
        <v>1.0008300000000001</v>
      </c>
      <c r="V829" s="70">
        <v>8.3000000000010843E-4</v>
      </c>
      <c r="W829" s="70"/>
      <c r="Y829" s="2">
        <v>39934</v>
      </c>
      <c r="Z829">
        <v>35.299999999999997</v>
      </c>
    </row>
    <row r="830" spans="2:26" x14ac:dyDescent="0.25">
      <c r="B830" s="2">
        <v>39937</v>
      </c>
      <c r="C830">
        <v>907.24</v>
      </c>
      <c r="D830" s="2"/>
      <c r="E830" s="2">
        <v>39896</v>
      </c>
      <c r="F830">
        <v>4.3999999999999997E-2</v>
      </c>
      <c r="G830" s="67">
        <v>99.99633333333334</v>
      </c>
      <c r="H830" s="92">
        <v>7.5002750099528726E-6</v>
      </c>
      <c r="I830" s="7"/>
      <c r="J830" s="2">
        <v>39895</v>
      </c>
      <c r="K830">
        <v>0.193</v>
      </c>
      <c r="L830" s="67">
        <v>99.951750000000004</v>
      </c>
      <c r="M830" s="92">
        <v>-4.5021722981375412E-5</v>
      </c>
      <c r="P830" s="2">
        <v>39937</v>
      </c>
      <c r="Q830">
        <v>790.23</v>
      </c>
      <c r="R830">
        <v>1.0679388141402901E-2</v>
      </c>
      <c r="T830" s="68">
        <v>37959</v>
      </c>
      <c r="U830" s="69">
        <v>1.00265</v>
      </c>
      <c r="V830" s="70">
        <v>2.6500000000000412E-3</v>
      </c>
      <c r="W830" s="70"/>
      <c r="Y830" s="2">
        <v>39937</v>
      </c>
      <c r="Z830">
        <v>34.53</v>
      </c>
    </row>
    <row r="831" spans="2:26" x14ac:dyDescent="0.25">
      <c r="B831" s="2">
        <v>39938</v>
      </c>
      <c r="C831">
        <v>903.8</v>
      </c>
      <c r="D831" s="2"/>
      <c r="E831" s="2">
        <v>39897</v>
      </c>
      <c r="F831">
        <v>3.5000000000000003E-2</v>
      </c>
      <c r="G831" s="67">
        <v>99.997083333333336</v>
      </c>
      <c r="H831" s="92">
        <v>3.5834378502519471E-5</v>
      </c>
      <c r="I831" s="7"/>
      <c r="J831" s="2">
        <v>39896</v>
      </c>
      <c r="K831">
        <v>0.21099999999999999</v>
      </c>
      <c r="L831" s="67">
        <v>99.947249999999997</v>
      </c>
      <c r="M831" s="92">
        <v>5.7530347258305525E-5</v>
      </c>
      <c r="P831" s="2">
        <v>39938</v>
      </c>
      <c r="Q831">
        <v>790.7</v>
      </c>
      <c r="R831">
        <v>5.9476354985266155E-4</v>
      </c>
      <c r="T831" s="68">
        <v>37960</v>
      </c>
      <c r="U831" s="69">
        <v>0.99648000000000003</v>
      </c>
      <c r="V831" s="70">
        <v>-3.5199999999999676E-3</v>
      </c>
      <c r="W831" s="70"/>
      <c r="Y831" s="2">
        <v>39938</v>
      </c>
      <c r="Z831">
        <v>33.36</v>
      </c>
    </row>
    <row r="832" spans="2:26" x14ac:dyDescent="0.25">
      <c r="B832" s="2">
        <v>39939</v>
      </c>
      <c r="C832">
        <v>919.53</v>
      </c>
      <c r="D832" s="2"/>
      <c r="E832" s="2">
        <v>39898</v>
      </c>
      <c r="F832">
        <v>-8.0000000000000002E-3</v>
      </c>
      <c r="G832" s="67">
        <v>100.00066666666666</v>
      </c>
      <c r="H832" s="92">
        <v>-2.8333144445613634E-5</v>
      </c>
      <c r="I832" s="7"/>
      <c r="J832" s="2">
        <v>39897</v>
      </c>
      <c r="K832">
        <v>0.188</v>
      </c>
      <c r="L832" s="67">
        <v>99.953000000000003</v>
      </c>
      <c r="M832" s="92">
        <v>1.075505487579953E-4</v>
      </c>
      <c r="P832" s="2">
        <v>39939</v>
      </c>
      <c r="Q832">
        <v>793.34</v>
      </c>
      <c r="R832">
        <v>3.338813709371502E-3</v>
      </c>
      <c r="T832" s="68">
        <v>37963</v>
      </c>
      <c r="U832" s="69">
        <v>1.00529</v>
      </c>
      <c r="V832" s="70">
        <v>5.2900000000000169E-3</v>
      </c>
      <c r="W832" s="70"/>
      <c r="Y832" s="2">
        <v>39939</v>
      </c>
      <c r="Z832">
        <v>32.450000000000003</v>
      </c>
    </row>
    <row r="833" spans="2:26" x14ac:dyDescent="0.25">
      <c r="B833" s="2">
        <v>39940</v>
      </c>
      <c r="C833">
        <v>907.39</v>
      </c>
      <c r="D833" s="2"/>
      <c r="E833" s="2">
        <v>39899</v>
      </c>
      <c r="F833">
        <v>2.5999999999999999E-2</v>
      </c>
      <c r="G833" s="67">
        <v>99.997833333333332</v>
      </c>
      <c r="H833" s="92">
        <v>1.3333622228550723E-5</v>
      </c>
      <c r="I833" s="7"/>
      <c r="J833" s="2">
        <v>39898</v>
      </c>
      <c r="K833">
        <v>0.14499999999999999</v>
      </c>
      <c r="L833" s="67">
        <v>99.963750000000005</v>
      </c>
      <c r="M833" s="92">
        <v>3.2511785522215675E-5</v>
      </c>
      <c r="P833" s="2">
        <v>39940</v>
      </c>
      <c r="Q833">
        <v>792.28</v>
      </c>
      <c r="R833">
        <v>-1.3361232258553013E-3</v>
      </c>
      <c r="T833" s="68">
        <v>37964</v>
      </c>
      <c r="U833" s="69">
        <v>0.99605999999999995</v>
      </c>
      <c r="V833" s="70">
        <v>-3.9400000000000546E-3</v>
      </c>
      <c r="W833" s="70"/>
      <c r="Y833" s="2">
        <v>39940</v>
      </c>
      <c r="Z833">
        <v>33.44</v>
      </c>
    </row>
    <row r="834" spans="2:26" x14ac:dyDescent="0.25">
      <c r="B834" s="2">
        <v>39941</v>
      </c>
      <c r="C834">
        <v>929.23</v>
      </c>
      <c r="D834" s="2"/>
      <c r="E834" s="2">
        <v>39902</v>
      </c>
      <c r="F834">
        <v>0.01</v>
      </c>
      <c r="G834" s="67">
        <v>99.999166666666667</v>
      </c>
      <c r="H834" s="92">
        <v>-1.016675138959533E-4</v>
      </c>
      <c r="I834" s="7"/>
      <c r="J834" s="2">
        <v>39899</v>
      </c>
      <c r="K834">
        <v>0.13200000000000001</v>
      </c>
      <c r="L834" s="67">
        <v>99.966999999999999</v>
      </c>
      <c r="M834" s="92">
        <v>0</v>
      </c>
      <c r="P834" s="2">
        <v>39941</v>
      </c>
      <c r="Q834">
        <v>794.88</v>
      </c>
      <c r="R834">
        <v>3.2816680971374801E-3</v>
      </c>
      <c r="T834" s="68">
        <v>37965</v>
      </c>
      <c r="U834" s="69">
        <v>0.99892000000000003</v>
      </c>
      <c r="V834" s="70">
        <v>-1.0799999999999699E-3</v>
      </c>
      <c r="W834" s="70"/>
      <c r="Y834" s="2">
        <v>39941</v>
      </c>
      <c r="Z834">
        <v>32.049999999999997</v>
      </c>
    </row>
    <row r="835" spans="2:26" x14ac:dyDescent="0.25">
      <c r="B835" s="2">
        <v>39944</v>
      </c>
      <c r="C835">
        <v>909.24</v>
      </c>
      <c r="D835" s="2"/>
      <c r="E835" s="2">
        <v>39903</v>
      </c>
      <c r="F835">
        <v>0.13200000000000001</v>
      </c>
      <c r="G835" s="67">
        <v>99.989000000000004</v>
      </c>
      <c r="H835" s="92">
        <v>-2.3335900282472899E-5</v>
      </c>
      <c r="I835" s="7"/>
      <c r="J835" s="2">
        <v>39902</v>
      </c>
      <c r="K835">
        <v>0.13200000000000001</v>
      </c>
      <c r="L835" s="67">
        <v>99.966999999999999</v>
      </c>
      <c r="M835" s="92">
        <v>-1.8506107015314743E-4</v>
      </c>
      <c r="P835" s="2">
        <v>39944</v>
      </c>
      <c r="Q835">
        <v>794.34</v>
      </c>
      <c r="R835">
        <v>-6.7934782608691791E-4</v>
      </c>
      <c r="T835" s="68">
        <v>37966</v>
      </c>
      <c r="U835" s="69">
        <v>1.00691</v>
      </c>
      <c r="V835" s="70">
        <v>6.9099999999999717E-3</v>
      </c>
      <c r="W835" s="70"/>
      <c r="Y835" s="2">
        <v>39944</v>
      </c>
      <c r="Z835">
        <v>32.869999999999997</v>
      </c>
    </row>
    <row r="836" spans="2:26" x14ac:dyDescent="0.25">
      <c r="B836" s="2">
        <v>39945</v>
      </c>
      <c r="C836">
        <v>908.35</v>
      </c>
      <c r="D836" s="2"/>
      <c r="E836" s="2">
        <v>39904</v>
      </c>
      <c r="F836">
        <v>0.16</v>
      </c>
      <c r="G836" s="67">
        <v>99.986666666666665</v>
      </c>
      <c r="H836" s="92">
        <v>-1.6668889184501268E-6</v>
      </c>
      <c r="I836" s="7"/>
      <c r="J836" s="2">
        <v>39903</v>
      </c>
      <c r="K836">
        <v>0.20599999999999999</v>
      </c>
      <c r="L836" s="67">
        <v>99.948499999999996</v>
      </c>
      <c r="M836" s="92">
        <v>7.5038644902214457E-6</v>
      </c>
      <c r="P836" s="2">
        <v>39945</v>
      </c>
      <c r="Q836">
        <v>795.32</v>
      </c>
      <c r="R836">
        <v>1.2337286300576622E-3</v>
      </c>
      <c r="T836" s="68">
        <v>37967</v>
      </c>
      <c r="U836" s="69">
        <v>1.00207</v>
      </c>
      <c r="V836" s="70">
        <v>2.0700000000000163E-3</v>
      </c>
      <c r="W836" s="70"/>
      <c r="Y836" s="2">
        <v>39945</v>
      </c>
      <c r="Z836">
        <v>31.8</v>
      </c>
    </row>
    <row r="837" spans="2:26" x14ac:dyDescent="0.25">
      <c r="B837" s="2">
        <v>39946</v>
      </c>
      <c r="C837">
        <v>883.92</v>
      </c>
      <c r="D837" s="2"/>
      <c r="E837" s="2">
        <v>39905</v>
      </c>
      <c r="F837">
        <v>0.16200000000000001</v>
      </c>
      <c r="G837" s="67">
        <v>99.986500000000007</v>
      </c>
      <c r="H837" s="92">
        <v>4.1672292425687374E-6</v>
      </c>
      <c r="I837" s="7"/>
      <c r="J837" s="2">
        <v>39904</v>
      </c>
      <c r="K837">
        <v>0.20300000000000001</v>
      </c>
      <c r="L837" s="67">
        <v>99.949250000000006</v>
      </c>
      <c r="M837" s="92">
        <v>-2.0010155153848963E-5</v>
      </c>
      <c r="P837" s="2">
        <v>39946</v>
      </c>
      <c r="Q837">
        <v>793.91</v>
      </c>
      <c r="R837">
        <v>-1.77287129708803E-3</v>
      </c>
      <c r="T837" s="68">
        <v>37970</v>
      </c>
      <c r="U837" s="69">
        <v>0.99877000000000005</v>
      </c>
      <c r="V837" s="70">
        <v>-1.2299999999999534E-3</v>
      </c>
      <c r="W837" s="70"/>
      <c r="Y837" s="2">
        <v>39946</v>
      </c>
      <c r="Z837">
        <v>33.65</v>
      </c>
    </row>
    <row r="838" spans="2:26" x14ac:dyDescent="0.25">
      <c r="B838" s="2">
        <v>39947</v>
      </c>
      <c r="C838">
        <v>893.07</v>
      </c>
      <c r="D838" s="2"/>
      <c r="E838" s="2">
        <v>39906</v>
      </c>
      <c r="F838">
        <v>0.157</v>
      </c>
      <c r="G838" s="67">
        <v>99.986916666666673</v>
      </c>
      <c r="H838" s="92">
        <v>0</v>
      </c>
      <c r="I838" s="7"/>
      <c r="J838" s="2">
        <v>39905</v>
      </c>
      <c r="K838">
        <v>0.21099999999999999</v>
      </c>
      <c r="L838" s="67">
        <v>99.947249999999997</v>
      </c>
      <c r="M838" s="92">
        <v>1.2506597230066419E-5</v>
      </c>
      <c r="P838" s="2">
        <v>39947</v>
      </c>
      <c r="Q838">
        <v>795.84</v>
      </c>
      <c r="R838">
        <v>2.4310060334296058E-3</v>
      </c>
      <c r="T838" s="68">
        <v>37971</v>
      </c>
      <c r="U838" s="69">
        <v>1.0042500000000001</v>
      </c>
      <c r="V838" s="70">
        <v>4.250000000000087E-3</v>
      </c>
      <c r="W838" s="70"/>
      <c r="Y838" s="2">
        <v>39947</v>
      </c>
      <c r="Z838">
        <v>31.37</v>
      </c>
    </row>
    <row r="839" spans="2:26" x14ac:dyDescent="0.25">
      <c r="B839" s="2">
        <v>39948</v>
      </c>
      <c r="C839">
        <v>882.88</v>
      </c>
      <c r="D839" s="2"/>
      <c r="E839" s="2">
        <v>39909</v>
      </c>
      <c r="F839">
        <v>0.157</v>
      </c>
      <c r="G839" s="67">
        <v>99.986916666666673</v>
      </c>
      <c r="H839" s="92">
        <v>-8.3344237544746846E-7</v>
      </c>
      <c r="I839" s="7"/>
      <c r="J839" s="2">
        <v>39906</v>
      </c>
      <c r="K839">
        <v>0.20599999999999999</v>
      </c>
      <c r="L839" s="67">
        <v>99.948499999999996</v>
      </c>
      <c r="M839" s="92">
        <v>3.7519322451107229E-5</v>
      </c>
      <c r="P839" s="2">
        <v>39948</v>
      </c>
      <c r="Q839">
        <v>792.05</v>
      </c>
      <c r="R839">
        <v>-4.7622637716124849E-3</v>
      </c>
      <c r="T839" s="68">
        <v>37972</v>
      </c>
      <c r="U839" s="69">
        <v>1.00092</v>
      </c>
      <c r="V839" s="70">
        <v>9.200000000000319E-4</v>
      </c>
      <c r="W839" s="70"/>
      <c r="Y839" s="2">
        <v>39948</v>
      </c>
      <c r="Z839">
        <v>33.119999999999997</v>
      </c>
    </row>
    <row r="840" spans="2:26" x14ac:dyDescent="0.25">
      <c r="B840" s="2">
        <v>39951</v>
      </c>
      <c r="C840">
        <v>909.71</v>
      </c>
      <c r="D840" s="2"/>
      <c r="E840" s="2">
        <v>39910</v>
      </c>
      <c r="F840">
        <v>0.158</v>
      </c>
      <c r="G840" s="67">
        <v>99.986833333333337</v>
      </c>
      <c r="H840" s="92">
        <v>1.3335089120047883E-5</v>
      </c>
      <c r="I840" s="7"/>
      <c r="J840" s="2">
        <v>39909</v>
      </c>
      <c r="K840">
        <v>0.191</v>
      </c>
      <c r="L840" s="67">
        <v>99.952250000000006</v>
      </c>
      <c r="M840" s="92">
        <v>-1.2505971601517452E-5</v>
      </c>
      <c r="P840" s="2">
        <v>39951</v>
      </c>
      <c r="Q840">
        <v>805.99</v>
      </c>
      <c r="R840">
        <v>1.7599898996275565E-2</v>
      </c>
      <c r="T840" s="68">
        <v>37973</v>
      </c>
      <c r="U840" s="69">
        <v>1.00238</v>
      </c>
      <c r="V840" s="70">
        <v>2.3800000000000487E-3</v>
      </c>
      <c r="W840" s="70"/>
      <c r="Y840" s="2">
        <v>39951</v>
      </c>
      <c r="Z840">
        <v>30.24</v>
      </c>
    </row>
    <row r="841" spans="2:26" x14ac:dyDescent="0.25">
      <c r="B841" s="2">
        <v>39952</v>
      </c>
      <c r="C841">
        <v>908.13</v>
      </c>
      <c r="D841" s="2"/>
      <c r="E841" s="2">
        <v>39911</v>
      </c>
      <c r="F841">
        <v>0.14199999999999999</v>
      </c>
      <c r="G841" s="67">
        <v>99.988166666666672</v>
      </c>
      <c r="H841" s="92">
        <v>8.3343195611540466E-6</v>
      </c>
      <c r="I841" s="7"/>
      <c r="J841" s="2">
        <v>39910</v>
      </c>
      <c r="K841">
        <v>0.19600000000000001</v>
      </c>
      <c r="L841" s="67">
        <v>99.950999999999993</v>
      </c>
      <c r="M841" s="92">
        <v>3.7518384008228267E-5</v>
      </c>
      <c r="P841" s="2">
        <v>39952</v>
      </c>
      <c r="Q841">
        <v>807.1</v>
      </c>
      <c r="R841">
        <v>1.3771883025843756E-3</v>
      </c>
      <c r="T841" s="68">
        <v>37974</v>
      </c>
      <c r="U841" s="69">
        <v>1.0016400000000001</v>
      </c>
      <c r="V841" s="70">
        <v>1.6400000000000858E-3</v>
      </c>
      <c r="W841" s="70"/>
      <c r="Y841" s="2">
        <v>39952</v>
      </c>
      <c r="Z841">
        <v>28.8</v>
      </c>
    </row>
    <row r="842" spans="2:26" x14ac:dyDescent="0.25">
      <c r="B842" s="2">
        <v>39953</v>
      </c>
      <c r="C842">
        <v>903.47</v>
      </c>
      <c r="D842" s="2"/>
      <c r="E842" s="2">
        <v>39912</v>
      </c>
      <c r="F842">
        <v>0.13200000000000001</v>
      </c>
      <c r="G842" s="67">
        <v>99.989000000000004</v>
      </c>
      <c r="H842" s="92">
        <v>0</v>
      </c>
      <c r="I842" s="7"/>
      <c r="J842" s="2">
        <v>39911</v>
      </c>
      <c r="K842">
        <v>0.18099999999999999</v>
      </c>
      <c r="L842" s="67">
        <v>99.954750000000004</v>
      </c>
      <c r="M842" s="92">
        <v>0</v>
      </c>
      <c r="P842" s="2">
        <v>39953</v>
      </c>
      <c r="Q842">
        <v>805.81</v>
      </c>
      <c r="R842">
        <v>-1.5983149547764697E-3</v>
      </c>
      <c r="T842" s="68">
        <v>37977</v>
      </c>
      <c r="U842" s="69">
        <v>1.0039199999999999</v>
      </c>
      <c r="V842" s="70">
        <v>3.9199999999999235E-3</v>
      </c>
      <c r="W842" s="70"/>
      <c r="Y842" s="2">
        <v>39953</v>
      </c>
      <c r="Z842">
        <v>29.03</v>
      </c>
    </row>
    <row r="843" spans="2:26" x14ac:dyDescent="0.25">
      <c r="B843" s="2">
        <v>39954</v>
      </c>
      <c r="C843">
        <v>888.33</v>
      </c>
      <c r="D843" s="2"/>
      <c r="E843" s="2">
        <v>39913</v>
      </c>
      <c r="F843">
        <v>0.13200000000000001</v>
      </c>
      <c r="G843" s="67">
        <v>99.989000000000004</v>
      </c>
      <c r="H843" s="92">
        <v>8.3342501009386893E-6</v>
      </c>
      <c r="I843" s="7"/>
      <c r="J843" s="2">
        <v>39912</v>
      </c>
      <c r="K843">
        <v>0.18099999999999999</v>
      </c>
      <c r="L843" s="67">
        <v>99.954750000000004</v>
      </c>
      <c r="M843" s="92">
        <v>0</v>
      </c>
      <c r="P843" s="2">
        <v>39954</v>
      </c>
      <c r="Q843">
        <v>798.89</v>
      </c>
      <c r="R843">
        <v>-8.5876323202739302E-3</v>
      </c>
      <c r="T843" s="68">
        <v>37978</v>
      </c>
      <c r="U843" s="69">
        <v>0.99951000000000001</v>
      </c>
      <c r="V843" s="70">
        <v>-4.8999999999999044E-4</v>
      </c>
      <c r="W843" s="70"/>
      <c r="Y843" s="2">
        <v>39954</v>
      </c>
      <c r="Z843">
        <v>31.35</v>
      </c>
    </row>
    <row r="844" spans="2:26" x14ac:dyDescent="0.25">
      <c r="B844" s="2">
        <v>39955</v>
      </c>
      <c r="C844">
        <v>887</v>
      </c>
      <c r="D844" s="2"/>
      <c r="E844" s="2">
        <v>39916</v>
      </c>
      <c r="F844">
        <v>0.122</v>
      </c>
      <c r="G844" s="67">
        <v>99.989833333333337</v>
      </c>
      <c r="H844" s="92">
        <v>2.5835959989173318E-5</v>
      </c>
      <c r="I844" s="7"/>
      <c r="J844" s="2">
        <v>39913</v>
      </c>
      <c r="K844">
        <v>0.18099999999999999</v>
      </c>
      <c r="L844" s="67">
        <v>99.954750000000004</v>
      </c>
      <c r="M844" s="92">
        <v>2.2510185859081489E-5</v>
      </c>
      <c r="P844" s="2">
        <v>39955</v>
      </c>
      <c r="Q844">
        <v>798.67</v>
      </c>
      <c r="R844">
        <v>-2.7538209265354219E-4</v>
      </c>
      <c r="T844" s="68">
        <v>37979</v>
      </c>
      <c r="U844" s="69">
        <v>0.99904000000000004</v>
      </c>
      <c r="V844" s="70">
        <v>-9.5999999999996088E-4</v>
      </c>
      <c r="W844" s="70"/>
      <c r="Y844" s="2">
        <v>39955</v>
      </c>
      <c r="Z844">
        <v>32.630000000000003</v>
      </c>
    </row>
    <row r="845" spans="2:26" x14ac:dyDescent="0.25">
      <c r="B845" s="2">
        <v>39959</v>
      </c>
      <c r="C845">
        <v>910.33</v>
      </c>
      <c r="D845" s="2"/>
      <c r="E845" s="2">
        <v>39917</v>
      </c>
      <c r="F845">
        <v>9.0999999999999998E-2</v>
      </c>
      <c r="G845" s="67">
        <v>99.992416666666671</v>
      </c>
      <c r="H845" s="92">
        <v>5.000379195418958E-5</v>
      </c>
      <c r="I845" s="7"/>
      <c r="J845" s="2">
        <v>39916</v>
      </c>
      <c r="K845">
        <v>0.17199999999999999</v>
      </c>
      <c r="L845" s="67">
        <v>99.956999999999994</v>
      </c>
      <c r="M845" s="92">
        <v>1.2505377312344024E-5</v>
      </c>
      <c r="P845" s="2">
        <v>39959</v>
      </c>
      <c r="Q845">
        <v>809.78</v>
      </c>
      <c r="R845">
        <v>1.3910626416417271E-2</v>
      </c>
      <c r="T845" s="68">
        <v>37981</v>
      </c>
      <c r="U845" s="69">
        <v>1.00054</v>
      </c>
      <c r="V845" s="70">
        <v>5.3999999999998494E-4</v>
      </c>
      <c r="W845" s="70"/>
      <c r="Y845" s="2">
        <v>39959</v>
      </c>
      <c r="Z845">
        <v>30.62</v>
      </c>
    </row>
    <row r="846" spans="2:26" x14ac:dyDescent="0.25">
      <c r="B846" s="2">
        <v>39960</v>
      </c>
      <c r="C846">
        <v>893.06</v>
      </c>
      <c r="D846" s="2"/>
      <c r="E846" s="2">
        <v>39918</v>
      </c>
      <c r="F846">
        <v>3.1E-2</v>
      </c>
      <c r="G846" s="67">
        <v>99.997416666666666</v>
      </c>
      <c r="H846" s="92">
        <v>1.7500452095031704E-5</v>
      </c>
      <c r="I846" s="7"/>
      <c r="J846" s="2">
        <v>39917</v>
      </c>
      <c r="K846">
        <v>0.16700000000000001</v>
      </c>
      <c r="L846" s="67">
        <v>99.958250000000007</v>
      </c>
      <c r="M846" s="92">
        <v>5.2521927904836119E-5</v>
      </c>
      <c r="P846" s="2">
        <v>39960</v>
      </c>
      <c r="Q846">
        <v>803.33</v>
      </c>
      <c r="R846">
        <v>-7.9651263306081965E-3</v>
      </c>
      <c r="T846" s="68">
        <v>37984</v>
      </c>
      <c r="U846" s="69">
        <v>1.0037199999999999</v>
      </c>
      <c r="V846" s="70">
        <v>3.7199999999999456E-3</v>
      </c>
      <c r="W846" s="70"/>
      <c r="Y846" s="2">
        <v>39960</v>
      </c>
      <c r="Z846">
        <v>32.36</v>
      </c>
    </row>
    <row r="847" spans="2:26" x14ac:dyDescent="0.25">
      <c r="B847" s="2">
        <v>39961</v>
      </c>
      <c r="C847">
        <v>906.83</v>
      </c>
      <c r="D847" s="2"/>
      <c r="E847" s="2">
        <v>39919</v>
      </c>
      <c r="F847">
        <v>0.01</v>
      </c>
      <c r="G847" s="67">
        <v>99.999166666666667</v>
      </c>
      <c r="H847" s="92">
        <v>-2.083350694592756E-5</v>
      </c>
      <c r="I847" s="7"/>
      <c r="J847" s="2">
        <v>39918</v>
      </c>
      <c r="K847">
        <v>0.14599999999999999</v>
      </c>
      <c r="L847" s="67">
        <v>99.963499999999996</v>
      </c>
      <c r="M847" s="92">
        <v>4.7517343830572045E-5</v>
      </c>
      <c r="P847" s="2">
        <v>39961</v>
      </c>
      <c r="Q847">
        <v>809.09</v>
      </c>
      <c r="R847">
        <v>7.1701542330051549E-3</v>
      </c>
      <c r="T847" s="68">
        <v>37985</v>
      </c>
      <c r="U847" s="69">
        <v>1.0005900000000001</v>
      </c>
      <c r="V847" s="70">
        <v>5.9000000000009045E-4</v>
      </c>
      <c r="W847" s="70"/>
      <c r="Y847" s="2">
        <v>39961</v>
      </c>
      <c r="Z847">
        <v>31.67</v>
      </c>
    </row>
    <row r="848" spans="2:26" x14ac:dyDescent="0.25">
      <c r="B848" s="2">
        <v>39962</v>
      </c>
      <c r="C848">
        <v>919.14</v>
      </c>
      <c r="D848" s="2"/>
      <c r="E848" s="2">
        <v>39920</v>
      </c>
      <c r="F848">
        <v>3.5000000000000003E-2</v>
      </c>
      <c r="G848" s="67">
        <v>99.997083333333336</v>
      </c>
      <c r="H848" s="92">
        <v>8.3335763960690201E-6</v>
      </c>
      <c r="I848" s="7"/>
      <c r="J848" s="2">
        <v>39919</v>
      </c>
      <c r="K848">
        <v>0.127</v>
      </c>
      <c r="L848" s="67">
        <v>99.968249999999998</v>
      </c>
      <c r="M848" s="92">
        <v>-2.0006352016710416E-5</v>
      </c>
      <c r="P848" s="2">
        <v>39962</v>
      </c>
      <c r="Q848">
        <v>815.4</v>
      </c>
      <c r="R848">
        <v>7.7988851672865511E-3</v>
      </c>
      <c r="T848" s="68">
        <v>37986</v>
      </c>
      <c r="U848" s="69">
        <v>1.00163</v>
      </c>
      <c r="V848" s="70">
        <v>1.6300000000000203E-3</v>
      </c>
      <c r="W848" s="70"/>
      <c r="Y848" s="2">
        <v>39962</v>
      </c>
      <c r="Z848">
        <v>28.92</v>
      </c>
    </row>
    <row r="849" spans="2:26" x14ac:dyDescent="0.25">
      <c r="B849" s="2">
        <v>39965</v>
      </c>
      <c r="C849">
        <v>942.87</v>
      </c>
      <c r="D849" s="2"/>
      <c r="E849" s="2">
        <v>39923</v>
      </c>
      <c r="F849">
        <v>2.5000000000000001E-2</v>
      </c>
      <c r="G849" s="67">
        <v>99.997916666666669</v>
      </c>
      <c r="H849" s="92">
        <v>-1.4166961811779011E-5</v>
      </c>
      <c r="I849" s="7"/>
      <c r="J849" s="2">
        <v>39920</v>
      </c>
      <c r="K849">
        <v>0.13500000000000001</v>
      </c>
      <c r="L849" s="67">
        <v>99.966250000000002</v>
      </c>
      <c r="M849" s="92">
        <v>2.0006752278867168E-5</v>
      </c>
      <c r="P849" s="2">
        <v>39965</v>
      </c>
      <c r="Q849">
        <v>819.73</v>
      </c>
      <c r="R849">
        <v>5.310277164581878E-3</v>
      </c>
      <c r="T849" s="68">
        <v>37988</v>
      </c>
      <c r="U849" s="69">
        <v>0.99919000000000002</v>
      </c>
      <c r="V849" s="70">
        <v>-8.099999999999774E-4</v>
      </c>
      <c r="W849" s="70"/>
      <c r="Y849" s="2">
        <v>39965</v>
      </c>
      <c r="Z849">
        <v>30.04</v>
      </c>
    </row>
    <row r="850" spans="2:26" x14ac:dyDescent="0.25">
      <c r="B850" s="2">
        <v>39966</v>
      </c>
      <c r="C850">
        <v>944.74</v>
      </c>
      <c r="D850" s="2"/>
      <c r="E850" s="2">
        <v>39924</v>
      </c>
      <c r="F850">
        <v>4.2000000000000003E-2</v>
      </c>
      <c r="G850" s="67">
        <v>99.996499999999997</v>
      </c>
      <c r="H850" s="92">
        <v>-4.1668125051463889E-6</v>
      </c>
      <c r="I850" s="7"/>
      <c r="J850" s="2">
        <v>39923</v>
      </c>
      <c r="K850">
        <v>0.127</v>
      </c>
      <c r="L850" s="67">
        <v>99.968249999999998</v>
      </c>
      <c r="M850" s="92">
        <v>-5.0015880041831551E-5</v>
      </c>
      <c r="P850" s="2">
        <v>39966</v>
      </c>
      <c r="Q850">
        <v>820.43</v>
      </c>
      <c r="R850">
        <v>8.5393971185632189E-4</v>
      </c>
      <c r="T850" s="68">
        <v>37991</v>
      </c>
      <c r="U850" s="69">
        <v>1.00518</v>
      </c>
      <c r="V850" s="70">
        <v>5.1799999999999624E-3</v>
      </c>
      <c r="W850" s="70"/>
      <c r="Y850" s="2">
        <v>39966</v>
      </c>
      <c r="Z850">
        <v>29.63</v>
      </c>
    </row>
    <row r="851" spans="2:26" x14ac:dyDescent="0.25">
      <c r="B851" s="2">
        <v>39967</v>
      </c>
      <c r="C851">
        <v>931.76</v>
      </c>
      <c r="D851" s="2"/>
      <c r="E851" s="2">
        <v>39925</v>
      </c>
      <c r="F851">
        <v>4.7E-2</v>
      </c>
      <c r="G851" s="67">
        <v>99.996083333333331</v>
      </c>
      <c r="H851" s="92">
        <v>-1.8334051417046027E-5</v>
      </c>
      <c r="I851" s="7"/>
      <c r="J851" s="2">
        <v>39924</v>
      </c>
      <c r="K851">
        <v>0.14699999999999999</v>
      </c>
      <c r="L851" s="67">
        <v>99.963250000000002</v>
      </c>
      <c r="M851" s="92">
        <v>2.7510109965378504E-5</v>
      </c>
      <c r="P851" s="2">
        <v>39967</v>
      </c>
      <c r="Q851">
        <v>818.81</v>
      </c>
      <c r="R851">
        <v>-1.974574308594268E-3</v>
      </c>
      <c r="T851" s="68">
        <v>37992</v>
      </c>
      <c r="U851" s="69">
        <v>1.00108</v>
      </c>
      <c r="V851" s="70">
        <v>1.0799999999999699E-3</v>
      </c>
      <c r="W851" s="70"/>
      <c r="Y851" s="2">
        <v>39967</v>
      </c>
      <c r="Z851">
        <v>31.02</v>
      </c>
    </row>
    <row r="852" spans="2:26" x14ac:dyDescent="0.25">
      <c r="B852" s="2">
        <v>39968</v>
      </c>
      <c r="C852">
        <v>942.46</v>
      </c>
      <c r="D852" s="2"/>
      <c r="E852" s="2">
        <v>39926</v>
      </c>
      <c r="F852">
        <v>6.9000000000000006E-2</v>
      </c>
      <c r="G852" s="67">
        <v>99.994249999999994</v>
      </c>
      <c r="H852" s="92">
        <v>0</v>
      </c>
      <c r="I852" s="7"/>
      <c r="J852" s="2">
        <v>39925</v>
      </c>
      <c r="K852">
        <v>0.13600000000000001</v>
      </c>
      <c r="L852" s="67">
        <v>99.965999999999994</v>
      </c>
      <c r="M852" s="92">
        <v>8.7529760118609801E-5</v>
      </c>
      <c r="P852" s="2">
        <v>39968</v>
      </c>
      <c r="Q852">
        <v>821.18</v>
      </c>
      <c r="R852">
        <v>2.894444376595251E-3</v>
      </c>
      <c r="T852" s="68">
        <v>37993</v>
      </c>
      <c r="U852" s="69">
        <v>1.0029999999999999</v>
      </c>
      <c r="V852" s="70">
        <v>2.9999999999998916E-3</v>
      </c>
      <c r="W852" s="70"/>
      <c r="Y852" s="2">
        <v>39968</v>
      </c>
      <c r="Z852">
        <v>30.18</v>
      </c>
    </row>
    <row r="853" spans="2:26" x14ac:dyDescent="0.25">
      <c r="B853" s="2">
        <v>39969</v>
      </c>
      <c r="C853">
        <v>940.09</v>
      </c>
      <c r="D853" s="2"/>
      <c r="E853" s="2">
        <v>39927</v>
      </c>
      <c r="F853">
        <v>6.9000000000000006E-2</v>
      </c>
      <c r="G853" s="67">
        <v>99.994249999999994</v>
      </c>
      <c r="H853" s="92">
        <v>6.6670500220578077E-6</v>
      </c>
      <c r="I853" s="7"/>
      <c r="J853" s="2">
        <v>39926</v>
      </c>
      <c r="K853">
        <v>0.10100000000000001</v>
      </c>
      <c r="L853" s="67">
        <v>99.97475</v>
      </c>
      <c r="M853" s="92">
        <v>0</v>
      </c>
      <c r="P853" s="2">
        <v>39969</v>
      </c>
      <c r="Q853">
        <v>821.79</v>
      </c>
      <c r="R853">
        <v>7.4283348352377487E-4</v>
      </c>
      <c r="T853" s="68">
        <v>37994</v>
      </c>
      <c r="U853" s="69">
        <v>1.00193</v>
      </c>
      <c r="V853" s="70">
        <v>1.9299999999999873E-3</v>
      </c>
      <c r="W853" s="70"/>
      <c r="Y853" s="2">
        <v>39969</v>
      </c>
      <c r="Z853">
        <v>29.62</v>
      </c>
    </row>
    <row r="854" spans="2:26" x14ac:dyDescent="0.25">
      <c r="B854" s="2">
        <v>39972</v>
      </c>
      <c r="C854">
        <v>939.14</v>
      </c>
      <c r="D854" s="2"/>
      <c r="E854" s="2">
        <v>39930</v>
      </c>
      <c r="F854">
        <v>6.0999999999999999E-2</v>
      </c>
      <c r="G854" s="67">
        <v>99.994916666666668</v>
      </c>
      <c r="H854" s="92">
        <v>2.1667768111521823E-5</v>
      </c>
      <c r="I854" s="7"/>
      <c r="J854" s="2">
        <v>39927</v>
      </c>
      <c r="K854">
        <v>0.10100000000000001</v>
      </c>
      <c r="L854" s="67">
        <v>99.97475</v>
      </c>
      <c r="M854" s="92">
        <v>3.0007576913071432E-5</v>
      </c>
      <c r="P854" s="2">
        <v>39972</v>
      </c>
      <c r="Q854">
        <v>822.73</v>
      </c>
      <c r="R854">
        <v>1.1438445344917891E-3</v>
      </c>
      <c r="T854" s="68">
        <v>37995</v>
      </c>
      <c r="U854" s="69">
        <v>0.99724000000000002</v>
      </c>
      <c r="V854" s="70">
        <v>-2.7599999999999847E-3</v>
      </c>
      <c r="W854" s="70"/>
      <c r="Y854" s="2">
        <v>39972</v>
      </c>
      <c r="Z854">
        <v>29.77</v>
      </c>
    </row>
    <row r="855" spans="2:26" x14ac:dyDescent="0.25">
      <c r="B855" s="2">
        <v>39973</v>
      </c>
      <c r="C855">
        <v>942.43</v>
      </c>
      <c r="D855" s="2"/>
      <c r="E855" s="2">
        <v>39931</v>
      </c>
      <c r="F855">
        <v>3.5000000000000003E-2</v>
      </c>
      <c r="G855" s="67">
        <v>99.997083333333336</v>
      </c>
      <c r="H855" s="92">
        <v>5.8335034771594962E-6</v>
      </c>
      <c r="I855" s="7"/>
      <c r="J855" s="2">
        <v>39930</v>
      </c>
      <c r="K855">
        <v>8.8999999999999996E-2</v>
      </c>
      <c r="L855" s="67">
        <v>99.97775</v>
      </c>
      <c r="M855" s="92">
        <v>-8.2518360335237517E-5</v>
      </c>
      <c r="P855" s="2">
        <v>39973</v>
      </c>
      <c r="Q855">
        <v>824.01</v>
      </c>
      <c r="R855">
        <v>1.5557959476377725E-3</v>
      </c>
      <c r="T855" s="68">
        <v>37998</v>
      </c>
      <c r="U855" s="69">
        <v>1.0029399999999999</v>
      </c>
      <c r="V855" s="70">
        <v>2.9399999999999427E-3</v>
      </c>
      <c r="W855" s="70"/>
      <c r="Y855" s="2">
        <v>39973</v>
      </c>
      <c r="Z855">
        <v>28.27</v>
      </c>
    </row>
    <row r="856" spans="2:26" x14ac:dyDescent="0.25">
      <c r="B856" s="2">
        <v>39974</v>
      </c>
      <c r="C856">
        <v>939.15</v>
      </c>
      <c r="D856" s="2"/>
      <c r="E856" s="2">
        <v>39932</v>
      </c>
      <c r="F856">
        <v>2.8000000000000001E-2</v>
      </c>
      <c r="G856" s="67">
        <v>99.99766666666666</v>
      </c>
      <c r="H856" s="92">
        <v>-1.333364445155194E-5</v>
      </c>
      <c r="I856" s="7"/>
      <c r="J856" s="2">
        <v>39931</v>
      </c>
      <c r="K856">
        <v>0.122</v>
      </c>
      <c r="L856" s="67">
        <v>99.969499999999996</v>
      </c>
      <c r="M856" s="92">
        <v>6.5019831048562793E-5</v>
      </c>
      <c r="P856" s="2">
        <v>39974</v>
      </c>
      <c r="Q856">
        <v>824.13</v>
      </c>
      <c r="R856">
        <v>1.4562930061523538E-4</v>
      </c>
      <c r="T856" s="68">
        <v>37999</v>
      </c>
      <c r="U856" s="69">
        <v>0.99894000000000005</v>
      </c>
      <c r="V856" s="70">
        <v>-1.0599999999999499E-3</v>
      </c>
      <c r="W856" s="70"/>
      <c r="Y856" s="2">
        <v>39974</v>
      </c>
      <c r="Z856">
        <v>28.46</v>
      </c>
    </row>
    <row r="857" spans="2:26" x14ac:dyDescent="0.25">
      <c r="B857" s="2">
        <v>39975</v>
      </c>
      <c r="C857">
        <v>944.89</v>
      </c>
      <c r="D857" s="2"/>
      <c r="E857" s="2">
        <v>39933</v>
      </c>
      <c r="F857">
        <v>4.3999999999999997E-2</v>
      </c>
      <c r="G857" s="67">
        <v>99.99633333333334</v>
      </c>
      <c r="H857" s="92">
        <v>4.1668194501465194E-6</v>
      </c>
      <c r="I857" s="7"/>
      <c r="J857" s="2">
        <v>39932</v>
      </c>
      <c r="K857">
        <v>9.6000000000000002E-2</v>
      </c>
      <c r="L857" s="67">
        <v>99.975999999999999</v>
      </c>
      <c r="M857" s="92">
        <v>-8.5020404897107049E-5</v>
      </c>
      <c r="P857" s="2">
        <v>39975</v>
      </c>
      <c r="Q857">
        <v>824.62</v>
      </c>
      <c r="R857">
        <v>5.9456639122479338E-4</v>
      </c>
      <c r="T857" s="68">
        <v>38000</v>
      </c>
      <c r="U857" s="69">
        <v>1.00335</v>
      </c>
      <c r="V857" s="70">
        <v>3.3499999999999641E-3</v>
      </c>
      <c r="W857" s="70"/>
      <c r="Y857" s="2">
        <v>39975</v>
      </c>
      <c r="Z857">
        <v>28.11</v>
      </c>
    </row>
    <row r="858" spans="2:26" x14ac:dyDescent="0.25">
      <c r="B858" s="2">
        <v>39976</v>
      </c>
      <c r="C858">
        <v>946.21</v>
      </c>
      <c r="D858" s="2"/>
      <c r="E858" s="2">
        <v>39934</v>
      </c>
      <c r="F858">
        <v>3.9E-2</v>
      </c>
      <c r="G858" s="67">
        <v>99.996750000000006</v>
      </c>
      <c r="H858" s="92">
        <v>-7.1668995909157651E-5</v>
      </c>
      <c r="I858" s="7"/>
      <c r="J858" s="2">
        <v>39933</v>
      </c>
      <c r="K858">
        <v>0.13</v>
      </c>
      <c r="L858" s="67">
        <v>99.967500000000001</v>
      </c>
      <c r="M858" s="92">
        <v>-4.5014629754702717E-5</v>
      </c>
      <c r="P858" s="2">
        <v>39976</v>
      </c>
      <c r="Q858">
        <v>825.02</v>
      </c>
      <c r="R858">
        <v>4.8507191191093924E-4</v>
      </c>
      <c r="T858" s="68">
        <v>38001</v>
      </c>
      <c r="U858" s="69">
        <v>1.00105</v>
      </c>
      <c r="V858" s="70">
        <v>1.0499999999999954E-3</v>
      </c>
      <c r="W858" s="70"/>
      <c r="Y858" s="2">
        <v>39976</v>
      </c>
      <c r="Z858">
        <v>28.15</v>
      </c>
    </row>
    <row r="859" spans="2:26" x14ac:dyDescent="0.25">
      <c r="B859" s="2">
        <v>39979</v>
      </c>
      <c r="C859">
        <v>923.72</v>
      </c>
      <c r="D859" s="2"/>
      <c r="E859" s="2">
        <v>39937</v>
      </c>
      <c r="F859">
        <v>0.125</v>
      </c>
      <c r="G859" s="67">
        <v>99.989583333333329</v>
      </c>
      <c r="H859" s="92">
        <v>0</v>
      </c>
      <c r="I859" s="7"/>
      <c r="J859" s="2">
        <v>39934</v>
      </c>
      <c r="K859">
        <v>0.14799999999999999</v>
      </c>
      <c r="L859" s="67">
        <v>99.962999999999994</v>
      </c>
      <c r="M859" s="92">
        <v>-9.0033312325599191E-5</v>
      </c>
      <c r="P859" s="2">
        <v>39979</v>
      </c>
      <c r="Q859">
        <v>823.8</v>
      </c>
      <c r="R859">
        <v>-1.4787520302538271E-3</v>
      </c>
      <c r="T859" s="68">
        <v>38002</v>
      </c>
      <c r="U859" s="69">
        <v>1.0006600000000001</v>
      </c>
      <c r="V859" s="70">
        <v>6.6000000000010495E-4</v>
      </c>
      <c r="W859" s="70"/>
      <c r="Y859" s="2">
        <v>39979</v>
      </c>
      <c r="Z859">
        <v>30.81</v>
      </c>
    </row>
    <row r="860" spans="2:26" x14ac:dyDescent="0.25">
      <c r="B860" s="2">
        <v>39980</v>
      </c>
      <c r="C860">
        <v>911.97</v>
      </c>
      <c r="D860" s="2"/>
      <c r="E860" s="2">
        <v>39938</v>
      </c>
      <c r="F860">
        <v>0.125</v>
      </c>
      <c r="G860" s="67">
        <v>99.989583333333329</v>
      </c>
      <c r="H860" s="92">
        <v>3.3336805917993928E-6</v>
      </c>
      <c r="I860" s="7"/>
      <c r="J860" s="2">
        <v>39937</v>
      </c>
      <c r="K860">
        <v>0.184</v>
      </c>
      <c r="L860" s="67">
        <v>99.953999999999994</v>
      </c>
      <c r="M860" s="92">
        <v>-1.000460211686427E-5</v>
      </c>
      <c r="P860" s="2">
        <v>39980</v>
      </c>
      <c r="Q860">
        <v>822.9</v>
      </c>
      <c r="R860">
        <v>-1.0924981791696764E-3</v>
      </c>
      <c r="T860" s="68">
        <v>38006</v>
      </c>
      <c r="U860" s="69">
        <v>0.99917999999999996</v>
      </c>
      <c r="V860" s="70">
        <v>-8.2000000000004292E-4</v>
      </c>
      <c r="W860" s="70"/>
      <c r="Y860" s="2">
        <v>39980</v>
      </c>
      <c r="Z860">
        <v>32.68</v>
      </c>
    </row>
    <row r="861" spans="2:26" x14ac:dyDescent="0.25">
      <c r="B861" s="2">
        <v>39981</v>
      </c>
      <c r="C861">
        <v>910.71</v>
      </c>
      <c r="D861" s="2"/>
      <c r="E861" s="2">
        <v>39939</v>
      </c>
      <c r="F861">
        <v>0.121</v>
      </c>
      <c r="G861" s="67">
        <v>99.989916666666673</v>
      </c>
      <c r="H861" s="92">
        <v>-1.5834930022218252E-5</v>
      </c>
      <c r="I861" s="7"/>
      <c r="J861" s="2">
        <v>39938</v>
      </c>
      <c r="K861">
        <v>0.188</v>
      </c>
      <c r="L861" s="67">
        <v>99.953000000000003</v>
      </c>
      <c r="M861" s="92">
        <v>1.0004702210020255E-5</v>
      </c>
      <c r="P861" s="2">
        <v>39981</v>
      </c>
      <c r="Q861">
        <v>824.29</v>
      </c>
      <c r="R861">
        <v>1.6891481346457127E-3</v>
      </c>
      <c r="T861" s="68">
        <v>38007</v>
      </c>
      <c r="U861" s="69">
        <v>1.0042599999999999</v>
      </c>
      <c r="V861" s="70">
        <v>4.2599999999999305E-3</v>
      </c>
      <c r="W861" s="70"/>
      <c r="Y861" s="2">
        <v>39981</v>
      </c>
      <c r="Z861">
        <v>31.54</v>
      </c>
    </row>
    <row r="862" spans="2:26" x14ac:dyDescent="0.25">
      <c r="B862" s="2">
        <v>39982</v>
      </c>
      <c r="C862">
        <v>918.37</v>
      </c>
      <c r="D862" s="2"/>
      <c r="E862" s="2">
        <v>39940</v>
      </c>
      <c r="F862">
        <v>0.14000000000000001</v>
      </c>
      <c r="G862" s="67">
        <v>99.98833333333333</v>
      </c>
      <c r="H862" s="92">
        <v>0</v>
      </c>
      <c r="I862" s="7"/>
      <c r="J862" s="2">
        <v>39939</v>
      </c>
      <c r="K862">
        <v>0.184</v>
      </c>
      <c r="L862" s="67">
        <v>99.953999999999994</v>
      </c>
      <c r="M862" s="92">
        <v>2.5011505293548453E-6</v>
      </c>
      <c r="P862" s="2">
        <v>39982</v>
      </c>
      <c r="Q862">
        <v>825.92</v>
      </c>
      <c r="R862">
        <v>1.9774593892925019E-3</v>
      </c>
      <c r="T862" s="68">
        <v>38008</v>
      </c>
      <c r="U862" s="69">
        <v>0.99802000000000002</v>
      </c>
      <c r="V862" s="70">
        <v>-1.9799999999999818E-3</v>
      </c>
      <c r="W862" s="70"/>
      <c r="Y862" s="2">
        <v>39982</v>
      </c>
      <c r="Z862">
        <v>30.03</v>
      </c>
    </row>
    <row r="863" spans="2:26" x14ac:dyDescent="0.25">
      <c r="B863" s="2">
        <v>39983</v>
      </c>
      <c r="C863">
        <v>921.23</v>
      </c>
      <c r="D863" s="2"/>
      <c r="E863" s="2">
        <v>39941</v>
      </c>
      <c r="F863">
        <v>0.14000000000000001</v>
      </c>
      <c r="G863" s="67">
        <v>99.98833333333333</v>
      </c>
      <c r="H863" s="92">
        <v>-1.6668611336756456E-6</v>
      </c>
      <c r="I863" s="7"/>
      <c r="J863" s="2">
        <v>39940</v>
      </c>
      <c r="K863">
        <v>0.183</v>
      </c>
      <c r="L863" s="67">
        <v>99.954250000000002</v>
      </c>
      <c r="M863" s="92">
        <v>1.7508009914513067E-5</v>
      </c>
      <c r="P863" s="2">
        <v>39983</v>
      </c>
      <c r="Q863">
        <v>824.95</v>
      </c>
      <c r="R863">
        <v>-1.1744478884152532E-3</v>
      </c>
      <c r="T863" s="68">
        <v>38009</v>
      </c>
      <c r="U863" s="69">
        <v>0.99963999999999997</v>
      </c>
      <c r="V863" s="70">
        <v>-3.6000000000002697E-4</v>
      </c>
      <c r="W863" s="70"/>
      <c r="Y863" s="2">
        <v>39983</v>
      </c>
      <c r="Z863">
        <v>27.99</v>
      </c>
    </row>
    <row r="864" spans="2:26" x14ac:dyDescent="0.25">
      <c r="B864" s="2">
        <v>39986</v>
      </c>
      <c r="C864">
        <v>893.04</v>
      </c>
      <c r="D864" s="2"/>
      <c r="E864" s="2">
        <v>39944</v>
      </c>
      <c r="F864">
        <v>0.14199999999999999</v>
      </c>
      <c r="G864" s="67">
        <v>99.988166666666672</v>
      </c>
      <c r="H864" s="92">
        <v>5.8340236928078326E-6</v>
      </c>
      <c r="I864" s="7"/>
      <c r="J864" s="2">
        <v>39941</v>
      </c>
      <c r="K864">
        <v>0.17599999999999999</v>
      </c>
      <c r="L864" s="67">
        <v>99.956000000000003</v>
      </c>
      <c r="M864" s="92">
        <v>2.7512105326366054E-5</v>
      </c>
      <c r="P864" s="2">
        <v>39986</v>
      </c>
      <c r="Q864">
        <v>809.3</v>
      </c>
      <c r="R864">
        <v>-1.8970846717982992E-2</v>
      </c>
      <c r="T864" s="68">
        <v>38012</v>
      </c>
      <c r="U864" s="69">
        <v>1.0043</v>
      </c>
      <c r="V864" s="70">
        <v>4.2999999999999705E-3</v>
      </c>
      <c r="W864" s="70"/>
      <c r="Y864" s="2">
        <v>39986</v>
      </c>
      <c r="Z864">
        <v>31.17</v>
      </c>
    </row>
    <row r="865" spans="2:26" x14ac:dyDescent="0.25">
      <c r="B865" s="2">
        <v>39987</v>
      </c>
      <c r="C865">
        <v>895.1</v>
      </c>
      <c r="D865" s="2"/>
      <c r="E865" s="2">
        <v>39945</v>
      </c>
      <c r="F865">
        <v>0.13500000000000001</v>
      </c>
      <c r="G865" s="67">
        <v>99.988749999999996</v>
      </c>
      <c r="H865" s="92">
        <v>-2.5002812815699826E-6</v>
      </c>
      <c r="I865" s="7"/>
      <c r="J865" s="2">
        <v>39944</v>
      </c>
      <c r="K865">
        <v>0.16500000000000001</v>
      </c>
      <c r="L865" s="67">
        <v>99.958749999999995</v>
      </c>
      <c r="M865" s="92">
        <v>-5.2521665186766597E-5</v>
      </c>
      <c r="P865" s="2">
        <v>39987</v>
      </c>
      <c r="Q865">
        <v>810.91</v>
      </c>
      <c r="R865">
        <v>1.9893735326825812E-3</v>
      </c>
      <c r="T865" s="68">
        <v>38013</v>
      </c>
      <c r="U865" s="69">
        <v>0.99666999999999994</v>
      </c>
      <c r="V865" s="70">
        <v>-3.3300000000000551E-3</v>
      </c>
      <c r="W865" s="70"/>
      <c r="Y865" s="2">
        <v>39987</v>
      </c>
      <c r="Z865">
        <v>30.58</v>
      </c>
    </row>
    <row r="866" spans="2:26" x14ac:dyDescent="0.25">
      <c r="B866" s="2">
        <v>39988</v>
      </c>
      <c r="C866">
        <v>900.94</v>
      </c>
      <c r="D866" s="2"/>
      <c r="E866" s="2">
        <v>39946</v>
      </c>
      <c r="F866">
        <v>0.13800000000000001</v>
      </c>
      <c r="G866" s="67">
        <v>99.988500000000002</v>
      </c>
      <c r="H866" s="92">
        <v>3.0836879574502873E-5</v>
      </c>
      <c r="I866" s="7"/>
      <c r="J866" s="2">
        <v>39945</v>
      </c>
      <c r="K866">
        <v>0.186</v>
      </c>
      <c r="L866" s="67">
        <v>99.953500000000005</v>
      </c>
      <c r="M866" s="92">
        <v>4.0018608652880872E-5</v>
      </c>
      <c r="P866" s="2">
        <v>39988</v>
      </c>
      <c r="Q866">
        <v>816.2</v>
      </c>
      <c r="R866">
        <v>6.5235352875165908E-3</v>
      </c>
      <c r="T866" s="68">
        <v>38014</v>
      </c>
      <c r="U866" s="69">
        <v>0.98994000000000004</v>
      </c>
      <c r="V866" s="70">
        <v>-1.0059999999999958E-2</v>
      </c>
      <c r="W866" s="70"/>
      <c r="Y866" s="2">
        <v>39988</v>
      </c>
      <c r="Z866">
        <v>29.05</v>
      </c>
    </row>
    <row r="867" spans="2:26" x14ac:dyDescent="0.25">
      <c r="B867" s="2">
        <v>39989</v>
      </c>
      <c r="C867">
        <v>920.26</v>
      </c>
      <c r="D867" s="2"/>
      <c r="E867" s="2">
        <v>39947</v>
      </c>
      <c r="F867">
        <v>0.10100000000000001</v>
      </c>
      <c r="G867" s="67">
        <v>99.991583333333338</v>
      </c>
      <c r="H867" s="92">
        <v>0</v>
      </c>
      <c r="I867" s="7"/>
      <c r="J867" s="2">
        <v>39946</v>
      </c>
      <c r="K867">
        <v>0.17</v>
      </c>
      <c r="L867" s="67">
        <v>99.957499999999996</v>
      </c>
      <c r="M867" s="92">
        <v>3.2513818372992276E-5</v>
      </c>
      <c r="P867" s="2">
        <v>39989</v>
      </c>
      <c r="Q867">
        <v>827.96</v>
      </c>
      <c r="R867">
        <v>1.44082332761577E-2</v>
      </c>
      <c r="T867" s="68">
        <v>38015</v>
      </c>
      <c r="U867" s="69">
        <v>1.00387</v>
      </c>
      <c r="V867" s="70">
        <v>3.8700000000000401E-3</v>
      </c>
      <c r="W867" s="70"/>
      <c r="Y867" s="2">
        <v>39989</v>
      </c>
      <c r="Z867">
        <v>26.36</v>
      </c>
    </row>
    <row r="868" spans="2:26" x14ac:dyDescent="0.25">
      <c r="B868" s="2">
        <v>39990</v>
      </c>
      <c r="C868">
        <v>918.9</v>
      </c>
      <c r="D868" s="2"/>
      <c r="E868" s="2">
        <v>39948</v>
      </c>
      <c r="F868">
        <v>0.10100000000000001</v>
      </c>
      <c r="G868" s="67">
        <v>99.991583333333338</v>
      </c>
      <c r="H868" s="92">
        <v>1.6668069562353338E-6</v>
      </c>
      <c r="I868" s="7"/>
      <c r="J868" s="2">
        <v>39947</v>
      </c>
      <c r="K868">
        <v>0.157</v>
      </c>
      <c r="L868" s="67">
        <v>99.960750000000004</v>
      </c>
      <c r="M868" s="92">
        <v>-1.0003926541268804E-5</v>
      </c>
      <c r="P868" s="2">
        <v>39990</v>
      </c>
      <c r="Q868">
        <v>828.1</v>
      </c>
      <c r="R868">
        <v>1.69090294217078E-4</v>
      </c>
      <c r="T868" s="68">
        <v>38016</v>
      </c>
      <c r="U868" s="69">
        <v>0.99858000000000002</v>
      </c>
      <c r="V868" s="70">
        <v>-1.4199999999999768E-3</v>
      </c>
      <c r="W868" s="70"/>
      <c r="Y868" s="2">
        <v>39990</v>
      </c>
      <c r="Z868">
        <v>25.93</v>
      </c>
    </row>
    <row r="869" spans="2:26" x14ac:dyDescent="0.25">
      <c r="B869" s="2">
        <v>39993</v>
      </c>
      <c r="C869">
        <v>927.23</v>
      </c>
      <c r="D869" s="2"/>
      <c r="E869" s="2">
        <v>39951</v>
      </c>
      <c r="F869">
        <v>9.9000000000000005E-2</v>
      </c>
      <c r="G869" s="67">
        <v>99.991749999999996</v>
      </c>
      <c r="H869" s="92">
        <v>-1.0834227156975018E-5</v>
      </c>
      <c r="I869" s="7"/>
      <c r="J869" s="2">
        <v>39948</v>
      </c>
      <c r="K869">
        <v>0.161</v>
      </c>
      <c r="L869" s="67">
        <v>99.95975</v>
      </c>
      <c r="M869" s="92">
        <v>-2.5010066551089949E-6</v>
      </c>
      <c r="P869" s="2">
        <v>39993</v>
      </c>
      <c r="Q869">
        <v>833.58</v>
      </c>
      <c r="R869">
        <v>6.6175582659100396E-3</v>
      </c>
      <c r="T869" s="68">
        <v>38019</v>
      </c>
      <c r="U869" s="69">
        <v>1.00285</v>
      </c>
      <c r="V869" s="70">
        <v>2.8500000000000192E-3</v>
      </c>
      <c r="W869" s="70"/>
      <c r="Y869" s="2">
        <v>39993</v>
      </c>
      <c r="Z869">
        <v>25.35</v>
      </c>
    </row>
    <row r="870" spans="2:26" x14ac:dyDescent="0.25">
      <c r="B870" s="2">
        <v>39994</v>
      </c>
      <c r="C870">
        <v>919.32</v>
      </c>
      <c r="D870" s="2"/>
      <c r="E870" s="2">
        <v>39952</v>
      </c>
      <c r="F870">
        <v>0.112</v>
      </c>
      <c r="G870" s="67">
        <v>99.990666666666669</v>
      </c>
      <c r="H870" s="92">
        <v>1.4167989012214832E-5</v>
      </c>
      <c r="I870" s="7"/>
      <c r="J870" s="2">
        <v>39951</v>
      </c>
      <c r="K870">
        <v>0.16200000000000001</v>
      </c>
      <c r="L870" s="67">
        <v>99.959500000000006</v>
      </c>
      <c r="M870" s="92">
        <v>-4.7519245294336265E-5</v>
      </c>
      <c r="P870" s="2">
        <v>39994</v>
      </c>
      <c r="Q870">
        <v>831.1</v>
      </c>
      <c r="R870">
        <v>-2.9751193646680996E-3</v>
      </c>
      <c r="T870" s="68">
        <v>38020</v>
      </c>
      <c r="U870" s="69">
        <v>1.00139</v>
      </c>
      <c r="V870" s="70">
        <v>1.3900000000000023E-3</v>
      </c>
      <c r="W870" s="70"/>
      <c r="Y870" s="2">
        <v>39994</v>
      </c>
      <c r="Z870">
        <v>26.35</v>
      </c>
    </row>
    <row r="871" spans="2:26" x14ac:dyDescent="0.25">
      <c r="B871" s="2">
        <v>39995</v>
      </c>
      <c r="C871">
        <v>923.33</v>
      </c>
      <c r="D871" s="2"/>
      <c r="E871" s="2">
        <v>39953</v>
      </c>
      <c r="F871">
        <v>9.5000000000000001E-2</v>
      </c>
      <c r="G871" s="67">
        <v>99.992083333333326</v>
      </c>
      <c r="H871" s="92">
        <v>-2.6668777944771627E-5</v>
      </c>
      <c r="I871" s="7"/>
      <c r="J871" s="2">
        <v>39952</v>
      </c>
      <c r="K871">
        <v>0.18099999999999999</v>
      </c>
      <c r="L871" s="67">
        <v>99.954750000000004</v>
      </c>
      <c r="M871" s="92">
        <v>2.2510185859081489E-5</v>
      </c>
      <c r="P871" s="2">
        <v>39995</v>
      </c>
      <c r="Q871">
        <v>832.99</v>
      </c>
      <c r="R871">
        <v>2.2740945734569529E-3</v>
      </c>
      <c r="T871" s="68">
        <v>38021</v>
      </c>
      <c r="U871" s="69">
        <v>0.99385999999999997</v>
      </c>
      <c r="V871" s="70">
        <v>-6.1400000000000343E-3</v>
      </c>
      <c r="W871" s="70"/>
      <c r="Y871" s="2">
        <v>39995</v>
      </c>
      <c r="Z871">
        <v>26.22</v>
      </c>
    </row>
    <row r="872" spans="2:26" x14ac:dyDescent="0.25">
      <c r="B872" s="2">
        <v>39996</v>
      </c>
      <c r="C872">
        <v>896.42</v>
      </c>
      <c r="D872" s="2"/>
      <c r="E872" s="2">
        <v>39954</v>
      </c>
      <c r="F872">
        <v>0.127</v>
      </c>
      <c r="G872" s="67">
        <v>99.989416666666671</v>
      </c>
      <c r="H872" s="92">
        <v>5.8339507595928097E-6</v>
      </c>
      <c r="I872" s="7"/>
      <c r="J872" s="2">
        <v>39953</v>
      </c>
      <c r="K872">
        <v>0.17199999999999999</v>
      </c>
      <c r="L872" s="67">
        <v>99.956999999999994</v>
      </c>
      <c r="M872" s="92">
        <v>-2.2509679161952789E-5</v>
      </c>
      <c r="P872" s="2">
        <v>39996</v>
      </c>
      <c r="Q872">
        <v>818.38</v>
      </c>
      <c r="R872">
        <v>-1.7539226161178423E-2</v>
      </c>
      <c r="T872" s="68">
        <v>38022</v>
      </c>
      <c r="U872" s="69">
        <v>1.0018</v>
      </c>
      <c r="V872" s="70">
        <v>1.8000000000000238E-3</v>
      </c>
      <c r="W872" s="70"/>
      <c r="Y872" s="2">
        <v>39996</v>
      </c>
      <c r="Z872">
        <v>27.95</v>
      </c>
    </row>
    <row r="873" spans="2:26" x14ac:dyDescent="0.25">
      <c r="B873" s="2">
        <v>40000</v>
      </c>
      <c r="C873">
        <v>898.72</v>
      </c>
      <c r="D873" s="2"/>
      <c r="E873" s="2">
        <v>39955</v>
      </c>
      <c r="F873">
        <v>0.12</v>
      </c>
      <c r="G873" s="67">
        <v>99.99</v>
      </c>
      <c r="H873" s="92">
        <v>0</v>
      </c>
      <c r="I873" s="7"/>
      <c r="J873" s="2">
        <v>39954</v>
      </c>
      <c r="K873">
        <v>0.18099999999999999</v>
      </c>
      <c r="L873" s="67">
        <v>99.954750000000004</v>
      </c>
      <c r="M873" s="92">
        <v>5.002263524289674E-6</v>
      </c>
      <c r="P873" s="2">
        <v>40000</v>
      </c>
      <c r="Q873">
        <v>820.05</v>
      </c>
      <c r="R873">
        <v>2.0406168283682025E-3</v>
      </c>
      <c r="T873" s="68">
        <v>38023</v>
      </c>
      <c r="U873" s="69">
        <v>1.00936</v>
      </c>
      <c r="V873" s="70">
        <v>9.360000000000035E-3</v>
      </c>
      <c r="W873" s="70"/>
      <c r="Y873" s="2">
        <v>40000</v>
      </c>
      <c r="Z873">
        <v>29</v>
      </c>
    </row>
    <row r="874" spans="2:26" x14ac:dyDescent="0.25">
      <c r="B874" s="2">
        <v>40001</v>
      </c>
      <c r="C874">
        <v>881.03</v>
      </c>
      <c r="D874" s="2"/>
      <c r="E874" s="2">
        <v>39958</v>
      </c>
      <c r="F874">
        <v>0.12</v>
      </c>
      <c r="G874" s="67">
        <v>99.99</v>
      </c>
      <c r="H874" s="92">
        <v>-1.6668333499003651E-6</v>
      </c>
      <c r="I874" s="7"/>
      <c r="J874" s="2">
        <v>39955</v>
      </c>
      <c r="K874">
        <v>0.17899999999999999</v>
      </c>
      <c r="L874" s="67">
        <v>99.955250000000007</v>
      </c>
      <c r="M874" s="92">
        <v>0</v>
      </c>
      <c r="P874" s="2">
        <v>40001</v>
      </c>
      <c r="Q874">
        <v>806.09</v>
      </c>
      <c r="R874">
        <v>-1.7023352234619704E-2</v>
      </c>
      <c r="T874" s="68">
        <v>38026</v>
      </c>
      <c r="U874" s="69">
        <v>0.999</v>
      </c>
      <c r="V874" s="70">
        <v>-1.0000000000000009E-3</v>
      </c>
      <c r="W874" s="70"/>
      <c r="Y874" s="2">
        <v>40001</v>
      </c>
      <c r="Z874">
        <v>30.85</v>
      </c>
    </row>
    <row r="875" spans="2:26" x14ac:dyDescent="0.25">
      <c r="B875" s="2">
        <v>40002</v>
      </c>
      <c r="C875">
        <v>879.56</v>
      </c>
      <c r="D875" s="2"/>
      <c r="E875" s="2">
        <v>39959</v>
      </c>
      <c r="F875">
        <v>0.122</v>
      </c>
      <c r="G875" s="67">
        <v>99.989833333333337</v>
      </c>
      <c r="H875" s="92">
        <v>-6.6673445134890486E-6</v>
      </c>
      <c r="I875" s="7"/>
      <c r="J875" s="2">
        <v>39958</v>
      </c>
      <c r="K875">
        <v>0.17899999999999999</v>
      </c>
      <c r="L875" s="67">
        <v>99.955250000000007</v>
      </c>
      <c r="M875" s="92">
        <v>1.0004477003278112E-5</v>
      </c>
      <c r="P875" s="2">
        <v>40002</v>
      </c>
      <c r="Q875">
        <v>806.32</v>
      </c>
      <c r="R875">
        <v>2.8532794104885184E-4</v>
      </c>
      <c r="T875" s="68">
        <v>38027</v>
      </c>
      <c r="U875" s="69">
        <v>1.00482</v>
      </c>
      <c r="V875" s="70">
        <v>4.8200000000000465E-3</v>
      </c>
      <c r="W875" s="70"/>
      <c r="Y875" s="2">
        <v>40002</v>
      </c>
      <c r="Z875">
        <v>31.3</v>
      </c>
    </row>
    <row r="876" spans="2:26" x14ac:dyDescent="0.25">
      <c r="B876" s="2">
        <v>40003</v>
      </c>
      <c r="C876">
        <v>882.68</v>
      </c>
      <c r="D876" s="2"/>
      <c r="E876" s="2">
        <v>39960</v>
      </c>
      <c r="F876">
        <v>0.13</v>
      </c>
      <c r="G876" s="67">
        <v>99.989166666666662</v>
      </c>
      <c r="H876" s="92">
        <v>4.1671181043589911E-6</v>
      </c>
      <c r="I876" s="7"/>
      <c r="J876" s="2">
        <v>39959</v>
      </c>
      <c r="K876">
        <v>0.17499999999999999</v>
      </c>
      <c r="L876" s="67">
        <v>99.956249999999997</v>
      </c>
      <c r="M876" s="92">
        <v>3.7516413430749296E-5</v>
      </c>
      <c r="P876" s="2">
        <v>40003</v>
      </c>
      <c r="Q876">
        <v>808.35</v>
      </c>
      <c r="R876">
        <v>2.5176108740945224E-3</v>
      </c>
      <c r="T876" s="68">
        <v>38028</v>
      </c>
      <c r="U876" s="69">
        <v>1.0064200000000001</v>
      </c>
      <c r="V876" s="70">
        <v>6.4200000000000923E-3</v>
      </c>
      <c r="W876" s="70"/>
      <c r="Y876" s="2">
        <v>40003</v>
      </c>
      <c r="Z876">
        <v>29.78</v>
      </c>
    </row>
    <row r="877" spans="2:26" x14ac:dyDescent="0.25">
      <c r="B877" s="2">
        <v>40004</v>
      </c>
      <c r="C877">
        <v>879.13</v>
      </c>
      <c r="D877" s="2"/>
      <c r="E877" s="2">
        <v>39961</v>
      </c>
      <c r="F877">
        <v>0.125</v>
      </c>
      <c r="G877" s="67">
        <v>99.989583333333329</v>
      </c>
      <c r="H877" s="92">
        <v>-1.0001041775065111E-5</v>
      </c>
      <c r="I877" s="7"/>
      <c r="J877" s="2">
        <v>39960</v>
      </c>
      <c r="K877">
        <v>0.16</v>
      </c>
      <c r="L877" s="67">
        <v>99.96</v>
      </c>
      <c r="M877" s="92">
        <v>5.5022008803584654E-5</v>
      </c>
      <c r="P877" s="2">
        <v>40004</v>
      </c>
      <c r="Q877">
        <v>806.29</v>
      </c>
      <c r="R877">
        <v>-2.5484010638956445E-3</v>
      </c>
      <c r="T877" s="68">
        <v>38029</v>
      </c>
      <c r="U877" s="69">
        <v>0.99804999999999999</v>
      </c>
      <c r="V877" s="70">
        <v>-1.9500000000000073E-3</v>
      </c>
      <c r="W877" s="70"/>
      <c r="Y877" s="2">
        <v>40004</v>
      </c>
      <c r="Z877">
        <v>29.02</v>
      </c>
    </row>
    <row r="878" spans="2:26" x14ac:dyDescent="0.25">
      <c r="B878" s="2">
        <v>40007</v>
      </c>
      <c r="C878">
        <v>901.05</v>
      </c>
      <c r="D878" s="2"/>
      <c r="E878" s="2">
        <v>39962</v>
      </c>
      <c r="F878">
        <v>0.13700000000000001</v>
      </c>
      <c r="G878" s="67">
        <v>99.988583333333338</v>
      </c>
      <c r="H878" s="92">
        <v>8.3342848309353457E-6</v>
      </c>
      <c r="I878" s="7"/>
      <c r="J878" s="2">
        <v>39961</v>
      </c>
      <c r="K878">
        <v>0.13800000000000001</v>
      </c>
      <c r="L878" s="67">
        <v>99.965500000000006</v>
      </c>
      <c r="M878" s="92">
        <v>7.5025883929935588E-6</v>
      </c>
      <c r="P878" s="2">
        <v>40007</v>
      </c>
      <c r="Q878">
        <v>824.9</v>
      </c>
      <c r="R878">
        <v>2.3081025437497793E-2</v>
      </c>
      <c r="T878" s="68">
        <v>38030</v>
      </c>
      <c r="U878" s="69">
        <v>0.99711000000000005</v>
      </c>
      <c r="V878" s="70">
        <v>-2.8899999999999482E-3</v>
      </c>
      <c r="W878" s="70"/>
      <c r="Y878" s="2">
        <v>40007</v>
      </c>
      <c r="Z878">
        <v>26.31</v>
      </c>
    </row>
    <row r="879" spans="2:26" x14ac:dyDescent="0.25">
      <c r="B879" s="2">
        <v>40008</v>
      </c>
      <c r="C879">
        <v>905.84</v>
      </c>
      <c r="D879" s="2"/>
      <c r="E879" s="2">
        <v>39965</v>
      </c>
      <c r="F879">
        <v>0.127</v>
      </c>
      <c r="G879" s="67">
        <v>99.989416666666671</v>
      </c>
      <c r="H879" s="92">
        <v>1.6668430742328155E-6</v>
      </c>
      <c r="I879" s="7"/>
      <c r="J879" s="2">
        <v>39962</v>
      </c>
      <c r="K879">
        <v>0.13500000000000001</v>
      </c>
      <c r="L879" s="67">
        <v>99.966250000000002</v>
      </c>
      <c r="M879" s="92">
        <v>9.7532917359588467E-5</v>
      </c>
      <c r="P879" s="2">
        <v>40008</v>
      </c>
      <c r="Q879">
        <v>830.37</v>
      </c>
      <c r="R879">
        <v>6.63110680082446E-3</v>
      </c>
      <c r="T879" s="68">
        <v>38034</v>
      </c>
      <c r="U879" s="69">
        <v>1.0072300000000001</v>
      </c>
      <c r="V879" s="70">
        <v>7.2300000000000697E-3</v>
      </c>
      <c r="W879" s="70"/>
      <c r="Y879" s="2">
        <v>40008</v>
      </c>
      <c r="Z879">
        <v>25.02</v>
      </c>
    </row>
    <row r="880" spans="2:26" x14ac:dyDescent="0.25">
      <c r="B880" s="2">
        <v>40009</v>
      </c>
      <c r="C880">
        <v>932.68</v>
      </c>
      <c r="D880" s="2"/>
      <c r="E880" s="2">
        <v>39966</v>
      </c>
      <c r="F880">
        <v>0.125</v>
      </c>
      <c r="G880" s="67">
        <v>99.989583333333329</v>
      </c>
      <c r="H880" s="92">
        <v>2.5002604437940334E-6</v>
      </c>
      <c r="I880" s="7"/>
      <c r="J880" s="2">
        <v>39965</v>
      </c>
      <c r="K880">
        <v>9.6000000000000002E-2</v>
      </c>
      <c r="L880" s="67">
        <v>99.975999999999999</v>
      </c>
      <c r="M880" s="92">
        <v>-8.7521005041168998E-5</v>
      </c>
      <c r="P880" s="2">
        <v>40009</v>
      </c>
      <c r="Q880">
        <v>846.27</v>
      </c>
      <c r="R880">
        <v>1.9148090610209945E-2</v>
      </c>
      <c r="T880" s="68">
        <v>38035</v>
      </c>
      <c r="U880" s="69">
        <v>0.99936000000000003</v>
      </c>
      <c r="V880" s="70">
        <v>-6.3999999999997392E-4</v>
      </c>
      <c r="W880" s="70"/>
      <c r="Y880" s="2">
        <v>40009</v>
      </c>
      <c r="Z880">
        <v>25.89</v>
      </c>
    </row>
    <row r="881" spans="2:26" x14ac:dyDescent="0.25">
      <c r="B881" s="2">
        <v>40010</v>
      </c>
      <c r="C881">
        <v>940.74</v>
      </c>
      <c r="D881" s="2"/>
      <c r="E881" s="2">
        <v>39967</v>
      </c>
      <c r="F881">
        <v>0.122</v>
      </c>
      <c r="G881" s="67">
        <v>99.989833333333337</v>
      </c>
      <c r="H881" s="92">
        <v>4.2504321272618384E-5</v>
      </c>
      <c r="I881" s="7"/>
      <c r="J881" s="2">
        <v>39966</v>
      </c>
      <c r="K881">
        <v>0.13100000000000001</v>
      </c>
      <c r="L881" s="67">
        <v>99.967250000000007</v>
      </c>
      <c r="M881" s="92">
        <v>1.0003276072811929E-5</v>
      </c>
      <c r="P881" s="2">
        <v>40010</v>
      </c>
      <c r="Q881">
        <v>849.15</v>
      </c>
      <c r="R881">
        <v>3.4031692013187786E-3</v>
      </c>
      <c r="T881" s="68">
        <v>38036</v>
      </c>
      <c r="U881" s="69">
        <v>0.99804000000000004</v>
      </c>
      <c r="V881" s="70">
        <v>-1.9599999999999618E-3</v>
      </c>
      <c r="W881" s="70"/>
      <c r="Y881" s="2">
        <v>40010</v>
      </c>
      <c r="Z881">
        <v>25.42</v>
      </c>
    </row>
    <row r="882" spans="2:26" x14ac:dyDescent="0.25">
      <c r="B882" s="2">
        <v>40011</v>
      </c>
      <c r="C882">
        <v>940.38</v>
      </c>
      <c r="D882" s="2"/>
      <c r="E882" s="2">
        <v>39968</v>
      </c>
      <c r="F882">
        <v>7.0999999999999994E-2</v>
      </c>
      <c r="G882" s="67">
        <v>99.994083333333336</v>
      </c>
      <c r="H882" s="92">
        <v>0</v>
      </c>
      <c r="I882" s="7"/>
      <c r="J882" s="2">
        <v>39967</v>
      </c>
      <c r="K882">
        <v>0.127</v>
      </c>
      <c r="L882" s="67">
        <v>99.968249999999998</v>
      </c>
      <c r="M882" s="92">
        <v>-3.7511910031429174E-5</v>
      </c>
      <c r="P882" s="2">
        <v>40011</v>
      </c>
      <c r="Q882">
        <v>851.31</v>
      </c>
      <c r="R882">
        <v>2.5437201907789753E-3</v>
      </c>
      <c r="T882" s="68">
        <v>38037</v>
      </c>
      <c r="U882" s="69">
        <v>1.00393</v>
      </c>
      <c r="V882" s="70">
        <v>3.9299999999999891E-3</v>
      </c>
      <c r="W882" s="70"/>
      <c r="Y882" s="2">
        <v>40011</v>
      </c>
      <c r="Z882">
        <v>24.34</v>
      </c>
    </row>
    <row r="883" spans="2:26" x14ac:dyDescent="0.25">
      <c r="B883" s="2">
        <v>40014</v>
      </c>
      <c r="C883">
        <v>951.13</v>
      </c>
      <c r="D883" s="2"/>
      <c r="E883" s="2">
        <v>39969</v>
      </c>
      <c r="F883">
        <v>7.0999999999999994E-2</v>
      </c>
      <c r="G883" s="67">
        <v>99.994083333333336</v>
      </c>
      <c r="H883" s="92">
        <v>0</v>
      </c>
      <c r="I883" s="7"/>
      <c r="J883" s="2">
        <v>39968</v>
      </c>
      <c r="K883">
        <v>0.14199999999999999</v>
      </c>
      <c r="L883" s="67">
        <v>99.964500000000001</v>
      </c>
      <c r="M883" s="92">
        <v>-1.0253640042212631E-4</v>
      </c>
      <c r="P883" s="2">
        <v>40014</v>
      </c>
      <c r="Q883">
        <v>856.38</v>
      </c>
      <c r="R883">
        <v>5.9555273637101891E-3</v>
      </c>
      <c r="T883" s="68">
        <v>38040</v>
      </c>
      <c r="U883" s="69">
        <v>0.99807000000000001</v>
      </c>
      <c r="V883" s="70">
        <v>-1.9299999999999873E-3</v>
      </c>
      <c r="W883" s="70"/>
      <c r="Y883" s="2">
        <v>40014</v>
      </c>
      <c r="Z883">
        <v>24.4</v>
      </c>
    </row>
    <row r="884" spans="2:26" x14ac:dyDescent="0.25">
      <c r="B884" s="2">
        <v>40015</v>
      </c>
      <c r="C884">
        <v>954.58</v>
      </c>
      <c r="D884" s="2"/>
      <c r="E884" s="2">
        <v>39972</v>
      </c>
      <c r="F884">
        <v>7.0999999999999994E-2</v>
      </c>
      <c r="G884" s="67">
        <v>99.994083333333336</v>
      </c>
      <c r="H884" s="92">
        <v>4.1669132089250382E-6</v>
      </c>
      <c r="I884" s="7"/>
      <c r="J884" s="2">
        <v>39969</v>
      </c>
      <c r="K884">
        <v>0.183</v>
      </c>
      <c r="L884" s="67">
        <v>99.954250000000002</v>
      </c>
      <c r="M884" s="92">
        <v>1.2505721367572775E-5</v>
      </c>
      <c r="P884" s="2">
        <v>40015</v>
      </c>
      <c r="Q884">
        <v>858.58</v>
      </c>
      <c r="R884">
        <v>2.5689530348678158E-3</v>
      </c>
      <c r="T884" s="68">
        <v>38041</v>
      </c>
      <c r="U884" s="69">
        <v>1.0014400000000001</v>
      </c>
      <c r="V884" s="70">
        <v>1.4400000000001079E-3</v>
      </c>
      <c r="W884" s="70"/>
      <c r="Y884" s="2">
        <v>40015</v>
      </c>
      <c r="Z884">
        <v>23.87</v>
      </c>
    </row>
    <row r="885" spans="2:26" x14ac:dyDescent="0.25">
      <c r="B885" s="2">
        <v>40016</v>
      </c>
      <c r="C885">
        <v>954.07</v>
      </c>
      <c r="D885" s="2"/>
      <c r="E885" s="2">
        <v>39973</v>
      </c>
      <c r="F885">
        <v>6.6000000000000003E-2</v>
      </c>
      <c r="G885" s="67">
        <v>99.994500000000002</v>
      </c>
      <c r="H885" s="92">
        <v>8.3337916922943123E-7</v>
      </c>
      <c r="I885" s="7"/>
      <c r="J885" s="2">
        <v>39972</v>
      </c>
      <c r="K885">
        <v>0.17799999999999999</v>
      </c>
      <c r="L885" s="67">
        <v>99.955500000000001</v>
      </c>
      <c r="M885" s="92">
        <v>7.5033389859147093E-6</v>
      </c>
      <c r="P885" s="2">
        <v>40016</v>
      </c>
      <c r="Q885">
        <v>859.29</v>
      </c>
      <c r="R885">
        <v>8.2694681916639645E-4</v>
      </c>
      <c r="T885" s="68">
        <v>38042</v>
      </c>
      <c r="U885" s="69">
        <v>1.00319</v>
      </c>
      <c r="V885" s="70">
        <v>3.1900000000000261E-3</v>
      </c>
      <c r="W885" s="70"/>
      <c r="Y885" s="2">
        <v>40016</v>
      </c>
      <c r="Z885">
        <v>23.47</v>
      </c>
    </row>
    <row r="886" spans="2:26" x14ac:dyDescent="0.25">
      <c r="B886" s="2">
        <v>40017</v>
      </c>
      <c r="C886">
        <v>976.29</v>
      </c>
      <c r="D886" s="2"/>
      <c r="E886" s="2">
        <v>39974</v>
      </c>
      <c r="F886">
        <v>6.5000000000000002E-2</v>
      </c>
      <c r="G886" s="67">
        <v>99.994583333333338</v>
      </c>
      <c r="H886" s="92">
        <v>-1.6667569493367118E-5</v>
      </c>
      <c r="I886" s="7"/>
      <c r="J886" s="2">
        <v>39973</v>
      </c>
      <c r="K886">
        <v>0.17499999999999999</v>
      </c>
      <c r="L886" s="67">
        <v>99.956249999999997</v>
      </c>
      <c r="M886" s="92">
        <v>-7.5032826861720636E-6</v>
      </c>
      <c r="P886" s="2">
        <v>40017</v>
      </c>
      <c r="Q886">
        <v>865</v>
      </c>
      <c r="R886">
        <v>6.6450208893389373E-3</v>
      </c>
      <c r="T886" s="68">
        <v>38043</v>
      </c>
      <c r="U886" s="69">
        <v>1.00065</v>
      </c>
      <c r="V886" s="70">
        <v>6.5000000000003944E-4</v>
      </c>
      <c r="W886" s="70"/>
      <c r="Y886" s="2">
        <v>40017</v>
      </c>
      <c r="Z886">
        <v>23.43</v>
      </c>
    </row>
    <row r="887" spans="2:26" x14ac:dyDescent="0.25">
      <c r="B887" s="2">
        <v>40018</v>
      </c>
      <c r="C887">
        <v>979.26</v>
      </c>
      <c r="D887" s="2"/>
      <c r="E887" s="2">
        <v>39975</v>
      </c>
      <c r="F887">
        <v>8.5000000000000006E-2</v>
      </c>
      <c r="G887" s="67">
        <v>99.992916666666673</v>
      </c>
      <c r="H887" s="92">
        <v>1.5001062575237256E-5</v>
      </c>
      <c r="I887" s="7"/>
      <c r="J887" s="2">
        <v>39974</v>
      </c>
      <c r="K887">
        <v>0.17799999999999999</v>
      </c>
      <c r="L887" s="67">
        <v>99.955500000000001</v>
      </c>
      <c r="M887" s="92">
        <v>7.5033389859147093E-6</v>
      </c>
      <c r="P887" s="2">
        <v>40018</v>
      </c>
      <c r="Q887">
        <v>866.5</v>
      </c>
      <c r="R887">
        <v>1.734104046242857E-3</v>
      </c>
      <c r="T887" s="68">
        <v>38044</v>
      </c>
      <c r="U887" s="69">
        <v>0.99795</v>
      </c>
      <c r="V887" s="70">
        <v>-2.0499999999999963E-3</v>
      </c>
      <c r="W887" s="70"/>
      <c r="Y887" s="2">
        <v>40018</v>
      </c>
      <c r="Z887">
        <v>23.09</v>
      </c>
    </row>
    <row r="888" spans="2:26" x14ac:dyDescent="0.25">
      <c r="B888" s="2">
        <v>40021</v>
      </c>
      <c r="C888">
        <v>982.18</v>
      </c>
      <c r="D888" s="2"/>
      <c r="E888" s="2">
        <v>39976</v>
      </c>
      <c r="F888">
        <v>6.7000000000000004E-2</v>
      </c>
      <c r="G888" s="67">
        <v>99.994416666666666</v>
      </c>
      <c r="H888" s="92">
        <v>-1.6667597274588886E-6</v>
      </c>
      <c r="I888" s="7"/>
      <c r="J888" s="2">
        <v>39975</v>
      </c>
      <c r="K888">
        <v>0.17499999999999999</v>
      </c>
      <c r="L888" s="67">
        <v>99.956249999999997</v>
      </c>
      <c r="M888" s="92">
        <v>1.2505471143509084E-5</v>
      </c>
      <c r="P888" s="2">
        <v>40021</v>
      </c>
      <c r="Q888">
        <v>867.35</v>
      </c>
      <c r="R888">
        <v>9.8095787651475419E-4</v>
      </c>
      <c r="T888" s="68">
        <v>38047</v>
      </c>
      <c r="U888" s="69">
        <v>1.0069699999999999</v>
      </c>
      <c r="V888" s="70">
        <v>6.9699999999999207E-3</v>
      </c>
      <c r="W888" s="70"/>
      <c r="Y888" s="2">
        <v>40021</v>
      </c>
      <c r="Z888">
        <v>24.28</v>
      </c>
    </row>
    <row r="889" spans="2:26" x14ac:dyDescent="0.25">
      <c r="B889" s="2">
        <v>40022</v>
      </c>
      <c r="C889">
        <v>979.62</v>
      </c>
      <c r="D889" s="2"/>
      <c r="E889" s="2">
        <v>39979</v>
      </c>
      <c r="F889">
        <v>6.9000000000000006E-2</v>
      </c>
      <c r="G889" s="67">
        <v>99.994249999999994</v>
      </c>
      <c r="H889" s="92">
        <v>0</v>
      </c>
      <c r="I889" s="7"/>
      <c r="J889" s="2">
        <v>39976</v>
      </c>
      <c r="K889">
        <v>0.17</v>
      </c>
      <c r="L889" s="67">
        <v>99.957499999999996</v>
      </c>
      <c r="M889" s="92">
        <v>3.7515944276478308E-5</v>
      </c>
      <c r="P889" s="2">
        <v>40022</v>
      </c>
      <c r="Q889">
        <v>866.89</v>
      </c>
      <c r="R889">
        <v>-5.3035106934917753E-4</v>
      </c>
      <c r="T889" s="68">
        <v>38048</v>
      </c>
      <c r="U889" s="69">
        <v>0.99697999999999998</v>
      </c>
      <c r="V889" s="70">
        <v>-3.0200000000000227E-3</v>
      </c>
      <c r="W889" s="70"/>
      <c r="Y889" s="2">
        <v>40022</v>
      </c>
      <c r="Z889">
        <v>25.01</v>
      </c>
    </row>
    <row r="890" spans="2:26" x14ac:dyDescent="0.25">
      <c r="B890" s="2">
        <v>40023</v>
      </c>
      <c r="C890">
        <v>975.15</v>
      </c>
      <c r="D890" s="2"/>
      <c r="E890" s="2">
        <v>39980</v>
      </c>
      <c r="F890">
        <v>6.9000000000000006E-2</v>
      </c>
      <c r="G890" s="67">
        <v>99.994249999999994</v>
      </c>
      <c r="H890" s="92">
        <v>-6.6670500219467854E-6</v>
      </c>
      <c r="I890" s="7"/>
      <c r="J890" s="2">
        <v>39979</v>
      </c>
      <c r="K890">
        <v>0.155</v>
      </c>
      <c r="L890" s="67">
        <v>99.961250000000007</v>
      </c>
      <c r="M890" s="92">
        <v>-3.2512598632017387E-5</v>
      </c>
      <c r="P890" s="2">
        <v>40023</v>
      </c>
      <c r="Q890">
        <v>866.05</v>
      </c>
      <c r="R890">
        <v>-9.6898107026266445E-4</v>
      </c>
      <c r="T890" s="68">
        <v>38049</v>
      </c>
      <c r="U890" s="69">
        <v>1.00132</v>
      </c>
      <c r="V890" s="70">
        <v>1.3199999999999878E-3</v>
      </c>
      <c r="W890" s="70"/>
      <c r="Y890" s="2">
        <v>40023</v>
      </c>
      <c r="Z890">
        <v>25.61</v>
      </c>
    </row>
    <row r="891" spans="2:26" x14ac:dyDescent="0.25">
      <c r="B891" s="2">
        <v>40024</v>
      </c>
      <c r="C891">
        <v>986.75</v>
      </c>
      <c r="D891" s="2"/>
      <c r="E891" s="2">
        <v>39981</v>
      </c>
      <c r="F891">
        <v>7.6999999999999999E-2</v>
      </c>
      <c r="G891" s="67">
        <v>99.993583333333333</v>
      </c>
      <c r="H891" s="92">
        <v>-2.9168538314472414E-5</v>
      </c>
      <c r="I891" s="7"/>
      <c r="J891" s="2">
        <v>39980</v>
      </c>
      <c r="K891">
        <v>0.16800000000000001</v>
      </c>
      <c r="L891" s="67">
        <v>99.957999999999998</v>
      </c>
      <c r="M891" s="92">
        <v>7.5031513235845892E-6</v>
      </c>
      <c r="P891" s="2">
        <v>40024</v>
      </c>
      <c r="Q891">
        <v>868.49</v>
      </c>
      <c r="R891">
        <v>2.8173892962299885E-3</v>
      </c>
      <c r="T891" s="68">
        <v>38050</v>
      </c>
      <c r="U891" s="69">
        <v>1.00186</v>
      </c>
      <c r="V891" s="70">
        <v>1.8599999999999728E-3</v>
      </c>
      <c r="W891" s="70"/>
      <c r="Y891" s="2">
        <v>40024</v>
      </c>
      <c r="Z891">
        <v>25.4</v>
      </c>
    </row>
    <row r="892" spans="2:26" x14ac:dyDescent="0.25">
      <c r="B892" s="2">
        <v>40025</v>
      </c>
      <c r="C892">
        <v>987.48</v>
      </c>
      <c r="D892" s="2"/>
      <c r="E892" s="2">
        <v>39982</v>
      </c>
      <c r="F892">
        <v>0.112</v>
      </c>
      <c r="G892" s="67">
        <v>99.990666666666669</v>
      </c>
      <c r="H892" s="92">
        <v>1.083434453885701E-5</v>
      </c>
      <c r="I892" s="7"/>
      <c r="J892" s="2">
        <v>39981</v>
      </c>
      <c r="K892">
        <v>0.16500000000000001</v>
      </c>
      <c r="L892" s="67">
        <v>99.958749999999995</v>
      </c>
      <c r="M892" s="92">
        <v>-3.2513411782342239E-5</v>
      </c>
      <c r="P892" s="2">
        <v>40025</v>
      </c>
      <c r="Q892">
        <v>868.86</v>
      </c>
      <c r="R892">
        <v>4.2602678211611789E-4</v>
      </c>
      <c r="T892" s="68">
        <v>38051</v>
      </c>
      <c r="U892" s="69">
        <v>1.00126</v>
      </c>
      <c r="V892" s="70">
        <v>1.2600000000000389E-3</v>
      </c>
      <c r="W892" s="70"/>
      <c r="Y892" s="2">
        <v>40025</v>
      </c>
      <c r="Z892">
        <v>25.92</v>
      </c>
    </row>
    <row r="893" spans="2:26" x14ac:dyDescent="0.25">
      <c r="B893" s="2">
        <v>40028</v>
      </c>
      <c r="C893">
        <v>1002.63</v>
      </c>
      <c r="D893" s="2"/>
      <c r="E893" s="2">
        <v>39983</v>
      </c>
      <c r="F893">
        <v>9.9000000000000005E-2</v>
      </c>
      <c r="G893" s="67">
        <v>99.991749999999996</v>
      </c>
      <c r="H893" s="92">
        <v>-4.1670104450330925E-6</v>
      </c>
      <c r="I893" s="7"/>
      <c r="J893" s="2">
        <v>39982</v>
      </c>
      <c r="K893">
        <v>0.17799999999999999</v>
      </c>
      <c r="L893" s="67">
        <v>99.955500000000001</v>
      </c>
      <c r="M893" s="92">
        <v>1.2505564976450501E-5</v>
      </c>
      <c r="P893" s="2">
        <v>40028</v>
      </c>
      <c r="Q893">
        <v>871.26</v>
      </c>
      <c r="R893">
        <v>2.7622401767832816E-3</v>
      </c>
      <c r="T893" s="68">
        <v>38054</v>
      </c>
      <c r="U893" s="69">
        <v>0.99578999999999995</v>
      </c>
      <c r="V893" s="70">
        <v>-4.210000000000047E-3</v>
      </c>
      <c r="W893" s="70"/>
      <c r="Y893" s="2">
        <v>40028</v>
      </c>
      <c r="Z893">
        <v>25.56</v>
      </c>
    </row>
    <row r="894" spans="2:26" x14ac:dyDescent="0.25">
      <c r="B894" s="2">
        <v>40029</v>
      </c>
      <c r="C894">
        <v>1005.65</v>
      </c>
      <c r="D894" s="2"/>
      <c r="E894" s="2">
        <v>39986</v>
      </c>
      <c r="F894">
        <v>0.104</v>
      </c>
      <c r="G894" s="67">
        <v>99.99133333333333</v>
      </c>
      <c r="H894" s="92">
        <v>-9.1674611799597017E-6</v>
      </c>
      <c r="I894" s="7"/>
      <c r="J894" s="2">
        <v>39983</v>
      </c>
      <c r="K894">
        <v>0.17299999999999999</v>
      </c>
      <c r="L894" s="67">
        <v>99.95675</v>
      </c>
      <c r="M894" s="92">
        <v>-3.751622576764202E-5</v>
      </c>
      <c r="P894" s="2">
        <v>40029</v>
      </c>
      <c r="Q894">
        <v>871.9</v>
      </c>
      <c r="R894">
        <v>7.3456832633200797E-4</v>
      </c>
      <c r="T894" s="68">
        <v>38055</v>
      </c>
      <c r="U894" s="69">
        <v>0.99621000000000004</v>
      </c>
      <c r="V894" s="70">
        <v>-3.7899999999999601E-3</v>
      </c>
      <c r="W894" s="70"/>
      <c r="Y894" s="2">
        <v>40029</v>
      </c>
      <c r="Z894">
        <v>24.89</v>
      </c>
    </row>
    <row r="895" spans="2:26" x14ac:dyDescent="0.25">
      <c r="B895" s="2">
        <v>40030</v>
      </c>
      <c r="C895">
        <v>1002.72</v>
      </c>
      <c r="D895" s="2"/>
      <c r="E895" s="2">
        <v>39987</v>
      </c>
      <c r="F895">
        <v>0.115</v>
      </c>
      <c r="G895" s="67">
        <v>99.990416666666661</v>
      </c>
      <c r="H895" s="92">
        <v>2.3335569658833322E-5</v>
      </c>
      <c r="I895" s="7"/>
      <c r="J895" s="2">
        <v>39986</v>
      </c>
      <c r="K895">
        <v>0.188</v>
      </c>
      <c r="L895" s="67">
        <v>99.953000000000003</v>
      </c>
      <c r="M895" s="92">
        <v>-2.5011755525050638E-5</v>
      </c>
      <c r="P895" s="2">
        <v>40030</v>
      </c>
      <c r="Q895">
        <v>872.23</v>
      </c>
      <c r="R895">
        <v>3.7848377107474462E-4</v>
      </c>
      <c r="T895" s="68">
        <v>38056</v>
      </c>
      <c r="U895" s="69">
        <v>0.98724999999999996</v>
      </c>
      <c r="V895" s="70">
        <v>-1.2750000000000039E-2</v>
      </c>
      <c r="W895" s="70"/>
      <c r="Y895" s="2">
        <v>40030</v>
      </c>
      <c r="Z895">
        <v>24.9</v>
      </c>
    </row>
    <row r="896" spans="2:26" x14ac:dyDescent="0.25">
      <c r="B896" s="2">
        <v>40031</v>
      </c>
      <c r="C896">
        <v>997.08</v>
      </c>
      <c r="D896" s="2"/>
      <c r="E896" s="2">
        <v>39988</v>
      </c>
      <c r="F896">
        <v>8.6999999999999994E-2</v>
      </c>
      <c r="G896" s="67">
        <v>99.992750000000001</v>
      </c>
      <c r="H896" s="92">
        <v>3.0002175157806121E-5</v>
      </c>
      <c r="I896" s="7"/>
      <c r="J896" s="2">
        <v>39987</v>
      </c>
      <c r="K896">
        <v>0.19800000000000001</v>
      </c>
      <c r="L896" s="67">
        <v>99.950500000000005</v>
      </c>
      <c r="M896" s="92">
        <v>3.0014857354432323E-5</v>
      </c>
      <c r="P896" s="2">
        <v>40031</v>
      </c>
      <c r="Q896">
        <v>871.79</v>
      </c>
      <c r="R896">
        <v>-5.0445410040933503E-4</v>
      </c>
      <c r="T896" s="68">
        <v>38057</v>
      </c>
      <c r="U896" s="69">
        <v>0.99128000000000005</v>
      </c>
      <c r="V896" s="70">
        <v>-8.71999999999995E-3</v>
      </c>
      <c r="W896" s="70"/>
      <c r="Y896" s="2">
        <v>40031</v>
      </c>
      <c r="Z896">
        <v>25.67</v>
      </c>
    </row>
    <row r="897" spans="2:26" x14ac:dyDescent="0.25">
      <c r="B897" s="2">
        <v>40032</v>
      </c>
      <c r="C897">
        <v>1010.48</v>
      </c>
      <c r="D897" s="2"/>
      <c r="E897" s="2">
        <v>39989</v>
      </c>
      <c r="F897">
        <v>5.0999999999999997E-2</v>
      </c>
      <c r="G897" s="67">
        <v>99.995750000000001</v>
      </c>
      <c r="H897" s="92">
        <v>-1.6667375030143816E-5</v>
      </c>
      <c r="I897" s="7"/>
      <c r="J897" s="2">
        <v>39988</v>
      </c>
      <c r="K897">
        <v>0.186</v>
      </c>
      <c r="L897" s="67">
        <v>99.953500000000005</v>
      </c>
      <c r="M897" s="92">
        <v>4.0018608652880872E-5</v>
      </c>
      <c r="P897" s="2">
        <v>40032</v>
      </c>
      <c r="Q897">
        <v>873.1</v>
      </c>
      <c r="R897">
        <v>1.5026554560158001E-3</v>
      </c>
      <c r="T897" s="68">
        <v>38058</v>
      </c>
      <c r="U897" s="69">
        <v>1.00644</v>
      </c>
      <c r="V897" s="70">
        <v>6.4400000000000013E-3</v>
      </c>
      <c r="W897" s="70"/>
      <c r="Y897" s="2">
        <v>40032</v>
      </c>
      <c r="Z897">
        <v>24.76</v>
      </c>
    </row>
    <row r="898" spans="2:26" x14ac:dyDescent="0.25">
      <c r="B898" s="2">
        <v>40035</v>
      </c>
      <c r="C898">
        <v>1007.1</v>
      </c>
      <c r="D898" s="2"/>
      <c r="E898" s="2">
        <v>39990</v>
      </c>
      <c r="F898">
        <v>7.0999999999999994E-2</v>
      </c>
      <c r="G898" s="67">
        <v>99.994083333333336</v>
      </c>
      <c r="H898" s="92">
        <v>-2.5001479254216363E-5</v>
      </c>
      <c r="I898" s="7"/>
      <c r="J898" s="2">
        <v>39989</v>
      </c>
      <c r="K898">
        <v>0.17</v>
      </c>
      <c r="L898" s="67">
        <v>99.957499999999996</v>
      </c>
      <c r="M898" s="92">
        <v>-2.0008503613944129E-5</v>
      </c>
      <c r="P898" s="2">
        <v>40035</v>
      </c>
      <c r="Q898">
        <v>873.44</v>
      </c>
      <c r="R898">
        <v>3.8941701981443089E-4</v>
      </c>
      <c r="T898" s="68">
        <v>38061</v>
      </c>
      <c r="U898" s="69">
        <v>0.99658999999999998</v>
      </c>
      <c r="V898" s="70">
        <v>-3.4100000000000241E-3</v>
      </c>
      <c r="W898" s="70"/>
      <c r="Y898" s="2">
        <v>40035</v>
      </c>
      <c r="Z898">
        <v>24.99</v>
      </c>
    </row>
    <row r="899" spans="2:26" x14ac:dyDescent="0.25">
      <c r="B899" s="2">
        <v>40036</v>
      </c>
      <c r="C899">
        <v>994.35</v>
      </c>
      <c r="D899" s="2"/>
      <c r="E899" s="2">
        <v>39993</v>
      </c>
      <c r="F899">
        <v>0.10100000000000001</v>
      </c>
      <c r="G899" s="67">
        <v>99.991583333333338</v>
      </c>
      <c r="H899" s="92">
        <v>-4.1670173905883345E-6</v>
      </c>
      <c r="I899" s="7"/>
      <c r="J899" s="2">
        <v>39990</v>
      </c>
      <c r="K899">
        <v>0.17799999999999999</v>
      </c>
      <c r="L899" s="67">
        <v>99.955500000000001</v>
      </c>
      <c r="M899" s="92">
        <v>-7.503338985803687E-6</v>
      </c>
      <c r="P899" s="2">
        <v>40036</v>
      </c>
      <c r="Q899">
        <v>872.98</v>
      </c>
      <c r="R899">
        <v>-5.2665323319289747E-4</v>
      </c>
      <c r="T899" s="68">
        <v>38062</v>
      </c>
      <c r="U899" s="69">
        <v>1.0035400000000001</v>
      </c>
      <c r="V899" s="70">
        <v>3.5400000000000986E-3</v>
      </c>
      <c r="W899" s="70"/>
      <c r="Y899" s="2">
        <v>40036</v>
      </c>
      <c r="Z899">
        <v>25.99</v>
      </c>
    </row>
    <row r="900" spans="2:26" x14ac:dyDescent="0.25">
      <c r="B900" s="2">
        <v>40037</v>
      </c>
      <c r="C900">
        <v>1005.81</v>
      </c>
      <c r="D900" s="2"/>
      <c r="E900" s="2">
        <v>39994</v>
      </c>
      <c r="F900">
        <v>0.106</v>
      </c>
      <c r="G900" s="67">
        <v>99.991166666666672</v>
      </c>
      <c r="H900" s="92">
        <v>-1.3334511215212785E-5</v>
      </c>
      <c r="I900" s="7"/>
      <c r="J900" s="2">
        <v>39993</v>
      </c>
      <c r="K900">
        <v>0.18099999999999999</v>
      </c>
      <c r="L900" s="67">
        <v>99.954750000000004</v>
      </c>
      <c r="M900" s="92">
        <v>-1.7507922334902837E-5</v>
      </c>
      <c r="P900" s="2">
        <v>40037</v>
      </c>
      <c r="Q900">
        <v>873.73</v>
      </c>
      <c r="R900">
        <v>8.5912621136796652E-4</v>
      </c>
      <c r="T900" s="68">
        <v>38063</v>
      </c>
      <c r="U900" s="69">
        <v>1.00369</v>
      </c>
      <c r="V900" s="70">
        <v>3.6899999999999711E-3</v>
      </c>
      <c r="W900" s="70"/>
      <c r="Y900" s="2">
        <v>40037</v>
      </c>
      <c r="Z900">
        <v>25.45</v>
      </c>
    </row>
    <row r="901" spans="2:26" x14ac:dyDescent="0.25">
      <c r="B901" s="2">
        <v>40038</v>
      </c>
      <c r="C901">
        <v>1012.73</v>
      </c>
      <c r="D901" s="2"/>
      <c r="E901" s="2">
        <v>39995</v>
      </c>
      <c r="F901">
        <v>0.122</v>
      </c>
      <c r="G901" s="67">
        <v>99.989833333333337</v>
      </c>
      <c r="H901" s="92">
        <v>-1.5001525155100559E-5</v>
      </c>
      <c r="I901" s="7"/>
      <c r="J901" s="2">
        <v>39994</v>
      </c>
      <c r="K901">
        <v>0.188</v>
      </c>
      <c r="L901" s="67">
        <v>99.953000000000003</v>
      </c>
      <c r="M901" s="92">
        <v>5.2524686602772874E-5</v>
      </c>
      <c r="P901" s="2">
        <v>40038</v>
      </c>
      <c r="Q901">
        <v>873.99</v>
      </c>
      <c r="R901">
        <v>2.97574765659947E-4</v>
      </c>
      <c r="T901" s="68">
        <v>38064</v>
      </c>
      <c r="U901" s="69">
        <v>1.0003899999999999</v>
      </c>
      <c r="V901" s="70">
        <v>3.8999999999989043E-4</v>
      </c>
      <c r="W901" s="70"/>
      <c r="Y901" s="2">
        <v>40038</v>
      </c>
      <c r="Z901">
        <v>24.71</v>
      </c>
    </row>
    <row r="902" spans="2:26" x14ac:dyDescent="0.25">
      <c r="B902" s="2">
        <v>40039</v>
      </c>
      <c r="C902">
        <v>1004.09</v>
      </c>
      <c r="D902" s="2"/>
      <c r="E902" s="2">
        <v>39996</v>
      </c>
      <c r="F902">
        <v>0.14000000000000001</v>
      </c>
      <c r="G902" s="67">
        <v>99.98833333333333</v>
      </c>
      <c r="H902" s="92">
        <v>0</v>
      </c>
      <c r="I902" s="7"/>
      <c r="J902" s="2">
        <v>39995</v>
      </c>
      <c r="K902">
        <v>0.16700000000000001</v>
      </c>
      <c r="L902" s="67">
        <v>99.958250000000007</v>
      </c>
      <c r="M902" s="92">
        <v>1.5006265115635742E-5</v>
      </c>
      <c r="P902" s="2">
        <v>40039</v>
      </c>
      <c r="Q902">
        <v>874.13</v>
      </c>
      <c r="R902">
        <v>1.6018489914060297E-4</v>
      </c>
      <c r="T902" s="68">
        <v>38065</v>
      </c>
      <c r="U902" s="69">
        <v>1.00048</v>
      </c>
      <c r="V902" s="70">
        <v>4.8000000000003595E-4</v>
      </c>
      <c r="W902" s="70"/>
      <c r="Y902" s="2">
        <v>40039</v>
      </c>
      <c r="Z902">
        <v>24.27</v>
      </c>
    </row>
    <row r="903" spans="2:26" x14ac:dyDescent="0.25">
      <c r="B903" s="2">
        <v>40042</v>
      </c>
      <c r="C903">
        <v>979.73</v>
      </c>
      <c r="D903" s="2"/>
      <c r="E903" s="2">
        <v>39997</v>
      </c>
      <c r="F903">
        <v>0.14000000000000001</v>
      </c>
      <c r="G903" s="67">
        <v>99.98833333333333</v>
      </c>
      <c r="H903" s="92">
        <v>-1.6668611336756456E-6</v>
      </c>
      <c r="I903" s="7"/>
      <c r="J903" s="2">
        <v>39996</v>
      </c>
      <c r="K903">
        <v>0.161</v>
      </c>
      <c r="L903" s="67">
        <v>99.95975</v>
      </c>
      <c r="M903" s="92">
        <v>7.5030199655490293E-6</v>
      </c>
      <c r="P903" s="2">
        <v>40042</v>
      </c>
      <c r="Q903">
        <v>873.19</v>
      </c>
      <c r="R903">
        <v>-1.0753549243246452E-3</v>
      </c>
      <c r="T903" s="68">
        <v>38068</v>
      </c>
      <c r="U903" s="69">
        <v>0.99253999999999998</v>
      </c>
      <c r="V903" s="70">
        <v>-7.4600000000000222E-3</v>
      </c>
      <c r="W903" s="70"/>
      <c r="Y903" s="2">
        <v>40042</v>
      </c>
      <c r="Z903">
        <v>27.89</v>
      </c>
    </row>
    <row r="904" spans="2:26" x14ac:dyDescent="0.25">
      <c r="B904" s="2">
        <v>40043</v>
      </c>
      <c r="C904">
        <v>989.67</v>
      </c>
      <c r="D904" s="2"/>
      <c r="E904" s="2">
        <v>40000</v>
      </c>
      <c r="F904">
        <v>0.14199999999999999</v>
      </c>
      <c r="G904" s="67">
        <v>99.988166666666672</v>
      </c>
      <c r="H904" s="92">
        <v>-2.5002958684572363E-6</v>
      </c>
      <c r="I904" s="7"/>
      <c r="J904" s="2">
        <v>39997</v>
      </c>
      <c r="K904">
        <v>0.158</v>
      </c>
      <c r="L904" s="67">
        <v>99.960499999999996</v>
      </c>
      <c r="M904" s="92">
        <v>2.5009878903414773E-6</v>
      </c>
      <c r="P904" s="2">
        <v>40043</v>
      </c>
      <c r="Q904">
        <v>874.22</v>
      </c>
      <c r="R904">
        <v>1.1795829086451715E-3</v>
      </c>
      <c r="T904" s="68">
        <v>38069</v>
      </c>
      <c r="U904" s="69">
        <v>1.0007600000000001</v>
      </c>
      <c r="V904" s="70">
        <v>7.6000000000009393E-4</v>
      </c>
      <c r="W904" s="70"/>
      <c r="Y904" s="2">
        <v>40043</v>
      </c>
      <c r="Z904">
        <v>26.18</v>
      </c>
    </row>
    <row r="905" spans="2:26" x14ac:dyDescent="0.25">
      <c r="B905" s="2">
        <v>40044</v>
      </c>
      <c r="C905">
        <v>996.46</v>
      </c>
      <c r="D905" s="2"/>
      <c r="E905" s="2">
        <v>40001</v>
      </c>
      <c r="F905">
        <v>0.14499999999999999</v>
      </c>
      <c r="G905" s="67">
        <v>99.987916666666663</v>
      </c>
      <c r="H905" s="92">
        <v>7.5009063595921077E-6</v>
      </c>
      <c r="I905" s="7"/>
      <c r="J905" s="2">
        <v>40000</v>
      </c>
      <c r="K905">
        <v>0.157</v>
      </c>
      <c r="L905" s="67">
        <v>99.960750000000004</v>
      </c>
      <c r="M905" s="92">
        <v>-7.2528467423449428E-5</v>
      </c>
      <c r="P905" s="2">
        <v>40044</v>
      </c>
      <c r="Q905">
        <v>874.48</v>
      </c>
      <c r="R905">
        <v>2.9740797510924288E-4</v>
      </c>
      <c r="T905" s="68">
        <v>38070</v>
      </c>
      <c r="U905" s="69">
        <v>0.99980000000000002</v>
      </c>
      <c r="V905" s="70">
        <v>-1.9999999999997797E-4</v>
      </c>
      <c r="W905" s="70"/>
      <c r="Y905" s="2">
        <v>40044</v>
      </c>
      <c r="Z905">
        <v>26.26</v>
      </c>
    </row>
    <row r="906" spans="2:26" x14ac:dyDescent="0.25">
      <c r="B906" s="2">
        <v>40045</v>
      </c>
      <c r="C906">
        <v>1007.37</v>
      </c>
      <c r="D906" s="2"/>
      <c r="E906" s="2">
        <v>40002</v>
      </c>
      <c r="F906">
        <v>0.13600000000000001</v>
      </c>
      <c r="G906" s="67">
        <v>99.98866666666666</v>
      </c>
      <c r="H906" s="92">
        <v>-1.1667989038732784E-5</v>
      </c>
      <c r="I906" s="7"/>
      <c r="J906" s="2">
        <v>40001</v>
      </c>
      <c r="K906">
        <v>0.186</v>
      </c>
      <c r="L906" s="67">
        <v>99.953500000000005</v>
      </c>
      <c r="M906" s="92">
        <v>1.2505815204066906E-5</v>
      </c>
      <c r="P906" s="2">
        <v>40045</v>
      </c>
      <c r="Q906">
        <v>874.77</v>
      </c>
      <c r="R906">
        <v>3.3162565181599213E-4</v>
      </c>
      <c r="T906" s="68">
        <v>38071</v>
      </c>
      <c r="U906" s="69">
        <v>1.0079400000000001</v>
      </c>
      <c r="V906" s="70">
        <v>7.9400000000000581E-3</v>
      </c>
      <c r="W906" s="70"/>
      <c r="Y906" s="2">
        <v>40045</v>
      </c>
      <c r="Z906">
        <v>25.09</v>
      </c>
    </row>
    <row r="907" spans="2:26" x14ac:dyDescent="0.25">
      <c r="B907" s="2">
        <v>40046</v>
      </c>
      <c r="C907">
        <v>1026.1300000000001</v>
      </c>
      <c r="D907" s="2"/>
      <c r="E907" s="2">
        <v>40003</v>
      </c>
      <c r="F907">
        <v>0.15</v>
      </c>
      <c r="G907" s="67">
        <v>99.987499999999997</v>
      </c>
      <c r="H907" s="92">
        <v>6.6675001042515447E-6</v>
      </c>
      <c r="I907" s="7"/>
      <c r="J907" s="2">
        <v>40002</v>
      </c>
      <c r="K907">
        <v>0.18099999999999999</v>
      </c>
      <c r="L907" s="67">
        <v>99.954750000000004</v>
      </c>
      <c r="M907" s="92">
        <v>0</v>
      </c>
      <c r="P907" s="2">
        <v>40046</v>
      </c>
      <c r="Q907">
        <v>874.62</v>
      </c>
      <c r="R907">
        <v>-1.7147364450076363E-4</v>
      </c>
      <c r="T907" s="68">
        <v>38072</v>
      </c>
      <c r="U907" s="69">
        <v>1.00044</v>
      </c>
      <c r="V907" s="70">
        <v>4.3999999999999595E-4</v>
      </c>
      <c r="W907" s="70"/>
      <c r="Y907" s="2">
        <v>40046</v>
      </c>
      <c r="Z907">
        <v>25.01</v>
      </c>
    </row>
    <row r="908" spans="2:26" x14ac:dyDescent="0.25">
      <c r="B908" s="2">
        <v>40049</v>
      </c>
      <c r="C908">
        <v>1025.57</v>
      </c>
      <c r="D908" s="2"/>
      <c r="E908" s="2">
        <v>40004</v>
      </c>
      <c r="F908">
        <v>0.14199999999999999</v>
      </c>
      <c r="G908" s="67">
        <v>99.988166666666672</v>
      </c>
      <c r="H908" s="92">
        <v>-2.5002958684572363E-6</v>
      </c>
      <c r="I908" s="7"/>
      <c r="J908" s="2">
        <v>40003</v>
      </c>
      <c r="K908">
        <v>0.18099999999999999</v>
      </c>
      <c r="L908" s="67">
        <v>99.954750000000004</v>
      </c>
      <c r="M908" s="92">
        <v>2.2510185859081489E-5</v>
      </c>
      <c r="P908" s="2">
        <v>40049</v>
      </c>
      <c r="Q908">
        <v>875.86</v>
      </c>
      <c r="R908">
        <v>1.417758569435934E-3</v>
      </c>
      <c r="T908" s="68">
        <v>38075</v>
      </c>
      <c r="U908" s="69">
        <v>1.0038899999999999</v>
      </c>
      <c r="V908" s="70">
        <v>3.8899999999999491E-3</v>
      </c>
      <c r="W908" s="70"/>
      <c r="Y908" s="2">
        <v>40049</v>
      </c>
      <c r="Z908">
        <v>25.14</v>
      </c>
    </row>
    <row r="909" spans="2:26" x14ac:dyDescent="0.25">
      <c r="B909" s="2">
        <v>40050</v>
      </c>
      <c r="C909">
        <v>1028</v>
      </c>
      <c r="D909" s="2"/>
      <c r="E909" s="2">
        <v>40007</v>
      </c>
      <c r="F909">
        <v>0.14499999999999999</v>
      </c>
      <c r="G909" s="67">
        <v>99.987916666666663</v>
      </c>
      <c r="H909" s="92">
        <v>2.5003021200120656E-6</v>
      </c>
      <c r="I909" s="7"/>
      <c r="J909" s="2">
        <v>40004</v>
      </c>
      <c r="K909">
        <v>0.17199999999999999</v>
      </c>
      <c r="L909" s="67">
        <v>99.956999999999994</v>
      </c>
      <c r="M909" s="92">
        <v>-2.2509679161952789E-5</v>
      </c>
      <c r="P909" s="2">
        <v>40050</v>
      </c>
      <c r="Q909">
        <v>877.09</v>
      </c>
      <c r="R909">
        <v>1.4043340259859427E-3</v>
      </c>
      <c r="T909" s="68">
        <v>38076</v>
      </c>
      <c r="U909" s="69">
        <v>1.0019400000000001</v>
      </c>
      <c r="V909" s="70">
        <v>1.9400000000000528E-3</v>
      </c>
      <c r="W909" s="70"/>
      <c r="Y909" s="2">
        <v>40050</v>
      </c>
      <c r="Z909">
        <v>24.92</v>
      </c>
    </row>
    <row r="910" spans="2:26" x14ac:dyDescent="0.25">
      <c r="B910" s="2">
        <v>40051</v>
      </c>
      <c r="C910">
        <v>1028.1199999999999</v>
      </c>
      <c r="D910" s="2"/>
      <c r="E910" s="2">
        <v>40008</v>
      </c>
      <c r="F910">
        <v>0.14199999999999999</v>
      </c>
      <c r="G910" s="67">
        <v>99.988166666666672</v>
      </c>
      <c r="H910" s="92">
        <v>-2.5002958684572363E-6</v>
      </c>
      <c r="I910" s="7"/>
      <c r="J910" s="2">
        <v>40007</v>
      </c>
      <c r="K910">
        <v>0.18099999999999999</v>
      </c>
      <c r="L910" s="67">
        <v>99.954750000000004</v>
      </c>
      <c r="M910" s="92">
        <v>0</v>
      </c>
      <c r="P910" s="2">
        <v>40051</v>
      </c>
      <c r="Q910">
        <v>877.88</v>
      </c>
      <c r="R910">
        <v>9.0070574285427973E-4</v>
      </c>
      <c r="T910" s="68">
        <v>38077</v>
      </c>
      <c r="U910" s="69">
        <v>0.99950000000000006</v>
      </c>
      <c r="V910" s="70">
        <v>-4.9999999999994493E-4</v>
      </c>
      <c r="W910" s="70"/>
      <c r="Y910" s="2">
        <v>40051</v>
      </c>
      <c r="Z910">
        <v>24.95</v>
      </c>
    </row>
    <row r="911" spans="2:26" x14ac:dyDescent="0.25">
      <c r="B911" s="2">
        <v>40052</v>
      </c>
      <c r="C911">
        <v>1030.98</v>
      </c>
      <c r="D911" s="2"/>
      <c r="E911" s="2">
        <v>40009</v>
      </c>
      <c r="F911">
        <v>0.14499999999999999</v>
      </c>
      <c r="G911" s="67">
        <v>99.987916666666663</v>
      </c>
      <c r="H911" s="92">
        <v>0</v>
      </c>
      <c r="I911" s="7"/>
      <c r="J911" s="2">
        <v>40008</v>
      </c>
      <c r="K911">
        <v>0.18099999999999999</v>
      </c>
      <c r="L911" s="67">
        <v>99.954750000000004</v>
      </c>
      <c r="M911" s="92">
        <v>0</v>
      </c>
      <c r="P911" s="2">
        <v>40052</v>
      </c>
      <c r="Q911">
        <v>879.6</v>
      </c>
      <c r="R911">
        <v>1.9592655032578676E-3</v>
      </c>
      <c r="T911" s="68">
        <v>38078</v>
      </c>
      <c r="U911" s="69">
        <v>1.00203</v>
      </c>
      <c r="V911" s="70">
        <v>2.0299999999999763E-3</v>
      </c>
      <c r="W911" s="70"/>
      <c r="Y911" s="2">
        <v>40052</v>
      </c>
      <c r="Z911">
        <v>24.68</v>
      </c>
    </row>
    <row r="912" spans="2:26" x14ac:dyDescent="0.25">
      <c r="B912" s="2">
        <v>40053</v>
      </c>
      <c r="C912">
        <v>1028.93</v>
      </c>
      <c r="D912" s="2"/>
      <c r="E912" s="2">
        <v>40010</v>
      </c>
      <c r="F912">
        <v>0.14499999999999999</v>
      </c>
      <c r="G912" s="67">
        <v>99.987916666666663</v>
      </c>
      <c r="H912" s="92">
        <v>3.3337361597940429E-6</v>
      </c>
      <c r="I912" s="7"/>
      <c r="J912" s="2">
        <v>40009</v>
      </c>
      <c r="K912">
        <v>0.18099999999999999</v>
      </c>
      <c r="L912" s="67">
        <v>99.954750000000004</v>
      </c>
      <c r="M912" s="92">
        <v>2.7512449383371163E-5</v>
      </c>
      <c r="P912" s="2">
        <v>40053</v>
      </c>
      <c r="Q912">
        <v>880.04</v>
      </c>
      <c r="R912">
        <v>5.0022737607990919E-4</v>
      </c>
      <c r="T912" s="68">
        <v>38079</v>
      </c>
      <c r="U912" s="69">
        <v>1.0033300000000001</v>
      </c>
      <c r="V912" s="70">
        <v>3.3300000000000551E-3</v>
      </c>
      <c r="W912" s="70"/>
      <c r="Y912" s="2">
        <v>40053</v>
      </c>
      <c r="Z912">
        <v>24.76</v>
      </c>
    </row>
    <row r="913" spans="2:26" x14ac:dyDescent="0.25">
      <c r="B913" s="2">
        <v>40056</v>
      </c>
      <c r="C913">
        <v>1020.62</v>
      </c>
      <c r="D913" s="2"/>
      <c r="E913" s="2">
        <v>40011</v>
      </c>
      <c r="F913">
        <v>0.14099999999999999</v>
      </c>
      <c r="G913" s="67">
        <v>99.988249999999994</v>
      </c>
      <c r="H913" s="92">
        <v>-9.1677438764925512E-6</v>
      </c>
      <c r="I913" s="7"/>
      <c r="J913" s="2">
        <v>40010</v>
      </c>
      <c r="K913">
        <v>0.17</v>
      </c>
      <c r="L913" s="67">
        <v>99.957499999999996</v>
      </c>
      <c r="M913" s="92">
        <v>7.5031888553400705E-6</v>
      </c>
      <c r="P913" s="2">
        <v>40056</v>
      </c>
      <c r="Q913">
        <v>876.55</v>
      </c>
      <c r="R913">
        <v>-3.9657288305077198E-3</v>
      </c>
      <c r="T913" s="68">
        <v>38082</v>
      </c>
      <c r="U913" s="69">
        <v>1.0041100000000001</v>
      </c>
      <c r="V913" s="70">
        <v>4.1100000000000581E-3</v>
      </c>
      <c r="W913" s="70"/>
      <c r="Y913" s="2">
        <v>40056</v>
      </c>
      <c r="Z913">
        <v>26.01</v>
      </c>
    </row>
    <row r="914" spans="2:26" x14ac:dyDescent="0.25">
      <c r="B914" s="2">
        <v>40057</v>
      </c>
      <c r="C914">
        <v>998.04</v>
      </c>
      <c r="D914" s="2"/>
      <c r="E914" s="2">
        <v>40014</v>
      </c>
      <c r="F914">
        <v>0.152</v>
      </c>
      <c r="G914" s="67">
        <v>99.987333333333339</v>
      </c>
      <c r="H914" s="92">
        <v>3.3337556089030329E-6</v>
      </c>
      <c r="I914" s="7"/>
      <c r="J914" s="2">
        <v>40011</v>
      </c>
      <c r="K914">
        <v>0.16700000000000001</v>
      </c>
      <c r="L914" s="67">
        <v>99.958250000000007</v>
      </c>
      <c r="M914" s="92">
        <v>-2.5010441859762977E-6</v>
      </c>
      <c r="P914" s="2">
        <v>40057</v>
      </c>
      <c r="Q914">
        <v>864.32</v>
      </c>
      <c r="R914">
        <v>-1.395242712908551E-2</v>
      </c>
      <c r="T914" s="68">
        <v>38083</v>
      </c>
      <c r="U914" s="69">
        <v>0.99955000000000005</v>
      </c>
      <c r="V914" s="70">
        <v>-4.4999999999995044E-4</v>
      </c>
      <c r="W914" s="70"/>
      <c r="Y914" s="2">
        <v>40057</v>
      </c>
      <c r="Z914">
        <v>29.15</v>
      </c>
    </row>
    <row r="915" spans="2:26" x14ac:dyDescent="0.25">
      <c r="B915" s="2">
        <v>40058</v>
      </c>
      <c r="C915">
        <v>994.75</v>
      </c>
      <c r="D915" s="2"/>
      <c r="E915" s="2">
        <v>40015</v>
      </c>
      <c r="F915">
        <v>0.14799999999999999</v>
      </c>
      <c r="G915" s="67">
        <v>99.987666666666669</v>
      </c>
      <c r="H915" s="92">
        <v>1.0834669609272041E-5</v>
      </c>
      <c r="I915" s="7"/>
      <c r="J915" s="2">
        <v>40014</v>
      </c>
      <c r="K915">
        <v>0.16800000000000001</v>
      </c>
      <c r="L915" s="67">
        <v>99.957999999999998</v>
      </c>
      <c r="M915" s="92">
        <v>-4.7519958382480354E-5</v>
      </c>
      <c r="P915" s="2">
        <v>40058</v>
      </c>
      <c r="Q915">
        <v>863.75</v>
      </c>
      <c r="R915">
        <v>-6.5947797112186901E-4</v>
      </c>
      <c r="T915" s="68">
        <v>38084</v>
      </c>
      <c r="U915" s="69">
        <v>0.99750000000000005</v>
      </c>
      <c r="V915" s="70">
        <v>-2.4999999999999467E-3</v>
      </c>
      <c r="W915" s="70"/>
      <c r="Y915" s="2">
        <v>40058</v>
      </c>
      <c r="Z915">
        <v>28.9</v>
      </c>
    </row>
    <row r="916" spans="2:26" x14ac:dyDescent="0.25">
      <c r="B916" s="2">
        <v>40059</v>
      </c>
      <c r="C916">
        <v>1003.24</v>
      </c>
      <c r="D916" s="2"/>
      <c r="E916" s="2">
        <v>40016</v>
      </c>
      <c r="F916">
        <v>0.13500000000000001</v>
      </c>
      <c r="G916" s="67">
        <v>99.988749999999996</v>
      </c>
      <c r="H916" s="92">
        <v>-1.0001125126501975E-5</v>
      </c>
      <c r="I916" s="7"/>
      <c r="J916" s="2">
        <v>40015</v>
      </c>
      <c r="K916">
        <v>0.187</v>
      </c>
      <c r="L916" s="67">
        <v>99.953249999999997</v>
      </c>
      <c r="M916" s="92">
        <v>2.5011692967868981E-6</v>
      </c>
      <c r="P916" s="2">
        <v>40059</v>
      </c>
      <c r="Q916">
        <v>869.98</v>
      </c>
      <c r="R916">
        <v>7.2127351664255102E-3</v>
      </c>
      <c r="T916" s="68">
        <v>38085</v>
      </c>
      <c r="U916" s="69">
        <v>0.99977000000000005</v>
      </c>
      <c r="V916" s="70">
        <v>-2.2999999999995246E-4</v>
      </c>
      <c r="W916" s="70"/>
      <c r="Y916" s="2">
        <v>40059</v>
      </c>
      <c r="Z916">
        <v>27.1</v>
      </c>
    </row>
    <row r="917" spans="2:26" x14ac:dyDescent="0.25">
      <c r="B917" s="2">
        <v>40060</v>
      </c>
      <c r="C917">
        <v>1016.4</v>
      </c>
      <c r="D917" s="2"/>
      <c r="E917" s="2">
        <v>40017</v>
      </c>
      <c r="F917">
        <v>0.14699999999999999</v>
      </c>
      <c r="G917" s="67">
        <v>99.987750000000005</v>
      </c>
      <c r="H917" s="92">
        <v>0</v>
      </c>
      <c r="I917" s="7"/>
      <c r="J917" s="2">
        <v>40016</v>
      </c>
      <c r="K917">
        <v>0.186</v>
      </c>
      <c r="L917" s="67">
        <v>99.953500000000005</v>
      </c>
      <c r="M917" s="92">
        <v>0</v>
      </c>
      <c r="P917" s="2">
        <v>40060</v>
      </c>
      <c r="Q917">
        <v>878.8</v>
      </c>
      <c r="R917">
        <v>1.0138164095726321E-2</v>
      </c>
      <c r="T917" s="68">
        <v>38089</v>
      </c>
      <c r="U917" s="69">
        <v>1.0045900000000001</v>
      </c>
      <c r="V917" s="70">
        <v>4.590000000000094E-3</v>
      </c>
      <c r="W917" s="70"/>
      <c r="Y917" s="2">
        <v>40060</v>
      </c>
      <c r="Z917">
        <v>25.26</v>
      </c>
    </row>
    <row r="918" spans="2:26" x14ac:dyDescent="0.25">
      <c r="B918" s="2">
        <v>40064</v>
      </c>
      <c r="C918">
        <v>1025.3900000000001</v>
      </c>
      <c r="D918" s="2"/>
      <c r="E918" s="2">
        <v>40018</v>
      </c>
      <c r="F918">
        <v>0.14699999999999999</v>
      </c>
      <c r="G918" s="67">
        <v>99.987750000000005</v>
      </c>
      <c r="H918" s="92">
        <v>1.2501531437614233E-5</v>
      </c>
      <c r="I918" s="7"/>
      <c r="J918" s="2">
        <v>40017</v>
      </c>
      <c r="K918">
        <v>0.186</v>
      </c>
      <c r="L918" s="67">
        <v>99.953500000000005</v>
      </c>
      <c r="M918" s="92">
        <v>7.5034891224845524E-6</v>
      </c>
      <c r="P918" s="2">
        <v>40064</v>
      </c>
      <c r="Q918">
        <v>884.47</v>
      </c>
      <c r="R918">
        <v>6.4519799726900917E-3</v>
      </c>
      <c r="T918" s="68">
        <v>38090</v>
      </c>
      <c r="U918" s="69">
        <v>0.99285999999999996</v>
      </c>
      <c r="V918" s="70">
        <v>-7.1400000000000352E-3</v>
      </c>
      <c r="W918" s="70"/>
      <c r="Y918" s="2">
        <v>40064</v>
      </c>
      <c r="Z918">
        <v>25.62</v>
      </c>
    </row>
    <row r="919" spans="2:26" x14ac:dyDescent="0.25">
      <c r="B919" s="2">
        <v>40065</v>
      </c>
      <c r="C919">
        <v>1033.3699999999999</v>
      </c>
      <c r="D919" s="2"/>
      <c r="E919" s="2">
        <v>40021</v>
      </c>
      <c r="F919">
        <v>0.13200000000000001</v>
      </c>
      <c r="G919" s="67">
        <v>99.989000000000004</v>
      </c>
      <c r="H919" s="92">
        <v>-4.1671250504693447E-6</v>
      </c>
      <c r="I919" s="7"/>
      <c r="J919" s="2">
        <v>40018</v>
      </c>
      <c r="K919">
        <v>0.183</v>
      </c>
      <c r="L919" s="67">
        <v>99.954250000000002</v>
      </c>
      <c r="M919" s="92">
        <v>-2.0009154187983214E-5</v>
      </c>
      <c r="P919" s="2">
        <v>40065</v>
      </c>
      <c r="Q919">
        <v>887.76</v>
      </c>
      <c r="R919">
        <v>3.7197417662555576E-3</v>
      </c>
      <c r="T919" s="68">
        <v>38091</v>
      </c>
      <c r="U919" s="69">
        <v>1.0000199999999999</v>
      </c>
      <c r="V919" s="70">
        <v>1.9999999999908979E-5</v>
      </c>
      <c r="W919" s="70"/>
      <c r="Y919" s="2">
        <v>40065</v>
      </c>
      <c r="Z919">
        <v>24.32</v>
      </c>
    </row>
    <row r="920" spans="2:26" x14ac:dyDescent="0.25">
      <c r="B920" s="2">
        <v>40066</v>
      </c>
      <c r="C920">
        <v>1044.1400000000001</v>
      </c>
      <c r="D920" s="2"/>
      <c r="E920" s="2">
        <v>40022</v>
      </c>
      <c r="F920">
        <v>0.13700000000000001</v>
      </c>
      <c r="G920" s="67">
        <v>99.988583333333338</v>
      </c>
      <c r="H920" s="92">
        <v>1.416828421230143E-5</v>
      </c>
      <c r="I920" s="7"/>
      <c r="J920" s="2">
        <v>40021</v>
      </c>
      <c r="K920">
        <v>0.191</v>
      </c>
      <c r="L920" s="67">
        <v>99.952250000000006</v>
      </c>
      <c r="M920" s="92">
        <v>7.5035829607550397E-6</v>
      </c>
      <c r="P920" s="2">
        <v>40066</v>
      </c>
      <c r="Q920">
        <v>890.88</v>
      </c>
      <c r="R920">
        <v>3.5144633684780491E-3</v>
      </c>
      <c r="T920" s="68">
        <v>38092</v>
      </c>
      <c r="U920" s="69">
        <v>1.0012000000000001</v>
      </c>
      <c r="V920" s="70">
        <v>1.2000000000000899E-3</v>
      </c>
      <c r="W920" s="70"/>
      <c r="Y920" s="2">
        <v>40066</v>
      </c>
      <c r="Z920">
        <v>23.55</v>
      </c>
    </row>
    <row r="921" spans="2:26" x14ac:dyDescent="0.25">
      <c r="B921" s="2">
        <v>40067</v>
      </c>
      <c r="C921">
        <v>1042.73</v>
      </c>
      <c r="D921" s="2"/>
      <c r="E921" s="2">
        <v>40023</v>
      </c>
      <c r="F921">
        <v>0.12</v>
      </c>
      <c r="G921" s="67">
        <v>99.99</v>
      </c>
      <c r="H921" s="92">
        <v>-1.2501250124974383E-5</v>
      </c>
      <c r="I921" s="7"/>
      <c r="J921" s="2">
        <v>40022</v>
      </c>
      <c r="K921">
        <v>0.188</v>
      </c>
      <c r="L921" s="67">
        <v>99.953000000000003</v>
      </c>
      <c r="M921" s="92">
        <v>1.2505877762469808E-5</v>
      </c>
      <c r="P921" s="2">
        <v>40067</v>
      </c>
      <c r="Q921">
        <v>891.01</v>
      </c>
      <c r="R921">
        <v>1.4592313218386721E-4</v>
      </c>
      <c r="T921" s="68">
        <v>38093</v>
      </c>
      <c r="U921" s="69">
        <v>1.0046900000000001</v>
      </c>
      <c r="V921" s="70">
        <v>4.690000000000083E-3</v>
      </c>
      <c r="W921" s="70"/>
      <c r="Y921" s="2">
        <v>40067</v>
      </c>
      <c r="Z921">
        <v>24.15</v>
      </c>
    </row>
    <row r="922" spans="2:26" x14ac:dyDescent="0.25">
      <c r="B922" s="2">
        <v>40070</v>
      </c>
      <c r="C922">
        <v>1049.3399999999999</v>
      </c>
      <c r="D922" s="2"/>
      <c r="E922" s="2">
        <v>40024</v>
      </c>
      <c r="F922">
        <v>0.13500000000000001</v>
      </c>
      <c r="G922" s="67">
        <v>99.988749999999996</v>
      </c>
      <c r="H922" s="92">
        <v>6.6674167511493465E-6</v>
      </c>
      <c r="I922" s="7"/>
      <c r="J922" s="2">
        <v>40023</v>
      </c>
      <c r="K922">
        <v>0.183</v>
      </c>
      <c r="L922" s="67">
        <v>99.954250000000002</v>
      </c>
      <c r="M922" s="92">
        <v>5.0022885469402922E-6</v>
      </c>
      <c r="P922" s="2">
        <v>40070</v>
      </c>
      <c r="Q922">
        <v>892.67</v>
      </c>
      <c r="R922">
        <v>1.8630542867084099E-3</v>
      </c>
      <c r="T922" s="68">
        <v>38096</v>
      </c>
      <c r="U922" s="69">
        <v>1.0009300000000001</v>
      </c>
      <c r="V922" s="70">
        <v>9.3000000000009742E-4</v>
      </c>
      <c r="W922" s="70"/>
      <c r="Y922" s="2">
        <v>40070</v>
      </c>
      <c r="Z922">
        <v>23.86</v>
      </c>
    </row>
    <row r="923" spans="2:26" x14ac:dyDescent="0.25">
      <c r="B923" s="2">
        <v>40071</v>
      </c>
      <c r="C923">
        <v>1052.6300000000001</v>
      </c>
      <c r="D923" s="2"/>
      <c r="E923" s="2">
        <v>40025</v>
      </c>
      <c r="F923">
        <v>0.127</v>
      </c>
      <c r="G923" s="67">
        <v>99.989416666666671</v>
      </c>
      <c r="H923" s="92">
        <v>-1.0834479982513301E-5</v>
      </c>
      <c r="I923" s="7"/>
      <c r="J923" s="2">
        <v>40024</v>
      </c>
      <c r="K923">
        <v>0.18099999999999999</v>
      </c>
      <c r="L923" s="67">
        <v>99.954750000000004</v>
      </c>
      <c r="M923" s="92">
        <v>0</v>
      </c>
      <c r="P923" s="2">
        <v>40071</v>
      </c>
      <c r="Q923">
        <v>893.53</v>
      </c>
      <c r="R923">
        <v>9.6340192904431632E-4</v>
      </c>
      <c r="T923" s="68">
        <v>38097</v>
      </c>
      <c r="U923" s="69">
        <v>0.99182999999999999</v>
      </c>
      <c r="V923" s="70">
        <v>-8.1700000000000106E-3</v>
      </c>
      <c r="W923" s="70"/>
      <c r="Y923" s="2">
        <v>40071</v>
      </c>
      <c r="Z923">
        <v>23.42</v>
      </c>
    </row>
    <row r="924" spans="2:26" x14ac:dyDescent="0.25">
      <c r="B924" s="2">
        <v>40072</v>
      </c>
      <c r="C924">
        <v>1068.76</v>
      </c>
      <c r="D924" s="2"/>
      <c r="E924" s="2">
        <v>40028</v>
      </c>
      <c r="F924">
        <v>0.14000000000000001</v>
      </c>
      <c r="G924" s="67">
        <v>99.98833333333333</v>
      </c>
      <c r="H924" s="92">
        <v>0</v>
      </c>
      <c r="I924" s="7"/>
      <c r="J924" s="2">
        <v>40025</v>
      </c>
      <c r="K924">
        <v>0.18099999999999999</v>
      </c>
      <c r="L924" s="67">
        <v>99.954750000000004</v>
      </c>
      <c r="M924" s="92">
        <v>1.5006790572646977E-5</v>
      </c>
      <c r="P924" s="2">
        <v>40072</v>
      </c>
      <c r="Q924">
        <v>893.86</v>
      </c>
      <c r="R924">
        <v>3.693216791826881E-4</v>
      </c>
      <c r="T924" s="68">
        <v>38098</v>
      </c>
      <c r="U924" s="69">
        <v>1.0029600000000001</v>
      </c>
      <c r="V924" s="70">
        <v>2.9600000000000737E-3</v>
      </c>
      <c r="W924" s="70"/>
      <c r="Y924" s="2">
        <v>40072</v>
      </c>
      <c r="Z924">
        <v>23.69</v>
      </c>
    </row>
    <row r="925" spans="2:26" x14ac:dyDescent="0.25">
      <c r="B925" s="2">
        <v>40073</v>
      </c>
      <c r="C925">
        <v>1065.49</v>
      </c>
      <c r="D925" s="2"/>
      <c r="E925" s="2">
        <v>40029</v>
      </c>
      <c r="F925">
        <v>0.14000000000000001</v>
      </c>
      <c r="G925" s="67">
        <v>99.98833333333333</v>
      </c>
      <c r="H925" s="92">
        <v>-4.1671528344666697E-6</v>
      </c>
      <c r="I925" s="7"/>
      <c r="J925" s="2">
        <v>40028</v>
      </c>
      <c r="K925">
        <v>0.17499999999999999</v>
      </c>
      <c r="L925" s="67">
        <v>99.956249999999997</v>
      </c>
      <c r="M925" s="92">
        <v>-2.000875382979217E-5</v>
      </c>
      <c r="P925" s="2">
        <v>40073</v>
      </c>
      <c r="Q925">
        <v>894.13</v>
      </c>
      <c r="R925">
        <v>3.0206072539318285E-4</v>
      </c>
      <c r="T925" s="68">
        <v>38099</v>
      </c>
      <c r="U925" s="69">
        <v>1.0054099999999999</v>
      </c>
      <c r="V925" s="70">
        <v>5.4099999999999149E-3</v>
      </c>
      <c r="W925" s="70"/>
      <c r="Y925" s="2">
        <v>40073</v>
      </c>
      <c r="Z925">
        <v>23.65</v>
      </c>
    </row>
    <row r="926" spans="2:26" x14ac:dyDescent="0.25">
      <c r="B926" s="2">
        <v>40074</v>
      </c>
      <c r="C926">
        <v>1068.3</v>
      </c>
      <c r="D926" s="2"/>
      <c r="E926" s="2">
        <v>40030</v>
      </c>
      <c r="F926">
        <v>0.14499999999999999</v>
      </c>
      <c r="G926" s="67">
        <v>99.987916666666663</v>
      </c>
      <c r="H926" s="92">
        <v>1.6668680800080438E-6</v>
      </c>
      <c r="I926" s="7"/>
      <c r="J926" s="2">
        <v>40029</v>
      </c>
      <c r="K926">
        <v>0.183</v>
      </c>
      <c r="L926" s="67">
        <v>99.954250000000002</v>
      </c>
      <c r="M926" s="92">
        <v>5.0022885469402922E-6</v>
      </c>
      <c r="P926" s="2">
        <v>40074</v>
      </c>
      <c r="Q926">
        <v>894.97</v>
      </c>
      <c r="R926">
        <v>9.3946070481920607E-4</v>
      </c>
      <c r="T926" s="68">
        <v>38100</v>
      </c>
      <c r="U926" s="69">
        <v>1.00108</v>
      </c>
      <c r="V926" s="70">
        <v>1.0799999999999699E-3</v>
      </c>
      <c r="W926" s="70"/>
      <c r="Y926" s="2">
        <v>40074</v>
      </c>
      <c r="Z926">
        <v>23.92</v>
      </c>
    </row>
    <row r="927" spans="2:26" x14ac:dyDescent="0.25">
      <c r="B927" s="2">
        <v>40077</v>
      </c>
      <c r="C927">
        <v>1064.6600000000001</v>
      </c>
      <c r="D927" s="2"/>
      <c r="E927" s="2">
        <v>40031</v>
      </c>
      <c r="F927">
        <v>0.14299999999999999</v>
      </c>
      <c r="G927" s="67">
        <v>99.988083333333336</v>
      </c>
      <c r="H927" s="92">
        <v>2.5002979520127866E-6</v>
      </c>
      <c r="I927" s="7"/>
      <c r="J927" s="2">
        <v>40030</v>
      </c>
      <c r="K927">
        <v>0.18099999999999999</v>
      </c>
      <c r="L927" s="67">
        <v>99.954750000000004</v>
      </c>
      <c r="M927" s="92">
        <v>2.7512449383371163E-5</v>
      </c>
      <c r="P927" s="2">
        <v>40077</v>
      </c>
      <c r="Q927">
        <v>895.41</v>
      </c>
      <c r="R927">
        <v>4.9163659117068548E-4</v>
      </c>
      <c r="T927" s="68">
        <v>38103</v>
      </c>
      <c r="U927" s="69">
        <v>0.99882000000000004</v>
      </c>
      <c r="V927" s="70">
        <v>-1.1799999999999589E-3</v>
      </c>
      <c r="W927" s="70"/>
      <c r="Y927" s="2">
        <v>40077</v>
      </c>
      <c r="Z927">
        <v>24.06</v>
      </c>
    </row>
    <row r="928" spans="2:26" x14ac:dyDescent="0.25">
      <c r="B928" s="2">
        <v>40078</v>
      </c>
      <c r="C928">
        <v>1071.6600000000001</v>
      </c>
      <c r="D928" s="2"/>
      <c r="E928" s="2">
        <v>40032</v>
      </c>
      <c r="F928">
        <v>0.14000000000000001</v>
      </c>
      <c r="G928" s="67">
        <v>99.98833333333333</v>
      </c>
      <c r="H928" s="92">
        <v>-8.3343056689333395E-7</v>
      </c>
      <c r="I928" s="7"/>
      <c r="J928" s="2">
        <v>40031</v>
      </c>
      <c r="K928">
        <v>0.17</v>
      </c>
      <c r="L928" s="67">
        <v>99.957499999999996</v>
      </c>
      <c r="M928" s="92">
        <v>-1.250531475871508E-5</v>
      </c>
      <c r="P928" s="2">
        <v>40078</v>
      </c>
      <c r="Q928">
        <v>898.77</v>
      </c>
      <c r="R928">
        <v>3.7524709351024477E-3</v>
      </c>
      <c r="T928" s="68">
        <v>38104</v>
      </c>
      <c r="U928" s="69">
        <v>1.0006900000000001</v>
      </c>
      <c r="V928" s="70">
        <v>6.9000000000007944E-4</v>
      </c>
      <c r="W928" s="70"/>
      <c r="Y928" s="2">
        <v>40078</v>
      </c>
      <c r="Z928">
        <v>23.08</v>
      </c>
    </row>
    <row r="929" spans="2:26" x14ac:dyDescent="0.25">
      <c r="B929" s="2">
        <v>40079</v>
      </c>
      <c r="C929">
        <v>1060.8699999999999</v>
      </c>
      <c r="D929" s="2"/>
      <c r="E929" s="2">
        <v>40035</v>
      </c>
      <c r="F929">
        <v>0.14099999999999999</v>
      </c>
      <c r="G929" s="67">
        <v>99.988249999999994</v>
      </c>
      <c r="H929" s="92">
        <v>8.3343126155988045E-7</v>
      </c>
      <c r="I929" s="7"/>
      <c r="J929" s="2">
        <v>40032</v>
      </c>
      <c r="K929">
        <v>0.17499999999999999</v>
      </c>
      <c r="L929" s="67">
        <v>99.956249999999997</v>
      </c>
      <c r="M929" s="92">
        <v>3.2514224973523298E-5</v>
      </c>
      <c r="P929" s="2">
        <v>40079</v>
      </c>
      <c r="Q929">
        <v>895.25</v>
      </c>
      <c r="R929">
        <v>-3.9164636113799833E-3</v>
      </c>
      <c r="T929" s="68">
        <v>38105</v>
      </c>
      <c r="U929" s="69">
        <v>0.99504999999999999</v>
      </c>
      <c r="V929" s="70">
        <v>-4.9500000000000099E-3</v>
      </c>
      <c r="W929" s="70"/>
      <c r="Y929" s="2">
        <v>40079</v>
      </c>
      <c r="Z929">
        <v>23.49</v>
      </c>
    </row>
    <row r="930" spans="2:26" x14ac:dyDescent="0.25">
      <c r="B930" s="2">
        <v>40080</v>
      </c>
      <c r="C930">
        <v>1050.78</v>
      </c>
      <c r="D930" s="2"/>
      <c r="E930" s="2">
        <v>40036</v>
      </c>
      <c r="F930">
        <v>0.14000000000000001</v>
      </c>
      <c r="G930" s="67">
        <v>99.98833333333333</v>
      </c>
      <c r="H930" s="92">
        <v>2.0835764172444371E-5</v>
      </c>
      <c r="I930" s="7"/>
      <c r="J930" s="2">
        <v>40035</v>
      </c>
      <c r="K930">
        <v>0.16200000000000001</v>
      </c>
      <c r="L930" s="67">
        <v>99.959500000000006</v>
      </c>
      <c r="M930" s="92">
        <v>-4.7519245294336265E-5</v>
      </c>
      <c r="P930" s="2">
        <v>40080</v>
      </c>
      <c r="Q930">
        <v>889.84</v>
      </c>
      <c r="R930">
        <v>-6.0430047472772586E-3</v>
      </c>
      <c r="T930" s="68">
        <v>38106</v>
      </c>
      <c r="U930" s="69">
        <v>0.99685000000000001</v>
      </c>
      <c r="V930" s="70">
        <v>-3.1499999999999861E-3</v>
      </c>
      <c r="W930" s="70"/>
      <c r="Y930" s="2">
        <v>40080</v>
      </c>
      <c r="Z930">
        <v>24.95</v>
      </c>
    </row>
    <row r="931" spans="2:26" x14ac:dyDescent="0.25">
      <c r="B931" s="2">
        <v>40081</v>
      </c>
      <c r="C931">
        <v>1044.3800000000001</v>
      </c>
      <c r="D931" s="2"/>
      <c r="E931" s="2">
        <v>40037</v>
      </c>
      <c r="F931">
        <v>0.115</v>
      </c>
      <c r="G931" s="67">
        <v>99.990416666666661</v>
      </c>
      <c r="H931" s="92">
        <v>2.8336048871535624E-5</v>
      </c>
      <c r="I931" s="7"/>
      <c r="J931" s="2">
        <v>40036</v>
      </c>
      <c r="K931">
        <v>0.18099999999999999</v>
      </c>
      <c r="L931" s="67">
        <v>99.954750000000004</v>
      </c>
      <c r="M931" s="92">
        <v>1.5006790572646977E-5</v>
      </c>
      <c r="P931" s="2">
        <v>40081</v>
      </c>
      <c r="Q931">
        <v>887.35</v>
      </c>
      <c r="R931">
        <v>-2.798255866223176E-3</v>
      </c>
      <c r="T931" s="68">
        <v>38107</v>
      </c>
      <c r="U931" s="69">
        <v>0.99712000000000001</v>
      </c>
      <c r="V931" s="70">
        <v>-2.8799999999999937E-3</v>
      </c>
      <c r="W931" s="70"/>
      <c r="Y931" s="2">
        <v>40081</v>
      </c>
      <c r="Z931">
        <v>25.61</v>
      </c>
    </row>
    <row r="932" spans="2:26" x14ac:dyDescent="0.25">
      <c r="B932" s="2">
        <v>40084</v>
      </c>
      <c r="C932">
        <v>1062.98</v>
      </c>
      <c r="D932" s="2"/>
      <c r="E932" s="2">
        <v>40038</v>
      </c>
      <c r="F932">
        <v>8.1000000000000003E-2</v>
      </c>
      <c r="G932" s="67">
        <v>99.993250000000003</v>
      </c>
      <c r="H932" s="92">
        <v>-1.2500843806995121E-5</v>
      </c>
      <c r="I932" s="7"/>
      <c r="J932" s="2">
        <v>40037</v>
      </c>
      <c r="K932">
        <v>0.17499999999999999</v>
      </c>
      <c r="L932" s="67">
        <v>99.956249999999997</v>
      </c>
      <c r="M932" s="92">
        <v>7.5032826860610413E-6</v>
      </c>
      <c r="P932" s="2">
        <v>40084</v>
      </c>
      <c r="Q932">
        <v>897.33</v>
      </c>
      <c r="R932">
        <v>1.1246971319096133E-2</v>
      </c>
      <c r="T932" s="68">
        <v>38110</v>
      </c>
      <c r="U932" s="69">
        <v>1.00586</v>
      </c>
      <c r="V932" s="70">
        <v>5.8599999999999763E-3</v>
      </c>
      <c r="W932" s="70"/>
      <c r="Y932" s="2">
        <v>40084</v>
      </c>
      <c r="Z932">
        <v>24.88</v>
      </c>
    </row>
    <row r="933" spans="2:26" x14ac:dyDescent="0.25">
      <c r="B933" s="2">
        <v>40085</v>
      </c>
      <c r="C933">
        <v>1060.6099999999999</v>
      </c>
      <c r="D933" s="2"/>
      <c r="E933" s="2">
        <v>40039</v>
      </c>
      <c r="F933">
        <v>9.6000000000000002E-2</v>
      </c>
      <c r="G933" s="67">
        <v>99.992000000000004</v>
      </c>
      <c r="H933" s="92">
        <v>-4.1670000267002294E-6</v>
      </c>
      <c r="I933" s="7"/>
      <c r="J933" s="2">
        <v>40038</v>
      </c>
      <c r="K933">
        <v>0.17199999999999999</v>
      </c>
      <c r="L933" s="67">
        <v>99.956999999999994</v>
      </c>
      <c r="M933" s="92">
        <v>2.5010754625132137E-6</v>
      </c>
      <c r="P933" s="2">
        <v>40085</v>
      </c>
      <c r="Q933">
        <v>896.65</v>
      </c>
      <c r="R933">
        <v>-7.5780370655176288E-4</v>
      </c>
      <c r="T933" s="68">
        <v>38111</v>
      </c>
      <c r="U933" s="69">
        <v>1.0013399999999999</v>
      </c>
      <c r="V933" s="70">
        <v>1.3399999999998968E-3</v>
      </c>
      <c r="W933" s="70"/>
      <c r="Y933" s="2">
        <v>40085</v>
      </c>
      <c r="Z933">
        <v>25.19</v>
      </c>
    </row>
    <row r="934" spans="2:26" x14ac:dyDescent="0.25">
      <c r="B934" s="2">
        <v>40086</v>
      </c>
      <c r="C934">
        <v>1057.08</v>
      </c>
      <c r="D934" s="2"/>
      <c r="E934" s="2">
        <v>40042</v>
      </c>
      <c r="F934">
        <v>0.10100000000000001</v>
      </c>
      <c r="G934" s="67">
        <v>99.991583333333338</v>
      </c>
      <c r="H934" s="92">
        <v>1.6668069562353338E-6</v>
      </c>
      <c r="I934" s="7"/>
      <c r="J934" s="2">
        <v>40039</v>
      </c>
      <c r="K934">
        <v>0.17100000000000001</v>
      </c>
      <c r="L934" s="67">
        <v>99.957250000000002</v>
      </c>
      <c r="M934" s="92">
        <v>-2.501069207183626E-6</v>
      </c>
      <c r="P934" s="2">
        <v>40086</v>
      </c>
      <c r="Q934">
        <v>894.59</v>
      </c>
      <c r="R934">
        <v>-2.2974404728711706E-3</v>
      </c>
      <c r="T934" s="68">
        <v>38112</v>
      </c>
      <c r="U934" s="69">
        <v>1.00145</v>
      </c>
      <c r="V934" s="70">
        <v>1.4499999999999513E-3</v>
      </c>
      <c r="W934" s="70"/>
      <c r="Y934" s="2">
        <v>40086</v>
      </c>
      <c r="Z934">
        <v>25.61</v>
      </c>
    </row>
    <row r="935" spans="2:26" x14ac:dyDescent="0.25">
      <c r="B935" s="2">
        <v>40087</v>
      </c>
      <c r="C935">
        <v>1029.8499999999999</v>
      </c>
      <c r="D935" s="2"/>
      <c r="E935" s="2">
        <v>40043</v>
      </c>
      <c r="F935">
        <v>9.9000000000000005E-2</v>
      </c>
      <c r="G935" s="67">
        <v>99.991749999999996</v>
      </c>
      <c r="H935" s="92">
        <v>1.5834639691236774E-5</v>
      </c>
      <c r="I935" s="7"/>
      <c r="J935" s="2">
        <v>40042</v>
      </c>
      <c r="K935">
        <v>0.17199999999999999</v>
      </c>
      <c r="L935" s="67">
        <v>99.956999999999994</v>
      </c>
      <c r="M935" s="92">
        <v>-2.7511830086868194E-5</v>
      </c>
      <c r="P935" s="2">
        <v>40087</v>
      </c>
      <c r="Q935">
        <v>878.9</v>
      </c>
      <c r="R935">
        <v>-1.7538760773091688E-2</v>
      </c>
      <c r="T935" s="68">
        <v>38113</v>
      </c>
      <c r="U935" s="69">
        <v>0.99648000000000003</v>
      </c>
      <c r="V935" s="70">
        <v>-3.5199999999999676E-3</v>
      </c>
      <c r="W935" s="70"/>
      <c r="Y935" s="2">
        <v>40087</v>
      </c>
      <c r="Z935">
        <v>28.27</v>
      </c>
    </row>
    <row r="936" spans="2:26" x14ac:dyDescent="0.25">
      <c r="B936" s="2">
        <v>40088</v>
      </c>
      <c r="C936">
        <v>1025.21</v>
      </c>
      <c r="D936" s="2"/>
      <c r="E936" s="2">
        <v>40044</v>
      </c>
      <c r="F936">
        <v>0.08</v>
      </c>
      <c r="G936" s="67">
        <v>99.993333333333339</v>
      </c>
      <c r="H936" s="92">
        <v>-2.0001333422281498E-5</v>
      </c>
      <c r="I936" s="7"/>
      <c r="J936" s="2">
        <v>40043</v>
      </c>
      <c r="K936">
        <v>0.183</v>
      </c>
      <c r="L936" s="67">
        <v>99.954250000000002</v>
      </c>
      <c r="M936" s="92">
        <v>5.2524029743539202E-5</v>
      </c>
      <c r="P936" s="2">
        <v>40088</v>
      </c>
      <c r="Q936">
        <v>876.67</v>
      </c>
      <c r="R936">
        <v>-2.5372624871998761E-3</v>
      </c>
      <c r="T936" s="68">
        <v>38114</v>
      </c>
      <c r="U936" s="69">
        <v>0.99184000000000005</v>
      </c>
      <c r="V936" s="70">
        <v>-8.1599999999999451E-3</v>
      </c>
      <c r="W936" s="70"/>
      <c r="Y936" s="2">
        <v>40088</v>
      </c>
      <c r="Z936">
        <v>28.68</v>
      </c>
    </row>
    <row r="937" spans="2:26" x14ac:dyDescent="0.25">
      <c r="B937" s="2">
        <v>40091</v>
      </c>
      <c r="C937">
        <v>1040.46</v>
      </c>
      <c r="D937" s="2"/>
      <c r="E937" s="2">
        <v>40045</v>
      </c>
      <c r="F937">
        <v>0.104</v>
      </c>
      <c r="G937" s="67">
        <v>99.99133333333333</v>
      </c>
      <c r="H937" s="92">
        <v>0</v>
      </c>
      <c r="I937" s="7"/>
      <c r="J937" s="2">
        <v>40044</v>
      </c>
      <c r="K937">
        <v>0.16200000000000001</v>
      </c>
      <c r="L937" s="67">
        <v>99.959500000000006</v>
      </c>
      <c r="M937" s="92">
        <v>1.2505064551193712E-5</v>
      </c>
      <c r="P937" s="2">
        <v>40091</v>
      </c>
      <c r="Q937">
        <v>888.89</v>
      </c>
      <c r="R937">
        <v>1.3939110497678708E-2</v>
      </c>
      <c r="T937" s="68">
        <v>38117</v>
      </c>
      <c r="U937" s="69">
        <v>0.99512999999999996</v>
      </c>
      <c r="V937" s="70">
        <v>-4.870000000000041E-3</v>
      </c>
      <c r="W937" s="70"/>
      <c r="Y937" s="2">
        <v>40091</v>
      </c>
      <c r="Z937">
        <v>26.84</v>
      </c>
    </row>
    <row r="938" spans="2:26" x14ac:dyDescent="0.25">
      <c r="B938" s="2">
        <v>40092</v>
      </c>
      <c r="C938">
        <v>1054.72</v>
      </c>
      <c r="D938" s="2"/>
      <c r="E938" s="2">
        <v>40046</v>
      </c>
      <c r="F938">
        <v>0.104</v>
      </c>
      <c r="G938" s="67">
        <v>99.99133333333333</v>
      </c>
      <c r="H938" s="92">
        <v>6.6672444944959608E-6</v>
      </c>
      <c r="I938" s="7"/>
      <c r="J938" s="2">
        <v>40045</v>
      </c>
      <c r="K938">
        <v>0.157</v>
      </c>
      <c r="L938" s="67">
        <v>99.960750000000004</v>
      </c>
      <c r="M938" s="92">
        <v>-1.0003926541268804E-5</v>
      </c>
      <c r="P938" s="2">
        <v>40092</v>
      </c>
      <c r="Q938">
        <v>898.14</v>
      </c>
      <c r="R938">
        <v>1.0406236992203777E-2</v>
      </c>
      <c r="T938" s="68">
        <v>38118</v>
      </c>
      <c r="U938" s="69">
        <v>1.0053000000000001</v>
      </c>
      <c r="V938" s="70">
        <v>5.3000000000000824E-3</v>
      </c>
      <c r="W938" s="70"/>
      <c r="Y938" s="2">
        <v>40092</v>
      </c>
      <c r="Z938">
        <v>25.7</v>
      </c>
    </row>
    <row r="939" spans="2:26" x14ac:dyDescent="0.25">
      <c r="B939" s="2">
        <v>40093</v>
      </c>
      <c r="C939">
        <v>1057.58</v>
      </c>
      <c r="D939" s="2"/>
      <c r="E939" s="2">
        <v>40049</v>
      </c>
      <c r="F939">
        <v>9.6000000000000002E-2</v>
      </c>
      <c r="G939" s="67">
        <v>99.992000000000004</v>
      </c>
      <c r="H939" s="92">
        <v>4.1670000265892071E-6</v>
      </c>
      <c r="I939" s="7"/>
      <c r="J939" s="2">
        <v>40046</v>
      </c>
      <c r="K939">
        <v>0.161</v>
      </c>
      <c r="L939" s="67">
        <v>99.95975</v>
      </c>
      <c r="M939" s="92">
        <v>1.0004026620658024E-5</v>
      </c>
      <c r="P939" s="2">
        <v>40093</v>
      </c>
      <c r="Q939">
        <v>900.64</v>
      </c>
      <c r="R939">
        <v>2.7835304072860723E-3</v>
      </c>
      <c r="T939" s="68">
        <v>38119</v>
      </c>
      <c r="U939" s="69">
        <v>1.0014000000000001</v>
      </c>
      <c r="V939" s="70">
        <v>1.4000000000000679E-3</v>
      </c>
      <c r="W939" s="70"/>
      <c r="Y939" s="2">
        <v>40093</v>
      </c>
      <c r="Z939">
        <v>24.68</v>
      </c>
    </row>
    <row r="940" spans="2:26" x14ac:dyDescent="0.25">
      <c r="B940" s="2">
        <v>40094</v>
      </c>
      <c r="C940">
        <v>1065.48</v>
      </c>
      <c r="D940" s="2"/>
      <c r="E940" s="2">
        <v>40050</v>
      </c>
      <c r="F940">
        <v>9.0999999999999998E-2</v>
      </c>
      <c r="G940" s="67">
        <v>99.992416666666671</v>
      </c>
      <c r="H940" s="92">
        <v>1.3334344521220842E-5</v>
      </c>
      <c r="I940" s="7"/>
      <c r="J940" s="2">
        <v>40049</v>
      </c>
      <c r="K940">
        <v>0.157</v>
      </c>
      <c r="L940" s="67">
        <v>99.960750000000004</v>
      </c>
      <c r="M940" s="92">
        <v>-7.5029449060348696E-6</v>
      </c>
      <c r="P940" s="2">
        <v>40094</v>
      </c>
      <c r="Q940">
        <v>905.16</v>
      </c>
      <c r="R940">
        <v>5.0186534020251194E-3</v>
      </c>
      <c r="T940" s="68">
        <v>38120</v>
      </c>
      <c r="U940" s="69">
        <v>0.99994000000000005</v>
      </c>
      <c r="V940" s="70">
        <v>-5.9999999999948983E-5</v>
      </c>
      <c r="W940" s="70"/>
      <c r="Y940" s="2">
        <v>40094</v>
      </c>
      <c r="Z940">
        <v>24.18</v>
      </c>
    </row>
    <row r="941" spans="2:26" x14ac:dyDescent="0.25">
      <c r="B941" s="2">
        <v>40095</v>
      </c>
      <c r="C941">
        <v>1071.49</v>
      </c>
      <c r="D941" s="2"/>
      <c r="E941" s="2">
        <v>40051</v>
      </c>
      <c r="F941">
        <v>7.4999999999999997E-2</v>
      </c>
      <c r="G941" s="67">
        <v>99.993750000000006</v>
      </c>
      <c r="H941" s="92">
        <v>-3.5002187636745674E-5</v>
      </c>
      <c r="I941" s="7"/>
      <c r="J941" s="2">
        <v>40050</v>
      </c>
      <c r="K941">
        <v>0.16</v>
      </c>
      <c r="L941" s="67">
        <v>99.96</v>
      </c>
      <c r="M941" s="92">
        <v>2.5010004001790875E-5</v>
      </c>
      <c r="P941" s="2">
        <v>40095</v>
      </c>
      <c r="Q941">
        <v>909.29</v>
      </c>
      <c r="R941">
        <v>4.5627292412391274E-3</v>
      </c>
      <c r="T941" s="68">
        <v>38121</v>
      </c>
      <c r="U941" s="69">
        <v>1.0006699999999999</v>
      </c>
      <c r="V941" s="70">
        <v>6.6999999999994841E-4</v>
      </c>
      <c r="W941" s="70"/>
      <c r="Y941" s="2">
        <v>40095</v>
      </c>
      <c r="Z941">
        <v>23.12</v>
      </c>
    </row>
    <row r="942" spans="2:26" x14ac:dyDescent="0.25">
      <c r="B942" s="2">
        <v>40098</v>
      </c>
      <c r="C942">
        <v>1076.19</v>
      </c>
      <c r="D942" s="2"/>
      <c r="E942" s="2">
        <v>40052</v>
      </c>
      <c r="F942">
        <v>0.11700000000000001</v>
      </c>
      <c r="G942" s="67">
        <v>99.990250000000003</v>
      </c>
      <c r="H942" s="92">
        <v>8.3341459125030326E-6</v>
      </c>
      <c r="I942" s="7"/>
      <c r="J942" s="2">
        <v>40051</v>
      </c>
      <c r="K942">
        <v>0.15</v>
      </c>
      <c r="L942" s="67">
        <v>99.962500000000006</v>
      </c>
      <c r="M942" s="92">
        <v>1.2504689258507895E-5</v>
      </c>
      <c r="P942" s="2">
        <v>40098</v>
      </c>
      <c r="Q942">
        <v>911.07</v>
      </c>
      <c r="R942">
        <v>1.9575712918871169E-3</v>
      </c>
      <c r="T942" s="68">
        <v>38124</v>
      </c>
      <c r="U942" s="69">
        <v>0.99592999999999998</v>
      </c>
      <c r="V942" s="70">
        <v>-4.070000000000018E-3</v>
      </c>
      <c r="W942" s="70"/>
      <c r="Y942" s="2">
        <v>40098</v>
      </c>
      <c r="Z942">
        <v>23.01</v>
      </c>
    </row>
    <row r="943" spans="2:26" x14ac:dyDescent="0.25">
      <c r="B943" s="2">
        <v>40099</v>
      </c>
      <c r="C943">
        <v>1073.19</v>
      </c>
      <c r="D943" s="2"/>
      <c r="E943" s="2">
        <v>40053</v>
      </c>
      <c r="F943">
        <v>0.107</v>
      </c>
      <c r="G943" s="67">
        <v>99.991083333333336</v>
      </c>
      <c r="H943" s="92">
        <v>2.5002229364634587E-6</v>
      </c>
      <c r="I943" s="7"/>
      <c r="J943" s="2">
        <v>40052</v>
      </c>
      <c r="K943">
        <v>0.14499999999999999</v>
      </c>
      <c r="L943" s="67">
        <v>99.963750000000005</v>
      </c>
      <c r="M943" s="92">
        <v>7.5027197359300857E-6</v>
      </c>
      <c r="P943" s="2">
        <v>40099</v>
      </c>
      <c r="Q943">
        <v>911.37</v>
      </c>
      <c r="R943">
        <v>3.292831505812277E-4</v>
      </c>
      <c r="T943" s="68">
        <v>38125</v>
      </c>
      <c r="U943" s="69">
        <v>1.0031099999999999</v>
      </c>
      <c r="V943" s="70">
        <v>3.1099999999999461E-3</v>
      </c>
      <c r="W943" s="70"/>
      <c r="Y943" s="2">
        <v>40099</v>
      </c>
      <c r="Z943">
        <v>22.99</v>
      </c>
    </row>
    <row r="944" spans="2:26" x14ac:dyDescent="0.25">
      <c r="B944" s="2">
        <v>40100</v>
      </c>
      <c r="C944">
        <v>1092.02</v>
      </c>
      <c r="D944" s="2"/>
      <c r="E944" s="2">
        <v>40056</v>
      </c>
      <c r="F944">
        <v>0.104</v>
      </c>
      <c r="G944" s="67">
        <v>99.99133333333333</v>
      </c>
      <c r="H944" s="92">
        <v>-1.666811123568479E-6</v>
      </c>
      <c r="I944" s="7"/>
      <c r="J944" s="2">
        <v>40053</v>
      </c>
      <c r="K944">
        <v>0.14199999999999999</v>
      </c>
      <c r="L944" s="67">
        <v>99.964500000000001</v>
      </c>
      <c r="M944" s="92">
        <v>2.5008878151711045E-5</v>
      </c>
      <c r="P944" s="2">
        <v>40100</v>
      </c>
      <c r="Q944">
        <v>915.03</v>
      </c>
      <c r="R944">
        <v>4.0159320583297298E-3</v>
      </c>
      <c r="T944" s="68">
        <v>38126</v>
      </c>
      <c r="U944" s="69">
        <v>1.00051</v>
      </c>
      <c r="V944" s="70">
        <v>5.1000000000001044E-4</v>
      </c>
      <c r="W944" s="70"/>
      <c r="Y944" s="2">
        <v>40100</v>
      </c>
      <c r="Z944">
        <v>22.86</v>
      </c>
    </row>
    <row r="945" spans="2:26" x14ac:dyDescent="0.25">
      <c r="B945" s="2">
        <v>40101</v>
      </c>
      <c r="C945">
        <v>1096.56</v>
      </c>
      <c r="D945" s="2"/>
      <c r="E945" s="2">
        <v>40057</v>
      </c>
      <c r="F945">
        <v>0.106</v>
      </c>
      <c r="G945" s="67">
        <v>99.991166666666672</v>
      </c>
      <c r="H945" s="92">
        <v>0</v>
      </c>
      <c r="I945" s="7"/>
      <c r="J945" s="2">
        <v>40056</v>
      </c>
      <c r="K945">
        <v>0.13200000000000001</v>
      </c>
      <c r="L945" s="67">
        <v>99.966999999999999</v>
      </c>
      <c r="M945" s="92">
        <v>-5.0016505447336712E-6</v>
      </c>
      <c r="P945" s="2">
        <v>40101</v>
      </c>
      <c r="Q945">
        <v>915.88</v>
      </c>
      <c r="R945">
        <v>9.2893129187032741E-4</v>
      </c>
      <c r="T945" s="68">
        <v>38127</v>
      </c>
      <c r="U945" s="69">
        <v>1.00118</v>
      </c>
      <c r="V945" s="70">
        <v>1.1799999999999589E-3</v>
      </c>
      <c r="W945" s="70"/>
      <c r="Y945" s="2">
        <v>40101</v>
      </c>
      <c r="Z945">
        <v>21.72</v>
      </c>
    </row>
    <row r="946" spans="2:26" x14ac:dyDescent="0.25">
      <c r="B946" s="2">
        <v>40102</v>
      </c>
      <c r="C946">
        <v>1087.68</v>
      </c>
      <c r="D946" s="2"/>
      <c r="E946" s="2">
        <v>40058</v>
      </c>
      <c r="F946">
        <v>0.106</v>
      </c>
      <c r="G946" s="67">
        <v>99.991166666666672</v>
      </c>
      <c r="H946" s="92">
        <v>8.3340695093969686E-6</v>
      </c>
      <c r="I946" s="7"/>
      <c r="J946" s="2">
        <v>40057</v>
      </c>
      <c r="K946">
        <v>0.13400000000000001</v>
      </c>
      <c r="L946" s="67">
        <v>99.966499999999996</v>
      </c>
      <c r="M946" s="92">
        <v>0</v>
      </c>
      <c r="P946" s="2">
        <v>40102</v>
      </c>
      <c r="Q946">
        <v>918.25</v>
      </c>
      <c r="R946">
        <v>2.5876752412978821E-3</v>
      </c>
      <c r="T946" s="68">
        <v>38128</v>
      </c>
      <c r="U946" s="69">
        <v>1.0012000000000001</v>
      </c>
      <c r="V946" s="70">
        <v>1.2000000000000899E-3</v>
      </c>
      <c r="W946" s="70"/>
      <c r="Y946" s="2">
        <v>40102</v>
      </c>
      <c r="Z946">
        <v>21.43</v>
      </c>
    </row>
    <row r="947" spans="2:26" x14ac:dyDescent="0.25">
      <c r="B947" s="2">
        <v>40105</v>
      </c>
      <c r="C947">
        <v>1097.9100000000001</v>
      </c>
      <c r="D947" s="2"/>
      <c r="E947" s="2">
        <v>40059</v>
      </c>
      <c r="F947">
        <v>9.6000000000000002E-2</v>
      </c>
      <c r="G947" s="67">
        <v>99.992000000000004</v>
      </c>
      <c r="H947" s="92">
        <v>5.8338000372692989E-6</v>
      </c>
      <c r="I947" s="7"/>
      <c r="J947" s="2">
        <v>40058</v>
      </c>
      <c r="K947">
        <v>0.13400000000000001</v>
      </c>
      <c r="L947" s="67">
        <v>99.966499999999996</v>
      </c>
      <c r="M947" s="92">
        <v>1.7505864464695264E-5</v>
      </c>
      <c r="P947" s="2">
        <v>40105</v>
      </c>
      <c r="Q947">
        <v>922.69</v>
      </c>
      <c r="R947">
        <v>4.8352845085761764E-3</v>
      </c>
      <c r="T947" s="68">
        <v>38131</v>
      </c>
      <c r="U947" s="69">
        <v>1.00193</v>
      </c>
      <c r="V947" s="70">
        <v>1.9299999999999873E-3</v>
      </c>
      <c r="W947" s="70"/>
      <c r="Y947" s="2">
        <v>40105</v>
      </c>
      <c r="Z947">
        <v>21.49</v>
      </c>
    </row>
    <row r="948" spans="2:26" x14ac:dyDescent="0.25">
      <c r="B948" s="2">
        <v>40106</v>
      </c>
      <c r="C948">
        <v>1091.06</v>
      </c>
      <c r="D948" s="2"/>
      <c r="E948" s="2">
        <v>40060</v>
      </c>
      <c r="F948">
        <v>8.8999999999999996E-2</v>
      </c>
      <c r="G948" s="67">
        <v>99.992583333333329</v>
      </c>
      <c r="H948" s="92">
        <v>-5.8337660042706574E-6</v>
      </c>
      <c r="I948" s="7"/>
      <c r="J948" s="2">
        <v>40059</v>
      </c>
      <c r="K948">
        <v>0.127</v>
      </c>
      <c r="L948" s="67">
        <v>99.968249999999998</v>
      </c>
      <c r="M948" s="92">
        <v>-1.0003176008299697E-5</v>
      </c>
      <c r="P948" s="2">
        <v>40106</v>
      </c>
      <c r="Q948">
        <v>921.13</v>
      </c>
      <c r="R948">
        <v>-1.6907086887254508E-3</v>
      </c>
      <c r="T948" s="68">
        <v>38132</v>
      </c>
      <c r="U948" s="69">
        <v>1.00746</v>
      </c>
      <c r="V948" s="70">
        <v>7.4600000000000222E-3</v>
      </c>
      <c r="W948" s="70"/>
      <c r="Y948" s="2">
        <v>40106</v>
      </c>
      <c r="Z948">
        <v>20.9</v>
      </c>
    </row>
    <row r="949" spans="2:26" x14ac:dyDescent="0.25">
      <c r="B949" s="2">
        <v>40107</v>
      </c>
      <c r="C949">
        <v>1081.4000000000001</v>
      </c>
      <c r="D949" s="2"/>
      <c r="E949" s="2">
        <v>40063</v>
      </c>
      <c r="F949">
        <v>9.6000000000000002E-2</v>
      </c>
      <c r="G949" s="67">
        <v>99.992000000000004</v>
      </c>
      <c r="H949" s="92">
        <v>1.6668000106800918E-6</v>
      </c>
      <c r="I949" s="7"/>
      <c r="J949" s="2">
        <v>40060</v>
      </c>
      <c r="K949">
        <v>0.13100000000000001</v>
      </c>
      <c r="L949" s="67">
        <v>99.967250000000007</v>
      </c>
      <c r="M949" s="92">
        <v>-2.5008190183140044E-6</v>
      </c>
      <c r="P949" s="2">
        <v>40107</v>
      </c>
      <c r="Q949">
        <v>917.27</v>
      </c>
      <c r="R949">
        <v>-4.1905051404254046E-3</v>
      </c>
      <c r="T949" s="68">
        <v>38133</v>
      </c>
      <c r="U949" s="69">
        <v>1.00091</v>
      </c>
      <c r="V949" s="70">
        <v>9.0999999999996639E-4</v>
      </c>
      <c r="W949" s="70"/>
      <c r="Y949" s="2">
        <v>40107</v>
      </c>
      <c r="Z949">
        <v>22.22</v>
      </c>
    </row>
    <row r="950" spans="2:26" x14ac:dyDescent="0.25">
      <c r="B950" s="2">
        <v>40108</v>
      </c>
      <c r="C950">
        <v>1092.9100000000001</v>
      </c>
      <c r="D950" s="2"/>
      <c r="E950" s="2">
        <v>40064</v>
      </c>
      <c r="F950">
        <v>9.4E-2</v>
      </c>
      <c r="G950" s="67">
        <v>99.992166666666662</v>
      </c>
      <c r="H950" s="92">
        <v>4.166993081033965E-6</v>
      </c>
      <c r="I950" s="7"/>
      <c r="J950" s="2">
        <v>40063</v>
      </c>
      <c r="K950">
        <v>0.13200000000000001</v>
      </c>
      <c r="L950" s="67">
        <v>99.966999999999999</v>
      </c>
      <c r="M950" s="92">
        <v>1.2504126361667645E-5</v>
      </c>
      <c r="P950" s="2">
        <v>40108</v>
      </c>
      <c r="Q950">
        <v>923.05</v>
      </c>
      <c r="R950">
        <v>6.3013071396644804E-3</v>
      </c>
      <c r="T950" s="68">
        <v>38134</v>
      </c>
      <c r="U950" s="69">
        <v>1.0031099999999999</v>
      </c>
      <c r="V950" s="70">
        <v>3.1099999999999461E-3</v>
      </c>
      <c r="W950" s="70"/>
      <c r="Y950" s="2">
        <v>40108</v>
      </c>
      <c r="Z950">
        <v>20.69</v>
      </c>
    </row>
    <row r="951" spans="2:26" x14ac:dyDescent="0.25">
      <c r="B951" s="2">
        <v>40109</v>
      </c>
      <c r="C951">
        <v>1079.5999999999999</v>
      </c>
      <c r="D951" s="2"/>
      <c r="E951" s="2">
        <v>40065</v>
      </c>
      <c r="F951">
        <v>8.8999999999999996E-2</v>
      </c>
      <c r="G951" s="67">
        <v>99.992583333333329</v>
      </c>
      <c r="H951" s="92">
        <v>1.0000741721638562E-5</v>
      </c>
      <c r="I951" s="7"/>
      <c r="J951" s="2">
        <v>40064</v>
      </c>
      <c r="K951">
        <v>0.127</v>
      </c>
      <c r="L951" s="67">
        <v>99.968249999999998</v>
      </c>
      <c r="M951" s="92">
        <v>-3.2510322027223815E-5</v>
      </c>
      <c r="P951" s="2">
        <v>40109</v>
      </c>
      <c r="Q951">
        <v>917.67</v>
      </c>
      <c r="R951">
        <v>-5.8285033313472123E-3</v>
      </c>
      <c r="T951" s="68">
        <v>38135</v>
      </c>
      <c r="U951" s="69">
        <v>0.99983999999999995</v>
      </c>
      <c r="V951" s="70">
        <v>-1.6000000000004899E-4</v>
      </c>
      <c r="W951" s="70"/>
      <c r="Y951" s="2">
        <v>40109</v>
      </c>
      <c r="Z951">
        <v>22.27</v>
      </c>
    </row>
    <row r="952" spans="2:26" x14ac:dyDescent="0.25">
      <c r="B952" s="2">
        <v>40112</v>
      </c>
      <c r="C952">
        <v>1066.95</v>
      </c>
      <c r="D952" s="2"/>
      <c r="E952" s="2">
        <v>40066</v>
      </c>
      <c r="F952">
        <v>7.6999999999999999E-2</v>
      </c>
      <c r="G952" s="67">
        <v>99.993583333333333</v>
      </c>
      <c r="H952" s="92">
        <v>2.5001604269103694E-6</v>
      </c>
      <c r="I952" s="7"/>
      <c r="J952" s="2">
        <v>40065</v>
      </c>
      <c r="K952">
        <v>0.14000000000000001</v>
      </c>
      <c r="L952" s="67">
        <v>99.965000000000003</v>
      </c>
      <c r="M952" s="92">
        <v>-5.0017506126875944E-6</v>
      </c>
      <c r="P952" s="2">
        <v>40112</v>
      </c>
      <c r="Q952">
        <v>911.59</v>
      </c>
      <c r="R952">
        <v>-6.6254753887562412E-3</v>
      </c>
      <c r="T952" s="68">
        <v>38139</v>
      </c>
      <c r="U952" s="69">
        <v>1.00082</v>
      </c>
      <c r="V952" s="70">
        <v>8.2000000000004292E-4</v>
      </c>
      <c r="W952" s="70"/>
      <c r="Y952" s="2">
        <v>40112</v>
      </c>
      <c r="Z952">
        <v>24.31</v>
      </c>
    </row>
    <row r="953" spans="2:26" x14ac:dyDescent="0.25">
      <c r="B953" s="2">
        <v>40113</v>
      </c>
      <c r="C953">
        <v>1063.4100000000001</v>
      </c>
      <c r="D953" s="2"/>
      <c r="E953" s="2">
        <v>40067</v>
      </c>
      <c r="F953">
        <v>7.3999999999999996E-2</v>
      </c>
      <c r="G953" s="67">
        <v>99.993833333333328</v>
      </c>
      <c r="H953" s="92">
        <v>4.1669236270358567E-6</v>
      </c>
      <c r="I953" s="7"/>
      <c r="J953" s="2">
        <v>40066</v>
      </c>
      <c r="K953">
        <v>0.14199999999999999</v>
      </c>
      <c r="L953" s="67">
        <v>99.964500000000001</v>
      </c>
      <c r="M953" s="92">
        <v>5.001775630342209E-6</v>
      </c>
      <c r="P953" s="2">
        <v>40113</v>
      </c>
      <c r="Q953">
        <v>909.82</v>
      </c>
      <c r="R953">
        <v>-1.9416623701444813E-3</v>
      </c>
      <c r="T953" s="68">
        <v>38140</v>
      </c>
      <c r="U953" s="69">
        <v>1.0013399999999999</v>
      </c>
      <c r="V953" s="70">
        <v>1.3399999999998968E-3</v>
      </c>
      <c r="W953" s="70"/>
      <c r="Y953" s="2">
        <v>40113</v>
      </c>
      <c r="Z953">
        <v>24.83</v>
      </c>
    </row>
    <row r="954" spans="2:26" x14ac:dyDescent="0.25">
      <c r="B954" s="2">
        <v>40114</v>
      </c>
      <c r="C954">
        <v>1042.6300000000001</v>
      </c>
      <c r="D954" s="2"/>
      <c r="E954" s="2">
        <v>40070</v>
      </c>
      <c r="F954">
        <v>6.9000000000000006E-2</v>
      </c>
      <c r="G954" s="67">
        <v>99.994249999999994</v>
      </c>
      <c r="H954" s="92">
        <v>1.2500718791441656E-5</v>
      </c>
      <c r="I954" s="7"/>
      <c r="J954" s="2">
        <v>40067</v>
      </c>
      <c r="K954">
        <v>0.14000000000000001</v>
      </c>
      <c r="L954" s="67">
        <v>99.965000000000003</v>
      </c>
      <c r="M954" s="92">
        <v>1.2504376531774497E-5</v>
      </c>
      <c r="P954" s="2">
        <v>40114</v>
      </c>
      <c r="Q954">
        <v>896.95</v>
      </c>
      <c r="R954">
        <v>-1.4145655184542028E-2</v>
      </c>
      <c r="T954" s="68">
        <v>38141</v>
      </c>
      <c r="U954" s="69">
        <v>0.99726000000000004</v>
      </c>
      <c r="V954" s="70">
        <v>-2.7399999999999647E-3</v>
      </c>
      <c r="W954" s="70"/>
      <c r="Y954" s="2">
        <v>40114</v>
      </c>
      <c r="Z954">
        <v>27.91</v>
      </c>
    </row>
    <row r="955" spans="2:26" x14ac:dyDescent="0.25">
      <c r="B955" s="2">
        <v>40115</v>
      </c>
      <c r="C955">
        <v>1066.1099999999999</v>
      </c>
      <c r="D955" s="2"/>
      <c r="E955" s="2">
        <v>40071</v>
      </c>
      <c r="F955">
        <v>5.3999999999999999E-2</v>
      </c>
      <c r="G955" s="67">
        <v>99.995500000000007</v>
      </c>
      <c r="H955" s="92">
        <v>4.1668541750361499E-6</v>
      </c>
      <c r="I955" s="7"/>
      <c r="J955" s="2">
        <v>40070</v>
      </c>
      <c r="K955">
        <v>0.13500000000000001</v>
      </c>
      <c r="L955" s="67">
        <v>99.966250000000002</v>
      </c>
      <c r="M955" s="92">
        <v>1.2504220174403002E-5</v>
      </c>
      <c r="P955" s="2">
        <v>40115</v>
      </c>
      <c r="Q955">
        <v>912.21</v>
      </c>
      <c r="R955">
        <v>1.7013211438764664E-2</v>
      </c>
      <c r="T955" s="68">
        <v>38142</v>
      </c>
      <c r="U955" s="69">
        <v>1.00231</v>
      </c>
      <c r="V955" s="70">
        <v>2.3100000000000342E-3</v>
      </c>
      <c r="W955" s="70"/>
      <c r="Y955" s="2">
        <v>40115</v>
      </c>
      <c r="Z955">
        <v>24.76</v>
      </c>
    </row>
    <row r="956" spans="2:26" x14ac:dyDescent="0.25">
      <c r="B956" s="2">
        <v>40116</v>
      </c>
      <c r="C956">
        <v>1036.19</v>
      </c>
      <c r="D956" s="2"/>
      <c r="E956" s="2">
        <v>40072</v>
      </c>
      <c r="F956">
        <v>4.9000000000000002E-2</v>
      </c>
      <c r="G956" s="67">
        <v>99.995916666666673</v>
      </c>
      <c r="H956" s="92">
        <v>2.5001020875103919E-5</v>
      </c>
      <c r="I956" s="7"/>
      <c r="J956" s="2">
        <v>40071</v>
      </c>
      <c r="K956">
        <v>0.13</v>
      </c>
      <c r="L956" s="67">
        <v>99.967500000000001</v>
      </c>
      <c r="M956" s="92">
        <v>6.0019506339603623E-5</v>
      </c>
      <c r="P956" s="2">
        <v>40116</v>
      </c>
      <c r="Q956">
        <v>892.92</v>
      </c>
      <c r="R956">
        <v>-2.1146446541914776E-2</v>
      </c>
      <c r="T956" s="68">
        <v>38145</v>
      </c>
      <c r="U956" s="69">
        <v>1.00536</v>
      </c>
      <c r="V956" s="70">
        <v>5.3600000000000314E-3</v>
      </c>
      <c r="W956" s="70"/>
      <c r="Y956" s="2">
        <v>40116</v>
      </c>
      <c r="Z956">
        <v>30.69</v>
      </c>
    </row>
    <row r="957" spans="2:26" x14ac:dyDescent="0.25">
      <c r="B957" s="2">
        <v>40119</v>
      </c>
      <c r="C957">
        <v>1042.8800000000001</v>
      </c>
      <c r="D957" s="2"/>
      <c r="E957" s="2">
        <v>40073</v>
      </c>
      <c r="F957">
        <v>1.9E-2</v>
      </c>
      <c r="G957" s="67">
        <v>99.998416666666671</v>
      </c>
      <c r="H957" s="92">
        <v>-4.1667326399208449E-6</v>
      </c>
      <c r="I957" s="7"/>
      <c r="J957" s="2">
        <v>40072</v>
      </c>
      <c r="K957">
        <v>0.106</v>
      </c>
      <c r="L957" s="67">
        <v>99.973500000000001</v>
      </c>
      <c r="M957" s="92">
        <v>3.5009277458586396E-5</v>
      </c>
      <c r="P957" s="2">
        <v>40119</v>
      </c>
      <c r="Q957">
        <v>898.02</v>
      </c>
      <c r="R957">
        <v>5.7115979035076148E-3</v>
      </c>
      <c r="T957" s="68">
        <v>38146</v>
      </c>
      <c r="U957" s="69">
        <v>1.0013799999999999</v>
      </c>
      <c r="V957" s="70">
        <v>1.3799999999999368E-3</v>
      </c>
      <c r="W957" s="70"/>
      <c r="Y957" s="2">
        <v>40119</v>
      </c>
      <c r="Z957">
        <v>29.78</v>
      </c>
    </row>
    <row r="958" spans="2:26" x14ac:dyDescent="0.25">
      <c r="B958" s="2">
        <v>40120</v>
      </c>
      <c r="C958">
        <v>1045.4100000000001</v>
      </c>
      <c r="D958" s="2"/>
      <c r="E958" s="2">
        <v>40074</v>
      </c>
      <c r="F958">
        <v>2.4E-2</v>
      </c>
      <c r="G958" s="67">
        <v>99.998000000000005</v>
      </c>
      <c r="H958" s="92">
        <v>-1.0833550004418768E-5</v>
      </c>
      <c r="I958" s="7"/>
      <c r="J958" s="2">
        <v>40073</v>
      </c>
      <c r="K958">
        <v>9.1999999999999998E-2</v>
      </c>
      <c r="L958" s="67">
        <v>99.977000000000004</v>
      </c>
      <c r="M958" s="92">
        <v>2.0004601058110083E-5</v>
      </c>
      <c r="P958" s="2">
        <v>40120</v>
      </c>
      <c r="Q958">
        <v>900.98</v>
      </c>
      <c r="R958">
        <v>3.2961403977640469E-3</v>
      </c>
      <c r="T958" s="68">
        <v>38147</v>
      </c>
      <c r="U958" s="69">
        <v>0.99477000000000004</v>
      </c>
      <c r="V958" s="70">
        <v>-5.2299999999999569E-3</v>
      </c>
      <c r="W958" s="70"/>
      <c r="Y958" s="2">
        <v>40120</v>
      </c>
      <c r="Z958">
        <v>28.81</v>
      </c>
    </row>
    <row r="959" spans="2:26" x14ac:dyDescent="0.25">
      <c r="B959" s="2">
        <v>40121</v>
      </c>
      <c r="C959">
        <v>1046.5</v>
      </c>
      <c r="D959" s="2"/>
      <c r="E959" s="2">
        <v>40077</v>
      </c>
      <c r="F959">
        <v>3.6999999999999998E-2</v>
      </c>
      <c r="G959" s="67">
        <v>99.996916666666664</v>
      </c>
      <c r="H959" s="92">
        <v>6.6668722287221982E-6</v>
      </c>
      <c r="I959" s="7"/>
      <c r="J959" s="2">
        <v>40074</v>
      </c>
      <c r="K959">
        <v>8.4000000000000005E-2</v>
      </c>
      <c r="L959" s="67">
        <v>99.978999999999999</v>
      </c>
      <c r="M959" s="92">
        <v>-1.2502625551302771E-5</v>
      </c>
      <c r="P959" s="2">
        <v>40121</v>
      </c>
      <c r="Q959">
        <v>902.37</v>
      </c>
      <c r="R959">
        <v>1.5427645452728012E-3</v>
      </c>
      <c r="T959" s="68">
        <v>38148</v>
      </c>
      <c r="U959" s="69">
        <v>1.00356</v>
      </c>
      <c r="V959" s="70">
        <v>3.5600000000000076E-3</v>
      </c>
      <c r="W959" s="70"/>
      <c r="Y959" s="2">
        <v>40121</v>
      </c>
      <c r="Z959">
        <v>27.72</v>
      </c>
    </row>
    <row r="960" spans="2:26" x14ac:dyDescent="0.25">
      <c r="B960" s="2">
        <v>40122</v>
      </c>
      <c r="C960">
        <v>1066.6300000000001</v>
      </c>
      <c r="D960" s="2"/>
      <c r="E960" s="2">
        <v>40078</v>
      </c>
      <c r="F960">
        <v>2.9000000000000001E-2</v>
      </c>
      <c r="G960" s="67">
        <v>99.997583333333338</v>
      </c>
      <c r="H960" s="92">
        <v>7.5001812542829782E-6</v>
      </c>
      <c r="I960" s="7"/>
      <c r="J960" s="2">
        <v>40077</v>
      </c>
      <c r="K960">
        <v>8.8999999999999996E-2</v>
      </c>
      <c r="L960" s="67">
        <v>99.97775</v>
      </c>
      <c r="M960" s="92">
        <v>-3.2507232859302349E-5</v>
      </c>
      <c r="P960" s="2">
        <v>40122</v>
      </c>
      <c r="Q960">
        <v>916.07</v>
      </c>
      <c r="R960">
        <v>1.5182242317453021E-2</v>
      </c>
      <c r="T960" s="68">
        <v>38152</v>
      </c>
      <c r="U960" s="69">
        <v>0.99477000000000004</v>
      </c>
      <c r="V960" s="70">
        <v>-5.2299999999999569E-3</v>
      </c>
      <c r="W960" s="70"/>
      <c r="Y960" s="2">
        <v>40122</v>
      </c>
      <c r="Z960">
        <v>25.43</v>
      </c>
    </row>
    <row r="961" spans="2:26" x14ac:dyDescent="0.25">
      <c r="B961" s="2">
        <v>40123</v>
      </c>
      <c r="C961">
        <v>1069.3</v>
      </c>
      <c r="D961" s="2"/>
      <c r="E961" s="2">
        <v>40079</v>
      </c>
      <c r="F961">
        <v>0.02</v>
      </c>
      <c r="G961" s="67">
        <v>99.998333333333335</v>
      </c>
      <c r="H961" s="92">
        <v>-4.1667361122543767E-6</v>
      </c>
      <c r="I961" s="7"/>
      <c r="J961" s="2">
        <v>40078</v>
      </c>
      <c r="K961">
        <v>0.10199999999999999</v>
      </c>
      <c r="L961" s="67">
        <v>99.974500000000006</v>
      </c>
      <c r="M961" s="92">
        <v>1.5003825975634655E-5</v>
      </c>
      <c r="P961" s="2">
        <v>40123</v>
      </c>
      <c r="Q961">
        <v>919.33</v>
      </c>
      <c r="R961">
        <v>3.5586800135360974E-3</v>
      </c>
      <c r="T961" s="68">
        <v>38153</v>
      </c>
      <c r="U961" s="69">
        <v>1.00553</v>
      </c>
      <c r="V961" s="70">
        <v>5.5300000000000349E-3</v>
      </c>
      <c r="W961" s="70"/>
      <c r="Y961" s="2">
        <v>40123</v>
      </c>
      <c r="Z961">
        <v>24.19</v>
      </c>
    </row>
    <row r="962" spans="2:26" x14ac:dyDescent="0.25">
      <c r="B962" s="2">
        <v>40126</v>
      </c>
      <c r="C962">
        <v>1093.08</v>
      </c>
      <c r="D962" s="2"/>
      <c r="E962" s="2">
        <v>40080</v>
      </c>
      <c r="F962">
        <v>2.5000000000000001E-2</v>
      </c>
      <c r="G962" s="67">
        <v>99.997916666666669</v>
      </c>
      <c r="H962" s="92">
        <v>1.6667013895688143E-6</v>
      </c>
      <c r="I962" s="7"/>
      <c r="J962" s="2">
        <v>40079</v>
      </c>
      <c r="K962">
        <v>9.6000000000000002E-2</v>
      </c>
      <c r="L962" s="67">
        <v>99.975999999999999</v>
      </c>
      <c r="M962" s="92">
        <v>5.0012002881238971E-6</v>
      </c>
      <c r="P962" s="2">
        <v>40126</v>
      </c>
      <c r="Q962">
        <v>930</v>
      </c>
      <c r="R962">
        <v>1.1606278485418731E-2</v>
      </c>
      <c r="T962" s="68">
        <v>38154</v>
      </c>
      <c r="U962" s="69">
        <v>1.0018800000000001</v>
      </c>
      <c r="V962" s="70">
        <v>1.8800000000001038E-3</v>
      </c>
      <c r="W962" s="70"/>
      <c r="Y962" s="2">
        <v>40126</v>
      </c>
      <c r="Z962">
        <v>23.15</v>
      </c>
    </row>
    <row r="963" spans="2:26" x14ac:dyDescent="0.25">
      <c r="B963" s="2">
        <v>40127</v>
      </c>
      <c r="C963">
        <v>1093.01</v>
      </c>
      <c r="D963" s="2"/>
      <c r="E963" s="2">
        <v>40081</v>
      </c>
      <c r="F963">
        <v>2.3E-2</v>
      </c>
      <c r="G963" s="67">
        <v>99.998083333333327</v>
      </c>
      <c r="H963" s="92">
        <v>1.0833540976307177E-5</v>
      </c>
      <c r="I963" s="7"/>
      <c r="J963" s="2">
        <v>40080</v>
      </c>
      <c r="K963">
        <v>9.4E-2</v>
      </c>
      <c r="L963" s="67">
        <v>99.976500000000001</v>
      </c>
      <c r="M963" s="92">
        <v>-1.7504113466682014E-5</v>
      </c>
      <c r="P963" s="2">
        <v>40127</v>
      </c>
      <c r="Q963">
        <v>931.09</v>
      </c>
      <c r="R963">
        <v>1.172043010752688E-3</v>
      </c>
      <c r="T963" s="68">
        <v>38155</v>
      </c>
      <c r="U963" s="69">
        <v>0.99970000000000003</v>
      </c>
      <c r="V963" s="70">
        <v>-2.9999999999996696E-4</v>
      </c>
      <c r="W963" s="70"/>
      <c r="Y963" s="2">
        <v>40127</v>
      </c>
      <c r="Z963">
        <v>22.84</v>
      </c>
    </row>
    <row r="964" spans="2:26" x14ac:dyDescent="0.25">
      <c r="B964" s="2">
        <v>40128</v>
      </c>
      <c r="C964">
        <v>1098.51</v>
      </c>
      <c r="D964" s="2"/>
      <c r="E964" s="2">
        <v>40084</v>
      </c>
      <c r="F964">
        <v>0.01</v>
      </c>
      <c r="G964" s="67">
        <v>99.999166666666667</v>
      </c>
      <c r="H964" s="92">
        <v>0</v>
      </c>
      <c r="I964" s="7"/>
      <c r="J964" s="2">
        <v>40081</v>
      </c>
      <c r="K964">
        <v>0.10100000000000001</v>
      </c>
      <c r="L964" s="67">
        <v>99.97475</v>
      </c>
      <c r="M964" s="92">
        <v>2.5006314094300208E-5</v>
      </c>
      <c r="P964" s="2">
        <v>40128</v>
      </c>
      <c r="Q964">
        <v>933.35</v>
      </c>
      <c r="R964">
        <v>2.4272626706334233E-3</v>
      </c>
      <c r="T964" s="68">
        <v>38156</v>
      </c>
      <c r="U964" s="69">
        <v>0.99822999999999995</v>
      </c>
      <c r="V964" s="70">
        <v>-1.7700000000000493E-3</v>
      </c>
      <c r="W964" s="70"/>
      <c r="Y964" s="2">
        <v>40128</v>
      </c>
      <c r="Z964">
        <v>23.04</v>
      </c>
    </row>
    <row r="965" spans="2:26" x14ac:dyDescent="0.25">
      <c r="B965" s="2">
        <v>40129</v>
      </c>
      <c r="C965">
        <v>1087.24</v>
      </c>
      <c r="D965" s="2"/>
      <c r="E965" s="2">
        <v>40085</v>
      </c>
      <c r="F965">
        <v>0.01</v>
      </c>
      <c r="G965" s="67">
        <v>99.999166666666667</v>
      </c>
      <c r="H965" s="92">
        <v>-1.9166826390248914E-5</v>
      </c>
      <c r="I965" s="7"/>
      <c r="J965" s="2">
        <v>40084</v>
      </c>
      <c r="K965">
        <v>9.0999999999999998E-2</v>
      </c>
      <c r="L965" s="67">
        <v>99.977249999999998</v>
      </c>
      <c r="M965" s="92">
        <v>-8.7519910779598753E-5</v>
      </c>
      <c r="P965" s="2">
        <v>40129</v>
      </c>
      <c r="Q965">
        <v>930.27</v>
      </c>
      <c r="R965">
        <v>-3.2999410724808831E-3</v>
      </c>
      <c r="T965" s="68">
        <v>38159</v>
      </c>
      <c r="U965" s="69">
        <v>0.99860000000000004</v>
      </c>
      <c r="V965" s="70">
        <v>-1.3999999999999568E-3</v>
      </c>
      <c r="W965" s="70"/>
      <c r="Y965" s="2">
        <v>40129</v>
      </c>
      <c r="Z965">
        <v>24.24</v>
      </c>
    </row>
    <row r="966" spans="2:26" x14ac:dyDescent="0.25">
      <c r="B966" s="2">
        <v>40130</v>
      </c>
      <c r="C966">
        <v>1093.48</v>
      </c>
      <c r="D966" s="2"/>
      <c r="E966" s="2">
        <v>40086</v>
      </c>
      <c r="F966">
        <v>3.3000000000000002E-2</v>
      </c>
      <c r="G966" s="67">
        <v>99.997249999999994</v>
      </c>
      <c r="H966" s="92">
        <v>1.0833631258311271E-5</v>
      </c>
      <c r="I966" s="7"/>
      <c r="J966" s="2">
        <v>40085</v>
      </c>
      <c r="K966">
        <v>0.126</v>
      </c>
      <c r="L966" s="67">
        <v>99.968500000000006</v>
      </c>
      <c r="M966" s="92">
        <v>3.2510240725702744E-5</v>
      </c>
      <c r="P966" s="2">
        <v>40130</v>
      </c>
      <c r="Q966">
        <v>933.66</v>
      </c>
      <c r="R966">
        <v>3.6441033248411081E-3</v>
      </c>
      <c r="T966" s="68">
        <v>38160</v>
      </c>
      <c r="U966" s="69">
        <v>1.0027999999999999</v>
      </c>
      <c r="V966" s="70">
        <v>2.7999999999999137E-3</v>
      </c>
      <c r="W966" s="70"/>
      <c r="Y966" s="2">
        <v>40130</v>
      </c>
      <c r="Z966">
        <v>23.36</v>
      </c>
    </row>
    <row r="967" spans="2:26" x14ac:dyDescent="0.25">
      <c r="B967" s="2">
        <v>40133</v>
      </c>
      <c r="C967">
        <v>1109.3</v>
      </c>
      <c r="D967" s="2"/>
      <c r="E967" s="2">
        <v>40087</v>
      </c>
      <c r="F967">
        <v>0.02</v>
      </c>
      <c r="G967" s="67">
        <v>99.998333333333335</v>
      </c>
      <c r="H967" s="92">
        <v>0</v>
      </c>
      <c r="I967" s="7"/>
      <c r="J967" s="2">
        <v>40086</v>
      </c>
      <c r="K967">
        <v>0.113</v>
      </c>
      <c r="L967" s="67">
        <v>99.97175</v>
      </c>
      <c r="M967" s="92">
        <v>3.5009890293924428E-5</v>
      </c>
      <c r="P967" s="2">
        <v>40133</v>
      </c>
      <c r="Q967">
        <v>937.33</v>
      </c>
      <c r="R967">
        <v>3.9307670886619128E-3</v>
      </c>
      <c r="T967" s="68">
        <v>38161</v>
      </c>
      <c r="U967" s="69">
        <v>1.0038800000000001</v>
      </c>
      <c r="V967" s="70">
        <v>3.8800000000001056E-3</v>
      </c>
      <c r="W967" s="70"/>
      <c r="Y967" s="2">
        <v>40133</v>
      </c>
      <c r="Z967">
        <v>22.89</v>
      </c>
    </row>
    <row r="968" spans="2:26" x14ac:dyDescent="0.25">
      <c r="B968" s="2">
        <v>40134</v>
      </c>
      <c r="C968">
        <v>1110.32</v>
      </c>
      <c r="D968" s="2"/>
      <c r="E968" s="2">
        <v>40088</v>
      </c>
      <c r="F968">
        <v>0.02</v>
      </c>
      <c r="G968" s="67">
        <v>99.998333333333335</v>
      </c>
      <c r="H968" s="92">
        <v>-7.500125002057878E-6</v>
      </c>
      <c r="I968" s="7"/>
      <c r="J968" s="2">
        <v>40087</v>
      </c>
      <c r="K968">
        <v>9.9000000000000005E-2</v>
      </c>
      <c r="L968" s="67">
        <v>99.975250000000003</v>
      </c>
      <c r="M968" s="92">
        <v>1.5003713419003972E-5</v>
      </c>
      <c r="P968" s="2">
        <v>40134</v>
      </c>
      <c r="Q968">
        <v>938.05</v>
      </c>
      <c r="R968">
        <v>7.6813928925778541E-4</v>
      </c>
      <c r="T968" s="68">
        <v>38162</v>
      </c>
      <c r="U968" s="69">
        <v>0.99863999999999997</v>
      </c>
      <c r="V968" s="70">
        <v>-1.3600000000000279E-3</v>
      </c>
      <c r="W968" s="70"/>
      <c r="Y968" s="2">
        <v>40134</v>
      </c>
      <c r="Z968">
        <v>22.41</v>
      </c>
    </row>
    <row r="969" spans="2:26" x14ac:dyDescent="0.25">
      <c r="B969" s="2">
        <v>40135</v>
      </c>
      <c r="C969">
        <v>1109.8</v>
      </c>
      <c r="D969" s="2"/>
      <c r="E969" s="2">
        <v>40091</v>
      </c>
      <c r="F969">
        <v>2.9000000000000001E-2</v>
      </c>
      <c r="G969" s="67">
        <v>99.997583333333338</v>
      </c>
      <c r="H969" s="92">
        <v>-9.166888199851897E-6</v>
      </c>
      <c r="I969" s="7"/>
      <c r="J969" s="2">
        <v>40088</v>
      </c>
      <c r="K969">
        <v>9.2999999999999999E-2</v>
      </c>
      <c r="L969" s="67">
        <v>99.976749999999996</v>
      </c>
      <c r="M969" s="92">
        <v>0</v>
      </c>
      <c r="P969" s="2">
        <v>40135</v>
      </c>
      <c r="Q969">
        <v>938.42</v>
      </c>
      <c r="R969">
        <v>3.9443526464477685E-4</v>
      </c>
      <c r="T969" s="68">
        <v>38163</v>
      </c>
      <c r="U969" s="69">
        <v>0.99770000000000003</v>
      </c>
      <c r="V969" s="70">
        <v>-2.2999999999999687E-3</v>
      </c>
      <c r="W969" s="70"/>
      <c r="Y969" s="2">
        <v>40135</v>
      </c>
      <c r="Z969">
        <v>21.63</v>
      </c>
    </row>
    <row r="970" spans="2:26" x14ac:dyDescent="0.25">
      <c r="B970" s="2">
        <v>40136</v>
      </c>
      <c r="C970">
        <v>1094.9000000000001</v>
      </c>
      <c r="D970" s="2"/>
      <c r="E970" s="2">
        <v>40092</v>
      </c>
      <c r="F970">
        <v>0.04</v>
      </c>
      <c r="G970" s="67">
        <v>99.99666666666667</v>
      </c>
      <c r="H970" s="92">
        <v>1.166705556854275E-5</v>
      </c>
      <c r="I970" s="7"/>
      <c r="J970" s="2">
        <v>40091</v>
      </c>
      <c r="K970">
        <v>9.2999999999999999E-2</v>
      </c>
      <c r="L970" s="67">
        <v>99.976749999999996</v>
      </c>
      <c r="M970" s="92">
        <v>4.7511046318282624E-5</v>
      </c>
      <c r="P970" s="2">
        <v>40136</v>
      </c>
      <c r="Q970">
        <v>938.6</v>
      </c>
      <c r="R970">
        <v>1.9181176871763128E-4</v>
      </c>
      <c r="T970" s="68">
        <v>38166</v>
      </c>
      <c r="U970" s="69">
        <v>0.99956999999999996</v>
      </c>
      <c r="V970" s="70">
        <v>-4.3000000000004146E-4</v>
      </c>
      <c r="W970" s="70"/>
      <c r="Y970" s="2">
        <v>40136</v>
      </c>
      <c r="Z970">
        <v>22.63</v>
      </c>
    </row>
    <row r="971" spans="2:26" x14ac:dyDescent="0.25">
      <c r="B971" s="2">
        <v>40137</v>
      </c>
      <c r="C971">
        <v>1091.3800000000001</v>
      </c>
      <c r="D971" s="2"/>
      <c r="E971" s="2">
        <v>40093</v>
      </c>
      <c r="F971">
        <v>2.5999999999999999E-2</v>
      </c>
      <c r="G971" s="67">
        <v>99.997833333333332</v>
      </c>
      <c r="H971" s="92">
        <v>-4.1667569463665899E-6</v>
      </c>
      <c r="I971" s="7"/>
      <c r="J971" s="2">
        <v>40092</v>
      </c>
      <c r="K971">
        <v>7.3999999999999996E-2</v>
      </c>
      <c r="L971" s="67">
        <v>99.981499999999997</v>
      </c>
      <c r="M971" s="92">
        <v>2.7505088441515113E-5</v>
      </c>
      <c r="P971" s="2">
        <v>40137</v>
      </c>
      <c r="Q971">
        <v>941.51</v>
      </c>
      <c r="R971">
        <v>3.1003622416363452E-3</v>
      </c>
      <c r="T971" s="68">
        <v>38167</v>
      </c>
      <c r="U971" s="69">
        <v>1.0020800000000001</v>
      </c>
      <c r="V971" s="70">
        <v>2.0800000000000818E-3</v>
      </c>
      <c r="W971" s="70"/>
      <c r="Y971" s="2">
        <v>40137</v>
      </c>
      <c r="Z971">
        <v>22.19</v>
      </c>
    </row>
    <row r="972" spans="2:26" x14ac:dyDescent="0.25">
      <c r="B972" s="2">
        <v>40140</v>
      </c>
      <c r="C972">
        <v>1106.24</v>
      </c>
      <c r="D972" s="2"/>
      <c r="E972" s="2">
        <v>40094</v>
      </c>
      <c r="F972">
        <v>3.1E-2</v>
      </c>
      <c r="G972" s="67">
        <v>99.997416666666666</v>
      </c>
      <c r="H972" s="92">
        <v>2.5000645849093672E-6</v>
      </c>
      <c r="I972" s="7"/>
      <c r="J972" s="2">
        <v>40093</v>
      </c>
      <c r="K972">
        <v>6.3E-2</v>
      </c>
      <c r="L972" s="67">
        <v>99.984250000000003</v>
      </c>
      <c r="M972" s="92">
        <v>0</v>
      </c>
      <c r="P972" s="2">
        <v>40140</v>
      </c>
      <c r="Q972">
        <v>947.92</v>
      </c>
      <c r="R972">
        <v>6.808212339752151E-3</v>
      </c>
      <c r="T972" s="68">
        <v>38168</v>
      </c>
      <c r="U972" s="69">
        <v>1.0030399999999999</v>
      </c>
      <c r="V972" s="70">
        <v>3.0399999999999316E-3</v>
      </c>
      <c r="W972" s="70"/>
      <c r="Y972" s="2">
        <v>40140</v>
      </c>
      <c r="Z972">
        <v>21.16</v>
      </c>
    </row>
    <row r="973" spans="2:26" x14ac:dyDescent="0.25">
      <c r="B973" s="2">
        <v>40141</v>
      </c>
      <c r="C973">
        <v>1105.6500000000001</v>
      </c>
      <c r="D973" s="2"/>
      <c r="E973" s="2">
        <v>40095</v>
      </c>
      <c r="F973">
        <v>2.8000000000000001E-2</v>
      </c>
      <c r="G973" s="67">
        <v>99.99766666666666</v>
      </c>
      <c r="H973" s="92">
        <v>-1.666705556346848E-6</v>
      </c>
      <c r="I973" s="7"/>
      <c r="J973" s="2">
        <v>40094</v>
      </c>
      <c r="K973">
        <v>6.3E-2</v>
      </c>
      <c r="L973" s="67">
        <v>99.984250000000003</v>
      </c>
      <c r="M973" s="92">
        <v>-1.5002362872218455E-5</v>
      </c>
      <c r="P973" s="2">
        <v>40141</v>
      </c>
      <c r="Q973">
        <v>949.16</v>
      </c>
      <c r="R973">
        <v>1.3081272681239042E-3</v>
      </c>
      <c r="T973" s="68">
        <v>38169</v>
      </c>
      <c r="U973" s="69">
        <v>0.99485999999999997</v>
      </c>
      <c r="V973" s="70">
        <v>-5.1400000000000334E-3</v>
      </c>
      <c r="W973" s="70"/>
      <c r="Y973" s="2">
        <v>40141</v>
      </c>
      <c r="Z973">
        <v>20.47</v>
      </c>
    </row>
    <row r="974" spans="2:26" x14ac:dyDescent="0.25">
      <c r="B974" s="2">
        <v>40142</v>
      </c>
      <c r="C974">
        <v>1110.6300000000001</v>
      </c>
      <c r="D974" s="2"/>
      <c r="E974" s="2">
        <v>40098</v>
      </c>
      <c r="F974">
        <v>0.03</v>
      </c>
      <c r="G974" s="67">
        <v>99.997500000000002</v>
      </c>
      <c r="H974" s="92">
        <v>-7.5001875046165623E-6</v>
      </c>
      <c r="I974" s="7"/>
      <c r="J974" s="2">
        <v>40095</v>
      </c>
      <c r="K974">
        <v>6.9000000000000006E-2</v>
      </c>
      <c r="L974" s="67">
        <v>99.982749999999996</v>
      </c>
      <c r="M974" s="92">
        <v>7.5012939733110073E-6</v>
      </c>
      <c r="P974" s="2">
        <v>40142</v>
      </c>
      <c r="Q974">
        <v>950.53</v>
      </c>
      <c r="R974">
        <v>1.4433815162882002E-3</v>
      </c>
      <c r="T974" s="68">
        <v>38170</v>
      </c>
      <c r="U974" s="69">
        <v>0.99880000000000002</v>
      </c>
      <c r="V974" s="70">
        <v>-1.1999999999999789E-3</v>
      </c>
      <c r="W974" s="70"/>
      <c r="Y974" s="2">
        <v>40142</v>
      </c>
      <c r="Z974">
        <v>20.48</v>
      </c>
    </row>
    <row r="975" spans="2:26" x14ac:dyDescent="0.25">
      <c r="B975" s="2">
        <v>40144</v>
      </c>
      <c r="C975">
        <v>1091.49</v>
      </c>
      <c r="D975" s="2"/>
      <c r="E975" s="2">
        <v>40099</v>
      </c>
      <c r="F975">
        <v>3.9E-2</v>
      </c>
      <c r="G975" s="67">
        <v>99.996750000000006</v>
      </c>
      <c r="H975" s="92">
        <v>3.3334416702501812E-6</v>
      </c>
      <c r="I975" s="7"/>
      <c r="J975" s="2">
        <v>40098</v>
      </c>
      <c r="K975">
        <v>6.6000000000000003E-2</v>
      </c>
      <c r="L975" s="67">
        <v>99.983500000000006</v>
      </c>
      <c r="M975" s="92">
        <v>5.000825135992315E-6</v>
      </c>
      <c r="P975" s="2">
        <v>40144</v>
      </c>
      <c r="Q975">
        <v>941.73</v>
      </c>
      <c r="R975">
        <v>-9.2579929092190261E-3</v>
      </c>
      <c r="T975" s="68">
        <v>38174</v>
      </c>
      <c r="U975" s="69">
        <v>0.99465999999999999</v>
      </c>
      <c r="V975" s="70">
        <v>-5.3400000000000114E-3</v>
      </c>
      <c r="W975" s="70"/>
      <c r="Y975" s="2">
        <v>40144</v>
      </c>
      <c r="Z975">
        <v>24.74</v>
      </c>
    </row>
    <row r="976" spans="2:26" x14ac:dyDescent="0.25">
      <c r="B976" s="2">
        <v>40147</v>
      </c>
      <c r="C976">
        <v>1095.6300000000001</v>
      </c>
      <c r="D976" s="2"/>
      <c r="E976" s="2">
        <v>40100</v>
      </c>
      <c r="F976">
        <v>3.5000000000000003E-2</v>
      </c>
      <c r="G976" s="67">
        <v>99.997083333333336</v>
      </c>
      <c r="H976" s="92">
        <v>-2.5000729189095239E-6</v>
      </c>
      <c r="I976" s="7"/>
      <c r="J976" s="2">
        <v>40099</v>
      </c>
      <c r="K976">
        <v>6.4000000000000001E-2</v>
      </c>
      <c r="L976" s="67">
        <v>99.983999999999995</v>
      </c>
      <c r="M976" s="92">
        <v>-1.7502800448099265E-5</v>
      </c>
      <c r="P976" s="2">
        <v>40147</v>
      </c>
      <c r="Q976">
        <v>945.58</v>
      </c>
      <c r="R976">
        <v>4.088220615250604E-3</v>
      </c>
      <c r="T976" s="68">
        <v>38175</v>
      </c>
      <c r="U976" s="69">
        <v>1.0016099999999999</v>
      </c>
      <c r="V976" s="70">
        <v>1.6099999999998893E-3</v>
      </c>
      <c r="W976" s="70"/>
      <c r="Y976" s="2">
        <v>40147</v>
      </c>
      <c r="Z976">
        <v>24.51</v>
      </c>
    </row>
    <row r="977" spans="2:26" x14ac:dyDescent="0.25">
      <c r="B977" s="2">
        <v>40148</v>
      </c>
      <c r="C977">
        <v>1108.8599999999999</v>
      </c>
      <c r="D977" s="2"/>
      <c r="E977" s="2">
        <v>40101</v>
      </c>
      <c r="F977">
        <v>3.7999999999999999E-2</v>
      </c>
      <c r="G977" s="67">
        <v>99.996833333333328</v>
      </c>
      <c r="H977" s="92">
        <v>-9.1669569535213213E-6</v>
      </c>
      <c r="I977" s="7"/>
      <c r="J977" s="2">
        <v>40100</v>
      </c>
      <c r="K977">
        <v>7.0999999999999994E-2</v>
      </c>
      <c r="L977" s="67">
        <v>99.982249999999993</v>
      </c>
      <c r="M977" s="92">
        <v>3.2505769774315851E-5</v>
      </c>
      <c r="P977" s="2">
        <v>40148</v>
      </c>
      <c r="Q977">
        <v>951.33</v>
      </c>
      <c r="R977">
        <v>6.0809238774086616E-3</v>
      </c>
      <c r="T977" s="68">
        <v>38176</v>
      </c>
      <c r="U977" s="69">
        <v>0.997</v>
      </c>
      <c r="V977" s="70">
        <v>-3.0000000000000027E-3</v>
      </c>
      <c r="W977" s="70"/>
      <c r="Y977" s="2">
        <v>40148</v>
      </c>
      <c r="Z977">
        <v>21.92</v>
      </c>
    </row>
    <row r="978" spans="2:26" x14ac:dyDescent="0.25">
      <c r="B978" s="2">
        <v>40149</v>
      </c>
      <c r="C978">
        <v>1109.24</v>
      </c>
      <c r="D978" s="2"/>
      <c r="E978" s="2">
        <v>40102</v>
      </c>
      <c r="F978">
        <v>4.9000000000000002E-2</v>
      </c>
      <c r="G978" s="67">
        <v>99.995916666666673</v>
      </c>
      <c r="H978" s="92">
        <v>1.6667347249033071E-6</v>
      </c>
      <c r="I978" s="7"/>
      <c r="J978" s="2">
        <v>40101</v>
      </c>
      <c r="K978">
        <v>5.8000000000000003E-2</v>
      </c>
      <c r="L978" s="67">
        <v>99.985500000000002</v>
      </c>
      <c r="M978" s="92">
        <v>-1.0001450210350704E-5</v>
      </c>
      <c r="P978" s="2">
        <v>40149</v>
      </c>
      <c r="Q978">
        <v>952.44</v>
      </c>
      <c r="R978">
        <v>1.1667875500616098E-3</v>
      </c>
      <c r="T978" s="68">
        <v>38177</v>
      </c>
      <c r="U978" s="69">
        <v>1.0023299999999999</v>
      </c>
      <c r="V978" s="70">
        <v>2.3299999999999432E-3</v>
      </c>
      <c r="W978" s="70"/>
      <c r="Y978" s="2">
        <v>40149</v>
      </c>
      <c r="Z978">
        <v>21.12</v>
      </c>
    </row>
    <row r="979" spans="2:26" x14ac:dyDescent="0.25">
      <c r="B979" s="2">
        <v>40150</v>
      </c>
      <c r="C979">
        <v>1099.92</v>
      </c>
      <c r="D979" s="2"/>
      <c r="E979" s="2">
        <v>40105</v>
      </c>
      <c r="F979">
        <v>4.7E-2</v>
      </c>
      <c r="G979" s="67">
        <v>99.996083333333331</v>
      </c>
      <c r="H979" s="92">
        <v>0</v>
      </c>
      <c r="I979" s="7"/>
      <c r="J979" s="2">
        <v>40102</v>
      </c>
      <c r="K979">
        <v>6.2E-2</v>
      </c>
      <c r="L979" s="67">
        <v>99.984499999999997</v>
      </c>
      <c r="M979" s="92">
        <v>-1.0001550240223978E-5</v>
      </c>
      <c r="P979" s="2">
        <v>40150</v>
      </c>
      <c r="Q979">
        <v>949.87</v>
      </c>
      <c r="R979">
        <v>-2.6983327033724969E-3</v>
      </c>
      <c r="T979" s="68">
        <v>38180</v>
      </c>
      <c r="U979" s="69">
        <v>1.0021899999999999</v>
      </c>
      <c r="V979" s="70">
        <v>2.1899999999999142E-3</v>
      </c>
      <c r="W979" s="70"/>
      <c r="Y979" s="2">
        <v>40150</v>
      </c>
      <c r="Z979">
        <v>22.46</v>
      </c>
    </row>
    <row r="980" spans="2:26" x14ac:dyDescent="0.25">
      <c r="B980" s="2">
        <v>40151</v>
      </c>
      <c r="C980">
        <v>1105.98</v>
      </c>
      <c r="D980" s="2"/>
      <c r="E980" s="2">
        <v>40106</v>
      </c>
      <c r="F980">
        <v>4.7E-2</v>
      </c>
      <c r="G980" s="67">
        <v>99.996083333333331</v>
      </c>
      <c r="H980" s="92">
        <v>1.0000391682085663E-5</v>
      </c>
      <c r="I980" s="7"/>
      <c r="J980" s="2">
        <v>40105</v>
      </c>
      <c r="K980">
        <v>6.6000000000000003E-2</v>
      </c>
      <c r="L980" s="67">
        <v>99.983500000000006</v>
      </c>
      <c r="M980" s="92">
        <v>-3.5005775953056428E-5</v>
      </c>
      <c r="P980" s="2">
        <v>40151</v>
      </c>
      <c r="Q980">
        <v>952.66</v>
      </c>
      <c r="R980">
        <v>2.9372440439217051E-3</v>
      </c>
      <c r="T980" s="68">
        <v>38181</v>
      </c>
      <c r="U980" s="69">
        <v>1.00109</v>
      </c>
      <c r="V980" s="70">
        <v>1.0900000000000354E-3</v>
      </c>
      <c r="W980" s="70"/>
      <c r="Y980" s="2">
        <v>40151</v>
      </c>
      <c r="Z980">
        <v>21.25</v>
      </c>
    </row>
    <row r="981" spans="2:26" x14ac:dyDescent="0.25">
      <c r="B981" s="2">
        <v>40154</v>
      </c>
      <c r="C981">
        <v>1103.25</v>
      </c>
      <c r="D981" s="2"/>
      <c r="E981" s="2">
        <v>40107</v>
      </c>
      <c r="F981">
        <v>3.5000000000000003E-2</v>
      </c>
      <c r="G981" s="67">
        <v>99.997083333333336</v>
      </c>
      <c r="H981" s="92">
        <v>1.6667152791915996E-5</v>
      </c>
      <c r="I981" s="7"/>
      <c r="J981" s="2">
        <v>40106</v>
      </c>
      <c r="K981">
        <v>0.08</v>
      </c>
      <c r="L981" s="67">
        <v>99.98</v>
      </c>
      <c r="M981" s="92">
        <v>2.7505501100089091E-5</v>
      </c>
      <c r="P981" s="2">
        <v>40154</v>
      </c>
      <c r="Q981">
        <v>953.1</v>
      </c>
      <c r="R981">
        <v>4.6186467365072481E-4</v>
      </c>
      <c r="T981" s="68">
        <v>38182</v>
      </c>
      <c r="U981" s="69">
        <v>0.99921000000000004</v>
      </c>
      <c r="V981" s="70">
        <v>-7.899999999999574E-4</v>
      </c>
      <c r="W981" s="70"/>
      <c r="Y981" s="2">
        <v>40154</v>
      </c>
      <c r="Z981">
        <v>22.1</v>
      </c>
    </row>
    <row r="982" spans="2:26" x14ac:dyDescent="0.25">
      <c r="B982" s="2">
        <v>40155</v>
      </c>
      <c r="C982">
        <v>1091.94</v>
      </c>
      <c r="D982" s="2"/>
      <c r="E982" s="2">
        <v>40108</v>
      </c>
      <c r="F982">
        <v>1.4999999999999999E-2</v>
      </c>
      <c r="G982" s="67">
        <v>99.998750000000001</v>
      </c>
      <c r="H982" s="92">
        <v>0</v>
      </c>
      <c r="I982" s="7"/>
      <c r="J982" s="2">
        <v>40107</v>
      </c>
      <c r="K982">
        <v>6.9000000000000006E-2</v>
      </c>
      <c r="L982" s="67">
        <v>99.982749999999996</v>
      </c>
      <c r="M982" s="92">
        <v>5.0008626488073915E-5</v>
      </c>
      <c r="P982" s="2">
        <v>40155</v>
      </c>
      <c r="Q982">
        <v>949.87</v>
      </c>
      <c r="R982">
        <v>-3.3889413492813603E-3</v>
      </c>
      <c r="T982" s="68">
        <v>38183</v>
      </c>
      <c r="U982" s="69">
        <v>0.99780000000000002</v>
      </c>
      <c r="V982" s="70">
        <v>-2.1999999999999797E-3</v>
      </c>
      <c r="W982" s="70"/>
      <c r="Y982" s="2">
        <v>40155</v>
      </c>
      <c r="Z982">
        <v>23.69</v>
      </c>
    </row>
    <row r="983" spans="2:26" x14ac:dyDescent="0.25">
      <c r="B983" s="2">
        <v>40156</v>
      </c>
      <c r="C983">
        <v>1095.95</v>
      </c>
      <c r="D983" s="2"/>
      <c r="E983" s="2">
        <v>40109</v>
      </c>
      <c r="F983">
        <v>1.4999999999999999E-2</v>
      </c>
      <c r="G983" s="67">
        <v>99.998750000000001</v>
      </c>
      <c r="H983" s="92">
        <v>0</v>
      </c>
      <c r="I983" s="7"/>
      <c r="J983" s="2">
        <v>40108</v>
      </c>
      <c r="K983">
        <v>4.9000000000000002E-2</v>
      </c>
      <c r="L983" s="67">
        <v>99.987750000000005</v>
      </c>
      <c r="M983" s="92">
        <v>-1.7502144012637721E-5</v>
      </c>
      <c r="P983" s="2">
        <v>40156</v>
      </c>
      <c r="Q983">
        <v>951.95</v>
      </c>
      <c r="R983">
        <v>2.1897733374041106E-3</v>
      </c>
      <c r="T983" s="68">
        <v>38184</v>
      </c>
      <c r="U983" s="69">
        <v>1.00779</v>
      </c>
      <c r="V983" s="70">
        <v>7.7899999999999636E-3</v>
      </c>
      <c r="W983" s="70"/>
      <c r="Y983" s="2">
        <v>40156</v>
      </c>
      <c r="Z983">
        <v>22.66</v>
      </c>
    </row>
    <row r="984" spans="2:26" x14ac:dyDescent="0.25">
      <c r="B984" s="2">
        <v>40157</v>
      </c>
      <c r="C984">
        <v>1102.3499999999999</v>
      </c>
      <c r="D984" s="2"/>
      <c r="E984" s="2">
        <v>40112</v>
      </c>
      <c r="F984">
        <v>1.4999999999999999E-2</v>
      </c>
      <c r="G984" s="67">
        <v>99.998750000000001</v>
      </c>
      <c r="H984" s="92">
        <v>-8.3334375012844575E-6</v>
      </c>
      <c r="I984" s="7"/>
      <c r="J984" s="2">
        <v>40109</v>
      </c>
      <c r="K984">
        <v>5.6000000000000001E-2</v>
      </c>
      <c r="L984" s="67">
        <v>99.986000000000004</v>
      </c>
      <c r="M984" s="92">
        <v>2.5003500490061725E-6</v>
      </c>
      <c r="P984" s="2">
        <v>40157</v>
      </c>
      <c r="Q984">
        <v>954.56</v>
      </c>
      <c r="R984">
        <v>2.7417406376384346E-3</v>
      </c>
      <c r="T984" s="68">
        <v>38187</v>
      </c>
      <c r="U984" s="69">
        <v>1.00047</v>
      </c>
      <c r="V984" s="70">
        <v>4.6999999999997044E-4</v>
      </c>
      <c r="W984" s="70"/>
      <c r="Y984" s="2">
        <v>40157</v>
      </c>
      <c r="Z984">
        <v>22.32</v>
      </c>
    </row>
    <row r="985" spans="2:26" x14ac:dyDescent="0.25">
      <c r="B985" s="2">
        <v>40158</v>
      </c>
      <c r="C985">
        <v>1106.4100000000001</v>
      </c>
      <c r="D985" s="2"/>
      <c r="E985" s="2">
        <v>40113</v>
      </c>
      <c r="F985">
        <v>2.5000000000000001E-2</v>
      </c>
      <c r="G985" s="67">
        <v>99.997916666666669</v>
      </c>
      <c r="H985" s="92">
        <v>8.3335069489542946E-7</v>
      </c>
      <c r="I985" s="7"/>
      <c r="J985" s="2">
        <v>40112</v>
      </c>
      <c r="K985">
        <v>5.5E-2</v>
      </c>
      <c r="L985" s="67">
        <v>99.986249999999998</v>
      </c>
      <c r="M985" s="92">
        <v>-5.2507219742703448E-5</v>
      </c>
      <c r="P985" s="2">
        <v>40158</v>
      </c>
      <c r="Q985">
        <v>956.64</v>
      </c>
      <c r="R985">
        <v>2.1790144150184432E-3</v>
      </c>
      <c r="T985" s="68">
        <v>38188</v>
      </c>
      <c r="U985" s="69">
        <v>1.0040500000000001</v>
      </c>
      <c r="V985" s="70">
        <v>4.0500000000001091E-3</v>
      </c>
      <c r="W985" s="70"/>
      <c r="Y985" s="2">
        <v>40158</v>
      </c>
      <c r="Z985">
        <v>21.59</v>
      </c>
    </row>
    <row r="986" spans="2:26" x14ac:dyDescent="0.25">
      <c r="B986" s="2">
        <v>40161</v>
      </c>
      <c r="C986">
        <v>1114.1099999999999</v>
      </c>
      <c r="D986" s="2"/>
      <c r="E986" s="2">
        <v>40114</v>
      </c>
      <c r="F986">
        <v>2.4E-2</v>
      </c>
      <c r="G986" s="67">
        <v>99.998000000000005</v>
      </c>
      <c r="H986" s="92">
        <v>1.1666900004536629E-5</v>
      </c>
      <c r="I986" s="7"/>
      <c r="J986" s="2">
        <v>40113</v>
      </c>
      <c r="K986">
        <v>7.5999999999999998E-2</v>
      </c>
      <c r="L986" s="67">
        <v>99.980999999999995</v>
      </c>
      <c r="M986" s="92">
        <v>3.0005701083135605E-5</v>
      </c>
      <c r="P986" s="2">
        <v>40161</v>
      </c>
      <c r="Q986">
        <v>958.39</v>
      </c>
      <c r="R986">
        <v>1.8293192841611905E-3</v>
      </c>
      <c r="T986" s="68">
        <v>38189</v>
      </c>
      <c r="U986" s="69">
        <v>0.99275000000000002</v>
      </c>
      <c r="V986" s="70">
        <v>-7.2499999999999787E-3</v>
      </c>
      <c r="W986" s="70"/>
      <c r="Y986" s="2">
        <v>40161</v>
      </c>
      <c r="Z986">
        <v>21.15</v>
      </c>
    </row>
    <row r="987" spans="2:26" x14ac:dyDescent="0.25">
      <c r="B987" s="2">
        <v>40162</v>
      </c>
      <c r="C987">
        <v>1107.93</v>
      </c>
      <c r="D987" s="2"/>
      <c r="E987" s="2">
        <v>40115</v>
      </c>
      <c r="F987">
        <v>0.01</v>
      </c>
      <c r="G987" s="67">
        <v>99.999166666666667</v>
      </c>
      <c r="H987" s="92">
        <v>-4.1667013891411031E-6</v>
      </c>
      <c r="I987" s="7"/>
      <c r="J987" s="2">
        <v>40114</v>
      </c>
      <c r="K987">
        <v>6.4000000000000001E-2</v>
      </c>
      <c r="L987" s="67">
        <v>99.983999999999995</v>
      </c>
      <c r="M987" s="92">
        <v>2.7504400704092546E-5</v>
      </c>
      <c r="P987" s="2">
        <v>40162</v>
      </c>
      <c r="Q987">
        <v>958.06</v>
      </c>
      <c r="R987">
        <v>-3.4432746585422169E-4</v>
      </c>
      <c r="T987" s="68">
        <v>38190</v>
      </c>
      <c r="U987" s="69">
        <v>1.00254</v>
      </c>
      <c r="V987" s="70">
        <v>2.5399999999999867E-3</v>
      </c>
      <c r="W987" s="70"/>
      <c r="Y987" s="2">
        <v>40162</v>
      </c>
      <c r="Z987">
        <v>21.49</v>
      </c>
    </row>
    <row r="988" spans="2:26" x14ac:dyDescent="0.25">
      <c r="B988" s="2">
        <v>40163</v>
      </c>
      <c r="C988">
        <v>1109.18</v>
      </c>
      <c r="D988" s="2"/>
      <c r="E988" s="2">
        <v>40116</v>
      </c>
      <c r="F988">
        <v>1.4999999999999999E-2</v>
      </c>
      <c r="G988" s="67">
        <v>99.998750000000001</v>
      </c>
      <c r="H988" s="92">
        <v>-8.3334375012844575E-6</v>
      </c>
      <c r="I988" s="7"/>
      <c r="J988" s="2">
        <v>40115</v>
      </c>
      <c r="K988">
        <v>5.2999999999999999E-2</v>
      </c>
      <c r="L988" s="67">
        <v>99.986750000000001</v>
      </c>
      <c r="M988" s="92">
        <v>7.5009938815817634E-6</v>
      </c>
      <c r="P988" s="2">
        <v>40163</v>
      </c>
      <c r="Q988">
        <v>959.1</v>
      </c>
      <c r="R988">
        <v>1.0855270024843211E-3</v>
      </c>
      <c r="T988" s="68">
        <v>38191</v>
      </c>
      <c r="U988" s="69">
        <v>0.99436000000000002</v>
      </c>
      <c r="V988" s="70">
        <v>-5.6399999999999784E-3</v>
      </c>
      <c r="W988" s="70"/>
      <c r="Y988" s="2">
        <v>40163</v>
      </c>
      <c r="Z988">
        <v>20.54</v>
      </c>
    </row>
    <row r="989" spans="2:26" x14ac:dyDescent="0.25">
      <c r="B989" s="2">
        <v>40164</v>
      </c>
      <c r="C989">
        <v>1096.08</v>
      </c>
      <c r="D989" s="2"/>
      <c r="E989" s="2">
        <v>40119</v>
      </c>
      <c r="F989">
        <v>2.5000000000000001E-2</v>
      </c>
      <c r="G989" s="67">
        <v>99.997916666666669</v>
      </c>
      <c r="H989" s="92">
        <v>-1.0000208337745953E-5</v>
      </c>
      <c r="I989" s="7"/>
      <c r="J989" s="2">
        <v>40116</v>
      </c>
      <c r="K989">
        <v>0.05</v>
      </c>
      <c r="L989" s="67">
        <v>99.987499999999997</v>
      </c>
      <c r="M989" s="92">
        <v>1.5001875234510464E-5</v>
      </c>
      <c r="P989" s="2">
        <v>40164</v>
      </c>
      <c r="Q989">
        <v>958.7</v>
      </c>
      <c r="R989">
        <v>-4.1705765822119822E-4</v>
      </c>
      <c r="T989" s="68">
        <v>38194</v>
      </c>
      <c r="U989" s="69">
        <v>0.99934000000000001</v>
      </c>
      <c r="V989" s="70">
        <v>-6.5999999999999392E-4</v>
      </c>
      <c r="W989" s="70"/>
      <c r="Y989" s="2">
        <v>40164</v>
      </c>
      <c r="Z989">
        <v>22.51</v>
      </c>
    </row>
    <row r="990" spans="2:26" x14ac:dyDescent="0.25">
      <c r="B990" s="2">
        <v>40165</v>
      </c>
      <c r="C990">
        <v>1102.47</v>
      </c>
      <c r="D990" s="2"/>
      <c r="E990" s="2">
        <v>40120</v>
      </c>
      <c r="F990">
        <v>3.6999999999999998E-2</v>
      </c>
      <c r="G990" s="67">
        <v>99.996916666666664</v>
      </c>
      <c r="H990" s="92">
        <v>-6.6668722285001536E-6</v>
      </c>
      <c r="I990" s="7"/>
      <c r="J990" s="2">
        <v>40119</v>
      </c>
      <c r="K990">
        <v>4.3999999999999997E-2</v>
      </c>
      <c r="L990" s="67">
        <v>99.989000000000004</v>
      </c>
      <c r="M990" s="92">
        <v>-1.7501925211771407E-5</v>
      </c>
      <c r="P990" s="2">
        <v>40165</v>
      </c>
      <c r="Q990">
        <v>964</v>
      </c>
      <c r="R990">
        <v>5.5283195994575429E-3</v>
      </c>
      <c r="T990" s="68">
        <v>38195</v>
      </c>
      <c r="U990" s="69">
        <v>1.00508</v>
      </c>
      <c r="V990" s="70">
        <v>5.0799999999999734E-3</v>
      </c>
      <c r="W990" s="70"/>
      <c r="Y990" s="2">
        <v>40165</v>
      </c>
      <c r="Z990">
        <v>21.68</v>
      </c>
    </row>
    <row r="991" spans="2:26" x14ac:dyDescent="0.25">
      <c r="B991" s="2">
        <v>40168</v>
      </c>
      <c r="C991">
        <v>1114.05</v>
      </c>
      <c r="D991" s="2"/>
      <c r="E991" s="2">
        <v>40121</v>
      </c>
      <c r="F991">
        <v>4.4999999999999998E-2</v>
      </c>
      <c r="G991" s="67">
        <v>99.996250000000003</v>
      </c>
      <c r="H991" s="92">
        <v>8.3336458445160133E-7</v>
      </c>
      <c r="I991" s="7"/>
      <c r="J991" s="2">
        <v>40120</v>
      </c>
      <c r="K991">
        <v>5.0999999999999997E-2</v>
      </c>
      <c r="L991" s="67">
        <v>99.987250000000003</v>
      </c>
      <c r="M991" s="92">
        <v>5.0006375813538284E-6</v>
      </c>
      <c r="P991" s="2">
        <v>40168</v>
      </c>
      <c r="Q991">
        <v>969.6</v>
      </c>
      <c r="R991">
        <v>5.8091286307053736E-3</v>
      </c>
      <c r="T991" s="68">
        <v>38196</v>
      </c>
      <c r="U991" s="69">
        <v>1.0007999999999999</v>
      </c>
      <c r="V991" s="70">
        <v>7.9999999999991189E-4</v>
      </c>
      <c r="W991" s="70"/>
      <c r="Y991" s="2">
        <v>40168</v>
      </c>
      <c r="Z991">
        <v>20.49</v>
      </c>
    </row>
    <row r="992" spans="2:26" x14ac:dyDescent="0.25">
      <c r="B992" s="2">
        <v>40169</v>
      </c>
      <c r="C992">
        <v>1118.02</v>
      </c>
      <c r="D992" s="2"/>
      <c r="E992" s="2">
        <v>40122</v>
      </c>
      <c r="F992">
        <v>4.3999999999999997E-2</v>
      </c>
      <c r="G992" s="67">
        <v>99.99633333333334</v>
      </c>
      <c r="H992" s="92">
        <v>-1.2500458350217514E-5</v>
      </c>
      <c r="I992" s="7"/>
      <c r="J992" s="2">
        <v>40121</v>
      </c>
      <c r="K992">
        <v>4.9000000000000002E-2</v>
      </c>
      <c r="L992" s="67">
        <v>99.987750000000005</v>
      </c>
      <c r="M992" s="92">
        <v>2.5003062875228466E-5</v>
      </c>
      <c r="P992" s="2">
        <v>40169</v>
      </c>
      <c r="Q992">
        <v>971.8</v>
      </c>
      <c r="R992">
        <v>2.2689768976897895E-3</v>
      </c>
      <c r="T992" s="68">
        <v>38197</v>
      </c>
      <c r="U992" s="69">
        <v>1.00217</v>
      </c>
      <c r="V992" s="70">
        <v>2.1700000000000053E-3</v>
      </c>
      <c r="W992" s="70"/>
      <c r="Y992" s="2">
        <v>40169</v>
      </c>
      <c r="Z992">
        <v>19.54</v>
      </c>
    </row>
    <row r="993" spans="2:26" x14ac:dyDescent="0.25">
      <c r="B993" s="2">
        <v>40170</v>
      </c>
      <c r="C993">
        <v>1120.5899999999999</v>
      </c>
      <c r="D993" s="2"/>
      <c r="E993" s="2">
        <v>40123</v>
      </c>
      <c r="F993">
        <v>5.8999999999999997E-2</v>
      </c>
      <c r="G993" s="67">
        <v>99.995083333333326</v>
      </c>
      <c r="H993" s="92">
        <v>4.1668715380360766E-6</v>
      </c>
      <c r="I993" s="7"/>
      <c r="J993" s="2">
        <v>40122</v>
      </c>
      <c r="K993">
        <v>3.9E-2</v>
      </c>
      <c r="L993" s="67">
        <v>99.990250000000003</v>
      </c>
      <c r="M993" s="92">
        <v>-2.0001950190251527E-5</v>
      </c>
      <c r="P993" s="2">
        <v>40170</v>
      </c>
      <c r="Q993">
        <v>972.6</v>
      </c>
      <c r="R993">
        <v>8.2321465322099385E-4</v>
      </c>
      <c r="T993" s="68">
        <v>38198</v>
      </c>
      <c r="U993" s="69">
        <v>1.00091</v>
      </c>
      <c r="V993" s="70">
        <v>9.0999999999996639E-4</v>
      </c>
      <c r="W993" s="70"/>
      <c r="Y993" s="2">
        <v>40170</v>
      </c>
      <c r="Z993">
        <v>19.71</v>
      </c>
    </row>
    <row r="994" spans="2:26" x14ac:dyDescent="0.25">
      <c r="B994" s="2">
        <v>40171</v>
      </c>
      <c r="C994">
        <v>1126.48</v>
      </c>
      <c r="D994" s="2"/>
      <c r="E994" s="2">
        <v>40126</v>
      </c>
      <c r="F994">
        <v>5.3999999999999999E-2</v>
      </c>
      <c r="G994" s="67">
        <v>99.995500000000007</v>
      </c>
      <c r="H994" s="92">
        <v>-1.6667416701254822E-6</v>
      </c>
      <c r="I994" s="7"/>
      <c r="J994" s="2">
        <v>40123</v>
      </c>
      <c r="K994">
        <v>4.7E-2</v>
      </c>
      <c r="L994" s="67">
        <v>99.988249999999994</v>
      </c>
      <c r="M994" s="92">
        <v>-5.0005875689151935E-6</v>
      </c>
      <c r="P994" s="2">
        <v>40171</v>
      </c>
      <c r="Q994">
        <v>974.44</v>
      </c>
      <c r="R994">
        <v>1.8918363150319806E-3</v>
      </c>
      <c r="T994" s="68">
        <v>38201</v>
      </c>
      <c r="U994" s="69">
        <v>1.0018400000000001</v>
      </c>
      <c r="V994" s="70">
        <v>1.8400000000000638E-3</v>
      </c>
      <c r="W994" s="70"/>
      <c r="Y994" s="2">
        <v>40171</v>
      </c>
      <c r="Z994">
        <v>19.47</v>
      </c>
    </row>
    <row r="995" spans="2:26" x14ac:dyDescent="0.25">
      <c r="B995" s="2">
        <v>40175</v>
      </c>
      <c r="C995">
        <v>1127.78</v>
      </c>
      <c r="D995" s="2"/>
      <c r="E995" s="2">
        <v>40127</v>
      </c>
      <c r="F995">
        <v>5.6000000000000001E-2</v>
      </c>
      <c r="G995" s="67">
        <v>99.995333333333335</v>
      </c>
      <c r="H995" s="92">
        <v>1.6667444482365568E-6</v>
      </c>
      <c r="I995" s="7"/>
      <c r="J995" s="2">
        <v>40126</v>
      </c>
      <c r="K995">
        <v>4.9000000000000002E-2</v>
      </c>
      <c r="L995" s="67">
        <v>99.987750000000005</v>
      </c>
      <c r="M995" s="92">
        <v>-3.5004288025275443E-5</v>
      </c>
      <c r="P995" s="2">
        <v>40175</v>
      </c>
      <c r="Q995">
        <v>975.52</v>
      </c>
      <c r="R995">
        <v>1.1083288863347196E-3</v>
      </c>
      <c r="T995" s="68">
        <v>38202</v>
      </c>
      <c r="U995" s="69">
        <v>0.99856</v>
      </c>
      <c r="V995" s="70">
        <v>-1.4399999999999968E-3</v>
      </c>
      <c r="W995" s="70"/>
      <c r="Y995" s="2">
        <v>40175</v>
      </c>
      <c r="Z995">
        <v>19.93</v>
      </c>
    </row>
    <row r="996" spans="2:26" x14ac:dyDescent="0.25">
      <c r="B996" s="2">
        <v>40176</v>
      </c>
      <c r="C996">
        <v>1126.2</v>
      </c>
      <c r="D996" s="2"/>
      <c r="E996" s="2">
        <v>40128</v>
      </c>
      <c r="F996">
        <v>5.3999999999999999E-2</v>
      </c>
      <c r="G996" s="67">
        <v>99.995500000000007</v>
      </c>
      <c r="H996" s="92">
        <v>-1.6667416701254822E-6</v>
      </c>
      <c r="I996" s="7"/>
      <c r="J996" s="2">
        <v>40127</v>
      </c>
      <c r="K996">
        <v>6.3E-2</v>
      </c>
      <c r="L996" s="67">
        <v>99.984250000000003</v>
      </c>
      <c r="M996" s="92">
        <v>5.0007876239988036E-6</v>
      </c>
      <c r="P996" s="2">
        <v>40176</v>
      </c>
      <c r="Q996">
        <v>975.65</v>
      </c>
      <c r="R996">
        <v>1.3326226012799758E-4</v>
      </c>
      <c r="T996" s="68">
        <v>38203</v>
      </c>
      <c r="U996" s="69">
        <v>0.99997000000000003</v>
      </c>
      <c r="V996" s="70">
        <v>-2.9999999999974492E-5</v>
      </c>
      <c r="W996" s="70"/>
      <c r="Y996" s="2">
        <v>40176</v>
      </c>
      <c r="Z996">
        <v>20.010000000000002</v>
      </c>
    </row>
    <row r="997" spans="2:26" x14ac:dyDescent="0.25">
      <c r="B997" s="2">
        <v>40177</v>
      </c>
      <c r="C997">
        <v>1126.42</v>
      </c>
      <c r="D997" s="2"/>
      <c r="E997" s="2">
        <v>40129</v>
      </c>
      <c r="F997">
        <v>5.6000000000000001E-2</v>
      </c>
      <c r="G997" s="67">
        <v>99.995333333333335</v>
      </c>
      <c r="H997" s="92">
        <v>4.1668611201473027E-6</v>
      </c>
      <c r="I997" s="7"/>
      <c r="J997" s="2">
        <v>40128</v>
      </c>
      <c r="K997">
        <v>6.0999999999999999E-2</v>
      </c>
      <c r="L997" s="67">
        <v>99.984750000000005</v>
      </c>
      <c r="M997" s="92">
        <v>1.2501906540673957E-5</v>
      </c>
      <c r="P997" s="2">
        <v>40177</v>
      </c>
      <c r="Q997">
        <v>975.79</v>
      </c>
      <c r="R997">
        <v>1.4349408086911097E-4</v>
      </c>
      <c r="T997" s="68">
        <v>38204</v>
      </c>
      <c r="U997" s="69">
        <v>0.99239999999999995</v>
      </c>
      <c r="V997" s="70">
        <v>-7.6000000000000512E-3</v>
      </c>
      <c r="W997" s="70"/>
      <c r="Y997" s="2">
        <v>40177</v>
      </c>
      <c r="Z997">
        <v>19.96</v>
      </c>
    </row>
    <row r="998" spans="2:26" x14ac:dyDescent="0.25">
      <c r="B998" s="2">
        <v>40178</v>
      </c>
      <c r="C998">
        <v>1115.0999999999999</v>
      </c>
      <c r="D998" s="2"/>
      <c r="E998" s="2">
        <v>40130</v>
      </c>
      <c r="F998">
        <v>5.0999999999999997E-2</v>
      </c>
      <c r="G998" s="67">
        <v>99.995750000000001</v>
      </c>
      <c r="H998" s="92">
        <v>8.3336875156270196E-7</v>
      </c>
      <c r="I998" s="7"/>
      <c r="J998" s="2">
        <v>40129</v>
      </c>
      <c r="K998">
        <v>5.6000000000000001E-2</v>
      </c>
      <c r="L998" s="67">
        <v>99.986000000000004</v>
      </c>
      <c r="M998" s="92">
        <v>-2.5003500491171948E-6</v>
      </c>
      <c r="P998" s="2">
        <v>40178</v>
      </c>
      <c r="Q998">
        <v>973.28</v>
      </c>
      <c r="R998">
        <v>-2.5722747722358719E-3</v>
      </c>
      <c r="T998" s="68">
        <v>38205</v>
      </c>
      <c r="U998" s="69">
        <v>0.99034999999999995</v>
      </c>
      <c r="V998" s="70">
        <v>-9.6500000000000474E-3</v>
      </c>
      <c r="W998" s="70"/>
      <c r="Y998" s="2">
        <v>40178</v>
      </c>
      <c r="Z998">
        <v>21.68</v>
      </c>
    </row>
    <row r="999" spans="2:26" x14ac:dyDescent="0.25">
      <c r="B999" s="2">
        <v>40182</v>
      </c>
      <c r="C999">
        <v>1132.99</v>
      </c>
      <c r="D999" s="2"/>
      <c r="E999" s="2">
        <v>40133</v>
      </c>
      <c r="F999">
        <v>0.05</v>
      </c>
      <c r="G999" s="67">
        <v>99.995833333333337</v>
      </c>
      <c r="H999" s="92">
        <v>2.5001041710215333E-6</v>
      </c>
      <c r="I999" s="7"/>
      <c r="J999" s="2">
        <v>40130</v>
      </c>
      <c r="K999">
        <v>5.7000000000000002E-2</v>
      </c>
      <c r="L999" s="67">
        <v>99.985749999999996</v>
      </c>
      <c r="M999" s="92">
        <v>-1.0001425203021164E-5</v>
      </c>
      <c r="P999" s="2">
        <v>40182</v>
      </c>
      <c r="Q999">
        <v>978.21</v>
      </c>
      <c r="R999">
        <v>5.0653460463587763E-3</v>
      </c>
      <c r="T999" s="68">
        <v>38208</v>
      </c>
      <c r="U999" s="69">
        <v>1.00214</v>
      </c>
      <c r="V999" s="70">
        <v>2.1400000000000308E-3</v>
      </c>
      <c r="W999" s="70"/>
      <c r="Y999" s="2">
        <v>40182</v>
      </c>
      <c r="Z999">
        <v>20.04</v>
      </c>
    </row>
    <row r="1000" spans="2:26" x14ac:dyDescent="0.25">
      <c r="B1000" s="2">
        <v>40183</v>
      </c>
      <c r="C1000">
        <v>1136.52</v>
      </c>
      <c r="D1000" s="2"/>
      <c r="E1000" s="2">
        <v>40134</v>
      </c>
      <c r="F1000">
        <v>4.7E-2</v>
      </c>
      <c r="G1000" s="67">
        <v>99.996083333333331</v>
      </c>
      <c r="H1000" s="92">
        <v>1.5000587523017472E-5</v>
      </c>
      <c r="I1000" s="7"/>
      <c r="J1000" s="2">
        <v>40133</v>
      </c>
      <c r="K1000">
        <v>6.0999999999999999E-2</v>
      </c>
      <c r="L1000" s="67">
        <v>99.984750000000005</v>
      </c>
      <c r="M1000" s="92">
        <v>5.0007626162251739E-6</v>
      </c>
      <c r="P1000" s="2">
        <v>40183</v>
      </c>
      <c r="Q1000">
        <v>979.31</v>
      </c>
      <c r="R1000">
        <v>1.1245029185962263E-3</v>
      </c>
      <c r="T1000" s="68">
        <v>38209</v>
      </c>
      <c r="U1000" s="69">
        <v>1.0051000000000001</v>
      </c>
      <c r="V1000" s="70">
        <v>5.1000000000001044E-3</v>
      </c>
      <c r="W1000" s="70"/>
      <c r="Y1000" s="2">
        <v>40183</v>
      </c>
      <c r="Z1000">
        <v>19.350000000000001</v>
      </c>
    </row>
    <row r="1001" spans="2:26" x14ac:dyDescent="0.25">
      <c r="B1001" s="2">
        <v>40184</v>
      </c>
      <c r="C1001">
        <v>1137.1400000000001</v>
      </c>
      <c r="D1001" s="2"/>
      <c r="E1001" s="2">
        <v>40135</v>
      </c>
      <c r="F1001">
        <v>2.9000000000000001E-2</v>
      </c>
      <c r="G1001" s="67">
        <v>99.997583333333338</v>
      </c>
      <c r="H1001" s="92">
        <v>5.0001208360406224E-6</v>
      </c>
      <c r="I1001" s="7"/>
      <c r="J1001" s="2">
        <v>40134</v>
      </c>
      <c r="K1001">
        <v>5.8999999999999997E-2</v>
      </c>
      <c r="L1001" s="67">
        <v>99.985249999999994</v>
      </c>
      <c r="M1001" s="92">
        <v>8.5012539349671457E-5</v>
      </c>
      <c r="P1001" s="2">
        <v>40184</v>
      </c>
      <c r="Q1001">
        <v>979.64</v>
      </c>
      <c r="R1001">
        <v>3.3697194963799859E-4</v>
      </c>
      <c r="T1001" s="68">
        <v>38210</v>
      </c>
      <c r="U1001" s="69">
        <v>0.99953000000000003</v>
      </c>
      <c r="V1001" s="70">
        <v>-4.6999999999997044E-4</v>
      </c>
      <c r="W1001" s="70"/>
      <c r="Y1001" s="2">
        <v>40184</v>
      </c>
      <c r="Z1001">
        <v>19.16</v>
      </c>
    </row>
    <row r="1002" spans="2:26" x14ac:dyDescent="0.25">
      <c r="B1002" s="2">
        <v>40185</v>
      </c>
      <c r="C1002">
        <v>1141.69</v>
      </c>
      <c r="D1002" s="2"/>
      <c r="E1002" s="2">
        <v>40136</v>
      </c>
      <c r="F1002">
        <v>2.3E-2</v>
      </c>
      <c r="G1002" s="67">
        <v>99.998083333333327</v>
      </c>
      <c r="H1002" s="92">
        <v>-8.3334930586209666E-6</v>
      </c>
      <c r="I1002" s="7"/>
      <c r="J1002" s="2">
        <v>40135</v>
      </c>
      <c r="K1002">
        <v>2.5000000000000001E-2</v>
      </c>
      <c r="L1002" s="67">
        <v>99.993750000000006</v>
      </c>
      <c r="M1002" s="92">
        <v>3.7502343896544943E-5</v>
      </c>
      <c r="P1002" s="2">
        <v>40185</v>
      </c>
      <c r="Q1002">
        <v>979.91</v>
      </c>
      <c r="R1002">
        <v>2.7561144910381863E-4</v>
      </c>
      <c r="T1002" s="68">
        <v>38211</v>
      </c>
      <c r="U1002" s="69">
        <v>0.99626999999999999</v>
      </c>
      <c r="V1002" s="70">
        <v>-3.7300000000000111E-3</v>
      </c>
      <c r="W1002" s="70"/>
      <c r="Y1002" s="2">
        <v>40185</v>
      </c>
      <c r="Z1002">
        <v>19.059999999999999</v>
      </c>
    </row>
    <row r="1003" spans="2:26" x14ac:dyDescent="0.25">
      <c r="B1003" s="2">
        <v>40186</v>
      </c>
      <c r="C1003">
        <v>1144.98</v>
      </c>
      <c r="D1003" s="2"/>
      <c r="E1003" s="2">
        <v>40137</v>
      </c>
      <c r="F1003">
        <v>3.3000000000000002E-2</v>
      </c>
      <c r="G1003" s="67">
        <v>99.997249999999994</v>
      </c>
      <c r="H1003" s="92">
        <v>-6.6668500049438251E-6</v>
      </c>
      <c r="I1003" s="7"/>
      <c r="J1003" s="2">
        <v>40136</v>
      </c>
      <c r="K1003">
        <v>0.01</v>
      </c>
      <c r="L1003" s="67">
        <v>99.997500000000002</v>
      </c>
      <c r="M1003" s="92">
        <v>0</v>
      </c>
      <c r="P1003" s="2">
        <v>40186</v>
      </c>
      <c r="Q1003">
        <v>980.72</v>
      </c>
      <c r="R1003">
        <v>8.2660652508903532E-4</v>
      </c>
      <c r="T1003" s="68">
        <v>38212</v>
      </c>
      <c r="U1003" s="69">
        <v>1.00177</v>
      </c>
      <c r="V1003" s="70">
        <v>1.7700000000000493E-3</v>
      </c>
      <c r="W1003" s="70"/>
      <c r="Y1003" s="2">
        <v>40186</v>
      </c>
      <c r="Z1003">
        <v>18.13</v>
      </c>
    </row>
    <row r="1004" spans="2:26" x14ac:dyDescent="0.25">
      <c r="B1004" s="2">
        <v>40189</v>
      </c>
      <c r="C1004">
        <v>1146.98</v>
      </c>
      <c r="D1004" s="2"/>
      <c r="E1004" s="2">
        <v>40140</v>
      </c>
      <c r="F1004">
        <v>4.1000000000000002E-2</v>
      </c>
      <c r="G1004" s="67">
        <v>99.996583333333334</v>
      </c>
      <c r="H1004" s="92">
        <v>-3.3334472260282411E-6</v>
      </c>
      <c r="I1004" s="7"/>
      <c r="J1004" s="2">
        <v>40137</v>
      </c>
      <c r="K1004">
        <v>0.01</v>
      </c>
      <c r="L1004" s="67">
        <v>99.997500000000002</v>
      </c>
      <c r="M1004" s="92">
        <v>-1.2500312507768285E-5</v>
      </c>
      <c r="P1004" s="2">
        <v>40189</v>
      </c>
      <c r="Q1004">
        <v>980.92</v>
      </c>
      <c r="R1004">
        <v>2.0393180520428267E-4</v>
      </c>
      <c r="T1004" s="68">
        <v>38215</v>
      </c>
      <c r="U1004" s="69">
        <v>1.00518</v>
      </c>
      <c r="V1004" s="70">
        <v>5.1799999999999624E-3</v>
      </c>
      <c r="W1004" s="70"/>
      <c r="Y1004" s="2">
        <v>40189</v>
      </c>
      <c r="Z1004">
        <v>17.55</v>
      </c>
    </row>
    <row r="1005" spans="2:26" x14ac:dyDescent="0.25">
      <c r="B1005" s="2">
        <v>40190</v>
      </c>
      <c r="C1005">
        <v>1136.22</v>
      </c>
      <c r="D1005" s="2"/>
      <c r="E1005" s="2">
        <v>40141</v>
      </c>
      <c r="F1005">
        <v>4.4999999999999998E-2</v>
      </c>
      <c r="G1005" s="67">
        <v>99.996250000000003</v>
      </c>
      <c r="H1005" s="92">
        <v>-1.1667104183210597E-5</v>
      </c>
      <c r="I1005" s="7"/>
      <c r="J1005" s="2">
        <v>40140</v>
      </c>
      <c r="K1005">
        <v>1.4999999999999999E-2</v>
      </c>
      <c r="L1005" s="67">
        <v>99.996250000000003</v>
      </c>
      <c r="M1005" s="92">
        <v>-6.5002437591443751E-5</v>
      </c>
      <c r="P1005" s="2">
        <v>40190</v>
      </c>
      <c r="Q1005">
        <v>980.74</v>
      </c>
      <c r="R1005">
        <v>-1.8350120295229644E-4</v>
      </c>
      <c r="T1005" s="68">
        <v>38216</v>
      </c>
      <c r="U1005" s="69">
        <v>1.0007200000000001</v>
      </c>
      <c r="V1005" s="70">
        <v>7.2000000000005393E-4</v>
      </c>
      <c r="W1005" s="70"/>
      <c r="Y1005" s="2">
        <v>40190</v>
      </c>
      <c r="Z1005">
        <v>18.25</v>
      </c>
    </row>
    <row r="1006" spans="2:26" x14ac:dyDescent="0.25">
      <c r="B1006" s="2">
        <v>40191</v>
      </c>
      <c r="C1006">
        <v>1145.68</v>
      </c>
      <c r="D1006" s="2"/>
      <c r="E1006" s="2">
        <v>40142</v>
      </c>
      <c r="F1006">
        <v>5.8999999999999997E-2</v>
      </c>
      <c r="G1006" s="67">
        <v>99.995083333333326</v>
      </c>
      <c r="H1006" s="92">
        <v>1.6667486151256128E-6</v>
      </c>
      <c r="I1006" s="7"/>
      <c r="J1006" s="2">
        <v>40141</v>
      </c>
      <c r="K1006">
        <v>4.1000000000000002E-2</v>
      </c>
      <c r="L1006" s="67">
        <v>99.989750000000001</v>
      </c>
      <c r="M1006" s="92">
        <v>2.5002562762388436E-6</v>
      </c>
      <c r="P1006" s="2">
        <v>40191</v>
      </c>
      <c r="Q1006">
        <v>980.99</v>
      </c>
      <c r="R1006">
        <v>2.5490955808882276E-4</v>
      </c>
      <c r="T1006" s="68">
        <v>38217</v>
      </c>
      <c r="U1006" s="69">
        <v>1.00082</v>
      </c>
      <c r="V1006" s="70">
        <v>8.2000000000004292E-4</v>
      </c>
      <c r="W1006" s="70"/>
      <c r="Y1006" s="2">
        <v>40191</v>
      </c>
      <c r="Z1006">
        <v>17.850000000000001</v>
      </c>
    </row>
    <row r="1007" spans="2:26" x14ac:dyDescent="0.25">
      <c r="B1007" s="2">
        <v>40192</v>
      </c>
      <c r="C1007">
        <v>1148.46</v>
      </c>
      <c r="D1007" s="2"/>
      <c r="E1007" s="2">
        <v>40143</v>
      </c>
      <c r="F1007">
        <v>5.7000000000000002E-2</v>
      </c>
      <c r="G1007" s="67">
        <v>99.995249999999999</v>
      </c>
      <c r="H1007" s="92">
        <v>8.3337291867380259E-7</v>
      </c>
      <c r="I1007" s="7"/>
      <c r="J1007" s="2">
        <v>40142</v>
      </c>
      <c r="K1007">
        <v>0.04</v>
      </c>
      <c r="L1007" s="67">
        <v>99.99</v>
      </c>
      <c r="M1007" s="92">
        <v>0</v>
      </c>
      <c r="P1007" s="2">
        <v>40192</v>
      </c>
      <c r="Q1007">
        <v>981.26</v>
      </c>
      <c r="R1007">
        <v>2.7523216342673074E-4</v>
      </c>
      <c r="T1007" s="68">
        <v>38218</v>
      </c>
      <c r="U1007" s="69">
        <v>1</v>
      </c>
      <c r="V1007" s="70">
        <v>0</v>
      </c>
      <c r="W1007" s="70"/>
      <c r="Y1007" s="2">
        <v>40192</v>
      </c>
      <c r="Z1007">
        <v>17.63</v>
      </c>
    </row>
    <row r="1008" spans="2:26" x14ac:dyDescent="0.25">
      <c r="B1008" s="2">
        <v>40193</v>
      </c>
      <c r="C1008">
        <v>1136.03</v>
      </c>
      <c r="D1008" s="2"/>
      <c r="E1008" s="2">
        <v>40144</v>
      </c>
      <c r="F1008">
        <v>5.6000000000000001E-2</v>
      </c>
      <c r="G1008" s="67">
        <v>99.995333333333335</v>
      </c>
      <c r="H1008" s="92">
        <v>-1.3333955584560186E-5</v>
      </c>
      <c r="I1008" s="7"/>
      <c r="J1008" s="2">
        <v>40143</v>
      </c>
      <c r="K1008">
        <v>0.04</v>
      </c>
      <c r="L1008" s="67">
        <v>99.99</v>
      </c>
      <c r="M1008" s="92">
        <v>5.0005000500119579E-5</v>
      </c>
      <c r="P1008" s="2">
        <v>40193</v>
      </c>
      <c r="Q1008">
        <v>981.66</v>
      </c>
      <c r="R1008">
        <v>4.0763915781738547E-4</v>
      </c>
      <c r="T1008" s="68">
        <v>38219</v>
      </c>
      <c r="U1008" s="69">
        <v>1.0001100000000001</v>
      </c>
      <c r="V1008" s="70">
        <v>1.100000000000545E-4</v>
      </c>
      <c r="W1008" s="70"/>
      <c r="Y1008" s="2">
        <v>40193</v>
      </c>
      <c r="Z1008">
        <v>17.91</v>
      </c>
    </row>
    <row r="1009" spans="2:26" x14ac:dyDescent="0.25">
      <c r="B1009" s="2">
        <v>40197</v>
      </c>
      <c r="C1009">
        <v>1150.23</v>
      </c>
      <c r="D1009" s="2"/>
      <c r="E1009" s="2">
        <v>40147</v>
      </c>
      <c r="F1009">
        <v>7.1999999999999995E-2</v>
      </c>
      <c r="G1009" s="67">
        <v>99.994</v>
      </c>
      <c r="H1009" s="92">
        <v>1.6667666726810637E-6</v>
      </c>
      <c r="I1009" s="7"/>
      <c r="J1009" s="2">
        <v>40144</v>
      </c>
      <c r="K1009">
        <v>0.02</v>
      </c>
      <c r="L1009" s="67">
        <v>99.995000000000005</v>
      </c>
      <c r="M1009" s="92">
        <v>-8.0004000200140091E-5</v>
      </c>
      <c r="P1009" s="2">
        <v>40197</v>
      </c>
      <c r="Q1009">
        <v>988.46</v>
      </c>
      <c r="R1009">
        <v>6.9270419493512314E-3</v>
      </c>
      <c r="T1009" s="68">
        <v>38222</v>
      </c>
      <c r="U1009" s="69">
        <v>0.99951999999999996</v>
      </c>
      <c r="V1009" s="70">
        <v>-4.8000000000003595E-4</v>
      </c>
      <c r="W1009" s="70"/>
      <c r="Y1009" s="2">
        <v>40197</v>
      </c>
      <c r="Z1009">
        <v>17.579999999999998</v>
      </c>
    </row>
    <row r="1010" spans="2:26" x14ac:dyDescent="0.25">
      <c r="B1010" s="2">
        <v>40198</v>
      </c>
      <c r="C1010">
        <v>1138.04</v>
      </c>
      <c r="D1010" s="2"/>
      <c r="E1010" s="2">
        <v>40148</v>
      </c>
      <c r="F1010">
        <v>7.0000000000000007E-2</v>
      </c>
      <c r="G1010" s="67">
        <v>99.994166666666672</v>
      </c>
      <c r="H1010" s="92">
        <v>-8.333819472849946E-6</v>
      </c>
      <c r="I1010" s="7"/>
      <c r="J1010" s="2">
        <v>40147</v>
      </c>
      <c r="K1010">
        <v>5.1999999999999998E-2</v>
      </c>
      <c r="L1010" s="67">
        <v>99.986999999999995</v>
      </c>
      <c r="M1010" s="92">
        <v>2.5003250423427659E-6</v>
      </c>
      <c r="P1010" s="2">
        <v>40198</v>
      </c>
      <c r="Q1010">
        <v>983.96</v>
      </c>
      <c r="R1010">
        <v>-4.5525362685389092E-3</v>
      </c>
      <c r="T1010" s="68">
        <v>38223</v>
      </c>
      <c r="U1010" s="69">
        <v>1.0013099999999999</v>
      </c>
      <c r="V1010" s="70">
        <v>1.3099999999999223E-3</v>
      </c>
      <c r="W1010" s="70"/>
      <c r="Y1010" s="2">
        <v>40198</v>
      </c>
      <c r="Z1010">
        <v>18.68</v>
      </c>
    </row>
    <row r="1011" spans="2:26" x14ac:dyDescent="0.25">
      <c r="B1011" s="2">
        <v>40199</v>
      </c>
      <c r="C1011">
        <v>1116.48</v>
      </c>
      <c r="D1011" s="2"/>
      <c r="E1011" s="2">
        <v>40149</v>
      </c>
      <c r="F1011">
        <v>0.08</v>
      </c>
      <c r="G1011" s="67">
        <v>99.993333333333339</v>
      </c>
      <c r="H1011" s="92">
        <v>-5.00033335559813E-6</v>
      </c>
      <c r="I1011" s="7"/>
      <c r="J1011" s="2">
        <v>40148</v>
      </c>
      <c r="K1011">
        <v>5.0999999999999997E-2</v>
      </c>
      <c r="L1011" s="67">
        <v>99.987250000000003</v>
      </c>
      <c r="M1011" s="92">
        <v>1.7502231534516355E-5</v>
      </c>
      <c r="P1011" s="2">
        <v>40199</v>
      </c>
      <c r="Q1011">
        <v>972.09</v>
      </c>
      <c r="R1011">
        <v>-1.2063498516199811E-2</v>
      </c>
      <c r="T1011" s="68">
        <v>38224</v>
      </c>
      <c r="U1011" s="69">
        <v>1.0039400000000001</v>
      </c>
      <c r="V1011" s="70">
        <v>3.9400000000000546E-3</v>
      </c>
      <c r="W1011" s="70"/>
      <c r="Y1011" s="2">
        <v>40199</v>
      </c>
      <c r="Z1011">
        <v>22.27</v>
      </c>
    </row>
    <row r="1012" spans="2:26" x14ac:dyDescent="0.25">
      <c r="B1012" s="2">
        <v>40200</v>
      </c>
      <c r="C1012">
        <v>1091.76</v>
      </c>
      <c r="D1012" s="2"/>
      <c r="E1012" s="2">
        <v>40150</v>
      </c>
      <c r="F1012">
        <v>8.5999999999999993E-2</v>
      </c>
      <c r="G1012" s="67">
        <v>99.992833333333337</v>
      </c>
      <c r="H1012" s="92">
        <v>4.166965299257086E-6</v>
      </c>
      <c r="I1012" s="7"/>
      <c r="J1012" s="2">
        <v>40149</v>
      </c>
      <c r="K1012">
        <v>4.3999999999999997E-2</v>
      </c>
      <c r="L1012" s="67">
        <v>99.989000000000004</v>
      </c>
      <c r="M1012" s="92">
        <v>5.0005500604743958E-6</v>
      </c>
      <c r="P1012" s="2">
        <v>40200</v>
      </c>
      <c r="Q1012">
        <v>954.34</v>
      </c>
      <c r="R1012">
        <v>-1.8259626166301501E-2</v>
      </c>
      <c r="T1012" s="68">
        <v>38225</v>
      </c>
      <c r="U1012" s="69">
        <v>1.0002</v>
      </c>
      <c r="V1012" s="70">
        <v>1.9999999999997797E-4</v>
      </c>
      <c r="W1012" s="70"/>
      <c r="Y1012" s="2">
        <v>40200</v>
      </c>
      <c r="Z1012">
        <v>27.31</v>
      </c>
    </row>
    <row r="1013" spans="2:26" x14ac:dyDescent="0.25">
      <c r="B1013" s="2">
        <v>40203</v>
      </c>
      <c r="C1013">
        <v>1096.78</v>
      </c>
      <c r="D1013" s="2"/>
      <c r="E1013" s="2">
        <v>40151</v>
      </c>
      <c r="F1013">
        <v>8.1000000000000003E-2</v>
      </c>
      <c r="G1013" s="67">
        <v>99.993250000000003</v>
      </c>
      <c r="H1013" s="92">
        <v>3.3335583484728204E-6</v>
      </c>
      <c r="I1013" s="7"/>
      <c r="J1013" s="2">
        <v>40150</v>
      </c>
      <c r="K1013">
        <v>4.2000000000000003E-2</v>
      </c>
      <c r="L1013" s="67">
        <v>99.989500000000007</v>
      </c>
      <c r="M1013" s="92">
        <v>-5.0005250551432567E-6</v>
      </c>
      <c r="P1013" s="2">
        <v>40203</v>
      </c>
      <c r="Q1013">
        <v>960.21</v>
      </c>
      <c r="R1013">
        <v>6.1508477062681699E-3</v>
      </c>
      <c r="T1013" s="68">
        <v>38226</v>
      </c>
      <c r="U1013" s="69">
        <v>1.00125</v>
      </c>
      <c r="V1013" s="70">
        <v>1.2499999999999734E-3</v>
      </c>
      <c r="W1013" s="70"/>
      <c r="Y1013" s="2">
        <v>40203</v>
      </c>
      <c r="Z1013">
        <v>25.41</v>
      </c>
    </row>
    <row r="1014" spans="2:26" x14ac:dyDescent="0.25">
      <c r="B1014" s="2">
        <v>40204</v>
      </c>
      <c r="C1014">
        <v>1092.17</v>
      </c>
      <c r="D1014" s="2"/>
      <c r="E1014" s="2">
        <v>40154</v>
      </c>
      <c r="F1014">
        <v>7.6999999999999999E-2</v>
      </c>
      <c r="G1014" s="67">
        <v>99.993583333333333</v>
      </c>
      <c r="H1014" s="92">
        <v>3.3335472358064777E-6</v>
      </c>
      <c r="I1014" s="7"/>
      <c r="J1014" s="2">
        <v>40151</v>
      </c>
      <c r="K1014">
        <v>4.3999999999999997E-2</v>
      </c>
      <c r="L1014" s="67">
        <v>99.989000000000004</v>
      </c>
      <c r="M1014" s="92">
        <v>6.0006600726136838E-5</v>
      </c>
      <c r="P1014" s="2">
        <v>40204</v>
      </c>
      <c r="Q1014">
        <v>957.26</v>
      </c>
      <c r="R1014">
        <v>-3.072244613157582E-3</v>
      </c>
      <c r="T1014" s="68">
        <v>38229</v>
      </c>
      <c r="U1014" s="69">
        <v>0.99783999999999995</v>
      </c>
      <c r="V1014" s="70">
        <v>-2.1600000000000508E-3</v>
      </c>
      <c r="W1014" s="70"/>
      <c r="Y1014" s="2">
        <v>40204</v>
      </c>
      <c r="Z1014">
        <v>24.55</v>
      </c>
    </row>
    <row r="1015" spans="2:26" x14ac:dyDescent="0.25">
      <c r="B1015" s="2">
        <v>40205</v>
      </c>
      <c r="C1015">
        <v>1097.5</v>
      </c>
      <c r="D1015" s="2"/>
      <c r="E1015" s="2">
        <v>40155</v>
      </c>
      <c r="F1015">
        <v>7.2999999999999995E-2</v>
      </c>
      <c r="G1015" s="67">
        <v>99.993916666666664</v>
      </c>
      <c r="H1015" s="92">
        <v>4.9169657820868906E-5</v>
      </c>
      <c r="I1015" s="7"/>
      <c r="J1015" s="2">
        <v>40154</v>
      </c>
      <c r="K1015">
        <v>0.02</v>
      </c>
      <c r="L1015" s="67">
        <v>99.995000000000005</v>
      </c>
      <c r="M1015" s="92">
        <v>-1.2500625031219847E-5</v>
      </c>
      <c r="P1015" s="2">
        <v>40205</v>
      </c>
      <c r="Q1015">
        <v>961.5</v>
      </c>
      <c r="R1015">
        <v>4.4293086517770419E-3</v>
      </c>
      <c r="T1015" s="68">
        <v>38230</v>
      </c>
      <c r="U1015" s="69">
        <v>1.0017</v>
      </c>
      <c r="V1015" s="70">
        <v>1.7000000000000348E-3</v>
      </c>
      <c r="W1015" s="70"/>
      <c r="Y1015" s="2">
        <v>40205</v>
      </c>
      <c r="Z1015">
        <v>23.14</v>
      </c>
    </row>
    <row r="1016" spans="2:26" x14ac:dyDescent="0.25">
      <c r="B1016" s="2">
        <v>40206</v>
      </c>
      <c r="C1016">
        <v>1084.53</v>
      </c>
      <c r="D1016" s="2"/>
      <c r="E1016" s="2">
        <v>40156</v>
      </c>
      <c r="F1016">
        <v>1.4E-2</v>
      </c>
      <c r="G1016" s="67">
        <v>99.998833333333337</v>
      </c>
      <c r="H1016" s="92">
        <v>0</v>
      </c>
      <c r="I1016" s="7"/>
      <c r="J1016" s="2">
        <v>40155</v>
      </c>
      <c r="K1016">
        <v>2.5000000000000001E-2</v>
      </c>
      <c r="L1016" s="67">
        <v>99.993750000000006</v>
      </c>
      <c r="M1016" s="92">
        <v>0</v>
      </c>
      <c r="P1016" s="2">
        <v>40206</v>
      </c>
      <c r="Q1016">
        <v>952.58</v>
      </c>
      <c r="R1016">
        <v>-9.2771710868434498E-3</v>
      </c>
      <c r="T1016" s="68">
        <v>38231</v>
      </c>
      <c r="U1016" s="69">
        <v>1.0013000000000001</v>
      </c>
      <c r="V1016" s="70">
        <v>1.3000000000000789E-3</v>
      </c>
      <c r="W1016" s="70"/>
      <c r="Y1016" s="2">
        <v>40206</v>
      </c>
      <c r="Z1016">
        <v>23.73</v>
      </c>
    </row>
    <row r="1017" spans="2:26" x14ac:dyDescent="0.25">
      <c r="B1017" s="2">
        <v>40207</v>
      </c>
      <c r="C1017">
        <v>1073.8699999999999</v>
      </c>
      <c r="D1017" s="2"/>
      <c r="E1017" s="2">
        <v>40157</v>
      </c>
      <c r="F1017">
        <v>1.4E-2</v>
      </c>
      <c r="G1017" s="67">
        <v>99.998833333333337</v>
      </c>
      <c r="H1017" s="92">
        <v>0</v>
      </c>
      <c r="I1017" s="7"/>
      <c r="J1017" s="2">
        <v>40156</v>
      </c>
      <c r="K1017">
        <v>2.5000000000000001E-2</v>
      </c>
      <c r="L1017" s="67">
        <v>99.993750000000006</v>
      </c>
      <c r="M1017" s="92">
        <v>0</v>
      </c>
      <c r="P1017" s="2">
        <v>40207</v>
      </c>
      <c r="Q1017">
        <v>943.67</v>
      </c>
      <c r="R1017">
        <v>-9.3535451090722699E-3</v>
      </c>
      <c r="T1017" s="68">
        <v>38232</v>
      </c>
      <c r="U1017" s="69">
        <v>1.00292</v>
      </c>
      <c r="V1017" s="70">
        <v>2.9200000000000337E-3</v>
      </c>
      <c r="W1017" s="70"/>
      <c r="Y1017" s="2">
        <v>40207</v>
      </c>
      <c r="Z1017">
        <v>24.62</v>
      </c>
    </row>
    <row r="1018" spans="2:26" x14ac:dyDescent="0.25">
      <c r="B1018" s="2">
        <v>40210</v>
      </c>
      <c r="C1018">
        <v>1089.19</v>
      </c>
      <c r="D1018" s="2"/>
      <c r="E1018" s="2">
        <v>40158</v>
      </c>
      <c r="F1018">
        <v>1.4E-2</v>
      </c>
      <c r="G1018" s="67">
        <v>99.998833333333337</v>
      </c>
      <c r="H1018" s="92">
        <v>0</v>
      </c>
      <c r="I1018" s="7"/>
      <c r="J1018" s="2">
        <v>40157</v>
      </c>
      <c r="K1018">
        <v>2.5000000000000001E-2</v>
      </c>
      <c r="L1018" s="67">
        <v>99.993750000000006</v>
      </c>
      <c r="M1018" s="92">
        <v>0</v>
      </c>
      <c r="P1018" s="2">
        <v>40210</v>
      </c>
      <c r="Q1018">
        <v>957.08</v>
      </c>
      <c r="R1018">
        <v>1.4210476119830062E-2</v>
      </c>
      <c r="T1018" s="68">
        <v>38233</v>
      </c>
      <c r="U1018" s="69">
        <v>0.99887000000000004</v>
      </c>
      <c r="V1018" s="70">
        <v>-1.1299999999999644E-3</v>
      </c>
      <c r="W1018" s="70"/>
      <c r="Y1018" s="2">
        <v>40210</v>
      </c>
      <c r="Z1018">
        <v>22.59</v>
      </c>
    </row>
    <row r="1019" spans="2:26" x14ac:dyDescent="0.25">
      <c r="B1019" s="2">
        <v>40211</v>
      </c>
      <c r="C1019">
        <v>1103.32</v>
      </c>
      <c r="D1019" s="2"/>
      <c r="E1019" s="2">
        <v>40161</v>
      </c>
      <c r="F1019">
        <v>1.4E-2</v>
      </c>
      <c r="G1019" s="67">
        <v>99.998833333333337</v>
      </c>
      <c r="H1019" s="92">
        <v>0</v>
      </c>
      <c r="I1019" s="7"/>
      <c r="J1019" s="2">
        <v>40158</v>
      </c>
      <c r="K1019">
        <v>2.5000000000000001E-2</v>
      </c>
      <c r="L1019" s="67">
        <v>99.993750000000006</v>
      </c>
      <c r="M1019" s="92">
        <v>0</v>
      </c>
      <c r="P1019" s="2">
        <v>40211</v>
      </c>
      <c r="Q1019">
        <v>968.21</v>
      </c>
      <c r="R1019">
        <v>1.1629121912483775E-2</v>
      </c>
      <c r="T1019" s="68">
        <v>38237</v>
      </c>
      <c r="U1019" s="69">
        <v>1.0040500000000001</v>
      </c>
      <c r="V1019" s="70">
        <v>4.0500000000001091E-3</v>
      </c>
      <c r="W1019" s="70"/>
      <c r="Y1019" s="2">
        <v>40211</v>
      </c>
      <c r="Z1019">
        <v>21.48</v>
      </c>
    </row>
    <row r="1020" spans="2:26" x14ac:dyDescent="0.25">
      <c r="B1020" s="2">
        <v>40212</v>
      </c>
      <c r="C1020">
        <v>1097.28</v>
      </c>
      <c r="D1020" s="2"/>
      <c r="E1020" s="2">
        <v>40162</v>
      </c>
      <c r="F1020">
        <v>1.4E-2</v>
      </c>
      <c r="G1020" s="67">
        <v>99.998833333333337</v>
      </c>
      <c r="H1020" s="92">
        <v>3.3333722226913665E-6</v>
      </c>
      <c r="I1020" s="7"/>
      <c r="J1020" s="2">
        <v>40161</v>
      </c>
      <c r="K1020">
        <v>2.5000000000000001E-2</v>
      </c>
      <c r="L1020" s="67">
        <v>99.993750000000006</v>
      </c>
      <c r="M1020" s="92">
        <v>-5.2503281455118511E-5</v>
      </c>
      <c r="P1020" s="2">
        <v>40212</v>
      </c>
      <c r="Q1020">
        <v>964.54</v>
      </c>
      <c r="R1020">
        <v>-3.7904999948359386E-3</v>
      </c>
      <c r="T1020" s="68">
        <v>38238</v>
      </c>
      <c r="U1020" s="69">
        <v>0.99892999999999998</v>
      </c>
      <c r="V1020" s="70">
        <v>-1.0700000000000154E-3</v>
      </c>
      <c r="W1020" s="70"/>
      <c r="Y1020" s="2">
        <v>40212</v>
      </c>
      <c r="Z1020">
        <v>21.6</v>
      </c>
    </row>
    <row r="1021" spans="2:26" x14ac:dyDescent="0.25">
      <c r="B1021" s="2">
        <v>40213</v>
      </c>
      <c r="C1021">
        <v>1063.1099999999999</v>
      </c>
      <c r="D1021" s="2"/>
      <c r="E1021" s="2">
        <v>40163</v>
      </c>
      <c r="F1021">
        <v>0.01</v>
      </c>
      <c r="G1021" s="67">
        <v>99.999166666666667</v>
      </c>
      <c r="H1021" s="92">
        <v>0</v>
      </c>
      <c r="I1021" s="7"/>
      <c r="J1021" s="2">
        <v>40162</v>
      </c>
      <c r="K1021">
        <v>4.5999999999999999E-2</v>
      </c>
      <c r="L1021" s="67">
        <v>99.988500000000002</v>
      </c>
      <c r="M1021" s="92">
        <v>1.7502012731540617E-5</v>
      </c>
      <c r="P1021" s="2">
        <v>40213</v>
      </c>
      <c r="Q1021">
        <v>935.77</v>
      </c>
      <c r="R1021">
        <v>-2.9827689883260344E-2</v>
      </c>
      <c r="T1021" s="68">
        <v>38239</v>
      </c>
      <c r="U1021" s="69">
        <v>1.0013399999999999</v>
      </c>
      <c r="V1021" s="70">
        <v>1.3399999999998968E-3</v>
      </c>
      <c r="W1021" s="70"/>
      <c r="Y1021" s="2">
        <v>40213</v>
      </c>
      <c r="Z1021">
        <v>26.08</v>
      </c>
    </row>
    <row r="1022" spans="2:26" x14ac:dyDescent="0.25">
      <c r="B1022" s="2">
        <v>40214</v>
      </c>
      <c r="C1022">
        <v>1066.19</v>
      </c>
      <c r="D1022" s="2"/>
      <c r="E1022" s="2">
        <v>40164</v>
      </c>
      <c r="F1022">
        <v>0.01</v>
      </c>
      <c r="G1022" s="67">
        <v>99.999166666666667</v>
      </c>
      <c r="H1022" s="92">
        <v>0</v>
      </c>
      <c r="I1022" s="7"/>
      <c r="J1022" s="2">
        <v>40163</v>
      </c>
      <c r="K1022">
        <v>3.9E-2</v>
      </c>
      <c r="L1022" s="67">
        <v>99.990250000000003</v>
      </c>
      <c r="M1022" s="92">
        <v>-7.5007313212749338E-6</v>
      </c>
      <c r="P1022" s="2">
        <v>40214</v>
      </c>
      <c r="Q1022">
        <v>939.03</v>
      </c>
      <c r="R1022">
        <v>3.4837620355430143E-3</v>
      </c>
      <c r="T1022" s="68">
        <v>38240</v>
      </c>
      <c r="U1022" s="69">
        <v>1.0020800000000001</v>
      </c>
      <c r="V1022" s="70">
        <v>2.0800000000000818E-3</v>
      </c>
      <c r="W1022" s="70"/>
      <c r="Y1022" s="2">
        <v>40214</v>
      </c>
      <c r="Z1022">
        <v>26.11</v>
      </c>
    </row>
    <row r="1023" spans="2:26" x14ac:dyDescent="0.25">
      <c r="B1023" s="2">
        <v>40217</v>
      </c>
      <c r="C1023">
        <v>1056.74</v>
      </c>
      <c r="D1023" s="2"/>
      <c r="E1023" s="2">
        <v>40165</v>
      </c>
      <c r="F1023">
        <v>0.01</v>
      </c>
      <c r="G1023" s="67">
        <v>99.999166666666667</v>
      </c>
      <c r="H1023" s="92">
        <v>0</v>
      </c>
      <c r="I1023" s="7"/>
      <c r="J1023" s="2">
        <v>40164</v>
      </c>
      <c r="K1023">
        <v>4.2000000000000003E-2</v>
      </c>
      <c r="L1023" s="67">
        <v>99.989500000000007</v>
      </c>
      <c r="M1023" s="92">
        <v>0</v>
      </c>
      <c r="P1023" s="2">
        <v>40217</v>
      </c>
      <c r="Q1023">
        <v>930.87</v>
      </c>
      <c r="R1023">
        <v>-8.6898182166703641E-3</v>
      </c>
      <c r="T1023" s="68">
        <v>38243</v>
      </c>
      <c r="U1023" s="69">
        <v>1.0018499999999999</v>
      </c>
      <c r="V1023" s="70">
        <v>1.8499999999999073E-3</v>
      </c>
      <c r="W1023" s="70"/>
      <c r="Y1023" s="2">
        <v>40217</v>
      </c>
      <c r="Z1023">
        <v>26.51</v>
      </c>
    </row>
    <row r="1024" spans="2:26" x14ac:dyDescent="0.25">
      <c r="B1024" s="2">
        <v>40218</v>
      </c>
      <c r="C1024">
        <v>1070.52</v>
      </c>
      <c r="D1024" s="2"/>
      <c r="E1024" s="2">
        <v>40168</v>
      </c>
      <c r="F1024">
        <v>0.01</v>
      </c>
      <c r="G1024" s="67">
        <v>99.999166666666667</v>
      </c>
      <c r="H1024" s="92">
        <v>0</v>
      </c>
      <c r="I1024" s="7"/>
      <c r="J1024" s="2">
        <v>40165</v>
      </c>
      <c r="K1024">
        <v>4.2000000000000003E-2</v>
      </c>
      <c r="L1024" s="67">
        <v>99.989500000000007</v>
      </c>
      <c r="M1024" s="92">
        <v>-1.2501312637969164E-5</v>
      </c>
      <c r="P1024" s="2">
        <v>40218</v>
      </c>
      <c r="Q1024">
        <v>943.49</v>
      </c>
      <c r="R1024">
        <v>1.3557209921901014E-2</v>
      </c>
      <c r="T1024" s="68">
        <v>38244</v>
      </c>
      <c r="U1024" s="69">
        <v>1.00088</v>
      </c>
      <c r="V1024" s="70">
        <v>8.799999999999919E-4</v>
      </c>
      <c r="W1024" s="70"/>
      <c r="Y1024" s="2">
        <v>40218</v>
      </c>
      <c r="Z1024">
        <v>26</v>
      </c>
    </row>
    <row r="1025" spans="2:26" x14ac:dyDescent="0.25">
      <c r="B1025" s="2">
        <v>40219</v>
      </c>
      <c r="C1025">
        <v>1068.1300000000001</v>
      </c>
      <c r="D1025" s="2"/>
      <c r="E1025" s="2">
        <v>40169</v>
      </c>
      <c r="F1025">
        <v>0.01</v>
      </c>
      <c r="G1025" s="67">
        <v>99.999166666666667</v>
      </c>
      <c r="H1025" s="92">
        <v>-3.3333611113572914E-6</v>
      </c>
      <c r="I1025" s="7"/>
      <c r="J1025" s="2">
        <v>40168</v>
      </c>
      <c r="K1025">
        <v>4.7E-2</v>
      </c>
      <c r="L1025" s="67">
        <v>99.988249999999994</v>
      </c>
      <c r="M1025" s="92">
        <v>-7.0008225966478044E-5</v>
      </c>
      <c r="P1025" s="2">
        <v>40219</v>
      </c>
      <c r="Q1025">
        <v>941.38</v>
      </c>
      <c r="R1025">
        <v>-2.2363777040562693E-3</v>
      </c>
      <c r="T1025" s="68">
        <v>38245</v>
      </c>
      <c r="U1025" s="69">
        <v>0.99907999999999997</v>
      </c>
      <c r="V1025" s="70">
        <v>-9.200000000000319E-4</v>
      </c>
      <c r="W1025" s="70"/>
      <c r="Y1025" s="2">
        <v>40219</v>
      </c>
      <c r="Z1025">
        <v>25.4</v>
      </c>
    </row>
    <row r="1026" spans="2:26" x14ac:dyDescent="0.25">
      <c r="B1026" s="2">
        <v>40220</v>
      </c>
      <c r="C1026">
        <v>1078.47</v>
      </c>
      <c r="D1026" s="2"/>
      <c r="E1026" s="2">
        <v>40170</v>
      </c>
      <c r="F1026">
        <v>1.4E-2</v>
      </c>
      <c r="G1026" s="67">
        <v>99.998833333333337</v>
      </c>
      <c r="H1026" s="92">
        <v>0</v>
      </c>
      <c r="I1026" s="7"/>
      <c r="J1026" s="2">
        <v>40169</v>
      </c>
      <c r="K1026">
        <v>7.4999999999999997E-2</v>
      </c>
      <c r="L1026" s="67">
        <v>99.981250000000003</v>
      </c>
      <c r="M1026" s="92">
        <v>4.000750140642495E-5</v>
      </c>
      <c r="P1026" s="2">
        <v>40220</v>
      </c>
      <c r="Q1026">
        <v>951</v>
      </c>
      <c r="R1026">
        <v>1.0219040132571244E-2</v>
      </c>
      <c r="T1026" s="68">
        <v>38246</v>
      </c>
      <c r="U1026" s="69">
        <v>1.0013700000000001</v>
      </c>
      <c r="V1026" s="70">
        <v>1.3700000000000934E-3</v>
      </c>
      <c r="W1026" s="70"/>
      <c r="Y1026" s="2">
        <v>40220</v>
      </c>
      <c r="Z1026">
        <v>23.96</v>
      </c>
    </row>
    <row r="1027" spans="2:26" x14ac:dyDescent="0.25">
      <c r="B1027" s="2">
        <v>40221</v>
      </c>
      <c r="C1027">
        <v>1075.51</v>
      </c>
      <c r="D1027" s="2"/>
      <c r="E1027" s="2">
        <v>40171</v>
      </c>
      <c r="F1027">
        <v>1.4E-2</v>
      </c>
      <c r="G1027" s="67">
        <v>99.998833333333337</v>
      </c>
      <c r="H1027" s="92">
        <v>0</v>
      </c>
      <c r="I1027" s="7"/>
      <c r="J1027" s="2">
        <v>40170</v>
      </c>
      <c r="K1027">
        <v>5.8999999999999997E-2</v>
      </c>
      <c r="L1027" s="67">
        <v>99.985249999999994</v>
      </c>
      <c r="M1027" s="92">
        <v>3.50051632616033E-5</v>
      </c>
      <c r="P1027" s="2">
        <v>40221</v>
      </c>
      <c r="Q1027">
        <v>950.42</v>
      </c>
      <c r="R1027">
        <v>-6.0988433228181815E-4</v>
      </c>
      <c r="T1027" s="68">
        <v>38247</v>
      </c>
      <c r="U1027" s="69">
        <v>1.0007299999999999</v>
      </c>
      <c r="V1027" s="70">
        <v>7.299999999998974E-4</v>
      </c>
      <c r="W1027" s="70"/>
      <c r="Y1027" s="2">
        <v>40221</v>
      </c>
      <c r="Z1027">
        <v>22.73</v>
      </c>
    </row>
    <row r="1028" spans="2:26" x14ac:dyDescent="0.25">
      <c r="B1028" s="2">
        <v>40225</v>
      </c>
      <c r="C1028">
        <v>1094.8699999999999</v>
      </c>
      <c r="D1028" s="2"/>
      <c r="E1028" s="2">
        <v>40172</v>
      </c>
      <c r="F1028">
        <v>1.4E-2</v>
      </c>
      <c r="G1028" s="67">
        <v>99.998833333333337</v>
      </c>
      <c r="H1028" s="92">
        <v>3.3333722226913665E-6</v>
      </c>
      <c r="I1028" s="7"/>
      <c r="J1028" s="2">
        <v>40171</v>
      </c>
      <c r="K1028">
        <v>4.4999999999999998E-2</v>
      </c>
      <c r="L1028" s="67">
        <v>99.988749999999996</v>
      </c>
      <c r="M1028" s="92">
        <v>0</v>
      </c>
      <c r="P1028" s="2">
        <v>40225</v>
      </c>
      <c r="Q1028">
        <v>965.74</v>
      </c>
      <c r="R1028">
        <v>1.6119189410997325E-2</v>
      </c>
      <c r="T1028" s="68">
        <v>38250</v>
      </c>
      <c r="U1028" s="69">
        <v>0.99814999999999998</v>
      </c>
      <c r="V1028" s="70">
        <v>-1.8500000000000183E-3</v>
      </c>
      <c r="W1028" s="70"/>
      <c r="Y1028" s="2">
        <v>40225</v>
      </c>
      <c r="Z1028">
        <v>22.25</v>
      </c>
    </row>
    <row r="1029" spans="2:26" x14ac:dyDescent="0.25">
      <c r="B1029" s="2">
        <v>40226</v>
      </c>
      <c r="C1029">
        <v>1099.51</v>
      </c>
      <c r="D1029" s="2"/>
      <c r="E1029" s="2">
        <v>40175</v>
      </c>
      <c r="F1029">
        <v>0.01</v>
      </c>
      <c r="G1029" s="67">
        <v>99.999166666666667</v>
      </c>
      <c r="H1029" s="92">
        <v>0</v>
      </c>
      <c r="I1029" s="7"/>
      <c r="J1029" s="2">
        <v>40172</v>
      </c>
      <c r="K1029">
        <v>4.4999999999999998E-2</v>
      </c>
      <c r="L1029" s="67">
        <v>99.988749999999996</v>
      </c>
      <c r="M1029" s="92">
        <v>-4.0004500506229945E-5</v>
      </c>
      <c r="P1029" s="2">
        <v>40226</v>
      </c>
      <c r="Q1029">
        <v>970.51</v>
      </c>
      <c r="R1029">
        <v>4.9392175947977623E-3</v>
      </c>
      <c r="T1029" s="68">
        <v>38251</v>
      </c>
      <c r="U1029" s="69">
        <v>1.00393</v>
      </c>
      <c r="V1029" s="70">
        <v>3.9299999999999891E-3</v>
      </c>
      <c r="W1029" s="70"/>
      <c r="Y1029" s="2">
        <v>40226</v>
      </c>
      <c r="Z1029">
        <v>21.72</v>
      </c>
    </row>
    <row r="1030" spans="2:26" x14ac:dyDescent="0.25">
      <c r="B1030" s="2">
        <v>40227</v>
      </c>
      <c r="C1030">
        <v>1106.75</v>
      </c>
      <c r="D1030" s="2"/>
      <c r="E1030" s="2">
        <v>40176</v>
      </c>
      <c r="F1030">
        <v>0.01</v>
      </c>
      <c r="G1030" s="67">
        <v>99.999166666666667</v>
      </c>
      <c r="H1030" s="92">
        <v>-3.3333611113572914E-6</v>
      </c>
      <c r="I1030" s="7"/>
      <c r="J1030" s="2">
        <v>40175</v>
      </c>
      <c r="K1030">
        <v>6.0999999999999999E-2</v>
      </c>
      <c r="L1030" s="67">
        <v>99.984750000000005</v>
      </c>
      <c r="M1030" s="92">
        <v>-7.7511820552600419E-5</v>
      </c>
      <c r="P1030" s="2">
        <v>40227</v>
      </c>
      <c r="Q1030">
        <v>976.38</v>
      </c>
      <c r="R1030">
        <v>6.0483663228612095E-3</v>
      </c>
      <c r="T1030" s="68">
        <v>38252</v>
      </c>
      <c r="U1030" s="69">
        <v>0.99229000000000001</v>
      </c>
      <c r="V1030" s="70">
        <v>-7.7099999999999946E-3</v>
      </c>
      <c r="W1030" s="70"/>
      <c r="Y1030" s="2">
        <v>40227</v>
      </c>
      <c r="Z1030">
        <v>20.63</v>
      </c>
    </row>
    <row r="1031" spans="2:26" x14ac:dyDescent="0.25">
      <c r="B1031" s="2">
        <v>40228</v>
      </c>
      <c r="C1031">
        <v>1109.17</v>
      </c>
      <c r="D1031" s="2"/>
      <c r="E1031" s="2">
        <v>40177</v>
      </c>
      <c r="F1031">
        <v>1.4E-2</v>
      </c>
      <c r="G1031" s="67">
        <v>99.998833333333337</v>
      </c>
      <c r="H1031" s="92">
        <v>-1.7500204169018652E-5</v>
      </c>
      <c r="I1031" s="7"/>
      <c r="J1031" s="2">
        <v>40176</v>
      </c>
      <c r="K1031">
        <v>9.1999999999999998E-2</v>
      </c>
      <c r="L1031" s="67">
        <v>99.977000000000004</v>
      </c>
      <c r="M1031" s="92">
        <v>1.1502645608496564E-4</v>
      </c>
      <c r="P1031" s="2">
        <v>40228</v>
      </c>
      <c r="Q1031">
        <v>972.2</v>
      </c>
      <c r="R1031">
        <v>-4.2811200557160145E-3</v>
      </c>
      <c r="T1031" s="68">
        <v>38253</v>
      </c>
      <c r="U1031" s="69">
        <v>0.99797999999999998</v>
      </c>
      <c r="V1031" s="70">
        <v>-2.0200000000000218E-3</v>
      </c>
      <c r="W1031" s="70"/>
      <c r="Y1031" s="2">
        <v>40228</v>
      </c>
      <c r="Z1031">
        <v>20.02</v>
      </c>
    </row>
    <row r="1032" spans="2:26" x14ac:dyDescent="0.25">
      <c r="B1032" s="2">
        <v>40231</v>
      </c>
      <c r="C1032">
        <v>1108.01</v>
      </c>
      <c r="D1032" s="2"/>
      <c r="E1032" s="2">
        <v>40178</v>
      </c>
      <c r="F1032">
        <v>3.5000000000000003E-2</v>
      </c>
      <c r="G1032" s="67">
        <v>99.997083333333336</v>
      </c>
      <c r="H1032" s="92">
        <v>3.3334305582499724E-6</v>
      </c>
      <c r="I1032" s="7"/>
      <c r="J1032" s="2">
        <v>40177</v>
      </c>
      <c r="K1032">
        <v>4.5999999999999999E-2</v>
      </c>
      <c r="L1032" s="67">
        <v>99.988500000000002</v>
      </c>
      <c r="M1032" s="92">
        <v>-1.7502012731429595E-5</v>
      </c>
      <c r="P1032" s="2">
        <v>40231</v>
      </c>
      <c r="Q1032">
        <v>973.2</v>
      </c>
      <c r="R1032">
        <v>1.0285949393129545E-3</v>
      </c>
      <c r="T1032" s="68">
        <v>38254</v>
      </c>
      <c r="U1032" s="69">
        <v>1.00177</v>
      </c>
      <c r="V1032" s="70">
        <v>1.7700000000000493E-3</v>
      </c>
      <c r="W1032" s="70"/>
      <c r="Y1032" s="2">
        <v>40231</v>
      </c>
      <c r="Z1032">
        <v>19.940000000000001</v>
      </c>
    </row>
    <row r="1033" spans="2:26" x14ac:dyDescent="0.25">
      <c r="B1033" s="2">
        <v>40232</v>
      </c>
      <c r="C1033">
        <v>1094.5999999999999</v>
      </c>
      <c r="D1033" s="2"/>
      <c r="E1033" s="2">
        <v>40179</v>
      </c>
      <c r="F1033">
        <v>3.1E-2</v>
      </c>
      <c r="G1033" s="67">
        <v>99.997416666666666</v>
      </c>
      <c r="H1033" s="92">
        <v>-1.1666968063317462E-5</v>
      </c>
      <c r="I1033" s="7"/>
      <c r="J1033" s="2">
        <v>40178</v>
      </c>
      <c r="K1033">
        <v>5.2999999999999999E-2</v>
      </c>
      <c r="L1033" s="67">
        <v>99.986750000000001</v>
      </c>
      <c r="M1033" s="92">
        <v>-2.000265035106974E-5</v>
      </c>
      <c r="P1033" s="2">
        <v>40232</v>
      </c>
      <c r="Q1033">
        <v>966.26</v>
      </c>
      <c r="R1033">
        <v>-7.1311138512125671E-3</v>
      </c>
      <c r="T1033" s="68">
        <v>38257</v>
      </c>
      <c r="U1033" s="69">
        <v>0.99758999999999998</v>
      </c>
      <c r="V1033" s="70">
        <v>-2.4100000000000232E-3</v>
      </c>
      <c r="W1033" s="70"/>
      <c r="Y1033" s="2">
        <v>40232</v>
      </c>
      <c r="Z1033">
        <v>21.37</v>
      </c>
    </row>
    <row r="1034" spans="2:26" x14ac:dyDescent="0.25">
      <c r="B1034" s="2">
        <v>40233</v>
      </c>
      <c r="C1034">
        <v>1105.24</v>
      </c>
      <c r="D1034" s="2"/>
      <c r="E1034" s="2">
        <v>40182</v>
      </c>
      <c r="F1034">
        <v>4.4999999999999998E-2</v>
      </c>
      <c r="G1034" s="67">
        <v>99.996250000000003</v>
      </c>
      <c r="H1034" s="92">
        <v>1.33338333521138E-5</v>
      </c>
      <c r="I1034" s="7"/>
      <c r="J1034" s="2">
        <v>40179</v>
      </c>
      <c r="K1034">
        <v>6.0999999999999999E-2</v>
      </c>
      <c r="L1034" s="67">
        <v>99.984750000000005</v>
      </c>
      <c r="M1034" s="92">
        <v>2.5003813080015647E-6</v>
      </c>
      <c r="P1034" s="2">
        <v>40233</v>
      </c>
      <c r="Q1034">
        <v>972.04</v>
      </c>
      <c r="R1034">
        <v>5.9818268374971506E-3</v>
      </c>
      <c r="T1034" s="68">
        <v>38258</v>
      </c>
      <c r="U1034" s="69">
        <v>1.00397</v>
      </c>
      <c r="V1034" s="70">
        <v>3.9700000000000291E-3</v>
      </c>
      <c r="W1034" s="70"/>
      <c r="Y1034" s="2">
        <v>40233</v>
      </c>
      <c r="Z1034">
        <v>20.27</v>
      </c>
    </row>
    <row r="1035" spans="2:26" x14ac:dyDescent="0.25">
      <c r="B1035" s="2">
        <v>40234</v>
      </c>
      <c r="C1035">
        <v>1102.94</v>
      </c>
      <c r="D1035" s="2"/>
      <c r="E1035" s="2">
        <v>40183</v>
      </c>
      <c r="F1035">
        <v>2.9000000000000001E-2</v>
      </c>
      <c r="G1035" s="67">
        <v>99.997583333333338</v>
      </c>
      <c r="H1035" s="92">
        <v>7.5001812542829782E-6</v>
      </c>
      <c r="I1035" s="7"/>
      <c r="J1035" s="2">
        <v>40182</v>
      </c>
      <c r="K1035">
        <v>0.06</v>
      </c>
      <c r="L1035" s="67">
        <v>99.984999999999999</v>
      </c>
      <c r="M1035" s="92">
        <v>-1.5002250337459166E-5</v>
      </c>
      <c r="P1035" s="2">
        <v>40234</v>
      </c>
      <c r="Q1035">
        <v>972.49</v>
      </c>
      <c r="R1035">
        <v>4.6294391177315042E-4</v>
      </c>
      <c r="T1035" s="68">
        <v>38259</v>
      </c>
      <c r="U1035" s="69">
        <v>1.00241</v>
      </c>
      <c r="V1035" s="70">
        <v>2.4100000000000232E-3</v>
      </c>
      <c r="W1035" s="70"/>
      <c r="Y1035" s="2">
        <v>40234</v>
      </c>
      <c r="Z1035">
        <v>20.100000000000001</v>
      </c>
    </row>
    <row r="1036" spans="2:26" x14ac:dyDescent="0.25">
      <c r="B1036" s="2">
        <v>40235</v>
      </c>
      <c r="C1036">
        <v>1104.49</v>
      </c>
      <c r="D1036" s="2"/>
      <c r="E1036" s="2">
        <v>40184</v>
      </c>
      <c r="F1036">
        <v>0.02</v>
      </c>
      <c r="G1036" s="67">
        <v>99.998333333333335</v>
      </c>
      <c r="H1036" s="92">
        <v>4.166736112365399E-6</v>
      </c>
      <c r="I1036" s="7"/>
      <c r="J1036" s="2">
        <v>40183</v>
      </c>
      <c r="K1036">
        <v>6.6000000000000003E-2</v>
      </c>
      <c r="L1036" s="67">
        <v>99.983500000000006</v>
      </c>
      <c r="M1036" s="92">
        <v>3.0004950816842069E-5</v>
      </c>
      <c r="P1036" s="2">
        <v>40235</v>
      </c>
      <c r="Q1036">
        <v>973.48</v>
      </c>
      <c r="R1036">
        <v>1.0180053265329558E-3</v>
      </c>
      <c r="T1036" s="68">
        <v>38260</v>
      </c>
      <c r="U1036" s="69">
        <v>0.99994000000000005</v>
      </c>
      <c r="V1036" s="70">
        <v>-5.9999999999948983E-5</v>
      </c>
      <c r="W1036" s="70"/>
      <c r="Y1036" s="2">
        <v>40235</v>
      </c>
      <c r="Z1036">
        <v>19.5</v>
      </c>
    </row>
    <row r="1037" spans="2:26" x14ac:dyDescent="0.25">
      <c r="B1037" s="2">
        <v>40238</v>
      </c>
      <c r="C1037">
        <v>1115.71</v>
      </c>
      <c r="D1037" s="2"/>
      <c r="E1037" s="2">
        <v>40185</v>
      </c>
      <c r="F1037">
        <v>1.4999999999999999E-2</v>
      </c>
      <c r="G1037" s="67">
        <v>99.998750000000001</v>
      </c>
      <c r="H1037" s="92">
        <v>0</v>
      </c>
      <c r="I1037" s="7"/>
      <c r="J1037" s="2">
        <v>40184</v>
      </c>
      <c r="K1037">
        <v>5.3999999999999999E-2</v>
      </c>
      <c r="L1037" s="67">
        <v>99.986500000000007</v>
      </c>
      <c r="M1037" s="92">
        <v>1.2501687727928257E-5</v>
      </c>
      <c r="P1037" s="2">
        <v>40238</v>
      </c>
      <c r="Q1037">
        <v>978.95</v>
      </c>
      <c r="R1037">
        <v>5.6190163126104142E-3</v>
      </c>
      <c r="T1037" s="68">
        <v>38261</v>
      </c>
      <c r="U1037" s="69">
        <v>1.0043800000000001</v>
      </c>
      <c r="V1037" s="70">
        <v>4.3800000000000505E-3</v>
      </c>
      <c r="W1037" s="70"/>
      <c r="Y1037" s="2">
        <v>40238</v>
      </c>
      <c r="Z1037">
        <v>19.260000000000002</v>
      </c>
    </row>
    <row r="1038" spans="2:26" x14ac:dyDescent="0.25">
      <c r="B1038" s="2">
        <v>40239</v>
      </c>
      <c r="C1038">
        <v>1118.31</v>
      </c>
      <c r="D1038" s="2"/>
      <c r="E1038" s="2">
        <v>40186</v>
      </c>
      <c r="F1038">
        <v>1.4999999999999999E-2</v>
      </c>
      <c r="G1038" s="67">
        <v>99.998750000000001</v>
      </c>
      <c r="H1038" s="92">
        <v>8.3334375022836582E-7</v>
      </c>
      <c r="I1038" s="7"/>
      <c r="J1038" s="2">
        <v>40185</v>
      </c>
      <c r="K1038">
        <v>4.9000000000000002E-2</v>
      </c>
      <c r="L1038" s="67">
        <v>99.987750000000005</v>
      </c>
      <c r="M1038" s="92">
        <v>1.0001225150046977E-5</v>
      </c>
      <c r="P1038" s="2">
        <v>40239</v>
      </c>
      <c r="Q1038">
        <v>980.57</v>
      </c>
      <c r="R1038">
        <v>1.6548342611981681E-3</v>
      </c>
      <c r="T1038" s="68">
        <v>38264</v>
      </c>
      <c r="U1038" s="69">
        <v>1.00074</v>
      </c>
      <c r="V1038" s="70">
        <v>7.3999999999996291E-4</v>
      </c>
      <c r="W1038" s="70"/>
      <c r="Y1038" s="2">
        <v>40239</v>
      </c>
      <c r="Z1038">
        <v>19.059999999999999</v>
      </c>
    </row>
    <row r="1039" spans="2:26" x14ac:dyDescent="0.25">
      <c r="B1039" s="2">
        <v>40240</v>
      </c>
      <c r="C1039">
        <v>1118.79</v>
      </c>
      <c r="D1039" s="2"/>
      <c r="E1039" s="2">
        <v>40189</v>
      </c>
      <c r="F1039">
        <v>1.4E-2</v>
      </c>
      <c r="G1039" s="67">
        <v>99.998833333333337</v>
      </c>
      <c r="H1039" s="92">
        <v>-8.3334305567284161E-7</v>
      </c>
      <c r="I1039" s="7"/>
      <c r="J1039" s="2">
        <v>40186</v>
      </c>
      <c r="K1039">
        <v>4.4999999999999998E-2</v>
      </c>
      <c r="L1039" s="67">
        <v>99.988749999999996</v>
      </c>
      <c r="M1039" s="92">
        <v>5.0005625632953965E-5</v>
      </c>
      <c r="P1039" s="2">
        <v>40240</v>
      </c>
      <c r="Q1039">
        <v>981.2</v>
      </c>
      <c r="R1039">
        <v>6.4248345350148561E-4</v>
      </c>
      <c r="T1039" s="68">
        <v>38265</v>
      </c>
      <c r="U1039" s="69">
        <v>0.99995000000000001</v>
      </c>
      <c r="V1039" s="70">
        <v>-4.9999999999994493E-5</v>
      </c>
      <c r="W1039" s="70"/>
      <c r="Y1039" s="2">
        <v>40240</v>
      </c>
      <c r="Z1039">
        <v>18.829999999999998</v>
      </c>
    </row>
    <row r="1040" spans="2:26" x14ac:dyDescent="0.25">
      <c r="B1040" s="2">
        <v>40241</v>
      </c>
      <c r="C1040">
        <v>1122.97</v>
      </c>
      <c r="D1040" s="2"/>
      <c r="E1040" s="2">
        <v>40190</v>
      </c>
      <c r="F1040">
        <v>1.4999999999999999E-2</v>
      </c>
      <c r="G1040" s="67">
        <v>99.998750000000001</v>
      </c>
      <c r="H1040" s="92">
        <v>0</v>
      </c>
      <c r="I1040" s="7"/>
      <c r="J1040" s="2">
        <v>40189</v>
      </c>
      <c r="K1040">
        <v>2.5000000000000001E-2</v>
      </c>
      <c r="L1040" s="67">
        <v>99.993750000000006</v>
      </c>
      <c r="M1040" s="92">
        <v>-4.7502968935519974E-5</v>
      </c>
      <c r="P1040" s="2">
        <v>40241</v>
      </c>
      <c r="Q1040">
        <v>982.99</v>
      </c>
      <c r="R1040">
        <v>1.8242967794537268E-3</v>
      </c>
      <c r="T1040" s="68">
        <v>38266</v>
      </c>
      <c r="U1040" s="69">
        <v>1.0012099999999999</v>
      </c>
      <c r="V1040" s="70">
        <v>1.2099999999999334E-3</v>
      </c>
      <c r="W1040" s="70"/>
      <c r="Y1040" s="2">
        <v>40241</v>
      </c>
      <c r="Z1040">
        <v>18.72</v>
      </c>
    </row>
    <row r="1041" spans="2:26" x14ac:dyDescent="0.25">
      <c r="B1041" s="2">
        <v>40242</v>
      </c>
      <c r="C1041">
        <v>1138.7</v>
      </c>
      <c r="D1041" s="2"/>
      <c r="E1041" s="2">
        <v>40191</v>
      </c>
      <c r="F1041">
        <v>1.4999999999999999E-2</v>
      </c>
      <c r="G1041" s="67">
        <v>99.998750000000001</v>
      </c>
      <c r="H1041" s="92">
        <v>0</v>
      </c>
      <c r="I1041" s="7"/>
      <c r="J1041" s="2">
        <v>40190</v>
      </c>
      <c r="K1041">
        <v>4.3999999999999997E-2</v>
      </c>
      <c r="L1041" s="67">
        <v>99.989000000000004</v>
      </c>
      <c r="M1041" s="92">
        <v>-2.5002750302483001E-5</v>
      </c>
      <c r="P1041" s="2">
        <v>40242</v>
      </c>
      <c r="Q1041">
        <v>987.03</v>
      </c>
      <c r="R1041">
        <v>4.1099095616434766E-3</v>
      </c>
      <c r="T1041" s="68">
        <v>38267</v>
      </c>
      <c r="U1041" s="69">
        <v>0.99395999999999995</v>
      </c>
      <c r="V1041" s="70">
        <v>-6.0400000000000453E-3</v>
      </c>
      <c r="W1041" s="70"/>
      <c r="Y1041" s="2">
        <v>40242</v>
      </c>
      <c r="Z1041">
        <v>17.420000000000002</v>
      </c>
    </row>
    <row r="1042" spans="2:26" x14ac:dyDescent="0.25">
      <c r="B1042" s="2">
        <v>40245</v>
      </c>
      <c r="C1042">
        <v>1138.5</v>
      </c>
      <c r="D1042" s="2"/>
      <c r="E1042" s="2">
        <v>40192</v>
      </c>
      <c r="F1042">
        <v>1.4999999999999999E-2</v>
      </c>
      <c r="G1042" s="67">
        <v>99.998750000000001</v>
      </c>
      <c r="H1042" s="92">
        <v>0</v>
      </c>
      <c r="I1042" s="7"/>
      <c r="J1042" s="2">
        <v>40191</v>
      </c>
      <c r="K1042">
        <v>5.3999999999999999E-2</v>
      </c>
      <c r="L1042" s="67">
        <v>99.986500000000007</v>
      </c>
      <c r="M1042" s="92">
        <v>-5.0006750911268938E-6</v>
      </c>
      <c r="P1042" s="2">
        <v>40245</v>
      </c>
      <c r="Q1042">
        <v>987.71</v>
      </c>
      <c r="R1042">
        <v>6.8893549334880788E-4</v>
      </c>
      <c r="T1042" s="68">
        <v>38268</v>
      </c>
      <c r="U1042" s="69">
        <v>0.99473</v>
      </c>
      <c r="V1042" s="70">
        <v>-5.2699999999999969E-3</v>
      </c>
      <c r="W1042" s="70"/>
      <c r="Y1042" s="2">
        <v>40245</v>
      </c>
      <c r="Z1042">
        <v>17.79</v>
      </c>
    </row>
    <row r="1043" spans="2:26" x14ac:dyDescent="0.25">
      <c r="B1043" s="2">
        <v>40246</v>
      </c>
      <c r="C1043">
        <v>1140.45</v>
      </c>
      <c r="D1043" s="2"/>
      <c r="E1043" s="2">
        <v>40193</v>
      </c>
      <c r="F1043">
        <v>1.4999999999999999E-2</v>
      </c>
      <c r="G1043" s="67">
        <v>99.998750000000001</v>
      </c>
      <c r="H1043" s="92">
        <v>0</v>
      </c>
      <c r="I1043" s="7"/>
      <c r="J1043" s="2">
        <v>40192</v>
      </c>
      <c r="K1043">
        <v>5.6000000000000001E-2</v>
      </c>
      <c r="L1043" s="67">
        <v>99.986000000000004</v>
      </c>
      <c r="M1043" s="92">
        <v>-2.5003500491171948E-6</v>
      </c>
      <c r="P1043" s="2">
        <v>40246</v>
      </c>
      <c r="Q1043">
        <v>988.38</v>
      </c>
      <c r="R1043">
        <v>6.7833675876527444E-4</v>
      </c>
      <c r="T1043" s="68">
        <v>38271</v>
      </c>
      <c r="U1043" s="69">
        <v>1.0027200000000001</v>
      </c>
      <c r="V1043" s="70">
        <v>2.7200000000000557E-3</v>
      </c>
      <c r="W1043" s="70"/>
      <c r="Y1043" s="2">
        <v>40246</v>
      </c>
      <c r="Z1043">
        <v>17.920000000000002</v>
      </c>
    </row>
    <row r="1044" spans="2:26" x14ac:dyDescent="0.25">
      <c r="B1044" s="2">
        <v>40247</v>
      </c>
      <c r="C1044">
        <v>1145.6099999999999</v>
      </c>
      <c r="D1044" s="2"/>
      <c r="E1044" s="2">
        <v>40196</v>
      </c>
      <c r="F1044">
        <v>1.4999999999999999E-2</v>
      </c>
      <c r="G1044" s="67">
        <v>99.998750000000001</v>
      </c>
      <c r="H1044" s="92">
        <v>-8.3334375012844575E-6</v>
      </c>
      <c r="I1044" s="7"/>
      <c r="J1044" s="2">
        <v>40193</v>
      </c>
      <c r="K1044">
        <v>5.7000000000000002E-2</v>
      </c>
      <c r="L1044" s="67">
        <v>99.985749999999996</v>
      </c>
      <c r="M1044" s="92">
        <v>-5.000712601566093E-6</v>
      </c>
      <c r="P1044" s="2">
        <v>40247</v>
      </c>
      <c r="Q1044">
        <v>988.65</v>
      </c>
      <c r="R1044">
        <v>2.731742851940222E-4</v>
      </c>
      <c r="T1044" s="68">
        <v>38272</v>
      </c>
      <c r="U1044" s="69">
        <v>0.99831000000000003</v>
      </c>
      <c r="V1044" s="70">
        <v>-1.6899999999999693E-3</v>
      </c>
      <c r="W1044" s="70"/>
      <c r="Y1044" s="2">
        <v>40247</v>
      </c>
      <c r="Z1044">
        <v>18.57</v>
      </c>
    </row>
    <row r="1045" spans="2:26" x14ac:dyDescent="0.25">
      <c r="B1045" s="2">
        <v>40248</v>
      </c>
      <c r="C1045">
        <v>1150.24</v>
      </c>
      <c r="D1045" s="2"/>
      <c r="E1045" s="2">
        <v>40197</v>
      </c>
      <c r="F1045">
        <v>2.5000000000000001E-2</v>
      </c>
      <c r="G1045" s="67">
        <v>99.997916666666669</v>
      </c>
      <c r="H1045" s="92">
        <v>4.1667534740330581E-6</v>
      </c>
      <c r="I1045" s="7"/>
      <c r="J1045" s="2">
        <v>40196</v>
      </c>
      <c r="K1045">
        <v>5.8999999999999997E-2</v>
      </c>
      <c r="L1045" s="67">
        <v>99.985249999999994</v>
      </c>
      <c r="M1045" s="92">
        <v>2.5003688044034078E-5</v>
      </c>
      <c r="P1045" s="2">
        <v>40248</v>
      </c>
      <c r="Q1045">
        <v>989.24</v>
      </c>
      <c r="R1045">
        <v>5.9677337783847761E-4</v>
      </c>
      <c r="T1045" s="68">
        <v>38273</v>
      </c>
      <c r="U1045" s="69">
        <v>0.99299000000000004</v>
      </c>
      <c r="V1045" s="70">
        <v>-7.0099999999999607E-3</v>
      </c>
      <c r="W1045" s="70"/>
      <c r="Y1045" s="2">
        <v>40248</v>
      </c>
      <c r="Z1045">
        <v>18.059999999999999</v>
      </c>
    </row>
    <row r="1046" spans="2:26" x14ac:dyDescent="0.25">
      <c r="B1046" s="2">
        <v>40249</v>
      </c>
      <c r="C1046">
        <v>1149.99</v>
      </c>
      <c r="D1046" s="2"/>
      <c r="E1046" s="2">
        <v>40198</v>
      </c>
      <c r="F1046">
        <v>0.02</v>
      </c>
      <c r="G1046" s="67">
        <v>99.998333333333335</v>
      </c>
      <c r="H1046" s="92">
        <v>8.3334722245087534E-6</v>
      </c>
      <c r="J1046" s="2">
        <v>40197</v>
      </c>
      <c r="K1046">
        <v>4.9000000000000002E-2</v>
      </c>
      <c r="L1046" s="67">
        <v>99.987750000000005</v>
      </c>
      <c r="M1046" s="92">
        <v>-5.0006125750234887E-6</v>
      </c>
      <c r="P1046" s="2">
        <v>40249</v>
      </c>
      <c r="Q1046">
        <v>989.38</v>
      </c>
      <c r="R1046">
        <v>1.4152278516843531E-4</v>
      </c>
      <c r="T1046" s="68">
        <v>38274</v>
      </c>
      <c r="U1046" s="69">
        <v>0.99599000000000004</v>
      </c>
      <c r="V1046" s="70">
        <v>-4.009999999999958E-3</v>
      </c>
      <c r="W1046" s="70"/>
      <c r="Y1046" s="2">
        <v>40249</v>
      </c>
      <c r="Z1046">
        <v>17.579999999999998</v>
      </c>
    </row>
    <row r="1047" spans="2:26" x14ac:dyDescent="0.25">
      <c r="B1047" s="2">
        <v>40252</v>
      </c>
      <c r="C1047">
        <v>1150.51</v>
      </c>
      <c r="D1047" s="2"/>
      <c r="E1047" s="2">
        <v>40199</v>
      </c>
      <c r="F1047">
        <v>0.01</v>
      </c>
      <c r="G1047" s="67">
        <v>99.999166666666667</v>
      </c>
      <c r="H1047" s="92">
        <v>0</v>
      </c>
      <c r="J1047" s="2">
        <v>40198</v>
      </c>
      <c r="K1047">
        <v>5.0999999999999997E-2</v>
      </c>
      <c r="L1047" s="67">
        <v>99.987250000000003</v>
      </c>
      <c r="M1047" s="92">
        <v>1.7502231534516355E-5</v>
      </c>
      <c r="P1047" s="2">
        <v>40252</v>
      </c>
      <c r="Q1047">
        <v>989.65</v>
      </c>
      <c r="R1047">
        <v>2.7289817865727706E-4</v>
      </c>
      <c r="T1047" s="68">
        <v>38275</v>
      </c>
      <c r="U1047" s="69">
        <v>1.0034099999999999</v>
      </c>
      <c r="V1047" s="70">
        <v>3.4099999999999131E-3</v>
      </c>
      <c r="W1047" s="70"/>
      <c r="Y1047" s="2">
        <v>40252</v>
      </c>
      <c r="Z1047">
        <v>18</v>
      </c>
    </row>
    <row r="1048" spans="2:26" x14ac:dyDescent="0.25">
      <c r="B1048" s="2">
        <v>40253</v>
      </c>
      <c r="C1048">
        <v>1159.46</v>
      </c>
      <c r="D1048" s="2"/>
      <c r="E1048" s="2">
        <v>40200</v>
      </c>
      <c r="F1048">
        <v>0.01</v>
      </c>
      <c r="G1048" s="67">
        <v>99.999166666666667</v>
      </c>
      <c r="H1048" s="92">
        <v>-2.5000208334624574E-6</v>
      </c>
      <c r="J1048" s="2">
        <v>40199</v>
      </c>
      <c r="K1048">
        <v>4.3999999999999997E-2</v>
      </c>
      <c r="L1048" s="67">
        <v>99.989000000000004</v>
      </c>
      <c r="M1048" s="92">
        <v>-1.2501375151297012E-5</v>
      </c>
      <c r="P1048" s="2">
        <v>40253</v>
      </c>
      <c r="Q1048">
        <v>989.79</v>
      </c>
      <c r="R1048">
        <v>1.4146415399385326E-4</v>
      </c>
      <c r="T1048" s="68">
        <v>38278</v>
      </c>
      <c r="U1048" s="69">
        <v>1.0029399999999999</v>
      </c>
      <c r="V1048" s="70">
        <v>2.9399999999999427E-3</v>
      </c>
      <c r="W1048" s="70"/>
      <c r="Y1048" s="2">
        <v>40253</v>
      </c>
      <c r="Z1048">
        <v>17.690000000000001</v>
      </c>
    </row>
    <row r="1049" spans="2:26" x14ac:dyDescent="0.25">
      <c r="B1049" s="2">
        <v>40254</v>
      </c>
      <c r="C1049">
        <v>1166.21</v>
      </c>
      <c r="D1049" s="2"/>
      <c r="E1049" s="2">
        <v>40203</v>
      </c>
      <c r="F1049">
        <v>1.2999999999999999E-2</v>
      </c>
      <c r="G1049" s="67">
        <v>99.998916666666673</v>
      </c>
      <c r="H1049" s="92">
        <v>-1.6666847224566794E-6</v>
      </c>
      <c r="J1049" s="2">
        <v>40200</v>
      </c>
      <c r="K1049">
        <v>4.9000000000000002E-2</v>
      </c>
      <c r="L1049" s="67">
        <v>99.987750000000005</v>
      </c>
      <c r="M1049" s="92">
        <v>0</v>
      </c>
      <c r="P1049" s="2">
        <v>40254</v>
      </c>
      <c r="Q1049">
        <v>990.04</v>
      </c>
      <c r="R1049">
        <v>2.525788298528564E-4</v>
      </c>
      <c r="T1049" s="68">
        <v>38279</v>
      </c>
      <c r="U1049" s="69">
        <v>0.99729999999999996</v>
      </c>
      <c r="V1049" s="70">
        <v>-2.7000000000000357E-3</v>
      </c>
      <c r="W1049" s="70"/>
      <c r="Y1049" s="2">
        <v>40254</v>
      </c>
      <c r="Z1049">
        <v>16.91</v>
      </c>
    </row>
    <row r="1050" spans="2:26" x14ac:dyDescent="0.25">
      <c r="B1050" s="2">
        <v>40255</v>
      </c>
      <c r="C1050">
        <v>1165.83</v>
      </c>
      <c r="D1050" s="2"/>
      <c r="E1050" s="2">
        <v>40204</v>
      </c>
      <c r="F1050">
        <v>1.4999999999999999E-2</v>
      </c>
      <c r="G1050" s="67">
        <v>99.998750000000001</v>
      </c>
      <c r="H1050" s="92">
        <v>1.0000125001630167E-5</v>
      </c>
      <c r="J1050" s="2">
        <v>40203</v>
      </c>
      <c r="K1050">
        <v>4.9000000000000002E-2</v>
      </c>
      <c r="L1050" s="67">
        <v>99.987750000000005</v>
      </c>
      <c r="M1050" s="92">
        <v>-4.2505206887866187E-5</v>
      </c>
      <c r="P1050" s="2">
        <v>40255</v>
      </c>
      <c r="Q1050">
        <v>990.13</v>
      </c>
      <c r="R1050">
        <v>9.0905417962972024E-5</v>
      </c>
      <c r="T1050" s="68">
        <v>38280</v>
      </c>
      <c r="U1050" s="69">
        <v>1.0006699999999999</v>
      </c>
      <c r="V1050" s="70">
        <v>6.6999999999994841E-4</v>
      </c>
      <c r="W1050" s="70"/>
      <c r="Y1050" s="2">
        <v>40255</v>
      </c>
      <c r="Z1050">
        <v>16.62</v>
      </c>
    </row>
    <row r="1051" spans="2:26" x14ac:dyDescent="0.25">
      <c r="B1051" s="2">
        <v>40256</v>
      </c>
      <c r="C1051">
        <v>1159.9000000000001</v>
      </c>
      <c r="D1051" s="2"/>
      <c r="E1051" s="2">
        <v>40205</v>
      </c>
      <c r="F1051">
        <v>3.0000000000000001E-3</v>
      </c>
      <c r="G1051" s="67">
        <v>99.999750000000006</v>
      </c>
      <c r="H1051" s="92">
        <v>-5.8333479167060887E-6</v>
      </c>
      <c r="J1051" s="2">
        <v>40204</v>
      </c>
      <c r="K1051">
        <v>6.6000000000000003E-2</v>
      </c>
      <c r="L1051" s="67">
        <v>99.983500000000006</v>
      </c>
      <c r="M1051" s="92">
        <v>-2.0003300544635394E-5</v>
      </c>
      <c r="P1051" s="2">
        <v>40256</v>
      </c>
      <c r="Q1051">
        <v>991.27</v>
      </c>
      <c r="R1051">
        <v>1.1513639623079719E-3</v>
      </c>
      <c r="T1051" s="68">
        <v>38281</v>
      </c>
      <c r="U1051" s="69">
        <v>1.0019</v>
      </c>
      <c r="V1051" s="70">
        <v>1.9000000000000128E-3</v>
      </c>
      <c r="W1051" s="70"/>
      <c r="Y1051" s="2">
        <v>40256</v>
      </c>
      <c r="Z1051">
        <v>16.97</v>
      </c>
    </row>
    <row r="1052" spans="2:26" x14ac:dyDescent="0.25">
      <c r="B1052" s="2">
        <v>40259</v>
      </c>
      <c r="C1052">
        <v>1165.81</v>
      </c>
      <c r="D1052" s="2"/>
      <c r="E1052" s="2">
        <v>40206</v>
      </c>
      <c r="F1052">
        <v>0.01</v>
      </c>
      <c r="G1052" s="67">
        <v>99.999166666666667</v>
      </c>
      <c r="H1052" s="92">
        <v>0</v>
      </c>
      <c r="J1052" s="2">
        <v>40205</v>
      </c>
      <c r="K1052">
        <v>7.3999999999999996E-2</v>
      </c>
      <c r="L1052" s="67">
        <v>99.981499999999997</v>
      </c>
      <c r="M1052" s="92">
        <v>0</v>
      </c>
      <c r="P1052" s="2">
        <v>40259</v>
      </c>
      <c r="Q1052">
        <v>995.41</v>
      </c>
      <c r="R1052">
        <v>4.1764605001664012E-3</v>
      </c>
      <c r="T1052" s="68">
        <v>38282</v>
      </c>
      <c r="U1052" s="69">
        <v>0.99497999999999998</v>
      </c>
      <c r="V1052" s="70">
        <v>-5.0200000000000244E-3</v>
      </c>
      <c r="W1052" s="70"/>
      <c r="Y1052" s="2">
        <v>40259</v>
      </c>
      <c r="Z1052">
        <v>16.87</v>
      </c>
    </row>
    <row r="1053" spans="2:26" x14ac:dyDescent="0.25">
      <c r="B1053" s="2">
        <v>40260</v>
      </c>
      <c r="C1053">
        <v>1174.17</v>
      </c>
      <c r="D1053" s="2"/>
      <c r="E1053" s="2">
        <v>40207</v>
      </c>
      <c r="F1053">
        <v>0.01</v>
      </c>
      <c r="G1053" s="67">
        <v>99.999166666666667</v>
      </c>
      <c r="H1053" s="92">
        <v>-2.7500229168642143E-5</v>
      </c>
      <c r="J1053" s="2">
        <v>40206</v>
      </c>
      <c r="K1053">
        <v>7.3999999999999996E-2</v>
      </c>
      <c r="L1053" s="67">
        <v>99.981499999999997</v>
      </c>
      <c r="M1053" s="92">
        <v>0</v>
      </c>
      <c r="P1053" s="2">
        <v>40260</v>
      </c>
      <c r="Q1053">
        <v>998.68</v>
      </c>
      <c r="R1053">
        <v>3.2850785103626379E-3</v>
      </c>
      <c r="T1053" s="68">
        <v>38285</v>
      </c>
      <c r="U1053" s="69">
        <v>0.99888999999999994</v>
      </c>
      <c r="V1053" s="70">
        <v>-1.1100000000000554E-3</v>
      </c>
      <c r="W1053" s="70"/>
      <c r="Y1053" s="2">
        <v>40260</v>
      </c>
      <c r="Z1053">
        <v>16.350000000000001</v>
      </c>
    </row>
    <row r="1054" spans="2:26" x14ac:dyDescent="0.25">
      <c r="B1054" s="2">
        <v>40261</v>
      </c>
      <c r="C1054">
        <v>1167.72</v>
      </c>
      <c r="D1054" s="2"/>
      <c r="E1054" s="2">
        <v>40210</v>
      </c>
      <c r="F1054">
        <v>4.2999999999999997E-2</v>
      </c>
      <c r="G1054" s="67">
        <v>99.996416666666661</v>
      </c>
      <c r="H1054" s="92">
        <v>2.5000895866877926E-6</v>
      </c>
      <c r="J1054" s="2">
        <v>40207</v>
      </c>
      <c r="K1054">
        <v>7.3999999999999996E-2</v>
      </c>
      <c r="L1054" s="67">
        <v>99.981499999999997</v>
      </c>
      <c r="M1054" s="92">
        <v>-3.7506938783682386E-5</v>
      </c>
      <c r="P1054" s="2">
        <v>40261</v>
      </c>
      <c r="Q1054">
        <v>997.03</v>
      </c>
      <c r="R1054">
        <v>-1.6521808787599568E-3</v>
      </c>
      <c r="T1054" s="68">
        <v>38286</v>
      </c>
      <c r="U1054" s="69">
        <v>1.0049999999999999</v>
      </c>
      <c r="V1054" s="70">
        <v>4.9999999999998934E-3</v>
      </c>
      <c r="W1054" s="70"/>
      <c r="Y1054" s="2">
        <v>40261</v>
      </c>
      <c r="Z1054">
        <v>17.55</v>
      </c>
    </row>
    <row r="1055" spans="2:26" x14ac:dyDescent="0.25">
      <c r="B1055" s="2">
        <v>40262</v>
      </c>
      <c r="C1055">
        <v>1165.73</v>
      </c>
      <c r="D1055" s="2"/>
      <c r="E1055" s="2">
        <v>40211</v>
      </c>
      <c r="F1055">
        <v>0.04</v>
      </c>
      <c r="G1055" s="67">
        <v>99.99666666666667</v>
      </c>
      <c r="H1055" s="92">
        <v>1.6667222240140944E-6</v>
      </c>
      <c r="J1055" s="2">
        <v>40210</v>
      </c>
      <c r="K1055">
        <v>8.8999999999999996E-2</v>
      </c>
      <c r="L1055" s="67">
        <v>99.97775</v>
      </c>
      <c r="M1055" s="92">
        <v>-7.5016691213347642E-6</v>
      </c>
      <c r="P1055" s="2">
        <v>40262</v>
      </c>
      <c r="Q1055">
        <v>994.94</v>
      </c>
      <c r="R1055">
        <v>-2.0962257905979831E-3</v>
      </c>
      <c r="T1055" s="68">
        <v>38287</v>
      </c>
      <c r="U1055" s="69">
        <v>1.00366</v>
      </c>
      <c r="V1055" s="70">
        <v>3.6599999999999966E-3</v>
      </c>
      <c r="W1055" s="70"/>
      <c r="Y1055" s="2">
        <v>40262</v>
      </c>
      <c r="Z1055">
        <v>18.399999999999999</v>
      </c>
    </row>
    <row r="1056" spans="2:26" x14ac:dyDescent="0.25">
      <c r="B1056" s="2">
        <v>40263</v>
      </c>
      <c r="C1056">
        <v>1166.5899999999999</v>
      </c>
      <c r="D1056" s="2"/>
      <c r="E1056" s="2">
        <v>40212</v>
      </c>
      <c r="F1056">
        <v>3.7999999999999999E-2</v>
      </c>
      <c r="G1056" s="67">
        <v>99.996833333333328</v>
      </c>
      <c r="H1056" s="92">
        <v>1.0000316676750387E-5</v>
      </c>
      <c r="J1056" s="2">
        <v>40211</v>
      </c>
      <c r="K1056">
        <v>9.1999999999999998E-2</v>
      </c>
      <c r="L1056" s="67">
        <v>99.977000000000004</v>
      </c>
      <c r="M1056" s="92">
        <v>0</v>
      </c>
      <c r="P1056" s="2">
        <v>40263</v>
      </c>
      <c r="Q1056">
        <v>996.42</v>
      </c>
      <c r="R1056">
        <v>1.4875268860432556E-3</v>
      </c>
      <c r="T1056" s="68">
        <v>38288</v>
      </c>
      <c r="U1056" s="69">
        <v>1.00119</v>
      </c>
      <c r="V1056" s="70">
        <v>1.1900000000000244E-3</v>
      </c>
      <c r="W1056" s="70"/>
      <c r="Y1056" s="2">
        <v>40263</v>
      </c>
      <c r="Z1056">
        <v>17.77</v>
      </c>
    </row>
    <row r="1057" spans="2:26" x14ac:dyDescent="0.25">
      <c r="B1057" s="2">
        <v>40266</v>
      </c>
      <c r="C1057">
        <v>1173.22</v>
      </c>
      <c r="D1057" s="2"/>
      <c r="E1057" s="2">
        <v>40213</v>
      </c>
      <c r="F1057">
        <v>2.5999999999999999E-2</v>
      </c>
      <c r="G1057" s="67">
        <v>99.997833333333332</v>
      </c>
      <c r="H1057" s="92">
        <v>8.3335138922890906E-7</v>
      </c>
      <c r="J1057" s="2">
        <v>40212</v>
      </c>
      <c r="K1057">
        <v>9.1999999999999998E-2</v>
      </c>
      <c r="L1057" s="67">
        <v>99.977000000000004</v>
      </c>
      <c r="M1057" s="92">
        <v>7.5017253968745479E-6</v>
      </c>
      <c r="P1057" s="2">
        <v>40266</v>
      </c>
      <c r="Q1057">
        <v>999.82</v>
      </c>
      <c r="R1057">
        <v>3.412215732321755E-3</v>
      </c>
      <c r="T1057" s="68">
        <v>38289</v>
      </c>
      <c r="U1057" s="69">
        <v>1.0014799999999999</v>
      </c>
      <c r="V1057" s="70">
        <v>1.4799999999999258E-3</v>
      </c>
      <c r="W1057" s="70"/>
      <c r="Y1057" s="2">
        <v>40266</v>
      </c>
      <c r="Z1057">
        <v>17.59</v>
      </c>
    </row>
    <row r="1058" spans="2:26" x14ac:dyDescent="0.25">
      <c r="B1058" s="2">
        <v>40267</v>
      </c>
      <c r="C1058">
        <v>1173.27</v>
      </c>
      <c r="D1058" s="2"/>
      <c r="E1058" s="2">
        <v>40214</v>
      </c>
      <c r="F1058">
        <v>2.5000000000000001E-2</v>
      </c>
      <c r="G1058" s="67">
        <v>99.997916666666669</v>
      </c>
      <c r="H1058" s="92">
        <v>-2.5000520844642438E-6</v>
      </c>
      <c r="J1058" s="2">
        <v>40213</v>
      </c>
      <c r="K1058">
        <v>8.8999999999999996E-2</v>
      </c>
      <c r="L1058" s="67">
        <v>99.97775</v>
      </c>
      <c r="M1058" s="92">
        <v>-2.5005563737412473E-6</v>
      </c>
      <c r="P1058" s="2">
        <v>40267</v>
      </c>
      <c r="Q1058">
        <v>1000.48</v>
      </c>
      <c r="R1058">
        <v>6.6011882138772293E-4</v>
      </c>
      <c r="T1058" s="68">
        <v>38292</v>
      </c>
      <c r="U1058" s="69">
        <v>0.99985999999999997</v>
      </c>
      <c r="V1058" s="70">
        <v>-1.4000000000002899E-4</v>
      </c>
      <c r="W1058" s="70"/>
      <c r="Y1058" s="2">
        <v>40267</v>
      </c>
      <c r="Z1058">
        <v>17.13</v>
      </c>
    </row>
    <row r="1059" spans="2:26" x14ac:dyDescent="0.25">
      <c r="B1059" s="2">
        <v>40268</v>
      </c>
      <c r="C1059">
        <v>1169.43</v>
      </c>
      <c r="D1059" s="2"/>
      <c r="E1059" s="2">
        <v>40217</v>
      </c>
      <c r="F1059">
        <v>2.8000000000000001E-2</v>
      </c>
      <c r="G1059" s="67">
        <v>99.99766666666666</v>
      </c>
      <c r="H1059" s="92">
        <v>3.3334111131377853E-6</v>
      </c>
      <c r="J1059" s="2">
        <v>40214</v>
      </c>
      <c r="K1059">
        <v>0.09</v>
      </c>
      <c r="L1059" s="67">
        <v>99.977500000000006</v>
      </c>
      <c r="M1059" s="92">
        <v>-1.0002250506402355E-5</v>
      </c>
      <c r="P1059" s="2">
        <v>40268</v>
      </c>
      <c r="Q1059">
        <v>999.48</v>
      </c>
      <c r="R1059">
        <v>-9.9952023028948567E-4</v>
      </c>
      <c r="T1059" s="68">
        <v>38293</v>
      </c>
      <c r="U1059" s="69">
        <v>1.00024</v>
      </c>
      <c r="V1059" s="70">
        <v>2.4000000000001798E-4</v>
      </c>
      <c r="W1059" s="70"/>
      <c r="Y1059" s="2">
        <v>40268</v>
      </c>
      <c r="Z1059">
        <v>17.59</v>
      </c>
    </row>
    <row r="1060" spans="2:26" x14ac:dyDescent="0.25">
      <c r="B1060" s="2">
        <v>40269</v>
      </c>
      <c r="C1060">
        <v>1178.0999999999999</v>
      </c>
      <c r="D1060" s="2"/>
      <c r="E1060" s="2">
        <v>40218</v>
      </c>
      <c r="F1060">
        <v>2.4E-2</v>
      </c>
      <c r="G1060" s="67">
        <v>99.998000000000005</v>
      </c>
      <c r="H1060" s="92">
        <v>-2.5000500009975113E-5</v>
      </c>
      <c r="J1060" s="2">
        <v>40217</v>
      </c>
      <c r="K1060">
        <v>9.4E-2</v>
      </c>
      <c r="L1060" s="67">
        <v>99.976500000000001</v>
      </c>
      <c r="M1060" s="92">
        <v>-3.0007051657121586E-5</v>
      </c>
      <c r="P1060" s="2">
        <v>40269</v>
      </c>
      <c r="Q1060">
        <v>1002.13</v>
      </c>
      <c r="R1060">
        <v>2.651378716932884E-3</v>
      </c>
      <c r="T1060" s="68">
        <v>38294</v>
      </c>
      <c r="U1060" s="69">
        <v>1.0062899999999999</v>
      </c>
      <c r="V1060" s="70">
        <v>6.2899999999999068E-3</v>
      </c>
      <c r="W1060" s="70"/>
      <c r="Y1060" s="2">
        <v>40269</v>
      </c>
      <c r="Z1060">
        <v>17.47</v>
      </c>
    </row>
    <row r="1061" spans="2:26" x14ac:dyDescent="0.25">
      <c r="B1061" s="2">
        <v>40273</v>
      </c>
      <c r="C1061">
        <v>1187.44</v>
      </c>
      <c r="D1061" s="2"/>
      <c r="E1061" s="2">
        <v>40219</v>
      </c>
      <c r="F1061">
        <v>5.3999999999999999E-2</v>
      </c>
      <c r="G1061" s="67">
        <v>99.995500000000007</v>
      </c>
      <c r="H1061" s="92">
        <v>9.1670791850795297E-6</v>
      </c>
      <c r="J1061" s="2">
        <v>40218</v>
      </c>
      <c r="K1061">
        <v>0.106</v>
      </c>
      <c r="L1061" s="67">
        <v>99.973500000000001</v>
      </c>
      <c r="M1061" s="92">
        <v>5.0013253511949074E-6</v>
      </c>
      <c r="P1061" s="2">
        <v>40273</v>
      </c>
      <c r="Q1061">
        <v>1005.23</v>
      </c>
      <c r="R1061">
        <v>3.0934110344964516E-3</v>
      </c>
      <c r="T1061" s="68">
        <v>38295</v>
      </c>
      <c r="U1061" s="69">
        <v>1.00454</v>
      </c>
      <c r="V1061" s="70">
        <v>4.5399999999999885E-3</v>
      </c>
      <c r="W1061" s="70"/>
      <c r="Y1061" s="2">
        <v>40273</v>
      </c>
      <c r="Z1061">
        <v>17.02</v>
      </c>
    </row>
    <row r="1062" spans="2:26" x14ac:dyDescent="0.25">
      <c r="B1062" s="2">
        <v>40274</v>
      </c>
      <c r="C1062">
        <v>1189.44</v>
      </c>
      <c r="D1062" s="2"/>
      <c r="E1062" s="2">
        <v>40220</v>
      </c>
      <c r="F1062">
        <v>4.2999999999999997E-2</v>
      </c>
      <c r="G1062" s="67">
        <v>99.996416666666661</v>
      </c>
      <c r="H1062" s="92">
        <v>2.5000895866877926E-6</v>
      </c>
      <c r="J1062" s="2">
        <v>40219</v>
      </c>
      <c r="K1062">
        <v>0.104</v>
      </c>
      <c r="L1062" s="67">
        <v>99.974000000000004</v>
      </c>
      <c r="M1062" s="92">
        <v>1.5003901014276622E-5</v>
      </c>
      <c r="P1062" s="2">
        <v>40274</v>
      </c>
      <c r="Q1062">
        <v>1006.1</v>
      </c>
      <c r="R1062">
        <v>8.6547357321209439E-4</v>
      </c>
      <c r="T1062" s="68">
        <v>38296</v>
      </c>
      <c r="U1062" s="69">
        <v>1.0020500000000001</v>
      </c>
      <c r="V1062" s="70">
        <v>2.0500000000001073E-3</v>
      </c>
      <c r="W1062" s="70"/>
      <c r="Y1062" s="2">
        <v>40274</v>
      </c>
      <c r="Z1062">
        <v>16.23</v>
      </c>
    </row>
    <row r="1063" spans="2:26" x14ac:dyDescent="0.25">
      <c r="B1063" s="2">
        <v>40275</v>
      </c>
      <c r="C1063">
        <v>1182.45</v>
      </c>
      <c r="D1063" s="2"/>
      <c r="E1063" s="2">
        <v>40221</v>
      </c>
      <c r="F1063">
        <v>0.04</v>
      </c>
      <c r="G1063" s="67">
        <v>99.99666666666667</v>
      </c>
      <c r="H1063" s="92">
        <v>0</v>
      </c>
      <c r="J1063" s="2">
        <v>40220</v>
      </c>
      <c r="K1063">
        <v>9.8000000000000004E-2</v>
      </c>
      <c r="L1063" s="67">
        <v>99.975499999999997</v>
      </c>
      <c r="M1063" s="92">
        <v>1.5003675900571167E-5</v>
      </c>
      <c r="P1063" s="2">
        <v>40275</v>
      </c>
      <c r="Q1063">
        <v>1005.37</v>
      </c>
      <c r="R1063">
        <v>-7.2557399860850857E-4</v>
      </c>
      <c r="T1063" s="68">
        <v>38299</v>
      </c>
      <c r="U1063" s="69">
        <v>1.0006299999999999</v>
      </c>
      <c r="V1063" s="70">
        <v>6.2999999999990841E-4</v>
      </c>
      <c r="W1063" s="70"/>
      <c r="Y1063" s="2">
        <v>40275</v>
      </c>
      <c r="Z1063">
        <v>16.62</v>
      </c>
    </row>
    <row r="1064" spans="2:26" x14ac:dyDescent="0.25">
      <c r="B1064" s="2">
        <v>40276</v>
      </c>
      <c r="C1064">
        <v>1186.44</v>
      </c>
      <c r="D1064" s="2"/>
      <c r="E1064" s="2">
        <v>40224</v>
      </c>
      <c r="F1064">
        <v>0.04</v>
      </c>
      <c r="G1064" s="67">
        <v>99.99666666666667</v>
      </c>
      <c r="H1064" s="92">
        <v>7.5002500083964918E-6</v>
      </c>
      <c r="J1064" s="2">
        <v>40221</v>
      </c>
      <c r="K1064">
        <v>9.1999999999999998E-2</v>
      </c>
      <c r="L1064" s="67">
        <v>99.977000000000004</v>
      </c>
      <c r="M1064" s="92">
        <v>0</v>
      </c>
      <c r="P1064" s="2">
        <v>40276</v>
      </c>
      <c r="Q1064">
        <v>1006.54</v>
      </c>
      <c r="R1064">
        <v>1.1637506589612379E-3</v>
      </c>
      <c r="T1064" s="68">
        <v>38300</v>
      </c>
      <c r="U1064" s="69">
        <v>1.00061</v>
      </c>
      <c r="V1064" s="70">
        <v>6.0999999999999943E-4</v>
      </c>
      <c r="W1064" s="70"/>
      <c r="Y1064" s="2">
        <v>40276</v>
      </c>
      <c r="Z1064">
        <v>16.48</v>
      </c>
    </row>
    <row r="1065" spans="2:26" x14ac:dyDescent="0.25">
      <c r="B1065" s="2">
        <v>40277</v>
      </c>
      <c r="C1065">
        <v>1194.3699999999999</v>
      </c>
      <c r="D1065" s="2"/>
      <c r="E1065" s="2">
        <v>40225</v>
      </c>
      <c r="F1065">
        <v>3.1E-2</v>
      </c>
      <c r="G1065" s="67">
        <v>99.997416666666666</v>
      </c>
      <c r="H1065" s="92">
        <v>-6.6668388932766831E-6</v>
      </c>
      <c r="J1065" s="2">
        <v>40224</v>
      </c>
      <c r="K1065">
        <v>9.1999999999999998E-2</v>
      </c>
      <c r="L1065" s="67">
        <v>99.977000000000004</v>
      </c>
      <c r="M1065" s="92">
        <v>2.500575132291516E-6</v>
      </c>
      <c r="P1065" s="2">
        <v>40277</v>
      </c>
      <c r="Q1065">
        <v>1007.24</v>
      </c>
      <c r="R1065">
        <v>6.9545174558394152E-4</v>
      </c>
      <c r="T1065" s="68">
        <v>38301</v>
      </c>
      <c r="U1065" s="69">
        <v>1.00017</v>
      </c>
      <c r="V1065" s="70">
        <v>1.7000000000000348E-4</v>
      </c>
      <c r="W1065" s="70"/>
      <c r="Y1065" s="2">
        <v>40277</v>
      </c>
      <c r="Z1065">
        <v>16.14</v>
      </c>
    </row>
    <row r="1066" spans="2:26" x14ac:dyDescent="0.25">
      <c r="B1066" s="2">
        <v>40280</v>
      </c>
      <c r="C1066">
        <v>1196.48</v>
      </c>
      <c r="D1066" s="2"/>
      <c r="E1066" s="2">
        <v>40226</v>
      </c>
      <c r="F1066">
        <v>3.9E-2</v>
      </c>
      <c r="G1066" s="67">
        <v>99.996750000000006</v>
      </c>
      <c r="H1066" s="92">
        <v>-2.2500731273855656E-5</v>
      </c>
      <c r="J1066" s="2">
        <v>40225</v>
      </c>
      <c r="K1066">
        <v>9.0999999999999998E-2</v>
      </c>
      <c r="L1066" s="67">
        <v>99.977249999999998</v>
      </c>
      <c r="M1066" s="92">
        <v>-2.500568879404419E-6</v>
      </c>
      <c r="P1066" s="2">
        <v>40280</v>
      </c>
      <c r="Q1066">
        <v>1007.66</v>
      </c>
      <c r="R1066">
        <v>4.1698105714615963E-4</v>
      </c>
      <c r="T1066" s="68">
        <v>38302</v>
      </c>
      <c r="U1066" s="69">
        <v>1.00322</v>
      </c>
      <c r="V1066" s="70">
        <v>3.2200000000000006E-3</v>
      </c>
      <c r="W1066" s="70"/>
      <c r="Y1066" s="2">
        <v>40280</v>
      </c>
      <c r="Z1066">
        <v>15.58</v>
      </c>
    </row>
    <row r="1067" spans="2:26" x14ac:dyDescent="0.25">
      <c r="B1067" s="2">
        <v>40281</v>
      </c>
      <c r="C1067">
        <v>1197.3</v>
      </c>
      <c r="D1067" s="2"/>
      <c r="E1067" s="2">
        <v>40227</v>
      </c>
      <c r="F1067">
        <v>6.6000000000000003E-2</v>
      </c>
      <c r="G1067" s="67">
        <v>99.994500000000002</v>
      </c>
      <c r="H1067" s="92">
        <v>4.1668958459251115E-6</v>
      </c>
      <c r="J1067" s="2">
        <v>40226</v>
      </c>
      <c r="K1067">
        <v>9.1999999999999998E-2</v>
      </c>
      <c r="L1067" s="67">
        <v>99.977000000000004</v>
      </c>
      <c r="M1067" s="92">
        <v>-5.0011502645719297E-5</v>
      </c>
      <c r="P1067" s="2">
        <v>40281</v>
      </c>
      <c r="Q1067">
        <v>1007.93</v>
      </c>
      <c r="R1067">
        <v>2.6794752198155969E-4</v>
      </c>
      <c r="T1067" s="68">
        <v>38303</v>
      </c>
      <c r="U1067" s="69">
        <v>1.0014400000000001</v>
      </c>
      <c r="V1067" s="70">
        <v>1.4400000000001079E-3</v>
      </c>
      <c r="W1067" s="70"/>
      <c r="Y1067" s="2">
        <v>40281</v>
      </c>
      <c r="Z1067">
        <v>16.2</v>
      </c>
    </row>
    <row r="1068" spans="2:26" x14ac:dyDescent="0.25">
      <c r="B1068" s="2">
        <v>40282</v>
      </c>
      <c r="C1068">
        <v>1210.6500000000001</v>
      </c>
      <c r="D1068" s="2"/>
      <c r="E1068" s="2">
        <v>40228</v>
      </c>
      <c r="F1068">
        <v>6.0999999999999999E-2</v>
      </c>
      <c r="G1068" s="67">
        <v>99.994916666666668</v>
      </c>
      <c r="H1068" s="92">
        <v>1.0000508359198079E-5</v>
      </c>
      <c r="J1068" s="2">
        <v>40227</v>
      </c>
      <c r="K1068">
        <v>0.112</v>
      </c>
      <c r="L1068" s="67">
        <v>99.971999999999994</v>
      </c>
      <c r="M1068" s="92">
        <v>3.2509102548816671E-5</v>
      </c>
      <c r="P1068" s="2">
        <v>40282</v>
      </c>
      <c r="Q1068">
        <v>1008.28</v>
      </c>
      <c r="R1068">
        <v>3.4724633655125459E-4</v>
      </c>
      <c r="T1068" s="68">
        <v>38306</v>
      </c>
      <c r="U1068" s="69">
        <v>1.0014099999999999</v>
      </c>
      <c r="V1068" s="70">
        <v>1.4099999999999113E-3</v>
      </c>
      <c r="W1068" s="70"/>
      <c r="Y1068" s="2">
        <v>40282</v>
      </c>
      <c r="Z1068">
        <v>15.59</v>
      </c>
    </row>
    <row r="1069" spans="2:26" x14ac:dyDescent="0.25">
      <c r="B1069" s="2">
        <v>40283</v>
      </c>
      <c r="C1069">
        <v>1211.67</v>
      </c>
      <c r="D1069" s="2"/>
      <c r="E1069" s="2">
        <v>40231</v>
      </c>
      <c r="F1069">
        <v>4.9000000000000002E-2</v>
      </c>
      <c r="G1069" s="67">
        <v>99.995916666666673</v>
      </c>
      <c r="H1069" s="92">
        <v>-9.1670409875233005E-6</v>
      </c>
      <c r="J1069" s="2">
        <v>40228</v>
      </c>
      <c r="K1069">
        <v>9.9000000000000005E-2</v>
      </c>
      <c r="L1069" s="67">
        <v>99.975250000000003</v>
      </c>
      <c r="M1069" s="92">
        <v>2.5006189031673287E-5</v>
      </c>
      <c r="P1069" s="2">
        <v>40283</v>
      </c>
      <c r="Q1069">
        <v>1008.32</v>
      </c>
      <c r="R1069">
        <v>3.9671519816097955E-5</v>
      </c>
      <c r="T1069" s="68">
        <v>38307</v>
      </c>
      <c r="U1069" s="69">
        <v>0.99711000000000005</v>
      </c>
      <c r="V1069" s="70">
        <v>-2.8899999999999482E-3</v>
      </c>
      <c r="W1069" s="70"/>
      <c r="Y1069" s="2">
        <v>40283</v>
      </c>
      <c r="Z1069">
        <v>15.89</v>
      </c>
    </row>
    <row r="1070" spans="2:26" x14ac:dyDescent="0.25">
      <c r="B1070" s="2">
        <v>40284</v>
      </c>
      <c r="C1070">
        <v>1192.1300000000001</v>
      </c>
      <c r="D1070" s="2"/>
      <c r="E1070" s="2">
        <v>40232</v>
      </c>
      <c r="F1070">
        <v>0.06</v>
      </c>
      <c r="G1070" s="67">
        <v>99.995000000000005</v>
      </c>
      <c r="H1070" s="92">
        <v>-1.3334000033338178E-5</v>
      </c>
      <c r="J1070" s="2">
        <v>40231</v>
      </c>
      <c r="K1070">
        <v>8.8999999999999996E-2</v>
      </c>
      <c r="L1070" s="67">
        <v>99.97775</v>
      </c>
      <c r="M1070" s="92">
        <v>-6.5014465718604697E-5</v>
      </c>
      <c r="P1070" s="2">
        <v>40284</v>
      </c>
      <c r="Q1070">
        <v>1010</v>
      </c>
      <c r="R1070">
        <v>1.6661377340525529E-3</v>
      </c>
      <c r="T1070" s="68">
        <v>38308</v>
      </c>
      <c r="U1070" s="69">
        <v>1.0039</v>
      </c>
      <c r="V1070" s="70">
        <v>3.9000000000000146E-3</v>
      </c>
      <c r="W1070" s="70"/>
      <c r="Y1070" s="2">
        <v>40284</v>
      </c>
      <c r="Z1070">
        <v>18.36</v>
      </c>
    </row>
    <row r="1071" spans="2:26" x14ac:dyDescent="0.25">
      <c r="B1071" s="2">
        <v>40287</v>
      </c>
      <c r="C1071">
        <v>1197.52</v>
      </c>
      <c r="D1071" s="2"/>
      <c r="E1071" s="2">
        <v>40233</v>
      </c>
      <c r="F1071">
        <v>7.5999999999999998E-2</v>
      </c>
      <c r="G1071" s="67">
        <v>99.99366666666667</v>
      </c>
      <c r="H1071" s="92">
        <v>-2.5001583434658414E-6</v>
      </c>
      <c r="J1071" s="2">
        <v>40232</v>
      </c>
      <c r="K1071">
        <v>0.115</v>
      </c>
      <c r="L1071" s="67">
        <v>99.971249999999998</v>
      </c>
      <c r="M1071" s="92">
        <v>0</v>
      </c>
      <c r="P1071" s="2">
        <v>40287</v>
      </c>
      <c r="Q1071">
        <v>1013.71</v>
      </c>
      <c r="R1071">
        <v>3.6732673267327876E-3</v>
      </c>
      <c r="T1071" s="68">
        <v>38309</v>
      </c>
      <c r="U1071" s="69">
        <v>1.00156</v>
      </c>
      <c r="V1071" s="70">
        <v>1.5600000000000058E-3</v>
      </c>
      <c r="W1071" s="70"/>
      <c r="Y1071" s="2">
        <v>40287</v>
      </c>
      <c r="Z1071">
        <v>17.34</v>
      </c>
    </row>
    <row r="1072" spans="2:26" x14ac:dyDescent="0.25">
      <c r="B1072" s="2">
        <v>40288</v>
      </c>
      <c r="C1072">
        <v>1207.17</v>
      </c>
      <c r="D1072" s="2"/>
      <c r="E1072" s="2">
        <v>40234</v>
      </c>
      <c r="F1072">
        <v>7.9000000000000001E-2</v>
      </c>
      <c r="G1072" s="67">
        <v>99.993416666666661</v>
      </c>
      <c r="H1072" s="92">
        <v>-1.6667763960143134E-6</v>
      </c>
      <c r="J1072" s="2">
        <v>40233</v>
      </c>
      <c r="K1072">
        <v>0.115</v>
      </c>
      <c r="L1072" s="67">
        <v>99.971249999999998</v>
      </c>
      <c r="M1072" s="92">
        <v>-1.2503594783441763E-5</v>
      </c>
      <c r="P1072" s="2">
        <v>40288</v>
      </c>
      <c r="Q1072">
        <v>1018.72</v>
      </c>
      <c r="R1072">
        <v>4.9422418640439059E-3</v>
      </c>
      <c r="T1072" s="68">
        <v>38310</v>
      </c>
      <c r="U1072" s="69">
        <v>1.00162</v>
      </c>
      <c r="V1072" s="70">
        <v>1.6199999999999548E-3</v>
      </c>
      <c r="W1072" s="70"/>
      <c r="Y1072" s="2">
        <v>40288</v>
      </c>
      <c r="Z1072">
        <v>15.73</v>
      </c>
    </row>
    <row r="1073" spans="2:26" x14ac:dyDescent="0.25">
      <c r="B1073" s="2">
        <v>40289</v>
      </c>
      <c r="C1073">
        <v>1205.94</v>
      </c>
      <c r="D1073" s="2"/>
      <c r="E1073" s="2">
        <v>40235</v>
      </c>
      <c r="F1073">
        <v>8.1000000000000003E-2</v>
      </c>
      <c r="G1073" s="67">
        <v>99.993250000000003</v>
      </c>
      <c r="H1073" s="92">
        <v>6.6671166969456408E-6</v>
      </c>
      <c r="J1073" s="2">
        <v>40234</v>
      </c>
      <c r="K1073">
        <v>0.12</v>
      </c>
      <c r="L1073" s="67">
        <v>99.97</v>
      </c>
      <c r="M1073" s="92">
        <v>0</v>
      </c>
      <c r="P1073" s="2">
        <v>40289</v>
      </c>
      <c r="Q1073">
        <v>1017.95</v>
      </c>
      <c r="R1073">
        <v>-7.558504790324827E-4</v>
      </c>
      <c r="T1073" s="68">
        <v>38313</v>
      </c>
      <c r="U1073" s="69">
        <v>1.0040500000000001</v>
      </c>
      <c r="V1073" s="70">
        <v>4.0500000000001091E-3</v>
      </c>
      <c r="W1073" s="70"/>
      <c r="Y1073" s="2">
        <v>40289</v>
      </c>
      <c r="Z1073">
        <v>16.32</v>
      </c>
    </row>
    <row r="1074" spans="2:26" x14ac:dyDescent="0.25">
      <c r="B1074" s="2">
        <v>40290</v>
      </c>
      <c r="C1074">
        <v>1208.67</v>
      </c>
      <c r="D1074" s="2"/>
      <c r="E1074" s="2">
        <v>40238</v>
      </c>
      <c r="F1074">
        <v>7.2999999999999995E-2</v>
      </c>
      <c r="G1074" s="67">
        <v>99.993916666666664</v>
      </c>
      <c r="H1074" s="92">
        <v>-2.5001520925771459E-6</v>
      </c>
      <c r="J1074" s="2">
        <v>40235</v>
      </c>
      <c r="K1074">
        <v>0.12</v>
      </c>
      <c r="L1074" s="67">
        <v>99.97</v>
      </c>
      <c r="M1074" s="92">
        <v>-2.0006001800521034E-5</v>
      </c>
      <c r="P1074" s="2">
        <v>40290</v>
      </c>
      <c r="Q1074">
        <v>1019.38</v>
      </c>
      <c r="R1074">
        <v>1.404784124956926E-3</v>
      </c>
      <c r="T1074" s="68">
        <v>38314</v>
      </c>
      <c r="U1074" s="69">
        <v>1.00037</v>
      </c>
      <c r="V1074" s="70">
        <v>3.6999999999998145E-4</v>
      </c>
      <c r="W1074" s="70"/>
      <c r="Y1074" s="2">
        <v>40290</v>
      </c>
      <c r="Z1074">
        <v>16.47</v>
      </c>
    </row>
    <row r="1075" spans="2:26" x14ac:dyDescent="0.25">
      <c r="B1075" s="2">
        <v>40291</v>
      </c>
      <c r="C1075">
        <v>1217.28</v>
      </c>
      <c r="D1075" s="2"/>
      <c r="E1075" s="2">
        <v>40239</v>
      </c>
      <c r="F1075">
        <v>7.5999999999999998E-2</v>
      </c>
      <c r="G1075" s="67">
        <v>99.99366666666667</v>
      </c>
      <c r="H1075" s="92">
        <v>-1.0834019487981905E-5</v>
      </c>
      <c r="J1075" s="2">
        <v>40238</v>
      </c>
      <c r="K1075">
        <v>0.128</v>
      </c>
      <c r="L1075" s="67">
        <v>99.968000000000004</v>
      </c>
      <c r="M1075" s="92">
        <v>-5.0016005121999996E-6</v>
      </c>
      <c r="P1075" s="2">
        <v>40291</v>
      </c>
      <c r="Q1075">
        <v>1021.41</v>
      </c>
      <c r="R1075">
        <v>1.9914065412309778E-3</v>
      </c>
      <c r="T1075" s="68">
        <v>38315</v>
      </c>
      <c r="U1075" s="69">
        <v>1.0018899999999999</v>
      </c>
      <c r="V1075" s="70">
        <v>1.8899999999999473E-3</v>
      </c>
      <c r="W1075" s="70"/>
      <c r="Y1075" s="2">
        <v>40291</v>
      </c>
      <c r="Z1075">
        <v>16.62</v>
      </c>
    </row>
    <row r="1076" spans="2:26" x14ac:dyDescent="0.25">
      <c r="B1076" s="2">
        <v>40294</v>
      </c>
      <c r="C1076">
        <v>1212.05</v>
      </c>
      <c r="D1076" s="2"/>
      <c r="E1076" s="2">
        <v>40240</v>
      </c>
      <c r="F1076">
        <v>8.8999999999999996E-2</v>
      </c>
      <c r="G1076" s="67">
        <v>99.992583333333329</v>
      </c>
      <c r="H1076" s="92">
        <v>-5.8337660042706574E-6</v>
      </c>
      <c r="J1076" s="2">
        <v>40239</v>
      </c>
      <c r="K1076">
        <v>0.13</v>
      </c>
      <c r="L1076" s="67">
        <v>99.967500000000001</v>
      </c>
      <c r="M1076" s="92">
        <v>-2.500812764150151E-5</v>
      </c>
      <c r="P1076" s="2">
        <v>40294</v>
      </c>
      <c r="Q1076">
        <v>1020.16</v>
      </c>
      <c r="R1076">
        <v>-1.2237984746575892E-3</v>
      </c>
      <c r="T1076" s="68">
        <v>38317</v>
      </c>
      <c r="U1076" s="69">
        <v>1.00068</v>
      </c>
      <c r="V1076" s="70">
        <v>6.8000000000001393E-4</v>
      </c>
      <c r="W1076" s="70"/>
      <c r="Y1076" s="2">
        <v>40294</v>
      </c>
      <c r="Z1076">
        <v>17.47</v>
      </c>
    </row>
    <row r="1077" spans="2:26" x14ac:dyDescent="0.25">
      <c r="B1077" s="2">
        <v>40295</v>
      </c>
      <c r="C1077">
        <v>1183.71</v>
      </c>
      <c r="D1077" s="2"/>
      <c r="E1077" s="2">
        <v>40241</v>
      </c>
      <c r="F1077">
        <v>9.6000000000000002E-2</v>
      </c>
      <c r="G1077" s="67">
        <v>99.992000000000004</v>
      </c>
      <c r="H1077" s="92">
        <v>8.3340000522902358E-7</v>
      </c>
      <c r="J1077" s="2">
        <v>40240</v>
      </c>
      <c r="K1077">
        <v>0.14000000000000001</v>
      </c>
      <c r="L1077" s="67">
        <v>99.965000000000003</v>
      </c>
      <c r="M1077" s="92">
        <v>0</v>
      </c>
      <c r="P1077" s="2">
        <v>40295</v>
      </c>
      <c r="Q1077">
        <v>1005.06</v>
      </c>
      <c r="R1077">
        <v>-1.4801599749059036E-2</v>
      </c>
      <c r="T1077" s="68">
        <v>38320</v>
      </c>
      <c r="U1077" s="69">
        <v>0.99905999999999995</v>
      </c>
      <c r="V1077" s="70">
        <v>-9.4000000000005191E-4</v>
      </c>
      <c r="W1077" s="70"/>
      <c r="Y1077" s="2">
        <v>40295</v>
      </c>
      <c r="Z1077">
        <v>22.81</v>
      </c>
    </row>
    <row r="1078" spans="2:26" x14ac:dyDescent="0.25">
      <c r="B1078" s="2">
        <v>40296</v>
      </c>
      <c r="C1078">
        <v>1191.3599999999999</v>
      </c>
      <c r="D1078" s="2"/>
      <c r="E1078" s="2">
        <v>40242</v>
      </c>
      <c r="F1078">
        <v>9.5000000000000001E-2</v>
      </c>
      <c r="G1078" s="67">
        <v>99.992083333333326</v>
      </c>
      <c r="H1078" s="92">
        <v>-8.3339931067349937E-7</v>
      </c>
      <c r="J1078" s="2">
        <v>40241</v>
      </c>
      <c r="K1078">
        <v>0.14000000000000001</v>
      </c>
      <c r="L1078" s="67">
        <v>99.965000000000003</v>
      </c>
      <c r="M1078" s="92">
        <v>-2.0007002450972422E-5</v>
      </c>
      <c r="P1078" s="2">
        <v>40296</v>
      </c>
      <c r="Q1078">
        <v>1011.71</v>
      </c>
      <c r="R1078">
        <v>6.616520406741877E-3</v>
      </c>
      <c r="T1078" s="68">
        <v>38321</v>
      </c>
      <c r="U1078" s="69">
        <v>0.99878999999999996</v>
      </c>
      <c r="V1078" s="70">
        <v>-1.2100000000000444E-3</v>
      </c>
      <c r="W1078" s="70"/>
      <c r="Y1078" s="2">
        <v>40296</v>
      </c>
      <c r="Z1078">
        <v>21.08</v>
      </c>
    </row>
    <row r="1079" spans="2:26" x14ac:dyDescent="0.25">
      <c r="B1079" s="2">
        <v>40297</v>
      </c>
      <c r="C1079">
        <v>1206.78</v>
      </c>
      <c r="D1079" s="2"/>
      <c r="E1079" s="2">
        <v>40245</v>
      </c>
      <c r="F1079">
        <v>9.6000000000000002E-2</v>
      </c>
      <c r="G1079" s="67">
        <v>99.992000000000004</v>
      </c>
      <c r="H1079" s="92">
        <v>3.3336000213601835E-6</v>
      </c>
      <c r="J1079" s="2">
        <v>40242</v>
      </c>
      <c r="K1079">
        <v>0.14799999999999999</v>
      </c>
      <c r="L1079" s="67">
        <v>99.962999999999994</v>
      </c>
      <c r="M1079" s="92">
        <v>-5.0018506846383204E-6</v>
      </c>
      <c r="P1079" s="2">
        <v>40297</v>
      </c>
      <c r="Q1079">
        <v>1019.27</v>
      </c>
      <c r="R1079">
        <v>7.4724970594339801E-3</v>
      </c>
      <c r="T1079" s="68">
        <v>38322</v>
      </c>
      <c r="U1079" s="69">
        <v>1.00529</v>
      </c>
      <c r="V1079" s="70">
        <v>5.2900000000000169E-3</v>
      </c>
      <c r="W1079" s="70"/>
      <c r="Y1079" s="2">
        <v>40297</v>
      </c>
      <c r="Z1079">
        <v>18.440000000000001</v>
      </c>
    </row>
    <row r="1080" spans="2:26" x14ac:dyDescent="0.25">
      <c r="B1080" s="2">
        <v>40298</v>
      </c>
      <c r="C1080">
        <v>1186.69</v>
      </c>
      <c r="D1080" s="2"/>
      <c r="E1080" s="2">
        <v>40246</v>
      </c>
      <c r="F1080">
        <v>9.1999999999999998E-2</v>
      </c>
      <c r="G1080" s="67">
        <v>99.992333333333335</v>
      </c>
      <c r="H1080" s="92">
        <v>-1.5834547315241032E-5</v>
      </c>
      <c r="J1080" s="2">
        <v>40245</v>
      </c>
      <c r="K1080">
        <v>0.15</v>
      </c>
      <c r="L1080" s="67">
        <v>99.962500000000006</v>
      </c>
      <c r="M1080" s="92">
        <v>-1.2504689258507895E-5</v>
      </c>
      <c r="P1080" s="2">
        <v>40298</v>
      </c>
      <c r="Q1080">
        <v>1009.17</v>
      </c>
      <c r="R1080">
        <v>-9.9090525572222976E-3</v>
      </c>
      <c r="T1080" s="68">
        <v>38323</v>
      </c>
      <c r="U1080" s="69">
        <v>0.99977000000000005</v>
      </c>
      <c r="V1080" s="70">
        <v>-2.2999999999995246E-4</v>
      </c>
      <c r="W1080" s="70"/>
      <c r="Y1080" s="2">
        <v>40298</v>
      </c>
      <c r="Z1080">
        <v>22.05</v>
      </c>
    </row>
    <row r="1081" spans="2:26" x14ac:dyDescent="0.25">
      <c r="B1081" s="2">
        <v>40301</v>
      </c>
      <c r="C1081">
        <v>1202.26</v>
      </c>
      <c r="D1081" s="2"/>
      <c r="E1081" s="2">
        <v>40247</v>
      </c>
      <c r="F1081">
        <v>0.111</v>
      </c>
      <c r="G1081" s="67">
        <v>99.990750000000006</v>
      </c>
      <c r="H1081" s="92">
        <v>4.1670521189196563E-6</v>
      </c>
      <c r="J1081" s="2">
        <v>40246</v>
      </c>
      <c r="K1081">
        <v>0.155</v>
      </c>
      <c r="L1081" s="67">
        <v>99.961250000000007</v>
      </c>
      <c r="M1081" s="92">
        <v>1.2504845627647754E-5</v>
      </c>
      <c r="P1081" s="2">
        <v>40301</v>
      </c>
      <c r="Q1081">
        <v>1018.2</v>
      </c>
      <c r="R1081">
        <v>8.9479473230478224E-3</v>
      </c>
      <c r="T1081" s="68">
        <v>38324</v>
      </c>
      <c r="U1081" s="69">
        <v>1.00091</v>
      </c>
      <c r="V1081" s="70">
        <v>9.0999999999996639E-4</v>
      </c>
      <c r="W1081" s="70"/>
      <c r="Y1081" s="2">
        <v>40301</v>
      </c>
      <c r="Z1081">
        <v>20.190000000000001</v>
      </c>
    </row>
    <row r="1082" spans="2:26" x14ac:dyDescent="0.25">
      <c r="B1082" s="2">
        <v>40302</v>
      </c>
      <c r="C1082">
        <v>1173.5999999999999</v>
      </c>
      <c r="D1082" s="2"/>
      <c r="E1082" s="2">
        <v>40248</v>
      </c>
      <c r="F1082">
        <v>0.106</v>
      </c>
      <c r="G1082" s="67">
        <v>99.991166666666672</v>
      </c>
      <c r="H1082" s="92">
        <v>1.2501104264206475E-5</v>
      </c>
      <c r="J1082" s="2">
        <v>40247</v>
      </c>
      <c r="K1082">
        <v>0.15</v>
      </c>
      <c r="L1082" s="67">
        <v>99.962500000000006</v>
      </c>
      <c r="M1082" s="92">
        <v>0</v>
      </c>
      <c r="P1082" s="2">
        <v>40302</v>
      </c>
      <c r="Q1082">
        <v>1003.06</v>
      </c>
      <c r="R1082">
        <v>-1.4869377332547784E-2</v>
      </c>
      <c r="T1082" s="68">
        <v>38327</v>
      </c>
      <c r="U1082" s="69">
        <v>1.00031</v>
      </c>
      <c r="V1082" s="70">
        <v>3.1000000000003247E-4</v>
      </c>
      <c r="W1082" s="70"/>
      <c r="Y1082" s="2">
        <v>40302</v>
      </c>
      <c r="Z1082">
        <v>23.84</v>
      </c>
    </row>
    <row r="1083" spans="2:26" x14ac:dyDescent="0.25">
      <c r="B1083" s="2">
        <v>40303</v>
      </c>
      <c r="C1083">
        <v>1165.9000000000001</v>
      </c>
      <c r="D1083" s="2"/>
      <c r="E1083" s="2">
        <v>40249</v>
      </c>
      <c r="F1083">
        <v>9.0999999999999998E-2</v>
      </c>
      <c r="G1083" s="67">
        <v>99.992416666666671</v>
      </c>
      <c r="H1083" s="92">
        <v>-1.2500947988547395E-5</v>
      </c>
      <c r="J1083" s="2">
        <v>40248</v>
      </c>
      <c r="K1083">
        <v>0.15</v>
      </c>
      <c r="L1083" s="67">
        <v>99.962500000000006</v>
      </c>
      <c r="M1083" s="92">
        <v>7.502813555104737E-6</v>
      </c>
      <c r="P1083" s="2">
        <v>40303</v>
      </c>
      <c r="Q1083">
        <v>998.79</v>
      </c>
      <c r="R1083">
        <v>-4.2569736605985176E-3</v>
      </c>
      <c r="T1083" s="68">
        <v>38328</v>
      </c>
      <c r="U1083" s="69">
        <v>0.99353999999999998</v>
      </c>
      <c r="V1083" s="70">
        <v>-6.4600000000000213E-3</v>
      </c>
      <c r="W1083" s="70"/>
      <c r="Y1083" s="2">
        <v>40303</v>
      </c>
      <c r="Z1083">
        <v>24.91</v>
      </c>
    </row>
    <row r="1084" spans="2:26" x14ac:dyDescent="0.25">
      <c r="B1084" s="2">
        <v>40304</v>
      </c>
      <c r="C1084">
        <v>1128.1500000000001</v>
      </c>
      <c r="D1084" s="2"/>
      <c r="E1084" s="2">
        <v>40252</v>
      </c>
      <c r="F1084">
        <v>0.106</v>
      </c>
      <c r="G1084" s="67">
        <v>99.991166666666672</v>
      </c>
      <c r="H1084" s="92">
        <v>-3.3336278039142186E-6</v>
      </c>
      <c r="J1084" s="2">
        <v>40249</v>
      </c>
      <c r="K1084">
        <v>0.14699999999999999</v>
      </c>
      <c r="L1084" s="67">
        <v>99.963250000000002</v>
      </c>
      <c r="M1084" s="92">
        <v>-7.5027572632446748E-6</v>
      </c>
      <c r="P1084" s="2">
        <v>40304</v>
      </c>
      <c r="Q1084">
        <v>968.98</v>
      </c>
      <c r="R1084">
        <v>-2.9846113797695195E-2</v>
      </c>
      <c r="T1084" s="68">
        <v>38329</v>
      </c>
      <c r="U1084" s="69">
        <v>1.00403</v>
      </c>
      <c r="V1084" s="70">
        <v>4.029999999999978E-3</v>
      </c>
      <c r="W1084" s="70"/>
      <c r="Y1084" s="2">
        <v>40304</v>
      </c>
      <c r="Z1084">
        <v>32.799999999999997</v>
      </c>
    </row>
    <row r="1085" spans="2:26" x14ac:dyDescent="0.25">
      <c r="B1085" s="2">
        <v>40305</v>
      </c>
      <c r="C1085">
        <v>1110.8800000000001</v>
      </c>
      <c r="D1085" s="2"/>
      <c r="E1085" s="2">
        <v>40253</v>
      </c>
      <c r="F1085">
        <v>0.11</v>
      </c>
      <c r="G1085" s="67">
        <v>99.990833333333327</v>
      </c>
      <c r="H1085" s="92">
        <v>-1.7501604313574504E-5</v>
      </c>
      <c r="J1085" s="2">
        <v>40252</v>
      </c>
      <c r="K1085">
        <v>0.15</v>
      </c>
      <c r="L1085" s="67">
        <v>99.962500000000006</v>
      </c>
      <c r="M1085" s="92">
        <v>-3.7514067775523685E-5</v>
      </c>
      <c r="P1085" s="2">
        <v>40305</v>
      </c>
      <c r="Q1085">
        <v>955.69</v>
      </c>
      <c r="R1085">
        <v>-1.3715453363330465E-2</v>
      </c>
      <c r="T1085" s="68">
        <v>38330</v>
      </c>
      <c r="U1085" s="69">
        <v>1.0037400000000001</v>
      </c>
      <c r="V1085" s="70">
        <v>3.7400000000000766E-3</v>
      </c>
      <c r="W1085" s="70"/>
      <c r="Y1085" s="2">
        <v>40305</v>
      </c>
      <c r="Z1085">
        <v>40.950000000000003</v>
      </c>
    </row>
    <row r="1086" spans="2:26" x14ac:dyDescent="0.25">
      <c r="B1086" s="2">
        <v>40308</v>
      </c>
      <c r="C1086">
        <v>1159.73</v>
      </c>
      <c r="D1086" s="2"/>
      <c r="E1086" s="2">
        <v>40254</v>
      </c>
      <c r="F1086">
        <v>0.13100000000000001</v>
      </c>
      <c r="G1086" s="67">
        <v>99.98908333333334</v>
      </c>
      <c r="H1086" s="92">
        <v>-8.3342431556054919E-7</v>
      </c>
      <c r="J1086" s="2">
        <v>40253</v>
      </c>
      <c r="K1086">
        <v>0.16500000000000001</v>
      </c>
      <c r="L1086" s="67">
        <v>99.958749999999995</v>
      </c>
      <c r="M1086" s="92">
        <v>3.2513411782453261E-5</v>
      </c>
      <c r="P1086" s="2">
        <v>40308</v>
      </c>
      <c r="Q1086">
        <v>995.78</v>
      </c>
      <c r="R1086">
        <v>4.1948749071351488E-2</v>
      </c>
      <c r="T1086" s="68">
        <v>38331</v>
      </c>
      <c r="U1086" s="69">
        <v>1.0001199999999999</v>
      </c>
      <c r="V1086" s="70">
        <v>1.1999999999989797E-4</v>
      </c>
      <c r="W1086" s="70"/>
      <c r="Y1086" s="2">
        <v>40308</v>
      </c>
      <c r="Z1086">
        <v>28.84</v>
      </c>
    </row>
    <row r="1087" spans="2:26" x14ac:dyDescent="0.25">
      <c r="B1087" s="2">
        <v>40309</v>
      </c>
      <c r="C1087">
        <v>1155.79</v>
      </c>
      <c r="D1087" s="2"/>
      <c r="E1087" s="2">
        <v>40255</v>
      </c>
      <c r="F1087">
        <v>0.13200000000000001</v>
      </c>
      <c r="G1087" s="67">
        <v>99.989000000000004</v>
      </c>
      <c r="H1087" s="92">
        <v>1.6668500200101022E-6</v>
      </c>
      <c r="J1087" s="2">
        <v>40254</v>
      </c>
      <c r="K1087">
        <v>0.152</v>
      </c>
      <c r="L1087" s="67">
        <v>99.962000000000003</v>
      </c>
      <c r="M1087" s="92">
        <v>5.0019007222790179E-6</v>
      </c>
      <c r="P1087" s="2">
        <v>40309</v>
      </c>
      <c r="Q1087">
        <v>993.37</v>
      </c>
      <c r="R1087">
        <v>-2.4202133001265391E-3</v>
      </c>
      <c r="T1087" s="68">
        <v>38334</v>
      </c>
      <c r="U1087" s="69">
        <v>1.00481</v>
      </c>
      <c r="V1087" s="70">
        <v>4.809999999999981E-3</v>
      </c>
      <c r="W1087" s="70"/>
      <c r="Y1087" s="2">
        <v>40309</v>
      </c>
      <c r="Z1087">
        <v>28.32</v>
      </c>
    </row>
    <row r="1088" spans="2:26" x14ac:dyDescent="0.25">
      <c r="B1088" s="2">
        <v>40310</v>
      </c>
      <c r="C1088">
        <v>1171.67</v>
      </c>
      <c r="D1088" s="2"/>
      <c r="E1088" s="2">
        <v>40256</v>
      </c>
      <c r="F1088">
        <v>0.13</v>
      </c>
      <c r="G1088" s="67">
        <v>99.989166666666662</v>
      </c>
      <c r="H1088" s="92">
        <v>2.5002708627930303E-6</v>
      </c>
      <c r="J1088" s="2">
        <v>40255</v>
      </c>
      <c r="K1088">
        <v>0.15</v>
      </c>
      <c r="L1088" s="67">
        <v>99.962500000000006</v>
      </c>
      <c r="M1088" s="92">
        <v>2.500937851701579E-6</v>
      </c>
      <c r="P1088" s="2">
        <v>40310</v>
      </c>
      <c r="Q1088">
        <v>1006.01</v>
      </c>
      <c r="R1088">
        <v>1.272436252353093E-2</v>
      </c>
      <c r="T1088" s="68">
        <v>38335</v>
      </c>
      <c r="U1088" s="69">
        <v>1.00132</v>
      </c>
      <c r="V1088" s="70">
        <v>1.3199999999999878E-3</v>
      </c>
      <c r="W1088" s="70"/>
      <c r="Y1088" s="2">
        <v>40310</v>
      </c>
      <c r="Z1088">
        <v>25.52</v>
      </c>
    </row>
    <row r="1089" spans="2:26" x14ac:dyDescent="0.25">
      <c r="B1089" s="2">
        <v>40311</v>
      </c>
      <c r="C1089">
        <v>1157.44</v>
      </c>
      <c r="D1089" s="2"/>
      <c r="E1089" s="2">
        <v>40259</v>
      </c>
      <c r="F1089">
        <v>0.127</v>
      </c>
      <c r="G1089" s="67">
        <v>99.989416666666671</v>
      </c>
      <c r="H1089" s="92">
        <v>1.7501852279444563E-5</v>
      </c>
      <c r="J1089" s="2">
        <v>40256</v>
      </c>
      <c r="K1089">
        <v>0.14899999999999999</v>
      </c>
      <c r="L1089" s="67">
        <v>99.96275</v>
      </c>
      <c r="M1089" s="92">
        <v>1.7506521179155854E-5</v>
      </c>
      <c r="P1089" s="2">
        <v>40311</v>
      </c>
      <c r="Q1089">
        <v>996.18</v>
      </c>
      <c r="R1089">
        <v>-9.7712746394171823E-3</v>
      </c>
      <c r="T1089" s="68">
        <v>38336</v>
      </c>
      <c r="U1089" s="69">
        <v>1.00074</v>
      </c>
      <c r="V1089" s="70">
        <v>7.3999999999996291E-4</v>
      </c>
      <c r="W1089" s="70"/>
      <c r="Y1089" s="2">
        <v>40311</v>
      </c>
      <c r="Z1089">
        <v>26.68</v>
      </c>
    </row>
    <row r="1090" spans="2:26" x14ac:dyDescent="0.25">
      <c r="B1090" s="2">
        <v>40312</v>
      </c>
      <c r="C1090">
        <v>1135.68</v>
      </c>
      <c r="D1090" s="2"/>
      <c r="E1090" s="2">
        <v>40260</v>
      </c>
      <c r="F1090">
        <v>0.106</v>
      </c>
      <c r="G1090" s="67">
        <v>99.991166666666672</v>
      </c>
      <c r="H1090" s="92">
        <v>-5.0004417057047945E-6</v>
      </c>
      <c r="J1090" s="2">
        <v>40259</v>
      </c>
      <c r="K1090">
        <v>0.14199999999999999</v>
      </c>
      <c r="L1090" s="67">
        <v>99.964500000000001</v>
      </c>
      <c r="M1090" s="92">
        <v>1.7506214706308754E-5</v>
      </c>
      <c r="P1090" s="2">
        <v>40312</v>
      </c>
      <c r="Q1090">
        <v>979.1</v>
      </c>
      <c r="R1090">
        <v>-1.7145495793932763E-2</v>
      </c>
      <c r="T1090" s="68">
        <v>38337</v>
      </c>
      <c r="U1090" s="69">
        <v>0.99995999999999996</v>
      </c>
      <c r="V1090" s="70">
        <v>-4.0000000000040004E-5</v>
      </c>
      <c r="W1090" s="70"/>
      <c r="Y1090" s="2">
        <v>40312</v>
      </c>
      <c r="Z1090">
        <v>31.24</v>
      </c>
    </row>
    <row r="1091" spans="2:26" x14ac:dyDescent="0.25">
      <c r="B1091" s="2">
        <v>40315</v>
      </c>
      <c r="C1091">
        <v>1136.94</v>
      </c>
      <c r="D1091" s="2"/>
      <c r="E1091" s="2">
        <v>40261</v>
      </c>
      <c r="F1091">
        <v>0.112</v>
      </c>
      <c r="G1091" s="67">
        <v>99.990666666666669</v>
      </c>
      <c r="H1091" s="92">
        <v>3.3336444733578219E-6</v>
      </c>
      <c r="J1091" s="2">
        <v>40260</v>
      </c>
      <c r="K1091">
        <v>0.13500000000000001</v>
      </c>
      <c r="L1091" s="67">
        <v>99.966250000000002</v>
      </c>
      <c r="M1091" s="92">
        <v>-7.502532104575188E-6</v>
      </c>
      <c r="P1091" s="2">
        <v>40315</v>
      </c>
      <c r="Q1091">
        <v>980.18</v>
      </c>
      <c r="R1091">
        <v>1.1030538249412469E-3</v>
      </c>
      <c r="T1091" s="68">
        <v>38338</v>
      </c>
      <c r="U1091" s="69">
        <v>0.99094000000000004</v>
      </c>
      <c r="V1091" s="70">
        <v>-9.059999999999957E-3</v>
      </c>
      <c r="W1091" s="70"/>
      <c r="Y1091" s="2">
        <v>40315</v>
      </c>
      <c r="Z1091">
        <v>30.84</v>
      </c>
    </row>
    <row r="1092" spans="2:26" x14ac:dyDescent="0.25">
      <c r="B1092" s="2">
        <v>40316</v>
      </c>
      <c r="C1092">
        <v>1120.8</v>
      </c>
      <c r="D1092" s="2"/>
      <c r="E1092" s="2">
        <v>40262</v>
      </c>
      <c r="F1092">
        <v>0.108</v>
      </c>
      <c r="G1092" s="67">
        <v>99.991</v>
      </c>
      <c r="H1092" s="92">
        <v>0</v>
      </c>
      <c r="J1092" s="2">
        <v>40261</v>
      </c>
      <c r="K1092">
        <v>0.13800000000000001</v>
      </c>
      <c r="L1092" s="67">
        <v>99.965500000000006</v>
      </c>
      <c r="M1092" s="92">
        <v>7.5025883929935588E-6</v>
      </c>
      <c r="P1092" s="2">
        <v>40316</v>
      </c>
      <c r="Q1092">
        <v>966.81</v>
      </c>
      <c r="R1092">
        <v>-1.3640351772123527E-2</v>
      </c>
      <c r="T1092" s="68">
        <v>38341</v>
      </c>
      <c r="U1092" s="69">
        <v>1.00068</v>
      </c>
      <c r="V1092" s="70">
        <v>6.8000000000001393E-4</v>
      </c>
      <c r="W1092" s="70"/>
      <c r="Y1092" s="2">
        <v>40316</v>
      </c>
      <c r="Z1092">
        <v>33.549999999999997</v>
      </c>
    </row>
    <row r="1093" spans="2:26" x14ac:dyDescent="0.25">
      <c r="B1093" s="2">
        <v>40317</v>
      </c>
      <c r="C1093">
        <v>1115.05</v>
      </c>
      <c r="D1093" s="2"/>
      <c r="E1093" s="2">
        <v>40263</v>
      </c>
      <c r="F1093">
        <v>0.108</v>
      </c>
      <c r="G1093" s="67">
        <v>99.991</v>
      </c>
      <c r="H1093" s="92">
        <v>-3.3336333603584123E-6</v>
      </c>
      <c r="J1093" s="2">
        <v>40262</v>
      </c>
      <c r="K1093">
        <v>0.13500000000000001</v>
      </c>
      <c r="L1093" s="67">
        <v>99.966250000000002</v>
      </c>
      <c r="M1093" s="92">
        <v>-1.250422017429198E-5</v>
      </c>
      <c r="P1093" s="2">
        <v>40317</v>
      </c>
      <c r="Q1093">
        <v>961.55</v>
      </c>
      <c r="R1093">
        <v>-5.4405726047517255E-3</v>
      </c>
      <c r="T1093" s="68">
        <v>38342</v>
      </c>
      <c r="U1093" s="69">
        <v>1.0037100000000001</v>
      </c>
      <c r="V1093" s="70">
        <v>3.7100000000001021E-3</v>
      </c>
      <c r="W1093" s="70"/>
      <c r="Y1093" s="2">
        <v>40317</v>
      </c>
      <c r="Z1093">
        <v>35.32</v>
      </c>
    </row>
    <row r="1094" spans="2:26" x14ac:dyDescent="0.25">
      <c r="B1094" s="2">
        <v>40318</v>
      </c>
      <c r="C1094">
        <v>1071.5899999999999</v>
      </c>
      <c r="D1094" s="2"/>
      <c r="E1094" s="2">
        <v>40266</v>
      </c>
      <c r="F1094">
        <v>0.112</v>
      </c>
      <c r="G1094" s="67">
        <v>99.990666666666669</v>
      </c>
      <c r="H1094" s="92">
        <v>-6.6672889470487107E-6</v>
      </c>
      <c r="J1094" s="2">
        <v>40263</v>
      </c>
      <c r="K1094">
        <v>0.14000000000000001</v>
      </c>
      <c r="L1094" s="67">
        <v>99.965000000000003</v>
      </c>
      <c r="M1094" s="92">
        <v>2.2507877757149686E-5</v>
      </c>
      <c r="P1094" s="2">
        <v>40318</v>
      </c>
      <c r="Q1094">
        <v>924.62</v>
      </c>
      <c r="R1094">
        <v>-3.8406739119130506E-2</v>
      </c>
      <c r="T1094" s="68">
        <v>38343</v>
      </c>
      <c r="U1094" s="69">
        <v>1.0022899999999999</v>
      </c>
      <c r="V1094" s="70">
        <v>2.2899999999999032E-3</v>
      </c>
      <c r="W1094" s="70"/>
      <c r="Y1094" s="2">
        <v>40318</v>
      </c>
      <c r="Z1094">
        <v>45.79</v>
      </c>
    </row>
    <row r="1095" spans="2:26" x14ac:dyDescent="0.25">
      <c r="B1095" s="2">
        <v>40319</v>
      </c>
      <c r="C1095">
        <v>1087.69</v>
      </c>
      <c r="D1095" s="2"/>
      <c r="E1095" s="2">
        <v>40267</v>
      </c>
      <c r="F1095">
        <v>0.12</v>
      </c>
      <c r="G1095" s="67">
        <v>99.99</v>
      </c>
      <c r="H1095" s="92">
        <v>-2.5002500249948767E-5</v>
      </c>
      <c r="J1095" s="2">
        <v>40266</v>
      </c>
      <c r="K1095">
        <v>0.13100000000000001</v>
      </c>
      <c r="L1095" s="67">
        <v>99.967250000000007</v>
      </c>
      <c r="M1095" s="92">
        <v>-6.0019656437537705E-5</v>
      </c>
      <c r="P1095" s="2">
        <v>40319</v>
      </c>
      <c r="Q1095">
        <v>907.56</v>
      </c>
      <c r="R1095">
        <v>-1.8450823040816799E-2</v>
      </c>
      <c r="T1095" s="68">
        <v>38344</v>
      </c>
      <c r="U1095" s="69">
        <v>1.0005200000000001</v>
      </c>
      <c r="V1095" s="70">
        <v>5.2000000000007596E-4</v>
      </c>
      <c r="W1095" s="70"/>
      <c r="Y1095" s="2">
        <v>40319</v>
      </c>
      <c r="Z1095">
        <v>40.1</v>
      </c>
    </row>
    <row r="1096" spans="2:26" x14ac:dyDescent="0.25">
      <c r="B1096" s="2">
        <v>40322</v>
      </c>
      <c r="C1096">
        <v>1073.6500000000001</v>
      </c>
      <c r="D1096" s="2"/>
      <c r="E1096" s="2">
        <v>40268</v>
      </c>
      <c r="F1096">
        <v>0.15</v>
      </c>
      <c r="G1096" s="67">
        <v>99.987499999999997</v>
      </c>
      <c r="H1096" s="92">
        <v>0</v>
      </c>
      <c r="J1096" s="2">
        <v>40267</v>
      </c>
      <c r="K1096">
        <v>0.155</v>
      </c>
      <c r="L1096" s="67">
        <v>99.961250000000007</v>
      </c>
      <c r="M1096" s="92">
        <v>0</v>
      </c>
      <c r="P1096" s="2">
        <v>40322</v>
      </c>
      <c r="Q1096">
        <v>906.39</v>
      </c>
      <c r="R1096">
        <v>-1.2891709639031301E-3</v>
      </c>
      <c r="T1096" s="68">
        <v>38348</v>
      </c>
      <c r="U1096" s="69">
        <v>0.99836999999999998</v>
      </c>
      <c r="V1096" s="70">
        <v>-1.6300000000000203E-3</v>
      </c>
      <c r="W1096" s="70"/>
      <c r="Y1096" s="2">
        <v>40322</v>
      </c>
      <c r="Z1096">
        <v>38.32</v>
      </c>
    </row>
    <row r="1097" spans="2:26" x14ac:dyDescent="0.25">
      <c r="B1097" s="2">
        <v>40323</v>
      </c>
      <c r="C1097">
        <v>1074.03</v>
      </c>
      <c r="D1097" s="2"/>
      <c r="E1097" s="2">
        <v>40269</v>
      </c>
      <c r="F1097">
        <v>0.15</v>
      </c>
      <c r="G1097" s="67">
        <v>99.987499999999997</v>
      </c>
      <c r="H1097" s="92">
        <v>2.5003125392331071E-6</v>
      </c>
      <c r="J1097" s="2">
        <v>40268</v>
      </c>
      <c r="K1097">
        <v>0.155</v>
      </c>
      <c r="L1097" s="67">
        <v>99.961250000000007</v>
      </c>
      <c r="M1097" s="92">
        <v>-5.0019382511479193E-6</v>
      </c>
      <c r="P1097" s="2">
        <v>40323</v>
      </c>
      <c r="Q1097">
        <v>910.07</v>
      </c>
      <c r="R1097">
        <v>4.0600624455258139E-3</v>
      </c>
      <c r="T1097" s="68">
        <v>38349</v>
      </c>
      <c r="U1097" s="69">
        <v>1.00345</v>
      </c>
      <c r="V1097" s="70">
        <v>3.4499999999999531E-3</v>
      </c>
      <c r="W1097" s="70"/>
      <c r="Y1097" s="2">
        <v>40323</v>
      </c>
      <c r="Z1097">
        <v>34.61</v>
      </c>
    </row>
    <row r="1098" spans="2:26" x14ac:dyDescent="0.25">
      <c r="B1098" s="2">
        <v>40324</v>
      </c>
      <c r="C1098">
        <v>1067.95</v>
      </c>
      <c r="D1098" s="2"/>
      <c r="E1098" s="2">
        <v>40270</v>
      </c>
      <c r="F1098">
        <v>0.14699999999999999</v>
      </c>
      <c r="G1098" s="67">
        <v>99.987750000000005</v>
      </c>
      <c r="H1098" s="92">
        <v>-1.0001225150158E-5</v>
      </c>
      <c r="J1098" s="2">
        <v>40269</v>
      </c>
      <c r="K1098">
        <v>0.157</v>
      </c>
      <c r="L1098" s="67">
        <v>99.960750000000004</v>
      </c>
      <c r="M1098" s="92">
        <v>-1.2504908176502738E-5</v>
      </c>
      <c r="P1098" s="2">
        <v>40324</v>
      </c>
      <c r="Q1098">
        <v>908.5</v>
      </c>
      <c r="R1098">
        <v>-1.7251420220423253E-3</v>
      </c>
      <c r="T1098" s="68">
        <v>38350</v>
      </c>
      <c r="U1098" s="69">
        <v>1.0000100000000001</v>
      </c>
      <c r="V1098" s="70">
        <v>1.0000000000065512E-5</v>
      </c>
      <c r="W1098" s="70"/>
      <c r="Y1098" s="2">
        <v>40324</v>
      </c>
      <c r="Z1098">
        <v>35.020000000000003</v>
      </c>
    </row>
    <row r="1099" spans="2:26" x14ac:dyDescent="0.25">
      <c r="B1099" s="2">
        <v>40325</v>
      </c>
      <c r="C1099">
        <v>1103.06</v>
      </c>
      <c r="D1099" s="2"/>
      <c r="E1099" s="2">
        <v>40273</v>
      </c>
      <c r="F1099">
        <v>0.159</v>
      </c>
      <c r="G1099" s="67">
        <v>99.986750000000001</v>
      </c>
      <c r="H1099" s="92">
        <v>2.5003312937865729E-6</v>
      </c>
      <c r="J1099" s="2">
        <v>40270</v>
      </c>
      <c r="K1099">
        <v>0.16200000000000001</v>
      </c>
      <c r="L1099" s="67">
        <v>99.959500000000006</v>
      </c>
      <c r="M1099" s="92">
        <v>-7.5030387307606361E-6</v>
      </c>
      <c r="P1099" s="2">
        <v>40325</v>
      </c>
      <c r="Q1099">
        <v>923.17</v>
      </c>
      <c r="R1099">
        <v>1.6147495872316897E-2</v>
      </c>
      <c r="T1099" s="68">
        <v>38351</v>
      </c>
      <c r="U1099" s="69">
        <v>1.0000800000000001</v>
      </c>
      <c r="V1099" s="70">
        <v>8.0000000000080007E-5</v>
      </c>
      <c r="W1099" s="70"/>
      <c r="Y1099" s="2">
        <v>40325</v>
      </c>
      <c r="Z1099">
        <v>29.68</v>
      </c>
    </row>
    <row r="1100" spans="2:26" x14ac:dyDescent="0.25">
      <c r="B1100" s="2">
        <v>40326</v>
      </c>
      <c r="C1100">
        <v>1089.4100000000001</v>
      </c>
      <c r="D1100" s="2"/>
      <c r="E1100" s="2">
        <v>40274</v>
      </c>
      <c r="F1100">
        <v>0.156</v>
      </c>
      <c r="G1100" s="67">
        <v>99.986999999999995</v>
      </c>
      <c r="H1100" s="92">
        <v>-1.6668833614508216E-6</v>
      </c>
      <c r="J1100" s="2">
        <v>40273</v>
      </c>
      <c r="K1100">
        <v>0.16500000000000001</v>
      </c>
      <c r="L1100" s="67">
        <v>99.958749999999995</v>
      </c>
      <c r="M1100" s="92">
        <v>-7.5030950266175012E-6</v>
      </c>
      <c r="P1100" s="2">
        <v>40326</v>
      </c>
      <c r="Q1100">
        <v>917.7</v>
      </c>
      <c r="R1100">
        <v>-5.9252358720495168E-3</v>
      </c>
      <c r="T1100" s="68">
        <v>38352</v>
      </c>
      <c r="U1100" s="69">
        <v>0.99919000000000002</v>
      </c>
      <c r="V1100" s="70">
        <v>-8.099999999999774E-4</v>
      </c>
      <c r="W1100" s="70"/>
      <c r="Y1100" s="2">
        <v>40326</v>
      </c>
      <c r="Z1100">
        <v>32.07</v>
      </c>
    </row>
    <row r="1101" spans="2:26" x14ac:dyDescent="0.25">
      <c r="B1101" s="2">
        <v>40330</v>
      </c>
      <c r="C1101">
        <v>1070.71</v>
      </c>
      <c r="D1101" s="2"/>
      <c r="E1101" s="2">
        <v>40275</v>
      </c>
      <c r="F1101">
        <v>0.158</v>
      </c>
      <c r="G1101" s="67">
        <v>99.986833333333337</v>
      </c>
      <c r="H1101" s="92">
        <v>2.5003292098979557E-6</v>
      </c>
      <c r="J1101" s="2">
        <v>40274</v>
      </c>
      <c r="K1101">
        <v>0.16800000000000001</v>
      </c>
      <c r="L1101" s="67">
        <v>99.957999999999998</v>
      </c>
      <c r="M1101" s="92">
        <v>7.5031513235845892E-6</v>
      </c>
      <c r="P1101" s="2">
        <v>40330</v>
      </c>
      <c r="Q1101">
        <v>910.54</v>
      </c>
      <c r="R1101">
        <v>-7.8021139806038198E-3</v>
      </c>
      <c r="T1101" s="68">
        <v>38355</v>
      </c>
      <c r="U1101" s="69">
        <v>0.99704000000000004</v>
      </c>
      <c r="V1101" s="70">
        <v>-2.9599999999999627E-3</v>
      </c>
      <c r="W1101" s="70"/>
      <c r="Y1101" s="2">
        <v>40330</v>
      </c>
      <c r="Z1101">
        <v>35.54</v>
      </c>
    </row>
    <row r="1102" spans="2:26" x14ac:dyDescent="0.25">
      <c r="B1102" s="2">
        <v>40331</v>
      </c>
      <c r="C1102">
        <v>1098.3800000000001</v>
      </c>
      <c r="D1102" s="2"/>
      <c r="E1102" s="2">
        <v>40276</v>
      </c>
      <c r="F1102">
        <v>0.155</v>
      </c>
      <c r="G1102" s="67">
        <v>99.987083333333331</v>
      </c>
      <c r="H1102" s="92">
        <v>6.6675278891370482E-6</v>
      </c>
      <c r="J1102" s="2">
        <v>40275</v>
      </c>
      <c r="K1102">
        <v>0.16500000000000001</v>
      </c>
      <c r="L1102" s="67">
        <v>99.958749999999995</v>
      </c>
      <c r="M1102" s="92">
        <v>1.250515837791788E-5</v>
      </c>
      <c r="P1102" s="2">
        <v>40331</v>
      </c>
      <c r="Q1102">
        <v>924.64</v>
      </c>
      <c r="R1102">
        <v>1.548531640564943E-2</v>
      </c>
      <c r="T1102" s="68">
        <v>38356</v>
      </c>
      <c r="U1102" s="69">
        <v>0.99295</v>
      </c>
      <c r="V1102" s="70">
        <v>-7.0500000000000007E-3</v>
      </c>
      <c r="W1102" s="70"/>
      <c r="Y1102" s="2">
        <v>40331</v>
      </c>
      <c r="Z1102">
        <v>30.17</v>
      </c>
    </row>
    <row r="1103" spans="2:26" x14ac:dyDescent="0.25">
      <c r="B1103" s="2">
        <v>40332</v>
      </c>
      <c r="C1103">
        <v>1102.83</v>
      </c>
      <c r="D1103" s="2"/>
      <c r="E1103" s="2">
        <v>40277</v>
      </c>
      <c r="F1103">
        <v>0.14699999999999999</v>
      </c>
      <c r="G1103" s="67">
        <v>99.987750000000005</v>
      </c>
      <c r="H1103" s="92">
        <v>1.6668708582301406E-6</v>
      </c>
      <c r="J1103" s="2">
        <v>40276</v>
      </c>
      <c r="K1103">
        <v>0.16</v>
      </c>
      <c r="L1103" s="67">
        <v>99.96</v>
      </c>
      <c r="M1103" s="92">
        <v>2.0008003201343882E-5</v>
      </c>
      <c r="P1103" s="2">
        <v>40332</v>
      </c>
      <c r="Q1103">
        <v>926.66</v>
      </c>
      <c r="R1103">
        <v>2.1846340197266834E-3</v>
      </c>
      <c r="T1103" s="68">
        <v>38357</v>
      </c>
      <c r="U1103" s="69">
        <v>0.99748999999999999</v>
      </c>
      <c r="V1103" s="70">
        <v>-2.5100000000000122E-3</v>
      </c>
      <c r="W1103" s="70"/>
      <c r="Y1103" s="2">
        <v>40332</v>
      </c>
      <c r="Z1103">
        <v>29.46</v>
      </c>
    </row>
    <row r="1104" spans="2:26" x14ac:dyDescent="0.25">
      <c r="B1104" s="2">
        <v>40333</v>
      </c>
      <c r="C1104">
        <v>1064.8800000000001</v>
      </c>
      <c r="D1104" s="2"/>
      <c r="E1104" s="2">
        <v>40280</v>
      </c>
      <c r="F1104">
        <v>0.14499999999999999</v>
      </c>
      <c r="G1104" s="67">
        <v>99.987916666666663</v>
      </c>
      <c r="H1104" s="92">
        <v>-4.1671701996870425E-6</v>
      </c>
      <c r="J1104" s="2">
        <v>40277</v>
      </c>
      <c r="K1104">
        <v>0.152</v>
      </c>
      <c r="L1104" s="67">
        <v>99.962000000000003</v>
      </c>
      <c r="M1104" s="92">
        <v>3.0011404333674108E-5</v>
      </c>
      <c r="P1104" s="2">
        <v>40333</v>
      </c>
      <c r="Q1104">
        <v>911.47</v>
      </c>
      <c r="R1104">
        <v>-1.6392204260462284E-2</v>
      </c>
      <c r="T1104" s="68">
        <v>38358</v>
      </c>
      <c r="U1104" s="69">
        <v>1.00309</v>
      </c>
      <c r="V1104" s="70">
        <v>3.0900000000000372E-3</v>
      </c>
      <c r="W1104" s="70"/>
      <c r="Y1104" s="2">
        <v>40333</v>
      </c>
      <c r="Z1104">
        <v>35.479999999999997</v>
      </c>
    </row>
    <row r="1105" spans="2:26" x14ac:dyDescent="0.25">
      <c r="B1105" s="2">
        <v>40336</v>
      </c>
      <c r="C1105">
        <v>1050.47</v>
      </c>
      <c r="D1105" s="2"/>
      <c r="E1105" s="2">
        <v>40281</v>
      </c>
      <c r="F1105">
        <v>0.15</v>
      </c>
      <c r="G1105" s="67">
        <v>99.987499999999997</v>
      </c>
      <c r="H1105" s="92">
        <v>0</v>
      </c>
      <c r="J1105" s="2">
        <v>40280</v>
      </c>
      <c r="K1105">
        <v>0.14000000000000001</v>
      </c>
      <c r="L1105" s="67">
        <v>99.965000000000003</v>
      </c>
      <c r="M1105" s="92">
        <v>-3.7513129595323491E-5</v>
      </c>
      <c r="P1105" s="2">
        <v>40336</v>
      </c>
      <c r="Q1105">
        <v>906.75</v>
      </c>
      <c r="R1105">
        <v>-5.1784480015798495E-3</v>
      </c>
      <c r="T1105" s="68">
        <v>38359</v>
      </c>
      <c r="U1105" s="69">
        <v>0.99941999999999998</v>
      </c>
      <c r="V1105" s="70">
        <v>-5.8000000000002494E-4</v>
      </c>
      <c r="W1105" s="70"/>
      <c r="Y1105" s="2">
        <v>40336</v>
      </c>
      <c r="Z1105">
        <v>36.57</v>
      </c>
    </row>
    <row r="1106" spans="2:26" x14ac:dyDescent="0.25">
      <c r="B1106" s="2">
        <v>40337</v>
      </c>
      <c r="C1106">
        <v>1062</v>
      </c>
      <c r="D1106" s="2"/>
      <c r="E1106" s="2">
        <v>40282</v>
      </c>
      <c r="F1106">
        <v>0.15</v>
      </c>
      <c r="G1106" s="67">
        <v>99.987499999999997</v>
      </c>
      <c r="H1106" s="92">
        <v>-4.1671875651294599E-6</v>
      </c>
      <c r="J1106" s="2">
        <v>40281</v>
      </c>
      <c r="K1106">
        <v>0.155</v>
      </c>
      <c r="L1106" s="67">
        <v>99.961250000000007</v>
      </c>
      <c r="M1106" s="92">
        <v>0</v>
      </c>
      <c r="P1106" s="2">
        <v>40337</v>
      </c>
      <c r="Q1106">
        <v>914.81</v>
      </c>
      <c r="R1106">
        <v>8.8888888888887241E-3</v>
      </c>
      <c r="T1106" s="68">
        <v>38362</v>
      </c>
      <c r="U1106" s="69">
        <v>1.0034400000000001</v>
      </c>
      <c r="V1106" s="70">
        <v>3.4400000000001096E-3</v>
      </c>
      <c r="W1106" s="70"/>
      <c r="Y1106" s="2">
        <v>40337</v>
      </c>
      <c r="Z1106">
        <v>33.700000000000003</v>
      </c>
    </row>
    <row r="1107" spans="2:26" x14ac:dyDescent="0.25">
      <c r="B1107" s="2">
        <v>40338</v>
      </c>
      <c r="C1107">
        <v>1055.69</v>
      </c>
      <c r="D1107" s="2"/>
      <c r="E1107" s="2">
        <v>40283</v>
      </c>
      <c r="F1107">
        <v>0.155</v>
      </c>
      <c r="G1107" s="67">
        <v>99.987083333333331</v>
      </c>
      <c r="H1107" s="92">
        <v>4.1672049306828995E-6</v>
      </c>
      <c r="J1107" s="2">
        <v>40282</v>
      </c>
      <c r="K1107">
        <v>0.155</v>
      </c>
      <c r="L1107" s="67">
        <v>99.961250000000007</v>
      </c>
      <c r="M1107" s="92">
        <v>0</v>
      </c>
      <c r="P1107" s="2">
        <v>40338</v>
      </c>
      <c r="Q1107">
        <v>912.58</v>
      </c>
      <c r="R1107">
        <v>-2.4376646516761635E-3</v>
      </c>
      <c r="T1107" s="68">
        <v>38363</v>
      </c>
      <c r="U1107" s="69">
        <v>0.99548000000000003</v>
      </c>
      <c r="V1107" s="70">
        <v>-4.5199999999999685E-3</v>
      </c>
      <c r="W1107" s="70"/>
      <c r="Y1107" s="2">
        <v>40338</v>
      </c>
      <c r="Z1107">
        <v>33.729999999999997</v>
      </c>
    </row>
    <row r="1108" spans="2:26" x14ac:dyDescent="0.25">
      <c r="B1108" s="2">
        <v>40339</v>
      </c>
      <c r="C1108">
        <v>1086.8399999999999</v>
      </c>
      <c r="D1108" s="2"/>
      <c r="E1108" s="2">
        <v>40284</v>
      </c>
      <c r="F1108">
        <v>0.15</v>
      </c>
      <c r="G1108" s="67">
        <v>99.987499999999997</v>
      </c>
      <c r="H1108" s="92">
        <v>6.6675001042515447E-6</v>
      </c>
      <c r="J1108" s="2">
        <v>40283</v>
      </c>
      <c r="K1108">
        <v>0.155</v>
      </c>
      <c r="L1108" s="67">
        <v>99.961250000000007</v>
      </c>
      <c r="M1108" s="92">
        <v>-2.5009691255739597E-6</v>
      </c>
      <c r="P1108" s="2">
        <v>40339</v>
      </c>
      <c r="Q1108">
        <v>927.61</v>
      </c>
      <c r="R1108">
        <v>1.6469788950009834E-2</v>
      </c>
      <c r="T1108" s="68">
        <v>38364</v>
      </c>
      <c r="U1108" s="69">
        <v>1.00386</v>
      </c>
      <c r="V1108" s="70">
        <v>3.8599999999999746E-3</v>
      </c>
      <c r="W1108" s="70"/>
      <c r="Y1108" s="2">
        <v>40339</v>
      </c>
      <c r="Z1108">
        <v>30.57</v>
      </c>
    </row>
    <row r="1109" spans="2:26" x14ac:dyDescent="0.25">
      <c r="B1109" s="2">
        <v>40340</v>
      </c>
      <c r="C1109">
        <v>1091.5999999999999</v>
      </c>
      <c r="D1109" s="2"/>
      <c r="E1109" s="2">
        <v>40287</v>
      </c>
      <c r="F1109">
        <v>0.14199999999999999</v>
      </c>
      <c r="G1109" s="67">
        <v>99.988166666666672</v>
      </c>
      <c r="H1109" s="92">
        <v>-3.3337278245726409E-6</v>
      </c>
      <c r="J1109" s="2">
        <v>40284</v>
      </c>
      <c r="K1109">
        <v>0.156</v>
      </c>
      <c r="L1109" s="67">
        <v>99.960999999999999</v>
      </c>
      <c r="M1109" s="92">
        <v>1.2504876901964224E-5</v>
      </c>
      <c r="P1109" s="2">
        <v>40340</v>
      </c>
      <c r="Q1109">
        <v>931.25</v>
      </c>
      <c r="R1109">
        <v>3.9240629143713068E-3</v>
      </c>
      <c r="T1109" s="68">
        <v>38365</v>
      </c>
      <c r="U1109" s="69">
        <v>0.99251999999999996</v>
      </c>
      <c r="V1109" s="70">
        <v>-7.4800000000000422E-3</v>
      </c>
      <c r="W1109" s="70"/>
      <c r="Y1109" s="2">
        <v>40340</v>
      </c>
      <c r="Z1109">
        <v>28.79</v>
      </c>
    </row>
    <row r="1110" spans="2:26" x14ac:dyDescent="0.25">
      <c r="B1110" s="2">
        <v>40343</v>
      </c>
      <c r="C1110">
        <v>1089.6300000000001</v>
      </c>
      <c r="D1110" s="2"/>
      <c r="E1110" s="2">
        <v>40288</v>
      </c>
      <c r="F1110">
        <v>0.14599999999999999</v>
      </c>
      <c r="G1110" s="67">
        <v>99.987833333333327</v>
      </c>
      <c r="H1110" s="92">
        <v>5.0006084073572765E-6</v>
      </c>
      <c r="J1110" s="2">
        <v>40287</v>
      </c>
      <c r="K1110">
        <v>0.151</v>
      </c>
      <c r="L1110" s="67">
        <v>99.962249999999997</v>
      </c>
      <c r="M1110" s="92">
        <v>0</v>
      </c>
      <c r="P1110" s="2">
        <v>40343</v>
      </c>
      <c r="Q1110">
        <v>932.31</v>
      </c>
      <c r="R1110">
        <v>1.138255033557023E-3</v>
      </c>
      <c r="T1110" s="68">
        <v>38366</v>
      </c>
      <c r="U1110" s="69">
        <v>1.0026900000000001</v>
      </c>
      <c r="V1110" s="70">
        <v>2.6900000000000812E-3</v>
      </c>
      <c r="W1110" s="70"/>
      <c r="Y1110" s="2">
        <v>40343</v>
      </c>
      <c r="Z1110">
        <v>28.58</v>
      </c>
    </row>
    <row r="1111" spans="2:26" x14ac:dyDescent="0.25">
      <c r="B1111" s="2">
        <v>40344</v>
      </c>
      <c r="C1111">
        <v>1115.23</v>
      </c>
      <c r="D1111" s="2"/>
      <c r="E1111" s="2">
        <v>40289</v>
      </c>
      <c r="F1111">
        <v>0.14000000000000001</v>
      </c>
      <c r="G1111" s="67">
        <v>99.98833333333333</v>
      </c>
      <c r="H1111" s="92">
        <v>-3.3337222675733358E-6</v>
      </c>
      <c r="J1111" s="2">
        <v>40288</v>
      </c>
      <c r="K1111">
        <v>0.151</v>
      </c>
      <c r="L1111" s="67">
        <v>99.962249999999997</v>
      </c>
      <c r="M1111" s="92">
        <v>2.5009441064760551E-6</v>
      </c>
      <c r="P1111" s="2">
        <v>40344</v>
      </c>
      <c r="Q1111">
        <v>936.39</v>
      </c>
      <c r="R1111">
        <v>4.3762267915179454E-3</v>
      </c>
      <c r="T1111" s="68">
        <v>38370</v>
      </c>
      <c r="U1111" s="69">
        <v>1.00284</v>
      </c>
      <c r="V1111" s="70">
        <v>2.8399999999999537E-3</v>
      </c>
      <c r="W1111" s="70"/>
      <c r="Y1111" s="2">
        <v>40344</v>
      </c>
      <c r="Z1111">
        <v>25.87</v>
      </c>
    </row>
    <row r="1112" spans="2:26" x14ac:dyDescent="0.25">
      <c r="B1112" s="2">
        <v>40345</v>
      </c>
      <c r="C1112">
        <v>1114.6099999999999</v>
      </c>
      <c r="D1112" s="2"/>
      <c r="E1112" s="2">
        <v>40290</v>
      </c>
      <c r="F1112">
        <v>0.14399999999999999</v>
      </c>
      <c r="G1112" s="67">
        <v>99.988</v>
      </c>
      <c r="H1112" s="92">
        <v>0</v>
      </c>
      <c r="J1112" s="2">
        <v>40289</v>
      </c>
      <c r="K1112">
        <v>0.15</v>
      </c>
      <c r="L1112" s="67">
        <v>99.962500000000006</v>
      </c>
      <c r="M1112" s="92">
        <v>-1.2504689258507895E-5</v>
      </c>
      <c r="P1112" s="2">
        <v>40345</v>
      </c>
      <c r="Q1112">
        <v>936.88</v>
      </c>
      <c r="R1112">
        <v>5.2328623757191828E-4</v>
      </c>
      <c r="T1112" s="68">
        <v>38371</v>
      </c>
      <c r="U1112" s="69">
        <v>0.99922</v>
      </c>
      <c r="V1112" s="70">
        <v>-7.8000000000000291E-4</v>
      </c>
      <c r="W1112" s="70"/>
      <c r="Y1112" s="2">
        <v>40345</v>
      </c>
      <c r="Z1112">
        <v>25.92</v>
      </c>
    </row>
    <row r="1113" spans="2:26" x14ac:dyDescent="0.25">
      <c r="B1113" s="2">
        <v>40346</v>
      </c>
      <c r="C1113">
        <v>1116.04</v>
      </c>
      <c r="D1113" s="2"/>
      <c r="E1113" s="2">
        <v>40291</v>
      </c>
      <c r="F1113">
        <v>0.14399999999999999</v>
      </c>
      <c r="G1113" s="67">
        <v>99.988</v>
      </c>
      <c r="H1113" s="92">
        <v>3.3337333813499015E-6</v>
      </c>
      <c r="J1113" s="2">
        <v>40290</v>
      </c>
      <c r="K1113">
        <v>0.155</v>
      </c>
      <c r="L1113" s="67">
        <v>99.961250000000007</v>
      </c>
      <c r="M1113" s="92">
        <v>0</v>
      </c>
      <c r="P1113" s="2">
        <v>40346</v>
      </c>
      <c r="Q1113">
        <v>937.12</v>
      </c>
      <c r="R1113">
        <v>2.5616941337203158E-4</v>
      </c>
      <c r="T1113" s="68">
        <v>38372</v>
      </c>
      <c r="U1113" s="69">
        <v>0.99870999999999999</v>
      </c>
      <c r="V1113" s="70">
        <v>-1.2900000000000134E-3</v>
      </c>
      <c r="W1113" s="70"/>
      <c r="Y1113" s="2">
        <v>40346</v>
      </c>
      <c r="Z1113">
        <v>25.05</v>
      </c>
    </row>
    <row r="1114" spans="2:26" x14ac:dyDescent="0.25">
      <c r="B1114" s="2">
        <v>40347</v>
      </c>
      <c r="C1114">
        <v>1117.51</v>
      </c>
      <c r="D1114" s="2"/>
      <c r="E1114" s="2">
        <v>40294</v>
      </c>
      <c r="F1114">
        <v>0.14000000000000001</v>
      </c>
      <c r="G1114" s="67">
        <v>99.98833333333333</v>
      </c>
      <c r="H1114" s="92">
        <v>4.167152834577692E-6</v>
      </c>
      <c r="J1114" s="2">
        <v>40291</v>
      </c>
      <c r="K1114">
        <v>0.155</v>
      </c>
      <c r="L1114" s="67">
        <v>99.961250000000007</v>
      </c>
      <c r="M1114" s="92">
        <v>0</v>
      </c>
      <c r="P1114" s="2">
        <v>40347</v>
      </c>
      <c r="Q1114">
        <v>937.82</v>
      </c>
      <c r="R1114">
        <v>7.4696943827912143E-4</v>
      </c>
      <c r="T1114" s="68">
        <v>38373</v>
      </c>
      <c r="U1114" s="69">
        <v>1.00251</v>
      </c>
      <c r="V1114" s="70">
        <v>2.5100000000000122E-3</v>
      </c>
      <c r="W1114" s="70"/>
      <c r="Y1114" s="2">
        <v>40347</v>
      </c>
      <c r="Z1114">
        <v>23.95</v>
      </c>
    </row>
    <row r="1115" spans="2:26" x14ac:dyDescent="0.25">
      <c r="B1115" s="2">
        <v>40350</v>
      </c>
      <c r="C1115">
        <v>1113.2</v>
      </c>
      <c r="D1115" s="2"/>
      <c r="E1115" s="2">
        <v>40295</v>
      </c>
      <c r="F1115">
        <v>0.13500000000000001</v>
      </c>
      <c r="G1115" s="67">
        <v>99.988749999999996</v>
      </c>
      <c r="H1115" s="92">
        <v>-5.0005625633620099E-6</v>
      </c>
      <c r="J1115" s="2">
        <v>40294</v>
      </c>
      <c r="K1115">
        <v>0.155</v>
      </c>
      <c r="L1115" s="67">
        <v>99.961250000000007</v>
      </c>
      <c r="M1115" s="92">
        <v>1.2504845627647754E-5</v>
      </c>
      <c r="P1115" s="2">
        <v>40350</v>
      </c>
      <c r="Q1115">
        <v>935.39</v>
      </c>
      <c r="R1115">
        <v>-2.5911155658868701E-3</v>
      </c>
      <c r="T1115" s="68">
        <v>38376</v>
      </c>
      <c r="U1115" s="69">
        <v>0.99877000000000005</v>
      </c>
      <c r="V1115" s="70">
        <v>-1.2299999999999534E-3</v>
      </c>
      <c r="W1115" s="70"/>
      <c r="Y1115" s="2">
        <v>40350</v>
      </c>
      <c r="Z1115">
        <v>24.88</v>
      </c>
    </row>
    <row r="1116" spans="2:26" x14ac:dyDescent="0.25">
      <c r="B1116" s="2">
        <v>40351</v>
      </c>
      <c r="C1116">
        <v>1095.31</v>
      </c>
      <c r="D1116" s="2"/>
      <c r="E1116" s="2">
        <v>40296</v>
      </c>
      <c r="F1116">
        <v>0.14099999999999999</v>
      </c>
      <c r="G1116" s="67">
        <v>99.988249999999994</v>
      </c>
      <c r="H1116" s="92">
        <v>4.1671563075773577E-6</v>
      </c>
      <c r="J1116" s="2">
        <v>40295</v>
      </c>
      <c r="K1116">
        <v>0.15</v>
      </c>
      <c r="L1116" s="67">
        <v>99.962500000000006</v>
      </c>
      <c r="M1116" s="92">
        <v>-1.7506564961911053E-5</v>
      </c>
      <c r="P1116" s="2">
        <v>40351</v>
      </c>
      <c r="Q1116">
        <v>926.26</v>
      </c>
      <c r="R1116">
        <v>-9.7606346016100298E-3</v>
      </c>
      <c r="T1116" s="68">
        <v>38377</v>
      </c>
      <c r="U1116" s="69">
        <v>1.00274</v>
      </c>
      <c r="V1116" s="70">
        <v>2.7399999999999647E-3</v>
      </c>
      <c r="W1116" s="70"/>
      <c r="Y1116" s="2">
        <v>40351</v>
      </c>
      <c r="Z1116">
        <v>27.05</v>
      </c>
    </row>
    <row r="1117" spans="2:26" x14ac:dyDescent="0.25">
      <c r="B1117" s="2">
        <v>40352</v>
      </c>
      <c r="C1117">
        <v>1092.04</v>
      </c>
      <c r="D1117" s="2"/>
      <c r="E1117" s="2">
        <v>40297</v>
      </c>
      <c r="F1117">
        <v>0.13600000000000001</v>
      </c>
      <c r="G1117" s="67">
        <v>99.98866666666666</v>
      </c>
      <c r="H1117" s="92">
        <v>8.3342778856021482E-7</v>
      </c>
      <c r="J1117" s="2">
        <v>40296</v>
      </c>
      <c r="K1117">
        <v>0.157</v>
      </c>
      <c r="L1117" s="67">
        <v>99.960750000000004</v>
      </c>
      <c r="M1117" s="92">
        <v>0</v>
      </c>
      <c r="P1117" s="2">
        <v>40352</v>
      </c>
      <c r="Q1117">
        <v>924.94</v>
      </c>
      <c r="R1117">
        <v>-1.4250858290327795E-3</v>
      </c>
      <c r="T1117" s="68">
        <v>38378</v>
      </c>
      <c r="U1117" s="69">
        <v>1.00282</v>
      </c>
      <c r="V1117" s="70">
        <v>2.8200000000000447E-3</v>
      </c>
      <c r="W1117" s="70"/>
      <c r="Y1117" s="2">
        <v>40352</v>
      </c>
      <c r="Z1117">
        <v>26.91</v>
      </c>
    </row>
    <row r="1118" spans="2:26" x14ac:dyDescent="0.25">
      <c r="B1118" s="2">
        <v>40353</v>
      </c>
      <c r="C1118">
        <v>1073.69</v>
      </c>
      <c r="D1118" s="2"/>
      <c r="E1118" s="2">
        <v>40298</v>
      </c>
      <c r="F1118">
        <v>0.13500000000000001</v>
      </c>
      <c r="G1118" s="67">
        <v>99.988749999999996</v>
      </c>
      <c r="H1118" s="92">
        <v>-4.1671354693573193E-6</v>
      </c>
      <c r="J1118" s="2">
        <v>40297</v>
      </c>
      <c r="K1118">
        <v>0.157</v>
      </c>
      <c r="L1118" s="67">
        <v>99.960750000000004</v>
      </c>
      <c r="M1118" s="92">
        <v>-5.0019632705788908E-6</v>
      </c>
      <c r="P1118" s="2">
        <v>40353</v>
      </c>
      <c r="Q1118">
        <v>912.9</v>
      </c>
      <c r="R1118">
        <v>-1.3017060566090866E-2</v>
      </c>
      <c r="T1118" s="68">
        <v>38379</v>
      </c>
      <c r="U1118" s="69">
        <v>1.0007299999999999</v>
      </c>
      <c r="V1118" s="70">
        <v>7.299999999998974E-4</v>
      </c>
      <c r="W1118" s="70"/>
      <c r="Y1118" s="2">
        <v>40353</v>
      </c>
      <c r="Z1118">
        <v>29.74</v>
      </c>
    </row>
    <row r="1119" spans="2:26" x14ac:dyDescent="0.25">
      <c r="B1119" s="2">
        <v>40354</v>
      </c>
      <c r="C1119">
        <v>1076.76</v>
      </c>
      <c r="D1119" s="2"/>
      <c r="E1119" s="2">
        <v>40301</v>
      </c>
      <c r="F1119">
        <v>0.14000000000000001</v>
      </c>
      <c r="G1119" s="67">
        <v>99.98833333333333</v>
      </c>
      <c r="H1119" s="92">
        <v>4.167152834577692E-6</v>
      </c>
      <c r="J1119" s="2">
        <v>40298</v>
      </c>
      <c r="K1119">
        <v>0.159</v>
      </c>
      <c r="L1119" s="67">
        <v>99.960250000000002</v>
      </c>
      <c r="M1119" s="92">
        <v>-1.500596487113981E-5</v>
      </c>
      <c r="P1119" s="2">
        <v>40354</v>
      </c>
      <c r="Q1119">
        <v>917.62</v>
      </c>
      <c r="R1119">
        <v>5.1703362909409911E-3</v>
      </c>
      <c r="T1119" s="68">
        <v>38380</v>
      </c>
      <c r="U1119" s="69">
        <v>0.99899000000000004</v>
      </c>
      <c r="V1119" s="70">
        <v>-1.0099999999999554E-3</v>
      </c>
      <c r="W1119" s="70"/>
      <c r="Y1119" s="2">
        <v>40354</v>
      </c>
      <c r="Z1119">
        <v>28.53</v>
      </c>
    </row>
    <row r="1120" spans="2:26" x14ac:dyDescent="0.25">
      <c r="B1120" s="2">
        <v>40357</v>
      </c>
      <c r="C1120">
        <v>1074.57</v>
      </c>
      <c r="D1120" s="2"/>
      <c r="E1120" s="2">
        <v>40302</v>
      </c>
      <c r="F1120">
        <v>0.13500000000000001</v>
      </c>
      <c r="G1120" s="67">
        <v>99.988749999999996</v>
      </c>
      <c r="H1120" s="92">
        <v>2.5002812817920272E-6</v>
      </c>
      <c r="J1120" s="2">
        <v>40301</v>
      </c>
      <c r="K1120">
        <v>0.16500000000000001</v>
      </c>
      <c r="L1120" s="67">
        <v>99.958749999999995</v>
      </c>
      <c r="M1120" s="92">
        <v>-2.5010316755391671E-6</v>
      </c>
      <c r="P1120" s="2">
        <v>40357</v>
      </c>
      <c r="Q1120">
        <v>915.66</v>
      </c>
      <c r="R1120">
        <v>-2.1359604193457171E-3</v>
      </c>
      <c r="T1120" s="68">
        <v>38383</v>
      </c>
      <c r="U1120" s="69">
        <v>1.0036400000000001</v>
      </c>
      <c r="V1120" s="70">
        <v>3.6400000000000876E-3</v>
      </c>
      <c r="W1120" s="70"/>
      <c r="Y1120" s="2">
        <v>40357</v>
      </c>
      <c r="Z1120">
        <v>29</v>
      </c>
    </row>
    <row r="1121" spans="2:26" x14ac:dyDescent="0.25">
      <c r="B1121" s="2">
        <v>40358</v>
      </c>
      <c r="C1121">
        <v>1041.24</v>
      </c>
      <c r="D1121" s="2"/>
      <c r="E1121" s="2">
        <v>40303</v>
      </c>
      <c r="F1121">
        <v>0.13200000000000001</v>
      </c>
      <c r="G1121" s="67">
        <v>99.989000000000004</v>
      </c>
      <c r="H1121" s="92">
        <v>5.8339750705904692E-5</v>
      </c>
      <c r="J1121" s="2">
        <v>40302</v>
      </c>
      <c r="K1121">
        <v>0.16600000000000001</v>
      </c>
      <c r="L1121" s="67">
        <v>99.958500000000001</v>
      </c>
      <c r="M1121" s="92">
        <v>3.7515568961143941E-5</v>
      </c>
      <c r="P1121" s="2">
        <v>40358</v>
      </c>
      <c r="Q1121">
        <v>890.04</v>
      </c>
      <c r="R1121">
        <v>-2.7979817836314758E-2</v>
      </c>
      <c r="T1121" s="68">
        <v>38384</v>
      </c>
      <c r="U1121" s="69">
        <v>1.00343</v>
      </c>
      <c r="V1121" s="70">
        <v>3.4300000000000441E-3</v>
      </c>
      <c r="W1121" s="70"/>
      <c r="Y1121" s="2">
        <v>40358</v>
      </c>
      <c r="Z1121">
        <v>34.130000000000003</v>
      </c>
    </row>
    <row r="1122" spans="2:26" x14ac:dyDescent="0.25">
      <c r="B1122" s="2">
        <v>40359</v>
      </c>
      <c r="C1122">
        <v>1030.71</v>
      </c>
      <c r="D1122" s="2"/>
      <c r="E1122" s="2">
        <v>40304</v>
      </c>
      <c r="F1122">
        <v>6.2E-2</v>
      </c>
      <c r="G1122" s="67">
        <v>99.994833333333332</v>
      </c>
      <c r="H1122" s="92">
        <v>-1.1667269475545972E-5</v>
      </c>
      <c r="J1122" s="2">
        <v>40303</v>
      </c>
      <c r="K1122">
        <v>0.151</v>
      </c>
      <c r="L1122" s="67">
        <v>99.962249999999997</v>
      </c>
      <c r="M1122" s="92">
        <v>1.0253870836240964E-4</v>
      </c>
      <c r="P1122" s="2">
        <v>40359</v>
      </c>
      <c r="Q1122">
        <v>880.91</v>
      </c>
      <c r="R1122">
        <v>-1.0257965934115321E-2</v>
      </c>
      <c r="T1122" s="68">
        <v>38385</v>
      </c>
      <c r="U1122" s="69">
        <v>1.00125</v>
      </c>
      <c r="V1122" s="70">
        <v>1.2499999999999734E-3</v>
      </c>
      <c r="W1122" s="70"/>
      <c r="Y1122" s="2">
        <v>40359</v>
      </c>
      <c r="Z1122">
        <v>34.54</v>
      </c>
    </row>
    <row r="1123" spans="2:26" x14ac:dyDescent="0.25">
      <c r="B1123" s="2">
        <v>40360</v>
      </c>
      <c r="C1123">
        <v>1027.3699999999999</v>
      </c>
      <c r="D1123" s="2"/>
      <c r="E1123" s="2">
        <v>40305</v>
      </c>
      <c r="F1123">
        <v>7.5999999999999998E-2</v>
      </c>
      <c r="G1123" s="67">
        <v>99.99366666666667</v>
      </c>
      <c r="H1123" s="92">
        <v>-4.0835919608350757E-5</v>
      </c>
      <c r="J1123" s="2">
        <v>40304</v>
      </c>
      <c r="K1123">
        <v>0.11</v>
      </c>
      <c r="L1123" s="67">
        <v>99.972499999999997</v>
      </c>
      <c r="M1123" s="92">
        <v>-3.7510315336719557E-5</v>
      </c>
      <c r="P1123" s="2">
        <v>40360</v>
      </c>
      <c r="Q1123">
        <v>879.08</v>
      </c>
      <c r="R1123">
        <v>-2.0773972369481086E-3</v>
      </c>
      <c r="T1123" s="68">
        <v>38386</v>
      </c>
      <c r="U1123" s="69">
        <v>0.99934000000000001</v>
      </c>
      <c r="V1123" s="70">
        <v>-6.5999999999999392E-4</v>
      </c>
      <c r="W1123" s="70"/>
      <c r="Y1123" s="2">
        <v>40360</v>
      </c>
      <c r="Z1123">
        <v>32.86</v>
      </c>
    </row>
    <row r="1124" spans="2:26" x14ac:dyDescent="0.25">
      <c r="B1124" s="2">
        <v>40361</v>
      </c>
      <c r="C1124">
        <v>1022.58</v>
      </c>
      <c r="D1124" s="2"/>
      <c r="E1124" s="2">
        <v>40308</v>
      </c>
      <c r="F1124">
        <v>0.125</v>
      </c>
      <c r="G1124" s="67">
        <v>99.989583333333329</v>
      </c>
      <c r="H1124" s="92">
        <v>-4.1671007396937298E-6</v>
      </c>
      <c r="J1124" s="2">
        <v>40305</v>
      </c>
      <c r="K1124">
        <v>0.125</v>
      </c>
      <c r="L1124" s="67">
        <v>99.96875</v>
      </c>
      <c r="M1124" s="92">
        <v>-6.2519537355365529E-5</v>
      </c>
      <c r="P1124" s="2">
        <v>40361</v>
      </c>
      <c r="Q1124">
        <v>874.75</v>
      </c>
      <c r="R1124">
        <v>-4.9256040405879498E-3</v>
      </c>
      <c r="T1124" s="68">
        <v>38387</v>
      </c>
      <c r="U1124" s="69">
        <v>1.0029399999999999</v>
      </c>
      <c r="V1124" s="70">
        <v>2.9399999999999427E-3</v>
      </c>
      <c r="W1124" s="70"/>
      <c r="Y1124" s="2">
        <v>40361</v>
      </c>
      <c r="Z1124">
        <v>30.12</v>
      </c>
    </row>
    <row r="1125" spans="2:26" x14ac:dyDescent="0.25">
      <c r="B1125" s="2">
        <v>40365</v>
      </c>
      <c r="C1125">
        <v>1028.06</v>
      </c>
      <c r="D1125" s="2"/>
      <c r="E1125" s="2">
        <v>40309</v>
      </c>
      <c r="F1125">
        <v>0.13</v>
      </c>
      <c r="G1125" s="67">
        <v>99.989166666666662</v>
      </c>
      <c r="H1125" s="92">
        <v>-1.8335319659557037E-5</v>
      </c>
      <c r="J1125" s="2">
        <v>40308</v>
      </c>
      <c r="K1125">
        <v>0.15</v>
      </c>
      <c r="L1125" s="67">
        <v>99.962500000000006</v>
      </c>
      <c r="M1125" s="92">
        <v>-1.7506564961911053E-5</v>
      </c>
      <c r="P1125" s="2">
        <v>40365</v>
      </c>
      <c r="Q1125">
        <v>879.95</v>
      </c>
      <c r="R1125">
        <v>5.9445555873107736E-3</v>
      </c>
      <c r="T1125" s="68">
        <v>38390</v>
      </c>
      <c r="U1125" s="69">
        <v>0.99965000000000004</v>
      </c>
      <c r="V1125" s="70">
        <v>-3.4999999999996145E-4</v>
      </c>
      <c r="W1125" s="70"/>
      <c r="Y1125" s="2">
        <v>40365</v>
      </c>
      <c r="Z1125">
        <v>29.65</v>
      </c>
    </row>
    <row r="1126" spans="2:26" x14ac:dyDescent="0.25">
      <c r="B1126" s="2">
        <v>40366</v>
      </c>
      <c r="C1126">
        <v>1060.27</v>
      </c>
      <c r="D1126" s="2"/>
      <c r="E1126" s="2">
        <v>40310</v>
      </c>
      <c r="F1126">
        <v>0.152</v>
      </c>
      <c r="G1126" s="67">
        <v>99.987333333333339</v>
      </c>
      <c r="H1126" s="92">
        <v>1.6668778044515165E-6</v>
      </c>
      <c r="J1126" s="2">
        <v>40309</v>
      </c>
      <c r="K1126">
        <v>0.157</v>
      </c>
      <c r="L1126" s="67">
        <v>99.960750000000004</v>
      </c>
      <c r="M1126" s="92">
        <v>5.0019632706899131E-6</v>
      </c>
      <c r="P1126" s="2">
        <v>40366</v>
      </c>
      <c r="Q1126">
        <v>907.51</v>
      </c>
      <c r="R1126">
        <v>3.1319961361440996E-2</v>
      </c>
      <c r="T1126" s="68">
        <v>38391</v>
      </c>
      <c r="U1126" s="69">
        <v>1.00074</v>
      </c>
      <c r="V1126" s="70">
        <v>7.3999999999996291E-4</v>
      </c>
      <c r="W1126" s="70"/>
      <c r="Y1126" s="2">
        <v>40366</v>
      </c>
      <c r="Z1126">
        <v>26.84</v>
      </c>
    </row>
    <row r="1127" spans="2:26" x14ac:dyDescent="0.25">
      <c r="B1127" s="2">
        <v>40367</v>
      </c>
      <c r="C1127">
        <v>1070.25</v>
      </c>
      <c r="D1127" s="2"/>
      <c r="E1127" s="2">
        <v>40311</v>
      </c>
      <c r="F1127">
        <v>0.15</v>
      </c>
      <c r="G1127" s="67">
        <v>99.987499999999997</v>
      </c>
      <c r="H1127" s="92">
        <v>1.666875026007375E-6</v>
      </c>
      <c r="J1127" s="2">
        <v>40310</v>
      </c>
      <c r="K1127">
        <v>0.155</v>
      </c>
      <c r="L1127" s="67">
        <v>99.961250000000007</v>
      </c>
      <c r="M1127" s="92">
        <v>-1.2504845627758776E-5</v>
      </c>
      <c r="P1127" s="2">
        <v>40367</v>
      </c>
      <c r="Q1127">
        <v>916.39</v>
      </c>
      <c r="R1127">
        <v>9.7850161430728111E-3</v>
      </c>
      <c r="T1127" s="68">
        <v>38392</v>
      </c>
      <c r="U1127" s="69">
        <v>0.99548999999999999</v>
      </c>
      <c r="V1127" s="70">
        <v>-4.510000000000014E-3</v>
      </c>
      <c r="W1127" s="70"/>
      <c r="Y1127" s="2">
        <v>40367</v>
      </c>
      <c r="Z1127">
        <v>25.71</v>
      </c>
    </row>
    <row r="1128" spans="2:26" x14ac:dyDescent="0.25">
      <c r="B1128" s="2">
        <v>40368</v>
      </c>
      <c r="C1128">
        <v>1077.96</v>
      </c>
      <c r="D1128" s="2"/>
      <c r="E1128" s="2">
        <v>40312</v>
      </c>
      <c r="F1128">
        <v>0.14799999999999999</v>
      </c>
      <c r="G1128" s="67">
        <v>99.987666666666669</v>
      </c>
      <c r="H1128" s="92">
        <v>-5.8340528665823399E-6</v>
      </c>
      <c r="J1128" s="2">
        <v>40311</v>
      </c>
      <c r="K1128">
        <v>0.16</v>
      </c>
      <c r="L1128" s="67">
        <v>99.96</v>
      </c>
      <c r="M1128" s="92">
        <v>2.5010004001790875E-5</v>
      </c>
      <c r="P1128" s="2">
        <v>40368</v>
      </c>
      <c r="Q1128">
        <v>923.07</v>
      </c>
      <c r="R1128">
        <v>7.2894728227066441E-3</v>
      </c>
      <c r="T1128" s="68">
        <v>38393</v>
      </c>
      <c r="U1128" s="69">
        <v>1.0031300000000001</v>
      </c>
      <c r="V1128" s="70">
        <v>3.1300000000000772E-3</v>
      </c>
      <c r="W1128" s="70"/>
      <c r="Y1128" s="2">
        <v>40368</v>
      </c>
      <c r="Z1128">
        <v>24.98</v>
      </c>
    </row>
    <row r="1129" spans="2:26" x14ac:dyDescent="0.25">
      <c r="B1129" s="2">
        <v>40371</v>
      </c>
      <c r="C1129">
        <v>1078.75</v>
      </c>
      <c r="D1129" s="2"/>
      <c r="E1129" s="2">
        <v>40315</v>
      </c>
      <c r="F1129">
        <v>0.155</v>
      </c>
      <c r="G1129" s="67">
        <v>99.987083333333331</v>
      </c>
      <c r="H1129" s="92">
        <v>-8.3344098612547768E-6</v>
      </c>
      <c r="J1129" s="2">
        <v>40312</v>
      </c>
      <c r="K1129">
        <v>0.15</v>
      </c>
      <c r="L1129" s="67">
        <v>99.962500000000006</v>
      </c>
      <c r="M1129" s="92">
        <v>-1.5005627110209474E-5</v>
      </c>
      <c r="P1129" s="2">
        <v>40371</v>
      </c>
      <c r="Q1129">
        <v>924.03</v>
      </c>
      <c r="R1129">
        <v>1.0400078000583068E-3</v>
      </c>
      <c r="T1129" s="68">
        <v>38394</v>
      </c>
      <c r="U1129" s="69">
        <v>1.0035099999999999</v>
      </c>
      <c r="V1129" s="70">
        <v>3.5099999999999021E-3</v>
      </c>
      <c r="W1129" s="70"/>
      <c r="Y1129" s="2">
        <v>40371</v>
      </c>
      <c r="Z1129">
        <v>24.43</v>
      </c>
    </row>
    <row r="1130" spans="2:26" x14ac:dyDescent="0.25">
      <c r="B1130" s="2">
        <v>40372</v>
      </c>
      <c r="C1130">
        <v>1095.3399999999999</v>
      </c>
      <c r="D1130" s="2"/>
      <c r="E1130" s="2">
        <v>40316</v>
      </c>
      <c r="F1130">
        <v>0.16500000000000001</v>
      </c>
      <c r="G1130" s="67">
        <v>99.986249999999998</v>
      </c>
      <c r="H1130" s="92">
        <v>-8.3344793244677362E-7</v>
      </c>
      <c r="J1130" s="2">
        <v>40315</v>
      </c>
      <c r="K1130">
        <v>0.156</v>
      </c>
      <c r="L1130" s="67">
        <v>99.960999999999999</v>
      </c>
      <c r="M1130" s="92">
        <v>-3.5013655325655257E-5</v>
      </c>
      <c r="P1130" s="2">
        <v>40372</v>
      </c>
      <c r="Q1130">
        <v>937.15</v>
      </c>
      <c r="R1130">
        <v>1.4198673203251078E-2</v>
      </c>
      <c r="T1130" s="68">
        <v>38397</v>
      </c>
      <c r="U1130" s="69">
        <v>1.0014000000000001</v>
      </c>
      <c r="V1130" s="70">
        <v>1.4000000000000679E-3</v>
      </c>
      <c r="W1130" s="70"/>
      <c r="Y1130" s="2">
        <v>40372</v>
      </c>
      <c r="Z1130">
        <v>24.56</v>
      </c>
    </row>
    <row r="1131" spans="2:26" x14ac:dyDescent="0.25">
      <c r="B1131" s="2">
        <v>40373</v>
      </c>
      <c r="C1131">
        <v>1095.17</v>
      </c>
      <c r="D1131" s="2"/>
      <c r="E1131" s="2">
        <v>40317</v>
      </c>
      <c r="F1131">
        <v>0.16600000000000001</v>
      </c>
      <c r="G1131" s="67">
        <v>99.986166666666662</v>
      </c>
      <c r="H1131" s="92">
        <v>8.3344862700229783E-7</v>
      </c>
      <c r="J1131" s="2">
        <v>40316</v>
      </c>
      <c r="K1131">
        <v>0.17</v>
      </c>
      <c r="L1131" s="67">
        <v>99.957499999999996</v>
      </c>
      <c r="M1131" s="92">
        <v>7.5031888553400705E-6</v>
      </c>
      <c r="P1131" s="2">
        <v>40373</v>
      </c>
      <c r="Q1131">
        <v>937.92</v>
      </c>
      <c r="R1131">
        <v>8.2164007896290414E-4</v>
      </c>
      <c r="T1131" s="68">
        <v>38398</v>
      </c>
      <c r="U1131" s="69">
        <v>1.0013399999999999</v>
      </c>
      <c r="V1131" s="70">
        <v>1.3399999999998968E-3</v>
      </c>
      <c r="W1131" s="70"/>
      <c r="Y1131" s="2">
        <v>40373</v>
      </c>
      <c r="Z1131">
        <v>24.89</v>
      </c>
    </row>
    <row r="1132" spans="2:26" x14ac:dyDescent="0.25">
      <c r="B1132" s="2">
        <v>40374</v>
      </c>
      <c r="C1132">
        <v>1096.48</v>
      </c>
      <c r="D1132" s="2"/>
      <c r="E1132" s="2">
        <v>40318</v>
      </c>
      <c r="F1132">
        <v>0.16500000000000001</v>
      </c>
      <c r="G1132" s="67">
        <v>99.986249999999998</v>
      </c>
      <c r="H1132" s="92">
        <v>1.0001375189139239E-5</v>
      </c>
      <c r="J1132" s="2">
        <v>40317</v>
      </c>
      <c r="K1132">
        <v>0.16700000000000001</v>
      </c>
      <c r="L1132" s="67">
        <v>99.958250000000007</v>
      </c>
      <c r="M1132" s="92">
        <v>1.750730930161204E-5</v>
      </c>
      <c r="P1132" s="2">
        <v>40374</v>
      </c>
      <c r="Q1132">
        <v>939.17</v>
      </c>
      <c r="R1132">
        <v>1.3327362674855348E-3</v>
      </c>
      <c r="T1132" s="68">
        <v>38399</v>
      </c>
      <c r="U1132" s="69">
        <v>1.00047</v>
      </c>
      <c r="V1132" s="70">
        <v>4.6999999999997044E-4</v>
      </c>
      <c r="W1132" s="70"/>
      <c r="Y1132" s="2">
        <v>40374</v>
      </c>
      <c r="Z1132">
        <v>25.14</v>
      </c>
    </row>
    <row r="1133" spans="2:26" x14ac:dyDescent="0.25">
      <c r="B1133" s="2">
        <v>40375</v>
      </c>
      <c r="C1133">
        <v>1064.8800000000001</v>
      </c>
      <c r="D1133" s="2"/>
      <c r="E1133" s="2">
        <v>40319</v>
      </c>
      <c r="F1133">
        <v>0.153</v>
      </c>
      <c r="G1133" s="67">
        <v>99.987250000000003</v>
      </c>
      <c r="H1133" s="92">
        <v>-8.3343959689230473E-7</v>
      </c>
      <c r="J1133" s="2">
        <v>40318</v>
      </c>
      <c r="K1133">
        <v>0.16</v>
      </c>
      <c r="L1133" s="67">
        <v>99.96</v>
      </c>
      <c r="M1133" s="92">
        <v>7.5030012005594671E-6</v>
      </c>
      <c r="P1133" s="2">
        <v>40375</v>
      </c>
      <c r="Q1133">
        <v>932.43</v>
      </c>
      <c r="R1133">
        <v>-7.1765495064791684E-3</v>
      </c>
      <c r="T1133" s="68">
        <v>38400</v>
      </c>
      <c r="U1133" s="69">
        <v>0.99897999999999998</v>
      </c>
      <c r="V1133" s="70">
        <v>-1.0200000000000209E-3</v>
      </c>
      <c r="W1133" s="70"/>
      <c r="Y1133" s="2">
        <v>40375</v>
      </c>
      <c r="Z1133">
        <v>26.25</v>
      </c>
    </row>
    <row r="1134" spans="2:26" x14ac:dyDescent="0.25">
      <c r="B1134" s="2">
        <v>40378</v>
      </c>
      <c r="C1134">
        <v>1071.25</v>
      </c>
      <c r="D1134" s="2"/>
      <c r="E1134" s="2">
        <v>40322</v>
      </c>
      <c r="F1134">
        <v>0.154</v>
      </c>
      <c r="G1134" s="67">
        <v>99.987166666666667</v>
      </c>
      <c r="H1134" s="92">
        <v>8.3344029144782894E-7</v>
      </c>
      <c r="J1134" s="2">
        <v>40319</v>
      </c>
      <c r="K1134">
        <v>0.157</v>
      </c>
      <c r="L1134" s="67">
        <v>99.960750000000004</v>
      </c>
      <c r="M1134" s="92">
        <v>1.7506871446970607E-5</v>
      </c>
      <c r="P1134" s="2">
        <v>40378</v>
      </c>
      <c r="Q1134">
        <v>937.12</v>
      </c>
      <c r="R1134">
        <v>5.0298681938591994E-3</v>
      </c>
      <c r="T1134" s="68">
        <v>38401</v>
      </c>
      <c r="U1134" s="69">
        <v>1.0019400000000001</v>
      </c>
      <c r="V1134" s="70">
        <v>1.9400000000000528E-3</v>
      </c>
      <c r="W1134" s="70"/>
      <c r="Y1134" s="2">
        <v>40378</v>
      </c>
      <c r="Z1134">
        <v>25.97</v>
      </c>
    </row>
    <row r="1135" spans="2:26" x14ac:dyDescent="0.25">
      <c r="B1135" s="2">
        <v>40379</v>
      </c>
      <c r="C1135">
        <v>1083.48</v>
      </c>
      <c r="D1135" s="2"/>
      <c r="E1135" s="2">
        <v>40323</v>
      </c>
      <c r="F1135">
        <v>0.153</v>
      </c>
      <c r="G1135" s="67">
        <v>99.987250000000003</v>
      </c>
      <c r="H1135" s="92">
        <v>-2.5003187906769142E-6</v>
      </c>
      <c r="J1135" s="2">
        <v>40322</v>
      </c>
      <c r="K1135">
        <v>0.15</v>
      </c>
      <c r="L1135" s="67">
        <v>99.962500000000006</v>
      </c>
      <c r="M1135" s="92">
        <v>-3.2512192072120527E-5</v>
      </c>
      <c r="P1135" s="2">
        <v>40379</v>
      </c>
      <c r="Q1135">
        <v>943.64</v>
      </c>
      <c r="R1135">
        <v>6.9574867679700336E-3</v>
      </c>
      <c r="T1135" s="68">
        <v>38405</v>
      </c>
      <c r="U1135" s="69">
        <v>0.99131999999999998</v>
      </c>
      <c r="V1135" s="70">
        <v>-8.680000000000021E-3</v>
      </c>
      <c r="W1135" s="70"/>
      <c r="Y1135" s="2">
        <v>40379</v>
      </c>
      <c r="Z1135">
        <v>23.93</v>
      </c>
    </row>
    <row r="1136" spans="2:26" x14ac:dyDescent="0.25">
      <c r="B1136" s="2">
        <v>40380</v>
      </c>
      <c r="C1136">
        <v>1069.5899999999999</v>
      </c>
      <c r="D1136" s="2"/>
      <c r="E1136" s="2">
        <v>40324</v>
      </c>
      <c r="F1136">
        <v>0.156</v>
      </c>
      <c r="G1136" s="67">
        <v>99.986999999999995</v>
      </c>
      <c r="H1136" s="92">
        <v>3.3337667231236878E-6</v>
      </c>
      <c r="J1136" s="2">
        <v>40323</v>
      </c>
      <c r="K1136">
        <v>0.16300000000000001</v>
      </c>
      <c r="L1136" s="67">
        <v>99.959249999999997</v>
      </c>
      <c r="M1136" s="92">
        <v>-5.0020383306481619E-6</v>
      </c>
      <c r="P1136" s="2">
        <v>40380</v>
      </c>
      <c r="Q1136">
        <v>937.13</v>
      </c>
      <c r="R1136">
        <v>-6.8988173455979407E-3</v>
      </c>
      <c r="T1136" s="68">
        <v>38406</v>
      </c>
      <c r="U1136" s="69">
        <v>1.0027900000000001</v>
      </c>
      <c r="V1136" s="70">
        <v>2.7900000000000702E-3</v>
      </c>
      <c r="W1136" s="70"/>
      <c r="Y1136" s="2">
        <v>40380</v>
      </c>
      <c r="Z1136">
        <v>25.64</v>
      </c>
    </row>
    <row r="1137" spans="2:26" x14ac:dyDescent="0.25">
      <c r="B1137" s="2">
        <v>40381</v>
      </c>
      <c r="C1137">
        <v>1093.67</v>
      </c>
      <c r="D1137" s="2"/>
      <c r="E1137" s="2">
        <v>40325</v>
      </c>
      <c r="F1137">
        <v>0.152</v>
      </c>
      <c r="G1137" s="67">
        <v>99.987333333333339</v>
      </c>
      <c r="H1137" s="92">
        <v>5.8340723156913299E-6</v>
      </c>
      <c r="J1137" s="2">
        <v>40324</v>
      </c>
      <c r="K1137">
        <v>0.16500000000000001</v>
      </c>
      <c r="L1137" s="67">
        <v>99.958749999999995</v>
      </c>
      <c r="M1137" s="92">
        <v>0</v>
      </c>
      <c r="P1137" s="2">
        <v>40381</v>
      </c>
      <c r="Q1137">
        <v>947.47</v>
      </c>
      <c r="R1137">
        <v>1.1033687962182404E-2</v>
      </c>
      <c r="T1137" s="68">
        <v>38407</v>
      </c>
      <c r="U1137" s="69">
        <v>1.0029600000000001</v>
      </c>
      <c r="V1137" s="70">
        <v>2.9600000000000737E-3</v>
      </c>
      <c r="W1137" s="70"/>
      <c r="Y1137" s="2">
        <v>40381</v>
      </c>
      <c r="Z1137">
        <v>24.63</v>
      </c>
    </row>
    <row r="1138" spans="2:26" x14ac:dyDescent="0.25">
      <c r="B1138" s="2">
        <v>40382</v>
      </c>
      <c r="C1138">
        <v>1102.6600000000001</v>
      </c>
      <c r="D1138" s="2"/>
      <c r="E1138" s="2">
        <v>40326</v>
      </c>
      <c r="F1138">
        <v>0.14499999999999999</v>
      </c>
      <c r="G1138" s="67">
        <v>99.987916666666663</v>
      </c>
      <c r="H1138" s="92">
        <v>0</v>
      </c>
      <c r="J1138" s="2">
        <v>40325</v>
      </c>
      <c r="K1138">
        <v>0.16500000000000001</v>
      </c>
      <c r="L1138" s="67">
        <v>99.958749999999995</v>
      </c>
      <c r="M1138" s="92">
        <v>1.250515837791788E-5</v>
      </c>
      <c r="P1138" s="2">
        <v>40382</v>
      </c>
      <c r="Q1138">
        <v>951.51</v>
      </c>
      <c r="R1138">
        <v>4.2639872502558962E-3</v>
      </c>
      <c r="T1138" s="68">
        <v>38408</v>
      </c>
      <c r="U1138" s="69">
        <v>1.0016099999999999</v>
      </c>
      <c r="V1138" s="70">
        <v>1.6099999999998893E-3</v>
      </c>
      <c r="W1138" s="70"/>
      <c r="Y1138" s="2">
        <v>40382</v>
      </c>
      <c r="Z1138">
        <v>23.47</v>
      </c>
    </row>
    <row r="1139" spans="2:26" x14ac:dyDescent="0.25">
      <c r="B1139" s="2">
        <v>40385</v>
      </c>
      <c r="C1139">
        <v>1115.01</v>
      </c>
      <c r="D1139" s="2"/>
      <c r="E1139" s="2">
        <v>40329</v>
      </c>
      <c r="F1139">
        <v>0.14499999999999999</v>
      </c>
      <c r="G1139" s="67">
        <v>99.987916666666663</v>
      </c>
      <c r="H1139" s="92">
        <v>0</v>
      </c>
      <c r="J1139" s="2">
        <v>40326</v>
      </c>
      <c r="K1139">
        <v>0.16</v>
      </c>
      <c r="L1139" s="67">
        <v>99.96</v>
      </c>
      <c r="M1139" s="92">
        <v>7.5030012005594671E-6</v>
      </c>
      <c r="P1139" s="2">
        <v>40385</v>
      </c>
      <c r="Q1139">
        <v>955.57</v>
      </c>
      <c r="R1139">
        <v>4.266902081953905E-3</v>
      </c>
      <c r="T1139" s="68">
        <v>38411</v>
      </c>
      <c r="U1139" s="69">
        <v>0.99897000000000002</v>
      </c>
      <c r="V1139" s="70">
        <v>-1.0299999999999754E-3</v>
      </c>
      <c r="W1139" s="70"/>
      <c r="Y1139" s="2">
        <v>40385</v>
      </c>
      <c r="Z1139">
        <v>22.73</v>
      </c>
    </row>
    <row r="1140" spans="2:26" x14ac:dyDescent="0.25">
      <c r="B1140" s="2">
        <v>40386</v>
      </c>
      <c r="C1140">
        <v>1113.8399999999999</v>
      </c>
      <c r="D1140" s="2"/>
      <c r="E1140" s="2">
        <v>40330</v>
      </c>
      <c r="F1140">
        <v>0.14499999999999999</v>
      </c>
      <c r="G1140" s="67">
        <v>99.987916666666663</v>
      </c>
      <c r="H1140" s="92">
        <v>1.5835246759188237E-5</v>
      </c>
      <c r="J1140" s="2">
        <v>40329</v>
      </c>
      <c r="K1140">
        <v>0.157</v>
      </c>
      <c r="L1140" s="67">
        <v>99.960750000000004</v>
      </c>
      <c r="M1140" s="92">
        <v>1.500588981162565E-5</v>
      </c>
      <c r="P1140" s="2">
        <v>40386</v>
      </c>
      <c r="Q1140">
        <v>955.71</v>
      </c>
      <c r="R1140">
        <v>1.465094132298006E-4</v>
      </c>
      <c r="T1140" s="68">
        <v>38412</v>
      </c>
      <c r="U1140" s="69">
        <v>1.00126</v>
      </c>
      <c r="V1140" s="70">
        <v>1.2600000000000389E-3</v>
      </c>
      <c r="W1140" s="70"/>
      <c r="Y1140" s="2">
        <v>40386</v>
      </c>
      <c r="Z1140">
        <v>23.19</v>
      </c>
    </row>
    <row r="1141" spans="2:26" x14ac:dyDescent="0.25">
      <c r="B1141" s="2">
        <v>40387</v>
      </c>
      <c r="C1141">
        <v>1106.1300000000001</v>
      </c>
      <c r="D1141" s="2"/>
      <c r="E1141" s="2">
        <v>40331</v>
      </c>
      <c r="F1141">
        <v>0.126</v>
      </c>
      <c r="G1141" s="67">
        <v>99.989500000000007</v>
      </c>
      <c r="H1141" s="92">
        <v>1.250131263774712E-5</v>
      </c>
      <c r="J1141" s="2">
        <v>40330</v>
      </c>
      <c r="K1141">
        <v>0.151</v>
      </c>
      <c r="L1141" s="67">
        <v>99.962249999999997</v>
      </c>
      <c r="M1141" s="92">
        <v>2.5009441064760551E-6</v>
      </c>
      <c r="P1141" s="2">
        <v>40387</v>
      </c>
      <c r="Q1141">
        <v>953.91</v>
      </c>
      <c r="R1141">
        <v>-1.8834165175629636E-3</v>
      </c>
      <c r="T1141" s="68">
        <v>38413</v>
      </c>
      <c r="U1141" s="69">
        <v>0.99997999999999998</v>
      </c>
      <c r="V1141" s="70">
        <v>-2.0000000000020002E-5</v>
      </c>
      <c r="W1141" s="70"/>
      <c r="Y1141" s="2">
        <v>40387</v>
      </c>
      <c r="Z1141">
        <v>24.25</v>
      </c>
    </row>
    <row r="1142" spans="2:26" x14ac:dyDescent="0.25">
      <c r="B1142" s="2">
        <v>40388</v>
      </c>
      <c r="C1142">
        <v>1101.53</v>
      </c>
      <c r="D1142" s="2"/>
      <c r="E1142" s="2">
        <v>40332</v>
      </c>
      <c r="F1142">
        <v>0.111</v>
      </c>
      <c r="G1142" s="67">
        <v>99.990750000000006</v>
      </c>
      <c r="H1142" s="92">
        <v>4.1670521189196563E-6</v>
      </c>
      <c r="J1142" s="2">
        <v>40331</v>
      </c>
      <c r="K1142">
        <v>0.15</v>
      </c>
      <c r="L1142" s="67">
        <v>99.962500000000006</v>
      </c>
      <c r="M1142" s="92">
        <v>2.500937851701579E-5</v>
      </c>
      <c r="P1142" s="2">
        <v>40388</v>
      </c>
      <c r="Q1142">
        <v>953.74</v>
      </c>
      <c r="R1142">
        <v>-1.7821387761940422E-4</v>
      </c>
      <c r="T1142" s="68">
        <v>38414</v>
      </c>
      <c r="U1142" s="69">
        <v>1.00013</v>
      </c>
      <c r="V1142" s="70">
        <v>1.2999999999996348E-4</v>
      </c>
      <c r="W1142" s="70"/>
      <c r="Y1142" s="2">
        <v>40388</v>
      </c>
      <c r="Z1142">
        <v>24.13</v>
      </c>
    </row>
    <row r="1143" spans="2:26" x14ac:dyDescent="0.25">
      <c r="B1143" s="2">
        <v>40389</v>
      </c>
      <c r="C1143">
        <v>1101.5999999999999</v>
      </c>
      <c r="D1143" s="2"/>
      <c r="E1143" s="2">
        <v>40333</v>
      </c>
      <c r="F1143">
        <v>0.106</v>
      </c>
      <c r="G1143" s="67">
        <v>99.991166666666672</v>
      </c>
      <c r="H1143" s="92">
        <v>5.8338486566000824E-6</v>
      </c>
      <c r="J1143" s="2">
        <v>40332</v>
      </c>
      <c r="K1143">
        <v>0.14000000000000001</v>
      </c>
      <c r="L1143" s="67">
        <v>99.965000000000003</v>
      </c>
      <c r="M1143" s="92">
        <v>3.5012254288924183E-5</v>
      </c>
      <c r="P1143" s="2">
        <v>40389</v>
      </c>
      <c r="Q1143">
        <v>954.37</v>
      </c>
      <c r="R1143">
        <v>6.6055738461212599E-4</v>
      </c>
      <c r="T1143" s="68">
        <v>38415</v>
      </c>
      <c r="U1143" s="69">
        <v>1.0010399999999999</v>
      </c>
      <c r="V1143" s="70">
        <v>1.0399999999999299E-3</v>
      </c>
      <c r="W1143" s="70"/>
      <c r="Y1143" s="2">
        <v>40389</v>
      </c>
      <c r="Z1143">
        <v>23.5</v>
      </c>
    </row>
    <row r="1144" spans="2:26" x14ac:dyDescent="0.25">
      <c r="B1144" s="2">
        <v>40392</v>
      </c>
      <c r="C1144">
        <v>1125.8599999999999</v>
      </c>
      <c r="D1144" s="2"/>
      <c r="E1144" s="2">
        <v>40336</v>
      </c>
      <c r="F1144">
        <v>9.9000000000000005E-2</v>
      </c>
      <c r="G1144" s="67">
        <v>99.991749999999996</v>
      </c>
      <c r="H1144" s="92">
        <v>7.5006188011705888E-6</v>
      </c>
      <c r="J1144" s="2">
        <v>40333</v>
      </c>
      <c r="K1144">
        <v>0.126</v>
      </c>
      <c r="L1144" s="67">
        <v>99.968500000000006</v>
      </c>
      <c r="M1144" s="92">
        <v>3.5011028473919126E-5</v>
      </c>
      <c r="P1144" s="2">
        <v>40392</v>
      </c>
      <c r="Q1144">
        <v>960.99</v>
      </c>
      <c r="R1144">
        <v>6.9365130924066154E-3</v>
      </c>
      <c r="T1144" s="68">
        <v>38418</v>
      </c>
      <c r="U1144" s="69">
        <v>1.0017499999999999</v>
      </c>
      <c r="V1144" s="70">
        <v>1.7499999999999183E-3</v>
      </c>
      <c r="W1144" s="70"/>
      <c r="Y1144" s="2">
        <v>40392</v>
      </c>
      <c r="Z1144">
        <v>22.01</v>
      </c>
    </row>
    <row r="1145" spans="2:26" x14ac:dyDescent="0.25">
      <c r="B1145" s="2">
        <v>40393</v>
      </c>
      <c r="C1145">
        <v>1120.46</v>
      </c>
      <c r="D1145" s="2"/>
      <c r="E1145" s="2">
        <v>40337</v>
      </c>
      <c r="F1145">
        <v>0.09</v>
      </c>
      <c r="G1145" s="67">
        <v>99.992500000000007</v>
      </c>
      <c r="H1145" s="92">
        <v>1.333433340811041E-5</v>
      </c>
      <c r="J1145" s="2">
        <v>40336</v>
      </c>
      <c r="K1145">
        <v>0.112</v>
      </c>
      <c r="L1145" s="67">
        <v>99.971999999999994</v>
      </c>
      <c r="M1145" s="92">
        <v>-1.2503500980254323E-5</v>
      </c>
      <c r="P1145" s="2">
        <v>40393</v>
      </c>
      <c r="Q1145">
        <v>960.14</v>
      </c>
      <c r="R1145">
        <v>-8.8450452137900371E-4</v>
      </c>
      <c r="T1145" s="68">
        <v>38419</v>
      </c>
      <c r="U1145" s="69">
        <v>0.99833000000000005</v>
      </c>
      <c r="V1145" s="70">
        <v>-1.6699999999999493E-3</v>
      </c>
      <c r="W1145" s="70"/>
      <c r="Y1145" s="2">
        <v>40393</v>
      </c>
      <c r="Z1145">
        <v>22.63</v>
      </c>
    </row>
    <row r="1146" spans="2:26" x14ac:dyDescent="0.25">
      <c r="B1146" s="2">
        <v>40394</v>
      </c>
      <c r="C1146">
        <v>1127.24</v>
      </c>
      <c r="D1146" s="2"/>
      <c r="E1146" s="2">
        <v>40338</v>
      </c>
      <c r="F1146">
        <v>7.3999999999999996E-2</v>
      </c>
      <c r="G1146" s="67">
        <v>99.993833333333328</v>
      </c>
      <c r="H1146" s="92">
        <v>3.0835234839488024E-5</v>
      </c>
      <c r="J1146" s="2">
        <v>40337</v>
      </c>
      <c r="K1146">
        <v>0.11700000000000001</v>
      </c>
      <c r="L1146" s="67">
        <v>99.970749999999995</v>
      </c>
      <c r="M1146" s="92">
        <v>5.5016092207038625E-5</v>
      </c>
      <c r="P1146" s="2">
        <v>40394</v>
      </c>
      <c r="Q1146">
        <v>961.67</v>
      </c>
      <c r="R1146">
        <v>1.593517612014983E-3</v>
      </c>
      <c r="T1146" s="68">
        <v>38420</v>
      </c>
      <c r="U1146" s="69">
        <v>0.99378</v>
      </c>
      <c r="V1146" s="70">
        <v>-6.2200000000000033E-3</v>
      </c>
      <c r="W1146" s="70"/>
      <c r="Y1146" s="2">
        <v>40394</v>
      </c>
      <c r="Z1146">
        <v>22.21</v>
      </c>
    </row>
    <row r="1147" spans="2:26" x14ac:dyDescent="0.25">
      <c r="B1147" s="2">
        <v>40395</v>
      </c>
      <c r="C1147">
        <v>1125.81</v>
      </c>
      <c r="D1147" s="2"/>
      <c r="E1147" s="2">
        <v>40339</v>
      </c>
      <c r="F1147">
        <v>3.6999999999999998E-2</v>
      </c>
      <c r="G1147" s="67">
        <v>99.996916666666664</v>
      </c>
      <c r="H1147" s="92">
        <v>1.6667180571250384E-6</v>
      </c>
      <c r="J1147" s="2">
        <v>40338</v>
      </c>
      <c r="K1147">
        <v>9.5000000000000001E-2</v>
      </c>
      <c r="L1147" s="67">
        <v>99.976249999999993</v>
      </c>
      <c r="M1147" s="92">
        <v>2.5005938910638292E-5</v>
      </c>
      <c r="P1147" s="2">
        <v>40395</v>
      </c>
      <c r="Q1147">
        <v>961.63</v>
      </c>
      <c r="R1147">
        <v>-4.159430989836288E-5</v>
      </c>
      <c r="T1147" s="68">
        <v>38421</v>
      </c>
      <c r="U1147" s="69">
        <v>1.0019499999999999</v>
      </c>
      <c r="V1147" s="70">
        <v>1.9499999999998963E-3</v>
      </c>
      <c r="W1147" s="70"/>
      <c r="Y1147" s="2">
        <v>40395</v>
      </c>
      <c r="Z1147">
        <v>22.1</v>
      </c>
    </row>
    <row r="1148" spans="2:26" x14ac:dyDescent="0.25">
      <c r="B1148" s="2">
        <v>40396</v>
      </c>
      <c r="C1148">
        <v>1121.6400000000001</v>
      </c>
      <c r="D1148" s="2"/>
      <c r="E1148" s="2">
        <v>40340</v>
      </c>
      <c r="F1148">
        <v>3.5000000000000003E-2</v>
      </c>
      <c r="G1148" s="67">
        <v>99.997083333333336</v>
      </c>
      <c r="H1148" s="92">
        <v>1.2500364593881486E-5</v>
      </c>
      <c r="J1148" s="2">
        <v>40339</v>
      </c>
      <c r="K1148">
        <v>8.5000000000000006E-2</v>
      </c>
      <c r="L1148" s="67">
        <v>99.978750000000005</v>
      </c>
      <c r="M1148" s="92">
        <v>2.7505844991893014E-5</v>
      </c>
      <c r="P1148" s="2">
        <v>40396</v>
      </c>
      <c r="Q1148">
        <v>962.22</v>
      </c>
      <c r="R1148">
        <v>6.135415908405939E-4</v>
      </c>
      <c r="T1148" s="68">
        <v>38422</v>
      </c>
      <c r="U1148" s="69">
        <v>0.99414999999999998</v>
      </c>
      <c r="V1148" s="70">
        <v>-5.8500000000000218E-3</v>
      </c>
      <c r="W1148" s="70"/>
      <c r="Y1148" s="2">
        <v>40396</v>
      </c>
      <c r="Z1148">
        <v>21.74</v>
      </c>
    </row>
    <row r="1149" spans="2:26" x14ac:dyDescent="0.25">
      <c r="B1149" s="2">
        <v>40399</v>
      </c>
      <c r="C1149">
        <v>1127.79</v>
      </c>
      <c r="D1149" s="2"/>
      <c r="E1149" s="2">
        <v>40343</v>
      </c>
      <c r="F1149">
        <v>0.02</v>
      </c>
      <c r="G1149" s="67">
        <v>99.998333333333335</v>
      </c>
      <c r="H1149" s="92">
        <v>-1.1666861114312255E-5</v>
      </c>
      <c r="J1149" s="2">
        <v>40340</v>
      </c>
      <c r="K1149">
        <v>7.3999999999999996E-2</v>
      </c>
      <c r="L1149" s="67">
        <v>99.981499999999997</v>
      </c>
      <c r="M1149" s="92">
        <v>4.5008326540418864E-5</v>
      </c>
      <c r="P1149" s="2">
        <v>40399</v>
      </c>
      <c r="Q1149">
        <v>963.44</v>
      </c>
      <c r="R1149">
        <v>1.2679013115504123E-3</v>
      </c>
      <c r="T1149" s="68">
        <v>38425</v>
      </c>
      <c r="U1149" s="69">
        <v>1.0057</v>
      </c>
      <c r="V1149" s="70">
        <v>5.7000000000000384E-3</v>
      </c>
      <c r="W1149" s="70"/>
      <c r="Y1149" s="2">
        <v>40399</v>
      </c>
      <c r="Z1149">
        <v>22.14</v>
      </c>
    </row>
    <row r="1150" spans="2:26" x14ac:dyDescent="0.25">
      <c r="B1150" s="2">
        <v>40400</v>
      </c>
      <c r="C1150">
        <v>1121.06</v>
      </c>
      <c r="D1150" s="2"/>
      <c r="E1150" s="2">
        <v>40344</v>
      </c>
      <c r="F1150">
        <v>3.4000000000000002E-2</v>
      </c>
      <c r="G1150" s="67">
        <v>99.997166666666672</v>
      </c>
      <c r="H1150" s="92">
        <v>-1.416706806700585E-5</v>
      </c>
      <c r="J1150" s="2">
        <v>40343</v>
      </c>
      <c r="K1150">
        <v>5.6000000000000001E-2</v>
      </c>
      <c r="L1150" s="67">
        <v>99.986000000000004</v>
      </c>
      <c r="M1150" s="92">
        <v>-6.2508751225265335E-5</v>
      </c>
      <c r="P1150" s="2">
        <v>40400</v>
      </c>
      <c r="Q1150">
        <v>962.86</v>
      </c>
      <c r="R1150">
        <v>-6.0200946607991135E-4</v>
      </c>
      <c r="T1150" s="68">
        <v>38426</v>
      </c>
      <c r="U1150" s="69">
        <v>0.99326999999999999</v>
      </c>
      <c r="V1150" s="70">
        <v>-6.7300000000000137E-3</v>
      </c>
      <c r="W1150" s="70"/>
      <c r="Y1150" s="2">
        <v>40400</v>
      </c>
      <c r="Z1150">
        <v>22.37</v>
      </c>
    </row>
    <row r="1151" spans="2:26" x14ac:dyDescent="0.25">
      <c r="B1151" s="2">
        <v>40401</v>
      </c>
      <c r="C1151">
        <v>1089.47</v>
      </c>
      <c r="D1151" s="2"/>
      <c r="E1151" s="2">
        <v>40345</v>
      </c>
      <c r="F1151">
        <v>5.0999999999999997E-2</v>
      </c>
      <c r="G1151" s="67">
        <v>99.995750000000001</v>
      </c>
      <c r="H1151" s="92">
        <v>3.3334750060287632E-6</v>
      </c>
      <c r="J1151" s="2">
        <v>40344</v>
      </c>
      <c r="K1151">
        <v>8.1000000000000003E-2</v>
      </c>
      <c r="L1151" s="67">
        <v>99.979749999999996</v>
      </c>
      <c r="M1151" s="92">
        <v>-3.2506582582914056E-5</v>
      </c>
      <c r="P1151" s="2">
        <v>40401</v>
      </c>
      <c r="Q1151">
        <v>956.76</v>
      </c>
      <c r="R1151">
        <v>-6.3352927736120002E-3</v>
      </c>
      <c r="T1151" s="68">
        <v>38427</v>
      </c>
      <c r="U1151" s="69">
        <v>0.9919</v>
      </c>
      <c r="V1151" s="70">
        <v>-8.0999999999999961E-3</v>
      </c>
      <c r="W1151" s="70"/>
      <c r="Y1151" s="2">
        <v>40401</v>
      </c>
      <c r="Z1151">
        <v>25.39</v>
      </c>
    </row>
    <row r="1152" spans="2:26" x14ac:dyDescent="0.25">
      <c r="B1152" s="2">
        <v>40402</v>
      </c>
      <c r="C1152">
        <v>1083.6099999999999</v>
      </c>
      <c r="D1152" s="2"/>
      <c r="E1152" s="2">
        <v>40346</v>
      </c>
      <c r="F1152">
        <v>4.7E-2</v>
      </c>
      <c r="G1152" s="67">
        <v>99.996083333333331</v>
      </c>
      <c r="H1152" s="92">
        <v>1.8334051417046027E-5</v>
      </c>
      <c r="J1152" s="2">
        <v>40345</v>
      </c>
      <c r="K1152">
        <v>9.4E-2</v>
      </c>
      <c r="L1152" s="67">
        <v>99.976500000000001</v>
      </c>
      <c r="M1152" s="92">
        <v>5.0011752761314199E-6</v>
      </c>
      <c r="P1152" s="2">
        <v>40402</v>
      </c>
      <c r="Q1152">
        <v>955.64</v>
      </c>
      <c r="R1152">
        <v>-1.1706175007316633E-3</v>
      </c>
      <c r="T1152" s="68">
        <v>38428</v>
      </c>
      <c r="U1152" s="69">
        <v>1.0014799999999999</v>
      </c>
      <c r="V1152" s="70">
        <v>1.4799999999999258E-3</v>
      </c>
      <c r="W1152" s="70"/>
      <c r="Y1152" s="2">
        <v>40402</v>
      </c>
      <c r="Z1152">
        <v>25.73</v>
      </c>
    </row>
    <row r="1153" spans="2:26" x14ac:dyDescent="0.25">
      <c r="B1153" s="2">
        <v>40403</v>
      </c>
      <c r="C1153">
        <v>1079.25</v>
      </c>
      <c r="D1153" s="2"/>
      <c r="E1153" s="2">
        <v>40347</v>
      </c>
      <c r="F1153">
        <v>2.5000000000000001E-2</v>
      </c>
      <c r="G1153" s="67">
        <v>99.997916666666669</v>
      </c>
      <c r="H1153" s="92">
        <v>-1.083355903253036E-5</v>
      </c>
      <c r="J1153" s="2">
        <v>40346</v>
      </c>
      <c r="K1153">
        <v>9.1999999999999998E-2</v>
      </c>
      <c r="L1153" s="67">
        <v>99.977000000000004</v>
      </c>
      <c r="M1153" s="92">
        <v>-1.7504025925929589E-5</v>
      </c>
      <c r="P1153" s="2">
        <v>40403</v>
      </c>
      <c r="Q1153">
        <v>955.28</v>
      </c>
      <c r="R1153">
        <v>-3.7671089531621238E-4</v>
      </c>
      <c r="T1153" s="68">
        <v>38429</v>
      </c>
      <c r="U1153" s="69">
        <v>1.0012099999999999</v>
      </c>
      <c r="V1153" s="70">
        <v>1.2099999999999334E-3</v>
      </c>
      <c r="W1153" s="70"/>
      <c r="Y1153" s="2">
        <v>40403</v>
      </c>
      <c r="Z1153">
        <v>26.24</v>
      </c>
    </row>
    <row r="1154" spans="2:26" x14ac:dyDescent="0.25">
      <c r="B1154" s="2">
        <v>40406</v>
      </c>
      <c r="C1154">
        <v>1079.3800000000001</v>
      </c>
      <c r="D1154" s="2"/>
      <c r="E1154" s="2">
        <v>40350</v>
      </c>
      <c r="F1154">
        <v>3.7999999999999999E-2</v>
      </c>
      <c r="G1154" s="67">
        <v>99.996833333333328</v>
      </c>
      <c r="H1154" s="92">
        <v>8.333597230070211E-7</v>
      </c>
      <c r="J1154" s="2">
        <v>40347</v>
      </c>
      <c r="K1154">
        <v>9.9000000000000005E-2</v>
      </c>
      <c r="L1154" s="67">
        <v>99.975250000000003</v>
      </c>
      <c r="M1154" s="92">
        <v>-3.5008664644564647E-5</v>
      </c>
      <c r="P1154" s="2">
        <v>40406</v>
      </c>
      <c r="Q1154">
        <v>957.99</v>
      </c>
      <c r="R1154">
        <v>2.8368645842056228E-3</v>
      </c>
      <c r="T1154" s="68">
        <v>38432</v>
      </c>
      <c r="U1154" s="69">
        <v>0.99804999999999999</v>
      </c>
      <c r="V1154" s="70">
        <v>-1.9500000000000073E-3</v>
      </c>
      <c r="W1154" s="70"/>
      <c r="Y1154" s="2">
        <v>40406</v>
      </c>
      <c r="Z1154">
        <v>26.1</v>
      </c>
    </row>
    <row r="1155" spans="2:26" x14ac:dyDescent="0.25">
      <c r="B1155" s="2">
        <v>40407</v>
      </c>
      <c r="C1155">
        <v>1092.54</v>
      </c>
      <c r="D1155" s="2"/>
      <c r="E1155" s="2">
        <v>40351</v>
      </c>
      <c r="F1155">
        <v>3.6999999999999998E-2</v>
      </c>
      <c r="G1155" s="67">
        <v>99.996916666666664</v>
      </c>
      <c r="H1155" s="92">
        <v>-2.9167565999910217E-5</v>
      </c>
      <c r="J1155" s="2">
        <v>40350</v>
      </c>
      <c r="K1155">
        <v>0.113</v>
      </c>
      <c r="L1155" s="67">
        <v>99.97175</v>
      </c>
      <c r="M1155" s="92">
        <v>-2.5007064495707887E-5</v>
      </c>
      <c r="P1155" s="2">
        <v>40407</v>
      </c>
      <c r="Q1155">
        <v>963.5</v>
      </c>
      <c r="R1155">
        <v>5.7516257998517784E-3</v>
      </c>
      <c r="T1155" s="68">
        <v>38433</v>
      </c>
      <c r="U1155" s="69">
        <v>0.99419999999999997</v>
      </c>
      <c r="V1155" s="70">
        <v>-5.8000000000000274E-3</v>
      </c>
      <c r="W1155" s="70"/>
      <c r="Y1155" s="2">
        <v>40407</v>
      </c>
      <c r="Z1155">
        <v>24.33</v>
      </c>
    </row>
    <row r="1156" spans="2:26" x14ac:dyDescent="0.25">
      <c r="B1156" s="2">
        <v>40408</v>
      </c>
      <c r="C1156">
        <v>1094.1600000000001</v>
      </c>
      <c r="D1156" s="2"/>
      <c r="E1156" s="2">
        <v>40352</v>
      </c>
      <c r="F1156">
        <v>7.1999999999999995E-2</v>
      </c>
      <c r="G1156" s="67">
        <v>99.994</v>
      </c>
      <c r="H1156" s="92">
        <v>8.3338333634053186E-6</v>
      </c>
      <c r="J1156" s="2">
        <v>40351</v>
      </c>
      <c r="K1156">
        <v>0.123</v>
      </c>
      <c r="L1156" s="67">
        <v>99.969250000000002</v>
      </c>
      <c r="M1156" s="92">
        <v>-5.0015379730039555E-6</v>
      </c>
      <c r="P1156" s="2">
        <v>40408</v>
      </c>
      <c r="Q1156">
        <v>964.29</v>
      </c>
      <c r="R1156">
        <v>8.1992734820968138E-4</v>
      </c>
      <c r="T1156" s="68">
        <v>38434</v>
      </c>
      <c r="U1156" s="69">
        <v>1.0006200000000001</v>
      </c>
      <c r="V1156" s="70">
        <v>6.2000000000006494E-4</v>
      </c>
      <c r="W1156" s="70"/>
      <c r="Y1156" s="2">
        <v>40408</v>
      </c>
      <c r="Z1156">
        <v>24.59</v>
      </c>
    </row>
    <row r="1157" spans="2:26" x14ac:dyDescent="0.25">
      <c r="B1157" s="2">
        <v>40409</v>
      </c>
      <c r="C1157">
        <v>1075.6300000000001</v>
      </c>
      <c r="D1157" s="2"/>
      <c r="E1157" s="2">
        <v>40353</v>
      </c>
      <c r="F1157">
        <v>6.2E-2</v>
      </c>
      <c r="G1157" s="67">
        <v>99.994833333333332</v>
      </c>
      <c r="H1157" s="92">
        <v>1.7500904213374469E-5</v>
      </c>
      <c r="J1157" s="2">
        <v>40352</v>
      </c>
      <c r="K1157">
        <v>0.125</v>
      </c>
      <c r="L1157" s="67">
        <v>99.96875</v>
      </c>
      <c r="M1157" s="92">
        <v>-2.5007814941080397E-6</v>
      </c>
      <c r="P1157" s="2">
        <v>40409</v>
      </c>
      <c r="Q1157">
        <v>962.27</v>
      </c>
      <c r="R1157">
        <v>-2.0948055045680869E-3</v>
      </c>
      <c r="T1157" s="68">
        <v>38435</v>
      </c>
      <c r="U1157" s="69">
        <v>1.0005900000000001</v>
      </c>
      <c r="V1157" s="70">
        <v>5.9000000000009045E-4</v>
      </c>
      <c r="W1157" s="70"/>
      <c r="Y1157" s="2">
        <v>40409</v>
      </c>
      <c r="Z1157">
        <v>26.44</v>
      </c>
    </row>
    <row r="1158" spans="2:26" x14ac:dyDescent="0.25">
      <c r="B1158" s="2">
        <v>40410</v>
      </c>
      <c r="C1158">
        <v>1071.69</v>
      </c>
      <c r="D1158" s="2"/>
      <c r="E1158" s="2">
        <v>40354</v>
      </c>
      <c r="F1158">
        <v>4.1000000000000002E-2</v>
      </c>
      <c r="G1158" s="67">
        <v>99.996583333333334</v>
      </c>
      <c r="H1158" s="92">
        <v>-6.6668944521675044E-6</v>
      </c>
      <c r="J1158" s="2">
        <v>40353</v>
      </c>
      <c r="K1158">
        <v>0.126</v>
      </c>
      <c r="L1158" s="67">
        <v>99.968500000000006</v>
      </c>
      <c r="M1158" s="92">
        <v>-1.5004726488965225E-5</v>
      </c>
      <c r="P1158" s="2">
        <v>40410</v>
      </c>
      <c r="Q1158">
        <v>966.69</v>
      </c>
      <c r="R1158">
        <v>4.5933054132416551E-3</v>
      </c>
      <c r="T1158" s="68">
        <v>38439</v>
      </c>
      <c r="U1158" s="69">
        <v>1.0016799999999999</v>
      </c>
      <c r="V1158" s="70">
        <v>1.6799999999999038E-3</v>
      </c>
      <c r="W1158" s="70"/>
      <c r="Y1158" s="2">
        <v>40410</v>
      </c>
      <c r="Z1158">
        <v>25.49</v>
      </c>
    </row>
    <row r="1159" spans="2:26" x14ac:dyDescent="0.25">
      <c r="B1159" s="2">
        <v>40413</v>
      </c>
      <c r="C1159">
        <v>1067.3599999999999</v>
      </c>
      <c r="D1159" s="2"/>
      <c r="E1159" s="2">
        <v>40357</v>
      </c>
      <c r="F1159">
        <v>4.9000000000000002E-2</v>
      </c>
      <c r="G1159" s="67">
        <v>99.995916666666673</v>
      </c>
      <c r="H1159" s="92">
        <v>-5.833571537605664E-6</v>
      </c>
      <c r="J1159" s="2">
        <v>40354</v>
      </c>
      <c r="K1159">
        <v>0.13200000000000001</v>
      </c>
      <c r="L1159" s="67">
        <v>99.966999999999999</v>
      </c>
      <c r="M1159" s="92">
        <v>-2.000660217871264E-5</v>
      </c>
      <c r="P1159" s="2">
        <v>40413</v>
      </c>
      <c r="Q1159">
        <v>967.12</v>
      </c>
      <c r="R1159">
        <v>4.4481684924835285E-4</v>
      </c>
      <c r="T1159" s="68">
        <v>38440</v>
      </c>
      <c r="U1159" s="69">
        <v>0.99621000000000004</v>
      </c>
      <c r="V1159" s="70">
        <v>-3.7899999999999601E-3</v>
      </c>
      <c r="W1159" s="70"/>
      <c r="Y1159" s="2">
        <v>40413</v>
      </c>
      <c r="Z1159">
        <v>25.66</v>
      </c>
    </row>
    <row r="1160" spans="2:26" x14ac:dyDescent="0.25">
      <c r="B1160" s="2">
        <v>40414</v>
      </c>
      <c r="C1160">
        <v>1051.8699999999999</v>
      </c>
      <c r="D1160" s="2"/>
      <c r="E1160" s="2">
        <v>40358</v>
      </c>
      <c r="F1160">
        <v>5.6000000000000001E-2</v>
      </c>
      <c r="G1160" s="67">
        <v>99.995333333333335</v>
      </c>
      <c r="H1160" s="92">
        <v>-8.8337455747877769E-5</v>
      </c>
      <c r="J1160" s="2">
        <v>40357</v>
      </c>
      <c r="K1160">
        <v>0.14000000000000001</v>
      </c>
      <c r="L1160" s="67">
        <v>99.965000000000003</v>
      </c>
      <c r="M1160" s="92">
        <v>-1.7506127144462091E-5</v>
      </c>
      <c r="P1160" s="2">
        <v>40414</v>
      </c>
      <c r="Q1160">
        <v>959.55</v>
      </c>
      <c r="R1160">
        <v>-7.8273637190835466E-3</v>
      </c>
      <c r="T1160" s="68">
        <v>38441</v>
      </c>
      <c r="U1160" s="69">
        <v>1.0065500000000001</v>
      </c>
      <c r="V1160" s="70">
        <v>6.5500000000000558E-3</v>
      </c>
      <c r="W1160" s="70"/>
      <c r="Y1160" s="2">
        <v>40414</v>
      </c>
      <c r="Z1160">
        <v>27.46</v>
      </c>
    </row>
    <row r="1161" spans="2:26" x14ac:dyDescent="0.25">
      <c r="B1161" s="2">
        <v>40415</v>
      </c>
      <c r="C1161">
        <v>1055.33</v>
      </c>
      <c r="D1161" s="2"/>
      <c r="E1161" s="2">
        <v>40359</v>
      </c>
      <c r="F1161">
        <v>0.16200000000000001</v>
      </c>
      <c r="G1161" s="67">
        <v>99.986500000000007</v>
      </c>
      <c r="H1161" s="92">
        <v>1.6668916968942682E-6</v>
      </c>
      <c r="J1161" s="2">
        <v>40358</v>
      </c>
      <c r="K1161">
        <v>0.14699999999999999</v>
      </c>
      <c r="L1161" s="67">
        <v>99.963250000000002</v>
      </c>
      <c r="M1161" s="92">
        <v>-7.0025734457468403E-5</v>
      </c>
      <c r="P1161" s="2">
        <v>40415</v>
      </c>
      <c r="Q1161">
        <v>961.7</v>
      </c>
      <c r="R1161">
        <v>2.2406336303475438E-3</v>
      </c>
      <c r="T1161" s="68">
        <v>38442</v>
      </c>
      <c r="U1161" s="69">
        <v>0.99968999999999997</v>
      </c>
      <c r="V1161" s="70">
        <v>-3.1000000000003247E-4</v>
      </c>
      <c r="W1161" s="70"/>
      <c r="Y1161" s="2">
        <v>40415</v>
      </c>
      <c r="Z1161">
        <v>26.7</v>
      </c>
    </row>
    <row r="1162" spans="2:26" x14ac:dyDescent="0.25">
      <c r="B1162" s="2">
        <v>40416</v>
      </c>
      <c r="C1162">
        <v>1047.22</v>
      </c>
      <c r="D1162" s="2"/>
      <c r="E1162" s="2">
        <v>40360</v>
      </c>
      <c r="F1162">
        <v>0.16</v>
      </c>
      <c r="G1162" s="67">
        <v>99.986666666666665</v>
      </c>
      <c r="H1162" s="92">
        <v>1.6668889186721714E-6</v>
      </c>
      <c r="J1162" s="2">
        <v>40359</v>
      </c>
      <c r="K1162">
        <v>0.17499999999999999</v>
      </c>
      <c r="L1162" s="67">
        <v>99.956249999999997</v>
      </c>
      <c r="M1162" s="92">
        <v>1.2505471143509084E-5</v>
      </c>
      <c r="P1162" s="2">
        <v>40416</v>
      </c>
      <c r="Q1162">
        <v>957.98</v>
      </c>
      <c r="R1162">
        <v>-3.8681501507746852E-3</v>
      </c>
      <c r="T1162" s="68">
        <v>38443</v>
      </c>
      <c r="U1162" s="69">
        <v>0.99822</v>
      </c>
      <c r="V1162" s="70">
        <v>-1.7800000000000038E-3</v>
      </c>
      <c r="W1162" s="70"/>
      <c r="Y1162" s="2">
        <v>40416</v>
      </c>
      <c r="Z1162">
        <v>27.37</v>
      </c>
    </row>
    <row r="1163" spans="2:26" x14ac:dyDescent="0.25">
      <c r="B1163" s="2">
        <v>40417</v>
      </c>
      <c r="C1163">
        <v>1064.5899999999999</v>
      </c>
      <c r="D1163" s="2"/>
      <c r="E1163" s="2">
        <v>40361</v>
      </c>
      <c r="F1163">
        <v>0.158</v>
      </c>
      <c r="G1163" s="67">
        <v>99.986833333333337</v>
      </c>
      <c r="H1163" s="92">
        <v>8.3344307011401497E-7</v>
      </c>
      <c r="J1163" s="2">
        <v>40360</v>
      </c>
      <c r="K1163">
        <v>0.17</v>
      </c>
      <c r="L1163" s="67">
        <v>99.957499999999996</v>
      </c>
      <c r="M1163" s="92">
        <v>1.2505314758826103E-5</v>
      </c>
      <c r="P1163" s="2">
        <v>40417</v>
      </c>
      <c r="Q1163">
        <v>969</v>
      </c>
      <c r="R1163">
        <v>1.1503371677905605E-2</v>
      </c>
      <c r="T1163" s="68">
        <v>38446</v>
      </c>
      <c r="U1163" s="69">
        <v>1.0018499999999999</v>
      </c>
      <c r="V1163" s="70">
        <v>1.8499999999999073E-3</v>
      </c>
      <c r="W1163" s="70"/>
      <c r="Y1163" s="2">
        <v>40417</v>
      </c>
      <c r="Z1163">
        <v>24.45</v>
      </c>
    </row>
    <row r="1164" spans="2:26" x14ac:dyDescent="0.25">
      <c r="B1164" s="2">
        <v>40420</v>
      </c>
      <c r="C1164">
        <v>1048.92</v>
      </c>
      <c r="D1164" s="2"/>
      <c r="E1164" s="2">
        <v>40364</v>
      </c>
      <c r="F1164">
        <v>0.157</v>
      </c>
      <c r="G1164" s="67">
        <v>99.986916666666673</v>
      </c>
      <c r="H1164" s="92">
        <v>-2.5003271262313831E-6</v>
      </c>
      <c r="J1164" s="2">
        <v>40361</v>
      </c>
      <c r="K1164">
        <v>0.16500000000000001</v>
      </c>
      <c r="L1164" s="67">
        <v>99.958749999999995</v>
      </c>
      <c r="M1164" s="92">
        <v>0</v>
      </c>
      <c r="P1164" s="2">
        <v>40420</v>
      </c>
      <c r="Q1164">
        <v>961.39</v>
      </c>
      <c r="R1164">
        <v>-7.8534571723426483E-3</v>
      </c>
      <c r="T1164" s="68">
        <v>38447</v>
      </c>
      <c r="U1164" s="69">
        <v>1.0023</v>
      </c>
      <c r="V1164" s="70">
        <v>2.2999999999999687E-3</v>
      </c>
      <c r="W1164" s="70"/>
      <c r="Y1164" s="2">
        <v>40420</v>
      </c>
      <c r="Z1164">
        <v>27.21</v>
      </c>
    </row>
    <row r="1165" spans="2:26" x14ac:dyDescent="0.25">
      <c r="B1165" s="2">
        <v>40421</v>
      </c>
      <c r="C1165">
        <v>1049.33</v>
      </c>
      <c r="D1165" s="2"/>
      <c r="E1165" s="2">
        <v>40365</v>
      </c>
      <c r="F1165">
        <v>0.16</v>
      </c>
      <c r="G1165" s="67">
        <v>99.986666666666665</v>
      </c>
      <c r="H1165" s="92">
        <v>2.5003333778972348E-6</v>
      </c>
      <c r="J1165" s="2">
        <v>40364</v>
      </c>
      <c r="K1165">
        <v>0.16500000000000001</v>
      </c>
      <c r="L1165" s="67">
        <v>99.958749999999995</v>
      </c>
      <c r="M1165" s="92">
        <v>0</v>
      </c>
      <c r="P1165" s="2">
        <v>40421</v>
      </c>
      <c r="Q1165">
        <v>961.58</v>
      </c>
      <c r="R1165">
        <v>1.9763051415133681E-4</v>
      </c>
      <c r="T1165" s="68">
        <v>38448</v>
      </c>
      <c r="U1165" s="69">
        <v>1.0011099999999999</v>
      </c>
      <c r="V1165" s="70">
        <v>1.1099999999999444E-3</v>
      </c>
      <c r="W1165" s="70"/>
      <c r="Y1165" s="2">
        <v>40421</v>
      </c>
      <c r="Z1165">
        <v>26.05</v>
      </c>
    </row>
    <row r="1166" spans="2:26" x14ac:dyDescent="0.25">
      <c r="B1166" s="2">
        <v>40422</v>
      </c>
      <c r="C1166">
        <v>1080.29</v>
      </c>
      <c r="D1166" s="2"/>
      <c r="E1166" s="2">
        <v>40366</v>
      </c>
      <c r="F1166">
        <v>0.157</v>
      </c>
      <c r="G1166" s="67">
        <v>99.986916666666673</v>
      </c>
      <c r="H1166" s="92">
        <v>-6.6675390031356585E-6</v>
      </c>
      <c r="J1166" s="2">
        <v>40365</v>
      </c>
      <c r="K1166">
        <v>0.16500000000000001</v>
      </c>
      <c r="L1166" s="67">
        <v>99.958749999999995</v>
      </c>
      <c r="M1166" s="92">
        <v>2.0008253404535381E-5</v>
      </c>
      <c r="P1166" s="2">
        <v>40422</v>
      </c>
      <c r="Q1166">
        <v>977.52</v>
      </c>
      <c r="R1166">
        <v>1.6576883878616444E-2</v>
      </c>
      <c r="T1166" s="68">
        <v>38449</v>
      </c>
      <c r="U1166" s="69">
        <v>1.00143</v>
      </c>
      <c r="V1166" s="70">
        <v>1.4300000000000423E-3</v>
      </c>
      <c r="W1166" s="70"/>
      <c r="Y1166" s="2">
        <v>40422</v>
      </c>
      <c r="Z1166">
        <v>23.89</v>
      </c>
    </row>
    <row r="1167" spans="2:26" x14ac:dyDescent="0.25">
      <c r="B1167" s="2">
        <v>40423</v>
      </c>
      <c r="C1167">
        <v>1090.0999999999999</v>
      </c>
      <c r="D1167" s="2"/>
      <c r="E1167" s="2">
        <v>40367</v>
      </c>
      <c r="F1167">
        <v>0.16500000000000001</v>
      </c>
      <c r="G1167" s="67">
        <v>99.986249999999998</v>
      </c>
      <c r="H1167" s="92">
        <v>4.1672396620118235E-6</v>
      </c>
      <c r="J1167" s="2">
        <v>40366</v>
      </c>
      <c r="K1167">
        <v>0.157</v>
      </c>
      <c r="L1167" s="67">
        <v>99.960750000000004</v>
      </c>
      <c r="M1167" s="92">
        <v>1.7506871446970607E-5</v>
      </c>
      <c r="P1167" s="2">
        <v>40423</v>
      </c>
      <c r="Q1167">
        <v>981.29</v>
      </c>
      <c r="R1167">
        <v>3.8566985841721468E-3</v>
      </c>
      <c r="T1167" s="68">
        <v>38450</v>
      </c>
      <c r="U1167" s="69">
        <v>0.99892999999999998</v>
      </c>
      <c r="V1167" s="70">
        <v>-1.0700000000000154E-3</v>
      </c>
      <c r="W1167" s="70"/>
      <c r="Y1167" s="2">
        <v>40423</v>
      </c>
      <c r="Z1167">
        <v>23.19</v>
      </c>
    </row>
    <row r="1168" spans="2:26" x14ac:dyDescent="0.25">
      <c r="B1168" s="2">
        <v>40424</v>
      </c>
      <c r="C1168">
        <v>1104.51</v>
      </c>
      <c r="D1168" s="2"/>
      <c r="E1168" s="2">
        <v>40368</v>
      </c>
      <c r="F1168">
        <v>0.16</v>
      </c>
      <c r="G1168" s="67">
        <v>99.986666666666665</v>
      </c>
      <c r="H1168" s="92">
        <v>8.334444592694723E-6</v>
      </c>
      <c r="J1168" s="2">
        <v>40367</v>
      </c>
      <c r="K1168">
        <v>0.15</v>
      </c>
      <c r="L1168" s="67">
        <v>99.962500000000006</v>
      </c>
      <c r="M1168" s="92">
        <v>0</v>
      </c>
      <c r="P1168" s="2">
        <v>40424</v>
      </c>
      <c r="Q1168">
        <v>985.9</v>
      </c>
      <c r="R1168">
        <v>4.6978976653180293E-3</v>
      </c>
      <c r="T1168" s="68">
        <v>38453</v>
      </c>
      <c r="U1168" s="69">
        <v>1.0012000000000001</v>
      </c>
      <c r="V1168" s="70">
        <v>1.2000000000000899E-3</v>
      </c>
      <c r="W1168" s="70"/>
      <c r="Y1168" s="2">
        <v>40424</v>
      </c>
      <c r="Z1168">
        <v>21.31</v>
      </c>
    </row>
    <row r="1169" spans="2:26" x14ac:dyDescent="0.25">
      <c r="B1169" s="2">
        <v>40428</v>
      </c>
      <c r="C1169">
        <v>1091.8399999999999</v>
      </c>
      <c r="D1169" s="2"/>
      <c r="E1169" s="2">
        <v>40371</v>
      </c>
      <c r="F1169">
        <v>0.15</v>
      </c>
      <c r="G1169" s="67">
        <v>99.987499999999997</v>
      </c>
      <c r="H1169" s="92">
        <v>4.1671875650184376E-6</v>
      </c>
      <c r="J1169" s="2">
        <v>40368</v>
      </c>
      <c r="K1169">
        <v>0.15</v>
      </c>
      <c r="L1169" s="67">
        <v>99.962500000000006</v>
      </c>
      <c r="M1169" s="92">
        <v>2.0007502813612632E-5</v>
      </c>
      <c r="P1169" s="2">
        <v>40428</v>
      </c>
      <c r="Q1169">
        <v>984.1</v>
      </c>
      <c r="R1169">
        <v>-1.8257429759610533E-3</v>
      </c>
      <c r="T1169" s="68">
        <v>38454</v>
      </c>
      <c r="U1169" s="69">
        <v>1.0012799999999999</v>
      </c>
      <c r="V1169" s="70">
        <v>1.2799999999999478E-3</v>
      </c>
      <c r="W1169" s="70"/>
      <c r="Y1169" s="2">
        <v>40428</v>
      </c>
      <c r="Z1169">
        <v>23.8</v>
      </c>
    </row>
    <row r="1170" spans="2:26" x14ac:dyDescent="0.25">
      <c r="B1170" s="2">
        <v>40429</v>
      </c>
      <c r="C1170">
        <v>1098.8699999999999</v>
      </c>
      <c r="D1170" s="2"/>
      <c r="E1170" s="2">
        <v>40372</v>
      </c>
      <c r="F1170">
        <v>0.14499999999999999</v>
      </c>
      <c r="G1170" s="67">
        <v>99.987916666666663</v>
      </c>
      <c r="H1170" s="92">
        <v>-8.3343403994851073E-6</v>
      </c>
      <c r="J1170" s="2">
        <v>40371</v>
      </c>
      <c r="K1170">
        <v>0.14199999999999999</v>
      </c>
      <c r="L1170" s="67">
        <v>99.964500000000001</v>
      </c>
      <c r="M1170" s="92">
        <v>-2.5008878151711045E-5</v>
      </c>
      <c r="P1170" s="2">
        <v>40429</v>
      </c>
      <c r="Q1170">
        <v>985.96</v>
      </c>
      <c r="R1170">
        <v>1.8900518240017039E-3</v>
      </c>
      <c r="T1170" s="68">
        <v>38455</v>
      </c>
      <c r="U1170" s="69">
        <v>0.99838000000000005</v>
      </c>
      <c r="V1170" s="70">
        <v>-1.6199999999999548E-3</v>
      </c>
      <c r="W1170" s="70"/>
      <c r="Y1170" s="2">
        <v>40429</v>
      </c>
      <c r="Z1170">
        <v>23.25</v>
      </c>
    </row>
    <row r="1171" spans="2:26" x14ac:dyDescent="0.25">
      <c r="B1171" s="2">
        <v>40430</v>
      </c>
      <c r="C1171">
        <v>1104.18</v>
      </c>
      <c r="D1171" s="2"/>
      <c r="E1171" s="2">
        <v>40373</v>
      </c>
      <c r="F1171">
        <v>0.155</v>
      </c>
      <c r="G1171" s="67">
        <v>99.987083333333331</v>
      </c>
      <c r="H1171" s="92">
        <v>0</v>
      </c>
      <c r="J1171" s="2">
        <v>40372</v>
      </c>
      <c r="K1171">
        <v>0.152</v>
      </c>
      <c r="L1171" s="67">
        <v>99.962000000000003</v>
      </c>
      <c r="M1171" s="92">
        <v>5.0019007222790179E-6</v>
      </c>
      <c r="P1171" s="2">
        <v>40430</v>
      </c>
      <c r="Q1171">
        <v>987.41</v>
      </c>
      <c r="R1171">
        <v>1.4706478964663372E-3</v>
      </c>
      <c r="T1171" s="68">
        <v>38456</v>
      </c>
      <c r="U1171" s="69">
        <v>0.99519000000000002</v>
      </c>
      <c r="V1171" s="70">
        <v>-4.809999999999981E-3</v>
      </c>
      <c r="W1171" s="70"/>
      <c r="Y1171" s="2">
        <v>40430</v>
      </c>
      <c r="Z1171">
        <v>22.81</v>
      </c>
    </row>
    <row r="1172" spans="2:26" x14ac:dyDescent="0.25">
      <c r="B1172" s="2">
        <v>40431</v>
      </c>
      <c r="C1172">
        <v>1109.55</v>
      </c>
      <c r="D1172" s="2"/>
      <c r="E1172" s="2">
        <v>40374</v>
      </c>
      <c r="F1172">
        <v>0.155</v>
      </c>
      <c r="G1172" s="67">
        <v>99.987083333333331</v>
      </c>
      <c r="H1172" s="92">
        <v>1.2501614791826654E-5</v>
      </c>
      <c r="J1172" s="2">
        <v>40373</v>
      </c>
      <c r="K1172">
        <v>0.15</v>
      </c>
      <c r="L1172" s="67">
        <v>99.962500000000006</v>
      </c>
      <c r="M1172" s="92">
        <v>-5.001875703403158E-6</v>
      </c>
      <c r="P1172" s="2">
        <v>40431</v>
      </c>
      <c r="Q1172">
        <v>988.41</v>
      </c>
      <c r="R1172">
        <v>1.0127505291621652E-3</v>
      </c>
      <c r="T1172" s="68">
        <v>38457</v>
      </c>
      <c r="U1172" s="69">
        <v>0.99773000000000001</v>
      </c>
      <c r="V1172" s="70">
        <v>-2.2699999999999942E-3</v>
      </c>
      <c r="W1172" s="70"/>
      <c r="Y1172" s="2">
        <v>40431</v>
      </c>
      <c r="Z1172">
        <v>21.99</v>
      </c>
    </row>
    <row r="1173" spans="2:26" x14ac:dyDescent="0.25">
      <c r="B1173" s="2">
        <v>40434</v>
      </c>
      <c r="C1173">
        <v>1121.9000000000001</v>
      </c>
      <c r="D1173" s="2"/>
      <c r="E1173" s="2">
        <v>40375</v>
      </c>
      <c r="F1173">
        <v>0.14000000000000001</v>
      </c>
      <c r="G1173" s="67">
        <v>99.98833333333333</v>
      </c>
      <c r="H1173" s="92">
        <v>-4.1671528344666697E-6</v>
      </c>
      <c r="J1173" s="2">
        <v>40374</v>
      </c>
      <c r="K1173">
        <v>0.152</v>
      </c>
      <c r="L1173" s="67">
        <v>99.962000000000003</v>
      </c>
      <c r="M1173" s="92">
        <v>5.0019007222790179E-6</v>
      </c>
      <c r="P1173" s="2">
        <v>40434</v>
      </c>
      <c r="Q1173">
        <v>989.21</v>
      </c>
      <c r="R1173">
        <v>8.0938072257463745E-4</v>
      </c>
      <c r="T1173" s="68">
        <v>38460</v>
      </c>
      <c r="U1173" s="69">
        <v>1.00163</v>
      </c>
      <c r="V1173" s="70">
        <v>1.6300000000000203E-3</v>
      </c>
      <c r="W1173" s="70"/>
      <c r="Y1173" s="2">
        <v>40434</v>
      </c>
      <c r="Z1173">
        <v>21.21</v>
      </c>
    </row>
    <row r="1174" spans="2:26" x14ac:dyDescent="0.25">
      <c r="B1174" s="2">
        <v>40435</v>
      </c>
      <c r="C1174">
        <v>1121.0999999999999</v>
      </c>
      <c r="D1174" s="2"/>
      <c r="E1174" s="2">
        <v>40378</v>
      </c>
      <c r="F1174">
        <v>0.14499999999999999</v>
      </c>
      <c r="G1174" s="67">
        <v>99.987916666666663</v>
      </c>
      <c r="H1174" s="92">
        <v>4.1671701997980648E-6</v>
      </c>
      <c r="J1174" s="2">
        <v>40375</v>
      </c>
      <c r="K1174">
        <v>0.15</v>
      </c>
      <c r="L1174" s="67">
        <v>99.962500000000006</v>
      </c>
      <c r="M1174" s="92">
        <v>-5.001875703403158E-6</v>
      </c>
      <c r="P1174" s="2">
        <v>40435</v>
      </c>
      <c r="Q1174">
        <v>989.26</v>
      </c>
      <c r="R1174">
        <v>5.0545384700839691E-5</v>
      </c>
      <c r="T1174" s="68">
        <v>38461</v>
      </c>
      <c r="U1174" s="69">
        <v>1.0039</v>
      </c>
      <c r="V1174" s="70">
        <v>3.9000000000000146E-3</v>
      </c>
      <c r="W1174" s="70"/>
      <c r="Y1174" s="2">
        <v>40435</v>
      </c>
      <c r="Z1174">
        <v>21.56</v>
      </c>
    </row>
    <row r="1175" spans="2:26" x14ac:dyDescent="0.25">
      <c r="B1175" s="2">
        <v>40436</v>
      </c>
      <c r="C1175">
        <v>1125.07</v>
      </c>
      <c r="D1175" s="2"/>
      <c r="E1175" s="2">
        <v>40379</v>
      </c>
      <c r="F1175">
        <v>0.14000000000000001</v>
      </c>
      <c r="G1175" s="67">
        <v>99.98833333333333</v>
      </c>
      <c r="H1175" s="92">
        <v>-1.0001166802720007E-5</v>
      </c>
      <c r="J1175" s="2">
        <v>40378</v>
      </c>
      <c r="K1175">
        <v>0.152</v>
      </c>
      <c r="L1175" s="67">
        <v>99.962000000000003</v>
      </c>
      <c r="M1175" s="92">
        <v>-7.5028510834185269E-6</v>
      </c>
      <c r="P1175" s="2">
        <v>40436</v>
      </c>
      <c r="Q1175">
        <v>989.45</v>
      </c>
      <c r="R1175">
        <v>1.9206275397776196E-4</v>
      </c>
      <c r="T1175" s="68">
        <v>38462</v>
      </c>
      <c r="U1175" s="69">
        <v>0.99333000000000005</v>
      </c>
      <c r="V1175" s="70">
        <v>-6.6699999999999537E-3</v>
      </c>
      <c r="W1175" s="70"/>
      <c r="Y1175" s="2">
        <v>40436</v>
      </c>
      <c r="Z1175">
        <v>22.1</v>
      </c>
    </row>
    <row r="1176" spans="2:26" x14ac:dyDescent="0.25">
      <c r="B1176" s="2">
        <v>40437</v>
      </c>
      <c r="C1176">
        <v>1124.6600000000001</v>
      </c>
      <c r="D1176" s="2"/>
      <c r="E1176" s="2">
        <v>40380</v>
      </c>
      <c r="F1176">
        <v>0.152</v>
      </c>
      <c r="G1176" s="67">
        <v>99.987333333333339</v>
      </c>
      <c r="H1176" s="92">
        <v>-8.3343890233678053E-7</v>
      </c>
      <c r="J1176" s="2">
        <v>40379</v>
      </c>
      <c r="K1176">
        <v>0.155</v>
      </c>
      <c r="L1176" s="67">
        <v>99.961250000000007</v>
      </c>
      <c r="M1176" s="92">
        <v>0</v>
      </c>
      <c r="P1176" s="2">
        <v>40437</v>
      </c>
      <c r="Q1176">
        <v>989.64</v>
      </c>
      <c r="R1176">
        <v>1.920258729597446E-4</v>
      </c>
      <c r="T1176" s="68">
        <v>38463</v>
      </c>
      <c r="U1176" s="69">
        <v>1.00942</v>
      </c>
      <c r="V1176" s="70">
        <v>9.4199999999999839E-3</v>
      </c>
      <c r="W1176" s="70"/>
      <c r="Y1176" s="2">
        <v>40437</v>
      </c>
      <c r="Z1176">
        <v>21.72</v>
      </c>
    </row>
    <row r="1177" spans="2:26" x14ac:dyDescent="0.25">
      <c r="B1177" s="2">
        <v>40438</v>
      </c>
      <c r="C1177">
        <v>1125.5899999999999</v>
      </c>
      <c r="D1177" s="2"/>
      <c r="E1177" s="2">
        <v>40381</v>
      </c>
      <c r="F1177">
        <v>0.153</v>
      </c>
      <c r="G1177" s="67">
        <v>99.987250000000003</v>
      </c>
      <c r="H1177" s="92">
        <v>6.6675167749163933E-6</v>
      </c>
      <c r="J1177" s="2">
        <v>40380</v>
      </c>
      <c r="K1177">
        <v>0.155</v>
      </c>
      <c r="L1177" s="67">
        <v>99.961250000000007</v>
      </c>
      <c r="M1177" s="92">
        <v>1.2504845627647754E-5</v>
      </c>
      <c r="P1177" s="2">
        <v>40438</v>
      </c>
      <c r="Q1177">
        <v>990.18</v>
      </c>
      <c r="R1177">
        <v>5.4565296471431601E-4</v>
      </c>
      <c r="T1177" s="68">
        <v>38464</v>
      </c>
      <c r="U1177" s="69">
        <v>0.99612000000000001</v>
      </c>
      <c r="V1177" s="70">
        <v>-3.8799999999999946E-3</v>
      </c>
      <c r="W1177" s="70"/>
      <c r="Y1177" s="2">
        <v>40438</v>
      </c>
      <c r="Z1177">
        <v>22.01</v>
      </c>
    </row>
    <row r="1178" spans="2:26" x14ac:dyDescent="0.25">
      <c r="B1178" s="2">
        <v>40441</v>
      </c>
      <c r="C1178">
        <v>1142.71</v>
      </c>
      <c r="D1178" s="2"/>
      <c r="E1178" s="2">
        <v>40382</v>
      </c>
      <c r="F1178">
        <v>0.14499999999999999</v>
      </c>
      <c r="G1178" s="67">
        <v>99.987916666666663</v>
      </c>
      <c r="H1178" s="92">
        <v>0</v>
      </c>
      <c r="J1178" s="2">
        <v>40381</v>
      </c>
      <c r="K1178">
        <v>0.15</v>
      </c>
      <c r="L1178" s="67">
        <v>99.962500000000006</v>
      </c>
      <c r="M1178" s="92">
        <v>0</v>
      </c>
      <c r="P1178" s="2">
        <v>40441</v>
      </c>
      <c r="Q1178">
        <v>997.74</v>
      </c>
      <c r="R1178">
        <v>7.634975459007487E-3</v>
      </c>
      <c r="T1178" s="68">
        <v>38467</v>
      </c>
      <c r="U1178" s="69">
        <v>1.00546</v>
      </c>
      <c r="V1178" s="70">
        <v>5.4600000000000204E-3</v>
      </c>
      <c r="W1178" s="70"/>
      <c r="Y1178" s="2">
        <v>40441</v>
      </c>
      <c r="Z1178">
        <v>21.5</v>
      </c>
    </row>
    <row r="1179" spans="2:26" x14ac:dyDescent="0.25">
      <c r="B1179" s="2">
        <v>40442</v>
      </c>
      <c r="C1179">
        <v>1139.78</v>
      </c>
      <c r="D1179" s="2"/>
      <c r="E1179" s="2">
        <v>40385</v>
      </c>
      <c r="F1179">
        <v>0.14499999999999999</v>
      </c>
      <c r="G1179" s="67">
        <v>99.987916666666663</v>
      </c>
      <c r="H1179" s="92">
        <v>1.6668680800080438E-6</v>
      </c>
      <c r="J1179" s="2">
        <v>40382</v>
      </c>
      <c r="K1179">
        <v>0.15</v>
      </c>
      <c r="L1179" s="67">
        <v>99.962500000000006</v>
      </c>
      <c r="M1179" s="92">
        <v>-1.7506564961911053E-5</v>
      </c>
      <c r="P1179" s="2">
        <v>40442</v>
      </c>
      <c r="Q1179">
        <v>996.31</v>
      </c>
      <c r="R1179">
        <v>-1.4332391204121553E-3</v>
      </c>
      <c r="T1179" s="68">
        <v>38468</v>
      </c>
      <c r="U1179" s="69">
        <v>0.99614999999999998</v>
      </c>
      <c r="V1179" s="70">
        <v>-3.8500000000000201E-3</v>
      </c>
      <c r="W1179" s="70"/>
      <c r="Y1179" s="2">
        <v>40442</v>
      </c>
      <c r="Z1179">
        <v>22.35</v>
      </c>
    </row>
    <row r="1180" spans="2:26" x14ac:dyDescent="0.25">
      <c r="B1180" s="2">
        <v>40443</v>
      </c>
      <c r="C1180">
        <v>1134.28</v>
      </c>
      <c r="D1180" s="2"/>
      <c r="E1180" s="2">
        <v>40386</v>
      </c>
      <c r="F1180">
        <v>0.14299999999999999</v>
      </c>
      <c r="G1180" s="67">
        <v>99.988083333333336</v>
      </c>
      <c r="H1180" s="92">
        <v>-7.500893856482449E-6</v>
      </c>
      <c r="J1180" s="2">
        <v>40385</v>
      </c>
      <c r="K1180">
        <v>0.157</v>
      </c>
      <c r="L1180" s="67">
        <v>99.960750000000004</v>
      </c>
      <c r="M1180" s="92">
        <v>1.2504908176502738E-5</v>
      </c>
      <c r="P1180" s="2">
        <v>40443</v>
      </c>
      <c r="Q1180">
        <v>994.88</v>
      </c>
      <c r="R1180">
        <v>-1.4352962431370964E-3</v>
      </c>
      <c r="T1180" s="68">
        <v>38469</v>
      </c>
      <c r="U1180" s="69">
        <v>1.00231</v>
      </c>
      <c r="V1180" s="70">
        <v>2.3100000000000342E-3</v>
      </c>
      <c r="W1180" s="70"/>
      <c r="Y1180" s="2">
        <v>40443</v>
      </c>
      <c r="Z1180">
        <v>22.51</v>
      </c>
    </row>
    <row r="1181" spans="2:26" x14ac:dyDescent="0.25">
      <c r="B1181" s="2">
        <v>40444</v>
      </c>
      <c r="C1181">
        <v>1124.83</v>
      </c>
      <c r="D1181" s="2"/>
      <c r="E1181" s="2">
        <v>40387</v>
      </c>
      <c r="F1181">
        <v>0.152</v>
      </c>
      <c r="G1181" s="67">
        <v>99.987333333333339</v>
      </c>
      <c r="H1181" s="92">
        <v>8.3343890227016715E-6</v>
      </c>
      <c r="J1181" s="2">
        <v>40386</v>
      </c>
      <c r="K1181">
        <v>0.152</v>
      </c>
      <c r="L1181" s="67">
        <v>99.962000000000003</v>
      </c>
      <c r="M1181" s="92">
        <v>2.5009503610284867E-6</v>
      </c>
      <c r="P1181" s="2">
        <v>40444</v>
      </c>
      <c r="Q1181">
        <v>990.83</v>
      </c>
      <c r="R1181">
        <v>-4.0708427146992632E-3</v>
      </c>
      <c r="T1181" s="68">
        <v>38470</v>
      </c>
      <c r="U1181" s="69">
        <v>0.99272000000000005</v>
      </c>
      <c r="V1181" s="70">
        <v>-7.2799999999999532E-3</v>
      </c>
      <c r="W1181" s="70"/>
      <c r="Y1181" s="2">
        <v>40444</v>
      </c>
      <c r="Z1181">
        <v>23.87</v>
      </c>
    </row>
    <row r="1182" spans="2:26" x14ac:dyDescent="0.25">
      <c r="B1182" s="2">
        <v>40445</v>
      </c>
      <c r="C1182">
        <v>1148.67</v>
      </c>
      <c r="D1182" s="2"/>
      <c r="E1182" s="2">
        <v>40388</v>
      </c>
      <c r="F1182">
        <v>0.14199999999999999</v>
      </c>
      <c r="G1182" s="67">
        <v>99.988166666666672</v>
      </c>
      <c r="H1182" s="92">
        <v>1.6668639122308093E-6</v>
      </c>
      <c r="J1182" s="2">
        <v>40387</v>
      </c>
      <c r="K1182">
        <v>0.151</v>
      </c>
      <c r="L1182" s="67">
        <v>99.962249999999997</v>
      </c>
      <c r="M1182" s="92">
        <v>2.5009441064760551E-6</v>
      </c>
      <c r="P1182" s="2">
        <v>40445</v>
      </c>
      <c r="Q1182">
        <v>1000.73</v>
      </c>
      <c r="R1182">
        <v>9.9916231846028936E-3</v>
      </c>
      <c r="T1182" s="68">
        <v>38471</v>
      </c>
      <c r="U1182" s="69">
        <v>1.0076099999999999</v>
      </c>
      <c r="V1182" s="70">
        <v>7.6099999999998946E-3</v>
      </c>
      <c r="W1182" s="70"/>
      <c r="Y1182" s="2">
        <v>40445</v>
      </c>
      <c r="Z1182">
        <v>21.71</v>
      </c>
    </row>
    <row r="1183" spans="2:26" x14ac:dyDescent="0.25">
      <c r="B1183" s="2">
        <v>40448</v>
      </c>
      <c r="C1183">
        <v>1142.1600000000001</v>
      </c>
      <c r="D1183" s="2"/>
      <c r="E1183" s="2">
        <v>40389</v>
      </c>
      <c r="F1183">
        <v>0.14000000000000001</v>
      </c>
      <c r="G1183" s="67">
        <v>99.98833333333333</v>
      </c>
      <c r="H1183" s="92">
        <v>1.6668611337866679E-6</v>
      </c>
      <c r="J1183" s="2">
        <v>40388</v>
      </c>
      <c r="K1183">
        <v>0.15</v>
      </c>
      <c r="L1183" s="67">
        <v>99.962500000000006</v>
      </c>
      <c r="M1183" s="92">
        <v>1.2504689258507895E-5</v>
      </c>
      <c r="P1183" s="2">
        <v>40448</v>
      </c>
      <c r="Q1183">
        <v>999.75</v>
      </c>
      <c r="R1183">
        <v>-9.7928512186107319E-4</v>
      </c>
      <c r="T1183" s="68">
        <v>38474</v>
      </c>
      <c r="U1183" s="69">
        <v>1.00298</v>
      </c>
      <c r="V1183" s="70">
        <v>2.9799999999999827E-3</v>
      </c>
      <c r="W1183" s="70"/>
      <c r="Y1183" s="2">
        <v>40448</v>
      </c>
      <c r="Z1183">
        <v>22.54</v>
      </c>
    </row>
    <row r="1184" spans="2:26" x14ac:dyDescent="0.25">
      <c r="B1184" s="2">
        <v>40449</v>
      </c>
      <c r="C1184">
        <v>1147.7</v>
      </c>
      <c r="D1184" s="2"/>
      <c r="E1184" s="2">
        <v>40392</v>
      </c>
      <c r="F1184">
        <v>0.13800000000000001</v>
      </c>
      <c r="G1184" s="67">
        <v>99.988500000000002</v>
      </c>
      <c r="H1184" s="92">
        <v>-1.6668583554535488E-6</v>
      </c>
      <c r="J1184" s="2">
        <v>40389</v>
      </c>
      <c r="K1184">
        <v>0.14499999999999999</v>
      </c>
      <c r="L1184" s="67">
        <v>99.963750000000005</v>
      </c>
      <c r="M1184" s="92">
        <v>0</v>
      </c>
      <c r="P1184" s="2">
        <v>40449</v>
      </c>
      <c r="Q1184">
        <v>1002.05</v>
      </c>
      <c r="R1184">
        <v>2.300575143785899E-3</v>
      </c>
      <c r="T1184" s="68">
        <v>38475</v>
      </c>
      <c r="U1184" s="69">
        <v>1.0002899999999999</v>
      </c>
      <c r="V1184" s="70">
        <v>2.8999999999990145E-4</v>
      </c>
      <c r="W1184" s="70"/>
      <c r="Y1184" s="2">
        <v>40449</v>
      </c>
      <c r="Z1184">
        <v>22.6</v>
      </c>
    </row>
    <row r="1185" spans="2:26" x14ac:dyDescent="0.25">
      <c r="B1185" s="2">
        <v>40450</v>
      </c>
      <c r="C1185">
        <v>1144.73</v>
      </c>
      <c r="D1185" s="2"/>
      <c r="E1185" s="2">
        <v>40393</v>
      </c>
      <c r="F1185">
        <v>0.14000000000000001</v>
      </c>
      <c r="G1185" s="67">
        <v>99.98833333333333</v>
      </c>
      <c r="H1185" s="92">
        <v>-8.3343056689333395E-6</v>
      </c>
      <c r="J1185" s="2">
        <v>40392</v>
      </c>
      <c r="K1185">
        <v>0.14499999999999999</v>
      </c>
      <c r="L1185" s="67">
        <v>99.963750000000005</v>
      </c>
      <c r="M1185" s="92">
        <v>-2.5009065787173768E-6</v>
      </c>
      <c r="P1185" s="2">
        <v>40450</v>
      </c>
      <c r="Q1185">
        <v>1001.29</v>
      </c>
      <c r="R1185">
        <v>-7.5844518736589706E-4</v>
      </c>
      <c r="T1185" s="68">
        <v>38476</v>
      </c>
      <c r="U1185" s="69">
        <v>1.0044299999999999</v>
      </c>
      <c r="V1185" s="70">
        <v>4.429999999999934E-3</v>
      </c>
      <c r="W1185" s="70"/>
      <c r="Y1185" s="2">
        <v>40450</v>
      </c>
      <c r="Z1185">
        <v>23.25</v>
      </c>
    </row>
    <row r="1186" spans="2:26" x14ac:dyDescent="0.25">
      <c r="B1186" s="2">
        <v>40451</v>
      </c>
      <c r="C1186">
        <v>1141.2</v>
      </c>
      <c r="D1186" s="2"/>
      <c r="E1186" s="2">
        <v>40394</v>
      </c>
      <c r="F1186">
        <v>0.15</v>
      </c>
      <c r="G1186" s="67">
        <v>99.987499999999997</v>
      </c>
      <c r="H1186" s="92">
        <v>8.3343751302589197E-6</v>
      </c>
      <c r="J1186" s="2">
        <v>40393</v>
      </c>
      <c r="K1186">
        <v>0.14599999999999999</v>
      </c>
      <c r="L1186" s="67">
        <v>99.963499999999996</v>
      </c>
      <c r="M1186" s="92">
        <v>-1.0003651332635144E-5</v>
      </c>
      <c r="P1186" s="2">
        <v>40451</v>
      </c>
      <c r="Q1186">
        <v>1000.66</v>
      </c>
      <c r="R1186">
        <v>-6.2918834703229454E-4</v>
      </c>
      <c r="T1186" s="68">
        <v>38477</v>
      </c>
      <c r="U1186" s="69">
        <v>0.99880999999999998</v>
      </c>
      <c r="V1186" s="70">
        <v>-1.1900000000000244E-3</v>
      </c>
      <c r="W1186" s="70"/>
      <c r="Y1186" s="2">
        <v>40451</v>
      </c>
      <c r="Z1186">
        <v>23.7</v>
      </c>
    </row>
    <row r="1187" spans="2:26" x14ac:dyDescent="0.25">
      <c r="B1187" s="2">
        <v>40452</v>
      </c>
      <c r="C1187">
        <v>1146.24</v>
      </c>
      <c r="D1187" s="2"/>
      <c r="E1187" s="2">
        <v>40395</v>
      </c>
      <c r="F1187">
        <v>0.14000000000000001</v>
      </c>
      <c r="G1187" s="67">
        <v>99.98833333333333</v>
      </c>
      <c r="H1187" s="92">
        <v>2.5002917007910241E-6</v>
      </c>
      <c r="J1187" s="2">
        <v>40394</v>
      </c>
      <c r="K1187">
        <v>0.15</v>
      </c>
      <c r="L1187" s="67">
        <v>99.962500000000006</v>
      </c>
      <c r="M1187" s="92">
        <v>1.2504689258507895E-5</v>
      </c>
      <c r="P1187" s="2">
        <v>40452</v>
      </c>
      <c r="Q1187">
        <v>1003.5</v>
      </c>
      <c r="R1187">
        <v>2.8381268362880352E-3</v>
      </c>
      <c r="T1187" s="68">
        <v>38478</v>
      </c>
      <c r="U1187" s="69">
        <v>0.99992999999999999</v>
      </c>
      <c r="V1187" s="70">
        <v>-7.0000000000014495E-5</v>
      </c>
      <c r="W1187" s="70"/>
      <c r="Y1187" s="2">
        <v>40452</v>
      </c>
      <c r="Z1187">
        <v>22.5</v>
      </c>
    </row>
    <row r="1188" spans="2:26" x14ac:dyDescent="0.25">
      <c r="B1188" s="2">
        <v>40455</v>
      </c>
      <c r="C1188">
        <v>1137.03</v>
      </c>
      <c r="D1188" s="2"/>
      <c r="E1188" s="2">
        <v>40396</v>
      </c>
      <c r="F1188">
        <v>0.13700000000000001</v>
      </c>
      <c r="G1188" s="67">
        <v>99.988583333333338</v>
      </c>
      <c r="H1188" s="92">
        <v>3.3337139322409115E-6</v>
      </c>
      <c r="J1188" s="2">
        <v>40395</v>
      </c>
      <c r="K1188">
        <v>0.14499999999999999</v>
      </c>
      <c r="L1188" s="67">
        <v>99.963750000000005</v>
      </c>
      <c r="M1188" s="92">
        <v>7.5027197359300857E-6</v>
      </c>
      <c r="P1188" s="2">
        <v>40455</v>
      </c>
      <c r="Q1188">
        <v>1001.53</v>
      </c>
      <c r="R1188">
        <v>-1.9631290483308472E-3</v>
      </c>
      <c r="T1188" s="68">
        <v>38481</v>
      </c>
      <c r="U1188" s="69">
        <v>1.0040199999999999</v>
      </c>
      <c r="V1188" s="70">
        <v>4.0199999999999125E-3</v>
      </c>
      <c r="W1188" s="70"/>
      <c r="Y1188" s="2">
        <v>40455</v>
      </c>
      <c r="Z1188">
        <v>23.53</v>
      </c>
    </row>
    <row r="1189" spans="2:26" x14ac:dyDescent="0.25">
      <c r="B1189" s="2">
        <v>40456</v>
      </c>
      <c r="C1189">
        <v>1160.75</v>
      </c>
      <c r="D1189" s="2"/>
      <c r="E1189" s="2">
        <v>40399</v>
      </c>
      <c r="F1189">
        <v>0.13300000000000001</v>
      </c>
      <c r="G1189" s="67">
        <v>99.988916666666668</v>
      </c>
      <c r="H1189" s="92">
        <v>8.334257046715976E-7</v>
      </c>
      <c r="J1189" s="2">
        <v>40396</v>
      </c>
      <c r="K1189">
        <v>0.14199999999999999</v>
      </c>
      <c r="L1189" s="67">
        <v>99.964500000000001</v>
      </c>
      <c r="M1189" s="92">
        <v>0</v>
      </c>
      <c r="P1189" s="2">
        <v>40456</v>
      </c>
      <c r="Q1189">
        <v>1008.01</v>
      </c>
      <c r="R1189">
        <v>6.4701007458589643E-3</v>
      </c>
      <c r="T1189" s="68">
        <v>38482</v>
      </c>
      <c r="U1189" s="69">
        <v>0.99416000000000004</v>
      </c>
      <c r="V1189" s="70">
        <v>-5.8399999999999563E-3</v>
      </c>
      <c r="W1189" s="70"/>
      <c r="Y1189" s="2">
        <v>40456</v>
      </c>
      <c r="Z1189">
        <v>21.76</v>
      </c>
    </row>
    <row r="1190" spans="2:26" x14ac:dyDescent="0.25">
      <c r="B1190" s="2">
        <v>40457</v>
      </c>
      <c r="C1190">
        <v>1159.97</v>
      </c>
      <c r="D1190" s="2"/>
      <c r="E1190" s="2">
        <v>40400</v>
      </c>
      <c r="F1190">
        <v>0.13200000000000001</v>
      </c>
      <c r="G1190" s="67">
        <v>99.989000000000004</v>
      </c>
      <c r="H1190" s="92">
        <v>-9.1676751109437404E-6</v>
      </c>
      <c r="J1190" s="2">
        <v>40399</v>
      </c>
      <c r="K1190">
        <v>0.14199999999999999</v>
      </c>
      <c r="L1190" s="67">
        <v>99.964500000000001</v>
      </c>
      <c r="M1190" s="92">
        <v>-2.0007102521368836E-5</v>
      </c>
      <c r="P1190" s="2">
        <v>40457</v>
      </c>
      <c r="Q1190">
        <v>1008.65</v>
      </c>
      <c r="R1190">
        <v>6.3491433616724713E-4</v>
      </c>
      <c r="T1190" s="68">
        <v>38483</v>
      </c>
      <c r="U1190" s="69">
        <v>1.00349</v>
      </c>
      <c r="V1190" s="70">
        <v>3.4899999999999931E-3</v>
      </c>
      <c r="W1190" s="70"/>
      <c r="Y1190" s="2">
        <v>40457</v>
      </c>
      <c r="Z1190">
        <v>21.49</v>
      </c>
    </row>
    <row r="1191" spans="2:26" x14ac:dyDescent="0.25">
      <c r="B1191" s="2">
        <v>40458</v>
      </c>
      <c r="C1191">
        <v>1158.06</v>
      </c>
      <c r="D1191" s="2"/>
      <c r="E1191" s="2">
        <v>40401</v>
      </c>
      <c r="F1191">
        <v>0.14299999999999999</v>
      </c>
      <c r="G1191" s="67">
        <v>99.988083333333336</v>
      </c>
      <c r="H1191" s="92">
        <v>2.5002979520127866E-6</v>
      </c>
      <c r="J1191" s="2">
        <v>40400</v>
      </c>
      <c r="K1191">
        <v>0.15</v>
      </c>
      <c r="L1191" s="67">
        <v>99.962500000000006</v>
      </c>
      <c r="M1191" s="92">
        <v>0</v>
      </c>
      <c r="P1191" s="2">
        <v>40458</v>
      </c>
      <c r="Q1191">
        <v>1008.67</v>
      </c>
      <c r="R1191">
        <v>1.9828483616590731E-5</v>
      </c>
      <c r="T1191" s="68">
        <v>38484</v>
      </c>
      <c r="U1191" s="69">
        <v>0.99299999999999999</v>
      </c>
      <c r="V1191" s="70">
        <v>-7.0000000000000062E-3</v>
      </c>
      <c r="W1191" s="70"/>
      <c r="Y1191" s="2">
        <v>40458</v>
      </c>
      <c r="Z1191">
        <v>21.56</v>
      </c>
    </row>
    <row r="1192" spans="2:26" x14ac:dyDescent="0.25">
      <c r="B1192" s="2">
        <v>40459</v>
      </c>
      <c r="C1192">
        <v>1165.1500000000001</v>
      </c>
      <c r="D1192" s="2"/>
      <c r="E1192" s="2">
        <v>40402</v>
      </c>
      <c r="F1192">
        <v>0.14000000000000001</v>
      </c>
      <c r="G1192" s="67">
        <v>99.98833333333333</v>
      </c>
      <c r="H1192" s="92">
        <v>4.167152834577692E-6</v>
      </c>
      <c r="J1192" s="2">
        <v>40401</v>
      </c>
      <c r="K1192">
        <v>0.15</v>
      </c>
      <c r="L1192" s="67">
        <v>99.962500000000006</v>
      </c>
      <c r="M1192" s="92">
        <v>-5.001875703403158E-6</v>
      </c>
      <c r="P1192" s="2">
        <v>40459</v>
      </c>
      <c r="Q1192">
        <v>1010</v>
      </c>
      <c r="R1192">
        <v>1.3185680153073864E-3</v>
      </c>
      <c r="T1192" s="68">
        <v>38485</v>
      </c>
      <c r="U1192" s="69">
        <v>0.99687999999999999</v>
      </c>
      <c r="V1192" s="70">
        <v>-3.1200000000000117E-3</v>
      </c>
      <c r="W1192" s="70"/>
      <c r="Y1192" s="2">
        <v>40459</v>
      </c>
      <c r="Z1192">
        <v>20.71</v>
      </c>
    </row>
    <row r="1193" spans="2:26" x14ac:dyDescent="0.25">
      <c r="B1193" s="2">
        <v>40462</v>
      </c>
      <c r="C1193">
        <v>1165.32</v>
      </c>
      <c r="D1193" s="2"/>
      <c r="E1193" s="2">
        <v>40403</v>
      </c>
      <c r="F1193">
        <v>0.13500000000000001</v>
      </c>
      <c r="G1193" s="67">
        <v>99.988749999999996</v>
      </c>
      <c r="H1193" s="92">
        <v>-8.3342709388256608E-6</v>
      </c>
      <c r="J1193" s="2">
        <v>40402</v>
      </c>
      <c r="K1193">
        <v>0.152</v>
      </c>
      <c r="L1193" s="67">
        <v>99.962000000000003</v>
      </c>
      <c r="M1193" s="92">
        <v>0</v>
      </c>
      <c r="P1193" s="2">
        <v>40462</v>
      </c>
      <c r="Q1193">
        <v>1010.65</v>
      </c>
      <c r="R1193">
        <v>6.4356435643553311E-4</v>
      </c>
      <c r="T1193" s="68">
        <v>38488</v>
      </c>
      <c r="U1193" s="69">
        <v>1.00939</v>
      </c>
      <c r="V1193" s="70">
        <v>9.3900000000000095E-3</v>
      </c>
      <c r="W1193" s="70"/>
      <c r="Y1193" s="2">
        <v>40462</v>
      </c>
      <c r="Z1193">
        <v>18.96</v>
      </c>
    </row>
    <row r="1194" spans="2:26" x14ac:dyDescent="0.25">
      <c r="B1194" s="2">
        <v>40463</v>
      </c>
      <c r="C1194">
        <v>1169.77</v>
      </c>
      <c r="D1194" s="2"/>
      <c r="E1194" s="2">
        <v>40406</v>
      </c>
      <c r="F1194">
        <v>0.14499999999999999</v>
      </c>
      <c r="G1194" s="67">
        <v>99.987916666666663</v>
      </c>
      <c r="H1194" s="92">
        <v>2.5003021200120656E-6</v>
      </c>
      <c r="J1194" s="2">
        <v>40403</v>
      </c>
      <c r="K1194">
        <v>0.152</v>
      </c>
      <c r="L1194" s="67">
        <v>99.962000000000003</v>
      </c>
      <c r="M1194" s="92">
        <v>-7.5028510834185269E-6</v>
      </c>
      <c r="P1194" s="2">
        <v>40463</v>
      </c>
      <c r="Q1194">
        <v>1010.92</v>
      </c>
      <c r="R1194">
        <v>2.6715480136552117E-4</v>
      </c>
      <c r="T1194" s="68">
        <v>38489</v>
      </c>
      <c r="U1194" s="69">
        <v>1.0051600000000001</v>
      </c>
      <c r="V1194" s="70">
        <v>5.1600000000000534E-3</v>
      </c>
      <c r="W1194" s="70"/>
      <c r="Y1194" s="2">
        <v>40463</v>
      </c>
      <c r="Z1194">
        <v>18.93</v>
      </c>
    </row>
    <row r="1195" spans="2:26" x14ac:dyDescent="0.25">
      <c r="B1195" s="2">
        <v>40464</v>
      </c>
      <c r="C1195">
        <v>1178.0999999999999</v>
      </c>
      <c r="D1195" s="2"/>
      <c r="E1195" s="2">
        <v>40407</v>
      </c>
      <c r="F1195">
        <v>0.14199999999999999</v>
      </c>
      <c r="G1195" s="67">
        <v>99.988166666666672</v>
      </c>
      <c r="H1195" s="92">
        <v>-1.1668047385726688E-5</v>
      </c>
      <c r="J1195" s="2">
        <v>40406</v>
      </c>
      <c r="K1195">
        <v>0.155</v>
      </c>
      <c r="L1195" s="67">
        <v>99.961250000000007</v>
      </c>
      <c r="M1195" s="92">
        <v>-7.502907376721879E-6</v>
      </c>
      <c r="P1195" s="2">
        <v>40464</v>
      </c>
      <c r="Q1195">
        <v>1011.31</v>
      </c>
      <c r="R1195">
        <v>3.8578720373516617E-4</v>
      </c>
      <c r="T1195" s="68">
        <v>38490</v>
      </c>
      <c r="U1195" s="69">
        <v>1.0040899999999999</v>
      </c>
      <c r="V1195" s="70">
        <v>4.089999999999927E-3</v>
      </c>
      <c r="W1195" s="70"/>
      <c r="Y1195" s="2">
        <v>40464</v>
      </c>
      <c r="Z1195">
        <v>19.07</v>
      </c>
    </row>
    <row r="1196" spans="2:26" x14ac:dyDescent="0.25">
      <c r="B1196" s="2">
        <v>40465</v>
      </c>
      <c r="C1196">
        <v>1173.81</v>
      </c>
      <c r="D1196" s="2"/>
      <c r="E1196" s="2">
        <v>40408</v>
      </c>
      <c r="F1196">
        <v>0.156</v>
      </c>
      <c r="G1196" s="67">
        <v>99.986999999999995</v>
      </c>
      <c r="H1196" s="92">
        <v>9.1678584883680969E-6</v>
      </c>
      <c r="J1196" s="2">
        <v>40407</v>
      </c>
      <c r="K1196">
        <v>0.158</v>
      </c>
      <c r="L1196" s="67">
        <v>99.960499999999996</v>
      </c>
      <c r="M1196" s="92">
        <v>7.5029636708023872E-6</v>
      </c>
      <c r="P1196" s="2">
        <v>40465</v>
      </c>
      <c r="Q1196">
        <v>1011.53</v>
      </c>
      <c r="R1196">
        <v>2.1753962682069528E-4</v>
      </c>
      <c r="T1196" s="68">
        <v>38491</v>
      </c>
      <c r="U1196" s="69">
        <v>1.0008699999999999</v>
      </c>
      <c r="V1196" s="70">
        <v>8.6999999999992639E-4</v>
      </c>
      <c r="W1196" s="70"/>
      <c r="Y1196" s="2">
        <v>40465</v>
      </c>
      <c r="Z1196">
        <v>19.88</v>
      </c>
    </row>
    <row r="1197" spans="2:26" x14ac:dyDescent="0.25">
      <c r="B1197" s="2">
        <v>40466</v>
      </c>
      <c r="C1197">
        <v>1176.19</v>
      </c>
      <c r="D1197" s="2"/>
      <c r="E1197" s="2">
        <v>40409</v>
      </c>
      <c r="F1197">
        <v>0.14499999999999999</v>
      </c>
      <c r="G1197" s="67">
        <v>99.987916666666663</v>
      </c>
      <c r="H1197" s="92">
        <v>2.5003021200120656E-6</v>
      </c>
      <c r="J1197" s="2">
        <v>40408</v>
      </c>
      <c r="K1197">
        <v>0.155</v>
      </c>
      <c r="L1197" s="67">
        <v>99.961250000000007</v>
      </c>
      <c r="M1197" s="92">
        <v>1.2504845627647754E-5</v>
      </c>
      <c r="P1197" s="2">
        <v>40466</v>
      </c>
      <c r="Q1197">
        <v>1012.78</v>
      </c>
      <c r="R1197">
        <v>1.2357517819541197E-3</v>
      </c>
      <c r="T1197" s="68">
        <v>38492</v>
      </c>
      <c r="U1197" s="69">
        <v>1.0020500000000001</v>
      </c>
      <c r="V1197" s="70">
        <v>2.0500000000001073E-3</v>
      </c>
      <c r="W1197" s="70"/>
      <c r="Y1197" s="2">
        <v>40466</v>
      </c>
      <c r="Z1197">
        <v>19.03</v>
      </c>
    </row>
    <row r="1198" spans="2:26" x14ac:dyDescent="0.25">
      <c r="B1198" s="2">
        <v>40469</v>
      </c>
      <c r="C1198">
        <v>1184.71</v>
      </c>
      <c r="D1198" s="2"/>
      <c r="E1198" s="2">
        <v>40410</v>
      </c>
      <c r="F1198">
        <v>0.14199999999999999</v>
      </c>
      <c r="G1198" s="67">
        <v>99.988166666666672</v>
      </c>
      <c r="H1198" s="92">
        <v>-6.6674556490342596E-6</v>
      </c>
      <c r="J1198" s="2">
        <v>40409</v>
      </c>
      <c r="K1198">
        <v>0.15</v>
      </c>
      <c r="L1198" s="67">
        <v>99.962500000000006</v>
      </c>
      <c r="M1198" s="92">
        <v>0</v>
      </c>
      <c r="P1198" s="2">
        <v>40469</v>
      </c>
      <c r="Q1198">
        <v>1017.52</v>
      </c>
      <c r="R1198">
        <v>4.6801872074884177E-3</v>
      </c>
      <c r="T1198" s="68">
        <v>38495</v>
      </c>
      <c r="U1198" s="69">
        <v>1.00196</v>
      </c>
      <c r="V1198" s="70">
        <v>1.9599999999999618E-3</v>
      </c>
      <c r="W1198" s="70"/>
      <c r="Y1198" s="2">
        <v>40469</v>
      </c>
      <c r="Z1198">
        <v>19.09</v>
      </c>
    </row>
    <row r="1199" spans="2:26" x14ac:dyDescent="0.25">
      <c r="B1199" s="2">
        <v>40470</v>
      </c>
      <c r="C1199">
        <v>1165.9000000000001</v>
      </c>
      <c r="D1199" s="2"/>
      <c r="E1199" s="2">
        <v>40413</v>
      </c>
      <c r="F1199">
        <v>0.15</v>
      </c>
      <c r="G1199" s="67">
        <v>99.987499999999997</v>
      </c>
      <c r="H1199" s="92">
        <v>-2.5003125390110625E-6</v>
      </c>
      <c r="J1199" s="2">
        <v>40410</v>
      </c>
      <c r="K1199">
        <v>0.15</v>
      </c>
      <c r="L1199" s="67">
        <v>99.962500000000006</v>
      </c>
      <c r="M1199" s="92">
        <v>-1.2504689258507895E-5</v>
      </c>
      <c r="P1199" s="2">
        <v>40470</v>
      </c>
      <c r="Q1199">
        <v>1009.44</v>
      </c>
      <c r="R1199">
        <v>-7.9408758550200131E-3</v>
      </c>
      <c r="T1199" s="68">
        <v>38496</v>
      </c>
      <c r="U1199" s="69">
        <v>1.0002200000000001</v>
      </c>
      <c r="V1199" s="70">
        <v>2.20000000000109E-4</v>
      </c>
      <c r="W1199" s="70"/>
      <c r="Y1199" s="2">
        <v>40470</v>
      </c>
      <c r="Z1199">
        <v>20.63</v>
      </c>
    </row>
    <row r="1200" spans="2:26" x14ac:dyDescent="0.25">
      <c r="B1200" s="2">
        <v>40471</v>
      </c>
      <c r="C1200">
        <v>1178.17</v>
      </c>
      <c r="D1200" s="2"/>
      <c r="E1200" s="2">
        <v>40414</v>
      </c>
      <c r="F1200">
        <v>0.153</v>
      </c>
      <c r="G1200" s="67">
        <v>99.987250000000003</v>
      </c>
      <c r="H1200" s="92">
        <v>-1.0001275162596635E-5</v>
      </c>
      <c r="J1200" s="2">
        <v>40413</v>
      </c>
      <c r="K1200">
        <v>0.155</v>
      </c>
      <c r="L1200" s="67">
        <v>99.961250000000007</v>
      </c>
      <c r="M1200" s="92">
        <v>0</v>
      </c>
      <c r="P1200" s="2">
        <v>40471</v>
      </c>
      <c r="Q1200">
        <v>1015.54</v>
      </c>
      <c r="R1200">
        <v>6.0429545094309312E-3</v>
      </c>
      <c r="T1200" s="68">
        <v>38497</v>
      </c>
      <c r="U1200" s="69">
        <v>0.99951999999999996</v>
      </c>
      <c r="V1200" s="70">
        <v>-4.8000000000003595E-4</v>
      </c>
      <c r="W1200" s="70"/>
      <c r="Y1200" s="2">
        <v>40471</v>
      </c>
      <c r="Z1200">
        <v>19.79</v>
      </c>
    </row>
    <row r="1201" spans="2:26" x14ac:dyDescent="0.25">
      <c r="B1201" s="2">
        <v>40472</v>
      </c>
      <c r="C1201">
        <v>1180.26</v>
      </c>
      <c r="D1201" s="2"/>
      <c r="E1201" s="2">
        <v>40415</v>
      </c>
      <c r="F1201">
        <v>0.16500000000000001</v>
      </c>
      <c r="G1201" s="67">
        <v>99.986249999999998</v>
      </c>
      <c r="H1201" s="92">
        <v>0</v>
      </c>
      <c r="J1201" s="2">
        <v>40414</v>
      </c>
      <c r="K1201">
        <v>0.155</v>
      </c>
      <c r="L1201" s="67">
        <v>99.961250000000007</v>
      </c>
      <c r="M1201" s="92">
        <v>0</v>
      </c>
      <c r="P1201" s="2">
        <v>40472</v>
      </c>
      <c r="Q1201">
        <v>1016.96</v>
      </c>
      <c r="R1201">
        <v>1.3982708706699043E-3</v>
      </c>
      <c r="T1201" s="68">
        <v>38498</v>
      </c>
      <c r="U1201" s="69">
        <v>1.0025599999999999</v>
      </c>
      <c r="V1201" s="70">
        <v>2.5599999999998957E-3</v>
      </c>
      <c r="W1201" s="70"/>
      <c r="Y1201" s="2">
        <v>40472</v>
      </c>
      <c r="Z1201">
        <v>19.27</v>
      </c>
    </row>
    <row r="1202" spans="2:26" x14ac:dyDescent="0.25">
      <c r="B1202" s="2">
        <v>40473</v>
      </c>
      <c r="C1202">
        <v>1183.08</v>
      </c>
      <c r="D1202" s="2"/>
      <c r="E1202" s="2">
        <v>40416</v>
      </c>
      <c r="F1202">
        <v>0.16500000000000001</v>
      </c>
      <c r="G1202" s="67">
        <v>99.986249999999998</v>
      </c>
      <c r="H1202" s="92">
        <v>2.5003437973403209E-6</v>
      </c>
      <c r="J1202" s="2">
        <v>40415</v>
      </c>
      <c r="K1202">
        <v>0.155</v>
      </c>
      <c r="L1202" s="67">
        <v>99.961250000000007</v>
      </c>
      <c r="M1202" s="92">
        <v>1.2504845627647754E-5</v>
      </c>
      <c r="P1202" s="2">
        <v>40473</v>
      </c>
      <c r="Q1202">
        <v>1018.73</v>
      </c>
      <c r="R1202">
        <v>1.7404814348647157E-3</v>
      </c>
      <c r="T1202" s="68">
        <v>38499</v>
      </c>
      <c r="U1202" s="69">
        <v>1.00057</v>
      </c>
      <c r="V1202" s="70">
        <v>5.6999999999995943E-4</v>
      </c>
      <c r="W1202" s="70"/>
      <c r="Y1202" s="2">
        <v>40473</v>
      </c>
      <c r="Z1202">
        <v>18.78</v>
      </c>
    </row>
    <row r="1203" spans="2:26" x14ac:dyDescent="0.25">
      <c r="B1203" s="2">
        <v>40476</v>
      </c>
      <c r="C1203">
        <v>1185.6199999999999</v>
      </c>
      <c r="D1203" s="2"/>
      <c r="E1203" s="2">
        <v>40417</v>
      </c>
      <c r="F1203">
        <v>0.16200000000000001</v>
      </c>
      <c r="G1203" s="67">
        <v>99.986500000000007</v>
      </c>
      <c r="H1203" s="92">
        <v>8.3344584851374748E-6</v>
      </c>
      <c r="J1203" s="2">
        <v>40416</v>
      </c>
      <c r="K1203">
        <v>0.15</v>
      </c>
      <c r="L1203" s="67">
        <v>99.962500000000006</v>
      </c>
      <c r="M1203" s="92">
        <v>1.7506564961911053E-5</v>
      </c>
      <c r="P1203" s="2">
        <v>40476</v>
      </c>
      <c r="Q1203">
        <v>1019.81</v>
      </c>
      <c r="R1203">
        <v>1.0601435120198843E-3</v>
      </c>
      <c r="T1203" s="68">
        <v>38503</v>
      </c>
      <c r="U1203" s="69">
        <v>0.99829999999999997</v>
      </c>
      <c r="V1203" s="70">
        <v>-1.7000000000000348E-3</v>
      </c>
      <c r="W1203" s="70"/>
      <c r="Y1203" s="2">
        <v>40476</v>
      </c>
      <c r="Z1203">
        <v>19.850000000000001</v>
      </c>
    </row>
    <row r="1204" spans="2:26" x14ac:dyDescent="0.25">
      <c r="B1204" s="2">
        <v>40477</v>
      </c>
      <c r="C1204">
        <v>1185.6400000000001</v>
      </c>
      <c r="D1204" s="2"/>
      <c r="E1204" s="2">
        <v>40420</v>
      </c>
      <c r="F1204">
        <v>0.152</v>
      </c>
      <c r="G1204" s="67">
        <v>99.987333333333339</v>
      </c>
      <c r="H1204" s="92">
        <v>-2.5003167068993193E-6</v>
      </c>
      <c r="J1204" s="2">
        <v>40417</v>
      </c>
      <c r="K1204">
        <v>0.14299999999999999</v>
      </c>
      <c r="L1204" s="67">
        <v>99.964250000000007</v>
      </c>
      <c r="M1204" s="92">
        <v>2.000715255690011E-5</v>
      </c>
      <c r="P1204" s="2">
        <v>40477</v>
      </c>
      <c r="Q1204">
        <v>1019.85</v>
      </c>
      <c r="R1204">
        <v>3.9222992518350708E-5</v>
      </c>
      <c r="T1204" s="68">
        <v>38504</v>
      </c>
      <c r="U1204" s="69">
        <v>1.00349</v>
      </c>
      <c r="V1204" s="70">
        <v>3.4899999999999931E-3</v>
      </c>
      <c r="W1204" s="70"/>
      <c r="Y1204" s="2">
        <v>40477</v>
      </c>
      <c r="Z1204">
        <v>20.22</v>
      </c>
    </row>
    <row r="1205" spans="2:26" x14ac:dyDescent="0.25">
      <c r="B1205" s="2">
        <v>40478</v>
      </c>
      <c r="C1205">
        <v>1182.45</v>
      </c>
      <c r="D1205" s="2"/>
      <c r="E1205" s="2">
        <v>40421</v>
      </c>
      <c r="F1205">
        <v>0.155</v>
      </c>
      <c r="G1205" s="67">
        <v>99.987083333333331</v>
      </c>
      <c r="H1205" s="92">
        <v>4.1672049306828995E-6</v>
      </c>
      <c r="J1205" s="2">
        <v>40420</v>
      </c>
      <c r="K1205">
        <v>0.13500000000000001</v>
      </c>
      <c r="L1205" s="67">
        <v>99.966250000000002</v>
      </c>
      <c r="M1205" s="92">
        <v>-5.001688069716792E-6</v>
      </c>
      <c r="P1205" s="2">
        <v>40478</v>
      </c>
      <c r="Q1205">
        <v>1019.15</v>
      </c>
      <c r="R1205">
        <v>-6.8637544736971368E-4</v>
      </c>
      <c r="T1205" s="68">
        <v>38505</v>
      </c>
      <c r="U1205" s="69">
        <v>1.0006999999999999</v>
      </c>
      <c r="V1205" s="70">
        <v>6.9999999999992291E-4</v>
      </c>
      <c r="W1205" s="70"/>
      <c r="Y1205" s="2">
        <v>40478</v>
      </c>
      <c r="Z1205">
        <v>20.71</v>
      </c>
    </row>
    <row r="1206" spans="2:26" x14ac:dyDescent="0.25">
      <c r="B1206" s="2">
        <v>40479</v>
      </c>
      <c r="C1206">
        <v>1183.78</v>
      </c>
      <c r="D1206" s="2"/>
      <c r="E1206" s="2">
        <v>40422</v>
      </c>
      <c r="F1206">
        <v>0.15</v>
      </c>
      <c r="G1206" s="67">
        <v>99.987499999999997</v>
      </c>
      <c r="H1206" s="92">
        <v>8.3343751302589197E-6</v>
      </c>
      <c r="J1206" s="2">
        <v>40421</v>
      </c>
      <c r="K1206">
        <v>0.13700000000000001</v>
      </c>
      <c r="L1206" s="67">
        <v>99.96575</v>
      </c>
      <c r="M1206" s="92">
        <v>5.0017130868162951E-6</v>
      </c>
      <c r="P1206" s="2">
        <v>40479</v>
      </c>
      <c r="Q1206">
        <v>1019.73</v>
      </c>
      <c r="R1206">
        <v>5.6910170239898861E-4</v>
      </c>
      <c r="T1206" s="68">
        <v>38506</v>
      </c>
      <c r="U1206" s="69">
        <v>0.99721000000000004</v>
      </c>
      <c r="V1206" s="70">
        <v>-2.7899999999999592E-3</v>
      </c>
      <c r="W1206" s="70"/>
      <c r="Y1206" s="2">
        <v>40479</v>
      </c>
      <c r="Z1206">
        <v>20.88</v>
      </c>
    </row>
    <row r="1207" spans="2:26" x14ac:dyDescent="0.25">
      <c r="B1207" s="2">
        <v>40480</v>
      </c>
      <c r="C1207">
        <v>1183.26</v>
      </c>
      <c r="D1207" s="2"/>
      <c r="E1207" s="2">
        <v>40423</v>
      </c>
      <c r="F1207">
        <v>0.14000000000000001</v>
      </c>
      <c r="G1207" s="67">
        <v>99.98833333333333</v>
      </c>
      <c r="H1207" s="92">
        <v>4.167152834577692E-6</v>
      </c>
      <c r="J1207" s="2">
        <v>40422</v>
      </c>
      <c r="K1207">
        <v>0.13500000000000001</v>
      </c>
      <c r="L1207" s="67">
        <v>99.966250000000002</v>
      </c>
      <c r="M1207" s="92">
        <v>5.001688069716792E-6</v>
      </c>
      <c r="P1207" s="2">
        <v>40480</v>
      </c>
      <c r="Q1207">
        <v>1019.78</v>
      </c>
      <c r="R1207">
        <v>4.9032587057240562E-5</v>
      </c>
      <c r="T1207" s="68">
        <v>38509</v>
      </c>
      <c r="U1207" s="69">
        <v>1.00145</v>
      </c>
      <c r="V1207" s="70">
        <v>1.4499999999999513E-3</v>
      </c>
      <c r="W1207" s="70"/>
      <c r="Y1207" s="2">
        <v>40480</v>
      </c>
      <c r="Z1207">
        <v>21.2</v>
      </c>
    </row>
    <row r="1208" spans="2:26" x14ac:dyDescent="0.25">
      <c r="B1208" s="2">
        <v>40483</v>
      </c>
      <c r="C1208">
        <v>1184.3800000000001</v>
      </c>
      <c r="D1208" s="2"/>
      <c r="E1208" s="2">
        <v>40424</v>
      </c>
      <c r="F1208">
        <v>0.13500000000000001</v>
      </c>
      <c r="G1208" s="67">
        <v>99.988749999999996</v>
      </c>
      <c r="H1208" s="92">
        <v>0</v>
      </c>
      <c r="J1208" s="2">
        <v>40423</v>
      </c>
      <c r="K1208">
        <v>0.13300000000000001</v>
      </c>
      <c r="L1208" s="67">
        <v>99.966750000000005</v>
      </c>
      <c r="M1208" s="92">
        <v>7.5024945793700226E-6</v>
      </c>
      <c r="P1208" s="2">
        <v>40483</v>
      </c>
      <c r="Q1208">
        <v>1020.28</v>
      </c>
      <c r="R1208">
        <v>4.9030182980636106E-4</v>
      </c>
      <c r="T1208" s="68">
        <v>38510</v>
      </c>
      <c r="U1208" s="69">
        <v>0.99982000000000004</v>
      </c>
      <c r="V1208" s="70">
        <v>-1.7999999999995797E-4</v>
      </c>
      <c r="W1208" s="70"/>
      <c r="Y1208" s="2">
        <v>40483</v>
      </c>
      <c r="Z1208">
        <v>21.83</v>
      </c>
    </row>
    <row r="1209" spans="2:26" x14ac:dyDescent="0.25">
      <c r="B1209" s="2">
        <v>40484</v>
      </c>
      <c r="C1209">
        <v>1193.57</v>
      </c>
      <c r="D1209" s="2"/>
      <c r="E1209" s="2">
        <v>40427</v>
      </c>
      <c r="F1209">
        <v>0.13500000000000001</v>
      </c>
      <c r="G1209" s="67">
        <v>99.988749999999996</v>
      </c>
      <c r="H1209" s="92">
        <v>3.3337083755746733E-6</v>
      </c>
      <c r="J1209" s="2">
        <v>40424</v>
      </c>
      <c r="K1209">
        <v>0.13</v>
      </c>
      <c r="L1209" s="67">
        <v>99.967500000000001</v>
      </c>
      <c r="M1209" s="92">
        <v>0</v>
      </c>
      <c r="P1209" s="2">
        <v>40484</v>
      </c>
      <c r="Q1209">
        <v>1023.47</v>
      </c>
      <c r="R1209">
        <v>3.1265927000432292E-3</v>
      </c>
      <c r="T1209" s="68">
        <v>38511</v>
      </c>
      <c r="U1209" s="69">
        <v>0.99922999999999995</v>
      </c>
      <c r="V1209" s="70">
        <v>-7.7000000000004842E-4</v>
      </c>
      <c r="W1209" s="70"/>
      <c r="Y1209" s="2">
        <v>40484</v>
      </c>
      <c r="Z1209">
        <v>21.57</v>
      </c>
    </row>
    <row r="1210" spans="2:26" x14ac:dyDescent="0.25">
      <c r="B1210" s="2">
        <v>40485</v>
      </c>
      <c r="C1210">
        <v>1197.96</v>
      </c>
      <c r="D1210" s="2"/>
      <c r="E1210" s="2">
        <v>40428</v>
      </c>
      <c r="F1210">
        <v>0.13100000000000001</v>
      </c>
      <c r="G1210" s="67">
        <v>99.98908333333334</v>
      </c>
      <c r="H1210" s="92">
        <v>3.3336972620201522E-6</v>
      </c>
      <c r="J1210" s="2">
        <v>40427</v>
      </c>
      <c r="K1210">
        <v>0.13</v>
      </c>
      <c r="L1210" s="67">
        <v>99.967500000000001</v>
      </c>
      <c r="M1210" s="92">
        <v>0</v>
      </c>
      <c r="P1210" s="2">
        <v>40485</v>
      </c>
      <c r="Q1210">
        <v>1026.8699999999999</v>
      </c>
      <c r="R1210">
        <v>3.3220319110476293E-3</v>
      </c>
      <c r="T1210" s="68">
        <v>38512</v>
      </c>
      <c r="U1210" s="69">
        <v>1.0033000000000001</v>
      </c>
      <c r="V1210" s="70">
        <v>3.3000000000000806E-3</v>
      </c>
      <c r="W1210" s="70"/>
      <c r="Y1210" s="2">
        <v>40485</v>
      </c>
      <c r="Z1210">
        <v>19.559999999999999</v>
      </c>
    </row>
    <row r="1211" spans="2:26" x14ac:dyDescent="0.25">
      <c r="B1211" s="2">
        <v>40486</v>
      </c>
      <c r="C1211">
        <v>1221.06</v>
      </c>
      <c r="D1211" s="2"/>
      <c r="E1211" s="2">
        <v>40429</v>
      </c>
      <c r="F1211">
        <v>0.127</v>
      </c>
      <c r="G1211" s="67">
        <v>99.989416666666671</v>
      </c>
      <c r="H1211" s="92">
        <v>2.7502910724619412E-5</v>
      </c>
      <c r="J1211" s="2">
        <v>40428</v>
      </c>
      <c r="K1211">
        <v>0.13</v>
      </c>
      <c r="L1211" s="67">
        <v>99.967500000000001</v>
      </c>
      <c r="M1211" s="92">
        <v>-1.2504063820695244E-5</v>
      </c>
      <c r="P1211" s="2">
        <v>40486</v>
      </c>
      <c r="Q1211">
        <v>1031.48</v>
      </c>
      <c r="R1211">
        <v>4.4893706116646559E-3</v>
      </c>
      <c r="T1211" s="68">
        <v>38513</v>
      </c>
      <c r="U1211" s="69">
        <v>0.99951999999999996</v>
      </c>
      <c r="V1211" s="70">
        <v>-4.8000000000003595E-4</v>
      </c>
      <c r="W1211" s="70"/>
      <c r="Y1211" s="2">
        <v>40486</v>
      </c>
      <c r="Z1211">
        <v>18.52</v>
      </c>
    </row>
    <row r="1212" spans="2:26" x14ac:dyDescent="0.25">
      <c r="B1212" s="2">
        <v>40487</v>
      </c>
      <c r="C1212">
        <v>1225.8499999999999</v>
      </c>
      <c r="D1212" s="2"/>
      <c r="E1212" s="2">
        <v>40430</v>
      </c>
      <c r="F1212">
        <v>9.4E-2</v>
      </c>
      <c r="G1212" s="67">
        <v>99.992166666666662</v>
      </c>
      <c r="H1212" s="92">
        <v>2.5001958487980147E-6</v>
      </c>
      <c r="J1212" s="2">
        <v>40429</v>
      </c>
      <c r="K1212">
        <v>0.13500000000000001</v>
      </c>
      <c r="L1212" s="67">
        <v>99.966250000000002</v>
      </c>
      <c r="M1212" s="92">
        <v>-1.250422017429198E-5</v>
      </c>
      <c r="P1212" s="2">
        <v>40487</v>
      </c>
      <c r="Q1212">
        <v>1032.7</v>
      </c>
      <c r="R1212">
        <v>1.1827665102570606E-3</v>
      </c>
      <c r="T1212" s="68">
        <v>38516</v>
      </c>
      <c r="U1212" s="69">
        <v>1.00247</v>
      </c>
      <c r="V1212" s="70">
        <v>2.4699999999999722E-3</v>
      </c>
      <c r="W1212" s="70"/>
      <c r="Y1212" s="2">
        <v>40487</v>
      </c>
      <c r="Z1212">
        <v>18.260000000000002</v>
      </c>
    </row>
    <row r="1213" spans="2:26" x14ac:dyDescent="0.25">
      <c r="B1213" s="2">
        <v>40490</v>
      </c>
      <c r="C1213">
        <v>1223.25</v>
      </c>
      <c r="D1213" s="2"/>
      <c r="E1213" s="2">
        <v>40431</v>
      </c>
      <c r="F1213">
        <v>9.0999999999999998E-2</v>
      </c>
      <c r="G1213" s="67">
        <v>99.992416666666671</v>
      </c>
      <c r="H1213" s="92">
        <v>1.6667930651248497E-6</v>
      </c>
      <c r="J1213" s="2">
        <v>40430</v>
      </c>
      <c r="K1213">
        <v>0.14000000000000001</v>
      </c>
      <c r="L1213" s="67">
        <v>99.965000000000003</v>
      </c>
      <c r="M1213" s="92">
        <v>7.5026259189758804E-6</v>
      </c>
      <c r="P1213" s="2">
        <v>40490</v>
      </c>
      <c r="Q1213">
        <v>1033.1099999999999</v>
      </c>
      <c r="R1213">
        <v>3.9701752687126834E-4</v>
      </c>
      <c r="T1213" s="68">
        <v>38517</v>
      </c>
      <c r="U1213" s="69">
        <v>1.0015799999999999</v>
      </c>
      <c r="V1213" s="70">
        <v>1.5799999999999148E-3</v>
      </c>
      <c r="W1213" s="70"/>
      <c r="Y1213" s="2">
        <v>40490</v>
      </c>
      <c r="Z1213">
        <v>18.29</v>
      </c>
    </row>
    <row r="1214" spans="2:26" x14ac:dyDescent="0.25">
      <c r="B1214" s="2">
        <v>40491</v>
      </c>
      <c r="C1214">
        <v>1213.4000000000001</v>
      </c>
      <c r="D1214" s="2"/>
      <c r="E1214" s="2">
        <v>40434</v>
      </c>
      <c r="F1214">
        <v>8.8999999999999996E-2</v>
      </c>
      <c r="G1214" s="67">
        <v>99.992583333333329</v>
      </c>
      <c r="H1214" s="92">
        <v>-1.6667902869027529E-6</v>
      </c>
      <c r="J1214" s="2">
        <v>40431</v>
      </c>
      <c r="K1214">
        <v>0.13700000000000001</v>
      </c>
      <c r="L1214" s="67">
        <v>99.96575</v>
      </c>
      <c r="M1214" s="92">
        <v>-1.2504282716818693E-5</v>
      </c>
      <c r="P1214" s="2">
        <v>40491</v>
      </c>
      <c r="Q1214">
        <v>1032.01</v>
      </c>
      <c r="R1214">
        <v>-1.0647462516091277E-3</v>
      </c>
      <c r="T1214" s="68">
        <v>38518</v>
      </c>
      <c r="U1214" s="69">
        <v>1.00136</v>
      </c>
      <c r="V1214" s="70">
        <v>1.3600000000000279E-3</v>
      </c>
      <c r="W1214" s="70"/>
      <c r="Y1214" s="2">
        <v>40491</v>
      </c>
      <c r="Z1214">
        <v>19.079999999999998</v>
      </c>
    </row>
    <row r="1215" spans="2:26" x14ac:dyDescent="0.25">
      <c r="B1215" s="2">
        <v>40492</v>
      </c>
      <c r="C1215">
        <v>1218.71</v>
      </c>
      <c r="D1215" s="2"/>
      <c r="E1215" s="2">
        <v>40435</v>
      </c>
      <c r="F1215">
        <v>9.0999999999999998E-2</v>
      </c>
      <c r="G1215" s="67">
        <v>99.992416666666671</v>
      </c>
      <c r="H1215" s="92">
        <v>-1.7501327184032966E-5</v>
      </c>
      <c r="J1215" s="2">
        <v>40434</v>
      </c>
      <c r="K1215">
        <v>0.14199999999999999</v>
      </c>
      <c r="L1215" s="67">
        <v>99.964500000000001</v>
      </c>
      <c r="M1215" s="92">
        <v>-7.5026634455133134E-6</v>
      </c>
      <c r="P1215" s="2">
        <v>40492</v>
      </c>
      <c r="Q1215">
        <v>1033.05</v>
      </c>
      <c r="R1215">
        <v>1.0077421730410041E-3</v>
      </c>
      <c r="T1215" s="68">
        <v>38519</v>
      </c>
      <c r="U1215" s="69">
        <v>1.0010600000000001</v>
      </c>
      <c r="V1215" s="70">
        <v>1.0600000000000609E-3</v>
      </c>
      <c r="W1215" s="70"/>
      <c r="Y1215" s="2">
        <v>40492</v>
      </c>
      <c r="Z1215">
        <v>18.47</v>
      </c>
    </row>
    <row r="1216" spans="2:26" x14ac:dyDescent="0.25">
      <c r="B1216" s="2">
        <v>40493</v>
      </c>
      <c r="C1216">
        <v>1213.54</v>
      </c>
      <c r="D1216" s="2"/>
      <c r="E1216" s="2">
        <v>40436</v>
      </c>
      <c r="F1216">
        <v>0.112</v>
      </c>
      <c r="G1216" s="67">
        <v>99.990666666666669</v>
      </c>
      <c r="H1216" s="92">
        <v>-2.500233355240411E-6</v>
      </c>
      <c r="J1216" s="2">
        <v>40435</v>
      </c>
      <c r="K1216">
        <v>0.14499999999999999</v>
      </c>
      <c r="L1216" s="67">
        <v>99.963750000000005</v>
      </c>
      <c r="M1216" s="92">
        <v>-1.5005439471860171E-5</v>
      </c>
      <c r="P1216" s="2">
        <v>40493</v>
      </c>
      <c r="Q1216">
        <v>1033.01</v>
      </c>
      <c r="R1216">
        <v>-3.87202942742082E-5</v>
      </c>
      <c r="T1216" s="68">
        <v>38520</v>
      </c>
      <c r="U1216" s="69">
        <v>1.0002599999999999</v>
      </c>
      <c r="V1216" s="70">
        <v>2.5999999999992696E-4</v>
      </c>
      <c r="W1216" s="70"/>
      <c r="Y1216" s="2">
        <v>40493</v>
      </c>
      <c r="Z1216">
        <v>18.64</v>
      </c>
    </row>
    <row r="1217" spans="2:26" x14ac:dyDescent="0.25">
      <c r="B1217" s="2">
        <v>40494</v>
      </c>
      <c r="C1217">
        <v>1199.21</v>
      </c>
      <c r="D1217" s="2"/>
      <c r="E1217" s="2">
        <v>40437</v>
      </c>
      <c r="F1217">
        <v>0.115</v>
      </c>
      <c r="G1217" s="67">
        <v>99.990416666666661</v>
      </c>
      <c r="H1217" s="92">
        <v>0</v>
      </c>
      <c r="J1217" s="2">
        <v>40436</v>
      </c>
      <c r="K1217">
        <v>0.151</v>
      </c>
      <c r="L1217" s="67">
        <v>99.962249999999997</v>
      </c>
      <c r="M1217" s="92">
        <v>-1.0003776425460131E-5</v>
      </c>
      <c r="P1217" s="2">
        <v>40494</v>
      </c>
      <c r="Q1217">
        <v>1030.76</v>
      </c>
      <c r="R1217">
        <v>-2.1781008896332166E-3</v>
      </c>
      <c r="T1217" s="68">
        <v>38523</v>
      </c>
      <c r="U1217" s="69">
        <v>1.00004</v>
      </c>
      <c r="V1217" s="70">
        <v>4.0000000000040004E-5</v>
      </c>
      <c r="W1217" s="70"/>
      <c r="Y1217" s="2">
        <v>40494</v>
      </c>
      <c r="Z1217">
        <v>20.61</v>
      </c>
    </row>
    <row r="1218" spans="2:26" x14ac:dyDescent="0.25">
      <c r="B1218" s="2">
        <v>40497</v>
      </c>
      <c r="C1218">
        <v>1197.75</v>
      </c>
      <c r="D1218" s="2"/>
      <c r="E1218" s="2">
        <v>40438</v>
      </c>
      <c r="F1218">
        <v>0.115</v>
      </c>
      <c r="G1218" s="67">
        <v>99.990416666666661</v>
      </c>
      <c r="H1218" s="92">
        <v>6.6673056169364031E-6</v>
      </c>
      <c r="J1218" s="2">
        <v>40437</v>
      </c>
      <c r="K1218">
        <v>0.155</v>
      </c>
      <c r="L1218" s="67">
        <v>99.961250000000007</v>
      </c>
      <c r="M1218" s="92">
        <v>7.5029073764998344E-6</v>
      </c>
      <c r="P1218" s="2">
        <v>40497</v>
      </c>
      <c r="Q1218">
        <v>1032.23</v>
      </c>
      <c r="R1218">
        <v>1.4261321743180844E-3</v>
      </c>
      <c r="T1218" s="68">
        <v>38524</v>
      </c>
      <c r="U1218" s="69">
        <v>0.99965000000000004</v>
      </c>
      <c r="V1218" s="70">
        <v>-3.4999999999996145E-4</v>
      </c>
      <c r="W1218" s="70"/>
      <c r="Y1218" s="2">
        <v>40497</v>
      </c>
      <c r="Z1218">
        <v>20.2</v>
      </c>
    </row>
    <row r="1219" spans="2:26" x14ac:dyDescent="0.25">
      <c r="B1219" s="2">
        <v>40498</v>
      </c>
      <c r="C1219">
        <v>1178.3399999999999</v>
      </c>
      <c r="D1219" s="2"/>
      <c r="E1219" s="2">
        <v>40441</v>
      </c>
      <c r="F1219">
        <v>0.107</v>
      </c>
      <c r="G1219" s="67">
        <v>99.991083333333336</v>
      </c>
      <c r="H1219" s="92">
        <v>8.3340764556183444E-7</v>
      </c>
      <c r="J1219" s="2">
        <v>40438</v>
      </c>
      <c r="K1219">
        <v>0.152</v>
      </c>
      <c r="L1219" s="67">
        <v>99.962000000000003</v>
      </c>
      <c r="M1219" s="92">
        <v>-7.5028510834185269E-6</v>
      </c>
      <c r="P1219" s="2">
        <v>40498</v>
      </c>
      <c r="Q1219">
        <v>1028.56</v>
      </c>
      <c r="R1219">
        <v>-3.5554091626867068E-3</v>
      </c>
      <c r="T1219" s="68">
        <v>38525</v>
      </c>
      <c r="U1219" s="69">
        <v>1.00048</v>
      </c>
      <c r="V1219" s="70">
        <v>4.8000000000003595E-4</v>
      </c>
      <c r="W1219" s="70"/>
      <c r="Y1219" s="2">
        <v>40498</v>
      </c>
      <c r="Z1219">
        <v>22.58</v>
      </c>
    </row>
    <row r="1220" spans="2:26" x14ac:dyDescent="0.25">
      <c r="B1220" s="2">
        <v>40499</v>
      </c>
      <c r="C1220">
        <v>1178.5899999999999</v>
      </c>
      <c r="D1220" s="2"/>
      <c r="E1220" s="2">
        <v>40442</v>
      </c>
      <c r="F1220">
        <v>0.106</v>
      </c>
      <c r="G1220" s="67">
        <v>99.991166666666672</v>
      </c>
      <c r="H1220" s="92">
        <v>-1.1667697313311187E-5</v>
      </c>
      <c r="J1220" s="2">
        <v>40441</v>
      </c>
      <c r="K1220">
        <v>0.155</v>
      </c>
      <c r="L1220" s="67">
        <v>99.961250000000007</v>
      </c>
      <c r="M1220" s="92">
        <v>-1.2504845627758776E-5</v>
      </c>
      <c r="P1220" s="2">
        <v>40499</v>
      </c>
      <c r="Q1220">
        <v>1031.0899999999999</v>
      </c>
      <c r="R1220">
        <v>2.4597495527727276E-3</v>
      </c>
      <c r="T1220" s="68">
        <v>38526</v>
      </c>
      <c r="U1220" s="69">
        <v>0.99329999999999996</v>
      </c>
      <c r="V1220" s="70">
        <v>-6.7000000000000393E-3</v>
      </c>
      <c r="W1220" s="70"/>
      <c r="Y1220" s="2">
        <v>40499</v>
      </c>
      <c r="Z1220">
        <v>21.76</v>
      </c>
    </row>
    <row r="1221" spans="2:26" x14ac:dyDescent="0.25">
      <c r="B1221" s="2">
        <v>40500</v>
      </c>
      <c r="C1221">
        <v>1196.69</v>
      </c>
      <c r="D1221" s="2"/>
      <c r="E1221" s="2">
        <v>40443</v>
      </c>
      <c r="F1221">
        <v>0.12</v>
      </c>
      <c r="G1221" s="67">
        <v>99.99</v>
      </c>
      <c r="H1221" s="92">
        <v>-4.1670833750284686E-6</v>
      </c>
      <c r="J1221" s="2">
        <v>40442</v>
      </c>
      <c r="K1221">
        <v>0.16</v>
      </c>
      <c r="L1221" s="67">
        <v>99.96</v>
      </c>
      <c r="M1221" s="92">
        <v>7.5030012005594671E-6</v>
      </c>
      <c r="P1221" s="2">
        <v>40500</v>
      </c>
      <c r="Q1221">
        <v>1034.28</v>
      </c>
      <c r="R1221">
        <v>3.093813343161278E-3</v>
      </c>
      <c r="T1221" s="68">
        <v>38527</v>
      </c>
      <c r="U1221" s="69">
        <v>0.99622999999999995</v>
      </c>
      <c r="V1221" s="70">
        <v>-3.7700000000000511E-3</v>
      </c>
      <c r="W1221" s="70"/>
      <c r="Y1221" s="2">
        <v>40500</v>
      </c>
      <c r="Z1221">
        <v>18.75</v>
      </c>
    </row>
    <row r="1222" spans="2:26" x14ac:dyDescent="0.25">
      <c r="B1222" s="2">
        <v>40501</v>
      </c>
      <c r="C1222">
        <v>1199.73</v>
      </c>
      <c r="D1222" s="2"/>
      <c r="E1222" s="2">
        <v>40444</v>
      </c>
      <c r="F1222">
        <v>0.125</v>
      </c>
      <c r="G1222" s="67">
        <v>99.989583333333329</v>
      </c>
      <c r="H1222" s="92">
        <v>3.0003125325528401E-5</v>
      </c>
      <c r="J1222" s="2">
        <v>40443</v>
      </c>
      <c r="K1222">
        <v>0.157</v>
      </c>
      <c r="L1222" s="67">
        <v>99.960750000000004</v>
      </c>
      <c r="M1222" s="92">
        <v>5.0019632706899131E-6</v>
      </c>
      <c r="P1222" s="2">
        <v>40501</v>
      </c>
      <c r="Q1222">
        <v>1036.3800000000001</v>
      </c>
      <c r="R1222">
        <v>2.0303979579998632E-3</v>
      </c>
      <c r="T1222" s="68">
        <v>38530</v>
      </c>
      <c r="U1222" s="69">
        <v>1.00024</v>
      </c>
      <c r="V1222" s="70">
        <v>2.4000000000001798E-4</v>
      </c>
      <c r="W1222" s="70"/>
      <c r="Y1222" s="2">
        <v>40501</v>
      </c>
      <c r="Z1222">
        <v>18.04</v>
      </c>
    </row>
    <row r="1223" spans="2:26" x14ac:dyDescent="0.25">
      <c r="B1223" s="2">
        <v>40504</v>
      </c>
      <c r="C1223">
        <v>1197.8399999999999</v>
      </c>
      <c r="D1223" s="2"/>
      <c r="E1223" s="2">
        <v>40445</v>
      </c>
      <c r="F1223">
        <v>8.8999999999999996E-2</v>
      </c>
      <c r="G1223" s="67">
        <v>99.992583333333329</v>
      </c>
      <c r="H1223" s="92">
        <v>1.5001112582568865E-5</v>
      </c>
      <c r="J1223" s="2">
        <v>40444</v>
      </c>
      <c r="K1223">
        <v>0.155</v>
      </c>
      <c r="L1223" s="67">
        <v>99.961250000000007</v>
      </c>
      <c r="M1223" s="92">
        <v>2.5009691255295508E-5</v>
      </c>
      <c r="P1223" s="2">
        <v>40504</v>
      </c>
      <c r="Q1223">
        <v>1036.57</v>
      </c>
      <c r="R1223">
        <v>1.8333043864204868E-4</v>
      </c>
      <c r="T1223" s="68">
        <v>38531</v>
      </c>
      <c r="U1223" s="69">
        <v>1.00559</v>
      </c>
      <c r="V1223" s="70">
        <v>5.5899999999999839E-3</v>
      </c>
      <c r="W1223" s="70"/>
      <c r="Y1223" s="2">
        <v>40504</v>
      </c>
      <c r="Z1223">
        <v>18.37</v>
      </c>
    </row>
    <row r="1224" spans="2:26" x14ac:dyDescent="0.25">
      <c r="B1224" s="2">
        <v>40505</v>
      </c>
      <c r="C1224">
        <v>1180.73</v>
      </c>
      <c r="D1224" s="2"/>
      <c r="E1224" s="2">
        <v>40448</v>
      </c>
      <c r="F1224">
        <v>7.0999999999999994E-2</v>
      </c>
      <c r="G1224" s="67">
        <v>99.994083333333336</v>
      </c>
      <c r="H1224" s="92">
        <v>1.0000591701642136E-5</v>
      </c>
      <c r="J1224" s="2">
        <v>40445</v>
      </c>
      <c r="K1224">
        <v>0.14499999999999999</v>
      </c>
      <c r="L1224" s="67">
        <v>99.963750000000005</v>
      </c>
      <c r="M1224" s="92">
        <v>2.5009065786285589E-5</v>
      </c>
      <c r="P1224" s="2">
        <v>40505</v>
      </c>
      <c r="Q1224">
        <v>1028.31</v>
      </c>
      <c r="R1224">
        <v>-7.968588710844382E-3</v>
      </c>
      <c r="T1224" s="68">
        <v>38532</v>
      </c>
      <c r="U1224" s="69">
        <v>0.99963000000000002</v>
      </c>
      <c r="V1224" s="70">
        <v>-3.6999999999998145E-4</v>
      </c>
      <c r="W1224" s="70"/>
      <c r="Y1224" s="2">
        <v>40505</v>
      </c>
      <c r="Z1224">
        <v>20.63</v>
      </c>
    </row>
    <row r="1225" spans="2:26" x14ac:dyDescent="0.25">
      <c r="B1225" s="2">
        <v>40506</v>
      </c>
      <c r="C1225">
        <v>1198.3499999999999</v>
      </c>
      <c r="D1225" s="2"/>
      <c r="E1225" s="2">
        <v>40449</v>
      </c>
      <c r="F1225">
        <v>5.8999999999999997E-2</v>
      </c>
      <c r="G1225" s="67">
        <v>99.995083333333326</v>
      </c>
      <c r="H1225" s="92">
        <v>-4.5002212608724612E-5</v>
      </c>
      <c r="J1225" s="2">
        <v>40448</v>
      </c>
      <c r="K1225">
        <v>0.13500000000000001</v>
      </c>
      <c r="L1225" s="67">
        <v>99.966250000000002</v>
      </c>
      <c r="M1225" s="92">
        <v>-4.2514348592592732E-5</v>
      </c>
      <c r="P1225" s="2">
        <v>40506</v>
      </c>
      <c r="Q1225">
        <v>1036.58</v>
      </c>
      <c r="R1225">
        <v>8.0423218679190889E-3</v>
      </c>
      <c r="T1225" s="68">
        <v>38533</v>
      </c>
      <c r="U1225" s="69">
        <v>0.99631000000000003</v>
      </c>
      <c r="V1225" s="70">
        <v>-3.6899999999999711E-3</v>
      </c>
      <c r="W1225" s="70"/>
      <c r="Y1225" s="2">
        <v>40506</v>
      </c>
      <c r="Z1225">
        <v>19.559999999999999</v>
      </c>
    </row>
    <row r="1226" spans="2:26" x14ac:dyDescent="0.25">
      <c r="B1226" s="2">
        <v>40508</v>
      </c>
      <c r="C1226">
        <v>1189.4000000000001</v>
      </c>
      <c r="D1226" s="2"/>
      <c r="E1226" s="2">
        <v>40450</v>
      </c>
      <c r="F1226">
        <v>0.113</v>
      </c>
      <c r="G1226" s="67">
        <v>99.990583333333333</v>
      </c>
      <c r="H1226" s="92">
        <v>-2.0835295323595737E-5</v>
      </c>
      <c r="J1226" s="2">
        <v>40449</v>
      </c>
      <c r="K1226">
        <v>0.152</v>
      </c>
      <c r="L1226" s="67">
        <v>99.962000000000003</v>
      </c>
      <c r="M1226" s="92">
        <v>-2.0007602889227094E-5</v>
      </c>
      <c r="P1226" s="2">
        <v>40508</v>
      </c>
      <c r="Q1226">
        <v>1029.2</v>
      </c>
      <c r="R1226">
        <v>-7.1195662659899739E-3</v>
      </c>
      <c r="T1226" s="68">
        <v>38534</v>
      </c>
      <c r="U1226" s="69">
        <v>1.0024999999999999</v>
      </c>
      <c r="V1226" s="70">
        <v>2.4999999999999467E-3</v>
      </c>
      <c r="W1226" s="70"/>
      <c r="Y1226" s="2">
        <v>40508</v>
      </c>
      <c r="Z1226">
        <v>22.22</v>
      </c>
    </row>
    <row r="1227" spans="2:26" x14ac:dyDescent="0.25">
      <c r="B1227" s="2">
        <v>40511</v>
      </c>
      <c r="C1227">
        <v>1187.76</v>
      </c>
      <c r="D1227" s="2"/>
      <c r="E1227" s="2">
        <v>40451</v>
      </c>
      <c r="F1227">
        <v>0.13800000000000001</v>
      </c>
      <c r="G1227" s="67">
        <v>99.988500000000002</v>
      </c>
      <c r="H1227" s="92">
        <v>-5.8340042439208872E-6</v>
      </c>
      <c r="J1227" s="2">
        <v>40450</v>
      </c>
      <c r="K1227">
        <v>0.16</v>
      </c>
      <c r="L1227" s="67">
        <v>99.96</v>
      </c>
      <c r="M1227" s="92">
        <v>5.0020008004469929E-6</v>
      </c>
      <c r="P1227" s="2">
        <v>40511</v>
      </c>
      <c r="Q1227">
        <v>1032.97</v>
      </c>
      <c r="R1227">
        <v>3.663039253789302E-3</v>
      </c>
      <c r="T1227" s="68">
        <v>38538</v>
      </c>
      <c r="U1227" s="69">
        <v>1.0044500000000001</v>
      </c>
      <c r="V1227" s="70">
        <v>4.450000000000065E-3</v>
      </c>
      <c r="W1227" s="70"/>
      <c r="Y1227" s="2">
        <v>40511</v>
      </c>
      <c r="Z1227">
        <v>21.53</v>
      </c>
    </row>
    <row r="1228" spans="2:26" x14ac:dyDescent="0.25">
      <c r="B1228" s="2">
        <v>40512</v>
      </c>
      <c r="C1228">
        <v>1180.55</v>
      </c>
      <c r="D1228" s="2"/>
      <c r="E1228" s="2">
        <v>40452</v>
      </c>
      <c r="F1228">
        <v>0.14499999999999999</v>
      </c>
      <c r="G1228" s="67">
        <v>99.987916666666663</v>
      </c>
      <c r="H1228" s="92">
        <v>4.1671701997980648E-6</v>
      </c>
      <c r="J1228" s="2">
        <v>40451</v>
      </c>
      <c r="K1228">
        <v>0.158</v>
      </c>
      <c r="L1228" s="67">
        <v>99.960499999999996</v>
      </c>
      <c r="M1228" s="92">
        <v>7.5029636708023872E-6</v>
      </c>
      <c r="P1228" s="2">
        <v>40512</v>
      </c>
      <c r="Q1228">
        <v>1028.51</v>
      </c>
      <c r="R1228">
        <v>-4.3176471727156551E-3</v>
      </c>
      <c r="T1228" s="68">
        <v>38539</v>
      </c>
      <c r="U1228" s="69">
        <v>0.99616000000000005</v>
      </c>
      <c r="V1228" s="70">
        <v>-3.8399999999999546E-3</v>
      </c>
      <c r="W1228" s="70"/>
      <c r="Y1228" s="2">
        <v>40512</v>
      </c>
      <c r="Z1228">
        <v>23.54</v>
      </c>
    </row>
    <row r="1229" spans="2:26" x14ac:dyDescent="0.25">
      <c r="B1229" s="2">
        <v>40513</v>
      </c>
      <c r="C1229">
        <v>1206.07</v>
      </c>
      <c r="D1229" s="2"/>
      <c r="E1229" s="2">
        <v>40455</v>
      </c>
      <c r="F1229">
        <v>0.14000000000000001</v>
      </c>
      <c r="G1229" s="67">
        <v>99.98833333333333</v>
      </c>
      <c r="H1229" s="92">
        <v>3.3337222675733358E-6</v>
      </c>
      <c r="J1229" s="2">
        <v>40452</v>
      </c>
      <c r="K1229">
        <v>0.155</v>
      </c>
      <c r="L1229" s="67">
        <v>99.961250000000007</v>
      </c>
      <c r="M1229" s="92">
        <v>7.5029073764998344E-6</v>
      </c>
      <c r="P1229" s="2">
        <v>40513</v>
      </c>
      <c r="Q1229">
        <v>1040.27</v>
      </c>
      <c r="R1229">
        <v>1.1434016198189623E-2</v>
      </c>
      <c r="T1229" s="68">
        <v>38540</v>
      </c>
      <c r="U1229" s="69">
        <v>1.0016</v>
      </c>
      <c r="V1229" s="70">
        <v>1.6000000000000458E-3</v>
      </c>
      <c r="W1229" s="70"/>
      <c r="Y1229" s="2">
        <v>40513</v>
      </c>
      <c r="Z1229">
        <v>21.36</v>
      </c>
    </row>
    <row r="1230" spans="2:26" x14ac:dyDescent="0.25">
      <c r="B1230" s="2">
        <v>40514</v>
      </c>
      <c r="C1230">
        <v>1221.53</v>
      </c>
      <c r="D1230" s="2"/>
      <c r="E1230" s="2">
        <v>40456</v>
      </c>
      <c r="F1230">
        <v>0.13600000000000001</v>
      </c>
      <c r="G1230" s="67">
        <v>99.98866666666666</v>
      </c>
      <c r="H1230" s="92">
        <v>-1.666855576898385E-6</v>
      </c>
      <c r="J1230" s="2">
        <v>40455</v>
      </c>
      <c r="K1230">
        <v>0.152</v>
      </c>
      <c r="L1230" s="67">
        <v>99.962000000000003</v>
      </c>
      <c r="M1230" s="92">
        <v>8.5032312278743305E-5</v>
      </c>
      <c r="P1230" s="2">
        <v>40514</v>
      </c>
      <c r="Q1230">
        <v>1045.31</v>
      </c>
      <c r="R1230">
        <v>4.8448960366058724E-3</v>
      </c>
      <c r="T1230" s="68">
        <v>38541</v>
      </c>
      <c r="U1230" s="69">
        <v>1.00478</v>
      </c>
      <c r="V1230" s="70">
        <v>4.7800000000000065E-3</v>
      </c>
      <c r="W1230" s="70"/>
      <c r="Y1230" s="2">
        <v>40514</v>
      </c>
      <c r="Z1230">
        <v>19.39</v>
      </c>
    </row>
    <row r="1231" spans="2:26" x14ac:dyDescent="0.25">
      <c r="B1231" s="2">
        <v>40515</v>
      </c>
      <c r="C1231">
        <v>1224.71</v>
      </c>
      <c r="D1231" s="2"/>
      <c r="E1231" s="2">
        <v>40457</v>
      </c>
      <c r="F1231">
        <v>0.13800000000000001</v>
      </c>
      <c r="G1231" s="67">
        <v>99.988500000000002</v>
      </c>
      <c r="H1231" s="92">
        <v>-1.6668583554535488E-6</v>
      </c>
      <c r="J1231" s="2">
        <v>40456</v>
      </c>
      <c r="K1231">
        <v>0.11799999999999999</v>
      </c>
      <c r="L1231" s="67">
        <v>99.970500000000001</v>
      </c>
      <c r="M1231" s="92">
        <v>-5.0014754352512014E-6</v>
      </c>
      <c r="P1231" s="2">
        <v>40515</v>
      </c>
      <c r="Q1231">
        <v>1047.53</v>
      </c>
      <c r="R1231">
        <v>2.1237718954185691E-3</v>
      </c>
      <c r="T1231" s="68">
        <v>38544</v>
      </c>
      <c r="U1231" s="69">
        <v>1.00206</v>
      </c>
      <c r="V1231" s="70">
        <v>2.0599999999999508E-3</v>
      </c>
      <c r="W1231" s="70"/>
      <c r="Y1231" s="2">
        <v>40515</v>
      </c>
      <c r="Z1231">
        <v>18.010000000000002</v>
      </c>
    </row>
    <row r="1232" spans="2:26" x14ac:dyDescent="0.25">
      <c r="B1232" s="2">
        <v>40518</v>
      </c>
      <c r="C1232">
        <v>1223.1199999999999</v>
      </c>
      <c r="D1232" s="2"/>
      <c r="E1232" s="2">
        <v>40458</v>
      </c>
      <c r="F1232">
        <v>0.14000000000000001</v>
      </c>
      <c r="G1232" s="67">
        <v>99.98833333333333</v>
      </c>
      <c r="H1232" s="92">
        <v>4.167152834577692E-6</v>
      </c>
      <c r="J1232" s="2">
        <v>40457</v>
      </c>
      <c r="K1232">
        <v>0.12</v>
      </c>
      <c r="L1232" s="67">
        <v>99.97</v>
      </c>
      <c r="M1232" s="92">
        <v>0</v>
      </c>
      <c r="P1232" s="2">
        <v>40518</v>
      </c>
      <c r="Q1232">
        <v>1048.1600000000001</v>
      </c>
      <c r="R1232">
        <v>6.014147566180128E-4</v>
      </c>
      <c r="T1232" s="68">
        <v>38545</v>
      </c>
      <c r="U1232" s="69">
        <v>1.0004599999999999</v>
      </c>
      <c r="V1232" s="70">
        <v>4.5999999999990493E-4</v>
      </c>
      <c r="W1232" s="70"/>
      <c r="Y1232" s="2">
        <v>40518</v>
      </c>
      <c r="Z1232">
        <v>18.02</v>
      </c>
    </row>
    <row r="1233" spans="2:26" x14ac:dyDescent="0.25">
      <c r="B1233" s="2">
        <v>40519</v>
      </c>
      <c r="C1233">
        <v>1223.75</v>
      </c>
      <c r="D1233" s="2"/>
      <c r="E1233" s="2">
        <v>40459</v>
      </c>
      <c r="F1233">
        <v>0.13500000000000001</v>
      </c>
      <c r="G1233" s="67">
        <v>99.988749999999996</v>
      </c>
      <c r="H1233" s="92">
        <v>-1.6668541876763143E-6</v>
      </c>
      <c r="J1233" s="2">
        <v>40458</v>
      </c>
      <c r="K1233">
        <v>0.12</v>
      </c>
      <c r="L1233" s="67">
        <v>99.97</v>
      </c>
      <c r="M1233" s="92">
        <v>0</v>
      </c>
      <c r="P1233" s="2">
        <v>40519</v>
      </c>
      <c r="Q1233">
        <v>1048.51</v>
      </c>
      <c r="R1233">
        <v>3.3391848572739136E-4</v>
      </c>
      <c r="T1233" s="68">
        <v>38546</v>
      </c>
      <c r="U1233" s="69">
        <v>1.00027</v>
      </c>
      <c r="V1233" s="70">
        <v>2.6999999999999247E-4</v>
      </c>
      <c r="W1233" s="70"/>
      <c r="Y1233" s="2">
        <v>40519</v>
      </c>
      <c r="Z1233">
        <v>17.989999999999998</v>
      </c>
    </row>
    <row r="1234" spans="2:26" x14ac:dyDescent="0.25">
      <c r="B1234" s="2">
        <v>40520</v>
      </c>
      <c r="C1234">
        <v>1228.28</v>
      </c>
      <c r="D1234" s="2"/>
      <c r="E1234" s="2">
        <v>40462</v>
      </c>
      <c r="F1234">
        <v>0.13700000000000001</v>
      </c>
      <c r="G1234" s="67">
        <v>99.988583333333338</v>
      </c>
      <c r="H1234" s="92">
        <v>-2.5002854493472171E-6</v>
      </c>
      <c r="J1234" s="2">
        <v>40459</v>
      </c>
      <c r="K1234">
        <v>0.12</v>
      </c>
      <c r="L1234" s="67">
        <v>99.97</v>
      </c>
      <c r="M1234" s="92">
        <v>0</v>
      </c>
      <c r="P1234" s="2">
        <v>40520</v>
      </c>
      <c r="Q1234">
        <v>1049.56</v>
      </c>
      <c r="R1234">
        <v>1.0014210641766663E-3</v>
      </c>
      <c r="T1234" s="68">
        <v>38547</v>
      </c>
      <c r="U1234" s="69">
        <v>1.0001500000000001</v>
      </c>
      <c r="V1234" s="70">
        <v>1.500000000000945E-4</v>
      </c>
      <c r="W1234" s="70"/>
      <c r="Y1234" s="2">
        <v>40520</v>
      </c>
      <c r="Z1234">
        <v>17.739999999999998</v>
      </c>
    </row>
    <row r="1235" spans="2:26" x14ac:dyDescent="0.25">
      <c r="B1235" s="2">
        <v>40521</v>
      </c>
      <c r="C1235">
        <v>1233</v>
      </c>
      <c r="D1235" s="2"/>
      <c r="E1235" s="2">
        <v>40463</v>
      </c>
      <c r="F1235">
        <v>0.14000000000000001</v>
      </c>
      <c r="G1235" s="67">
        <v>99.98833333333333</v>
      </c>
      <c r="H1235" s="92">
        <v>2.5002917007910241E-6</v>
      </c>
      <c r="J1235" s="2">
        <v>40462</v>
      </c>
      <c r="K1235">
        <v>0.12</v>
      </c>
      <c r="L1235" s="67">
        <v>99.97</v>
      </c>
      <c r="M1235" s="92">
        <v>0</v>
      </c>
      <c r="P1235" s="2">
        <v>40521</v>
      </c>
      <c r="Q1235">
        <v>1050.47</v>
      </c>
      <c r="R1235">
        <v>8.6702999352117338E-4</v>
      </c>
      <c r="T1235" s="68">
        <v>38548</v>
      </c>
      <c r="U1235" s="69">
        <v>1.0000800000000001</v>
      </c>
      <c r="V1235" s="70">
        <v>8.0000000000080007E-5</v>
      </c>
      <c r="W1235" s="70"/>
      <c r="Y1235" s="2">
        <v>40521</v>
      </c>
      <c r="Z1235">
        <v>17.25</v>
      </c>
    </row>
    <row r="1236" spans="2:26" x14ac:dyDescent="0.25">
      <c r="B1236" s="2">
        <v>40522</v>
      </c>
      <c r="C1236">
        <v>1240.4000000000001</v>
      </c>
      <c r="D1236" s="2"/>
      <c r="E1236" s="2">
        <v>40464</v>
      </c>
      <c r="F1236">
        <v>0.13700000000000001</v>
      </c>
      <c r="G1236" s="67">
        <v>99.988583333333338</v>
      </c>
      <c r="H1236" s="92">
        <v>-6.6674278648148899E-6</v>
      </c>
      <c r="J1236" s="2">
        <v>40463</v>
      </c>
      <c r="K1236">
        <v>0.12</v>
      </c>
      <c r="L1236" s="67">
        <v>99.97</v>
      </c>
      <c r="M1236" s="92">
        <v>-3.0009002700781551E-5</v>
      </c>
      <c r="P1236" s="2">
        <v>40522</v>
      </c>
      <c r="Q1236">
        <v>1050.8699999999999</v>
      </c>
      <c r="R1236">
        <v>3.8078193570489915E-4</v>
      </c>
      <c r="T1236" s="68">
        <v>38551</v>
      </c>
      <c r="U1236" s="69">
        <v>0.99773000000000001</v>
      </c>
      <c r="V1236" s="70">
        <v>-2.2699999999999942E-3</v>
      </c>
      <c r="W1236" s="70"/>
      <c r="Y1236" s="2">
        <v>40522</v>
      </c>
      <c r="Z1236">
        <v>17.61</v>
      </c>
    </row>
    <row r="1237" spans="2:26" x14ac:dyDescent="0.25">
      <c r="B1237" s="2">
        <v>40525</v>
      </c>
      <c r="C1237">
        <v>1240.46</v>
      </c>
      <c r="D1237" s="2"/>
      <c r="E1237" s="2">
        <v>40465</v>
      </c>
      <c r="F1237">
        <v>0.14499999999999999</v>
      </c>
      <c r="G1237" s="67">
        <v>99.987916666666663</v>
      </c>
      <c r="H1237" s="92">
        <v>8.334340399374085E-6</v>
      </c>
      <c r="J1237" s="2">
        <v>40464</v>
      </c>
      <c r="K1237">
        <v>0.13200000000000001</v>
      </c>
      <c r="L1237" s="67">
        <v>99.966999999999999</v>
      </c>
      <c r="M1237" s="92">
        <v>-2.000660217871264E-5</v>
      </c>
      <c r="P1237" s="2">
        <v>40525</v>
      </c>
      <c r="Q1237">
        <v>1051.17</v>
      </c>
      <c r="R1237">
        <v>2.8547774700982131E-4</v>
      </c>
      <c r="T1237" s="68">
        <v>38552</v>
      </c>
      <c r="U1237" s="69">
        <v>1.00335</v>
      </c>
      <c r="V1237" s="70">
        <v>3.3499999999999641E-3</v>
      </c>
      <c r="W1237" s="70"/>
      <c r="Y1237" s="2">
        <v>40525</v>
      </c>
      <c r="Z1237">
        <v>17.55</v>
      </c>
    </row>
    <row r="1238" spans="2:26" x14ac:dyDescent="0.25">
      <c r="B1238" s="2">
        <v>40526</v>
      </c>
      <c r="C1238">
        <v>1241.5899999999999</v>
      </c>
      <c r="D1238" s="2"/>
      <c r="E1238" s="2">
        <v>40466</v>
      </c>
      <c r="F1238">
        <v>0.13500000000000001</v>
      </c>
      <c r="G1238" s="67">
        <v>99.988749999999996</v>
      </c>
      <c r="H1238" s="92">
        <v>1.6668541877873366E-6</v>
      </c>
      <c r="J1238" s="2">
        <v>40465</v>
      </c>
      <c r="K1238">
        <v>0.14000000000000001</v>
      </c>
      <c r="L1238" s="67">
        <v>99.965000000000003</v>
      </c>
      <c r="M1238" s="92">
        <v>0</v>
      </c>
      <c r="P1238" s="2">
        <v>40526</v>
      </c>
      <c r="Q1238">
        <v>1051.24</v>
      </c>
      <c r="R1238">
        <v>6.6592463635606336E-5</v>
      </c>
      <c r="T1238" s="68">
        <v>38553</v>
      </c>
      <c r="U1238" s="69">
        <v>1.00238</v>
      </c>
      <c r="V1238" s="70">
        <v>2.3800000000000487E-3</v>
      </c>
      <c r="W1238" s="70"/>
      <c r="Y1238" s="2">
        <v>40526</v>
      </c>
      <c r="Z1238">
        <v>17.61</v>
      </c>
    </row>
    <row r="1239" spans="2:26" x14ac:dyDescent="0.25">
      <c r="B1239" s="2">
        <v>40527</v>
      </c>
      <c r="C1239">
        <v>1235.23</v>
      </c>
      <c r="D1239" s="2"/>
      <c r="E1239" s="2">
        <v>40469</v>
      </c>
      <c r="F1239">
        <v>0.13300000000000001</v>
      </c>
      <c r="G1239" s="67">
        <v>99.988916666666668</v>
      </c>
      <c r="H1239" s="92">
        <v>-5.8339799328122055E-6</v>
      </c>
      <c r="J1239" s="2">
        <v>40466</v>
      </c>
      <c r="K1239">
        <v>0.14000000000000001</v>
      </c>
      <c r="L1239" s="67">
        <v>99.965000000000003</v>
      </c>
      <c r="M1239" s="92">
        <v>0</v>
      </c>
      <c r="P1239" s="2">
        <v>40527</v>
      </c>
      <c r="Q1239">
        <v>1051.33</v>
      </c>
      <c r="R1239">
        <v>8.5613180624610763E-5</v>
      </c>
      <c r="T1239" s="68">
        <v>38554</v>
      </c>
      <c r="U1239" s="69">
        <v>0.99711000000000005</v>
      </c>
      <c r="V1239" s="70">
        <v>-2.8899999999999482E-3</v>
      </c>
      <c r="W1239" s="70"/>
      <c r="Y1239" s="2">
        <v>40527</v>
      </c>
      <c r="Z1239">
        <v>17.940000000000001</v>
      </c>
    </row>
    <row r="1240" spans="2:26" x14ac:dyDescent="0.25">
      <c r="B1240" s="2">
        <v>40528</v>
      </c>
      <c r="C1240">
        <v>1242.8699999999999</v>
      </c>
      <c r="D1240" s="2"/>
      <c r="E1240" s="2">
        <v>40470</v>
      </c>
      <c r="F1240">
        <v>0.14000000000000001</v>
      </c>
      <c r="G1240" s="67">
        <v>99.98833333333333</v>
      </c>
      <c r="H1240" s="92">
        <v>-8.3343056689333395E-7</v>
      </c>
      <c r="J1240" s="2">
        <v>40469</v>
      </c>
      <c r="K1240">
        <v>0.14000000000000001</v>
      </c>
      <c r="L1240" s="67">
        <v>99.965000000000003</v>
      </c>
      <c r="M1240" s="92">
        <v>0</v>
      </c>
      <c r="P1240" s="2">
        <v>40528</v>
      </c>
      <c r="Q1240">
        <v>1051.55</v>
      </c>
      <c r="R1240">
        <v>2.0925874844257564E-4</v>
      </c>
      <c r="T1240" s="68">
        <v>38555</v>
      </c>
      <c r="U1240" s="69">
        <v>1.00281</v>
      </c>
      <c r="V1240" s="70">
        <v>2.8099999999999792E-3</v>
      </c>
      <c r="W1240" s="70"/>
      <c r="Y1240" s="2">
        <v>40528</v>
      </c>
      <c r="Z1240">
        <v>17.39</v>
      </c>
    </row>
    <row r="1241" spans="2:26" x14ac:dyDescent="0.25">
      <c r="B1241" s="2">
        <v>40529</v>
      </c>
      <c r="C1241">
        <v>1243.9100000000001</v>
      </c>
      <c r="D1241" s="2"/>
      <c r="E1241" s="2">
        <v>40471</v>
      </c>
      <c r="F1241">
        <v>0.14099999999999999</v>
      </c>
      <c r="G1241" s="67">
        <v>99.988249999999994</v>
      </c>
      <c r="H1241" s="92">
        <v>8.3343126151547153E-6</v>
      </c>
      <c r="J1241" s="2">
        <v>40470</v>
      </c>
      <c r="K1241">
        <v>0.14000000000000001</v>
      </c>
      <c r="L1241" s="67">
        <v>99.965000000000003</v>
      </c>
      <c r="M1241" s="92">
        <v>7.5026259189758804E-6</v>
      </c>
      <c r="P1241" s="2">
        <v>40529</v>
      </c>
      <c r="Q1241">
        <v>1053.08</v>
      </c>
      <c r="R1241">
        <v>1.454995007370119E-3</v>
      </c>
      <c r="T1241" s="68">
        <v>38558</v>
      </c>
      <c r="U1241" s="69">
        <v>0.99887999999999999</v>
      </c>
      <c r="V1241" s="70">
        <v>-1.1200000000000099E-3</v>
      </c>
      <c r="W1241" s="70"/>
      <c r="Y1241" s="2">
        <v>40529</v>
      </c>
      <c r="Z1241">
        <v>16.11</v>
      </c>
    </row>
    <row r="1242" spans="2:26" x14ac:dyDescent="0.25">
      <c r="B1242" s="2">
        <v>40532</v>
      </c>
      <c r="C1242">
        <v>1247.08</v>
      </c>
      <c r="D1242" s="2"/>
      <c r="E1242" s="2">
        <v>40472</v>
      </c>
      <c r="F1242">
        <v>0.13100000000000001</v>
      </c>
      <c r="G1242" s="67">
        <v>99.98908333333334</v>
      </c>
      <c r="H1242" s="92">
        <v>8.3342431533850458E-7</v>
      </c>
      <c r="J1242" s="2">
        <v>40471</v>
      </c>
      <c r="K1242">
        <v>0.13700000000000001</v>
      </c>
      <c r="L1242" s="67">
        <v>99.96575</v>
      </c>
      <c r="M1242" s="92">
        <v>2.5008565433637386E-5</v>
      </c>
      <c r="P1242" s="2">
        <v>40532</v>
      </c>
      <c r="Q1242">
        <v>1055.1199999999999</v>
      </c>
      <c r="R1242">
        <v>1.9371747635505976E-3</v>
      </c>
      <c r="T1242" s="68">
        <v>38559</v>
      </c>
      <c r="U1242" s="69">
        <v>1.0012000000000001</v>
      </c>
      <c r="V1242" s="70">
        <v>1.2000000000000899E-3</v>
      </c>
      <c r="W1242" s="70"/>
      <c r="Y1242" s="2">
        <v>40532</v>
      </c>
      <c r="Z1242">
        <v>16.41</v>
      </c>
    </row>
    <row r="1243" spans="2:26" x14ac:dyDescent="0.25">
      <c r="B1243" s="2">
        <v>40533</v>
      </c>
      <c r="C1243">
        <v>1254.5999999999999</v>
      </c>
      <c r="D1243" s="2"/>
      <c r="E1243" s="2">
        <v>40473</v>
      </c>
      <c r="F1243">
        <v>0.13</v>
      </c>
      <c r="G1243" s="67">
        <v>99.989166666666662</v>
      </c>
      <c r="H1243" s="92">
        <v>2.5002708627930303E-6</v>
      </c>
      <c r="J1243" s="2">
        <v>40472</v>
      </c>
      <c r="K1243">
        <v>0.127</v>
      </c>
      <c r="L1243" s="67">
        <v>99.968249999999998</v>
      </c>
      <c r="M1243" s="92">
        <v>5.0015880042053595E-6</v>
      </c>
      <c r="P1243" s="2">
        <v>40533</v>
      </c>
      <c r="Q1243">
        <v>1057.29</v>
      </c>
      <c r="R1243">
        <v>2.0566381075139972E-3</v>
      </c>
      <c r="T1243" s="68">
        <v>38560</v>
      </c>
      <c r="U1243" s="69">
        <v>1.0021199999999999</v>
      </c>
      <c r="V1243" s="70">
        <v>2.1199999999998997E-3</v>
      </c>
      <c r="W1243" s="70"/>
      <c r="Y1243" s="2">
        <v>40533</v>
      </c>
      <c r="Z1243">
        <v>16.489999999999998</v>
      </c>
    </row>
    <row r="1244" spans="2:26" x14ac:dyDescent="0.25">
      <c r="B1244" s="2">
        <v>40534</v>
      </c>
      <c r="C1244">
        <v>1258.8399999999999</v>
      </c>
      <c r="D1244" s="2"/>
      <c r="E1244" s="2">
        <v>40476</v>
      </c>
      <c r="F1244">
        <v>0.127</v>
      </c>
      <c r="G1244" s="67">
        <v>99.989416666666671</v>
      </c>
      <c r="H1244" s="92">
        <v>1.6668430742328155E-6</v>
      </c>
      <c r="J1244" s="2">
        <v>40473</v>
      </c>
      <c r="K1244">
        <v>0.125</v>
      </c>
      <c r="L1244" s="67">
        <v>99.96875</v>
      </c>
      <c r="M1244" s="92">
        <v>1.2503907470984288E-5</v>
      </c>
      <c r="P1244" s="2">
        <v>40534</v>
      </c>
      <c r="Q1244">
        <v>1059.49</v>
      </c>
      <c r="R1244">
        <v>2.0807914574052511E-3</v>
      </c>
      <c r="T1244" s="68">
        <v>38561</v>
      </c>
      <c r="U1244" s="69">
        <v>1.0013300000000001</v>
      </c>
      <c r="V1244" s="70">
        <v>1.3300000000000534E-3</v>
      </c>
      <c r="W1244" s="70"/>
      <c r="Y1244" s="2">
        <v>40534</v>
      </c>
      <c r="Z1244">
        <v>15.45</v>
      </c>
    </row>
    <row r="1245" spans="2:26" x14ac:dyDescent="0.25">
      <c r="B1245" s="2">
        <v>40535</v>
      </c>
      <c r="C1245">
        <v>1256.77</v>
      </c>
      <c r="D1245" s="2"/>
      <c r="E1245" s="2">
        <v>40477</v>
      </c>
      <c r="F1245">
        <v>0.125</v>
      </c>
      <c r="G1245" s="67">
        <v>99.989583333333329</v>
      </c>
      <c r="H1245" s="92">
        <v>-8.3342014792764374E-6</v>
      </c>
      <c r="J1245" s="2">
        <v>40476</v>
      </c>
      <c r="K1245">
        <v>0.12</v>
      </c>
      <c r="L1245" s="67">
        <v>99.97</v>
      </c>
      <c r="M1245" s="92">
        <v>-3.0009002700781551E-5</v>
      </c>
      <c r="P1245" s="2">
        <v>40535</v>
      </c>
      <c r="Q1245">
        <v>1058.8499999999999</v>
      </c>
      <c r="R1245">
        <v>-6.0406421957748258E-4</v>
      </c>
      <c r="T1245" s="68">
        <v>38562</v>
      </c>
      <c r="U1245" s="69">
        <v>0.99561999999999995</v>
      </c>
      <c r="V1245" s="70">
        <v>-4.3800000000000505E-3</v>
      </c>
      <c r="W1245" s="70"/>
      <c r="Y1245" s="2">
        <v>40535</v>
      </c>
      <c r="Z1245">
        <v>16.47</v>
      </c>
    </row>
    <row r="1246" spans="2:26" x14ac:dyDescent="0.25">
      <c r="B1246" s="2">
        <v>40539</v>
      </c>
      <c r="C1246">
        <v>1257.54</v>
      </c>
      <c r="D1246" s="2"/>
      <c r="E1246" s="2">
        <v>40478</v>
      </c>
      <c r="F1246">
        <v>0.13500000000000001</v>
      </c>
      <c r="G1246" s="67">
        <v>99.988749999999996</v>
      </c>
      <c r="H1246" s="92">
        <v>1.6668541877873366E-6</v>
      </c>
      <c r="J1246" s="2">
        <v>40477</v>
      </c>
      <c r="K1246">
        <v>0.13200000000000001</v>
      </c>
      <c r="L1246" s="67">
        <v>99.966999999999999</v>
      </c>
      <c r="M1246" s="92">
        <v>-7.5024758169339734E-6</v>
      </c>
      <c r="P1246" s="2">
        <v>40539</v>
      </c>
      <c r="Q1246">
        <v>1059.47</v>
      </c>
      <c r="R1246">
        <v>5.8554091703277855E-4</v>
      </c>
      <c r="T1246" s="68">
        <v>38565</v>
      </c>
      <c r="U1246" s="69">
        <v>1.0006999999999999</v>
      </c>
      <c r="V1246" s="70">
        <v>6.9999999999992291E-4</v>
      </c>
      <c r="W1246" s="70"/>
      <c r="Y1246" s="2">
        <v>40539</v>
      </c>
      <c r="Z1246">
        <v>17.670000000000002</v>
      </c>
    </row>
    <row r="1247" spans="2:26" x14ac:dyDescent="0.25">
      <c r="B1247" s="2">
        <v>40540</v>
      </c>
      <c r="C1247">
        <v>1258.51</v>
      </c>
      <c r="D1247" s="2"/>
      <c r="E1247" s="2">
        <v>40479</v>
      </c>
      <c r="F1247">
        <v>0.13300000000000001</v>
      </c>
      <c r="G1247" s="67">
        <v>99.988916666666668</v>
      </c>
      <c r="H1247" s="92">
        <v>2.5002771140147928E-6</v>
      </c>
      <c r="J1247" s="2">
        <v>40478</v>
      </c>
      <c r="K1247">
        <v>0.13500000000000001</v>
      </c>
      <c r="L1247" s="67">
        <v>99.966250000000002</v>
      </c>
      <c r="M1247" s="92">
        <v>1.7505908244119794E-5</v>
      </c>
      <c r="P1247" s="2">
        <v>40540</v>
      </c>
      <c r="Q1247">
        <v>1060.29</v>
      </c>
      <c r="R1247">
        <v>7.7397189160621771E-4</v>
      </c>
      <c r="T1247" s="68">
        <v>38566</v>
      </c>
      <c r="U1247" s="69">
        <v>1.00397</v>
      </c>
      <c r="V1247" s="70">
        <v>3.9700000000000291E-3</v>
      </c>
      <c r="W1247" s="70"/>
      <c r="Y1247" s="2">
        <v>40540</v>
      </c>
      <c r="Z1247">
        <v>17.52</v>
      </c>
    </row>
    <row r="1248" spans="2:26" x14ac:dyDescent="0.25">
      <c r="B1248" s="2">
        <v>40541</v>
      </c>
      <c r="C1248">
        <v>1259.78</v>
      </c>
      <c r="D1248" s="2"/>
      <c r="E1248" s="2">
        <v>40480</v>
      </c>
      <c r="F1248">
        <v>0.13</v>
      </c>
      <c r="G1248" s="67">
        <v>99.989166666666662</v>
      </c>
      <c r="H1248" s="92">
        <v>-4.1671181044700134E-6</v>
      </c>
      <c r="J1248" s="2">
        <v>40479</v>
      </c>
      <c r="K1248">
        <v>0.128</v>
      </c>
      <c r="L1248" s="67">
        <v>99.968000000000004</v>
      </c>
      <c r="M1248" s="92">
        <v>3.0009603072977953E-5</v>
      </c>
      <c r="P1248" s="2">
        <v>40541</v>
      </c>
      <c r="Q1248">
        <v>1061.2</v>
      </c>
      <c r="R1248">
        <v>8.5825576021658634E-4</v>
      </c>
      <c r="T1248" s="68">
        <v>38567</v>
      </c>
      <c r="U1248" s="69">
        <v>1.0005900000000001</v>
      </c>
      <c r="V1248" s="70">
        <v>5.9000000000009045E-4</v>
      </c>
      <c r="W1248" s="70"/>
      <c r="Y1248" s="2">
        <v>40541</v>
      </c>
      <c r="Z1248">
        <v>17.28</v>
      </c>
    </row>
    <row r="1249" spans="2:26" x14ac:dyDescent="0.25">
      <c r="B1249" s="2">
        <v>40542</v>
      </c>
      <c r="C1249">
        <v>1257.8800000000001</v>
      </c>
      <c r="D1249" s="2"/>
      <c r="E1249" s="2">
        <v>40483</v>
      </c>
      <c r="F1249">
        <v>0.13500000000000001</v>
      </c>
      <c r="G1249" s="67">
        <v>99.988749999999996</v>
      </c>
      <c r="H1249" s="92">
        <v>4.1671354693573193E-6</v>
      </c>
      <c r="J1249" s="2">
        <v>40480</v>
      </c>
      <c r="K1249">
        <v>0.11600000000000001</v>
      </c>
      <c r="L1249" s="67">
        <v>99.971000000000004</v>
      </c>
      <c r="M1249" s="92">
        <v>2.5007252103081967E-5</v>
      </c>
      <c r="P1249" s="2">
        <v>40542</v>
      </c>
      <c r="Q1249">
        <v>1060.73</v>
      </c>
      <c r="R1249">
        <v>-4.428948360346574E-4</v>
      </c>
      <c r="T1249" s="68">
        <v>38568</v>
      </c>
      <c r="U1249" s="69">
        <v>0.99653999999999998</v>
      </c>
      <c r="V1249" s="70">
        <v>-3.4600000000000186E-3</v>
      </c>
      <c r="W1249" s="70"/>
      <c r="Y1249" s="2">
        <v>40542</v>
      </c>
      <c r="Z1249">
        <v>17.52</v>
      </c>
    </row>
    <row r="1250" spans="2:26" x14ac:dyDescent="0.25">
      <c r="B1250" s="2">
        <v>40543</v>
      </c>
      <c r="C1250">
        <v>1257.6400000000001</v>
      </c>
      <c r="D1250" s="2"/>
      <c r="E1250" s="2">
        <v>40484</v>
      </c>
      <c r="F1250">
        <v>0.13</v>
      </c>
      <c r="G1250" s="67">
        <v>99.989166666666662</v>
      </c>
      <c r="H1250" s="92">
        <v>8.3342362089400268E-6</v>
      </c>
      <c r="J1250" s="2">
        <v>40483</v>
      </c>
      <c r="K1250">
        <v>0.106</v>
      </c>
      <c r="L1250" s="67">
        <v>99.973500000000001</v>
      </c>
      <c r="M1250" s="92">
        <v>-4.2511265485378757E-5</v>
      </c>
      <c r="P1250" s="2">
        <v>40543</v>
      </c>
      <c r="Q1250">
        <v>1061.04</v>
      </c>
      <c r="R1250">
        <v>2.9225156260315188E-4</v>
      </c>
      <c r="T1250" s="68">
        <v>38569</v>
      </c>
      <c r="U1250" s="69">
        <v>0.99580000000000002</v>
      </c>
      <c r="V1250" s="70">
        <v>-4.1999999999999815E-3</v>
      </c>
      <c r="W1250" s="70"/>
      <c r="Y1250" s="2">
        <v>40543</v>
      </c>
      <c r="Z1250">
        <v>17.75</v>
      </c>
    </row>
    <row r="1251" spans="2:26" x14ac:dyDescent="0.25">
      <c r="B1251" s="2">
        <v>40546</v>
      </c>
      <c r="C1251">
        <v>1271.8699999999999</v>
      </c>
      <c r="D1251" s="2"/>
      <c r="E1251" s="2">
        <v>40485</v>
      </c>
      <c r="F1251">
        <v>0.12</v>
      </c>
      <c r="G1251" s="67">
        <v>99.99</v>
      </c>
      <c r="H1251" s="92">
        <v>0</v>
      </c>
      <c r="J1251" s="2">
        <v>40484</v>
      </c>
      <c r="K1251">
        <v>0.123</v>
      </c>
      <c r="L1251" s="67">
        <v>99.969250000000002</v>
      </c>
      <c r="M1251" s="92">
        <v>0</v>
      </c>
      <c r="P1251" s="2">
        <v>40546</v>
      </c>
      <c r="Q1251">
        <v>1064.6300000000001</v>
      </c>
      <c r="R1251">
        <v>3.3834728191211028E-3</v>
      </c>
      <c r="T1251" s="68">
        <v>38572</v>
      </c>
      <c r="U1251" s="69">
        <v>0.99839999999999995</v>
      </c>
      <c r="V1251" s="70">
        <v>-1.6000000000000458E-3</v>
      </c>
      <c r="W1251" s="70"/>
      <c r="Y1251" s="2">
        <v>40546</v>
      </c>
      <c r="Z1251">
        <v>17.61</v>
      </c>
    </row>
    <row r="1252" spans="2:26" x14ac:dyDescent="0.25">
      <c r="B1252" s="2">
        <v>40547</v>
      </c>
      <c r="C1252">
        <v>1270.2</v>
      </c>
      <c r="D1252" s="2"/>
      <c r="E1252" s="2">
        <v>40486</v>
      </c>
      <c r="F1252">
        <v>0.12</v>
      </c>
      <c r="G1252" s="67">
        <v>99.99</v>
      </c>
      <c r="H1252" s="92">
        <v>0</v>
      </c>
      <c r="J1252" s="2">
        <v>40485</v>
      </c>
      <c r="K1252">
        <v>0.123</v>
      </c>
      <c r="L1252" s="67">
        <v>99.969250000000002</v>
      </c>
      <c r="M1252" s="92">
        <v>7.5023069594504221E-6</v>
      </c>
      <c r="P1252" s="2">
        <v>40547</v>
      </c>
      <c r="Q1252">
        <v>1065.03</v>
      </c>
      <c r="R1252">
        <v>3.7571738538266786E-4</v>
      </c>
      <c r="T1252" s="68">
        <v>38573</v>
      </c>
      <c r="U1252" s="69">
        <v>1.0054799999999999</v>
      </c>
      <c r="V1252" s="70">
        <v>5.4799999999999294E-3</v>
      </c>
      <c r="W1252" s="70"/>
      <c r="Y1252" s="2">
        <v>40547</v>
      </c>
      <c r="Z1252">
        <v>17.38</v>
      </c>
    </row>
    <row r="1253" spans="2:26" x14ac:dyDescent="0.25">
      <c r="B1253" s="2">
        <v>40548</v>
      </c>
      <c r="C1253">
        <v>1276.56</v>
      </c>
      <c r="D1253" s="2"/>
      <c r="E1253" s="2">
        <v>40487</v>
      </c>
      <c r="F1253">
        <v>0.12</v>
      </c>
      <c r="G1253" s="67">
        <v>99.99</v>
      </c>
      <c r="H1253" s="92">
        <v>4.1670833750284686E-6</v>
      </c>
      <c r="J1253" s="2">
        <v>40486</v>
      </c>
      <c r="K1253">
        <v>0.12</v>
      </c>
      <c r="L1253" s="67">
        <v>99.97</v>
      </c>
      <c r="M1253" s="92">
        <v>0</v>
      </c>
      <c r="P1253" s="2">
        <v>40548</v>
      </c>
      <c r="Q1253">
        <v>1066.8399999999999</v>
      </c>
      <c r="R1253">
        <v>1.6994826436813604E-3</v>
      </c>
      <c r="T1253" s="68">
        <v>38574</v>
      </c>
      <c r="U1253" s="69">
        <v>0.99911000000000005</v>
      </c>
      <c r="V1253" s="70">
        <v>-8.8999999999994639E-4</v>
      </c>
      <c r="W1253" s="70"/>
      <c r="Y1253" s="2">
        <v>40548</v>
      </c>
      <c r="Z1253">
        <v>17.02</v>
      </c>
    </row>
    <row r="1254" spans="2:26" x14ac:dyDescent="0.25">
      <c r="B1254" s="2">
        <v>40549</v>
      </c>
      <c r="C1254">
        <v>1273.8499999999999</v>
      </c>
      <c r="D1254" s="2"/>
      <c r="E1254" s="2">
        <v>40490</v>
      </c>
      <c r="F1254">
        <v>0.115</v>
      </c>
      <c r="G1254" s="67">
        <v>99.990416666666661</v>
      </c>
      <c r="H1254" s="92">
        <v>9.167545223176532E-6</v>
      </c>
      <c r="J1254" s="2">
        <v>40487</v>
      </c>
      <c r="K1254">
        <v>0.12</v>
      </c>
      <c r="L1254" s="67">
        <v>99.97</v>
      </c>
      <c r="M1254" s="92">
        <v>1.0003000900260517E-5</v>
      </c>
      <c r="P1254" s="2">
        <v>40549</v>
      </c>
      <c r="Q1254">
        <v>1066.46</v>
      </c>
      <c r="R1254">
        <v>-3.5619211878057389E-4</v>
      </c>
      <c r="T1254" s="68">
        <v>38575</v>
      </c>
      <c r="U1254" s="69">
        <v>1.0045200000000001</v>
      </c>
      <c r="V1254" s="70">
        <v>4.5200000000000795E-3</v>
      </c>
      <c r="W1254" s="70"/>
      <c r="Y1254" s="2">
        <v>40549</v>
      </c>
      <c r="Z1254">
        <v>17.399999999999999</v>
      </c>
    </row>
    <row r="1255" spans="2:26" x14ac:dyDescent="0.25">
      <c r="B1255" s="2">
        <v>40550</v>
      </c>
      <c r="C1255">
        <v>1271.5</v>
      </c>
      <c r="D1255" s="2"/>
      <c r="E1255" s="2">
        <v>40491</v>
      </c>
      <c r="F1255">
        <v>0.104</v>
      </c>
      <c r="G1255" s="67">
        <v>99.99133333333333</v>
      </c>
      <c r="H1255" s="92">
        <v>-5.0004333709274817E-6</v>
      </c>
      <c r="J1255" s="2">
        <v>40490</v>
      </c>
      <c r="K1255">
        <v>0.11600000000000001</v>
      </c>
      <c r="L1255" s="67">
        <v>99.971000000000004</v>
      </c>
      <c r="M1255" s="92">
        <v>-2.2506526892840384E-5</v>
      </c>
      <c r="P1255" s="2">
        <v>40550</v>
      </c>
      <c r="Q1255">
        <v>1066.55</v>
      </c>
      <c r="R1255">
        <v>8.4391350824164491E-5</v>
      </c>
      <c r="T1255" s="68">
        <v>38576</v>
      </c>
      <c r="U1255" s="69">
        <v>0.99675000000000002</v>
      </c>
      <c r="V1255" s="70">
        <v>-3.2499999999999751E-3</v>
      </c>
      <c r="W1255" s="70"/>
      <c r="Y1255" s="2">
        <v>40550</v>
      </c>
      <c r="Z1255">
        <v>17.14</v>
      </c>
    </row>
    <row r="1256" spans="2:26" x14ac:dyDescent="0.25">
      <c r="B1256" s="2">
        <v>40553</v>
      </c>
      <c r="C1256">
        <v>1269.75</v>
      </c>
      <c r="D1256" s="2"/>
      <c r="E1256" s="2">
        <v>40492</v>
      </c>
      <c r="F1256">
        <v>0.11</v>
      </c>
      <c r="G1256" s="67">
        <v>99.990833333333327</v>
      </c>
      <c r="H1256" s="92">
        <v>-4.1670486461420353E-6</v>
      </c>
      <c r="J1256" s="2">
        <v>40491</v>
      </c>
      <c r="K1256">
        <v>0.125</v>
      </c>
      <c r="L1256" s="67">
        <v>99.96875</v>
      </c>
      <c r="M1256" s="92">
        <v>-1.7505470459533434E-5</v>
      </c>
      <c r="P1256" s="2">
        <v>40553</v>
      </c>
      <c r="Q1256">
        <v>1067.3800000000001</v>
      </c>
      <c r="R1256">
        <v>7.7821011673173679E-4</v>
      </c>
      <c r="T1256" s="68">
        <v>38579</v>
      </c>
      <c r="U1256" s="69">
        <v>1.00319</v>
      </c>
      <c r="V1256" s="70">
        <v>3.1900000000000261E-3</v>
      </c>
      <c r="W1256" s="70"/>
      <c r="Y1256" s="2">
        <v>40553</v>
      </c>
      <c r="Z1256">
        <v>17.54</v>
      </c>
    </row>
    <row r="1257" spans="2:26" x14ac:dyDescent="0.25">
      <c r="B1257" s="2">
        <v>40554</v>
      </c>
      <c r="C1257">
        <v>1274.48</v>
      </c>
      <c r="D1257" s="2"/>
      <c r="E1257" s="2">
        <v>40493</v>
      </c>
      <c r="F1257">
        <v>0.115</v>
      </c>
      <c r="G1257" s="67">
        <v>99.990416666666661</v>
      </c>
      <c r="H1257" s="92">
        <v>7.5007188189424312E-6</v>
      </c>
      <c r="J1257" s="2">
        <v>40492</v>
      </c>
      <c r="K1257">
        <v>0.13200000000000001</v>
      </c>
      <c r="L1257" s="67">
        <v>99.966999999999999</v>
      </c>
      <c r="M1257" s="92">
        <v>5.0016505446226489E-6</v>
      </c>
      <c r="P1257" s="2">
        <v>40554</v>
      </c>
      <c r="Q1257">
        <v>1068.51</v>
      </c>
      <c r="R1257">
        <v>1.0586670164327572E-3</v>
      </c>
      <c r="T1257" s="68">
        <v>38580</v>
      </c>
      <c r="U1257" s="69">
        <v>0.99034999999999995</v>
      </c>
      <c r="V1257" s="70">
        <v>-9.6500000000000474E-3</v>
      </c>
      <c r="W1257" s="70"/>
      <c r="Y1257" s="2">
        <v>40554</v>
      </c>
      <c r="Z1257">
        <v>16.89</v>
      </c>
    </row>
    <row r="1258" spans="2:26" x14ac:dyDescent="0.25">
      <c r="B1258" s="2">
        <v>40555</v>
      </c>
      <c r="C1258">
        <v>1285.96</v>
      </c>
      <c r="D1258" s="2"/>
      <c r="E1258" s="2">
        <v>40494</v>
      </c>
      <c r="F1258">
        <v>0.106</v>
      </c>
      <c r="G1258" s="67">
        <v>99.991166666666672</v>
      </c>
      <c r="H1258" s="92">
        <v>-3.3336278039142186E-6</v>
      </c>
      <c r="J1258" s="2">
        <v>40493</v>
      </c>
      <c r="K1258">
        <v>0.13</v>
      </c>
      <c r="L1258" s="67">
        <v>99.967500000000001</v>
      </c>
      <c r="M1258" s="92">
        <v>0</v>
      </c>
      <c r="P1258" s="2">
        <v>40555</v>
      </c>
      <c r="Q1258">
        <v>1069.55</v>
      </c>
      <c r="R1258">
        <v>9.7331798485744692E-4</v>
      </c>
      <c r="T1258" s="68">
        <v>38581</v>
      </c>
      <c r="U1258" s="69">
        <v>1.0008699999999999</v>
      </c>
      <c r="V1258" s="70">
        <v>8.6999999999992639E-4</v>
      </c>
      <c r="W1258" s="70"/>
      <c r="Y1258" s="2">
        <v>40555</v>
      </c>
      <c r="Z1258">
        <v>16.239999999999998</v>
      </c>
    </row>
    <row r="1259" spans="2:26" x14ac:dyDescent="0.25">
      <c r="B1259" s="2">
        <v>40556</v>
      </c>
      <c r="C1259">
        <v>1283.76</v>
      </c>
      <c r="D1259" s="2"/>
      <c r="E1259" s="2">
        <v>40497</v>
      </c>
      <c r="F1259">
        <v>0.11</v>
      </c>
      <c r="G1259" s="67">
        <v>99.990833333333327</v>
      </c>
      <c r="H1259" s="92">
        <v>0</v>
      </c>
      <c r="J1259" s="2">
        <v>40494</v>
      </c>
      <c r="K1259">
        <v>0.13</v>
      </c>
      <c r="L1259" s="67">
        <v>99.967500000000001</v>
      </c>
      <c r="M1259" s="92">
        <v>-5.0016255283003019E-6</v>
      </c>
      <c r="P1259" s="2">
        <v>40556</v>
      </c>
      <c r="Q1259">
        <v>1069.81</v>
      </c>
      <c r="R1259">
        <v>2.4309288953294761E-4</v>
      </c>
      <c r="T1259" s="68">
        <v>38582</v>
      </c>
      <c r="U1259" s="69">
        <v>0.99904999999999999</v>
      </c>
      <c r="V1259" s="70">
        <v>-9.5000000000000639E-4</v>
      </c>
      <c r="W1259" s="70"/>
      <c r="Y1259" s="2">
        <v>40556</v>
      </c>
      <c r="Z1259">
        <v>16.39</v>
      </c>
    </row>
    <row r="1260" spans="2:26" x14ac:dyDescent="0.25">
      <c r="B1260" s="2">
        <v>40557</v>
      </c>
      <c r="C1260">
        <v>1293.24</v>
      </c>
      <c r="D1260" s="2"/>
      <c r="E1260" s="2">
        <v>40498</v>
      </c>
      <c r="F1260">
        <v>0.11</v>
      </c>
      <c r="G1260" s="67">
        <v>99.990833333333327</v>
      </c>
      <c r="H1260" s="92">
        <v>-1.7501604313574504E-5</v>
      </c>
      <c r="J1260" s="2">
        <v>40497</v>
      </c>
      <c r="K1260">
        <v>0.13200000000000001</v>
      </c>
      <c r="L1260" s="67">
        <v>99.966999999999999</v>
      </c>
      <c r="M1260" s="92">
        <v>-1.5004951633978969E-5</v>
      </c>
      <c r="P1260" s="2">
        <v>40557</v>
      </c>
      <c r="Q1260">
        <v>1070.03</v>
      </c>
      <c r="R1260">
        <v>2.0564399285860624E-4</v>
      </c>
      <c r="T1260" s="68">
        <v>38583</v>
      </c>
      <c r="U1260" s="69">
        <v>1.0040500000000001</v>
      </c>
      <c r="V1260" s="70">
        <v>4.0500000000001091E-3</v>
      </c>
      <c r="W1260" s="70"/>
      <c r="Y1260" s="2">
        <v>40557</v>
      </c>
      <c r="Z1260">
        <v>15.46</v>
      </c>
    </row>
    <row r="1261" spans="2:26" x14ac:dyDescent="0.25">
      <c r="B1261" s="2">
        <v>40561</v>
      </c>
      <c r="C1261">
        <v>1295.02</v>
      </c>
      <c r="D1261" s="2"/>
      <c r="E1261" s="2">
        <v>40499</v>
      </c>
      <c r="F1261">
        <v>0.13100000000000001</v>
      </c>
      <c r="G1261" s="67">
        <v>99.98908333333334</v>
      </c>
      <c r="H1261" s="92">
        <v>3.3336972620201522E-6</v>
      </c>
      <c r="J1261" s="2">
        <v>40498</v>
      </c>
      <c r="K1261">
        <v>0.13800000000000001</v>
      </c>
      <c r="L1261" s="67">
        <v>99.965500000000006</v>
      </c>
      <c r="M1261" s="92">
        <v>2.5008627975164899E-6</v>
      </c>
      <c r="P1261" s="2">
        <v>40561</v>
      </c>
      <c r="Q1261">
        <v>1070.33</v>
      </c>
      <c r="R1261">
        <v>2.8036597104752481E-4</v>
      </c>
      <c r="T1261" s="68">
        <v>38586</v>
      </c>
      <c r="U1261" s="69">
        <v>1.0011699999999999</v>
      </c>
      <c r="V1261" s="70">
        <v>1.1699999999998933E-3</v>
      </c>
      <c r="W1261" s="70"/>
      <c r="Y1261" s="2">
        <v>40561</v>
      </c>
      <c r="Z1261">
        <v>15.87</v>
      </c>
    </row>
    <row r="1262" spans="2:26" x14ac:dyDescent="0.25">
      <c r="B1262" s="2">
        <v>40562</v>
      </c>
      <c r="C1262">
        <v>1281.92</v>
      </c>
      <c r="D1262" s="2"/>
      <c r="E1262" s="2">
        <v>40500</v>
      </c>
      <c r="F1262">
        <v>0.127</v>
      </c>
      <c r="G1262" s="67">
        <v>99.989416666666671</v>
      </c>
      <c r="H1262" s="92">
        <v>3.333686148465631E-6</v>
      </c>
      <c r="J1262" s="2">
        <v>40499</v>
      </c>
      <c r="K1262">
        <v>0.13700000000000001</v>
      </c>
      <c r="L1262" s="67">
        <v>99.96575</v>
      </c>
      <c r="M1262" s="92">
        <v>-2.5008565432971253E-6</v>
      </c>
      <c r="P1262" s="2">
        <v>40562</v>
      </c>
      <c r="Q1262">
        <v>1070.2</v>
      </c>
      <c r="R1262">
        <v>-1.2145786813400061E-4</v>
      </c>
      <c r="T1262" s="68">
        <v>38587</v>
      </c>
      <c r="U1262" s="69">
        <v>0.99892999999999998</v>
      </c>
      <c r="V1262" s="70">
        <v>-1.0700000000000154E-3</v>
      </c>
      <c r="W1262" s="70"/>
      <c r="Y1262" s="2">
        <v>40562</v>
      </c>
      <c r="Z1262">
        <v>17.309999999999999</v>
      </c>
    </row>
    <row r="1263" spans="2:26" x14ac:dyDescent="0.25">
      <c r="B1263" s="2">
        <v>40563</v>
      </c>
      <c r="C1263">
        <v>1280.26</v>
      </c>
      <c r="D1263" s="2"/>
      <c r="E1263" s="2">
        <v>40501</v>
      </c>
      <c r="F1263">
        <v>0.123</v>
      </c>
      <c r="G1263" s="67">
        <v>99.989750000000001</v>
      </c>
      <c r="H1263" s="92">
        <v>5.0005125524776872E-6</v>
      </c>
      <c r="J1263" s="2">
        <v>40500</v>
      </c>
      <c r="K1263">
        <v>0.13800000000000001</v>
      </c>
      <c r="L1263" s="67">
        <v>99.965500000000006</v>
      </c>
      <c r="M1263" s="92">
        <v>7.5025883929935588E-6</v>
      </c>
      <c r="P1263" s="2">
        <v>40563</v>
      </c>
      <c r="Q1263">
        <v>1070.48</v>
      </c>
      <c r="R1263">
        <v>2.6163333956263912E-4</v>
      </c>
      <c r="T1263" s="68">
        <v>38588</v>
      </c>
      <c r="U1263" s="69">
        <v>0.997</v>
      </c>
      <c r="V1263" s="70">
        <v>-3.0000000000000027E-3</v>
      </c>
      <c r="W1263" s="70"/>
      <c r="Y1263" s="2">
        <v>40563</v>
      </c>
      <c r="Z1263">
        <v>17.989999999999998</v>
      </c>
    </row>
    <row r="1264" spans="2:26" x14ac:dyDescent="0.25">
      <c r="B1264" s="2">
        <v>40564</v>
      </c>
      <c r="C1264">
        <v>1283.3499999999999</v>
      </c>
      <c r="D1264" s="2"/>
      <c r="E1264" s="2">
        <v>40504</v>
      </c>
      <c r="F1264">
        <v>0.11700000000000001</v>
      </c>
      <c r="G1264" s="67">
        <v>99.990250000000003</v>
      </c>
      <c r="H1264" s="92">
        <v>0</v>
      </c>
      <c r="J1264" s="2">
        <v>40501</v>
      </c>
      <c r="K1264">
        <v>0.13500000000000001</v>
      </c>
      <c r="L1264" s="67">
        <v>99.966250000000002</v>
      </c>
      <c r="M1264" s="92">
        <v>1.2504220174403002E-5</v>
      </c>
      <c r="P1264" s="2">
        <v>40564</v>
      </c>
      <c r="Q1264">
        <v>1070.21</v>
      </c>
      <c r="R1264">
        <v>-2.5222330169638596E-4</v>
      </c>
      <c r="T1264" s="68">
        <v>38589</v>
      </c>
      <c r="U1264" s="69">
        <v>1.00183</v>
      </c>
      <c r="V1264" s="70">
        <v>1.8299999999999983E-3</v>
      </c>
      <c r="W1264" s="70"/>
      <c r="Y1264" s="2">
        <v>40564</v>
      </c>
      <c r="Z1264">
        <v>18.47</v>
      </c>
    </row>
    <row r="1265" spans="2:26" x14ac:dyDescent="0.25">
      <c r="B1265" s="2">
        <v>40567</v>
      </c>
      <c r="C1265">
        <v>1290.8399999999999</v>
      </c>
      <c r="D1265" s="2"/>
      <c r="E1265" s="2">
        <v>40505</v>
      </c>
      <c r="F1265">
        <v>0.11700000000000001</v>
      </c>
      <c r="G1265" s="67">
        <v>99.990250000000003</v>
      </c>
      <c r="H1265" s="92">
        <v>-3.2503169059117099E-5</v>
      </c>
      <c r="J1265" s="2">
        <v>40504</v>
      </c>
      <c r="K1265">
        <v>0.13</v>
      </c>
      <c r="L1265" s="67">
        <v>99.967500000000001</v>
      </c>
      <c r="M1265" s="92">
        <v>-2.7508940405707172E-5</v>
      </c>
      <c r="P1265" s="2">
        <v>40567</v>
      </c>
      <c r="Q1265">
        <v>1074.25</v>
      </c>
      <c r="R1265">
        <v>3.7749600545686768E-3</v>
      </c>
      <c r="T1265" s="68">
        <v>38590</v>
      </c>
      <c r="U1265" s="69">
        <v>0.99731999999999998</v>
      </c>
      <c r="V1265" s="70">
        <v>-2.6800000000000157E-3</v>
      </c>
      <c r="W1265" s="70"/>
      <c r="Y1265" s="2">
        <v>40567</v>
      </c>
      <c r="Z1265">
        <v>17.649999999999999</v>
      </c>
    </row>
    <row r="1266" spans="2:26" x14ac:dyDescent="0.25">
      <c r="B1266" s="2">
        <v>40568</v>
      </c>
      <c r="C1266">
        <v>1291.18</v>
      </c>
      <c r="D1266" s="2"/>
      <c r="E1266" s="2">
        <v>40506</v>
      </c>
      <c r="F1266">
        <v>0.156</v>
      </c>
      <c r="G1266" s="67">
        <v>99.986999999999995</v>
      </c>
      <c r="H1266" s="92">
        <v>8.3344168078092196E-7</v>
      </c>
      <c r="J1266" s="2">
        <v>40505</v>
      </c>
      <c r="K1266">
        <v>0.14099999999999999</v>
      </c>
      <c r="L1266" s="67">
        <v>99.964749999999995</v>
      </c>
      <c r="M1266" s="92">
        <v>-4.0014104971897169E-5</v>
      </c>
      <c r="P1266" s="2">
        <v>40568</v>
      </c>
      <c r="Q1266">
        <v>1074.8499999999999</v>
      </c>
      <c r="R1266">
        <v>5.5852920642296411E-4</v>
      </c>
      <c r="T1266" s="68">
        <v>38593</v>
      </c>
      <c r="U1266" s="69">
        <v>1.00414</v>
      </c>
      <c r="V1266" s="70">
        <v>4.1400000000000325E-3</v>
      </c>
      <c r="W1266" s="70"/>
      <c r="Y1266" s="2">
        <v>40568</v>
      </c>
      <c r="Z1266">
        <v>17.59</v>
      </c>
    </row>
    <row r="1267" spans="2:26" x14ac:dyDescent="0.25">
      <c r="B1267" s="2">
        <v>40569</v>
      </c>
      <c r="C1267">
        <v>1296.6300000000001</v>
      </c>
      <c r="D1267" s="2"/>
      <c r="E1267" s="2">
        <v>40507</v>
      </c>
      <c r="F1267">
        <v>0.155</v>
      </c>
      <c r="G1267" s="67">
        <v>99.987083333333331</v>
      </c>
      <c r="H1267" s="92">
        <v>0</v>
      </c>
      <c r="J1267" s="2">
        <v>40506</v>
      </c>
      <c r="K1267">
        <v>0.157</v>
      </c>
      <c r="L1267" s="67">
        <v>99.960750000000004</v>
      </c>
      <c r="M1267" s="92">
        <v>5.0019632706899131E-6</v>
      </c>
      <c r="P1267" s="2">
        <v>40569</v>
      </c>
      <c r="Q1267">
        <v>1078.1199999999999</v>
      </c>
      <c r="R1267">
        <v>3.0422849699958121E-3</v>
      </c>
      <c r="T1267" s="68">
        <v>38594</v>
      </c>
      <c r="U1267" s="69">
        <v>0.99831999999999999</v>
      </c>
      <c r="V1267" s="70">
        <v>-1.6800000000000148E-3</v>
      </c>
      <c r="W1267" s="70"/>
      <c r="Y1267" s="2">
        <v>40569</v>
      </c>
      <c r="Z1267">
        <v>16.64</v>
      </c>
    </row>
    <row r="1268" spans="2:26" x14ac:dyDescent="0.25">
      <c r="B1268" s="2">
        <v>40570</v>
      </c>
      <c r="C1268">
        <v>1299.54</v>
      </c>
      <c r="D1268" s="2"/>
      <c r="E1268" s="2">
        <v>40508</v>
      </c>
      <c r="F1268">
        <v>0.155</v>
      </c>
      <c r="G1268" s="67">
        <v>99.987083333333331</v>
      </c>
      <c r="H1268" s="92">
        <v>0</v>
      </c>
      <c r="J1268" s="2">
        <v>40507</v>
      </c>
      <c r="K1268">
        <v>0.155</v>
      </c>
      <c r="L1268" s="67">
        <v>99.961250000000007</v>
      </c>
      <c r="M1268" s="92">
        <v>-5.0019382511479193E-6</v>
      </c>
      <c r="P1268" s="2">
        <v>40570</v>
      </c>
      <c r="Q1268">
        <v>1079.1400000000001</v>
      </c>
      <c r="R1268">
        <v>9.4609134419187946E-4</v>
      </c>
      <c r="T1268" s="68">
        <v>38595</v>
      </c>
      <c r="U1268" s="69">
        <v>1.00545</v>
      </c>
      <c r="V1268" s="70">
        <v>5.4499999999999549E-3</v>
      </c>
      <c r="W1268" s="70"/>
      <c r="Y1268" s="2">
        <v>40570</v>
      </c>
      <c r="Z1268">
        <v>16.149999999999999</v>
      </c>
    </row>
    <row r="1269" spans="2:26" x14ac:dyDescent="0.25">
      <c r="B1269" s="2">
        <v>40571</v>
      </c>
      <c r="C1269">
        <v>1276.3399999999999</v>
      </c>
      <c r="D1269" s="2"/>
      <c r="E1269" s="2">
        <v>40511</v>
      </c>
      <c r="F1269">
        <v>0.155</v>
      </c>
      <c r="G1269" s="67">
        <v>99.987083333333331</v>
      </c>
      <c r="H1269" s="92">
        <v>0</v>
      </c>
      <c r="J1269" s="2">
        <v>40508</v>
      </c>
      <c r="K1269">
        <v>0.157</v>
      </c>
      <c r="L1269" s="67">
        <v>99.960750000000004</v>
      </c>
      <c r="M1269" s="92">
        <v>-7.5029449060348696E-6</v>
      </c>
      <c r="P1269" s="2">
        <v>40571</v>
      </c>
      <c r="Q1269">
        <v>1068.29</v>
      </c>
      <c r="R1269">
        <v>-1.0054302500139167E-2</v>
      </c>
      <c r="T1269" s="68">
        <v>38596</v>
      </c>
      <c r="U1269" s="69">
        <v>1.00038</v>
      </c>
      <c r="V1269" s="70">
        <v>3.8000000000004697E-4</v>
      </c>
      <c r="W1269" s="70"/>
      <c r="Y1269" s="2">
        <v>40571</v>
      </c>
      <c r="Z1269">
        <v>20.04</v>
      </c>
    </row>
    <row r="1270" spans="2:26" x14ac:dyDescent="0.25">
      <c r="B1270" s="2">
        <v>40574</v>
      </c>
      <c r="C1270">
        <v>1286.1199999999999</v>
      </c>
      <c r="D1270" s="2"/>
      <c r="E1270" s="2">
        <v>40512</v>
      </c>
      <c r="F1270">
        <v>0.155</v>
      </c>
      <c r="G1270" s="67">
        <v>99.987083333333331</v>
      </c>
      <c r="H1270" s="92">
        <v>-1.2501614791937676E-5</v>
      </c>
      <c r="J1270" s="2">
        <v>40511</v>
      </c>
      <c r="K1270">
        <v>0.16</v>
      </c>
      <c r="L1270" s="67">
        <v>99.96</v>
      </c>
      <c r="M1270" s="92">
        <v>-1.2505002000784415E-5</v>
      </c>
      <c r="P1270" s="2">
        <v>40574</v>
      </c>
      <c r="Q1270">
        <v>1073.31</v>
      </c>
      <c r="R1270">
        <v>4.6990985593799994E-3</v>
      </c>
      <c r="T1270" s="68">
        <v>38597</v>
      </c>
      <c r="U1270" s="69">
        <v>0.99883999999999995</v>
      </c>
      <c r="V1270" s="70">
        <v>-1.1600000000000499E-3</v>
      </c>
      <c r="W1270" s="70"/>
      <c r="Y1270" s="2">
        <v>40574</v>
      </c>
      <c r="Z1270">
        <v>19.53</v>
      </c>
    </row>
    <row r="1271" spans="2:26" x14ac:dyDescent="0.25">
      <c r="B1271" s="2">
        <v>40575</v>
      </c>
      <c r="C1271">
        <v>1307.5899999999999</v>
      </c>
      <c r="D1271" s="2"/>
      <c r="E1271" s="2">
        <v>40513</v>
      </c>
      <c r="F1271">
        <v>0.17</v>
      </c>
      <c r="G1271" s="67">
        <v>99.985833333333332</v>
      </c>
      <c r="H1271" s="92">
        <v>1.2501771084139079E-5</v>
      </c>
      <c r="J1271" s="2">
        <v>40512</v>
      </c>
      <c r="K1271">
        <v>0.16500000000000001</v>
      </c>
      <c r="L1271" s="67">
        <v>99.958749999999995</v>
      </c>
      <c r="M1271" s="92">
        <v>1.0004126702378713E-5</v>
      </c>
      <c r="P1271" s="2">
        <v>40575</v>
      </c>
      <c r="Q1271">
        <v>1081.7</v>
      </c>
      <c r="R1271">
        <v>7.8169401198162625E-3</v>
      </c>
      <c r="T1271" s="68">
        <v>38601</v>
      </c>
      <c r="U1271" s="69">
        <v>1.00441</v>
      </c>
      <c r="V1271" s="70">
        <v>4.410000000000025E-3</v>
      </c>
      <c r="W1271" s="70"/>
      <c r="Y1271" s="2">
        <v>40575</v>
      </c>
      <c r="Z1271">
        <v>17.63</v>
      </c>
    </row>
    <row r="1272" spans="2:26" x14ac:dyDescent="0.25">
      <c r="B1272" s="2">
        <v>40576</v>
      </c>
      <c r="C1272">
        <v>1304.03</v>
      </c>
      <c r="D1272" s="2"/>
      <c r="E1272" s="2">
        <v>40514</v>
      </c>
      <c r="F1272">
        <v>0.155</v>
      </c>
      <c r="G1272" s="67">
        <v>99.987083333333331</v>
      </c>
      <c r="H1272" s="92">
        <v>1.2501614791826654E-5</v>
      </c>
      <c r="J1272" s="2">
        <v>40513</v>
      </c>
      <c r="K1272">
        <v>0.161</v>
      </c>
      <c r="L1272" s="67">
        <v>99.95975</v>
      </c>
      <c r="M1272" s="92">
        <v>2.7511073207087122E-5</v>
      </c>
      <c r="P1272" s="2">
        <v>40576</v>
      </c>
      <c r="Q1272">
        <v>1081.4100000000001</v>
      </c>
      <c r="R1272">
        <v>-2.6809651474524188E-4</v>
      </c>
      <c r="T1272" s="68">
        <v>38602</v>
      </c>
      <c r="U1272" s="69">
        <v>1.0014700000000001</v>
      </c>
      <c r="V1272" s="70">
        <v>1.4700000000000824E-3</v>
      </c>
      <c r="W1272" s="70"/>
      <c r="Y1272" s="2">
        <v>40576</v>
      </c>
      <c r="Z1272">
        <v>17.3</v>
      </c>
    </row>
    <row r="1273" spans="2:26" x14ac:dyDescent="0.25">
      <c r="B1273" s="2">
        <v>40577</v>
      </c>
      <c r="C1273">
        <v>1307.0999999999999</v>
      </c>
      <c r="D1273" s="2"/>
      <c r="E1273" s="2">
        <v>40515</v>
      </c>
      <c r="F1273">
        <v>0.14000000000000001</v>
      </c>
      <c r="G1273" s="67">
        <v>99.98833333333333</v>
      </c>
      <c r="H1273" s="92">
        <v>0</v>
      </c>
      <c r="J1273" s="2">
        <v>40514</v>
      </c>
      <c r="K1273">
        <v>0.15</v>
      </c>
      <c r="L1273" s="67">
        <v>99.962500000000006</v>
      </c>
      <c r="M1273" s="92">
        <v>3.2512192071898482E-5</v>
      </c>
      <c r="P1273" s="2">
        <v>40577</v>
      </c>
      <c r="Q1273">
        <v>1082.98</v>
      </c>
      <c r="R1273">
        <v>1.4518082873284932E-3</v>
      </c>
      <c r="T1273" s="68">
        <v>38603</v>
      </c>
      <c r="U1273" s="69">
        <v>0.99880999999999998</v>
      </c>
      <c r="V1273" s="70">
        <v>-1.1900000000000244E-3</v>
      </c>
      <c r="W1273" s="70"/>
      <c r="Y1273" s="2">
        <v>40577</v>
      </c>
      <c r="Z1273">
        <v>16.690000000000001</v>
      </c>
    </row>
    <row r="1274" spans="2:26" x14ac:dyDescent="0.25">
      <c r="B1274" s="2">
        <v>40578</v>
      </c>
      <c r="C1274">
        <v>1310.87</v>
      </c>
      <c r="D1274" s="2"/>
      <c r="E1274" s="2">
        <v>40518</v>
      </c>
      <c r="F1274">
        <v>0.14000000000000001</v>
      </c>
      <c r="G1274" s="67">
        <v>99.98833333333333</v>
      </c>
      <c r="H1274" s="92">
        <v>2.0835764172444371E-5</v>
      </c>
      <c r="J1274" s="2">
        <v>40515</v>
      </c>
      <c r="K1274">
        <v>0.13700000000000001</v>
      </c>
      <c r="L1274" s="67">
        <v>99.96575</v>
      </c>
      <c r="M1274" s="92">
        <v>1.7505995803634988E-5</v>
      </c>
      <c r="P1274" s="2">
        <v>40578</v>
      </c>
      <c r="Q1274">
        <v>1084.68</v>
      </c>
      <c r="R1274">
        <v>1.5697427468652769E-3</v>
      </c>
      <c r="T1274" s="68">
        <v>38604</v>
      </c>
      <c r="U1274" s="69">
        <v>1.0029600000000001</v>
      </c>
      <c r="V1274" s="70">
        <v>2.9600000000000737E-3</v>
      </c>
      <c r="W1274" s="70"/>
      <c r="Y1274" s="2">
        <v>40578</v>
      </c>
      <c r="Z1274">
        <v>15.93</v>
      </c>
    </row>
    <row r="1275" spans="2:26" x14ac:dyDescent="0.25">
      <c r="B1275" s="2">
        <v>40581</v>
      </c>
      <c r="C1275">
        <v>1319.05</v>
      </c>
      <c r="D1275" s="2"/>
      <c r="E1275" s="2">
        <v>40519</v>
      </c>
      <c r="F1275">
        <v>0.115</v>
      </c>
      <c r="G1275" s="67">
        <v>99.990416666666661</v>
      </c>
      <c r="H1275" s="92">
        <v>2.5835809265073451E-5</v>
      </c>
      <c r="J1275" s="2">
        <v>40518</v>
      </c>
      <c r="K1275">
        <v>0.13</v>
      </c>
      <c r="L1275" s="67">
        <v>99.967500000000001</v>
      </c>
      <c r="M1275" s="92">
        <v>-3.0009753169801812E-5</v>
      </c>
      <c r="P1275" s="2">
        <v>40581</v>
      </c>
      <c r="Q1275">
        <v>1086.1300000000001</v>
      </c>
      <c r="R1275">
        <v>1.336799793487442E-3</v>
      </c>
      <c r="T1275" s="68">
        <v>38607</v>
      </c>
      <c r="U1275" s="69">
        <v>1.00109</v>
      </c>
      <c r="V1275" s="70">
        <v>1.0900000000000354E-3</v>
      </c>
      <c r="W1275" s="70"/>
      <c r="Y1275" s="2">
        <v>40581</v>
      </c>
      <c r="Z1275">
        <v>16.28</v>
      </c>
    </row>
    <row r="1276" spans="2:26" x14ac:dyDescent="0.25">
      <c r="B1276" s="2">
        <v>40582</v>
      </c>
      <c r="C1276">
        <v>1324.57</v>
      </c>
      <c r="D1276" s="2"/>
      <c r="E1276" s="2">
        <v>40520</v>
      </c>
      <c r="F1276">
        <v>8.4000000000000005E-2</v>
      </c>
      <c r="G1276" s="67">
        <v>99.992999999999995</v>
      </c>
      <c r="H1276" s="92">
        <v>0</v>
      </c>
      <c r="J1276" s="2">
        <v>40519</v>
      </c>
      <c r="K1276">
        <v>0.14199999999999999</v>
      </c>
      <c r="L1276" s="67">
        <v>99.964500000000001</v>
      </c>
      <c r="M1276" s="92">
        <v>5.001775630342209E-6</v>
      </c>
      <c r="P1276" s="2">
        <v>40582</v>
      </c>
      <c r="Q1276">
        <v>1087.3900000000001</v>
      </c>
      <c r="R1276">
        <v>1.1600821264490246E-3</v>
      </c>
      <c r="T1276" s="68">
        <v>38608</v>
      </c>
      <c r="U1276" s="69">
        <v>0.99846000000000001</v>
      </c>
      <c r="V1276" s="70">
        <v>-1.5399999999999858E-3</v>
      </c>
      <c r="W1276" s="70"/>
      <c r="Y1276" s="2">
        <v>40582</v>
      </c>
      <c r="Z1276">
        <v>15.81</v>
      </c>
    </row>
    <row r="1277" spans="2:26" x14ac:dyDescent="0.25">
      <c r="B1277" s="2">
        <v>40583</v>
      </c>
      <c r="C1277">
        <v>1320.88</v>
      </c>
      <c r="D1277" s="2"/>
      <c r="E1277" s="2">
        <v>40521</v>
      </c>
      <c r="F1277">
        <v>8.4000000000000005E-2</v>
      </c>
      <c r="G1277" s="67">
        <v>99.992999999999995</v>
      </c>
      <c r="H1277" s="92">
        <v>4.166958353701844E-6</v>
      </c>
      <c r="J1277" s="2">
        <v>40520</v>
      </c>
      <c r="K1277">
        <v>0.14000000000000001</v>
      </c>
      <c r="L1277" s="67">
        <v>99.965000000000003</v>
      </c>
      <c r="M1277" s="92">
        <v>0</v>
      </c>
      <c r="P1277" s="2">
        <v>40583</v>
      </c>
      <c r="Q1277">
        <v>1087.1400000000001</v>
      </c>
      <c r="R1277">
        <v>-2.2990831256497479E-4</v>
      </c>
      <c r="T1277" s="68">
        <v>38609</v>
      </c>
      <c r="U1277" s="69">
        <v>0.99904999999999999</v>
      </c>
      <c r="V1277" s="70">
        <v>-9.5000000000000639E-4</v>
      </c>
      <c r="W1277" s="70"/>
      <c r="Y1277" s="2">
        <v>40583</v>
      </c>
      <c r="Z1277">
        <v>15.87</v>
      </c>
    </row>
    <row r="1278" spans="2:26" x14ac:dyDescent="0.25">
      <c r="B1278" s="2">
        <v>40584</v>
      </c>
      <c r="C1278">
        <v>1321.87</v>
      </c>
      <c r="D1278" s="2"/>
      <c r="E1278" s="2">
        <v>40522</v>
      </c>
      <c r="F1278">
        <v>7.9000000000000001E-2</v>
      </c>
      <c r="G1278" s="67">
        <v>99.993416666666661</v>
      </c>
      <c r="H1278" s="92">
        <v>-4.166940990257828E-6</v>
      </c>
      <c r="J1278" s="2">
        <v>40521</v>
      </c>
      <c r="K1278">
        <v>0.14000000000000001</v>
      </c>
      <c r="L1278" s="67">
        <v>99.965000000000003</v>
      </c>
      <c r="M1278" s="92">
        <v>4.5015755514299371E-5</v>
      </c>
      <c r="P1278" s="2">
        <v>40584</v>
      </c>
      <c r="Q1278">
        <v>1087.6500000000001</v>
      </c>
      <c r="R1278">
        <v>4.6912081240679804E-4</v>
      </c>
      <c r="T1278" s="68">
        <v>38610</v>
      </c>
      <c r="U1278" s="69">
        <v>1.00132</v>
      </c>
      <c r="V1278" s="70">
        <v>1.3199999999999878E-3</v>
      </c>
      <c r="W1278" s="70"/>
      <c r="Y1278" s="2">
        <v>40584</v>
      </c>
      <c r="Z1278">
        <v>16.09</v>
      </c>
    </row>
    <row r="1279" spans="2:26" x14ac:dyDescent="0.25">
      <c r="B1279" s="2">
        <v>40585</v>
      </c>
      <c r="C1279">
        <v>1329.15</v>
      </c>
      <c r="D1279" s="2"/>
      <c r="E1279" s="2">
        <v>40525</v>
      </c>
      <c r="F1279">
        <v>8.4000000000000005E-2</v>
      </c>
      <c r="G1279" s="67">
        <v>99.992999999999995</v>
      </c>
      <c r="H1279" s="92">
        <v>4.166958353701844E-6</v>
      </c>
      <c r="J1279" s="2">
        <v>40522</v>
      </c>
      <c r="K1279">
        <v>0.122</v>
      </c>
      <c r="L1279" s="67">
        <v>99.969499999999996</v>
      </c>
      <c r="M1279" s="92">
        <v>-7.5022881979025513E-6</v>
      </c>
      <c r="P1279" s="2">
        <v>40585</v>
      </c>
      <c r="Q1279">
        <v>1088.25</v>
      </c>
      <c r="R1279">
        <v>5.5164804854501703E-4</v>
      </c>
      <c r="T1279" s="68">
        <v>38611</v>
      </c>
      <c r="U1279" s="69">
        <v>1.0034700000000001</v>
      </c>
      <c r="V1279" s="70">
        <v>3.4700000000000841E-3</v>
      </c>
      <c r="W1279" s="70"/>
      <c r="Y1279" s="2">
        <v>40585</v>
      </c>
      <c r="Z1279">
        <v>15.69</v>
      </c>
    </row>
    <row r="1280" spans="2:26" x14ac:dyDescent="0.25">
      <c r="B1280" s="2">
        <v>40588</v>
      </c>
      <c r="C1280">
        <v>1332.32</v>
      </c>
      <c r="D1280" s="2"/>
      <c r="E1280" s="2">
        <v>40526</v>
      </c>
      <c r="F1280">
        <v>7.9000000000000001E-2</v>
      </c>
      <c r="G1280" s="67">
        <v>99.993416666666661</v>
      </c>
      <c r="H1280" s="92">
        <v>-1.6667763960143134E-6</v>
      </c>
      <c r="J1280" s="2">
        <v>40525</v>
      </c>
      <c r="K1280">
        <v>0.125</v>
      </c>
      <c r="L1280" s="67">
        <v>99.96875</v>
      </c>
      <c r="M1280" s="92">
        <v>-4.2513285401724055E-5</v>
      </c>
      <c r="P1280" s="2">
        <v>40588</v>
      </c>
      <c r="Q1280">
        <v>1088.6400000000001</v>
      </c>
      <c r="R1280">
        <v>3.5837353549283968E-4</v>
      </c>
      <c r="T1280" s="68">
        <v>38614</v>
      </c>
      <c r="U1280" s="69">
        <v>0.99888999999999994</v>
      </c>
      <c r="V1280" s="70">
        <v>-1.1100000000000554E-3</v>
      </c>
      <c r="W1280" s="70"/>
      <c r="Y1280" s="2">
        <v>40588</v>
      </c>
      <c r="Z1280">
        <v>15.95</v>
      </c>
    </row>
    <row r="1281" spans="2:26" x14ac:dyDescent="0.25">
      <c r="B1281" s="2">
        <v>40589</v>
      </c>
      <c r="C1281">
        <v>1328.01</v>
      </c>
      <c r="D1281" s="2"/>
      <c r="E1281" s="2">
        <v>40527</v>
      </c>
      <c r="F1281">
        <v>8.1000000000000003E-2</v>
      </c>
      <c r="G1281" s="67">
        <v>99.993250000000003</v>
      </c>
      <c r="H1281" s="92">
        <v>1.0000675045418461E-5</v>
      </c>
      <c r="J1281" s="2">
        <v>40526</v>
      </c>
      <c r="K1281">
        <v>0.14199999999999999</v>
      </c>
      <c r="L1281" s="67">
        <v>99.964500000000001</v>
      </c>
      <c r="M1281" s="92">
        <v>5.001775630342209E-6</v>
      </c>
      <c r="P1281" s="2">
        <v>40589</v>
      </c>
      <c r="Q1281">
        <v>1088.6500000000001</v>
      </c>
      <c r="R1281">
        <v>9.1857730746269795E-6</v>
      </c>
      <c r="T1281" s="68">
        <v>38615</v>
      </c>
      <c r="U1281" s="69">
        <v>0.99585000000000001</v>
      </c>
      <c r="V1281" s="70">
        <v>-4.149999999999987E-3</v>
      </c>
      <c r="W1281" s="70"/>
      <c r="Y1281" s="2">
        <v>40589</v>
      </c>
      <c r="Z1281">
        <v>16.37</v>
      </c>
    </row>
    <row r="1282" spans="2:26" x14ac:dyDescent="0.25">
      <c r="B1282" s="2">
        <v>40590</v>
      </c>
      <c r="C1282">
        <v>1336.32</v>
      </c>
      <c r="D1282" s="2"/>
      <c r="E1282" s="2">
        <v>40528</v>
      </c>
      <c r="F1282">
        <v>6.9000000000000006E-2</v>
      </c>
      <c r="G1282" s="67">
        <v>99.994249999999994</v>
      </c>
      <c r="H1282" s="92">
        <v>2.0001150066173423E-5</v>
      </c>
      <c r="J1282" s="2">
        <v>40527</v>
      </c>
      <c r="K1282">
        <v>0.14000000000000001</v>
      </c>
      <c r="L1282" s="67">
        <v>99.965000000000003</v>
      </c>
      <c r="M1282" s="92">
        <v>2.5008753063548994E-5</v>
      </c>
      <c r="P1282" s="2">
        <v>40590</v>
      </c>
      <c r="Q1282">
        <v>1088.8599999999999</v>
      </c>
      <c r="R1282">
        <v>1.9289946263700841E-4</v>
      </c>
      <c r="T1282" s="68">
        <v>38616</v>
      </c>
      <c r="U1282" s="69">
        <v>0.99497999999999998</v>
      </c>
      <c r="V1282" s="70">
        <v>-5.0200000000000244E-3</v>
      </c>
      <c r="W1282" s="70"/>
      <c r="Y1282" s="2">
        <v>40590</v>
      </c>
      <c r="Z1282">
        <v>16.72</v>
      </c>
    </row>
    <row r="1283" spans="2:26" x14ac:dyDescent="0.25">
      <c r="B1283" s="2">
        <v>40591</v>
      </c>
      <c r="C1283">
        <v>1340.43</v>
      </c>
      <c r="D1283" s="2"/>
      <c r="E1283" s="2">
        <v>40529</v>
      </c>
      <c r="F1283">
        <v>4.4999999999999998E-2</v>
      </c>
      <c r="G1283" s="67">
        <v>99.996250000000003</v>
      </c>
      <c r="H1283" s="92">
        <v>2.5000937535102352E-5</v>
      </c>
      <c r="J1283" s="2">
        <v>40528</v>
      </c>
      <c r="K1283">
        <v>0.13</v>
      </c>
      <c r="L1283" s="67">
        <v>99.967500000000001</v>
      </c>
      <c r="M1283" s="92">
        <v>6.0019506339603623E-5</v>
      </c>
      <c r="P1283" s="2">
        <v>40591</v>
      </c>
      <c r="Q1283">
        <v>1089.1600000000001</v>
      </c>
      <c r="R1283">
        <v>2.755175137301169E-4</v>
      </c>
      <c r="T1283" s="68">
        <v>38617</v>
      </c>
      <c r="U1283" s="69">
        <v>1.00238</v>
      </c>
      <c r="V1283" s="70">
        <v>2.3800000000000487E-3</v>
      </c>
      <c r="W1283" s="70"/>
      <c r="Y1283" s="2">
        <v>40591</v>
      </c>
      <c r="Z1283">
        <v>16.59</v>
      </c>
    </row>
    <row r="1284" spans="2:26" x14ac:dyDescent="0.25">
      <c r="B1284" s="2">
        <v>40592</v>
      </c>
      <c r="C1284">
        <v>1343.01</v>
      </c>
      <c r="D1284" s="2"/>
      <c r="E1284" s="2">
        <v>40532</v>
      </c>
      <c r="F1284">
        <v>1.4999999999999999E-2</v>
      </c>
      <c r="G1284" s="67">
        <v>99.998750000000001</v>
      </c>
      <c r="H1284" s="92">
        <v>-2.1666937503383998E-5</v>
      </c>
      <c r="J1284" s="2">
        <v>40529</v>
      </c>
      <c r="K1284">
        <v>0.106</v>
      </c>
      <c r="L1284" s="67">
        <v>99.973500000000001</v>
      </c>
      <c r="M1284" s="92">
        <v>0</v>
      </c>
      <c r="P1284" s="2">
        <v>40592</v>
      </c>
      <c r="Q1284">
        <v>1088.83</v>
      </c>
      <c r="R1284">
        <v>-3.0298578721232872E-4</v>
      </c>
      <c r="T1284" s="68">
        <v>38618</v>
      </c>
      <c r="U1284" s="69">
        <v>1.0008999999999999</v>
      </c>
      <c r="V1284" s="70">
        <v>8.9999999999990088E-4</v>
      </c>
      <c r="W1284" s="70"/>
      <c r="Y1284" s="2">
        <v>40592</v>
      </c>
      <c r="Z1284">
        <v>16.43</v>
      </c>
    </row>
    <row r="1285" spans="2:26" x14ac:dyDescent="0.25">
      <c r="B1285" s="2">
        <v>40596</v>
      </c>
      <c r="C1285">
        <v>1315.44</v>
      </c>
      <c r="D1285" s="2"/>
      <c r="E1285" s="2">
        <v>40533</v>
      </c>
      <c r="F1285">
        <v>4.1000000000000002E-2</v>
      </c>
      <c r="G1285" s="67">
        <v>99.996583333333334</v>
      </c>
      <c r="H1285" s="92">
        <v>-1.6667236130585295E-5</v>
      </c>
      <c r="J1285" s="2">
        <v>40532</v>
      </c>
      <c r="K1285">
        <v>0.106</v>
      </c>
      <c r="L1285" s="67">
        <v>99.973500000000001</v>
      </c>
      <c r="M1285" s="92">
        <v>-7.7520542943854132E-5</v>
      </c>
      <c r="P1285" s="2">
        <v>40596</v>
      </c>
      <c r="Q1285">
        <v>1074.01</v>
      </c>
      <c r="R1285">
        <v>-1.361094018349962E-2</v>
      </c>
      <c r="T1285" s="68">
        <v>38621</v>
      </c>
      <c r="U1285" s="69">
        <v>1.0008900000000001</v>
      </c>
      <c r="V1285" s="70">
        <v>8.9000000000005741E-4</v>
      </c>
      <c r="W1285" s="70"/>
      <c r="Y1285" s="2">
        <v>40596</v>
      </c>
      <c r="Z1285">
        <v>20.8</v>
      </c>
    </row>
    <row r="1286" spans="2:26" x14ac:dyDescent="0.25">
      <c r="B1286" s="2">
        <v>40597</v>
      </c>
      <c r="C1286">
        <v>1307.4000000000001</v>
      </c>
      <c r="D1286" s="2"/>
      <c r="E1286" s="2">
        <v>40534</v>
      </c>
      <c r="F1286">
        <v>6.0999999999999999E-2</v>
      </c>
      <c r="G1286" s="67">
        <v>99.994916666666668</v>
      </c>
      <c r="H1286" s="92">
        <v>3.33350278625133E-6</v>
      </c>
      <c r="J1286" s="2">
        <v>40533</v>
      </c>
      <c r="K1286">
        <v>0.13700000000000001</v>
      </c>
      <c r="L1286" s="67">
        <v>99.96575</v>
      </c>
      <c r="M1286" s="92">
        <v>5.0017130868162951E-6</v>
      </c>
      <c r="P1286" s="2">
        <v>40597</v>
      </c>
      <c r="Q1286">
        <v>1069.56</v>
      </c>
      <c r="R1286">
        <v>-4.1433506205715842E-3</v>
      </c>
      <c r="T1286" s="68">
        <v>38622</v>
      </c>
      <c r="U1286" s="69">
        <v>1.00051</v>
      </c>
      <c r="V1286" s="70">
        <v>5.1000000000001044E-4</v>
      </c>
      <c r="W1286" s="70"/>
      <c r="Y1286" s="2">
        <v>40597</v>
      </c>
      <c r="Z1286">
        <v>22.13</v>
      </c>
    </row>
    <row r="1287" spans="2:26" x14ac:dyDescent="0.25">
      <c r="B1287" s="2">
        <v>40598</v>
      </c>
      <c r="C1287">
        <v>1306.0999999999999</v>
      </c>
      <c r="D1287" s="2"/>
      <c r="E1287" s="2">
        <v>40535</v>
      </c>
      <c r="F1287">
        <v>5.7000000000000002E-2</v>
      </c>
      <c r="G1287" s="67">
        <v>99.995249999999999</v>
      </c>
      <c r="H1287" s="92">
        <v>0</v>
      </c>
      <c r="J1287" s="2">
        <v>40534</v>
      </c>
      <c r="K1287">
        <v>0.13500000000000001</v>
      </c>
      <c r="L1287" s="67">
        <v>99.966250000000002</v>
      </c>
      <c r="M1287" s="92">
        <v>-5.001688069716792E-6</v>
      </c>
      <c r="P1287" s="2">
        <v>40598</v>
      </c>
      <c r="Q1287">
        <v>1069.81</v>
      </c>
      <c r="R1287">
        <v>2.3374097759831791E-4</v>
      </c>
      <c r="T1287" s="68">
        <v>38623</v>
      </c>
      <c r="U1287" s="69">
        <v>1.00081</v>
      </c>
      <c r="V1287" s="70">
        <v>8.099999999999774E-4</v>
      </c>
      <c r="W1287" s="70"/>
      <c r="Y1287" s="2">
        <v>40598</v>
      </c>
      <c r="Z1287">
        <v>21.32</v>
      </c>
    </row>
    <row r="1288" spans="2:26" x14ac:dyDescent="0.25">
      <c r="B1288" s="2">
        <v>40599</v>
      </c>
      <c r="C1288">
        <v>1319.88</v>
      </c>
      <c r="D1288" s="2"/>
      <c r="E1288" s="2">
        <v>40536</v>
      </c>
      <c r="F1288">
        <v>5.7000000000000002E-2</v>
      </c>
      <c r="G1288" s="67">
        <v>99.995249999999999</v>
      </c>
      <c r="H1288" s="92">
        <v>2.1667695882188198E-5</v>
      </c>
      <c r="J1288" s="2">
        <v>40535</v>
      </c>
      <c r="K1288">
        <v>0.13700000000000001</v>
      </c>
      <c r="L1288" s="67">
        <v>99.96575</v>
      </c>
      <c r="M1288" s="92">
        <v>0</v>
      </c>
      <c r="P1288" s="2">
        <v>40599</v>
      </c>
      <c r="Q1288">
        <v>1079.46</v>
      </c>
      <c r="R1288">
        <v>9.020293323113604E-3</v>
      </c>
      <c r="T1288" s="68">
        <v>38624</v>
      </c>
      <c r="U1288" s="69">
        <v>1.0041800000000001</v>
      </c>
      <c r="V1288" s="70">
        <v>4.1800000000000725E-3</v>
      </c>
      <c r="W1288" s="70"/>
      <c r="Y1288" s="2">
        <v>40599</v>
      </c>
      <c r="Z1288">
        <v>19.22</v>
      </c>
    </row>
    <row r="1289" spans="2:26" x14ac:dyDescent="0.25">
      <c r="B1289" s="2">
        <v>40602</v>
      </c>
      <c r="C1289">
        <v>1327.22</v>
      </c>
      <c r="D1289" s="2"/>
      <c r="E1289" s="2">
        <v>40539</v>
      </c>
      <c r="F1289">
        <v>3.1E-2</v>
      </c>
      <c r="G1289" s="67">
        <v>99.997416666666666</v>
      </c>
      <c r="H1289" s="92">
        <v>5.0001291700407791E-6</v>
      </c>
      <c r="J1289" s="2">
        <v>40536</v>
      </c>
      <c r="K1289">
        <v>0.13700000000000001</v>
      </c>
      <c r="L1289" s="67">
        <v>99.96575</v>
      </c>
      <c r="M1289" s="92">
        <v>1.5005139260226841E-5</v>
      </c>
      <c r="P1289" s="2">
        <v>40602</v>
      </c>
      <c r="Q1289">
        <v>1084.57</v>
      </c>
      <c r="R1289">
        <v>4.7338484056842489E-3</v>
      </c>
      <c r="T1289" s="68">
        <v>38625</v>
      </c>
      <c r="U1289" s="69">
        <v>1.00075</v>
      </c>
      <c r="V1289" s="70">
        <v>7.5000000000002842E-4</v>
      </c>
      <c r="W1289" s="70"/>
      <c r="Y1289" s="2">
        <v>40602</v>
      </c>
      <c r="Z1289">
        <v>18.350000000000001</v>
      </c>
    </row>
    <row r="1290" spans="2:26" x14ac:dyDescent="0.25">
      <c r="B1290" s="2">
        <v>40603</v>
      </c>
      <c r="C1290">
        <v>1306.33</v>
      </c>
      <c r="D1290" s="2"/>
      <c r="E1290" s="2">
        <v>40540</v>
      </c>
      <c r="F1290">
        <v>2.5000000000000001E-2</v>
      </c>
      <c r="G1290" s="67">
        <v>99.997916666666669</v>
      </c>
      <c r="H1290" s="92">
        <v>-2.0000416675269861E-5</v>
      </c>
      <c r="J1290" s="2">
        <v>40539</v>
      </c>
      <c r="K1290">
        <v>0.13100000000000001</v>
      </c>
      <c r="L1290" s="67">
        <v>99.967250000000007</v>
      </c>
      <c r="M1290" s="92">
        <v>-3.0009828218768853E-5</v>
      </c>
      <c r="P1290" s="2">
        <v>40603</v>
      </c>
      <c r="Q1290">
        <v>1071.02</v>
      </c>
      <c r="R1290">
        <v>-1.2493430576173026E-2</v>
      </c>
      <c r="T1290" s="68">
        <v>38628</v>
      </c>
      <c r="U1290" s="69">
        <v>0.99980000000000002</v>
      </c>
      <c r="V1290" s="70">
        <v>-1.9999999999997797E-4</v>
      </c>
      <c r="W1290" s="70"/>
      <c r="Y1290" s="2">
        <v>40603</v>
      </c>
      <c r="Z1290">
        <v>21.01</v>
      </c>
    </row>
    <row r="1291" spans="2:26" x14ac:dyDescent="0.25">
      <c r="B1291" s="2">
        <v>40604</v>
      </c>
      <c r="C1291">
        <v>1308.44</v>
      </c>
      <c r="D1291" s="2"/>
      <c r="E1291" s="2">
        <v>40541</v>
      </c>
      <c r="F1291">
        <v>4.9000000000000002E-2</v>
      </c>
      <c r="G1291" s="67">
        <v>99.995916666666673</v>
      </c>
      <c r="H1291" s="92">
        <v>-6.6669389000573176E-6</v>
      </c>
      <c r="J1291" s="2">
        <v>40540</v>
      </c>
      <c r="K1291">
        <v>0.14299999999999999</v>
      </c>
      <c r="L1291" s="67">
        <v>99.964250000000007</v>
      </c>
      <c r="M1291" s="92">
        <v>4.5016093253247291E-5</v>
      </c>
      <c r="P1291" s="2">
        <v>40604</v>
      </c>
      <c r="Q1291">
        <v>1073.21</v>
      </c>
      <c r="R1291">
        <v>2.0447797426752512E-3</v>
      </c>
      <c r="T1291" s="68">
        <v>38629</v>
      </c>
      <c r="U1291" s="69">
        <v>0.99543000000000004</v>
      </c>
      <c r="V1291" s="70">
        <v>-4.569999999999963E-3</v>
      </c>
      <c r="W1291" s="70"/>
      <c r="Y1291" s="2">
        <v>40604</v>
      </c>
      <c r="Z1291">
        <v>20.7</v>
      </c>
    </row>
    <row r="1292" spans="2:26" x14ac:dyDescent="0.25">
      <c r="B1292" s="2">
        <v>40605</v>
      </c>
      <c r="C1292">
        <v>1330.97</v>
      </c>
      <c r="D1292" s="2"/>
      <c r="E1292" s="2">
        <v>40542</v>
      </c>
      <c r="F1292">
        <v>5.7000000000000002E-2</v>
      </c>
      <c r="G1292" s="67">
        <v>99.995249999999999</v>
      </c>
      <c r="H1292" s="92">
        <v>-1.6667458371255606E-6</v>
      </c>
      <c r="J1292" s="2">
        <v>40541</v>
      </c>
      <c r="K1292">
        <v>0.125</v>
      </c>
      <c r="L1292" s="67">
        <v>99.96875</v>
      </c>
      <c r="M1292" s="92">
        <v>3.0009377930628744E-5</v>
      </c>
      <c r="P1292" s="2">
        <v>40605</v>
      </c>
      <c r="Q1292">
        <v>1087.3399999999999</v>
      </c>
      <c r="R1292">
        <v>1.3166109149187921E-2</v>
      </c>
      <c r="T1292" s="68">
        <v>38630</v>
      </c>
      <c r="U1292" s="69">
        <v>0.98970999999999998</v>
      </c>
      <c r="V1292" s="70">
        <v>-1.0290000000000021E-2</v>
      </c>
      <c r="W1292" s="70"/>
      <c r="Y1292" s="2">
        <v>40605</v>
      </c>
      <c r="Z1292">
        <v>18.600000000000001</v>
      </c>
    </row>
    <row r="1293" spans="2:26" x14ac:dyDescent="0.25">
      <c r="B1293" s="2">
        <v>40606</v>
      </c>
      <c r="C1293">
        <v>1321.15</v>
      </c>
      <c r="D1293" s="2"/>
      <c r="E1293" s="2">
        <v>40543</v>
      </c>
      <c r="F1293">
        <v>5.8999999999999997E-2</v>
      </c>
      <c r="G1293" s="67">
        <v>99.995083333333326</v>
      </c>
      <c r="H1293" s="92">
        <v>-2.9168100764920268E-5</v>
      </c>
      <c r="J1293" s="2">
        <v>40542</v>
      </c>
      <c r="K1293">
        <v>0.113</v>
      </c>
      <c r="L1293" s="67">
        <v>99.97175</v>
      </c>
      <c r="M1293" s="92">
        <v>-3.0008477394871669E-5</v>
      </c>
      <c r="P1293" s="2">
        <v>40606</v>
      </c>
      <c r="Q1293">
        <v>1082.4000000000001</v>
      </c>
      <c r="R1293">
        <v>-4.543197160041812E-3</v>
      </c>
      <c r="T1293" s="68">
        <v>38631</v>
      </c>
      <c r="U1293" s="69">
        <v>0.99809999999999999</v>
      </c>
      <c r="V1293" s="70">
        <v>-1.9000000000000128E-3</v>
      </c>
      <c r="W1293" s="70"/>
      <c r="Y1293" s="2">
        <v>40606</v>
      </c>
      <c r="Z1293">
        <v>19.059999999999999</v>
      </c>
    </row>
    <row r="1294" spans="2:26" x14ac:dyDescent="0.25">
      <c r="B1294" s="2">
        <v>40609</v>
      </c>
      <c r="C1294">
        <v>1310.1300000000001</v>
      </c>
      <c r="D1294" s="2"/>
      <c r="E1294" s="2">
        <v>40546</v>
      </c>
      <c r="F1294">
        <v>9.4E-2</v>
      </c>
      <c r="G1294" s="67">
        <v>99.992166666666662</v>
      </c>
      <c r="H1294" s="92">
        <v>-8.3339861622899747E-6</v>
      </c>
      <c r="J1294" s="2">
        <v>40543</v>
      </c>
      <c r="K1294">
        <v>0.125</v>
      </c>
      <c r="L1294" s="67">
        <v>99.96875</v>
      </c>
      <c r="M1294" s="92">
        <v>0</v>
      </c>
      <c r="P1294" s="2">
        <v>40609</v>
      </c>
      <c r="Q1294">
        <v>1076.02</v>
      </c>
      <c r="R1294">
        <v>-5.8943089430895101E-3</v>
      </c>
      <c r="T1294" s="68">
        <v>38632</v>
      </c>
      <c r="U1294" s="69">
        <v>1.0024900000000001</v>
      </c>
      <c r="V1294" s="70">
        <v>2.4900000000001032E-3</v>
      </c>
      <c r="W1294" s="70"/>
      <c r="Y1294" s="2">
        <v>40609</v>
      </c>
      <c r="Z1294">
        <v>20.66</v>
      </c>
    </row>
    <row r="1295" spans="2:26" x14ac:dyDescent="0.25">
      <c r="B1295" s="2">
        <v>40610</v>
      </c>
      <c r="C1295">
        <v>1321.82</v>
      </c>
      <c r="D1295" s="2"/>
      <c r="E1295" s="2">
        <v>40547</v>
      </c>
      <c r="F1295">
        <v>0.104</v>
      </c>
      <c r="G1295" s="67">
        <v>99.99133333333333</v>
      </c>
      <c r="H1295" s="92">
        <v>-1.9168327921703643E-5</v>
      </c>
      <c r="J1295" s="2">
        <v>40546</v>
      </c>
      <c r="K1295">
        <v>0.125</v>
      </c>
      <c r="L1295" s="67">
        <v>99.96875</v>
      </c>
      <c r="M1295" s="92">
        <v>-3.7511722413174908E-5</v>
      </c>
      <c r="P1295" s="2">
        <v>40610</v>
      </c>
      <c r="Q1295">
        <v>1083.9000000000001</v>
      </c>
      <c r="R1295">
        <v>7.3232839538299732E-3</v>
      </c>
      <c r="T1295" s="68">
        <v>38635</v>
      </c>
      <c r="U1295" s="69">
        <v>0.99743999999999999</v>
      </c>
      <c r="V1295" s="70">
        <v>-2.5600000000000067E-3</v>
      </c>
      <c r="W1295" s="70"/>
      <c r="Y1295" s="2">
        <v>40610</v>
      </c>
      <c r="Z1295">
        <v>19.82</v>
      </c>
    </row>
    <row r="1296" spans="2:26" x14ac:dyDescent="0.25">
      <c r="B1296" s="2">
        <v>40611</v>
      </c>
      <c r="C1296">
        <v>1320.02</v>
      </c>
      <c r="D1296" s="2"/>
      <c r="E1296" s="2">
        <v>40548</v>
      </c>
      <c r="F1296">
        <v>0.127</v>
      </c>
      <c r="G1296" s="67">
        <v>99.989416666666671</v>
      </c>
      <c r="H1296" s="92">
        <v>-2.5002646114602456E-6</v>
      </c>
      <c r="J1296" s="2">
        <v>40547</v>
      </c>
      <c r="K1296">
        <v>0.14000000000000001</v>
      </c>
      <c r="L1296" s="67">
        <v>99.965000000000003</v>
      </c>
      <c r="M1296" s="92">
        <v>0</v>
      </c>
      <c r="P1296" s="2">
        <v>40611</v>
      </c>
      <c r="Q1296">
        <v>1083.32</v>
      </c>
      <c r="R1296">
        <v>-5.3510471445716856E-4</v>
      </c>
      <c r="T1296" s="68">
        <v>38636</v>
      </c>
      <c r="U1296" s="69">
        <v>0.99878999999999996</v>
      </c>
      <c r="V1296" s="70">
        <v>-1.2100000000000444E-3</v>
      </c>
      <c r="W1296" s="70"/>
      <c r="Y1296" s="2">
        <v>40611</v>
      </c>
      <c r="Z1296">
        <v>20.22</v>
      </c>
    </row>
    <row r="1297" spans="2:26" x14ac:dyDescent="0.25">
      <c r="B1297" s="2">
        <v>40612</v>
      </c>
      <c r="C1297">
        <v>1295.1099999999999</v>
      </c>
      <c r="D1297" s="2"/>
      <c r="E1297" s="2">
        <v>40549</v>
      </c>
      <c r="F1297">
        <v>0.13</v>
      </c>
      <c r="G1297" s="67">
        <v>99.989166666666662</v>
      </c>
      <c r="H1297" s="92">
        <v>0</v>
      </c>
      <c r="J1297" s="2">
        <v>40548</v>
      </c>
      <c r="K1297">
        <v>0.14000000000000001</v>
      </c>
      <c r="L1297" s="67">
        <v>99.965000000000003</v>
      </c>
      <c r="M1297" s="92">
        <v>-1.2504376531774497E-5</v>
      </c>
      <c r="P1297" s="2">
        <v>40612</v>
      </c>
      <c r="Q1297">
        <v>1065.77</v>
      </c>
      <c r="R1297">
        <v>-1.6200199387069292E-2</v>
      </c>
      <c r="T1297" s="68">
        <v>38637</v>
      </c>
      <c r="U1297" s="69">
        <v>0.99812000000000001</v>
      </c>
      <c r="V1297" s="70">
        <v>-1.8799999999999928E-3</v>
      </c>
      <c r="W1297" s="70"/>
      <c r="Y1297" s="2">
        <v>40612</v>
      </c>
      <c r="Z1297">
        <v>21.88</v>
      </c>
    </row>
    <row r="1298" spans="2:26" x14ac:dyDescent="0.25">
      <c r="B1298" s="2">
        <v>40613</v>
      </c>
      <c r="C1298">
        <v>1304.28</v>
      </c>
      <c r="D1298" s="2"/>
      <c r="E1298" s="2">
        <v>40550</v>
      </c>
      <c r="F1298">
        <v>0.13</v>
      </c>
      <c r="G1298" s="67">
        <v>99.989166666666662</v>
      </c>
      <c r="H1298" s="92">
        <v>-4.1671181044700134E-6</v>
      </c>
      <c r="J1298" s="2">
        <v>40549</v>
      </c>
      <c r="K1298">
        <v>0.14499999999999999</v>
      </c>
      <c r="L1298" s="67">
        <v>99.963750000000005</v>
      </c>
      <c r="M1298" s="92">
        <v>1.2504532893142795E-5</v>
      </c>
      <c r="P1298" s="2">
        <v>40613</v>
      </c>
      <c r="Q1298">
        <v>1073.6500000000001</v>
      </c>
      <c r="R1298">
        <v>7.3937153419594281E-3</v>
      </c>
      <c r="T1298" s="68">
        <v>38638</v>
      </c>
      <c r="U1298" s="69">
        <v>1.00014</v>
      </c>
      <c r="V1298" s="70">
        <v>1.4000000000002899E-4</v>
      </c>
      <c r="W1298" s="70"/>
      <c r="Y1298" s="2">
        <v>40613</v>
      </c>
      <c r="Z1298">
        <v>20.079999999999998</v>
      </c>
    </row>
    <row r="1299" spans="2:26" x14ac:dyDescent="0.25">
      <c r="B1299" s="2">
        <v>40616</v>
      </c>
      <c r="C1299">
        <v>1296.3900000000001</v>
      </c>
      <c r="D1299" s="2"/>
      <c r="E1299" s="2">
        <v>40553</v>
      </c>
      <c r="F1299">
        <v>0.13500000000000001</v>
      </c>
      <c r="G1299" s="67">
        <v>99.988749999999996</v>
      </c>
      <c r="H1299" s="92">
        <v>0</v>
      </c>
      <c r="J1299" s="2">
        <v>40550</v>
      </c>
      <c r="K1299">
        <v>0.14000000000000001</v>
      </c>
      <c r="L1299" s="67">
        <v>99.965000000000003</v>
      </c>
      <c r="M1299" s="92">
        <v>0</v>
      </c>
      <c r="P1299" s="2">
        <v>40616</v>
      </c>
      <c r="Q1299">
        <v>1067.93</v>
      </c>
      <c r="R1299">
        <v>-5.3276207330136272E-3</v>
      </c>
      <c r="T1299" s="68">
        <v>38639</v>
      </c>
      <c r="U1299" s="69">
        <v>1.0046999999999999</v>
      </c>
      <c r="V1299" s="70">
        <v>4.6999999999999265E-3</v>
      </c>
      <c r="W1299" s="70"/>
      <c r="Y1299" s="2">
        <v>40616</v>
      </c>
      <c r="Z1299">
        <v>21.13</v>
      </c>
    </row>
    <row r="1300" spans="2:26" x14ac:dyDescent="0.25">
      <c r="B1300" s="2">
        <v>40617</v>
      </c>
      <c r="C1300">
        <v>1281.8699999999999</v>
      </c>
      <c r="D1300" s="2"/>
      <c r="E1300" s="2">
        <v>40554</v>
      </c>
      <c r="F1300">
        <v>0.13500000000000001</v>
      </c>
      <c r="G1300" s="67">
        <v>99.988749999999996</v>
      </c>
      <c r="H1300" s="92">
        <v>-8.3342709388256608E-6</v>
      </c>
      <c r="J1300" s="2">
        <v>40553</v>
      </c>
      <c r="K1300">
        <v>0.14000000000000001</v>
      </c>
      <c r="L1300" s="67">
        <v>99.965000000000003</v>
      </c>
      <c r="M1300" s="92">
        <v>-2.5008753063548994E-5</v>
      </c>
      <c r="P1300" s="2">
        <v>40617</v>
      </c>
      <c r="Q1300">
        <v>1056.07</v>
      </c>
      <c r="R1300">
        <v>-1.1105596808779761E-2</v>
      </c>
      <c r="T1300" s="68">
        <v>38642</v>
      </c>
      <c r="U1300" s="69">
        <v>1.0024200000000001</v>
      </c>
      <c r="V1300" s="70">
        <v>2.4200000000000887E-3</v>
      </c>
      <c r="W1300" s="70"/>
      <c r="Y1300" s="2">
        <v>40617</v>
      </c>
      <c r="Z1300">
        <v>24.32</v>
      </c>
    </row>
    <row r="1301" spans="2:26" x14ac:dyDescent="0.25">
      <c r="B1301" s="2">
        <v>40618</v>
      </c>
      <c r="C1301">
        <v>1256.8800000000001</v>
      </c>
      <c r="D1301" s="2"/>
      <c r="E1301" s="2">
        <v>40555</v>
      </c>
      <c r="F1301">
        <v>0.14499999999999999</v>
      </c>
      <c r="G1301" s="67">
        <v>99.987916666666663</v>
      </c>
      <c r="H1301" s="92">
        <v>1.250151059917215E-5</v>
      </c>
      <c r="J1301" s="2">
        <v>40554</v>
      </c>
      <c r="K1301">
        <v>0.15</v>
      </c>
      <c r="L1301" s="67">
        <v>99.962500000000006</v>
      </c>
      <c r="M1301" s="92">
        <v>7.502813555104737E-6</v>
      </c>
      <c r="P1301" s="2">
        <v>40618</v>
      </c>
      <c r="Q1301">
        <v>1035.92</v>
      </c>
      <c r="R1301">
        <v>-1.9080174609637512E-2</v>
      </c>
      <c r="T1301" s="68">
        <v>38643</v>
      </c>
      <c r="U1301" s="69">
        <v>0.99734</v>
      </c>
      <c r="V1301" s="70">
        <v>-2.6599999999999957E-3</v>
      </c>
      <c r="W1301" s="70"/>
      <c r="Y1301" s="2">
        <v>40618</v>
      </c>
      <c r="Z1301">
        <v>29.4</v>
      </c>
    </row>
    <row r="1302" spans="2:26" x14ac:dyDescent="0.25">
      <c r="B1302" s="2">
        <v>40619</v>
      </c>
      <c r="C1302">
        <v>1273.72</v>
      </c>
      <c r="D1302" s="2"/>
      <c r="E1302" s="2">
        <v>40556</v>
      </c>
      <c r="F1302">
        <v>0.13</v>
      </c>
      <c r="G1302" s="67">
        <v>99.989166666666662</v>
      </c>
      <c r="H1302" s="92">
        <v>-5.0005417253640161E-6</v>
      </c>
      <c r="J1302" s="2">
        <v>40555</v>
      </c>
      <c r="K1302">
        <v>0.14699999999999999</v>
      </c>
      <c r="L1302" s="67">
        <v>99.963250000000002</v>
      </c>
      <c r="M1302" s="92">
        <v>5.0018381756444796E-6</v>
      </c>
      <c r="P1302" s="2">
        <v>40619</v>
      </c>
      <c r="Q1302">
        <v>1049.23</v>
      </c>
      <c r="R1302">
        <v>1.2848482508301728E-2</v>
      </c>
      <c r="T1302" s="68">
        <v>38644</v>
      </c>
      <c r="U1302" s="69">
        <v>1.00484</v>
      </c>
      <c r="V1302" s="70">
        <v>4.8399999999999554E-3</v>
      </c>
      <c r="W1302" s="70"/>
      <c r="Y1302" s="2">
        <v>40619</v>
      </c>
      <c r="Z1302">
        <v>26.37</v>
      </c>
    </row>
    <row r="1303" spans="2:26" x14ac:dyDescent="0.25">
      <c r="B1303" s="2">
        <v>40620</v>
      </c>
      <c r="C1303">
        <v>1279.2</v>
      </c>
      <c r="D1303" s="2"/>
      <c r="E1303" s="2">
        <v>40557</v>
      </c>
      <c r="F1303">
        <v>0.13600000000000001</v>
      </c>
      <c r="G1303" s="67">
        <v>99.98866666666666</v>
      </c>
      <c r="H1303" s="92">
        <v>8.3342778856021482E-7</v>
      </c>
      <c r="J1303" s="2">
        <v>40556</v>
      </c>
      <c r="K1303">
        <v>0.14499999999999999</v>
      </c>
      <c r="L1303" s="67">
        <v>99.963750000000005</v>
      </c>
      <c r="M1303" s="92">
        <v>-1.2504532893142795E-5</v>
      </c>
      <c r="P1303" s="2">
        <v>40620</v>
      </c>
      <c r="Q1303">
        <v>1058.95</v>
      </c>
      <c r="R1303">
        <v>9.2639364105104871E-3</v>
      </c>
      <c r="T1303" s="68">
        <v>38645</v>
      </c>
      <c r="U1303" s="69">
        <v>0.99690000000000001</v>
      </c>
      <c r="V1303" s="70">
        <v>-3.0999999999999917E-3</v>
      </c>
      <c r="W1303" s="70"/>
      <c r="Y1303" s="2">
        <v>40620</v>
      </c>
      <c r="Z1303">
        <v>24.44</v>
      </c>
    </row>
    <row r="1304" spans="2:26" x14ac:dyDescent="0.25">
      <c r="B1304" s="2">
        <v>40623</v>
      </c>
      <c r="C1304">
        <v>1298.3800000000001</v>
      </c>
      <c r="D1304" s="2"/>
      <c r="E1304" s="2">
        <v>40560</v>
      </c>
      <c r="F1304">
        <v>0.13500000000000001</v>
      </c>
      <c r="G1304" s="67">
        <v>99.988749999999996</v>
      </c>
      <c r="H1304" s="92">
        <v>-4.1671354693573193E-6</v>
      </c>
      <c r="J1304" s="2">
        <v>40557</v>
      </c>
      <c r="K1304">
        <v>0.15</v>
      </c>
      <c r="L1304" s="67">
        <v>99.962500000000006</v>
      </c>
      <c r="M1304" s="92">
        <v>0</v>
      </c>
      <c r="P1304" s="2">
        <v>40623</v>
      </c>
      <c r="Q1304">
        <v>1069.78</v>
      </c>
      <c r="R1304">
        <v>1.0227111761650587E-2</v>
      </c>
      <c r="T1304" s="68">
        <v>38646</v>
      </c>
      <c r="U1304" s="69">
        <v>1.00383</v>
      </c>
      <c r="V1304" s="70">
        <v>3.8300000000000001E-3</v>
      </c>
      <c r="W1304" s="70"/>
      <c r="Y1304" s="2">
        <v>40623</v>
      </c>
      <c r="Z1304">
        <v>20.61</v>
      </c>
    </row>
    <row r="1305" spans="2:26" x14ac:dyDescent="0.25">
      <c r="B1305" s="2">
        <v>40624</v>
      </c>
      <c r="C1305">
        <v>1293.77</v>
      </c>
      <c r="D1305" s="2"/>
      <c r="E1305" s="2">
        <v>40561</v>
      </c>
      <c r="F1305">
        <v>0.14000000000000001</v>
      </c>
      <c r="G1305" s="67">
        <v>99.98833333333333</v>
      </c>
      <c r="H1305" s="92">
        <v>-4.1671528344666697E-6</v>
      </c>
      <c r="J1305" s="2">
        <v>40560</v>
      </c>
      <c r="K1305">
        <v>0.15</v>
      </c>
      <c r="L1305" s="67">
        <v>99.962500000000006</v>
      </c>
      <c r="M1305" s="92">
        <v>0</v>
      </c>
      <c r="P1305" s="2">
        <v>40624</v>
      </c>
      <c r="Q1305">
        <v>1069.1500000000001</v>
      </c>
      <c r="R1305">
        <v>-5.8890613023232508E-4</v>
      </c>
      <c r="T1305" s="68">
        <v>38649</v>
      </c>
      <c r="U1305" s="69">
        <v>1.00658</v>
      </c>
      <c r="V1305" s="70">
        <v>6.5800000000000303E-3</v>
      </c>
      <c r="W1305" s="70"/>
      <c r="Y1305" s="2">
        <v>40624</v>
      </c>
      <c r="Z1305">
        <v>20.21</v>
      </c>
    </row>
    <row r="1306" spans="2:26" x14ac:dyDescent="0.25">
      <c r="B1306" s="2">
        <v>40625</v>
      </c>
      <c r="C1306">
        <v>1297.54</v>
      </c>
      <c r="D1306" s="2"/>
      <c r="E1306" s="2">
        <v>40562</v>
      </c>
      <c r="F1306">
        <v>0.14499999999999999</v>
      </c>
      <c r="G1306" s="67">
        <v>99.987916666666663</v>
      </c>
      <c r="H1306" s="92">
        <v>-1.6668680797859992E-6</v>
      </c>
      <c r="J1306" s="2">
        <v>40561</v>
      </c>
      <c r="K1306">
        <v>0.15</v>
      </c>
      <c r="L1306" s="67">
        <v>99.962500000000006</v>
      </c>
      <c r="M1306" s="92">
        <v>-2.500937851701579E-5</v>
      </c>
      <c r="P1306" s="2">
        <v>40625</v>
      </c>
      <c r="Q1306">
        <v>1071.57</v>
      </c>
      <c r="R1306">
        <v>2.263480334845358E-3</v>
      </c>
      <c r="T1306" s="68">
        <v>38650</v>
      </c>
      <c r="U1306" s="69">
        <v>0.99938000000000005</v>
      </c>
      <c r="V1306" s="70">
        <v>-6.1999999999995392E-4</v>
      </c>
      <c r="W1306" s="70"/>
      <c r="Y1306" s="2">
        <v>40625</v>
      </c>
      <c r="Z1306">
        <v>19.170000000000002</v>
      </c>
    </row>
    <row r="1307" spans="2:26" x14ac:dyDescent="0.25">
      <c r="B1307" s="2">
        <v>40626</v>
      </c>
      <c r="C1307">
        <v>1309.6600000000001</v>
      </c>
      <c r="D1307" s="2"/>
      <c r="E1307" s="2">
        <v>40563</v>
      </c>
      <c r="F1307">
        <v>0.14699999999999999</v>
      </c>
      <c r="G1307" s="67">
        <v>99.987750000000005</v>
      </c>
      <c r="H1307" s="92">
        <v>1.6668708582301406E-6</v>
      </c>
      <c r="J1307" s="2">
        <v>40562</v>
      </c>
      <c r="K1307">
        <v>0.16</v>
      </c>
      <c r="L1307" s="67">
        <v>99.96</v>
      </c>
      <c r="M1307" s="92">
        <v>0</v>
      </c>
      <c r="P1307" s="2">
        <v>40626</v>
      </c>
      <c r="Q1307">
        <v>1075.92</v>
      </c>
      <c r="R1307">
        <v>4.0594641507323281E-3</v>
      </c>
      <c r="T1307" s="68">
        <v>38651</v>
      </c>
      <c r="U1307" s="69">
        <v>0.99795999999999996</v>
      </c>
      <c r="V1307" s="70">
        <v>-2.0400000000000418E-3</v>
      </c>
      <c r="W1307" s="70"/>
      <c r="Y1307" s="2">
        <v>40626</v>
      </c>
      <c r="Z1307">
        <v>18</v>
      </c>
    </row>
    <row r="1308" spans="2:26" x14ac:dyDescent="0.25">
      <c r="B1308" s="2">
        <v>40627</v>
      </c>
      <c r="C1308">
        <v>1313.8</v>
      </c>
      <c r="D1308" s="2"/>
      <c r="E1308" s="2">
        <v>40564</v>
      </c>
      <c r="F1308">
        <v>0.14499999999999999</v>
      </c>
      <c r="G1308" s="67">
        <v>99.987916666666663</v>
      </c>
      <c r="H1308" s="92">
        <v>0</v>
      </c>
      <c r="J1308" s="2">
        <v>40563</v>
      </c>
      <c r="K1308">
        <v>0.16</v>
      </c>
      <c r="L1308" s="67">
        <v>99.96</v>
      </c>
      <c r="M1308" s="92">
        <v>1.250500200100646E-5</v>
      </c>
      <c r="P1308" s="2">
        <v>40627</v>
      </c>
      <c r="Q1308">
        <v>1077.4100000000001</v>
      </c>
      <c r="R1308">
        <v>1.3848613279798805E-3</v>
      </c>
      <c r="T1308" s="68">
        <v>38652</v>
      </c>
      <c r="U1308" s="69">
        <v>0.99341999999999997</v>
      </c>
      <c r="V1308" s="70">
        <v>-6.5800000000000303E-3</v>
      </c>
      <c r="W1308" s="70"/>
      <c r="Y1308" s="2">
        <v>40627</v>
      </c>
      <c r="Z1308">
        <v>17.91</v>
      </c>
    </row>
    <row r="1309" spans="2:26" x14ac:dyDescent="0.25">
      <c r="B1309" s="2">
        <v>40630</v>
      </c>
      <c r="C1309">
        <v>1310.19</v>
      </c>
      <c r="D1309" s="2"/>
      <c r="E1309" s="2">
        <v>40567</v>
      </c>
      <c r="F1309">
        <v>0.14499999999999999</v>
      </c>
      <c r="G1309" s="67">
        <v>99.987916666666663</v>
      </c>
      <c r="H1309" s="92">
        <v>1.6668680800080438E-6</v>
      </c>
      <c r="J1309" s="2">
        <v>40564</v>
      </c>
      <c r="K1309">
        <v>0.155</v>
      </c>
      <c r="L1309" s="67">
        <v>99.961250000000007</v>
      </c>
      <c r="M1309" s="92">
        <v>0</v>
      </c>
      <c r="P1309" s="2">
        <v>40630</v>
      </c>
      <c r="Q1309">
        <v>1076.44</v>
      </c>
      <c r="R1309">
        <v>-9.0030721823630699E-4</v>
      </c>
      <c r="T1309" s="68">
        <v>38653</v>
      </c>
      <c r="U1309" s="69">
        <v>1.01013</v>
      </c>
      <c r="V1309" s="70">
        <v>1.0129999999999972E-2</v>
      </c>
      <c r="W1309" s="70"/>
      <c r="Y1309" s="2">
        <v>40630</v>
      </c>
      <c r="Z1309">
        <v>19.440000000000001</v>
      </c>
    </row>
    <row r="1310" spans="2:26" x14ac:dyDescent="0.25">
      <c r="B1310" s="2">
        <v>40631</v>
      </c>
      <c r="C1310">
        <v>1319.44</v>
      </c>
      <c r="D1310" s="2"/>
      <c r="E1310" s="2">
        <v>40568</v>
      </c>
      <c r="F1310">
        <v>0.14299999999999999</v>
      </c>
      <c r="G1310" s="67">
        <v>99.988083333333336</v>
      </c>
      <c r="H1310" s="92">
        <v>-5.8340285551405913E-6</v>
      </c>
      <c r="J1310" s="2">
        <v>40567</v>
      </c>
      <c r="K1310">
        <v>0.155</v>
      </c>
      <c r="L1310" s="67">
        <v>99.961250000000007</v>
      </c>
      <c r="M1310" s="92">
        <v>0</v>
      </c>
      <c r="P1310" s="2">
        <v>40631</v>
      </c>
      <c r="Q1310">
        <v>1079.7</v>
      </c>
      <c r="R1310">
        <v>3.0285013563227103E-3</v>
      </c>
      <c r="T1310" s="68">
        <v>38656</v>
      </c>
      <c r="U1310" s="69">
        <v>1.0026999999999999</v>
      </c>
      <c r="V1310" s="70">
        <v>2.6999999999999247E-3</v>
      </c>
      <c r="W1310" s="70"/>
      <c r="Y1310" s="2">
        <v>40631</v>
      </c>
      <c r="Z1310">
        <v>18.16</v>
      </c>
    </row>
    <row r="1311" spans="2:26" x14ac:dyDescent="0.25">
      <c r="B1311" s="2">
        <v>40632</v>
      </c>
      <c r="C1311">
        <v>1328.26</v>
      </c>
      <c r="D1311" s="2"/>
      <c r="E1311" s="2">
        <v>40569</v>
      </c>
      <c r="F1311">
        <v>0.15</v>
      </c>
      <c r="G1311" s="67">
        <v>99.987499999999997</v>
      </c>
      <c r="H1311" s="92">
        <v>1.6668750260517839E-5</v>
      </c>
      <c r="J1311" s="2">
        <v>40568</v>
      </c>
      <c r="K1311">
        <v>0.155</v>
      </c>
      <c r="L1311" s="67">
        <v>99.961250000000007</v>
      </c>
      <c r="M1311" s="92">
        <v>-1.2504845627758776E-5</v>
      </c>
      <c r="P1311" s="2">
        <v>40632</v>
      </c>
      <c r="Q1311">
        <v>1081.9000000000001</v>
      </c>
      <c r="R1311">
        <v>2.0376030378810306E-3</v>
      </c>
      <c r="T1311" s="68">
        <v>38657</v>
      </c>
      <c r="U1311" s="69">
        <v>0.99958000000000002</v>
      </c>
      <c r="V1311" s="70">
        <v>-4.1999999999997595E-4</v>
      </c>
      <c r="W1311" s="70"/>
      <c r="Y1311" s="2">
        <v>40632</v>
      </c>
      <c r="Z1311">
        <v>17.71</v>
      </c>
    </row>
    <row r="1312" spans="2:26" x14ac:dyDescent="0.25">
      <c r="B1312" s="2">
        <v>40633</v>
      </c>
      <c r="C1312">
        <v>1325.83</v>
      </c>
      <c r="D1312" s="2"/>
      <c r="E1312" s="2">
        <v>40570</v>
      </c>
      <c r="F1312">
        <v>0.13</v>
      </c>
      <c r="G1312" s="67">
        <v>99.989166666666662</v>
      </c>
      <c r="H1312" s="92">
        <v>8.3342362089400268E-6</v>
      </c>
      <c r="J1312" s="2">
        <v>40569</v>
      </c>
      <c r="K1312">
        <v>0.16</v>
      </c>
      <c r="L1312" s="67">
        <v>99.96</v>
      </c>
      <c r="M1312" s="92">
        <v>3.7515006002575291E-5</v>
      </c>
      <c r="P1312" s="2">
        <v>40633</v>
      </c>
      <c r="Q1312">
        <v>1082.03</v>
      </c>
      <c r="R1312">
        <v>1.2015897957295962E-4</v>
      </c>
      <c r="T1312" s="68">
        <v>38658</v>
      </c>
      <c r="U1312" s="69">
        <v>1.0036400000000001</v>
      </c>
      <c r="V1312" s="70">
        <v>3.6400000000000876E-3</v>
      </c>
      <c r="W1312" s="70"/>
      <c r="Y1312" s="2">
        <v>40633</v>
      </c>
      <c r="Z1312">
        <v>17.739999999999998</v>
      </c>
    </row>
    <row r="1313" spans="2:26" x14ac:dyDescent="0.25">
      <c r="B1313" s="2">
        <v>40634</v>
      </c>
      <c r="C1313">
        <v>1332.41</v>
      </c>
      <c r="D1313" s="2"/>
      <c r="E1313" s="2">
        <v>40571</v>
      </c>
      <c r="F1313">
        <v>0.12</v>
      </c>
      <c r="G1313" s="67">
        <v>99.99</v>
      </c>
      <c r="H1313" s="92">
        <v>-1.4168083474874749E-5</v>
      </c>
      <c r="J1313" s="2">
        <v>40570</v>
      </c>
      <c r="K1313">
        <v>0.14499999999999999</v>
      </c>
      <c r="L1313" s="67">
        <v>99.963750000000005</v>
      </c>
      <c r="M1313" s="92">
        <v>0</v>
      </c>
      <c r="P1313" s="2">
        <v>40634</v>
      </c>
      <c r="Q1313">
        <v>1083.28</v>
      </c>
      <c r="R1313">
        <v>1.1552359916082722E-3</v>
      </c>
      <c r="T1313" s="68">
        <v>38659</v>
      </c>
      <c r="U1313" s="69">
        <v>1.00221</v>
      </c>
      <c r="V1313" s="70">
        <v>2.2100000000000453E-3</v>
      </c>
      <c r="W1313" s="70"/>
      <c r="Y1313" s="2">
        <v>40634</v>
      </c>
      <c r="Z1313">
        <v>17.399999999999999</v>
      </c>
    </row>
    <row r="1314" spans="2:26" x14ac:dyDescent="0.25">
      <c r="B1314" s="2">
        <v>40637</v>
      </c>
      <c r="C1314">
        <v>1332.87</v>
      </c>
      <c r="D1314" s="2"/>
      <c r="E1314" s="2">
        <v>40574</v>
      </c>
      <c r="F1314">
        <v>0.13700000000000001</v>
      </c>
      <c r="G1314" s="67">
        <v>99.988583333333338</v>
      </c>
      <c r="H1314" s="92">
        <v>-4.1671424154676728E-6</v>
      </c>
      <c r="J1314" s="2">
        <v>40571</v>
      </c>
      <c r="K1314">
        <v>0.14499999999999999</v>
      </c>
      <c r="L1314" s="67">
        <v>99.963750000000005</v>
      </c>
      <c r="M1314" s="92">
        <v>-1.2504532893142795E-5</v>
      </c>
      <c r="P1314" s="2">
        <v>40637</v>
      </c>
      <c r="Q1314">
        <v>1083.71</v>
      </c>
      <c r="R1314">
        <v>3.969426187135916E-4</v>
      </c>
      <c r="T1314" s="68">
        <v>38660</v>
      </c>
      <c r="U1314" s="69">
        <v>1.00024</v>
      </c>
      <c r="V1314" s="70">
        <v>2.4000000000001798E-4</v>
      </c>
      <c r="W1314" s="70"/>
      <c r="Y1314" s="2">
        <v>40637</v>
      </c>
      <c r="Z1314">
        <v>17.5</v>
      </c>
    </row>
    <row r="1315" spans="2:26" x14ac:dyDescent="0.25">
      <c r="B1315" s="2">
        <v>40638</v>
      </c>
      <c r="C1315">
        <v>1332.63</v>
      </c>
      <c r="D1315" s="2"/>
      <c r="E1315" s="2">
        <v>40575</v>
      </c>
      <c r="F1315">
        <v>0.14199999999999999</v>
      </c>
      <c r="G1315" s="67">
        <v>99.988166666666672</v>
      </c>
      <c r="H1315" s="92">
        <v>-8.3343195611540466E-6</v>
      </c>
      <c r="J1315" s="2">
        <v>40574</v>
      </c>
      <c r="K1315">
        <v>0.15</v>
      </c>
      <c r="L1315" s="67">
        <v>99.962500000000006</v>
      </c>
      <c r="M1315" s="92">
        <v>-1.2504689258507895E-5</v>
      </c>
      <c r="P1315" s="2">
        <v>40638</v>
      </c>
      <c r="Q1315">
        <v>1084.5999999999999</v>
      </c>
      <c r="R1315">
        <v>8.212529182161088E-4</v>
      </c>
      <c r="T1315" s="68">
        <v>38663</v>
      </c>
      <c r="U1315" s="69">
        <v>1.00153</v>
      </c>
      <c r="V1315" s="70">
        <v>1.5300000000000313E-3</v>
      </c>
      <c r="W1315" s="70"/>
      <c r="Y1315" s="2">
        <v>40638</v>
      </c>
      <c r="Z1315">
        <v>17.25</v>
      </c>
    </row>
    <row r="1316" spans="2:26" x14ac:dyDescent="0.25">
      <c r="B1316" s="2">
        <v>40639</v>
      </c>
      <c r="C1316">
        <v>1335.54</v>
      </c>
      <c r="D1316" s="2"/>
      <c r="E1316" s="2">
        <v>40576</v>
      </c>
      <c r="F1316">
        <v>0.152</v>
      </c>
      <c r="G1316" s="67">
        <v>99.987333333333339</v>
      </c>
      <c r="H1316" s="92">
        <v>1.2501583533941485E-5</v>
      </c>
      <c r="J1316" s="2">
        <v>40575</v>
      </c>
      <c r="K1316">
        <v>0.155</v>
      </c>
      <c r="L1316" s="67">
        <v>99.961250000000007</v>
      </c>
      <c r="M1316" s="92">
        <v>0</v>
      </c>
      <c r="P1316" s="2">
        <v>40639</v>
      </c>
      <c r="Q1316">
        <v>1085.1500000000001</v>
      </c>
      <c r="R1316">
        <v>5.0709939148085859E-4</v>
      </c>
      <c r="T1316" s="68">
        <v>38664</v>
      </c>
      <c r="U1316" s="69">
        <v>0.99934999999999996</v>
      </c>
      <c r="V1316" s="70">
        <v>-6.5000000000003944E-4</v>
      </c>
      <c r="W1316" s="70"/>
      <c r="Y1316" s="2">
        <v>40639</v>
      </c>
      <c r="Z1316">
        <v>16.899999999999999</v>
      </c>
    </row>
    <row r="1317" spans="2:26" x14ac:dyDescent="0.25">
      <c r="B1317" s="2">
        <v>40640</v>
      </c>
      <c r="C1317">
        <v>1333.51</v>
      </c>
      <c r="D1317" s="2"/>
      <c r="E1317" s="2">
        <v>40577</v>
      </c>
      <c r="F1317">
        <v>0.13700000000000001</v>
      </c>
      <c r="G1317" s="67">
        <v>99.988583333333338</v>
      </c>
      <c r="H1317" s="92">
        <v>8.3342848309353457E-6</v>
      </c>
      <c r="J1317" s="2">
        <v>40576</v>
      </c>
      <c r="K1317">
        <v>0.155</v>
      </c>
      <c r="L1317" s="67">
        <v>99.961250000000007</v>
      </c>
      <c r="M1317" s="92">
        <v>2.0007753004147588E-5</v>
      </c>
      <c r="P1317" s="2">
        <v>40640</v>
      </c>
      <c r="Q1317">
        <v>1084.9000000000001</v>
      </c>
      <c r="R1317">
        <v>-2.3038289637378195E-4</v>
      </c>
      <c r="T1317" s="68">
        <v>38665</v>
      </c>
      <c r="U1317" s="69">
        <v>1.0011399999999999</v>
      </c>
      <c r="V1317" s="70">
        <v>1.1399999999999189E-3</v>
      </c>
      <c r="W1317" s="70"/>
      <c r="Y1317" s="2">
        <v>40640</v>
      </c>
      <c r="Z1317">
        <v>17.11</v>
      </c>
    </row>
    <row r="1318" spans="2:26" x14ac:dyDescent="0.25">
      <c r="B1318" s="2">
        <v>40641</v>
      </c>
      <c r="C1318">
        <v>1328.17</v>
      </c>
      <c r="D1318" s="2"/>
      <c r="E1318" s="2">
        <v>40578</v>
      </c>
      <c r="F1318">
        <v>0.127</v>
      </c>
      <c r="G1318" s="67">
        <v>99.989416666666671</v>
      </c>
      <c r="H1318" s="92">
        <v>0</v>
      </c>
      <c r="J1318" s="2">
        <v>40577</v>
      </c>
      <c r="K1318">
        <v>0.14699999999999999</v>
      </c>
      <c r="L1318" s="67">
        <v>99.963250000000002</v>
      </c>
      <c r="M1318" s="92">
        <v>-7.5027572632446748E-6</v>
      </c>
      <c r="P1318" s="2">
        <v>40641</v>
      </c>
      <c r="Q1318">
        <v>1084.6500000000001</v>
      </c>
      <c r="R1318">
        <v>-2.3043598488337036E-4</v>
      </c>
      <c r="T1318" s="68">
        <v>38666</v>
      </c>
      <c r="U1318" s="69">
        <v>1.0021</v>
      </c>
      <c r="V1318" s="70">
        <v>2.0999999999999908E-3</v>
      </c>
      <c r="W1318" s="70"/>
      <c r="Y1318" s="2">
        <v>40641</v>
      </c>
      <c r="Z1318">
        <v>17.87</v>
      </c>
    </row>
    <row r="1319" spans="2:26" x14ac:dyDescent="0.25">
      <c r="B1319" s="2">
        <v>40644</v>
      </c>
      <c r="C1319">
        <v>1324.46</v>
      </c>
      <c r="D1319" s="2"/>
      <c r="E1319" s="2">
        <v>40581</v>
      </c>
      <c r="F1319">
        <v>0.127</v>
      </c>
      <c r="G1319" s="67">
        <v>99.989416666666671</v>
      </c>
      <c r="H1319" s="92">
        <v>0</v>
      </c>
      <c r="J1319" s="2">
        <v>40578</v>
      </c>
      <c r="K1319">
        <v>0.15</v>
      </c>
      <c r="L1319" s="67">
        <v>99.962500000000006</v>
      </c>
      <c r="M1319" s="92">
        <v>7.502813555104737E-6</v>
      </c>
      <c r="P1319" s="2">
        <v>40644</v>
      </c>
      <c r="Q1319">
        <v>1085.29</v>
      </c>
      <c r="R1319">
        <v>5.9005209053597518E-4</v>
      </c>
      <c r="T1319" s="68">
        <v>38667</v>
      </c>
      <c r="U1319" s="69">
        <v>1.0016099999999999</v>
      </c>
      <c r="V1319" s="70">
        <v>1.6099999999998893E-3</v>
      </c>
      <c r="W1319" s="70"/>
      <c r="Y1319" s="2">
        <v>40644</v>
      </c>
      <c r="Z1319">
        <v>16.59</v>
      </c>
    </row>
    <row r="1320" spans="2:26" x14ac:dyDescent="0.25">
      <c r="B1320" s="2">
        <v>40645</v>
      </c>
      <c r="C1320">
        <v>1314.16</v>
      </c>
      <c r="D1320" s="2"/>
      <c r="E1320" s="2">
        <v>40582</v>
      </c>
      <c r="F1320">
        <v>0.127</v>
      </c>
      <c r="G1320" s="67">
        <v>99.989416666666671</v>
      </c>
      <c r="H1320" s="92">
        <v>1.4168166130756887E-5</v>
      </c>
      <c r="J1320" s="2">
        <v>40581</v>
      </c>
      <c r="K1320">
        <v>0.14699999999999999</v>
      </c>
      <c r="L1320" s="67">
        <v>99.963250000000002</v>
      </c>
      <c r="M1320" s="92">
        <v>-7.5027572632446748E-6</v>
      </c>
      <c r="P1320" s="2">
        <v>40645</v>
      </c>
      <c r="Q1320">
        <v>1085</v>
      </c>
      <c r="R1320">
        <v>-2.67209685890335E-4</v>
      </c>
      <c r="T1320" s="68">
        <v>38670</v>
      </c>
      <c r="U1320" s="69">
        <v>1.0009300000000001</v>
      </c>
      <c r="V1320" s="70">
        <v>9.3000000000009742E-4</v>
      </c>
      <c r="W1320" s="70"/>
      <c r="Y1320" s="2">
        <v>40645</v>
      </c>
      <c r="Z1320">
        <v>17.09</v>
      </c>
    </row>
    <row r="1321" spans="2:26" x14ac:dyDescent="0.25">
      <c r="B1321" s="2">
        <v>40646</v>
      </c>
      <c r="C1321">
        <v>1314.41</v>
      </c>
      <c r="D1321" s="2"/>
      <c r="E1321" s="2">
        <v>40583</v>
      </c>
      <c r="F1321">
        <v>0.11</v>
      </c>
      <c r="G1321" s="67">
        <v>99.990833333333327</v>
      </c>
      <c r="H1321" s="92">
        <v>2.9169340522994247E-5</v>
      </c>
      <c r="J1321" s="2">
        <v>40582</v>
      </c>
      <c r="K1321">
        <v>0.15</v>
      </c>
      <c r="L1321" s="67">
        <v>99.962500000000006</v>
      </c>
      <c r="M1321" s="92">
        <v>3.5013129923600061E-5</v>
      </c>
      <c r="P1321" s="2">
        <v>40646</v>
      </c>
      <c r="Q1321">
        <v>1085.83</v>
      </c>
      <c r="R1321">
        <v>7.6497695852517644E-4</v>
      </c>
      <c r="T1321" s="68">
        <v>38671</v>
      </c>
      <c r="U1321" s="69">
        <v>0.99902999999999997</v>
      </c>
      <c r="V1321" s="70">
        <v>-9.700000000000264E-4</v>
      </c>
      <c r="W1321" s="70"/>
      <c r="Y1321" s="2">
        <v>40646</v>
      </c>
      <c r="Z1321">
        <v>16.920000000000002</v>
      </c>
    </row>
    <row r="1322" spans="2:26" x14ac:dyDescent="0.25">
      <c r="B1322" s="2">
        <v>40647</v>
      </c>
      <c r="C1322">
        <v>1314.52</v>
      </c>
      <c r="D1322" s="2"/>
      <c r="E1322" s="2">
        <v>40584</v>
      </c>
      <c r="F1322">
        <v>7.4999999999999997E-2</v>
      </c>
      <c r="G1322" s="67">
        <v>99.993750000000006</v>
      </c>
      <c r="H1322" s="92">
        <v>-8.3338541989608217E-7</v>
      </c>
      <c r="J1322" s="2">
        <v>40583</v>
      </c>
      <c r="K1322">
        <v>0.13600000000000001</v>
      </c>
      <c r="L1322" s="67">
        <v>99.965999999999994</v>
      </c>
      <c r="M1322" s="92">
        <v>5.2517856071077063E-5</v>
      </c>
      <c r="P1322" s="2">
        <v>40647</v>
      </c>
      <c r="Q1322">
        <v>1086.0899999999999</v>
      </c>
      <c r="R1322">
        <v>2.3944816407728275E-4</v>
      </c>
      <c r="T1322" s="68">
        <v>38672</v>
      </c>
      <c r="U1322" s="69">
        <v>1.0017</v>
      </c>
      <c r="V1322" s="70">
        <v>1.7000000000000348E-3</v>
      </c>
      <c r="W1322" s="70"/>
      <c r="Y1322" s="2">
        <v>40647</v>
      </c>
      <c r="Z1322">
        <v>16.27</v>
      </c>
    </row>
    <row r="1323" spans="2:26" x14ac:dyDescent="0.25">
      <c r="B1323" s="2">
        <v>40648</v>
      </c>
      <c r="C1323">
        <v>1319.68</v>
      </c>
      <c r="D1323" s="2"/>
      <c r="E1323" s="2">
        <v>40585</v>
      </c>
      <c r="F1323">
        <v>7.5999999999999998E-2</v>
      </c>
      <c r="G1323" s="67">
        <v>99.99366666666667</v>
      </c>
      <c r="H1323" s="92">
        <v>-8.3338611445160637E-6</v>
      </c>
      <c r="J1323" s="2">
        <v>40584</v>
      </c>
      <c r="K1323">
        <v>0.115</v>
      </c>
      <c r="L1323" s="67">
        <v>99.971249999999998</v>
      </c>
      <c r="M1323" s="92">
        <v>-5.0014379133767051E-6</v>
      </c>
      <c r="P1323" s="2">
        <v>40648</v>
      </c>
      <c r="Q1323">
        <v>1086.6600000000001</v>
      </c>
      <c r="R1323">
        <v>5.2481838521689639E-4</v>
      </c>
      <c r="T1323" s="68">
        <v>38673</v>
      </c>
      <c r="U1323" s="69">
        <v>1.00271</v>
      </c>
      <c r="V1323" s="70">
        <v>2.7099999999999902E-3</v>
      </c>
      <c r="W1323" s="70"/>
      <c r="Y1323" s="2">
        <v>40648</v>
      </c>
      <c r="Z1323">
        <v>15.32</v>
      </c>
    </row>
    <row r="1324" spans="2:26" x14ac:dyDescent="0.25">
      <c r="B1324" s="2">
        <v>40651</v>
      </c>
      <c r="C1324">
        <v>1305.1400000000001</v>
      </c>
      <c r="D1324" s="2"/>
      <c r="E1324" s="2">
        <v>40588</v>
      </c>
      <c r="F1324">
        <v>8.5999999999999993E-2</v>
      </c>
      <c r="G1324" s="67">
        <v>99.992833333333337</v>
      </c>
      <c r="H1324" s="92">
        <v>-2.5001791795764561E-6</v>
      </c>
      <c r="J1324" s="2">
        <v>40585</v>
      </c>
      <c r="K1324">
        <v>0.11700000000000001</v>
      </c>
      <c r="L1324" s="67">
        <v>99.970749999999995</v>
      </c>
      <c r="M1324" s="92">
        <v>5.0014629280337175E-6</v>
      </c>
      <c r="P1324" s="2">
        <v>40651</v>
      </c>
      <c r="Q1324">
        <v>1081.04</v>
      </c>
      <c r="R1324">
        <v>-5.1718108700054E-3</v>
      </c>
      <c r="T1324" s="68">
        <v>38674</v>
      </c>
      <c r="U1324" s="69">
        <v>1.0003</v>
      </c>
      <c r="V1324" s="70">
        <v>2.9999999999996696E-4</v>
      </c>
      <c r="W1324" s="70"/>
      <c r="Y1324" s="2">
        <v>40651</v>
      </c>
      <c r="Z1324">
        <v>16.96</v>
      </c>
    </row>
    <row r="1325" spans="2:26" x14ac:dyDescent="0.25">
      <c r="B1325" s="2">
        <v>40652</v>
      </c>
      <c r="C1325">
        <v>1312.62</v>
      </c>
      <c r="D1325" s="2"/>
      <c r="E1325" s="2">
        <v>40589</v>
      </c>
      <c r="F1325">
        <v>8.8999999999999996E-2</v>
      </c>
      <c r="G1325" s="67">
        <v>99.992583333333329</v>
      </c>
      <c r="H1325" s="92">
        <v>-4.1669757173679045E-6</v>
      </c>
      <c r="J1325" s="2">
        <v>40588</v>
      </c>
      <c r="K1325">
        <v>0.115</v>
      </c>
      <c r="L1325" s="67">
        <v>99.971249999999998</v>
      </c>
      <c r="M1325" s="92">
        <v>-2.5007189566994548E-5</v>
      </c>
      <c r="P1325" s="2">
        <v>40652</v>
      </c>
      <c r="Q1325">
        <v>1085.5</v>
      </c>
      <c r="R1325">
        <v>4.1256567749574646E-3</v>
      </c>
      <c r="T1325" s="68">
        <v>38677</v>
      </c>
      <c r="U1325" s="69">
        <v>1.0025200000000001</v>
      </c>
      <c r="V1325" s="70">
        <v>2.5200000000000777E-3</v>
      </c>
      <c r="W1325" s="70"/>
      <c r="Y1325" s="2">
        <v>40652</v>
      </c>
      <c r="Z1325">
        <v>15.83</v>
      </c>
    </row>
    <row r="1326" spans="2:26" x14ac:dyDescent="0.25">
      <c r="B1326" s="2">
        <v>40653</v>
      </c>
      <c r="C1326">
        <v>1330.36</v>
      </c>
      <c r="D1326" s="2"/>
      <c r="E1326" s="2">
        <v>40590</v>
      </c>
      <c r="F1326">
        <v>9.4E-2</v>
      </c>
      <c r="G1326" s="67">
        <v>99.992166666666662</v>
      </c>
      <c r="H1326" s="92">
        <v>1.5834573708461974E-5</v>
      </c>
      <c r="J1326" s="2">
        <v>40589</v>
      </c>
      <c r="K1326">
        <v>0.125</v>
      </c>
      <c r="L1326" s="67">
        <v>99.96875</v>
      </c>
      <c r="M1326" s="92">
        <v>3.2510159424736784E-5</v>
      </c>
      <c r="P1326" s="2">
        <v>40653</v>
      </c>
      <c r="Q1326">
        <v>1091.6300000000001</v>
      </c>
      <c r="R1326">
        <v>5.6471672040534493E-3</v>
      </c>
      <c r="T1326" s="68">
        <v>38678</v>
      </c>
      <c r="U1326" s="69">
        <v>1.0018499999999999</v>
      </c>
      <c r="V1326" s="70">
        <v>1.8499999999999073E-3</v>
      </c>
      <c r="W1326" s="70"/>
      <c r="Y1326" s="2">
        <v>40653</v>
      </c>
      <c r="Z1326">
        <v>15.07</v>
      </c>
    </row>
    <row r="1327" spans="2:26" x14ac:dyDescent="0.25">
      <c r="B1327" s="2">
        <v>40654</v>
      </c>
      <c r="C1327">
        <v>1337.38</v>
      </c>
      <c r="D1327" s="2"/>
      <c r="E1327" s="2">
        <v>40591</v>
      </c>
      <c r="F1327">
        <v>7.4999999999999997E-2</v>
      </c>
      <c r="G1327" s="67">
        <v>99.993750000000006</v>
      </c>
      <c r="H1327" s="92">
        <v>2.5001562597992688E-6</v>
      </c>
      <c r="J1327" s="2">
        <v>40590</v>
      </c>
      <c r="K1327">
        <v>0.112</v>
      </c>
      <c r="L1327" s="67">
        <v>99.971999999999994</v>
      </c>
      <c r="M1327" s="92">
        <v>4.5012603528959971E-5</v>
      </c>
      <c r="P1327" s="2">
        <v>40654</v>
      </c>
      <c r="Q1327">
        <v>1094.57</v>
      </c>
      <c r="R1327">
        <v>2.6932202302976105E-3</v>
      </c>
      <c r="T1327" s="68">
        <v>38679</v>
      </c>
      <c r="U1327" s="69">
        <v>1.00163</v>
      </c>
      <c r="V1327" s="70">
        <v>1.6300000000000203E-3</v>
      </c>
      <c r="W1327" s="70"/>
      <c r="Y1327" s="2">
        <v>40654</v>
      </c>
      <c r="Z1327">
        <v>14.69</v>
      </c>
    </row>
    <row r="1328" spans="2:26" x14ac:dyDescent="0.25">
      <c r="B1328" s="2">
        <v>40658</v>
      </c>
      <c r="C1328">
        <v>1335.25</v>
      </c>
      <c r="D1328" s="2"/>
      <c r="E1328" s="2">
        <v>40592</v>
      </c>
      <c r="F1328">
        <v>7.1999999999999995E-2</v>
      </c>
      <c r="G1328" s="67">
        <v>99.994</v>
      </c>
      <c r="H1328" s="92">
        <v>2.5001500090215956E-6</v>
      </c>
      <c r="J1328" s="2">
        <v>40591</v>
      </c>
      <c r="K1328">
        <v>9.4E-2</v>
      </c>
      <c r="L1328" s="67">
        <v>99.976500000000001</v>
      </c>
      <c r="M1328" s="92">
        <v>0</v>
      </c>
      <c r="P1328" s="2">
        <v>40658</v>
      </c>
      <c r="Q1328">
        <v>1094.42</v>
      </c>
      <c r="R1328">
        <v>-1.3704011620985224E-4</v>
      </c>
      <c r="T1328" s="68">
        <v>38681</v>
      </c>
      <c r="U1328" s="69">
        <v>1.00119</v>
      </c>
      <c r="V1328" s="70">
        <v>1.1900000000000244E-3</v>
      </c>
      <c r="W1328" s="70"/>
      <c r="Y1328" s="2">
        <v>40658</v>
      </c>
      <c r="Z1328">
        <v>15.77</v>
      </c>
    </row>
    <row r="1329" spans="2:26" x14ac:dyDescent="0.25">
      <c r="B1329" s="2">
        <v>40659</v>
      </c>
      <c r="C1329">
        <v>1347.24</v>
      </c>
      <c r="D1329" s="2"/>
      <c r="E1329" s="2">
        <v>40595</v>
      </c>
      <c r="F1329">
        <v>6.9000000000000006E-2</v>
      </c>
      <c r="G1329" s="67">
        <v>99.994249999999994</v>
      </c>
      <c r="H1329" s="92">
        <v>-1.6667625055144519E-5</v>
      </c>
      <c r="J1329" s="2">
        <v>40592</v>
      </c>
      <c r="K1329">
        <v>9.4E-2</v>
      </c>
      <c r="L1329" s="67">
        <v>99.976500000000001</v>
      </c>
      <c r="M1329" s="92">
        <v>0</v>
      </c>
      <c r="P1329" s="2">
        <v>40659</v>
      </c>
      <c r="Q1329">
        <v>1096.98</v>
      </c>
      <c r="R1329">
        <v>2.3391385391349218E-3</v>
      </c>
      <c r="T1329" s="68">
        <v>38684</v>
      </c>
      <c r="U1329" s="69">
        <v>0.99553999999999998</v>
      </c>
      <c r="V1329" s="70">
        <v>-4.4600000000000195E-3</v>
      </c>
      <c r="W1329" s="70"/>
      <c r="Y1329" s="2">
        <v>40659</v>
      </c>
      <c r="Z1329">
        <v>15.62</v>
      </c>
    </row>
    <row r="1330" spans="2:26" x14ac:dyDescent="0.25">
      <c r="B1330" s="2">
        <v>40660</v>
      </c>
      <c r="C1330">
        <v>1355.66</v>
      </c>
      <c r="D1330" s="2"/>
      <c r="E1330" s="2">
        <v>40596</v>
      </c>
      <c r="F1330">
        <v>8.8999999999999996E-2</v>
      </c>
      <c r="G1330" s="67">
        <v>99.992583333333329</v>
      </c>
      <c r="H1330" s="92">
        <v>-1.2500927152103714E-5</v>
      </c>
      <c r="J1330" s="2">
        <v>40595</v>
      </c>
      <c r="K1330">
        <v>9.4E-2</v>
      </c>
      <c r="L1330" s="67">
        <v>99.976500000000001</v>
      </c>
      <c r="M1330" s="92">
        <v>-3.0007051657121586E-5</v>
      </c>
      <c r="P1330" s="2">
        <v>40660</v>
      </c>
      <c r="Q1330">
        <v>1098.75</v>
      </c>
      <c r="R1330">
        <v>1.6135207569873966E-3</v>
      </c>
      <c r="T1330" s="68">
        <v>38685</v>
      </c>
      <c r="U1330" s="69">
        <v>1.0003299999999999</v>
      </c>
      <c r="V1330" s="70">
        <v>3.2999999999994145E-4</v>
      </c>
      <c r="W1330" s="70"/>
      <c r="Y1330" s="2">
        <v>40660</v>
      </c>
      <c r="Z1330">
        <v>15.35</v>
      </c>
    </row>
    <row r="1331" spans="2:26" x14ac:dyDescent="0.25">
      <c r="B1331" s="2">
        <v>40661</v>
      </c>
      <c r="C1331">
        <v>1360.48</v>
      </c>
      <c r="D1331" s="2"/>
      <c r="E1331" s="2">
        <v>40597</v>
      </c>
      <c r="F1331">
        <v>0.104</v>
      </c>
      <c r="G1331" s="67">
        <v>99.99133333333333</v>
      </c>
      <c r="H1331" s="92">
        <v>-1.3334488989102944E-5</v>
      </c>
      <c r="J1331" s="2">
        <v>40596</v>
      </c>
      <c r="K1331">
        <v>0.106</v>
      </c>
      <c r="L1331" s="67">
        <v>99.973500000000001</v>
      </c>
      <c r="M1331" s="92">
        <v>-4.0010602809781304E-5</v>
      </c>
      <c r="P1331" s="2">
        <v>40661</v>
      </c>
      <c r="Q1331">
        <v>1100.3</v>
      </c>
      <c r="R1331">
        <v>1.4106939704208177E-3</v>
      </c>
      <c r="T1331" s="68">
        <v>38686</v>
      </c>
      <c r="U1331" s="69">
        <v>0.99677000000000004</v>
      </c>
      <c r="V1331" s="70">
        <v>-3.2299999999999551E-3</v>
      </c>
      <c r="W1331" s="70"/>
      <c r="Y1331" s="2">
        <v>40661</v>
      </c>
      <c r="Z1331">
        <v>14.62</v>
      </c>
    </row>
    <row r="1332" spans="2:26" x14ac:dyDescent="0.25">
      <c r="B1332" s="2">
        <v>40662</v>
      </c>
      <c r="C1332">
        <v>1363.61</v>
      </c>
      <c r="D1332" s="2"/>
      <c r="E1332" s="2">
        <v>40598</v>
      </c>
      <c r="F1332">
        <v>0.12</v>
      </c>
      <c r="G1332" s="67">
        <v>99.99</v>
      </c>
      <c r="H1332" s="92">
        <v>4.1670833750284686E-6</v>
      </c>
      <c r="J1332" s="2">
        <v>40597</v>
      </c>
      <c r="K1332">
        <v>0.122</v>
      </c>
      <c r="L1332" s="67">
        <v>99.969499999999996</v>
      </c>
      <c r="M1332" s="92">
        <v>0</v>
      </c>
      <c r="P1332" s="2">
        <v>40662</v>
      </c>
      <c r="Q1332">
        <v>1100.52</v>
      </c>
      <c r="R1332">
        <v>1.9994546941748403E-4</v>
      </c>
      <c r="T1332" s="68">
        <v>38687</v>
      </c>
      <c r="U1332" s="69">
        <v>1.00682</v>
      </c>
      <c r="V1332" s="70">
        <v>6.8200000000000482E-3</v>
      </c>
      <c r="W1332" s="70"/>
      <c r="Y1332" s="2">
        <v>40662</v>
      </c>
      <c r="Z1332">
        <v>14.75</v>
      </c>
    </row>
    <row r="1333" spans="2:26" x14ac:dyDescent="0.25">
      <c r="B1333" s="2">
        <v>40665</v>
      </c>
      <c r="C1333">
        <v>1361.22</v>
      </c>
      <c r="D1333" s="2"/>
      <c r="E1333" s="2">
        <v>40599</v>
      </c>
      <c r="F1333">
        <v>0.115</v>
      </c>
      <c r="G1333" s="67">
        <v>99.990416666666661</v>
      </c>
      <c r="H1333" s="92">
        <v>-4.1670660104742296E-6</v>
      </c>
      <c r="J1333" s="2">
        <v>40598</v>
      </c>
      <c r="K1333">
        <v>0.122</v>
      </c>
      <c r="L1333" s="67">
        <v>99.969499999999996</v>
      </c>
      <c r="M1333" s="92">
        <v>-2.0006101861036463E-5</v>
      </c>
      <c r="P1333" s="2">
        <v>40665</v>
      </c>
      <c r="Q1333">
        <v>1100.44</v>
      </c>
      <c r="R1333">
        <v>-7.2692908806626377E-5</v>
      </c>
      <c r="T1333" s="68">
        <v>38688</v>
      </c>
      <c r="U1333" s="69">
        <v>1.0004299999999999</v>
      </c>
      <c r="V1333" s="70">
        <v>4.2999999999993044E-4</v>
      </c>
      <c r="W1333" s="70"/>
      <c r="Y1333" s="2">
        <v>40665</v>
      </c>
      <c r="Z1333">
        <v>15.99</v>
      </c>
    </row>
    <row r="1334" spans="2:26" x14ac:dyDescent="0.25">
      <c r="B1334" s="2">
        <v>40666</v>
      </c>
      <c r="C1334">
        <v>1356.62</v>
      </c>
      <c r="D1334" s="2"/>
      <c r="E1334" s="2">
        <v>40602</v>
      </c>
      <c r="F1334">
        <v>0.12</v>
      </c>
      <c r="G1334" s="67">
        <v>99.99</v>
      </c>
      <c r="H1334" s="92">
        <v>1.1667833450079712E-5</v>
      </c>
      <c r="J1334" s="2">
        <v>40599</v>
      </c>
      <c r="K1334">
        <v>0.13</v>
      </c>
      <c r="L1334" s="67">
        <v>99.967500000000001</v>
      </c>
      <c r="M1334" s="92">
        <v>-2.500812764150151E-5</v>
      </c>
      <c r="P1334" s="2">
        <v>40666</v>
      </c>
      <c r="Q1334">
        <v>1099.81</v>
      </c>
      <c r="R1334">
        <v>-5.7249827341798731E-4</v>
      </c>
      <c r="T1334" s="68">
        <v>38691</v>
      </c>
      <c r="U1334" s="69">
        <v>0.99960000000000004</v>
      </c>
      <c r="V1334" s="70">
        <v>-3.9999999999995595E-4</v>
      </c>
      <c r="W1334" s="70"/>
      <c r="Y1334" s="2">
        <v>40666</v>
      </c>
      <c r="Z1334">
        <v>16.7</v>
      </c>
    </row>
    <row r="1335" spans="2:26" x14ac:dyDescent="0.25">
      <c r="B1335" s="2">
        <v>40667</v>
      </c>
      <c r="C1335">
        <v>1347.32</v>
      </c>
      <c r="D1335" s="2"/>
      <c r="E1335" s="2">
        <v>40603</v>
      </c>
      <c r="F1335">
        <v>0.106</v>
      </c>
      <c r="G1335" s="67">
        <v>99.991166666666672</v>
      </c>
      <c r="H1335" s="92">
        <v>-7.5006625586127029E-6</v>
      </c>
      <c r="J1335" s="2">
        <v>40602</v>
      </c>
      <c r="K1335">
        <v>0.14000000000000001</v>
      </c>
      <c r="L1335" s="67">
        <v>99.965000000000003</v>
      </c>
      <c r="M1335" s="92">
        <v>0</v>
      </c>
      <c r="P1335" s="2">
        <v>40667</v>
      </c>
      <c r="Q1335">
        <v>1098.6400000000001</v>
      </c>
      <c r="R1335">
        <v>-1.0638201143832182E-3</v>
      </c>
      <c r="T1335" s="68">
        <v>38692</v>
      </c>
      <c r="U1335" s="69">
        <v>1.0008699999999999</v>
      </c>
      <c r="V1335" s="70">
        <v>8.6999999999992639E-4</v>
      </c>
      <c r="W1335" s="70"/>
      <c r="Y1335" s="2">
        <v>40667</v>
      </c>
      <c r="Z1335">
        <v>17.079999999999998</v>
      </c>
    </row>
    <row r="1336" spans="2:26" x14ac:dyDescent="0.25">
      <c r="B1336" s="2">
        <v>40668</v>
      </c>
      <c r="C1336">
        <v>1335.1</v>
      </c>
      <c r="D1336" s="2"/>
      <c r="E1336" s="2">
        <v>40604</v>
      </c>
      <c r="F1336">
        <v>0.115</v>
      </c>
      <c r="G1336" s="67">
        <v>99.990416666666661</v>
      </c>
      <c r="H1336" s="92">
        <v>0</v>
      </c>
      <c r="J1336" s="2">
        <v>40603</v>
      </c>
      <c r="K1336">
        <v>0.14000000000000001</v>
      </c>
      <c r="L1336" s="67">
        <v>99.965000000000003</v>
      </c>
      <c r="M1336" s="92">
        <v>3.2511378982524874E-5</v>
      </c>
      <c r="P1336" s="2">
        <v>40668</v>
      </c>
      <c r="Q1336">
        <v>1095.1199999999999</v>
      </c>
      <c r="R1336">
        <v>-3.2039612611958201E-3</v>
      </c>
      <c r="T1336" s="68">
        <v>38693</v>
      </c>
      <c r="U1336" s="69">
        <v>0.99807000000000001</v>
      </c>
      <c r="V1336" s="70">
        <v>-1.9299999999999873E-3</v>
      </c>
      <c r="W1336" s="70"/>
      <c r="Y1336" s="2">
        <v>40668</v>
      </c>
      <c r="Z1336">
        <v>18.2</v>
      </c>
    </row>
    <row r="1337" spans="2:26" x14ac:dyDescent="0.25">
      <c r="B1337" s="2">
        <v>40669</v>
      </c>
      <c r="C1337">
        <v>1340.2</v>
      </c>
      <c r="D1337" s="2"/>
      <c r="E1337" s="2">
        <v>40605</v>
      </c>
      <c r="F1337">
        <v>0.115</v>
      </c>
      <c r="G1337" s="67">
        <v>99.990416666666661</v>
      </c>
      <c r="H1337" s="92">
        <v>9.167545223176532E-6</v>
      </c>
      <c r="J1337" s="2">
        <v>40604</v>
      </c>
      <c r="K1337">
        <v>0.127</v>
      </c>
      <c r="L1337" s="67">
        <v>99.968249999999998</v>
      </c>
      <c r="M1337" s="92">
        <v>2.5007940021026798E-6</v>
      </c>
      <c r="P1337" s="2">
        <v>40669</v>
      </c>
      <c r="Q1337">
        <v>1096.71</v>
      </c>
      <c r="R1337">
        <v>1.4518956826650165E-3</v>
      </c>
      <c r="T1337" s="68">
        <v>38694</v>
      </c>
      <c r="U1337" s="69">
        <v>0.99970000000000003</v>
      </c>
      <c r="V1337" s="70">
        <v>-2.9999999999996696E-4</v>
      </c>
      <c r="W1337" s="70"/>
      <c r="Y1337" s="2">
        <v>40669</v>
      </c>
      <c r="Z1337">
        <v>18.399999999999999</v>
      </c>
    </row>
    <row r="1338" spans="2:26" x14ac:dyDescent="0.25">
      <c r="B1338" s="2">
        <v>40672</v>
      </c>
      <c r="C1338">
        <v>1346.29</v>
      </c>
      <c r="D1338" s="2"/>
      <c r="E1338" s="2">
        <v>40606</v>
      </c>
      <c r="F1338">
        <v>0.104</v>
      </c>
      <c r="G1338" s="67">
        <v>99.99133333333333</v>
      </c>
      <c r="H1338" s="92">
        <v>1.4167894550887183E-5</v>
      </c>
      <c r="J1338" s="2">
        <v>40605</v>
      </c>
      <c r="K1338">
        <v>0.126</v>
      </c>
      <c r="L1338" s="67">
        <v>99.968500000000006</v>
      </c>
      <c r="M1338" s="92">
        <v>2.5007877481275642E-5</v>
      </c>
      <c r="P1338" s="2">
        <v>40672</v>
      </c>
      <c r="Q1338">
        <v>1099.8699999999999</v>
      </c>
      <c r="R1338">
        <v>2.8813451140228263E-3</v>
      </c>
      <c r="T1338" s="68">
        <v>38695</v>
      </c>
      <c r="U1338" s="69">
        <v>1.0019199999999999</v>
      </c>
      <c r="V1338" s="70">
        <v>1.9199999999999218E-3</v>
      </c>
      <c r="W1338" s="70"/>
      <c r="Y1338" s="2">
        <v>40672</v>
      </c>
      <c r="Z1338">
        <v>17.16</v>
      </c>
    </row>
    <row r="1339" spans="2:26" x14ac:dyDescent="0.25">
      <c r="B1339" s="2">
        <v>40673</v>
      </c>
      <c r="C1339">
        <v>1357.16</v>
      </c>
      <c r="D1339" s="2"/>
      <c r="E1339" s="2">
        <v>40609</v>
      </c>
      <c r="F1339">
        <v>8.6999999999999994E-2</v>
      </c>
      <c r="G1339" s="67">
        <v>99.992750000000001</v>
      </c>
      <c r="H1339" s="92">
        <v>6.6671500349446688E-6</v>
      </c>
      <c r="J1339" s="2">
        <v>40606</v>
      </c>
      <c r="K1339">
        <v>0.11600000000000001</v>
      </c>
      <c r="L1339" s="67">
        <v>99.971000000000004</v>
      </c>
      <c r="M1339" s="92">
        <v>2.7507977313323551E-5</v>
      </c>
      <c r="P1339" s="2">
        <v>40673</v>
      </c>
      <c r="Q1339">
        <v>1102.29</v>
      </c>
      <c r="R1339">
        <v>2.2002600307309272E-3</v>
      </c>
      <c r="T1339" s="68">
        <v>38698</v>
      </c>
      <c r="U1339" s="69">
        <v>1.00196</v>
      </c>
      <c r="V1339" s="70">
        <v>1.9599999999999618E-3</v>
      </c>
      <c r="W1339" s="70"/>
      <c r="Y1339" s="2">
        <v>40673</v>
      </c>
      <c r="Z1339">
        <v>15.91</v>
      </c>
    </row>
    <row r="1340" spans="2:26" x14ac:dyDescent="0.25">
      <c r="B1340" s="2">
        <v>40674</v>
      </c>
      <c r="C1340">
        <v>1342.08</v>
      </c>
      <c r="D1340" s="2"/>
      <c r="E1340" s="2">
        <v>40610</v>
      </c>
      <c r="F1340">
        <v>7.9000000000000001E-2</v>
      </c>
      <c r="G1340" s="67">
        <v>99.993416666666661</v>
      </c>
      <c r="H1340" s="92">
        <v>1.1667434772988372E-5</v>
      </c>
      <c r="J1340" s="2">
        <v>40609</v>
      </c>
      <c r="K1340">
        <v>0.105</v>
      </c>
      <c r="L1340" s="67">
        <v>99.973749999999995</v>
      </c>
      <c r="M1340" s="92">
        <v>-1.2503282111553382E-5</v>
      </c>
      <c r="P1340" s="2">
        <v>40674</v>
      </c>
      <c r="Q1340">
        <v>1100.17</v>
      </c>
      <c r="R1340">
        <v>-1.923268831251157E-3</v>
      </c>
      <c r="T1340" s="68">
        <v>38699</v>
      </c>
      <c r="U1340" s="69">
        <v>1.00257</v>
      </c>
      <c r="V1340" s="70">
        <v>2.5699999999999612E-3</v>
      </c>
      <c r="W1340" s="70"/>
      <c r="Y1340" s="2">
        <v>40674</v>
      </c>
      <c r="Z1340">
        <v>16.95</v>
      </c>
    </row>
    <row r="1341" spans="2:26" x14ac:dyDescent="0.25">
      <c r="B1341" s="2">
        <v>40675</v>
      </c>
      <c r="C1341">
        <v>1348.65</v>
      </c>
      <c r="D1341" s="2"/>
      <c r="E1341" s="2">
        <v>40611</v>
      </c>
      <c r="F1341">
        <v>6.5000000000000002E-2</v>
      </c>
      <c r="G1341" s="67">
        <v>99.994583333333338</v>
      </c>
      <c r="H1341" s="92">
        <v>2.5001354239995166E-5</v>
      </c>
      <c r="J1341" s="2">
        <v>40610</v>
      </c>
      <c r="K1341">
        <v>0.11</v>
      </c>
      <c r="L1341" s="67">
        <v>99.972499999999997</v>
      </c>
      <c r="M1341" s="92">
        <v>3.5009627647575314E-5</v>
      </c>
      <c r="P1341" s="2">
        <v>40675</v>
      </c>
      <c r="Q1341">
        <v>1102.06</v>
      </c>
      <c r="R1341">
        <v>1.7179163220228943E-3</v>
      </c>
      <c r="T1341" s="68">
        <v>38700</v>
      </c>
      <c r="U1341" s="69">
        <v>1.00129</v>
      </c>
      <c r="V1341" s="70">
        <v>1.2900000000000134E-3</v>
      </c>
      <c r="W1341" s="70"/>
      <c r="Y1341" s="2">
        <v>40675</v>
      </c>
      <c r="Z1341">
        <v>16.03</v>
      </c>
    </row>
    <row r="1342" spans="2:26" x14ac:dyDescent="0.25">
      <c r="B1342" s="2">
        <v>40676</v>
      </c>
      <c r="C1342">
        <v>1337.77</v>
      </c>
      <c r="D1342" s="2"/>
      <c r="E1342" s="2">
        <v>40612</v>
      </c>
      <c r="F1342">
        <v>3.5000000000000003E-2</v>
      </c>
      <c r="G1342" s="67">
        <v>99.997083333333336</v>
      </c>
      <c r="H1342" s="92">
        <v>-1.6667152792360085E-6</v>
      </c>
      <c r="J1342" s="2">
        <v>40611</v>
      </c>
      <c r="K1342">
        <v>9.6000000000000002E-2</v>
      </c>
      <c r="L1342" s="67">
        <v>99.975999999999999</v>
      </c>
      <c r="M1342" s="92">
        <v>6.0014403456820631E-5</v>
      </c>
      <c r="P1342" s="2">
        <v>40676</v>
      </c>
      <c r="Q1342">
        <v>1100.5999999999999</v>
      </c>
      <c r="R1342">
        <v>-1.3247917536250986E-3</v>
      </c>
      <c r="T1342" s="68">
        <v>38701</v>
      </c>
      <c r="U1342" s="69">
        <v>1.0004200000000001</v>
      </c>
      <c r="V1342" s="70">
        <v>4.2000000000008697E-4</v>
      </c>
      <c r="W1342" s="70"/>
      <c r="Y1342" s="2">
        <v>40676</v>
      </c>
      <c r="Z1342">
        <v>17.07</v>
      </c>
    </row>
    <row r="1343" spans="2:26" x14ac:dyDescent="0.25">
      <c r="B1343" s="2">
        <v>40679</v>
      </c>
      <c r="C1343">
        <v>1329.47</v>
      </c>
      <c r="D1343" s="2"/>
      <c r="E1343" s="2">
        <v>40613</v>
      </c>
      <c r="F1343">
        <v>3.6999999999999998E-2</v>
      </c>
      <c r="G1343" s="67">
        <v>99.996916666666664</v>
      </c>
      <c r="H1343" s="92">
        <v>-5.8335131999376344E-6</v>
      </c>
      <c r="J1343" s="2">
        <v>40612</v>
      </c>
      <c r="K1343">
        <v>7.1999999999999995E-2</v>
      </c>
      <c r="L1343" s="67">
        <v>99.981999999999999</v>
      </c>
      <c r="M1343" s="92">
        <v>-5.0009001620887616E-6</v>
      </c>
      <c r="P1343" s="2">
        <v>40679</v>
      </c>
      <c r="Q1343">
        <v>1099.93</v>
      </c>
      <c r="R1343">
        <v>-6.0875885880418146E-4</v>
      </c>
      <c r="T1343" s="68">
        <v>38702</v>
      </c>
      <c r="U1343" s="69">
        <v>1.0004200000000001</v>
      </c>
      <c r="V1343" s="70">
        <v>4.2000000000008697E-4</v>
      </c>
      <c r="W1343" s="70"/>
      <c r="Y1343" s="2">
        <v>40679</v>
      </c>
      <c r="Z1343">
        <v>18.239999999999998</v>
      </c>
    </row>
    <row r="1344" spans="2:26" x14ac:dyDescent="0.25">
      <c r="B1344" s="2">
        <v>40680</v>
      </c>
      <c r="C1344">
        <v>1328.98</v>
      </c>
      <c r="D1344" s="2"/>
      <c r="E1344" s="2">
        <v>40616</v>
      </c>
      <c r="F1344">
        <v>4.3999999999999997E-2</v>
      </c>
      <c r="G1344" s="67">
        <v>99.99633333333334</v>
      </c>
      <c r="H1344" s="92">
        <v>-2.5000916701323206E-6</v>
      </c>
      <c r="J1344" s="2">
        <v>40613</v>
      </c>
      <c r="K1344">
        <v>7.3999999999999996E-2</v>
      </c>
      <c r="L1344" s="67">
        <v>99.981499999999997</v>
      </c>
      <c r="M1344" s="92">
        <v>-1.2502312927931136E-5</v>
      </c>
      <c r="P1344" s="2">
        <v>40680</v>
      </c>
      <c r="Q1344">
        <v>1101.03</v>
      </c>
      <c r="R1344">
        <v>1.0000636404134955E-3</v>
      </c>
      <c r="T1344" s="68">
        <v>38705</v>
      </c>
      <c r="U1344" s="69">
        <v>0.99760000000000004</v>
      </c>
      <c r="V1344" s="70">
        <v>-2.3999999999999577E-3</v>
      </c>
      <c r="W1344" s="70"/>
      <c r="Y1344" s="2">
        <v>40680</v>
      </c>
      <c r="Z1344">
        <v>17.55</v>
      </c>
    </row>
    <row r="1345" spans="2:26" x14ac:dyDescent="0.25">
      <c r="B1345" s="2">
        <v>40681</v>
      </c>
      <c r="C1345">
        <v>1340.68</v>
      </c>
      <c r="D1345" s="2"/>
      <c r="E1345" s="2">
        <v>40617</v>
      </c>
      <c r="F1345">
        <v>4.7E-2</v>
      </c>
      <c r="G1345" s="67">
        <v>99.996083333333331</v>
      </c>
      <c r="H1345" s="92">
        <v>-1.0000391682085663E-5</v>
      </c>
      <c r="J1345" s="2">
        <v>40616</v>
      </c>
      <c r="K1345">
        <v>7.9000000000000001E-2</v>
      </c>
      <c r="L1345" s="67">
        <v>99.980249999999998</v>
      </c>
      <c r="M1345" s="92">
        <v>-3.7507407713022189E-5</v>
      </c>
      <c r="P1345" s="2">
        <v>40681</v>
      </c>
      <c r="Q1345">
        <v>1103.5899999999999</v>
      </c>
      <c r="R1345">
        <v>2.3250955923088679E-3</v>
      </c>
      <c r="T1345" s="68">
        <v>38706</v>
      </c>
      <c r="U1345" s="69">
        <v>1.00038</v>
      </c>
      <c r="V1345" s="70">
        <v>3.8000000000004697E-4</v>
      </c>
      <c r="W1345" s="70"/>
      <c r="Y1345" s="2">
        <v>40681</v>
      </c>
      <c r="Z1345">
        <v>16.23</v>
      </c>
    </row>
    <row r="1346" spans="2:26" x14ac:dyDescent="0.25">
      <c r="B1346" s="2">
        <v>40682</v>
      </c>
      <c r="C1346">
        <v>1343.6</v>
      </c>
      <c r="D1346" s="2"/>
      <c r="E1346" s="2">
        <v>40618</v>
      </c>
      <c r="F1346">
        <v>5.8999999999999997E-2</v>
      </c>
      <c r="G1346" s="67">
        <v>99.995083333333326</v>
      </c>
      <c r="H1346" s="92">
        <v>0</v>
      </c>
      <c r="J1346" s="2">
        <v>40617</v>
      </c>
      <c r="K1346">
        <v>9.4E-2</v>
      </c>
      <c r="L1346" s="67">
        <v>99.976500000000001</v>
      </c>
      <c r="M1346" s="92">
        <v>1.2502938190550594E-5</v>
      </c>
      <c r="P1346" s="2">
        <v>40682</v>
      </c>
      <c r="Q1346">
        <v>1104.0999999999999</v>
      </c>
      <c r="R1346">
        <v>4.621281454162407E-4</v>
      </c>
      <c r="T1346" s="68">
        <v>38707</v>
      </c>
      <c r="U1346" s="69">
        <v>1.0018199999999999</v>
      </c>
      <c r="V1346" s="70">
        <v>1.8199999999999328E-3</v>
      </c>
      <c r="W1346" s="70"/>
      <c r="Y1346" s="2">
        <v>40682</v>
      </c>
      <c r="Z1346">
        <v>15.52</v>
      </c>
    </row>
    <row r="1347" spans="2:26" x14ac:dyDescent="0.25">
      <c r="B1347" s="2">
        <v>40683</v>
      </c>
      <c r="C1347">
        <v>1333.27</v>
      </c>
      <c r="D1347" s="2"/>
      <c r="E1347" s="2">
        <v>40619</v>
      </c>
      <c r="F1347">
        <v>5.8999999999999997E-2</v>
      </c>
      <c r="G1347" s="67">
        <v>99.995083333333326</v>
      </c>
      <c r="H1347" s="92">
        <v>8.3337430758501085E-6</v>
      </c>
      <c r="J1347" s="2">
        <v>40618</v>
      </c>
      <c r="K1347">
        <v>8.8999999999999996E-2</v>
      </c>
      <c r="L1347" s="67">
        <v>99.97775</v>
      </c>
      <c r="M1347" s="92">
        <v>2.5005563737856562E-5</v>
      </c>
      <c r="P1347" s="2">
        <v>40683</v>
      </c>
      <c r="Q1347">
        <v>1102.8800000000001</v>
      </c>
      <c r="R1347">
        <v>-1.1049723756904051E-3</v>
      </c>
      <c r="T1347" s="68">
        <v>38708</v>
      </c>
      <c r="U1347" s="69">
        <v>1.0024599999999999</v>
      </c>
      <c r="V1347" s="70">
        <v>2.4599999999999067E-3</v>
      </c>
      <c r="W1347" s="70"/>
      <c r="Y1347" s="2">
        <v>40683</v>
      </c>
      <c r="Z1347">
        <v>17.43</v>
      </c>
    </row>
    <row r="1348" spans="2:26" x14ac:dyDescent="0.25">
      <c r="B1348" s="2">
        <v>40686</v>
      </c>
      <c r="C1348">
        <v>1317.37</v>
      </c>
      <c r="D1348" s="2"/>
      <c r="E1348" s="2">
        <v>40620</v>
      </c>
      <c r="F1348">
        <v>4.9000000000000002E-2</v>
      </c>
      <c r="G1348" s="67">
        <v>99.995916666666673</v>
      </c>
      <c r="H1348" s="92">
        <v>-8.3336736256267585E-7</v>
      </c>
      <c r="J1348" s="2">
        <v>40619</v>
      </c>
      <c r="K1348">
        <v>7.9000000000000001E-2</v>
      </c>
      <c r="L1348" s="67">
        <v>99.980249999999998</v>
      </c>
      <c r="M1348" s="92">
        <v>2.5004938475348126E-5</v>
      </c>
      <c r="P1348" s="2">
        <v>40686</v>
      </c>
      <c r="Q1348">
        <v>1096.4000000000001</v>
      </c>
      <c r="R1348">
        <v>-5.8755258958363976E-3</v>
      </c>
      <c r="T1348" s="68">
        <v>38709</v>
      </c>
      <c r="U1348" s="69">
        <v>1.0004200000000001</v>
      </c>
      <c r="V1348" s="70">
        <v>4.2000000000008697E-4</v>
      </c>
      <c r="W1348" s="70"/>
      <c r="Y1348" s="2">
        <v>40686</v>
      </c>
      <c r="Z1348">
        <v>18.27</v>
      </c>
    </row>
    <row r="1349" spans="2:26" x14ac:dyDescent="0.25">
      <c r="B1349" s="2">
        <v>40687</v>
      </c>
      <c r="C1349">
        <v>1316.28</v>
      </c>
      <c r="D1349" s="2"/>
      <c r="E1349" s="2">
        <v>40623</v>
      </c>
      <c r="F1349">
        <v>0.05</v>
      </c>
      <c r="G1349" s="67">
        <v>99.995833333333337</v>
      </c>
      <c r="H1349" s="92">
        <v>-3.333472228028711E-6</v>
      </c>
      <c r="J1349" s="2">
        <v>40620</v>
      </c>
      <c r="K1349">
        <v>6.9000000000000006E-2</v>
      </c>
      <c r="L1349" s="67">
        <v>99.982749999999996</v>
      </c>
      <c r="M1349" s="92">
        <v>-1.2502156621962968E-5</v>
      </c>
      <c r="P1349" s="2">
        <v>40687</v>
      </c>
      <c r="Q1349">
        <v>1096.7</v>
      </c>
      <c r="R1349">
        <v>2.7362276541409436E-4</v>
      </c>
      <c r="T1349" s="68">
        <v>38713</v>
      </c>
      <c r="U1349" s="69">
        <v>0.99600999999999995</v>
      </c>
      <c r="V1349" s="70">
        <v>-3.9900000000000491E-3</v>
      </c>
      <c r="W1349" s="70"/>
      <c r="Y1349" s="2">
        <v>40687</v>
      </c>
      <c r="Z1349">
        <v>17.82</v>
      </c>
    </row>
    <row r="1350" spans="2:26" x14ac:dyDescent="0.25">
      <c r="B1350" s="2">
        <v>40688</v>
      </c>
      <c r="C1350">
        <v>1320.47</v>
      </c>
      <c r="D1350" s="2"/>
      <c r="E1350" s="2">
        <v>40624</v>
      </c>
      <c r="F1350">
        <v>5.3999999999999999E-2</v>
      </c>
      <c r="G1350" s="67">
        <v>99.995500000000007</v>
      </c>
      <c r="H1350" s="92">
        <v>-8.3337083502943443E-6</v>
      </c>
      <c r="J1350" s="2">
        <v>40623</v>
      </c>
      <c r="K1350">
        <v>7.3999999999999996E-2</v>
      </c>
      <c r="L1350" s="67">
        <v>99.981499999999997</v>
      </c>
      <c r="M1350" s="92">
        <v>-4.2507863954766023E-5</v>
      </c>
      <c r="P1350" s="2">
        <v>40688</v>
      </c>
      <c r="Q1350">
        <v>1099.6500000000001</v>
      </c>
      <c r="R1350">
        <v>2.6898878453542885E-3</v>
      </c>
      <c r="T1350" s="68">
        <v>38714</v>
      </c>
      <c r="U1350" s="69">
        <v>1.0012799999999999</v>
      </c>
      <c r="V1350" s="70">
        <v>1.2799999999999478E-3</v>
      </c>
      <c r="W1350" s="70"/>
      <c r="Y1350" s="2">
        <v>40688</v>
      </c>
      <c r="Z1350">
        <v>17.07</v>
      </c>
    </row>
    <row r="1351" spans="2:26" x14ac:dyDescent="0.25">
      <c r="B1351" s="2">
        <v>40689</v>
      </c>
      <c r="C1351">
        <v>1325.69</v>
      </c>
      <c r="D1351" s="2"/>
      <c r="E1351" s="2">
        <v>40625</v>
      </c>
      <c r="F1351">
        <v>6.4000000000000001E-2</v>
      </c>
      <c r="G1351" s="67">
        <v>99.99466666666666</v>
      </c>
      <c r="H1351" s="92">
        <v>2.5834711184558046E-5</v>
      </c>
      <c r="J1351" s="2">
        <v>40624</v>
      </c>
      <c r="K1351">
        <v>9.0999999999999998E-2</v>
      </c>
      <c r="L1351" s="67">
        <v>99.977249999999998</v>
      </c>
      <c r="M1351" s="92">
        <v>5.0011377588088379E-6</v>
      </c>
      <c r="P1351" s="2">
        <v>40689</v>
      </c>
      <c r="Q1351">
        <v>1103.48</v>
      </c>
      <c r="R1351">
        <v>3.4829263856681614E-3</v>
      </c>
      <c r="T1351" s="68">
        <v>38715</v>
      </c>
      <c r="U1351" s="69">
        <v>0.99833000000000005</v>
      </c>
      <c r="V1351" s="70">
        <v>-1.6699999999999493E-3</v>
      </c>
      <c r="W1351" s="70"/>
      <c r="Y1351" s="2">
        <v>40689</v>
      </c>
      <c r="Z1351">
        <v>16.09</v>
      </c>
    </row>
    <row r="1352" spans="2:26" x14ac:dyDescent="0.25">
      <c r="B1352" s="2">
        <v>40690</v>
      </c>
      <c r="C1352">
        <v>1331.1</v>
      </c>
      <c r="D1352" s="2"/>
      <c r="E1352" s="2">
        <v>40626</v>
      </c>
      <c r="F1352">
        <v>3.3000000000000002E-2</v>
      </c>
      <c r="G1352" s="67">
        <v>99.997249999999994</v>
      </c>
      <c r="H1352" s="92">
        <v>4.1667812531454018E-6</v>
      </c>
      <c r="J1352" s="2">
        <v>40625</v>
      </c>
      <c r="K1352">
        <v>8.8999999999999996E-2</v>
      </c>
      <c r="L1352" s="67">
        <v>99.97775</v>
      </c>
      <c r="M1352" s="92">
        <v>2.5005563737856562E-5</v>
      </c>
      <c r="P1352" s="2">
        <v>40690</v>
      </c>
      <c r="Q1352">
        <v>1106.18</v>
      </c>
      <c r="R1352">
        <v>2.446804654366197E-3</v>
      </c>
      <c r="T1352" s="68">
        <v>38716</v>
      </c>
      <c r="U1352" s="69">
        <v>0.99792999999999998</v>
      </c>
      <c r="V1352" s="70">
        <v>-2.0700000000000163E-3</v>
      </c>
      <c r="W1352" s="70"/>
      <c r="Y1352" s="2">
        <v>40690</v>
      </c>
      <c r="Z1352">
        <v>15.98</v>
      </c>
    </row>
    <row r="1353" spans="2:26" x14ac:dyDescent="0.25">
      <c r="B1353" s="2">
        <v>40694</v>
      </c>
      <c r="C1353">
        <v>1345.2</v>
      </c>
      <c r="D1353" s="2"/>
      <c r="E1353" s="2">
        <v>40627</v>
      </c>
      <c r="F1353">
        <v>2.8000000000000001E-2</v>
      </c>
      <c r="G1353" s="67">
        <v>99.99766666666666</v>
      </c>
      <c r="H1353" s="92">
        <v>5.8334694477135685E-6</v>
      </c>
      <c r="J1353" s="2">
        <v>40626</v>
      </c>
      <c r="K1353">
        <v>7.9000000000000001E-2</v>
      </c>
      <c r="L1353" s="67">
        <v>99.980249999999998</v>
      </c>
      <c r="M1353" s="92">
        <v>-1.5002963085097853E-5</v>
      </c>
      <c r="P1353" s="2">
        <v>40694</v>
      </c>
      <c r="Q1353">
        <v>1111.83</v>
      </c>
      <c r="R1353">
        <v>5.1076678298287437E-3</v>
      </c>
      <c r="T1353" s="68">
        <v>38720</v>
      </c>
      <c r="U1353" s="69">
        <v>1.0061100000000001</v>
      </c>
      <c r="V1353" s="70">
        <v>6.1100000000000598E-3</v>
      </c>
      <c r="W1353" s="70"/>
      <c r="Y1353" s="2">
        <v>40694</v>
      </c>
      <c r="Z1353">
        <v>15.45</v>
      </c>
    </row>
    <row r="1354" spans="2:26" x14ac:dyDescent="0.25">
      <c r="B1354" s="2">
        <v>40695</v>
      </c>
      <c r="C1354">
        <v>1314.55</v>
      </c>
      <c r="D1354" s="2"/>
      <c r="E1354" s="2">
        <v>40630</v>
      </c>
      <c r="F1354">
        <v>2.1000000000000001E-2</v>
      </c>
      <c r="G1354" s="67">
        <v>99.998249999999999</v>
      </c>
      <c r="H1354" s="92">
        <v>-2.0833697923050565E-5</v>
      </c>
      <c r="J1354" s="2">
        <v>40627</v>
      </c>
      <c r="K1354">
        <v>8.5000000000000006E-2</v>
      </c>
      <c r="L1354" s="67">
        <v>99.978750000000005</v>
      </c>
      <c r="M1354" s="92">
        <v>2.5005313628589931E-6</v>
      </c>
      <c r="P1354" s="2">
        <v>40695</v>
      </c>
      <c r="Q1354">
        <v>1098.52</v>
      </c>
      <c r="R1354">
        <v>-1.1971254598274861E-2</v>
      </c>
      <c r="T1354" s="68">
        <v>38721</v>
      </c>
      <c r="U1354" s="69">
        <v>1.00109</v>
      </c>
      <c r="V1354" s="70">
        <v>1.0900000000000354E-3</v>
      </c>
      <c r="W1354" s="70"/>
      <c r="Y1354" s="2">
        <v>40695</v>
      </c>
      <c r="Z1354">
        <v>18.3</v>
      </c>
    </row>
    <row r="1355" spans="2:26" x14ac:dyDescent="0.25">
      <c r="B1355" s="2">
        <v>40696</v>
      </c>
      <c r="C1355">
        <v>1312.94</v>
      </c>
      <c r="D1355" s="2"/>
      <c r="E1355" s="2">
        <v>40631</v>
      </c>
      <c r="F1355">
        <v>4.5999999999999999E-2</v>
      </c>
      <c r="G1355" s="67">
        <v>99.996166666666667</v>
      </c>
      <c r="H1355" s="92">
        <v>1.0833748626870587E-5</v>
      </c>
      <c r="J1355" s="2">
        <v>40630</v>
      </c>
      <c r="K1355">
        <v>8.4000000000000005E-2</v>
      </c>
      <c r="L1355" s="67">
        <v>99.978999999999999</v>
      </c>
      <c r="M1355" s="92">
        <v>-3.7507876654019334E-5</v>
      </c>
      <c r="P1355" s="2">
        <v>40696</v>
      </c>
      <c r="Q1355">
        <v>1097.72</v>
      </c>
      <c r="R1355">
        <v>-7.2825255798703026E-4</v>
      </c>
      <c r="T1355" s="68">
        <v>38722</v>
      </c>
      <c r="U1355" s="69">
        <v>1.00003</v>
      </c>
      <c r="V1355" s="70">
        <v>2.9999999999974492E-5</v>
      </c>
      <c r="W1355" s="70"/>
      <c r="Y1355" s="2">
        <v>40696</v>
      </c>
      <c r="Z1355">
        <v>18.09</v>
      </c>
    </row>
    <row r="1356" spans="2:26" x14ac:dyDescent="0.25">
      <c r="B1356" s="2">
        <v>40697</v>
      </c>
      <c r="C1356">
        <v>1300.1600000000001</v>
      </c>
      <c r="D1356" s="2"/>
      <c r="E1356" s="2">
        <v>40632</v>
      </c>
      <c r="F1356">
        <v>3.3000000000000002E-2</v>
      </c>
      <c r="G1356" s="67">
        <v>99.997249999999994</v>
      </c>
      <c r="H1356" s="92">
        <v>-2.58340437695459E-5</v>
      </c>
      <c r="J1356" s="2">
        <v>40631</v>
      </c>
      <c r="K1356">
        <v>9.9000000000000005E-2</v>
      </c>
      <c r="L1356" s="67">
        <v>99.975250000000003</v>
      </c>
      <c r="M1356" s="92">
        <v>1.2503094515947666E-5</v>
      </c>
      <c r="P1356" s="2">
        <v>40697</v>
      </c>
      <c r="Q1356">
        <v>1090.6099999999999</v>
      </c>
      <c r="R1356">
        <v>-6.4770615457494518E-3</v>
      </c>
      <c r="T1356" s="68">
        <v>38723</v>
      </c>
      <c r="U1356" s="69">
        <v>1.0015400000000001</v>
      </c>
      <c r="V1356" s="70">
        <v>1.5400000000000968E-3</v>
      </c>
      <c r="W1356" s="70"/>
      <c r="Y1356" s="2">
        <v>40697</v>
      </c>
      <c r="Z1356">
        <v>17.95</v>
      </c>
    </row>
    <row r="1357" spans="2:26" x14ac:dyDescent="0.25">
      <c r="B1357" s="2">
        <v>40700</v>
      </c>
      <c r="C1357">
        <v>1286.17</v>
      </c>
      <c r="D1357" s="2"/>
      <c r="E1357" s="2">
        <v>40633</v>
      </c>
      <c r="F1357">
        <v>6.4000000000000001E-2</v>
      </c>
      <c r="G1357" s="67">
        <v>99.99466666666666</v>
      </c>
      <c r="H1357" s="92">
        <v>3.333511120606758E-5</v>
      </c>
      <c r="J1357" s="2">
        <v>40632</v>
      </c>
      <c r="K1357">
        <v>9.4E-2</v>
      </c>
      <c r="L1357" s="67">
        <v>99.976500000000001</v>
      </c>
      <c r="M1357" s="92">
        <v>0</v>
      </c>
      <c r="P1357" s="2">
        <v>40700</v>
      </c>
      <c r="Q1357">
        <v>1081.0899999999999</v>
      </c>
      <c r="R1357">
        <v>-8.7290598839181444E-3</v>
      </c>
      <c r="T1357" s="68">
        <v>38726</v>
      </c>
      <c r="U1357" s="69">
        <v>1.0019199999999999</v>
      </c>
      <c r="V1357" s="70">
        <v>1.9199999999999218E-3</v>
      </c>
      <c r="W1357" s="70"/>
      <c r="Y1357" s="2">
        <v>40700</v>
      </c>
      <c r="Z1357">
        <v>18.489999999999998</v>
      </c>
    </row>
    <row r="1358" spans="2:26" x14ac:dyDescent="0.25">
      <c r="B1358" s="2">
        <v>40701</v>
      </c>
      <c r="C1358">
        <v>1284.94</v>
      </c>
      <c r="D1358" s="2"/>
      <c r="E1358" s="2">
        <v>40634</v>
      </c>
      <c r="F1358">
        <v>2.4E-2</v>
      </c>
      <c r="G1358" s="67">
        <v>99.998000000000005</v>
      </c>
      <c r="H1358" s="92">
        <v>-8.3335000033990525E-7</v>
      </c>
      <c r="J1358" s="2">
        <v>40633</v>
      </c>
      <c r="K1358">
        <v>9.4E-2</v>
      </c>
      <c r="L1358" s="67">
        <v>99.976500000000001</v>
      </c>
      <c r="M1358" s="92">
        <v>8.2519392057278651E-5</v>
      </c>
      <c r="P1358" s="2">
        <v>40701</v>
      </c>
      <c r="Q1358">
        <v>1080.55</v>
      </c>
      <c r="R1358">
        <v>-4.994958791589843E-4</v>
      </c>
      <c r="T1358" s="68">
        <v>38727</v>
      </c>
      <c r="U1358" s="69">
        <v>1.0002800000000001</v>
      </c>
      <c r="V1358" s="70">
        <v>2.8000000000005798E-4</v>
      </c>
      <c r="W1358" s="70"/>
      <c r="Y1358" s="2">
        <v>40701</v>
      </c>
      <c r="Z1358">
        <v>18.07</v>
      </c>
    </row>
    <row r="1359" spans="2:26" x14ac:dyDescent="0.25">
      <c r="B1359" s="2">
        <v>40702</v>
      </c>
      <c r="C1359">
        <v>1279.56</v>
      </c>
      <c r="D1359" s="2"/>
      <c r="E1359" s="2">
        <v>40637</v>
      </c>
      <c r="F1359">
        <v>2.5000000000000001E-2</v>
      </c>
      <c r="G1359" s="67">
        <v>99.997916666666669</v>
      </c>
      <c r="H1359" s="92">
        <v>-8.3335069480661161E-6</v>
      </c>
      <c r="J1359" s="2">
        <v>40634</v>
      </c>
      <c r="K1359">
        <v>6.0999999999999999E-2</v>
      </c>
      <c r="L1359" s="67">
        <v>99.984750000000005</v>
      </c>
      <c r="M1359" s="92">
        <v>5.7508770087366656E-5</v>
      </c>
      <c r="P1359" s="2">
        <v>40702</v>
      </c>
      <c r="Q1359">
        <v>1076.55</v>
      </c>
      <c r="R1359">
        <v>-3.7018185183471664E-3</v>
      </c>
      <c r="T1359" s="68">
        <v>38728</v>
      </c>
      <c r="U1359" s="69">
        <v>1.0017100000000001</v>
      </c>
      <c r="V1359" s="70">
        <v>1.7100000000001003E-3</v>
      </c>
      <c r="W1359" s="70"/>
      <c r="Y1359" s="2">
        <v>40702</v>
      </c>
      <c r="Z1359">
        <v>18.79</v>
      </c>
    </row>
    <row r="1360" spans="2:26" x14ac:dyDescent="0.25">
      <c r="B1360" s="2">
        <v>40703</v>
      </c>
      <c r="C1360">
        <v>1289</v>
      </c>
      <c r="D1360" s="2"/>
      <c r="E1360" s="2">
        <v>40638</v>
      </c>
      <c r="F1360">
        <v>3.5000000000000003E-2</v>
      </c>
      <c r="G1360" s="67">
        <v>99.997083333333336</v>
      </c>
      <c r="H1360" s="92">
        <v>5.8335034771594962E-6</v>
      </c>
      <c r="J1360" s="2">
        <v>40637</v>
      </c>
      <c r="K1360">
        <v>3.7999999999999999E-2</v>
      </c>
      <c r="L1360" s="67">
        <v>99.990499999999997</v>
      </c>
      <c r="M1360" s="92">
        <v>-7.5007125676873621E-5</v>
      </c>
      <c r="P1360" s="2">
        <v>40703</v>
      </c>
      <c r="Q1360">
        <v>1084.55</v>
      </c>
      <c r="R1360">
        <v>7.4311457897915378E-3</v>
      </c>
      <c r="T1360" s="68">
        <v>38729</v>
      </c>
      <c r="U1360" s="69">
        <v>0.99807000000000001</v>
      </c>
      <c r="V1360" s="70">
        <v>-1.9299999999999873E-3</v>
      </c>
      <c r="W1360" s="70"/>
      <c r="Y1360" s="2">
        <v>40703</v>
      </c>
      <c r="Z1360">
        <v>17.77</v>
      </c>
    </row>
    <row r="1361" spans="2:26" x14ac:dyDescent="0.25">
      <c r="B1361" s="2">
        <v>40704</v>
      </c>
      <c r="C1361">
        <v>1270.98</v>
      </c>
      <c r="D1361" s="2"/>
      <c r="E1361" s="2">
        <v>40639</v>
      </c>
      <c r="F1361">
        <v>2.8000000000000001E-2</v>
      </c>
      <c r="G1361" s="67">
        <v>99.99766666666666</v>
      </c>
      <c r="H1361" s="92">
        <v>8.3335277825113963E-6</v>
      </c>
      <c r="J1361" s="2">
        <v>40638</v>
      </c>
      <c r="K1361">
        <v>6.8000000000000005E-2</v>
      </c>
      <c r="L1361" s="67">
        <v>99.983000000000004</v>
      </c>
      <c r="M1361" s="92">
        <v>2.5004250722604482E-5</v>
      </c>
      <c r="P1361" s="2">
        <v>40704</v>
      </c>
      <c r="Q1361">
        <v>1069.5999999999999</v>
      </c>
      <c r="R1361">
        <v>-1.3784518924899736E-2</v>
      </c>
      <c r="T1361" s="68">
        <v>38730</v>
      </c>
      <c r="U1361" s="69">
        <v>1.0008600000000001</v>
      </c>
      <c r="V1361" s="70">
        <v>8.6000000000008292E-4</v>
      </c>
      <c r="W1361" s="70"/>
      <c r="Y1361" s="2">
        <v>40704</v>
      </c>
      <c r="Z1361">
        <v>18.86</v>
      </c>
    </row>
    <row r="1362" spans="2:26" x14ac:dyDescent="0.25">
      <c r="B1362" s="2">
        <v>40707</v>
      </c>
      <c r="C1362">
        <v>1271.83</v>
      </c>
      <c r="D1362" s="2"/>
      <c r="E1362" s="2">
        <v>40640</v>
      </c>
      <c r="F1362">
        <v>1.7999999999999999E-2</v>
      </c>
      <c r="G1362" s="67">
        <v>99.998500000000007</v>
      </c>
      <c r="H1362" s="92">
        <v>0</v>
      </c>
      <c r="J1362" s="2">
        <v>40639</v>
      </c>
      <c r="K1362">
        <v>5.8000000000000003E-2</v>
      </c>
      <c r="L1362" s="67">
        <v>99.985500000000002</v>
      </c>
      <c r="M1362" s="92">
        <v>5.0007251051420454E-5</v>
      </c>
      <c r="P1362" s="2">
        <v>40707</v>
      </c>
      <c r="Q1362">
        <v>1070.83</v>
      </c>
      <c r="R1362">
        <v>1.1499626028421694E-3</v>
      </c>
      <c r="T1362" s="68">
        <v>38734</v>
      </c>
      <c r="U1362" s="69">
        <v>0.99997999999999998</v>
      </c>
      <c r="V1362" s="70">
        <v>-2.0000000000020002E-5</v>
      </c>
      <c r="W1362" s="70"/>
      <c r="Y1362" s="2">
        <v>40707</v>
      </c>
      <c r="Z1362">
        <v>19.61</v>
      </c>
    </row>
    <row r="1363" spans="2:26" x14ac:dyDescent="0.25">
      <c r="B1363" s="2">
        <v>40708</v>
      </c>
      <c r="C1363">
        <v>1287.8699999999999</v>
      </c>
      <c r="D1363" s="2"/>
      <c r="E1363" s="2">
        <v>40641</v>
      </c>
      <c r="F1363">
        <v>1.7999999999999999E-2</v>
      </c>
      <c r="G1363" s="67">
        <v>99.998500000000007</v>
      </c>
      <c r="H1363" s="92">
        <v>4.1667291676983353E-6</v>
      </c>
      <c r="J1363" s="2">
        <v>40640</v>
      </c>
      <c r="K1363">
        <v>3.7999999999999999E-2</v>
      </c>
      <c r="L1363" s="67">
        <v>99.990499999999997</v>
      </c>
      <c r="M1363" s="92">
        <v>-7.5007125676096464E-6</v>
      </c>
      <c r="P1363" s="2">
        <v>40708</v>
      </c>
      <c r="Q1363">
        <v>1084.68</v>
      </c>
      <c r="R1363">
        <v>1.2933892401221669E-2</v>
      </c>
      <c r="T1363" s="68">
        <v>38735</v>
      </c>
      <c r="U1363" s="69">
        <v>0.99829000000000001</v>
      </c>
      <c r="V1363" s="70">
        <v>-1.7099999999999893E-3</v>
      </c>
      <c r="W1363" s="70"/>
      <c r="Y1363" s="2">
        <v>40708</v>
      </c>
      <c r="Z1363">
        <v>18.260000000000002</v>
      </c>
    </row>
    <row r="1364" spans="2:26" x14ac:dyDescent="0.25">
      <c r="B1364" s="2">
        <v>40709</v>
      </c>
      <c r="C1364">
        <v>1265.42</v>
      </c>
      <c r="D1364" s="2"/>
      <c r="E1364" s="2">
        <v>40644</v>
      </c>
      <c r="F1364">
        <v>1.2999999999999999E-2</v>
      </c>
      <c r="G1364" s="67">
        <v>99.998916666666673</v>
      </c>
      <c r="H1364" s="92">
        <v>-4.1667118060306763E-6</v>
      </c>
      <c r="J1364" s="2">
        <v>40641</v>
      </c>
      <c r="K1364">
        <v>4.1000000000000002E-2</v>
      </c>
      <c r="L1364" s="67">
        <v>99.989750000000001</v>
      </c>
      <c r="M1364" s="92">
        <v>7.5007688287165308E-6</v>
      </c>
      <c r="P1364" s="2">
        <v>40709</v>
      </c>
      <c r="Q1364">
        <v>1065.02</v>
      </c>
      <c r="R1364">
        <v>-1.8125161337906204E-2</v>
      </c>
      <c r="T1364" s="68">
        <v>38736</v>
      </c>
      <c r="U1364" s="69">
        <v>1.00458</v>
      </c>
      <c r="V1364" s="70">
        <v>4.5800000000000285E-3</v>
      </c>
      <c r="W1364" s="70"/>
      <c r="Y1364" s="2">
        <v>40709</v>
      </c>
      <c r="Z1364">
        <v>21.32</v>
      </c>
    </row>
    <row r="1365" spans="2:26" x14ac:dyDescent="0.25">
      <c r="B1365" s="2">
        <v>40710</v>
      </c>
      <c r="C1365">
        <v>1267.6400000000001</v>
      </c>
      <c r="D1365" s="2"/>
      <c r="E1365" s="2">
        <v>40645</v>
      </c>
      <c r="F1365">
        <v>1.7999999999999999E-2</v>
      </c>
      <c r="G1365" s="67">
        <v>99.998500000000007</v>
      </c>
      <c r="H1365" s="92">
        <v>-4.1667291676983353E-6</v>
      </c>
      <c r="J1365" s="2">
        <v>40644</v>
      </c>
      <c r="K1365">
        <v>3.7999999999999999E-2</v>
      </c>
      <c r="L1365" s="67">
        <v>99.990499999999997</v>
      </c>
      <c r="M1365" s="92">
        <v>-2.500237522562454E-5</v>
      </c>
      <c r="P1365" s="2">
        <v>40710</v>
      </c>
      <c r="Q1365">
        <v>1067.5899999999999</v>
      </c>
      <c r="R1365">
        <v>2.4131002234699661E-3</v>
      </c>
      <c r="T1365" s="68">
        <v>38737</v>
      </c>
      <c r="U1365" s="69">
        <v>1.00169</v>
      </c>
      <c r="V1365" s="70">
        <v>1.6899999999999693E-3</v>
      </c>
      <c r="W1365" s="70"/>
      <c r="Y1365" s="2">
        <v>40710</v>
      </c>
      <c r="Z1365">
        <v>22.73</v>
      </c>
    </row>
    <row r="1366" spans="2:26" x14ac:dyDescent="0.25">
      <c r="B1366" s="2">
        <v>40711</v>
      </c>
      <c r="C1366">
        <v>1271.5</v>
      </c>
      <c r="D1366" s="2"/>
      <c r="E1366" s="2">
        <v>40646</v>
      </c>
      <c r="F1366">
        <v>2.3E-2</v>
      </c>
      <c r="G1366" s="67">
        <v>99.998083333333327</v>
      </c>
      <c r="H1366" s="92">
        <v>-8.3334930586209666E-6</v>
      </c>
      <c r="J1366" s="2">
        <v>40645</v>
      </c>
      <c r="K1366">
        <v>4.8000000000000001E-2</v>
      </c>
      <c r="L1366" s="67">
        <v>99.988</v>
      </c>
      <c r="M1366" s="92">
        <v>-1.2501500180062131E-5</v>
      </c>
      <c r="P1366" s="2">
        <v>40711</v>
      </c>
      <c r="Q1366">
        <v>1075.44</v>
      </c>
      <c r="R1366">
        <v>7.3530100506751239E-3</v>
      </c>
      <c r="T1366" s="68">
        <v>38740</v>
      </c>
      <c r="U1366" s="69">
        <v>1.00099</v>
      </c>
      <c r="V1366" s="70">
        <v>9.900000000000464E-4</v>
      </c>
      <c r="W1366" s="70"/>
      <c r="Y1366" s="2">
        <v>40711</v>
      </c>
      <c r="Z1366">
        <v>21.85</v>
      </c>
    </row>
    <row r="1367" spans="2:26" x14ac:dyDescent="0.25">
      <c r="B1367" s="2">
        <v>40714</v>
      </c>
      <c r="C1367">
        <v>1278.3599999999999</v>
      </c>
      <c r="D1367" s="2"/>
      <c r="E1367" s="2">
        <v>40647</v>
      </c>
      <c r="F1367">
        <v>3.3000000000000002E-2</v>
      </c>
      <c r="G1367" s="67">
        <v>99.997249999999994</v>
      </c>
      <c r="H1367" s="92">
        <v>0</v>
      </c>
      <c r="J1367" s="2">
        <v>40646</v>
      </c>
      <c r="K1367">
        <v>5.2999999999999999E-2</v>
      </c>
      <c r="L1367" s="67">
        <v>99.986750000000001</v>
      </c>
      <c r="M1367" s="92">
        <v>-3.7504969408463928E-5</v>
      </c>
      <c r="P1367" s="2">
        <v>40714</v>
      </c>
      <c r="Q1367">
        <v>1080.05</v>
      </c>
      <c r="R1367">
        <v>4.2866175704827647E-3</v>
      </c>
      <c r="T1367" s="68">
        <v>38741</v>
      </c>
      <c r="U1367" s="69">
        <v>1.00183</v>
      </c>
      <c r="V1367" s="70">
        <v>1.8299999999999983E-3</v>
      </c>
      <c r="W1367" s="70"/>
      <c r="Y1367" s="2">
        <v>40714</v>
      </c>
      <c r="Z1367">
        <v>19.989999999999998</v>
      </c>
    </row>
    <row r="1368" spans="2:26" x14ac:dyDescent="0.25">
      <c r="B1368" s="2">
        <v>40715</v>
      </c>
      <c r="C1368">
        <v>1295.52</v>
      </c>
      <c r="D1368" s="2"/>
      <c r="E1368" s="2">
        <v>40648</v>
      </c>
      <c r="F1368">
        <v>3.3000000000000002E-2</v>
      </c>
      <c r="G1368" s="67">
        <v>99.997249999999994</v>
      </c>
      <c r="H1368" s="92">
        <v>1.250034375965825E-5</v>
      </c>
      <c r="J1368" s="2">
        <v>40647</v>
      </c>
      <c r="K1368">
        <v>6.8000000000000005E-2</v>
      </c>
      <c r="L1368" s="67">
        <v>99.983000000000004</v>
      </c>
      <c r="M1368" s="92">
        <v>1.2502125361191219E-5</v>
      </c>
      <c r="P1368" s="2">
        <v>40715</v>
      </c>
      <c r="Q1368">
        <v>1086.57</v>
      </c>
      <c r="R1368">
        <v>6.0367575575204224E-3</v>
      </c>
      <c r="T1368" s="68">
        <v>38742</v>
      </c>
      <c r="U1368" s="69">
        <v>0.99973999999999996</v>
      </c>
      <c r="V1368" s="70">
        <v>-2.6000000000003798E-4</v>
      </c>
      <c r="W1368" s="70"/>
      <c r="Y1368" s="2">
        <v>40715</v>
      </c>
      <c r="Z1368">
        <v>18.86</v>
      </c>
    </row>
    <row r="1369" spans="2:26" x14ac:dyDescent="0.25">
      <c r="B1369" s="2">
        <v>40716</v>
      </c>
      <c r="C1369">
        <v>1287.1400000000001</v>
      </c>
      <c r="D1369" s="2"/>
      <c r="E1369" s="2">
        <v>40651</v>
      </c>
      <c r="F1369">
        <v>1.7999999999999999E-2</v>
      </c>
      <c r="G1369" s="67">
        <v>99.998500000000007</v>
      </c>
      <c r="H1369" s="92">
        <v>-4.1667291676983353E-6</v>
      </c>
      <c r="J1369" s="2">
        <v>40648</v>
      </c>
      <c r="K1369">
        <v>6.3E-2</v>
      </c>
      <c r="L1369" s="67">
        <v>99.984250000000003</v>
      </c>
      <c r="M1369" s="92">
        <v>2.5003938120216063E-5</v>
      </c>
      <c r="P1369" s="2">
        <v>40716</v>
      </c>
      <c r="Q1369">
        <v>1085.02</v>
      </c>
      <c r="R1369">
        <v>-1.4265072659837008E-3</v>
      </c>
      <c r="T1369" s="68">
        <v>38743</v>
      </c>
      <c r="U1369" s="69">
        <v>1.0031300000000001</v>
      </c>
      <c r="V1369" s="70">
        <v>3.1300000000000772E-3</v>
      </c>
      <c r="W1369" s="70"/>
      <c r="Y1369" s="2">
        <v>40716</v>
      </c>
      <c r="Z1369">
        <v>18.52</v>
      </c>
    </row>
    <row r="1370" spans="2:26" x14ac:dyDescent="0.25">
      <c r="B1370" s="2">
        <v>40717</v>
      </c>
      <c r="C1370">
        <v>1283.5</v>
      </c>
      <c r="D1370" s="2"/>
      <c r="E1370" s="2">
        <v>40652</v>
      </c>
      <c r="F1370">
        <v>2.3E-2</v>
      </c>
      <c r="G1370" s="67">
        <v>99.998083333333327</v>
      </c>
      <c r="H1370" s="92">
        <v>-8.3334930586209666E-6</v>
      </c>
      <c r="J1370" s="2">
        <v>40651</v>
      </c>
      <c r="K1370">
        <v>5.2999999999999999E-2</v>
      </c>
      <c r="L1370" s="67">
        <v>99.986750000000001</v>
      </c>
      <c r="M1370" s="92">
        <v>-7.5009938816927857E-6</v>
      </c>
      <c r="P1370" s="2">
        <v>40717</v>
      </c>
      <c r="Q1370">
        <v>1083.77</v>
      </c>
      <c r="R1370">
        <v>-1.1520524967281176E-3</v>
      </c>
      <c r="T1370" s="68">
        <v>38744</v>
      </c>
      <c r="U1370" s="69">
        <v>1.0021</v>
      </c>
      <c r="V1370" s="70">
        <v>2.0999999999999908E-3</v>
      </c>
      <c r="W1370" s="70"/>
      <c r="Y1370" s="2">
        <v>40717</v>
      </c>
      <c r="Z1370">
        <v>19.29</v>
      </c>
    </row>
    <row r="1371" spans="2:26" x14ac:dyDescent="0.25">
      <c r="B1371" s="2">
        <v>40718</v>
      </c>
      <c r="C1371">
        <v>1268.45</v>
      </c>
      <c r="D1371" s="2"/>
      <c r="E1371" s="2">
        <v>40653</v>
      </c>
      <c r="F1371">
        <v>3.3000000000000002E-2</v>
      </c>
      <c r="G1371" s="67">
        <v>99.997249999999994</v>
      </c>
      <c r="H1371" s="92">
        <v>2.5000687520204679E-6</v>
      </c>
      <c r="J1371" s="2">
        <v>40652</v>
      </c>
      <c r="K1371">
        <v>5.6000000000000001E-2</v>
      </c>
      <c r="L1371" s="67">
        <v>99.986000000000004</v>
      </c>
      <c r="M1371" s="92">
        <v>-5.0007000980123451E-6</v>
      </c>
      <c r="P1371" s="2">
        <v>40718</v>
      </c>
      <c r="Q1371">
        <v>1077.1300000000001</v>
      </c>
      <c r="R1371">
        <v>-6.1267612131724603E-3</v>
      </c>
      <c r="T1371" s="68">
        <v>38747</v>
      </c>
      <c r="U1371" s="69">
        <v>1.0006999999999999</v>
      </c>
      <c r="V1371" s="70">
        <v>6.9999999999992291E-4</v>
      </c>
      <c r="W1371" s="70"/>
      <c r="Y1371" s="2">
        <v>40718</v>
      </c>
      <c r="Z1371">
        <v>21.1</v>
      </c>
    </row>
    <row r="1372" spans="2:26" x14ac:dyDescent="0.25">
      <c r="B1372" s="2">
        <v>40721</v>
      </c>
      <c r="C1372">
        <v>1280.0999999999999</v>
      </c>
      <c r="D1372" s="2"/>
      <c r="E1372" s="2">
        <v>40654</v>
      </c>
      <c r="F1372">
        <v>0.03</v>
      </c>
      <c r="G1372" s="67">
        <v>99.997500000000002</v>
      </c>
      <c r="H1372" s="92">
        <v>5.8334791701586397E-6</v>
      </c>
      <c r="J1372" s="2">
        <v>40653</v>
      </c>
      <c r="K1372">
        <v>5.8000000000000003E-2</v>
      </c>
      <c r="L1372" s="67">
        <v>99.985500000000002</v>
      </c>
      <c r="M1372" s="92">
        <v>1.2501812762799602E-5</v>
      </c>
      <c r="P1372" s="2">
        <v>40721</v>
      </c>
      <c r="Q1372">
        <v>1082.48</v>
      </c>
      <c r="R1372">
        <v>4.9669027879641892E-3</v>
      </c>
      <c r="T1372" s="68">
        <v>38748</v>
      </c>
      <c r="U1372" s="69">
        <v>0.99826000000000004</v>
      </c>
      <c r="V1372" s="70">
        <v>-1.7399999999999638E-3</v>
      </c>
      <c r="W1372" s="70"/>
      <c r="Y1372" s="2">
        <v>40721</v>
      </c>
      <c r="Z1372">
        <v>20.56</v>
      </c>
    </row>
    <row r="1373" spans="2:26" x14ac:dyDescent="0.25">
      <c r="B1373" s="2">
        <v>40722</v>
      </c>
      <c r="C1373">
        <v>1296.67</v>
      </c>
      <c r="D1373" s="2"/>
      <c r="E1373" s="2">
        <v>40658</v>
      </c>
      <c r="F1373">
        <v>2.3E-2</v>
      </c>
      <c r="G1373" s="67">
        <v>99.998083333333327</v>
      </c>
      <c r="H1373" s="92">
        <v>0</v>
      </c>
      <c r="J1373" s="2">
        <v>40654</v>
      </c>
      <c r="K1373">
        <v>5.2999999999999999E-2</v>
      </c>
      <c r="L1373" s="67">
        <v>99.986750000000001</v>
      </c>
      <c r="M1373" s="92">
        <v>1.2501656469376954E-5</v>
      </c>
      <c r="P1373" s="2">
        <v>40722</v>
      </c>
      <c r="Q1373">
        <v>1089.5999999999999</v>
      </c>
      <c r="R1373">
        <v>6.577488729583747E-3</v>
      </c>
      <c r="T1373" s="68">
        <v>38749</v>
      </c>
      <c r="U1373" s="69">
        <v>1.00143</v>
      </c>
      <c r="V1373" s="70">
        <v>1.4300000000000423E-3</v>
      </c>
      <c r="W1373" s="70"/>
      <c r="Y1373" s="2">
        <v>40722</v>
      </c>
      <c r="Z1373">
        <v>19.170000000000002</v>
      </c>
    </row>
    <row r="1374" spans="2:26" x14ac:dyDescent="0.25">
      <c r="B1374" s="2">
        <v>40723</v>
      </c>
      <c r="C1374">
        <v>1307.4100000000001</v>
      </c>
      <c r="D1374" s="2"/>
      <c r="E1374" s="2">
        <v>40659</v>
      </c>
      <c r="F1374">
        <v>2.3E-2</v>
      </c>
      <c r="G1374" s="67">
        <v>99.998083333333327</v>
      </c>
      <c r="H1374" s="92">
        <v>0</v>
      </c>
      <c r="J1374" s="2">
        <v>40658</v>
      </c>
      <c r="K1374">
        <v>4.8000000000000001E-2</v>
      </c>
      <c r="L1374" s="67">
        <v>99.988</v>
      </c>
      <c r="M1374" s="92">
        <v>-2.5003000360013239E-5</v>
      </c>
      <c r="P1374" s="2">
        <v>40723</v>
      </c>
      <c r="Q1374">
        <v>1093.74</v>
      </c>
      <c r="R1374">
        <v>3.7995594713657876E-3</v>
      </c>
      <c r="T1374" s="68">
        <v>38750</v>
      </c>
      <c r="U1374" s="69">
        <v>0.99541000000000002</v>
      </c>
      <c r="V1374" s="70">
        <v>-4.589999999999983E-3</v>
      </c>
      <c r="W1374" s="70"/>
      <c r="Y1374" s="2">
        <v>40723</v>
      </c>
      <c r="Z1374">
        <v>17.27</v>
      </c>
    </row>
    <row r="1375" spans="2:26" x14ac:dyDescent="0.25">
      <c r="B1375" s="2">
        <v>40724</v>
      </c>
      <c r="C1375">
        <v>1320.64</v>
      </c>
      <c r="D1375" s="2"/>
      <c r="E1375" s="2">
        <v>40660</v>
      </c>
      <c r="F1375">
        <v>2.3E-2</v>
      </c>
      <c r="G1375" s="67">
        <v>99.998083333333327</v>
      </c>
      <c r="H1375" s="92">
        <v>4.1667465293659944E-6</v>
      </c>
      <c r="J1375" s="2">
        <v>40659</v>
      </c>
      <c r="K1375">
        <v>5.8000000000000003E-2</v>
      </c>
      <c r="L1375" s="67">
        <v>99.985500000000002</v>
      </c>
      <c r="M1375" s="92">
        <v>1.2501812762799602E-5</v>
      </c>
      <c r="P1375" s="2">
        <v>40724</v>
      </c>
      <c r="Q1375">
        <v>1096.54</v>
      </c>
      <c r="R1375">
        <v>2.5600234059282023E-3</v>
      </c>
      <c r="T1375" s="68">
        <v>38751</v>
      </c>
      <c r="U1375" s="69">
        <v>0.99707999999999997</v>
      </c>
      <c r="V1375" s="70">
        <v>-2.9200000000000337E-3</v>
      </c>
      <c r="W1375" s="70"/>
      <c r="Y1375" s="2">
        <v>40724</v>
      </c>
      <c r="Z1375">
        <v>16.52</v>
      </c>
    </row>
    <row r="1376" spans="2:26" x14ac:dyDescent="0.25">
      <c r="B1376" s="2">
        <v>40725</v>
      </c>
      <c r="C1376">
        <v>1339.67</v>
      </c>
      <c r="D1376" s="2"/>
      <c r="E1376" s="2">
        <v>40661</v>
      </c>
      <c r="F1376">
        <v>1.7999999999999999E-2</v>
      </c>
      <c r="G1376" s="67">
        <v>99.998500000000007</v>
      </c>
      <c r="H1376" s="92">
        <v>4.1667291676983353E-6</v>
      </c>
      <c r="J1376" s="2">
        <v>40660</v>
      </c>
      <c r="K1376">
        <v>5.2999999999999999E-2</v>
      </c>
      <c r="L1376" s="67">
        <v>99.986750000000001</v>
      </c>
      <c r="M1376" s="92">
        <v>3.0003975526771143E-5</v>
      </c>
      <c r="P1376" s="2">
        <v>40725</v>
      </c>
      <c r="Q1376">
        <v>1098.18</v>
      </c>
      <c r="R1376">
        <v>1.4956134751127337E-3</v>
      </c>
      <c r="T1376" s="68">
        <v>38754</v>
      </c>
      <c r="U1376" s="69">
        <v>1.00139</v>
      </c>
      <c r="V1376" s="70">
        <v>1.3900000000000023E-3</v>
      </c>
      <c r="W1376" s="70"/>
      <c r="Y1376" s="2">
        <v>40725</v>
      </c>
      <c r="Z1376">
        <v>15.87</v>
      </c>
    </row>
    <row r="1377" spans="2:26" x14ac:dyDescent="0.25">
      <c r="B1377" s="2">
        <v>40729</v>
      </c>
      <c r="C1377">
        <v>1337.88</v>
      </c>
      <c r="D1377" s="2"/>
      <c r="E1377" s="2">
        <v>40662</v>
      </c>
      <c r="F1377">
        <v>1.2999999999999999E-2</v>
      </c>
      <c r="G1377" s="67">
        <v>99.998916666666673</v>
      </c>
      <c r="H1377" s="92">
        <v>6.6667388896046731E-6</v>
      </c>
      <c r="J1377" s="2">
        <v>40661</v>
      </c>
      <c r="K1377">
        <v>4.1000000000000002E-2</v>
      </c>
      <c r="L1377" s="67">
        <v>99.989750000000001</v>
      </c>
      <c r="M1377" s="92">
        <v>0</v>
      </c>
      <c r="P1377" s="2">
        <v>40729</v>
      </c>
      <c r="Q1377">
        <v>1098.6400000000001</v>
      </c>
      <c r="R1377">
        <v>4.1887486568681354E-4</v>
      </c>
      <c r="T1377" s="68">
        <v>38755</v>
      </c>
      <c r="U1377" s="69">
        <v>0.99382000000000004</v>
      </c>
      <c r="V1377" s="70">
        <v>-6.1799999999999633E-3</v>
      </c>
      <c r="W1377" s="70"/>
      <c r="Y1377" s="2">
        <v>40729</v>
      </c>
      <c r="Z1377">
        <v>16.059999999999999</v>
      </c>
    </row>
    <row r="1378" spans="2:26" x14ac:dyDescent="0.25">
      <c r="B1378" s="2">
        <v>40730</v>
      </c>
      <c r="C1378">
        <v>1339.22</v>
      </c>
      <c r="D1378" s="2"/>
      <c r="E1378" s="2">
        <v>40665</v>
      </c>
      <c r="F1378">
        <v>5.0000000000000001E-3</v>
      </c>
      <c r="G1378" s="67">
        <v>99.999583333333334</v>
      </c>
      <c r="H1378" s="92">
        <v>0</v>
      </c>
      <c r="J1378" s="2">
        <v>40662</v>
      </c>
      <c r="K1378">
        <v>4.1000000000000002E-2</v>
      </c>
      <c r="L1378" s="67">
        <v>99.989750000000001</v>
      </c>
      <c r="M1378" s="92">
        <v>2.0002050210132793E-5</v>
      </c>
      <c r="P1378" s="2">
        <v>40730</v>
      </c>
      <c r="Q1378">
        <v>1098.6600000000001</v>
      </c>
      <c r="R1378">
        <v>1.8204325347603856E-5</v>
      </c>
      <c r="T1378" s="68">
        <v>38756</v>
      </c>
      <c r="U1378" s="69">
        <v>1.00753</v>
      </c>
      <c r="V1378" s="70">
        <v>7.5300000000000367E-3</v>
      </c>
      <c r="W1378" s="70"/>
      <c r="Y1378" s="2">
        <v>40730</v>
      </c>
      <c r="Z1378">
        <v>16.34</v>
      </c>
    </row>
    <row r="1379" spans="2:26" x14ac:dyDescent="0.25">
      <c r="B1379" s="2">
        <v>40731</v>
      </c>
      <c r="C1379">
        <v>1353.22</v>
      </c>
      <c r="D1379" s="2"/>
      <c r="E1379" s="2">
        <v>40666</v>
      </c>
      <c r="F1379">
        <v>5.0000000000000001E-3</v>
      </c>
      <c r="G1379" s="67">
        <v>99.999583333333334</v>
      </c>
      <c r="H1379" s="92">
        <v>0</v>
      </c>
      <c r="J1379" s="2">
        <v>40665</v>
      </c>
      <c r="K1379">
        <v>3.3000000000000002E-2</v>
      </c>
      <c r="L1379" s="67">
        <v>99.991749999999996</v>
      </c>
      <c r="M1379" s="92">
        <v>2.0001650136158844E-5</v>
      </c>
      <c r="P1379" s="2">
        <v>40731</v>
      </c>
      <c r="Q1379">
        <v>1099.29</v>
      </c>
      <c r="R1379">
        <v>5.7342580962260747E-4</v>
      </c>
      <c r="T1379" s="68">
        <v>38757</v>
      </c>
      <c r="U1379" s="69">
        <v>0.99917999999999996</v>
      </c>
      <c r="V1379" s="70">
        <v>-8.2000000000004292E-4</v>
      </c>
      <c r="W1379" s="70"/>
      <c r="Y1379" s="2">
        <v>40731</v>
      </c>
      <c r="Z1379">
        <v>15.95</v>
      </c>
    </row>
    <row r="1380" spans="2:26" x14ac:dyDescent="0.25">
      <c r="B1380" s="2">
        <v>40732</v>
      </c>
      <c r="C1380">
        <v>1343.8</v>
      </c>
      <c r="D1380" s="2"/>
      <c r="E1380" s="2">
        <v>40667</v>
      </c>
      <c r="F1380">
        <v>5.0000000000000001E-3</v>
      </c>
      <c r="G1380" s="67">
        <v>99.999583333333334</v>
      </c>
      <c r="H1380" s="92">
        <v>-2.5000104166839066E-6</v>
      </c>
      <c r="J1380" s="2">
        <v>40666</v>
      </c>
      <c r="K1380">
        <v>2.5000000000000001E-2</v>
      </c>
      <c r="L1380" s="67">
        <v>99.993750000000006</v>
      </c>
      <c r="M1380" s="92">
        <v>1.7501093818372837E-5</v>
      </c>
      <c r="P1380" s="2">
        <v>40732</v>
      </c>
      <c r="Q1380">
        <v>1099.29</v>
      </c>
      <c r="R1380">
        <v>0</v>
      </c>
      <c r="T1380" s="68">
        <v>38758</v>
      </c>
      <c r="U1380" s="69">
        <v>1.0023200000000001</v>
      </c>
      <c r="V1380" s="70">
        <v>2.3200000000000998E-3</v>
      </c>
      <c r="W1380" s="70"/>
      <c r="Y1380" s="2">
        <v>40732</v>
      </c>
      <c r="Z1380">
        <v>15.95</v>
      </c>
    </row>
    <row r="1381" spans="2:26" x14ac:dyDescent="0.25">
      <c r="B1381" s="2">
        <v>40735</v>
      </c>
      <c r="C1381">
        <v>1319.49</v>
      </c>
      <c r="D1381" s="2"/>
      <c r="E1381" s="2">
        <v>40668</v>
      </c>
      <c r="F1381">
        <v>8.0000000000000002E-3</v>
      </c>
      <c r="G1381" s="67">
        <v>99.99933333333334</v>
      </c>
      <c r="H1381" s="92">
        <v>2.500016666795446E-6</v>
      </c>
      <c r="J1381" s="2">
        <v>40667</v>
      </c>
      <c r="K1381">
        <v>1.7999999999999999E-2</v>
      </c>
      <c r="L1381" s="67">
        <v>99.995500000000007</v>
      </c>
      <c r="M1381" s="92">
        <v>1.2500562525330494E-5</v>
      </c>
      <c r="P1381" s="2">
        <v>40735</v>
      </c>
      <c r="Q1381">
        <v>1098.1300000000001</v>
      </c>
      <c r="R1381">
        <v>-1.0552265553219753E-3</v>
      </c>
      <c r="T1381" s="68">
        <v>38761</v>
      </c>
      <c r="U1381" s="69">
        <v>0.99809000000000003</v>
      </c>
      <c r="V1381" s="70">
        <v>-1.9099999999999673E-3</v>
      </c>
      <c r="W1381" s="70"/>
      <c r="Y1381" s="2">
        <v>40735</v>
      </c>
      <c r="Z1381">
        <v>18.39</v>
      </c>
    </row>
    <row r="1382" spans="2:26" x14ac:dyDescent="0.25">
      <c r="B1382" s="2">
        <v>40736</v>
      </c>
      <c r="C1382">
        <v>1313.64</v>
      </c>
      <c r="D1382" s="2"/>
      <c r="E1382" s="2">
        <v>40669</v>
      </c>
      <c r="F1382">
        <v>5.0000000000000001E-3</v>
      </c>
      <c r="G1382" s="67">
        <v>99.999583333333334</v>
      </c>
      <c r="H1382" s="92">
        <v>0</v>
      </c>
      <c r="J1382" s="2">
        <v>40668</v>
      </c>
      <c r="K1382">
        <v>1.2999999999999999E-2</v>
      </c>
      <c r="L1382" s="67">
        <v>99.996750000000006</v>
      </c>
      <c r="M1382" s="92">
        <v>1.2500406263216135E-5</v>
      </c>
      <c r="P1382" s="2">
        <v>40736</v>
      </c>
      <c r="Q1382">
        <v>1098.2</v>
      </c>
      <c r="R1382">
        <v>6.3744729676740164E-5</v>
      </c>
      <c r="T1382" s="68">
        <v>38762</v>
      </c>
      <c r="U1382" s="69">
        <v>1.0083299999999999</v>
      </c>
      <c r="V1382" s="70">
        <v>8.3299999999999486E-3</v>
      </c>
      <c r="W1382" s="70"/>
      <c r="Y1382" s="2">
        <v>40736</v>
      </c>
      <c r="Z1382">
        <v>19.87</v>
      </c>
    </row>
    <row r="1383" spans="2:26" x14ac:dyDescent="0.25">
      <c r="B1383" s="2">
        <v>40737</v>
      </c>
      <c r="C1383">
        <v>1317.72</v>
      </c>
      <c r="D1383" s="2"/>
      <c r="E1383" s="2">
        <v>40672</v>
      </c>
      <c r="F1383">
        <v>5.0000000000000001E-3</v>
      </c>
      <c r="G1383" s="67">
        <v>99.999583333333334</v>
      </c>
      <c r="H1383" s="92">
        <v>-4.1666840278065109E-6</v>
      </c>
      <c r="J1383" s="2">
        <v>40669</v>
      </c>
      <c r="K1383">
        <v>8.0000000000000002E-3</v>
      </c>
      <c r="L1383" s="67">
        <v>99.998000000000005</v>
      </c>
      <c r="M1383" s="92">
        <v>0</v>
      </c>
      <c r="P1383" s="2">
        <v>40737</v>
      </c>
      <c r="Q1383">
        <v>1099.17</v>
      </c>
      <c r="R1383">
        <v>8.8326352212719783E-4</v>
      </c>
      <c r="T1383" s="68">
        <v>38763</v>
      </c>
      <c r="U1383" s="69">
        <v>1.00275</v>
      </c>
      <c r="V1383" s="70">
        <v>2.7500000000000302E-3</v>
      </c>
      <c r="W1383" s="70"/>
      <c r="Y1383" s="2">
        <v>40737</v>
      </c>
      <c r="Z1383">
        <v>19.91</v>
      </c>
    </row>
    <row r="1384" spans="2:26" x14ac:dyDescent="0.25">
      <c r="B1384" s="2">
        <v>40738</v>
      </c>
      <c r="C1384">
        <v>1308.8699999999999</v>
      </c>
      <c r="D1384" s="2"/>
      <c r="E1384" s="2">
        <v>40673</v>
      </c>
      <c r="F1384">
        <v>0.01</v>
      </c>
      <c r="G1384" s="67">
        <v>99.999166666666667</v>
      </c>
      <c r="H1384" s="92">
        <v>1.666680555789668E-6</v>
      </c>
      <c r="J1384" s="2">
        <v>40672</v>
      </c>
      <c r="K1384">
        <v>8.0000000000000002E-3</v>
      </c>
      <c r="L1384" s="67">
        <v>99.998000000000005</v>
      </c>
      <c r="M1384" s="92">
        <v>-5.0001000020061248E-5</v>
      </c>
      <c r="P1384" s="2">
        <v>40738</v>
      </c>
      <c r="Q1384">
        <v>1099.51</v>
      </c>
      <c r="R1384">
        <v>3.0932430834162972E-4</v>
      </c>
      <c r="T1384" s="68">
        <v>38764</v>
      </c>
      <c r="U1384" s="69">
        <v>1.00288</v>
      </c>
      <c r="V1384" s="70">
        <v>2.8799999999999937E-3</v>
      </c>
      <c r="W1384" s="70"/>
      <c r="Y1384" s="2">
        <v>40738</v>
      </c>
      <c r="Z1384">
        <v>20.8</v>
      </c>
    </row>
    <row r="1385" spans="2:26" x14ac:dyDescent="0.25">
      <c r="B1385" s="2">
        <v>40739</v>
      </c>
      <c r="C1385">
        <v>1316.14</v>
      </c>
      <c r="D1385" s="2"/>
      <c r="E1385" s="2">
        <v>40674</v>
      </c>
      <c r="F1385">
        <v>8.0000000000000002E-3</v>
      </c>
      <c r="G1385" s="67">
        <v>99.99933333333334</v>
      </c>
      <c r="H1385" s="92">
        <v>2.500016666795446E-6</v>
      </c>
      <c r="J1385" s="2">
        <v>40673</v>
      </c>
      <c r="K1385">
        <v>2.8000000000000001E-2</v>
      </c>
      <c r="L1385" s="67">
        <v>99.992999999999995</v>
      </c>
      <c r="M1385" s="92">
        <v>2.5001750122655153E-5</v>
      </c>
      <c r="P1385" s="2">
        <v>40739</v>
      </c>
      <c r="Q1385">
        <v>1102.1300000000001</v>
      </c>
      <c r="R1385">
        <v>2.3828796463880586E-3</v>
      </c>
      <c r="T1385" s="68">
        <v>38765</v>
      </c>
      <c r="U1385" s="69">
        <v>1.00047</v>
      </c>
      <c r="V1385" s="70">
        <v>4.6999999999997044E-4</v>
      </c>
      <c r="W1385" s="70"/>
      <c r="Y1385" s="2">
        <v>40739</v>
      </c>
      <c r="Z1385">
        <v>19.53</v>
      </c>
    </row>
    <row r="1386" spans="2:26" x14ac:dyDescent="0.25">
      <c r="B1386" s="2">
        <v>40742</v>
      </c>
      <c r="C1386">
        <v>1305.44</v>
      </c>
      <c r="D1386" s="2"/>
      <c r="E1386" s="2">
        <v>40675</v>
      </c>
      <c r="F1386">
        <v>5.0000000000000001E-3</v>
      </c>
      <c r="G1386" s="67">
        <v>99.999583333333334</v>
      </c>
      <c r="H1386" s="92">
        <v>0</v>
      </c>
      <c r="J1386" s="2">
        <v>40674</v>
      </c>
      <c r="K1386">
        <v>1.7999999999999999E-2</v>
      </c>
      <c r="L1386" s="67">
        <v>99.995500000000007</v>
      </c>
      <c r="M1386" s="92">
        <v>0</v>
      </c>
      <c r="P1386" s="2">
        <v>40742</v>
      </c>
      <c r="Q1386">
        <v>1097.83</v>
      </c>
      <c r="R1386">
        <v>-3.9015361164292939E-3</v>
      </c>
      <c r="T1386" s="68">
        <v>38769</v>
      </c>
      <c r="U1386" s="69">
        <v>0.99922</v>
      </c>
      <c r="V1386" s="70">
        <v>-7.8000000000000291E-4</v>
      </c>
      <c r="W1386" s="70"/>
      <c r="Y1386" s="2">
        <v>40742</v>
      </c>
      <c r="Z1386">
        <v>20.95</v>
      </c>
    </row>
    <row r="1387" spans="2:26" x14ac:dyDescent="0.25">
      <c r="B1387" s="2">
        <v>40743</v>
      </c>
      <c r="C1387">
        <v>1326.73</v>
      </c>
      <c r="D1387" s="2"/>
      <c r="E1387" s="2">
        <v>40676</v>
      </c>
      <c r="F1387">
        <v>5.0000000000000001E-3</v>
      </c>
      <c r="G1387" s="67">
        <v>99.999583333333334</v>
      </c>
      <c r="H1387" s="92">
        <v>-2.5000104166839066E-6</v>
      </c>
      <c r="J1387" s="2">
        <v>40675</v>
      </c>
      <c r="K1387">
        <v>1.7999999999999999E-2</v>
      </c>
      <c r="L1387" s="67">
        <v>99.995500000000007</v>
      </c>
      <c r="M1387" s="92">
        <v>-1.7500787535484896E-5</v>
      </c>
      <c r="P1387" s="2">
        <v>40743</v>
      </c>
      <c r="Q1387">
        <v>1106.56</v>
      </c>
      <c r="R1387">
        <v>7.9520508639772114E-3</v>
      </c>
      <c r="T1387" s="68">
        <v>38770</v>
      </c>
      <c r="U1387" s="69">
        <v>1.0036700000000001</v>
      </c>
      <c r="V1387" s="70">
        <v>3.6700000000000621E-3</v>
      </c>
      <c r="W1387" s="70"/>
      <c r="Y1387" s="2">
        <v>40743</v>
      </c>
      <c r="Z1387">
        <v>19.21</v>
      </c>
    </row>
    <row r="1388" spans="2:26" x14ac:dyDescent="0.25">
      <c r="B1388" s="2">
        <v>40744</v>
      </c>
      <c r="C1388">
        <v>1325.84</v>
      </c>
      <c r="D1388" s="2"/>
      <c r="E1388" s="2">
        <v>40679</v>
      </c>
      <c r="F1388">
        <v>8.0000000000000002E-3</v>
      </c>
      <c r="G1388" s="67">
        <v>99.99933333333334</v>
      </c>
      <c r="H1388" s="92">
        <v>0</v>
      </c>
      <c r="J1388" s="2">
        <v>40676</v>
      </c>
      <c r="K1388">
        <v>2.5000000000000001E-2</v>
      </c>
      <c r="L1388" s="67">
        <v>99.993750000000006</v>
      </c>
      <c r="M1388" s="92">
        <v>5.000312519376493E-6</v>
      </c>
      <c r="P1388" s="2">
        <v>40744</v>
      </c>
      <c r="Q1388">
        <v>1106.52</v>
      </c>
      <c r="R1388">
        <v>-3.6148062463770003E-5</v>
      </c>
      <c r="T1388" s="68">
        <v>38771</v>
      </c>
      <c r="U1388" s="69">
        <v>0.99885000000000002</v>
      </c>
      <c r="V1388" s="70">
        <v>-1.1499999999999844E-3</v>
      </c>
      <c r="W1388" s="70"/>
      <c r="Y1388" s="2">
        <v>40744</v>
      </c>
      <c r="Z1388">
        <v>19.09</v>
      </c>
    </row>
    <row r="1389" spans="2:26" x14ac:dyDescent="0.25">
      <c r="B1389" s="2">
        <v>40745</v>
      </c>
      <c r="C1389">
        <v>1343.8</v>
      </c>
      <c r="D1389" s="2"/>
      <c r="E1389" s="2">
        <v>40680</v>
      </c>
      <c r="F1389">
        <v>8.0000000000000002E-3</v>
      </c>
      <c r="G1389" s="67">
        <v>99.99933333333334</v>
      </c>
      <c r="H1389" s="92">
        <v>-1.250008333397723E-5</v>
      </c>
      <c r="J1389" s="2">
        <v>40679</v>
      </c>
      <c r="K1389">
        <v>2.3E-2</v>
      </c>
      <c r="L1389" s="67">
        <v>99.994249999999994</v>
      </c>
      <c r="M1389" s="92">
        <v>-3.7502156373991902E-5</v>
      </c>
      <c r="P1389" s="2">
        <v>40745</v>
      </c>
      <c r="Q1389">
        <v>1112.25</v>
      </c>
      <c r="R1389">
        <v>5.1783971369698811E-3</v>
      </c>
      <c r="T1389" s="68">
        <v>38772</v>
      </c>
      <c r="U1389" s="69">
        <v>1.0007999999999999</v>
      </c>
      <c r="V1389" s="70">
        <v>7.9999999999991189E-4</v>
      </c>
      <c r="W1389" s="70"/>
      <c r="Y1389" s="2">
        <v>40745</v>
      </c>
      <c r="Z1389">
        <v>17.559999999999999</v>
      </c>
    </row>
    <row r="1390" spans="2:26" x14ac:dyDescent="0.25">
      <c r="B1390" s="2">
        <v>40746</v>
      </c>
      <c r="C1390">
        <v>1345.02</v>
      </c>
      <c r="D1390" s="2"/>
      <c r="E1390" s="2">
        <v>40681</v>
      </c>
      <c r="F1390">
        <v>2.3E-2</v>
      </c>
      <c r="G1390" s="67">
        <v>99.998083333333327</v>
      </c>
      <c r="H1390" s="92">
        <v>0</v>
      </c>
      <c r="J1390" s="2">
        <v>40680</v>
      </c>
      <c r="K1390">
        <v>3.7999999999999999E-2</v>
      </c>
      <c r="L1390" s="67">
        <v>99.990499999999997</v>
      </c>
      <c r="M1390" s="92">
        <v>-7.5007125676096464E-6</v>
      </c>
      <c r="P1390" s="2">
        <v>40746</v>
      </c>
      <c r="Q1390">
        <v>1113.1099999999999</v>
      </c>
      <c r="R1390">
        <v>7.7320746235098881E-4</v>
      </c>
      <c r="T1390" s="68">
        <v>38775</v>
      </c>
      <c r="U1390" s="69">
        <v>1.00193</v>
      </c>
      <c r="V1390" s="70">
        <v>1.9299999999999873E-3</v>
      </c>
      <c r="W1390" s="70"/>
      <c r="Y1390" s="2">
        <v>40746</v>
      </c>
      <c r="Z1390">
        <v>17.52</v>
      </c>
    </row>
    <row r="1391" spans="2:26" x14ac:dyDescent="0.25">
      <c r="B1391" s="2">
        <v>40749</v>
      </c>
      <c r="C1391">
        <v>1337.43</v>
      </c>
      <c r="D1391" s="2"/>
      <c r="E1391" s="2">
        <v>40682</v>
      </c>
      <c r="F1391">
        <v>2.3E-2</v>
      </c>
      <c r="G1391" s="67">
        <v>99.998083333333327</v>
      </c>
      <c r="H1391" s="92">
        <v>0</v>
      </c>
      <c r="J1391" s="2">
        <v>40681</v>
      </c>
      <c r="K1391">
        <v>4.1000000000000002E-2</v>
      </c>
      <c r="L1391" s="67">
        <v>99.989750000000001</v>
      </c>
      <c r="M1391" s="92">
        <v>-5.0005125525887095E-6</v>
      </c>
      <c r="P1391" s="2">
        <v>40749</v>
      </c>
      <c r="Q1391">
        <v>1110.53</v>
      </c>
      <c r="R1391">
        <v>-2.317830223428019E-3</v>
      </c>
      <c r="T1391" s="68">
        <v>38776</v>
      </c>
      <c r="U1391" s="69">
        <v>0.99567000000000005</v>
      </c>
      <c r="V1391" s="70">
        <v>-4.329999999999945E-3</v>
      </c>
      <c r="W1391" s="70"/>
      <c r="Y1391" s="2">
        <v>40749</v>
      </c>
      <c r="Z1391">
        <v>19.350000000000001</v>
      </c>
    </row>
    <row r="1392" spans="2:26" x14ac:dyDescent="0.25">
      <c r="B1392" s="2">
        <v>40750</v>
      </c>
      <c r="C1392">
        <v>1331.94</v>
      </c>
      <c r="D1392" s="2"/>
      <c r="E1392" s="2">
        <v>40683</v>
      </c>
      <c r="F1392">
        <v>2.3E-2</v>
      </c>
      <c r="G1392" s="67">
        <v>99.998083333333327</v>
      </c>
      <c r="H1392" s="92">
        <v>4.1667465293659944E-6</v>
      </c>
      <c r="J1392" s="2">
        <v>40682</v>
      </c>
      <c r="K1392">
        <v>4.2999999999999997E-2</v>
      </c>
      <c r="L1392" s="67">
        <v>99.989249999999998</v>
      </c>
      <c r="M1392" s="92">
        <v>-7.5008063366022171E-6</v>
      </c>
      <c r="P1392" s="2">
        <v>40750</v>
      </c>
      <c r="Q1392">
        <v>1109.33</v>
      </c>
      <c r="R1392">
        <v>-1.0805651355659807E-3</v>
      </c>
      <c r="T1392" s="68">
        <v>38777</v>
      </c>
      <c r="U1392" s="69">
        <v>1.0043899999999999</v>
      </c>
      <c r="V1392" s="70">
        <v>4.389999999999894E-3</v>
      </c>
      <c r="W1392" s="70"/>
      <c r="Y1392" s="2">
        <v>40750</v>
      </c>
      <c r="Z1392">
        <v>20.23</v>
      </c>
    </row>
    <row r="1393" spans="2:26" x14ac:dyDescent="0.25">
      <c r="B1393" s="2">
        <v>40751</v>
      </c>
      <c r="C1393">
        <v>1304.8900000000001</v>
      </c>
      <c r="D1393" s="2"/>
      <c r="E1393" s="2">
        <v>40686</v>
      </c>
      <c r="F1393">
        <v>1.7999999999999999E-2</v>
      </c>
      <c r="G1393" s="67">
        <v>99.998500000000007</v>
      </c>
      <c r="H1393" s="92">
        <v>-4.1667291676983353E-6</v>
      </c>
      <c r="J1393" s="2">
        <v>40683</v>
      </c>
      <c r="K1393">
        <v>4.5999999999999999E-2</v>
      </c>
      <c r="L1393" s="67">
        <v>99.988500000000002</v>
      </c>
      <c r="M1393" s="92">
        <v>-5.0005750661386017E-6</v>
      </c>
      <c r="P1393" s="2">
        <v>40751</v>
      </c>
      <c r="Q1393">
        <v>1098.6600000000001</v>
      </c>
      <c r="R1393">
        <v>-9.6184183245741073E-3</v>
      </c>
      <c r="T1393" s="68">
        <v>38778</v>
      </c>
      <c r="U1393" s="69">
        <v>0.99948999999999999</v>
      </c>
      <c r="V1393" s="70">
        <v>-5.1000000000001044E-4</v>
      </c>
      <c r="W1393" s="70"/>
      <c r="Y1393" s="2">
        <v>40751</v>
      </c>
      <c r="Z1393">
        <v>22.98</v>
      </c>
    </row>
    <row r="1394" spans="2:26" x14ac:dyDescent="0.25">
      <c r="B1394" s="2">
        <v>40752</v>
      </c>
      <c r="C1394">
        <v>1300.67</v>
      </c>
      <c r="D1394" s="2"/>
      <c r="E1394" s="2">
        <v>40687</v>
      </c>
      <c r="F1394">
        <v>2.3E-2</v>
      </c>
      <c r="G1394" s="67">
        <v>99.998083333333327</v>
      </c>
      <c r="H1394" s="92">
        <v>-8.3334930586209666E-6</v>
      </c>
      <c r="J1394" s="2">
        <v>40686</v>
      </c>
      <c r="K1394">
        <v>4.8000000000000001E-2</v>
      </c>
      <c r="L1394" s="67">
        <v>99.988</v>
      </c>
      <c r="M1394" s="92">
        <v>-1.2501500180062131E-5</v>
      </c>
      <c r="P1394" s="2">
        <v>40752</v>
      </c>
      <c r="Q1394">
        <v>1096.94</v>
      </c>
      <c r="R1394">
        <v>-1.5655434802396284E-3</v>
      </c>
      <c r="T1394" s="68">
        <v>38779</v>
      </c>
      <c r="U1394" s="69">
        <v>0.99965999999999999</v>
      </c>
      <c r="V1394" s="70">
        <v>-3.4000000000000696E-4</v>
      </c>
      <c r="W1394" s="70"/>
      <c r="Y1394" s="2">
        <v>40752</v>
      </c>
      <c r="Z1394">
        <v>23.74</v>
      </c>
    </row>
    <row r="1395" spans="2:26" x14ac:dyDescent="0.25">
      <c r="B1395" s="2">
        <v>40753</v>
      </c>
      <c r="C1395">
        <v>1292.28</v>
      </c>
      <c r="D1395" s="2"/>
      <c r="E1395" s="2">
        <v>40688</v>
      </c>
      <c r="F1395">
        <v>3.3000000000000002E-2</v>
      </c>
      <c r="G1395" s="67">
        <v>99.997249999999994</v>
      </c>
      <c r="H1395" s="92">
        <v>0</v>
      </c>
      <c r="J1395" s="2">
        <v>40687</v>
      </c>
      <c r="K1395">
        <v>5.2999999999999999E-2</v>
      </c>
      <c r="L1395" s="67">
        <v>99.986750000000001</v>
      </c>
      <c r="M1395" s="92">
        <v>1.2501656469376954E-5</v>
      </c>
      <c r="P1395" s="2">
        <v>40753</v>
      </c>
      <c r="Q1395">
        <v>1091.3900000000001</v>
      </c>
      <c r="R1395">
        <v>-5.0595292358742716E-3</v>
      </c>
      <c r="T1395" s="68">
        <v>38782</v>
      </c>
      <c r="U1395" s="69">
        <v>0.99677000000000004</v>
      </c>
      <c r="V1395" s="70">
        <v>-3.2299999999999551E-3</v>
      </c>
      <c r="W1395" s="70"/>
      <c r="Y1395" s="2">
        <v>40753</v>
      </c>
      <c r="Z1395">
        <v>25.25</v>
      </c>
    </row>
    <row r="1396" spans="2:26" x14ac:dyDescent="0.25">
      <c r="B1396" s="2">
        <v>40756</v>
      </c>
      <c r="C1396">
        <v>1286.94</v>
      </c>
      <c r="D1396" s="2"/>
      <c r="E1396" s="2">
        <v>40689</v>
      </c>
      <c r="F1396">
        <v>3.3000000000000002E-2</v>
      </c>
      <c r="G1396" s="67">
        <v>99.997249999999994</v>
      </c>
      <c r="H1396" s="92">
        <v>0</v>
      </c>
      <c r="J1396" s="2">
        <v>40688</v>
      </c>
      <c r="K1396">
        <v>4.8000000000000001E-2</v>
      </c>
      <c r="L1396" s="67">
        <v>99.988</v>
      </c>
      <c r="M1396" s="92">
        <v>0</v>
      </c>
      <c r="P1396" s="2">
        <v>40756</v>
      </c>
      <c r="Q1396">
        <v>1092.3</v>
      </c>
      <c r="R1396">
        <v>8.3379910022984838E-4</v>
      </c>
      <c r="T1396" s="68">
        <v>38783</v>
      </c>
      <c r="U1396" s="69">
        <v>0.99944</v>
      </c>
      <c r="V1396" s="70">
        <v>-5.6000000000000494E-4</v>
      </c>
      <c r="W1396" s="70"/>
      <c r="Y1396" s="2">
        <v>40756</v>
      </c>
      <c r="Z1396">
        <v>23.66</v>
      </c>
    </row>
    <row r="1397" spans="2:26" x14ac:dyDescent="0.25">
      <c r="B1397" s="2">
        <v>40757</v>
      </c>
      <c r="C1397">
        <v>1254.05</v>
      </c>
      <c r="D1397" s="2"/>
      <c r="E1397" s="2">
        <v>40690</v>
      </c>
      <c r="F1397">
        <v>3.3000000000000002E-2</v>
      </c>
      <c r="G1397" s="67">
        <v>99.997249999999994</v>
      </c>
      <c r="H1397" s="92">
        <v>0</v>
      </c>
      <c r="J1397" s="2">
        <v>40689</v>
      </c>
      <c r="K1397">
        <v>4.8000000000000001E-2</v>
      </c>
      <c r="L1397" s="67">
        <v>99.988</v>
      </c>
      <c r="M1397" s="92">
        <v>5.0006000720248522E-6</v>
      </c>
      <c r="P1397" s="2">
        <v>40757</v>
      </c>
      <c r="Q1397">
        <v>1072.43</v>
      </c>
      <c r="R1397">
        <v>-1.8190973175867375E-2</v>
      </c>
      <c r="T1397" s="68">
        <v>38784</v>
      </c>
      <c r="U1397" s="69">
        <v>1.00177</v>
      </c>
      <c r="V1397" s="70">
        <v>1.7700000000000493E-3</v>
      </c>
      <c r="W1397" s="70"/>
      <c r="Y1397" s="2">
        <v>40757</v>
      </c>
      <c r="Z1397">
        <v>24.79</v>
      </c>
    </row>
    <row r="1398" spans="2:26" x14ac:dyDescent="0.25">
      <c r="B1398" s="2">
        <v>40758</v>
      </c>
      <c r="C1398">
        <v>1260.3399999999999</v>
      </c>
      <c r="D1398" s="2"/>
      <c r="E1398" s="2">
        <v>40693</v>
      </c>
      <c r="F1398">
        <v>3.3000000000000002E-2</v>
      </c>
      <c r="G1398" s="67">
        <v>99.997249999999994</v>
      </c>
      <c r="H1398" s="92">
        <v>0</v>
      </c>
      <c r="J1398" s="2">
        <v>40690</v>
      </c>
      <c r="K1398">
        <v>4.5999999999999999E-2</v>
      </c>
      <c r="L1398" s="67">
        <v>99.988500000000002</v>
      </c>
      <c r="M1398" s="92">
        <v>0</v>
      </c>
      <c r="P1398" s="2">
        <v>40758</v>
      </c>
      <c r="Q1398">
        <v>1078.8399999999999</v>
      </c>
      <c r="R1398">
        <v>5.9770800891432163E-3</v>
      </c>
      <c r="T1398" s="68">
        <v>38785</v>
      </c>
      <c r="U1398" s="69">
        <v>0.99709999999999999</v>
      </c>
      <c r="V1398" s="70">
        <v>-2.9000000000000137E-3</v>
      </c>
      <c r="W1398" s="70"/>
      <c r="Y1398" s="2">
        <v>40758</v>
      </c>
      <c r="Z1398">
        <v>23.38</v>
      </c>
    </row>
    <row r="1399" spans="2:26" x14ac:dyDescent="0.25">
      <c r="B1399" s="2">
        <v>40759</v>
      </c>
      <c r="C1399">
        <v>1200.07</v>
      </c>
      <c r="D1399" s="2"/>
      <c r="E1399" s="2">
        <v>40694</v>
      </c>
      <c r="F1399">
        <v>3.3000000000000002E-2</v>
      </c>
      <c r="G1399" s="67">
        <v>99.997249999999994</v>
      </c>
      <c r="H1399" s="92">
        <v>1.250034375965825E-5</v>
      </c>
      <c r="J1399" s="2">
        <v>40693</v>
      </c>
      <c r="K1399">
        <v>4.5999999999999999E-2</v>
      </c>
      <c r="L1399" s="67">
        <v>99.988500000000002</v>
      </c>
      <c r="M1399" s="92">
        <v>-5.0005750661386017E-6</v>
      </c>
      <c r="P1399" s="2">
        <v>40759</v>
      </c>
      <c r="Q1399">
        <v>1030.45</v>
      </c>
      <c r="R1399">
        <v>-4.4853731785992279E-2</v>
      </c>
      <c r="T1399" s="68">
        <v>38786</v>
      </c>
      <c r="U1399" s="69">
        <v>1.0028300000000001</v>
      </c>
      <c r="V1399" s="70">
        <v>2.8300000000001102E-3</v>
      </c>
      <c r="W1399" s="70"/>
      <c r="Y1399" s="2">
        <v>40759</v>
      </c>
      <c r="Z1399">
        <v>31.66</v>
      </c>
    </row>
    <row r="1400" spans="2:26" x14ac:dyDescent="0.25">
      <c r="B1400" s="2">
        <v>40760</v>
      </c>
      <c r="C1400">
        <v>1199.3800000000001</v>
      </c>
      <c r="D1400" s="2"/>
      <c r="E1400" s="2">
        <v>40695</v>
      </c>
      <c r="F1400">
        <v>1.7999999999999999E-2</v>
      </c>
      <c r="G1400" s="67">
        <v>99.998500000000007</v>
      </c>
      <c r="H1400" s="92">
        <v>-1.2500187502983984E-5</v>
      </c>
      <c r="J1400" s="2">
        <v>40694</v>
      </c>
      <c r="K1400">
        <v>4.8000000000000001E-2</v>
      </c>
      <c r="L1400" s="67">
        <v>99.988</v>
      </c>
      <c r="M1400" s="92">
        <v>1.2501500179951108E-5</v>
      </c>
      <c r="P1400" s="2">
        <v>40760</v>
      </c>
      <c r="Q1400">
        <v>1029.5</v>
      </c>
      <c r="R1400">
        <v>-9.2192731330975608E-4</v>
      </c>
      <c r="T1400" s="68">
        <v>38789</v>
      </c>
      <c r="U1400" s="69">
        <v>1.0018199999999999</v>
      </c>
      <c r="V1400" s="70">
        <v>1.8199999999999328E-3</v>
      </c>
      <c r="W1400" s="70"/>
      <c r="Y1400" s="2">
        <v>40760</v>
      </c>
      <c r="Z1400">
        <v>32</v>
      </c>
    </row>
    <row r="1401" spans="2:26" x14ac:dyDescent="0.25">
      <c r="B1401" s="2">
        <v>40763</v>
      </c>
      <c r="C1401">
        <v>1119.46</v>
      </c>
      <c r="D1401" s="2"/>
      <c r="E1401" s="2">
        <v>40696</v>
      </c>
      <c r="F1401">
        <v>3.3000000000000002E-2</v>
      </c>
      <c r="G1401" s="67">
        <v>99.997249999999994</v>
      </c>
      <c r="H1401" s="92">
        <v>2.5000687520204679E-6</v>
      </c>
      <c r="J1401" s="2">
        <v>40695</v>
      </c>
      <c r="K1401">
        <v>4.2999999999999997E-2</v>
      </c>
      <c r="L1401" s="67">
        <v>99.989249999999998</v>
      </c>
      <c r="M1401" s="92">
        <v>1.2501343894522066E-5</v>
      </c>
      <c r="P1401" s="2">
        <v>40763</v>
      </c>
      <c r="Q1401">
        <v>962.66</v>
      </c>
      <c r="R1401">
        <v>-6.4924720738222419E-2</v>
      </c>
      <c r="T1401" s="68">
        <v>38790</v>
      </c>
      <c r="U1401" s="69">
        <v>1.00136</v>
      </c>
      <c r="V1401" s="70">
        <v>1.3600000000000279E-3</v>
      </c>
      <c r="W1401" s="70"/>
      <c r="Y1401" s="2">
        <v>40763</v>
      </c>
      <c r="Z1401">
        <v>48</v>
      </c>
    </row>
    <row r="1402" spans="2:26" x14ac:dyDescent="0.25">
      <c r="B1402" s="2">
        <v>40764</v>
      </c>
      <c r="C1402">
        <v>1172.53</v>
      </c>
      <c r="D1402" s="2"/>
      <c r="E1402" s="2">
        <v>40697</v>
      </c>
      <c r="F1402">
        <v>0.03</v>
      </c>
      <c r="G1402" s="67">
        <v>99.997500000000002</v>
      </c>
      <c r="H1402" s="92">
        <v>1.6667083342358779E-6</v>
      </c>
      <c r="J1402" s="2">
        <v>40696</v>
      </c>
      <c r="K1402">
        <v>3.7999999999999999E-2</v>
      </c>
      <c r="L1402" s="67">
        <v>99.990499999999997</v>
      </c>
      <c r="M1402" s="92">
        <v>1.2501187612867781E-5</v>
      </c>
      <c r="P1402" s="2">
        <v>40764</v>
      </c>
      <c r="Q1402">
        <v>1007.57</v>
      </c>
      <c r="R1402">
        <v>4.6651985124550821E-2</v>
      </c>
      <c r="T1402" s="68">
        <v>38791</v>
      </c>
      <c r="U1402" s="69">
        <v>1.00023</v>
      </c>
      <c r="V1402" s="70">
        <v>2.2999999999995246E-4</v>
      </c>
      <c r="W1402" s="70"/>
      <c r="Y1402" s="2">
        <v>40764</v>
      </c>
      <c r="Z1402">
        <v>35.06</v>
      </c>
    </row>
    <row r="1403" spans="2:26" x14ac:dyDescent="0.25">
      <c r="B1403" s="2">
        <v>40765</v>
      </c>
      <c r="C1403">
        <v>1120.76</v>
      </c>
      <c r="D1403" s="2"/>
      <c r="E1403" s="2">
        <v>40700</v>
      </c>
      <c r="F1403">
        <v>2.8000000000000001E-2</v>
      </c>
      <c r="G1403" s="67">
        <v>99.99766666666666</v>
      </c>
      <c r="H1403" s="92">
        <v>4.1667638912556981E-6</v>
      </c>
      <c r="J1403" s="2">
        <v>40697</v>
      </c>
      <c r="K1403">
        <v>3.3000000000000002E-2</v>
      </c>
      <c r="L1403" s="67">
        <v>99.991749999999996</v>
      </c>
      <c r="M1403" s="92">
        <v>2.0001650136158844E-5</v>
      </c>
      <c r="P1403" s="2">
        <v>40765</v>
      </c>
      <c r="Q1403">
        <v>962.74</v>
      </c>
      <c r="R1403">
        <v>-4.4493186577607591E-2</v>
      </c>
      <c r="T1403" s="68">
        <v>38792</v>
      </c>
      <c r="U1403" s="69">
        <v>1.00129</v>
      </c>
      <c r="V1403" s="70">
        <v>1.2900000000000134E-3</v>
      </c>
      <c r="W1403" s="70"/>
      <c r="Y1403" s="2">
        <v>40765</v>
      </c>
      <c r="Z1403">
        <v>42.99</v>
      </c>
    </row>
    <row r="1404" spans="2:26" x14ac:dyDescent="0.25">
      <c r="B1404" s="2">
        <v>40766</v>
      </c>
      <c r="C1404">
        <v>1172.6400000000001</v>
      </c>
      <c r="D1404" s="2"/>
      <c r="E1404" s="2">
        <v>40701</v>
      </c>
      <c r="F1404">
        <v>2.3E-2</v>
      </c>
      <c r="G1404" s="67">
        <v>99.998083333333327</v>
      </c>
      <c r="H1404" s="92">
        <v>1.5000287505673171E-5</v>
      </c>
      <c r="J1404" s="2">
        <v>40700</v>
      </c>
      <c r="K1404">
        <v>2.5000000000000001E-2</v>
      </c>
      <c r="L1404" s="67">
        <v>99.993750000000006</v>
      </c>
      <c r="M1404" s="92">
        <v>-3.2502031377057428E-5</v>
      </c>
      <c r="P1404" s="2">
        <v>40766</v>
      </c>
      <c r="Q1404">
        <v>1006.02</v>
      </c>
      <c r="R1404">
        <v>4.4955024201757565E-2</v>
      </c>
      <c r="T1404" s="68">
        <v>38793</v>
      </c>
      <c r="U1404" s="69">
        <v>1.0010399999999999</v>
      </c>
      <c r="V1404" s="70">
        <v>1.0399999999999299E-3</v>
      </c>
      <c r="W1404" s="70"/>
      <c r="Y1404" s="2">
        <v>40766</v>
      </c>
      <c r="Z1404">
        <v>39</v>
      </c>
    </row>
    <row r="1405" spans="2:26" x14ac:dyDescent="0.25">
      <c r="B1405" s="2">
        <v>40767</v>
      </c>
      <c r="C1405">
        <v>1178.81</v>
      </c>
      <c r="D1405" s="2"/>
      <c r="E1405" s="2">
        <v>40702</v>
      </c>
      <c r="F1405">
        <v>5.0000000000000001E-3</v>
      </c>
      <c r="G1405" s="67">
        <v>99.999583333333334</v>
      </c>
      <c r="H1405" s="92">
        <v>-2.5000104166839066E-6</v>
      </c>
      <c r="J1405" s="2">
        <v>40701</v>
      </c>
      <c r="K1405">
        <v>3.7999999999999999E-2</v>
      </c>
      <c r="L1405" s="67">
        <v>99.990499999999997</v>
      </c>
      <c r="M1405" s="92">
        <v>5.0004750451471125E-6</v>
      </c>
      <c r="P1405" s="2">
        <v>40767</v>
      </c>
      <c r="Q1405">
        <v>1013.46</v>
      </c>
      <c r="R1405">
        <v>7.395479215124956E-3</v>
      </c>
      <c r="T1405" s="68">
        <v>38796</v>
      </c>
      <c r="U1405" s="69">
        <v>0.99958000000000002</v>
      </c>
      <c r="V1405" s="70">
        <v>-4.1999999999997595E-4</v>
      </c>
      <c r="W1405" s="70"/>
      <c r="Y1405" s="2">
        <v>40767</v>
      </c>
      <c r="Z1405">
        <v>36.36</v>
      </c>
    </row>
    <row r="1406" spans="2:26" x14ac:dyDescent="0.25">
      <c r="B1406" s="2">
        <v>40770</v>
      </c>
      <c r="C1406">
        <v>1204.49</v>
      </c>
      <c r="D1406" s="2"/>
      <c r="E1406" s="2">
        <v>40703</v>
      </c>
      <c r="F1406">
        <v>8.0000000000000002E-3</v>
      </c>
      <c r="G1406" s="67">
        <v>99.99933333333334</v>
      </c>
      <c r="H1406" s="92">
        <v>0</v>
      </c>
      <c r="J1406" s="2">
        <v>40702</v>
      </c>
      <c r="K1406">
        <v>3.5999999999999997E-2</v>
      </c>
      <c r="L1406" s="67">
        <v>99.991</v>
      </c>
      <c r="M1406" s="92">
        <v>-5.0004500404821073E-6</v>
      </c>
      <c r="P1406" s="2">
        <v>40770</v>
      </c>
      <c r="Q1406">
        <v>1035.1500000000001</v>
      </c>
      <c r="R1406">
        <v>2.1401930021905269E-2</v>
      </c>
      <c r="T1406" s="68">
        <v>38797</v>
      </c>
      <c r="U1406" s="69">
        <v>0.99758999999999998</v>
      </c>
      <c r="V1406" s="70">
        <v>-2.4100000000000232E-3</v>
      </c>
      <c r="W1406" s="70"/>
      <c r="Y1406" s="2">
        <v>40770</v>
      </c>
      <c r="Z1406">
        <v>31.87</v>
      </c>
    </row>
    <row r="1407" spans="2:26" x14ac:dyDescent="0.25">
      <c r="B1407" s="2">
        <v>40771</v>
      </c>
      <c r="C1407">
        <v>1192.76</v>
      </c>
      <c r="D1407" s="2"/>
      <c r="E1407" s="2">
        <v>40704</v>
      </c>
      <c r="F1407">
        <v>8.0000000000000002E-3</v>
      </c>
      <c r="G1407" s="67">
        <v>99.99933333333334</v>
      </c>
      <c r="H1407" s="92">
        <v>0</v>
      </c>
      <c r="J1407" s="2">
        <v>40703</v>
      </c>
      <c r="K1407">
        <v>3.7999999999999999E-2</v>
      </c>
      <c r="L1407" s="67">
        <v>99.990499999999997</v>
      </c>
      <c r="M1407" s="92">
        <v>-1.2501187612756759E-5</v>
      </c>
      <c r="P1407" s="2">
        <v>40771</v>
      </c>
      <c r="Q1407">
        <v>1025.73</v>
      </c>
      <c r="R1407">
        <v>-9.1001304158818686E-3</v>
      </c>
      <c r="T1407" s="68">
        <v>38798</v>
      </c>
      <c r="U1407" s="69">
        <v>1.0034099999999999</v>
      </c>
      <c r="V1407" s="70">
        <v>3.4099999999999131E-3</v>
      </c>
      <c r="W1407" s="70"/>
      <c r="Y1407" s="2">
        <v>40771</v>
      </c>
      <c r="Z1407">
        <v>32.85</v>
      </c>
    </row>
    <row r="1408" spans="2:26" x14ac:dyDescent="0.25">
      <c r="B1408" s="2">
        <v>40772</v>
      </c>
      <c r="C1408">
        <v>1193.8900000000001</v>
      </c>
      <c r="D1408" s="2"/>
      <c r="E1408" s="2">
        <v>40707</v>
      </c>
      <c r="F1408">
        <v>8.0000000000000002E-3</v>
      </c>
      <c r="G1408" s="67">
        <v>99.99933333333334</v>
      </c>
      <c r="H1408" s="92">
        <v>0</v>
      </c>
      <c r="J1408" s="2">
        <v>40704</v>
      </c>
      <c r="K1408">
        <v>4.2999999999999997E-2</v>
      </c>
      <c r="L1408" s="67">
        <v>99.989249999999998</v>
      </c>
      <c r="M1408" s="92">
        <v>5.0005375578088263E-6</v>
      </c>
      <c r="P1408" s="2">
        <v>40772</v>
      </c>
      <c r="Q1408">
        <v>1026.72</v>
      </c>
      <c r="R1408">
        <v>9.6516627182596793E-4</v>
      </c>
      <c r="T1408" s="68">
        <v>38799</v>
      </c>
      <c r="U1408" s="69">
        <v>0.99914999999999998</v>
      </c>
      <c r="V1408" s="70">
        <v>-8.5000000000001741E-4</v>
      </c>
      <c r="W1408" s="70"/>
      <c r="Y1408" s="2">
        <v>40772</v>
      </c>
      <c r="Z1408">
        <v>31.58</v>
      </c>
    </row>
    <row r="1409" spans="2:26" x14ac:dyDescent="0.25">
      <c r="B1409" s="2">
        <v>40773</v>
      </c>
      <c r="C1409">
        <v>1140.6500000000001</v>
      </c>
      <c r="D1409" s="2"/>
      <c r="E1409" s="2">
        <v>40708</v>
      </c>
      <c r="F1409">
        <v>8.0000000000000002E-3</v>
      </c>
      <c r="G1409" s="67">
        <v>99.99933333333334</v>
      </c>
      <c r="H1409" s="92">
        <v>-8.3333888892811459E-6</v>
      </c>
      <c r="J1409" s="2">
        <v>40707</v>
      </c>
      <c r="K1409">
        <v>4.1000000000000002E-2</v>
      </c>
      <c r="L1409" s="67">
        <v>99.989750000000001</v>
      </c>
      <c r="M1409" s="92">
        <v>-1.750179393389395E-5</v>
      </c>
      <c r="P1409" s="2">
        <v>40773</v>
      </c>
      <c r="Q1409">
        <v>982.37</v>
      </c>
      <c r="R1409">
        <v>-4.319580800997358E-2</v>
      </c>
      <c r="T1409" s="68">
        <v>38800</v>
      </c>
      <c r="U1409" s="69">
        <v>1.00058</v>
      </c>
      <c r="V1409" s="70">
        <v>5.8000000000002494E-4</v>
      </c>
      <c r="W1409" s="70"/>
      <c r="Y1409" s="2">
        <v>40773</v>
      </c>
      <c r="Z1409">
        <v>42.67</v>
      </c>
    </row>
    <row r="1410" spans="2:26" x14ac:dyDescent="0.25">
      <c r="B1410" s="2">
        <v>40774</v>
      </c>
      <c r="C1410">
        <v>1123.53</v>
      </c>
      <c r="D1410" s="2"/>
      <c r="E1410" s="2">
        <v>40709</v>
      </c>
      <c r="F1410">
        <v>1.7999999999999999E-2</v>
      </c>
      <c r="G1410" s="67">
        <v>99.998500000000007</v>
      </c>
      <c r="H1410" s="92">
        <v>8.3334583351746261E-6</v>
      </c>
      <c r="J1410" s="2">
        <v>40708</v>
      </c>
      <c r="K1410">
        <v>4.8000000000000001E-2</v>
      </c>
      <c r="L1410" s="67">
        <v>99.988</v>
      </c>
      <c r="M1410" s="92">
        <v>0</v>
      </c>
      <c r="P1410" s="2">
        <v>40774</v>
      </c>
      <c r="Q1410">
        <v>961.95</v>
      </c>
      <c r="R1410">
        <v>-2.0786465384732833E-2</v>
      </c>
      <c r="T1410" s="68">
        <v>38803</v>
      </c>
      <c r="U1410" s="69">
        <v>0.99988999999999995</v>
      </c>
      <c r="V1410" s="70">
        <v>-1.100000000000545E-4</v>
      </c>
      <c r="W1410" s="70"/>
      <c r="Y1410" s="2">
        <v>40774</v>
      </c>
      <c r="Z1410">
        <v>43.05</v>
      </c>
    </row>
    <row r="1411" spans="2:26" x14ac:dyDescent="0.25">
      <c r="B1411" s="2">
        <v>40777</v>
      </c>
      <c r="C1411">
        <v>1123.82</v>
      </c>
      <c r="D1411" s="2"/>
      <c r="E1411" s="2">
        <v>40710</v>
      </c>
      <c r="F1411">
        <v>8.0000000000000002E-3</v>
      </c>
      <c r="G1411" s="67">
        <v>99.99933333333334</v>
      </c>
      <c r="H1411" s="92">
        <v>2.500016666795446E-6</v>
      </c>
      <c r="J1411" s="2">
        <v>40709</v>
      </c>
      <c r="K1411">
        <v>4.8000000000000001E-2</v>
      </c>
      <c r="L1411" s="67">
        <v>99.988</v>
      </c>
      <c r="M1411" s="92">
        <v>3.0003600432149113E-5</v>
      </c>
      <c r="P1411" s="2">
        <v>40777</v>
      </c>
      <c r="Q1411">
        <v>964.73</v>
      </c>
      <c r="R1411">
        <v>2.889963095795034E-3</v>
      </c>
      <c r="T1411" s="68">
        <v>38804</v>
      </c>
      <c r="U1411" s="69">
        <v>0.99689000000000005</v>
      </c>
      <c r="V1411" s="70">
        <v>-3.1099999999999461E-3</v>
      </c>
      <c r="W1411" s="70"/>
      <c r="Y1411" s="2">
        <v>40777</v>
      </c>
      <c r="Z1411">
        <v>42.44</v>
      </c>
    </row>
    <row r="1412" spans="2:26" x14ac:dyDescent="0.25">
      <c r="B1412" s="2">
        <v>40778</v>
      </c>
      <c r="C1412">
        <v>1162.3499999999999</v>
      </c>
      <c r="D1412" s="2"/>
      <c r="E1412" s="2">
        <v>40711</v>
      </c>
      <c r="F1412">
        <v>5.0000000000000001E-3</v>
      </c>
      <c r="G1412" s="67">
        <v>99.999583333333334</v>
      </c>
      <c r="H1412" s="92">
        <v>0</v>
      </c>
      <c r="J1412" s="2">
        <v>40710</v>
      </c>
      <c r="K1412">
        <v>3.5999999999999997E-2</v>
      </c>
      <c r="L1412" s="67">
        <v>99.991</v>
      </c>
      <c r="M1412" s="92">
        <v>1.2501125101316291E-5</v>
      </c>
      <c r="P1412" s="2">
        <v>40778</v>
      </c>
      <c r="Q1412">
        <v>983.39</v>
      </c>
      <c r="R1412">
        <v>1.9342199371845004E-2</v>
      </c>
      <c r="T1412" s="68">
        <v>38805</v>
      </c>
      <c r="U1412" s="69">
        <v>1.0031099999999999</v>
      </c>
      <c r="V1412" s="70">
        <v>3.1099999999999461E-3</v>
      </c>
      <c r="W1412" s="70"/>
      <c r="Y1412" s="2">
        <v>40778</v>
      </c>
      <c r="Z1412">
        <v>36.270000000000003</v>
      </c>
    </row>
    <row r="1413" spans="2:26" x14ac:dyDescent="0.25">
      <c r="B1413" s="2">
        <v>40779</v>
      </c>
      <c r="C1413">
        <v>1177.5999999999999</v>
      </c>
      <c r="D1413" s="2"/>
      <c r="E1413" s="2">
        <v>40714</v>
      </c>
      <c r="F1413">
        <v>5.0000000000000001E-3</v>
      </c>
      <c r="G1413" s="67">
        <v>99.999583333333334</v>
      </c>
      <c r="H1413" s="92">
        <v>0</v>
      </c>
      <c r="J1413" s="2">
        <v>40711</v>
      </c>
      <c r="K1413">
        <v>3.1E-2</v>
      </c>
      <c r="L1413" s="67">
        <v>99.992249999999999</v>
      </c>
      <c r="M1413" s="92">
        <v>2.0001550120163358E-5</v>
      </c>
      <c r="P1413" s="2">
        <v>40779</v>
      </c>
      <c r="Q1413">
        <v>989.67</v>
      </c>
      <c r="R1413">
        <v>6.3860726669988654E-3</v>
      </c>
      <c r="T1413" s="68">
        <v>38806</v>
      </c>
      <c r="U1413" s="69">
        <v>0.99912000000000001</v>
      </c>
      <c r="V1413" s="70">
        <v>-8.799999999999919E-4</v>
      </c>
      <c r="W1413" s="70"/>
      <c r="Y1413" s="2">
        <v>40779</v>
      </c>
      <c r="Z1413">
        <v>35.9</v>
      </c>
    </row>
    <row r="1414" spans="2:26" x14ac:dyDescent="0.25">
      <c r="B1414" s="2">
        <v>40780</v>
      </c>
      <c r="C1414">
        <v>1159.27</v>
      </c>
      <c r="D1414" s="2"/>
      <c r="E1414" s="2">
        <v>40715</v>
      </c>
      <c r="F1414">
        <v>5.0000000000000001E-3</v>
      </c>
      <c r="G1414" s="67">
        <v>99.999583333333334</v>
      </c>
      <c r="H1414" s="92">
        <v>0</v>
      </c>
      <c r="J1414" s="2">
        <v>40714</v>
      </c>
      <c r="K1414">
        <v>2.3E-2</v>
      </c>
      <c r="L1414" s="67">
        <v>99.994249999999994</v>
      </c>
      <c r="M1414" s="92">
        <v>0</v>
      </c>
      <c r="P1414" s="2">
        <v>40780</v>
      </c>
      <c r="Q1414">
        <v>979.68</v>
      </c>
      <c r="R1414">
        <v>-1.0094273848858748E-2</v>
      </c>
      <c r="T1414" s="68">
        <v>38807</v>
      </c>
      <c r="U1414" s="69">
        <v>0.99875999999999998</v>
      </c>
      <c r="V1414" s="70">
        <v>-1.2400000000000189E-3</v>
      </c>
      <c r="W1414" s="70"/>
      <c r="Y1414" s="2">
        <v>40780</v>
      </c>
      <c r="Z1414">
        <v>39.76</v>
      </c>
    </row>
    <row r="1415" spans="2:26" x14ac:dyDescent="0.25">
      <c r="B1415" s="2">
        <v>40781</v>
      </c>
      <c r="C1415">
        <v>1176.8</v>
      </c>
      <c r="D1415" s="2"/>
      <c r="E1415" s="2">
        <v>40716</v>
      </c>
      <c r="F1415">
        <v>5.0000000000000001E-3</v>
      </c>
      <c r="G1415" s="67">
        <v>99.999583333333334</v>
      </c>
      <c r="H1415" s="92">
        <v>0</v>
      </c>
      <c r="J1415" s="2">
        <v>40715</v>
      </c>
      <c r="K1415">
        <v>2.3E-2</v>
      </c>
      <c r="L1415" s="67">
        <v>99.994249999999994</v>
      </c>
      <c r="M1415" s="92">
        <v>2.0001150066173423E-5</v>
      </c>
      <c r="P1415" s="2">
        <v>40781</v>
      </c>
      <c r="Q1415">
        <v>989.94</v>
      </c>
      <c r="R1415">
        <v>1.0472807447329924E-2</v>
      </c>
      <c r="T1415" s="68">
        <v>38810</v>
      </c>
      <c r="U1415" s="69">
        <v>1.0015799999999999</v>
      </c>
      <c r="V1415" s="70">
        <v>1.5799999999999148E-3</v>
      </c>
      <c r="W1415" s="70"/>
      <c r="Y1415" s="2">
        <v>40781</v>
      </c>
      <c r="Z1415">
        <v>35.590000000000003</v>
      </c>
    </row>
    <row r="1416" spans="2:26" x14ac:dyDescent="0.25">
      <c r="B1416" s="2">
        <v>40784</v>
      </c>
      <c r="C1416">
        <v>1210.08</v>
      </c>
      <c r="D1416" s="2"/>
      <c r="E1416" s="2">
        <v>40717</v>
      </c>
      <c r="F1416">
        <v>5.0000000000000001E-3</v>
      </c>
      <c r="G1416" s="67">
        <v>99.999583333333334</v>
      </c>
      <c r="H1416" s="92">
        <v>0</v>
      </c>
      <c r="J1416" s="2">
        <v>40716</v>
      </c>
      <c r="K1416">
        <v>1.4999999999999999E-2</v>
      </c>
      <c r="L1416" s="67">
        <v>99.996250000000003</v>
      </c>
      <c r="M1416" s="92">
        <v>1.7500656274593851E-5</v>
      </c>
      <c r="P1416" s="2">
        <v>40784</v>
      </c>
      <c r="Q1416">
        <v>1000.99</v>
      </c>
      <c r="R1416">
        <v>1.1162292664201878E-2</v>
      </c>
      <c r="T1416" s="68">
        <v>38811</v>
      </c>
      <c r="U1416" s="69">
        <v>1.0022899999999999</v>
      </c>
      <c r="V1416" s="70">
        <v>2.2899999999999032E-3</v>
      </c>
      <c r="W1416" s="70"/>
      <c r="Y1416" s="2">
        <v>40784</v>
      </c>
      <c r="Z1416">
        <v>32.28</v>
      </c>
    </row>
    <row r="1417" spans="2:26" x14ac:dyDescent="0.25">
      <c r="B1417" s="2">
        <v>40785</v>
      </c>
      <c r="C1417">
        <v>1212.92</v>
      </c>
      <c r="D1417" s="2"/>
      <c r="E1417" s="2">
        <v>40718</v>
      </c>
      <c r="F1417">
        <v>5.0000000000000001E-3</v>
      </c>
      <c r="G1417" s="67">
        <v>99.999583333333334</v>
      </c>
      <c r="H1417" s="92">
        <v>4.1666840278065109E-6</v>
      </c>
      <c r="J1417" s="2">
        <v>40717</v>
      </c>
      <c r="K1417">
        <v>8.0000000000000002E-3</v>
      </c>
      <c r="L1417" s="67">
        <v>99.998000000000005</v>
      </c>
      <c r="M1417" s="92">
        <v>-5.0001000020394315E-6</v>
      </c>
      <c r="P1417" s="2">
        <v>40785</v>
      </c>
      <c r="Q1417">
        <v>1002.41</v>
      </c>
      <c r="R1417">
        <v>1.4185955903653902E-3</v>
      </c>
      <c r="T1417" s="68">
        <v>38812</v>
      </c>
      <c r="U1417" s="69">
        <v>1.0011300000000001</v>
      </c>
      <c r="V1417" s="70">
        <v>1.1300000000000754E-3</v>
      </c>
      <c r="W1417" s="70"/>
      <c r="Y1417" s="2">
        <v>40785</v>
      </c>
      <c r="Z1417">
        <v>32.89</v>
      </c>
    </row>
    <row r="1418" spans="2:26" x14ac:dyDescent="0.25">
      <c r="B1418" s="2">
        <v>40786</v>
      </c>
      <c r="C1418">
        <v>1218.8900000000001</v>
      </c>
      <c r="D1418" s="2"/>
      <c r="E1418" s="2">
        <v>40721</v>
      </c>
      <c r="F1418">
        <v>0</v>
      </c>
      <c r="G1418" s="67">
        <v>100</v>
      </c>
      <c r="H1418" s="92">
        <v>0</v>
      </c>
      <c r="J1418" s="2">
        <v>40718</v>
      </c>
      <c r="K1418">
        <v>0.01</v>
      </c>
      <c r="L1418" s="67">
        <v>99.997500000000002</v>
      </c>
      <c r="M1418" s="92">
        <v>-1.2500312507768285E-5</v>
      </c>
      <c r="P1418" s="2">
        <v>40786</v>
      </c>
      <c r="Q1418">
        <v>1003.86</v>
      </c>
      <c r="R1418">
        <v>1.4465139014974149E-3</v>
      </c>
      <c r="T1418" s="68">
        <v>38813</v>
      </c>
      <c r="U1418" s="69">
        <v>0.99960000000000004</v>
      </c>
      <c r="V1418" s="70">
        <v>-3.9999999999995595E-4</v>
      </c>
      <c r="W1418" s="70"/>
      <c r="Y1418" s="2">
        <v>40786</v>
      </c>
      <c r="Z1418">
        <v>31.62</v>
      </c>
    </row>
    <row r="1419" spans="2:26" x14ac:dyDescent="0.25">
      <c r="B1419" s="2">
        <v>40787</v>
      </c>
      <c r="C1419">
        <v>1204.42</v>
      </c>
      <c r="D1419" s="2"/>
      <c r="E1419" s="2">
        <v>40722</v>
      </c>
      <c r="F1419">
        <v>0</v>
      </c>
      <c r="G1419" s="67">
        <v>100</v>
      </c>
      <c r="H1419" s="92">
        <v>0</v>
      </c>
      <c r="J1419" s="2">
        <v>40721</v>
      </c>
      <c r="K1419">
        <v>1.4999999999999999E-2</v>
      </c>
      <c r="L1419" s="67">
        <v>99.996250000000003</v>
      </c>
      <c r="M1419" s="92">
        <v>-2.5000937535102352E-5</v>
      </c>
      <c r="P1419" s="2">
        <v>40787</v>
      </c>
      <c r="Q1419">
        <v>1002.85</v>
      </c>
      <c r="R1419">
        <v>-1.0061163907317816E-3</v>
      </c>
      <c r="T1419" s="68">
        <v>38814</v>
      </c>
      <c r="U1419" s="69">
        <v>0.99719999999999998</v>
      </c>
      <c r="V1419" s="70">
        <v>-2.8000000000000247E-3</v>
      </c>
      <c r="W1419" s="70"/>
      <c r="Y1419" s="2">
        <v>40787</v>
      </c>
      <c r="Z1419">
        <v>31.82</v>
      </c>
    </row>
    <row r="1420" spans="2:26" x14ac:dyDescent="0.25">
      <c r="B1420" s="2">
        <v>40788</v>
      </c>
      <c r="C1420">
        <v>1173.97</v>
      </c>
      <c r="D1420" s="2"/>
      <c r="E1420" s="2">
        <v>40723</v>
      </c>
      <c r="F1420">
        <v>0</v>
      </c>
      <c r="G1420" s="67">
        <v>100</v>
      </c>
      <c r="H1420" s="92">
        <v>-6.6666666665993191E-6</v>
      </c>
      <c r="J1420" s="2">
        <v>40722</v>
      </c>
      <c r="K1420">
        <v>2.5000000000000001E-2</v>
      </c>
      <c r="L1420" s="67">
        <v>99.993750000000006</v>
      </c>
      <c r="M1420" s="92">
        <v>0</v>
      </c>
      <c r="P1420" s="2">
        <v>40788</v>
      </c>
      <c r="Q1420">
        <v>997.19</v>
      </c>
      <c r="R1420">
        <v>-5.6439148426983277E-3</v>
      </c>
      <c r="T1420" s="68">
        <v>38817</v>
      </c>
      <c r="U1420" s="69">
        <v>1.0010600000000001</v>
      </c>
      <c r="V1420" s="70">
        <v>1.0600000000000609E-3</v>
      </c>
      <c r="W1420" s="70"/>
      <c r="Y1420" s="2">
        <v>40788</v>
      </c>
      <c r="Z1420">
        <v>33.92</v>
      </c>
    </row>
    <row r="1421" spans="2:26" x14ac:dyDescent="0.25">
      <c r="B1421" s="2">
        <v>40792</v>
      </c>
      <c r="C1421">
        <v>1165.24</v>
      </c>
      <c r="D1421" s="2"/>
      <c r="E1421" s="2">
        <v>40724</v>
      </c>
      <c r="F1421">
        <v>8.0000000000000002E-3</v>
      </c>
      <c r="G1421" s="67">
        <v>99.99933333333334</v>
      </c>
      <c r="H1421" s="92">
        <v>0</v>
      </c>
      <c r="J1421" s="2">
        <v>40723</v>
      </c>
      <c r="K1421">
        <v>2.5000000000000001E-2</v>
      </c>
      <c r="L1421" s="67">
        <v>99.993750000000006</v>
      </c>
      <c r="M1421" s="92">
        <v>2.5001562597548599E-5</v>
      </c>
      <c r="P1421" s="2">
        <v>40792</v>
      </c>
      <c r="Q1421">
        <v>995.11</v>
      </c>
      <c r="R1421">
        <v>-2.085861270169187E-3</v>
      </c>
      <c r="T1421" s="68">
        <v>38818</v>
      </c>
      <c r="U1421" s="69">
        <v>0.99704000000000004</v>
      </c>
      <c r="V1421" s="70">
        <v>-2.9599999999999627E-3</v>
      </c>
      <c r="W1421" s="70"/>
      <c r="Y1421" s="2">
        <v>40792</v>
      </c>
      <c r="Z1421">
        <v>37</v>
      </c>
    </row>
    <row r="1422" spans="2:26" x14ac:dyDescent="0.25">
      <c r="B1422" s="2">
        <v>40793</v>
      </c>
      <c r="C1422">
        <v>1198.6199999999999</v>
      </c>
      <c r="D1422" s="2"/>
      <c r="E1422" s="2">
        <v>40725</v>
      </c>
      <c r="F1422">
        <v>8.0000000000000002E-3</v>
      </c>
      <c r="G1422" s="67">
        <v>99.99933333333334</v>
      </c>
      <c r="H1422" s="92">
        <v>0</v>
      </c>
      <c r="J1422" s="2">
        <v>40724</v>
      </c>
      <c r="K1422">
        <v>1.4999999999999999E-2</v>
      </c>
      <c r="L1422" s="67">
        <v>99.996250000000003</v>
      </c>
      <c r="M1422" s="92">
        <v>-7.5002812605085012E-6</v>
      </c>
      <c r="P1422" s="2">
        <v>40793</v>
      </c>
      <c r="Q1422">
        <v>1005.55</v>
      </c>
      <c r="R1422">
        <v>1.0491302469073815E-2</v>
      </c>
      <c r="T1422" s="68">
        <v>38819</v>
      </c>
      <c r="U1422" s="69">
        <v>1.0012799999999999</v>
      </c>
      <c r="V1422" s="70">
        <v>1.2799999999999478E-3</v>
      </c>
      <c r="W1422" s="70"/>
      <c r="Y1422" s="2">
        <v>40793</v>
      </c>
      <c r="Z1422">
        <v>33.380000000000003</v>
      </c>
    </row>
    <row r="1423" spans="2:26" x14ac:dyDescent="0.25">
      <c r="B1423" s="2">
        <v>40794</v>
      </c>
      <c r="C1423">
        <v>1185.9000000000001</v>
      </c>
      <c r="D1423" s="2"/>
      <c r="E1423" s="2">
        <v>40728</v>
      </c>
      <c r="F1423">
        <v>8.0000000000000002E-3</v>
      </c>
      <c r="G1423" s="67">
        <v>99.99933333333334</v>
      </c>
      <c r="H1423" s="92">
        <v>0</v>
      </c>
      <c r="J1423" s="2">
        <v>40725</v>
      </c>
      <c r="K1423">
        <v>1.7999999999999999E-2</v>
      </c>
      <c r="L1423" s="67">
        <v>99.995500000000007</v>
      </c>
      <c r="M1423" s="92">
        <v>0</v>
      </c>
      <c r="P1423" s="2">
        <v>40794</v>
      </c>
      <c r="Q1423">
        <v>1004.44</v>
      </c>
      <c r="R1423">
        <v>-1.1038735020634238E-3</v>
      </c>
      <c r="T1423" s="68">
        <v>38820</v>
      </c>
      <c r="U1423" s="69">
        <v>1.0003899999999999</v>
      </c>
      <c r="V1423" s="70">
        <v>3.8999999999989043E-4</v>
      </c>
      <c r="W1423" s="70"/>
      <c r="Y1423" s="2">
        <v>40794</v>
      </c>
      <c r="Z1423">
        <v>34.32</v>
      </c>
    </row>
    <row r="1424" spans="2:26" x14ac:dyDescent="0.25">
      <c r="B1424" s="2">
        <v>40795</v>
      </c>
      <c r="C1424">
        <v>1154.23</v>
      </c>
      <c r="D1424" s="2"/>
      <c r="E1424" s="2">
        <v>40729</v>
      </c>
      <c r="F1424">
        <v>8.0000000000000002E-3</v>
      </c>
      <c r="G1424" s="67">
        <v>99.99933333333334</v>
      </c>
      <c r="H1424" s="92">
        <v>1.3333422222761016E-5</v>
      </c>
      <c r="J1424" s="2">
        <v>40728</v>
      </c>
      <c r="K1424">
        <v>1.7999999999999999E-2</v>
      </c>
      <c r="L1424" s="67">
        <v>99.995500000000007</v>
      </c>
      <c r="M1424" s="92">
        <v>4.5002025091056552E-5</v>
      </c>
      <c r="P1424" s="2">
        <v>40795</v>
      </c>
      <c r="Q1424">
        <v>993.96</v>
      </c>
      <c r="R1424">
        <v>-1.0433674485285316E-2</v>
      </c>
      <c r="T1424" s="68">
        <v>38824</v>
      </c>
      <c r="U1424" s="69">
        <v>1.0005900000000001</v>
      </c>
      <c r="V1424" s="70">
        <v>5.9000000000009045E-4</v>
      </c>
      <c r="W1424" s="70"/>
      <c r="Y1424" s="2">
        <v>40795</v>
      </c>
      <c r="Z1424">
        <v>38.520000000000003</v>
      </c>
    </row>
    <row r="1425" spans="2:26" x14ac:dyDescent="0.25">
      <c r="B1425" s="2">
        <v>40798</v>
      </c>
      <c r="C1425">
        <v>1162.27</v>
      </c>
      <c r="D1425" s="2"/>
      <c r="E1425" s="2">
        <v>40730</v>
      </c>
      <c r="F1425">
        <v>-8.0000000000000002E-3</v>
      </c>
      <c r="G1425" s="67">
        <v>100.00066666666666</v>
      </c>
      <c r="H1425" s="92">
        <v>-2.5833161112265302E-5</v>
      </c>
      <c r="J1425" s="2">
        <v>40729</v>
      </c>
      <c r="K1425">
        <v>0</v>
      </c>
      <c r="L1425" s="67">
        <v>100</v>
      </c>
      <c r="M1425" s="92">
        <v>-1.9999999999908979E-5</v>
      </c>
      <c r="P1425" s="2">
        <v>40798</v>
      </c>
      <c r="Q1425">
        <v>1001.35</v>
      </c>
      <c r="R1425">
        <v>7.4349068372971949E-3</v>
      </c>
      <c r="T1425" s="68">
        <v>38825</v>
      </c>
      <c r="U1425" s="69">
        <v>1.0060800000000001</v>
      </c>
      <c r="V1425" s="70">
        <v>6.0800000000000853E-3</v>
      </c>
      <c r="W1425" s="70"/>
      <c r="Y1425" s="2">
        <v>40798</v>
      </c>
      <c r="Z1425">
        <v>38.590000000000003</v>
      </c>
    </row>
    <row r="1426" spans="2:26" x14ac:dyDescent="0.25">
      <c r="B1426" s="2">
        <v>40799</v>
      </c>
      <c r="C1426">
        <v>1172.8699999999999</v>
      </c>
      <c r="D1426" s="2"/>
      <c r="E1426" s="2">
        <v>40731</v>
      </c>
      <c r="F1426">
        <v>2.3E-2</v>
      </c>
      <c r="G1426" s="67">
        <v>99.998083333333327</v>
      </c>
      <c r="H1426" s="92">
        <v>0</v>
      </c>
      <c r="J1426" s="2">
        <v>40730</v>
      </c>
      <c r="K1426">
        <v>8.0000000000000002E-3</v>
      </c>
      <c r="L1426" s="67">
        <v>99.998000000000005</v>
      </c>
      <c r="M1426" s="92">
        <v>-3.7500750015073692E-5</v>
      </c>
      <c r="P1426" s="2">
        <v>40799</v>
      </c>
      <c r="Q1426">
        <v>1007.67</v>
      </c>
      <c r="R1426">
        <v>6.3114795026713022E-3</v>
      </c>
      <c r="T1426" s="68">
        <v>38826</v>
      </c>
      <c r="U1426" s="69">
        <v>1.0005599999999999</v>
      </c>
      <c r="V1426" s="70">
        <v>5.5999999999989392E-4</v>
      </c>
      <c r="W1426" s="70"/>
      <c r="Y1426" s="2">
        <v>40799</v>
      </c>
      <c r="Z1426">
        <v>36.909999999999997</v>
      </c>
    </row>
    <row r="1427" spans="2:26" x14ac:dyDescent="0.25">
      <c r="B1427" s="2">
        <v>40800</v>
      </c>
      <c r="C1427">
        <v>1188.68</v>
      </c>
      <c r="D1427" s="2"/>
      <c r="E1427" s="2">
        <v>40732</v>
      </c>
      <c r="F1427">
        <v>2.3E-2</v>
      </c>
      <c r="G1427" s="67">
        <v>99.998083333333327</v>
      </c>
      <c r="H1427" s="92">
        <v>8.3334930587319889E-6</v>
      </c>
      <c r="J1427" s="2">
        <v>40731</v>
      </c>
      <c r="K1427">
        <v>2.3E-2</v>
      </c>
      <c r="L1427" s="67">
        <v>99.994249999999994</v>
      </c>
      <c r="M1427" s="92">
        <v>-5.0002875163768223E-6</v>
      </c>
      <c r="P1427" s="2">
        <v>40800</v>
      </c>
      <c r="Q1427">
        <v>1011.29</v>
      </c>
      <c r="R1427">
        <v>3.5924459396430297E-3</v>
      </c>
      <c r="T1427" s="68">
        <v>38827</v>
      </c>
      <c r="U1427" s="69">
        <v>1.0003200000000001</v>
      </c>
      <c r="V1427" s="70">
        <v>3.2000000000009798E-4</v>
      </c>
      <c r="W1427" s="70"/>
      <c r="Y1427" s="2">
        <v>40800</v>
      </c>
      <c r="Z1427">
        <v>34.6</v>
      </c>
    </row>
    <row r="1428" spans="2:26" x14ac:dyDescent="0.25">
      <c r="B1428" s="2">
        <v>40801</v>
      </c>
      <c r="C1428">
        <v>1209.1099999999999</v>
      </c>
      <c r="D1428" s="2"/>
      <c r="E1428" s="2">
        <v>40735</v>
      </c>
      <c r="F1428">
        <v>1.2999999999999999E-2</v>
      </c>
      <c r="G1428" s="67">
        <v>99.998916666666673</v>
      </c>
      <c r="H1428" s="92">
        <v>4.1667118060306763E-6</v>
      </c>
      <c r="J1428" s="2">
        <v>40732</v>
      </c>
      <c r="K1428">
        <v>2.5000000000000001E-2</v>
      </c>
      <c r="L1428" s="67">
        <v>99.993750000000006</v>
      </c>
      <c r="M1428" s="92">
        <v>2.5001562597548599E-5</v>
      </c>
      <c r="P1428" s="2">
        <v>40801</v>
      </c>
      <c r="Q1428">
        <v>1012.33</v>
      </c>
      <c r="R1428">
        <v>1.0283894827398665E-3</v>
      </c>
      <c r="T1428" s="68">
        <v>38828</v>
      </c>
      <c r="U1428" s="69">
        <v>1.0001500000000001</v>
      </c>
      <c r="V1428" s="70">
        <v>1.500000000000945E-4</v>
      </c>
      <c r="W1428" s="70"/>
      <c r="Y1428" s="2">
        <v>40801</v>
      </c>
      <c r="Z1428">
        <v>31.97</v>
      </c>
    </row>
    <row r="1429" spans="2:26" x14ac:dyDescent="0.25">
      <c r="B1429" s="2">
        <v>40802</v>
      </c>
      <c r="C1429">
        <v>1216.01</v>
      </c>
      <c r="D1429" s="2"/>
      <c r="E1429" s="2">
        <v>40736</v>
      </c>
      <c r="F1429">
        <v>8.0000000000000002E-3</v>
      </c>
      <c r="G1429" s="67">
        <v>99.99933333333334</v>
      </c>
      <c r="H1429" s="92">
        <v>0</v>
      </c>
      <c r="J1429" s="2">
        <v>40735</v>
      </c>
      <c r="K1429">
        <v>1.4999999999999999E-2</v>
      </c>
      <c r="L1429" s="67">
        <v>99.996250000000003</v>
      </c>
      <c r="M1429" s="92">
        <v>-2.00007500281707E-5</v>
      </c>
      <c r="P1429" s="2">
        <v>40802</v>
      </c>
      <c r="Q1429">
        <v>1014.82</v>
      </c>
      <c r="R1429">
        <v>2.4596722412653094E-3</v>
      </c>
      <c r="T1429" s="68">
        <v>38831</v>
      </c>
      <c r="U1429" s="69">
        <v>0.99936999999999998</v>
      </c>
      <c r="V1429" s="70">
        <v>-6.3000000000001943E-4</v>
      </c>
      <c r="W1429" s="70"/>
      <c r="Y1429" s="2">
        <v>40802</v>
      </c>
      <c r="Z1429">
        <v>30.98</v>
      </c>
    </row>
    <row r="1430" spans="2:26" x14ac:dyDescent="0.25">
      <c r="B1430" s="2">
        <v>40805</v>
      </c>
      <c r="C1430">
        <v>1204.0899999999999</v>
      </c>
      <c r="D1430" s="2"/>
      <c r="E1430" s="2">
        <v>40738</v>
      </c>
      <c r="F1430">
        <v>8.0000000000000002E-3</v>
      </c>
      <c r="G1430" s="67">
        <v>99.99933333333334</v>
      </c>
      <c r="H1430" s="92">
        <v>0</v>
      </c>
      <c r="J1430" s="2">
        <v>40736</v>
      </c>
      <c r="K1430">
        <v>2.3E-2</v>
      </c>
      <c r="L1430" s="67">
        <v>99.994249999999994</v>
      </c>
      <c r="M1430" s="92">
        <v>5.7503306440276347E-5</v>
      </c>
      <c r="P1430" s="2">
        <v>40805</v>
      </c>
      <c r="Q1430">
        <v>1011.47</v>
      </c>
      <c r="R1430">
        <v>-3.3010780236889525E-3</v>
      </c>
      <c r="T1430" s="68">
        <v>38832</v>
      </c>
      <c r="U1430" s="69">
        <v>0.99809000000000003</v>
      </c>
      <c r="V1430" s="70">
        <v>-1.9099999999999673E-3</v>
      </c>
      <c r="W1430" s="70"/>
      <c r="Y1430" s="2">
        <v>40805</v>
      </c>
      <c r="Z1430">
        <v>32.729999999999997</v>
      </c>
    </row>
    <row r="1431" spans="2:26" x14ac:dyDescent="0.25">
      <c r="B1431" s="2">
        <v>40806</v>
      </c>
      <c r="C1431">
        <v>1202.0899999999999</v>
      </c>
      <c r="D1431" s="2"/>
      <c r="E1431" s="2">
        <v>40739</v>
      </c>
      <c r="F1431">
        <v>8.0000000000000002E-3</v>
      </c>
      <c r="G1431" s="67">
        <v>99.99933333333334</v>
      </c>
      <c r="H1431" s="92">
        <v>0</v>
      </c>
      <c r="J1431" s="2">
        <v>40737</v>
      </c>
      <c r="K1431">
        <v>0</v>
      </c>
      <c r="L1431" s="67">
        <v>100</v>
      </c>
      <c r="M1431" s="92">
        <v>-1.9999999999908979E-5</v>
      </c>
      <c r="P1431" s="2">
        <v>40806</v>
      </c>
      <c r="Q1431">
        <v>1011.43</v>
      </c>
      <c r="R1431">
        <v>-3.9546402760382016E-5</v>
      </c>
      <c r="T1431" s="68">
        <v>38833</v>
      </c>
      <c r="U1431" s="69">
        <v>1.00196</v>
      </c>
      <c r="V1431" s="70">
        <v>1.9599999999999618E-3</v>
      </c>
      <c r="W1431" s="70"/>
      <c r="Y1431" s="2">
        <v>40806</v>
      </c>
      <c r="Z1431">
        <v>32.86</v>
      </c>
    </row>
    <row r="1432" spans="2:26" x14ac:dyDescent="0.25">
      <c r="B1432" s="2">
        <v>40807</v>
      </c>
      <c r="C1432">
        <v>1166.76</v>
      </c>
      <c r="D1432" s="2"/>
      <c r="E1432" s="2">
        <v>40743</v>
      </c>
      <c r="F1432">
        <v>8.0000000000000002E-3</v>
      </c>
      <c r="G1432" s="67">
        <v>99.99933333333334</v>
      </c>
      <c r="H1432" s="92">
        <v>-8.3333888892811459E-6</v>
      </c>
      <c r="J1432" s="2">
        <v>40738</v>
      </c>
      <c r="K1432">
        <v>8.0000000000000002E-3</v>
      </c>
      <c r="L1432" s="67">
        <v>99.998000000000005</v>
      </c>
      <c r="M1432" s="92">
        <v>0</v>
      </c>
      <c r="P1432" s="2">
        <v>40807</v>
      </c>
      <c r="Q1432">
        <v>992.73</v>
      </c>
      <c r="R1432">
        <v>-1.8488674451024756E-2</v>
      </c>
      <c r="T1432" s="68">
        <v>38834</v>
      </c>
      <c r="U1432" s="69">
        <v>1.0016400000000001</v>
      </c>
      <c r="V1432" s="70">
        <v>1.6400000000000858E-3</v>
      </c>
      <c r="W1432" s="70"/>
      <c r="Y1432" s="2">
        <v>40807</v>
      </c>
      <c r="Z1432">
        <v>37.32</v>
      </c>
    </row>
    <row r="1433" spans="2:26" x14ac:dyDescent="0.25">
      <c r="B1433" s="2">
        <v>40808</v>
      </c>
      <c r="C1433">
        <v>1129.56</v>
      </c>
      <c r="D1433" s="2"/>
      <c r="E1433" s="2">
        <v>40744</v>
      </c>
      <c r="F1433">
        <v>1.7999999999999999E-2</v>
      </c>
      <c r="G1433" s="67">
        <v>99.998500000000007</v>
      </c>
      <c r="H1433" s="92">
        <v>-1.0000150002298369E-5</v>
      </c>
      <c r="J1433" s="2">
        <v>40739</v>
      </c>
      <c r="K1433">
        <v>8.0000000000000002E-3</v>
      </c>
      <c r="L1433" s="67">
        <v>99.998000000000005</v>
      </c>
      <c r="M1433" s="92">
        <v>0</v>
      </c>
      <c r="P1433" s="2">
        <v>40808</v>
      </c>
      <c r="Q1433">
        <v>969.29</v>
      </c>
      <c r="R1433">
        <v>-2.3611656744532805E-2</v>
      </c>
      <c r="T1433" s="68">
        <v>38835</v>
      </c>
      <c r="U1433" s="69">
        <v>1.00061</v>
      </c>
      <c r="V1433" s="70">
        <v>6.0999999999999943E-4</v>
      </c>
      <c r="W1433" s="70"/>
      <c r="Y1433" s="2">
        <v>40808</v>
      </c>
      <c r="Z1433">
        <v>41.35</v>
      </c>
    </row>
    <row r="1434" spans="2:26" x14ac:dyDescent="0.25">
      <c r="B1434" s="2">
        <v>40809</v>
      </c>
      <c r="C1434">
        <v>1136.43</v>
      </c>
      <c r="D1434" s="2"/>
      <c r="E1434" s="2">
        <v>40745</v>
      </c>
      <c r="F1434">
        <v>0.03</v>
      </c>
      <c r="G1434" s="67">
        <v>99.997500000000002</v>
      </c>
      <c r="H1434" s="92">
        <v>-1.5000375009455169E-5</v>
      </c>
      <c r="J1434" s="2">
        <v>40742</v>
      </c>
      <c r="K1434">
        <v>8.0000000000000002E-3</v>
      </c>
      <c r="L1434" s="67">
        <v>99.998000000000005</v>
      </c>
      <c r="M1434" s="92">
        <v>-2.5000500009975113E-5</v>
      </c>
      <c r="P1434" s="2">
        <v>40809</v>
      </c>
      <c r="Q1434">
        <v>973.29</v>
      </c>
      <c r="R1434">
        <v>4.126731937810213E-3</v>
      </c>
      <c r="T1434" s="68">
        <v>38838</v>
      </c>
      <c r="U1434" s="69">
        <v>0.99826000000000004</v>
      </c>
      <c r="V1434" s="70">
        <v>-1.7399999999999638E-3</v>
      </c>
      <c r="W1434" s="70"/>
      <c r="Y1434" s="2">
        <v>40809</v>
      </c>
      <c r="Z1434">
        <v>41.25</v>
      </c>
    </row>
    <row r="1435" spans="2:26" x14ac:dyDescent="0.25">
      <c r="B1435" s="2">
        <v>40812</v>
      </c>
      <c r="C1435">
        <v>1162.95</v>
      </c>
      <c r="D1435" s="2"/>
      <c r="E1435" s="2">
        <v>40746</v>
      </c>
      <c r="F1435">
        <v>4.8000000000000001E-2</v>
      </c>
      <c r="G1435" s="67">
        <v>99.995999999999995</v>
      </c>
      <c r="H1435" s="92">
        <v>4.1668333399247359E-6</v>
      </c>
      <c r="J1435" s="2">
        <v>40743</v>
      </c>
      <c r="K1435">
        <v>1.7999999999999999E-2</v>
      </c>
      <c r="L1435" s="67">
        <v>99.995500000000007</v>
      </c>
      <c r="M1435" s="92">
        <v>0</v>
      </c>
      <c r="P1435" s="2">
        <v>40812</v>
      </c>
      <c r="Q1435">
        <v>991.99</v>
      </c>
      <c r="R1435">
        <v>1.9213184148609397E-2</v>
      </c>
      <c r="T1435" s="68">
        <v>38839</v>
      </c>
      <c r="U1435" s="69">
        <v>1.0032000000000001</v>
      </c>
      <c r="V1435" s="70">
        <v>3.2000000000000917E-3</v>
      </c>
      <c r="W1435" s="70"/>
      <c r="Y1435" s="2">
        <v>40812</v>
      </c>
      <c r="Z1435">
        <v>39.020000000000003</v>
      </c>
    </row>
    <row r="1436" spans="2:26" x14ac:dyDescent="0.25">
      <c r="B1436" s="2">
        <v>40813</v>
      </c>
      <c r="C1436">
        <v>1175.3800000000001</v>
      </c>
      <c r="D1436" s="2"/>
      <c r="E1436" s="2">
        <v>40749</v>
      </c>
      <c r="F1436">
        <v>4.2999999999999997E-2</v>
      </c>
      <c r="G1436" s="67">
        <v>99.996416666666661</v>
      </c>
      <c r="H1436" s="92">
        <v>-1.666726391025275E-5</v>
      </c>
      <c r="J1436" s="2">
        <v>40744</v>
      </c>
      <c r="K1436">
        <v>1.7999999999999999E-2</v>
      </c>
      <c r="L1436" s="67">
        <v>99.995500000000007</v>
      </c>
      <c r="M1436" s="92">
        <v>-5.0002250101321977E-5</v>
      </c>
      <c r="P1436" s="2">
        <v>40813</v>
      </c>
      <c r="Q1436">
        <v>999.73</v>
      </c>
      <c r="R1436">
        <v>7.8024980090525276E-3</v>
      </c>
      <c r="T1436" s="68">
        <v>38840</v>
      </c>
      <c r="U1436" s="69">
        <v>0.99858000000000002</v>
      </c>
      <c r="V1436" s="70">
        <v>-1.4199999999999768E-3</v>
      </c>
      <c r="W1436" s="70"/>
      <c r="Y1436" s="2">
        <v>40813</v>
      </c>
      <c r="Z1436">
        <v>37.71</v>
      </c>
    </row>
    <row r="1437" spans="2:26" x14ac:dyDescent="0.25">
      <c r="B1437" s="2">
        <v>40814</v>
      </c>
      <c r="C1437">
        <v>1151.06</v>
      </c>
      <c r="D1437" s="2"/>
      <c r="E1437" s="2">
        <v>40750</v>
      </c>
      <c r="F1437">
        <v>6.3E-2</v>
      </c>
      <c r="G1437" s="67">
        <v>99.994749999999996</v>
      </c>
      <c r="H1437" s="92">
        <v>-1.3334033370115961E-5</v>
      </c>
      <c r="J1437" s="2">
        <v>40745</v>
      </c>
      <c r="K1437">
        <v>3.7999999999999999E-2</v>
      </c>
      <c r="L1437" s="67">
        <v>99.990499999999997</v>
      </c>
      <c r="M1437" s="92">
        <v>1.2501187612867781E-5</v>
      </c>
      <c r="P1437" s="2">
        <v>40814</v>
      </c>
      <c r="Q1437">
        <v>985.43</v>
      </c>
      <c r="R1437">
        <v>-1.4303862042751581E-2</v>
      </c>
      <c r="T1437" s="68">
        <v>38841</v>
      </c>
      <c r="U1437" s="69">
        <v>1.00186</v>
      </c>
      <c r="V1437" s="70">
        <v>1.8599999999999728E-3</v>
      </c>
      <c r="W1437" s="70"/>
      <c r="Y1437" s="2">
        <v>40814</v>
      </c>
      <c r="Z1437">
        <v>41.08</v>
      </c>
    </row>
    <row r="1438" spans="2:26" x14ac:dyDescent="0.25">
      <c r="B1438" s="2">
        <v>40815</v>
      </c>
      <c r="C1438">
        <v>1160.4000000000001</v>
      </c>
      <c r="D1438" s="2"/>
      <c r="E1438" s="2">
        <v>40751</v>
      </c>
      <c r="F1438">
        <v>7.9000000000000001E-2</v>
      </c>
      <c r="G1438" s="67">
        <v>99.993416666666661</v>
      </c>
      <c r="H1438" s="92">
        <v>-1.6667763961142334E-5</v>
      </c>
      <c r="J1438" s="2">
        <v>40746</v>
      </c>
      <c r="K1438">
        <v>3.3000000000000002E-2</v>
      </c>
      <c r="L1438" s="67">
        <v>99.991749999999996</v>
      </c>
      <c r="M1438" s="92">
        <v>-5.000412534039711E-6</v>
      </c>
      <c r="P1438" s="2">
        <v>40815</v>
      </c>
      <c r="Q1438">
        <v>992.69</v>
      </c>
      <c r="R1438">
        <v>7.3673421754971713E-3</v>
      </c>
      <c r="T1438" s="68">
        <v>38842</v>
      </c>
      <c r="U1438" s="69">
        <v>1.0034099999999999</v>
      </c>
      <c r="V1438" s="70">
        <v>3.4099999999999131E-3</v>
      </c>
      <c r="W1438" s="70"/>
      <c r="Y1438" s="2">
        <v>40815</v>
      </c>
      <c r="Z1438">
        <v>38.840000000000003</v>
      </c>
    </row>
    <row r="1439" spans="2:26" x14ac:dyDescent="0.25">
      <c r="B1439" s="2">
        <v>40816</v>
      </c>
      <c r="C1439">
        <v>1131.42</v>
      </c>
      <c r="D1439" s="2"/>
      <c r="E1439" s="2">
        <v>40752</v>
      </c>
      <c r="F1439">
        <v>9.9000000000000005E-2</v>
      </c>
      <c r="G1439" s="67">
        <v>99.991749999999996</v>
      </c>
      <c r="H1439" s="92">
        <v>-5.9171548319358891E-5</v>
      </c>
      <c r="J1439" s="2">
        <v>40749</v>
      </c>
      <c r="K1439">
        <v>3.5000000000000003E-2</v>
      </c>
      <c r="L1439" s="67">
        <v>99.991249999999994</v>
      </c>
      <c r="M1439" s="92">
        <v>-8.5007438150763726E-5</v>
      </c>
      <c r="P1439" s="2">
        <v>40816</v>
      </c>
      <c r="Q1439">
        <v>973.16</v>
      </c>
      <c r="R1439">
        <v>-1.967381559197745E-2</v>
      </c>
      <c r="T1439" s="68">
        <v>38845</v>
      </c>
      <c r="U1439" s="69">
        <v>1.0001100000000001</v>
      </c>
      <c r="V1439" s="70">
        <v>1.100000000000545E-4</v>
      </c>
      <c r="W1439" s="70"/>
      <c r="Y1439" s="2">
        <v>40816</v>
      </c>
      <c r="Z1439">
        <v>42.96</v>
      </c>
    </row>
    <row r="1440" spans="2:26" x14ac:dyDescent="0.25">
      <c r="B1440" s="2">
        <v>40819</v>
      </c>
      <c r="C1440">
        <v>1099.23</v>
      </c>
      <c r="D1440" s="2"/>
      <c r="E1440" s="2">
        <v>40753</v>
      </c>
      <c r="F1440">
        <v>0.17</v>
      </c>
      <c r="G1440" s="67">
        <v>99.985833333333332</v>
      </c>
      <c r="H1440" s="92">
        <v>3.4171507630187392E-5</v>
      </c>
      <c r="J1440" s="2">
        <v>40750</v>
      </c>
      <c r="K1440">
        <v>6.9000000000000006E-2</v>
      </c>
      <c r="L1440" s="67">
        <v>99.982749999999996</v>
      </c>
      <c r="M1440" s="92">
        <v>-2.5004313244036958E-5</v>
      </c>
      <c r="P1440" s="2">
        <v>40819</v>
      </c>
      <c r="Q1440">
        <v>949.99</v>
      </c>
      <c r="R1440">
        <v>-2.3809034485593239E-2</v>
      </c>
      <c r="T1440" s="68">
        <v>38846</v>
      </c>
      <c r="U1440" s="69">
        <v>1.0004999999999999</v>
      </c>
      <c r="V1440" s="70">
        <v>4.9999999999994493E-4</v>
      </c>
      <c r="W1440" s="70"/>
      <c r="Y1440" s="2">
        <v>40819</v>
      </c>
      <c r="Z1440">
        <v>45.45</v>
      </c>
    </row>
    <row r="1441" spans="2:26" x14ac:dyDescent="0.25">
      <c r="B1441" s="2">
        <v>40820</v>
      </c>
      <c r="C1441">
        <v>1123.95</v>
      </c>
      <c r="D1441" s="2"/>
      <c r="E1441" s="2">
        <v>40756</v>
      </c>
      <c r="F1441">
        <v>0.129</v>
      </c>
      <c r="G1441" s="67">
        <v>99.989249999999998</v>
      </c>
      <c r="H1441" s="92">
        <v>8.0008600924497131E-5</v>
      </c>
      <c r="J1441" s="2">
        <v>40751</v>
      </c>
      <c r="K1441">
        <v>7.9000000000000001E-2</v>
      </c>
      <c r="L1441" s="67">
        <v>99.980249999999998</v>
      </c>
      <c r="M1441" s="92">
        <v>1.2502469237674063E-5</v>
      </c>
      <c r="P1441" s="2">
        <v>40820</v>
      </c>
      <c r="Q1441">
        <v>970.73</v>
      </c>
      <c r="R1441">
        <v>2.1831808755881754E-2</v>
      </c>
      <c r="T1441" s="68">
        <v>38847</v>
      </c>
      <c r="U1441" s="69">
        <v>0.99953999999999998</v>
      </c>
      <c r="V1441" s="70">
        <v>-4.6000000000001595E-4</v>
      </c>
      <c r="W1441" s="70"/>
      <c r="Y1441" s="2">
        <v>40820</v>
      </c>
      <c r="Z1441">
        <v>40.82</v>
      </c>
    </row>
    <row r="1442" spans="2:26" x14ac:dyDescent="0.25">
      <c r="B1442" s="2">
        <v>40821</v>
      </c>
      <c r="C1442">
        <v>1144.03</v>
      </c>
      <c r="D1442" s="2"/>
      <c r="E1442" s="2">
        <v>40757</v>
      </c>
      <c r="F1442">
        <v>3.3000000000000002E-2</v>
      </c>
      <c r="G1442" s="67">
        <v>99.997249999999994</v>
      </c>
      <c r="H1442" s="92">
        <v>2.0833906265949054E-5</v>
      </c>
      <c r="J1442" s="2">
        <v>40752</v>
      </c>
      <c r="K1442">
        <v>7.3999999999999996E-2</v>
      </c>
      <c r="L1442" s="67">
        <v>99.981499999999997</v>
      </c>
      <c r="M1442" s="92">
        <v>-5.00092517115025E-5</v>
      </c>
      <c r="P1442" s="2">
        <v>40821</v>
      </c>
      <c r="Q1442">
        <v>986.21</v>
      </c>
      <c r="R1442">
        <v>1.5946761715410096E-2</v>
      </c>
      <c r="T1442" s="68">
        <v>38848</v>
      </c>
      <c r="U1442" s="69">
        <v>0.99190999999999996</v>
      </c>
      <c r="V1442" s="70">
        <v>-8.0900000000000416E-3</v>
      </c>
      <c r="W1442" s="70"/>
      <c r="Y1442" s="2">
        <v>40821</v>
      </c>
      <c r="Z1442">
        <v>37.81</v>
      </c>
    </row>
    <row r="1443" spans="2:26" x14ac:dyDescent="0.25">
      <c r="B1443" s="2">
        <v>40822</v>
      </c>
      <c r="C1443">
        <v>1164.97</v>
      </c>
      <c r="D1443" s="2"/>
      <c r="E1443" s="2">
        <v>40758</v>
      </c>
      <c r="F1443">
        <v>8.0000000000000002E-3</v>
      </c>
      <c r="G1443" s="67">
        <v>99.99933333333334</v>
      </c>
      <c r="H1443" s="92">
        <v>0</v>
      </c>
      <c r="J1443" s="2">
        <v>40753</v>
      </c>
      <c r="K1443">
        <v>9.4E-2</v>
      </c>
      <c r="L1443" s="67">
        <v>99.976500000000001</v>
      </c>
      <c r="M1443" s="92">
        <v>4.5010577485626868E-5</v>
      </c>
      <c r="P1443" s="2">
        <v>40822</v>
      </c>
      <c r="Q1443">
        <v>1001.13</v>
      </c>
      <c r="R1443">
        <v>1.5128623721114121E-2</v>
      </c>
      <c r="T1443" s="68">
        <v>38849</v>
      </c>
      <c r="U1443" s="69">
        <v>0.98972000000000004</v>
      </c>
      <c r="V1443" s="70">
        <v>-1.0279999999999956E-2</v>
      </c>
      <c r="W1443" s="70"/>
      <c r="Y1443" s="2">
        <v>40822</v>
      </c>
      <c r="Z1443">
        <v>36.270000000000003</v>
      </c>
    </row>
    <row r="1444" spans="2:26" x14ac:dyDescent="0.25">
      <c r="B1444" s="2">
        <v>40823</v>
      </c>
      <c r="C1444">
        <v>1155.46</v>
      </c>
      <c r="D1444" s="2"/>
      <c r="E1444" s="2">
        <v>40759</v>
      </c>
      <c r="F1444">
        <v>8.0000000000000002E-3</v>
      </c>
      <c r="G1444" s="67">
        <v>99.99933333333334</v>
      </c>
      <c r="H1444" s="92">
        <v>0</v>
      </c>
      <c r="J1444" s="2">
        <v>40756</v>
      </c>
      <c r="K1444">
        <v>7.5999999999999998E-2</v>
      </c>
      <c r="L1444" s="67">
        <v>99.980999999999995</v>
      </c>
      <c r="M1444" s="92">
        <v>4.500855162481443E-5</v>
      </c>
      <c r="P1444" s="2">
        <v>40823</v>
      </c>
      <c r="Q1444">
        <v>997.08</v>
      </c>
      <c r="R1444">
        <v>-4.0454286656078642E-3</v>
      </c>
      <c r="T1444" s="68">
        <v>38852</v>
      </c>
      <c r="U1444" s="69">
        <v>1.0030300000000001</v>
      </c>
      <c r="V1444" s="70">
        <v>3.0300000000000882E-3</v>
      </c>
      <c r="W1444" s="70"/>
      <c r="Y1444" s="2">
        <v>40823</v>
      </c>
      <c r="Z1444">
        <v>36.200000000000003</v>
      </c>
    </row>
    <row r="1445" spans="2:26" x14ac:dyDescent="0.25">
      <c r="B1445" s="2">
        <v>40826</v>
      </c>
      <c r="C1445">
        <v>1194.8900000000001</v>
      </c>
      <c r="D1445" s="2"/>
      <c r="E1445" s="2">
        <v>40760</v>
      </c>
      <c r="F1445">
        <v>8.0000000000000002E-3</v>
      </c>
      <c r="G1445" s="67">
        <v>99.99933333333334</v>
      </c>
      <c r="H1445" s="92">
        <v>-1.250008333397723E-5</v>
      </c>
      <c r="J1445" s="2">
        <v>40757</v>
      </c>
      <c r="K1445">
        <v>5.8000000000000003E-2</v>
      </c>
      <c r="L1445" s="67">
        <v>99.985500000000002</v>
      </c>
      <c r="M1445" s="92">
        <v>1.1251631486564051E-4</v>
      </c>
      <c r="P1445" s="2">
        <v>40826</v>
      </c>
      <c r="Q1445">
        <v>1022.78</v>
      </c>
      <c r="R1445">
        <v>2.5775263770208889E-2</v>
      </c>
      <c r="T1445" s="68">
        <v>38853</v>
      </c>
      <c r="U1445" s="69">
        <v>1.0002899999999999</v>
      </c>
      <c r="V1445" s="70">
        <v>2.8999999999990145E-4</v>
      </c>
      <c r="W1445" s="70"/>
      <c r="Y1445" s="2">
        <v>40826</v>
      </c>
      <c r="Z1445">
        <v>33.020000000000003</v>
      </c>
    </row>
    <row r="1446" spans="2:26" x14ac:dyDescent="0.25">
      <c r="B1446" s="2">
        <v>40827</v>
      </c>
      <c r="C1446">
        <v>1195.54</v>
      </c>
      <c r="D1446" s="2"/>
      <c r="E1446" s="2">
        <v>40763</v>
      </c>
      <c r="F1446">
        <v>2.3E-2</v>
      </c>
      <c r="G1446" s="67">
        <v>99.998083333333327</v>
      </c>
      <c r="H1446" s="92">
        <v>8.3334930587319889E-6</v>
      </c>
      <c r="J1446" s="2">
        <v>40758</v>
      </c>
      <c r="K1446">
        <v>1.2999999999999999E-2</v>
      </c>
      <c r="L1446" s="67">
        <v>99.996750000000006</v>
      </c>
      <c r="M1446" s="92">
        <v>1.2500406263216135E-5</v>
      </c>
      <c r="P1446" s="2">
        <v>40827</v>
      </c>
      <c r="Q1446">
        <v>1025.26</v>
      </c>
      <c r="R1446">
        <v>2.4247638788399417E-3</v>
      </c>
      <c r="T1446" s="68">
        <v>38854</v>
      </c>
      <c r="U1446" s="69">
        <v>0.98841000000000001</v>
      </c>
      <c r="V1446" s="70">
        <v>-1.1589999999999989E-2</v>
      </c>
      <c r="W1446" s="70"/>
      <c r="Y1446" s="2">
        <v>40827</v>
      </c>
      <c r="Z1446">
        <v>32.86</v>
      </c>
    </row>
    <row r="1447" spans="2:26" x14ac:dyDescent="0.25">
      <c r="B1447" s="2">
        <v>40828</v>
      </c>
      <c r="C1447">
        <v>1207.25</v>
      </c>
      <c r="D1447" s="2"/>
      <c r="E1447" s="2">
        <v>40764</v>
      </c>
      <c r="F1447">
        <v>1.2999999999999999E-2</v>
      </c>
      <c r="G1447" s="67">
        <v>99.998916666666673</v>
      </c>
      <c r="H1447" s="92">
        <v>8.3334236120613525E-6</v>
      </c>
      <c r="J1447" s="2">
        <v>40759</v>
      </c>
      <c r="K1447">
        <v>8.0000000000000002E-3</v>
      </c>
      <c r="L1447" s="67">
        <v>99.998000000000005</v>
      </c>
      <c r="M1447" s="92">
        <v>0</v>
      </c>
      <c r="P1447" s="2">
        <v>40828</v>
      </c>
      <c r="Q1447">
        <v>1031.78</v>
      </c>
      <c r="R1447">
        <v>6.3593625031699297E-3</v>
      </c>
      <c r="T1447" s="68">
        <v>38855</v>
      </c>
      <c r="U1447" s="69">
        <v>0.99722999999999995</v>
      </c>
      <c r="V1447" s="70">
        <v>-2.7700000000000502E-3</v>
      </c>
      <c r="W1447" s="70"/>
      <c r="Y1447" s="2">
        <v>40828</v>
      </c>
      <c r="Z1447">
        <v>31.26</v>
      </c>
    </row>
    <row r="1448" spans="2:26" x14ac:dyDescent="0.25">
      <c r="B1448" s="2">
        <v>40829</v>
      </c>
      <c r="C1448">
        <v>1203.6600000000001</v>
      </c>
      <c r="D1448" s="2"/>
      <c r="E1448" s="2">
        <v>40765</v>
      </c>
      <c r="F1448">
        <v>3.0000000000000001E-3</v>
      </c>
      <c r="G1448" s="67">
        <v>99.999750000000006</v>
      </c>
      <c r="H1448" s="92">
        <v>-4.1666770833614919E-6</v>
      </c>
      <c r="J1448" s="2">
        <v>40760</v>
      </c>
      <c r="K1448">
        <v>8.0000000000000002E-3</v>
      </c>
      <c r="L1448" s="67">
        <v>99.998000000000005</v>
      </c>
      <c r="M1448" s="92">
        <v>-3.7500750015073692E-5</v>
      </c>
      <c r="P1448" s="2">
        <v>40829</v>
      </c>
      <c r="Q1448">
        <v>1032.3900000000001</v>
      </c>
      <c r="R1448">
        <v>5.9121130473571704E-4</v>
      </c>
      <c r="T1448" s="68">
        <v>38856</v>
      </c>
      <c r="U1448" s="69">
        <v>1.00291</v>
      </c>
      <c r="V1448" s="70">
        <v>2.9099999999999682E-3</v>
      </c>
      <c r="W1448" s="70"/>
      <c r="Y1448" s="2">
        <v>40829</v>
      </c>
      <c r="Z1448">
        <v>30.7</v>
      </c>
    </row>
    <row r="1449" spans="2:26" x14ac:dyDescent="0.25">
      <c r="B1449" s="2">
        <v>40830</v>
      </c>
      <c r="C1449">
        <v>1224.58</v>
      </c>
      <c r="D1449" s="2"/>
      <c r="E1449" s="2">
        <v>40766</v>
      </c>
      <c r="F1449">
        <v>8.0000000000000002E-3</v>
      </c>
      <c r="G1449" s="67">
        <v>99.99933333333334</v>
      </c>
      <c r="H1449" s="92">
        <v>0</v>
      </c>
      <c r="J1449" s="2">
        <v>40763</v>
      </c>
      <c r="K1449">
        <v>2.3E-2</v>
      </c>
      <c r="L1449" s="67">
        <v>99.994249999999994</v>
      </c>
      <c r="M1449" s="92">
        <v>-1.2500718791330634E-5</v>
      </c>
      <c r="P1449" s="2">
        <v>40830</v>
      </c>
      <c r="Q1449">
        <v>1040.6099999999999</v>
      </c>
      <c r="R1449">
        <v>7.962107343155056E-3</v>
      </c>
      <c r="T1449" s="68">
        <v>38859</v>
      </c>
      <c r="U1449" s="69">
        <v>0.99924000000000002</v>
      </c>
      <c r="V1449" s="70">
        <v>-7.5999999999998291E-4</v>
      </c>
      <c r="W1449" s="70"/>
      <c r="Y1449" s="2">
        <v>40830</v>
      </c>
      <c r="Z1449">
        <v>28.24</v>
      </c>
    </row>
    <row r="1450" spans="2:26" x14ac:dyDescent="0.25">
      <c r="B1450" s="2">
        <v>40833</v>
      </c>
      <c r="C1450">
        <v>1200.8599999999999</v>
      </c>
      <c r="D1450" s="2"/>
      <c r="E1450" s="2">
        <v>40767</v>
      </c>
      <c r="F1450">
        <v>8.0000000000000002E-3</v>
      </c>
      <c r="G1450" s="67">
        <v>99.99933333333334</v>
      </c>
      <c r="H1450" s="92">
        <v>0</v>
      </c>
      <c r="J1450" s="2">
        <v>40764</v>
      </c>
      <c r="K1450">
        <v>2.8000000000000001E-2</v>
      </c>
      <c r="L1450" s="67">
        <v>99.992999999999995</v>
      </c>
      <c r="M1450" s="92">
        <v>3.7502625183760685E-5</v>
      </c>
      <c r="P1450" s="2">
        <v>40833</v>
      </c>
      <c r="Q1450">
        <v>1033.31</v>
      </c>
      <c r="R1450">
        <v>-7.0151161338061208E-3</v>
      </c>
      <c r="T1450" s="68">
        <v>38860</v>
      </c>
      <c r="U1450" s="69">
        <v>0.99878</v>
      </c>
      <c r="V1450" s="70">
        <v>-1.2199999999999989E-3</v>
      </c>
      <c r="W1450" s="70"/>
      <c r="Y1450" s="2">
        <v>40833</v>
      </c>
      <c r="Z1450">
        <v>33.39</v>
      </c>
    </row>
    <row r="1451" spans="2:26" x14ac:dyDescent="0.25">
      <c r="B1451" s="2">
        <v>40834</v>
      </c>
      <c r="C1451">
        <v>1225.3800000000001</v>
      </c>
      <c r="D1451" s="2"/>
      <c r="E1451" s="2">
        <v>40770</v>
      </c>
      <c r="F1451">
        <v>8.0000000000000002E-3</v>
      </c>
      <c r="G1451" s="67">
        <v>99.99933333333334</v>
      </c>
      <c r="H1451" s="92">
        <v>4.1666944445850618E-6</v>
      </c>
      <c r="J1451" s="2">
        <v>40765</v>
      </c>
      <c r="K1451">
        <v>1.2999999999999999E-2</v>
      </c>
      <c r="L1451" s="67">
        <v>99.996750000000006</v>
      </c>
      <c r="M1451" s="92">
        <v>0</v>
      </c>
      <c r="P1451" s="2">
        <v>40834</v>
      </c>
      <c r="Q1451">
        <v>1042.3499999999999</v>
      </c>
      <c r="R1451">
        <v>8.7485846454598004E-3</v>
      </c>
      <c r="T1451" s="68">
        <v>38861</v>
      </c>
      <c r="U1451" s="69">
        <v>1.0010600000000001</v>
      </c>
      <c r="V1451" s="70">
        <v>1.0600000000000609E-3</v>
      </c>
      <c r="W1451" s="70"/>
      <c r="Y1451" s="2">
        <v>40834</v>
      </c>
      <c r="Z1451">
        <v>31.56</v>
      </c>
    </row>
    <row r="1452" spans="2:26" x14ac:dyDescent="0.25">
      <c r="B1452" s="2">
        <v>40835</v>
      </c>
      <c r="C1452">
        <v>1209.8800000000001</v>
      </c>
      <c r="D1452" s="2"/>
      <c r="E1452" s="2">
        <v>40771</v>
      </c>
      <c r="F1452">
        <v>3.0000000000000001E-3</v>
      </c>
      <c r="G1452" s="67">
        <v>99.999750000000006</v>
      </c>
      <c r="H1452" s="92">
        <v>-4.1666770833614919E-6</v>
      </c>
      <c r="J1452" s="2">
        <v>40766</v>
      </c>
      <c r="K1452">
        <v>1.2999999999999999E-2</v>
      </c>
      <c r="L1452" s="67">
        <v>99.996750000000006</v>
      </c>
      <c r="M1452" s="92">
        <v>0</v>
      </c>
      <c r="P1452" s="2">
        <v>40835</v>
      </c>
      <c r="Q1452">
        <v>1039.83</v>
      </c>
      <c r="R1452">
        <v>-2.417614045186367E-3</v>
      </c>
      <c r="T1452" s="68">
        <v>38862</v>
      </c>
      <c r="U1452" s="69">
        <v>1.00668</v>
      </c>
      <c r="V1452" s="70">
        <v>6.6800000000000193E-3</v>
      </c>
      <c r="W1452" s="70"/>
      <c r="Y1452" s="2">
        <v>40835</v>
      </c>
      <c r="Z1452">
        <v>34.44</v>
      </c>
    </row>
    <row r="1453" spans="2:26" x14ac:dyDescent="0.25">
      <c r="B1453" s="2">
        <v>40836</v>
      </c>
      <c r="C1453">
        <v>1215.3900000000001</v>
      </c>
      <c r="D1453" s="2"/>
      <c r="E1453" s="2">
        <v>40772</v>
      </c>
      <c r="F1453">
        <v>8.0000000000000002E-3</v>
      </c>
      <c r="G1453" s="67">
        <v>99.99933333333334</v>
      </c>
      <c r="H1453" s="92">
        <v>2.500016666795446E-6</v>
      </c>
      <c r="J1453" s="2">
        <v>40767</v>
      </c>
      <c r="K1453">
        <v>1.2999999999999999E-2</v>
      </c>
      <c r="L1453" s="67">
        <v>99.996750000000006</v>
      </c>
      <c r="M1453" s="92">
        <v>2.500081252643227E-5</v>
      </c>
      <c r="P1453" s="2">
        <v>40836</v>
      </c>
      <c r="Q1453">
        <v>1045.96</v>
      </c>
      <c r="R1453">
        <v>5.8951944067782147E-3</v>
      </c>
      <c r="T1453" s="68">
        <v>38863</v>
      </c>
      <c r="U1453" s="69">
        <v>1.0023599999999999</v>
      </c>
      <c r="V1453" s="70">
        <v>2.3599999999999177E-3</v>
      </c>
      <c r="W1453" s="70"/>
      <c r="Y1453" s="2">
        <v>40836</v>
      </c>
      <c r="Z1453">
        <v>34.78</v>
      </c>
    </row>
    <row r="1454" spans="2:26" x14ac:dyDescent="0.25">
      <c r="B1454" s="2">
        <v>40837</v>
      </c>
      <c r="C1454">
        <v>1238.25</v>
      </c>
      <c r="D1454" s="2"/>
      <c r="E1454" s="2">
        <v>40773</v>
      </c>
      <c r="F1454">
        <v>5.0000000000000001E-3</v>
      </c>
      <c r="G1454" s="67">
        <v>99.999583333333334</v>
      </c>
      <c r="H1454" s="92">
        <v>1.6666736111226044E-6</v>
      </c>
      <c r="J1454" s="2">
        <v>40770</v>
      </c>
      <c r="K1454">
        <v>3.0000000000000001E-3</v>
      </c>
      <c r="L1454" s="67">
        <v>99.999250000000004</v>
      </c>
      <c r="M1454" s="92">
        <v>-1.2500093750644758E-5</v>
      </c>
      <c r="P1454" s="2">
        <v>40837</v>
      </c>
      <c r="Q1454">
        <v>1048.5</v>
      </c>
      <c r="R1454">
        <v>2.4283911430647009E-3</v>
      </c>
      <c r="T1454" s="68">
        <v>38867</v>
      </c>
      <c r="U1454" s="69">
        <v>0.98897000000000002</v>
      </c>
      <c r="V1454" s="70">
        <v>-1.1029999999999984E-2</v>
      </c>
      <c r="W1454" s="70"/>
      <c r="Y1454" s="2">
        <v>40837</v>
      </c>
      <c r="Z1454">
        <v>31.32</v>
      </c>
    </row>
    <row r="1455" spans="2:26" x14ac:dyDescent="0.25">
      <c r="B1455" s="2">
        <v>40840</v>
      </c>
      <c r="C1455">
        <v>1254.19</v>
      </c>
      <c r="D1455" s="2"/>
      <c r="E1455" s="2">
        <v>40774</v>
      </c>
      <c r="F1455">
        <v>3.0000000000000001E-3</v>
      </c>
      <c r="G1455" s="67">
        <v>99.999750000000006</v>
      </c>
      <c r="H1455" s="92">
        <v>5.0000124998117457E-6</v>
      </c>
      <c r="J1455" s="2">
        <v>40771</v>
      </c>
      <c r="K1455">
        <v>8.0000000000000002E-3</v>
      </c>
      <c r="L1455" s="67">
        <v>99.998000000000005</v>
      </c>
      <c r="M1455" s="92">
        <v>0</v>
      </c>
      <c r="P1455" s="2">
        <v>40840</v>
      </c>
      <c r="Q1455">
        <v>1057.29</v>
      </c>
      <c r="R1455">
        <v>8.3834048640916148E-3</v>
      </c>
      <c r="T1455" s="68">
        <v>38868</v>
      </c>
      <c r="U1455" s="69">
        <v>1.00664</v>
      </c>
      <c r="V1455" s="70">
        <v>6.6399999999999793E-3</v>
      </c>
      <c r="W1455" s="70"/>
      <c r="Y1455" s="2">
        <v>40840</v>
      </c>
      <c r="Z1455">
        <v>29.26</v>
      </c>
    </row>
    <row r="1456" spans="2:26" x14ac:dyDescent="0.25">
      <c r="B1456" s="2">
        <v>40841</v>
      </c>
      <c r="C1456">
        <v>1229.05</v>
      </c>
      <c r="D1456" s="2"/>
      <c r="E1456" s="2">
        <v>40778</v>
      </c>
      <c r="F1456">
        <v>-3.0000000000000001E-3</v>
      </c>
      <c r="G1456" s="67">
        <v>100.00024999999999</v>
      </c>
      <c r="H1456" s="92">
        <v>0</v>
      </c>
      <c r="J1456" s="2">
        <v>40772</v>
      </c>
      <c r="K1456">
        <v>8.0000000000000002E-3</v>
      </c>
      <c r="L1456" s="67">
        <v>99.998000000000005</v>
      </c>
      <c r="M1456" s="92">
        <v>1.2500250005098579E-5</v>
      </c>
      <c r="P1456" s="2">
        <v>40841</v>
      </c>
      <c r="Q1456">
        <v>1046.75</v>
      </c>
      <c r="R1456">
        <v>-9.9688827095687493E-3</v>
      </c>
      <c r="T1456" s="68">
        <v>38869</v>
      </c>
      <c r="U1456" s="69">
        <v>1.0074700000000001</v>
      </c>
      <c r="V1456" s="70">
        <v>7.4700000000000877E-3</v>
      </c>
      <c r="W1456" s="70"/>
      <c r="Y1456" s="2">
        <v>40841</v>
      </c>
      <c r="Z1456">
        <v>32.22</v>
      </c>
    </row>
    <row r="1457" spans="2:26" x14ac:dyDescent="0.25">
      <c r="B1457" s="2">
        <v>40842</v>
      </c>
      <c r="C1457">
        <v>1242</v>
      </c>
      <c r="D1457" s="2"/>
      <c r="E1457" s="2">
        <v>40779</v>
      </c>
      <c r="F1457">
        <v>-3.0000000000000001E-3</v>
      </c>
      <c r="G1457" s="67">
        <v>100.00024999999999</v>
      </c>
      <c r="H1457" s="92">
        <v>0</v>
      </c>
      <c r="J1457" s="2">
        <v>40773</v>
      </c>
      <c r="K1457">
        <v>3.0000000000000001E-3</v>
      </c>
      <c r="L1457" s="67">
        <v>99.999250000000004</v>
      </c>
      <c r="M1457" s="92">
        <v>0</v>
      </c>
      <c r="P1457" s="2">
        <v>40842</v>
      </c>
      <c r="Q1457">
        <v>1054.01</v>
      </c>
      <c r="R1457">
        <v>6.9357535228087297E-3</v>
      </c>
      <c r="T1457" s="68">
        <v>38870</v>
      </c>
      <c r="U1457" s="69">
        <v>1.00044</v>
      </c>
      <c r="V1457" s="70">
        <v>4.3999999999999595E-4</v>
      </c>
      <c r="W1457" s="70"/>
      <c r="Y1457" s="2">
        <v>40842</v>
      </c>
      <c r="Z1457">
        <v>29.86</v>
      </c>
    </row>
    <row r="1458" spans="2:26" x14ac:dyDescent="0.25">
      <c r="B1458" s="2">
        <v>40843</v>
      </c>
      <c r="C1458">
        <v>1284.5899999999999</v>
      </c>
      <c r="D1458" s="2"/>
      <c r="E1458" s="2">
        <v>40780</v>
      </c>
      <c r="F1458">
        <v>-3.0000000000000001E-3</v>
      </c>
      <c r="G1458" s="67">
        <v>100.00024999999999</v>
      </c>
      <c r="H1458" s="92">
        <v>0</v>
      </c>
      <c r="J1458" s="2">
        <v>40774</v>
      </c>
      <c r="K1458">
        <v>3.0000000000000001E-3</v>
      </c>
      <c r="L1458" s="67">
        <v>99.999250000000004</v>
      </c>
      <c r="M1458" s="92">
        <v>1.500011250077371E-5</v>
      </c>
      <c r="P1458" s="2">
        <v>40843</v>
      </c>
      <c r="Q1458">
        <v>1068.67</v>
      </c>
      <c r="R1458">
        <v>1.3908786444151389E-2</v>
      </c>
      <c r="T1458" s="68">
        <v>38873</v>
      </c>
      <c r="U1458" s="69">
        <v>0.99146000000000001</v>
      </c>
      <c r="V1458" s="70">
        <v>-8.539999999999992E-3</v>
      </c>
      <c r="W1458" s="70"/>
      <c r="Y1458" s="2">
        <v>40843</v>
      </c>
      <c r="Z1458">
        <v>25.46</v>
      </c>
    </row>
    <row r="1459" spans="2:26" x14ac:dyDescent="0.25">
      <c r="B1459" s="2">
        <v>40844</v>
      </c>
      <c r="C1459">
        <v>1285.0899999999999</v>
      </c>
      <c r="D1459" s="2"/>
      <c r="E1459" s="2">
        <v>40781</v>
      </c>
      <c r="F1459">
        <v>-3.0000000000000001E-3</v>
      </c>
      <c r="G1459" s="67">
        <v>100.00024999999999</v>
      </c>
      <c r="H1459" s="92">
        <v>0</v>
      </c>
      <c r="J1459" s="2">
        <v>40777</v>
      </c>
      <c r="K1459">
        <v>-3.0000000000000001E-3</v>
      </c>
      <c r="L1459" s="67">
        <v>100.00075</v>
      </c>
      <c r="M1459" s="92">
        <v>-2.7499793751495361E-5</v>
      </c>
      <c r="P1459" s="2">
        <v>40844</v>
      </c>
      <c r="Q1459">
        <v>1070.3699999999999</v>
      </c>
      <c r="R1459">
        <v>1.5907623494622047E-3</v>
      </c>
      <c r="T1459" s="68">
        <v>38874</v>
      </c>
      <c r="U1459" s="69">
        <v>0.99966999999999995</v>
      </c>
      <c r="V1459" s="70">
        <v>-3.3000000000005247E-4</v>
      </c>
      <c r="W1459" s="70"/>
      <c r="Y1459" s="2">
        <v>40844</v>
      </c>
      <c r="Z1459">
        <v>24.53</v>
      </c>
    </row>
    <row r="1460" spans="2:26" x14ac:dyDescent="0.25">
      <c r="B1460" s="2">
        <v>40847</v>
      </c>
      <c r="C1460">
        <v>1253.3</v>
      </c>
      <c r="D1460" s="2"/>
      <c r="E1460" s="2">
        <v>40784</v>
      </c>
      <c r="F1460">
        <v>-3.0000000000000001E-3</v>
      </c>
      <c r="G1460" s="67">
        <v>100.00024999999999</v>
      </c>
      <c r="H1460" s="92">
        <v>-4.9999874999206995E-6</v>
      </c>
      <c r="J1460" s="2">
        <v>40778</v>
      </c>
      <c r="K1460">
        <v>8.0000000000000002E-3</v>
      </c>
      <c r="L1460" s="67">
        <v>99.998000000000005</v>
      </c>
      <c r="M1460" s="92">
        <v>4.0000800015871363E-5</v>
      </c>
      <c r="P1460" s="2">
        <v>40847</v>
      </c>
      <c r="Q1460">
        <v>1060.53</v>
      </c>
      <c r="R1460">
        <v>-9.1930827657724645E-3</v>
      </c>
      <c r="T1460" s="68">
        <v>38875</v>
      </c>
      <c r="U1460" s="69">
        <v>0.99597000000000002</v>
      </c>
      <c r="V1460" s="70">
        <v>-4.029999999999978E-3</v>
      </c>
      <c r="W1460" s="70"/>
      <c r="Y1460" s="2">
        <v>40847</v>
      </c>
      <c r="Z1460">
        <v>29.96</v>
      </c>
    </row>
    <row r="1461" spans="2:26" x14ac:dyDescent="0.25">
      <c r="B1461" s="2">
        <v>40848</v>
      </c>
      <c r="C1461">
        <v>1218.28</v>
      </c>
      <c r="D1461" s="2"/>
      <c r="E1461" s="2">
        <v>40785</v>
      </c>
      <c r="F1461">
        <v>3.0000000000000001E-3</v>
      </c>
      <c r="G1461" s="67">
        <v>99.999750000000006</v>
      </c>
      <c r="H1461" s="92">
        <v>-4.1666770833614919E-6</v>
      </c>
      <c r="J1461" s="2">
        <v>40779</v>
      </c>
      <c r="K1461">
        <v>-8.0000000000000002E-3</v>
      </c>
      <c r="L1461" s="67">
        <v>100.002</v>
      </c>
      <c r="M1461" s="92">
        <v>-1.2499750004946186E-5</v>
      </c>
      <c r="P1461" s="2">
        <v>40848</v>
      </c>
      <c r="Q1461">
        <v>1043.73</v>
      </c>
      <c r="R1461">
        <v>-1.5841136035755654E-2</v>
      </c>
      <c r="T1461" s="68">
        <v>38876</v>
      </c>
      <c r="U1461" s="69">
        <v>1.00179</v>
      </c>
      <c r="V1461" s="70">
        <v>1.7899999999999583E-3</v>
      </c>
      <c r="W1461" s="70"/>
      <c r="Y1461" s="2">
        <v>40848</v>
      </c>
      <c r="Z1461">
        <v>34.770000000000003</v>
      </c>
    </row>
    <row r="1462" spans="2:26" x14ac:dyDescent="0.25">
      <c r="B1462" s="2">
        <v>40849</v>
      </c>
      <c r="C1462">
        <v>1237.9000000000001</v>
      </c>
      <c r="D1462" s="2"/>
      <c r="E1462" s="2">
        <v>40786</v>
      </c>
      <c r="F1462">
        <v>8.0000000000000002E-3</v>
      </c>
      <c r="G1462" s="67">
        <v>99.99933333333334</v>
      </c>
      <c r="H1462" s="92">
        <v>-4.1666944445850618E-6</v>
      </c>
      <c r="J1462" s="2">
        <v>40780</v>
      </c>
      <c r="K1462">
        <v>-3.0000000000000001E-3</v>
      </c>
      <c r="L1462" s="67">
        <v>100.00075</v>
      </c>
      <c r="M1462" s="92">
        <v>0</v>
      </c>
      <c r="P1462" s="2">
        <v>40849</v>
      </c>
      <c r="Q1462">
        <v>1054.45</v>
      </c>
      <c r="R1462">
        <v>1.0270855489446618E-2</v>
      </c>
      <c r="T1462" s="68">
        <v>38877</v>
      </c>
      <c r="U1462" s="69">
        <v>0.99655000000000005</v>
      </c>
      <c r="V1462" s="70">
        <v>-3.4499999999999531E-3</v>
      </c>
      <c r="W1462" s="70"/>
      <c r="Y1462" s="2">
        <v>40849</v>
      </c>
      <c r="Z1462">
        <v>32.74</v>
      </c>
    </row>
    <row r="1463" spans="2:26" x14ac:dyDescent="0.25">
      <c r="B1463" s="2">
        <v>40850</v>
      </c>
      <c r="C1463">
        <v>1261.1500000000001</v>
      </c>
      <c r="D1463" s="2"/>
      <c r="E1463" s="2">
        <v>40787</v>
      </c>
      <c r="F1463">
        <v>1.2999999999999999E-2</v>
      </c>
      <c r="G1463" s="67">
        <v>99.998916666666673</v>
      </c>
      <c r="H1463" s="92">
        <v>4.1667118060306763E-6</v>
      </c>
      <c r="J1463" s="2">
        <v>40781</v>
      </c>
      <c r="K1463">
        <v>-3.0000000000000001E-3</v>
      </c>
      <c r="L1463" s="67">
        <v>100.00075</v>
      </c>
      <c r="M1463" s="92">
        <v>-1.4999887500755094E-5</v>
      </c>
      <c r="P1463" s="2">
        <v>40850</v>
      </c>
      <c r="Q1463">
        <v>1065.17</v>
      </c>
      <c r="R1463">
        <v>1.016643747925472E-2</v>
      </c>
      <c r="T1463" s="68">
        <v>38880</v>
      </c>
      <c r="U1463" s="69">
        <v>0.99429999999999996</v>
      </c>
      <c r="V1463" s="70">
        <v>-5.7000000000000384E-3</v>
      </c>
      <c r="W1463" s="70"/>
      <c r="Y1463" s="2">
        <v>40850</v>
      </c>
      <c r="Z1463">
        <v>30.5</v>
      </c>
    </row>
    <row r="1464" spans="2:26" x14ac:dyDescent="0.25">
      <c r="B1464" s="2">
        <v>40851</v>
      </c>
      <c r="C1464">
        <v>1253.23</v>
      </c>
      <c r="D1464" s="2"/>
      <c r="E1464" s="2">
        <v>40788</v>
      </c>
      <c r="F1464">
        <v>8.0000000000000002E-3</v>
      </c>
      <c r="G1464" s="67">
        <v>99.99933333333334</v>
      </c>
      <c r="H1464" s="92">
        <v>0</v>
      </c>
      <c r="J1464" s="2">
        <v>40784</v>
      </c>
      <c r="K1464">
        <v>3.0000000000000001E-3</v>
      </c>
      <c r="L1464" s="67">
        <v>99.999250000000004</v>
      </c>
      <c r="M1464" s="92">
        <v>-1.2500093750644758E-5</v>
      </c>
      <c r="P1464" s="2">
        <v>40851</v>
      </c>
      <c r="Q1464">
        <v>1063.5</v>
      </c>
      <c r="R1464">
        <v>-1.5678248542486672E-3</v>
      </c>
      <c r="T1464" s="68">
        <v>38881</v>
      </c>
      <c r="U1464" s="69">
        <v>0.99521000000000004</v>
      </c>
      <c r="V1464" s="70">
        <v>-4.789999999999961E-3</v>
      </c>
      <c r="W1464" s="70"/>
      <c r="Y1464" s="2">
        <v>40851</v>
      </c>
      <c r="Z1464">
        <v>30.16</v>
      </c>
    </row>
    <row r="1465" spans="2:26" x14ac:dyDescent="0.25">
      <c r="B1465" s="2">
        <v>40854</v>
      </c>
      <c r="C1465">
        <v>1261.1199999999999</v>
      </c>
      <c r="D1465" s="2"/>
      <c r="E1465" s="2">
        <v>40791</v>
      </c>
      <c r="F1465">
        <v>8.0000000000000002E-3</v>
      </c>
      <c r="G1465" s="67">
        <v>99.99933333333334</v>
      </c>
      <c r="H1465" s="92">
        <v>-4.1666944445850618E-6</v>
      </c>
      <c r="J1465" s="2">
        <v>40785</v>
      </c>
      <c r="K1465">
        <v>8.0000000000000002E-3</v>
      </c>
      <c r="L1465" s="67">
        <v>99.998000000000005</v>
      </c>
      <c r="M1465" s="92">
        <v>-1.2500250004987556E-5</v>
      </c>
      <c r="P1465" s="2">
        <v>40854</v>
      </c>
      <c r="Q1465">
        <v>1068.1400000000001</v>
      </c>
      <c r="R1465">
        <v>4.3629525152797388E-3</v>
      </c>
      <c r="T1465" s="68">
        <v>38882</v>
      </c>
      <c r="U1465" s="69">
        <v>1.00322</v>
      </c>
      <c r="V1465" s="70">
        <v>3.2200000000000006E-3</v>
      </c>
      <c r="W1465" s="70"/>
      <c r="Y1465" s="2">
        <v>40854</v>
      </c>
      <c r="Z1465">
        <v>29.85</v>
      </c>
    </row>
    <row r="1466" spans="2:26" x14ac:dyDescent="0.25">
      <c r="B1466" s="2">
        <v>40855</v>
      </c>
      <c r="C1466">
        <v>1275.92</v>
      </c>
      <c r="D1466" s="2"/>
      <c r="E1466" s="2">
        <v>40792</v>
      </c>
      <c r="F1466">
        <v>1.2999999999999999E-2</v>
      </c>
      <c r="G1466" s="67">
        <v>99.998916666666673</v>
      </c>
      <c r="H1466" s="92">
        <v>8.3334236120613525E-6</v>
      </c>
      <c r="J1466" s="2">
        <v>40786</v>
      </c>
      <c r="K1466">
        <v>1.2999999999999999E-2</v>
      </c>
      <c r="L1466" s="67">
        <v>99.996750000000006</v>
      </c>
      <c r="M1466" s="92">
        <v>0</v>
      </c>
      <c r="P1466" s="2">
        <v>40855</v>
      </c>
      <c r="Q1466">
        <v>1074.0899999999999</v>
      </c>
      <c r="R1466">
        <v>5.5704308423987214E-3</v>
      </c>
      <c r="T1466" s="68">
        <v>38883</v>
      </c>
      <c r="U1466" s="69">
        <v>1.0029699999999999</v>
      </c>
      <c r="V1466" s="70">
        <v>2.9699999999999172E-3</v>
      </c>
      <c r="W1466" s="70"/>
      <c r="Y1466" s="2">
        <v>40855</v>
      </c>
      <c r="Z1466">
        <v>27.48</v>
      </c>
    </row>
    <row r="1467" spans="2:26" x14ac:dyDescent="0.25">
      <c r="B1467" s="2">
        <v>40856</v>
      </c>
      <c r="C1467">
        <v>1229.0999999999999</v>
      </c>
      <c r="D1467" s="2"/>
      <c r="E1467" s="2">
        <v>40793</v>
      </c>
      <c r="F1467">
        <v>3.0000000000000001E-3</v>
      </c>
      <c r="G1467" s="67">
        <v>99.999750000000006</v>
      </c>
      <c r="H1467" s="92">
        <v>0</v>
      </c>
      <c r="J1467" s="2">
        <v>40787</v>
      </c>
      <c r="K1467">
        <v>1.2999999999999999E-2</v>
      </c>
      <c r="L1467" s="67">
        <v>99.996750000000006</v>
      </c>
      <c r="M1467" s="92">
        <v>-1.2500406263216135E-5</v>
      </c>
      <c r="P1467" s="2">
        <v>40856</v>
      </c>
      <c r="Q1467">
        <v>1055.19</v>
      </c>
      <c r="R1467">
        <v>-1.7596290813618798E-2</v>
      </c>
      <c r="T1467" s="68">
        <v>38884</v>
      </c>
      <c r="U1467" s="69">
        <v>1.0002500000000001</v>
      </c>
      <c r="V1467" s="70">
        <v>2.5000000000008349E-4</v>
      </c>
      <c r="W1467" s="70"/>
      <c r="Y1467" s="2">
        <v>40856</v>
      </c>
      <c r="Z1467">
        <v>36.159999999999997</v>
      </c>
    </row>
    <row r="1468" spans="2:26" x14ac:dyDescent="0.25">
      <c r="B1468" s="2">
        <v>40857</v>
      </c>
      <c r="C1468">
        <v>1239.69</v>
      </c>
      <c r="D1468" s="2"/>
      <c r="E1468" s="2">
        <v>40794</v>
      </c>
      <c r="F1468">
        <v>3.0000000000000001E-3</v>
      </c>
      <c r="G1468" s="67">
        <v>99.999750000000006</v>
      </c>
      <c r="H1468" s="92">
        <v>5.0000124998117457E-6</v>
      </c>
      <c r="J1468" s="2">
        <v>40788</v>
      </c>
      <c r="K1468">
        <v>1.7999999999999999E-2</v>
      </c>
      <c r="L1468" s="67">
        <v>99.995500000000007</v>
      </c>
      <c r="M1468" s="92">
        <v>0</v>
      </c>
      <c r="P1468" s="2">
        <v>40857</v>
      </c>
      <c r="Q1468">
        <v>1063.3699999999999</v>
      </c>
      <c r="R1468">
        <v>7.752158379059626E-3</v>
      </c>
      <c r="T1468" s="68">
        <v>38887</v>
      </c>
      <c r="U1468" s="69">
        <v>0.99590999999999996</v>
      </c>
      <c r="V1468" s="70">
        <v>-4.090000000000038E-3</v>
      </c>
      <c r="W1468" s="70"/>
      <c r="Y1468" s="2">
        <v>40857</v>
      </c>
      <c r="Z1468">
        <v>32.81</v>
      </c>
    </row>
    <row r="1469" spans="2:26" x14ac:dyDescent="0.25">
      <c r="B1469" s="2">
        <v>40858</v>
      </c>
      <c r="C1469">
        <v>1263.8499999999999</v>
      </c>
      <c r="D1469" s="2"/>
      <c r="E1469" s="2">
        <v>40795</v>
      </c>
      <c r="F1469">
        <v>-3.0000000000000001E-3</v>
      </c>
      <c r="G1469" s="67">
        <v>100.00024999999999</v>
      </c>
      <c r="H1469" s="92">
        <v>0</v>
      </c>
      <c r="J1469" s="2">
        <v>40791</v>
      </c>
      <c r="K1469">
        <v>1.7999999999999999E-2</v>
      </c>
      <c r="L1469" s="67">
        <v>99.995500000000007</v>
      </c>
      <c r="M1469" s="92">
        <v>-5.0002250101544021E-6</v>
      </c>
      <c r="P1469" s="2">
        <v>40858</v>
      </c>
      <c r="Q1469">
        <v>1073.3499999999999</v>
      </c>
      <c r="R1469">
        <v>9.3852563077763129E-3</v>
      </c>
      <c r="T1469" s="68">
        <v>38888</v>
      </c>
      <c r="U1469" s="69">
        <v>1.00146</v>
      </c>
      <c r="V1469" s="70">
        <v>1.4600000000000168E-3</v>
      </c>
      <c r="W1469" s="70"/>
      <c r="Y1469" s="2">
        <v>40858</v>
      </c>
      <c r="Z1469">
        <v>30.04</v>
      </c>
    </row>
    <row r="1470" spans="2:26" x14ac:dyDescent="0.25">
      <c r="B1470" s="2">
        <v>40861</v>
      </c>
      <c r="C1470">
        <v>1251.78</v>
      </c>
      <c r="D1470" s="2"/>
      <c r="E1470" s="2">
        <v>40798</v>
      </c>
      <c r="F1470">
        <v>-3.0000000000000001E-3</v>
      </c>
      <c r="G1470" s="67">
        <v>100.00024999999999</v>
      </c>
      <c r="H1470" s="92">
        <v>4.1666562500264348E-6</v>
      </c>
      <c r="J1470" s="2">
        <v>40792</v>
      </c>
      <c r="K1470">
        <v>0.02</v>
      </c>
      <c r="L1470" s="67">
        <v>99.995000000000005</v>
      </c>
      <c r="M1470" s="92">
        <v>0</v>
      </c>
      <c r="P1470" s="2">
        <v>40861</v>
      </c>
      <c r="Q1470">
        <v>1072.3399999999999</v>
      </c>
      <c r="R1470">
        <v>-9.4097917734192738E-4</v>
      </c>
      <c r="T1470" s="68">
        <v>38889</v>
      </c>
      <c r="U1470" s="69">
        <v>1.0050300000000001</v>
      </c>
      <c r="V1470" s="70">
        <v>5.03000000000009E-3</v>
      </c>
      <c r="W1470" s="70"/>
      <c r="Y1470" s="2">
        <v>40861</v>
      </c>
      <c r="Z1470">
        <v>31.13</v>
      </c>
    </row>
    <row r="1471" spans="2:26" x14ac:dyDescent="0.25">
      <c r="B1471" s="2">
        <v>40862</v>
      </c>
      <c r="C1471">
        <v>1257.81</v>
      </c>
      <c r="D1471" s="2"/>
      <c r="E1471" s="2">
        <v>40799</v>
      </c>
      <c r="F1471">
        <v>-8.0000000000000002E-3</v>
      </c>
      <c r="G1471" s="67">
        <v>100.00066666666666</v>
      </c>
      <c r="H1471" s="92">
        <v>-4.1666388890249095E-6</v>
      </c>
      <c r="J1471" s="2">
        <v>40793</v>
      </c>
      <c r="K1471">
        <v>0.02</v>
      </c>
      <c r="L1471" s="67">
        <v>99.995000000000005</v>
      </c>
      <c r="M1471" s="92">
        <v>1.7500875043818809E-5</v>
      </c>
      <c r="P1471" s="2">
        <v>40862</v>
      </c>
      <c r="Q1471">
        <v>1075.45</v>
      </c>
      <c r="R1471">
        <v>2.9001995635713484E-3</v>
      </c>
      <c r="T1471" s="68">
        <v>38890</v>
      </c>
      <c r="U1471" s="69">
        <v>0.99809999999999999</v>
      </c>
      <c r="V1471" s="70">
        <v>-1.9000000000000128E-3</v>
      </c>
      <c r="W1471" s="70"/>
      <c r="Y1471" s="2">
        <v>40862</v>
      </c>
      <c r="Z1471">
        <v>31.22</v>
      </c>
    </row>
    <row r="1472" spans="2:26" x14ac:dyDescent="0.25">
      <c r="B1472" s="2">
        <v>40863</v>
      </c>
      <c r="C1472">
        <v>1236.9100000000001</v>
      </c>
      <c r="D1472" s="2"/>
      <c r="E1472" s="2">
        <v>40800</v>
      </c>
      <c r="F1472">
        <v>-3.0000000000000001E-3</v>
      </c>
      <c r="G1472" s="67">
        <v>100.00024999999999</v>
      </c>
      <c r="H1472" s="92">
        <v>4.1666562500264348E-6</v>
      </c>
      <c r="J1472" s="2">
        <v>40794</v>
      </c>
      <c r="K1472">
        <v>1.2999999999999999E-2</v>
      </c>
      <c r="L1472" s="67">
        <v>99.996750000000006</v>
      </c>
      <c r="M1472" s="92">
        <v>1.2500406263216135E-5</v>
      </c>
      <c r="P1472" s="2">
        <v>40863</v>
      </c>
      <c r="Q1472">
        <v>1071.5999999999999</v>
      </c>
      <c r="R1472">
        <v>-3.5798967873914567E-3</v>
      </c>
      <c r="T1472" s="68">
        <v>38891</v>
      </c>
      <c r="U1472" s="69">
        <v>0.99992000000000003</v>
      </c>
      <c r="V1472" s="70">
        <v>-7.9999999999968985E-5</v>
      </c>
      <c r="W1472" s="70"/>
      <c r="Y1472" s="2">
        <v>40863</v>
      </c>
      <c r="Z1472">
        <v>33.51</v>
      </c>
    </row>
    <row r="1473" spans="2:26" x14ac:dyDescent="0.25">
      <c r="B1473" s="2">
        <v>40864</v>
      </c>
      <c r="C1473">
        <v>1216.1300000000001</v>
      </c>
      <c r="D1473" s="2"/>
      <c r="E1473" s="2">
        <v>40801</v>
      </c>
      <c r="F1473">
        <v>-8.0000000000000002E-3</v>
      </c>
      <c r="G1473" s="67">
        <v>100.00066666666666</v>
      </c>
      <c r="H1473" s="92">
        <v>-4.1666388890249095E-6</v>
      </c>
      <c r="J1473" s="2">
        <v>40795</v>
      </c>
      <c r="K1473">
        <v>8.0000000000000002E-3</v>
      </c>
      <c r="L1473" s="67">
        <v>99.998000000000005</v>
      </c>
      <c r="M1473" s="92">
        <v>0</v>
      </c>
      <c r="P1473" s="2">
        <v>40864</v>
      </c>
      <c r="Q1473">
        <v>1064.1199999999999</v>
      </c>
      <c r="R1473">
        <v>-6.9802164986935145E-3</v>
      </c>
      <c r="T1473" s="68">
        <v>38894</v>
      </c>
      <c r="U1473" s="69">
        <v>1.0032000000000001</v>
      </c>
      <c r="V1473" s="70">
        <v>3.2000000000000917E-3</v>
      </c>
      <c r="W1473" s="70"/>
      <c r="Y1473" s="2">
        <v>40864</v>
      </c>
      <c r="Z1473">
        <v>34.51</v>
      </c>
    </row>
    <row r="1474" spans="2:26" x14ac:dyDescent="0.25">
      <c r="B1474" s="2">
        <v>40865</v>
      </c>
      <c r="C1474">
        <v>1215.6500000000001</v>
      </c>
      <c r="D1474" s="2"/>
      <c r="E1474" s="2">
        <v>40802</v>
      </c>
      <c r="F1474">
        <v>-3.0000000000000001E-3</v>
      </c>
      <c r="G1474" s="67">
        <v>100.00024999999999</v>
      </c>
      <c r="H1474" s="92">
        <v>4.1666562500264348E-6</v>
      </c>
      <c r="J1474" s="2">
        <v>40798</v>
      </c>
      <c r="K1474">
        <v>8.0000000000000002E-3</v>
      </c>
      <c r="L1474" s="67">
        <v>99.998000000000005</v>
      </c>
      <c r="M1474" s="92">
        <v>1.2500250005098579E-5</v>
      </c>
      <c r="P1474" s="2">
        <v>40865</v>
      </c>
      <c r="Q1474">
        <v>1069.24</v>
      </c>
      <c r="R1474">
        <v>4.8114874262301655E-3</v>
      </c>
      <c r="T1474" s="68">
        <v>38895</v>
      </c>
      <c r="U1474" s="69">
        <v>0.99522999999999995</v>
      </c>
      <c r="V1474" s="70">
        <v>-4.770000000000052E-3</v>
      </c>
      <c r="W1474" s="70"/>
      <c r="Y1474" s="2">
        <v>40865</v>
      </c>
      <c r="Z1474">
        <v>32</v>
      </c>
    </row>
    <row r="1475" spans="2:26" x14ac:dyDescent="0.25">
      <c r="B1475" s="2">
        <v>40868</v>
      </c>
      <c r="C1475">
        <v>1192.98</v>
      </c>
      <c r="D1475" s="2"/>
      <c r="E1475" s="2">
        <v>40805</v>
      </c>
      <c r="F1475">
        <v>-8.0000000000000002E-3</v>
      </c>
      <c r="G1475" s="67">
        <v>100.00066666666666</v>
      </c>
      <c r="H1475" s="92">
        <v>4.1666388890249095E-6</v>
      </c>
      <c r="J1475" s="2">
        <v>40799</v>
      </c>
      <c r="K1475">
        <v>3.0000000000000001E-3</v>
      </c>
      <c r="L1475" s="67">
        <v>99.999250000000004</v>
      </c>
      <c r="M1475" s="92">
        <v>0</v>
      </c>
      <c r="P1475" s="2">
        <v>40868</v>
      </c>
      <c r="Q1475">
        <v>1058.95</v>
      </c>
      <c r="R1475">
        <v>-9.6236579252553245E-3</v>
      </c>
      <c r="T1475" s="68">
        <v>38896</v>
      </c>
      <c r="U1475" s="69">
        <v>1.0023299999999999</v>
      </c>
      <c r="V1475" s="70">
        <v>2.3299999999999432E-3</v>
      </c>
      <c r="W1475" s="70"/>
      <c r="Y1475" s="2">
        <v>40868</v>
      </c>
      <c r="Z1475">
        <v>32.909999999999997</v>
      </c>
    </row>
    <row r="1476" spans="2:26" x14ac:dyDescent="0.25">
      <c r="B1476" s="2">
        <v>40869</v>
      </c>
      <c r="C1476">
        <v>1188.04</v>
      </c>
      <c r="D1476" s="2"/>
      <c r="E1476" s="2">
        <v>40806</v>
      </c>
      <c r="F1476">
        <v>-1.2999999999999999E-2</v>
      </c>
      <c r="G1476" s="67">
        <v>100.00108333333333</v>
      </c>
      <c r="H1476" s="92">
        <v>-4.1666215282454289E-6</v>
      </c>
      <c r="J1476" s="2">
        <v>40800</v>
      </c>
      <c r="K1476">
        <v>3.0000000000000001E-3</v>
      </c>
      <c r="L1476" s="67">
        <v>99.999250000000004</v>
      </c>
      <c r="M1476" s="92">
        <v>0</v>
      </c>
      <c r="P1476" s="2">
        <v>40869</v>
      </c>
      <c r="Q1476">
        <v>1057.95</v>
      </c>
      <c r="R1476">
        <v>-9.4433164927520963E-4</v>
      </c>
      <c r="T1476" s="68">
        <v>38897</v>
      </c>
      <c r="U1476" s="69">
        <v>1.0073000000000001</v>
      </c>
      <c r="V1476" s="70">
        <v>7.3000000000000842E-3</v>
      </c>
      <c r="W1476" s="70"/>
      <c r="Y1476" s="2">
        <v>40869</v>
      </c>
      <c r="Z1476">
        <v>31.97</v>
      </c>
    </row>
    <row r="1477" spans="2:26" x14ac:dyDescent="0.25">
      <c r="B1477" s="2">
        <v>40870</v>
      </c>
      <c r="C1477">
        <v>1161.79</v>
      </c>
      <c r="D1477" s="2"/>
      <c r="E1477" s="2">
        <v>40807</v>
      </c>
      <c r="F1477">
        <v>-8.0000000000000002E-3</v>
      </c>
      <c r="G1477" s="67">
        <v>100.00066666666666</v>
      </c>
      <c r="H1477" s="92">
        <v>0</v>
      </c>
      <c r="J1477" s="2">
        <v>40801</v>
      </c>
      <c r="K1477">
        <v>3.0000000000000001E-3</v>
      </c>
      <c r="L1477" s="67">
        <v>99.999250000000004</v>
      </c>
      <c r="M1477" s="92">
        <v>0</v>
      </c>
      <c r="P1477" s="2">
        <v>40870</v>
      </c>
      <c r="Q1477">
        <v>1041.77</v>
      </c>
      <c r="R1477">
        <v>-1.5293728437071774E-2</v>
      </c>
      <c r="T1477" s="68">
        <v>38898</v>
      </c>
      <c r="U1477" s="69">
        <v>0.99858999999999998</v>
      </c>
      <c r="V1477" s="70">
        <v>-1.4100000000000223E-3</v>
      </c>
      <c r="W1477" s="70"/>
      <c r="Y1477" s="2">
        <v>40870</v>
      </c>
      <c r="Z1477">
        <v>33.979999999999997</v>
      </c>
    </row>
    <row r="1478" spans="2:26" x14ac:dyDescent="0.25">
      <c r="B1478" s="2">
        <v>40872</v>
      </c>
      <c r="C1478">
        <v>1158.67</v>
      </c>
      <c r="D1478" s="2"/>
      <c r="E1478" s="2">
        <v>40808</v>
      </c>
      <c r="F1478">
        <v>-8.0000000000000002E-3</v>
      </c>
      <c r="G1478" s="67">
        <v>100.00066666666666</v>
      </c>
      <c r="H1478" s="92">
        <v>-4.1666388890249095E-6</v>
      </c>
      <c r="J1478" s="2">
        <v>40802</v>
      </c>
      <c r="K1478">
        <v>3.0000000000000001E-3</v>
      </c>
      <c r="L1478" s="67">
        <v>99.999250000000004</v>
      </c>
      <c r="M1478" s="92">
        <v>0</v>
      </c>
      <c r="P1478" s="2">
        <v>40872</v>
      </c>
      <c r="Q1478">
        <v>1043.5899999999999</v>
      </c>
      <c r="R1478">
        <v>1.7470266949517477E-3</v>
      </c>
      <c r="T1478" s="68">
        <v>38901</v>
      </c>
      <c r="U1478" s="69">
        <v>1.0041199999999999</v>
      </c>
      <c r="V1478" s="70">
        <v>4.1199999999999015E-3</v>
      </c>
      <c r="W1478" s="70"/>
      <c r="Y1478" s="2">
        <v>40872</v>
      </c>
      <c r="Z1478">
        <v>34.47</v>
      </c>
    </row>
    <row r="1479" spans="2:26" x14ac:dyDescent="0.25">
      <c r="B1479" s="2">
        <v>40875</v>
      </c>
      <c r="C1479">
        <v>1192.55</v>
      </c>
      <c r="D1479" s="2"/>
      <c r="E1479" s="2">
        <v>40809</v>
      </c>
      <c r="F1479">
        <v>-3.0000000000000001E-3</v>
      </c>
      <c r="G1479" s="67">
        <v>100.00024999999999</v>
      </c>
      <c r="H1479" s="92">
        <v>0</v>
      </c>
      <c r="J1479" s="2">
        <v>40805</v>
      </c>
      <c r="K1479">
        <v>3.0000000000000001E-3</v>
      </c>
      <c r="L1479" s="67">
        <v>99.999250000000004</v>
      </c>
      <c r="M1479" s="92">
        <v>-1.2500093750644758E-5</v>
      </c>
      <c r="P1479" s="2">
        <v>40875</v>
      </c>
      <c r="Q1479">
        <v>1064.8399999999999</v>
      </c>
      <c r="R1479">
        <v>2.0362402859360529E-2</v>
      </c>
      <c r="T1479" s="68">
        <v>38903</v>
      </c>
      <c r="U1479" s="69">
        <v>0.99702000000000002</v>
      </c>
      <c r="V1479" s="70">
        <v>-2.9799999999999827E-3</v>
      </c>
      <c r="W1479" s="70"/>
      <c r="Y1479" s="2">
        <v>40875</v>
      </c>
      <c r="Z1479">
        <v>32.130000000000003</v>
      </c>
    </row>
    <row r="1480" spans="2:26" x14ac:dyDescent="0.25">
      <c r="B1480" s="2">
        <v>40876</v>
      </c>
      <c r="C1480">
        <v>1195.19</v>
      </c>
      <c r="D1480" s="2"/>
      <c r="E1480" s="2">
        <v>40812</v>
      </c>
      <c r="F1480">
        <v>-3.0000000000000001E-3</v>
      </c>
      <c r="G1480" s="67">
        <v>100.00024999999999</v>
      </c>
      <c r="H1480" s="92">
        <v>0</v>
      </c>
      <c r="J1480" s="2">
        <v>40806</v>
      </c>
      <c r="K1480">
        <v>8.0000000000000002E-3</v>
      </c>
      <c r="L1480" s="67">
        <v>99.998000000000005</v>
      </c>
      <c r="M1480" s="92">
        <v>0</v>
      </c>
      <c r="P1480" s="2">
        <v>40876</v>
      </c>
      <c r="Q1480">
        <v>1067.93</v>
      </c>
      <c r="R1480">
        <v>2.9018444085497919E-3</v>
      </c>
      <c r="T1480" s="68">
        <v>38904</v>
      </c>
      <c r="U1480" s="69">
        <v>1.0016099999999999</v>
      </c>
      <c r="V1480" s="70">
        <v>1.6099999999998893E-3</v>
      </c>
      <c r="W1480" s="70"/>
      <c r="Y1480" s="2">
        <v>40876</v>
      </c>
      <c r="Z1480">
        <v>30.64</v>
      </c>
    </row>
    <row r="1481" spans="2:26" x14ac:dyDescent="0.25">
      <c r="B1481" s="2">
        <v>40877</v>
      </c>
      <c r="C1481">
        <v>1246.96</v>
      </c>
      <c r="D1481" s="2"/>
      <c r="E1481" s="2">
        <v>40813</v>
      </c>
      <c r="F1481">
        <v>-3.0000000000000001E-3</v>
      </c>
      <c r="G1481" s="67">
        <v>100.00024999999999</v>
      </c>
      <c r="H1481" s="92">
        <v>8.3333125000528696E-6</v>
      </c>
      <c r="J1481" s="2">
        <v>40807</v>
      </c>
      <c r="K1481">
        <v>8.0000000000000002E-3</v>
      </c>
      <c r="L1481" s="67">
        <v>99.998000000000005</v>
      </c>
      <c r="M1481" s="92">
        <v>1.2500250005098579E-5</v>
      </c>
      <c r="P1481" s="2">
        <v>40877</v>
      </c>
      <c r="Q1481">
        <v>1090.77</v>
      </c>
      <c r="R1481">
        <v>2.1387169571039255E-2</v>
      </c>
      <c r="T1481" s="68">
        <v>38905</v>
      </c>
      <c r="U1481" s="69">
        <v>0.99712999999999996</v>
      </c>
      <c r="V1481" s="70">
        <v>-2.8700000000000392E-3</v>
      </c>
      <c r="W1481" s="70"/>
      <c r="Y1481" s="2">
        <v>40877</v>
      </c>
      <c r="Z1481">
        <v>27.8</v>
      </c>
    </row>
    <row r="1482" spans="2:26" x14ac:dyDescent="0.25">
      <c r="B1482" s="2">
        <v>40878</v>
      </c>
      <c r="C1482">
        <v>1244.58</v>
      </c>
      <c r="D1482" s="2"/>
      <c r="E1482" s="2">
        <v>40814</v>
      </c>
      <c r="F1482">
        <v>-1.2999999999999999E-2</v>
      </c>
      <c r="G1482" s="67">
        <v>100.00108333333333</v>
      </c>
      <c r="H1482" s="92">
        <v>-2.4999729169028484E-6</v>
      </c>
      <c r="J1482" s="2">
        <v>40808</v>
      </c>
      <c r="K1482">
        <v>3.0000000000000001E-3</v>
      </c>
      <c r="L1482" s="67">
        <v>99.999250000000004</v>
      </c>
      <c r="M1482" s="92">
        <v>1.500011250077371E-5</v>
      </c>
      <c r="P1482" s="2">
        <v>40878</v>
      </c>
      <c r="Q1482">
        <v>1090.99</v>
      </c>
      <c r="R1482">
        <v>2.0169238244549526E-4</v>
      </c>
      <c r="T1482" s="68">
        <v>38908</v>
      </c>
      <c r="U1482" s="69">
        <v>1.0017400000000001</v>
      </c>
      <c r="V1482" s="70">
        <v>1.7400000000000748E-3</v>
      </c>
      <c r="W1482" s="70"/>
      <c r="Y1482" s="2">
        <v>40878</v>
      </c>
      <c r="Z1482">
        <v>27.41</v>
      </c>
    </row>
    <row r="1483" spans="2:26" x14ac:dyDescent="0.25">
      <c r="B1483" s="2">
        <v>40879</v>
      </c>
      <c r="C1483">
        <v>1244.28</v>
      </c>
      <c r="D1483" s="2"/>
      <c r="E1483" s="2">
        <v>40815</v>
      </c>
      <c r="F1483">
        <v>-0.01</v>
      </c>
      <c r="G1483" s="67">
        <v>100.00083333333333</v>
      </c>
      <c r="H1483" s="92">
        <v>-1.4999875000976104E-5</v>
      </c>
      <c r="J1483" s="2">
        <v>40809</v>
      </c>
      <c r="K1483">
        <v>-3.0000000000000001E-3</v>
      </c>
      <c r="L1483" s="67">
        <v>100.00075</v>
      </c>
      <c r="M1483" s="92">
        <v>-1.4999887500755094E-5</v>
      </c>
      <c r="P1483" s="2">
        <v>40879</v>
      </c>
      <c r="Q1483">
        <v>1091.3599999999999</v>
      </c>
      <c r="R1483">
        <v>3.3914151367087086E-4</v>
      </c>
      <c r="T1483" s="68">
        <v>38909</v>
      </c>
      <c r="U1483" s="69">
        <v>1.0027999999999999</v>
      </c>
      <c r="V1483" s="70">
        <v>2.7999999999999137E-3</v>
      </c>
      <c r="W1483" s="70"/>
      <c r="Y1483" s="2">
        <v>40879</v>
      </c>
      <c r="Z1483">
        <v>27.52</v>
      </c>
    </row>
    <row r="1484" spans="2:26" x14ac:dyDescent="0.25">
      <c r="B1484" s="2">
        <v>40882</v>
      </c>
      <c r="C1484">
        <v>1257.08</v>
      </c>
      <c r="D1484" s="2"/>
      <c r="E1484" s="2">
        <v>40816</v>
      </c>
      <c r="F1484">
        <v>8.0000000000000002E-3</v>
      </c>
      <c r="G1484" s="67">
        <v>99.99933333333334</v>
      </c>
      <c r="H1484" s="92">
        <v>4.1666944445850618E-6</v>
      </c>
      <c r="J1484" s="2">
        <v>40812</v>
      </c>
      <c r="K1484">
        <v>3.0000000000000001E-3</v>
      </c>
      <c r="L1484" s="67">
        <v>99.999250000000004</v>
      </c>
      <c r="M1484" s="92">
        <v>-2.5000187501400539E-5</v>
      </c>
      <c r="P1484" s="2">
        <v>40882</v>
      </c>
      <c r="Q1484">
        <v>1095.98</v>
      </c>
      <c r="R1484">
        <v>4.2332502565607388E-3</v>
      </c>
      <c r="T1484" s="68">
        <v>38910</v>
      </c>
      <c r="U1484" s="69">
        <v>0.99389000000000005</v>
      </c>
      <c r="V1484" s="70">
        <v>-6.1099999999999488E-3</v>
      </c>
      <c r="W1484" s="70"/>
      <c r="Y1484" s="2">
        <v>40882</v>
      </c>
      <c r="Z1484">
        <v>27.84</v>
      </c>
    </row>
    <row r="1485" spans="2:26" x14ac:dyDescent="0.25">
      <c r="B1485" s="2">
        <v>40883</v>
      </c>
      <c r="C1485">
        <v>1258.47</v>
      </c>
      <c r="D1485" s="2"/>
      <c r="E1485" s="2">
        <v>40819</v>
      </c>
      <c r="F1485">
        <v>3.0000000000000001E-3</v>
      </c>
      <c r="G1485" s="67">
        <v>99.999750000000006</v>
      </c>
      <c r="H1485" s="92">
        <v>0</v>
      </c>
      <c r="J1485" s="2">
        <v>40813</v>
      </c>
      <c r="K1485">
        <v>1.2999999999999999E-2</v>
      </c>
      <c r="L1485" s="67">
        <v>99.996750000000006</v>
      </c>
      <c r="M1485" s="92">
        <v>1.2500406263216135E-5</v>
      </c>
      <c r="P1485" s="2">
        <v>40883</v>
      </c>
      <c r="Q1485">
        <v>1097.29</v>
      </c>
      <c r="R1485">
        <v>1.1952772860817085E-3</v>
      </c>
      <c r="T1485" s="68">
        <v>38911</v>
      </c>
      <c r="U1485" s="69">
        <v>0.98985000000000001</v>
      </c>
      <c r="V1485" s="70">
        <v>-1.0149999999999992E-2</v>
      </c>
      <c r="W1485" s="70"/>
      <c r="Y1485" s="2">
        <v>40883</v>
      </c>
      <c r="Z1485">
        <v>28.13</v>
      </c>
    </row>
    <row r="1486" spans="2:26" x14ac:dyDescent="0.25">
      <c r="B1486" s="2">
        <v>40884</v>
      </c>
      <c r="C1486">
        <v>1261.01</v>
      </c>
      <c r="D1486" s="2"/>
      <c r="E1486" s="2">
        <v>40820</v>
      </c>
      <c r="F1486">
        <v>3.0000000000000001E-3</v>
      </c>
      <c r="G1486" s="67">
        <v>99.999750000000006</v>
      </c>
      <c r="H1486" s="92">
        <v>5.0000124998117457E-6</v>
      </c>
      <c r="J1486" s="2">
        <v>40814</v>
      </c>
      <c r="K1486">
        <v>8.0000000000000002E-3</v>
      </c>
      <c r="L1486" s="67">
        <v>99.998000000000005</v>
      </c>
      <c r="M1486" s="92">
        <v>-1.2500250004987556E-5</v>
      </c>
      <c r="P1486" s="2">
        <v>40884</v>
      </c>
      <c r="Q1486">
        <v>1097.52</v>
      </c>
      <c r="R1486">
        <v>2.0960730527019855E-4</v>
      </c>
      <c r="T1486" s="68">
        <v>38912</v>
      </c>
      <c r="U1486" s="69">
        <v>0.99599000000000004</v>
      </c>
      <c r="V1486" s="70">
        <v>-4.009999999999958E-3</v>
      </c>
      <c r="W1486" s="70"/>
      <c r="Y1486" s="2">
        <v>40884</v>
      </c>
      <c r="Z1486">
        <v>28.67</v>
      </c>
    </row>
    <row r="1487" spans="2:26" x14ac:dyDescent="0.25">
      <c r="B1487" s="2">
        <v>40885</v>
      </c>
      <c r="C1487">
        <v>1234.3499999999999</v>
      </c>
      <c r="D1487" s="2"/>
      <c r="E1487" s="2">
        <v>40821</v>
      </c>
      <c r="F1487">
        <v>-3.0000000000000001E-3</v>
      </c>
      <c r="G1487" s="67">
        <v>100.00024999999999</v>
      </c>
      <c r="H1487" s="92">
        <v>0</v>
      </c>
      <c r="J1487" s="2">
        <v>40815</v>
      </c>
      <c r="K1487">
        <v>1.2999999999999999E-2</v>
      </c>
      <c r="L1487" s="67">
        <v>99.996750000000006</v>
      </c>
      <c r="M1487" s="92">
        <v>-2.5000812526543292E-5</v>
      </c>
      <c r="P1487" s="2">
        <v>40885</v>
      </c>
      <c r="Q1487">
        <v>1091.1300000000001</v>
      </c>
      <c r="R1487">
        <v>-5.8222173627814344E-3</v>
      </c>
      <c r="T1487" s="68">
        <v>38915</v>
      </c>
      <c r="U1487" s="69">
        <v>1.00213</v>
      </c>
      <c r="V1487" s="70">
        <v>2.1299999999999653E-3</v>
      </c>
      <c r="W1487" s="70"/>
      <c r="Y1487" s="2">
        <v>40885</v>
      </c>
      <c r="Z1487">
        <v>30.59</v>
      </c>
    </row>
    <row r="1488" spans="2:26" x14ac:dyDescent="0.25">
      <c r="B1488" s="2">
        <v>40886</v>
      </c>
      <c r="C1488">
        <v>1255.19</v>
      </c>
      <c r="D1488" s="2"/>
      <c r="E1488" s="2">
        <v>40822</v>
      </c>
      <c r="F1488">
        <v>-3.0000000000000001E-3</v>
      </c>
      <c r="G1488" s="67">
        <v>100.00024999999999</v>
      </c>
      <c r="H1488" s="92">
        <v>-4.9999874999206995E-6</v>
      </c>
      <c r="J1488" s="2">
        <v>40816</v>
      </c>
      <c r="K1488">
        <v>2.3E-2</v>
      </c>
      <c r="L1488" s="67">
        <v>99.994249999999994</v>
      </c>
      <c r="M1488" s="92">
        <v>6.5003737715008114E-5</v>
      </c>
      <c r="P1488" s="2">
        <v>40886</v>
      </c>
      <c r="Q1488">
        <v>1100.78</v>
      </c>
      <c r="R1488">
        <v>8.8440424147442354E-3</v>
      </c>
      <c r="T1488" s="68">
        <v>38916</v>
      </c>
      <c r="U1488" s="69">
        <v>1.0019899999999999</v>
      </c>
      <c r="V1488" s="70">
        <v>1.9899999999999363E-3</v>
      </c>
      <c r="W1488" s="70"/>
      <c r="Y1488" s="2">
        <v>40886</v>
      </c>
      <c r="Z1488">
        <v>26.38</v>
      </c>
    </row>
    <row r="1489" spans="2:26" x14ac:dyDescent="0.25">
      <c r="B1489" s="2">
        <v>40889</v>
      </c>
      <c r="C1489">
        <v>1236.47</v>
      </c>
      <c r="D1489" s="2"/>
      <c r="E1489" s="2">
        <v>40823</v>
      </c>
      <c r="F1489">
        <v>3.0000000000000001E-3</v>
      </c>
      <c r="G1489" s="67">
        <v>99.999750000000006</v>
      </c>
      <c r="H1489" s="92">
        <v>0</v>
      </c>
      <c r="J1489" s="2">
        <v>40819</v>
      </c>
      <c r="K1489">
        <v>-3.0000000000000001E-3</v>
      </c>
      <c r="L1489" s="67">
        <v>100.00075</v>
      </c>
      <c r="M1489" s="92">
        <v>-1.4999887500755094E-5</v>
      </c>
      <c r="P1489" s="2">
        <v>40889</v>
      </c>
      <c r="Q1489">
        <v>1099.06</v>
      </c>
      <c r="R1489">
        <v>-1.5625283889605379E-3</v>
      </c>
      <c r="T1489" s="68">
        <v>38917</v>
      </c>
      <c r="U1489" s="69">
        <v>1.0048699999999999</v>
      </c>
      <c r="V1489" s="70">
        <v>4.8699999999999299E-3</v>
      </c>
      <c r="W1489" s="70"/>
      <c r="Y1489" s="2">
        <v>40889</v>
      </c>
      <c r="Z1489">
        <v>25.67</v>
      </c>
    </row>
    <row r="1490" spans="2:26" x14ac:dyDescent="0.25">
      <c r="B1490" s="2">
        <v>40890</v>
      </c>
      <c r="C1490">
        <v>1225.73</v>
      </c>
      <c r="D1490" s="2"/>
      <c r="E1490" s="2">
        <v>40826</v>
      </c>
      <c r="F1490">
        <v>3.0000000000000001E-3</v>
      </c>
      <c r="G1490" s="67">
        <v>99.999750000000006</v>
      </c>
      <c r="H1490" s="92">
        <v>0</v>
      </c>
      <c r="J1490" s="2">
        <v>40820</v>
      </c>
      <c r="K1490">
        <v>3.0000000000000001E-3</v>
      </c>
      <c r="L1490" s="67">
        <v>99.999250000000004</v>
      </c>
      <c r="M1490" s="92">
        <v>0</v>
      </c>
      <c r="P1490" s="2">
        <v>40890</v>
      </c>
      <c r="Q1490">
        <v>1097.6600000000001</v>
      </c>
      <c r="R1490">
        <v>-1.273815806234313E-3</v>
      </c>
      <c r="T1490" s="68">
        <v>38918</v>
      </c>
      <c r="U1490" s="69">
        <v>1.0001</v>
      </c>
      <c r="V1490" s="70">
        <v>9.9999999999988987E-5</v>
      </c>
      <c r="W1490" s="70"/>
      <c r="Y1490" s="2">
        <v>40890</v>
      </c>
      <c r="Z1490">
        <v>25.41</v>
      </c>
    </row>
    <row r="1491" spans="2:26" x14ac:dyDescent="0.25">
      <c r="B1491" s="2">
        <v>40891</v>
      </c>
      <c r="C1491">
        <v>1211.82</v>
      </c>
      <c r="D1491" s="2"/>
      <c r="E1491" s="2">
        <v>40827</v>
      </c>
      <c r="F1491">
        <v>3.0000000000000001E-3</v>
      </c>
      <c r="G1491" s="67">
        <v>99.999750000000006</v>
      </c>
      <c r="H1491" s="92">
        <v>-4.1666770833614919E-6</v>
      </c>
      <c r="J1491" s="2">
        <v>40821</v>
      </c>
      <c r="K1491">
        <v>3.0000000000000001E-3</v>
      </c>
      <c r="L1491" s="67">
        <v>99.999250000000004</v>
      </c>
      <c r="M1491" s="92">
        <v>0</v>
      </c>
      <c r="P1491" s="2">
        <v>40891</v>
      </c>
      <c r="Q1491">
        <v>1093.26</v>
      </c>
      <c r="R1491">
        <v>-4.0085272306543684E-3</v>
      </c>
      <c r="T1491" s="68">
        <v>38919</v>
      </c>
      <c r="U1491" s="69">
        <v>1.00081</v>
      </c>
      <c r="V1491" s="70">
        <v>8.099999999999774E-4</v>
      </c>
      <c r="W1491" s="70"/>
      <c r="Y1491" s="2">
        <v>40891</v>
      </c>
      <c r="Z1491">
        <v>26.04</v>
      </c>
    </row>
    <row r="1492" spans="2:26" x14ac:dyDescent="0.25">
      <c r="B1492" s="2">
        <v>40892</v>
      </c>
      <c r="C1492">
        <v>1215.75</v>
      </c>
      <c r="D1492" s="2"/>
      <c r="E1492" s="2">
        <v>40828</v>
      </c>
      <c r="F1492">
        <v>8.0000000000000002E-3</v>
      </c>
      <c r="G1492" s="67">
        <v>99.99933333333334</v>
      </c>
      <c r="H1492" s="92">
        <v>-8.3333888892811459E-6</v>
      </c>
      <c r="J1492" s="2">
        <v>40822</v>
      </c>
      <c r="K1492">
        <v>3.0000000000000001E-3</v>
      </c>
      <c r="L1492" s="67">
        <v>99.999250000000004</v>
      </c>
      <c r="M1492" s="92">
        <v>-1.2500093750644758E-5</v>
      </c>
      <c r="P1492" s="2">
        <v>40892</v>
      </c>
      <c r="Q1492">
        <v>1099.24</v>
      </c>
      <c r="R1492">
        <v>5.4698790772551575E-3</v>
      </c>
      <c r="T1492" s="68">
        <v>38922</v>
      </c>
      <c r="U1492" s="69">
        <v>1.00797</v>
      </c>
      <c r="V1492" s="70">
        <v>7.9700000000000326E-3</v>
      </c>
      <c r="W1492" s="70"/>
      <c r="Y1492" s="2">
        <v>40892</v>
      </c>
      <c r="Z1492">
        <v>25.11</v>
      </c>
    </row>
    <row r="1493" spans="2:26" x14ac:dyDescent="0.25">
      <c r="B1493" s="2">
        <v>40893</v>
      </c>
      <c r="C1493">
        <v>1219.6600000000001</v>
      </c>
      <c r="D1493" s="2"/>
      <c r="E1493" s="2">
        <v>40829</v>
      </c>
      <c r="F1493">
        <v>1.7999999999999999E-2</v>
      </c>
      <c r="G1493" s="67">
        <v>99.998500000000007</v>
      </c>
      <c r="H1493" s="92">
        <v>4.1667291676983353E-6</v>
      </c>
      <c r="J1493" s="2">
        <v>40823</v>
      </c>
      <c r="K1493">
        <v>8.0000000000000002E-3</v>
      </c>
      <c r="L1493" s="67">
        <v>99.998000000000005</v>
      </c>
      <c r="M1493" s="92">
        <v>0</v>
      </c>
      <c r="P1493" s="2">
        <v>40893</v>
      </c>
      <c r="Q1493">
        <v>1104.32</v>
      </c>
      <c r="R1493">
        <v>4.6213747680214912E-3</v>
      </c>
      <c r="T1493" s="68">
        <v>38923</v>
      </c>
      <c r="U1493" s="69">
        <v>1.00261</v>
      </c>
      <c r="V1493" s="70">
        <v>2.6100000000000012E-3</v>
      </c>
      <c r="W1493" s="70"/>
      <c r="Y1493" s="2">
        <v>40893</v>
      </c>
      <c r="Z1493">
        <v>24.29</v>
      </c>
    </row>
    <row r="1494" spans="2:26" x14ac:dyDescent="0.25">
      <c r="B1494" s="2">
        <v>40896</v>
      </c>
      <c r="C1494">
        <v>1205.3499999999999</v>
      </c>
      <c r="D1494" s="2"/>
      <c r="E1494" s="2">
        <v>40830</v>
      </c>
      <c r="F1494">
        <v>1.2999999999999999E-2</v>
      </c>
      <c r="G1494" s="67">
        <v>99.998916666666673</v>
      </c>
      <c r="H1494" s="92">
        <v>0</v>
      </c>
      <c r="J1494" s="2">
        <v>40826</v>
      </c>
      <c r="K1494">
        <v>8.0000000000000002E-3</v>
      </c>
      <c r="L1494" s="67">
        <v>99.998000000000005</v>
      </c>
      <c r="M1494" s="92">
        <v>1.2500250005098579E-5</v>
      </c>
      <c r="P1494" s="2">
        <v>40896</v>
      </c>
      <c r="Q1494">
        <v>1098.5999999999999</v>
      </c>
      <c r="R1494">
        <v>-5.1796580701246597E-3</v>
      </c>
      <c r="T1494" s="68">
        <v>38924</v>
      </c>
      <c r="U1494" s="69">
        <v>1.0002200000000001</v>
      </c>
      <c r="V1494" s="70">
        <v>2.20000000000109E-4</v>
      </c>
      <c r="W1494" s="70"/>
      <c r="Y1494" s="2">
        <v>40896</v>
      </c>
      <c r="Z1494">
        <v>24.92</v>
      </c>
    </row>
    <row r="1495" spans="2:26" x14ac:dyDescent="0.25">
      <c r="B1495" s="2">
        <v>40897</v>
      </c>
      <c r="C1495">
        <v>1241.3</v>
      </c>
      <c r="D1495" s="2"/>
      <c r="E1495" s="2">
        <v>40833</v>
      </c>
      <c r="F1495">
        <v>1.2999999999999999E-2</v>
      </c>
      <c r="G1495" s="67">
        <v>99.998916666666673</v>
      </c>
      <c r="H1495" s="92">
        <v>2.5000270835739968E-6</v>
      </c>
      <c r="J1495" s="2">
        <v>40827</v>
      </c>
      <c r="K1495">
        <v>3.0000000000000001E-3</v>
      </c>
      <c r="L1495" s="67">
        <v>99.999250000000004</v>
      </c>
      <c r="M1495" s="92">
        <v>-3.7500281252045298E-5</v>
      </c>
      <c r="P1495" s="2">
        <v>40897</v>
      </c>
      <c r="Q1495">
        <v>1116.27</v>
      </c>
      <c r="R1495">
        <v>1.6084107045330587E-2</v>
      </c>
      <c r="T1495" s="68">
        <v>38925</v>
      </c>
      <c r="U1495" s="69">
        <v>0.99821000000000004</v>
      </c>
      <c r="V1495" s="70">
        <v>-1.7899999999999583E-3</v>
      </c>
      <c r="W1495" s="70"/>
      <c r="Y1495" s="2">
        <v>40897</v>
      </c>
      <c r="Z1495">
        <v>23.22</v>
      </c>
    </row>
    <row r="1496" spans="2:26" x14ac:dyDescent="0.25">
      <c r="B1496" s="2">
        <v>40898</v>
      </c>
      <c r="C1496">
        <v>1243.72</v>
      </c>
      <c r="D1496" s="2"/>
      <c r="E1496" s="2">
        <v>40834</v>
      </c>
      <c r="F1496">
        <v>0.01</v>
      </c>
      <c r="G1496" s="67">
        <v>99.999166666666667</v>
      </c>
      <c r="H1496" s="92">
        <v>1.666680555789668E-6</v>
      </c>
      <c r="J1496" s="2">
        <v>40828</v>
      </c>
      <c r="K1496">
        <v>1.7999999999999999E-2</v>
      </c>
      <c r="L1496" s="67">
        <v>99.995500000000007</v>
      </c>
      <c r="M1496" s="92">
        <v>0</v>
      </c>
      <c r="P1496" s="2">
        <v>40898</v>
      </c>
      <c r="Q1496">
        <v>1119.01</v>
      </c>
      <c r="R1496">
        <v>2.4546032769849901E-3</v>
      </c>
      <c r="T1496" s="68">
        <v>38926</v>
      </c>
      <c r="U1496" s="69">
        <v>1.00474</v>
      </c>
      <c r="V1496" s="70">
        <v>4.7399999999999665E-3</v>
      </c>
      <c r="W1496" s="70"/>
      <c r="Y1496" s="2">
        <v>40898</v>
      </c>
      <c r="Z1496">
        <v>21.43</v>
      </c>
    </row>
    <row r="1497" spans="2:26" x14ac:dyDescent="0.25">
      <c r="B1497" s="2">
        <v>40899</v>
      </c>
      <c r="C1497">
        <v>1254</v>
      </c>
      <c r="D1497" s="2"/>
      <c r="E1497" s="2">
        <v>40835</v>
      </c>
      <c r="F1497">
        <v>8.0000000000000002E-3</v>
      </c>
      <c r="G1497" s="67">
        <v>99.99933333333334</v>
      </c>
      <c r="H1497" s="92">
        <v>0</v>
      </c>
      <c r="J1497" s="2">
        <v>40829</v>
      </c>
      <c r="K1497">
        <v>1.7999999999999999E-2</v>
      </c>
      <c r="L1497" s="67">
        <v>99.995500000000007</v>
      </c>
      <c r="M1497" s="92">
        <v>7.5003375150650697E-6</v>
      </c>
      <c r="P1497" s="2">
        <v>40899</v>
      </c>
      <c r="Q1497">
        <v>1122.8699999999999</v>
      </c>
      <c r="R1497">
        <v>3.4494776632916224E-3</v>
      </c>
      <c r="T1497" s="68">
        <v>38929</v>
      </c>
      <c r="U1497" s="69">
        <v>0.99968999999999997</v>
      </c>
      <c r="V1497" s="70">
        <v>-3.1000000000003247E-4</v>
      </c>
      <c r="W1497" s="70"/>
      <c r="Y1497" s="2">
        <v>40899</v>
      </c>
      <c r="Z1497">
        <v>21.16</v>
      </c>
    </row>
    <row r="1498" spans="2:26" x14ac:dyDescent="0.25">
      <c r="B1498" s="2">
        <v>40900</v>
      </c>
      <c r="C1498">
        <v>1265.33</v>
      </c>
      <c r="D1498" s="2"/>
      <c r="E1498" s="2">
        <v>40836</v>
      </c>
      <c r="F1498">
        <v>8.0000000000000002E-3</v>
      </c>
      <c r="G1498" s="67">
        <v>99.99933333333334</v>
      </c>
      <c r="H1498" s="92">
        <v>4.1666944445850618E-6</v>
      </c>
      <c r="J1498" s="2">
        <v>40830</v>
      </c>
      <c r="K1498">
        <v>1.4999999999999999E-2</v>
      </c>
      <c r="L1498" s="67">
        <v>99.996250000000003</v>
      </c>
      <c r="M1498" s="92">
        <v>-2.00007500281707E-5</v>
      </c>
      <c r="P1498" s="2">
        <v>40900</v>
      </c>
      <c r="Q1498">
        <v>1126.73</v>
      </c>
      <c r="R1498">
        <v>3.437619671021741E-3</v>
      </c>
      <c r="T1498" s="68">
        <v>38930</v>
      </c>
      <c r="U1498" s="69">
        <v>0.99819999999999998</v>
      </c>
      <c r="V1498" s="70">
        <v>-1.8000000000000238E-3</v>
      </c>
      <c r="W1498" s="70"/>
      <c r="Y1498" s="2">
        <v>40900</v>
      </c>
      <c r="Z1498">
        <v>20.73</v>
      </c>
    </row>
    <row r="1499" spans="2:26" x14ac:dyDescent="0.25">
      <c r="B1499" s="2">
        <v>40904</v>
      </c>
      <c r="C1499">
        <v>1265.43</v>
      </c>
      <c r="D1499" s="2"/>
      <c r="E1499" s="2">
        <v>40837</v>
      </c>
      <c r="F1499">
        <v>3.0000000000000001E-3</v>
      </c>
      <c r="G1499" s="67">
        <v>99.999750000000006</v>
      </c>
      <c r="H1499" s="92">
        <v>5.0000124998117457E-6</v>
      </c>
      <c r="J1499" s="2">
        <v>40833</v>
      </c>
      <c r="K1499">
        <v>2.3E-2</v>
      </c>
      <c r="L1499" s="67">
        <v>99.994249999999994</v>
      </c>
      <c r="M1499" s="92">
        <v>1.2500718791441656E-5</v>
      </c>
      <c r="P1499" s="2">
        <v>40904</v>
      </c>
      <c r="Q1499">
        <v>1127.8900000000001</v>
      </c>
      <c r="R1499">
        <v>1.0295279259451284E-3</v>
      </c>
      <c r="T1499" s="68">
        <v>38931</v>
      </c>
      <c r="U1499" s="69">
        <v>1.0037100000000001</v>
      </c>
      <c r="V1499" s="70">
        <v>3.7100000000001021E-3</v>
      </c>
      <c r="W1499" s="70"/>
      <c r="Y1499" s="2">
        <v>40904</v>
      </c>
      <c r="Z1499">
        <v>21.91</v>
      </c>
    </row>
    <row r="1500" spans="2:26" x14ac:dyDescent="0.25">
      <c r="B1500" s="2">
        <v>40905</v>
      </c>
      <c r="C1500">
        <v>1249.6400000000001</v>
      </c>
      <c r="D1500" s="2"/>
      <c r="E1500" s="2">
        <v>40840</v>
      </c>
      <c r="F1500">
        <v>-3.0000000000000001E-3</v>
      </c>
      <c r="G1500" s="67">
        <v>100.00024999999999</v>
      </c>
      <c r="H1500" s="92">
        <v>-9.1666437499471343E-6</v>
      </c>
      <c r="J1500" s="2">
        <v>40834</v>
      </c>
      <c r="K1500">
        <v>1.7999999999999999E-2</v>
      </c>
      <c r="L1500" s="67">
        <v>99.995500000000007</v>
      </c>
      <c r="M1500" s="92">
        <v>-1.2500562525441516E-5</v>
      </c>
      <c r="P1500" s="2">
        <v>40905</v>
      </c>
      <c r="Q1500">
        <v>1123.43</v>
      </c>
      <c r="R1500">
        <v>-3.9542863222478131E-3</v>
      </c>
      <c r="T1500" s="68">
        <v>38932</v>
      </c>
      <c r="U1500" s="69">
        <v>1.0005900000000001</v>
      </c>
      <c r="V1500" s="70">
        <v>5.9000000000009045E-4</v>
      </c>
      <c r="W1500" s="70"/>
      <c r="Y1500" s="2">
        <v>40905</v>
      </c>
      <c r="Z1500">
        <v>23.52</v>
      </c>
    </row>
    <row r="1501" spans="2:26" x14ac:dyDescent="0.25">
      <c r="B1501" s="2">
        <v>40906</v>
      </c>
      <c r="C1501">
        <v>1263.02</v>
      </c>
      <c r="D1501" s="2"/>
      <c r="E1501" s="2">
        <v>40841</v>
      </c>
      <c r="F1501">
        <v>8.0000000000000002E-3</v>
      </c>
      <c r="G1501" s="67">
        <v>99.99933333333334</v>
      </c>
      <c r="H1501" s="92">
        <v>4.1666944445850618E-6</v>
      </c>
      <c r="J1501" s="2">
        <v>40835</v>
      </c>
      <c r="K1501">
        <v>2.3E-2</v>
      </c>
      <c r="L1501" s="67">
        <v>99.994249999999994</v>
      </c>
      <c r="M1501" s="92">
        <v>1.2500718791441656E-5</v>
      </c>
      <c r="P1501" s="2">
        <v>40906</v>
      </c>
      <c r="Q1501">
        <v>1127.7</v>
      </c>
      <c r="R1501">
        <v>3.800859866658346E-3</v>
      </c>
      <c r="T1501" s="68">
        <v>38933</v>
      </c>
      <c r="U1501" s="69">
        <v>1.0001899999999999</v>
      </c>
      <c r="V1501" s="70">
        <v>1.8999999999991246E-4</v>
      </c>
      <c r="W1501" s="70"/>
      <c r="Y1501" s="2">
        <v>40906</v>
      </c>
      <c r="Z1501">
        <v>22.65</v>
      </c>
    </row>
    <row r="1502" spans="2:26" x14ac:dyDescent="0.25">
      <c r="B1502" s="2">
        <v>40907</v>
      </c>
      <c r="C1502">
        <v>1257.5999999999999</v>
      </c>
      <c r="D1502" s="2"/>
      <c r="E1502" s="2">
        <v>40842</v>
      </c>
      <c r="F1502">
        <v>3.0000000000000001E-3</v>
      </c>
      <c r="G1502" s="67">
        <v>99.999750000000006</v>
      </c>
      <c r="H1502" s="92">
        <v>-8.3333541667229838E-6</v>
      </c>
      <c r="J1502" s="2">
        <v>40836</v>
      </c>
      <c r="K1502">
        <v>1.7999999999999999E-2</v>
      </c>
      <c r="L1502" s="67">
        <v>99.995500000000007</v>
      </c>
      <c r="M1502" s="92">
        <v>0</v>
      </c>
      <c r="P1502" s="2">
        <v>40907</v>
      </c>
      <c r="Q1502">
        <v>1126.54</v>
      </c>
      <c r="R1502">
        <v>-1.0286423694245705E-3</v>
      </c>
      <c r="T1502" s="68">
        <v>38936</v>
      </c>
      <c r="U1502" s="69">
        <v>0.99926000000000004</v>
      </c>
      <c r="V1502" s="70">
        <v>-7.3999999999996291E-4</v>
      </c>
      <c r="W1502" s="70"/>
      <c r="Y1502" s="2">
        <v>40907</v>
      </c>
      <c r="Z1502">
        <v>23.4</v>
      </c>
    </row>
    <row r="1503" spans="2:26" x14ac:dyDescent="0.25">
      <c r="B1503" s="2">
        <v>40911</v>
      </c>
      <c r="C1503">
        <v>1277.06</v>
      </c>
      <c r="D1503" s="2"/>
      <c r="E1503" s="2">
        <v>40843</v>
      </c>
      <c r="F1503">
        <v>1.2999999999999999E-2</v>
      </c>
      <c r="G1503" s="67">
        <v>99.998916666666673</v>
      </c>
      <c r="H1503" s="92">
        <v>0</v>
      </c>
      <c r="J1503" s="2">
        <v>40837</v>
      </c>
      <c r="K1503">
        <v>1.7999999999999999E-2</v>
      </c>
      <c r="L1503" s="67">
        <v>99.995500000000007</v>
      </c>
      <c r="M1503" s="92">
        <v>2.5001125050660988E-5</v>
      </c>
      <c r="P1503" s="2">
        <v>40911</v>
      </c>
      <c r="Q1503">
        <v>1132.49</v>
      </c>
      <c r="R1503">
        <v>5.2816588847266477E-3</v>
      </c>
      <c r="T1503" s="68">
        <v>38937</v>
      </c>
      <c r="U1503" s="69">
        <v>0.99926000000000004</v>
      </c>
      <c r="V1503" s="70">
        <v>-7.3999999999996291E-4</v>
      </c>
      <c r="W1503" s="70"/>
      <c r="Y1503" s="2">
        <v>40911</v>
      </c>
      <c r="Z1503">
        <v>22.97</v>
      </c>
    </row>
    <row r="1504" spans="2:26" x14ac:dyDescent="0.25">
      <c r="B1504" s="2">
        <v>40912</v>
      </c>
      <c r="C1504">
        <v>1277.3</v>
      </c>
      <c r="D1504" s="2"/>
      <c r="E1504" s="2">
        <v>40844</v>
      </c>
      <c r="F1504">
        <v>1.2999999999999999E-2</v>
      </c>
      <c r="G1504" s="67">
        <v>99.998916666666673</v>
      </c>
      <c r="H1504" s="92">
        <v>4.1667118060306763E-6</v>
      </c>
      <c r="J1504" s="2">
        <v>40840</v>
      </c>
      <c r="K1504">
        <v>8.0000000000000002E-3</v>
      </c>
      <c r="L1504" s="67">
        <v>99.998000000000005</v>
      </c>
      <c r="M1504" s="92">
        <v>0</v>
      </c>
      <c r="P1504" s="2">
        <v>40912</v>
      </c>
      <c r="Q1504">
        <v>1133.75</v>
      </c>
      <c r="R1504">
        <v>1.1125926056743118E-3</v>
      </c>
      <c r="T1504" s="68">
        <v>38938</v>
      </c>
      <c r="U1504" s="69">
        <v>0.99819999999999998</v>
      </c>
      <c r="V1504" s="70">
        <v>-1.8000000000000238E-3</v>
      </c>
      <c r="W1504" s="70"/>
      <c r="Y1504" s="2">
        <v>40912</v>
      </c>
      <c r="Z1504">
        <v>22.22</v>
      </c>
    </row>
    <row r="1505" spans="2:26" x14ac:dyDescent="0.25">
      <c r="B1505" s="2">
        <v>40913</v>
      </c>
      <c r="C1505">
        <v>1281.06</v>
      </c>
      <c r="D1505" s="2"/>
      <c r="E1505" s="2">
        <v>40847</v>
      </c>
      <c r="F1505">
        <v>8.0000000000000002E-3</v>
      </c>
      <c r="G1505" s="67">
        <v>99.99933333333334</v>
      </c>
      <c r="H1505" s="92">
        <v>0</v>
      </c>
      <c r="J1505" s="2">
        <v>40841</v>
      </c>
      <c r="K1505">
        <v>8.0000000000000002E-3</v>
      </c>
      <c r="L1505" s="67">
        <v>99.998000000000005</v>
      </c>
      <c r="M1505" s="92">
        <v>-1.2500250004987556E-5</v>
      </c>
      <c r="P1505" s="2">
        <v>40913</v>
      </c>
      <c r="Q1505">
        <v>1135.3699999999999</v>
      </c>
      <c r="R1505">
        <v>1.4288864388092293E-3</v>
      </c>
      <c r="T1505" s="68">
        <v>38939</v>
      </c>
      <c r="U1505" s="69">
        <v>1.0035099999999999</v>
      </c>
      <c r="V1505" s="70">
        <v>3.5099999999999021E-3</v>
      </c>
      <c r="W1505" s="70"/>
      <c r="Y1505" s="2">
        <v>40913</v>
      </c>
      <c r="Z1505">
        <v>21.48</v>
      </c>
    </row>
    <row r="1506" spans="2:26" x14ac:dyDescent="0.25">
      <c r="B1506" s="2">
        <v>40914</v>
      </c>
      <c r="C1506">
        <v>1277.81</v>
      </c>
      <c r="D1506" s="2"/>
      <c r="E1506" s="2">
        <v>40848</v>
      </c>
      <c r="F1506">
        <v>8.0000000000000002E-3</v>
      </c>
      <c r="G1506" s="67">
        <v>99.99933333333334</v>
      </c>
      <c r="H1506" s="92">
        <v>4.1666944445850618E-6</v>
      </c>
      <c r="J1506" s="2">
        <v>40842</v>
      </c>
      <c r="K1506">
        <v>1.2999999999999999E-2</v>
      </c>
      <c r="L1506" s="67">
        <v>99.996750000000006</v>
      </c>
      <c r="M1506" s="92">
        <v>-5.0001625052642495E-6</v>
      </c>
      <c r="P1506" s="2">
        <v>40914</v>
      </c>
      <c r="Q1506">
        <v>1135.75</v>
      </c>
      <c r="R1506">
        <v>3.3469265525787328E-4</v>
      </c>
      <c r="T1506" s="68">
        <v>38940</v>
      </c>
      <c r="U1506" s="69">
        <v>0.99822999999999995</v>
      </c>
      <c r="V1506" s="70">
        <v>-1.7700000000000493E-3</v>
      </c>
      <c r="W1506" s="70"/>
      <c r="Y1506" s="2">
        <v>40914</v>
      </c>
      <c r="Z1506">
        <v>20.63</v>
      </c>
    </row>
    <row r="1507" spans="2:26" x14ac:dyDescent="0.25">
      <c r="B1507" s="2">
        <v>40917</v>
      </c>
      <c r="C1507">
        <v>1280.7</v>
      </c>
      <c r="D1507" s="2"/>
      <c r="E1507" s="2">
        <v>40849</v>
      </c>
      <c r="F1507">
        <v>3.0000000000000001E-3</v>
      </c>
      <c r="G1507" s="67">
        <v>99.999750000000006</v>
      </c>
      <c r="H1507" s="92">
        <v>0</v>
      </c>
      <c r="J1507" s="2">
        <v>40843</v>
      </c>
      <c r="K1507">
        <v>1.4999999999999999E-2</v>
      </c>
      <c r="L1507" s="67">
        <v>99.996250000000003</v>
      </c>
      <c r="M1507" s="92">
        <v>3.0001125042256049E-5</v>
      </c>
      <c r="P1507" s="2">
        <v>40917</v>
      </c>
      <c r="Q1507">
        <v>1136.95</v>
      </c>
      <c r="R1507">
        <v>1.0565705480960474E-3</v>
      </c>
      <c r="T1507" s="68">
        <v>38943</v>
      </c>
      <c r="U1507" s="69">
        <v>1.0024599999999999</v>
      </c>
      <c r="V1507" s="70">
        <v>2.4599999999999067E-3</v>
      </c>
      <c r="W1507" s="70"/>
      <c r="Y1507" s="2">
        <v>40917</v>
      </c>
      <c r="Z1507">
        <v>21.07</v>
      </c>
    </row>
    <row r="1508" spans="2:26" x14ac:dyDescent="0.25">
      <c r="B1508" s="2">
        <v>40918</v>
      </c>
      <c r="C1508">
        <v>1292.08</v>
      </c>
      <c r="D1508" s="2"/>
      <c r="E1508" s="2">
        <v>40850</v>
      </c>
      <c r="F1508">
        <v>3.0000000000000001E-3</v>
      </c>
      <c r="G1508" s="67">
        <v>99.999750000000006</v>
      </c>
      <c r="H1508" s="92">
        <v>5.0000124998117457E-6</v>
      </c>
      <c r="J1508" s="2">
        <v>40844</v>
      </c>
      <c r="K1508">
        <v>3.0000000000000001E-3</v>
      </c>
      <c r="L1508" s="67">
        <v>99.999250000000004</v>
      </c>
      <c r="M1508" s="92">
        <v>4.0000300002063227E-5</v>
      </c>
      <c r="P1508" s="2">
        <v>40918</v>
      </c>
      <c r="Q1508">
        <v>1137.67</v>
      </c>
      <c r="R1508">
        <v>6.3327323101280975E-4</v>
      </c>
      <c r="T1508" s="68">
        <v>38944</v>
      </c>
      <c r="U1508" s="69">
        <v>1.0063500000000001</v>
      </c>
      <c r="V1508" s="70">
        <v>6.3500000000000778E-3</v>
      </c>
      <c r="W1508" s="70"/>
      <c r="Y1508" s="2">
        <v>40918</v>
      </c>
      <c r="Z1508">
        <v>20.69</v>
      </c>
    </row>
    <row r="1509" spans="2:26" x14ac:dyDescent="0.25">
      <c r="B1509" s="2">
        <v>40919</v>
      </c>
      <c r="C1509">
        <v>1292.48</v>
      </c>
      <c r="D1509" s="2"/>
      <c r="E1509" s="2">
        <v>40851</v>
      </c>
      <c r="F1509">
        <v>-3.0000000000000001E-3</v>
      </c>
      <c r="G1509" s="67">
        <v>100.00024999999999</v>
      </c>
      <c r="H1509" s="92">
        <v>0</v>
      </c>
      <c r="J1509" s="2">
        <v>40847</v>
      </c>
      <c r="K1509">
        <v>-1.2999999999999999E-2</v>
      </c>
      <c r="L1509" s="67">
        <v>100.00324999999999</v>
      </c>
      <c r="M1509" s="92">
        <v>-1.2499593763148908E-5</v>
      </c>
      <c r="P1509" s="2">
        <v>40919</v>
      </c>
      <c r="Q1509">
        <v>1137.8800000000001</v>
      </c>
      <c r="R1509">
        <v>1.8458779786767465E-4</v>
      </c>
      <c r="T1509" s="68">
        <v>38945</v>
      </c>
      <c r="U1509" s="69">
        <v>1.00152</v>
      </c>
      <c r="V1509" s="70">
        <v>1.5199999999999658E-3</v>
      </c>
      <c r="W1509" s="70"/>
      <c r="Y1509" s="2">
        <v>40919</v>
      </c>
      <c r="Z1509">
        <v>21.05</v>
      </c>
    </row>
    <row r="1510" spans="2:26" x14ac:dyDescent="0.25">
      <c r="B1510" s="2">
        <v>40920</v>
      </c>
      <c r="C1510">
        <v>1295.5</v>
      </c>
      <c r="D1510" s="2"/>
      <c r="E1510" s="2">
        <v>40854</v>
      </c>
      <c r="F1510">
        <v>-3.0000000000000001E-3</v>
      </c>
      <c r="G1510" s="67">
        <v>100.00024999999999</v>
      </c>
      <c r="H1510" s="92">
        <v>0</v>
      </c>
      <c r="J1510" s="2">
        <v>40848</v>
      </c>
      <c r="K1510">
        <v>-8.0000000000000002E-3</v>
      </c>
      <c r="L1510" s="67">
        <v>100.002</v>
      </c>
      <c r="M1510" s="92">
        <v>-2.7499450010903814E-5</v>
      </c>
      <c r="P1510" s="2">
        <v>40920</v>
      </c>
      <c r="Q1510">
        <v>1138.3499999999999</v>
      </c>
      <c r="R1510">
        <v>4.1304882764414685E-4</v>
      </c>
      <c r="T1510" s="68">
        <v>38946</v>
      </c>
      <c r="U1510" s="69">
        <v>1.00179</v>
      </c>
      <c r="V1510" s="70">
        <v>1.7899999999999583E-3</v>
      </c>
      <c r="W1510" s="70"/>
      <c r="Y1510" s="2">
        <v>40920</v>
      </c>
      <c r="Z1510">
        <v>20.47</v>
      </c>
    </row>
    <row r="1511" spans="2:26" x14ac:dyDescent="0.25">
      <c r="B1511" s="2">
        <v>40921</v>
      </c>
      <c r="C1511">
        <v>1289.0899999999999</v>
      </c>
      <c r="D1511" s="2"/>
      <c r="E1511" s="2">
        <v>40855</v>
      </c>
      <c r="F1511">
        <v>-3.0000000000000001E-3</v>
      </c>
      <c r="G1511" s="67">
        <v>100.00024999999999</v>
      </c>
      <c r="H1511" s="92">
        <v>-4.9999874999206995E-6</v>
      </c>
      <c r="J1511" s="2">
        <v>40849</v>
      </c>
      <c r="K1511">
        <v>3.0000000000000001E-3</v>
      </c>
      <c r="L1511" s="67">
        <v>99.999250000000004</v>
      </c>
      <c r="M1511" s="92">
        <v>0</v>
      </c>
      <c r="P1511" s="2">
        <v>40921</v>
      </c>
      <c r="Q1511">
        <v>1138.42</v>
      </c>
      <c r="R1511">
        <v>6.1492511090666113E-5</v>
      </c>
      <c r="T1511" s="68">
        <v>38947</v>
      </c>
      <c r="U1511" s="69">
        <v>1.00169</v>
      </c>
      <c r="V1511" s="70">
        <v>1.6899999999999693E-3</v>
      </c>
      <c r="W1511" s="70"/>
      <c r="Y1511" s="2">
        <v>40921</v>
      </c>
      <c r="Z1511">
        <v>20.91</v>
      </c>
    </row>
    <row r="1512" spans="2:26" x14ac:dyDescent="0.25">
      <c r="B1512" s="2">
        <v>40925</v>
      </c>
      <c r="C1512">
        <v>1293.67</v>
      </c>
      <c r="D1512" s="2"/>
      <c r="E1512" s="2">
        <v>40856</v>
      </c>
      <c r="F1512">
        <v>3.0000000000000001E-3</v>
      </c>
      <c r="G1512" s="67">
        <v>99.999750000000006</v>
      </c>
      <c r="H1512" s="92">
        <v>5.0000124998117457E-6</v>
      </c>
      <c r="J1512" s="2">
        <v>40850</v>
      </c>
      <c r="K1512">
        <v>3.0000000000000001E-3</v>
      </c>
      <c r="L1512" s="67">
        <v>99.999250000000004</v>
      </c>
      <c r="M1512" s="92">
        <v>1.500011250077371E-5</v>
      </c>
      <c r="P1512" s="2">
        <v>40925</v>
      </c>
      <c r="Q1512">
        <v>1138.56</v>
      </c>
      <c r="R1512">
        <v>1.2297745998823828E-4</v>
      </c>
      <c r="T1512" s="68">
        <v>38950</v>
      </c>
      <c r="U1512" s="69">
        <v>0.99875000000000003</v>
      </c>
      <c r="V1512" s="70">
        <v>-1.2499999999999734E-3</v>
      </c>
      <c r="W1512" s="70"/>
      <c r="Y1512" s="2">
        <v>40925</v>
      </c>
      <c r="Z1512">
        <v>22.2</v>
      </c>
    </row>
    <row r="1513" spans="2:26" x14ac:dyDescent="0.25">
      <c r="B1513" s="2">
        <v>40926</v>
      </c>
      <c r="C1513">
        <v>1308.04</v>
      </c>
      <c r="D1513" s="2"/>
      <c r="E1513" s="2">
        <v>40857</v>
      </c>
      <c r="F1513">
        <v>-3.0000000000000001E-3</v>
      </c>
      <c r="G1513" s="67">
        <v>100.00024999999999</v>
      </c>
      <c r="H1513" s="92">
        <v>0</v>
      </c>
      <c r="J1513" s="2">
        <v>40851</v>
      </c>
      <c r="K1513">
        <v>-3.0000000000000001E-3</v>
      </c>
      <c r="L1513" s="67">
        <v>100.00075</v>
      </c>
      <c r="M1513" s="92">
        <v>-1.4999887500755094E-5</v>
      </c>
      <c r="P1513" s="2">
        <v>40926</v>
      </c>
      <c r="Q1513">
        <v>1138.77</v>
      </c>
      <c r="R1513">
        <v>1.8444350758861638E-4</v>
      </c>
      <c r="T1513" s="68">
        <v>38951</v>
      </c>
      <c r="U1513" s="69">
        <v>1.00088</v>
      </c>
      <c r="V1513" s="70">
        <v>8.799999999999919E-4</v>
      </c>
      <c r="W1513" s="70"/>
      <c r="Y1513" s="2">
        <v>40926</v>
      </c>
      <c r="Z1513">
        <v>20.89</v>
      </c>
    </row>
    <row r="1514" spans="2:26" x14ac:dyDescent="0.25">
      <c r="B1514" s="2">
        <v>40927</v>
      </c>
      <c r="C1514">
        <v>1314.5</v>
      </c>
      <c r="D1514" s="2"/>
      <c r="E1514" s="2">
        <v>40858</v>
      </c>
      <c r="F1514">
        <v>-3.0000000000000001E-3</v>
      </c>
      <c r="G1514" s="67">
        <v>100.00024999999999</v>
      </c>
      <c r="H1514" s="92">
        <v>-4.9999874999206995E-6</v>
      </c>
      <c r="J1514" s="2">
        <v>40854</v>
      </c>
      <c r="K1514">
        <v>3.0000000000000001E-3</v>
      </c>
      <c r="L1514" s="67">
        <v>99.999250000000004</v>
      </c>
      <c r="M1514" s="92">
        <v>-1.2500093750644758E-5</v>
      </c>
      <c r="P1514" s="2">
        <v>40927</v>
      </c>
      <c r="Q1514">
        <v>1138.93</v>
      </c>
      <c r="R1514">
        <v>1.40502471965398E-4</v>
      </c>
      <c r="T1514" s="68">
        <v>38952</v>
      </c>
      <c r="U1514" s="69">
        <v>0.99790999999999996</v>
      </c>
      <c r="V1514" s="70">
        <v>-2.0900000000000363E-3</v>
      </c>
      <c r="W1514" s="70"/>
      <c r="Y1514" s="2">
        <v>40927</v>
      </c>
      <c r="Z1514">
        <v>19.87</v>
      </c>
    </row>
    <row r="1515" spans="2:26" x14ac:dyDescent="0.25">
      <c r="B1515" s="2">
        <v>40928</v>
      </c>
      <c r="C1515">
        <v>1315.38</v>
      </c>
      <c r="D1515" s="2"/>
      <c r="E1515" s="2">
        <v>40861</v>
      </c>
      <c r="F1515">
        <v>3.0000000000000001E-3</v>
      </c>
      <c r="G1515" s="67">
        <v>99.999750000000006</v>
      </c>
      <c r="H1515" s="92">
        <v>0</v>
      </c>
      <c r="J1515" s="2">
        <v>40855</v>
      </c>
      <c r="K1515">
        <v>8.0000000000000002E-3</v>
      </c>
      <c r="L1515" s="67">
        <v>99.998000000000005</v>
      </c>
      <c r="M1515" s="92">
        <v>0</v>
      </c>
      <c r="P1515" s="2">
        <v>40928</v>
      </c>
      <c r="Q1515">
        <v>1142.75</v>
      </c>
      <c r="R1515">
        <v>3.3540252693315953E-3</v>
      </c>
      <c r="T1515" s="68">
        <v>38953</v>
      </c>
      <c r="U1515" s="69">
        <v>1.0018400000000001</v>
      </c>
      <c r="V1515" s="70">
        <v>1.8400000000000638E-3</v>
      </c>
      <c r="W1515" s="70"/>
      <c r="Y1515" s="2">
        <v>40928</v>
      </c>
      <c r="Z1515">
        <v>18.28</v>
      </c>
    </row>
    <row r="1516" spans="2:26" x14ac:dyDescent="0.25">
      <c r="B1516" s="2">
        <v>40931</v>
      </c>
      <c r="C1516">
        <v>1316</v>
      </c>
      <c r="D1516" s="2"/>
      <c r="E1516" s="2">
        <v>40862</v>
      </c>
      <c r="F1516">
        <v>3.0000000000000001E-3</v>
      </c>
      <c r="G1516" s="67">
        <v>99.999750000000006</v>
      </c>
      <c r="H1516" s="92">
        <v>0</v>
      </c>
      <c r="J1516" s="2">
        <v>40856</v>
      </c>
      <c r="K1516">
        <v>8.0000000000000002E-3</v>
      </c>
      <c r="L1516" s="67">
        <v>99.998000000000005</v>
      </c>
      <c r="M1516" s="92">
        <v>1.2500250005098579E-5</v>
      </c>
      <c r="P1516" s="2">
        <v>40931</v>
      </c>
      <c r="Q1516">
        <v>1144.21</v>
      </c>
      <c r="R1516">
        <v>1.2776197768540332E-3</v>
      </c>
      <c r="T1516" s="68">
        <v>38954</v>
      </c>
      <c r="U1516" s="69">
        <v>0.99994000000000005</v>
      </c>
      <c r="V1516" s="70">
        <v>-5.9999999999948983E-5</v>
      </c>
      <c r="W1516" s="70"/>
      <c r="Y1516" s="2">
        <v>40931</v>
      </c>
      <c r="Z1516">
        <v>18.670000000000002</v>
      </c>
    </row>
    <row r="1517" spans="2:26" x14ac:dyDescent="0.25">
      <c r="B1517" s="2">
        <v>40932</v>
      </c>
      <c r="C1517">
        <v>1314.65</v>
      </c>
      <c r="D1517" s="2"/>
      <c r="E1517" s="2">
        <v>40863</v>
      </c>
      <c r="F1517">
        <v>3.0000000000000001E-3</v>
      </c>
      <c r="G1517" s="67">
        <v>99.999750000000006</v>
      </c>
      <c r="H1517" s="92">
        <v>0</v>
      </c>
      <c r="J1517" s="2">
        <v>40857</v>
      </c>
      <c r="K1517">
        <v>3.0000000000000001E-3</v>
      </c>
      <c r="L1517" s="67">
        <v>99.999250000000004</v>
      </c>
      <c r="M1517" s="92">
        <v>0</v>
      </c>
      <c r="P1517" s="2">
        <v>40932</v>
      </c>
      <c r="Q1517">
        <v>1142.8800000000001</v>
      </c>
      <c r="R1517">
        <v>-1.1623740397304072E-3</v>
      </c>
      <c r="T1517" s="68">
        <v>38957</v>
      </c>
      <c r="U1517" s="69">
        <v>1.0032000000000001</v>
      </c>
      <c r="V1517" s="70">
        <v>3.2000000000000917E-3</v>
      </c>
      <c r="W1517" s="70"/>
      <c r="Y1517" s="2">
        <v>40932</v>
      </c>
      <c r="Z1517">
        <v>18.91</v>
      </c>
    </row>
    <row r="1518" spans="2:26" x14ac:dyDescent="0.25">
      <c r="B1518" s="2">
        <v>40933</v>
      </c>
      <c r="C1518">
        <v>1326.05</v>
      </c>
      <c r="D1518" s="2"/>
      <c r="E1518" s="2">
        <v>40864</v>
      </c>
      <c r="F1518">
        <v>3.0000000000000001E-3</v>
      </c>
      <c r="G1518" s="67">
        <v>99.999750000000006</v>
      </c>
      <c r="H1518" s="92">
        <v>5.0000124998117457E-6</v>
      </c>
      <c r="J1518" s="2">
        <v>40858</v>
      </c>
      <c r="K1518">
        <v>3.0000000000000001E-3</v>
      </c>
      <c r="L1518" s="67">
        <v>99.999250000000004</v>
      </c>
      <c r="M1518" s="92">
        <v>-1.2500093750644758E-5</v>
      </c>
      <c r="P1518" s="2">
        <v>40933</v>
      </c>
      <c r="Q1518">
        <v>1147.93</v>
      </c>
      <c r="R1518">
        <v>4.4186616267674061E-3</v>
      </c>
      <c r="T1518" s="68">
        <v>38958</v>
      </c>
      <c r="U1518" s="69">
        <v>1.0011300000000001</v>
      </c>
      <c r="V1518" s="70">
        <v>1.1300000000000754E-3</v>
      </c>
      <c r="W1518" s="70"/>
      <c r="Y1518" s="2">
        <v>40933</v>
      </c>
      <c r="Z1518">
        <v>18.309999999999999</v>
      </c>
    </row>
    <row r="1519" spans="2:26" x14ac:dyDescent="0.25">
      <c r="B1519" s="2">
        <v>40934</v>
      </c>
      <c r="C1519">
        <v>1318.43</v>
      </c>
      <c r="D1519" s="2"/>
      <c r="E1519" s="2">
        <v>40865</v>
      </c>
      <c r="F1519">
        <v>-3.0000000000000001E-3</v>
      </c>
      <c r="G1519" s="67">
        <v>100.00024999999999</v>
      </c>
      <c r="H1519" s="92">
        <v>-9.1666437499471343E-6</v>
      </c>
      <c r="J1519" s="2">
        <v>40861</v>
      </c>
      <c r="K1519">
        <v>8.0000000000000002E-3</v>
      </c>
      <c r="L1519" s="67">
        <v>99.998000000000005</v>
      </c>
      <c r="M1519" s="92">
        <v>0</v>
      </c>
      <c r="P1519" s="2">
        <v>40934</v>
      </c>
      <c r="Q1519">
        <v>1145.27</v>
      </c>
      <c r="R1519">
        <v>-2.3172144642966686E-3</v>
      </c>
      <c r="T1519" s="68">
        <v>38959</v>
      </c>
      <c r="U1519" s="69">
        <v>1.0003500000000001</v>
      </c>
      <c r="V1519" s="70">
        <v>3.5000000000007248E-4</v>
      </c>
      <c r="W1519" s="70"/>
      <c r="Y1519" s="2">
        <v>40934</v>
      </c>
      <c r="Z1519">
        <v>18.57</v>
      </c>
    </row>
    <row r="1520" spans="2:26" x14ac:dyDescent="0.25">
      <c r="B1520" s="2">
        <v>40935</v>
      </c>
      <c r="C1520">
        <v>1316.33</v>
      </c>
      <c r="D1520" s="2"/>
      <c r="E1520" s="2">
        <v>40868</v>
      </c>
      <c r="F1520">
        <v>8.0000000000000002E-3</v>
      </c>
      <c r="G1520" s="67">
        <v>99.99933333333334</v>
      </c>
      <c r="H1520" s="92">
        <v>-4.1666944445850618E-6</v>
      </c>
      <c r="J1520" s="2">
        <v>40862</v>
      </c>
      <c r="K1520">
        <v>8.0000000000000002E-3</v>
      </c>
      <c r="L1520" s="67">
        <v>99.998000000000005</v>
      </c>
      <c r="M1520" s="92">
        <v>0</v>
      </c>
      <c r="P1520" s="2">
        <v>40935</v>
      </c>
      <c r="Q1520">
        <v>1145.49</v>
      </c>
      <c r="R1520">
        <v>1.9209444061218939E-4</v>
      </c>
      <c r="T1520" s="68">
        <v>38960</v>
      </c>
      <c r="U1520" s="69">
        <v>0.99995000000000001</v>
      </c>
      <c r="V1520" s="70">
        <v>-4.9999999999994493E-5</v>
      </c>
      <c r="W1520" s="70"/>
      <c r="Y1520" s="2">
        <v>40935</v>
      </c>
      <c r="Z1520">
        <v>18.53</v>
      </c>
    </row>
    <row r="1521" spans="2:26" x14ac:dyDescent="0.25">
      <c r="B1521" s="2">
        <v>40938</v>
      </c>
      <c r="C1521">
        <v>1313.01</v>
      </c>
      <c r="D1521" s="2"/>
      <c r="E1521" s="2">
        <v>40869</v>
      </c>
      <c r="F1521">
        <v>1.2999999999999999E-2</v>
      </c>
      <c r="G1521" s="67">
        <v>99.998916666666673</v>
      </c>
      <c r="H1521" s="92">
        <v>-4.1667118060306763E-6</v>
      </c>
      <c r="J1521" s="2">
        <v>40863</v>
      </c>
      <c r="K1521">
        <v>8.0000000000000002E-3</v>
      </c>
      <c r="L1521" s="67">
        <v>99.998000000000005</v>
      </c>
      <c r="M1521" s="92">
        <v>1.2500250005098579E-5</v>
      </c>
      <c r="P1521" s="2">
        <v>40938</v>
      </c>
      <c r="Q1521">
        <v>1144.21</v>
      </c>
      <c r="R1521">
        <v>-1.1174257304733537E-3</v>
      </c>
      <c r="T1521" s="68">
        <v>38961</v>
      </c>
      <c r="U1521" s="69">
        <v>1.0018899999999999</v>
      </c>
      <c r="V1521" s="70">
        <v>1.8899999999999473E-3</v>
      </c>
      <c r="W1521" s="70"/>
      <c r="Y1521" s="2">
        <v>40938</v>
      </c>
      <c r="Z1521">
        <v>19.399999999999999</v>
      </c>
    </row>
    <row r="1522" spans="2:26" x14ac:dyDescent="0.25">
      <c r="B1522" s="2">
        <v>40939</v>
      </c>
      <c r="C1522">
        <v>1312.41</v>
      </c>
      <c r="D1522" s="2"/>
      <c r="E1522" s="2">
        <v>40870</v>
      </c>
      <c r="F1522">
        <v>1.7999999999999999E-2</v>
      </c>
      <c r="G1522" s="67">
        <v>99.998500000000007</v>
      </c>
      <c r="H1522" s="92">
        <v>0</v>
      </c>
      <c r="J1522" s="2">
        <v>40864</v>
      </c>
      <c r="K1522">
        <v>3.0000000000000001E-3</v>
      </c>
      <c r="L1522" s="67">
        <v>99.999250000000004</v>
      </c>
      <c r="M1522" s="92">
        <v>0</v>
      </c>
      <c r="P1522" s="2">
        <v>40939</v>
      </c>
      <c r="Q1522">
        <v>1145.01</v>
      </c>
      <c r="R1522">
        <v>6.9917235472516381E-4</v>
      </c>
      <c r="T1522" s="68">
        <v>38965</v>
      </c>
      <c r="U1522" s="69">
        <v>1.0012300000000001</v>
      </c>
      <c r="V1522" s="70">
        <v>1.2300000000000644E-3</v>
      </c>
      <c r="W1522" s="70"/>
      <c r="Y1522" s="2">
        <v>40939</v>
      </c>
      <c r="Z1522">
        <v>19.440000000000001</v>
      </c>
    </row>
    <row r="1523" spans="2:26" x14ac:dyDescent="0.25">
      <c r="B1523" s="2">
        <v>40940</v>
      </c>
      <c r="C1523">
        <v>1324.09</v>
      </c>
      <c r="D1523" s="2"/>
      <c r="E1523" s="2">
        <v>40871</v>
      </c>
      <c r="F1523">
        <v>1.7999999999999999E-2</v>
      </c>
      <c r="G1523" s="67">
        <v>99.998500000000007</v>
      </c>
      <c r="H1523" s="92">
        <v>4.1667291676983353E-6</v>
      </c>
      <c r="J1523" s="2">
        <v>40865</v>
      </c>
      <c r="K1523">
        <v>3.0000000000000001E-3</v>
      </c>
      <c r="L1523" s="67">
        <v>99.999250000000004</v>
      </c>
      <c r="M1523" s="92">
        <v>-1.2500093750644758E-5</v>
      </c>
      <c r="P1523" s="2">
        <v>40940</v>
      </c>
      <c r="Q1523">
        <v>1149.97</v>
      </c>
      <c r="R1523">
        <v>4.3318398965948024E-3</v>
      </c>
      <c r="T1523" s="68">
        <v>38966</v>
      </c>
      <c r="U1523" s="69">
        <v>0.99682000000000004</v>
      </c>
      <c r="V1523" s="70">
        <v>-3.1799999999999606E-3</v>
      </c>
      <c r="W1523" s="70"/>
      <c r="Y1523" s="2">
        <v>40940</v>
      </c>
      <c r="Z1523">
        <v>18.55</v>
      </c>
    </row>
    <row r="1524" spans="2:26" x14ac:dyDescent="0.25">
      <c r="B1524" s="2">
        <v>40941</v>
      </c>
      <c r="C1524">
        <v>1325.54</v>
      </c>
      <c r="D1524" s="2"/>
      <c r="E1524" s="2">
        <v>40872</v>
      </c>
      <c r="F1524">
        <v>1.2999999999999999E-2</v>
      </c>
      <c r="G1524" s="67">
        <v>99.998916666666673</v>
      </c>
      <c r="H1524" s="92">
        <v>0</v>
      </c>
      <c r="J1524" s="2">
        <v>40868</v>
      </c>
      <c r="K1524">
        <v>8.0000000000000002E-3</v>
      </c>
      <c r="L1524" s="67">
        <v>99.998000000000005</v>
      </c>
      <c r="M1524" s="92">
        <v>-2.5000500009975113E-5</v>
      </c>
      <c r="P1524" s="2">
        <v>40941</v>
      </c>
      <c r="Q1524">
        <v>1151.56</v>
      </c>
      <c r="R1524">
        <v>1.3826447646458906E-3</v>
      </c>
      <c r="T1524" s="68">
        <v>38967</v>
      </c>
      <c r="U1524" s="69">
        <v>0.99812999999999996</v>
      </c>
      <c r="V1524" s="70">
        <v>-1.8700000000000383E-3</v>
      </c>
      <c r="W1524" s="70"/>
      <c r="Y1524" s="2">
        <v>40941</v>
      </c>
      <c r="Z1524">
        <v>17.98</v>
      </c>
    </row>
    <row r="1525" spans="2:26" x14ac:dyDescent="0.25">
      <c r="B1525" s="2">
        <v>40942</v>
      </c>
      <c r="C1525">
        <v>1344.9</v>
      </c>
      <c r="D1525" s="2"/>
      <c r="E1525" s="2">
        <v>40875</v>
      </c>
      <c r="F1525">
        <v>1.2999999999999999E-2</v>
      </c>
      <c r="G1525" s="67">
        <v>99.998916666666673</v>
      </c>
      <c r="H1525" s="92">
        <v>8.3334236120613525E-6</v>
      </c>
      <c r="J1525" s="2">
        <v>40869</v>
      </c>
      <c r="K1525">
        <v>1.7999999999999999E-2</v>
      </c>
      <c r="L1525" s="67">
        <v>99.995500000000007</v>
      </c>
      <c r="M1525" s="92">
        <v>0</v>
      </c>
      <c r="P1525" s="2">
        <v>40942</v>
      </c>
      <c r="Q1525">
        <v>1156.75</v>
      </c>
      <c r="R1525">
        <v>4.5069297301052469E-3</v>
      </c>
      <c r="T1525" s="68">
        <v>38968</v>
      </c>
      <c r="U1525" s="69">
        <v>1.00251</v>
      </c>
      <c r="V1525" s="70">
        <v>2.5100000000000122E-3</v>
      </c>
      <c r="W1525" s="70"/>
      <c r="Y1525" s="2">
        <v>40942</v>
      </c>
      <c r="Z1525">
        <v>17.100000000000001</v>
      </c>
    </row>
    <row r="1526" spans="2:26" x14ac:dyDescent="0.25">
      <c r="B1526" s="2">
        <v>40945</v>
      </c>
      <c r="C1526">
        <v>1344.33</v>
      </c>
      <c r="D1526" s="2"/>
      <c r="E1526" s="2">
        <v>40876</v>
      </c>
      <c r="F1526">
        <v>3.0000000000000001E-3</v>
      </c>
      <c r="G1526" s="67">
        <v>99.999750000000006</v>
      </c>
      <c r="H1526" s="92">
        <v>-1.2500031250084476E-5</v>
      </c>
      <c r="J1526" s="2">
        <v>40870</v>
      </c>
      <c r="K1526">
        <v>1.7999999999999999E-2</v>
      </c>
      <c r="L1526" s="67">
        <v>99.995500000000007</v>
      </c>
      <c r="M1526" s="92">
        <v>0</v>
      </c>
      <c r="P1526" s="2">
        <v>40945</v>
      </c>
      <c r="Q1526">
        <v>1156.6600000000001</v>
      </c>
      <c r="R1526">
        <v>-7.7804192781472103E-5</v>
      </c>
      <c r="T1526" s="68">
        <v>38971</v>
      </c>
      <c r="U1526" s="69">
        <v>1.0017199999999999</v>
      </c>
      <c r="V1526" s="70">
        <v>1.7199999999999438E-3</v>
      </c>
      <c r="W1526" s="70"/>
      <c r="Y1526" s="2">
        <v>40945</v>
      </c>
      <c r="Z1526">
        <v>17.760000000000002</v>
      </c>
    </row>
    <row r="1527" spans="2:26" x14ac:dyDescent="0.25">
      <c r="B1527" s="2">
        <v>40946</v>
      </c>
      <c r="C1527">
        <v>1347.05</v>
      </c>
      <c r="D1527" s="2"/>
      <c r="E1527" s="2">
        <v>40877</v>
      </c>
      <c r="F1527">
        <v>1.7999999999999999E-2</v>
      </c>
      <c r="G1527" s="67">
        <v>99.998500000000007</v>
      </c>
      <c r="H1527" s="92">
        <v>8.3334583351746261E-6</v>
      </c>
      <c r="J1527" s="2">
        <v>40871</v>
      </c>
      <c r="K1527">
        <v>1.7999999999999999E-2</v>
      </c>
      <c r="L1527" s="67">
        <v>99.995500000000007</v>
      </c>
      <c r="M1527" s="92">
        <v>0</v>
      </c>
      <c r="P1527" s="2">
        <v>40946</v>
      </c>
      <c r="Q1527">
        <v>1157.97</v>
      </c>
      <c r="R1527">
        <v>1.1325713692873496E-3</v>
      </c>
      <c r="T1527" s="68">
        <v>38972</v>
      </c>
      <c r="U1527" s="69">
        <v>1.0036499999999999</v>
      </c>
      <c r="V1527" s="70">
        <v>3.6499999999999311E-3</v>
      </c>
      <c r="W1527" s="70"/>
      <c r="Y1527" s="2">
        <v>40946</v>
      </c>
      <c r="Z1527">
        <v>17.649999999999999</v>
      </c>
    </row>
    <row r="1528" spans="2:26" x14ac:dyDescent="0.25">
      <c r="B1528" s="2">
        <v>40947</v>
      </c>
      <c r="C1528">
        <v>1349.96</v>
      </c>
      <c r="D1528" s="2"/>
      <c r="E1528" s="2">
        <v>40878</v>
      </c>
      <c r="F1528">
        <v>8.0000000000000002E-3</v>
      </c>
      <c r="G1528" s="67">
        <v>99.99933333333334</v>
      </c>
      <c r="H1528" s="92">
        <v>0</v>
      </c>
      <c r="J1528" s="2">
        <v>40872</v>
      </c>
      <c r="K1528">
        <v>1.7999999999999999E-2</v>
      </c>
      <c r="L1528" s="67">
        <v>99.995500000000007</v>
      </c>
      <c r="M1528" s="92">
        <v>1.2500562525330494E-5</v>
      </c>
      <c r="P1528" s="2">
        <v>40947</v>
      </c>
      <c r="Q1528">
        <v>1158.3699999999999</v>
      </c>
      <c r="R1528">
        <v>3.4543209236836958E-4</v>
      </c>
      <c r="T1528" s="68">
        <v>38973</v>
      </c>
      <c r="U1528" s="69">
        <v>1.00091</v>
      </c>
      <c r="V1528" s="70">
        <v>9.0999999999996639E-4</v>
      </c>
      <c r="W1528" s="70"/>
      <c r="Y1528" s="2">
        <v>40947</v>
      </c>
      <c r="Z1528">
        <v>18.16</v>
      </c>
    </row>
    <row r="1529" spans="2:26" x14ac:dyDescent="0.25">
      <c r="B1529" s="2">
        <v>40948</v>
      </c>
      <c r="C1529">
        <v>1351.95</v>
      </c>
      <c r="D1529" s="2"/>
      <c r="E1529" s="2">
        <v>40879</v>
      </c>
      <c r="F1529">
        <v>8.0000000000000002E-3</v>
      </c>
      <c r="G1529" s="67">
        <v>99.99933333333334</v>
      </c>
      <c r="H1529" s="92">
        <v>4.1666944445850618E-6</v>
      </c>
      <c r="J1529" s="2">
        <v>40875</v>
      </c>
      <c r="K1529">
        <v>1.2999999999999999E-2</v>
      </c>
      <c r="L1529" s="67">
        <v>99.996750000000006</v>
      </c>
      <c r="M1529" s="92">
        <v>0</v>
      </c>
      <c r="P1529" s="2">
        <v>40948</v>
      </c>
      <c r="Q1529">
        <v>1158.83</v>
      </c>
      <c r="R1529">
        <v>3.9710973177831121E-4</v>
      </c>
      <c r="T1529" s="68">
        <v>38974</v>
      </c>
      <c r="U1529" s="69">
        <v>1.0004500000000001</v>
      </c>
      <c r="V1529" s="70">
        <v>4.5000000000006146E-4</v>
      </c>
      <c r="W1529" s="70"/>
      <c r="Y1529" s="2">
        <v>40948</v>
      </c>
      <c r="Z1529">
        <v>18.63</v>
      </c>
    </row>
    <row r="1530" spans="2:26" x14ac:dyDescent="0.25">
      <c r="B1530" s="2">
        <v>40949</v>
      </c>
      <c r="C1530">
        <v>1342.64</v>
      </c>
      <c r="D1530" s="2"/>
      <c r="E1530" s="2">
        <v>40882</v>
      </c>
      <c r="F1530">
        <v>3.0000000000000001E-3</v>
      </c>
      <c r="G1530" s="67">
        <v>99.999750000000006</v>
      </c>
      <c r="H1530" s="92">
        <v>0</v>
      </c>
      <c r="J1530" s="2">
        <v>40876</v>
      </c>
      <c r="K1530">
        <v>1.2999999999999999E-2</v>
      </c>
      <c r="L1530" s="67">
        <v>99.996750000000006</v>
      </c>
      <c r="M1530" s="92">
        <v>2.500081252643227E-5</v>
      </c>
      <c r="P1530" s="2">
        <v>40949</v>
      </c>
      <c r="Q1530">
        <v>1156.8800000000001</v>
      </c>
      <c r="R1530">
        <v>-1.6827317207871451E-3</v>
      </c>
      <c r="T1530" s="68">
        <v>38975</v>
      </c>
      <c r="U1530" s="69">
        <v>1.00203</v>
      </c>
      <c r="V1530" s="70">
        <v>2.0299999999999763E-3</v>
      </c>
      <c r="W1530" s="70"/>
      <c r="Y1530" s="2">
        <v>40949</v>
      </c>
      <c r="Z1530">
        <v>20.79</v>
      </c>
    </row>
    <row r="1531" spans="2:26" x14ac:dyDescent="0.25">
      <c r="B1531" s="2">
        <v>40952</v>
      </c>
      <c r="C1531">
        <v>1351.77</v>
      </c>
      <c r="D1531" s="2"/>
      <c r="E1531" s="2">
        <v>40883</v>
      </c>
      <c r="F1531">
        <v>3.0000000000000001E-3</v>
      </c>
      <c r="G1531" s="67">
        <v>99.999750000000006</v>
      </c>
      <c r="H1531" s="92">
        <v>9.1666895831732376E-6</v>
      </c>
      <c r="J1531" s="2">
        <v>40877</v>
      </c>
      <c r="K1531">
        <v>3.0000000000000001E-3</v>
      </c>
      <c r="L1531" s="67">
        <v>99.999250000000004</v>
      </c>
      <c r="M1531" s="92">
        <v>1.500011250077371E-5</v>
      </c>
      <c r="P1531" s="2">
        <v>40952</v>
      </c>
      <c r="Q1531">
        <v>1159.81</v>
      </c>
      <c r="R1531">
        <v>2.5326740889286548E-3</v>
      </c>
      <c r="T1531" s="68">
        <v>38978</v>
      </c>
      <c r="U1531" s="69">
        <v>1.00082</v>
      </c>
      <c r="V1531" s="70">
        <v>8.2000000000004292E-4</v>
      </c>
      <c r="W1531" s="70"/>
      <c r="Y1531" s="2">
        <v>40952</v>
      </c>
      <c r="Z1531">
        <v>19.04</v>
      </c>
    </row>
    <row r="1532" spans="2:26" x14ac:dyDescent="0.25">
      <c r="B1532" s="2">
        <v>40953</v>
      </c>
      <c r="C1532">
        <v>1350.5</v>
      </c>
      <c r="D1532" s="2"/>
      <c r="E1532" s="2">
        <v>40884</v>
      </c>
      <c r="F1532">
        <v>-8.0000000000000002E-3</v>
      </c>
      <c r="G1532" s="67">
        <v>100.00066666666666</v>
      </c>
      <c r="H1532" s="92">
        <v>-4.1666388890249095E-6</v>
      </c>
      <c r="J1532" s="2">
        <v>40878</v>
      </c>
      <c r="K1532">
        <v>-3.0000000000000001E-3</v>
      </c>
      <c r="L1532" s="67">
        <v>100.00075</v>
      </c>
      <c r="M1532" s="92">
        <v>0</v>
      </c>
      <c r="P1532" s="2">
        <v>40953</v>
      </c>
      <c r="Q1532">
        <v>1160.03</v>
      </c>
      <c r="R1532">
        <v>1.8968624171211701E-4</v>
      </c>
      <c r="T1532" s="68">
        <v>38979</v>
      </c>
      <c r="U1532" s="69">
        <v>0.99926999999999999</v>
      </c>
      <c r="V1532" s="70">
        <v>-7.3000000000000842E-4</v>
      </c>
      <c r="W1532" s="70"/>
      <c r="Y1532" s="2">
        <v>40953</v>
      </c>
      <c r="Z1532">
        <v>19.54</v>
      </c>
    </row>
    <row r="1533" spans="2:26" x14ac:dyDescent="0.25">
      <c r="B1533" s="2">
        <v>40954</v>
      </c>
      <c r="C1533">
        <v>1343.23</v>
      </c>
      <c r="D1533" s="2"/>
      <c r="E1533" s="2">
        <v>40885</v>
      </c>
      <c r="F1533">
        <v>-3.0000000000000001E-3</v>
      </c>
      <c r="G1533" s="67">
        <v>100.00024999999999</v>
      </c>
      <c r="H1533" s="92">
        <v>1.6666625000105739E-6</v>
      </c>
      <c r="J1533" s="2">
        <v>40879</v>
      </c>
      <c r="K1533">
        <v>-3.0000000000000001E-3</v>
      </c>
      <c r="L1533" s="67">
        <v>100.00075</v>
      </c>
      <c r="M1533" s="92">
        <v>0</v>
      </c>
      <c r="P1533" s="2">
        <v>40954</v>
      </c>
      <c r="Q1533">
        <v>1159.7</v>
      </c>
      <c r="R1533">
        <v>-2.8447540149822981E-4</v>
      </c>
      <c r="T1533" s="68">
        <v>38980</v>
      </c>
      <c r="U1533" s="69">
        <v>1.00254</v>
      </c>
      <c r="V1533" s="70">
        <v>2.5399999999999867E-3</v>
      </c>
      <c r="W1533" s="70"/>
      <c r="Y1533" s="2">
        <v>40954</v>
      </c>
      <c r="Z1533">
        <v>21.14</v>
      </c>
    </row>
    <row r="1534" spans="2:26" x14ac:dyDescent="0.25">
      <c r="B1534" s="2">
        <v>40955</v>
      </c>
      <c r="C1534">
        <v>1358.04</v>
      </c>
      <c r="D1534" s="2"/>
      <c r="E1534" s="2">
        <v>40886</v>
      </c>
      <c r="F1534">
        <v>-5.0000000000000001E-3</v>
      </c>
      <c r="G1534" s="67">
        <v>100.00041666666667</v>
      </c>
      <c r="H1534" s="92">
        <v>-1.6666597223435886E-6</v>
      </c>
      <c r="J1534" s="2">
        <v>40882</v>
      </c>
      <c r="K1534">
        <v>-3.0000000000000001E-3</v>
      </c>
      <c r="L1534" s="67">
        <v>100.00075</v>
      </c>
      <c r="M1534" s="92">
        <v>-1.4999887500755094E-5</v>
      </c>
      <c r="P1534" s="2">
        <v>40955</v>
      </c>
      <c r="Q1534">
        <v>1160.6300000000001</v>
      </c>
      <c r="R1534">
        <v>8.0193153401753037E-4</v>
      </c>
      <c r="T1534" s="68">
        <v>38981</v>
      </c>
      <c r="U1534" s="69">
        <v>0.99736000000000002</v>
      </c>
      <c r="V1534" s="70">
        <v>-2.6399999999999757E-3</v>
      </c>
      <c r="W1534" s="70"/>
      <c r="Y1534" s="2">
        <v>40955</v>
      </c>
      <c r="Z1534">
        <v>19.22</v>
      </c>
    </row>
    <row r="1535" spans="2:26" x14ac:dyDescent="0.25">
      <c r="B1535" s="2">
        <v>40956</v>
      </c>
      <c r="C1535">
        <v>1361.23</v>
      </c>
      <c r="D1535" s="2"/>
      <c r="E1535" s="2">
        <v>40889</v>
      </c>
      <c r="F1535">
        <v>-3.0000000000000001E-3</v>
      </c>
      <c r="G1535" s="67">
        <v>100.00024999999999</v>
      </c>
      <c r="H1535" s="92">
        <v>0</v>
      </c>
      <c r="J1535" s="2">
        <v>40883</v>
      </c>
      <c r="K1535">
        <v>3.0000000000000001E-3</v>
      </c>
      <c r="L1535" s="67">
        <v>99.999250000000004</v>
      </c>
      <c r="M1535" s="92">
        <v>0</v>
      </c>
      <c r="P1535" s="2">
        <v>40956</v>
      </c>
      <c r="Q1535">
        <v>1162.44</v>
      </c>
      <c r="R1535">
        <v>1.5594978589215103E-3</v>
      </c>
      <c r="T1535" s="68">
        <v>38982</v>
      </c>
      <c r="U1535" s="69">
        <v>0.99888999999999994</v>
      </c>
      <c r="V1535" s="70">
        <v>-1.1100000000000554E-3</v>
      </c>
      <c r="W1535" s="70"/>
      <c r="Y1535" s="2">
        <v>40956</v>
      </c>
      <c r="Z1535">
        <v>17.78</v>
      </c>
    </row>
    <row r="1536" spans="2:26" x14ac:dyDescent="0.25">
      <c r="B1536" s="2">
        <v>40960</v>
      </c>
      <c r="C1536">
        <v>1362.21</v>
      </c>
      <c r="D1536" s="2"/>
      <c r="E1536" s="2">
        <v>40890</v>
      </c>
      <c r="F1536">
        <v>-3.0000000000000001E-3</v>
      </c>
      <c r="G1536" s="67">
        <v>100.00024999999999</v>
      </c>
      <c r="H1536" s="92">
        <v>4.1666562500264348E-6</v>
      </c>
      <c r="J1536" s="2">
        <v>40884</v>
      </c>
      <c r="K1536">
        <v>3.0000000000000001E-3</v>
      </c>
      <c r="L1536" s="67">
        <v>99.999250000000004</v>
      </c>
      <c r="M1536" s="92">
        <v>0</v>
      </c>
      <c r="P1536" s="2">
        <v>40960</v>
      </c>
      <c r="Q1536">
        <v>1164.02</v>
      </c>
      <c r="R1536">
        <v>1.3592099377170985E-3</v>
      </c>
      <c r="T1536" s="68">
        <v>38985</v>
      </c>
      <c r="U1536" s="69">
        <v>1.0043800000000001</v>
      </c>
      <c r="V1536" s="70">
        <v>4.3800000000000505E-3</v>
      </c>
      <c r="W1536" s="70"/>
      <c r="Y1536" s="2">
        <v>40960</v>
      </c>
      <c r="Z1536">
        <v>18.190000000000001</v>
      </c>
    </row>
    <row r="1537" spans="2:26" x14ac:dyDescent="0.25">
      <c r="B1537" s="2">
        <v>40961</v>
      </c>
      <c r="C1537">
        <v>1357.66</v>
      </c>
      <c r="D1537" s="2"/>
      <c r="E1537" s="2">
        <v>40891</v>
      </c>
      <c r="F1537">
        <v>-8.0000000000000002E-3</v>
      </c>
      <c r="G1537" s="67">
        <v>100.00066666666666</v>
      </c>
      <c r="H1537" s="92">
        <v>5.833294444812509E-6</v>
      </c>
      <c r="J1537" s="2">
        <v>40885</v>
      </c>
      <c r="K1537">
        <v>3.0000000000000001E-3</v>
      </c>
      <c r="L1537" s="67">
        <v>99.999250000000004</v>
      </c>
      <c r="M1537" s="92">
        <v>0</v>
      </c>
      <c r="P1537" s="2">
        <v>40961</v>
      </c>
      <c r="Q1537">
        <v>1163.1500000000001</v>
      </c>
      <c r="R1537">
        <v>-7.4740983831889096E-4</v>
      </c>
      <c r="T1537" s="68">
        <v>38986</v>
      </c>
      <c r="U1537" s="69">
        <v>1.00271</v>
      </c>
      <c r="V1537" s="70">
        <v>2.7099999999999902E-3</v>
      </c>
      <c r="W1537" s="70"/>
      <c r="Y1537" s="2">
        <v>40961</v>
      </c>
      <c r="Z1537">
        <v>18.190000000000001</v>
      </c>
    </row>
    <row r="1538" spans="2:26" x14ac:dyDescent="0.25">
      <c r="B1538" s="2">
        <v>40962</v>
      </c>
      <c r="C1538">
        <v>1363.46</v>
      </c>
      <c r="D1538" s="2"/>
      <c r="E1538" s="2">
        <v>40892</v>
      </c>
      <c r="F1538">
        <v>-1.4999999999999999E-2</v>
      </c>
      <c r="G1538" s="67">
        <v>100.00125</v>
      </c>
      <c r="H1538" s="92">
        <v>-5.8332604175870273E-6</v>
      </c>
      <c r="J1538" s="2">
        <v>40886</v>
      </c>
      <c r="K1538">
        <v>3.0000000000000001E-3</v>
      </c>
      <c r="L1538" s="67">
        <v>99.999250000000004</v>
      </c>
      <c r="M1538" s="92">
        <v>0</v>
      </c>
      <c r="P1538" s="2">
        <v>40962</v>
      </c>
      <c r="Q1538">
        <v>1166.5899999999999</v>
      </c>
      <c r="R1538">
        <v>2.9574861367835936E-3</v>
      </c>
      <c r="T1538" s="68">
        <v>38987</v>
      </c>
      <c r="U1538" s="69">
        <v>0.99980000000000002</v>
      </c>
      <c r="V1538" s="70">
        <v>-1.9999999999997797E-4</v>
      </c>
      <c r="W1538" s="70"/>
      <c r="Y1538" s="2">
        <v>40962</v>
      </c>
      <c r="Z1538">
        <v>16.8</v>
      </c>
    </row>
    <row r="1539" spans="2:26" x14ac:dyDescent="0.25">
      <c r="B1539" s="2">
        <v>40963</v>
      </c>
      <c r="C1539">
        <v>1365.74</v>
      </c>
      <c r="D1539" s="2"/>
      <c r="E1539" s="2">
        <v>40893</v>
      </c>
      <c r="F1539">
        <v>-8.0000000000000002E-3</v>
      </c>
      <c r="G1539" s="67">
        <v>100.00066666666666</v>
      </c>
      <c r="H1539" s="92">
        <v>0</v>
      </c>
      <c r="J1539" s="2">
        <v>40889</v>
      </c>
      <c r="K1539">
        <v>3.0000000000000001E-3</v>
      </c>
      <c r="L1539" s="67">
        <v>99.999250000000004</v>
      </c>
      <c r="M1539" s="92">
        <v>-1.2500093750644758E-5</v>
      </c>
      <c r="P1539" s="2">
        <v>40963</v>
      </c>
      <c r="Q1539">
        <v>1167.94</v>
      </c>
      <c r="R1539">
        <v>1.1572189029565028E-3</v>
      </c>
      <c r="T1539" s="68">
        <v>38988</v>
      </c>
      <c r="U1539" s="69">
        <v>1.00119</v>
      </c>
      <c r="V1539" s="70">
        <v>1.1900000000000244E-3</v>
      </c>
      <c r="W1539" s="70"/>
      <c r="Y1539" s="2">
        <v>40963</v>
      </c>
      <c r="Z1539">
        <v>17.309999999999999</v>
      </c>
    </row>
    <row r="1540" spans="2:26" x14ac:dyDescent="0.25">
      <c r="B1540" s="2">
        <v>40966</v>
      </c>
      <c r="C1540">
        <v>1367.59</v>
      </c>
      <c r="D1540" s="2"/>
      <c r="E1540" s="2">
        <v>40896</v>
      </c>
      <c r="F1540">
        <v>-8.0000000000000002E-3</v>
      </c>
      <c r="G1540" s="67">
        <v>100.00066666666666</v>
      </c>
      <c r="H1540" s="92">
        <v>8.3332777780498191E-6</v>
      </c>
      <c r="J1540" s="2">
        <v>40890</v>
      </c>
      <c r="K1540">
        <v>8.0000000000000002E-3</v>
      </c>
      <c r="L1540" s="67">
        <v>99.998000000000005</v>
      </c>
      <c r="M1540" s="92">
        <v>2.7500550010994829E-5</v>
      </c>
      <c r="P1540" s="2">
        <v>40966</v>
      </c>
      <c r="Q1540">
        <v>1168.82</v>
      </c>
      <c r="R1540">
        <v>7.5346336284387583E-4</v>
      </c>
      <c r="T1540" s="68">
        <v>38989</v>
      </c>
      <c r="U1540" s="69">
        <v>0.99914000000000003</v>
      </c>
      <c r="V1540" s="70">
        <v>-8.599999999999719E-4</v>
      </c>
      <c r="W1540" s="70"/>
      <c r="Y1540" s="2">
        <v>40966</v>
      </c>
      <c r="Z1540">
        <v>18.190000000000001</v>
      </c>
    </row>
    <row r="1541" spans="2:26" x14ac:dyDescent="0.25">
      <c r="B1541" s="2">
        <v>40967</v>
      </c>
      <c r="C1541">
        <v>1372.18</v>
      </c>
      <c r="D1541" s="2"/>
      <c r="E1541" s="2">
        <v>40897</v>
      </c>
      <c r="F1541">
        <v>-1.7999999999999999E-2</v>
      </c>
      <c r="G1541" s="67">
        <v>100.00149999999999</v>
      </c>
      <c r="H1541" s="92">
        <v>-8.333208335153941E-6</v>
      </c>
      <c r="J1541" s="2">
        <v>40891</v>
      </c>
      <c r="K1541">
        <v>-3.0000000000000001E-3</v>
      </c>
      <c r="L1541" s="67">
        <v>100.00075</v>
      </c>
      <c r="M1541" s="92">
        <v>0</v>
      </c>
      <c r="P1541" s="2">
        <v>40967</v>
      </c>
      <c r="Q1541">
        <v>1170.57</v>
      </c>
      <c r="R1541">
        <v>1.4972365291490153E-3</v>
      </c>
      <c r="T1541" s="68">
        <v>38992</v>
      </c>
      <c r="U1541" s="69">
        <v>0.99892000000000003</v>
      </c>
      <c r="V1541" s="70">
        <v>-1.0799999999999699E-3</v>
      </c>
      <c r="W1541" s="70"/>
      <c r="Y1541" s="2">
        <v>40967</v>
      </c>
      <c r="Z1541">
        <v>17.96</v>
      </c>
    </row>
    <row r="1542" spans="2:26" x14ac:dyDescent="0.25">
      <c r="B1542" s="2">
        <v>40968</v>
      </c>
      <c r="C1542">
        <v>1365.68</v>
      </c>
      <c r="D1542" s="2"/>
      <c r="E1542" s="2">
        <v>40898</v>
      </c>
      <c r="F1542">
        <v>-8.0000000000000002E-3</v>
      </c>
      <c r="G1542" s="67">
        <v>100.00066666666666</v>
      </c>
      <c r="H1542" s="92">
        <v>0</v>
      </c>
      <c r="J1542" s="2">
        <v>40892</v>
      </c>
      <c r="K1542">
        <v>-3.0000000000000001E-3</v>
      </c>
      <c r="L1542" s="67">
        <v>100.00075</v>
      </c>
      <c r="M1542" s="92">
        <v>0</v>
      </c>
      <c r="P1542" s="2">
        <v>40968</v>
      </c>
      <c r="Q1542">
        <v>1168.92</v>
      </c>
      <c r="R1542">
        <v>-1.4095696968142724E-3</v>
      </c>
      <c r="T1542" s="68">
        <v>38993</v>
      </c>
      <c r="U1542" s="69">
        <v>1.00146</v>
      </c>
      <c r="V1542" s="70">
        <v>1.4600000000000168E-3</v>
      </c>
      <c r="W1542" s="70"/>
      <c r="Y1542" s="2">
        <v>40968</v>
      </c>
      <c r="Z1542">
        <v>18.43</v>
      </c>
    </row>
    <row r="1543" spans="2:26" x14ac:dyDescent="0.25">
      <c r="B1543" s="2">
        <v>40969</v>
      </c>
      <c r="C1543">
        <v>1374.09</v>
      </c>
      <c r="D1543" s="2"/>
      <c r="E1543" s="2">
        <v>40899</v>
      </c>
      <c r="F1543">
        <v>-8.0000000000000002E-3</v>
      </c>
      <c r="G1543" s="67">
        <v>100.00066666666666</v>
      </c>
      <c r="H1543" s="92">
        <v>0</v>
      </c>
      <c r="J1543" s="2">
        <v>40893</v>
      </c>
      <c r="K1543">
        <v>-3.0000000000000001E-3</v>
      </c>
      <c r="L1543" s="67">
        <v>100.00075</v>
      </c>
      <c r="M1543" s="92">
        <v>0</v>
      </c>
      <c r="P1543" s="2">
        <v>40969</v>
      </c>
      <c r="Q1543">
        <v>1172.6199999999999</v>
      </c>
      <c r="R1543">
        <v>3.1653149916159862E-3</v>
      </c>
      <c r="T1543" s="68">
        <v>38994</v>
      </c>
      <c r="U1543" s="69">
        <v>1.00458</v>
      </c>
      <c r="V1543" s="70">
        <v>4.5800000000000285E-3</v>
      </c>
      <c r="W1543" s="70"/>
      <c r="Y1543" s="2">
        <v>40969</v>
      </c>
      <c r="Z1543">
        <v>17.260000000000002</v>
      </c>
    </row>
    <row r="1544" spans="2:26" x14ac:dyDescent="0.25">
      <c r="B1544" s="2">
        <v>40970</v>
      </c>
      <c r="C1544">
        <v>1369.63</v>
      </c>
      <c r="D1544" s="2"/>
      <c r="E1544" s="2">
        <v>40900</v>
      </c>
      <c r="F1544">
        <v>-8.0000000000000002E-3</v>
      </c>
      <c r="G1544" s="67">
        <v>100.00066666666666</v>
      </c>
      <c r="H1544" s="92">
        <v>0</v>
      </c>
      <c r="J1544" s="2">
        <v>40896</v>
      </c>
      <c r="K1544">
        <v>-3.0000000000000001E-3</v>
      </c>
      <c r="L1544" s="67">
        <v>100.00075</v>
      </c>
      <c r="M1544" s="92">
        <v>-2.7499793751495361E-5</v>
      </c>
      <c r="P1544" s="2">
        <v>40970</v>
      </c>
      <c r="Q1544">
        <v>1172.28</v>
      </c>
      <c r="R1544">
        <v>-2.8994900308698668E-4</v>
      </c>
      <c r="T1544" s="68">
        <v>38995</v>
      </c>
      <c r="U1544" s="69">
        <v>1.00057</v>
      </c>
      <c r="V1544" s="70">
        <v>5.6999999999995943E-4</v>
      </c>
      <c r="W1544" s="70"/>
      <c r="Y1544" s="2">
        <v>40970</v>
      </c>
      <c r="Z1544">
        <v>17.29</v>
      </c>
    </row>
    <row r="1545" spans="2:26" x14ac:dyDescent="0.25">
      <c r="B1545" s="2">
        <v>40973</v>
      </c>
      <c r="C1545">
        <v>1364.33</v>
      </c>
      <c r="D1545" s="2"/>
      <c r="E1545" s="2">
        <v>40903</v>
      </c>
      <c r="F1545">
        <v>-8.0000000000000002E-3</v>
      </c>
      <c r="G1545" s="67">
        <v>100.00066666666666</v>
      </c>
      <c r="H1545" s="92">
        <v>-4.1666388890249095E-6</v>
      </c>
      <c r="J1545" s="2">
        <v>40897</v>
      </c>
      <c r="K1545">
        <v>8.0000000000000002E-3</v>
      </c>
      <c r="L1545" s="67">
        <v>99.998000000000005</v>
      </c>
      <c r="M1545" s="92">
        <v>1.2500250005098579E-5</v>
      </c>
      <c r="P1545" s="2">
        <v>40973</v>
      </c>
      <c r="Q1545">
        <v>1171.76</v>
      </c>
      <c r="R1545">
        <v>-4.4358003207423113E-4</v>
      </c>
      <c r="T1545" s="68">
        <v>38996</v>
      </c>
      <c r="U1545" s="69">
        <v>0.99917</v>
      </c>
      <c r="V1545" s="70">
        <v>-8.2999999999999741E-4</v>
      </c>
      <c r="W1545" s="70"/>
      <c r="Y1545" s="2">
        <v>40973</v>
      </c>
      <c r="Z1545">
        <v>18.05</v>
      </c>
    </row>
    <row r="1546" spans="2:26" x14ac:dyDescent="0.25">
      <c r="B1546" s="2">
        <v>40974</v>
      </c>
      <c r="C1546">
        <v>1343.36</v>
      </c>
      <c r="D1546" s="2"/>
      <c r="E1546" s="2">
        <v>40904</v>
      </c>
      <c r="F1546">
        <v>-3.0000000000000001E-3</v>
      </c>
      <c r="G1546" s="67">
        <v>100.00024999999999</v>
      </c>
      <c r="H1546" s="92">
        <v>0</v>
      </c>
      <c r="J1546" s="2">
        <v>40898</v>
      </c>
      <c r="K1546">
        <v>3.0000000000000001E-3</v>
      </c>
      <c r="L1546" s="67">
        <v>99.999250000000004</v>
      </c>
      <c r="M1546" s="92">
        <v>0</v>
      </c>
      <c r="P1546" s="2">
        <v>40974</v>
      </c>
      <c r="Q1546">
        <v>1161.79</v>
      </c>
      <c r="R1546">
        <v>-8.5085683075032392E-3</v>
      </c>
      <c r="T1546" s="68">
        <v>38999</v>
      </c>
      <c r="U1546" s="69">
        <v>1.0014700000000001</v>
      </c>
      <c r="V1546" s="70">
        <v>1.4700000000000824E-3</v>
      </c>
      <c r="W1546" s="70"/>
      <c r="Y1546" s="2">
        <v>40974</v>
      </c>
      <c r="Z1546">
        <v>20.87</v>
      </c>
    </row>
    <row r="1547" spans="2:26" x14ac:dyDescent="0.25">
      <c r="B1547" s="2">
        <v>40975</v>
      </c>
      <c r="C1547">
        <v>1352.63</v>
      </c>
      <c r="D1547" s="2"/>
      <c r="E1547" s="2">
        <v>40905</v>
      </c>
      <c r="F1547">
        <v>-3.0000000000000001E-3</v>
      </c>
      <c r="G1547" s="67">
        <v>100.00024999999999</v>
      </c>
      <c r="H1547" s="92">
        <v>4.1666562500264348E-6</v>
      </c>
      <c r="J1547" s="2">
        <v>40899</v>
      </c>
      <c r="K1547">
        <v>3.0000000000000001E-3</v>
      </c>
      <c r="L1547" s="67">
        <v>99.999250000000004</v>
      </c>
      <c r="M1547" s="92">
        <v>1.500011250077371E-5</v>
      </c>
      <c r="P1547" s="2">
        <v>40975</v>
      </c>
      <c r="Q1547">
        <v>1167.8499999999999</v>
      </c>
      <c r="R1547">
        <v>5.2160889661643228E-3</v>
      </c>
      <c r="T1547" s="68">
        <v>39000</v>
      </c>
      <c r="U1547" s="69">
        <v>1.0013700000000001</v>
      </c>
      <c r="V1547" s="70">
        <v>1.3700000000000934E-3</v>
      </c>
      <c r="W1547" s="70"/>
      <c r="Y1547" s="2">
        <v>40975</v>
      </c>
      <c r="Z1547">
        <v>19.07</v>
      </c>
    </row>
    <row r="1548" spans="2:26" x14ac:dyDescent="0.25">
      <c r="B1548" s="2">
        <v>40976</v>
      </c>
      <c r="C1548">
        <v>1365.91</v>
      </c>
      <c r="D1548" s="2"/>
      <c r="E1548" s="2">
        <v>40906</v>
      </c>
      <c r="F1548">
        <v>-8.0000000000000002E-3</v>
      </c>
      <c r="G1548" s="67">
        <v>100.00066666666666</v>
      </c>
      <c r="H1548" s="92">
        <v>-4.1666388890249095E-6</v>
      </c>
      <c r="J1548" s="2">
        <v>40900</v>
      </c>
      <c r="K1548">
        <v>-3.0000000000000001E-3</v>
      </c>
      <c r="L1548" s="67">
        <v>100.00075</v>
      </c>
      <c r="M1548" s="92">
        <v>0</v>
      </c>
      <c r="P1548" s="2">
        <v>40976</v>
      </c>
      <c r="Q1548">
        <v>1173.25</v>
      </c>
      <c r="R1548">
        <v>4.6238814916299553E-3</v>
      </c>
      <c r="T1548" s="68">
        <v>39001</v>
      </c>
      <c r="U1548" s="69">
        <v>0.99919999999999998</v>
      </c>
      <c r="V1548" s="70">
        <v>-8.0000000000002292E-4</v>
      </c>
      <c r="W1548" s="70"/>
      <c r="Y1548" s="2">
        <v>40976</v>
      </c>
      <c r="Z1548">
        <v>17.95</v>
      </c>
    </row>
    <row r="1549" spans="2:26" x14ac:dyDescent="0.25">
      <c r="B1549" s="2">
        <v>40977</v>
      </c>
      <c r="C1549">
        <v>1370.87</v>
      </c>
      <c r="D1549" s="2"/>
      <c r="E1549" s="2">
        <v>40907</v>
      </c>
      <c r="F1549">
        <v>-3.0000000000000001E-3</v>
      </c>
      <c r="G1549" s="67">
        <v>100.00024999999999</v>
      </c>
      <c r="H1549" s="92">
        <v>0</v>
      </c>
      <c r="J1549" s="2">
        <v>40903</v>
      </c>
      <c r="K1549">
        <v>-3.0000000000000001E-3</v>
      </c>
      <c r="L1549" s="67">
        <v>100.00075</v>
      </c>
      <c r="M1549" s="92">
        <v>-2.7499793751495361E-5</v>
      </c>
      <c r="P1549" s="2">
        <v>40977</v>
      </c>
      <c r="Q1549">
        <v>1176.1300000000001</v>
      </c>
      <c r="R1549">
        <v>2.4547197954400968E-3</v>
      </c>
      <c r="T1549" s="68">
        <v>39002</v>
      </c>
      <c r="U1549" s="69">
        <v>1.00359</v>
      </c>
      <c r="V1549" s="70">
        <v>3.5899999999999821E-3</v>
      </c>
      <c r="W1549" s="70"/>
      <c r="Y1549" s="2">
        <v>40977</v>
      </c>
      <c r="Z1549">
        <v>17.11</v>
      </c>
    </row>
    <row r="1550" spans="2:26" x14ac:dyDescent="0.25">
      <c r="B1550" s="2">
        <v>40980</v>
      </c>
      <c r="C1550">
        <v>1371.09</v>
      </c>
      <c r="D1550" s="2"/>
      <c r="E1550" s="2">
        <v>40910</v>
      </c>
      <c r="F1550">
        <v>-3.0000000000000001E-3</v>
      </c>
      <c r="G1550" s="67">
        <v>100.00024999999999</v>
      </c>
      <c r="H1550" s="92">
        <v>-4.9999874999206995E-6</v>
      </c>
      <c r="J1550" s="2">
        <v>40904</v>
      </c>
      <c r="K1550">
        <v>8.0000000000000002E-3</v>
      </c>
      <c r="L1550" s="67">
        <v>99.998000000000005</v>
      </c>
      <c r="M1550" s="92">
        <v>1.2500250005098579E-5</v>
      </c>
      <c r="P1550" s="2">
        <v>40980</v>
      </c>
      <c r="Q1550">
        <v>1177.6199999999999</v>
      </c>
      <c r="R1550">
        <v>1.2668667579263104E-3</v>
      </c>
      <c r="T1550" s="68">
        <v>39003</v>
      </c>
      <c r="U1550" s="69">
        <v>1.00065</v>
      </c>
      <c r="V1550" s="70">
        <v>6.5000000000003944E-4</v>
      </c>
      <c r="W1550" s="70"/>
      <c r="Y1550" s="2">
        <v>40980</v>
      </c>
      <c r="Z1550">
        <v>15.64</v>
      </c>
    </row>
    <row r="1551" spans="2:26" x14ac:dyDescent="0.25">
      <c r="B1551" s="2">
        <v>40981</v>
      </c>
      <c r="C1551">
        <v>1395.95</v>
      </c>
      <c r="D1551" s="2"/>
      <c r="E1551" s="2">
        <v>40911</v>
      </c>
      <c r="F1551">
        <v>3.0000000000000001E-3</v>
      </c>
      <c r="G1551" s="67">
        <v>99.999750000000006</v>
      </c>
      <c r="H1551" s="92">
        <v>5.0000124998117457E-6</v>
      </c>
      <c r="J1551" s="2">
        <v>40905</v>
      </c>
      <c r="K1551">
        <v>3.0000000000000001E-3</v>
      </c>
      <c r="L1551" s="67">
        <v>99.999250000000004</v>
      </c>
      <c r="M1551" s="92">
        <v>0</v>
      </c>
      <c r="P1551" s="2">
        <v>40981</v>
      </c>
      <c r="Q1551">
        <v>1179.27</v>
      </c>
      <c r="R1551">
        <v>1.4011310949202382E-3</v>
      </c>
      <c r="T1551" s="68">
        <v>39006</v>
      </c>
      <c r="U1551" s="69">
        <v>1.0020199999999999</v>
      </c>
      <c r="V1551" s="70">
        <v>2.0199999999999108E-3</v>
      </c>
      <c r="W1551" s="70"/>
      <c r="Y1551" s="2">
        <v>40981</v>
      </c>
      <c r="Z1551">
        <v>14.8</v>
      </c>
    </row>
    <row r="1552" spans="2:26" x14ac:dyDescent="0.25">
      <c r="B1552" s="2">
        <v>40982</v>
      </c>
      <c r="C1552">
        <v>1394.28</v>
      </c>
      <c r="D1552" s="2"/>
      <c r="E1552" s="2">
        <v>40912</v>
      </c>
      <c r="F1552">
        <v>-3.0000000000000001E-3</v>
      </c>
      <c r="G1552" s="67">
        <v>100.00024999999999</v>
      </c>
      <c r="H1552" s="92">
        <v>0</v>
      </c>
      <c r="J1552" s="2">
        <v>40906</v>
      </c>
      <c r="K1552">
        <v>3.0000000000000001E-3</v>
      </c>
      <c r="L1552" s="67">
        <v>99.999250000000004</v>
      </c>
      <c r="M1552" s="92">
        <v>-2.5000187501400539E-5</v>
      </c>
      <c r="P1552" s="2">
        <v>40982</v>
      </c>
      <c r="Q1552">
        <v>1179.54</v>
      </c>
      <c r="R1552">
        <v>2.2895520109900147E-4</v>
      </c>
      <c r="T1552" s="68">
        <v>39007</v>
      </c>
      <c r="U1552" s="69">
        <v>0.99904000000000004</v>
      </c>
      <c r="V1552" s="70">
        <v>-9.5999999999996088E-4</v>
      </c>
      <c r="W1552" s="70"/>
      <c r="Y1552" s="2">
        <v>40982</v>
      </c>
      <c r="Z1552">
        <v>15.31</v>
      </c>
    </row>
    <row r="1553" spans="2:26" x14ac:dyDescent="0.25">
      <c r="B1553" s="2">
        <v>40983</v>
      </c>
      <c r="C1553">
        <v>1402.6</v>
      </c>
      <c r="D1553" s="2"/>
      <c r="E1553" s="2">
        <v>40913</v>
      </c>
      <c r="F1553">
        <v>-3.0000000000000001E-3</v>
      </c>
      <c r="G1553" s="67">
        <v>100.00024999999999</v>
      </c>
      <c r="H1553" s="92">
        <v>-9.1666437499471343E-6</v>
      </c>
      <c r="J1553" s="2">
        <v>40907</v>
      </c>
      <c r="K1553">
        <v>1.2999999999999999E-2</v>
      </c>
      <c r="L1553" s="67">
        <v>99.996750000000006</v>
      </c>
      <c r="M1553" s="92">
        <v>0</v>
      </c>
      <c r="P1553" s="2">
        <v>40983</v>
      </c>
      <c r="Q1553">
        <v>1179.76</v>
      </c>
      <c r="R1553">
        <v>1.8651338657438288E-4</v>
      </c>
      <c r="T1553" s="68">
        <v>39008</v>
      </c>
      <c r="U1553" s="69">
        <v>1.0013799999999999</v>
      </c>
      <c r="V1553" s="70">
        <v>1.3799999999999368E-3</v>
      </c>
      <c r="W1553" s="70"/>
      <c r="Y1553" s="2">
        <v>40983</v>
      </c>
      <c r="Z1553">
        <v>15.42</v>
      </c>
    </row>
    <row r="1554" spans="2:26" x14ac:dyDescent="0.25">
      <c r="B1554" s="2">
        <v>40984</v>
      </c>
      <c r="C1554">
        <v>1404.17</v>
      </c>
      <c r="D1554" s="2"/>
      <c r="E1554" s="2">
        <v>40914</v>
      </c>
      <c r="F1554">
        <v>8.0000000000000002E-3</v>
      </c>
      <c r="G1554" s="67">
        <v>99.99933333333334</v>
      </c>
      <c r="H1554" s="92">
        <v>4.1666944445850618E-6</v>
      </c>
      <c r="J1554" s="2">
        <v>40910</v>
      </c>
      <c r="K1554">
        <v>1.2999999999999999E-2</v>
      </c>
      <c r="L1554" s="67">
        <v>99.996750000000006</v>
      </c>
      <c r="M1554" s="92">
        <v>7.5002437578408632E-6</v>
      </c>
      <c r="P1554" s="2">
        <v>40984</v>
      </c>
      <c r="Q1554">
        <v>1180.1500000000001</v>
      </c>
      <c r="R1554">
        <v>3.3057571031402944E-4</v>
      </c>
      <c r="T1554" s="68">
        <v>39009</v>
      </c>
      <c r="U1554" s="69">
        <v>1.0014799999999999</v>
      </c>
      <c r="V1554" s="70">
        <v>1.4799999999999258E-3</v>
      </c>
      <c r="W1554" s="70"/>
      <c r="Y1554" s="2">
        <v>40984</v>
      </c>
      <c r="Z1554">
        <v>14.47</v>
      </c>
    </row>
    <row r="1555" spans="2:26" x14ac:dyDescent="0.25">
      <c r="B1555" s="2">
        <v>40987</v>
      </c>
      <c r="C1555">
        <v>1409.75</v>
      </c>
      <c r="D1555" s="2"/>
      <c r="E1555" s="2">
        <v>40917</v>
      </c>
      <c r="F1555">
        <v>3.0000000000000001E-3</v>
      </c>
      <c r="G1555" s="67">
        <v>99.999750000000006</v>
      </c>
      <c r="H1555" s="92">
        <v>0</v>
      </c>
      <c r="J1555" s="2">
        <v>40911</v>
      </c>
      <c r="K1555">
        <v>0.01</v>
      </c>
      <c r="L1555" s="67">
        <v>99.997500000000002</v>
      </c>
      <c r="M1555" s="92">
        <v>-7.5001875046165623E-6</v>
      </c>
      <c r="P1555" s="2">
        <v>40987</v>
      </c>
      <c r="Q1555">
        <v>1182.5999999999999</v>
      </c>
      <c r="R1555">
        <v>2.0760072872090252E-3</v>
      </c>
      <c r="T1555" s="68">
        <v>39010</v>
      </c>
      <c r="U1555" s="69">
        <v>1.0017</v>
      </c>
      <c r="V1555" s="70">
        <v>1.7000000000000348E-3</v>
      </c>
      <c r="W1555" s="70"/>
      <c r="Y1555" s="2">
        <v>40987</v>
      </c>
      <c r="Z1555">
        <v>15.04</v>
      </c>
    </row>
    <row r="1556" spans="2:26" x14ac:dyDescent="0.25">
      <c r="B1556" s="2">
        <v>40988</v>
      </c>
      <c r="C1556">
        <v>1405.52</v>
      </c>
      <c r="D1556" s="2"/>
      <c r="E1556" s="2">
        <v>40918</v>
      </c>
      <c r="F1556">
        <v>3.0000000000000001E-3</v>
      </c>
      <c r="G1556" s="67">
        <v>99.999750000000006</v>
      </c>
      <c r="H1556" s="92">
        <v>-8.3333541667229838E-6</v>
      </c>
      <c r="J1556" s="2">
        <v>40912</v>
      </c>
      <c r="K1556">
        <v>1.2999999999999999E-2</v>
      </c>
      <c r="L1556" s="67">
        <v>99.996750000000006</v>
      </c>
      <c r="M1556" s="92">
        <v>0</v>
      </c>
      <c r="P1556" s="2">
        <v>40988</v>
      </c>
      <c r="Q1556">
        <v>1181.49</v>
      </c>
      <c r="R1556">
        <v>-9.3860984271931791E-4</v>
      </c>
      <c r="T1556" s="68">
        <v>39013</v>
      </c>
      <c r="U1556" s="69">
        <v>1.0023899999999999</v>
      </c>
      <c r="V1556" s="70">
        <v>2.3899999999998922E-3</v>
      </c>
      <c r="W1556" s="70"/>
      <c r="Y1556" s="2">
        <v>40988</v>
      </c>
      <c r="Z1556">
        <v>15.58</v>
      </c>
    </row>
    <row r="1557" spans="2:26" x14ac:dyDescent="0.25">
      <c r="B1557" s="2">
        <v>40989</v>
      </c>
      <c r="C1557">
        <v>1402.89</v>
      </c>
      <c r="D1557" s="2"/>
      <c r="E1557" s="2">
        <v>40919</v>
      </c>
      <c r="F1557">
        <v>1.2999999999999999E-2</v>
      </c>
      <c r="G1557" s="67">
        <v>99.998916666666673</v>
      </c>
      <c r="H1557" s="92">
        <v>-8.3334236121723748E-6</v>
      </c>
      <c r="J1557" s="2">
        <v>40913</v>
      </c>
      <c r="K1557">
        <v>1.2999999999999999E-2</v>
      </c>
      <c r="L1557" s="67">
        <v>99.996750000000006</v>
      </c>
      <c r="M1557" s="92">
        <v>7.5002437578408632E-6</v>
      </c>
      <c r="P1557" s="2">
        <v>40989</v>
      </c>
      <c r="Q1557">
        <v>1181.6199999999999</v>
      </c>
      <c r="R1557">
        <v>1.1003055463842948E-4</v>
      </c>
      <c r="T1557" s="68">
        <v>39014</v>
      </c>
      <c r="U1557" s="69">
        <v>1.0003299999999999</v>
      </c>
      <c r="V1557" s="70">
        <v>3.2999999999994145E-4</v>
      </c>
      <c r="W1557" s="70"/>
      <c r="Y1557" s="2">
        <v>40989</v>
      </c>
      <c r="Z1557">
        <v>15.13</v>
      </c>
    </row>
    <row r="1558" spans="2:26" x14ac:dyDescent="0.25">
      <c r="B1558" s="2">
        <v>40990</v>
      </c>
      <c r="C1558">
        <v>1392.78</v>
      </c>
      <c r="D1558" s="2"/>
      <c r="E1558" s="2">
        <v>40920</v>
      </c>
      <c r="F1558">
        <v>2.3E-2</v>
      </c>
      <c r="G1558" s="67">
        <v>99.998083333333327</v>
      </c>
      <c r="H1558" s="92">
        <v>4.1667465293659944E-6</v>
      </c>
      <c r="J1558" s="2">
        <v>40914</v>
      </c>
      <c r="K1558">
        <v>0.01</v>
      </c>
      <c r="L1558" s="67">
        <v>99.997500000000002</v>
      </c>
      <c r="M1558" s="92">
        <v>5.000125003151723E-6</v>
      </c>
      <c r="P1558" s="2">
        <v>40990</v>
      </c>
      <c r="Q1558">
        <v>1176.83</v>
      </c>
      <c r="R1558">
        <v>-4.0537567068938962E-3</v>
      </c>
      <c r="T1558" s="68">
        <v>39015</v>
      </c>
      <c r="U1558" s="69">
        <v>1.0013300000000001</v>
      </c>
      <c r="V1558" s="70">
        <v>1.3300000000000534E-3</v>
      </c>
      <c r="W1558" s="70"/>
      <c r="Y1558" s="2">
        <v>40990</v>
      </c>
      <c r="Z1558">
        <v>15.57</v>
      </c>
    </row>
    <row r="1559" spans="2:26" x14ac:dyDescent="0.25">
      <c r="B1559" s="2">
        <v>40991</v>
      </c>
      <c r="C1559">
        <v>1397.11</v>
      </c>
      <c r="D1559" s="2"/>
      <c r="E1559" s="2">
        <v>40921</v>
      </c>
      <c r="F1559">
        <v>1.7999999999999999E-2</v>
      </c>
      <c r="G1559" s="67">
        <v>99.998500000000007</v>
      </c>
      <c r="H1559" s="92">
        <v>0</v>
      </c>
      <c r="J1559" s="2">
        <v>40917</v>
      </c>
      <c r="K1559">
        <v>8.0000000000000002E-3</v>
      </c>
      <c r="L1559" s="67">
        <v>99.998000000000005</v>
      </c>
      <c r="M1559" s="92">
        <v>-1.2500250004987556E-5</v>
      </c>
      <c r="P1559" s="2">
        <v>40991</v>
      </c>
      <c r="Q1559">
        <v>1180.1300000000001</v>
      </c>
      <c r="R1559">
        <v>2.8041433342116395E-3</v>
      </c>
      <c r="T1559" s="68">
        <v>39016</v>
      </c>
      <c r="U1559" s="69">
        <v>1.0018199999999999</v>
      </c>
      <c r="V1559" s="70">
        <v>1.8199999999999328E-3</v>
      </c>
      <c r="W1559" s="70"/>
      <c r="Y1559" s="2">
        <v>40991</v>
      </c>
      <c r="Z1559">
        <v>14.82</v>
      </c>
    </row>
    <row r="1560" spans="2:26" x14ac:dyDescent="0.25">
      <c r="B1560" s="2">
        <v>40994</v>
      </c>
      <c r="C1560">
        <v>1416.51</v>
      </c>
      <c r="D1560" s="2"/>
      <c r="E1560" s="2">
        <v>40924</v>
      </c>
      <c r="F1560">
        <v>1.7999999999999999E-2</v>
      </c>
      <c r="G1560" s="67">
        <v>99.998500000000007</v>
      </c>
      <c r="H1560" s="92">
        <v>4.1667291676983353E-6</v>
      </c>
      <c r="J1560" s="2">
        <v>40918</v>
      </c>
      <c r="K1560">
        <v>1.2999999999999999E-2</v>
      </c>
      <c r="L1560" s="67">
        <v>99.996750000000006</v>
      </c>
      <c r="M1560" s="92">
        <v>-1.2500406263216135E-5</v>
      </c>
      <c r="P1560" s="2">
        <v>40994</v>
      </c>
      <c r="Q1560">
        <v>1187.3699999999999</v>
      </c>
      <c r="R1560">
        <v>6.1349173396150203E-3</v>
      </c>
      <c r="T1560" s="68">
        <v>39017</v>
      </c>
      <c r="U1560" s="69">
        <v>0.99650000000000005</v>
      </c>
      <c r="V1560" s="70">
        <v>-3.4999999999999476E-3</v>
      </c>
      <c r="W1560" s="70"/>
      <c r="Y1560" s="2">
        <v>40994</v>
      </c>
      <c r="Z1560">
        <v>14.26</v>
      </c>
    </row>
    <row r="1561" spans="2:26" x14ac:dyDescent="0.25">
      <c r="B1561" s="2">
        <v>40995</v>
      </c>
      <c r="C1561">
        <v>1412.52</v>
      </c>
      <c r="D1561" s="2"/>
      <c r="E1561" s="2">
        <v>40925</v>
      </c>
      <c r="F1561">
        <v>1.2999999999999999E-2</v>
      </c>
      <c r="G1561" s="67">
        <v>99.998916666666673</v>
      </c>
      <c r="H1561" s="92">
        <v>0</v>
      </c>
      <c r="J1561" s="2">
        <v>40919</v>
      </c>
      <c r="K1561">
        <v>1.7999999999999999E-2</v>
      </c>
      <c r="L1561" s="67">
        <v>99.995500000000007</v>
      </c>
      <c r="M1561" s="92">
        <v>-2.5001125050772011E-5</v>
      </c>
      <c r="P1561" s="2">
        <v>40995</v>
      </c>
      <c r="Q1561">
        <v>1185.79</v>
      </c>
      <c r="R1561">
        <v>-1.3306719893545482E-3</v>
      </c>
      <c r="T1561" s="68">
        <v>39020</v>
      </c>
      <c r="U1561" s="69">
        <v>1.0007999999999999</v>
      </c>
      <c r="V1561" s="70">
        <v>7.9999999999991189E-4</v>
      </c>
      <c r="W1561" s="70"/>
      <c r="Y1561" s="2">
        <v>40995</v>
      </c>
      <c r="Z1561">
        <v>15.59</v>
      </c>
    </row>
    <row r="1562" spans="2:26" x14ac:dyDescent="0.25">
      <c r="B1562" s="2">
        <v>40996</v>
      </c>
      <c r="C1562">
        <v>1405.54</v>
      </c>
      <c r="D1562" s="2"/>
      <c r="E1562" s="2">
        <v>40926</v>
      </c>
      <c r="F1562">
        <v>1.2999999999999999E-2</v>
      </c>
      <c r="G1562" s="67">
        <v>99.998916666666673</v>
      </c>
      <c r="H1562" s="92">
        <v>-1.666684722434475E-5</v>
      </c>
      <c r="J1562" s="2">
        <v>40920</v>
      </c>
      <c r="K1562">
        <v>2.8000000000000001E-2</v>
      </c>
      <c r="L1562" s="67">
        <v>99.992999999999995</v>
      </c>
      <c r="M1562" s="92">
        <v>1.2500875061327577E-5</v>
      </c>
      <c r="P1562" s="2">
        <v>40996</v>
      </c>
      <c r="Q1562">
        <v>1184.3399999999999</v>
      </c>
      <c r="R1562">
        <v>-1.222813482994467E-3</v>
      </c>
      <c r="T1562" s="68">
        <v>39021</v>
      </c>
      <c r="U1562" s="69">
        <v>1.0004200000000001</v>
      </c>
      <c r="V1562" s="70">
        <v>4.2000000000008697E-4</v>
      </c>
      <c r="W1562" s="70"/>
      <c r="Y1562" s="2">
        <v>40996</v>
      </c>
      <c r="Z1562">
        <v>15.47</v>
      </c>
    </row>
    <row r="1563" spans="2:26" x14ac:dyDescent="0.25">
      <c r="B1563" s="2">
        <v>40997</v>
      </c>
      <c r="C1563">
        <v>1403.28</v>
      </c>
      <c r="D1563" s="2"/>
      <c r="E1563" s="2">
        <v>40927</v>
      </c>
      <c r="F1563">
        <v>3.3000000000000002E-2</v>
      </c>
      <c r="G1563" s="67">
        <v>99.997249999999994</v>
      </c>
      <c r="H1563" s="92">
        <v>1.6667125013469786E-6</v>
      </c>
      <c r="J1563" s="2">
        <v>40921</v>
      </c>
      <c r="K1563">
        <v>2.3E-2</v>
      </c>
      <c r="L1563" s="67">
        <v>99.994249999999994</v>
      </c>
      <c r="M1563" s="92">
        <v>0</v>
      </c>
      <c r="P1563" s="2">
        <v>40997</v>
      </c>
      <c r="Q1563">
        <v>1184</v>
      </c>
      <c r="R1563">
        <v>-2.8707972372787882E-4</v>
      </c>
      <c r="T1563" s="68">
        <v>39022</v>
      </c>
      <c r="U1563" s="69">
        <v>0.99626000000000003</v>
      </c>
      <c r="V1563" s="70">
        <v>-3.7399999999999656E-3</v>
      </c>
      <c r="W1563" s="70"/>
      <c r="Y1563" s="2">
        <v>40997</v>
      </c>
      <c r="Z1563">
        <v>15.48</v>
      </c>
    </row>
    <row r="1564" spans="2:26" x14ac:dyDescent="0.25">
      <c r="B1564" s="2">
        <v>40998</v>
      </c>
      <c r="C1564">
        <v>1408.47</v>
      </c>
      <c r="D1564" s="2"/>
      <c r="E1564" s="2">
        <v>40928</v>
      </c>
      <c r="F1564">
        <v>3.1E-2</v>
      </c>
      <c r="G1564" s="67">
        <v>99.997416666666666</v>
      </c>
      <c r="H1564" s="92">
        <v>6.6668388931656608E-6</v>
      </c>
      <c r="J1564" s="2">
        <v>40924</v>
      </c>
      <c r="K1564">
        <v>2.3E-2</v>
      </c>
      <c r="L1564" s="67">
        <v>99.994249999999994</v>
      </c>
      <c r="M1564" s="92">
        <v>0</v>
      </c>
      <c r="P1564" s="2">
        <v>40998</v>
      </c>
      <c r="Q1564">
        <v>1186.6099999999999</v>
      </c>
      <c r="R1564">
        <v>2.2043918918916994E-3</v>
      </c>
      <c r="T1564" s="68">
        <v>39023</v>
      </c>
      <c r="U1564" s="69">
        <v>1.0000100000000001</v>
      </c>
      <c r="V1564" s="70">
        <v>1.0000000000065512E-5</v>
      </c>
      <c r="W1564" s="70"/>
      <c r="Y1564" s="2">
        <v>40998</v>
      </c>
      <c r="Z1564">
        <v>15.5</v>
      </c>
    </row>
    <row r="1565" spans="2:26" x14ac:dyDescent="0.25">
      <c r="B1565" s="2">
        <v>41001</v>
      </c>
      <c r="C1565">
        <v>1419.04</v>
      </c>
      <c r="D1565" s="2"/>
      <c r="E1565" s="2">
        <v>40931</v>
      </c>
      <c r="F1565">
        <v>2.3E-2</v>
      </c>
      <c r="G1565" s="67">
        <v>99.998083333333327</v>
      </c>
      <c r="H1565" s="92">
        <v>8.3334930587319889E-6</v>
      </c>
      <c r="J1565" s="2">
        <v>40925</v>
      </c>
      <c r="K1565">
        <v>2.3E-2</v>
      </c>
      <c r="L1565" s="67">
        <v>99.994249999999994</v>
      </c>
      <c r="M1565" s="92">
        <v>0</v>
      </c>
      <c r="P1565" s="2">
        <v>41001</v>
      </c>
      <c r="Q1565">
        <v>1189.92</v>
      </c>
      <c r="R1565">
        <v>2.7894590472017367E-3</v>
      </c>
      <c r="T1565" s="68">
        <v>39024</v>
      </c>
      <c r="U1565" s="69">
        <v>0.99878999999999996</v>
      </c>
      <c r="V1565" s="70">
        <v>-1.2100000000000444E-3</v>
      </c>
      <c r="W1565" s="70"/>
      <c r="Y1565" s="2">
        <v>41001</v>
      </c>
      <c r="Z1565">
        <v>15.64</v>
      </c>
    </row>
    <row r="1566" spans="2:26" x14ac:dyDescent="0.25">
      <c r="B1566" s="2">
        <v>41002</v>
      </c>
      <c r="C1566">
        <v>1413.38</v>
      </c>
      <c r="D1566" s="2"/>
      <c r="E1566" s="2">
        <v>40932</v>
      </c>
      <c r="F1566">
        <v>1.2999999999999999E-2</v>
      </c>
      <c r="G1566" s="67">
        <v>99.998916666666673</v>
      </c>
      <c r="H1566" s="92">
        <v>-8.3334236121723748E-6</v>
      </c>
      <c r="J1566" s="2">
        <v>40926</v>
      </c>
      <c r="K1566">
        <v>2.3E-2</v>
      </c>
      <c r="L1566" s="67">
        <v>99.994249999999994</v>
      </c>
      <c r="M1566" s="92">
        <v>-5.0002875165322536E-5</v>
      </c>
      <c r="P1566" s="2">
        <v>41002</v>
      </c>
      <c r="Q1566">
        <v>1189.1099999999999</v>
      </c>
      <c r="R1566">
        <v>-6.8071803146441123E-4</v>
      </c>
      <c r="T1566" s="68">
        <v>39027</v>
      </c>
      <c r="U1566" s="69">
        <v>1.00745</v>
      </c>
      <c r="V1566" s="70">
        <v>7.4499999999999567E-3</v>
      </c>
      <c r="W1566" s="70"/>
      <c r="Y1566" s="2">
        <v>41002</v>
      </c>
      <c r="Z1566">
        <v>15.66</v>
      </c>
    </row>
    <row r="1567" spans="2:26" x14ac:dyDescent="0.25">
      <c r="B1567" s="2">
        <v>41003</v>
      </c>
      <c r="C1567">
        <v>1398.96</v>
      </c>
      <c r="D1567" s="2"/>
      <c r="E1567" s="2">
        <v>40933</v>
      </c>
      <c r="F1567">
        <v>2.3E-2</v>
      </c>
      <c r="G1567" s="67">
        <v>99.998083333333327</v>
      </c>
      <c r="H1567" s="92">
        <v>-1.2500239587875939E-5</v>
      </c>
      <c r="J1567" s="2">
        <v>40927</v>
      </c>
      <c r="K1567">
        <v>4.2999999999999997E-2</v>
      </c>
      <c r="L1567" s="67">
        <v>99.989249999999998</v>
      </c>
      <c r="M1567" s="92">
        <v>0</v>
      </c>
      <c r="P1567" s="2">
        <v>41003</v>
      </c>
      <c r="Q1567">
        <v>1184.57</v>
      </c>
      <c r="R1567">
        <v>-3.8179815155872099E-3</v>
      </c>
      <c r="T1567" s="68">
        <v>39028</v>
      </c>
      <c r="U1567" s="69">
        <v>1.0012799999999999</v>
      </c>
      <c r="V1567" s="70">
        <v>1.2799999999999478E-3</v>
      </c>
      <c r="W1567" s="70"/>
      <c r="Y1567" s="2">
        <v>41003</v>
      </c>
      <c r="Z1567">
        <v>16.440000000000001</v>
      </c>
    </row>
    <row r="1568" spans="2:26" x14ac:dyDescent="0.25">
      <c r="B1568" s="2">
        <v>41004</v>
      </c>
      <c r="C1568">
        <v>1398.08</v>
      </c>
      <c r="D1568" s="2"/>
      <c r="E1568" s="2">
        <v>40934</v>
      </c>
      <c r="F1568">
        <v>3.7999999999999999E-2</v>
      </c>
      <c r="G1568" s="67">
        <v>99.996833333333328</v>
      </c>
      <c r="H1568" s="92">
        <v>-4.1667986152571501E-6</v>
      </c>
      <c r="J1568" s="2">
        <v>40928</v>
      </c>
      <c r="K1568">
        <v>4.2999999999999997E-2</v>
      </c>
      <c r="L1568" s="67">
        <v>99.989249999999998</v>
      </c>
      <c r="M1568" s="92">
        <v>1.2501343894522066E-5</v>
      </c>
      <c r="P1568" s="2">
        <v>41004</v>
      </c>
      <c r="Q1568">
        <v>1184.83</v>
      </c>
      <c r="R1568">
        <v>2.1948892847190038E-4</v>
      </c>
      <c r="T1568" s="68">
        <v>39029</v>
      </c>
      <c r="U1568" s="69">
        <v>1.0014799999999999</v>
      </c>
      <c r="V1568" s="70">
        <v>1.4799999999999258E-3</v>
      </c>
      <c r="W1568" s="70"/>
      <c r="Y1568" s="2">
        <v>41004</v>
      </c>
      <c r="Z1568">
        <v>16.7</v>
      </c>
    </row>
    <row r="1569" spans="2:26" x14ac:dyDescent="0.25">
      <c r="B1569" s="2">
        <v>41008</v>
      </c>
      <c r="C1569">
        <v>1382.2</v>
      </c>
      <c r="D1569" s="2"/>
      <c r="E1569" s="2">
        <v>40935</v>
      </c>
      <c r="F1569">
        <v>4.2999999999999997E-2</v>
      </c>
      <c r="G1569" s="67">
        <v>99.996416666666661</v>
      </c>
      <c r="H1569" s="92">
        <v>0</v>
      </c>
      <c r="J1569" s="2">
        <v>40931</v>
      </c>
      <c r="K1569">
        <v>3.7999999999999999E-2</v>
      </c>
      <c r="L1569" s="67">
        <v>99.990499999999997</v>
      </c>
      <c r="M1569" s="92">
        <v>0</v>
      </c>
      <c r="P1569" s="2">
        <v>41008</v>
      </c>
      <c r="Q1569">
        <v>1177.4000000000001</v>
      </c>
      <c r="R1569">
        <v>-6.2709418228773517E-3</v>
      </c>
      <c r="T1569" s="68">
        <v>39030</v>
      </c>
      <c r="U1569" s="69">
        <v>0.99792000000000003</v>
      </c>
      <c r="V1569" s="70">
        <v>-2.0799999999999708E-3</v>
      </c>
      <c r="W1569" s="70"/>
      <c r="Y1569" s="2">
        <v>41008</v>
      </c>
      <c r="Z1569">
        <v>18.809999999999999</v>
      </c>
    </row>
    <row r="1570" spans="2:26" x14ac:dyDescent="0.25">
      <c r="B1570" s="2">
        <v>41009</v>
      </c>
      <c r="C1570">
        <v>1358.59</v>
      </c>
      <c r="D1570" s="2"/>
      <c r="E1570" s="2">
        <v>40938</v>
      </c>
      <c r="F1570">
        <v>4.2999999999999997E-2</v>
      </c>
      <c r="G1570" s="67">
        <v>99.996416666666661</v>
      </c>
      <c r="H1570" s="92">
        <v>4.166815977590943E-6</v>
      </c>
      <c r="J1570" s="2">
        <v>40932</v>
      </c>
      <c r="K1570">
        <v>3.7999999999999999E-2</v>
      </c>
      <c r="L1570" s="67">
        <v>99.990499999999997</v>
      </c>
      <c r="M1570" s="92">
        <v>0</v>
      </c>
      <c r="P1570" s="2">
        <v>41009</v>
      </c>
      <c r="Q1570">
        <v>1161.01</v>
      </c>
      <c r="R1570">
        <v>-1.3920502802785895E-2</v>
      </c>
      <c r="T1570" s="68">
        <v>39031</v>
      </c>
      <c r="U1570" s="69">
        <v>1.00136</v>
      </c>
      <c r="V1570" s="70">
        <v>1.3600000000000279E-3</v>
      </c>
      <c r="W1570" s="70"/>
      <c r="Y1570" s="2">
        <v>41009</v>
      </c>
      <c r="Z1570">
        <v>20.39</v>
      </c>
    </row>
    <row r="1571" spans="2:26" x14ac:dyDescent="0.25">
      <c r="B1571" s="2">
        <v>41010</v>
      </c>
      <c r="C1571">
        <v>1368.71</v>
      </c>
      <c r="D1571" s="2"/>
      <c r="E1571" s="2">
        <v>40939</v>
      </c>
      <c r="F1571">
        <v>3.7999999999999999E-2</v>
      </c>
      <c r="G1571" s="67">
        <v>99.996833333333328</v>
      </c>
      <c r="H1571" s="92">
        <v>-1.2500395845882473E-5</v>
      </c>
      <c r="J1571" s="2">
        <v>40933</v>
      </c>
      <c r="K1571">
        <v>3.7999999999999999E-2</v>
      </c>
      <c r="L1571" s="67">
        <v>99.990499999999997</v>
      </c>
      <c r="M1571" s="92">
        <v>-2.500237522562454E-5</v>
      </c>
      <c r="P1571" s="2">
        <v>41010</v>
      </c>
      <c r="Q1571">
        <v>1169.7</v>
      </c>
      <c r="R1571">
        <v>7.4848623181540397E-3</v>
      </c>
      <c r="T1571" s="68">
        <v>39034</v>
      </c>
      <c r="U1571" s="69">
        <v>1.0021899999999999</v>
      </c>
      <c r="V1571" s="70">
        <v>2.1899999999999142E-3</v>
      </c>
      <c r="W1571" s="70"/>
      <c r="Y1571" s="2">
        <v>41010</v>
      </c>
      <c r="Z1571">
        <v>20.02</v>
      </c>
    </row>
    <row r="1572" spans="2:26" x14ac:dyDescent="0.25">
      <c r="B1572" s="2">
        <v>41011</v>
      </c>
      <c r="C1572">
        <v>1387.57</v>
      </c>
      <c r="D1572" s="2"/>
      <c r="E1572" s="2">
        <v>40940</v>
      </c>
      <c r="F1572">
        <v>5.2999999999999999E-2</v>
      </c>
      <c r="G1572" s="67">
        <v>99.995583333333329</v>
      </c>
      <c r="H1572" s="92">
        <v>-9.1670715456348972E-6</v>
      </c>
      <c r="J1572" s="2">
        <v>40934</v>
      </c>
      <c r="K1572">
        <v>4.8000000000000001E-2</v>
      </c>
      <c r="L1572" s="67">
        <v>99.988</v>
      </c>
      <c r="M1572" s="92">
        <v>-1.2501500180062131E-5</v>
      </c>
      <c r="P1572" s="2">
        <v>41011</v>
      </c>
      <c r="Q1572">
        <v>1183.0999999999999</v>
      </c>
      <c r="R1572">
        <v>1.1455928870650389E-2</v>
      </c>
      <c r="T1572" s="68">
        <v>39035</v>
      </c>
      <c r="U1572" s="69">
        <v>1.0020800000000001</v>
      </c>
      <c r="V1572" s="70">
        <v>2.0800000000000818E-3</v>
      </c>
      <c r="W1572" s="70"/>
      <c r="Y1572" s="2">
        <v>41011</v>
      </c>
      <c r="Z1572">
        <v>17.2</v>
      </c>
    </row>
    <row r="1573" spans="2:26" x14ac:dyDescent="0.25">
      <c r="B1573" s="2">
        <v>41012</v>
      </c>
      <c r="C1573">
        <v>1370.26</v>
      </c>
      <c r="D1573" s="2"/>
      <c r="E1573" s="2">
        <v>40941</v>
      </c>
      <c r="F1573">
        <v>6.4000000000000001E-2</v>
      </c>
      <c r="G1573" s="67">
        <v>99.99466666666666</v>
      </c>
      <c r="H1573" s="92">
        <v>1.3334044482338214E-5</v>
      </c>
      <c r="J1573" s="2">
        <v>40935</v>
      </c>
      <c r="K1573">
        <v>5.2999999999999999E-2</v>
      </c>
      <c r="L1573" s="67">
        <v>99.986750000000001</v>
      </c>
      <c r="M1573" s="92">
        <v>1.2501656469376954E-5</v>
      </c>
      <c r="P1573" s="2">
        <v>41012</v>
      </c>
      <c r="Q1573">
        <v>1171.3699999999999</v>
      </c>
      <c r="R1573">
        <v>-9.9146310540106919E-3</v>
      </c>
      <c r="T1573" s="68">
        <v>39036</v>
      </c>
      <c r="U1573" s="69">
        <v>1.0007699999999999</v>
      </c>
      <c r="V1573" s="70">
        <v>7.699999999999374E-4</v>
      </c>
      <c r="W1573" s="70"/>
      <c r="Y1573" s="2">
        <v>41012</v>
      </c>
      <c r="Z1573">
        <v>19.55</v>
      </c>
    </row>
    <row r="1574" spans="2:26" x14ac:dyDescent="0.25">
      <c r="B1574" s="2">
        <v>41015</v>
      </c>
      <c r="C1574">
        <v>1369.57</v>
      </c>
      <c r="D1574" s="2"/>
      <c r="E1574" s="2">
        <v>40942</v>
      </c>
      <c r="F1574">
        <v>4.8000000000000001E-2</v>
      </c>
      <c r="G1574" s="67">
        <v>99.995999999999995</v>
      </c>
      <c r="H1574" s="92">
        <v>8.3336666800715165E-6</v>
      </c>
      <c r="J1574" s="2">
        <v>40938</v>
      </c>
      <c r="K1574">
        <v>4.8000000000000001E-2</v>
      </c>
      <c r="L1574" s="67">
        <v>99.988</v>
      </c>
      <c r="M1574" s="92">
        <v>-1.2501500180062131E-5</v>
      </c>
      <c r="P1574" s="2">
        <v>41015</v>
      </c>
      <c r="Q1574">
        <v>1173.31</v>
      </c>
      <c r="R1574">
        <v>1.6561803699941535E-3</v>
      </c>
      <c r="T1574" s="68">
        <v>39037</v>
      </c>
      <c r="U1574" s="69">
        <v>1.00156</v>
      </c>
      <c r="V1574" s="70">
        <v>1.5600000000000058E-3</v>
      </c>
      <c r="W1574" s="70"/>
      <c r="Y1574" s="2">
        <v>41015</v>
      </c>
      <c r="Z1574">
        <v>19.55</v>
      </c>
    </row>
    <row r="1575" spans="2:26" x14ac:dyDescent="0.25">
      <c r="B1575" s="2">
        <v>41016</v>
      </c>
      <c r="C1575">
        <v>1390.78</v>
      </c>
      <c r="D1575" s="2"/>
      <c r="E1575" s="2">
        <v>40945</v>
      </c>
      <c r="F1575">
        <v>3.7999999999999999E-2</v>
      </c>
      <c r="G1575" s="67">
        <v>99.996833333333328</v>
      </c>
      <c r="H1575" s="92">
        <v>0</v>
      </c>
      <c r="J1575" s="2">
        <v>40939</v>
      </c>
      <c r="K1575">
        <v>5.2999999999999999E-2</v>
      </c>
      <c r="L1575" s="67">
        <v>99.986750000000001</v>
      </c>
      <c r="M1575" s="92">
        <v>-1.2501656469487976E-5</v>
      </c>
      <c r="P1575" s="2">
        <v>41016</v>
      </c>
      <c r="Q1575">
        <v>1187.01</v>
      </c>
      <c r="R1575">
        <v>1.1676368564147666E-2</v>
      </c>
      <c r="T1575" s="68">
        <v>39038</v>
      </c>
      <c r="U1575" s="69">
        <v>1.0004999999999999</v>
      </c>
      <c r="V1575" s="70">
        <v>4.9999999999994493E-4</v>
      </c>
      <c r="W1575" s="70"/>
      <c r="Y1575" s="2">
        <v>41016</v>
      </c>
      <c r="Z1575">
        <v>18.46</v>
      </c>
    </row>
    <row r="1576" spans="2:26" x14ac:dyDescent="0.25">
      <c r="B1576" s="2">
        <v>41017</v>
      </c>
      <c r="C1576">
        <v>1385.14</v>
      </c>
      <c r="D1576" s="2"/>
      <c r="E1576" s="2">
        <v>40946</v>
      </c>
      <c r="F1576">
        <v>3.7999999999999999E-2</v>
      </c>
      <c r="G1576" s="67">
        <v>99.996833333333328</v>
      </c>
      <c r="H1576" s="92">
        <v>-1.6667194461139623E-5</v>
      </c>
      <c r="J1576" s="2">
        <v>40940</v>
      </c>
      <c r="K1576">
        <v>5.8000000000000003E-2</v>
      </c>
      <c r="L1576" s="67">
        <v>99.985500000000002</v>
      </c>
      <c r="M1576" s="92">
        <v>-5.2507613603980374E-5</v>
      </c>
      <c r="P1576" s="2">
        <v>41017</v>
      </c>
      <c r="Q1576">
        <v>1184.96</v>
      </c>
      <c r="R1576">
        <v>-1.7270284159357496E-3</v>
      </c>
      <c r="T1576" s="68">
        <v>39041</v>
      </c>
      <c r="U1576" s="69">
        <v>1.0003599999999999</v>
      </c>
      <c r="V1576" s="70">
        <v>3.5999999999991594E-4</v>
      </c>
      <c r="W1576" s="70"/>
      <c r="Y1576" s="2">
        <v>41017</v>
      </c>
      <c r="Z1576">
        <v>18.64</v>
      </c>
    </row>
    <row r="1577" spans="2:26" x14ac:dyDescent="0.25">
      <c r="B1577" s="2">
        <v>41018</v>
      </c>
      <c r="C1577">
        <v>1376.92</v>
      </c>
      <c r="D1577" s="2"/>
      <c r="E1577" s="2">
        <v>40947</v>
      </c>
      <c r="F1577">
        <v>5.8000000000000003E-2</v>
      </c>
      <c r="G1577" s="67">
        <v>99.995166666666663</v>
      </c>
      <c r="H1577" s="92">
        <v>0</v>
      </c>
      <c r="J1577" s="2">
        <v>40941</v>
      </c>
      <c r="K1577">
        <v>7.9000000000000001E-2</v>
      </c>
      <c r="L1577" s="67">
        <v>99.980249999999998</v>
      </c>
      <c r="M1577" s="92">
        <v>1.2502469237674063E-5</v>
      </c>
      <c r="P1577" s="2">
        <v>41018</v>
      </c>
      <c r="Q1577">
        <v>1180.68</v>
      </c>
      <c r="R1577">
        <v>-3.6119362678909139E-3</v>
      </c>
      <c r="T1577" s="68">
        <v>39042</v>
      </c>
      <c r="U1577" s="69">
        <v>1.0016</v>
      </c>
      <c r="V1577" s="70">
        <v>1.6000000000000458E-3</v>
      </c>
      <c r="W1577" s="70"/>
      <c r="Y1577" s="2">
        <v>41018</v>
      </c>
      <c r="Z1577">
        <v>18.36</v>
      </c>
    </row>
    <row r="1578" spans="2:26" x14ac:dyDescent="0.25">
      <c r="B1578" s="2">
        <v>41019</v>
      </c>
      <c r="C1578">
        <v>1378.53</v>
      </c>
      <c r="D1578" s="2"/>
      <c r="E1578" s="2">
        <v>40948</v>
      </c>
      <c r="F1578">
        <v>5.8000000000000003E-2</v>
      </c>
      <c r="G1578" s="67">
        <v>99.995166666666663</v>
      </c>
      <c r="H1578" s="92">
        <v>1.2500604195775367E-5</v>
      </c>
      <c r="J1578" s="2">
        <v>40942</v>
      </c>
      <c r="K1578">
        <v>7.3999999999999996E-2</v>
      </c>
      <c r="L1578" s="67">
        <v>99.981499999999997</v>
      </c>
      <c r="M1578" s="92">
        <v>1.2502312927820114E-5</v>
      </c>
      <c r="P1578" s="2">
        <v>41019</v>
      </c>
      <c r="Q1578">
        <v>1180.92</v>
      </c>
      <c r="R1578">
        <v>2.0327269031406026E-4</v>
      </c>
      <c r="T1578" s="68">
        <v>39043</v>
      </c>
      <c r="U1578" s="69">
        <v>1.0007200000000001</v>
      </c>
      <c r="V1578" s="70">
        <v>7.2000000000005393E-4</v>
      </c>
      <c r="W1578" s="70"/>
      <c r="Y1578" s="2">
        <v>41019</v>
      </c>
      <c r="Z1578">
        <v>17.440000000000001</v>
      </c>
    </row>
    <row r="1579" spans="2:26" x14ac:dyDescent="0.25">
      <c r="B1579" s="2">
        <v>41022</v>
      </c>
      <c r="C1579">
        <v>1366.94</v>
      </c>
      <c r="D1579" s="2"/>
      <c r="E1579" s="2">
        <v>40949</v>
      </c>
      <c r="F1579">
        <v>4.2999999999999997E-2</v>
      </c>
      <c r="G1579" s="67">
        <v>99.996416666666661</v>
      </c>
      <c r="H1579" s="92">
        <v>-4.166815977590943E-6</v>
      </c>
      <c r="J1579" s="2">
        <v>40945</v>
      </c>
      <c r="K1579">
        <v>6.9000000000000006E-2</v>
      </c>
      <c r="L1579" s="67">
        <v>99.982749999999996</v>
      </c>
      <c r="M1579" s="92">
        <v>-3.7506469865999925E-5</v>
      </c>
      <c r="P1579" s="2">
        <v>41022</v>
      </c>
      <c r="Q1579">
        <v>1175.27</v>
      </c>
      <c r="R1579">
        <v>-4.7844053788572705E-3</v>
      </c>
      <c r="T1579" s="68">
        <v>39045</v>
      </c>
      <c r="U1579" s="69">
        <v>0.99839</v>
      </c>
      <c r="V1579" s="70">
        <v>-1.6100000000000003E-3</v>
      </c>
      <c r="W1579" s="70"/>
      <c r="Y1579" s="2">
        <v>41022</v>
      </c>
      <c r="Z1579">
        <v>18.97</v>
      </c>
    </row>
    <row r="1580" spans="2:26" x14ac:dyDescent="0.25">
      <c r="B1580" s="2">
        <v>41023</v>
      </c>
      <c r="C1580">
        <v>1371.97</v>
      </c>
      <c r="D1580" s="2"/>
      <c r="E1580" s="2">
        <v>40952</v>
      </c>
      <c r="F1580">
        <v>4.8000000000000001E-2</v>
      </c>
      <c r="G1580" s="67">
        <v>99.995999999999995</v>
      </c>
      <c r="H1580" s="92">
        <v>-8.3336666799604942E-6</v>
      </c>
      <c r="J1580" s="2">
        <v>40946</v>
      </c>
      <c r="K1580">
        <v>8.4000000000000005E-2</v>
      </c>
      <c r="L1580" s="67">
        <v>99.978999999999999</v>
      </c>
      <c r="M1580" s="92">
        <v>1.2502625551302771E-5</v>
      </c>
      <c r="P1580" s="2">
        <v>41023</v>
      </c>
      <c r="Q1580">
        <v>1179.28</v>
      </c>
      <c r="R1580">
        <v>3.4119819275570951E-3</v>
      </c>
      <c r="T1580" s="68">
        <v>39048</v>
      </c>
      <c r="U1580" s="69">
        <v>0.99256999999999995</v>
      </c>
      <c r="V1580" s="70">
        <v>-7.4300000000000477E-3</v>
      </c>
      <c r="W1580" s="70"/>
      <c r="Y1580" s="2">
        <v>41023</v>
      </c>
      <c r="Z1580">
        <v>18.100000000000001</v>
      </c>
    </row>
    <row r="1581" spans="2:26" x14ac:dyDescent="0.25">
      <c r="B1581" s="2">
        <v>41024</v>
      </c>
      <c r="C1581">
        <v>1390.69</v>
      </c>
      <c r="D1581" s="2"/>
      <c r="E1581" s="2">
        <v>40953</v>
      </c>
      <c r="F1581">
        <v>5.8000000000000003E-2</v>
      </c>
      <c r="G1581" s="67">
        <v>99.995166666666663</v>
      </c>
      <c r="H1581" s="92">
        <v>-2.583458200478006E-5</v>
      </c>
      <c r="J1581" s="2">
        <v>40947</v>
      </c>
      <c r="K1581">
        <v>7.9000000000000001E-2</v>
      </c>
      <c r="L1581" s="67">
        <v>99.980249999999998</v>
      </c>
      <c r="M1581" s="92">
        <v>-2.5004938475348126E-5</v>
      </c>
      <c r="P1581" s="2">
        <v>41024</v>
      </c>
      <c r="Q1581">
        <v>1188.9000000000001</v>
      </c>
      <c r="R1581">
        <v>8.1575198426160345E-3</v>
      </c>
      <c r="T1581" s="68">
        <v>39049</v>
      </c>
      <c r="U1581" s="69">
        <v>1.0017199999999999</v>
      </c>
      <c r="V1581" s="70">
        <v>1.7199999999999438E-3</v>
      </c>
      <c r="W1581" s="70"/>
      <c r="Y1581" s="2">
        <v>41024</v>
      </c>
      <c r="Z1581">
        <v>16.82</v>
      </c>
    </row>
    <row r="1582" spans="2:26" x14ac:dyDescent="0.25">
      <c r="B1582" s="2">
        <v>41025</v>
      </c>
      <c r="C1582">
        <v>1399.98</v>
      </c>
      <c r="D1582" s="2"/>
      <c r="E1582" s="2">
        <v>40954</v>
      </c>
      <c r="F1582">
        <v>8.8999999999999996E-2</v>
      </c>
      <c r="G1582" s="67">
        <v>99.992583333333329</v>
      </c>
      <c r="H1582" s="92">
        <v>4.0002966886776292E-5</v>
      </c>
      <c r="J1582" s="2">
        <v>40948</v>
      </c>
      <c r="K1582">
        <v>8.8999999999999996E-2</v>
      </c>
      <c r="L1582" s="67">
        <v>99.97775</v>
      </c>
      <c r="M1582" s="92">
        <v>1.2502781868928281E-5</v>
      </c>
      <c r="P1582" s="2">
        <v>41025</v>
      </c>
      <c r="Q1582">
        <v>1192.2</v>
      </c>
      <c r="R1582">
        <v>2.7756749936915792E-3</v>
      </c>
      <c r="T1582" s="68">
        <v>39050</v>
      </c>
      <c r="U1582" s="69">
        <v>1.0035499999999999</v>
      </c>
      <c r="V1582" s="70">
        <v>3.5499999999999421E-3</v>
      </c>
      <c r="W1582" s="70"/>
      <c r="Y1582" s="2">
        <v>41025</v>
      </c>
      <c r="Z1582">
        <v>16.239999999999998</v>
      </c>
    </row>
    <row r="1583" spans="2:26" x14ac:dyDescent="0.25">
      <c r="B1583" s="2">
        <v>41026</v>
      </c>
      <c r="C1583">
        <v>1403.36</v>
      </c>
      <c r="D1583" s="2"/>
      <c r="E1583" s="2">
        <v>40955</v>
      </c>
      <c r="F1583">
        <v>4.1000000000000002E-2</v>
      </c>
      <c r="G1583" s="67">
        <v>99.996583333333334</v>
      </c>
      <c r="H1583" s="92">
        <v>8.333618065181625E-6</v>
      </c>
      <c r="J1583" s="2">
        <v>40949</v>
      </c>
      <c r="K1583">
        <v>8.4000000000000005E-2</v>
      </c>
      <c r="L1583" s="67">
        <v>99.978999999999999</v>
      </c>
      <c r="M1583" s="92">
        <v>-3.7507876654019334E-5</v>
      </c>
      <c r="P1583" s="2">
        <v>41026</v>
      </c>
      <c r="Q1583">
        <v>1194.08</v>
      </c>
      <c r="R1583">
        <v>1.5769166247272537E-3</v>
      </c>
      <c r="T1583" s="68">
        <v>39051</v>
      </c>
      <c r="U1583" s="69">
        <v>1.0001599999999999</v>
      </c>
      <c r="V1583" s="70">
        <v>1.5999999999993797E-4</v>
      </c>
      <c r="W1583" s="70"/>
      <c r="Y1583" s="2">
        <v>41026</v>
      </c>
      <c r="Z1583">
        <v>16.32</v>
      </c>
    </row>
    <row r="1584" spans="2:26" x14ac:dyDescent="0.25">
      <c r="B1584" s="2">
        <v>41029</v>
      </c>
      <c r="C1584">
        <v>1397.91</v>
      </c>
      <c r="D1584" s="2"/>
      <c r="E1584" s="2">
        <v>40956</v>
      </c>
      <c r="F1584">
        <v>3.1E-2</v>
      </c>
      <c r="G1584" s="67">
        <v>99.997416666666666</v>
      </c>
      <c r="H1584" s="92">
        <v>0</v>
      </c>
      <c r="J1584" s="2">
        <v>40952</v>
      </c>
      <c r="K1584">
        <v>9.9000000000000005E-2</v>
      </c>
      <c r="L1584" s="67">
        <v>99.975250000000003</v>
      </c>
      <c r="M1584" s="92">
        <v>-2.5006189031784309E-5</v>
      </c>
      <c r="P1584" s="2">
        <v>41029</v>
      </c>
      <c r="Q1584">
        <v>1192.3900000000001</v>
      </c>
      <c r="R1584">
        <v>-1.4153155567464548E-3</v>
      </c>
      <c r="T1584" s="68">
        <v>39052</v>
      </c>
      <c r="U1584" s="69">
        <v>0.99878</v>
      </c>
      <c r="V1584" s="70">
        <v>-1.2199999999999989E-3</v>
      </c>
      <c r="W1584" s="70"/>
      <c r="Y1584" s="2">
        <v>41029</v>
      </c>
      <c r="Z1584">
        <v>17.149999999999999</v>
      </c>
    </row>
    <row r="1585" spans="2:26" x14ac:dyDescent="0.25">
      <c r="B1585" s="2">
        <v>41030</v>
      </c>
      <c r="C1585">
        <v>1405.82</v>
      </c>
      <c r="D1585" s="2"/>
      <c r="E1585" s="2">
        <v>40959</v>
      </c>
      <c r="F1585">
        <v>3.1E-2</v>
      </c>
      <c r="G1585" s="67">
        <v>99.997416666666666</v>
      </c>
      <c r="H1585" s="92">
        <v>1.3333677786775411E-5</v>
      </c>
      <c r="J1585" s="2">
        <v>40953</v>
      </c>
      <c r="K1585">
        <v>0.109</v>
      </c>
      <c r="L1585" s="67">
        <v>99.972750000000005</v>
      </c>
      <c r="M1585" s="92">
        <v>0</v>
      </c>
      <c r="P1585" s="2">
        <v>41030</v>
      </c>
      <c r="Q1585">
        <v>1196.0899999999999</v>
      </c>
      <c r="R1585">
        <v>3.103011598553973E-3</v>
      </c>
      <c r="T1585" s="68">
        <v>39055</v>
      </c>
      <c r="U1585" s="69">
        <v>1.00234</v>
      </c>
      <c r="V1585" s="70">
        <v>2.3400000000000087E-3</v>
      </c>
      <c r="W1585" s="70"/>
      <c r="Y1585" s="2">
        <v>41030</v>
      </c>
      <c r="Z1585">
        <v>16.600000000000001</v>
      </c>
    </row>
    <row r="1586" spans="2:26" x14ac:dyDescent="0.25">
      <c r="B1586" s="2">
        <v>41031</v>
      </c>
      <c r="C1586">
        <v>1402.31</v>
      </c>
      <c r="D1586" s="2"/>
      <c r="E1586" s="2">
        <v>40960</v>
      </c>
      <c r="F1586">
        <v>1.4999999999999999E-2</v>
      </c>
      <c r="G1586" s="67">
        <v>99.998750000000001</v>
      </c>
      <c r="H1586" s="92">
        <v>-6.6667500011607927E-6</v>
      </c>
      <c r="J1586" s="2">
        <v>40954</v>
      </c>
      <c r="K1586">
        <v>0.109</v>
      </c>
      <c r="L1586" s="67">
        <v>99.972750000000005</v>
      </c>
      <c r="M1586" s="92">
        <v>2.5006814356798301E-5</v>
      </c>
      <c r="P1586" s="2">
        <v>41031</v>
      </c>
      <c r="Q1586">
        <v>1195.18</v>
      </c>
      <c r="R1586">
        <v>-7.6081231345459521E-4</v>
      </c>
      <c r="T1586" s="68">
        <v>39056</v>
      </c>
      <c r="U1586" s="69">
        <v>1.0007299999999999</v>
      </c>
      <c r="V1586" s="70">
        <v>7.299999999998974E-4</v>
      </c>
      <c r="W1586" s="70"/>
      <c r="Y1586" s="2">
        <v>41031</v>
      </c>
      <c r="Z1586">
        <v>16.88</v>
      </c>
    </row>
    <row r="1587" spans="2:26" x14ac:dyDescent="0.25">
      <c r="B1587" s="2">
        <v>41032</v>
      </c>
      <c r="C1587">
        <v>1391.57</v>
      </c>
      <c r="D1587" s="2"/>
      <c r="E1587" s="2">
        <v>40961</v>
      </c>
      <c r="F1587">
        <v>2.3E-2</v>
      </c>
      <c r="G1587" s="67">
        <v>99.998083333333327</v>
      </c>
      <c r="H1587" s="92">
        <v>-3.416732154037927E-5</v>
      </c>
      <c r="J1587" s="2">
        <v>40955</v>
      </c>
      <c r="K1587">
        <v>9.9000000000000005E-2</v>
      </c>
      <c r="L1587" s="67">
        <v>99.975250000000003</v>
      </c>
      <c r="M1587" s="92">
        <v>5.0012378063568619E-5</v>
      </c>
      <c r="P1587" s="2">
        <v>41032</v>
      </c>
      <c r="Q1587">
        <v>1191.8800000000001</v>
      </c>
      <c r="R1587">
        <v>-2.7610903796917441E-3</v>
      </c>
      <c r="T1587" s="68">
        <v>39057</v>
      </c>
      <c r="U1587" s="69">
        <v>1.0000599999999999</v>
      </c>
      <c r="V1587" s="70">
        <v>5.9999999999948983E-5</v>
      </c>
      <c r="W1587" s="70"/>
      <c r="Y1587" s="2">
        <v>41032</v>
      </c>
      <c r="Z1587">
        <v>17.559999999999999</v>
      </c>
    </row>
    <row r="1588" spans="2:26" x14ac:dyDescent="0.25">
      <c r="B1588" s="2">
        <v>41033</v>
      </c>
      <c r="C1588">
        <v>1369.1</v>
      </c>
      <c r="D1588" s="2"/>
      <c r="E1588" s="2">
        <v>40962</v>
      </c>
      <c r="F1588">
        <v>6.4000000000000001E-2</v>
      </c>
      <c r="G1588" s="67">
        <v>99.99466666666666</v>
      </c>
      <c r="H1588" s="92">
        <v>-4.1668889007029364E-6</v>
      </c>
      <c r="J1588" s="2">
        <v>40956</v>
      </c>
      <c r="K1588">
        <v>7.9000000000000001E-2</v>
      </c>
      <c r="L1588" s="67">
        <v>99.980249999999998</v>
      </c>
      <c r="M1588" s="92">
        <v>0</v>
      </c>
      <c r="P1588" s="2">
        <v>41033</v>
      </c>
      <c r="Q1588">
        <v>1181.22</v>
      </c>
      <c r="R1588">
        <v>-8.9438534080612531E-3</v>
      </c>
      <c r="T1588" s="68">
        <v>39058</v>
      </c>
      <c r="U1588" s="69">
        <v>0.99951999999999996</v>
      </c>
      <c r="V1588" s="70">
        <v>-4.8000000000003595E-4</v>
      </c>
      <c r="W1588" s="70"/>
      <c r="Y1588" s="2">
        <v>41033</v>
      </c>
      <c r="Z1588">
        <v>19.16</v>
      </c>
    </row>
    <row r="1589" spans="2:26" x14ac:dyDescent="0.25">
      <c r="B1589" s="2">
        <v>41036</v>
      </c>
      <c r="C1589">
        <v>1369.58</v>
      </c>
      <c r="D1589" s="2"/>
      <c r="E1589" s="2">
        <v>40963</v>
      </c>
      <c r="F1589">
        <v>6.9000000000000006E-2</v>
      </c>
      <c r="G1589" s="67">
        <v>99.994249999999994</v>
      </c>
      <c r="H1589" s="92">
        <v>0</v>
      </c>
      <c r="J1589" s="2">
        <v>40959</v>
      </c>
      <c r="K1589">
        <v>7.9000000000000001E-2</v>
      </c>
      <c r="L1589" s="67">
        <v>99.980249999999998</v>
      </c>
      <c r="M1589" s="92">
        <v>3.7507407713022189E-5</v>
      </c>
      <c r="P1589" s="2">
        <v>41036</v>
      </c>
      <c r="Q1589">
        <v>1183.1400000000001</v>
      </c>
      <c r="R1589">
        <v>1.6254381063647294E-3</v>
      </c>
      <c r="T1589" s="68">
        <v>39059</v>
      </c>
      <c r="U1589" s="69">
        <v>1.00034</v>
      </c>
      <c r="V1589" s="70">
        <v>3.4000000000000696E-4</v>
      </c>
      <c r="W1589" s="70"/>
      <c r="Y1589" s="2">
        <v>41036</v>
      </c>
      <c r="Z1589">
        <v>18.940000000000001</v>
      </c>
    </row>
    <row r="1590" spans="2:26" x14ac:dyDescent="0.25">
      <c r="B1590" s="2">
        <v>41037</v>
      </c>
      <c r="C1590">
        <v>1363.72</v>
      </c>
      <c r="D1590" s="2"/>
      <c r="E1590" s="2">
        <v>40966</v>
      </c>
      <c r="F1590">
        <v>6.9000000000000006E-2</v>
      </c>
      <c r="G1590" s="67">
        <v>99.994249999999994</v>
      </c>
      <c r="H1590" s="92">
        <v>9.16719378030173E-6</v>
      </c>
      <c r="J1590" s="2">
        <v>40960</v>
      </c>
      <c r="K1590">
        <v>6.4000000000000001E-2</v>
      </c>
      <c r="L1590" s="67">
        <v>99.983999999999995</v>
      </c>
      <c r="M1590" s="92">
        <v>-5.0008001280188452E-5</v>
      </c>
      <c r="P1590" s="2">
        <v>41037</v>
      </c>
      <c r="Q1590">
        <v>1180.54</v>
      </c>
      <c r="R1590">
        <v>-2.1975421336445367E-3</v>
      </c>
      <c r="T1590" s="68">
        <v>39062</v>
      </c>
      <c r="U1590" s="69">
        <v>1.0012799999999999</v>
      </c>
      <c r="V1590" s="70">
        <v>1.2799999999999478E-3</v>
      </c>
      <c r="W1590" s="70"/>
      <c r="Y1590" s="2">
        <v>41037</v>
      </c>
      <c r="Z1590">
        <v>19.05</v>
      </c>
    </row>
    <row r="1591" spans="2:26" x14ac:dyDescent="0.25">
      <c r="B1591" s="2">
        <v>41038</v>
      </c>
      <c r="C1591">
        <v>1354.58</v>
      </c>
      <c r="D1591" s="2"/>
      <c r="E1591" s="2">
        <v>40967</v>
      </c>
      <c r="F1591">
        <v>5.8000000000000003E-2</v>
      </c>
      <c r="G1591" s="67">
        <v>99.995166666666663</v>
      </c>
      <c r="H1591" s="92">
        <v>-1.7500845874263149E-5</v>
      </c>
      <c r="J1591" s="2">
        <v>40961</v>
      </c>
      <c r="K1591">
        <v>8.4000000000000005E-2</v>
      </c>
      <c r="L1591" s="67">
        <v>99.978999999999999</v>
      </c>
      <c r="M1591" s="92">
        <v>-1.2502625551302771E-5</v>
      </c>
      <c r="P1591" s="2">
        <v>41038</v>
      </c>
      <c r="Q1591">
        <v>1174.0999999999999</v>
      </c>
      <c r="R1591">
        <v>-5.4551307028987139E-3</v>
      </c>
      <c r="T1591" s="68">
        <v>39063</v>
      </c>
      <c r="U1591" s="69">
        <v>1.0003899999999999</v>
      </c>
      <c r="V1591" s="70">
        <v>3.8999999999989043E-4</v>
      </c>
      <c r="W1591" s="70"/>
      <c r="Y1591" s="2">
        <v>41038</v>
      </c>
      <c r="Z1591">
        <v>20.079999999999998</v>
      </c>
    </row>
    <row r="1592" spans="2:26" x14ac:dyDescent="0.25">
      <c r="B1592" s="2">
        <v>41039</v>
      </c>
      <c r="C1592">
        <v>1357.99</v>
      </c>
      <c r="D1592" s="2"/>
      <c r="E1592" s="2">
        <v>40968</v>
      </c>
      <c r="F1592">
        <v>7.9000000000000001E-2</v>
      </c>
      <c r="G1592" s="67">
        <v>99.993416666666661</v>
      </c>
      <c r="H1592" s="92">
        <v>1.2500822970773484E-5</v>
      </c>
      <c r="J1592" s="2">
        <v>40962</v>
      </c>
      <c r="K1592">
        <v>8.8999999999999996E-2</v>
      </c>
      <c r="L1592" s="67">
        <v>99.97775</v>
      </c>
      <c r="M1592" s="92">
        <v>-1.2502781868928281E-5</v>
      </c>
      <c r="P1592" s="2">
        <v>41039</v>
      </c>
      <c r="Q1592">
        <v>1178.24</v>
      </c>
      <c r="R1592">
        <v>3.526105101780086E-3</v>
      </c>
      <c r="T1592" s="68">
        <v>39064</v>
      </c>
      <c r="U1592" s="69">
        <v>1.0003500000000001</v>
      </c>
      <c r="V1592" s="70">
        <v>3.5000000000007248E-4</v>
      </c>
      <c r="W1592" s="70"/>
      <c r="Y1592" s="2">
        <v>41039</v>
      </c>
      <c r="Z1592">
        <v>18.829999999999998</v>
      </c>
    </row>
    <row r="1593" spans="2:26" x14ac:dyDescent="0.25">
      <c r="B1593" s="2">
        <v>41040</v>
      </c>
      <c r="C1593">
        <v>1353.39</v>
      </c>
      <c r="D1593" s="2"/>
      <c r="E1593" s="2">
        <v>40969</v>
      </c>
      <c r="F1593">
        <v>6.4000000000000001E-2</v>
      </c>
      <c r="G1593" s="67">
        <v>99.99466666666666</v>
      </c>
      <c r="H1593" s="92">
        <v>1.3334044482338214E-5</v>
      </c>
      <c r="J1593" s="2">
        <v>40963</v>
      </c>
      <c r="K1593">
        <v>9.4E-2</v>
      </c>
      <c r="L1593" s="67">
        <v>99.976500000000001</v>
      </c>
      <c r="M1593" s="92">
        <v>-2.5005876380879144E-5</v>
      </c>
      <c r="P1593" s="2">
        <v>41040</v>
      </c>
      <c r="Q1593">
        <v>1173.8499999999999</v>
      </c>
      <c r="R1593">
        <v>-3.7258962520370087E-3</v>
      </c>
      <c r="T1593" s="68">
        <v>39065</v>
      </c>
      <c r="U1593" s="69">
        <v>1.0003</v>
      </c>
      <c r="V1593" s="70">
        <v>2.9999999999996696E-4</v>
      </c>
      <c r="W1593" s="70"/>
      <c r="Y1593" s="2">
        <v>41040</v>
      </c>
      <c r="Z1593">
        <v>19.89</v>
      </c>
    </row>
    <row r="1594" spans="2:26" x14ac:dyDescent="0.25">
      <c r="B1594" s="2">
        <v>41043</v>
      </c>
      <c r="C1594">
        <v>1338.35</v>
      </c>
      <c r="D1594" s="2"/>
      <c r="E1594" s="2">
        <v>40970</v>
      </c>
      <c r="F1594">
        <v>4.8000000000000001E-2</v>
      </c>
      <c r="G1594" s="67">
        <v>99.995999999999995</v>
      </c>
      <c r="H1594" s="92">
        <v>-1.3333866688003404E-5</v>
      </c>
      <c r="J1594" s="2">
        <v>40966</v>
      </c>
      <c r="K1594">
        <v>0.104</v>
      </c>
      <c r="L1594" s="67">
        <v>99.974000000000004</v>
      </c>
      <c r="M1594" s="92">
        <v>2.5006501690461036E-5</v>
      </c>
      <c r="P1594" s="2">
        <v>41043</v>
      </c>
      <c r="Q1594">
        <v>1163.1600000000001</v>
      </c>
      <c r="R1594">
        <v>-9.1067853643990171E-3</v>
      </c>
      <c r="T1594" s="68">
        <v>39066</v>
      </c>
      <c r="U1594" s="69">
        <v>1.00187</v>
      </c>
      <c r="V1594" s="70">
        <v>1.8700000000000383E-3</v>
      </c>
      <c r="W1594" s="70"/>
      <c r="Y1594" s="2">
        <v>41043</v>
      </c>
      <c r="Z1594">
        <v>21.87</v>
      </c>
    </row>
    <row r="1595" spans="2:26" x14ac:dyDescent="0.25">
      <c r="B1595" s="2">
        <v>41044</v>
      </c>
      <c r="C1595">
        <v>1330.66</v>
      </c>
      <c r="D1595" s="2"/>
      <c r="E1595" s="2">
        <v>40973</v>
      </c>
      <c r="F1595">
        <v>6.4000000000000001E-2</v>
      </c>
      <c r="G1595" s="67">
        <v>99.99466666666666</v>
      </c>
      <c r="H1595" s="92">
        <v>1.3334044482338214E-5</v>
      </c>
      <c r="J1595" s="2">
        <v>40967</v>
      </c>
      <c r="K1595">
        <v>9.4E-2</v>
      </c>
      <c r="L1595" s="67">
        <v>99.976500000000001</v>
      </c>
      <c r="M1595" s="92">
        <v>3.7508814571429738E-5</v>
      </c>
      <c r="P1595" s="2">
        <v>41044</v>
      </c>
      <c r="Q1595">
        <v>1157.3699999999999</v>
      </c>
      <c r="R1595">
        <v>-4.9778190446715387E-3</v>
      </c>
      <c r="T1595" s="68">
        <v>39069</v>
      </c>
      <c r="U1595" s="69">
        <v>0.99899000000000004</v>
      </c>
      <c r="V1595" s="70">
        <v>-1.0099999999999554E-3</v>
      </c>
      <c r="W1595" s="70"/>
      <c r="Y1595" s="2">
        <v>41044</v>
      </c>
      <c r="Z1595">
        <v>21.97</v>
      </c>
    </row>
    <row r="1596" spans="2:26" x14ac:dyDescent="0.25">
      <c r="B1596" s="2">
        <v>41045</v>
      </c>
      <c r="C1596">
        <v>1324.8</v>
      </c>
      <c r="D1596" s="2"/>
      <c r="E1596" s="2">
        <v>40974</v>
      </c>
      <c r="F1596">
        <v>4.8000000000000001E-2</v>
      </c>
      <c r="G1596" s="67">
        <v>99.995999999999995</v>
      </c>
      <c r="H1596" s="92">
        <v>-4.1668333400357582E-6</v>
      </c>
      <c r="J1596" s="2">
        <v>40968</v>
      </c>
      <c r="K1596">
        <v>7.9000000000000001E-2</v>
      </c>
      <c r="L1596" s="67">
        <v>99.980249999999998</v>
      </c>
      <c r="M1596" s="92">
        <v>1.2502469237674063E-5</v>
      </c>
      <c r="P1596" s="2">
        <v>41045</v>
      </c>
      <c r="Q1596">
        <v>1152.46</v>
      </c>
      <c r="R1596">
        <v>-4.2423771136281818E-3</v>
      </c>
      <c r="T1596" s="68">
        <v>39070</v>
      </c>
      <c r="U1596" s="69">
        <v>1.00135</v>
      </c>
      <c r="V1596" s="70">
        <v>1.3499999999999623E-3</v>
      </c>
      <c r="W1596" s="70"/>
      <c r="Y1596" s="2">
        <v>41045</v>
      </c>
      <c r="Z1596">
        <v>22.27</v>
      </c>
    </row>
    <row r="1597" spans="2:26" x14ac:dyDescent="0.25">
      <c r="B1597" s="2">
        <v>41046</v>
      </c>
      <c r="C1597">
        <v>1304.8599999999999</v>
      </c>
      <c r="D1597" s="2"/>
      <c r="E1597" s="2">
        <v>40975</v>
      </c>
      <c r="F1597">
        <v>5.2999999999999999E-2</v>
      </c>
      <c r="G1597" s="67">
        <v>99.995583333333329</v>
      </c>
      <c r="H1597" s="92">
        <v>-4.1668507025915957E-6</v>
      </c>
      <c r="J1597" s="2">
        <v>40969</v>
      </c>
      <c r="K1597">
        <v>7.3999999999999996E-2</v>
      </c>
      <c r="L1597" s="67">
        <v>99.981499999999997</v>
      </c>
      <c r="M1597" s="92">
        <v>2.5004625855862272E-5</v>
      </c>
      <c r="P1597" s="2">
        <v>41046</v>
      </c>
      <c r="Q1597">
        <v>1140.1099999999999</v>
      </c>
      <c r="R1597">
        <v>-1.0716207070093686E-2</v>
      </c>
      <c r="T1597" s="68">
        <v>39071</v>
      </c>
      <c r="U1597" s="69">
        <v>0.99990999999999997</v>
      </c>
      <c r="V1597" s="70">
        <v>-9.0000000000034497E-5</v>
      </c>
      <c r="W1597" s="70"/>
      <c r="Y1597" s="2">
        <v>41046</v>
      </c>
      <c r="Z1597">
        <v>24.49</v>
      </c>
    </row>
    <row r="1598" spans="2:26" x14ac:dyDescent="0.25">
      <c r="B1598" s="2">
        <v>41047</v>
      </c>
      <c r="C1598">
        <v>1295.22</v>
      </c>
      <c r="D1598" s="2"/>
      <c r="E1598" s="2">
        <v>40976</v>
      </c>
      <c r="F1598">
        <v>5.8000000000000003E-2</v>
      </c>
      <c r="G1598" s="67">
        <v>99.995166666666663</v>
      </c>
      <c r="H1598" s="92">
        <v>8.3337361305169111E-6</v>
      </c>
      <c r="J1598" s="2">
        <v>40970</v>
      </c>
      <c r="K1598">
        <v>6.4000000000000001E-2</v>
      </c>
      <c r="L1598" s="67">
        <v>99.983999999999995</v>
      </c>
      <c r="M1598" s="92">
        <v>0</v>
      </c>
      <c r="P1598" s="2">
        <v>41047</v>
      </c>
      <c r="Q1598">
        <v>1133.9100000000001</v>
      </c>
      <c r="R1598">
        <v>-5.4380717650049926E-3</v>
      </c>
      <c r="T1598" s="68">
        <v>39072</v>
      </c>
      <c r="U1598" s="69">
        <v>0.99831999999999999</v>
      </c>
      <c r="V1598" s="70">
        <v>-1.6800000000000148E-3</v>
      </c>
      <c r="W1598" s="70"/>
      <c r="Y1598" s="2">
        <v>41047</v>
      </c>
      <c r="Z1598">
        <v>25.1</v>
      </c>
    </row>
    <row r="1599" spans="2:26" x14ac:dyDescent="0.25">
      <c r="B1599" s="2">
        <v>41050</v>
      </c>
      <c r="C1599">
        <v>1315.99</v>
      </c>
      <c r="D1599" s="2"/>
      <c r="E1599" s="2">
        <v>40977</v>
      </c>
      <c r="F1599">
        <v>4.8000000000000001E-2</v>
      </c>
      <c r="G1599" s="67">
        <v>99.995999999999995</v>
      </c>
      <c r="H1599" s="92">
        <v>0</v>
      </c>
      <c r="J1599" s="2">
        <v>40973</v>
      </c>
      <c r="K1599">
        <v>6.4000000000000001E-2</v>
      </c>
      <c r="L1599" s="67">
        <v>99.983999999999995</v>
      </c>
      <c r="M1599" s="92">
        <v>-2.5004000640094226E-5</v>
      </c>
      <c r="P1599" s="2">
        <v>41050</v>
      </c>
      <c r="Q1599">
        <v>1147.04</v>
      </c>
      <c r="R1599">
        <v>1.1579402245327941E-2</v>
      </c>
      <c r="T1599" s="68">
        <v>39073</v>
      </c>
      <c r="U1599" s="69">
        <v>0.99709000000000003</v>
      </c>
      <c r="V1599" s="70">
        <v>-2.9099999999999682E-3</v>
      </c>
      <c r="W1599" s="70"/>
      <c r="Y1599" s="2">
        <v>41050</v>
      </c>
      <c r="Z1599">
        <v>22.01</v>
      </c>
    </row>
    <row r="1600" spans="2:26" x14ac:dyDescent="0.25">
      <c r="B1600" s="2">
        <v>41051</v>
      </c>
      <c r="C1600">
        <v>1316.63</v>
      </c>
      <c r="D1600" s="2"/>
      <c r="E1600" s="2">
        <v>40980</v>
      </c>
      <c r="F1600">
        <v>4.8000000000000001E-2</v>
      </c>
      <c r="G1600" s="67">
        <v>99.995999999999995</v>
      </c>
      <c r="H1600" s="92">
        <v>0</v>
      </c>
      <c r="J1600" s="2">
        <v>40974</v>
      </c>
      <c r="K1600">
        <v>7.3999999999999996E-2</v>
      </c>
      <c r="L1600" s="67">
        <v>99.981499999999997</v>
      </c>
      <c r="M1600" s="92">
        <v>-1.2502312927931136E-5</v>
      </c>
      <c r="P1600" s="2">
        <v>41051</v>
      </c>
      <c r="Q1600">
        <v>1147.75</v>
      </c>
      <c r="R1600">
        <v>6.1898451666908549E-4</v>
      </c>
      <c r="T1600" s="68">
        <v>39077</v>
      </c>
      <c r="U1600" s="69">
        <v>1.00231</v>
      </c>
      <c r="V1600" s="70">
        <v>2.3100000000000342E-3</v>
      </c>
      <c r="W1600" s="70"/>
      <c r="Y1600" s="2">
        <v>41051</v>
      </c>
      <c r="Z1600">
        <v>22.48</v>
      </c>
    </row>
    <row r="1601" spans="2:26" x14ac:dyDescent="0.25">
      <c r="B1601" s="2">
        <v>41052</v>
      </c>
      <c r="C1601">
        <v>1318.86</v>
      </c>
      <c r="D1601" s="2"/>
      <c r="E1601" s="2">
        <v>40981</v>
      </c>
      <c r="F1601">
        <v>4.8000000000000001E-2</v>
      </c>
      <c r="G1601" s="67">
        <v>99.995999999999995</v>
      </c>
      <c r="H1601" s="92">
        <v>-3.0001200048035415E-5</v>
      </c>
      <c r="J1601" s="2">
        <v>40975</v>
      </c>
      <c r="K1601">
        <v>7.9000000000000001E-2</v>
      </c>
      <c r="L1601" s="67">
        <v>99.980249999999998</v>
      </c>
      <c r="M1601" s="92">
        <v>0</v>
      </c>
      <c r="P1601" s="2">
        <v>41052</v>
      </c>
      <c r="Q1601">
        <v>1149.27</v>
      </c>
      <c r="R1601">
        <v>1.3243302112828648E-3</v>
      </c>
      <c r="T1601" s="68">
        <v>39078</v>
      </c>
      <c r="U1601" s="69">
        <v>1.00267</v>
      </c>
      <c r="V1601" s="70">
        <v>2.6699999999999502E-3</v>
      </c>
      <c r="W1601" s="70"/>
      <c r="Y1601" s="2">
        <v>41052</v>
      </c>
      <c r="Z1601">
        <v>22.33</v>
      </c>
    </row>
    <row r="1602" spans="2:26" x14ac:dyDescent="0.25">
      <c r="B1602" s="2">
        <v>41053</v>
      </c>
      <c r="C1602">
        <v>1320.68</v>
      </c>
      <c r="D1602" s="2"/>
      <c r="E1602" s="2">
        <v>40982</v>
      </c>
      <c r="F1602">
        <v>8.4000000000000005E-2</v>
      </c>
      <c r="G1602" s="67">
        <v>99.992999999999995</v>
      </c>
      <c r="H1602" s="92">
        <v>8.333916707403688E-6</v>
      </c>
      <c r="J1602" s="2">
        <v>40976</v>
      </c>
      <c r="K1602">
        <v>7.9000000000000001E-2</v>
      </c>
      <c r="L1602" s="67">
        <v>99.980249999999998</v>
      </c>
      <c r="M1602" s="92">
        <v>-1.2502469237674063E-5</v>
      </c>
      <c r="P1602" s="2">
        <v>41053</v>
      </c>
      <c r="Q1602">
        <v>1151.1099999999999</v>
      </c>
      <c r="R1602">
        <v>1.6010162973016939E-3</v>
      </c>
      <c r="T1602" s="68">
        <v>39079</v>
      </c>
      <c r="U1602" s="69">
        <v>0.99975999999999998</v>
      </c>
      <c r="V1602" s="70">
        <v>-2.4000000000001798E-4</v>
      </c>
      <c r="W1602" s="70"/>
      <c r="Y1602" s="2">
        <v>41053</v>
      </c>
      <c r="Z1602">
        <v>21.54</v>
      </c>
    </row>
    <row r="1603" spans="2:26" x14ac:dyDescent="0.25">
      <c r="B1603" s="2">
        <v>41054</v>
      </c>
      <c r="C1603">
        <v>1317.82</v>
      </c>
      <c r="D1603" s="2"/>
      <c r="E1603" s="2">
        <v>40983</v>
      </c>
      <c r="F1603">
        <v>7.3999999999999996E-2</v>
      </c>
      <c r="G1603" s="67">
        <v>99.993833333333328</v>
      </c>
      <c r="H1603" s="92">
        <v>4.1669236270358567E-6</v>
      </c>
      <c r="J1603" s="2">
        <v>40977</v>
      </c>
      <c r="K1603">
        <v>8.4000000000000005E-2</v>
      </c>
      <c r="L1603" s="67">
        <v>99.978999999999999</v>
      </c>
      <c r="M1603" s="92">
        <v>1.2502625551302771E-5</v>
      </c>
      <c r="P1603" s="2">
        <v>41054</v>
      </c>
      <c r="Q1603">
        <v>1150.3499999999999</v>
      </c>
      <c r="R1603">
        <v>-6.6023229752154577E-4</v>
      </c>
      <c r="T1603" s="68">
        <v>39080</v>
      </c>
      <c r="U1603" s="69">
        <v>0.99836999999999998</v>
      </c>
      <c r="V1603" s="70">
        <v>-1.6300000000000203E-3</v>
      </c>
      <c r="W1603" s="70"/>
      <c r="Y1603" s="2">
        <v>41054</v>
      </c>
      <c r="Z1603">
        <v>21.76</v>
      </c>
    </row>
    <row r="1604" spans="2:26" x14ac:dyDescent="0.25">
      <c r="B1604" s="2">
        <v>41058</v>
      </c>
      <c r="C1604">
        <v>1332.42</v>
      </c>
      <c r="D1604" s="2"/>
      <c r="E1604" s="2">
        <v>40984</v>
      </c>
      <c r="F1604">
        <v>6.9000000000000006E-2</v>
      </c>
      <c r="G1604" s="67">
        <v>99.994249999999994</v>
      </c>
      <c r="H1604" s="92">
        <v>0</v>
      </c>
      <c r="J1604" s="2">
        <v>40980</v>
      </c>
      <c r="K1604">
        <v>7.9000000000000001E-2</v>
      </c>
      <c r="L1604" s="67">
        <v>99.980249999999998</v>
      </c>
      <c r="M1604" s="92">
        <v>-1.2502469237674063E-5</v>
      </c>
      <c r="P1604" s="2">
        <v>41058</v>
      </c>
      <c r="Q1604">
        <v>1157.77</v>
      </c>
      <c r="R1604">
        <v>6.4502108054071972E-3</v>
      </c>
      <c r="T1604" s="68">
        <v>39085</v>
      </c>
      <c r="U1604" s="69">
        <v>1.0006699999999999</v>
      </c>
      <c r="V1604" s="70">
        <v>6.6999999999994841E-4</v>
      </c>
      <c r="W1604" s="70"/>
      <c r="Y1604" s="2">
        <v>41058</v>
      </c>
      <c r="Z1604">
        <v>21.03</v>
      </c>
    </row>
    <row r="1605" spans="2:26" x14ac:dyDescent="0.25">
      <c r="B1605" s="2">
        <v>41059</v>
      </c>
      <c r="C1605">
        <v>1313.32</v>
      </c>
      <c r="D1605" s="2"/>
      <c r="E1605" s="2">
        <v>40987</v>
      </c>
      <c r="F1605">
        <v>6.9000000000000006E-2</v>
      </c>
      <c r="G1605" s="67">
        <v>99.994249999999994</v>
      </c>
      <c r="H1605" s="92">
        <v>-4.1669062638138854E-6</v>
      </c>
      <c r="J1605" s="2">
        <v>40981</v>
      </c>
      <c r="K1605">
        <v>8.4000000000000005E-2</v>
      </c>
      <c r="L1605" s="67">
        <v>99.978999999999999</v>
      </c>
      <c r="M1605" s="92">
        <v>0</v>
      </c>
      <c r="P1605" s="2">
        <v>41059</v>
      </c>
      <c r="Q1605">
        <v>1150.0899999999999</v>
      </c>
      <c r="R1605">
        <v>-6.6334418753293267E-3</v>
      </c>
      <c r="T1605" s="68">
        <v>39086</v>
      </c>
      <c r="U1605" s="69">
        <v>1.00084</v>
      </c>
      <c r="V1605" s="70">
        <v>8.399999999999519E-4</v>
      </c>
      <c r="W1605" s="70"/>
      <c r="Y1605" s="2">
        <v>41059</v>
      </c>
      <c r="Z1605">
        <v>24.14</v>
      </c>
    </row>
    <row r="1606" spans="2:26" x14ac:dyDescent="0.25">
      <c r="B1606" s="2">
        <v>41060</v>
      </c>
      <c r="C1606">
        <v>1310.33</v>
      </c>
      <c r="D1606" s="2"/>
      <c r="E1606" s="2">
        <v>40988</v>
      </c>
      <c r="F1606">
        <v>7.3999999999999996E-2</v>
      </c>
      <c r="G1606" s="67">
        <v>99.993833333333328</v>
      </c>
      <c r="H1606" s="92">
        <v>-8.3338472539606911E-6</v>
      </c>
      <c r="J1606" s="2">
        <v>40982</v>
      </c>
      <c r="K1606">
        <v>8.4000000000000005E-2</v>
      </c>
      <c r="L1606" s="67">
        <v>99.978999999999999</v>
      </c>
      <c r="M1606" s="92">
        <v>0</v>
      </c>
      <c r="P1606" s="2">
        <v>41060</v>
      </c>
      <c r="Q1606">
        <v>1150.05</v>
      </c>
      <c r="R1606">
        <v>-3.4779886791458381E-5</v>
      </c>
      <c r="T1606" s="68">
        <v>39087</v>
      </c>
      <c r="U1606" s="69">
        <v>0.99773999999999996</v>
      </c>
      <c r="V1606" s="70">
        <v>-2.2600000000000398E-3</v>
      </c>
      <c r="W1606" s="70"/>
      <c r="Y1606" s="2">
        <v>41060</v>
      </c>
      <c r="Z1606">
        <v>24.06</v>
      </c>
    </row>
    <row r="1607" spans="2:26" x14ac:dyDescent="0.25">
      <c r="B1607" s="2">
        <v>41061</v>
      </c>
      <c r="C1607">
        <v>1278.04</v>
      </c>
      <c r="D1607" s="2"/>
      <c r="E1607" s="2">
        <v>40989</v>
      </c>
      <c r="F1607">
        <v>8.4000000000000005E-2</v>
      </c>
      <c r="G1607" s="67">
        <v>99.992999999999995</v>
      </c>
      <c r="H1607" s="92">
        <v>2.3334966781085598E-5</v>
      </c>
      <c r="J1607" s="2">
        <v>40983</v>
      </c>
      <c r="K1607">
        <v>8.4000000000000005E-2</v>
      </c>
      <c r="L1607" s="67">
        <v>99.978999999999999</v>
      </c>
      <c r="M1607" s="92">
        <v>0</v>
      </c>
      <c r="P1607" s="2">
        <v>41061</v>
      </c>
      <c r="Q1607">
        <v>1132.3800000000001</v>
      </c>
      <c r="R1607">
        <v>-1.5364549367418712E-2</v>
      </c>
      <c r="T1607" s="68">
        <v>39090</v>
      </c>
      <c r="U1607" s="69">
        <v>1.00179</v>
      </c>
      <c r="V1607" s="70">
        <v>1.7899999999999583E-3</v>
      </c>
      <c r="W1607" s="70"/>
      <c r="Y1607" s="2">
        <v>41061</v>
      </c>
      <c r="Z1607">
        <v>26.66</v>
      </c>
    </row>
    <row r="1608" spans="2:26" x14ac:dyDescent="0.25">
      <c r="B1608" s="2">
        <v>41064</v>
      </c>
      <c r="C1608">
        <v>1278.18</v>
      </c>
      <c r="D1608" s="2"/>
      <c r="E1608" s="2">
        <v>40990</v>
      </c>
      <c r="F1608">
        <v>5.6000000000000001E-2</v>
      </c>
      <c r="G1608" s="67">
        <v>99.995333333333335</v>
      </c>
      <c r="H1608" s="92">
        <v>-1.6667444481255345E-6</v>
      </c>
      <c r="J1608" s="2">
        <v>40984</v>
      </c>
      <c r="K1608">
        <v>8.4000000000000005E-2</v>
      </c>
      <c r="L1608" s="67">
        <v>99.978999999999999</v>
      </c>
      <c r="M1608" s="92">
        <v>1.2502625551302771E-5</v>
      </c>
      <c r="P1608" s="2">
        <v>41064</v>
      </c>
      <c r="Q1608">
        <v>1134.53</v>
      </c>
      <c r="R1608">
        <v>1.8986559282219151E-3</v>
      </c>
      <c r="T1608" s="68">
        <v>39091</v>
      </c>
      <c r="U1608" s="69">
        <v>1.0002200000000001</v>
      </c>
      <c r="V1608" s="70">
        <v>2.20000000000109E-4</v>
      </c>
      <c r="W1608" s="70"/>
      <c r="Y1608" s="2">
        <v>41064</v>
      </c>
      <c r="Z1608">
        <v>26.12</v>
      </c>
    </row>
    <row r="1609" spans="2:26" x14ac:dyDescent="0.25">
      <c r="B1609" s="2">
        <v>41065</v>
      </c>
      <c r="C1609">
        <v>1285.5</v>
      </c>
      <c r="D1609" s="2"/>
      <c r="E1609" s="2">
        <v>40991</v>
      </c>
      <c r="F1609">
        <v>5.8000000000000003E-2</v>
      </c>
      <c r="G1609" s="67">
        <v>99.995166666666663</v>
      </c>
      <c r="H1609" s="92">
        <v>1.666747226236609E-6</v>
      </c>
      <c r="J1609" s="2">
        <v>40987</v>
      </c>
      <c r="K1609">
        <v>7.9000000000000001E-2</v>
      </c>
      <c r="L1609" s="67">
        <v>99.980249999999998</v>
      </c>
      <c r="M1609" s="92">
        <v>-3.7507407713022189E-5</v>
      </c>
      <c r="P1609" s="2">
        <v>41065</v>
      </c>
      <c r="Q1609">
        <v>1140.02</v>
      </c>
      <c r="R1609">
        <v>4.8390082236697829E-3</v>
      </c>
      <c r="T1609" s="68">
        <v>39092</v>
      </c>
      <c r="U1609" s="69">
        <v>1.00135</v>
      </c>
      <c r="V1609" s="70">
        <v>1.3499999999999623E-3</v>
      </c>
      <c r="W1609" s="70"/>
      <c r="Y1609" s="2">
        <v>41065</v>
      </c>
      <c r="Z1609">
        <v>24.68</v>
      </c>
    </row>
    <row r="1610" spans="2:26" x14ac:dyDescent="0.25">
      <c r="B1610" s="2">
        <v>41066</v>
      </c>
      <c r="C1610">
        <v>1315.13</v>
      </c>
      <c r="D1610" s="2"/>
      <c r="E1610" s="2">
        <v>40994</v>
      </c>
      <c r="F1610">
        <v>5.6000000000000001E-2</v>
      </c>
      <c r="G1610" s="67">
        <v>99.995333333333335</v>
      </c>
      <c r="H1610" s="92">
        <v>2.5001166721327905E-6</v>
      </c>
      <c r="J1610" s="2">
        <v>40988</v>
      </c>
      <c r="K1610">
        <v>9.4E-2</v>
      </c>
      <c r="L1610" s="67">
        <v>99.976500000000001</v>
      </c>
      <c r="M1610" s="92">
        <v>1.2502938190550594E-5</v>
      </c>
      <c r="P1610" s="2">
        <v>41066</v>
      </c>
      <c r="Q1610">
        <v>1157.57</v>
      </c>
      <c r="R1610">
        <v>1.5394466763740899E-2</v>
      </c>
      <c r="T1610" s="68">
        <v>39093</v>
      </c>
      <c r="U1610" s="69">
        <v>1.0022599999999999</v>
      </c>
      <c r="V1610" s="70">
        <v>2.2599999999999287E-3</v>
      </c>
      <c r="W1610" s="70"/>
      <c r="Y1610" s="2">
        <v>41066</v>
      </c>
      <c r="Z1610">
        <v>22.16</v>
      </c>
    </row>
    <row r="1611" spans="2:26" x14ac:dyDescent="0.25">
      <c r="B1611" s="2">
        <v>41067</v>
      </c>
      <c r="C1611">
        <v>1314.99</v>
      </c>
      <c r="D1611" s="2"/>
      <c r="E1611" s="2">
        <v>40995</v>
      </c>
      <c r="F1611">
        <v>5.2999999999999999E-2</v>
      </c>
      <c r="G1611" s="67">
        <v>99.995583333333329</v>
      </c>
      <c r="H1611" s="92">
        <v>4.1668507024805734E-6</v>
      </c>
      <c r="J1611" s="2">
        <v>40989</v>
      </c>
      <c r="K1611">
        <v>8.8999999999999996E-2</v>
      </c>
      <c r="L1611" s="67">
        <v>99.97775</v>
      </c>
      <c r="M1611" s="92">
        <v>3.7508345606784843E-5</v>
      </c>
      <c r="P1611" s="2">
        <v>41067</v>
      </c>
      <c r="Q1611">
        <v>1158.77</v>
      </c>
      <c r="R1611">
        <v>1.0366543707940323E-3</v>
      </c>
      <c r="T1611" s="68">
        <v>39094</v>
      </c>
      <c r="U1611" s="69">
        <v>1.00099</v>
      </c>
      <c r="V1611" s="70">
        <v>9.900000000000464E-4</v>
      </c>
      <c r="W1611" s="70"/>
      <c r="Y1611" s="2">
        <v>41067</v>
      </c>
      <c r="Z1611">
        <v>21.72</v>
      </c>
    </row>
    <row r="1612" spans="2:26" x14ac:dyDescent="0.25">
      <c r="B1612" s="2">
        <v>41068</v>
      </c>
      <c r="C1612">
        <v>1325.66</v>
      </c>
      <c r="D1612" s="2"/>
      <c r="E1612" s="2">
        <v>40996</v>
      </c>
      <c r="F1612">
        <v>4.8000000000000001E-2</v>
      </c>
      <c r="G1612" s="67">
        <v>99.995999999999995</v>
      </c>
      <c r="H1612" s="92">
        <v>2.5001000040214549E-5</v>
      </c>
      <c r="J1612" s="2">
        <v>40990</v>
      </c>
      <c r="K1612">
        <v>7.3999999999999996E-2</v>
      </c>
      <c r="L1612" s="67">
        <v>99.981499999999997</v>
      </c>
      <c r="M1612" s="92">
        <v>0</v>
      </c>
      <c r="P1612" s="2">
        <v>41068</v>
      </c>
      <c r="Q1612">
        <v>1162.93</v>
      </c>
      <c r="R1612">
        <v>3.5900135488493579E-3</v>
      </c>
      <c r="T1612" s="68">
        <v>39098</v>
      </c>
      <c r="U1612" s="69">
        <v>1.0013300000000001</v>
      </c>
      <c r="V1612" s="70">
        <v>1.3300000000000534E-3</v>
      </c>
      <c r="W1612" s="70"/>
      <c r="Y1612" s="2">
        <v>41068</v>
      </c>
      <c r="Z1612">
        <v>21.23</v>
      </c>
    </row>
    <row r="1613" spans="2:26" x14ac:dyDescent="0.25">
      <c r="B1613" s="2">
        <v>41071</v>
      </c>
      <c r="C1613">
        <v>1308.93</v>
      </c>
      <c r="D1613" s="2"/>
      <c r="E1613" s="2">
        <v>40997</v>
      </c>
      <c r="F1613">
        <v>1.7999999999999999E-2</v>
      </c>
      <c r="G1613" s="67">
        <v>99.998500000000007</v>
      </c>
      <c r="H1613" s="92">
        <v>-1.2500187502983984E-5</v>
      </c>
      <c r="J1613" s="2">
        <v>40991</v>
      </c>
      <c r="K1613">
        <v>7.3999999999999996E-2</v>
      </c>
      <c r="L1613" s="67">
        <v>99.981499999999997</v>
      </c>
      <c r="M1613" s="92">
        <v>-5.000925171194659E-6</v>
      </c>
      <c r="P1613" s="2">
        <v>41071</v>
      </c>
      <c r="Q1613">
        <v>1158.92</v>
      </c>
      <c r="R1613">
        <v>-3.4481869072084947E-3</v>
      </c>
      <c r="T1613" s="68">
        <v>39099</v>
      </c>
      <c r="U1613" s="69">
        <v>1.0003200000000001</v>
      </c>
      <c r="V1613" s="70">
        <v>3.2000000000009798E-4</v>
      </c>
      <c r="W1613" s="70"/>
      <c r="Y1613" s="2">
        <v>41071</v>
      </c>
      <c r="Z1613">
        <v>23.56</v>
      </c>
    </row>
    <row r="1614" spans="2:26" x14ac:dyDescent="0.25">
      <c r="B1614" s="2">
        <v>41072</v>
      </c>
      <c r="C1614">
        <v>1324.18</v>
      </c>
      <c r="D1614" s="2"/>
      <c r="E1614" s="2">
        <v>40998</v>
      </c>
      <c r="F1614">
        <v>3.3000000000000002E-2</v>
      </c>
      <c r="G1614" s="67">
        <v>99.997249999999994</v>
      </c>
      <c r="H1614" s="92">
        <v>-8.3335625062908036E-6</v>
      </c>
      <c r="J1614" s="2">
        <v>40994</v>
      </c>
      <c r="K1614">
        <v>7.5999999999999998E-2</v>
      </c>
      <c r="L1614" s="67">
        <v>99.980999999999995</v>
      </c>
      <c r="M1614" s="92">
        <v>-2.0003800722090403E-5</v>
      </c>
      <c r="P1614" s="2">
        <v>41072</v>
      </c>
      <c r="Q1614">
        <v>1165.3499999999999</v>
      </c>
      <c r="R1614">
        <v>5.5482690781070154E-3</v>
      </c>
      <c r="T1614" s="68">
        <v>39100</v>
      </c>
      <c r="U1614" s="69">
        <v>1.0002599999999999</v>
      </c>
      <c r="V1614" s="70">
        <v>2.5999999999992696E-4</v>
      </c>
      <c r="W1614" s="70"/>
      <c r="Y1614" s="2">
        <v>41072</v>
      </c>
      <c r="Z1614">
        <v>22.09</v>
      </c>
    </row>
    <row r="1615" spans="2:26" x14ac:dyDescent="0.25">
      <c r="B1615" s="2">
        <v>41073</v>
      </c>
      <c r="C1615">
        <v>1314.88</v>
      </c>
      <c r="D1615" s="2"/>
      <c r="E1615" s="2">
        <v>41001</v>
      </c>
      <c r="F1615">
        <v>4.2999999999999997E-2</v>
      </c>
      <c r="G1615" s="67">
        <v>99.996416666666661</v>
      </c>
      <c r="H1615" s="92">
        <v>-1.2500447932661807E-5</v>
      </c>
      <c r="J1615" s="2">
        <v>40995</v>
      </c>
      <c r="K1615">
        <v>8.4000000000000005E-2</v>
      </c>
      <c r="L1615" s="67">
        <v>99.978999999999999</v>
      </c>
      <c r="M1615" s="92">
        <v>1.2502625551302771E-5</v>
      </c>
      <c r="P1615" s="2">
        <v>41073</v>
      </c>
      <c r="Q1615">
        <v>1163.83</v>
      </c>
      <c r="R1615">
        <v>-1.304329171493479E-3</v>
      </c>
      <c r="T1615" s="68">
        <v>39101</v>
      </c>
      <c r="U1615" s="69">
        <v>1.0003200000000001</v>
      </c>
      <c r="V1615" s="70">
        <v>3.2000000000009798E-4</v>
      </c>
      <c r="W1615" s="70"/>
      <c r="Y1615" s="2">
        <v>41073</v>
      </c>
      <c r="Z1615">
        <v>24.27</v>
      </c>
    </row>
    <row r="1616" spans="2:26" x14ac:dyDescent="0.25">
      <c r="B1616" s="2">
        <v>41074</v>
      </c>
      <c r="C1616">
        <v>1329.1</v>
      </c>
      <c r="D1616" s="2"/>
      <c r="E1616" s="2">
        <v>41002</v>
      </c>
      <c r="F1616">
        <v>5.8000000000000003E-2</v>
      </c>
      <c r="G1616" s="67">
        <v>99.995166666666663</v>
      </c>
      <c r="H1616" s="92">
        <v>-1.083385696964978E-5</v>
      </c>
      <c r="J1616" s="2">
        <v>40996</v>
      </c>
      <c r="K1616">
        <v>7.9000000000000001E-2</v>
      </c>
      <c r="L1616" s="67">
        <v>99.980249999999998</v>
      </c>
      <c r="M1616" s="92">
        <v>3.7507407713022189E-5</v>
      </c>
      <c r="P1616" s="2">
        <v>41074</v>
      </c>
      <c r="Q1616">
        <v>1168.3</v>
      </c>
      <c r="R1616">
        <v>3.8407671223461559E-3</v>
      </c>
      <c r="T1616" s="68">
        <v>39104</v>
      </c>
      <c r="U1616" s="69">
        <v>0.99802999999999997</v>
      </c>
      <c r="V1616" s="70">
        <v>-1.9700000000000273E-3</v>
      </c>
      <c r="W1616" s="70"/>
      <c r="Y1616" s="2">
        <v>41074</v>
      </c>
      <c r="Z1616">
        <v>21.68</v>
      </c>
    </row>
    <row r="1617" spans="2:26" x14ac:dyDescent="0.25">
      <c r="B1617" s="2">
        <v>41075</v>
      </c>
      <c r="C1617">
        <v>1342.84</v>
      </c>
      <c r="D1617" s="2"/>
      <c r="E1617" s="2">
        <v>41003</v>
      </c>
      <c r="F1617">
        <v>7.0999999999999994E-2</v>
      </c>
      <c r="G1617" s="67">
        <v>99.994083333333336</v>
      </c>
      <c r="H1617" s="92">
        <v>4.1669132089250382E-6</v>
      </c>
      <c r="J1617" s="2">
        <v>40997</v>
      </c>
      <c r="K1617">
        <v>6.4000000000000001E-2</v>
      </c>
      <c r="L1617" s="67">
        <v>99.983999999999995</v>
      </c>
      <c r="M1617" s="92">
        <v>-1.2502000319991602E-5</v>
      </c>
      <c r="P1617" s="2">
        <v>41075</v>
      </c>
      <c r="Q1617">
        <v>1172.98</v>
      </c>
      <c r="R1617">
        <v>4.0058204228365923E-3</v>
      </c>
      <c r="T1617" s="68">
        <v>39105</v>
      </c>
      <c r="U1617" s="69">
        <v>1.0023200000000001</v>
      </c>
      <c r="V1617" s="70">
        <v>2.3200000000000998E-3</v>
      </c>
      <c r="W1617" s="70"/>
      <c r="Y1617" s="2">
        <v>41075</v>
      </c>
      <c r="Z1617">
        <v>21.11</v>
      </c>
    </row>
    <row r="1618" spans="2:26" x14ac:dyDescent="0.25">
      <c r="B1618" s="2">
        <v>41078</v>
      </c>
      <c r="C1618">
        <v>1344.78</v>
      </c>
      <c r="D1618" s="2"/>
      <c r="E1618" s="2">
        <v>41004</v>
      </c>
      <c r="F1618">
        <v>6.6000000000000003E-2</v>
      </c>
      <c r="G1618" s="67">
        <v>99.994500000000002</v>
      </c>
      <c r="H1618" s="92">
        <v>1.6667583382368178E-6</v>
      </c>
      <c r="J1618" s="2">
        <v>40998</v>
      </c>
      <c r="K1618">
        <v>6.9000000000000006E-2</v>
      </c>
      <c r="L1618" s="67">
        <v>99.982749999999996</v>
      </c>
      <c r="M1618" s="92">
        <v>1.2502156621962968E-5</v>
      </c>
      <c r="P1618" s="2">
        <v>41078</v>
      </c>
      <c r="Q1618">
        <v>1177.25</v>
      </c>
      <c r="R1618">
        <v>3.6403007723917469E-3</v>
      </c>
      <c r="T1618" s="68">
        <v>39106</v>
      </c>
      <c r="U1618" s="69">
        <v>1.0035099999999999</v>
      </c>
      <c r="V1618" s="70">
        <v>3.5099999999999021E-3</v>
      </c>
      <c r="W1618" s="70"/>
      <c r="Y1618" s="2">
        <v>41078</v>
      </c>
      <c r="Z1618">
        <v>18.32</v>
      </c>
    </row>
    <row r="1619" spans="2:26" x14ac:dyDescent="0.25">
      <c r="B1619" s="2">
        <v>41079</v>
      </c>
      <c r="C1619">
        <v>1357.98</v>
      </c>
      <c r="D1619" s="2"/>
      <c r="E1619" s="2">
        <v>41005</v>
      </c>
      <c r="F1619">
        <v>6.4000000000000001E-2</v>
      </c>
      <c r="G1619" s="67">
        <v>99.99466666666666</v>
      </c>
      <c r="H1619" s="92">
        <v>5.0002666809323415E-6</v>
      </c>
      <c r="J1619" s="2">
        <v>41001</v>
      </c>
      <c r="K1619">
        <v>6.4000000000000001E-2</v>
      </c>
      <c r="L1619" s="67">
        <v>99.983999999999995</v>
      </c>
      <c r="M1619" s="92">
        <v>-3.0004800768090867E-5</v>
      </c>
      <c r="P1619" s="2">
        <v>41079</v>
      </c>
      <c r="Q1619">
        <v>1181.97</v>
      </c>
      <c r="R1619">
        <v>4.0093438097261735E-3</v>
      </c>
      <c r="T1619" s="68">
        <v>39107</v>
      </c>
      <c r="U1619" s="69">
        <v>0.99480000000000002</v>
      </c>
      <c r="V1619" s="70">
        <v>-5.1999999999999824E-3</v>
      </c>
      <c r="W1619" s="70"/>
      <c r="Y1619" s="2">
        <v>41079</v>
      </c>
      <c r="Z1619">
        <v>18.38</v>
      </c>
    </row>
    <row r="1620" spans="2:26" x14ac:dyDescent="0.25">
      <c r="B1620" s="2">
        <v>41080</v>
      </c>
      <c r="C1620">
        <v>1355.69</v>
      </c>
      <c r="D1620" s="2"/>
      <c r="E1620" s="2">
        <v>41008</v>
      </c>
      <c r="F1620">
        <v>5.8000000000000003E-2</v>
      </c>
      <c r="G1620" s="67">
        <v>99.995166666666663</v>
      </c>
      <c r="H1620" s="92">
        <v>-9.1671097436352156E-6</v>
      </c>
      <c r="J1620" s="2">
        <v>41002</v>
      </c>
      <c r="K1620">
        <v>7.5999999999999998E-2</v>
      </c>
      <c r="L1620" s="67">
        <v>99.980999999999995</v>
      </c>
      <c r="M1620" s="92">
        <v>5.0009501806336232E-6</v>
      </c>
      <c r="P1620" s="2">
        <v>41080</v>
      </c>
      <c r="Q1620">
        <v>1182.96</v>
      </c>
      <c r="R1620">
        <v>8.3758471027173265E-4</v>
      </c>
      <c r="T1620" s="68">
        <v>39108</v>
      </c>
      <c r="U1620" s="69">
        <v>0.99958999999999998</v>
      </c>
      <c r="V1620" s="70">
        <v>-4.1000000000002146E-4</v>
      </c>
      <c r="W1620" s="70"/>
      <c r="Y1620" s="2">
        <v>41080</v>
      </c>
      <c r="Z1620">
        <v>17.239999999999998</v>
      </c>
    </row>
    <row r="1621" spans="2:26" x14ac:dyDescent="0.25">
      <c r="B1621" s="2">
        <v>41081</v>
      </c>
      <c r="C1621">
        <v>1325.51</v>
      </c>
      <c r="D1621" s="2"/>
      <c r="E1621" s="2">
        <v>41009</v>
      </c>
      <c r="F1621">
        <v>6.9000000000000006E-2</v>
      </c>
      <c r="G1621" s="67">
        <v>99.994249999999994</v>
      </c>
      <c r="H1621" s="92">
        <v>-8.3338125275167485E-6</v>
      </c>
      <c r="J1621" s="2">
        <v>41003</v>
      </c>
      <c r="K1621">
        <v>7.3999999999999996E-2</v>
      </c>
      <c r="L1621" s="67">
        <v>99.981499999999997</v>
      </c>
      <c r="M1621" s="92">
        <v>7.5013877567364773E-6</v>
      </c>
      <c r="P1621" s="2">
        <v>41081</v>
      </c>
      <c r="Q1621">
        <v>1169.32</v>
      </c>
      <c r="R1621">
        <v>-1.1530398322851187E-2</v>
      </c>
      <c r="T1621" s="68">
        <v>39111</v>
      </c>
      <c r="U1621" s="69">
        <v>0.99999000000000005</v>
      </c>
      <c r="V1621" s="70">
        <v>-9.9999999999544897E-6</v>
      </c>
      <c r="W1621" s="70"/>
      <c r="Y1621" s="2">
        <v>41081</v>
      </c>
      <c r="Z1621">
        <v>20.079999999999998</v>
      </c>
    </row>
    <row r="1622" spans="2:26" x14ac:dyDescent="0.25">
      <c r="B1622" s="2">
        <v>41082</v>
      </c>
      <c r="C1622">
        <v>1335.02</v>
      </c>
      <c r="D1622" s="2"/>
      <c r="E1622" s="2">
        <v>41010</v>
      </c>
      <c r="F1622">
        <v>7.9000000000000001E-2</v>
      </c>
      <c r="G1622" s="67">
        <v>99.993416666666661</v>
      </c>
      <c r="H1622" s="92">
        <v>4.166940990257828E-6</v>
      </c>
      <c r="J1622" s="2">
        <v>41004</v>
      </c>
      <c r="K1622">
        <v>7.0999999999999994E-2</v>
      </c>
      <c r="L1622" s="67">
        <v>99.982249999999993</v>
      </c>
      <c r="M1622" s="92">
        <v>-7.5013314863037195E-6</v>
      </c>
      <c r="P1622" s="2">
        <v>41082</v>
      </c>
      <c r="Q1622">
        <v>1177.3499999999999</v>
      </c>
      <c r="R1622">
        <v>6.8672390791228999E-3</v>
      </c>
      <c r="T1622" s="68">
        <v>39112</v>
      </c>
      <c r="U1622" s="69">
        <v>1.00349</v>
      </c>
      <c r="V1622" s="70">
        <v>3.4899999999999931E-3</v>
      </c>
      <c r="W1622" s="70"/>
      <c r="Y1622" s="2">
        <v>41082</v>
      </c>
      <c r="Z1622">
        <v>18.11</v>
      </c>
    </row>
    <row r="1623" spans="2:26" x14ac:dyDescent="0.25">
      <c r="B1623" s="2">
        <v>41085</v>
      </c>
      <c r="C1623">
        <v>1313.72</v>
      </c>
      <c r="D1623" s="2"/>
      <c r="E1623" s="2">
        <v>41011</v>
      </c>
      <c r="F1623">
        <v>7.3999999999999996E-2</v>
      </c>
      <c r="G1623" s="67">
        <v>99.993833333333328</v>
      </c>
      <c r="H1623" s="92">
        <v>8.3338472538496688E-6</v>
      </c>
      <c r="J1623" s="2">
        <v>41005</v>
      </c>
      <c r="K1623">
        <v>7.3999999999999996E-2</v>
      </c>
      <c r="L1623" s="67">
        <v>99.981499999999997</v>
      </c>
      <c r="M1623" s="92">
        <v>-1.2502312927931136E-5</v>
      </c>
      <c r="P1623" s="2">
        <v>41085</v>
      </c>
      <c r="Q1623">
        <v>1166.1400000000001</v>
      </c>
      <c r="R1623">
        <v>-9.521382766381925E-3</v>
      </c>
      <c r="T1623" s="68">
        <v>39113</v>
      </c>
      <c r="U1623" s="69">
        <v>1.00305</v>
      </c>
      <c r="V1623" s="70">
        <v>3.0499999999999972E-3</v>
      </c>
      <c r="W1623" s="70"/>
      <c r="Y1623" s="2">
        <v>41085</v>
      </c>
      <c r="Z1623">
        <v>20.38</v>
      </c>
    </row>
    <row r="1624" spans="2:26" x14ac:dyDescent="0.25">
      <c r="B1624" s="2">
        <v>41086</v>
      </c>
      <c r="C1624">
        <v>1319.99</v>
      </c>
      <c r="D1624" s="2"/>
      <c r="E1624" s="2">
        <v>41012</v>
      </c>
      <c r="F1624">
        <v>6.4000000000000001E-2</v>
      </c>
      <c r="G1624" s="67">
        <v>99.99466666666666</v>
      </c>
      <c r="H1624" s="92">
        <v>0</v>
      </c>
      <c r="J1624" s="2">
        <v>41008</v>
      </c>
      <c r="K1624">
        <v>7.9000000000000001E-2</v>
      </c>
      <c r="L1624" s="67">
        <v>99.980249999999998</v>
      </c>
      <c r="M1624" s="92">
        <v>-1.2502469237674063E-5</v>
      </c>
      <c r="P1624" s="2">
        <v>41086</v>
      </c>
      <c r="Q1624">
        <v>1170.05</v>
      </c>
      <c r="R1624">
        <v>3.3529421853293329E-3</v>
      </c>
      <c r="T1624" s="68">
        <v>39114</v>
      </c>
      <c r="U1624" s="69">
        <v>1.00152</v>
      </c>
      <c r="V1624" s="70">
        <v>1.5199999999999658E-3</v>
      </c>
      <c r="W1624" s="70"/>
      <c r="Y1624" s="2">
        <v>41086</v>
      </c>
      <c r="Z1624">
        <v>19.72</v>
      </c>
    </row>
    <row r="1625" spans="2:26" x14ac:dyDescent="0.25">
      <c r="B1625" s="2">
        <v>41087</v>
      </c>
      <c r="C1625">
        <v>1331.85</v>
      </c>
      <c r="D1625" s="2"/>
      <c r="E1625" s="2">
        <v>41015</v>
      </c>
      <c r="F1625">
        <v>6.4000000000000001E-2</v>
      </c>
      <c r="G1625" s="67">
        <v>99.99466666666666</v>
      </c>
      <c r="H1625" s="92">
        <v>5.0002666809323415E-6</v>
      </c>
      <c r="J1625" s="2">
        <v>41009</v>
      </c>
      <c r="K1625">
        <v>8.4000000000000005E-2</v>
      </c>
      <c r="L1625" s="67">
        <v>99.978999999999999</v>
      </c>
      <c r="M1625" s="92">
        <v>0</v>
      </c>
      <c r="P1625" s="2">
        <v>41087</v>
      </c>
      <c r="Q1625">
        <v>1175.75</v>
      </c>
      <c r="R1625">
        <v>4.8715866843298539E-3</v>
      </c>
      <c r="T1625" s="68">
        <v>39115</v>
      </c>
      <c r="U1625" s="69">
        <v>1.0006600000000001</v>
      </c>
      <c r="V1625" s="70">
        <v>6.6000000000010495E-4</v>
      </c>
      <c r="W1625" s="70"/>
      <c r="Y1625" s="2">
        <v>41087</v>
      </c>
      <c r="Z1625">
        <v>19.45</v>
      </c>
    </row>
    <row r="1626" spans="2:26" x14ac:dyDescent="0.25">
      <c r="B1626" s="2">
        <v>41088</v>
      </c>
      <c r="C1626">
        <v>1329.04</v>
      </c>
      <c r="D1626" s="2"/>
      <c r="E1626" s="2">
        <v>41016</v>
      </c>
      <c r="F1626">
        <v>5.8000000000000003E-2</v>
      </c>
      <c r="G1626" s="67">
        <v>99.995166666666663</v>
      </c>
      <c r="H1626" s="92">
        <v>1.2500604195775367E-5</v>
      </c>
      <c r="J1626" s="2">
        <v>41010</v>
      </c>
      <c r="K1626">
        <v>8.4000000000000005E-2</v>
      </c>
      <c r="L1626" s="67">
        <v>99.978999999999999</v>
      </c>
      <c r="M1626" s="92">
        <v>0</v>
      </c>
      <c r="P1626" s="2">
        <v>41088</v>
      </c>
      <c r="Q1626">
        <v>1174.54</v>
      </c>
      <c r="R1626">
        <v>-1.0291303423347609E-3</v>
      </c>
      <c r="T1626" s="68">
        <v>39118</v>
      </c>
      <c r="U1626" s="69">
        <v>1.00034</v>
      </c>
      <c r="V1626" s="70">
        <v>3.4000000000000696E-4</v>
      </c>
      <c r="W1626" s="70"/>
      <c r="Y1626" s="2">
        <v>41088</v>
      </c>
      <c r="Z1626">
        <v>19.71</v>
      </c>
    </row>
    <row r="1627" spans="2:26" x14ac:dyDescent="0.25">
      <c r="B1627" s="2">
        <v>41089</v>
      </c>
      <c r="C1627">
        <v>1362.16</v>
      </c>
      <c r="D1627" s="2"/>
      <c r="E1627" s="2">
        <v>41017</v>
      </c>
      <c r="F1627">
        <v>4.2999999999999997E-2</v>
      </c>
      <c r="G1627" s="67">
        <v>99.996416666666661</v>
      </c>
      <c r="H1627" s="92">
        <v>0</v>
      </c>
      <c r="J1627" s="2">
        <v>41011</v>
      </c>
      <c r="K1627">
        <v>8.4000000000000005E-2</v>
      </c>
      <c r="L1627" s="67">
        <v>99.978999999999999</v>
      </c>
      <c r="M1627" s="92">
        <v>0</v>
      </c>
      <c r="P1627" s="2">
        <v>41089</v>
      </c>
      <c r="Q1627">
        <v>1189.4000000000001</v>
      </c>
      <c r="R1627">
        <v>1.2651761540688478E-2</v>
      </c>
      <c r="T1627" s="68">
        <v>39119</v>
      </c>
      <c r="U1627" s="69">
        <v>1.0006999999999999</v>
      </c>
      <c r="V1627" s="70">
        <v>6.9999999999992291E-4</v>
      </c>
      <c r="W1627" s="70"/>
      <c r="Y1627" s="2">
        <v>41089</v>
      </c>
      <c r="Z1627">
        <v>17.079999999999998</v>
      </c>
    </row>
    <row r="1628" spans="2:26" x14ac:dyDescent="0.25">
      <c r="B1628" s="2">
        <v>41092</v>
      </c>
      <c r="C1628">
        <v>1365.51</v>
      </c>
      <c r="D1628" s="2"/>
      <c r="E1628" s="2">
        <v>41018</v>
      </c>
      <c r="F1628">
        <v>4.2999999999999997E-2</v>
      </c>
      <c r="G1628" s="67">
        <v>99.996416666666661</v>
      </c>
      <c r="H1628" s="92">
        <v>8.333631955181886E-6</v>
      </c>
      <c r="J1628" s="2">
        <v>41012</v>
      </c>
      <c r="K1628">
        <v>8.4000000000000005E-2</v>
      </c>
      <c r="L1628" s="67">
        <v>99.978999999999999</v>
      </c>
      <c r="M1628" s="92">
        <v>1.2502625551302771E-5</v>
      </c>
      <c r="P1628" s="2">
        <v>41092</v>
      </c>
      <c r="Q1628">
        <v>1190.94</v>
      </c>
      <c r="R1628">
        <v>1.2947704725070341E-3</v>
      </c>
      <c r="T1628" s="68">
        <v>39120</v>
      </c>
      <c r="U1628" s="69">
        <v>1.0010300000000001</v>
      </c>
      <c r="V1628" s="70">
        <v>1.0300000000000864E-3</v>
      </c>
      <c r="W1628" s="70"/>
      <c r="Y1628" s="2">
        <v>41092</v>
      </c>
      <c r="Z1628">
        <v>16.8</v>
      </c>
    </row>
    <row r="1629" spans="2:26" x14ac:dyDescent="0.25">
      <c r="B1629" s="2">
        <v>41093</v>
      </c>
      <c r="C1629">
        <v>1374.02</v>
      </c>
      <c r="D1629" s="2"/>
      <c r="E1629" s="2">
        <v>41019</v>
      </c>
      <c r="F1629">
        <v>3.3000000000000002E-2</v>
      </c>
      <c r="G1629" s="67">
        <v>99.997249999999994</v>
      </c>
      <c r="H1629" s="92">
        <v>-2.5000687517984232E-6</v>
      </c>
      <c r="J1629" s="2">
        <v>41015</v>
      </c>
      <c r="K1629">
        <v>7.9000000000000001E-2</v>
      </c>
      <c r="L1629" s="67">
        <v>99.980249999999998</v>
      </c>
      <c r="M1629" s="92">
        <v>0</v>
      </c>
      <c r="P1629" s="2">
        <v>41093</v>
      </c>
      <c r="Q1629">
        <v>1193.05</v>
      </c>
      <c r="R1629">
        <v>1.771709741884564E-3</v>
      </c>
      <c r="T1629" s="68">
        <v>39121</v>
      </c>
      <c r="U1629" s="69">
        <v>0.99982000000000004</v>
      </c>
      <c r="V1629" s="70">
        <v>-1.7999999999995797E-4</v>
      </c>
      <c r="W1629" s="70"/>
      <c r="Y1629" s="2">
        <v>41093</v>
      </c>
      <c r="Z1629">
        <v>16.66</v>
      </c>
    </row>
    <row r="1630" spans="2:26" x14ac:dyDescent="0.25">
      <c r="B1630" s="2">
        <v>41095</v>
      </c>
      <c r="C1630">
        <v>1367.58</v>
      </c>
      <c r="D1630" s="2"/>
      <c r="E1630" s="2">
        <v>41022</v>
      </c>
      <c r="F1630">
        <v>3.5999999999999997E-2</v>
      </c>
      <c r="G1630" s="67">
        <v>99.997</v>
      </c>
      <c r="H1630" s="92">
        <v>-1.4167091679451183E-5</v>
      </c>
      <c r="J1630" s="2">
        <v>41016</v>
      </c>
      <c r="K1630">
        <v>7.9000000000000001E-2</v>
      </c>
      <c r="L1630" s="67">
        <v>99.980249999999998</v>
      </c>
      <c r="M1630" s="92">
        <v>2.5004938475348126E-5</v>
      </c>
      <c r="P1630" s="2">
        <v>41095</v>
      </c>
      <c r="Q1630">
        <v>1192.47</v>
      </c>
      <c r="R1630">
        <v>-4.8614894597875935E-4</v>
      </c>
      <c r="T1630" s="68">
        <v>39122</v>
      </c>
      <c r="U1630" s="69">
        <v>0.99678</v>
      </c>
      <c r="V1630" s="70">
        <v>-3.2200000000000006E-3</v>
      </c>
      <c r="W1630" s="70"/>
      <c r="Y1630" s="2">
        <v>41095</v>
      </c>
      <c r="Z1630">
        <v>17.5</v>
      </c>
    </row>
    <row r="1631" spans="2:26" x14ac:dyDescent="0.25">
      <c r="B1631" s="2">
        <v>41096</v>
      </c>
      <c r="C1631">
        <v>1354.68</v>
      </c>
      <c r="D1631" s="2"/>
      <c r="E1631" s="2">
        <v>41023</v>
      </c>
      <c r="F1631">
        <v>5.2999999999999999E-2</v>
      </c>
      <c r="G1631" s="67">
        <v>99.995583333333329</v>
      </c>
      <c r="H1631" s="92">
        <v>-1.7500772950818089E-5</v>
      </c>
      <c r="J1631" s="2">
        <v>41017</v>
      </c>
      <c r="K1631">
        <v>6.9000000000000006E-2</v>
      </c>
      <c r="L1631" s="67">
        <v>99.982749999999996</v>
      </c>
      <c r="M1631" s="92">
        <v>0</v>
      </c>
      <c r="P1631" s="2">
        <v>41096</v>
      </c>
      <c r="Q1631">
        <v>1191.26</v>
      </c>
      <c r="R1631">
        <v>-1.0147005794695074E-3</v>
      </c>
      <c r="T1631" s="68">
        <v>39125</v>
      </c>
      <c r="U1631" s="69">
        <v>0.99883999999999995</v>
      </c>
      <c r="V1631" s="70">
        <v>-1.1600000000000499E-3</v>
      </c>
      <c r="W1631" s="70"/>
      <c r="Y1631" s="2">
        <v>41096</v>
      </c>
      <c r="Z1631">
        <v>17.100000000000001</v>
      </c>
    </row>
    <row r="1632" spans="2:26" x14ac:dyDescent="0.25">
      <c r="B1632" s="2">
        <v>41099</v>
      </c>
      <c r="C1632">
        <v>1352.46</v>
      </c>
      <c r="D1632" s="2"/>
      <c r="E1632" s="2">
        <v>41024</v>
      </c>
      <c r="F1632">
        <v>7.3999999999999996E-2</v>
      </c>
      <c r="G1632" s="67">
        <v>99.993833333333328</v>
      </c>
      <c r="H1632" s="92">
        <v>0</v>
      </c>
      <c r="J1632" s="2">
        <v>41018</v>
      </c>
      <c r="K1632">
        <v>6.9000000000000006E-2</v>
      </c>
      <c r="L1632" s="67">
        <v>99.982749999999996</v>
      </c>
      <c r="M1632" s="92">
        <v>0</v>
      </c>
      <c r="P1632" s="2">
        <v>41099</v>
      </c>
      <c r="Q1632">
        <v>1190.69</v>
      </c>
      <c r="R1632">
        <v>-4.7848496549862674E-4</v>
      </c>
      <c r="T1632" s="68">
        <v>39126</v>
      </c>
      <c r="U1632" s="69">
        <v>1.0056</v>
      </c>
      <c r="V1632" s="70">
        <v>5.6000000000000494E-3</v>
      </c>
      <c r="W1632" s="70"/>
      <c r="Y1632" s="2">
        <v>41099</v>
      </c>
      <c r="Z1632">
        <v>17.98</v>
      </c>
    </row>
    <row r="1633" spans="2:26" x14ac:dyDescent="0.25">
      <c r="B1633" s="2">
        <v>41100</v>
      </c>
      <c r="C1633">
        <v>1341.47</v>
      </c>
      <c r="D1633" s="2"/>
      <c r="E1633" s="2">
        <v>41025</v>
      </c>
      <c r="F1633">
        <v>7.3999999999999996E-2</v>
      </c>
      <c r="G1633" s="67">
        <v>99.993833333333328</v>
      </c>
      <c r="H1633" s="92">
        <v>4.1669236270358567E-6</v>
      </c>
      <c r="J1633" s="2">
        <v>41019</v>
      </c>
      <c r="K1633">
        <v>6.9000000000000006E-2</v>
      </c>
      <c r="L1633" s="67">
        <v>99.982749999999996</v>
      </c>
      <c r="M1633" s="92">
        <v>-1.7503019270836973E-5</v>
      </c>
      <c r="P1633" s="2">
        <v>41100</v>
      </c>
      <c r="Q1633">
        <v>1187.82</v>
      </c>
      <c r="R1633">
        <v>-2.4103670980692993E-3</v>
      </c>
      <c r="T1633" s="68">
        <v>39127</v>
      </c>
      <c r="U1633" s="69">
        <v>1.0027699999999999</v>
      </c>
      <c r="V1633" s="70">
        <v>2.7699999999999392E-3</v>
      </c>
      <c r="W1633" s="70"/>
      <c r="Y1633" s="2">
        <v>41100</v>
      </c>
      <c r="Z1633">
        <v>18.72</v>
      </c>
    </row>
    <row r="1634" spans="2:26" x14ac:dyDescent="0.25">
      <c r="B1634" s="2">
        <v>41101</v>
      </c>
      <c r="C1634">
        <v>1341.45</v>
      </c>
      <c r="D1634" s="2"/>
      <c r="E1634" s="2">
        <v>41026</v>
      </c>
      <c r="F1634">
        <v>6.9000000000000006E-2</v>
      </c>
      <c r="G1634" s="67">
        <v>99.994249999999994</v>
      </c>
      <c r="H1634" s="92">
        <v>4.1669062638138854E-6</v>
      </c>
      <c r="J1634" s="2">
        <v>41022</v>
      </c>
      <c r="K1634">
        <v>7.5999999999999998E-2</v>
      </c>
      <c r="L1634" s="67">
        <v>99.980999999999995</v>
      </c>
      <c r="M1634" s="92">
        <v>-2.0003800722090403E-5</v>
      </c>
      <c r="P1634" s="2">
        <v>41101</v>
      </c>
      <c r="Q1634">
        <v>1188.1400000000001</v>
      </c>
      <c r="R1634">
        <v>2.6940108770712179E-4</v>
      </c>
      <c r="T1634" s="68">
        <v>39128</v>
      </c>
      <c r="U1634" s="69">
        <v>1.00068</v>
      </c>
      <c r="V1634" s="70">
        <v>6.8000000000001393E-4</v>
      </c>
      <c r="W1634" s="70"/>
      <c r="Y1634" s="2">
        <v>41101</v>
      </c>
      <c r="Z1634">
        <v>17.95</v>
      </c>
    </row>
    <row r="1635" spans="2:26" x14ac:dyDescent="0.25">
      <c r="B1635" s="2">
        <v>41102</v>
      </c>
      <c r="C1635">
        <v>1334.76</v>
      </c>
      <c r="D1635" s="2"/>
      <c r="E1635" s="2">
        <v>41029</v>
      </c>
      <c r="F1635">
        <v>6.4000000000000001E-2</v>
      </c>
      <c r="G1635" s="67">
        <v>99.99466666666666</v>
      </c>
      <c r="H1635" s="92">
        <v>1.3334044482338214E-5</v>
      </c>
      <c r="J1635" s="2">
        <v>41023</v>
      </c>
      <c r="K1635">
        <v>8.4000000000000005E-2</v>
      </c>
      <c r="L1635" s="67">
        <v>99.978999999999999</v>
      </c>
      <c r="M1635" s="92">
        <v>-1.2502625551302771E-5</v>
      </c>
      <c r="P1635" s="2">
        <v>41102</v>
      </c>
      <c r="Q1635">
        <v>1187.96</v>
      </c>
      <c r="R1635">
        <v>-1.514972982982199E-4</v>
      </c>
      <c r="T1635" s="68">
        <v>39129</v>
      </c>
      <c r="U1635" s="69">
        <v>1.00044</v>
      </c>
      <c r="V1635" s="70">
        <v>4.3999999999999595E-4</v>
      </c>
      <c r="W1635" s="70"/>
      <c r="Y1635" s="2">
        <v>41102</v>
      </c>
      <c r="Z1635">
        <v>18.329999999999998</v>
      </c>
    </row>
    <row r="1636" spans="2:26" x14ac:dyDescent="0.25">
      <c r="B1636" s="2">
        <v>41103</v>
      </c>
      <c r="C1636">
        <v>1356.78</v>
      </c>
      <c r="D1636" s="2"/>
      <c r="E1636" s="2">
        <v>41030</v>
      </c>
      <c r="F1636">
        <v>4.8000000000000001E-2</v>
      </c>
      <c r="G1636" s="67">
        <v>99.995999999999995</v>
      </c>
      <c r="H1636" s="92">
        <v>-4.1668333400357582E-6</v>
      </c>
      <c r="J1636" s="2">
        <v>41024</v>
      </c>
      <c r="K1636">
        <v>8.8999999999999996E-2</v>
      </c>
      <c r="L1636" s="67">
        <v>99.97775</v>
      </c>
      <c r="M1636" s="92">
        <v>0</v>
      </c>
      <c r="P1636" s="2">
        <v>41103</v>
      </c>
      <c r="Q1636">
        <v>1195.77</v>
      </c>
      <c r="R1636">
        <v>6.5742954308225521E-3</v>
      </c>
      <c r="T1636" s="68">
        <v>39133</v>
      </c>
      <c r="U1636" s="69">
        <v>1.0018499999999999</v>
      </c>
      <c r="V1636" s="70">
        <v>1.8499999999999073E-3</v>
      </c>
      <c r="W1636" s="70"/>
      <c r="Y1636" s="2">
        <v>41103</v>
      </c>
      <c r="Z1636">
        <v>16.739999999999998</v>
      </c>
    </row>
    <row r="1637" spans="2:26" x14ac:dyDescent="0.25">
      <c r="B1637" s="2">
        <v>41106</v>
      </c>
      <c r="C1637">
        <v>1353.64</v>
      </c>
      <c r="D1637" s="2"/>
      <c r="E1637" s="2">
        <v>41031</v>
      </c>
      <c r="F1637">
        <v>5.2999999999999999E-2</v>
      </c>
      <c r="G1637" s="67">
        <v>99.995583333333329</v>
      </c>
      <c r="H1637" s="92">
        <v>4.1668507024805734E-6</v>
      </c>
      <c r="J1637" s="2">
        <v>41025</v>
      </c>
      <c r="K1637">
        <v>8.8999999999999996E-2</v>
      </c>
      <c r="L1637" s="67">
        <v>99.97775</v>
      </c>
      <c r="M1637" s="92">
        <v>0</v>
      </c>
      <c r="P1637" s="2">
        <v>41106</v>
      </c>
      <c r="Q1637">
        <v>1195.42</v>
      </c>
      <c r="R1637">
        <v>-2.9269842862755802E-4</v>
      </c>
      <c r="T1637" s="68">
        <v>39134</v>
      </c>
      <c r="U1637" s="69">
        <v>0.99975000000000003</v>
      </c>
      <c r="V1637" s="70">
        <v>-2.4999999999997247E-4</v>
      </c>
      <c r="W1637" s="70"/>
      <c r="Y1637" s="2">
        <v>41106</v>
      </c>
      <c r="Z1637">
        <v>17.11</v>
      </c>
    </row>
    <row r="1638" spans="2:26" x14ac:dyDescent="0.25">
      <c r="B1638" s="2">
        <v>41107</v>
      </c>
      <c r="C1638">
        <v>1363.67</v>
      </c>
      <c r="D1638" s="2"/>
      <c r="E1638" s="2">
        <v>41032</v>
      </c>
      <c r="F1638">
        <v>4.8000000000000001E-2</v>
      </c>
      <c r="G1638" s="67">
        <v>99.995999999999995</v>
      </c>
      <c r="H1638" s="92">
        <v>0</v>
      </c>
      <c r="J1638" s="2">
        <v>41026</v>
      </c>
      <c r="K1638">
        <v>8.8999999999999996E-2</v>
      </c>
      <c r="L1638" s="67">
        <v>99.97775</v>
      </c>
      <c r="M1638" s="92">
        <v>-1.2502781868928281E-5</v>
      </c>
      <c r="P1638" s="2">
        <v>41107</v>
      </c>
      <c r="Q1638">
        <v>1197.49</v>
      </c>
      <c r="R1638">
        <v>1.7316089742516194E-3</v>
      </c>
      <c r="T1638" s="68">
        <v>39135</v>
      </c>
      <c r="U1638" s="69">
        <v>0.99982000000000004</v>
      </c>
      <c r="V1638" s="70">
        <v>-1.7999999999995797E-4</v>
      </c>
      <c r="W1638" s="70"/>
      <c r="Y1638" s="2">
        <v>41107</v>
      </c>
      <c r="Z1638">
        <v>16.48</v>
      </c>
    </row>
    <row r="1639" spans="2:26" x14ac:dyDescent="0.25">
      <c r="B1639" s="2">
        <v>41108</v>
      </c>
      <c r="C1639">
        <v>1372.78</v>
      </c>
      <c r="D1639" s="2"/>
      <c r="E1639" s="2">
        <v>41033</v>
      </c>
      <c r="F1639">
        <v>4.8000000000000001E-2</v>
      </c>
      <c r="G1639" s="67">
        <v>99.995999999999995</v>
      </c>
      <c r="H1639" s="92">
        <v>-8.3336666799604942E-6</v>
      </c>
      <c r="J1639" s="2">
        <v>41029</v>
      </c>
      <c r="K1639">
        <v>9.4E-2</v>
      </c>
      <c r="L1639" s="67">
        <v>99.976500000000001</v>
      </c>
      <c r="M1639" s="92">
        <v>1.2502938190550594E-5</v>
      </c>
      <c r="P1639" s="2">
        <v>41108</v>
      </c>
      <c r="Q1639">
        <v>1198.19</v>
      </c>
      <c r="R1639">
        <v>5.8455602969553766E-4</v>
      </c>
      <c r="T1639" s="68">
        <v>39136</v>
      </c>
      <c r="U1639" s="69">
        <v>0.99814000000000003</v>
      </c>
      <c r="V1639" s="70">
        <v>-1.8599999999999728E-3</v>
      </c>
      <c r="W1639" s="70"/>
      <c r="Y1639" s="2">
        <v>41108</v>
      </c>
      <c r="Z1639">
        <v>16.16</v>
      </c>
    </row>
    <row r="1640" spans="2:26" x14ac:dyDescent="0.25">
      <c r="B1640" s="2">
        <v>41109</v>
      </c>
      <c r="C1640">
        <v>1376.51</v>
      </c>
      <c r="D1640" s="2"/>
      <c r="E1640" s="2">
        <v>41036</v>
      </c>
      <c r="F1640">
        <v>5.8000000000000003E-2</v>
      </c>
      <c r="G1640" s="67">
        <v>99.995166666666663</v>
      </c>
      <c r="H1640" s="92">
        <v>-5.00024167837676E-6</v>
      </c>
      <c r="J1640" s="2">
        <v>41030</v>
      </c>
      <c r="K1640">
        <v>8.8999999999999996E-2</v>
      </c>
      <c r="L1640" s="67">
        <v>99.97775</v>
      </c>
      <c r="M1640" s="92">
        <v>2.5005563737856562E-5</v>
      </c>
      <c r="P1640" s="2">
        <v>41109</v>
      </c>
      <c r="Q1640">
        <v>1198.48</v>
      </c>
      <c r="R1640">
        <v>2.4203173119441423E-4</v>
      </c>
      <c r="T1640" s="68">
        <v>39139</v>
      </c>
      <c r="U1640" s="69">
        <v>0.99995000000000001</v>
      </c>
      <c r="V1640" s="70">
        <v>-4.9999999999994493E-5</v>
      </c>
      <c r="W1640" s="70"/>
      <c r="Y1640" s="2">
        <v>41109</v>
      </c>
      <c r="Z1640">
        <v>15.45</v>
      </c>
    </row>
    <row r="1641" spans="2:26" x14ac:dyDescent="0.25">
      <c r="B1641" s="2">
        <v>41110</v>
      </c>
      <c r="C1641">
        <v>1362.66</v>
      </c>
      <c r="D1641" s="2"/>
      <c r="E1641" s="2">
        <v>41037</v>
      </c>
      <c r="F1641">
        <v>6.4000000000000001E-2</v>
      </c>
      <c r="G1641" s="67">
        <v>99.99466666666666</v>
      </c>
      <c r="H1641" s="92">
        <v>-4.1668889007029364E-6</v>
      </c>
      <c r="J1641" s="2">
        <v>41031</v>
      </c>
      <c r="K1641">
        <v>7.9000000000000001E-2</v>
      </c>
      <c r="L1641" s="67">
        <v>99.980249999999998</v>
      </c>
      <c r="M1641" s="92">
        <v>0</v>
      </c>
      <c r="P1641" s="2">
        <v>41110</v>
      </c>
      <c r="Q1641">
        <v>1197.8699999999999</v>
      </c>
      <c r="R1641">
        <v>-5.0897803884930592E-4</v>
      </c>
      <c r="T1641" s="68">
        <v>39140</v>
      </c>
      <c r="U1641" s="69">
        <v>0.97133000000000003</v>
      </c>
      <c r="V1641" s="70">
        <v>-2.8669999999999973E-2</v>
      </c>
      <c r="W1641" s="70"/>
      <c r="Y1641" s="2">
        <v>41110</v>
      </c>
      <c r="Z1641">
        <v>16.27</v>
      </c>
    </row>
    <row r="1642" spans="2:26" x14ac:dyDescent="0.25">
      <c r="B1642" s="2">
        <v>41113</v>
      </c>
      <c r="C1642">
        <v>1350.52</v>
      </c>
      <c r="D1642" s="2"/>
      <c r="E1642" s="2">
        <v>41038</v>
      </c>
      <c r="F1642">
        <v>6.9000000000000006E-2</v>
      </c>
      <c r="G1642" s="67">
        <v>99.994249999999994</v>
      </c>
      <c r="H1642" s="92">
        <v>-5.8336687691618039E-6</v>
      </c>
      <c r="J1642" s="2">
        <v>41032</v>
      </c>
      <c r="K1642">
        <v>7.9000000000000001E-2</v>
      </c>
      <c r="L1642" s="67">
        <v>99.980249999999998</v>
      </c>
      <c r="M1642" s="92">
        <v>1.2502469237674063E-5</v>
      </c>
      <c r="P1642" s="2">
        <v>41113</v>
      </c>
      <c r="Q1642">
        <v>1191.18</v>
      </c>
      <c r="R1642">
        <v>-5.5849132209671026E-3</v>
      </c>
      <c r="T1642" s="68">
        <v>39141</v>
      </c>
      <c r="U1642" s="69">
        <v>1.0042899999999999</v>
      </c>
      <c r="V1642" s="70">
        <v>4.289999999999905E-3</v>
      </c>
      <c r="W1642" s="70"/>
      <c r="Y1642" s="2">
        <v>41113</v>
      </c>
      <c r="Z1642">
        <v>18.62</v>
      </c>
    </row>
    <row r="1643" spans="2:26" x14ac:dyDescent="0.25">
      <c r="B1643" s="2">
        <v>41114</v>
      </c>
      <c r="C1643">
        <v>1338.31</v>
      </c>
      <c r="D1643" s="2"/>
      <c r="E1643" s="2">
        <v>41039</v>
      </c>
      <c r="F1643">
        <v>7.5999999999999998E-2</v>
      </c>
      <c r="G1643" s="67">
        <v>99.99366666666667</v>
      </c>
      <c r="H1643" s="92">
        <v>5.8337028010502223E-6</v>
      </c>
      <c r="J1643" s="2">
        <v>41033</v>
      </c>
      <c r="K1643">
        <v>7.3999999999999996E-2</v>
      </c>
      <c r="L1643" s="67">
        <v>99.981499999999997</v>
      </c>
      <c r="M1643" s="92">
        <v>-1.2502312927931136E-5</v>
      </c>
      <c r="P1643" s="2">
        <v>41114</v>
      </c>
      <c r="Q1643">
        <v>1183.1500000000001</v>
      </c>
      <c r="R1643">
        <v>-6.7412145939320656E-3</v>
      </c>
      <c r="T1643" s="68">
        <v>39142</v>
      </c>
      <c r="U1643" s="69">
        <v>0.99946000000000002</v>
      </c>
      <c r="V1643" s="70">
        <v>-5.3999999999998494E-4</v>
      </c>
      <c r="W1643" s="70"/>
      <c r="Y1643" s="2">
        <v>41114</v>
      </c>
      <c r="Z1643">
        <v>20.47</v>
      </c>
    </row>
    <row r="1644" spans="2:26" x14ac:dyDescent="0.25">
      <c r="B1644" s="2">
        <v>41115</v>
      </c>
      <c r="C1644">
        <v>1337.89</v>
      </c>
      <c r="D1644" s="2"/>
      <c r="E1644" s="2">
        <v>41040</v>
      </c>
      <c r="F1644">
        <v>6.9000000000000006E-2</v>
      </c>
      <c r="G1644" s="67">
        <v>99.994249999999994</v>
      </c>
      <c r="H1644" s="92">
        <v>0</v>
      </c>
      <c r="J1644" s="2">
        <v>41036</v>
      </c>
      <c r="K1644">
        <v>7.9000000000000001E-2</v>
      </c>
      <c r="L1644" s="67">
        <v>99.980249999999998</v>
      </c>
      <c r="M1644" s="92">
        <v>-3.7507407713022189E-5</v>
      </c>
      <c r="P1644" s="2">
        <v>41115</v>
      </c>
      <c r="Q1644">
        <v>1183.42</v>
      </c>
      <c r="R1644">
        <v>2.2820436969106517E-4</v>
      </c>
      <c r="T1644" s="68">
        <v>39143</v>
      </c>
      <c r="U1644" s="69">
        <v>0.99383999999999995</v>
      </c>
      <c r="V1644" s="70">
        <v>-6.1600000000000543E-3</v>
      </c>
      <c r="W1644" s="70"/>
      <c r="Y1644" s="2">
        <v>41115</v>
      </c>
      <c r="Z1644">
        <v>19.34</v>
      </c>
    </row>
    <row r="1645" spans="2:26" x14ac:dyDescent="0.25">
      <c r="B1645" s="2">
        <v>41116</v>
      </c>
      <c r="C1645">
        <v>1360.02</v>
      </c>
      <c r="D1645" s="2"/>
      <c r="E1645" s="2">
        <v>41043</v>
      </c>
      <c r="F1645">
        <v>6.9000000000000006E-2</v>
      </c>
      <c r="G1645" s="67">
        <v>99.994249999999994</v>
      </c>
      <c r="H1645" s="92">
        <v>4.1669062638138854E-6</v>
      </c>
      <c r="J1645" s="2">
        <v>41037</v>
      </c>
      <c r="K1645">
        <v>9.4E-2</v>
      </c>
      <c r="L1645" s="67">
        <v>99.976500000000001</v>
      </c>
      <c r="M1645" s="92">
        <v>1.2502938190550594E-5</v>
      </c>
      <c r="P1645" s="2">
        <v>41116</v>
      </c>
      <c r="Q1645">
        <v>1197.57</v>
      </c>
      <c r="R1645">
        <v>1.1956870764394667E-2</v>
      </c>
      <c r="T1645" s="68">
        <v>39146</v>
      </c>
      <c r="U1645" s="69">
        <v>0.99594000000000005</v>
      </c>
      <c r="V1645" s="70">
        <v>-4.0599999999999525E-3</v>
      </c>
      <c r="W1645" s="70"/>
      <c r="Y1645" s="2">
        <v>41116</v>
      </c>
      <c r="Z1645">
        <v>17.53</v>
      </c>
    </row>
    <row r="1646" spans="2:26" x14ac:dyDescent="0.25">
      <c r="B1646" s="2">
        <v>41117</v>
      </c>
      <c r="C1646">
        <v>1385.97</v>
      </c>
      <c r="D1646" s="2"/>
      <c r="E1646" s="2">
        <v>41044</v>
      </c>
      <c r="F1646">
        <v>6.4000000000000001E-2</v>
      </c>
      <c r="G1646" s="67">
        <v>99.99466666666666</v>
      </c>
      <c r="H1646" s="92">
        <v>-1.2500666702219831E-5</v>
      </c>
      <c r="J1646" s="2">
        <v>41038</v>
      </c>
      <c r="K1646">
        <v>8.8999999999999996E-2</v>
      </c>
      <c r="L1646" s="67">
        <v>99.97775</v>
      </c>
      <c r="M1646" s="92">
        <v>-1.2502781868928281E-5</v>
      </c>
      <c r="P1646" s="2">
        <v>41117</v>
      </c>
      <c r="Q1646">
        <v>1207.1199999999999</v>
      </c>
      <c r="R1646">
        <v>7.9744816586921896E-3</v>
      </c>
      <c r="T1646" s="68">
        <v>39147</v>
      </c>
      <c r="U1646" s="69">
        <v>1.00654</v>
      </c>
      <c r="V1646" s="70">
        <v>6.5399999999999903E-3</v>
      </c>
      <c r="W1646" s="70"/>
      <c r="Y1646" s="2">
        <v>41117</v>
      </c>
      <c r="Z1646">
        <v>16.7</v>
      </c>
    </row>
    <row r="1647" spans="2:26" x14ac:dyDescent="0.25">
      <c r="B1647" s="2">
        <v>41120</v>
      </c>
      <c r="C1647">
        <v>1385.3</v>
      </c>
      <c r="D1647" s="2"/>
      <c r="E1647" s="2">
        <v>41045</v>
      </c>
      <c r="F1647">
        <v>7.9000000000000001E-2</v>
      </c>
      <c r="G1647" s="67">
        <v>99.993416666666661</v>
      </c>
      <c r="H1647" s="92">
        <v>2.5001645942435147E-6</v>
      </c>
      <c r="J1647" s="2">
        <v>41039</v>
      </c>
      <c r="K1647">
        <v>9.4E-2</v>
      </c>
      <c r="L1647" s="67">
        <v>99.976500000000001</v>
      </c>
      <c r="M1647" s="92">
        <v>0</v>
      </c>
      <c r="P1647" s="2">
        <v>41120</v>
      </c>
      <c r="Q1647">
        <v>1206.73</v>
      </c>
      <c r="R1647">
        <v>-3.2308304062556026E-4</v>
      </c>
      <c r="T1647" s="68">
        <v>39148</v>
      </c>
      <c r="U1647" s="69">
        <v>1.0005599999999999</v>
      </c>
      <c r="V1647" s="70">
        <v>5.5999999999989392E-4</v>
      </c>
      <c r="W1647" s="70"/>
      <c r="Y1647" s="2">
        <v>41120</v>
      </c>
      <c r="Z1647">
        <v>18.03</v>
      </c>
    </row>
    <row r="1648" spans="2:26" x14ac:dyDescent="0.25">
      <c r="B1648" s="2">
        <v>41121</v>
      </c>
      <c r="C1648">
        <v>1379.32</v>
      </c>
      <c r="D1648" s="2"/>
      <c r="E1648" s="2">
        <v>41046</v>
      </c>
      <c r="F1648">
        <v>7.5999999999999998E-2</v>
      </c>
      <c r="G1648" s="67">
        <v>99.99366666666667</v>
      </c>
      <c r="H1648" s="92">
        <v>1.0000633373419276E-5</v>
      </c>
      <c r="J1648" s="2">
        <v>41040</v>
      </c>
      <c r="K1648">
        <v>9.4E-2</v>
      </c>
      <c r="L1648" s="67">
        <v>99.976500000000001</v>
      </c>
      <c r="M1648" s="92">
        <v>1.2502938190550594E-5</v>
      </c>
      <c r="P1648" s="2">
        <v>41121</v>
      </c>
      <c r="Q1648">
        <v>1204.4100000000001</v>
      </c>
      <c r="R1648">
        <v>-1.9225510263273238E-3</v>
      </c>
      <c r="T1648" s="68">
        <v>39149</v>
      </c>
      <c r="U1648" s="69">
        <v>1.0020899999999999</v>
      </c>
      <c r="V1648" s="70">
        <v>2.0899999999999253E-3</v>
      </c>
      <c r="W1648" s="70"/>
      <c r="Y1648" s="2">
        <v>41121</v>
      </c>
      <c r="Z1648">
        <v>18.93</v>
      </c>
    </row>
    <row r="1649" spans="2:26" x14ac:dyDescent="0.25">
      <c r="B1649" s="2">
        <v>41122</v>
      </c>
      <c r="C1649">
        <v>1375.14</v>
      </c>
      <c r="D1649" s="2"/>
      <c r="E1649" s="2">
        <v>41047</v>
      </c>
      <c r="F1649">
        <v>6.4000000000000001E-2</v>
      </c>
      <c r="G1649" s="67">
        <v>99.99466666666666</v>
      </c>
      <c r="H1649" s="92">
        <v>6.6670222411691071E-6</v>
      </c>
      <c r="J1649" s="2">
        <v>41043</v>
      </c>
      <c r="K1649">
        <v>8.8999999999999996E-2</v>
      </c>
      <c r="L1649" s="67">
        <v>99.97775</v>
      </c>
      <c r="M1649" s="92">
        <v>-1.2502781868928281E-5</v>
      </c>
      <c r="P1649" s="2">
        <v>41122</v>
      </c>
      <c r="Q1649">
        <v>1203.8399999999999</v>
      </c>
      <c r="R1649">
        <v>-4.7326076668252615E-4</v>
      </c>
      <c r="T1649" s="68">
        <v>39150</v>
      </c>
      <c r="U1649" s="69">
        <v>1.00037</v>
      </c>
      <c r="V1649" s="70">
        <v>3.6999999999998145E-4</v>
      </c>
      <c r="W1649" s="70"/>
      <c r="Y1649" s="2">
        <v>41122</v>
      </c>
      <c r="Z1649">
        <v>18.96</v>
      </c>
    </row>
    <row r="1650" spans="2:26" x14ac:dyDescent="0.25">
      <c r="B1650" s="2">
        <v>41123</v>
      </c>
      <c r="C1650">
        <v>1365</v>
      </c>
      <c r="D1650" s="2"/>
      <c r="E1650" s="2">
        <v>41050</v>
      </c>
      <c r="F1650">
        <v>5.6000000000000001E-2</v>
      </c>
      <c r="G1650" s="67">
        <v>99.995333333333335</v>
      </c>
      <c r="H1650" s="92">
        <v>1.0833838912427396E-5</v>
      </c>
      <c r="J1650" s="2">
        <v>41044</v>
      </c>
      <c r="K1650">
        <v>9.4E-2</v>
      </c>
      <c r="L1650" s="67">
        <v>99.976500000000001</v>
      </c>
      <c r="M1650" s="92">
        <v>0</v>
      </c>
      <c r="P1650" s="2">
        <v>41123</v>
      </c>
      <c r="Q1650">
        <v>1200.67</v>
      </c>
      <c r="R1650">
        <v>-2.6332402977138347E-3</v>
      </c>
      <c r="T1650" s="68">
        <v>39153</v>
      </c>
      <c r="U1650" s="69">
        <v>1.0013399999999999</v>
      </c>
      <c r="V1650" s="70">
        <v>1.3399999999998968E-3</v>
      </c>
      <c r="W1650" s="70"/>
      <c r="Y1650" s="2">
        <v>41123</v>
      </c>
      <c r="Z1650">
        <v>17.57</v>
      </c>
    </row>
    <row r="1651" spans="2:26" x14ac:dyDescent="0.25">
      <c r="B1651" s="2">
        <v>41124</v>
      </c>
      <c r="C1651">
        <v>1390.99</v>
      </c>
      <c r="D1651" s="2"/>
      <c r="E1651" s="2">
        <v>41051</v>
      </c>
      <c r="F1651">
        <v>4.2999999999999997E-2</v>
      </c>
      <c r="G1651" s="67">
        <v>99.996416666666661</v>
      </c>
      <c r="H1651" s="92">
        <v>-1.7500627105815347E-5</v>
      </c>
      <c r="J1651" s="2">
        <v>41045</v>
      </c>
      <c r="K1651">
        <v>9.4E-2</v>
      </c>
      <c r="L1651" s="67">
        <v>99.976500000000001</v>
      </c>
      <c r="M1651" s="92">
        <v>0</v>
      </c>
      <c r="P1651" s="2">
        <v>41124</v>
      </c>
      <c r="Q1651">
        <v>1212.8599999999999</v>
      </c>
      <c r="R1651">
        <v>1.0152664762174357E-2</v>
      </c>
      <c r="T1651" s="68">
        <v>39154</v>
      </c>
      <c r="U1651" s="69">
        <v>0.99731999999999998</v>
      </c>
      <c r="V1651" s="70">
        <v>-2.6800000000000157E-3</v>
      </c>
      <c r="W1651" s="70"/>
      <c r="Y1651" s="2">
        <v>41124</v>
      </c>
      <c r="Z1651">
        <v>15.64</v>
      </c>
    </row>
    <row r="1652" spans="2:26" x14ac:dyDescent="0.25">
      <c r="B1652" s="2">
        <v>41127</v>
      </c>
      <c r="C1652">
        <v>1394.23</v>
      </c>
      <c r="D1652" s="2"/>
      <c r="E1652" s="2">
        <v>41052</v>
      </c>
      <c r="F1652">
        <v>6.4000000000000001E-2</v>
      </c>
      <c r="G1652" s="67">
        <v>99.99466666666666</v>
      </c>
      <c r="H1652" s="92">
        <v>-4.1668889007029364E-6</v>
      </c>
      <c r="J1652" s="2">
        <v>41046</v>
      </c>
      <c r="K1652">
        <v>9.4E-2</v>
      </c>
      <c r="L1652" s="67">
        <v>99.976500000000001</v>
      </c>
      <c r="M1652" s="92">
        <v>3.7508814571429738E-5</v>
      </c>
      <c r="P1652" s="2">
        <v>41127</v>
      </c>
      <c r="Q1652">
        <v>1214.2</v>
      </c>
      <c r="R1652">
        <v>1.104826608182341E-3</v>
      </c>
      <c r="T1652" s="68">
        <v>39155</v>
      </c>
      <c r="U1652" s="69">
        <v>1.0023200000000001</v>
      </c>
      <c r="V1652" s="70">
        <v>2.3200000000000998E-3</v>
      </c>
      <c r="W1652" s="70"/>
      <c r="Y1652" s="2">
        <v>41127</v>
      </c>
      <c r="Z1652">
        <v>15.95</v>
      </c>
    </row>
    <row r="1653" spans="2:26" x14ac:dyDescent="0.25">
      <c r="B1653" s="2">
        <v>41128</v>
      </c>
      <c r="C1653">
        <v>1401.35</v>
      </c>
      <c r="D1653" s="2"/>
      <c r="E1653" s="2">
        <v>41053</v>
      </c>
      <c r="F1653">
        <v>6.9000000000000006E-2</v>
      </c>
      <c r="G1653" s="67">
        <v>99.994249999999994</v>
      </c>
      <c r="H1653" s="92">
        <v>4.1669062638138854E-6</v>
      </c>
      <c r="J1653" s="2">
        <v>41047</v>
      </c>
      <c r="K1653">
        <v>7.9000000000000001E-2</v>
      </c>
      <c r="L1653" s="67">
        <v>99.980249999999998</v>
      </c>
      <c r="M1653" s="92">
        <v>2.5004938475348126E-5</v>
      </c>
      <c r="P1653" s="2">
        <v>41128</v>
      </c>
      <c r="Q1653">
        <v>1215.77</v>
      </c>
      <c r="R1653">
        <v>1.2930324493494183E-3</v>
      </c>
      <c r="T1653" s="68">
        <v>39156</v>
      </c>
      <c r="U1653" s="69">
        <v>1.0011300000000001</v>
      </c>
      <c r="V1653" s="70">
        <v>1.1300000000000754E-3</v>
      </c>
      <c r="W1653" s="70"/>
      <c r="Y1653" s="2">
        <v>41128</v>
      </c>
      <c r="Z1653">
        <v>15.99</v>
      </c>
    </row>
    <row r="1654" spans="2:26" x14ac:dyDescent="0.25">
      <c r="B1654" s="2">
        <v>41129</v>
      </c>
      <c r="C1654">
        <v>1402.22</v>
      </c>
      <c r="D1654" s="2"/>
      <c r="E1654" s="2">
        <v>41054</v>
      </c>
      <c r="F1654">
        <v>6.4000000000000001E-2</v>
      </c>
      <c r="G1654" s="67">
        <v>99.99466666666666</v>
      </c>
      <c r="H1654" s="92">
        <v>0</v>
      </c>
      <c r="J1654" s="2">
        <v>41050</v>
      </c>
      <c r="K1654">
        <v>6.9000000000000006E-2</v>
      </c>
      <c r="L1654" s="67">
        <v>99.982749999999996</v>
      </c>
      <c r="M1654" s="92">
        <v>-3.7506469865999925E-5</v>
      </c>
      <c r="P1654" s="2">
        <v>41129</v>
      </c>
      <c r="Q1654">
        <v>1216.42</v>
      </c>
      <c r="R1654">
        <v>5.3464059813945752E-4</v>
      </c>
      <c r="T1654" s="68">
        <v>39157</v>
      </c>
      <c r="U1654" s="69">
        <v>1.0004299999999999</v>
      </c>
      <c r="V1654" s="70">
        <v>4.2999999999993044E-4</v>
      </c>
      <c r="W1654" s="70"/>
      <c r="Y1654" s="2">
        <v>41129</v>
      </c>
      <c r="Z1654">
        <v>15.32</v>
      </c>
    </row>
    <row r="1655" spans="2:26" x14ac:dyDescent="0.25">
      <c r="B1655" s="2">
        <v>41130</v>
      </c>
      <c r="C1655">
        <v>1402.8</v>
      </c>
      <c r="D1655" s="2"/>
      <c r="E1655" s="2">
        <v>41057</v>
      </c>
      <c r="F1655">
        <v>6.4000000000000001E-2</v>
      </c>
      <c r="G1655" s="67">
        <v>99.99466666666666</v>
      </c>
      <c r="H1655" s="92">
        <v>6.6670222411691071E-6</v>
      </c>
      <c r="J1655" s="2">
        <v>41051</v>
      </c>
      <c r="K1655">
        <v>8.4000000000000005E-2</v>
      </c>
      <c r="L1655" s="67">
        <v>99.978999999999999</v>
      </c>
      <c r="M1655" s="92">
        <v>0</v>
      </c>
      <c r="P1655" s="2">
        <v>41130</v>
      </c>
      <c r="Q1655">
        <v>1217.1099999999999</v>
      </c>
      <c r="R1655">
        <v>5.6723828940641319E-4</v>
      </c>
      <c r="T1655" s="68">
        <v>39160</v>
      </c>
      <c r="U1655" s="69">
        <v>1.0055799999999999</v>
      </c>
      <c r="V1655" s="70">
        <v>5.5799999999999184E-3</v>
      </c>
      <c r="W1655" s="70"/>
      <c r="Y1655" s="2">
        <v>41130</v>
      </c>
      <c r="Z1655">
        <v>15.28</v>
      </c>
    </row>
    <row r="1656" spans="2:26" x14ac:dyDescent="0.25">
      <c r="B1656" s="2">
        <v>41131</v>
      </c>
      <c r="C1656">
        <v>1405.87</v>
      </c>
      <c r="D1656" s="2"/>
      <c r="E1656" s="2">
        <v>41058</v>
      </c>
      <c r="F1656">
        <v>5.6000000000000001E-2</v>
      </c>
      <c r="G1656" s="67">
        <v>99.995333333333335</v>
      </c>
      <c r="H1656" s="92">
        <v>1.9167561152722001E-5</v>
      </c>
      <c r="J1656" s="2">
        <v>41052</v>
      </c>
      <c r="K1656">
        <v>8.4000000000000005E-2</v>
      </c>
      <c r="L1656" s="67">
        <v>99.978999999999999</v>
      </c>
      <c r="M1656" s="92">
        <v>-2.5005251102716564E-5</v>
      </c>
      <c r="P1656" s="2">
        <v>41131</v>
      </c>
      <c r="Q1656">
        <v>1217.4000000000001</v>
      </c>
      <c r="R1656">
        <v>2.3826934295190227E-4</v>
      </c>
      <c r="T1656" s="68">
        <v>39161</v>
      </c>
      <c r="U1656" s="69">
        <v>1.00359</v>
      </c>
      <c r="V1656" s="70">
        <v>3.5899999999999821E-3</v>
      </c>
      <c r="W1656" s="70"/>
      <c r="Y1656" s="2">
        <v>41131</v>
      </c>
      <c r="Z1656">
        <v>14.74</v>
      </c>
    </row>
    <row r="1657" spans="2:26" x14ac:dyDescent="0.25">
      <c r="B1657" s="2">
        <v>41134</v>
      </c>
      <c r="C1657">
        <v>1404.11</v>
      </c>
      <c r="D1657" s="2"/>
      <c r="E1657" s="2">
        <v>41059</v>
      </c>
      <c r="F1657">
        <v>3.3000000000000002E-2</v>
      </c>
      <c r="G1657" s="67">
        <v>99.997249999999994</v>
      </c>
      <c r="H1657" s="92">
        <v>4.1667812531454018E-6</v>
      </c>
      <c r="J1657" s="2">
        <v>41053</v>
      </c>
      <c r="K1657">
        <v>9.4E-2</v>
      </c>
      <c r="L1657" s="67">
        <v>99.976500000000001</v>
      </c>
      <c r="M1657" s="92">
        <v>2.5005876380879144E-5</v>
      </c>
      <c r="P1657" s="2">
        <v>41134</v>
      </c>
      <c r="Q1657">
        <v>1217.77</v>
      </c>
      <c r="R1657">
        <v>3.0392640052556708E-4</v>
      </c>
      <c r="T1657" s="68">
        <v>39162</v>
      </c>
      <c r="U1657" s="69">
        <v>1.0053099999999999</v>
      </c>
      <c r="V1657" s="70">
        <v>5.3099999999999259E-3</v>
      </c>
      <c r="W1657" s="70"/>
      <c r="Y1657" s="2">
        <v>41134</v>
      </c>
      <c r="Z1657">
        <v>13.7</v>
      </c>
    </row>
    <row r="1658" spans="2:26" x14ac:dyDescent="0.25">
      <c r="B1658" s="2">
        <v>41135</v>
      </c>
      <c r="C1658">
        <v>1403.93</v>
      </c>
      <c r="D1658" s="2"/>
      <c r="E1658" s="2">
        <v>41060</v>
      </c>
      <c r="F1658">
        <v>2.8000000000000001E-2</v>
      </c>
      <c r="G1658" s="67">
        <v>99.99766666666666</v>
      </c>
      <c r="H1658" s="92">
        <v>0</v>
      </c>
      <c r="J1658" s="2">
        <v>41054</v>
      </c>
      <c r="K1658">
        <v>8.4000000000000005E-2</v>
      </c>
      <c r="L1658" s="67">
        <v>99.978999999999999</v>
      </c>
      <c r="M1658" s="92">
        <v>0</v>
      </c>
      <c r="P1658" s="2">
        <v>41135</v>
      </c>
      <c r="Q1658">
        <v>1217.93</v>
      </c>
      <c r="R1658">
        <v>1.3138770046894344E-4</v>
      </c>
      <c r="T1658" s="68">
        <v>39163</v>
      </c>
      <c r="U1658" s="69">
        <v>0.99921000000000004</v>
      </c>
      <c r="V1658" s="70">
        <v>-7.899999999999574E-4</v>
      </c>
      <c r="W1658" s="70"/>
      <c r="Y1658" s="2">
        <v>41135</v>
      </c>
      <c r="Z1658">
        <v>14.85</v>
      </c>
    </row>
    <row r="1659" spans="2:26" x14ac:dyDescent="0.25">
      <c r="B1659" s="2">
        <v>41136</v>
      </c>
      <c r="C1659">
        <v>1405.53</v>
      </c>
      <c r="D1659" s="2"/>
      <c r="E1659" s="2">
        <v>41061</v>
      </c>
      <c r="F1659">
        <v>2.8000000000000001E-2</v>
      </c>
      <c r="G1659" s="67">
        <v>99.99766666666666</v>
      </c>
      <c r="H1659" s="92">
        <v>-8.3335277822893516E-6</v>
      </c>
      <c r="J1659" s="2">
        <v>41057</v>
      </c>
      <c r="K1659">
        <v>8.4000000000000005E-2</v>
      </c>
      <c r="L1659" s="67">
        <v>99.978999999999999</v>
      </c>
      <c r="M1659" s="92">
        <v>1.2502625551302771E-5</v>
      </c>
      <c r="P1659" s="2">
        <v>41136</v>
      </c>
      <c r="Q1659">
        <v>1218.04</v>
      </c>
      <c r="R1659">
        <v>9.03171775059608E-5</v>
      </c>
      <c r="T1659" s="68">
        <v>39164</v>
      </c>
      <c r="U1659" s="69">
        <v>0.99985999999999997</v>
      </c>
      <c r="V1659" s="70">
        <v>-1.4000000000002899E-4</v>
      </c>
      <c r="W1659" s="70"/>
      <c r="Y1659" s="2">
        <v>41136</v>
      </c>
      <c r="Z1659">
        <v>14.63</v>
      </c>
    </row>
    <row r="1660" spans="2:26" x14ac:dyDescent="0.25">
      <c r="B1660" s="2">
        <v>41137</v>
      </c>
      <c r="C1660">
        <v>1415.51</v>
      </c>
      <c r="D1660" s="2"/>
      <c r="E1660" s="2">
        <v>41064</v>
      </c>
      <c r="F1660">
        <v>3.7999999999999999E-2</v>
      </c>
      <c r="G1660" s="67">
        <v>99.996833333333328</v>
      </c>
      <c r="H1660" s="92">
        <v>-1.2500395845882473E-5</v>
      </c>
      <c r="J1660" s="2">
        <v>41058</v>
      </c>
      <c r="K1660">
        <v>7.9000000000000001E-2</v>
      </c>
      <c r="L1660" s="67">
        <v>99.980249999999998</v>
      </c>
      <c r="M1660" s="92">
        <v>2.7505432322882939E-5</v>
      </c>
      <c r="P1660" s="2">
        <v>41137</v>
      </c>
      <c r="Q1660">
        <v>1218.25</v>
      </c>
      <c r="R1660">
        <v>1.7240813109586917E-4</v>
      </c>
      <c r="T1660" s="68">
        <v>39167</v>
      </c>
      <c r="U1660" s="69">
        <v>1.0013399999999999</v>
      </c>
      <c r="V1660" s="70">
        <v>1.3399999999998968E-3</v>
      </c>
      <c r="W1660" s="70"/>
      <c r="Y1660" s="2">
        <v>41137</v>
      </c>
      <c r="Z1660">
        <v>14.29</v>
      </c>
    </row>
    <row r="1661" spans="2:26" x14ac:dyDescent="0.25">
      <c r="B1661" s="2">
        <v>41138</v>
      </c>
      <c r="C1661">
        <v>1418.16</v>
      </c>
      <c r="D1661" s="2"/>
      <c r="E1661" s="2">
        <v>41065</v>
      </c>
      <c r="F1661">
        <v>5.2999999999999999E-2</v>
      </c>
      <c r="G1661" s="67">
        <v>99.995583333333329</v>
      </c>
      <c r="H1661" s="92">
        <v>8.3337014051831915E-6</v>
      </c>
      <c r="J1661" s="2">
        <v>41059</v>
      </c>
      <c r="K1661">
        <v>6.8000000000000005E-2</v>
      </c>
      <c r="L1661" s="67">
        <v>99.983000000000004</v>
      </c>
      <c r="M1661" s="92">
        <v>0</v>
      </c>
      <c r="P1661" s="2">
        <v>41138</v>
      </c>
      <c r="Q1661">
        <v>1220.21</v>
      </c>
      <c r="R1661">
        <v>1.6088651754566641E-3</v>
      </c>
      <c r="T1661" s="68">
        <v>39168</v>
      </c>
      <c r="U1661" s="69">
        <v>0.99714000000000003</v>
      </c>
      <c r="V1661" s="70">
        <v>-2.8599999999999737E-3</v>
      </c>
      <c r="W1661" s="70"/>
      <c r="Y1661" s="2">
        <v>41138</v>
      </c>
      <c r="Z1661">
        <v>13.45</v>
      </c>
    </row>
    <row r="1662" spans="2:26" x14ac:dyDescent="0.25">
      <c r="B1662" s="2">
        <v>41141</v>
      </c>
      <c r="C1662">
        <v>1418.13</v>
      </c>
      <c r="D1662" s="2"/>
      <c r="E1662" s="2">
        <v>41066</v>
      </c>
      <c r="F1662">
        <v>4.2999999999999997E-2</v>
      </c>
      <c r="G1662" s="67">
        <v>99.996416666666661</v>
      </c>
      <c r="H1662" s="92">
        <v>4.166815977590943E-6</v>
      </c>
      <c r="J1662" s="2">
        <v>41060</v>
      </c>
      <c r="K1662">
        <v>6.8000000000000005E-2</v>
      </c>
      <c r="L1662" s="67">
        <v>99.983000000000004</v>
      </c>
      <c r="M1662" s="92">
        <v>0</v>
      </c>
      <c r="P1662" s="2">
        <v>41141</v>
      </c>
      <c r="Q1662">
        <v>1220.53</v>
      </c>
      <c r="R1662">
        <v>2.6224994058399176E-4</v>
      </c>
      <c r="T1662" s="68">
        <v>39169</v>
      </c>
      <c r="U1662" s="69">
        <v>0.99482000000000004</v>
      </c>
      <c r="V1662" s="70">
        <v>-5.1799999999999624E-3</v>
      </c>
      <c r="W1662" s="70"/>
      <c r="Y1662" s="2">
        <v>41141</v>
      </c>
      <c r="Z1662">
        <v>14.02</v>
      </c>
    </row>
    <row r="1663" spans="2:26" x14ac:dyDescent="0.25">
      <c r="B1663" s="2">
        <v>41142</v>
      </c>
      <c r="C1663">
        <v>1413.17</v>
      </c>
      <c r="D1663" s="2"/>
      <c r="E1663" s="2">
        <v>41067</v>
      </c>
      <c r="F1663">
        <v>3.7999999999999999E-2</v>
      </c>
      <c r="G1663" s="67">
        <v>99.996833333333328</v>
      </c>
      <c r="H1663" s="92">
        <v>4.1667986152571501E-6</v>
      </c>
      <c r="J1663" s="2">
        <v>41061</v>
      </c>
      <c r="K1663">
        <v>6.8000000000000005E-2</v>
      </c>
      <c r="L1663" s="67">
        <v>99.983000000000004</v>
      </c>
      <c r="M1663" s="92">
        <v>0</v>
      </c>
      <c r="P1663" s="2">
        <v>41142</v>
      </c>
      <c r="Q1663">
        <v>1218.3399999999999</v>
      </c>
      <c r="R1663">
        <v>-1.7943024751543302E-3</v>
      </c>
      <c r="T1663" s="68">
        <v>39170</v>
      </c>
      <c r="U1663" s="69">
        <v>1.0024999999999999</v>
      </c>
      <c r="V1663" s="70">
        <v>2.4999999999999467E-3</v>
      </c>
      <c r="W1663" s="70"/>
      <c r="Y1663" s="2">
        <v>41142</v>
      </c>
      <c r="Z1663">
        <v>15.02</v>
      </c>
    </row>
    <row r="1664" spans="2:26" x14ac:dyDescent="0.25">
      <c r="B1664" s="2">
        <v>41143</v>
      </c>
      <c r="C1664">
        <v>1413.49</v>
      </c>
      <c r="D1664" s="2"/>
      <c r="E1664" s="2">
        <v>41068</v>
      </c>
      <c r="F1664">
        <v>3.3000000000000002E-2</v>
      </c>
      <c r="G1664" s="67">
        <v>99.997249999999994</v>
      </c>
      <c r="H1664" s="92">
        <v>-2.5000687517984232E-6</v>
      </c>
      <c r="J1664" s="2">
        <v>41064</v>
      </c>
      <c r="K1664">
        <v>6.8000000000000005E-2</v>
      </c>
      <c r="L1664" s="67">
        <v>99.983000000000004</v>
      </c>
      <c r="M1664" s="92">
        <v>-2.7504675794931543E-5</v>
      </c>
      <c r="P1664" s="2">
        <v>41143</v>
      </c>
      <c r="Q1664">
        <v>1218.48</v>
      </c>
      <c r="R1664">
        <v>1.1491045192646432E-4</v>
      </c>
      <c r="T1664" s="68">
        <v>39171</v>
      </c>
      <c r="U1664" s="69">
        <v>0.99961</v>
      </c>
      <c r="V1664" s="70">
        <v>-3.9000000000000146E-4</v>
      </c>
      <c r="W1664" s="70"/>
      <c r="Y1664" s="2">
        <v>41143</v>
      </c>
      <c r="Z1664">
        <v>15.11</v>
      </c>
    </row>
    <row r="1665" spans="2:26" x14ac:dyDescent="0.25">
      <c r="B1665" s="2">
        <v>41144</v>
      </c>
      <c r="C1665">
        <v>1402.08</v>
      </c>
      <c r="D1665" s="2"/>
      <c r="E1665" s="2">
        <v>41071</v>
      </c>
      <c r="F1665">
        <v>3.5999999999999997E-2</v>
      </c>
      <c r="G1665" s="67">
        <v>99.997</v>
      </c>
      <c r="H1665" s="92">
        <v>-2.0833958352062254E-5</v>
      </c>
      <c r="J1665" s="2">
        <v>41065</v>
      </c>
      <c r="K1665">
        <v>7.9000000000000001E-2</v>
      </c>
      <c r="L1665" s="67">
        <v>99.980249999999998</v>
      </c>
      <c r="M1665" s="92">
        <v>-1.2502469237674063E-5</v>
      </c>
      <c r="P1665" s="2">
        <v>41144</v>
      </c>
      <c r="Q1665">
        <v>1213.18</v>
      </c>
      <c r="R1665">
        <v>-4.349681570481212E-3</v>
      </c>
      <c r="T1665" s="68">
        <v>39174</v>
      </c>
      <c r="U1665" s="69">
        <v>1.0028600000000001</v>
      </c>
      <c r="V1665" s="70">
        <v>2.8600000000000847E-3</v>
      </c>
      <c r="W1665" s="70"/>
      <c r="Y1665" s="2">
        <v>41144</v>
      </c>
      <c r="Z1665">
        <v>15.96</v>
      </c>
    </row>
    <row r="1666" spans="2:26" x14ac:dyDescent="0.25">
      <c r="B1666" s="2">
        <v>41145</v>
      </c>
      <c r="C1666">
        <v>1411.13</v>
      </c>
      <c r="D1666" s="2"/>
      <c r="E1666" s="2">
        <v>41072</v>
      </c>
      <c r="F1666">
        <v>6.0999999999999999E-2</v>
      </c>
      <c r="G1666" s="67">
        <v>99.994916666666668</v>
      </c>
      <c r="H1666" s="92">
        <v>-2.5001270899105421E-6</v>
      </c>
      <c r="J1666" s="2">
        <v>41066</v>
      </c>
      <c r="K1666">
        <v>8.4000000000000005E-2</v>
      </c>
      <c r="L1666" s="67">
        <v>99.978999999999999</v>
      </c>
      <c r="M1666" s="92">
        <v>1.2502625551302771E-5</v>
      </c>
      <c r="P1666" s="2">
        <v>41145</v>
      </c>
      <c r="Q1666">
        <v>1218.26</v>
      </c>
      <c r="R1666">
        <v>4.1873423564515733E-3</v>
      </c>
      <c r="T1666" s="68">
        <v>39175</v>
      </c>
      <c r="U1666" s="69">
        <v>1.00589</v>
      </c>
      <c r="V1666" s="70">
        <v>5.8899999999999508E-3</v>
      </c>
      <c r="W1666" s="70"/>
      <c r="Y1666" s="2">
        <v>41145</v>
      </c>
      <c r="Z1666">
        <v>15.18</v>
      </c>
    </row>
    <row r="1667" spans="2:26" x14ac:dyDescent="0.25">
      <c r="B1667" s="2">
        <v>41148</v>
      </c>
      <c r="C1667">
        <v>1410.44</v>
      </c>
      <c r="D1667" s="2"/>
      <c r="E1667" s="2">
        <v>41073</v>
      </c>
      <c r="F1667">
        <v>6.4000000000000001E-2</v>
      </c>
      <c r="G1667" s="67">
        <v>99.99466666666666</v>
      </c>
      <c r="H1667" s="92">
        <v>-4.1668889007029364E-6</v>
      </c>
      <c r="J1667" s="2">
        <v>41067</v>
      </c>
      <c r="K1667">
        <v>7.9000000000000001E-2</v>
      </c>
      <c r="L1667" s="67">
        <v>99.980249999999998</v>
      </c>
      <c r="M1667" s="92">
        <v>0</v>
      </c>
      <c r="P1667" s="2">
        <v>41148</v>
      </c>
      <c r="Q1667">
        <v>1218.18</v>
      </c>
      <c r="R1667">
        <v>-6.5667427314286542E-5</v>
      </c>
      <c r="T1667" s="68">
        <v>39176</v>
      </c>
      <c r="U1667" s="69">
        <v>1.00084</v>
      </c>
      <c r="V1667" s="70">
        <v>8.399999999999519E-4</v>
      </c>
      <c r="W1667" s="70"/>
      <c r="Y1667" s="2">
        <v>41148</v>
      </c>
      <c r="Z1667">
        <v>16.350000000000001</v>
      </c>
    </row>
    <row r="1668" spans="2:26" x14ac:dyDescent="0.25">
      <c r="B1668" s="2">
        <v>41149</v>
      </c>
      <c r="C1668">
        <v>1409.3</v>
      </c>
      <c r="D1668" s="2"/>
      <c r="E1668" s="2">
        <v>41074</v>
      </c>
      <c r="F1668">
        <v>6.9000000000000006E-2</v>
      </c>
      <c r="G1668" s="67">
        <v>99.994249999999994</v>
      </c>
      <c r="H1668" s="92">
        <v>1.7501006307929501E-5</v>
      </c>
      <c r="J1668" s="2">
        <v>41068</v>
      </c>
      <c r="K1668">
        <v>7.9000000000000001E-2</v>
      </c>
      <c r="L1668" s="67">
        <v>99.980249999999998</v>
      </c>
      <c r="M1668" s="92">
        <v>0</v>
      </c>
      <c r="P1668" s="2">
        <v>41149</v>
      </c>
      <c r="Q1668">
        <v>1218.0999999999999</v>
      </c>
      <c r="R1668">
        <v>-6.5671739808648155E-5</v>
      </c>
      <c r="T1668" s="68">
        <v>39177</v>
      </c>
      <c r="U1668" s="69">
        <v>1.0013799999999999</v>
      </c>
      <c r="V1668" s="70">
        <v>1.3799999999999368E-3</v>
      </c>
      <c r="W1668" s="70"/>
      <c r="Y1668" s="2">
        <v>41149</v>
      </c>
      <c r="Z1668">
        <v>16.489999999999998</v>
      </c>
    </row>
    <row r="1669" spans="2:26" x14ac:dyDescent="0.25">
      <c r="B1669" s="2">
        <v>41150</v>
      </c>
      <c r="C1669">
        <v>1410.49</v>
      </c>
      <c r="D1669" s="2"/>
      <c r="E1669" s="2">
        <v>41075</v>
      </c>
      <c r="F1669">
        <v>4.8000000000000001E-2</v>
      </c>
      <c r="G1669" s="67">
        <v>99.995999999999995</v>
      </c>
      <c r="H1669" s="92">
        <v>4.1668333399247359E-6</v>
      </c>
      <c r="J1669" s="2">
        <v>41071</v>
      </c>
      <c r="K1669">
        <v>7.9000000000000001E-2</v>
      </c>
      <c r="L1669" s="67">
        <v>99.980249999999998</v>
      </c>
      <c r="M1669" s="92">
        <v>-2.5004938475348126E-5</v>
      </c>
      <c r="P1669" s="2">
        <v>41150</v>
      </c>
      <c r="Q1669">
        <v>1218.45</v>
      </c>
      <c r="R1669">
        <v>2.8733273130288062E-4</v>
      </c>
      <c r="T1669" s="68">
        <v>39181</v>
      </c>
      <c r="U1669" s="69">
        <v>1.00119</v>
      </c>
      <c r="V1669" s="70">
        <v>1.1900000000000244E-3</v>
      </c>
      <c r="W1669" s="70"/>
      <c r="Y1669" s="2">
        <v>41150</v>
      </c>
      <c r="Z1669">
        <v>17.059999999999999</v>
      </c>
    </row>
    <row r="1670" spans="2:26" x14ac:dyDescent="0.25">
      <c r="B1670" s="2">
        <v>41151</v>
      </c>
      <c r="C1670">
        <v>1399.48</v>
      </c>
      <c r="D1670" s="2"/>
      <c r="E1670" s="2">
        <v>41078</v>
      </c>
      <c r="F1670">
        <v>4.2999999999999997E-2</v>
      </c>
      <c r="G1670" s="67">
        <v>99.996416666666661</v>
      </c>
      <c r="H1670" s="92">
        <v>1.5000537519238577E-5</v>
      </c>
      <c r="J1670" s="2">
        <v>41072</v>
      </c>
      <c r="K1670">
        <v>8.8999999999999996E-2</v>
      </c>
      <c r="L1670" s="67">
        <v>99.97775</v>
      </c>
      <c r="M1670" s="92">
        <v>-1.2502781868928281E-5</v>
      </c>
      <c r="P1670" s="2">
        <v>41151</v>
      </c>
      <c r="Q1670">
        <v>1213.3399999999999</v>
      </c>
      <c r="R1670">
        <v>-4.1938528458288493E-3</v>
      </c>
      <c r="T1670" s="68">
        <v>39182</v>
      </c>
      <c r="U1670" s="69">
        <v>1.00149</v>
      </c>
      <c r="V1670" s="70">
        <v>1.4899999999999913E-3</v>
      </c>
      <c r="W1670" s="70"/>
      <c r="Y1670" s="2">
        <v>41151</v>
      </c>
      <c r="Z1670">
        <v>17.829999999999998</v>
      </c>
    </row>
    <row r="1671" spans="2:26" x14ac:dyDescent="0.25">
      <c r="B1671" s="2">
        <v>41152</v>
      </c>
      <c r="C1671">
        <v>1406.58</v>
      </c>
      <c r="D1671" s="2"/>
      <c r="E1671" s="2">
        <v>41079</v>
      </c>
      <c r="F1671">
        <v>2.5000000000000001E-2</v>
      </c>
      <c r="G1671" s="67">
        <v>99.997916666666669</v>
      </c>
      <c r="H1671" s="92">
        <v>-2.3333819454629534E-5</v>
      </c>
      <c r="J1671" s="2">
        <v>41073</v>
      </c>
      <c r="K1671">
        <v>9.4E-2</v>
      </c>
      <c r="L1671" s="67">
        <v>99.976500000000001</v>
      </c>
      <c r="M1671" s="92">
        <v>-1.2502938190439572E-5</v>
      </c>
      <c r="P1671" s="2">
        <v>41152</v>
      </c>
      <c r="Q1671">
        <v>1217.28</v>
      </c>
      <c r="R1671">
        <v>3.2472349053027649E-3</v>
      </c>
      <c r="T1671" s="68">
        <v>39183</v>
      </c>
      <c r="U1671" s="69">
        <v>0.99790999999999996</v>
      </c>
      <c r="V1671" s="70">
        <v>-2.0900000000000363E-3</v>
      </c>
      <c r="W1671" s="70"/>
      <c r="Y1671" s="2">
        <v>41152</v>
      </c>
      <c r="Z1671">
        <v>17.47</v>
      </c>
    </row>
    <row r="1672" spans="2:26" x14ac:dyDescent="0.25">
      <c r="B1672" s="2">
        <v>41156</v>
      </c>
      <c r="C1672">
        <v>1404.94</v>
      </c>
      <c r="D1672" s="2"/>
      <c r="E1672" s="2">
        <v>41080</v>
      </c>
      <c r="F1672">
        <v>5.2999999999999999E-2</v>
      </c>
      <c r="G1672" s="67">
        <v>99.995583333333329</v>
      </c>
      <c r="H1672" s="92">
        <v>8.3337014051831915E-6</v>
      </c>
      <c r="J1672" s="2">
        <v>41074</v>
      </c>
      <c r="K1672">
        <v>9.9000000000000005E-2</v>
      </c>
      <c r="L1672" s="67">
        <v>99.975250000000003</v>
      </c>
      <c r="M1672" s="92">
        <v>2.000495122533863E-5</v>
      </c>
      <c r="P1672" s="2">
        <v>41156</v>
      </c>
      <c r="Q1672">
        <v>1217.03</v>
      </c>
      <c r="R1672">
        <v>-2.0537592008407213E-4</v>
      </c>
      <c r="T1672" s="68">
        <v>39184</v>
      </c>
      <c r="U1672" s="69">
        <v>1.00261</v>
      </c>
      <c r="V1672" s="70">
        <v>2.6100000000000012E-3</v>
      </c>
      <c r="W1672" s="70"/>
      <c r="Y1672" s="2">
        <v>41156</v>
      </c>
      <c r="Z1672">
        <v>17.98</v>
      </c>
    </row>
    <row r="1673" spans="2:26" x14ac:dyDescent="0.25">
      <c r="B1673" s="2">
        <v>41157</v>
      </c>
      <c r="C1673">
        <v>1403.44</v>
      </c>
      <c r="D1673" s="2"/>
      <c r="E1673" s="2">
        <v>41081</v>
      </c>
      <c r="F1673">
        <v>4.2999999999999997E-2</v>
      </c>
      <c r="G1673" s="67">
        <v>99.996416666666661</v>
      </c>
      <c r="H1673" s="92">
        <v>4.166815977590943E-6</v>
      </c>
      <c r="J1673" s="2">
        <v>41075</v>
      </c>
      <c r="K1673">
        <v>9.0999999999999998E-2</v>
      </c>
      <c r="L1673" s="67">
        <v>99.977249999999998</v>
      </c>
      <c r="M1673" s="92">
        <v>3.0006826553075072E-5</v>
      </c>
      <c r="P1673" s="2">
        <v>41157</v>
      </c>
      <c r="Q1673">
        <v>1217.21</v>
      </c>
      <c r="R1673">
        <v>1.4790103777229113E-4</v>
      </c>
      <c r="T1673" s="68">
        <v>39185</v>
      </c>
      <c r="U1673" s="69">
        <v>1.0010600000000001</v>
      </c>
      <c r="V1673" s="70">
        <v>1.0600000000000609E-3</v>
      </c>
      <c r="W1673" s="70"/>
      <c r="Y1673" s="2">
        <v>41157</v>
      </c>
      <c r="Z1673">
        <v>17.739999999999998</v>
      </c>
    </row>
    <row r="1674" spans="2:26" x14ac:dyDescent="0.25">
      <c r="B1674" s="2">
        <v>41158</v>
      </c>
      <c r="C1674">
        <v>1432.12</v>
      </c>
      <c r="D1674" s="2"/>
      <c r="E1674" s="2">
        <v>41082</v>
      </c>
      <c r="F1674">
        <v>3.7999999999999999E-2</v>
      </c>
      <c r="G1674" s="67">
        <v>99.996833333333328</v>
      </c>
      <c r="H1674" s="92">
        <v>0</v>
      </c>
      <c r="J1674" s="2">
        <v>41078</v>
      </c>
      <c r="K1674">
        <v>7.9000000000000001E-2</v>
      </c>
      <c r="L1674" s="67">
        <v>99.980249999999998</v>
      </c>
      <c r="M1674" s="92">
        <v>-2.5004938475348126E-5</v>
      </c>
      <c r="P1674" s="2">
        <v>41158</v>
      </c>
      <c r="Q1674">
        <v>1229.72</v>
      </c>
      <c r="R1674">
        <v>1.0277602057163548E-2</v>
      </c>
      <c r="T1674" s="68">
        <v>39188</v>
      </c>
      <c r="U1674" s="69">
        <v>1.00359</v>
      </c>
      <c r="V1674" s="70">
        <v>3.5899999999999821E-3</v>
      </c>
      <c r="W1674" s="70"/>
      <c r="Y1674" s="2">
        <v>41158</v>
      </c>
      <c r="Z1674">
        <v>15.6</v>
      </c>
    </row>
    <row r="1675" spans="2:26" x14ac:dyDescent="0.25">
      <c r="B1675" s="2">
        <v>41159</v>
      </c>
      <c r="C1675">
        <v>1437.92</v>
      </c>
      <c r="D1675" s="2"/>
      <c r="E1675" s="2">
        <v>41085</v>
      </c>
      <c r="F1675">
        <v>3.7999999999999999E-2</v>
      </c>
      <c r="G1675" s="67">
        <v>99.996833333333328</v>
      </c>
      <c r="H1675" s="92">
        <v>-4.1667986152571501E-6</v>
      </c>
      <c r="J1675" s="2">
        <v>41079</v>
      </c>
      <c r="K1675">
        <v>8.8999999999999996E-2</v>
      </c>
      <c r="L1675" s="67">
        <v>99.97775</v>
      </c>
      <c r="M1675" s="92">
        <v>1.2502781868928281E-5</v>
      </c>
      <c r="P1675" s="2">
        <v>41159</v>
      </c>
      <c r="Q1675">
        <v>1232.75</v>
      </c>
      <c r="R1675">
        <v>2.463975539147123E-3</v>
      </c>
      <c r="T1675" s="68">
        <v>39189</v>
      </c>
      <c r="U1675" s="69">
        <v>1.00115</v>
      </c>
      <c r="V1675" s="70">
        <v>1.1499999999999844E-3</v>
      </c>
      <c r="W1675" s="70"/>
      <c r="Y1675" s="2">
        <v>41159</v>
      </c>
      <c r="Z1675">
        <v>14.38</v>
      </c>
    </row>
    <row r="1676" spans="2:26" x14ac:dyDescent="0.25">
      <c r="B1676" s="2">
        <v>41162</v>
      </c>
      <c r="C1676">
        <v>1429.08</v>
      </c>
      <c r="D1676" s="2"/>
      <c r="E1676" s="2">
        <v>41086</v>
      </c>
      <c r="F1676">
        <v>4.2999999999999997E-2</v>
      </c>
      <c r="G1676" s="67">
        <v>99.996416666666661</v>
      </c>
      <c r="H1676" s="92">
        <v>-1.2500447932661807E-5</v>
      </c>
      <c r="J1676" s="2">
        <v>41080</v>
      </c>
      <c r="K1676">
        <v>8.4000000000000005E-2</v>
      </c>
      <c r="L1676" s="67">
        <v>99.978999999999999</v>
      </c>
      <c r="M1676" s="92">
        <v>1.2502625551302771E-5</v>
      </c>
      <c r="P1676" s="2">
        <v>41162</v>
      </c>
      <c r="Q1676">
        <v>1230.44</v>
      </c>
      <c r="R1676">
        <v>-1.8738592577569602E-3</v>
      </c>
      <c r="T1676" s="68">
        <v>39190</v>
      </c>
      <c r="U1676" s="69">
        <v>1.0008600000000001</v>
      </c>
      <c r="V1676" s="70">
        <v>8.6000000000008292E-4</v>
      </c>
      <c r="W1676" s="70"/>
      <c r="Y1676" s="2">
        <v>41162</v>
      </c>
      <c r="Z1676">
        <v>16.28</v>
      </c>
    </row>
    <row r="1677" spans="2:26" x14ac:dyDescent="0.25">
      <c r="B1677" s="2">
        <v>41163</v>
      </c>
      <c r="C1677">
        <v>1433.56</v>
      </c>
      <c r="D1677" s="2"/>
      <c r="E1677" s="2">
        <v>41087</v>
      </c>
      <c r="F1677">
        <v>5.8000000000000003E-2</v>
      </c>
      <c r="G1677" s="67">
        <v>99.995166666666663</v>
      </c>
      <c r="H1677" s="92">
        <v>3.3334944522511734E-5</v>
      </c>
      <c r="J1677" s="2">
        <v>41081</v>
      </c>
      <c r="K1677">
        <v>7.9000000000000001E-2</v>
      </c>
      <c r="L1677" s="67">
        <v>99.980249999999998</v>
      </c>
      <c r="M1677" s="92">
        <v>0</v>
      </c>
      <c r="P1677" s="2">
        <v>41163</v>
      </c>
      <c r="Q1677">
        <v>1231.93</v>
      </c>
      <c r="R1677">
        <v>1.2109489288385511E-3</v>
      </c>
      <c r="T1677" s="68">
        <v>39191</v>
      </c>
      <c r="U1677" s="69">
        <v>1.00058</v>
      </c>
      <c r="V1677" s="70">
        <v>5.8000000000002494E-4</v>
      </c>
      <c r="W1677" s="70"/>
      <c r="Y1677" s="2">
        <v>41163</v>
      </c>
      <c r="Z1677">
        <v>16.41</v>
      </c>
    </row>
    <row r="1678" spans="2:26" x14ac:dyDescent="0.25">
      <c r="B1678" s="2">
        <v>41164</v>
      </c>
      <c r="C1678">
        <v>1436.56</v>
      </c>
      <c r="D1678" s="2"/>
      <c r="E1678" s="2">
        <v>41088</v>
      </c>
      <c r="F1678">
        <v>1.7999999999999999E-2</v>
      </c>
      <c r="G1678" s="67">
        <v>99.998500000000007</v>
      </c>
      <c r="H1678" s="92">
        <v>-1.2500187502983984E-5</v>
      </c>
      <c r="J1678" s="2">
        <v>41082</v>
      </c>
      <c r="K1678">
        <v>7.9000000000000001E-2</v>
      </c>
      <c r="L1678" s="67">
        <v>99.980249999999998</v>
      </c>
      <c r="M1678" s="92">
        <v>0</v>
      </c>
      <c r="P1678" s="2">
        <v>41164</v>
      </c>
      <c r="Q1678">
        <v>1233.02</v>
      </c>
      <c r="R1678">
        <v>8.8479053192958013E-4</v>
      </c>
      <c r="T1678" s="68">
        <v>39192</v>
      </c>
      <c r="U1678" s="69">
        <v>1.0012099999999999</v>
      </c>
      <c r="V1678" s="70">
        <v>1.2099999999999334E-3</v>
      </c>
      <c r="W1678" s="70"/>
      <c r="Y1678" s="2">
        <v>41164</v>
      </c>
      <c r="Z1678">
        <v>15.8</v>
      </c>
    </row>
    <row r="1679" spans="2:26" x14ac:dyDescent="0.25">
      <c r="B1679" s="2">
        <v>41165</v>
      </c>
      <c r="C1679">
        <v>1459.99</v>
      </c>
      <c r="D1679" s="2"/>
      <c r="E1679" s="2">
        <v>41089</v>
      </c>
      <c r="F1679">
        <v>3.3000000000000002E-2</v>
      </c>
      <c r="G1679" s="67">
        <v>99.997249999999994</v>
      </c>
      <c r="H1679" s="92">
        <v>-6.6668500049438251E-6</v>
      </c>
      <c r="J1679" s="2">
        <v>41085</v>
      </c>
      <c r="K1679">
        <v>7.9000000000000001E-2</v>
      </c>
      <c r="L1679" s="67">
        <v>99.980249999999998</v>
      </c>
      <c r="M1679" s="92">
        <v>-2.5004938475348126E-5</v>
      </c>
      <c r="P1679" s="2">
        <v>41165</v>
      </c>
      <c r="Q1679">
        <v>1236.9000000000001</v>
      </c>
      <c r="R1679">
        <v>3.1467453893692099E-3</v>
      </c>
      <c r="T1679" s="68">
        <v>39195</v>
      </c>
      <c r="U1679" s="69">
        <v>0.99938000000000005</v>
      </c>
      <c r="V1679" s="70">
        <v>-6.1999999999995392E-4</v>
      </c>
      <c r="W1679" s="70"/>
      <c r="Y1679" s="2">
        <v>41165</v>
      </c>
      <c r="Z1679">
        <v>14.05</v>
      </c>
    </row>
    <row r="1680" spans="2:26" x14ac:dyDescent="0.25">
      <c r="B1680" s="2">
        <v>41166</v>
      </c>
      <c r="C1680">
        <v>1465.77</v>
      </c>
      <c r="D1680" s="2"/>
      <c r="E1680" s="2">
        <v>41092</v>
      </c>
      <c r="F1680">
        <v>4.1000000000000002E-2</v>
      </c>
      <c r="G1680" s="67">
        <v>99.996583333333334</v>
      </c>
      <c r="H1680" s="92">
        <v>-5.8335326457159553E-6</v>
      </c>
      <c r="J1680" s="2">
        <v>41086</v>
      </c>
      <c r="K1680">
        <v>8.8999999999999996E-2</v>
      </c>
      <c r="L1680" s="67">
        <v>99.97775</v>
      </c>
      <c r="M1680" s="92">
        <v>0</v>
      </c>
      <c r="P1680" s="2">
        <v>41166</v>
      </c>
      <c r="Q1680">
        <v>1237.47</v>
      </c>
      <c r="R1680">
        <v>4.6082949308745569E-4</v>
      </c>
      <c r="T1680" s="68">
        <v>39196</v>
      </c>
      <c r="U1680" s="69">
        <v>0.99997999999999998</v>
      </c>
      <c r="V1680" s="70">
        <v>-2.0000000000020002E-5</v>
      </c>
      <c r="W1680" s="70"/>
      <c r="Y1680" s="2">
        <v>41166</v>
      </c>
      <c r="Z1680">
        <v>14.51</v>
      </c>
    </row>
    <row r="1681" spans="2:26" x14ac:dyDescent="0.25">
      <c r="B1681" s="2">
        <v>41169</v>
      </c>
      <c r="C1681">
        <v>1461.19</v>
      </c>
      <c r="D1681" s="2"/>
      <c r="E1681" s="2">
        <v>41093</v>
      </c>
      <c r="F1681">
        <v>4.8000000000000001E-2</v>
      </c>
      <c r="G1681" s="67">
        <v>99.995999999999995</v>
      </c>
      <c r="H1681" s="92">
        <v>0</v>
      </c>
      <c r="J1681" s="2">
        <v>41087</v>
      </c>
      <c r="K1681">
        <v>8.8999999999999996E-2</v>
      </c>
      <c r="L1681" s="67">
        <v>99.97775</v>
      </c>
      <c r="M1681" s="92">
        <v>1.2502781868928281E-5</v>
      </c>
      <c r="P1681" s="2">
        <v>41169</v>
      </c>
      <c r="Q1681">
        <v>1237.6500000000001</v>
      </c>
      <c r="R1681">
        <v>1.4545807171084668E-4</v>
      </c>
      <c r="T1681" s="68">
        <v>39197</v>
      </c>
      <c r="U1681" s="69">
        <v>1.00397</v>
      </c>
      <c r="V1681" s="70">
        <v>3.9700000000000291E-3</v>
      </c>
      <c r="W1681" s="70"/>
      <c r="Y1681" s="2">
        <v>41169</v>
      </c>
      <c r="Z1681">
        <v>14.59</v>
      </c>
    </row>
    <row r="1682" spans="2:26" x14ac:dyDescent="0.25">
      <c r="B1682" s="2">
        <v>41170</v>
      </c>
      <c r="C1682">
        <v>1459.32</v>
      </c>
      <c r="D1682" s="2"/>
      <c r="E1682" s="2">
        <v>41094</v>
      </c>
      <c r="F1682">
        <v>4.8000000000000001E-2</v>
      </c>
      <c r="G1682" s="67">
        <v>99.995999999999995</v>
      </c>
      <c r="H1682" s="92">
        <v>-1.7500700028039162E-5</v>
      </c>
      <c r="J1682" s="2">
        <v>41088</v>
      </c>
      <c r="K1682">
        <v>8.4000000000000005E-2</v>
      </c>
      <c r="L1682" s="67">
        <v>99.978999999999999</v>
      </c>
      <c r="M1682" s="92">
        <v>0</v>
      </c>
      <c r="P1682" s="2">
        <v>41170</v>
      </c>
      <c r="Q1682">
        <v>1237.99</v>
      </c>
      <c r="R1682">
        <v>2.7471417605950954E-4</v>
      </c>
      <c r="T1682" s="68">
        <v>39198</v>
      </c>
      <c r="U1682" s="69">
        <v>0.99931000000000003</v>
      </c>
      <c r="V1682" s="70">
        <v>-6.8999999999996842E-4</v>
      </c>
      <c r="W1682" s="70"/>
      <c r="Y1682" s="2">
        <v>41170</v>
      </c>
      <c r="Z1682">
        <v>14.18</v>
      </c>
    </row>
    <row r="1683" spans="2:26" x14ac:dyDescent="0.25">
      <c r="B1683" s="2">
        <v>41171</v>
      </c>
      <c r="C1683">
        <v>1461.05</v>
      </c>
      <c r="D1683" s="2"/>
      <c r="E1683" s="2">
        <v>41095</v>
      </c>
      <c r="F1683">
        <v>6.9000000000000006E-2</v>
      </c>
      <c r="G1683" s="67">
        <v>99.994249999999994</v>
      </c>
      <c r="H1683" s="92">
        <v>9.16719378030173E-6</v>
      </c>
      <c r="J1683" s="2">
        <v>41089</v>
      </c>
      <c r="K1683">
        <v>8.4000000000000005E-2</v>
      </c>
      <c r="L1683" s="67">
        <v>99.978999999999999</v>
      </c>
      <c r="M1683" s="92">
        <v>2.5005251102605541E-5</v>
      </c>
      <c r="P1683" s="2">
        <v>41171</v>
      </c>
      <c r="Q1683">
        <v>1238.1400000000001</v>
      </c>
      <c r="R1683">
        <v>1.2116414510621176E-4</v>
      </c>
      <c r="T1683" s="68">
        <v>39199</v>
      </c>
      <c r="U1683" s="69">
        <v>1.00023</v>
      </c>
      <c r="V1683" s="70">
        <v>2.2999999999995246E-4</v>
      </c>
      <c r="W1683" s="70"/>
      <c r="Y1683" s="2">
        <v>41171</v>
      </c>
      <c r="Z1683">
        <v>13.88</v>
      </c>
    </row>
    <row r="1684" spans="2:26" x14ac:dyDescent="0.25">
      <c r="B1684" s="2">
        <v>41172</v>
      </c>
      <c r="C1684">
        <v>1460.26</v>
      </c>
      <c r="D1684" s="2"/>
      <c r="E1684" s="2">
        <v>41096</v>
      </c>
      <c r="F1684">
        <v>5.8000000000000003E-2</v>
      </c>
      <c r="G1684" s="67">
        <v>99.995166666666663</v>
      </c>
      <c r="H1684" s="92">
        <v>0</v>
      </c>
      <c r="J1684" s="2">
        <v>41092</v>
      </c>
      <c r="K1684">
        <v>7.3999999999999996E-2</v>
      </c>
      <c r="L1684" s="67">
        <v>99.981499999999997</v>
      </c>
      <c r="M1684" s="92">
        <v>-2.500462585575125E-5</v>
      </c>
      <c r="P1684" s="2">
        <v>41172</v>
      </c>
      <c r="Q1684">
        <v>1238.17</v>
      </c>
      <c r="R1684">
        <v>2.4229893226923593E-5</v>
      </c>
      <c r="T1684" s="68">
        <v>39202</v>
      </c>
      <c r="U1684" s="69">
        <v>0.99600999999999995</v>
      </c>
      <c r="V1684" s="70">
        <v>-3.9900000000000491E-3</v>
      </c>
      <c r="W1684" s="70"/>
      <c r="Y1684" s="2">
        <v>41172</v>
      </c>
      <c r="Z1684">
        <v>14.07</v>
      </c>
    </row>
    <row r="1685" spans="2:26" x14ac:dyDescent="0.25">
      <c r="B1685" s="2">
        <v>41173</v>
      </c>
      <c r="C1685">
        <v>1460.15</v>
      </c>
      <c r="D1685" s="2"/>
      <c r="E1685" s="2">
        <v>41099</v>
      </c>
      <c r="F1685">
        <v>5.8000000000000003E-2</v>
      </c>
      <c r="G1685" s="67">
        <v>99.995166666666663</v>
      </c>
      <c r="H1685" s="92">
        <v>-6.6669889043913244E-6</v>
      </c>
      <c r="J1685" s="2">
        <v>41093</v>
      </c>
      <c r="K1685">
        <v>8.4000000000000005E-2</v>
      </c>
      <c r="L1685" s="67">
        <v>99.978999999999999</v>
      </c>
      <c r="M1685" s="92">
        <v>0</v>
      </c>
      <c r="P1685" s="2">
        <v>41173</v>
      </c>
      <c r="Q1685">
        <v>1237.05</v>
      </c>
      <c r="R1685">
        <v>-9.045607630616681E-4</v>
      </c>
      <c r="T1685" s="68">
        <v>39203</v>
      </c>
      <c r="U1685" s="69">
        <v>1.0022599999999999</v>
      </c>
      <c r="V1685" s="70">
        <v>2.2599999999999287E-3</v>
      </c>
      <c r="W1685" s="70"/>
      <c r="Y1685" s="2">
        <v>41173</v>
      </c>
      <c r="Z1685">
        <v>13.98</v>
      </c>
    </row>
    <row r="1686" spans="2:26" x14ac:dyDescent="0.25">
      <c r="B1686" s="2">
        <v>41176</v>
      </c>
      <c r="C1686">
        <v>1456.89</v>
      </c>
      <c r="D1686" s="2"/>
      <c r="E1686" s="2">
        <v>41100</v>
      </c>
      <c r="F1686">
        <v>6.6000000000000003E-2</v>
      </c>
      <c r="G1686" s="67">
        <v>99.994500000000002</v>
      </c>
      <c r="H1686" s="92">
        <v>-2.5001375076882937E-6</v>
      </c>
      <c r="J1686" s="2">
        <v>41094</v>
      </c>
      <c r="K1686">
        <v>8.4000000000000005E-2</v>
      </c>
      <c r="L1686" s="67">
        <v>99.978999999999999</v>
      </c>
      <c r="M1686" s="92">
        <v>2.5005251102605541E-5</v>
      </c>
      <c r="P1686" s="2">
        <v>41176</v>
      </c>
      <c r="Q1686">
        <v>1236.29</v>
      </c>
      <c r="R1686">
        <v>-6.1436481953036637E-4</v>
      </c>
      <c r="T1686" s="68">
        <v>39204</v>
      </c>
      <c r="U1686" s="69">
        <v>1.0038400000000001</v>
      </c>
      <c r="V1686" s="70">
        <v>3.8400000000000656E-3</v>
      </c>
      <c r="W1686" s="70"/>
      <c r="Y1686" s="2">
        <v>41176</v>
      </c>
      <c r="Z1686">
        <v>14.15</v>
      </c>
    </row>
    <row r="1687" spans="2:26" x14ac:dyDescent="0.25">
      <c r="B1687" s="2">
        <v>41177</v>
      </c>
      <c r="C1687">
        <v>1441.59</v>
      </c>
      <c r="D1687" s="2"/>
      <c r="E1687" s="2">
        <v>41101</v>
      </c>
      <c r="F1687">
        <v>6.9000000000000006E-2</v>
      </c>
      <c r="G1687" s="67">
        <v>99.994249999999994</v>
      </c>
      <c r="H1687" s="92">
        <v>-5.8336687691618039E-6</v>
      </c>
      <c r="J1687" s="2">
        <v>41095</v>
      </c>
      <c r="K1687">
        <v>7.3999999999999996E-2</v>
      </c>
      <c r="L1687" s="67">
        <v>99.981499999999997</v>
      </c>
      <c r="M1687" s="92">
        <v>0</v>
      </c>
      <c r="P1687" s="2">
        <v>41177</v>
      </c>
      <c r="Q1687">
        <v>1228.44</v>
      </c>
      <c r="R1687">
        <v>-6.3496428831422147E-3</v>
      </c>
      <c r="T1687" s="68">
        <v>39205</v>
      </c>
      <c r="U1687" s="69">
        <v>1.00166</v>
      </c>
      <c r="V1687" s="70">
        <v>1.6599999999999948E-3</v>
      </c>
      <c r="W1687" s="70"/>
      <c r="Y1687" s="2">
        <v>41177</v>
      </c>
      <c r="Z1687">
        <v>15.43</v>
      </c>
    </row>
    <row r="1688" spans="2:26" x14ac:dyDescent="0.25">
      <c r="B1688" s="2">
        <v>41178</v>
      </c>
      <c r="C1688">
        <v>1433.32</v>
      </c>
      <c r="D1688" s="2"/>
      <c r="E1688" s="2">
        <v>41102</v>
      </c>
      <c r="F1688">
        <v>7.5999999999999998E-2</v>
      </c>
      <c r="G1688" s="67">
        <v>99.99366666666667</v>
      </c>
      <c r="H1688" s="92">
        <v>1.0000633373419276E-5</v>
      </c>
      <c r="J1688" s="2">
        <v>41096</v>
      </c>
      <c r="K1688">
        <v>7.3999999999999996E-2</v>
      </c>
      <c r="L1688" s="67">
        <v>99.981499999999997</v>
      </c>
      <c r="M1688" s="92">
        <v>0</v>
      </c>
      <c r="P1688" s="2">
        <v>41178</v>
      </c>
      <c r="Q1688">
        <v>1223.25</v>
      </c>
      <c r="R1688">
        <v>-4.224870567549166E-3</v>
      </c>
      <c r="T1688" s="68">
        <v>39206</v>
      </c>
      <c r="U1688" s="69">
        <v>1.00078</v>
      </c>
      <c r="V1688" s="70">
        <v>7.8000000000000291E-4</v>
      </c>
      <c r="W1688" s="70"/>
      <c r="Y1688" s="2">
        <v>41178</v>
      </c>
      <c r="Z1688">
        <v>16.809999999999999</v>
      </c>
    </row>
    <row r="1689" spans="2:26" x14ac:dyDescent="0.25">
      <c r="B1689" s="2">
        <v>41179</v>
      </c>
      <c r="C1689">
        <v>1447.15</v>
      </c>
      <c r="D1689" s="2"/>
      <c r="E1689" s="2">
        <v>41103</v>
      </c>
      <c r="F1689">
        <v>6.4000000000000001E-2</v>
      </c>
      <c r="G1689" s="67">
        <v>99.99466666666666</v>
      </c>
      <c r="H1689" s="92">
        <v>2.7501466745016856E-5</v>
      </c>
      <c r="J1689" s="2">
        <v>41099</v>
      </c>
      <c r="K1689">
        <v>7.3999999999999996E-2</v>
      </c>
      <c r="L1689" s="67">
        <v>99.981499999999997</v>
      </c>
      <c r="M1689" s="92">
        <v>-3.7506938783682386E-5</v>
      </c>
      <c r="P1689" s="2">
        <v>41179</v>
      </c>
      <c r="Q1689">
        <v>1232.6099999999999</v>
      </c>
      <c r="R1689">
        <v>7.6517473942365744E-3</v>
      </c>
      <c r="T1689" s="68">
        <v>39209</v>
      </c>
      <c r="U1689" s="69">
        <v>1.0017199999999999</v>
      </c>
      <c r="V1689" s="70">
        <v>1.7199999999999438E-3</v>
      </c>
      <c r="W1689" s="70"/>
      <c r="Y1689" s="2">
        <v>41179</v>
      </c>
      <c r="Z1689">
        <v>14.84</v>
      </c>
    </row>
    <row r="1690" spans="2:26" x14ac:dyDescent="0.25">
      <c r="B1690" s="2">
        <v>41180</v>
      </c>
      <c r="C1690">
        <v>1440.67</v>
      </c>
      <c r="D1690" s="2"/>
      <c r="E1690" s="2">
        <v>41106</v>
      </c>
      <c r="F1690">
        <v>3.1E-2</v>
      </c>
      <c r="G1690" s="67">
        <v>99.997416666666666</v>
      </c>
      <c r="H1690" s="92">
        <v>-1.0000258340081558E-5</v>
      </c>
      <c r="J1690" s="2">
        <v>41100</v>
      </c>
      <c r="K1690">
        <v>8.8999999999999996E-2</v>
      </c>
      <c r="L1690" s="67">
        <v>99.97775</v>
      </c>
      <c r="M1690" s="92">
        <v>-1.2502781868928281E-5</v>
      </c>
      <c r="P1690" s="2">
        <v>41180</v>
      </c>
      <c r="Q1690">
        <v>1228.58</v>
      </c>
      <c r="R1690">
        <v>-3.2694850763825833E-3</v>
      </c>
      <c r="T1690" s="68">
        <v>39210</v>
      </c>
      <c r="U1690" s="69">
        <v>1.0000199999999999</v>
      </c>
      <c r="V1690" s="70">
        <v>1.9999999999908979E-5</v>
      </c>
      <c r="W1690" s="70"/>
      <c r="Y1690" s="2">
        <v>41180</v>
      </c>
      <c r="Z1690">
        <v>15.73</v>
      </c>
    </row>
    <row r="1691" spans="2:26" x14ac:dyDescent="0.25">
      <c r="B1691" s="2">
        <v>41183</v>
      </c>
      <c r="C1691">
        <v>1444.49</v>
      </c>
      <c r="D1691" s="2"/>
      <c r="E1691" s="2">
        <v>41107</v>
      </c>
      <c r="F1691">
        <v>4.2999999999999997E-2</v>
      </c>
      <c r="G1691" s="67">
        <v>99.996416666666661</v>
      </c>
      <c r="H1691" s="92">
        <v>-1.7500627105815347E-5</v>
      </c>
      <c r="J1691" s="2">
        <v>41101</v>
      </c>
      <c r="K1691">
        <v>9.4E-2</v>
      </c>
      <c r="L1691" s="67">
        <v>99.976500000000001</v>
      </c>
      <c r="M1691" s="92">
        <v>-1.2502938190439572E-5</v>
      </c>
      <c r="P1691" s="2">
        <v>41183</v>
      </c>
      <c r="Q1691">
        <v>1230.6500000000001</v>
      </c>
      <c r="R1691">
        <v>1.6848719660096378E-3</v>
      </c>
      <c r="T1691" s="68">
        <v>39211</v>
      </c>
      <c r="U1691" s="69">
        <v>1.00126</v>
      </c>
      <c r="V1691" s="70">
        <v>1.2600000000000389E-3</v>
      </c>
      <c r="W1691" s="70"/>
      <c r="Y1691" s="2">
        <v>41183</v>
      </c>
      <c r="Z1691">
        <v>16.32</v>
      </c>
    </row>
    <row r="1692" spans="2:26" x14ac:dyDescent="0.25">
      <c r="B1692" s="2">
        <v>41184</v>
      </c>
      <c r="C1692">
        <v>1445.75</v>
      </c>
      <c r="D1692" s="2"/>
      <c r="E1692" s="2">
        <v>41108</v>
      </c>
      <c r="F1692">
        <v>6.4000000000000001E-2</v>
      </c>
      <c r="G1692" s="67">
        <v>99.99466666666666</v>
      </c>
      <c r="H1692" s="92">
        <v>9.1671555817463002E-6</v>
      </c>
      <c r="J1692" s="2">
        <v>41102</v>
      </c>
      <c r="K1692">
        <v>9.9000000000000005E-2</v>
      </c>
      <c r="L1692" s="67">
        <v>99.975250000000003</v>
      </c>
      <c r="M1692" s="92">
        <v>3.2508045741286296E-5</v>
      </c>
      <c r="P1692" s="2">
        <v>41184</v>
      </c>
      <c r="Q1692">
        <v>1232.54</v>
      </c>
      <c r="R1692">
        <v>1.5357737780845593E-3</v>
      </c>
      <c r="T1692" s="68">
        <v>39212</v>
      </c>
      <c r="U1692" s="69">
        <v>0.99202000000000001</v>
      </c>
      <c r="V1692" s="70">
        <v>-7.9799999999999871E-3</v>
      </c>
      <c r="W1692" s="70"/>
      <c r="Y1692" s="2">
        <v>41184</v>
      </c>
      <c r="Z1692">
        <v>15.71</v>
      </c>
    </row>
    <row r="1693" spans="2:26" x14ac:dyDescent="0.25">
      <c r="B1693" s="2">
        <v>41185</v>
      </c>
      <c r="C1693">
        <v>1450.99</v>
      </c>
      <c r="D1693" s="2"/>
      <c r="E1693" s="2">
        <v>41109</v>
      </c>
      <c r="F1693">
        <v>5.2999999999999999E-2</v>
      </c>
      <c r="G1693" s="67">
        <v>99.995583333333329</v>
      </c>
      <c r="H1693" s="92">
        <v>-9.1670715456348972E-6</v>
      </c>
      <c r="J1693" s="2">
        <v>41103</v>
      </c>
      <c r="K1693">
        <v>8.5999999999999993E-2</v>
      </c>
      <c r="L1693" s="67">
        <v>99.978499999999997</v>
      </c>
      <c r="M1693" s="92">
        <v>-7.5016128466831589E-6</v>
      </c>
      <c r="P1693" s="2">
        <v>41185</v>
      </c>
      <c r="Q1693">
        <v>1236.32</v>
      </c>
      <c r="R1693">
        <v>3.0668375874209897E-3</v>
      </c>
      <c r="T1693" s="68">
        <v>39213</v>
      </c>
      <c r="U1693" s="69">
        <v>1.00664</v>
      </c>
      <c r="V1693" s="70">
        <v>6.6399999999999793E-3</v>
      </c>
      <c r="W1693" s="70"/>
      <c r="Y1693" s="2">
        <v>41185</v>
      </c>
      <c r="Z1693">
        <v>15.43</v>
      </c>
    </row>
    <row r="1694" spans="2:26" x14ac:dyDescent="0.25">
      <c r="B1694" s="2">
        <v>41186</v>
      </c>
      <c r="C1694">
        <v>1461.4</v>
      </c>
      <c r="D1694" s="2"/>
      <c r="E1694" s="2">
        <v>41110</v>
      </c>
      <c r="F1694">
        <v>6.4000000000000001E-2</v>
      </c>
      <c r="G1694" s="67">
        <v>99.99466666666666</v>
      </c>
      <c r="H1694" s="92">
        <v>1.3334044482338214E-5</v>
      </c>
      <c r="J1694" s="2">
        <v>41106</v>
      </c>
      <c r="K1694">
        <v>8.8999999999999996E-2</v>
      </c>
      <c r="L1694" s="67">
        <v>99.97775</v>
      </c>
      <c r="M1694" s="92">
        <v>-1.2502781868928281E-5</v>
      </c>
      <c r="P1694" s="2">
        <v>41186</v>
      </c>
      <c r="Q1694">
        <v>1240.27</v>
      </c>
      <c r="R1694">
        <v>3.194965704671926E-3</v>
      </c>
      <c r="T1694" s="68">
        <v>39216</v>
      </c>
      <c r="U1694" s="69">
        <v>1.00027</v>
      </c>
      <c r="V1694" s="70">
        <v>2.6999999999999247E-4</v>
      </c>
      <c r="W1694" s="70"/>
      <c r="Y1694" s="2">
        <v>41186</v>
      </c>
      <c r="Z1694">
        <v>14.55</v>
      </c>
    </row>
    <row r="1695" spans="2:26" x14ac:dyDescent="0.25">
      <c r="B1695" s="2">
        <v>41187</v>
      </c>
      <c r="C1695">
        <v>1460.93</v>
      </c>
      <c r="D1695" s="2"/>
      <c r="E1695" s="2">
        <v>41113</v>
      </c>
      <c r="F1695">
        <v>4.8000000000000001E-2</v>
      </c>
      <c r="G1695" s="67">
        <v>99.995999999999995</v>
      </c>
      <c r="H1695" s="92">
        <v>-1.3333866688003404E-5</v>
      </c>
      <c r="J1695" s="2">
        <v>41107</v>
      </c>
      <c r="K1695">
        <v>9.4E-2</v>
      </c>
      <c r="L1695" s="67">
        <v>99.976500000000001</v>
      </c>
      <c r="M1695" s="92">
        <v>1.2502938190550594E-5</v>
      </c>
      <c r="P1695" s="2">
        <v>41187</v>
      </c>
      <c r="Q1695">
        <v>1242.5899999999999</v>
      </c>
      <c r="R1695">
        <v>1.870560442484237E-3</v>
      </c>
      <c r="T1695" s="68">
        <v>39217</v>
      </c>
      <c r="U1695" s="69">
        <v>0.99983999999999995</v>
      </c>
      <c r="V1695" s="70">
        <v>-1.6000000000004899E-4</v>
      </c>
      <c r="W1695" s="70"/>
      <c r="Y1695" s="2">
        <v>41187</v>
      </c>
      <c r="Z1695">
        <v>14.33</v>
      </c>
    </row>
    <row r="1696" spans="2:26" x14ac:dyDescent="0.25">
      <c r="B1696" s="2">
        <v>41190</v>
      </c>
      <c r="C1696">
        <v>1455.88</v>
      </c>
      <c r="D1696" s="2"/>
      <c r="E1696" s="2">
        <v>41114</v>
      </c>
      <c r="F1696">
        <v>6.4000000000000001E-2</v>
      </c>
      <c r="G1696" s="67">
        <v>99.99466666666666</v>
      </c>
      <c r="H1696" s="92">
        <v>-8.3337778015168951E-6</v>
      </c>
      <c r="J1696" s="2">
        <v>41108</v>
      </c>
      <c r="K1696">
        <v>8.8999999999999996E-2</v>
      </c>
      <c r="L1696" s="67">
        <v>99.97775</v>
      </c>
      <c r="M1696" s="92">
        <v>2.5005563737856562E-5</v>
      </c>
      <c r="P1696" s="2">
        <v>41190</v>
      </c>
      <c r="Q1696">
        <v>1240.8800000000001</v>
      </c>
      <c r="R1696">
        <v>-1.3761578638165073E-3</v>
      </c>
      <c r="T1696" s="68">
        <v>39218</v>
      </c>
      <c r="U1696" s="69">
        <v>1.00532</v>
      </c>
      <c r="V1696" s="70">
        <v>5.3199999999999914E-3</v>
      </c>
      <c r="W1696" s="70"/>
      <c r="Y1696" s="2">
        <v>41190</v>
      </c>
      <c r="Z1696">
        <v>15.11</v>
      </c>
    </row>
    <row r="1697" spans="2:26" x14ac:dyDescent="0.25">
      <c r="B1697" s="2">
        <v>41191</v>
      </c>
      <c r="C1697">
        <v>1441.48</v>
      </c>
      <c r="D1697" s="2"/>
      <c r="E1697" s="2">
        <v>41115</v>
      </c>
      <c r="F1697">
        <v>7.3999999999999996E-2</v>
      </c>
      <c r="G1697" s="67">
        <v>99.993833333333328</v>
      </c>
      <c r="H1697" s="92">
        <v>0</v>
      </c>
      <c r="J1697" s="2">
        <v>41109</v>
      </c>
      <c r="K1697">
        <v>7.9000000000000001E-2</v>
      </c>
      <c r="L1697" s="67">
        <v>99.980249999999998</v>
      </c>
      <c r="M1697" s="92">
        <v>-2.5004938475348126E-5</v>
      </c>
      <c r="P1697" s="2">
        <v>41191</v>
      </c>
      <c r="Q1697">
        <v>1232.9000000000001</v>
      </c>
      <c r="R1697">
        <v>-6.4309199922635285E-3</v>
      </c>
      <c r="T1697" s="68">
        <v>39219</v>
      </c>
      <c r="U1697" s="69">
        <v>1.0007900000000001</v>
      </c>
      <c r="V1697" s="70">
        <v>7.9000000000006843E-4</v>
      </c>
      <c r="W1697" s="70"/>
      <c r="Y1697" s="2">
        <v>41191</v>
      </c>
      <c r="Z1697">
        <v>16.37</v>
      </c>
    </row>
    <row r="1698" spans="2:26" x14ac:dyDescent="0.25">
      <c r="B1698" s="2">
        <v>41192</v>
      </c>
      <c r="C1698">
        <v>1432.56</v>
      </c>
      <c r="D1698" s="2"/>
      <c r="E1698" s="2">
        <v>41116</v>
      </c>
      <c r="F1698">
        <v>7.3999999999999996E-2</v>
      </c>
      <c r="G1698" s="67">
        <v>99.993833333333328</v>
      </c>
      <c r="H1698" s="92">
        <v>8.3338472538496688E-6</v>
      </c>
      <c r="J1698" s="2">
        <v>41110</v>
      </c>
      <c r="K1698">
        <v>8.8999999999999996E-2</v>
      </c>
      <c r="L1698" s="67">
        <v>99.97775</v>
      </c>
      <c r="M1698" s="92">
        <v>-1.2502781868928281E-5</v>
      </c>
      <c r="P1698" s="2">
        <v>41192</v>
      </c>
      <c r="Q1698">
        <v>1227.29</v>
      </c>
      <c r="R1698">
        <v>-4.5502473842161661E-3</v>
      </c>
      <c r="T1698" s="68">
        <v>39220</v>
      </c>
      <c r="U1698" s="69">
        <v>1.00196</v>
      </c>
      <c r="V1698" s="70">
        <v>1.9599999999999618E-3</v>
      </c>
      <c r="W1698" s="70"/>
      <c r="Y1698" s="2">
        <v>41192</v>
      </c>
      <c r="Z1698">
        <v>16.29</v>
      </c>
    </row>
    <row r="1699" spans="2:26" x14ac:dyDescent="0.25">
      <c r="B1699" s="2">
        <v>41193</v>
      </c>
      <c r="C1699">
        <v>1432.84</v>
      </c>
      <c r="D1699" s="2"/>
      <c r="E1699" s="2">
        <v>41117</v>
      </c>
      <c r="F1699">
        <v>6.4000000000000001E-2</v>
      </c>
      <c r="G1699" s="67">
        <v>99.99466666666666</v>
      </c>
      <c r="H1699" s="92">
        <v>9.1671555817463002E-6</v>
      </c>
      <c r="J1699" s="2">
        <v>41113</v>
      </c>
      <c r="K1699">
        <v>9.4E-2</v>
      </c>
      <c r="L1699" s="67">
        <v>99.976500000000001</v>
      </c>
      <c r="M1699" s="92">
        <v>-1.2502938190439572E-5</v>
      </c>
      <c r="P1699" s="2">
        <v>41193</v>
      </c>
      <c r="Q1699">
        <v>1229.43</v>
      </c>
      <c r="R1699">
        <v>1.7436791630340842E-3</v>
      </c>
      <c r="T1699" s="68">
        <v>39223</v>
      </c>
      <c r="U1699" s="69">
        <v>1.0012000000000001</v>
      </c>
      <c r="V1699" s="70">
        <v>1.2000000000000899E-3</v>
      </c>
      <c r="W1699" s="70"/>
      <c r="Y1699" s="2">
        <v>41193</v>
      </c>
      <c r="Z1699">
        <v>15.59</v>
      </c>
    </row>
    <row r="1700" spans="2:26" x14ac:dyDescent="0.25">
      <c r="B1700" s="2">
        <v>41194</v>
      </c>
      <c r="C1700">
        <v>1428.59</v>
      </c>
      <c r="D1700" s="2"/>
      <c r="E1700" s="2">
        <v>41120</v>
      </c>
      <c r="F1700">
        <v>5.2999999999999999E-2</v>
      </c>
      <c r="G1700" s="67">
        <v>99.995583333333329</v>
      </c>
      <c r="H1700" s="92">
        <v>4.1668507024805734E-6</v>
      </c>
      <c r="J1700" s="2">
        <v>41114</v>
      </c>
      <c r="K1700">
        <v>9.9000000000000005E-2</v>
      </c>
      <c r="L1700" s="67">
        <v>99.975250000000003</v>
      </c>
      <c r="M1700" s="92">
        <v>0</v>
      </c>
      <c r="P1700" s="2">
        <v>41194</v>
      </c>
      <c r="Q1700">
        <v>1224.8</v>
      </c>
      <c r="R1700">
        <v>-3.7659728492066558E-3</v>
      </c>
      <c r="T1700" s="68">
        <v>39224</v>
      </c>
      <c r="U1700" s="69">
        <v>1.00027</v>
      </c>
      <c r="V1700" s="70">
        <v>2.6999999999999247E-4</v>
      </c>
      <c r="W1700" s="70"/>
      <c r="Y1700" s="2">
        <v>41194</v>
      </c>
      <c r="Z1700">
        <v>16.14</v>
      </c>
    </row>
    <row r="1701" spans="2:26" x14ac:dyDescent="0.25">
      <c r="B1701" s="2">
        <v>41197</v>
      </c>
      <c r="C1701">
        <v>1440.13</v>
      </c>
      <c r="D1701" s="2"/>
      <c r="E1701" s="2">
        <v>41121</v>
      </c>
      <c r="F1701">
        <v>4.8000000000000001E-2</v>
      </c>
      <c r="G1701" s="67">
        <v>99.995999999999995</v>
      </c>
      <c r="H1701" s="92">
        <v>-1.2500500019996252E-5</v>
      </c>
      <c r="J1701" s="2">
        <v>41115</v>
      </c>
      <c r="K1701">
        <v>9.9000000000000005E-2</v>
      </c>
      <c r="L1701" s="67">
        <v>99.975250000000003</v>
      </c>
      <c r="M1701" s="92">
        <v>-1.2503094515836644E-5</v>
      </c>
      <c r="P1701" s="2">
        <v>41197</v>
      </c>
      <c r="Q1701">
        <v>1234.98</v>
      </c>
      <c r="R1701">
        <v>8.3115610711952392E-3</v>
      </c>
      <c r="T1701" s="68">
        <v>39225</v>
      </c>
      <c r="U1701" s="69">
        <v>0.99966999999999995</v>
      </c>
      <c r="V1701" s="70">
        <v>-3.3000000000005247E-4</v>
      </c>
      <c r="W1701" s="70"/>
      <c r="Y1701" s="2">
        <v>41197</v>
      </c>
      <c r="Z1701">
        <v>15.27</v>
      </c>
    </row>
    <row r="1702" spans="2:26" x14ac:dyDescent="0.25">
      <c r="B1702" s="2">
        <v>41198</v>
      </c>
      <c r="C1702">
        <v>1454.92</v>
      </c>
      <c r="D1702" s="2"/>
      <c r="E1702" s="2">
        <v>41122</v>
      </c>
      <c r="F1702">
        <v>6.3E-2</v>
      </c>
      <c r="G1702" s="67">
        <v>99.994749999999996</v>
      </c>
      <c r="H1702" s="92">
        <v>2.500131256888416E-5</v>
      </c>
      <c r="J1702" s="2">
        <v>41116</v>
      </c>
      <c r="K1702">
        <v>0.104</v>
      </c>
      <c r="L1702" s="67">
        <v>99.974000000000004</v>
      </c>
      <c r="M1702" s="92">
        <v>0</v>
      </c>
      <c r="P1702" s="2">
        <v>41198</v>
      </c>
      <c r="Q1702">
        <v>1245.4100000000001</v>
      </c>
      <c r="R1702">
        <v>8.4454808984761875E-3</v>
      </c>
      <c r="T1702" s="68">
        <v>39226</v>
      </c>
      <c r="U1702" s="69">
        <v>0.99512999999999996</v>
      </c>
      <c r="V1702" s="70">
        <v>-4.870000000000041E-3</v>
      </c>
      <c r="W1702" s="70"/>
      <c r="Y1702" s="2">
        <v>41198</v>
      </c>
      <c r="Z1702">
        <v>15.22</v>
      </c>
    </row>
    <row r="1703" spans="2:26" x14ac:dyDescent="0.25">
      <c r="B1703" s="2">
        <v>41199</v>
      </c>
      <c r="C1703">
        <v>1460.91</v>
      </c>
      <c r="D1703" s="2"/>
      <c r="E1703" s="2">
        <v>41123</v>
      </c>
      <c r="F1703">
        <v>3.3000000000000002E-2</v>
      </c>
      <c r="G1703" s="67">
        <v>99.997249999999994</v>
      </c>
      <c r="H1703" s="92">
        <v>1.250034375965825E-5</v>
      </c>
      <c r="J1703" s="2">
        <v>41117</v>
      </c>
      <c r="K1703">
        <v>0.104</v>
      </c>
      <c r="L1703" s="67">
        <v>99.974000000000004</v>
      </c>
      <c r="M1703" s="92">
        <v>1.2503250845119496E-5</v>
      </c>
      <c r="P1703" s="2">
        <v>41199</v>
      </c>
      <c r="Q1703">
        <v>1249.19</v>
      </c>
      <c r="R1703">
        <v>3.0351450526331369E-3</v>
      </c>
      <c r="T1703" s="68">
        <v>39227</v>
      </c>
      <c r="U1703" s="69">
        <v>1.00305</v>
      </c>
      <c r="V1703" s="70">
        <v>3.0499999999999972E-3</v>
      </c>
      <c r="W1703" s="70"/>
      <c r="Y1703" s="2">
        <v>41199</v>
      </c>
      <c r="Z1703">
        <v>15.07</v>
      </c>
    </row>
    <row r="1704" spans="2:26" x14ac:dyDescent="0.25">
      <c r="B1704" s="2">
        <v>41200</v>
      </c>
      <c r="C1704">
        <v>1457.34</v>
      </c>
      <c r="D1704" s="2"/>
      <c r="E1704" s="2">
        <v>41124</v>
      </c>
      <c r="F1704">
        <v>1.7999999999999999E-2</v>
      </c>
      <c r="G1704" s="67">
        <v>99.998500000000007</v>
      </c>
      <c r="H1704" s="92">
        <v>-1.2500187502983984E-5</v>
      </c>
      <c r="J1704" s="2">
        <v>41120</v>
      </c>
      <c r="K1704">
        <v>9.9000000000000005E-2</v>
      </c>
      <c r="L1704" s="67">
        <v>99.975250000000003</v>
      </c>
      <c r="M1704" s="92">
        <v>0</v>
      </c>
      <c r="P1704" s="2">
        <v>41200</v>
      </c>
      <c r="Q1704">
        <v>1249.67</v>
      </c>
      <c r="R1704">
        <v>3.8424899334765783E-4</v>
      </c>
      <c r="T1704" s="68">
        <v>39231</v>
      </c>
      <c r="U1704" s="69">
        <v>1.0019800000000001</v>
      </c>
      <c r="V1704" s="70">
        <v>1.9800000000000928E-3</v>
      </c>
      <c r="W1704" s="70"/>
      <c r="Y1704" s="2">
        <v>41200</v>
      </c>
      <c r="Z1704">
        <v>15.03</v>
      </c>
    </row>
    <row r="1705" spans="2:26" x14ac:dyDescent="0.25">
      <c r="B1705" s="2">
        <v>41201</v>
      </c>
      <c r="C1705">
        <v>1433.19</v>
      </c>
      <c r="D1705" s="2"/>
      <c r="E1705" s="2">
        <v>41127</v>
      </c>
      <c r="F1705">
        <v>3.3000000000000002E-2</v>
      </c>
      <c r="G1705" s="67">
        <v>99.997249999999994</v>
      </c>
      <c r="H1705" s="92">
        <v>-1.6667125012581607E-5</v>
      </c>
      <c r="J1705" s="2">
        <v>41121</v>
      </c>
      <c r="K1705">
        <v>9.9000000000000005E-2</v>
      </c>
      <c r="L1705" s="67">
        <v>99.975250000000003</v>
      </c>
      <c r="M1705" s="92">
        <v>1.2503094515947666E-5</v>
      </c>
      <c r="P1705" s="2">
        <v>41201</v>
      </c>
      <c r="Q1705">
        <v>1243.69</v>
      </c>
      <c r="R1705">
        <v>-4.7852633095136765E-3</v>
      </c>
      <c r="T1705" s="68">
        <v>39232</v>
      </c>
      <c r="U1705" s="69">
        <v>1.0038800000000001</v>
      </c>
      <c r="V1705" s="70">
        <v>3.8800000000001056E-3</v>
      </c>
      <c r="W1705" s="70"/>
      <c r="Y1705" s="2">
        <v>41201</v>
      </c>
      <c r="Z1705">
        <v>17.059999999999999</v>
      </c>
    </row>
    <row r="1706" spans="2:26" x14ac:dyDescent="0.25">
      <c r="B1706" s="2">
        <v>41204</v>
      </c>
      <c r="C1706">
        <v>1433.82</v>
      </c>
      <c r="D1706" s="2"/>
      <c r="E1706" s="2">
        <v>41128</v>
      </c>
      <c r="F1706">
        <v>5.2999999999999999E-2</v>
      </c>
      <c r="G1706" s="67">
        <v>99.995583333333329</v>
      </c>
      <c r="H1706" s="92">
        <v>-3.0001325058481854E-5</v>
      </c>
      <c r="J1706" s="2">
        <v>41122</v>
      </c>
      <c r="K1706">
        <v>9.4E-2</v>
      </c>
      <c r="L1706" s="67">
        <v>99.976500000000001</v>
      </c>
      <c r="M1706" s="92">
        <v>1.2502938190550594E-5</v>
      </c>
      <c r="P1706" s="2">
        <v>41204</v>
      </c>
      <c r="Q1706">
        <v>1244.67</v>
      </c>
      <c r="R1706">
        <v>7.8797771148764184E-4</v>
      </c>
      <c r="T1706" s="68">
        <v>39233</v>
      </c>
      <c r="U1706" s="69">
        <v>1.0001100000000001</v>
      </c>
      <c r="V1706" s="70">
        <v>1.100000000000545E-4</v>
      </c>
      <c r="W1706" s="70"/>
      <c r="Y1706" s="2">
        <v>41204</v>
      </c>
      <c r="Z1706">
        <v>16.62</v>
      </c>
    </row>
    <row r="1707" spans="2:26" x14ac:dyDescent="0.25">
      <c r="B1707" s="2">
        <v>41205</v>
      </c>
      <c r="C1707">
        <v>1413.11</v>
      </c>
      <c r="D1707" s="2"/>
      <c r="E1707" s="2">
        <v>41129</v>
      </c>
      <c r="F1707">
        <v>8.8999999999999996E-2</v>
      </c>
      <c r="G1707" s="67">
        <v>99.992583333333329</v>
      </c>
      <c r="H1707" s="92">
        <v>-4.1669757173679045E-6</v>
      </c>
      <c r="J1707" s="2">
        <v>41123</v>
      </c>
      <c r="K1707">
        <v>8.8999999999999996E-2</v>
      </c>
      <c r="L1707" s="67">
        <v>99.97775</v>
      </c>
      <c r="M1707" s="92">
        <v>2.5005563737856562E-5</v>
      </c>
      <c r="P1707" s="2">
        <v>41205</v>
      </c>
      <c r="Q1707">
        <v>1232.9000000000001</v>
      </c>
      <c r="R1707">
        <v>-9.4563217559674451E-3</v>
      </c>
      <c r="T1707" s="68">
        <v>39234</v>
      </c>
      <c r="U1707" s="69">
        <v>1.00099</v>
      </c>
      <c r="V1707" s="70">
        <v>9.900000000000464E-4</v>
      </c>
      <c r="W1707" s="70"/>
      <c r="Y1707" s="2">
        <v>41205</v>
      </c>
      <c r="Z1707">
        <v>18.829999999999998</v>
      </c>
    </row>
    <row r="1708" spans="2:26" x14ac:dyDescent="0.25">
      <c r="B1708" s="2">
        <v>41206</v>
      </c>
      <c r="C1708">
        <v>1408.75</v>
      </c>
      <c r="D1708" s="2"/>
      <c r="E1708" s="2">
        <v>41130</v>
      </c>
      <c r="F1708">
        <v>9.4E-2</v>
      </c>
      <c r="G1708" s="67">
        <v>99.992166666666662</v>
      </c>
      <c r="H1708" s="92">
        <v>8.3339861622899747E-6</v>
      </c>
      <c r="J1708" s="2">
        <v>41124</v>
      </c>
      <c r="K1708">
        <v>7.9000000000000001E-2</v>
      </c>
      <c r="L1708" s="67">
        <v>99.980249999999998</v>
      </c>
      <c r="M1708" s="92">
        <v>0</v>
      </c>
      <c r="P1708" s="2">
        <v>41206</v>
      </c>
      <c r="Q1708">
        <v>1229.3900000000001</v>
      </c>
      <c r="R1708">
        <v>-2.8469462243491117E-3</v>
      </c>
      <c r="T1708" s="68">
        <v>39237</v>
      </c>
      <c r="U1708" s="69">
        <v>1.0014000000000001</v>
      </c>
      <c r="V1708" s="70">
        <v>1.4000000000000679E-3</v>
      </c>
      <c r="W1708" s="70"/>
      <c r="Y1708" s="2">
        <v>41206</v>
      </c>
      <c r="Z1708">
        <v>18.329999999999998</v>
      </c>
    </row>
    <row r="1709" spans="2:26" x14ac:dyDescent="0.25">
      <c r="B1709" s="2">
        <v>41207</v>
      </c>
      <c r="C1709">
        <v>1412.97</v>
      </c>
      <c r="D1709" s="2"/>
      <c r="E1709" s="2">
        <v>41131</v>
      </c>
      <c r="F1709">
        <v>8.4000000000000005E-2</v>
      </c>
      <c r="G1709" s="67">
        <v>99.992999999999995</v>
      </c>
      <c r="H1709" s="92">
        <v>-8.3339167075147103E-6</v>
      </c>
      <c r="J1709" s="2">
        <v>41127</v>
      </c>
      <c r="K1709">
        <v>7.9000000000000001E-2</v>
      </c>
      <c r="L1709" s="67">
        <v>99.980249999999998</v>
      </c>
      <c r="M1709" s="92">
        <v>-5.0009876950696253E-5</v>
      </c>
      <c r="P1709" s="2">
        <v>41207</v>
      </c>
      <c r="Q1709">
        <v>1232.55</v>
      </c>
      <c r="R1709">
        <v>2.5703804325720725E-3</v>
      </c>
      <c r="T1709" s="68">
        <v>39238</v>
      </c>
      <c r="U1709" s="69">
        <v>0.99880000000000002</v>
      </c>
      <c r="V1709" s="70">
        <v>-1.1999999999999789E-3</v>
      </c>
      <c r="W1709" s="70"/>
      <c r="Y1709" s="2">
        <v>41207</v>
      </c>
      <c r="Z1709">
        <v>18.12</v>
      </c>
    </row>
    <row r="1710" spans="2:26" x14ac:dyDescent="0.25">
      <c r="B1710" s="2">
        <v>41208</v>
      </c>
      <c r="C1710">
        <v>1411.94</v>
      </c>
      <c r="D1710" s="2"/>
      <c r="E1710" s="2">
        <v>41134</v>
      </c>
      <c r="F1710">
        <v>9.4E-2</v>
      </c>
      <c r="G1710" s="67">
        <v>99.992166666666662</v>
      </c>
      <c r="H1710" s="92">
        <v>4.166993081033965E-6</v>
      </c>
      <c r="J1710" s="2">
        <v>41128</v>
      </c>
      <c r="K1710">
        <v>9.9000000000000005E-2</v>
      </c>
      <c r="L1710" s="67">
        <v>99.975250000000003</v>
      </c>
      <c r="M1710" s="92">
        <v>-2.5006189031784309E-5</v>
      </c>
      <c r="P1710" s="2">
        <v>41208</v>
      </c>
      <c r="Q1710">
        <v>1231.9000000000001</v>
      </c>
      <c r="R1710">
        <v>-5.2736197314495747E-4</v>
      </c>
      <c r="T1710" s="68">
        <v>39239</v>
      </c>
      <c r="U1710" s="69">
        <v>0.99660000000000004</v>
      </c>
      <c r="V1710" s="70">
        <v>-3.3999999999999586E-3</v>
      </c>
      <c r="W1710" s="70"/>
      <c r="Y1710" s="2">
        <v>41208</v>
      </c>
      <c r="Z1710">
        <v>17.809999999999999</v>
      </c>
    </row>
    <row r="1711" spans="2:26" x14ac:dyDescent="0.25">
      <c r="B1711" s="2">
        <v>41213</v>
      </c>
      <c r="C1711">
        <v>1412.16</v>
      </c>
      <c r="D1711" s="2"/>
      <c r="E1711" s="2">
        <v>41135</v>
      </c>
      <c r="F1711">
        <v>8.8999999999999996E-2</v>
      </c>
      <c r="G1711" s="67">
        <v>99.992583333333329</v>
      </c>
      <c r="H1711" s="92">
        <v>-1.2500927152103714E-5</v>
      </c>
      <c r="J1711" s="2">
        <v>41129</v>
      </c>
      <c r="K1711">
        <v>0.109</v>
      </c>
      <c r="L1711" s="67">
        <v>99.972750000000005</v>
      </c>
      <c r="M1711" s="92">
        <v>-1.2503407178399151E-5</v>
      </c>
      <c r="P1711" s="2">
        <v>41213</v>
      </c>
      <c r="Q1711">
        <v>1232.6600000000001</v>
      </c>
      <c r="R1711">
        <v>6.169331926293431E-4</v>
      </c>
      <c r="T1711" s="68">
        <v>39240</v>
      </c>
      <c r="U1711" s="69">
        <v>0.98860999999999999</v>
      </c>
      <c r="V1711" s="70">
        <v>-1.1390000000000011E-2</v>
      </c>
      <c r="W1711" s="70"/>
      <c r="Y1711" s="2">
        <v>41213</v>
      </c>
      <c r="Z1711">
        <v>18.600000000000001</v>
      </c>
    </row>
    <row r="1712" spans="2:26" x14ac:dyDescent="0.25">
      <c r="B1712" s="2">
        <v>41214</v>
      </c>
      <c r="C1712">
        <v>1427.59</v>
      </c>
      <c r="D1712" s="2"/>
      <c r="E1712" s="2">
        <v>41136</v>
      </c>
      <c r="F1712">
        <v>0.104</v>
      </c>
      <c r="G1712" s="67">
        <v>99.99133333333333</v>
      </c>
      <c r="H1712" s="92">
        <v>8.3340556180644398E-6</v>
      </c>
      <c r="J1712" s="2">
        <v>41130</v>
      </c>
      <c r="K1712">
        <v>0.114</v>
      </c>
      <c r="L1712" s="67">
        <v>99.971500000000006</v>
      </c>
      <c r="M1712" s="92">
        <v>2.5007127031129173E-5</v>
      </c>
      <c r="P1712" s="2">
        <v>41214</v>
      </c>
      <c r="Q1712">
        <v>1244.3499999999999</v>
      </c>
      <c r="R1712">
        <v>9.4835558872681247E-3</v>
      </c>
      <c r="T1712" s="68">
        <v>39241</v>
      </c>
      <c r="U1712" s="69">
        <v>1.0047200000000001</v>
      </c>
      <c r="V1712" s="70">
        <v>4.7200000000000575E-3</v>
      </c>
      <c r="W1712" s="70"/>
      <c r="Y1712" s="2">
        <v>41214</v>
      </c>
      <c r="Z1712">
        <v>16.690000000000001</v>
      </c>
    </row>
    <row r="1713" spans="2:26" x14ac:dyDescent="0.25">
      <c r="B1713" s="2">
        <v>41215</v>
      </c>
      <c r="C1713">
        <v>1414.2</v>
      </c>
      <c r="D1713" s="2"/>
      <c r="E1713" s="2">
        <v>41137</v>
      </c>
      <c r="F1713">
        <v>9.4E-2</v>
      </c>
      <c r="G1713" s="67">
        <v>99.992166666666662</v>
      </c>
      <c r="H1713" s="92">
        <v>2.5001958487980147E-6</v>
      </c>
      <c r="J1713" s="2">
        <v>41131</v>
      </c>
      <c r="K1713">
        <v>0.104</v>
      </c>
      <c r="L1713" s="67">
        <v>99.974000000000004</v>
      </c>
      <c r="M1713" s="92">
        <v>1.2503250845119496E-5</v>
      </c>
      <c r="P1713" s="2">
        <v>41215</v>
      </c>
      <c r="Q1713">
        <v>1235.7</v>
      </c>
      <c r="R1713">
        <v>-6.9514204202996144E-3</v>
      </c>
      <c r="T1713" s="68">
        <v>39244</v>
      </c>
      <c r="U1713" s="69">
        <v>1.0017100000000001</v>
      </c>
      <c r="V1713" s="70">
        <v>1.7100000000001003E-3</v>
      </c>
      <c r="W1713" s="70"/>
      <c r="Y1713" s="2">
        <v>41215</v>
      </c>
      <c r="Z1713">
        <v>17.59</v>
      </c>
    </row>
    <row r="1714" spans="2:26" x14ac:dyDescent="0.25">
      <c r="B1714" s="2">
        <v>41218</v>
      </c>
      <c r="C1714">
        <v>1417.26</v>
      </c>
      <c r="D1714" s="2"/>
      <c r="E1714" s="2">
        <v>41138</v>
      </c>
      <c r="F1714">
        <v>9.0999999999999998E-2</v>
      </c>
      <c r="G1714" s="67">
        <v>99.992416666666671</v>
      </c>
      <c r="H1714" s="92">
        <v>1.6667930651248497E-6</v>
      </c>
      <c r="J1714" s="2">
        <v>41134</v>
      </c>
      <c r="K1714">
        <v>9.9000000000000005E-2</v>
      </c>
      <c r="L1714" s="67">
        <v>99.975250000000003</v>
      </c>
      <c r="M1714" s="92">
        <v>-2.5006189031784309E-5</v>
      </c>
      <c r="P1714" s="2">
        <v>41218</v>
      </c>
      <c r="Q1714">
        <v>1237.81</v>
      </c>
      <c r="R1714">
        <v>1.7075341911465536E-3</v>
      </c>
      <c r="T1714" s="68">
        <v>39245</v>
      </c>
      <c r="U1714" s="69">
        <v>0.99772000000000005</v>
      </c>
      <c r="V1714" s="70">
        <v>-2.2799999999999487E-3</v>
      </c>
      <c r="W1714" s="70"/>
      <c r="Y1714" s="2">
        <v>41218</v>
      </c>
      <c r="Z1714">
        <v>18.420000000000002</v>
      </c>
    </row>
    <row r="1715" spans="2:26" x14ac:dyDescent="0.25">
      <c r="B1715" s="2">
        <v>41219</v>
      </c>
      <c r="C1715">
        <v>1428.39</v>
      </c>
      <c r="D1715" s="2"/>
      <c r="E1715" s="2">
        <v>41141</v>
      </c>
      <c r="F1715">
        <v>8.8999999999999996E-2</v>
      </c>
      <c r="G1715" s="67">
        <v>99.992583333333329</v>
      </c>
      <c r="H1715" s="92">
        <v>0</v>
      </c>
      <c r="J1715" s="2">
        <v>41135</v>
      </c>
      <c r="K1715">
        <v>0.109</v>
      </c>
      <c r="L1715" s="67">
        <v>99.972750000000005</v>
      </c>
      <c r="M1715" s="92">
        <v>6.2517035892328821E-5</v>
      </c>
      <c r="P1715" s="2">
        <v>41219</v>
      </c>
      <c r="Q1715">
        <v>1245.5899999999999</v>
      </c>
      <c r="R1715">
        <v>6.2852941889304237E-3</v>
      </c>
      <c r="T1715" s="68">
        <v>39246</v>
      </c>
      <c r="U1715" s="69">
        <v>1.0039800000000001</v>
      </c>
      <c r="V1715" s="70">
        <v>3.9800000000000946E-3</v>
      </c>
      <c r="W1715" s="70"/>
      <c r="Y1715" s="2">
        <v>41219</v>
      </c>
      <c r="Z1715">
        <v>17.579999999999998</v>
      </c>
    </row>
    <row r="1716" spans="2:26" x14ac:dyDescent="0.25">
      <c r="B1716" s="2">
        <v>41220</v>
      </c>
      <c r="C1716">
        <v>1394.53</v>
      </c>
      <c r="D1716" s="2"/>
      <c r="E1716" s="2">
        <v>41142</v>
      </c>
      <c r="F1716">
        <v>8.8999999999999996E-2</v>
      </c>
      <c r="G1716" s="67">
        <v>99.992583333333329</v>
      </c>
      <c r="H1716" s="92">
        <v>-8.333951434735809E-6</v>
      </c>
      <c r="J1716" s="2">
        <v>41136</v>
      </c>
      <c r="K1716">
        <v>8.4000000000000005E-2</v>
      </c>
      <c r="L1716" s="67">
        <v>99.978999999999999</v>
      </c>
      <c r="M1716" s="92">
        <v>0</v>
      </c>
      <c r="P1716" s="2">
        <v>41220</v>
      </c>
      <c r="Q1716">
        <v>1222.3599999999999</v>
      </c>
      <c r="R1716">
        <v>-1.8649796481988501E-2</v>
      </c>
      <c r="T1716" s="68">
        <v>39247</v>
      </c>
      <c r="U1716" s="69">
        <v>1.0006200000000001</v>
      </c>
      <c r="V1716" s="70">
        <v>6.2000000000006494E-4</v>
      </c>
      <c r="W1716" s="70"/>
      <c r="Y1716" s="2">
        <v>41220</v>
      </c>
      <c r="Z1716">
        <v>19.079999999999998</v>
      </c>
    </row>
    <row r="1717" spans="2:26" x14ac:dyDescent="0.25">
      <c r="B1717" s="2">
        <v>41221</v>
      </c>
      <c r="C1717">
        <v>1377.51</v>
      </c>
      <c r="D1717" s="2"/>
      <c r="E1717" s="2">
        <v>41143</v>
      </c>
      <c r="F1717">
        <v>9.9000000000000005E-2</v>
      </c>
      <c r="G1717" s="67">
        <v>99.991749999999996</v>
      </c>
      <c r="H1717" s="92">
        <v>0</v>
      </c>
      <c r="J1717" s="2">
        <v>41137</v>
      </c>
      <c r="K1717">
        <v>8.4000000000000005E-2</v>
      </c>
      <c r="L1717" s="67">
        <v>99.978999999999999</v>
      </c>
      <c r="M1717" s="92">
        <v>3.7507876654130357E-5</v>
      </c>
      <c r="P1717" s="2">
        <v>41221</v>
      </c>
      <c r="Q1717">
        <v>1212.6600000000001</v>
      </c>
      <c r="R1717">
        <v>-7.9354690925749205E-3</v>
      </c>
      <c r="T1717" s="68">
        <v>39248</v>
      </c>
      <c r="U1717" s="69">
        <v>1.00024</v>
      </c>
      <c r="V1717" s="70">
        <v>2.4000000000001798E-4</v>
      </c>
      <c r="W1717" s="70"/>
      <c r="Y1717" s="2">
        <v>41221</v>
      </c>
      <c r="Z1717">
        <v>18.489999999999998</v>
      </c>
    </row>
    <row r="1718" spans="2:26" x14ac:dyDescent="0.25">
      <c r="B1718" s="2">
        <v>41222</v>
      </c>
      <c r="C1718">
        <v>1379.85</v>
      </c>
      <c r="D1718" s="2"/>
      <c r="E1718" s="2">
        <v>41144</v>
      </c>
      <c r="F1718">
        <v>9.9000000000000005E-2</v>
      </c>
      <c r="G1718" s="67">
        <v>99.991749999999996</v>
      </c>
      <c r="H1718" s="92">
        <v>4.1670104449220702E-6</v>
      </c>
      <c r="J1718" s="2">
        <v>41138</v>
      </c>
      <c r="K1718">
        <v>6.9000000000000006E-2</v>
      </c>
      <c r="L1718" s="67">
        <v>99.982749999999996</v>
      </c>
      <c r="M1718" s="92">
        <v>-5.0008626488073915E-5</v>
      </c>
      <c r="P1718" s="2">
        <v>41222</v>
      </c>
      <c r="Q1718">
        <v>1212.6199999999999</v>
      </c>
      <c r="R1718">
        <v>-3.2985338017432753E-5</v>
      </c>
      <c r="T1718" s="68">
        <v>39251</v>
      </c>
      <c r="U1718" s="69">
        <v>0.99865000000000004</v>
      </c>
      <c r="V1718" s="70">
        <v>-1.3499999999999623E-3</v>
      </c>
      <c r="W1718" s="70"/>
      <c r="Y1718" s="2">
        <v>41222</v>
      </c>
      <c r="Z1718">
        <v>18.61</v>
      </c>
    </row>
    <row r="1719" spans="2:26" x14ac:dyDescent="0.25">
      <c r="B1719" s="2">
        <v>41225</v>
      </c>
      <c r="C1719">
        <v>1380.03</v>
      </c>
      <c r="D1719" s="2"/>
      <c r="E1719" s="2">
        <v>41145</v>
      </c>
      <c r="F1719">
        <v>9.4E-2</v>
      </c>
      <c r="G1719" s="67">
        <v>99.992166666666662</v>
      </c>
      <c r="H1719" s="92">
        <v>-4.1669930811449873E-6</v>
      </c>
      <c r="J1719" s="2">
        <v>41141</v>
      </c>
      <c r="K1719">
        <v>8.8999999999999996E-2</v>
      </c>
      <c r="L1719" s="67">
        <v>99.97775</v>
      </c>
      <c r="M1719" s="92">
        <v>-3.7508345606895865E-5</v>
      </c>
      <c r="P1719" s="2">
        <v>41225</v>
      </c>
      <c r="Q1719">
        <v>1211.0899999999999</v>
      </c>
      <c r="R1719">
        <v>-1.2617307977766945E-3</v>
      </c>
      <c r="T1719" s="68">
        <v>39252</v>
      </c>
      <c r="U1719" s="69">
        <v>1.0020199999999999</v>
      </c>
      <c r="V1719" s="70">
        <v>2.0199999999999108E-3</v>
      </c>
      <c r="W1719" s="70"/>
      <c r="Y1719" s="2">
        <v>41225</v>
      </c>
      <c r="Z1719">
        <v>16.68</v>
      </c>
    </row>
    <row r="1720" spans="2:26" x14ac:dyDescent="0.25">
      <c r="B1720" s="2">
        <v>41226</v>
      </c>
      <c r="C1720">
        <v>1374.53</v>
      </c>
      <c r="D1720" s="2"/>
      <c r="E1720" s="2">
        <v>41148</v>
      </c>
      <c r="F1720">
        <v>9.9000000000000005E-2</v>
      </c>
      <c r="G1720" s="67">
        <v>99.991749999999996</v>
      </c>
      <c r="H1720" s="92">
        <v>0</v>
      </c>
      <c r="J1720" s="2">
        <v>41142</v>
      </c>
      <c r="K1720">
        <v>0.104</v>
      </c>
      <c r="L1720" s="67">
        <v>99.974000000000004</v>
      </c>
      <c r="M1720" s="92">
        <v>0</v>
      </c>
      <c r="P1720" s="2">
        <v>41226</v>
      </c>
      <c r="Q1720">
        <v>1206.92</v>
      </c>
      <c r="R1720">
        <v>-3.4431792847764431E-3</v>
      </c>
      <c r="T1720" s="68">
        <v>39253</v>
      </c>
      <c r="U1720" s="69">
        <v>0.99184000000000005</v>
      </c>
      <c r="V1720" s="70">
        <v>-8.1599999999999451E-3</v>
      </c>
      <c r="W1720" s="70"/>
      <c r="Y1720" s="2">
        <v>41226</v>
      </c>
      <c r="Z1720">
        <v>16.649999999999999</v>
      </c>
    </row>
    <row r="1721" spans="2:26" x14ac:dyDescent="0.25">
      <c r="B1721" s="2">
        <v>41227</v>
      </c>
      <c r="C1721">
        <v>1355.49</v>
      </c>
      <c r="D1721" s="2"/>
      <c r="E1721" s="2">
        <v>41149</v>
      </c>
      <c r="F1721">
        <v>9.9000000000000005E-2</v>
      </c>
      <c r="G1721" s="67">
        <v>99.991749999999996</v>
      </c>
      <c r="H1721" s="92">
        <v>-1.666804178013237E-5</v>
      </c>
      <c r="J1721" s="2">
        <v>41143</v>
      </c>
      <c r="K1721">
        <v>0.104</v>
      </c>
      <c r="L1721" s="67">
        <v>99.974000000000004</v>
      </c>
      <c r="M1721" s="92">
        <v>1.2503250845119496E-5</v>
      </c>
      <c r="P1721" s="2">
        <v>41227</v>
      </c>
      <c r="Q1721">
        <v>1194.23</v>
      </c>
      <c r="R1721">
        <v>-1.051436714943832E-2</v>
      </c>
      <c r="T1721" s="68">
        <v>39254</v>
      </c>
      <c r="U1721" s="69">
        <v>1.0026299999999999</v>
      </c>
      <c r="V1721" s="70">
        <v>2.6299999999999102E-3</v>
      </c>
      <c r="W1721" s="70"/>
      <c r="Y1721" s="2">
        <v>41227</v>
      </c>
      <c r="Z1721">
        <v>17.920000000000002</v>
      </c>
    </row>
    <row r="1722" spans="2:26" x14ac:dyDescent="0.25">
      <c r="B1722" s="2">
        <v>41228</v>
      </c>
      <c r="C1722">
        <v>1353.33</v>
      </c>
      <c r="D1722" s="2"/>
      <c r="E1722" s="2">
        <v>41150</v>
      </c>
      <c r="F1722">
        <v>0.11899999999999999</v>
      </c>
      <c r="G1722" s="67">
        <v>99.990083333333331</v>
      </c>
      <c r="H1722" s="92">
        <v>4.167079902028803E-6</v>
      </c>
      <c r="J1722" s="2">
        <v>41144</v>
      </c>
      <c r="K1722">
        <v>9.9000000000000005E-2</v>
      </c>
      <c r="L1722" s="67">
        <v>99.975250000000003</v>
      </c>
      <c r="M1722" s="92">
        <v>1.2503094515947666E-5</v>
      </c>
      <c r="P1722" s="2">
        <v>41228</v>
      </c>
      <c r="Q1722">
        <v>1186.8499999999999</v>
      </c>
      <c r="R1722">
        <v>-6.179714125419844E-3</v>
      </c>
      <c r="T1722" s="68">
        <v>39255</v>
      </c>
      <c r="U1722" s="69">
        <v>0.99326999999999999</v>
      </c>
      <c r="V1722" s="70">
        <v>-6.7300000000000137E-3</v>
      </c>
      <c r="W1722" s="70"/>
      <c r="Y1722" s="2">
        <v>41228</v>
      </c>
      <c r="Z1722">
        <v>17.989999999999998</v>
      </c>
    </row>
    <row r="1723" spans="2:26" x14ac:dyDescent="0.25">
      <c r="B1723" s="2">
        <v>41229</v>
      </c>
      <c r="C1723">
        <v>1359.88</v>
      </c>
      <c r="D1723" s="2"/>
      <c r="E1723" s="2">
        <v>41151</v>
      </c>
      <c r="F1723">
        <v>0.114</v>
      </c>
      <c r="G1723" s="67">
        <v>99.990499999999997</v>
      </c>
      <c r="H1723" s="92">
        <v>2.5002375225513518E-5</v>
      </c>
      <c r="J1723" s="2">
        <v>41145</v>
      </c>
      <c r="K1723">
        <v>9.4E-2</v>
      </c>
      <c r="L1723" s="67">
        <v>99.976500000000001</v>
      </c>
      <c r="M1723" s="92">
        <v>0</v>
      </c>
      <c r="P1723" s="2">
        <v>41229</v>
      </c>
      <c r="Q1723">
        <v>1192.19</v>
      </c>
      <c r="R1723">
        <v>4.4993048826726945E-3</v>
      </c>
      <c r="T1723" s="68">
        <v>39258</v>
      </c>
      <c r="U1723" s="69">
        <v>0.99905999999999995</v>
      </c>
      <c r="V1723" s="70">
        <v>-9.4000000000005191E-4</v>
      </c>
      <c r="W1723" s="70"/>
      <c r="Y1723" s="2">
        <v>41229</v>
      </c>
      <c r="Z1723">
        <v>16.41</v>
      </c>
    </row>
    <row r="1724" spans="2:26" x14ac:dyDescent="0.25">
      <c r="B1724" s="2">
        <v>41232</v>
      </c>
      <c r="C1724">
        <v>1386.89</v>
      </c>
      <c r="D1724" s="2"/>
      <c r="E1724" s="2">
        <v>41152</v>
      </c>
      <c r="F1724">
        <v>8.4000000000000005E-2</v>
      </c>
      <c r="G1724" s="67">
        <v>99.992999999999995</v>
      </c>
      <c r="H1724" s="92">
        <v>0</v>
      </c>
      <c r="J1724" s="2">
        <v>41148</v>
      </c>
      <c r="K1724">
        <v>9.4E-2</v>
      </c>
      <c r="L1724" s="67">
        <v>99.976500000000001</v>
      </c>
      <c r="M1724" s="92">
        <v>-1.2502938190439572E-5</v>
      </c>
      <c r="P1724" s="2">
        <v>41232</v>
      </c>
      <c r="Q1724">
        <v>1202.8800000000001</v>
      </c>
      <c r="R1724">
        <v>8.9666915508435086E-3</v>
      </c>
      <c r="T1724" s="68">
        <v>39259</v>
      </c>
      <c r="U1724" s="69">
        <v>0.99729000000000001</v>
      </c>
      <c r="V1724" s="70">
        <v>-2.7099999999999902E-3</v>
      </c>
      <c r="W1724" s="70"/>
      <c r="Y1724" s="2">
        <v>41232</v>
      </c>
      <c r="Z1724">
        <v>15.24</v>
      </c>
    </row>
    <row r="1725" spans="2:26" x14ac:dyDescent="0.25">
      <c r="B1725" s="2">
        <v>41233</v>
      </c>
      <c r="C1725">
        <v>1387.81</v>
      </c>
      <c r="D1725" s="2"/>
      <c r="E1725" s="2">
        <v>41155</v>
      </c>
      <c r="F1725">
        <v>8.4000000000000005E-2</v>
      </c>
      <c r="G1725" s="67">
        <v>99.992999999999995</v>
      </c>
      <c r="H1725" s="92">
        <v>-1.2500875061216554E-5</v>
      </c>
      <c r="J1725" s="2">
        <v>41149</v>
      </c>
      <c r="K1725">
        <v>9.9000000000000005E-2</v>
      </c>
      <c r="L1725" s="67">
        <v>99.975250000000003</v>
      </c>
      <c r="M1725" s="92">
        <v>0</v>
      </c>
      <c r="P1725" s="2">
        <v>41233</v>
      </c>
      <c r="Q1725">
        <v>1203.6500000000001</v>
      </c>
      <c r="R1725">
        <v>6.4013035381749184E-4</v>
      </c>
      <c r="T1725" s="68">
        <v>39260</v>
      </c>
      <c r="U1725" s="69">
        <v>1.00596</v>
      </c>
      <c r="V1725" s="70">
        <v>5.9599999999999653E-3</v>
      </c>
      <c r="W1725" s="70"/>
      <c r="Y1725" s="2">
        <v>41233</v>
      </c>
      <c r="Z1725">
        <v>15.08</v>
      </c>
    </row>
    <row r="1726" spans="2:26" x14ac:dyDescent="0.25">
      <c r="B1726" s="2">
        <v>41234</v>
      </c>
      <c r="C1726">
        <v>1391.03</v>
      </c>
      <c r="D1726" s="2"/>
      <c r="E1726" s="2">
        <v>41156</v>
      </c>
      <c r="F1726">
        <v>9.9000000000000005E-2</v>
      </c>
      <c r="G1726" s="67">
        <v>99.991749999999996</v>
      </c>
      <c r="H1726" s="92">
        <v>-4.1670104450330925E-6</v>
      </c>
      <c r="J1726" s="2">
        <v>41150</v>
      </c>
      <c r="K1726">
        <v>9.9000000000000005E-2</v>
      </c>
      <c r="L1726" s="67">
        <v>99.975250000000003</v>
      </c>
      <c r="M1726" s="92">
        <v>0</v>
      </c>
      <c r="P1726" s="2">
        <v>41234</v>
      </c>
      <c r="Q1726">
        <v>1204.1500000000001</v>
      </c>
      <c r="R1726">
        <v>4.1540314875576634E-4</v>
      </c>
      <c r="T1726" s="68">
        <v>39261</v>
      </c>
      <c r="U1726" s="69">
        <v>1.00003</v>
      </c>
      <c r="V1726" s="70">
        <v>2.9999999999974492E-5</v>
      </c>
      <c r="W1726" s="70"/>
      <c r="Y1726" s="2">
        <v>41234</v>
      </c>
      <c r="Z1726">
        <v>15.31</v>
      </c>
    </row>
    <row r="1727" spans="2:26" x14ac:dyDescent="0.25">
      <c r="B1727" s="2">
        <v>41236</v>
      </c>
      <c r="C1727">
        <v>1409.15</v>
      </c>
      <c r="D1727" s="2"/>
      <c r="E1727" s="2">
        <v>41157</v>
      </c>
      <c r="F1727">
        <v>0.104</v>
      </c>
      <c r="G1727" s="67">
        <v>99.99133333333333</v>
      </c>
      <c r="H1727" s="92">
        <v>4.1670278090322199E-6</v>
      </c>
      <c r="J1727" s="2">
        <v>41151</v>
      </c>
      <c r="K1727">
        <v>9.9000000000000005E-2</v>
      </c>
      <c r="L1727" s="67">
        <v>99.975250000000003</v>
      </c>
      <c r="M1727" s="92">
        <v>6.2515472579516285E-5</v>
      </c>
      <c r="P1727" s="2">
        <v>41236</v>
      </c>
      <c r="Q1727">
        <v>1207.4000000000001</v>
      </c>
      <c r="R1727">
        <v>2.6989992941077734E-3</v>
      </c>
      <c r="T1727" s="68">
        <v>39262</v>
      </c>
      <c r="U1727" s="69">
        <v>0.99905999999999995</v>
      </c>
      <c r="V1727" s="70">
        <v>-9.4000000000005191E-4</v>
      </c>
      <c r="W1727" s="70"/>
      <c r="Y1727" s="2">
        <v>41236</v>
      </c>
      <c r="Z1727">
        <v>15.14</v>
      </c>
    </row>
    <row r="1728" spans="2:26" x14ac:dyDescent="0.25">
      <c r="B1728" s="2">
        <v>41239</v>
      </c>
      <c r="C1728">
        <v>1406.29</v>
      </c>
      <c r="D1728" s="2"/>
      <c r="E1728" s="2">
        <v>41158</v>
      </c>
      <c r="F1728">
        <v>9.9000000000000005E-2</v>
      </c>
      <c r="G1728" s="67">
        <v>99.991749999999996</v>
      </c>
      <c r="H1728" s="92">
        <v>8.334020890066185E-6</v>
      </c>
      <c r="J1728" s="2">
        <v>41152</v>
      </c>
      <c r="K1728">
        <v>7.3999999999999996E-2</v>
      </c>
      <c r="L1728" s="67">
        <v>99.981499999999997</v>
      </c>
      <c r="M1728" s="92">
        <v>0</v>
      </c>
      <c r="P1728" s="2">
        <v>41239</v>
      </c>
      <c r="Q1728">
        <v>1207.55</v>
      </c>
      <c r="R1728">
        <v>1.2423389100524318E-4</v>
      </c>
      <c r="T1728" s="68">
        <v>39265</v>
      </c>
      <c r="U1728" s="69">
        <v>1.00458</v>
      </c>
      <c r="V1728" s="70">
        <v>4.5800000000000285E-3</v>
      </c>
      <c r="W1728" s="70"/>
      <c r="Y1728" s="2">
        <v>41239</v>
      </c>
      <c r="Z1728">
        <v>15.5</v>
      </c>
    </row>
    <row r="1729" spans="2:26" x14ac:dyDescent="0.25">
      <c r="B1729" s="2">
        <v>41240</v>
      </c>
      <c r="C1729">
        <v>1398.94</v>
      </c>
      <c r="D1729" s="2"/>
      <c r="E1729" s="2">
        <v>41159</v>
      </c>
      <c r="F1729">
        <v>8.8999999999999996E-2</v>
      </c>
      <c r="G1729" s="67">
        <v>99.992583333333329</v>
      </c>
      <c r="H1729" s="92">
        <v>4.1669757173679045E-6</v>
      </c>
      <c r="J1729" s="2">
        <v>41155</v>
      </c>
      <c r="K1729">
        <v>7.3999999999999996E-2</v>
      </c>
      <c r="L1729" s="67">
        <v>99.981499999999997</v>
      </c>
      <c r="M1729" s="92">
        <v>-3.7506938783682386E-5</v>
      </c>
      <c r="P1729" s="2">
        <v>41240</v>
      </c>
      <c r="Q1729">
        <v>1206.83</v>
      </c>
      <c r="R1729">
        <v>-5.9624860254237078E-4</v>
      </c>
      <c r="T1729" s="68">
        <v>39266</v>
      </c>
      <c r="U1729" s="69">
        <v>1.0013700000000001</v>
      </c>
      <c r="V1729" s="70">
        <v>1.3700000000000934E-3</v>
      </c>
      <c r="W1729" s="70"/>
      <c r="Y1729" s="2">
        <v>41240</v>
      </c>
      <c r="Z1729">
        <v>15.92</v>
      </c>
    </row>
    <row r="1730" spans="2:26" x14ac:dyDescent="0.25">
      <c r="B1730" s="2">
        <v>41241</v>
      </c>
      <c r="C1730">
        <v>1409.93</v>
      </c>
      <c r="D1730" s="2"/>
      <c r="E1730" s="2">
        <v>41162</v>
      </c>
      <c r="F1730">
        <v>8.4000000000000005E-2</v>
      </c>
      <c r="G1730" s="67">
        <v>99.992999999999995</v>
      </c>
      <c r="H1730" s="92">
        <v>-4.166958353701844E-6</v>
      </c>
      <c r="J1730" s="2">
        <v>41156</v>
      </c>
      <c r="K1730">
        <v>8.8999999999999996E-2</v>
      </c>
      <c r="L1730" s="67">
        <v>99.97775</v>
      </c>
      <c r="M1730" s="92">
        <v>-3.7508345606895865E-5</v>
      </c>
      <c r="P1730" s="2">
        <v>41241</v>
      </c>
      <c r="Q1730">
        <v>1208.45</v>
      </c>
      <c r="R1730">
        <v>1.3423597358368511E-3</v>
      </c>
      <c r="T1730" s="68">
        <v>39268</v>
      </c>
      <c r="U1730" s="69">
        <v>1.0003200000000001</v>
      </c>
      <c r="V1730" s="70">
        <v>3.2000000000009798E-4</v>
      </c>
      <c r="W1730" s="70"/>
      <c r="Y1730" s="2">
        <v>41241</v>
      </c>
      <c r="Z1730">
        <v>15.51</v>
      </c>
    </row>
    <row r="1731" spans="2:26" x14ac:dyDescent="0.25">
      <c r="B1731" s="2">
        <v>41242</v>
      </c>
      <c r="C1731">
        <v>1415.95</v>
      </c>
      <c r="D1731" s="2"/>
      <c r="E1731" s="2">
        <v>41163</v>
      </c>
      <c r="F1731">
        <v>8.8999999999999996E-2</v>
      </c>
      <c r="G1731" s="67">
        <v>99.992583333333329</v>
      </c>
      <c r="H1731" s="92">
        <v>-4.1669757173679045E-6</v>
      </c>
      <c r="J1731" s="2">
        <v>41157</v>
      </c>
      <c r="K1731">
        <v>0.104</v>
      </c>
      <c r="L1731" s="67">
        <v>99.974000000000004</v>
      </c>
      <c r="M1731" s="92">
        <v>0</v>
      </c>
      <c r="P1731" s="2">
        <v>41242</v>
      </c>
      <c r="Q1731">
        <v>1209.49</v>
      </c>
      <c r="R1731">
        <v>8.6060656212505471E-4</v>
      </c>
      <c r="T1731" s="68">
        <v>39269</v>
      </c>
      <c r="U1731" s="69">
        <v>1.00102</v>
      </c>
      <c r="V1731" s="70">
        <v>1.0200000000000209E-3</v>
      </c>
      <c r="W1731" s="70"/>
      <c r="Y1731" s="2">
        <v>41242</v>
      </c>
      <c r="Z1731">
        <v>15.06</v>
      </c>
    </row>
    <row r="1732" spans="2:26" x14ac:dyDescent="0.25">
      <c r="B1732" s="2">
        <v>41243</v>
      </c>
      <c r="C1732">
        <v>1416.18</v>
      </c>
      <c r="D1732" s="2"/>
      <c r="E1732" s="2">
        <v>41164</v>
      </c>
      <c r="F1732">
        <v>9.4E-2</v>
      </c>
      <c r="G1732" s="67">
        <v>99.992166666666662</v>
      </c>
      <c r="H1732" s="92">
        <v>4.166993081033965E-6</v>
      </c>
      <c r="J1732" s="2">
        <v>41158</v>
      </c>
      <c r="K1732">
        <v>0.104</v>
      </c>
      <c r="L1732" s="67">
        <v>99.974000000000004</v>
      </c>
      <c r="M1732" s="92">
        <v>0</v>
      </c>
      <c r="P1732" s="2">
        <v>41243</v>
      </c>
      <c r="Q1732">
        <v>1208.95</v>
      </c>
      <c r="R1732">
        <v>-4.46469172957209E-4</v>
      </c>
      <c r="T1732" s="68">
        <v>39272</v>
      </c>
      <c r="U1732" s="69">
        <v>1.0010300000000001</v>
      </c>
      <c r="V1732" s="70">
        <v>1.0300000000000864E-3</v>
      </c>
      <c r="W1732" s="70"/>
      <c r="Y1732" s="2">
        <v>41243</v>
      </c>
      <c r="Z1732">
        <v>15.87</v>
      </c>
    </row>
    <row r="1733" spans="2:26" x14ac:dyDescent="0.25">
      <c r="B1733" s="2">
        <v>41246</v>
      </c>
      <c r="C1733">
        <v>1409.46</v>
      </c>
      <c r="D1733" s="2"/>
      <c r="E1733" s="2">
        <v>41165</v>
      </c>
      <c r="F1733">
        <v>8.8999999999999996E-2</v>
      </c>
      <c r="G1733" s="67">
        <v>99.992583333333329</v>
      </c>
      <c r="H1733" s="92">
        <v>8.333951434735809E-6</v>
      </c>
      <c r="J1733" s="2">
        <v>41159</v>
      </c>
      <c r="K1733">
        <v>0.104</v>
      </c>
      <c r="L1733" s="67">
        <v>99.974000000000004</v>
      </c>
      <c r="M1733" s="92">
        <v>0</v>
      </c>
      <c r="P1733" s="2">
        <v>41246</v>
      </c>
      <c r="Q1733">
        <v>1208.74</v>
      </c>
      <c r="R1733">
        <v>-1.7370445427855596E-4</v>
      </c>
      <c r="T1733" s="68">
        <v>39273</v>
      </c>
      <c r="U1733" s="69">
        <v>0.99692000000000003</v>
      </c>
      <c r="V1733" s="70">
        <v>-3.0799999999999716E-3</v>
      </c>
      <c r="W1733" s="70"/>
      <c r="Y1733" s="2">
        <v>41246</v>
      </c>
      <c r="Z1733">
        <v>16.64</v>
      </c>
    </row>
    <row r="1734" spans="2:26" x14ac:dyDescent="0.25">
      <c r="B1734" s="2">
        <v>41247</v>
      </c>
      <c r="C1734">
        <v>1407.05</v>
      </c>
      <c r="D1734" s="2"/>
      <c r="E1734" s="2">
        <v>41166</v>
      </c>
      <c r="F1734">
        <v>7.9000000000000001E-2</v>
      </c>
      <c r="G1734" s="67">
        <v>99.993416666666661</v>
      </c>
      <c r="H1734" s="92">
        <v>3.1668751526270356E-5</v>
      </c>
      <c r="J1734" s="2">
        <v>41162</v>
      </c>
      <c r="K1734">
        <v>0.104</v>
      </c>
      <c r="L1734" s="67">
        <v>99.974000000000004</v>
      </c>
      <c r="M1734" s="92">
        <v>1.2503250845119496E-5</v>
      </c>
      <c r="P1734" s="2">
        <v>41247</v>
      </c>
      <c r="Q1734">
        <v>1208.69</v>
      </c>
      <c r="R1734">
        <v>-4.1365388751879451E-5</v>
      </c>
      <c r="T1734" s="68">
        <v>39274</v>
      </c>
      <c r="U1734" s="69">
        <v>1.0019</v>
      </c>
      <c r="V1734" s="70">
        <v>1.9000000000000128E-3</v>
      </c>
      <c r="W1734" s="70"/>
      <c r="Y1734" s="2">
        <v>41247</v>
      </c>
      <c r="Z1734">
        <v>17.12</v>
      </c>
    </row>
    <row r="1735" spans="2:26" x14ac:dyDescent="0.25">
      <c r="B1735" s="2">
        <v>41248</v>
      </c>
      <c r="C1735">
        <v>1409.28</v>
      </c>
      <c r="D1735" s="2"/>
      <c r="E1735" s="2">
        <v>41169</v>
      </c>
      <c r="F1735">
        <v>4.1000000000000002E-2</v>
      </c>
      <c r="G1735" s="67">
        <v>99.996583333333334</v>
      </c>
      <c r="H1735" s="92">
        <v>-5.8335326457159553E-6</v>
      </c>
      <c r="J1735" s="2">
        <v>41163</v>
      </c>
      <c r="K1735">
        <v>9.9000000000000005E-2</v>
      </c>
      <c r="L1735" s="67">
        <v>99.975250000000003</v>
      </c>
      <c r="M1735" s="92">
        <v>-1.2503094515836644E-5</v>
      </c>
      <c r="P1735" s="2">
        <v>41248</v>
      </c>
      <c r="Q1735">
        <v>1209.78</v>
      </c>
      <c r="R1735">
        <v>9.0180277821438892E-4</v>
      </c>
      <c r="T1735" s="68">
        <v>39275</v>
      </c>
      <c r="U1735" s="69">
        <v>1.0026600000000001</v>
      </c>
      <c r="V1735" s="70">
        <v>2.6600000000001067E-3</v>
      </c>
      <c r="W1735" s="70"/>
      <c r="Y1735" s="2">
        <v>41248</v>
      </c>
      <c r="Z1735">
        <v>16.46</v>
      </c>
    </row>
    <row r="1736" spans="2:26" x14ac:dyDescent="0.25">
      <c r="B1736" s="2">
        <v>41249</v>
      </c>
      <c r="C1736">
        <v>1413.94</v>
      </c>
      <c r="D1736" s="2"/>
      <c r="E1736" s="2">
        <v>41170</v>
      </c>
      <c r="F1736">
        <v>4.8000000000000001E-2</v>
      </c>
      <c r="G1736" s="67">
        <v>99.995999999999995</v>
      </c>
      <c r="H1736" s="92">
        <v>-2.1667533367963898E-5</v>
      </c>
      <c r="J1736" s="2">
        <v>41164</v>
      </c>
      <c r="K1736">
        <v>0.104</v>
      </c>
      <c r="L1736" s="67">
        <v>99.974000000000004</v>
      </c>
      <c r="M1736" s="92">
        <v>1.2503250845119496E-5</v>
      </c>
      <c r="P1736" s="2">
        <v>41249</v>
      </c>
      <c r="Q1736">
        <v>1210.21</v>
      </c>
      <c r="R1736">
        <v>3.5543652564928863E-4</v>
      </c>
      <c r="T1736" s="68">
        <v>39276</v>
      </c>
      <c r="U1736" s="69">
        <v>1.0002500000000001</v>
      </c>
      <c r="V1736" s="70">
        <v>2.5000000000008349E-4</v>
      </c>
      <c r="W1736" s="70"/>
      <c r="Y1736" s="2">
        <v>41249</v>
      </c>
      <c r="Z1736">
        <v>16.579999999999998</v>
      </c>
    </row>
    <row r="1737" spans="2:26" x14ac:dyDescent="0.25">
      <c r="B1737" s="2">
        <v>41250</v>
      </c>
      <c r="C1737">
        <v>1418.07</v>
      </c>
      <c r="D1737" s="2"/>
      <c r="E1737" s="2">
        <v>41171</v>
      </c>
      <c r="F1737">
        <v>7.3999999999999996E-2</v>
      </c>
      <c r="G1737" s="67">
        <v>99.993833333333328</v>
      </c>
      <c r="H1737" s="92">
        <v>8.3338472538496688E-6</v>
      </c>
      <c r="J1737" s="2">
        <v>41165</v>
      </c>
      <c r="K1737">
        <v>9.9000000000000005E-2</v>
      </c>
      <c r="L1737" s="67">
        <v>99.975250000000003</v>
      </c>
      <c r="M1737" s="92">
        <v>0</v>
      </c>
      <c r="P1737" s="2">
        <v>41250</v>
      </c>
      <c r="Q1737">
        <v>1210.93</v>
      </c>
      <c r="R1737">
        <v>5.949380685996708E-4</v>
      </c>
      <c r="T1737" s="68">
        <v>39279</v>
      </c>
      <c r="U1737" s="69">
        <v>1.0008999999999999</v>
      </c>
      <c r="V1737" s="70">
        <v>8.9999999999990088E-4</v>
      </c>
      <c r="W1737" s="70"/>
      <c r="Y1737" s="2">
        <v>41250</v>
      </c>
      <c r="Z1737">
        <v>15.9</v>
      </c>
    </row>
    <row r="1738" spans="2:26" x14ac:dyDescent="0.25">
      <c r="B1738" s="2">
        <v>41253</v>
      </c>
      <c r="C1738">
        <v>1418.55</v>
      </c>
      <c r="D1738" s="2"/>
      <c r="E1738" s="2">
        <v>41172</v>
      </c>
      <c r="F1738">
        <v>6.4000000000000001E-2</v>
      </c>
      <c r="G1738" s="67">
        <v>99.99466666666666</v>
      </c>
      <c r="H1738" s="92">
        <v>1.5000800042797025E-5</v>
      </c>
      <c r="J1738" s="2">
        <v>41166</v>
      </c>
      <c r="K1738">
        <v>9.9000000000000005E-2</v>
      </c>
      <c r="L1738" s="67">
        <v>99.975250000000003</v>
      </c>
      <c r="M1738" s="92">
        <v>1.2503094515947666E-5</v>
      </c>
      <c r="P1738" s="2">
        <v>41253</v>
      </c>
      <c r="Q1738">
        <v>1211.55</v>
      </c>
      <c r="R1738">
        <v>5.1200317111632643E-4</v>
      </c>
      <c r="T1738" s="68">
        <v>39280</v>
      </c>
      <c r="U1738" s="69">
        <v>1.00031</v>
      </c>
      <c r="V1738" s="70">
        <v>3.1000000000003247E-4</v>
      </c>
      <c r="W1738" s="70"/>
      <c r="Y1738" s="2">
        <v>41253</v>
      </c>
      <c r="Z1738">
        <v>16.05</v>
      </c>
    </row>
    <row r="1739" spans="2:26" x14ac:dyDescent="0.25">
      <c r="B1739" s="2">
        <v>41254</v>
      </c>
      <c r="C1739">
        <v>1427.84</v>
      </c>
      <c r="D1739" s="2"/>
      <c r="E1739" s="2">
        <v>41173</v>
      </c>
      <c r="F1739">
        <v>4.5999999999999999E-2</v>
      </c>
      <c r="G1739" s="67">
        <v>99.996166666666667</v>
      </c>
      <c r="H1739" s="92">
        <v>3.1667880602048726E-5</v>
      </c>
      <c r="J1739" s="2">
        <v>41169</v>
      </c>
      <c r="K1739">
        <v>9.4E-2</v>
      </c>
      <c r="L1739" s="67">
        <v>99.976500000000001</v>
      </c>
      <c r="M1739" s="92">
        <v>-1.2502938190439572E-5</v>
      </c>
      <c r="P1739" s="2">
        <v>41254</v>
      </c>
      <c r="Q1739">
        <v>1211.82</v>
      </c>
      <c r="R1739">
        <v>2.2285502042840299E-4</v>
      </c>
      <c r="T1739" s="68">
        <v>39281</v>
      </c>
      <c r="U1739" s="69">
        <v>1.0002899999999999</v>
      </c>
      <c r="V1739" s="70">
        <v>2.8999999999990145E-4</v>
      </c>
      <c r="W1739" s="70"/>
      <c r="Y1739" s="2">
        <v>41254</v>
      </c>
      <c r="Z1739">
        <v>15.57</v>
      </c>
    </row>
    <row r="1740" spans="2:26" x14ac:dyDescent="0.25">
      <c r="B1740" s="2">
        <v>41255</v>
      </c>
      <c r="C1740">
        <v>1428.48</v>
      </c>
      <c r="D1740" s="2"/>
      <c r="E1740" s="2">
        <v>41176</v>
      </c>
      <c r="F1740">
        <v>8.0000000000000002E-3</v>
      </c>
      <c r="G1740" s="67">
        <v>99.99933333333334</v>
      </c>
      <c r="H1740" s="92">
        <v>-4.1666944445850618E-6</v>
      </c>
      <c r="J1740" s="2">
        <v>41170</v>
      </c>
      <c r="K1740">
        <v>9.9000000000000005E-2</v>
      </c>
      <c r="L1740" s="67">
        <v>99.975250000000003</v>
      </c>
      <c r="M1740" s="92">
        <v>-2.5006189031784309E-5</v>
      </c>
      <c r="P1740" s="2">
        <v>41255</v>
      </c>
      <c r="Q1740">
        <v>1211.8699999999999</v>
      </c>
      <c r="R1740">
        <v>4.1260253172969996E-5</v>
      </c>
      <c r="T1740" s="68">
        <v>39282</v>
      </c>
      <c r="U1740" s="69">
        <v>1.0003</v>
      </c>
      <c r="V1740" s="70">
        <v>2.9999999999996696E-4</v>
      </c>
      <c r="W1740" s="70"/>
      <c r="Y1740" s="2">
        <v>41255</v>
      </c>
      <c r="Z1740">
        <v>15.95</v>
      </c>
    </row>
    <row r="1741" spans="2:26" x14ac:dyDescent="0.25">
      <c r="B1741" s="2">
        <v>41256</v>
      </c>
      <c r="C1741">
        <v>1419.45</v>
      </c>
      <c r="D1741" s="2"/>
      <c r="E1741" s="2">
        <v>41177</v>
      </c>
      <c r="F1741">
        <v>1.2999999999999999E-2</v>
      </c>
      <c r="G1741" s="67">
        <v>99.998916666666673</v>
      </c>
      <c r="H1741" s="92">
        <v>-2.9166982642436778E-5</v>
      </c>
      <c r="J1741" s="2">
        <v>41171</v>
      </c>
      <c r="K1741">
        <v>0.109</v>
      </c>
      <c r="L1741" s="67">
        <v>99.972750000000005</v>
      </c>
      <c r="M1741" s="92">
        <v>0</v>
      </c>
      <c r="P1741" s="2">
        <v>41256</v>
      </c>
      <c r="Q1741">
        <v>1211.8699999999999</v>
      </c>
      <c r="R1741">
        <v>0</v>
      </c>
      <c r="T1741" s="68">
        <v>39283</v>
      </c>
      <c r="U1741" s="69">
        <v>1.00014</v>
      </c>
      <c r="V1741" s="70">
        <v>1.4000000000002899E-4</v>
      </c>
      <c r="W1741" s="70"/>
      <c r="Y1741" s="2">
        <v>41256</v>
      </c>
      <c r="Z1741">
        <v>16.559999999999999</v>
      </c>
    </row>
    <row r="1742" spans="2:26" x14ac:dyDescent="0.25">
      <c r="B1742" s="2">
        <v>41257</v>
      </c>
      <c r="C1742">
        <v>1413.58</v>
      </c>
      <c r="D1742" s="2"/>
      <c r="E1742" s="2">
        <v>41178</v>
      </c>
      <c r="F1742">
        <v>4.8000000000000001E-2</v>
      </c>
      <c r="G1742" s="67">
        <v>99.995999999999995</v>
      </c>
      <c r="H1742" s="92">
        <v>4.1668333399247359E-6</v>
      </c>
      <c r="J1742" s="2">
        <v>41172</v>
      </c>
      <c r="K1742">
        <v>0.109</v>
      </c>
      <c r="L1742" s="67">
        <v>99.972750000000005</v>
      </c>
      <c r="M1742" s="92">
        <v>1.2503407178510173E-5</v>
      </c>
      <c r="P1742" s="2">
        <v>41257</v>
      </c>
      <c r="Q1742">
        <v>1211.5999999999999</v>
      </c>
      <c r="R1742">
        <v>-2.2279617450715605E-4</v>
      </c>
      <c r="T1742" s="68">
        <v>39286</v>
      </c>
      <c r="U1742" s="69">
        <v>1.0022200000000001</v>
      </c>
      <c r="V1742" s="70">
        <v>2.2200000000001108E-3</v>
      </c>
      <c r="W1742" s="70"/>
      <c r="Y1742" s="2">
        <v>41257</v>
      </c>
      <c r="Z1742">
        <v>17</v>
      </c>
    </row>
    <row r="1743" spans="2:26" x14ac:dyDescent="0.25">
      <c r="B1743" s="2">
        <v>41260</v>
      </c>
      <c r="C1743">
        <v>1430.36</v>
      </c>
      <c r="D1743" s="2"/>
      <c r="E1743" s="2">
        <v>41179</v>
      </c>
      <c r="F1743">
        <v>4.2999999999999997E-2</v>
      </c>
      <c r="G1743" s="67">
        <v>99.996416666666661</v>
      </c>
      <c r="H1743" s="92">
        <v>-1.2500447932661807E-5</v>
      </c>
      <c r="J1743" s="2">
        <v>41173</v>
      </c>
      <c r="K1743">
        <v>0.104</v>
      </c>
      <c r="L1743" s="67">
        <v>99.974000000000004</v>
      </c>
      <c r="M1743" s="92">
        <v>1.2503250845119496E-5</v>
      </c>
      <c r="P1743" s="2">
        <v>41260</v>
      </c>
      <c r="Q1743">
        <v>1212.2</v>
      </c>
      <c r="R1743">
        <v>4.9521294156495976E-4</v>
      </c>
      <c r="T1743" s="68">
        <v>39287</v>
      </c>
      <c r="U1743" s="69">
        <v>0.98868</v>
      </c>
      <c r="V1743" s="70">
        <v>-1.1319999999999997E-2</v>
      </c>
      <c r="W1743" s="70"/>
      <c r="Y1743" s="2">
        <v>41260</v>
      </c>
      <c r="Z1743">
        <v>16.34</v>
      </c>
    </row>
    <row r="1744" spans="2:26" x14ac:dyDescent="0.25">
      <c r="B1744" s="2">
        <v>41261</v>
      </c>
      <c r="C1744">
        <v>1446.79</v>
      </c>
      <c r="D1744" s="2"/>
      <c r="E1744" s="2">
        <v>41180</v>
      </c>
      <c r="F1744">
        <v>5.8000000000000003E-2</v>
      </c>
      <c r="G1744" s="67">
        <v>99.995166666666663</v>
      </c>
      <c r="H1744" s="92">
        <v>8.3337361305169111E-6</v>
      </c>
      <c r="J1744" s="2">
        <v>41176</v>
      </c>
      <c r="K1744">
        <v>9.9000000000000005E-2</v>
      </c>
      <c r="L1744" s="67">
        <v>99.975250000000003</v>
      </c>
      <c r="M1744" s="92">
        <v>-2.5006189031784309E-5</v>
      </c>
      <c r="P1744" s="2">
        <v>41261</v>
      </c>
      <c r="Q1744">
        <v>1212.43</v>
      </c>
      <c r="R1744">
        <v>1.8973766705165929E-4</v>
      </c>
      <c r="T1744" s="68">
        <v>39288</v>
      </c>
      <c r="U1744" s="69">
        <v>1.00268</v>
      </c>
      <c r="V1744" s="70">
        <v>2.6800000000000157E-3</v>
      </c>
      <c r="W1744" s="70"/>
      <c r="Y1744" s="2">
        <v>41261</v>
      </c>
      <c r="Z1744">
        <v>15.57</v>
      </c>
    </row>
    <row r="1745" spans="2:26" x14ac:dyDescent="0.25">
      <c r="B1745" s="2">
        <v>41262</v>
      </c>
      <c r="C1745">
        <v>1435.81</v>
      </c>
      <c r="D1745" s="2"/>
      <c r="E1745" s="2">
        <v>41183</v>
      </c>
      <c r="F1745">
        <v>4.8000000000000001E-2</v>
      </c>
      <c r="G1745" s="67">
        <v>99.995999999999995</v>
      </c>
      <c r="H1745" s="92">
        <v>-2.1667533367963898E-5</v>
      </c>
      <c r="J1745" s="2">
        <v>41177</v>
      </c>
      <c r="K1745">
        <v>0.109</v>
      </c>
      <c r="L1745" s="67">
        <v>99.972750000000005</v>
      </c>
      <c r="M1745" s="92">
        <v>1.2503407178510173E-5</v>
      </c>
      <c r="P1745" s="2">
        <v>41262</v>
      </c>
      <c r="Q1745">
        <v>1212.3800000000001</v>
      </c>
      <c r="R1745">
        <v>-4.1239494238842767E-5</v>
      </c>
      <c r="T1745" s="68">
        <v>39289</v>
      </c>
      <c r="U1745" s="69">
        <v>0.98704000000000003</v>
      </c>
      <c r="V1745" s="70">
        <v>-1.2959999999999972E-2</v>
      </c>
      <c r="W1745" s="70"/>
      <c r="Y1745" s="2">
        <v>41262</v>
      </c>
      <c r="Z1745">
        <v>17.36</v>
      </c>
    </row>
    <row r="1746" spans="2:26" x14ac:dyDescent="0.25">
      <c r="B1746" s="2">
        <v>41263</v>
      </c>
      <c r="C1746">
        <v>1443.69</v>
      </c>
      <c r="D1746" s="2"/>
      <c r="E1746" s="2">
        <v>41184</v>
      </c>
      <c r="F1746">
        <v>7.3999999999999996E-2</v>
      </c>
      <c r="G1746" s="67">
        <v>99.993833333333328</v>
      </c>
      <c r="H1746" s="92">
        <v>-1.2500770880885526E-5</v>
      </c>
      <c r="J1746" s="2">
        <v>41178</v>
      </c>
      <c r="K1746">
        <v>0.104</v>
      </c>
      <c r="L1746" s="67">
        <v>99.974000000000004</v>
      </c>
      <c r="M1746" s="92">
        <v>3.7509752535580532E-5</v>
      </c>
      <c r="P1746" s="2">
        <v>41263</v>
      </c>
      <c r="Q1746">
        <v>1212.5</v>
      </c>
      <c r="R1746">
        <v>9.8978868011689869E-5</v>
      </c>
      <c r="T1746" s="68">
        <v>39290</v>
      </c>
      <c r="U1746" s="69">
        <v>0.98939999999999995</v>
      </c>
      <c r="V1746" s="70">
        <v>-1.0600000000000054E-2</v>
      </c>
      <c r="W1746" s="70"/>
      <c r="Y1746" s="2">
        <v>41263</v>
      </c>
      <c r="Z1746">
        <v>17.670000000000002</v>
      </c>
    </row>
    <row r="1747" spans="2:26" x14ac:dyDescent="0.25">
      <c r="B1747" s="2">
        <v>41264</v>
      </c>
      <c r="C1747">
        <v>1430.15</v>
      </c>
      <c r="D1747" s="2"/>
      <c r="E1747" s="2">
        <v>41185</v>
      </c>
      <c r="F1747">
        <v>8.8999999999999996E-2</v>
      </c>
      <c r="G1747" s="67">
        <v>99.992583333333329</v>
      </c>
      <c r="H1747" s="92">
        <v>-1.2500927152103714E-5</v>
      </c>
      <c r="J1747" s="2">
        <v>41179</v>
      </c>
      <c r="K1747">
        <v>8.8999999999999996E-2</v>
      </c>
      <c r="L1747" s="67">
        <v>99.97775</v>
      </c>
      <c r="M1747" s="92">
        <v>-1.2502781868928281E-5</v>
      </c>
      <c r="P1747" s="2">
        <v>41264</v>
      </c>
      <c r="Q1747">
        <v>1216.95</v>
      </c>
      <c r="R1747">
        <v>3.6701030927834832E-3</v>
      </c>
      <c r="T1747" s="68">
        <v>39293</v>
      </c>
      <c r="U1747" s="69">
        <v>1.00776</v>
      </c>
      <c r="V1747" s="70">
        <v>7.7599999999999891E-3</v>
      </c>
      <c r="W1747" s="70"/>
      <c r="Y1747" s="2">
        <v>41264</v>
      </c>
      <c r="Z1747">
        <v>17.84</v>
      </c>
    </row>
    <row r="1748" spans="2:26" x14ac:dyDescent="0.25">
      <c r="B1748" s="2">
        <v>41267</v>
      </c>
      <c r="C1748">
        <v>1426.66</v>
      </c>
      <c r="D1748" s="2"/>
      <c r="E1748" s="2">
        <v>41186</v>
      </c>
      <c r="F1748">
        <v>0.104</v>
      </c>
      <c r="G1748" s="67">
        <v>99.99133333333333</v>
      </c>
      <c r="H1748" s="92">
        <v>0</v>
      </c>
      <c r="J1748" s="2">
        <v>41180</v>
      </c>
      <c r="K1748">
        <v>9.4E-2</v>
      </c>
      <c r="L1748" s="67">
        <v>99.976500000000001</v>
      </c>
      <c r="M1748" s="92">
        <v>2.5005876380879144E-5</v>
      </c>
      <c r="P1748" s="2">
        <v>41267</v>
      </c>
      <c r="Q1748">
        <v>1215.83</v>
      </c>
      <c r="R1748">
        <v>-9.2033362093768556E-4</v>
      </c>
      <c r="T1748" s="68">
        <v>39294</v>
      </c>
      <c r="U1748" s="69">
        <v>0.99429000000000001</v>
      </c>
      <c r="V1748" s="70">
        <v>-5.7099999999999929E-3</v>
      </c>
      <c r="W1748" s="70"/>
      <c r="Y1748" s="2">
        <v>41267</v>
      </c>
      <c r="Z1748">
        <v>18.59</v>
      </c>
    </row>
    <row r="1749" spans="2:26" x14ac:dyDescent="0.25">
      <c r="B1749" s="2">
        <v>41269</v>
      </c>
      <c r="C1749">
        <v>1419.83</v>
      </c>
      <c r="D1749" s="2"/>
      <c r="E1749" s="2">
        <v>41187</v>
      </c>
      <c r="F1749">
        <v>0.104</v>
      </c>
      <c r="G1749" s="67">
        <v>99.99133333333333</v>
      </c>
      <c r="H1749" s="92">
        <v>0</v>
      </c>
      <c r="J1749" s="2">
        <v>41183</v>
      </c>
      <c r="K1749">
        <v>8.4000000000000005E-2</v>
      </c>
      <c r="L1749" s="67">
        <v>99.978999999999999</v>
      </c>
      <c r="M1749" s="92">
        <v>-1.2502625551302771E-5</v>
      </c>
      <c r="P1749" s="2">
        <v>41269</v>
      </c>
      <c r="Q1749">
        <v>1213.71</v>
      </c>
      <c r="R1749">
        <v>-1.7436648215621853E-3</v>
      </c>
      <c r="T1749" s="68">
        <v>39295</v>
      </c>
      <c r="U1749" s="69">
        <v>1.0032700000000001</v>
      </c>
      <c r="V1749" s="70">
        <v>3.2700000000001062E-3</v>
      </c>
      <c r="W1749" s="70"/>
      <c r="Y1749" s="2">
        <v>41269</v>
      </c>
      <c r="Z1749">
        <v>19.48</v>
      </c>
    </row>
    <row r="1750" spans="2:26" x14ac:dyDescent="0.25">
      <c r="B1750" s="2">
        <v>41270</v>
      </c>
      <c r="C1750">
        <v>1418.1</v>
      </c>
      <c r="D1750" s="2"/>
      <c r="E1750" s="2">
        <v>41190</v>
      </c>
      <c r="F1750">
        <v>0.104</v>
      </c>
      <c r="G1750" s="67">
        <v>99.99133333333333</v>
      </c>
      <c r="H1750" s="92">
        <v>0</v>
      </c>
      <c r="J1750" s="2">
        <v>41184</v>
      </c>
      <c r="K1750">
        <v>8.8999999999999996E-2</v>
      </c>
      <c r="L1750" s="67">
        <v>99.97775</v>
      </c>
      <c r="M1750" s="92">
        <v>0</v>
      </c>
      <c r="P1750" s="2">
        <v>41270</v>
      </c>
      <c r="Q1750">
        <v>1212.8900000000001</v>
      </c>
      <c r="R1750">
        <v>-6.7561443837482749E-4</v>
      </c>
      <c r="T1750" s="68">
        <v>39296</v>
      </c>
      <c r="U1750" s="69">
        <v>1.0041100000000001</v>
      </c>
      <c r="V1750" s="70">
        <v>4.1100000000000581E-3</v>
      </c>
      <c r="W1750" s="70"/>
      <c r="Y1750" s="2">
        <v>41270</v>
      </c>
      <c r="Z1750">
        <v>19.47</v>
      </c>
    </row>
    <row r="1751" spans="2:26" x14ac:dyDescent="0.25">
      <c r="B1751" s="2">
        <v>41271</v>
      </c>
      <c r="C1751">
        <v>1402.43</v>
      </c>
      <c r="D1751" s="2"/>
      <c r="E1751" s="2">
        <v>41191</v>
      </c>
      <c r="F1751">
        <v>0.104</v>
      </c>
      <c r="G1751" s="67">
        <v>99.99133333333333</v>
      </c>
      <c r="H1751" s="92">
        <v>0</v>
      </c>
      <c r="J1751" s="2">
        <v>41185</v>
      </c>
      <c r="K1751">
        <v>8.8999999999999996E-2</v>
      </c>
      <c r="L1751" s="67">
        <v>99.97775</v>
      </c>
      <c r="M1751" s="92">
        <v>-3.7508345606895865E-5</v>
      </c>
      <c r="P1751" s="2">
        <v>41271</v>
      </c>
      <c r="Q1751">
        <v>1202.79</v>
      </c>
      <c r="R1751">
        <v>-8.3272184616908218E-3</v>
      </c>
      <c r="T1751" s="68">
        <v>39297</v>
      </c>
      <c r="U1751" s="69">
        <v>0.98728000000000005</v>
      </c>
      <c r="V1751" s="70">
        <v>-1.2719999999999954E-2</v>
      </c>
      <c r="W1751" s="70"/>
      <c r="Y1751" s="2">
        <v>41271</v>
      </c>
      <c r="Z1751">
        <v>22.72</v>
      </c>
    </row>
    <row r="1752" spans="2:26" x14ac:dyDescent="0.25">
      <c r="B1752" s="2">
        <v>41274</v>
      </c>
      <c r="C1752">
        <v>1426.19</v>
      </c>
      <c r="D1752" s="2"/>
      <c r="E1752" s="2">
        <v>41192</v>
      </c>
      <c r="F1752">
        <v>0.104</v>
      </c>
      <c r="G1752" s="67">
        <v>99.99133333333333</v>
      </c>
      <c r="H1752" s="92">
        <v>-1.6668111236239902E-5</v>
      </c>
      <c r="J1752" s="2">
        <v>41186</v>
      </c>
      <c r="K1752">
        <v>0.104</v>
      </c>
      <c r="L1752" s="67">
        <v>99.974000000000004</v>
      </c>
      <c r="M1752" s="92">
        <v>1.2503250845119496E-5</v>
      </c>
      <c r="P1752" s="2">
        <v>41274</v>
      </c>
      <c r="Q1752">
        <v>1218.24</v>
      </c>
      <c r="R1752">
        <v>1.2845135060983282E-2</v>
      </c>
      <c r="T1752" s="68">
        <v>39300</v>
      </c>
      <c r="U1752" s="69">
        <v>1.0101599999999999</v>
      </c>
      <c r="V1752" s="70">
        <v>1.0159999999999947E-2</v>
      </c>
      <c r="W1752" s="70"/>
      <c r="Y1752" s="2">
        <v>41274</v>
      </c>
      <c r="Z1752">
        <v>18.02</v>
      </c>
    </row>
    <row r="1753" spans="2:26" x14ac:dyDescent="0.25">
      <c r="B1753" s="2">
        <v>41276</v>
      </c>
      <c r="C1753">
        <v>1462.42</v>
      </c>
      <c r="D1753" s="2"/>
      <c r="E1753" s="2">
        <v>41193</v>
      </c>
      <c r="F1753">
        <v>0.124</v>
      </c>
      <c r="G1753" s="67">
        <v>99.989666666666665</v>
      </c>
      <c r="H1753" s="92">
        <v>4.1670972668050865E-6</v>
      </c>
      <c r="J1753" s="2">
        <v>41187</v>
      </c>
      <c r="K1753">
        <v>9.9000000000000005E-2</v>
      </c>
      <c r="L1753" s="67">
        <v>99.975250000000003</v>
      </c>
      <c r="M1753" s="92">
        <v>0</v>
      </c>
      <c r="P1753" s="2">
        <v>41276</v>
      </c>
      <c r="Q1753">
        <v>1231.69</v>
      </c>
      <c r="R1753">
        <v>1.104051746782253E-2</v>
      </c>
      <c r="T1753" s="68">
        <v>39301</v>
      </c>
      <c r="U1753" s="69">
        <v>1.0013700000000001</v>
      </c>
      <c r="V1753" s="70">
        <v>1.3700000000000934E-3</v>
      </c>
      <c r="W1753" s="70"/>
      <c r="Y1753" s="2">
        <v>41276</v>
      </c>
      <c r="Z1753">
        <v>14.68</v>
      </c>
    </row>
    <row r="1754" spans="2:26" x14ac:dyDescent="0.25">
      <c r="B1754" s="2">
        <v>41277</v>
      </c>
      <c r="C1754">
        <v>1459.37</v>
      </c>
      <c r="D1754" s="2"/>
      <c r="E1754" s="2">
        <v>41194</v>
      </c>
      <c r="F1754">
        <v>0.11899999999999999</v>
      </c>
      <c r="G1754" s="67">
        <v>99.990083333333331</v>
      </c>
      <c r="H1754" s="92">
        <v>1.6668319608337256E-5</v>
      </c>
      <c r="J1754" s="2">
        <v>41190</v>
      </c>
      <c r="K1754">
        <v>9.9000000000000005E-2</v>
      </c>
      <c r="L1754" s="67">
        <v>99.975250000000003</v>
      </c>
      <c r="M1754" s="92">
        <v>0</v>
      </c>
      <c r="P1754" s="2">
        <v>41277</v>
      </c>
      <c r="Q1754">
        <v>1232.1199999999999</v>
      </c>
      <c r="R1754">
        <v>3.4911381922375639E-4</v>
      </c>
      <c r="T1754" s="68">
        <v>39302</v>
      </c>
      <c r="U1754" s="69">
        <v>1.0024500000000001</v>
      </c>
      <c r="V1754" s="70">
        <v>2.4500000000000632E-3</v>
      </c>
      <c r="W1754" s="70"/>
      <c r="Y1754" s="2">
        <v>41277</v>
      </c>
      <c r="Z1754">
        <v>14.56</v>
      </c>
    </row>
    <row r="1755" spans="2:26" x14ac:dyDescent="0.25">
      <c r="B1755" s="2">
        <v>41278</v>
      </c>
      <c r="C1755">
        <v>1466.47</v>
      </c>
      <c r="D1755" s="2"/>
      <c r="E1755" s="2">
        <v>41197</v>
      </c>
      <c r="F1755">
        <v>9.9000000000000005E-2</v>
      </c>
      <c r="G1755" s="67">
        <v>99.991749999999996</v>
      </c>
      <c r="H1755" s="92">
        <v>0</v>
      </c>
      <c r="J1755" s="2">
        <v>41191</v>
      </c>
      <c r="K1755">
        <v>9.9000000000000005E-2</v>
      </c>
      <c r="L1755" s="67">
        <v>99.975250000000003</v>
      </c>
      <c r="M1755" s="92">
        <v>0</v>
      </c>
      <c r="P1755" s="2">
        <v>41278</v>
      </c>
      <c r="Q1755">
        <v>1233.92</v>
      </c>
      <c r="R1755">
        <v>1.460896665909317E-3</v>
      </c>
      <c r="T1755" s="68">
        <v>39303</v>
      </c>
      <c r="U1755" s="69">
        <v>0.99309999999999998</v>
      </c>
      <c r="V1755" s="70">
        <v>-6.9000000000000172E-3</v>
      </c>
      <c r="W1755" s="70"/>
      <c r="Y1755" s="2">
        <v>41278</v>
      </c>
      <c r="Z1755">
        <v>13.83</v>
      </c>
    </row>
    <row r="1756" spans="2:26" x14ac:dyDescent="0.25">
      <c r="B1756" s="2">
        <v>41281</v>
      </c>
      <c r="C1756">
        <v>1461.89</v>
      </c>
      <c r="D1756" s="2"/>
      <c r="E1756" s="2">
        <v>41198</v>
      </c>
      <c r="F1756">
        <v>9.9000000000000005E-2</v>
      </c>
      <c r="G1756" s="67">
        <v>99.991749999999996</v>
      </c>
      <c r="H1756" s="92">
        <v>-2.1668454314172081E-5</v>
      </c>
      <c r="J1756" s="2">
        <v>41192</v>
      </c>
      <c r="K1756">
        <v>9.9000000000000005E-2</v>
      </c>
      <c r="L1756" s="67">
        <v>99.975250000000003</v>
      </c>
      <c r="M1756" s="92">
        <v>0</v>
      </c>
      <c r="P1756" s="2">
        <v>41281</v>
      </c>
      <c r="Q1756">
        <v>1234.21</v>
      </c>
      <c r="R1756">
        <v>2.3502334024882998E-4</v>
      </c>
      <c r="T1756" s="68">
        <v>39304</v>
      </c>
      <c r="U1756" s="69">
        <v>1.0003500000000001</v>
      </c>
      <c r="V1756" s="70">
        <v>3.5000000000007248E-4</v>
      </c>
      <c r="W1756" s="70"/>
      <c r="Y1756" s="2">
        <v>41281</v>
      </c>
      <c r="Z1756">
        <v>13.79</v>
      </c>
    </row>
    <row r="1757" spans="2:26" x14ac:dyDescent="0.25">
      <c r="B1757" s="2">
        <v>41282</v>
      </c>
      <c r="C1757">
        <v>1457.15</v>
      </c>
      <c r="D1757" s="2"/>
      <c r="E1757" s="2">
        <v>41199</v>
      </c>
      <c r="F1757">
        <v>0.125</v>
      </c>
      <c r="G1757" s="67">
        <v>99.989583333333329</v>
      </c>
      <c r="H1757" s="92">
        <v>9.1676216271707744E-6</v>
      </c>
      <c r="J1757" s="2">
        <v>41193</v>
      </c>
      <c r="K1757">
        <v>9.9000000000000005E-2</v>
      </c>
      <c r="L1757" s="67">
        <v>99.975250000000003</v>
      </c>
      <c r="M1757" s="92">
        <v>0</v>
      </c>
      <c r="P1757" s="2">
        <v>41282</v>
      </c>
      <c r="Q1757">
        <v>1234</v>
      </c>
      <c r="R1757">
        <v>-1.7014932628967028E-4</v>
      </c>
      <c r="T1757" s="68">
        <v>39307</v>
      </c>
      <c r="U1757" s="69">
        <v>1.00447</v>
      </c>
      <c r="V1757" s="70">
        <v>4.469999999999974E-3</v>
      </c>
      <c r="W1757" s="70"/>
      <c r="Y1757" s="2">
        <v>41282</v>
      </c>
      <c r="Z1757">
        <v>13.62</v>
      </c>
    </row>
    <row r="1758" spans="2:26" x14ac:dyDescent="0.25">
      <c r="B1758" s="2">
        <v>41283</v>
      </c>
      <c r="C1758">
        <v>1461.02</v>
      </c>
      <c r="D1758" s="2"/>
      <c r="E1758" s="2">
        <v>41200</v>
      </c>
      <c r="F1758">
        <v>0.114</v>
      </c>
      <c r="G1758" s="67">
        <v>99.990499999999997</v>
      </c>
      <c r="H1758" s="92">
        <v>8.3341250751711726E-6</v>
      </c>
      <c r="J1758" s="2">
        <v>41194</v>
      </c>
      <c r="K1758">
        <v>9.9000000000000005E-2</v>
      </c>
      <c r="L1758" s="67">
        <v>99.975250000000003</v>
      </c>
      <c r="M1758" s="92">
        <v>1.2503094515947666E-5</v>
      </c>
      <c r="P1758" s="2">
        <v>41283</v>
      </c>
      <c r="Q1758">
        <v>1234.52</v>
      </c>
      <c r="R1758">
        <v>4.2139384116701706E-4</v>
      </c>
      <c r="T1758" s="68">
        <v>39308</v>
      </c>
      <c r="U1758" s="69">
        <v>0.99548000000000003</v>
      </c>
      <c r="V1758" s="70">
        <v>-4.5199999999999685E-3</v>
      </c>
      <c r="W1758" s="70"/>
      <c r="Y1758" s="2">
        <v>41283</v>
      </c>
      <c r="Z1758">
        <v>13.81</v>
      </c>
    </row>
    <row r="1759" spans="2:26" x14ac:dyDescent="0.25">
      <c r="B1759" s="2">
        <v>41284</v>
      </c>
      <c r="C1759">
        <v>1472.12</v>
      </c>
      <c r="D1759" s="2"/>
      <c r="E1759" s="2">
        <v>41201</v>
      </c>
      <c r="F1759">
        <v>0.104</v>
      </c>
      <c r="G1759" s="67">
        <v>99.99133333333333</v>
      </c>
      <c r="H1759" s="92">
        <v>8.3340556180644398E-6</v>
      </c>
      <c r="J1759" s="2">
        <v>41197</v>
      </c>
      <c r="K1759">
        <v>9.4E-2</v>
      </c>
      <c r="L1759" s="67">
        <v>99.976500000000001</v>
      </c>
      <c r="M1759" s="92">
        <v>1.2502938190550594E-5</v>
      </c>
      <c r="P1759" s="2">
        <v>41284</v>
      </c>
      <c r="Q1759">
        <v>1235.22</v>
      </c>
      <c r="R1759">
        <v>5.6702200045366524E-4</v>
      </c>
      <c r="T1759" s="68">
        <v>39309</v>
      </c>
      <c r="U1759" s="69">
        <v>0.99297000000000002</v>
      </c>
      <c r="V1759" s="70">
        <v>-7.0299999999999807E-3</v>
      </c>
      <c r="W1759" s="70"/>
      <c r="Y1759" s="2">
        <v>41284</v>
      </c>
      <c r="Z1759">
        <v>13.49</v>
      </c>
    </row>
    <row r="1760" spans="2:26" x14ac:dyDescent="0.25">
      <c r="B1760" s="2">
        <v>41285</v>
      </c>
      <c r="C1760">
        <v>1472.05</v>
      </c>
      <c r="D1760" s="2"/>
      <c r="E1760" s="2">
        <v>41204</v>
      </c>
      <c r="F1760">
        <v>9.4E-2</v>
      </c>
      <c r="G1760" s="67">
        <v>99.992166666666662</v>
      </c>
      <c r="H1760" s="92">
        <v>8.3339861622899747E-6</v>
      </c>
      <c r="J1760" s="2">
        <v>41198</v>
      </c>
      <c r="K1760">
        <v>8.8999999999999996E-2</v>
      </c>
      <c r="L1760" s="67">
        <v>99.97775</v>
      </c>
      <c r="M1760" s="92">
        <v>-5.0011127475824146E-5</v>
      </c>
      <c r="P1760" s="2">
        <v>41285</v>
      </c>
      <c r="Q1760">
        <v>1235.22</v>
      </c>
      <c r="R1760">
        <v>0</v>
      </c>
      <c r="T1760" s="68">
        <v>39310</v>
      </c>
      <c r="U1760" s="69">
        <v>1.0033399999999999</v>
      </c>
      <c r="V1760" s="70">
        <v>3.3399999999998986E-3</v>
      </c>
      <c r="W1760" s="70"/>
      <c r="Y1760" s="2">
        <v>41285</v>
      </c>
      <c r="Z1760">
        <v>13.36</v>
      </c>
    </row>
    <row r="1761" spans="2:26" x14ac:dyDescent="0.25">
      <c r="B1761" s="2">
        <v>41288</v>
      </c>
      <c r="C1761">
        <v>1470.68</v>
      </c>
      <c r="D1761" s="2"/>
      <c r="E1761" s="2">
        <v>41205</v>
      </c>
      <c r="F1761">
        <v>8.4000000000000005E-2</v>
      </c>
      <c r="G1761" s="67">
        <v>99.992999999999995</v>
      </c>
      <c r="H1761" s="92">
        <v>-3.7502625183760685E-5</v>
      </c>
      <c r="J1761" s="2">
        <v>41199</v>
      </c>
      <c r="K1761">
        <v>0.109</v>
      </c>
      <c r="L1761" s="67">
        <v>99.972750000000005</v>
      </c>
      <c r="M1761" s="92">
        <v>2.5006814356798301E-5</v>
      </c>
      <c r="P1761" s="2">
        <v>41288</v>
      </c>
      <c r="Q1761">
        <v>1235.3800000000001</v>
      </c>
      <c r="R1761">
        <v>1.2953158141870702E-4</v>
      </c>
      <c r="T1761" s="68">
        <v>39311</v>
      </c>
      <c r="U1761" s="69">
        <v>1.0042899999999999</v>
      </c>
      <c r="V1761" s="70">
        <v>4.289999999999905E-3</v>
      </c>
      <c r="W1761" s="70"/>
      <c r="Y1761" s="2">
        <v>41288</v>
      </c>
      <c r="Z1761">
        <v>13.52</v>
      </c>
    </row>
    <row r="1762" spans="2:26" x14ac:dyDescent="0.25">
      <c r="B1762" s="2">
        <v>41289</v>
      </c>
      <c r="C1762">
        <v>1472.34</v>
      </c>
      <c r="D1762" s="2"/>
      <c r="E1762" s="2">
        <v>41206</v>
      </c>
      <c r="F1762">
        <v>0.129</v>
      </c>
      <c r="G1762" s="67">
        <v>99.989249999999998</v>
      </c>
      <c r="H1762" s="92">
        <v>0</v>
      </c>
      <c r="J1762" s="2">
        <v>41200</v>
      </c>
      <c r="K1762">
        <v>9.9000000000000005E-2</v>
      </c>
      <c r="L1762" s="67">
        <v>99.975250000000003</v>
      </c>
      <c r="M1762" s="92">
        <v>1.2503094515947666E-5</v>
      </c>
      <c r="P1762" s="2">
        <v>41289</v>
      </c>
      <c r="Q1762">
        <v>1235.67</v>
      </c>
      <c r="R1762">
        <v>2.347455843545454E-4</v>
      </c>
      <c r="T1762" s="68">
        <v>39314</v>
      </c>
      <c r="U1762" s="69">
        <v>1.0075799999999999</v>
      </c>
      <c r="V1762" s="70">
        <v>7.5799999999999201E-3</v>
      </c>
      <c r="W1762" s="70"/>
      <c r="Y1762" s="2">
        <v>41289</v>
      </c>
      <c r="Z1762">
        <v>13.55</v>
      </c>
    </row>
    <row r="1763" spans="2:26" x14ac:dyDescent="0.25">
      <c r="B1763" s="2">
        <v>41290</v>
      </c>
      <c r="C1763">
        <v>1472.63</v>
      </c>
      <c r="D1763" s="2"/>
      <c r="E1763" s="2">
        <v>41207</v>
      </c>
      <c r="F1763">
        <v>0.129</v>
      </c>
      <c r="G1763" s="67">
        <v>99.989249999999998</v>
      </c>
      <c r="H1763" s="92">
        <v>1.2501343894522066E-5</v>
      </c>
      <c r="J1763" s="2">
        <v>41201</v>
      </c>
      <c r="K1763">
        <v>9.4E-2</v>
      </c>
      <c r="L1763" s="67">
        <v>99.976500000000001</v>
      </c>
      <c r="M1763" s="92">
        <v>0</v>
      </c>
      <c r="P1763" s="2">
        <v>41290</v>
      </c>
      <c r="Q1763">
        <v>1235.69</v>
      </c>
      <c r="R1763">
        <v>1.6185551158454103E-5</v>
      </c>
      <c r="T1763" s="68">
        <v>39315</v>
      </c>
      <c r="U1763" s="69">
        <v>1.0019100000000001</v>
      </c>
      <c r="V1763" s="70">
        <v>1.9100000000000783E-3</v>
      </c>
      <c r="W1763" s="70"/>
      <c r="Y1763" s="2">
        <v>41290</v>
      </c>
      <c r="Z1763">
        <v>13.42</v>
      </c>
    </row>
    <row r="1764" spans="2:26" x14ac:dyDescent="0.25">
      <c r="B1764" s="2">
        <v>41291</v>
      </c>
      <c r="C1764">
        <v>1480.94</v>
      </c>
      <c r="D1764" s="2"/>
      <c r="E1764" s="2">
        <v>41208</v>
      </c>
      <c r="F1764">
        <v>0.114</v>
      </c>
      <c r="G1764" s="67">
        <v>99.990499999999997</v>
      </c>
      <c r="H1764" s="92">
        <v>-2.5002375224625339E-6</v>
      </c>
      <c r="J1764" s="2">
        <v>41204</v>
      </c>
      <c r="K1764">
        <v>9.4E-2</v>
      </c>
      <c r="L1764" s="67">
        <v>99.976500000000001</v>
      </c>
      <c r="M1764" s="92">
        <v>-2.5005876380879144E-5</v>
      </c>
      <c r="P1764" s="2">
        <v>41291</v>
      </c>
      <c r="Q1764">
        <v>1235.82</v>
      </c>
      <c r="R1764">
        <v>1.0520437973915442E-4</v>
      </c>
      <c r="T1764" s="68">
        <v>39316</v>
      </c>
      <c r="U1764" s="69">
        <v>1.00685</v>
      </c>
      <c r="V1764" s="70">
        <v>6.8500000000000227E-3</v>
      </c>
      <c r="W1764" s="70"/>
      <c r="Y1764" s="2">
        <v>41291</v>
      </c>
      <c r="Z1764">
        <v>13.57</v>
      </c>
    </row>
    <row r="1765" spans="2:26" x14ac:dyDescent="0.25">
      <c r="B1765" s="2">
        <v>41292</v>
      </c>
      <c r="C1765">
        <v>1485.98</v>
      </c>
      <c r="D1765" s="2"/>
      <c r="E1765" s="2">
        <v>41211</v>
      </c>
      <c r="F1765">
        <v>0.11700000000000001</v>
      </c>
      <c r="G1765" s="67">
        <v>99.990250000000003</v>
      </c>
      <c r="H1765" s="92">
        <v>4.1670729562515163E-6</v>
      </c>
      <c r="J1765" s="2">
        <v>41205</v>
      </c>
      <c r="K1765">
        <v>0.104</v>
      </c>
      <c r="L1765" s="67">
        <v>99.974000000000004</v>
      </c>
      <c r="M1765" s="92">
        <v>-1.2503250845230518E-5</v>
      </c>
      <c r="P1765" s="2">
        <v>41292</v>
      </c>
      <c r="Q1765">
        <v>1239.29</v>
      </c>
      <c r="R1765">
        <v>2.8078522762213787E-3</v>
      </c>
      <c r="T1765" s="68">
        <v>39317</v>
      </c>
      <c r="U1765" s="69">
        <v>1.0001599999999999</v>
      </c>
      <c r="V1765" s="70">
        <v>1.5999999999993797E-4</v>
      </c>
      <c r="W1765" s="70"/>
      <c r="Y1765" s="2">
        <v>41292</v>
      </c>
      <c r="Z1765">
        <v>12.46</v>
      </c>
    </row>
    <row r="1766" spans="2:26" x14ac:dyDescent="0.25">
      <c r="B1766" s="2">
        <v>41296</v>
      </c>
      <c r="C1766">
        <v>1492.56</v>
      </c>
      <c r="D1766" s="2"/>
      <c r="E1766" s="2">
        <v>41212</v>
      </c>
      <c r="F1766">
        <v>0.112</v>
      </c>
      <c r="G1766" s="67">
        <v>99.990666666666669</v>
      </c>
      <c r="H1766" s="92">
        <v>2.1668689077714021E-5</v>
      </c>
      <c r="J1766" s="2">
        <v>41206</v>
      </c>
      <c r="K1766">
        <v>0.109</v>
      </c>
      <c r="L1766" s="67">
        <v>99.972750000000005</v>
      </c>
      <c r="M1766" s="92">
        <v>-1.2503407178399151E-5</v>
      </c>
      <c r="P1766" s="2">
        <v>41296</v>
      </c>
      <c r="Q1766">
        <v>1242.23</v>
      </c>
      <c r="R1766">
        <v>2.3723260899386478E-3</v>
      </c>
      <c r="T1766" s="68">
        <v>39318</v>
      </c>
      <c r="U1766" s="69">
        <v>1.0062500000000001</v>
      </c>
      <c r="V1766" s="70">
        <v>6.2500000000000888E-3</v>
      </c>
      <c r="W1766" s="70"/>
      <c r="Y1766" s="2">
        <v>41296</v>
      </c>
      <c r="Z1766">
        <v>12.43</v>
      </c>
    </row>
    <row r="1767" spans="2:26" x14ac:dyDescent="0.25">
      <c r="B1767" s="2">
        <v>41297</v>
      </c>
      <c r="C1767">
        <v>1494.81</v>
      </c>
      <c r="D1767" s="2"/>
      <c r="E1767" s="2">
        <v>41213</v>
      </c>
      <c r="F1767">
        <v>8.5999999999999993E-2</v>
      </c>
      <c r="G1767" s="67">
        <v>99.992833333333337</v>
      </c>
      <c r="H1767" s="92">
        <v>3.750268769264764E-5</v>
      </c>
      <c r="J1767" s="2">
        <v>41207</v>
      </c>
      <c r="K1767">
        <v>0.114</v>
      </c>
      <c r="L1767" s="67">
        <v>99.971500000000006</v>
      </c>
      <c r="M1767" s="92">
        <v>0</v>
      </c>
      <c r="P1767" s="2">
        <v>41297</v>
      </c>
      <c r="Q1767">
        <v>1243.21</v>
      </c>
      <c r="R1767">
        <v>7.8890382618346244E-4</v>
      </c>
      <c r="T1767" s="68">
        <v>39321</v>
      </c>
      <c r="U1767" s="69">
        <v>0.99575000000000002</v>
      </c>
      <c r="V1767" s="70">
        <v>-4.249999999999976E-3</v>
      </c>
      <c r="W1767" s="70"/>
      <c r="Y1767" s="2">
        <v>41297</v>
      </c>
      <c r="Z1767">
        <v>12.46</v>
      </c>
    </row>
    <row r="1768" spans="2:26" x14ac:dyDescent="0.25">
      <c r="B1768" s="2">
        <v>41298</v>
      </c>
      <c r="C1768">
        <v>1494.82</v>
      </c>
      <c r="D1768" s="2"/>
      <c r="E1768" s="2">
        <v>41214</v>
      </c>
      <c r="F1768">
        <v>4.1000000000000002E-2</v>
      </c>
      <c r="G1768" s="67">
        <v>99.996583333333334</v>
      </c>
      <c r="H1768" s="92">
        <v>-5.8335326457159553E-6</v>
      </c>
      <c r="J1768" s="2">
        <v>41208</v>
      </c>
      <c r="K1768">
        <v>0.114</v>
      </c>
      <c r="L1768" s="67">
        <v>99.971500000000006</v>
      </c>
      <c r="M1768" s="92">
        <v>0</v>
      </c>
      <c r="P1768" s="2">
        <v>41298</v>
      </c>
      <c r="Q1768">
        <v>1243.46</v>
      </c>
      <c r="R1768">
        <v>2.0109233355580791E-4</v>
      </c>
      <c r="T1768" s="68">
        <v>39322</v>
      </c>
      <c r="U1768" s="69">
        <v>0.98453999999999997</v>
      </c>
      <c r="V1768" s="70">
        <v>-1.5460000000000029E-2</v>
      </c>
      <c r="W1768" s="70"/>
      <c r="Y1768" s="2">
        <v>41298</v>
      </c>
      <c r="Z1768">
        <v>12.69</v>
      </c>
    </row>
    <row r="1769" spans="2:26" x14ac:dyDescent="0.25">
      <c r="B1769" s="2">
        <v>41299</v>
      </c>
      <c r="C1769">
        <v>1502.96</v>
      </c>
      <c r="D1769" s="2"/>
      <c r="E1769" s="2">
        <v>41215</v>
      </c>
      <c r="F1769">
        <v>4.8000000000000001E-2</v>
      </c>
      <c r="G1769" s="67">
        <v>99.995999999999995</v>
      </c>
      <c r="H1769" s="92">
        <v>-1.2500500019996252E-5</v>
      </c>
      <c r="J1769" s="2">
        <v>41211</v>
      </c>
      <c r="K1769">
        <v>0.114</v>
      </c>
      <c r="L1769" s="67">
        <v>99.971500000000006</v>
      </c>
      <c r="M1769" s="92">
        <v>5.0014254060481989E-6</v>
      </c>
      <c r="P1769" s="2">
        <v>41299</v>
      </c>
      <c r="Q1769">
        <v>1244.95</v>
      </c>
      <c r="R1769">
        <v>1.1982693452141646E-3</v>
      </c>
      <c r="T1769" s="68">
        <v>39323</v>
      </c>
      <c r="U1769" s="69">
        <v>1.01475</v>
      </c>
      <c r="V1769" s="70">
        <v>1.4750000000000041E-2</v>
      </c>
      <c r="W1769" s="70"/>
      <c r="Y1769" s="2">
        <v>41299</v>
      </c>
      <c r="Z1769">
        <v>12.89</v>
      </c>
    </row>
    <row r="1770" spans="2:26" x14ac:dyDescent="0.25">
      <c r="B1770" s="2">
        <v>41302</v>
      </c>
      <c r="C1770">
        <v>1500.18</v>
      </c>
      <c r="D1770" s="2"/>
      <c r="E1770" s="2">
        <v>41218</v>
      </c>
      <c r="F1770">
        <v>6.3E-2</v>
      </c>
      <c r="G1770" s="67">
        <v>99.994749999999996</v>
      </c>
      <c r="H1770" s="92">
        <v>-4.16688542814736E-6</v>
      </c>
      <c r="J1770" s="2">
        <v>41212</v>
      </c>
      <c r="K1770">
        <v>0.112</v>
      </c>
      <c r="L1770" s="67">
        <v>99.971999999999994</v>
      </c>
      <c r="M1770" s="92">
        <v>7.502100588308025E-6</v>
      </c>
      <c r="P1770" s="2">
        <v>41302</v>
      </c>
      <c r="Q1770">
        <v>1244.79</v>
      </c>
      <c r="R1770">
        <v>-1.285192176393446E-4</v>
      </c>
      <c r="T1770" s="68">
        <v>39324</v>
      </c>
      <c r="U1770" s="69">
        <v>0.99695999999999996</v>
      </c>
      <c r="V1770" s="70">
        <v>-3.0400000000000427E-3</v>
      </c>
      <c r="W1770" s="70"/>
      <c r="Y1770" s="2">
        <v>41302</v>
      </c>
      <c r="Z1770">
        <v>13.57</v>
      </c>
    </row>
    <row r="1771" spans="2:26" x14ac:dyDescent="0.25">
      <c r="B1771" s="2">
        <v>41303</v>
      </c>
      <c r="C1771">
        <v>1507.84</v>
      </c>
      <c r="D1771" s="2"/>
      <c r="E1771" s="2">
        <v>41219</v>
      </c>
      <c r="F1771">
        <v>6.8000000000000005E-2</v>
      </c>
      <c r="G1771" s="67">
        <v>99.99433333333333</v>
      </c>
      <c r="H1771" s="92">
        <v>-4.0835647353243409E-5</v>
      </c>
      <c r="J1771" s="2">
        <v>41213</v>
      </c>
      <c r="K1771">
        <v>0.109</v>
      </c>
      <c r="L1771" s="67">
        <v>99.972750000000005</v>
      </c>
      <c r="M1771" s="92">
        <v>3.7510221535308474E-5</v>
      </c>
      <c r="P1771" s="2">
        <v>41303</v>
      </c>
      <c r="Q1771">
        <v>1246.32</v>
      </c>
      <c r="R1771">
        <v>1.229122984599762E-3</v>
      </c>
      <c r="T1771" s="68">
        <v>39325</v>
      </c>
      <c r="U1771" s="69">
        <v>1.00621</v>
      </c>
      <c r="V1771" s="70">
        <v>6.2100000000000488E-3</v>
      </c>
      <c r="W1771" s="70"/>
      <c r="Y1771" s="2">
        <v>41303</v>
      </c>
      <c r="Z1771">
        <v>13.31</v>
      </c>
    </row>
    <row r="1772" spans="2:26" x14ac:dyDescent="0.25">
      <c r="B1772" s="2">
        <v>41304</v>
      </c>
      <c r="C1772">
        <v>1501.96</v>
      </c>
      <c r="D1772" s="2"/>
      <c r="E1772" s="2">
        <v>41220</v>
      </c>
      <c r="F1772">
        <v>0.11700000000000001</v>
      </c>
      <c r="G1772" s="67">
        <v>99.990250000000003</v>
      </c>
      <c r="H1772" s="92">
        <v>-1.0000975095070253E-5</v>
      </c>
      <c r="J1772" s="2">
        <v>41214</v>
      </c>
      <c r="K1772">
        <v>9.4E-2</v>
      </c>
      <c r="L1772" s="67">
        <v>99.976500000000001</v>
      </c>
      <c r="M1772" s="92">
        <v>0</v>
      </c>
      <c r="P1772" s="2">
        <v>41304</v>
      </c>
      <c r="Q1772">
        <v>1245.01</v>
      </c>
      <c r="R1772">
        <v>-1.0510944219782603E-3</v>
      </c>
      <c r="T1772" s="68">
        <v>39329</v>
      </c>
      <c r="U1772" s="69">
        <v>1.0069600000000001</v>
      </c>
      <c r="V1772" s="70">
        <v>6.9600000000000772E-3</v>
      </c>
      <c r="W1772" s="70"/>
      <c r="Y1772" s="2">
        <v>41304</v>
      </c>
      <c r="Z1772">
        <v>14.32</v>
      </c>
    </row>
    <row r="1773" spans="2:26" x14ac:dyDescent="0.25">
      <c r="B1773" s="2">
        <v>41305</v>
      </c>
      <c r="C1773">
        <v>1498.11</v>
      </c>
      <c r="D1773" s="2"/>
      <c r="E1773" s="2">
        <v>41221</v>
      </c>
      <c r="F1773">
        <v>0.129</v>
      </c>
      <c r="G1773" s="67">
        <v>99.989249999999998</v>
      </c>
      <c r="H1773" s="92">
        <v>4.1671146315813701E-6</v>
      </c>
      <c r="J1773" s="2">
        <v>41215</v>
      </c>
      <c r="K1773">
        <v>9.4E-2</v>
      </c>
      <c r="L1773" s="67">
        <v>99.976500000000001</v>
      </c>
      <c r="M1773" s="92">
        <v>7.5017629141971298E-6</v>
      </c>
      <c r="P1773" s="2">
        <v>41305</v>
      </c>
      <c r="Q1773">
        <v>1244.8399999999999</v>
      </c>
      <c r="R1773">
        <v>-1.3654508799132437E-4</v>
      </c>
      <c r="T1773" s="68">
        <v>39330</v>
      </c>
      <c r="U1773" s="69">
        <v>0.99456</v>
      </c>
      <c r="V1773" s="70">
        <v>-5.4400000000000004E-3</v>
      </c>
      <c r="W1773" s="70"/>
      <c r="Y1773" s="2">
        <v>41305</v>
      </c>
      <c r="Z1773">
        <v>14.28</v>
      </c>
    </row>
    <row r="1774" spans="2:26" x14ac:dyDescent="0.25">
      <c r="B1774" s="2">
        <v>41306</v>
      </c>
      <c r="C1774">
        <v>1513.17</v>
      </c>
      <c r="D1774" s="2"/>
      <c r="E1774" s="2">
        <v>41222</v>
      </c>
      <c r="F1774">
        <v>0.124</v>
      </c>
      <c r="G1774" s="67">
        <v>99.989666666666665</v>
      </c>
      <c r="H1774" s="92">
        <v>0</v>
      </c>
      <c r="J1774" s="2">
        <v>41218</v>
      </c>
      <c r="K1774">
        <v>9.0999999999999998E-2</v>
      </c>
      <c r="L1774" s="67">
        <v>99.977249999999998</v>
      </c>
      <c r="M1774" s="92">
        <v>-7.5017066382132569E-6</v>
      </c>
      <c r="P1774" s="2">
        <v>41306</v>
      </c>
      <c r="Q1774">
        <v>1248.45</v>
      </c>
      <c r="R1774">
        <v>2.8999710806210111E-3</v>
      </c>
      <c r="T1774" s="68">
        <v>39331</v>
      </c>
      <c r="U1774" s="69">
        <v>1.00291</v>
      </c>
      <c r="V1774" s="70">
        <v>2.9099999999999682E-3</v>
      </c>
      <c r="W1774" s="70"/>
      <c r="Y1774" s="2">
        <v>41306</v>
      </c>
      <c r="Z1774">
        <v>12.9</v>
      </c>
    </row>
    <row r="1775" spans="2:26" x14ac:dyDescent="0.25">
      <c r="B1775" s="2">
        <v>41309</v>
      </c>
      <c r="C1775">
        <v>1495.71</v>
      </c>
      <c r="D1775" s="2"/>
      <c r="E1775" s="2">
        <v>41225</v>
      </c>
      <c r="F1775">
        <v>0.124</v>
      </c>
      <c r="G1775" s="67">
        <v>99.989666666666665</v>
      </c>
      <c r="H1775" s="92">
        <v>-4.1670972666940642E-6</v>
      </c>
      <c r="J1775" s="2">
        <v>41219</v>
      </c>
      <c r="K1775">
        <v>9.4E-2</v>
      </c>
      <c r="L1775" s="67">
        <v>99.976500000000001</v>
      </c>
      <c r="M1775" s="92">
        <v>-1.2502938190439572E-5</v>
      </c>
      <c r="P1775" s="2">
        <v>41309</v>
      </c>
      <c r="Q1775">
        <v>1245.3599999999999</v>
      </c>
      <c r="R1775">
        <v>-2.4750690856663038E-3</v>
      </c>
      <c r="T1775" s="68">
        <v>39332</v>
      </c>
      <c r="U1775" s="69">
        <v>0.99033000000000004</v>
      </c>
      <c r="V1775" s="70">
        <v>-9.6699999999999564E-3</v>
      </c>
      <c r="W1775" s="70"/>
      <c r="Y1775" s="2">
        <v>41309</v>
      </c>
      <c r="Z1775">
        <v>14.67</v>
      </c>
    </row>
    <row r="1776" spans="2:26" x14ac:dyDescent="0.25">
      <c r="B1776" s="2">
        <v>41310</v>
      </c>
      <c r="C1776">
        <v>1511.29</v>
      </c>
      <c r="D1776" s="2"/>
      <c r="E1776" s="2">
        <v>41226</v>
      </c>
      <c r="F1776">
        <v>0.129</v>
      </c>
      <c r="G1776" s="67">
        <v>99.989249999999998</v>
      </c>
      <c r="H1776" s="92">
        <v>4.1671146315813701E-6</v>
      </c>
      <c r="J1776" s="2">
        <v>41220</v>
      </c>
      <c r="K1776">
        <v>9.9000000000000005E-2</v>
      </c>
      <c r="L1776" s="67">
        <v>99.975250000000003</v>
      </c>
      <c r="M1776" s="92">
        <v>2.5006189031673287E-5</v>
      </c>
      <c r="P1776" s="2">
        <v>41310</v>
      </c>
      <c r="Q1776">
        <v>1248.8</v>
      </c>
      <c r="R1776">
        <v>2.7622534849360836E-3</v>
      </c>
      <c r="T1776" s="68">
        <v>39335</v>
      </c>
      <c r="U1776" s="69">
        <v>1.0010600000000001</v>
      </c>
      <c r="V1776" s="70">
        <v>1.0600000000000609E-3</v>
      </c>
      <c r="W1776" s="70"/>
      <c r="Y1776" s="2">
        <v>41310</v>
      </c>
      <c r="Z1776">
        <v>13.72</v>
      </c>
    </row>
    <row r="1777" spans="2:26" x14ac:dyDescent="0.25">
      <c r="B1777" s="2">
        <v>41311</v>
      </c>
      <c r="C1777">
        <v>1512.12</v>
      </c>
      <c r="D1777" s="2"/>
      <c r="E1777" s="2">
        <v>41227</v>
      </c>
      <c r="F1777">
        <v>0.124</v>
      </c>
      <c r="G1777" s="67">
        <v>99.989666666666665</v>
      </c>
      <c r="H1777" s="92">
        <v>-8.3341945333881284E-7</v>
      </c>
      <c r="J1777" s="2">
        <v>41221</v>
      </c>
      <c r="K1777">
        <v>8.8999999999999996E-2</v>
      </c>
      <c r="L1777" s="67">
        <v>99.97775</v>
      </c>
      <c r="M1777" s="92">
        <v>-1.2502781868928281E-5</v>
      </c>
      <c r="P1777" s="2">
        <v>41311</v>
      </c>
      <c r="Q1777">
        <v>1249.25</v>
      </c>
      <c r="R1777">
        <v>3.6034593209488541E-4</v>
      </c>
      <c r="T1777" s="68">
        <v>39336</v>
      </c>
      <c r="U1777" s="69">
        <v>1.0092399999999999</v>
      </c>
      <c r="V1777" s="70">
        <v>9.2399999999999149E-3</v>
      </c>
      <c r="W1777" s="70"/>
      <c r="Y1777" s="2">
        <v>41311</v>
      </c>
      <c r="Z1777">
        <v>13.41</v>
      </c>
    </row>
    <row r="1778" spans="2:26" x14ac:dyDescent="0.25">
      <c r="B1778" s="2">
        <v>41312</v>
      </c>
      <c r="C1778">
        <v>1509.39</v>
      </c>
      <c r="D1778" s="2"/>
      <c r="E1778" s="2">
        <v>41228</v>
      </c>
      <c r="F1778">
        <v>0.125</v>
      </c>
      <c r="G1778" s="67">
        <v>99.989583333333329</v>
      </c>
      <c r="H1778" s="92">
        <v>5.0005208875880669E-6</v>
      </c>
      <c r="J1778" s="2">
        <v>41222</v>
      </c>
      <c r="K1778">
        <v>9.4E-2</v>
      </c>
      <c r="L1778" s="67">
        <v>99.976500000000001</v>
      </c>
      <c r="M1778" s="92">
        <v>0</v>
      </c>
      <c r="P1778" s="2">
        <v>41312</v>
      </c>
      <c r="Q1778">
        <v>1249.31</v>
      </c>
      <c r="R1778">
        <v>4.8028817290379777E-5</v>
      </c>
      <c r="T1778" s="68">
        <v>39337</v>
      </c>
      <c r="U1778" s="69">
        <v>1.0008300000000001</v>
      </c>
      <c r="V1778" s="70">
        <v>8.3000000000010843E-4</v>
      </c>
      <c r="W1778" s="70"/>
      <c r="Y1778" s="2">
        <v>41312</v>
      </c>
      <c r="Z1778">
        <v>13.5</v>
      </c>
    </row>
    <row r="1779" spans="2:26" x14ac:dyDescent="0.25">
      <c r="B1779" s="2">
        <v>41313</v>
      </c>
      <c r="C1779">
        <v>1517.93</v>
      </c>
      <c r="D1779" s="2"/>
      <c r="E1779" s="2">
        <v>41229</v>
      </c>
      <c r="F1779">
        <v>0.11899999999999999</v>
      </c>
      <c r="G1779" s="67">
        <v>99.990083333333331</v>
      </c>
      <c r="H1779" s="92">
        <v>2.0835399510366059E-5</v>
      </c>
      <c r="J1779" s="2">
        <v>41225</v>
      </c>
      <c r="K1779">
        <v>9.4E-2</v>
      </c>
      <c r="L1779" s="67">
        <v>99.976500000000001</v>
      </c>
      <c r="M1779" s="92">
        <v>1.2502938190550594E-5</v>
      </c>
      <c r="P1779" s="2">
        <v>41313</v>
      </c>
      <c r="Q1779">
        <v>1250.21</v>
      </c>
      <c r="R1779">
        <v>7.2039765950804302E-4</v>
      </c>
      <c r="T1779" s="68">
        <v>39338</v>
      </c>
      <c r="U1779" s="69">
        <v>1.0044599999999999</v>
      </c>
      <c r="V1779" s="70">
        <v>4.4599999999999085E-3</v>
      </c>
      <c r="W1779" s="70"/>
      <c r="Y1779" s="2">
        <v>41313</v>
      </c>
      <c r="Z1779">
        <v>13.02</v>
      </c>
    </row>
    <row r="1780" spans="2:26" x14ac:dyDescent="0.25">
      <c r="B1780" s="2">
        <v>41316</v>
      </c>
      <c r="C1780">
        <v>1517.01</v>
      </c>
      <c r="D1780" s="2"/>
      <c r="E1780" s="2">
        <v>41232</v>
      </c>
      <c r="F1780">
        <v>9.4E-2</v>
      </c>
      <c r="G1780" s="67">
        <v>99.992166666666662</v>
      </c>
      <c r="H1780" s="92">
        <v>-1.6667972324468927E-5</v>
      </c>
      <c r="J1780" s="2">
        <v>41226</v>
      </c>
      <c r="K1780">
        <v>8.8999999999999996E-2</v>
      </c>
      <c r="L1780" s="67">
        <v>99.97775</v>
      </c>
      <c r="M1780" s="92">
        <v>-3.7508345606895865E-5</v>
      </c>
      <c r="P1780" s="2">
        <v>41316</v>
      </c>
      <c r="Q1780">
        <v>1250.55</v>
      </c>
      <c r="R1780">
        <v>2.7195431167559292E-4</v>
      </c>
      <c r="T1780" s="68">
        <v>39339</v>
      </c>
      <c r="U1780" s="69">
        <v>1.00013</v>
      </c>
      <c r="V1780" s="70">
        <v>1.2999999999996348E-4</v>
      </c>
      <c r="W1780" s="70"/>
      <c r="Y1780" s="2">
        <v>41316</v>
      </c>
      <c r="Z1780">
        <v>12.94</v>
      </c>
    </row>
    <row r="1781" spans="2:26" x14ac:dyDescent="0.25">
      <c r="B1781" s="2">
        <v>41317</v>
      </c>
      <c r="C1781">
        <v>1519.43</v>
      </c>
      <c r="D1781" s="2"/>
      <c r="E1781" s="2">
        <v>41233</v>
      </c>
      <c r="F1781">
        <v>0.114</v>
      </c>
      <c r="G1781" s="67">
        <v>99.990499999999997</v>
      </c>
      <c r="H1781" s="92">
        <v>-3.8336975345942825E-5</v>
      </c>
      <c r="J1781" s="2">
        <v>41227</v>
      </c>
      <c r="K1781">
        <v>0.104</v>
      </c>
      <c r="L1781" s="67">
        <v>99.974000000000004</v>
      </c>
      <c r="M1781" s="92">
        <v>6.2516254226041568E-5</v>
      </c>
      <c r="P1781" s="2">
        <v>41317</v>
      </c>
      <c r="Q1781">
        <v>1250.79</v>
      </c>
      <c r="R1781">
        <v>1.9191555715480924E-4</v>
      </c>
      <c r="T1781" s="68">
        <v>39342</v>
      </c>
      <c r="U1781" s="69">
        <v>1.0010699999999999</v>
      </c>
      <c r="V1781" s="70">
        <v>1.0699999999999044E-3</v>
      </c>
      <c r="W1781" s="70"/>
      <c r="Y1781" s="2">
        <v>41317</v>
      </c>
      <c r="Z1781">
        <v>12.64</v>
      </c>
    </row>
    <row r="1782" spans="2:26" x14ac:dyDescent="0.25">
      <c r="B1782" s="2">
        <v>41318</v>
      </c>
      <c r="C1782">
        <v>1520.33</v>
      </c>
      <c r="D1782" s="2"/>
      <c r="E1782" s="2">
        <v>41234</v>
      </c>
      <c r="F1782">
        <v>0.16</v>
      </c>
      <c r="G1782" s="67">
        <v>99.986666666666665</v>
      </c>
      <c r="H1782" s="92">
        <v>0</v>
      </c>
      <c r="J1782" s="2">
        <v>41228</v>
      </c>
      <c r="K1782">
        <v>7.9000000000000001E-2</v>
      </c>
      <c r="L1782" s="67">
        <v>99.980249999999998</v>
      </c>
      <c r="M1782" s="92">
        <v>0</v>
      </c>
      <c r="P1782" s="2">
        <v>41318</v>
      </c>
      <c r="Q1782">
        <v>1250.9000000000001</v>
      </c>
      <c r="R1782">
        <v>8.7944419127294893E-5</v>
      </c>
      <c r="T1782" s="68">
        <v>39343</v>
      </c>
      <c r="U1782" s="69">
        <v>1.0088600000000001</v>
      </c>
      <c r="V1782" s="70">
        <v>8.86000000000009E-3</v>
      </c>
      <c r="W1782" s="70"/>
      <c r="Y1782" s="2">
        <v>41318</v>
      </c>
      <c r="Z1782">
        <v>12.98</v>
      </c>
    </row>
    <row r="1783" spans="2:26" x14ac:dyDescent="0.25">
      <c r="B1783" s="2">
        <v>41319</v>
      </c>
      <c r="C1783">
        <v>1521.38</v>
      </c>
      <c r="D1783" s="2"/>
      <c r="E1783" s="2">
        <v>41235</v>
      </c>
      <c r="F1783">
        <v>0.16</v>
      </c>
      <c r="G1783" s="67">
        <v>99.986666666666665</v>
      </c>
      <c r="H1783" s="92">
        <v>4.1672222963473615E-6</v>
      </c>
      <c r="J1783" s="2">
        <v>41229</v>
      </c>
      <c r="K1783">
        <v>7.9000000000000001E-2</v>
      </c>
      <c r="L1783" s="67">
        <v>99.980249999999998</v>
      </c>
      <c r="M1783" s="92">
        <v>0</v>
      </c>
      <c r="P1783" s="2">
        <v>41319</v>
      </c>
      <c r="Q1783">
        <v>1251.0899999999999</v>
      </c>
      <c r="R1783">
        <v>1.5189063873988218E-4</v>
      </c>
      <c r="T1783" s="68">
        <v>39344</v>
      </c>
      <c r="U1783" s="69">
        <v>1.00302</v>
      </c>
      <c r="V1783" s="70">
        <v>3.0200000000000227E-3</v>
      </c>
      <c r="W1783" s="70"/>
      <c r="Y1783" s="2">
        <v>41319</v>
      </c>
      <c r="Z1783">
        <v>12.66</v>
      </c>
    </row>
    <row r="1784" spans="2:26" x14ac:dyDescent="0.25">
      <c r="B1784" s="2">
        <v>41320</v>
      </c>
      <c r="C1784">
        <v>1519.79</v>
      </c>
      <c r="D1784" s="2"/>
      <c r="E1784" s="2">
        <v>41236</v>
      </c>
      <c r="F1784">
        <v>0.155</v>
      </c>
      <c r="G1784" s="67">
        <v>99.987083333333331</v>
      </c>
      <c r="H1784" s="92">
        <v>0</v>
      </c>
      <c r="J1784" s="2">
        <v>41232</v>
      </c>
      <c r="K1784">
        <v>7.9000000000000001E-2</v>
      </c>
      <c r="L1784" s="67">
        <v>99.980249999999998</v>
      </c>
      <c r="M1784" s="92">
        <v>1.2502469237674063E-5</v>
      </c>
      <c r="P1784" s="2">
        <v>41320</v>
      </c>
      <c r="Q1784">
        <v>1250.72</v>
      </c>
      <c r="R1784">
        <v>-2.9574211287752838E-4</v>
      </c>
      <c r="T1784" s="68">
        <v>39345</v>
      </c>
      <c r="U1784" s="69">
        <v>0.99980000000000002</v>
      </c>
      <c r="V1784" s="70">
        <v>-1.9999999999997797E-4</v>
      </c>
      <c r="W1784" s="70"/>
      <c r="Y1784" s="2">
        <v>41320</v>
      </c>
      <c r="Z1784">
        <v>12.46</v>
      </c>
    </row>
    <row r="1785" spans="2:26" x14ac:dyDescent="0.25">
      <c r="B1785" s="2">
        <v>41324</v>
      </c>
      <c r="C1785">
        <v>1530.94</v>
      </c>
      <c r="D1785" s="2"/>
      <c r="E1785" s="2">
        <v>41239</v>
      </c>
      <c r="F1785">
        <v>0.155</v>
      </c>
      <c r="G1785" s="67">
        <v>99.987083333333331</v>
      </c>
      <c r="H1785" s="92">
        <v>0</v>
      </c>
      <c r="J1785" s="2">
        <v>41233</v>
      </c>
      <c r="K1785">
        <v>7.3999999999999996E-2</v>
      </c>
      <c r="L1785" s="67">
        <v>99.981499999999997</v>
      </c>
      <c r="M1785" s="92">
        <v>-5.00092517115025E-5</v>
      </c>
      <c r="P1785" s="2">
        <v>41324</v>
      </c>
      <c r="Q1785">
        <v>1255.69</v>
      </c>
      <c r="R1785">
        <v>3.973711142382097E-3</v>
      </c>
      <c r="T1785" s="68">
        <v>39346</v>
      </c>
      <c r="U1785" s="69">
        <v>1.0032000000000001</v>
      </c>
      <c r="V1785" s="70">
        <v>3.2000000000000917E-3</v>
      </c>
      <c r="W1785" s="70"/>
      <c r="Y1785" s="2">
        <v>41324</v>
      </c>
      <c r="Z1785">
        <v>12.31</v>
      </c>
    </row>
    <row r="1786" spans="2:26" x14ac:dyDescent="0.25">
      <c r="B1786" s="2">
        <v>41325</v>
      </c>
      <c r="C1786">
        <v>1511.95</v>
      </c>
      <c r="D1786" s="2"/>
      <c r="E1786" s="2">
        <v>41240</v>
      </c>
      <c r="F1786">
        <v>0.155</v>
      </c>
      <c r="G1786" s="67">
        <v>99.987083333333331</v>
      </c>
      <c r="H1786" s="92">
        <v>-8.3344098612547768E-6</v>
      </c>
      <c r="J1786" s="2">
        <v>41234</v>
      </c>
      <c r="K1786">
        <v>9.4E-2</v>
      </c>
      <c r="L1786" s="67">
        <v>99.976500000000001</v>
      </c>
      <c r="M1786" s="92">
        <v>0</v>
      </c>
      <c r="P1786" s="2">
        <v>41325</v>
      </c>
      <c r="Q1786">
        <v>1246.49</v>
      </c>
      <c r="R1786">
        <v>-7.3266490933272532E-3</v>
      </c>
      <c r="T1786" s="68">
        <v>39349</v>
      </c>
      <c r="U1786" s="69">
        <v>0.99775000000000003</v>
      </c>
      <c r="V1786" s="70">
        <v>-2.2499999999999742E-3</v>
      </c>
      <c r="W1786" s="70"/>
      <c r="Y1786" s="2">
        <v>41325</v>
      </c>
      <c r="Z1786">
        <v>14.68</v>
      </c>
    </row>
    <row r="1787" spans="2:26" x14ac:dyDescent="0.25">
      <c r="B1787" s="2">
        <v>41326</v>
      </c>
      <c r="C1787">
        <v>1502.42</v>
      </c>
      <c r="D1787" s="2"/>
      <c r="E1787" s="2">
        <v>41241</v>
      </c>
      <c r="F1787">
        <v>0.16500000000000001</v>
      </c>
      <c r="G1787" s="67">
        <v>99.986249999999998</v>
      </c>
      <c r="H1787" s="92">
        <v>1.2501718986257515E-5</v>
      </c>
      <c r="J1787" s="2">
        <v>41235</v>
      </c>
      <c r="K1787">
        <v>9.4E-2</v>
      </c>
      <c r="L1787" s="67">
        <v>99.976500000000001</v>
      </c>
      <c r="M1787" s="92">
        <v>1.2502938190550594E-5</v>
      </c>
      <c r="P1787" s="2">
        <v>41326</v>
      </c>
      <c r="Q1787">
        <v>1241.24</v>
      </c>
      <c r="R1787">
        <v>-4.2118268096815736E-3</v>
      </c>
      <c r="T1787" s="68">
        <v>39350</v>
      </c>
      <c r="U1787" s="69">
        <v>1.0005299999999999</v>
      </c>
      <c r="V1787" s="70">
        <v>5.2999999999991942E-4</v>
      </c>
      <c r="W1787" s="70"/>
      <c r="Y1787" s="2">
        <v>41326</v>
      </c>
      <c r="Z1787">
        <v>15.22</v>
      </c>
    </row>
    <row r="1788" spans="2:26" x14ac:dyDescent="0.25">
      <c r="B1788" s="2">
        <v>41327</v>
      </c>
      <c r="C1788">
        <v>1515.6</v>
      </c>
      <c r="D1788" s="2"/>
      <c r="E1788" s="2">
        <v>41242</v>
      </c>
      <c r="F1788">
        <v>0.15</v>
      </c>
      <c r="G1788" s="67">
        <v>99.987499999999997</v>
      </c>
      <c r="H1788" s="92">
        <v>3.4170938033817322E-5</v>
      </c>
      <c r="J1788" s="2">
        <v>41236</v>
      </c>
      <c r="K1788">
        <v>8.8999999999999996E-2</v>
      </c>
      <c r="L1788" s="67">
        <v>99.97775</v>
      </c>
      <c r="M1788" s="92">
        <v>-1.2502781868928281E-5</v>
      </c>
      <c r="P1788" s="2">
        <v>41327</v>
      </c>
      <c r="Q1788">
        <v>1249.2</v>
      </c>
      <c r="R1788">
        <v>6.4129418968128515E-3</v>
      </c>
      <c r="T1788" s="68">
        <v>39351</v>
      </c>
      <c r="U1788" s="69">
        <v>1.00387</v>
      </c>
      <c r="V1788" s="70">
        <v>3.8700000000000401E-3</v>
      </c>
      <c r="W1788" s="70"/>
      <c r="Y1788" s="2">
        <v>41327</v>
      </c>
      <c r="Z1788">
        <v>14.17</v>
      </c>
    </row>
    <row r="1789" spans="2:26" x14ac:dyDescent="0.25">
      <c r="B1789" s="2">
        <v>41330</v>
      </c>
      <c r="C1789">
        <v>1487.85</v>
      </c>
      <c r="D1789" s="2"/>
      <c r="E1789" s="2">
        <v>41243</v>
      </c>
      <c r="F1789">
        <v>0.109</v>
      </c>
      <c r="G1789" s="67">
        <v>99.990916666666664</v>
      </c>
      <c r="H1789" s="92">
        <v>-6.6672722771610182E-6</v>
      </c>
      <c r="J1789" s="2">
        <v>41239</v>
      </c>
      <c r="K1789">
        <v>9.4E-2</v>
      </c>
      <c r="L1789" s="67">
        <v>99.976500000000001</v>
      </c>
      <c r="M1789" s="92">
        <v>2.0004701104747724E-5</v>
      </c>
      <c r="P1789" s="2">
        <v>41330</v>
      </c>
      <c r="Q1789">
        <v>1237.22</v>
      </c>
      <c r="R1789">
        <v>-9.5901376881204481E-3</v>
      </c>
      <c r="T1789" s="68">
        <v>39352</v>
      </c>
      <c r="U1789" s="69">
        <v>1.00231</v>
      </c>
      <c r="V1789" s="70">
        <v>2.3100000000000342E-3</v>
      </c>
      <c r="W1789" s="70"/>
      <c r="Y1789" s="2">
        <v>41330</v>
      </c>
      <c r="Z1789">
        <v>18.989999999999998</v>
      </c>
    </row>
    <row r="1790" spans="2:26" x14ac:dyDescent="0.25">
      <c r="B1790" s="2">
        <v>41331</v>
      </c>
      <c r="C1790">
        <v>1496.94</v>
      </c>
      <c r="D1790" s="2"/>
      <c r="E1790" s="2">
        <v>41246</v>
      </c>
      <c r="F1790">
        <v>0.11700000000000001</v>
      </c>
      <c r="G1790" s="67">
        <v>99.990250000000003</v>
      </c>
      <c r="H1790" s="92">
        <v>-5.8339021388187362E-6</v>
      </c>
      <c r="J1790" s="2">
        <v>41240</v>
      </c>
      <c r="K1790">
        <v>8.5999999999999993E-2</v>
      </c>
      <c r="L1790" s="67">
        <v>99.978499999999997</v>
      </c>
      <c r="M1790" s="92">
        <v>-2.0004300924636453E-5</v>
      </c>
      <c r="P1790" s="2">
        <v>41331</v>
      </c>
      <c r="Q1790">
        <v>1239.8900000000001</v>
      </c>
      <c r="R1790">
        <v>2.1580640468146228E-3</v>
      </c>
      <c r="T1790" s="68">
        <v>39353</v>
      </c>
      <c r="U1790" s="69">
        <v>0.99846000000000001</v>
      </c>
      <c r="V1790" s="70">
        <v>-1.5399999999999858E-3</v>
      </c>
      <c r="W1790" s="70"/>
      <c r="Y1790" s="2">
        <v>41331</v>
      </c>
      <c r="Z1790">
        <v>16.87</v>
      </c>
    </row>
    <row r="1791" spans="2:26" x14ac:dyDescent="0.25">
      <c r="B1791" s="2">
        <v>41332</v>
      </c>
      <c r="C1791">
        <v>1515.99</v>
      </c>
      <c r="D1791" s="2"/>
      <c r="E1791" s="2">
        <v>41247</v>
      </c>
      <c r="F1791">
        <v>0.124</v>
      </c>
      <c r="G1791" s="67">
        <v>99.989666666666665</v>
      </c>
      <c r="H1791" s="92">
        <v>5.083858665400065E-5</v>
      </c>
      <c r="J1791" s="2">
        <v>41241</v>
      </c>
      <c r="K1791">
        <v>9.4E-2</v>
      </c>
      <c r="L1791" s="67">
        <v>99.976500000000001</v>
      </c>
      <c r="M1791" s="92">
        <v>2.5005876380879144E-5</v>
      </c>
      <c r="P1791" s="2">
        <v>41332</v>
      </c>
      <c r="Q1791">
        <v>1251.0899999999999</v>
      </c>
      <c r="R1791">
        <v>9.0330593842999907E-3</v>
      </c>
      <c r="T1791" s="68">
        <v>39356</v>
      </c>
      <c r="U1791" s="69">
        <v>1.0056400000000001</v>
      </c>
      <c r="V1791" s="70">
        <v>5.6400000000000894E-3</v>
      </c>
      <c r="W1791" s="70"/>
      <c r="Y1791" s="2">
        <v>41332</v>
      </c>
      <c r="Z1791">
        <v>14.73</v>
      </c>
    </row>
    <row r="1792" spans="2:26" x14ac:dyDescent="0.25">
      <c r="B1792" s="2">
        <v>41333</v>
      </c>
      <c r="C1792">
        <v>1514.68</v>
      </c>
      <c r="D1792" s="2"/>
      <c r="E1792" s="2">
        <v>41248</v>
      </c>
      <c r="F1792">
        <v>6.3E-2</v>
      </c>
      <c r="G1792" s="67">
        <v>99.994749999999996</v>
      </c>
      <c r="H1792" s="92">
        <v>0</v>
      </c>
      <c r="J1792" s="2">
        <v>41242</v>
      </c>
      <c r="K1792">
        <v>8.4000000000000005E-2</v>
      </c>
      <c r="L1792" s="67">
        <v>99.978999999999999</v>
      </c>
      <c r="M1792" s="92">
        <v>1.2502625551302771E-5</v>
      </c>
      <c r="P1792" s="2">
        <v>41333</v>
      </c>
      <c r="Q1792">
        <v>1250.3499999999999</v>
      </c>
      <c r="R1792">
        <v>-5.9148422575516779E-4</v>
      </c>
      <c r="T1792" s="68">
        <v>39357</v>
      </c>
      <c r="U1792" s="69">
        <v>0.99966999999999995</v>
      </c>
      <c r="V1792" s="70">
        <v>-3.3000000000005247E-4</v>
      </c>
      <c r="W1792" s="70"/>
      <c r="Y1792" s="2">
        <v>41333</v>
      </c>
      <c r="Z1792">
        <v>15.51</v>
      </c>
    </row>
    <row r="1793" spans="2:26" x14ac:dyDescent="0.25">
      <c r="B1793" s="2">
        <v>41334</v>
      </c>
      <c r="C1793">
        <v>1518.2</v>
      </c>
      <c r="D1793" s="2"/>
      <c r="E1793" s="2">
        <v>41249</v>
      </c>
      <c r="F1793">
        <v>6.3E-2</v>
      </c>
      <c r="G1793" s="67">
        <v>99.994749999999996</v>
      </c>
      <c r="H1793" s="92">
        <v>8.3337708562947199E-6</v>
      </c>
      <c r="J1793" s="2">
        <v>41243</v>
      </c>
      <c r="K1793">
        <v>7.9000000000000001E-2</v>
      </c>
      <c r="L1793" s="67">
        <v>99.980249999999998</v>
      </c>
      <c r="M1793" s="92">
        <v>0</v>
      </c>
      <c r="P1793" s="2">
        <v>41334</v>
      </c>
      <c r="Q1793">
        <v>1252.8900000000001</v>
      </c>
      <c r="R1793">
        <v>2.0314311992644107E-3</v>
      </c>
      <c r="T1793" s="68">
        <v>39358</v>
      </c>
      <c r="U1793" s="69">
        <v>0.99870000000000003</v>
      </c>
      <c r="V1793" s="70">
        <v>-1.2999999999999678E-3</v>
      </c>
      <c r="W1793" s="70"/>
      <c r="Y1793" s="2">
        <v>41334</v>
      </c>
      <c r="Z1793">
        <v>15.36</v>
      </c>
    </row>
    <row r="1794" spans="2:26" x14ac:dyDescent="0.25">
      <c r="B1794" s="2">
        <v>41337</v>
      </c>
      <c r="C1794">
        <v>1525.2</v>
      </c>
      <c r="D1794" s="2"/>
      <c r="E1794" s="2">
        <v>41250</v>
      </c>
      <c r="F1794">
        <v>5.2999999999999999E-2</v>
      </c>
      <c r="G1794" s="67">
        <v>99.995583333333329</v>
      </c>
      <c r="H1794" s="92">
        <v>4.1668507024805734E-6</v>
      </c>
      <c r="J1794" s="2">
        <v>41246</v>
      </c>
      <c r="K1794">
        <v>7.9000000000000001E-2</v>
      </c>
      <c r="L1794" s="67">
        <v>99.980249999999998</v>
      </c>
      <c r="M1794" s="92">
        <v>-5.0009876950696253E-5</v>
      </c>
      <c r="P1794" s="2">
        <v>41337</v>
      </c>
      <c r="Q1794">
        <v>1257.57</v>
      </c>
      <c r="R1794">
        <v>3.7353638388044619E-3</v>
      </c>
      <c r="T1794" s="68">
        <v>39359</v>
      </c>
      <c r="U1794" s="69">
        <v>1.00139</v>
      </c>
      <c r="V1794" s="70">
        <v>1.3900000000000023E-3</v>
      </c>
      <c r="W1794" s="70"/>
      <c r="Y1794" s="2">
        <v>41337</v>
      </c>
      <c r="Z1794">
        <v>14.01</v>
      </c>
    </row>
    <row r="1795" spans="2:26" x14ac:dyDescent="0.25">
      <c r="B1795" s="2">
        <v>41338</v>
      </c>
      <c r="C1795">
        <v>1539.79</v>
      </c>
      <c r="D1795" s="2"/>
      <c r="E1795" s="2">
        <v>41253</v>
      </c>
      <c r="F1795">
        <v>4.8000000000000001E-2</v>
      </c>
      <c r="G1795" s="67">
        <v>99.995999999999995</v>
      </c>
      <c r="H1795" s="92">
        <v>1.2500500019996252E-5</v>
      </c>
      <c r="J1795" s="2">
        <v>41247</v>
      </c>
      <c r="K1795">
        <v>9.9000000000000005E-2</v>
      </c>
      <c r="L1795" s="67">
        <v>99.975250000000003</v>
      </c>
      <c r="M1795" s="92">
        <v>1.2503094515947666E-5</v>
      </c>
      <c r="P1795" s="2">
        <v>41338</v>
      </c>
      <c r="Q1795">
        <v>1261.82</v>
      </c>
      <c r="R1795">
        <v>3.37953354485232E-3</v>
      </c>
      <c r="T1795" s="68">
        <v>39360</v>
      </c>
      <c r="U1795" s="69">
        <v>1.00482</v>
      </c>
      <c r="V1795" s="70">
        <v>4.8200000000000465E-3</v>
      </c>
      <c r="W1795" s="70"/>
      <c r="Y1795" s="2">
        <v>41338</v>
      </c>
      <c r="Z1795">
        <v>13.48</v>
      </c>
    </row>
    <row r="1796" spans="2:26" x14ac:dyDescent="0.25">
      <c r="B1796" s="2">
        <v>41339</v>
      </c>
      <c r="C1796">
        <v>1541.46</v>
      </c>
      <c r="D1796" s="2"/>
      <c r="E1796" s="2">
        <v>41254</v>
      </c>
      <c r="F1796">
        <v>3.3000000000000002E-2</v>
      </c>
      <c r="G1796" s="67">
        <v>99.997249999999994</v>
      </c>
      <c r="H1796" s="92">
        <v>0</v>
      </c>
      <c r="J1796" s="2">
        <v>41248</v>
      </c>
      <c r="K1796">
        <v>9.4E-2</v>
      </c>
      <c r="L1796" s="67">
        <v>99.976500000000001</v>
      </c>
      <c r="M1796" s="92">
        <v>0</v>
      </c>
      <c r="P1796" s="2">
        <v>41339</v>
      </c>
      <c r="Q1796">
        <v>1262.8599999999999</v>
      </c>
      <c r="R1796">
        <v>8.2420630517821003E-4</v>
      </c>
      <c r="T1796" s="68">
        <v>39363</v>
      </c>
      <c r="U1796" s="69">
        <v>0.99968000000000001</v>
      </c>
      <c r="V1796" s="70">
        <v>-3.1999999999998696E-4</v>
      </c>
      <c r="W1796" s="70"/>
      <c r="Y1796" s="2">
        <v>41339</v>
      </c>
      <c r="Z1796">
        <v>13.53</v>
      </c>
    </row>
    <row r="1797" spans="2:26" x14ac:dyDescent="0.25">
      <c r="B1797" s="2">
        <v>41340</v>
      </c>
      <c r="C1797">
        <v>1544.26</v>
      </c>
      <c r="D1797" s="2"/>
      <c r="E1797" s="2">
        <v>41255</v>
      </c>
      <c r="F1797">
        <v>3.3000000000000002E-2</v>
      </c>
      <c r="G1797" s="67">
        <v>99.997249999999994</v>
      </c>
      <c r="H1797" s="92">
        <v>8.3335625062908036E-6</v>
      </c>
      <c r="J1797" s="2">
        <v>41249</v>
      </c>
      <c r="K1797">
        <v>9.4E-2</v>
      </c>
      <c r="L1797" s="67">
        <v>99.976500000000001</v>
      </c>
      <c r="M1797" s="92">
        <v>2.5005876380879144E-5</v>
      </c>
      <c r="P1797" s="2">
        <v>41340</v>
      </c>
      <c r="Q1797">
        <v>1263.82</v>
      </c>
      <c r="R1797">
        <v>7.6017927561244925E-4</v>
      </c>
      <c r="T1797" s="68">
        <v>39364</v>
      </c>
      <c r="U1797" s="69">
        <v>1.0034799999999999</v>
      </c>
      <c r="V1797" s="70">
        <v>3.4799999999999276E-3</v>
      </c>
      <c r="W1797" s="70"/>
      <c r="Y1797" s="2">
        <v>41340</v>
      </c>
      <c r="Z1797">
        <v>13.06</v>
      </c>
    </row>
    <row r="1798" spans="2:26" x14ac:dyDescent="0.25">
      <c r="B1798" s="2">
        <v>41341</v>
      </c>
      <c r="C1798">
        <v>1551.18</v>
      </c>
      <c r="D1798" s="2"/>
      <c r="E1798" s="2">
        <v>41256</v>
      </c>
      <c r="F1798">
        <v>2.3E-2</v>
      </c>
      <c r="G1798" s="67">
        <v>99.998083333333327</v>
      </c>
      <c r="H1798" s="92">
        <v>1.2500239588097983E-5</v>
      </c>
      <c r="J1798" s="2">
        <v>41250</v>
      </c>
      <c r="K1798">
        <v>8.4000000000000005E-2</v>
      </c>
      <c r="L1798" s="67">
        <v>99.978999999999999</v>
      </c>
      <c r="M1798" s="92">
        <v>1.2502625551302771E-5</v>
      </c>
      <c r="P1798" s="2">
        <v>41341</v>
      </c>
      <c r="Q1798">
        <v>1264.93</v>
      </c>
      <c r="R1798">
        <v>8.7828962985248005E-4</v>
      </c>
      <c r="T1798" s="68">
        <v>39365</v>
      </c>
      <c r="U1798" s="69">
        <v>0.99912000000000001</v>
      </c>
      <c r="V1798" s="70">
        <v>-8.799999999999919E-4</v>
      </c>
      <c r="W1798" s="70"/>
      <c r="Y1798" s="2">
        <v>41341</v>
      </c>
      <c r="Z1798">
        <v>12.59</v>
      </c>
    </row>
    <row r="1799" spans="2:26" x14ac:dyDescent="0.25">
      <c r="B1799" s="2">
        <v>41344</v>
      </c>
      <c r="C1799">
        <v>1556.22</v>
      </c>
      <c r="D1799" s="2"/>
      <c r="E1799" s="2">
        <v>41257</v>
      </c>
      <c r="F1799">
        <v>8.0000000000000002E-3</v>
      </c>
      <c r="G1799" s="67">
        <v>99.99933333333334</v>
      </c>
      <c r="H1799" s="92">
        <v>4.1666944445850618E-6</v>
      </c>
      <c r="J1799" s="2">
        <v>41253</v>
      </c>
      <c r="K1799">
        <v>7.9000000000000001E-2</v>
      </c>
      <c r="L1799" s="67">
        <v>99.980249999999998</v>
      </c>
      <c r="M1799" s="92">
        <v>2.7505432322882939E-5</v>
      </c>
      <c r="P1799" s="2">
        <v>41344</v>
      </c>
      <c r="Q1799">
        <v>1265.48</v>
      </c>
      <c r="R1799">
        <v>4.3480666914375021E-4</v>
      </c>
      <c r="T1799" s="68">
        <v>39366</v>
      </c>
      <c r="U1799" s="69">
        <v>0.99663000000000002</v>
      </c>
      <c r="V1799" s="70">
        <v>-3.3699999999999841E-3</v>
      </c>
      <c r="W1799" s="70"/>
      <c r="Y1799" s="2">
        <v>41344</v>
      </c>
      <c r="Z1799">
        <v>11.56</v>
      </c>
    </row>
    <row r="1800" spans="2:26" x14ac:dyDescent="0.25">
      <c r="B1800" s="2">
        <v>41345</v>
      </c>
      <c r="C1800">
        <v>1552.48</v>
      </c>
      <c r="D1800" s="2"/>
      <c r="E1800" s="2">
        <v>41260</v>
      </c>
      <c r="F1800">
        <v>3.0000000000000001E-3</v>
      </c>
      <c r="G1800" s="67">
        <v>99.999750000000006</v>
      </c>
      <c r="H1800" s="92">
        <v>-4.1666770833614919E-6</v>
      </c>
      <c r="J1800" s="2">
        <v>41254</v>
      </c>
      <c r="K1800">
        <v>6.8000000000000005E-2</v>
      </c>
      <c r="L1800" s="67">
        <v>99.983000000000004</v>
      </c>
      <c r="M1800" s="92">
        <v>1.2502125361191219E-5</v>
      </c>
      <c r="P1800" s="2">
        <v>41345</v>
      </c>
      <c r="Q1800">
        <v>1265.28</v>
      </c>
      <c r="R1800">
        <v>-1.5804279798969922E-4</v>
      </c>
      <c r="T1800" s="68">
        <v>39367</v>
      </c>
      <c r="U1800" s="69">
        <v>1.00353</v>
      </c>
      <c r="V1800" s="70">
        <v>3.5300000000000331E-3</v>
      </c>
      <c r="W1800" s="70"/>
      <c r="Y1800" s="2">
        <v>41345</v>
      </c>
      <c r="Z1800">
        <v>12.27</v>
      </c>
    </row>
    <row r="1801" spans="2:26" x14ac:dyDescent="0.25">
      <c r="B1801" s="2">
        <v>41346</v>
      </c>
      <c r="C1801">
        <v>1554.52</v>
      </c>
      <c r="D1801" s="2"/>
      <c r="E1801" s="2">
        <v>41261</v>
      </c>
      <c r="F1801">
        <v>8.0000000000000002E-3</v>
      </c>
      <c r="G1801" s="67">
        <v>99.99933333333334</v>
      </c>
      <c r="H1801" s="92">
        <v>-1.250008333397723E-5</v>
      </c>
      <c r="J1801" s="2">
        <v>41255</v>
      </c>
      <c r="K1801">
        <v>6.3E-2</v>
      </c>
      <c r="L1801" s="67">
        <v>99.984250000000003</v>
      </c>
      <c r="M1801" s="92">
        <v>2.5003938120216063E-5</v>
      </c>
      <c r="P1801" s="2">
        <v>41346</v>
      </c>
      <c r="Q1801">
        <v>1265.74</v>
      </c>
      <c r="R1801">
        <v>3.6355589276682032E-4</v>
      </c>
      <c r="T1801" s="68">
        <v>39370</v>
      </c>
      <c r="U1801" s="69">
        <v>0.99651999999999996</v>
      </c>
      <c r="V1801" s="70">
        <v>-3.4800000000000386E-3</v>
      </c>
      <c r="W1801" s="70"/>
      <c r="Y1801" s="2">
        <v>41346</v>
      </c>
      <c r="Z1801">
        <v>11.83</v>
      </c>
    </row>
    <row r="1802" spans="2:26" x14ac:dyDescent="0.25">
      <c r="B1802" s="2">
        <v>41347</v>
      </c>
      <c r="C1802">
        <v>1563.23</v>
      </c>
      <c r="D1802" s="2"/>
      <c r="E1802" s="2">
        <v>41262</v>
      </c>
      <c r="F1802">
        <v>2.3E-2</v>
      </c>
      <c r="G1802" s="67">
        <v>99.998083333333327</v>
      </c>
      <c r="H1802" s="92">
        <v>1.2500239588097983E-5</v>
      </c>
      <c r="J1802" s="2">
        <v>41256</v>
      </c>
      <c r="K1802">
        <v>5.2999999999999999E-2</v>
      </c>
      <c r="L1802" s="67">
        <v>99.986750000000001</v>
      </c>
      <c r="M1802" s="92">
        <v>6.2508282347328858E-5</v>
      </c>
      <c r="P1802" s="2">
        <v>41347</v>
      </c>
      <c r="Q1802">
        <v>1265.9100000000001</v>
      </c>
      <c r="R1802">
        <v>1.343087837946122E-4</v>
      </c>
      <c r="T1802" s="68">
        <v>39371</v>
      </c>
      <c r="U1802" s="69">
        <v>0.99544999999999995</v>
      </c>
      <c r="V1802" s="70">
        <v>-4.550000000000054E-3</v>
      </c>
      <c r="W1802" s="70"/>
      <c r="Y1802" s="2">
        <v>41347</v>
      </c>
      <c r="Z1802">
        <v>11.3</v>
      </c>
    </row>
    <row r="1803" spans="2:26" x14ac:dyDescent="0.25">
      <c r="B1803" s="2">
        <v>41348</v>
      </c>
      <c r="C1803">
        <v>1560.7</v>
      </c>
      <c r="D1803" s="2"/>
      <c r="E1803" s="2">
        <v>41263</v>
      </c>
      <c r="F1803">
        <v>8.0000000000000002E-3</v>
      </c>
      <c r="G1803" s="67">
        <v>99.99933333333334</v>
      </c>
      <c r="H1803" s="92">
        <v>-4.1666944445850618E-6</v>
      </c>
      <c r="J1803" s="2">
        <v>41257</v>
      </c>
      <c r="K1803">
        <v>2.8000000000000001E-2</v>
      </c>
      <c r="L1803" s="67">
        <v>99.992999999999995</v>
      </c>
      <c r="M1803" s="92">
        <v>1.2500875061327577E-5</v>
      </c>
      <c r="P1803" s="2">
        <v>41348</v>
      </c>
      <c r="Q1803">
        <v>1265.74</v>
      </c>
      <c r="R1803">
        <v>-1.3429074736759361E-4</v>
      </c>
      <c r="T1803" s="68">
        <v>39372</v>
      </c>
      <c r="U1803" s="69">
        <v>1.0023</v>
      </c>
      <c r="V1803" s="70">
        <v>2.2999999999999687E-3</v>
      </c>
      <c r="W1803" s="70"/>
      <c r="Y1803" s="2">
        <v>41348</v>
      </c>
      <c r="Z1803">
        <v>11.3</v>
      </c>
    </row>
    <row r="1804" spans="2:26" x14ac:dyDescent="0.25">
      <c r="B1804" s="2">
        <v>41351</v>
      </c>
      <c r="C1804">
        <v>1552.1</v>
      </c>
      <c r="D1804" s="2"/>
      <c r="E1804" s="2">
        <v>41264</v>
      </c>
      <c r="F1804">
        <v>1.2999999999999999E-2</v>
      </c>
      <c r="G1804" s="67">
        <v>99.998916666666673</v>
      </c>
      <c r="H1804" s="92">
        <v>-1.6666847224566794E-6</v>
      </c>
      <c r="J1804" s="2">
        <v>41260</v>
      </c>
      <c r="K1804">
        <v>2.3E-2</v>
      </c>
      <c r="L1804" s="67">
        <v>99.994249999999994</v>
      </c>
      <c r="M1804" s="92">
        <v>-7.5004312747872781E-5</v>
      </c>
      <c r="P1804" s="2">
        <v>41351</v>
      </c>
      <c r="Q1804">
        <v>1261.26</v>
      </c>
      <c r="R1804">
        <v>-3.5394314788187442E-3</v>
      </c>
      <c r="T1804" s="68">
        <v>39373</v>
      </c>
      <c r="U1804" s="69">
        <v>0.99953999999999998</v>
      </c>
      <c r="V1804" s="70">
        <v>-4.6000000000001595E-4</v>
      </c>
      <c r="W1804" s="70"/>
      <c r="Y1804" s="2">
        <v>41351</v>
      </c>
      <c r="Z1804">
        <v>13.36</v>
      </c>
    </row>
    <row r="1805" spans="2:26" x14ac:dyDescent="0.25">
      <c r="B1805" s="2">
        <v>41352</v>
      </c>
      <c r="C1805">
        <v>1548.34</v>
      </c>
      <c r="D1805" s="2"/>
      <c r="E1805" s="2">
        <v>41267</v>
      </c>
      <c r="F1805">
        <v>1.4999999999999999E-2</v>
      </c>
      <c r="G1805" s="67">
        <v>99.998750000000001</v>
      </c>
      <c r="H1805" s="92">
        <v>0</v>
      </c>
      <c r="J1805" s="2">
        <v>41261</v>
      </c>
      <c r="K1805">
        <v>5.2999999999999999E-2</v>
      </c>
      <c r="L1805" s="67">
        <v>99.986750000000001</v>
      </c>
      <c r="M1805" s="92">
        <v>0</v>
      </c>
      <c r="P1805" s="2">
        <v>41352</v>
      </c>
      <c r="Q1805">
        <v>1259.3699999999999</v>
      </c>
      <c r="R1805">
        <v>-1.4985014985016143E-3</v>
      </c>
      <c r="T1805" s="68">
        <v>39374</v>
      </c>
      <c r="U1805" s="69">
        <v>0.99404999999999999</v>
      </c>
      <c r="V1805" s="70">
        <v>-5.9500000000000108E-3</v>
      </c>
      <c r="W1805" s="70"/>
      <c r="Y1805" s="2">
        <v>41352</v>
      </c>
      <c r="Z1805">
        <v>14.39</v>
      </c>
    </row>
    <row r="1806" spans="2:26" x14ac:dyDescent="0.25">
      <c r="B1806" s="2">
        <v>41353</v>
      </c>
      <c r="C1806">
        <v>1558.71</v>
      </c>
      <c r="D1806" s="2"/>
      <c r="E1806" s="2">
        <v>41268</v>
      </c>
      <c r="F1806">
        <v>1.4999999999999999E-2</v>
      </c>
      <c r="G1806" s="67">
        <v>99.998750000000001</v>
      </c>
      <c r="H1806" s="92">
        <v>1.666687500234687E-6</v>
      </c>
      <c r="J1806" s="2">
        <v>41262</v>
      </c>
      <c r="K1806">
        <v>5.2999999999999999E-2</v>
      </c>
      <c r="L1806" s="67">
        <v>99.986750000000001</v>
      </c>
      <c r="M1806" s="92">
        <v>0</v>
      </c>
      <c r="P1806" s="2">
        <v>41353</v>
      </c>
      <c r="Q1806">
        <v>1265.3499999999999</v>
      </c>
      <c r="R1806">
        <v>4.7484059490061625E-3</v>
      </c>
      <c r="T1806" s="68">
        <v>39377</v>
      </c>
      <c r="U1806" s="69">
        <v>0.99502999999999997</v>
      </c>
      <c r="V1806" s="70">
        <v>-4.9700000000000299E-3</v>
      </c>
      <c r="W1806" s="70"/>
      <c r="Y1806" s="2">
        <v>41353</v>
      </c>
      <c r="Z1806">
        <v>12.67</v>
      </c>
    </row>
    <row r="1807" spans="2:26" x14ac:dyDescent="0.25">
      <c r="B1807" s="2">
        <v>41354</v>
      </c>
      <c r="C1807">
        <v>1545.8</v>
      </c>
      <c r="D1807" s="2"/>
      <c r="E1807" s="2">
        <v>41269</v>
      </c>
      <c r="F1807">
        <v>1.2999999999999999E-2</v>
      </c>
      <c r="G1807" s="67">
        <v>99.998916666666673</v>
      </c>
      <c r="H1807" s="92">
        <v>-4.1667118060306763E-6</v>
      </c>
      <c r="J1807" s="2">
        <v>41263</v>
      </c>
      <c r="K1807">
        <v>5.2999999999999999E-2</v>
      </c>
      <c r="L1807" s="67">
        <v>99.986750000000001</v>
      </c>
      <c r="M1807" s="92">
        <v>-1.2501656469487976E-5</v>
      </c>
      <c r="P1807" s="2">
        <v>41354</v>
      </c>
      <c r="Q1807">
        <v>1259.67</v>
      </c>
      <c r="R1807">
        <v>-4.4888765954083087E-3</v>
      </c>
      <c r="T1807" s="68">
        <v>39378</v>
      </c>
      <c r="U1807" s="69">
        <v>1.0058800000000001</v>
      </c>
      <c r="V1807" s="70">
        <v>5.8800000000001074E-3</v>
      </c>
      <c r="W1807" s="70"/>
      <c r="Y1807" s="2">
        <v>41354</v>
      </c>
      <c r="Z1807">
        <v>13.99</v>
      </c>
    </row>
    <row r="1808" spans="2:26" x14ac:dyDescent="0.25">
      <c r="B1808" s="2">
        <v>41355</v>
      </c>
      <c r="C1808">
        <v>1556.89</v>
      </c>
      <c r="D1808" s="2"/>
      <c r="E1808" s="2">
        <v>41270</v>
      </c>
      <c r="F1808">
        <v>1.7999999999999999E-2</v>
      </c>
      <c r="G1808" s="67">
        <v>99.998500000000007</v>
      </c>
      <c r="H1808" s="92">
        <v>1.2500187502872961E-5</v>
      </c>
      <c r="J1808" s="2">
        <v>41264</v>
      </c>
      <c r="K1808">
        <v>5.8000000000000003E-2</v>
      </c>
      <c r="L1808" s="67">
        <v>99.985500000000002</v>
      </c>
      <c r="M1808" s="92">
        <v>1.2501812762799602E-5</v>
      </c>
      <c r="P1808" s="2">
        <v>41355</v>
      </c>
      <c r="Q1808">
        <v>1263.54</v>
      </c>
      <c r="R1808">
        <v>3.0722332039343492E-3</v>
      </c>
      <c r="T1808" s="68">
        <v>39379</v>
      </c>
      <c r="U1808" s="69">
        <v>0.99838000000000005</v>
      </c>
      <c r="V1808" s="70">
        <v>-1.6199999999999548E-3</v>
      </c>
      <c r="W1808" s="70"/>
      <c r="Y1808" s="2">
        <v>41355</v>
      </c>
      <c r="Z1808">
        <v>13.57</v>
      </c>
    </row>
    <row r="1809" spans="2:26" x14ac:dyDescent="0.25">
      <c r="B1809" s="2">
        <v>41358</v>
      </c>
      <c r="C1809">
        <v>1551.69</v>
      </c>
      <c r="D1809" s="2"/>
      <c r="E1809" s="2">
        <v>41271</v>
      </c>
      <c r="F1809">
        <v>3.0000000000000001E-3</v>
      </c>
      <c r="G1809" s="67">
        <v>99.999750000000006</v>
      </c>
      <c r="H1809" s="92">
        <v>-1.2500031250084476E-5</v>
      </c>
      <c r="J1809" s="2">
        <v>41267</v>
      </c>
      <c r="K1809">
        <v>5.2999999999999999E-2</v>
      </c>
      <c r="L1809" s="67">
        <v>99.986750000000001</v>
      </c>
      <c r="M1809" s="92">
        <v>0</v>
      </c>
      <c r="P1809" s="2">
        <v>41358</v>
      </c>
      <c r="Q1809">
        <v>1262.24</v>
      </c>
      <c r="R1809">
        <v>-1.0288554378966586E-3</v>
      </c>
      <c r="T1809" s="68">
        <v>39380</v>
      </c>
      <c r="U1809" s="69">
        <v>0.99966999999999995</v>
      </c>
      <c r="V1809" s="70">
        <v>-3.3000000000005247E-4</v>
      </c>
      <c r="W1809" s="70"/>
      <c r="Y1809" s="2">
        <v>41358</v>
      </c>
      <c r="Z1809">
        <v>13.74</v>
      </c>
    </row>
    <row r="1810" spans="2:26" x14ac:dyDescent="0.25">
      <c r="B1810" s="2">
        <v>41359</v>
      </c>
      <c r="C1810">
        <v>1563.77</v>
      </c>
      <c r="D1810" s="2"/>
      <c r="E1810" s="2">
        <v>41274</v>
      </c>
      <c r="F1810">
        <v>1.7999999999999999E-2</v>
      </c>
      <c r="G1810" s="67">
        <v>99.998500000000007</v>
      </c>
      <c r="H1810" s="92">
        <v>0</v>
      </c>
      <c r="J1810" s="2">
        <v>41268</v>
      </c>
      <c r="K1810">
        <v>5.2999999999999999E-2</v>
      </c>
      <c r="L1810" s="67">
        <v>99.986750000000001</v>
      </c>
      <c r="M1810" s="92">
        <v>-1.2501656469487976E-5</v>
      </c>
      <c r="P1810" s="2">
        <v>41359</v>
      </c>
      <c r="Q1810">
        <v>1268.58</v>
      </c>
      <c r="R1810">
        <v>5.0228165800481062E-3</v>
      </c>
      <c r="T1810" s="68">
        <v>39381</v>
      </c>
      <c r="U1810" s="69">
        <v>1.00641</v>
      </c>
      <c r="V1810" s="70">
        <v>6.4100000000000268E-3</v>
      </c>
      <c r="W1810" s="70"/>
      <c r="Y1810" s="2">
        <v>41359</v>
      </c>
      <c r="Z1810">
        <v>12.77</v>
      </c>
    </row>
    <row r="1811" spans="2:26" x14ac:dyDescent="0.25">
      <c r="B1811" s="2">
        <v>41360</v>
      </c>
      <c r="C1811">
        <v>1562.85</v>
      </c>
      <c r="D1811" s="2"/>
      <c r="E1811" s="2">
        <v>41275</v>
      </c>
      <c r="F1811">
        <v>1.7999999999999999E-2</v>
      </c>
      <c r="G1811" s="67">
        <v>99.998500000000007</v>
      </c>
      <c r="H1811" s="92">
        <v>-2.9167104173333236E-5</v>
      </c>
      <c r="J1811" s="2">
        <v>41269</v>
      </c>
      <c r="K1811">
        <v>5.8000000000000003E-2</v>
      </c>
      <c r="L1811" s="67">
        <v>99.985500000000002</v>
      </c>
      <c r="M1811" s="92">
        <v>-2.5003625525710227E-5</v>
      </c>
      <c r="P1811" s="2">
        <v>41360</v>
      </c>
      <c r="Q1811">
        <v>1268.17</v>
      </c>
      <c r="R1811">
        <v>-3.2319601444119606E-4</v>
      </c>
      <c r="T1811" s="68">
        <v>39384</v>
      </c>
      <c r="U1811" s="69">
        <v>1.0027600000000001</v>
      </c>
      <c r="V1811" s="70">
        <v>2.7600000000000957E-3</v>
      </c>
      <c r="W1811" s="70"/>
      <c r="Y1811" s="2">
        <v>41360</v>
      </c>
      <c r="Z1811">
        <v>13.15</v>
      </c>
    </row>
    <row r="1812" spans="2:26" x14ac:dyDescent="0.25">
      <c r="B1812" s="2">
        <v>41361</v>
      </c>
      <c r="C1812">
        <v>1569.19</v>
      </c>
      <c r="D1812" s="2"/>
      <c r="E1812" s="2">
        <v>41276</v>
      </c>
      <c r="F1812">
        <v>5.2999999999999999E-2</v>
      </c>
      <c r="G1812" s="67">
        <v>99.995583333333329</v>
      </c>
      <c r="H1812" s="92">
        <v>-2.5001104214661396E-6</v>
      </c>
      <c r="J1812" s="2">
        <v>41270</v>
      </c>
      <c r="K1812">
        <v>6.8000000000000005E-2</v>
      </c>
      <c r="L1812" s="67">
        <v>99.983000000000004</v>
      </c>
      <c r="M1812" s="92">
        <v>1.5002550433584894E-4</v>
      </c>
      <c r="P1812" s="2">
        <v>41361</v>
      </c>
      <c r="Q1812">
        <v>1270.52</v>
      </c>
      <c r="R1812">
        <v>1.853063863677562E-3</v>
      </c>
      <c r="T1812" s="68">
        <v>39385</v>
      </c>
      <c r="U1812" s="69">
        <v>0.99636999999999998</v>
      </c>
      <c r="V1812" s="70">
        <v>-3.6300000000000221E-3</v>
      </c>
      <c r="W1812" s="70"/>
      <c r="Y1812" s="2">
        <v>41361</v>
      </c>
      <c r="Z1812">
        <v>12.7</v>
      </c>
    </row>
    <row r="1813" spans="2:26" x14ac:dyDescent="0.25">
      <c r="B1813" s="2">
        <v>41365</v>
      </c>
      <c r="C1813">
        <v>1562.17</v>
      </c>
      <c r="D1813" s="2"/>
      <c r="E1813" s="2">
        <v>41277</v>
      </c>
      <c r="F1813">
        <v>5.6000000000000001E-2</v>
      </c>
      <c r="G1813" s="67">
        <v>99.995333333333335</v>
      </c>
      <c r="H1813" s="92">
        <v>2.5001166721327905E-6</v>
      </c>
      <c r="J1813" s="2">
        <v>41271</v>
      </c>
      <c r="K1813">
        <v>8.0000000000000002E-3</v>
      </c>
      <c r="L1813" s="67">
        <v>99.998000000000005</v>
      </c>
      <c r="M1813" s="92">
        <v>-8.7501750035023917E-5</v>
      </c>
      <c r="P1813" s="2">
        <v>41365</v>
      </c>
      <c r="Q1813">
        <v>1269.01</v>
      </c>
      <c r="R1813">
        <v>-1.1884897522274063E-3</v>
      </c>
      <c r="T1813" s="68">
        <v>39386</v>
      </c>
      <c r="U1813" s="69">
        <v>1.0080800000000001</v>
      </c>
      <c r="V1813" s="70">
        <v>8.0800000000000871E-3</v>
      </c>
      <c r="W1813" s="70"/>
      <c r="Y1813" s="2">
        <v>41365</v>
      </c>
      <c r="Z1813">
        <v>13.58</v>
      </c>
    </row>
    <row r="1814" spans="2:26" x14ac:dyDescent="0.25">
      <c r="B1814" s="2">
        <v>41366</v>
      </c>
      <c r="C1814">
        <v>1570.25</v>
      </c>
      <c r="D1814" s="2"/>
      <c r="E1814" s="2">
        <v>41278</v>
      </c>
      <c r="F1814">
        <v>5.2999999999999999E-2</v>
      </c>
      <c r="G1814" s="67">
        <v>99.995583333333329</v>
      </c>
      <c r="H1814" s="92">
        <v>1.2500552107663765E-5</v>
      </c>
      <c r="J1814" s="2">
        <v>41274</v>
      </c>
      <c r="K1814">
        <v>4.2999999999999997E-2</v>
      </c>
      <c r="L1814" s="67">
        <v>99.989249999999998</v>
      </c>
      <c r="M1814" s="92">
        <v>0</v>
      </c>
      <c r="P1814" s="2">
        <v>41366</v>
      </c>
      <c r="Q1814">
        <v>1272.31</v>
      </c>
      <c r="R1814">
        <v>2.6004523211007324E-3</v>
      </c>
      <c r="T1814" s="68">
        <v>39387</v>
      </c>
      <c r="U1814" s="69">
        <v>0.98468</v>
      </c>
      <c r="V1814" s="70">
        <v>-1.532E-2</v>
      </c>
      <c r="W1814" s="70"/>
      <c r="Y1814" s="2">
        <v>41366</v>
      </c>
      <c r="Z1814">
        <v>12.78</v>
      </c>
    </row>
    <row r="1815" spans="2:26" x14ac:dyDescent="0.25">
      <c r="B1815" s="2">
        <v>41367</v>
      </c>
      <c r="C1815">
        <v>1553.69</v>
      </c>
      <c r="D1815" s="2"/>
      <c r="E1815" s="2">
        <v>41281</v>
      </c>
      <c r="F1815">
        <v>3.7999999999999999E-2</v>
      </c>
      <c r="G1815" s="67">
        <v>99.996833333333328</v>
      </c>
      <c r="H1815" s="92">
        <v>4.1667986152571501E-6</v>
      </c>
      <c r="J1815" s="2">
        <v>41275</v>
      </c>
      <c r="K1815">
        <v>4.2999999999999997E-2</v>
      </c>
      <c r="L1815" s="67">
        <v>99.989249999999998</v>
      </c>
      <c r="M1815" s="92">
        <v>-3.7504031683344152E-5</v>
      </c>
      <c r="P1815" s="2">
        <v>41367</v>
      </c>
      <c r="Q1815">
        <v>1266.51</v>
      </c>
      <c r="R1815">
        <v>-4.5586374389888773E-3</v>
      </c>
      <c r="T1815" s="68">
        <v>39388</v>
      </c>
      <c r="U1815" s="69">
        <v>1.00112</v>
      </c>
      <c r="V1815" s="70">
        <v>1.1200000000000099E-3</v>
      </c>
      <c r="W1815" s="70"/>
      <c r="Y1815" s="2">
        <v>41367</v>
      </c>
      <c r="Z1815">
        <v>14.21</v>
      </c>
    </row>
    <row r="1816" spans="2:26" x14ac:dyDescent="0.25">
      <c r="B1816" s="2">
        <v>41368</v>
      </c>
      <c r="C1816">
        <v>1559.98</v>
      </c>
      <c r="D1816" s="2"/>
      <c r="E1816" s="2">
        <v>41282</v>
      </c>
      <c r="F1816">
        <v>3.3000000000000002E-2</v>
      </c>
      <c r="G1816" s="67">
        <v>99.997249999999994</v>
      </c>
      <c r="H1816" s="92">
        <v>-4.1667812531454018E-6</v>
      </c>
      <c r="J1816" s="2">
        <v>41276</v>
      </c>
      <c r="K1816">
        <v>5.8000000000000003E-2</v>
      </c>
      <c r="L1816" s="67">
        <v>99.985500000000002</v>
      </c>
      <c r="M1816" s="92">
        <v>-2.5003625525710227E-5</v>
      </c>
      <c r="P1816" s="2">
        <v>41368</v>
      </c>
      <c r="Q1816">
        <v>1269.1500000000001</v>
      </c>
      <c r="R1816">
        <v>2.0844683421370469E-3</v>
      </c>
      <c r="T1816" s="68">
        <v>39391</v>
      </c>
      <c r="U1816" s="69">
        <v>0.99824999999999997</v>
      </c>
      <c r="V1816" s="70">
        <v>-1.7500000000000293E-3</v>
      </c>
      <c r="W1816" s="70"/>
      <c r="Y1816" s="2">
        <v>41368</v>
      </c>
      <c r="Z1816">
        <v>13.89</v>
      </c>
    </row>
    <row r="1817" spans="2:26" x14ac:dyDescent="0.25">
      <c r="B1817" s="2">
        <v>41369</v>
      </c>
      <c r="C1817">
        <v>1553.28</v>
      </c>
      <c r="D1817" s="2"/>
      <c r="E1817" s="2">
        <v>41283</v>
      </c>
      <c r="F1817">
        <v>3.7999999999999999E-2</v>
      </c>
      <c r="G1817" s="67">
        <v>99.996833333333328</v>
      </c>
      <c r="H1817" s="92">
        <v>-4.1667986152571501E-6</v>
      </c>
      <c r="J1817" s="2">
        <v>41277</v>
      </c>
      <c r="K1817">
        <v>6.8000000000000005E-2</v>
      </c>
      <c r="L1817" s="67">
        <v>99.983000000000004</v>
      </c>
      <c r="M1817" s="92">
        <v>0</v>
      </c>
      <c r="P1817" s="2">
        <v>41369</v>
      </c>
      <c r="Q1817">
        <v>1267.26</v>
      </c>
      <c r="R1817">
        <v>-1.4891856754521982E-3</v>
      </c>
      <c r="T1817" s="68">
        <v>39392</v>
      </c>
      <c r="U1817" s="69">
        <v>1.0095400000000001</v>
      </c>
      <c r="V1817" s="70">
        <v>9.540000000000104E-3</v>
      </c>
      <c r="W1817" s="70"/>
      <c r="Y1817" s="2">
        <v>41369</v>
      </c>
      <c r="Z1817">
        <v>13.92</v>
      </c>
    </row>
    <row r="1818" spans="2:26" x14ac:dyDescent="0.25">
      <c r="B1818" s="2">
        <v>41372</v>
      </c>
      <c r="C1818">
        <v>1563.07</v>
      </c>
      <c r="D1818" s="2"/>
      <c r="E1818" s="2">
        <v>41284</v>
      </c>
      <c r="F1818">
        <v>4.2999999999999997E-2</v>
      </c>
      <c r="G1818" s="67">
        <v>99.996416666666661</v>
      </c>
      <c r="H1818" s="92">
        <v>0</v>
      </c>
      <c r="J1818" s="2">
        <v>41278</v>
      </c>
      <c r="K1818">
        <v>6.8000000000000005E-2</v>
      </c>
      <c r="L1818" s="67">
        <v>99.983000000000004</v>
      </c>
      <c r="M1818" s="92">
        <v>1.2502125361191219E-5</v>
      </c>
      <c r="P1818" s="2">
        <v>41372</v>
      </c>
      <c r="Q1818">
        <v>1272.21</v>
      </c>
      <c r="R1818">
        <v>3.9060650537379171E-3</v>
      </c>
      <c r="T1818" s="68">
        <v>39393</v>
      </c>
      <c r="U1818" s="69">
        <v>0.97668999999999995</v>
      </c>
      <c r="V1818" s="70">
        <v>-2.3310000000000053E-2</v>
      </c>
      <c r="W1818" s="70"/>
      <c r="Y1818" s="2">
        <v>41372</v>
      </c>
      <c r="Z1818">
        <v>13.19</v>
      </c>
    </row>
    <row r="1819" spans="2:26" x14ac:dyDescent="0.25">
      <c r="B1819" s="2">
        <v>41373</v>
      </c>
      <c r="C1819">
        <v>1568.61</v>
      </c>
      <c r="D1819" s="2"/>
      <c r="E1819" s="2">
        <v>41285</v>
      </c>
      <c r="F1819">
        <v>4.2999999999999997E-2</v>
      </c>
      <c r="G1819" s="67">
        <v>99.996416666666661</v>
      </c>
      <c r="H1819" s="92">
        <v>-4.166815977590943E-6</v>
      </c>
      <c r="J1819" s="2">
        <v>41281</v>
      </c>
      <c r="K1819">
        <v>6.3E-2</v>
      </c>
      <c r="L1819" s="67">
        <v>99.984250000000003</v>
      </c>
      <c r="M1819" s="92">
        <v>2.5003938120216063E-5</v>
      </c>
      <c r="P1819" s="2">
        <v>41373</v>
      </c>
      <c r="Q1819">
        <v>1274.76</v>
      </c>
      <c r="R1819">
        <v>2.004386068337638E-3</v>
      </c>
      <c r="T1819" s="68">
        <v>39394</v>
      </c>
      <c r="U1819" s="69">
        <v>1.00109</v>
      </c>
      <c r="V1819" s="70">
        <v>1.0900000000000354E-3</v>
      </c>
      <c r="W1819" s="70"/>
      <c r="Y1819" s="2">
        <v>41373</v>
      </c>
      <c r="Z1819">
        <v>12.84</v>
      </c>
    </row>
    <row r="1820" spans="2:26" x14ac:dyDescent="0.25">
      <c r="B1820" s="2">
        <v>41374</v>
      </c>
      <c r="C1820">
        <v>1587.73</v>
      </c>
      <c r="D1820" s="2"/>
      <c r="E1820" s="2">
        <v>41288</v>
      </c>
      <c r="F1820">
        <v>4.8000000000000001E-2</v>
      </c>
      <c r="G1820" s="67">
        <v>99.995999999999995</v>
      </c>
      <c r="H1820" s="92">
        <v>-4.1668333400357582E-6</v>
      </c>
      <c r="J1820" s="2">
        <v>41282</v>
      </c>
      <c r="K1820">
        <v>5.2999999999999999E-2</v>
      </c>
      <c r="L1820" s="67">
        <v>99.986750000000001</v>
      </c>
      <c r="M1820" s="92">
        <v>-1.2501656469487976E-5</v>
      </c>
      <c r="P1820" s="2">
        <v>41374</v>
      </c>
      <c r="Q1820">
        <v>1278.1600000000001</v>
      </c>
      <c r="R1820">
        <v>2.6671687219554929E-3</v>
      </c>
      <c r="T1820" s="68">
        <v>39395</v>
      </c>
      <c r="U1820" s="69">
        <v>0.99258000000000002</v>
      </c>
      <c r="V1820" s="70">
        <v>-7.4199999999999822E-3</v>
      </c>
      <c r="W1820" s="70"/>
      <c r="Y1820" s="2">
        <v>41374</v>
      </c>
      <c r="Z1820">
        <v>12.36</v>
      </c>
    </row>
    <row r="1821" spans="2:26" x14ac:dyDescent="0.25">
      <c r="B1821" s="2">
        <v>41375</v>
      </c>
      <c r="C1821">
        <v>1593.37</v>
      </c>
      <c r="D1821" s="2"/>
      <c r="E1821" s="2">
        <v>41289</v>
      </c>
      <c r="F1821">
        <v>5.2999999999999999E-2</v>
      </c>
      <c r="G1821" s="67">
        <v>99.995583333333329</v>
      </c>
      <c r="H1821" s="92">
        <v>-8.3337014051831915E-6</v>
      </c>
      <c r="J1821" s="2">
        <v>41283</v>
      </c>
      <c r="K1821">
        <v>5.8000000000000003E-2</v>
      </c>
      <c r="L1821" s="67">
        <v>99.985500000000002</v>
      </c>
      <c r="M1821" s="92">
        <v>-1.2501812762799602E-5</v>
      </c>
      <c r="P1821" s="2">
        <v>41375</v>
      </c>
      <c r="Q1821">
        <v>1278.97</v>
      </c>
      <c r="R1821">
        <v>6.3372347749890423E-4</v>
      </c>
      <c r="T1821" s="68">
        <v>39398</v>
      </c>
      <c r="U1821" s="69">
        <v>0.99907999999999997</v>
      </c>
      <c r="V1821" s="70">
        <v>-9.200000000000319E-4</v>
      </c>
      <c r="W1821" s="70"/>
      <c r="Y1821" s="2">
        <v>41375</v>
      </c>
      <c r="Z1821">
        <v>12.24</v>
      </c>
    </row>
    <row r="1822" spans="2:26" x14ac:dyDescent="0.25">
      <c r="B1822" s="2">
        <v>41376</v>
      </c>
      <c r="C1822">
        <v>1588.85</v>
      </c>
      <c r="D1822" s="2"/>
      <c r="E1822" s="2">
        <v>41290</v>
      </c>
      <c r="F1822">
        <v>6.3E-2</v>
      </c>
      <c r="G1822" s="67">
        <v>99.994749999999996</v>
      </c>
      <c r="H1822" s="92">
        <v>1.666754171258944E-5</v>
      </c>
      <c r="J1822" s="2">
        <v>41284</v>
      </c>
      <c r="K1822">
        <v>6.3E-2</v>
      </c>
      <c r="L1822" s="67">
        <v>99.984250000000003</v>
      </c>
      <c r="M1822" s="92">
        <v>-1.2501969060108031E-5</v>
      </c>
      <c r="P1822" s="2">
        <v>41376</v>
      </c>
      <c r="Q1822">
        <v>1278.93</v>
      </c>
      <c r="R1822">
        <v>-3.1275166735733606E-5</v>
      </c>
      <c r="T1822" s="68">
        <v>39399</v>
      </c>
      <c r="U1822" s="69">
        <v>1.00847</v>
      </c>
      <c r="V1822" s="70">
        <v>8.4699999999999775E-3</v>
      </c>
      <c r="W1822" s="70"/>
      <c r="Y1822" s="2">
        <v>41376</v>
      </c>
      <c r="Z1822">
        <v>12.06</v>
      </c>
    </row>
    <row r="1823" spans="2:26" x14ac:dyDescent="0.25">
      <c r="B1823" s="2">
        <v>41379</v>
      </c>
      <c r="C1823">
        <v>1552.36</v>
      </c>
      <c r="D1823" s="2"/>
      <c r="E1823" s="2">
        <v>41291</v>
      </c>
      <c r="F1823">
        <v>4.2999999999999997E-2</v>
      </c>
      <c r="G1823" s="67">
        <v>99.996416666666661</v>
      </c>
      <c r="H1823" s="92">
        <v>8.333631955181886E-6</v>
      </c>
      <c r="J1823" s="2">
        <v>41285</v>
      </c>
      <c r="K1823">
        <v>6.8000000000000005E-2</v>
      </c>
      <c r="L1823" s="67">
        <v>99.983000000000004</v>
      </c>
      <c r="M1823" s="92">
        <v>0</v>
      </c>
      <c r="P1823" s="2">
        <v>41379</v>
      </c>
      <c r="Q1823">
        <v>1271.45</v>
      </c>
      <c r="R1823">
        <v>-5.8486390967449342E-3</v>
      </c>
      <c r="T1823" s="68">
        <v>39400</v>
      </c>
      <c r="U1823" s="69">
        <v>1.0000800000000001</v>
      </c>
      <c r="V1823" s="70">
        <v>8.0000000000080007E-5</v>
      </c>
      <c r="W1823" s="70"/>
      <c r="Y1823" s="2">
        <v>41379</v>
      </c>
      <c r="Z1823">
        <v>17.27</v>
      </c>
    </row>
    <row r="1824" spans="2:26" x14ac:dyDescent="0.25">
      <c r="B1824" s="2">
        <v>41380</v>
      </c>
      <c r="C1824">
        <v>1574.57</v>
      </c>
      <c r="D1824" s="2"/>
      <c r="E1824" s="2">
        <v>41292</v>
      </c>
      <c r="F1824">
        <v>3.3000000000000002E-2</v>
      </c>
      <c r="G1824" s="67">
        <v>99.997249999999994</v>
      </c>
      <c r="H1824" s="92">
        <v>0</v>
      </c>
      <c r="J1824" s="2">
        <v>41288</v>
      </c>
      <c r="K1824">
        <v>6.8000000000000005E-2</v>
      </c>
      <c r="L1824" s="67">
        <v>99.983000000000004</v>
      </c>
      <c r="M1824" s="92">
        <v>-3.2505525939474644E-5</v>
      </c>
      <c r="P1824" s="2">
        <v>41380</v>
      </c>
      <c r="Q1824">
        <v>1278.4100000000001</v>
      </c>
      <c r="R1824">
        <v>5.4740650438476202E-3</v>
      </c>
      <c r="T1824" s="68">
        <v>39401</v>
      </c>
      <c r="U1824" s="69">
        <v>0.99946999999999997</v>
      </c>
      <c r="V1824" s="70">
        <v>-5.3000000000003045E-4</v>
      </c>
      <c r="W1824" s="70"/>
      <c r="Y1824" s="2">
        <v>41380</v>
      </c>
      <c r="Z1824">
        <v>13.96</v>
      </c>
    </row>
    <row r="1825" spans="2:26" x14ac:dyDescent="0.25">
      <c r="B1825" s="2">
        <v>41381</v>
      </c>
      <c r="C1825">
        <v>1552.01</v>
      </c>
      <c r="D1825" s="2"/>
      <c r="E1825" s="2">
        <v>41295</v>
      </c>
      <c r="F1825">
        <v>3.3000000000000002E-2</v>
      </c>
      <c r="G1825" s="67">
        <v>99.997249999999994</v>
      </c>
      <c r="H1825" s="92">
        <v>1.250034375965825E-5</v>
      </c>
      <c r="J1825" s="2">
        <v>41289</v>
      </c>
      <c r="K1825">
        <v>8.1000000000000003E-2</v>
      </c>
      <c r="L1825" s="67">
        <v>99.979749999999996</v>
      </c>
      <c r="M1825" s="92">
        <v>1.7503544467833976E-5</v>
      </c>
      <c r="P1825" s="2">
        <v>41381</v>
      </c>
      <c r="Q1825">
        <v>1272.6500000000001</v>
      </c>
      <c r="R1825">
        <v>-4.5055967960200283E-3</v>
      </c>
      <c r="T1825" s="68">
        <v>39402</v>
      </c>
      <c r="U1825" s="69">
        <v>1.00251</v>
      </c>
      <c r="V1825" s="70">
        <v>2.5100000000000122E-3</v>
      </c>
      <c r="W1825" s="70"/>
      <c r="Y1825" s="2">
        <v>41381</v>
      </c>
      <c r="Z1825">
        <v>16.510000000000002</v>
      </c>
    </row>
    <row r="1826" spans="2:26" x14ac:dyDescent="0.25">
      <c r="B1826" s="2">
        <v>41382</v>
      </c>
      <c r="C1826">
        <v>1541.61</v>
      </c>
      <c r="D1826" s="2"/>
      <c r="E1826" s="2">
        <v>41296</v>
      </c>
      <c r="F1826">
        <v>1.7999999999999999E-2</v>
      </c>
      <c r="G1826" s="67">
        <v>99.998500000000007</v>
      </c>
      <c r="H1826" s="92">
        <v>-8.3334583353966707E-6</v>
      </c>
      <c r="J1826" s="2">
        <v>41290</v>
      </c>
      <c r="K1826">
        <v>7.3999999999999996E-2</v>
      </c>
      <c r="L1826" s="67">
        <v>99.981499999999997</v>
      </c>
      <c r="M1826" s="92">
        <v>0</v>
      </c>
      <c r="P1826" s="2">
        <v>41382</v>
      </c>
      <c r="Q1826">
        <v>1270.43</v>
      </c>
      <c r="R1826">
        <v>-1.7443916237771528E-3</v>
      </c>
      <c r="T1826" s="68">
        <v>39405</v>
      </c>
      <c r="U1826" s="69">
        <v>0.99475999999999998</v>
      </c>
      <c r="V1826" s="70">
        <v>-5.2400000000000224E-3</v>
      </c>
      <c r="W1826" s="70"/>
      <c r="Y1826" s="2">
        <v>41382</v>
      </c>
      <c r="Z1826">
        <v>17.559999999999999</v>
      </c>
    </row>
    <row r="1827" spans="2:26" x14ac:dyDescent="0.25">
      <c r="B1827" s="2">
        <v>41383</v>
      </c>
      <c r="C1827">
        <v>1555.25</v>
      </c>
      <c r="D1827" s="2"/>
      <c r="E1827" s="2">
        <v>41297</v>
      </c>
      <c r="F1827">
        <v>2.8000000000000001E-2</v>
      </c>
      <c r="G1827" s="67">
        <v>99.99766666666666</v>
      </c>
      <c r="H1827" s="92">
        <v>-2.5000583346868055E-5</v>
      </c>
      <c r="J1827" s="2">
        <v>41291</v>
      </c>
      <c r="K1827">
        <v>7.3999999999999996E-2</v>
      </c>
      <c r="L1827" s="67">
        <v>99.981499999999997</v>
      </c>
      <c r="M1827" s="92">
        <v>0</v>
      </c>
      <c r="P1827" s="2">
        <v>41383</v>
      </c>
      <c r="Q1827">
        <v>1272.8599999999999</v>
      </c>
      <c r="R1827">
        <v>1.9127382067487542E-3</v>
      </c>
      <c r="T1827" s="68">
        <v>39406</v>
      </c>
      <c r="U1827" s="69">
        <v>1.0028699999999999</v>
      </c>
      <c r="V1827" s="70">
        <v>2.8699999999999282E-3</v>
      </c>
      <c r="W1827" s="70"/>
      <c r="Y1827" s="2">
        <v>41383</v>
      </c>
      <c r="Z1827">
        <v>14.97</v>
      </c>
    </row>
    <row r="1828" spans="2:26" x14ac:dyDescent="0.25">
      <c r="B1828" s="2">
        <v>41386</v>
      </c>
      <c r="C1828">
        <v>1562.5</v>
      </c>
      <c r="D1828" s="2"/>
      <c r="E1828" s="2">
        <v>41298</v>
      </c>
      <c r="F1828">
        <v>5.8000000000000003E-2</v>
      </c>
      <c r="G1828" s="67">
        <v>99.995166666666663</v>
      </c>
      <c r="H1828" s="92">
        <v>0</v>
      </c>
      <c r="J1828" s="2">
        <v>41292</v>
      </c>
      <c r="K1828">
        <v>7.3999999999999996E-2</v>
      </c>
      <c r="L1828" s="67">
        <v>99.981499999999997</v>
      </c>
      <c r="M1828" s="92">
        <v>0</v>
      </c>
      <c r="P1828" s="2">
        <v>41386</v>
      </c>
      <c r="Q1828">
        <v>1276.1600000000001</v>
      </c>
      <c r="R1828">
        <v>2.592586773093819E-3</v>
      </c>
      <c r="T1828" s="68">
        <v>39407</v>
      </c>
      <c r="U1828" s="69">
        <v>0.99207000000000001</v>
      </c>
      <c r="V1828" s="70">
        <v>-7.9299999999999926E-3</v>
      </c>
      <c r="W1828" s="70"/>
      <c r="Y1828" s="2">
        <v>41386</v>
      </c>
      <c r="Z1828">
        <v>14.39</v>
      </c>
    </row>
    <row r="1829" spans="2:26" x14ac:dyDescent="0.25">
      <c r="B1829" s="2">
        <v>41387</v>
      </c>
      <c r="C1829">
        <v>1578.78</v>
      </c>
      <c r="D1829" s="2"/>
      <c r="E1829" s="2">
        <v>41299</v>
      </c>
      <c r="F1829">
        <v>5.8000000000000003E-2</v>
      </c>
      <c r="G1829" s="67">
        <v>99.995166666666663</v>
      </c>
      <c r="H1829" s="92">
        <v>2.5001208391772778E-5</v>
      </c>
      <c r="J1829" s="2">
        <v>41295</v>
      </c>
      <c r="K1829">
        <v>7.3999999999999996E-2</v>
      </c>
      <c r="L1829" s="67">
        <v>99.981499999999997</v>
      </c>
      <c r="M1829" s="92">
        <v>2.7505088441515113E-5</v>
      </c>
      <c r="P1829" s="2">
        <v>41387</v>
      </c>
      <c r="Q1829">
        <v>1281.0899999999999</v>
      </c>
      <c r="R1829">
        <v>3.8631519558673943E-3</v>
      </c>
      <c r="T1829" s="68">
        <v>39409</v>
      </c>
      <c r="U1829" s="69">
        <v>1.0069399999999999</v>
      </c>
      <c r="V1829" s="70">
        <v>6.9399999999999462E-3</v>
      </c>
      <c r="W1829" s="70"/>
      <c r="Y1829" s="2">
        <v>41387</v>
      </c>
      <c r="Z1829">
        <v>13.48</v>
      </c>
    </row>
    <row r="1830" spans="2:26" x14ac:dyDescent="0.25">
      <c r="B1830" s="2">
        <v>41388</v>
      </c>
      <c r="C1830">
        <v>1578.79</v>
      </c>
      <c r="D1830" s="2"/>
      <c r="E1830" s="2">
        <v>41302</v>
      </c>
      <c r="F1830">
        <v>2.8000000000000001E-2</v>
      </c>
      <c r="G1830" s="67">
        <v>99.99766666666666</v>
      </c>
      <c r="H1830" s="92">
        <v>4.1667638912556981E-6</v>
      </c>
      <c r="J1830" s="2">
        <v>41296</v>
      </c>
      <c r="K1830">
        <v>6.3E-2</v>
      </c>
      <c r="L1830" s="67">
        <v>99.984250000000003</v>
      </c>
      <c r="M1830" s="92">
        <v>-2.7504331932326487E-5</v>
      </c>
      <c r="P1830" s="2">
        <v>41388</v>
      </c>
      <c r="Q1830">
        <v>1281.18</v>
      </c>
      <c r="R1830">
        <v>7.0252675456128344E-5</v>
      </c>
      <c r="T1830" s="68">
        <v>39412</v>
      </c>
      <c r="U1830" s="69">
        <v>0.99012999999999995</v>
      </c>
      <c r="V1830" s="70">
        <v>-9.8700000000000454E-3</v>
      </c>
      <c r="W1830" s="70"/>
      <c r="Y1830" s="2">
        <v>41388</v>
      </c>
      <c r="Z1830">
        <v>13.61</v>
      </c>
    </row>
    <row r="1831" spans="2:26" x14ac:dyDescent="0.25">
      <c r="B1831" s="2">
        <v>41389</v>
      </c>
      <c r="C1831">
        <v>1585.16</v>
      </c>
      <c r="D1831" s="2"/>
      <c r="E1831" s="2">
        <v>41303</v>
      </c>
      <c r="F1831">
        <v>2.3E-2</v>
      </c>
      <c r="G1831" s="67">
        <v>99.998083333333327</v>
      </c>
      <c r="H1831" s="92">
        <v>-1.6666986117241933E-5</v>
      </c>
      <c r="J1831" s="2">
        <v>41297</v>
      </c>
      <c r="K1831">
        <v>7.3999999999999996E-2</v>
      </c>
      <c r="L1831" s="67">
        <v>99.981499999999997</v>
      </c>
      <c r="M1831" s="92">
        <v>-1.2502312927931136E-5</v>
      </c>
      <c r="P1831" s="2">
        <v>41389</v>
      </c>
      <c r="Q1831">
        <v>1282.3900000000001</v>
      </c>
      <c r="R1831">
        <v>9.4444184267628017E-4</v>
      </c>
      <c r="T1831" s="68">
        <v>39413</v>
      </c>
      <c r="U1831" s="69">
        <v>1.00874</v>
      </c>
      <c r="V1831" s="70">
        <v>8.73999999999997E-3</v>
      </c>
      <c r="W1831" s="70"/>
      <c r="Y1831" s="2">
        <v>41389</v>
      </c>
      <c r="Z1831">
        <v>13.62</v>
      </c>
    </row>
    <row r="1832" spans="2:26" x14ac:dyDescent="0.25">
      <c r="B1832" s="2">
        <v>41390</v>
      </c>
      <c r="C1832">
        <v>1582.24</v>
      </c>
      <c r="D1832" s="2"/>
      <c r="E1832" s="2">
        <v>41304</v>
      </c>
      <c r="F1832">
        <v>4.2999999999999997E-2</v>
      </c>
      <c r="G1832" s="67">
        <v>99.996416666666661</v>
      </c>
      <c r="H1832" s="92">
        <v>4.166815977590943E-6</v>
      </c>
      <c r="J1832" s="2">
        <v>41298</v>
      </c>
      <c r="K1832">
        <v>7.9000000000000001E-2</v>
      </c>
      <c r="L1832" s="67">
        <v>99.980249999999998</v>
      </c>
      <c r="M1832" s="92">
        <v>1.2502469237674063E-5</v>
      </c>
      <c r="P1832" s="2">
        <v>41390</v>
      </c>
      <c r="Q1832">
        <v>1282.54</v>
      </c>
      <c r="R1832">
        <v>1.1696909676461864E-4</v>
      </c>
      <c r="T1832" s="68">
        <v>39414</v>
      </c>
      <c r="U1832" s="69">
        <v>1.01091</v>
      </c>
      <c r="V1832" s="70">
        <v>1.0909999999999975E-2</v>
      </c>
      <c r="W1832" s="70"/>
      <c r="Y1832" s="2">
        <v>41390</v>
      </c>
      <c r="Z1832">
        <v>13.61</v>
      </c>
    </row>
    <row r="1833" spans="2:26" x14ac:dyDescent="0.25">
      <c r="B1833" s="2">
        <v>41393</v>
      </c>
      <c r="C1833">
        <v>1593.61</v>
      </c>
      <c r="D1833" s="2"/>
      <c r="E1833" s="2">
        <v>41305</v>
      </c>
      <c r="F1833">
        <v>3.7999999999999999E-2</v>
      </c>
      <c r="G1833" s="67">
        <v>99.996833333333328</v>
      </c>
      <c r="H1833" s="92">
        <v>1.250039584577145E-5</v>
      </c>
      <c r="J1833" s="2">
        <v>41299</v>
      </c>
      <c r="K1833">
        <v>7.3999999999999996E-2</v>
      </c>
      <c r="L1833" s="67">
        <v>99.981499999999997</v>
      </c>
      <c r="M1833" s="92">
        <v>2.7505088441515113E-5</v>
      </c>
      <c r="P1833" s="2">
        <v>41393</v>
      </c>
      <c r="Q1833">
        <v>1284.46</v>
      </c>
      <c r="R1833">
        <v>1.4970293324185757E-3</v>
      </c>
      <c r="T1833" s="68">
        <v>39415</v>
      </c>
      <c r="U1833" s="69">
        <v>1.00088</v>
      </c>
      <c r="V1833" s="70">
        <v>8.799999999999919E-4</v>
      </c>
      <c r="W1833" s="70"/>
      <c r="Y1833" s="2">
        <v>41393</v>
      </c>
      <c r="Z1833">
        <v>13.71</v>
      </c>
    </row>
    <row r="1834" spans="2:26" x14ac:dyDescent="0.25">
      <c r="B1834" s="2">
        <v>41394</v>
      </c>
      <c r="C1834">
        <v>1597.57</v>
      </c>
      <c r="D1834" s="2"/>
      <c r="E1834" s="2">
        <v>41306</v>
      </c>
      <c r="F1834">
        <v>2.3E-2</v>
      </c>
      <c r="G1834" s="67">
        <v>99.998083333333327</v>
      </c>
      <c r="H1834" s="92">
        <v>-4.1667465292549721E-6</v>
      </c>
      <c r="J1834" s="2">
        <v>41302</v>
      </c>
      <c r="K1834">
        <v>6.3E-2</v>
      </c>
      <c r="L1834" s="67">
        <v>99.984250000000003</v>
      </c>
      <c r="M1834" s="92">
        <v>-1.2501969060108031E-5</v>
      </c>
      <c r="P1834" s="2">
        <v>41394</v>
      </c>
      <c r="Q1834">
        <v>1285.2</v>
      </c>
      <c r="R1834">
        <v>5.7611759027142995E-4</v>
      </c>
      <c r="T1834" s="68">
        <v>39416</v>
      </c>
      <c r="U1834" s="69">
        <v>1.0045500000000001</v>
      </c>
      <c r="V1834" s="70">
        <v>4.550000000000054E-3</v>
      </c>
      <c r="W1834" s="70"/>
      <c r="Y1834" s="2">
        <v>41394</v>
      </c>
      <c r="Z1834">
        <v>13.52</v>
      </c>
    </row>
    <row r="1835" spans="2:26" x14ac:dyDescent="0.25">
      <c r="B1835" s="2">
        <v>41395</v>
      </c>
      <c r="C1835">
        <v>1582.7</v>
      </c>
      <c r="D1835" s="2"/>
      <c r="E1835" s="2">
        <v>41309</v>
      </c>
      <c r="F1835">
        <v>2.8000000000000001E-2</v>
      </c>
      <c r="G1835" s="67">
        <v>99.99766666666666</v>
      </c>
      <c r="H1835" s="92">
        <v>-1.2500291673434027E-5</v>
      </c>
      <c r="J1835" s="2">
        <v>41303</v>
      </c>
      <c r="K1835">
        <v>6.8000000000000005E-2</v>
      </c>
      <c r="L1835" s="67">
        <v>99.983000000000004</v>
      </c>
      <c r="M1835" s="92">
        <v>1.2502125361191219E-5</v>
      </c>
      <c r="P1835" s="2">
        <v>41395</v>
      </c>
      <c r="Q1835">
        <v>1283.04</v>
      </c>
      <c r="R1835">
        <v>-1.6806722689076681E-3</v>
      </c>
      <c r="T1835" s="68">
        <v>39419</v>
      </c>
      <c r="U1835" s="69">
        <v>0.99792999999999998</v>
      </c>
      <c r="V1835" s="70">
        <v>-2.0700000000000163E-3</v>
      </c>
      <c r="W1835" s="70"/>
      <c r="Y1835" s="2">
        <v>41395</v>
      </c>
      <c r="Z1835">
        <v>14.49</v>
      </c>
    </row>
    <row r="1836" spans="2:26" x14ac:dyDescent="0.25">
      <c r="B1836" s="2">
        <v>41396</v>
      </c>
      <c r="C1836">
        <v>1597.59</v>
      </c>
      <c r="D1836" s="2"/>
      <c r="E1836" s="2">
        <v>41310</v>
      </c>
      <c r="F1836">
        <v>4.2999999999999997E-2</v>
      </c>
      <c r="G1836" s="67">
        <v>99.996416666666661</v>
      </c>
      <c r="H1836" s="92">
        <v>-1.2500447932661807E-5</v>
      </c>
      <c r="J1836" s="2">
        <v>41304</v>
      </c>
      <c r="K1836">
        <v>6.3E-2</v>
      </c>
      <c r="L1836" s="67">
        <v>99.984250000000003</v>
      </c>
      <c r="M1836" s="92">
        <v>-2.7504331932326487E-5</v>
      </c>
      <c r="P1836" s="2">
        <v>41396</v>
      </c>
      <c r="Q1836">
        <v>1285.8399999999999</v>
      </c>
      <c r="R1836">
        <v>2.1823169971317835E-3</v>
      </c>
      <c r="T1836" s="68">
        <v>39420</v>
      </c>
      <c r="U1836" s="69">
        <v>0.99722</v>
      </c>
      <c r="V1836" s="70">
        <v>-2.7800000000000047E-3</v>
      </c>
      <c r="W1836" s="70"/>
      <c r="Y1836" s="2">
        <v>41396</v>
      </c>
      <c r="Z1836">
        <v>13.59</v>
      </c>
    </row>
    <row r="1837" spans="2:26" x14ac:dyDescent="0.25">
      <c r="B1837" s="2">
        <v>41397</v>
      </c>
      <c r="C1837">
        <v>1614.42</v>
      </c>
      <c r="D1837" s="2"/>
      <c r="E1837" s="2">
        <v>41311</v>
      </c>
      <c r="F1837">
        <v>5.8000000000000003E-2</v>
      </c>
      <c r="G1837" s="67">
        <v>99.995166666666663</v>
      </c>
      <c r="H1837" s="92">
        <v>2.9168076457031233E-5</v>
      </c>
      <c r="J1837" s="2">
        <v>41305</v>
      </c>
      <c r="K1837">
        <v>7.3999999999999996E-2</v>
      </c>
      <c r="L1837" s="67">
        <v>99.981499999999997</v>
      </c>
      <c r="M1837" s="92">
        <v>1.5002775513472955E-5</v>
      </c>
      <c r="P1837" s="2">
        <v>41397</v>
      </c>
      <c r="Q1837">
        <v>1287.6099999999999</v>
      </c>
      <c r="R1837">
        <v>1.3765320724195007E-3</v>
      </c>
      <c r="T1837" s="68">
        <v>39421</v>
      </c>
      <c r="U1837" s="69">
        <v>1.0088200000000001</v>
      </c>
      <c r="V1837" s="70">
        <v>8.82000000000005E-3</v>
      </c>
      <c r="W1837" s="70"/>
      <c r="Y1837" s="2">
        <v>41397</v>
      </c>
      <c r="Z1837">
        <v>12.85</v>
      </c>
    </row>
    <row r="1838" spans="2:26" x14ac:dyDescent="0.25">
      <c r="B1838" s="2">
        <v>41400</v>
      </c>
      <c r="C1838">
        <v>1617.5</v>
      </c>
      <c r="D1838" s="2"/>
      <c r="E1838" s="2">
        <v>41312</v>
      </c>
      <c r="F1838">
        <v>2.3E-2</v>
      </c>
      <c r="G1838" s="67">
        <v>99.998083333333327</v>
      </c>
      <c r="H1838" s="92">
        <v>-8.3334930586209666E-6</v>
      </c>
      <c r="J1838" s="2">
        <v>41306</v>
      </c>
      <c r="K1838">
        <v>6.8000000000000005E-2</v>
      </c>
      <c r="L1838" s="67">
        <v>99.983000000000004</v>
      </c>
      <c r="M1838" s="92">
        <v>2.5004250722604482E-5</v>
      </c>
      <c r="P1838" s="2">
        <v>41400</v>
      </c>
      <c r="Q1838">
        <v>1288.21</v>
      </c>
      <c r="R1838">
        <v>4.6597960562611007E-4</v>
      </c>
      <c r="T1838" s="68">
        <v>39422</v>
      </c>
      <c r="U1838" s="69">
        <v>1.0070600000000001</v>
      </c>
      <c r="V1838" s="70">
        <v>7.0600000000000662E-3</v>
      </c>
      <c r="W1838" s="70"/>
      <c r="Y1838" s="2">
        <v>41400</v>
      </c>
      <c r="Z1838">
        <v>12.66</v>
      </c>
    </row>
    <row r="1839" spans="2:26" x14ac:dyDescent="0.25">
      <c r="B1839" s="2">
        <v>41401</v>
      </c>
      <c r="C1839">
        <v>1625.96</v>
      </c>
      <c r="D1839" s="2"/>
      <c r="E1839" s="2">
        <v>41313</v>
      </c>
      <c r="F1839">
        <v>3.3000000000000002E-2</v>
      </c>
      <c r="G1839" s="67">
        <v>99.997249999999994</v>
      </c>
      <c r="H1839" s="92">
        <v>-1.2500343759436205E-5</v>
      </c>
      <c r="J1839" s="2">
        <v>41309</v>
      </c>
      <c r="K1839">
        <v>5.8000000000000003E-2</v>
      </c>
      <c r="L1839" s="67">
        <v>99.985500000000002</v>
      </c>
      <c r="M1839" s="92">
        <v>-4.0005800841180772E-5</v>
      </c>
      <c r="P1839" s="2">
        <v>41401</v>
      </c>
      <c r="Q1839">
        <v>1288.42</v>
      </c>
      <c r="R1839">
        <v>1.6301689941866648E-4</v>
      </c>
      <c r="T1839" s="68">
        <v>39423</v>
      </c>
      <c r="U1839" s="69">
        <v>0.99963000000000002</v>
      </c>
      <c r="V1839" s="70">
        <v>-3.6999999999998145E-4</v>
      </c>
      <c r="W1839" s="70"/>
      <c r="Y1839" s="2">
        <v>41401</v>
      </c>
      <c r="Z1839">
        <v>12.83</v>
      </c>
    </row>
    <row r="1840" spans="2:26" x14ac:dyDescent="0.25">
      <c r="B1840" s="2">
        <v>41402</v>
      </c>
      <c r="C1840">
        <v>1632.69</v>
      </c>
      <c r="D1840" s="2"/>
      <c r="E1840" s="2">
        <v>41316</v>
      </c>
      <c r="F1840">
        <v>4.8000000000000001E-2</v>
      </c>
      <c r="G1840" s="67">
        <v>99.995999999999995</v>
      </c>
      <c r="H1840" s="92">
        <v>-8.3336666799604942E-6</v>
      </c>
      <c r="J1840" s="2">
        <v>41310</v>
      </c>
      <c r="K1840">
        <v>7.3999999999999996E-2</v>
      </c>
      <c r="L1840" s="67">
        <v>99.981499999999997</v>
      </c>
      <c r="M1840" s="92">
        <v>1.5002775513472955E-5</v>
      </c>
      <c r="P1840" s="2">
        <v>41402</v>
      </c>
      <c r="Q1840">
        <v>1288.53</v>
      </c>
      <c r="R1840">
        <v>8.5375886744953888E-5</v>
      </c>
      <c r="T1840" s="68">
        <v>39426</v>
      </c>
      <c r="U1840" s="69">
        <v>1.0045999999999999</v>
      </c>
      <c r="V1840" s="70">
        <v>4.5999999999999375E-3</v>
      </c>
      <c r="W1840" s="70"/>
      <c r="Y1840" s="2">
        <v>41402</v>
      </c>
      <c r="Z1840">
        <v>12.66</v>
      </c>
    </row>
    <row r="1841" spans="2:26" x14ac:dyDescent="0.25">
      <c r="B1841" s="2">
        <v>41403</v>
      </c>
      <c r="C1841">
        <v>1626.67</v>
      </c>
      <c r="D1841" s="2"/>
      <c r="E1841" s="2">
        <v>41317</v>
      </c>
      <c r="F1841">
        <v>5.8000000000000003E-2</v>
      </c>
      <c r="G1841" s="67">
        <v>99.995166666666663</v>
      </c>
      <c r="H1841" s="92">
        <v>-2.583458200478006E-5</v>
      </c>
      <c r="J1841" s="2">
        <v>41311</v>
      </c>
      <c r="K1841">
        <v>6.8000000000000005E-2</v>
      </c>
      <c r="L1841" s="67">
        <v>99.983000000000004</v>
      </c>
      <c r="M1841" s="92">
        <v>0</v>
      </c>
      <c r="P1841" s="2">
        <v>41403</v>
      </c>
      <c r="Q1841">
        <v>1288.49</v>
      </c>
      <c r="R1841">
        <v>-3.1043126663687914E-5</v>
      </c>
      <c r="T1841" s="68">
        <v>39427</v>
      </c>
      <c r="U1841" s="69">
        <v>0.98602999999999996</v>
      </c>
      <c r="V1841" s="70">
        <v>-1.3970000000000038E-2</v>
      </c>
      <c r="W1841" s="70"/>
      <c r="Y1841" s="2">
        <v>41403</v>
      </c>
      <c r="Z1841">
        <v>13.13</v>
      </c>
    </row>
    <row r="1842" spans="2:26" x14ac:dyDescent="0.25">
      <c r="B1842" s="2">
        <v>41404</v>
      </c>
      <c r="C1842">
        <v>1633.7</v>
      </c>
      <c r="D1842" s="2"/>
      <c r="E1842" s="2">
        <v>41318</v>
      </c>
      <c r="F1842">
        <v>8.8999999999999996E-2</v>
      </c>
      <c r="G1842" s="67">
        <v>99.992583333333329</v>
      </c>
      <c r="H1842" s="92">
        <v>-8.333951434735809E-6</v>
      </c>
      <c r="J1842" s="2">
        <v>41312</v>
      </c>
      <c r="K1842">
        <v>6.8000000000000005E-2</v>
      </c>
      <c r="L1842" s="67">
        <v>99.983000000000004</v>
      </c>
      <c r="M1842" s="92">
        <v>0</v>
      </c>
      <c r="P1842" s="2">
        <v>41404</v>
      </c>
      <c r="Q1842">
        <v>1288.6199999999999</v>
      </c>
      <c r="R1842">
        <v>1.0089329370033262E-4</v>
      </c>
      <c r="T1842" s="68">
        <v>39428</v>
      </c>
      <c r="U1842" s="69">
        <v>1.0051099999999999</v>
      </c>
      <c r="V1842" s="70">
        <v>5.1099999999999479E-3</v>
      </c>
      <c r="W1842" s="70"/>
      <c r="Y1842" s="2">
        <v>41404</v>
      </c>
      <c r="Z1842">
        <v>12.59</v>
      </c>
    </row>
    <row r="1843" spans="2:26" x14ac:dyDescent="0.25">
      <c r="B1843" s="2">
        <v>41407</v>
      </c>
      <c r="C1843">
        <v>1633.77</v>
      </c>
      <c r="D1843" s="2"/>
      <c r="E1843" s="2">
        <v>41319</v>
      </c>
      <c r="F1843">
        <v>9.9000000000000005E-2</v>
      </c>
      <c r="G1843" s="67">
        <v>99.991749999999996</v>
      </c>
      <c r="H1843" s="92">
        <v>1.2501031334988255E-5</v>
      </c>
      <c r="J1843" s="2">
        <v>41313</v>
      </c>
      <c r="K1843">
        <v>6.8000000000000005E-2</v>
      </c>
      <c r="L1843" s="67">
        <v>99.983000000000004</v>
      </c>
      <c r="M1843" s="92">
        <v>0</v>
      </c>
      <c r="P1843" s="2">
        <v>41407</v>
      </c>
      <c r="Q1843">
        <v>1288.71</v>
      </c>
      <c r="R1843">
        <v>6.9842156726007687E-5</v>
      </c>
      <c r="T1843" s="68">
        <v>39429</v>
      </c>
      <c r="U1843" s="69">
        <v>1.00207</v>
      </c>
      <c r="V1843" s="70">
        <v>2.0700000000000163E-3</v>
      </c>
      <c r="W1843" s="70"/>
      <c r="Y1843" s="2">
        <v>41407</v>
      </c>
      <c r="Z1843">
        <v>12.55</v>
      </c>
    </row>
    <row r="1844" spans="2:26" x14ac:dyDescent="0.25">
      <c r="B1844" s="2">
        <v>41408</v>
      </c>
      <c r="C1844">
        <v>1650.34</v>
      </c>
      <c r="D1844" s="2"/>
      <c r="E1844" s="2">
        <v>41320</v>
      </c>
      <c r="F1844">
        <v>8.4000000000000005E-2</v>
      </c>
      <c r="G1844" s="67">
        <v>99.992999999999995</v>
      </c>
      <c r="H1844" s="92">
        <v>0</v>
      </c>
      <c r="J1844" s="2">
        <v>41316</v>
      </c>
      <c r="K1844">
        <v>6.8000000000000005E-2</v>
      </c>
      <c r="L1844" s="67">
        <v>99.983000000000004</v>
      </c>
      <c r="M1844" s="92">
        <v>-4.0006801156233784E-5</v>
      </c>
      <c r="P1844" s="2">
        <v>41408</v>
      </c>
      <c r="Q1844">
        <v>1288.78</v>
      </c>
      <c r="R1844">
        <v>5.4317883775301112E-5</v>
      </c>
      <c r="T1844" s="68">
        <v>39430</v>
      </c>
      <c r="U1844" s="69">
        <v>0.99055000000000004</v>
      </c>
      <c r="V1844" s="70">
        <v>-9.4499999999999584E-3</v>
      </c>
      <c r="W1844" s="70"/>
      <c r="Y1844" s="2">
        <v>41408</v>
      </c>
      <c r="Z1844">
        <v>12.77</v>
      </c>
    </row>
    <row r="1845" spans="2:26" x14ac:dyDescent="0.25">
      <c r="B1845" s="2">
        <v>41409</v>
      </c>
      <c r="C1845">
        <v>1658.78</v>
      </c>
      <c r="D1845" s="2"/>
      <c r="E1845" s="2">
        <v>41323</v>
      </c>
      <c r="F1845">
        <v>8.4000000000000005E-2</v>
      </c>
      <c r="G1845" s="67">
        <v>99.992999999999995</v>
      </c>
      <c r="H1845" s="92">
        <v>4.166958353701844E-6</v>
      </c>
      <c r="J1845" s="2">
        <v>41317</v>
      </c>
      <c r="K1845">
        <v>8.4000000000000005E-2</v>
      </c>
      <c r="L1845" s="67">
        <v>99.978999999999999</v>
      </c>
      <c r="M1845" s="92">
        <v>-2.5005251102716564E-5</v>
      </c>
      <c r="P1845" s="2">
        <v>41409</v>
      </c>
      <c r="Q1845">
        <v>1288.82</v>
      </c>
      <c r="R1845">
        <v>3.1037104858855358E-5</v>
      </c>
      <c r="T1845" s="68">
        <v>39433</v>
      </c>
      <c r="U1845" s="69">
        <v>0.98670000000000002</v>
      </c>
      <c r="V1845" s="70">
        <v>-1.3299999999999979E-2</v>
      </c>
      <c r="W1845" s="70"/>
      <c r="Y1845" s="2">
        <v>41409</v>
      </c>
      <c r="Z1845">
        <v>12.81</v>
      </c>
    </row>
    <row r="1846" spans="2:26" x14ac:dyDescent="0.25">
      <c r="B1846" s="2">
        <v>41410</v>
      </c>
      <c r="C1846">
        <v>1650.47</v>
      </c>
      <c r="D1846" s="2"/>
      <c r="E1846" s="2">
        <v>41324</v>
      </c>
      <c r="F1846">
        <v>7.9000000000000001E-2</v>
      </c>
      <c r="G1846" s="67">
        <v>99.993416666666661</v>
      </c>
      <c r="H1846" s="92">
        <v>-1.2500822970884506E-5</v>
      </c>
      <c r="J1846" s="2">
        <v>41318</v>
      </c>
      <c r="K1846">
        <v>9.4E-2</v>
      </c>
      <c r="L1846" s="67">
        <v>99.976500000000001</v>
      </c>
      <c r="M1846" s="92">
        <v>-1.2502938190439572E-5</v>
      </c>
      <c r="P1846" s="2">
        <v>41410</v>
      </c>
      <c r="Q1846">
        <v>1288.8699999999999</v>
      </c>
      <c r="R1846">
        <v>3.8795176983574819E-5</v>
      </c>
      <c r="T1846" s="68">
        <v>39434</v>
      </c>
      <c r="U1846" s="69">
        <v>1.0064500000000001</v>
      </c>
      <c r="V1846" s="70">
        <v>6.4500000000000668E-3</v>
      </c>
      <c r="W1846" s="70"/>
      <c r="Y1846" s="2">
        <v>41410</v>
      </c>
      <c r="Z1846">
        <v>13.07</v>
      </c>
    </row>
    <row r="1847" spans="2:26" x14ac:dyDescent="0.25">
      <c r="B1847" s="2">
        <v>41411</v>
      </c>
      <c r="C1847">
        <v>1667.47</v>
      </c>
      <c r="D1847" s="2"/>
      <c r="E1847" s="2">
        <v>41325</v>
      </c>
      <c r="F1847">
        <v>9.4E-2</v>
      </c>
      <c r="G1847" s="67">
        <v>99.992166666666662</v>
      </c>
      <c r="H1847" s="92">
        <v>-1.6667972324468927E-5</v>
      </c>
      <c r="J1847" s="2">
        <v>41319</v>
      </c>
      <c r="K1847">
        <v>9.9000000000000005E-2</v>
      </c>
      <c r="L1847" s="67">
        <v>99.975250000000003</v>
      </c>
      <c r="M1847" s="92">
        <v>0</v>
      </c>
      <c r="P1847" s="2">
        <v>41411</v>
      </c>
      <c r="Q1847">
        <v>1291.18</v>
      </c>
      <c r="R1847">
        <v>1.7922676453019371E-3</v>
      </c>
      <c r="T1847" s="68">
        <v>39435</v>
      </c>
      <c r="U1847" s="69">
        <v>0.99861999999999995</v>
      </c>
      <c r="V1847" s="70">
        <v>-1.3800000000000479E-3</v>
      </c>
      <c r="W1847" s="70"/>
      <c r="Y1847" s="2">
        <v>41411</v>
      </c>
      <c r="Z1847">
        <v>12.45</v>
      </c>
    </row>
    <row r="1848" spans="2:26" x14ac:dyDescent="0.25">
      <c r="B1848" s="2">
        <v>41414</v>
      </c>
      <c r="C1848">
        <v>1666.29</v>
      </c>
      <c r="D1848" s="2"/>
      <c r="E1848" s="2">
        <v>41326</v>
      </c>
      <c r="F1848">
        <v>0.114</v>
      </c>
      <c r="G1848" s="67">
        <v>99.990499999999997</v>
      </c>
      <c r="H1848" s="92">
        <v>8.3341250751711726E-6</v>
      </c>
      <c r="J1848" s="2">
        <v>41320</v>
      </c>
      <c r="K1848">
        <v>9.9000000000000005E-2</v>
      </c>
      <c r="L1848" s="67">
        <v>99.975250000000003</v>
      </c>
      <c r="M1848" s="92">
        <v>0</v>
      </c>
      <c r="P1848" s="2">
        <v>41414</v>
      </c>
      <c r="Q1848">
        <v>1291.26</v>
      </c>
      <c r="R1848">
        <v>6.1958828358577023E-5</v>
      </c>
      <c r="T1848" s="68">
        <v>39436</v>
      </c>
      <c r="U1848" s="69">
        <v>1.00502</v>
      </c>
      <c r="V1848" s="70">
        <v>5.0200000000000244E-3</v>
      </c>
      <c r="W1848" s="70"/>
      <c r="Y1848" s="2">
        <v>41414</v>
      </c>
      <c r="Z1848">
        <v>13.02</v>
      </c>
    </row>
    <row r="1849" spans="2:26" x14ac:dyDescent="0.25">
      <c r="B1849" s="2">
        <v>41415</v>
      </c>
      <c r="C1849">
        <v>1669.16</v>
      </c>
      <c r="D1849" s="2"/>
      <c r="E1849" s="2">
        <v>41327</v>
      </c>
      <c r="F1849">
        <v>0.104</v>
      </c>
      <c r="G1849" s="67">
        <v>99.99133333333333</v>
      </c>
      <c r="H1849" s="92">
        <v>1.6668111236350924E-5</v>
      </c>
      <c r="J1849" s="2">
        <v>41323</v>
      </c>
      <c r="K1849">
        <v>9.9000000000000005E-2</v>
      </c>
      <c r="L1849" s="67">
        <v>99.975250000000003</v>
      </c>
      <c r="M1849" s="92">
        <v>-2.5006189031784309E-5</v>
      </c>
      <c r="P1849" s="2">
        <v>41415</v>
      </c>
      <c r="Q1849">
        <v>1291.8900000000001</v>
      </c>
      <c r="R1849">
        <v>4.8789554388739553E-4</v>
      </c>
      <c r="T1849" s="68">
        <v>39437</v>
      </c>
      <c r="U1849" s="69">
        <v>1.01044</v>
      </c>
      <c r="V1849" s="70">
        <v>1.0440000000000005E-2</v>
      </c>
      <c r="W1849" s="70"/>
      <c r="Y1849" s="2">
        <v>41415</v>
      </c>
      <c r="Z1849">
        <v>13.37</v>
      </c>
    </row>
    <row r="1850" spans="2:26" x14ac:dyDescent="0.25">
      <c r="B1850" s="2">
        <v>41416</v>
      </c>
      <c r="C1850">
        <v>1655.35</v>
      </c>
      <c r="D1850" s="2"/>
      <c r="E1850" s="2">
        <v>41330</v>
      </c>
      <c r="F1850">
        <v>8.4000000000000005E-2</v>
      </c>
      <c r="G1850" s="67">
        <v>99.992999999999995</v>
      </c>
      <c r="H1850" s="92">
        <v>4.166958353701844E-6</v>
      </c>
      <c r="J1850" s="2">
        <v>41324</v>
      </c>
      <c r="K1850">
        <v>0.109</v>
      </c>
      <c r="L1850" s="67">
        <v>99.972750000000005</v>
      </c>
      <c r="M1850" s="92">
        <v>-2.5006814357020346E-5</v>
      </c>
      <c r="P1850" s="2">
        <v>41416</v>
      </c>
      <c r="Q1850">
        <v>1286.92</v>
      </c>
      <c r="R1850">
        <v>-3.8470767635016001E-3</v>
      </c>
      <c r="T1850" s="68">
        <v>39440</v>
      </c>
      <c r="U1850" s="69">
        <v>1.00579</v>
      </c>
      <c r="V1850" s="70">
        <v>5.7899999999999618E-3</v>
      </c>
      <c r="W1850" s="70"/>
      <c r="Y1850" s="2">
        <v>41416</v>
      </c>
      <c r="Z1850">
        <v>13.82</v>
      </c>
    </row>
    <row r="1851" spans="2:26" x14ac:dyDescent="0.25">
      <c r="B1851" s="2">
        <v>41417</v>
      </c>
      <c r="C1851">
        <v>1650.51</v>
      </c>
      <c r="D1851" s="2"/>
      <c r="E1851" s="2">
        <v>41331</v>
      </c>
      <c r="F1851">
        <v>7.9000000000000001E-2</v>
      </c>
      <c r="G1851" s="67">
        <v>99.993416666666661</v>
      </c>
      <c r="H1851" s="92">
        <v>-2.0834704951400163E-5</v>
      </c>
      <c r="J1851" s="2">
        <v>41325</v>
      </c>
      <c r="K1851">
        <v>0.11899999999999999</v>
      </c>
      <c r="L1851" s="67">
        <v>99.970249999999993</v>
      </c>
      <c r="M1851" s="92">
        <v>-1.2503719856615803E-5</v>
      </c>
      <c r="P1851" s="2">
        <v>41417</v>
      </c>
      <c r="Q1851">
        <v>1285.74</v>
      </c>
      <c r="R1851">
        <v>-9.1691791253545318E-4</v>
      </c>
      <c r="T1851" s="68">
        <v>39442</v>
      </c>
      <c r="U1851" s="69">
        <v>1.00101</v>
      </c>
      <c r="V1851" s="70">
        <v>1.0099999999999554E-3</v>
      </c>
      <c r="W1851" s="70"/>
      <c r="Y1851" s="2">
        <v>41417</v>
      </c>
      <c r="Z1851">
        <v>14.07</v>
      </c>
    </row>
    <row r="1852" spans="2:26" x14ac:dyDescent="0.25">
      <c r="B1852" s="2">
        <v>41418</v>
      </c>
      <c r="C1852">
        <v>1649.6</v>
      </c>
      <c r="D1852" s="2"/>
      <c r="E1852" s="2">
        <v>41332</v>
      </c>
      <c r="F1852">
        <v>0.104</v>
      </c>
      <c r="G1852" s="67">
        <v>99.99133333333333</v>
      </c>
      <c r="H1852" s="92">
        <v>3.0002600225342846E-5</v>
      </c>
      <c r="J1852" s="2">
        <v>41326</v>
      </c>
      <c r="K1852">
        <v>0.124</v>
      </c>
      <c r="L1852" s="67">
        <v>99.968999999999994</v>
      </c>
      <c r="M1852" s="92">
        <v>0</v>
      </c>
      <c r="P1852" s="2">
        <v>41418</v>
      </c>
      <c r="Q1852">
        <v>1285.42</v>
      </c>
      <c r="R1852">
        <v>-2.4888391121058451E-4</v>
      </c>
      <c r="T1852" s="68">
        <v>39443</v>
      </c>
      <c r="U1852" s="69">
        <v>0.99245000000000005</v>
      </c>
      <c r="V1852" s="70">
        <v>-7.5499999999999456E-3</v>
      </c>
      <c r="W1852" s="70"/>
      <c r="Y1852" s="2">
        <v>41418</v>
      </c>
      <c r="Z1852">
        <v>13.99</v>
      </c>
    </row>
    <row r="1853" spans="2:26" x14ac:dyDescent="0.25">
      <c r="B1853" s="2">
        <v>41422</v>
      </c>
      <c r="C1853">
        <v>1660.06</v>
      </c>
      <c r="D1853" s="2"/>
      <c r="E1853" s="2">
        <v>41333</v>
      </c>
      <c r="F1853">
        <v>6.8000000000000005E-2</v>
      </c>
      <c r="G1853" s="67">
        <v>99.99433333333333</v>
      </c>
      <c r="H1853" s="92">
        <v>4.166902791258309E-6</v>
      </c>
      <c r="J1853" s="2">
        <v>41327</v>
      </c>
      <c r="K1853">
        <v>0.124</v>
      </c>
      <c r="L1853" s="67">
        <v>99.968999999999994</v>
      </c>
      <c r="M1853" s="92">
        <v>1.2503876201552799E-5</v>
      </c>
      <c r="P1853" s="2">
        <v>41422</v>
      </c>
      <c r="Q1853">
        <v>1290.44</v>
      </c>
      <c r="R1853">
        <v>3.9053383329961111E-3</v>
      </c>
      <c r="T1853" s="68">
        <v>39444</v>
      </c>
      <c r="U1853" s="69">
        <v>0.99985999999999997</v>
      </c>
      <c r="V1853" s="70">
        <v>-1.4000000000002899E-4</v>
      </c>
      <c r="W1853" s="70"/>
      <c r="Y1853" s="2">
        <v>41422</v>
      </c>
      <c r="Z1853">
        <v>14.48</v>
      </c>
    </row>
    <row r="1854" spans="2:26" x14ac:dyDescent="0.25">
      <c r="B1854" s="2">
        <v>41423</v>
      </c>
      <c r="C1854">
        <v>1648.36</v>
      </c>
      <c r="D1854" s="2"/>
      <c r="E1854" s="2">
        <v>41334</v>
      </c>
      <c r="F1854">
        <v>6.3E-2</v>
      </c>
      <c r="G1854" s="67">
        <v>99.994749999999996</v>
      </c>
      <c r="H1854" s="92">
        <v>8.3337708562947199E-6</v>
      </c>
      <c r="J1854" s="2">
        <v>41330</v>
      </c>
      <c r="K1854">
        <v>0.11899999999999999</v>
      </c>
      <c r="L1854" s="67">
        <v>99.970249999999993</v>
      </c>
      <c r="M1854" s="92">
        <v>1.2503719856837847E-5</v>
      </c>
      <c r="P1854" s="2">
        <v>41423</v>
      </c>
      <c r="Q1854">
        <v>1286.22</v>
      </c>
      <c r="R1854">
        <v>-3.2702024115806028E-3</v>
      </c>
      <c r="T1854" s="68">
        <v>39447</v>
      </c>
      <c r="U1854" s="69">
        <v>0.99641000000000002</v>
      </c>
      <c r="V1854" s="70">
        <v>-3.5899999999999821E-3</v>
      </c>
      <c r="W1854" s="70"/>
      <c r="Y1854" s="2">
        <v>41423</v>
      </c>
      <c r="Z1854">
        <v>14.83</v>
      </c>
    </row>
    <row r="1855" spans="2:26" x14ac:dyDescent="0.25">
      <c r="B1855" s="2">
        <v>41424</v>
      </c>
      <c r="C1855">
        <v>1654.41</v>
      </c>
      <c r="D1855" s="2"/>
      <c r="E1855" s="2">
        <v>41337</v>
      </c>
      <c r="F1855">
        <v>5.2999999999999999E-2</v>
      </c>
      <c r="G1855" s="67">
        <v>99.995583333333329</v>
      </c>
      <c r="H1855" s="92">
        <v>-1.2500552107663765E-5</v>
      </c>
      <c r="J1855" s="2">
        <v>41331</v>
      </c>
      <c r="K1855">
        <v>0.114</v>
      </c>
      <c r="L1855" s="67">
        <v>99.971500000000006</v>
      </c>
      <c r="M1855" s="92">
        <v>2.5007127031129173E-5</v>
      </c>
      <c r="P1855" s="2">
        <v>41424</v>
      </c>
      <c r="Q1855">
        <v>1289.3399999999999</v>
      </c>
      <c r="R1855">
        <v>2.4257125530624535E-3</v>
      </c>
      <c r="T1855" s="68">
        <v>39449</v>
      </c>
      <c r="U1855" s="69">
        <v>0.99046000000000001</v>
      </c>
      <c r="V1855" s="70">
        <v>-9.5399999999999929E-3</v>
      </c>
      <c r="W1855" s="70"/>
      <c r="Y1855" s="2">
        <v>41424</v>
      </c>
      <c r="Z1855">
        <v>14.53</v>
      </c>
    </row>
    <row r="1856" spans="2:26" x14ac:dyDescent="0.25">
      <c r="B1856" s="2">
        <v>41425</v>
      </c>
      <c r="C1856">
        <v>1630.74</v>
      </c>
      <c r="D1856" s="2"/>
      <c r="E1856" s="2">
        <v>41338</v>
      </c>
      <c r="F1856">
        <v>6.8000000000000005E-2</v>
      </c>
      <c r="G1856" s="67">
        <v>99.99433333333333</v>
      </c>
      <c r="H1856" s="92">
        <v>-1.7500991722929626E-5</v>
      </c>
      <c r="J1856" s="2">
        <v>41332</v>
      </c>
      <c r="K1856">
        <v>0.104</v>
      </c>
      <c r="L1856" s="67">
        <v>99.974000000000004</v>
      </c>
      <c r="M1856" s="92">
        <v>0</v>
      </c>
      <c r="P1856" s="2">
        <v>41425</v>
      </c>
      <c r="Q1856">
        <v>1278.01</v>
      </c>
      <c r="R1856">
        <v>-8.7874416368063368E-3</v>
      </c>
      <c r="T1856" s="68">
        <v>39450</v>
      </c>
      <c r="U1856" s="69">
        <v>1.00092</v>
      </c>
      <c r="V1856" s="70">
        <v>9.200000000000319E-4</v>
      </c>
      <c r="W1856" s="70"/>
      <c r="Y1856" s="2">
        <v>41425</v>
      </c>
      <c r="Z1856">
        <v>16.3</v>
      </c>
    </row>
    <row r="1857" spans="2:26" x14ac:dyDescent="0.25">
      <c r="B1857" s="2">
        <v>41428</v>
      </c>
      <c r="C1857">
        <v>1640.42</v>
      </c>
      <c r="D1857" s="2"/>
      <c r="E1857" s="2">
        <v>41339</v>
      </c>
      <c r="F1857">
        <v>8.8999999999999996E-2</v>
      </c>
      <c r="G1857" s="67">
        <v>99.992583333333329</v>
      </c>
      <c r="H1857" s="92">
        <v>-4.1669757173679045E-6</v>
      </c>
      <c r="J1857" s="2">
        <v>41333</v>
      </c>
      <c r="K1857">
        <v>0.104</v>
      </c>
      <c r="L1857" s="67">
        <v>99.974000000000004</v>
      </c>
      <c r="M1857" s="92">
        <v>0</v>
      </c>
      <c r="P1857" s="2">
        <v>41428</v>
      </c>
      <c r="Q1857">
        <v>1283.5</v>
      </c>
      <c r="R1857">
        <v>4.2957410348902769E-3</v>
      </c>
      <c r="T1857" s="68">
        <v>39451</v>
      </c>
      <c r="U1857" s="69">
        <v>0.98582999999999998</v>
      </c>
      <c r="V1857" s="70">
        <v>-1.4170000000000016E-2</v>
      </c>
      <c r="W1857" s="70"/>
      <c r="Y1857" s="2">
        <v>41428</v>
      </c>
      <c r="Z1857">
        <v>16.28</v>
      </c>
    </row>
    <row r="1858" spans="2:26" x14ac:dyDescent="0.25">
      <c r="B1858" s="2">
        <v>41429</v>
      </c>
      <c r="C1858">
        <v>1631.38</v>
      </c>
      <c r="D1858" s="2"/>
      <c r="E1858" s="2">
        <v>41340</v>
      </c>
      <c r="F1858">
        <v>9.4E-2</v>
      </c>
      <c r="G1858" s="67">
        <v>99.992166666666662</v>
      </c>
      <c r="H1858" s="92">
        <v>8.3339861622899747E-6</v>
      </c>
      <c r="J1858" s="2">
        <v>41334</v>
      </c>
      <c r="K1858">
        <v>0.104</v>
      </c>
      <c r="L1858" s="67">
        <v>99.974000000000004</v>
      </c>
      <c r="M1858" s="92">
        <v>3.7509752535580532E-5</v>
      </c>
      <c r="P1858" s="2">
        <v>41429</v>
      </c>
      <c r="Q1858">
        <v>1279.04</v>
      </c>
      <c r="R1858">
        <v>-3.4748733930658471E-3</v>
      </c>
      <c r="T1858" s="68">
        <v>39454</v>
      </c>
      <c r="U1858" s="69">
        <v>1.00403</v>
      </c>
      <c r="V1858" s="70">
        <v>4.029999999999978E-3</v>
      </c>
      <c r="W1858" s="70"/>
      <c r="Y1858" s="2">
        <v>41429</v>
      </c>
      <c r="Z1858">
        <v>16.27</v>
      </c>
    </row>
    <row r="1859" spans="2:26" x14ac:dyDescent="0.25">
      <c r="B1859" s="2">
        <v>41430</v>
      </c>
      <c r="C1859">
        <v>1608.9</v>
      </c>
      <c r="D1859" s="2"/>
      <c r="E1859" s="2">
        <v>41341</v>
      </c>
      <c r="F1859">
        <v>8.4000000000000005E-2</v>
      </c>
      <c r="G1859" s="67">
        <v>99.992999999999995</v>
      </c>
      <c r="H1859" s="92">
        <v>0</v>
      </c>
      <c r="J1859" s="2">
        <v>41337</v>
      </c>
      <c r="K1859">
        <v>8.8999999999999996E-2</v>
      </c>
      <c r="L1859" s="67">
        <v>99.97775</v>
      </c>
      <c r="M1859" s="92">
        <v>-2.5005563737856562E-5</v>
      </c>
      <c r="P1859" s="2">
        <v>41430</v>
      </c>
      <c r="Q1859">
        <v>1265.6300000000001</v>
      </c>
      <c r="R1859">
        <v>-1.0484425819364374E-2</v>
      </c>
      <c r="T1859" s="68">
        <v>39455</v>
      </c>
      <c r="U1859" s="69">
        <v>0.99114999999999998</v>
      </c>
      <c r="V1859" s="70">
        <v>-8.8500000000000245E-3</v>
      </c>
      <c r="W1859" s="70"/>
      <c r="Y1859" s="2">
        <v>41430</v>
      </c>
      <c r="Z1859">
        <v>17.5</v>
      </c>
    </row>
    <row r="1860" spans="2:26" x14ac:dyDescent="0.25">
      <c r="B1860" s="2">
        <v>41431</v>
      </c>
      <c r="C1860">
        <v>1622.56</v>
      </c>
      <c r="D1860" s="2"/>
      <c r="E1860" s="2">
        <v>41344</v>
      </c>
      <c r="F1860">
        <v>8.4000000000000005E-2</v>
      </c>
      <c r="G1860" s="67">
        <v>99.992999999999995</v>
      </c>
      <c r="H1860" s="92">
        <v>0</v>
      </c>
      <c r="J1860" s="2">
        <v>41338</v>
      </c>
      <c r="K1860">
        <v>9.9000000000000005E-2</v>
      </c>
      <c r="L1860" s="67">
        <v>99.975250000000003</v>
      </c>
      <c r="M1860" s="92">
        <v>0</v>
      </c>
      <c r="P1860" s="2">
        <v>41431</v>
      </c>
      <c r="Q1860">
        <v>1275.0999999999999</v>
      </c>
      <c r="R1860">
        <v>7.4824395755472839E-3</v>
      </c>
      <c r="T1860" s="68">
        <v>39456</v>
      </c>
      <c r="U1860" s="69">
        <v>1.00674</v>
      </c>
      <c r="V1860" s="70">
        <v>6.7399999999999682E-3</v>
      </c>
      <c r="W1860" s="70"/>
      <c r="Y1860" s="2">
        <v>41431</v>
      </c>
      <c r="Z1860">
        <v>16.63</v>
      </c>
    </row>
    <row r="1861" spans="2:26" x14ac:dyDescent="0.25">
      <c r="B1861" s="2">
        <v>41432</v>
      </c>
      <c r="C1861">
        <v>1643.38</v>
      </c>
      <c r="D1861" s="2"/>
      <c r="E1861" s="2">
        <v>41345</v>
      </c>
      <c r="F1861">
        <v>8.4000000000000005E-2</v>
      </c>
      <c r="G1861" s="67">
        <v>99.992999999999995</v>
      </c>
      <c r="H1861" s="92">
        <v>-4.166958353701844E-6</v>
      </c>
      <c r="J1861" s="2">
        <v>41339</v>
      </c>
      <c r="K1861">
        <v>9.9000000000000005E-2</v>
      </c>
      <c r="L1861" s="67">
        <v>99.975250000000003</v>
      </c>
      <c r="M1861" s="92">
        <v>0</v>
      </c>
      <c r="P1861" s="2">
        <v>41432</v>
      </c>
      <c r="Q1861">
        <v>1288.48</v>
      </c>
      <c r="R1861">
        <v>1.0493294643557416E-2</v>
      </c>
      <c r="T1861" s="68">
        <v>39457</v>
      </c>
      <c r="U1861" s="69">
        <v>1.00295</v>
      </c>
      <c r="V1861" s="70">
        <v>2.9500000000000082E-3</v>
      </c>
      <c r="W1861" s="70"/>
      <c r="Y1861" s="2">
        <v>41432</v>
      </c>
      <c r="Z1861">
        <v>15.14</v>
      </c>
    </row>
    <row r="1862" spans="2:26" x14ac:dyDescent="0.25">
      <c r="B1862" s="2">
        <v>41435</v>
      </c>
      <c r="C1862">
        <v>1642.81</v>
      </c>
      <c r="D1862" s="2"/>
      <c r="E1862" s="2">
        <v>41346</v>
      </c>
      <c r="F1862">
        <v>8.8999999999999996E-2</v>
      </c>
      <c r="G1862" s="67">
        <v>99.992583333333329</v>
      </c>
      <c r="H1862" s="92">
        <v>8.333951434735809E-6</v>
      </c>
      <c r="J1862" s="2">
        <v>41340</v>
      </c>
      <c r="K1862">
        <v>9.9000000000000005E-2</v>
      </c>
      <c r="L1862" s="67">
        <v>99.975250000000003</v>
      </c>
      <c r="M1862" s="92">
        <v>2.5006189031673287E-5</v>
      </c>
      <c r="P1862" s="2">
        <v>41435</v>
      </c>
      <c r="Q1862">
        <v>1288.72</v>
      </c>
      <c r="R1862">
        <v>1.8626598783066939E-4</v>
      </c>
      <c r="T1862" s="68">
        <v>39458</v>
      </c>
      <c r="U1862" s="69">
        <v>0.99621000000000004</v>
      </c>
      <c r="V1862" s="70">
        <v>-3.7899999999999601E-3</v>
      </c>
      <c r="W1862" s="70"/>
      <c r="Y1862" s="2">
        <v>41435</v>
      </c>
      <c r="Z1862">
        <v>15.44</v>
      </c>
    </row>
    <row r="1863" spans="2:26" x14ac:dyDescent="0.25">
      <c r="B1863" s="2">
        <v>41436</v>
      </c>
      <c r="C1863">
        <v>1626.13</v>
      </c>
      <c r="D1863" s="2"/>
      <c r="E1863" s="2">
        <v>41347</v>
      </c>
      <c r="F1863">
        <v>7.9000000000000001E-2</v>
      </c>
      <c r="G1863" s="67">
        <v>99.993416666666661</v>
      </c>
      <c r="H1863" s="92">
        <v>4.166940990257828E-6</v>
      </c>
      <c r="J1863" s="2">
        <v>41341</v>
      </c>
      <c r="K1863">
        <v>8.8999999999999996E-2</v>
      </c>
      <c r="L1863" s="67">
        <v>99.97775</v>
      </c>
      <c r="M1863" s="92">
        <v>-1.2502781868928281E-5</v>
      </c>
      <c r="P1863" s="2">
        <v>41436</v>
      </c>
      <c r="Q1863">
        <v>1279.57</v>
      </c>
      <c r="R1863">
        <v>-7.1000682848098018E-3</v>
      </c>
      <c r="T1863" s="68">
        <v>39461</v>
      </c>
      <c r="U1863" s="69">
        <v>1.0061899999999999</v>
      </c>
      <c r="V1863" s="70">
        <v>6.1899999999999178E-3</v>
      </c>
      <c r="W1863" s="70"/>
      <c r="Y1863" s="2">
        <v>41436</v>
      </c>
      <c r="Z1863">
        <v>17.07</v>
      </c>
    </row>
    <row r="1864" spans="2:26" x14ac:dyDescent="0.25">
      <c r="B1864" s="2">
        <v>41437</v>
      </c>
      <c r="C1864">
        <v>1612.52</v>
      </c>
      <c r="D1864" s="2"/>
      <c r="E1864" s="2">
        <v>41348</v>
      </c>
      <c r="F1864">
        <v>7.3999999999999996E-2</v>
      </c>
      <c r="G1864" s="67">
        <v>99.993833333333328</v>
      </c>
      <c r="H1864" s="92">
        <v>5.0003083522653924E-6</v>
      </c>
      <c r="J1864" s="2">
        <v>41344</v>
      </c>
      <c r="K1864">
        <v>9.4E-2</v>
      </c>
      <c r="L1864" s="67">
        <v>99.976500000000001</v>
      </c>
      <c r="M1864" s="92">
        <v>0</v>
      </c>
      <c r="P1864" s="2">
        <v>41437</v>
      </c>
      <c r="Q1864">
        <v>1270.3699999999999</v>
      </c>
      <c r="R1864">
        <v>-7.1899153621920453E-3</v>
      </c>
      <c r="T1864" s="68">
        <v>39462</v>
      </c>
      <c r="U1864" s="69">
        <v>0.99204000000000003</v>
      </c>
      <c r="V1864" s="70">
        <v>-7.9599999999999671E-3</v>
      </c>
      <c r="W1864" s="70"/>
      <c r="Y1864" s="2">
        <v>41437</v>
      </c>
      <c r="Z1864">
        <v>18.59</v>
      </c>
    </row>
    <row r="1865" spans="2:26" x14ac:dyDescent="0.25">
      <c r="B1865" s="2">
        <v>41438</v>
      </c>
      <c r="C1865">
        <v>1636.36</v>
      </c>
      <c r="D1865" s="2"/>
      <c r="E1865" s="2">
        <v>41351</v>
      </c>
      <c r="F1865">
        <v>6.8000000000000005E-2</v>
      </c>
      <c r="G1865" s="67">
        <v>99.99433333333333</v>
      </c>
      <c r="H1865" s="92">
        <v>4.166902791258309E-6</v>
      </c>
      <c r="J1865" s="2">
        <v>41345</v>
      </c>
      <c r="K1865">
        <v>9.4E-2</v>
      </c>
      <c r="L1865" s="67">
        <v>99.976500000000001</v>
      </c>
      <c r="M1865" s="92">
        <v>1.2502938190550594E-5</v>
      </c>
      <c r="P1865" s="2">
        <v>41438</v>
      </c>
      <c r="Q1865">
        <v>1287.42</v>
      </c>
      <c r="R1865">
        <v>1.3421286711745584E-2</v>
      </c>
      <c r="T1865" s="68">
        <v>39463</v>
      </c>
      <c r="U1865" s="69">
        <v>0.99778</v>
      </c>
      <c r="V1865" s="70">
        <v>-2.2199999999999998E-3</v>
      </c>
      <c r="W1865" s="70"/>
      <c r="Y1865" s="2">
        <v>41438</v>
      </c>
      <c r="Z1865">
        <v>16.41</v>
      </c>
    </row>
    <row r="1866" spans="2:26" x14ac:dyDescent="0.25">
      <c r="B1866" s="2">
        <v>41439</v>
      </c>
      <c r="C1866">
        <v>1626.73</v>
      </c>
      <c r="D1866" s="2"/>
      <c r="E1866" s="2">
        <v>41352</v>
      </c>
      <c r="F1866">
        <v>6.3E-2</v>
      </c>
      <c r="G1866" s="67">
        <v>99.994749999999996</v>
      </c>
      <c r="H1866" s="92">
        <v>-1.3334033370115961E-5</v>
      </c>
      <c r="J1866" s="2">
        <v>41346</v>
      </c>
      <c r="K1866">
        <v>8.8999999999999996E-2</v>
      </c>
      <c r="L1866" s="67">
        <v>99.97775</v>
      </c>
      <c r="M1866" s="92">
        <v>-1.2502781868928281E-5</v>
      </c>
      <c r="P1866" s="2">
        <v>41439</v>
      </c>
      <c r="Q1866">
        <v>1281.3399999999999</v>
      </c>
      <c r="R1866">
        <v>-4.7226235416570894E-3</v>
      </c>
      <c r="T1866" s="68">
        <v>39464</v>
      </c>
      <c r="U1866" s="69">
        <v>0.97975999999999996</v>
      </c>
      <c r="V1866" s="70">
        <v>-2.0240000000000036E-2</v>
      </c>
      <c r="W1866" s="70"/>
      <c r="Y1866" s="2">
        <v>41439</v>
      </c>
      <c r="Z1866">
        <v>17.149999999999999</v>
      </c>
    </row>
    <row r="1867" spans="2:26" x14ac:dyDescent="0.25">
      <c r="B1867" s="2">
        <v>41442</v>
      </c>
      <c r="C1867">
        <v>1639.04</v>
      </c>
      <c r="D1867" s="2"/>
      <c r="E1867" s="2">
        <v>41353</v>
      </c>
      <c r="F1867">
        <v>7.9000000000000001E-2</v>
      </c>
      <c r="G1867" s="67">
        <v>99.993416666666661</v>
      </c>
      <c r="H1867" s="92">
        <v>4.166940990257828E-6</v>
      </c>
      <c r="J1867" s="2">
        <v>41347</v>
      </c>
      <c r="K1867">
        <v>9.4E-2</v>
      </c>
      <c r="L1867" s="67">
        <v>99.976500000000001</v>
      </c>
      <c r="M1867" s="92">
        <v>2.5005876380879144E-5</v>
      </c>
      <c r="P1867" s="2">
        <v>41442</v>
      </c>
      <c r="Q1867">
        <v>1290.3499999999999</v>
      </c>
      <c r="R1867">
        <v>7.0317011878189284E-3</v>
      </c>
      <c r="T1867" s="68">
        <v>39465</v>
      </c>
      <c r="U1867" s="69">
        <v>1.0046299999999999</v>
      </c>
      <c r="V1867" s="70">
        <v>4.629999999999912E-3</v>
      </c>
      <c r="W1867" s="70"/>
      <c r="Y1867" s="2">
        <v>41442</v>
      </c>
      <c r="Z1867">
        <v>16.8</v>
      </c>
    </row>
    <row r="1868" spans="2:26" x14ac:dyDescent="0.25">
      <c r="B1868" s="2">
        <v>41443</v>
      </c>
      <c r="C1868">
        <v>1651.81</v>
      </c>
      <c r="D1868" s="2"/>
      <c r="E1868" s="2">
        <v>41354</v>
      </c>
      <c r="F1868">
        <v>7.3999999999999996E-2</v>
      </c>
      <c r="G1868" s="67">
        <v>99.993833333333328</v>
      </c>
      <c r="H1868" s="92">
        <v>5.0003083522653924E-6</v>
      </c>
      <c r="J1868" s="2">
        <v>41348</v>
      </c>
      <c r="K1868">
        <v>8.4000000000000005E-2</v>
      </c>
      <c r="L1868" s="67">
        <v>99.978999999999999</v>
      </c>
      <c r="M1868" s="92">
        <v>2.5005251102605541E-5</v>
      </c>
      <c r="P1868" s="2">
        <v>41443</v>
      </c>
      <c r="Q1868">
        <v>1296.98</v>
      </c>
      <c r="R1868">
        <v>5.1381408145076968E-3</v>
      </c>
      <c r="T1868" s="68">
        <v>39469</v>
      </c>
      <c r="U1868" s="69">
        <v>0.99487999999999999</v>
      </c>
      <c r="V1868" s="70">
        <v>-5.1200000000000134E-3</v>
      </c>
      <c r="W1868" s="70"/>
      <c r="Y1868" s="2">
        <v>41443</v>
      </c>
      <c r="Z1868">
        <v>16.61</v>
      </c>
    </row>
    <row r="1869" spans="2:26" x14ac:dyDescent="0.25">
      <c r="B1869" s="2">
        <v>41444</v>
      </c>
      <c r="C1869">
        <v>1628.93</v>
      </c>
      <c r="D1869" s="2"/>
      <c r="E1869" s="2">
        <v>41355</v>
      </c>
      <c r="F1869">
        <v>6.8000000000000005E-2</v>
      </c>
      <c r="G1869" s="67">
        <v>99.99433333333333</v>
      </c>
      <c r="H1869" s="92">
        <v>8.3338055822945734E-6</v>
      </c>
      <c r="J1869" s="2">
        <v>41351</v>
      </c>
      <c r="K1869">
        <v>7.3999999999999996E-2</v>
      </c>
      <c r="L1869" s="67">
        <v>99.981499999999997</v>
      </c>
      <c r="M1869" s="92">
        <v>4.5008326540418864E-5</v>
      </c>
      <c r="P1869" s="2">
        <v>41444</v>
      </c>
      <c r="Q1869">
        <v>1284.8599999999999</v>
      </c>
      <c r="R1869">
        <v>-9.3447855788062473E-3</v>
      </c>
      <c r="T1869" s="68">
        <v>39470</v>
      </c>
      <c r="U1869" s="69">
        <v>1.0093300000000001</v>
      </c>
      <c r="V1869" s="70">
        <v>9.3300000000000605E-3</v>
      </c>
      <c r="W1869" s="70"/>
      <c r="Y1869" s="2">
        <v>41444</v>
      </c>
      <c r="Z1869">
        <v>16.64</v>
      </c>
    </row>
    <row r="1870" spans="2:26" x14ac:dyDescent="0.25">
      <c r="B1870" s="2">
        <v>41445</v>
      </c>
      <c r="C1870">
        <v>1588.19</v>
      </c>
      <c r="D1870" s="2"/>
      <c r="E1870" s="2">
        <v>41358</v>
      </c>
      <c r="F1870">
        <v>5.8000000000000003E-2</v>
      </c>
      <c r="G1870" s="67">
        <v>99.995166666666663</v>
      </c>
      <c r="H1870" s="92">
        <v>0</v>
      </c>
      <c r="J1870" s="2">
        <v>41352</v>
      </c>
      <c r="K1870">
        <v>5.6000000000000001E-2</v>
      </c>
      <c r="L1870" s="67">
        <v>99.986000000000004</v>
      </c>
      <c r="M1870" s="92">
        <v>-3.000420058807407E-5</v>
      </c>
      <c r="P1870" s="2">
        <v>41445</v>
      </c>
      <c r="Q1870">
        <v>1254.1600000000001</v>
      </c>
      <c r="R1870">
        <v>-2.3893653783291446E-2</v>
      </c>
      <c r="T1870" s="68">
        <v>39471</v>
      </c>
      <c r="U1870" s="69">
        <v>1.0047200000000001</v>
      </c>
      <c r="V1870" s="70">
        <v>4.7200000000000575E-3</v>
      </c>
      <c r="W1870" s="70"/>
      <c r="Y1870" s="2">
        <v>41445</v>
      </c>
      <c r="Z1870">
        <v>20.49</v>
      </c>
    </row>
    <row r="1871" spans="2:26" x14ac:dyDescent="0.25">
      <c r="B1871" s="2">
        <v>41446</v>
      </c>
      <c r="C1871">
        <v>1592.43</v>
      </c>
      <c r="D1871" s="2"/>
      <c r="E1871" s="2">
        <v>41359</v>
      </c>
      <c r="F1871">
        <v>5.8000000000000003E-2</v>
      </c>
      <c r="G1871" s="67">
        <v>99.995166666666663</v>
      </c>
      <c r="H1871" s="92">
        <v>0</v>
      </c>
      <c r="J1871" s="2">
        <v>41353</v>
      </c>
      <c r="K1871">
        <v>6.8000000000000005E-2</v>
      </c>
      <c r="L1871" s="67">
        <v>99.983000000000004</v>
      </c>
      <c r="M1871" s="92">
        <v>0</v>
      </c>
      <c r="P1871" s="2">
        <v>41446</v>
      </c>
      <c r="Q1871">
        <v>1269.82</v>
      </c>
      <c r="R1871">
        <v>1.2486445110671651E-2</v>
      </c>
      <c r="T1871" s="68">
        <v>39472</v>
      </c>
      <c r="U1871" s="69">
        <v>0.99026000000000003</v>
      </c>
      <c r="V1871" s="70">
        <v>-9.7399999999999709E-3</v>
      </c>
      <c r="W1871" s="70"/>
      <c r="Y1871" s="2">
        <v>41446</v>
      </c>
      <c r="Z1871">
        <v>18.899999999999999</v>
      </c>
    </row>
    <row r="1872" spans="2:26" x14ac:dyDescent="0.25">
      <c r="B1872" s="2">
        <v>41449</v>
      </c>
      <c r="C1872">
        <v>1573.09</v>
      </c>
      <c r="D1872" s="2"/>
      <c r="E1872" s="2">
        <v>41360</v>
      </c>
      <c r="F1872">
        <v>5.8000000000000003E-2</v>
      </c>
      <c r="G1872" s="67">
        <v>99.995166666666663</v>
      </c>
      <c r="H1872" s="92">
        <v>2.5001208391772778E-5</v>
      </c>
      <c r="J1872" s="2">
        <v>41354</v>
      </c>
      <c r="K1872">
        <v>6.8000000000000005E-2</v>
      </c>
      <c r="L1872" s="67">
        <v>99.983000000000004</v>
      </c>
      <c r="M1872" s="92">
        <v>0</v>
      </c>
      <c r="P1872" s="2">
        <v>41449</v>
      </c>
      <c r="Q1872">
        <v>1261.93</v>
      </c>
      <c r="R1872">
        <v>-6.2134790757744085E-3</v>
      </c>
      <c r="T1872" s="68">
        <v>39475</v>
      </c>
      <c r="U1872" s="69">
        <v>1.01172</v>
      </c>
      <c r="V1872" s="70">
        <v>1.1719999999999953E-2</v>
      </c>
      <c r="W1872" s="70"/>
      <c r="Y1872" s="2">
        <v>41449</v>
      </c>
      <c r="Z1872">
        <v>20.11</v>
      </c>
    </row>
    <row r="1873" spans="2:26" x14ac:dyDescent="0.25">
      <c r="B1873" s="2">
        <v>41450</v>
      </c>
      <c r="C1873">
        <v>1588.03</v>
      </c>
      <c r="D1873" s="2"/>
      <c r="E1873" s="2">
        <v>41361</v>
      </c>
      <c r="F1873">
        <v>2.8000000000000001E-2</v>
      </c>
      <c r="G1873" s="67">
        <v>99.99766666666666</v>
      </c>
      <c r="H1873" s="92">
        <v>0</v>
      </c>
      <c r="J1873" s="2">
        <v>41355</v>
      </c>
      <c r="K1873">
        <v>6.8000000000000005E-2</v>
      </c>
      <c r="L1873" s="67">
        <v>99.983000000000004</v>
      </c>
      <c r="M1873" s="92">
        <v>1.2502125361191219E-5</v>
      </c>
      <c r="P1873" s="2">
        <v>41450</v>
      </c>
      <c r="Q1873">
        <v>1270.0999999999999</v>
      </c>
      <c r="R1873">
        <v>6.4742101384385187E-3</v>
      </c>
      <c r="T1873" s="68">
        <v>39476</v>
      </c>
      <c r="U1873" s="69">
        <v>1.00421</v>
      </c>
      <c r="V1873" s="70">
        <v>4.210000000000047E-3</v>
      </c>
      <c r="W1873" s="70"/>
      <c r="Y1873" s="2">
        <v>41450</v>
      </c>
      <c r="Z1873">
        <v>18.47</v>
      </c>
    </row>
    <row r="1874" spans="2:26" x14ac:dyDescent="0.25">
      <c r="B1874" s="2">
        <v>41451</v>
      </c>
      <c r="C1874">
        <v>1603.26</v>
      </c>
      <c r="D1874" s="2"/>
      <c r="E1874" s="2">
        <v>41362</v>
      </c>
      <c r="F1874">
        <v>2.8000000000000001E-2</v>
      </c>
      <c r="G1874" s="67">
        <v>99.99766666666666</v>
      </c>
      <c r="H1874" s="92">
        <v>-2.5000583346868055E-5</v>
      </c>
      <c r="J1874" s="2">
        <v>41358</v>
      </c>
      <c r="K1874">
        <v>6.3E-2</v>
      </c>
      <c r="L1874" s="67">
        <v>99.984250000000003</v>
      </c>
      <c r="M1874" s="92">
        <v>-2.7504331932326487E-5</v>
      </c>
      <c r="P1874" s="2">
        <v>41451</v>
      </c>
      <c r="Q1874">
        <v>1277.31</v>
      </c>
      <c r="R1874">
        <v>5.6767183686323719E-3</v>
      </c>
      <c r="T1874" s="68">
        <v>39477</v>
      </c>
      <c r="U1874" s="69">
        <v>0.99826999999999999</v>
      </c>
      <c r="V1874" s="70">
        <v>-1.7300000000000093E-3</v>
      </c>
      <c r="W1874" s="70"/>
      <c r="Y1874" s="2">
        <v>41451</v>
      </c>
      <c r="Z1874">
        <v>17.21</v>
      </c>
    </row>
    <row r="1875" spans="2:26" x14ac:dyDescent="0.25">
      <c r="B1875" s="2">
        <v>41452</v>
      </c>
      <c r="C1875">
        <v>1613.2</v>
      </c>
      <c r="D1875" s="2"/>
      <c r="E1875" s="2">
        <v>41365</v>
      </c>
      <c r="F1875">
        <v>5.8000000000000003E-2</v>
      </c>
      <c r="G1875" s="67">
        <v>99.995166666666663</v>
      </c>
      <c r="H1875" s="92">
        <v>0</v>
      </c>
      <c r="J1875" s="2">
        <v>41359</v>
      </c>
      <c r="K1875">
        <v>7.3999999999999996E-2</v>
      </c>
      <c r="L1875" s="67">
        <v>99.981499999999997</v>
      </c>
      <c r="M1875" s="92">
        <v>-3.7506938783682386E-5</v>
      </c>
      <c r="P1875" s="2">
        <v>41452</v>
      </c>
      <c r="Q1875">
        <v>1280.68</v>
      </c>
      <c r="R1875">
        <v>2.6383571724954979E-3</v>
      </c>
      <c r="T1875" s="68">
        <v>39478</v>
      </c>
      <c r="U1875" s="69">
        <v>1.0079400000000001</v>
      </c>
      <c r="V1875" s="70">
        <v>7.9400000000000581E-3</v>
      </c>
      <c r="W1875" s="70"/>
      <c r="Y1875" s="2">
        <v>41452</v>
      </c>
      <c r="Z1875">
        <v>16.86</v>
      </c>
    </row>
    <row r="1876" spans="2:26" x14ac:dyDescent="0.25">
      <c r="B1876" s="2">
        <v>41453</v>
      </c>
      <c r="C1876">
        <v>1606.28</v>
      </c>
      <c r="D1876" s="2"/>
      <c r="E1876" s="2">
        <v>41366</v>
      </c>
      <c r="F1876">
        <v>5.8000000000000003E-2</v>
      </c>
      <c r="G1876" s="67">
        <v>99.995166666666663</v>
      </c>
      <c r="H1876" s="92">
        <v>0</v>
      </c>
      <c r="J1876" s="2">
        <v>41360</v>
      </c>
      <c r="K1876">
        <v>8.8999999999999996E-2</v>
      </c>
      <c r="L1876" s="67">
        <v>99.97775</v>
      </c>
      <c r="M1876" s="92">
        <v>3.7508345606784843E-5</v>
      </c>
      <c r="P1876" s="2">
        <v>41453</v>
      </c>
      <c r="Q1876">
        <v>1278.81</v>
      </c>
      <c r="R1876">
        <v>-1.4601617890496188E-3</v>
      </c>
      <c r="T1876" s="68">
        <v>39479</v>
      </c>
      <c r="U1876" s="69">
        <v>1.0057</v>
      </c>
      <c r="V1876" s="70">
        <v>5.7000000000000384E-3</v>
      </c>
      <c r="W1876" s="70"/>
      <c r="Y1876" s="2">
        <v>41453</v>
      </c>
      <c r="Z1876">
        <v>16.86</v>
      </c>
    </row>
    <row r="1877" spans="2:26" x14ac:dyDescent="0.25">
      <c r="B1877" s="2">
        <v>41456</v>
      </c>
      <c r="C1877">
        <v>1614.96</v>
      </c>
      <c r="D1877" s="2"/>
      <c r="E1877" s="2">
        <v>41367</v>
      </c>
      <c r="F1877">
        <v>5.8000000000000003E-2</v>
      </c>
      <c r="G1877" s="67">
        <v>99.995166666666663</v>
      </c>
      <c r="H1877" s="92">
        <v>0</v>
      </c>
      <c r="J1877" s="2">
        <v>41361</v>
      </c>
      <c r="K1877">
        <v>7.3999999999999996E-2</v>
      </c>
      <c r="L1877" s="67">
        <v>99.981499999999997</v>
      </c>
      <c r="M1877" s="92">
        <v>0</v>
      </c>
      <c r="P1877" s="2">
        <v>41456</v>
      </c>
      <c r="Q1877">
        <v>1283.25</v>
      </c>
      <c r="R1877">
        <v>3.4719778544116675E-3</v>
      </c>
      <c r="T1877" s="68">
        <v>39482</v>
      </c>
      <c r="U1877" s="69">
        <v>0.99619999999999997</v>
      </c>
      <c r="V1877" s="70">
        <v>-3.8000000000000256E-3</v>
      </c>
      <c r="W1877" s="70"/>
      <c r="Y1877" s="2">
        <v>41456</v>
      </c>
      <c r="Z1877">
        <v>16.37</v>
      </c>
    </row>
    <row r="1878" spans="2:26" x14ac:dyDescent="0.25">
      <c r="B1878" s="2">
        <v>41457</v>
      </c>
      <c r="C1878">
        <v>1614.08</v>
      </c>
      <c r="D1878" s="2"/>
      <c r="E1878" s="2">
        <v>41368</v>
      </c>
      <c r="F1878">
        <v>5.8000000000000003E-2</v>
      </c>
      <c r="G1878" s="67">
        <v>99.995166666666663</v>
      </c>
      <c r="H1878" s="92">
        <v>8.3337361305169111E-6</v>
      </c>
      <c r="J1878" s="2">
        <v>41362</v>
      </c>
      <c r="K1878">
        <v>7.3999999999999996E-2</v>
      </c>
      <c r="L1878" s="67">
        <v>99.981499999999997</v>
      </c>
      <c r="M1878" s="92">
        <v>6.5012027224975455E-5</v>
      </c>
      <c r="P1878" s="2">
        <v>41457</v>
      </c>
      <c r="Q1878">
        <v>1283.8599999999999</v>
      </c>
      <c r="R1878">
        <v>4.7535554256761259E-4</v>
      </c>
      <c r="T1878" s="68">
        <v>39483</v>
      </c>
      <c r="U1878" s="69">
        <v>0.97648000000000001</v>
      </c>
      <c r="V1878" s="70">
        <v>-2.3519999999999985E-2</v>
      </c>
      <c r="W1878" s="70"/>
      <c r="Y1878" s="2">
        <v>41457</v>
      </c>
      <c r="Z1878">
        <v>16.440000000000001</v>
      </c>
    </row>
    <row r="1879" spans="2:26" x14ac:dyDescent="0.25">
      <c r="B1879" s="2">
        <v>41458</v>
      </c>
      <c r="C1879">
        <v>1615.41</v>
      </c>
      <c r="D1879" s="2"/>
      <c r="E1879" s="2">
        <v>41369</v>
      </c>
      <c r="F1879">
        <v>4.8000000000000001E-2</v>
      </c>
      <c r="G1879" s="67">
        <v>99.995999999999995</v>
      </c>
      <c r="H1879" s="92">
        <v>4.1668333399247359E-6</v>
      </c>
      <c r="J1879" s="2">
        <v>41365</v>
      </c>
      <c r="K1879">
        <v>4.8000000000000001E-2</v>
      </c>
      <c r="L1879" s="67">
        <v>99.988</v>
      </c>
      <c r="M1879" s="92">
        <v>-1.025123014761764E-4</v>
      </c>
      <c r="P1879" s="2">
        <v>41458</v>
      </c>
      <c r="Q1879">
        <v>1284.48</v>
      </c>
      <c r="R1879">
        <v>4.8291869830063838E-4</v>
      </c>
      <c r="T1879" s="68">
        <v>39484</v>
      </c>
      <c r="U1879" s="69">
        <v>0.99372000000000005</v>
      </c>
      <c r="V1879" s="70">
        <v>-6.2799999999999523E-3</v>
      </c>
      <c r="W1879" s="70"/>
      <c r="Y1879" s="2">
        <v>41458</v>
      </c>
      <c r="Z1879">
        <v>16.2</v>
      </c>
    </row>
    <row r="1880" spans="2:26" x14ac:dyDescent="0.25">
      <c r="B1880" s="2">
        <v>41460</v>
      </c>
      <c r="C1880">
        <v>1631.89</v>
      </c>
      <c r="D1880" s="2"/>
      <c r="E1880" s="2">
        <v>41372</v>
      </c>
      <c r="F1880">
        <v>4.2999999999999997E-2</v>
      </c>
      <c r="G1880" s="67">
        <v>99.996416666666661</v>
      </c>
      <c r="H1880" s="92">
        <v>-4.166815977590943E-6</v>
      </c>
      <c r="J1880" s="2">
        <v>41366</v>
      </c>
      <c r="K1880">
        <v>8.8999999999999996E-2</v>
      </c>
      <c r="L1880" s="67">
        <v>99.97775</v>
      </c>
      <c r="M1880" s="92">
        <v>7.7517247587532978E-5</v>
      </c>
      <c r="P1880" s="2">
        <v>41460</v>
      </c>
      <c r="Q1880">
        <v>1289.5999999999999</v>
      </c>
      <c r="R1880">
        <v>3.9860488290981433E-3</v>
      </c>
      <c r="T1880" s="68">
        <v>39485</v>
      </c>
      <c r="U1880" s="69">
        <v>1.00831</v>
      </c>
      <c r="V1880" s="70">
        <v>8.3100000000000396E-3</v>
      </c>
      <c r="W1880" s="70"/>
      <c r="Y1880" s="2">
        <v>41460</v>
      </c>
      <c r="Z1880">
        <v>14.89</v>
      </c>
    </row>
    <row r="1881" spans="2:26" x14ac:dyDescent="0.25">
      <c r="B1881" s="2">
        <v>41463</v>
      </c>
      <c r="C1881">
        <v>1640.46</v>
      </c>
      <c r="D1881" s="2"/>
      <c r="E1881" s="2">
        <v>41373</v>
      </c>
      <c r="F1881">
        <v>4.8000000000000001E-2</v>
      </c>
      <c r="G1881" s="67">
        <v>99.995999999999995</v>
      </c>
      <c r="H1881" s="92">
        <v>-1.2500500019996252E-5</v>
      </c>
      <c r="J1881" s="2">
        <v>41367</v>
      </c>
      <c r="K1881">
        <v>5.8000000000000003E-2</v>
      </c>
      <c r="L1881" s="67">
        <v>99.985500000000002</v>
      </c>
      <c r="M1881" s="92">
        <v>-1.2501812762799602E-5</v>
      </c>
      <c r="P1881" s="2">
        <v>41463</v>
      </c>
      <c r="Q1881">
        <v>1291.03</v>
      </c>
      <c r="R1881">
        <v>1.1088709677420372E-3</v>
      </c>
      <c r="T1881" s="68">
        <v>39486</v>
      </c>
      <c r="U1881" s="69">
        <v>0.99616000000000005</v>
      </c>
      <c r="V1881" s="70">
        <v>-3.8399999999999546E-3</v>
      </c>
      <c r="W1881" s="70"/>
      <c r="Y1881" s="2">
        <v>41463</v>
      </c>
      <c r="Z1881">
        <v>14.78</v>
      </c>
    </row>
    <row r="1882" spans="2:26" x14ac:dyDescent="0.25">
      <c r="B1882" s="2">
        <v>41464</v>
      </c>
      <c r="C1882">
        <v>1652.32</v>
      </c>
      <c r="D1882" s="2"/>
      <c r="E1882" s="2">
        <v>41374</v>
      </c>
      <c r="F1882">
        <v>6.3E-2</v>
      </c>
      <c r="G1882" s="67">
        <v>99.994749999999996</v>
      </c>
      <c r="H1882" s="92">
        <v>8.3337708562947199E-6</v>
      </c>
      <c r="J1882" s="2">
        <v>41368</v>
      </c>
      <c r="K1882">
        <v>6.3E-2</v>
      </c>
      <c r="L1882" s="67">
        <v>99.984250000000003</v>
      </c>
      <c r="M1882" s="92">
        <v>0</v>
      </c>
      <c r="P1882" s="2">
        <v>41464</v>
      </c>
      <c r="Q1882">
        <v>1292.54</v>
      </c>
      <c r="R1882">
        <v>1.1696087619961215E-3</v>
      </c>
      <c r="T1882" s="68">
        <v>39489</v>
      </c>
      <c r="U1882" s="69">
        <v>1.0066299999999999</v>
      </c>
      <c r="V1882" s="70">
        <v>6.6299999999999137E-3</v>
      </c>
      <c r="W1882" s="70"/>
      <c r="Y1882" s="2">
        <v>41464</v>
      </c>
      <c r="Z1882">
        <v>14.35</v>
      </c>
    </row>
    <row r="1883" spans="2:26" x14ac:dyDescent="0.25">
      <c r="B1883" s="2">
        <v>41465</v>
      </c>
      <c r="C1883">
        <v>1652.62</v>
      </c>
      <c r="D1883" s="2"/>
      <c r="E1883" s="2">
        <v>41375</v>
      </c>
      <c r="F1883">
        <v>5.2999999999999999E-2</v>
      </c>
      <c r="G1883" s="67">
        <v>99.995583333333329</v>
      </c>
      <c r="H1883" s="92">
        <v>8.3337014051831915E-6</v>
      </c>
      <c r="J1883" s="2">
        <v>41369</v>
      </c>
      <c r="K1883">
        <v>6.3E-2</v>
      </c>
      <c r="L1883" s="67">
        <v>99.984250000000003</v>
      </c>
      <c r="M1883" s="92">
        <v>1.2501969060219054E-5</v>
      </c>
      <c r="P1883" s="2">
        <v>41465</v>
      </c>
      <c r="Q1883">
        <v>1292.7</v>
      </c>
      <c r="R1883">
        <v>1.2378727157380531E-4</v>
      </c>
      <c r="T1883" s="68">
        <v>39490</v>
      </c>
      <c r="U1883" s="69">
        <v>1.00749</v>
      </c>
      <c r="V1883" s="70">
        <v>7.4899999999999967E-3</v>
      </c>
      <c r="W1883" s="70"/>
      <c r="Y1883" s="2">
        <v>41465</v>
      </c>
      <c r="Z1883">
        <v>14.21</v>
      </c>
    </row>
    <row r="1884" spans="2:26" x14ac:dyDescent="0.25">
      <c r="B1884" s="2">
        <v>41466</v>
      </c>
      <c r="C1884">
        <v>1675.02</v>
      </c>
      <c r="D1884" s="2"/>
      <c r="E1884" s="2">
        <v>41376</v>
      </c>
      <c r="F1884">
        <v>4.2999999999999997E-2</v>
      </c>
      <c r="G1884" s="67">
        <v>99.996416666666661</v>
      </c>
      <c r="H1884" s="92">
        <v>4.166815977590943E-6</v>
      </c>
      <c r="J1884" s="2">
        <v>41372</v>
      </c>
      <c r="K1884">
        <v>5.8000000000000003E-2</v>
      </c>
      <c r="L1884" s="67">
        <v>99.985500000000002</v>
      </c>
      <c r="M1884" s="92">
        <v>-1.2501812762799602E-5</v>
      </c>
      <c r="P1884" s="2">
        <v>41466</v>
      </c>
      <c r="Q1884">
        <v>1293.29</v>
      </c>
      <c r="R1884">
        <v>4.5640906629529354E-4</v>
      </c>
      <c r="T1884" s="68">
        <v>39491</v>
      </c>
      <c r="U1884" s="69">
        <v>1.01376</v>
      </c>
      <c r="V1884" s="70">
        <v>1.3759999999999994E-2</v>
      </c>
      <c r="W1884" s="70"/>
      <c r="Y1884" s="2">
        <v>41466</v>
      </c>
      <c r="Z1884">
        <v>14.01</v>
      </c>
    </row>
    <row r="1885" spans="2:26" x14ac:dyDescent="0.25">
      <c r="B1885" s="2">
        <v>41467</v>
      </c>
      <c r="C1885">
        <v>1680.19</v>
      </c>
      <c r="D1885" s="2"/>
      <c r="E1885" s="2">
        <v>41379</v>
      </c>
      <c r="F1885">
        <v>3.7999999999999999E-2</v>
      </c>
      <c r="G1885" s="67">
        <v>99.996833333333328</v>
      </c>
      <c r="H1885" s="92">
        <v>0</v>
      </c>
      <c r="J1885" s="2">
        <v>41373</v>
      </c>
      <c r="K1885">
        <v>6.3E-2</v>
      </c>
      <c r="L1885" s="67">
        <v>99.984250000000003</v>
      </c>
      <c r="M1885" s="92">
        <v>-1.2501969060108031E-5</v>
      </c>
      <c r="P1885" s="2">
        <v>41467</v>
      </c>
      <c r="Q1885">
        <v>1293.33</v>
      </c>
      <c r="R1885">
        <v>3.0928871328050889E-5</v>
      </c>
      <c r="T1885" s="68">
        <v>39492</v>
      </c>
      <c r="U1885" s="69">
        <v>0.98673</v>
      </c>
      <c r="V1885" s="70">
        <v>-1.3270000000000004E-2</v>
      </c>
      <c r="W1885" s="70"/>
      <c r="Y1885" s="2">
        <v>41467</v>
      </c>
      <c r="Z1885">
        <v>13.84</v>
      </c>
    </row>
    <row r="1886" spans="2:26" x14ac:dyDescent="0.25">
      <c r="B1886" s="2">
        <v>41470</v>
      </c>
      <c r="C1886">
        <v>1682.5</v>
      </c>
      <c r="D1886" s="2"/>
      <c r="E1886" s="2">
        <v>41380</v>
      </c>
      <c r="F1886">
        <v>3.7999999999999999E-2</v>
      </c>
      <c r="G1886" s="67">
        <v>99.996833333333328</v>
      </c>
      <c r="H1886" s="92">
        <v>-8.3335972306253225E-6</v>
      </c>
      <c r="J1886" s="2">
        <v>41374</v>
      </c>
      <c r="K1886">
        <v>6.8000000000000005E-2</v>
      </c>
      <c r="L1886" s="67">
        <v>99.983000000000004</v>
      </c>
      <c r="M1886" s="92">
        <v>1.2502125361191219E-5</v>
      </c>
      <c r="P1886" s="2">
        <v>41470</v>
      </c>
      <c r="Q1886">
        <v>1293.6199999999999</v>
      </c>
      <c r="R1886">
        <v>2.2422738202920733E-4</v>
      </c>
      <c r="T1886" s="68">
        <v>39493</v>
      </c>
      <c r="U1886" s="69">
        <v>0.99873000000000001</v>
      </c>
      <c r="V1886" s="70">
        <v>-1.2699999999999934E-3</v>
      </c>
      <c r="W1886" s="70"/>
      <c r="Y1886" s="2">
        <v>41470</v>
      </c>
      <c r="Z1886">
        <v>13.79</v>
      </c>
    </row>
    <row r="1887" spans="2:26" x14ac:dyDescent="0.25">
      <c r="B1887" s="2">
        <v>41471</v>
      </c>
      <c r="C1887">
        <v>1676.26</v>
      </c>
      <c r="D1887" s="2"/>
      <c r="E1887" s="2">
        <v>41381</v>
      </c>
      <c r="F1887">
        <v>4.8000000000000001E-2</v>
      </c>
      <c r="G1887" s="67">
        <v>99.995999999999995</v>
      </c>
      <c r="H1887" s="92">
        <v>1.500060002412873E-5</v>
      </c>
      <c r="J1887" s="2">
        <v>41375</v>
      </c>
      <c r="K1887">
        <v>6.3E-2</v>
      </c>
      <c r="L1887" s="67">
        <v>99.984250000000003</v>
      </c>
      <c r="M1887" s="92">
        <v>0</v>
      </c>
      <c r="P1887" s="2">
        <v>41471</v>
      </c>
      <c r="Q1887">
        <v>1293.6600000000001</v>
      </c>
      <c r="R1887">
        <v>3.0920981432203121E-5</v>
      </c>
      <c r="T1887" s="68">
        <v>39497</v>
      </c>
      <c r="U1887" s="69">
        <v>1.0050699999999999</v>
      </c>
      <c r="V1887" s="70">
        <v>5.0699999999999079E-3</v>
      </c>
      <c r="W1887" s="70"/>
      <c r="Y1887" s="2">
        <v>41471</v>
      </c>
      <c r="Z1887">
        <v>14.42</v>
      </c>
    </row>
    <row r="1888" spans="2:26" x14ac:dyDescent="0.25">
      <c r="B1888" s="2">
        <v>41472</v>
      </c>
      <c r="C1888">
        <v>1680.91</v>
      </c>
      <c r="D1888" s="2"/>
      <c r="E1888" s="2">
        <v>41382</v>
      </c>
      <c r="F1888">
        <v>0.03</v>
      </c>
      <c r="G1888" s="67">
        <v>99.997500000000002</v>
      </c>
      <c r="H1888" s="92">
        <v>-2.5000625016868838E-6</v>
      </c>
      <c r="J1888" s="2">
        <v>41376</v>
      </c>
      <c r="K1888">
        <v>6.3E-2</v>
      </c>
      <c r="L1888" s="67">
        <v>99.984250000000003</v>
      </c>
      <c r="M1888" s="92">
        <v>1.2501969060219054E-5</v>
      </c>
      <c r="P1888" s="2">
        <v>41472</v>
      </c>
      <c r="Q1888">
        <v>1293.69</v>
      </c>
      <c r="R1888">
        <v>2.3190019015739693E-5</v>
      </c>
      <c r="T1888" s="68">
        <v>39498</v>
      </c>
      <c r="U1888" s="69">
        <v>1.0044599999999999</v>
      </c>
      <c r="V1888" s="70">
        <v>4.4599999999999085E-3</v>
      </c>
      <c r="W1888" s="70"/>
      <c r="Y1888" s="2">
        <v>41472</v>
      </c>
      <c r="Z1888">
        <v>13.78</v>
      </c>
    </row>
    <row r="1889" spans="2:26" x14ac:dyDescent="0.25">
      <c r="B1889" s="2">
        <v>41473</v>
      </c>
      <c r="C1889">
        <v>1689.37</v>
      </c>
      <c r="D1889" s="2"/>
      <c r="E1889" s="2">
        <v>41383</v>
      </c>
      <c r="F1889">
        <v>3.3000000000000002E-2</v>
      </c>
      <c r="G1889" s="67">
        <v>99.997249999999994</v>
      </c>
      <c r="H1889" s="92">
        <v>0</v>
      </c>
      <c r="J1889" s="2">
        <v>41379</v>
      </c>
      <c r="K1889">
        <v>5.8000000000000003E-2</v>
      </c>
      <c r="L1889" s="67">
        <v>99.985500000000002</v>
      </c>
      <c r="M1889" s="92">
        <v>1.2501812762799602E-5</v>
      </c>
      <c r="P1889" s="2">
        <v>41473</v>
      </c>
      <c r="Q1889">
        <v>1293.71</v>
      </c>
      <c r="R1889">
        <v>1.5459654167493397E-5</v>
      </c>
      <c r="T1889" s="68">
        <v>39499</v>
      </c>
      <c r="U1889" s="69">
        <v>0.99348000000000003</v>
      </c>
      <c r="V1889" s="70">
        <v>-6.5199999999999703E-3</v>
      </c>
      <c r="W1889" s="70"/>
      <c r="Y1889" s="2">
        <v>41473</v>
      </c>
      <c r="Z1889">
        <v>13.77</v>
      </c>
    </row>
    <row r="1890" spans="2:26" x14ac:dyDescent="0.25">
      <c r="B1890" s="2">
        <v>41474</v>
      </c>
      <c r="C1890">
        <v>1692.09</v>
      </c>
      <c r="D1890" s="2"/>
      <c r="E1890" s="2">
        <v>41386</v>
      </c>
      <c r="F1890">
        <v>3.3000000000000002E-2</v>
      </c>
      <c r="G1890" s="67">
        <v>99.997249999999994</v>
      </c>
      <c r="H1890" s="92">
        <v>-4.1667812531454018E-6</v>
      </c>
      <c r="J1890" s="2">
        <v>41380</v>
      </c>
      <c r="K1890">
        <v>5.2999999999999999E-2</v>
      </c>
      <c r="L1890" s="67">
        <v>99.986750000000001</v>
      </c>
      <c r="M1890" s="92">
        <v>0</v>
      </c>
      <c r="P1890" s="2">
        <v>41474</v>
      </c>
      <c r="Q1890">
        <v>1295.1600000000001</v>
      </c>
      <c r="R1890">
        <v>1.1208075998485612E-3</v>
      </c>
      <c r="T1890" s="68">
        <v>39500</v>
      </c>
      <c r="U1890" s="69">
        <v>1.00488</v>
      </c>
      <c r="V1890" s="70">
        <v>4.8799999999999955E-3</v>
      </c>
      <c r="W1890" s="70"/>
      <c r="Y1890" s="2">
        <v>41474</v>
      </c>
      <c r="Z1890">
        <v>12.54</v>
      </c>
    </row>
    <row r="1891" spans="2:26" x14ac:dyDescent="0.25">
      <c r="B1891" s="2">
        <v>41477</v>
      </c>
      <c r="C1891">
        <v>1695.53</v>
      </c>
      <c r="D1891" s="2"/>
      <c r="E1891" s="2">
        <v>41387</v>
      </c>
      <c r="F1891">
        <v>3.7999999999999999E-2</v>
      </c>
      <c r="G1891" s="67">
        <v>99.996833333333328</v>
      </c>
      <c r="H1891" s="92">
        <v>-8.3335972306253225E-6</v>
      </c>
      <c r="J1891" s="2">
        <v>41381</v>
      </c>
      <c r="K1891">
        <v>5.2999999999999999E-2</v>
      </c>
      <c r="L1891" s="67">
        <v>99.986750000000001</v>
      </c>
      <c r="M1891" s="92">
        <v>0</v>
      </c>
      <c r="P1891" s="2">
        <v>41477</v>
      </c>
      <c r="Q1891">
        <v>1297.92</v>
      </c>
      <c r="R1891">
        <v>2.1310108403593819E-3</v>
      </c>
      <c r="T1891" s="68">
        <v>39503</v>
      </c>
      <c r="U1891" s="69">
        <v>1.0088900000000001</v>
      </c>
      <c r="V1891" s="70">
        <v>8.8900000000000645E-3</v>
      </c>
      <c r="W1891" s="70"/>
      <c r="Y1891" s="2">
        <v>41477</v>
      </c>
      <c r="Z1891">
        <v>12.29</v>
      </c>
    </row>
    <row r="1892" spans="2:26" x14ac:dyDescent="0.25">
      <c r="B1892" s="2">
        <v>41478</v>
      </c>
      <c r="C1892">
        <v>1692.39</v>
      </c>
      <c r="D1892" s="2"/>
      <c r="E1892" s="2">
        <v>41388</v>
      </c>
      <c r="F1892">
        <v>4.8000000000000001E-2</v>
      </c>
      <c r="G1892" s="67">
        <v>99.995999999999995</v>
      </c>
      <c r="H1892" s="92">
        <v>1.2500500019996252E-5</v>
      </c>
      <c r="J1892" s="2">
        <v>41382</v>
      </c>
      <c r="K1892">
        <v>5.2999999999999999E-2</v>
      </c>
      <c r="L1892" s="67">
        <v>99.986750000000001</v>
      </c>
      <c r="M1892" s="92">
        <v>1.2501656469376954E-5</v>
      </c>
      <c r="P1892" s="2">
        <v>41478</v>
      </c>
      <c r="Q1892">
        <v>1297.1500000000001</v>
      </c>
      <c r="R1892">
        <v>-5.9325690335298997E-4</v>
      </c>
      <c r="T1892" s="68">
        <v>39504</v>
      </c>
      <c r="U1892" s="69">
        <v>1.00393</v>
      </c>
      <c r="V1892" s="70">
        <v>3.9299999999999891E-3</v>
      </c>
      <c r="W1892" s="70"/>
      <c r="Y1892" s="2">
        <v>41478</v>
      </c>
      <c r="Z1892">
        <v>12.66</v>
      </c>
    </row>
    <row r="1893" spans="2:26" x14ac:dyDescent="0.25">
      <c r="B1893" s="2">
        <v>41479</v>
      </c>
      <c r="C1893">
        <v>1685.94</v>
      </c>
      <c r="D1893" s="2"/>
      <c r="E1893" s="2">
        <v>41389</v>
      </c>
      <c r="F1893">
        <v>3.3000000000000002E-2</v>
      </c>
      <c r="G1893" s="67">
        <v>99.997249999999994</v>
      </c>
      <c r="H1893" s="92">
        <v>0</v>
      </c>
      <c r="J1893" s="2">
        <v>41383</v>
      </c>
      <c r="K1893">
        <v>4.8000000000000001E-2</v>
      </c>
      <c r="L1893" s="67">
        <v>99.988</v>
      </c>
      <c r="M1893" s="92">
        <v>0</v>
      </c>
      <c r="P1893" s="2">
        <v>41479</v>
      </c>
      <c r="Q1893">
        <v>1294.78</v>
      </c>
      <c r="R1893">
        <v>-1.8270824499866389E-3</v>
      </c>
      <c r="T1893" s="68">
        <v>39505</v>
      </c>
      <c r="U1893" s="69">
        <v>0.99961999999999995</v>
      </c>
      <c r="V1893" s="70">
        <v>-3.8000000000004697E-4</v>
      </c>
      <c r="W1893" s="70"/>
      <c r="Y1893" s="2">
        <v>41479</v>
      </c>
      <c r="Z1893">
        <v>13.18</v>
      </c>
    </row>
    <row r="1894" spans="2:26" x14ac:dyDescent="0.25">
      <c r="B1894" s="2">
        <v>41480</v>
      </c>
      <c r="C1894">
        <v>1690.25</v>
      </c>
      <c r="D1894" s="2"/>
      <c r="E1894" s="2">
        <v>41390</v>
      </c>
      <c r="F1894">
        <v>3.3000000000000002E-2</v>
      </c>
      <c r="G1894" s="67">
        <v>99.997249999999994</v>
      </c>
      <c r="H1894" s="92">
        <v>1.250034375965825E-5</v>
      </c>
      <c r="J1894" s="2">
        <v>41386</v>
      </c>
      <c r="K1894">
        <v>4.8000000000000001E-2</v>
      </c>
      <c r="L1894" s="67">
        <v>99.988</v>
      </c>
      <c r="M1894" s="92">
        <v>0</v>
      </c>
      <c r="P1894" s="2">
        <v>41480</v>
      </c>
      <c r="Q1894">
        <v>1297.03</v>
      </c>
      <c r="R1894">
        <v>1.7377469531503209E-3</v>
      </c>
      <c r="T1894" s="68">
        <v>39506</v>
      </c>
      <c r="U1894" s="69">
        <v>0.99534</v>
      </c>
      <c r="V1894" s="70">
        <v>-4.6599999999999975E-3</v>
      </c>
      <c r="W1894" s="70"/>
      <c r="Y1894" s="2">
        <v>41480</v>
      </c>
      <c r="Z1894">
        <v>12.97</v>
      </c>
    </row>
    <row r="1895" spans="2:26" x14ac:dyDescent="0.25">
      <c r="B1895" s="2">
        <v>41481</v>
      </c>
      <c r="C1895">
        <v>1691.65</v>
      </c>
      <c r="D1895" s="2"/>
      <c r="E1895" s="2">
        <v>41393</v>
      </c>
      <c r="F1895">
        <v>1.7999999999999999E-2</v>
      </c>
      <c r="G1895" s="67">
        <v>99.998500000000007</v>
      </c>
      <c r="H1895" s="92">
        <v>-1.2500187502983984E-5</v>
      </c>
      <c r="J1895" s="2">
        <v>41387</v>
      </c>
      <c r="K1895">
        <v>4.8000000000000001E-2</v>
      </c>
      <c r="L1895" s="67">
        <v>99.988</v>
      </c>
      <c r="M1895" s="92">
        <v>-1.2501500180062131E-5</v>
      </c>
      <c r="P1895" s="2">
        <v>41481</v>
      </c>
      <c r="Q1895">
        <v>1297.93</v>
      </c>
      <c r="R1895">
        <v>6.938929708641961E-4</v>
      </c>
      <c r="T1895" s="68">
        <v>39507</v>
      </c>
      <c r="U1895" s="69">
        <v>0.98092999999999997</v>
      </c>
      <c r="V1895" s="70">
        <v>-1.9070000000000031E-2</v>
      </c>
      <c r="W1895" s="70"/>
      <c r="Y1895" s="2">
        <v>41481</v>
      </c>
      <c r="Z1895">
        <v>12.72</v>
      </c>
    </row>
    <row r="1896" spans="2:26" x14ac:dyDescent="0.25">
      <c r="B1896" s="2">
        <v>41484</v>
      </c>
      <c r="C1896">
        <v>1685.33</v>
      </c>
      <c r="D1896" s="2"/>
      <c r="E1896" s="2">
        <v>41394</v>
      </c>
      <c r="F1896">
        <v>3.3000000000000002E-2</v>
      </c>
      <c r="G1896" s="67">
        <v>99.997249999999994</v>
      </c>
      <c r="H1896" s="92">
        <v>4.1667812531454018E-6</v>
      </c>
      <c r="J1896" s="2">
        <v>41388</v>
      </c>
      <c r="K1896">
        <v>5.2999999999999999E-2</v>
      </c>
      <c r="L1896" s="67">
        <v>99.986750000000001</v>
      </c>
      <c r="M1896" s="92">
        <v>0</v>
      </c>
      <c r="P1896" s="2">
        <v>41484</v>
      </c>
      <c r="Q1896">
        <v>1296.26</v>
      </c>
      <c r="R1896">
        <v>-1.2866641498386899E-3</v>
      </c>
      <c r="T1896" s="68">
        <v>39510</v>
      </c>
      <c r="U1896" s="69">
        <v>1.0019400000000001</v>
      </c>
      <c r="V1896" s="70">
        <v>1.9400000000000528E-3</v>
      </c>
      <c r="W1896" s="70"/>
      <c r="Y1896" s="2">
        <v>41484</v>
      </c>
      <c r="Z1896">
        <v>13.39</v>
      </c>
    </row>
    <row r="1897" spans="2:26" x14ac:dyDescent="0.25">
      <c r="B1897" s="2">
        <v>41485</v>
      </c>
      <c r="C1897">
        <v>1685.96</v>
      </c>
      <c r="D1897" s="2"/>
      <c r="E1897" s="2">
        <v>41395</v>
      </c>
      <c r="F1897">
        <v>2.8000000000000001E-2</v>
      </c>
      <c r="G1897" s="67">
        <v>99.99766666666666</v>
      </c>
      <c r="H1897" s="92">
        <v>1.250029167354505E-5</v>
      </c>
      <c r="J1897" s="2">
        <v>41389</v>
      </c>
      <c r="K1897">
        <v>5.2999999999999999E-2</v>
      </c>
      <c r="L1897" s="67">
        <v>99.986750000000001</v>
      </c>
      <c r="M1897" s="92">
        <v>0</v>
      </c>
      <c r="P1897" s="2">
        <v>41485</v>
      </c>
      <c r="Q1897">
        <v>1296.92</v>
      </c>
      <c r="R1897">
        <v>5.0915711354204696E-4</v>
      </c>
      <c r="T1897" s="68">
        <v>39511</v>
      </c>
      <c r="U1897" s="69">
        <v>0.99782999999999999</v>
      </c>
      <c r="V1897" s="70">
        <v>-2.1700000000000053E-3</v>
      </c>
      <c r="W1897" s="70"/>
      <c r="Y1897" s="2">
        <v>41485</v>
      </c>
      <c r="Z1897">
        <v>13.39</v>
      </c>
    </row>
    <row r="1898" spans="2:26" x14ac:dyDescent="0.25">
      <c r="B1898" s="2">
        <v>41486</v>
      </c>
      <c r="C1898">
        <v>1685.73</v>
      </c>
      <c r="D1898" s="2"/>
      <c r="E1898" s="2">
        <v>41396</v>
      </c>
      <c r="F1898">
        <v>1.2999999999999999E-2</v>
      </c>
      <c r="G1898" s="67">
        <v>99.998916666666673</v>
      </c>
      <c r="H1898" s="92">
        <v>0</v>
      </c>
      <c r="J1898" s="2">
        <v>41390</v>
      </c>
      <c r="K1898">
        <v>5.2999999999999999E-2</v>
      </c>
      <c r="L1898" s="67">
        <v>99.986750000000001</v>
      </c>
      <c r="M1898" s="92">
        <v>0</v>
      </c>
      <c r="P1898" s="2">
        <v>41486</v>
      </c>
      <c r="Q1898">
        <v>1297</v>
      </c>
      <c r="R1898">
        <v>6.168460660638253E-5</v>
      </c>
      <c r="T1898" s="68">
        <v>39512</v>
      </c>
      <c r="U1898" s="69">
        <v>1.00383</v>
      </c>
      <c r="V1898" s="70">
        <v>3.8300000000000001E-3</v>
      </c>
      <c r="W1898" s="70"/>
      <c r="Y1898" s="2">
        <v>41486</v>
      </c>
      <c r="Z1898">
        <v>13.45</v>
      </c>
    </row>
    <row r="1899" spans="2:26" x14ac:dyDescent="0.25">
      <c r="B1899" s="2">
        <v>41487</v>
      </c>
      <c r="C1899">
        <v>1706.87</v>
      </c>
      <c r="D1899" s="2"/>
      <c r="E1899" s="2">
        <v>41397</v>
      </c>
      <c r="F1899">
        <v>1.2999999999999999E-2</v>
      </c>
      <c r="G1899" s="67">
        <v>99.998916666666673</v>
      </c>
      <c r="H1899" s="92">
        <v>8.3334236120613525E-6</v>
      </c>
      <c r="J1899" s="2">
        <v>41393</v>
      </c>
      <c r="K1899">
        <v>5.2999999999999999E-2</v>
      </c>
      <c r="L1899" s="67">
        <v>99.986750000000001</v>
      </c>
      <c r="M1899" s="92">
        <v>1.2501656469376954E-5</v>
      </c>
      <c r="P1899" s="2">
        <v>41487</v>
      </c>
      <c r="Q1899">
        <v>1303.42</v>
      </c>
      <c r="R1899">
        <v>4.9498843484965249E-3</v>
      </c>
      <c r="T1899" s="68">
        <v>39513</v>
      </c>
      <c r="U1899" s="69">
        <v>0.98829999999999996</v>
      </c>
      <c r="V1899" s="70">
        <v>-1.1700000000000044E-2</v>
      </c>
      <c r="W1899" s="70"/>
      <c r="Y1899" s="2">
        <v>41487</v>
      </c>
      <c r="Z1899">
        <v>12.94</v>
      </c>
    </row>
    <row r="1900" spans="2:26" x14ac:dyDescent="0.25">
      <c r="B1900" s="2">
        <v>41488</v>
      </c>
      <c r="C1900">
        <v>1709.67</v>
      </c>
      <c r="D1900" s="2"/>
      <c r="E1900" s="2">
        <v>41400</v>
      </c>
      <c r="F1900">
        <v>3.0000000000000001E-3</v>
      </c>
      <c r="G1900" s="67">
        <v>99.999750000000006</v>
      </c>
      <c r="H1900" s="92">
        <v>-8.3333541667229838E-6</v>
      </c>
      <c r="J1900" s="2">
        <v>41394</v>
      </c>
      <c r="K1900">
        <v>4.8000000000000001E-2</v>
      </c>
      <c r="L1900" s="67">
        <v>99.988</v>
      </c>
      <c r="M1900" s="92">
        <v>-1.2501500180062131E-5</v>
      </c>
      <c r="P1900" s="2">
        <v>41488</v>
      </c>
      <c r="Q1900">
        <v>1305.83</v>
      </c>
      <c r="R1900">
        <v>1.8489819091311865E-3</v>
      </c>
      <c r="T1900" s="68">
        <v>39514</v>
      </c>
      <c r="U1900" s="69">
        <v>0.99624000000000001</v>
      </c>
      <c r="V1900" s="70">
        <v>-3.7599999999999856E-3</v>
      </c>
      <c r="W1900" s="70"/>
      <c r="Y1900" s="2">
        <v>41488</v>
      </c>
      <c r="Z1900">
        <v>11.98</v>
      </c>
    </row>
    <row r="1901" spans="2:26" x14ac:dyDescent="0.25">
      <c r="B1901" s="2">
        <v>41491</v>
      </c>
      <c r="C1901">
        <v>1707.14</v>
      </c>
      <c r="D1901" s="2"/>
      <c r="E1901" s="2">
        <v>41401</v>
      </c>
      <c r="F1901">
        <v>1.2999999999999999E-2</v>
      </c>
      <c r="G1901" s="67">
        <v>99.998916666666673</v>
      </c>
      <c r="H1901" s="92">
        <v>0</v>
      </c>
      <c r="J1901" s="2">
        <v>41395</v>
      </c>
      <c r="K1901">
        <v>5.2999999999999999E-2</v>
      </c>
      <c r="L1901" s="67">
        <v>99.986750000000001</v>
      </c>
      <c r="M1901" s="92">
        <v>3.7504969408352906E-5</v>
      </c>
      <c r="P1901" s="2">
        <v>41491</v>
      </c>
      <c r="Q1901">
        <v>1306.57</v>
      </c>
      <c r="R1901">
        <v>5.6668938529513824E-4</v>
      </c>
      <c r="T1901" s="68">
        <v>39517</v>
      </c>
      <c r="U1901" s="69">
        <v>0.99324000000000001</v>
      </c>
      <c r="V1901" s="70">
        <v>-6.7599999999999882E-3</v>
      </c>
      <c r="W1901" s="70"/>
      <c r="Y1901" s="2">
        <v>41491</v>
      </c>
      <c r="Z1901">
        <v>11.84</v>
      </c>
    </row>
    <row r="1902" spans="2:26" x14ac:dyDescent="0.25">
      <c r="B1902" s="2">
        <v>41492</v>
      </c>
      <c r="C1902">
        <v>1697.37</v>
      </c>
      <c r="D1902" s="2"/>
      <c r="E1902" s="2">
        <v>41402</v>
      </c>
      <c r="F1902">
        <v>1.2999999999999999E-2</v>
      </c>
      <c r="G1902" s="67">
        <v>99.998916666666673</v>
      </c>
      <c r="H1902" s="92">
        <v>0</v>
      </c>
      <c r="J1902" s="2">
        <v>41396</v>
      </c>
      <c r="K1902">
        <v>3.7999999999999999E-2</v>
      </c>
      <c r="L1902" s="67">
        <v>99.990499999999997</v>
      </c>
      <c r="M1902" s="92">
        <v>-2.500237522562454E-5</v>
      </c>
      <c r="P1902" s="2">
        <v>41492</v>
      </c>
      <c r="Q1902">
        <v>1304.24</v>
      </c>
      <c r="R1902">
        <v>-1.783295192756551E-3</v>
      </c>
      <c r="T1902" s="68">
        <v>39518</v>
      </c>
      <c r="U1902" s="69">
        <v>1.0126200000000001</v>
      </c>
      <c r="V1902" s="70">
        <v>1.2620000000000076E-2</v>
      </c>
      <c r="W1902" s="70"/>
      <c r="Y1902" s="2">
        <v>41492</v>
      </c>
      <c r="Z1902">
        <v>12.72</v>
      </c>
    </row>
    <row r="1903" spans="2:26" x14ac:dyDescent="0.25">
      <c r="B1903" s="2">
        <v>41493</v>
      </c>
      <c r="C1903">
        <v>1690.91</v>
      </c>
      <c r="D1903" s="2"/>
      <c r="E1903" s="2">
        <v>41403</v>
      </c>
      <c r="F1903">
        <v>1.2999999999999999E-2</v>
      </c>
      <c r="G1903" s="67">
        <v>99.998916666666673</v>
      </c>
      <c r="H1903" s="92">
        <v>0</v>
      </c>
      <c r="J1903" s="2">
        <v>41397</v>
      </c>
      <c r="K1903">
        <v>4.8000000000000001E-2</v>
      </c>
      <c r="L1903" s="67">
        <v>99.988</v>
      </c>
      <c r="M1903" s="92">
        <v>3.7504500540075369E-5</v>
      </c>
      <c r="P1903" s="2">
        <v>41493</v>
      </c>
      <c r="Q1903">
        <v>1303.23</v>
      </c>
      <c r="R1903">
        <v>-7.7439735018092204E-4</v>
      </c>
      <c r="T1903" s="68">
        <v>39519</v>
      </c>
      <c r="U1903" s="69">
        <v>0.99897000000000002</v>
      </c>
      <c r="V1903" s="70">
        <v>-1.0299999999999754E-3</v>
      </c>
      <c r="W1903" s="70"/>
      <c r="Y1903" s="2">
        <v>41493</v>
      </c>
      <c r="Z1903">
        <v>12.98</v>
      </c>
    </row>
    <row r="1904" spans="2:26" x14ac:dyDescent="0.25">
      <c r="B1904" s="2">
        <v>41494</v>
      </c>
      <c r="C1904">
        <v>1697.48</v>
      </c>
      <c r="D1904" s="2"/>
      <c r="E1904" s="2">
        <v>41404</v>
      </c>
      <c r="F1904">
        <v>1.2999999999999999E-2</v>
      </c>
      <c r="G1904" s="67">
        <v>99.998916666666673</v>
      </c>
      <c r="H1904" s="92">
        <v>0</v>
      </c>
      <c r="J1904" s="2">
        <v>41400</v>
      </c>
      <c r="K1904">
        <v>3.3000000000000002E-2</v>
      </c>
      <c r="L1904" s="67">
        <v>99.991749999999996</v>
      </c>
      <c r="M1904" s="92">
        <v>7.5006188011705888E-6</v>
      </c>
      <c r="P1904" s="2">
        <v>41494</v>
      </c>
      <c r="Q1904">
        <v>1305.5999999999999</v>
      </c>
      <c r="R1904">
        <v>1.8185585046384123E-3</v>
      </c>
      <c r="T1904" s="68">
        <v>39520</v>
      </c>
      <c r="U1904" s="69">
        <v>1.0014799999999999</v>
      </c>
      <c r="V1904" s="70">
        <v>1.4799999999999258E-3</v>
      </c>
      <c r="W1904" s="70"/>
      <c r="Y1904" s="2">
        <v>41494</v>
      </c>
      <c r="Z1904">
        <v>12.73</v>
      </c>
    </row>
    <row r="1905" spans="2:26" x14ac:dyDescent="0.25">
      <c r="B1905" s="2">
        <v>41495</v>
      </c>
      <c r="C1905">
        <v>1691.42</v>
      </c>
      <c r="D1905" s="2"/>
      <c r="E1905" s="2">
        <v>41407</v>
      </c>
      <c r="F1905">
        <v>1.2999999999999999E-2</v>
      </c>
      <c r="G1905" s="67">
        <v>99.998916666666673</v>
      </c>
      <c r="H1905" s="92">
        <v>2.5000270835739968E-6</v>
      </c>
      <c r="J1905" s="2">
        <v>41401</v>
      </c>
      <c r="K1905">
        <v>0.03</v>
      </c>
      <c r="L1905" s="67">
        <v>99.992500000000007</v>
      </c>
      <c r="M1905" s="92">
        <v>-3.2502437682935259E-5</v>
      </c>
      <c r="P1905" s="2">
        <v>41495</v>
      </c>
      <c r="Q1905">
        <v>1304.28</v>
      </c>
      <c r="R1905">
        <v>-1.0110294117646745E-3</v>
      </c>
      <c r="T1905" s="68">
        <v>39521</v>
      </c>
      <c r="U1905" s="69">
        <v>0.99387000000000003</v>
      </c>
      <c r="V1905" s="70">
        <v>-6.1299999999999688E-3</v>
      </c>
      <c r="W1905" s="70"/>
      <c r="Y1905" s="2">
        <v>41495</v>
      </c>
      <c r="Z1905">
        <v>13.41</v>
      </c>
    </row>
    <row r="1906" spans="2:26" x14ac:dyDescent="0.25">
      <c r="B1906" s="2">
        <v>41498</v>
      </c>
      <c r="C1906">
        <v>1689.47</v>
      </c>
      <c r="D1906" s="2"/>
      <c r="E1906" s="2">
        <v>41408</v>
      </c>
      <c r="F1906">
        <v>0.01</v>
      </c>
      <c r="G1906" s="67">
        <v>99.999166666666667</v>
      </c>
      <c r="H1906" s="92">
        <v>1.666680555789668E-6</v>
      </c>
      <c r="J1906" s="2">
        <v>41402</v>
      </c>
      <c r="K1906">
        <v>4.2999999999999997E-2</v>
      </c>
      <c r="L1906" s="67">
        <v>99.989249999999998</v>
      </c>
      <c r="M1906" s="92">
        <v>1.2501343894522066E-5</v>
      </c>
      <c r="P1906" s="2">
        <v>41498</v>
      </c>
      <c r="Q1906">
        <v>1305.3399999999999</v>
      </c>
      <c r="R1906">
        <v>8.1270892753093626E-4</v>
      </c>
      <c r="T1906" s="68">
        <v>39524</v>
      </c>
      <c r="U1906" s="69">
        <v>1.0013799999999999</v>
      </c>
      <c r="V1906" s="70">
        <v>1.3799999999999368E-3</v>
      </c>
      <c r="W1906" s="70"/>
      <c r="Y1906" s="2">
        <v>41498</v>
      </c>
      <c r="Z1906">
        <v>12.81</v>
      </c>
    </row>
    <row r="1907" spans="2:26" x14ac:dyDescent="0.25">
      <c r="B1907" s="2">
        <v>41499</v>
      </c>
      <c r="C1907">
        <v>1694.16</v>
      </c>
      <c r="D1907" s="2"/>
      <c r="E1907" s="2">
        <v>41409</v>
      </c>
      <c r="F1907">
        <v>8.0000000000000002E-3</v>
      </c>
      <c r="G1907" s="67">
        <v>99.99933333333334</v>
      </c>
      <c r="H1907" s="92">
        <v>4.1666944445850618E-6</v>
      </c>
      <c r="J1907" s="2">
        <v>41403</v>
      </c>
      <c r="K1907">
        <v>3.7999999999999999E-2</v>
      </c>
      <c r="L1907" s="67">
        <v>99.990499999999997</v>
      </c>
      <c r="M1907" s="92">
        <v>-7.5007125676096464E-6</v>
      </c>
      <c r="P1907" s="2">
        <v>41499</v>
      </c>
      <c r="Q1907">
        <v>1307.82</v>
      </c>
      <c r="R1907">
        <v>1.8998881517460209E-3</v>
      </c>
      <c r="T1907" s="68">
        <v>39525</v>
      </c>
      <c r="U1907" s="69">
        <v>1.00911</v>
      </c>
      <c r="V1907" s="70">
        <v>9.1099999999999515E-3</v>
      </c>
      <c r="W1907" s="70"/>
      <c r="Y1907" s="2">
        <v>41499</v>
      </c>
      <c r="Z1907">
        <v>12.31</v>
      </c>
    </row>
    <row r="1908" spans="2:26" x14ac:dyDescent="0.25">
      <c r="B1908" s="2">
        <v>41500</v>
      </c>
      <c r="C1908">
        <v>1685.39</v>
      </c>
      <c r="D1908" s="2"/>
      <c r="E1908" s="2">
        <v>41410</v>
      </c>
      <c r="F1908">
        <v>3.0000000000000001E-3</v>
      </c>
      <c r="G1908" s="67">
        <v>99.999750000000006</v>
      </c>
      <c r="H1908" s="92">
        <v>0</v>
      </c>
      <c r="J1908" s="2">
        <v>41404</v>
      </c>
      <c r="K1908">
        <v>4.1000000000000002E-2</v>
      </c>
      <c r="L1908" s="67">
        <v>99.989750000000001</v>
      </c>
      <c r="M1908" s="92">
        <v>7.5007688287165308E-6</v>
      </c>
      <c r="P1908" s="2">
        <v>41500</v>
      </c>
      <c r="Q1908">
        <v>1306.43</v>
      </c>
      <c r="R1908">
        <v>-1.0628373935249735E-3</v>
      </c>
      <c r="T1908" s="68">
        <v>39526</v>
      </c>
      <c r="U1908" s="69">
        <v>0.99946000000000002</v>
      </c>
      <c r="V1908" s="70">
        <v>-5.3999999999998494E-4</v>
      </c>
      <c r="W1908" s="70"/>
      <c r="Y1908" s="2">
        <v>41500</v>
      </c>
      <c r="Z1908">
        <v>13.04</v>
      </c>
    </row>
    <row r="1909" spans="2:26" x14ac:dyDescent="0.25">
      <c r="B1909" s="2">
        <v>41501</v>
      </c>
      <c r="C1909">
        <v>1661.32</v>
      </c>
      <c r="D1909" s="2"/>
      <c r="E1909" s="2">
        <v>41411</v>
      </c>
      <c r="F1909">
        <v>3.0000000000000001E-3</v>
      </c>
      <c r="G1909" s="67">
        <v>99.999750000000006</v>
      </c>
      <c r="H1909" s="92">
        <v>0</v>
      </c>
      <c r="J1909" s="2">
        <v>41407</v>
      </c>
      <c r="K1909">
        <v>3.7999999999999999E-2</v>
      </c>
      <c r="L1909" s="67">
        <v>99.990499999999997</v>
      </c>
      <c r="M1909" s="92">
        <v>0</v>
      </c>
      <c r="P1909" s="2">
        <v>41501</v>
      </c>
      <c r="Q1909">
        <v>1290.49</v>
      </c>
      <c r="R1909">
        <v>-1.220118950115967E-2</v>
      </c>
      <c r="T1909" s="68">
        <v>39527</v>
      </c>
      <c r="U1909" s="69">
        <v>1.00102</v>
      </c>
      <c r="V1909" s="70">
        <v>1.0200000000000209E-3</v>
      </c>
      <c r="W1909" s="70"/>
      <c r="Y1909" s="2">
        <v>41501</v>
      </c>
      <c r="Z1909">
        <v>14.73</v>
      </c>
    </row>
    <row r="1910" spans="2:26" x14ac:dyDescent="0.25">
      <c r="B1910" s="2">
        <v>41502</v>
      </c>
      <c r="C1910">
        <v>1655.83</v>
      </c>
      <c r="D1910" s="2"/>
      <c r="E1910" s="2">
        <v>41414</v>
      </c>
      <c r="F1910">
        <v>3.0000000000000001E-3</v>
      </c>
      <c r="G1910" s="67">
        <v>99.999750000000006</v>
      </c>
      <c r="H1910" s="92">
        <v>0</v>
      </c>
      <c r="J1910" s="2">
        <v>41408</v>
      </c>
      <c r="K1910">
        <v>3.7999999999999999E-2</v>
      </c>
      <c r="L1910" s="67">
        <v>99.990499999999997</v>
      </c>
      <c r="M1910" s="92">
        <v>-7.5007125676096464E-6</v>
      </c>
      <c r="P1910" s="2">
        <v>41502</v>
      </c>
      <c r="Q1910">
        <v>1285.8900000000001</v>
      </c>
      <c r="R1910">
        <v>-3.5645375012591796E-3</v>
      </c>
      <c r="T1910" s="68">
        <v>39531</v>
      </c>
      <c r="U1910" s="69">
        <v>1.0145900000000001</v>
      </c>
      <c r="V1910" s="70">
        <v>1.4590000000000103E-2</v>
      </c>
      <c r="W1910" s="70"/>
      <c r="Y1910" s="2">
        <v>41502</v>
      </c>
      <c r="Z1910">
        <v>14.37</v>
      </c>
    </row>
    <row r="1911" spans="2:26" x14ac:dyDescent="0.25">
      <c r="B1911" s="2">
        <v>41505</v>
      </c>
      <c r="C1911">
        <v>1646.06</v>
      </c>
      <c r="D1911" s="2"/>
      <c r="E1911" s="2">
        <v>41415</v>
      </c>
      <c r="F1911">
        <v>3.0000000000000001E-3</v>
      </c>
      <c r="G1911" s="67">
        <v>99.999750000000006</v>
      </c>
      <c r="H1911" s="92">
        <v>-2.0833385416918482E-5</v>
      </c>
      <c r="J1911" s="2">
        <v>41409</v>
      </c>
      <c r="K1911">
        <v>4.1000000000000002E-2</v>
      </c>
      <c r="L1911" s="67">
        <v>99.989750000000001</v>
      </c>
      <c r="M1911" s="92">
        <v>3.2503331591327012E-5</v>
      </c>
      <c r="P1911" s="2">
        <v>41505</v>
      </c>
      <c r="Q1911">
        <v>1282.07</v>
      </c>
      <c r="R1911">
        <v>-2.9707051147455088E-3</v>
      </c>
      <c r="T1911" s="68">
        <v>39532</v>
      </c>
      <c r="U1911" s="69">
        <v>1.0012300000000001</v>
      </c>
      <c r="V1911" s="70">
        <v>1.2300000000000644E-3</v>
      </c>
      <c r="W1911" s="70"/>
      <c r="Y1911" s="2">
        <v>41505</v>
      </c>
      <c r="Z1911">
        <v>15.1</v>
      </c>
    </row>
    <row r="1912" spans="2:26" x14ac:dyDescent="0.25">
      <c r="B1912" s="2">
        <v>41506</v>
      </c>
      <c r="C1912">
        <v>1652.35</v>
      </c>
      <c r="D1912" s="2"/>
      <c r="E1912" s="2">
        <v>41416</v>
      </c>
      <c r="F1912">
        <v>2.8000000000000001E-2</v>
      </c>
      <c r="G1912" s="67">
        <v>99.99766666666666</v>
      </c>
      <c r="H1912" s="92">
        <v>4.1667638912556981E-6</v>
      </c>
      <c r="J1912" s="2">
        <v>41410</v>
      </c>
      <c r="K1912">
        <v>2.8000000000000001E-2</v>
      </c>
      <c r="L1912" s="67">
        <v>99.992999999999995</v>
      </c>
      <c r="M1912" s="92">
        <v>-1.2500875061216554E-5</v>
      </c>
      <c r="P1912" s="2">
        <v>41506</v>
      </c>
      <c r="Q1912">
        <v>1285.5</v>
      </c>
      <c r="R1912">
        <v>2.6753609397303091E-3</v>
      </c>
      <c r="T1912" s="68">
        <v>39533</v>
      </c>
      <c r="U1912" s="69">
        <v>0.99643999999999999</v>
      </c>
      <c r="V1912" s="70">
        <v>-3.5600000000000076E-3</v>
      </c>
      <c r="W1912" s="70"/>
      <c r="Y1912" s="2">
        <v>41506</v>
      </c>
      <c r="Z1912">
        <v>14.91</v>
      </c>
    </row>
    <row r="1913" spans="2:26" x14ac:dyDescent="0.25">
      <c r="B1913" s="2">
        <v>41507</v>
      </c>
      <c r="C1913">
        <v>1642.8</v>
      </c>
      <c r="D1913" s="2"/>
      <c r="E1913" s="2">
        <v>41417</v>
      </c>
      <c r="F1913">
        <v>2.3E-2</v>
      </c>
      <c r="G1913" s="67">
        <v>99.998083333333327</v>
      </c>
      <c r="H1913" s="92">
        <v>4.1667465293659944E-6</v>
      </c>
      <c r="J1913" s="2">
        <v>41411</v>
      </c>
      <c r="K1913">
        <v>3.3000000000000002E-2</v>
      </c>
      <c r="L1913" s="67">
        <v>99.991749999999996</v>
      </c>
      <c r="M1913" s="92">
        <v>0</v>
      </c>
      <c r="P1913" s="2">
        <v>41507</v>
      </c>
      <c r="Q1913">
        <v>1281.1300000000001</v>
      </c>
      <c r="R1913">
        <v>-3.3994554647995834E-3</v>
      </c>
      <c r="T1913" s="68">
        <v>39534</v>
      </c>
      <c r="U1913" s="69">
        <v>0.99470999999999998</v>
      </c>
      <c r="V1913" s="70">
        <v>-5.2900000000000169E-3</v>
      </c>
      <c r="W1913" s="70"/>
      <c r="Y1913" s="2">
        <v>41507</v>
      </c>
      <c r="Z1913">
        <v>15.94</v>
      </c>
    </row>
    <row r="1914" spans="2:26" x14ac:dyDescent="0.25">
      <c r="B1914" s="2">
        <v>41508</v>
      </c>
      <c r="C1914">
        <v>1656.96</v>
      </c>
      <c r="D1914" s="2"/>
      <c r="E1914" s="2">
        <v>41418</v>
      </c>
      <c r="F1914">
        <v>1.7999999999999999E-2</v>
      </c>
      <c r="G1914" s="67">
        <v>99.998500000000007</v>
      </c>
      <c r="H1914" s="92">
        <v>0</v>
      </c>
      <c r="J1914" s="2">
        <v>41414</v>
      </c>
      <c r="K1914">
        <v>3.3000000000000002E-2</v>
      </c>
      <c r="L1914" s="67">
        <v>99.991749999999996</v>
      </c>
      <c r="M1914" s="92">
        <v>-1.2501031335099277E-5</v>
      </c>
      <c r="P1914" s="2">
        <v>41508</v>
      </c>
      <c r="Q1914">
        <v>1288.07</v>
      </c>
      <c r="R1914">
        <v>5.4170927228305299E-3</v>
      </c>
      <c r="T1914" s="68">
        <v>39535</v>
      </c>
      <c r="U1914" s="69">
        <v>0.99551999999999996</v>
      </c>
      <c r="V1914" s="70">
        <v>-4.4800000000000395E-3</v>
      </c>
      <c r="W1914" s="70"/>
      <c r="Y1914" s="2">
        <v>41508</v>
      </c>
      <c r="Z1914">
        <v>14.76</v>
      </c>
    </row>
    <row r="1915" spans="2:26" x14ac:dyDescent="0.25">
      <c r="B1915" s="2">
        <v>41509</v>
      </c>
      <c r="C1915">
        <v>1663.5</v>
      </c>
      <c r="D1915" s="2"/>
      <c r="E1915" s="2">
        <v>41421</v>
      </c>
      <c r="F1915">
        <v>1.7999999999999999E-2</v>
      </c>
      <c r="G1915" s="67">
        <v>99.998500000000007</v>
      </c>
      <c r="H1915" s="92">
        <v>8.3334583351746261E-6</v>
      </c>
      <c r="J1915" s="2">
        <v>41415</v>
      </c>
      <c r="K1915">
        <v>3.7999999999999999E-2</v>
      </c>
      <c r="L1915" s="67">
        <v>99.990499999999997</v>
      </c>
      <c r="M1915" s="92">
        <v>0</v>
      </c>
      <c r="P1915" s="2">
        <v>41509</v>
      </c>
      <c r="Q1915">
        <v>1291.42</v>
      </c>
      <c r="R1915">
        <v>2.6007903297182722E-3</v>
      </c>
      <c r="T1915" s="68">
        <v>39538</v>
      </c>
      <c r="U1915" s="69">
        <v>1.0055400000000001</v>
      </c>
      <c r="V1915" s="70">
        <v>5.5400000000001004E-3</v>
      </c>
      <c r="W1915" s="70"/>
      <c r="Y1915" s="2">
        <v>41509</v>
      </c>
      <c r="Z1915">
        <v>13.98</v>
      </c>
    </row>
    <row r="1916" spans="2:26" x14ac:dyDescent="0.25">
      <c r="B1916" s="2">
        <v>41512</v>
      </c>
      <c r="C1916">
        <v>1656.78</v>
      </c>
      <c r="D1916" s="2"/>
      <c r="E1916" s="2">
        <v>41422</v>
      </c>
      <c r="F1916">
        <v>8.0000000000000002E-3</v>
      </c>
      <c r="G1916" s="67">
        <v>99.99933333333334</v>
      </c>
      <c r="H1916" s="92">
        <v>-8.3333888892811459E-6</v>
      </c>
      <c r="J1916" s="2">
        <v>41416</v>
      </c>
      <c r="K1916">
        <v>3.7999999999999999E-2</v>
      </c>
      <c r="L1916" s="67">
        <v>99.990499999999997</v>
      </c>
      <c r="M1916" s="92">
        <v>-1.2501187612756759E-5</v>
      </c>
      <c r="P1916" s="2">
        <v>41512</v>
      </c>
      <c r="Q1916">
        <v>1289.53</v>
      </c>
      <c r="R1916">
        <v>-1.4635052887519429E-3</v>
      </c>
      <c r="T1916" s="68">
        <v>39539</v>
      </c>
      <c r="U1916" s="69">
        <v>1.0187999999999999</v>
      </c>
      <c r="V1916" s="70">
        <v>1.8799999999999928E-2</v>
      </c>
      <c r="W1916" s="70"/>
      <c r="Y1916" s="2">
        <v>41512</v>
      </c>
      <c r="Z1916">
        <v>14.99</v>
      </c>
    </row>
    <row r="1917" spans="2:26" x14ac:dyDescent="0.25">
      <c r="B1917" s="2">
        <v>41513</v>
      </c>
      <c r="C1917">
        <v>1630.48</v>
      </c>
      <c r="D1917" s="2"/>
      <c r="E1917" s="2">
        <v>41423</v>
      </c>
      <c r="F1917">
        <v>1.7999999999999999E-2</v>
      </c>
      <c r="G1917" s="67">
        <v>99.998500000000007</v>
      </c>
      <c r="H1917" s="92">
        <v>0</v>
      </c>
      <c r="J1917" s="2">
        <v>41417</v>
      </c>
      <c r="K1917">
        <v>4.2999999999999997E-2</v>
      </c>
      <c r="L1917" s="67">
        <v>99.989249999999998</v>
      </c>
      <c r="M1917" s="92">
        <v>1.2501343894522066E-5</v>
      </c>
      <c r="P1917" s="2">
        <v>41513</v>
      </c>
      <c r="Q1917">
        <v>1276.0899999999999</v>
      </c>
      <c r="R1917">
        <v>-1.0422401960404226E-2</v>
      </c>
      <c r="T1917" s="68">
        <v>39540</v>
      </c>
      <c r="U1917" s="69">
        <v>0.99868000000000001</v>
      </c>
      <c r="V1917" s="70">
        <v>-1.3199999999999878E-3</v>
      </c>
      <c r="W1917" s="70"/>
      <c r="Y1917" s="2">
        <v>41513</v>
      </c>
      <c r="Z1917">
        <v>16.77</v>
      </c>
    </row>
    <row r="1918" spans="2:26" x14ac:dyDescent="0.25">
      <c r="B1918" s="2">
        <v>41514</v>
      </c>
      <c r="C1918">
        <v>1634.96</v>
      </c>
      <c r="D1918" s="2"/>
      <c r="E1918" s="2">
        <v>41424</v>
      </c>
      <c r="F1918">
        <v>1.7999999999999999E-2</v>
      </c>
      <c r="G1918" s="67">
        <v>99.998500000000007</v>
      </c>
      <c r="H1918" s="92">
        <v>0</v>
      </c>
      <c r="J1918" s="2">
        <v>41418</v>
      </c>
      <c r="K1918">
        <v>3.7999999999999999E-2</v>
      </c>
      <c r="L1918" s="67">
        <v>99.990499999999997</v>
      </c>
      <c r="M1918" s="92">
        <v>0</v>
      </c>
      <c r="P1918" s="2">
        <v>41514</v>
      </c>
      <c r="Q1918">
        <v>1279.6400000000001</v>
      </c>
      <c r="R1918">
        <v>2.7819354434250876E-3</v>
      </c>
      <c r="T1918" s="68">
        <v>39541</v>
      </c>
      <c r="U1918" s="69">
        <v>1.0013399999999999</v>
      </c>
      <c r="V1918" s="70">
        <v>1.3399999999998968E-3</v>
      </c>
      <c r="W1918" s="70"/>
      <c r="Y1918" s="2">
        <v>41514</v>
      </c>
      <c r="Z1918">
        <v>16.489999999999998</v>
      </c>
    </row>
    <row r="1919" spans="2:26" x14ac:dyDescent="0.25">
      <c r="B1919" s="2">
        <v>41515</v>
      </c>
      <c r="C1919">
        <v>1638.17</v>
      </c>
      <c r="D1919" s="2"/>
      <c r="E1919" s="2">
        <v>41425</v>
      </c>
      <c r="F1919">
        <v>1.7999999999999999E-2</v>
      </c>
      <c r="G1919" s="67">
        <v>99.998500000000007</v>
      </c>
      <c r="H1919" s="92">
        <v>0</v>
      </c>
      <c r="J1919" s="2">
        <v>41421</v>
      </c>
      <c r="K1919">
        <v>3.7999999999999999E-2</v>
      </c>
      <c r="L1919" s="67">
        <v>99.990499999999997</v>
      </c>
      <c r="M1919" s="92">
        <v>-1.2501187612756759E-5</v>
      </c>
      <c r="P1919" s="2">
        <v>41515</v>
      </c>
      <c r="Q1919">
        <v>1281.1400000000001</v>
      </c>
      <c r="R1919">
        <v>1.1722046825670684E-3</v>
      </c>
      <c r="T1919" s="68">
        <v>39542</v>
      </c>
      <c r="U1919" s="69">
        <v>1.00126</v>
      </c>
      <c r="V1919" s="70">
        <v>1.2600000000000389E-3</v>
      </c>
      <c r="W1919" s="70"/>
      <c r="Y1919" s="2">
        <v>41515</v>
      </c>
      <c r="Z1919">
        <v>16.809999999999999</v>
      </c>
    </row>
    <row r="1920" spans="2:26" x14ac:dyDescent="0.25">
      <c r="B1920" s="2">
        <v>41516</v>
      </c>
      <c r="C1920">
        <v>1632.97</v>
      </c>
      <c r="D1920" s="2"/>
      <c r="E1920" s="2">
        <v>41428</v>
      </c>
      <c r="F1920">
        <v>1.7999999999999999E-2</v>
      </c>
      <c r="G1920" s="67">
        <v>99.998500000000007</v>
      </c>
      <c r="H1920" s="92">
        <v>-1.0000150002298369E-5</v>
      </c>
      <c r="J1920" s="2">
        <v>41422</v>
      </c>
      <c r="K1920">
        <v>4.2999999999999997E-2</v>
      </c>
      <c r="L1920" s="67">
        <v>99.989249999999998</v>
      </c>
      <c r="M1920" s="92">
        <v>1.2501343894522066E-5</v>
      </c>
      <c r="P1920" s="2">
        <v>41516</v>
      </c>
      <c r="Q1920">
        <v>1278.74</v>
      </c>
      <c r="R1920">
        <v>-1.8733315640757642E-3</v>
      </c>
      <c r="T1920" s="68">
        <v>39545</v>
      </c>
      <c r="U1920" s="69">
        <v>1.00332</v>
      </c>
      <c r="V1920" s="70">
        <v>3.3199999999999896E-3</v>
      </c>
      <c r="W1920" s="70"/>
      <c r="Y1920" s="2">
        <v>41516</v>
      </c>
      <c r="Z1920">
        <v>17.010000000000002</v>
      </c>
    </row>
    <row r="1921" spans="2:26" x14ac:dyDescent="0.25">
      <c r="B1921" s="2">
        <v>41520</v>
      </c>
      <c r="C1921">
        <v>1639.77</v>
      </c>
      <c r="D1921" s="2"/>
      <c r="E1921" s="2">
        <v>41429</v>
      </c>
      <c r="F1921">
        <v>0.03</v>
      </c>
      <c r="G1921" s="67">
        <v>99.997500000000002</v>
      </c>
      <c r="H1921" s="92">
        <v>-6.6668333376096456E-6</v>
      </c>
      <c r="J1921" s="2">
        <v>41423</v>
      </c>
      <c r="K1921">
        <v>3.7999999999999999E-2</v>
      </c>
      <c r="L1921" s="67">
        <v>99.990499999999997</v>
      </c>
      <c r="M1921" s="92">
        <v>2.5002375225513518E-5</v>
      </c>
      <c r="P1921" s="2">
        <v>41520</v>
      </c>
      <c r="Q1921">
        <v>1283.75</v>
      </c>
      <c r="R1921">
        <v>3.9179192017142483E-3</v>
      </c>
      <c r="T1921" s="68">
        <v>39546</v>
      </c>
      <c r="U1921" s="69">
        <v>0.99819999999999998</v>
      </c>
      <c r="V1921" s="70">
        <v>-1.8000000000000238E-3</v>
      </c>
      <c r="W1921" s="70"/>
      <c r="Y1921" s="2">
        <v>41520</v>
      </c>
      <c r="Z1921">
        <v>16.61</v>
      </c>
    </row>
    <row r="1922" spans="2:26" x14ac:dyDescent="0.25">
      <c r="B1922" s="2">
        <v>41521</v>
      </c>
      <c r="C1922">
        <v>1653.08</v>
      </c>
      <c r="D1922" s="2"/>
      <c r="E1922" s="2">
        <v>41430</v>
      </c>
      <c r="F1922">
        <v>3.7999999999999999E-2</v>
      </c>
      <c r="G1922" s="67">
        <v>99.996833333333328</v>
      </c>
      <c r="H1922" s="92">
        <v>0</v>
      </c>
      <c r="J1922" s="2">
        <v>41424</v>
      </c>
      <c r="K1922">
        <v>2.8000000000000001E-2</v>
      </c>
      <c r="L1922" s="67">
        <v>99.992999999999995</v>
      </c>
      <c r="M1922" s="92">
        <v>0</v>
      </c>
      <c r="P1922" s="2">
        <v>41521</v>
      </c>
      <c r="Q1922">
        <v>1291.29</v>
      </c>
      <c r="R1922">
        <v>5.8734177215189476E-3</v>
      </c>
      <c r="T1922" s="68">
        <v>39547</v>
      </c>
      <c r="U1922" s="69">
        <v>0.99582999999999999</v>
      </c>
      <c r="V1922" s="70">
        <v>-4.170000000000007E-3</v>
      </c>
      <c r="W1922" s="70"/>
      <c r="Y1922" s="2">
        <v>41521</v>
      </c>
      <c r="Z1922">
        <v>15.88</v>
      </c>
    </row>
    <row r="1923" spans="2:26" x14ac:dyDescent="0.25">
      <c r="B1923" s="2">
        <v>41522</v>
      </c>
      <c r="C1923">
        <v>1655.08</v>
      </c>
      <c r="D1923" s="2"/>
      <c r="E1923" s="2">
        <v>41431</v>
      </c>
      <c r="F1923">
        <v>3.7999999999999999E-2</v>
      </c>
      <c r="G1923" s="67">
        <v>99.996833333333328</v>
      </c>
      <c r="H1923" s="92">
        <v>-4.1667986152571501E-6</v>
      </c>
      <c r="J1923" s="2">
        <v>41425</v>
      </c>
      <c r="K1923">
        <v>2.8000000000000001E-2</v>
      </c>
      <c r="L1923" s="67">
        <v>99.992999999999995</v>
      </c>
      <c r="M1923" s="92">
        <v>0</v>
      </c>
      <c r="P1923" s="2">
        <v>41522</v>
      </c>
      <c r="Q1923">
        <v>1292.51</v>
      </c>
      <c r="R1923">
        <v>9.4479164246608072E-4</v>
      </c>
      <c r="T1923" s="68">
        <v>39548</v>
      </c>
      <c r="U1923" s="69">
        <v>1.00407</v>
      </c>
      <c r="V1923" s="70">
        <v>4.070000000000018E-3</v>
      </c>
      <c r="W1923" s="70"/>
      <c r="Y1923" s="2">
        <v>41522</v>
      </c>
      <c r="Z1923">
        <v>15.77</v>
      </c>
    </row>
    <row r="1924" spans="2:26" x14ac:dyDescent="0.25">
      <c r="B1924" s="2">
        <v>41523</v>
      </c>
      <c r="C1924">
        <v>1655.17</v>
      </c>
      <c r="D1924" s="2"/>
      <c r="E1924" s="2">
        <v>41432</v>
      </c>
      <c r="F1924">
        <v>4.2999999999999997E-2</v>
      </c>
      <c r="G1924" s="67">
        <v>99.996416666666661</v>
      </c>
      <c r="H1924" s="92">
        <v>4.166815977590943E-6</v>
      </c>
      <c r="J1924" s="2">
        <v>41428</v>
      </c>
      <c r="K1924">
        <v>2.8000000000000001E-2</v>
      </c>
      <c r="L1924" s="67">
        <v>99.992999999999995</v>
      </c>
      <c r="M1924" s="92">
        <v>-3.7502625183760685E-5</v>
      </c>
      <c r="P1924" s="2">
        <v>41523</v>
      </c>
      <c r="Q1924">
        <v>1293.18</v>
      </c>
      <c r="R1924">
        <v>5.1837123117048911E-4</v>
      </c>
      <c r="T1924" s="68">
        <v>39549</v>
      </c>
      <c r="U1924" s="69">
        <v>0.98550000000000004</v>
      </c>
      <c r="V1924" s="70">
        <v>-1.4499999999999957E-2</v>
      </c>
      <c r="W1924" s="70"/>
      <c r="Y1924" s="2">
        <v>41523</v>
      </c>
      <c r="Z1924">
        <v>15.85</v>
      </c>
    </row>
    <row r="1925" spans="2:26" x14ac:dyDescent="0.25">
      <c r="B1925" s="2">
        <v>41526</v>
      </c>
      <c r="C1925">
        <v>1671.71</v>
      </c>
      <c r="D1925" s="2"/>
      <c r="E1925" s="2">
        <v>41435</v>
      </c>
      <c r="F1925">
        <v>3.7999999999999999E-2</v>
      </c>
      <c r="G1925" s="67">
        <v>99.996833333333328</v>
      </c>
      <c r="H1925" s="92">
        <v>0</v>
      </c>
      <c r="J1925" s="2">
        <v>41429</v>
      </c>
      <c r="K1925">
        <v>4.2999999999999997E-2</v>
      </c>
      <c r="L1925" s="67">
        <v>99.989249999999998</v>
      </c>
      <c r="M1925" s="92">
        <v>1.2501343894522066E-5</v>
      </c>
      <c r="P1925" s="2">
        <v>41526</v>
      </c>
      <c r="Q1925">
        <v>1300.21</v>
      </c>
      <c r="R1925">
        <v>5.4362115096120434E-3</v>
      </c>
      <c r="T1925" s="68">
        <v>39552</v>
      </c>
      <c r="U1925" s="69">
        <v>0.99824000000000002</v>
      </c>
      <c r="V1925" s="70">
        <v>-1.7599999999999838E-3</v>
      </c>
      <c r="W1925" s="70"/>
      <c r="Y1925" s="2">
        <v>41526</v>
      </c>
      <c r="Z1925">
        <v>15.63</v>
      </c>
    </row>
    <row r="1926" spans="2:26" x14ac:dyDescent="0.25">
      <c r="B1926" s="2">
        <v>41527</v>
      </c>
      <c r="C1926">
        <v>1683.99</v>
      </c>
      <c r="D1926" s="2"/>
      <c r="E1926" s="2">
        <v>41436</v>
      </c>
      <c r="F1926">
        <v>3.7999999999999999E-2</v>
      </c>
      <c r="G1926" s="67">
        <v>99.996833333333328</v>
      </c>
      <c r="H1926" s="92">
        <v>0</v>
      </c>
      <c r="J1926" s="2">
        <v>41430</v>
      </c>
      <c r="K1926">
        <v>3.7999999999999999E-2</v>
      </c>
      <c r="L1926" s="67">
        <v>99.990499999999997</v>
      </c>
      <c r="M1926" s="92">
        <v>-2.500237522562454E-5</v>
      </c>
      <c r="P1926" s="2">
        <v>41527</v>
      </c>
      <c r="Q1926">
        <v>1304.19</v>
      </c>
      <c r="R1926">
        <v>3.0610439852023497E-3</v>
      </c>
      <c r="T1926" s="68">
        <v>39553</v>
      </c>
      <c r="U1926" s="69">
        <v>1.0048299999999999</v>
      </c>
      <c r="V1926" s="70">
        <v>4.8299999999998899E-3</v>
      </c>
      <c r="W1926" s="70"/>
      <c r="Y1926" s="2">
        <v>41527</v>
      </c>
      <c r="Z1926">
        <v>14.53</v>
      </c>
    </row>
    <row r="1927" spans="2:26" x14ac:dyDescent="0.25">
      <c r="B1927" s="2">
        <v>41528</v>
      </c>
      <c r="C1927">
        <v>1689.13</v>
      </c>
      <c r="D1927" s="2"/>
      <c r="E1927" s="2">
        <v>41437</v>
      </c>
      <c r="F1927">
        <v>3.7999999999999999E-2</v>
      </c>
      <c r="G1927" s="67">
        <v>99.996833333333328</v>
      </c>
      <c r="H1927" s="92">
        <v>0</v>
      </c>
      <c r="J1927" s="2">
        <v>41431</v>
      </c>
      <c r="K1927">
        <v>4.8000000000000001E-2</v>
      </c>
      <c r="L1927" s="67">
        <v>99.988</v>
      </c>
      <c r="M1927" s="92">
        <v>1.2501500179951108E-5</v>
      </c>
      <c r="P1927" s="2">
        <v>41528</v>
      </c>
      <c r="Q1927">
        <v>1306.3599999999999</v>
      </c>
      <c r="R1927">
        <v>1.6638679946938684E-3</v>
      </c>
      <c r="T1927" s="68">
        <v>39554</v>
      </c>
      <c r="U1927" s="69">
        <v>1.01955</v>
      </c>
      <c r="V1927" s="70">
        <v>1.9549999999999956E-2</v>
      </c>
      <c r="W1927" s="70"/>
      <c r="Y1927" s="2">
        <v>41528</v>
      </c>
      <c r="Z1927">
        <v>13.82</v>
      </c>
    </row>
    <row r="1928" spans="2:26" x14ac:dyDescent="0.25">
      <c r="B1928" s="2">
        <v>41529</v>
      </c>
      <c r="C1928">
        <v>1683.42</v>
      </c>
      <c r="D1928" s="2"/>
      <c r="E1928" s="2">
        <v>41438</v>
      </c>
      <c r="F1928">
        <v>3.7999999999999999E-2</v>
      </c>
      <c r="G1928" s="67">
        <v>99.996833333333328</v>
      </c>
      <c r="H1928" s="92">
        <v>4.1667986152571501E-6</v>
      </c>
      <c r="J1928" s="2">
        <v>41432</v>
      </c>
      <c r="K1928">
        <v>4.2999999999999997E-2</v>
      </c>
      <c r="L1928" s="67">
        <v>99.989249999999998</v>
      </c>
      <c r="M1928" s="92">
        <v>0</v>
      </c>
      <c r="P1928" s="2">
        <v>41529</v>
      </c>
      <c r="Q1928">
        <v>1305.69</v>
      </c>
      <c r="R1928">
        <v>-5.1287547077361051E-4</v>
      </c>
      <c r="T1928" s="68">
        <v>39555</v>
      </c>
      <c r="U1928" s="69">
        <v>1.0022</v>
      </c>
      <c r="V1928" s="70">
        <v>2.1999999999999797E-3</v>
      </c>
      <c r="W1928" s="70"/>
      <c r="Y1928" s="2">
        <v>41529</v>
      </c>
      <c r="Z1928">
        <v>14.29</v>
      </c>
    </row>
    <row r="1929" spans="2:26" x14ac:dyDescent="0.25">
      <c r="B1929" s="2">
        <v>41530</v>
      </c>
      <c r="C1929">
        <v>1687.99</v>
      </c>
      <c r="D1929" s="2"/>
      <c r="E1929" s="2">
        <v>41439</v>
      </c>
      <c r="F1929">
        <v>3.3000000000000002E-2</v>
      </c>
      <c r="G1929" s="67">
        <v>99.997249999999994</v>
      </c>
      <c r="H1929" s="92">
        <v>-4.1667812531454018E-6</v>
      </c>
      <c r="J1929" s="2">
        <v>41435</v>
      </c>
      <c r="K1929">
        <v>4.2999999999999997E-2</v>
      </c>
      <c r="L1929" s="67">
        <v>99.989249999999998</v>
      </c>
      <c r="M1929" s="92">
        <v>0</v>
      </c>
      <c r="P1929" s="2">
        <v>41530</v>
      </c>
      <c r="Q1929">
        <v>1306.96</v>
      </c>
      <c r="R1929">
        <v>9.7266579356514171E-4</v>
      </c>
      <c r="T1929" s="68">
        <v>39556</v>
      </c>
      <c r="U1929" s="69">
        <v>1.0059</v>
      </c>
      <c r="V1929" s="70">
        <v>5.9000000000000163E-3</v>
      </c>
      <c r="W1929" s="70"/>
      <c r="Y1929" s="2">
        <v>41530</v>
      </c>
      <c r="Z1929">
        <v>14.16</v>
      </c>
    </row>
    <row r="1930" spans="2:26" x14ac:dyDescent="0.25">
      <c r="B1930" s="2">
        <v>41533</v>
      </c>
      <c r="C1930">
        <v>1697.6</v>
      </c>
      <c r="D1930" s="2"/>
      <c r="E1930" s="2">
        <v>41442</v>
      </c>
      <c r="F1930">
        <v>3.7999999999999999E-2</v>
      </c>
      <c r="G1930" s="67">
        <v>99.996833333333328</v>
      </c>
      <c r="H1930" s="92">
        <v>6.666877784500258E-6</v>
      </c>
      <c r="J1930" s="2">
        <v>41436</v>
      </c>
      <c r="K1930">
        <v>4.2999999999999997E-2</v>
      </c>
      <c r="L1930" s="67">
        <v>99.989249999999998</v>
      </c>
      <c r="M1930" s="92">
        <v>-1.2501343894411043E-5</v>
      </c>
      <c r="P1930" s="2">
        <v>41533</v>
      </c>
      <c r="Q1930">
        <v>1308.17</v>
      </c>
      <c r="R1930">
        <v>9.2581257268786743E-4</v>
      </c>
      <c r="T1930" s="68">
        <v>39559</v>
      </c>
      <c r="U1930" s="69">
        <v>0.99960000000000004</v>
      </c>
      <c r="V1930" s="70">
        <v>-3.9999999999995595E-4</v>
      </c>
      <c r="W1930" s="70"/>
      <c r="Y1930" s="2">
        <v>41533</v>
      </c>
      <c r="Z1930">
        <v>14.38</v>
      </c>
    </row>
    <row r="1931" spans="2:26" x14ac:dyDescent="0.25">
      <c r="B1931" s="2">
        <v>41534</v>
      </c>
      <c r="C1931">
        <v>1704.76</v>
      </c>
      <c r="D1931" s="2"/>
      <c r="E1931" s="2">
        <v>41443</v>
      </c>
      <c r="F1931">
        <v>0.03</v>
      </c>
      <c r="G1931" s="67">
        <v>99.997500000000002</v>
      </c>
      <c r="H1931" s="92">
        <v>1.6667083342358779E-6</v>
      </c>
      <c r="J1931" s="2">
        <v>41437</v>
      </c>
      <c r="K1931">
        <v>4.8000000000000001E-2</v>
      </c>
      <c r="L1931" s="67">
        <v>99.988</v>
      </c>
      <c r="M1931" s="92">
        <v>1.2501500179951108E-5</v>
      </c>
      <c r="P1931" s="2">
        <v>41534</v>
      </c>
      <c r="Q1931">
        <v>1308.58</v>
      </c>
      <c r="R1931">
        <v>3.1341492313674557E-4</v>
      </c>
      <c r="T1931" s="68">
        <v>39560</v>
      </c>
      <c r="U1931" s="69">
        <v>0.99590999999999996</v>
      </c>
      <c r="V1931" s="70">
        <v>-4.090000000000038E-3</v>
      </c>
      <c r="W1931" s="70"/>
      <c r="Y1931" s="2">
        <v>41534</v>
      </c>
      <c r="Z1931">
        <v>14.53</v>
      </c>
    </row>
    <row r="1932" spans="2:26" x14ac:dyDescent="0.25">
      <c r="B1932" s="2">
        <v>41535</v>
      </c>
      <c r="C1932">
        <v>1725.52</v>
      </c>
      <c r="D1932" s="2"/>
      <c r="E1932" s="2">
        <v>41444</v>
      </c>
      <c r="F1932">
        <v>2.8000000000000001E-2</v>
      </c>
      <c r="G1932" s="67">
        <v>99.99766666666666</v>
      </c>
      <c r="H1932" s="92">
        <v>8.3335277825113963E-6</v>
      </c>
      <c r="J1932" s="2">
        <v>41438</v>
      </c>
      <c r="K1932">
        <v>4.2999999999999997E-2</v>
      </c>
      <c r="L1932" s="67">
        <v>99.989249999999998</v>
      </c>
      <c r="M1932" s="92">
        <v>0</v>
      </c>
      <c r="P1932" s="2">
        <v>41535</v>
      </c>
      <c r="Q1932">
        <v>1309.04</v>
      </c>
      <c r="R1932">
        <v>3.515260817068544E-4</v>
      </c>
      <c r="T1932" s="68">
        <v>39561</v>
      </c>
      <c r="U1932" s="69">
        <v>1.0024200000000001</v>
      </c>
      <c r="V1932" s="70">
        <v>2.4200000000000887E-3</v>
      </c>
      <c r="W1932" s="70"/>
      <c r="Y1932" s="2">
        <v>41535</v>
      </c>
      <c r="Z1932">
        <v>13.59</v>
      </c>
    </row>
    <row r="1933" spans="2:26" x14ac:dyDescent="0.25">
      <c r="B1933" s="2">
        <v>41536</v>
      </c>
      <c r="C1933">
        <v>1722.34</v>
      </c>
      <c r="D1933" s="2"/>
      <c r="E1933" s="2">
        <v>41445</v>
      </c>
      <c r="F1933">
        <v>1.7999999999999999E-2</v>
      </c>
      <c r="G1933" s="67">
        <v>99.998500000000007</v>
      </c>
      <c r="H1933" s="92">
        <v>2.5000375005745923E-6</v>
      </c>
      <c r="J1933" s="2">
        <v>41439</v>
      </c>
      <c r="K1933">
        <v>4.2999999999999997E-2</v>
      </c>
      <c r="L1933" s="67">
        <v>99.989249999999998</v>
      </c>
      <c r="M1933" s="92">
        <v>0</v>
      </c>
      <c r="P1933" s="2">
        <v>41536</v>
      </c>
      <c r="Q1933">
        <v>1309.1600000000001</v>
      </c>
      <c r="R1933">
        <v>9.1670231620266662E-5</v>
      </c>
      <c r="T1933" s="68">
        <v>39562</v>
      </c>
      <c r="U1933" s="69">
        <v>1.0037499999999999</v>
      </c>
      <c r="V1933" s="70">
        <v>3.7499999999999201E-3</v>
      </c>
      <c r="W1933" s="70"/>
      <c r="Y1933" s="2">
        <v>41536</v>
      </c>
      <c r="Z1933">
        <v>13.16</v>
      </c>
    </row>
    <row r="1934" spans="2:26" x14ac:dyDescent="0.25">
      <c r="B1934" s="2">
        <v>41537</v>
      </c>
      <c r="C1934">
        <v>1709.91</v>
      </c>
      <c r="D1934" s="2"/>
      <c r="E1934" s="2">
        <v>41446</v>
      </c>
      <c r="F1934">
        <v>1.4999999999999999E-2</v>
      </c>
      <c r="G1934" s="67">
        <v>99.998750000000001</v>
      </c>
      <c r="H1934" s="92">
        <v>5.8334062509324269E-6</v>
      </c>
      <c r="J1934" s="2">
        <v>41442</v>
      </c>
      <c r="K1934">
        <v>4.2999999999999997E-2</v>
      </c>
      <c r="L1934" s="67">
        <v>99.989249999999998</v>
      </c>
      <c r="M1934" s="92">
        <v>-1.2501343894411043E-5</v>
      </c>
      <c r="P1934" s="2">
        <v>41537</v>
      </c>
      <c r="Q1934">
        <v>1306.43</v>
      </c>
      <c r="R1934">
        <v>-2.085306608817894E-3</v>
      </c>
      <c r="T1934" s="68">
        <v>39563</v>
      </c>
      <c r="U1934" s="69">
        <v>1.0030699999999999</v>
      </c>
      <c r="V1934" s="70">
        <v>3.0699999999999061E-3</v>
      </c>
      <c r="W1934" s="70"/>
      <c r="Y1934" s="2">
        <v>41537</v>
      </c>
      <c r="Z1934">
        <v>13.12</v>
      </c>
    </row>
    <row r="1935" spans="2:26" x14ac:dyDescent="0.25">
      <c r="B1935" s="2">
        <v>41540</v>
      </c>
      <c r="C1935">
        <v>1701.84</v>
      </c>
      <c r="D1935" s="2"/>
      <c r="E1935" s="2">
        <v>41449</v>
      </c>
      <c r="F1935">
        <v>8.0000000000000002E-3</v>
      </c>
      <c r="G1935" s="67">
        <v>99.99933333333334</v>
      </c>
      <c r="H1935" s="92">
        <v>0</v>
      </c>
      <c r="J1935" s="2">
        <v>41443</v>
      </c>
      <c r="K1935">
        <v>4.8000000000000001E-2</v>
      </c>
      <c r="L1935" s="67">
        <v>99.988</v>
      </c>
      <c r="M1935" s="92">
        <v>1.2501500179951108E-5</v>
      </c>
      <c r="P1935" s="2">
        <v>41540</v>
      </c>
      <c r="Q1935">
        <v>1303.03</v>
      </c>
      <c r="R1935">
        <v>-2.6025121897078618E-3</v>
      </c>
      <c r="T1935" s="68">
        <v>39566</v>
      </c>
      <c r="U1935" s="69">
        <v>1.0007699999999999</v>
      </c>
      <c r="V1935" s="70">
        <v>7.699999999999374E-4</v>
      </c>
      <c r="W1935" s="70"/>
      <c r="Y1935" s="2">
        <v>41540</v>
      </c>
      <c r="Z1935">
        <v>14.31</v>
      </c>
    </row>
    <row r="1936" spans="2:26" x14ac:dyDescent="0.25">
      <c r="B1936" s="2">
        <v>41541</v>
      </c>
      <c r="C1936">
        <v>1697.42</v>
      </c>
      <c r="D1936" s="2"/>
      <c r="E1936" s="2">
        <v>41450</v>
      </c>
      <c r="F1936">
        <v>8.0000000000000002E-3</v>
      </c>
      <c r="G1936" s="67">
        <v>99.99933333333334</v>
      </c>
      <c r="H1936" s="92">
        <v>-4.1666944445850618E-6</v>
      </c>
      <c r="J1936" s="2">
        <v>41444</v>
      </c>
      <c r="K1936">
        <v>4.2999999999999997E-2</v>
      </c>
      <c r="L1936" s="67">
        <v>99.989249999999998</v>
      </c>
      <c r="M1936" s="92">
        <v>0</v>
      </c>
      <c r="P1936" s="2">
        <v>41541</v>
      </c>
      <c r="Q1936">
        <v>1301.69</v>
      </c>
      <c r="R1936">
        <v>-1.0283723321795613E-3</v>
      </c>
      <c r="T1936" s="68">
        <v>39567</v>
      </c>
      <c r="U1936" s="69">
        <v>0.99853000000000003</v>
      </c>
      <c r="V1936" s="70">
        <v>-1.4699999999999713E-3</v>
      </c>
      <c r="W1936" s="70"/>
      <c r="Y1936" s="2">
        <v>41541</v>
      </c>
      <c r="Z1936">
        <v>14.08</v>
      </c>
    </row>
    <row r="1937" spans="2:26" x14ac:dyDescent="0.25">
      <c r="B1937" s="2">
        <v>41542</v>
      </c>
      <c r="C1937">
        <v>1692.77</v>
      </c>
      <c r="D1937" s="2"/>
      <c r="E1937" s="2">
        <v>41451</v>
      </c>
      <c r="F1937">
        <v>1.2999999999999999E-2</v>
      </c>
      <c r="G1937" s="67">
        <v>99.998916666666673</v>
      </c>
      <c r="H1937" s="92">
        <v>-4.1667118060306763E-6</v>
      </c>
      <c r="J1937" s="2">
        <v>41445</v>
      </c>
      <c r="K1937">
        <v>4.2999999999999997E-2</v>
      </c>
      <c r="L1937" s="67">
        <v>99.989249999999998</v>
      </c>
      <c r="M1937" s="92">
        <v>0</v>
      </c>
      <c r="P1937" s="2">
        <v>41542</v>
      </c>
      <c r="Q1937">
        <v>1299.8699999999999</v>
      </c>
      <c r="R1937">
        <v>-1.3981823629283241E-3</v>
      </c>
      <c r="T1937" s="68">
        <v>39568</v>
      </c>
      <c r="U1937" s="69">
        <v>0.99856999999999996</v>
      </c>
      <c r="V1937" s="70">
        <v>-1.4300000000000423E-3</v>
      </c>
      <c r="W1937" s="70"/>
      <c r="Y1937" s="2">
        <v>41542</v>
      </c>
      <c r="Z1937">
        <v>14.01</v>
      </c>
    </row>
    <row r="1938" spans="2:26" x14ac:dyDescent="0.25">
      <c r="B1938" s="2">
        <v>41543</v>
      </c>
      <c r="C1938">
        <v>1698.67</v>
      </c>
      <c r="D1938" s="2"/>
      <c r="E1938" s="2">
        <v>41452</v>
      </c>
      <c r="F1938">
        <v>1.7999999999999999E-2</v>
      </c>
      <c r="G1938" s="67">
        <v>99.998500000000007</v>
      </c>
      <c r="H1938" s="92">
        <v>8.3334583351746261E-6</v>
      </c>
      <c r="J1938" s="2">
        <v>41446</v>
      </c>
      <c r="K1938">
        <v>4.2999999999999997E-2</v>
      </c>
      <c r="L1938" s="67">
        <v>99.989249999999998</v>
      </c>
      <c r="M1938" s="92">
        <v>0</v>
      </c>
      <c r="P1938" s="2">
        <v>41543</v>
      </c>
      <c r="Q1938">
        <v>1302.6199999999999</v>
      </c>
      <c r="R1938">
        <v>2.1155961750021213E-3</v>
      </c>
      <c r="T1938" s="68">
        <v>39569</v>
      </c>
      <c r="U1938" s="69">
        <v>1.00789</v>
      </c>
      <c r="V1938" s="70">
        <v>7.8899999999999526E-3</v>
      </c>
      <c r="W1938" s="70"/>
      <c r="Y1938" s="2">
        <v>41543</v>
      </c>
      <c r="Z1938">
        <v>14.06</v>
      </c>
    </row>
    <row r="1939" spans="2:26" x14ac:dyDescent="0.25">
      <c r="B1939" s="2">
        <v>41544</v>
      </c>
      <c r="C1939">
        <v>1691.75</v>
      </c>
      <c r="D1939" s="2"/>
      <c r="E1939" s="2">
        <v>41453</v>
      </c>
      <c r="F1939">
        <v>8.0000000000000002E-3</v>
      </c>
      <c r="G1939" s="67">
        <v>99.99933333333334</v>
      </c>
      <c r="H1939" s="92">
        <v>0</v>
      </c>
      <c r="J1939" s="2">
        <v>41449</v>
      </c>
      <c r="K1939">
        <v>4.2999999999999997E-2</v>
      </c>
      <c r="L1939" s="67">
        <v>99.989249999999998</v>
      </c>
      <c r="M1939" s="92">
        <v>-4.5004838020057392E-5</v>
      </c>
      <c r="P1939" s="2">
        <v>41544</v>
      </c>
      <c r="Q1939">
        <v>1298.5999999999999</v>
      </c>
      <c r="R1939">
        <v>-3.0860880379542932E-3</v>
      </c>
      <c r="T1939" s="68">
        <v>39570</v>
      </c>
      <c r="U1939" s="69">
        <v>1.0016799999999999</v>
      </c>
      <c r="V1939" s="70">
        <v>1.6799999999999038E-3</v>
      </c>
      <c r="W1939" s="70"/>
      <c r="Y1939" s="2">
        <v>41544</v>
      </c>
      <c r="Z1939">
        <v>15.46</v>
      </c>
    </row>
    <row r="1940" spans="2:26" x14ac:dyDescent="0.25">
      <c r="B1940" s="2">
        <v>41547</v>
      </c>
      <c r="C1940">
        <v>1681.55</v>
      </c>
      <c r="D1940" s="2"/>
      <c r="E1940" s="2">
        <v>41456</v>
      </c>
      <c r="F1940">
        <v>8.0000000000000002E-3</v>
      </c>
      <c r="G1940" s="67">
        <v>99.99933333333334</v>
      </c>
      <c r="H1940" s="92">
        <v>0</v>
      </c>
      <c r="J1940" s="2">
        <v>41450</v>
      </c>
      <c r="K1940">
        <v>6.0999999999999999E-2</v>
      </c>
      <c r="L1940" s="67">
        <v>99.984750000000005</v>
      </c>
      <c r="M1940" s="92">
        <v>7.5011439244487832E-6</v>
      </c>
      <c r="P1940" s="2">
        <v>41547</v>
      </c>
      <c r="Q1940">
        <v>1292.9000000000001</v>
      </c>
      <c r="R1940">
        <v>-4.3893423687045852E-3</v>
      </c>
      <c r="T1940" s="68">
        <v>39573</v>
      </c>
      <c r="U1940" s="69">
        <v>0.99953999999999998</v>
      </c>
      <c r="V1940" s="70">
        <v>-4.6000000000001595E-4</v>
      </c>
      <c r="W1940" s="70"/>
      <c r="Y1940" s="2">
        <v>41547</v>
      </c>
      <c r="Z1940">
        <v>16.600000000000001</v>
      </c>
    </row>
    <row r="1941" spans="2:26" x14ac:dyDescent="0.25">
      <c r="B1941" s="2">
        <v>41548</v>
      </c>
      <c r="C1941">
        <v>1695</v>
      </c>
      <c r="D1941" s="2"/>
      <c r="E1941" s="2">
        <v>41457</v>
      </c>
      <c r="F1941">
        <v>8.0000000000000002E-3</v>
      </c>
      <c r="G1941" s="67">
        <v>99.99933333333334</v>
      </c>
      <c r="H1941" s="92">
        <v>-8.3333888892811459E-6</v>
      </c>
      <c r="J1941" s="2">
        <v>41451</v>
      </c>
      <c r="K1941">
        <v>5.8000000000000003E-2</v>
      </c>
      <c r="L1941" s="67">
        <v>99.985500000000002</v>
      </c>
      <c r="M1941" s="92">
        <v>2.5003625525599205E-5</v>
      </c>
      <c r="P1941" s="2">
        <v>41548</v>
      </c>
      <c r="Q1941">
        <v>1301.93</v>
      </c>
      <c r="R1941">
        <v>6.9842988630210989E-3</v>
      </c>
      <c r="T1941" s="68">
        <v>39574</v>
      </c>
      <c r="U1941" s="69">
        <v>1.0038499999999999</v>
      </c>
      <c r="V1941" s="70">
        <v>3.8499999999999091E-3</v>
      </c>
      <c r="W1941" s="70"/>
      <c r="Y1941" s="2">
        <v>41548</v>
      </c>
      <c r="Z1941">
        <v>15.54</v>
      </c>
    </row>
    <row r="1942" spans="2:26" x14ac:dyDescent="0.25">
      <c r="B1942" s="2">
        <v>41549</v>
      </c>
      <c r="C1942">
        <v>1693.87</v>
      </c>
      <c r="D1942" s="2"/>
      <c r="E1942" s="2">
        <v>41458</v>
      </c>
      <c r="F1942">
        <v>1.7999999999999999E-2</v>
      </c>
      <c r="G1942" s="67">
        <v>99.998500000000007</v>
      </c>
      <c r="H1942" s="92">
        <v>0</v>
      </c>
      <c r="J1942" s="2">
        <v>41452</v>
      </c>
      <c r="K1942">
        <v>4.8000000000000001E-2</v>
      </c>
      <c r="L1942" s="67">
        <v>99.988</v>
      </c>
      <c r="M1942" s="92">
        <v>3.7504500540075369E-5</v>
      </c>
      <c r="P1942" s="2">
        <v>41549</v>
      </c>
      <c r="Q1942">
        <v>1300.2</v>
      </c>
      <c r="R1942">
        <v>-1.3287964790733575E-3</v>
      </c>
      <c r="T1942" s="68">
        <v>39575</v>
      </c>
      <c r="U1942" s="69">
        <v>0.99156</v>
      </c>
      <c r="V1942" s="70">
        <v>-8.4400000000000031E-3</v>
      </c>
      <c r="W1942" s="70"/>
      <c r="Y1942" s="2">
        <v>41549</v>
      </c>
      <c r="Z1942">
        <v>16.600000000000001</v>
      </c>
    </row>
    <row r="1943" spans="2:26" x14ac:dyDescent="0.25">
      <c r="B1943" s="2">
        <v>41550</v>
      </c>
      <c r="C1943">
        <v>1678.66</v>
      </c>
      <c r="D1943" s="2"/>
      <c r="E1943" s="2">
        <v>41459</v>
      </c>
      <c r="F1943">
        <v>1.7999999999999999E-2</v>
      </c>
      <c r="G1943" s="67">
        <v>99.998500000000007</v>
      </c>
      <c r="H1943" s="92">
        <v>-1.2500187502983984E-5</v>
      </c>
      <c r="J1943" s="2">
        <v>41453</v>
      </c>
      <c r="K1943">
        <v>3.3000000000000002E-2</v>
      </c>
      <c r="L1943" s="67">
        <v>99.991749999999996</v>
      </c>
      <c r="M1943" s="92">
        <v>5.000412534039711E-5</v>
      </c>
      <c r="P1943" s="2">
        <v>41550</v>
      </c>
      <c r="Q1943">
        <v>1292.1300000000001</v>
      </c>
      <c r="R1943">
        <v>-6.2067374250114327E-3</v>
      </c>
      <c r="T1943" s="68">
        <v>39576</v>
      </c>
      <c r="U1943" s="69">
        <v>1.0027299999999999</v>
      </c>
      <c r="V1943" s="70">
        <v>2.7299999999998992E-3</v>
      </c>
      <c r="W1943" s="70"/>
      <c r="Y1943" s="2">
        <v>41550</v>
      </c>
      <c r="Z1943">
        <v>17.670000000000002</v>
      </c>
    </row>
    <row r="1944" spans="2:26" x14ac:dyDescent="0.25">
      <c r="B1944" s="2">
        <v>41551</v>
      </c>
      <c r="C1944">
        <v>1690.5</v>
      </c>
      <c r="D1944" s="2"/>
      <c r="E1944" s="2">
        <v>41460</v>
      </c>
      <c r="F1944">
        <v>3.3000000000000002E-2</v>
      </c>
      <c r="G1944" s="67">
        <v>99.997249999999994</v>
      </c>
      <c r="H1944" s="92">
        <v>8.3335625062908036E-6</v>
      </c>
      <c r="J1944" s="2">
        <v>41456</v>
      </c>
      <c r="K1944">
        <v>1.2999999999999999E-2</v>
      </c>
      <c r="L1944" s="67">
        <v>99.996750000000006</v>
      </c>
      <c r="M1944" s="92">
        <v>-2.5000812526543292E-5</v>
      </c>
      <c r="P1944" s="2">
        <v>41551</v>
      </c>
      <c r="Q1944">
        <v>1300.1199999999999</v>
      </c>
      <c r="R1944">
        <v>6.1835883386345269E-3</v>
      </c>
      <c r="T1944" s="68">
        <v>39577</v>
      </c>
      <c r="U1944" s="69">
        <v>0.99651999999999996</v>
      </c>
      <c r="V1944" s="70">
        <v>-3.4800000000000386E-3</v>
      </c>
      <c r="W1944" s="70"/>
      <c r="Y1944" s="2">
        <v>41551</v>
      </c>
      <c r="Z1944">
        <v>16.739999999999998</v>
      </c>
    </row>
    <row r="1945" spans="2:26" x14ac:dyDescent="0.25">
      <c r="B1945" s="2">
        <v>41554</v>
      </c>
      <c r="C1945">
        <v>1676.12</v>
      </c>
      <c r="D1945" s="2"/>
      <c r="E1945" s="2">
        <v>41463</v>
      </c>
      <c r="F1945">
        <v>2.3E-2</v>
      </c>
      <c r="G1945" s="67">
        <v>99.998083333333327</v>
      </c>
      <c r="H1945" s="92">
        <v>4.1667465293659944E-6</v>
      </c>
      <c r="J1945" s="2">
        <v>41457</v>
      </c>
      <c r="K1945">
        <v>2.3E-2</v>
      </c>
      <c r="L1945" s="67">
        <v>99.994249999999994</v>
      </c>
      <c r="M1945" s="92">
        <v>-5.0002875165322536E-5</v>
      </c>
      <c r="P1945" s="2">
        <v>41554</v>
      </c>
      <c r="Q1945">
        <v>1290.5899999999999</v>
      </c>
      <c r="R1945">
        <v>-7.3300926068362582E-3</v>
      </c>
      <c r="T1945" s="68">
        <v>39580</v>
      </c>
      <c r="U1945" s="69">
        <v>1.0089900000000001</v>
      </c>
      <c r="V1945" s="70">
        <v>8.9900000000000535E-3</v>
      </c>
      <c r="W1945" s="70"/>
      <c r="Y1945" s="2">
        <v>41554</v>
      </c>
      <c r="Z1945">
        <v>19.41</v>
      </c>
    </row>
    <row r="1946" spans="2:26" x14ac:dyDescent="0.25">
      <c r="B1946" s="2">
        <v>41555</v>
      </c>
      <c r="C1946">
        <v>1655.45</v>
      </c>
      <c r="D1946" s="2"/>
      <c r="E1946" s="2">
        <v>41464</v>
      </c>
      <c r="F1946">
        <v>1.7999999999999999E-2</v>
      </c>
      <c r="G1946" s="67">
        <v>99.998500000000007</v>
      </c>
      <c r="H1946" s="92">
        <v>-8.3334583353966707E-6</v>
      </c>
      <c r="J1946" s="2">
        <v>41458</v>
      </c>
      <c r="K1946">
        <v>4.2999999999999997E-2</v>
      </c>
      <c r="L1946" s="67">
        <v>99.989249999999998</v>
      </c>
      <c r="M1946" s="92">
        <v>0</v>
      </c>
      <c r="P1946" s="2">
        <v>41555</v>
      </c>
      <c r="Q1946">
        <v>1276.51</v>
      </c>
      <c r="R1946">
        <v>-1.0909738956601189E-2</v>
      </c>
      <c r="T1946" s="68">
        <v>39581</v>
      </c>
      <c r="U1946" s="69">
        <v>1.00101</v>
      </c>
      <c r="V1946" s="70">
        <v>1.0099999999999554E-3</v>
      </c>
      <c r="W1946" s="70"/>
      <c r="Y1946" s="2">
        <v>41555</v>
      </c>
      <c r="Z1946">
        <v>20.34</v>
      </c>
    </row>
    <row r="1947" spans="2:26" x14ac:dyDescent="0.25">
      <c r="B1947" s="2">
        <v>41556</v>
      </c>
      <c r="C1947">
        <v>1656.4</v>
      </c>
      <c r="D1947" s="2"/>
      <c r="E1947" s="2">
        <v>41465</v>
      </c>
      <c r="F1947">
        <v>2.8000000000000001E-2</v>
      </c>
      <c r="G1947" s="67">
        <v>99.99766666666666</v>
      </c>
      <c r="H1947" s="92">
        <v>8.3335277825113963E-6</v>
      </c>
      <c r="J1947" s="2">
        <v>41459</v>
      </c>
      <c r="K1947">
        <v>4.2999999999999997E-2</v>
      </c>
      <c r="L1947" s="67">
        <v>99.989249999999998</v>
      </c>
      <c r="M1947" s="92">
        <v>1.2501343894522066E-5</v>
      </c>
      <c r="P1947" s="2">
        <v>41556</v>
      </c>
      <c r="Q1947">
        <v>1277.75</v>
      </c>
      <c r="R1947">
        <v>9.7139857893790982E-4</v>
      </c>
      <c r="T1947" s="68">
        <v>39582</v>
      </c>
      <c r="U1947" s="69">
        <v>1.0029999999999999</v>
      </c>
      <c r="V1947" s="70">
        <v>2.9999999999998916E-3</v>
      </c>
      <c r="W1947" s="70"/>
      <c r="Y1947" s="2">
        <v>41556</v>
      </c>
      <c r="Z1947">
        <v>19.600000000000001</v>
      </c>
    </row>
    <row r="1948" spans="2:26" x14ac:dyDescent="0.25">
      <c r="B1948" s="2">
        <v>41557</v>
      </c>
      <c r="C1948">
        <v>1692.56</v>
      </c>
      <c r="D1948" s="2"/>
      <c r="E1948" s="2">
        <v>41466</v>
      </c>
      <c r="F1948">
        <v>1.7999999999999999E-2</v>
      </c>
      <c r="G1948" s="67">
        <v>99.998500000000007</v>
      </c>
      <c r="H1948" s="92">
        <v>-4.1667291676983353E-6</v>
      </c>
      <c r="J1948" s="2">
        <v>41460</v>
      </c>
      <c r="K1948">
        <v>3.7999999999999999E-2</v>
      </c>
      <c r="L1948" s="67">
        <v>99.990499999999997</v>
      </c>
      <c r="M1948" s="92">
        <v>1.2501187612867781E-5</v>
      </c>
      <c r="P1948" s="2">
        <v>41557</v>
      </c>
      <c r="Q1948">
        <v>1303.6099999999999</v>
      </c>
      <c r="R1948">
        <v>2.023870084132251E-2</v>
      </c>
      <c r="T1948" s="68">
        <v>39583</v>
      </c>
      <c r="U1948" s="69">
        <v>1.0032000000000001</v>
      </c>
      <c r="V1948" s="70">
        <v>3.2000000000000917E-3</v>
      </c>
      <c r="W1948" s="70"/>
      <c r="Y1948" s="2">
        <v>41557</v>
      </c>
      <c r="Z1948">
        <v>16.48</v>
      </c>
    </row>
    <row r="1949" spans="2:26" x14ac:dyDescent="0.25">
      <c r="B1949" s="2">
        <v>41558</v>
      </c>
      <c r="C1949">
        <v>1703.2</v>
      </c>
      <c r="D1949" s="2"/>
      <c r="E1949" s="2">
        <v>41467</v>
      </c>
      <c r="F1949">
        <v>2.3E-2</v>
      </c>
      <c r="G1949" s="67">
        <v>99.998083333333327</v>
      </c>
      <c r="H1949" s="92">
        <v>8.3334930587319889E-6</v>
      </c>
      <c r="J1949" s="2">
        <v>41463</v>
      </c>
      <c r="K1949">
        <v>3.3000000000000002E-2</v>
      </c>
      <c r="L1949" s="67">
        <v>99.991749999999996</v>
      </c>
      <c r="M1949" s="92">
        <v>-1.2501031335099277E-5</v>
      </c>
      <c r="P1949" s="2">
        <v>41558</v>
      </c>
      <c r="Q1949">
        <v>1311.21</v>
      </c>
      <c r="R1949">
        <v>5.8299644832426889E-3</v>
      </c>
      <c r="T1949" s="68">
        <v>39584</v>
      </c>
      <c r="U1949" s="69">
        <v>1.0023200000000001</v>
      </c>
      <c r="V1949" s="70">
        <v>2.3200000000000998E-3</v>
      </c>
      <c r="W1949" s="70"/>
      <c r="Y1949" s="2">
        <v>41558</v>
      </c>
      <c r="Z1949">
        <v>15.72</v>
      </c>
    </row>
    <row r="1950" spans="2:26" x14ac:dyDescent="0.25">
      <c r="B1950" s="2">
        <v>41561</v>
      </c>
      <c r="C1950">
        <v>1710.14</v>
      </c>
      <c r="D1950" s="2"/>
      <c r="E1950" s="2">
        <v>41470</v>
      </c>
      <c r="F1950">
        <v>1.2999999999999999E-2</v>
      </c>
      <c r="G1950" s="67">
        <v>99.998916666666673</v>
      </c>
      <c r="H1950" s="92">
        <v>0</v>
      </c>
      <c r="J1950" s="2">
        <v>41464</v>
      </c>
      <c r="K1950">
        <v>3.7999999999999999E-2</v>
      </c>
      <c r="L1950" s="67">
        <v>99.990499999999997</v>
      </c>
      <c r="M1950" s="92">
        <v>1.2501187612867781E-5</v>
      </c>
      <c r="P1950" s="2">
        <v>41561</v>
      </c>
      <c r="Q1950">
        <v>1314.81</v>
      </c>
      <c r="R1950">
        <v>2.745555631820995E-3</v>
      </c>
      <c r="T1950" s="68">
        <v>39587</v>
      </c>
      <c r="U1950" s="69">
        <v>1.00495</v>
      </c>
      <c r="V1950" s="70">
        <v>4.9500000000000099E-3</v>
      </c>
      <c r="W1950" s="70"/>
      <c r="Y1950" s="2">
        <v>41561</v>
      </c>
      <c r="Z1950">
        <v>16.07</v>
      </c>
    </row>
    <row r="1951" spans="2:26" x14ac:dyDescent="0.25">
      <c r="B1951" s="2">
        <v>41562</v>
      </c>
      <c r="C1951">
        <v>1698.06</v>
      </c>
      <c r="D1951" s="2"/>
      <c r="E1951" s="2">
        <v>41471</v>
      </c>
      <c r="F1951">
        <v>1.2999999999999999E-2</v>
      </c>
      <c r="G1951" s="67">
        <v>99.998916666666673</v>
      </c>
      <c r="H1951" s="92">
        <v>0</v>
      </c>
      <c r="J1951" s="2">
        <v>41465</v>
      </c>
      <c r="K1951">
        <v>3.3000000000000002E-2</v>
      </c>
      <c r="L1951" s="67">
        <v>99.991749999999996</v>
      </c>
      <c r="M1951" s="92">
        <v>0</v>
      </c>
      <c r="P1951" s="2">
        <v>41562</v>
      </c>
      <c r="Q1951">
        <v>1307.51</v>
      </c>
      <c r="R1951">
        <v>-5.5521330078109887E-3</v>
      </c>
      <c r="T1951" s="68">
        <v>39588</v>
      </c>
      <c r="U1951" s="69">
        <v>0.99553999999999998</v>
      </c>
      <c r="V1951" s="70">
        <v>-4.4600000000000195E-3</v>
      </c>
      <c r="W1951" s="70"/>
      <c r="Y1951" s="2">
        <v>41562</v>
      </c>
      <c r="Z1951">
        <v>18.66</v>
      </c>
    </row>
    <row r="1952" spans="2:26" x14ac:dyDescent="0.25">
      <c r="B1952" s="2">
        <v>41563</v>
      </c>
      <c r="C1952">
        <v>1721.54</v>
      </c>
      <c r="D1952" s="2"/>
      <c r="E1952" s="2">
        <v>41472</v>
      </c>
      <c r="F1952">
        <v>1.2999999999999999E-2</v>
      </c>
      <c r="G1952" s="67">
        <v>99.998916666666673</v>
      </c>
      <c r="H1952" s="92">
        <v>4.1667118060306763E-6</v>
      </c>
      <c r="J1952" s="2">
        <v>41466</v>
      </c>
      <c r="K1952">
        <v>3.3000000000000002E-2</v>
      </c>
      <c r="L1952" s="67">
        <v>99.991749999999996</v>
      </c>
      <c r="M1952" s="92">
        <v>0</v>
      </c>
      <c r="P1952" s="2">
        <v>41563</v>
      </c>
      <c r="Q1952">
        <v>1323.38</v>
      </c>
      <c r="R1952">
        <v>1.2137574473617851E-2</v>
      </c>
      <c r="T1952" s="68">
        <v>39589</v>
      </c>
      <c r="U1952" s="69">
        <v>0.99095999999999995</v>
      </c>
      <c r="V1952" s="70">
        <v>-9.040000000000048E-3</v>
      </c>
      <c r="W1952" s="70"/>
      <c r="Y1952" s="2">
        <v>41563</v>
      </c>
      <c r="Z1952">
        <v>14.71</v>
      </c>
    </row>
    <row r="1953" spans="2:26" x14ac:dyDescent="0.25">
      <c r="B1953" s="2">
        <v>41564</v>
      </c>
      <c r="C1953">
        <v>1733.15</v>
      </c>
      <c r="D1953" s="2"/>
      <c r="E1953" s="2">
        <v>41473</v>
      </c>
      <c r="F1953">
        <v>8.0000000000000002E-3</v>
      </c>
      <c r="G1953" s="67">
        <v>99.99933333333334</v>
      </c>
      <c r="H1953" s="92">
        <v>0</v>
      </c>
      <c r="J1953" s="2">
        <v>41467</v>
      </c>
      <c r="K1953">
        <v>3.3000000000000002E-2</v>
      </c>
      <c r="L1953" s="67">
        <v>99.991749999999996</v>
      </c>
      <c r="M1953" s="92">
        <v>2.5002062670198555E-5</v>
      </c>
      <c r="P1953" s="2">
        <v>41564</v>
      </c>
      <c r="Q1953">
        <v>1327.3</v>
      </c>
      <c r="R1953">
        <v>2.9621121673288897E-3</v>
      </c>
      <c r="T1953" s="68">
        <v>39590</v>
      </c>
      <c r="U1953" s="69">
        <v>1.0023500000000001</v>
      </c>
      <c r="V1953" s="70">
        <v>2.3500000000000743E-3</v>
      </c>
      <c r="W1953" s="70"/>
      <c r="Y1953" s="2">
        <v>41564</v>
      </c>
      <c r="Z1953">
        <v>13.48</v>
      </c>
    </row>
    <row r="1954" spans="2:26" x14ac:dyDescent="0.25">
      <c r="B1954" s="2">
        <v>41565</v>
      </c>
      <c r="C1954">
        <v>1744.5</v>
      </c>
      <c r="D1954" s="2"/>
      <c r="E1954" s="2">
        <v>41474</v>
      </c>
      <c r="F1954">
        <v>8.0000000000000002E-3</v>
      </c>
      <c r="G1954" s="67">
        <v>99.99933333333334</v>
      </c>
      <c r="H1954" s="92">
        <v>0</v>
      </c>
      <c r="J1954" s="2">
        <v>41470</v>
      </c>
      <c r="K1954">
        <v>2.3E-2</v>
      </c>
      <c r="L1954" s="67">
        <v>99.994249999999994</v>
      </c>
      <c r="M1954" s="92">
        <v>-1.2500718791330634E-5</v>
      </c>
      <c r="P1954" s="2">
        <v>41565</v>
      </c>
      <c r="Q1954">
        <v>1328.36</v>
      </c>
      <c r="R1954">
        <v>7.9861372711520495E-4</v>
      </c>
      <c r="T1954" s="68">
        <v>39591</v>
      </c>
      <c r="U1954" s="69">
        <v>0.99260000000000004</v>
      </c>
      <c r="V1954" s="70">
        <v>-7.3999999999999622E-3</v>
      </c>
      <c r="W1954" s="70"/>
      <c r="Y1954" s="2">
        <v>41565</v>
      </c>
      <c r="Z1954">
        <v>13.04</v>
      </c>
    </row>
    <row r="1955" spans="2:26" x14ac:dyDescent="0.25">
      <c r="B1955" s="2">
        <v>41568</v>
      </c>
      <c r="C1955">
        <v>1744.66</v>
      </c>
      <c r="D1955" s="2"/>
      <c r="E1955" s="2">
        <v>41477</v>
      </c>
      <c r="F1955">
        <v>8.0000000000000002E-3</v>
      </c>
      <c r="G1955" s="67">
        <v>99.99933333333334</v>
      </c>
      <c r="H1955" s="92">
        <v>0</v>
      </c>
      <c r="J1955" s="2">
        <v>41471</v>
      </c>
      <c r="K1955">
        <v>2.8000000000000001E-2</v>
      </c>
      <c r="L1955" s="67">
        <v>99.992999999999995</v>
      </c>
      <c r="M1955" s="92">
        <v>0</v>
      </c>
      <c r="P1955" s="2">
        <v>41568</v>
      </c>
      <c r="Q1955">
        <v>1329.37</v>
      </c>
      <c r="R1955">
        <v>7.6033605347958222E-4</v>
      </c>
      <c r="T1955" s="68">
        <v>39595</v>
      </c>
      <c r="U1955" s="69">
        <v>1.0045200000000001</v>
      </c>
      <c r="V1955" s="70">
        <v>4.5200000000000795E-3</v>
      </c>
      <c r="W1955" s="70"/>
      <c r="Y1955" s="2">
        <v>41568</v>
      </c>
      <c r="Z1955">
        <v>13.16</v>
      </c>
    </row>
    <row r="1956" spans="2:26" x14ac:dyDescent="0.25">
      <c r="B1956" s="2">
        <v>41569</v>
      </c>
      <c r="C1956">
        <v>1754.67</v>
      </c>
      <c r="D1956" s="2"/>
      <c r="E1956" s="2">
        <v>41478</v>
      </c>
      <c r="F1956">
        <v>8.0000000000000002E-3</v>
      </c>
      <c r="G1956" s="67">
        <v>99.99933333333334</v>
      </c>
      <c r="H1956" s="92">
        <v>-8.3333888892811459E-6</v>
      </c>
      <c r="J1956" s="2">
        <v>41472</v>
      </c>
      <c r="K1956">
        <v>2.8000000000000001E-2</v>
      </c>
      <c r="L1956" s="67">
        <v>99.992999999999995</v>
      </c>
      <c r="M1956" s="92">
        <v>0</v>
      </c>
      <c r="P1956" s="2">
        <v>41569</v>
      </c>
      <c r="Q1956">
        <v>1332.04</v>
      </c>
      <c r="R1956">
        <v>2.0084701776030833E-3</v>
      </c>
      <c r="T1956" s="68">
        <v>39596</v>
      </c>
      <c r="U1956" s="69">
        <v>1.00227</v>
      </c>
      <c r="V1956" s="70">
        <v>2.2699999999999942E-3</v>
      </c>
      <c r="W1956" s="70"/>
      <c r="Y1956" s="2">
        <v>41569</v>
      </c>
      <c r="Z1956">
        <v>13.33</v>
      </c>
    </row>
    <row r="1957" spans="2:26" x14ac:dyDescent="0.25">
      <c r="B1957" s="2">
        <v>41570</v>
      </c>
      <c r="C1957">
        <v>1746.38</v>
      </c>
      <c r="D1957" s="2"/>
      <c r="E1957" s="2">
        <v>41479</v>
      </c>
      <c r="F1957">
        <v>1.7999999999999999E-2</v>
      </c>
      <c r="G1957" s="67">
        <v>99.998500000000007</v>
      </c>
      <c r="H1957" s="92">
        <v>4.1667291676983353E-6</v>
      </c>
      <c r="J1957" s="2">
        <v>41473</v>
      </c>
      <c r="K1957">
        <v>2.8000000000000001E-2</v>
      </c>
      <c r="L1957" s="67">
        <v>99.992999999999995</v>
      </c>
      <c r="M1957" s="92">
        <v>1.2500875061327577E-5</v>
      </c>
      <c r="P1957" s="2">
        <v>41570</v>
      </c>
      <c r="Q1957">
        <v>1330.15</v>
      </c>
      <c r="R1957">
        <v>-1.4188763100205781E-3</v>
      </c>
      <c r="T1957" s="68">
        <v>39597</v>
      </c>
      <c r="U1957" s="69">
        <v>1.00291</v>
      </c>
      <c r="V1957" s="70">
        <v>2.9099999999999682E-3</v>
      </c>
      <c r="W1957" s="70"/>
      <c r="Y1957" s="2">
        <v>41570</v>
      </c>
      <c r="Z1957">
        <v>13.42</v>
      </c>
    </row>
    <row r="1958" spans="2:26" x14ac:dyDescent="0.25">
      <c r="B1958" s="2">
        <v>41571</v>
      </c>
      <c r="C1958">
        <v>1752.07</v>
      </c>
      <c r="D1958" s="2"/>
      <c r="E1958" s="2">
        <v>41480</v>
      </c>
      <c r="F1958">
        <v>1.2999999999999999E-2</v>
      </c>
      <c r="G1958" s="67">
        <v>99.998916666666673</v>
      </c>
      <c r="H1958" s="92">
        <v>0</v>
      </c>
      <c r="J1958" s="2">
        <v>41474</v>
      </c>
      <c r="K1958">
        <v>2.3E-2</v>
      </c>
      <c r="L1958" s="67">
        <v>99.994249999999994</v>
      </c>
      <c r="M1958" s="92">
        <v>2.5001437582883312E-5</v>
      </c>
      <c r="P1958" s="2">
        <v>41571</v>
      </c>
      <c r="Q1958">
        <v>1332.2</v>
      </c>
      <c r="R1958">
        <v>1.5411795662143568E-3</v>
      </c>
      <c r="T1958" s="68">
        <v>39598</v>
      </c>
      <c r="U1958" s="69">
        <v>1.00091</v>
      </c>
      <c r="V1958" s="70">
        <v>9.0999999999996639E-4</v>
      </c>
      <c r="W1958" s="70"/>
      <c r="Y1958" s="2">
        <v>41571</v>
      </c>
      <c r="Z1958">
        <v>13.2</v>
      </c>
    </row>
    <row r="1959" spans="2:26" x14ac:dyDescent="0.25">
      <c r="B1959" s="2">
        <v>41572</v>
      </c>
      <c r="C1959">
        <v>1759.77</v>
      </c>
      <c r="D1959" s="2"/>
      <c r="E1959" s="2">
        <v>41481</v>
      </c>
      <c r="F1959">
        <v>1.2999999999999999E-2</v>
      </c>
      <c r="G1959" s="67">
        <v>99.998916666666673</v>
      </c>
      <c r="H1959" s="92">
        <v>4.1667118060306763E-6</v>
      </c>
      <c r="J1959" s="2">
        <v>41477</v>
      </c>
      <c r="K1959">
        <v>1.2999999999999999E-2</v>
      </c>
      <c r="L1959" s="67">
        <v>99.996750000000006</v>
      </c>
      <c r="M1959" s="92">
        <v>-1.2500406263216135E-5</v>
      </c>
      <c r="P1959" s="2">
        <v>41572</v>
      </c>
      <c r="Q1959">
        <v>1334.25</v>
      </c>
      <c r="R1959">
        <v>1.5388079867886262E-3</v>
      </c>
      <c r="T1959" s="68">
        <v>39601</v>
      </c>
      <c r="U1959" s="69">
        <v>0.99650000000000005</v>
      </c>
      <c r="V1959" s="70">
        <v>-3.4999999999999476E-3</v>
      </c>
      <c r="W1959" s="70"/>
      <c r="Y1959" s="2">
        <v>41572</v>
      </c>
      <c r="Z1959">
        <v>13.09</v>
      </c>
    </row>
    <row r="1960" spans="2:26" x14ac:dyDescent="0.25">
      <c r="B1960" s="2">
        <v>41575</v>
      </c>
      <c r="C1960">
        <v>1762.11</v>
      </c>
      <c r="D1960" s="2"/>
      <c r="E1960" s="2">
        <v>41484</v>
      </c>
      <c r="F1960">
        <v>8.0000000000000002E-3</v>
      </c>
      <c r="G1960" s="67">
        <v>99.99933333333334</v>
      </c>
      <c r="H1960" s="92">
        <v>0</v>
      </c>
      <c r="J1960" s="2">
        <v>41478</v>
      </c>
      <c r="K1960">
        <v>1.7999999999999999E-2</v>
      </c>
      <c r="L1960" s="67">
        <v>99.995500000000007</v>
      </c>
      <c r="M1960" s="92">
        <v>-1.2500562525441516E-5</v>
      </c>
      <c r="P1960" s="2">
        <v>41575</v>
      </c>
      <c r="Q1960">
        <v>1335.57</v>
      </c>
      <c r="R1960">
        <v>9.8931984260808292E-4</v>
      </c>
      <c r="T1960" s="68">
        <v>39602</v>
      </c>
      <c r="U1960" s="69">
        <v>0.99805999999999995</v>
      </c>
      <c r="V1960" s="70">
        <v>-1.9400000000000528E-3</v>
      </c>
      <c r="W1960" s="70"/>
      <c r="Y1960" s="2">
        <v>41575</v>
      </c>
      <c r="Z1960">
        <v>13.31</v>
      </c>
    </row>
    <row r="1961" spans="2:26" x14ac:dyDescent="0.25">
      <c r="B1961" s="2">
        <v>41576</v>
      </c>
      <c r="C1961">
        <v>1771.95</v>
      </c>
      <c r="D1961" s="2"/>
      <c r="E1961" s="2">
        <v>41485</v>
      </c>
      <c r="F1961">
        <v>8.0000000000000002E-3</v>
      </c>
      <c r="G1961" s="67">
        <v>99.99933333333334</v>
      </c>
      <c r="H1961" s="92">
        <v>-1.250008333397723E-5</v>
      </c>
      <c r="J1961" s="2">
        <v>41479</v>
      </c>
      <c r="K1961">
        <v>2.3E-2</v>
      </c>
      <c r="L1961" s="67">
        <v>99.994249999999994</v>
      </c>
      <c r="M1961" s="92">
        <v>1.2500718791441656E-5</v>
      </c>
      <c r="P1961" s="2">
        <v>41576</v>
      </c>
      <c r="Q1961">
        <v>1337.04</v>
      </c>
      <c r="R1961">
        <v>1.1006536534963196E-3</v>
      </c>
      <c r="T1961" s="68">
        <v>39603</v>
      </c>
      <c r="U1961" s="69">
        <v>0.99992999999999999</v>
      </c>
      <c r="V1961" s="70">
        <v>-7.0000000000014495E-5</v>
      </c>
      <c r="W1961" s="70"/>
      <c r="Y1961" s="2">
        <v>41576</v>
      </c>
      <c r="Z1961">
        <v>13.41</v>
      </c>
    </row>
    <row r="1962" spans="2:26" x14ac:dyDescent="0.25">
      <c r="B1962" s="2">
        <v>41577</v>
      </c>
      <c r="C1962">
        <v>1763.31</v>
      </c>
      <c r="D1962" s="2"/>
      <c r="E1962" s="2">
        <v>41486</v>
      </c>
      <c r="F1962">
        <v>2.3E-2</v>
      </c>
      <c r="G1962" s="67">
        <v>99.998083333333327</v>
      </c>
      <c r="H1962" s="92">
        <v>4.1667465293659944E-6</v>
      </c>
      <c r="J1962" s="2">
        <v>41480</v>
      </c>
      <c r="K1962">
        <v>1.7999999999999999E-2</v>
      </c>
      <c r="L1962" s="67">
        <v>99.995500000000007</v>
      </c>
      <c r="M1962" s="92">
        <v>0</v>
      </c>
      <c r="P1962" s="2">
        <v>41577</v>
      </c>
      <c r="Q1962">
        <v>1335.73</v>
      </c>
      <c r="R1962">
        <v>-9.7977622210254633E-4</v>
      </c>
      <c r="T1962" s="68">
        <v>39604</v>
      </c>
      <c r="U1962" s="69">
        <v>1.0078199999999999</v>
      </c>
      <c r="V1962" s="70">
        <v>7.8199999999999381E-3</v>
      </c>
      <c r="W1962" s="70"/>
      <c r="Y1962" s="2">
        <v>41577</v>
      </c>
      <c r="Z1962">
        <v>13.65</v>
      </c>
    </row>
    <row r="1963" spans="2:26" x14ac:dyDescent="0.25">
      <c r="B1963" s="2">
        <v>41578</v>
      </c>
      <c r="C1963">
        <v>1756.54</v>
      </c>
      <c r="D1963" s="2"/>
      <c r="E1963" s="2">
        <v>41487</v>
      </c>
      <c r="F1963">
        <v>1.7999999999999999E-2</v>
      </c>
      <c r="G1963" s="67">
        <v>99.998500000000007</v>
      </c>
      <c r="H1963" s="92">
        <v>4.1667291676983353E-6</v>
      </c>
      <c r="J1963" s="2">
        <v>41481</v>
      </c>
      <c r="K1963">
        <v>1.7999999999999999E-2</v>
      </c>
      <c r="L1963" s="67">
        <v>99.995500000000007</v>
      </c>
      <c r="M1963" s="92">
        <v>0</v>
      </c>
      <c r="P1963" s="2">
        <v>41578</v>
      </c>
      <c r="Q1963">
        <v>1335.35</v>
      </c>
      <c r="R1963">
        <v>-2.8448863168462069E-4</v>
      </c>
      <c r="T1963" s="68">
        <v>39605</v>
      </c>
      <c r="U1963" s="69">
        <v>0.98504999999999998</v>
      </c>
      <c r="V1963" s="70">
        <v>-1.4950000000000019E-2</v>
      </c>
      <c r="W1963" s="70"/>
      <c r="Y1963" s="2">
        <v>41578</v>
      </c>
      <c r="Z1963">
        <v>13.75</v>
      </c>
    </row>
    <row r="1964" spans="2:26" x14ac:dyDescent="0.25">
      <c r="B1964" s="2">
        <v>41579</v>
      </c>
      <c r="C1964">
        <v>1761.64</v>
      </c>
      <c r="D1964" s="2"/>
      <c r="E1964" s="2">
        <v>41488</v>
      </c>
      <c r="F1964">
        <v>1.2999999999999999E-2</v>
      </c>
      <c r="G1964" s="67">
        <v>99.998916666666673</v>
      </c>
      <c r="H1964" s="92">
        <v>-1.666684722434475E-5</v>
      </c>
      <c r="J1964" s="2">
        <v>41484</v>
      </c>
      <c r="K1964">
        <v>1.7999999999999999E-2</v>
      </c>
      <c r="L1964" s="67">
        <v>99.995500000000007</v>
      </c>
      <c r="M1964" s="92">
        <v>-5.0002250101321977E-5</v>
      </c>
      <c r="P1964" s="2">
        <v>41579</v>
      </c>
      <c r="Q1964">
        <v>1337.13</v>
      </c>
      <c r="R1964">
        <v>1.3329838619089429E-3</v>
      </c>
      <c r="T1964" s="68">
        <v>39608</v>
      </c>
      <c r="U1964" s="69">
        <v>1.0024</v>
      </c>
      <c r="V1964" s="70">
        <v>2.3999999999999577E-3</v>
      </c>
      <c r="W1964" s="70"/>
      <c r="Y1964" s="2">
        <v>41579</v>
      </c>
      <c r="Z1964">
        <v>13.28</v>
      </c>
    </row>
    <row r="1965" spans="2:26" x14ac:dyDescent="0.25">
      <c r="B1965" s="2">
        <v>41582</v>
      </c>
      <c r="C1965">
        <v>1767.93</v>
      </c>
      <c r="D1965" s="2"/>
      <c r="E1965" s="2">
        <v>41491</v>
      </c>
      <c r="F1965">
        <v>3.3000000000000002E-2</v>
      </c>
      <c r="G1965" s="67">
        <v>99.997249999999994</v>
      </c>
      <c r="H1965" s="92">
        <v>-4.1667812531454018E-6</v>
      </c>
      <c r="J1965" s="2">
        <v>41485</v>
      </c>
      <c r="K1965">
        <v>3.7999999999999999E-2</v>
      </c>
      <c r="L1965" s="67">
        <v>99.990499999999997</v>
      </c>
      <c r="M1965" s="92">
        <v>0</v>
      </c>
      <c r="P1965" s="2">
        <v>41582</v>
      </c>
      <c r="Q1965">
        <v>1339.11</v>
      </c>
      <c r="R1965">
        <v>1.4807834690717669E-3</v>
      </c>
      <c r="T1965" s="68">
        <v>39609</v>
      </c>
      <c r="U1965" s="69">
        <v>0.99995000000000001</v>
      </c>
      <c r="V1965" s="70">
        <v>-4.9999999999994493E-5</v>
      </c>
      <c r="W1965" s="70"/>
      <c r="Y1965" s="2">
        <v>41582</v>
      </c>
      <c r="Z1965">
        <v>12.93</v>
      </c>
    </row>
    <row r="1966" spans="2:26" x14ac:dyDescent="0.25">
      <c r="B1966" s="2">
        <v>41583</v>
      </c>
      <c r="C1966">
        <v>1762.97</v>
      </c>
      <c r="D1966" s="2"/>
      <c r="E1966" s="2">
        <v>41492</v>
      </c>
      <c r="F1966">
        <v>3.7999999999999999E-2</v>
      </c>
      <c r="G1966" s="67">
        <v>99.996833333333328</v>
      </c>
      <c r="H1966" s="92">
        <v>-4.1667986152571501E-6</v>
      </c>
      <c r="J1966" s="2">
        <v>41486</v>
      </c>
      <c r="K1966">
        <v>3.7999999999999999E-2</v>
      </c>
      <c r="L1966" s="67">
        <v>99.990499999999997</v>
      </c>
      <c r="M1966" s="92">
        <v>0</v>
      </c>
      <c r="P1966" s="2">
        <v>41583</v>
      </c>
      <c r="Q1966">
        <v>1338.33</v>
      </c>
      <c r="R1966">
        <v>-5.8247642090636376E-4</v>
      </c>
      <c r="T1966" s="68">
        <v>39610</v>
      </c>
      <c r="U1966" s="69">
        <v>0.99114999999999998</v>
      </c>
      <c r="V1966" s="70">
        <v>-8.8500000000000245E-3</v>
      </c>
      <c r="W1966" s="70"/>
      <c r="Y1966" s="2">
        <v>41583</v>
      </c>
      <c r="Z1966">
        <v>13.27</v>
      </c>
    </row>
    <row r="1967" spans="2:26" x14ac:dyDescent="0.25">
      <c r="B1967" s="2">
        <v>41584</v>
      </c>
      <c r="C1967">
        <v>1770.49</v>
      </c>
      <c r="D1967" s="2"/>
      <c r="E1967" s="2">
        <v>41493</v>
      </c>
      <c r="F1967">
        <v>4.2999999999999997E-2</v>
      </c>
      <c r="G1967" s="67">
        <v>99.996416666666661</v>
      </c>
      <c r="H1967" s="92">
        <v>-4.166815977590943E-6</v>
      </c>
      <c r="J1967" s="2">
        <v>41487</v>
      </c>
      <c r="K1967">
        <v>3.7999999999999999E-2</v>
      </c>
      <c r="L1967" s="67">
        <v>99.990499999999997</v>
      </c>
      <c r="M1967" s="92">
        <v>1.2501187612867781E-5</v>
      </c>
      <c r="P1967" s="2">
        <v>41584</v>
      </c>
      <c r="Q1967">
        <v>1339.96</v>
      </c>
      <c r="R1967">
        <v>1.2179357856434425E-3</v>
      </c>
      <c r="T1967" s="68">
        <v>39611</v>
      </c>
      <c r="U1967" s="69">
        <v>1.0023899999999999</v>
      </c>
      <c r="V1967" s="70">
        <v>2.3899999999998922E-3</v>
      </c>
      <c r="W1967" s="70"/>
      <c r="Y1967" s="2">
        <v>41584</v>
      </c>
      <c r="Z1967">
        <v>12.67</v>
      </c>
    </row>
    <row r="1968" spans="2:26" x14ac:dyDescent="0.25">
      <c r="B1968" s="2">
        <v>41585</v>
      </c>
      <c r="C1968">
        <v>1747.15</v>
      </c>
      <c r="D1968" s="2"/>
      <c r="E1968" s="2">
        <v>41494</v>
      </c>
      <c r="F1968">
        <v>4.8000000000000001E-2</v>
      </c>
      <c r="G1968" s="67">
        <v>99.995999999999995</v>
      </c>
      <c r="H1968" s="92">
        <v>0</v>
      </c>
      <c r="J1968" s="2">
        <v>41488</v>
      </c>
      <c r="K1968">
        <v>3.3000000000000002E-2</v>
      </c>
      <c r="L1968" s="67">
        <v>99.991749999999996</v>
      </c>
      <c r="M1968" s="92">
        <v>-2.0001650136047822E-5</v>
      </c>
      <c r="P1968" s="2">
        <v>41585</v>
      </c>
      <c r="Q1968">
        <v>1336.02</v>
      </c>
      <c r="R1968">
        <v>-2.9403862801875569E-3</v>
      </c>
      <c r="T1968" s="68">
        <v>39612</v>
      </c>
      <c r="U1968" s="69">
        <v>1.0059199999999999</v>
      </c>
      <c r="V1968" s="70">
        <v>5.9199999999999253E-3</v>
      </c>
      <c r="W1968" s="70"/>
      <c r="Y1968" s="2">
        <v>41585</v>
      </c>
      <c r="Z1968">
        <v>13.91</v>
      </c>
    </row>
    <row r="1969" spans="2:26" x14ac:dyDescent="0.25">
      <c r="B1969" s="2">
        <v>41586</v>
      </c>
      <c r="C1969">
        <v>1770.61</v>
      </c>
      <c r="D1969" s="2"/>
      <c r="E1969" s="2">
        <v>41495</v>
      </c>
      <c r="F1969">
        <v>4.8000000000000001E-2</v>
      </c>
      <c r="G1969" s="67">
        <v>99.995999999999995</v>
      </c>
      <c r="H1969" s="92">
        <v>0</v>
      </c>
      <c r="J1969" s="2">
        <v>41491</v>
      </c>
      <c r="K1969">
        <v>4.1000000000000002E-2</v>
      </c>
      <c r="L1969" s="67">
        <v>99.989750000000001</v>
      </c>
      <c r="M1969" s="92">
        <v>7.5007688287165308E-6</v>
      </c>
      <c r="P1969" s="2">
        <v>41586</v>
      </c>
      <c r="Q1969">
        <v>1340.6</v>
      </c>
      <c r="R1969">
        <v>3.4280923938263541E-3</v>
      </c>
      <c r="T1969" s="68">
        <v>39615</v>
      </c>
      <c r="U1969" s="69">
        <v>1.0025599999999999</v>
      </c>
      <c r="V1969" s="70">
        <v>2.5599999999998957E-3</v>
      </c>
      <c r="W1969" s="70"/>
      <c r="Y1969" s="2">
        <v>41586</v>
      </c>
      <c r="Z1969">
        <v>12.9</v>
      </c>
    </row>
    <row r="1970" spans="2:26" x14ac:dyDescent="0.25">
      <c r="B1970" s="2">
        <v>41589</v>
      </c>
      <c r="C1970">
        <v>1771.89</v>
      </c>
      <c r="D1970" s="2"/>
      <c r="E1970" s="2">
        <v>41498</v>
      </c>
      <c r="F1970">
        <v>4.8000000000000001E-2</v>
      </c>
      <c r="G1970" s="67">
        <v>99.995999999999995</v>
      </c>
      <c r="H1970" s="92">
        <v>-8.3336666799604942E-6</v>
      </c>
      <c r="J1970" s="2">
        <v>41492</v>
      </c>
      <c r="K1970">
        <v>3.7999999999999999E-2</v>
      </c>
      <c r="L1970" s="67">
        <v>99.990499999999997</v>
      </c>
      <c r="M1970" s="92">
        <v>-1.2501187612756759E-5</v>
      </c>
      <c r="P1970" s="2">
        <v>41589</v>
      </c>
      <c r="Q1970">
        <v>1341.21</v>
      </c>
      <c r="R1970">
        <v>4.5502014023579562E-4</v>
      </c>
      <c r="T1970" s="68">
        <v>39616</v>
      </c>
      <c r="U1970" s="69">
        <v>0.99955000000000005</v>
      </c>
      <c r="V1970" s="70">
        <v>-4.4999999999995044E-4</v>
      </c>
      <c r="W1970" s="70"/>
      <c r="Y1970" s="2">
        <v>41589</v>
      </c>
      <c r="Z1970">
        <v>12.53</v>
      </c>
    </row>
    <row r="1971" spans="2:26" x14ac:dyDescent="0.25">
      <c r="B1971" s="2">
        <v>41590</v>
      </c>
      <c r="C1971">
        <v>1767.69</v>
      </c>
      <c r="D1971" s="2"/>
      <c r="E1971" s="2">
        <v>41499</v>
      </c>
      <c r="F1971">
        <v>5.8000000000000003E-2</v>
      </c>
      <c r="G1971" s="67">
        <v>99.995166666666663</v>
      </c>
      <c r="H1971" s="92">
        <v>4.1668680652584555E-6</v>
      </c>
      <c r="J1971" s="2">
        <v>41493</v>
      </c>
      <c r="K1971">
        <v>4.2999999999999997E-2</v>
      </c>
      <c r="L1971" s="67">
        <v>99.989249999999998</v>
      </c>
      <c r="M1971" s="92">
        <v>-1.2501343894411043E-5</v>
      </c>
      <c r="P1971" s="2">
        <v>41590</v>
      </c>
      <c r="Q1971">
        <v>1341.19</v>
      </c>
      <c r="R1971">
        <v>-1.491190790403607E-5</v>
      </c>
      <c r="T1971" s="68">
        <v>39617</v>
      </c>
      <c r="U1971" s="69">
        <v>0.99824999999999997</v>
      </c>
      <c r="V1971" s="70">
        <v>-1.7500000000000293E-3</v>
      </c>
      <c r="W1971" s="70"/>
      <c r="Y1971" s="2">
        <v>41590</v>
      </c>
      <c r="Z1971">
        <v>12.82</v>
      </c>
    </row>
    <row r="1972" spans="2:26" x14ac:dyDescent="0.25">
      <c r="B1972" s="2">
        <v>41591</v>
      </c>
      <c r="C1972">
        <v>1782</v>
      </c>
      <c r="D1972" s="2"/>
      <c r="E1972" s="2">
        <v>41500</v>
      </c>
      <c r="F1972">
        <v>5.2999999999999999E-2</v>
      </c>
      <c r="G1972" s="67">
        <v>99.995583333333329</v>
      </c>
      <c r="H1972" s="92">
        <v>8.3337014051831915E-6</v>
      </c>
      <c r="J1972" s="2">
        <v>41494</v>
      </c>
      <c r="K1972">
        <v>4.8000000000000001E-2</v>
      </c>
      <c r="L1972" s="67">
        <v>99.988</v>
      </c>
      <c r="M1972" s="92">
        <v>-1.2501500180062131E-5</v>
      </c>
      <c r="P1972" s="2">
        <v>41591</v>
      </c>
      <c r="Q1972">
        <v>1341.75</v>
      </c>
      <c r="R1972">
        <v>4.1753964762625273E-4</v>
      </c>
      <c r="T1972" s="68">
        <v>39618</v>
      </c>
      <c r="U1972" s="69">
        <v>1.00312</v>
      </c>
      <c r="V1972" s="70">
        <v>3.1200000000000117E-3</v>
      </c>
      <c r="W1972" s="70"/>
      <c r="Y1972" s="2">
        <v>41591</v>
      </c>
      <c r="Z1972">
        <v>12.52</v>
      </c>
    </row>
    <row r="1973" spans="2:26" x14ac:dyDescent="0.25">
      <c r="B1973" s="2">
        <v>41592</v>
      </c>
      <c r="C1973">
        <v>1790.62</v>
      </c>
      <c r="D1973" s="2"/>
      <c r="E1973" s="2">
        <v>41501</v>
      </c>
      <c r="F1973">
        <v>4.2999999999999997E-2</v>
      </c>
      <c r="G1973" s="67">
        <v>99.996416666666661</v>
      </c>
      <c r="H1973" s="92">
        <v>8.333631955181886E-6</v>
      </c>
      <c r="J1973" s="2">
        <v>41495</v>
      </c>
      <c r="K1973">
        <v>5.2999999999999999E-2</v>
      </c>
      <c r="L1973" s="67">
        <v>99.986750000000001</v>
      </c>
      <c r="M1973" s="92">
        <v>0</v>
      </c>
      <c r="P1973" s="2">
        <v>41592</v>
      </c>
      <c r="Q1973">
        <v>1342.01</v>
      </c>
      <c r="R1973">
        <v>1.9377678405074761E-4</v>
      </c>
      <c r="T1973" s="68">
        <v>39619</v>
      </c>
      <c r="U1973" s="69">
        <v>1.0022200000000001</v>
      </c>
      <c r="V1973" s="70">
        <v>2.2200000000001108E-3</v>
      </c>
      <c r="W1973" s="70"/>
      <c r="Y1973" s="2">
        <v>41592</v>
      </c>
      <c r="Z1973">
        <v>12.37</v>
      </c>
    </row>
    <row r="1974" spans="2:26" x14ac:dyDescent="0.25">
      <c r="B1974" s="2">
        <v>41593</v>
      </c>
      <c r="C1974">
        <v>1798.18</v>
      </c>
      <c r="D1974" s="2"/>
      <c r="E1974" s="2">
        <v>41502</v>
      </c>
      <c r="F1974">
        <v>3.3000000000000002E-2</v>
      </c>
      <c r="G1974" s="67">
        <v>99.997249999999994</v>
      </c>
      <c r="H1974" s="92">
        <v>4.1667812531454018E-6</v>
      </c>
      <c r="J1974" s="2">
        <v>41498</v>
      </c>
      <c r="K1974">
        <v>5.2999999999999999E-2</v>
      </c>
      <c r="L1974" s="67">
        <v>99.986750000000001</v>
      </c>
      <c r="M1974" s="92">
        <v>5.0006625877951905E-6</v>
      </c>
      <c r="P1974" s="2">
        <v>41593</v>
      </c>
      <c r="Q1974">
        <v>1343.35</v>
      </c>
      <c r="R1974">
        <v>9.985022466298954E-4</v>
      </c>
      <c r="T1974" s="68">
        <v>39622</v>
      </c>
      <c r="U1974" s="69">
        <v>0.99736999999999998</v>
      </c>
      <c r="V1974" s="70">
        <v>-2.6300000000000212E-3</v>
      </c>
      <c r="W1974" s="70"/>
      <c r="Y1974" s="2">
        <v>41593</v>
      </c>
      <c r="Z1974">
        <v>12.19</v>
      </c>
    </row>
    <row r="1975" spans="2:26" x14ac:dyDescent="0.25">
      <c r="B1975" s="2">
        <v>41596</v>
      </c>
      <c r="C1975">
        <v>1791.53</v>
      </c>
      <c r="D1975" s="2"/>
      <c r="E1975" s="2">
        <v>41505</v>
      </c>
      <c r="F1975">
        <v>2.8000000000000001E-2</v>
      </c>
      <c r="G1975" s="67">
        <v>99.99766666666666</v>
      </c>
      <c r="H1975" s="92">
        <v>8.3335277825113963E-6</v>
      </c>
      <c r="J1975" s="2">
        <v>41499</v>
      </c>
      <c r="K1975">
        <v>5.0999999999999997E-2</v>
      </c>
      <c r="L1975" s="67">
        <v>99.987250000000003</v>
      </c>
      <c r="M1975" s="92">
        <v>0</v>
      </c>
      <c r="P1975" s="2">
        <v>41596</v>
      </c>
      <c r="Q1975">
        <v>1341.72</v>
      </c>
      <c r="R1975">
        <v>-1.213384449324395E-3</v>
      </c>
      <c r="T1975" s="68">
        <v>39623</v>
      </c>
      <c r="U1975" s="69">
        <v>0.99946000000000002</v>
      </c>
      <c r="V1975" s="70">
        <v>-5.3999999999998494E-4</v>
      </c>
      <c r="W1975" s="70"/>
      <c r="Y1975" s="2">
        <v>41596</v>
      </c>
      <c r="Z1975">
        <v>13.1</v>
      </c>
    </row>
    <row r="1976" spans="2:26" x14ac:dyDescent="0.25">
      <c r="B1976" s="2">
        <v>41597</v>
      </c>
      <c r="C1976">
        <v>1787.87</v>
      </c>
      <c r="D1976" s="2"/>
      <c r="E1976" s="2">
        <v>41506</v>
      </c>
      <c r="F1976">
        <v>1.7999999999999999E-2</v>
      </c>
      <c r="G1976" s="67">
        <v>99.998500000000007</v>
      </c>
      <c r="H1976" s="92">
        <v>0</v>
      </c>
      <c r="J1976" s="2">
        <v>41500</v>
      </c>
      <c r="K1976">
        <v>5.0999999999999997E-2</v>
      </c>
      <c r="L1976" s="67">
        <v>99.987250000000003</v>
      </c>
      <c r="M1976" s="92">
        <v>0</v>
      </c>
      <c r="P1976" s="2">
        <v>41597</v>
      </c>
      <c r="Q1976">
        <v>1340.63</v>
      </c>
      <c r="R1976">
        <v>-8.1239006648181622E-4</v>
      </c>
      <c r="T1976" s="68">
        <v>39624</v>
      </c>
      <c r="U1976" s="69">
        <v>1.00379</v>
      </c>
      <c r="V1976" s="70">
        <v>3.7899999999999601E-3</v>
      </c>
      <c r="W1976" s="70"/>
      <c r="Y1976" s="2">
        <v>41597</v>
      </c>
      <c r="Z1976">
        <v>13.39</v>
      </c>
    </row>
    <row r="1977" spans="2:26" x14ac:dyDescent="0.25">
      <c r="B1977" s="2">
        <v>41598</v>
      </c>
      <c r="C1977">
        <v>1781.37</v>
      </c>
      <c r="D1977" s="2"/>
      <c r="E1977" s="2">
        <v>41507</v>
      </c>
      <c r="F1977">
        <v>1.7999999999999999E-2</v>
      </c>
      <c r="G1977" s="67">
        <v>99.998500000000007</v>
      </c>
      <c r="H1977" s="92">
        <v>8.3334583351746261E-6</v>
      </c>
      <c r="J1977" s="2">
        <v>41501</v>
      </c>
      <c r="K1977">
        <v>5.0999999999999997E-2</v>
      </c>
      <c r="L1977" s="67">
        <v>99.987250000000003</v>
      </c>
      <c r="M1977" s="92">
        <v>2.5003187906325053E-5</v>
      </c>
      <c r="P1977" s="2">
        <v>41598</v>
      </c>
      <c r="Q1977">
        <v>1339.03</v>
      </c>
      <c r="R1977">
        <v>-1.1934687423078572E-3</v>
      </c>
      <c r="T1977" s="68">
        <v>39625</v>
      </c>
      <c r="U1977" s="69">
        <v>0.98365000000000002</v>
      </c>
      <c r="V1977" s="70">
        <v>-1.6349999999999976E-2</v>
      </c>
      <c r="W1977" s="70"/>
      <c r="Y1977" s="2">
        <v>41598</v>
      </c>
      <c r="Z1977">
        <v>13.4</v>
      </c>
    </row>
    <row r="1978" spans="2:26" x14ac:dyDescent="0.25">
      <c r="B1978" s="2">
        <v>41599</v>
      </c>
      <c r="C1978">
        <v>1795.85</v>
      </c>
      <c r="D1978" s="2"/>
      <c r="E1978" s="2">
        <v>41508</v>
      </c>
      <c r="F1978">
        <v>8.0000000000000002E-3</v>
      </c>
      <c r="G1978" s="67">
        <v>99.99933333333334</v>
      </c>
      <c r="H1978" s="92">
        <v>-4.1666944445850618E-6</v>
      </c>
      <c r="J1978" s="2">
        <v>41502</v>
      </c>
      <c r="K1978">
        <v>4.1000000000000002E-2</v>
      </c>
      <c r="L1978" s="67">
        <v>99.989750000000001</v>
      </c>
      <c r="M1978" s="92">
        <v>0</v>
      </c>
      <c r="P1978" s="2">
        <v>41599</v>
      </c>
      <c r="Q1978">
        <v>1344.92</v>
      </c>
      <c r="R1978">
        <v>4.3987065263662029E-3</v>
      </c>
      <c r="T1978" s="68">
        <v>39626</v>
      </c>
      <c r="U1978" s="69">
        <v>0.99863000000000002</v>
      </c>
      <c r="V1978" s="70">
        <v>-1.3699999999999823E-3</v>
      </c>
      <c r="W1978" s="70"/>
      <c r="Y1978" s="2">
        <v>41599</v>
      </c>
      <c r="Z1978">
        <v>12.66</v>
      </c>
    </row>
    <row r="1979" spans="2:26" x14ac:dyDescent="0.25">
      <c r="B1979" s="2">
        <v>41600</v>
      </c>
      <c r="C1979">
        <v>1804.76</v>
      </c>
      <c r="D1979" s="2"/>
      <c r="E1979" s="2">
        <v>41509</v>
      </c>
      <c r="F1979">
        <v>1.2999999999999999E-2</v>
      </c>
      <c r="G1979" s="67">
        <v>99.998916666666673</v>
      </c>
      <c r="H1979" s="92">
        <v>-4.1667118060306763E-6</v>
      </c>
      <c r="J1979" s="2">
        <v>41505</v>
      </c>
      <c r="K1979">
        <v>4.1000000000000002E-2</v>
      </c>
      <c r="L1979" s="67">
        <v>99.989750000000001</v>
      </c>
      <c r="M1979" s="92">
        <v>7.5007688287165308E-6</v>
      </c>
      <c r="P1979" s="2">
        <v>41600</v>
      </c>
      <c r="Q1979">
        <v>1348.23</v>
      </c>
      <c r="R1979">
        <v>2.4611129286500333E-3</v>
      </c>
      <c r="T1979" s="68">
        <v>39629</v>
      </c>
      <c r="U1979" s="69">
        <v>1.00271</v>
      </c>
      <c r="V1979" s="70">
        <v>2.7099999999999902E-3</v>
      </c>
      <c r="W1979" s="70"/>
      <c r="Y1979" s="2">
        <v>41600</v>
      </c>
      <c r="Z1979">
        <v>12.26</v>
      </c>
    </row>
    <row r="1980" spans="2:26" x14ac:dyDescent="0.25">
      <c r="B1980" s="2">
        <v>41603</v>
      </c>
      <c r="C1980">
        <v>1802.48</v>
      </c>
      <c r="D1980" s="2"/>
      <c r="E1980" s="2">
        <v>41512</v>
      </c>
      <c r="F1980">
        <v>1.7999999999999999E-2</v>
      </c>
      <c r="G1980" s="67">
        <v>99.998500000000007</v>
      </c>
      <c r="H1980" s="92">
        <v>0</v>
      </c>
      <c r="J1980" s="2">
        <v>41506</v>
      </c>
      <c r="K1980">
        <v>3.7999999999999999E-2</v>
      </c>
      <c r="L1980" s="67">
        <v>99.990499999999997</v>
      </c>
      <c r="M1980" s="92">
        <v>1.2501187612867781E-5</v>
      </c>
      <c r="P1980" s="2">
        <v>41603</v>
      </c>
      <c r="Q1980">
        <v>1348.28</v>
      </c>
      <c r="R1980">
        <v>3.7085660458568981E-5</v>
      </c>
      <c r="T1980" s="68">
        <v>39630</v>
      </c>
      <c r="U1980" s="69">
        <v>1.00223</v>
      </c>
      <c r="V1980" s="70">
        <v>2.2299999999999542E-3</v>
      </c>
      <c r="W1980" s="70"/>
      <c r="Y1980" s="2">
        <v>41603</v>
      </c>
      <c r="Z1980">
        <v>12.79</v>
      </c>
    </row>
    <row r="1981" spans="2:26" x14ac:dyDescent="0.25">
      <c r="B1981" s="2">
        <v>41604</v>
      </c>
      <c r="C1981">
        <v>1802.75</v>
      </c>
      <c r="D1981" s="2"/>
      <c r="E1981" s="2">
        <v>41513</v>
      </c>
      <c r="F1981">
        <v>1.7999999999999999E-2</v>
      </c>
      <c r="G1981" s="67">
        <v>99.998500000000007</v>
      </c>
      <c r="H1981" s="92">
        <v>-8.3334583353966707E-6</v>
      </c>
      <c r="J1981" s="2">
        <v>41507</v>
      </c>
      <c r="K1981">
        <v>3.3000000000000002E-2</v>
      </c>
      <c r="L1981" s="67">
        <v>99.991749999999996</v>
      </c>
      <c r="M1981" s="92">
        <v>2.5002062670198555E-5</v>
      </c>
      <c r="P1981" s="2">
        <v>41604</v>
      </c>
      <c r="Q1981">
        <v>1348.7</v>
      </c>
      <c r="R1981">
        <v>3.1150799537194018E-4</v>
      </c>
      <c r="T1981" s="68">
        <v>39631</v>
      </c>
      <c r="U1981" s="69">
        <v>0.98982999999999999</v>
      </c>
      <c r="V1981" s="70">
        <v>-1.0170000000000012E-2</v>
      </c>
      <c r="W1981" s="70"/>
      <c r="Y1981" s="2">
        <v>41604</v>
      </c>
      <c r="Z1981">
        <v>12.81</v>
      </c>
    </row>
    <row r="1982" spans="2:26" x14ac:dyDescent="0.25">
      <c r="B1982" s="2">
        <v>41605</v>
      </c>
      <c r="C1982">
        <v>1807.23</v>
      </c>
      <c r="D1982" s="2"/>
      <c r="E1982" s="2">
        <v>41514</v>
      </c>
      <c r="F1982">
        <v>2.8000000000000001E-2</v>
      </c>
      <c r="G1982" s="67">
        <v>99.99766666666666</v>
      </c>
      <c r="H1982" s="92">
        <v>4.1667638912556981E-6</v>
      </c>
      <c r="J1982" s="2">
        <v>41508</v>
      </c>
      <c r="K1982">
        <v>2.3E-2</v>
      </c>
      <c r="L1982" s="67">
        <v>99.994249999999994</v>
      </c>
      <c r="M1982" s="92">
        <v>-1.2500718791330634E-5</v>
      </c>
      <c r="P1982" s="2">
        <v>41605</v>
      </c>
      <c r="Q1982">
        <v>1350.07</v>
      </c>
      <c r="R1982">
        <v>1.0157929858380932E-3</v>
      </c>
      <c r="T1982" s="68">
        <v>39632</v>
      </c>
      <c r="U1982" s="69">
        <v>1.0012700000000001</v>
      </c>
      <c r="V1982" s="70">
        <v>1.2700000000001044E-3</v>
      </c>
      <c r="W1982" s="70"/>
      <c r="Y1982" s="2">
        <v>41605</v>
      </c>
      <c r="Z1982">
        <v>12.98</v>
      </c>
    </row>
    <row r="1983" spans="2:26" x14ac:dyDescent="0.25">
      <c r="B1983" s="2">
        <v>41607</v>
      </c>
      <c r="C1983">
        <v>1805.81</v>
      </c>
      <c r="D1983" s="2"/>
      <c r="E1983" s="2">
        <v>41515</v>
      </c>
      <c r="F1983">
        <v>2.3E-2</v>
      </c>
      <c r="G1983" s="67">
        <v>99.998083333333327</v>
      </c>
      <c r="H1983" s="92">
        <v>0</v>
      </c>
      <c r="J1983" s="2">
        <v>41509</v>
      </c>
      <c r="K1983">
        <v>2.8000000000000001E-2</v>
      </c>
      <c r="L1983" s="67">
        <v>99.992999999999995</v>
      </c>
      <c r="M1983" s="92">
        <v>4.500315022060164E-5</v>
      </c>
      <c r="P1983" s="2">
        <v>41607</v>
      </c>
      <c r="Q1983">
        <v>1349.66</v>
      </c>
      <c r="R1983">
        <v>-3.0368795692059525E-4</v>
      </c>
      <c r="T1983" s="68">
        <v>39636</v>
      </c>
      <c r="U1983" s="69">
        <v>0.99873000000000001</v>
      </c>
      <c r="V1983" s="70">
        <v>-1.2699999999999934E-3</v>
      </c>
      <c r="W1983" s="70"/>
      <c r="Y1983" s="2">
        <v>41607</v>
      </c>
      <c r="Z1983">
        <v>13.7</v>
      </c>
    </row>
    <row r="1984" spans="2:26" x14ac:dyDescent="0.25">
      <c r="B1984" s="2">
        <v>41610</v>
      </c>
      <c r="C1984">
        <v>1800.9</v>
      </c>
      <c r="D1984" s="2"/>
      <c r="E1984" s="2">
        <v>41516</v>
      </c>
      <c r="F1984">
        <v>2.3E-2</v>
      </c>
      <c r="G1984" s="67">
        <v>99.998083333333327</v>
      </c>
      <c r="H1984" s="92">
        <v>0</v>
      </c>
      <c r="J1984" s="2">
        <v>41512</v>
      </c>
      <c r="K1984">
        <v>0.01</v>
      </c>
      <c r="L1984" s="67">
        <v>99.997500000000002</v>
      </c>
      <c r="M1984" s="92">
        <v>-1.3250331258285453E-4</v>
      </c>
      <c r="P1984" s="2">
        <v>41610</v>
      </c>
      <c r="Q1984">
        <v>1348.53</v>
      </c>
      <c r="R1984">
        <v>-8.3724789947103861E-4</v>
      </c>
      <c r="T1984" s="68">
        <v>39637</v>
      </c>
      <c r="U1984" s="69">
        <v>1.0097100000000001</v>
      </c>
      <c r="V1984" s="70">
        <v>9.7100000000001074E-3</v>
      </c>
      <c r="W1984" s="70"/>
      <c r="Y1984" s="2">
        <v>41610</v>
      </c>
      <c r="Z1984">
        <v>14.23</v>
      </c>
    </row>
    <row r="1985" spans="2:26" x14ac:dyDescent="0.25">
      <c r="B1985" s="2">
        <v>41611</v>
      </c>
      <c r="C1985">
        <v>1795.15</v>
      </c>
      <c r="D1985" s="2"/>
      <c r="E1985" s="2">
        <v>41519</v>
      </c>
      <c r="F1985">
        <v>2.3E-2</v>
      </c>
      <c r="G1985" s="67">
        <v>99.998083333333327</v>
      </c>
      <c r="H1985" s="92">
        <v>4.1667465293659944E-6</v>
      </c>
      <c r="J1985" s="2">
        <v>41513</v>
      </c>
      <c r="K1985">
        <v>6.3E-2</v>
      </c>
      <c r="L1985" s="67">
        <v>99.984250000000003</v>
      </c>
      <c r="M1985" s="92">
        <v>8.7513783420867242E-5</v>
      </c>
      <c r="P1985" s="2">
        <v>41611</v>
      </c>
      <c r="Q1985">
        <v>1346.97</v>
      </c>
      <c r="R1985">
        <v>-1.1568151987719766E-3</v>
      </c>
      <c r="T1985" s="68">
        <v>39638</v>
      </c>
      <c r="U1985" s="69">
        <v>0.98921999999999999</v>
      </c>
      <c r="V1985" s="70">
        <v>-1.0780000000000012E-2</v>
      </c>
      <c r="W1985" s="70"/>
      <c r="Y1985" s="2">
        <v>41611</v>
      </c>
      <c r="Z1985">
        <v>14.55</v>
      </c>
    </row>
    <row r="1986" spans="2:26" x14ac:dyDescent="0.25">
      <c r="B1986" s="2">
        <v>41612</v>
      </c>
      <c r="C1986">
        <v>1792.81</v>
      </c>
      <c r="D1986" s="2"/>
      <c r="E1986" s="2">
        <v>41520</v>
      </c>
      <c r="F1986">
        <v>1.7999999999999999E-2</v>
      </c>
      <c r="G1986" s="67">
        <v>99.998500000000007</v>
      </c>
      <c r="H1986" s="92">
        <v>4.1667291676983353E-6</v>
      </c>
      <c r="J1986" s="2">
        <v>41514</v>
      </c>
      <c r="K1986">
        <v>2.8000000000000001E-2</v>
      </c>
      <c r="L1986" s="67">
        <v>99.992999999999995</v>
      </c>
      <c r="M1986" s="92">
        <v>1.2500875061327577E-5</v>
      </c>
      <c r="P1986" s="2">
        <v>41612</v>
      </c>
      <c r="Q1986">
        <v>1346.48</v>
      </c>
      <c r="R1986">
        <v>-3.6377944571897025E-4</v>
      </c>
      <c r="T1986" s="68">
        <v>39639</v>
      </c>
      <c r="U1986" s="69">
        <v>1.0029399999999999</v>
      </c>
      <c r="V1986" s="70">
        <v>2.9399999999999427E-3</v>
      </c>
      <c r="W1986" s="70"/>
      <c r="Y1986" s="2">
        <v>41612</v>
      </c>
      <c r="Z1986">
        <v>14.7</v>
      </c>
    </row>
    <row r="1987" spans="2:26" x14ac:dyDescent="0.25">
      <c r="B1987" s="2">
        <v>41613</v>
      </c>
      <c r="C1987">
        <v>1785.03</v>
      </c>
      <c r="D1987" s="2"/>
      <c r="E1987" s="2">
        <v>41521</v>
      </c>
      <c r="F1987">
        <v>1.2999999999999999E-2</v>
      </c>
      <c r="G1987" s="67">
        <v>99.998916666666673</v>
      </c>
      <c r="H1987" s="92">
        <v>-8.3334236121723748E-6</v>
      </c>
      <c r="J1987" s="2">
        <v>41515</v>
      </c>
      <c r="K1987">
        <v>2.3E-2</v>
      </c>
      <c r="L1987" s="67">
        <v>99.994249999999994</v>
      </c>
      <c r="M1987" s="92">
        <v>0</v>
      </c>
      <c r="P1987" s="2">
        <v>41613</v>
      </c>
      <c r="Q1987">
        <v>1343.56</v>
      </c>
      <c r="R1987">
        <v>-2.1686174321193796E-3</v>
      </c>
      <c r="T1987" s="68">
        <v>39640</v>
      </c>
      <c r="U1987" s="69">
        <v>0.99490000000000001</v>
      </c>
      <c r="V1987" s="70">
        <v>-5.0999999999999934E-3</v>
      </c>
      <c r="W1987" s="70"/>
      <c r="Y1987" s="2">
        <v>41613</v>
      </c>
      <c r="Z1987">
        <v>15.08</v>
      </c>
    </row>
    <row r="1988" spans="2:26" x14ac:dyDescent="0.25">
      <c r="B1988" s="2">
        <v>41614</v>
      </c>
      <c r="C1988">
        <v>1805.09</v>
      </c>
      <c r="D1988" s="2"/>
      <c r="E1988" s="2">
        <v>41522</v>
      </c>
      <c r="F1988">
        <v>2.3E-2</v>
      </c>
      <c r="G1988" s="67">
        <v>99.998083333333327</v>
      </c>
      <c r="H1988" s="92">
        <v>4.1667465293659944E-6</v>
      </c>
      <c r="J1988" s="2">
        <v>41516</v>
      </c>
      <c r="K1988">
        <v>2.3E-2</v>
      </c>
      <c r="L1988" s="67">
        <v>99.994249999999994</v>
      </c>
      <c r="M1988" s="92">
        <v>0</v>
      </c>
      <c r="P1988" s="2">
        <v>41614</v>
      </c>
      <c r="Q1988">
        <v>1351.73</v>
      </c>
      <c r="R1988">
        <v>6.0808598052934926E-3</v>
      </c>
      <c r="T1988" s="68">
        <v>39643</v>
      </c>
      <c r="U1988" s="69">
        <v>0.99895999999999996</v>
      </c>
      <c r="V1988" s="70">
        <v>-1.0400000000000409E-3</v>
      </c>
      <c r="W1988" s="70"/>
      <c r="Y1988" s="2">
        <v>41614</v>
      </c>
      <c r="Z1988">
        <v>13.79</v>
      </c>
    </row>
    <row r="1989" spans="2:26" x14ac:dyDescent="0.25">
      <c r="B1989" s="2">
        <v>41617</v>
      </c>
      <c r="C1989">
        <v>1808.37</v>
      </c>
      <c r="D1989" s="2"/>
      <c r="E1989" s="2">
        <v>41523</v>
      </c>
      <c r="F1989">
        <v>1.7999999999999999E-2</v>
      </c>
      <c r="G1989" s="67">
        <v>99.998500000000007</v>
      </c>
      <c r="H1989" s="92">
        <v>4.1667291676983353E-6</v>
      </c>
      <c r="J1989" s="2">
        <v>41519</v>
      </c>
      <c r="K1989">
        <v>2.3E-2</v>
      </c>
      <c r="L1989" s="67">
        <v>99.994249999999994</v>
      </c>
      <c r="M1989" s="92">
        <v>1.2500718791441656E-5</v>
      </c>
      <c r="P1989" s="2">
        <v>41617</v>
      </c>
      <c r="Q1989">
        <v>1353.45</v>
      </c>
      <c r="R1989">
        <v>1.2724434613422542E-3</v>
      </c>
      <c r="T1989" s="68">
        <v>39644</v>
      </c>
      <c r="U1989" s="69">
        <v>0.99670999999999998</v>
      </c>
      <c r="V1989" s="70">
        <v>-3.2900000000000151E-3</v>
      </c>
      <c r="W1989" s="70"/>
      <c r="Y1989" s="2">
        <v>41617</v>
      </c>
      <c r="Z1989">
        <v>13.49</v>
      </c>
    </row>
    <row r="1990" spans="2:26" x14ac:dyDescent="0.25">
      <c r="B1990" s="2">
        <v>41618</v>
      </c>
      <c r="C1990">
        <v>1802.62</v>
      </c>
      <c r="D1990" s="2"/>
      <c r="E1990" s="2">
        <v>41526</v>
      </c>
      <c r="F1990">
        <v>1.2999999999999999E-2</v>
      </c>
      <c r="G1990" s="67">
        <v>99.998916666666673</v>
      </c>
      <c r="H1990" s="92">
        <v>0</v>
      </c>
      <c r="J1990" s="2">
        <v>41520</v>
      </c>
      <c r="K1990">
        <v>1.7999999999999999E-2</v>
      </c>
      <c r="L1990" s="67">
        <v>99.995500000000007</v>
      </c>
      <c r="M1990" s="92">
        <v>0</v>
      </c>
      <c r="P1990" s="2">
        <v>41618</v>
      </c>
      <c r="Q1990">
        <v>1352.31</v>
      </c>
      <c r="R1990">
        <v>-8.4229192064733116E-4</v>
      </c>
      <c r="T1990" s="68">
        <v>39645</v>
      </c>
      <c r="U1990" s="69">
        <v>1.0073700000000001</v>
      </c>
      <c r="V1990" s="70">
        <v>7.3700000000000987E-3</v>
      </c>
      <c r="W1990" s="70"/>
      <c r="Y1990" s="2">
        <v>41618</v>
      </c>
      <c r="Z1990">
        <v>13.91</v>
      </c>
    </row>
    <row r="1991" spans="2:26" x14ac:dyDescent="0.25">
      <c r="B1991" s="2">
        <v>41619</v>
      </c>
      <c r="C1991">
        <v>1782.22</v>
      </c>
      <c r="D1991" s="2"/>
      <c r="E1991" s="2">
        <v>41527</v>
      </c>
      <c r="F1991">
        <v>1.2999999999999999E-2</v>
      </c>
      <c r="G1991" s="67">
        <v>99.998916666666673</v>
      </c>
      <c r="H1991" s="92">
        <v>4.1667118060306763E-6</v>
      </c>
      <c r="J1991" s="2">
        <v>41521</v>
      </c>
      <c r="K1991">
        <v>1.7999999999999999E-2</v>
      </c>
      <c r="L1991" s="67">
        <v>99.995500000000007</v>
      </c>
      <c r="M1991" s="92">
        <v>-1.2500562525441516E-5</v>
      </c>
      <c r="P1991" s="2">
        <v>41619</v>
      </c>
      <c r="Q1991">
        <v>1344.56</v>
      </c>
      <c r="R1991">
        <v>-5.7309344750833269E-3</v>
      </c>
      <c r="T1991" s="68">
        <v>39646</v>
      </c>
      <c r="U1991" s="69">
        <v>1.00091</v>
      </c>
      <c r="V1991" s="70">
        <v>9.0999999999996639E-4</v>
      </c>
      <c r="W1991" s="70"/>
      <c r="Y1991" s="2">
        <v>41619</v>
      </c>
      <c r="Z1991">
        <v>15.42</v>
      </c>
    </row>
    <row r="1992" spans="2:26" x14ac:dyDescent="0.25">
      <c r="B1992" s="2">
        <v>41620</v>
      </c>
      <c r="C1992">
        <v>1775.5</v>
      </c>
      <c r="D1992" s="2"/>
      <c r="E1992" s="2">
        <v>41528</v>
      </c>
      <c r="F1992">
        <v>8.0000000000000002E-3</v>
      </c>
      <c r="G1992" s="67">
        <v>99.99933333333334</v>
      </c>
      <c r="H1992" s="92">
        <v>0</v>
      </c>
      <c r="J1992" s="2">
        <v>41522</v>
      </c>
      <c r="K1992">
        <v>2.3E-2</v>
      </c>
      <c r="L1992" s="67">
        <v>99.994249999999994</v>
      </c>
      <c r="M1992" s="92">
        <v>1.2500718791441656E-5</v>
      </c>
      <c r="P1992" s="2">
        <v>41620</v>
      </c>
      <c r="Q1992">
        <v>1342.71</v>
      </c>
      <c r="R1992">
        <v>-1.3759147974057306E-3</v>
      </c>
      <c r="T1992" s="68">
        <v>39647</v>
      </c>
      <c r="U1992" s="69">
        <v>1.0001100000000001</v>
      </c>
      <c r="V1992" s="70">
        <v>1.100000000000545E-4</v>
      </c>
      <c r="W1992" s="70"/>
      <c r="Y1992" s="2">
        <v>41620</v>
      </c>
      <c r="Z1992">
        <v>15.54</v>
      </c>
    </row>
    <row r="1993" spans="2:26" x14ac:dyDescent="0.25">
      <c r="B1993" s="2">
        <v>41621</v>
      </c>
      <c r="C1993">
        <v>1775.32</v>
      </c>
      <c r="D1993" s="2"/>
      <c r="E1993" s="2">
        <v>41529</v>
      </c>
      <c r="F1993">
        <v>8.0000000000000002E-3</v>
      </c>
      <c r="G1993" s="67">
        <v>99.99933333333334</v>
      </c>
      <c r="H1993" s="92">
        <v>0</v>
      </c>
      <c r="J1993" s="2">
        <v>41523</v>
      </c>
      <c r="K1993">
        <v>1.7999999999999999E-2</v>
      </c>
      <c r="L1993" s="67">
        <v>99.995500000000007</v>
      </c>
      <c r="M1993" s="92">
        <v>1.2500562525330494E-5</v>
      </c>
      <c r="P1993" s="2">
        <v>41621</v>
      </c>
      <c r="Q1993">
        <v>1342.1</v>
      </c>
      <c r="R1993">
        <v>-4.5430509938859664E-4</v>
      </c>
      <c r="T1993" s="68">
        <v>39650</v>
      </c>
      <c r="U1993" s="69">
        <v>1.0022899999999999</v>
      </c>
      <c r="V1993" s="70">
        <v>2.2899999999999032E-3</v>
      </c>
      <c r="W1993" s="70"/>
      <c r="Y1993" s="2">
        <v>41621</v>
      </c>
      <c r="Z1993">
        <v>15.76</v>
      </c>
    </row>
    <row r="1994" spans="2:26" x14ac:dyDescent="0.25">
      <c r="B1994" s="2">
        <v>41624</v>
      </c>
      <c r="C1994">
        <v>1786.54</v>
      </c>
      <c r="D1994" s="2"/>
      <c r="E1994" s="2">
        <v>41530</v>
      </c>
      <c r="F1994">
        <v>8.0000000000000002E-3</v>
      </c>
      <c r="G1994" s="67">
        <v>99.99933333333334</v>
      </c>
      <c r="H1994" s="92">
        <v>4.1666944445850618E-6</v>
      </c>
      <c r="J1994" s="2">
        <v>41526</v>
      </c>
      <c r="K1994">
        <v>1.2999999999999999E-2</v>
      </c>
      <c r="L1994" s="67">
        <v>99.996750000000006</v>
      </c>
      <c r="M1994" s="92">
        <v>-1.2500406263216135E-5</v>
      </c>
      <c r="P1994" s="2">
        <v>41624</v>
      </c>
      <c r="Q1994">
        <v>1348.79</v>
      </c>
      <c r="R1994">
        <v>4.9847254302959332E-3</v>
      </c>
      <c r="T1994" s="68">
        <v>39651</v>
      </c>
      <c r="U1994" s="69">
        <v>1.00766</v>
      </c>
      <c r="V1994" s="70">
        <v>7.6600000000000001E-3</v>
      </c>
      <c r="W1994" s="70"/>
      <c r="Y1994" s="2">
        <v>41624</v>
      </c>
      <c r="Z1994">
        <v>16.03</v>
      </c>
    </row>
    <row r="1995" spans="2:26" x14ac:dyDescent="0.25">
      <c r="B1995" s="2">
        <v>41625</v>
      </c>
      <c r="C1995">
        <v>1781</v>
      </c>
      <c r="D1995" s="2"/>
      <c r="E1995" s="2">
        <v>41533</v>
      </c>
      <c r="F1995">
        <v>3.0000000000000001E-3</v>
      </c>
      <c r="G1995" s="67">
        <v>99.999750000000006</v>
      </c>
      <c r="H1995" s="92">
        <v>5.0000124998117457E-6</v>
      </c>
      <c r="J1995" s="2">
        <v>41527</v>
      </c>
      <c r="K1995">
        <v>1.7999999999999999E-2</v>
      </c>
      <c r="L1995" s="67">
        <v>99.995500000000007</v>
      </c>
      <c r="M1995" s="92">
        <v>0</v>
      </c>
      <c r="P1995" s="2">
        <v>41625</v>
      </c>
      <c r="Q1995">
        <v>1346.75</v>
      </c>
      <c r="R1995">
        <v>-1.5124667294389438E-3</v>
      </c>
      <c r="T1995" s="68">
        <v>39652</v>
      </c>
      <c r="U1995" s="69">
        <v>1.0015400000000001</v>
      </c>
      <c r="V1995" s="70">
        <v>1.5400000000000968E-3</v>
      </c>
      <c r="W1995" s="70"/>
      <c r="Y1995" s="2">
        <v>41625</v>
      </c>
      <c r="Z1995">
        <v>16.21</v>
      </c>
    </row>
    <row r="1996" spans="2:26" x14ac:dyDescent="0.25">
      <c r="B1996" s="2">
        <v>41626</v>
      </c>
      <c r="C1996">
        <v>1810.65</v>
      </c>
      <c r="D1996" s="2"/>
      <c r="E1996" s="2">
        <v>41534</v>
      </c>
      <c r="F1996">
        <v>-3.0000000000000001E-3</v>
      </c>
      <c r="G1996" s="67">
        <v>100.00024999999999</v>
      </c>
      <c r="H1996" s="92">
        <v>-4.9999874999206995E-6</v>
      </c>
      <c r="J1996" s="2">
        <v>41528</v>
      </c>
      <c r="K1996">
        <v>1.7999999999999999E-2</v>
      </c>
      <c r="L1996" s="67">
        <v>99.995500000000007</v>
      </c>
      <c r="M1996" s="92">
        <v>0</v>
      </c>
      <c r="P1996" s="2">
        <v>41626</v>
      </c>
      <c r="Q1996">
        <v>1358.05</v>
      </c>
      <c r="R1996">
        <v>8.3905698904771508E-3</v>
      </c>
      <c r="T1996" s="68">
        <v>39653</v>
      </c>
      <c r="U1996" s="69">
        <v>0.98756999999999995</v>
      </c>
      <c r="V1996" s="70">
        <v>-1.2430000000000052E-2</v>
      </c>
      <c r="W1996" s="70"/>
      <c r="Y1996" s="2">
        <v>41626</v>
      </c>
      <c r="Z1996">
        <v>13.8</v>
      </c>
    </row>
    <row r="1997" spans="2:26" x14ac:dyDescent="0.25">
      <c r="B1997" s="2">
        <v>41627</v>
      </c>
      <c r="C1997">
        <v>1809.6</v>
      </c>
      <c r="D1997" s="2"/>
      <c r="E1997" s="2">
        <v>41535</v>
      </c>
      <c r="F1997">
        <v>3.0000000000000001E-3</v>
      </c>
      <c r="G1997" s="67">
        <v>99.999750000000006</v>
      </c>
      <c r="H1997" s="92">
        <v>0</v>
      </c>
      <c r="J1997" s="2">
        <v>41529</v>
      </c>
      <c r="K1997">
        <v>1.7999999999999999E-2</v>
      </c>
      <c r="L1997" s="67">
        <v>99.995500000000007</v>
      </c>
      <c r="M1997" s="92">
        <v>7.5003375150650697E-6</v>
      </c>
      <c r="P1997" s="2">
        <v>41627</v>
      </c>
      <c r="Q1997">
        <v>1359.3</v>
      </c>
      <c r="R1997">
        <v>9.2043739184854978E-4</v>
      </c>
      <c r="T1997" s="68">
        <v>39654</v>
      </c>
      <c r="U1997" s="69">
        <v>1.0027900000000001</v>
      </c>
      <c r="V1997" s="70">
        <v>2.7900000000000702E-3</v>
      </c>
      <c r="W1997" s="70"/>
      <c r="Y1997" s="2">
        <v>41627</v>
      </c>
      <c r="Z1997">
        <v>14.15</v>
      </c>
    </row>
    <row r="1998" spans="2:26" x14ac:dyDescent="0.25">
      <c r="B1998" s="2">
        <v>41628</v>
      </c>
      <c r="C1998">
        <v>1818.32</v>
      </c>
      <c r="D1998" s="2"/>
      <c r="E1998" s="2">
        <v>41536</v>
      </c>
      <c r="F1998">
        <v>3.0000000000000001E-3</v>
      </c>
      <c r="G1998" s="67">
        <v>99.999750000000006</v>
      </c>
      <c r="H1998" s="92">
        <v>-4.1666770833614919E-6</v>
      </c>
      <c r="J1998" s="2">
        <v>41530</v>
      </c>
      <c r="K1998">
        <v>1.4999999999999999E-2</v>
      </c>
      <c r="L1998" s="67">
        <v>99.996250000000003</v>
      </c>
      <c r="M1998" s="92">
        <v>1.7500656274593851E-5</v>
      </c>
      <c r="P1998" s="2">
        <v>41628</v>
      </c>
      <c r="Q1998">
        <v>1358.87</v>
      </c>
      <c r="R1998">
        <v>-3.1633929228280788E-4</v>
      </c>
      <c r="T1998" s="68">
        <v>39657</v>
      </c>
      <c r="U1998" s="69">
        <v>0.98814999999999997</v>
      </c>
      <c r="V1998" s="70">
        <v>-1.1850000000000027E-2</v>
      </c>
      <c r="W1998" s="70"/>
      <c r="Y1998" s="2">
        <v>41628</v>
      </c>
      <c r="Z1998">
        <v>13.79</v>
      </c>
    </row>
    <row r="1999" spans="2:26" x14ac:dyDescent="0.25">
      <c r="B1999" s="2">
        <v>41631</v>
      </c>
      <c r="C1999">
        <v>1827.99</v>
      </c>
      <c r="D1999" s="2"/>
      <c r="E1999" s="2">
        <v>41537</v>
      </c>
      <c r="F1999">
        <v>8.0000000000000002E-3</v>
      </c>
      <c r="G1999" s="67">
        <v>99.99933333333334</v>
      </c>
      <c r="H1999" s="92">
        <v>0</v>
      </c>
      <c r="J1999" s="2">
        <v>41533</v>
      </c>
      <c r="K1999">
        <v>8.0000000000000002E-3</v>
      </c>
      <c r="L1999" s="67">
        <v>99.998000000000005</v>
      </c>
      <c r="M1999" s="92">
        <v>0</v>
      </c>
      <c r="P1999" s="2">
        <v>41631</v>
      </c>
      <c r="Q1999">
        <v>1362.77</v>
      </c>
      <c r="R1999">
        <v>2.870031717530086E-3</v>
      </c>
      <c r="T1999" s="68">
        <v>39658</v>
      </c>
      <c r="U1999" s="69">
        <v>1.0104299999999999</v>
      </c>
      <c r="V1999" s="70">
        <v>1.0429999999999939E-2</v>
      </c>
      <c r="W1999" s="70"/>
      <c r="Y1999" s="2">
        <v>41631</v>
      </c>
      <c r="Z1999">
        <v>13.04</v>
      </c>
    </row>
    <row r="2000" spans="2:26" x14ac:dyDescent="0.25">
      <c r="B2000" s="2">
        <v>41632</v>
      </c>
      <c r="C2000">
        <v>1833.32</v>
      </c>
      <c r="D2000" s="2"/>
      <c r="E2000" s="2">
        <v>41540</v>
      </c>
      <c r="F2000">
        <v>8.0000000000000002E-3</v>
      </c>
      <c r="G2000" s="67">
        <v>99.99933333333334</v>
      </c>
      <c r="H2000" s="92">
        <v>0</v>
      </c>
      <c r="J2000" s="2">
        <v>41534</v>
      </c>
      <c r="K2000">
        <v>8.0000000000000002E-3</v>
      </c>
      <c r="L2000" s="67">
        <v>99.998000000000005</v>
      </c>
      <c r="M2000" s="92">
        <v>0</v>
      </c>
      <c r="P2000" s="2">
        <v>41632</v>
      </c>
      <c r="Q2000">
        <v>1364.67</v>
      </c>
      <c r="R2000">
        <v>1.3942191272189319E-3</v>
      </c>
      <c r="T2000" s="68">
        <v>39659</v>
      </c>
      <c r="U2000" s="69">
        <v>1.00407</v>
      </c>
      <c r="V2000" s="70">
        <v>4.070000000000018E-3</v>
      </c>
      <c r="W2000" s="70"/>
      <c r="Y2000" s="2">
        <v>41632</v>
      </c>
      <c r="Z2000">
        <v>12.48</v>
      </c>
    </row>
    <row r="2001" spans="2:26" x14ac:dyDescent="0.25">
      <c r="B2001" s="2">
        <v>41634</v>
      </c>
      <c r="C2001">
        <v>1842.02</v>
      </c>
      <c r="D2001" s="2"/>
      <c r="E2001" s="2">
        <v>41541</v>
      </c>
      <c r="F2001">
        <v>8.0000000000000002E-3</v>
      </c>
      <c r="G2001" s="67">
        <v>99.99933333333334</v>
      </c>
      <c r="H2001" s="92">
        <v>-8.3333888892811459E-6</v>
      </c>
      <c r="J2001" s="2">
        <v>41535</v>
      </c>
      <c r="K2001">
        <v>8.0000000000000002E-3</v>
      </c>
      <c r="L2001" s="67">
        <v>99.998000000000005</v>
      </c>
      <c r="M2001" s="92">
        <v>1.2500250005098579E-5</v>
      </c>
      <c r="P2001" s="2">
        <v>41634</v>
      </c>
      <c r="Q2001">
        <v>1367.06</v>
      </c>
      <c r="R2001">
        <v>1.7513391515897592E-3</v>
      </c>
      <c r="T2001" s="68">
        <v>39660</v>
      </c>
      <c r="U2001" s="69">
        <v>0.99263999999999997</v>
      </c>
      <c r="V2001" s="70">
        <v>-7.3600000000000332E-3</v>
      </c>
      <c r="W2001" s="70"/>
      <c r="Y2001" s="2">
        <v>41634</v>
      </c>
      <c r="Z2001">
        <v>12.33</v>
      </c>
    </row>
    <row r="2002" spans="2:26" x14ac:dyDescent="0.25">
      <c r="B2002" s="2">
        <v>41635</v>
      </c>
      <c r="C2002">
        <v>1841.4</v>
      </c>
      <c r="D2002" s="2"/>
      <c r="E2002" s="2">
        <v>41542</v>
      </c>
      <c r="F2002">
        <v>1.7999999999999999E-2</v>
      </c>
      <c r="G2002" s="67">
        <v>99.998500000000007</v>
      </c>
      <c r="H2002" s="92">
        <v>-1.6666916670571297E-5</v>
      </c>
      <c r="J2002" s="2">
        <v>41536</v>
      </c>
      <c r="K2002">
        <v>3.0000000000000001E-3</v>
      </c>
      <c r="L2002" s="67">
        <v>99.999250000000004</v>
      </c>
      <c r="M2002" s="92">
        <v>-2.5000187501400539E-5</v>
      </c>
      <c r="P2002" s="2">
        <v>41635</v>
      </c>
      <c r="Q2002">
        <v>1367.18</v>
      </c>
      <c r="R2002">
        <v>8.7779614647676141E-5</v>
      </c>
      <c r="T2002" s="68">
        <v>39661</v>
      </c>
      <c r="U2002" s="69">
        <v>0.99726999999999999</v>
      </c>
      <c r="V2002" s="70">
        <v>-2.7300000000000102E-3</v>
      </c>
      <c r="W2002" s="70"/>
      <c r="Y2002" s="2">
        <v>41635</v>
      </c>
      <c r="Z2002">
        <v>12.46</v>
      </c>
    </row>
    <row r="2003" spans="2:26" x14ac:dyDescent="0.25">
      <c r="B2003" s="2">
        <v>41638</v>
      </c>
      <c r="C2003">
        <v>1841.07</v>
      </c>
      <c r="D2003" s="2"/>
      <c r="E2003" s="2">
        <v>41543</v>
      </c>
      <c r="F2003">
        <v>3.7999999999999999E-2</v>
      </c>
      <c r="G2003" s="67">
        <v>99.996833333333328</v>
      </c>
      <c r="H2003" s="92">
        <v>1.250039584577145E-5</v>
      </c>
      <c r="J2003" s="2">
        <v>41537</v>
      </c>
      <c r="K2003">
        <v>1.2999999999999999E-2</v>
      </c>
      <c r="L2003" s="67">
        <v>99.996750000000006</v>
      </c>
      <c r="M2003" s="92">
        <v>7.5002437578408632E-6</v>
      </c>
      <c r="P2003" s="2">
        <v>41638</v>
      </c>
      <c r="Q2003">
        <v>1366.81</v>
      </c>
      <c r="R2003">
        <v>-2.7063005602778745E-4</v>
      </c>
      <c r="T2003" s="68">
        <v>39664</v>
      </c>
      <c r="U2003" s="69">
        <v>0.99536999999999998</v>
      </c>
      <c r="V2003" s="70">
        <v>-4.630000000000023E-3</v>
      </c>
      <c r="W2003" s="70"/>
      <c r="Y2003" s="2">
        <v>41638</v>
      </c>
      <c r="Z2003">
        <v>13.56</v>
      </c>
    </row>
    <row r="2004" spans="2:26" x14ac:dyDescent="0.25">
      <c r="B2004" s="2">
        <v>41639</v>
      </c>
      <c r="C2004">
        <v>1848.36</v>
      </c>
      <c r="D2004" s="2"/>
      <c r="E2004" s="2">
        <v>41544</v>
      </c>
      <c r="F2004">
        <v>2.3E-2</v>
      </c>
      <c r="G2004" s="67">
        <v>99.998083333333327</v>
      </c>
      <c r="H2004" s="92">
        <v>0</v>
      </c>
      <c r="J2004" s="2">
        <v>41540</v>
      </c>
      <c r="K2004">
        <v>0.01</v>
      </c>
      <c r="L2004" s="67">
        <v>99.997500000000002</v>
      </c>
      <c r="M2004" s="92">
        <v>-3.2500812520375177E-5</v>
      </c>
      <c r="P2004" s="2">
        <v>41639</v>
      </c>
      <c r="Q2004">
        <v>1367.79</v>
      </c>
      <c r="R2004">
        <v>7.1699797338320437E-4</v>
      </c>
      <c r="T2004" s="68">
        <v>39665</v>
      </c>
      <c r="U2004" s="69">
        <v>1.01871</v>
      </c>
      <c r="V2004" s="70">
        <v>1.8710000000000004E-2</v>
      </c>
      <c r="W2004" s="70"/>
      <c r="Y2004" s="2">
        <v>41639</v>
      </c>
      <c r="Z2004">
        <v>13.72</v>
      </c>
    </row>
    <row r="2005" spans="2:26" x14ac:dyDescent="0.25">
      <c r="B2005" s="2">
        <v>41641</v>
      </c>
      <c r="C2005">
        <v>1831.98</v>
      </c>
      <c r="D2005" s="2"/>
      <c r="E2005" s="2">
        <v>41547</v>
      </c>
      <c r="F2005">
        <v>2.3E-2</v>
      </c>
      <c r="G2005" s="67">
        <v>99.998083333333327</v>
      </c>
      <c r="H2005" s="92">
        <v>-4.6667561128255208E-5</v>
      </c>
      <c r="J2005" s="2">
        <v>41541</v>
      </c>
      <c r="K2005">
        <v>2.3E-2</v>
      </c>
      <c r="L2005" s="67">
        <v>99.994249999999994</v>
      </c>
      <c r="M2005" s="92">
        <v>1.2500718791441656E-5</v>
      </c>
      <c r="P2005" s="2">
        <v>41641</v>
      </c>
      <c r="Q2005">
        <v>1365.45</v>
      </c>
      <c r="R2005">
        <v>-1.7107889368981333E-3</v>
      </c>
      <c r="T2005" s="68">
        <v>39666</v>
      </c>
      <c r="U2005" s="69">
        <v>1.00281</v>
      </c>
      <c r="V2005" s="70">
        <v>2.8099999999999792E-3</v>
      </c>
      <c r="W2005" s="70"/>
      <c r="Y2005" s="2">
        <v>41641</v>
      </c>
      <c r="Z2005">
        <v>14.23</v>
      </c>
    </row>
    <row r="2006" spans="2:26" x14ac:dyDescent="0.25">
      <c r="B2006" s="2">
        <v>41642</v>
      </c>
      <c r="C2006">
        <v>1831.37</v>
      </c>
      <c r="D2006" s="2"/>
      <c r="E2006" s="2">
        <v>41548</v>
      </c>
      <c r="F2006">
        <v>7.9000000000000001E-2</v>
      </c>
      <c r="G2006" s="67">
        <v>99.993416666666661</v>
      </c>
      <c r="H2006" s="92">
        <v>0</v>
      </c>
      <c r="J2006" s="2">
        <v>41542</v>
      </c>
      <c r="K2006">
        <v>1.7999999999999999E-2</v>
      </c>
      <c r="L2006" s="67">
        <v>99.995500000000007</v>
      </c>
      <c r="M2006" s="92">
        <v>3.7501687575991483E-5</v>
      </c>
      <c r="P2006" s="2">
        <v>41642</v>
      </c>
      <c r="Q2006">
        <v>1366.59</v>
      </c>
      <c r="R2006">
        <v>8.348895968361969E-4</v>
      </c>
      <c r="T2006" s="68">
        <v>39667</v>
      </c>
      <c r="U2006" s="69">
        <v>0.99124999999999996</v>
      </c>
      <c r="V2006" s="70">
        <v>-8.7500000000000355E-3</v>
      </c>
      <c r="W2006" s="70"/>
      <c r="Y2006" s="2">
        <v>41642</v>
      </c>
      <c r="Z2006">
        <v>13.76</v>
      </c>
    </row>
    <row r="2007" spans="2:26" x14ac:dyDescent="0.25">
      <c r="B2007" s="2">
        <v>41645</v>
      </c>
      <c r="C2007">
        <v>1826.77</v>
      </c>
      <c r="D2007" s="2"/>
      <c r="E2007" s="2">
        <v>41549</v>
      </c>
      <c r="F2007">
        <v>7.9000000000000001E-2</v>
      </c>
      <c r="G2007" s="67">
        <v>99.993416666666661</v>
      </c>
      <c r="H2007" s="92">
        <v>-4.1669409902800325E-5</v>
      </c>
      <c r="J2007" s="2">
        <v>41543</v>
      </c>
      <c r="K2007">
        <v>3.0000000000000001E-3</v>
      </c>
      <c r="L2007" s="67">
        <v>99.999250000000004</v>
      </c>
      <c r="M2007" s="92">
        <v>-3.0000225001658443E-5</v>
      </c>
      <c r="P2007" s="2">
        <v>41645</v>
      </c>
      <c r="Q2007">
        <v>1367.05</v>
      </c>
      <c r="R2007">
        <v>3.3660424853110271E-4</v>
      </c>
      <c r="T2007" s="68">
        <v>39668</v>
      </c>
      <c r="U2007" s="69">
        <v>1.01145</v>
      </c>
      <c r="V2007" s="70">
        <v>1.144999999999996E-2</v>
      </c>
      <c r="W2007" s="70"/>
      <c r="Y2007" s="2">
        <v>41645</v>
      </c>
      <c r="Z2007">
        <v>13.55</v>
      </c>
    </row>
    <row r="2008" spans="2:26" x14ac:dyDescent="0.25">
      <c r="B2008" s="2">
        <v>41646</v>
      </c>
      <c r="C2008">
        <v>1837.88</v>
      </c>
      <c r="D2008" s="2"/>
      <c r="E2008" s="2">
        <v>41550</v>
      </c>
      <c r="F2008">
        <v>0.129</v>
      </c>
      <c r="G2008" s="67">
        <v>99.989249999999998</v>
      </c>
      <c r="H2008" s="92">
        <v>1.2501343894522066E-5</v>
      </c>
      <c r="J2008" s="2">
        <v>41544</v>
      </c>
      <c r="K2008">
        <v>1.4999999999999999E-2</v>
      </c>
      <c r="L2008" s="67">
        <v>99.996250000000003</v>
      </c>
      <c r="M2008" s="92">
        <v>1.7500656274593851E-5</v>
      </c>
      <c r="P2008" s="2">
        <v>41646</v>
      </c>
      <c r="Q2008">
        <v>1370.01</v>
      </c>
      <c r="R2008">
        <v>2.1652463333454719E-3</v>
      </c>
      <c r="T2008" s="68">
        <v>39671</v>
      </c>
      <c r="U2008" s="69">
        <v>1.00518</v>
      </c>
      <c r="V2008" s="70">
        <v>5.1799999999999624E-3</v>
      </c>
      <c r="W2008" s="70"/>
      <c r="Y2008" s="2">
        <v>41646</v>
      </c>
      <c r="Z2008">
        <v>12.92</v>
      </c>
    </row>
    <row r="2009" spans="2:26" x14ac:dyDescent="0.25">
      <c r="B2009" s="2">
        <v>41647</v>
      </c>
      <c r="C2009">
        <v>1837.49</v>
      </c>
      <c r="D2009" s="2"/>
      <c r="E2009" s="2">
        <v>41551</v>
      </c>
      <c r="F2009">
        <v>0.114</v>
      </c>
      <c r="G2009" s="67">
        <v>99.990499999999997</v>
      </c>
      <c r="H2009" s="92">
        <v>-3.8336975345942825E-5</v>
      </c>
      <c r="J2009" s="2">
        <v>41547</v>
      </c>
      <c r="K2009">
        <v>8.0000000000000002E-3</v>
      </c>
      <c r="L2009" s="67">
        <v>99.998000000000005</v>
      </c>
      <c r="M2009" s="92">
        <v>-2.5000500009975113E-5</v>
      </c>
      <c r="P2009" s="2">
        <v>41647</v>
      </c>
      <c r="Q2009">
        <v>1370.28</v>
      </c>
      <c r="R2009">
        <v>1.9707885343911435E-4</v>
      </c>
      <c r="T2009" s="68">
        <v>39672</v>
      </c>
      <c r="U2009" s="69">
        <v>0.99555000000000005</v>
      </c>
      <c r="V2009" s="70">
        <v>-4.449999999999954E-3</v>
      </c>
      <c r="W2009" s="70"/>
      <c r="Y2009" s="2">
        <v>41647</v>
      </c>
      <c r="Z2009">
        <v>12.87</v>
      </c>
    </row>
    <row r="2010" spans="2:26" x14ac:dyDescent="0.25">
      <c r="B2010" s="2">
        <v>41648</v>
      </c>
      <c r="C2010">
        <v>1838.13</v>
      </c>
      <c r="D2010" s="2"/>
      <c r="E2010" s="2">
        <v>41554</v>
      </c>
      <c r="F2010">
        <v>0.16</v>
      </c>
      <c r="G2010" s="67">
        <v>99.986666666666665</v>
      </c>
      <c r="H2010" s="92">
        <v>-1.4751966928916449E-4</v>
      </c>
      <c r="J2010" s="2">
        <v>41548</v>
      </c>
      <c r="K2010">
        <v>1.7999999999999999E-2</v>
      </c>
      <c r="L2010" s="67">
        <v>99.995500000000007</v>
      </c>
      <c r="M2010" s="92">
        <v>2.0000900040395564E-5</v>
      </c>
      <c r="P2010" s="2">
        <v>41648</v>
      </c>
      <c r="Q2010">
        <v>1370.96</v>
      </c>
      <c r="R2010">
        <v>4.9624894182209722E-4</v>
      </c>
      <c r="T2010" s="68">
        <v>39673</v>
      </c>
      <c r="U2010" s="69">
        <v>0.99965999999999999</v>
      </c>
      <c r="V2010" s="70">
        <v>-3.4000000000000696E-4</v>
      </c>
      <c r="W2010" s="70"/>
      <c r="Y2010" s="2">
        <v>41648</v>
      </c>
      <c r="Z2010">
        <v>12.89</v>
      </c>
    </row>
    <row r="2011" spans="2:26" x14ac:dyDescent="0.25">
      <c r="B2011" s="2">
        <v>41649</v>
      </c>
      <c r="C2011">
        <v>1842.37</v>
      </c>
      <c r="D2011" s="2"/>
      <c r="E2011" s="2">
        <v>41555</v>
      </c>
      <c r="F2011">
        <v>0.33700000000000002</v>
      </c>
      <c r="G2011" s="67">
        <v>99.971916666666672</v>
      </c>
      <c r="H2011" s="92">
        <v>6.3351124440780282E-5</v>
      </c>
      <c r="J2011" s="2">
        <v>41549</v>
      </c>
      <c r="K2011">
        <v>0.01</v>
      </c>
      <c r="L2011" s="67">
        <v>99.997500000000002</v>
      </c>
      <c r="M2011" s="92">
        <v>-3.2500812520375177E-5</v>
      </c>
      <c r="P2011" s="2">
        <v>41649</v>
      </c>
      <c r="Q2011">
        <v>1372.38</v>
      </c>
      <c r="R2011">
        <v>1.0357705549397522E-3</v>
      </c>
      <c r="T2011" s="68">
        <v>39674</v>
      </c>
      <c r="U2011" s="69">
        <v>1.0054799999999999</v>
      </c>
      <c r="V2011" s="70">
        <v>5.4799999999999294E-3</v>
      </c>
      <c r="W2011" s="70"/>
      <c r="Y2011" s="2">
        <v>41649</v>
      </c>
      <c r="Z2011">
        <v>12.14</v>
      </c>
    </row>
    <row r="2012" spans="2:26" x14ac:dyDescent="0.25">
      <c r="B2012" s="2">
        <v>41652</v>
      </c>
      <c r="C2012">
        <v>1819.2</v>
      </c>
      <c r="D2012" s="2"/>
      <c r="E2012" s="2">
        <v>41556</v>
      </c>
      <c r="F2012">
        <v>0.26100000000000001</v>
      </c>
      <c r="G2012" s="67">
        <v>99.978250000000003</v>
      </c>
      <c r="H2012" s="92">
        <v>3.3340584910446225E-5</v>
      </c>
      <c r="J2012" s="2">
        <v>41550</v>
      </c>
      <c r="K2012">
        <v>2.3E-2</v>
      </c>
      <c r="L2012" s="67">
        <v>99.994249999999994</v>
      </c>
      <c r="M2012" s="92">
        <v>0</v>
      </c>
      <c r="P2012" s="2">
        <v>41652</v>
      </c>
      <c r="Q2012">
        <v>1367.68</v>
      </c>
      <c r="R2012">
        <v>-3.424707442545083E-3</v>
      </c>
      <c r="T2012" s="68">
        <v>39675</v>
      </c>
      <c r="U2012" s="69">
        <v>1.0046999999999999</v>
      </c>
      <c r="V2012" s="70">
        <v>4.6999999999999265E-3</v>
      </c>
      <c r="W2012" s="70"/>
      <c r="Y2012" s="2">
        <v>41652</v>
      </c>
      <c r="Z2012">
        <v>13.28</v>
      </c>
    </row>
    <row r="2013" spans="2:26" x14ac:dyDescent="0.25">
      <c r="B2013" s="2">
        <v>41653</v>
      </c>
      <c r="C2013">
        <v>1838.88</v>
      </c>
      <c r="D2013" s="2"/>
      <c r="E2013" s="2">
        <v>41557</v>
      </c>
      <c r="F2013">
        <v>0.221</v>
      </c>
      <c r="G2013" s="67">
        <v>99.981583333333333</v>
      </c>
      <c r="H2013" s="92">
        <v>-2.5004605014755654E-5</v>
      </c>
      <c r="J2013" s="2">
        <v>41551</v>
      </c>
      <c r="K2013">
        <v>2.3E-2</v>
      </c>
      <c r="L2013" s="67">
        <v>99.994249999999994</v>
      </c>
      <c r="M2013" s="92">
        <v>0</v>
      </c>
      <c r="P2013" s="2">
        <v>41653</v>
      </c>
      <c r="Q2013">
        <v>1372.89</v>
      </c>
      <c r="R2013">
        <v>3.8093706130089E-3</v>
      </c>
      <c r="T2013" s="68">
        <v>39678</v>
      </c>
      <c r="U2013" s="69">
        <v>0.99180999999999997</v>
      </c>
      <c r="V2013" s="70">
        <v>-8.1900000000000306E-3</v>
      </c>
      <c r="W2013" s="70"/>
      <c r="Y2013" s="2">
        <v>41653</v>
      </c>
      <c r="Z2013">
        <v>12.28</v>
      </c>
    </row>
    <row r="2014" spans="2:26" x14ac:dyDescent="0.25">
      <c r="B2014" s="2">
        <v>41654</v>
      </c>
      <c r="C2014">
        <v>1848.38</v>
      </c>
      <c r="D2014" s="2"/>
      <c r="E2014" s="2">
        <v>41558</v>
      </c>
      <c r="F2014">
        <v>0.251</v>
      </c>
      <c r="G2014" s="67">
        <v>99.979083333333335</v>
      </c>
      <c r="H2014" s="92">
        <v>0</v>
      </c>
      <c r="J2014" s="2">
        <v>41554</v>
      </c>
      <c r="K2014">
        <v>2.3E-2</v>
      </c>
      <c r="L2014" s="67">
        <v>99.994249999999994</v>
      </c>
      <c r="M2014" s="92">
        <v>-6.2503593956542147E-5</v>
      </c>
      <c r="P2014" s="2">
        <v>41654</v>
      </c>
      <c r="Q2014">
        <v>1373.63</v>
      </c>
      <c r="R2014">
        <v>5.3900895191905107E-4</v>
      </c>
      <c r="T2014" s="68">
        <v>39679</v>
      </c>
      <c r="U2014" s="69">
        <v>0.99560999999999999</v>
      </c>
      <c r="V2014" s="70">
        <v>-4.390000000000005E-3</v>
      </c>
      <c r="W2014" s="70"/>
      <c r="Y2014" s="2">
        <v>41654</v>
      </c>
      <c r="Z2014">
        <v>12.28</v>
      </c>
    </row>
    <row r="2015" spans="2:26" x14ac:dyDescent="0.25">
      <c r="B2015" s="2">
        <v>41655</v>
      </c>
      <c r="C2015">
        <v>1845.89</v>
      </c>
      <c r="D2015" s="2"/>
      <c r="E2015" s="2">
        <v>41561</v>
      </c>
      <c r="F2015">
        <v>0.251</v>
      </c>
      <c r="G2015" s="67">
        <v>99.979083333333335</v>
      </c>
      <c r="H2015" s="92">
        <v>-8.0016736834109814E-5</v>
      </c>
      <c r="J2015" s="2">
        <v>41555</v>
      </c>
      <c r="K2015">
        <v>4.8000000000000001E-2</v>
      </c>
      <c r="L2015" s="67">
        <v>99.988</v>
      </c>
      <c r="M2015" s="92">
        <v>1.2501500179951108E-5</v>
      </c>
      <c r="P2015" s="2">
        <v>41655</v>
      </c>
      <c r="Q2015">
        <v>1373.71</v>
      </c>
      <c r="R2015">
        <v>5.8239846246754823E-5</v>
      </c>
      <c r="T2015" s="68">
        <v>39680</v>
      </c>
      <c r="U2015" s="69">
        <v>1.0043500000000001</v>
      </c>
      <c r="V2015" s="70">
        <v>4.350000000000076E-3</v>
      </c>
      <c r="W2015" s="70"/>
      <c r="Y2015" s="2">
        <v>41655</v>
      </c>
      <c r="Z2015">
        <v>12.53</v>
      </c>
    </row>
    <row r="2016" spans="2:26" x14ac:dyDescent="0.25">
      <c r="B2016" s="2">
        <v>41656</v>
      </c>
      <c r="C2016">
        <v>1838.7</v>
      </c>
      <c r="D2016" s="2"/>
      <c r="E2016" s="2">
        <v>41562</v>
      </c>
      <c r="F2016">
        <v>0.34699999999999998</v>
      </c>
      <c r="G2016" s="67">
        <v>99.97108333333334</v>
      </c>
      <c r="H2016" s="92">
        <v>1.733834700532455E-4</v>
      </c>
      <c r="J2016" s="2">
        <v>41556</v>
      </c>
      <c r="K2016">
        <v>4.2999999999999997E-2</v>
      </c>
      <c r="L2016" s="67">
        <v>99.989249999999998</v>
      </c>
      <c r="M2016" s="92">
        <v>-1.2501343894411043E-5</v>
      </c>
      <c r="P2016" s="2">
        <v>41656</v>
      </c>
      <c r="Q2016">
        <v>1371.57</v>
      </c>
      <c r="R2016">
        <v>-1.5578251596043424E-3</v>
      </c>
      <c r="T2016" s="68">
        <v>39681</v>
      </c>
      <c r="U2016" s="69">
        <v>1.0022</v>
      </c>
      <c r="V2016" s="70">
        <v>2.1999999999999797E-3</v>
      </c>
      <c r="W2016" s="70"/>
      <c r="Y2016" s="2">
        <v>41656</v>
      </c>
      <c r="Z2016">
        <v>12.44</v>
      </c>
    </row>
    <row r="2017" spans="2:26" x14ac:dyDescent="0.25">
      <c r="B2017" s="2">
        <v>41660</v>
      </c>
      <c r="C2017">
        <v>1843.8</v>
      </c>
      <c r="D2017" s="2"/>
      <c r="E2017" s="2">
        <v>41563</v>
      </c>
      <c r="F2017">
        <v>0.13900000000000001</v>
      </c>
      <c r="G2017" s="67">
        <v>99.988416666666666</v>
      </c>
      <c r="H2017" s="92">
        <v>1.0084501454765693E-4</v>
      </c>
      <c r="J2017" s="2">
        <v>41557</v>
      </c>
      <c r="K2017">
        <v>4.8000000000000001E-2</v>
      </c>
      <c r="L2017" s="67">
        <v>99.988</v>
      </c>
      <c r="M2017" s="92">
        <v>-2.5003000360013239E-5</v>
      </c>
      <c r="P2017" s="2">
        <v>41660</v>
      </c>
      <c r="Q2017">
        <v>1374.23</v>
      </c>
      <c r="R2017">
        <v>1.9393833344270028E-3</v>
      </c>
      <c r="T2017" s="68">
        <v>39682</v>
      </c>
      <c r="U2017" s="69">
        <v>1.0052399999999999</v>
      </c>
      <c r="V2017" s="70">
        <v>5.2399999999999114E-3</v>
      </c>
      <c r="W2017" s="70"/>
      <c r="Y2017" s="2">
        <v>41660</v>
      </c>
      <c r="Z2017">
        <v>12.87</v>
      </c>
    </row>
    <row r="2018" spans="2:26" x14ac:dyDescent="0.25">
      <c r="B2018" s="2">
        <v>41661</v>
      </c>
      <c r="C2018">
        <v>1844.86</v>
      </c>
      <c r="D2018" s="2"/>
      <c r="E2018" s="2">
        <v>41564</v>
      </c>
      <c r="F2018">
        <v>1.7999999999999999E-2</v>
      </c>
      <c r="G2018" s="67">
        <v>99.998500000000007</v>
      </c>
      <c r="H2018" s="92">
        <v>8.3334583351746261E-6</v>
      </c>
      <c r="J2018" s="2">
        <v>41558</v>
      </c>
      <c r="K2018">
        <v>5.8000000000000003E-2</v>
      </c>
      <c r="L2018" s="67">
        <v>99.985500000000002</v>
      </c>
      <c r="M2018" s="92">
        <v>0</v>
      </c>
      <c r="P2018" s="2">
        <v>41661</v>
      </c>
      <c r="Q2018">
        <v>1375.25</v>
      </c>
      <c r="R2018">
        <v>7.4223383276450505E-4</v>
      </c>
      <c r="T2018" s="68">
        <v>39685</v>
      </c>
      <c r="U2018" s="69">
        <v>0.99138000000000004</v>
      </c>
      <c r="V2018" s="70">
        <v>-8.619999999999961E-3</v>
      </c>
      <c r="W2018" s="70"/>
      <c r="Y2018" s="2">
        <v>41661</v>
      </c>
      <c r="Z2018">
        <v>12.84</v>
      </c>
    </row>
    <row r="2019" spans="2:26" x14ac:dyDescent="0.25">
      <c r="B2019" s="2">
        <v>41662</v>
      </c>
      <c r="C2019">
        <v>1828.46</v>
      </c>
      <c r="D2019" s="2"/>
      <c r="E2019" s="2">
        <v>41565</v>
      </c>
      <c r="F2019">
        <v>8.0000000000000002E-3</v>
      </c>
      <c r="G2019" s="67">
        <v>99.99933333333334</v>
      </c>
      <c r="H2019" s="92">
        <v>-8.3333888892811459E-6</v>
      </c>
      <c r="J2019" s="2">
        <v>41561</v>
      </c>
      <c r="K2019">
        <v>5.8000000000000003E-2</v>
      </c>
      <c r="L2019" s="67">
        <v>99.985500000000002</v>
      </c>
      <c r="M2019" s="92">
        <v>-1.1501667741820043E-4</v>
      </c>
      <c r="P2019" s="2">
        <v>41662</v>
      </c>
      <c r="Q2019">
        <v>1368.67</v>
      </c>
      <c r="R2019">
        <v>-4.7845846209779719E-3</v>
      </c>
      <c r="T2019" s="68">
        <v>39686</v>
      </c>
      <c r="U2019" s="69">
        <v>1.0027999999999999</v>
      </c>
      <c r="V2019" s="70">
        <v>2.7999999999999137E-3</v>
      </c>
      <c r="W2019" s="70"/>
      <c r="Y2019" s="2">
        <v>41662</v>
      </c>
      <c r="Z2019">
        <v>13.77</v>
      </c>
    </row>
    <row r="2020" spans="2:26" x14ac:dyDescent="0.25">
      <c r="B2020" s="2">
        <v>41663</v>
      </c>
      <c r="C2020">
        <v>1790.29</v>
      </c>
      <c r="D2020" s="2"/>
      <c r="E2020" s="2">
        <v>41568</v>
      </c>
      <c r="F2020">
        <v>1.7999999999999999E-2</v>
      </c>
      <c r="G2020" s="67">
        <v>99.998500000000007</v>
      </c>
      <c r="H2020" s="92">
        <v>4.1667291676983353E-6</v>
      </c>
      <c r="J2020" s="2">
        <v>41562</v>
      </c>
      <c r="K2020">
        <v>0.104</v>
      </c>
      <c r="L2020" s="67">
        <v>99.974000000000004</v>
      </c>
      <c r="M2020" s="92">
        <v>3.7509752535580532E-5</v>
      </c>
      <c r="P2020" s="2">
        <v>41663</v>
      </c>
      <c r="Q2020">
        <v>1346.46</v>
      </c>
      <c r="R2020">
        <v>-1.6227432470938941E-2</v>
      </c>
      <c r="T2020" s="68">
        <v>39687</v>
      </c>
      <c r="U2020" s="69">
        <v>1.0049699999999999</v>
      </c>
      <c r="V2020" s="70">
        <v>4.9699999999999189E-3</v>
      </c>
      <c r="W2020" s="70"/>
      <c r="Y2020" s="2">
        <v>41663</v>
      </c>
      <c r="Z2020">
        <v>18.14</v>
      </c>
    </row>
    <row r="2021" spans="2:26" x14ac:dyDescent="0.25">
      <c r="B2021" s="2">
        <v>41666</v>
      </c>
      <c r="C2021">
        <v>1781.56</v>
      </c>
      <c r="D2021" s="2"/>
      <c r="E2021" s="2">
        <v>41569</v>
      </c>
      <c r="F2021">
        <v>1.2999999999999999E-2</v>
      </c>
      <c r="G2021" s="67">
        <v>99.998916666666673</v>
      </c>
      <c r="H2021" s="92">
        <v>-8.3334236121723748E-6</v>
      </c>
      <c r="J2021" s="2">
        <v>41563</v>
      </c>
      <c r="K2021">
        <v>8.8999999999999996E-2</v>
      </c>
      <c r="L2021" s="67">
        <v>99.97775</v>
      </c>
      <c r="M2021" s="92">
        <v>1.1502559319453987E-4</v>
      </c>
      <c r="P2021" s="2">
        <v>41666</v>
      </c>
      <c r="Q2021">
        <v>1341.24</v>
      </c>
      <c r="R2021">
        <v>-3.8768325832182482E-3</v>
      </c>
      <c r="T2021" s="68">
        <v>39688</v>
      </c>
      <c r="U2021" s="69">
        <v>1.0059</v>
      </c>
      <c r="V2021" s="70">
        <v>5.9000000000000163E-3</v>
      </c>
      <c r="W2021" s="70"/>
      <c r="Y2021" s="2">
        <v>41666</v>
      </c>
      <c r="Z2021">
        <v>17.420000000000002</v>
      </c>
    </row>
    <row r="2022" spans="2:26" x14ac:dyDescent="0.25">
      <c r="B2022" s="2">
        <v>41667</v>
      </c>
      <c r="C2022">
        <v>1792.5</v>
      </c>
      <c r="D2022" s="2"/>
      <c r="E2022" s="2">
        <v>41570</v>
      </c>
      <c r="F2022">
        <v>2.3E-2</v>
      </c>
      <c r="G2022" s="67">
        <v>99.998083333333327</v>
      </c>
      <c r="H2022" s="92">
        <v>4.1667465293659944E-6</v>
      </c>
      <c r="J2022" s="2">
        <v>41564</v>
      </c>
      <c r="K2022">
        <v>4.2999999999999997E-2</v>
      </c>
      <c r="L2022" s="67">
        <v>99.989249999999998</v>
      </c>
      <c r="M2022" s="92">
        <v>4.5004838020057392E-5</v>
      </c>
      <c r="P2022" s="2">
        <v>41667</v>
      </c>
      <c r="Q2022">
        <v>1349.03</v>
      </c>
      <c r="R2022">
        <v>5.8080582147863602E-3</v>
      </c>
      <c r="T2022" s="68">
        <v>39689</v>
      </c>
      <c r="U2022" s="69">
        <v>0.99475000000000002</v>
      </c>
      <c r="V2022" s="70">
        <v>-5.2499999999999769E-3</v>
      </c>
      <c r="W2022" s="70"/>
      <c r="Y2022" s="2">
        <v>41667</v>
      </c>
      <c r="Z2022">
        <v>15.8</v>
      </c>
    </row>
    <row r="2023" spans="2:26" x14ac:dyDescent="0.25">
      <c r="B2023" s="2">
        <v>41668</v>
      </c>
      <c r="C2023">
        <v>1774.2</v>
      </c>
      <c r="D2023" s="2"/>
      <c r="E2023" s="2">
        <v>41571</v>
      </c>
      <c r="F2023">
        <v>1.7999999999999999E-2</v>
      </c>
      <c r="G2023" s="67">
        <v>99.998500000000007</v>
      </c>
      <c r="H2023" s="92">
        <v>0</v>
      </c>
      <c r="J2023" s="2">
        <v>41565</v>
      </c>
      <c r="K2023">
        <v>2.5000000000000001E-2</v>
      </c>
      <c r="L2023" s="67">
        <v>99.993750000000006</v>
      </c>
      <c r="M2023" s="92">
        <v>-7.5004687793978064E-6</v>
      </c>
      <c r="P2023" s="2">
        <v>41668</v>
      </c>
      <c r="Q2023">
        <v>1336.64</v>
      </c>
      <c r="R2023">
        <v>-9.1843769226777061E-3</v>
      </c>
      <c r="T2023" s="68">
        <v>39693</v>
      </c>
      <c r="U2023" s="69">
        <v>0.99855000000000005</v>
      </c>
      <c r="V2023" s="70">
        <v>-1.4499999999999513E-3</v>
      </c>
      <c r="W2023" s="70"/>
      <c r="Y2023" s="2">
        <v>41668</v>
      </c>
      <c r="Z2023">
        <v>17.350000000000001</v>
      </c>
    </row>
    <row r="2024" spans="2:26" x14ac:dyDescent="0.25">
      <c r="B2024" s="2">
        <v>41669</v>
      </c>
      <c r="C2024">
        <v>1794.19</v>
      </c>
      <c r="D2024" s="2"/>
      <c r="E2024" s="2">
        <v>41572</v>
      </c>
      <c r="F2024">
        <v>1.7999999999999999E-2</v>
      </c>
      <c r="G2024" s="67">
        <v>99.998500000000007</v>
      </c>
      <c r="H2024" s="92">
        <v>-4.1667291676983353E-6</v>
      </c>
      <c r="J2024" s="2">
        <v>41568</v>
      </c>
      <c r="K2024">
        <v>2.8000000000000001E-2</v>
      </c>
      <c r="L2024" s="67">
        <v>99.992999999999995</v>
      </c>
      <c r="M2024" s="92">
        <v>0</v>
      </c>
      <c r="P2024" s="2">
        <v>41669</v>
      </c>
      <c r="Q2024">
        <v>1350.21</v>
      </c>
      <c r="R2024">
        <v>1.0152322240842615E-2</v>
      </c>
      <c r="T2024" s="68">
        <v>39694</v>
      </c>
      <c r="U2024" s="69">
        <v>1.0000599999999999</v>
      </c>
      <c r="V2024" s="70">
        <v>5.9999999999948983E-5</v>
      </c>
      <c r="W2024" s="70"/>
      <c r="Y2024" s="2">
        <v>41669</v>
      </c>
      <c r="Z2024">
        <v>17.29</v>
      </c>
    </row>
    <row r="2025" spans="2:26" x14ac:dyDescent="0.25">
      <c r="B2025" s="2">
        <v>41670</v>
      </c>
      <c r="C2025">
        <v>1782.59</v>
      </c>
      <c r="D2025" s="2"/>
      <c r="E2025" s="2">
        <v>41575</v>
      </c>
      <c r="F2025">
        <v>2.3E-2</v>
      </c>
      <c r="G2025" s="67">
        <v>99.998083333333327</v>
      </c>
      <c r="H2025" s="92">
        <v>-8.3334930586209666E-6</v>
      </c>
      <c r="J2025" s="2">
        <v>41569</v>
      </c>
      <c r="K2025">
        <v>2.8000000000000001E-2</v>
      </c>
      <c r="L2025" s="67">
        <v>99.992999999999995</v>
      </c>
      <c r="M2025" s="92">
        <v>-1.2500875061216554E-5</v>
      </c>
      <c r="P2025" s="2">
        <v>41670</v>
      </c>
      <c r="Q2025">
        <v>1341.67</v>
      </c>
      <c r="R2025">
        <v>-6.3249420460520511E-3</v>
      </c>
      <c r="T2025" s="68">
        <v>39695</v>
      </c>
      <c r="U2025" s="69">
        <v>0.98131000000000002</v>
      </c>
      <c r="V2025" s="70">
        <v>-1.8689999999999984E-2</v>
      </c>
      <c r="W2025" s="70"/>
      <c r="Y2025" s="2">
        <v>41670</v>
      </c>
      <c r="Z2025">
        <v>18.41</v>
      </c>
    </row>
    <row r="2026" spans="2:26" x14ac:dyDescent="0.25">
      <c r="B2026" s="2">
        <v>41673</v>
      </c>
      <c r="C2026">
        <v>1741.89</v>
      </c>
      <c r="D2026" s="2"/>
      <c r="E2026" s="2">
        <v>41576</v>
      </c>
      <c r="F2026">
        <v>3.3000000000000002E-2</v>
      </c>
      <c r="G2026" s="67">
        <v>99.997249999999994</v>
      </c>
      <c r="H2026" s="92">
        <v>-8.3335625062908036E-6</v>
      </c>
      <c r="J2026" s="2">
        <v>41570</v>
      </c>
      <c r="K2026">
        <v>3.3000000000000002E-2</v>
      </c>
      <c r="L2026" s="67">
        <v>99.991749999999996</v>
      </c>
      <c r="M2026" s="92">
        <v>0</v>
      </c>
      <c r="P2026" s="2">
        <v>41673</v>
      </c>
      <c r="Q2026">
        <v>1312.84</v>
      </c>
      <c r="R2026">
        <v>-2.1488145371067469E-2</v>
      </c>
      <c r="T2026" s="68">
        <v>39696</v>
      </c>
      <c r="U2026" s="69">
        <v>1.0025599999999999</v>
      </c>
      <c r="V2026" s="70">
        <v>2.5599999999998957E-3</v>
      </c>
      <c r="W2026" s="70"/>
      <c r="Y2026" s="2">
        <v>41673</v>
      </c>
      <c r="Z2026">
        <v>21.44</v>
      </c>
    </row>
    <row r="2027" spans="2:26" x14ac:dyDescent="0.25">
      <c r="B2027" s="2">
        <v>41674</v>
      </c>
      <c r="C2027">
        <v>1755.2</v>
      </c>
      <c r="D2027" s="2"/>
      <c r="E2027" s="2">
        <v>41577</v>
      </c>
      <c r="F2027">
        <v>4.2999999999999997E-2</v>
      </c>
      <c r="G2027" s="67">
        <v>99.996416666666661</v>
      </c>
      <c r="H2027" s="92">
        <v>1.2500447932772829E-5</v>
      </c>
      <c r="J2027" s="2">
        <v>41571</v>
      </c>
      <c r="K2027">
        <v>3.3000000000000002E-2</v>
      </c>
      <c r="L2027" s="67">
        <v>99.991749999999996</v>
      </c>
      <c r="M2027" s="92">
        <v>0</v>
      </c>
      <c r="P2027" s="2">
        <v>41674</v>
      </c>
      <c r="Q2027">
        <v>1323.5</v>
      </c>
      <c r="R2027">
        <v>8.1198013466987629E-3</v>
      </c>
      <c r="T2027" s="68">
        <v>39699</v>
      </c>
      <c r="U2027" s="69">
        <v>1.00806</v>
      </c>
      <c r="V2027" s="70">
        <v>8.0599999999999561E-3</v>
      </c>
      <c r="W2027" s="70"/>
      <c r="Y2027" s="2">
        <v>41674</v>
      </c>
      <c r="Z2027">
        <v>19.11</v>
      </c>
    </row>
    <row r="2028" spans="2:26" x14ac:dyDescent="0.25">
      <c r="B2028" s="2">
        <v>41675</v>
      </c>
      <c r="C2028">
        <v>1751.64</v>
      </c>
      <c r="D2028" s="2"/>
      <c r="E2028" s="2">
        <v>41578</v>
      </c>
      <c r="F2028">
        <v>2.8000000000000001E-2</v>
      </c>
      <c r="G2028" s="67">
        <v>99.99766666666666</v>
      </c>
      <c r="H2028" s="92">
        <v>4.1667638912556981E-6</v>
      </c>
      <c r="J2028" s="2">
        <v>41572</v>
      </c>
      <c r="K2028">
        <v>3.3000000000000002E-2</v>
      </c>
      <c r="L2028" s="67">
        <v>99.991749999999996</v>
      </c>
      <c r="M2028" s="92">
        <v>3.7503094005408855E-5</v>
      </c>
      <c r="P2028" s="2">
        <v>41675</v>
      </c>
      <c r="Q2028">
        <v>1321.31</v>
      </c>
      <c r="R2028">
        <v>-1.6547034378542325E-3</v>
      </c>
      <c r="T2028" s="68">
        <v>39700</v>
      </c>
      <c r="U2028" s="69">
        <v>0.98621999999999999</v>
      </c>
      <c r="V2028" s="70">
        <v>-1.3780000000000014E-2</v>
      </c>
      <c r="W2028" s="70"/>
      <c r="Y2028" s="2">
        <v>41675</v>
      </c>
      <c r="Z2028">
        <v>19.95</v>
      </c>
    </row>
    <row r="2029" spans="2:26" x14ac:dyDescent="0.25">
      <c r="B2029" s="2">
        <v>41676</v>
      </c>
      <c r="C2029">
        <v>1773.43</v>
      </c>
      <c r="D2029" s="2"/>
      <c r="E2029" s="2">
        <v>41579</v>
      </c>
      <c r="F2029">
        <v>2.3E-2</v>
      </c>
      <c r="G2029" s="67">
        <v>99.998083333333327</v>
      </c>
      <c r="H2029" s="92">
        <v>0</v>
      </c>
      <c r="J2029" s="2">
        <v>41575</v>
      </c>
      <c r="K2029">
        <v>1.7999999999999999E-2</v>
      </c>
      <c r="L2029" s="67">
        <v>99.995500000000007</v>
      </c>
      <c r="M2029" s="92">
        <v>-5.0002250101321977E-5</v>
      </c>
      <c r="P2029" s="2">
        <v>41676</v>
      </c>
      <c r="Q2029">
        <v>1338.66</v>
      </c>
      <c r="R2029">
        <v>1.3130907962552341E-2</v>
      </c>
      <c r="T2029" s="68">
        <v>39701</v>
      </c>
      <c r="U2029" s="69">
        <v>1.0039400000000001</v>
      </c>
      <c r="V2029" s="70">
        <v>3.9400000000000546E-3</v>
      </c>
      <c r="W2029" s="70"/>
      <c r="Y2029" s="2">
        <v>41676</v>
      </c>
      <c r="Z2029">
        <v>17.23</v>
      </c>
    </row>
    <row r="2030" spans="2:26" x14ac:dyDescent="0.25">
      <c r="B2030" s="2">
        <v>41677</v>
      </c>
      <c r="C2030">
        <v>1797.02</v>
      </c>
      <c r="D2030" s="2"/>
      <c r="E2030" s="2">
        <v>41582</v>
      </c>
      <c r="F2030">
        <v>2.3E-2</v>
      </c>
      <c r="G2030" s="67">
        <v>99.998083333333327</v>
      </c>
      <c r="H2030" s="92">
        <v>-8.3334930586209666E-6</v>
      </c>
      <c r="J2030" s="2">
        <v>41576</v>
      </c>
      <c r="K2030">
        <v>3.7999999999999999E-2</v>
      </c>
      <c r="L2030" s="67">
        <v>99.990499999999997</v>
      </c>
      <c r="M2030" s="92">
        <v>1.2501187612867781E-5</v>
      </c>
      <c r="P2030" s="2">
        <v>41677</v>
      </c>
      <c r="Q2030">
        <v>1354.88</v>
      </c>
      <c r="R2030">
        <v>1.2116594206146525E-2</v>
      </c>
      <c r="T2030" s="68">
        <v>39702</v>
      </c>
      <c r="U2030" s="69">
        <v>1.00471</v>
      </c>
      <c r="V2030" s="70">
        <v>4.709999999999992E-3</v>
      </c>
      <c r="W2030" s="70"/>
      <c r="Y2030" s="2">
        <v>41677</v>
      </c>
      <c r="Z2030">
        <v>15.29</v>
      </c>
    </row>
    <row r="2031" spans="2:26" x14ac:dyDescent="0.25">
      <c r="B2031" s="2">
        <v>41680</v>
      </c>
      <c r="C2031">
        <v>1799.84</v>
      </c>
      <c r="D2031" s="2"/>
      <c r="E2031" s="2">
        <v>41583</v>
      </c>
      <c r="F2031">
        <v>3.3000000000000002E-2</v>
      </c>
      <c r="G2031" s="67">
        <v>99.997249999999994</v>
      </c>
      <c r="H2031" s="92">
        <v>-1.2500343759436205E-5</v>
      </c>
      <c r="J2031" s="2">
        <v>41577</v>
      </c>
      <c r="K2031">
        <v>3.3000000000000002E-2</v>
      </c>
      <c r="L2031" s="67">
        <v>99.991749999999996</v>
      </c>
      <c r="M2031" s="92">
        <v>-1.2501031335099277E-5</v>
      </c>
      <c r="P2031" s="2">
        <v>41680</v>
      </c>
      <c r="Q2031">
        <v>1357.54</v>
      </c>
      <c r="R2031">
        <v>1.9632735002361734E-3</v>
      </c>
      <c r="T2031" s="68">
        <v>39703</v>
      </c>
      <c r="U2031" s="69">
        <v>1.0005599999999999</v>
      </c>
      <c r="V2031" s="70">
        <v>5.5999999999989392E-4</v>
      </c>
      <c r="W2031" s="70"/>
      <c r="Y2031" s="2">
        <v>41680</v>
      </c>
      <c r="Z2031">
        <v>15.26</v>
      </c>
    </row>
    <row r="2032" spans="2:26" x14ac:dyDescent="0.25">
      <c r="B2032" s="2">
        <v>41681</v>
      </c>
      <c r="C2032">
        <v>1819.75</v>
      </c>
      <c r="D2032" s="2"/>
      <c r="E2032" s="2">
        <v>41584</v>
      </c>
      <c r="F2032">
        <v>4.8000000000000001E-2</v>
      </c>
      <c r="G2032" s="67">
        <v>99.995999999999995</v>
      </c>
      <c r="H2032" s="92">
        <v>8.3336666800715165E-6</v>
      </c>
      <c r="J2032" s="2">
        <v>41578</v>
      </c>
      <c r="K2032">
        <v>3.7999999999999999E-2</v>
      </c>
      <c r="L2032" s="67">
        <v>99.990499999999997</v>
      </c>
      <c r="M2032" s="92">
        <v>0</v>
      </c>
      <c r="P2032" s="2">
        <v>41681</v>
      </c>
      <c r="Q2032">
        <v>1370.92</v>
      </c>
      <c r="R2032">
        <v>9.8560631730926218E-3</v>
      </c>
      <c r="T2032" s="68">
        <v>39706</v>
      </c>
      <c r="U2032" s="69">
        <v>0.98009999999999997</v>
      </c>
      <c r="V2032" s="70">
        <v>-1.9900000000000029E-2</v>
      </c>
      <c r="W2032" s="70"/>
      <c r="Y2032" s="2">
        <v>41681</v>
      </c>
      <c r="Z2032">
        <v>14.51</v>
      </c>
    </row>
    <row r="2033" spans="2:26" x14ac:dyDescent="0.25">
      <c r="B2033" s="2">
        <v>41682</v>
      </c>
      <c r="C2033">
        <v>1819.26</v>
      </c>
      <c r="D2033" s="2"/>
      <c r="E2033" s="2">
        <v>41585</v>
      </c>
      <c r="F2033">
        <v>3.7999999999999999E-2</v>
      </c>
      <c r="G2033" s="67">
        <v>99.996833333333328</v>
      </c>
      <c r="H2033" s="92">
        <v>0</v>
      </c>
      <c r="J2033" s="2">
        <v>41579</v>
      </c>
      <c r="K2033">
        <v>3.7999999999999999E-2</v>
      </c>
      <c r="L2033" s="67">
        <v>99.990499999999997</v>
      </c>
      <c r="M2033" s="92">
        <v>0</v>
      </c>
      <c r="P2033" s="2">
        <v>41682</v>
      </c>
      <c r="Q2033">
        <v>1371.91</v>
      </c>
      <c r="R2033">
        <v>7.2214279461957354E-4</v>
      </c>
      <c r="T2033" s="68">
        <v>39707</v>
      </c>
      <c r="U2033" s="69">
        <v>1.0069399999999999</v>
      </c>
      <c r="V2033" s="70">
        <v>6.9399999999999462E-3</v>
      </c>
      <c r="W2033" s="70"/>
      <c r="Y2033" s="2">
        <v>41682</v>
      </c>
      <c r="Z2033">
        <v>14.3</v>
      </c>
    </row>
    <row r="2034" spans="2:26" x14ac:dyDescent="0.25">
      <c r="B2034" s="2">
        <v>41683</v>
      </c>
      <c r="C2034">
        <v>1829.83</v>
      </c>
      <c r="D2034" s="2"/>
      <c r="E2034" s="2">
        <v>41586</v>
      </c>
      <c r="F2034">
        <v>3.7999999999999999E-2</v>
      </c>
      <c r="G2034" s="67">
        <v>99.996833333333328</v>
      </c>
      <c r="H2034" s="92">
        <v>0</v>
      </c>
      <c r="J2034" s="2">
        <v>41582</v>
      </c>
      <c r="K2034">
        <v>3.7999999999999999E-2</v>
      </c>
      <c r="L2034" s="67">
        <v>99.990499999999997</v>
      </c>
      <c r="M2034" s="92">
        <v>-2.500237522562454E-5</v>
      </c>
      <c r="P2034" s="2">
        <v>41683</v>
      </c>
      <c r="Q2034">
        <v>1378.19</v>
      </c>
      <c r="R2034">
        <v>4.5775597524617684E-3</v>
      </c>
      <c r="T2034" s="68">
        <v>39708</v>
      </c>
      <c r="U2034" s="69">
        <v>0.97648000000000001</v>
      </c>
      <c r="V2034" s="70">
        <v>-2.3519999999999985E-2</v>
      </c>
      <c r="W2034" s="70"/>
      <c r="Y2034" s="2">
        <v>41683</v>
      </c>
      <c r="Z2034">
        <v>14.14</v>
      </c>
    </row>
    <row r="2035" spans="2:26" x14ac:dyDescent="0.25">
      <c r="B2035" s="2">
        <v>41684</v>
      </c>
      <c r="C2035">
        <v>1838.63</v>
      </c>
      <c r="D2035" s="2"/>
      <c r="E2035" s="2">
        <v>41589</v>
      </c>
      <c r="F2035">
        <v>3.7999999999999999E-2</v>
      </c>
      <c r="G2035" s="67">
        <v>99.996833333333328</v>
      </c>
      <c r="H2035" s="92">
        <v>-4.1667986152571501E-6</v>
      </c>
      <c r="J2035" s="2">
        <v>41583</v>
      </c>
      <c r="K2035">
        <v>4.8000000000000001E-2</v>
      </c>
      <c r="L2035" s="67">
        <v>99.988</v>
      </c>
      <c r="M2035" s="92">
        <v>0</v>
      </c>
      <c r="P2035" s="2">
        <v>41684</v>
      </c>
      <c r="Q2035">
        <v>1383.67</v>
      </c>
      <c r="R2035">
        <v>3.9762296925678342E-3</v>
      </c>
      <c r="T2035" s="68">
        <v>39709</v>
      </c>
      <c r="U2035" s="69">
        <v>1.00962</v>
      </c>
      <c r="V2035" s="70">
        <v>9.6199999999999619E-3</v>
      </c>
      <c r="W2035" s="70"/>
      <c r="Y2035" s="2">
        <v>41684</v>
      </c>
      <c r="Z2035">
        <v>13.57</v>
      </c>
    </row>
    <row r="2036" spans="2:26" x14ac:dyDescent="0.25">
      <c r="B2036" s="2">
        <v>41688</v>
      </c>
      <c r="C2036">
        <v>1840.76</v>
      </c>
      <c r="D2036" s="2"/>
      <c r="E2036" s="2">
        <v>41590</v>
      </c>
      <c r="F2036">
        <v>4.2999999999999997E-2</v>
      </c>
      <c r="G2036" s="67">
        <v>99.996416666666661</v>
      </c>
      <c r="H2036" s="92">
        <v>0</v>
      </c>
      <c r="J2036" s="2">
        <v>41584</v>
      </c>
      <c r="K2036">
        <v>4.8000000000000001E-2</v>
      </c>
      <c r="L2036" s="67">
        <v>99.988</v>
      </c>
      <c r="M2036" s="92">
        <v>-2.5003000360013239E-5</v>
      </c>
      <c r="P2036" s="2">
        <v>41688</v>
      </c>
      <c r="Q2036">
        <v>1385.8</v>
      </c>
      <c r="R2036">
        <v>1.5393843907867133E-3</v>
      </c>
      <c r="T2036" s="68">
        <v>39710</v>
      </c>
      <c r="U2036" s="69">
        <v>1.0004299999999999</v>
      </c>
      <c r="V2036" s="70">
        <v>4.2999999999993044E-4</v>
      </c>
      <c r="W2036" s="70"/>
      <c r="Y2036" s="2">
        <v>41688</v>
      </c>
      <c r="Z2036">
        <v>13.87</v>
      </c>
    </row>
    <row r="2037" spans="2:26" x14ac:dyDescent="0.25">
      <c r="B2037" s="2">
        <v>41689</v>
      </c>
      <c r="C2037">
        <v>1828.75</v>
      </c>
      <c r="D2037" s="2"/>
      <c r="E2037" s="2">
        <v>41591</v>
      </c>
      <c r="F2037">
        <v>4.2999999999999997E-2</v>
      </c>
      <c r="G2037" s="67">
        <v>99.996416666666661</v>
      </c>
      <c r="H2037" s="92">
        <v>-8.333631955181886E-6</v>
      </c>
      <c r="J2037" s="2">
        <v>41585</v>
      </c>
      <c r="K2037">
        <v>5.8000000000000003E-2</v>
      </c>
      <c r="L2037" s="67">
        <v>99.985500000000002</v>
      </c>
      <c r="M2037" s="92">
        <v>1.2501812762799602E-5</v>
      </c>
      <c r="P2037" s="2">
        <v>41689</v>
      </c>
      <c r="Q2037">
        <v>1381.49</v>
      </c>
      <c r="R2037">
        <v>-3.1101168999855267E-3</v>
      </c>
      <c r="T2037" s="68">
        <v>39713</v>
      </c>
      <c r="U2037" s="69">
        <v>0.98448000000000002</v>
      </c>
      <c r="V2037" s="70">
        <v>-1.5519999999999978E-2</v>
      </c>
      <c r="W2037" s="70"/>
      <c r="Y2037" s="2">
        <v>41689</v>
      </c>
      <c r="Z2037">
        <v>15.5</v>
      </c>
    </row>
    <row r="2038" spans="2:26" x14ac:dyDescent="0.25">
      <c r="B2038" s="2">
        <v>41690</v>
      </c>
      <c r="C2038">
        <v>1839.78</v>
      </c>
      <c r="D2038" s="2"/>
      <c r="E2038" s="2">
        <v>41592</v>
      </c>
      <c r="F2038">
        <v>5.2999999999999999E-2</v>
      </c>
      <c r="G2038" s="67">
        <v>99.995583333333329</v>
      </c>
      <c r="H2038" s="92">
        <v>4.1668507024805734E-6</v>
      </c>
      <c r="J2038" s="2">
        <v>41586</v>
      </c>
      <c r="K2038">
        <v>5.2999999999999999E-2</v>
      </c>
      <c r="L2038" s="67">
        <v>99.986750000000001</v>
      </c>
      <c r="M2038" s="92">
        <v>0</v>
      </c>
      <c r="P2038" s="2">
        <v>41690</v>
      </c>
      <c r="Q2038">
        <v>1388.64</v>
      </c>
      <c r="R2038">
        <v>5.1755713034478124E-3</v>
      </c>
      <c r="T2038" s="68">
        <v>39714</v>
      </c>
      <c r="U2038" s="69">
        <v>0.99148999999999998</v>
      </c>
      <c r="V2038" s="70">
        <v>-8.5100000000000176E-3</v>
      </c>
      <c r="W2038" s="70"/>
      <c r="Y2038" s="2">
        <v>41690</v>
      </c>
      <c r="Z2038">
        <v>14.79</v>
      </c>
    </row>
    <row r="2039" spans="2:26" x14ac:dyDescent="0.25">
      <c r="B2039" s="2">
        <v>41691</v>
      </c>
      <c r="C2039">
        <v>1836.25</v>
      </c>
      <c r="D2039" s="2"/>
      <c r="E2039" s="2">
        <v>41593</v>
      </c>
      <c r="F2039">
        <v>4.8000000000000001E-2</v>
      </c>
      <c r="G2039" s="67">
        <v>99.995999999999995</v>
      </c>
      <c r="H2039" s="92">
        <v>8.3336666800715165E-6</v>
      </c>
      <c r="J2039" s="2">
        <v>41589</v>
      </c>
      <c r="K2039">
        <v>5.2999999999999999E-2</v>
      </c>
      <c r="L2039" s="67">
        <v>99.986750000000001</v>
      </c>
      <c r="M2039" s="92">
        <v>-1.2501656469487976E-5</v>
      </c>
      <c r="P2039" s="2">
        <v>41691</v>
      </c>
      <c r="Q2039">
        <v>1388.14</v>
      </c>
      <c r="R2039">
        <v>-3.6006452356263097E-4</v>
      </c>
      <c r="T2039" s="68">
        <v>39715</v>
      </c>
      <c r="U2039" s="69">
        <v>0.99978</v>
      </c>
      <c r="V2039" s="70">
        <v>-2.1999999999999797E-4</v>
      </c>
      <c r="W2039" s="70"/>
      <c r="Y2039" s="2">
        <v>41691</v>
      </c>
      <c r="Z2039">
        <v>14.68</v>
      </c>
    </row>
    <row r="2040" spans="2:26" x14ac:dyDescent="0.25">
      <c r="B2040" s="2">
        <v>41694</v>
      </c>
      <c r="C2040">
        <v>1847.61</v>
      </c>
      <c r="D2040" s="2"/>
      <c r="E2040" s="2">
        <v>41596</v>
      </c>
      <c r="F2040">
        <v>3.7999999999999999E-2</v>
      </c>
      <c r="G2040" s="67">
        <v>99.996833333333328</v>
      </c>
      <c r="H2040" s="92">
        <v>0</v>
      </c>
      <c r="J2040" s="2">
        <v>41590</v>
      </c>
      <c r="K2040">
        <v>5.8000000000000003E-2</v>
      </c>
      <c r="L2040" s="67">
        <v>99.985500000000002</v>
      </c>
      <c r="M2040" s="92">
        <v>-4.0005800841180772E-5</v>
      </c>
      <c r="P2040" s="2">
        <v>41694</v>
      </c>
      <c r="Q2040">
        <v>1392.24</v>
      </c>
      <c r="R2040">
        <v>2.9535925771175808E-3</v>
      </c>
      <c r="T2040" s="68">
        <v>39716</v>
      </c>
      <c r="U2040" s="69">
        <v>1.0105599999999999</v>
      </c>
      <c r="V2040" s="70">
        <v>1.0559999999999903E-2</v>
      </c>
      <c r="W2040" s="70"/>
      <c r="Y2040" s="2">
        <v>41694</v>
      </c>
      <c r="Z2040">
        <v>14.23</v>
      </c>
    </row>
    <row r="2041" spans="2:26" x14ac:dyDescent="0.25">
      <c r="B2041" s="2">
        <v>41695</v>
      </c>
      <c r="C2041">
        <v>1845.12</v>
      </c>
      <c r="D2041" s="2"/>
      <c r="E2041" s="2">
        <v>41597</v>
      </c>
      <c r="F2041">
        <v>3.7999999999999999E-2</v>
      </c>
      <c r="G2041" s="67">
        <v>99.996833333333328</v>
      </c>
      <c r="H2041" s="92">
        <v>-1.2500395845882473E-5</v>
      </c>
      <c r="J2041" s="2">
        <v>41591</v>
      </c>
      <c r="K2041">
        <v>7.3999999999999996E-2</v>
      </c>
      <c r="L2041" s="67">
        <v>99.981499999999997</v>
      </c>
      <c r="M2041" s="92">
        <v>0</v>
      </c>
      <c r="P2041" s="2">
        <v>41695</v>
      </c>
      <c r="Q2041">
        <v>1392.24</v>
      </c>
      <c r="R2041">
        <v>0</v>
      </c>
      <c r="T2041" s="68">
        <v>39717</v>
      </c>
      <c r="U2041" s="69">
        <v>0.99946000000000002</v>
      </c>
      <c r="V2041" s="70">
        <v>-5.3999999999998494E-4</v>
      </c>
      <c r="W2041" s="70"/>
      <c r="Y2041" s="2">
        <v>41695</v>
      </c>
      <c r="Z2041">
        <v>13.67</v>
      </c>
    </row>
    <row r="2042" spans="2:26" x14ac:dyDescent="0.25">
      <c r="B2042" s="2">
        <v>41696</v>
      </c>
      <c r="C2042">
        <v>1845.16</v>
      </c>
      <c r="D2042" s="2"/>
      <c r="E2042" s="2">
        <v>41598</v>
      </c>
      <c r="F2042">
        <v>5.2999999999999999E-2</v>
      </c>
      <c r="G2042" s="67">
        <v>99.995583333333329</v>
      </c>
      <c r="H2042" s="92">
        <v>3.3334805620732766E-5</v>
      </c>
      <c r="J2042" s="2">
        <v>41592</v>
      </c>
      <c r="K2042">
        <v>7.3999999999999996E-2</v>
      </c>
      <c r="L2042" s="67">
        <v>99.981499999999997</v>
      </c>
      <c r="M2042" s="92">
        <v>7.5013877567364773E-6</v>
      </c>
      <c r="P2042" s="2">
        <v>41696</v>
      </c>
      <c r="Q2042">
        <v>1392.7</v>
      </c>
      <c r="R2042">
        <v>3.3040280411422707E-4</v>
      </c>
      <c r="T2042" s="68">
        <v>39720</v>
      </c>
      <c r="U2042" s="69">
        <v>0.94481999999999999</v>
      </c>
      <c r="V2042" s="70">
        <v>-5.5180000000000007E-2</v>
      </c>
      <c r="W2042" s="70"/>
      <c r="Y2042" s="2">
        <v>41696</v>
      </c>
      <c r="Z2042">
        <v>14.35</v>
      </c>
    </row>
    <row r="2043" spans="2:26" x14ac:dyDescent="0.25">
      <c r="B2043" s="2">
        <v>41697</v>
      </c>
      <c r="C2043">
        <v>1854.29</v>
      </c>
      <c r="D2043" s="2"/>
      <c r="E2043" s="2">
        <v>41599</v>
      </c>
      <c r="F2043">
        <v>1.2999999999999999E-2</v>
      </c>
      <c r="G2043" s="67">
        <v>99.998916666666673</v>
      </c>
      <c r="H2043" s="92">
        <v>-1.4166820140548708E-5</v>
      </c>
      <c r="J2043" s="2">
        <v>41593</v>
      </c>
      <c r="K2043">
        <v>7.0999999999999994E-2</v>
      </c>
      <c r="L2043" s="67">
        <v>99.982249999999993</v>
      </c>
      <c r="M2043" s="92">
        <v>7.5013314864147418E-6</v>
      </c>
      <c r="P2043" s="2">
        <v>41697</v>
      </c>
      <c r="Q2043">
        <v>1397.41</v>
      </c>
      <c r="R2043">
        <v>3.381920011488404E-3</v>
      </c>
      <c r="T2043" s="68">
        <v>39721</v>
      </c>
      <c r="U2043" s="69">
        <v>1.02399</v>
      </c>
      <c r="V2043" s="70">
        <v>2.3989999999999956E-2</v>
      </c>
      <c r="W2043" s="70"/>
      <c r="Y2043" s="2">
        <v>41697</v>
      </c>
      <c r="Z2043">
        <v>14.04</v>
      </c>
    </row>
    <row r="2044" spans="2:26" x14ac:dyDescent="0.25">
      <c r="B2044" s="2">
        <v>41698</v>
      </c>
      <c r="C2044">
        <v>1859.45</v>
      </c>
      <c r="D2044" s="2"/>
      <c r="E2044" s="2">
        <v>41600</v>
      </c>
      <c r="F2044">
        <v>0.03</v>
      </c>
      <c r="G2044" s="67">
        <v>99.997500000000002</v>
      </c>
      <c r="H2044" s="92">
        <v>-2.5000625016868838E-6</v>
      </c>
      <c r="J2044" s="2">
        <v>41596</v>
      </c>
      <c r="K2044">
        <v>6.8000000000000005E-2</v>
      </c>
      <c r="L2044" s="67">
        <v>99.983000000000004</v>
      </c>
      <c r="M2044" s="92">
        <v>-2.7504675794931543E-5</v>
      </c>
      <c r="P2044" s="2">
        <v>41698</v>
      </c>
      <c r="Q2044">
        <v>1397.18</v>
      </c>
      <c r="R2044">
        <v>-1.645902061671034E-4</v>
      </c>
      <c r="T2044" s="68">
        <v>39722</v>
      </c>
      <c r="U2044" s="69">
        <v>0.99914999999999998</v>
      </c>
      <c r="V2044" s="70">
        <v>-8.5000000000001741E-4</v>
      </c>
      <c r="W2044" s="70"/>
      <c r="Y2044" s="2">
        <v>41698</v>
      </c>
      <c r="Z2044">
        <v>14</v>
      </c>
    </row>
    <row r="2045" spans="2:26" x14ac:dyDescent="0.25">
      <c r="B2045" s="2">
        <v>41701</v>
      </c>
      <c r="C2045">
        <v>1845.73</v>
      </c>
      <c r="D2045" s="2"/>
      <c r="E2045" s="2">
        <v>41603</v>
      </c>
      <c r="F2045">
        <v>3.3000000000000002E-2</v>
      </c>
      <c r="G2045" s="67">
        <v>99.997249999999994</v>
      </c>
      <c r="H2045" s="92">
        <v>0</v>
      </c>
      <c r="J2045" s="2">
        <v>41597</v>
      </c>
      <c r="K2045">
        <v>7.9000000000000001E-2</v>
      </c>
      <c r="L2045" s="67">
        <v>99.980249999999998</v>
      </c>
      <c r="M2045" s="92">
        <v>0</v>
      </c>
      <c r="P2045" s="2">
        <v>41701</v>
      </c>
      <c r="Q2045">
        <v>1391.94</v>
      </c>
      <c r="R2045">
        <v>-3.7504115432513974E-3</v>
      </c>
      <c r="T2045" s="68">
        <v>39723</v>
      </c>
      <c r="U2045" s="69">
        <v>0.98436000000000001</v>
      </c>
      <c r="V2045" s="70">
        <v>-1.5639999999999987E-2</v>
      </c>
      <c r="W2045" s="70"/>
      <c r="Y2045" s="2">
        <v>41701</v>
      </c>
      <c r="Z2045">
        <v>16</v>
      </c>
    </row>
    <row r="2046" spans="2:26" x14ac:dyDescent="0.25">
      <c r="B2046" s="2">
        <v>41702</v>
      </c>
      <c r="C2046">
        <v>1873.91</v>
      </c>
      <c r="D2046" s="2"/>
      <c r="E2046" s="2">
        <v>41604</v>
      </c>
      <c r="F2046">
        <v>3.3000000000000002E-2</v>
      </c>
      <c r="G2046" s="67">
        <v>99.997249999999994</v>
      </c>
      <c r="H2046" s="92">
        <v>-2.0833906265727009E-5</v>
      </c>
      <c r="J2046" s="2">
        <v>41598</v>
      </c>
      <c r="K2046">
        <v>7.9000000000000001E-2</v>
      </c>
      <c r="L2046" s="67">
        <v>99.980249999999998</v>
      </c>
      <c r="M2046" s="92">
        <v>1.2502469237674063E-5</v>
      </c>
      <c r="P2046" s="2">
        <v>41702</v>
      </c>
      <c r="Q2046">
        <v>1401.05</v>
      </c>
      <c r="R2046">
        <v>6.5448223342958745E-3</v>
      </c>
      <c r="T2046" s="68">
        <v>39724</v>
      </c>
      <c r="U2046" s="69">
        <v>0.99626000000000003</v>
      </c>
      <c r="V2046" s="70">
        <v>-3.7399999999999656E-3</v>
      </c>
      <c r="W2046" s="70"/>
      <c r="Y2046" s="2">
        <v>41702</v>
      </c>
      <c r="Z2046">
        <v>14.1</v>
      </c>
    </row>
    <row r="2047" spans="2:26" x14ac:dyDescent="0.25">
      <c r="B2047" s="2">
        <v>41703</v>
      </c>
      <c r="C2047">
        <v>1873.81</v>
      </c>
      <c r="D2047" s="2"/>
      <c r="E2047" s="2">
        <v>41605</v>
      </c>
      <c r="F2047">
        <v>5.8000000000000003E-2</v>
      </c>
      <c r="G2047" s="67">
        <v>99.995166666666663</v>
      </c>
      <c r="H2047" s="92">
        <v>0</v>
      </c>
      <c r="J2047" s="2">
        <v>41599</v>
      </c>
      <c r="K2047">
        <v>7.3999999999999996E-2</v>
      </c>
      <c r="L2047" s="67">
        <v>99.981499999999997</v>
      </c>
      <c r="M2047" s="92">
        <v>0</v>
      </c>
      <c r="P2047" s="2">
        <v>41703</v>
      </c>
      <c r="Q2047">
        <v>1401.89</v>
      </c>
      <c r="R2047">
        <v>5.9955033724712337E-4</v>
      </c>
      <c r="T2047" s="68">
        <v>39727</v>
      </c>
      <c r="U2047" s="69">
        <v>0.97768999999999995</v>
      </c>
      <c r="V2047" s="70">
        <v>-2.2310000000000052E-2</v>
      </c>
      <c r="W2047" s="70"/>
      <c r="Y2047" s="2">
        <v>41703</v>
      </c>
      <c r="Z2047">
        <v>13.89</v>
      </c>
    </row>
    <row r="2048" spans="2:26" x14ac:dyDescent="0.25">
      <c r="B2048" s="2">
        <v>41704</v>
      </c>
      <c r="C2048">
        <v>1877.03</v>
      </c>
      <c r="D2048" s="2"/>
      <c r="E2048" s="2">
        <v>41606</v>
      </c>
      <c r="F2048">
        <v>5.8000000000000003E-2</v>
      </c>
      <c r="G2048" s="67">
        <v>99.995166666666663</v>
      </c>
      <c r="H2048" s="92">
        <v>8.3337361305169111E-6</v>
      </c>
      <c r="J2048" s="2">
        <v>41600</v>
      </c>
      <c r="K2048">
        <v>7.3999999999999996E-2</v>
      </c>
      <c r="L2048" s="67">
        <v>99.981499999999997</v>
      </c>
      <c r="M2048" s="92">
        <v>2.7505088441515113E-5</v>
      </c>
      <c r="P2048" s="2">
        <v>41704</v>
      </c>
      <c r="Q2048">
        <v>1402.43</v>
      </c>
      <c r="R2048">
        <v>3.8519427344518853E-4</v>
      </c>
      <c r="T2048" s="68">
        <v>39728</v>
      </c>
      <c r="U2048" s="69">
        <v>0.97008000000000005</v>
      </c>
      <c r="V2048" s="70">
        <v>-2.9919999999999947E-2</v>
      </c>
      <c r="W2048" s="70"/>
      <c r="Y2048" s="2">
        <v>41704</v>
      </c>
      <c r="Z2048">
        <v>14.21</v>
      </c>
    </row>
    <row r="2049" spans="2:26" x14ac:dyDescent="0.25">
      <c r="B2049" s="2">
        <v>41705</v>
      </c>
      <c r="C2049">
        <v>1878.04</v>
      </c>
      <c r="D2049" s="2"/>
      <c r="E2049" s="2">
        <v>41607</v>
      </c>
      <c r="F2049">
        <v>4.8000000000000001E-2</v>
      </c>
      <c r="G2049" s="67">
        <v>99.995999999999995</v>
      </c>
      <c r="H2049" s="92">
        <v>2.0834166700067769E-5</v>
      </c>
      <c r="J2049" s="2">
        <v>41603</v>
      </c>
      <c r="K2049">
        <v>6.3E-2</v>
      </c>
      <c r="L2049" s="67">
        <v>99.984250000000003</v>
      </c>
      <c r="M2049" s="92">
        <v>-1.2501969060108031E-5</v>
      </c>
      <c r="P2049" s="2">
        <v>41705</v>
      </c>
      <c r="Q2049">
        <v>1402.66</v>
      </c>
      <c r="R2049">
        <v>1.6400105531122477E-4</v>
      </c>
      <c r="T2049" s="68">
        <v>39729</v>
      </c>
      <c r="U2049" s="69">
        <v>0.99253000000000002</v>
      </c>
      <c r="V2049" s="70">
        <v>-7.4699999999999767E-3</v>
      </c>
      <c r="W2049" s="70"/>
      <c r="Y2049" s="2">
        <v>41705</v>
      </c>
      <c r="Z2049">
        <v>14.11</v>
      </c>
    </row>
    <row r="2050" spans="2:26" x14ac:dyDescent="0.25">
      <c r="B2050" s="2">
        <v>41708</v>
      </c>
      <c r="C2050">
        <v>1877.17</v>
      </c>
      <c r="D2050" s="2"/>
      <c r="E2050" s="2">
        <v>41610</v>
      </c>
      <c r="F2050">
        <v>2.3E-2</v>
      </c>
      <c r="G2050" s="67">
        <v>99.998083333333327</v>
      </c>
      <c r="H2050" s="92">
        <v>-4.1667465292549721E-6</v>
      </c>
      <c r="J2050" s="2">
        <v>41604</v>
      </c>
      <c r="K2050">
        <v>6.8000000000000005E-2</v>
      </c>
      <c r="L2050" s="67">
        <v>99.983000000000004</v>
      </c>
      <c r="M2050" s="92">
        <v>1.2502125361191219E-5</v>
      </c>
      <c r="P2050" s="2">
        <v>41708</v>
      </c>
      <c r="Q2050">
        <v>1403.81</v>
      </c>
      <c r="R2050">
        <v>8.198708168765112E-4</v>
      </c>
      <c r="T2050" s="68">
        <v>39730</v>
      </c>
      <c r="U2050" s="69">
        <v>0.96316000000000002</v>
      </c>
      <c r="V2050" s="70">
        <v>-3.6839999999999984E-2</v>
      </c>
      <c r="W2050" s="70"/>
      <c r="Y2050" s="2">
        <v>41708</v>
      </c>
      <c r="Z2050">
        <v>14.2</v>
      </c>
    </row>
    <row r="2051" spans="2:26" x14ac:dyDescent="0.25">
      <c r="B2051" s="2">
        <v>41709</v>
      </c>
      <c r="C2051">
        <v>1867.63</v>
      </c>
      <c r="D2051" s="2"/>
      <c r="E2051" s="2">
        <v>41611</v>
      </c>
      <c r="F2051">
        <v>2.8000000000000001E-2</v>
      </c>
      <c r="G2051" s="67">
        <v>99.99766666666666</v>
      </c>
      <c r="H2051" s="92">
        <v>-1.666705556346848E-6</v>
      </c>
      <c r="J2051" s="2">
        <v>41605</v>
      </c>
      <c r="K2051">
        <v>6.3E-2</v>
      </c>
      <c r="L2051" s="67">
        <v>99.984250000000003</v>
      </c>
      <c r="M2051" s="92">
        <v>0</v>
      </c>
      <c r="P2051" s="2">
        <v>41709</v>
      </c>
      <c r="Q2051">
        <v>1402.93</v>
      </c>
      <c r="R2051">
        <v>-6.2686545900081381E-4</v>
      </c>
      <c r="T2051" s="68">
        <v>39731</v>
      </c>
      <c r="U2051" s="69">
        <v>0.99233000000000005</v>
      </c>
      <c r="V2051" s="70">
        <v>-7.6699999999999546E-3</v>
      </c>
      <c r="W2051" s="70"/>
      <c r="Y2051" s="2">
        <v>41709</v>
      </c>
      <c r="Z2051">
        <v>14.8</v>
      </c>
    </row>
    <row r="2052" spans="2:26" x14ac:dyDescent="0.25">
      <c r="B2052" s="2">
        <v>41710</v>
      </c>
      <c r="C2052">
        <v>1868.2</v>
      </c>
      <c r="D2052" s="2"/>
      <c r="E2052" s="2">
        <v>41612</v>
      </c>
      <c r="F2052">
        <v>0.03</v>
      </c>
      <c r="G2052" s="67">
        <v>99.997500000000002</v>
      </c>
      <c r="H2052" s="92">
        <v>5.8334791701586397E-6</v>
      </c>
      <c r="J2052" s="2">
        <v>41606</v>
      </c>
      <c r="K2052">
        <v>6.3E-2</v>
      </c>
      <c r="L2052" s="67">
        <v>99.984250000000003</v>
      </c>
      <c r="M2052" s="92">
        <v>1.2501969060219054E-5</v>
      </c>
      <c r="P2052" s="2">
        <v>41710</v>
      </c>
      <c r="Q2052">
        <v>1403.59</v>
      </c>
      <c r="R2052">
        <v>4.7044399934415004E-4</v>
      </c>
      <c r="T2052" s="68">
        <v>39734</v>
      </c>
      <c r="U2052" s="69">
        <v>1.0341800000000001</v>
      </c>
      <c r="V2052" s="70">
        <v>3.4180000000000099E-2</v>
      </c>
      <c r="W2052" s="70"/>
      <c r="Y2052" s="2">
        <v>41710</v>
      </c>
      <c r="Z2052">
        <v>14.47</v>
      </c>
    </row>
    <row r="2053" spans="2:26" x14ac:dyDescent="0.25">
      <c r="B2053" s="2">
        <v>41711</v>
      </c>
      <c r="C2053">
        <v>1846.34</v>
      </c>
      <c r="D2053" s="2"/>
      <c r="E2053" s="2">
        <v>41613</v>
      </c>
      <c r="F2053">
        <v>2.3E-2</v>
      </c>
      <c r="G2053" s="67">
        <v>99.998083333333327</v>
      </c>
      <c r="H2053" s="92">
        <v>0</v>
      </c>
      <c r="J2053" s="2">
        <v>41607</v>
      </c>
      <c r="K2053">
        <v>5.8000000000000003E-2</v>
      </c>
      <c r="L2053" s="67">
        <v>99.985500000000002</v>
      </c>
      <c r="M2053" s="92">
        <v>1.2501812762799602E-5</v>
      </c>
      <c r="P2053" s="2">
        <v>41711</v>
      </c>
      <c r="Q2053">
        <v>1397.05</v>
      </c>
      <c r="R2053">
        <v>-4.6594803325756828E-3</v>
      </c>
      <c r="T2053" s="68">
        <v>39735</v>
      </c>
      <c r="U2053" s="69">
        <v>1.0012099999999999</v>
      </c>
      <c r="V2053" s="70">
        <v>1.2099999999999334E-3</v>
      </c>
      <c r="W2053" s="70"/>
      <c r="Y2053" s="2">
        <v>41711</v>
      </c>
      <c r="Z2053">
        <v>16.22</v>
      </c>
    </row>
    <row r="2054" spans="2:26" x14ac:dyDescent="0.25">
      <c r="B2054" s="2">
        <v>41712</v>
      </c>
      <c r="C2054">
        <v>1841.13</v>
      </c>
      <c r="D2054" s="2"/>
      <c r="E2054" s="2">
        <v>41614</v>
      </c>
      <c r="F2054">
        <v>2.3E-2</v>
      </c>
      <c r="G2054" s="67">
        <v>99.998083333333327</v>
      </c>
      <c r="H2054" s="92">
        <v>0</v>
      </c>
      <c r="J2054" s="2">
        <v>41610</v>
      </c>
      <c r="K2054">
        <v>5.2999999999999999E-2</v>
      </c>
      <c r="L2054" s="67">
        <v>99.986750000000001</v>
      </c>
      <c r="M2054" s="92">
        <v>3.7504969408352906E-5</v>
      </c>
      <c r="P2054" s="2">
        <v>41712</v>
      </c>
      <c r="Q2054">
        <v>1392.99</v>
      </c>
      <c r="R2054">
        <v>-2.9061236176227689E-3</v>
      </c>
      <c r="T2054" s="68">
        <v>39736</v>
      </c>
      <c r="U2054" s="69">
        <v>0.98770000000000002</v>
      </c>
      <c r="V2054" s="70">
        <v>-1.2299999999999978E-2</v>
      </c>
      <c r="W2054" s="70"/>
      <c r="Y2054" s="2">
        <v>41712</v>
      </c>
      <c r="Z2054">
        <v>17.82</v>
      </c>
    </row>
    <row r="2055" spans="2:26" x14ac:dyDescent="0.25">
      <c r="B2055" s="2">
        <v>41715</v>
      </c>
      <c r="C2055">
        <v>1858.83</v>
      </c>
      <c r="D2055" s="2"/>
      <c r="E2055" s="2">
        <v>41617</v>
      </c>
      <c r="F2055">
        <v>2.3E-2</v>
      </c>
      <c r="G2055" s="67">
        <v>99.998083333333327</v>
      </c>
      <c r="H2055" s="92">
        <v>0</v>
      </c>
      <c r="J2055" s="2">
        <v>41611</v>
      </c>
      <c r="K2055">
        <v>3.7999999999999999E-2</v>
      </c>
      <c r="L2055" s="67">
        <v>99.990499999999997</v>
      </c>
      <c r="M2055" s="92">
        <v>-2.500237522562454E-5</v>
      </c>
      <c r="P2055" s="2">
        <v>41715</v>
      </c>
      <c r="Q2055">
        <v>1403.86</v>
      </c>
      <c r="R2055">
        <v>7.8033582437777582E-3</v>
      </c>
      <c r="T2055" s="68">
        <v>39737</v>
      </c>
      <c r="U2055" s="69">
        <v>1.0120100000000001</v>
      </c>
      <c r="V2055" s="70">
        <v>1.2010000000000076E-2</v>
      </c>
      <c r="W2055" s="70"/>
      <c r="Y2055" s="2">
        <v>41715</v>
      </c>
      <c r="Z2055">
        <v>15.64</v>
      </c>
    </row>
    <row r="2056" spans="2:26" x14ac:dyDescent="0.25">
      <c r="B2056" s="2">
        <v>41716</v>
      </c>
      <c r="C2056">
        <v>1872.25</v>
      </c>
      <c r="D2056" s="2"/>
      <c r="E2056" s="2">
        <v>41618</v>
      </c>
      <c r="F2056">
        <v>2.3E-2</v>
      </c>
      <c r="G2056" s="67">
        <v>99.998083333333327</v>
      </c>
      <c r="H2056" s="92">
        <v>0</v>
      </c>
      <c r="J2056" s="2">
        <v>41612</v>
      </c>
      <c r="K2056">
        <v>4.8000000000000001E-2</v>
      </c>
      <c r="L2056" s="67">
        <v>99.988</v>
      </c>
      <c r="M2056" s="92">
        <v>-2.5003000360013239E-5</v>
      </c>
      <c r="P2056" s="2">
        <v>41716</v>
      </c>
      <c r="Q2056">
        <v>1406.87</v>
      </c>
      <c r="R2056">
        <v>2.144088441867309E-3</v>
      </c>
      <c r="T2056" s="68">
        <v>39738</v>
      </c>
      <c r="U2056" s="69">
        <v>1.0027299999999999</v>
      </c>
      <c r="V2056" s="70">
        <v>2.7299999999998992E-3</v>
      </c>
      <c r="W2056" s="70"/>
      <c r="Y2056" s="2">
        <v>41716</v>
      </c>
      <c r="Z2056">
        <v>14.52</v>
      </c>
    </row>
    <row r="2057" spans="2:26" x14ac:dyDescent="0.25">
      <c r="B2057" s="2">
        <v>41717</v>
      </c>
      <c r="C2057">
        <v>1860.77</v>
      </c>
      <c r="D2057" s="2"/>
      <c r="E2057" s="2">
        <v>41619</v>
      </c>
      <c r="F2057">
        <v>2.3E-2</v>
      </c>
      <c r="G2057" s="67">
        <v>99.998083333333327</v>
      </c>
      <c r="H2057" s="92">
        <v>1.6666986117463978E-5</v>
      </c>
      <c r="J2057" s="2">
        <v>41613</v>
      </c>
      <c r="K2057">
        <v>5.8000000000000003E-2</v>
      </c>
      <c r="L2057" s="67">
        <v>99.985500000000002</v>
      </c>
      <c r="M2057" s="92">
        <v>0</v>
      </c>
      <c r="P2057" s="2">
        <v>41717</v>
      </c>
      <c r="Q2057">
        <v>1406.77</v>
      </c>
      <c r="R2057">
        <v>-7.1079772828941401E-5</v>
      </c>
      <c r="T2057" s="68">
        <v>39741</v>
      </c>
      <c r="U2057" s="69">
        <v>1.03013</v>
      </c>
      <c r="V2057" s="70">
        <v>3.012999999999999E-2</v>
      </c>
      <c r="W2057" s="70"/>
      <c r="Y2057" s="2">
        <v>41717</v>
      </c>
      <c r="Z2057">
        <v>15.12</v>
      </c>
    </row>
    <row r="2058" spans="2:26" x14ac:dyDescent="0.25">
      <c r="B2058" s="2">
        <v>41718</v>
      </c>
      <c r="C2058">
        <v>1872.01</v>
      </c>
      <c r="D2058" s="2"/>
      <c r="E2058" s="2">
        <v>41620</v>
      </c>
      <c r="F2058">
        <v>3.0000000000000001E-3</v>
      </c>
      <c r="G2058" s="67">
        <v>99.999750000000006</v>
      </c>
      <c r="H2058" s="92">
        <v>-4.1666770833614919E-6</v>
      </c>
      <c r="J2058" s="2">
        <v>41614</v>
      </c>
      <c r="K2058">
        <v>5.8000000000000003E-2</v>
      </c>
      <c r="L2058" s="67">
        <v>99.985500000000002</v>
      </c>
      <c r="M2058" s="92">
        <v>5.0007251051198409E-6</v>
      </c>
      <c r="P2058" s="2">
        <v>41718</v>
      </c>
      <c r="Q2058">
        <v>1407.75</v>
      </c>
      <c r="R2058">
        <v>6.9663129011843239E-4</v>
      </c>
      <c r="T2058" s="68">
        <v>39742</v>
      </c>
      <c r="U2058" s="69">
        <v>0.98541000000000001</v>
      </c>
      <c r="V2058" s="70">
        <v>-1.4589999999999992E-2</v>
      </c>
      <c r="W2058" s="70"/>
      <c r="Y2058" s="2">
        <v>41718</v>
      </c>
      <c r="Z2058">
        <v>14.52</v>
      </c>
    </row>
    <row r="2059" spans="2:26" x14ac:dyDescent="0.25">
      <c r="B2059" s="2">
        <v>41719</v>
      </c>
      <c r="C2059">
        <v>1866.52</v>
      </c>
      <c r="D2059" s="2"/>
      <c r="E2059" s="2">
        <v>41621</v>
      </c>
      <c r="F2059">
        <v>8.0000000000000002E-3</v>
      </c>
      <c r="G2059" s="67">
        <v>99.99933333333334</v>
      </c>
      <c r="H2059" s="92">
        <v>0</v>
      </c>
      <c r="J2059" s="2">
        <v>41617</v>
      </c>
      <c r="K2059">
        <v>5.6000000000000001E-2</v>
      </c>
      <c r="L2059" s="67">
        <v>99.986000000000004</v>
      </c>
      <c r="M2059" s="92">
        <v>-3.000420058807407E-5</v>
      </c>
      <c r="P2059" s="2">
        <v>41719</v>
      </c>
      <c r="Q2059">
        <v>1400.91</v>
      </c>
      <c r="R2059">
        <v>-4.8588172615875447E-3</v>
      </c>
      <c r="T2059" s="68">
        <v>39743</v>
      </c>
      <c r="U2059" s="69">
        <v>0.95138</v>
      </c>
      <c r="V2059" s="70">
        <v>-4.8619999999999997E-2</v>
      </c>
      <c r="W2059" s="70"/>
      <c r="Y2059" s="2">
        <v>41719</v>
      </c>
      <c r="Z2059">
        <v>15</v>
      </c>
    </row>
    <row r="2060" spans="2:26" x14ac:dyDescent="0.25">
      <c r="B2060" s="2">
        <v>41722</v>
      </c>
      <c r="C2060">
        <v>1857.44</v>
      </c>
      <c r="D2060" s="2"/>
      <c r="E2060" s="2">
        <v>41624</v>
      </c>
      <c r="F2060">
        <v>8.0000000000000002E-3</v>
      </c>
      <c r="G2060" s="67">
        <v>99.99933333333334</v>
      </c>
      <c r="H2060" s="92">
        <v>-4.1666944445850618E-6</v>
      </c>
      <c r="J2060" s="2">
        <v>41618</v>
      </c>
      <c r="K2060">
        <v>6.8000000000000005E-2</v>
      </c>
      <c r="L2060" s="67">
        <v>99.983000000000004</v>
      </c>
      <c r="M2060" s="92">
        <v>0</v>
      </c>
      <c r="P2060" s="2">
        <v>41722</v>
      </c>
      <c r="Q2060">
        <v>1397.88</v>
      </c>
      <c r="R2060">
        <v>-2.1628798423881657E-3</v>
      </c>
      <c r="T2060" s="68">
        <v>39744</v>
      </c>
      <c r="U2060" s="69">
        <v>1.0043800000000001</v>
      </c>
      <c r="V2060" s="70">
        <v>4.3800000000000505E-3</v>
      </c>
      <c r="W2060" s="70"/>
      <c r="Y2060" s="2">
        <v>41722</v>
      </c>
      <c r="Z2060">
        <v>15.09</v>
      </c>
    </row>
    <row r="2061" spans="2:26" x14ac:dyDescent="0.25">
      <c r="B2061" s="2">
        <v>41723</v>
      </c>
      <c r="C2061">
        <v>1865.62</v>
      </c>
      <c r="D2061" s="2"/>
      <c r="E2061" s="2">
        <v>41625</v>
      </c>
      <c r="F2061">
        <v>1.2999999999999999E-2</v>
      </c>
      <c r="G2061" s="67">
        <v>99.998916666666673</v>
      </c>
      <c r="H2061" s="92">
        <v>-5.8333965284873557E-6</v>
      </c>
      <c r="J2061" s="2">
        <v>41619</v>
      </c>
      <c r="K2061">
        <v>6.8000000000000005E-2</v>
      </c>
      <c r="L2061" s="67">
        <v>99.983000000000004</v>
      </c>
      <c r="M2061" s="92">
        <v>0</v>
      </c>
      <c r="P2061" s="2">
        <v>41723</v>
      </c>
      <c r="Q2061">
        <v>1403.72</v>
      </c>
      <c r="R2061">
        <v>4.1777548859700531E-3</v>
      </c>
      <c r="T2061" s="68">
        <v>39745</v>
      </c>
      <c r="U2061" s="69">
        <v>0.97550999999999999</v>
      </c>
      <c r="V2061" s="70">
        <v>-2.4490000000000012E-2</v>
      </c>
      <c r="W2061" s="70"/>
      <c r="Y2061" s="2">
        <v>41723</v>
      </c>
      <c r="Z2061">
        <v>14.02</v>
      </c>
    </row>
    <row r="2062" spans="2:26" x14ac:dyDescent="0.25">
      <c r="B2062" s="2">
        <v>41724</v>
      </c>
      <c r="C2062">
        <v>1852.56</v>
      </c>
      <c r="D2062" s="2"/>
      <c r="E2062" s="2">
        <v>41626</v>
      </c>
      <c r="F2062">
        <v>0.02</v>
      </c>
      <c r="G2062" s="67">
        <v>99.998333333333335</v>
      </c>
      <c r="H2062" s="92">
        <v>1.4166902781775903E-5</v>
      </c>
      <c r="J2062" s="2">
        <v>41620</v>
      </c>
      <c r="K2062">
        <v>6.8000000000000005E-2</v>
      </c>
      <c r="L2062" s="67">
        <v>99.983000000000004</v>
      </c>
      <c r="M2062" s="92">
        <v>1.2502125361191219E-5</v>
      </c>
      <c r="P2062" s="2">
        <v>41724</v>
      </c>
      <c r="Q2062">
        <v>1396.29</v>
      </c>
      <c r="R2062">
        <v>-5.2930783917021218E-3</v>
      </c>
      <c r="T2062" s="68">
        <v>39748</v>
      </c>
      <c r="U2062" s="69">
        <v>0.99222999999999995</v>
      </c>
      <c r="V2062" s="70">
        <v>-7.7700000000000546E-3</v>
      </c>
      <c r="W2062" s="70"/>
      <c r="Y2062" s="2">
        <v>41724</v>
      </c>
      <c r="Z2062">
        <v>14.93</v>
      </c>
    </row>
    <row r="2063" spans="2:26" x14ac:dyDescent="0.25">
      <c r="B2063" s="2">
        <v>41725</v>
      </c>
      <c r="C2063">
        <v>1849.04</v>
      </c>
      <c r="D2063" s="2"/>
      <c r="E2063" s="2">
        <v>41627</v>
      </c>
      <c r="F2063">
        <v>3.0000000000000001E-3</v>
      </c>
      <c r="G2063" s="67">
        <v>99.999750000000006</v>
      </c>
      <c r="H2063" s="92">
        <v>6.666683333378387E-6</v>
      </c>
      <c r="J2063" s="2">
        <v>41621</v>
      </c>
      <c r="K2063">
        <v>6.3E-2</v>
      </c>
      <c r="L2063" s="67">
        <v>99.984250000000003</v>
      </c>
      <c r="M2063" s="92">
        <v>0</v>
      </c>
      <c r="P2063" s="2">
        <v>41725</v>
      </c>
      <c r="Q2063">
        <v>1394.48</v>
      </c>
      <c r="R2063">
        <v>-1.2962923174985042E-3</v>
      </c>
      <c r="T2063" s="68">
        <v>39749</v>
      </c>
      <c r="U2063" s="69">
        <v>1.0402899999999999</v>
      </c>
      <c r="V2063" s="70">
        <v>4.0289999999999937E-2</v>
      </c>
      <c r="W2063" s="70"/>
      <c r="Y2063" s="2">
        <v>41725</v>
      </c>
      <c r="Z2063">
        <v>14.62</v>
      </c>
    </row>
    <row r="2064" spans="2:26" x14ac:dyDescent="0.25">
      <c r="B2064" s="2">
        <v>41726</v>
      </c>
      <c r="C2064">
        <v>1857.62</v>
      </c>
      <c r="D2064" s="2"/>
      <c r="E2064" s="2">
        <v>41628</v>
      </c>
      <c r="F2064">
        <v>-5.0000000000000001E-3</v>
      </c>
      <c r="G2064" s="67">
        <v>100.00041666666667</v>
      </c>
      <c r="H2064" s="92">
        <v>-1.6666597223435886E-6</v>
      </c>
      <c r="J2064" s="2">
        <v>41624</v>
      </c>
      <c r="K2064">
        <v>6.3E-2</v>
      </c>
      <c r="L2064" s="67">
        <v>99.984250000000003</v>
      </c>
      <c r="M2064" s="92">
        <v>0</v>
      </c>
      <c r="P2064" s="2">
        <v>41726</v>
      </c>
      <c r="Q2064">
        <v>1399.21</v>
      </c>
      <c r="R2064">
        <v>3.3919453846595893E-3</v>
      </c>
      <c r="T2064" s="68">
        <v>39750</v>
      </c>
      <c r="U2064" s="69">
        <v>0.99575000000000002</v>
      </c>
      <c r="V2064" s="70">
        <v>-4.249999999999976E-3</v>
      </c>
      <c r="W2064" s="70"/>
      <c r="Y2064" s="2">
        <v>41726</v>
      </c>
      <c r="Z2064">
        <v>14.41</v>
      </c>
    </row>
    <row r="2065" spans="2:26" x14ac:dyDescent="0.25">
      <c r="B2065" s="2">
        <v>41729</v>
      </c>
      <c r="C2065">
        <v>1872.34</v>
      </c>
      <c r="D2065" s="2"/>
      <c r="E2065" s="2">
        <v>41631</v>
      </c>
      <c r="F2065">
        <v>-3.0000000000000001E-3</v>
      </c>
      <c r="G2065" s="67">
        <v>100.00024999999999</v>
      </c>
      <c r="H2065" s="92">
        <v>-9.1666437499471343E-6</v>
      </c>
      <c r="J2065" s="2">
        <v>41625</v>
      </c>
      <c r="K2065">
        <v>6.3E-2</v>
      </c>
      <c r="L2065" s="67">
        <v>99.984250000000003</v>
      </c>
      <c r="M2065" s="92">
        <v>0</v>
      </c>
      <c r="P2065" s="2">
        <v>41729</v>
      </c>
      <c r="Q2065">
        <v>1407.86</v>
      </c>
      <c r="R2065">
        <v>6.1820598766446633E-3</v>
      </c>
      <c r="T2065" s="68">
        <v>39751</v>
      </c>
      <c r="U2065" s="69">
        <v>1.0096000000000001</v>
      </c>
      <c r="V2065" s="70">
        <v>9.6000000000000529E-3</v>
      </c>
      <c r="W2065" s="70"/>
      <c r="Y2065" s="2">
        <v>41729</v>
      </c>
      <c r="Z2065">
        <v>13.88</v>
      </c>
    </row>
    <row r="2066" spans="2:26" x14ac:dyDescent="0.25">
      <c r="B2066" s="2">
        <v>41730</v>
      </c>
      <c r="C2066">
        <v>1885.52</v>
      </c>
      <c r="D2066" s="2"/>
      <c r="E2066" s="2">
        <v>41632</v>
      </c>
      <c r="F2066">
        <v>8.0000000000000002E-3</v>
      </c>
      <c r="G2066" s="67">
        <v>99.99933333333334</v>
      </c>
      <c r="H2066" s="92">
        <v>0</v>
      </c>
      <c r="J2066" s="2">
        <v>41626</v>
      </c>
      <c r="K2066">
        <v>6.3E-2</v>
      </c>
      <c r="L2066" s="67">
        <v>99.984250000000003</v>
      </c>
      <c r="M2066" s="92">
        <v>-1.2501969060108031E-5</v>
      </c>
      <c r="P2066" s="2">
        <v>41730</v>
      </c>
      <c r="Q2066">
        <v>1413.47</v>
      </c>
      <c r="R2066">
        <v>3.984771213046745E-3</v>
      </c>
      <c r="T2066" s="68">
        <v>39752</v>
      </c>
      <c r="U2066" s="69">
        <v>1.0071600000000001</v>
      </c>
      <c r="V2066" s="70">
        <v>7.1600000000000552E-3</v>
      </c>
      <c r="W2066" s="70"/>
      <c r="Y2066" s="2">
        <v>41730</v>
      </c>
      <c r="Z2066">
        <v>13.1</v>
      </c>
    </row>
    <row r="2067" spans="2:26" x14ac:dyDescent="0.25">
      <c r="B2067" s="2">
        <v>41731</v>
      </c>
      <c r="C2067">
        <v>1890.9</v>
      </c>
      <c r="D2067" s="2"/>
      <c r="E2067" s="2">
        <v>41633</v>
      </c>
      <c r="F2067">
        <v>8.0000000000000002E-3</v>
      </c>
      <c r="G2067" s="67">
        <v>99.99933333333334</v>
      </c>
      <c r="H2067" s="92">
        <v>1.083340555596557E-5</v>
      </c>
      <c r="J2067" s="2">
        <v>41627</v>
      </c>
      <c r="K2067">
        <v>6.8000000000000005E-2</v>
      </c>
      <c r="L2067" s="67">
        <v>99.983000000000004</v>
      </c>
      <c r="M2067" s="92">
        <v>2.5004250722604482E-5</v>
      </c>
      <c r="P2067" s="2">
        <v>41731</v>
      </c>
      <c r="Q2067">
        <v>1415.7</v>
      </c>
      <c r="R2067">
        <v>1.5776776302292017E-3</v>
      </c>
      <c r="T2067" s="68">
        <v>39755</v>
      </c>
      <c r="U2067" s="69">
        <v>1.0075000000000001</v>
      </c>
      <c r="V2067" s="70">
        <v>7.5000000000000622E-3</v>
      </c>
      <c r="W2067" s="70"/>
      <c r="Y2067" s="2">
        <v>41731</v>
      </c>
      <c r="Z2067">
        <v>13.09</v>
      </c>
    </row>
    <row r="2068" spans="2:26" x14ac:dyDescent="0.25">
      <c r="B2068" s="2">
        <v>41732</v>
      </c>
      <c r="C2068">
        <v>1888.77</v>
      </c>
      <c r="D2068" s="2"/>
      <c r="E2068" s="2">
        <v>41634</v>
      </c>
      <c r="F2068">
        <v>-5.0000000000000001E-3</v>
      </c>
      <c r="G2068" s="67">
        <v>100.00041666666667</v>
      </c>
      <c r="H2068" s="92">
        <v>-8.3332986112738539E-6</v>
      </c>
      <c r="J2068" s="2">
        <v>41628</v>
      </c>
      <c r="K2068">
        <v>5.8000000000000003E-2</v>
      </c>
      <c r="L2068" s="67">
        <v>99.985500000000002</v>
      </c>
      <c r="M2068" s="92">
        <v>-1.2501812762799602E-5</v>
      </c>
      <c r="P2068" s="2">
        <v>41732</v>
      </c>
      <c r="Q2068">
        <v>1415.25</v>
      </c>
      <c r="R2068">
        <v>-3.1786395422761515E-4</v>
      </c>
      <c r="T2068" s="68">
        <v>39756</v>
      </c>
      <c r="U2068" s="69">
        <v>1.0220100000000001</v>
      </c>
      <c r="V2068" s="70">
        <v>2.2010000000000085E-2</v>
      </c>
      <c r="W2068" s="70"/>
      <c r="Y2068" s="2">
        <v>41732</v>
      </c>
      <c r="Z2068">
        <v>13.37</v>
      </c>
    </row>
    <row r="2069" spans="2:26" x14ac:dyDescent="0.25">
      <c r="B2069" s="2">
        <v>41733</v>
      </c>
      <c r="C2069">
        <v>1865.09</v>
      </c>
      <c r="D2069" s="2"/>
      <c r="E2069" s="2">
        <v>41635</v>
      </c>
      <c r="F2069">
        <v>5.0000000000000001E-3</v>
      </c>
      <c r="G2069" s="67">
        <v>99.999583333333334</v>
      </c>
      <c r="H2069" s="92">
        <v>8.3333680556130219E-6</v>
      </c>
      <c r="J2069" s="2">
        <v>41631</v>
      </c>
      <c r="K2069">
        <v>6.3E-2</v>
      </c>
      <c r="L2069" s="67">
        <v>99.984250000000003</v>
      </c>
      <c r="M2069" s="92">
        <v>-1.2501969060108031E-5</v>
      </c>
      <c r="P2069" s="2">
        <v>41733</v>
      </c>
      <c r="Q2069">
        <v>1406.99</v>
      </c>
      <c r="R2069">
        <v>-5.8364246599540426E-3</v>
      </c>
      <c r="T2069" s="68">
        <v>39757</v>
      </c>
      <c r="U2069" s="69">
        <v>0.96452000000000004</v>
      </c>
      <c r="V2069" s="70">
        <v>-3.5479999999999956E-2</v>
      </c>
      <c r="W2069" s="70"/>
      <c r="Y2069" s="2">
        <v>41733</v>
      </c>
      <c r="Z2069">
        <v>13.96</v>
      </c>
    </row>
    <row r="2070" spans="2:26" x14ac:dyDescent="0.25">
      <c r="B2070" s="2">
        <v>41736</v>
      </c>
      <c r="C2070">
        <v>1845.04</v>
      </c>
      <c r="D2070" s="2"/>
      <c r="E2070" s="2">
        <v>41638</v>
      </c>
      <c r="F2070">
        <v>-5.0000000000000001E-3</v>
      </c>
      <c r="G2070" s="67">
        <v>100.00041666666667</v>
      </c>
      <c r="H2070" s="92">
        <v>-1.4999937500204119E-5</v>
      </c>
      <c r="J2070" s="2">
        <v>41632</v>
      </c>
      <c r="K2070">
        <v>6.8000000000000005E-2</v>
      </c>
      <c r="L2070" s="67">
        <v>99.983000000000004</v>
      </c>
      <c r="M2070" s="92">
        <v>0</v>
      </c>
      <c r="P2070" s="2">
        <v>41736</v>
      </c>
      <c r="Q2070">
        <v>1395.52</v>
      </c>
      <c r="R2070">
        <v>-8.1521545995352218E-3</v>
      </c>
      <c r="T2070" s="68">
        <v>39758</v>
      </c>
      <c r="U2070" s="69">
        <v>0.95579999999999998</v>
      </c>
      <c r="V2070" s="70">
        <v>-4.4200000000000017E-2</v>
      </c>
      <c r="W2070" s="70"/>
      <c r="Y2070" s="2">
        <v>41736</v>
      </c>
      <c r="Z2070">
        <v>15.57</v>
      </c>
    </row>
    <row r="2071" spans="2:26" x14ac:dyDescent="0.25">
      <c r="B2071" s="2">
        <v>41737</v>
      </c>
      <c r="C2071">
        <v>1851.96</v>
      </c>
      <c r="D2071" s="2"/>
      <c r="E2071" s="2">
        <v>41639</v>
      </c>
      <c r="F2071">
        <v>1.2999999999999999E-2</v>
      </c>
      <c r="G2071" s="67">
        <v>99.998916666666673</v>
      </c>
      <c r="H2071" s="92">
        <v>0</v>
      </c>
      <c r="J2071" s="2">
        <v>41633</v>
      </c>
      <c r="K2071">
        <v>6.8000000000000005E-2</v>
      </c>
      <c r="L2071" s="67">
        <v>99.983000000000004</v>
      </c>
      <c r="M2071" s="92">
        <v>1.2502125361191219E-5</v>
      </c>
      <c r="P2071" s="2">
        <v>41737</v>
      </c>
      <c r="Q2071">
        <v>1400.94</v>
      </c>
      <c r="R2071">
        <v>3.8838569135519752E-3</v>
      </c>
      <c r="T2071" s="68">
        <v>39759</v>
      </c>
      <c r="U2071" s="69">
        <v>1.0176799999999999</v>
      </c>
      <c r="V2071" s="70">
        <v>1.7679999999999918E-2</v>
      </c>
      <c r="W2071" s="70"/>
      <c r="Y2071" s="2">
        <v>41737</v>
      </c>
      <c r="Z2071">
        <v>14.89</v>
      </c>
    </row>
    <row r="2072" spans="2:26" x14ac:dyDescent="0.25">
      <c r="B2072" s="2">
        <v>41738</v>
      </c>
      <c r="C2072">
        <v>1872.18</v>
      </c>
      <c r="D2072" s="2"/>
      <c r="E2072" s="2">
        <v>41640</v>
      </c>
      <c r="F2072">
        <v>1.2999999999999999E-2</v>
      </c>
      <c r="G2072" s="67">
        <v>99.998916666666673</v>
      </c>
      <c r="H2072" s="92">
        <v>8.3334236120613525E-6</v>
      </c>
      <c r="J2072" s="2">
        <v>41634</v>
      </c>
      <c r="K2072">
        <v>6.3E-2</v>
      </c>
      <c r="L2072" s="67">
        <v>99.984250000000003</v>
      </c>
      <c r="M2072" s="92">
        <v>0</v>
      </c>
      <c r="P2072" s="2">
        <v>41738</v>
      </c>
      <c r="Q2072">
        <v>1412.87</v>
      </c>
      <c r="R2072">
        <v>8.5157108798377124E-3</v>
      </c>
      <c r="T2072" s="68">
        <v>39762</v>
      </c>
      <c r="U2072" s="69">
        <v>0.99799000000000004</v>
      </c>
      <c r="V2072" s="70">
        <v>-2.0099999999999563E-3</v>
      </c>
      <c r="W2072" s="70"/>
      <c r="Y2072" s="2">
        <v>41738</v>
      </c>
      <c r="Z2072">
        <v>13.82</v>
      </c>
    </row>
    <row r="2073" spans="2:26" x14ac:dyDescent="0.25">
      <c r="B2073" s="2">
        <v>41739</v>
      </c>
      <c r="C2073">
        <v>1833.08</v>
      </c>
      <c r="D2073" s="2"/>
      <c r="E2073" s="2">
        <v>41641</v>
      </c>
      <c r="F2073">
        <v>3.0000000000000001E-3</v>
      </c>
      <c r="G2073" s="67">
        <v>99.999750000000006</v>
      </c>
      <c r="H2073" s="92">
        <v>-4.1666770833614919E-6</v>
      </c>
      <c r="J2073" s="2">
        <v>41635</v>
      </c>
      <c r="K2073">
        <v>6.3E-2</v>
      </c>
      <c r="L2073" s="67">
        <v>99.984250000000003</v>
      </c>
      <c r="M2073" s="92">
        <v>0</v>
      </c>
      <c r="P2073" s="2">
        <v>41739</v>
      </c>
      <c r="Q2073">
        <v>1387.75</v>
      </c>
      <c r="R2073">
        <v>-1.7779413534153798E-2</v>
      </c>
      <c r="T2073" s="68">
        <v>39763</v>
      </c>
      <c r="U2073" s="69">
        <v>0.99165999999999999</v>
      </c>
      <c r="V2073" s="70">
        <v>-8.3400000000000141E-3</v>
      </c>
      <c r="W2073" s="70"/>
      <c r="Y2073" s="2">
        <v>41739</v>
      </c>
      <c r="Z2073">
        <v>15.89</v>
      </c>
    </row>
    <row r="2074" spans="2:26" x14ac:dyDescent="0.25">
      <c r="B2074" s="2">
        <v>41740</v>
      </c>
      <c r="C2074">
        <v>1815.69</v>
      </c>
      <c r="D2074" s="2"/>
      <c r="E2074" s="2">
        <v>41642</v>
      </c>
      <c r="F2074">
        <v>8.0000000000000002E-3</v>
      </c>
      <c r="G2074" s="67">
        <v>99.99933333333334</v>
      </c>
      <c r="H2074" s="92">
        <v>4.1666944445850618E-6</v>
      </c>
      <c r="J2074" s="2">
        <v>41638</v>
      </c>
      <c r="K2074">
        <v>6.3E-2</v>
      </c>
      <c r="L2074" s="67">
        <v>99.984250000000003</v>
      </c>
      <c r="M2074" s="92">
        <v>-1.2501969060108031E-5</v>
      </c>
      <c r="P2074" s="2">
        <v>41740</v>
      </c>
      <c r="Q2074">
        <v>1376.35</v>
      </c>
      <c r="R2074">
        <v>-8.2147360835885808E-3</v>
      </c>
      <c r="T2074" s="68">
        <v>39764</v>
      </c>
      <c r="U2074" s="69">
        <v>0.96843000000000001</v>
      </c>
      <c r="V2074" s="70">
        <v>-3.1569999999999987E-2</v>
      </c>
      <c r="W2074" s="70"/>
      <c r="Y2074" s="2">
        <v>41740</v>
      </c>
      <c r="Z2074">
        <v>17.03</v>
      </c>
    </row>
    <row r="2075" spans="2:26" x14ac:dyDescent="0.25">
      <c r="B2075" s="2">
        <v>41743</v>
      </c>
      <c r="C2075">
        <v>1830.61</v>
      </c>
      <c r="D2075" s="2"/>
      <c r="E2075" s="2">
        <v>41645</v>
      </c>
      <c r="F2075">
        <v>3.0000000000000001E-3</v>
      </c>
      <c r="G2075" s="67">
        <v>99.999750000000006</v>
      </c>
      <c r="H2075" s="92">
        <v>0</v>
      </c>
      <c r="J2075" s="2">
        <v>41639</v>
      </c>
      <c r="K2075">
        <v>6.8000000000000005E-2</v>
      </c>
      <c r="L2075" s="67">
        <v>99.983000000000004</v>
      </c>
      <c r="M2075" s="92">
        <v>0</v>
      </c>
      <c r="P2075" s="2">
        <v>41743</v>
      </c>
      <c r="Q2075">
        <v>1387</v>
      </c>
      <c r="R2075">
        <v>7.7378573763942082E-3</v>
      </c>
      <c r="T2075" s="68">
        <v>39765</v>
      </c>
      <c r="U2075" s="69">
        <v>1.02868</v>
      </c>
      <c r="V2075" s="70">
        <v>2.8680000000000039E-2</v>
      </c>
      <c r="W2075" s="70"/>
      <c r="Y2075" s="2">
        <v>41743</v>
      </c>
      <c r="Z2075">
        <v>16.11</v>
      </c>
    </row>
    <row r="2076" spans="2:26" x14ac:dyDescent="0.25">
      <c r="B2076" s="2">
        <v>41744</v>
      </c>
      <c r="C2076">
        <v>1842.98</v>
      </c>
      <c r="D2076" s="2"/>
      <c r="E2076" s="2">
        <v>41646</v>
      </c>
      <c r="F2076">
        <v>3.0000000000000001E-3</v>
      </c>
      <c r="G2076" s="67">
        <v>99.999750000000006</v>
      </c>
      <c r="H2076" s="92">
        <v>-1.6666708333445968E-6</v>
      </c>
      <c r="J2076" s="2">
        <v>41640</v>
      </c>
      <c r="K2076">
        <v>6.8000000000000005E-2</v>
      </c>
      <c r="L2076" s="67">
        <v>99.983000000000004</v>
      </c>
      <c r="M2076" s="92">
        <v>1.2502125361191219E-5</v>
      </c>
      <c r="P2076" s="2">
        <v>41744</v>
      </c>
      <c r="Q2076">
        <v>1396.32</v>
      </c>
      <c r="R2076">
        <v>6.7195385724585499E-3</v>
      </c>
      <c r="T2076" s="68">
        <v>39766</v>
      </c>
      <c r="U2076" s="69">
        <v>0.98719000000000001</v>
      </c>
      <c r="V2076" s="70">
        <v>-1.2809999999999988E-2</v>
      </c>
      <c r="W2076" s="70"/>
      <c r="Y2076" s="2">
        <v>41744</v>
      </c>
      <c r="Z2076">
        <v>15.61</v>
      </c>
    </row>
    <row r="2077" spans="2:26" x14ac:dyDescent="0.25">
      <c r="B2077" s="2">
        <v>41745</v>
      </c>
      <c r="C2077">
        <v>1862.31</v>
      </c>
      <c r="D2077" s="2"/>
      <c r="E2077" s="2">
        <v>41647</v>
      </c>
      <c r="F2077">
        <v>5.0000000000000001E-3</v>
      </c>
      <c r="G2077" s="67">
        <v>99.999583333333334</v>
      </c>
      <c r="H2077" s="92">
        <v>-2.5000104166839066E-6</v>
      </c>
      <c r="J2077" s="2">
        <v>41641</v>
      </c>
      <c r="K2077">
        <v>6.3E-2</v>
      </c>
      <c r="L2077" s="67">
        <v>99.984250000000003</v>
      </c>
      <c r="M2077" s="92">
        <v>-1.2501969060108031E-5</v>
      </c>
      <c r="P2077" s="2">
        <v>41745</v>
      </c>
      <c r="Q2077">
        <v>1411.18</v>
      </c>
      <c r="R2077">
        <v>1.0642259653947717E-2</v>
      </c>
      <c r="T2077" s="68">
        <v>39769</v>
      </c>
      <c r="U2077" s="69">
        <v>0.99689000000000005</v>
      </c>
      <c r="V2077" s="70">
        <v>-3.1099999999999461E-3</v>
      </c>
      <c r="W2077" s="70"/>
      <c r="Y2077" s="2">
        <v>41745</v>
      </c>
      <c r="Z2077">
        <v>14.18</v>
      </c>
    </row>
    <row r="2078" spans="2:26" x14ac:dyDescent="0.25">
      <c r="B2078" s="2">
        <v>41746</v>
      </c>
      <c r="C2078">
        <v>1864.85</v>
      </c>
      <c r="D2078" s="2"/>
      <c r="E2078" s="2">
        <v>41648</v>
      </c>
      <c r="F2078">
        <v>8.0000000000000002E-3</v>
      </c>
      <c r="G2078" s="67">
        <v>99.99933333333334</v>
      </c>
      <c r="H2078" s="92">
        <v>0</v>
      </c>
      <c r="J2078" s="2">
        <v>41642</v>
      </c>
      <c r="K2078">
        <v>6.8000000000000005E-2</v>
      </c>
      <c r="L2078" s="67">
        <v>99.983000000000004</v>
      </c>
      <c r="M2078" s="92">
        <v>5.0008501445208964E-5</v>
      </c>
      <c r="P2078" s="2">
        <v>41746</v>
      </c>
      <c r="Q2078">
        <v>1409.74</v>
      </c>
      <c r="R2078">
        <v>-1.0204226250372095E-3</v>
      </c>
      <c r="T2078" s="68">
        <v>39770</v>
      </c>
      <c r="U2078" s="69">
        <v>1.0082599999999999</v>
      </c>
      <c r="V2078" s="70">
        <v>8.2599999999999341E-3</v>
      </c>
      <c r="W2078" s="70"/>
      <c r="Y2078" s="2">
        <v>41746</v>
      </c>
      <c r="Z2078">
        <v>13.36</v>
      </c>
    </row>
    <row r="2079" spans="2:26" x14ac:dyDescent="0.25">
      <c r="B2079" s="2">
        <v>41750</v>
      </c>
      <c r="C2079">
        <v>1871.89</v>
      </c>
      <c r="D2079" s="2"/>
      <c r="E2079" s="2">
        <v>41649</v>
      </c>
      <c r="F2079">
        <v>8.0000000000000002E-3</v>
      </c>
      <c r="G2079" s="67">
        <v>99.99933333333334</v>
      </c>
      <c r="H2079" s="92">
        <v>9.1667277779539091E-6</v>
      </c>
      <c r="J2079" s="2">
        <v>41645</v>
      </c>
      <c r="K2079">
        <v>4.8000000000000001E-2</v>
      </c>
      <c r="L2079" s="67">
        <v>99.988</v>
      </c>
      <c r="M2079" s="92">
        <v>2.5003000360124261E-5</v>
      </c>
      <c r="P2079" s="2">
        <v>41750</v>
      </c>
      <c r="Q2079">
        <v>1412.59</v>
      </c>
      <c r="R2079">
        <v>2.0216493821554327E-3</v>
      </c>
      <c r="T2079" s="68">
        <v>39771</v>
      </c>
      <c r="U2079" s="69">
        <v>0.96596000000000004</v>
      </c>
      <c r="V2079" s="70">
        <v>-3.4039999999999959E-2</v>
      </c>
      <c r="W2079" s="70"/>
      <c r="Y2079" s="2">
        <v>41750</v>
      </c>
      <c r="Z2079">
        <v>13.25</v>
      </c>
    </row>
    <row r="2080" spans="2:26" x14ac:dyDescent="0.25">
      <c r="B2080" s="2">
        <v>41751</v>
      </c>
      <c r="C2080">
        <v>1879.55</v>
      </c>
      <c r="D2080" s="2"/>
      <c r="E2080" s="2">
        <v>41652</v>
      </c>
      <c r="F2080">
        <v>-3.0000000000000001E-3</v>
      </c>
      <c r="G2080" s="67">
        <v>100.00024999999999</v>
      </c>
      <c r="H2080" s="92">
        <v>1.6666625000105739E-6</v>
      </c>
      <c r="J2080" s="2">
        <v>41646</v>
      </c>
      <c r="K2080">
        <v>3.7999999999999999E-2</v>
      </c>
      <c r="L2080" s="67">
        <v>99.990499999999997</v>
      </c>
      <c r="M2080" s="92">
        <v>1.2501187612867781E-5</v>
      </c>
      <c r="P2080" s="2">
        <v>41751</v>
      </c>
      <c r="Q2080">
        <v>1415.01</v>
      </c>
      <c r="R2080">
        <v>1.7131651788560021E-3</v>
      </c>
      <c r="T2080" s="68">
        <v>39772</v>
      </c>
      <c r="U2080" s="69">
        <v>0.95559000000000005</v>
      </c>
      <c r="V2080" s="70">
        <v>-4.440999999999995E-2</v>
      </c>
      <c r="W2080" s="70"/>
      <c r="Y2080" s="2">
        <v>41751</v>
      </c>
      <c r="Z2080">
        <v>13.19</v>
      </c>
    </row>
    <row r="2081" spans="2:26" x14ac:dyDescent="0.25">
      <c r="B2081" s="2">
        <v>41752</v>
      </c>
      <c r="C2081">
        <v>1875.39</v>
      </c>
      <c r="D2081" s="2"/>
      <c r="E2081" s="2">
        <v>41653</v>
      </c>
      <c r="F2081">
        <v>-5.0000000000000001E-3</v>
      </c>
      <c r="G2081" s="67">
        <v>100.00041666666667</v>
      </c>
      <c r="H2081" s="92">
        <v>-1.0833288194511681E-5</v>
      </c>
      <c r="J2081" s="2">
        <v>41647</v>
      </c>
      <c r="K2081">
        <v>3.3000000000000002E-2</v>
      </c>
      <c r="L2081" s="67">
        <v>99.991749999999996</v>
      </c>
      <c r="M2081" s="92">
        <v>-2.0001650136047822E-5</v>
      </c>
      <c r="P2081" s="2">
        <v>41752</v>
      </c>
      <c r="Q2081">
        <v>1414.7</v>
      </c>
      <c r="R2081">
        <v>-2.1907972381818297E-4</v>
      </c>
      <c r="T2081" s="68">
        <v>39773</v>
      </c>
      <c r="U2081" s="69">
        <v>1.0148999999999999</v>
      </c>
      <c r="V2081" s="70">
        <v>1.4899999999999913E-2</v>
      </c>
      <c r="W2081" s="70"/>
      <c r="Y2081" s="2">
        <v>41752</v>
      </c>
      <c r="Z2081">
        <v>13.27</v>
      </c>
    </row>
    <row r="2082" spans="2:26" x14ac:dyDescent="0.25">
      <c r="B2082" s="2">
        <v>41753</v>
      </c>
      <c r="C2082">
        <v>1878.61</v>
      </c>
      <c r="D2082" s="2"/>
      <c r="E2082" s="2">
        <v>41654</v>
      </c>
      <c r="F2082">
        <v>8.0000000000000002E-3</v>
      </c>
      <c r="G2082" s="67">
        <v>99.99933333333334</v>
      </c>
      <c r="H2082" s="92">
        <v>1.083340555596557E-5</v>
      </c>
      <c r="J2082" s="2">
        <v>41648</v>
      </c>
      <c r="K2082">
        <v>4.1000000000000002E-2</v>
      </c>
      <c r="L2082" s="67">
        <v>99.989750000000001</v>
      </c>
      <c r="M2082" s="92">
        <v>7.5007688287165308E-6</v>
      </c>
      <c r="P2082" s="2">
        <v>41753</v>
      </c>
      <c r="Q2082">
        <v>1417.27</v>
      </c>
      <c r="R2082">
        <v>1.816639570226819E-3</v>
      </c>
      <c r="T2082" s="68">
        <v>39776</v>
      </c>
      <c r="U2082" s="69">
        <v>1.0531299999999999</v>
      </c>
      <c r="V2082" s="70">
        <v>5.31299999999999E-2</v>
      </c>
      <c r="W2082" s="70"/>
      <c r="Y2082" s="2">
        <v>41753</v>
      </c>
      <c r="Z2082">
        <v>13.32</v>
      </c>
    </row>
    <row r="2083" spans="2:26" x14ac:dyDescent="0.25">
      <c r="B2083" s="2">
        <v>41754</v>
      </c>
      <c r="C2083">
        <v>1863.4</v>
      </c>
      <c r="D2083" s="2"/>
      <c r="E2083" s="2">
        <v>41655</v>
      </c>
      <c r="F2083">
        <v>-5.0000000000000001E-3</v>
      </c>
      <c r="G2083" s="67">
        <v>100.00041666666667</v>
      </c>
      <c r="H2083" s="92">
        <v>-6.6666388889302652E-6</v>
      </c>
      <c r="J2083" s="2">
        <v>41649</v>
      </c>
      <c r="K2083">
        <v>3.7999999999999999E-2</v>
      </c>
      <c r="L2083" s="67">
        <v>99.990499999999997</v>
      </c>
      <c r="M2083" s="92">
        <v>2.5002375225513518E-5</v>
      </c>
      <c r="P2083" s="2">
        <v>41754</v>
      </c>
      <c r="Q2083">
        <v>1410.87</v>
      </c>
      <c r="R2083">
        <v>-4.5157238917074016E-3</v>
      </c>
      <c r="T2083" s="68">
        <v>39777</v>
      </c>
      <c r="U2083" s="69">
        <v>1.0064900000000001</v>
      </c>
      <c r="V2083" s="70">
        <v>6.4900000000001068E-3</v>
      </c>
      <c r="W2083" s="70"/>
      <c r="Y2083" s="2">
        <v>41754</v>
      </c>
      <c r="Z2083">
        <v>14.06</v>
      </c>
    </row>
    <row r="2084" spans="2:26" x14ac:dyDescent="0.25">
      <c r="B2084" s="2">
        <v>41757</v>
      </c>
      <c r="C2084">
        <v>1869.43</v>
      </c>
      <c r="D2084" s="2"/>
      <c r="E2084" s="2">
        <v>41656</v>
      </c>
      <c r="F2084">
        <v>3.0000000000000001E-3</v>
      </c>
      <c r="G2084" s="67">
        <v>99.999750000000006</v>
      </c>
      <c r="H2084" s="92">
        <v>0</v>
      </c>
      <c r="J2084" s="2">
        <v>41652</v>
      </c>
      <c r="K2084">
        <v>2.8000000000000001E-2</v>
      </c>
      <c r="L2084" s="67">
        <v>99.992999999999995</v>
      </c>
      <c r="M2084" s="92">
        <v>-1.2500875061216554E-5</v>
      </c>
      <c r="P2084" s="2">
        <v>41757</v>
      </c>
      <c r="Q2084">
        <v>1414.13</v>
      </c>
      <c r="R2084">
        <v>2.3106310290814669E-3</v>
      </c>
      <c r="T2084" s="68">
        <v>39778</v>
      </c>
      <c r="U2084" s="69">
        <v>1.0226599999999999</v>
      </c>
      <c r="V2084" s="70">
        <v>2.2659999999999902E-2</v>
      </c>
      <c r="W2084" s="70"/>
      <c r="Y2084" s="2">
        <v>41757</v>
      </c>
      <c r="Z2084">
        <v>13.97</v>
      </c>
    </row>
    <row r="2085" spans="2:26" x14ac:dyDescent="0.25">
      <c r="B2085" s="2">
        <v>41758</v>
      </c>
      <c r="C2085">
        <v>1878.33</v>
      </c>
      <c r="D2085" s="2"/>
      <c r="E2085" s="2">
        <v>41659</v>
      </c>
      <c r="F2085">
        <v>3.0000000000000001E-3</v>
      </c>
      <c r="G2085" s="67">
        <v>99.999750000000006</v>
      </c>
      <c r="H2085" s="92">
        <v>0</v>
      </c>
      <c r="J2085" s="2">
        <v>41653</v>
      </c>
      <c r="K2085">
        <v>3.3000000000000002E-2</v>
      </c>
      <c r="L2085" s="67">
        <v>99.991749999999996</v>
      </c>
      <c r="M2085" s="92">
        <v>-1.2501031335099277E-5</v>
      </c>
      <c r="P2085" s="2">
        <v>41758</v>
      </c>
      <c r="Q2085">
        <v>1416.32</v>
      </c>
      <c r="R2085">
        <v>1.5486553570038808E-3</v>
      </c>
      <c r="T2085" s="68">
        <v>39780</v>
      </c>
      <c r="U2085" s="69">
        <v>1.0050399999999999</v>
      </c>
      <c r="V2085" s="70">
        <v>5.0399999999999334E-3</v>
      </c>
      <c r="W2085" s="70"/>
      <c r="Y2085" s="2">
        <v>41758</v>
      </c>
      <c r="Z2085">
        <v>13.71</v>
      </c>
    </row>
    <row r="2086" spans="2:26" x14ac:dyDescent="0.25">
      <c r="B2086" s="2">
        <v>41759</v>
      </c>
      <c r="C2086">
        <v>1883.95</v>
      </c>
      <c r="D2086" s="2"/>
      <c r="E2086" s="2">
        <v>41660</v>
      </c>
      <c r="F2086">
        <v>3.0000000000000001E-3</v>
      </c>
      <c r="G2086" s="67">
        <v>99.999750000000006</v>
      </c>
      <c r="H2086" s="92">
        <v>5.0000124998117457E-6</v>
      </c>
      <c r="J2086" s="2">
        <v>41654</v>
      </c>
      <c r="K2086">
        <v>3.7999999999999999E-2</v>
      </c>
      <c r="L2086" s="67">
        <v>99.990499999999997</v>
      </c>
      <c r="M2086" s="92">
        <v>1.2501187612867781E-5</v>
      </c>
      <c r="P2086" s="2">
        <v>41759</v>
      </c>
      <c r="Q2086">
        <v>1419.05</v>
      </c>
      <c r="R2086">
        <v>1.9275305015815647E-3</v>
      </c>
      <c r="T2086" s="68">
        <v>39783</v>
      </c>
      <c r="U2086" s="69">
        <v>0.93235000000000001</v>
      </c>
      <c r="V2086" s="70">
        <v>-6.7649999999999988E-2</v>
      </c>
      <c r="W2086" s="70"/>
      <c r="Y2086" s="2">
        <v>41759</v>
      </c>
      <c r="Z2086">
        <v>13.41</v>
      </c>
    </row>
    <row r="2087" spans="2:26" x14ac:dyDescent="0.25">
      <c r="B2087" s="2">
        <v>41760</v>
      </c>
      <c r="C2087">
        <v>1883.68</v>
      </c>
      <c r="D2087" s="2"/>
      <c r="E2087" s="2">
        <v>41661</v>
      </c>
      <c r="F2087">
        <v>-3.0000000000000001E-3</v>
      </c>
      <c r="G2087" s="67">
        <v>100.00024999999999</v>
      </c>
      <c r="H2087" s="92">
        <v>-1.0833306249957708E-5</v>
      </c>
      <c r="J2087" s="2">
        <v>41655</v>
      </c>
      <c r="K2087">
        <v>3.3000000000000002E-2</v>
      </c>
      <c r="L2087" s="67">
        <v>99.991749999999996</v>
      </c>
      <c r="M2087" s="92">
        <v>0</v>
      </c>
      <c r="P2087" s="2">
        <v>41760</v>
      </c>
      <c r="Q2087">
        <v>1420.01</v>
      </c>
      <c r="R2087">
        <v>6.7650893203197171E-4</v>
      </c>
      <c r="T2087" s="68">
        <v>39784</v>
      </c>
      <c r="U2087" s="69">
        <v>1.0339100000000001</v>
      </c>
      <c r="V2087" s="70">
        <v>3.3910000000000107E-2</v>
      </c>
      <c r="W2087" s="70"/>
      <c r="Y2087" s="2">
        <v>41760</v>
      </c>
      <c r="Z2087">
        <v>13.25</v>
      </c>
    </row>
    <row r="2088" spans="2:26" x14ac:dyDescent="0.25">
      <c r="B2088" s="2">
        <v>41761</v>
      </c>
      <c r="C2088">
        <v>1881.14</v>
      </c>
      <c r="D2088" s="2"/>
      <c r="E2088" s="2">
        <v>41662</v>
      </c>
      <c r="F2088">
        <v>0.01</v>
      </c>
      <c r="G2088" s="67">
        <v>99.999166666666667</v>
      </c>
      <c r="H2088" s="92">
        <v>-3.5833631947035371E-5</v>
      </c>
      <c r="J2088" s="2">
        <v>41656</v>
      </c>
      <c r="K2088">
        <v>3.3000000000000002E-2</v>
      </c>
      <c r="L2088" s="67">
        <v>99.991749999999996</v>
      </c>
      <c r="M2088" s="92">
        <v>0</v>
      </c>
      <c r="P2088" s="2">
        <v>41761</v>
      </c>
      <c r="Q2088">
        <v>1420.66</v>
      </c>
      <c r="R2088">
        <v>4.5774325532921267E-4</v>
      </c>
      <c r="T2088" s="68">
        <v>39785</v>
      </c>
      <c r="U2088" s="69">
        <v>1.0205900000000001</v>
      </c>
      <c r="V2088" s="70">
        <v>2.0590000000000108E-2</v>
      </c>
      <c r="W2088" s="70"/>
      <c r="Y2088" s="2">
        <v>41761</v>
      </c>
      <c r="Z2088">
        <v>12.91</v>
      </c>
    </row>
    <row r="2089" spans="2:26" x14ac:dyDescent="0.25">
      <c r="B2089" s="2">
        <v>41764</v>
      </c>
      <c r="C2089">
        <v>1884.66</v>
      </c>
      <c r="D2089" s="2"/>
      <c r="E2089" s="2">
        <v>41663</v>
      </c>
      <c r="F2089">
        <v>5.2999999999999999E-2</v>
      </c>
      <c r="G2089" s="67">
        <v>99.995583333333329</v>
      </c>
      <c r="H2089" s="92">
        <v>2.0834253512846956E-5</v>
      </c>
      <c r="J2089" s="2">
        <v>41659</v>
      </c>
      <c r="K2089">
        <v>3.3000000000000002E-2</v>
      </c>
      <c r="L2089" s="67">
        <v>99.991749999999996</v>
      </c>
      <c r="M2089" s="92">
        <v>-1.2501031335099277E-5</v>
      </c>
      <c r="P2089" s="2">
        <v>41764</v>
      </c>
      <c r="Q2089">
        <v>1422.12</v>
      </c>
      <c r="R2089">
        <v>1.0276913547222488E-3</v>
      </c>
      <c r="T2089" s="68">
        <v>39786</v>
      </c>
      <c r="U2089" s="69">
        <v>0.98077000000000003</v>
      </c>
      <c r="V2089" s="70">
        <v>-1.9229999999999969E-2</v>
      </c>
      <c r="W2089" s="70"/>
      <c r="Y2089" s="2">
        <v>41764</v>
      </c>
      <c r="Z2089">
        <v>13.29</v>
      </c>
    </row>
    <row r="2090" spans="2:26" x14ac:dyDescent="0.25">
      <c r="B2090" s="2">
        <v>41765</v>
      </c>
      <c r="C2090">
        <v>1867.72</v>
      </c>
      <c r="D2090" s="2"/>
      <c r="E2090" s="2">
        <v>41666</v>
      </c>
      <c r="F2090">
        <v>2.8000000000000001E-2</v>
      </c>
      <c r="G2090" s="67">
        <v>99.99766666666666</v>
      </c>
      <c r="H2090" s="92">
        <v>-4.1667638911446758E-6</v>
      </c>
      <c r="J2090" s="2">
        <v>41660</v>
      </c>
      <c r="K2090">
        <v>3.7999999999999999E-2</v>
      </c>
      <c r="L2090" s="67">
        <v>99.990499999999997</v>
      </c>
      <c r="M2090" s="92">
        <v>1.2501187612867781E-5</v>
      </c>
      <c r="P2090" s="2">
        <v>41765</v>
      </c>
      <c r="Q2090">
        <v>1417.9</v>
      </c>
      <c r="R2090">
        <v>-2.9674007819310289E-3</v>
      </c>
      <c r="T2090" s="68">
        <v>39787</v>
      </c>
      <c r="U2090" s="69">
        <v>1.0293699999999999</v>
      </c>
      <c r="V2090" s="70">
        <v>2.9369999999999896E-2</v>
      </c>
      <c r="W2090" s="70"/>
      <c r="Y2090" s="2">
        <v>41765</v>
      </c>
      <c r="Z2090">
        <v>13.8</v>
      </c>
    </row>
    <row r="2091" spans="2:26" x14ac:dyDescent="0.25">
      <c r="B2091" s="2">
        <v>41766</v>
      </c>
      <c r="C2091">
        <v>1878.21</v>
      </c>
      <c r="D2091" s="2"/>
      <c r="E2091" s="2">
        <v>41667</v>
      </c>
      <c r="F2091">
        <v>3.3000000000000002E-2</v>
      </c>
      <c r="G2091" s="67">
        <v>99.997249999999994</v>
      </c>
      <c r="H2091" s="92">
        <v>-6.6668500049438251E-6</v>
      </c>
      <c r="J2091" s="2">
        <v>41661</v>
      </c>
      <c r="K2091">
        <v>3.3000000000000002E-2</v>
      </c>
      <c r="L2091" s="67">
        <v>99.991749999999996</v>
      </c>
      <c r="M2091" s="92">
        <v>-1.2501031335099277E-5</v>
      </c>
      <c r="P2091" s="2">
        <v>41766</v>
      </c>
      <c r="Q2091">
        <v>1421.55</v>
      </c>
      <c r="R2091">
        <v>2.5742294943225108E-3</v>
      </c>
      <c r="T2091" s="68">
        <v>39790</v>
      </c>
      <c r="U2091" s="69">
        <v>1.0268900000000001</v>
      </c>
      <c r="V2091" s="70">
        <v>2.6890000000000081E-2</v>
      </c>
      <c r="W2091" s="70"/>
      <c r="Y2091" s="2">
        <v>41766</v>
      </c>
      <c r="Z2091">
        <v>13.4</v>
      </c>
    </row>
    <row r="2092" spans="2:26" x14ac:dyDescent="0.25">
      <c r="B2092" s="2">
        <v>41767</v>
      </c>
      <c r="C2092">
        <v>1875.63</v>
      </c>
      <c r="D2092" s="2"/>
      <c r="E2092" s="2">
        <v>41668</v>
      </c>
      <c r="F2092">
        <v>4.1000000000000002E-2</v>
      </c>
      <c r="G2092" s="67">
        <v>99.996583333333334</v>
      </c>
      <c r="H2092" s="92">
        <v>2.5000854195766919E-6</v>
      </c>
      <c r="J2092" s="2">
        <v>41662</v>
      </c>
      <c r="K2092">
        <v>3.7999999999999999E-2</v>
      </c>
      <c r="L2092" s="67">
        <v>99.990499999999997</v>
      </c>
      <c r="M2092" s="92">
        <v>-2.500237522562454E-5</v>
      </c>
      <c r="P2092" s="2">
        <v>41767</v>
      </c>
      <c r="Q2092">
        <v>1421.74</v>
      </c>
      <c r="R2092">
        <v>1.3365692378042304E-4</v>
      </c>
      <c r="T2092" s="68">
        <v>39791</v>
      </c>
      <c r="U2092" s="69">
        <v>0.98880000000000001</v>
      </c>
      <c r="V2092" s="70">
        <v>-1.1199999999999988E-2</v>
      </c>
      <c r="W2092" s="70"/>
      <c r="Y2092" s="2">
        <v>41767</v>
      </c>
      <c r="Z2092">
        <v>13.43</v>
      </c>
    </row>
    <row r="2093" spans="2:26" x14ac:dyDescent="0.25">
      <c r="B2093" s="2">
        <v>41768</v>
      </c>
      <c r="C2093">
        <v>1878.48</v>
      </c>
      <c r="D2093" s="2"/>
      <c r="E2093" s="2">
        <v>41669</v>
      </c>
      <c r="F2093">
        <v>3.7999999999999999E-2</v>
      </c>
      <c r="G2093" s="67">
        <v>99.996833333333328</v>
      </c>
      <c r="H2093" s="92">
        <v>4.1667986152571501E-6</v>
      </c>
      <c r="J2093" s="2">
        <v>41663</v>
      </c>
      <c r="K2093">
        <v>4.8000000000000001E-2</v>
      </c>
      <c r="L2093" s="67">
        <v>99.988</v>
      </c>
      <c r="M2093" s="92">
        <v>-1.2501500180062131E-5</v>
      </c>
      <c r="P2093" s="2">
        <v>41768</v>
      </c>
      <c r="Q2093">
        <v>1424.36</v>
      </c>
      <c r="R2093">
        <v>1.842812328554988E-3</v>
      </c>
      <c r="T2093" s="68">
        <v>39792</v>
      </c>
      <c r="U2093" s="69">
        <v>1.0115000000000001</v>
      </c>
      <c r="V2093" s="70">
        <v>1.1500000000000066E-2</v>
      </c>
      <c r="W2093" s="70"/>
      <c r="Y2093" s="2">
        <v>41768</v>
      </c>
      <c r="Z2093">
        <v>12.92</v>
      </c>
    </row>
    <row r="2094" spans="2:26" x14ac:dyDescent="0.25">
      <c r="B2094" s="2">
        <v>41771</v>
      </c>
      <c r="C2094">
        <v>1896.65</v>
      </c>
      <c r="D2094" s="2"/>
      <c r="E2094" s="2">
        <v>41670</v>
      </c>
      <c r="F2094">
        <v>3.3000000000000002E-2</v>
      </c>
      <c r="G2094" s="67">
        <v>99.997249999999994</v>
      </c>
      <c r="H2094" s="92">
        <v>0</v>
      </c>
      <c r="J2094" s="2">
        <v>41666</v>
      </c>
      <c r="K2094">
        <v>5.2999999999999999E-2</v>
      </c>
      <c r="L2094" s="67">
        <v>99.986750000000001</v>
      </c>
      <c r="M2094" s="92">
        <v>1.2501656469376954E-5</v>
      </c>
      <c r="P2094" s="2">
        <v>41771</v>
      </c>
      <c r="Q2094">
        <v>1426.87</v>
      </c>
      <c r="R2094">
        <v>1.7621949507147239E-3</v>
      </c>
      <c r="T2094" s="68">
        <v>39793</v>
      </c>
      <c r="U2094" s="69">
        <v>0.98487000000000002</v>
      </c>
      <c r="V2094" s="70">
        <v>-1.5129999999999977E-2</v>
      </c>
      <c r="W2094" s="70"/>
      <c r="Y2094" s="2">
        <v>41771</v>
      </c>
      <c r="Z2094">
        <v>12.23</v>
      </c>
    </row>
    <row r="2095" spans="2:26" x14ac:dyDescent="0.25">
      <c r="B2095" s="2">
        <v>41772</v>
      </c>
      <c r="C2095">
        <v>1897.45</v>
      </c>
      <c r="D2095" s="2"/>
      <c r="E2095" s="2">
        <v>41673</v>
      </c>
      <c r="F2095">
        <v>3.3000000000000002E-2</v>
      </c>
      <c r="G2095" s="67">
        <v>99.997249999999994</v>
      </c>
      <c r="H2095" s="92">
        <v>0</v>
      </c>
      <c r="J2095" s="2">
        <v>41667</v>
      </c>
      <c r="K2095">
        <v>4.8000000000000001E-2</v>
      </c>
      <c r="L2095" s="67">
        <v>99.988</v>
      </c>
      <c r="M2095" s="92">
        <v>1.2501500179951108E-5</v>
      </c>
      <c r="P2095" s="2">
        <v>41772</v>
      </c>
      <c r="Q2095">
        <v>1427.16</v>
      </c>
      <c r="R2095">
        <v>2.0324206129518352E-4</v>
      </c>
      <c r="T2095" s="68">
        <v>39794</v>
      </c>
      <c r="U2095" s="69">
        <v>1.00705</v>
      </c>
      <c r="V2095" s="70">
        <v>7.0500000000000007E-3</v>
      </c>
      <c r="W2095" s="70"/>
      <c r="Y2095" s="2">
        <v>41772</v>
      </c>
      <c r="Z2095">
        <v>12.13</v>
      </c>
    </row>
    <row r="2096" spans="2:26" x14ac:dyDescent="0.25">
      <c r="B2096" s="2">
        <v>41773</v>
      </c>
      <c r="C2096">
        <v>1888.53</v>
      </c>
      <c r="D2096" s="2"/>
      <c r="E2096" s="2">
        <v>41674</v>
      </c>
      <c r="F2096">
        <v>3.3000000000000002E-2</v>
      </c>
      <c r="G2096" s="67">
        <v>99.997249999999994</v>
      </c>
      <c r="H2096" s="92">
        <v>-5.5001512541563713E-5</v>
      </c>
      <c r="J2096" s="2">
        <v>41668</v>
      </c>
      <c r="K2096">
        <v>4.2999999999999997E-2</v>
      </c>
      <c r="L2096" s="67">
        <v>99.989249999999998</v>
      </c>
      <c r="M2096" s="92">
        <v>6.2506719472388284E-5</v>
      </c>
      <c r="P2096" s="2">
        <v>41773</v>
      </c>
      <c r="Q2096">
        <v>1427.11</v>
      </c>
      <c r="R2096">
        <v>-3.5034614198958813E-5</v>
      </c>
      <c r="T2096" s="68">
        <v>39797</v>
      </c>
      <c r="U2096" s="69">
        <v>0.99585000000000001</v>
      </c>
      <c r="V2096" s="70">
        <v>-4.149999999999987E-3</v>
      </c>
      <c r="W2096" s="70"/>
      <c r="Y2096" s="2">
        <v>41773</v>
      </c>
      <c r="Z2096">
        <v>12.17</v>
      </c>
    </row>
    <row r="2097" spans="2:26" x14ac:dyDescent="0.25">
      <c r="B2097" s="2">
        <v>41774</v>
      </c>
      <c r="C2097">
        <v>1870.85</v>
      </c>
      <c r="D2097" s="2"/>
      <c r="E2097" s="2">
        <v>41675</v>
      </c>
      <c r="F2097">
        <v>9.9000000000000005E-2</v>
      </c>
      <c r="G2097" s="67">
        <v>99.991749999999996</v>
      </c>
      <c r="H2097" s="92">
        <v>3.8336496094304451E-5</v>
      </c>
      <c r="J2097" s="2">
        <v>41669</v>
      </c>
      <c r="K2097">
        <v>1.7999999999999999E-2</v>
      </c>
      <c r="L2097" s="67">
        <v>99.995500000000007</v>
      </c>
      <c r="M2097" s="92">
        <v>-1.2500562525441516E-5</v>
      </c>
      <c r="P2097" s="2">
        <v>41774</v>
      </c>
      <c r="Q2097">
        <v>1426.47</v>
      </c>
      <c r="R2097">
        <v>-4.4845877332500006E-4</v>
      </c>
      <c r="T2097" s="68">
        <v>39798</v>
      </c>
      <c r="U2097" s="69">
        <v>1.0385800000000001</v>
      </c>
      <c r="V2097" s="70">
        <v>3.8580000000000059E-2</v>
      </c>
      <c r="W2097" s="70"/>
      <c r="Y2097" s="2">
        <v>41774</v>
      </c>
      <c r="Z2097">
        <v>13.17</v>
      </c>
    </row>
    <row r="2098" spans="2:26" x14ac:dyDescent="0.25">
      <c r="B2098" s="2">
        <v>41775</v>
      </c>
      <c r="C2098">
        <v>1877.86</v>
      </c>
      <c r="D2098" s="2"/>
      <c r="E2098" s="2">
        <v>41676</v>
      </c>
      <c r="F2098">
        <v>5.2999999999999999E-2</v>
      </c>
      <c r="G2098" s="67">
        <v>99.995583333333329</v>
      </c>
      <c r="H2098" s="92">
        <v>-3.8335026463665045E-5</v>
      </c>
      <c r="J2098" s="2">
        <v>41670</v>
      </c>
      <c r="K2098">
        <v>2.3E-2</v>
      </c>
      <c r="L2098" s="67">
        <v>99.994249999999994</v>
      </c>
      <c r="M2098" s="92">
        <v>-1.2500718791330634E-5</v>
      </c>
      <c r="P2098" s="2">
        <v>41775</v>
      </c>
      <c r="Q2098">
        <v>1429.6</v>
      </c>
      <c r="R2098">
        <v>2.1942277089597173E-3</v>
      </c>
      <c r="T2098" s="68">
        <v>39799</v>
      </c>
      <c r="U2098" s="69">
        <v>0.99975999999999998</v>
      </c>
      <c r="V2098" s="70">
        <v>-2.4000000000001798E-4</v>
      </c>
      <c r="W2098" s="70"/>
      <c r="Y2098" s="2">
        <v>41775</v>
      </c>
      <c r="Z2098">
        <v>12.44</v>
      </c>
    </row>
    <row r="2099" spans="2:26" x14ac:dyDescent="0.25">
      <c r="B2099" s="2">
        <v>41778</v>
      </c>
      <c r="C2099">
        <v>1885.08</v>
      </c>
      <c r="D2099" s="2"/>
      <c r="E2099" s="2">
        <v>41677</v>
      </c>
      <c r="F2099">
        <v>9.9000000000000005E-2</v>
      </c>
      <c r="G2099" s="67">
        <v>99.991749999999996</v>
      </c>
      <c r="H2099" s="92">
        <v>3.4169485649160336E-5</v>
      </c>
      <c r="J2099" s="2">
        <v>41673</v>
      </c>
      <c r="K2099">
        <v>2.8000000000000001E-2</v>
      </c>
      <c r="L2099" s="67">
        <v>99.992999999999995</v>
      </c>
      <c r="M2099" s="92">
        <v>-6.2504375306193793E-5</v>
      </c>
      <c r="P2099" s="2">
        <v>41778</v>
      </c>
      <c r="Q2099">
        <v>1432.55</v>
      </c>
      <c r="R2099">
        <v>2.0635142697258413E-3</v>
      </c>
      <c r="T2099" s="68">
        <v>39800</v>
      </c>
      <c r="U2099" s="69">
        <v>0.98989000000000005</v>
      </c>
      <c r="V2099" s="70">
        <v>-1.0109999999999952E-2</v>
      </c>
      <c r="W2099" s="70"/>
      <c r="Y2099" s="2">
        <v>41778</v>
      </c>
      <c r="Z2099">
        <v>12.42</v>
      </c>
    </row>
    <row r="2100" spans="2:26" x14ac:dyDescent="0.25">
      <c r="B2100" s="2">
        <v>41779</v>
      </c>
      <c r="C2100">
        <v>1872.83</v>
      </c>
      <c r="D2100" s="2"/>
      <c r="E2100" s="2">
        <v>41680</v>
      </c>
      <c r="F2100">
        <v>5.8000000000000003E-2</v>
      </c>
      <c r="G2100" s="67">
        <v>99.995166666666663</v>
      </c>
      <c r="H2100" s="92">
        <v>4.1668680652584555E-6</v>
      </c>
      <c r="J2100" s="2">
        <v>41674</v>
      </c>
      <c r="K2100">
        <v>5.2999999999999999E-2</v>
      </c>
      <c r="L2100" s="67">
        <v>99.986750000000001</v>
      </c>
      <c r="M2100" s="92">
        <v>-1.2501656469487976E-5</v>
      </c>
      <c r="P2100" s="2">
        <v>41779</v>
      </c>
      <c r="Q2100">
        <v>1429.29</v>
      </c>
      <c r="R2100">
        <v>-2.2756622805486515E-3</v>
      </c>
      <c r="T2100" s="68">
        <v>39801</v>
      </c>
      <c r="U2100" s="69">
        <v>1.00725</v>
      </c>
      <c r="V2100" s="70">
        <v>7.2499999999999787E-3</v>
      </c>
      <c r="W2100" s="70"/>
      <c r="Y2100" s="2">
        <v>41779</v>
      </c>
      <c r="Z2100">
        <v>12.96</v>
      </c>
    </row>
    <row r="2101" spans="2:26" x14ac:dyDescent="0.25">
      <c r="B2101" s="2">
        <v>41780</v>
      </c>
      <c r="C2101">
        <v>1888.03</v>
      </c>
      <c r="D2101" s="2"/>
      <c r="E2101" s="2">
        <v>41681</v>
      </c>
      <c r="F2101">
        <v>5.2999999999999999E-2</v>
      </c>
      <c r="G2101" s="67">
        <v>99.995583333333329</v>
      </c>
      <c r="H2101" s="92">
        <v>3.3334805620732766E-5</v>
      </c>
      <c r="J2101" s="2">
        <v>41675</v>
      </c>
      <c r="K2101">
        <v>5.8000000000000003E-2</v>
      </c>
      <c r="L2101" s="67">
        <v>99.985500000000002</v>
      </c>
      <c r="M2101" s="92">
        <v>-2.5003625525710227E-5</v>
      </c>
      <c r="P2101" s="2">
        <v>41780</v>
      </c>
      <c r="Q2101">
        <v>1434.41</v>
      </c>
      <c r="R2101">
        <v>3.5821981543284753E-3</v>
      </c>
      <c r="T2101" s="68">
        <v>39804</v>
      </c>
      <c r="U2101" s="69">
        <v>0.98677000000000004</v>
      </c>
      <c r="V2101" s="70">
        <v>-1.3229999999999964E-2</v>
      </c>
      <c r="W2101" s="70"/>
      <c r="Y2101" s="2">
        <v>41780</v>
      </c>
      <c r="Z2101">
        <v>11.91</v>
      </c>
    </row>
    <row r="2102" spans="2:26" x14ac:dyDescent="0.25">
      <c r="B2102" s="2">
        <v>41781</v>
      </c>
      <c r="C2102">
        <v>1892.49</v>
      </c>
      <c r="D2102" s="2"/>
      <c r="E2102" s="2">
        <v>41682</v>
      </c>
      <c r="F2102">
        <v>1.2999999999999999E-2</v>
      </c>
      <c r="G2102" s="67">
        <v>99.998916666666673</v>
      </c>
      <c r="H2102" s="92">
        <v>1.7500189585240022E-5</v>
      </c>
      <c r="J2102" s="2">
        <v>41676</v>
      </c>
      <c r="K2102">
        <v>6.8000000000000005E-2</v>
      </c>
      <c r="L2102" s="67">
        <v>99.983000000000004</v>
      </c>
      <c r="M2102" s="92">
        <v>-4.0006801156233784E-5</v>
      </c>
      <c r="P2102" s="2">
        <v>41781</v>
      </c>
      <c r="Q2102">
        <v>1435.62</v>
      </c>
      <c r="R2102">
        <v>8.4355240133571208E-4</v>
      </c>
      <c r="T2102" s="68">
        <v>39805</v>
      </c>
      <c r="U2102" s="69">
        <v>0.99565999999999999</v>
      </c>
      <c r="V2102" s="70">
        <v>-4.3400000000000105E-3</v>
      </c>
      <c r="W2102" s="70"/>
      <c r="Y2102" s="2">
        <v>41781</v>
      </c>
      <c r="Z2102">
        <v>12.03</v>
      </c>
    </row>
    <row r="2103" spans="2:26" x14ac:dyDescent="0.25">
      <c r="B2103" s="2">
        <v>41782</v>
      </c>
      <c r="C2103">
        <v>1900.53</v>
      </c>
      <c r="D2103" s="2"/>
      <c r="E2103" s="2">
        <v>41683</v>
      </c>
      <c r="F2103">
        <v>-8.0000000000000002E-3</v>
      </c>
      <c r="G2103" s="67">
        <v>100.00066666666666</v>
      </c>
      <c r="H2103" s="92">
        <v>-1.7499883333993438E-5</v>
      </c>
      <c r="J2103" s="2">
        <v>41677</v>
      </c>
      <c r="K2103">
        <v>8.4000000000000005E-2</v>
      </c>
      <c r="L2103" s="67">
        <v>99.978999999999999</v>
      </c>
      <c r="M2103" s="92">
        <v>6.5013652867040861E-5</v>
      </c>
      <c r="P2103" s="2">
        <v>41782</v>
      </c>
      <c r="Q2103">
        <v>1438.45</v>
      </c>
      <c r="R2103">
        <v>1.9712737353896337E-3</v>
      </c>
      <c r="T2103" s="68">
        <v>39806</v>
      </c>
      <c r="U2103" s="69">
        <v>1.00312</v>
      </c>
      <c r="V2103" s="70">
        <v>3.1200000000000117E-3</v>
      </c>
      <c r="W2103" s="70"/>
      <c r="Y2103" s="2">
        <v>41782</v>
      </c>
      <c r="Z2103">
        <v>11.36</v>
      </c>
    </row>
    <row r="2104" spans="2:26" x14ac:dyDescent="0.25">
      <c r="B2104" s="2">
        <v>41786</v>
      </c>
      <c r="C2104">
        <v>1911.91</v>
      </c>
      <c r="D2104" s="2"/>
      <c r="E2104" s="2">
        <v>41684</v>
      </c>
      <c r="F2104">
        <v>1.2999999999999999E-2</v>
      </c>
      <c r="G2104" s="67">
        <v>99.998916666666673</v>
      </c>
      <c r="H2104" s="92">
        <v>0</v>
      </c>
      <c r="J2104" s="2">
        <v>41680</v>
      </c>
      <c r="K2104">
        <v>5.8000000000000003E-2</v>
      </c>
      <c r="L2104" s="67">
        <v>99.985500000000002</v>
      </c>
      <c r="M2104" s="92">
        <v>2.5003625525599205E-5</v>
      </c>
      <c r="P2104" s="2">
        <v>41786</v>
      </c>
      <c r="Q2104">
        <v>1440.78</v>
      </c>
      <c r="R2104">
        <v>1.6197990892974357E-3</v>
      </c>
      <c r="T2104" s="68">
        <v>39808</v>
      </c>
      <c r="U2104" s="69">
        <v>1.00404</v>
      </c>
      <c r="V2104" s="70">
        <v>4.0400000000000436E-3</v>
      </c>
      <c r="W2104" s="70"/>
      <c r="Y2104" s="2">
        <v>41786</v>
      </c>
      <c r="Z2104">
        <v>11.51</v>
      </c>
    </row>
    <row r="2105" spans="2:26" x14ac:dyDescent="0.25">
      <c r="B2105" s="2">
        <v>41787</v>
      </c>
      <c r="C2105">
        <v>1909.78</v>
      </c>
      <c r="D2105" s="2"/>
      <c r="E2105" s="2">
        <v>41687</v>
      </c>
      <c r="F2105">
        <v>1.2999999999999999E-2</v>
      </c>
      <c r="G2105" s="67">
        <v>99.998916666666673</v>
      </c>
      <c r="H2105" s="92">
        <v>-1.6666847224566794E-6</v>
      </c>
      <c r="J2105" s="2">
        <v>41681</v>
      </c>
      <c r="K2105">
        <v>4.8000000000000001E-2</v>
      </c>
      <c r="L2105" s="67">
        <v>99.988</v>
      </c>
      <c r="M2105" s="92">
        <v>0</v>
      </c>
      <c r="P2105" s="2">
        <v>41787</v>
      </c>
      <c r="Q2105">
        <v>1441.21</v>
      </c>
      <c r="R2105">
        <v>2.9844945099188891E-4</v>
      </c>
      <c r="T2105" s="68">
        <v>39811</v>
      </c>
      <c r="U2105" s="69">
        <v>1.0018100000000001</v>
      </c>
      <c r="V2105" s="70">
        <v>1.8100000000000893E-3</v>
      </c>
      <c r="W2105" s="70"/>
      <c r="Y2105" s="2">
        <v>41787</v>
      </c>
      <c r="Z2105">
        <v>11.68</v>
      </c>
    </row>
    <row r="2106" spans="2:26" x14ac:dyDescent="0.25">
      <c r="B2106" s="2">
        <v>41788</v>
      </c>
      <c r="C2106">
        <v>1920.03</v>
      </c>
      <c r="D2106" s="2"/>
      <c r="E2106" s="2">
        <v>41688</v>
      </c>
      <c r="F2106">
        <v>1.4999999999999999E-2</v>
      </c>
      <c r="G2106" s="67">
        <v>99.998750000000001</v>
      </c>
      <c r="H2106" s="92">
        <v>5.8334062509324269E-6</v>
      </c>
      <c r="J2106" s="2">
        <v>41682</v>
      </c>
      <c r="K2106">
        <v>4.8000000000000001E-2</v>
      </c>
      <c r="L2106" s="67">
        <v>99.988</v>
      </c>
      <c r="M2106" s="92">
        <v>6.2507500899977586E-5</v>
      </c>
      <c r="P2106" s="2">
        <v>41788</v>
      </c>
      <c r="Q2106">
        <v>1442.53</v>
      </c>
      <c r="R2106">
        <v>9.1589705872152649E-4</v>
      </c>
      <c r="T2106" s="68">
        <v>39812</v>
      </c>
      <c r="U2106" s="69">
        <v>1.0119499999999999</v>
      </c>
      <c r="V2106" s="70">
        <v>1.1949999999999905E-2</v>
      </c>
      <c r="W2106" s="70"/>
      <c r="Y2106" s="2">
        <v>41788</v>
      </c>
      <c r="Z2106">
        <v>11.57</v>
      </c>
    </row>
    <row r="2107" spans="2:26" x14ac:dyDescent="0.25">
      <c r="B2107" s="2">
        <v>41789</v>
      </c>
      <c r="C2107">
        <v>1923.57</v>
      </c>
      <c r="D2107" s="2"/>
      <c r="E2107" s="2">
        <v>41689</v>
      </c>
      <c r="F2107">
        <v>8.0000000000000002E-3</v>
      </c>
      <c r="G2107" s="67">
        <v>99.99933333333334</v>
      </c>
      <c r="H2107" s="92">
        <v>-5.8333722224856999E-6</v>
      </c>
      <c r="J2107" s="2">
        <v>41683</v>
      </c>
      <c r="K2107">
        <v>2.3E-2</v>
      </c>
      <c r="L2107" s="67">
        <v>99.994249999999994</v>
      </c>
      <c r="M2107" s="92">
        <v>2.0001150066173423E-5</v>
      </c>
      <c r="P2107" s="2">
        <v>41789</v>
      </c>
      <c r="Q2107">
        <v>1443.34</v>
      </c>
      <c r="R2107">
        <v>5.6151345205979197E-4</v>
      </c>
      <c r="T2107" s="68">
        <v>39813</v>
      </c>
      <c r="U2107" s="69">
        <v>1.00648</v>
      </c>
      <c r="V2107" s="70">
        <v>6.4800000000000413E-3</v>
      </c>
      <c r="W2107" s="70"/>
      <c r="Y2107" s="2">
        <v>41789</v>
      </c>
      <c r="Z2107">
        <v>11.4</v>
      </c>
    </row>
    <row r="2108" spans="2:26" x14ac:dyDescent="0.25">
      <c r="B2108" s="2">
        <v>41792</v>
      </c>
      <c r="C2108">
        <v>1924.97</v>
      </c>
      <c r="D2108" s="2"/>
      <c r="E2108" s="2">
        <v>41690</v>
      </c>
      <c r="F2108">
        <v>1.4999999999999999E-2</v>
      </c>
      <c r="G2108" s="67">
        <v>99.998750000000001</v>
      </c>
      <c r="H2108" s="92">
        <v>-2.5000312503520306E-6</v>
      </c>
      <c r="J2108" s="2">
        <v>41684</v>
      </c>
      <c r="K2108">
        <v>1.4999999999999999E-2</v>
      </c>
      <c r="L2108" s="67">
        <v>99.996250000000003</v>
      </c>
      <c r="M2108" s="92">
        <v>0</v>
      </c>
      <c r="P2108" s="2">
        <v>41792</v>
      </c>
      <c r="Q2108">
        <v>1443.87</v>
      </c>
      <c r="R2108">
        <v>3.6720384663357919E-4</v>
      </c>
      <c r="T2108" s="68">
        <v>39815</v>
      </c>
      <c r="U2108" s="69">
        <v>1.0057799999999999</v>
      </c>
      <c r="V2108" s="70">
        <v>5.7799999999998963E-3</v>
      </c>
      <c r="W2108" s="70"/>
      <c r="Y2108" s="2">
        <v>41792</v>
      </c>
      <c r="Z2108">
        <v>11.58</v>
      </c>
    </row>
    <row r="2109" spans="2:26" x14ac:dyDescent="0.25">
      <c r="B2109" s="2">
        <v>41793</v>
      </c>
      <c r="C2109">
        <v>1924.24</v>
      </c>
      <c r="D2109" s="2"/>
      <c r="E2109" s="2">
        <v>41691</v>
      </c>
      <c r="F2109">
        <v>1.7999999999999999E-2</v>
      </c>
      <c r="G2109" s="67">
        <v>99.998500000000007</v>
      </c>
      <c r="H2109" s="92">
        <v>0</v>
      </c>
      <c r="J2109" s="2">
        <v>41687</v>
      </c>
      <c r="K2109">
        <v>1.4999999999999999E-2</v>
      </c>
      <c r="L2109" s="67">
        <v>99.996250000000003</v>
      </c>
      <c r="M2109" s="92">
        <v>-7.5002812605085012E-6</v>
      </c>
      <c r="P2109" s="2">
        <v>41793</v>
      </c>
      <c r="Q2109">
        <v>1443.83</v>
      </c>
      <c r="R2109">
        <v>-2.7703325091610331E-5</v>
      </c>
      <c r="T2109" s="68">
        <v>39818</v>
      </c>
      <c r="U2109" s="69">
        <v>0.99948999999999999</v>
      </c>
      <c r="V2109" s="70">
        <v>-5.1000000000001044E-4</v>
      </c>
      <c r="W2109" s="70"/>
      <c r="Y2109" s="2">
        <v>41793</v>
      </c>
      <c r="Z2109">
        <v>11.87</v>
      </c>
    </row>
    <row r="2110" spans="2:26" x14ac:dyDescent="0.25">
      <c r="B2110" s="2">
        <v>41794</v>
      </c>
      <c r="C2110">
        <v>1927.88</v>
      </c>
      <c r="D2110" s="2"/>
      <c r="E2110" s="2">
        <v>41694</v>
      </c>
      <c r="F2110">
        <v>1.7999999999999999E-2</v>
      </c>
      <c r="G2110" s="67">
        <v>99.998500000000007</v>
      </c>
      <c r="H2110" s="92">
        <v>-8.3334583353966707E-6</v>
      </c>
      <c r="J2110" s="2">
        <v>41688</v>
      </c>
      <c r="K2110">
        <v>1.7999999999999999E-2</v>
      </c>
      <c r="L2110" s="67">
        <v>99.995500000000007</v>
      </c>
      <c r="M2110" s="92">
        <v>-8.2503712667159057E-5</v>
      </c>
      <c r="P2110" s="2">
        <v>41794</v>
      </c>
      <c r="Q2110">
        <v>1443.99</v>
      </c>
      <c r="R2110">
        <v>1.1081637034826564E-4</v>
      </c>
      <c r="T2110" s="68">
        <v>39819</v>
      </c>
      <c r="U2110" s="69">
        <v>1.00515</v>
      </c>
      <c r="V2110" s="70">
        <v>5.1499999999999879E-3</v>
      </c>
      <c r="W2110" s="70"/>
      <c r="Y2110" s="2">
        <v>41794</v>
      </c>
      <c r="Z2110">
        <v>12.08</v>
      </c>
    </row>
    <row r="2111" spans="2:26" x14ac:dyDescent="0.25">
      <c r="B2111" s="2">
        <v>41795</v>
      </c>
      <c r="C2111">
        <v>1940.46</v>
      </c>
      <c r="D2111" s="2"/>
      <c r="E2111" s="2">
        <v>41695</v>
      </c>
      <c r="F2111">
        <v>2.8000000000000001E-2</v>
      </c>
      <c r="G2111" s="67">
        <v>99.99766666666666</v>
      </c>
      <c r="H2111" s="92">
        <v>-8.3335277822893516E-6</v>
      </c>
      <c r="J2111" s="2">
        <v>41689</v>
      </c>
      <c r="K2111">
        <v>5.0999999999999997E-2</v>
      </c>
      <c r="L2111" s="67">
        <v>99.987250000000003</v>
      </c>
      <c r="M2111" s="92">
        <v>7.500956371808698E-6</v>
      </c>
      <c r="P2111" s="2">
        <v>41795</v>
      </c>
      <c r="Q2111">
        <v>1445.05</v>
      </c>
      <c r="R2111">
        <v>7.3407710579709295E-4</v>
      </c>
      <c r="T2111" s="68">
        <v>39820</v>
      </c>
      <c r="U2111" s="69">
        <v>0.98297999999999996</v>
      </c>
      <c r="V2111" s="70">
        <v>-1.7020000000000035E-2</v>
      </c>
      <c r="W2111" s="70"/>
      <c r="Y2111" s="2">
        <v>41795</v>
      </c>
      <c r="Z2111">
        <v>11.68</v>
      </c>
    </row>
    <row r="2112" spans="2:26" x14ac:dyDescent="0.25">
      <c r="B2112" s="2">
        <v>41796</v>
      </c>
      <c r="C2112">
        <v>1949.44</v>
      </c>
      <c r="D2112" s="2"/>
      <c r="E2112" s="2">
        <v>41696</v>
      </c>
      <c r="F2112">
        <v>3.7999999999999999E-2</v>
      </c>
      <c r="G2112" s="67">
        <v>99.996833333333328</v>
      </c>
      <c r="H2112" s="92">
        <v>-2.5000791691320856E-6</v>
      </c>
      <c r="J2112" s="2">
        <v>41690</v>
      </c>
      <c r="K2112">
        <v>4.8000000000000001E-2</v>
      </c>
      <c r="L2112" s="67">
        <v>99.988</v>
      </c>
      <c r="M2112" s="92">
        <v>2.5003000360124261E-5</v>
      </c>
      <c r="P2112" s="2">
        <v>41796</v>
      </c>
      <c r="Q2112">
        <v>1445.75</v>
      </c>
      <c r="R2112">
        <v>4.8441230407259006E-4</v>
      </c>
      <c r="T2112" s="68">
        <v>39821</v>
      </c>
      <c r="U2112" s="69">
        <v>1.00467</v>
      </c>
      <c r="V2112" s="70">
        <v>4.669999999999952E-3</v>
      </c>
      <c r="W2112" s="70"/>
      <c r="Y2112" s="2">
        <v>41796</v>
      </c>
      <c r="Z2112">
        <v>10.73</v>
      </c>
    </row>
    <row r="2113" spans="2:26" x14ac:dyDescent="0.25">
      <c r="B2113" s="2">
        <v>41799</v>
      </c>
      <c r="C2113">
        <v>1951.27</v>
      </c>
      <c r="D2113" s="2"/>
      <c r="E2113" s="2">
        <v>41697</v>
      </c>
      <c r="F2113">
        <v>4.1000000000000002E-2</v>
      </c>
      <c r="G2113" s="67">
        <v>99.996583333333334</v>
      </c>
      <c r="H2113" s="92">
        <v>-1.6667236131251428E-6</v>
      </c>
      <c r="J2113" s="2">
        <v>41691</v>
      </c>
      <c r="K2113">
        <v>3.7999999999999999E-2</v>
      </c>
      <c r="L2113" s="67">
        <v>99.990499999999997</v>
      </c>
      <c r="M2113" s="92">
        <v>0</v>
      </c>
      <c r="P2113" s="2">
        <v>41799</v>
      </c>
      <c r="Q2113">
        <v>1445.79</v>
      </c>
      <c r="R2113">
        <v>2.7667300708911213E-5</v>
      </c>
      <c r="T2113" s="68">
        <v>39822</v>
      </c>
      <c r="U2113" s="69">
        <v>0.98526000000000002</v>
      </c>
      <c r="V2113" s="70">
        <v>-1.4739999999999975E-2</v>
      </c>
      <c r="W2113" s="70"/>
      <c r="Y2113" s="2">
        <v>41799</v>
      </c>
      <c r="Z2113">
        <v>11.15</v>
      </c>
    </row>
    <row r="2114" spans="2:26" x14ac:dyDescent="0.25">
      <c r="B2114" s="2">
        <v>41800</v>
      </c>
      <c r="C2114">
        <v>1950.79</v>
      </c>
      <c r="D2114" s="2"/>
      <c r="E2114" s="2">
        <v>41698</v>
      </c>
      <c r="F2114">
        <v>4.2999999999999997E-2</v>
      </c>
      <c r="G2114" s="67">
        <v>99.996416666666661</v>
      </c>
      <c r="H2114" s="92">
        <v>1.6667263911251951E-6</v>
      </c>
      <c r="J2114" s="2">
        <v>41694</v>
      </c>
      <c r="K2114">
        <v>3.7999999999999999E-2</v>
      </c>
      <c r="L2114" s="67">
        <v>99.990499999999997</v>
      </c>
      <c r="M2114" s="92">
        <v>-1.2501187612756759E-5</v>
      </c>
      <c r="P2114" s="2">
        <v>41800</v>
      </c>
      <c r="Q2114">
        <v>1445.87</v>
      </c>
      <c r="R2114">
        <v>5.5333070501095705E-5</v>
      </c>
      <c r="T2114" s="68">
        <v>39825</v>
      </c>
      <c r="U2114" s="69">
        <v>0.99151</v>
      </c>
      <c r="V2114" s="70">
        <v>-8.4899999999999975E-3</v>
      </c>
      <c r="W2114" s="70"/>
      <c r="Y2114" s="2">
        <v>41800</v>
      </c>
      <c r="Z2114">
        <v>10.99</v>
      </c>
    </row>
    <row r="2115" spans="2:26" x14ac:dyDescent="0.25">
      <c r="B2115" s="2">
        <v>41801</v>
      </c>
      <c r="C2115">
        <v>1943.89</v>
      </c>
      <c r="D2115" s="2"/>
      <c r="E2115" s="2">
        <v>41701</v>
      </c>
      <c r="F2115">
        <v>4.1000000000000002E-2</v>
      </c>
      <c r="G2115" s="67">
        <v>99.996583333333334</v>
      </c>
      <c r="H2115" s="92">
        <v>-5.8335326457159553E-6</v>
      </c>
      <c r="J2115" s="2">
        <v>41695</v>
      </c>
      <c r="K2115">
        <v>4.2999999999999997E-2</v>
      </c>
      <c r="L2115" s="67">
        <v>99.989249999999998</v>
      </c>
      <c r="M2115" s="92">
        <v>0</v>
      </c>
      <c r="P2115" s="2">
        <v>41801</v>
      </c>
      <c r="Q2115">
        <v>1445.89</v>
      </c>
      <c r="R2115">
        <v>1.3832502230526345E-5</v>
      </c>
      <c r="T2115" s="68">
        <v>39826</v>
      </c>
      <c r="U2115" s="69">
        <v>1.0045200000000001</v>
      </c>
      <c r="V2115" s="70">
        <v>4.5200000000000795E-3</v>
      </c>
      <c r="W2115" s="70"/>
      <c r="Y2115" s="2">
        <v>41801</v>
      </c>
      <c r="Z2115">
        <v>11.6</v>
      </c>
    </row>
    <row r="2116" spans="2:26" x14ac:dyDescent="0.25">
      <c r="B2116" s="2">
        <v>41802</v>
      </c>
      <c r="C2116">
        <v>1930.11</v>
      </c>
      <c r="D2116" s="2"/>
      <c r="E2116" s="2">
        <v>41702</v>
      </c>
      <c r="F2116">
        <v>4.8000000000000001E-2</v>
      </c>
      <c r="G2116" s="67">
        <v>99.995999999999995</v>
      </c>
      <c r="H2116" s="92">
        <v>-4.1668333400357582E-6</v>
      </c>
      <c r="J2116" s="2">
        <v>41696</v>
      </c>
      <c r="K2116">
        <v>4.2999999999999997E-2</v>
      </c>
      <c r="L2116" s="67">
        <v>99.989249999999998</v>
      </c>
      <c r="M2116" s="92">
        <v>5.0005375578088263E-6</v>
      </c>
      <c r="P2116" s="2">
        <v>41802</v>
      </c>
      <c r="Q2116">
        <v>1445.43</v>
      </c>
      <c r="R2116">
        <v>-3.1814315058542597E-4</v>
      </c>
      <c r="T2116" s="68">
        <v>39827</v>
      </c>
      <c r="U2116" s="69">
        <v>0.98031999999999997</v>
      </c>
      <c r="V2116" s="70">
        <v>-1.9680000000000031E-2</v>
      </c>
      <c r="W2116" s="70"/>
      <c r="Y2116" s="2">
        <v>41802</v>
      </c>
      <c r="Z2116">
        <v>12.56</v>
      </c>
    </row>
    <row r="2117" spans="2:26" x14ac:dyDescent="0.25">
      <c r="B2117" s="2">
        <v>41803</v>
      </c>
      <c r="C2117">
        <v>1936.16</v>
      </c>
      <c r="D2117" s="2"/>
      <c r="E2117" s="2">
        <v>41703</v>
      </c>
      <c r="F2117">
        <v>5.2999999999999999E-2</v>
      </c>
      <c r="G2117" s="67">
        <v>99.995583333333329</v>
      </c>
      <c r="H2117" s="92">
        <v>-4.1668507025915957E-6</v>
      </c>
      <c r="J2117" s="2">
        <v>41697</v>
      </c>
      <c r="K2117">
        <v>4.1000000000000002E-2</v>
      </c>
      <c r="L2117" s="67">
        <v>99.989750000000001</v>
      </c>
      <c r="M2117" s="92">
        <v>-1.750179393389395E-5</v>
      </c>
      <c r="P2117" s="2">
        <v>41803</v>
      </c>
      <c r="Q2117">
        <v>1445.6</v>
      </c>
      <c r="R2117">
        <v>1.176120600789865E-4</v>
      </c>
      <c r="T2117" s="68">
        <v>39828</v>
      </c>
      <c r="U2117" s="69">
        <v>1.00454</v>
      </c>
      <c r="V2117" s="70">
        <v>4.5399999999999885E-3</v>
      </c>
      <c r="W2117" s="70"/>
      <c r="Y2117" s="2">
        <v>41803</v>
      </c>
      <c r="Z2117">
        <v>12.18</v>
      </c>
    </row>
    <row r="2118" spans="2:26" x14ac:dyDescent="0.25">
      <c r="B2118" s="2">
        <v>41806</v>
      </c>
      <c r="C2118">
        <v>1937.78</v>
      </c>
      <c r="D2118" s="2"/>
      <c r="E2118" s="2">
        <v>41704</v>
      </c>
      <c r="F2118">
        <v>5.8000000000000003E-2</v>
      </c>
      <c r="G2118" s="67">
        <v>99.995166666666663</v>
      </c>
      <c r="H2118" s="92">
        <v>4.1668680652584555E-6</v>
      </c>
      <c r="J2118" s="2">
        <v>41698</v>
      </c>
      <c r="K2118">
        <v>4.8000000000000001E-2</v>
      </c>
      <c r="L2118" s="67">
        <v>99.988</v>
      </c>
      <c r="M2118" s="92">
        <v>0</v>
      </c>
      <c r="P2118" s="2">
        <v>41806</v>
      </c>
      <c r="Q2118">
        <v>1446.07</v>
      </c>
      <c r="R2118">
        <v>3.2512451577204615E-4</v>
      </c>
      <c r="T2118" s="68">
        <v>39829</v>
      </c>
      <c r="U2118" s="69">
        <v>1.00776</v>
      </c>
      <c r="V2118" s="70">
        <v>7.7599999999999891E-3</v>
      </c>
      <c r="W2118" s="70"/>
      <c r="Y2118" s="2">
        <v>41806</v>
      </c>
      <c r="Z2118">
        <v>12.65</v>
      </c>
    </row>
    <row r="2119" spans="2:26" x14ac:dyDescent="0.25">
      <c r="B2119" s="2">
        <v>41807</v>
      </c>
      <c r="C2119">
        <v>1941.99</v>
      </c>
      <c r="D2119" s="2"/>
      <c r="E2119" s="2">
        <v>41705</v>
      </c>
      <c r="F2119">
        <v>5.2999999999999999E-2</v>
      </c>
      <c r="G2119" s="67">
        <v>99.995583333333329</v>
      </c>
      <c r="H2119" s="92">
        <v>8.3337014051831915E-6</v>
      </c>
      <c r="J2119" s="2">
        <v>41701</v>
      </c>
      <c r="K2119">
        <v>4.8000000000000001E-2</v>
      </c>
      <c r="L2119" s="67">
        <v>99.988</v>
      </c>
      <c r="M2119" s="92">
        <v>0</v>
      </c>
      <c r="P2119" s="2">
        <v>41807</v>
      </c>
      <c r="Q2119">
        <v>1446.01</v>
      </c>
      <c r="R2119">
        <v>-4.1491767341805819E-5</v>
      </c>
      <c r="T2119" s="68">
        <v>39833</v>
      </c>
      <c r="U2119" s="69">
        <v>0.97206000000000004</v>
      </c>
      <c r="V2119" s="70">
        <v>-2.7939999999999965E-2</v>
      </c>
      <c r="W2119" s="70"/>
      <c r="Y2119" s="2">
        <v>41807</v>
      </c>
      <c r="Z2119">
        <v>12.06</v>
      </c>
    </row>
    <row r="2120" spans="2:26" x14ac:dyDescent="0.25">
      <c r="B2120" s="2">
        <v>41808</v>
      </c>
      <c r="C2120">
        <v>1956.98</v>
      </c>
      <c r="D2120" s="2"/>
      <c r="E2120" s="2">
        <v>41708</v>
      </c>
      <c r="F2120">
        <v>4.2999999999999997E-2</v>
      </c>
      <c r="G2120" s="67">
        <v>99.996416666666661</v>
      </c>
      <c r="H2120" s="92">
        <v>-4.166815977590943E-6</v>
      </c>
      <c r="J2120" s="2">
        <v>41702</v>
      </c>
      <c r="K2120">
        <v>4.8000000000000001E-2</v>
      </c>
      <c r="L2120" s="67">
        <v>99.988</v>
      </c>
      <c r="M2120" s="92">
        <v>-1.2501500180062131E-5</v>
      </c>
      <c r="P2120" s="2">
        <v>41808</v>
      </c>
      <c r="Q2120">
        <v>1446.31</v>
      </c>
      <c r="R2120">
        <v>2.0746744489996694E-4</v>
      </c>
      <c r="T2120" s="68">
        <v>39834</v>
      </c>
      <c r="U2120" s="69">
        <v>1.0251999999999999</v>
      </c>
      <c r="V2120" s="70">
        <v>2.5199999999999889E-2</v>
      </c>
      <c r="W2120" s="70"/>
      <c r="Y2120" s="2">
        <v>41808</v>
      </c>
      <c r="Z2120">
        <v>10.61</v>
      </c>
    </row>
    <row r="2121" spans="2:26" x14ac:dyDescent="0.25">
      <c r="B2121" s="2">
        <v>41809</v>
      </c>
      <c r="C2121">
        <v>1959.48</v>
      </c>
      <c r="D2121" s="2"/>
      <c r="E2121" s="2">
        <v>41709</v>
      </c>
      <c r="F2121">
        <v>4.8000000000000001E-2</v>
      </c>
      <c r="G2121" s="67">
        <v>99.995999999999995</v>
      </c>
      <c r="H2121" s="92">
        <v>-6.6669333439461909E-6</v>
      </c>
      <c r="J2121" s="2">
        <v>41703</v>
      </c>
      <c r="K2121">
        <v>5.2999999999999999E-2</v>
      </c>
      <c r="L2121" s="67">
        <v>99.986750000000001</v>
      </c>
      <c r="M2121" s="92">
        <v>1.2501656469376954E-5</v>
      </c>
      <c r="P2121" s="2">
        <v>41809</v>
      </c>
      <c r="Q2121">
        <v>1446.36</v>
      </c>
      <c r="R2121">
        <v>3.4570735181205237E-5</v>
      </c>
      <c r="T2121" s="68">
        <v>39835</v>
      </c>
      <c r="U2121" s="69">
        <v>0.99580999999999997</v>
      </c>
      <c r="V2121" s="70">
        <v>-4.190000000000027E-3</v>
      </c>
      <c r="W2121" s="70"/>
      <c r="Y2121" s="2">
        <v>41809</v>
      </c>
      <c r="Z2121">
        <v>10.62</v>
      </c>
    </row>
    <row r="2122" spans="2:26" x14ac:dyDescent="0.25">
      <c r="B2122" s="2">
        <v>41810</v>
      </c>
      <c r="C2122">
        <v>1962.87</v>
      </c>
      <c r="D2122" s="2"/>
      <c r="E2122" s="2">
        <v>41710</v>
      </c>
      <c r="F2122">
        <v>5.6000000000000001E-2</v>
      </c>
      <c r="G2122" s="67">
        <v>99.995333333333335</v>
      </c>
      <c r="H2122" s="92">
        <v>2.5001166721327905E-6</v>
      </c>
      <c r="J2122" s="2">
        <v>41704</v>
      </c>
      <c r="K2122">
        <v>4.8000000000000001E-2</v>
      </c>
      <c r="L2122" s="67">
        <v>99.988</v>
      </c>
      <c r="M2122" s="92">
        <v>0</v>
      </c>
      <c r="P2122" s="2">
        <v>41810</v>
      </c>
      <c r="Q2122">
        <v>1445.81</v>
      </c>
      <c r="R2122">
        <v>-3.8026494095522168E-4</v>
      </c>
      <c r="T2122" s="68">
        <v>39836</v>
      </c>
      <c r="U2122" s="69">
        <v>1.0023200000000001</v>
      </c>
      <c r="V2122" s="70">
        <v>2.3200000000000998E-3</v>
      </c>
      <c r="W2122" s="70"/>
      <c r="Y2122" s="2">
        <v>41810</v>
      </c>
      <c r="Z2122">
        <v>10.85</v>
      </c>
    </row>
    <row r="2123" spans="2:26" x14ac:dyDescent="0.25">
      <c r="B2123" s="2">
        <v>41813</v>
      </c>
      <c r="C2123">
        <v>1962.61</v>
      </c>
      <c r="D2123" s="2"/>
      <c r="E2123" s="2">
        <v>41711</v>
      </c>
      <c r="F2123">
        <v>5.2999999999999999E-2</v>
      </c>
      <c r="G2123" s="67">
        <v>99.995583333333329</v>
      </c>
      <c r="H2123" s="92">
        <v>0</v>
      </c>
      <c r="J2123" s="2">
        <v>41705</v>
      </c>
      <c r="K2123">
        <v>4.8000000000000001E-2</v>
      </c>
      <c r="L2123" s="67">
        <v>99.988</v>
      </c>
      <c r="M2123" s="92">
        <v>2.5003000360124261E-5</v>
      </c>
      <c r="P2123" s="2">
        <v>41813</v>
      </c>
      <c r="Q2123">
        <v>1446.64</v>
      </c>
      <c r="R2123">
        <v>5.7407266514974964E-4</v>
      </c>
      <c r="T2123" s="68">
        <v>39839</v>
      </c>
      <c r="U2123" s="69">
        <v>1.0058499999999999</v>
      </c>
      <c r="V2123" s="70">
        <v>5.8499999999999108E-3</v>
      </c>
      <c r="W2123" s="70"/>
      <c r="Y2123" s="2">
        <v>41813</v>
      </c>
      <c r="Z2123">
        <v>10.98</v>
      </c>
    </row>
    <row r="2124" spans="2:26" x14ac:dyDescent="0.25">
      <c r="B2124" s="2">
        <v>41814</v>
      </c>
      <c r="C2124">
        <v>1949.98</v>
      </c>
      <c r="D2124" s="2"/>
      <c r="E2124" s="2">
        <v>41712</v>
      </c>
      <c r="F2124">
        <v>5.2999999999999999E-2</v>
      </c>
      <c r="G2124" s="67">
        <v>99.995583333333329</v>
      </c>
      <c r="H2124" s="92">
        <v>4.1668507024805734E-6</v>
      </c>
      <c r="J2124" s="2">
        <v>41708</v>
      </c>
      <c r="K2124">
        <v>3.7999999999999999E-2</v>
      </c>
      <c r="L2124" s="67">
        <v>99.990499999999997</v>
      </c>
      <c r="M2124" s="92">
        <v>-1.2501187612756759E-5</v>
      </c>
      <c r="P2124" s="2">
        <v>41814</v>
      </c>
      <c r="Q2124">
        <v>1441.2</v>
      </c>
      <c r="R2124">
        <v>-3.760437980423692E-3</v>
      </c>
      <c r="T2124" s="68">
        <v>39840</v>
      </c>
      <c r="U2124" s="69">
        <v>1.0066999999999999</v>
      </c>
      <c r="V2124" s="70">
        <v>6.6999999999999282E-3</v>
      </c>
      <c r="W2124" s="70"/>
      <c r="Y2124" s="2">
        <v>41814</v>
      </c>
      <c r="Z2124">
        <v>12.13</v>
      </c>
    </row>
    <row r="2125" spans="2:26" x14ac:dyDescent="0.25">
      <c r="B2125" s="2">
        <v>41815</v>
      </c>
      <c r="C2125">
        <v>1959.53</v>
      </c>
      <c r="D2125" s="2"/>
      <c r="E2125" s="2">
        <v>41715</v>
      </c>
      <c r="F2125">
        <v>4.8000000000000001E-2</v>
      </c>
      <c r="G2125" s="67">
        <v>99.995999999999995</v>
      </c>
      <c r="H2125" s="92">
        <v>0</v>
      </c>
      <c r="J2125" s="2">
        <v>41709</v>
      </c>
      <c r="K2125">
        <v>4.2999999999999997E-2</v>
      </c>
      <c r="L2125" s="67">
        <v>99.989249999999998</v>
      </c>
      <c r="M2125" s="92">
        <v>0</v>
      </c>
      <c r="P2125" s="2">
        <v>41815</v>
      </c>
      <c r="Q2125">
        <v>1445.74</v>
      </c>
      <c r="R2125">
        <v>3.1501526505688382E-3</v>
      </c>
      <c r="T2125" s="68">
        <v>39841</v>
      </c>
      <c r="U2125" s="69">
        <v>1.0088200000000001</v>
      </c>
      <c r="V2125" s="70">
        <v>8.82000000000005E-3</v>
      </c>
      <c r="W2125" s="70"/>
      <c r="Y2125" s="2">
        <v>41815</v>
      </c>
      <c r="Z2125">
        <v>11.59</v>
      </c>
    </row>
    <row r="2126" spans="2:26" x14ac:dyDescent="0.25">
      <c r="B2126" s="2">
        <v>41816</v>
      </c>
      <c r="C2126">
        <v>1957.22</v>
      </c>
      <c r="D2126" s="2"/>
      <c r="E2126" s="2">
        <v>41716</v>
      </c>
      <c r="F2126">
        <v>4.8000000000000001E-2</v>
      </c>
      <c r="G2126" s="67">
        <v>99.995999999999995</v>
      </c>
      <c r="H2126" s="92">
        <v>-1.2500500019996252E-5</v>
      </c>
      <c r="J2126" s="2">
        <v>41710</v>
      </c>
      <c r="K2126">
        <v>4.2999999999999997E-2</v>
      </c>
      <c r="L2126" s="67">
        <v>99.989249999999998</v>
      </c>
      <c r="M2126" s="92">
        <v>-7.5008063366022171E-6</v>
      </c>
      <c r="P2126" s="2">
        <v>41816</v>
      </c>
      <c r="Q2126">
        <v>1445.08</v>
      </c>
      <c r="R2126">
        <v>-4.5651361932308454E-4</v>
      </c>
      <c r="T2126" s="68">
        <v>39842</v>
      </c>
      <c r="U2126" s="69">
        <v>0.98126999999999998</v>
      </c>
      <c r="V2126" s="70">
        <v>-1.8730000000000024E-2</v>
      </c>
      <c r="W2126" s="70"/>
      <c r="Y2126" s="2">
        <v>41816</v>
      </c>
      <c r="Z2126">
        <v>11.63</v>
      </c>
    </row>
    <row r="2127" spans="2:26" x14ac:dyDescent="0.25">
      <c r="B2127" s="2">
        <v>41817</v>
      </c>
      <c r="C2127">
        <v>1960.96</v>
      </c>
      <c r="D2127" s="2"/>
      <c r="E2127" s="2">
        <v>41717</v>
      </c>
      <c r="F2127">
        <v>6.3E-2</v>
      </c>
      <c r="G2127" s="67">
        <v>99.994749999999996</v>
      </c>
      <c r="H2127" s="92">
        <v>5.8336395993840995E-6</v>
      </c>
      <c r="J2127" s="2">
        <v>41711</v>
      </c>
      <c r="K2127">
        <v>4.5999999999999999E-2</v>
      </c>
      <c r="L2127" s="67">
        <v>99.988500000000002</v>
      </c>
      <c r="M2127" s="92">
        <v>-5.0005750661386017E-6</v>
      </c>
      <c r="P2127" s="2">
        <v>41817</v>
      </c>
      <c r="Q2127">
        <v>1447.27</v>
      </c>
      <c r="R2127">
        <v>1.5154870318598856E-3</v>
      </c>
      <c r="T2127" s="68">
        <v>39843</v>
      </c>
      <c r="U2127" s="69">
        <v>0.98377000000000003</v>
      </c>
      <c r="V2127" s="70">
        <v>-1.6229999999999967E-2</v>
      </c>
      <c r="W2127" s="70"/>
      <c r="Y2127" s="2">
        <v>41817</v>
      </c>
      <c r="Z2127">
        <v>11.26</v>
      </c>
    </row>
    <row r="2128" spans="2:26" x14ac:dyDescent="0.25">
      <c r="B2128" s="2">
        <v>41820</v>
      </c>
      <c r="C2128">
        <v>1960.23</v>
      </c>
      <c r="D2128" s="2"/>
      <c r="E2128" s="2">
        <v>41718</v>
      </c>
      <c r="F2128">
        <v>5.6000000000000001E-2</v>
      </c>
      <c r="G2128" s="67">
        <v>99.995333333333335</v>
      </c>
      <c r="H2128" s="92">
        <v>1.0833838912427396E-5</v>
      </c>
      <c r="J2128" s="2">
        <v>41712</v>
      </c>
      <c r="K2128">
        <v>4.8000000000000001E-2</v>
      </c>
      <c r="L2128" s="67">
        <v>99.988</v>
      </c>
      <c r="M2128" s="92">
        <v>0</v>
      </c>
      <c r="P2128" s="2">
        <v>41820</v>
      </c>
      <c r="Q2128">
        <v>1447.72</v>
      </c>
      <c r="R2128">
        <v>3.1093023416506327E-4</v>
      </c>
      <c r="T2128" s="68">
        <v>39846</v>
      </c>
      <c r="U2128" s="69">
        <v>1.00268</v>
      </c>
      <c r="V2128" s="70">
        <v>2.6800000000000157E-3</v>
      </c>
      <c r="W2128" s="70"/>
      <c r="Y2128" s="2">
        <v>41820</v>
      </c>
      <c r="Z2128">
        <v>11.57</v>
      </c>
    </row>
    <row r="2129" spans="2:26" x14ac:dyDescent="0.25">
      <c r="B2129" s="2">
        <v>41821</v>
      </c>
      <c r="C2129">
        <v>1973.32</v>
      </c>
      <c r="D2129" s="2"/>
      <c r="E2129" s="2">
        <v>41719</v>
      </c>
      <c r="F2129">
        <v>4.2999999999999997E-2</v>
      </c>
      <c r="G2129" s="67">
        <v>99.996416666666661</v>
      </c>
      <c r="H2129" s="92">
        <v>4.166815977590943E-6</v>
      </c>
      <c r="J2129" s="2">
        <v>41715</v>
      </c>
      <c r="K2129">
        <v>4.8000000000000001E-2</v>
      </c>
      <c r="L2129" s="67">
        <v>99.988</v>
      </c>
      <c r="M2129" s="92">
        <v>0</v>
      </c>
      <c r="P2129" s="2">
        <v>41821</v>
      </c>
      <c r="Q2129">
        <v>1452.41</v>
      </c>
      <c r="R2129">
        <v>3.2395767137292086E-3</v>
      </c>
      <c r="T2129" s="68">
        <v>39847</v>
      </c>
      <c r="U2129" s="69">
        <v>1.0096700000000001</v>
      </c>
      <c r="V2129" s="70">
        <v>9.6700000000000674E-3</v>
      </c>
      <c r="W2129" s="70"/>
      <c r="Y2129" s="2">
        <v>41821</v>
      </c>
      <c r="Z2129">
        <v>11.15</v>
      </c>
    </row>
    <row r="2130" spans="2:26" x14ac:dyDescent="0.25">
      <c r="B2130" s="2">
        <v>41822</v>
      </c>
      <c r="C2130">
        <v>1974.62</v>
      </c>
      <c r="D2130" s="2"/>
      <c r="E2130" s="2">
        <v>41722</v>
      </c>
      <c r="F2130">
        <v>3.7999999999999999E-2</v>
      </c>
      <c r="G2130" s="67">
        <v>99.996833333333328</v>
      </c>
      <c r="H2130" s="92">
        <v>-4.1667986152571501E-6</v>
      </c>
      <c r="J2130" s="2">
        <v>41716</v>
      </c>
      <c r="K2130">
        <v>4.8000000000000001E-2</v>
      </c>
      <c r="L2130" s="67">
        <v>99.988</v>
      </c>
      <c r="M2130" s="92">
        <v>-1.2501500180062131E-5</v>
      </c>
      <c r="P2130" s="2">
        <v>41822</v>
      </c>
      <c r="Q2130">
        <v>1453.05</v>
      </c>
      <c r="R2130">
        <v>4.4064692476641909E-4</v>
      </c>
      <c r="T2130" s="68">
        <v>39848</v>
      </c>
      <c r="U2130" s="69">
        <v>0.99773999999999996</v>
      </c>
      <c r="V2130" s="70">
        <v>-2.2600000000000398E-3</v>
      </c>
      <c r="W2130" s="70"/>
      <c r="Y2130" s="2">
        <v>41822</v>
      </c>
      <c r="Z2130">
        <v>10.82</v>
      </c>
    </row>
    <row r="2131" spans="2:26" x14ac:dyDescent="0.25">
      <c r="B2131" s="2">
        <v>41823</v>
      </c>
      <c r="C2131">
        <v>1985.44</v>
      </c>
      <c r="D2131" s="2"/>
      <c r="E2131" s="2">
        <v>41723</v>
      </c>
      <c r="F2131">
        <v>4.2999999999999997E-2</v>
      </c>
      <c r="G2131" s="67">
        <v>99.996416666666661</v>
      </c>
      <c r="H2131" s="92">
        <v>0</v>
      </c>
      <c r="J2131" s="2">
        <v>41717</v>
      </c>
      <c r="K2131">
        <v>5.2999999999999999E-2</v>
      </c>
      <c r="L2131" s="67">
        <v>99.986750000000001</v>
      </c>
      <c r="M2131" s="92">
        <v>-7.5009938816927857E-6</v>
      </c>
      <c r="P2131" s="2">
        <v>41823</v>
      </c>
      <c r="Q2131">
        <v>1455.69</v>
      </c>
      <c r="R2131">
        <v>1.816867967379121E-3</v>
      </c>
      <c r="T2131" s="68">
        <v>39849</v>
      </c>
      <c r="U2131" s="69">
        <v>1.00664</v>
      </c>
      <c r="V2131" s="70">
        <v>6.6399999999999793E-3</v>
      </c>
      <c r="W2131" s="70"/>
      <c r="Y2131" s="2">
        <v>41823</v>
      </c>
      <c r="Z2131">
        <v>10.32</v>
      </c>
    </row>
    <row r="2132" spans="2:26" x14ac:dyDescent="0.25">
      <c r="B2132" s="2">
        <v>41827</v>
      </c>
      <c r="C2132">
        <v>1977.65</v>
      </c>
      <c r="D2132" s="2"/>
      <c r="E2132" s="2">
        <v>41724</v>
      </c>
      <c r="F2132">
        <v>4.2999999999999997E-2</v>
      </c>
      <c r="G2132" s="67">
        <v>99.996416666666661</v>
      </c>
      <c r="H2132" s="92">
        <v>2.3334169474420463E-5</v>
      </c>
      <c r="J2132" s="2">
        <v>41718</v>
      </c>
      <c r="K2132">
        <v>5.6000000000000001E-2</v>
      </c>
      <c r="L2132" s="67">
        <v>99.986000000000004</v>
      </c>
      <c r="M2132" s="92">
        <v>2.000280039204938E-5</v>
      </c>
      <c r="P2132" s="2">
        <v>41827</v>
      </c>
      <c r="Q2132">
        <v>1454.58</v>
      </c>
      <c r="R2132">
        <v>-7.6252498814999292E-4</v>
      </c>
      <c r="T2132" s="68">
        <v>39850</v>
      </c>
      <c r="U2132" s="69">
        <v>1.0080199999999999</v>
      </c>
      <c r="V2132" s="70">
        <v>8.0199999999999161E-3</v>
      </c>
      <c r="W2132" s="70"/>
      <c r="Y2132" s="2">
        <v>41827</v>
      </c>
      <c r="Z2132">
        <v>11.33</v>
      </c>
    </row>
    <row r="2133" spans="2:26" x14ac:dyDescent="0.25">
      <c r="B2133" s="2">
        <v>41828</v>
      </c>
      <c r="C2133">
        <v>1963.71</v>
      </c>
      <c r="D2133" s="2"/>
      <c r="E2133" s="2">
        <v>41725</v>
      </c>
      <c r="F2133">
        <v>1.4999999999999999E-2</v>
      </c>
      <c r="G2133" s="67">
        <v>99.998750000000001</v>
      </c>
      <c r="H2133" s="92">
        <v>-1.2500156251982197E-5</v>
      </c>
      <c r="J2133" s="2">
        <v>41719</v>
      </c>
      <c r="K2133">
        <v>4.8000000000000001E-2</v>
      </c>
      <c r="L2133" s="67">
        <v>99.988</v>
      </c>
      <c r="M2133" s="92">
        <v>0</v>
      </c>
      <c r="P2133" s="2">
        <v>41828</v>
      </c>
      <c r="Q2133">
        <v>1450.89</v>
      </c>
      <c r="R2133">
        <v>-2.5368147506495964E-3</v>
      </c>
      <c r="T2133" s="68">
        <v>39853</v>
      </c>
      <c r="U2133" s="69">
        <v>1.0024200000000001</v>
      </c>
      <c r="V2133" s="70">
        <v>2.4200000000000887E-3</v>
      </c>
      <c r="W2133" s="70"/>
      <c r="Y2133" s="2">
        <v>41828</v>
      </c>
      <c r="Z2133">
        <v>11.98</v>
      </c>
    </row>
    <row r="2134" spans="2:26" x14ac:dyDescent="0.25">
      <c r="B2134" s="2">
        <v>41829</v>
      </c>
      <c r="C2134">
        <v>1972.83</v>
      </c>
      <c r="D2134" s="2"/>
      <c r="E2134" s="2">
        <v>41726</v>
      </c>
      <c r="F2134">
        <v>0.03</v>
      </c>
      <c r="G2134" s="67">
        <v>99.997500000000002</v>
      </c>
      <c r="H2134" s="92">
        <v>4.1667708359227618E-6</v>
      </c>
      <c r="J2134" s="2">
        <v>41722</v>
      </c>
      <c r="K2134">
        <v>4.8000000000000001E-2</v>
      </c>
      <c r="L2134" s="67">
        <v>99.988</v>
      </c>
      <c r="M2134" s="92">
        <v>0</v>
      </c>
      <c r="P2134" s="2">
        <v>41829</v>
      </c>
      <c r="Q2134">
        <v>1454.5</v>
      </c>
      <c r="R2134">
        <v>2.4881279766211239E-3</v>
      </c>
      <c r="T2134" s="68">
        <v>39854</v>
      </c>
      <c r="U2134" s="69">
        <v>0.96933999999999998</v>
      </c>
      <c r="V2134" s="70">
        <v>-3.0660000000000021E-2</v>
      </c>
      <c r="W2134" s="70"/>
      <c r="Y2134" s="2">
        <v>41829</v>
      </c>
      <c r="Z2134">
        <v>11.65</v>
      </c>
    </row>
    <row r="2135" spans="2:26" x14ac:dyDescent="0.25">
      <c r="B2135" s="2">
        <v>41830</v>
      </c>
      <c r="C2135">
        <v>1964.68</v>
      </c>
      <c r="D2135" s="2"/>
      <c r="E2135" s="2">
        <v>41729</v>
      </c>
      <c r="F2135">
        <v>2.5000000000000001E-2</v>
      </c>
      <c r="G2135" s="67">
        <v>99.997916666666669</v>
      </c>
      <c r="H2135" s="92">
        <v>1.6667013895688143E-6</v>
      </c>
      <c r="J2135" s="2">
        <v>41723</v>
      </c>
      <c r="K2135">
        <v>4.8000000000000001E-2</v>
      </c>
      <c r="L2135" s="67">
        <v>99.988</v>
      </c>
      <c r="M2135" s="92">
        <v>1.2501500179951108E-5</v>
      </c>
      <c r="P2135" s="2">
        <v>41830</v>
      </c>
      <c r="Q2135">
        <v>1452.46</v>
      </c>
      <c r="R2135">
        <v>-1.4025438294946735E-3</v>
      </c>
      <c r="T2135" s="68">
        <v>39855</v>
      </c>
      <c r="U2135" s="69">
        <v>1.0081</v>
      </c>
      <c r="V2135" s="70">
        <v>8.0999999999999961E-3</v>
      </c>
      <c r="W2135" s="70"/>
      <c r="Y2135" s="2">
        <v>41830</v>
      </c>
      <c r="Z2135">
        <v>12.59</v>
      </c>
    </row>
    <row r="2136" spans="2:26" x14ac:dyDescent="0.25">
      <c r="B2136" s="2">
        <v>41831</v>
      </c>
      <c r="C2136">
        <v>1967.57</v>
      </c>
      <c r="D2136" s="2"/>
      <c r="E2136" s="2">
        <v>41730</v>
      </c>
      <c r="F2136">
        <v>2.3E-2</v>
      </c>
      <c r="G2136" s="67">
        <v>99.998083333333327</v>
      </c>
      <c r="H2136" s="92">
        <v>4.1667465293659944E-6</v>
      </c>
      <c r="J2136" s="2">
        <v>41724</v>
      </c>
      <c r="K2136">
        <v>4.2999999999999997E-2</v>
      </c>
      <c r="L2136" s="67">
        <v>99.989249999999998</v>
      </c>
      <c r="M2136" s="92">
        <v>2.5002687788822087E-5</v>
      </c>
      <c r="P2136" s="2">
        <v>41831</v>
      </c>
      <c r="Q2136">
        <v>1454.25</v>
      </c>
      <c r="R2136">
        <v>1.2323919419467977E-3</v>
      </c>
      <c r="T2136" s="68">
        <v>39856</v>
      </c>
      <c r="U2136" s="69">
        <v>1.0031099999999999</v>
      </c>
      <c r="V2136" s="70">
        <v>3.1099999999999461E-3</v>
      </c>
      <c r="W2136" s="70"/>
      <c r="Y2136" s="2">
        <v>41831</v>
      </c>
      <c r="Z2136">
        <v>12.08</v>
      </c>
    </row>
    <row r="2137" spans="2:26" x14ac:dyDescent="0.25">
      <c r="B2137" s="2">
        <v>41834</v>
      </c>
      <c r="C2137">
        <v>1977.1</v>
      </c>
      <c r="D2137" s="2"/>
      <c r="E2137" s="2">
        <v>41731</v>
      </c>
      <c r="F2137">
        <v>1.7999999999999999E-2</v>
      </c>
      <c r="G2137" s="67">
        <v>99.998500000000007</v>
      </c>
      <c r="H2137" s="92">
        <v>0</v>
      </c>
      <c r="J2137" s="2">
        <v>41725</v>
      </c>
      <c r="K2137">
        <v>3.3000000000000002E-2</v>
      </c>
      <c r="L2137" s="67">
        <v>99.991749999999996</v>
      </c>
      <c r="M2137" s="92">
        <v>-1.2501031335099277E-5</v>
      </c>
      <c r="P2137" s="2">
        <v>41834</v>
      </c>
      <c r="Q2137">
        <v>1457.3</v>
      </c>
      <c r="R2137">
        <v>2.0973010142684156E-3</v>
      </c>
      <c r="T2137" s="68">
        <v>39857</v>
      </c>
      <c r="U2137" s="69">
        <v>0.997</v>
      </c>
      <c r="V2137" s="70">
        <v>-3.0000000000000027E-3</v>
      </c>
      <c r="W2137" s="70"/>
      <c r="Y2137" s="2">
        <v>41834</v>
      </c>
      <c r="Z2137">
        <v>11.82</v>
      </c>
    </row>
    <row r="2138" spans="2:26" x14ac:dyDescent="0.25">
      <c r="B2138" s="2">
        <v>41835</v>
      </c>
      <c r="C2138">
        <v>1973.28</v>
      </c>
      <c r="D2138" s="2"/>
      <c r="E2138" s="2">
        <v>41732</v>
      </c>
      <c r="F2138">
        <v>1.7999999999999999E-2</v>
      </c>
      <c r="G2138" s="67">
        <v>99.998500000000007</v>
      </c>
      <c r="H2138" s="92">
        <v>-8.3334583353966707E-6</v>
      </c>
      <c r="J2138" s="2">
        <v>41726</v>
      </c>
      <c r="K2138">
        <v>3.7999999999999999E-2</v>
      </c>
      <c r="L2138" s="67">
        <v>99.990499999999997</v>
      </c>
      <c r="M2138" s="92">
        <v>1.2501187612867781E-5</v>
      </c>
      <c r="P2138" s="2">
        <v>41835</v>
      </c>
      <c r="Q2138">
        <v>1457.23</v>
      </c>
      <c r="R2138">
        <v>-4.8034035545096998E-5</v>
      </c>
      <c r="T2138" s="68">
        <v>39861</v>
      </c>
      <c r="U2138" s="69">
        <v>0.97467000000000004</v>
      </c>
      <c r="V2138" s="70">
        <v>-2.5329999999999964E-2</v>
      </c>
      <c r="W2138" s="70"/>
      <c r="Y2138" s="2">
        <v>41835</v>
      </c>
      <c r="Z2138">
        <v>11.96</v>
      </c>
    </row>
    <row r="2139" spans="2:26" x14ac:dyDescent="0.25">
      <c r="B2139" s="2">
        <v>41836</v>
      </c>
      <c r="C2139">
        <v>1981.57</v>
      </c>
      <c r="D2139" s="2"/>
      <c r="E2139" s="2">
        <v>41733</v>
      </c>
      <c r="F2139">
        <v>2.8000000000000001E-2</v>
      </c>
      <c r="G2139" s="67">
        <v>99.99766666666666</v>
      </c>
      <c r="H2139" s="92">
        <v>4.1667638912556981E-6</v>
      </c>
      <c r="J2139" s="2">
        <v>41729</v>
      </c>
      <c r="K2139">
        <v>3.3000000000000002E-2</v>
      </c>
      <c r="L2139" s="67">
        <v>99.991749999999996</v>
      </c>
      <c r="M2139" s="92">
        <v>-1.2501031335099277E-5</v>
      </c>
      <c r="P2139" s="2">
        <v>41836</v>
      </c>
      <c r="Q2139">
        <v>1458.62</v>
      </c>
      <c r="R2139">
        <v>9.5386452378809494E-4</v>
      </c>
      <c r="T2139" s="68">
        <v>39862</v>
      </c>
      <c r="U2139" s="69">
        <v>1.00299</v>
      </c>
      <c r="V2139" s="70">
        <v>2.9900000000000482E-3</v>
      </c>
      <c r="W2139" s="70"/>
      <c r="Y2139" s="2">
        <v>41836</v>
      </c>
      <c r="Z2139">
        <v>11</v>
      </c>
    </row>
    <row r="2140" spans="2:26" x14ac:dyDescent="0.25">
      <c r="B2140" s="2">
        <v>41837</v>
      </c>
      <c r="C2140">
        <v>1958.12</v>
      </c>
      <c r="D2140" s="2"/>
      <c r="E2140" s="2">
        <v>41736</v>
      </c>
      <c r="F2140">
        <v>2.3E-2</v>
      </c>
      <c r="G2140" s="67">
        <v>99.998083333333327</v>
      </c>
      <c r="H2140" s="92">
        <v>-4.1667465292549721E-6</v>
      </c>
      <c r="J2140" s="2">
        <v>41730</v>
      </c>
      <c r="K2140">
        <v>3.7999999999999999E-2</v>
      </c>
      <c r="L2140" s="67">
        <v>99.990499999999997</v>
      </c>
      <c r="M2140" s="92">
        <v>5.0004750451471125E-5</v>
      </c>
      <c r="P2140" s="2">
        <v>41837</v>
      </c>
      <c r="Q2140">
        <v>1454.85</v>
      </c>
      <c r="R2140">
        <v>-2.5846347917894974E-3</v>
      </c>
      <c r="T2140" s="68">
        <v>39863</v>
      </c>
      <c r="U2140" s="69">
        <v>0.99916000000000005</v>
      </c>
      <c r="V2140" s="70">
        <v>-8.399999999999519E-4</v>
      </c>
      <c r="W2140" s="70"/>
      <c r="Y2140" s="2">
        <v>41837</v>
      </c>
      <c r="Z2140">
        <v>14.54</v>
      </c>
    </row>
    <row r="2141" spans="2:26" x14ac:dyDescent="0.25">
      <c r="B2141" s="2">
        <v>41838</v>
      </c>
      <c r="C2141">
        <v>1978.22</v>
      </c>
      <c r="D2141" s="2"/>
      <c r="E2141" s="2">
        <v>41737</v>
      </c>
      <c r="F2141">
        <v>2.8000000000000001E-2</v>
      </c>
      <c r="G2141" s="67">
        <v>99.99766666666666</v>
      </c>
      <c r="H2141" s="92">
        <v>-4.1667638911446758E-6</v>
      </c>
      <c r="J2141" s="2">
        <v>41731</v>
      </c>
      <c r="K2141">
        <v>1.7999999999999999E-2</v>
      </c>
      <c r="L2141" s="67">
        <v>99.995500000000007</v>
      </c>
      <c r="M2141" s="92">
        <v>0</v>
      </c>
      <c r="P2141" s="2">
        <v>41838</v>
      </c>
      <c r="Q2141">
        <v>1460.51</v>
      </c>
      <c r="R2141">
        <v>3.8904354400797203E-3</v>
      </c>
      <c r="T2141" s="68">
        <v>39864</v>
      </c>
      <c r="U2141" s="69">
        <v>0.99853000000000003</v>
      </c>
      <c r="V2141" s="70">
        <v>-1.4699999999999713E-3</v>
      </c>
      <c r="W2141" s="70"/>
      <c r="Y2141" s="2">
        <v>41838</v>
      </c>
      <c r="Z2141">
        <v>12.06</v>
      </c>
    </row>
    <row r="2142" spans="2:26" x14ac:dyDescent="0.25">
      <c r="B2142" s="2">
        <v>41841</v>
      </c>
      <c r="C2142">
        <v>1973.63</v>
      </c>
      <c r="D2142" s="2"/>
      <c r="E2142" s="2">
        <v>41738</v>
      </c>
      <c r="F2142">
        <v>3.3000000000000002E-2</v>
      </c>
      <c r="G2142" s="67">
        <v>99.997249999999994</v>
      </c>
      <c r="H2142" s="92">
        <v>-4.1667812531454018E-6</v>
      </c>
      <c r="J2142" s="2">
        <v>41732</v>
      </c>
      <c r="K2142">
        <v>1.7999999999999999E-2</v>
      </c>
      <c r="L2142" s="67">
        <v>99.995500000000007</v>
      </c>
      <c r="M2142" s="92">
        <v>-1.7500787535484896E-5</v>
      </c>
      <c r="P2142" s="2">
        <v>41841</v>
      </c>
      <c r="Q2142">
        <v>1459.77</v>
      </c>
      <c r="R2142">
        <v>-5.0667232678991425E-4</v>
      </c>
      <c r="T2142" s="68">
        <v>39867</v>
      </c>
      <c r="U2142" s="69">
        <v>0.98533000000000004</v>
      </c>
      <c r="V2142" s="70">
        <v>-1.4669999999999961E-2</v>
      </c>
      <c r="W2142" s="70"/>
      <c r="Y2142" s="2">
        <v>41841</v>
      </c>
      <c r="Z2142">
        <v>12.81</v>
      </c>
    </row>
    <row r="2143" spans="2:26" x14ac:dyDescent="0.25">
      <c r="B2143" s="2">
        <v>41842</v>
      </c>
      <c r="C2143">
        <v>1983.53</v>
      </c>
      <c r="D2143" s="2"/>
      <c r="E2143" s="2">
        <v>41739</v>
      </c>
      <c r="F2143">
        <v>3.7999999999999999E-2</v>
      </c>
      <c r="G2143" s="67">
        <v>99.996833333333328</v>
      </c>
      <c r="H2143" s="92">
        <v>6.666877784500258E-6</v>
      </c>
      <c r="J2143" s="2">
        <v>41733</v>
      </c>
      <c r="K2143">
        <v>2.5000000000000001E-2</v>
      </c>
      <c r="L2143" s="67">
        <v>99.993750000000006</v>
      </c>
      <c r="M2143" s="92">
        <v>0</v>
      </c>
      <c r="P2143" s="2">
        <v>41842</v>
      </c>
      <c r="Q2143">
        <v>1463.21</v>
      </c>
      <c r="R2143">
        <v>2.356535618624811E-3</v>
      </c>
      <c r="T2143" s="68">
        <v>39868</v>
      </c>
      <c r="U2143" s="69">
        <v>1.0217400000000001</v>
      </c>
      <c r="V2143" s="70">
        <v>2.1740000000000093E-2</v>
      </c>
      <c r="W2143" s="70"/>
      <c r="Y2143" s="2">
        <v>41842</v>
      </c>
      <c r="Z2143">
        <v>12.24</v>
      </c>
    </row>
    <row r="2144" spans="2:26" x14ac:dyDescent="0.25">
      <c r="B2144" s="2">
        <v>41843</v>
      </c>
      <c r="C2144">
        <v>1987.01</v>
      </c>
      <c r="D2144" s="2"/>
      <c r="E2144" s="2">
        <v>41740</v>
      </c>
      <c r="F2144">
        <v>0.03</v>
      </c>
      <c r="G2144" s="67">
        <v>99.997500000000002</v>
      </c>
      <c r="H2144" s="92">
        <v>1.6667083342358779E-6</v>
      </c>
      <c r="J2144" s="2">
        <v>41736</v>
      </c>
      <c r="K2144">
        <v>2.5000000000000001E-2</v>
      </c>
      <c r="L2144" s="67">
        <v>99.993750000000006</v>
      </c>
      <c r="M2144" s="92">
        <v>-7.5004687793978064E-6</v>
      </c>
      <c r="P2144" s="2">
        <v>41843</v>
      </c>
      <c r="Q2144">
        <v>1464.49</v>
      </c>
      <c r="R2144">
        <v>8.7478899132720223E-4</v>
      </c>
      <c r="T2144" s="68">
        <v>39869</v>
      </c>
      <c r="U2144" s="69">
        <v>0.99765000000000004</v>
      </c>
      <c r="V2144" s="70">
        <v>-2.3499999999999632E-3</v>
      </c>
      <c r="W2144" s="70"/>
      <c r="Y2144" s="2">
        <v>41843</v>
      </c>
      <c r="Z2144">
        <v>11.52</v>
      </c>
    </row>
    <row r="2145" spans="2:26" x14ac:dyDescent="0.25">
      <c r="B2145" s="2">
        <v>41844</v>
      </c>
      <c r="C2145">
        <v>1987.98</v>
      </c>
      <c r="D2145" s="2"/>
      <c r="E2145" s="2">
        <v>41743</v>
      </c>
      <c r="F2145">
        <v>2.8000000000000001E-2</v>
      </c>
      <c r="G2145" s="67">
        <v>99.99766666666666</v>
      </c>
      <c r="H2145" s="92">
        <v>-1.666705556346848E-6</v>
      </c>
      <c r="J2145" s="2">
        <v>41737</v>
      </c>
      <c r="K2145">
        <v>2.8000000000000001E-2</v>
      </c>
      <c r="L2145" s="67">
        <v>99.992999999999995</v>
      </c>
      <c r="M2145" s="92">
        <v>-1.2500875061216554E-5</v>
      </c>
      <c r="P2145" s="2">
        <v>41844</v>
      </c>
      <c r="Q2145">
        <v>1464.94</v>
      </c>
      <c r="R2145">
        <v>3.0727420467191457E-4</v>
      </c>
      <c r="T2145" s="68">
        <v>39870</v>
      </c>
      <c r="U2145" s="69">
        <v>0.99539999999999995</v>
      </c>
      <c r="V2145" s="70">
        <v>-4.6000000000000485E-3</v>
      </c>
      <c r="W2145" s="70"/>
      <c r="Y2145" s="2">
        <v>41844</v>
      </c>
      <c r="Z2145">
        <v>11.84</v>
      </c>
    </row>
    <row r="2146" spans="2:26" x14ac:dyDescent="0.25">
      <c r="B2146" s="2">
        <v>41845</v>
      </c>
      <c r="C2146">
        <v>1978.34</v>
      </c>
      <c r="D2146" s="2"/>
      <c r="E2146" s="2">
        <v>41744</v>
      </c>
      <c r="F2146">
        <v>0.03</v>
      </c>
      <c r="G2146" s="67">
        <v>99.997500000000002</v>
      </c>
      <c r="H2146" s="92">
        <v>5.8334791701586397E-6</v>
      </c>
      <c r="J2146" s="2">
        <v>41738</v>
      </c>
      <c r="K2146">
        <v>3.3000000000000002E-2</v>
      </c>
      <c r="L2146" s="67">
        <v>99.991749999999996</v>
      </c>
      <c r="M2146" s="92">
        <v>0</v>
      </c>
      <c r="P2146" s="2">
        <v>41845</v>
      </c>
      <c r="Q2146">
        <v>1462.2</v>
      </c>
      <c r="R2146">
        <v>-1.8703837699837189E-3</v>
      </c>
      <c r="T2146" s="68">
        <v>39871</v>
      </c>
      <c r="U2146" s="69">
        <v>0.98946999999999996</v>
      </c>
      <c r="V2146" s="70">
        <v>-1.0530000000000039E-2</v>
      </c>
      <c r="W2146" s="70"/>
      <c r="Y2146" s="2">
        <v>41845</v>
      </c>
      <c r="Z2146">
        <v>12.69</v>
      </c>
    </row>
    <row r="2147" spans="2:26" x14ac:dyDescent="0.25">
      <c r="B2147" s="2">
        <v>41848</v>
      </c>
      <c r="C2147">
        <v>1978.91</v>
      </c>
      <c r="D2147" s="2"/>
      <c r="E2147" s="2">
        <v>41745</v>
      </c>
      <c r="F2147">
        <v>2.3E-2</v>
      </c>
      <c r="G2147" s="67">
        <v>99.998083333333327</v>
      </c>
      <c r="H2147" s="92">
        <v>4.1667465293659944E-6</v>
      </c>
      <c r="J2147" s="2">
        <v>41739</v>
      </c>
      <c r="K2147">
        <v>3.3000000000000002E-2</v>
      </c>
      <c r="L2147" s="67">
        <v>99.991749999999996</v>
      </c>
      <c r="M2147" s="92">
        <v>-1.2501031335099277E-5</v>
      </c>
      <c r="P2147" s="2">
        <v>41848</v>
      </c>
      <c r="Q2147">
        <v>1463.33</v>
      </c>
      <c r="R2147">
        <v>7.7280809738744516E-4</v>
      </c>
      <c r="T2147" s="68">
        <v>39874</v>
      </c>
      <c r="U2147" s="69">
        <v>0.97145000000000004</v>
      </c>
      <c r="V2147" s="70">
        <v>-2.8549999999999964E-2</v>
      </c>
      <c r="W2147" s="70"/>
      <c r="Y2147" s="2">
        <v>41848</v>
      </c>
      <c r="Z2147">
        <v>12.56</v>
      </c>
    </row>
    <row r="2148" spans="2:26" x14ac:dyDescent="0.25">
      <c r="B2148" s="2">
        <v>41849</v>
      </c>
      <c r="C2148">
        <v>1969.95</v>
      </c>
      <c r="D2148" s="2"/>
      <c r="E2148" s="2">
        <v>41746</v>
      </c>
      <c r="F2148">
        <v>1.7999999999999999E-2</v>
      </c>
      <c r="G2148" s="67">
        <v>99.998500000000007</v>
      </c>
      <c r="H2148" s="92">
        <v>0</v>
      </c>
      <c r="J2148" s="2">
        <v>41740</v>
      </c>
      <c r="K2148">
        <v>3.7999999999999999E-2</v>
      </c>
      <c r="L2148" s="67">
        <v>99.990499999999997</v>
      </c>
      <c r="M2148" s="92">
        <v>1.2501187612867781E-5</v>
      </c>
      <c r="P2148" s="2">
        <v>41849</v>
      </c>
      <c r="Q2148">
        <v>1460.75</v>
      </c>
      <c r="R2148">
        <v>-1.7631019660636627E-3</v>
      </c>
      <c r="T2148" s="68">
        <v>39875</v>
      </c>
      <c r="U2148" s="69">
        <v>1.0012799999999999</v>
      </c>
      <c r="V2148" s="70">
        <v>1.2799999999999478E-3</v>
      </c>
      <c r="W2148" s="70"/>
      <c r="Y2148" s="2">
        <v>41849</v>
      </c>
      <c r="Z2148">
        <v>13.28</v>
      </c>
    </row>
    <row r="2149" spans="2:26" x14ac:dyDescent="0.25">
      <c r="B2149" s="2">
        <v>41850</v>
      </c>
      <c r="C2149">
        <v>1970.07</v>
      </c>
      <c r="D2149" s="2"/>
      <c r="E2149" s="2">
        <v>41747</v>
      </c>
      <c r="F2149">
        <v>1.7999999999999999E-2</v>
      </c>
      <c r="G2149" s="67">
        <v>99.998500000000007</v>
      </c>
      <c r="H2149" s="92">
        <v>0</v>
      </c>
      <c r="J2149" s="2">
        <v>41743</v>
      </c>
      <c r="K2149">
        <v>3.3000000000000002E-2</v>
      </c>
      <c r="L2149" s="67">
        <v>99.991749999999996</v>
      </c>
      <c r="M2149" s="92">
        <v>0</v>
      </c>
      <c r="P2149" s="2">
        <v>41850</v>
      </c>
      <c r="Q2149">
        <v>1461.09</v>
      </c>
      <c r="R2149">
        <v>2.3275714530202052E-4</v>
      </c>
      <c r="T2149" s="68">
        <v>39876</v>
      </c>
      <c r="U2149" s="69">
        <v>1.01369</v>
      </c>
      <c r="V2149" s="70">
        <v>1.368999999999998E-2</v>
      </c>
      <c r="W2149" s="70"/>
      <c r="Y2149" s="2">
        <v>41850</v>
      </c>
      <c r="Z2149">
        <v>13.33</v>
      </c>
    </row>
    <row r="2150" spans="2:26" x14ac:dyDescent="0.25">
      <c r="B2150" s="2">
        <v>41851</v>
      </c>
      <c r="C2150">
        <v>1930.67</v>
      </c>
      <c r="D2150" s="2"/>
      <c r="E2150" s="2">
        <v>41750</v>
      </c>
      <c r="F2150">
        <v>1.7999999999999999E-2</v>
      </c>
      <c r="G2150" s="67">
        <v>99.998500000000007</v>
      </c>
      <c r="H2150" s="92">
        <v>4.1667291676983353E-6</v>
      </c>
      <c r="J2150" s="2">
        <v>41744</v>
      </c>
      <c r="K2150">
        <v>3.3000000000000002E-2</v>
      </c>
      <c r="L2150" s="67">
        <v>99.991749999999996</v>
      </c>
      <c r="M2150" s="92">
        <v>1.2501031334988255E-5</v>
      </c>
      <c r="P2150" s="2">
        <v>41851</v>
      </c>
      <c r="Q2150">
        <v>1439.72</v>
      </c>
      <c r="R2150">
        <v>-1.4626066840509377E-2</v>
      </c>
      <c r="T2150" s="68">
        <v>39877</v>
      </c>
      <c r="U2150" s="69">
        <v>0.97916000000000003</v>
      </c>
      <c r="V2150" s="70">
        <v>-2.083999999999997E-2</v>
      </c>
      <c r="W2150" s="70"/>
      <c r="Y2150" s="2">
        <v>41851</v>
      </c>
      <c r="Z2150">
        <v>16.95</v>
      </c>
    </row>
    <row r="2151" spans="2:26" x14ac:dyDescent="0.25">
      <c r="B2151" s="2">
        <v>41852</v>
      </c>
      <c r="C2151">
        <v>1925.15</v>
      </c>
      <c r="D2151" s="2"/>
      <c r="E2151" s="2">
        <v>41751</v>
      </c>
      <c r="F2151">
        <v>1.2999999999999999E-2</v>
      </c>
      <c r="G2151" s="67">
        <v>99.998916666666673</v>
      </c>
      <c r="H2151" s="92">
        <v>0</v>
      </c>
      <c r="J2151" s="2">
        <v>41745</v>
      </c>
      <c r="K2151">
        <v>2.8000000000000001E-2</v>
      </c>
      <c r="L2151" s="67">
        <v>99.992999999999995</v>
      </c>
      <c r="M2151" s="92">
        <v>7.5005250368409548E-6</v>
      </c>
      <c r="P2151" s="2">
        <v>41852</v>
      </c>
      <c r="Q2151">
        <v>1437.1</v>
      </c>
      <c r="R2151">
        <v>-1.8197982941128288E-3</v>
      </c>
      <c r="T2151" s="68">
        <v>39878</v>
      </c>
      <c r="U2151" s="69">
        <v>1.0021599999999999</v>
      </c>
      <c r="V2151" s="70">
        <v>2.1599999999999397E-3</v>
      </c>
      <c r="W2151" s="70"/>
      <c r="Y2151" s="2">
        <v>41852</v>
      </c>
      <c r="Z2151">
        <v>17.03</v>
      </c>
    </row>
    <row r="2152" spans="2:26" x14ac:dyDescent="0.25">
      <c r="B2152" s="2">
        <v>41855</v>
      </c>
      <c r="C2152">
        <v>1938.99</v>
      </c>
      <c r="D2152" s="2"/>
      <c r="E2152" s="2">
        <v>41752</v>
      </c>
      <c r="F2152">
        <v>1.2999999999999999E-2</v>
      </c>
      <c r="G2152" s="67">
        <v>99.998916666666673</v>
      </c>
      <c r="H2152" s="92">
        <v>8.3334236120613525E-6</v>
      </c>
      <c r="J2152" s="2">
        <v>41746</v>
      </c>
      <c r="K2152">
        <v>2.5000000000000001E-2</v>
      </c>
      <c r="L2152" s="67">
        <v>99.993750000000006</v>
      </c>
      <c r="M2152" s="92">
        <v>0</v>
      </c>
      <c r="P2152" s="2">
        <v>41855</v>
      </c>
      <c r="Q2152">
        <v>1448.29</v>
      </c>
      <c r="R2152">
        <v>7.7865145083850784E-3</v>
      </c>
      <c r="T2152" s="68">
        <v>39881</v>
      </c>
      <c r="U2152" s="69">
        <v>0.99931999999999999</v>
      </c>
      <c r="V2152" s="70">
        <v>-6.8000000000001393E-4</v>
      </c>
      <c r="W2152" s="70"/>
      <c r="Y2152" s="2">
        <v>41855</v>
      </c>
      <c r="Z2152">
        <v>15.12</v>
      </c>
    </row>
    <row r="2153" spans="2:26" x14ac:dyDescent="0.25">
      <c r="B2153" s="2">
        <v>41856</v>
      </c>
      <c r="C2153">
        <v>1920.21</v>
      </c>
      <c r="D2153" s="2"/>
      <c r="E2153" s="2">
        <v>41753</v>
      </c>
      <c r="F2153">
        <v>3.0000000000000001E-3</v>
      </c>
      <c r="G2153" s="67">
        <v>99.999750000000006</v>
      </c>
      <c r="H2153" s="92">
        <v>0</v>
      </c>
      <c r="J2153" s="2">
        <v>41747</v>
      </c>
      <c r="K2153">
        <v>2.5000000000000001E-2</v>
      </c>
      <c r="L2153" s="67">
        <v>99.993750000000006</v>
      </c>
      <c r="M2153" s="92">
        <v>-1.2500781298774299E-5</v>
      </c>
      <c r="P2153" s="2">
        <v>41856</v>
      </c>
      <c r="Q2153">
        <v>1434.15</v>
      </c>
      <c r="R2153">
        <v>-9.7632380255334716E-3</v>
      </c>
      <c r="T2153" s="68">
        <v>39882</v>
      </c>
      <c r="U2153" s="69">
        <v>1.0243</v>
      </c>
      <c r="V2153" s="70">
        <v>2.4299999999999988E-2</v>
      </c>
      <c r="W2153" s="70"/>
      <c r="Y2153" s="2">
        <v>41856</v>
      </c>
      <c r="Z2153">
        <v>16.87</v>
      </c>
    </row>
    <row r="2154" spans="2:26" x14ac:dyDescent="0.25">
      <c r="B2154" s="2">
        <v>41857</v>
      </c>
      <c r="C2154">
        <v>1920.24</v>
      </c>
      <c r="D2154" s="2"/>
      <c r="E2154" s="2">
        <v>41754</v>
      </c>
      <c r="F2154">
        <v>3.0000000000000001E-3</v>
      </c>
      <c r="G2154" s="67">
        <v>99.999750000000006</v>
      </c>
      <c r="H2154" s="92">
        <v>0</v>
      </c>
      <c r="J2154" s="2">
        <v>41750</v>
      </c>
      <c r="K2154">
        <v>0.03</v>
      </c>
      <c r="L2154" s="67">
        <v>99.992500000000007</v>
      </c>
      <c r="M2154" s="92">
        <v>5.0003750280414039E-6</v>
      </c>
      <c r="P2154" s="2">
        <v>41857</v>
      </c>
      <c r="Q2154">
        <v>1435.42</v>
      </c>
      <c r="R2154">
        <v>8.8554195865153673E-4</v>
      </c>
      <c r="T2154" s="68">
        <v>39883</v>
      </c>
      <c r="U2154" s="69">
        <v>1.00159</v>
      </c>
      <c r="V2154" s="70">
        <v>1.5899999999999803E-3</v>
      </c>
      <c r="W2154" s="70"/>
      <c r="Y2154" s="2">
        <v>41857</v>
      </c>
      <c r="Z2154">
        <v>16.37</v>
      </c>
    </row>
    <row r="2155" spans="2:26" x14ac:dyDescent="0.25">
      <c r="B2155" s="2">
        <v>41858</v>
      </c>
      <c r="C2155">
        <v>1909.57</v>
      </c>
      <c r="D2155" s="2"/>
      <c r="E2155" s="2">
        <v>41757</v>
      </c>
      <c r="F2155">
        <v>3.0000000000000001E-3</v>
      </c>
      <c r="G2155" s="67">
        <v>99.999750000000006</v>
      </c>
      <c r="H2155" s="92">
        <v>0</v>
      </c>
      <c r="J2155" s="2">
        <v>41751</v>
      </c>
      <c r="K2155">
        <v>2.8000000000000001E-2</v>
      </c>
      <c r="L2155" s="67">
        <v>99.992999999999995</v>
      </c>
      <c r="M2155" s="92">
        <v>2.5001750122655153E-5</v>
      </c>
      <c r="P2155" s="2">
        <v>41858</v>
      </c>
      <c r="Q2155">
        <v>1427.94</v>
      </c>
      <c r="R2155">
        <v>-5.2110183778963926E-3</v>
      </c>
      <c r="T2155" s="68">
        <v>39884</v>
      </c>
      <c r="U2155" s="69">
        <v>1.00607</v>
      </c>
      <c r="V2155" s="70">
        <v>6.0700000000000198E-3</v>
      </c>
      <c r="W2155" s="70"/>
      <c r="Y2155" s="2">
        <v>41858</v>
      </c>
      <c r="Z2155">
        <v>16.66</v>
      </c>
    </row>
    <row r="2156" spans="2:26" x14ac:dyDescent="0.25">
      <c r="B2156" s="2">
        <v>41859</v>
      </c>
      <c r="C2156">
        <v>1931.59</v>
      </c>
      <c r="D2156" s="2"/>
      <c r="E2156" s="2">
        <v>41758</v>
      </c>
      <c r="F2156">
        <v>3.0000000000000001E-3</v>
      </c>
      <c r="G2156" s="67">
        <v>99.999750000000006</v>
      </c>
      <c r="H2156" s="92">
        <v>-1.2500031250084476E-5</v>
      </c>
      <c r="J2156" s="2">
        <v>41752</v>
      </c>
      <c r="K2156">
        <v>1.7999999999999999E-2</v>
      </c>
      <c r="L2156" s="67">
        <v>99.995500000000007</v>
      </c>
      <c r="M2156" s="92">
        <v>2.5001125050660988E-5</v>
      </c>
      <c r="P2156" s="2">
        <v>41859</v>
      </c>
      <c r="Q2156">
        <v>1444.14</v>
      </c>
      <c r="R2156">
        <v>1.1345014496407346E-2</v>
      </c>
      <c r="T2156" s="68">
        <v>39885</v>
      </c>
      <c r="U2156" s="69">
        <v>1.00061</v>
      </c>
      <c r="V2156" s="70">
        <v>6.0999999999999943E-4</v>
      </c>
      <c r="W2156" s="70"/>
      <c r="Y2156" s="2">
        <v>41859</v>
      </c>
      <c r="Z2156">
        <v>15.77</v>
      </c>
    </row>
    <row r="2157" spans="2:26" x14ac:dyDescent="0.25">
      <c r="B2157" s="2">
        <v>41862</v>
      </c>
      <c r="C2157">
        <v>1936.92</v>
      </c>
      <c r="D2157" s="2"/>
      <c r="E2157" s="2">
        <v>41759</v>
      </c>
      <c r="F2157">
        <v>1.7999999999999999E-2</v>
      </c>
      <c r="G2157" s="67">
        <v>99.998500000000007</v>
      </c>
      <c r="H2157" s="92">
        <v>0</v>
      </c>
      <c r="J2157" s="2">
        <v>41753</v>
      </c>
      <c r="K2157">
        <v>8.0000000000000002E-3</v>
      </c>
      <c r="L2157" s="67">
        <v>99.998000000000005</v>
      </c>
      <c r="M2157" s="92">
        <v>-1.2500250004987556E-5</v>
      </c>
      <c r="P2157" s="2">
        <v>41862</v>
      </c>
      <c r="Q2157">
        <v>1448.52</v>
      </c>
      <c r="R2157">
        <v>3.0329469442020862E-3</v>
      </c>
      <c r="T2157" s="68">
        <v>39888</v>
      </c>
      <c r="U2157" s="69">
        <v>1.00126</v>
      </c>
      <c r="V2157" s="70">
        <v>1.2600000000000389E-3</v>
      </c>
      <c r="W2157" s="70"/>
      <c r="Y2157" s="2">
        <v>41862</v>
      </c>
      <c r="Z2157">
        <v>14.23</v>
      </c>
    </row>
    <row r="2158" spans="2:26" x14ac:dyDescent="0.25">
      <c r="B2158" s="2">
        <v>41863</v>
      </c>
      <c r="C2158">
        <v>1933.75</v>
      </c>
      <c r="D2158" s="2"/>
      <c r="E2158" s="2">
        <v>41760</v>
      </c>
      <c r="F2158">
        <v>1.7999999999999999E-2</v>
      </c>
      <c r="G2158" s="67">
        <v>99.998500000000007</v>
      </c>
      <c r="H2158" s="92">
        <v>4.1667291676983353E-6</v>
      </c>
      <c r="J2158" s="2">
        <v>41754</v>
      </c>
      <c r="K2158">
        <v>1.2999999999999999E-2</v>
      </c>
      <c r="L2158" s="67">
        <v>99.996750000000006</v>
      </c>
      <c r="M2158" s="92">
        <v>7.5002437578408632E-6</v>
      </c>
      <c r="P2158" s="2">
        <v>41863</v>
      </c>
      <c r="Q2158">
        <v>1446.84</v>
      </c>
      <c r="R2158">
        <v>-1.1598044901003357E-3</v>
      </c>
      <c r="T2158" s="68">
        <v>39889</v>
      </c>
      <c r="U2158" s="69">
        <v>1.0006299999999999</v>
      </c>
      <c r="V2158" s="70">
        <v>6.2999999999990841E-4</v>
      </c>
      <c r="W2158" s="70"/>
      <c r="Y2158" s="2">
        <v>41863</v>
      </c>
      <c r="Z2158">
        <v>14.13</v>
      </c>
    </row>
    <row r="2159" spans="2:26" x14ac:dyDescent="0.25">
      <c r="B2159" s="2">
        <v>41864</v>
      </c>
      <c r="C2159">
        <v>1946.72</v>
      </c>
      <c r="D2159" s="2"/>
      <c r="E2159" s="2">
        <v>41761</v>
      </c>
      <c r="F2159">
        <v>1.2999999999999999E-2</v>
      </c>
      <c r="G2159" s="67">
        <v>99.998916666666673</v>
      </c>
      <c r="H2159" s="92">
        <v>4.1667118060306763E-6</v>
      </c>
      <c r="J2159" s="2">
        <v>41757</v>
      </c>
      <c r="K2159">
        <v>0.01</v>
      </c>
      <c r="L2159" s="67">
        <v>99.997500000000002</v>
      </c>
      <c r="M2159" s="92">
        <v>-7.5001875046165623E-6</v>
      </c>
      <c r="P2159" s="2">
        <v>41864</v>
      </c>
      <c r="Q2159">
        <v>1456.98</v>
      </c>
      <c r="R2159">
        <v>7.0083768765032417E-3</v>
      </c>
      <c r="T2159" s="68">
        <v>39890</v>
      </c>
      <c r="U2159" s="69">
        <v>1.00892</v>
      </c>
      <c r="V2159" s="70">
        <v>8.920000000000039E-3</v>
      </c>
      <c r="W2159" s="70"/>
      <c r="Y2159" s="2">
        <v>41864</v>
      </c>
      <c r="Z2159">
        <v>12.9</v>
      </c>
    </row>
    <row r="2160" spans="2:26" x14ac:dyDescent="0.25">
      <c r="B2160" s="2">
        <v>41865</v>
      </c>
      <c r="C2160">
        <v>1955.18</v>
      </c>
      <c r="D2160" s="2"/>
      <c r="E2160" s="2">
        <v>41764</v>
      </c>
      <c r="F2160">
        <v>8.0000000000000002E-3</v>
      </c>
      <c r="G2160" s="67">
        <v>99.99933333333334</v>
      </c>
      <c r="H2160" s="92">
        <v>-4.1666944445850618E-6</v>
      </c>
      <c r="J2160" s="2">
        <v>41758</v>
      </c>
      <c r="K2160">
        <v>1.2999999999999999E-2</v>
      </c>
      <c r="L2160" s="67">
        <v>99.996750000000006</v>
      </c>
      <c r="M2160" s="92">
        <v>-3.7501218789759427E-5</v>
      </c>
      <c r="P2160" s="2">
        <v>41865</v>
      </c>
      <c r="Q2160">
        <v>1463.34</v>
      </c>
      <c r="R2160">
        <v>4.365193756949326E-3</v>
      </c>
      <c r="T2160" s="68">
        <v>39891</v>
      </c>
      <c r="U2160" s="69">
        <v>0.99622999999999995</v>
      </c>
      <c r="V2160" s="70">
        <v>-3.7700000000000511E-3</v>
      </c>
      <c r="W2160" s="70"/>
      <c r="Y2160" s="2">
        <v>41865</v>
      </c>
      <c r="Z2160">
        <v>12.42</v>
      </c>
    </row>
    <row r="2161" spans="2:26" x14ac:dyDescent="0.25">
      <c r="B2161" s="2">
        <v>41866</v>
      </c>
      <c r="C2161">
        <v>1955.06</v>
      </c>
      <c r="D2161" s="2"/>
      <c r="E2161" s="2">
        <v>41765</v>
      </c>
      <c r="F2161">
        <v>1.2999999999999999E-2</v>
      </c>
      <c r="G2161" s="67">
        <v>99.998916666666673</v>
      </c>
      <c r="H2161" s="92">
        <v>-8.3334236121723748E-6</v>
      </c>
      <c r="J2161" s="2">
        <v>41759</v>
      </c>
      <c r="K2161">
        <v>2.8000000000000001E-2</v>
      </c>
      <c r="L2161" s="67">
        <v>99.992999999999995</v>
      </c>
      <c r="M2161" s="92">
        <v>1.2500875061327577E-5</v>
      </c>
      <c r="P2161" s="2">
        <v>41866</v>
      </c>
      <c r="Q2161">
        <v>1472.26</v>
      </c>
      <c r="R2161">
        <v>6.0956442111881337E-3</v>
      </c>
      <c r="T2161" s="68">
        <v>39892</v>
      </c>
      <c r="U2161" s="69">
        <v>1.0130699999999999</v>
      </c>
      <c r="V2161" s="70">
        <v>1.3069999999999915E-2</v>
      </c>
      <c r="W2161" s="70"/>
      <c r="Y2161" s="2">
        <v>41866</v>
      </c>
      <c r="Z2161">
        <v>13.15</v>
      </c>
    </row>
    <row r="2162" spans="2:26" x14ac:dyDescent="0.25">
      <c r="B2162" s="2">
        <v>41869</v>
      </c>
      <c r="C2162">
        <v>1971.74</v>
      </c>
      <c r="D2162" s="2"/>
      <c r="E2162" s="2">
        <v>41766</v>
      </c>
      <c r="F2162">
        <v>2.3E-2</v>
      </c>
      <c r="G2162" s="67">
        <v>99.998083333333327</v>
      </c>
      <c r="H2162" s="92">
        <v>4.1667465293659944E-6</v>
      </c>
      <c r="J2162" s="2">
        <v>41760</v>
      </c>
      <c r="K2162">
        <v>2.3E-2</v>
      </c>
      <c r="L2162" s="67">
        <v>99.994249999999994</v>
      </c>
      <c r="M2162" s="92">
        <v>1.2500718791441656E-5</v>
      </c>
      <c r="P2162" s="2">
        <v>41869</v>
      </c>
      <c r="Q2162">
        <v>1481.83</v>
      </c>
      <c r="R2162">
        <v>6.5002105606346561E-3</v>
      </c>
      <c r="T2162" s="68">
        <v>39895</v>
      </c>
      <c r="U2162" s="69">
        <v>1.02135</v>
      </c>
      <c r="V2162" s="70">
        <v>2.134999999999998E-2</v>
      </c>
      <c r="W2162" s="70"/>
      <c r="Y2162" s="2">
        <v>41869</v>
      </c>
      <c r="Z2162">
        <v>12.32</v>
      </c>
    </row>
    <row r="2163" spans="2:26" x14ac:dyDescent="0.25">
      <c r="B2163" s="2">
        <v>41870</v>
      </c>
      <c r="C2163">
        <v>1981.6</v>
      </c>
      <c r="D2163" s="2"/>
      <c r="E2163" s="2">
        <v>41767</v>
      </c>
      <c r="F2163">
        <v>1.7999999999999999E-2</v>
      </c>
      <c r="G2163" s="67">
        <v>99.998500000000007</v>
      </c>
      <c r="H2163" s="92">
        <v>0</v>
      </c>
      <c r="J2163" s="2">
        <v>41761</v>
      </c>
      <c r="K2163">
        <v>1.7999999999999999E-2</v>
      </c>
      <c r="L2163" s="67">
        <v>99.995500000000007</v>
      </c>
      <c r="M2163" s="92">
        <v>0</v>
      </c>
      <c r="P2163" s="2">
        <v>41870</v>
      </c>
      <c r="Q2163">
        <v>1484.71</v>
      </c>
      <c r="R2163">
        <v>1.9435427815606143E-3</v>
      </c>
      <c r="T2163" s="68">
        <v>39896</v>
      </c>
      <c r="U2163" s="69">
        <v>0.98916999999999999</v>
      </c>
      <c r="V2163" s="70">
        <v>-1.0830000000000006E-2</v>
      </c>
      <c r="W2163" s="70"/>
      <c r="Y2163" s="2">
        <v>41870</v>
      </c>
      <c r="Z2163">
        <v>12.21</v>
      </c>
    </row>
    <row r="2164" spans="2:26" x14ac:dyDescent="0.25">
      <c r="B2164" s="2">
        <v>41871</v>
      </c>
      <c r="C2164">
        <v>1986.51</v>
      </c>
      <c r="D2164" s="2"/>
      <c r="E2164" s="2">
        <v>41768</v>
      </c>
      <c r="F2164">
        <v>1.7999999999999999E-2</v>
      </c>
      <c r="G2164" s="67">
        <v>99.998500000000007</v>
      </c>
      <c r="H2164" s="92">
        <v>6.666766668050883E-6</v>
      </c>
      <c r="J2164" s="2">
        <v>41764</v>
      </c>
      <c r="K2164">
        <v>1.7999999999999999E-2</v>
      </c>
      <c r="L2164" s="67">
        <v>99.995500000000007</v>
      </c>
      <c r="M2164" s="92">
        <v>-1.2500562525441516E-5</v>
      </c>
      <c r="P2164" s="2">
        <v>41871</v>
      </c>
      <c r="Q2164">
        <v>1485.78</v>
      </c>
      <c r="R2164">
        <v>7.2067945928822041E-4</v>
      </c>
      <c r="T2164" s="68">
        <v>39897</v>
      </c>
      <c r="U2164" s="69">
        <v>1.0066600000000001</v>
      </c>
      <c r="V2164" s="70">
        <v>6.6600000000001103E-3</v>
      </c>
      <c r="W2164" s="70"/>
      <c r="Y2164" s="2">
        <v>41871</v>
      </c>
      <c r="Z2164">
        <v>11.78</v>
      </c>
    </row>
    <row r="2165" spans="2:26" x14ac:dyDescent="0.25">
      <c r="B2165" s="2">
        <v>41872</v>
      </c>
      <c r="C2165">
        <v>1992.37</v>
      </c>
      <c r="D2165" s="2"/>
      <c r="E2165" s="2">
        <v>41771</v>
      </c>
      <c r="F2165">
        <v>0.01</v>
      </c>
      <c r="G2165" s="67">
        <v>99.999166666666667</v>
      </c>
      <c r="H2165" s="92">
        <v>1.666680555789668E-6</v>
      </c>
      <c r="J2165" s="2">
        <v>41765</v>
      </c>
      <c r="K2165">
        <v>2.3E-2</v>
      </c>
      <c r="L2165" s="67">
        <v>99.994249999999994</v>
      </c>
      <c r="M2165" s="92">
        <v>-1.2500718791330634E-5</v>
      </c>
      <c r="P2165" s="2">
        <v>41872</v>
      </c>
      <c r="Q2165">
        <v>1487.13</v>
      </c>
      <c r="R2165">
        <v>9.0861365747296752E-4</v>
      </c>
      <c r="T2165" s="68">
        <v>39898</v>
      </c>
      <c r="U2165" s="69">
        <v>1.0127900000000001</v>
      </c>
      <c r="V2165" s="70">
        <v>1.2790000000000079E-2</v>
      </c>
      <c r="W2165" s="70"/>
      <c r="Y2165" s="2">
        <v>41872</v>
      </c>
      <c r="Z2165">
        <v>11.76</v>
      </c>
    </row>
    <row r="2166" spans="2:26" x14ac:dyDescent="0.25">
      <c r="B2166" s="2">
        <v>41873</v>
      </c>
      <c r="C2166">
        <v>1988.4</v>
      </c>
      <c r="D2166" s="2"/>
      <c r="E2166" s="2">
        <v>41772</v>
      </c>
      <c r="F2166">
        <v>8.0000000000000002E-3</v>
      </c>
      <c r="G2166" s="67">
        <v>99.99933333333334</v>
      </c>
      <c r="H2166" s="92">
        <v>-4.1666944445850618E-6</v>
      </c>
      <c r="J2166" s="2">
        <v>41766</v>
      </c>
      <c r="K2166">
        <v>2.8000000000000001E-2</v>
      </c>
      <c r="L2166" s="67">
        <v>99.992999999999995</v>
      </c>
      <c r="M2166" s="92">
        <v>0</v>
      </c>
      <c r="P2166" s="2">
        <v>41873</v>
      </c>
      <c r="Q2166">
        <v>1486.97</v>
      </c>
      <c r="R2166">
        <v>-1.0758978703950817E-4</v>
      </c>
      <c r="T2166" s="68">
        <v>39899</v>
      </c>
      <c r="U2166" s="69">
        <v>0.98877000000000004</v>
      </c>
      <c r="V2166" s="70">
        <v>-1.1229999999999962E-2</v>
      </c>
      <c r="W2166" s="70"/>
      <c r="Y2166" s="2">
        <v>41873</v>
      </c>
      <c r="Z2166">
        <v>11.47</v>
      </c>
    </row>
    <row r="2167" spans="2:26" x14ac:dyDescent="0.25">
      <c r="B2167" s="2">
        <v>41876</v>
      </c>
      <c r="C2167">
        <v>1997.92</v>
      </c>
      <c r="D2167" s="2"/>
      <c r="E2167" s="2">
        <v>41773</v>
      </c>
      <c r="F2167">
        <v>1.2999999999999999E-2</v>
      </c>
      <c r="G2167" s="67">
        <v>99.998916666666673</v>
      </c>
      <c r="H2167" s="92">
        <v>8.3334236120613525E-6</v>
      </c>
      <c r="J2167" s="2">
        <v>41767</v>
      </c>
      <c r="K2167">
        <v>2.8000000000000001E-2</v>
      </c>
      <c r="L2167" s="67">
        <v>99.992999999999995</v>
      </c>
      <c r="M2167" s="92">
        <v>1.2500875061327577E-5</v>
      </c>
      <c r="P2167" s="2">
        <v>41876</v>
      </c>
      <c r="Q2167">
        <v>1489.35</v>
      </c>
      <c r="R2167">
        <v>1.6005702872283756E-3</v>
      </c>
      <c r="T2167" s="68">
        <v>39902</v>
      </c>
      <c r="U2167" s="69">
        <v>0.97775000000000001</v>
      </c>
      <c r="V2167" s="70">
        <v>-2.2249999999999992E-2</v>
      </c>
      <c r="W2167" s="70"/>
      <c r="Y2167" s="2">
        <v>41876</v>
      </c>
      <c r="Z2167">
        <v>11.7</v>
      </c>
    </row>
    <row r="2168" spans="2:26" x14ac:dyDescent="0.25">
      <c r="B2168" s="2">
        <v>41877</v>
      </c>
      <c r="C2168">
        <v>2000.02</v>
      </c>
      <c r="D2168" s="2"/>
      <c r="E2168" s="2">
        <v>41774</v>
      </c>
      <c r="F2168">
        <v>3.0000000000000001E-3</v>
      </c>
      <c r="G2168" s="67">
        <v>99.999750000000006</v>
      </c>
      <c r="H2168" s="92">
        <v>-4.1666770833614919E-6</v>
      </c>
      <c r="J2168" s="2">
        <v>41768</v>
      </c>
      <c r="K2168">
        <v>2.3E-2</v>
      </c>
      <c r="L2168" s="67">
        <v>99.994249999999994</v>
      </c>
      <c r="M2168" s="92">
        <v>0</v>
      </c>
      <c r="P2168" s="2">
        <v>41877</v>
      </c>
      <c r="Q2168">
        <v>1489.93</v>
      </c>
      <c r="R2168">
        <v>3.894316312487156E-4</v>
      </c>
      <c r="T2168" s="68">
        <v>39903</v>
      </c>
      <c r="U2168" s="69">
        <v>1.0115400000000001</v>
      </c>
      <c r="V2168" s="70">
        <v>1.1540000000000106E-2</v>
      </c>
      <c r="W2168" s="70"/>
      <c r="Y2168" s="2">
        <v>41877</v>
      </c>
      <c r="Z2168">
        <v>11.63</v>
      </c>
    </row>
    <row r="2169" spans="2:26" x14ac:dyDescent="0.25">
      <c r="B2169" s="2">
        <v>41878</v>
      </c>
      <c r="C2169">
        <v>2000.12</v>
      </c>
      <c r="D2169" s="2"/>
      <c r="E2169" s="2">
        <v>41775</v>
      </c>
      <c r="F2169">
        <v>8.0000000000000002E-3</v>
      </c>
      <c r="G2169" s="67">
        <v>99.99933333333334</v>
      </c>
      <c r="H2169" s="92">
        <v>-1.6666777779006381E-6</v>
      </c>
      <c r="J2169" s="2">
        <v>41771</v>
      </c>
      <c r="K2169">
        <v>2.3E-2</v>
      </c>
      <c r="L2169" s="67">
        <v>99.994249999999994</v>
      </c>
      <c r="M2169" s="92">
        <v>-5.0002875163768223E-6</v>
      </c>
      <c r="P2169" s="2">
        <v>41878</v>
      </c>
      <c r="Q2169">
        <v>1490.05</v>
      </c>
      <c r="R2169">
        <v>8.0540696542730217E-5</v>
      </c>
      <c r="T2169" s="68">
        <v>39904</v>
      </c>
      <c r="U2169" s="69">
        <v>1.01294</v>
      </c>
      <c r="V2169" s="70">
        <v>1.2939999999999952E-2</v>
      </c>
      <c r="W2169" s="70"/>
      <c r="Y2169" s="2">
        <v>41878</v>
      </c>
      <c r="Z2169">
        <v>11.78</v>
      </c>
    </row>
    <row r="2170" spans="2:26" x14ac:dyDescent="0.25">
      <c r="B2170" s="2">
        <v>41879</v>
      </c>
      <c r="C2170">
        <v>1996.74</v>
      </c>
      <c r="D2170" s="2"/>
      <c r="E2170" s="2">
        <v>41778</v>
      </c>
      <c r="F2170">
        <v>0.01</v>
      </c>
      <c r="G2170" s="67">
        <v>99.999166666666667</v>
      </c>
      <c r="H2170" s="92">
        <v>1.666680555789668E-6</v>
      </c>
      <c r="J2170" s="2">
        <v>41772</v>
      </c>
      <c r="K2170">
        <v>2.5000000000000001E-2</v>
      </c>
      <c r="L2170" s="67">
        <v>99.993750000000006</v>
      </c>
      <c r="M2170" s="92">
        <v>0</v>
      </c>
      <c r="P2170" s="2">
        <v>41879</v>
      </c>
      <c r="Q2170">
        <v>1489.89</v>
      </c>
      <c r="R2170">
        <v>-1.0737894701506878E-4</v>
      </c>
      <c r="T2170" s="68">
        <v>39905</v>
      </c>
      <c r="U2170" s="69">
        <v>1.01519</v>
      </c>
      <c r="V2170" s="70">
        <v>1.5190000000000037E-2</v>
      </c>
      <c r="W2170" s="70"/>
      <c r="Y2170" s="2">
        <v>41879</v>
      </c>
      <c r="Z2170">
        <v>12.05</v>
      </c>
    </row>
    <row r="2171" spans="2:26" x14ac:dyDescent="0.25">
      <c r="B2171" s="2">
        <v>41880</v>
      </c>
      <c r="C2171">
        <v>2003.37</v>
      </c>
      <c r="D2171" s="2"/>
      <c r="E2171" s="2">
        <v>41779</v>
      </c>
      <c r="F2171">
        <v>8.0000000000000002E-3</v>
      </c>
      <c r="G2171" s="67">
        <v>99.99933333333334</v>
      </c>
      <c r="H2171" s="92">
        <v>-1.833345555646293E-5</v>
      </c>
      <c r="J2171" s="2">
        <v>41773</v>
      </c>
      <c r="K2171">
        <v>2.5000000000000001E-2</v>
      </c>
      <c r="L2171" s="67">
        <v>99.993750000000006</v>
      </c>
      <c r="M2171" s="92">
        <v>5.000312519376493E-6</v>
      </c>
      <c r="P2171" s="2">
        <v>41880</v>
      </c>
      <c r="Q2171">
        <v>1490.81</v>
      </c>
      <c r="R2171">
        <v>6.1749525132714922E-4</v>
      </c>
      <c r="T2171" s="68">
        <v>39906</v>
      </c>
      <c r="U2171" s="69">
        <v>1.0064299999999999</v>
      </c>
      <c r="V2171" s="70">
        <v>6.4299999999999358E-3</v>
      </c>
      <c r="W2171" s="70"/>
      <c r="Y2171" s="2">
        <v>41880</v>
      </c>
      <c r="Z2171">
        <v>11.98</v>
      </c>
    </row>
    <row r="2172" spans="2:26" x14ac:dyDescent="0.25">
      <c r="B2172" s="2">
        <v>41884</v>
      </c>
      <c r="C2172">
        <v>2002.28</v>
      </c>
      <c r="D2172" s="2"/>
      <c r="E2172" s="2">
        <v>41780</v>
      </c>
      <c r="F2172">
        <v>0.03</v>
      </c>
      <c r="G2172" s="67">
        <v>99.997500000000002</v>
      </c>
      <c r="H2172" s="92">
        <v>-6.6668333376096456E-6</v>
      </c>
      <c r="J2172" s="2">
        <v>41774</v>
      </c>
      <c r="K2172">
        <v>2.3E-2</v>
      </c>
      <c r="L2172" s="67">
        <v>99.994249999999994</v>
      </c>
      <c r="M2172" s="92">
        <v>1.2500718791441656E-5</v>
      </c>
      <c r="P2172" s="2">
        <v>41884</v>
      </c>
      <c r="Q2172">
        <v>1491.74</v>
      </c>
      <c r="R2172">
        <v>6.2382194914167854E-4</v>
      </c>
      <c r="T2172" s="68">
        <v>39909</v>
      </c>
      <c r="U2172" s="69">
        <v>0.99997000000000003</v>
      </c>
      <c r="V2172" s="70">
        <v>-2.9999999999974492E-5</v>
      </c>
      <c r="W2172" s="70"/>
      <c r="Y2172" s="2">
        <v>41884</v>
      </c>
      <c r="Z2172">
        <v>12.25</v>
      </c>
    </row>
    <row r="2173" spans="2:26" x14ac:dyDescent="0.25">
      <c r="B2173" s="2">
        <v>41885</v>
      </c>
      <c r="C2173">
        <v>2000.72</v>
      </c>
      <c r="D2173" s="2"/>
      <c r="E2173" s="2">
        <v>41781</v>
      </c>
      <c r="F2173">
        <v>3.7999999999999999E-2</v>
      </c>
      <c r="G2173" s="67">
        <v>99.996833333333328</v>
      </c>
      <c r="H2173" s="92">
        <v>4.1667986152571501E-6</v>
      </c>
      <c r="J2173" s="2">
        <v>41775</v>
      </c>
      <c r="K2173">
        <v>1.7999999999999999E-2</v>
      </c>
      <c r="L2173" s="67">
        <v>99.995500000000007</v>
      </c>
      <c r="M2173" s="92">
        <v>-1.2500562525441516E-5</v>
      </c>
      <c r="P2173" s="2">
        <v>41885</v>
      </c>
      <c r="Q2173">
        <v>1491.78</v>
      </c>
      <c r="R2173">
        <v>2.6814324211921203E-5</v>
      </c>
      <c r="T2173" s="68">
        <v>39910</v>
      </c>
      <c r="U2173" s="69">
        <v>0.98680000000000001</v>
      </c>
      <c r="V2173" s="70">
        <v>-1.319999999999999E-2</v>
      </c>
      <c r="W2173" s="70"/>
      <c r="Y2173" s="2">
        <v>41885</v>
      </c>
      <c r="Z2173">
        <v>12.36</v>
      </c>
    </row>
    <row r="2174" spans="2:26" x14ac:dyDescent="0.25">
      <c r="B2174" s="2">
        <v>41886</v>
      </c>
      <c r="C2174">
        <v>1997.65</v>
      </c>
      <c r="D2174" s="2"/>
      <c r="E2174" s="2">
        <v>41782</v>
      </c>
      <c r="F2174">
        <v>3.3000000000000002E-2</v>
      </c>
      <c r="G2174" s="67">
        <v>99.997249999999994</v>
      </c>
      <c r="H2174" s="92">
        <v>0</v>
      </c>
      <c r="J2174" s="2">
        <v>41778</v>
      </c>
      <c r="K2174">
        <v>2.3E-2</v>
      </c>
      <c r="L2174" s="67">
        <v>99.994249999999994</v>
      </c>
      <c r="M2174" s="92">
        <v>-1.7501006307707456E-5</v>
      </c>
      <c r="P2174" s="2">
        <v>41886</v>
      </c>
      <c r="Q2174">
        <v>1491.09</v>
      </c>
      <c r="R2174">
        <v>-4.6253469010182346E-4</v>
      </c>
      <c r="T2174" s="68">
        <v>39911</v>
      </c>
      <c r="U2174" s="69">
        <v>1.0099499999999999</v>
      </c>
      <c r="V2174" s="70">
        <v>9.9499999999999034E-3</v>
      </c>
      <c r="W2174" s="70"/>
      <c r="Y2174" s="2">
        <v>41886</v>
      </c>
      <c r="Z2174">
        <v>12.64</v>
      </c>
    </row>
    <row r="2175" spans="2:26" x14ac:dyDescent="0.25">
      <c r="B2175" s="2">
        <v>41887</v>
      </c>
      <c r="C2175">
        <v>2007.71</v>
      </c>
      <c r="D2175" s="2"/>
      <c r="E2175" s="2">
        <v>41785</v>
      </c>
      <c r="F2175">
        <v>3.3000000000000002E-2</v>
      </c>
      <c r="G2175" s="67">
        <v>99.997249999999994</v>
      </c>
      <c r="H2175" s="92">
        <v>2.5000687520204679E-6</v>
      </c>
      <c r="J2175" s="2">
        <v>41779</v>
      </c>
      <c r="K2175">
        <v>0.03</v>
      </c>
      <c r="L2175" s="67">
        <v>99.992500000000007</v>
      </c>
      <c r="M2175" s="92">
        <v>-7.5005625422841504E-6</v>
      </c>
      <c r="P2175" s="2">
        <v>41887</v>
      </c>
      <c r="Q2175">
        <v>1492.59</v>
      </c>
      <c r="R2175">
        <v>1.0059754944369281E-3</v>
      </c>
      <c r="T2175" s="68">
        <v>39912</v>
      </c>
      <c r="U2175" s="69">
        <v>1.01844</v>
      </c>
      <c r="V2175" s="70">
        <v>1.8440000000000012E-2</v>
      </c>
      <c r="W2175" s="70"/>
      <c r="Y2175" s="2">
        <v>41887</v>
      </c>
      <c r="Z2175">
        <v>12.09</v>
      </c>
    </row>
    <row r="2176" spans="2:26" x14ac:dyDescent="0.25">
      <c r="B2176" s="2">
        <v>41890</v>
      </c>
      <c r="C2176">
        <v>2001.54</v>
      </c>
      <c r="D2176" s="2"/>
      <c r="E2176" s="2">
        <v>41786</v>
      </c>
      <c r="F2176">
        <v>0.03</v>
      </c>
      <c r="G2176" s="67">
        <v>99.997500000000002</v>
      </c>
      <c r="H2176" s="92">
        <v>-2.5000625016868838E-6</v>
      </c>
      <c r="J2176" s="2">
        <v>41780</v>
      </c>
      <c r="K2176">
        <v>3.3000000000000002E-2</v>
      </c>
      <c r="L2176" s="67">
        <v>99.991749999999996</v>
      </c>
      <c r="M2176" s="92">
        <v>0</v>
      </c>
      <c r="P2176" s="2">
        <v>41890</v>
      </c>
      <c r="Q2176">
        <v>1492.63</v>
      </c>
      <c r="R2176">
        <v>2.6799053993498134E-5</v>
      </c>
      <c r="T2176" s="68">
        <v>39916</v>
      </c>
      <c r="U2176" s="69">
        <v>1.00743</v>
      </c>
      <c r="V2176" s="70">
        <v>7.4300000000000477E-3</v>
      </c>
      <c r="W2176" s="70"/>
      <c r="Y2176" s="2">
        <v>41890</v>
      </c>
      <c r="Z2176">
        <v>12.66</v>
      </c>
    </row>
    <row r="2177" spans="2:26" x14ac:dyDescent="0.25">
      <c r="B2177" s="2">
        <v>41891</v>
      </c>
      <c r="C2177">
        <v>1988.44</v>
      </c>
      <c r="D2177" s="2"/>
      <c r="E2177" s="2">
        <v>41787</v>
      </c>
      <c r="F2177">
        <v>3.3000000000000002E-2</v>
      </c>
      <c r="G2177" s="67">
        <v>99.997249999999994</v>
      </c>
      <c r="H2177" s="92">
        <v>-6.6668500049438251E-6</v>
      </c>
      <c r="J2177" s="2">
        <v>41781</v>
      </c>
      <c r="K2177">
        <v>3.3000000000000002E-2</v>
      </c>
      <c r="L2177" s="67">
        <v>99.991749999999996</v>
      </c>
      <c r="M2177" s="92">
        <v>0</v>
      </c>
      <c r="P2177" s="2">
        <v>41891</v>
      </c>
      <c r="Q2177">
        <v>1490.9</v>
      </c>
      <c r="R2177">
        <v>-1.1590280243597428E-3</v>
      </c>
      <c r="T2177" s="68">
        <v>39917</v>
      </c>
      <c r="U2177" s="69">
        <v>0.99075999999999997</v>
      </c>
      <c r="V2177" s="70">
        <v>-9.240000000000026E-3</v>
      </c>
      <c r="W2177" s="70"/>
      <c r="Y2177" s="2">
        <v>41891</v>
      </c>
      <c r="Z2177">
        <v>13.5</v>
      </c>
    </row>
    <row r="2178" spans="2:26" x14ac:dyDescent="0.25">
      <c r="B2178" s="2">
        <v>41892</v>
      </c>
      <c r="C2178">
        <v>1995.69</v>
      </c>
      <c r="D2178" s="2"/>
      <c r="E2178" s="2">
        <v>41788</v>
      </c>
      <c r="F2178">
        <v>4.1000000000000002E-2</v>
      </c>
      <c r="G2178" s="67">
        <v>99.996583333333334</v>
      </c>
      <c r="H2178" s="92">
        <v>2.5000854195766919E-6</v>
      </c>
      <c r="J2178" s="2">
        <v>41782</v>
      </c>
      <c r="K2178">
        <v>3.3000000000000002E-2</v>
      </c>
      <c r="L2178" s="67">
        <v>99.991749999999996</v>
      </c>
      <c r="M2178" s="92">
        <v>0</v>
      </c>
      <c r="P2178" s="2">
        <v>41892</v>
      </c>
      <c r="Q2178">
        <v>1492.55</v>
      </c>
      <c r="R2178">
        <v>1.1067140653295837E-3</v>
      </c>
      <c r="T2178" s="68">
        <v>39918</v>
      </c>
      <c r="U2178" s="69">
        <v>1.01071</v>
      </c>
      <c r="V2178" s="70">
        <v>1.0709999999999997E-2</v>
      </c>
      <c r="W2178" s="70"/>
      <c r="Y2178" s="2">
        <v>41892</v>
      </c>
      <c r="Z2178">
        <v>12.88</v>
      </c>
    </row>
    <row r="2179" spans="2:26" x14ac:dyDescent="0.25">
      <c r="B2179" s="2">
        <v>41893</v>
      </c>
      <c r="C2179">
        <v>1997.45</v>
      </c>
      <c r="D2179" s="2"/>
      <c r="E2179" s="2">
        <v>41789</v>
      </c>
      <c r="F2179">
        <v>3.7999999999999999E-2</v>
      </c>
      <c r="G2179" s="67">
        <v>99.996833333333328</v>
      </c>
      <c r="H2179" s="92">
        <v>4.1667986152571501E-6</v>
      </c>
      <c r="J2179" s="2">
        <v>41785</v>
      </c>
      <c r="K2179">
        <v>3.3000000000000002E-2</v>
      </c>
      <c r="L2179" s="67">
        <v>99.991749999999996</v>
      </c>
      <c r="M2179" s="92">
        <v>1.2501031334988255E-5</v>
      </c>
      <c r="P2179" s="2">
        <v>41893</v>
      </c>
      <c r="Q2179">
        <v>1493.13</v>
      </c>
      <c r="R2179">
        <v>3.8859669692814514E-4</v>
      </c>
      <c r="T2179" s="68">
        <v>39919</v>
      </c>
      <c r="U2179" s="69">
        <v>1.00972</v>
      </c>
      <c r="V2179" s="70">
        <v>9.7199999999999509E-3</v>
      </c>
      <c r="W2179" s="70"/>
      <c r="Y2179" s="2">
        <v>41893</v>
      </c>
      <c r="Z2179">
        <v>12.8</v>
      </c>
    </row>
    <row r="2180" spans="2:26" x14ac:dyDescent="0.25">
      <c r="B2180" s="2">
        <v>41894</v>
      </c>
      <c r="C2180">
        <v>1985.54</v>
      </c>
      <c r="D2180" s="2"/>
      <c r="E2180" s="2">
        <v>41792</v>
      </c>
      <c r="F2180">
        <v>3.3000000000000002E-2</v>
      </c>
      <c r="G2180" s="67">
        <v>99.997249999999994</v>
      </c>
      <c r="H2180" s="92">
        <v>-8.3335625062908036E-6</v>
      </c>
      <c r="J2180" s="2">
        <v>41786</v>
      </c>
      <c r="K2180">
        <v>2.8000000000000001E-2</v>
      </c>
      <c r="L2180" s="67">
        <v>99.992999999999995</v>
      </c>
      <c r="M2180" s="92">
        <v>-1.2500875061216554E-5</v>
      </c>
      <c r="P2180" s="2">
        <v>41894</v>
      </c>
      <c r="Q2180">
        <v>1491.83</v>
      </c>
      <c r="R2180">
        <v>-8.706542631922165E-4</v>
      </c>
      <c r="T2180" s="68">
        <v>39920</v>
      </c>
      <c r="U2180" s="69">
        <v>1.0073099999999999</v>
      </c>
      <c r="V2180" s="70">
        <v>7.3099999999999277E-3</v>
      </c>
      <c r="W2180" s="70"/>
      <c r="Y2180" s="2">
        <v>41894</v>
      </c>
      <c r="Z2180">
        <v>13.31</v>
      </c>
    </row>
    <row r="2181" spans="2:26" x14ac:dyDescent="0.25">
      <c r="B2181" s="2">
        <v>41897</v>
      </c>
      <c r="C2181">
        <v>1984.13</v>
      </c>
      <c r="D2181" s="2"/>
      <c r="E2181" s="2">
        <v>41793</v>
      </c>
      <c r="F2181">
        <v>4.2999999999999997E-2</v>
      </c>
      <c r="G2181" s="67">
        <v>99.996416666666661</v>
      </c>
      <c r="H2181" s="92">
        <v>1.0833721541869679E-5</v>
      </c>
      <c r="J2181" s="2">
        <v>41787</v>
      </c>
      <c r="K2181">
        <v>3.3000000000000002E-2</v>
      </c>
      <c r="L2181" s="67">
        <v>99.991749999999996</v>
      </c>
      <c r="M2181" s="92">
        <v>0</v>
      </c>
      <c r="P2181" s="2">
        <v>41897</v>
      </c>
      <c r="Q2181">
        <v>1492.21</v>
      </c>
      <c r="R2181">
        <v>2.547207121454953E-4</v>
      </c>
      <c r="T2181" s="68">
        <v>39923</v>
      </c>
      <c r="U2181" s="69">
        <v>0.97743000000000002</v>
      </c>
      <c r="V2181" s="70">
        <v>-2.2569999999999979E-2</v>
      </c>
      <c r="W2181" s="70"/>
      <c r="Y2181" s="2">
        <v>41897</v>
      </c>
      <c r="Z2181">
        <v>14.12</v>
      </c>
    </row>
    <row r="2182" spans="2:26" x14ac:dyDescent="0.25">
      <c r="B2182" s="2">
        <v>41898</v>
      </c>
      <c r="C2182">
        <v>1998.98</v>
      </c>
      <c r="D2182" s="2"/>
      <c r="E2182" s="2">
        <v>41794</v>
      </c>
      <c r="F2182">
        <v>0.03</v>
      </c>
      <c r="G2182" s="67">
        <v>99.997500000000002</v>
      </c>
      <c r="H2182" s="92">
        <v>5.8334791701586397E-6</v>
      </c>
      <c r="J2182" s="2">
        <v>41788</v>
      </c>
      <c r="K2182">
        <v>3.3000000000000002E-2</v>
      </c>
      <c r="L2182" s="67">
        <v>99.991749999999996</v>
      </c>
      <c r="M2182" s="92">
        <v>0</v>
      </c>
      <c r="P2182" s="2">
        <v>41898</v>
      </c>
      <c r="Q2182">
        <v>1494.29</v>
      </c>
      <c r="R2182">
        <v>1.3939056835163832E-3</v>
      </c>
      <c r="T2182" s="68">
        <v>39924</v>
      </c>
      <c r="U2182" s="69">
        <v>1.01126</v>
      </c>
      <c r="V2182" s="70">
        <v>1.1260000000000048E-2</v>
      </c>
      <c r="W2182" s="70"/>
      <c r="Y2182" s="2">
        <v>41898</v>
      </c>
      <c r="Z2182">
        <v>12.73</v>
      </c>
    </row>
    <row r="2183" spans="2:26" x14ac:dyDescent="0.25">
      <c r="B2183" s="2">
        <v>41899</v>
      </c>
      <c r="C2183">
        <v>2001.57</v>
      </c>
      <c r="D2183" s="2"/>
      <c r="E2183" s="2">
        <v>41795</v>
      </c>
      <c r="F2183">
        <v>2.3E-2</v>
      </c>
      <c r="G2183" s="67">
        <v>99.998083333333327</v>
      </c>
      <c r="H2183" s="92">
        <v>0</v>
      </c>
      <c r="J2183" s="2">
        <v>41789</v>
      </c>
      <c r="K2183">
        <v>3.3000000000000002E-2</v>
      </c>
      <c r="L2183" s="67">
        <v>99.991749999999996</v>
      </c>
      <c r="M2183" s="92">
        <v>1.2501031334988255E-5</v>
      </c>
      <c r="P2183" s="2">
        <v>41899</v>
      </c>
      <c r="Q2183">
        <v>1494.63</v>
      </c>
      <c r="R2183">
        <v>2.2753280822329636E-4</v>
      </c>
      <c r="T2183" s="68">
        <v>39925</v>
      </c>
      <c r="U2183" s="69">
        <v>0.99729999999999996</v>
      </c>
      <c r="V2183" s="70">
        <v>-2.7000000000000357E-3</v>
      </c>
      <c r="W2183" s="70"/>
      <c r="Y2183" s="2">
        <v>41899</v>
      </c>
      <c r="Z2183">
        <v>12.65</v>
      </c>
    </row>
    <row r="2184" spans="2:26" x14ac:dyDescent="0.25">
      <c r="B2184" s="2">
        <v>41900</v>
      </c>
      <c r="C2184">
        <v>2011.36</v>
      </c>
      <c r="D2184" s="2"/>
      <c r="E2184" s="2">
        <v>41796</v>
      </c>
      <c r="F2184">
        <v>2.3E-2</v>
      </c>
      <c r="G2184" s="67">
        <v>99.998083333333327</v>
      </c>
      <c r="H2184" s="92">
        <v>0</v>
      </c>
      <c r="J2184" s="2">
        <v>41792</v>
      </c>
      <c r="K2184">
        <v>2.8000000000000001E-2</v>
      </c>
      <c r="L2184" s="67">
        <v>99.992999999999995</v>
      </c>
      <c r="M2184" s="92">
        <v>-1.2500875061216554E-5</v>
      </c>
      <c r="P2184" s="2">
        <v>41900</v>
      </c>
      <c r="Q2184">
        <v>1494.94</v>
      </c>
      <c r="R2184">
        <v>2.0740919157247184E-4</v>
      </c>
      <c r="T2184" s="68">
        <v>39926</v>
      </c>
      <c r="U2184" s="69">
        <v>1.00478</v>
      </c>
      <c r="V2184" s="70">
        <v>4.7800000000000065E-3</v>
      </c>
      <c r="W2184" s="70"/>
      <c r="Y2184" s="2">
        <v>41900</v>
      </c>
      <c r="Z2184">
        <v>12.03</v>
      </c>
    </row>
    <row r="2185" spans="2:26" x14ac:dyDescent="0.25">
      <c r="B2185" s="2">
        <v>41901</v>
      </c>
      <c r="C2185">
        <v>2010.4</v>
      </c>
      <c r="D2185" s="2"/>
      <c r="E2185" s="2">
        <v>41799</v>
      </c>
      <c r="F2185">
        <v>2.3E-2</v>
      </c>
      <c r="G2185" s="67">
        <v>99.998083333333327</v>
      </c>
      <c r="H2185" s="92">
        <v>-4.1667465292549721E-6</v>
      </c>
      <c r="J2185" s="2">
        <v>41793</v>
      </c>
      <c r="K2185">
        <v>3.3000000000000002E-2</v>
      </c>
      <c r="L2185" s="67">
        <v>99.991749999999996</v>
      </c>
      <c r="M2185" s="92">
        <v>0</v>
      </c>
      <c r="P2185" s="2">
        <v>41901</v>
      </c>
      <c r="Q2185">
        <v>1494.31</v>
      </c>
      <c r="R2185">
        <v>-4.214215955156142E-4</v>
      </c>
      <c r="T2185" s="68">
        <v>39927</v>
      </c>
      <c r="U2185" s="69">
        <v>1.00596</v>
      </c>
      <c r="V2185" s="70">
        <v>5.9599999999999653E-3</v>
      </c>
      <c r="W2185" s="70"/>
      <c r="Y2185" s="2">
        <v>41901</v>
      </c>
      <c r="Z2185">
        <v>12.11</v>
      </c>
    </row>
    <row r="2186" spans="2:26" x14ac:dyDescent="0.25">
      <c r="B2186" s="2">
        <v>41904</v>
      </c>
      <c r="C2186">
        <v>1994.29</v>
      </c>
      <c r="D2186" s="2"/>
      <c r="E2186" s="2">
        <v>41800</v>
      </c>
      <c r="F2186">
        <v>2.8000000000000001E-2</v>
      </c>
      <c r="G2186" s="67">
        <v>99.99766666666666</v>
      </c>
      <c r="H2186" s="92">
        <v>8.3335277825113963E-6</v>
      </c>
      <c r="J2186" s="2">
        <v>41794</v>
      </c>
      <c r="K2186">
        <v>3.3000000000000002E-2</v>
      </c>
      <c r="L2186" s="67">
        <v>99.991749999999996</v>
      </c>
      <c r="M2186" s="92">
        <v>0</v>
      </c>
      <c r="P2186" s="2">
        <v>41904</v>
      </c>
      <c r="Q2186">
        <v>1486.81</v>
      </c>
      <c r="R2186">
        <v>-5.0190388875133163E-3</v>
      </c>
      <c r="T2186" s="68">
        <v>39930</v>
      </c>
      <c r="U2186" s="69">
        <v>0.99753000000000003</v>
      </c>
      <c r="V2186" s="70">
        <v>-2.4699999999999722E-3</v>
      </c>
      <c r="W2186" s="70"/>
      <c r="Y2186" s="2">
        <v>41904</v>
      </c>
      <c r="Z2186">
        <v>13.69</v>
      </c>
    </row>
    <row r="2187" spans="2:26" x14ac:dyDescent="0.25">
      <c r="B2187" s="2">
        <v>41905</v>
      </c>
      <c r="C2187">
        <v>1982.77</v>
      </c>
      <c r="D2187" s="2"/>
      <c r="E2187" s="2">
        <v>41801</v>
      </c>
      <c r="F2187">
        <v>1.7999999999999999E-2</v>
      </c>
      <c r="G2187" s="67">
        <v>99.998500000000007</v>
      </c>
      <c r="H2187" s="92">
        <v>0</v>
      </c>
      <c r="J2187" s="2">
        <v>41795</v>
      </c>
      <c r="K2187">
        <v>3.3000000000000002E-2</v>
      </c>
      <c r="L2187" s="67">
        <v>99.991749999999996</v>
      </c>
      <c r="M2187" s="92">
        <v>0</v>
      </c>
      <c r="P2187" s="2">
        <v>41905</v>
      </c>
      <c r="Q2187">
        <v>1480.47</v>
      </c>
      <c r="R2187">
        <v>-4.2641628721894476E-3</v>
      </c>
      <c r="T2187" s="68">
        <v>39931</v>
      </c>
      <c r="U2187" s="69">
        <v>1.00092</v>
      </c>
      <c r="V2187" s="70">
        <v>9.200000000000319E-4</v>
      </c>
      <c r="W2187" s="70"/>
      <c r="Y2187" s="2">
        <v>41905</v>
      </c>
      <c r="Z2187">
        <v>14.93</v>
      </c>
    </row>
    <row r="2188" spans="2:26" x14ac:dyDescent="0.25">
      <c r="B2188" s="2">
        <v>41906</v>
      </c>
      <c r="C2188">
        <v>1998.3</v>
      </c>
      <c r="D2188" s="2"/>
      <c r="E2188" s="2">
        <v>41802</v>
      </c>
      <c r="F2188">
        <v>1.7999999999999999E-2</v>
      </c>
      <c r="G2188" s="67">
        <v>99.998500000000007</v>
      </c>
      <c r="H2188" s="92">
        <v>0</v>
      </c>
      <c r="J2188" s="2">
        <v>41796</v>
      </c>
      <c r="K2188">
        <v>3.3000000000000002E-2</v>
      </c>
      <c r="L2188" s="67">
        <v>99.991749999999996</v>
      </c>
      <c r="M2188" s="92">
        <v>0</v>
      </c>
      <c r="P2188" s="2">
        <v>41906</v>
      </c>
      <c r="Q2188">
        <v>1489.62</v>
      </c>
      <c r="R2188">
        <v>6.1804697156984112E-3</v>
      </c>
      <c r="T2188" s="68">
        <v>39932</v>
      </c>
      <c r="U2188" s="69">
        <v>1.00709</v>
      </c>
      <c r="V2188" s="70">
        <v>7.0900000000000407E-3</v>
      </c>
      <c r="W2188" s="70"/>
      <c r="Y2188" s="2">
        <v>41906</v>
      </c>
      <c r="Z2188">
        <v>13.27</v>
      </c>
    </row>
    <row r="2189" spans="2:26" x14ac:dyDescent="0.25">
      <c r="B2189" s="2">
        <v>41907</v>
      </c>
      <c r="C2189">
        <v>1965.99</v>
      </c>
      <c r="D2189" s="2"/>
      <c r="E2189" s="2">
        <v>41803</v>
      </c>
      <c r="F2189">
        <v>1.7999999999999999E-2</v>
      </c>
      <c r="G2189" s="67">
        <v>99.998500000000007</v>
      </c>
      <c r="H2189" s="92">
        <v>-4.1667291676983353E-6</v>
      </c>
      <c r="J2189" s="2">
        <v>41799</v>
      </c>
      <c r="K2189">
        <v>3.3000000000000002E-2</v>
      </c>
      <c r="L2189" s="67">
        <v>99.991749999999996</v>
      </c>
      <c r="M2189" s="92">
        <v>0</v>
      </c>
      <c r="P2189" s="2">
        <v>41907</v>
      </c>
      <c r="Q2189">
        <v>1470.76</v>
      </c>
      <c r="R2189">
        <v>-1.2660947087176577E-2</v>
      </c>
      <c r="T2189" s="68">
        <v>39933</v>
      </c>
      <c r="U2189" s="69">
        <v>1.00057</v>
      </c>
      <c r="V2189" s="70">
        <v>5.6999999999995943E-4</v>
      </c>
      <c r="W2189" s="70"/>
      <c r="Y2189" s="2">
        <v>41907</v>
      </c>
      <c r="Z2189">
        <v>15.64</v>
      </c>
    </row>
    <row r="2190" spans="2:26" x14ac:dyDescent="0.25">
      <c r="B2190" s="2">
        <v>41908</v>
      </c>
      <c r="C2190">
        <v>1982.85</v>
      </c>
      <c r="D2190" s="2"/>
      <c r="E2190" s="2">
        <v>41806</v>
      </c>
      <c r="F2190">
        <v>2.3E-2</v>
      </c>
      <c r="G2190" s="67">
        <v>99.998083333333327</v>
      </c>
      <c r="H2190" s="92">
        <v>0</v>
      </c>
      <c r="J2190" s="2">
        <v>41800</v>
      </c>
      <c r="K2190">
        <v>3.3000000000000002E-2</v>
      </c>
      <c r="L2190" s="67">
        <v>99.991749999999996</v>
      </c>
      <c r="M2190" s="92">
        <v>-1.2501031335099277E-5</v>
      </c>
      <c r="P2190" s="2">
        <v>41908</v>
      </c>
      <c r="Q2190">
        <v>1481.26</v>
      </c>
      <c r="R2190">
        <v>7.1391661453941158E-3</v>
      </c>
      <c r="T2190" s="68">
        <v>39934</v>
      </c>
      <c r="U2190" s="69">
        <v>1.00434</v>
      </c>
      <c r="V2190" s="70">
        <v>4.3400000000000105E-3</v>
      </c>
      <c r="W2190" s="70"/>
      <c r="Y2190" s="2">
        <v>41908</v>
      </c>
      <c r="Z2190">
        <v>14.85</v>
      </c>
    </row>
    <row r="2191" spans="2:26" x14ac:dyDescent="0.25">
      <c r="B2191" s="2">
        <v>41911</v>
      </c>
      <c r="C2191">
        <v>1977.8</v>
      </c>
      <c r="D2191" s="2"/>
      <c r="E2191" s="2">
        <v>41807</v>
      </c>
      <c r="F2191">
        <v>2.3E-2</v>
      </c>
      <c r="G2191" s="67">
        <v>99.998083333333327</v>
      </c>
      <c r="H2191" s="92">
        <v>1.2500239588097983E-5</v>
      </c>
      <c r="J2191" s="2">
        <v>41801</v>
      </c>
      <c r="K2191">
        <v>3.7999999999999999E-2</v>
      </c>
      <c r="L2191" s="67">
        <v>99.990499999999997</v>
      </c>
      <c r="M2191" s="92">
        <v>0</v>
      </c>
      <c r="P2191" s="2">
        <v>41911</v>
      </c>
      <c r="Q2191">
        <v>1478.72</v>
      </c>
      <c r="R2191">
        <v>-1.7147563560752088E-3</v>
      </c>
      <c r="T2191" s="68">
        <v>39937</v>
      </c>
      <c r="U2191" s="69">
        <v>1.0125599999999999</v>
      </c>
      <c r="V2191" s="70">
        <v>1.2559999999999905E-2</v>
      </c>
      <c r="W2191" s="70"/>
      <c r="Y2191" s="2">
        <v>41911</v>
      </c>
      <c r="Z2191">
        <v>15.98</v>
      </c>
    </row>
    <row r="2192" spans="2:26" x14ac:dyDescent="0.25">
      <c r="B2192" s="2">
        <v>41912</v>
      </c>
      <c r="C2192">
        <v>1972.29</v>
      </c>
      <c r="D2192" s="2"/>
      <c r="E2192" s="2">
        <v>41808</v>
      </c>
      <c r="F2192">
        <v>8.0000000000000002E-3</v>
      </c>
      <c r="G2192" s="67">
        <v>99.99933333333334</v>
      </c>
      <c r="H2192" s="92">
        <v>4.1666944445850618E-6</v>
      </c>
      <c r="J2192" s="2">
        <v>41802</v>
      </c>
      <c r="K2192">
        <v>3.7999999999999999E-2</v>
      </c>
      <c r="L2192" s="67">
        <v>99.990499999999997</v>
      </c>
      <c r="M2192" s="92">
        <v>1.2501187612867781E-5</v>
      </c>
      <c r="P2192" s="2">
        <v>41912</v>
      </c>
      <c r="Q2192">
        <v>1475.94</v>
      </c>
      <c r="R2192">
        <v>-1.8800043280674528E-3</v>
      </c>
      <c r="T2192" s="68">
        <v>39938</v>
      </c>
      <c r="U2192" s="69">
        <v>0.99953999999999998</v>
      </c>
      <c r="V2192" s="70">
        <v>-4.6000000000001595E-4</v>
      </c>
      <c r="W2192" s="70"/>
      <c r="Y2192" s="2">
        <v>41912</v>
      </c>
      <c r="Z2192">
        <v>16.309999999999999</v>
      </c>
    </row>
    <row r="2193" spans="2:26" x14ac:dyDescent="0.25">
      <c r="B2193" s="2">
        <v>41913</v>
      </c>
      <c r="C2193">
        <v>1946.16</v>
      </c>
      <c r="D2193" s="2"/>
      <c r="E2193" s="2">
        <v>41809</v>
      </c>
      <c r="F2193">
        <v>3.0000000000000001E-3</v>
      </c>
      <c r="G2193" s="67">
        <v>99.999750000000006</v>
      </c>
      <c r="H2193" s="92">
        <v>-4.1666770833614919E-6</v>
      </c>
      <c r="J2193" s="2">
        <v>41803</v>
      </c>
      <c r="K2193">
        <v>3.3000000000000002E-2</v>
      </c>
      <c r="L2193" s="67">
        <v>99.991749999999996</v>
      </c>
      <c r="M2193" s="92">
        <v>7.5006188011705888E-6</v>
      </c>
      <c r="P2193" s="2">
        <v>41913</v>
      </c>
      <c r="Q2193">
        <v>1457.71</v>
      </c>
      <c r="R2193">
        <v>-1.235145060097298E-2</v>
      </c>
      <c r="T2193" s="68">
        <v>39939</v>
      </c>
      <c r="U2193" s="69">
        <v>1.0092099999999999</v>
      </c>
      <c r="V2193" s="70">
        <v>9.2099999999999405E-3</v>
      </c>
      <c r="W2193" s="70"/>
      <c r="Y2193" s="2">
        <v>41913</v>
      </c>
      <c r="Z2193">
        <v>16.71</v>
      </c>
    </row>
    <row r="2194" spans="2:26" x14ac:dyDescent="0.25">
      <c r="B2194" s="2">
        <v>41914</v>
      </c>
      <c r="C2194">
        <v>1946.17</v>
      </c>
      <c r="D2194" s="2"/>
      <c r="E2194" s="2">
        <v>41810</v>
      </c>
      <c r="F2194">
        <v>8.0000000000000002E-3</v>
      </c>
      <c r="G2194" s="67">
        <v>99.99933333333334</v>
      </c>
      <c r="H2194" s="92">
        <v>0</v>
      </c>
      <c r="J2194" s="2">
        <v>41806</v>
      </c>
      <c r="K2194">
        <v>0.03</v>
      </c>
      <c r="L2194" s="67">
        <v>99.992500000000007</v>
      </c>
      <c r="M2194" s="92">
        <v>-7.5005625422841504E-6</v>
      </c>
      <c r="P2194" s="2">
        <v>41914</v>
      </c>
      <c r="Q2194">
        <v>1457.94</v>
      </c>
      <c r="R2194">
        <v>1.5778172613201136E-4</v>
      </c>
      <c r="T2194" s="68">
        <v>39940</v>
      </c>
      <c r="U2194" s="69">
        <v>0.99421999999999999</v>
      </c>
      <c r="V2194" s="70">
        <v>-5.7800000000000074E-3</v>
      </c>
      <c r="W2194" s="70"/>
      <c r="Y2194" s="2">
        <v>41914</v>
      </c>
      <c r="Z2194">
        <v>16.16</v>
      </c>
    </row>
    <row r="2195" spans="2:26" x14ac:dyDescent="0.25">
      <c r="B2195" s="2">
        <v>41915</v>
      </c>
      <c r="C2195">
        <v>1967.9</v>
      </c>
      <c r="D2195" s="2"/>
      <c r="E2195" s="2">
        <v>41813</v>
      </c>
      <c r="F2195">
        <v>8.0000000000000002E-3</v>
      </c>
      <c r="G2195" s="67">
        <v>99.99933333333334</v>
      </c>
      <c r="H2195" s="92">
        <v>0</v>
      </c>
      <c r="J2195" s="2">
        <v>41807</v>
      </c>
      <c r="K2195">
        <v>3.3000000000000002E-2</v>
      </c>
      <c r="L2195" s="67">
        <v>99.991749999999996</v>
      </c>
      <c r="M2195" s="92">
        <v>3.7503094005408855E-5</v>
      </c>
      <c r="P2195" s="2">
        <v>41915</v>
      </c>
      <c r="Q2195">
        <v>1473.84</v>
      </c>
      <c r="R2195">
        <v>1.0905798592534488E-2</v>
      </c>
      <c r="T2195" s="68">
        <v>39941</v>
      </c>
      <c r="U2195" s="69">
        <v>1.0117799999999999</v>
      </c>
      <c r="V2195" s="70">
        <v>1.1779999999999902E-2</v>
      </c>
      <c r="W2195" s="70"/>
      <c r="Y2195" s="2">
        <v>41915</v>
      </c>
      <c r="Z2195">
        <v>14.55</v>
      </c>
    </row>
    <row r="2196" spans="2:26" x14ac:dyDescent="0.25">
      <c r="B2196" s="2">
        <v>41918</v>
      </c>
      <c r="C2196">
        <v>1964.82</v>
      </c>
      <c r="D2196" s="2"/>
      <c r="E2196" s="2">
        <v>41814</v>
      </c>
      <c r="F2196">
        <v>8.0000000000000002E-3</v>
      </c>
      <c r="G2196" s="67">
        <v>99.99933333333334</v>
      </c>
      <c r="H2196" s="92">
        <v>4.1666944445850618E-6</v>
      </c>
      <c r="J2196" s="2">
        <v>41808</v>
      </c>
      <c r="K2196">
        <v>1.7999999999999999E-2</v>
      </c>
      <c r="L2196" s="67">
        <v>99.995500000000007</v>
      </c>
      <c r="M2196" s="92">
        <v>1.2500562525330494E-5</v>
      </c>
      <c r="P2196" s="2">
        <v>41918</v>
      </c>
      <c r="Q2196">
        <v>1472.2</v>
      </c>
      <c r="R2196">
        <v>-1.1127395103944782E-3</v>
      </c>
      <c r="T2196" s="68">
        <v>39944</v>
      </c>
      <c r="U2196" s="69">
        <v>0.99199000000000004</v>
      </c>
      <c r="V2196" s="70">
        <v>-8.0099999999999616E-3</v>
      </c>
      <c r="W2196" s="70"/>
      <c r="Y2196" s="2">
        <v>41918</v>
      </c>
      <c r="Z2196">
        <v>15.46</v>
      </c>
    </row>
    <row r="2197" spans="2:26" x14ac:dyDescent="0.25">
      <c r="B2197" s="2">
        <v>41919</v>
      </c>
      <c r="C2197">
        <v>1935.1</v>
      </c>
      <c r="D2197" s="2"/>
      <c r="E2197" s="2">
        <v>41815</v>
      </c>
      <c r="F2197">
        <v>3.0000000000000001E-3</v>
      </c>
      <c r="G2197" s="67">
        <v>99.999750000000006</v>
      </c>
      <c r="H2197" s="92">
        <v>0</v>
      </c>
      <c r="J2197" s="2">
        <v>41809</v>
      </c>
      <c r="K2197">
        <v>1.2999999999999999E-2</v>
      </c>
      <c r="L2197" s="67">
        <v>99.996750000000006</v>
      </c>
      <c r="M2197" s="92">
        <v>0</v>
      </c>
      <c r="P2197" s="2">
        <v>41919</v>
      </c>
      <c r="Q2197">
        <v>1450.33</v>
      </c>
      <c r="R2197">
        <v>-1.4855318570846432E-2</v>
      </c>
      <c r="T2197" s="68">
        <v>39945</v>
      </c>
      <c r="U2197" s="69">
        <v>1.0009399999999999</v>
      </c>
      <c r="V2197" s="70">
        <v>9.3999999999994088E-4</v>
      </c>
      <c r="W2197" s="70"/>
      <c r="Y2197" s="2">
        <v>41919</v>
      </c>
      <c r="Z2197">
        <v>17.2</v>
      </c>
    </row>
    <row r="2198" spans="2:26" x14ac:dyDescent="0.25">
      <c r="B2198" s="2">
        <v>41920</v>
      </c>
      <c r="C2198">
        <v>1968.89</v>
      </c>
      <c r="D2198" s="2"/>
      <c r="E2198" s="2">
        <v>41816</v>
      </c>
      <c r="F2198">
        <v>3.0000000000000001E-3</v>
      </c>
      <c r="G2198" s="67">
        <v>99.999750000000006</v>
      </c>
      <c r="H2198" s="92">
        <v>-8.3333541667229838E-6</v>
      </c>
      <c r="J2198" s="2">
        <v>41810</v>
      </c>
      <c r="K2198">
        <v>1.2999999999999999E-2</v>
      </c>
      <c r="L2198" s="67">
        <v>99.996750000000006</v>
      </c>
      <c r="M2198" s="92">
        <v>1.2500406263216135E-5</v>
      </c>
      <c r="P2198" s="2">
        <v>41920</v>
      </c>
      <c r="Q2198">
        <v>1475.09</v>
      </c>
      <c r="R2198">
        <v>1.7071976722538906E-2</v>
      </c>
      <c r="T2198" s="68">
        <v>39946</v>
      </c>
      <c r="U2198" s="69">
        <v>0.97497999999999996</v>
      </c>
      <c r="V2198" s="70">
        <v>-2.5020000000000042E-2</v>
      </c>
      <c r="W2198" s="70"/>
      <c r="Y2198" s="2">
        <v>41920</v>
      </c>
      <c r="Z2198">
        <v>15.11</v>
      </c>
    </row>
    <row r="2199" spans="2:26" x14ac:dyDescent="0.25">
      <c r="B2199" s="2">
        <v>41921</v>
      </c>
      <c r="C2199">
        <v>1928.21</v>
      </c>
      <c r="D2199" s="2"/>
      <c r="E2199" s="2">
        <v>41817</v>
      </c>
      <c r="F2199">
        <v>1.2999999999999999E-2</v>
      </c>
      <c r="G2199" s="67">
        <v>99.998916666666673</v>
      </c>
      <c r="H2199" s="92">
        <v>4.1667118060306763E-6</v>
      </c>
      <c r="J2199" s="2">
        <v>41813</v>
      </c>
      <c r="K2199">
        <v>8.0000000000000002E-3</v>
      </c>
      <c r="L2199" s="67">
        <v>99.998000000000005</v>
      </c>
      <c r="M2199" s="92">
        <v>-3.7500750015073692E-5</v>
      </c>
      <c r="P2199" s="2">
        <v>41921</v>
      </c>
      <c r="Q2199">
        <v>1445.12</v>
      </c>
      <c r="R2199">
        <v>-2.0317404361767766E-2</v>
      </c>
      <c r="T2199" s="68">
        <v>39947</v>
      </c>
      <c r="U2199" s="69">
        <v>1.0110699999999999</v>
      </c>
      <c r="V2199" s="70">
        <v>1.1069999999999913E-2</v>
      </c>
      <c r="W2199" s="70"/>
      <c r="Y2199" s="2">
        <v>41921</v>
      </c>
      <c r="Z2199">
        <v>18.760000000000002</v>
      </c>
    </row>
    <row r="2200" spans="2:26" x14ac:dyDescent="0.25">
      <c r="B2200" s="2">
        <v>41922</v>
      </c>
      <c r="C2200">
        <v>1906.13</v>
      </c>
      <c r="D2200" s="2"/>
      <c r="E2200" s="2">
        <v>41820</v>
      </c>
      <c r="F2200">
        <v>8.0000000000000002E-3</v>
      </c>
      <c r="G2200" s="67">
        <v>99.99933333333334</v>
      </c>
      <c r="H2200" s="92">
        <v>-4.1666944445850618E-6</v>
      </c>
      <c r="J2200" s="2">
        <v>41814</v>
      </c>
      <c r="K2200">
        <v>2.3E-2</v>
      </c>
      <c r="L2200" s="67">
        <v>99.994249999999994</v>
      </c>
      <c r="M2200" s="92">
        <v>0</v>
      </c>
      <c r="P2200" s="2">
        <v>41922</v>
      </c>
      <c r="Q2200">
        <v>1429.86</v>
      </c>
      <c r="R2200">
        <v>-1.0559676705048759E-2</v>
      </c>
      <c r="T2200" s="68">
        <v>39948</v>
      </c>
      <c r="U2200" s="69">
        <v>0.99768000000000001</v>
      </c>
      <c r="V2200" s="70">
        <v>-2.3199999999999887E-3</v>
      </c>
      <c r="W2200" s="70"/>
      <c r="Y2200" s="2">
        <v>41922</v>
      </c>
      <c r="Z2200">
        <v>21.24</v>
      </c>
    </row>
    <row r="2201" spans="2:26" x14ac:dyDescent="0.25">
      <c r="B2201" s="2">
        <v>41925</v>
      </c>
      <c r="C2201">
        <v>1874.74</v>
      </c>
      <c r="D2201" s="2"/>
      <c r="E2201" s="2">
        <v>41821</v>
      </c>
      <c r="F2201">
        <v>1.2999999999999999E-2</v>
      </c>
      <c r="G2201" s="67">
        <v>99.998916666666673</v>
      </c>
      <c r="H2201" s="92">
        <v>0</v>
      </c>
      <c r="J2201" s="2">
        <v>41815</v>
      </c>
      <c r="K2201">
        <v>2.3E-2</v>
      </c>
      <c r="L2201" s="67">
        <v>99.994249999999994</v>
      </c>
      <c r="M2201" s="92">
        <v>-1.7501006307707456E-5</v>
      </c>
      <c r="P2201" s="2">
        <v>41925</v>
      </c>
      <c r="Q2201">
        <v>1406.27</v>
      </c>
      <c r="R2201">
        <v>-1.6498118696935293E-2</v>
      </c>
      <c r="T2201" s="68">
        <v>39951</v>
      </c>
      <c r="U2201" s="69">
        <v>1.01119</v>
      </c>
      <c r="V2201" s="70">
        <v>1.1190000000000033E-2</v>
      </c>
      <c r="W2201" s="70"/>
      <c r="Y2201" s="2">
        <v>41925</v>
      </c>
      <c r="Z2201">
        <v>24.64</v>
      </c>
    </row>
    <row r="2202" spans="2:26" x14ac:dyDescent="0.25">
      <c r="B2202" s="2">
        <v>41926</v>
      </c>
      <c r="C2202">
        <v>1877.7</v>
      </c>
      <c r="D2202" s="2"/>
      <c r="E2202" s="2">
        <v>41822</v>
      </c>
      <c r="F2202">
        <v>1.2999999999999999E-2</v>
      </c>
      <c r="G2202" s="67">
        <v>99.998916666666673</v>
      </c>
      <c r="H2202" s="92">
        <v>0</v>
      </c>
      <c r="J2202" s="2">
        <v>41816</v>
      </c>
      <c r="K2202">
        <v>0.03</v>
      </c>
      <c r="L2202" s="67">
        <v>99.992500000000007</v>
      </c>
      <c r="M2202" s="92">
        <v>1.7501312598255936E-5</v>
      </c>
      <c r="P2202" s="2">
        <v>41926</v>
      </c>
      <c r="Q2202">
        <v>1410.62</v>
      </c>
      <c r="R2202">
        <v>3.0932893398849526E-3</v>
      </c>
      <c r="T2202" s="68">
        <v>39952</v>
      </c>
      <c r="U2202" s="69">
        <v>1.00061</v>
      </c>
      <c r="V2202" s="70">
        <v>6.0999999999999943E-4</v>
      </c>
      <c r="W2202" s="70"/>
      <c r="Y2202" s="2">
        <v>41926</v>
      </c>
      <c r="Z2202">
        <v>22.79</v>
      </c>
    </row>
    <row r="2203" spans="2:26" x14ac:dyDescent="0.25">
      <c r="B2203" s="2">
        <v>41927</v>
      </c>
      <c r="C2203">
        <v>1862.49</v>
      </c>
      <c r="D2203" s="2"/>
      <c r="E2203" s="2">
        <v>41823</v>
      </c>
      <c r="F2203">
        <v>1.2999999999999999E-2</v>
      </c>
      <c r="G2203" s="67">
        <v>99.998916666666673</v>
      </c>
      <c r="H2203" s="92">
        <v>0</v>
      </c>
      <c r="J2203" s="2">
        <v>41817</v>
      </c>
      <c r="K2203">
        <v>2.3E-2</v>
      </c>
      <c r="L2203" s="67">
        <v>99.994249999999994</v>
      </c>
      <c r="M2203" s="92">
        <v>0</v>
      </c>
      <c r="P2203" s="2">
        <v>41927</v>
      </c>
      <c r="Q2203">
        <v>1399.67</v>
      </c>
      <c r="R2203">
        <v>-7.76254412953159E-3</v>
      </c>
      <c r="T2203" s="68">
        <v>39953</v>
      </c>
      <c r="U2203" s="69">
        <v>0.99804000000000004</v>
      </c>
      <c r="V2203" s="70">
        <v>-1.9599999999999618E-3</v>
      </c>
      <c r="W2203" s="70"/>
      <c r="Y2203" s="2">
        <v>41927</v>
      </c>
      <c r="Z2203">
        <v>26.25</v>
      </c>
    </row>
    <row r="2204" spans="2:26" x14ac:dyDescent="0.25">
      <c r="B2204" s="2">
        <v>41928</v>
      </c>
      <c r="C2204">
        <v>1862.76</v>
      </c>
      <c r="D2204" s="2"/>
      <c r="E2204" s="2">
        <v>41824</v>
      </c>
      <c r="F2204">
        <v>1.2999999999999999E-2</v>
      </c>
      <c r="G2204" s="67">
        <v>99.998916666666673</v>
      </c>
      <c r="H2204" s="92">
        <v>0</v>
      </c>
      <c r="J2204" s="2">
        <v>41820</v>
      </c>
      <c r="K2204">
        <v>2.3E-2</v>
      </c>
      <c r="L2204" s="67">
        <v>99.994249999999994</v>
      </c>
      <c r="M2204" s="92">
        <v>0</v>
      </c>
      <c r="P2204" s="2">
        <v>41928</v>
      </c>
      <c r="Q2204">
        <v>1397.2</v>
      </c>
      <c r="R2204">
        <v>-1.7647016796816795E-3</v>
      </c>
      <c r="T2204" s="68">
        <v>39954</v>
      </c>
      <c r="U2204" s="69">
        <v>0.99077999999999999</v>
      </c>
      <c r="V2204" s="70">
        <v>-9.220000000000006E-3</v>
      </c>
      <c r="W2204" s="70"/>
      <c r="Y2204" s="2">
        <v>41928</v>
      </c>
      <c r="Z2204">
        <v>25.2</v>
      </c>
    </row>
    <row r="2205" spans="2:26" x14ac:dyDescent="0.25">
      <c r="B2205" s="2">
        <v>41929</v>
      </c>
      <c r="C2205">
        <v>1886.76</v>
      </c>
      <c r="D2205" s="2"/>
      <c r="E2205" s="2">
        <v>41827</v>
      </c>
      <c r="F2205">
        <v>1.2999999999999999E-2</v>
      </c>
      <c r="G2205" s="67">
        <v>99.998916666666673</v>
      </c>
      <c r="H2205" s="92">
        <v>0</v>
      </c>
      <c r="J2205" s="2">
        <v>41821</v>
      </c>
      <c r="K2205">
        <v>2.3E-2</v>
      </c>
      <c r="L2205" s="67">
        <v>99.994249999999994</v>
      </c>
      <c r="M2205" s="92">
        <v>1.2500718791441656E-5</v>
      </c>
      <c r="P2205" s="2">
        <v>41929</v>
      </c>
      <c r="Q2205">
        <v>1406.55</v>
      </c>
      <c r="R2205">
        <v>6.6919553392499331E-3</v>
      </c>
      <c r="T2205" s="68">
        <v>39955</v>
      </c>
      <c r="U2205" s="69">
        <v>0.99909999999999999</v>
      </c>
      <c r="V2205" s="70">
        <v>-9.000000000000119E-4</v>
      </c>
      <c r="W2205" s="70"/>
      <c r="Y2205" s="2">
        <v>41929</v>
      </c>
      <c r="Z2205">
        <v>21.99</v>
      </c>
    </row>
    <row r="2206" spans="2:26" x14ac:dyDescent="0.25">
      <c r="B2206" s="2">
        <v>41932</v>
      </c>
      <c r="C2206">
        <v>1904.01</v>
      </c>
      <c r="D2206" s="2"/>
      <c r="E2206" s="2">
        <v>41828</v>
      </c>
      <c r="F2206">
        <v>1.2999999999999999E-2</v>
      </c>
      <c r="G2206" s="67">
        <v>99.998916666666673</v>
      </c>
      <c r="H2206" s="92">
        <v>-8.3334236121723748E-6</v>
      </c>
      <c r="J2206" s="2">
        <v>41822</v>
      </c>
      <c r="K2206">
        <v>1.7999999999999999E-2</v>
      </c>
      <c r="L2206" s="67">
        <v>99.995500000000007</v>
      </c>
      <c r="M2206" s="92">
        <v>2.5001125050660988E-5</v>
      </c>
      <c r="P2206" s="2">
        <v>41932</v>
      </c>
      <c r="Q2206">
        <v>1415.89</v>
      </c>
      <c r="R2206">
        <v>6.6403611673955254E-3</v>
      </c>
      <c r="T2206" s="68">
        <v>39959</v>
      </c>
      <c r="U2206" s="69">
        <v>1.01719</v>
      </c>
      <c r="V2206" s="70">
        <v>1.7190000000000039E-2</v>
      </c>
      <c r="W2206" s="70"/>
      <c r="Y2206" s="2">
        <v>41932</v>
      </c>
      <c r="Z2206">
        <v>18.57</v>
      </c>
    </row>
    <row r="2207" spans="2:26" x14ac:dyDescent="0.25">
      <c r="B2207" s="2">
        <v>41933</v>
      </c>
      <c r="C2207">
        <v>1941.28</v>
      </c>
      <c r="D2207" s="2"/>
      <c r="E2207" s="2">
        <v>41829</v>
      </c>
      <c r="F2207">
        <v>2.3E-2</v>
      </c>
      <c r="G2207" s="67">
        <v>99.998083333333327</v>
      </c>
      <c r="H2207" s="92">
        <v>0</v>
      </c>
      <c r="J2207" s="2">
        <v>41823</v>
      </c>
      <c r="K2207">
        <v>8.0000000000000002E-3</v>
      </c>
      <c r="L2207" s="67">
        <v>99.998000000000005</v>
      </c>
      <c r="M2207" s="92">
        <v>0</v>
      </c>
      <c r="P2207" s="2">
        <v>41933</v>
      </c>
      <c r="Q2207">
        <v>1426.72</v>
      </c>
      <c r="R2207">
        <v>7.6488992788987797E-3</v>
      </c>
      <c r="T2207" s="68">
        <v>39960</v>
      </c>
      <c r="U2207" s="69">
        <v>0.99012</v>
      </c>
      <c r="V2207" s="70">
        <v>-9.8799999999999999E-3</v>
      </c>
      <c r="W2207" s="70"/>
      <c r="Y2207" s="2">
        <v>41933</v>
      </c>
      <c r="Z2207">
        <v>16.079999999999998</v>
      </c>
    </row>
    <row r="2208" spans="2:26" x14ac:dyDescent="0.25">
      <c r="B2208" s="2">
        <v>41934</v>
      </c>
      <c r="C2208">
        <v>1927.11</v>
      </c>
      <c r="D2208" s="2"/>
      <c r="E2208" s="2">
        <v>41830</v>
      </c>
      <c r="F2208">
        <v>2.3E-2</v>
      </c>
      <c r="G2208" s="67">
        <v>99.998083333333327</v>
      </c>
      <c r="H2208" s="92">
        <v>0</v>
      </c>
      <c r="J2208" s="2">
        <v>41824</v>
      </c>
      <c r="K2208">
        <v>8.0000000000000002E-3</v>
      </c>
      <c r="L2208" s="67">
        <v>99.998000000000005</v>
      </c>
      <c r="M2208" s="92">
        <v>-1.2500250004987556E-5</v>
      </c>
      <c r="P2208" s="2">
        <v>41934</v>
      </c>
      <c r="Q2208">
        <v>1422.33</v>
      </c>
      <c r="R2208">
        <v>-3.0769877761579467E-3</v>
      </c>
      <c r="T2208" s="68">
        <v>39961</v>
      </c>
      <c r="U2208" s="69">
        <v>1.00902</v>
      </c>
      <c r="V2208" s="70">
        <v>9.020000000000028E-3</v>
      </c>
      <c r="W2208" s="70"/>
      <c r="Y2208" s="2">
        <v>41934</v>
      </c>
      <c r="Z2208">
        <v>17.87</v>
      </c>
    </row>
    <row r="2209" spans="2:26" x14ac:dyDescent="0.25">
      <c r="B2209" s="2">
        <v>41935</v>
      </c>
      <c r="C2209">
        <v>1950.82</v>
      </c>
      <c r="D2209" s="2"/>
      <c r="E2209" s="2">
        <v>41831</v>
      </c>
      <c r="F2209">
        <v>2.3E-2</v>
      </c>
      <c r="G2209" s="67">
        <v>99.998083333333327</v>
      </c>
      <c r="H2209" s="92">
        <v>4.1667465293659944E-6</v>
      </c>
      <c r="J2209" s="2">
        <v>41827</v>
      </c>
      <c r="K2209">
        <v>1.2999999999999999E-2</v>
      </c>
      <c r="L2209" s="67">
        <v>99.996750000000006</v>
      </c>
      <c r="M2209" s="92">
        <v>-2.5000812526543292E-5</v>
      </c>
      <c r="P2209" s="2">
        <v>41935</v>
      </c>
      <c r="Q2209">
        <v>1428.66</v>
      </c>
      <c r="R2209">
        <v>4.4504439897914416E-3</v>
      </c>
      <c r="T2209" s="68">
        <v>39962</v>
      </c>
      <c r="U2209" s="69">
        <v>1.0078499999999999</v>
      </c>
      <c r="V2209" s="70">
        <v>7.8499999999999126E-3</v>
      </c>
      <c r="W2209" s="70"/>
      <c r="Y2209" s="2">
        <v>41935</v>
      </c>
      <c r="Z2209">
        <v>16.53</v>
      </c>
    </row>
    <row r="2210" spans="2:26" x14ac:dyDescent="0.25">
      <c r="B2210" s="2">
        <v>41936</v>
      </c>
      <c r="C2210">
        <v>1964.58</v>
      </c>
      <c r="D2210" s="2"/>
      <c r="E2210" s="2">
        <v>41834</v>
      </c>
      <c r="F2210">
        <v>1.7999999999999999E-2</v>
      </c>
      <c r="G2210" s="67">
        <v>99.998500000000007</v>
      </c>
      <c r="H2210" s="92">
        <v>0</v>
      </c>
      <c r="J2210" s="2">
        <v>41828</v>
      </c>
      <c r="K2210">
        <v>2.3E-2</v>
      </c>
      <c r="L2210" s="67">
        <v>99.994249999999994</v>
      </c>
      <c r="M2210" s="92">
        <v>0</v>
      </c>
      <c r="P2210" s="2">
        <v>41936</v>
      </c>
      <c r="Q2210">
        <v>1431.37</v>
      </c>
      <c r="R2210">
        <v>1.8968823932914436E-3</v>
      </c>
      <c r="T2210" s="68">
        <v>39965</v>
      </c>
      <c r="U2210" s="69">
        <v>1.01003</v>
      </c>
      <c r="V2210" s="70">
        <v>1.0029999999999983E-2</v>
      </c>
      <c r="W2210" s="70"/>
      <c r="Y2210" s="2">
        <v>41936</v>
      </c>
      <c r="Z2210">
        <v>16.11</v>
      </c>
    </row>
    <row r="2211" spans="2:26" x14ac:dyDescent="0.25">
      <c r="B2211" s="2">
        <v>41939</v>
      </c>
      <c r="C2211">
        <v>1961.63</v>
      </c>
      <c r="D2211" s="2"/>
      <c r="E2211" s="2">
        <v>41835</v>
      </c>
      <c r="F2211">
        <v>1.7999999999999999E-2</v>
      </c>
      <c r="G2211" s="67">
        <v>99.998500000000007</v>
      </c>
      <c r="H2211" s="92">
        <v>-4.1667291676983353E-6</v>
      </c>
      <c r="J2211" s="2">
        <v>41829</v>
      </c>
      <c r="K2211">
        <v>2.3E-2</v>
      </c>
      <c r="L2211" s="67">
        <v>99.994249999999994</v>
      </c>
      <c r="M2211" s="92">
        <v>1.2500718791441656E-5</v>
      </c>
      <c r="P2211" s="2">
        <v>41939</v>
      </c>
      <c r="Q2211">
        <v>1432.02</v>
      </c>
      <c r="R2211">
        <v>4.5411039773091133E-4</v>
      </c>
      <c r="T2211" s="68">
        <v>39966</v>
      </c>
      <c r="U2211" s="69">
        <v>1.0009999999999999</v>
      </c>
      <c r="V2211" s="70">
        <v>9.9999999999988987E-4</v>
      </c>
      <c r="W2211" s="70"/>
      <c r="Y2211" s="2">
        <v>41939</v>
      </c>
      <c r="Z2211">
        <v>16.04</v>
      </c>
    </row>
    <row r="2212" spans="2:26" x14ac:dyDescent="0.25">
      <c r="B2212" s="2">
        <v>41940</v>
      </c>
      <c r="C2212">
        <v>1985.05</v>
      </c>
      <c r="D2212" s="2"/>
      <c r="E2212" s="2">
        <v>41836</v>
      </c>
      <c r="F2212">
        <v>2.3E-2</v>
      </c>
      <c r="G2212" s="67">
        <v>99.998083333333327</v>
      </c>
      <c r="H2212" s="92">
        <v>0</v>
      </c>
      <c r="J2212" s="2">
        <v>41830</v>
      </c>
      <c r="K2212">
        <v>1.7999999999999999E-2</v>
      </c>
      <c r="L2212" s="67">
        <v>99.995500000000007</v>
      </c>
      <c r="M2212" s="92">
        <v>0</v>
      </c>
      <c r="P2212" s="2">
        <v>41940</v>
      </c>
      <c r="Q2212">
        <v>1435.83</v>
      </c>
      <c r="R2212">
        <v>2.6605773662378152E-3</v>
      </c>
      <c r="T2212" s="68">
        <v>39967</v>
      </c>
      <c r="U2212" s="69">
        <v>0.99321999999999999</v>
      </c>
      <c r="V2212" s="70">
        <v>-6.7800000000000082E-3</v>
      </c>
      <c r="W2212" s="70"/>
      <c r="Y2212" s="2">
        <v>41940</v>
      </c>
      <c r="Z2212">
        <v>14.39</v>
      </c>
    </row>
    <row r="2213" spans="2:26" x14ac:dyDescent="0.25">
      <c r="B2213" s="2">
        <v>41941</v>
      </c>
      <c r="C2213">
        <v>1982.3</v>
      </c>
      <c r="D2213" s="2"/>
      <c r="E2213" s="2">
        <v>41837</v>
      </c>
      <c r="F2213">
        <v>2.3E-2</v>
      </c>
      <c r="G2213" s="67">
        <v>99.998083333333327</v>
      </c>
      <c r="H2213" s="92">
        <v>0</v>
      </c>
      <c r="J2213" s="2">
        <v>41831</v>
      </c>
      <c r="K2213">
        <v>1.7999999999999999E-2</v>
      </c>
      <c r="L2213" s="67">
        <v>99.995500000000007</v>
      </c>
      <c r="M2213" s="92">
        <v>0</v>
      </c>
      <c r="P2213" s="2">
        <v>41941</v>
      </c>
      <c r="Q2213">
        <v>1436.03</v>
      </c>
      <c r="R2213">
        <v>1.3929225604702999E-4</v>
      </c>
      <c r="T2213" s="68">
        <v>39968</v>
      </c>
      <c r="U2213" s="69">
        <v>1.0064900000000001</v>
      </c>
      <c r="V2213" s="70">
        <v>6.4900000000001068E-3</v>
      </c>
      <c r="W2213" s="70"/>
      <c r="Y2213" s="2">
        <v>41941</v>
      </c>
      <c r="Z2213">
        <v>15.15</v>
      </c>
    </row>
    <row r="2214" spans="2:26" x14ac:dyDescent="0.25">
      <c r="B2214" s="2">
        <v>41942</v>
      </c>
      <c r="C2214">
        <v>1994.65</v>
      </c>
      <c r="D2214" s="2"/>
      <c r="E2214" s="2">
        <v>41838</v>
      </c>
      <c r="F2214">
        <v>2.3E-2</v>
      </c>
      <c r="G2214" s="67">
        <v>99.998083333333327</v>
      </c>
      <c r="H2214" s="92">
        <v>4.1667465293659944E-6</v>
      </c>
      <c r="J2214" s="2">
        <v>41834</v>
      </c>
      <c r="K2214">
        <v>1.7999999999999999E-2</v>
      </c>
      <c r="L2214" s="67">
        <v>99.995500000000007</v>
      </c>
      <c r="M2214" s="92">
        <v>0</v>
      </c>
      <c r="P2214" s="2">
        <v>41942</v>
      </c>
      <c r="Q2214">
        <v>1437.25</v>
      </c>
      <c r="R2214">
        <v>8.4956442414152455E-4</v>
      </c>
      <c r="T2214" s="68">
        <v>39969</v>
      </c>
      <c r="U2214" s="69">
        <v>1.00054</v>
      </c>
      <c r="V2214" s="70">
        <v>5.3999999999998494E-4</v>
      </c>
      <c r="W2214" s="70"/>
      <c r="Y2214" s="2">
        <v>41942</v>
      </c>
      <c r="Z2214">
        <v>14.52</v>
      </c>
    </row>
    <row r="2215" spans="2:26" x14ac:dyDescent="0.25">
      <c r="B2215" s="2">
        <v>41943</v>
      </c>
      <c r="C2215">
        <v>2018.05</v>
      </c>
      <c r="D2215" s="2"/>
      <c r="E2215" s="2">
        <v>41841</v>
      </c>
      <c r="F2215">
        <v>1.7999999999999999E-2</v>
      </c>
      <c r="G2215" s="67">
        <v>99.998500000000007</v>
      </c>
      <c r="H2215" s="92">
        <v>-4.1667291676983353E-6</v>
      </c>
      <c r="J2215" s="2">
        <v>41835</v>
      </c>
      <c r="K2215">
        <v>1.7999999999999999E-2</v>
      </c>
      <c r="L2215" s="67">
        <v>99.995500000000007</v>
      </c>
      <c r="M2215" s="92">
        <v>0</v>
      </c>
      <c r="P2215" s="2">
        <v>41943</v>
      </c>
      <c r="Q2215">
        <v>1438.72</v>
      </c>
      <c r="R2215">
        <v>1.0227865715777273E-3</v>
      </c>
      <c r="T2215" s="68">
        <v>39972</v>
      </c>
      <c r="U2215" s="69">
        <v>1.0017199999999999</v>
      </c>
      <c r="V2215" s="70">
        <v>1.7199999999999438E-3</v>
      </c>
      <c r="W2215" s="70"/>
      <c r="Y2215" s="2">
        <v>41943</v>
      </c>
      <c r="Z2215">
        <v>14.03</v>
      </c>
    </row>
    <row r="2216" spans="2:26" x14ac:dyDescent="0.25">
      <c r="B2216" s="2">
        <v>41946</v>
      </c>
      <c r="C2216">
        <v>2017.81</v>
      </c>
      <c r="D2216" s="2"/>
      <c r="E2216" s="2">
        <v>41842</v>
      </c>
      <c r="F2216">
        <v>2.3E-2</v>
      </c>
      <c r="G2216" s="67">
        <v>99.998083333333327</v>
      </c>
      <c r="H2216" s="92">
        <v>-4.1667465292549721E-6</v>
      </c>
      <c r="J2216" s="2">
        <v>41836</v>
      </c>
      <c r="K2216">
        <v>1.7999999999999999E-2</v>
      </c>
      <c r="L2216" s="67">
        <v>99.995500000000007</v>
      </c>
      <c r="M2216" s="92">
        <v>1.2500562525330494E-5</v>
      </c>
      <c r="P2216" s="2">
        <v>41946</v>
      </c>
      <c r="Q2216">
        <v>1439.04</v>
      </c>
      <c r="R2216">
        <v>2.2241992882565675E-4</v>
      </c>
      <c r="T2216" s="68">
        <v>39973</v>
      </c>
      <c r="U2216" s="69">
        <v>1.0030600000000001</v>
      </c>
      <c r="V2216" s="70">
        <v>3.0600000000000627E-3</v>
      </c>
      <c r="W2216" s="70"/>
      <c r="Y2216" s="2">
        <v>41946</v>
      </c>
      <c r="Z2216">
        <v>14.73</v>
      </c>
    </row>
    <row r="2217" spans="2:26" x14ac:dyDescent="0.25">
      <c r="B2217" s="2">
        <v>41947</v>
      </c>
      <c r="C2217">
        <v>2012.1</v>
      </c>
      <c r="D2217" s="2"/>
      <c r="E2217" s="2">
        <v>41843</v>
      </c>
      <c r="F2217">
        <v>2.8000000000000001E-2</v>
      </c>
      <c r="G2217" s="67">
        <v>99.99766666666666</v>
      </c>
      <c r="H2217" s="92">
        <v>0</v>
      </c>
      <c r="J2217" s="2">
        <v>41837</v>
      </c>
      <c r="K2217">
        <v>1.2999999999999999E-2</v>
      </c>
      <c r="L2217" s="67">
        <v>99.996750000000006</v>
      </c>
      <c r="M2217" s="92">
        <v>0</v>
      </c>
      <c r="P2217" s="2">
        <v>41947</v>
      </c>
      <c r="Q2217">
        <v>1438.8</v>
      </c>
      <c r="R2217">
        <v>-1.6677785190122307E-4</v>
      </c>
      <c r="T2217" s="68">
        <v>39974</v>
      </c>
      <c r="U2217" s="69">
        <v>0.99978</v>
      </c>
      <c r="V2217" s="70">
        <v>-2.1999999999999797E-4</v>
      </c>
      <c r="W2217" s="70"/>
      <c r="Y2217" s="2">
        <v>41947</v>
      </c>
      <c r="Z2217">
        <v>14.89</v>
      </c>
    </row>
    <row r="2218" spans="2:26" x14ac:dyDescent="0.25">
      <c r="B2218" s="2">
        <v>41948</v>
      </c>
      <c r="C2218">
        <v>2023.57</v>
      </c>
      <c r="D2218" s="2"/>
      <c r="E2218" s="2">
        <v>41844</v>
      </c>
      <c r="F2218">
        <v>2.8000000000000001E-2</v>
      </c>
      <c r="G2218" s="67">
        <v>99.99766666666666</v>
      </c>
      <c r="H2218" s="92">
        <v>0</v>
      </c>
      <c r="J2218" s="2">
        <v>41838</v>
      </c>
      <c r="K2218">
        <v>1.2999999999999999E-2</v>
      </c>
      <c r="L2218" s="67">
        <v>99.996750000000006</v>
      </c>
      <c r="M2218" s="92">
        <v>-1.2500406263216135E-5</v>
      </c>
      <c r="P2218" s="2">
        <v>41948</v>
      </c>
      <c r="Q2218">
        <v>1439.66</v>
      </c>
      <c r="R2218">
        <v>5.9772032249094664E-4</v>
      </c>
      <c r="T2218" s="68">
        <v>39975</v>
      </c>
      <c r="U2218" s="69">
        <v>1.0038</v>
      </c>
      <c r="V2218" s="70">
        <v>3.8000000000000256E-3</v>
      </c>
      <c r="W2218" s="70"/>
      <c r="Y2218" s="2">
        <v>41948</v>
      </c>
      <c r="Z2218">
        <v>14.17</v>
      </c>
    </row>
    <row r="2219" spans="2:26" x14ac:dyDescent="0.25">
      <c r="B2219" s="2">
        <v>41949</v>
      </c>
      <c r="C2219">
        <v>2031.21</v>
      </c>
      <c r="D2219" s="2"/>
      <c r="E2219" s="2">
        <v>41845</v>
      </c>
      <c r="F2219">
        <v>2.8000000000000001E-2</v>
      </c>
      <c r="G2219" s="67">
        <v>99.99766666666666</v>
      </c>
      <c r="H2219" s="92">
        <v>-1.666705556346848E-6</v>
      </c>
      <c r="J2219" s="2">
        <v>41841</v>
      </c>
      <c r="K2219">
        <v>1.7999999999999999E-2</v>
      </c>
      <c r="L2219" s="67">
        <v>99.995500000000007</v>
      </c>
      <c r="M2219" s="92">
        <v>-1.2500562525441516E-5</v>
      </c>
      <c r="P2219" s="2">
        <v>41949</v>
      </c>
      <c r="Q2219">
        <v>1439.94</v>
      </c>
      <c r="R2219">
        <v>1.9449036578089718E-4</v>
      </c>
      <c r="T2219" s="68">
        <v>39976</v>
      </c>
      <c r="U2219" s="69">
        <v>1.00109</v>
      </c>
      <c r="V2219" s="70">
        <v>1.0900000000000354E-3</v>
      </c>
      <c r="W2219" s="70"/>
      <c r="Y2219" s="2">
        <v>41949</v>
      </c>
      <c r="Z2219">
        <v>13.67</v>
      </c>
    </row>
    <row r="2220" spans="2:26" x14ac:dyDescent="0.25">
      <c r="B2220" s="2">
        <v>41950</v>
      </c>
      <c r="C2220">
        <v>2031.92</v>
      </c>
      <c r="D2220" s="2"/>
      <c r="E2220" s="2">
        <v>41848</v>
      </c>
      <c r="F2220">
        <v>0.03</v>
      </c>
      <c r="G2220" s="67">
        <v>99.997500000000002</v>
      </c>
      <c r="H2220" s="92">
        <v>5.8334791701586397E-6</v>
      </c>
      <c r="J2220" s="2">
        <v>41842</v>
      </c>
      <c r="K2220">
        <v>2.3E-2</v>
      </c>
      <c r="L2220" s="67">
        <v>99.994249999999994</v>
      </c>
      <c r="M2220" s="92">
        <v>-5.0002875163768223E-6</v>
      </c>
      <c r="P2220" s="2">
        <v>41950</v>
      </c>
      <c r="Q2220">
        <v>1440.27</v>
      </c>
      <c r="R2220">
        <v>2.2917621567564161E-4</v>
      </c>
      <c r="T2220" s="68">
        <v>39979</v>
      </c>
      <c r="U2220" s="69">
        <v>0.98973</v>
      </c>
      <c r="V2220" s="70">
        <v>-1.0270000000000001E-2</v>
      </c>
      <c r="W2220" s="70"/>
      <c r="Y2220" s="2">
        <v>41950</v>
      </c>
      <c r="Z2220">
        <v>13.12</v>
      </c>
    </row>
    <row r="2221" spans="2:26" x14ac:dyDescent="0.25">
      <c r="B2221" s="2">
        <v>41953</v>
      </c>
      <c r="C2221">
        <v>2038.26</v>
      </c>
      <c r="D2221" s="2"/>
      <c r="E2221" s="2">
        <v>41849</v>
      </c>
      <c r="F2221">
        <v>2.3E-2</v>
      </c>
      <c r="G2221" s="67">
        <v>99.998083333333327</v>
      </c>
      <c r="H2221" s="92">
        <v>4.1667465293659944E-6</v>
      </c>
      <c r="J2221" s="2">
        <v>41843</v>
      </c>
      <c r="K2221">
        <v>2.5000000000000001E-2</v>
      </c>
      <c r="L2221" s="67">
        <v>99.993750000000006</v>
      </c>
      <c r="M2221" s="92">
        <v>0</v>
      </c>
      <c r="P2221" s="2">
        <v>41953</v>
      </c>
      <c r="Q2221">
        <v>1440.44</v>
      </c>
      <c r="R2221">
        <v>1.180334242885106E-4</v>
      </c>
      <c r="T2221" s="68">
        <v>39980</v>
      </c>
      <c r="U2221" s="69">
        <v>0.99004999999999999</v>
      </c>
      <c r="V2221" s="70">
        <v>-9.9500000000000144E-3</v>
      </c>
      <c r="W2221" s="70"/>
      <c r="Y2221" s="2">
        <v>41953</v>
      </c>
      <c r="Z2221">
        <v>12.67</v>
      </c>
    </row>
    <row r="2222" spans="2:26" x14ac:dyDescent="0.25">
      <c r="B2222" s="2">
        <v>41954</v>
      </c>
      <c r="C2222">
        <v>2039.68</v>
      </c>
      <c r="D2222" s="2"/>
      <c r="E2222" s="2">
        <v>41850</v>
      </c>
      <c r="F2222">
        <v>1.7999999999999999E-2</v>
      </c>
      <c r="G2222" s="67">
        <v>99.998500000000007</v>
      </c>
      <c r="H2222" s="92">
        <v>1.2500187502872961E-5</v>
      </c>
      <c r="J2222" s="2">
        <v>41844</v>
      </c>
      <c r="K2222">
        <v>2.5000000000000001E-2</v>
      </c>
      <c r="L2222" s="67">
        <v>99.993750000000006</v>
      </c>
      <c r="M2222" s="92">
        <v>-7.5004687793978064E-6</v>
      </c>
      <c r="P2222" s="2">
        <v>41954</v>
      </c>
      <c r="Q2222">
        <v>1440.31</v>
      </c>
      <c r="R2222">
        <v>-9.0250201327468638E-5</v>
      </c>
      <c r="T2222" s="68">
        <v>39981</v>
      </c>
      <c r="U2222" s="69">
        <v>0.99919999999999998</v>
      </c>
      <c r="V2222" s="70">
        <v>-8.0000000000002292E-4</v>
      </c>
      <c r="W2222" s="70"/>
      <c r="Y2222" s="2">
        <v>41954</v>
      </c>
      <c r="Z2222">
        <v>12.92</v>
      </c>
    </row>
    <row r="2223" spans="2:26" x14ac:dyDescent="0.25">
      <c r="B2223" s="2">
        <v>41955</v>
      </c>
      <c r="C2223">
        <v>2038.25</v>
      </c>
      <c r="D2223" s="2"/>
      <c r="E2223" s="2">
        <v>41851</v>
      </c>
      <c r="F2223">
        <v>3.0000000000000001E-3</v>
      </c>
      <c r="G2223" s="67">
        <v>99.999750000000006</v>
      </c>
      <c r="H2223" s="92">
        <v>-8.3333541667229838E-6</v>
      </c>
      <c r="J2223" s="2">
        <v>41845</v>
      </c>
      <c r="K2223">
        <v>2.8000000000000001E-2</v>
      </c>
      <c r="L2223" s="67">
        <v>99.992999999999995</v>
      </c>
      <c r="M2223" s="92">
        <v>-5.0003500243755994E-6</v>
      </c>
      <c r="P2223" s="2">
        <v>41955</v>
      </c>
      <c r="Q2223">
        <v>1440.35</v>
      </c>
      <c r="R2223">
        <v>2.7771799126607988E-5</v>
      </c>
      <c r="T2223" s="68">
        <v>39982</v>
      </c>
      <c r="U2223" s="69">
        <v>1.00885</v>
      </c>
      <c r="V2223" s="70">
        <v>8.8500000000000245E-3</v>
      </c>
      <c r="W2223" s="70"/>
      <c r="Y2223" s="2">
        <v>41955</v>
      </c>
      <c r="Z2223">
        <v>13.02</v>
      </c>
    </row>
    <row r="2224" spans="2:26" x14ac:dyDescent="0.25">
      <c r="B2224" s="2">
        <v>41956</v>
      </c>
      <c r="C2224">
        <v>2039.33</v>
      </c>
      <c r="D2224" s="2"/>
      <c r="E2224" s="2">
        <v>41852</v>
      </c>
      <c r="F2224">
        <v>1.2999999999999999E-2</v>
      </c>
      <c r="G2224" s="67">
        <v>99.998916666666673</v>
      </c>
      <c r="H2224" s="92">
        <v>4.1667118060306763E-6</v>
      </c>
      <c r="J2224" s="2">
        <v>41848</v>
      </c>
      <c r="K2224">
        <v>0.03</v>
      </c>
      <c r="L2224" s="67">
        <v>99.992500000000007</v>
      </c>
      <c r="M2224" s="92">
        <v>3.0002250168692512E-5</v>
      </c>
      <c r="P2224" s="2">
        <v>41956</v>
      </c>
      <c r="Q2224">
        <v>1440.48</v>
      </c>
      <c r="R2224">
        <v>9.0255840594410941E-5</v>
      </c>
      <c r="T2224" s="68">
        <v>39983</v>
      </c>
      <c r="U2224" s="69">
        <v>1.0088900000000001</v>
      </c>
      <c r="V2224" s="70">
        <v>8.8900000000000645E-3</v>
      </c>
      <c r="W2224" s="70"/>
      <c r="Y2224" s="2">
        <v>41956</v>
      </c>
      <c r="Z2224">
        <v>13.79</v>
      </c>
    </row>
    <row r="2225" spans="2:26" x14ac:dyDescent="0.25">
      <c r="B2225" s="2">
        <v>41957</v>
      </c>
      <c r="C2225">
        <v>2039.82</v>
      </c>
      <c r="D2225" s="2"/>
      <c r="E2225" s="2">
        <v>41855</v>
      </c>
      <c r="F2225">
        <v>8.0000000000000002E-3</v>
      </c>
      <c r="G2225" s="67">
        <v>99.99933333333334</v>
      </c>
      <c r="H2225" s="92">
        <v>0</v>
      </c>
      <c r="J2225" s="2">
        <v>41849</v>
      </c>
      <c r="K2225">
        <v>1.7999999999999999E-2</v>
      </c>
      <c r="L2225" s="67">
        <v>99.995500000000007</v>
      </c>
      <c r="M2225" s="92">
        <v>-3.7501687576102505E-5</v>
      </c>
      <c r="P2225" s="2">
        <v>41957</v>
      </c>
      <c r="Q2225">
        <v>1440.54</v>
      </c>
      <c r="R2225">
        <v>4.1652782405865452E-5</v>
      </c>
      <c r="T2225" s="68">
        <v>39986</v>
      </c>
      <c r="U2225" s="69">
        <v>0.97911000000000004</v>
      </c>
      <c r="V2225" s="70">
        <v>-2.0889999999999964E-2</v>
      </c>
      <c r="W2225" s="70"/>
      <c r="Y2225" s="2">
        <v>41957</v>
      </c>
      <c r="Z2225">
        <v>13.31</v>
      </c>
    </row>
    <row r="2226" spans="2:26" x14ac:dyDescent="0.25">
      <c r="B2226" s="2">
        <v>41960</v>
      </c>
      <c r="C2226">
        <v>2041.32</v>
      </c>
      <c r="D2226" s="2"/>
      <c r="E2226" s="2">
        <v>41856</v>
      </c>
      <c r="F2226">
        <v>8.0000000000000002E-3</v>
      </c>
      <c r="G2226" s="67">
        <v>99.99933333333334</v>
      </c>
      <c r="H2226" s="92">
        <v>-1.250008333397723E-5</v>
      </c>
      <c r="J2226" s="2">
        <v>41850</v>
      </c>
      <c r="K2226">
        <v>3.3000000000000002E-2</v>
      </c>
      <c r="L2226" s="67">
        <v>99.991749999999996</v>
      </c>
      <c r="M2226" s="92">
        <v>2.5002062670198555E-5</v>
      </c>
      <c r="P2226" s="2">
        <v>41960</v>
      </c>
      <c r="Q2226">
        <v>1440.72</v>
      </c>
      <c r="R2226">
        <v>1.2495314257154888E-4</v>
      </c>
      <c r="T2226" s="68">
        <v>39987</v>
      </c>
      <c r="U2226" s="69">
        <v>1.0014700000000001</v>
      </c>
      <c r="V2226" s="70">
        <v>1.4700000000000824E-3</v>
      </c>
      <c r="W2226" s="70"/>
      <c r="Y2226" s="2">
        <v>41960</v>
      </c>
      <c r="Z2226">
        <v>13.99</v>
      </c>
    </row>
    <row r="2227" spans="2:26" x14ac:dyDescent="0.25">
      <c r="B2227" s="2">
        <v>41961</v>
      </c>
      <c r="C2227">
        <v>2051.8000000000002</v>
      </c>
      <c r="D2227" s="2"/>
      <c r="E2227" s="2">
        <v>41857</v>
      </c>
      <c r="F2227">
        <v>2.3E-2</v>
      </c>
      <c r="G2227" s="67">
        <v>99.998083333333327</v>
      </c>
      <c r="H2227" s="92">
        <v>0</v>
      </c>
      <c r="J2227" s="2">
        <v>41851</v>
      </c>
      <c r="K2227">
        <v>2.3E-2</v>
      </c>
      <c r="L2227" s="67">
        <v>99.994249999999994</v>
      </c>
      <c r="M2227" s="92">
        <v>0</v>
      </c>
      <c r="P2227" s="2">
        <v>41961</v>
      </c>
      <c r="Q2227">
        <v>1440.79</v>
      </c>
      <c r="R2227">
        <v>4.8586817702256369E-5</v>
      </c>
      <c r="T2227" s="68">
        <v>39988</v>
      </c>
      <c r="U2227" s="69">
        <v>1.00447</v>
      </c>
      <c r="V2227" s="70">
        <v>4.469999999999974E-3</v>
      </c>
      <c r="W2227" s="70"/>
      <c r="Y2227" s="2">
        <v>41961</v>
      </c>
      <c r="Z2227">
        <v>13.86</v>
      </c>
    </row>
    <row r="2228" spans="2:26" x14ac:dyDescent="0.25">
      <c r="B2228" s="2">
        <v>41962</v>
      </c>
      <c r="C2228">
        <v>2048.7199999999998</v>
      </c>
      <c r="D2228" s="2"/>
      <c r="E2228" s="2">
        <v>41858</v>
      </c>
      <c r="F2228">
        <v>2.3E-2</v>
      </c>
      <c r="G2228" s="67">
        <v>99.998083333333327</v>
      </c>
      <c r="H2228" s="92">
        <v>0</v>
      </c>
      <c r="J2228" s="2">
        <v>41852</v>
      </c>
      <c r="K2228">
        <v>2.3E-2</v>
      </c>
      <c r="L2228" s="67">
        <v>99.994249999999994</v>
      </c>
      <c r="M2228" s="92">
        <v>1.2500718791441656E-5</v>
      </c>
      <c r="P2228" s="2">
        <v>41962</v>
      </c>
      <c r="Q2228">
        <v>1440.81</v>
      </c>
      <c r="R2228">
        <v>1.3881273468019373E-5</v>
      </c>
      <c r="T2228" s="68">
        <v>39989</v>
      </c>
      <c r="U2228" s="69">
        <v>1.00908</v>
      </c>
      <c r="V2228" s="70">
        <v>9.079999999999977E-3</v>
      </c>
      <c r="W2228" s="70"/>
      <c r="Y2228" s="2">
        <v>41962</v>
      </c>
      <c r="Z2228">
        <v>13.96</v>
      </c>
    </row>
    <row r="2229" spans="2:26" x14ac:dyDescent="0.25">
      <c r="B2229" s="2">
        <v>41963</v>
      </c>
      <c r="C2229">
        <v>2052.75</v>
      </c>
      <c r="D2229" s="2"/>
      <c r="E2229" s="2">
        <v>41859</v>
      </c>
      <c r="F2229">
        <v>2.3E-2</v>
      </c>
      <c r="G2229" s="67">
        <v>99.998083333333327</v>
      </c>
      <c r="H2229" s="92">
        <v>0</v>
      </c>
      <c r="J2229" s="2">
        <v>41855</v>
      </c>
      <c r="K2229">
        <v>1.7999999999999999E-2</v>
      </c>
      <c r="L2229" s="67">
        <v>99.995500000000007</v>
      </c>
      <c r="M2229" s="92">
        <v>-1.2500562525441516E-5</v>
      </c>
      <c r="P2229" s="2">
        <v>41963</v>
      </c>
      <c r="Q2229">
        <v>1440.85</v>
      </c>
      <c r="R2229">
        <v>2.7762161561861731E-5</v>
      </c>
      <c r="T2229" s="68">
        <v>39990</v>
      </c>
      <c r="U2229" s="69">
        <v>1.0005900000000001</v>
      </c>
      <c r="V2229" s="70">
        <v>5.9000000000009045E-4</v>
      </c>
      <c r="W2229" s="70"/>
      <c r="Y2229" s="2">
        <v>41963</v>
      </c>
      <c r="Z2229">
        <v>13.58</v>
      </c>
    </row>
    <row r="2230" spans="2:26" x14ac:dyDescent="0.25">
      <c r="B2230" s="2">
        <v>41964</v>
      </c>
      <c r="C2230">
        <v>2063.5</v>
      </c>
      <c r="D2230" s="2"/>
      <c r="E2230" s="2">
        <v>41862</v>
      </c>
      <c r="F2230">
        <v>2.3E-2</v>
      </c>
      <c r="G2230" s="67">
        <v>99.998083333333327</v>
      </c>
      <c r="H2230" s="92">
        <v>-4.1667465292549721E-6</v>
      </c>
      <c r="J2230" s="2">
        <v>41856</v>
      </c>
      <c r="K2230">
        <v>2.3E-2</v>
      </c>
      <c r="L2230" s="67">
        <v>99.994249999999994</v>
      </c>
      <c r="M2230" s="92">
        <v>0</v>
      </c>
      <c r="P2230" s="2">
        <v>41964</v>
      </c>
      <c r="Q2230">
        <v>1440.81</v>
      </c>
      <c r="R2230">
        <v>-2.776139084570417E-5</v>
      </c>
      <c r="T2230" s="68">
        <v>39993</v>
      </c>
      <c r="U2230" s="69">
        <v>1.00386</v>
      </c>
      <c r="V2230" s="70">
        <v>3.8599999999999746E-3</v>
      </c>
      <c r="W2230" s="70"/>
      <c r="Y2230" s="2">
        <v>41964</v>
      </c>
      <c r="Z2230">
        <v>12.9</v>
      </c>
    </row>
    <row r="2231" spans="2:26" x14ac:dyDescent="0.25">
      <c r="B2231" s="2">
        <v>41967</v>
      </c>
      <c r="C2231">
        <v>2069.41</v>
      </c>
      <c r="D2231" s="2"/>
      <c r="E2231" s="2">
        <v>41863</v>
      </c>
      <c r="F2231">
        <v>2.8000000000000001E-2</v>
      </c>
      <c r="G2231" s="67">
        <v>99.99766666666666</v>
      </c>
      <c r="H2231" s="92">
        <v>-8.3335277822893516E-6</v>
      </c>
      <c r="J2231" s="2">
        <v>41857</v>
      </c>
      <c r="K2231">
        <v>2.3E-2</v>
      </c>
      <c r="L2231" s="67">
        <v>99.994249999999994</v>
      </c>
      <c r="M2231" s="92">
        <v>0</v>
      </c>
      <c r="P2231" s="2">
        <v>41967</v>
      </c>
      <c r="Q2231">
        <v>1444.17</v>
      </c>
      <c r="R2231">
        <v>2.3320215711997161E-3</v>
      </c>
      <c r="T2231" s="68">
        <v>39994</v>
      </c>
      <c r="U2231" s="69">
        <v>0.99878</v>
      </c>
      <c r="V2231" s="70">
        <v>-1.2199999999999989E-3</v>
      </c>
      <c r="W2231" s="70"/>
      <c r="Y2231" s="2">
        <v>41967</v>
      </c>
      <c r="Z2231">
        <v>12.62</v>
      </c>
    </row>
    <row r="2232" spans="2:26" x14ac:dyDescent="0.25">
      <c r="B2232" s="2">
        <v>41968</v>
      </c>
      <c r="C2232">
        <v>2067.0300000000002</v>
      </c>
      <c r="D2232" s="2"/>
      <c r="E2232" s="2">
        <v>41864</v>
      </c>
      <c r="F2232">
        <v>3.7999999999999999E-2</v>
      </c>
      <c r="G2232" s="67">
        <v>99.996833333333328</v>
      </c>
      <c r="H2232" s="92">
        <v>6.666877784500258E-6</v>
      </c>
      <c r="J2232" s="2">
        <v>41858</v>
      </c>
      <c r="K2232">
        <v>2.3E-2</v>
      </c>
      <c r="L2232" s="67">
        <v>99.994249999999994</v>
      </c>
      <c r="M2232" s="92">
        <v>0</v>
      </c>
      <c r="P2232" s="2">
        <v>41968</v>
      </c>
      <c r="Q2232">
        <v>1444.17</v>
      </c>
      <c r="R2232">
        <v>0</v>
      </c>
      <c r="T2232" s="68">
        <v>39995</v>
      </c>
      <c r="U2232" s="69">
        <v>1.0013000000000001</v>
      </c>
      <c r="V2232" s="70">
        <v>1.3000000000000789E-3</v>
      </c>
      <c r="W2232" s="70"/>
      <c r="Y2232" s="2">
        <v>41968</v>
      </c>
      <c r="Z2232">
        <v>12.25</v>
      </c>
    </row>
    <row r="2233" spans="2:26" x14ac:dyDescent="0.25">
      <c r="B2233" s="2">
        <v>41969</v>
      </c>
      <c r="C2233">
        <v>2072.83</v>
      </c>
      <c r="D2233" s="2"/>
      <c r="E2233" s="2">
        <v>41865</v>
      </c>
      <c r="F2233">
        <v>0.03</v>
      </c>
      <c r="G2233" s="67">
        <v>99.997500000000002</v>
      </c>
      <c r="H2233" s="92">
        <v>8.3335416718455235E-6</v>
      </c>
      <c r="J2233" s="2">
        <v>41859</v>
      </c>
      <c r="K2233">
        <v>2.3E-2</v>
      </c>
      <c r="L2233" s="67">
        <v>99.994249999999994</v>
      </c>
      <c r="M2233" s="92">
        <v>-1.7501006307707456E-5</v>
      </c>
      <c r="P2233" s="2">
        <v>41969</v>
      </c>
      <c r="Q2233">
        <v>1446.07</v>
      </c>
      <c r="R2233">
        <v>1.3156345859559604E-3</v>
      </c>
      <c r="T2233" s="68">
        <v>39996</v>
      </c>
      <c r="U2233" s="69">
        <v>0.99095999999999995</v>
      </c>
      <c r="V2233" s="70">
        <v>-9.040000000000048E-3</v>
      </c>
      <c r="W2233" s="70"/>
      <c r="Y2233" s="2">
        <v>41969</v>
      </c>
      <c r="Z2233">
        <v>12.07</v>
      </c>
    </row>
    <row r="2234" spans="2:26" x14ac:dyDescent="0.25">
      <c r="B2234" s="2">
        <v>41971</v>
      </c>
      <c r="C2234">
        <v>2067.56</v>
      </c>
      <c r="D2234" s="2"/>
      <c r="E2234" s="2">
        <v>41866</v>
      </c>
      <c r="F2234">
        <v>0.02</v>
      </c>
      <c r="G2234" s="67">
        <v>99.998333333333335</v>
      </c>
      <c r="H2234" s="92">
        <v>-2.5000416674636483E-6</v>
      </c>
      <c r="J2234" s="2">
        <v>41862</v>
      </c>
      <c r="K2234">
        <v>0.03</v>
      </c>
      <c r="L2234" s="67">
        <v>99.992500000000007</v>
      </c>
      <c r="M2234" s="92">
        <v>5.0003750280414039E-6</v>
      </c>
      <c r="P2234" s="2">
        <v>41971</v>
      </c>
      <c r="Q2234">
        <v>1443.43</v>
      </c>
      <c r="R2234">
        <v>-1.8256377630404552E-3</v>
      </c>
      <c r="T2234" s="68">
        <v>40000</v>
      </c>
      <c r="U2234" s="69">
        <v>1.00264</v>
      </c>
      <c r="V2234" s="70">
        <v>2.6399999999999757E-3</v>
      </c>
      <c r="W2234" s="70"/>
      <c r="Y2234" s="2">
        <v>41971</v>
      </c>
      <c r="Z2234">
        <v>13.33</v>
      </c>
    </row>
    <row r="2235" spans="2:26" x14ac:dyDescent="0.25">
      <c r="B2235" s="2">
        <v>41974</v>
      </c>
      <c r="C2235">
        <v>2053.44</v>
      </c>
      <c r="D2235" s="2"/>
      <c r="E2235" s="2">
        <v>41869</v>
      </c>
      <c r="F2235">
        <v>2.3E-2</v>
      </c>
      <c r="G2235" s="67">
        <v>99.998083333333327</v>
      </c>
      <c r="H2235" s="92">
        <v>-5.8334451409347565E-6</v>
      </c>
      <c r="J2235" s="2">
        <v>41863</v>
      </c>
      <c r="K2235">
        <v>2.8000000000000001E-2</v>
      </c>
      <c r="L2235" s="67">
        <v>99.992999999999995</v>
      </c>
      <c r="M2235" s="92">
        <v>-1.2500875061216554E-5</v>
      </c>
      <c r="P2235" s="2">
        <v>41974</v>
      </c>
      <c r="Q2235">
        <v>1438.34</v>
      </c>
      <c r="R2235">
        <v>-3.5263227174162637E-3</v>
      </c>
      <c r="T2235" s="68">
        <v>40001</v>
      </c>
      <c r="U2235" s="69">
        <v>0.99099999999999999</v>
      </c>
      <c r="V2235" s="70">
        <v>-9.000000000000008E-3</v>
      </c>
      <c r="W2235" s="70"/>
      <c r="Y2235" s="2">
        <v>41974</v>
      </c>
      <c r="Z2235">
        <v>14.29</v>
      </c>
    </row>
    <row r="2236" spans="2:26" x14ac:dyDescent="0.25">
      <c r="B2236" s="2">
        <v>41975</v>
      </c>
      <c r="C2236">
        <v>2066.5500000000002</v>
      </c>
      <c r="D2236" s="2"/>
      <c r="E2236" s="2">
        <v>41870</v>
      </c>
      <c r="F2236">
        <v>0.03</v>
      </c>
      <c r="G2236" s="67">
        <v>99.997500000000002</v>
      </c>
      <c r="H2236" s="92">
        <v>-6.6668333376096456E-6</v>
      </c>
      <c r="J2236" s="2">
        <v>41864</v>
      </c>
      <c r="K2236">
        <v>3.3000000000000002E-2</v>
      </c>
      <c r="L2236" s="67">
        <v>99.991749999999996</v>
      </c>
      <c r="M2236" s="92">
        <v>1.2501031334988255E-5</v>
      </c>
      <c r="P2236" s="2">
        <v>41975</v>
      </c>
      <c r="Q2236">
        <v>1444.42</v>
      </c>
      <c r="R2236">
        <v>4.2270951235452436E-3</v>
      </c>
      <c r="T2236" s="68">
        <v>40002</v>
      </c>
      <c r="U2236" s="69">
        <v>0.99987999999999999</v>
      </c>
      <c r="V2236" s="70">
        <v>-1.2000000000000899E-4</v>
      </c>
      <c r="W2236" s="70"/>
      <c r="Y2236" s="2">
        <v>41975</v>
      </c>
      <c r="Z2236">
        <v>12.85</v>
      </c>
    </row>
    <row r="2237" spans="2:26" x14ac:dyDescent="0.25">
      <c r="B2237" s="2">
        <v>41976</v>
      </c>
      <c r="C2237">
        <v>2074.33</v>
      </c>
      <c r="D2237" s="2"/>
      <c r="E2237" s="2">
        <v>41871</v>
      </c>
      <c r="F2237">
        <v>3.7999999999999999E-2</v>
      </c>
      <c r="G2237" s="67">
        <v>99.996833333333328</v>
      </c>
      <c r="H2237" s="92">
        <v>6.666877784500258E-6</v>
      </c>
      <c r="J2237" s="2">
        <v>41865</v>
      </c>
      <c r="K2237">
        <v>2.8000000000000001E-2</v>
      </c>
      <c r="L2237" s="67">
        <v>99.992999999999995</v>
      </c>
      <c r="M2237" s="92">
        <v>0</v>
      </c>
      <c r="P2237" s="2">
        <v>41976</v>
      </c>
      <c r="Q2237">
        <v>1447.77</v>
      </c>
      <c r="R2237">
        <v>2.3192700184155868E-3</v>
      </c>
      <c r="T2237" s="68">
        <v>40003</v>
      </c>
      <c r="U2237" s="69">
        <v>1.0029399999999999</v>
      </c>
      <c r="V2237" s="70">
        <v>2.9399999999999427E-3</v>
      </c>
      <c r="W2237" s="70"/>
      <c r="Y2237" s="2">
        <v>41976</v>
      </c>
      <c r="Z2237">
        <v>12.47</v>
      </c>
    </row>
    <row r="2238" spans="2:26" x14ac:dyDescent="0.25">
      <c r="B2238" s="2">
        <v>41977</v>
      </c>
      <c r="C2238">
        <v>2071.92</v>
      </c>
      <c r="D2238" s="2"/>
      <c r="E2238" s="2">
        <v>41872</v>
      </c>
      <c r="F2238">
        <v>0.03</v>
      </c>
      <c r="G2238" s="67">
        <v>99.997500000000002</v>
      </c>
      <c r="H2238" s="92">
        <v>5.8334791701586397E-6</v>
      </c>
      <c r="J2238" s="2">
        <v>41866</v>
      </c>
      <c r="K2238">
        <v>2.8000000000000001E-2</v>
      </c>
      <c r="L2238" s="67">
        <v>99.992999999999995</v>
      </c>
      <c r="M2238" s="92">
        <v>0</v>
      </c>
      <c r="P2238" s="2">
        <v>41977</v>
      </c>
      <c r="Q2238">
        <v>1447.31</v>
      </c>
      <c r="R2238">
        <v>-3.177300261781868E-4</v>
      </c>
      <c r="T2238" s="68">
        <v>40004</v>
      </c>
      <c r="U2238" s="69">
        <v>0.99912000000000001</v>
      </c>
      <c r="V2238" s="70">
        <v>-8.799999999999919E-4</v>
      </c>
      <c r="W2238" s="70"/>
      <c r="Y2238" s="2">
        <v>41977</v>
      </c>
      <c r="Z2238">
        <v>12.38</v>
      </c>
    </row>
    <row r="2239" spans="2:26" x14ac:dyDescent="0.25">
      <c r="B2239" s="2">
        <v>41978</v>
      </c>
      <c r="C2239">
        <v>2075.37</v>
      </c>
      <c r="D2239" s="2"/>
      <c r="E2239" s="2">
        <v>41873</v>
      </c>
      <c r="F2239">
        <v>2.3E-2</v>
      </c>
      <c r="G2239" s="67">
        <v>99.998083333333327</v>
      </c>
      <c r="H2239" s="92">
        <v>4.1667465293659944E-6</v>
      </c>
      <c r="J2239" s="2">
        <v>41869</v>
      </c>
      <c r="K2239">
        <v>2.8000000000000001E-2</v>
      </c>
      <c r="L2239" s="67">
        <v>99.992999999999995</v>
      </c>
      <c r="M2239" s="92">
        <v>0</v>
      </c>
      <c r="P2239" s="2">
        <v>41978</v>
      </c>
      <c r="Q2239">
        <v>1448.48</v>
      </c>
      <c r="R2239">
        <v>8.0839626617668081E-4</v>
      </c>
      <c r="T2239" s="68">
        <v>40007</v>
      </c>
      <c r="U2239" s="69">
        <v>1.01149</v>
      </c>
      <c r="V2239" s="70">
        <v>1.149E-2</v>
      </c>
      <c r="W2239" s="70"/>
      <c r="Y2239" s="2">
        <v>41978</v>
      </c>
      <c r="Z2239">
        <v>11.82</v>
      </c>
    </row>
    <row r="2240" spans="2:26" x14ac:dyDescent="0.25">
      <c r="B2240" s="2">
        <v>41981</v>
      </c>
      <c r="C2240">
        <v>2060.31</v>
      </c>
      <c r="D2240" s="2"/>
      <c r="E2240" s="2">
        <v>41876</v>
      </c>
      <c r="F2240">
        <v>1.7999999999999999E-2</v>
      </c>
      <c r="G2240" s="67">
        <v>99.998500000000007</v>
      </c>
      <c r="H2240" s="92">
        <v>0</v>
      </c>
      <c r="J2240" s="2">
        <v>41870</v>
      </c>
      <c r="K2240">
        <v>2.8000000000000001E-2</v>
      </c>
      <c r="L2240" s="67">
        <v>99.992999999999995</v>
      </c>
      <c r="M2240" s="92">
        <v>1.2500875061327577E-5</v>
      </c>
      <c r="P2240" s="2">
        <v>41981</v>
      </c>
      <c r="Q2240">
        <v>1444.8</v>
      </c>
      <c r="R2240">
        <v>-2.5405942781399071E-3</v>
      </c>
      <c r="T2240" s="68">
        <v>40008</v>
      </c>
      <c r="U2240" s="69">
        <v>1.0020100000000001</v>
      </c>
      <c r="V2240" s="70">
        <v>2.0100000000000673E-3</v>
      </c>
      <c r="W2240" s="70"/>
      <c r="Y2240" s="2">
        <v>41981</v>
      </c>
      <c r="Z2240">
        <v>14.21</v>
      </c>
    </row>
    <row r="2241" spans="2:26" x14ac:dyDescent="0.25">
      <c r="B2241" s="2">
        <v>41982</v>
      </c>
      <c r="C2241">
        <v>2059.8200000000002</v>
      </c>
      <c r="D2241" s="2"/>
      <c r="E2241" s="2">
        <v>41877</v>
      </c>
      <c r="F2241">
        <v>1.7999999999999999E-2</v>
      </c>
      <c r="G2241" s="67">
        <v>99.998500000000007</v>
      </c>
      <c r="H2241" s="92">
        <v>0</v>
      </c>
      <c r="J2241" s="2">
        <v>41871</v>
      </c>
      <c r="K2241">
        <v>2.3E-2</v>
      </c>
      <c r="L2241" s="67">
        <v>99.994249999999994</v>
      </c>
      <c r="M2241" s="92">
        <v>2.5001437582883312E-5</v>
      </c>
      <c r="P2241" s="2">
        <v>41982</v>
      </c>
      <c r="Q2241">
        <v>1444.49</v>
      </c>
      <c r="R2241">
        <v>-2.1456256921370542E-4</v>
      </c>
      <c r="T2241" s="68">
        <v>40009</v>
      </c>
      <c r="U2241" s="69">
        <v>1.00214</v>
      </c>
      <c r="V2241" s="70">
        <v>2.1400000000000308E-3</v>
      </c>
      <c r="W2241" s="70"/>
      <c r="Y2241" s="2">
        <v>41982</v>
      </c>
      <c r="Z2241">
        <v>14.89</v>
      </c>
    </row>
    <row r="2242" spans="2:26" x14ac:dyDescent="0.25">
      <c r="B2242" s="2">
        <v>41983</v>
      </c>
      <c r="C2242">
        <v>2026.14</v>
      </c>
      <c r="D2242" s="2"/>
      <c r="E2242" s="2">
        <v>41878</v>
      </c>
      <c r="F2242">
        <v>1.7999999999999999E-2</v>
      </c>
      <c r="G2242" s="67">
        <v>99.998500000000007</v>
      </c>
      <c r="H2242" s="92">
        <v>4.1667291676983353E-6</v>
      </c>
      <c r="J2242" s="2">
        <v>41872</v>
      </c>
      <c r="K2242">
        <v>1.2999999999999999E-2</v>
      </c>
      <c r="L2242" s="67">
        <v>99.996750000000006</v>
      </c>
      <c r="M2242" s="92">
        <v>-1.7500568768480385E-5</v>
      </c>
      <c r="P2242" s="2">
        <v>41983</v>
      </c>
      <c r="Q2242">
        <v>1425.7</v>
      </c>
      <c r="R2242">
        <v>-1.3008051284536415E-2</v>
      </c>
      <c r="T2242" s="68">
        <v>40010</v>
      </c>
      <c r="U2242" s="69">
        <v>1.00021</v>
      </c>
      <c r="V2242" s="70">
        <v>2.1000000000004349E-4</v>
      </c>
      <c r="W2242" s="70"/>
      <c r="Y2242" s="2">
        <v>41983</v>
      </c>
      <c r="Z2242">
        <v>18.53</v>
      </c>
    </row>
    <row r="2243" spans="2:26" x14ac:dyDescent="0.25">
      <c r="B2243" s="2">
        <v>41984</v>
      </c>
      <c r="C2243">
        <v>2035.33</v>
      </c>
      <c r="D2243" s="2"/>
      <c r="E2243" s="2">
        <v>41879</v>
      </c>
      <c r="F2243">
        <v>1.2999999999999999E-2</v>
      </c>
      <c r="G2243" s="67">
        <v>99.998916666666673</v>
      </c>
      <c r="H2243" s="92">
        <v>0</v>
      </c>
      <c r="J2243" s="2">
        <v>41873</v>
      </c>
      <c r="K2243">
        <v>0.02</v>
      </c>
      <c r="L2243" s="67">
        <v>99.995000000000005</v>
      </c>
      <c r="M2243" s="92">
        <v>5.000250012487939E-6</v>
      </c>
      <c r="P2243" s="2">
        <v>41984</v>
      </c>
      <c r="Q2243">
        <v>1432.23</v>
      </c>
      <c r="R2243">
        <v>4.5802062144910671E-3</v>
      </c>
      <c r="T2243" s="68">
        <v>40011</v>
      </c>
      <c r="U2243" s="69">
        <v>1.00488</v>
      </c>
      <c r="V2243" s="70">
        <v>4.8799999999999955E-3</v>
      </c>
      <c r="W2243" s="70"/>
      <c r="Y2243" s="2">
        <v>41984</v>
      </c>
      <c r="Z2243">
        <v>20.079999999999998</v>
      </c>
    </row>
    <row r="2244" spans="2:26" x14ac:dyDescent="0.25">
      <c r="B2244" s="2">
        <v>41985</v>
      </c>
      <c r="C2244">
        <v>2002.33</v>
      </c>
      <c r="D2244" s="2"/>
      <c r="E2244" s="2">
        <v>41880</v>
      </c>
      <c r="F2244">
        <v>1.2999999999999999E-2</v>
      </c>
      <c r="G2244" s="67">
        <v>99.998916666666673</v>
      </c>
      <c r="H2244" s="92">
        <v>0</v>
      </c>
      <c r="J2244" s="2">
        <v>41876</v>
      </c>
      <c r="K2244">
        <v>1.7999999999999999E-2</v>
      </c>
      <c r="L2244" s="67">
        <v>99.995500000000007</v>
      </c>
      <c r="M2244" s="92">
        <v>-1.2500562525441516E-5</v>
      </c>
      <c r="P2244" s="2">
        <v>41985</v>
      </c>
      <c r="Q2244">
        <v>1413.52</v>
      </c>
      <c r="R2244">
        <v>-1.3063544263142157E-2</v>
      </c>
      <c r="T2244" s="68">
        <v>40014</v>
      </c>
      <c r="U2244" s="69">
        <v>1.0078800000000001</v>
      </c>
      <c r="V2244" s="70">
        <v>7.8800000000001091E-3</v>
      </c>
      <c r="W2244" s="70"/>
      <c r="Y2244" s="2">
        <v>41985</v>
      </c>
      <c r="Z2244">
        <v>21.08</v>
      </c>
    </row>
    <row r="2245" spans="2:26" x14ac:dyDescent="0.25">
      <c r="B2245" s="2">
        <v>41988</v>
      </c>
      <c r="C2245">
        <v>1989.63</v>
      </c>
      <c r="D2245" s="2"/>
      <c r="E2245" s="2">
        <v>41883</v>
      </c>
      <c r="F2245">
        <v>1.2999999999999999E-2</v>
      </c>
      <c r="G2245" s="67">
        <v>99.998916666666673</v>
      </c>
      <c r="H2245" s="92">
        <v>0</v>
      </c>
      <c r="J2245" s="2">
        <v>41877</v>
      </c>
      <c r="K2245">
        <v>2.3E-2</v>
      </c>
      <c r="L2245" s="67">
        <v>99.994249999999994</v>
      </c>
      <c r="M2245" s="92">
        <v>-1.2500718791330634E-5</v>
      </c>
      <c r="P2245" s="2">
        <v>41988</v>
      </c>
      <c r="Q2245">
        <v>1404.06</v>
      </c>
      <c r="R2245">
        <v>-6.6925123096949202E-3</v>
      </c>
      <c r="T2245" s="68">
        <v>40015</v>
      </c>
      <c r="U2245" s="69">
        <v>1.0019800000000001</v>
      </c>
      <c r="V2245" s="70">
        <v>1.9800000000000928E-3</v>
      </c>
      <c r="W2245" s="70"/>
      <c r="Y2245" s="2">
        <v>41988</v>
      </c>
      <c r="Z2245">
        <v>20.420000000000002</v>
      </c>
    </row>
    <row r="2246" spans="2:26" x14ac:dyDescent="0.25">
      <c r="B2246" s="2">
        <v>41989</v>
      </c>
      <c r="C2246">
        <v>1972.74</v>
      </c>
      <c r="D2246" s="2"/>
      <c r="E2246" s="2">
        <v>41884</v>
      </c>
      <c r="F2246">
        <v>1.2999999999999999E-2</v>
      </c>
      <c r="G2246" s="67">
        <v>99.998916666666673</v>
      </c>
      <c r="H2246" s="92">
        <v>0</v>
      </c>
      <c r="J2246" s="2">
        <v>41878</v>
      </c>
      <c r="K2246">
        <v>2.8000000000000001E-2</v>
      </c>
      <c r="L2246" s="67">
        <v>99.992999999999995</v>
      </c>
      <c r="M2246" s="92">
        <v>0</v>
      </c>
      <c r="P2246" s="2">
        <v>41989</v>
      </c>
      <c r="Q2246">
        <v>1393.04</v>
      </c>
      <c r="R2246">
        <v>-7.8486674358645425E-3</v>
      </c>
      <c r="T2246" s="68">
        <v>40016</v>
      </c>
      <c r="U2246" s="69">
        <v>1.00034</v>
      </c>
      <c r="V2246" s="70">
        <v>3.4000000000000696E-4</v>
      </c>
      <c r="W2246" s="70"/>
      <c r="Y2246" s="2">
        <v>41989</v>
      </c>
      <c r="Z2246">
        <v>23.57</v>
      </c>
    </row>
    <row r="2247" spans="2:26" x14ac:dyDescent="0.25">
      <c r="B2247" s="2">
        <v>41990</v>
      </c>
      <c r="C2247">
        <v>2012.89</v>
      </c>
      <c r="D2247" s="2"/>
      <c r="E2247" s="2">
        <v>41885</v>
      </c>
      <c r="F2247">
        <v>1.2999999999999999E-2</v>
      </c>
      <c r="G2247" s="67">
        <v>99.998916666666673</v>
      </c>
      <c r="H2247" s="92">
        <v>-1.6666847224566794E-6</v>
      </c>
      <c r="J2247" s="2">
        <v>41879</v>
      </c>
      <c r="K2247">
        <v>2.8000000000000001E-2</v>
      </c>
      <c r="L2247" s="67">
        <v>99.992999999999995</v>
      </c>
      <c r="M2247" s="92">
        <v>1.2500875061327577E-5</v>
      </c>
      <c r="P2247" s="2">
        <v>41990</v>
      </c>
      <c r="Q2247">
        <v>1421.46</v>
      </c>
      <c r="R2247">
        <v>2.0401424223281506E-2</v>
      </c>
      <c r="T2247" s="68">
        <v>40017</v>
      </c>
      <c r="U2247" s="69">
        <v>1.0091399999999999</v>
      </c>
      <c r="V2247" s="70">
        <v>9.139999999999926E-3</v>
      </c>
      <c r="W2247" s="70"/>
      <c r="Y2247" s="2">
        <v>41990</v>
      </c>
      <c r="Z2247">
        <v>19.440000000000001</v>
      </c>
    </row>
    <row r="2248" spans="2:26" x14ac:dyDescent="0.25">
      <c r="B2248" s="2">
        <v>41991</v>
      </c>
      <c r="C2248">
        <v>2061.23</v>
      </c>
      <c r="D2248" s="2"/>
      <c r="E2248" s="2">
        <v>41886</v>
      </c>
      <c r="F2248">
        <v>1.4999999999999999E-2</v>
      </c>
      <c r="G2248" s="67">
        <v>99.998750000000001</v>
      </c>
      <c r="H2248" s="92">
        <v>-2.5000312503520306E-6</v>
      </c>
      <c r="J2248" s="2">
        <v>41880</v>
      </c>
      <c r="K2248">
        <v>2.3E-2</v>
      </c>
      <c r="L2248" s="67">
        <v>99.994249999999994</v>
      </c>
      <c r="M2248" s="92">
        <v>0</v>
      </c>
      <c r="P2248" s="2">
        <v>41991</v>
      </c>
      <c r="Q2248">
        <v>1453.25</v>
      </c>
      <c r="R2248">
        <v>2.2364329632912572E-2</v>
      </c>
      <c r="T2248" s="68">
        <v>40018</v>
      </c>
      <c r="U2248" s="69">
        <v>1.0021800000000001</v>
      </c>
      <c r="V2248" s="70">
        <v>2.1800000000000708E-3</v>
      </c>
      <c r="W2248" s="70"/>
      <c r="Y2248" s="2">
        <v>41991</v>
      </c>
      <c r="Z2248">
        <v>16.809999999999999</v>
      </c>
    </row>
    <row r="2249" spans="2:26" x14ac:dyDescent="0.25">
      <c r="B2249" s="2">
        <v>41992</v>
      </c>
      <c r="C2249">
        <v>2070.65</v>
      </c>
      <c r="D2249" s="2"/>
      <c r="E2249" s="2">
        <v>41887</v>
      </c>
      <c r="F2249">
        <v>1.7999999999999999E-2</v>
      </c>
      <c r="G2249" s="67">
        <v>99.998500000000007</v>
      </c>
      <c r="H2249" s="92">
        <v>8.3334583351746261E-6</v>
      </c>
      <c r="J2249" s="2">
        <v>41883</v>
      </c>
      <c r="K2249">
        <v>2.3E-2</v>
      </c>
      <c r="L2249" s="67">
        <v>99.994249999999994</v>
      </c>
      <c r="M2249" s="92">
        <v>1.2500718791441656E-5</v>
      </c>
      <c r="P2249" s="2">
        <v>41992</v>
      </c>
      <c r="Q2249">
        <v>1456.61</v>
      </c>
      <c r="R2249">
        <v>2.3120591777050503E-3</v>
      </c>
      <c r="T2249" s="68">
        <v>40021</v>
      </c>
      <c r="U2249" s="69">
        <v>1.0024200000000001</v>
      </c>
      <c r="V2249" s="70">
        <v>2.4200000000000887E-3</v>
      </c>
      <c r="W2249" s="70"/>
      <c r="Y2249" s="2">
        <v>41992</v>
      </c>
      <c r="Z2249">
        <v>16.489999999999998</v>
      </c>
    </row>
    <row r="2250" spans="2:26" x14ac:dyDescent="0.25">
      <c r="B2250" s="2">
        <v>41995</v>
      </c>
      <c r="C2250">
        <v>2078.54</v>
      </c>
      <c r="D2250" s="2"/>
      <c r="E2250" s="2">
        <v>41890</v>
      </c>
      <c r="F2250">
        <v>8.0000000000000002E-3</v>
      </c>
      <c r="G2250" s="67">
        <v>99.99933333333334</v>
      </c>
      <c r="H2250" s="92">
        <v>4.1666944445850618E-6</v>
      </c>
      <c r="J2250" s="2">
        <v>41884</v>
      </c>
      <c r="K2250">
        <v>1.7999999999999999E-2</v>
      </c>
      <c r="L2250" s="67">
        <v>99.995500000000007</v>
      </c>
      <c r="M2250" s="92">
        <v>-1.2500562525441516E-5</v>
      </c>
      <c r="P2250" s="2">
        <v>41995</v>
      </c>
      <c r="Q2250">
        <v>1460.04</v>
      </c>
      <c r="R2250">
        <v>2.3547826803331784E-3</v>
      </c>
      <c r="T2250" s="68">
        <v>40022</v>
      </c>
      <c r="U2250" s="69">
        <v>0.99848999999999999</v>
      </c>
      <c r="V2250" s="70">
        <v>-1.5100000000000113E-3</v>
      </c>
      <c r="W2250" s="70"/>
      <c r="Y2250" s="2">
        <v>41995</v>
      </c>
      <c r="Z2250">
        <v>15.25</v>
      </c>
    </row>
    <row r="2251" spans="2:26" x14ac:dyDescent="0.25">
      <c r="B2251" s="2">
        <v>41996</v>
      </c>
      <c r="C2251">
        <v>2082.17</v>
      </c>
      <c r="D2251" s="2"/>
      <c r="E2251" s="2">
        <v>41891</v>
      </c>
      <c r="F2251">
        <v>3.0000000000000001E-3</v>
      </c>
      <c r="G2251" s="67">
        <v>99.999750000000006</v>
      </c>
      <c r="H2251" s="92">
        <v>0</v>
      </c>
      <c r="J2251" s="2">
        <v>41885</v>
      </c>
      <c r="K2251">
        <v>2.3E-2</v>
      </c>
      <c r="L2251" s="67">
        <v>99.994249999999994</v>
      </c>
      <c r="M2251" s="92">
        <v>0</v>
      </c>
      <c r="P2251" s="2">
        <v>41996</v>
      </c>
      <c r="Q2251">
        <v>1461.76</v>
      </c>
      <c r="R2251">
        <v>1.1780499164406599E-3</v>
      </c>
      <c r="T2251" s="68">
        <v>40023</v>
      </c>
      <c r="U2251" s="69">
        <v>0.99795999999999996</v>
      </c>
      <c r="V2251" s="70">
        <v>-2.0400000000000418E-3</v>
      </c>
      <c r="W2251" s="70"/>
      <c r="Y2251" s="2">
        <v>41996</v>
      </c>
      <c r="Z2251">
        <v>14.8</v>
      </c>
    </row>
    <row r="2252" spans="2:26" x14ac:dyDescent="0.25">
      <c r="B2252" s="2">
        <v>41997</v>
      </c>
      <c r="C2252">
        <v>2081.88</v>
      </c>
      <c r="D2252" s="2"/>
      <c r="E2252" s="2">
        <v>41892</v>
      </c>
      <c r="F2252">
        <v>3.0000000000000001E-3</v>
      </c>
      <c r="G2252" s="67">
        <v>99.999750000000006</v>
      </c>
      <c r="H2252" s="92">
        <v>0</v>
      </c>
      <c r="J2252" s="2">
        <v>41886</v>
      </c>
      <c r="K2252">
        <v>2.3E-2</v>
      </c>
      <c r="L2252" s="67">
        <v>99.994249999999994</v>
      </c>
      <c r="M2252" s="92">
        <v>-1.2500718791330634E-5</v>
      </c>
      <c r="P2252" s="2">
        <v>41997</v>
      </c>
      <c r="Q2252">
        <v>1462.44</v>
      </c>
      <c r="R2252">
        <v>4.6519264448341424E-4</v>
      </c>
      <c r="T2252" s="68">
        <v>40024</v>
      </c>
      <c r="U2252" s="69">
        <v>1.00621</v>
      </c>
      <c r="V2252" s="70">
        <v>6.2100000000000488E-3</v>
      </c>
      <c r="W2252" s="70"/>
      <c r="Y2252" s="2">
        <v>41997</v>
      </c>
      <c r="Z2252">
        <v>14.37</v>
      </c>
    </row>
    <row r="2253" spans="2:26" x14ac:dyDescent="0.25">
      <c r="B2253" s="2">
        <v>41999</v>
      </c>
      <c r="C2253">
        <v>2088.77</v>
      </c>
      <c r="D2253" s="2"/>
      <c r="E2253" s="2">
        <v>41893</v>
      </c>
      <c r="F2253">
        <v>3.0000000000000001E-3</v>
      </c>
      <c r="G2253" s="67">
        <v>99.999750000000006</v>
      </c>
      <c r="H2253" s="92">
        <v>0</v>
      </c>
      <c r="J2253" s="2">
        <v>41887</v>
      </c>
      <c r="K2253">
        <v>2.8000000000000001E-2</v>
      </c>
      <c r="L2253" s="67">
        <v>99.992999999999995</v>
      </c>
      <c r="M2253" s="92">
        <v>1.2500875061327577E-5</v>
      </c>
      <c r="P2253" s="2">
        <v>41999</v>
      </c>
      <c r="Q2253">
        <v>1464.83</v>
      </c>
      <c r="R2253">
        <v>1.634255080550151E-3</v>
      </c>
      <c r="T2253" s="68">
        <v>40025</v>
      </c>
      <c r="U2253" s="69">
        <v>1.0001199999999999</v>
      </c>
      <c r="V2253" s="70">
        <v>1.1999999999989797E-4</v>
      </c>
      <c r="W2253" s="70"/>
      <c r="Y2253" s="2">
        <v>41999</v>
      </c>
      <c r="Z2253">
        <v>14.5</v>
      </c>
    </row>
    <row r="2254" spans="2:26" x14ac:dyDescent="0.25">
      <c r="B2254" s="2">
        <v>42002</v>
      </c>
      <c r="C2254">
        <v>2090.5700000000002</v>
      </c>
      <c r="D2254" s="2"/>
      <c r="E2254" s="2">
        <v>41894</v>
      </c>
      <c r="F2254">
        <v>3.0000000000000001E-3</v>
      </c>
      <c r="G2254" s="67">
        <v>99.999750000000006</v>
      </c>
      <c r="H2254" s="92">
        <v>0</v>
      </c>
      <c r="J2254" s="2">
        <v>41890</v>
      </c>
      <c r="K2254">
        <v>2.3E-2</v>
      </c>
      <c r="L2254" s="67">
        <v>99.994249999999994</v>
      </c>
      <c r="M2254" s="92">
        <v>2.5001437582883312E-5</v>
      </c>
      <c r="P2254" s="2">
        <v>42002</v>
      </c>
      <c r="Q2254">
        <v>1465.97</v>
      </c>
      <c r="R2254">
        <v>7.7824730514808316E-4</v>
      </c>
      <c r="T2254" s="68">
        <v>40028</v>
      </c>
      <c r="U2254" s="69">
        <v>1.0074700000000001</v>
      </c>
      <c r="V2254" s="70">
        <v>7.4700000000000877E-3</v>
      </c>
      <c r="W2254" s="70"/>
      <c r="Y2254" s="2">
        <v>42002</v>
      </c>
      <c r="Z2254">
        <v>15.06</v>
      </c>
    </row>
    <row r="2255" spans="2:26" x14ac:dyDescent="0.25">
      <c r="B2255" s="2">
        <v>42003</v>
      </c>
      <c r="C2255">
        <v>2080.35</v>
      </c>
      <c r="D2255" s="2"/>
      <c r="E2255" s="2">
        <v>41897</v>
      </c>
      <c r="F2255">
        <v>3.0000000000000001E-3</v>
      </c>
      <c r="G2255" s="67">
        <v>99.999750000000006</v>
      </c>
      <c r="H2255" s="92">
        <v>0</v>
      </c>
      <c r="J2255" s="2">
        <v>41891</v>
      </c>
      <c r="K2255">
        <v>1.2999999999999999E-2</v>
      </c>
      <c r="L2255" s="67">
        <v>99.996750000000006</v>
      </c>
      <c r="M2255" s="92">
        <v>-1.2500406263216135E-5</v>
      </c>
      <c r="P2255" s="2">
        <v>42003</v>
      </c>
      <c r="Q2255">
        <v>1463.65</v>
      </c>
      <c r="R2255">
        <v>-1.5825699025218132E-3</v>
      </c>
      <c r="T2255" s="68">
        <v>40029</v>
      </c>
      <c r="U2255" s="69">
        <v>1.0024500000000001</v>
      </c>
      <c r="V2255" s="70">
        <v>2.4500000000000632E-3</v>
      </c>
      <c r="W2255" s="70"/>
      <c r="Y2255" s="2">
        <v>42003</v>
      </c>
      <c r="Z2255">
        <v>15.92</v>
      </c>
    </row>
    <row r="2256" spans="2:26" x14ac:dyDescent="0.25">
      <c r="B2256" s="2">
        <v>42004</v>
      </c>
      <c r="C2256">
        <v>2058.9</v>
      </c>
      <c r="D2256" s="2"/>
      <c r="E2256" s="2">
        <v>41898</v>
      </c>
      <c r="F2256">
        <v>3.0000000000000001E-3</v>
      </c>
      <c r="G2256" s="67">
        <v>99.999750000000006</v>
      </c>
      <c r="H2256" s="92">
        <v>-4.1666770833614919E-6</v>
      </c>
      <c r="J2256" s="2">
        <v>41892</v>
      </c>
      <c r="K2256">
        <v>1.7999999999999999E-2</v>
      </c>
      <c r="L2256" s="67">
        <v>99.995500000000007</v>
      </c>
      <c r="M2256" s="92">
        <v>7.5003375150650697E-6</v>
      </c>
      <c r="P2256" s="2">
        <v>42004</v>
      </c>
      <c r="Q2256">
        <v>1455.01</v>
      </c>
      <c r="R2256">
        <v>-5.9030505926963572E-3</v>
      </c>
      <c r="T2256" s="68">
        <v>40030</v>
      </c>
      <c r="U2256" s="69">
        <v>0.99938000000000005</v>
      </c>
      <c r="V2256" s="70">
        <v>-6.1999999999995392E-4</v>
      </c>
      <c r="W2256" s="70"/>
      <c r="Y2256" s="2">
        <v>42004</v>
      </c>
      <c r="Z2256">
        <v>19.2</v>
      </c>
    </row>
    <row r="2257" spans="2:26" x14ac:dyDescent="0.25">
      <c r="B2257" s="2">
        <v>42006</v>
      </c>
      <c r="C2257">
        <v>2058.1999999999998</v>
      </c>
      <c r="D2257" s="2"/>
      <c r="E2257" s="2">
        <v>41899</v>
      </c>
      <c r="F2257">
        <v>8.0000000000000002E-3</v>
      </c>
      <c r="G2257" s="67">
        <v>99.99933333333334</v>
      </c>
      <c r="H2257" s="92">
        <v>9.1667277779539091E-6</v>
      </c>
      <c r="J2257" s="2">
        <v>41893</v>
      </c>
      <c r="K2257">
        <v>1.4999999999999999E-2</v>
      </c>
      <c r="L2257" s="67">
        <v>99.996250000000003</v>
      </c>
      <c r="M2257" s="92">
        <v>5.0001875071536972E-6</v>
      </c>
      <c r="P2257" s="2">
        <v>42006</v>
      </c>
      <c r="Q2257">
        <v>1457.29</v>
      </c>
      <c r="R2257">
        <v>1.566999539521996E-3</v>
      </c>
      <c r="T2257" s="68">
        <v>40031</v>
      </c>
      <c r="U2257" s="69">
        <v>0.99770999999999999</v>
      </c>
      <c r="V2257" s="70">
        <v>-2.2900000000000142E-3</v>
      </c>
      <c r="W2257" s="70"/>
      <c r="Y2257" s="2">
        <v>42006</v>
      </c>
      <c r="Z2257">
        <v>17.79</v>
      </c>
    </row>
    <row r="2258" spans="2:26" x14ac:dyDescent="0.25">
      <c r="B2258" s="2">
        <v>42009</v>
      </c>
      <c r="C2258">
        <v>2020.58</v>
      </c>
      <c r="D2258" s="2"/>
      <c r="E2258" s="2">
        <v>41900</v>
      </c>
      <c r="F2258">
        <v>-3.0000000000000001E-3</v>
      </c>
      <c r="G2258" s="67">
        <v>100.00024999999999</v>
      </c>
      <c r="H2258" s="92">
        <v>0</v>
      </c>
      <c r="J2258" s="2">
        <v>41894</v>
      </c>
      <c r="K2258">
        <v>1.2999999999999999E-2</v>
      </c>
      <c r="L2258" s="67">
        <v>99.996750000000006</v>
      </c>
      <c r="M2258" s="92">
        <v>0</v>
      </c>
      <c r="P2258" s="2">
        <v>42009</v>
      </c>
      <c r="Q2258">
        <v>1440.47</v>
      </c>
      <c r="R2258">
        <v>-1.1541971742069168E-2</v>
      </c>
      <c r="T2258" s="68">
        <v>40032</v>
      </c>
      <c r="U2258" s="69">
        <v>1.00763</v>
      </c>
      <c r="V2258" s="70">
        <v>7.6300000000000257E-3</v>
      </c>
      <c r="W2258" s="70"/>
      <c r="Y2258" s="2">
        <v>42009</v>
      </c>
      <c r="Z2258">
        <v>19.920000000000002</v>
      </c>
    </row>
    <row r="2259" spans="2:26" x14ac:dyDescent="0.25">
      <c r="B2259" s="2">
        <v>42010</v>
      </c>
      <c r="C2259">
        <v>2002.61</v>
      </c>
      <c r="D2259" s="2"/>
      <c r="E2259" s="2">
        <v>41901</v>
      </c>
      <c r="F2259">
        <v>-3.0000000000000001E-3</v>
      </c>
      <c r="G2259" s="67">
        <v>100.00024999999999</v>
      </c>
      <c r="H2259" s="92">
        <v>-4.9999874999206995E-6</v>
      </c>
      <c r="J2259" s="2">
        <v>41897</v>
      </c>
      <c r="K2259">
        <v>1.2999999999999999E-2</v>
      </c>
      <c r="L2259" s="67">
        <v>99.996750000000006</v>
      </c>
      <c r="M2259" s="92">
        <v>0</v>
      </c>
      <c r="P2259" s="2">
        <v>42010</v>
      </c>
      <c r="Q2259">
        <v>1428.57</v>
      </c>
      <c r="R2259">
        <v>-8.2611925274390652E-3</v>
      </c>
      <c r="T2259" s="68">
        <v>40035</v>
      </c>
      <c r="U2259" s="69">
        <v>0.99990000000000001</v>
      </c>
      <c r="V2259" s="70">
        <v>-9.9999999999988987E-5</v>
      </c>
      <c r="W2259" s="70"/>
      <c r="Y2259" s="2">
        <v>42010</v>
      </c>
      <c r="Z2259">
        <v>21.12</v>
      </c>
    </row>
    <row r="2260" spans="2:26" x14ac:dyDescent="0.25">
      <c r="B2260" s="2">
        <v>42011</v>
      </c>
      <c r="C2260">
        <v>2025.9</v>
      </c>
      <c r="D2260" s="2"/>
      <c r="E2260" s="2">
        <v>41904</v>
      </c>
      <c r="F2260">
        <v>3.0000000000000001E-3</v>
      </c>
      <c r="G2260" s="67">
        <v>99.999750000000006</v>
      </c>
      <c r="H2260" s="92">
        <v>-1.6666708333445968E-6</v>
      </c>
      <c r="J2260" s="2">
        <v>41898</v>
      </c>
      <c r="K2260">
        <v>1.2999999999999999E-2</v>
      </c>
      <c r="L2260" s="67">
        <v>99.996750000000006</v>
      </c>
      <c r="M2260" s="92">
        <v>-1.2500406263216135E-5</v>
      </c>
      <c r="P2260" s="2">
        <v>42011</v>
      </c>
      <c r="Q2260">
        <v>1444.08</v>
      </c>
      <c r="R2260">
        <v>1.085701085701074E-2</v>
      </c>
      <c r="T2260" s="68">
        <v>40036</v>
      </c>
      <c r="U2260" s="69">
        <v>0.99236999999999997</v>
      </c>
      <c r="V2260" s="70">
        <v>-7.6300000000000257E-3</v>
      </c>
      <c r="W2260" s="70"/>
      <c r="Y2260" s="2">
        <v>42011</v>
      </c>
      <c r="Z2260">
        <v>19.309999999999999</v>
      </c>
    </row>
    <row r="2261" spans="2:26" x14ac:dyDescent="0.25">
      <c r="B2261" s="2">
        <v>42012</v>
      </c>
      <c r="C2261">
        <v>2062.14</v>
      </c>
      <c r="D2261" s="2"/>
      <c r="E2261" s="2">
        <v>41905</v>
      </c>
      <c r="F2261">
        <v>5.0000000000000001E-3</v>
      </c>
      <c r="G2261" s="67">
        <v>99.999583333333334</v>
      </c>
      <c r="H2261" s="92">
        <v>1.6666736111226044E-6</v>
      </c>
      <c r="J2261" s="2">
        <v>41899</v>
      </c>
      <c r="K2261">
        <v>1.7999999999999999E-2</v>
      </c>
      <c r="L2261" s="67">
        <v>99.995500000000007</v>
      </c>
      <c r="M2261" s="92">
        <v>2.0000900040395564E-5</v>
      </c>
      <c r="P2261" s="2">
        <v>42012</v>
      </c>
      <c r="Q2261">
        <v>1462.76</v>
      </c>
      <c r="R2261">
        <v>1.2935571436485604E-2</v>
      </c>
      <c r="T2261" s="68">
        <v>40037</v>
      </c>
      <c r="U2261" s="69">
        <v>1.0085500000000001</v>
      </c>
      <c r="V2261" s="70">
        <v>8.5500000000000576E-3</v>
      </c>
      <c r="W2261" s="70"/>
      <c r="Y2261" s="2">
        <v>42012</v>
      </c>
      <c r="Z2261">
        <v>17.010000000000002</v>
      </c>
    </row>
    <row r="2262" spans="2:26" x14ac:dyDescent="0.25">
      <c r="B2262" s="2">
        <v>42013</v>
      </c>
      <c r="C2262">
        <v>2044.81</v>
      </c>
      <c r="D2262" s="2"/>
      <c r="E2262" s="2">
        <v>41906</v>
      </c>
      <c r="F2262">
        <v>3.0000000000000001E-3</v>
      </c>
      <c r="G2262" s="67">
        <v>99.999750000000006</v>
      </c>
      <c r="H2262" s="92">
        <v>5.0000124998117457E-6</v>
      </c>
      <c r="J2262" s="2">
        <v>41900</v>
      </c>
      <c r="K2262">
        <v>0.01</v>
      </c>
      <c r="L2262" s="67">
        <v>99.997500000000002</v>
      </c>
      <c r="M2262" s="92">
        <v>-7.5001875046165623E-6</v>
      </c>
      <c r="P2262" s="2">
        <v>42013</v>
      </c>
      <c r="Q2262">
        <v>1456.97</v>
      </c>
      <c r="R2262">
        <v>-3.958270666411412E-3</v>
      </c>
      <c r="T2262" s="68">
        <v>40038</v>
      </c>
      <c r="U2262" s="69">
        <v>1.0047699999999999</v>
      </c>
      <c r="V2262" s="70">
        <v>4.769999999999941E-3</v>
      </c>
      <c r="W2262" s="70"/>
      <c r="Y2262" s="2">
        <v>42013</v>
      </c>
      <c r="Z2262">
        <v>17.55</v>
      </c>
    </row>
    <row r="2263" spans="2:26" x14ac:dyDescent="0.25">
      <c r="B2263" s="2">
        <v>42016</v>
      </c>
      <c r="C2263">
        <v>2028.26</v>
      </c>
      <c r="D2263" s="2"/>
      <c r="E2263" s="2">
        <v>41907</v>
      </c>
      <c r="F2263">
        <v>-3.0000000000000001E-3</v>
      </c>
      <c r="G2263" s="67">
        <v>100.00024999999999</v>
      </c>
      <c r="H2263" s="92">
        <v>-4.9999874999206995E-6</v>
      </c>
      <c r="J2263" s="2">
        <v>41901</v>
      </c>
      <c r="K2263">
        <v>1.2999999999999999E-2</v>
      </c>
      <c r="L2263" s="67">
        <v>99.996750000000006</v>
      </c>
      <c r="M2263" s="92">
        <v>2.500081252643227E-5</v>
      </c>
      <c r="P2263" s="2">
        <v>42016</v>
      </c>
      <c r="Q2263">
        <v>1447.94</v>
      </c>
      <c r="R2263">
        <v>-6.1977940520394625E-3</v>
      </c>
      <c r="T2263" s="68">
        <v>40039</v>
      </c>
      <c r="U2263" s="69">
        <v>0.99572000000000005</v>
      </c>
      <c r="V2263" s="70">
        <v>-4.2799999999999505E-3</v>
      </c>
      <c r="W2263" s="70"/>
      <c r="Y2263" s="2">
        <v>42016</v>
      </c>
      <c r="Z2263">
        <v>19.600000000000001</v>
      </c>
    </row>
    <row r="2264" spans="2:26" x14ac:dyDescent="0.25">
      <c r="B2264" s="2">
        <v>42017</v>
      </c>
      <c r="C2264">
        <v>2023.03</v>
      </c>
      <c r="D2264" s="2"/>
      <c r="E2264" s="2">
        <v>41908</v>
      </c>
      <c r="F2264">
        <v>3.0000000000000001E-3</v>
      </c>
      <c r="G2264" s="67">
        <v>99.999750000000006</v>
      </c>
      <c r="H2264" s="92">
        <v>5.0000124998117457E-6</v>
      </c>
      <c r="J2264" s="2">
        <v>41904</v>
      </c>
      <c r="K2264">
        <v>3.0000000000000001E-3</v>
      </c>
      <c r="L2264" s="67">
        <v>99.999250000000004</v>
      </c>
      <c r="M2264" s="92">
        <v>-2.5000187501400539E-5</v>
      </c>
      <c r="P2264" s="2">
        <v>42017</v>
      </c>
      <c r="Q2264">
        <v>1444.29</v>
      </c>
      <c r="R2264">
        <v>-2.5208226860229388E-3</v>
      </c>
      <c r="T2264" s="68">
        <v>40042</v>
      </c>
      <c r="U2264" s="69">
        <v>0.98329999999999995</v>
      </c>
      <c r="V2264" s="70">
        <v>-1.6700000000000048E-2</v>
      </c>
      <c r="W2264" s="70"/>
      <c r="Y2264" s="2">
        <v>42017</v>
      </c>
      <c r="Z2264">
        <v>20.56</v>
      </c>
    </row>
    <row r="2265" spans="2:26" x14ac:dyDescent="0.25">
      <c r="B2265" s="2">
        <v>42018</v>
      </c>
      <c r="C2265">
        <v>2011.27</v>
      </c>
      <c r="D2265" s="2"/>
      <c r="E2265" s="2">
        <v>41911</v>
      </c>
      <c r="F2265">
        <v>-3.0000000000000001E-3</v>
      </c>
      <c r="G2265" s="67">
        <v>100.00024999999999</v>
      </c>
      <c r="H2265" s="92">
        <v>-1.3333299999973569E-5</v>
      </c>
      <c r="J2265" s="2">
        <v>41905</v>
      </c>
      <c r="K2265">
        <v>1.2999999999999999E-2</v>
      </c>
      <c r="L2265" s="67">
        <v>99.996750000000006</v>
      </c>
      <c r="M2265" s="92">
        <v>0</v>
      </c>
      <c r="P2265" s="2">
        <v>42018</v>
      </c>
      <c r="Q2265">
        <v>1436.47</v>
      </c>
      <c r="R2265">
        <v>-5.414425080835561E-3</v>
      </c>
      <c r="T2265" s="68">
        <v>40043</v>
      </c>
      <c r="U2265" s="69">
        <v>1.01023</v>
      </c>
      <c r="V2265" s="70">
        <v>1.0229999999999961E-2</v>
      </c>
      <c r="W2265" s="70"/>
      <c r="Y2265" s="2">
        <v>42018</v>
      </c>
      <c r="Z2265">
        <v>21.48</v>
      </c>
    </row>
    <row r="2266" spans="2:26" x14ac:dyDescent="0.25">
      <c r="B2266" s="2">
        <v>42019</v>
      </c>
      <c r="C2266">
        <v>1992.67</v>
      </c>
      <c r="D2266" s="2"/>
      <c r="E2266" s="2">
        <v>41912</v>
      </c>
      <c r="F2266">
        <v>1.2999999999999999E-2</v>
      </c>
      <c r="G2266" s="67">
        <v>99.998916666666673</v>
      </c>
      <c r="H2266" s="92">
        <v>4.1667118060306763E-6</v>
      </c>
      <c r="J2266" s="2">
        <v>41906</v>
      </c>
      <c r="K2266">
        <v>1.2999999999999999E-2</v>
      </c>
      <c r="L2266" s="67">
        <v>99.996750000000006</v>
      </c>
      <c r="M2266" s="92">
        <v>1.2500406263216135E-5</v>
      </c>
      <c r="P2266" s="2">
        <v>42019</v>
      </c>
      <c r="Q2266">
        <v>1423.43</v>
      </c>
      <c r="R2266">
        <v>-9.0778087951715047E-3</v>
      </c>
      <c r="T2266" s="68">
        <v>40044</v>
      </c>
      <c r="U2266" s="69">
        <v>1.0068999999999999</v>
      </c>
      <c r="V2266" s="70">
        <v>6.8999999999999062E-3</v>
      </c>
      <c r="W2266" s="70"/>
      <c r="Y2266" s="2">
        <v>42019</v>
      </c>
      <c r="Z2266">
        <v>22.39</v>
      </c>
    </row>
    <row r="2267" spans="2:26" x14ac:dyDescent="0.25">
      <c r="B2267" s="2">
        <v>42020</v>
      </c>
      <c r="C2267">
        <v>2019.42</v>
      </c>
      <c r="D2267" s="2"/>
      <c r="E2267" s="2">
        <v>41913</v>
      </c>
      <c r="F2267">
        <v>8.0000000000000002E-3</v>
      </c>
      <c r="G2267" s="67">
        <v>99.99933333333334</v>
      </c>
      <c r="H2267" s="92">
        <v>0</v>
      </c>
      <c r="J2267" s="2">
        <v>41907</v>
      </c>
      <c r="K2267">
        <v>8.0000000000000002E-3</v>
      </c>
      <c r="L2267" s="67">
        <v>99.998000000000005</v>
      </c>
      <c r="M2267" s="92">
        <v>-1.2500250004987556E-5</v>
      </c>
      <c r="P2267" s="2">
        <v>42020</v>
      </c>
      <c r="Q2267">
        <v>1429</v>
      </c>
      <c r="R2267">
        <v>3.9130831863878335E-3</v>
      </c>
      <c r="T2267" s="68">
        <v>40045</v>
      </c>
      <c r="U2267" s="69">
        <v>1.0097400000000001</v>
      </c>
      <c r="V2267" s="70">
        <v>9.7400000000000819E-3</v>
      </c>
      <c r="W2267" s="70"/>
      <c r="Y2267" s="2">
        <v>42020</v>
      </c>
      <c r="Z2267">
        <v>20.95</v>
      </c>
    </row>
    <row r="2268" spans="2:26" x14ac:dyDescent="0.25">
      <c r="B2268" s="2">
        <v>42024</v>
      </c>
      <c r="C2268">
        <v>2022.55</v>
      </c>
      <c r="D2268" s="2"/>
      <c r="E2268" s="2">
        <v>41914</v>
      </c>
      <c r="F2268">
        <v>8.0000000000000002E-3</v>
      </c>
      <c r="G2268" s="67">
        <v>99.99933333333334</v>
      </c>
      <c r="H2268" s="92">
        <v>0</v>
      </c>
      <c r="J2268" s="2">
        <v>41908</v>
      </c>
      <c r="K2268">
        <v>1.2999999999999999E-2</v>
      </c>
      <c r="L2268" s="67">
        <v>99.996750000000006</v>
      </c>
      <c r="M2268" s="92">
        <v>1.2500406263216135E-5</v>
      </c>
      <c r="P2268" s="2">
        <v>42024</v>
      </c>
      <c r="Q2268">
        <v>1431.62</v>
      </c>
      <c r="R2268">
        <v>1.8334499650103364E-3</v>
      </c>
      <c r="T2268" s="68">
        <v>40046</v>
      </c>
      <c r="U2268" s="69">
        <v>1.00623</v>
      </c>
      <c r="V2268" s="70">
        <v>6.2299999999999578E-3</v>
      </c>
      <c r="W2268" s="70"/>
      <c r="Y2268" s="2">
        <v>42024</v>
      </c>
      <c r="Z2268">
        <v>19.89</v>
      </c>
    </row>
    <row r="2269" spans="2:26" x14ac:dyDescent="0.25">
      <c r="B2269" s="2">
        <v>42025</v>
      </c>
      <c r="C2269">
        <v>2032.12</v>
      </c>
      <c r="D2269" s="2"/>
      <c r="E2269" s="2">
        <v>41915</v>
      </c>
      <c r="F2269">
        <v>8.0000000000000002E-3</v>
      </c>
      <c r="G2269" s="67">
        <v>99.99933333333334</v>
      </c>
      <c r="H2269" s="92">
        <v>0</v>
      </c>
      <c r="J2269" s="2">
        <v>41911</v>
      </c>
      <c r="K2269">
        <v>8.0000000000000002E-3</v>
      </c>
      <c r="L2269" s="67">
        <v>99.998000000000005</v>
      </c>
      <c r="M2269" s="92">
        <v>-2.5000500009975113E-5</v>
      </c>
      <c r="P2269" s="2">
        <v>42025</v>
      </c>
      <c r="Q2269">
        <v>1436.32</v>
      </c>
      <c r="R2269">
        <v>3.2829940906107247E-3</v>
      </c>
      <c r="T2269" s="68">
        <v>40049</v>
      </c>
      <c r="U2269" s="69">
        <v>1.00091</v>
      </c>
      <c r="V2269" s="70">
        <v>9.0999999999996639E-4</v>
      </c>
      <c r="W2269" s="70"/>
      <c r="Y2269" s="2">
        <v>42025</v>
      </c>
      <c r="Z2269">
        <v>18.850000000000001</v>
      </c>
    </row>
    <row r="2270" spans="2:26" x14ac:dyDescent="0.25">
      <c r="B2270" s="2">
        <v>42026</v>
      </c>
      <c r="C2270">
        <v>2063.15</v>
      </c>
      <c r="D2270" s="2"/>
      <c r="E2270" s="2">
        <v>41918</v>
      </c>
      <c r="F2270">
        <v>8.0000000000000002E-3</v>
      </c>
      <c r="G2270" s="67">
        <v>99.99933333333334</v>
      </c>
      <c r="H2270" s="92">
        <v>4.1666944445850618E-6</v>
      </c>
      <c r="J2270" s="2">
        <v>41912</v>
      </c>
      <c r="K2270">
        <v>1.7999999999999999E-2</v>
      </c>
      <c r="L2270" s="67">
        <v>99.995500000000007</v>
      </c>
      <c r="M2270" s="92">
        <v>1.2500562525330494E-5</v>
      </c>
      <c r="P2270" s="2">
        <v>42026</v>
      </c>
      <c r="Q2270">
        <v>1445.02</v>
      </c>
      <c r="R2270">
        <v>6.0571460398797239E-3</v>
      </c>
      <c r="T2270" s="68">
        <v>40050</v>
      </c>
      <c r="U2270" s="69">
        <v>1.00126</v>
      </c>
      <c r="V2270" s="70">
        <v>1.2600000000000389E-3</v>
      </c>
      <c r="W2270" s="70"/>
      <c r="Y2270" s="2">
        <v>42026</v>
      </c>
      <c r="Z2270">
        <v>16.399999999999999</v>
      </c>
    </row>
    <row r="2271" spans="2:26" x14ac:dyDescent="0.25">
      <c r="B2271" s="2">
        <v>42027</v>
      </c>
      <c r="C2271">
        <v>2051.8200000000002</v>
      </c>
      <c r="D2271" s="2"/>
      <c r="E2271" s="2">
        <v>41919</v>
      </c>
      <c r="F2271">
        <v>3.0000000000000001E-3</v>
      </c>
      <c r="G2271" s="67">
        <v>99.999750000000006</v>
      </c>
      <c r="H2271" s="92">
        <v>-4.1666770833614919E-6</v>
      </c>
      <c r="J2271" s="2">
        <v>41913</v>
      </c>
      <c r="K2271">
        <v>1.2999999999999999E-2</v>
      </c>
      <c r="L2271" s="67">
        <v>99.996750000000006</v>
      </c>
      <c r="M2271" s="92">
        <v>0</v>
      </c>
      <c r="P2271" s="2">
        <v>42027</v>
      </c>
      <c r="Q2271">
        <v>1443.38</v>
      </c>
      <c r="R2271">
        <v>-1.1349323884789486E-3</v>
      </c>
      <c r="T2271" s="68">
        <v>40051</v>
      </c>
      <c r="U2271" s="69">
        <v>1.0005999999999999</v>
      </c>
      <c r="V2271" s="70">
        <v>5.9999999999993392E-4</v>
      </c>
      <c r="W2271" s="70"/>
      <c r="Y2271" s="2">
        <v>42027</v>
      </c>
      <c r="Z2271">
        <v>16.66</v>
      </c>
    </row>
    <row r="2272" spans="2:26" x14ac:dyDescent="0.25">
      <c r="B2272" s="2">
        <v>42030</v>
      </c>
      <c r="C2272">
        <v>2057.09</v>
      </c>
      <c r="D2272" s="2"/>
      <c r="E2272" s="2">
        <v>41920</v>
      </c>
      <c r="F2272">
        <v>8.0000000000000002E-3</v>
      </c>
      <c r="G2272" s="67">
        <v>99.99933333333334</v>
      </c>
      <c r="H2272" s="92">
        <v>-4.1666944445850618E-6</v>
      </c>
      <c r="J2272" s="2">
        <v>41914</v>
      </c>
      <c r="K2272">
        <v>1.2999999999999999E-2</v>
      </c>
      <c r="L2272" s="67">
        <v>99.996750000000006</v>
      </c>
      <c r="M2272" s="92">
        <v>1.2500406263216135E-5</v>
      </c>
      <c r="P2272" s="2">
        <v>42030</v>
      </c>
      <c r="Q2272">
        <v>1446.4</v>
      </c>
      <c r="R2272">
        <v>2.0923111031052599E-3</v>
      </c>
      <c r="T2272" s="68">
        <v>40052</v>
      </c>
      <c r="U2272" s="69">
        <v>1.0018899999999999</v>
      </c>
      <c r="V2272" s="70">
        <v>1.8899999999999473E-3</v>
      </c>
      <c r="W2272" s="70"/>
      <c r="Y2272" s="2">
        <v>42030</v>
      </c>
      <c r="Z2272">
        <v>15.52</v>
      </c>
    </row>
    <row r="2273" spans="2:26" x14ac:dyDescent="0.25">
      <c r="B2273" s="2">
        <v>42031</v>
      </c>
      <c r="C2273">
        <v>2029.55</v>
      </c>
      <c r="D2273" s="2"/>
      <c r="E2273" s="2">
        <v>41921</v>
      </c>
      <c r="F2273">
        <v>1.2999999999999999E-2</v>
      </c>
      <c r="G2273" s="67">
        <v>99.998916666666673</v>
      </c>
      <c r="H2273" s="92">
        <v>2.5000270835739968E-6</v>
      </c>
      <c r="J2273" s="2">
        <v>41915</v>
      </c>
      <c r="K2273">
        <v>8.0000000000000002E-3</v>
      </c>
      <c r="L2273" s="67">
        <v>99.998000000000005</v>
      </c>
      <c r="M2273" s="92">
        <v>0</v>
      </c>
      <c r="P2273" s="2">
        <v>42031</v>
      </c>
      <c r="Q2273">
        <v>1439.08</v>
      </c>
      <c r="R2273">
        <v>-5.0608407079647533E-3</v>
      </c>
      <c r="T2273" s="68">
        <v>40053</v>
      </c>
      <c r="U2273" s="69">
        <v>0.99978</v>
      </c>
      <c r="V2273" s="70">
        <v>-2.1999999999999797E-4</v>
      </c>
      <c r="W2273" s="70"/>
      <c r="Y2273" s="2">
        <v>42031</v>
      </c>
      <c r="Z2273">
        <v>17.22</v>
      </c>
    </row>
    <row r="2274" spans="2:26" x14ac:dyDescent="0.25">
      <c r="B2274" s="2">
        <v>42032</v>
      </c>
      <c r="C2274">
        <v>2002.16</v>
      </c>
      <c r="D2274" s="2"/>
      <c r="E2274" s="2">
        <v>41922</v>
      </c>
      <c r="F2274">
        <v>0.01</v>
      </c>
      <c r="G2274" s="67">
        <v>99.999166666666667</v>
      </c>
      <c r="H2274" s="92">
        <v>0</v>
      </c>
      <c r="J2274" s="2">
        <v>41918</v>
      </c>
      <c r="K2274">
        <v>8.0000000000000002E-3</v>
      </c>
      <c r="L2274" s="67">
        <v>99.998000000000005</v>
      </c>
      <c r="M2274" s="92">
        <v>0</v>
      </c>
      <c r="P2274" s="2">
        <v>42032</v>
      </c>
      <c r="Q2274">
        <v>1430.17</v>
      </c>
      <c r="R2274">
        <v>-6.191455652222122E-3</v>
      </c>
      <c r="T2274" s="68">
        <v>40056</v>
      </c>
      <c r="U2274" s="69">
        <v>0.99770000000000003</v>
      </c>
      <c r="V2274" s="70">
        <v>-2.2999999999999687E-3</v>
      </c>
      <c r="W2274" s="70"/>
      <c r="Y2274" s="2">
        <v>42032</v>
      </c>
      <c r="Z2274">
        <v>20.440000000000001</v>
      </c>
    </row>
    <row r="2275" spans="2:26" x14ac:dyDescent="0.25">
      <c r="B2275" s="2">
        <v>42033</v>
      </c>
      <c r="C2275">
        <v>2021.25</v>
      </c>
      <c r="D2275" s="2"/>
      <c r="E2275" s="2">
        <v>41925</v>
      </c>
      <c r="F2275">
        <v>0.01</v>
      </c>
      <c r="G2275" s="67">
        <v>99.999166666666667</v>
      </c>
      <c r="H2275" s="92">
        <v>-6.6667222226035605E-6</v>
      </c>
      <c r="J2275" s="2">
        <v>41919</v>
      </c>
      <c r="K2275">
        <v>8.0000000000000002E-3</v>
      </c>
      <c r="L2275" s="67">
        <v>99.998000000000005</v>
      </c>
      <c r="M2275" s="92">
        <v>1.2500250005098579E-5</v>
      </c>
      <c r="P2275" s="2">
        <v>42033</v>
      </c>
      <c r="Q2275">
        <v>1437.27</v>
      </c>
      <c r="R2275">
        <v>4.9644447862839947E-3</v>
      </c>
      <c r="T2275" s="68">
        <v>40057</v>
      </c>
      <c r="U2275" s="69">
        <v>0.98594999999999999</v>
      </c>
      <c r="V2275" s="70">
        <v>-1.4050000000000007E-2</v>
      </c>
      <c r="W2275" s="70"/>
      <c r="Y2275" s="2">
        <v>42033</v>
      </c>
      <c r="Z2275">
        <v>18.760000000000002</v>
      </c>
    </row>
    <row r="2276" spans="2:26" x14ac:dyDescent="0.25">
      <c r="B2276" s="2">
        <v>42034</v>
      </c>
      <c r="C2276">
        <v>1994.99</v>
      </c>
      <c r="D2276" s="2"/>
      <c r="E2276" s="2">
        <v>41926</v>
      </c>
      <c r="F2276">
        <v>1.7999999999999999E-2</v>
      </c>
      <c r="G2276" s="67">
        <v>99.998500000000007</v>
      </c>
      <c r="H2276" s="92">
        <v>8.3334583351746261E-6</v>
      </c>
      <c r="J2276" s="2">
        <v>41920</v>
      </c>
      <c r="K2276">
        <v>3.0000000000000001E-3</v>
      </c>
      <c r="L2276" s="67">
        <v>99.999250000000004</v>
      </c>
      <c r="M2276" s="92">
        <v>-1.2500093750644758E-5</v>
      </c>
      <c r="P2276" s="2">
        <v>42034</v>
      </c>
      <c r="Q2276">
        <v>1426.89</v>
      </c>
      <c r="R2276">
        <v>-7.2220250892315319E-3</v>
      </c>
      <c r="T2276" s="68">
        <v>40058</v>
      </c>
      <c r="U2276" s="69">
        <v>0.99961999999999995</v>
      </c>
      <c r="V2276" s="70">
        <v>-3.8000000000004697E-4</v>
      </c>
      <c r="W2276" s="70"/>
      <c r="Y2276" s="2">
        <v>42034</v>
      </c>
      <c r="Z2276">
        <v>20.97</v>
      </c>
    </row>
    <row r="2277" spans="2:26" x14ac:dyDescent="0.25">
      <c r="B2277" s="2">
        <v>42037</v>
      </c>
      <c r="C2277">
        <v>2020.85</v>
      </c>
      <c r="D2277" s="2"/>
      <c r="E2277" s="2">
        <v>41927</v>
      </c>
      <c r="F2277">
        <v>8.0000000000000002E-3</v>
      </c>
      <c r="G2277" s="67">
        <v>99.99933333333334</v>
      </c>
      <c r="H2277" s="92">
        <v>-2.5000166667843438E-5</v>
      </c>
      <c r="J2277" s="2">
        <v>41921</v>
      </c>
      <c r="K2277">
        <v>8.0000000000000002E-3</v>
      </c>
      <c r="L2277" s="67">
        <v>99.998000000000005</v>
      </c>
      <c r="M2277" s="92">
        <v>0</v>
      </c>
      <c r="P2277" s="2">
        <v>42037</v>
      </c>
      <c r="Q2277">
        <v>1438.94</v>
      </c>
      <c r="R2277">
        <v>8.4449396940198262E-3</v>
      </c>
      <c r="T2277" s="68">
        <v>40059</v>
      </c>
      <c r="U2277" s="69">
        <v>1.0051099999999999</v>
      </c>
      <c r="V2277" s="70">
        <v>5.1099999999999479E-3</v>
      </c>
      <c r="W2277" s="70"/>
      <c r="Y2277" s="2">
        <v>42037</v>
      </c>
      <c r="Z2277">
        <v>19.43</v>
      </c>
    </row>
    <row r="2278" spans="2:26" x14ac:dyDescent="0.25">
      <c r="B2278" s="2">
        <v>42038</v>
      </c>
      <c r="C2278">
        <v>2050.0300000000002</v>
      </c>
      <c r="D2278" s="2"/>
      <c r="E2278" s="2">
        <v>41928</v>
      </c>
      <c r="F2278">
        <v>3.7999999999999999E-2</v>
      </c>
      <c r="G2278" s="67">
        <v>99.996833333333328</v>
      </c>
      <c r="H2278" s="92">
        <v>1.250039584577145E-5</v>
      </c>
      <c r="J2278" s="2">
        <v>41922</v>
      </c>
      <c r="K2278">
        <v>8.0000000000000002E-3</v>
      </c>
      <c r="L2278" s="67">
        <v>99.998000000000005</v>
      </c>
      <c r="M2278" s="92">
        <v>0</v>
      </c>
      <c r="P2278" s="2">
        <v>42038</v>
      </c>
      <c r="Q2278">
        <v>1447.46</v>
      </c>
      <c r="R2278">
        <v>5.9210251991048679E-3</v>
      </c>
      <c r="T2278" s="68">
        <v>40060</v>
      </c>
      <c r="U2278" s="69">
        <v>1.00621</v>
      </c>
      <c r="V2278" s="70">
        <v>6.2100000000000488E-3</v>
      </c>
      <c r="W2278" s="70"/>
      <c r="Y2278" s="2">
        <v>42038</v>
      </c>
      <c r="Z2278">
        <v>17.329999999999998</v>
      </c>
    </row>
    <row r="2279" spans="2:26" x14ac:dyDescent="0.25">
      <c r="B2279" s="2">
        <v>42039</v>
      </c>
      <c r="C2279">
        <v>2041.51</v>
      </c>
      <c r="D2279" s="2"/>
      <c r="E2279" s="2">
        <v>41929</v>
      </c>
      <c r="F2279">
        <v>2.3E-2</v>
      </c>
      <c r="G2279" s="67">
        <v>99.998083333333327</v>
      </c>
      <c r="H2279" s="92">
        <v>-5.8334451409347565E-6</v>
      </c>
      <c r="J2279" s="2">
        <v>41925</v>
      </c>
      <c r="K2279">
        <v>8.0000000000000002E-3</v>
      </c>
      <c r="L2279" s="67">
        <v>99.998000000000005</v>
      </c>
      <c r="M2279" s="92">
        <v>0</v>
      </c>
      <c r="P2279" s="2">
        <v>42039</v>
      </c>
      <c r="Q2279">
        <v>1446.11</v>
      </c>
      <c r="R2279">
        <v>-9.3266826026294769E-4</v>
      </c>
      <c r="T2279" s="68">
        <v>40064</v>
      </c>
      <c r="U2279" s="69">
        <v>1.00491</v>
      </c>
      <c r="V2279" s="70">
        <v>4.9099999999999699E-3</v>
      </c>
      <c r="W2279" s="70"/>
      <c r="Y2279" s="2">
        <v>42039</v>
      </c>
      <c r="Z2279">
        <v>18.329999999999998</v>
      </c>
    </row>
    <row r="2280" spans="2:26" x14ac:dyDescent="0.25">
      <c r="B2280" s="2">
        <v>42040</v>
      </c>
      <c r="C2280">
        <v>2062.52</v>
      </c>
      <c r="D2280" s="2"/>
      <c r="E2280" s="2">
        <v>41932</v>
      </c>
      <c r="F2280">
        <v>0.03</v>
      </c>
      <c r="G2280" s="67">
        <v>99.997500000000002</v>
      </c>
      <c r="H2280" s="92">
        <v>0</v>
      </c>
      <c r="J2280" s="2">
        <v>41926</v>
      </c>
      <c r="K2280">
        <v>8.0000000000000002E-3</v>
      </c>
      <c r="L2280" s="67">
        <v>99.998000000000005</v>
      </c>
      <c r="M2280" s="92">
        <v>-2.5000500009975113E-5</v>
      </c>
      <c r="P2280" s="2">
        <v>42040</v>
      </c>
      <c r="Q2280">
        <v>1450.37</v>
      </c>
      <c r="R2280">
        <v>2.9458339960306557E-3</v>
      </c>
      <c r="T2280" s="68">
        <v>40065</v>
      </c>
      <c r="U2280" s="69">
        <v>1.0017199999999999</v>
      </c>
      <c r="V2280" s="70">
        <v>1.7199999999999438E-3</v>
      </c>
      <c r="W2280" s="70"/>
      <c r="Y2280" s="2">
        <v>42040</v>
      </c>
      <c r="Z2280">
        <v>16.850000000000001</v>
      </c>
    </row>
    <row r="2281" spans="2:26" x14ac:dyDescent="0.25">
      <c r="B2281" s="2">
        <v>42041</v>
      </c>
      <c r="C2281">
        <v>2055.4699999999998</v>
      </c>
      <c r="D2281" s="2"/>
      <c r="E2281" s="2">
        <v>41933</v>
      </c>
      <c r="F2281">
        <v>0.03</v>
      </c>
      <c r="G2281" s="67">
        <v>99.997500000000002</v>
      </c>
      <c r="H2281" s="92">
        <v>-2.5000625016868838E-6</v>
      </c>
      <c r="J2281" s="2">
        <v>41927</v>
      </c>
      <c r="K2281">
        <v>1.7999999999999999E-2</v>
      </c>
      <c r="L2281" s="67">
        <v>99.995500000000007</v>
      </c>
      <c r="M2281" s="92">
        <v>-3.0001350060704368E-5</v>
      </c>
      <c r="P2281" s="2">
        <v>42041</v>
      </c>
      <c r="Q2281">
        <v>1449.61</v>
      </c>
      <c r="R2281">
        <v>-5.2400421961296129E-4</v>
      </c>
      <c r="T2281" s="68">
        <v>40066</v>
      </c>
      <c r="U2281" s="69">
        <v>1.0014000000000001</v>
      </c>
      <c r="V2281" s="70">
        <v>1.4000000000000679E-3</v>
      </c>
      <c r="W2281" s="70"/>
      <c r="Y2281" s="2">
        <v>42041</v>
      </c>
      <c r="Z2281">
        <v>17.29</v>
      </c>
    </row>
    <row r="2282" spans="2:26" x14ac:dyDescent="0.25">
      <c r="B2282" s="2">
        <v>42044</v>
      </c>
      <c r="C2282">
        <v>2046.74</v>
      </c>
      <c r="D2282" s="2"/>
      <c r="E2282" s="2">
        <v>41934</v>
      </c>
      <c r="F2282">
        <v>3.3000000000000002E-2</v>
      </c>
      <c r="G2282" s="67">
        <v>99.997249999999994</v>
      </c>
      <c r="H2282" s="92">
        <v>1.6667125012803652E-5</v>
      </c>
      <c r="J2282" s="2">
        <v>41928</v>
      </c>
      <c r="K2282">
        <v>0.03</v>
      </c>
      <c r="L2282" s="67">
        <v>99.992500000000007</v>
      </c>
      <c r="M2282" s="92">
        <v>1.7501312598255936E-5</v>
      </c>
      <c r="P2282" s="2">
        <v>42044</v>
      </c>
      <c r="Q2282">
        <v>1449.68</v>
      </c>
      <c r="R2282">
        <v>4.8288850104549752E-5</v>
      </c>
      <c r="T2282" s="68">
        <v>40067</v>
      </c>
      <c r="U2282" s="69">
        <v>0.99855000000000005</v>
      </c>
      <c r="V2282" s="70">
        <v>-1.4499999999999513E-3</v>
      </c>
      <c r="W2282" s="70"/>
      <c r="Y2282" s="2">
        <v>42044</v>
      </c>
      <c r="Z2282">
        <v>18.55</v>
      </c>
    </row>
    <row r="2283" spans="2:26" x14ac:dyDescent="0.25">
      <c r="B2283" s="2">
        <v>42045</v>
      </c>
      <c r="C2283">
        <v>2068.59</v>
      </c>
      <c r="D2283" s="2"/>
      <c r="E2283" s="2">
        <v>41935</v>
      </c>
      <c r="F2283">
        <v>1.2999999999999999E-2</v>
      </c>
      <c r="G2283" s="67">
        <v>99.998916666666673</v>
      </c>
      <c r="H2283" s="92">
        <v>0</v>
      </c>
      <c r="J2283" s="2">
        <v>41929</v>
      </c>
      <c r="K2283">
        <v>2.3E-2</v>
      </c>
      <c r="L2283" s="67">
        <v>99.994249999999994</v>
      </c>
      <c r="M2283" s="92">
        <v>0</v>
      </c>
      <c r="P2283" s="2">
        <v>42045</v>
      </c>
      <c r="Q2283">
        <v>1453.39</v>
      </c>
      <c r="R2283">
        <v>2.5591854754152266E-3</v>
      </c>
      <c r="T2283" s="68">
        <v>40070</v>
      </c>
      <c r="U2283" s="69">
        <v>1.0052300000000001</v>
      </c>
      <c r="V2283" s="70">
        <v>5.2300000000000679E-3</v>
      </c>
      <c r="W2283" s="70"/>
      <c r="Y2283" s="2">
        <v>42045</v>
      </c>
      <c r="Z2283">
        <v>17.23</v>
      </c>
    </row>
    <row r="2284" spans="2:26" x14ac:dyDescent="0.25">
      <c r="B2284" s="2">
        <v>42046</v>
      </c>
      <c r="C2284">
        <v>2068.5300000000002</v>
      </c>
      <c r="D2284" s="2"/>
      <c r="E2284" s="2">
        <v>41936</v>
      </c>
      <c r="F2284">
        <v>1.2999999999999999E-2</v>
      </c>
      <c r="G2284" s="67">
        <v>99.998916666666673</v>
      </c>
      <c r="H2284" s="92">
        <v>-4.1667118060306763E-6</v>
      </c>
      <c r="J2284" s="2">
        <v>41932</v>
      </c>
      <c r="K2284">
        <v>2.3E-2</v>
      </c>
      <c r="L2284" s="67">
        <v>99.994249999999994</v>
      </c>
      <c r="M2284" s="92">
        <v>2.5001437582883312E-5</v>
      </c>
      <c r="P2284" s="2">
        <v>42046</v>
      </c>
      <c r="Q2284">
        <v>1453.92</v>
      </c>
      <c r="R2284">
        <v>3.6466468050555534E-4</v>
      </c>
      <c r="T2284" s="68">
        <v>40071</v>
      </c>
      <c r="U2284" s="69">
        <v>1.0019199999999999</v>
      </c>
      <c r="V2284" s="70">
        <v>1.9199999999999218E-3</v>
      </c>
      <c r="W2284" s="70"/>
      <c r="Y2284" s="2">
        <v>42046</v>
      </c>
      <c r="Z2284">
        <v>16.96</v>
      </c>
    </row>
    <row r="2285" spans="2:26" x14ac:dyDescent="0.25">
      <c r="B2285" s="2">
        <v>42047</v>
      </c>
      <c r="C2285">
        <v>2088.48</v>
      </c>
      <c r="D2285" s="2"/>
      <c r="E2285" s="2">
        <v>41939</v>
      </c>
      <c r="F2285">
        <v>1.7999999999999999E-2</v>
      </c>
      <c r="G2285" s="67">
        <v>99.998500000000007</v>
      </c>
      <c r="H2285" s="92">
        <v>6.666766668050883E-6</v>
      </c>
      <c r="J2285" s="2">
        <v>41933</v>
      </c>
      <c r="K2285">
        <v>1.2999999999999999E-2</v>
      </c>
      <c r="L2285" s="67">
        <v>99.996750000000006</v>
      </c>
      <c r="M2285" s="92">
        <v>-1.2500406263216135E-5</v>
      </c>
      <c r="P2285" s="2">
        <v>42047</v>
      </c>
      <c r="Q2285">
        <v>1455.36</v>
      </c>
      <c r="R2285">
        <v>9.9042588312969748E-4</v>
      </c>
      <c r="T2285" s="68">
        <v>40072</v>
      </c>
      <c r="U2285" s="69">
        <v>1.00295</v>
      </c>
      <c r="V2285" s="70">
        <v>2.9500000000000082E-3</v>
      </c>
      <c r="W2285" s="70"/>
      <c r="Y2285" s="2">
        <v>42047</v>
      </c>
      <c r="Z2285">
        <v>15.34</v>
      </c>
    </row>
    <row r="2286" spans="2:26" x14ac:dyDescent="0.25">
      <c r="B2286" s="2">
        <v>42048</v>
      </c>
      <c r="C2286">
        <v>2096.9899999999998</v>
      </c>
      <c r="D2286" s="2"/>
      <c r="E2286" s="2">
        <v>41940</v>
      </c>
      <c r="F2286">
        <v>0.01</v>
      </c>
      <c r="G2286" s="67">
        <v>99.999166666666667</v>
      </c>
      <c r="H2286" s="92">
        <v>1.666680555789668E-6</v>
      </c>
      <c r="J2286" s="2">
        <v>41934</v>
      </c>
      <c r="K2286">
        <v>1.7999999999999999E-2</v>
      </c>
      <c r="L2286" s="67">
        <v>99.995500000000007</v>
      </c>
      <c r="M2286" s="92">
        <v>2.5001125050660988E-5</v>
      </c>
      <c r="P2286" s="2">
        <v>42048</v>
      </c>
      <c r="Q2286">
        <v>1455.81</v>
      </c>
      <c r="R2286">
        <v>3.0920184696570097E-4</v>
      </c>
      <c r="T2286" s="68">
        <v>40073</v>
      </c>
      <c r="U2286" s="69">
        <v>1.00058</v>
      </c>
      <c r="V2286" s="70">
        <v>5.8000000000002494E-4</v>
      </c>
      <c r="W2286" s="70"/>
      <c r="Y2286" s="2">
        <v>42048</v>
      </c>
      <c r="Z2286">
        <v>14.69</v>
      </c>
    </row>
    <row r="2287" spans="2:26" x14ac:dyDescent="0.25">
      <c r="B2287" s="2">
        <v>42052</v>
      </c>
      <c r="C2287">
        <v>2100.34</v>
      </c>
      <c r="D2287" s="2"/>
      <c r="E2287" s="2">
        <v>41941</v>
      </c>
      <c r="F2287">
        <v>8.0000000000000002E-3</v>
      </c>
      <c r="G2287" s="67">
        <v>99.99933333333334</v>
      </c>
      <c r="H2287" s="92">
        <v>4.1666944445850618E-6</v>
      </c>
      <c r="J2287" s="2">
        <v>41935</v>
      </c>
      <c r="K2287">
        <v>8.0000000000000002E-3</v>
      </c>
      <c r="L2287" s="67">
        <v>99.998000000000005</v>
      </c>
      <c r="M2287" s="92">
        <v>0</v>
      </c>
      <c r="P2287" s="2">
        <v>42052</v>
      </c>
      <c r="Q2287">
        <v>1455.91</v>
      </c>
      <c r="R2287">
        <v>6.8690282385874823E-5</v>
      </c>
      <c r="T2287" s="68">
        <v>40074</v>
      </c>
      <c r="U2287" s="69">
        <v>1.0043899999999999</v>
      </c>
      <c r="V2287" s="70">
        <v>4.389999999999894E-3</v>
      </c>
      <c r="W2287" s="70"/>
      <c r="Y2287" s="2">
        <v>42052</v>
      </c>
      <c r="Z2287">
        <v>15.8</v>
      </c>
    </row>
    <row r="2288" spans="2:26" x14ac:dyDescent="0.25">
      <c r="B2288" s="2">
        <v>42053</v>
      </c>
      <c r="C2288">
        <v>2099.6799999999998</v>
      </c>
      <c r="D2288" s="2"/>
      <c r="E2288" s="2">
        <v>41942</v>
      </c>
      <c r="F2288">
        <v>3.0000000000000001E-3</v>
      </c>
      <c r="G2288" s="67">
        <v>99.999750000000006</v>
      </c>
      <c r="H2288" s="92">
        <v>5.0000124998117457E-6</v>
      </c>
      <c r="J2288" s="2">
        <v>41936</v>
      </c>
      <c r="K2288">
        <v>8.0000000000000002E-3</v>
      </c>
      <c r="L2288" s="67">
        <v>99.998000000000005</v>
      </c>
      <c r="M2288" s="92">
        <v>0</v>
      </c>
      <c r="P2288" s="2">
        <v>42053</v>
      </c>
      <c r="Q2288">
        <v>1456</v>
      </c>
      <c r="R2288">
        <v>6.1817007919406919E-5</v>
      </c>
      <c r="T2288" s="68">
        <v>40077</v>
      </c>
      <c r="U2288" s="69">
        <v>1.0010699999999999</v>
      </c>
      <c r="V2288" s="70">
        <v>1.0699999999999044E-3</v>
      </c>
      <c r="W2288" s="70"/>
      <c r="Y2288" s="2">
        <v>42053</v>
      </c>
      <c r="Z2288">
        <v>15.45</v>
      </c>
    </row>
    <row r="2289" spans="2:26" x14ac:dyDescent="0.25">
      <c r="B2289" s="2">
        <v>42054</v>
      </c>
      <c r="C2289">
        <v>2097.4499999999998</v>
      </c>
      <c r="D2289" s="2"/>
      <c r="E2289" s="2">
        <v>41943</v>
      </c>
      <c r="F2289">
        <v>-3.0000000000000001E-3</v>
      </c>
      <c r="G2289" s="67">
        <v>100.00024999999999</v>
      </c>
      <c r="H2289" s="92">
        <v>-2.5833268750163896E-5</v>
      </c>
      <c r="J2289" s="2">
        <v>41939</v>
      </c>
      <c r="K2289">
        <v>8.0000000000000002E-3</v>
      </c>
      <c r="L2289" s="67">
        <v>99.998000000000005</v>
      </c>
      <c r="M2289" s="92">
        <v>-1.2500250004987556E-5</v>
      </c>
      <c r="P2289" s="2">
        <v>42054</v>
      </c>
      <c r="Q2289">
        <v>1456.03</v>
      </c>
      <c r="R2289">
        <v>2.0604395604362225E-5</v>
      </c>
      <c r="T2289" s="68">
        <v>40078</v>
      </c>
      <c r="U2289" s="69">
        <v>1.00396</v>
      </c>
      <c r="V2289" s="70">
        <v>3.9599999999999635E-3</v>
      </c>
      <c r="W2289" s="70"/>
      <c r="Y2289" s="2">
        <v>42054</v>
      </c>
      <c r="Z2289">
        <v>15.29</v>
      </c>
    </row>
    <row r="2290" spans="2:26" x14ac:dyDescent="0.25">
      <c r="B2290" s="2">
        <v>42055</v>
      </c>
      <c r="C2290">
        <v>2110.3000000000002</v>
      </c>
      <c r="D2290" s="2"/>
      <c r="E2290" s="2">
        <v>41946</v>
      </c>
      <c r="F2290">
        <v>2.8000000000000001E-2</v>
      </c>
      <c r="G2290" s="67">
        <v>99.99766666666666</v>
      </c>
      <c r="H2290" s="92">
        <v>-8.3335277822893516E-6</v>
      </c>
      <c r="J2290" s="2">
        <v>41940</v>
      </c>
      <c r="K2290">
        <v>1.2999999999999999E-2</v>
      </c>
      <c r="L2290" s="67">
        <v>99.996750000000006</v>
      </c>
      <c r="M2290" s="92">
        <v>0</v>
      </c>
      <c r="P2290" s="2">
        <v>42055</v>
      </c>
      <c r="Q2290">
        <v>1461.56</v>
      </c>
      <c r="R2290">
        <v>3.7979986676097699E-3</v>
      </c>
      <c r="T2290" s="68">
        <v>40079</v>
      </c>
      <c r="U2290" s="69">
        <v>0.99590999999999996</v>
      </c>
      <c r="V2290" s="70">
        <v>-4.090000000000038E-3</v>
      </c>
      <c r="W2290" s="70"/>
      <c r="Y2290" s="2">
        <v>42055</v>
      </c>
      <c r="Z2290">
        <v>14.3</v>
      </c>
    </row>
    <row r="2291" spans="2:26" x14ac:dyDescent="0.25">
      <c r="B2291" s="2">
        <v>42058</v>
      </c>
      <c r="C2291">
        <v>2109.66</v>
      </c>
      <c r="D2291" s="2"/>
      <c r="E2291" s="2">
        <v>41947</v>
      </c>
      <c r="F2291">
        <v>3.7999999999999999E-2</v>
      </c>
      <c r="G2291" s="67">
        <v>99.996833333333328</v>
      </c>
      <c r="H2291" s="92">
        <v>4.1667986152571501E-6</v>
      </c>
      <c r="J2291" s="2">
        <v>41941</v>
      </c>
      <c r="K2291">
        <v>1.2999999999999999E-2</v>
      </c>
      <c r="L2291" s="67">
        <v>99.996750000000006</v>
      </c>
      <c r="M2291" s="92">
        <v>1.2500406263216135E-5</v>
      </c>
      <c r="P2291" s="2">
        <v>42058</v>
      </c>
      <c r="Q2291">
        <v>1462.45</v>
      </c>
      <c r="R2291">
        <v>6.0893839459219556E-4</v>
      </c>
      <c r="T2291" s="68">
        <v>40080</v>
      </c>
      <c r="U2291" s="69">
        <v>0.99453999999999998</v>
      </c>
      <c r="V2291" s="70">
        <v>-5.4600000000000204E-3</v>
      </c>
      <c r="W2291" s="70"/>
      <c r="Y2291" s="2">
        <v>42058</v>
      </c>
      <c r="Z2291">
        <v>14.56</v>
      </c>
    </row>
    <row r="2292" spans="2:26" x14ac:dyDescent="0.25">
      <c r="B2292" s="2">
        <v>42059</v>
      </c>
      <c r="C2292">
        <v>2115.48</v>
      </c>
      <c r="D2292" s="2"/>
      <c r="E2292" s="2">
        <v>41948</v>
      </c>
      <c r="F2292">
        <v>3.3000000000000002E-2</v>
      </c>
      <c r="G2292" s="67">
        <v>99.997249999999994</v>
      </c>
      <c r="H2292" s="92">
        <v>-1.666712501124934E-6</v>
      </c>
      <c r="J2292" s="2">
        <v>41942</v>
      </c>
      <c r="K2292">
        <v>8.0000000000000002E-3</v>
      </c>
      <c r="L2292" s="67">
        <v>99.998000000000005</v>
      </c>
      <c r="M2292" s="92">
        <v>0</v>
      </c>
      <c r="P2292" s="2">
        <v>42059</v>
      </c>
      <c r="Q2292">
        <v>1465.63</v>
      </c>
      <c r="R2292">
        <v>2.1744333139595007E-3</v>
      </c>
      <c r="T2292" s="68">
        <v>40081</v>
      </c>
      <c r="U2292" s="69">
        <v>0.99702000000000002</v>
      </c>
      <c r="V2292" s="70">
        <v>-2.9799999999999827E-3</v>
      </c>
      <c r="W2292" s="70"/>
      <c r="Y2292" s="2">
        <v>42059</v>
      </c>
      <c r="Z2292">
        <v>13.69</v>
      </c>
    </row>
    <row r="2293" spans="2:26" x14ac:dyDescent="0.25">
      <c r="B2293" s="2">
        <v>42060</v>
      </c>
      <c r="C2293">
        <v>2113.86</v>
      </c>
      <c r="D2293" s="2"/>
      <c r="E2293" s="2">
        <v>41949</v>
      </c>
      <c r="F2293">
        <v>3.5000000000000003E-2</v>
      </c>
      <c r="G2293" s="67">
        <v>99.997083333333336</v>
      </c>
      <c r="H2293" s="92">
        <v>1.6667152791249862E-6</v>
      </c>
      <c r="J2293" s="2">
        <v>41943</v>
      </c>
      <c r="K2293">
        <v>8.0000000000000002E-3</v>
      </c>
      <c r="L2293" s="67">
        <v>99.998000000000005</v>
      </c>
      <c r="M2293" s="92">
        <v>0</v>
      </c>
      <c r="P2293" s="2">
        <v>42060</v>
      </c>
      <c r="Q2293">
        <v>1465.45</v>
      </c>
      <c r="R2293">
        <v>-1.2281407995196059E-4</v>
      </c>
      <c r="T2293" s="68">
        <v>40084</v>
      </c>
      <c r="U2293" s="69">
        <v>1.0092699999999999</v>
      </c>
      <c r="V2293" s="70">
        <v>9.2699999999998894E-3</v>
      </c>
      <c r="W2293" s="70"/>
      <c r="Y2293" s="2">
        <v>42060</v>
      </c>
      <c r="Z2293">
        <v>13.84</v>
      </c>
    </row>
    <row r="2294" spans="2:26" x14ac:dyDescent="0.25">
      <c r="B2294" s="2">
        <v>42061</v>
      </c>
      <c r="C2294">
        <v>2110.7399999999998</v>
      </c>
      <c r="D2294" s="2"/>
      <c r="E2294" s="2">
        <v>41950</v>
      </c>
      <c r="F2294">
        <v>3.3000000000000002E-2</v>
      </c>
      <c r="G2294" s="67">
        <v>99.997249999999994</v>
      </c>
      <c r="H2294" s="92">
        <v>0</v>
      </c>
      <c r="J2294" s="2">
        <v>41946</v>
      </c>
      <c r="K2294">
        <v>8.0000000000000002E-3</v>
      </c>
      <c r="L2294" s="67">
        <v>99.998000000000005</v>
      </c>
      <c r="M2294" s="92">
        <v>-3.7500750015073692E-5</v>
      </c>
      <c r="P2294" s="2">
        <v>42061</v>
      </c>
      <c r="Q2294">
        <v>1465.24</v>
      </c>
      <c r="R2294">
        <v>-1.4330069262002976E-4</v>
      </c>
      <c r="T2294" s="68">
        <v>40085</v>
      </c>
      <c r="U2294" s="69">
        <v>0.99973000000000001</v>
      </c>
      <c r="V2294" s="70">
        <v>-2.6999999999999247E-4</v>
      </c>
      <c r="W2294" s="70"/>
      <c r="Y2294" s="2">
        <v>42061</v>
      </c>
      <c r="Z2294">
        <v>13.91</v>
      </c>
    </row>
    <row r="2295" spans="2:26" x14ac:dyDescent="0.25">
      <c r="B2295" s="2">
        <v>42062</v>
      </c>
      <c r="C2295">
        <v>2104.5</v>
      </c>
      <c r="D2295" s="2"/>
      <c r="E2295" s="2">
        <v>41953</v>
      </c>
      <c r="F2295">
        <v>3.3000000000000002E-2</v>
      </c>
      <c r="G2295" s="67">
        <v>99.997249999999994</v>
      </c>
      <c r="H2295" s="92">
        <v>0</v>
      </c>
      <c r="J2295" s="2">
        <v>41947</v>
      </c>
      <c r="K2295">
        <v>2.3E-2</v>
      </c>
      <c r="L2295" s="67">
        <v>99.994249999999994</v>
      </c>
      <c r="M2295" s="92">
        <v>0</v>
      </c>
      <c r="P2295" s="2">
        <v>42062</v>
      </c>
      <c r="Q2295">
        <v>1464.5</v>
      </c>
      <c r="R2295">
        <v>-5.05036717534324E-4</v>
      </c>
      <c r="T2295" s="68">
        <v>40086</v>
      </c>
      <c r="U2295" s="69">
        <v>0.99883999999999995</v>
      </c>
      <c r="V2295" s="70">
        <v>-1.1600000000000499E-3</v>
      </c>
      <c r="W2295" s="70"/>
      <c r="Y2295" s="2">
        <v>42062</v>
      </c>
      <c r="Z2295">
        <v>13.34</v>
      </c>
    </row>
    <row r="2296" spans="2:26" x14ac:dyDescent="0.25">
      <c r="B2296" s="2">
        <v>42065</v>
      </c>
      <c r="C2296">
        <v>2117.39</v>
      </c>
      <c r="D2296" s="2"/>
      <c r="E2296" s="2">
        <v>41954</v>
      </c>
      <c r="F2296">
        <v>3.3000000000000002E-2</v>
      </c>
      <c r="G2296" s="67">
        <v>99.997249999999994</v>
      </c>
      <c r="H2296" s="92">
        <v>-8.3335625062908036E-6</v>
      </c>
      <c r="J2296" s="2">
        <v>41948</v>
      </c>
      <c r="K2296">
        <v>2.3E-2</v>
      </c>
      <c r="L2296" s="67">
        <v>99.994249999999994</v>
      </c>
      <c r="M2296" s="92">
        <v>0</v>
      </c>
      <c r="P2296" s="2">
        <v>42065</v>
      </c>
      <c r="Q2296">
        <v>1468.46</v>
      </c>
      <c r="R2296">
        <v>2.7039945373847907E-3</v>
      </c>
      <c r="T2296" s="68">
        <v>40087</v>
      </c>
      <c r="U2296" s="69">
        <v>0.98560000000000003</v>
      </c>
      <c r="V2296" s="70">
        <v>-1.4399999999999968E-2</v>
      </c>
      <c r="W2296" s="70"/>
      <c r="Y2296" s="2">
        <v>42065</v>
      </c>
      <c r="Z2296">
        <v>13.04</v>
      </c>
    </row>
    <row r="2297" spans="2:26" x14ac:dyDescent="0.25">
      <c r="B2297" s="2">
        <v>42066</v>
      </c>
      <c r="C2297">
        <v>2107.7800000000002</v>
      </c>
      <c r="D2297" s="2"/>
      <c r="E2297" s="2">
        <v>41955</v>
      </c>
      <c r="F2297">
        <v>4.2999999999999997E-2</v>
      </c>
      <c r="G2297" s="67">
        <v>99.996416666666661</v>
      </c>
      <c r="H2297" s="92">
        <v>-4.166815977590943E-6</v>
      </c>
      <c r="J2297" s="2">
        <v>41949</v>
      </c>
      <c r="K2297">
        <v>2.3E-2</v>
      </c>
      <c r="L2297" s="67">
        <v>99.994249999999994</v>
      </c>
      <c r="M2297" s="92">
        <v>0</v>
      </c>
      <c r="P2297" s="2">
        <v>42066</v>
      </c>
      <c r="Q2297">
        <v>1466.02</v>
      </c>
      <c r="R2297">
        <v>-1.6616046742846668E-3</v>
      </c>
      <c r="T2297" s="68">
        <v>40088</v>
      </c>
      <c r="U2297" s="69">
        <v>0.99790000000000001</v>
      </c>
      <c r="V2297" s="70">
        <v>-2.0999999999999908E-3</v>
      </c>
      <c r="W2297" s="70"/>
      <c r="Y2297" s="2">
        <v>42066</v>
      </c>
      <c r="Z2297">
        <v>13.86</v>
      </c>
    </row>
    <row r="2298" spans="2:26" x14ac:dyDescent="0.25">
      <c r="B2298" s="2">
        <v>42067</v>
      </c>
      <c r="C2298">
        <v>2098.5300000000002</v>
      </c>
      <c r="D2298" s="2"/>
      <c r="E2298" s="2">
        <v>41956</v>
      </c>
      <c r="F2298">
        <v>4.8000000000000001E-2</v>
      </c>
      <c r="G2298" s="67">
        <v>99.995999999999995</v>
      </c>
      <c r="H2298" s="92">
        <v>8.3336666800715165E-6</v>
      </c>
      <c r="J2298" s="2">
        <v>41950</v>
      </c>
      <c r="K2298">
        <v>2.3E-2</v>
      </c>
      <c r="L2298" s="67">
        <v>99.994249999999994</v>
      </c>
      <c r="M2298" s="92">
        <v>0</v>
      </c>
      <c r="P2298" s="2">
        <v>42067</v>
      </c>
      <c r="Q2298">
        <v>1464.33</v>
      </c>
      <c r="R2298">
        <v>-1.1527809988950422E-3</v>
      </c>
      <c r="T2298" s="68">
        <v>40091</v>
      </c>
      <c r="U2298" s="69">
        <v>1.00841</v>
      </c>
      <c r="V2298" s="70">
        <v>8.4100000000000286E-3</v>
      </c>
      <c r="W2298" s="70"/>
      <c r="Y2298" s="2">
        <v>42067</v>
      </c>
      <c r="Z2298">
        <v>14.23</v>
      </c>
    </row>
    <row r="2299" spans="2:26" x14ac:dyDescent="0.25">
      <c r="B2299" s="2">
        <v>42068</v>
      </c>
      <c r="C2299">
        <v>2101.04</v>
      </c>
      <c r="D2299" s="2"/>
      <c r="E2299" s="2">
        <v>41957</v>
      </c>
      <c r="F2299">
        <v>3.7999999999999999E-2</v>
      </c>
      <c r="G2299" s="67">
        <v>99.996833333333328</v>
      </c>
      <c r="H2299" s="92">
        <v>1.6667194461250645E-5</v>
      </c>
      <c r="J2299" s="2">
        <v>41953</v>
      </c>
      <c r="K2299">
        <v>2.3E-2</v>
      </c>
      <c r="L2299" s="67">
        <v>99.994249999999994</v>
      </c>
      <c r="M2299" s="92">
        <v>1.2500718791441656E-5</v>
      </c>
      <c r="P2299" s="2">
        <v>42068</v>
      </c>
      <c r="Q2299">
        <v>1465.25</v>
      </c>
      <c r="R2299">
        <v>6.2827368147888585E-4</v>
      </c>
      <c r="T2299" s="68">
        <v>40092</v>
      </c>
      <c r="U2299" s="69">
        <v>1.0056</v>
      </c>
      <c r="V2299" s="70">
        <v>5.6000000000000494E-3</v>
      </c>
      <c r="W2299" s="70"/>
      <c r="Y2299" s="2">
        <v>42068</v>
      </c>
      <c r="Z2299">
        <v>14.04</v>
      </c>
    </row>
    <row r="2300" spans="2:26" x14ac:dyDescent="0.25">
      <c r="B2300" s="2">
        <v>42069</v>
      </c>
      <c r="C2300">
        <v>2071.2600000000002</v>
      </c>
      <c r="D2300" s="2"/>
      <c r="E2300" s="2">
        <v>41960</v>
      </c>
      <c r="F2300">
        <v>1.7999999999999999E-2</v>
      </c>
      <c r="G2300" s="67">
        <v>99.998500000000007</v>
      </c>
      <c r="H2300" s="92">
        <v>8.3334583351746261E-6</v>
      </c>
      <c r="J2300" s="2">
        <v>41954</v>
      </c>
      <c r="K2300">
        <v>1.7999999999999999E-2</v>
      </c>
      <c r="L2300" s="67">
        <v>99.995500000000007</v>
      </c>
      <c r="M2300" s="92">
        <v>1.2500562525330494E-5</v>
      </c>
      <c r="P2300" s="2">
        <v>42069</v>
      </c>
      <c r="Q2300">
        <v>1454.09</v>
      </c>
      <c r="R2300">
        <v>-7.6164477051697821E-3</v>
      </c>
      <c r="T2300" s="68">
        <v>40093</v>
      </c>
      <c r="U2300" s="69">
        <v>1.0014700000000001</v>
      </c>
      <c r="V2300" s="70">
        <v>1.4700000000000824E-3</v>
      </c>
      <c r="W2300" s="70"/>
      <c r="Y2300" s="2">
        <v>42069</v>
      </c>
      <c r="Z2300">
        <v>15.2</v>
      </c>
    </row>
    <row r="2301" spans="2:26" x14ac:dyDescent="0.25">
      <c r="B2301" s="2">
        <v>42072</v>
      </c>
      <c r="C2301">
        <v>2079.4299999999998</v>
      </c>
      <c r="D2301" s="2"/>
      <c r="E2301" s="2">
        <v>41961</v>
      </c>
      <c r="F2301">
        <v>8.0000000000000002E-3</v>
      </c>
      <c r="G2301" s="67">
        <v>99.99933333333334</v>
      </c>
      <c r="H2301" s="92">
        <v>-2.0833472223258376E-5</v>
      </c>
      <c r="J2301" s="2">
        <v>41955</v>
      </c>
      <c r="K2301">
        <v>1.2999999999999999E-2</v>
      </c>
      <c r="L2301" s="67">
        <v>99.996750000000006</v>
      </c>
      <c r="M2301" s="92">
        <v>1.2500406263216135E-5</v>
      </c>
      <c r="P2301" s="2">
        <v>42072</v>
      </c>
      <c r="Q2301">
        <v>1459.92</v>
      </c>
      <c r="R2301">
        <v>4.0093804372494102E-3</v>
      </c>
      <c r="T2301" s="68">
        <v>40094</v>
      </c>
      <c r="U2301" s="69">
        <v>1.00186</v>
      </c>
      <c r="V2301" s="70">
        <v>1.8599999999999728E-3</v>
      </c>
      <c r="W2301" s="70"/>
      <c r="Y2301" s="2">
        <v>42072</v>
      </c>
      <c r="Z2301">
        <v>15.06</v>
      </c>
    </row>
    <row r="2302" spans="2:26" x14ac:dyDescent="0.25">
      <c r="B2302" s="2">
        <v>42073</v>
      </c>
      <c r="C2302">
        <v>2044.16</v>
      </c>
      <c r="D2302" s="2"/>
      <c r="E2302" s="2">
        <v>41962</v>
      </c>
      <c r="F2302">
        <v>3.3000000000000002E-2</v>
      </c>
      <c r="G2302" s="67">
        <v>99.997249999999994</v>
      </c>
      <c r="H2302" s="92">
        <v>-4.1667812531454018E-6</v>
      </c>
      <c r="J2302" s="2">
        <v>41956</v>
      </c>
      <c r="K2302">
        <v>8.0000000000000002E-3</v>
      </c>
      <c r="L2302" s="67">
        <v>99.998000000000005</v>
      </c>
      <c r="M2302" s="92">
        <v>0</v>
      </c>
      <c r="P2302" s="2">
        <v>42073</v>
      </c>
      <c r="Q2302">
        <v>1442.5</v>
      </c>
      <c r="R2302">
        <v>-1.1932160666337954E-2</v>
      </c>
      <c r="T2302" s="68">
        <v>40095</v>
      </c>
      <c r="U2302" s="69">
        <v>1.0000800000000001</v>
      </c>
      <c r="V2302" s="70">
        <v>8.0000000000080007E-5</v>
      </c>
      <c r="W2302" s="70"/>
      <c r="Y2302" s="2">
        <v>42073</v>
      </c>
      <c r="Z2302">
        <v>16.690000000000001</v>
      </c>
    </row>
    <row r="2303" spans="2:26" x14ac:dyDescent="0.25">
      <c r="B2303" s="2">
        <v>42074</v>
      </c>
      <c r="C2303">
        <v>2040.24</v>
      </c>
      <c r="D2303" s="2"/>
      <c r="E2303" s="2">
        <v>41963</v>
      </c>
      <c r="F2303">
        <v>3.7999999999999999E-2</v>
      </c>
      <c r="G2303" s="67">
        <v>99.996833333333328</v>
      </c>
      <c r="H2303" s="92">
        <v>0</v>
      </c>
      <c r="J2303" s="2">
        <v>41957</v>
      </c>
      <c r="K2303">
        <v>8.0000000000000002E-3</v>
      </c>
      <c r="L2303" s="67">
        <v>99.998000000000005</v>
      </c>
      <c r="M2303" s="92">
        <v>0</v>
      </c>
      <c r="P2303" s="2">
        <v>42074</v>
      </c>
      <c r="Q2303">
        <v>1439.43</v>
      </c>
      <c r="R2303">
        <v>-2.1282495667244161E-3</v>
      </c>
      <c r="T2303" s="68">
        <v>40098</v>
      </c>
      <c r="U2303" s="69">
        <v>1.00156</v>
      </c>
      <c r="V2303" s="70">
        <v>1.5600000000000058E-3</v>
      </c>
      <c r="W2303" s="70"/>
      <c r="Y2303" s="2">
        <v>42074</v>
      </c>
      <c r="Z2303">
        <v>16.87</v>
      </c>
    </row>
    <row r="2304" spans="2:26" x14ac:dyDescent="0.25">
      <c r="B2304" s="2">
        <v>42075</v>
      </c>
      <c r="C2304">
        <v>2065.9499999999998</v>
      </c>
      <c r="D2304" s="2"/>
      <c r="E2304" s="2">
        <v>41964</v>
      </c>
      <c r="F2304">
        <v>3.7999999999999999E-2</v>
      </c>
      <c r="G2304" s="67">
        <v>99.996833333333328</v>
      </c>
      <c r="H2304" s="92">
        <v>4.1667986152571501E-6</v>
      </c>
      <c r="J2304" s="2">
        <v>41960</v>
      </c>
      <c r="K2304">
        <v>8.0000000000000002E-3</v>
      </c>
      <c r="L2304" s="67">
        <v>99.998000000000005</v>
      </c>
      <c r="M2304" s="92">
        <v>-1.2500250004987556E-5</v>
      </c>
      <c r="P2304" s="2">
        <v>42075</v>
      </c>
      <c r="Q2304">
        <v>1454.69</v>
      </c>
      <c r="R2304">
        <v>1.0601418617091518E-2</v>
      </c>
      <c r="T2304" s="68">
        <v>40099</v>
      </c>
      <c r="U2304" s="69">
        <v>1.00027</v>
      </c>
      <c r="V2304" s="70">
        <v>2.6999999999999247E-4</v>
      </c>
      <c r="W2304" s="70"/>
      <c r="Y2304" s="2">
        <v>42075</v>
      </c>
      <c r="Z2304">
        <v>15.42</v>
      </c>
    </row>
    <row r="2305" spans="2:26" x14ac:dyDescent="0.25">
      <c r="B2305" s="2">
        <v>42076</v>
      </c>
      <c r="C2305">
        <v>2053.4</v>
      </c>
      <c r="D2305" s="2"/>
      <c r="E2305" s="2">
        <v>41967</v>
      </c>
      <c r="F2305">
        <v>3.3000000000000002E-2</v>
      </c>
      <c r="G2305" s="67">
        <v>99.997249999999994</v>
      </c>
      <c r="H2305" s="92">
        <v>-4.1667812531454018E-6</v>
      </c>
      <c r="J2305" s="2">
        <v>41961</v>
      </c>
      <c r="K2305">
        <v>1.2999999999999999E-2</v>
      </c>
      <c r="L2305" s="67">
        <v>99.996750000000006</v>
      </c>
      <c r="M2305" s="92">
        <v>2.500081252643227E-5</v>
      </c>
      <c r="P2305" s="2">
        <v>42076</v>
      </c>
      <c r="Q2305">
        <v>1449</v>
      </c>
      <c r="R2305">
        <v>-3.9114862960493157E-3</v>
      </c>
      <c r="T2305" s="68">
        <v>40100</v>
      </c>
      <c r="U2305" s="69">
        <v>1.0004999999999999</v>
      </c>
      <c r="V2305" s="70">
        <v>4.9999999999994493E-4</v>
      </c>
      <c r="W2305" s="70"/>
      <c r="Y2305" s="2">
        <v>42076</v>
      </c>
      <c r="Z2305">
        <v>16</v>
      </c>
    </row>
    <row r="2306" spans="2:26" x14ac:dyDescent="0.25">
      <c r="B2306" s="2">
        <v>42079</v>
      </c>
      <c r="C2306">
        <v>2081.19</v>
      </c>
      <c r="D2306" s="2"/>
      <c r="E2306" s="2">
        <v>41968</v>
      </c>
      <c r="F2306">
        <v>3.7999999999999999E-2</v>
      </c>
      <c r="G2306" s="67">
        <v>99.996833333333328</v>
      </c>
      <c r="H2306" s="92">
        <v>-1.5000475015014558E-5</v>
      </c>
      <c r="J2306" s="2">
        <v>41962</v>
      </c>
      <c r="K2306">
        <v>3.0000000000000001E-3</v>
      </c>
      <c r="L2306" s="67">
        <v>99.999250000000004</v>
      </c>
      <c r="M2306" s="92">
        <v>0</v>
      </c>
      <c r="P2306" s="2">
        <v>42079</v>
      </c>
      <c r="Q2306">
        <v>1463.67</v>
      </c>
      <c r="R2306">
        <v>1.012422360248455E-2</v>
      </c>
      <c r="T2306" s="68">
        <v>40101</v>
      </c>
      <c r="U2306" s="69">
        <v>1.0032300000000001</v>
      </c>
      <c r="V2306" s="70">
        <v>3.2300000000000662E-3</v>
      </c>
      <c r="W2306" s="70"/>
      <c r="Y2306" s="2">
        <v>42079</v>
      </c>
      <c r="Z2306">
        <v>15.61</v>
      </c>
    </row>
    <row r="2307" spans="2:26" x14ac:dyDescent="0.25">
      <c r="B2307" s="2">
        <v>42080</v>
      </c>
      <c r="C2307">
        <v>2074.2800000000002</v>
      </c>
      <c r="D2307" s="2"/>
      <c r="E2307" s="2">
        <v>41969</v>
      </c>
      <c r="F2307">
        <v>5.6000000000000001E-2</v>
      </c>
      <c r="G2307" s="67">
        <v>99.995333333333335</v>
      </c>
      <c r="H2307" s="92">
        <v>0</v>
      </c>
      <c r="J2307" s="2">
        <v>41963</v>
      </c>
      <c r="K2307">
        <v>3.0000000000000001E-3</v>
      </c>
      <c r="L2307" s="67">
        <v>99.999250000000004</v>
      </c>
      <c r="M2307" s="92">
        <v>-1.2500093750644758E-5</v>
      </c>
      <c r="P2307" s="2">
        <v>42080</v>
      </c>
      <c r="Q2307">
        <v>1461.16</v>
      </c>
      <c r="R2307">
        <v>-1.7148674223014249E-3</v>
      </c>
      <c r="T2307" s="68">
        <v>40102</v>
      </c>
      <c r="U2307" s="69">
        <v>1.00004</v>
      </c>
      <c r="V2307" s="70">
        <v>4.0000000000040004E-5</v>
      </c>
      <c r="W2307" s="70"/>
      <c r="Y2307" s="2">
        <v>42080</v>
      </c>
      <c r="Z2307">
        <v>15.66</v>
      </c>
    </row>
    <row r="2308" spans="2:26" x14ac:dyDescent="0.25">
      <c r="B2308" s="2">
        <v>42081</v>
      </c>
      <c r="C2308">
        <v>2099.5</v>
      </c>
      <c r="D2308" s="2"/>
      <c r="E2308" s="2">
        <v>41970</v>
      </c>
      <c r="F2308">
        <v>5.6000000000000001E-2</v>
      </c>
      <c r="G2308" s="67">
        <v>99.995333333333335</v>
      </c>
      <c r="H2308" s="92">
        <v>1.5000700032574699E-5</v>
      </c>
      <c r="J2308" s="2">
        <v>41964</v>
      </c>
      <c r="K2308">
        <v>8.0000000000000002E-3</v>
      </c>
      <c r="L2308" s="67">
        <v>99.998000000000005</v>
      </c>
      <c r="M2308" s="92">
        <v>0</v>
      </c>
      <c r="P2308" s="2">
        <v>42081</v>
      </c>
      <c r="Q2308">
        <v>1473.17</v>
      </c>
      <c r="R2308">
        <v>8.2194968381286149E-3</v>
      </c>
      <c r="T2308" s="68">
        <v>40105</v>
      </c>
      <c r="U2308" s="69">
        <v>1.0069999999999999</v>
      </c>
      <c r="V2308" s="70">
        <v>6.9999999999998952E-3</v>
      </c>
      <c r="W2308" s="70"/>
      <c r="Y2308" s="2">
        <v>42081</v>
      </c>
      <c r="Z2308">
        <v>13.97</v>
      </c>
    </row>
    <row r="2309" spans="2:26" x14ac:dyDescent="0.25">
      <c r="B2309" s="2">
        <v>42082</v>
      </c>
      <c r="C2309">
        <v>2089.27</v>
      </c>
      <c r="D2309" s="2"/>
      <c r="E2309" s="2">
        <v>41971</v>
      </c>
      <c r="F2309">
        <v>3.7999999999999999E-2</v>
      </c>
      <c r="G2309" s="67">
        <v>99.996833333333328</v>
      </c>
      <c r="H2309" s="92">
        <v>2.916759030724414E-5</v>
      </c>
      <c r="J2309" s="2">
        <v>41967</v>
      </c>
      <c r="K2309">
        <v>8.0000000000000002E-3</v>
      </c>
      <c r="L2309" s="67">
        <v>99.998000000000005</v>
      </c>
      <c r="M2309" s="92">
        <v>-3.7500750015073692E-5</v>
      </c>
      <c r="P2309" s="2">
        <v>42082</v>
      </c>
      <c r="Q2309">
        <v>1472.78</v>
      </c>
      <c r="R2309">
        <v>-2.6473523082881645E-4</v>
      </c>
      <c r="T2309" s="68">
        <v>40106</v>
      </c>
      <c r="U2309" s="69">
        <v>0.99750000000000005</v>
      </c>
      <c r="V2309" s="70">
        <v>-2.4999999999999467E-3</v>
      </c>
      <c r="W2309" s="70"/>
      <c r="Y2309" s="2">
        <v>42082</v>
      </c>
      <c r="Z2309">
        <v>14.07</v>
      </c>
    </row>
    <row r="2310" spans="2:26" x14ac:dyDescent="0.25">
      <c r="B2310" s="2">
        <v>42083</v>
      </c>
      <c r="C2310">
        <v>2108.1</v>
      </c>
      <c r="D2310" s="2"/>
      <c r="E2310" s="2">
        <v>41974</v>
      </c>
      <c r="F2310">
        <v>3.0000000000000001E-3</v>
      </c>
      <c r="G2310" s="67">
        <v>99.999750000000006</v>
      </c>
      <c r="H2310" s="92">
        <v>-3.3333416667002957E-5</v>
      </c>
      <c r="J2310" s="2">
        <v>41968</v>
      </c>
      <c r="K2310">
        <v>2.3E-2</v>
      </c>
      <c r="L2310" s="67">
        <v>99.994249999999994</v>
      </c>
      <c r="M2310" s="92">
        <v>3.2501868857615079E-5</v>
      </c>
      <c r="P2310" s="2">
        <v>42083</v>
      </c>
      <c r="Q2310">
        <v>1475.92</v>
      </c>
      <c r="R2310">
        <v>2.1320224337648686E-3</v>
      </c>
      <c r="T2310" s="68">
        <v>40107</v>
      </c>
      <c r="U2310" s="69">
        <v>0.99553000000000003</v>
      </c>
      <c r="V2310" s="70">
        <v>-4.469999999999974E-3</v>
      </c>
      <c r="W2310" s="70"/>
      <c r="Y2310" s="2">
        <v>42083</v>
      </c>
      <c r="Z2310">
        <v>13.02</v>
      </c>
    </row>
    <row r="2311" spans="2:26" x14ac:dyDescent="0.25">
      <c r="B2311" s="2">
        <v>42086</v>
      </c>
      <c r="C2311">
        <v>2104.42</v>
      </c>
      <c r="D2311" s="2"/>
      <c r="E2311" s="2">
        <v>41975</v>
      </c>
      <c r="F2311">
        <v>4.2999999999999997E-2</v>
      </c>
      <c r="G2311" s="67">
        <v>99.996416666666661</v>
      </c>
      <c r="H2311" s="92">
        <v>1.6667263910363772E-5</v>
      </c>
      <c r="J2311" s="2">
        <v>41969</v>
      </c>
      <c r="K2311">
        <v>0.01</v>
      </c>
      <c r="L2311" s="67">
        <v>99.997500000000002</v>
      </c>
      <c r="M2311" s="92">
        <v>0</v>
      </c>
      <c r="P2311" s="2">
        <v>42086</v>
      </c>
      <c r="Q2311">
        <v>1475.57</v>
      </c>
      <c r="R2311">
        <v>-2.3714022440246563E-4</v>
      </c>
      <c r="T2311" s="68">
        <v>40108</v>
      </c>
      <c r="U2311" s="69">
        <v>1.0062</v>
      </c>
      <c r="V2311" s="70">
        <v>6.1999999999999833E-3</v>
      </c>
      <c r="W2311" s="70"/>
      <c r="Y2311" s="2">
        <v>42086</v>
      </c>
      <c r="Z2311">
        <v>13.41</v>
      </c>
    </row>
    <row r="2312" spans="2:26" x14ac:dyDescent="0.25">
      <c r="B2312" s="2">
        <v>42087</v>
      </c>
      <c r="C2312">
        <v>2091.5</v>
      </c>
      <c r="D2312" s="2"/>
      <c r="E2312" s="2">
        <v>41976</v>
      </c>
      <c r="F2312">
        <v>2.3E-2</v>
      </c>
      <c r="G2312" s="67">
        <v>99.998083333333327</v>
      </c>
      <c r="H2312" s="92">
        <v>0</v>
      </c>
      <c r="J2312" s="2">
        <v>41970</v>
      </c>
      <c r="K2312">
        <v>0.01</v>
      </c>
      <c r="L2312" s="67">
        <v>99.997500000000002</v>
      </c>
      <c r="M2312" s="92">
        <v>-7.5001875046165623E-6</v>
      </c>
      <c r="P2312" s="2">
        <v>42087</v>
      </c>
      <c r="Q2312">
        <v>1470.96</v>
      </c>
      <c r="R2312">
        <v>-3.1242164045079956E-3</v>
      </c>
      <c r="T2312" s="68">
        <v>40109</v>
      </c>
      <c r="U2312" s="69">
        <v>0.99348999999999998</v>
      </c>
      <c r="V2312" s="70">
        <v>-6.5100000000000158E-3</v>
      </c>
      <c r="W2312" s="70"/>
      <c r="Y2312" s="2">
        <v>42087</v>
      </c>
      <c r="Z2312">
        <v>13.62</v>
      </c>
    </row>
    <row r="2313" spans="2:26" x14ac:dyDescent="0.25">
      <c r="B2313" s="2">
        <v>42088</v>
      </c>
      <c r="C2313">
        <v>2061.0500000000002</v>
      </c>
      <c r="D2313" s="2"/>
      <c r="E2313" s="2">
        <v>41977</v>
      </c>
      <c r="F2313">
        <v>2.3E-2</v>
      </c>
      <c r="G2313" s="67">
        <v>99.998083333333327</v>
      </c>
      <c r="H2313" s="92">
        <v>4.1667465293659944E-6</v>
      </c>
      <c r="J2313" s="2">
        <v>41971</v>
      </c>
      <c r="K2313">
        <v>1.2999999999999999E-2</v>
      </c>
      <c r="L2313" s="67">
        <v>99.996750000000006</v>
      </c>
      <c r="M2313" s="92">
        <v>0</v>
      </c>
      <c r="P2313" s="2">
        <v>42088</v>
      </c>
      <c r="Q2313">
        <v>1455.29</v>
      </c>
      <c r="R2313">
        <v>-1.065290694512433E-2</v>
      </c>
      <c r="T2313" s="68">
        <v>40112</v>
      </c>
      <c r="U2313" s="69">
        <v>0.99221999999999999</v>
      </c>
      <c r="V2313" s="70">
        <v>-7.7800000000000091E-3</v>
      </c>
      <c r="W2313" s="70"/>
      <c r="Y2313" s="2">
        <v>42088</v>
      </c>
      <c r="Z2313">
        <v>15.44</v>
      </c>
    </row>
    <row r="2314" spans="2:26" x14ac:dyDescent="0.25">
      <c r="B2314" s="2">
        <v>42089</v>
      </c>
      <c r="C2314">
        <v>2056.15</v>
      </c>
      <c r="D2314" s="2"/>
      <c r="E2314" s="2">
        <v>41978</v>
      </c>
      <c r="F2314">
        <v>1.7999999999999999E-2</v>
      </c>
      <c r="G2314" s="67">
        <v>99.998500000000007</v>
      </c>
      <c r="H2314" s="92">
        <v>-8.3334583353966707E-6</v>
      </c>
      <c r="J2314" s="2">
        <v>41974</v>
      </c>
      <c r="K2314">
        <v>1.2999999999999999E-2</v>
      </c>
      <c r="L2314" s="67">
        <v>99.996750000000006</v>
      </c>
      <c r="M2314" s="92">
        <v>-5.0001625052642495E-6</v>
      </c>
      <c r="P2314" s="2">
        <v>42089</v>
      </c>
      <c r="Q2314">
        <v>1452.63</v>
      </c>
      <c r="R2314">
        <v>-1.8278143875103403E-3</v>
      </c>
      <c r="T2314" s="68">
        <v>40113</v>
      </c>
      <c r="U2314" s="69">
        <v>0.99822</v>
      </c>
      <c r="V2314" s="70">
        <v>-1.7800000000000038E-3</v>
      </c>
      <c r="W2314" s="70"/>
      <c r="Y2314" s="2">
        <v>42089</v>
      </c>
      <c r="Z2314">
        <v>15.8</v>
      </c>
    </row>
    <row r="2315" spans="2:26" x14ac:dyDescent="0.25">
      <c r="B2315" s="2">
        <v>42090</v>
      </c>
      <c r="C2315">
        <v>2061.02</v>
      </c>
      <c r="D2315" s="2"/>
      <c r="E2315" s="2">
        <v>41981</v>
      </c>
      <c r="F2315">
        <v>2.8000000000000001E-2</v>
      </c>
      <c r="G2315" s="67">
        <v>99.99766666666666</v>
      </c>
      <c r="H2315" s="92">
        <v>-1.6667055564578703E-5</v>
      </c>
      <c r="J2315" s="2">
        <v>41975</v>
      </c>
      <c r="K2315">
        <v>1.4999999999999999E-2</v>
      </c>
      <c r="L2315" s="67">
        <v>99.996250000000003</v>
      </c>
      <c r="M2315" s="92">
        <v>1.7500656274593851E-5</v>
      </c>
      <c r="P2315" s="2">
        <v>42090</v>
      </c>
      <c r="Q2315">
        <v>1456.39</v>
      </c>
      <c r="R2315">
        <v>2.5884086105889548E-3</v>
      </c>
      <c r="T2315" s="68">
        <v>40114</v>
      </c>
      <c r="U2315" s="69">
        <v>0.98799000000000003</v>
      </c>
      <c r="V2315" s="70">
        <v>-1.2009999999999965E-2</v>
      </c>
      <c r="W2315" s="70"/>
      <c r="Y2315" s="2">
        <v>42090</v>
      </c>
      <c r="Z2315">
        <v>15.07</v>
      </c>
    </row>
    <row r="2316" spans="2:26" x14ac:dyDescent="0.25">
      <c r="B2316" s="2">
        <v>42093</v>
      </c>
      <c r="C2316">
        <v>2086.2399999999998</v>
      </c>
      <c r="D2316" s="2"/>
      <c r="E2316" s="2">
        <v>41982</v>
      </c>
      <c r="F2316">
        <v>4.8000000000000001E-2</v>
      </c>
      <c r="G2316" s="67">
        <v>99.995999999999995</v>
      </c>
      <c r="H2316" s="92">
        <v>5.8335666761610838E-6</v>
      </c>
      <c r="J2316" s="2">
        <v>41976</v>
      </c>
      <c r="K2316">
        <v>8.0000000000000002E-3</v>
      </c>
      <c r="L2316" s="67">
        <v>99.998000000000005</v>
      </c>
      <c r="M2316" s="92">
        <v>-2.5000500009975113E-5</v>
      </c>
      <c r="P2316" s="2">
        <v>42093</v>
      </c>
      <c r="Q2316">
        <v>1470.29</v>
      </c>
      <c r="R2316">
        <v>9.5441468288026687E-3</v>
      </c>
      <c r="T2316" s="68">
        <v>40115</v>
      </c>
      <c r="U2316" s="69">
        <v>1.0097</v>
      </c>
      <c r="V2316" s="70">
        <v>9.7000000000000419E-3</v>
      </c>
      <c r="W2316" s="70"/>
      <c r="Y2316" s="2">
        <v>42093</v>
      </c>
      <c r="Z2316">
        <v>14.51</v>
      </c>
    </row>
    <row r="2317" spans="2:26" x14ac:dyDescent="0.25">
      <c r="B2317" s="2">
        <v>42094</v>
      </c>
      <c r="C2317">
        <v>2067.89</v>
      </c>
      <c r="D2317" s="2"/>
      <c r="E2317" s="2">
        <v>41983</v>
      </c>
      <c r="F2317">
        <v>4.1000000000000002E-2</v>
      </c>
      <c r="G2317" s="67">
        <v>99.996583333333334</v>
      </c>
      <c r="H2317" s="92">
        <v>1.9167321550161986E-5</v>
      </c>
      <c r="J2317" s="2">
        <v>41977</v>
      </c>
      <c r="K2317">
        <v>1.7999999999999999E-2</v>
      </c>
      <c r="L2317" s="67">
        <v>99.995500000000007</v>
      </c>
      <c r="M2317" s="92">
        <v>1.2500562525330494E-5</v>
      </c>
      <c r="P2317" s="2">
        <v>42094</v>
      </c>
      <c r="Q2317">
        <v>1461.32</v>
      </c>
      <c r="R2317">
        <v>-6.1008372497942664E-3</v>
      </c>
      <c r="T2317" s="68">
        <v>40116</v>
      </c>
      <c r="U2317" s="69">
        <v>0.98709000000000002</v>
      </c>
      <c r="V2317" s="70">
        <v>-1.2909999999999977E-2</v>
      </c>
      <c r="W2317" s="70"/>
      <c r="Y2317" s="2">
        <v>42094</v>
      </c>
      <c r="Z2317">
        <v>15.29</v>
      </c>
    </row>
    <row r="2318" spans="2:26" x14ac:dyDescent="0.25">
      <c r="B2318" s="2">
        <v>42095</v>
      </c>
      <c r="C2318">
        <v>2059.69</v>
      </c>
      <c r="D2318" s="2"/>
      <c r="E2318" s="2">
        <v>41984</v>
      </c>
      <c r="F2318">
        <v>1.7999999999999999E-2</v>
      </c>
      <c r="G2318" s="67">
        <v>99.998500000000007</v>
      </c>
      <c r="H2318" s="92">
        <v>8.3334583351746261E-6</v>
      </c>
      <c r="J2318" s="2">
        <v>41978</v>
      </c>
      <c r="K2318">
        <v>1.2999999999999999E-2</v>
      </c>
      <c r="L2318" s="67">
        <v>99.996750000000006</v>
      </c>
      <c r="M2318" s="92">
        <v>1.2500406263216135E-5</v>
      </c>
      <c r="P2318" s="2">
        <v>42095</v>
      </c>
      <c r="Q2318">
        <v>1456.93</v>
      </c>
      <c r="R2318">
        <v>-3.0041332493908612E-3</v>
      </c>
      <c r="T2318" s="68">
        <v>40119</v>
      </c>
      <c r="U2318" s="69">
        <v>1.0041599999999999</v>
      </c>
      <c r="V2318" s="70">
        <v>4.1599999999999415E-3</v>
      </c>
      <c r="W2318" s="70"/>
      <c r="Y2318" s="2">
        <v>42095</v>
      </c>
      <c r="Z2318">
        <v>15.11</v>
      </c>
    </row>
    <row r="2319" spans="2:26" x14ac:dyDescent="0.25">
      <c r="B2319" s="2">
        <v>42096</v>
      </c>
      <c r="C2319">
        <v>2066.96</v>
      </c>
      <c r="D2319" s="2"/>
      <c r="E2319" s="2">
        <v>41985</v>
      </c>
      <c r="F2319">
        <v>8.0000000000000002E-3</v>
      </c>
      <c r="G2319" s="67">
        <v>99.99933333333334</v>
      </c>
      <c r="H2319" s="92">
        <v>4.1666944445850618E-6</v>
      </c>
      <c r="J2319" s="2">
        <v>41981</v>
      </c>
      <c r="K2319">
        <v>8.0000000000000002E-3</v>
      </c>
      <c r="L2319" s="67">
        <v>99.998000000000005</v>
      </c>
      <c r="M2319" s="92">
        <v>-5.5001100021989657E-5</v>
      </c>
      <c r="P2319" s="2">
        <v>42096</v>
      </c>
      <c r="Q2319">
        <v>1462.39</v>
      </c>
      <c r="R2319">
        <v>3.7476062679744349E-3</v>
      </c>
      <c r="T2319" s="68">
        <v>40120</v>
      </c>
      <c r="U2319" s="69">
        <v>1.0020800000000001</v>
      </c>
      <c r="V2319" s="70">
        <v>2.0800000000000818E-3</v>
      </c>
      <c r="W2319" s="70"/>
      <c r="Y2319" s="2">
        <v>42096</v>
      </c>
      <c r="Z2319">
        <v>14.67</v>
      </c>
    </row>
    <row r="2320" spans="2:26" x14ac:dyDescent="0.25">
      <c r="B2320" s="2">
        <v>42100</v>
      </c>
      <c r="C2320">
        <v>2080.62</v>
      </c>
      <c r="D2320" s="2"/>
      <c r="E2320" s="2">
        <v>41988</v>
      </c>
      <c r="F2320">
        <v>3.0000000000000001E-3</v>
      </c>
      <c r="G2320" s="67">
        <v>99.999750000000006</v>
      </c>
      <c r="H2320" s="92">
        <v>0</v>
      </c>
      <c r="J2320" s="2">
        <v>41982</v>
      </c>
      <c r="K2320">
        <v>0.03</v>
      </c>
      <c r="L2320" s="67">
        <v>99.992500000000007</v>
      </c>
      <c r="M2320" s="92">
        <v>0</v>
      </c>
      <c r="P2320" s="2">
        <v>42100</v>
      </c>
      <c r="Q2320">
        <v>1470.44</v>
      </c>
      <c r="R2320">
        <v>5.504687532053687E-3</v>
      </c>
      <c r="T2320" s="68">
        <v>40121</v>
      </c>
      <c r="U2320" s="69">
        <v>1.0018100000000001</v>
      </c>
      <c r="V2320" s="70">
        <v>1.8100000000000893E-3</v>
      </c>
      <c r="W2320" s="70"/>
      <c r="Y2320" s="2">
        <v>42100</v>
      </c>
      <c r="Z2320">
        <v>14.74</v>
      </c>
    </row>
    <row r="2321" spans="2:26" x14ac:dyDescent="0.25">
      <c r="B2321" s="2">
        <v>42101</v>
      </c>
      <c r="C2321">
        <v>2076.33</v>
      </c>
      <c r="D2321" s="2"/>
      <c r="E2321" s="2">
        <v>41989</v>
      </c>
      <c r="F2321">
        <v>3.0000000000000001E-3</v>
      </c>
      <c r="G2321" s="67">
        <v>99.999750000000006</v>
      </c>
      <c r="H2321" s="92">
        <v>-2.0833385416918482E-5</v>
      </c>
      <c r="J2321" s="2">
        <v>41983</v>
      </c>
      <c r="K2321">
        <v>0.03</v>
      </c>
      <c r="L2321" s="67">
        <v>99.992500000000007</v>
      </c>
      <c r="M2321" s="92">
        <v>1.7501312598255936E-5</v>
      </c>
      <c r="P2321" s="2">
        <v>42101</v>
      </c>
      <c r="Q2321">
        <v>1468.74</v>
      </c>
      <c r="R2321">
        <v>-1.1561165365469028E-3</v>
      </c>
      <c r="T2321" s="68">
        <v>40122</v>
      </c>
      <c r="U2321" s="69">
        <v>1.0080199999999999</v>
      </c>
      <c r="V2321" s="70">
        <v>8.0199999999999161E-3</v>
      </c>
      <c r="W2321" s="70"/>
      <c r="Y2321" s="2">
        <v>42101</v>
      </c>
      <c r="Z2321">
        <v>14.78</v>
      </c>
    </row>
    <row r="2322" spans="2:26" x14ac:dyDescent="0.25">
      <c r="B2322" s="2">
        <v>42102</v>
      </c>
      <c r="C2322">
        <v>2081.9</v>
      </c>
      <c r="D2322" s="2"/>
      <c r="E2322" s="2">
        <v>41990</v>
      </c>
      <c r="F2322">
        <v>2.8000000000000001E-2</v>
      </c>
      <c r="G2322" s="67">
        <v>99.99766666666666</v>
      </c>
      <c r="H2322" s="92">
        <v>2.5000583347978278E-6</v>
      </c>
      <c r="J2322" s="2">
        <v>41984</v>
      </c>
      <c r="K2322">
        <v>2.3E-2</v>
      </c>
      <c r="L2322" s="67">
        <v>99.994249999999994</v>
      </c>
      <c r="M2322" s="92">
        <v>1.2500718791441656E-5</v>
      </c>
      <c r="P2322" s="2">
        <v>42102</v>
      </c>
      <c r="Q2322">
        <v>1472.5</v>
      </c>
      <c r="R2322">
        <v>2.5600174299058587E-3</v>
      </c>
      <c r="T2322" s="68">
        <v>40123</v>
      </c>
      <c r="U2322" s="69">
        <v>1.0025200000000001</v>
      </c>
      <c r="V2322" s="70">
        <v>2.5200000000000777E-3</v>
      </c>
      <c r="W2322" s="70"/>
      <c r="Y2322" s="2">
        <v>42102</v>
      </c>
      <c r="Z2322">
        <v>13.98</v>
      </c>
    </row>
    <row r="2323" spans="2:26" x14ac:dyDescent="0.25">
      <c r="B2323" s="2">
        <v>42103</v>
      </c>
      <c r="C2323">
        <v>2091.1799999999998</v>
      </c>
      <c r="D2323" s="2"/>
      <c r="E2323" s="2">
        <v>41991</v>
      </c>
      <c r="F2323">
        <v>2.5000000000000001E-2</v>
      </c>
      <c r="G2323" s="67">
        <v>99.997916666666669</v>
      </c>
      <c r="H2323" s="92">
        <v>1.4166961811667989E-5</v>
      </c>
      <c r="J2323" s="2">
        <v>41985</v>
      </c>
      <c r="K2323">
        <v>1.7999999999999999E-2</v>
      </c>
      <c r="L2323" s="67">
        <v>99.995500000000007</v>
      </c>
      <c r="M2323" s="92">
        <v>2.5001125050660988E-5</v>
      </c>
      <c r="P2323" s="2">
        <v>42103</v>
      </c>
      <c r="Q2323">
        <v>1478.74</v>
      </c>
      <c r="R2323">
        <v>4.2376910016979075E-3</v>
      </c>
      <c r="T2323" s="68">
        <v>40126</v>
      </c>
      <c r="U2323" s="69">
        <v>1.00498</v>
      </c>
      <c r="V2323" s="70">
        <v>4.9799999999999844E-3</v>
      </c>
      <c r="W2323" s="70"/>
      <c r="Y2323" s="2">
        <v>42103</v>
      </c>
      <c r="Z2323">
        <v>13.09</v>
      </c>
    </row>
    <row r="2324" spans="2:26" x14ac:dyDescent="0.25">
      <c r="B2324" s="2">
        <v>42104</v>
      </c>
      <c r="C2324">
        <v>2102.06</v>
      </c>
      <c r="D2324" s="2"/>
      <c r="E2324" s="2">
        <v>41992</v>
      </c>
      <c r="F2324">
        <v>8.0000000000000002E-3</v>
      </c>
      <c r="G2324" s="67">
        <v>99.99933333333334</v>
      </c>
      <c r="H2324" s="92">
        <v>4.1666944445850618E-6</v>
      </c>
      <c r="J2324" s="2">
        <v>41988</v>
      </c>
      <c r="K2324">
        <v>8.0000000000000002E-3</v>
      </c>
      <c r="L2324" s="67">
        <v>99.998000000000005</v>
      </c>
      <c r="M2324" s="92">
        <v>-6.2501250025048805E-5</v>
      </c>
      <c r="P2324" s="2">
        <v>42104</v>
      </c>
      <c r="Q2324">
        <v>1484.91</v>
      </c>
      <c r="R2324">
        <v>4.1724711578776663E-3</v>
      </c>
      <c r="T2324" s="68">
        <v>40127</v>
      </c>
      <c r="U2324" s="69">
        <v>1.0006900000000001</v>
      </c>
      <c r="V2324" s="70">
        <v>6.9000000000007944E-4</v>
      </c>
      <c r="W2324" s="70"/>
      <c r="Y2324" s="2">
        <v>42104</v>
      </c>
      <c r="Z2324">
        <v>12.58</v>
      </c>
    </row>
    <row r="2325" spans="2:26" x14ac:dyDescent="0.25">
      <c r="B2325" s="2">
        <v>42107</v>
      </c>
      <c r="C2325">
        <v>2092.4299999999998</v>
      </c>
      <c r="D2325" s="2"/>
      <c r="E2325" s="2">
        <v>41995</v>
      </c>
      <c r="F2325">
        <v>3.0000000000000001E-3</v>
      </c>
      <c r="G2325" s="67">
        <v>99.999750000000006</v>
      </c>
      <c r="H2325" s="92">
        <v>0</v>
      </c>
      <c r="J2325" s="2">
        <v>41989</v>
      </c>
      <c r="K2325">
        <v>3.3000000000000002E-2</v>
      </c>
      <c r="L2325" s="67">
        <v>99.991749999999996</v>
      </c>
      <c r="M2325" s="92">
        <v>2.5002062670198555E-5</v>
      </c>
      <c r="P2325" s="2">
        <v>42107</v>
      </c>
      <c r="Q2325">
        <v>1481.4</v>
      </c>
      <c r="R2325">
        <v>-2.3637796230074892E-3</v>
      </c>
      <c r="T2325" s="68">
        <v>40128</v>
      </c>
      <c r="U2325" s="69">
        <v>1.00061</v>
      </c>
      <c r="V2325" s="70">
        <v>6.0999999999999943E-4</v>
      </c>
      <c r="W2325" s="70"/>
      <c r="Y2325" s="2">
        <v>42107</v>
      </c>
      <c r="Z2325">
        <v>13.94</v>
      </c>
    </row>
    <row r="2326" spans="2:26" x14ac:dyDescent="0.25">
      <c r="B2326" s="2">
        <v>42108</v>
      </c>
      <c r="C2326">
        <v>2095.84</v>
      </c>
      <c r="D2326" s="2"/>
      <c r="E2326" s="2">
        <v>41996</v>
      </c>
      <c r="F2326">
        <v>3.0000000000000001E-3</v>
      </c>
      <c r="G2326" s="67">
        <v>99.999750000000006</v>
      </c>
      <c r="H2326" s="92">
        <v>0</v>
      </c>
      <c r="J2326" s="2">
        <v>41990</v>
      </c>
      <c r="K2326">
        <v>2.3E-2</v>
      </c>
      <c r="L2326" s="67">
        <v>99.994249999999994</v>
      </c>
      <c r="M2326" s="92">
        <v>-3.7502156373991902E-5</v>
      </c>
      <c r="P2326" s="2">
        <v>42108</v>
      </c>
      <c r="Q2326">
        <v>1483.92</v>
      </c>
      <c r="R2326">
        <v>1.7010935601458055E-3</v>
      </c>
      <c r="T2326" s="68">
        <v>40129</v>
      </c>
      <c r="U2326" s="69">
        <v>0.99472000000000005</v>
      </c>
      <c r="V2326" s="70">
        <v>-5.2799999999999514E-3</v>
      </c>
      <c r="W2326" s="70"/>
      <c r="Y2326" s="2">
        <v>42108</v>
      </c>
      <c r="Z2326">
        <v>13.67</v>
      </c>
    </row>
    <row r="2327" spans="2:26" x14ac:dyDescent="0.25">
      <c r="B2327" s="2">
        <v>42109</v>
      </c>
      <c r="C2327">
        <v>2106.63</v>
      </c>
      <c r="D2327" s="2"/>
      <c r="E2327" s="2">
        <v>41997</v>
      </c>
      <c r="F2327">
        <v>3.0000000000000001E-3</v>
      </c>
      <c r="G2327" s="67">
        <v>99.999750000000006</v>
      </c>
      <c r="H2327" s="92">
        <v>0</v>
      </c>
      <c r="J2327" s="2">
        <v>41991</v>
      </c>
      <c r="K2327">
        <v>3.7999999999999999E-2</v>
      </c>
      <c r="L2327" s="67">
        <v>99.990499999999997</v>
      </c>
      <c r="M2327" s="92">
        <v>2.000190018058845E-5</v>
      </c>
      <c r="P2327" s="2">
        <v>42109</v>
      </c>
      <c r="Q2327">
        <v>1489.84</v>
      </c>
      <c r="R2327">
        <v>3.9894333926355774E-3</v>
      </c>
      <c r="T2327" s="68">
        <v>40130</v>
      </c>
      <c r="U2327" s="69">
        <v>1.00315</v>
      </c>
      <c r="V2327" s="70">
        <v>3.1499999999999861E-3</v>
      </c>
      <c r="W2327" s="70"/>
      <c r="Y2327" s="2">
        <v>42109</v>
      </c>
      <c r="Z2327">
        <v>12.84</v>
      </c>
    </row>
    <row r="2328" spans="2:26" x14ac:dyDescent="0.25">
      <c r="B2328" s="2">
        <v>42110</v>
      </c>
      <c r="C2328">
        <v>2104.9899999999998</v>
      </c>
      <c r="D2328" s="2"/>
      <c r="E2328" s="2">
        <v>41998</v>
      </c>
      <c r="F2328">
        <v>3.0000000000000001E-3</v>
      </c>
      <c r="G2328" s="67">
        <v>99.999750000000006</v>
      </c>
      <c r="H2328" s="92">
        <v>-4.1666770833614919E-6</v>
      </c>
      <c r="J2328" s="2">
        <v>41992</v>
      </c>
      <c r="K2328">
        <v>0.03</v>
      </c>
      <c r="L2328" s="67">
        <v>99.992500000000007</v>
      </c>
      <c r="M2328" s="92">
        <v>1.7501312598255936E-5</v>
      </c>
      <c r="P2328" s="2">
        <v>42110</v>
      </c>
      <c r="Q2328">
        <v>1490.77</v>
      </c>
      <c r="R2328">
        <v>6.2422810503148796E-4</v>
      </c>
      <c r="T2328" s="68">
        <v>40133</v>
      </c>
      <c r="U2328" s="69">
        <v>1.00807</v>
      </c>
      <c r="V2328" s="70">
        <v>8.0700000000000216E-3</v>
      </c>
      <c r="W2328" s="70"/>
      <c r="Y2328" s="2">
        <v>42110</v>
      </c>
      <c r="Z2328">
        <v>12.6</v>
      </c>
    </row>
    <row r="2329" spans="2:26" x14ac:dyDescent="0.25">
      <c r="B2329" s="2">
        <v>42111</v>
      </c>
      <c r="C2329">
        <v>2081.1799999999998</v>
      </c>
      <c r="D2329" s="2"/>
      <c r="E2329" s="2">
        <v>41999</v>
      </c>
      <c r="F2329">
        <v>8.0000000000000002E-3</v>
      </c>
      <c r="G2329" s="67">
        <v>99.99933333333334</v>
      </c>
      <c r="H2329" s="92">
        <v>0</v>
      </c>
      <c r="J2329" s="2">
        <v>41995</v>
      </c>
      <c r="K2329">
        <v>2.3E-2</v>
      </c>
      <c r="L2329" s="67">
        <v>99.994249999999994</v>
      </c>
      <c r="M2329" s="92">
        <v>2.5001437582883312E-5</v>
      </c>
      <c r="P2329" s="2">
        <v>42111</v>
      </c>
      <c r="Q2329">
        <v>1482.58</v>
      </c>
      <c r="R2329">
        <v>-5.4938052147548433E-3</v>
      </c>
      <c r="T2329" s="68">
        <v>40134</v>
      </c>
      <c r="U2329" s="69">
        <v>1.00126</v>
      </c>
      <c r="V2329" s="70">
        <v>1.2600000000000389E-3</v>
      </c>
      <c r="W2329" s="70"/>
      <c r="Y2329" s="2">
        <v>42111</v>
      </c>
      <c r="Z2329">
        <v>13.89</v>
      </c>
    </row>
    <row r="2330" spans="2:26" x14ac:dyDescent="0.25">
      <c r="B2330" s="2">
        <v>42114</v>
      </c>
      <c r="C2330">
        <v>2100.4</v>
      </c>
      <c r="D2330" s="2"/>
      <c r="E2330" s="2">
        <v>42002</v>
      </c>
      <c r="F2330">
        <v>8.0000000000000002E-3</v>
      </c>
      <c r="G2330" s="67">
        <v>99.99933333333334</v>
      </c>
      <c r="H2330" s="92">
        <v>9.1667277779539091E-6</v>
      </c>
      <c r="J2330" s="2">
        <v>41996</v>
      </c>
      <c r="K2330">
        <v>1.2999999999999999E-2</v>
      </c>
      <c r="L2330" s="67">
        <v>99.996750000000006</v>
      </c>
      <c r="M2330" s="92">
        <v>2.500081252643227E-5</v>
      </c>
      <c r="P2330" s="2">
        <v>42114</v>
      </c>
      <c r="Q2330">
        <v>1490.03</v>
      </c>
      <c r="R2330">
        <v>5.0250239447449108E-3</v>
      </c>
      <c r="T2330" s="68">
        <v>40135</v>
      </c>
      <c r="U2330" s="69">
        <v>1.00126</v>
      </c>
      <c r="V2330" s="70">
        <v>1.2600000000000389E-3</v>
      </c>
      <c r="W2330" s="70"/>
      <c r="Y2330" s="2">
        <v>42114</v>
      </c>
      <c r="Z2330">
        <v>13.3</v>
      </c>
    </row>
    <row r="2331" spans="2:26" x14ac:dyDescent="0.25">
      <c r="B2331" s="2">
        <v>42115</v>
      </c>
      <c r="C2331">
        <v>2097.29</v>
      </c>
      <c r="D2331" s="2"/>
      <c r="E2331" s="2">
        <v>42003</v>
      </c>
      <c r="F2331">
        <v>-3.0000000000000001E-3</v>
      </c>
      <c r="G2331" s="67">
        <v>100.00024999999999</v>
      </c>
      <c r="H2331" s="92">
        <v>-1.4999962499984143E-5</v>
      </c>
      <c r="J2331" s="2">
        <v>41997</v>
      </c>
      <c r="K2331">
        <v>3.0000000000000001E-3</v>
      </c>
      <c r="L2331" s="67">
        <v>99.999250000000004</v>
      </c>
      <c r="M2331" s="92">
        <v>0</v>
      </c>
      <c r="P2331" s="2">
        <v>42115</v>
      </c>
      <c r="Q2331">
        <v>1489.85</v>
      </c>
      <c r="R2331">
        <v>-1.2080293685368115E-4</v>
      </c>
      <c r="T2331" s="68">
        <v>40136</v>
      </c>
      <c r="U2331" s="69">
        <v>0.9919</v>
      </c>
      <c r="V2331" s="70">
        <v>-8.0999999999999961E-3</v>
      </c>
      <c r="W2331" s="70"/>
      <c r="Y2331" s="2">
        <v>42115</v>
      </c>
      <c r="Z2331">
        <v>13.25</v>
      </c>
    </row>
    <row r="2332" spans="2:26" x14ac:dyDescent="0.25">
      <c r="B2332" s="2">
        <v>42116</v>
      </c>
      <c r="C2332">
        <v>2107.96</v>
      </c>
      <c r="D2332" s="2"/>
      <c r="E2332" s="2">
        <v>42004</v>
      </c>
      <c r="F2332">
        <v>1.4999999999999999E-2</v>
      </c>
      <c r="G2332" s="67">
        <v>99.998750000000001</v>
      </c>
      <c r="H2332" s="92">
        <v>0</v>
      </c>
      <c r="J2332" s="2">
        <v>41998</v>
      </c>
      <c r="K2332">
        <v>3.0000000000000001E-3</v>
      </c>
      <c r="L2332" s="67">
        <v>99.999250000000004</v>
      </c>
      <c r="M2332" s="92">
        <v>0</v>
      </c>
      <c r="P2332" s="2">
        <v>42116</v>
      </c>
      <c r="Q2332">
        <v>1492.82</v>
      </c>
      <c r="R2332">
        <v>1.9934892774440272E-3</v>
      </c>
      <c r="T2332" s="68">
        <v>40137</v>
      </c>
      <c r="U2332" s="69">
        <v>0.99641999999999997</v>
      </c>
      <c r="V2332" s="70">
        <v>-3.5800000000000276E-3</v>
      </c>
      <c r="W2332" s="70"/>
      <c r="Y2332" s="2">
        <v>42116</v>
      </c>
      <c r="Z2332">
        <v>12.71</v>
      </c>
    </row>
    <row r="2333" spans="2:26" x14ac:dyDescent="0.25">
      <c r="B2333" s="2">
        <v>42117</v>
      </c>
      <c r="C2333">
        <v>2112.9299999999998</v>
      </c>
      <c r="D2333" s="2"/>
      <c r="E2333" s="2">
        <v>42005</v>
      </c>
      <c r="F2333">
        <v>1.4999999999999999E-2</v>
      </c>
      <c r="G2333" s="67">
        <v>99.998750000000001</v>
      </c>
      <c r="H2333" s="92">
        <v>1.666687500234687E-6</v>
      </c>
      <c r="J2333" s="2">
        <v>41999</v>
      </c>
      <c r="K2333">
        <v>3.0000000000000001E-3</v>
      </c>
      <c r="L2333" s="67">
        <v>99.999250000000004</v>
      </c>
      <c r="M2333" s="92">
        <v>0</v>
      </c>
      <c r="P2333" s="2">
        <v>42117</v>
      </c>
      <c r="Q2333">
        <v>1494.55</v>
      </c>
      <c r="R2333">
        <v>1.1588805080318121E-3</v>
      </c>
      <c r="T2333" s="68">
        <v>40140</v>
      </c>
      <c r="U2333" s="69">
        <v>1.00892</v>
      </c>
      <c r="V2333" s="70">
        <v>8.920000000000039E-3</v>
      </c>
      <c r="W2333" s="70"/>
      <c r="Y2333" s="2">
        <v>42117</v>
      </c>
      <c r="Z2333">
        <v>12.48</v>
      </c>
    </row>
    <row r="2334" spans="2:26" x14ac:dyDescent="0.25">
      <c r="B2334" s="2">
        <v>42118</v>
      </c>
      <c r="C2334">
        <v>2117.69</v>
      </c>
      <c r="D2334" s="2"/>
      <c r="E2334" s="2">
        <v>42006</v>
      </c>
      <c r="F2334">
        <v>1.2999999999999999E-2</v>
      </c>
      <c r="G2334" s="67">
        <v>99.998916666666673</v>
      </c>
      <c r="H2334" s="92">
        <v>0</v>
      </c>
      <c r="J2334" s="2">
        <v>42002</v>
      </c>
      <c r="K2334">
        <v>3.0000000000000001E-3</v>
      </c>
      <c r="L2334" s="67">
        <v>99.999250000000004</v>
      </c>
      <c r="M2334" s="92">
        <v>-1.7500131251013684E-5</v>
      </c>
      <c r="P2334" s="2">
        <v>42118</v>
      </c>
      <c r="Q2334">
        <v>1495.93</v>
      </c>
      <c r="R2334">
        <v>9.2335485597683231E-4</v>
      </c>
      <c r="T2334" s="68">
        <v>40141</v>
      </c>
      <c r="U2334" s="69">
        <v>1.00082</v>
      </c>
      <c r="V2334" s="70">
        <v>8.2000000000004292E-4</v>
      </c>
      <c r="W2334" s="70"/>
      <c r="Y2334" s="2">
        <v>42118</v>
      </c>
      <c r="Z2334">
        <v>12.29</v>
      </c>
    </row>
    <row r="2335" spans="2:26" x14ac:dyDescent="0.25">
      <c r="B2335" s="2">
        <v>42121</v>
      </c>
      <c r="C2335">
        <v>2108.92</v>
      </c>
      <c r="D2335" s="2"/>
      <c r="E2335" s="2">
        <v>42009</v>
      </c>
      <c r="F2335">
        <v>1.2999999999999999E-2</v>
      </c>
      <c r="G2335" s="67">
        <v>99.998916666666673</v>
      </c>
      <c r="H2335" s="92">
        <v>0</v>
      </c>
      <c r="J2335" s="2">
        <v>42003</v>
      </c>
      <c r="K2335">
        <v>0.01</v>
      </c>
      <c r="L2335" s="67">
        <v>99.997500000000002</v>
      </c>
      <c r="M2335" s="92">
        <v>-7.7501937548407618E-5</v>
      </c>
      <c r="P2335" s="2">
        <v>42121</v>
      </c>
      <c r="Q2335">
        <v>1494.23</v>
      </c>
      <c r="R2335">
        <v>-1.1364168109471162E-3</v>
      </c>
      <c r="T2335" s="68">
        <v>40142</v>
      </c>
      <c r="U2335" s="69">
        <v>1.0024200000000001</v>
      </c>
      <c r="V2335" s="70">
        <v>2.4200000000000887E-3</v>
      </c>
      <c r="W2335" s="70"/>
      <c r="Y2335" s="2">
        <v>42121</v>
      </c>
      <c r="Z2335">
        <v>13.12</v>
      </c>
    </row>
    <row r="2336" spans="2:26" x14ac:dyDescent="0.25">
      <c r="B2336" s="2">
        <v>42122</v>
      </c>
      <c r="C2336">
        <v>2114.7600000000002</v>
      </c>
      <c r="D2336" s="2"/>
      <c r="E2336" s="2">
        <v>42010</v>
      </c>
      <c r="F2336">
        <v>1.2999999999999999E-2</v>
      </c>
      <c r="G2336" s="67">
        <v>99.998916666666673</v>
      </c>
      <c r="H2336" s="92">
        <v>-1.6666847224566794E-6</v>
      </c>
      <c r="J2336" s="2">
        <v>42004</v>
      </c>
      <c r="K2336">
        <v>4.1000000000000002E-2</v>
      </c>
      <c r="L2336" s="67">
        <v>99.989750000000001</v>
      </c>
      <c r="M2336" s="92">
        <v>0</v>
      </c>
      <c r="P2336" s="2">
        <v>42122</v>
      </c>
      <c r="Q2336">
        <v>1496.4</v>
      </c>
      <c r="R2336">
        <v>1.4522529998728384E-3</v>
      </c>
      <c r="T2336" s="68">
        <v>40144</v>
      </c>
      <c r="U2336" s="69">
        <v>0.98853999999999997</v>
      </c>
      <c r="V2336" s="70">
        <v>-1.1460000000000026E-2</v>
      </c>
      <c r="W2336" s="70"/>
      <c r="Y2336" s="2">
        <v>42122</v>
      </c>
      <c r="Z2336">
        <v>12.41</v>
      </c>
    </row>
    <row r="2337" spans="2:26" x14ac:dyDescent="0.25">
      <c r="B2337" s="2">
        <v>42123</v>
      </c>
      <c r="C2337">
        <v>2106.85</v>
      </c>
      <c r="D2337" s="2"/>
      <c r="E2337" s="2">
        <v>42011</v>
      </c>
      <c r="F2337">
        <v>1.4999999999999999E-2</v>
      </c>
      <c r="G2337" s="67">
        <v>99.998750000000001</v>
      </c>
      <c r="H2337" s="92">
        <v>5.8334062509324269E-6</v>
      </c>
      <c r="J2337" s="2">
        <v>42005</v>
      </c>
      <c r="K2337">
        <v>4.1000000000000002E-2</v>
      </c>
      <c r="L2337" s="67">
        <v>99.989750000000001</v>
      </c>
      <c r="M2337" s="92">
        <v>5.7505894354159537E-5</v>
      </c>
      <c r="P2337" s="2">
        <v>42123</v>
      </c>
      <c r="Q2337">
        <v>1494.92</v>
      </c>
      <c r="R2337">
        <v>-9.8904036353919533E-4</v>
      </c>
      <c r="T2337" s="68">
        <v>40147</v>
      </c>
      <c r="U2337" s="69">
        <v>1.00376</v>
      </c>
      <c r="V2337" s="70">
        <v>3.7599999999999856E-3</v>
      </c>
      <c r="W2337" s="70"/>
      <c r="Y2337" s="2">
        <v>42123</v>
      </c>
      <c r="Z2337">
        <v>13.39</v>
      </c>
    </row>
    <row r="2338" spans="2:26" x14ac:dyDescent="0.25">
      <c r="B2338" s="2">
        <v>42124</v>
      </c>
      <c r="C2338">
        <v>2085.5100000000002</v>
      </c>
      <c r="D2338" s="2"/>
      <c r="E2338" s="2">
        <v>42012</v>
      </c>
      <c r="F2338">
        <v>8.0000000000000002E-3</v>
      </c>
      <c r="G2338" s="67">
        <v>99.99933333333334</v>
      </c>
      <c r="H2338" s="92">
        <v>-8.3333888892811459E-6</v>
      </c>
      <c r="J2338" s="2">
        <v>42006</v>
      </c>
      <c r="K2338">
        <v>1.7999999999999999E-2</v>
      </c>
      <c r="L2338" s="67">
        <v>99.995500000000007</v>
      </c>
      <c r="M2338" s="92">
        <v>1.2500562525330494E-5</v>
      </c>
      <c r="P2338" s="2">
        <v>42124</v>
      </c>
      <c r="Q2338">
        <v>1488.2</v>
      </c>
      <c r="R2338">
        <v>-4.4952238246862564E-3</v>
      </c>
      <c r="T2338" s="68">
        <v>40148</v>
      </c>
      <c r="U2338" s="69">
        <v>1.0083</v>
      </c>
      <c r="V2338" s="70">
        <v>8.2999999999999741E-3</v>
      </c>
      <c r="W2338" s="70"/>
      <c r="Y2338" s="2">
        <v>42124</v>
      </c>
      <c r="Z2338">
        <v>14.55</v>
      </c>
    </row>
    <row r="2339" spans="2:26" x14ac:dyDescent="0.25">
      <c r="B2339" s="2">
        <v>42125</v>
      </c>
      <c r="C2339">
        <v>2108.29</v>
      </c>
      <c r="D2339" s="2"/>
      <c r="E2339" s="2">
        <v>42013</v>
      </c>
      <c r="F2339">
        <v>1.7999999999999999E-2</v>
      </c>
      <c r="G2339" s="67">
        <v>99.998500000000007</v>
      </c>
      <c r="H2339" s="92">
        <v>0</v>
      </c>
      <c r="J2339" s="2">
        <v>42009</v>
      </c>
      <c r="K2339">
        <v>1.2999999999999999E-2</v>
      </c>
      <c r="L2339" s="67">
        <v>99.996750000000006</v>
      </c>
      <c r="M2339" s="92">
        <v>-3.7501218789759427E-5</v>
      </c>
      <c r="P2339" s="2">
        <v>42125</v>
      </c>
      <c r="Q2339">
        <v>1496.44</v>
      </c>
      <c r="R2339">
        <v>5.5368902029298006E-3</v>
      </c>
      <c r="T2339" s="68">
        <v>40149</v>
      </c>
      <c r="U2339" s="69">
        <v>1.0017799999999999</v>
      </c>
      <c r="V2339" s="70">
        <v>1.7799999999998928E-3</v>
      </c>
      <c r="W2339" s="70"/>
      <c r="Y2339" s="2">
        <v>42125</v>
      </c>
      <c r="Z2339">
        <v>12.7</v>
      </c>
    </row>
    <row r="2340" spans="2:26" x14ac:dyDescent="0.25">
      <c r="B2340" s="2">
        <v>42128</v>
      </c>
      <c r="C2340">
        <v>2114.4899999999998</v>
      </c>
      <c r="D2340" s="2"/>
      <c r="E2340" s="2">
        <v>42016</v>
      </c>
      <c r="F2340">
        <v>1.7999999999999999E-2</v>
      </c>
      <c r="G2340" s="67">
        <v>99.998500000000007</v>
      </c>
      <c r="H2340" s="92">
        <v>4.1667291676983353E-6</v>
      </c>
      <c r="J2340" s="2">
        <v>42010</v>
      </c>
      <c r="K2340">
        <v>2.8000000000000001E-2</v>
      </c>
      <c r="L2340" s="67">
        <v>99.992999999999995</v>
      </c>
      <c r="M2340" s="92">
        <v>7.5005250368409548E-6</v>
      </c>
      <c r="P2340" s="2">
        <v>42128</v>
      </c>
      <c r="Q2340">
        <v>1499.01</v>
      </c>
      <c r="R2340">
        <v>1.7174093181149264E-3</v>
      </c>
      <c r="T2340" s="68">
        <v>40150</v>
      </c>
      <c r="U2340" s="69">
        <v>0.99594000000000005</v>
      </c>
      <c r="V2340" s="70">
        <v>-4.0599999999999525E-3</v>
      </c>
      <c r="W2340" s="70"/>
      <c r="Y2340" s="2">
        <v>42128</v>
      </c>
      <c r="Z2340">
        <v>12.85</v>
      </c>
    </row>
    <row r="2341" spans="2:26" x14ac:dyDescent="0.25">
      <c r="B2341" s="2">
        <v>42129</v>
      </c>
      <c r="C2341">
        <v>2089.46</v>
      </c>
      <c r="D2341" s="2"/>
      <c r="E2341" s="2">
        <v>42017</v>
      </c>
      <c r="F2341">
        <v>1.2999999999999999E-2</v>
      </c>
      <c r="G2341" s="67">
        <v>99.998916666666673</v>
      </c>
      <c r="H2341" s="92">
        <v>-8.3334236121723748E-6</v>
      </c>
      <c r="J2341" s="2">
        <v>42011</v>
      </c>
      <c r="K2341">
        <v>2.5000000000000001E-2</v>
      </c>
      <c r="L2341" s="67">
        <v>99.993750000000006</v>
      </c>
      <c r="M2341" s="92">
        <v>1.7501093818372837E-5</v>
      </c>
      <c r="P2341" s="2">
        <v>42129</v>
      </c>
      <c r="Q2341">
        <v>1492.07</v>
      </c>
      <c r="R2341">
        <v>-4.6297222833737717E-3</v>
      </c>
      <c r="T2341" s="68">
        <v>40151</v>
      </c>
      <c r="U2341" s="69">
        <v>1.0035799999999999</v>
      </c>
      <c r="V2341" s="70">
        <v>3.5799999999999166E-3</v>
      </c>
      <c r="W2341" s="70"/>
      <c r="Y2341" s="2">
        <v>42129</v>
      </c>
      <c r="Z2341">
        <v>14.31</v>
      </c>
    </row>
    <row r="2342" spans="2:26" x14ac:dyDescent="0.25">
      <c r="B2342" s="2">
        <v>42130</v>
      </c>
      <c r="C2342">
        <v>2080.15</v>
      </c>
      <c r="D2342" s="2"/>
      <c r="E2342" s="2">
        <v>42018</v>
      </c>
      <c r="F2342">
        <v>2.3E-2</v>
      </c>
      <c r="G2342" s="67">
        <v>99.998083333333327</v>
      </c>
      <c r="H2342" s="92">
        <v>4.1667465293659944E-6</v>
      </c>
      <c r="J2342" s="2">
        <v>42012</v>
      </c>
      <c r="K2342">
        <v>1.7999999999999999E-2</v>
      </c>
      <c r="L2342" s="67">
        <v>99.995500000000007</v>
      </c>
      <c r="M2342" s="92">
        <v>0</v>
      </c>
      <c r="P2342" s="2">
        <v>42130</v>
      </c>
      <c r="Q2342">
        <v>1489.36</v>
      </c>
      <c r="R2342">
        <v>-1.8162686737217548E-3</v>
      </c>
      <c r="T2342" s="68">
        <v>40154</v>
      </c>
      <c r="U2342" s="69">
        <v>1.00021</v>
      </c>
      <c r="V2342" s="70">
        <v>2.1000000000004349E-4</v>
      </c>
      <c r="W2342" s="70"/>
      <c r="Y2342" s="2">
        <v>42130</v>
      </c>
      <c r="Z2342">
        <v>15.15</v>
      </c>
    </row>
    <row r="2343" spans="2:26" x14ac:dyDescent="0.25">
      <c r="B2343" s="2">
        <v>42131</v>
      </c>
      <c r="C2343">
        <v>2088</v>
      </c>
      <c r="D2343" s="2"/>
      <c r="E2343" s="2">
        <v>42019</v>
      </c>
      <c r="F2343">
        <v>1.7999999999999999E-2</v>
      </c>
      <c r="G2343" s="67">
        <v>99.998500000000007</v>
      </c>
      <c r="H2343" s="92">
        <v>0</v>
      </c>
      <c r="J2343" s="2">
        <v>42013</v>
      </c>
      <c r="K2343">
        <v>1.7999999999999999E-2</v>
      </c>
      <c r="L2343" s="67">
        <v>99.995500000000007</v>
      </c>
      <c r="M2343" s="92">
        <v>0</v>
      </c>
      <c r="P2343" s="2">
        <v>42131</v>
      </c>
      <c r="Q2343">
        <v>1492.79</v>
      </c>
      <c r="R2343">
        <v>2.3030026320030039E-3</v>
      </c>
      <c r="T2343" s="68">
        <v>40155</v>
      </c>
      <c r="U2343" s="69">
        <v>0.99404999999999999</v>
      </c>
      <c r="V2343" s="70">
        <v>-5.9500000000000108E-3</v>
      </c>
      <c r="W2343" s="70"/>
      <c r="Y2343" s="2">
        <v>42131</v>
      </c>
      <c r="Z2343">
        <v>15.13</v>
      </c>
    </row>
    <row r="2344" spans="2:26" x14ac:dyDescent="0.25">
      <c r="B2344" s="2">
        <v>42132</v>
      </c>
      <c r="C2344">
        <v>2116.1</v>
      </c>
      <c r="D2344" s="2"/>
      <c r="E2344" s="2">
        <v>42020</v>
      </c>
      <c r="F2344">
        <v>1.7999999999999999E-2</v>
      </c>
      <c r="G2344" s="67">
        <v>99.998500000000007</v>
      </c>
      <c r="H2344" s="92">
        <v>0</v>
      </c>
      <c r="J2344" s="2">
        <v>42016</v>
      </c>
      <c r="K2344">
        <v>1.7999999999999999E-2</v>
      </c>
      <c r="L2344" s="67">
        <v>99.995500000000007</v>
      </c>
      <c r="M2344" s="92">
        <v>-2.5001125050772011E-5</v>
      </c>
      <c r="P2344" s="2">
        <v>42132</v>
      </c>
      <c r="Q2344">
        <v>1501.58</v>
      </c>
      <c r="R2344">
        <v>5.8883031102834327E-3</v>
      </c>
      <c r="T2344" s="68">
        <v>40156</v>
      </c>
      <c r="U2344" s="69">
        <v>1.0030399999999999</v>
      </c>
      <c r="V2344" s="70">
        <v>3.0399999999999316E-3</v>
      </c>
      <c r="W2344" s="70"/>
      <c r="Y2344" s="2">
        <v>42132</v>
      </c>
      <c r="Z2344">
        <v>12.86</v>
      </c>
    </row>
    <row r="2345" spans="2:26" x14ac:dyDescent="0.25">
      <c r="B2345" s="2">
        <v>42135</v>
      </c>
      <c r="C2345">
        <v>2105.33</v>
      </c>
      <c r="D2345" s="2"/>
      <c r="E2345" s="2">
        <v>42023</v>
      </c>
      <c r="F2345">
        <v>1.7999999999999999E-2</v>
      </c>
      <c r="G2345" s="67">
        <v>99.998500000000007</v>
      </c>
      <c r="H2345" s="92">
        <v>8.3334583351746261E-6</v>
      </c>
      <c r="J2345" s="2">
        <v>42017</v>
      </c>
      <c r="K2345">
        <v>2.8000000000000001E-2</v>
      </c>
      <c r="L2345" s="67">
        <v>99.992999999999995</v>
      </c>
      <c r="M2345" s="92">
        <v>-5.0003500243755994E-6</v>
      </c>
      <c r="P2345" s="2">
        <v>42135</v>
      </c>
      <c r="Q2345">
        <v>1500.89</v>
      </c>
      <c r="R2345">
        <v>-4.5951597650462084E-4</v>
      </c>
      <c r="T2345" s="68">
        <v>40157</v>
      </c>
      <c r="U2345" s="69">
        <v>1.00475</v>
      </c>
      <c r="V2345" s="70">
        <v>4.750000000000032E-3</v>
      </c>
      <c r="W2345" s="70"/>
      <c r="Y2345" s="2">
        <v>42135</v>
      </c>
      <c r="Z2345">
        <v>13.85</v>
      </c>
    </row>
    <row r="2346" spans="2:26" x14ac:dyDescent="0.25">
      <c r="B2346" s="2">
        <v>42136</v>
      </c>
      <c r="C2346">
        <v>2099.12</v>
      </c>
      <c r="D2346" s="2"/>
      <c r="E2346" s="2">
        <v>42024</v>
      </c>
      <c r="F2346">
        <v>8.0000000000000002E-3</v>
      </c>
      <c r="G2346" s="67">
        <v>99.99933333333334</v>
      </c>
      <c r="H2346" s="92">
        <v>1.3333422222761016E-5</v>
      </c>
      <c r="J2346" s="2">
        <v>42018</v>
      </c>
      <c r="K2346">
        <v>0.03</v>
      </c>
      <c r="L2346" s="67">
        <v>99.992500000000007</v>
      </c>
      <c r="M2346" s="92">
        <v>5.0003750280414039E-6</v>
      </c>
      <c r="P2346" s="2">
        <v>42136</v>
      </c>
      <c r="Q2346">
        <v>1500.21</v>
      </c>
      <c r="R2346">
        <v>-4.5306451505444656E-4</v>
      </c>
      <c r="T2346" s="68">
        <v>40158</v>
      </c>
      <c r="U2346" s="69">
        <v>1.0015799999999999</v>
      </c>
      <c r="V2346" s="70">
        <v>1.5799999999999148E-3</v>
      </c>
      <c r="W2346" s="70"/>
      <c r="Y2346" s="2">
        <v>42136</v>
      </c>
      <c r="Z2346">
        <v>13.86</v>
      </c>
    </row>
    <row r="2347" spans="2:26" x14ac:dyDescent="0.25">
      <c r="B2347" s="2">
        <v>42137</v>
      </c>
      <c r="C2347">
        <v>2098.48</v>
      </c>
      <c r="D2347" s="2"/>
      <c r="E2347" s="2">
        <v>42025</v>
      </c>
      <c r="F2347">
        <v>-8.0000000000000002E-3</v>
      </c>
      <c r="G2347" s="67">
        <v>100.00066666666666</v>
      </c>
      <c r="H2347" s="92">
        <v>-1.7499883333993438E-5</v>
      </c>
      <c r="J2347" s="2">
        <v>42019</v>
      </c>
      <c r="K2347">
        <v>2.8000000000000001E-2</v>
      </c>
      <c r="L2347" s="67">
        <v>99.992999999999995</v>
      </c>
      <c r="M2347" s="92">
        <v>2.5001750122655153E-5</v>
      </c>
      <c r="P2347" s="2">
        <v>42137</v>
      </c>
      <c r="Q2347">
        <v>1501.8</v>
      </c>
      <c r="R2347">
        <v>1.0598516207729336E-3</v>
      </c>
      <c r="T2347" s="68">
        <v>40161</v>
      </c>
      <c r="U2347" s="69">
        <v>1.0053300000000001</v>
      </c>
      <c r="V2347" s="70">
        <v>5.3300000000000569E-3</v>
      </c>
      <c r="W2347" s="70"/>
      <c r="Y2347" s="2">
        <v>42137</v>
      </c>
      <c r="Z2347">
        <v>13.76</v>
      </c>
    </row>
    <row r="2348" spans="2:26" x14ac:dyDescent="0.25">
      <c r="B2348" s="2">
        <v>42138</v>
      </c>
      <c r="C2348">
        <v>2121.1</v>
      </c>
      <c r="D2348" s="2"/>
      <c r="E2348" s="2">
        <v>42026</v>
      </c>
      <c r="F2348">
        <v>1.2999999999999999E-2</v>
      </c>
      <c r="G2348" s="67">
        <v>99.998916666666673</v>
      </c>
      <c r="H2348" s="92">
        <v>-4.1667118060306763E-6</v>
      </c>
      <c r="J2348" s="2">
        <v>42020</v>
      </c>
      <c r="K2348">
        <v>1.7999999999999999E-2</v>
      </c>
      <c r="L2348" s="67">
        <v>99.995500000000007</v>
      </c>
      <c r="M2348" s="92">
        <v>0</v>
      </c>
      <c r="P2348" s="2">
        <v>42138</v>
      </c>
      <c r="Q2348">
        <v>1503.46</v>
      </c>
      <c r="R2348">
        <v>1.1053402583567351E-3</v>
      </c>
      <c r="T2348" s="68">
        <v>40162</v>
      </c>
      <c r="U2348" s="69">
        <v>0.99936000000000003</v>
      </c>
      <c r="V2348" s="70">
        <v>-6.3999999999997392E-4</v>
      </c>
      <c r="W2348" s="70"/>
      <c r="Y2348" s="2">
        <v>42138</v>
      </c>
      <c r="Z2348">
        <v>12.74</v>
      </c>
    </row>
    <row r="2349" spans="2:26" x14ac:dyDescent="0.25">
      <c r="B2349" s="2">
        <v>42139</v>
      </c>
      <c r="C2349">
        <v>2122.73</v>
      </c>
      <c r="D2349" s="2"/>
      <c r="E2349" s="2">
        <v>42027</v>
      </c>
      <c r="F2349">
        <v>1.7999999999999999E-2</v>
      </c>
      <c r="G2349" s="67">
        <v>99.998500000000007</v>
      </c>
      <c r="H2349" s="92">
        <v>0</v>
      </c>
      <c r="J2349" s="2">
        <v>42023</v>
      </c>
      <c r="K2349">
        <v>1.7999999999999999E-2</v>
      </c>
      <c r="L2349" s="67">
        <v>99.995500000000007</v>
      </c>
      <c r="M2349" s="92">
        <v>2.0000900040395564E-5</v>
      </c>
      <c r="P2349" s="2">
        <v>42139</v>
      </c>
      <c r="Q2349">
        <v>1505.36</v>
      </c>
      <c r="R2349">
        <v>1.2637516129461179E-3</v>
      </c>
      <c r="T2349" s="68">
        <v>40163</v>
      </c>
      <c r="U2349" s="69">
        <v>1.00183</v>
      </c>
      <c r="V2349" s="70">
        <v>1.8299999999999983E-3</v>
      </c>
      <c r="W2349" s="70"/>
      <c r="Y2349" s="2">
        <v>42139</v>
      </c>
      <c r="Z2349">
        <v>12.38</v>
      </c>
    </row>
    <row r="2350" spans="2:26" x14ac:dyDescent="0.25">
      <c r="B2350" s="2">
        <v>42142</v>
      </c>
      <c r="C2350">
        <v>2129.1999999999998</v>
      </c>
      <c r="D2350" s="2"/>
      <c r="E2350" s="2">
        <v>42030</v>
      </c>
      <c r="F2350">
        <v>1.7999999999999999E-2</v>
      </c>
      <c r="G2350" s="67">
        <v>99.998500000000007</v>
      </c>
      <c r="H2350" s="92">
        <v>0</v>
      </c>
      <c r="J2350" s="2">
        <v>42024</v>
      </c>
      <c r="K2350">
        <v>0.01</v>
      </c>
      <c r="L2350" s="67">
        <v>99.997500000000002</v>
      </c>
      <c r="M2350" s="92">
        <v>-3.2500812520375177E-5</v>
      </c>
      <c r="P2350" s="2">
        <v>42142</v>
      </c>
      <c r="Q2350">
        <v>1507.95</v>
      </c>
      <c r="R2350">
        <v>1.7205186799171823E-3</v>
      </c>
      <c r="T2350" s="68">
        <v>40164</v>
      </c>
      <c r="U2350" s="69">
        <v>0.99507999999999996</v>
      </c>
      <c r="V2350" s="70">
        <v>-4.9200000000000355E-3</v>
      </c>
      <c r="W2350" s="70"/>
      <c r="Y2350" s="2">
        <v>42142</v>
      </c>
      <c r="Z2350">
        <v>12.73</v>
      </c>
    </row>
    <row r="2351" spans="2:26" x14ac:dyDescent="0.25">
      <c r="B2351" s="2">
        <v>42143</v>
      </c>
      <c r="C2351">
        <v>2127.83</v>
      </c>
      <c r="D2351" s="2"/>
      <c r="E2351" s="2">
        <v>42031</v>
      </c>
      <c r="F2351">
        <v>1.7999999999999999E-2</v>
      </c>
      <c r="G2351" s="67">
        <v>99.998500000000007</v>
      </c>
      <c r="H2351" s="92">
        <v>0</v>
      </c>
      <c r="J2351" s="2">
        <v>42025</v>
      </c>
      <c r="K2351">
        <v>2.3E-2</v>
      </c>
      <c r="L2351" s="67">
        <v>99.994249999999994</v>
      </c>
      <c r="M2351" s="92">
        <v>1.2500718791441656E-5</v>
      </c>
      <c r="P2351" s="2">
        <v>42143</v>
      </c>
      <c r="Q2351">
        <v>1508.24</v>
      </c>
      <c r="R2351">
        <v>1.9231406876873969E-4</v>
      </c>
      <c r="T2351" s="68">
        <v>40165</v>
      </c>
      <c r="U2351" s="69">
        <v>1.0066900000000001</v>
      </c>
      <c r="V2351" s="70">
        <v>6.6900000000000848E-3</v>
      </c>
      <c r="W2351" s="70"/>
      <c r="Y2351" s="2">
        <v>42143</v>
      </c>
      <c r="Z2351">
        <v>12.85</v>
      </c>
    </row>
    <row r="2352" spans="2:26" x14ac:dyDescent="0.25">
      <c r="B2352" s="2">
        <v>42144</v>
      </c>
      <c r="C2352">
        <v>2125.85</v>
      </c>
      <c r="D2352" s="2"/>
      <c r="E2352" s="2">
        <v>42032</v>
      </c>
      <c r="F2352">
        <v>1.7999999999999999E-2</v>
      </c>
      <c r="G2352" s="67">
        <v>99.998500000000007</v>
      </c>
      <c r="H2352" s="92">
        <v>8.3334583351746261E-6</v>
      </c>
      <c r="J2352" s="2">
        <v>42026</v>
      </c>
      <c r="K2352">
        <v>1.7999999999999999E-2</v>
      </c>
      <c r="L2352" s="67">
        <v>99.995500000000007</v>
      </c>
      <c r="M2352" s="92">
        <v>0</v>
      </c>
      <c r="P2352" s="2">
        <v>42144</v>
      </c>
      <c r="Q2352">
        <v>1508.1</v>
      </c>
      <c r="R2352">
        <v>-9.2823423327947907E-5</v>
      </c>
      <c r="T2352" s="68">
        <v>40168</v>
      </c>
      <c r="U2352" s="69">
        <v>1.0092300000000001</v>
      </c>
      <c r="V2352" s="70">
        <v>9.2300000000000715E-3</v>
      </c>
      <c r="W2352" s="70"/>
      <c r="Y2352" s="2">
        <v>42144</v>
      </c>
      <c r="Z2352">
        <v>12.88</v>
      </c>
    </row>
    <row r="2353" spans="2:26" x14ac:dyDescent="0.25">
      <c r="B2353" s="2">
        <v>42145</v>
      </c>
      <c r="C2353">
        <v>2130.8200000000002</v>
      </c>
      <c r="D2353" s="2"/>
      <c r="E2353" s="2">
        <v>42033</v>
      </c>
      <c r="F2353">
        <v>8.0000000000000002E-3</v>
      </c>
      <c r="G2353" s="67">
        <v>99.99933333333334</v>
      </c>
      <c r="H2353" s="92">
        <v>-4.1666944445850618E-6</v>
      </c>
      <c r="J2353" s="2">
        <v>42027</v>
      </c>
      <c r="K2353">
        <v>1.7999999999999999E-2</v>
      </c>
      <c r="L2353" s="67">
        <v>99.995500000000007</v>
      </c>
      <c r="M2353" s="92">
        <v>2.5001125050660988E-5</v>
      </c>
      <c r="P2353" s="2">
        <v>42145</v>
      </c>
      <c r="Q2353">
        <v>1510.51</v>
      </c>
      <c r="R2353">
        <v>1.5980372654333941E-3</v>
      </c>
      <c r="T2353" s="68">
        <v>40169</v>
      </c>
      <c r="U2353" s="69">
        <v>1.0029699999999999</v>
      </c>
      <c r="V2353" s="70">
        <v>2.9699999999999172E-3</v>
      </c>
      <c r="W2353" s="70"/>
      <c r="Y2353" s="2">
        <v>42145</v>
      </c>
      <c r="Z2353">
        <v>12.11</v>
      </c>
    </row>
    <row r="2354" spans="2:26" x14ac:dyDescent="0.25">
      <c r="B2354" s="2">
        <v>42146</v>
      </c>
      <c r="C2354">
        <v>2126.06</v>
      </c>
      <c r="D2354" s="2"/>
      <c r="E2354" s="2">
        <v>42034</v>
      </c>
      <c r="F2354">
        <v>1.2999999999999999E-2</v>
      </c>
      <c r="G2354" s="67">
        <v>99.998916666666673</v>
      </c>
      <c r="H2354" s="92">
        <v>8.3334236120613525E-6</v>
      </c>
      <c r="J2354" s="2">
        <v>42030</v>
      </c>
      <c r="K2354">
        <v>8.0000000000000002E-3</v>
      </c>
      <c r="L2354" s="67">
        <v>99.998000000000005</v>
      </c>
      <c r="M2354" s="92">
        <v>-2.5000500009975113E-5</v>
      </c>
      <c r="P2354" s="2">
        <v>42146</v>
      </c>
      <c r="Q2354">
        <v>1509.97</v>
      </c>
      <c r="R2354">
        <v>-3.5749515064442683E-4</v>
      </c>
      <c r="T2354" s="68">
        <v>40170</v>
      </c>
      <c r="U2354" s="69">
        <v>1.00162</v>
      </c>
      <c r="V2354" s="70">
        <v>1.6199999999999548E-3</v>
      </c>
      <c r="W2354" s="70"/>
      <c r="Y2354" s="2">
        <v>42146</v>
      </c>
      <c r="Z2354">
        <v>12.13</v>
      </c>
    </row>
    <row r="2355" spans="2:26" x14ac:dyDescent="0.25">
      <c r="B2355" s="2">
        <v>42150</v>
      </c>
      <c r="C2355">
        <v>2104.1999999999998</v>
      </c>
      <c r="D2355" s="2"/>
      <c r="E2355" s="2">
        <v>42037</v>
      </c>
      <c r="F2355">
        <v>3.0000000000000001E-3</v>
      </c>
      <c r="G2355" s="67">
        <v>99.999750000000006</v>
      </c>
      <c r="H2355" s="92">
        <v>0</v>
      </c>
      <c r="J2355" s="2">
        <v>42031</v>
      </c>
      <c r="K2355">
        <v>1.7999999999999999E-2</v>
      </c>
      <c r="L2355" s="67">
        <v>99.995500000000007</v>
      </c>
      <c r="M2355" s="92">
        <v>0</v>
      </c>
      <c r="P2355" s="2">
        <v>42150</v>
      </c>
      <c r="Q2355">
        <v>1501.58</v>
      </c>
      <c r="R2355">
        <v>-5.556401782816911E-3</v>
      </c>
      <c r="T2355" s="68">
        <v>40171</v>
      </c>
      <c r="U2355" s="69">
        <v>1.0023200000000001</v>
      </c>
      <c r="V2355" s="70">
        <v>2.3200000000000998E-3</v>
      </c>
      <c r="W2355" s="70"/>
      <c r="Y2355" s="2">
        <v>42150</v>
      </c>
      <c r="Z2355">
        <v>14.06</v>
      </c>
    </row>
    <row r="2356" spans="2:26" x14ac:dyDescent="0.25">
      <c r="B2356" s="2">
        <v>42151</v>
      </c>
      <c r="C2356">
        <v>2123.48</v>
      </c>
      <c r="D2356" s="2"/>
      <c r="E2356" s="2">
        <v>42038</v>
      </c>
      <c r="F2356">
        <v>3.0000000000000001E-3</v>
      </c>
      <c r="G2356" s="67">
        <v>99.999750000000006</v>
      </c>
      <c r="H2356" s="92">
        <v>-4.1666770833614919E-6</v>
      </c>
      <c r="J2356" s="2">
        <v>42032</v>
      </c>
      <c r="K2356">
        <v>1.7999999999999999E-2</v>
      </c>
      <c r="L2356" s="67">
        <v>99.995500000000007</v>
      </c>
      <c r="M2356" s="92">
        <v>2.5001125050660988E-5</v>
      </c>
      <c r="P2356" s="2">
        <v>42151</v>
      </c>
      <c r="Q2356">
        <v>1510.01</v>
      </c>
      <c r="R2356">
        <v>5.6140864955580572E-3</v>
      </c>
      <c r="T2356" s="68">
        <v>40175</v>
      </c>
      <c r="U2356" s="69">
        <v>1.0015499999999999</v>
      </c>
      <c r="V2356" s="70">
        <v>1.5499999999999403E-3</v>
      </c>
      <c r="W2356" s="70"/>
      <c r="Y2356" s="2">
        <v>42151</v>
      </c>
      <c r="Z2356">
        <v>13.27</v>
      </c>
    </row>
    <row r="2357" spans="2:26" x14ac:dyDescent="0.25">
      <c r="B2357" s="2">
        <v>42152</v>
      </c>
      <c r="C2357">
        <v>2120.79</v>
      </c>
      <c r="D2357" s="2"/>
      <c r="E2357" s="2">
        <v>42039</v>
      </c>
      <c r="F2357">
        <v>8.0000000000000002E-3</v>
      </c>
      <c r="G2357" s="67">
        <v>99.99933333333334</v>
      </c>
      <c r="H2357" s="92">
        <v>0</v>
      </c>
      <c r="J2357" s="2">
        <v>42033</v>
      </c>
      <c r="K2357">
        <v>8.0000000000000002E-3</v>
      </c>
      <c r="L2357" s="67">
        <v>99.998000000000005</v>
      </c>
      <c r="M2357" s="92">
        <v>1.2500250005098579E-5</v>
      </c>
      <c r="P2357" s="2">
        <v>42152</v>
      </c>
      <c r="Q2357">
        <v>1509.15</v>
      </c>
      <c r="R2357">
        <v>-5.6953265210157866E-4</v>
      </c>
      <c r="T2357" s="68">
        <v>40176</v>
      </c>
      <c r="U2357" s="69">
        <v>0.99966999999999995</v>
      </c>
      <c r="V2357" s="70">
        <v>-3.3000000000005247E-4</v>
      </c>
      <c r="W2357" s="70"/>
      <c r="Y2357" s="2">
        <v>42152</v>
      </c>
      <c r="Z2357">
        <v>13.31</v>
      </c>
    </row>
    <row r="2358" spans="2:26" x14ac:dyDescent="0.25">
      <c r="B2358" s="2">
        <v>42153</v>
      </c>
      <c r="C2358">
        <v>2107.39</v>
      </c>
      <c r="D2358" s="2"/>
      <c r="E2358" s="2">
        <v>42040</v>
      </c>
      <c r="F2358">
        <v>8.0000000000000002E-3</v>
      </c>
      <c r="G2358" s="67">
        <v>99.99933333333334</v>
      </c>
      <c r="H2358" s="92">
        <v>-1.6666777779006381E-6</v>
      </c>
      <c r="J2358" s="2">
        <v>42034</v>
      </c>
      <c r="K2358">
        <v>3.0000000000000001E-3</v>
      </c>
      <c r="L2358" s="67">
        <v>99.999250000000004</v>
      </c>
      <c r="M2358" s="92">
        <v>-1.2500093750644758E-5</v>
      </c>
      <c r="P2358" s="2">
        <v>42153</v>
      </c>
      <c r="Q2358">
        <v>1504.36</v>
      </c>
      <c r="R2358">
        <v>-3.1739721035021207E-3</v>
      </c>
      <c r="T2358" s="68">
        <v>40177</v>
      </c>
      <c r="U2358" s="69">
        <v>1.00047</v>
      </c>
      <c r="V2358" s="70">
        <v>4.6999999999997044E-4</v>
      </c>
      <c r="W2358" s="70"/>
      <c r="Y2358" s="2">
        <v>42153</v>
      </c>
      <c r="Z2358">
        <v>13.84</v>
      </c>
    </row>
    <row r="2359" spans="2:26" x14ac:dyDescent="0.25">
      <c r="B2359" s="2">
        <v>42156</v>
      </c>
      <c r="C2359">
        <v>2111.73</v>
      </c>
      <c r="D2359" s="2"/>
      <c r="E2359" s="2">
        <v>42041</v>
      </c>
      <c r="F2359">
        <v>0.01</v>
      </c>
      <c r="G2359" s="67">
        <v>99.999166666666667</v>
      </c>
      <c r="H2359" s="92">
        <v>1.666680555789668E-6</v>
      </c>
      <c r="J2359" s="2">
        <v>42037</v>
      </c>
      <c r="K2359">
        <v>8.0000000000000002E-3</v>
      </c>
      <c r="L2359" s="67">
        <v>99.998000000000005</v>
      </c>
      <c r="M2359" s="92">
        <v>-2.5000500009975113E-5</v>
      </c>
      <c r="P2359" s="2">
        <v>42156</v>
      </c>
      <c r="Q2359">
        <v>1506.7</v>
      </c>
      <c r="R2359">
        <v>1.555478741790628E-3</v>
      </c>
      <c r="T2359" s="68">
        <v>40178</v>
      </c>
      <c r="U2359" s="69">
        <v>0.99453999999999998</v>
      </c>
      <c r="V2359" s="70">
        <v>-5.4600000000000204E-3</v>
      </c>
      <c r="W2359" s="70"/>
      <c r="Y2359" s="2">
        <v>42156</v>
      </c>
      <c r="Z2359">
        <v>13.97</v>
      </c>
    </row>
    <row r="2360" spans="2:26" x14ac:dyDescent="0.25">
      <c r="B2360" s="2">
        <v>42157</v>
      </c>
      <c r="C2360">
        <v>2109.6</v>
      </c>
      <c r="D2360" s="2"/>
      <c r="E2360" s="2">
        <v>42044</v>
      </c>
      <c r="F2360">
        <v>8.0000000000000002E-3</v>
      </c>
      <c r="G2360" s="67">
        <v>99.99933333333334</v>
      </c>
      <c r="H2360" s="92">
        <v>4.1666944445850618E-6</v>
      </c>
      <c r="J2360" s="2">
        <v>42038</v>
      </c>
      <c r="K2360">
        <v>1.7999999999999999E-2</v>
      </c>
      <c r="L2360" s="67">
        <v>99.995500000000007</v>
      </c>
      <c r="M2360" s="92">
        <v>2.5001125050660988E-5</v>
      </c>
      <c r="P2360" s="2">
        <v>42157</v>
      </c>
      <c r="Q2360">
        <v>1506.2</v>
      </c>
      <c r="R2360">
        <v>-3.318510652419171E-4</v>
      </c>
      <c r="T2360" s="68">
        <v>40182</v>
      </c>
      <c r="U2360" s="69">
        <v>1.0097</v>
      </c>
      <c r="V2360" s="70">
        <v>9.7000000000000419E-3</v>
      </c>
      <c r="W2360" s="70"/>
      <c r="Y2360" s="2">
        <v>42157</v>
      </c>
      <c r="Z2360">
        <v>14.24</v>
      </c>
    </row>
    <row r="2361" spans="2:26" x14ac:dyDescent="0.25">
      <c r="B2361" s="2">
        <v>42158</v>
      </c>
      <c r="C2361">
        <v>2114.0700000000002</v>
      </c>
      <c r="D2361" s="2"/>
      <c r="E2361" s="2">
        <v>42045</v>
      </c>
      <c r="F2361">
        <v>3.0000000000000001E-3</v>
      </c>
      <c r="G2361" s="67">
        <v>99.999750000000006</v>
      </c>
      <c r="H2361" s="92">
        <v>-1.2500031250084476E-5</v>
      </c>
      <c r="J2361" s="2">
        <v>42039</v>
      </c>
      <c r="K2361">
        <v>8.0000000000000002E-3</v>
      </c>
      <c r="L2361" s="67">
        <v>99.998000000000005</v>
      </c>
      <c r="M2361" s="92">
        <v>-5.0001000020394315E-6</v>
      </c>
      <c r="P2361" s="2">
        <v>42158</v>
      </c>
      <c r="Q2361">
        <v>1509.15</v>
      </c>
      <c r="R2361">
        <v>1.9585712388794363E-3</v>
      </c>
      <c r="T2361" s="68">
        <v>40183</v>
      </c>
      <c r="U2361" s="69">
        <v>1.00204</v>
      </c>
      <c r="V2361" s="70">
        <v>2.0400000000000418E-3</v>
      </c>
      <c r="W2361" s="70"/>
      <c r="Y2361" s="2">
        <v>42158</v>
      </c>
      <c r="Z2361">
        <v>13.66</v>
      </c>
    </row>
    <row r="2362" spans="2:26" x14ac:dyDescent="0.25">
      <c r="B2362" s="2">
        <v>42159</v>
      </c>
      <c r="C2362">
        <v>2095.84</v>
      </c>
      <c r="D2362" s="2"/>
      <c r="E2362" s="2">
        <v>42046</v>
      </c>
      <c r="F2362">
        <v>1.7999999999999999E-2</v>
      </c>
      <c r="G2362" s="67">
        <v>99.998500000000007</v>
      </c>
      <c r="H2362" s="92">
        <v>4.1667291676983353E-6</v>
      </c>
      <c r="J2362" s="2">
        <v>42040</v>
      </c>
      <c r="K2362">
        <v>0.01</v>
      </c>
      <c r="L2362" s="67">
        <v>99.997500000000002</v>
      </c>
      <c r="M2362" s="92">
        <v>-2.000050001249587E-5</v>
      </c>
      <c r="P2362" s="2">
        <v>42159</v>
      </c>
      <c r="Q2362">
        <v>1500.62</v>
      </c>
      <c r="R2362">
        <v>-5.6521883179274646E-3</v>
      </c>
      <c r="T2362" s="68">
        <v>40184</v>
      </c>
      <c r="U2362" s="69">
        <v>1.00098</v>
      </c>
      <c r="V2362" s="70">
        <v>9.7999999999998089E-4</v>
      </c>
      <c r="W2362" s="70"/>
      <c r="Y2362" s="2">
        <v>42159</v>
      </c>
      <c r="Z2362">
        <v>14.71</v>
      </c>
    </row>
    <row r="2363" spans="2:26" x14ac:dyDescent="0.25">
      <c r="B2363" s="2">
        <v>42160</v>
      </c>
      <c r="C2363">
        <v>2092.83</v>
      </c>
      <c r="D2363" s="2"/>
      <c r="E2363" s="2">
        <v>42047</v>
      </c>
      <c r="F2363">
        <v>1.2999999999999999E-2</v>
      </c>
      <c r="G2363" s="67">
        <v>99.998916666666673</v>
      </c>
      <c r="H2363" s="92">
        <v>4.1667118060306763E-6</v>
      </c>
      <c r="J2363" s="2">
        <v>42041</v>
      </c>
      <c r="K2363">
        <v>1.7999999999999999E-2</v>
      </c>
      <c r="L2363" s="67">
        <v>99.995500000000007</v>
      </c>
      <c r="M2363" s="92">
        <v>2.5001125050660988E-5</v>
      </c>
      <c r="P2363" s="2">
        <v>42160</v>
      </c>
      <c r="Q2363">
        <v>1500.33</v>
      </c>
      <c r="R2363">
        <v>-1.9325345523846238E-4</v>
      </c>
      <c r="T2363" s="68">
        <v>40185</v>
      </c>
      <c r="U2363" s="69">
        <v>1.00135</v>
      </c>
      <c r="V2363" s="70">
        <v>1.3499999999999623E-3</v>
      </c>
      <c r="W2363" s="70"/>
      <c r="Y2363" s="2">
        <v>42160</v>
      </c>
      <c r="Z2363">
        <v>14.21</v>
      </c>
    </row>
    <row r="2364" spans="2:26" x14ac:dyDescent="0.25">
      <c r="B2364" s="2">
        <v>42163</v>
      </c>
      <c r="C2364">
        <v>2079.2800000000002</v>
      </c>
      <c r="D2364" s="2"/>
      <c r="E2364" s="2">
        <v>42048</v>
      </c>
      <c r="F2364">
        <v>8.0000000000000002E-3</v>
      </c>
      <c r="G2364" s="67">
        <v>99.99933333333334</v>
      </c>
      <c r="H2364" s="92">
        <v>0</v>
      </c>
      <c r="J2364" s="2">
        <v>42044</v>
      </c>
      <c r="K2364">
        <v>8.0000000000000002E-3</v>
      </c>
      <c r="L2364" s="67">
        <v>99.998000000000005</v>
      </c>
      <c r="M2364" s="92">
        <v>0</v>
      </c>
      <c r="P2364" s="2">
        <v>42163</v>
      </c>
      <c r="Q2364">
        <v>1493.74</v>
      </c>
      <c r="R2364">
        <v>-4.3923670125904923E-3</v>
      </c>
      <c r="T2364" s="68">
        <v>40186</v>
      </c>
      <c r="U2364" s="69">
        <v>1.0015000000000001</v>
      </c>
      <c r="V2364" s="70">
        <v>1.5000000000000568E-3</v>
      </c>
      <c r="W2364" s="70"/>
      <c r="Y2364" s="2">
        <v>42163</v>
      </c>
      <c r="Z2364">
        <v>15.29</v>
      </c>
    </row>
    <row r="2365" spans="2:26" x14ac:dyDescent="0.25">
      <c r="B2365" s="2">
        <v>42164</v>
      </c>
      <c r="C2365">
        <v>2080.15</v>
      </c>
      <c r="D2365" s="2"/>
      <c r="E2365" s="2">
        <v>42051</v>
      </c>
      <c r="F2365">
        <v>8.0000000000000002E-3</v>
      </c>
      <c r="G2365" s="67">
        <v>99.99933333333334</v>
      </c>
      <c r="H2365" s="92">
        <v>4.1666944445850618E-6</v>
      </c>
      <c r="J2365" s="2">
        <v>42045</v>
      </c>
      <c r="K2365">
        <v>8.0000000000000002E-3</v>
      </c>
      <c r="L2365" s="67">
        <v>99.998000000000005</v>
      </c>
      <c r="M2365" s="92">
        <v>0</v>
      </c>
      <c r="P2365" s="2">
        <v>42164</v>
      </c>
      <c r="Q2365">
        <v>1494.03</v>
      </c>
      <c r="R2365">
        <v>1.9414355911995251E-4</v>
      </c>
      <c r="T2365" s="68">
        <v>40189</v>
      </c>
      <c r="U2365" s="69">
        <v>1.0027600000000001</v>
      </c>
      <c r="V2365" s="70">
        <v>2.7600000000000957E-3</v>
      </c>
      <c r="W2365" s="70"/>
      <c r="Y2365" s="2">
        <v>42164</v>
      </c>
      <c r="Z2365">
        <v>14.47</v>
      </c>
    </row>
    <row r="2366" spans="2:26" x14ac:dyDescent="0.25">
      <c r="B2366" s="2">
        <v>42165</v>
      </c>
      <c r="C2366">
        <v>2105.1999999999998</v>
      </c>
      <c r="D2366" s="2"/>
      <c r="E2366" s="2">
        <v>42052</v>
      </c>
      <c r="F2366">
        <v>3.0000000000000001E-3</v>
      </c>
      <c r="G2366" s="67">
        <v>99.999750000000006</v>
      </c>
      <c r="H2366" s="92">
        <v>-4.1666770833614919E-6</v>
      </c>
      <c r="J2366" s="2">
        <v>42046</v>
      </c>
      <c r="K2366">
        <v>8.0000000000000002E-3</v>
      </c>
      <c r="L2366" s="67">
        <v>99.998000000000005</v>
      </c>
      <c r="M2366" s="92">
        <v>-1.2500250004987556E-5</v>
      </c>
      <c r="P2366" s="2">
        <v>42165</v>
      </c>
      <c r="Q2366">
        <v>1509.26</v>
      </c>
      <c r="R2366">
        <v>1.0193905075533971E-2</v>
      </c>
      <c r="T2366" s="68">
        <v>40190</v>
      </c>
      <c r="U2366" s="69">
        <v>0.99677000000000004</v>
      </c>
      <c r="V2366" s="70">
        <v>-3.2299999999999551E-3</v>
      </c>
      <c r="W2366" s="70"/>
      <c r="Y2366" s="2">
        <v>42165</v>
      </c>
      <c r="Z2366">
        <v>13.22</v>
      </c>
    </row>
    <row r="2367" spans="2:26" x14ac:dyDescent="0.25">
      <c r="B2367" s="2">
        <v>42166</v>
      </c>
      <c r="C2367">
        <v>2108.86</v>
      </c>
      <c r="D2367" s="2"/>
      <c r="E2367" s="2">
        <v>42053</v>
      </c>
      <c r="F2367">
        <v>8.0000000000000002E-3</v>
      </c>
      <c r="G2367" s="67">
        <v>99.99933333333334</v>
      </c>
      <c r="H2367" s="92">
        <v>-4.1666944445850618E-6</v>
      </c>
      <c r="J2367" s="2">
        <v>42047</v>
      </c>
      <c r="K2367">
        <v>1.2999999999999999E-2</v>
      </c>
      <c r="L2367" s="67">
        <v>99.996750000000006</v>
      </c>
      <c r="M2367" s="92">
        <v>1.2500406263216135E-5</v>
      </c>
      <c r="P2367" s="2">
        <v>42166</v>
      </c>
      <c r="Q2367">
        <v>1512.32</v>
      </c>
      <c r="R2367">
        <v>2.0274836674927244E-3</v>
      </c>
      <c r="T2367" s="68">
        <v>40191</v>
      </c>
      <c r="U2367" s="69">
        <v>1.00492</v>
      </c>
      <c r="V2367" s="70">
        <v>4.9200000000000355E-3</v>
      </c>
      <c r="W2367" s="70"/>
      <c r="Y2367" s="2">
        <v>42166</v>
      </c>
      <c r="Z2367">
        <v>12.85</v>
      </c>
    </row>
    <row r="2368" spans="2:26" x14ac:dyDescent="0.25">
      <c r="B2368" s="2">
        <v>42167</v>
      </c>
      <c r="C2368">
        <v>2094.11</v>
      </c>
      <c r="D2368" s="2"/>
      <c r="E2368" s="2">
        <v>42054</v>
      </c>
      <c r="F2368">
        <v>1.2999999999999999E-2</v>
      </c>
      <c r="G2368" s="67">
        <v>99.998916666666673</v>
      </c>
      <c r="H2368" s="92">
        <v>0</v>
      </c>
      <c r="J2368" s="2">
        <v>42048</v>
      </c>
      <c r="K2368">
        <v>8.0000000000000002E-3</v>
      </c>
      <c r="L2368" s="67">
        <v>99.998000000000005</v>
      </c>
      <c r="M2368" s="92">
        <v>0</v>
      </c>
      <c r="P2368" s="2">
        <v>42167</v>
      </c>
      <c r="Q2368">
        <v>1504.98</v>
      </c>
      <c r="R2368">
        <v>-4.8534701650443379E-3</v>
      </c>
      <c r="T2368" s="68">
        <v>40192</v>
      </c>
      <c r="U2368" s="69">
        <v>1.00183</v>
      </c>
      <c r="V2368" s="70">
        <v>1.8299999999999983E-3</v>
      </c>
      <c r="W2368" s="70"/>
      <c r="Y2368" s="2">
        <v>42167</v>
      </c>
      <c r="Z2368">
        <v>13.78</v>
      </c>
    </row>
    <row r="2369" spans="2:26" x14ac:dyDescent="0.25">
      <c r="B2369" s="2">
        <v>42170</v>
      </c>
      <c r="C2369">
        <v>2084.4299999999998</v>
      </c>
      <c r="D2369" s="2"/>
      <c r="E2369" s="2">
        <v>42055</v>
      </c>
      <c r="F2369">
        <v>1.2999999999999999E-2</v>
      </c>
      <c r="G2369" s="67">
        <v>99.998916666666673</v>
      </c>
      <c r="H2369" s="92">
        <v>0</v>
      </c>
      <c r="J2369" s="2">
        <v>42051</v>
      </c>
      <c r="K2369">
        <v>8.0000000000000002E-3</v>
      </c>
      <c r="L2369" s="67">
        <v>99.998000000000005</v>
      </c>
      <c r="M2369" s="92">
        <v>-5.0001000020394315E-6</v>
      </c>
      <c r="P2369" s="2">
        <v>42170</v>
      </c>
      <c r="Q2369">
        <v>1499.04</v>
      </c>
      <c r="R2369">
        <v>-3.9468963042698091E-3</v>
      </c>
      <c r="T2369" s="68">
        <v>40193</v>
      </c>
      <c r="U2369" s="69">
        <v>1.0013799999999999</v>
      </c>
      <c r="V2369" s="70">
        <v>1.3799999999999368E-3</v>
      </c>
      <c r="W2369" s="70"/>
      <c r="Y2369" s="2">
        <v>42170</v>
      </c>
      <c r="Z2369">
        <v>15.39</v>
      </c>
    </row>
    <row r="2370" spans="2:26" x14ac:dyDescent="0.25">
      <c r="B2370" s="2">
        <v>42171</v>
      </c>
      <c r="C2370">
        <v>2096.29</v>
      </c>
      <c r="D2370" s="2"/>
      <c r="E2370" s="2">
        <v>42058</v>
      </c>
      <c r="F2370">
        <v>1.2999999999999999E-2</v>
      </c>
      <c r="G2370" s="67">
        <v>99.998916666666673</v>
      </c>
      <c r="H2370" s="92">
        <v>0</v>
      </c>
      <c r="J2370" s="2">
        <v>42052</v>
      </c>
      <c r="K2370">
        <v>0.01</v>
      </c>
      <c r="L2370" s="67">
        <v>99.997500000000002</v>
      </c>
      <c r="M2370" s="92">
        <v>-2.000050001249587E-5</v>
      </c>
      <c r="P2370" s="2">
        <v>42171</v>
      </c>
      <c r="Q2370">
        <v>1507.32</v>
      </c>
      <c r="R2370">
        <v>5.5235350624398549E-3</v>
      </c>
      <c r="T2370" s="68">
        <v>40197</v>
      </c>
      <c r="U2370" s="69">
        <v>1.0070399999999999</v>
      </c>
      <c r="V2370" s="70">
        <v>7.0399999999999352E-3</v>
      </c>
      <c r="W2370" s="70"/>
      <c r="Y2370" s="2">
        <v>42171</v>
      </c>
      <c r="Z2370">
        <v>14.81</v>
      </c>
    </row>
    <row r="2371" spans="2:26" x14ac:dyDescent="0.25">
      <c r="B2371" s="2">
        <v>42172</v>
      </c>
      <c r="C2371">
        <v>2100.44</v>
      </c>
      <c r="D2371" s="2"/>
      <c r="E2371" s="2">
        <v>42059</v>
      </c>
      <c r="F2371">
        <v>1.2999999999999999E-2</v>
      </c>
      <c r="G2371" s="67">
        <v>99.998916666666673</v>
      </c>
      <c r="H2371" s="92">
        <v>0</v>
      </c>
      <c r="J2371" s="2">
        <v>42053</v>
      </c>
      <c r="K2371">
        <v>1.7999999999999999E-2</v>
      </c>
      <c r="L2371" s="67">
        <v>99.995500000000007</v>
      </c>
      <c r="M2371" s="92">
        <v>0</v>
      </c>
      <c r="P2371" s="2">
        <v>42172</v>
      </c>
      <c r="Q2371">
        <v>1511.42</v>
      </c>
      <c r="R2371">
        <v>2.7200594432503777E-3</v>
      </c>
      <c r="T2371" s="68">
        <v>40198</v>
      </c>
      <c r="U2371" s="69">
        <v>0.99380999999999997</v>
      </c>
      <c r="V2371" s="70">
        <v>-6.1900000000000288E-3</v>
      </c>
      <c r="W2371" s="70"/>
      <c r="Y2371" s="2">
        <v>42172</v>
      </c>
      <c r="Z2371">
        <v>14.5</v>
      </c>
    </row>
    <row r="2372" spans="2:26" x14ac:dyDescent="0.25">
      <c r="B2372" s="2">
        <v>42173</v>
      </c>
      <c r="C2372">
        <v>2121.2399999999998</v>
      </c>
      <c r="D2372" s="2"/>
      <c r="E2372" s="2">
        <v>42060</v>
      </c>
      <c r="F2372">
        <v>1.2999999999999999E-2</v>
      </c>
      <c r="G2372" s="67">
        <v>99.998916666666673</v>
      </c>
      <c r="H2372" s="92">
        <v>0</v>
      </c>
      <c r="J2372" s="2">
        <v>42054</v>
      </c>
      <c r="K2372">
        <v>1.7999999999999999E-2</v>
      </c>
      <c r="L2372" s="67">
        <v>99.995500000000007</v>
      </c>
      <c r="M2372" s="92">
        <v>0</v>
      </c>
      <c r="P2372" s="2">
        <v>42173</v>
      </c>
      <c r="Q2372">
        <v>1524.02</v>
      </c>
      <c r="R2372">
        <v>8.3365312090615262E-3</v>
      </c>
      <c r="T2372" s="68">
        <v>40199</v>
      </c>
      <c r="U2372" s="69">
        <v>0.98648000000000002</v>
      </c>
      <c r="V2372" s="70">
        <v>-1.3519999999999976E-2</v>
      </c>
      <c r="W2372" s="70"/>
      <c r="Y2372" s="2">
        <v>42173</v>
      </c>
      <c r="Z2372">
        <v>13.19</v>
      </c>
    </row>
    <row r="2373" spans="2:26" x14ac:dyDescent="0.25">
      <c r="B2373" s="2">
        <v>42174</v>
      </c>
      <c r="C2373">
        <v>2109.9899999999998</v>
      </c>
      <c r="D2373" s="2"/>
      <c r="E2373" s="2">
        <v>42061</v>
      </c>
      <c r="F2373">
        <v>1.2999999999999999E-2</v>
      </c>
      <c r="G2373" s="67">
        <v>99.998916666666673</v>
      </c>
      <c r="H2373" s="92">
        <v>-8.3334236121723748E-6</v>
      </c>
      <c r="J2373" s="2">
        <v>42055</v>
      </c>
      <c r="K2373">
        <v>1.7999999999999999E-2</v>
      </c>
      <c r="L2373" s="67">
        <v>99.995500000000007</v>
      </c>
      <c r="M2373" s="92">
        <v>0</v>
      </c>
      <c r="P2373" s="2">
        <v>42174</v>
      </c>
      <c r="Q2373">
        <v>1520.46</v>
      </c>
      <c r="R2373">
        <v>-2.3359273500347388E-3</v>
      </c>
      <c r="T2373" s="68">
        <v>40200</v>
      </c>
      <c r="U2373" s="69">
        <v>0.98524</v>
      </c>
      <c r="V2373" s="70">
        <v>-1.4759999999999995E-2</v>
      </c>
      <c r="W2373" s="70"/>
      <c r="Y2373" s="2">
        <v>42174</v>
      </c>
      <c r="Z2373">
        <v>13.96</v>
      </c>
    </row>
    <row r="2374" spans="2:26" x14ac:dyDescent="0.25">
      <c r="B2374" s="2">
        <v>42177</v>
      </c>
      <c r="C2374">
        <v>2122.85</v>
      </c>
      <c r="D2374" s="2"/>
      <c r="E2374" s="2">
        <v>42062</v>
      </c>
      <c r="F2374">
        <v>2.3E-2</v>
      </c>
      <c r="G2374" s="67">
        <v>99.998083333333327</v>
      </c>
      <c r="H2374" s="92">
        <v>8.3334930587319889E-6</v>
      </c>
      <c r="J2374" s="2">
        <v>42058</v>
      </c>
      <c r="K2374">
        <v>1.7999999999999999E-2</v>
      </c>
      <c r="L2374" s="67">
        <v>99.995500000000007</v>
      </c>
      <c r="M2374" s="92">
        <v>0</v>
      </c>
      <c r="P2374" s="2">
        <v>42177</v>
      </c>
      <c r="Q2374">
        <v>1527.39</v>
      </c>
      <c r="R2374">
        <v>4.5578311826683926E-3</v>
      </c>
      <c r="T2374" s="68">
        <v>40203</v>
      </c>
      <c r="U2374" s="69">
        <v>1.0028600000000001</v>
      </c>
      <c r="V2374" s="70">
        <v>2.8600000000000847E-3</v>
      </c>
      <c r="W2374" s="70"/>
      <c r="Y2374" s="2">
        <v>42177</v>
      </c>
      <c r="Z2374">
        <v>12.74</v>
      </c>
    </row>
    <row r="2375" spans="2:26" x14ac:dyDescent="0.25">
      <c r="B2375" s="2">
        <v>42178</v>
      </c>
      <c r="C2375">
        <v>2124.1999999999998</v>
      </c>
      <c r="D2375" s="2"/>
      <c r="E2375" s="2">
        <v>42065</v>
      </c>
      <c r="F2375">
        <v>1.2999999999999999E-2</v>
      </c>
      <c r="G2375" s="67">
        <v>99.998916666666673</v>
      </c>
      <c r="H2375" s="92">
        <v>4.1667118060306763E-6</v>
      </c>
      <c r="J2375" s="2">
        <v>42059</v>
      </c>
      <c r="K2375">
        <v>1.7999999999999999E-2</v>
      </c>
      <c r="L2375" s="67">
        <v>99.995500000000007</v>
      </c>
      <c r="M2375" s="92">
        <v>0</v>
      </c>
      <c r="P2375" s="2">
        <v>42178</v>
      </c>
      <c r="Q2375">
        <v>1529.18</v>
      </c>
      <c r="R2375">
        <v>1.1719338217481834E-3</v>
      </c>
      <c r="T2375" s="68">
        <v>40204</v>
      </c>
      <c r="U2375" s="69">
        <v>0.99904000000000004</v>
      </c>
      <c r="V2375" s="70">
        <v>-9.5999999999996088E-4</v>
      </c>
      <c r="W2375" s="70"/>
      <c r="Y2375" s="2">
        <v>42178</v>
      </c>
      <c r="Z2375">
        <v>12.11</v>
      </c>
    </row>
    <row r="2376" spans="2:26" x14ac:dyDescent="0.25">
      <c r="B2376" s="2">
        <v>42179</v>
      </c>
      <c r="C2376">
        <v>2108.58</v>
      </c>
      <c r="D2376" s="2"/>
      <c r="E2376" s="2">
        <v>42066</v>
      </c>
      <c r="F2376">
        <v>8.0000000000000002E-3</v>
      </c>
      <c r="G2376" s="67">
        <v>99.99933333333334</v>
      </c>
      <c r="H2376" s="92">
        <v>4.1666944445850618E-6</v>
      </c>
      <c r="J2376" s="2">
        <v>42060</v>
      </c>
      <c r="K2376">
        <v>1.7999999999999999E-2</v>
      </c>
      <c r="L2376" s="67">
        <v>99.995500000000007</v>
      </c>
      <c r="M2376" s="92">
        <v>0</v>
      </c>
      <c r="P2376" s="2">
        <v>42179</v>
      </c>
      <c r="Q2376">
        <v>1523.49</v>
      </c>
      <c r="R2376">
        <v>-3.720948482193065E-3</v>
      </c>
      <c r="T2376" s="68">
        <v>40205</v>
      </c>
      <c r="U2376" s="69">
        <v>1.00295</v>
      </c>
      <c r="V2376" s="70">
        <v>2.9500000000000082E-3</v>
      </c>
      <c r="W2376" s="70"/>
      <c r="Y2376" s="2">
        <v>42179</v>
      </c>
      <c r="Z2376">
        <v>13.26</v>
      </c>
    </row>
    <row r="2377" spans="2:26" x14ac:dyDescent="0.25">
      <c r="B2377" s="2">
        <v>42180</v>
      </c>
      <c r="C2377">
        <v>2102.31</v>
      </c>
      <c r="D2377" s="2"/>
      <c r="E2377" s="2">
        <v>42067</v>
      </c>
      <c r="F2377">
        <v>3.0000000000000001E-3</v>
      </c>
      <c r="G2377" s="67">
        <v>99.999750000000006</v>
      </c>
      <c r="H2377" s="92">
        <v>-4.1666770833614919E-6</v>
      </c>
      <c r="J2377" s="2">
        <v>42061</v>
      </c>
      <c r="K2377">
        <v>1.7999999999999999E-2</v>
      </c>
      <c r="L2377" s="67">
        <v>99.995500000000007</v>
      </c>
      <c r="M2377" s="92">
        <v>1.2500562525330494E-5</v>
      </c>
      <c r="P2377" s="2">
        <v>42180</v>
      </c>
      <c r="Q2377">
        <v>1520.21</v>
      </c>
      <c r="R2377">
        <v>-2.1529514470065569E-3</v>
      </c>
      <c r="T2377" s="68">
        <v>40206</v>
      </c>
      <c r="U2377" s="69">
        <v>0.99516000000000004</v>
      </c>
      <c r="V2377" s="70">
        <v>-4.8399999999999554E-3</v>
      </c>
      <c r="W2377" s="70"/>
      <c r="Y2377" s="2">
        <v>42180</v>
      </c>
      <c r="Z2377">
        <v>14.01</v>
      </c>
    </row>
    <row r="2378" spans="2:26" x14ac:dyDescent="0.25">
      <c r="B2378" s="2">
        <v>42181</v>
      </c>
      <c r="C2378">
        <v>2101.4899999999998</v>
      </c>
      <c r="D2378" s="2"/>
      <c r="E2378" s="2">
        <v>42068</v>
      </c>
      <c r="F2378">
        <v>8.0000000000000002E-3</v>
      </c>
      <c r="G2378" s="67">
        <v>99.99933333333334</v>
      </c>
      <c r="H2378" s="92">
        <v>-1.6666777779006381E-6</v>
      </c>
      <c r="J2378" s="2">
        <v>42062</v>
      </c>
      <c r="K2378">
        <v>1.2999999999999999E-2</v>
      </c>
      <c r="L2378" s="67">
        <v>99.996750000000006</v>
      </c>
      <c r="M2378" s="92">
        <v>0</v>
      </c>
      <c r="P2378" s="2">
        <v>42181</v>
      </c>
      <c r="Q2378">
        <v>1520.57</v>
      </c>
      <c r="R2378">
        <v>2.3680938817660646E-4</v>
      </c>
      <c r="T2378" s="68">
        <v>40207</v>
      </c>
      <c r="U2378" s="69">
        <v>0.99507999999999996</v>
      </c>
      <c r="V2378" s="70">
        <v>-4.9200000000000355E-3</v>
      </c>
      <c r="W2378" s="70"/>
      <c r="Y2378" s="2">
        <v>42181</v>
      </c>
      <c r="Z2378">
        <v>14.02</v>
      </c>
    </row>
    <row r="2379" spans="2:26" x14ac:dyDescent="0.25">
      <c r="B2379" s="2">
        <v>42184</v>
      </c>
      <c r="C2379">
        <v>2057.64</v>
      </c>
      <c r="D2379" s="2"/>
      <c r="E2379" s="2">
        <v>42069</v>
      </c>
      <c r="F2379">
        <v>0.01</v>
      </c>
      <c r="G2379" s="67">
        <v>99.999166666666667</v>
      </c>
      <c r="H2379" s="92">
        <v>5.8333819448197488E-6</v>
      </c>
      <c r="J2379" s="2">
        <v>42065</v>
      </c>
      <c r="K2379">
        <v>1.2999999999999999E-2</v>
      </c>
      <c r="L2379" s="67">
        <v>99.996750000000006</v>
      </c>
      <c r="M2379" s="92">
        <v>0</v>
      </c>
      <c r="P2379" s="2">
        <v>42184</v>
      </c>
      <c r="Q2379">
        <v>1495.44</v>
      </c>
      <c r="R2379">
        <v>-1.652669722538247E-2</v>
      </c>
      <c r="T2379" s="68">
        <v>40210</v>
      </c>
      <c r="U2379" s="69">
        <v>1.0076499999999999</v>
      </c>
      <c r="V2379" s="70">
        <v>7.6499999999999346E-3</v>
      </c>
      <c r="W2379" s="70"/>
      <c r="Y2379" s="2">
        <v>42184</v>
      </c>
      <c r="Z2379">
        <v>18.850000000000001</v>
      </c>
    </row>
    <row r="2380" spans="2:26" x14ac:dyDescent="0.25">
      <c r="B2380" s="2">
        <v>42185</v>
      </c>
      <c r="C2380">
        <v>2063.11</v>
      </c>
      <c r="D2380" s="2"/>
      <c r="E2380" s="2">
        <v>42072</v>
      </c>
      <c r="F2380">
        <v>3.0000000000000001E-3</v>
      </c>
      <c r="G2380" s="67">
        <v>99.999750000000006</v>
      </c>
      <c r="H2380" s="92">
        <v>-8.3333541667229838E-6</v>
      </c>
      <c r="J2380" s="2">
        <v>42066</v>
      </c>
      <c r="K2380">
        <v>1.2999999999999999E-2</v>
      </c>
      <c r="L2380" s="67">
        <v>99.996750000000006</v>
      </c>
      <c r="M2380" s="92">
        <v>7.5002437578408632E-6</v>
      </c>
      <c r="P2380" s="2">
        <v>42185</v>
      </c>
      <c r="Q2380">
        <v>1499.74</v>
      </c>
      <c r="R2380">
        <v>2.8754079067030425E-3</v>
      </c>
      <c r="T2380" s="68">
        <v>40211</v>
      </c>
      <c r="U2380" s="69">
        <v>1.00448</v>
      </c>
      <c r="V2380" s="70">
        <v>4.4800000000000395E-3</v>
      </c>
      <c r="W2380" s="70"/>
      <c r="Y2380" s="2">
        <v>42185</v>
      </c>
      <c r="Z2380">
        <v>18.23</v>
      </c>
    </row>
    <row r="2381" spans="2:26" x14ac:dyDescent="0.25">
      <c r="B2381" s="2">
        <v>42186</v>
      </c>
      <c r="C2381">
        <v>2077.42</v>
      </c>
      <c r="D2381" s="2"/>
      <c r="E2381" s="2">
        <v>42073</v>
      </c>
      <c r="F2381">
        <v>1.2999999999999999E-2</v>
      </c>
      <c r="G2381" s="67">
        <v>99.998916666666673</v>
      </c>
      <c r="H2381" s="92">
        <v>-1.666684722434475E-5</v>
      </c>
      <c r="J2381" s="2">
        <v>42067</v>
      </c>
      <c r="K2381">
        <v>0.01</v>
      </c>
      <c r="L2381" s="67">
        <v>99.997500000000002</v>
      </c>
      <c r="M2381" s="92">
        <v>5.000125003151723E-6</v>
      </c>
      <c r="P2381" s="2">
        <v>42186</v>
      </c>
      <c r="Q2381">
        <v>1509.27</v>
      </c>
      <c r="R2381">
        <v>6.3544347686932401E-3</v>
      </c>
      <c r="T2381" s="68">
        <v>40212</v>
      </c>
      <c r="U2381" s="69">
        <v>0.99924999999999997</v>
      </c>
      <c r="V2381" s="70">
        <v>-7.5000000000002842E-4</v>
      </c>
      <c r="W2381" s="70"/>
      <c r="Y2381" s="2">
        <v>42186</v>
      </c>
      <c r="Z2381">
        <v>16.09</v>
      </c>
    </row>
    <row r="2382" spans="2:26" x14ac:dyDescent="0.25">
      <c r="B2382" s="2">
        <v>42187</v>
      </c>
      <c r="C2382">
        <v>2076.7800000000002</v>
      </c>
      <c r="D2382" s="2"/>
      <c r="E2382" s="2">
        <v>42074</v>
      </c>
      <c r="F2382">
        <v>3.3000000000000002E-2</v>
      </c>
      <c r="G2382" s="67">
        <v>99.997249999999994</v>
      </c>
      <c r="H2382" s="92">
        <v>8.3335625062908036E-6</v>
      </c>
      <c r="J2382" s="2">
        <v>42068</v>
      </c>
      <c r="K2382">
        <v>8.0000000000000002E-3</v>
      </c>
      <c r="L2382" s="67">
        <v>99.998000000000005</v>
      </c>
      <c r="M2382" s="92">
        <v>0</v>
      </c>
      <c r="P2382" s="2">
        <v>42187</v>
      </c>
      <c r="Q2382">
        <v>1509.41</v>
      </c>
      <c r="R2382">
        <v>9.2760076063402863E-5</v>
      </c>
      <c r="T2382" s="68">
        <v>40213</v>
      </c>
      <c r="U2382" s="69">
        <v>0.98631000000000002</v>
      </c>
      <c r="V2382" s="70">
        <v>-1.368999999999998E-2</v>
      </c>
      <c r="W2382" s="70"/>
      <c r="Y2382" s="2">
        <v>42187</v>
      </c>
      <c r="Z2382">
        <v>16.79</v>
      </c>
    </row>
    <row r="2383" spans="2:26" x14ac:dyDescent="0.25">
      <c r="B2383" s="2">
        <v>42191</v>
      </c>
      <c r="C2383">
        <v>2068.7600000000002</v>
      </c>
      <c r="D2383" s="2"/>
      <c r="E2383" s="2">
        <v>42075</v>
      </c>
      <c r="F2383">
        <v>2.3E-2</v>
      </c>
      <c r="G2383" s="67">
        <v>99.998083333333327</v>
      </c>
      <c r="H2383" s="92">
        <v>0</v>
      </c>
      <c r="J2383" s="2">
        <v>42069</v>
      </c>
      <c r="K2383">
        <v>8.0000000000000002E-3</v>
      </c>
      <c r="L2383" s="67">
        <v>99.998000000000005</v>
      </c>
      <c r="M2383" s="92">
        <v>0</v>
      </c>
      <c r="P2383" s="2">
        <v>42191</v>
      </c>
      <c r="Q2383">
        <v>1506.39</v>
      </c>
      <c r="R2383">
        <v>-2.0007817624104751E-3</v>
      </c>
      <c r="T2383" s="68">
        <v>40214</v>
      </c>
      <c r="U2383" s="69">
        <v>1.00112</v>
      </c>
      <c r="V2383" s="70">
        <v>1.1200000000000099E-3</v>
      </c>
      <c r="W2383" s="70"/>
      <c r="Y2383" s="2">
        <v>42191</v>
      </c>
      <c r="Z2383">
        <v>17.010000000000002</v>
      </c>
    </row>
    <row r="2384" spans="2:26" x14ac:dyDescent="0.25">
      <c r="B2384" s="2">
        <v>42192</v>
      </c>
      <c r="C2384">
        <v>2081.34</v>
      </c>
      <c r="D2384" s="2"/>
      <c r="E2384" s="2">
        <v>42076</v>
      </c>
      <c r="F2384">
        <v>2.3E-2</v>
      </c>
      <c r="G2384" s="67">
        <v>99.998083333333327</v>
      </c>
      <c r="H2384" s="92">
        <v>-4.1667465292549721E-6</v>
      </c>
      <c r="J2384" s="2">
        <v>42072</v>
      </c>
      <c r="K2384">
        <v>8.0000000000000002E-3</v>
      </c>
      <c r="L2384" s="67">
        <v>99.998000000000005</v>
      </c>
      <c r="M2384" s="92">
        <v>-1.2500250004987556E-5</v>
      </c>
      <c r="P2384" s="2">
        <v>42192</v>
      </c>
      <c r="Q2384">
        <v>1515.22</v>
      </c>
      <c r="R2384">
        <v>5.8616958423780563E-3</v>
      </c>
      <c r="T2384" s="68">
        <v>40217</v>
      </c>
      <c r="U2384" s="69">
        <v>0.99789000000000005</v>
      </c>
      <c r="V2384" s="70">
        <v>-2.1099999999999453E-3</v>
      </c>
      <c r="W2384" s="70"/>
      <c r="Y2384" s="2">
        <v>42192</v>
      </c>
      <c r="Z2384">
        <v>16.09</v>
      </c>
    </row>
    <row r="2385" spans="2:26" x14ac:dyDescent="0.25">
      <c r="B2385" s="2">
        <v>42193</v>
      </c>
      <c r="C2385">
        <v>2046.68</v>
      </c>
      <c r="D2385" s="2"/>
      <c r="E2385" s="2">
        <v>42079</v>
      </c>
      <c r="F2385">
        <v>2.8000000000000001E-2</v>
      </c>
      <c r="G2385" s="67">
        <v>99.99766666666666</v>
      </c>
      <c r="H2385" s="92">
        <v>-8.3335277822893516E-6</v>
      </c>
      <c r="J2385" s="2">
        <v>42073</v>
      </c>
      <c r="K2385">
        <v>1.2999999999999999E-2</v>
      </c>
      <c r="L2385" s="67">
        <v>99.996750000000006</v>
      </c>
      <c r="M2385" s="92">
        <v>-1.2500406263216135E-5</v>
      </c>
      <c r="P2385" s="2">
        <v>42193</v>
      </c>
      <c r="Q2385">
        <v>1491.94</v>
      </c>
      <c r="R2385">
        <v>-1.5364105542429507E-2</v>
      </c>
      <c r="T2385" s="68">
        <v>40218</v>
      </c>
      <c r="U2385" s="69">
        <v>1.0059</v>
      </c>
      <c r="V2385" s="70">
        <v>5.9000000000000163E-3</v>
      </c>
      <c r="W2385" s="70"/>
      <c r="Y2385" s="2">
        <v>42193</v>
      </c>
      <c r="Z2385">
        <v>19.66</v>
      </c>
    </row>
    <row r="2386" spans="2:26" x14ac:dyDescent="0.25">
      <c r="B2386" s="2">
        <v>42194</v>
      </c>
      <c r="C2386">
        <v>2051.31</v>
      </c>
      <c r="D2386" s="2"/>
      <c r="E2386" s="2">
        <v>42080</v>
      </c>
      <c r="F2386">
        <v>3.7999999999999999E-2</v>
      </c>
      <c r="G2386" s="67">
        <v>99.996833333333328</v>
      </c>
      <c r="H2386" s="92">
        <v>1.9167273630493753E-5</v>
      </c>
      <c r="J2386" s="2">
        <v>42074</v>
      </c>
      <c r="K2386">
        <v>1.7999999999999999E-2</v>
      </c>
      <c r="L2386" s="67">
        <v>99.995500000000007</v>
      </c>
      <c r="M2386" s="92">
        <v>-1.2500562525441516E-5</v>
      </c>
      <c r="P2386" s="2">
        <v>42194</v>
      </c>
      <c r="Q2386">
        <v>1495.77</v>
      </c>
      <c r="R2386">
        <v>2.5671273643712578E-3</v>
      </c>
      <c r="T2386" s="68">
        <v>40219</v>
      </c>
      <c r="U2386" s="69">
        <v>1.00014</v>
      </c>
      <c r="V2386" s="70">
        <v>1.4000000000002899E-4</v>
      </c>
      <c r="W2386" s="70"/>
      <c r="Y2386" s="2">
        <v>42194</v>
      </c>
      <c r="Z2386">
        <v>19.97</v>
      </c>
    </row>
    <row r="2387" spans="2:26" x14ac:dyDescent="0.25">
      <c r="B2387" s="2">
        <v>42195</v>
      </c>
      <c r="C2387">
        <v>2076.62</v>
      </c>
      <c r="D2387" s="2"/>
      <c r="E2387" s="2">
        <v>42081</v>
      </c>
      <c r="F2387">
        <v>1.4999999999999999E-2</v>
      </c>
      <c r="G2387" s="67">
        <v>99.998750000000001</v>
      </c>
      <c r="H2387" s="92">
        <v>1.5000187502334228E-5</v>
      </c>
      <c r="J2387" s="2">
        <v>42075</v>
      </c>
      <c r="K2387">
        <v>2.3E-2</v>
      </c>
      <c r="L2387" s="67">
        <v>99.994249999999994</v>
      </c>
      <c r="M2387" s="92">
        <v>0</v>
      </c>
      <c r="P2387" s="2">
        <v>42195</v>
      </c>
      <c r="Q2387">
        <v>1513.06</v>
      </c>
      <c r="R2387">
        <v>1.155926379055594E-2</v>
      </c>
      <c r="T2387" s="68">
        <v>40220</v>
      </c>
      <c r="U2387" s="69">
        <v>1.0041500000000001</v>
      </c>
      <c r="V2387" s="70">
        <v>4.1500000000000981E-3</v>
      </c>
      <c r="W2387" s="70"/>
      <c r="Y2387" s="2">
        <v>42195</v>
      </c>
      <c r="Z2387">
        <v>16.829999999999998</v>
      </c>
    </row>
    <row r="2388" spans="2:26" x14ac:dyDescent="0.25">
      <c r="B2388" s="2">
        <v>42198</v>
      </c>
      <c r="C2388">
        <v>2099.6</v>
      </c>
      <c r="D2388" s="2"/>
      <c r="E2388" s="2">
        <v>42082</v>
      </c>
      <c r="F2388">
        <v>-3.0000000000000001E-3</v>
      </c>
      <c r="G2388" s="67">
        <v>100.00024999999999</v>
      </c>
      <c r="H2388" s="92">
        <v>0</v>
      </c>
      <c r="J2388" s="2">
        <v>42076</v>
      </c>
      <c r="K2388">
        <v>2.3E-2</v>
      </c>
      <c r="L2388" s="67">
        <v>99.994249999999994</v>
      </c>
      <c r="M2388" s="92">
        <v>-2.5001437582661268E-5</v>
      </c>
      <c r="P2388" s="2">
        <v>42198</v>
      </c>
      <c r="Q2388">
        <v>1529.52</v>
      </c>
      <c r="R2388">
        <v>1.0878616842689759E-2</v>
      </c>
      <c r="T2388" s="68">
        <v>40221</v>
      </c>
      <c r="U2388" s="69">
        <v>0.99909000000000003</v>
      </c>
      <c r="V2388" s="70">
        <v>-9.0999999999996639E-4</v>
      </c>
      <c r="W2388" s="70"/>
      <c r="Y2388" s="2">
        <v>42198</v>
      </c>
      <c r="Z2388">
        <v>13.9</v>
      </c>
    </row>
    <row r="2389" spans="2:26" x14ac:dyDescent="0.25">
      <c r="B2389" s="2">
        <v>42199</v>
      </c>
      <c r="C2389">
        <v>2108.9499999999998</v>
      </c>
      <c r="D2389" s="2"/>
      <c r="E2389" s="2">
        <v>42083</v>
      </c>
      <c r="F2389">
        <v>-3.0000000000000001E-3</v>
      </c>
      <c r="G2389" s="67">
        <v>100.00024999999999</v>
      </c>
      <c r="H2389" s="92">
        <v>-4.9999874999206995E-6</v>
      </c>
      <c r="J2389" s="2">
        <v>42079</v>
      </c>
      <c r="K2389">
        <v>3.3000000000000002E-2</v>
      </c>
      <c r="L2389" s="67">
        <v>99.991749999999996</v>
      </c>
      <c r="M2389" s="92">
        <v>-3.750309400518681E-5</v>
      </c>
      <c r="P2389" s="2">
        <v>42199</v>
      </c>
      <c r="Q2389">
        <v>1535.65</v>
      </c>
      <c r="R2389">
        <v>4.0077932946285255E-3</v>
      </c>
      <c r="T2389" s="68">
        <v>40225</v>
      </c>
      <c r="U2389" s="69">
        <v>1.0050300000000001</v>
      </c>
      <c r="V2389" s="70">
        <v>5.03000000000009E-3</v>
      </c>
      <c r="W2389" s="70"/>
      <c r="Y2389" s="2">
        <v>42199</v>
      </c>
      <c r="Z2389">
        <v>13.37</v>
      </c>
    </row>
    <row r="2390" spans="2:26" x14ac:dyDescent="0.25">
      <c r="B2390" s="2">
        <v>42200</v>
      </c>
      <c r="C2390">
        <v>2107.4</v>
      </c>
      <c r="D2390" s="2"/>
      <c r="E2390" s="2">
        <v>42086</v>
      </c>
      <c r="F2390">
        <v>3.0000000000000001E-3</v>
      </c>
      <c r="G2390" s="67">
        <v>99.999750000000006</v>
      </c>
      <c r="H2390" s="92">
        <v>-5.8333479167060887E-6</v>
      </c>
      <c r="J2390" s="2">
        <v>42080</v>
      </c>
      <c r="K2390">
        <v>4.8000000000000001E-2</v>
      </c>
      <c r="L2390" s="67">
        <v>99.988</v>
      </c>
      <c r="M2390" s="92">
        <v>4.500540064822367E-5</v>
      </c>
      <c r="P2390" s="2">
        <v>42200</v>
      </c>
      <c r="Q2390">
        <v>1535.47</v>
      </c>
      <c r="R2390">
        <v>-1.1721420896693147E-4</v>
      </c>
      <c r="T2390" s="68">
        <v>40226</v>
      </c>
      <c r="U2390" s="69">
        <v>1.0005599999999999</v>
      </c>
      <c r="V2390" s="70">
        <v>5.5999999999989392E-4</v>
      </c>
      <c r="W2390" s="70"/>
      <c r="Y2390" s="2">
        <v>42200</v>
      </c>
      <c r="Z2390">
        <v>13.23</v>
      </c>
    </row>
    <row r="2391" spans="2:26" x14ac:dyDescent="0.25">
      <c r="B2391" s="2">
        <v>42201</v>
      </c>
      <c r="C2391">
        <v>2124.29</v>
      </c>
      <c r="D2391" s="2"/>
      <c r="E2391" s="2">
        <v>42087</v>
      </c>
      <c r="F2391">
        <v>0.01</v>
      </c>
      <c r="G2391" s="67">
        <v>99.999166666666667</v>
      </c>
      <c r="H2391" s="92">
        <v>-6.6667222226035605E-6</v>
      </c>
      <c r="J2391" s="2">
        <v>42081</v>
      </c>
      <c r="K2391">
        <v>0.03</v>
      </c>
      <c r="L2391" s="67">
        <v>99.992500000000007</v>
      </c>
      <c r="M2391" s="92">
        <v>5.5004125309343621E-5</v>
      </c>
      <c r="P2391" s="2">
        <v>42201</v>
      </c>
      <c r="Q2391">
        <v>1542.9</v>
      </c>
      <c r="R2391">
        <v>4.8389092590541694E-3</v>
      </c>
      <c r="T2391" s="68">
        <v>40227</v>
      </c>
      <c r="U2391" s="69">
        <v>1.00034</v>
      </c>
      <c r="V2391" s="70">
        <v>3.4000000000000696E-4</v>
      </c>
      <c r="W2391" s="70"/>
      <c r="Y2391" s="2">
        <v>42201</v>
      </c>
      <c r="Z2391">
        <v>12.11</v>
      </c>
    </row>
    <row r="2392" spans="2:26" x14ac:dyDescent="0.25">
      <c r="B2392" s="2">
        <v>42202</v>
      </c>
      <c r="C2392">
        <v>2126.64</v>
      </c>
      <c r="D2392" s="2"/>
      <c r="E2392" s="2">
        <v>42088</v>
      </c>
      <c r="F2392">
        <v>1.7999999999999999E-2</v>
      </c>
      <c r="G2392" s="67">
        <v>99.998500000000007</v>
      </c>
      <c r="H2392" s="92">
        <v>1.7500262503800101E-5</v>
      </c>
      <c r="J2392" s="2">
        <v>42082</v>
      </c>
      <c r="K2392">
        <v>8.0000000000000002E-3</v>
      </c>
      <c r="L2392" s="67">
        <v>99.998000000000005</v>
      </c>
      <c r="M2392" s="92">
        <v>1.2500250005098579E-5</v>
      </c>
      <c r="P2392" s="2">
        <v>42202</v>
      </c>
      <c r="Q2392">
        <v>1544.51</v>
      </c>
      <c r="R2392">
        <v>1.0434895326980609E-3</v>
      </c>
      <c r="T2392" s="68">
        <v>40228</v>
      </c>
      <c r="U2392" s="69">
        <v>1.0000599999999999</v>
      </c>
      <c r="V2392" s="70">
        <v>5.9999999999948983E-5</v>
      </c>
      <c r="W2392" s="70"/>
      <c r="Y2392" s="2">
        <v>42202</v>
      </c>
      <c r="Z2392">
        <v>11.95</v>
      </c>
    </row>
    <row r="2393" spans="2:26" x14ac:dyDescent="0.25">
      <c r="B2393" s="2">
        <v>42205</v>
      </c>
      <c r="C2393">
        <v>2128.2800000000002</v>
      </c>
      <c r="D2393" s="2"/>
      <c r="E2393" s="2">
        <v>42089</v>
      </c>
      <c r="F2393">
        <v>-3.0000000000000001E-3</v>
      </c>
      <c r="G2393" s="67">
        <v>100.00024999999999</v>
      </c>
      <c r="H2393" s="92">
        <v>-9.1666437499471343E-6</v>
      </c>
      <c r="J2393" s="2">
        <v>42083</v>
      </c>
      <c r="K2393">
        <v>3.0000000000000001E-3</v>
      </c>
      <c r="L2393" s="67">
        <v>99.999250000000004</v>
      </c>
      <c r="M2393" s="92">
        <v>0</v>
      </c>
      <c r="P2393" s="2">
        <v>42205</v>
      </c>
      <c r="Q2393">
        <v>1545.66</v>
      </c>
      <c r="R2393">
        <v>7.4457271238137501E-4</v>
      </c>
      <c r="T2393" s="68">
        <v>40231</v>
      </c>
      <c r="U2393" s="69">
        <v>1.0005500000000001</v>
      </c>
      <c r="V2393" s="70">
        <v>5.5000000000005045E-4</v>
      </c>
      <c r="W2393" s="70"/>
      <c r="Y2393" s="2">
        <v>42205</v>
      </c>
      <c r="Z2393">
        <v>12.25</v>
      </c>
    </row>
    <row r="2394" spans="2:26" x14ac:dyDescent="0.25">
      <c r="B2394" s="2">
        <v>42206</v>
      </c>
      <c r="C2394">
        <v>2119.21</v>
      </c>
      <c r="D2394" s="2"/>
      <c r="E2394" s="2">
        <v>42090</v>
      </c>
      <c r="F2394">
        <v>8.0000000000000002E-3</v>
      </c>
      <c r="G2394" s="67">
        <v>99.99933333333334</v>
      </c>
      <c r="H2394" s="92">
        <v>4.1666944445850618E-6</v>
      </c>
      <c r="J2394" s="2">
        <v>42086</v>
      </c>
      <c r="K2394">
        <v>3.0000000000000001E-3</v>
      </c>
      <c r="L2394" s="67">
        <v>99.999250000000004</v>
      </c>
      <c r="M2394" s="92">
        <v>-3.7500281252045298E-5</v>
      </c>
      <c r="P2394" s="2">
        <v>42206</v>
      </c>
      <c r="Q2394">
        <v>1543.08</v>
      </c>
      <c r="R2394">
        <v>-1.6691898606421285E-3</v>
      </c>
      <c r="T2394" s="68">
        <v>40232</v>
      </c>
      <c r="U2394" s="69">
        <v>0.99341999999999997</v>
      </c>
      <c r="V2394" s="70">
        <v>-6.5800000000000303E-3</v>
      </c>
      <c r="W2394" s="70"/>
      <c r="Y2394" s="2">
        <v>42206</v>
      </c>
      <c r="Z2394">
        <v>12.22</v>
      </c>
    </row>
    <row r="2395" spans="2:26" x14ac:dyDescent="0.25">
      <c r="B2395" s="2">
        <v>42207</v>
      </c>
      <c r="C2395">
        <v>2114.15</v>
      </c>
      <c r="D2395" s="2"/>
      <c r="E2395" s="2">
        <v>42093</v>
      </c>
      <c r="F2395">
        <v>3.0000000000000001E-3</v>
      </c>
      <c r="G2395" s="67">
        <v>99.999750000000006</v>
      </c>
      <c r="H2395" s="92">
        <v>-8.3333541667229838E-6</v>
      </c>
      <c r="J2395" s="2">
        <v>42087</v>
      </c>
      <c r="K2395">
        <v>1.7999999999999999E-2</v>
      </c>
      <c r="L2395" s="67">
        <v>99.995500000000007</v>
      </c>
      <c r="M2395" s="92">
        <v>-3.0001350060704368E-5</v>
      </c>
      <c r="P2395" s="2">
        <v>42207</v>
      </c>
      <c r="Q2395">
        <v>1542.49</v>
      </c>
      <c r="R2395">
        <v>-3.8235217875925986E-4</v>
      </c>
      <c r="T2395" s="68">
        <v>40233</v>
      </c>
      <c r="U2395" s="69">
        <v>1.0040899999999999</v>
      </c>
      <c r="V2395" s="70">
        <v>4.089999999999927E-3</v>
      </c>
      <c r="W2395" s="70"/>
      <c r="Y2395" s="2">
        <v>42207</v>
      </c>
      <c r="Z2395">
        <v>12.12</v>
      </c>
    </row>
    <row r="2396" spans="2:26" x14ac:dyDescent="0.25">
      <c r="B2396" s="2">
        <v>42208</v>
      </c>
      <c r="C2396">
        <v>2102.15</v>
      </c>
      <c r="D2396" s="2"/>
      <c r="E2396" s="2">
        <v>42094</v>
      </c>
      <c r="F2396">
        <v>1.2999999999999999E-2</v>
      </c>
      <c r="G2396" s="67">
        <v>99.998916666666673</v>
      </c>
      <c r="H2396" s="92">
        <v>-4.1667118060306763E-6</v>
      </c>
      <c r="J2396" s="2">
        <v>42088</v>
      </c>
      <c r="K2396">
        <v>0.03</v>
      </c>
      <c r="L2396" s="67">
        <v>99.992500000000007</v>
      </c>
      <c r="M2396" s="92">
        <v>0</v>
      </c>
      <c r="P2396" s="2">
        <v>42208</v>
      </c>
      <c r="Q2396">
        <v>1537.22</v>
      </c>
      <c r="R2396">
        <v>-3.4165537539951885E-3</v>
      </c>
      <c r="T2396" s="68">
        <v>40234</v>
      </c>
      <c r="U2396" s="69">
        <v>0.99951999999999996</v>
      </c>
      <c r="V2396" s="70">
        <v>-4.8000000000003595E-4</v>
      </c>
      <c r="W2396" s="70"/>
      <c r="Y2396" s="2">
        <v>42208</v>
      </c>
      <c r="Z2396">
        <v>12.64</v>
      </c>
    </row>
    <row r="2397" spans="2:26" x14ac:dyDescent="0.25">
      <c r="B2397" s="2">
        <v>42209</v>
      </c>
      <c r="C2397">
        <v>2079.65</v>
      </c>
      <c r="D2397" s="2"/>
      <c r="E2397" s="2">
        <v>42095</v>
      </c>
      <c r="F2397">
        <v>1.7999999999999999E-2</v>
      </c>
      <c r="G2397" s="67">
        <v>99.998500000000007</v>
      </c>
      <c r="H2397" s="92">
        <v>-1.2500187502983984E-5</v>
      </c>
      <c r="J2397" s="2">
        <v>42089</v>
      </c>
      <c r="K2397">
        <v>0.03</v>
      </c>
      <c r="L2397" s="67">
        <v>99.992500000000007</v>
      </c>
      <c r="M2397" s="92">
        <v>-2.0001500112609705E-5</v>
      </c>
      <c r="P2397" s="2">
        <v>42209</v>
      </c>
      <c r="Q2397">
        <v>1525.52</v>
      </c>
      <c r="R2397">
        <v>-7.6111421917487432E-3</v>
      </c>
      <c r="T2397" s="68">
        <v>40235</v>
      </c>
      <c r="U2397" s="69">
        <v>1.00176</v>
      </c>
      <c r="V2397" s="70">
        <v>1.7599999999999838E-3</v>
      </c>
      <c r="W2397" s="70"/>
      <c r="Y2397" s="2">
        <v>42209</v>
      </c>
      <c r="Z2397">
        <v>13.74</v>
      </c>
    </row>
    <row r="2398" spans="2:26" x14ac:dyDescent="0.25">
      <c r="B2398" s="2">
        <v>42212</v>
      </c>
      <c r="C2398">
        <v>2067.64</v>
      </c>
      <c r="D2398" s="2"/>
      <c r="E2398" s="2">
        <v>42096</v>
      </c>
      <c r="F2398">
        <v>3.3000000000000002E-2</v>
      </c>
      <c r="G2398" s="67">
        <v>99.997249999999994</v>
      </c>
      <c r="H2398" s="92">
        <v>0</v>
      </c>
      <c r="J2398" s="2">
        <v>42090</v>
      </c>
      <c r="K2398">
        <v>3.7999999999999999E-2</v>
      </c>
      <c r="L2398" s="67">
        <v>99.990499999999997</v>
      </c>
      <c r="M2398" s="92">
        <v>5.0004750451471125E-5</v>
      </c>
      <c r="P2398" s="2">
        <v>42212</v>
      </c>
      <c r="Q2398">
        <v>1517.97</v>
      </c>
      <c r="R2398">
        <v>-4.949132099218545E-3</v>
      </c>
      <c r="T2398" s="68">
        <v>40238</v>
      </c>
      <c r="U2398" s="69">
        <v>1.00417</v>
      </c>
      <c r="V2398" s="70">
        <v>4.170000000000007E-3</v>
      </c>
      <c r="W2398" s="70"/>
      <c r="Y2398" s="2">
        <v>42212</v>
      </c>
      <c r="Z2398">
        <v>15.6</v>
      </c>
    </row>
    <row r="2399" spans="2:26" x14ac:dyDescent="0.25">
      <c r="B2399" s="2">
        <v>42213</v>
      </c>
      <c r="C2399">
        <v>2093.25</v>
      </c>
      <c r="D2399" s="2"/>
      <c r="E2399" s="2">
        <v>42097</v>
      </c>
      <c r="F2399">
        <v>3.3000000000000002E-2</v>
      </c>
      <c r="G2399" s="67">
        <v>99.997249999999994</v>
      </c>
      <c r="H2399" s="92">
        <v>1.5000412511456673E-5</v>
      </c>
      <c r="J2399" s="2">
        <v>42093</v>
      </c>
      <c r="K2399">
        <v>1.7999999999999999E-2</v>
      </c>
      <c r="L2399" s="67">
        <v>99.995500000000007</v>
      </c>
      <c r="M2399" s="92">
        <v>-1.2500562525441516E-5</v>
      </c>
      <c r="P2399" s="2">
        <v>42213</v>
      </c>
      <c r="Q2399">
        <v>1534.05</v>
      </c>
      <c r="R2399">
        <v>1.0593094725192209E-2</v>
      </c>
      <c r="T2399" s="68">
        <v>40239</v>
      </c>
      <c r="U2399" s="69">
        <v>1.0012099999999999</v>
      </c>
      <c r="V2399" s="70">
        <v>1.2099999999999334E-3</v>
      </c>
      <c r="W2399" s="70"/>
      <c r="Y2399" s="2">
        <v>42213</v>
      </c>
      <c r="Z2399">
        <v>13.44</v>
      </c>
    </row>
    <row r="2400" spans="2:26" x14ac:dyDescent="0.25">
      <c r="B2400" s="2">
        <v>42214</v>
      </c>
      <c r="C2400">
        <v>2108.5700000000002</v>
      </c>
      <c r="D2400" s="2"/>
      <c r="E2400" s="2">
        <v>42100</v>
      </c>
      <c r="F2400">
        <v>1.4999999999999999E-2</v>
      </c>
      <c r="G2400" s="67">
        <v>99.998750000000001</v>
      </c>
      <c r="H2400" s="92">
        <v>-6.6667500011607927E-6</v>
      </c>
      <c r="J2400" s="2">
        <v>42094</v>
      </c>
      <c r="K2400">
        <v>2.3E-2</v>
      </c>
      <c r="L2400" s="67">
        <v>99.994249999999994</v>
      </c>
      <c r="M2400" s="92">
        <v>1.2500718791441656E-5</v>
      </c>
      <c r="P2400" s="2">
        <v>42214</v>
      </c>
      <c r="Q2400">
        <v>1542.64</v>
      </c>
      <c r="R2400">
        <v>5.5995567289202075E-3</v>
      </c>
      <c r="T2400" s="68">
        <v>40240</v>
      </c>
      <c r="U2400" s="69">
        <v>1.00064</v>
      </c>
      <c r="V2400" s="70">
        <v>6.3999999999997392E-4</v>
      </c>
      <c r="W2400" s="70"/>
      <c r="Y2400" s="2">
        <v>42214</v>
      </c>
      <c r="Z2400">
        <v>12.5</v>
      </c>
    </row>
    <row r="2401" spans="2:26" x14ac:dyDescent="0.25">
      <c r="B2401" s="2">
        <v>42215</v>
      </c>
      <c r="C2401">
        <v>2108.63</v>
      </c>
      <c r="D2401" s="2"/>
      <c r="E2401" s="2">
        <v>42101</v>
      </c>
      <c r="F2401">
        <v>2.3E-2</v>
      </c>
      <c r="G2401" s="67">
        <v>99.998083333333327</v>
      </c>
      <c r="H2401" s="92">
        <v>4.1667465293659944E-6</v>
      </c>
      <c r="J2401" s="2">
        <v>42095</v>
      </c>
      <c r="K2401">
        <v>1.7999999999999999E-2</v>
      </c>
      <c r="L2401" s="67">
        <v>99.995500000000007</v>
      </c>
      <c r="M2401" s="92">
        <v>7.5003375150650697E-6</v>
      </c>
      <c r="P2401" s="2">
        <v>42215</v>
      </c>
      <c r="Q2401">
        <v>1542.71</v>
      </c>
      <c r="R2401">
        <v>4.5376756728776613E-5</v>
      </c>
      <c r="T2401" s="68">
        <v>40241</v>
      </c>
      <c r="U2401" s="69">
        <v>1.0009300000000001</v>
      </c>
      <c r="V2401" s="70">
        <v>9.3000000000009742E-4</v>
      </c>
      <c r="W2401" s="70"/>
      <c r="Y2401" s="2">
        <v>42215</v>
      </c>
      <c r="Z2401">
        <v>12.13</v>
      </c>
    </row>
    <row r="2402" spans="2:26" x14ac:dyDescent="0.25">
      <c r="B2402" s="2">
        <v>42216</v>
      </c>
      <c r="C2402">
        <v>2103.84</v>
      </c>
      <c r="D2402" s="2"/>
      <c r="E2402" s="2">
        <v>42102</v>
      </c>
      <c r="F2402">
        <v>1.7999999999999999E-2</v>
      </c>
      <c r="G2402" s="67">
        <v>99.998500000000007</v>
      </c>
      <c r="H2402" s="92">
        <v>4.1667291676983353E-6</v>
      </c>
      <c r="J2402" s="2">
        <v>42096</v>
      </c>
      <c r="K2402">
        <v>1.4999999999999999E-2</v>
      </c>
      <c r="L2402" s="67">
        <v>99.996250000000003</v>
      </c>
      <c r="M2402" s="92">
        <v>5.0001875071536972E-6</v>
      </c>
      <c r="P2402" s="2">
        <v>42216</v>
      </c>
      <c r="Q2402">
        <v>1542.49</v>
      </c>
      <c r="R2402">
        <v>-1.4260619299810706E-4</v>
      </c>
      <c r="T2402" s="68">
        <v>40242</v>
      </c>
      <c r="U2402" s="69">
        <v>1.0057100000000001</v>
      </c>
      <c r="V2402" s="70">
        <v>5.7100000000001039E-3</v>
      </c>
      <c r="W2402" s="70"/>
      <c r="Y2402" s="2">
        <v>42216</v>
      </c>
      <c r="Z2402">
        <v>12.12</v>
      </c>
    </row>
    <row r="2403" spans="2:26" x14ac:dyDescent="0.25">
      <c r="B2403" s="2">
        <v>42219</v>
      </c>
      <c r="C2403">
        <v>2098.04</v>
      </c>
      <c r="D2403" s="2"/>
      <c r="E2403" s="2">
        <v>42103</v>
      </c>
      <c r="F2403">
        <v>1.2999999999999999E-2</v>
      </c>
      <c r="G2403" s="67">
        <v>99.998916666666673</v>
      </c>
      <c r="H2403" s="92">
        <v>0</v>
      </c>
      <c r="J2403" s="2">
        <v>42097</v>
      </c>
      <c r="K2403">
        <v>1.2999999999999999E-2</v>
      </c>
      <c r="L2403" s="67">
        <v>99.996750000000006</v>
      </c>
      <c r="M2403" s="92">
        <v>1.2500406263216135E-5</v>
      </c>
      <c r="P2403" s="2">
        <v>42219</v>
      </c>
      <c r="Q2403">
        <v>1539.29</v>
      </c>
      <c r="R2403">
        <v>-2.074567744361433E-3</v>
      </c>
      <c r="T2403" s="68">
        <v>40245</v>
      </c>
      <c r="U2403" s="69">
        <v>1.0007699999999999</v>
      </c>
      <c r="V2403" s="70">
        <v>7.699999999999374E-4</v>
      </c>
      <c r="W2403" s="70"/>
      <c r="Y2403" s="2">
        <v>42219</v>
      </c>
      <c r="Z2403">
        <v>12.56</v>
      </c>
    </row>
    <row r="2404" spans="2:26" x14ac:dyDescent="0.25">
      <c r="B2404" s="2">
        <v>42220</v>
      </c>
      <c r="C2404">
        <v>2093.3200000000002</v>
      </c>
      <c r="D2404" s="2"/>
      <c r="E2404" s="2">
        <v>42104</v>
      </c>
      <c r="F2404">
        <v>1.2999999999999999E-2</v>
      </c>
      <c r="G2404" s="67">
        <v>99.998916666666673</v>
      </c>
      <c r="H2404" s="92">
        <v>0</v>
      </c>
      <c r="J2404" s="2">
        <v>42100</v>
      </c>
      <c r="K2404">
        <v>8.0000000000000002E-3</v>
      </c>
      <c r="L2404" s="67">
        <v>99.998000000000005</v>
      </c>
      <c r="M2404" s="92">
        <v>-2.5000500009975113E-5</v>
      </c>
      <c r="P2404" s="2">
        <v>42220</v>
      </c>
      <c r="Q2404">
        <v>1537.74</v>
      </c>
      <c r="R2404">
        <v>-1.0069577532498819E-3</v>
      </c>
      <c r="T2404" s="68">
        <v>40246</v>
      </c>
      <c r="U2404" s="69">
        <v>1.00136</v>
      </c>
      <c r="V2404" s="70">
        <v>1.3600000000000279E-3</v>
      </c>
      <c r="W2404" s="70"/>
      <c r="Y2404" s="2">
        <v>42220</v>
      </c>
      <c r="Z2404">
        <v>13</v>
      </c>
    </row>
    <row r="2405" spans="2:26" x14ac:dyDescent="0.25">
      <c r="B2405" s="2">
        <v>42221</v>
      </c>
      <c r="C2405">
        <v>2099.84</v>
      </c>
      <c r="D2405" s="2"/>
      <c r="E2405" s="2">
        <v>42107</v>
      </c>
      <c r="F2405">
        <v>1.2999999999999999E-2</v>
      </c>
      <c r="G2405" s="67">
        <v>99.998916666666673</v>
      </c>
      <c r="H2405" s="92">
        <v>-8.3334236121723748E-6</v>
      </c>
      <c r="J2405" s="2">
        <v>42101</v>
      </c>
      <c r="K2405">
        <v>1.7999999999999999E-2</v>
      </c>
      <c r="L2405" s="67">
        <v>99.995500000000007</v>
      </c>
      <c r="M2405" s="92">
        <v>-1.7500787535484896E-5</v>
      </c>
      <c r="P2405" s="2">
        <v>42221</v>
      </c>
      <c r="Q2405">
        <v>1541.87</v>
      </c>
      <c r="R2405">
        <v>2.6857596212623847E-3</v>
      </c>
      <c r="T2405" s="68">
        <v>40247</v>
      </c>
      <c r="U2405" s="69">
        <v>1.0020199999999999</v>
      </c>
      <c r="V2405" s="70">
        <v>2.0199999999999108E-3</v>
      </c>
      <c r="W2405" s="70"/>
      <c r="Y2405" s="2">
        <v>42221</v>
      </c>
      <c r="Z2405">
        <v>12.51</v>
      </c>
    </row>
    <row r="2406" spans="2:26" x14ac:dyDescent="0.25">
      <c r="B2406" s="2">
        <v>42222</v>
      </c>
      <c r="C2406">
        <v>2083.56</v>
      </c>
      <c r="D2406" s="2"/>
      <c r="E2406" s="2">
        <v>42108</v>
      </c>
      <c r="F2406">
        <v>2.3E-2</v>
      </c>
      <c r="G2406" s="67">
        <v>99.998083333333327</v>
      </c>
      <c r="H2406" s="92">
        <v>0</v>
      </c>
      <c r="J2406" s="2">
        <v>42102</v>
      </c>
      <c r="K2406">
        <v>2.5000000000000001E-2</v>
      </c>
      <c r="L2406" s="67">
        <v>99.993750000000006</v>
      </c>
      <c r="M2406" s="92">
        <v>5.000312519376493E-6</v>
      </c>
      <c r="P2406" s="2">
        <v>42222</v>
      </c>
      <c r="Q2406">
        <v>1532.39</v>
      </c>
      <c r="R2406">
        <v>-6.1483782679472299E-3</v>
      </c>
      <c r="T2406" s="68">
        <v>40248</v>
      </c>
      <c r="U2406" s="69">
        <v>1.0016400000000001</v>
      </c>
      <c r="V2406" s="70">
        <v>1.6400000000000858E-3</v>
      </c>
      <c r="W2406" s="70"/>
      <c r="Y2406" s="2">
        <v>42222</v>
      </c>
      <c r="Z2406">
        <v>13.77</v>
      </c>
    </row>
    <row r="2407" spans="2:26" x14ac:dyDescent="0.25">
      <c r="B2407" s="2">
        <v>42223</v>
      </c>
      <c r="C2407">
        <v>2077.5700000000002</v>
      </c>
      <c r="D2407" s="2"/>
      <c r="E2407" s="2">
        <v>42109</v>
      </c>
      <c r="F2407">
        <v>2.3E-2</v>
      </c>
      <c r="G2407" s="67">
        <v>99.998083333333327</v>
      </c>
      <c r="H2407" s="92">
        <v>-1.6666986116797844E-6</v>
      </c>
      <c r="J2407" s="2">
        <v>42103</v>
      </c>
      <c r="K2407">
        <v>2.3E-2</v>
      </c>
      <c r="L2407" s="67">
        <v>99.994249999999994</v>
      </c>
      <c r="M2407" s="92">
        <v>1.2500718791441656E-5</v>
      </c>
      <c r="P2407" s="2">
        <v>42223</v>
      </c>
      <c r="Q2407">
        <v>1529.15</v>
      </c>
      <c r="R2407">
        <v>-2.1143442596206485E-3</v>
      </c>
      <c r="T2407" s="68">
        <v>40249</v>
      </c>
      <c r="U2407" s="69">
        <v>0.99963999999999997</v>
      </c>
      <c r="V2407" s="70">
        <v>-3.6000000000002697E-4</v>
      </c>
      <c r="W2407" s="70"/>
      <c r="Y2407" s="2">
        <v>42223</v>
      </c>
      <c r="Z2407">
        <v>13.39</v>
      </c>
    </row>
    <row r="2408" spans="2:26" x14ac:dyDescent="0.25">
      <c r="B2408" s="2">
        <v>42226</v>
      </c>
      <c r="C2408">
        <v>2104.1799999999998</v>
      </c>
      <c r="D2408" s="2"/>
      <c r="E2408" s="2">
        <v>42110</v>
      </c>
      <c r="F2408">
        <v>2.5000000000000001E-2</v>
      </c>
      <c r="G2408" s="67">
        <v>99.997916666666669</v>
      </c>
      <c r="H2408" s="92">
        <v>5.8334548636018724E-6</v>
      </c>
      <c r="J2408" s="2">
        <v>42104</v>
      </c>
      <c r="K2408">
        <v>1.7999999999999999E-2</v>
      </c>
      <c r="L2408" s="67">
        <v>99.995500000000007</v>
      </c>
      <c r="M2408" s="92">
        <v>1.2500562525330494E-5</v>
      </c>
      <c r="P2408" s="2">
        <v>42226</v>
      </c>
      <c r="Q2408">
        <v>1546.33</v>
      </c>
      <c r="R2408">
        <v>1.123499983651044E-2</v>
      </c>
      <c r="T2408" s="68">
        <v>40252</v>
      </c>
      <c r="U2408" s="69">
        <v>1.0023500000000001</v>
      </c>
      <c r="V2408" s="70">
        <v>2.3500000000000743E-3</v>
      </c>
      <c r="W2408" s="70"/>
      <c r="Y2408" s="2">
        <v>42226</v>
      </c>
      <c r="Z2408">
        <v>12.23</v>
      </c>
    </row>
    <row r="2409" spans="2:26" x14ac:dyDescent="0.25">
      <c r="B2409" s="2">
        <v>42227</v>
      </c>
      <c r="C2409">
        <v>2084.0700000000002</v>
      </c>
      <c r="D2409" s="2"/>
      <c r="E2409" s="2">
        <v>42111</v>
      </c>
      <c r="F2409">
        <v>1.7999999999999999E-2</v>
      </c>
      <c r="G2409" s="67">
        <v>99.998500000000007</v>
      </c>
      <c r="H2409" s="92">
        <v>4.1667291676983353E-6</v>
      </c>
      <c r="J2409" s="2">
        <v>42107</v>
      </c>
      <c r="K2409">
        <v>1.2999999999999999E-2</v>
      </c>
      <c r="L2409" s="67">
        <v>99.996750000000006</v>
      </c>
      <c r="M2409" s="92">
        <v>-1.2500406263216135E-5</v>
      </c>
      <c r="P2409" s="2">
        <v>42227</v>
      </c>
      <c r="Q2409">
        <v>1534.57</v>
      </c>
      <c r="R2409">
        <v>-7.605103697140958E-3</v>
      </c>
      <c r="T2409" s="68">
        <v>40253</v>
      </c>
      <c r="U2409" s="69">
        <v>1.0037400000000001</v>
      </c>
      <c r="V2409" s="70">
        <v>3.7400000000000766E-3</v>
      </c>
      <c r="W2409" s="70"/>
      <c r="Y2409" s="2">
        <v>42227</v>
      </c>
      <c r="Z2409">
        <v>13.71</v>
      </c>
    </row>
    <row r="2410" spans="2:26" x14ac:dyDescent="0.25">
      <c r="B2410" s="2">
        <v>42228</v>
      </c>
      <c r="C2410">
        <v>2086.0500000000002</v>
      </c>
      <c r="D2410" s="2"/>
      <c r="E2410" s="2">
        <v>42114</v>
      </c>
      <c r="F2410">
        <v>1.2999999999999999E-2</v>
      </c>
      <c r="G2410" s="67">
        <v>99.998916666666673</v>
      </c>
      <c r="H2410" s="92">
        <v>4.1667118060306763E-6</v>
      </c>
      <c r="J2410" s="2">
        <v>42108</v>
      </c>
      <c r="K2410">
        <v>1.7999999999999999E-2</v>
      </c>
      <c r="L2410" s="67">
        <v>99.995500000000007</v>
      </c>
      <c r="M2410" s="92">
        <v>1.2500562525330494E-5</v>
      </c>
      <c r="P2410" s="2">
        <v>42228</v>
      </c>
      <c r="Q2410">
        <v>1535.9</v>
      </c>
      <c r="R2410">
        <v>8.6669229816838111E-4</v>
      </c>
      <c r="T2410" s="68">
        <v>40254</v>
      </c>
      <c r="U2410" s="69">
        <v>1.0019499999999999</v>
      </c>
      <c r="V2410" s="70">
        <v>1.9499999999998963E-3</v>
      </c>
      <c r="W2410" s="70"/>
      <c r="Y2410" s="2">
        <v>42228</v>
      </c>
      <c r="Z2410">
        <v>13.61</v>
      </c>
    </row>
    <row r="2411" spans="2:26" x14ac:dyDescent="0.25">
      <c r="B2411" s="2">
        <v>42229</v>
      </c>
      <c r="C2411">
        <v>2083.39</v>
      </c>
      <c r="D2411" s="2"/>
      <c r="E2411" s="2">
        <v>42115</v>
      </c>
      <c r="F2411">
        <v>8.0000000000000002E-3</v>
      </c>
      <c r="G2411" s="67">
        <v>99.99933333333334</v>
      </c>
      <c r="H2411" s="92">
        <v>0</v>
      </c>
      <c r="J2411" s="2">
        <v>42109</v>
      </c>
      <c r="K2411">
        <v>1.2999999999999999E-2</v>
      </c>
      <c r="L2411" s="67">
        <v>99.996750000000006</v>
      </c>
      <c r="M2411" s="92">
        <v>-1.2500406263216135E-5</v>
      </c>
      <c r="P2411" s="2">
        <v>42229</v>
      </c>
      <c r="Q2411">
        <v>1535.38</v>
      </c>
      <c r="R2411">
        <v>-3.3856370857476836E-4</v>
      </c>
      <c r="T2411" s="68">
        <v>40255</v>
      </c>
      <c r="U2411" s="69">
        <v>1.0012399999999999</v>
      </c>
      <c r="V2411" s="70">
        <v>1.2399999999999078E-3</v>
      </c>
      <c r="W2411" s="70"/>
      <c r="Y2411" s="2">
        <v>42229</v>
      </c>
      <c r="Z2411">
        <v>13.49</v>
      </c>
    </row>
    <row r="2412" spans="2:26" x14ac:dyDescent="0.25">
      <c r="B2412" s="2">
        <v>42230</v>
      </c>
      <c r="C2412">
        <v>2091.54</v>
      </c>
      <c r="D2412" s="2"/>
      <c r="E2412" s="2">
        <v>42116</v>
      </c>
      <c r="F2412">
        <v>8.0000000000000002E-3</v>
      </c>
      <c r="G2412" s="67">
        <v>99.99933333333334</v>
      </c>
      <c r="H2412" s="92">
        <v>0</v>
      </c>
      <c r="J2412" s="2">
        <v>42110</v>
      </c>
      <c r="K2412">
        <v>1.7999999999999999E-2</v>
      </c>
      <c r="L2412" s="67">
        <v>99.995500000000007</v>
      </c>
      <c r="M2412" s="92">
        <v>0</v>
      </c>
      <c r="P2412" s="2">
        <v>42230</v>
      </c>
      <c r="Q2412">
        <v>1541.1</v>
      </c>
      <c r="R2412">
        <v>3.725462100587329E-3</v>
      </c>
      <c r="T2412" s="68">
        <v>40256</v>
      </c>
      <c r="U2412" s="69">
        <v>1.00299</v>
      </c>
      <c r="V2412" s="70">
        <v>2.9900000000000482E-3</v>
      </c>
      <c r="W2412" s="70"/>
      <c r="Y2412" s="2">
        <v>42230</v>
      </c>
      <c r="Z2412">
        <v>12.83</v>
      </c>
    </row>
    <row r="2413" spans="2:26" x14ac:dyDescent="0.25">
      <c r="B2413" s="2">
        <v>42233</v>
      </c>
      <c r="C2413">
        <v>2102.44</v>
      </c>
      <c r="D2413" s="2"/>
      <c r="E2413" s="2">
        <v>42117</v>
      </c>
      <c r="F2413">
        <v>8.0000000000000002E-3</v>
      </c>
      <c r="G2413" s="67">
        <v>99.99933333333334</v>
      </c>
      <c r="H2413" s="92">
        <v>0</v>
      </c>
      <c r="J2413" s="2">
        <v>42111</v>
      </c>
      <c r="K2413">
        <v>1.7999999999999999E-2</v>
      </c>
      <c r="L2413" s="67">
        <v>99.995500000000007</v>
      </c>
      <c r="M2413" s="92">
        <v>1.2500562525330494E-5</v>
      </c>
      <c r="P2413" s="2">
        <v>42233</v>
      </c>
      <c r="Q2413">
        <v>1549.18</v>
      </c>
      <c r="R2413">
        <v>5.2430082408669865E-3</v>
      </c>
      <c r="T2413" s="68">
        <v>40259</v>
      </c>
      <c r="U2413" s="69">
        <v>1.0045999999999999</v>
      </c>
      <c r="V2413" s="70">
        <v>4.5999999999999375E-3</v>
      </c>
      <c r="W2413" s="70"/>
      <c r="Y2413" s="2">
        <v>42233</v>
      </c>
      <c r="Z2413">
        <v>13.02</v>
      </c>
    </row>
    <row r="2414" spans="2:26" x14ac:dyDescent="0.25">
      <c r="B2414" s="2">
        <v>42234</v>
      </c>
      <c r="C2414">
        <v>2096.92</v>
      </c>
      <c r="D2414" s="2"/>
      <c r="E2414" s="2">
        <v>42118</v>
      </c>
      <c r="F2414">
        <v>8.0000000000000002E-3</v>
      </c>
      <c r="G2414" s="67">
        <v>99.99933333333334</v>
      </c>
      <c r="H2414" s="92">
        <v>0</v>
      </c>
      <c r="J2414" s="2">
        <v>42114</v>
      </c>
      <c r="K2414">
        <v>1.2999999999999999E-2</v>
      </c>
      <c r="L2414" s="67">
        <v>99.996750000000006</v>
      </c>
      <c r="M2414" s="92">
        <v>-2.5000812526543292E-5</v>
      </c>
      <c r="P2414" s="2">
        <v>42234</v>
      </c>
      <c r="Q2414">
        <v>1546.01</v>
      </c>
      <c r="R2414">
        <v>-2.0462438193109556E-3</v>
      </c>
      <c r="T2414" s="68">
        <v>40260</v>
      </c>
      <c r="U2414" s="69">
        <v>1.0033799999999999</v>
      </c>
      <c r="V2414" s="70">
        <v>3.3799999999999386E-3</v>
      </c>
      <c r="W2414" s="70"/>
      <c r="Y2414" s="2">
        <v>42234</v>
      </c>
      <c r="Z2414">
        <v>13.79</v>
      </c>
    </row>
    <row r="2415" spans="2:26" x14ac:dyDescent="0.25">
      <c r="B2415" s="2">
        <v>42235</v>
      </c>
      <c r="C2415">
        <v>2079.61</v>
      </c>
      <c r="D2415" s="2"/>
      <c r="E2415" s="2">
        <v>42121</v>
      </c>
      <c r="F2415">
        <v>8.0000000000000002E-3</v>
      </c>
      <c r="G2415" s="67">
        <v>99.99933333333334</v>
      </c>
      <c r="H2415" s="92">
        <v>9.1667277779539091E-6</v>
      </c>
      <c r="J2415" s="2">
        <v>42115</v>
      </c>
      <c r="K2415">
        <v>2.3E-2</v>
      </c>
      <c r="L2415" s="67">
        <v>99.994249999999994</v>
      </c>
      <c r="M2415" s="92">
        <v>0</v>
      </c>
      <c r="P2415" s="2">
        <v>42235</v>
      </c>
      <c r="Q2415">
        <v>1534.72</v>
      </c>
      <c r="R2415">
        <v>-7.3026694523321556E-3</v>
      </c>
      <c r="T2415" s="68">
        <v>40261</v>
      </c>
      <c r="U2415" s="69">
        <v>0.99760000000000004</v>
      </c>
      <c r="V2415" s="70">
        <v>-2.3999999999999577E-3</v>
      </c>
      <c r="W2415" s="70"/>
      <c r="Y2415" s="2">
        <v>42235</v>
      </c>
      <c r="Z2415">
        <v>15.25</v>
      </c>
    </row>
    <row r="2416" spans="2:26" x14ac:dyDescent="0.25">
      <c r="B2416" s="2">
        <v>42236</v>
      </c>
      <c r="C2416">
        <v>2035.73</v>
      </c>
      <c r="D2416" s="2"/>
      <c r="E2416" s="2">
        <v>42122</v>
      </c>
      <c r="F2416">
        <v>-3.0000000000000001E-3</v>
      </c>
      <c r="G2416" s="67">
        <v>100.00024999999999</v>
      </c>
      <c r="H2416" s="92">
        <v>2.0833281250354219E-5</v>
      </c>
      <c r="J2416" s="2">
        <v>42116</v>
      </c>
      <c r="K2416">
        <v>2.3E-2</v>
      </c>
      <c r="L2416" s="67">
        <v>99.994249999999994</v>
      </c>
      <c r="M2416" s="92">
        <v>0</v>
      </c>
      <c r="P2416" s="2">
        <v>42236</v>
      </c>
      <c r="Q2416">
        <v>1502.67</v>
      </c>
      <c r="R2416">
        <v>-2.0883288156797297E-2</v>
      </c>
      <c r="T2416" s="68">
        <v>40262</v>
      </c>
      <c r="U2416" s="69">
        <v>0.99929999999999997</v>
      </c>
      <c r="V2416" s="70">
        <v>-7.0000000000003393E-4</v>
      </c>
      <c r="W2416" s="70"/>
      <c r="Y2416" s="2">
        <v>42236</v>
      </c>
      <c r="Z2416">
        <v>19.14</v>
      </c>
    </row>
    <row r="2417" spans="2:26" x14ac:dyDescent="0.25">
      <c r="B2417" s="2">
        <v>42237</v>
      </c>
      <c r="C2417">
        <v>1970.89</v>
      </c>
      <c r="D2417" s="2"/>
      <c r="E2417" s="2">
        <v>42123</v>
      </c>
      <c r="F2417">
        <v>-2.8000000000000001E-2</v>
      </c>
      <c r="G2417" s="67">
        <v>100.00233333333334</v>
      </c>
      <c r="H2417" s="92">
        <v>-1.2499708340274474E-5</v>
      </c>
      <c r="J2417" s="2">
        <v>42117</v>
      </c>
      <c r="K2417">
        <v>2.3E-2</v>
      </c>
      <c r="L2417" s="67">
        <v>99.994249999999994</v>
      </c>
      <c r="M2417" s="92">
        <v>7.5004312749538116E-6</v>
      </c>
      <c r="P2417" s="2">
        <v>42237</v>
      </c>
      <c r="Q2417">
        <v>1473.97</v>
      </c>
      <c r="R2417">
        <v>-1.9099336514337817E-2</v>
      </c>
      <c r="T2417" s="68">
        <v>40263</v>
      </c>
      <c r="U2417" s="69">
        <v>1.0008300000000001</v>
      </c>
      <c r="V2417" s="70">
        <v>8.3000000000010843E-4</v>
      </c>
      <c r="W2417" s="70"/>
      <c r="Y2417" s="2">
        <v>42237</v>
      </c>
      <c r="Z2417">
        <v>28.03</v>
      </c>
    </row>
    <row r="2418" spans="2:26" x14ac:dyDescent="0.25">
      <c r="B2418" s="2">
        <v>42240</v>
      </c>
      <c r="C2418">
        <v>1893.21</v>
      </c>
      <c r="D2418" s="2"/>
      <c r="E2418" s="2">
        <v>42124</v>
      </c>
      <c r="F2418">
        <v>-1.2999999999999999E-2</v>
      </c>
      <c r="G2418" s="67">
        <v>100.00108333333333</v>
      </c>
      <c r="H2418" s="92">
        <v>-1.3333188890296555E-5</v>
      </c>
      <c r="J2418" s="2">
        <v>42118</v>
      </c>
      <c r="K2418">
        <v>0.02</v>
      </c>
      <c r="L2418" s="67">
        <v>99.995000000000005</v>
      </c>
      <c r="M2418" s="92">
        <v>1.7500875043818809E-5</v>
      </c>
      <c r="P2418" s="2">
        <v>42240</v>
      </c>
      <c r="Q2418">
        <v>1425.31</v>
      </c>
      <c r="R2418">
        <v>-3.3012883572935747E-2</v>
      </c>
      <c r="T2418" s="68">
        <v>40266</v>
      </c>
      <c r="U2418" s="69">
        <v>1.0035000000000001</v>
      </c>
      <c r="V2418" s="70">
        <v>3.5000000000000586E-3</v>
      </c>
      <c r="W2418" s="70"/>
      <c r="Y2418" s="2">
        <v>42240</v>
      </c>
      <c r="Z2418">
        <v>40.74</v>
      </c>
    </row>
    <row r="2419" spans="2:26" x14ac:dyDescent="0.25">
      <c r="B2419" s="2">
        <v>42241</v>
      </c>
      <c r="C2419">
        <v>1867.61</v>
      </c>
      <c r="D2419" s="2"/>
      <c r="E2419" s="2">
        <v>42125</v>
      </c>
      <c r="F2419">
        <v>3.0000000000000001E-3</v>
      </c>
      <c r="G2419" s="67">
        <v>99.999750000000006</v>
      </c>
      <c r="H2419" s="92">
        <v>0</v>
      </c>
      <c r="J2419" s="2">
        <v>42121</v>
      </c>
      <c r="K2419">
        <v>1.2999999999999999E-2</v>
      </c>
      <c r="L2419" s="67">
        <v>99.996750000000006</v>
      </c>
      <c r="M2419" s="92">
        <v>0</v>
      </c>
      <c r="P2419" s="2">
        <v>42241</v>
      </c>
      <c r="Q2419">
        <v>1413.29</v>
      </c>
      <c r="R2419">
        <v>-8.4332531168658242E-3</v>
      </c>
      <c r="T2419" s="68">
        <v>40267</v>
      </c>
      <c r="U2419" s="69">
        <v>1.00071</v>
      </c>
      <c r="V2419" s="70">
        <v>7.0999999999998842E-4</v>
      </c>
      <c r="W2419" s="70"/>
      <c r="Y2419" s="2">
        <v>42241</v>
      </c>
      <c r="Z2419">
        <v>36.020000000000003</v>
      </c>
    </row>
    <row r="2420" spans="2:26" x14ac:dyDescent="0.25">
      <c r="B2420" s="2">
        <v>42242</v>
      </c>
      <c r="C2420">
        <v>1940.51</v>
      </c>
      <c r="D2420" s="2"/>
      <c r="E2420" s="2">
        <v>42128</v>
      </c>
      <c r="F2420">
        <v>3.0000000000000001E-3</v>
      </c>
      <c r="G2420" s="67">
        <v>99.999750000000006</v>
      </c>
      <c r="H2420" s="92">
        <v>0</v>
      </c>
      <c r="J2420" s="2">
        <v>42122</v>
      </c>
      <c r="K2420">
        <v>1.2999999999999999E-2</v>
      </c>
      <c r="L2420" s="67">
        <v>99.996750000000006</v>
      </c>
      <c r="M2420" s="92">
        <v>4.0001300042113996E-5</v>
      </c>
      <c r="P2420" s="2">
        <v>42242</v>
      </c>
      <c r="Q2420">
        <v>1460.44</v>
      </c>
      <c r="R2420">
        <v>3.3361871944187049E-2</v>
      </c>
      <c r="T2420" s="68">
        <v>40268</v>
      </c>
      <c r="U2420" s="69">
        <v>0.99911000000000005</v>
      </c>
      <c r="V2420" s="70">
        <v>-8.8999999999994639E-4</v>
      </c>
      <c r="W2420" s="70"/>
      <c r="Y2420" s="2">
        <v>42242</v>
      </c>
      <c r="Z2420">
        <v>30.32</v>
      </c>
    </row>
    <row r="2421" spans="2:26" x14ac:dyDescent="0.25">
      <c r="B2421" s="2">
        <v>42243</v>
      </c>
      <c r="C2421">
        <v>1987.66</v>
      </c>
      <c r="D2421" s="2"/>
      <c r="E2421" s="2">
        <v>42129</v>
      </c>
      <c r="F2421">
        <v>3.0000000000000001E-3</v>
      </c>
      <c r="G2421" s="67">
        <v>99.999750000000006</v>
      </c>
      <c r="H2421" s="92">
        <v>-1.2500031250084476E-5</v>
      </c>
      <c r="J2421" s="2">
        <v>42123</v>
      </c>
      <c r="K2421">
        <v>-3.0000000000000001E-3</v>
      </c>
      <c r="L2421" s="67">
        <v>100.00075</v>
      </c>
      <c r="M2421" s="92">
        <v>-1.4999887500755094E-5</v>
      </c>
      <c r="P2421" s="2">
        <v>42243</v>
      </c>
      <c r="Q2421">
        <v>1483.9</v>
      </c>
      <c r="R2421">
        <v>1.6063652050067212E-2</v>
      </c>
      <c r="T2421" s="68">
        <v>40269</v>
      </c>
      <c r="U2421" s="69">
        <v>1.00274</v>
      </c>
      <c r="V2421" s="70">
        <v>2.7399999999999647E-3</v>
      </c>
      <c r="W2421" s="70"/>
      <c r="Y2421" s="2">
        <v>42243</v>
      </c>
      <c r="Z2421">
        <v>26.1</v>
      </c>
    </row>
    <row r="2422" spans="2:26" x14ac:dyDescent="0.25">
      <c r="B2422" s="2">
        <v>42244</v>
      </c>
      <c r="C2422">
        <v>1988.87</v>
      </c>
      <c r="D2422" s="2"/>
      <c r="E2422" s="2">
        <v>42130</v>
      </c>
      <c r="F2422">
        <v>1.7999999999999999E-2</v>
      </c>
      <c r="G2422" s="67">
        <v>99.998500000000007</v>
      </c>
      <c r="H2422" s="92">
        <v>1.2500187502872961E-5</v>
      </c>
      <c r="J2422" s="2">
        <v>42124</v>
      </c>
      <c r="K2422">
        <v>3.0000000000000001E-3</v>
      </c>
      <c r="L2422" s="67">
        <v>99.999250000000004</v>
      </c>
      <c r="M2422" s="92">
        <v>0</v>
      </c>
      <c r="P2422" s="2">
        <v>42244</v>
      </c>
      <c r="Q2422">
        <v>1485.34</v>
      </c>
      <c r="R2422">
        <v>9.7041579621248708E-4</v>
      </c>
      <c r="T2422" s="68">
        <v>40273</v>
      </c>
      <c r="U2422" s="69">
        <v>1.0044</v>
      </c>
      <c r="V2422" s="70">
        <v>4.3999999999999595E-3</v>
      </c>
      <c r="W2422" s="70"/>
      <c r="Y2422" s="2">
        <v>42244</v>
      </c>
      <c r="Z2422">
        <v>26.05</v>
      </c>
    </row>
    <row r="2423" spans="2:26" x14ac:dyDescent="0.25">
      <c r="B2423" s="2">
        <v>42247</v>
      </c>
      <c r="C2423">
        <v>1972.18</v>
      </c>
      <c r="D2423" s="2"/>
      <c r="E2423" s="2">
        <v>42131</v>
      </c>
      <c r="F2423">
        <v>3.0000000000000001E-3</v>
      </c>
      <c r="G2423" s="67">
        <v>99.999750000000006</v>
      </c>
      <c r="H2423" s="92">
        <v>0</v>
      </c>
      <c r="J2423" s="2">
        <v>42125</v>
      </c>
      <c r="K2423">
        <v>3.0000000000000001E-3</v>
      </c>
      <c r="L2423" s="67">
        <v>99.999250000000004</v>
      </c>
      <c r="M2423" s="92">
        <v>0</v>
      </c>
      <c r="P2423" s="2">
        <v>42247</v>
      </c>
      <c r="Q2423">
        <v>1480.29</v>
      </c>
      <c r="R2423">
        <v>-3.3998949735414286E-3</v>
      </c>
      <c r="T2423" s="68">
        <v>40274</v>
      </c>
      <c r="U2423" s="69">
        <v>1.00119</v>
      </c>
      <c r="V2423" s="70">
        <v>1.1900000000000244E-3</v>
      </c>
      <c r="W2423" s="70"/>
      <c r="Y2423" s="2">
        <v>42247</v>
      </c>
      <c r="Z2423">
        <v>28.43</v>
      </c>
    </row>
    <row r="2424" spans="2:26" x14ac:dyDescent="0.25">
      <c r="B2424" s="2">
        <v>42248</v>
      </c>
      <c r="C2424">
        <v>1913.85</v>
      </c>
      <c r="D2424" s="2"/>
      <c r="E2424" s="2">
        <v>42132</v>
      </c>
      <c r="F2424">
        <v>3.0000000000000001E-3</v>
      </c>
      <c r="G2424" s="67">
        <v>99.999750000000006</v>
      </c>
      <c r="H2424" s="92">
        <v>0</v>
      </c>
      <c r="J2424" s="2">
        <v>42128</v>
      </c>
      <c r="K2424">
        <v>3.0000000000000001E-3</v>
      </c>
      <c r="L2424" s="67">
        <v>99.999250000000004</v>
      </c>
      <c r="M2424" s="92">
        <v>-1.2500093750644758E-5</v>
      </c>
      <c r="P2424" s="2">
        <v>42248</v>
      </c>
      <c r="Q2424">
        <v>1447.9</v>
      </c>
      <c r="R2424">
        <v>-2.1880847671739923E-2</v>
      </c>
      <c r="T2424" s="68">
        <v>40275</v>
      </c>
      <c r="U2424" s="69">
        <v>0.99843000000000004</v>
      </c>
      <c r="V2424" s="70">
        <v>-1.5699999999999603E-3</v>
      </c>
      <c r="W2424" s="70"/>
      <c r="Y2424" s="2">
        <v>42248</v>
      </c>
      <c r="Z2424">
        <v>31.4</v>
      </c>
    </row>
    <row r="2425" spans="2:26" x14ac:dyDescent="0.25">
      <c r="B2425" s="2">
        <v>42249</v>
      </c>
      <c r="C2425">
        <v>1948.86</v>
      </c>
      <c r="D2425" s="2"/>
      <c r="E2425" s="2">
        <v>42135</v>
      </c>
      <c r="F2425">
        <v>3.0000000000000001E-3</v>
      </c>
      <c r="G2425" s="67">
        <v>99.999750000000006</v>
      </c>
      <c r="H2425" s="92">
        <v>-4.1666770833614919E-6</v>
      </c>
      <c r="J2425" s="2">
        <v>42129</v>
      </c>
      <c r="K2425">
        <v>8.0000000000000002E-3</v>
      </c>
      <c r="L2425" s="67">
        <v>99.998000000000005</v>
      </c>
      <c r="M2425" s="92">
        <v>-5.0001000020394315E-6</v>
      </c>
      <c r="P2425" s="2">
        <v>42249</v>
      </c>
      <c r="Q2425">
        <v>1472.31</v>
      </c>
      <c r="R2425">
        <v>1.6858899095241187E-2</v>
      </c>
      <c r="T2425" s="68">
        <v>40276</v>
      </c>
      <c r="U2425" s="69">
        <v>1.0020500000000001</v>
      </c>
      <c r="V2425" s="70">
        <v>2.0500000000001073E-3</v>
      </c>
      <c r="W2425" s="70"/>
      <c r="Y2425" s="2">
        <v>42249</v>
      </c>
      <c r="Z2425">
        <v>26.09</v>
      </c>
    </row>
    <row r="2426" spans="2:26" x14ac:dyDescent="0.25">
      <c r="B2426" s="2">
        <v>42250</v>
      </c>
      <c r="C2426">
        <v>1951.13</v>
      </c>
      <c r="D2426" s="2"/>
      <c r="E2426" s="2">
        <v>42136</v>
      </c>
      <c r="F2426">
        <v>8.0000000000000002E-3</v>
      </c>
      <c r="G2426" s="67">
        <v>99.99933333333334</v>
      </c>
      <c r="H2426" s="92">
        <v>0</v>
      </c>
      <c r="J2426" s="2">
        <v>42130</v>
      </c>
      <c r="K2426">
        <v>0.01</v>
      </c>
      <c r="L2426" s="67">
        <v>99.997500000000002</v>
      </c>
      <c r="M2426" s="92">
        <v>5.000125003151723E-6</v>
      </c>
      <c r="P2426" s="2">
        <v>42250</v>
      </c>
      <c r="Q2426">
        <v>1474.17</v>
      </c>
      <c r="R2426">
        <v>1.2633209038859228E-3</v>
      </c>
      <c r="T2426" s="68">
        <v>40277</v>
      </c>
      <c r="U2426" s="69">
        <v>1.0006999999999999</v>
      </c>
      <c r="V2426" s="70">
        <v>6.9999999999992291E-4</v>
      </c>
      <c r="W2426" s="70"/>
      <c r="Y2426" s="2">
        <v>42250</v>
      </c>
      <c r="Z2426">
        <v>25.61</v>
      </c>
    </row>
    <row r="2427" spans="2:26" x14ac:dyDescent="0.25">
      <c r="B2427" s="2">
        <v>42251</v>
      </c>
      <c r="C2427">
        <v>1921.22</v>
      </c>
      <c r="D2427" s="2"/>
      <c r="E2427" s="2">
        <v>42137</v>
      </c>
      <c r="F2427">
        <v>8.0000000000000002E-3</v>
      </c>
      <c r="G2427" s="67">
        <v>99.99933333333334</v>
      </c>
      <c r="H2427" s="92">
        <v>0</v>
      </c>
      <c r="J2427" s="2">
        <v>42131</v>
      </c>
      <c r="K2427">
        <v>8.0000000000000002E-3</v>
      </c>
      <c r="L2427" s="67">
        <v>99.998000000000005</v>
      </c>
      <c r="M2427" s="92">
        <v>0</v>
      </c>
      <c r="P2427" s="2">
        <v>42251</v>
      </c>
      <c r="Q2427">
        <v>1455.92</v>
      </c>
      <c r="R2427">
        <v>-1.2379847643080533E-2</v>
      </c>
      <c r="T2427" s="68">
        <v>40280</v>
      </c>
      <c r="U2427" s="69">
        <v>1.0023200000000001</v>
      </c>
      <c r="V2427" s="70">
        <v>2.3200000000000998E-3</v>
      </c>
      <c r="W2427" s="70"/>
      <c r="Y2427" s="2">
        <v>42251</v>
      </c>
      <c r="Z2427">
        <v>27.8</v>
      </c>
    </row>
    <row r="2428" spans="2:26" x14ac:dyDescent="0.25">
      <c r="B2428" s="2">
        <v>42255</v>
      </c>
      <c r="C2428">
        <v>1969.41</v>
      </c>
      <c r="D2428" s="2"/>
      <c r="E2428" s="2">
        <v>42138</v>
      </c>
      <c r="F2428">
        <v>8.0000000000000002E-3</v>
      </c>
      <c r="G2428" s="67">
        <v>99.99933333333334</v>
      </c>
      <c r="H2428" s="92">
        <v>4.1666944445850618E-6</v>
      </c>
      <c r="J2428" s="2">
        <v>42132</v>
      </c>
      <c r="K2428">
        <v>8.0000000000000002E-3</v>
      </c>
      <c r="L2428" s="67">
        <v>99.998000000000005</v>
      </c>
      <c r="M2428" s="92">
        <v>0</v>
      </c>
      <c r="P2428" s="2">
        <v>42255</v>
      </c>
      <c r="Q2428">
        <v>1487.18</v>
      </c>
      <c r="R2428">
        <v>2.1470959942853973E-2</v>
      </c>
      <c r="T2428" s="68">
        <v>40281</v>
      </c>
      <c r="U2428" s="69">
        <v>1.00098</v>
      </c>
      <c r="V2428" s="70">
        <v>9.7999999999998089E-4</v>
      </c>
      <c r="W2428" s="70"/>
      <c r="Y2428" s="2">
        <v>42255</v>
      </c>
      <c r="Z2428">
        <v>24.9</v>
      </c>
    </row>
    <row r="2429" spans="2:26" x14ac:dyDescent="0.25">
      <c r="B2429" s="2">
        <v>42256</v>
      </c>
      <c r="C2429">
        <v>1942.04</v>
      </c>
      <c r="D2429" s="2"/>
      <c r="E2429" s="2">
        <v>42139</v>
      </c>
      <c r="F2429">
        <v>3.0000000000000001E-3</v>
      </c>
      <c r="G2429" s="67">
        <v>99.999750000000006</v>
      </c>
      <c r="H2429" s="92">
        <v>0</v>
      </c>
      <c r="J2429" s="2">
        <v>42135</v>
      </c>
      <c r="K2429">
        <v>8.0000000000000002E-3</v>
      </c>
      <c r="L2429" s="67">
        <v>99.998000000000005</v>
      </c>
      <c r="M2429" s="92">
        <v>-1.2500250004987556E-5</v>
      </c>
      <c r="P2429" s="2">
        <v>42256</v>
      </c>
      <c r="Q2429">
        <v>1471.86</v>
      </c>
      <c r="R2429">
        <v>-1.0301375758146381E-2</v>
      </c>
      <c r="T2429" s="68">
        <v>40282</v>
      </c>
      <c r="U2429" s="69">
        <v>1.0024200000000001</v>
      </c>
      <c r="V2429" s="70">
        <v>2.4200000000000887E-3</v>
      </c>
      <c r="W2429" s="70"/>
      <c r="Y2429" s="2">
        <v>42256</v>
      </c>
      <c r="Z2429">
        <v>26.23</v>
      </c>
    </row>
    <row r="2430" spans="2:26" x14ac:dyDescent="0.25">
      <c r="B2430" s="2">
        <v>42257</v>
      </c>
      <c r="C2430">
        <v>1952.29</v>
      </c>
      <c r="D2430" s="2"/>
      <c r="E2430" s="2">
        <v>42142</v>
      </c>
      <c r="F2430">
        <v>3.0000000000000001E-3</v>
      </c>
      <c r="G2430" s="67">
        <v>99.999750000000006</v>
      </c>
      <c r="H2430" s="92">
        <v>-4.1666770833614919E-6</v>
      </c>
      <c r="J2430" s="2">
        <v>42136</v>
      </c>
      <c r="K2430">
        <v>1.2999999999999999E-2</v>
      </c>
      <c r="L2430" s="67">
        <v>99.996750000000006</v>
      </c>
      <c r="M2430" s="92">
        <v>-1.2500406263216135E-5</v>
      </c>
      <c r="P2430" s="2">
        <v>42257</v>
      </c>
      <c r="Q2430">
        <v>1478.51</v>
      </c>
      <c r="R2430">
        <v>4.518092753386993E-3</v>
      </c>
      <c r="T2430" s="68">
        <v>40283</v>
      </c>
      <c r="U2430" s="69">
        <v>1.00152</v>
      </c>
      <c r="V2430" s="70">
        <v>1.5199999999999658E-3</v>
      </c>
      <c r="W2430" s="70"/>
      <c r="Y2430" s="2">
        <v>42257</v>
      </c>
      <c r="Z2430">
        <v>24.37</v>
      </c>
    </row>
    <row r="2431" spans="2:26" x14ac:dyDescent="0.25">
      <c r="B2431" s="2">
        <v>42258</v>
      </c>
      <c r="C2431">
        <v>1961.05</v>
      </c>
      <c r="D2431" s="2"/>
      <c r="E2431" s="2">
        <v>42143</v>
      </c>
      <c r="F2431">
        <v>8.0000000000000002E-3</v>
      </c>
      <c r="G2431" s="67">
        <v>99.99933333333334</v>
      </c>
      <c r="H2431" s="92">
        <v>-8.3333888892811459E-6</v>
      </c>
      <c r="J2431" s="2">
        <v>42137</v>
      </c>
      <c r="K2431">
        <v>1.7999999999999999E-2</v>
      </c>
      <c r="L2431" s="67">
        <v>99.995500000000007</v>
      </c>
      <c r="M2431" s="92">
        <v>1.2500562525330494E-5</v>
      </c>
      <c r="P2431" s="2">
        <v>42258</v>
      </c>
      <c r="Q2431">
        <v>1486.31</v>
      </c>
      <c r="R2431">
        <v>5.2755814975886661E-3</v>
      </c>
      <c r="T2431" s="68">
        <v>40284</v>
      </c>
      <c r="U2431" s="69">
        <v>1.0007600000000001</v>
      </c>
      <c r="V2431" s="70">
        <v>7.6000000000009393E-4</v>
      </c>
      <c r="W2431" s="70"/>
      <c r="Y2431" s="2">
        <v>42258</v>
      </c>
      <c r="Z2431">
        <v>23.2</v>
      </c>
    </row>
    <row r="2432" spans="2:26" x14ac:dyDescent="0.25">
      <c r="B2432" s="2">
        <v>42261</v>
      </c>
      <c r="C2432">
        <v>1953.03</v>
      </c>
      <c r="D2432" s="2"/>
      <c r="E2432" s="2">
        <v>42144</v>
      </c>
      <c r="F2432">
        <v>1.7999999999999999E-2</v>
      </c>
      <c r="G2432" s="67">
        <v>99.998500000000007</v>
      </c>
      <c r="H2432" s="92">
        <v>0</v>
      </c>
      <c r="J2432" s="2">
        <v>42138</v>
      </c>
      <c r="K2432">
        <v>1.2999999999999999E-2</v>
      </c>
      <c r="L2432" s="67">
        <v>99.996750000000006</v>
      </c>
      <c r="M2432" s="92">
        <v>0</v>
      </c>
      <c r="P2432" s="2">
        <v>42261</v>
      </c>
      <c r="Q2432">
        <v>1482.28</v>
      </c>
      <c r="R2432">
        <v>-2.711412827741122E-3</v>
      </c>
      <c r="T2432" s="68">
        <v>40287</v>
      </c>
      <c r="U2432" s="69">
        <v>1.0049699999999999</v>
      </c>
      <c r="V2432" s="70">
        <v>4.9699999999999189E-3</v>
      </c>
      <c r="W2432" s="70"/>
      <c r="Y2432" s="2">
        <v>42261</v>
      </c>
      <c r="Z2432">
        <v>24.25</v>
      </c>
    </row>
    <row r="2433" spans="2:26" x14ac:dyDescent="0.25">
      <c r="B2433" s="2">
        <v>42262</v>
      </c>
      <c r="C2433">
        <v>1978.09</v>
      </c>
      <c r="D2433" s="2"/>
      <c r="E2433" s="2">
        <v>42145</v>
      </c>
      <c r="F2433">
        <v>1.7999999999999999E-2</v>
      </c>
      <c r="G2433" s="67">
        <v>99.998500000000007</v>
      </c>
      <c r="H2433" s="92">
        <v>8.3334583351746261E-6</v>
      </c>
      <c r="J2433" s="2">
        <v>42139</v>
      </c>
      <c r="K2433">
        <v>1.2999999999999999E-2</v>
      </c>
      <c r="L2433" s="67">
        <v>99.996750000000006</v>
      </c>
      <c r="M2433" s="92">
        <v>1.2500406263216135E-5</v>
      </c>
      <c r="P2433" s="2">
        <v>42262</v>
      </c>
      <c r="Q2433">
        <v>1499.05</v>
      </c>
      <c r="R2433">
        <v>1.1313651941603498E-2</v>
      </c>
      <c r="T2433" s="68">
        <v>40288</v>
      </c>
      <c r="U2433" s="69">
        <v>1.00488</v>
      </c>
      <c r="V2433" s="70">
        <v>4.8799999999999955E-3</v>
      </c>
      <c r="W2433" s="70"/>
      <c r="Y2433" s="2">
        <v>42262</v>
      </c>
      <c r="Z2433">
        <v>22.54</v>
      </c>
    </row>
    <row r="2434" spans="2:26" x14ac:dyDescent="0.25">
      <c r="B2434" s="2">
        <v>42263</v>
      </c>
      <c r="C2434">
        <v>1995.31</v>
      </c>
      <c r="D2434" s="2"/>
      <c r="E2434" s="2">
        <v>42146</v>
      </c>
      <c r="F2434">
        <v>8.0000000000000002E-3</v>
      </c>
      <c r="G2434" s="67">
        <v>99.99933333333334</v>
      </c>
      <c r="H2434" s="92">
        <v>0</v>
      </c>
      <c r="J2434" s="2">
        <v>42142</v>
      </c>
      <c r="K2434">
        <v>8.0000000000000002E-3</v>
      </c>
      <c r="L2434" s="67">
        <v>99.998000000000005</v>
      </c>
      <c r="M2434" s="92">
        <v>-1.2500250004987556E-5</v>
      </c>
      <c r="P2434" s="2">
        <v>42263</v>
      </c>
      <c r="Q2434">
        <v>1507.79</v>
      </c>
      <c r="R2434">
        <v>5.8303592275108507E-3</v>
      </c>
      <c r="T2434" s="68">
        <v>40289</v>
      </c>
      <c r="U2434" s="69">
        <v>0.99980999999999998</v>
      </c>
      <c r="V2434" s="70">
        <v>-1.9000000000002348E-4</v>
      </c>
      <c r="W2434" s="70"/>
      <c r="Y2434" s="2">
        <v>42263</v>
      </c>
      <c r="Z2434">
        <v>21.35</v>
      </c>
    </row>
    <row r="2435" spans="2:26" x14ac:dyDescent="0.25">
      <c r="B2435" s="2">
        <v>42264</v>
      </c>
      <c r="C2435">
        <v>1990.2</v>
      </c>
      <c r="D2435" s="2"/>
      <c r="E2435" s="2">
        <v>42149</v>
      </c>
      <c r="F2435">
        <v>8.0000000000000002E-3</v>
      </c>
      <c r="G2435" s="67">
        <v>99.99933333333334</v>
      </c>
      <c r="H2435" s="92">
        <v>0</v>
      </c>
      <c r="J2435" s="2">
        <v>42143</v>
      </c>
      <c r="K2435">
        <v>1.2999999999999999E-2</v>
      </c>
      <c r="L2435" s="67">
        <v>99.996750000000006</v>
      </c>
      <c r="M2435" s="92">
        <v>-1.2500406263216135E-5</v>
      </c>
      <c r="P2435" s="2">
        <v>42264</v>
      </c>
      <c r="Q2435">
        <v>1512.05</v>
      </c>
      <c r="R2435">
        <v>2.8253271344151898E-3</v>
      </c>
      <c r="T2435" s="68">
        <v>40290</v>
      </c>
      <c r="U2435" s="69">
        <v>1.0005599999999999</v>
      </c>
      <c r="V2435" s="70">
        <v>5.5999999999989392E-4</v>
      </c>
      <c r="W2435" s="70"/>
      <c r="Y2435" s="2">
        <v>42264</v>
      </c>
      <c r="Z2435">
        <v>21.14</v>
      </c>
    </row>
    <row r="2436" spans="2:26" x14ac:dyDescent="0.25">
      <c r="B2436" s="2">
        <v>42265</v>
      </c>
      <c r="C2436">
        <v>1958.03</v>
      </c>
      <c r="D2436" s="2"/>
      <c r="E2436" s="2">
        <v>42150</v>
      </c>
      <c r="F2436">
        <v>8.0000000000000002E-3</v>
      </c>
      <c r="G2436" s="67">
        <v>99.99933333333334</v>
      </c>
      <c r="H2436" s="92">
        <v>4.1666944445850618E-6</v>
      </c>
      <c r="J2436" s="2">
        <v>42144</v>
      </c>
      <c r="K2436">
        <v>1.7999999999999999E-2</v>
      </c>
      <c r="L2436" s="67">
        <v>99.995500000000007</v>
      </c>
      <c r="M2436" s="92">
        <v>1.2500562525330494E-5</v>
      </c>
      <c r="P2436" s="2">
        <v>42265</v>
      </c>
      <c r="Q2436">
        <v>1490.31</v>
      </c>
      <c r="R2436">
        <v>-1.4377831420918641E-2</v>
      </c>
      <c r="T2436" s="68">
        <v>40291</v>
      </c>
      <c r="U2436" s="69">
        <v>1.0024200000000001</v>
      </c>
      <c r="V2436" s="70">
        <v>2.4200000000000887E-3</v>
      </c>
      <c r="W2436" s="70"/>
      <c r="Y2436" s="2">
        <v>42265</v>
      </c>
      <c r="Z2436">
        <v>22.28</v>
      </c>
    </row>
    <row r="2437" spans="2:26" x14ac:dyDescent="0.25">
      <c r="B2437" s="2">
        <v>42268</v>
      </c>
      <c r="C2437">
        <v>1966.97</v>
      </c>
      <c r="D2437" s="2"/>
      <c r="E2437" s="2">
        <v>42151</v>
      </c>
      <c r="F2437">
        <v>3.0000000000000001E-3</v>
      </c>
      <c r="G2437" s="67">
        <v>99.999750000000006</v>
      </c>
      <c r="H2437" s="92">
        <v>-8.3333541667229838E-6</v>
      </c>
      <c r="J2437" s="2">
        <v>42145</v>
      </c>
      <c r="K2437">
        <v>1.2999999999999999E-2</v>
      </c>
      <c r="L2437" s="67">
        <v>99.996750000000006</v>
      </c>
      <c r="M2437" s="92">
        <v>0</v>
      </c>
      <c r="P2437" s="2">
        <v>42268</v>
      </c>
      <c r="Q2437">
        <v>1497.69</v>
      </c>
      <c r="R2437">
        <v>4.9519898544598817E-3</v>
      </c>
      <c r="T2437" s="68">
        <v>40294</v>
      </c>
      <c r="U2437" s="69">
        <v>0.99814999999999998</v>
      </c>
      <c r="V2437" s="70">
        <v>-1.8500000000000183E-3</v>
      </c>
      <c r="W2437" s="70"/>
      <c r="Y2437" s="2">
        <v>42268</v>
      </c>
      <c r="Z2437">
        <v>20.14</v>
      </c>
    </row>
    <row r="2438" spans="2:26" x14ac:dyDescent="0.25">
      <c r="B2438" s="2">
        <v>42269</v>
      </c>
      <c r="C2438">
        <v>1942.74</v>
      </c>
      <c r="D2438" s="2"/>
      <c r="E2438" s="2">
        <v>42152</v>
      </c>
      <c r="F2438">
        <v>1.2999999999999999E-2</v>
      </c>
      <c r="G2438" s="67">
        <v>99.998916666666673</v>
      </c>
      <c r="H2438" s="92">
        <v>8.3334236120613525E-6</v>
      </c>
      <c r="J2438" s="2">
        <v>42146</v>
      </c>
      <c r="K2438">
        <v>1.2999999999999999E-2</v>
      </c>
      <c r="L2438" s="67">
        <v>99.996750000000006</v>
      </c>
      <c r="M2438" s="92">
        <v>0</v>
      </c>
      <c r="P2438" s="2">
        <v>42269</v>
      </c>
      <c r="Q2438">
        <v>1486.13</v>
      </c>
      <c r="R2438">
        <v>-7.7185532386541134E-3</v>
      </c>
      <c r="T2438" s="68">
        <v>40295</v>
      </c>
      <c r="U2438" s="69">
        <v>0.98260000000000003</v>
      </c>
      <c r="V2438" s="70">
        <v>-1.7399999999999971E-2</v>
      </c>
      <c r="W2438" s="70"/>
      <c r="Y2438" s="2">
        <v>42269</v>
      </c>
      <c r="Z2438">
        <v>22.44</v>
      </c>
    </row>
    <row r="2439" spans="2:26" x14ac:dyDescent="0.25">
      <c r="B2439" s="2">
        <v>42270</v>
      </c>
      <c r="C2439">
        <v>1938.76</v>
      </c>
      <c r="D2439" s="2"/>
      <c r="E2439" s="2">
        <v>42153</v>
      </c>
      <c r="F2439">
        <v>3.0000000000000001E-3</v>
      </c>
      <c r="G2439" s="67">
        <v>99.999750000000006</v>
      </c>
      <c r="H2439" s="92">
        <v>0</v>
      </c>
      <c r="J2439" s="2">
        <v>42149</v>
      </c>
      <c r="K2439">
        <v>1.2999999999999999E-2</v>
      </c>
      <c r="L2439" s="67">
        <v>99.996750000000006</v>
      </c>
      <c r="M2439" s="92">
        <v>0</v>
      </c>
      <c r="P2439" s="2">
        <v>42270</v>
      </c>
      <c r="Q2439">
        <v>1486.56</v>
      </c>
      <c r="R2439">
        <v>2.893421167728949E-4</v>
      </c>
      <c r="T2439" s="68">
        <v>40296</v>
      </c>
      <c r="U2439" s="69">
        <v>1.00319</v>
      </c>
      <c r="V2439" s="70">
        <v>3.1900000000000261E-3</v>
      </c>
      <c r="W2439" s="70"/>
      <c r="Y2439" s="2">
        <v>42270</v>
      </c>
      <c r="Z2439">
        <v>22.13</v>
      </c>
    </row>
    <row r="2440" spans="2:26" x14ac:dyDescent="0.25">
      <c r="B2440" s="2">
        <v>42271</v>
      </c>
      <c r="C2440">
        <v>1932.24</v>
      </c>
      <c r="D2440" s="2"/>
      <c r="E2440" s="2">
        <v>42156</v>
      </c>
      <c r="F2440">
        <v>3.0000000000000001E-3</v>
      </c>
      <c r="G2440" s="67">
        <v>99.999750000000006</v>
      </c>
      <c r="H2440" s="92">
        <v>-8.3333541667229838E-6</v>
      </c>
      <c r="J2440" s="2">
        <v>42150</v>
      </c>
      <c r="K2440">
        <v>1.2999999999999999E-2</v>
      </c>
      <c r="L2440" s="67">
        <v>99.996750000000006</v>
      </c>
      <c r="M2440" s="92">
        <v>1.2500406263216135E-5</v>
      </c>
      <c r="P2440" s="2">
        <v>42271</v>
      </c>
      <c r="Q2440">
        <v>1482.91</v>
      </c>
      <c r="R2440">
        <v>-2.4553331180711124E-3</v>
      </c>
      <c r="T2440" s="68">
        <v>40297</v>
      </c>
      <c r="U2440" s="69">
        <v>1.0063500000000001</v>
      </c>
      <c r="V2440" s="70">
        <v>6.3500000000000778E-3</v>
      </c>
      <c r="W2440" s="70"/>
      <c r="Y2440" s="2">
        <v>42271</v>
      </c>
      <c r="Z2440">
        <v>23.47</v>
      </c>
    </row>
    <row r="2441" spans="2:26" x14ac:dyDescent="0.25">
      <c r="B2441" s="2">
        <v>42272</v>
      </c>
      <c r="C2441">
        <v>1931.34</v>
      </c>
      <c r="D2441" s="2"/>
      <c r="E2441" s="2">
        <v>42157</v>
      </c>
      <c r="F2441">
        <v>1.2999999999999999E-2</v>
      </c>
      <c r="G2441" s="67">
        <v>99.998916666666673</v>
      </c>
      <c r="H2441" s="92">
        <v>0</v>
      </c>
      <c r="J2441" s="2">
        <v>42151</v>
      </c>
      <c r="K2441">
        <v>8.0000000000000002E-3</v>
      </c>
      <c r="L2441" s="67">
        <v>99.998000000000005</v>
      </c>
      <c r="M2441" s="92">
        <v>1.2500250005098579E-5</v>
      </c>
      <c r="P2441" s="2">
        <v>42272</v>
      </c>
      <c r="Q2441">
        <v>1483.26</v>
      </c>
      <c r="R2441">
        <v>2.3602241538589475E-4</v>
      </c>
      <c r="T2441" s="68">
        <v>40298</v>
      </c>
      <c r="U2441" s="69">
        <v>0.99319000000000002</v>
      </c>
      <c r="V2441" s="70">
        <v>-6.8099999999999827E-3</v>
      </c>
      <c r="W2441" s="70"/>
      <c r="Y2441" s="2">
        <v>42272</v>
      </c>
      <c r="Z2441">
        <v>23.62</v>
      </c>
    </row>
    <row r="2442" spans="2:26" x14ac:dyDescent="0.25">
      <c r="B2442" s="2">
        <v>42275</v>
      </c>
      <c r="C2442">
        <v>1881.77</v>
      </c>
      <c r="D2442" s="2"/>
      <c r="E2442" s="2">
        <v>42158</v>
      </c>
      <c r="F2442">
        <v>1.2999999999999999E-2</v>
      </c>
      <c r="G2442" s="67">
        <v>99.998916666666673</v>
      </c>
      <c r="H2442" s="92">
        <v>-1.6666847224566794E-6</v>
      </c>
      <c r="J2442" s="2">
        <v>42152</v>
      </c>
      <c r="K2442">
        <v>3.0000000000000001E-3</v>
      </c>
      <c r="L2442" s="67">
        <v>99.999250000000004</v>
      </c>
      <c r="M2442" s="92">
        <v>0</v>
      </c>
      <c r="P2442" s="2">
        <v>42275</v>
      </c>
      <c r="Q2442">
        <v>1452.51</v>
      </c>
      <c r="R2442">
        <v>-2.0731361999919096E-2</v>
      </c>
      <c r="T2442" s="68">
        <v>40301</v>
      </c>
      <c r="U2442" s="69">
        <v>1.00587</v>
      </c>
      <c r="V2442" s="70">
        <v>5.8700000000000419E-3</v>
      </c>
      <c r="W2442" s="70"/>
      <c r="Y2442" s="2">
        <v>42275</v>
      </c>
      <c r="Z2442">
        <v>27.63</v>
      </c>
    </row>
    <row r="2443" spans="2:26" x14ac:dyDescent="0.25">
      <c r="B2443" s="2">
        <v>42276</v>
      </c>
      <c r="C2443">
        <v>1884.09</v>
      </c>
      <c r="D2443" s="2"/>
      <c r="E2443" s="2">
        <v>42159</v>
      </c>
      <c r="F2443">
        <v>1.4999999999999999E-2</v>
      </c>
      <c r="G2443" s="67">
        <v>99.998750000000001</v>
      </c>
      <c r="H2443" s="92">
        <v>4.1667187506977399E-6</v>
      </c>
      <c r="J2443" s="2">
        <v>42153</v>
      </c>
      <c r="K2443">
        <v>3.0000000000000001E-3</v>
      </c>
      <c r="L2443" s="67">
        <v>99.999250000000004</v>
      </c>
      <c r="M2443" s="92">
        <v>0</v>
      </c>
      <c r="P2443" s="2">
        <v>42276</v>
      </c>
      <c r="Q2443">
        <v>1455.27</v>
      </c>
      <c r="R2443">
        <v>1.9001590350495867E-3</v>
      </c>
      <c r="T2443" s="68">
        <v>40302</v>
      </c>
      <c r="U2443" s="69">
        <v>0.98877000000000004</v>
      </c>
      <c r="V2443" s="70">
        <v>-1.1229999999999962E-2</v>
      </c>
      <c r="W2443" s="70"/>
      <c r="Y2443" s="2">
        <v>42276</v>
      </c>
      <c r="Z2443">
        <v>26.83</v>
      </c>
    </row>
    <row r="2444" spans="2:26" x14ac:dyDescent="0.25">
      <c r="B2444" s="2">
        <v>42277</v>
      </c>
      <c r="C2444">
        <v>1920.03</v>
      </c>
      <c r="D2444" s="2"/>
      <c r="E2444" s="2">
        <v>42160</v>
      </c>
      <c r="F2444">
        <v>0.01</v>
      </c>
      <c r="G2444" s="67">
        <v>99.999166666666667</v>
      </c>
      <c r="H2444" s="92">
        <v>-4.1667013891411031E-6</v>
      </c>
      <c r="J2444" s="2">
        <v>42156</v>
      </c>
      <c r="K2444">
        <v>3.0000000000000001E-3</v>
      </c>
      <c r="L2444" s="67">
        <v>99.999250000000004</v>
      </c>
      <c r="M2444" s="92">
        <v>-1.2500093750644758E-5</v>
      </c>
      <c r="P2444" s="2">
        <v>42277</v>
      </c>
      <c r="Q2444">
        <v>1477.68</v>
      </c>
      <c r="R2444">
        <v>1.5399204271372424E-2</v>
      </c>
      <c r="T2444" s="68">
        <v>40303</v>
      </c>
      <c r="U2444" s="69">
        <v>0.99631000000000003</v>
      </c>
      <c r="V2444" s="70">
        <v>-3.6899999999999711E-3</v>
      </c>
      <c r="W2444" s="70"/>
      <c r="Y2444" s="2">
        <v>42277</v>
      </c>
      <c r="Z2444">
        <v>24.5</v>
      </c>
    </row>
    <row r="2445" spans="2:26" x14ac:dyDescent="0.25">
      <c r="B2445" s="2">
        <v>42278</v>
      </c>
      <c r="C2445">
        <v>1923.82</v>
      </c>
      <c r="D2445" s="2"/>
      <c r="E2445" s="2">
        <v>42163</v>
      </c>
      <c r="F2445">
        <v>1.4999999999999999E-2</v>
      </c>
      <c r="G2445" s="67">
        <v>99.998750000000001</v>
      </c>
      <c r="H2445" s="92">
        <v>5.8334062509324269E-6</v>
      </c>
      <c r="J2445" s="2">
        <v>42157</v>
      </c>
      <c r="K2445">
        <v>8.0000000000000002E-3</v>
      </c>
      <c r="L2445" s="67">
        <v>99.998000000000005</v>
      </c>
      <c r="M2445" s="92">
        <v>-1.2500250004987556E-5</v>
      </c>
      <c r="P2445" s="2">
        <v>42278</v>
      </c>
      <c r="Q2445">
        <v>1482.3</v>
      </c>
      <c r="R2445">
        <v>3.1265226571381977E-3</v>
      </c>
      <c r="T2445" s="68">
        <v>40304</v>
      </c>
      <c r="U2445" s="69">
        <v>0.97767000000000004</v>
      </c>
      <c r="V2445" s="70">
        <v>-2.2329999999999961E-2</v>
      </c>
      <c r="W2445" s="70"/>
      <c r="Y2445" s="2">
        <v>42278</v>
      </c>
      <c r="Z2445">
        <v>22.55</v>
      </c>
    </row>
    <row r="2446" spans="2:26" x14ac:dyDescent="0.25">
      <c r="B2446" s="2">
        <v>42279</v>
      </c>
      <c r="C2446">
        <v>1951.36</v>
      </c>
      <c r="D2446" s="2"/>
      <c r="E2446" s="2">
        <v>42164</v>
      </c>
      <c r="F2446">
        <v>8.0000000000000002E-3</v>
      </c>
      <c r="G2446" s="67">
        <v>99.99933333333334</v>
      </c>
      <c r="H2446" s="92">
        <v>0</v>
      </c>
      <c r="J2446" s="2">
        <v>42158</v>
      </c>
      <c r="K2446">
        <v>1.2999999999999999E-2</v>
      </c>
      <c r="L2446" s="67">
        <v>99.996750000000006</v>
      </c>
      <c r="M2446" s="92">
        <v>0</v>
      </c>
      <c r="P2446" s="2">
        <v>42279</v>
      </c>
      <c r="Q2446">
        <v>1498.39</v>
      </c>
      <c r="R2446">
        <v>1.08547527491063E-2</v>
      </c>
      <c r="T2446" s="68">
        <v>40305</v>
      </c>
      <c r="U2446" s="69">
        <v>0.98787999999999998</v>
      </c>
      <c r="V2446" s="70">
        <v>-1.212000000000002E-2</v>
      </c>
      <c r="W2446" s="70"/>
      <c r="Y2446" s="2">
        <v>42279</v>
      </c>
      <c r="Z2446">
        <v>20.94</v>
      </c>
    </row>
    <row r="2447" spans="2:26" x14ac:dyDescent="0.25">
      <c r="B2447" s="2">
        <v>42282</v>
      </c>
      <c r="C2447">
        <v>1987.05</v>
      </c>
      <c r="D2447" s="2"/>
      <c r="E2447" s="2">
        <v>42165</v>
      </c>
      <c r="F2447">
        <v>8.0000000000000002E-3</v>
      </c>
      <c r="G2447" s="67">
        <v>99.99933333333334</v>
      </c>
      <c r="H2447" s="92">
        <v>9.1667277779539091E-6</v>
      </c>
      <c r="J2447" s="2">
        <v>42159</v>
      </c>
      <c r="K2447">
        <v>1.2999999999999999E-2</v>
      </c>
      <c r="L2447" s="67">
        <v>99.996750000000006</v>
      </c>
      <c r="M2447" s="92">
        <v>-1.2500406263216135E-5</v>
      </c>
      <c r="P2447" s="2">
        <v>42282</v>
      </c>
      <c r="Q2447">
        <v>1514.76</v>
      </c>
      <c r="R2447">
        <v>1.092505956393186E-2</v>
      </c>
      <c r="T2447" s="68">
        <v>40308</v>
      </c>
      <c r="U2447" s="69">
        <v>1.0207999999999999</v>
      </c>
      <c r="V2447" s="70">
        <v>2.079999999999993E-2</v>
      </c>
      <c r="W2447" s="70"/>
      <c r="Y2447" s="2">
        <v>42282</v>
      </c>
      <c r="Z2447">
        <v>19.54</v>
      </c>
    </row>
    <row r="2448" spans="2:26" x14ac:dyDescent="0.25">
      <c r="B2448" s="2">
        <v>42283</v>
      </c>
      <c r="C2448">
        <v>1979.92</v>
      </c>
      <c r="D2448" s="2"/>
      <c r="E2448" s="2">
        <v>42166</v>
      </c>
      <c r="F2448">
        <v>-3.0000000000000001E-3</v>
      </c>
      <c r="G2448" s="67">
        <v>100.00024999999999</v>
      </c>
      <c r="H2448" s="92">
        <v>-4.9999874999206995E-6</v>
      </c>
      <c r="J2448" s="2">
        <v>42160</v>
      </c>
      <c r="K2448">
        <v>1.7999999999999999E-2</v>
      </c>
      <c r="L2448" s="67">
        <v>99.995500000000007</v>
      </c>
      <c r="M2448" s="92">
        <v>1.2500562525330494E-5</v>
      </c>
      <c r="P2448" s="2">
        <v>42283</v>
      </c>
      <c r="Q2448">
        <v>1513.99</v>
      </c>
      <c r="R2448">
        <v>-5.0833135282157826E-4</v>
      </c>
      <c r="T2448" s="68">
        <v>40309</v>
      </c>
      <c r="U2448" s="69">
        <v>1.0005500000000001</v>
      </c>
      <c r="V2448" s="70">
        <v>5.5000000000005045E-4</v>
      </c>
      <c r="W2448" s="70"/>
      <c r="Y2448" s="2">
        <v>42283</v>
      </c>
      <c r="Z2448">
        <v>19.399999999999999</v>
      </c>
    </row>
    <row r="2449" spans="2:26" x14ac:dyDescent="0.25">
      <c r="B2449" s="2">
        <v>42284</v>
      </c>
      <c r="C2449">
        <v>1995.83</v>
      </c>
      <c r="D2449" s="2"/>
      <c r="E2449" s="2">
        <v>42167</v>
      </c>
      <c r="F2449">
        <v>3.0000000000000001E-3</v>
      </c>
      <c r="G2449" s="67">
        <v>99.999750000000006</v>
      </c>
      <c r="H2449" s="92">
        <v>5.0000124998117457E-6</v>
      </c>
      <c r="J2449" s="2">
        <v>42163</v>
      </c>
      <c r="K2449">
        <v>1.2999999999999999E-2</v>
      </c>
      <c r="L2449" s="67">
        <v>99.996750000000006</v>
      </c>
      <c r="M2449" s="92">
        <v>0</v>
      </c>
      <c r="P2449" s="2">
        <v>42284</v>
      </c>
      <c r="Q2449">
        <v>1520.35</v>
      </c>
      <c r="R2449">
        <v>4.2008203488794749E-3</v>
      </c>
      <c r="T2449" s="68">
        <v>40310</v>
      </c>
      <c r="U2449" s="69">
        <v>1.0032000000000001</v>
      </c>
      <c r="V2449" s="70">
        <v>3.2000000000000917E-3</v>
      </c>
      <c r="W2449" s="70"/>
      <c r="Y2449" s="2">
        <v>42284</v>
      </c>
      <c r="Z2449">
        <v>18.399999999999999</v>
      </c>
    </row>
    <row r="2450" spans="2:26" x14ac:dyDescent="0.25">
      <c r="B2450" s="2">
        <v>42285</v>
      </c>
      <c r="C2450">
        <v>2013.43</v>
      </c>
      <c r="D2450" s="2"/>
      <c r="E2450" s="2">
        <v>42170</v>
      </c>
      <c r="F2450">
        <v>-3.0000000000000001E-3</v>
      </c>
      <c r="G2450" s="67">
        <v>100.00024999999999</v>
      </c>
      <c r="H2450" s="92">
        <v>0</v>
      </c>
      <c r="J2450" s="2">
        <v>42164</v>
      </c>
      <c r="K2450">
        <v>1.2999999999999999E-2</v>
      </c>
      <c r="L2450" s="67">
        <v>99.996750000000006</v>
      </c>
      <c r="M2450" s="92">
        <v>-1.2500406263216135E-5</v>
      </c>
      <c r="P2450" s="2">
        <v>42285</v>
      </c>
      <c r="Q2450">
        <v>1523.88</v>
      </c>
      <c r="R2450">
        <v>2.3218337882726647E-3</v>
      </c>
      <c r="T2450" s="68">
        <v>40311</v>
      </c>
      <c r="U2450" s="69">
        <v>0.99960000000000004</v>
      </c>
      <c r="V2450" s="70">
        <v>-3.9999999999995595E-4</v>
      </c>
      <c r="W2450" s="70"/>
      <c r="Y2450" s="2">
        <v>42285</v>
      </c>
      <c r="Z2450">
        <v>17.420000000000002</v>
      </c>
    </row>
    <row r="2451" spans="2:26" x14ac:dyDescent="0.25">
      <c r="B2451" s="2">
        <v>42286</v>
      </c>
      <c r="C2451">
        <v>2014.89</v>
      </c>
      <c r="D2451" s="2"/>
      <c r="E2451" s="2">
        <v>42171</v>
      </c>
      <c r="F2451">
        <v>-3.0000000000000001E-3</v>
      </c>
      <c r="G2451" s="67">
        <v>100.00024999999999</v>
      </c>
      <c r="H2451" s="92">
        <v>0</v>
      </c>
      <c r="J2451" s="2">
        <v>42165</v>
      </c>
      <c r="K2451">
        <v>1.7999999999999999E-2</v>
      </c>
      <c r="L2451" s="67">
        <v>99.995500000000007</v>
      </c>
      <c r="M2451" s="92">
        <v>1.2500562525330494E-5</v>
      </c>
      <c r="P2451" s="2">
        <v>42286</v>
      </c>
      <c r="Q2451">
        <v>1525.97</v>
      </c>
      <c r="R2451">
        <v>1.371499068168136E-3</v>
      </c>
      <c r="T2451" s="68">
        <v>40312</v>
      </c>
      <c r="U2451" s="69">
        <v>0.99522999999999995</v>
      </c>
      <c r="V2451" s="70">
        <v>-4.770000000000052E-3</v>
      </c>
      <c r="W2451" s="70"/>
      <c r="Y2451" s="2">
        <v>42286</v>
      </c>
      <c r="Z2451">
        <v>17.079999999999998</v>
      </c>
    </row>
    <row r="2452" spans="2:26" x14ac:dyDescent="0.25">
      <c r="B2452" s="2">
        <v>42289</v>
      </c>
      <c r="C2452">
        <v>2017.46</v>
      </c>
      <c r="D2452" s="2"/>
      <c r="E2452" s="2">
        <v>42172</v>
      </c>
      <c r="F2452">
        <v>-3.0000000000000001E-3</v>
      </c>
      <c r="G2452" s="67">
        <v>100.00024999999999</v>
      </c>
      <c r="H2452" s="92">
        <v>4.1666562500264348E-6</v>
      </c>
      <c r="J2452" s="2">
        <v>42166</v>
      </c>
      <c r="K2452">
        <v>1.2999999999999999E-2</v>
      </c>
      <c r="L2452" s="67">
        <v>99.996750000000006</v>
      </c>
      <c r="M2452" s="92">
        <v>7.5002437578408632E-6</v>
      </c>
      <c r="P2452" s="2">
        <v>42289</v>
      </c>
      <c r="Q2452">
        <v>1526.81</v>
      </c>
      <c r="R2452">
        <v>5.5046953740900406E-4</v>
      </c>
      <c r="T2452" s="68">
        <v>40315</v>
      </c>
      <c r="U2452" s="69">
        <v>1.0033300000000001</v>
      </c>
      <c r="V2452" s="70">
        <v>3.3300000000000551E-3</v>
      </c>
      <c r="W2452" s="70"/>
      <c r="Y2452" s="2">
        <v>42289</v>
      </c>
      <c r="Z2452">
        <v>16.170000000000002</v>
      </c>
    </row>
    <row r="2453" spans="2:26" x14ac:dyDescent="0.25">
      <c r="B2453" s="2">
        <v>42290</v>
      </c>
      <c r="C2453">
        <v>2003.69</v>
      </c>
      <c r="D2453" s="2"/>
      <c r="E2453" s="2">
        <v>42173</v>
      </c>
      <c r="F2453">
        <v>-8.0000000000000002E-3</v>
      </c>
      <c r="G2453" s="67">
        <v>100.00066666666666</v>
      </c>
      <c r="H2453" s="92">
        <v>-4.1666388890249095E-6</v>
      </c>
      <c r="J2453" s="2">
        <v>42167</v>
      </c>
      <c r="K2453">
        <v>0.01</v>
      </c>
      <c r="L2453" s="67">
        <v>99.997500000000002</v>
      </c>
      <c r="M2453" s="92">
        <v>5.000125003151723E-6</v>
      </c>
      <c r="P2453" s="2">
        <v>42290</v>
      </c>
      <c r="Q2453">
        <v>1526.21</v>
      </c>
      <c r="R2453">
        <v>-3.9297620529066268E-4</v>
      </c>
      <c r="T2453" s="68">
        <v>40316</v>
      </c>
      <c r="U2453" s="69">
        <v>0.99802999999999997</v>
      </c>
      <c r="V2453" s="70">
        <v>-1.9700000000000273E-3</v>
      </c>
      <c r="W2453" s="70"/>
      <c r="Y2453" s="2">
        <v>42290</v>
      </c>
      <c r="Z2453">
        <v>17.670000000000002</v>
      </c>
    </row>
    <row r="2454" spans="2:26" x14ac:dyDescent="0.25">
      <c r="B2454" s="2">
        <v>42291</v>
      </c>
      <c r="C2454">
        <v>1994.24</v>
      </c>
      <c r="D2454" s="2"/>
      <c r="E2454" s="2">
        <v>42174</v>
      </c>
      <c r="F2454">
        <v>-3.0000000000000001E-3</v>
      </c>
      <c r="G2454" s="67">
        <v>100.00024999999999</v>
      </c>
      <c r="H2454" s="92">
        <v>1.2499968750079304E-5</v>
      </c>
      <c r="J2454" s="2">
        <v>42170</v>
      </c>
      <c r="K2454">
        <v>8.0000000000000002E-3</v>
      </c>
      <c r="L2454" s="67">
        <v>99.998000000000005</v>
      </c>
      <c r="M2454" s="92">
        <v>0</v>
      </c>
      <c r="P2454" s="2">
        <v>42291</v>
      </c>
      <c r="Q2454">
        <v>1526.29</v>
      </c>
      <c r="R2454">
        <v>5.241742617334566E-5</v>
      </c>
      <c r="T2454" s="68">
        <v>40317</v>
      </c>
      <c r="U2454" s="69">
        <v>0.99961999999999995</v>
      </c>
      <c r="V2454" s="70">
        <v>-3.8000000000004697E-4</v>
      </c>
      <c r="W2454" s="70"/>
      <c r="Y2454" s="2">
        <v>42291</v>
      </c>
      <c r="Z2454">
        <v>18.03</v>
      </c>
    </row>
    <row r="2455" spans="2:26" x14ac:dyDescent="0.25">
      <c r="B2455" s="2">
        <v>42292</v>
      </c>
      <c r="C2455">
        <v>2023.86</v>
      </c>
      <c r="D2455" s="2"/>
      <c r="E2455" s="2">
        <v>42177</v>
      </c>
      <c r="F2455">
        <v>-1.7999999999999999E-2</v>
      </c>
      <c r="G2455" s="67">
        <v>100.00149999999999</v>
      </c>
      <c r="H2455" s="92">
        <v>0</v>
      </c>
      <c r="J2455" s="2">
        <v>42171</v>
      </c>
      <c r="K2455">
        <v>8.0000000000000002E-3</v>
      </c>
      <c r="L2455" s="67">
        <v>99.998000000000005</v>
      </c>
      <c r="M2455" s="92">
        <v>1.2500250005098579E-5</v>
      </c>
      <c r="P2455" s="2">
        <v>42292</v>
      </c>
      <c r="Q2455">
        <v>1527.86</v>
      </c>
      <c r="R2455">
        <v>1.0286380700914588E-3</v>
      </c>
      <c r="T2455" s="68">
        <v>40318</v>
      </c>
      <c r="U2455" s="69">
        <v>0.97353000000000001</v>
      </c>
      <c r="V2455" s="70">
        <v>-2.6469999999999994E-2</v>
      </c>
      <c r="W2455" s="70"/>
      <c r="Y2455" s="2">
        <v>42292</v>
      </c>
      <c r="Z2455">
        <v>16.05</v>
      </c>
    </row>
    <row r="2456" spans="2:26" x14ac:dyDescent="0.25">
      <c r="B2456" s="2">
        <v>42293</v>
      </c>
      <c r="C2456">
        <v>2033.11</v>
      </c>
      <c r="D2456" s="2"/>
      <c r="E2456" s="2">
        <v>42178</v>
      </c>
      <c r="F2456">
        <v>-1.7999999999999999E-2</v>
      </c>
      <c r="G2456" s="67">
        <v>100.00149999999999</v>
      </c>
      <c r="H2456" s="92">
        <v>-1.2499812502841934E-5</v>
      </c>
      <c r="J2456" s="2">
        <v>42172</v>
      </c>
      <c r="K2456">
        <v>3.0000000000000001E-3</v>
      </c>
      <c r="L2456" s="67">
        <v>99.999250000000004</v>
      </c>
      <c r="M2456" s="92">
        <v>0</v>
      </c>
      <c r="P2456" s="2">
        <v>42293</v>
      </c>
      <c r="Q2456">
        <v>1529.69</v>
      </c>
      <c r="R2456">
        <v>1.1977537208907041E-3</v>
      </c>
      <c r="T2456" s="68">
        <v>40319</v>
      </c>
      <c r="U2456" s="69">
        <v>0.98960000000000004</v>
      </c>
      <c r="V2456" s="70">
        <v>-1.0399999999999965E-2</v>
      </c>
      <c r="W2456" s="70"/>
      <c r="Y2456" s="2">
        <v>42293</v>
      </c>
      <c r="Z2456">
        <v>15.05</v>
      </c>
    </row>
    <row r="2457" spans="2:26" x14ac:dyDescent="0.25">
      <c r="B2457" s="2">
        <v>42296</v>
      </c>
      <c r="C2457">
        <v>2033.66</v>
      </c>
      <c r="D2457" s="2"/>
      <c r="E2457" s="2">
        <v>42179</v>
      </c>
      <c r="F2457">
        <v>-3.0000000000000001E-3</v>
      </c>
      <c r="G2457" s="67">
        <v>100.00024999999999</v>
      </c>
      <c r="H2457" s="92">
        <v>1.2499968750079304E-5</v>
      </c>
      <c r="J2457" s="2">
        <v>42173</v>
      </c>
      <c r="K2457">
        <v>3.0000000000000001E-3</v>
      </c>
      <c r="L2457" s="67">
        <v>99.999250000000004</v>
      </c>
      <c r="M2457" s="92">
        <v>0</v>
      </c>
      <c r="P2457" s="2">
        <v>42296</v>
      </c>
      <c r="Q2457">
        <v>1532.84</v>
      </c>
      <c r="R2457">
        <v>2.0592407611998986E-3</v>
      </c>
      <c r="T2457" s="68">
        <v>40322</v>
      </c>
      <c r="U2457" s="69">
        <v>1.0004500000000001</v>
      </c>
      <c r="V2457" s="70">
        <v>4.5000000000006146E-4</v>
      </c>
      <c r="W2457" s="70"/>
      <c r="Y2457" s="2">
        <v>42296</v>
      </c>
      <c r="Z2457">
        <v>14.98</v>
      </c>
    </row>
    <row r="2458" spans="2:26" x14ac:dyDescent="0.25">
      <c r="B2458" s="2">
        <v>42297</v>
      </c>
      <c r="C2458">
        <v>2030.77</v>
      </c>
      <c r="D2458" s="2"/>
      <c r="E2458" s="2">
        <v>42180</v>
      </c>
      <c r="F2458">
        <v>-1.7999999999999999E-2</v>
      </c>
      <c r="G2458" s="67">
        <v>100.00149999999999</v>
      </c>
      <c r="H2458" s="92">
        <v>-1.2499812502841934E-5</v>
      </c>
      <c r="J2458" s="2">
        <v>42174</v>
      </c>
      <c r="K2458">
        <v>3.0000000000000001E-3</v>
      </c>
      <c r="L2458" s="67">
        <v>99.999250000000004</v>
      </c>
      <c r="M2458" s="92">
        <v>0</v>
      </c>
      <c r="P2458" s="2">
        <v>42297</v>
      </c>
      <c r="Q2458">
        <v>1531.46</v>
      </c>
      <c r="R2458">
        <v>-9.002896584117126E-4</v>
      </c>
      <c r="T2458" s="68">
        <v>40323</v>
      </c>
      <c r="U2458" s="69">
        <v>1.00221</v>
      </c>
      <c r="V2458" s="70">
        <v>2.2100000000000453E-3</v>
      </c>
      <c r="W2458" s="70"/>
      <c r="Y2458" s="2">
        <v>42297</v>
      </c>
      <c r="Z2458">
        <v>15.75</v>
      </c>
    </row>
    <row r="2459" spans="2:26" x14ac:dyDescent="0.25">
      <c r="B2459" s="2">
        <v>42298</v>
      </c>
      <c r="C2459">
        <v>2018.94</v>
      </c>
      <c r="D2459" s="2"/>
      <c r="E2459" s="2">
        <v>42181</v>
      </c>
      <c r="F2459">
        <v>-3.0000000000000001E-3</v>
      </c>
      <c r="G2459" s="67">
        <v>100.00024999999999</v>
      </c>
      <c r="H2459" s="92">
        <v>8.3333125000528696E-6</v>
      </c>
      <c r="J2459" s="2">
        <v>42177</v>
      </c>
      <c r="K2459">
        <v>3.0000000000000001E-3</v>
      </c>
      <c r="L2459" s="67">
        <v>99.999250000000004</v>
      </c>
      <c r="M2459" s="92">
        <v>-1.2500093750644758E-5</v>
      </c>
      <c r="P2459" s="2">
        <v>42298</v>
      </c>
      <c r="Q2459">
        <v>1526.39</v>
      </c>
      <c r="R2459">
        <v>-3.310566387630054E-3</v>
      </c>
      <c r="T2459" s="68">
        <v>40324</v>
      </c>
      <c r="U2459" s="69">
        <v>0.99912000000000001</v>
      </c>
      <c r="V2459" s="70">
        <v>-8.799999999999919E-4</v>
      </c>
      <c r="W2459" s="70"/>
      <c r="Y2459" s="2">
        <v>42298</v>
      </c>
      <c r="Z2459">
        <v>16.7</v>
      </c>
    </row>
    <row r="2460" spans="2:26" x14ac:dyDescent="0.25">
      <c r="B2460" s="2">
        <v>42299</v>
      </c>
      <c r="C2460">
        <v>2052.5100000000002</v>
      </c>
      <c r="D2460" s="2"/>
      <c r="E2460" s="2">
        <v>42184</v>
      </c>
      <c r="F2460">
        <v>-1.2999999999999999E-2</v>
      </c>
      <c r="G2460" s="67">
        <v>100.00108333333333</v>
      </c>
      <c r="H2460" s="92">
        <v>-4.1666215282454289E-6</v>
      </c>
      <c r="J2460" s="2">
        <v>42178</v>
      </c>
      <c r="K2460">
        <v>8.0000000000000002E-3</v>
      </c>
      <c r="L2460" s="67">
        <v>99.998000000000005</v>
      </c>
      <c r="M2460" s="92">
        <v>1.2500250005098579E-5</v>
      </c>
      <c r="P2460" s="2">
        <v>42299</v>
      </c>
      <c r="Q2460">
        <v>1538.25</v>
      </c>
      <c r="R2460">
        <v>7.7699670464297377E-3</v>
      </c>
      <c r="T2460" s="68">
        <v>40325</v>
      </c>
      <c r="U2460" s="69">
        <v>1.0158799999999999</v>
      </c>
      <c r="V2460" s="70">
        <v>1.5879999999999894E-2</v>
      </c>
      <c r="W2460" s="70"/>
      <c r="Y2460" s="2">
        <v>42299</v>
      </c>
      <c r="Z2460">
        <v>14.45</v>
      </c>
    </row>
    <row r="2461" spans="2:26" x14ac:dyDescent="0.25">
      <c r="B2461" s="2">
        <v>42300</v>
      </c>
      <c r="C2461">
        <v>2075.15</v>
      </c>
      <c r="D2461" s="2"/>
      <c r="E2461" s="2">
        <v>42185</v>
      </c>
      <c r="F2461">
        <v>-8.0000000000000002E-3</v>
      </c>
      <c r="G2461" s="67">
        <v>100.00066666666666</v>
      </c>
      <c r="H2461" s="92">
        <v>-1.3333244444857506E-5</v>
      </c>
      <c r="J2461" s="2">
        <v>42179</v>
      </c>
      <c r="K2461">
        <v>3.0000000000000001E-3</v>
      </c>
      <c r="L2461" s="67">
        <v>99.999250000000004</v>
      </c>
      <c r="M2461" s="92">
        <v>0</v>
      </c>
      <c r="P2461" s="2">
        <v>42300</v>
      </c>
      <c r="Q2461">
        <v>1543.78</v>
      </c>
      <c r="R2461">
        <v>3.5949943117179473E-3</v>
      </c>
      <c r="T2461" s="68">
        <v>40326</v>
      </c>
      <c r="U2461" s="69">
        <v>0.99363000000000001</v>
      </c>
      <c r="V2461" s="70">
        <v>-6.3699999999999868E-3</v>
      </c>
      <c r="W2461" s="70"/>
      <c r="Y2461" s="2">
        <v>42300</v>
      </c>
      <c r="Z2461">
        <v>14.46</v>
      </c>
    </row>
    <row r="2462" spans="2:26" x14ac:dyDescent="0.25">
      <c r="B2462" s="2">
        <v>42303</v>
      </c>
      <c r="C2462">
        <v>2071.1799999999998</v>
      </c>
      <c r="D2462" s="2"/>
      <c r="E2462" s="2">
        <v>42186</v>
      </c>
      <c r="F2462">
        <v>8.0000000000000002E-3</v>
      </c>
      <c r="G2462" s="67">
        <v>99.99933333333334</v>
      </c>
      <c r="H2462" s="92">
        <v>4.1666944445850618E-6</v>
      </c>
      <c r="J2462" s="2">
        <v>42180</v>
      </c>
      <c r="K2462">
        <v>3.0000000000000001E-3</v>
      </c>
      <c r="L2462" s="67">
        <v>99.999250000000004</v>
      </c>
      <c r="M2462" s="92">
        <v>0</v>
      </c>
      <c r="P2462" s="2">
        <v>42303</v>
      </c>
      <c r="Q2462">
        <v>1542.52</v>
      </c>
      <c r="R2462">
        <v>-8.1617847102566365E-4</v>
      </c>
      <c r="T2462" s="68">
        <v>40330</v>
      </c>
      <c r="U2462" s="69">
        <v>0.98872000000000004</v>
      </c>
      <c r="V2462" s="70">
        <v>-1.1279999999999957E-2</v>
      </c>
      <c r="W2462" s="70"/>
      <c r="Y2462" s="2">
        <v>42303</v>
      </c>
      <c r="Z2462">
        <v>15.29</v>
      </c>
    </row>
    <row r="2463" spans="2:26" x14ac:dyDescent="0.25">
      <c r="B2463" s="2">
        <v>42304</v>
      </c>
      <c r="C2463">
        <v>2065.89</v>
      </c>
      <c r="D2463" s="2"/>
      <c r="E2463" s="2">
        <v>42187</v>
      </c>
      <c r="F2463">
        <v>3.0000000000000001E-3</v>
      </c>
      <c r="G2463" s="67">
        <v>99.999750000000006</v>
      </c>
      <c r="H2463" s="92">
        <v>0</v>
      </c>
      <c r="J2463" s="2">
        <v>42181</v>
      </c>
      <c r="K2463">
        <v>3.0000000000000001E-3</v>
      </c>
      <c r="L2463" s="67">
        <v>99.999250000000004</v>
      </c>
      <c r="M2463" s="92">
        <v>0</v>
      </c>
      <c r="P2463" s="2">
        <v>42304</v>
      </c>
      <c r="Q2463">
        <v>1541.6</v>
      </c>
      <c r="R2463">
        <v>-5.9642662655923218E-4</v>
      </c>
      <c r="T2463" s="68">
        <v>40331</v>
      </c>
      <c r="U2463" s="69">
        <v>1.0183199999999999</v>
      </c>
      <c r="V2463" s="70">
        <v>1.8319999999999892E-2</v>
      </c>
      <c r="W2463" s="70"/>
      <c r="Y2463" s="2">
        <v>42304</v>
      </c>
      <c r="Z2463">
        <v>15.43</v>
      </c>
    </row>
    <row r="2464" spans="2:26" x14ac:dyDescent="0.25">
      <c r="B2464" s="2">
        <v>42305</v>
      </c>
      <c r="C2464">
        <v>2090.35</v>
      </c>
      <c r="D2464" s="2"/>
      <c r="E2464" s="2">
        <v>42188</v>
      </c>
      <c r="F2464">
        <v>3.0000000000000001E-3</v>
      </c>
      <c r="G2464" s="67">
        <v>99.999750000000006</v>
      </c>
      <c r="H2464" s="92">
        <v>0</v>
      </c>
      <c r="J2464" s="2">
        <v>42184</v>
      </c>
      <c r="K2464">
        <v>3.0000000000000001E-3</v>
      </c>
      <c r="L2464" s="67">
        <v>99.999250000000004</v>
      </c>
      <c r="M2464" s="92">
        <v>-1.2500093750644758E-5</v>
      </c>
      <c r="P2464" s="2">
        <v>42305</v>
      </c>
      <c r="Q2464">
        <v>1546.98</v>
      </c>
      <c r="R2464">
        <v>3.4898806434873197E-3</v>
      </c>
      <c r="T2464" s="68">
        <v>40332</v>
      </c>
      <c r="U2464" s="69">
        <v>1.00353</v>
      </c>
      <c r="V2464" s="70">
        <v>3.5300000000000331E-3</v>
      </c>
      <c r="W2464" s="70"/>
      <c r="Y2464" s="2">
        <v>42305</v>
      </c>
      <c r="Z2464">
        <v>14.33</v>
      </c>
    </row>
    <row r="2465" spans="2:26" x14ac:dyDescent="0.25">
      <c r="B2465" s="2">
        <v>42306</v>
      </c>
      <c r="C2465">
        <v>2089.41</v>
      </c>
      <c r="D2465" s="2"/>
      <c r="E2465" s="2">
        <v>42191</v>
      </c>
      <c r="F2465">
        <v>3.0000000000000001E-3</v>
      </c>
      <c r="G2465" s="67">
        <v>99.999750000000006</v>
      </c>
      <c r="H2465" s="92">
        <v>0</v>
      </c>
      <c r="J2465" s="2">
        <v>42185</v>
      </c>
      <c r="K2465">
        <v>8.0000000000000002E-3</v>
      </c>
      <c r="L2465" s="67">
        <v>99.998000000000005</v>
      </c>
      <c r="M2465" s="92">
        <v>-2.5000500009975113E-5</v>
      </c>
      <c r="P2465" s="2">
        <v>42306</v>
      </c>
      <c r="Q2465">
        <v>1546.94</v>
      </c>
      <c r="R2465">
        <v>-2.585683072819922E-5</v>
      </c>
      <c r="T2465" s="68">
        <v>40333</v>
      </c>
      <c r="U2465" s="69">
        <v>0.97755999999999998</v>
      </c>
      <c r="V2465" s="70">
        <v>-2.2440000000000015E-2</v>
      </c>
      <c r="W2465" s="70"/>
      <c r="Y2465" s="2">
        <v>42306</v>
      </c>
      <c r="Z2465">
        <v>14.61</v>
      </c>
    </row>
    <row r="2466" spans="2:26" x14ac:dyDescent="0.25">
      <c r="B2466" s="2">
        <v>42307</v>
      </c>
      <c r="C2466">
        <v>2079.36</v>
      </c>
      <c r="D2466" s="2"/>
      <c r="E2466" s="2">
        <v>42192</v>
      </c>
      <c r="F2466">
        <v>3.0000000000000001E-3</v>
      </c>
      <c r="G2466" s="67">
        <v>99.999750000000006</v>
      </c>
      <c r="H2466" s="92">
        <v>-8.3333541667229838E-6</v>
      </c>
      <c r="J2466" s="2">
        <v>42186</v>
      </c>
      <c r="K2466">
        <v>1.7999999999999999E-2</v>
      </c>
      <c r="L2466" s="67">
        <v>99.995500000000007</v>
      </c>
      <c r="M2466" s="92">
        <v>3.7501687575991483E-5</v>
      </c>
      <c r="P2466" s="2">
        <v>42307</v>
      </c>
      <c r="Q2466">
        <v>1545.36</v>
      </c>
      <c r="R2466">
        <v>-1.021371223189127E-3</v>
      </c>
      <c r="T2466" s="68">
        <v>40336</v>
      </c>
      <c r="U2466" s="69">
        <v>0.99111000000000005</v>
      </c>
      <c r="V2466" s="70">
        <v>-8.8899999999999535E-3</v>
      </c>
      <c r="W2466" s="70"/>
      <c r="Y2466" s="2">
        <v>42307</v>
      </c>
      <c r="Z2466">
        <v>15.07</v>
      </c>
    </row>
    <row r="2467" spans="2:26" x14ac:dyDescent="0.25">
      <c r="B2467" s="2">
        <v>42310</v>
      </c>
      <c r="C2467">
        <v>2104.0500000000002</v>
      </c>
      <c r="D2467" s="2"/>
      <c r="E2467" s="2">
        <v>42193</v>
      </c>
      <c r="F2467">
        <v>1.2999999999999999E-2</v>
      </c>
      <c r="G2467" s="67">
        <v>99.998916666666673</v>
      </c>
      <c r="H2467" s="92">
        <v>0</v>
      </c>
      <c r="J2467" s="2">
        <v>42187</v>
      </c>
      <c r="K2467">
        <v>3.0000000000000001E-3</v>
      </c>
      <c r="L2467" s="67">
        <v>99.999250000000004</v>
      </c>
      <c r="M2467" s="92">
        <v>0</v>
      </c>
      <c r="P2467" s="2">
        <v>42310</v>
      </c>
      <c r="Q2467">
        <v>1550.51</v>
      </c>
      <c r="R2467">
        <v>3.3325568152404728E-3</v>
      </c>
      <c r="T2467" s="68">
        <v>40337</v>
      </c>
      <c r="U2467" s="69">
        <v>1.0065900000000001</v>
      </c>
      <c r="V2467" s="70">
        <v>6.5900000000000958E-3</v>
      </c>
      <c r="W2467" s="70"/>
      <c r="Y2467" s="2">
        <v>42310</v>
      </c>
      <c r="Z2467">
        <v>14.15</v>
      </c>
    </row>
    <row r="2468" spans="2:26" x14ac:dyDescent="0.25">
      <c r="B2468" s="2">
        <v>42311</v>
      </c>
      <c r="C2468">
        <v>2109.79</v>
      </c>
      <c r="D2468" s="2"/>
      <c r="E2468" s="2">
        <v>42194</v>
      </c>
      <c r="F2468">
        <v>1.2999999999999999E-2</v>
      </c>
      <c r="G2468" s="67">
        <v>99.998916666666673</v>
      </c>
      <c r="H2468" s="92">
        <v>0</v>
      </c>
      <c r="J2468" s="2">
        <v>42188</v>
      </c>
      <c r="K2468">
        <v>3.0000000000000001E-3</v>
      </c>
      <c r="L2468" s="67">
        <v>99.999250000000004</v>
      </c>
      <c r="M2468" s="92">
        <v>-2.5000187501400539E-5</v>
      </c>
      <c r="P2468" s="2">
        <v>42311</v>
      </c>
      <c r="Q2468">
        <v>1550.94</v>
      </c>
      <c r="R2468">
        <v>2.7732810494618398E-4</v>
      </c>
      <c r="T2468" s="68">
        <v>40338</v>
      </c>
      <c r="U2468" s="69">
        <v>0.99929000000000001</v>
      </c>
      <c r="V2468" s="70">
        <v>-7.0999999999998842E-4</v>
      </c>
      <c r="W2468" s="70"/>
      <c r="Y2468" s="2">
        <v>42311</v>
      </c>
      <c r="Z2468">
        <v>14.54</v>
      </c>
    </row>
    <row r="2469" spans="2:26" x14ac:dyDescent="0.25">
      <c r="B2469" s="2">
        <v>42312</v>
      </c>
      <c r="C2469">
        <v>2102.31</v>
      </c>
      <c r="D2469" s="2"/>
      <c r="E2469" s="2">
        <v>42195</v>
      </c>
      <c r="F2469">
        <v>1.2999999999999999E-2</v>
      </c>
      <c r="G2469" s="67">
        <v>99.998916666666673</v>
      </c>
      <c r="H2469" s="92">
        <v>0</v>
      </c>
      <c r="J2469" s="2">
        <v>42191</v>
      </c>
      <c r="K2469">
        <v>1.2999999999999999E-2</v>
      </c>
      <c r="L2469" s="67">
        <v>99.996750000000006</v>
      </c>
      <c r="M2469" s="92">
        <v>0</v>
      </c>
      <c r="P2469" s="2">
        <v>42312</v>
      </c>
      <c r="Q2469">
        <v>1550.17</v>
      </c>
      <c r="R2469">
        <v>-4.9647310663214483E-4</v>
      </c>
      <c r="T2469" s="68">
        <v>40339</v>
      </c>
      <c r="U2469" s="69">
        <v>1.01074</v>
      </c>
      <c r="V2469" s="70">
        <v>1.0739999999999972E-2</v>
      </c>
      <c r="W2469" s="70"/>
      <c r="Y2469" s="2">
        <v>42312</v>
      </c>
      <c r="Z2469">
        <v>15.51</v>
      </c>
    </row>
    <row r="2470" spans="2:26" x14ac:dyDescent="0.25">
      <c r="B2470" s="2">
        <v>42313</v>
      </c>
      <c r="C2470">
        <v>2099.9299999999998</v>
      </c>
      <c r="D2470" s="2"/>
      <c r="E2470" s="2">
        <v>42198</v>
      </c>
      <c r="F2470">
        <v>1.2999999999999999E-2</v>
      </c>
      <c r="G2470" s="67">
        <v>99.998916666666673</v>
      </c>
      <c r="H2470" s="92">
        <v>4.1667118060306763E-6</v>
      </c>
      <c r="J2470" s="2">
        <v>42192</v>
      </c>
      <c r="K2470">
        <v>1.2999999999999999E-2</v>
      </c>
      <c r="L2470" s="67">
        <v>99.996750000000006</v>
      </c>
      <c r="M2470" s="92">
        <v>0</v>
      </c>
      <c r="P2470" s="2">
        <v>42313</v>
      </c>
      <c r="Q2470">
        <v>1550.63</v>
      </c>
      <c r="R2470">
        <v>2.9674164769022404E-4</v>
      </c>
      <c r="T2470" s="68">
        <v>40340</v>
      </c>
      <c r="U2470" s="69">
        <v>1.00336</v>
      </c>
      <c r="V2470" s="70">
        <v>3.3600000000000296E-3</v>
      </c>
      <c r="W2470" s="70"/>
      <c r="Y2470" s="2">
        <v>42313</v>
      </c>
      <c r="Z2470">
        <v>15.05</v>
      </c>
    </row>
    <row r="2471" spans="2:26" x14ac:dyDescent="0.25">
      <c r="B2471" s="2">
        <v>42314</v>
      </c>
      <c r="C2471">
        <v>2099.1999999999998</v>
      </c>
      <c r="D2471" s="2"/>
      <c r="E2471" s="2">
        <v>42199</v>
      </c>
      <c r="F2471">
        <v>8.0000000000000002E-3</v>
      </c>
      <c r="G2471" s="67">
        <v>99.99933333333334</v>
      </c>
      <c r="H2471" s="92">
        <v>-1.250008333397723E-5</v>
      </c>
      <c r="J2471" s="2">
        <v>42193</v>
      </c>
      <c r="K2471">
        <v>1.2999999999999999E-2</v>
      </c>
      <c r="L2471" s="67">
        <v>99.996750000000006</v>
      </c>
      <c r="M2471" s="92">
        <v>0</v>
      </c>
      <c r="P2471" s="2">
        <v>42314</v>
      </c>
      <c r="Q2471">
        <v>1551.63</v>
      </c>
      <c r="R2471">
        <v>6.4489917001475661E-4</v>
      </c>
      <c r="T2471" s="68">
        <v>40343</v>
      </c>
      <c r="U2471" s="69">
        <v>1.00329</v>
      </c>
      <c r="V2471" s="70">
        <v>3.2900000000000151E-3</v>
      </c>
      <c r="W2471" s="70"/>
      <c r="Y2471" s="2">
        <v>42314</v>
      </c>
      <c r="Z2471">
        <v>14.33</v>
      </c>
    </row>
    <row r="2472" spans="2:26" x14ac:dyDescent="0.25">
      <c r="B2472" s="2">
        <v>42317</v>
      </c>
      <c r="C2472">
        <v>2078.58</v>
      </c>
      <c r="D2472" s="2"/>
      <c r="E2472" s="2">
        <v>42200</v>
      </c>
      <c r="F2472">
        <v>2.3E-2</v>
      </c>
      <c r="G2472" s="67">
        <v>99.998083333333327</v>
      </c>
      <c r="H2472" s="92">
        <v>0</v>
      </c>
      <c r="J2472" s="2">
        <v>42194</v>
      </c>
      <c r="K2472">
        <v>1.2999999999999999E-2</v>
      </c>
      <c r="L2472" s="67">
        <v>99.996750000000006</v>
      </c>
      <c r="M2472" s="92">
        <v>1.2500406263216135E-5</v>
      </c>
      <c r="P2472" s="2">
        <v>42317</v>
      </c>
      <c r="Q2472">
        <v>1549.41</v>
      </c>
      <c r="R2472">
        <v>-1.4307534657103105E-3</v>
      </c>
      <c r="T2472" s="68">
        <v>40344</v>
      </c>
      <c r="U2472" s="69">
        <v>1.0066999999999999</v>
      </c>
      <c r="V2472" s="70">
        <v>6.6999999999999282E-3</v>
      </c>
      <c r="W2472" s="70"/>
      <c r="Y2472" s="2">
        <v>42317</v>
      </c>
      <c r="Z2472">
        <v>16.52</v>
      </c>
    </row>
    <row r="2473" spans="2:26" x14ac:dyDescent="0.25">
      <c r="B2473" s="2">
        <v>42318</v>
      </c>
      <c r="C2473">
        <v>2081.7199999999998</v>
      </c>
      <c r="D2473" s="2"/>
      <c r="E2473" s="2">
        <v>42201</v>
      </c>
      <c r="F2473">
        <v>2.3E-2</v>
      </c>
      <c r="G2473" s="67">
        <v>99.998083333333327</v>
      </c>
      <c r="H2473" s="92">
        <v>0</v>
      </c>
      <c r="J2473" s="2">
        <v>42195</v>
      </c>
      <c r="K2473">
        <v>8.0000000000000002E-3</v>
      </c>
      <c r="L2473" s="67">
        <v>99.998000000000005</v>
      </c>
      <c r="M2473" s="92">
        <v>4.0000800015871363E-5</v>
      </c>
      <c r="P2473" s="2">
        <v>42318</v>
      </c>
      <c r="Q2473">
        <v>1550.94</v>
      </c>
      <c r="R2473">
        <v>9.8747265088006131E-4</v>
      </c>
      <c r="T2473" s="68">
        <v>40345</v>
      </c>
      <c r="U2473" s="69">
        <v>1.0012799999999999</v>
      </c>
      <c r="V2473" s="70">
        <v>1.2799999999999478E-3</v>
      </c>
      <c r="W2473" s="70"/>
      <c r="Y2473" s="2">
        <v>42318</v>
      </c>
      <c r="Z2473">
        <v>15.29</v>
      </c>
    </row>
    <row r="2474" spans="2:26" x14ac:dyDescent="0.25">
      <c r="B2474" s="2">
        <v>42319</v>
      </c>
      <c r="C2474">
        <v>2075</v>
      </c>
      <c r="D2474" s="2"/>
      <c r="E2474" s="2">
        <v>42202</v>
      </c>
      <c r="F2474">
        <v>2.3E-2</v>
      </c>
      <c r="G2474" s="67">
        <v>99.998083333333327</v>
      </c>
      <c r="H2474" s="92">
        <v>0</v>
      </c>
      <c r="J2474" s="2">
        <v>42198</v>
      </c>
      <c r="K2474">
        <v>-8.0000000000000002E-3</v>
      </c>
      <c r="L2474" s="67">
        <v>100.002</v>
      </c>
      <c r="M2474" s="92">
        <v>-4.4999100017983906E-5</v>
      </c>
      <c r="P2474" s="2">
        <v>42319</v>
      </c>
      <c r="Q2474">
        <v>1550.44</v>
      </c>
      <c r="T2474" s="68">
        <v>40346</v>
      </c>
      <c r="U2474" s="69">
        <v>1.0027699999999999</v>
      </c>
      <c r="V2474" s="70">
        <v>2.7699999999999392E-3</v>
      </c>
      <c r="W2474" s="70"/>
      <c r="Y2474" s="2">
        <v>42319</v>
      </c>
      <c r="Z2474">
        <v>16.059999999999999</v>
      </c>
    </row>
    <row r="2475" spans="2:26" x14ac:dyDescent="0.25">
      <c r="B2475" s="2">
        <v>42320</v>
      </c>
      <c r="C2475">
        <v>2045.97</v>
      </c>
      <c r="D2475" s="2"/>
      <c r="E2475" s="2">
        <v>42205</v>
      </c>
      <c r="F2475">
        <v>2.3E-2</v>
      </c>
      <c r="G2475" s="67">
        <v>99.998083333333327</v>
      </c>
      <c r="H2475" s="92">
        <v>0</v>
      </c>
      <c r="J2475" s="2">
        <v>42199</v>
      </c>
      <c r="K2475">
        <v>0.01</v>
      </c>
      <c r="L2475" s="67">
        <v>99.997500000000002</v>
      </c>
      <c r="M2475" s="92">
        <v>-7.5001875046165623E-6</v>
      </c>
      <c r="P2475" s="2">
        <v>42320</v>
      </c>
      <c r="Q2475">
        <v>1545.11</v>
      </c>
      <c r="T2475" s="68">
        <v>40347</v>
      </c>
      <c r="U2475" s="69">
        <v>1.00451</v>
      </c>
      <c r="V2475" s="70">
        <v>4.510000000000014E-3</v>
      </c>
      <c r="W2475" s="70"/>
      <c r="Y2475" s="2">
        <v>42320</v>
      </c>
      <c r="Z2475">
        <v>18.37</v>
      </c>
    </row>
    <row r="2476" spans="2:26" x14ac:dyDescent="0.25">
      <c r="B2476" s="2">
        <v>42321</v>
      </c>
      <c r="C2476">
        <v>2023.04</v>
      </c>
      <c r="D2476" s="2"/>
      <c r="E2476" s="2">
        <v>42206</v>
      </c>
      <c r="F2476">
        <v>2.3E-2</v>
      </c>
      <c r="G2476" s="67">
        <v>99.998083333333327</v>
      </c>
      <c r="H2476" s="92">
        <v>-8.3334930586209666E-6</v>
      </c>
      <c r="J2476" s="2">
        <v>42200</v>
      </c>
      <c r="K2476">
        <v>1.2999999999999999E-2</v>
      </c>
      <c r="L2476" s="67">
        <v>99.996750000000006</v>
      </c>
      <c r="M2476" s="92">
        <v>-1.2500406263216135E-5</v>
      </c>
      <c r="P2476" s="2">
        <v>42321</v>
      </c>
      <c r="Q2476">
        <v>1538.54</v>
      </c>
      <c r="T2476" s="68">
        <v>40350</v>
      </c>
      <c r="U2476" s="69">
        <v>0.99856</v>
      </c>
      <c r="V2476" s="70">
        <v>-1.4399999999999968E-3</v>
      </c>
      <c r="W2476" s="70"/>
      <c r="Y2476" s="2">
        <v>42321</v>
      </c>
      <c r="Z2476">
        <v>20.079999999999998</v>
      </c>
    </row>
    <row r="2477" spans="2:26" x14ac:dyDescent="0.25">
      <c r="B2477" s="2">
        <v>42324</v>
      </c>
      <c r="C2477">
        <v>2053.19</v>
      </c>
      <c r="D2477" s="2"/>
      <c r="E2477" s="2">
        <v>42207</v>
      </c>
      <c r="F2477">
        <v>3.3000000000000002E-2</v>
      </c>
      <c r="G2477" s="67">
        <v>99.997249999999994</v>
      </c>
      <c r="H2477" s="92">
        <v>0</v>
      </c>
      <c r="J2477" s="2">
        <v>42201</v>
      </c>
      <c r="K2477">
        <v>1.7999999999999999E-2</v>
      </c>
      <c r="L2477" s="67">
        <v>99.995500000000007</v>
      </c>
      <c r="M2477" s="92">
        <v>0</v>
      </c>
      <c r="P2477" s="2">
        <v>42324</v>
      </c>
      <c r="Q2477">
        <v>1550.29</v>
      </c>
      <c r="T2477" s="68">
        <v>40351</v>
      </c>
      <c r="U2477" s="69">
        <v>0.99006000000000005</v>
      </c>
      <c r="V2477" s="70">
        <v>-9.9399999999999489E-3</v>
      </c>
      <c r="W2477" s="70"/>
      <c r="Y2477" s="2">
        <v>42324</v>
      </c>
      <c r="Z2477">
        <v>18.16</v>
      </c>
    </row>
    <row r="2478" spans="2:26" x14ac:dyDescent="0.25">
      <c r="B2478" s="2">
        <v>42325</v>
      </c>
      <c r="C2478">
        <v>2047.96</v>
      </c>
      <c r="D2478" s="2"/>
      <c r="E2478" s="2">
        <v>42208</v>
      </c>
      <c r="F2478">
        <v>3.3000000000000002E-2</v>
      </c>
      <c r="G2478" s="67">
        <v>99.997249999999994</v>
      </c>
      <c r="H2478" s="92">
        <v>0</v>
      </c>
      <c r="J2478" s="2">
        <v>42202</v>
      </c>
      <c r="K2478">
        <v>1.7999999999999999E-2</v>
      </c>
      <c r="L2478" s="67">
        <v>99.995500000000007</v>
      </c>
      <c r="M2478" s="92">
        <v>-1.2500562525441516E-5</v>
      </c>
      <c r="P2478" s="2">
        <v>42325</v>
      </c>
      <c r="Q2478">
        <v>1550.1</v>
      </c>
      <c r="T2478" s="68">
        <v>40352</v>
      </c>
      <c r="U2478" s="69">
        <v>0.99833000000000005</v>
      </c>
      <c r="V2478" s="70">
        <v>-1.6699999999999493E-3</v>
      </c>
      <c r="W2478" s="70"/>
      <c r="Y2478" s="2">
        <v>42325</v>
      </c>
      <c r="Z2478">
        <v>19.510000000000002</v>
      </c>
    </row>
    <row r="2479" spans="2:26" x14ac:dyDescent="0.25">
      <c r="B2479" s="2"/>
      <c r="D2479" s="2"/>
      <c r="E2479" s="2">
        <v>42209</v>
      </c>
      <c r="F2479">
        <v>3.3000000000000002E-2</v>
      </c>
      <c r="G2479" s="67">
        <v>99.997249999999994</v>
      </c>
      <c r="H2479" s="92">
        <v>-4.1667812531454018E-6</v>
      </c>
      <c r="J2479" s="2">
        <v>42205</v>
      </c>
      <c r="K2479">
        <v>2.3E-2</v>
      </c>
      <c r="L2479" s="67">
        <v>99.994249999999994</v>
      </c>
      <c r="M2479" s="92">
        <v>-1.2500718791330634E-5</v>
      </c>
      <c r="P2479" s="2"/>
      <c r="T2479" s="68">
        <v>40353</v>
      </c>
      <c r="U2479" s="69">
        <v>0.99026999999999998</v>
      </c>
      <c r="V2479" s="70">
        <v>-9.7300000000000164E-3</v>
      </c>
      <c r="W2479" s="70"/>
      <c r="Y2479" s="2"/>
    </row>
    <row r="2480" spans="2:26" x14ac:dyDescent="0.25">
      <c r="B2480" s="2"/>
      <c r="D2480" s="2"/>
      <c r="E2480" s="2">
        <v>42212</v>
      </c>
      <c r="F2480">
        <v>3.7999999999999999E-2</v>
      </c>
      <c r="G2480" s="67">
        <v>99.996833333333328</v>
      </c>
      <c r="H2480" s="92">
        <v>2.5000791692431079E-6</v>
      </c>
      <c r="J2480" s="2">
        <v>42206</v>
      </c>
      <c r="K2480">
        <v>2.8000000000000001E-2</v>
      </c>
      <c r="L2480" s="67">
        <v>99.992999999999995</v>
      </c>
      <c r="M2480" s="92">
        <v>-1.2500875061216554E-5</v>
      </c>
      <c r="P2480" s="2"/>
      <c r="T2480" s="68">
        <v>40354</v>
      </c>
      <c r="U2480" s="69">
        <v>1.00234</v>
      </c>
      <c r="V2480" s="70">
        <v>2.3400000000000087E-3</v>
      </c>
      <c r="W2480" s="70"/>
      <c r="Y2480" s="2"/>
    </row>
    <row r="2481" spans="2:25" x14ac:dyDescent="0.25">
      <c r="B2481" s="2"/>
      <c r="D2481" s="2"/>
      <c r="E2481" s="2">
        <v>42213</v>
      </c>
      <c r="F2481">
        <v>3.5000000000000003E-2</v>
      </c>
      <c r="G2481" s="67">
        <v>99.997083333333336</v>
      </c>
      <c r="H2481" s="92">
        <v>-1.0833649314867522E-5</v>
      </c>
      <c r="J2481" s="2">
        <v>42207</v>
      </c>
      <c r="K2481">
        <v>3.3000000000000002E-2</v>
      </c>
      <c r="L2481" s="67">
        <v>99.991749999999996</v>
      </c>
      <c r="M2481" s="92">
        <v>0</v>
      </c>
      <c r="P2481" s="2"/>
      <c r="T2481" s="68">
        <v>40357</v>
      </c>
      <c r="U2481" s="69">
        <v>1.0008300000000001</v>
      </c>
      <c r="V2481" s="70">
        <v>8.3000000000010843E-4</v>
      </c>
      <c r="W2481" s="70"/>
      <c r="Y2481" s="2"/>
    </row>
    <row r="2482" spans="2:25" x14ac:dyDescent="0.25">
      <c r="B2482" s="2"/>
      <c r="D2482" s="2"/>
      <c r="E2482" s="2">
        <v>42214</v>
      </c>
      <c r="F2482">
        <v>4.8000000000000001E-2</v>
      </c>
      <c r="G2482" s="67">
        <v>99.995999999999995</v>
      </c>
      <c r="H2482" s="92">
        <v>1.6667333360143033E-6</v>
      </c>
      <c r="J2482" s="2">
        <v>42208</v>
      </c>
      <c r="K2482">
        <v>3.3000000000000002E-2</v>
      </c>
      <c r="L2482" s="67">
        <v>99.991749999999996</v>
      </c>
      <c r="M2482" s="92">
        <v>0</v>
      </c>
      <c r="P2482" s="2"/>
      <c r="T2482" s="68">
        <v>40358</v>
      </c>
      <c r="U2482" s="69">
        <v>0.98090999999999995</v>
      </c>
      <c r="V2482" s="70">
        <v>-1.9090000000000051E-2</v>
      </c>
      <c r="W2482" s="70"/>
      <c r="Y2482" s="2"/>
    </row>
    <row r="2483" spans="2:25" x14ac:dyDescent="0.25">
      <c r="B2483" s="2"/>
      <c r="D2483" s="2"/>
      <c r="E2483" s="2">
        <v>42215</v>
      </c>
      <c r="F2483">
        <v>4.5999999999999999E-2</v>
      </c>
      <c r="G2483" s="67">
        <v>99.996166666666667</v>
      </c>
      <c r="H2483" s="92">
        <v>1.7500670859149636E-5</v>
      </c>
      <c r="J2483" s="2">
        <v>42209</v>
      </c>
      <c r="K2483">
        <v>3.3000000000000002E-2</v>
      </c>
      <c r="L2483" s="67">
        <v>99.991749999999996</v>
      </c>
      <c r="M2483" s="92">
        <v>0</v>
      </c>
      <c r="P2483" s="2"/>
      <c r="T2483" s="68">
        <v>40359</v>
      </c>
      <c r="U2483" s="69">
        <v>0.99583999999999995</v>
      </c>
      <c r="V2483" s="70">
        <v>-4.1600000000000525E-3</v>
      </c>
      <c r="W2483" s="70"/>
      <c r="Y2483" s="2"/>
    </row>
    <row r="2484" spans="2:25" x14ac:dyDescent="0.25">
      <c r="B2484" s="2"/>
      <c r="D2484" s="2"/>
      <c r="E2484" s="2">
        <v>42216</v>
      </c>
      <c r="F2484">
        <v>2.5000000000000001E-2</v>
      </c>
      <c r="G2484" s="67">
        <v>99.997916666666669</v>
      </c>
      <c r="H2484" s="92">
        <v>1.6667013895688143E-6</v>
      </c>
      <c r="J2484" s="2">
        <v>42212</v>
      </c>
      <c r="K2484">
        <v>3.3000000000000002E-2</v>
      </c>
      <c r="L2484" s="67">
        <v>99.991749999999996</v>
      </c>
      <c r="M2484" s="92">
        <v>-3.750309400518681E-5</v>
      </c>
      <c r="P2484" s="2"/>
      <c r="T2484" s="68">
        <v>40360</v>
      </c>
      <c r="U2484" s="69">
        <v>1.0000899999999999</v>
      </c>
      <c r="V2484" s="70">
        <v>8.9999999999923475E-5</v>
      </c>
      <c r="W2484" s="70"/>
      <c r="Y2484" s="2"/>
    </row>
    <row r="2485" spans="2:25" x14ac:dyDescent="0.25">
      <c r="B2485" s="2"/>
      <c r="D2485" s="2"/>
      <c r="E2485" s="2">
        <v>42219</v>
      </c>
      <c r="F2485">
        <v>2.3E-2</v>
      </c>
      <c r="G2485" s="67">
        <v>99.998083333333327</v>
      </c>
      <c r="H2485" s="92">
        <v>-1.2500239587875939E-5</v>
      </c>
      <c r="J2485" s="2">
        <v>42213</v>
      </c>
      <c r="K2485">
        <v>4.8000000000000001E-2</v>
      </c>
      <c r="L2485" s="67">
        <v>99.988</v>
      </c>
      <c r="M2485" s="92">
        <v>-7.5009001079262561E-6</v>
      </c>
      <c r="P2485" s="2"/>
      <c r="T2485" s="68">
        <v>40361</v>
      </c>
      <c r="U2485" s="69">
        <v>1.0003899999999999</v>
      </c>
      <c r="V2485" s="70">
        <v>3.8999999999989043E-4</v>
      </c>
      <c r="W2485" s="70"/>
      <c r="Y2485" s="2"/>
    </row>
    <row r="2486" spans="2:25" x14ac:dyDescent="0.25">
      <c r="B2486" s="2"/>
      <c r="D2486" s="2"/>
      <c r="E2486" s="2">
        <v>42220</v>
      </c>
      <c r="F2486">
        <v>3.7999999999999999E-2</v>
      </c>
      <c r="G2486" s="67">
        <v>99.996833333333328</v>
      </c>
      <c r="H2486" s="92">
        <v>-8.3335972306253225E-6</v>
      </c>
      <c r="J2486" s="2">
        <v>42214</v>
      </c>
      <c r="K2486">
        <v>5.0999999999999997E-2</v>
      </c>
      <c r="L2486" s="67">
        <v>99.987250000000003</v>
      </c>
      <c r="M2486" s="92">
        <v>-4.5005738231740366E-5</v>
      </c>
      <c r="P2486" s="2"/>
      <c r="T2486" s="68">
        <v>40365</v>
      </c>
      <c r="U2486" s="69">
        <v>1.0059199999999999</v>
      </c>
      <c r="V2486" s="70">
        <v>5.9199999999999253E-3</v>
      </c>
      <c r="W2486" s="70"/>
      <c r="Y2486" s="2"/>
    </row>
    <row r="2487" spans="2:25" x14ac:dyDescent="0.25">
      <c r="B2487" s="2"/>
      <c r="D2487" s="2"/>
      <c r="E2487" s="2">
        <v>42221</v>
      </c>
      <c r="F2487">
        <v>4.8000000000000001E-2</v>
      </c>
      <c r="G2487" s="67">
        <v>99.995999999999995</v>
      </c>
      <c r="H2487" s="92">
        <v>1.4167233356010556E-5</v>
      </c>
      <c r="J2487" s="2">
        <v>42215</v>
      </c>
      <c r="K2487">
        <v>6.9000000000000006E-2</v>
      </c>
      <c r="L2487" s="67">
        <v>99.982749999999996</v>
      </c>
      <c r="M2487" s="92">
        <v>1.2502156621962968E-5</v>
      </c>
      <c r="P2487" s="2"/>
      <c r="T2487" s="68">
        <v>40366</v>
      </c>
      <c r="U2487" s="69">
        <v>1.01118</v>
      </c>
      <c r="V2487" s="70">
        <v>1.1179999999999968E-2</v>
      </c>
      <c r="W2487" s="70"/>
      <c r="Y2487" s="2"/>
    </row>
    <row r="2488" spans="2:25" x14ac:dyDescent="0.25">
      <c r="B2488" s="2"/>
      <c r="D2488" s="2"/>
      <c r="E2488" s="2">
        <v>42222</v>
      </c>
      <c r="F2488">
        <v>3.1E-2</v>
      </c>
      <c r="G2488" s="67">
        <v>99.997416666666666</v>
      </c>
      <c r="H2488" s="92">
        <v>2.5000645849093672E-6</v>
      </c>
      <c r="J2488" s="2">
        <v>42216</v>
      </c>
      <c r="K2488">
        <v>6.4000000000000001E-2</v>
      </c>
      <c r="L2488" s="67">
        <v>99.983999999999995</v>
      </c>
      <c r="M2488" s="92">
        <v>-1.2502000319991602E-5</v>
      </c>
      <c r="P2488" s="2"/>
      <c r="T2488" s="68">
        <v>40367</v>
      </c>
      <c r="U2488" s="69">
        <v>1.00223</v>
      </c>
      <c r="V2488" s="70">
        <v>2.2299999999999542E-3</v>
      </c>
      <c r="W2488" s="70"/>
      <c r="Y2488" s="2"/>
    </row>
    <row r="2489" spans="2:25" x14ac:dyDescent="0.25">
      <c r="B2489" s="2"/>
      <c r="D2489" s="2"/>
      <c r="E2489" s="2">
        <v>42223</v>
      </c>
      <c r="F2489">
        <v>2.8000000000000001E-2</v>
      </c>
      <c r="G2489" s="67">
        <v>99.99766666666666</v>
      </c>
      <c r="H2489" s="92">
        <v>8.3335277825113963E-6</v>
      </c>
      <c r="J2489" s="2">
        <v>42219</v>
      </c>
      <c r="K2489">
        <v>6.9000000000000006E-2</v>
      </c>
      <c r="L2489" s="67">
        <v>99.982749999999996</v>
      </c>
      <c r="M2489" s="92">
        <v>-2.5004313244036958E-5</v>
      </c>
      <c r="P2489" s="2"/>
      <c r="T2489" s="68">
        <v>40368</v>
      </c>
      <c r="U2489" s="69">
        <v>1.00023</v>
      </c>
      <c r="V2489" s="70">
        <v>2.2999999999995246E-4</v>
      </c>
      <c r="W2489" s="70"/>
      <c r="Y2489" s="2"/>
    </row>
    <row r="2490" spans="2:25" x14ac:dyDescent="0.25">
      <c r="B2490" s="2"/>
      <c r="D2490" s="2"/>
      <c r="E2490" s="2">
        <v>42226</v>
      </c>
      <c r="F2490">
        <v>1.7999999999999999E-2</v>
      </c>
      <c r="G2490" s="67">
        <v>99.998500000000007</v>
      </c>
      <c r="H2490" s="92">
        <v>-1.2500187502983984E-5</v>
      </c>
      <c r="J2490" s="2">
        <v>42220</v>
      </c>
      <c r="K2490">
        <v>7.9000000000000001E-2</v>
      </c>
      <c r="L2490" s="67">
        <v>99.980249999999998</v>
      </c>
      <c r="M2490" s="92">
        <v>1.2502469237674063E-5</v>
      </c>
      <c r="P2490" s="2"/>
      <c r="T2490" s="68">
        <v>40371</v>
      </c>
      <c r="U2490" s="69">
        <v>1.00152</v>
      </c>
      <c r="V2490" s="70">
        <v>1.5199999999999658E-3</v>
      </c>
      <c r="W2490" s="70"/>
      <c r="Y2490" s="2"/>
    </row>
    <row r="2491" spans="2:25" x14ac:dyDescent="0.25">
      <c r="B2491" s="2"/>
      <c r="D2491" s="2"/>
      <c r="E2491" s="2">
        <v>42227</v>
      </c>
      <c r="F2491">
        <v>3.3000000000000002E-2</v>
      </c>
      <c r="G2491" s="67">
        <v>99.997249999999994</v>
      </c>
      <c r="H2491" s="92">
        <v>-1.9167193764380031E-5</v>
      </c>
      <c r="J2491" s="2">
        <v>42221</v>
      </c>
      <c r="K2491">
        <v>7.3999999999999996E-2</v>
      </c>
      <c r="L2491" s="67">
        <v>99.981499999999997</v>
      </c>
      <c r="M2491" s="92">
        <v>9.0016653080837727E-5</v>
      </c>
      <c r="P2491" s="2"/>
      <c r="T2491" s="68">
        <v>40372</v>
      </c>
      <c r="U2491" s="69">
        <v>1.0008699999999999</v>
      </c>
      <c r="V2491" s="70">
        <v>8.6999999999992639E-4</v>
      </c>
      <c r="W2491" s="70"/>
      <c r="Y2491" s="2"/>
    </row>
    <row r="2492" spans="2:25" x14ac:dyDescent="0.25">
      <c r="B2492" s="2"/>
      <c r="D2492" s="2"/>
      <c r="E2492" s="2">
        <v>42228</v>
      </c>
      <c r="F2492">
        <v>5.6000000000000001E-2</v>
      </c>
      <c r="G2492" s="67">
        <v>99.995333333333335</v>
      </c>
      <c r="H2492" s="92">
        <v>6.6669777922800932E-6</v>
      </c>
      <c r="J2492" s="2">
        <v>42222</v>
      </c>
      <c r="K2492">
        <v>3.7999999999999999E-2</v>
      </c>
      <c r="L2492" s="67">
        <v>99.990499999999997</v>
      </c>
      <c r="M2492" s="92">
        <v>-6.5006175586690418E-5</v>
      </c>
      <c r="P2492" s="2"/>
      <c r="T2492" s="68">
        <v>40373</v>
      </c>
      <c r="U2492" s="69">
        <v>1.0002</v>
      </c>
      <c r="V2492" s="70">
        <v>1.9999999999997797E-4</v>
      </c>
      <c r="W2492" s="70"/>
      <c r="Y2492" s="2"/>
    </row>
    <row r="2493" spans="2:25" x14ac:dyDescent="0.25">
      <c r="B2493" s="2"/>
      <c r="D2493" s="2"/>
      <c r="E2493" s="2">
        <v>42229</v>
      </c>
      <c r="F2493">
        <v>4.8000000000000001E-2</v>
      </c>
      <c r="G2493" s="67">
        <v>99.995999999999995</v>
      </c>
      <c r="H2493" s="92">
        <v>1.9167433364053466E-5</v>
      </c>
      <c r="J2493" s="2">
        <v>42223</v>
      </c>
      <c r="K2493">
        <v>6.4000000000000001E-2</v>
      </c>
      <c r="L2493" s="67">
        <v>99.983999999999995</v>
      </c>
      <c r="M2493" s="92">
        <v>-1.2502000319991602E-5</v>
      </c>
      <c r="P2493" s="2"/>
      <c r="T2493" s="68">
        <v>40374</v>
      </c>
      <c r="U2493" s="69">
        <v>1.0001899999999999</v>
      </c>
      <c r="V2493" s="70">
        <v>1.8999999999991246E-4</v>
      </c>
      <c r="W2493" s="70"/>
      <c r="Y2493" s="2"/>
    </row>
    <row r="2494" spans="2:25" x14ac:dyDescent="0.25">
      <c r="B2494" s="2"/>
      <c r="D2494" s="2"/>
      <c r="E2494" s="2">
        <v>42230</v>
      </c>
      <c r="F2494">
        <v>2.5000000000000001E-2</v>
      </c>
      <c r="G2494" s="67">
        <v>99.997916666666669</v>
      </c>
      <c r="H2494" s="92">
        <v>5.8334548636018724E-6</v>
      </c>
      <c r="J2494" s="2">
        <v>42226</v>
      </c>
      <c r="K2494">
        <v>6.9000000000000006E-2</v>
      </c>
      <c r="L2494" s="67">
        <v>99.982749999999996</v>
      </c>
      <c r="M2494" s="92">
        <v>-8.751509635407384E-5</v>
      </c>
      <c r="P2494" s="2"/>
      <c r="T2494" s="68">
        <v>40375</v>
      </c>
      <c r="U2494" s="69">
        <v>1.00004</v>
      </c>
      <c r="V2494" s="70">
        <v>4.0000000000040004E-5</v>
      </c>
      <c r="W2494" s="70"/>
      <c r="Y2494" s="2"/>
    </row>
    <row r="2495" spans="2:25" x14ac:dyDescent="0.25">
      <c r="B2495" s="2"/>
      <c r="D2495" s="2"/>
      <c r="E2495" s="2">
        <v>42233</v>
      </c>
      <c r="F2495">
        <v>1.7999999999999999E-2</v>
      </c>
      <c r="G2495" s="67">
        <v>99.998500000000007</v>
      </c>
      <c r="H2495" s="92">
        <v>2.5000375005745923E-6</v>
      </c>
      <c r="J2495" s="2">
        <v>42227</v>
      </c>
      <c r="K2495">
        <v>0.104</v>
      </c>
      <c r="L2495" s="67">
        <v>99.974000000000004</v>
      </c>
      <c r="M2495" s="92">
        <v>1.2503250845119496E-5</v>
      </c>
      <c r="P2495" s="2"/>
      <c r="T2495" s="68">
        <v>40378</v>
      </c>
      <c r="U2495" s="69">
        <v>1.00231</v>
      </c>
      <c r="V2495" s="70">
        <v>2.3100000000000342E-3</v>
      </c>
      <c r="W2495" s="70"/>
      <c r="Y2495" s="2"/>
    </row>
    <row r="2496" spans="2:25" x14ac:dyDescent="0.25">
      <c r="B2496" s="2"/>
      <c r="D2496" s="2"/>
      <c r="E2496" s="2">
        <v>42234</v>
      </c>
      <c r="F2496">
        <v>1.4999999999999999E-2</v>
      </c>
      <c r="G2496" s="67">
        <v>99.998750000000001</v>
      </c>
      <c r="H2496" s="92">
        <v>-1.9166906253031968E-5</v>
      </c>
      <c r="J2496" s="2">
        <v>42228</v>
      </c>
      <c r="K2496">
        <v>9.9000000000000005E-2</v>
      </c>
      <c r="L2496" s="67">
        <v>99.975250000000003</v>
      </c>
      <c r="M2496" s="92">
        <v>2.000495122533863E-5</v>
      </c>
      <c r="P2496" s="2"/>
      <c r="T2496" s="68">
        <v>40379</v>
      </c>
      <c r="U2496" s="69">
        <v>1.00685</v>
      </c>
      <c r="V2496" s="70">
        <v>6.8500000000000227E-3</v>
      </c>
      <c r="W2496" s="70"/>
      <c r="Y2496" s="2"/>
    </row>
    <row r="2497" spans="2:25" x14ac:dyDescent="0.25">
      <c r="B2497" s="2"/>
      <c r="D2497" s="2"/>
      <c r="E2497" s="2">
        <v>42235</v>
      </c>
      <c r="F2497">
        <v>3.7999999999999999E-2</v>
      </c>
      <c r="G2497" s="67">
        <v>99.996833333333328</v>
      </c>
      <c r="H2497" s="92">
        <v>3.4167748645286267E-5</v>
      </c>
      <c r="J2497" s="2">
        <v>42229</v>
      </c>
      <c r="K2497">
        <v>9.0999999999999998E-2</v>
      </c>
      <c r="L2497" s="67">
        <v>99.977249999999998</v>
      </c>
      <c r="M2497" s="92">
        <v>1.7503982155941955E-5</v>
      </c>
      <c r="P2497" s="2"/>
      <c r="T2497" s="68">
        <v>40380</v>
      </c>
      <c r="U2497" s="69">
        <v>0.99419000000000002</v>
      </c>
      <c r="V2497" s="70">
        <v>-5.8099999999999818E-3</v>
      </c>
      <c r="W2497" s="70"/>
      <c r="Y2497" s="2"/>
    </row>
    <row r="2498" spans="2:25" x14ac:dyDescent="0.25">
      <c r="B2498" s="2"/>
      <c r="D2498" s="2"/>
      <c r="E2498" s="2">
        <v>42236</v>
      </c>
      <c r="F2498">
        <v>-3.0000000000000001E-3</v>
      </c>
      <c r="G2498" s="67">
        <v>100.00024999999999</v>
      </c>
      <c r="H2498" s="92">
        <v>-9.1666437499471343E-6</v>
      </c>
      <c r="J2498" s="2">
        <v>42230</v>
      </c>
      <c r="K2498">
        <v>8.4000000000000005E-2</v>
      </c>
      <c r="L2498" s="67">
        <v>99.978999999999999</v>
      </c>
      <c r="M2498" s="92">
        <v>5.251102731573809E-5</v>
      </c>
      <c r="P2498" s="2"/>
      <c r="T2498" s="68">
        <v>40381</v>
      </c>
      <c r="U2498" s="69">
        <v>1.0101</v>
      </c>
      <c r="V2498" s="70">
        <v>1.0099999999999998E-2</v>
      </c>
      <c r="W2498" s="70"/>
      <c r="Y2498" s="2"/>
    </row>
    <row r="2499" spans="2:25" x14ac:dyDescent="0.25">
      <c r="B2499" s="2"/>
      <c r="D2499" s="2"/>
      <c r="E2499" s="2">
        <v>42237</v>
      </c>
      <c r="F2499">
        <v>8.0000000000000002E-3</v>
      </c>
      <c r="G2499" s="67">
        <v>99.99933333333334</v>
      </c>
      <c r="H2499" s="92">
        <v>-4.1666944445850618E-6</v>
      </c>
      <c r="J2499" s="2">
        <v>42233</v>
      </c>
      <c r="K2499">
        <v>6.3E-2</v>
      </c>
      <c r="L2499" s="67">
        <v>99.984250000000003</v>
      </c>
      <c r="M2499" s="92">
        <v>-1.5002362872218455E-5</v>
      </c>
      <c r="P2499" s="2"/>
      <c r="T2499" s="68">
        <v>40382</v>
      </c>
      <c r="U2499" s="69">
        <v>1.0045200000000001</v>
      </c>
      <c r="V2499" s="70">
        <v>4.5200000000000795E-3</v>
      </c>
      <c r="W2499" s="70"/>
      <c r="Y2499" s="2"/>
    </row>
    <row r="2500" spans="2:25" x14ac:dyDescent="0.25">
      <c r="B2500" s="2"/>
      <c r="D2500" s="2"/>
      <c r="E2500" s="2">
        <v>42240</v>
      </c>
      <c r="F2500">
        <v>1.2999999999999999E-2</v>
      </c>
      <c r="G2500" s="67">
        <v>99.998916666666673</v>
      </c>
      <c r="H2500" s="92">
        <v>-1.2500135418314073E-5</v>
      </c>
      <c r="J2500" s="2">
        <v>42234</v>
      </c>
      <c r="K2500">
        <v>6.9000000000000006E-2</v>
      </c>
      <c r="L2500" s="67">
        <v>99.982749999999996</v>
      </c>
      <c r="M2500" s="92">
        <v>6.5011214434473885E-5</v>
      </c>
      <c r="P2500" s="2"/>
      <c r="T2500" s="68">
        <v>40385</v>
      </c>
      <c r="U2500" s="69">
        <v>1.0055000000000001</v>
      </c>
      <c r="V2500" s="70">
        <v>5.5000000000000604E-3</v>
      </c>
      <c r="W2500" s="70"/>
      <c r="Y2500" s="2"/>
    </row>
    <row r="2501" spans="2:25" x14ac:dyDescent="0.25">
      <c r="B2501" s="2"/>
      <c r="D2501" s="2"/>
      <c r="E2501" s="2">
        <v>42241</v>
      </c>
      <c r="F2501">
        <v>2.8000000000000001E-2</v>
      </c>
      <c r="G2501" s="67">
        <v>99.99766666666666</v>
      </c>
      <c r="H2501" s="92">
        <v>4.1667638912556981E-6</v>
      </c>
      <c r="J2501" s="2">
        <v>42235</v>
      </c>
      <c r="K2501">
        <v>4.2999999999999997E-2</v>
      </c>
      <c r="L2501" s="67">
        <v>99.989249999999998</v>
      </c>
      <c r="M2501" s="92">
        <v>6.2506719472388284E-5</v>
      </c>
      <c r="P2501" s="2"/>
      <c r="T2501" s="68">
        <v>40386</v>
      </c>
      <c r="U2501" s="69">
        <v>0.99997000000000003</v>
      </c>
      <c r="V2501" s="70">
        <v>-2.9999999999974492E-5</v>
      </c>
      <c r="W2501" s="70"/>
      <c r="Y2501" s="2"/>
    </row>
    <row r="2502" spans="2:25" x14ac:dyDescent="0.25">
      <c r="B2502" s="2"/>
      <c r="D2502" s="2"/>
      <c r="E2502" s="2">
        <v>42242</v>
      </c>
      <c r="F2502">
        <v>2.3E-2</v>
      </c>
      <c r="G2502" s="67">
        <v>99.998083333333327</v>
      </c>
      <c r="H2502" s="92">
        <v>1.5000287505673171E-5</v>
      </c>
      <c r="J2502" s="2">
        <v>42236</v>
      </c>
      <c r="K2502">
        <v>1.7999999999999999E-2</v>
      </c>
      <c r="L2502" s="67">
        <v>99.995500000000007</v>
      </c>
      <c r="M2502" s="92">
        <v>-1.2500562525441516E-5</v>
      </c>
      <c r="P2502" s="2"/>
      <c r="T2502" s="68">
        <v>40387</v>
      </c>
      <c r="U2502" s="69">
        <v>0.99644999999999995</v>
      </c>
      <c r="V2502" s="70">
        <v>-3.5500000000000531E-3</v>
      </c>
      <c r="W2502" s="70"/>
      <c r="Y2502" s="2"/>
    </row>
    <row r="2503" spans="2:25" x14ac:dyDescent="0.25">
      <c r="B2503" s="2"/>
      <c r="D2503" s="2"/>
      <c r="E2503" s="2">
        <v>42243</v>
      </c>
      <c r="F2503">
        <v>5.0000000000000001E-3</v>
      </c>
      <c r="G2503" s="67">
        <v>99.999583333333334</v>
      </c>
      <c r="H2503" s="92">
        <v>-4.1666840278065109E-6</v>
      </c>
      <c r="J2503" s="2">
        <v>42237</v>
      </c>
      <c r="K2503">
        <v>2.3E-2</v>
      </c>
      <c r="L2503" s="67">
        <v>99.994249999999994</v>
      </c>
      <c r="M2503" s="92">
        <v>7.5004312749538116E-6</v>
      </c>
      <c r="P2503" s="2"/>
      <c r="T2503" s="68">
        <v>40388</v>
      </c>
      <c r="U2503" s="69">
        <v>0.99841000000000002</v>
      </c>
      <c r="V2503" s="70">
        <v>-1.5899999999999803E-3</v>
      </c>
      <c r="W2503" s="70"/>
      <c r="Y2503" s="2"/>
    </row>
    <row r="2504" spans="2:25" x14ac:dyDescent="0.25">
      <c r="B2504" s="2"/>
      <c r="D2504" s="2"/>
      <c r="E2504" s="2">
        <v>42244</v>
      </c>
      <c r="F2504">
        <v>0.01</v>
      </c>
      <c r="G2504" s="67">
        <v>99.999166666666667</v>
      </c>
      <c r="H2504" s="92">
        <v>5.8333819448197488E-6</v>
      </c>
      <c r="J2504" s="2">
        <v>42240</v>
      </c>
      <c r="K2504">
        <v>0.02</v>
      </c>
      <c r="L2504" s="67">
        <v>99.995000000000005</v>
      </c>
      <c r="M2504" s="92">
        <v>-9.0004500225004946E-5</v>
      </c>
      <c r="P2504" s="2"/>
      <c r="T2504" s="68">
        <v>40389</v>
      </c>
      <c r="U2504" s="69">
        <v>1.0005299999999999</v>
      </c>
      <c r="V2504" s="70">
        <v>5.2999999999991942E-4</v>
      </c>
      <c r="W2504" s="70"/>
      <c r="Y2504" s="2"/>
    </row>
    <row r="2505" spans="2:25" x14ac:dyDescent="0.25">
      <c r="B2505" s="2"/>
      <c r="D2505" s="2"/>
      <c r="E2505" s="2">
        <v>42247</v>
      </c>
      <c r="F2505">
        <v>3.0000000000000001E-3</v>
      </c>
      <c r="G2505" s="67">
        <v>99.999750000000006</v>
      </c>
      <c r="H2505" s="92">
        <v>0</v>
      </c>
      <c r="J2505" s="2">
        <v>42241</v>
      </c>
      <c r="K2505">
        <v>5.6000000000000001E-2</v>
      </c>
      <c r="L2505" s="67">
        <v>99.986000000000004</v>
      </c>
      <c r="M2505" s="92">
        <v>0</v>
      </c>
      <c r="P2505" s="2"/>
      <c r="T2505" s="68">
        <v>40392</v>
      </c>
      <c r="U2505" s="69">
        <v>1.0133700000000001</v>
      </c>
      <c r="V2505" s="70">
        <v>1.3370000000000104E-2</v>
      </c>
      <c r="W2505" s="70"/>
      <c r="Y2505" s="2"/>
    </row>
    <row r="2506" spans="2:25" x14ac:dyDescent="0.25">
      <c r="B2506" s="2"/>
      <c r="D2506" s="2"/>
      <c r="E2506" s="2">
        <v>42248</v>
      </c>
      <c r="F2506">
        <v>3.0000000000000001E-3</v>
      </c>
      <c r="G2506" s="67">
        <v>99.999750000000006</v>
      </c>
      <c r="H2506" s="92">
        <v>-4.1666770833614919E-6</v>
      </c>
      <c r="J2506" s="2">
        <v>42242</v>
      </c>
      <c r="K2506">
        <v>5.6000000000000001E-2</v>
      </c>
      <c r="L2506" s="67">
        <v>99.986000000000004</v>
      </c>
      <c r="M2506" s="92">
        <v>7.5010501470185176E-6</v>
      </c>
      <c r="P2506" s="2"/>
      <c r="T2506" s="68">
        <v>40393</v>
      </c>
      <c r="U2506" s="69">
        <v>0.99831999999999999</v>
      </c>
      <c r="V2506" s="70">
        <v>-1.6800000000000148E-3</v>
      </c>
      <c r="W2506" s="70"/>
      <c r="Y2506" s="2"/>
    </row>
    <row r="2507" spans="2:25" x14ac:dyDescent="0.25">
      <c r="B2507" s="2"/>
      <c r="D2507" s="2"/>
      <c r="E2507" s="2">
        <v>42249</v>
      </c>
      <c r="F2507">
        <v>8.0000000000000002E-3</v>
      </c>
      <c r="G2507" s="67">
        <v>99.99933333333334</v>
      </c>
      <c r="H2507" s="92">
        <v>0</v>
      </c>
      <c r="J2507" s="2">
        <v>42243</v>
      </c>
      <c r="K2507">
        <v>5.2999999999999999E-2</v>
      </c>
      <c r="L2507" s="67">
        <v>99.986750000000001</v>
      </c>
      <c r="M2507" s="92">
        <v>-7.5009938816927857E-6</v>
      </c>
      <c r="P2507" s="2"/>
      <c r="T2507" s="68">
        <v>40394</v>
      </c>
      <c r="U2507" s="69">
        <v>1.00298</v>
      </c>
      <c r="V2507" s="70">
        <v>2.9799999999999827E-3</v>
      </c>
      <c r="W2507" s="70"/>
      <c r="Y2507" s="2"/>
    </row>
    <row r="2508" spans="2:25" x14ac:dyDescent="0.25">
      <c r="B2508" s="2"/>
      <c r="D2508" s="2"/>
      <c r="E2508" s="2">
        <v>42250</v>
      </c>
      <c r="F2508">
        <v>8.0000000000000002E-3</v>
      </c>
      <c r="G2508" s="67">
        <v>99.99933333333334</v>
      </c>
      <c r="H2508" s="92">
        <v>2.500016666795446E-6</v>
      </c>
      <c r="J2508" s="2">
        <v>42244</v>
      </c>
      <c r="K2508">
        <v>5.6000000000000001E-2</v>
      </c>
      <c r="L2508" s="67">
        <v>99.986000000000004</v>
      </c>
      <c r="M2508" s="92">
        <v>1.3251855259732714E-4</v>
      </c>
      <c r="P2508" s="2"/>
      <c r="T2508" s="68">
        <v>40395</v>
      </c>
      <c r="U2508" s="69">
        <v>0.99997000000000003</v>
      </c>
      <c r="V2508" s="70">
        <v>-2.9999999999974492E-5</v>
      </c>
      <c r="W2508" s="70"/>
      <c r="Y2508" s="2"/>
    </row>
    <row r="2509" spans="2:25" x14ac:dyDescent="0.25">
      <c r="B2509" s="2"/>
      <c r="D2509" s="2"/>
      <c r="E2509" s="2">
        <v>42251</v>
      </c>
      <c r="F2509">
        <v>5.0000000000000001E-3</v>
      </c>
      <c r="G2509" s="67">
        <v>99.999583333333334</v>
      </c>
      <c r="H2509" s="92">
        <v>0</v>
      </c>
      <c r="J2509" s="2">
        <v>42247</v>
      </c>
      <c r="K2509">
        <v>3.0000000000000001E-3</v>
      </c>
      <c r="L2509" s="67">
        <v>99.999250000000004</v>
      </c>
      <c r="M2509" s="92">
        <v>-8.7500656254957399E-5</v>
      </c>
      <c r="P2509" s="2"/>
      <c r="T2509" s="68">
        <v>40396</v>
      </c>
      <c r="U2509" s="69">
        <v>0.99951000000000001</v>
      </c>
      <c r="V2509" s="70">
        <v>-4.8999999999999044E-4</v>
      </c>
      <c r="W2509" s="70"/>
      <c r="Y2509" s="2"/>
    </row>
    <row r="2510" spans="2:25" x14ac:dyDescent="0.25">
      <c r="B2510" s="2"/>
      <c r="D2510" s="2"/>
      <c r="E2510" s="2">
        <v>42254</v>
      </c>
      <c r="F2510">
        <v>5.0000000000000001E-3</v>
      </c>
      <c r="G2510" s="67">
        <v>99.999583333333334</v>
      </c>
      <c r="H2510" s="92">
        <v>-2.5000104166839066E-6</v>
      </c>
      <c r="J2510" s="2">
        <v>42248</v>
      </c>
      <c r="K2510">
        <v>3.7999999999999999E-2</v>
      </c>
      <c r="L2510" s="67">
        <v>99.990499999999997</v>
      </c>
      <c r="M2510" s="92">
        <v>6.2505938064116862E-5</v>
      </c>
      <c r="P2510" s="2"/>
      <c r="T2510" s="68">
        <v>40399</v>
      </c>
      <c r="U2510" s="69">
        <v>1.0035799999999999</v>
      </c>
      <c r="V2510" s="70">
        <v>3.5799999999999166E-3</v>
      </c>
      <c r="W2510" s="70"/>
      <c r="Y2510" s="2"/>
    </row>
    <row r="2511" spans="2:25" x14ac:dyDescent="0.25">
      <c r="B2511" s="2"/>
      <c r="D2511" s="2"/>
      <c r="E2511" s="2">
        <v>42255</v>
      </c>
      <c r="F2511">
        <v>8.0000000000000002E-3</v>
      </c>
      <c r="G2511" s="67">
        <v>99.99933333333334</v>
      </c>
      <c r="H2511" s="92">
        <v>-1.6666777778673314E-5</v>
      </c>
      <c r="J2511" s="2">
        <v>42249</v>
      </c>
      <c r="K2511">
        <v>1.2999999999999999E-2</v>
      </c>
      <c r="L2511" s="67">
        <v>99.996750000000006</v>
      </c>
      <c r="M2511" s="92">
        <v>-1.2500406263216135E-5</v>
      </c>
      <c r="P2511" s="2"/>
      <c r="T2511" s="68">
        <v>40400</v>
      </c>
      <c r="U2511" s="69">
        <v>0.99772000000000005</v>
      </c>
      <c r="V2511" s="70">
        <v>-2.2799999999999487E-3</v>
      </c>
      <c r="W2511" s="70"/>
      <c r="Y2511" s="2"/>
    </row>
    <row r="2512" spans="2:25" x14ac:dyDescent="0.25">
      <c r="B2512" s="2"/>
      <c r="D2512" s="2"/>
      <c r="E2512" s="2">
        <v>42256</v>
      </c>
      <c r="F2512">
        <v>2.8000000000000001E-2</v>
      </c>
      <c r="G2512" s="67">
        <v>99.99766666666666</v>
      </c>
      <c r="H2512" s="92">
        <v>8.3335277825113963E-6</v>
      </c>
      <c r="J2512" s="2">
        <v>42250</v>
      </c>
      <c r="K2512">
        <v>1.7999999999999999E-2</v>
      </c>
      <c r="L2512" s="67">
        <v>99.995500000000007</v>
      </c>
      <c r="M2512" s="92">
        <v>-2.5001125050772011E-5</v>
      </c>
      <c r="P2512" s="2"/>
      <c r="T2512" s="68">
        <v>40401</v>
      </c>
      <c r="U2512" s="69">
        <v>0.98241999999999996</v>
      </c>
      <c r="V2512" s="70">
        <v>-1.758000000000004E-2</v>
      </c>
      <c r="W2512" s="70"/>
      <c r="Y2512" s="2"/>
    </row>
    <row r="2513" spans="2:25" x14ac:dyDescent="0.25">
      <c r="B2513" s="2"/>
      <c r="D2513" s="2"/>
      <c r="E2513" s="2">
        <v>42257</v>
      </c>
      <c r="F2513">
        <v>1.7999999999999999E-2</v>
      </c>
      <c r="G2513" s="67">
        <v>99.998500000000007</v>
      </c>
      <c r="H2513" s="92">
        <v>-4.1667291676983353E-6</v>
      </c>
      <c r="J2513" s="2">
        <v>42251</v>
      </c>
      <c r="K2513">
        <v>2.8000000000000001E-2</v>
      </c>
      <c r="L2513" s="67">
        <v>99.992999999999995</v>
      </c>
      <c r="M2513" s="92">
        <v>0</v>
      </c>
      <c r="P2513" s="2"/>
      <c r="T2513" s="68">
        <v>40402</v>
      </c>
      <c r="U2513" s="69">
        <v>0.99638000000000004</v>
      </c>
      <c r="V2513" s="70">
        <v>-3.6199999999999566E-3</v>
      </c>
      <c r="W2513" s="70"/>
      <c r="Y2513" s="2"/>
    </row>
    <row r="2514" spans="2:25" x14ac:dyDescent="0.25">
      <c r="B2514" s="2"/>
      <c r="D2514" s="2"/>
      <c r="E2514" s="2">
        <v>42258</v>
      </c>
      <c r="F2514">
        <v>2.3E-2</v>
      </c>
      <c r="G2514" s="67">
        <v>99.998083333333327</v>
      </c>
      <c r="H2514" s="92">
        <v>1.0833540976307177E-5</v>
      </c>
      <c r="J2514" s="2">
        <v>42254</v>
      </c>
      <c r="K2514">
        <v>2.8000000000000001E-2</v>
      </c>
      <c r="L2514" s="67">
        <v>99.992999999999995</v>
      </c>
      <c r="M2514" s="92">
        <v>0</v>
      </c>
      <c r="P2514" s="2"/>
      <c r="T2514" s="68">
        <v>40403</v>
      </c>
      <c r="U2514" s="69">
        <v>0.99736000000000002</v>
      </c>
      <c r="V2514" s="70">
        <v>-2.6399999999999757E-3</v>
      </c>
      <c r="W2514" s="70"/>
      <c r="Y2514" s="2"/>
    </row>
    <row r="2515" spans="2:25" x14ac:dyDescent="0.25">
      <c r="B2515" s="2"/>
      <c r="D2515" s="2"/>
      <c r="E2515" s="2">
        <v>42261</v>
      </c>
      <c r="F2515">
        <v>0.01</v>
      </c>
      <c r="G2515" s="67">
        <v>99.999166666666667</v>
      </c>
      <c r="H2515" s="92">
        <v>-6.6667222226035605E-6</v>
      </c>
      <c r="J2515" s="2">
        <v>42255</v>
      </c>
      <c r="K2515">
        <v>2.8000000000000001E-2</v>
      </c>
      <c r="L2515" s="67">
        <v>99.992999999999995</v>
      </c>
      <c r="M2515" s="92">
        <v>0</v>
      </c>
      <c r="P2515" s="2"/>
      <c r="T2515" s="68">
        <v>40406</v>
      </c>
      <c r="U2515" s="69">
        <v>1.0013799999999999</v>
      </c>
      <c r="V2515" s="70">
        <v>1.3799999999999368E-3</v>
      </c>
      <c r="W2515" s="70"/>
      <c r="Y2515" s="2"/>
    </row>
    <row r="2516" spans="2:25" x14ac:dyDescent="0.25">
      <c r="B2516" s="2"/>
      <c r="D2516" s="2"/>
      <c r="E2516" s="2">
        <v>42262</v>
      </c>
      <c r="F2516">
        <v>1.7999999999999999E-2</v>
      </c>
      <c r="G2516" s="67">
        <v>99.998500000000007</v>
      </c>
      <c r="H2516" s="92">
        <v>1.7500262503800101E-5</v>
      </c>
      <c r="J2516" s="2">
        <v>42256</v>
      </c>
      <c r="K2516">
        <v>2.8000000000000001E-2</v>
      </c>
      <c r="L2516" s="67">
        <v>99.992999999999995</v>
      </c>
      <c r="M2516" s="92">
        <v>2.5001750122655153E-5</v>
      </c>
      <c r="P2516" s="2"/>
      <c r="T2516" s="68">
        <v>40407</v>
      </c>
      <c r="U2516" s="69">
        <v>1.0121100000000001</v>
      </c>
      <c r="V2516" s="70">
        <v>1.2110000000000065E-2</v>
      </c>
      <c r="W2516" s="70"/>
      <c r="Y2516" s="2"/>
    </row>
    <row r="2517" spans="2:25" x14ac:dyDescent="0.25">
      <c r="B2517" s="2"/>
      <c r="D2517" s="2"/>
      <c r="E2517" s="2">
        <v>42263</v>
      </c>
      <c r="F2517">
        <v>-3.0000000000000001E-3</v>
      </c>
      <c r="G2517" s="67">
        <v>100.00024999999999</v>
      </c>
      <c r="H2517" s="92">
        <v>1.6666625000327784E-5</v>
      </c>
      <c r="J2517" s="2">
        <v>42257</v>
      </c>
      <c r="K2517">
        <v>1.7999999999999999E-2</v>
      </c>
      <c r="L2517" s="67">
        <v>99.995500000000007</v>
      </c>
      <c r="M2517" s="92">
        <v>-2.5001125050772011E-5</v>
      </c>
      <c r="P2517" s="2"/>
      <c r="T2517" s="68">
        <v>40408</v>
      </c>
      <c r="U2517" s="69">
        <v>1.00196</v>
      </c>
      <c r="V2517" s="70">
        <v>1.9599999999999618E-3</v>
      </c>
      <c r="W2517" s="70"/>
      <c r="Y2517" s="2"/>
    </row>
    <row r="2518" spans="2:25" x14ac:dyDescent="0.25">
      <c r="B2518" s="2"/>
      <c r="D2518" s="2"/>
      <c r="E2518" s="2">
        <v>42264</v>
      </c>
      <c r="F2518">
        <v>-2.3E-2</v>
      </c>
      <c r="G2518" s="67">
        <v>100.00191666666667</v>
      </c>
      <c r="H2518" s="92">
        <v>-4.166586807241579E-6</v>
      </c>
      <c r="J2518" s="2">
        <v>42258</v>
      </c>
      <c r="K2518">
        <v>2.8000000000000001E-2</v>
      </c>
      <c r="L2518" s="67">
        <v>99.992999999999995</v>
      </c>
      <c r="M2518" s="92">
        <v>7.5005250368409548E-6</v>
      </c>
      <c r="P2518" s="2"/>
      <c r="T2518" s="68">
        <v>40409</v>
      </c>
      <c r="U2518" s="69">
        <v>0.98304000000000002</v>
      </c>
      <c r="V2518" s="70">
        <v>-1.6959999999999975E-2</v>
      </c>
      <c r="W2518" s="70"/>
      <c r="Y2518" s="2"/>
    </row>
    <row r="2519" spans="2:25" x14ac:dyDescent="0.25">
      <c r="B2519" s="2"/>
      <c r="D2519" s="2"/>
      <c r="E2519" s="2">
        <v>42265</v>
      </c>
      <c r="F2519">
        <v>-1.7999999999999999E-2</v>
      </c>
      <c r="G2519" s="67">
        <v>100.00149999999999</v>
      </c>
      <c r="H2519" s="92">
        <v>-2.4999625004573645E-6</v>
      </c>
      <c r="J2519" s="2">
        <v>42261</v>
      </c>
      <c r="K2519">
        <v>2.5000000000000001E-2</v>
      </c>
      <c r="L2519" s="67">
        <v>99.993750000000006</v>
      </c>
      <c r="M2519" s="92">
        <v>-8.250515657237667E-5</v>
      </c>
      <c r="P2519" s="2"/>
      <c r="T2519" s="68">
        <v>40410</v>
      </c>
      <c r="U2519" s="69">
        <v>0.99682000000000004</v>
      </c>
      <c r="V2519" s="70">
        <v>-3.1799999999999606E-3</v>
      </c>
      <c r="W2519" s="70"/>
      <c r="Y2519" s="2"/>
    </row>
    <row r="2520" spans="2:25" x14ac:dyDescent="0.25">
      <c r="B2520" s="2"/>
      <c r="D2520" s="2"/>
      <c r="E2520" s="2">
        <v>42268</v>
      </c>
      <c r="F2520">
        <v>-1.4999999999999999E-2</v>
      </c>
      <c r="G2520" s="67">
        <v>100.00125</v>
      </c>
      <c r="H2520" s="92">
        <v>2.499968750235837E-6</v>
      </c>
      <c r="J2520" s="2">
        <v>42262</v>
      </c>
      <c r="K2520">
        <v>5.8000000000000003E-2</v>
      </c>
      <c r="L2520" s="67">
        <v>99.985500000000002</v>
      </c>
      <c r="M2520" s="92">
        <v>1.2501812762799602E-5</v>
      </c>
      <c r="P2520" s="2"/>
      <c r="T2520" s="68">
        <v>40413</v>
      </c>
      <c r="U2520" s="69">
        <v>1.0038499999999999</v>
      </c>
      <c r="V2520" s="70">
        <v>3.8499999999999091E-3</v>
      </c>
      <c r="W2520" s="70"/>
      <c r="Y2520" s="2"/>
    </row>
    <row r="2521" spans="2:25" x14ac:dyDescent="0.25">
      <c r="B2521" s="2"/>
      <c r="D2521" s="2"/>
      <c r="E2521" s="2">
        <v>42269</v>
      </c>
      <c r="F2521">
        <v>-1.7999999999999999E-2</v>
      </c>
      <c r="G2521" s="67">
        <v>100.00149999999999</v>
      </c>
      <c r="H2521" s="92">
        <v>1.2499812502841934E-5</v>
      </c>
      <c r="J2521" s="2">
        <v>42263</v>
      </c>
      <c r="K2521">
        <v>5.2999999999999999E-2</v>
      </c>
      <c r="L2521" s="67">
        <v>99.986750000000001</v>
      </c>
      <c r="M2521" s="92">
        <v>1.4001855245826533E-4</v>
      </c>
      <c r="P2521" s="2"/>
      <c r="T2521" s="68">
        <v>40414</v>
      </c>
      <c r="U2521" s="69">
        <v>0.99197999999999997</v>
      </c>
      <c r="V2521" s="70">
        <v>-8.0200000000000271E-3</v>
      </c>
      <c r="W2521" s="70"/>
      <c r="Y2521" s="2"/>
    </row>
    <row r="2522" spans="2:25" x14ac:dyDescent="0.25">
      <c r="B2522" s="2"/>
      <c r="D2522" s="2"/>
      <c r="E2522" s="2">
        <v>42270</v>
      </c>
      <c r="F2522">
        <v>-3.3000000000000002E-2</v>
      </c>
      <c r="G2522" s="67">
        <v>100.00275000000001</v>
      </c>
      <c r="H2522" s="92">
        <v>0</v>
      </c>
      <c r="J2522" s="2">
        <v>42264</v>
      </c>
      <c r="K2522">
        <v>-3.0000000000000001E-3</v>
      </c>
      <c r="L2522" s="67">
        <v>100.00075</v>
      </c>
      <c r="M2522" s="92">
        <v>2.4999812501480534E-5</v>
      </c>
      <c r="P2522" s="2"/>
      <c r="T2522" s="68">
        <v>40415</v>
      </c>
      <c r="U2522" s="69">
        <v>1.0014000000000001</v>
      </c>
      <c r="V2522" s="70">
        <v>1.4000000000000679E-3</v>
      </c>
      <c r="W2522" s="70"/>
      <c r="Y2522" s="2"/>
    </row>
    <row r="2523" spans="2:25" x14ac:dyDescent="0.25">
      <c r="B2523" s="2"/>
      <c r="D2523" s="2"/>
      <c r="E2523" s="2">
        <v>42271</v>
      </c>
      <c r="F2523">
        <v>-3.3000000000000002E-2</v>
      </c>
      <c r="G2523" s="67">
        <v>100.00275000000001</v>
      </c>
      <c r="H2523" s="92">
        <v>-6.6664833384688649E-6</v>
      </c>
      <c r="J2523" s="2">
        <v>42265</v>
      </c>
      <c r="K2523">
        <v>-1.2999999999999999E-2</v>
      </c>
      <c r="L2523" s="67">
        <v>100.00324999999999</v>
      </c>
      <c r="M2523" s="92">
        <v>0</v>
      </c>
      <c r="P2523" s="2"/>
      <c r="T2523" s="68">
        <v>40416</v>
      </c>
      <c r="U2523" s="69">
        <v>0.99709999999999999</v>
      </c>
      <c r="V2523" s="70">
        <v>-2.9000000000000137E-3</v>
      </c>
      <c r="W2523" s="70"/>
      <c r="Y2523" s="2"/>
    </row>
    <row r="2524" spans="2:25" x14ac:dyDescent="0.25">
      <c r="B2524" s="2"/>
      <c r="D2524" s="2"/>
      <c r="E2524" s="2">
        <v>42272</v>
      </c>
      <c r="F2524">
        <v>-2.5000000000000001E-2</v>
      </c>
      <c r="G2524" s="67">
        <v>100.00208333333333</v>
      </c>
      <c r="H2524" s="92">
        <v>-1.666631945118624E-6</v>
      </c>
      <c r="J2524" s="2">
        <v>42268</v>
      </c>
      <c r="K2524">
        <v>-1.2999999999999999E-2</v>
      </c>
      <c r="L2524" s="67">
        <v>100.00324999999999</v>
      </c>
      <c r="M2524" s="92">
        <v>-2.4999187526408839E-5</v>
      </c>
      <c r="P2524" s="2"/>
      <c r="T2524" s="68">
        <v>40417</v>
      </c>
      <c r="U2524" s="69">
        <v>1.0088999999999999</v>
      </c>
      <c r="V2524" s="70">
        <v>8.899999999999908E-3</v>
      </c>
      <c r="W2524" s="70"/>
      <c r="Y2524" s="2"/>
    </row>
    <row r="2525" spans="2:25" x14ac:dyDescent="0.25">
      <c r="B2525" s="2"/>
      <c r="D2525" s="2"/>
      <c r="E2525" s="2">
        <v>42275</v>
      </c>
      <c r="F2525">
        <v>-2.3E-2</v>
      </c>
      <c r="G2525" s="67">
        <v>100.00191666666667</v>
      </c>
      <c r="H2525" s="92">
        <v>-1.0833125698495039E-5</v>
      </c>
      <c r="J2525" s="2">
        <v>42269</v>
      </c>
      <c r="K2525">
        <v>-3.0000000000000001E-3</v>
      </c>
      <c r="L2525" s="67">
        <v>100.00075</v>
      </c>
      <c r="M2525" s="92">
        <v>-2.7499793751495361E-5</v>
      </c>
      <c r="P2525" s="2"/>
      <c r="T2525" s="68">
        <v>40420</v>
      </c>
      <c r="U2525" s="69">
        <v>0.99470999999999998</v>
      </c>
      <c r="V2525" s="70">
        <v>-5.2900000000000169E-3</v>
      </c>
      <c r="W2525" s="70"/>
      <c r="Y2525" s="2"/>
    </row>
    <row r="2526" spans="2:25" x14ac:dyDescent="0.25">
      <c r="B2526" s="2"/>
      <c r="D2526" s="2"/>
      <c r="E2526" s="2">
        <v>42276</v>
      </c>
      <c r="F2526">
        <v>-0.01</v>
      </c>
      <c r="G2526" s="67">
        <v>100.00083333333333</v>
      </c>
      <c r="H2526" s="92">
        <v>6.6666111115942783E-6</v>
      </c>
      <c r="J2526" s="2">
        <v>42270</v>
      </c>
      <c r="K2526">
        <v>8.0000000000000002E-3</v>
      </c>
      <c r="L2526" s="67">
        <v>99.998000000000005</v>
      </c>
      <c r="M2526" s="92">
        <v>1.2500250005098579E-5</v>
      </c>
      <c r="P2526" s="2"/>
      <c r="T2526" s="68">
        <v>40421</v>
      </c>
      <c r="U2526" s="69">
        <v>1.00074</v>
      </c>
      <c r="V2526" s="70">
        <v>7.3999999999996291E-4</v>
      </c>
      <c r="W2526" s="70"/>
      <c r="Y2526" s="2"/>
    </row>
    <row r="2527" spans="2:25" x14ac:dyDescent="0.25">
      <c r="B2527" s="2"/>
      <c r="D2527" s="2"/>
      <c r="E2527" s="2">
        <v>42277</v>
      </c>
      <c r="F2527">
        <v>-1.7999999999999999E-2</v>
      </c>
      <c r="G2527" s="67">
        <v>100.00149999999999</v>
      </c>
      <c r="H2527" s="92">
        <v>4.1666041676879928E-6</v>
      </c>
      <c r="J2527" s="2">
        <v>42271</v>
      </c>
      <c r="K2527">
        <v>3.0000000000000001E-3</v>
      </c>
      <c r="L2527" s="67">
        <v>99.999250000000004</v>
      </c>
      <c r="M2527" s="92">
        <v>5.2500393752819008E-5</v>
      </c>
      <c r="P2527" s="2"/>
      <c r="T2527" s="68">
        <v>40422</v>
      </c>
      <c r="U2527" s="69">
        <v>1.0125</v>
      </c>
      <c r="V2527" s="70">
        <v>1.2499999999999956E-2</v>
      </c>
      <c r="W2527" s="70"/>
      <c r="Y2527" s="2"/>
    </row>
    <row r="2528" spans="2:25" x14ac:dyDescent="0.25">
      <c r="B2528" s="2"/>
      <c r="D2528" s="2"/>
      <c r="E2528" s="2">
        <v>42278</v>
      </c>
      <c r="F2528">
        <v>-2.3E-2</v>
      </c>
      <c r="G2528" s="67">
        <v>100.00191666666667</v>
      </c>
      <c r="H2528" s="92">
        <v>4.1665868071305567E-6</v>
      </c>
      <c r="J2528" s="2">
        <v>42272</v>
      </c>
      <c r="K2528">
        <v>-1.7999999999999999E-2</v>
      </c>
      <c r="L2528" s="67">
        <v>100.00449999999999</v>
      </c>
      <c r="M2528" s="92">
        <v>-3.7498312575934278E-5</v>
      </c>
      <c r="P2528" s="2"/>
      <c r="T2528" s="68">
        <v>40423</v>
      </c>
      <c r="U2528" s="69">
        <v>1.00502</v>
      </c>
      <c r="V2528" s="70">
        <v>5.0200000000000244E-3</v>
      </c>
      <c r="W2528" s="70"/>
      <c r="Y2528" s="2"/>
    </row>
    <row r="2529" spans="2:25" x14ac:dyDescent="0.25">
      <c r="B2529" s="2"/>
      <c r="D2529" s="2"/>
      <c r="E2529" s="2">
        <v>42279</v>
      </c>
      <c r="F2529">
        <v>-2.8000000000000001E-2</v>
      </c>
      <c r="G2529" s="67">
        <v>100.00233333333334</v>
      </c>
      <c r="H2529" s="92">
        <v>-4.166569446684143E-6</v>
      </c>
      <c r="J2529" s="2">
        <v>42275</v>
      </c>
      <c r="K2529">
        <v>-3.0000000000000001E-3</v>
      </c>
      <c r="L2529" s="67">
        <v>100.00075</v>
      </c>
      <c r="M2529" s="92">
        <v>1.2499906250740267E-5</v>
      </c>
      <c r="P2529" s="2"/>
      <c r="T2529" s="68">
        <v>40424</v>
      </c>
      <c r="U2529" s="69">
        <v>1.0059100000000001</v>
      </c>
      <c r="V2529" s="70">
        <v>5.9100000000000819E-3</v>
      </c>
      <c r="W2529" s="70"/>
      <c r="Y2529" s="2"/>
    </row>
    <row r="2530" spans="2:25" x14ac:dyDescent="0.25">
      <c r="B2530" s="2"/>
      <c r="D2530" s="2"/>
      <c r="E2530" s="2">
        <v>42282</v>
      </c>
      <c r="F2530">
        <v>-2.3E-2</v>
      </c>
      <c r="G2530" s="67">
        <v>100.00191666666667</v>
      </c>
      <c r="H2530" s="92">
        <v>-4.166586807241579E-6</v>
      </c>
      <c r="J2530" s="2">
        <v>42276</v>
      </c>
      <c r="K2530">
        <v>-8.0000000000000002E-3</v>
      </c>
      <c r="L2530" s="67">
        <v>100.002</v>
      </c>
      <c r="M2530" s="92">
        <v>1.7499650007080092E-5</v>
      </c>
      <c r="P2530" s="2"/>
      <c r="T2530" s="68">
        <v>40428</v>
      </c>
      <c r="U2530" s="69">
        <v>0.99487000000000003</v>
      </c>
      <c r="V2530" s="70">
        <v>-5.1299999999999679E-3</v>
      </c>
      <c r="W2530" s="70"/>
      <c r="Y2530" s="2"/>
    </row>
    <row r="2531" spans="2:25" x14ac:dyDescent="0.25">
      <c r="B2531" s="2"/>
      <c r="D2531" s="2"/>
      <c r="E2531" s="2">
        <v>42283</v>
      </c>
      <c r="F2531">
        <v>-1.7999999999999999E-2</v>
      </c>
      <c r="G2531" s="67">
        <v>100.00149999999999</v>
      </c>
      <c r="H2531" s="92">
        <v>-1.2499812502841934E-5</v>
      </c>
      <c r="J2531" s="2">
        <v>42277</v>
      </c>
      <c r="K2531">
        <v>-1.4999999999999999E-2</v>
      </c>
      <c r="L2531" s="67">
        <v>100.00375</v>
      </c>
      <c r="M2531" s="92">
        <v>1.9999250028268634E-5</v>
      </c>
      <c r="P2531" s="2"/>
      <c r="T2531" s="68">
        <v>40429</v>
      </c>
      <c r="U2531" s="69">
        <v>1.0047699999999999</v>
      </c>
      <c r="V2531" s="70">
        <v>4.769999999999941E-3</v>
      </c>
      <c r="W2531" s="70"/>
      <c r="Y2531" s="2"/>
    </row>
    <row r="2532" spans="2:25" x14ac:dyDescent="0.25">
      <c r="B2532" s="2"/>
      <c r="D2532" s="2"/>
      <c r="E2532" s="2">
        <v>42284</v>
      </c>
      <c r="F2532">
        <v>-3.0000000000000001E-3</v>
      </c>
      <c r="G2532" s="67">
        <v>100.00024999999999</v>
      </c>
      <c r="H2532" s="92">
        <v>0</v>
      </c>
      <c r="J2532" s="2">
        <v>42278</v>
      </c>
      <c r="K2532">
        <v>-2.3E-2</v>
      </c>
      <c r="L2532" s="67">
        <v>100.00575000000001</v>
      </c>
      <c r="M2532" s="92">
        <v>-4.999712516540189E-5</v>
      </c>
      <c r="P2532" s="2"/>
      <c r="T2532" s="68">
        <v>40430</v>
      </c>
      <c r="U2532" s="69">
        <v>1.00325</v>
      </c>
      <c r="V2532" s="70">
        <v>3.2499999999999751E-3</v>
      </c>
      <c r="W2532" s="70"/>
      <c r="Y2532" s="2"/>
    </row>
    <row r="2533" spans="2:25" x14ac:dyDescent="0.25">
      <c r="B2533" s="2"/>
      <c r="D2533" s="2"/>
      <c r="E2533" s="2">
        <v>42285</v>
      </c>
      <c r="F2533">
        <v>-3.0000000000000001E-3</v>
      </c>
      <c r="G2533" s="67">
        <v>100.00024999999999</v>
      </c>
      <c r="H2533" s="92">
        <v>-4.9999874999206995E-6</v>
      </c>
      <c r="J2533" s="2">
        <v>42279</v>
      </c>
      <c r="K2533">
        <v>-3.0000000000000001E-3</v>
      </c>
      <c r="L2533" s="67">
        <v>100.00075</v>
      </c>
      <c r="M2533" s="92">
        <v>1.2499906250740267E-5</v>
      </c>
      <c r="P2533" s="2"/>
      <c r="T2533" s="68">
        <v>40431</v>
      </c>
      <c r="U2533" s="69">
        <v>1.0012799999999999</v>
      </c>
      <c r="V2533" s="70">
        <v>1.2799999999999478E-3</v>
      </c>
      <c r="W2533" s="70"/>
      <c r="Y2533" s="2"/>
    </row>
    <row r="2534" spans="2:25" x14ac:dyDescent="0.25">
      <c r="B2534" s="2"/>
      <c r="D2534" s="2"/>
      <c r="E2534" s="2">
        <v>42286</v>
      </c>
      <c r="F2534">
        <v>3.0000000000000001E-3</v>
      </c>
      <c r="G2534" s="67">
        <v>99.999750000000006</v>
      </c>
      <c r="H2534" s="92">
        <v>0</v>
      </c>
      <c r="J2534" s="2">
        <v>42282</v>
      </c>
      <c r="K2534">
        <v>-8.0000000000000002E-3</v>
      </c>
      <c r="L2534" s="67">
        <v>100.002</v>
      </c>
      <c r="M2534" s="92">
        <v>-1.2499750004946186E-5</v>
      </c>
      <c r="P2534" s="2"/>
      <c r="T2534" s="68">
        <v>40434</v>
      </c>
      <c r="U2534" s="69">
        <v>1.0049999999999999</v>
      </c>
      <c r="V2534" s="70">
        <v>4.9999999999998934E-3</v>
      </c>
      <c r="W2534" s="70"/>
      <c r="Y2534" s="2"/>
    </row>
    <row r="2535" spans="2:25" x14ac:dyDescent="0.25">
      <c r="B2535" s="2"/>
      <c r="D2535" s="2"/>
      <c r="E2535" s="2">
        <v>42289</v>
      </c>
      <c r="F2535">
        <v>3.0000000000000001E-3</v>
      </c>
      <c r="G2535" s="67">
        <v>99.999750000000006</v>
      </c>
      <c r="H2535" s="92">
        <v>5.0000124998117457E-6</v>
      </c>
      <c r="J2535" s="2">
        <v>42283</v>
      </c>
      <c r="K2535">
        <v>-3.0000000000000001E-3</v>
      </c>
      <c r="L2535" s="67">
        <v>100.00075</v>
      </c>
      <c r="M2535" s="92">
        <v>0</v>
      </c>
      <c r="P2535" s="2"/>
      <c r="T2535" s="68">
        <v>40435</v>
      </c>
      <c r="U2535" s="69">
        <v>1.00078</v>
      </c>
      <c r="V2535" s="70">
        <v>7.8000000000000291E-4</v>
      </c>
      <c r="W2535" s="70"/>
      <c r="Y2535" s="2"/>
    </row>
    <row r="2536" spans="2:25" x14ac:dyDescent="0.25">
      <c r="B2536" s="2"/>
      <c r="D2536" s="2"/>
      <c r="E2536" s="2">
        <v>42290</v>
      </c>
      <c r="F2536">
        <v>-3.0000000000000001E-3</v>
      </c>
      <c r="G2536" s="67">
        <v>100.00024999999999</v>
      </c>
      <c r="H2536" s="92">
        <v>8.3333125000528696E-6</v>
      </c>
      <c r="J2536" s="2">
        <v>42284</v>
      </c>
      <c r="K2536">
        <v>-3.0000000000000001E-3</v>
      </c>
      <c r="L2536" s="67">
        <v>100.00075</v>
      </c>
      <c r="M2536" s="92">
        <v>-1.4999887500755094E-5</v>
      </c>
      <c r="P2536" s="2"/>
      <c r="T2536" s="68">
        <v>40436</v>
      </c>
      <c r="U2536" s="69">
        <v>1.00254</v>
      </c>
      <c r="V2536" s="70">
        <v>2.5399999999999867E-3</v>
      </c>
      <c r="W2536" s="70"/>
      <c r="Y2536" s="2"/>
    </row>
    <row r="2537" spans="2:25" x14ac:dyDescent="0.25">
      <c r="B2537" s="2"/>
      <c r="D2537" s="2"/>
      <c r="E2537" s="2">
        <v>42291</v>
      </c>
      <c r="F2537">
        <v>-1.2999999999999999E-2</v>
      </c>
      <c r="G2537" s="67">
        <v>100.00108333333333</v>
      </c>
      <c r="H2537" s="92">
        <v>-1.3333188890296555E-5</v>
      </c>
      <c r="J2537" s="2">
        <v>42285</v>
      </c>
      <c r="K2537">
        <v>3.0000000000000001E-3</v>
      </c>
      <c r="L2537" s="67">
        <v>99.999250000000004</v>
      </c>
      <c r="M2537" s="92">
        <v>0</v>
      </c>
      <c r="P2537" s="2"/>
      <c r="T2537" s="68">
        <v>40437</v>
      </c>
      <c r="U2537" s="69">
        <v>1.0016400000000001</v>
      </c>
      <c r="V2537" s="70">
        <v>1.6400000000000858E-3</v>
      </c>
      <c r="W2537" s="70"/>
      <c r="Y2537" s="2"/>
    </row>
    <row r="2538" spans="2:25" x14ac:dyDescent="0.25">
      <c r="B2538" s="2"/>
      <c r="D2538" s="2"/>
      <c r="E2538" s="2">
        <v>42292</v>
      </c>
      <c r="F2538">
        <v>3.0000000000000001E-3</v>
      </c>
      <c r="G2538" s="67">
        <v>99.999750000000006</v>
      </c>
      <c r="H2538" s="92">
        <v>-2.5000062500279974E-5</v>
      </c>
      <c r="J2538" s="2">
        <v>42286</v>
      </c>
      <c r="K2538">
        <v>3.0000000000000001E-3</v>
      </c>
      <c r="L2538" s="67">
        <v>99.999250000000004</v>
      </c>
      <c r="M2538" s="92">
        <v>0</v>
      </c>
      <c r="P2538" s="2"/>
      <c r="T2538" s="68">
        <v>40438</v>
      </c>
      <c r="U2538" s="69">
        <v>1.00275</v>
      </c>
      <c r="V2538" s="70">
        <v>2.7500000000000302E-3</v>
      </c>
      <c r="W2538" s="70"/>
      <c r="Y2538" s="2"/>
    </row>
    <row r="2539" spans="2:25" x14ac:dyDescent="0.25">
      <c r="B2539" s="2"/>
      <c r="D2539" s="2"/>
      <c r="E2539" s="2">
        <v>42293</v>
      </c>
      <c r="F2539">
        <v>3.3000000000000002E-2</v>
      </c>
      <c r="G2539" s="67">
        <v>99.997249999999994</v>
      </c>
      <c r="H2539" s="92">
        <v>-3.4167606275836704E-5</v>
      </c>
      <c r="J2539" s="2">
        <v>42289</v>
      </c>
      <c r="K2539">
        <v>3.0000000000000001E-3</v>
      </c>
      <c r="L2539" s="67">
        <v>99.999250000000004</v>
      </c>
      <c r="M2539" s="92">
        <v>0</v>
      </c>
      <c r="P2539" s="2"/>
      <c r="T2539" s="68">
        <v>40441</v>
      </c>
      <c r="U2539" s="69">
        <v>1.00736</v>
      </c>
      <c r="V2539" s="70">
        <v>7.3600000000000332E-3</v>
      </c>
      <c r="W2539" s="70"/>
      <c r="Y2539" s="2"/>
    </row>
    <row r="2540" spans="2:25" x14ac:dyDescent="0.25">
      <c r="B2540" s="2"/>
      <c r="D2540" s="2"/>
      <c r="E2540" s="2">
        <v>42296</v>
      </c>
      <c r="F2540">
        <v>7.3999999999999996E-2</v>
      </c>
      <c r="G2540" s="67">
        <v>99.993833333333328</v>
      </c>
      <c r="H2540" s="92">
        <v>-2.5001541761771051E-5</v>
      </c>
      <c r="J2540" s="2">
        <v>42290</v>
      </c>
      <c r="K2540">
        <v>3.0000000000000001E-3</v>
      </c>
      <c r="L2540" s="67">
        <v>99.999250000000004</v>
      </c>
      <c r="M2540" s="92">
        <v>1.500011250077371E-5</v>
      </c>
      <c r="P2540" s="2"/>
      <c r="T2540" s="68">
        <v>40442</v>
      </c>
      <c r="U2540" s="69">
        <v>0.99870000000000003</v>
      </c>
      <c r="V2540" s="70">
        <v>-1.2999999999999678E-3</v>
      </c>
      <c r="W2540" s="70"/>
      <c r="Y2540" s="2"/>
    </row>
    <row r="2541" spans="2:25" x14ac:dyDescent="0.25">
      <c r="B2541" s="2"/>
      <c r="D2541" s="2"/>
      <c r="E2541" s="2">
        <v>42297</v>
      </c>
      <c r="F2541">
        <v>0.104</v>
      </c>
      <c r="G2541" s="67">
        <v>99.99133333333333</v>
      </c>
      <c r="H2541" s="92">
        <v>8.4173961743427839E-5</v>
      </c>
      <c r="J2541" s="2">
        <v>42291</v>
      </c>
      <c r="K2541">
        <v>-3.0000000000000001E-3</v>
      </c>
      <c r="L2541" s="67">
        <v>100.00075</v>
      </c>
      <c r="M2541" s="92">
        <v>0</v>
      </c>
      <c r="P2541" s="2"/>
      <c r="T2541" s="68">
        <v>40443</v>
      </c>
      <c r="U2541" s="69">
        <v>0.99787999999999999</v>
      </c>
      <c r="V2541" s="70">
        <v>-2.1200000000000108E-3</v>
      </c>
      <c r="W2541" s="70"/>
      <c r="Y2541" s="2"/>
    </row>
    <row r="2542" spans="2:25" x14ac:dyDescent="0.25">
      <c r="B2542" s="2"/>
      <c r="D2542" s="2"/>
      <c r="E2542" s="2">
        <v>42298</v>
      </c>
      <c r="F2542">
        <v>3.0000000000000001E-3</v>
      </c>
      <c r="G2542" s="67">
        <v>99.999750000000006</v>
      </c>
      <c r="H2542" s="92">
        <v>-8.3333541667229838E-6</v>
      </c>
      <c r="J2542" s="2">
        <v>42292</v>
      </c>
      <c r="K2542">
        <v>-3.0000000000000001E-3</v>
      </c>
      <c r="L2542" s="67">
        <v>100.00075</v>
      </c>
      <c r="M2542" s="92">
        <v>-1.4999887500755094E-5</v>
      </c>
      <c r="P2542" s="2"/>
      <c r="T2542" s="68">
        <v>40444</v>
      </c>
      <c r="U2542" s="69">
        <v>0.99526000000000003</v>
      </c>
      <c r="V2542" s="70">
        <v>-4.7399999999999665E-3</v>
      </c>
      <c r="W2542" s="70"/>
      <c r="Y2542" s="2"/>
    </row>
    <row r="2543" spans="2:25" x14ac:dyDescent="0.25">
      <c r="B2543" s="2"/>
      <c r="D2543" s="2"/>
      <c r="E2543" s="2">
        <v>42299</v>
      </c>
      <c r="F2543">
        <v>1.2999999999999999E-2</v>
      </c>
      <c r="G2543" s="67">
        <v>99.998916666666673</v>
      </c>
      <c r="H2543" s="92">
        <v>0</v>
      </c>
      <c r="J2543" s="2">
        <v>42293</v>
      </c>
      <c r="K2543">
        <v>3.0000000000000001E-3</v>
      </c>
      <c r="L2543" s="67">
        <v>99.999250000000004</v>
      </c>
      <c r="M2543" s="92">
        <v>1.500011250077371E-5</v>
      </c>
      <c r="P2543" s="2"/>
      <c r="T2543" s="68">
        <v>40445</v>
      </c>
      <c r="U2543" s="69">
        <v>1.0120499999999999</v>
      </c>
      <c r="V2543" s="70">
        <v>1.2049999999999894E-2</v>
      </c>
      <c r="W2543" s="70"/>
      <c r="Y2543" s="2"/>
    </row>
    <row r="2544" spans="2:25" x14ac:dyDescent="0.25">
      <c r="B2544" s="2"/>
      <c r="D2544" s="2"/>
      <c r="E2544" s="2">
        <v>42300</v>
      </c>
      <c r="F2544">
        <v>1.2999999999999999E-2</v>
      </c>
      <c r="G2544" s="67">
        <v>99.998916666666673</v>
      </c>
      <c r="H2544" s="92">
        <v>4.1667118060306763E-6</v>
      </c>
      <c r="J2544" s="2">
        <v>42296</v>
      </c>
      <c r="K2544">
        <v>-3.0000000000000001E-3</v>
      </c>
      <c r="L2544" s="67">
        <v>100.00075</v>
      </c>
      <c r="M2544" s="92">
        <v>-3.9999700002124605E-5</v>
      </c>
      <c r="P2544" s="2"/>
      <c r="T2544" s="68">
        <v>40448</v>
      </c>
      <c r="U2544" s="69">
        <v>0.99843000000000004</v>
      </c>
      <c r="V2544" s="70">
        <v>-1.5699999999999603E-3</v>
      </c>
      <c r="W2544" s="70"/>
      <c r="Y2544" s="2"/>
    </row>
    <row r="2545" spans="2:25" x14ac:dyDescent="0.25">
      <c r="B2545" s="2"/>
      <c r="D2545" s="2"/>
      <c r="E2545" s="2">
        <v>42303</v>
      </c>
      <c r="F2545">
        <v>8.0000000000000002E-3</v>
      </c>
      <c r="G2545" s="67">
        <v>99.99933333333334</v>
      </c>
      <c r="H2545" s="92">
        <v>4.1666944445850618E-6</v>
      </c>
      <c r="J2545" s="2">
        <v>42297</v>
      </c>
      <c r="K2545">
        <v>1.2999999999999999E-2</v>
      </c>
      <c r="L2545" s="67">
        <v>99.996750000000006</v>
      </c>
      <c r="M2545" s="92">
        <v>2.500081252643227E-5</v>
      </c>
      <c r="P2545" s="2"/>
      <c r="T2545" s="68">
        <v>40449</v>
      </c>
      <c r="U2545" s="69">
        <v>1.0022899999999999</v>
      </c>
      <c r="V2545" s="70">
        <v>2.2899999999999032E-3</v>
      </c>
      <c r="W2545" s="70"/>
      <c r="Y2545" s="2"/>
    </row>
    <row r="2546" spans="2:25" x14ac:dyDescent="0.25">
      <c r="B2546" s="2"/>
      <c r="D2546" s="2"/>
      <c r="E2546" s="2">
        <v>42304</v>
      </c>
      <c r="F2546">
        <v>3.0000000000000001E-3</v>
      </c>
      <c r="G2546" s="67">
        <v>99.999750000000006</v>
      </c>
      <c r="H2546" s="92">
        <v>-2.0833385416918482E-5</v>
      </c>
      <c r="J2546" s="2">
        <v>42298</v>
      </c>
      <c r="K2546">
        <v>3.0000000000000001E-3</v>
      </c>
      <c r="L2546" s="67">
        <v>99.999250000000004</v>
      </c>
      <c r="M2546" s="92">
        <v>0</v>
      </c>
      <c r="P2546" s="2"/>
      <c r="T2546" s="68">
        <v>40450</v>
      </c>
      <c r="U2546" s="69">
        <v>0.99924999999999997</v>
      </c>
      <c r="V2546" s="70">
        <v>-7.5000000000002842E-4</v>
      </c>
      <c r="W2546" s="70"/>
      <c r="Y2546" s="2"/>
    </row>
    <row r="2547" spans="2:25" x14ac:dyDescent="0.25">
      <c r="B2547" s="2"/>
      <c r="D2547" s="2"/>
      <c r="E2547" s="2">
        <v>42305</v>
      </c>
      <c r="F2547">
        <v>2.8000000000000001E-2</v>
      </c>
      <c r="G2547" s="67">
        <v>99.99766666666666</v>
      </c>
      <c r="H2547" s="92">
        <v>1.250029167354505E-5</v>
      </c>
      <c r="J2547" s="2">
        <v>42299</v>
      </c>
      <c r="K2547">
        <v>3.0000000000000001E-3</v>
      </c>
      <c r="L2547" s="67">
        <v>99.999250000000004</v>
      </c>
      <c r="M2547" s="92">
        <v>0</v>
      </c>
      <c r="P2547" s="2"/>
      <c r="T2547" s="68">
        <v>40451</v>
      </c>
      <c r="U2547" s="69">
        <v>0.99912000000000001</v>
      </c>
      <c r="V2547" s="70">
        <v>-8.799999999999919E-4</v>
      </c>
      <c r="W2547" s="70"/>
      <c r="Y2547" s="2"/>
    </row>
    <row r="2548" spans="2:25" x14ac:dyDescent="0.25">
      <c r="B2548" s="2"/>
      <c r="D2548" s="2"/>
      <c r="E2548" s="2">
        <v>42306</v>
      </c>
      <c r="F2548">
        <v>1.2999999999999999E-2</v>
      </c>
      <c r="G2548" s="67">
        <v>99.998916666666673</v>
      </c>
      <c r="H2548" s="92">
        <v>8.3334236120613525E-6</v>
      </c>
      <c r="J2548" s="2">
        <v>42300</v>
      </c>
      <c r="K2548">
        <v>3.0000000000000001E-3</v>
      </c>
      <c r="L2548" s="67">
        <v>99.999250000000004</v>
      </c>
      <c r="M2548" s="92">
        <v>-3.7500281252045298E-5</v>
      </c>
      <c r="P2548" s="2"/>
      <c r="T2548" s="68">
        <v>40452</v>
      </c>
      <c r="U2548" s="69">
        <v>1.0033399999999999</v>
      </c>
      <c r="V2548" s="70">
        <v>3.3399999999998986E-3</v>
      </c>
      <c r="W2548" s="70"/>
      <c r="Y2548" s="2"/>
    </row>
    <row r="2549" spans="2:25" x14ac:dyDescent="0.25">
      <c r="B2549" s="2"/>
      <c r="D2549" s="2"/>
      <c r="E2549" s="2">
        <v>42307</v>
      </c>
      <c r="F2549">
        <v>3.0000000000000001E-3</v>
      </c>
      <c r="G2549" s="67">
        <v>99.999750000000006</v>
      </c>
      <c r="H2549" s="92">
        <v>5.0000124998117457E-6</v>
      </c>
      <c r="J2549" s="2">
        <v>42303</v>
      </c>
      <c r="K2549">
        <v>1.7999999999999999E-2</v>
      </c>
      <c r="L2549" s="67">
        <v>99.995500000000007</v>
      </c>
      <c r="M2549" s="92">
        <v>0</v>
      </c>
      <c r="P2549" s="2"/>
      <c r="T2549" s="68">
        <v>40455</v>
      </c>
      <c r="U2549" s="69">
        <v>0.99712000000000001</v>
      </c>
      <c r="V2549" s="70">
        <v>-2.8799999999999937E-3</v>
      </c>
      <c r="W2549" s="70"/>
      <c r="Y2549" s="2"/>
    </row>
    <row r="2550" spans="2:25" x14ac:dyDescent="0.25">
      <c r="B2550" s="2"/>
      <c r="D2550" s="2"/>
      <c r="E2550" s="2">
        <v>42310</v>
      </c>
      <c r="F2550">
        <v>-3.0000000000000001E-3</v>
      </c>
      <c r="G2550" s="67">
        <v>100.00024999999999</v>
      </c>
      <c r="H2550" s="92">
        <v>-2.1666612500137461E-5</v>
      </c>
      <c r="J2550" s="2">
        <v>42304</v>
      </c>
      <c r="K2550">
        <v>1.7999999999999999E-2</v>
      </c>
      <c r="L2550" s="67">
        <v>99.995500000000007</v>
      </c>
      <c r="M2550" s="92">
        <v>-5.7502587616498069E-5</v>
      </c>
      <c r="P2550" s="2"/>
      <c r="T2550" s="68">
        <v>40456</v>
      </c>
      <c r="U2550" s="69">
        <v>1.0089399999999999</v>
      </c>
      <c r="V2550" s="70">
        <v>8.939999999999948E-3</v>
      </c>
      <c r="W2550" s="70"/>
      <c r="Y2550" s="2"/>
    </row>
    <row r="2551" spans="2:25" x14ac:dyDescent="0.25">
      <c r="B2551" s="2"/>
      <c r="D2551" s="2"/>
      <c r="E2551" s="2">
        <v>42311</v>
      </c>
      <c r="F2551">
        <v>2.3E-2</v>
      </c>
      <c r="G2551" s="67">
        <v>99.998083333333327</v>
      </c>
      <c r="H2551" s="92">
        <v>-3.8334068069634242E-5</v>
      </c>
      <c r="J2551" s="2">
        <v>42305</v>
      </c>
      <c r="K2551">
        <v>4.1000000000000002E-2</v>
      </c>
      <c r="L2551" s="67">
        <v>99.989750000000001</v>
      </c>
      <c r="M2551" s="92">
        <v>-5.7505894354270559E-5</v>
      </c>
      <c r="P2551" s="2"/>
      <c r="T2551" s="68">
        <v>40457</v>
      </c>
      <c r="U2551" s="69">
        <v>1.0006999999999999</v>
      </c>
      <c r="V2551" s="70">
        <v>6.9999999999992291E-4</v>
      </c>
      <c r="W2551" s="70"/>
      <c r="Y2551" s="2"/>
    </row>
    <row r="2552" spans="2:25" x14ac:dyDescent="0.25">
      <c r="B2552" s="2"/>
      <c r="D2552" s="2"/>
      <c r="E2552" s="2">
        <v>42312</v>
      </c>
      <c r="F2552">
        <v>6.9000000000000006E-2</v>
      </c>
      <c r="G2552" s="67">
        <v>99.994249999999994</v>
      </c>
      <c r="H2552" s="92">
        <v>3.0001725099149112E-5</v>
      </c>
      <c r="J2552" s="2">
        <v>42306</v>
      </c>
      <c r="K2552">
        <v>6.4000000000000001E-2</v>
      </c>
      <c r="L2552" s="67">
        <v>99.983999999999995</v>
      </c>
      <c r="M2552" s="92">
        <v>-2.5004000640094226E-5</v>
      </c>
      <c r="P2552" s="2"/>
      <c r="T2552" s="68">
        <v>40458</v>
      </c>
      <c r="U2552" s="69">
        <v>0.99978</v>
      </c>
      <c r="V2552" s="70">
        <v>-2.1999999999999797E-4</v>
      </c>
      <c r="W2552" s="70"/>
      <c r="Y2552" s="2"/>
    </row>
    <row r="2553" spans="2:25" x14ac:dyDescent="0.25">
      <c r="B2553" s="2"/>
      <c r="D2553" s="2"/>
      <c r="E2553" s="2">
        <v>42313</v>
      </c>
      <c r="F2553">
        <v>3.3000000000000002E-2</v>
      </c>
      <c r="G2553" s="67">
        <v>99.997249999999994</v>
      </c>
      <c r="H2553" s="92">
        <v>0</v>
      </c>
      <c r="J2553" s="2">
        <v>42307</v>
      </c>
      <c r="K2553">
        <v>7.3999999999999996E-2</v>
      </c>
      <c r="L2553" s="67">
        <v>99.981499999999997</v>
      </c>
      <c r="M2553" s="92">
        <v>4.5008326540418864E-5</v>
      </c>
      <c r="P2553" s="2"/>
      <c r="T2553" s="68">
        <v>40459</v>
      </c>
      <c r="U2553" s="69">
        <v>1.00238</v>
      </c>
      <c r="V2553" s="70">
        <v>2.3800000000000487E-3</v>
      </c>
      <c r="W2553" s="70"/>
      <c r="Y2553" s="2"/>
    </row>
    <row r="2554" spans="2:25" x14ac:dyDescent="0.25">
      <c r="B2554" s="2"/>
      <c r="D2554" s="2"/>
      <c r="E2554" s="2">
        <v>42314</v>
      </c>
      <c r="F2554">
        <v>3.3000000000000002E-2</v>
      </c>
      <c r="G2554" s="67">
        <v>99.997249999999994</v>
      </c>
      <c r="H2554" s="92">
        <v>-1.2500343759436205E-5</v>
      </c>
      <c r="J2554" s="2">
        <v>42310</v>
      </c>
      <c r="K2554">
        <v>5.6000000000000001E-2</v>
      </c>
      <c r="L2554" s="67">
        <v>99.986000000000004</v>
      </c>
      <c r="M2554" s="92">
        <v>7.5010501470185176E-6</v>
      </c>
      <c r="P2554" s="2"/>
      <c r="T2554" s="68">
        <v>40462</v>
      </c>
      <c r="U2554" s="69">
        <v>1.0027699999999999</v>
      </c>
      <c r="V2554" s="70">
        <v>2.7699999999999392E-3</v>
      </c>
      <c r="W2554" s="70"/>
      <c r="Y2554" s="2"/>
    </row>
    <row r="2555" spans="2:25" x14ac:dyDescent="0.25">
      <c r="B2555" s="2"/>
      <c r="D2555" s="2"/>
      <c r="E2555" s="2">
        <v>42317</v>
      </c>
      <c r="F2555">
        <v>4.8000000000000001E-2</v>
      </c>
      <c r="G2555" s="67">
        <v>99.995999999999995</v>
      </c>
      <c r="H2555" s="92">
        <v>-8.3336666799604942E-6</v>
      </c>
      <c r="J2555" s="2">
        <v>42311</v>
      </c>
      <c r="K2555">
        <v>5.2999999999999999E-2</v>
      </c>
      <c r="L2555" s="67">
        <v>99.986750000000001</v>
      </c>
      <c r="M2555" s="92">
        <v>3.0003975526771143E-5</v>
      </c>
      <c r="P2555" s="2"/>
      <c r="T2555" s="68">
        <v>40463</v>
      </c>
      <c r="U2555" s="69">
        <v>1.0022899999999999</v>
      </c>
      <c r="V2555" s="70">
        <v>2.2899999999999032E-3</v>
      </c>
      <c r="W2555" s="70"/>
      <c r="Y2555" s="2"/>
    </row>
    <row r="2556" spans="2:25" x14ac:dyDescent="0.25">
      <c r="B2556" s="2"/>
      <c r="D2556" s="2"/>
      <c r="E2556" s="2">
        <v>42318</v>
      </c>
      <c r="F2556">
        <v>5.8000000000000003E-2</v>
      </c>
      <c r="G2556" s="67">
        <v>99.995166666666663</v>
      </c>
      <c r="H2556" s="92">
        <v>-1.7500845874263149E-5</v>
      </c>
      <c r="J2556" s="2">
        <v>42312</v>
      </c>
      <c r="K2556">
        <v>4.1000000000000002E-2</v>
      </c>
      <c r="L2556" s="67">
        <v>99.989750000000001</v>
      </c>
      <c r="M2556" s="92">
        <v>0</v>
      </c>
      <c r="P2556" s="2"/>
      <c r="T2556" s="68">
        <v>40464</v>
      </c>
      <c r="U2556" s="69">
        <v>1.00237</v>
      </c>
      <c r="V2556" s="70">
        <v>2.3699999999999832E-3</v>
      </c>
      <c r="W2556" s="70"/>
      <c r="Y2556" s="2"/>
    </row>
    <row r="2557" spans="2:25" x14ac:dyDescent="0.25">
      <c r="B2557" s="2"/>
      <c r="D2557" s="2"/>
      <c r="E2557" s="2">
        <v>42319</v>
      </c>
      <c r="F2557">
        <v>7.9000000000000001E-2</v>
      </c>
      <c r="G2557" s="67">
        <v>99.993416666666661</v>
      </c>
      <c r="H2557" s="92">
        <v>-1</v>
      </c>
      <c r="J2557" s="2">
        <v>42313</v>
      </c>
      <c r="K2557">
        <v>4.1000000000000002E-2</v>
      </c>
      <c r="L2557" s="67">
        <v>99.989750000000001</v>
      </c>
      <c r="M2557" s="92">
        <v>-1</v>
      </c>
      <c r="P2557" s="2"/>
      <c r="T2557" s="68">
        <v>40465</v>
      </c>
      <c r="U2557" s="69">
        <v>0.99997000000000003</v>
      </c>
      <c r="V2557" s="70">
        <v>-2.9999999999974492E-5</v>
      </c>
      <c r="W2557" s="70"/>
      <c r="Y2557" s="2"/>
    </row>
    <row r="2558" spans="2:25" x14ac:dyDescent="0.25">
      <c r="B2558" s="2"/>
      <c r="D2558" s="2"/>
      <c r="E2558" s="2">
        <v>42320</v>
      </c>
      <c r="F2558">
        <v>7.5999999999999998E-2</v>
      </c>
      <c r="J2558" s="2">
        <v>42314</v>
      </c>
      <c r="K2558">
        <v>7.9000000000000001E-2</v>
      </c>
      <c r="P2558" s="2"/>
      <c r="T2558" s="68">
        <v>40466</v>
      </c>
      <c r="U2558" s="69">
        <v>1.0045599999999999</v>
      </c>
      <c r="V2558" s="70">
        <v>4.5599999999998975E-3</v>
      </c>
      <c r="W2558" s="70"/>
      <c r="Y2558" s="2"/>
    </row>
    <row r="2559" spans="2:25" x14ac:dyDescent="0.25">
      <c r="B2559" s="2"/>
      <c r="D2559" s="2"/>
      <c r="E2559" s="2">
        <v>42321</v>
      </c>
      <c r="F2559">
        <v>2.3E-2</v>
      </c>
      <c r="J2559" s="2">
        <v>42317</v>
      </c>
      <c r="K2559">
        <v>7.9000000000000001E-2</v>
      </c>
      <c r="P2559" s="2"/>
      <c r="T2559" s="68">
        <v>40469</v>
      </c>
      <c r="U2559" s="69">
        <v>1.0052700000000001</v>
      </c>
      <c r="V2559" s="70">
        <v>5.2700000000001079E-3</v>
      </c>
      <c r="W2559" s="70"/>
      <c r="Y2559" s="2"/>
    </row>
    <row r="2560" spans="2:25" x14ac:dyDescent="0.25">
      <c r="B2560" s="2"/>
      <c r="D2560" s="2"/>
      <c r="E2560" s="2">
        <v>42324</v>
      </c>
      <c r="F2560">
        <v>2.8000000000000001E-2</v>
      </c>
      <c r="J2560" s="2">
        <v>42318</v>
      </c>
      <c r="K2560">
        <v>0.13</v>
      </c>
      <c r="P2560" s="2"/>
      <c r="T2560" s="68">
        <v>40470</v>
      </c>
      <c r="U2560" s="69">
        <v>0.99319999999999997</v>
      </c>
      <c r="V2560" s="70">
        <v>-6.8000000000000282E-3</v>
      </c>
      <c r="W2560" s="70"/>
      <c r="Y2560" s="2"/>
    </row>
    <row r="2561" spans="2:25" x14ac:dyDescent="0.25">
      <c r="B2561" s="2"/>
      <c r="D2561" s="2"/>
      <c r="E2561" s="2">
        <v>42325</v>
      </c>
      <c r="F2561">
        <v>4.5999999999999999E-2</v>
      </c>
      <c r="J2561" s="2">
        <v>42319</v>
      </c>
      <c r="K2561">
        <v>0.13</v>
      </c>
      <c r="P2561" s="2"/>
      <c r="T2561" s="68">
        <v>40471</v>
      </c>
      <c r="U2561" s="69">
        <v>1.00539</v>
      </c>
      <c r="V2561" s="70">
        <v>5.3900000000000059E-3</v>
      </c>
      <c r="W2561" s="70"/>
      <c r="Y2561" s="2"/>
    </row>
    <row r="2562" spans="2:25" x14ac:dyDescent="0.25">
      <c r="B2562" s="2"/>
      <c r="D2562" s="2"/>
      <c r="E2562" s="2"/>
      <c r="J2562" s="2">
        <v>42320</v>
      </c>
      <c r="K2562">
        <v>0.13</v>
      </c>
      <c r="P2562" s="2"/>
      <c r="T2562" s="68">
        <v>40472</v>
      </c>
      <c r="U2562" s="69">
        <v>1.0012799999999999</v>
      </c>
      <c r="V2562" s="70">
        <v>1.2799999999999478E-3</v>
      </c>
      <c r="W2562" s="70"/>
      <c r="Y2562" s="2"/>
    </row>
    <row r="2563" spans="2:25" x14ac:dyDescent="0.25">
      <c r="B2563" s="2"/>
      <c r="D2563" s="2"/>
      <c r="E2563" s="2"/>
      <c r="J2563" s="2">
        <v>42321</v>
      </c>
      <c r="K2563">
        <v>0.11899999999999999</v>
      </c>
      <c r="P2563" s="2"/>
      <c r="T2563" s="68">
        <v>40473</v>
      </c>
      <c r="U2563" s="69">
        <v>1.0021899999999999</v>
      </c>
      <c r="V2563" s="70">
        <v>2.1899999999999142E-3</v>
      </c>
      <c r="W2563" s="70"/>
      <c r="Y2563" s="2"/>
    </row>
    <row r="2564" spans="2:25" x14ac:dyDescent="0.25">
      <c r="B2564" s="2"/>
      <c r="D2564" s="2"/>
      <c r="E2564" s="2"/>
      <c r="J2564" s="2">
        <v>42324</v>
      </c>
      <c r="K2564">
        <v>0.104</v>
      </c>
      <c r="P2564" s="2"/>
      <c r="T2564" s="68">
        <v>40476</v>
      </c>
      <c r="U2564" s="69">
        <v>1.0007999999999999</v>
      </c>
      <c r="V2564" s="70">
        <v>7.9999999999991189E-4</v>
      </c>
      <c r="W2564" s="70"/>
      <c r="Y2564" s="2"/>
    </row>
    <row r="2565" spans="2:25" x14ac:dyDescent="0.25">
      <c r="B2565" s="2"/>
      <c r="D2565" s="2"/>
      <c r="E2565" s="2"/>
      <c r="J2565" s="2">
        <v>42325</v>
      </c>
      <c r="K2565">
        <v>0.13</v>
      </c>
      <c r="P2565" s="2"/>
      <c r="T2565" s="68">
        <v>40477</v>
      </c>
      <c r="U2565" s="69">
        <v>0.99973999999999996</v>
      </c>
      <c r="V2565" s="70">
        <v>-2.6000000000003798E-4</v>
      </c>
      <c r="W2565" s="70"/>
      <c r="Y2565" s="2"/>
    </row>
    <row r="2566" spans="2:25" x14ac:dyDescent="0.25">
      <c r="B2566" s="2"/>
      <c r="D2566" s="2"/>
      <c r="E2566" s="2"/>
      <c r="J2566" s="2"/>
      <c r="P2566" s="2"/>
      <c r="T2566" s="68">
        <v>40478</v>
      </c>
      <c r="U2566" s="69">
        <v>0.99865999999999999</v>
      </c>
      <c r="V2566" s="70">
        <v>-1.3400000000000079E-3</v>
      </c>
      <c r="W2566" s="70"/>
      <c r="Y2566" s="2"/>
    </row>
    <row r="2567" spans="2:25" x14ac:dyDescent="0.25">
      <c r="B2567" s="2"/>
      <c r="D2567" s="2"/>
      <c r="E2567" s="2"/>
      <c r="J2567" s="2"/>
      <c r="P2567" s="2"/>
      <c r="T2567" s="68">
        <v>40479</v>
      </c>
      <c r="U2567" s="69">
        <v>1.0009600000000001</v>
      </c>
      <c r="V2567" s="70">
        <v>9.6000000000007191E-4</v>
      </c>
      <c r="W2567" s="70"/>
      <c r="Y2567" s="2"/>
    </row>
    <row r="2568" spans="2:25" x14ac:dyDescent="0.25">
      <c r="B2568" s="2"/>
      <c r="D2568" s="2"/>
      <c r="E2568" s="2"/>
      <c r="J2568" s="2"/>
      <c r="P2568" s="2"/>
      <c r="T2568" s="68">
        <v>40480</v>
      </c>
      <c r="U2568" s="69">
        <v>0.99977000000000005</v>
      </c>
      <c r="V2568" s="70">
        <v>-2.2999999999995246E-4</v>
      </c>
      <c r="W2568" s="70"/>
      <c r="Y2568" s="2"/>
    </row>
    <row r="2569" spans="2:25" x14ac:dyDescent="0.25">
      <c r="B2569" s="2"/>
      <c r="D2569" s="2"/>
      <c r="E2569" s="2"/>
      <c r="J2569" s="2"/>
      <c r="P2569" s="2"/>
      <c r="T2569" s="68">
        <v>40483</v>
      </c>
      <c r="U2569" s="69">
        <v>1.0015000000000001</v>
      </c>
      <c r="V2569" s="70">
        <v>1.5000000000000568E-3</v>
      </c>
      <c r="W2569" s="70"/>
      <c r="Y2569" s="2"/>
    </row>
    <row r="2570" spans="2:25" x14ac:dyDescent="0.25">
      <c r="B2570" s="2"/>
      <c r="D2570" s="2"/>
      <c r="E2570" s="2"/>
      <c r="J2570" s="2"/>
      <c r="P2570" s="2"/>
      <c r="T2570" s="68">
        <v>40484</v>
      </c>
      <c r="U2570" s="69">
        <v>1.0038100000000001</v>
      </c>
      <c r="V2570" s="70">
        <v>3.8100000000000911E-3</v>
      </c>
      <c r="W2570" s="70"/>
      <c r="Y2570" s="2"/>
    </row>
    <row r="2571" spans="2:25" x14ac:dyDescent="0.25">
      <c r="B2571" s="2"/>
      <c r="D2571" s="2"/>
      <c r="E2571" s="2"/>
      <c r="J2571" s="2"/>
      <c r="P2571" s="2"/>
      <c r="T2571" s="68">
        <v>40485</v>
      </c>
      <c r="U2571" s="69">
        <v>1.0032700000000001</v>
      </c>
      <c r="V2571" s="70">
        <v>3.2700000000001062E-3</v>
      </c>
      <c r="W2571" s="70"/>
      <c r="Y2571" s="2"/>
    </row>
    <row r="2572" spans="2:25" x14ac:dyDescent="0.25">
      <c r="B2572" s="2"/>
      <c r="D2572" s="2"/>
      <c r="E2572" s="2"/>
      <c r="J2572" s="2"/>
      <c r="P2572" s="2"/>
      <c r="T2572" s="68">
        <v>40486</v>
      </c>
      <c r="U2572" s="69">
        <v>1.0061100000000001</v>
      </c>
      <c r="V2572" s="70">
        <v>6.1100000000000598E-3</v>
      </c>
      <c r="W2572" s="70"/>
      <c r="Y2572" s="2"/>
    </row>
    <row r="2573" spans="2:25" x14ac:dyDescent="0.25">
      <c r="B2573" s="2"/>
      <c r="D2573" s="2"/>
      <c r="E2573" s="2"/>
      <c r="J2573" s="2"/>
      <c r="P2573" s="2"/>
      <c r="T2573" s="68">
        <v>40487</v>
      </c>
      <c r="U2573" s="69">
        <v>1.00237</v>
      </c>
      <c r="V2573" s="70">
        <v>2.3699999999999832E-3</v>
      </c>
      <c r="W2573" s="70"/>
      <c r="Y2573" s="2"/>
    </row>
    <row r="2574" spans="2:25" x14ac:dyDescent="0.25">
      <c r="B2574" s="2"/>
      <c r="D2574" s="2"/>
      <c r="E2574" s="2"/>
      <c r="J2574" s="2"/>
      <c r="P2574" s="2"/>
      <c r="T2574" s="68">
        <v>40490</v>
      </c>
      <c r="U2574" s="69">
        <v>1.00044</v>
      </c>
      <c r="V2574" s="70">
        <v>4.3999999999999595E-4</v>
      </c>
      <c r="W2574" s="70"/>
      <c r="Y2574" s="2"/>
    </row>
    <row r="2575" spans="2:25" x14ac:dyDescent="0.25">
      <c r="B2575" s="2"/>
      <c r="D2575" s="2"/>
      <c r="E2575" s="2"/>
      <c r="J2575" s="2"/>
      <c r="P2575" s="2"/>
      <c r="T2575" s="68">
        <v>40491</v>
      </c>
      <c r="U2575" s="69">
        <v>0.99624000000000001</v>
      </c>
      <c r="V2575" s="70">
        <v>-3.7599999999999856E-3</v>
      </c>
      <c r="W2575" s="70"/>
      <c r="Y2575" s="2"/>
    </row>
    <row r="2576" spans="2:25" x14ac:dyDescent="0.25">
      <c r="B2576" s="2"/>
      <c r="D2576" s="2"/>
      <c r="E2576" s="2"/>
      <c r="J2576" s="2"/>
      <c r="P2576" s="2"/>
      <c r="T2576" s="68">
        <v>40492</v>
      </c>
      <c r="U2576" s="69">
        <v>1.00295</v>
      </c>
      <c r="V2576" s="70">
        <v>2.9500000000000082E-3</v>
      </c>
      <c r="W2576" s="70"/>
      <c r="Y2576" s="2"/>
    </row>
    <row r="2577" spans="2:25" x14ac:dyDescent="0.25">
      <c r="B2577" s="2"/>
      <c r="D2577" s="2"/>
      <c r="E2577" s="2"/>
      <c r="J2577" s="2"/>
      <c r="P2577" s="2"/>
      <c r="T2577" s="68">
        <v>40493</v>
      </c>
      <c r="U2577" s="69">
        <v>0.99861</v>
      </c>
      <c r="V2577" s="70">
        <v>-1.3900000000000023E-3</v>
      </c>
      <c r="W2577" s="70"/>
      <c r="Y2577" s="2"/>
    </row>
    <row r="2578" spans="2:25" x14ac:dyDescent="0.25">
      <c r="B2578" s="2"/>
      <c r="D2578" s="2"/>
      <c r="E2578" s="2"/>
      <c r="J2578" s="2"/>
      <c r="P2578" s="2"/>
      <c r="T2578" s="68">
        <v>40494</v>
      </c>
      <c r="U2578" s="69">
        <v>0.9919</v>
      </c>
      <c r="V2578" s="70">
        <v>-8.0999999999999961E-3</v>
      </c>
      <c r="W2578" s="70"/>
      <c r="Y2578" s="2"/>
    </row>
    <row r="2579" spans="2:25" x14ac:dyDescent="0.25">
      <c r="B2579" s="2"/>
      <c r="D2579" s="2"/>
      <c r="E2579" s="2"/>
      <c r="J2579" s="2"/>
      <c r="P2579" s="2"/>
      <c r="T2579" s="68">
        <v>40497</v>
      </c>
      <c r="U2579" s="69">
        <v>1.00065</v>
      </c>
      <c r="V2579" s="70">
        <v>6.5000000000003944E-4</v>
      </c>
      <c r="W2579" s="70"/>
      <c r="Y2579" s="2"/>
    </row>
    <row r="2580" spans="2:25" x14ac:dyDescent="0.25">
      <c r="B2580" s="2"/>
      <c r="D2580" s="2"/>
      <c r="E2580" s="2"/>
      <c r="J2580" s="2"/>
      <c r="P2580" s="2"/>
      <c r="T2580" s="68">
        <v>40498</v>
      </c>
      <c r="U2580" s="69">
        <v>0.98426999999999998</v>
      </c>
      <c r="V2580" s="70">
        <v>-1.5730000000000022E-2</v>
      </c>
      <c r="W2580" s="70"/>
      <c r="Y2580" s="2"/>
    </row>
    <row r="2581" spans="2:25" x14ac:dyDescent="0.25">
      <c r="B2581" s="2"/>
      <c r="D2581" s="2"/>
      <c r="E2581" s="2"/>
      <c r="J2581" s="2"/>
      <c r="P2581" s="2"/>
      <c r="T2581" s="68">
        <v>40499</v>
      </c>
      <c r="U2581" s="69">
        <v>1.00027</v>
      </c>
      <c r="V2581" s="70">
        <v>2.6999999999999247E-4</v>
      </c>
      <c r="W2581" s="70"/>
      <c r="Y2581" s="2"/>
    </row>
    <row r="2582" spans="2:25" x14ac:dyDescent="0.25">
      <c r="B2582" s="2"/>
      <c r="D2582" s="2"/>
      <c r="E2582" s="2"/>
      <c r="J2582" s="2"/>
      <c r="P2582" s="2"/>
      <c r="T2582" s="68">
        <v>40500</v>
      </c>
      <c r="U2582" s="69">
        <v>1.0158499999999999</v>
      </c>
      <c r="V2582" s="70">
        <v>1.584999999999992E-2</v>
      </c>
      <c r="W2582" s="70"/>
      <c r="Y2582" s="2"/>
    </row>
    <row r="2583" spans="2:25" x14ac:dyDescent="0.25">
      <c r="B2583" s="2"/>
      <c r="D2583" s="2"/>
      <c r="E2583" s="2"/>
      <c r="J2583" s="2"/>
      <c r="P2583" s="2"/>
      <c r="T2583" s="68">
        <v>40501</v>
      </c>
      <c r="U2583" s="69">
        <v>0.99921000000000004</v>
      </c>
      <c r="V2583" s="70">
        <v>-7.899999999999574E-4</v>
      </c>
      <c r="W2583" s="70"/>
      <c r="Y2583" s="2"/>
    </row>
    <row r="2584" spans="2:25" x14ac:dyDescent="0.25">
      <c r="B2584" s="2"/>
      <c r="D2584" s="2"/>
      <c r="E2584" s="2"/>
      <c r="J2584" s="2"/>
      <c r="P2584" s="2"/>
      <c r="T2584" s="68">
        <v>40504</v>
      </c>
      <c r="U2584" s="69">
        <v>1.0017</v>
      </c>
      <c r="V2584" s="70">
        <v>1.7000000000000348E-3</v>
      </c>
      <c r="W2584" s="70"/>
      <c r="Y2584" s="2"/>
    </row>
    <row r="2585" spans="2:25" x14ac:dyDescent="0.25">
      <c r="B2585" s="2"/>
      <c r="D2585" s="2"/>
      <c r="E2585" s="2"/>
      <c r="J2585" s="2"/>
      <c r="P2585" s="2"/>
      <c r="T2585" s="68">
        <v>40505</v>
      </c>
      <c r="U2585" s="69">
        <v>0.9919</v>
      </c>
      <c r="V2585" s="70">
        <v>-8.0999999999999961E-3</v>
      </c>
      <c r="W2585" s="70"/>
      <c r="Y2585" s="2"/>
    </row>
    <row r="2586" spans="2:25" x14ac:dyDescent="0.25">
      <c r="B2586" s="2"/>
      <c r="D2586" s="2"/>
      <c r="E2586" s="2"/>
      <c r="J2586" s="2"/>
      <c r="P2586" s="2"/>
      <c r="T2586" s="68">
        <v>40506</v>
      </c>
      <c r="U2586" s="69">
        <v>1.00803</v>
      </c>
      <c r="V2586" s="70">
        <v>8.0299999999999816E-3</v>
      </c>
      <c r="W2586" s="70"/>
      <c r="Y2586" s="2"/>
    </row>
    <row r="2587" spans="2:25" x14ac:dyDescent="0.25">
      <c r="B2587" s="2"/>
      <c r="D2587" s="2"/>
      <c r="E2587" s="2"/>
      <c r="J2587" s="2"/>
      <c r="P2587" s="2"/>
      <c r="T2587" s="68">
        <v>40508</v>
      </c>
      <c r="U2587" s="69">
        <v>0.99529999999999996</v>
      </c>
      <c r="V2587" s="70">
        <v>-4.7000000000000375E-3</v>
      </c>
      <c r="W2587" s="70"/>
      <c r="Y2587" s="2"/>
    </row>
    <row r="2588" spans="2:25" x14ac:dyDescent="0.25">
      <c r="B2588" s="2"/>
      <c r="D2588" s="2"/>
      <c r="E2588" s="2"/>
      <c r="J2588" s="2"/>
      <c r="P2588" s="2"/>
      <c r="T2588" s="68">
        <v>40511</v>
      </c>
      <c r="U2588" s="69">
        <v>1.0003500000000001</v>
      </c>
      <c r="V2588" s="70">
        <v>3.5000000000007248E-4</v>
      </c>
      <c r="W2588" s="70"/>
      <c r="Y2588" s="2"/>
    </row>
    <row r="2589" spans="2:25" x14ac:dyDescent="0.25">
      <c r="B2589" s="2"/>
      <c r="D2589" s="2"/>
      <c r="E2589" s="2"/>
      <c r="J2589" s="2"/>
      <c r="P2589" s="2"/>
      <c r="T2589" s="68">
        <v>40512</v>
      </c>
      <c r="U2589" s="69">
        <v>0.99636999999999998</v>
      </c>
      <c r="V2589" s="70">
        <v>-3.6300000000000221E-3</v>
      </c>
      <c r="W2589" s="70"/>
      <c r="Y2589" s="2"/>
    </row>
    <row r="2590" spans="2:25" x14ac:dyDescent="0.25">
      <c r="B2590" s="2"/>
      <c r="D2590" s="2"/>
      <c r="E2590" s="2"/>
      <c r="J2590" s="2"/>
      <c r="P2590" s="2"/>
      <c r="T2590" s="68">
        <v>40513</v>
      </c>
      <c r="U2590" s="69">
        <v>1.01166</v>
      </c>
      <c r="V2590" s="70">
        <v>1.1660000000000004E-2</v>
      </c>
      <c r="W2590" s="70"/>
      <c r="Y2590" s="2"/>
    </row>
    <row r="2591" spans="2:25" x14ac:dyDescent="0.25">
      <c r="B2591" s="2"/>
      <c r="D2591" s="2"/>
      <c r="E2591" s="2"/>
      <c r="J2591" s="2"/>
      <c r="P2591" s="2"/>
      <c r="T2591" s="68">
        <v>40514</v>
      </c>
      <c r="U2591" s="69">
        <v>1.0060500000000001</v>
      </c>
      <c r="V2591" s="70">
        <v>6.0500000000001108E-3</v>
      </c>
      <c r="W2591" s="70"/>
      <c r="Y2591" s="2"/>
    </row>
    <row r="2592" spans="2:25" x14ac:dyDescent="0.25">
      <c r="B2592" s="2"/>
      <c r="D2592" s="2"/>
      <c r="E2592" s="2"/>
      <c r="J2592" s="2"/>
      <c r="P2592" s="2"/>
      <c r="T2592" s="68">
        <v>40515</v>
      </c>
      <c r="U2592" s="69">
        <v>1.0027600000000001</v>
      </c>
      <c r="V2592" s="70">
        <v>2.7600000000000957E-3</v>
      </c>
      <c r="W2592" s="70"/>
      <c r="Y2592" s="2"/>
    </row>
    <row r="2593" spans="2:25" x14ac:dyDescent="0.25">
      <c r="B2593" s="2"/>
      <c r="D2593" s="2"/>
      <c r="E2593" s="2"/>
      <c r="J2593" s="2"/>
      <c r="P2593" s="2"/>
      <c r="T2593" s="68">
        <v>40518</v>
      </c>
      <c r="U2593" s="69">
        <v>1.0004599999999999</v>
      </c>
      <c r="V2593" s="70">
        <v>4.5999999999990493E-4</v>
      </c>
      <c r="W2593" s="70"/>
      <c r="Y2593" s="2"/>
    </row>
    <row r="2594" spans="2:25" x14ac:dyDescent="0.25">
      <c r="B2594" s="2"/>
      <c r="D2594" s="2"/>
      <c r="E2594" s="2"/>
      <c r="J2594" s="2"/>
      <c r="P2594" s="2"/>
      <c r="T2594" s="68">
        <v>40519</v>
      </c>
      <c r="U2594" s="69">
        <v>1.00075</v>
      </c>
      <c r="V2594" s="70">
        <v>7.5000000000002842E-4</v>
      </c>
      <c r="W2594" s="70"/>
      <c r="Y2594" s="2"/>
    </row>
    <row r="2595" spans="2:25" x14ac:dyDescent="0.25">
      <c r="B2595" s="2"/>
      <c r="D2595" s="2"/>
      <c r="E2595" s="2"/>
      <c r="J2595" s="2"/>
      <c r="P2595" s="2"/>
      <c r="T2595" s="68">
        <v>40520</v>
      </c>
      <c r="U2595" s="69">
        <v>1.0026600000000001</v>
      </c>
      <c r="V2595" s="70">
        <v>2.6600000000001067E-3</v>
      </c>
      <c r="W2595" s="70"/>
      <c r="Y2595" s="2"/>
    </row>
    <row r="2596" spans="2:25" x14ac:dyDescent="0.25">
      <c r="B2596" s="2"/>
      <c r="D2596" s="2"/>
      <c r="E2596" s="2"/>
      <c r="J2596" s="2"/>
      <c r="P2596" s="2"/>
      <c r="T2596" s="68">
        <v>40521</v>
      </c>
      <c r="U2596" s="69">
        <v>1.00213</v>
      </c>
      <c r="V2596" s="70">
        <v>2.1299999999999653E-3</v>
      </c>
      <c r="W2596" s="70"/>
      <c r="Y2596" s="2"/>
    </row>
    <row r="2597" spans="2:25" x14ac:dyDescent="0.25">
      <c r="B2597" s="2"/>
      <c r="D2597" s="2"/>
      <c r="E2597" s="2"/>
      <c r="J2597" s="2"/>
      <c r="P2597" s="2"/>
      <c r="T2597" s="68">
        <v>40522</v>
      </c>
      <c r="U2597" s="69">
        <v>1.0009600000000001</v>
      </c>
      <c r="V2597" s="70">
        <v>9.6000000000007191E-4</v>
      </c>
      <c r="W2597" s="70"/>
      <c r="Y2597" s="2"/>
    </row>
    <row r="2598" spans="2:25" x14ac:dyDescent="0.25">
      <c r="B2598" s="2"/>
      <c r="D2598" s="2"/>
      <c r="E2598" s="2"/>
      <c r="J2598" s="2"/>
      <c r="P2598" s="2"/>
      <c r="T2598" s="68">
        <v>40525</v>
      </c>
      <c r="U2598" s="69">
        <v>1.0018499999999999</v>
      </c>
      <c r="V2598" s="70">
        <v>1.8499999999999073E-3</v>
      </c>
      <c r="W2598" s="70"/>
      <c r="Y2598" s="2"/>
    </row>
    <row r="2599" spans="2:25" x14ac:dyDescent="0.25">
      <c r="B2599" s="2"/>
      <c r="D2599" s="2"/>
      <c r="E2599" s="2"/>
      <c r="J2599" s="2"/>
      <c r="P2599" s="2"/>
      <c r="T2599" s="68">
        <v>40526</v>
      </c>
      <c r="U2599" s="69">
        <v>1.0012099999999999</v>
      </c>
      <c r="V2599" s="70">
        <v>1.2099999999999334E-3</v>
      </c>
      <c r="W2599" s="70"/>
      <c r="Y2599" s="2"/>
    </row>
    <row r="2600" spans="2:25" x14ac:dyDescent="0.25">
      <c r="B2600" s="2"/>
      <c r="D2600" s="2"/>
      <c r="E2600" s="2"/>
      <c r="J2600" s="2"/>
      <c r="P2600" s="2"/>
      <c r="T2600" s="68">
        <v>40527</v>
      </c>
      <c r="U2600" s="69">
        <v>0.99853000000000003</v>
      </c>
      <c r="V2600" s="70">
        <v>-1.4699999999999713E-3</v>
      </c>
      <c r="W2600" s="70"/>
      <c r="Y2600" s="2"/>
    </row>
    <row r="2601" spans="2:25" x14ac:dyDescent="0.25">
      <c r="B2601" s="2"/>
      <c r="D2601" s="2"/>
      <c r="E2601" s="2"/>
      <c r="J2601" s="2"/>
      <c r="P2601" s="2"/>
      <c r="T2601" s="68">
        <v>40528</v>
      </c>
      <c r="U2601" s="69">
        <v>1.0043800000000001</v>
      </c>
      <c r="V2601" s="70">
        <v>4.3800000000000505E-3</v>
      </c>
      <c r="W2601" s="70"/>
      <c r="Y2601" s="2"/>
    </row>
    <row r="2602" spans="2:25" x14ac:dyDescent="0.25">
      <c r="B2602" s="2"/>
      <c r="D2602" s="2"/>
      <c r="E2602" s="2"/>
      <c r="J2602" s="2"/>
      <c r="P2602" s="2"/>
      <c r="T2602" s="68">
        <v>40529</v>
      </c>
      <c r="U2602" s="69">
        <v>1.00257</v>
      </c>
      <c r="V2602" s="70">
        <v>2.5699999999999612E-3</v>
      </c>
      <c r="W2602" s="70"/>
      <c r="Y2602" s="2"/>
    </row>
    <row r="2603" spans="2:25" x14ac:dyDescent="0.25">
      <c r="B2603" s="2"/>
      <c r="D2603" s="2"/>
      <c r="E2603" s="2"/>
      <c r="J2603" s="2"/>
      <c r="P2603" s="2"/>
      <c r="T2603" s="68">
        <v>40532</v>
      </c>
      <c r="U2603" s="69">
        <v>1.0025999999999999</v>
      </c>
      <c r="V2603" s="70">
        <v>2.5999999999999357E-3</v>
      </c>
      <c r="W2603" s="70"/>
      <c r="Y2603" s="2"/>
    </row>
    <row r="2604" spans="2:25" x14ac:dyDescent="0.25">
      <c r="B2604" s="2"/>
      <c r="D2604" s="2"/>
      <c r="E2604" s="2"/>
      <c r="J2604" s="2"/>
      <c r="P2604" s="2"/>
      <c r="T2604" s="68">
        <v>40533</v>
      </c>
      <c r="U2604" s="69">
        <v>1.0025500000000001</v>
      </c>
      <c r="V2604" s="70">
        <v>2.5500000000000522E-3</v>
      </c>
      <c r="W2604" s="70"/>
      <c r="Y2604" s="2"/>
    </row>
    <row r="2605" spans="2:25" x14ac:dyDescent="0.25">
      <c r="B2605" s="2"/>
      <c r="D2605" s="2"/>
      <c r="E2605" s="2"/>
      <c r="J2605" s="2"/>
      <c r="P2605" s="2"/>
      <c r="T2605" s="68">
        <v>40534</v>
      </c>
      <c r="U2605" s="69">
        <v>1.0017</v>
      </c>
      <c r="V2605" s="70">
        <v>1.7000000000000348E-3</v>
      </c>
      <c r="W2605" s="70"/>
      <c r="Y2605" s="2"/>
    </row>
    <row r="2606" spans="2:25" x14ac:dyDescent="0.25">
      <c r="B2606" s="2"/>
      <c r="D2606" s="2"/>
      <c r="E2606" s="2"/>
      <c r="J2606" s="2"/>
      <c r="P2606" s="2"/>
      <c r="T2606" s="68">
        <v>40535</v>
      </c>
      <c r="U2606" s="69">
        <v>0.99895</v>
      </c>
      <c r="V2606" s="70">
        <v>-1.0499999999999954E-3</v>
      </c>
      <c r="W2606" s="70"/>
      <c r="Y2606" s="2"/>
    </row>
    <row r="2607" spans="2:25" x14ac:dyDescent="0.25">
      <c r="B2607" s="2"/>
      <c r="D2607" s="2"/>
      <c r="E2607" s="2"/>
      <c r="J2607" s="2"/>
      <c r="P2607" s="2"/>
      <c r="T2607" s="68">
        <v>40539</v>
      </c>
      <c r="U2607" s="69">
        <v>1.0007699999999999</v>
      </c>
      <c r="V2607" s="70">
        <v>7.699999999999374E-4</v>
      </c>
      <c r="W2607" s="70"/>
      <c r="Y2607" s="2"/>
    </row>
    <row r="2608" spans="2:25" x14ac:dyDescent="0.25">
      <c r="B2608" s="2"/>
      <c r="D2608" s="2"/>
      <c r="E2608" s="2"/>
      <c r="J2608" s="2"/>
      <c r="P2608" s="2"/>
      <c r="T2608" s="68">
        <v>40540</v>
      </c>
      <c r="U2608" s="69">
        <v>1.0006299999999999</v>
      </c>
      <c r="V2608" s="70">
        <v>6.2999999999990841E-4</v>
      </c>
      <c r="W2608" s="70"/>
      <c r="Y2608" s="2"/>
    </row>
    <row r="2609" spans="2:25" x14ac:dyDescent="0.25">
      <c r="B2609" s="2"/>
      <c r="D2609" s="2"/>
      <c r="E2609" s="2"/>
      <c r="J2609" s="2"/>
      <c r="P2609" s="2"/>
      <c r="T2609" s="68">
        <v>40541</v>
      </c>
      <c r="U2609" s="69">
        <v>1.00126</v>
      </c>
      <c r="V2609" s="70">
        <v>1.2600000000000389E-3</v>
      </c>
      <c r="W2609" s="70"/>
      <c r="Y2609" s="2"/>
    </row>
    <row r="2610" spans="2:25" x14ac:dyDescent="0.25">
      <c r="B2610" s="2"/>
      <c r="D2610" s="2"/>
      <c r="E2610" s="2"/>
      <c r="J2610" s="2"/>
      <c r="P2610" s="2"/>
      <c r="T2610" s="68">
        <v>40542</v>
      </c>
      <c r="U2610" s="69">
        <v>0.99948000000000004</v>
      </c>
      <c r="V2610" s="70">
        <v>-5.1999999999996493E-4</v>
      </c>
      <c r="W2610" s="70"/>
      <c r="Y2610" s="2"/>
    </row>
    <row r="2611" spans="2:25" x14ac:dyDescent="0.25">
      <c r="B2611" s="2"/>
      <c r="D2611" s="2"/>
      <c r="E2611" s="2"/>
      <c r="J2611" s="2"/>
      <c r="P2611" s="2"/>
      <c r="T2611" s="68">
        <v>40543</v>
      </c>
      <c r="U2611" s="69">
        <v>0.99992999999999999</v>
      </c>
      <c r="V2611" s="70">
        <v>-7.0000000000014495E-5</v>
      </c>
      <c r="W2611" s="70"/>
      <c r="Y2611" s="2"/>
    </row>
    <row r="2612" spans="2:25" x14ac:dyDescent="0.25">
      <c r="B2612" s="2"/>
      <c r="D2612" s="2"/>
      <c r="E2612" s="2"/>
      <c r="J2612" s="2"/>
      <c r="P2612" s="2"/>
      <c r="T2612" s="68">
        <v>40546</v>
      </c>
      <c r="U2612" s="69">
        <v>1.0052399999999999</v>
      </c>
      <c r="V2612" s="70">
        <v>5.2399999999999114E-3</v>
      </c>
      <c r="W2612" s="70"/>
      <c r="Y2612" s="2"/>
    </row>
    <row r="2613" spans="2:25" x14ac:dyDescent="0.25">
      <c r="B2613" s="2"/>
      <c r="D2613" s="2"/>
      <c r="E2613" s="2"/>
      <c r="J2613" s="2"/>
      <c r="P2613" s="2"/>
      <c r="T2613" s="68">
        <v>40547</v>
      </c>
      <c r="U2613" s="69">
        <v>0.99965000000000004</v>
      </c>
      <c r="V2613" s="70">
        <v>-3.4999999999996145E-4</v>
      </c>
      <c r="W2613" s="70"/>
      <c r="Y2613" s="2"/>
    </row>
    <row r="2614" spans="2:25" x14ac:dyDescent="0.25">
      <c r="B2614" s="2"/>
      <c r="D2614" s="2"/>
      <c r="E2614" s="2"/>
      <c r="J2614" s="2"/>
      <c r="P2614" s="2"/>
      <c r="T2614" s="68">
        <v>40548</v>
      </c>
      <c r="U2614" s="69">
        <v>1.00299</v>
      </c>
      <c r="V2614" s="70">
        <v>2.9900000000000482E-3</v>
      </c>
      <c r="W2614" s="70"/>
      <c r="Y2614" s="2"/>
    </row>
    <row r="2615" spans="2:25" x14ac:dyDescent="0.25">
      <c r="B2615" s="2"/>
      <c r="D2615" s="2"/>
      <c r="E2615" s="2"/>
      <c r="J2615" s="2"/>
      <c r="P2615" s="2"/>
      <c r="T2615" s="68">
        <v>40549</v>
      </c>
      <c r="U2615" s="69">
        <v>0.99905999999999995</v>
      </c>
      <c r="V2615" s="70">
        <v>-9.4000000000005191E-4</v>
      </c>
      <c r="W2615" s="70"/>
      <c r="Y2615" s="2"/>
    </row>
    <row r="2616" spans="2:25" x14ac:dyDescent="0.25">
      <c r="B2616" s="2"/>
      <c r="D2616" s="2"/>
      <c r="E2616" s="2"/>
      <c r="J2616" s="2"/>
      <c r="P2616" s="2"/>
      <c r="T2616" s="68">
        <v>40550</v>
      </c>
      <c r="U2616" s="69">
        <v>0.99992000000000003</v>
      </c>
      <c r="V2616" s="70">
        <v>-7.9999999999968985E-5</v>
      </c>
      <c r="W2616" s="70"/>
      <c r="Y2616" s="2"/>
    </row>
    <row r="2617" spans="2:25" x14ac:dyDescent="0.25">
      <c r="B2617" s="2"/>
      <c r="D2617" s="2"/>
      <c r="E2617" s="2"/>
      <c r="J2617" s="2"/>
      <c r="P2617" s="2"/>
      <c r="T2617" s="68">
        <v>40553</v>
      </c>
      <c r="U2617" s="69">
        <v>1.00024</v>
      </c>
      <c r="V2617" s="70">
        <v>2.4000000000001798E-4</v>
      </c>
      <c r="W2617" s="70"/>
      <c r="Y2617" s="2"/>
    </row>
    <row r="2618" spans="2:25" x14ac:dyDescent="0.25">
      <c r="B2618" s="2"/>
      <c r="D2618" s="2"/>
      <c r="E2618" s="2"/>
      <c r="J2618" s="2"/>
      <c r="P2618" s="2"/>
      <c r="T2618" s="68">
        <v>40554</v>
      </c>
      <c r="U2618" s="69">
        <v>1.0027600000000001</v>
      </c>
      <c r="V2618" s="70">
        <v>2.7600000000000957E-3</v>
      </c>
      <c r="W2618" s="70"/>
      <c r="Y2618" s="2"/>
    </row>
    <row r="2619" spans="2:25" x14ac:dyDescent="0.25">
      <c r="B2619" s="2"/>
      <c r="D2619" s="2"/>
      <c r="E2619" s="2"/>
      <c r="J2619" s="2"/>
      <c r="P2619" s="2"/>
      <c r="T2619" s="68">
        <v>40555</v>
      </c>
      <c r="U2619" s="69">
        <v>1.0038100000000001</v>
      </c>
      <c r="V2619" s="70">
        <v>3.8100000000000911E-3</v>
      </c>
      <c r="W2619" s="70"/>
      <c r="Y2619" s="2"/>
    </row>
    <row r="2620" spans="2:25" x14ac:dyDescent="0.25">
      <c r="B2620" s="2"/>
      <c r="D2620" s="2"/>
      <c r="E2620" s="2"/>
      <c r="J2620" s="2"/>
      <c r="P2620" s="2"/>
      <c r="T2620" s="68">
        <v>40556</v>
      </c>
      <c r="U2620" s="69">
        <v>0.99943000000000004</v>
      </c>
      <c r="V2620" s="70">
        <v>-5.6999999999995943E-4</v>
      </c>
      <c r="W2620" s="70"/>
      <c r="Y2620" s="2"/>
    </row>
    <row r="2621" spans="2:25" x14ac:dyDescent="0.25">
      <c r="B2621" s="2"/>
      <c r="D2621" s="2"/>
      <c r="E2621" s="2"/>
      <c r="J2621" s="2"/>
      <c r="P2621" s="2"/>
      <c r="T2621" s="68">
        <v>40557</v>
      </c>
      <c r="U2621" s="69">
        <v>1.00302</v>
      </c>
      <c r="V2621" s="70">
        <v>3.0200000000000227E-3</v>
      </c>
      <c r="W2621" s="70"/>
      <c r="Y2621" s="2"/>
    </row>
    <row r="2622" spans="2:25" x14ac:dyDescent="0.25">
      <c r="B2622" s="2"/>
      <c r="D2622" s="2"/>
      <c r="E2622" s="2"/>
      <c r="J2622" s="2"/>
      <c r="P2622" s="2"/>
      <c r="T2622" s="68">
        <v>40561</v>
      </c>
      <c r="U2622" s="69">
        <v>1.00295</v>
      </c>
      <c r="V2622" s="70">
        <v>2.9500000000000082E-3</v>
      </c>
      <c r="W2622" s="70"/>
      <c r="Y2622" s="2"/>
    </row>
    <row r="2623" spans="2:25" x14ac:dyDescent="0.25">
      <c r="B2623" s="2"/>
      <c r="D2623" s="2"/>
      <c r="E2623" s="2"/>
      <c r="J2623" s="2"/>
      <c r="P2623" s="2"/>
      <c r="T2623" s="68">
        <v>40562</v>
      </c>
      <c r="U2623" s="69">
        <v>0.99690999999999996</v>
      </c>
      <c r="V2623" s="70">
        <v>-3.0900000000000372E-3</v>
      </c>
      <c r="W2623" s="70"/>
      <c r="Y2623" s="2"/>
    </row>
    <row r="2624" spans="2:25" x14ac:dyDescent="0.25">
      <c r="B2624" s="2"/>
      <c r="D2624" s="2"/>
      <c r="E2624" s="2"/>
      <c r="J2624" s="2"/>
      <c r="P2624" s="2"/>
      <c r="T2624" s="68">
        <v>40563</v>
      </c>
      <c r="U2624" s="69">
        <v>1.0004</v>
      </c>
      <c r="V2624" s="70">
        <v>3.9999999999995595E-4</v>
      </c>
      <c r="W2624" s="70"/>
      <c r="Y2624" s="2"/>
    </row>
    <row r="2625" spans="2:25" x14ac:dyDescent="0.25">
      <c r="B2625" s="2"/>
      <c r="D2625" s="2"/>
      <c r="E2625" s="2"/>
      <c r="J2625" s="2"/>
      <c r="P2625" s="2"/>
      <c r="T2625" s="68">
        <v>40564</v>
      </c>
      <c r="U2625" s="69">
        <v>1.0053099999999999</v>
      </c>
      <c r="V2625" s="70">
        <v>5.3099999999999259E-3</v>
      </c>
      <c r="W2625" s="70"/>
      <c r="Y2625" s="2"/>
    </row>
    <row r="2626" spans="2:25" x14ac:dyDescent="0.25">
      <c r="B2626" s="2"/>
      <c r="D2626" s="2"/>
      <c r="E2626" s="2"/>
      <c r="J2626" s="2"/>
      <c r="P2626" s="2"/>
      <c r="T2626" s="68">
        <v>40567</v>
      </c>
      <c r="U2626" s="69">
        <v>1.00343</v>
      </c>
      <c r="V2626" s="70">
        <v>3.4300000000000441E-3</v>
      </c>
      <c r="W2626" s="70"/>
      <c r="Y2626" s="2"/>
    </row>
    <row r="2627" spans="2:25" x14ac:dyDescent="0.25">
      <c r="B2627" s="2"/>
      <c r="D2627" s="2"/>
      <c r="E2627" s="2"/>
      <c r="J2627" s="2"/>
      <c r="P2627" s="2"/>
      <c r="T2627" s="68">
        <v>40568</v>
      </c>
      <c r="U2627" s="69">
        <v>1.0004200000000001</v>
      </c>
      <c r="V2627" s="70">
        <v>4.2000000000008697E-4</v>
      </c>
      <c r="W2627" s="70"/>
      <c r="Y2627" s="2"/>
    </row>
    <row r="2628" spans="2:25" x14ac:dyDescent="0.25">
      <c r="B2628" s="2"/>
      <c r="D2628" s="2"/>
      <c r="E2628" s="2"/>
      <c r="J2628" s="2"/>
      <c r="P2628" s="2"/>
      <c r="T2628" s="68">
        <v>40569</v>
      </c>
      <c r="U2628" s="69">
        <v>1.00261</v>
      </c>
      <c r="V2628" s="70">
        <v>2.6100000000000012E-3</v>
      </c>
      <c r="W2628" s="70"/>
      <c r="Y2628" s="2"/>
    </row>
    <row r="2629" spans="2:25" x14ac:dyDescent="0.25">
      <c r="B2629" s="2"/>
      <c r="D2629" s="2"/>
      <c r="E2629" s="2"/>
      <c r="J2629" s="2"/>
      <c r="P2629" s="2"/>
      <c r="T2629" s="68">
        <v>40570</v>
      </c>
      <c r="U2629" s="69">
        <v>1.0011300000000001</v>
      </c>
      <c r="V2629" s="70">
        <v>1.1300000000000754E-3</v>
      </c>
      <c r="W2629" s="70"/>
      <c r="Y2629" s="2"/>
    </row>
    <row r="2630" spans="2:25" x14ac:dyDescent="0.25">
      <c r="B2630" s="2"/>
      <c r="D2630" s="2"/>
      <c r="E2630" s="2"/>
      <c r="J2630" s="2"/>
      <c r="P2630" s="2"/>
      <c r="T2630" s="68">
        <v>40571</v>
      </c>
      <c r="U2630" s="69">
        <v>0.99014999999999997</v>
      </c>
      <c r="V2630" s="70">
        <v>-9.8500000000000254E-3</v>
      </c>
      <c r="W2630" s="70"/>
      <c r="Y2630" s="2"/>
    </row>
    <row r="2631" spans="2:25" x14ac:dyDescent="0.25">
      <c r="B2631" s="2"/>
      <c r="D2631" s="2"/>
      <c r="E2631" s="2"/>
      <c r="J2631" s="2"/>
      <c r="P2631" s="2"/>
      <c r="T2631" s="68">
        <v>40574</v>
      </c>
      <c r="U2631" s="69">
        <v>1.00515</v>
      </c>
      <c r="V2631" s="70">
        <v>5.1499999999999879E-3</v>
      </c>
      <c r="W2631" s="70"/>
      <c r="Y2631" s="2"/>
    </row>
    <row r="2632" spans="2:25" x14ac:dyDescent="0.25">
      <c r="B2632" s="2"/>
      <c r="D2632" s="2"/>
      <c r="E2632" s="2"/>
      <c r="J2632" s="2"/>
      <c r="P2632" s="2"/>
      <c r="T2632" s="68">
        <v>40575</v>
      </c>
      <c r="U2632" s="69">
        <v>1.00708</v>
      </c>
      <c r="V2632" s="70">
        <v>7.0799999999999752E-3</v>
      </c>
      <c r="W2632" s="70"/>
      <c r="Y2632" s="2"/>
    </row>
    <row r="2633" spans="2:25" x14ac:dyDescent="0.25">
      <c r="B2633" s="2"/>
      <c r="D2633" s="2"/>
      <c r="E2633" s="2"/>
      <c r="J2633" s="2"/>
      <c r="P2633" s="2"/>
      <c r="T2633" s="68">
        <v>40576</v>
      </c>
      <c r="U2633" s="69">
        <v>0.99897999999999998</v>
      </c>
      <c r="V2633" s="70">
        <v>-1.0200000000000209E-3</v>
      </c>
      <c r="W2633" s="70"/>
      <c r="Y2633" s="2"/>
    </row>
    <row r="2634" spans="2:25" x14ac:dyDescent="0.25">
      <c r="B2634" s="2"/>
      <c r="D2634" s="2"/>
      <c r="E2634" s="2"/>
      <c r="J2634" s="2"/>
      <c r="P2634" s="2"/>
      <c r="T2634" s="68">
        <v>40577</v>
      </c>
      <c r="U2634" s="69">
        <v>1.00166</v>
      </c>
      <c r="V2634" s="70">
        <v>1.6599999999999948E-3</v>
      </c>
      <c r="W2634" s="70"/>
      <c r="Y2634" s="2"/>
    </row>
    <row r="2635" spans="2:25" x14ac:dyDescent="0.25">
      <c r="B2635" s="2"/>
      <c r="D2635" s="2"/>
      <c r="E2635" s="2"/>
      <c r="J2635" s="2"/>
      <c r="P2635" s="2"/>
      <c r="T2635" s="68">
        <v>40578</v>
      </c>
      <c r="U2635" s="69">
        <v>1.0024</v>
      </c>
      <c r="V2635" s="70">
        <v>2.3999999999999577E-3</v>
      </c>
      <c r="W2635" s="70"/>
      <c r="Y2635" s="2"/>
    </row>
    <row r="2636" spans="2:25" x14ac:dyDescent="0.25">
      <c r="B2636" s="2"/>
      <c r="D2636" s="2"/>
      <c r="E2636" s="2"/>
      <c r="J2636" s="2"/>
      <c r="P2636" s="2"/>
      <c r="T2636" s="68">
        <v>40581</v>
      </c>
      <c r="U2636" s="69">
        <v>1.0029300000000001</v>
      </c>
      <c r="V2636" s="70">
        <v>2.9300000000000992E-3</v>
      </c>
      <c r="W2636" s="70"/>
      <c r="Y2636" s="2"/>
    </row>
    <row r="2637" spans="2:25" x14ac:dyDescent="0.25">
      <c r="B2637" s="2"/>
      <c r="D2637" s="2"/>
      <c r="E2637" s="2"/>
      <c r="J2637" s="2"/>
      <c r="P2637" s="2"/>
      <c r="T2637" s="68">
        <v>40582</v>
      </c>
      <c r="U2637" s="69">
        <v>1.00169</v>
      </c>
      <c r="V2637" s="70">
        <v>1.6899999999999693E-3</v>
      </c>
      <c r="W2637" s="70"/>
      <c r="Y2637" s="2"/>
    </row>
    <row r="2638" spans="2:25" x14ac:dyDescent="0.25">
      <c r="B2638" s="2"/>
      <c r="D2638" s="2"/>
      <c r="E2638" s="2"/>
      <c r="J2638" s="2"/>
      <c r="P2638" s="2"/>
      <c r="T2638" s="68">
        <v>40583</v>
      </c>
      <c r="U2638" s="69">
        <v>0.99911000000000005</v>
      </c>
      <c r="V2638" s="70">
        <v>-8.8999999999994639E-4</v>
      </c>
      <c r="W2638" s="70"/>
      <c r="Y2638" s="2"/>
    </row>
    <row r="2639" spans="2:25" x14ac:dyDescent="0.25">
      <c r="B2639" s="2"/>
      <c r="D2639" s="2"/>
      <c r="E2639" s="2"/>
      <c r="J2639" s="2"/>
      <c r="P2639" s="2"/>
      <c r="T2639" s="68">
        <v>40584</v>
      </c>
      <c r="U2639" s="69">
        <v>1.0007999999999999</v>
      </c>
      <c r="V2639" s="70">
        <v>7.9999999999991189E-4</v>
      </c>
      <c r="W2639" s="70"/>
      <c r="Y2639" s="2"/>
    </row>
    <row r="2640" spans="2:25" x14ac:dyDescent="0.25">
      <c r="B2640" s="2"/>
      <c r="D2640" s="2"/>
      <c r="E2640" s="2"/>
      <c r="J2640" s="2"/>
      <c r="P2640" s="2"/>
      <c r="T2640" s="68">
        <v>40585</v>
      </c>
      <c r="U2640" s="69">
        <v>1.0021599999999999</v>
      </c>
      <c r="V2640" s="70">
        <v>2.1599999999999397E-3</v>
      </c>
      <c r="W2640" s="70"/>
      <c r="Y2640" s="2"/>
    </row>
    <row r="2641" spans="2:25" x14ac:dyDescent="0.25">
      <c r="B2641" s="2"/>
      <c r="D2641" s="2"/>
      <c r="E2641" s="2"/>
      <c r="J2641" s="2"/>
      <c r="P2641" s="2"/>
      <c r="T2641" s="68">
        <v>40588</v>
      </c>
      <c r="U2641" s="69">
        <v>1.0021599999999999</v>
      </c>
      <c r="V2641" s="70">
        <v>2.1599999999999397E-3</v>
      </c>
      <c r="W2641" s="70"/>
      <c r="Y2641" s="2"/>
    </row>
    <row r="2642" spans="2:25" x14ac:dyDescent="0.25">
      <c r="B2642" s="2"/>
      <c r="D2642" s="2"/>
      <c r="E2642" s="2"/>
      <c r="J2642" s="2"/>
      <c r="P2642" s="2"/>
      <c r="T2642" s="68">
        <v>40589</v>
      </c>
      <c r="U2642" s="69">
        <v>0.99990000000000001</v>
      </c>
      <c r="V2642" s="70">
        <v>-9.9999999999988987E-5</v>
      </c>
      <c r="W2642" s="70"/>
      <c r="Y2642" s="2"/>
    </row>
    <row r="2643" spans="2:25" x14ac:dyDescent="0.25">
      <c r="B2643" s="2"/>
      <c r="D2643" s="2"/>
      <c r="E2643" s="2"/>
      <c r="J2643" s="2"/>
      <c r="P2643" s="2"/>
      <c r="T2643" s="68">
        <v>40590</v>
      </c>
      <c r="U2643" s="69">
        <v>1.0017199999999999</v>
      </c>
      <c r="V2643" s="70">
        <v>1.7199999999999438E-3</v>
      </c>
      <c r="W2643" s="70"/>
      <c r="Y2643" s="2"/>
    </row>
    <row r="2644" spans="2:25" x14ac:dyDescent="0.25">
      <c r="B2644" s="2"/>
      <c r="D2644" s="2"/>
      <c r="E2644" s="2"/>
      <c r="J2644" s="2"/>
      <c r="P2644" s="2"/>
      <c r="T2644" s="68">
        <v>40591</v>
      </c>
      <c r="U2644" s="69">
        <v>1.002</v>
      </c>
      <c r="V2644" s="70">
        <v>2.0000000000000018E-3</v>
      </c>
      <c r="W2644" s="70"/>
      <c r="Y2644" s="2"/>
    </row>
    <row r="2645" spans="2:25" x14ac:dyDescent="0.25">
      <c r="B2645" s="2"/>
      <c r="D2645" s="2"/>
      <c r="E2645" s="2"/>
      <c r="J2645" s="2"/>
      <c r="P2645" s="2"/>
      <c r="T2645" s="68">
        <v>40592</v>
      </c>
      <c r="U2645" s="69">
        <v>1.0017</v>
      </c>
      <c r="V2645" s="70">
        <v>1.7000000000000348E-3</v>
      </c>
      <c r="W2645" s="70"/>
      <c r="Y2645" s="2"/>
    </row>
    <row r="2646" spans="2:25" x14ac:dyDescent="0.25">
      <c r="B2646" s="2"/>
      <c r="D2646" s="2"/>
      <c r="E2646" s="2"/>
      <c r="J2646" s="2"/>
      <c r="P2646" s="2"/>
      <c r="T2646" s="68">
        <v>40596</v>
      </c>
      <c r="U2646" s="69">
        <v>0.98602000000000001</v>
      </c>
      <c r="V2646" s="70">
        <v>-1.3979999999999992E-2</v>
      </c>
      <c r="W2646" s="70"/>
      <c r="Y2646" s="2"/>
    </row>
    <row r="2647" spans="2:25" x14ac:dyDescent="0.25">
      <c r="B2647" s="2"/>
      <c r="D2647" s="2"/>
      <c r="E2647" s="2"/>
      <c r="J2647" s="2"/>
      <c r="P2647" s="2"/>
      <c r="T2647" s="68">
        <v>40597</v>
      </c>
      <c r="U2647" s="69">
        <v>0.99619999999999997</v>
      </c>
      <c r="V2647" s="70">
        <v>-3.8000000000000256E-3</v>
      </c>
      <c r="W2647" s="70"/>
      <c r="Y2647" s="2"/>
    </row>
    <row r="2648" spans="2:25" x14ac:dyDescent="0.25">
      <c r="B2648" s="2"/>
      <c r="D2648" s="2"/>
      <c r="E2648" s="2"/>
      <c r="J2648" s="2"/>
      <c r="P2648" s="2"/>
      <c r="T2648" s="68">
        <v>40598</v>
      </c>
      <c r="U2648" s="69">
        <v>1.00014</v>
      </c>
      <c r="V2648" s="70">
        <v>1.4000000000002899E-4</v>
      </c>
      <c r="W2648" s="70"/>
      <c r="Y2648" s="2"/>
    </row>
    <row r="2649" spans="2:25" x14ac:dyDescent="0.25">
      <c r="B2649" s="2"/>
      <c r="D2649" s="2"/>
      <c r="E2649" s="2"/>
      <c r="J2649" s="2"/>
      <c r="P2649" s="2"/>
      <c r="T2649" s="68">
        <v>40599</v>
      </c>
      <c r="U2649" s="69">
        <v>1.0070300000000001</v>
      </c>
      <c r="V2649" s="70">
        <v>7.0300000000000917E-3</v>
      </c>
      <c r="W2649" s="70"/>
      <c r="Y2649" s="2"/>
    </row>
    <row r="2650" spans="2:25" x14ac:dyDescent="0.25">
      <c r="B2650" s="2"/>
      <c r="D2650" s="2"/>
      <c r="E2650" s="2"/>
      <c r="J2650" s="2"/>
      <c r="P2650" s="2"/>
      <c r="T2650" s="68">
        <v>40602</v>
      </c>
      <c r="U2650" s="69">
        <v>1.0036400000000001</v>
      </c>
      <c r="V2650" s="70">
        <v>3.6400000000000876E-3</v>
      </c>
      <c r="W2650" s="70"/>
      <c r="Y2650" s="2"/>
    </row>
    <row r="2651" spans="2:25" x14ac:dyDescent="0.25">
      <c r="B2651" s="2"/>
      <c r="D2651" s="2"/>
      <c r="E2651" s="2"/>
      <c r="J2651" s="2"/>
      <c r="P2651" s="2"/>
      <c r="T2651" s="68">
        <v>40603</v>
      </c>
      <c r="U2651" s="69">
        <v>0.99194000000000004</v>
      </c>
      <c r="V2651" s="70">
        <v>-8.0599999999999561E-3</v>
      </c>
      <c r="W2651" s="70"/>
      <c r="Y2651" s="2"/>
    </row>
    <row r="2652" spans="2:25" x14ac:dyDescent="0.25">
      <c r="B2652" s="2"/>
      <c r="D2652" s="2"/>
      <c r="E2652" s="2"/>
      <c r="J2652" s="2"/>
      <c r="P2652" s="2"/>
      <c r="T2652" s="68">
        <v>40604</v>
      </c>
      <c r="U2652" s="69">
        <v>1.00098</v>
      </c>
      <c r="V2652" s="70">
        <v>9.7999999999998089E-4</v>
      </c>
      <c r="W2652" s="70"/>
      <c r="Y2652" s="2"/>
    </row>
    <row r="2653" spans="2:25" x14ac:dyDescent="0.25">
      <c r="B2653" s="2"/>
      <c r="D2653" s="2"/>
      <c r="E2653" s="2"/>
      <c r="J2653" s="2"/>
      <c r="P2653" s="2"/>
      <c r="T2653" s="68">
        <v>40605</v>
      </c>
      <c r="U2653" s="69">
        <v>1.00912</v>
      </c>
      <c r="V2653" s="70">
        <v>9.120000000000017E-3</v>
      </c>
      <c r="W2653" s="70"/>
      <c r="Y2653" s="2"/>
    </row>
    <row r="2654" spans="2:25" x14ac:dyDescent="0.25">
      <c r="B2654" s="2"/>
      <c r="D2654" s="2"/>
      <c r="E2654" s="2"/>
      <c r="J2654" s="2"/>
      <c r="P2654" s="2"/>
      <c r="T2654" s="68">
        <v>40606</v>
      </c>
      <c r="U2654" s="69">
        <v>0.99750000000000005</v>
      </c>
      <c r="V2654" s="70">
        <v>-2.4999999999999467E-3</v>
      </c>
      <c r="W2654" s="70"/>
      <c r="Y2654" s="2"/>
    </row>
    <row r="2655" spans="2:25" x14ac:dyDescent="0.25">
      <c r="B2655" s="2"/>
      <c r="D2655" s="2"/>
      <c r="E2655" s="2"/>
      <c r="J2655" s="2"/>
      <c r="P2655" s="2"/>
      <c r="T2655" s="68">
        <v>40609</v>
      </c>
      <c r="U2655" s="69">
        <v>0.99612999999999996</v>
      </c>
      <c r="V2655" s="70">
        <v>-3.8700000000000401E-3</v>
      </c>
      <c r="W2655" s="70"/>
      <c r="Y2655" s="2"/>
    </row>
    <row r="2656" spans="2:25" x14ac:dyDescent="0.25">
      <c r="B2656" s="2"/>
      <c r="D2656" s="2"/>
      <c r="E2656" s="2"/>
      <c r="J2656" s="2"/>
      <c r="P2656" s="2"/>
      <c r="T2656" s="68">
        <v>40610</v>
      </c>
      <c r="U2656" s="69">
        <v>1.0053399999999999</v>
      </c>
      <c r="V2656" s="70">
        <v>5.3399999999999004E-3</v>
      </c>
      <c r="W2656" s="70"/>
      <c r="Y2656" s="2"/>
    </row>
    <row r="2657" spans="2:25" x14ac:dyDescent="0.25">
      <c r="B2657" s="2"/>
      <c r="D2657" s="2"/>
      <c r="E2657" s="2"/>
      <c r="J2657" s="2"/>
      <c r="P2657" s="2"/>
      <c r="T2657" s="68">
        <v>40611</v>
      </c>
      <c r="U2657" s="69">
        <v>0.99961</v>
      </c>
      <c r="V2657" s="70">
        <v>-3.9000000000000146E-4</v>
      </c>
      <c r="W2657" s="70"/>
      <c r="Y2657" s="2"/>
    </row>
    <row r="2658" spans="2:25" x14ac:dyDescent="0.25">
      <c r="B2658" s="2"/>
      <c r="D2658" s="2"/>
      <c r="E2658" s="2"/>
      <c r="J2658" s="2"/>
      <c r="P2658" s="2"/>
      <c r="T2658" s="68">
        <v>40612</v>
      </c>
      <c r="U2658" s="69">
        <v>0.98938000000000004</v>
      </c>
      <c r="V2658" s="70">
        <v>-1.0619999999999963E-2</v>
      </c>
      <c r="W2658" s="70"/>
      <c r="Y2658" s="2"/>
    </row>
    <row r="2659" spans="2:25" x14ac:dyDescent="0.25">
      <c r="B2659" s="2"/>
      <c r="D2659" s="2"/>
      <c r="E2659" s="2"/>
      <c r="J2659" s="2"/>
      <c r="P2659" s="2"/>
      <c r="T2659" s="68">
        <v>40613</v>
      </c>
      <c r="U2659" s="69">
        <v>1.0040899999999999</v>
      </c>
      <c r="V2659" s="70">
        <v>4.089999999999927E-3</v>
      </c>
      <c r="W2659" s="70"/>
      <c r="Y2659" s="2"/>
    </row>
    <row r="2660" spans="2:25" x14ac:dyDescent="0.25">
      <c r="B2660" s="2"/>
      <c r="D2660" s="2"/>
      <c r="E2660" s="2"/>
      <c r="J2660" s="2"/>
      <c r="P2660" s="2"/>
      <c r="T2660" s="68">
        <v>40616</v>
      </c>
      <c r="U2660" s="69">
        <v>1.00007</v>
      </c>
      <c r="V2660" s="70">
        <v>7.0000000000014495E-5</v>
      </c>
      <c r="W2660" s="70"/>
      <c r="Y2660" s="2"/>
    </row>
    <row r="2661" spans="2:25" x14ac:dyDescent="0.25">
      <c r="B2661" s="2"/>
      <c r="D2661" s="2"/>
      <c r="E2661" s="2"/>
      <c r="J2661" s="2"/>
      <c r="P2661" s="2"/>
      <c r="T2661" s="68">
        <v>40617</v>
      </c>
      <c r="U2661" s="69">
        <v>0.99473</v>
      </c>
      <c r="V2661" s="70">
        <v>-5.2699999999999969E-3</v>
      </c>
      <c r="W2661" s="70"/>
      <c r="Y2661" s="2"/>
    </row>
    <row r="2662" spans="2:25" x14ac:dyDescent="0.25">
      <c r="B2662" s="2"/>
      <c r="D2662" s="2"/>
      <c r="E2662" s="2"/>
      <c r="J2662" s="2"/>
      <c r="P2662" s="2"/>
      <c r="T2662" s="68">
        <v>40618</v>
      </c>
      <c r="U2662" s="69">
        <v>0.98838999999999999</v>
      </c>
      <c r="V2662" s="70">
        <v>-1.1610000000000009E-2</v>
      </c>
      <c r="W2662" s="70"/>
      <c r="Y2662" s="2"/>
    </row>
    <row r="2663" spans="2:25" x14ac:dyDescent="0.25">
      <c r="B2663" s="2"/>
      <c r="D2663" s="2"/>
      <c r="E2663" s="2"/>
      <c r="J2663" s="2"/>
      <c r="P2663" s="2"/>
      <c r="T2663" s="68">
        <v>40619</v>
      </c>
      <c r="U2663" s="69">
        <v>1.0052000000000001</v>
      </c>
      <c r="V2663" s="70">
        <v>5.2000000000000934E-3</v>
      </c>
      <c r="W2663" s="70"/>
      <c r="Y2663" s="2"/>
    </row>
    <row r="2664" spans="2:25" x14ac:dyDescent="0.25">
      <c r="B2664" s="2"/>
      <c r="D2664" s="2"/>
      <c r="E2664" s="2"/>
      <c r="J2664" s="2"/>
      <c r="P2664" s="2"/>
      <c r="T2664" s="68">
        <v>40620</v>
      </c>
      <c r="U2664" s="69">
        <v>1.00166</v>
      </c>
      <c r="V2664" s="70">
        <v>1.6599999999999948E-3</v>
      </c>
      <c r="W2664" s="70"/>
      <c r="Y2664" s="2"/>
    </row>
    <row r="2665" spans="2:25" x14ac:dyDescent="0.25">
      <c r="B2665" s="2"/>
      <c r="D2665" s="2"/>
      <c r="E2665" s="2"/>
      <c r="J2665" s="2"/>
      <c r="P2665" s="2"/>
      <c r="T2665" s="68">
        <v>40623</v>
      </c>
      <c r="U2665" s="69">
        <v>1.0084200000000001</v>
      </c>
      <c r="V2665" s="70">
        <v>8.4200000000000941E-3</v>
      </c>
      <c r="W2665" s="70"/>
      <c r="Y2665" s="2"/>
    </row>
    <row r="2666" spans="2:25" x14ac:dyDescent="0.25">
      <c r="B2666" s="2"/>
      <c r="D2666" s="2"/>
      <c r="E2666" s="2"/>
      <c r="J2666" s="2"/>
      <c r="P2666" s="2"/>
      <c r="T2666" s="68">
        <v>40624</v>
      </c>
      <c r="U2666" s="69">
        <v>0.99897000000000002</v>
      </c>
      <c r="V2666" s="70">
        <v>-1.0299999999999754E-3</v>
      </c>
      <c r="W2666" s="70"/>
      <c r="Y2666" s="2"/>
    </row>
    <row r="2667" spans="2:25" x14ac:dyDescent="0.25">
      <c r="B2667" s="2"/>
      <c r="D2667" s="2"/>
      <c r="E2667" s="2"/>
      <c r="J2667" s="2"/>
      <c r="P2667" s="2"/>
      <c r="T2667" s="68">
        <v>40625</v>
      </c>
      <c r="U2667" s="69">
        <v>1.0023299999999999</v>
      </c>
      <c r="V2667" s="70">
        <v>2.3299999999999432E-3</v>
      </c>
      <c r="W2667" s="70"/>
      <c r="Y2667" s="2"/>
    </row>
    <row r="2668" spans="2:25" x14ac:dyDescent="0.25">
      <c r="B2668" s="2"/>
      <c r="D2668" s="2"/>
      <c r="E2668" s="2"/>
      <c r="J2668" s="2"/>
      <c r="P2668" s="2"/>
      <c r="T2668" s="68">
        <v>40626</v>
      </c>
      <c r="U2668" s="69">
        <v>1.00421</v>
      </c>
      <c r="V2668" s="70">
        <v>4.210000000000047E-3</v>
      </c>
      <c r="W2668" s="70"/>
      <c r="Y2668" s="2"/>
    </row>
    <row r="2669" spans="2:25" x14ac:dyDescent="0.25">
      <c r="B2669" s="2"/>
      <c r="D2669" s="2"/>
      <c r="E2669" s="2"/>
      <c r="J2669" s="2"/>
      <c r="P2669" s="2"/>
      <c r="T2669" s="68">
        <v>40627</v>
      </c>
      <c r="U2669" s="69">
        <v>1.00152</v>
      </c>
      <c r="V2669" s="70">
        <v>1.5199999999999658E-3</v>
      </c>
      <c r="W2669" s="70"/>
      <c r="Y2669" s="2"/>
    </row>
    <row r="2670" spans="2:25" x14ac:dyDescent="0.25">
      <c r="B2670" s="2"/>
      <c r="D2670" s="2"/>
      <c r="E2670" s="2"/>
      <c r="J2670" s="2"/>
      <c r="P2670" s="2"/>
      <c r="T2670" s="68">
        <v>40630</v>
      </c>
      <c r="U2670" s="69">
        <v>0.99917999999999996</v>
      </c>
      <c r="V2670" s="70">
        <v>-8.2000000000004292E-4</v>
      </c>
      <c r="W2670" s="70"/>
      <c r="Y2670" s="2"/>
    </row>
    <row r="2671" spans="2:25" x14ac:dyDescent="0.25">
      <c r="B2671" s="2"/>
      <c r="D2671" s="2"/>
      <c r="E2671" s="2"/>
      <c r="J2671" s="2"/>
      <c r="P2671" s="2"/>
      <c r="T2671" s="68">
        <v>40631</v>
      </c>
      <c r="U2671" s="69">
        <v>1.0035799999999999</v>
      </c>
      <c r="V2671" s="70">
        <v>3.5799999999999166E-3</v>
      </c>
      <c r="W2671" s="70"/>
      <c r="Y2671" s="2"/>
    </row>
    <row r="2672" spans="2:25" x14ac:dyDescent="0.25">
      <c r="B2672" s="2"/>
      <c r="D2672" s="2"/>
      <c r="E2672" s="2"/>
      <c r="J2672" s="2"/>
      <c r="P2672" s="2"/>
      <c r="T2672" s="68">
        <v>40632</v>
      </c>
      <c r="U2672" s="69">
        <v>1.00299</v>
      </c>
      <c r="V2672" s="70">
        <v>2.9900000000000482E-3</v>
      </c>
      <c r="W2672" s="70"/>
      <c r="Y2672" s="2"/>
    </row>
    <row r="2673" spans="2:25" x14ac:dyDescent="0.25">
      <c r="B2673" s="2"/>
      <c r="D2673" s="2"/>
      <c r="E2673" s="2"/>
      <c r="J2673" s="2"/>
      <c r="P2673" s="2"/>
      <c r="T2673" s="68">
        <v>40633</v>
      </c>
      <c r="U2673" s="69">
        <v>0.99950000000000006</v>
      </c>
      <c r="V2673" s="70">
        <v>-4.9999999999994493E-4</v>
      </c>
      <c r="W2673" s="70"/>
      <c r="Y2673" s="2"/>
    </row>
    <row r="2674" spans="2:25" x14ac:dyDescent="0.25">
      <c r="B2674" s="2"/>
      <c r="D2674" s="2"/>
      <c r="E2674" s="2"/>
      <c r="J2674" s="2"/>
      <c r="P2674" s="2"/>
      <c r="T2674" s="68">
        <v>40634</v>
      </c>
      <c r="U2674" s="69">
        <v>1.0031000000000001</v>
      </c>
      <c r="V2674" s="70">
        <v>3.1000000000001027E-3</v>
      </c>
      <c r="W2674" s="70"/>
      <c r="Y2674" s="2"/>
    </row>
    <row r="2675" spans="2:25" x14ac:dyDescent="0.25">
      <c r="B2675" s="2"/>
      <c r="D2675" s="2"/>
      <c r="E2675" s="2"/>
      <c r="J2675" s="2"/>
      <c r="P2675" s="2"/>
      <c r="T2675" s="68">
        <v>40637</v>
      </c>
      <c r="U2675" s="69">
        <v>1.00125</v>
      </c>
      <c r="V2675" s="70">
        <v>1.2499999999999734E-3</v>
      </c>
      <c r="W2675" s="70"/>
      <c r="Y2675" s="2"/>
    </row>
    <row r="2676" spans="2:25" x14ac:dyDescent="0.25">
      <c r="B2676" s="2"/>
      <c r="D2676" s="2"/>
      <c r="E2676" s="2"/>
      <c r="J2676" s="2"/>
      <c r="P2676" s="2"/>
      <c r="T2676" s="68">
        <v>40638</v>
      </c>
      <c r="U2676" s="69">
        <v>1.0004500000000001</v>
      </c>
      <c r="V2676" s="70">
        <v>4.5000000000006146E-4</v>
      </c>
      <c r="W2676" s="70"/>
      <c r="Y2676" s="2"/>
    </row>
    <row r="2677" spans="2:25" x14ac:dyDescent="0.25">
      <c r="B2677" s="2"/>
      <c r="D2677" s="2"/>
      <c r="E2677" s="2"/>
      <c r="J2677" s="2"/>
      <c r="P2677" s="2"/>
      <c r="T2677" s="68">
        <v>40639</v>
      </c>
      <c r="U2677" s="69">
        <v>1.0014799999999999</v>
      </c>
      <c r="V2677" s="70">
        <v>1.4799999999999258E-3</v>
      </c>
      <c r="W2677" s="70"/>
      <c r="Y2677" s="2"/>
    </row>
    <row r="2678" spans="2:25" x14ac:dyDescent="0.25">
      <c r="B2678" s="2"/>
      <c r="D2678" s="2"/>
      <c r="E2678" s="2"/>
      <c r="J2678" s="2"/>
      <c r="P2678" s="2"/>
      <c r="T2678" s="68">
        <v>40640</v>
      </c>
      <c r="U2678" s="69">
        <v>0.99985000000000002</v>
      </c>
      <c r="V2678" s="70">
        <v>-1.4999999999998348E-4</v>
      </c>
      <c r="W2678" s="70"/>
      <c r="Y2678" s="2"/>
    </row>
    <row r="2679" spans="2:25" x14ac:dyDescent="0.25">
      <c r="B2679" s="2"/>
      <c r="D2679" s="2"/>
      <c r="E2679" s="2"/>
      <c r="J2679" s="2"/>
      <c r="P2679" s="2"/>
      <c r="T2679" s="68">
        <v>40641</v>
      </c>
      <c r="U2679" s="69">
        <v>0.99790000000000001</v>
      </c>
      <c r="V2679" s="70">
        <v>-2.0999999999999908E-3</v>
      </c>
      <c r="W2679" s="70"/>
      <c r="Y2679" s="2"/>
    </row>
    <row r="2680" spans="2:25" x14ac:dyDescent="0.25">
      <c r="B2680" s="2"/>
      <c r="D2680" s="2"/>
      <c r="E2680" s="2"/>
      <c r="J2680" s="2"/>
      <c r="P2680" s="2"/>
      <c r="T2680" s="68">
        <v>40644</v>
      </c>
      <c r="U2680" s="69">
        <v>1.00102</v>
      </c>
      <c r="V2680" s="70">
        <v>1.0200000000000209E-3</v>
      </c>
      <c r="W2680" s="70"/>
      <c r="Y2680" s="2"/>
    </row>
    <row r="2681" spans="2:25" x14ac:dyDescent="0.25">
      <c r="B2681" s="2"/>
      <c r="D2681" s="2"/>
      <c r="E2681" s="2"/>
      <c r="J2681" s="2"/>
      <c r="P2681" s="2"/>
      <c r="T2681" s="68">
        <v>40645</v>
      </c>
      <c r="U2681" s="69">
        <v>0.99648999999999999</v>
      </c>
      <c r="V2681" s="70">
        <v>-3.5100000000000131E-3</v>
      </c>
      <c r="W2681" s="70"/>
      <c r="Y2681" s="2"/>
    </row>
    <row r="2682" spans="2:25" x14ac:dyDescent="0.25">
      <c r="B2682" s="2"/>
      <c r="D2682" s="2"/>
      <c r="E2682" s="2"/>
      <c r="J2682" s="2"/>
      <c r="P2682" s="2"/>
      <c r="T2682" s="68">
        <v>40646</v>
      </c>
      <c r="U2682" s="69">
        <v>1.0010699999999999</v>
      </c>
      <c r="V2682" s="70">
        <v>1.0699999999999044E-3</v>
      </c>
      <c r="W2682" s="70"/>
      <c r="Y2682" s="2"/>
    </row>
    <row r="2683" spans="2:25" x14ac:dyDescent="0.25">
      <c r="B2683" s="2"/>
      <c r="D2683" s="2"/>
      <c r="E2683" s="2"/>
      <c r="J2683" s="2"/>
      <c r="P2683" s="2"/>
      <c r="T2683" s="68">
        <v>40647</v>
      </c>
      <c r="U2683" s="69">
        <v>1.0009300000000001</v>
      </c>
      <c r="V2683" s="70">
        <v>9.3000000000009742E-4</v>
      </c>
      <c r="W2683" s="70"/>
      <c r="Y2683" s="2"/>
    </row>
    <row r="2684" spans="2:25" x14ac:dyDescent="0.25">
      <c r="B2684" s="2"/>
      <c r="D2684" s="2"/>
      <c r="E2684" s="2"/>
      <c r="J2684" s="2"/>
      <c r="P2684" s="2"/>
      <c r="T2684" s="68">
        <v>40648</v>
      </c>
      <c r="U2684" s="69">
        <v>1.0035700000000001</v>
      </c>
      <c r="V2684" s="70">
        <v>3.5700000000000731E-3</v>
      </c>
      <c r="W2684" s="70"/>
      <c r="Y2684" s="2"/>
    </row>
    <row r="2685" spans="2:25" x14ac:dyDescent="0.25">
      <c r="B2685" s="2"/>
      <c r="D2685" s="2"/>
      <c r="E2685" s="2"/>
      <c r="J2685" s="2"/>
      <c r="P2685" s="2"/>
      <c r="T2685" s="68">
        <v>40651</v>
      </c>
      <c r="U2685" s="69">
        <v>0.99458999999999997</v>
      </c>
      <c r="V2685" s="70">
        <v>-5.4100000000000259E-3</v>
      </c>
      <c r="W2685" s="70"/>
      <c r="Y2685" s="2"/>
    </row>
    <row r="2686" spans="2:25" x14ac:dyDescent="0.25">
      <c r="B2686" s="2"/>
      <c r="D2686" s="2"/>
      <c r="E2686" s="2"/>
      <c r="J2686" s="2"/>
      <c r="P2686" s="2"/>
      <c r="T2686" s="68">
        <v>40652</v>
      </c>
      <c r="U2686" s="69">
        <v>1.0043800000000001</v>
      </c>
      <c r="V2686" s="70">
        <v>4.3800000000000505E-3</v>
      </c>
      <c r="W2686" s="70"/>
      <c r="Y2686" s="2"/>
    </row>
    <row r="2687" spans="2:25" x14ac:dyDescent="0.25">
      <c r="B2687" s="2"/>
      <c r="D2687" s="2"/>
      <c r="E2687" s="2"/>
      <c r="J2687" s="2"/>
      <c r="P2687" s="2"/>
      <c r="T2687" s="68">
        <v>40653</v>
      </c>
      <c r="U2687" s="69">
        <v>1.0064500000000001</v>
      </c>
      <c r="V2687" s="70">
        <v>6.4500000000000668E-3</v>
      </c>
      <c r="W2687" s="70"/>
      <c r="Y2687" s="2"/>
    </row>
    <row r="2688" spans="2:25" x14ac:dyDescent="0.25">
      <c r="B2688" s="2"/>
      <c r="D2688" s="2"/>
      <c r="E2688" s="2"/>
      <c r="J2688" s="2"/>
      <c r="P2688" s="2"/>
      <c r="T2688" s="68">
        <v>40654</v>
      </c>
      <c r="U2688" s="69">
        <v>1.0022800000000001</v>
      </c>
      <c r="V2688" s="70">
        <v>2.2800000000000598E-3</v>
      </c>
      <c r="W2688" s="70"/>
      <c r="Y2688" s="2"/>
    </row>
    <row r="2689" spans="2:25" x14ac:dyDescent="0.25">
      <c r="B2689" s="2"/>
      <c r="D2689" s="2"/>
      <c r="E2689" s="2"/>
      <c r="J2689" s="2"/>
      <c r="P2689" s="2"/>
      <c r="T2689" s="68">
        <v>40658</v>
      </c>
      <c r="U2689" s="69">
        <v>0.99994000000000005</v>
      </c>
      <c r="V2689" s="70">
        <v>-5.9999999999948983E-5</v>
      </c>
      <c r="W2689" s="70"/>
      <c r="Y2689" s="2"/>
    </row>
    <row r="2690" spans="2:25" x14ac:dyDescent="0.25">
      <c r="B2690" s="2"/>
      <c r="D2690" s="2"/>
      <c r="E2690" s="2"/>
      <c r="J2690" s="2"/>
      <c r="P2690" s="2"/>
      <c r="T2690" s="68">
        <v>40659</v>
      </c>
      <c r="U2690" s="69">
        <v>1.00309</v>
      </c>
      <c r="V2690" s="70">
        <v>3.0900000000000372E-3</v>
      </c>
      <c r="W2690" s="70"/>
      <c r="Y2690" s="2"/>
    </row>
    <row r="2691" spans="2:25" x14ac:dyDescent="0.25">
      <c r="B2691" s="2"/>
      <c r="D2691" s="2"/>
      <c r="E2691" s="2"/>
      <c r="J2691" s="2"/>
      <c r="P2691" s="2"/>
      <c r="T2691" s="68">
        <v>40660</v>
      </c>
      <c r="U2691" s="69">
        <v>1.0025200000000001</v>
      </c>
      <c r="V2691" s="70">
        <v>2.5200000000000777E-3</v>
      </c>
      <c r="W2691" s="70"/>
      <c r="Y2691" s="2"/>
    </row>
    <row r="2692" spans="2:25" x14ac:dyDescent="0.25">
      <c r="B2692" s="2"/>
      <c r="D2692" s="2"/>
      <c r="E2692" s="2"/>
      <c r="J2692" s="2"/>
      <c r="P2692" s="2"/>
      <c r="T2692" s="68">
        <v>40661</v>
      </c>
      <c r="U2692" s="69">
        <v>1.0021199999999999</v>
      </c>
      <c r="V2692" s="70">
        <v>2.1199999999998997E-3</v>
      </c>
      <c r="W2692" s="70"/>
      <c r="Y2692" s="2"/>
    </row>
    <row r="2693" spans="2:25" x14ac:dyDescent="0.25">
      <c r="B2693" s="2"/>
      <c r="D2693" s="2"/>
      <c r="E2693" s="2"/>
      <c r="J2693" s="2"/>
      <c r="P2693" s="2"/>
      <c r="T2693" s="68">
        <v>40662</v>
      </c>
      <c r="U2693" s="69">
        <v>1.00109</v>
      </c>
      <c r="V2693" s="70">
        <v>1.0900000000000354E-3</v>
      </c>
      <c r="W2693" s="70"/>
      <c r="Y2693" s="2"/>
    </row>
    <row r="2694" spans="2:25" x14ac:dyDescent="0.25">
      <c r="B2694" s="2"/>
      <c r="D2694" s="2"/>
      <c r="E2694" s="2"/>
      <c r="J2694" s="2"/>
      <c r="P2694" s="2"/>
      <c r="T2694" s="68">
        <v>40665</v>
      </c>
      <c r="U2694" s="69">
        <v>0.99924999999999997</v>
      </c>
      <c r="V2694" s="70">
        <v>-7.5000000000002842E-4</v>
      </c>
      <c r="W2694" s="70"/>
      <c r="Y2694" s="2"/>
    </row>
    <row r="2695" spans="2:25" x14ac:dyDescent="0.25">
      <c r="B2695" s="2"/>
      <c r="D2695" s="2"/>
      <c r="E2695" s="2"/>
      <c r="J2695" s="2"/>
      <c r="P2695" s="2"/>
      <c r="T2695" s="68">
        <v>40666</v>
      </c>
      <c r="U2695" s="69">
        <v>0.99851000000000001</v>
      </c>
      <c r="V2695" s="70">
        <v>-1.4899999999999913E-3</v>
      </c>
      <c r="W2695" s="70"/>
      <c r="Y2695" s="2"/>
    </row>
    <row r="2696" spans="2:25" x14ac:dyDescent="0.25">
      <c r="B2696" s="2"/>
      <c r="D2696" s="2"/>
      <c r="E2696" s="2"/>
      <c r="J2696" s="2"/>
      <c r="P2696" s="2"/>
      <c r="T2696" s="68">
        <v>40667</v>
      </c>
      <c r="U2696" s="69">
        <v>0.99614000000000003</v>
      </c>
      <c r="V2696" s="70">
        <v>-3.8599999999999746E-3</v>
      </c>
      <c r="W2696" s="70"/>
      <c r="Y2696" s="2"/>
    </row>
    <row r="2697" spans="2:25" x14ac:dyDescent="0.25">
      <c r="B2697" s="2"/>
      <c r="D2697" s="2"/>
      <c r="E2697" s="2"/>
      <c r="J2697" s="2"/>
      <c r="P2697" s="2"/>
      <c r="T2697" s="68">
        <v>40668</v>
      </c>
      <c r="U2697" s="69">
        <v>0.99336000000000002</v>
      </c>
      <c r="V2697" s="70">
        <v>-6.6399999999999793E-3</v>
      </c>
      <c r="W2697" s="70"/>
      <c r="Y2697" s="2"/>
    </row>
    <row r="2698" spans="2:25" x14ac:dyDescent="0.25">
      <c r="B2698" s="2"/>
      <c r="D2698" s="2"/>
      <c r="E2698" s="2"/>
      <c r="J2698" s="2"/>
      <c r="P2698" s="2"/>
      <c r="T2698" s="68">
        <v>40669</v>
      </c>
      <c r="U2698" s="69">
        <v>1.00298</v>
      </c>
      <c r="V2698" s="70">
        <v>2.9799999999999827E-3</v>
      </c>
      <c r="W2698" s="70"/>
      <c r="Y2698" s="2"/>
    </row>
    <row r="2699" spans="2:25" x14ac:dyDescent="0.25">
      <c r="B2699" s="2"/>
      <c r="D2699" s="2"/>
      <c r="E2699" s="2"/>
      <c r="J2699" s="2"/>
      <c r="P2699" s="2"/>
      <c r="T2699" s="68">
        <v>40672</v>
      </c>
      <c r="U2699" s="69">
        <v>1.0048699999999999</v>
      </c>
      <c r="V2699" s="70">
        <v>4.8699999999999299E-3</v>
      </c>
      <c r="W2699" s="70"/>
      <c r="Y2699" s="2"/>
    </row>
    <row r="2700" spans="2:25" x14ac:dyDescent="0.25">
      <c r="B2700" s="2"/>
      <c r="D2700" s="2"/>
      <c r="E2700" s="2"/>
      <c r="J2700" s="2"/>
      <c r="P2700" s="2"/>
      <c r="T2700" s="68">
        <v>40673</v>
      </c>
      <c r="U2700" s="69">
        <v>1.0059100000000001</v>
      </c>
      <c r="V2700" s="70">
        <v>5.9100000000000819E-3</v>
      </c>
      <c r="W2700" s="70"/>
      <c r="Y2700" s="2"/>
    </row>
    <row r="2701" spans="2:25" x14ac:dyDescent="0.25">
      <c r="B2701" s="2"/>
      <c r="D2701" s="2"/>
      <c r="E2701" s="2"/>
      <c r="J2701" s="2"/>
      <c r="P2701" s="2"/>
      <c r="T2701" s="68">
        <v>40674</v>
      </c>
      <c r="U2701" s="69">
        <v>0.99267000000000005</v>
      </c>
      <c r="V2701" s="70">
        <v>-7.3299999999999477E-3</v>
      </c>
      <c r="W2701" s="70"/>
      <c r="Y2701" s="2"/>
    </row>
    <row r="2702" spans="2:25" x14ac:dyDescent="0.25">
      <c r="B2702" s="2"/>
      <c r="D2702" s="2"/>
      <c r="E2702" s="2"/>
      <c r="J2702" s="2"/>
      <c r="P2702" s="2"/>
      <c r="T2702" s="68">
        <v>40675</v>
      </c>
      <c r="U2702" s="69">
        <v>1.0041800000000001</v>
      </c>
      <c r="V2702" s="70">
        <v>4.1800000000000725E-3</v>
      </c>
      <c r="W2702" s="70"/>
      <c r="Y2702" s="2"/>
    </row>
    <row r="2703" spans="2:25" x14ac:dyDescent="0.25">
      <c r="B2703" s="2"/>
      <c r="D2703" s="2"/>
      <c r="E2703" s="2"/>
      <c r="J2703" s="2"/>
      <c r="P2703" s="2"/>
      <c r="T2703" s="68">
        <v>40676</v>
      </c>
      <c r="U2703" s="69">
        <v>0.99433000000000005</v>
      </c>
      <c r="V2703" s="70">
        <v>-5.6699999999999529E-3</v>
      </c>
      <c r="W2703" s="70"/>
      <c r="Y2703" s="2"/>
    </row>
    <row r="2704" spans="2:25" x14ac:dyDescent="0.25">
      <c r="B2704" s="2"/>
      <c r="D2704" s="2"/>
      <c r="E2704" s="2"/>
      <c r="J2704" s="2"/>
      <c r="P2704" s="2"/>
      <c r="T2704" s="68">
        <v>40679</v>
      </c>
      <c r="U2704" s="69">
        <v>0.99516000000000004</v>
      </c>
      <c r="V2704" s="70">
        <v>-4.8399999999999554E-3</v>
      </c>
      <c r="W2704" s="70"/>
      <c r="Y2704" s="2"/>
    </row>
    <row r="2705" spans="2:25" x14ac:dyDescent="0.25">
      <c r="B2705" s="2"/>
      <c r="D2705" s="2"/>
      <c r="E2705" s="2"/>
      <c r="J2705" s="2"/>
      <c r="P2705" s="2"/>
      <c r="T2705" s="68">
        <v>40680</v>
      </c>
      <c r="U2705" s="69">
        <v>0.99980000000000002</v>
      </c>
      <c r="V2705" s="70">
        <v>-1.9999999999997797E-4</v>
      </c>
      <c r="W2705" s="70"/>
      <c r="Y2705" s="2"/>
    </row>
    <row r="2706" spans="2:25" x14ac:dyDescent="0.25">
      <c r="B2706" s="2"/>
      <c r="D2706" s="2"/>
      <c r="E2706" s="2"/>
      <c r="J2706" s="2"/>
      <c r="P2706" s="2"/>
      <c r="T2706" s="68">
        <v>40681</v>
      </c>
      <c r="U2706" s="69">
        <v>1.0088999999999999</v>
      </c>
      <c r="V2706" s="70">
        <v>8.899999999999908E-3</v>
      </c>
      <c r="W2706" s="70"/>
      <c r="Y2706" s="2"/>
    </row>
    <row r="2707" spans="2:25" x14ac:dyDescent="0.25">
      <c r="B2707" s="2"/>
      <c r="D2707" s="2"/>
      <c r="E2707" s="2"/>
      <c r="J2707" s="2"/>
      <c r="P2707" s="2"/>
      <c r="T2707" s="68">
        <v>40682</v>
      </c>
      <c r="U2707" s="69">
        <v>1.00241</v>
      </c>
      <c r="V2707" s="70">
        <v>2.4100000000000232E-3</v>
      </c>
      <c r="W2707" s="70"/>
      <c r="Y2707" s="2"/>
    </row>
    <row r="2708" spans="2:25" x14ac:dyDescent="0.25">
      <c r="B2708" s="2"/>
      <c r="D2708" s="2"/>
      <c r="E2708" s="2"/>
      <c r="J2708" s="2"/>
      <c r="P2708" s="2"/>
      <c r="T2708" s="68">
        <v>40683</v>
      </c>
      <c r="U2708" s="69">
        <v>0.99926000000000004</v>
      </c>
      <c r="V2708" s="70">
        <v>-7.3999999999996291E-4</v>
      </c>
      <c r="W2708" s="70"/>
      <c r="Y2708" s="2"/>
    </row>
    <row r="2709" spans="2:25" x14ac:dyDescent="0.25">
      <c r="B2709" s="2"/>
      <c r="D2709" s="2"/>
      <c r="E2709" s="2"/>
      <c r="J2709" s="2"/>
      <c r="P2709" s="2"/>
      <c r="T2709" s="68">
        <v>40686</v>
      </c>
      <c r="U2709" s="69">
        <v>0.99253000000000002</v>
      </c>
      <c r="V2709" s="70">
        <v>-7.4699999999999767E-3</v>
      </c>
      <c r="W2709" s="70"/>
      <c r="Y2709" s="2"/>
    </row>
    <row r="2710" spans="2:25" x14ac:dyDescent="0.25">
      <c r="B2710" s="2"/>
      <c r="D2710" s="2"/>
      <c r="E2710" s="2"/>
      <c r="J2710" s="2"/>
      <c r="P2710" s="2"/>
      <c r="T2710" s="68">
        <v>40687</v>
      </c>
      <c r="U2710" s="69">
        <v>0.99992000000000003</v>
      </c>
      <c r="V2710" s="70">
        <v>-7.9999999999968985E-5</v>
      </c>
      <c r="W2710" s="70"/>
      <c r="Y2710" s="2"/>
    </row>
    <row r="2711" spans="2:25" x14ac:dyDescent="0.25">
      <c r="B2711" s="2"/>
      <c r="D2711" s="2"/>
      <c r="E2711" s="2"/>
      <c r="J2711" s="2"/>
      <c r="P2711" s="2"/>
      <c r="T2711" s="68">
        <v>40688</v>
      </c>
      <c r="U2711" s="69">
        <v>1.0022899999999999</v>
      </c>
      <c r="V2711" s="70">
        <v>2.2899999999999032E-3</v>
      </c>
      <c r="W2711" s="70"/>
      <c r="Y2711" s="2"/>
    </row>
    <row r="2712" spans="2:25" x14ac:dyDescent="0.25">
      <c r="B2712" s="2"/>
      <c r="D2712" s="2"/>
      <c r="E2712" s="2"/>
      <c r="J2712" s="2"/>
      <c r="P2712" s="2"/>
      <c r="T2712" s="68">
        <v>40689</v>
      </c>
      <c r="U2712" s="69">
        <v>1.0028300000000001</v>
      </c>
      <c r="V2712" s="70">
        <v>2.8300000000001102E-3</v>
      </c>
      <c r="W2712" s="70"/>
      <c r="Y2712" s="2"/>
    </row>
    <row r="2713" spans="2:25" x14ac:dyDescent="0.25">
      <c r="B2713" s="2"/>
      <c r="D2713" s="2"/>
      <c r="E2713" s="2"/>
      <c r="J2713" s="2"/>
      <c r="P2713" s="2"/>
      <c r="T2713" s="68">
        <v>40690</v>
      </c>
      <c r="U2713" s="69">
        <v>1.0017799999999999</v>
      </c>
      <c r="V2713" s="70">
        <v>1.7799999999998928E-3</v>
      </c>
      <c r="W2713" s="70"/>
      <c r="Y2713" s="2"/>
    </row>
    <row r="2714" spans="2:25" x14ac:dyDescent="0.25">
      <c r="B2714" s="2"/>
      <c r="D2714" s="2"/>
      <c r="E2714" s="2"/>
      <c r="J2714" s="2"/>
      <c r="P2714" s="2"/>
      <c r="T2714" s="68">
        <v>40694</v>
      </c>
      <c r="U2714" s="69">
        <v>1.0042500000000001</v>
      </c>
      <c r="V2714" s="70">
        <v>4.250000000000087E-3</v>
      </c>
      <c r="W2714" s="70"/>
      <c r="Y2714" s="2"/>
    </row>
    <row r="2715" spans="2:25" x14ac:dyDescent="0.25">
      <c r="B2715" s="2"/>
      <c r="D2715" s="2"/>
      <c r="E2715" s="2"/>
      <c r="J2715" s="2"/>
      <c r="P2715" s="2"/>
      <c r="T2715" s="68">
        <v>40695</v>
      </c>
      <c r="U2715" s="69">
        <v>0.98372000000000004</v>
      </c>
      <c r="V2715" s="70">
        <v>-1.6279999999999961E-2</v>
      </c>
      <c r="W2715" s="70"/>
      <c r="Y2715" s="2"/>
    </row>
    <row r="2716" spans="2:25" x14ac:dyDescent="0.25">
      <c r="B2716" s="2"/>
      <c r="D2716" s="2"/>
      <c r="E2716" s="2"/>
      <c r="J2716" s="2"/>
      <c r="P2716" s="2"/>
      <c r="T2716" s="68">
        <v>40696</v>
      </c>
      <c r="U2716" s="69">
        <v>0.99968999999999997</v>
      </c>
      <c r="V2716" s="70">
        <v>-3.1000000000003247E-4</v>
      </c>
      <c r="W2716" s="70"/>
      <c r="Y2716" s="2"/>
    </row>
    <row r="2717" spans="2:25" x14ac:dyDescent="0.25">
      <c r="B2717" s="2"/>
      <c r="D2717" s="2"/>
      <c r="E2717" s="2"/>
      <c r="J2717" s="2"/>
      <c r="P2717" s="2"/>
      <c r="T2717" s="68">
        <v>40697</v>
      </c>
      <c r="U2717" s="69">
        <v>0.99577000000000004</v>
      </c>
      <c r="V2717" s="70">
        <v>-4.229999999999956E-3</v>
      </c>
      <c r="W2717" s="70"/>
      <c r="Y2717" s="2"/>
    </row>
    <row r="2718" spans="2:25" x14ac:dyDescent="0.25">
      <c r="B2718" s="2"/>
      <c r="D2718" s="2"/>
      <c r="E2718" s="2"/>
      <c r="J2718" s="2"/>
      <c r="P2718" s="2"/>
      <c r="T2718" s="68">
        <v>40700</v>
      </c>
      <c r="U2718" s="69">
        <v>0.99363000000000001</v>
      </c>
      <c r="V2718" s="70">
        <v>-6.3699999999999868E-3</v>
      </c>
      <c r="W2718" s="70"/>
      <c r="Y2718" s="2"/>
    </row>
    <row r="2719" spans="2:25" x14ac:dyDescent="0.25">
      <c r="B2719" s="2"/>
      <c r="D2719" s="2"/>
      <c r="E2719" s="2"/>
      <c r="J2719" s="2"/>
      <c r="P2719" s="2"/>
      <c r="T2719" s="68">
        <v>40701</v>
      </c>
      <c r="U2719" s="69">
        <v>1.0003599999999999</v>
      </c>
      <c r="V2719" s="70">
        <v>3.5999999999991594E-4</v>
      </c>
      <c r="W2719" s="70"/>
      <c r="Y2719" s="2"/>
    </row>
    <row r="2720" spans="2:25" x14ac:dyDescent="0.25">
      <c r="B2720" s="2"/>
      <c r="D2720" s="2"/>
      <c r="E2720" s="2"/>
      <c r="J2720" s="2"/>
      <c r="P2720" s="2"/>
      <c r="T2720" s="68">
        <v>40702</v>
      </c>
      <c r="U2720" s="69">
        <v>0.99833000000000005</v>
      </c>
      <c r="V2720" s="70">
        <v>-1.6699999999999493E-3</v>
      </c>
      <c r="W2720" s="70"/>
      <c r="Y2720" s="2"/>
    </row>
    <row r="2721" spans="2:25" x14ac:dyDescent="0.25">
      <c r="B2721" s="2"/>
      <c r="D2721" s="2"/>
      <c r="E2721" s="2"/>
      <c r="J2721" s="2"/>
      <c r="P2721" s="2"/>
      <c r="T2721" s="68">
        <v>40703</v>
      </c>
      <c r="U2721" s="69">
        <v>1.00468</v>
      </c>
      <c r="V2721" s="70">
        <v>4.6800000000000175E-3</v>
      </c>
      <c r="W2721" s="70"/>
      <c r="Y2721" s="2"/>
    </row>
    <row r="2722" spans="2:25" x14ac:dyDescent="0.25">
      <c r="B2722" s="2"/>
      <c r="D2722" s="2"/>
      <c r="E2722" s="2"/>
      <c r="J2722" s="2"/>
      <c r="P2722" s="2"/>
      <c r="T2722" s="68">
        <v>40704</v>
      </c>
      <c r="U2722" s="69">
        <v>0.99324999999999997</v>
      </c>
      <c r="V2722" s="70">
        <v>-6.7500000000000338E-3</v>
      </c>
      <c r="W2722" s="70"/>
      <c r="Y2722" s="2"/>
    </row>
    <row r="2723" spans="2:25" x14ac:dyDescent="0.25">
      <c r="B2723" s="2"/>
      <c r="D2723" s="2"/>
      <c r="E2723" s="2"/>
      <c r="J2723" s="2"/>
      <c r="P2723" s="2"/>
      <c r="T2723" s="68">
        <v>40707</v>
      </c>
      <c r="U2723" s="69">
        <v>1.0022599999999999</v>
      </c>
      <c r="V2723" s="70">
        <v>2.2599999999999287E-3</v>
      </c>
      <c r="W2723" s="70"/>
      <c r="Y2723" s="2"/>
    </row>
    <row r="2724" spans="2:25" x14ac:dyDescent="0.25">
      <c r="B2724" s="2"/>
      <c r="D2724" s="2"/>
      <c r="E2724" s="2"/>
      <c r="J2724" s="2"/>
      <c r="P2724" s="2"/>
      <c r="T2724" s="68">
        <v>40708</v>
      </c>
      <c r="U2724" s="69">
        <v>1.0044999999999999</v>
      </c>
      <c r="V2724" s="70">
        <v>4.4999999999999485E-3</v>
      </c>
      <c r="W2724" s="70"/>
      <c r="Y2724" s="2"/>
    </row>
    <row r="2725" spans="2:25" x14ac:dyDescent="0.25">
      <c r="B2725" s="2"/>
      <c r="D2725" s="2"/>
      <c r="E2725" s="2"/>
      <c r="J2725" s="2"/>
      <c r="P2725" s="2"/>
      <c r="T2725" s="68">
        <v>40709</v>
      </c>
      <c r="U2725" s="69">
        <v>0.99497999999999998</v>
      </c>
      <c r="V2725" s="70">
        <v>-5.0200000000000244E-3</v>
      </c>
      <c r="W2725" s="70"/>
      <c r="Y2725" s="2"/>
    </row>
    <row r="2726" spans="2:25" x14ac:dyDescent="0.25">
      <c r="B2726" s="2"/>
      <c r="D2726" s="2"/>
      <c r="E2726" s="2"/>
      <c r="J2726" s="2"/>
      <c r="P2726" s="2"/>
      <c r="T2726" s="68">
        <v>40710</v>
      </c>
      <c r="U2726" s="69">
        <v>1.00221</v>
      </c>
      <c r="V2726" s="70">
        <v>2.2100000000000453E-3</v>
      </c>
      <c r="W2726" s="70"/>
      <c r="Y2726" s="2"/>
    </row>
    <row r="2727" spans="2:25" x14ac:dyDescent="0.25">
      <c r="B2727" s="2"/>
      <c r="D2727" s="2"/>
      <c r="E2727" s="2"/>
      <c r="J2727" s="2"/>
      <c r="P2727" s="2"/>
      <c r="T2727" s="68">
        <v>40711</v>
      </c>
      <c r="U2727" s="69">
        <v>1.0048999999999999</v>
      </c>
      <c r="V2727" s="70">
        <v>4.8999999999999044E-3</v>
      </c>
      <c r="W2727" s="70"/>
      <c r="Y2727" s="2"/>
    </row>
    <row r="2728" spans="2:25" x14ac:dyDescent="0.25">
      <c r="B2728" s="2"/>
      <c r="D2728" s="2"/>
      <c r="E2728" s="2"/>
      <c r="J2728" s="2"/>
      <c r="P2728" s="2"/>
      <c r="T2728" s="68">
        <v>40714</v>
      </c>
      <c r="U2728" s="69">
        <v>1.0023200000000001</v>
      </c>
      <c r="V2728" s="70">
        <v>2.3200000000000998E-3</v>
      </c>
      <c r="W2728" s="70"/>
      <c r="Y2728" s="2"/>
    </row>
    <row r="2729" spans="2:25" x14ac:dyDescent="0.25">
      <c r="B2729" s="2"/>
      <c r="D2729" s="2"/>
      <c r="E2729" s="2"/>
      <c r="J2729" s="2"/>
      <c r="P2729" s="2"/>
      <c r="T2729" s="68">
        <v>40715</v>
      </c>
      <c r="U2729" s="69">
        <v>1.00617</v>
      </c>
      <c r="V2729" s="70">
        <v>6.1700000000000088E-3</v>
      </c>
      <c r="W2729" s="70"/>
      <c r="Y2729" s="2"/>
    </row>
    <row r="2730" spans="2:25" x14ac:dyDescent="0.25">
      <c r="B2730" s="2"/>
      <c r="D2730" s="2"/>
      <c r="E2730" s="2"/>
      <c r="J2730" s="2"/>
      <c r="P2730" s="2"/>
      <c r="T2730" s="68">
        <v>40716</v>
      </c>
      <c r="U2730" s="69">
        <v>0.99704000000000004</v>
      </c>
      <c r="V2730" s="70">
        <v>-2.9599999999999627E-3</v>
      </c>
      <c r="W2730" s="70"/>
      <c r="Y2730" s="2"/>
    </row>
    <row r="2731" spans="2:25" x14ac:dyDescent="0.25">
      <c r="B2731" s="2"/>
      <c r="D2731" s="2"/>
      <c r="E2731" s="2"/>
      <c r="J2731" s="2"/>
      <c r="P2731" s="2"/>
      <c r="T2731" s="68">
        <v>40717</v>
      </c>
      <c r="U2731" s="69">
        <v>0.99831999999999999</v>
      </c>
      <c r="V2731" s="70">
        <v>-1.6800000000000148E-3</v>
      </c>
      <c r="W2731" s="70"/>
      <c r="Y2731" s="2"/>
    </row>
    <row r="2732" spans="2:25" x14ac:dyDescent="0.25">
      <c r="B2732" s="2"/>
      <c r="D2732" s="2"/>
      <c r="E2732" s="2"/>
      <c r="J2732" s="2"/>
      <c r="P2732" s="2"/>
      <c r="T2732" s="68">
        <v>40718</v>
      </c>
      <c r="U2732" s="69">
        <v>0.99216000000000004</v>
      </c>
      <c r="V2732" s="70">
        <v>-7.8399999999999581E-3</v>
      </c>
      <c r="W2732" s="70"/>
      <c r="Y2732" s="2"/>
    </row>
    <row r="2733" spans="2:25" x14ac:dyDescent="0.25">
      <c r="B2733" s="2"/>
      <c r="D2733" s="2"/>
      <c r="E2733" s="2"/>
      <c r="J2733" s="2"/>
      <c r="P2733" s="2"/>
      <c r="T2733" s="68">
        <v>40721</v>
      </c>
      <c r="U2733" s="69">
        <v>1.00715</v>
      </c>
      <c r="V2733" s="70">
        <v>7.1499999999999897E-3</v>
      </c>
      <c r="W2733" s="70"/>
      <c r="Y2733" s="2"/>
    </row>
    <row r="2734" spans="2:25" x14ac:dyDescent="0.25">
      <c r="B2734" s="2"/>
      <c r="D2734" s="2"/>
      <c r="E2734" s="2"/>
      <c r="J2734" s="2"/>
      <c r="P2734" s="2"/>
      <c r="T2734" s="68">
        <v>40722</v>
      </c>
      <c r="U2734" s="69">
        <v>1.0082599999999999</v>
      </c>
      <c r="V2734" s="70">
        <v>8.2599999999999341E-3</v>
      </c>
      <c r="W2734" s="70"/>
      <c r="Y2734" s="2"/>
    </row>
    <row r="2735" spans="2:25" x14ac:dyDescent="0.25">
      <c r="B2735" s="2"/>
      <c r="D2735" s="2"/>
      <c r="E2735" s="2"/>
      <c r="J2735" s="2"/>
      <c r="P2735" s="2"/>
      <c r="T2735" s="68">
        <v>40723</v>
      </c>
      <c r="U2735" s="69">
        <v>1.00532</v>
      </c>
      <c r="V2735" s="70">
        <v>5.3199999999999914E-3</v>
      </c>
      <c r="W2735" s="70"/>
      <c r="Y2735" s="2"/>
    </row>
    <row r="2736" spans="2:25" x14ac:dyDescent="0.25">
      <c r="B2736" s="2"/>
      <c r="D2736" s="2"/>
      <c r="E2736" s="2"/>
      <c r="J2736" s="2"/>
      <c r="P2736" s="2"/>
      <c r="T2736" s="68">
        <v>40724</v>
      </c>
      <c r="U2736" s="69">
        <v>1.00414</v>
      </c>
      <c r="V2736" s="70">
        <v>4.1400000000000325E-3</v>
      </c>
      <c r="W2736" s="70"/>
      <c r="Y2736" s="2"/>
    </row>
    <row r="2737" spans="2:25" x14ac:dyDescent="0.25">
      <c r="B2737" s="2"/>
      <c r="D2737" s="2"/>
      <c r="E2737" s="2"/>
      <c r="J2737" s="2"/>
      <c r="P2737" s="2"/>
      <c r="T2737" s="68">
        <v>40725</v>
      </c>
      <c r="U2737" s="69">
        <v>1.00535</v>
      </c>
      <c r="V2737" s="70">
        <v>5.3499999999999659E-3</v>
      </c>
      <c r="W2737" s="70"/>
      <c r="Y2737" s="2"/>
    </row>
    <row r="2738" spans="2:25" x14ac:dyDescent="0.25">
      <c r="B2738" s="2"/>
      <c r="D2738" s="2"/>
      <c r="E2738" s="2"/>
      <c r="J2738" s="2"/>
      <c r="P2738" s="2"/>
      <c r="T2738" s="68">
        <v>40729</v>
      </c>
      <c r="U2738" s="69">
        <v>1.0000100000000001</v>
      </c>
      <c r="V2738" s="70">
        <v>1.0000000000065512E-5</v>
      </c>
      <c r="W2738" s="70"/>
      <c r="Y2738" s="2"/>
    </row>
    <row r="2739" spans="2:25" x14ac:dyDescent="0.25">
      <c r="B2739" s="2"/>
      <c r="D2739" s="2"/>
      <c r="E2739" s="2"/>
      <c r="J2739" s="2"/>
      <c r="P2739" s="2"/>
      <c r="T2739" s="68">
        <v>40730</v>
      </c>
      <c r="U2739" s="69">
        <v>1.0007999999999999</v>
      </c>
      <c r="V2739" s="70">
        <v>7.9999999999991189E-4</v>
      </c>
      <c r="W2739" s="70"/>
      <c r="Y2739" s="2"/>
    </row>
    <row r="2740" spans="2:25" x14ac:dyDescent="0.25">
      <c r="B2740" s="2"/>
      <c r="D2740" s="2"/>
      <c r="E2740" s="2"/>
      <c r="J2740" s="2"/>
      <c r="P2740" s="2"/>
      <c r="T2740" s="68">
        <v>40731</v>
      </c>
      <c r="U2740" s="69">
        <v>1.0039400000000001</v>
      </c>
      <c r="V2740" s="70">
        <v>3.9400000000000546E-3</v>
      </c>
      <c r="W2740" s="70"/>
      <c r="Y2740" s="2"/>
    </row>
    <row r="2741" spans="2:25" x14ac:dyDescent="0.25">
      <c r="B2741" s="2"/>
      <c r="D2741" s="2"/>
      <c r="E2741" s="2"/>
      <c r="J2741" s="2"/>
      <c r="P2741" s="2"/>
      <c r="T2741" s="68">
        <v>40732</v>
      </c>
      <c r="U2741" s="69">
        <v>0.99685000000000001</v>
      </c>
      <c r="V2741" s="70">
        <v>-3.1499999999999861E-3</v>
      </c>
      <c r="W2741" s="70"/>
      <c r="Y2741" s="2"/>
    </row>
    <row r="2742" spans="2:25" x14ac:dyDescent="0.25">
      <c r="B2742" s="2"/>
      <c r="D2742" s="2"/>
      <c r="E2742" s="2"/>
      <c r="J2742" s="2"/>
      <c r="P2742" s="2"/>
      <c r="T2742" s="68">
        <v>40735</v>
      </c>
      <c r="U2742" s="69">
        <v>0.98660999999999999</v>
      </c>
      <c r="V2742" s="70">
        <v>-1.3390000000000013E-2</v>
      </c>
      <c r="W2742" s="70"/>
      <c r="Y2742" s="2"/>
    </row>
    <row r="2743" spans="2:25" x14ac:dyDescent="0.25">
      <c r="B2743" s="2"/>
      <c r="D2743" s="2"/>
      <c r="E2743" s="2"/>
      <c r="J2743" s="2"/>
      <c r="P2743" s="2"/>
      <c r="T2743" s="68">
        <v>40736</v>
      </c>
      <c r="U2743" s="69">
        <v>0.99565000000000003</v>
      </c>
      <c r="V2743" s="70">
        <v>-4.349999999999965E-3</v>
      </c>
      <c r="W2743" s="70"/>
      <c r="Y2743" s="2"/>
    </row>
    <row r="2744" spans="2:25" x14ac:dyDescent="0.25">
      <c r="B2744" s="2"/>
      <c r="D2744" s="2"/>
      <c r="E2744" s="2"/>
      <c r="J2744" s="2"/>
      <c r="P2744" s="2"/>
      <c r="T2744" s="68">
        <v>40737</v>
      </c>
      <c r="U2744" s="69">
        <v>1.0032799999999999</v>
      </c>
      <c r="V2744" s="70">
        <v>3.2799999999999496E-3</v>
      </c>
      <c r="W2744" s="70"/>
      <c r="Y2744" s="2"/>
    </row>
    <row r="2745" spans="2:25" x14ac:dyDescent="0.25">
      <c r="B2745" s="2"/>
      <c r="D2745" s="2"/>
      <c r="E2745" s="2"/>
      <c r="J2745" s="2"/>
      <c r="P2745" s="2"/>
      <c r="T2745" s="68">
        <v>40738</v>
      </c>
      <c r="U2745" s="69">
        <v>0.99304999999999999</v>
      </c>
      <c r="V2745" s="70">
        <v>-6.9500000000000117E-3</v>
      </c>
      <c r="W2745" s="70"/>
      <c r="Y2745" s="2"/>
    </row>
    <row r="2746" spans="2:25" x14ac:dyDescent="0.25">
      <c r="B2746" s="2"/>
      <c r="D2746" s="2"/>
      <c r="E2746" s="2"/>
      <c r="J2746" s="2"/>
      <c r="P2746" s="2"/>
      <c r="T2746" s="68">
        <v>40739</v>
      </c>
      <c r="U2746" s="69">
        <v>1.0057100000000001</v>
      </c>
      <c r="V2746" s="70">
        <v>5.7100000000001039E-3</v>
      </c>
      <c r="W2746" s="70"/>
      <c r="Y2746" s="2"/>
    </row>
    <row r="2747" spans="2:25" x14ac:dyDescent="0.25">
      <c r="B2747" s="2"/>
      <c r="D2747" s="2"/>
      <c r="E2747" s="2"/>
      <c r="J2747" s="2"/>
      <c r="P2747" s="2"/>
      <c r="T2747" s="68">
        <v>40742</v>
      </c>
      <c r="U2747" s="69">
        <v>0.99860000000000004</v>
      </c>
      <c r="V2747" s="70">
        <v>-1.3999999999999568E-3</v>
      </c>
      <c r="W2747" s="70"/>
      <c r="Y2747" s="2"/>
    </row>
    <row r="2748" spans="2:25" x14ac:dyDescent="0.25">
      <c r="B2748" s="2"/>
      <c r="D2748" s="2"/>
      <c r="E2748" s="2"/>
      <c r="J2748" s="2"/>
      <c r="P2748" s="2"/>
      <c r="T2748" s="68">
        <v>40743</v>
      </c>
      <c r="U2748" s="69">
        <v>1.00797</v>
      </c>
      <c r="V2748" s="70">
        <v>7.9700000000000326E-3</v>
      </c>
      <c r="W2748" s="70"/>
      <c r="Y2748" s="2"/>
    </row>
    <row r="2749" spans="2:25" x14ac:dyDescent="0.25">
      <c r="B2749" s="2"/>
      <c r="D2749" s="2"/>
      <c r="E2749" s="2"/>
      <c r="J2749" s="2"/>
      <c r="P2749" s="2"/>
      <c r="T2749" s="68">
        <v>40744</v>
      </c>
      <c r="U2749" s="69">
        <v>0.99972000000000005</v>
      </c>
      <c r="V2749" s="70">
        <v>-2.7999999999994696E-4</v>
      </c>
      <c r="W2749" s="70"/>
      <c r="Y2749" s="2"/>
    </row>
    <row r="2750" spans="2:25" x14ac:dyDescent="0.25">
      <c r="B2750" s="2"/>
      <c r="D2750" s="2"/>
      <c r="E2750" s="2"/>
      <c r="J2750" s="2"/>
      <c r="P2750" s="2"/>
      <c r="T2750" s="68">
        <v>40745</v>
      </c>
      <c r="U2750" s="69">
        <v>1.00681</v>
      </c>
      <c r="V2750" s="70">
        <v>6.8099999999999827E-3</v>
      </c>
      <c r="W2750" s="70"/>
      <c r="Y2750" s="2"/>
    </row>
    <row r="2751" spans="2:25" x14ac:dyDescent="0.25">
      <c r="B2751" s="2"/>
      <c r="D2751" s="2"/>
      <c r="E2751" s="2"/>
      <c r="J2751" s="2"/>
      <c r="P2751" s="2"/>
      <c r="T2751" s="68">
        <v>40746</v>
      </c>
      <c r="U2751" s="69">
        <v>1.0004299999999999</v>
      </c>
      <c r="V2751" s="70">
        <v>4.2999999999993044E-4</v>
      </c>
      <c r="W2751" s="70"/>
      <c r="Y2751" s="2"/>
    </row>
    <row r="2752" spans="2:25" x14ac:dyDescent="0.25">
      <c r="B2752" s="2"/>
      <c r="D2752" s="2"/>
      <c r="E2752" s="2"/>
      <c r="J2752" s="2"/>
      <c r="P2752" s="2"/>
      <c r="T2752" s="68">
        <v>40749</v>
      </c>
      <c r="U2752" s="69">
        <v>0.99660000000000004</v>
      </c>
      <c r="V2752" s="70">
        <v>-3.3999999999999586E-3</v>
      </c>
      <c r="W2752" s="70"/>
      <c r="Y2752" s="2"/>
    </row>
    <row r="2753" spans="2:25" x14ac:dyDescent="0.25">
      <c r="B2753" s="2"/>
      <c r="D2753" s="2"/>
      <c r="E2753" s="2"/>
      <c r="J2753" s="2"/>
      <c r="P2753" s="2"/>
      <c r="T2753" s="68">
        <v>40750</v>
      </c>
      <c r="U2753" s="69">
        <v>0.99765999999999999</v>
      </c>
      <c r="V2753" s="70">
        <v>-2.3400000000000087E-3</v>
      </c>
      <c r="W2753" s="70"/>
      <c r="Y2753" s="2"/>
    </row>
    <row r="2754" spans="2:25" x14ac:dyDescent="0.25">
      <c r="B2754" s="2"/>
      <c r="D2754" s="2"/>
      <c r="E2754" s="2"/>
      <c r="J2754" s="2"/>
      <c r="P2754" s="2"/>
      <c r="T2754" s="68">
        <v>40751</v>
      </c>
      <c r="U2754" s="69">
        <v>0.98584000000000005</v>
      </c>
      <c r="V2754" s="70">
        <v>-1.415999999999995E-2</v>
      </c>
      <c r="W2754" s="70"/>
      <c r="Y2754" s="2"/>
    </row>
    <row r="2755" spans="2:25" x14ac:dyDescent="0.25">
      <c r="B2755" s="2"/>
      <c r="D2755" s="2"/>
      <c r="E2755" s="2"/>
      <c r="J2755" s="2"/>
      <c r="P2755" s="2"/>
      <c r="T2755" s="68">
        <v>40752</v>
      </c>
      <c r="U2755" s="69">
        <v>0.99761</v>
      </c>
      <c r="V2755" s="70">
        <v>-2.3900000000000032E-3</v>
      </c>
      <c r="W2755" s="70"/>
      <c r="Y2755" s="2"/>
    </row>
    <row r="2756" spans="2:25" x14ac:dyDescent="0.25">
      <c r="B2756" s="2"/>
      <c r="D2756" s="2"/>
      <c r="E2756" s="2"/>
      <c r="J2756" s="2"/>
      <c r="P2756" s="2"/>
      <c r="T2756" s="68">
        <v>40753</v>
      </c>
      <c r="U2756" s="69">
        <v>0.99414000000000002</v>
      </c>
      <c r="V2756" s="70">
        <v>-5.8599999999999763E-3</v>
      </c>
      <c r="W2756" s="70"/>
      <c r="Y2756" s="2"/>
    </row>
    <row r="2757" spans="2:25" x14ac:dyDescent="0.25">
      <c r="B2757" s="2"/>
      <c r="D2757" s="2"/>
      <c r="E2757" s="2"/>
      <c r="J2757" s="2"/>
      <c r="P2757" s="2"/>
      <c r="T2757" s="68">
        <v>40756</v>
      </c>
      <c r="U2757" s="69">
        <v>1.00054</v>
      </c>
      <c r="V2757" s="70">
        <v>5.3999999999998494E-4</v>
      </c>
      <c r="W2757" s="70"/>
      <c r="Y2757" s="2"/>
    </row>
    <row r="2758" spans="2:25" x14ac:dyDescent="0.25">
      <c r="B2758" s="2"/>
      <c r="D2758" s="2"/>
      <c r="E2758" s="2"/>
      <c r="J2758" s="2"/>
      <c r="P2758" s="2"/>
      <c r="T2758" s="68">
        <v>40757</v>
      </c>
      <c r="U2758" s="69">
        <v>0.98487000000000002</v>
      </c>
      <c r="V2758" s="70">
        <v>-1.5129999999999977E-2</v>
      </c>
      <c r="W2758" s="70"/>
      <c r="Y2758" s="2"/>
    </row>
    <row r="2759" spans="2:25" x14ac:dyDescent="0.25">
      <c r="B2759" s="2"/>
      <c r="D2759" s="2"/>
      <c r="E2759" s="2"/>
      <c r="J2759" s="2"/>
      <c r="P2759" s="2"/>
      <c r="T2759" s="68">
        <v>40758</v>
      </c>
      <c r="U2759" s="69">
        <v>1.0040899999999999</v>
      </c>
      <c r="V2759" s="70">
        <v>4.089999999999927E-3</v>
      </c>
      <c r="W2759" s="70"/>
      <c r="Y2759" s="2"/>
    </row>
    <row r="2760" spans="2:25" x14ac:dyDescent="0.25">
      <c r="B2760" s="2"/>
      <c r="D2760" s="2"/>
      <c r="E2760" s="2"/>
      <c r="J2760" s="2"/>
      <c r="P2760" s="2"/>
      <c r="T2760" s="68">
        <v>40759</v>
      </c>
      <c r="U2760" s="69">
        <v>0.96791000000000005</v>
      </c>
      <c r="V2760" s="70">
        <v>-3.2089999999999952E-2</v>
      </c>
      <c r="W2760" s="70"/>
      <c r="Y2760" s="2"/>
    </row>
    <row r="2761" spans="2:25" x14ac:dyDescent="0.25">
      <c r="B2761" s="2"/>
      <c r="D2761" s="2"/>
      <c r="E2761" s="2"/>
      <c r="J2761" s="2"/>
      <c r="P2761" s="2"/>
      <c r="T2761" s="68">
        <v>40760</v>
      </c>
      <c r="U2761" s="69">
        <v>0.99939999999999996</v>
      </c>
      <c r="V2761" s="70">
        <v>-6.0000000000004494E-4</v>
      </c>
      <c r="W2761" s="70"/>
      <c r="Y2761" s="2"/>
    </row>
    <row r="2762" spans="2:25" x14ac:dyDescent="0.25">
      <c r="B2762" s="2"/>
      <c r="D2762" s="2"/>
      <c r="E2762" s="2"/>
      <c r="J2762" s="2"/>
      <c r="P2762" s="2"/>
      <c r="T2762" s="68">
        <v>40763</v>
      </c>
      <c r="U2762" s="69">
        <v>0.95218000000000003</v>
      </c>
      <c r="V2762" s="70">
        <v>-4.7819999999999974E-2</v>
      </c>
      <c r="W2762" s="70"/>
      <c r="Y2762" s="2"/>
    </row>
    <row r="2763" spans="2:25" x14ac:dyDescent="0.25">
      <c r="B2763" s="2"/>
      <c r="D2763" s="2"/>
      <c r="E2763" s="2"/>
      <c r="J2763" s="2"/>
      <c r="P2763" s="2"/>
      <c r="T2763" s="68">
        <v>40764</v>
      </c>
      <c r="U2763" s="69">
        <v>1.0217799999999999</v>
      </c>
      <c r="V2763" s="70">
        <v>2.1779999999999911E-2</v>
      </c>
      <c r="W2763" s="70"/>
      <c r="Y2763" s="2"/>
    </row>
    <row r="2764" spans="2:25" x14ac:dyDescent="0.25">
      <c r="B2764" s="2"/>
      <c r="D2764" s="2"/>
      <c r="E2764" s="2"/>
      <c r="J2764" s="2"/>
      <c r="P2764" s="2"/>
      <c r="T2764" s="68">
        <v>40765</v>
      </c>
      <c r="U2764" s="69">
        <v>0.98428000000000004</v>
      </c>
      <c r="V2764" s="70">
        <v>-1.5719999999999956E-2</v>
      </c>
      <c r="W2764" s="70"/>
      <c r="Y2764" s="2"/>
    </row>
    <row r="2765" spans="2:25" x14ac:dyDescent="0.25">
      <c r="B2765" s="2"/>
      <c r="D2765" s="2"/>
      <c r="E2765" s="2"/>
      <c r="J2765" s="2"/>
      <c r="P2765" s="2"/>
      <c r="T2765" s="68">
        <v>40766</v>
      </c>
      <c r="U2765" s="69">
        <v>1.0158400000000001</v>
      </c>
      <c r="V2765" s="70">
        <v>1.5840000000000076E-2</v>
      </c>
      <c r="W2765" s="70"/>
      <c r="Y2765" s="2"/>
    </row>
    <row r="2766" spans="2:25" x14ac:dyDescent="0.25">
      <c r="B2766" s="2"/>
      <c r="D2766" s="2"/>
      <c r="E2766" s="2"/>
      <c r="J2766" s="2"/>
      <c r="P2766" s="2"/>
      <c r="T2766" s="68">
        <v>40767</v>
      </c>
      <c r="U2766" s="69">
        <v>1.00529</v>
      </c>
      <c r="V2766" s="70">
        <v>5.2900000000000169E-3</v>
      </c>
      <c r="W2766" s="70"/>
      <c r="Y2766" s="2"/>
    </row>
    <row r="2767" spans="2:25" x14ac:dyDescent="0.25">
      <c r="B2767" s="2"/>
      <c r="D2767" s="2"/>
      <c r="E2767" s="2"/>
      <c r="J2767" s="2"/>
      <c r="P2767" s="2"/>
      <c r="T2767" s="68">
        <v>40770</v>
      </c>
      <c r="U2767" s="69">
        <v>1.0044</v>
      </c>
      <c r="V2767" s="70">
        <v>4.3999999999999595E-3</v>
      </c>
      <c r="W2767" s="70"/>
      <c r="Y2767" s="2"/>
    </row>
    <row r="2768" spans="2:25" x14ac:dyDescent="0.25">
      <c r="B2768" s="2"/>
      <c r="D2768" s="2"/>
      <c r="E2768" s="2"/>
      <c r="J2768" s="2"/>
      <c r="P2768" s="2"/>
      <c r="T2768" s="68">
        <v>40771</v>
      </c>
      <c r="U2768" s="69">
        <v>1.00013</v>
      </c>
      <c r="V2768" s="70">
        <v>1.2999999999996348E-4</v>
      </c>
      <c r="W2768" s="70"/>
      <c r="Y2768" s="2"/>
    </row>
    <row r="2769" spans="2:25" x14ac:dyDescent="0.25">
      <c r="B2769" s="2"/>
      <c r="D2769" s="2"/>
      <c r="E2769" s="2"/>
      <c r="J2769" s="2"/>
      <c r="P2769" s="2"/>
      <c r="T2769" s="68">
        <v>40772</v>
      </c>
      <c r="U2769" s="69">
        <v>1.0005999999999999</v>
      </c>
      <c r="V2769" s="70">
        <v>5.9999999999993392E-4</v>
      </c>
      <c r="W2769" s="70"/>
      <c r="Y2769" s="2"/>
    </row>
    <row r="2770" spans="2:25" x14ac:dyDescent="0.25">
      <c r="B2770" s="2"/>
      <c r="D2770" s="2"/>
      <c r="E2770" s="2"/>
      <c r="J2770" s="2"/>
      <c r="P2770" s="2"/>
      <c r="T2770" s="68">
        <v>40773</v>
      </c>
      <c r="U2770" s="69">
        <v>0.99785000000000001</v>
      </c>
      <c r="V2770" s="70">
        <v>-2.1499999999999853E-3</v>
      </c>
      <c r="W2770" s="70"/>
      <c r="Y2770" s="2"/>
    </row>
    <row r="2771" spans="2:25" x14ac:dyDescent="0.25">
      <c r="B2771" s="2"/>
      <c r="D2771" s="2"/>
      <c r="E2771" s="2"/>
      <c r="J2771" s="2"/>
      <c r="P2771" s="2"/>
      <c r="T2771" s="68">
        <v>40774</v>
      </c>
      <c r="U2771" s="69">
        <v>1.00275</v>
      </c>
      <c r="V2771" s="70">
        <v>2.7500000000000302E-3</v>
      </c>
      <c r="W2771" s="70"/>
      <c r="Y2771" s="2"/>
    </row>
    <row r="2772" spans="2:25" x14ac:dyDescent="0.25">
      <c r="B2772" s="2"/>
      <c r="D2772" s="2"/>
      <c r="E2772" s="2"/>
      <c r="J2772" s="2"/>
      <c r="P2772" s="2"/>
      <c r="T2772" s="68">
        <v>40777</v>
      </c>
      <c r="U2772" s="69">
        <v>0.99485999999999997</v>
      </c>
      <c r="V2772" s="70">
        <v>-5.1400000000000334E-3</v>
      </c>
      <c r="W2772" s="70"/>
      <c r="Y2772" s="2"/>
    </row>
    <row r="2773" spans="2:25" x14ac:dyDescent="0.25">
      <c r="B2773" s="2"/>
      <c r="D2773" s="2"/>
      <c r="E2773" s="2"/>
      <c r="J2773" s="2"/>
      <c r="P2773" s="2"/>
      <c r="T2773" s="68">
        <v>40778</v>
      </c>
      <c r="U2773" s="69">
        <v>1.01681</v>
      </c>
      <c r="V2773" s="70">
        <v>1.6809999999999992E-2</v>
      </c>
      <c r="W2773" s="70"/>
      <c r="Y2773" s="2"/>
    </row>
    <row r="2774" spans="2:25" x14ac:dyDescent="0.25">
      <c r="B2774" s="2"/>
      <c r="D2774" s="2"/>
      <c r="E2774" s="2"/>
      <c r="J2774" s="2"/>
      <c r="P2774" s="2"/>
      <c r="T2774" s="68">
        <v>40779</v>
      </c>
      <c r="U2774" s="69">
        <v>1.00614</v>
      </c>
      <c r="V2774" s="70">
        <v>6.1400000000000343E-3</v>
      </c>
      <c r="W2774" s="70"/>
      <c r="Y2774" s="2"/>
    </row>
    <row r="2775" spans="2:25" x14ac:dyDescent="0.25">
      <c r="B2775" s="2"/>
      <c r="D2775" s="2"/>
      <c r="E2775" s="2"/>
      <c r="J2775" s="2"/>
      <c r="P2775" s="2"/>
      <c r="T2775" s="68">
        <v>40780</v>
      </c>
      <c r="U2775" s="69">
        <v>0.98895999999999995</v>
      </c>
      <c r="V2775" s="70">
        <v>-1.104000000000005E-2</v>
      </c>
      <c r="W2775" s="70"/>
      <c r="Y2775" s="2"/>
    </row>
    <row r="2776" spans="2:25" x14ac:dyDescent="0.25">
      <c r="B2776" s="2"/>
      <c r="D2776" s="2"/>
      <c r="E2776" s="2"/>
      <c r="J2776" s="2"/>
      <c r="P2776" s="2"/>
      <c r="T2776" s="68">
        <v>40781</v>
      </c>
      <c r="U2776" s="69">
        <v>1.0114300000000001</v>
      </c>
      <c r="V2776" s="70">
        <v>1.1430000000000051E-2</v>
      </c>
      <c r="W2776" s="70"/>
      <c r="Y2776" s="2"/>
    </row>
    <row r="2777" spans="2:25" x14ac:dyDescent="0.25">
      <c r="B2777" s="2"/>
      <c r="D2777" s="2"/>
      <c r="E2777" s="2"/>
      <c r="J2777" s="2"/>
      <c r="P2777" s="2"/>
      <c r="T2777" s="68">
        <v>40784</v>
      </c>
      <c r="U2777" s="69">
        <v>1.0141199999999999</v>
      </c>
      <c r="V2777" s="70">
        <v>1.411999999999991E-2</v>
      </c>
      <c r="W2777" s="70"/>
      <c r="Y2777" s="2"/>
    </row>
    <row r="2778" spans="2:25" x14ac:dyDescent="0.25">
      <c r="B2778" s="2"/>
      <c r="D2778" s="2"/>
      <c r="E2778" s="2"/>
      <c r="J2778" s="2"/>
      <c r="P2778" s="2"/>
      <c r="T2778" s="68">
        <v>40785</v>
      </c>
      <c r="U2778" s="69">
        <v>1.00082</v>
      </c>
      <c r="V2778" s="70">
        <v>8.2000000000004292E-4</v>
      </c>
      <c r="W2778" s="70"/>
      <c r="Y2778" s="2"/>
    </row>
    <row r="2779" spans="2:25" x14ac:dyDescent="0.25">
      <c r="B2779" s="2"/>
      <c r="D2779" s="2"/>
      <c r="E2779" s="2"/>
      <c r="J2779" s="2"/>
      <c r="P2779" s="2"/>
      <c r="T2779" s="68">
        <v>40786</v>
      </c>
      <c r="U2779" s="69">
        <v>1.00386</v>
      </c>
      <c r="V2779" s="70">
        <v>3.8599999999999746E-3</v>
      </c>
      <c r="W2779" s="70"/>
      <c r="Y2779" s="2"/>
    </row>
    <row r="2780" spans="2:25" x14ac:dyDescent="0.25">
      <c r="B2780" s="2"/>
      <c r="D2780" s="2"/>
      <c r="E2780" s="2"/>
      <c r="J2780" s="2"/>
      <c r="P2780" s="2"/>
      <c r="T2780" s="68">
        <v>40787</v>
      </c>
      <c r="U2780" s="69">
        <v>0.99490999999999996</v>
      </c>
      <c r="V2780" s="70">
        <v>-5.0900000000000389E-3</v>
      </c>
      <c r="W2780" s="70"/>
      <c r="Y2780" s="2"/>
    </row>
    <row r="2781" spans="2:25" x14ac:dyDescent="0.25">
      <c r="B2781" s="2"/>
      <c r="D2781" s="2"/>
      <c r="E2781" s="2"/>
      <c r="J2781" s="2"/>
      <c r="P2781" s="2"/>
      <c r="T2781" s="68">
        <v>40788</v>
      </c>
      <c r="U2781" s="69">
        <v>0.98502000000000001</v>
      </c>
      <c r="V2781" s="70">
        <v>-1.4979999999999993E-2</v>
      </c>
      <c r="W2781" s="70"/>
      <c r="Y2781" s="2"/>
    </row>
    <row r="2782" spans="2:25" x14ac:dyDescent="0.25">
      <c r="B2782" s="2"/>
      <c r="D2782" s="2"/>
      <c r="E2782" s="2"/>
      <c r="J2782" s="2"/>
      <c r="P2782" s="2"/>
      <c r="T2782" s="68">
        <v>40792</v>
      </c>
      <c r="U2782" s="69">
        <v>0.99565000000000003</v>
      </c>
      <c r="V2782" s="70">
        <v>-4.349999999999965E-3</v>
      </c>
      <c r="W2782" s="70"/>
      <c r="Y2782" s="2"/>
    </row>
    <row r="2783" spans="2:25" x14ac:dyDescent="0.25">
      <c r="B2783" s="2"/>
      <c r="D2783" s="2"/>
      <c r="E2783" s="2"/>
      <c r="J2783" s="2"/>
      <c r="P2783" s="2"/>
      <c r="T2783" s="68">
        <v>40793</v>
      </c>
      <c r="U2783" s="69">
        <v>1.0225</v>
      </c>
      <c r="V2783" s="70">
        <v>2.2499999999999964E-2</v>
      </c>
      <c r="W2783" s="70"/>
      <c r="Y2783" s="2"/>
    </row>
    <row r="2784" spans="2:25" x14ac:dyDescent="0.25">
      <c r="B2784" s="2"/>
      <c r="D2784" s="2"/>
      <c r="E2784" s="2"/>
      <c r="J2784" s="2"/>
      <c r="P2784" s="2"/>
      <c r="T2784" s="68">
        <v>40794</v>
      </c>
      <c r="U2784" s="69">
        <v>0.99409999999999998</v>
      </c>
      <c r="V2784" s="70">
        <v>-5.9000000000000163E-3</v>
      </c>
      <c r="W2784" s="70"/>
      <c r="Y2784" s="2"/>
    </row>
    <row r="2785" spans="2:25" x14ac:dyDescent="0.25">
      <c r="B2785" s="2"/>
      <c r="D2785" s="2"/>
      <c r="E2785" s="2"/>
      <c r="J2785" s="2"/>
      <c r="P2785" s="2"/>
      <c r="T2785" s="68">
        <v>40795</v>
      </c>
      <c r="U2785" s="69">
        <v>0.97904999999999998</v>
      </c>
      <c r="V2785" s="70">
        <v>-2.0950000000000024E-2</v>
      </c>
      <c r="W2785" s="70"/>
      <c r="Y2785" s="2"/>
    </row>
    <row r="2786" spans="2:25" x14ac:dyDescent="0.25">
      <c r="B2786" s="2"/>
      <c r="D2786" s="2"/>
      <c r="E2786" s="2"/>
      <c r="J2786" s="2"/>
      <c r="P2786" s="2"/>
      <c r="T2786" s="68">
        <v>40798</v>
      </c>
      <c r="U2786" s="69">
        <v>1.0084200000000001</v>
      </c>
      <c r="V2786" s="70">
        <v>8.4200000000000941E-3</v>
      </c>
      <c r="W2786" s="70"/>
      <c r="Y2786" s="2"/>
    </row>
    <row r="2787" spans="2:25" x14ac:dyDescent="0.25">
      <c r="B2787" s="2"/>
      <c r="D2787" s="2"/>
      <c r="E2787" s="2"/>
      <c r="J2787" s="2"/>
      <c r="P2787" s="2"/>
      <c r="T2787" s="68">
        <v>40799</v>
      </c>
      <c r="U2787" s="69">
        <v>1.0093700000000001</v>
      </c>
      <c r="V2787" s="70">
        <v>9.3700000000001005E-3</v>
      </c>
      <c r="W2787" s="70"/>
      <c r="Y2787" s="2"/>
    </row>
    <row r="2788" spans="2:25" x14ac:dyDescent="0.25">
      <c r="B2788" s="2"/>
      <c r="D2788" s="2"/>
      <c r="E2788" s="2"/>
      <c r="J2788" s="2"/>
      <c r="P2788" s="2"/>
      <c r="T2788" s="68">
        <v>40800</v>
      </c>
      <c r="U2788" s="69">
        <v>1.0131300000000001</v>
      </c>
      <c r="V2788" s="70">
        <v>1.3130000000000086E-2</v>
      </c>
      <c r="W2788" s="70"/>
      <c r="Y2788" s="2"/>
    </row>
    <row r="2789" spans="2:25" x14ac:dyDescent="0.25">
      <c r="B2789" s="2"/>
      <c r="D2789" s="2"/>
      <c r="E2789" s="2"/>
      <c r="J2789" s="2"/>
      <c r="P2789" s="2"/>
      <c r="T2789" s="68">
        <v>40801</v>
      </c>
      <c r="U2789" s="69">
        <v>1.014</v>
      </c>
      <c r="V2789" s="70">
        <v>1.4000000000000012E-2</v>
      </c>
      <c r="W2789" s="70"/>
      <c r="Y2789" s="2"/>
    </row>
    <row r="2790" spans="2:25" x14ac:dyDescent="0.25">
      <c r="B2790" s="2"/>
      <c r="D2790" s="2"/>
      <c r="E2790" s="2"/>
      <c r="J2790" s="2"/>
      <c r="P2790" s="2"/>
      <c r="T2790" s="68">
        <v>40802</v>
      </c>
      <c r="U2790" s="69">
        <v>1.0067900000000001</v>
      </c>
      <c r="V2790" s="70">
        <v>6.7900000000000738E-3</v>
      </c>
      <c r="W2790" s="70"/>
      <c r="Y2790" s="2"/>
    </row>
    <row r="2791" spans="2:25" x14ac:dyDescent="0.25">
      <c r="B2791" s="2"/>
      <c r="D2791" s="2"/>
      <c r="E2791" s="2"/>
      <c r="J2791" s="2"/>
      <c r="P2791" s="2"/>
      <c r="T2791" s="68">
        <v>40805</v>
      </c>
      <c r="U2791" s="69">
        <v>0.99822999999999995</v>
      </c>
      <c r="V2791" s="70">
        <v>-1.7700000000000493E-3</v>
      </c>
      <c r="W2791" s="70"/>
      <c r="Y2791" s="2"/>
    </row>
    <row r="2792" spans="2:25" x14ac:dyDescent="0.25">
      <c r="B2792" s="2"/>
      <c r="D2792" s="2"/>
      <c r="E2792" s="2"/>
      <c r="J2792" s="2"/>
      <c r="P2792" s="2"/>
      <c r="T2792" s="68">
        <v>40806</v>
      </c>
      <c r="U2792" s="69">
        <v>1.00027</v>
      </c>
      <c r="V2792" s="70">
        <v>2.6999999999999247E-4</v>
      </c>
      <c r="W2792" s="70"/>
      <c r="Y2792" s="2"/>
    </row>
    <row r="2793" spans="2:25" x14ac:dyDescent="0.25">
      <c r="B2793" s="2"/>
      <c r="D2793" s="2"/>
      <c r="E2793" s="2"/>
      <c r="J2793" s="2"/>
      <c r="P2793" s="2"/>
      <c r="T2793" s="68">
        <v>40807</v>
      </c>
      <c r="U2793" s="69">
        <v>0.98209999999999997</v>
      </c>
      <c r="V2793" s="70">
        <v>-1.7900000000000027E-2</v>
      </c>
      <c r="W2793" s="70"/>
      <c r="Y2793" s="2"/>
    </row>
    <row r="2794" spans="2:25" x14ac:dyDescent="0.25">
      <c r="B2794" s="2"/>
      <c r="D2794" s="2"/>
      <c r="E2794" s="2"/>
      <c r="J2794" s="2"/>
      <c r="P2794" s="2"/>
      <c r="T2794" s="68">
        <v>40808</v>
      </c>
      <c r="U2794" s="69">
        <v>0.98084000000000005</v>
      </c>
      <c r="V2794" s="70">
        <v>-1.9159999999999955E-2</v>
      </c>
      <c r="W2794" s="70"/>
      <c r="Y2794" s="2"/>
    </row>
    <row r="2795" spans="2:25" x14ac:dyDescent="0.25">
      <c r="B2795" s="2"/>
      <c r="D2795" s="2"/>
      <c r="E2795" s="2"/>
      <c r="J2795" s="2"/>
      <c r="P2795" s="2"/>
      <c r="T2795" s="68">
        <v>40809</v>
      </c>
      <c r="U2795" s="69">
        <v>1.0025200000000001</v>
      </c>
      <c r="V2795" s="70">
        <v>2.5200000000000777E-3</v>
      </c>
      <c r="W2795" s="70"/>
      <c r="Y2795" s="2"/>
    </row>
    <row r="2796" spans="2:25" x14ac:dyDescent="0.25">
      <c r="B2796" s="2"/>
      <c r="D2796" s="2"/>
      <c r="E2796" s="2"/>
      <c r="J2796" s="2"/>
      <c r="P2796" s="2"/>
      <c r="T2796" s="68">
        <v>40812</v>
      </c>
      <c r="U2796" s="69">
        <v>1.01132</v>
      </c>
      <c r="V2796" s="70">
        <v>1.1319999999999997E-2</v>
      </c>
      <c r="W2796" s="70"/>
      <c r="Y2796" s="2"/>
    </row>
    <row r="2797" spans="2:25" x14ac:dyDescent="0.25">
      <c r="B2797" s="2"/>
      <c r="D2797" s="2"/>
      <c r="E2797" s="2"/>
      <c r="J2797" s="2"/>
      <c r="P2797" s="2"/>
      <c r="T2797" s="68">
        <v>40813</v>
      </c>
      <c r="U2797" s="69">
        <v>1.00499</v>
      </c>
      <c r="V2797" s="70">
        <v>4.99000000000005E-3</v>
      </c>
      <c r="W2797" s="70"/>
      <c r="Y2797" s="2"/>
    </row>
    <row r="2798" spans="2:25" x14ac:dyDescent="0.25">
      <c r="B2798" s="2"/>
      <c r="D2798" s="2"/>
      <c r="E2798" s="2"/>
      <c r="J2798" s="2"/>
      <c r="P2798" s="2"/>
      <c r="T2798" s="68">
        <v>40814</v>
      </c>
      <c r="U2798" s="69">
        <v>0.99212</v>
      </c>
      <c r="V2798" s="70">
        <v>-7.8799999999999981E-3</v>
      </c>
      <c r="W2798" s="70"/>
      <c r="Y2798" s="2"/>
    </row>
    <row r="2799" spans="2:25" x14ac:dyDescent="0.25">
      <c r="B2799" s="2"/>
      <c r="D2799" s="2"/>
      <c r="E2799" s="2"/>
      <c r="J2799" s="2"/>
      <c r="P2799" s="2"/>
      <c r="T2799" s="68">
        <v>40815</v>
      </c>
      <c r="U2799" s="69">
        <v>1.00468</v>
      </c>
      <c r="V2799" s="70">
        <v>4.6800000000000175E-3</v>
      </c>
      <c r="W2799" s="70"/>
      <c r="Y2799" s="2"/>
    </row>
    <row r="2800" spans="2:25" x14ac:dyDescent="0.25">
      <c r="B2800" s="2"/>
      <c r="D2800" s="2"/>
      <c r="E2800" s="2"/>
      <c r="J2800" s="2"/>
      <c r="P2800" s="2"/>
      <c r="T2800" s="68">
        <v>40816</v>
      </c>
      <c r="U2800" s="69">
        <v>0.98875999999999997</v>
      </c>
      <c r="V2800" s="70">
        <v>-1.1240000000000028E-2</v>
      </c>
      <c r="W2800" s="70"/>
      <c r="Y2800" s="2"/>
    </row>
    <row r="2801" spans="2:25" x14ac:dyDescent="0.25">
      <c r="B2801" s="2"/>
      <c r="D2801" s="2"/>
      <c r="E2801" s="2"/>
      <c r="J2801" s="2"/>
      <c r="P2801" s="2"/>
      <c r="T2801" s="68">
        <v>40819</v>
      </c>
      <c r="U2801" s="69">
        <v>0.98648999999999998</v>
      </c>
      <c r="V2801" s="70">
        <v>-1.3510000000000022E-2</v>
      </c>
      <c r="W2801" s="70"/>
      <c r="Y2801" s="2"/>
    </row>
    <row r="2802" spans="2:25" x14ac:dyDescent="0.25">
      <c r="B2802" s="2"/>
      <c r="D2802" s="2"/>
      <c r="E2802" s="2"/>
      <c r="J2802" s="2"/>
      <c r="P2802" s="2"/>
      <c r="T2802" s="68">
        <v>40820</v>
      </c>
      <c r="U2802" s="69">
        <v>1.0132099999999999</v>
      </c>
      <c r="V2802" s="70">
        <v>1.3209999999999944E-2</v>
      </c>
      <c r="W2802" s="70"/>
      <c r="Y2802" s="2"/>
    </row>
    <row r="2803" spans="2:25" x14ac:dyDescent="0.25">
      <c r="B2803" s="2"/>
      <c r="D2803" s="2"/>
      <c r="E2803" s="2"/>
      <c r="J2803" s="2"/>
      <c r="P2803" s="2"/>
      <c r="T2803" s="68">
        <v>40821</v>
      </c>
      <c r="U2803" s="69">
        <v>1.0078199999999999</v>
      </c>
      <c r="V2803" s="70">
        <v>7.8199999999999381E-3</v>
      </c>
      <c r="W2803" s="70"/>
      <c r="Y2803" s="2"/>
    </row>
    <row r="2804" spans="2:25" x14ac:dyDescent="0.25">
      <c r="B2804" s="2"/>
      <c r="D2804" s="2"/>
      <c r="E2804" s="2"/>
      <c r="J2804" s="2"/>
      <c r="P2804" s="2"/>
      <c r="T2804" s="68">
        <v>40822</v>
      </c>
      <c r="U2804" s="69">
        <v>1.0055099999999999</v>
      </c>
      <c r="V2804" s="70">
        <v>5.5099999999999039E-3</v>
      </c>
      <c r="W2804" s="70"/>
      <c r="Y2804" s="2"/>
    </row>
    <row r="2805" spans="2:25" x14ac:dyDescent="0.25">
      <c r="B2805" s="2"/>
      <c r="D2805" s="2"/>
      <c r="E2805" s="2"/>
      <c r="J2805" s="2"/>
      <c r="P2805" s="2"/>
      <c r="T2805" s="68">
        <v>40823</v>
      </c>
      <c r="U2805" s="69">
        <v>0.99980999999999998</v>
      </c>
      <c r="V2805" s="70">
        <v>-1.9000000000002348E-4</v>
      </c>
      <c r="W2805" s="70"/>
      <c r="Y2805" s="2"/>
    </row>
    <row r="2806" spans="2:25" x14ac:dyDescent="0.25">
      <c r="B2806" s="2"/>
      <c r="D2806" s="2"/>
      <c r="E2806" s="2"/>
      <c r="J2806" s="2"/>
      <c r="P2806" s="2"/>
      <c r="T2806" s="68">
        <v>40826</v>
      </c>
      <c r="U2806" s="69">
        <v>1.00665</v>
      </c>
      <c r="V2806" s="70">
        <v>6.6500000000000448E-3</v>
      </c>
      <c r="W2806" s="70"/>
      <c r="Y2806" s="2"/>
    </row>
    <row r="2807" spans="2:25" x14ac:dyDescent="0.25">
      <c r="B2807" s="2"/>
      <c r="D2807" s="2"/>
      <c r="E2807" s="2"/>
      <c r="J2807" s="2"/>
      <c r="P2807" s="2"/>
      <c r="T2807" s="68">
        <v>40827</v>
      </c>
      <c r="U2807" s="69">
        <v>1.0008699999999999</v>
      </c>
      <c r="V2807" s="70">
        <v>8.6999999999992639E-4</v>
      </c>
      <c r="W2807" s="70"/>
      <c r="Y2807" s="2"/>
    </row>
    <row r="2808" spans="2:25" x14ac:dyDescent="0.25">
      <c r="B2808" s="2"/>
      <c r="D2808" s="2"/>
      <c r="E2808" s="2"/>
      <c r="J2808" s="2"/>
      <c r="P2808" s="2"/>
      <c r="T2808" s="68">
        <v>40828</v>
      </c>
      <c r="U2808" s="69">
        <v>1.0008600000000001</v>
      </c>
      <c r="V2808" s="70">
        <v>8.6000000000008292E-4</v>
      </c>
      <c r="W2808" s="70"/>
      <c r="Y2808" s="2"/>
    </row>
    <row r="2809" spans="2:25" x14ac:dyDescent="0.25">
      <c r="B2809" s="2"/>
      <c r="D2809" s="2"/>
      <c r="E2809" s="2"/>
      <c r="J2809" s="2"/>
      <c r="P2809" s="2"/>
      <c r="T2809" s="68">
        <v>40829</v>
      </c>
      <c r="U2809" s="69">
        <v>1.0003299999999999</v>
      </c>
      <c r="V2809" s="70">
        <v>3.2999999999994145E-4</v>
      </c>
      <c r="W2809" s="70"/>
      <c r="Y2809" s="2"/>
    </row>
    <row r="2810" spans="2:25" x14ac:dyDescent="0.25">
      <c r="B2810" s="2"/>
      <c r="D2810" s="2"/>
      <c r="E2810" s="2"/>
      <c r="J2810" s="2"/>
      <c r="P2810" s="2"/>
      <c r="T2810" s="68">
        <v>40830</v>
      </c>
      <c r="U2810" s="69">
        <v>0.99960000000000004</v>
      </c>
      <c r="V2810" s="70">
        <v>-3.9999999999995595E-4</v>
      </c>
      <c r="W2810" s="70"/>
      <c r="Y2810" s="2"/>
    </row>
    <row r="2811" spans="2:25" x14ac:dyDescent="0.25">
      <c r="B2811" s="2"/>
      <c r="D2811" s="2"/>
      <c r="E2811" s="2"/>
      <c r="J2811" s="2"/>
      <c r="P2811" s="2"/>
      <c r="T2811" s="68">
        <v>40833</v>
      </c>
      <c r="U2811" s="69">
        <v>0.99156</v>
      </c>
      <c r="V2811" s="70">
        <v>-8.4400000000000031E-3</v>
      </c>
      <c r="W2811" s="70"/>
      <c r="Y2811" s="2"/>
    </row>
    <row r="2812" spans="2:25" x14ac:dyDescent="0.25">
      <c r="B2812" s="2"/>
      <c r="D2812" s="2"/>
      <c r="E2812" s="2"/>
      <c r="J2812" s="2"/>
      <c r="P2812" s="2"/>
      <c r="T2812" s="68">
        <v>40834</v>
      </c>
      <c r="U2812" s="69">
        <v>1.01271</v>
      </c>
      <c r="V2812" s="70">
        <v>1.2709999999999999E-2</v>
      </c>
      <c r="W2812" s="70"/>
      <c r="Y2812" s="2"/>
    </row>
    <row r="2813" spans="2:25" x14ac:dyDescent="0.25">
      <c r="B2813" s="2"/>
      <c r="D2813" s="2"/>
      <c r="E2813" s="2"/>
      <c r="J2813" s="2"/>
      <c r="P2813" s="2"/>
      <c r="T2813" s="68">
        <v>40835</v>
      </c>
      <c r="U2813" s="69">
        <v>0.99519999999999997</v>
      </c>
      <c r="V2813" s="70">
        <v>-4.8000000000000265E-3</v>
      </c>
      <c r="W2813" s="70"/>
      <c r="Y2813" s="2"/>
    </row>
    <row r="2814" spans="2:25" x14ac:dyDescent="0.25">
      <c r="B2814" s="2"/>
      <c r="D2814" s="2"/>
      <c r="E2814" s="2"/>
      <c r="J2814" s="2"/>
      <c r="P2814" s="2"/>
      <c r="T2814" s="68">
        <v>40836</v>
      </c>
      <c r="U2814" s="69">
        <v>1.0050399999999999</v>
      </c>
      <c r="V2814" s="70">
        <v>5.0399999999999334E-3</v>
      </c>
      <c r="W2814" s="70"/>
      <c r="Y2814" s="2"/>
    </row>
    <row r="2815" spans="2:25" x14ac:dyDescent="0.25">
      <c r="B2815" s="2"/>
      <c r="D2815" s="2"/>
      <c r="E2815" s="2"/>
      <c r="J2815" s="2"/>
      <c r="P2815" s="2"/>
      <c r="T2815" s="68">
        <v>40837</v>
      </c>
      <c r="U2815" s="69">
        <v>1.0085200000000001</v>
      </c>
      <c r="V2815" s="70">
        <v>8.5200000000000831E-3</v>
      </c>
      <c r="W2815" s="70"/>
      <c r="Y2815" s="2"/>
    </row>
    <row r="2816" spans="2:25" x14ac:dyDescent="0.25">
      <c r="B2816" s="2"/>
      <c r="D2816" s="2"/>
      <c r="E2816" s="2"/>
      <c r="J2816" s="2"/>
      <c r="P2816" s="2"/>
      <c r="T2816" s="68">
        <v>40840</v>
      </c>
      <c r="U2816" s="69">
        <v>1.00945</v>
      </c>
      <c r="V2816" s="70">
        <v>9.4499999999999584E-3</v>
      </c>
      <c r="W2816" s="70"/>
      <c r="Y2816" s="2"/>
    </row>
    <row r="2817" spans="2:25" x14ac:dyDescent="0.25">
      <c r="B2817" s="2"/>
      <c r="D2817" s="2"/>
      <c r="E2817" s="2"/>
      <c r="J2817" s="2"/>
      <c r="P2817" s="2"/>
      <c r="T2817" s="68">
        <v>40841</v>
      </c>
      <c r="U2817" s="69">
        <v>0.98819000000000001</v>
      </c>
      <c r="V2817" s="70">
        <v>-1.1809999999999987E-2</v>
      </c>
      <c r="W2817" s="70"/>
      <c r="Y2817" s="2"/>
    </row>
    <row r="2818" spans="2:25" x14ac:dyDescent="0.25">
      <c r="B2818" s="2"/>
      <c r="D2818" s="2"/>
      <c r="E2818" s="2"/>
      <c r="J2818" s="2"/>
      <c r="P2818" s="2"/>
      <c r="T2818" s="68">
        <v>40842</v>
      </c>
      <c r="U2818" s="69">
        <v>1.00783</v>
      </c>
      <c r="V2818" s="70">
        <v>7.8300000000000036E-3</v>
      </c>
      <c r="W2818" s="70"/>
      <c r="Y2818" s="2"/>
    </row>
    <row r="2819" spans="2:25" x14ac:dyDescent="0.25">
      <c r="B2819" s="2"/>
      <c r="D2819" s="2"/>
      <c r="E2819" s="2"/>
      <c r="J2819" s="2"/>
      <c r="P2819" s="2"/>
      <c r="T2819" s="68">
        <v>40843</v>
      </c>
      <c r="U2819" s="69">
        <v>1.01671</v>
      </c>
      <c r="V2819" s="70">
        <v>1.6710000000000003E-2</v>
      </c>
      <c r="W2819" s="70"/>
      <c r="Y2819" s="2"/>
    </row>
    <row r="2820" spans="2:25" x14ac:dyDescent="0.25">
      <c r="B2820" s="2"/>
      <c r="D2820" s="2"/>
      <c r="E2820" s="2"/>
      <c r="J2820" s="2"/>
      <c r="P2820" s="2"/>
      <c r="T2820" s="68">
        <v>40844</v>
      </c>
      <c r="U2820" s="69">
        <v>1.0011000000000001</v>
      </c>
      <c r="V2820" s="70">
        <v>1.1000000000001009E-3</v>
      </c>
      <c r="W2820" s="70"/>
      <c r="Y2820" s="2"/>
    </row>
    <row r="2821" spans="2:25" x14ac:dyDescent="0.25">
      <c r="B2821" s="2"/>
      <c r="D2821" s="2"/>
      <c r="E2821" s="2"/>
      <c r="J2821" s="2"/>
      <c r="P2821" s="2"/>
      <c r="T2821" s="68">
        <v>40847</v>
      </c>
      <c r="U2821" s="69">
        <v>0.98419000000000001</v>
      </c>
      <c r="V2821" s="70">
        <v>-1.5809999999999991E-2</v>
      </c>
      <c r="W2821" s="70"/>
      <c r="Y2821" s="2"/>
    </row>
    <row r="2822" spans="2:25" x14ac:dyDescent="0.25">
      <c r="B2822" s="2"/>
      <c r="D2822" s="2"/>
      <c r="E2822" s="2"/>
      <c r="J2822" s="2"/>
      <c r="P2822" s="2"/>
      <c r="T2822" s="68">
        <v>40848</v>
      </c>
      <c r="U2822" s="69">
        <v>0.97770000000000001</v>
      </c>
      <c r="V2822" s="70">
        <v>-2.2299999999999986E-2</v>
      </c>
      <c r="W2822" s="70"/>
      <c r="Y2822" s="2"/>
    </row>
    <row r="2823" spans="2:25" x14ac:dyDescent="0.25">
      <c r="B2823" s="2"/>
      <c r="D2823" s="2"/>
      <c r="E2823" s="2"/>
      <c r="J2823" s="2"/>
      <c r="P2823" s="2"/>
      <c r="T2823" s="68">
        <v>40849</v>
      </c>
      <c r="U2823" s="69">
        <v>1.00787</v>
      </c>
      <c r="V2823" s="70">
        <v>7.8700000000000436E-3</v>
      </c>
      <c r="W2823" s="70"/>
      <c r="Y2823" s="2"/>
    </row>
    <row r="2824" spans="2:25" x14ac:dyDescent="0.25">
      <c r="B2824" s="2"/>
      <c r="D2824" s="2"/>
      <c r="E2824" s="2"/>
      <c r="J2824" s="2"/>
      <c r="P2824" s="2"/>
      <c r="T2824" s="68">
        <v>40850</v>
      </c>
      <c r="U2824" s="69">
        <v>1.00743</v>
      </c>
      <c r="V2824" s="70">
        <v>7.4300000000000477E-3</v>
      </c>
      <c r="W2824" s="70"/>
      <c r="Y2824" s="2"/>
    </row>
    <row r="2825" spans="2:25" x14ac:dyDescent="0.25">
      <c r="B2825" s="2"/>
      <c r="D2825" s="2"/>
      <c r="E2825" s="2"/>
      <c r="J2825" s="2"/>
      <c r="P2825" s="2"/>
      <c r="T2825" s="68">
        <v>40851</v>
      </c>
      <c r="U2825" s="69">
        <v>0.99785999999999997</v>
      </c>
      <c r="V2825" s="70">
        <v>-2.1400000000000308E-3</v>
      </c>
      <c r="W2825" s="70"/>
      <c r="Y2825" s="2"/>
    </row>
    <row r="2826" spans="2:25" x14ac:dyDescent="0.25">
      <c r="B2826" s="2"/>
      <c r="D2826" s="2"/>
      <c r="E2826" s="2"/>
      <c r="J2826" s="2"/>
      <c r="P2826" s="2"/>
      <c r="T2826" s="68">
        <v>40854</v>
      </c>
      <c r="U2826" s="69">
        <v>1.00535</v>
      </c>
      <c r="V2826" s="70">
        <v>5.3499999999999659E-3</v>
      </c>
      <c r="W2826" s="70"/>
      <c r="Y2826" s="2"/>
    </row>
    <row r="2827" spans="2:25" x14ac:dyDescent="0.25">
      <c r="B2827" s="2"/>
      <c r="D2827" s="2"/>
      <c r="E2827" s="2"/>
      <c r="J2827" s="2"/>
      <c r="P2827" s="2"/>
      <c r="T2827" s="68">
        <v>40855</v>
      </c>
      <c r="U2827" s="69">
        <v>1.0073799999999999</v>
      </c>
      <c r="V2827" s="70">
        <v>7.3799999999999422E-3</v>
      </c>
      <c r="W2827" s="70"/>
      <c r="Y2827" s="2"/>
    </row>
    <row r="2828" spans="2:25" x14ac:dyDescent="0.25">
      <c r="B2828" s="2"/>
      <c r="D2828" s="2"/>
      <c r="E2828" s="2"/>
      <c r="J2828" s="2"/>
      <c r="P2828" s="2"/>
      <c r="T2828" s="68">
        <v>40856</v>
      </c>
      <c r="U2828" s="69">
        <v>0.97170000000000001</v>
      </c>
      <c r="V2828" s="70">
        <v>-2.8299999999999992E-2</v>
      </c>
      <c r="W2828" s="70"/>
      <c r="Y2828" s="2"/>
    </row>
    <row r="2829" spans="2:25" x14ac:dyDescent="0.25">
      <c r="B2829" s="2"/>
      <c r="D2829" s="2"/>
      <c r="E2829" s="2"/>
      <c r="J2829" s="2"/>
      <c r="P2829" s="2"/>
      <c r="T2829" s="68">
        <v>40857</v>
      </c>
      <c r="U2829" s="69">
        <v>1.0097700000000001</v>
      </c>
      <c r="V2829" s="70">
        <v>9.7700000000000564E-3</v>
      </c>
      <c r="W2829" s="70"/>
      <c r="Y2829" s="2"/>
    </row>
    <row r="2830" spans="2:25" x14ac:dyDescent="0.25">
      <c r="B2830" s="2"/>
      <c r="D2830" s="2"/>
      <c r="E2830" s="2"/>
      <c r="J2830" s="2"/>
      <c r="P2830" s="2"/>
      <c r="T2830" s="68">
        <v>40858</v>
      </c>
      <c r="U2830" s="69">
        <v>1.0153000000000001</v>
      </c>
      <c r="V2830" s="70">
        <v>1.5300000000000091E-2</v>
      </c>
      <c r="W2830" s="70"/>
      <c r="Y2830" s="2"/>
    </row>
    <row r="2831" spans="2:25" x14ac:dyDescent="0.25">
      <c r="B2831" s="2"/>
      <c r="D2831" s="2"/>
      <c r="E2831" s="2"/>
      <c r="J2831" s="2"/>
      <c r="P2831" s="2"/>
      <c r="T2831" s="68">
        <v>40861</v>
      </c>
      <c r="U2831" s="69">
        <v>0.99656999999999996</v>
      </c>
      <c r="V2831" s="70">
        <v>-3.4300000000000441E-3</v>
      </c>
      <c r="W2831" s="70"/>
      <c r="Y2831" s="2"/>
    </row>
    <row r="2832" spans="2:25" x14ac:dyDescent="0.25">
      <c r="B2832" s="2"/>
      <c r="D2832" s="2"/>
      <c r="E2832" s="2"/>
      <c r="J2832" s="2"/>
      <c r="P2832" s="2"/>
      <c r="T2832" s="68">
        <v>40862</v>
      </c>
      <c r="U2832" s="69">
        <v>1.0047900000000001</v>
      </c>
      <c r="V2832" s="70">
        <v>4.790000000000072E-3</v>
      </c>
      <c r="W2832" s="70"/>
      <c r="Y2832" s="2"/>
    </row>
    <row r="2833" spans="2:25" x14ac:dyDescent="0.25">
      <c r="B2833" s="2"/>
      <c r="D2833" s="2"/>
      <c r="E2833" s="2"/>
      <c r="J2833" s="2"/>
      <c r="P2833" s="2"/>
      <c r="T2833" s="68">
        <v>40863</v>
      </c>
      <c r="U2833" s="69">
        <v>0.98621000000000003</v>
      </c>
      <c r="V2833" s="70">
        <v>-1.3789999999999969E-2</v>
      </c>
      <c r="W2833" s="70"/>
      <c r="Y2833" s="2"/>
    </row>
    <row r="2834" spans="2:25" x14ac:dyDescent="0.25">
      <c r="B2834" s="2"/>
      <c r="D2834" s="2"/>
      <c r="E2834" s="2"/>
      <c r="J2834" s="2"/>
      <c r="P2834" s="2"/>
      <c r="T2834" s="68">
        <v>40864</v>
      </c>
      <c r="U2834" s="69">
        <v>0.98270999999999997</v>
      </c>
      <c r="V2834" s="70">
        <v>-1.7290000000000028E-2</v>
      </c>
      <c r="W2834" s="70"/>
      <c r="Y2834" s="2"/>
    </row>
    <row r="2835" spans="2:25" x14ac:dyDescent="0.25">
      <c r="B2835" s="2"/>
      <c r="D2835" s="2"/>
      <c r="E2835" s="2"/>
      <c r="J2835" s="2"/>
      <c r="P2835" s="2"/>
      <c r="T2835" s="68">
        <v>40865</v>
      </c>
      <c r="U2835" s="69">
        <v>1.00634</v>
      </c>
      <c r="V2835" s="70">
        <v>6.3400000000000123E-3</v>
      </c>
      <c r="W2835" s="70"/>
      <c r="Y2835" s="2"/>
    </row>
    <row r="2836" spans="2:25" x14ac:dyDescent="0.25">
      <c r="B2836" s="2"/>
      <c r="D2836" s="2"/>
      <c r="E2836" s="2"/>
      <c r="J2836" s="2"/>
      <c r="P2836" s="2"/>
      <c r="T2836" s="68">
        <v>40868</v>
      </c>
      <c r="U2836" s="69">
        <v>0.99067000000000005</v>
      </c>
      <c r="V2836" s="70">
        <v>-9.3299999999999494E-3</v>
      </c>
      <c r="W2836" s="70"/>
      <c r="Y2836" s="2"/>
    </row>
    <row r="2837" spans="2:25" x14ac:dyDescent="0.25">
      <c r="B2837" s="2"/>
      <c r="D2837" s="2"/>
      <c r="E2837" s="2"/>
      <c r="J2837" s="2"/>
      <c r="P2837" s="2"/>
      <c r="T2837" s="68">
        <v>40869</v>
      </c>
      <c r="U2837" s="69">
        <v>0.99958999999999998</v>
      </c>
      <c r="V2837" s="70">
        <v>-4.1000000000002146E-4</v>
      </c>
      <c r="W2837" s="70"/>
      <c r="Y2837" s="2"/>
    </row>
    <row r="2838" spans="2:25" x14ac:dyDescent="0.25">
      <c r="B2838" s="2"/>
      <c r="D2838" s="2"/>
      <c r="E2838" s="2"/>
      <c r="J2838" s="2"/>
      <c r="P2838" s="2"/>
      <c r="T2838" s="68">
        <v>40870</v>
      </c>
      <c r="U2838" s="69">
        <v>0.98762000000000005</v>
      </c>
      <c r="V2838" s="70">
        <v>-1.2379999999999947E-2</v>
      </c>
      <c r="W2838" s="70"/>
      <c r="Y2838" s="2"/>
    </row>
    <row r="2839" spans="2:25" x14ac:dyDescent="0.25">
      <c r="B2839" s="2"/>
      <c r="D2839" s="2"/>
      <c r="E2839" s="2"/>
      <c r="J2839" s="2"/>
      <c r="P2839" s="2"/>
      <c r="T2839" s="68">
        <v>40872</v>
      </c>
      <c r="U2839" s="69">
        <v>0.99975000000000003</v>
      </c>
      <c r="V2839" s="70">
        <v>-2.4999999999997247E-4</v>
      </c>
      <c r="W2839" s="70"/>
      <c r="Y2839" s="2"/>
    </row>
    <row r="2840" spans="2:25" x14ac:dyDescent="0.25">
      <c r="B2840" s="2"/>
      <c r="D2840" s="2"/>
      <c r="E2840" s="2"/>
      <c r="J2840" s="2"/>
      <c r="P2840" s="2"/>
      <c r="T2840" s="68">
        <v>40875</v>
      </c>
      <c r="U2840" s="69">
        <v>1.01481</v>
      </c>
      <c r="V2840" s="70">
        <v>1.480999999999999E-2</v>
      </c>
      <c r="W2840" s="70"/>
      <c r="Y2840" s="2"/>
    </row>
    <row r="2841" spans="2:25" x14ac:dyDescent="0.25">
      <c r="B2841" s="2"/>
      <c r="D2841" s="2"/>
      <c r="E2841" s="2"/>
      <c r="J2841" s="2"/>
      <c r="P2841" s="2"/>
      <c r="T2841" s="68">
        <v>40876</v>
      </c>
      <c r="U2841" s="69">
        <v>1.0022200000000001</v>
      </c>
      <c r="V2841" s="70">
        <v>2.2200000000001108E-3</v>
      </c>
      <c r="W2841" s="70"/>
      <c r="Y2841" s="2"/>
    </row>
    <row r="2842" spans="2:25" x14ac:dyDescent="0.25">
      <c r="B2842" s="2"/>
      <c r="D2842" s="2"/>
      <c r="E2842" s="2"/>
      <c r="J2842" s="2"/>
      <c r="P2842" s="2"/>
      <c r="T2842" s="68">
        <v>40877</v>
      </c>
      <c r="U2842" s="69">
        <v>1.0096000000000001</v>
      </c>
      <c r="V2842" s="70">
        <v>9.6000000000000529E-3</v>
      </c>
      <c r="W2842" s="70"/>
      <c r="Y2842" s="2"/>
    </row>
    <row r="2843" spans="2:25" x14ac:dyDescent="0.25">
      <c r="B2843" s="2"/>
      <c r="D2843" s="2"/>
      <c r="E2843" s="2"/>
      <c r="J2843" s="2"/>
      <c r="P2843" s="2"/>
      <c r="T2843" s="68">
        <v>40878</v>
      </c>
      <c r="U2843" s="69">
        <v>0.99951000000000001</v>
      </c>
      <c r="V2843" s="70">
        <v>-4.8999999999999044E-4</v>
      </c>
      <c r="W2843" s="70"/>
      <c r="Y2843" s="2"/>
    </row>
    <row r="2844" spans="2:25" x14ac:dyDescent="0.25">
      <c r="B2844" s="2"/>
      <c r="D2844" s="2"/>
      <c r="E2844" s="2"/>
      <c r="J2844" s="2"/>
      <c r="P2844" s="2"/>
      <c r="T2844" s="68">
        <v>40879</v>
      </c>
      <c r="U2844" s="69">
        <v>1.0002899999999999</v>
      </c>
      <c r="V2844" s="70">
        <v>2.8999999999990145E-4</v>
      </c>
      <c r="W2844" s="70"/>
      <c r="Y2844" s="2"/>
    </row>
    <row r="2845" spans="2:25" x14ac:dyDescent="0.25">
      <c r="B2845" s="2"/>
      <c r="D2845" s="2"/>
      <c r="E2845" s="2"/>
      <c r="J2845" s="2"/>
      <c r="P2845" s="2"/>
      <c r="T2845" s="68">
        <v>40882</v>
      </c>
      <c r="U2845" s="69">
        <v>1.0058800000000001</v>
      </c>
      <c r="V2845" s="70">
        <v>5.8800000000001074E-3</v>
      </c>
      <c r="W2845" s="70"/>
      <c r="Y2845" s="2"/>
    </row>
    <row r="2846" spans="2:25" x14ac:dyDescent="0.25">
      <c r="B2846" s="2"/>
      <c r="D2846" s="2"/>
      <c r="E2846" s="2"/>
      <c r="J2846" s="2"/>
      <c r="P2846" s="2"/>
      <c r="T2846" s="68">
        <v>40883</v>
      </c>
      <c r="U2846" s="69">
        <v>1.0011699999999999</v>
      </c>
      <c r="V2846" s="70">
        <v>1.1699999999998933E-3</v>
      </c>
      <c r="W2846" s="70"/>
      <c r="Y2846" s="2"/>
    </row>
    <row r="2847" spans="2:25" x14ac:dyDescent="0.25">
      <c r="B2847" s="2"/>
      <c r="D2847" s="2"/>
      <c r="E2847" s="2"/>
      <c r="J2847" s="2"/>
      <c r="P2847" s="2"/>
      <c r="T2847" s="68">
        <v>40884</v>
      </c>
      <c r="U2847" s="69">
        <v>1.00058</v>
      </c>
      <c r="V2847" s="70">
        <v>5.8000000000002494E-4</v>
      </c>
      <c r="W2847" s="70"/>
      <c r="Y2847" s="2"/>
    </row>
    <row r="2848" spans="2:25" x14ac:dyDescent="0.25">
      <c r="B2848" s="2"/>
      <c r="D2848" s="2"/>
      <c r="E2848" s="2"/>
      <c r="J2848" s="2"/>
      <c r="P2848" s="2"/>
      <c r="T2848" s="68">
        <v>40885</v>
      </c>
      <c r="U2848" s="69">
        <v>0.98721999999999999</v>
      </c>
      <c r="V2848" s="70">
        <v>-1.2780000000000014E-2</v>
      </c>
      <c r="W2848" s="70"/>
      <c r="Y2848" s="2"/>
    </row>
    <row r="2849" spans="2:25" x14ac:dyDescent="0.25">
      <c r="B2849" s="2"/>
      <c r="D2849" s="2"/>
      <c r="E2849" s="2"/>
      <c r="J2849" s="2"/>
      <c r="P2849" s="2"/>
      <c r="T2849" s="68">
        <v>40886</v>
      </c>
      <c r="U2849" s="69">
        <v>1.01498</v>
      </c>
      <c r="V2849" s="70">
        <v>1.4979999999999993E-2</v>
      </c>
      <c r="W2849" s="70"/>
      <c r="Y2849" s="2"/>
    </row>
    <row r="2850" spans="2:25" x14ac:dyDescent="0.25">
      <c r="B2850" s="2"/>
      <c r="D2850" s="2"/>
      <c r="E2850" s="2"/>
      <c r="J2850" s="2"/>
      <c r="P2850" s="2"/>
      <c r="T2850" s="68">
        <v>40889</v>
      </c>
      <c r="U2850" s="69">
        <v>0.99348000000000003</v>
      </c>
      <c r="V2850" s="70">
        <v>-6.5199999999999703E-3</v>
      </c>
      <c r="W2850" s="70"/>
      <c r="Y2850" s="2"/>
    </row>
    <row r="2851" spans="2:25" x14ac:dyDescent="0.25">
      <c r="B2851" s="2"/>
      <c r="D2851" s="2"/>
      <c r="E2851" s="2"/>
      <c r="J2851" s="2"/>
      <c r="P2851" s="2"/>
      <c r="T2851" s="68">
        <v>40890</v>
      </c>
      <c r="U2851" s="69">
        <v>0.99321000000000004</v>
      </c>
      <c r="V2851" s="70">
        <v>-6.7899999999999627E-3</v>
      </c>
      <c r="W2851" s="70"/>
      <c r="Y2851" s="2"/>
    </row>
    <row r="2852" spans="2:25" x14ac:dyDescent="0.25">
      <c r="B2852" s="2"/>
      <c r="D2852" s="2"/>
      <c r="E2852" s="2"/>
      <c r="J2852" s="2"/>
      <c r="P2852" s="2"/>
      <c r="T2852" s="68">
        <v>40891</v>
      </c>
      <c r="U2852" s="69">
        <v>0.98865000000000003</v>
      </c>
      <c r="V2852" s="70">
        <v>-1.1349999999999971E-2</v>
      </c>
      <c r="W2852" s="70"/>
      <c r="Y2852" s="2"/>
    </row>
    <row r="2853" spans="2:25" x14ac:dyDescent="0.25">
      <c r="B2853" s="2"/>
      <c r="D2853" s="2"/>
      <c r="E2853" s="2"/>
      <c r="J2853" s="2"/>
      <c r="P2853" s="2"/>
      <c r="T2853" s="68">
        <v>40892</v>
      </c>
      <c r="U2853" s="69">
        <v>1.0034099999999999</v>
      </c>
      <c r="V2853" s="70">
        <v>3.4099999999999131E-3</v>
      </c>
      <c r="W2853" s="70"/>
      <c r="Y2853" s="2"/>
    </row>
    <row r="2854" spans="2:25" x14ac:dyDescent="0.25">
      <c r="B2854" s="2"/>
      <c r="D2854" s="2"/>
      <c r="E2854" s="2"/>
      <c r="J2854" s="2"/>
      <c r="P2854" s="2"/>
      <c r="T2854" s="68">
        <v>40893</v>
      </c>
      <c r="U2854" s="69">
        <v>1.0079899999999999</v>
      </c>
      <c r="V2854" s="70">
        <v>7.9899999999999416E-3</v>
      </c>
      <c r="W2854" s="70"/>
      <c r="Y2854" s="2"/>
    </row>
    <row r="2855" spans="2:25" x14ac:dyDescent="0.25">
      <c r="B2855" s="2"/>
      <c r="D2855" s="2"/>
      <c r="E2855" s="2"/>
      <c r="J2855" s="2"/>
      <c r="P2855" s="2"/>
      <c r="T2855" s="68">
        <v>40896</v>
      </c>
      <c r="U2855" s="69">
        <v>0.99322999999999995</v>
      </c>
      <c r="V2855" s="70">
        <v>-6.7700000000000538E-3</v>
      </c>
      <c r="W2855" s="70"/>
      <c r="Y2855" s="2"/>
    </row>
    <row r="2856" spans="2:25" x14ac:dyDescent="0.25">
      <c r="B2856" s="2"/>
      <c r="D2856" s="2"/>
      <c r="E2856" s="2"/>
      <c r="J2856" s="2"/>
      <c r="P2856" s="2"/>
      <c r="T2856" s="68">
        <v>40897</v>
      </c>
      <c r="U2856" s="69">
        <v>1.01281</v>
      </c>
      <c r="V2856" s="70">
        <v>1.2809999999999988E-2</v>
      </c>
      <c r="W2856" s="70"/>
      <c r="Y2856" s="2"/>
    </row>
    <row r="2857" spans="2:25" x14ac:dyDescent="0.25">
      <c r="B2857" s="2"/>
      <c r="D2857" s="2"/>
      <c r="E2857" s="2"/>
      <c r="J2857" s="2"/>
      <c r="P2857" s="2"/>
      <c r="T2857" s="68">
        <v>40898</v>
      </c>
      <c r="U2857" s="69">
        <v>1.0021599999999999</v>
      </c>
      <c r="V2857" s="70">
        <v>2.1599999999999397E-3</v>
      </c>
      <c r="W2857" s="70"/>
      <c r="Y2857" s="2"/>
    </row>
    <row r="2858" spans="2:25" x14ac:dyDescent="0.25">
      <c r="B2858" s="2"/>
      <c r="D2858" s="2"/>
      <c r="E2858" s="2"/>
      <c r="J2858" s="2"/>
      <c r="P2858" s="2"/>
      <c r="T2858" s="68">
        <v>40899</v>
      </c>
      <c r="U2858" s="69">
        <v>1.0042599999999999</v>
      </c>
      <c r="V2858" s="70">
        <v>4.2599999999999305E-3</v>
      </c>
      <c r="W2858" s="70"/>
      <c r="Y2858" s="2"/>
    </row>
    <row r="2859" spans="2:25" x14ac:dyDescent="0.25">
      <c r="B2859" s="2"/>
      <c r="D2859" s="2"/>
      <c r="E2859" s="2"/>
      <c r="J2859" s="2"/>
      <c r="P2859" s="2"/>
      <c r="T2859" s="68">
        <v>40900</v>
      </c>
      <c r="U2859" s="69">
        <v>1.0045900000000001</v>
      </c>
      <c r="V2859" s="70">
        <v>4.590000000000094E-3</v>
      </c>
      <c r="W2859" s="70"/>
      <c r="Y2859" s="2"/>
    </row>
    <row r="2860" spans="2:25" x14ac:dyDescent="0.25">
      <c r="B2860" s="2"/>
      <c r="D2860" s="2"/>
      <c r="E2860" s="2"/>
      <c r="J2860" s="2"/>
      <c r="P2860" s="2"/>
      <c r="T2860" s="68">
        <v>40904</v>
      </c>
      <c r="U2860" s="69">
        <v>1.0006900000000001</v>
      </c>
      <c r="V2860" s="70">
        <v>6.9000000000007944E-4</v>
      </c>
      <c r="W2860" s="70"/>
      <c r="Y2860" s="2"/>
    </row>
    <row r="2861" spans="2:25" x14ac:dyDescent="0.25">
      <c r="B2861" s="2"/>
      <c r="D2861" s="2"/>
      <c r="E2861" s="2"/>
      <c r="J2861" s="2"/>
      <c r="P2861" s="2"/>
      <c r="T2861" s="68">
        <v>40905</v>
      </c>
      <c r="U2861" s="69">
        <v>0.99283999999999994</v>
      </c>
      <c r="V2861" s="70">
        <v>-7.1600000000000552E-3</v>
      </c>
      <c r="W2861" s="70"/>
      <c r="Y2861" s="2"/>
    </row>
    <row r="2862" spans="2:25" x14ac:dyDescent="0.25">
      <c r="B2862" s="2"/>
      <c r="D2862" s="2"/>
      <c r="E2862" s="2"/>
      <c r="J2862" s="2"/>
      <c r="P2862" s="2"/>
      <c r="T2862" s="68">
        <v>40906</v>
      </c>
      <c r="U2862" s="69">
        <v>1.0067699999999999</v>
      </c>
      <c r="V2862" s="70">
        <v>6.7699999999999427E-3</v>
      </c>
      <c r="W2862" s="70"/>
      <c r="Y2862" s="2"/>
    </row>
    <row r="2863" spans="2:25" x14ac:dyDescent="0.25">
      <c r="B2863" s="2"/>
      <c r="D2863" s="2"/>
      <c r="E2863" s="2"/>
      <c r="J2863" s="2"/>
      <c r="P2863" s="2"/>
      <c r="T2863" s="68">
        <v>40907</v>
      </c>
      <c r="U2863" s="69">
        <v>0.99809999999999999</v>
      </c>
      <c r="V2863" s="70">
        <v>-1.9000000000000128E-3</v>
      </c>
      <c r="W2863" s="70"/>
      <c r="Y2863" s="2"/>
    </row>
    <row r="2864" spans="2:25" x14ac:dyDescent="0.25">
      <c r="B2864" s="2"/>
      <c r="D2864" s="2"/>
      <c r="E2864" s="2"/>
      <c r="J2864" s="2"/>
      <c r="P2864" s="2"/>
      <c r="T2864" s="68">
        <v>40911</v>
      </c>
      <c r="U2864" s="69">
        <v>1.00915</v>
      </c>
      <c r="V2864" s="70">
        <v>9.1499999999999915E-3</v>
      </c>
      <c r="W2864" s="70"/>
      <c r="Y2864" s="2"/>
    </row>
    <row r="2865" spans="2:25" x14ac:dyDescent="0.25">
      <c r="B2865" s="2"/>
      <c r="D2865" s="2"/>
      <c r="E2865" s="2"/>
      <c r="J2865" s="2"/>
      <c r="P2865" s="2"/>
      <c r="T2865" s="68">
        <v>40912</v>
      </c>
      <c r="U2865" s="69">
        <v>1.0014799999999999</v>
      </c>
      <c r="V2865" s="70">
        <v>1.4799999999999258E-3</v>
      </c>
      <c r="W2865" s="70"/>
      <c r="Y2865" s="2"/>
    </row>
    <row r="2866" spans="2:25" x14ac:dyDescent="0.25">
      <c r="B2866" s="2"/>
      <c r="D2866" s="2"/>
      <c r="E2866" s="2"/>
      <c r="J2866" s="2"/>
      <c r="P2866" s="2"/>
      <c r="T2866" s="68">
        <v>40913</v>
      </c>
      <c r="U2866" s="69">
        <v>1.00221</v>
      </c>
      <c r="V2866" s="70">
        <v>2.2100000000000453E-3</v>
      </c>
      <c r="W2866" s="70"/>
      <c r="Y2866" s="2"/>
    </row>
    <row r="2867" spans="2:25" x14ac:dyDescent="0.25">
      <c r="B2867" s="2"/>
      <c r="D2867" s="2"/>
      <c r="E2867" s="2"/>
      <c r="J2867" s="2"/>
      <c r="P2867" s="2"/>
      <c r="T2867" s="68">
        <v>40914</v>
      </c>
      <c r="U2867" s="69">
        <v>0.99983999999999995</v>
      </c>
      <c r="V2867" s="70">
        <v>-1.6000000000004899E-4</v>
      </c>
      <c r="W2867" s="70"/>
      <c r="Y2867" s="2"/>
    </row>
    <row r="2868" spans="2:25" x14ac:dyDescent="0.25">
      <c r="B2868" s="2"/>
      <c r="D2868" s="2"/>
      <c r="E2868" s="2"/>
      <c r="J2868" s="2"/>
      <c r="P2868" s="2"/>
      <c r="T2868" s="68">
        <v>40917</v>
      </c>
      <c r="U2868" s="69">
        <v>1.0026299999999999</v>
      </c>
      <c r="V2868" s="70">
        <v>2.6299999999999102E-3</v>
      </c>
      <c r="W2868" s="70"/>
      <c r="Y2868" s="2"/>
    </row>
    <row r="2869" spans="2:25" x14ac:dyDescent="0.25">
      <c r="B2869" s="2"/>
      <c r="D2869" s="2"/>
      <c r="E2869" s="2"/>
      <c r="J2869" s="2"/>
      <c r="P2869" s="2"/>
      <c r="T2869" s="68">
        <v>40918</v>
      </c>
      <c r="U2869" s="69">
        <v>1.0044900000000001</v>
      </c>
      <c r="V2869" s="70">
        <v>4.490000000000105E-3</v>
      </c>
      <c r="W2869" s="70"/>
      <c r="Y2869" s="2"/>
    </row>
    <row r="2870" spans="2:25" x14ac:dyDescent="0.25">
      <c r="B2870" s="2"/>
      <c r="D2870" s="2"/>
      <c r="E2870" s="2"/>
      <c r="J2870" s="2"/>
      <c r="P2870" s="2"/>
      <c r="T2870" s="68">
        <v>40919</v>
      </c>
      <c r="U2870" s="69">
        <v>1.0004900000000001</v>
      </c>
      <c r="V2870" s="70">
        <v>4.9000000000010147E-4</v>
      </c>
      <c r="W2870" s="70"/>
      <c r="Y2870" s="2"/>
    </row>
    <row r="2871" spans="2:25" x14ac:dyDescent="0.25">
      <c r="B2871" s="2"/>
      <c r="D2871" s="2"/>
      <c r="E2871" s="2"/>
      <c r="J2871" s="2"/>
      <c r="P2871" s="2"/>
      <c r="T2871" s="68">
        <v>40920</v>
      </c>
      <c r="U2871" s="69">
        <v>1.0018</v>
      </c>
      <c r="V2871" s="70">
        <v>1.8000000000000238E-3</v>
      </c>
      <c r="W2871" s="70"/>
      <c r="Y2871" s="2"/>
    </row>
    <row r="2872" spans="2:25" x14ac:dyDescent="0.25">
      <c r="B2872" s="2"/>
      <c r="D2872" s="2"/>
      <c r="E2872" s="2"/>
      <c r="J2872" s="2"/>
      <c r="P2872" s="2"/>
      <c r="T2872" s="68">
        <v>40921</v>
      </c>
      <c r="U2872" s="69">
        <v>0.99604999999999999</v>
      </c>
      <c r="V2872" s="70">
        <v>-3.9500000000000091E-3</v>
      </c>
      <c r="W2872" s="70"/>
      <c r="Y2872" s="2"/>
    </row>
    <row r="2873" spans="2:25" x14ac:dyDescent="0.25">
      <c r="B2873" s="2"/>
      <c r="D2873" s="2"/>
      <c r="E2873" s="2"/>
      <c r="J2873" s="2"/>
      <c r="P2873" s="2"/>
      <c r="T2873" s="68">
        <v>40925</v>
      </c>
      <c r="U2873" s="69">
        <v>1.0054000000000001</v>
      </c>
      <c r="V2873" s="70">
        <v>5.4000000000000714E-3</v>
      </c>
      <c r="W2873" s="70"/>
      <c r="Y2873" s="2"/>
    </row>
    <row r="2874" spans="2:25" x14ac:dyDescent="0.25">
      <c r="B2874" s="2"/>
      <c r="D2874" s="2"/>
      <c r="E2874" s="2"/>
      <c r="J2874" s="2"/>
      <c r="P2874" s="2"/>
      <c r="T2874" s="68">
        <v>40926</v>
      </c>
      <c r="U2874" s="69">
        <v>1.0051399999999999</v>
      </c>
      <c r="V2874" s="70">
        <v>5.1399999999999224E-3</v>
      </c>
      <c r="W2874" s="70"/>
      <c r="Y2874" s="2"/>
    </row>
    <row r="2875" spans="2:25" x14ac:dyDescent="0.25">
      <c r="B2875" s="2"/>
      <c r="D2875" s="2"/>
      <c r="E2875" s="2"/>
      <c r="J2875" s="2"/>
      <c r="P2875" s="2"/>
      <c r="T2875" s="68">
        <v>40927</v>
      </c>
      <c r="U2875" s="69">
        <v>1.0017499999999999</v>
      </c>
      <c r="V2875" s="70">
        <v>1.7499999999999183E-3</v>
      </c>
      <c r="W2875" s="70"/>
      <c r="Y2875" s="2"/>
    </row>
    <row r="2876" spans="2:25" x14ac:dyDescent="0.25">
      <c r="B2876" s="2"/>
      <c r="D2876" s="2"/>
      <c r="E2876" s="2"/>
      <c r="J2876" s="2"/>
      <c r="P2876" s="2"/>
      <c r="T2876" s="68">
        <v>40928</v>
      </c>
      <c r="U2876" s="69">
        <v>1.0024299999999999</v>
      </c>
      <c r="V2876" s="70">
        <v>2.4299999999999322E-3</v>
      </c>
      <c r="W2876" s="70"/>
      <c r="Y2876" s="2"/>
    </row>
    <row r="2877" spans="2:25" x14ac:dyDescent="0.25">
      <c r="B2877" s="2"/>
      <c r="D2877" s="2"/>
      <c r="E2877" s="2"/>
      <c r="J2877" s="2"/>
      <c r="P2877" s="2"/>
      <c r="T2877" s="68">
        <v>40931</v>
      </c>
      <c r="U2877" s="69">
        <v>1.0042899999999999</v>
      </c>
      <c r="V2877" s="70">
        <v>4.289999999999905E-3</v>
      </c>
      <c r="W2877" s="70"/>
      <c r="Y2877" s="2"/>
    </row>
    <row r="2878" spans="2:25" x14ac:dyDescent="0.25">
      <c r="B2878" s="2"/>
      <c r="D2878" s="2"/>
      <c r="E2878" s="2"/>
      <c r="J2878" s="2"/>
      <c r="P2878" s="2"/>
      <c r="T2878" s="68">
        <v>40932</v>
      </c>
      <c r="U2878" s="69">
        <v>0.99970000000000003</v>
      </c>
      <c r="V2878" s="70">
        <v>-2.9999999999996696E-4</v>
      </c>
      <c r="W2878" s="70"/>
      <c r="Y2878" s="2"/>
    </row>
    <row r="2879" spans="2:25" x14ac:dyDescent="0.25">
      <c r="B2879" s="2"/>
      <c r="D2879" s="2"/>
      <c r="E2879" s="2"/>
      <c r="J2879" s="2"/>
      <c r="P2879" s="2"/>
      <c r="T2879" s="68">
        <v>40933</v>
      </c>
      <c r="U2879" s="69">
        <v>1.00393</v>
      </c>
      <c r="V2879" s="70">
        <v>3.9299999999999891E-3</v>
      </c>
      <c r="W2879" s="70"/>
      <c r="Y2879" s="2"/>
    </row>
    <row r="2880" spans="2:25" x14ac:dyDescent="0.25">
      <c r="B2880" s="2"/>
      <c r="D2880" s="2"/>
      <c r="E2880" s="2"/>
      <c r="J2880" s="2"/>
      <c r="P2880" s="2"/>
      <c r="T2880" s="68">
        <v>40934</v>
      </c>
      <c r="U2880" s="69">
        <v>0.99682999999999999</v>
      </c>
      <c r="V2880" s="70">
        <v>-3.1700000000000061E-3</v>
      </c>
      <c r="W2880" s="70"/>
      <c r="Y2880" s="2"/>
    </row>
    <row r="2881" spans="2:25" x14ac:dyDescent="0.25">
      <c r="B2881" s="2"/>
      <c r="D2881" s="2"/>
      <c r="E2881" s="2"/>
      <c r="J2881" s="2"/>
      <c r="P2881" s="2"/>
      <c r="T2881" s="68">
        <v>40935</v>
      </c>
      <c r="U2881" s="69">
        <v>0.99958999999999998</v>
      </c>
      <c r="V2881" s="70">
        <v>-4.1000000000002146E-4</v>
      </c>
      <c r="W2881" s="70"/>
      <c r="Y2881" s="2"/>
    </row>
    <row r="2882" spans="2:25" x14ac:dyDescent="0.25">
      <c r="B2882" s="2"/>
      <c r="D2882" s="2"/>
      <c r="E2882" s="2"/>
      <c r="J2882" s="2"/>
      <c r="P2882" s="2"/>
      <c r="T2882" s="68">
        <v>40938</v>
      </c>
      <c r="U2882" s="69">
        <v>0.99890000000000001</v>
      </c>
      <c r="V2882" s="70">
        <v>-1.0999999999999899E-3</v>
      </c>
      <c r="W2882" s="70"/>
      <c r="Y2882" s="2"/>
    </row>
    <row r="2883" spans="2:25" x14ac:dyDescent="0.25">
      <c r="B2883" s="2"/>
      <c r="D2883" s="2"/>
      <c r="E2883" s="2"/>
      <c r="J2883" s="2"/>
      <c r="P2883" s="2"/>
      <c r="T2883" s="68">
        <v>40939</v>
      </c>
      <c r="U2883" s="69">
        <v>1.00003</v>
      </c>
      <c r="V2883" s="70">
        <v>2.9999999999974492E-5</v>
      </c>
      <c r="W2883" s="70"/>
      <c r="Y2883" s="2"/>
    </row>
    <row r="2884" spans="2:25" x14ac:dyDescent="0.25">
      <c r="B2884" s="2"/>
      <c r="D2884" s="2"/>
      <c r="E2884" s="2"/>
      <c r="J2884" s="2"/>
      <c r="P2884" s="2"/>
      <c r="T2884" s="68">
        <v>40940</v>
      </c>
      <c r="U2884" s="69">
        <v>1.0058199999999999</v>
      </c>
      <c r="V2884" s="70">
        <v>5.8199999999999363E-3</v>
      </c>
      <c r="W2884" s="70"/>
      <c r="Y2884" s="2"/>
    </row>
    <row r="2885" spans="2:25" x14ac:dyDescent="0.25">
      <c r="B2885" s="2"/>
      <c r="D2885" s="2"/>
      <c r="E2885" s="2"/>
      <c r="J2885" s="2"/>
      <c r="P2885" s="2"/>
      <c r="T2885" s="68">
        <v>40941</v>
      </c>
      <c r="U2885" s="69">
        <v>1.00143</v>
      </c>
      <c r="V2885" s="70">
        <v>1.4300000000000423E-3</v>
      </c>
      <c r="W2885" s="70"/>
      <c r="Y2885" s="2"/>
    </row>
    <row r="2886" spans="2:25" x14ac:dyDescent="0.25">
      <c r="B2886" s="2"/>
      <c r="D2886" s="2"/>
      <c r="E2886" s="2"/>
      <c r="J2886" s="2"/>
      <c r="P2886" s="2"/>
      <c r="T2886" s="68">
        <v>40942</v>
      </c>
      <c r="U2886" s="69">
        <v>1.0064599999999999</v>
      </c>
      <c r="V2886" s="70">
        <v>6.4599999999999103E-3</v>
      </c>
      <c r="W2886" s="70"/>
      <c r="Y2886" s="2"/>
    </row>
    <row r="2887" spans="2:25" x14ac:dyDescent="0.25">
      <c r="B2887" s="2"/>
      <c r="D2887" s="2"/>
      <c r="E2887" s="2"/>
      <c r="J2887" s="2"/>
      <c r="P2887" s="2"/>
      <c r="T2887" s="68">
        <v>40945</v>
      </c>
      <c r="U2887" s="69">
        <v>1.0002</v>
      </c>
      <c r="V2887" s="70">
        <v>1.9999999999997797E-4</v>
      </c>
      <c r="W2887" s="70"/>
      <c r="Y2887" s="2"/>
    </row>
    <row r="2888" spans="2:25" x14ac:dyDescent="0.25">
      <c r="B2888" s="2"/>
      <c r="D2888" s="2"/>
      <c r="E2888" s="2"/>
      <c r="J2888" s="2"/>
      <c r="P2888" s="2"/>
      <c r="T2888" s="68">
        <v>40946</v>
      </c>
      <c r="U2888" s="69">
        <v>1.0016700000000001</v>
      </c>
      <c r="V2888" s="70">
        <v>1.6700000000000603E-3</v>
      </c>
      <c r="W2888" s="70"/>
      <c r="Y2888" s="2"/>
    </row>
    <row r="2889" spans="2:25" x14ac:dyDescent="0.25">
      <c r="B2889" s="2"/>
      <c r="D2889" s="2"/>
      <c r="E2889" s="2"/>
      <c r="J2889" s="2"/>
      <c r="P2889" s="2"/>
      <c r="T2889" s="68">
        <v>40947</v>
      </c>
      <c r="U2889" s="69">
        <v>1.00145</v>
      </c>
      <c r="V2889" s="70">
        <v>1.4499999999999513E-3</v>
      </c>
      <c r="W2889" s="70"/>
      <c r="Y2889" s="2"/>
    </row>
    <row r="2890" spans="2:25" x14ac:dyDescent="0.25">
      <c r="B2890" s="2"/>
      <c r="D2890" s="2"/>
      <c r="E2890" s="2"/>
      <c r="J2890" s="2"/>
      <c r="P2890" s="2"/>
      <c r="T2890" s="68">
        <v>40948</v>
      </c>
      <c r="U2890" s="69">
        <v>1.00084</v>
      </c>
      <c r="V2890" s="70">
        <v>8.399999999999519E-4</v>
      </c>
      <c r="W2890" s="70"/>
      <c r="Y2890" s="2"/>
    </row>
    <row r="2891" spans="2:25" x14ac:dyDescent="0.25">
      <c r="B2891" s="2"/>
      <c r="D2891" s="2"/>
      <c r="E2891" s="2"/>
      <c r="J2891" s="2"/>
      <c r="P2891" s="2"/>
      <c r="T2891" s="68">
        <v>40949</v>
      </c>
      <c r="U2891" s="69">
        <v>0.99655000000000005</v>
      </c>
      <c r="V2891" s="70">
        <v>-3.4499999999999531E-3</v>
      </c>
      <c r="W2891" s="70"/>
      <c r="Y2891" s="2"/>
    </row>
    <row r="2892" spans="2:25" x14ac:dyDescent="0.25">
      <c r="B2892" s="2"/>
      <c r="D2892" s="2"/>
      <c r="E2892" s="2"/>
      <c r="J2892" s="2"/>
      <c r="P2892" s="2"/>
      <c r="T2892" s="68">
        <v>40952</v>
      </c>
      <c r="U2892" s="69">
        <v>1.0047699999999999</v>
      </c>
      <c r="V2892" s="70">
        <v>4.769999999999941E-3</v>
      </c>
      <c r="W2892" s="70"/>
      <c r="Y2892" s="2"/>
    </row>
    <row r="2893" spans="2:25" x14ac:dyDescent="0.25">
      <c r="B2893" s="2"/>
      <c r="D2893" s="2"/>
      <c r="E2893" s="2"/>
      <c r="J2893" s="2"/>
      <c r="P2893" s="2"/>
      <c r="T2893" s="68">
        <v>40953</v>
      </c>
      <c r="U2893" s="69">
        <v>1.00058</v>
      </c>
      <c r="V2893" s="70">
        <v>5.8000000000002494E-4</v>
      </c>
      <c r="W2893" s="70"/>
      <c r="Y2893" s="2"/>
    </row>
    <row r="2894" spans="2:25" x14ac:dyDescent="0.25">
      <c r="B2894" s="2"/>
      <c r="D2894" s="2"/>
      <c r="E2894" s="2"/>
      <c r="J2894" s="2"/>
      <c r="P2894" s="2"/>
      <c r="T2894" s="68">
        <v>40954</v>
      </c>
      <c r="U2894" s="69">
        <v>0.99919999999999998</v>
      </c>
      <c r="V2894" s="70">
        <v>-8.0000000000002292E-4</v>
      </c>
      <c r="W2894" s="70"/>
      <c r="Y2894" s="2"/>
    </row>
    <row r="2895" spans="2:25" x14ac:dyDescent="0.25">
      <c r="B2895" s="2"/>
      <c r="D2895" s="2"/>
      <c r="E2895" s="2"/>
      <c r="J2895" s="2"/>
      <c r="P2895" s="2"/>
      <c r="T2895" s="68">
        <v>40955</v>
      </c>
      <c r="U2895" s="69">
        <v>1.00349</v>
      </c>
      <c r="V2895" s="70">
        <v>3.4899999999999931E-3</v>
      </c>
      <c r="W2895" s="70"/>
      <c r="Y2895" s="2"/>
    </row>
    <row r="2896" spans="2:25" x14ac:dyDescent="0.25">
      <c r="B2896" s="2"/>
      <c r="D2896" s="2"/>
      <c r="E2896" s="2"/>
      <c r="J2896" s="2"/>
      <c r="P2896" s="2"/>
      <c r="T2896" s="68">
        <v>40956</v>
      </c>
      <c r="U2896" s="69">
        <v>1.00268</v>
      </c>
      <c r="V2896" s="70">
        <v>2.6800000000000157E-3</v>
      </c>
      <c r="W2896" s="70"/>
      <c r="Y2896" s="2"/>
    </row>
    <row r="2897" spans="2:25" x14ac:dyDescent="0.25">
      <c r="B2897" s="2"/>
      <c r="D2897" s="2"/>
      <c r="E2897" s="2"/>
      <c r="J2897" s="2"/>
      <c r="P2897" s="2"/>
      <c r="T2897" s="68">
        <v>40960</v>
      </c>
      <c r="U2897" s="69">
        <v>1.00265</v>
      </c>
      <c r="V2897" s="70">
        <v>2.6500000000000412E-3</v>
      </c>
      <c r="W2897" s="70"/>
      <c r="Y2897" s="2"/>
    </row>
    <row r="2898" spans="2:25" x14ac:dyDescent="0.25">
      <c r="B2898" s="2"/>
      <c r="D2898" s="2"/>
      <c r="E2898" s="2"/>
      <c r="J2898" s="2"/>
      <c r="P2898" s="2"/>
      <c r="T2898" s="68">
        <v>40961</v>
      </c>
      <c r="U2898" s="69">
        <v>0.99938000000000005</v>
      </c>
      <c r="V2898" s="70">
        <v>-6.1999999999995392E-4</v>
      </c>
      <c r="W2898" s="70"/>
      <c r="Y2898" s="2"/>
    </row>
    <row r="2899" spans="2:25" x14ac:dyDescent="0.25">
      <c r="B2899" s="2"/>
      <c r="D2899" s="2"/>
      <c r="E2899" s="2"/>
      <c r="J2899" s="2"/>
      <c r="P2899" s="2"/>
      <c r="T2899" s="68">
        <v>40962</v>
      </c>
      <c r="U2899" s="69">
        <v>1.0027600000000001</v>
      </c>
      <c r="V2899" s="70">
        <v>2.7600000000000957E-3</v>
      </c>
      <c r="W2899" s="70"/>
      <c r="Y2899" s="2"/>
    </row>
    <row r="2900" spans="2:25" x14ac:dyDescent="0.25">
      <c r="B2900" s="2"/>
      <c r="D2900" s="2"/>
      <c r="E2900" s="2"/>
      <c r="J2900" s="2"/>
      <c r="P2900" s="2"/>
      <c r="T2900" s="68">
        <v>40963</v>
      </c>
      <c r="U2900" s="69">
        <v>1.0009999999999999</v>
      </c>
      <c r="V2900" s="70">
        <v>9.9999999999988987E-4</v>
      </c>
      <c r="W2900" s="70"/>
      <c r="Y2900" s="2"/>
    </row>
    <row r="2901" spans="2:25" x14ac:dyDescent="0.25">
      <c r="B2901" s="2"/>
      <c r="D2901" s="2"/>
      <c r="E2901" s="2"/>
      <c r="J2901" s="2"/>
      <c r="P2901" s="2"/>
      <c r="T2901" s="68">
        <v>40966</v>
      </c>
      <c r="U2901" s="69">
        <v>1.0008600000000001</v>
      </c>
      <c r="V2901" s="70">
        <v>8.6000000000008292E-4</v>
      </c>
      <c r="W2901" s="70"/>
      <c r="Y2901" s="2"/>
    </row>
    <row r="2902" spans="2:25" x14ac:dyDescent="0.25">
      <c r="B2902" s="2"/>
      <c r="D2902" s="2"/>
      <c r="E2902" s="2"/>
      <c r="J2902" s="2"/>
      <c r="P2902" s="2"/>
      <c r="T2902" s="68">
        <v>40967</v>
      </c>
      <c r="U2902" s="69">
        <v>1.0014799999999999</v>
      </c>
      <c r="V2902" s="70">
        <v>1.4799999999999258E-3</v>
      </c>
      <c r="W2902" s="70"/>
      <c r="Y2902" s="2"/>
    </row>
    <row r="2903" spans="2:25" x14ac:dyDescent="0.25">
      <c r="B2903" s="2"/>
      <c r="D2903" s="2"/>
      <c r="E2903" s="2"/>
      <c r="J2903" s="2"/>
      <c r="P2903" s="2"/>
      <c r="T2903" s="68">
        <v>40968</v>
      </c>
      <c r="U2903" s="69">
        <v>0.99770999999999999</v>
      </c>
      <c r="V2903" s="70">
        <v>-2.2900000000000142E-3</v>
      </c>
      <c r="W2903" s="70"/>
      <c r="Y2903" s="2"/>
    </row>
    <row r="2904" spans="2:25" x14ac:dyDescent="0.25">
      <c r="B2904" s="2"/>
      <c r="D2904" s="2"/>
      <c r="E2904" s="2"/>
      <c r="J2904" s="2"/>
      <c r="P2904" s="2"/>
      <c r="T2904" s="68">
        <v>40969</v>
      </c>
      <c r="U2904" s="69">
        <v>1.00413</v>
      </c>
      <c r="V2904" s="70">
        <v>4.129999999999967E-3</v>
      </c>
      <c r="W2904" s="70"/>
      <c r="Y2904" s="2"/>
    </row>
    <row r="2905" spans="2:25" x14ac:dyDescent="0.25">
      <c r="B2905" s="2"/>
      <c r="D2905" s="2"/>
      <c r="E2905" s="2"/>
      <c r="J2905" s="2"/>
      <c r="P2905" s="2"/>
      <c r="T2905" s="68">
        <v>40970</v>
      </c>
      <c r="U2905" s="69">
        <v>0.99912000000000001</v>
      </c>
      <c r="V2905" s="70">
        <v>-8.799999999999919E-4</v>
      </c>
      <c r="W2905" s="70"/>
      <c r="Y2905" s="2"/>
    </row>
    <row r="2906" spans="2:25" x14ac:dyDescent="0.25">
      <c r="B2906" s="2"/>
      <c r="D2906" s="2"/>
      <c r="E2906" s="2"/>
      <c r="J2906" s="2"/>
      <c r="P2906" s="2"/>
      <c r="T2906" s="68">
        <v>40973</v>
      </c>
      <c r="U2906" s="69">
        <v>0.99880999999999998</v>
      </c>
      <c r="V2906" s="70">
        <v>-1.1900000000000244E-3</v>
      </c>
      <c r="W2906" s="70"/>
      <c r="Y2906" s="2"/>
    </row>
    <row r="2907" spans="2:25" x14ac:dyDescent="0.25">
      <c r="B2907" s="2"/>
      <c r="D2907" s="2"/>
      <c r="E2907" s="2"/>
      <c r="J2907" s="2"/>
      <c r="P2907" s="2"/>
      <c r="T2907" s="68">
        <v>40974</v>
      </c>
      <c r="U2907" s="69">
        <v>0.98855999999999999</v>
      </c>
      <c r="V2907" s="70">
        <v>-1.1440000000000006E-2</v>
      </c>
      <c r="W2907" s="70"/>
      <c r="Y2907" s="2"/>
    </row>
    <row r="2908" spans="2:25" x14ac:dyDescent="0.25">
      <c r="B2908" s="2"/>
      <c r="D2908" s="2"/>
      <c r="E2908" s="2"/>
      <c r="J2908" s="2"/>
      <c r="P2908" s="2"/>
      <c r="T2908" s="68">
        <v>40975</v>
      </c>
      <c r="U2908" s="69">
        <v>1.0037499999999999</v>
      </c>
      <c r="V2908" s="70">
        <v>3.7499999999999201E-3</v>
      </c>
      <c r="W2908" s="70"/>
      <c r="Y2908" s="2"/>
    </row>
    <row r="2909" spans="2:25" x14ac:dyDescent="0.25">
      <c r="B2909" s="2"/>
      <c r="D2909" s="2"/>
      <c r="E2909" s="2"/>
      <c r="J2909" s="2"/>
      <c r="P2909" s="2"/>
      <c r="T2909" s="68">
        <v>40976</v>
      </c>
      <c r="U2909" s="69">
        <v>1.0034000000000001</v>
      </c>
      <c r="V2909" s="70">
        <v>3.4000000000000696E-3</v>
      </c>
      <c r="W2909" s="70"/>
      <c r="Y2909" s="2"/>
    </row>
    <row r="2910" spans="2:25" x14ac:dyDescent="0.25">
      <c r="B2910" s="2"/>
      <c r="D2910" s="2"/>
      <c r="E2910" s="2"/>
      <c r="J2910" s="2"/>
      <c r="P2910" s="2"/>
      <c r="T2910" s="68">
        <v>40977</v>
      </c>
      <c r="U2910" s="69">
        <v>1.00014</v>
      </c>
      <c r="V2910" s="70">
        <v>1.4000000000002899E-4</v>
      </c>
      <c r="W2910" s="70"/>
      <c r="Y2910" s="2"/>
    </row>
    <row r="2911" spans="2:25" x14ac:dyDescent="0.25">
      <c r="B2911" s="2"/>
      <c r="D2911" s="2"/>
      <c r="E2911" s="2"/>
      <c r="J2911" s="2"/>
      <c r="P2911" s="2"/>
      <c r="T2911" s="68">
        <v>40980</v>
      </c>
      <c r="U2911" s="69">
        <v>1.00221</v>
      </c>
      <c r="V2911" s="70">
        <v>2.2100000000000453E-3</v>
      </c>
      <c r="W2911" s="70"/>
      <c r="Y2911" s="2"/>
    </row>
    <row r="2912" spans="2:25" x14ac:dyDescent="0.25">
      <c r="B2912" s="2"/>
      <c r="D2912" s="2"/>
      <c r="E2912" s="2"/>
      <c r="J2912" s="2"/>
      <c r="P2912" s="2"/>
      <c r="T2912" s="68">
        <v>40981</v>
      </c>
      <c r="U2912" s="69">
        <v>1.00465</v>
      </c>
      <c r="V2912" s="70">
        <v>4.650000000000043E-3</v>
      </c>
      <c r="W2912" s="70"/>
      <c r="Y2912" s="2"/>
    </row>
    <row r="2913" spans="2:25" x14ac:dyDescent="0.25">
      <c r="B2913" s="2"/>
      <c r="D2913" s="2"/>
      <c r="E2913" s="2"/>
      <c r="J2913" s="2"/>
      <c r="P2913" s="2"/>
      <c r="T2913" s="68">
        <v>40982</v>
      </c>
      <c r="U2913" s="69">
        <v>1.0000599999999999</v>
      </c>
      <c r="V2913" s="70">
        <v>5.9999999999948983E-5</v>
      </c>
      <c r="W2913" s="70"/>
      <c r="Y2913" s="2"/>
    </row>
    <row r="2914" spans="2:25" x14ac:dyDescent="0.25">
      <c r="B2914" s="2"/>
      <c r="D2914" s="2"/>
      <c r="E2914" s="2"/>
      <c r="J2914" s="2"/>
      <c r="P2914" s="2"/>
      <c r="T2914" s="68">
        <v>40983</v>
      </c>
      <c r="U2914" s="69">
        <v>1.00336</v>
      </c>
      <c r="V2914" s="70">
        <v>3.3600000000000296E-3</v>
      </c>
      <c r="W2914" s="70"/>
      <c r="Y2914" s="2"/>
    </row>
    <row r="2915" spans="2:25" x14ac:dyDescent="0.25">
      <c r="B2915" s="2"/>
      <c r="D2915" s="2"/>
      <c r="E2915" s="2"/>
      <c r="J2915" s="2"/>
      <c r="P2915" s="2"/>
      <c r="T2915" s="68">
        <v>40984</v>
      </c>
      <c r="U2915" s="69">
        <v>1.0014099999999999</v>
      </c>
      <c r="V2915" s="70">
        <v>1.4099999999999113E-3</v>
      </c>
      <c r="W2915" s="70"/>
      <c r="Y2915" s="2"/>
    </row>
    <row r="2916" spans="2:25" x14ac:dyDescent="0.25">
      <c r="B2916" s="2"/>
      <c r="D2916" s="2"/>
      <c r="E2916" s="2"/>
      <c r="J2916" s="2"/>
      <c r="P2916" s="2"/>
      <c r="T2916" s="68">
        <v>40987</v>
      </c>
      <c r="U2916" s="69">
        <v>1.00187</v>
      </c>
      <c r="V2916" s="70">
        <v>1.8700000000000383E-3</v>
      </c>
      <c r="W2916" s="70"/>
      <c r="Y2916" s="2"/>
    </row>
    <row r="2917" spans="2:25" x14ac:dyDescent="0.25">
      <c r="B2917" s="2"/>
      <c r="D2917" s="2"/>
      <c r="E2917" s="2"/>
      <c r="J2917" s="2"/>
      <c r="P2917" s="2"/>
      <c r="T2917" s="68">
        <v>40988</v>
      </c>
      <c r="U2917" s="69">
        <v>0.99895999999999996</v>
      </c>
      <c r="V2917" s="70">
        <v>-1.0400000000000409E-3</v>
      </c>
      <c r="W2917" s="70"/>
      <c r="Y2917" s="2"/>
    </row>
    <row r="2918" spans="2:25" x14ac:dyDescent="0.25">
      <c r="B2918" s="2"/>
      <c r="D2918" s="2"/>
      <c r="E2918" s="2"/>
      <c r="J2918" s="2"/>
      <c r="P2918" s="2"/>
      <c r="T2918" s="68">
        <v>40989</v>
      </c>
      <c r="U2918" s="69">
        <v>0.99966999999999995</v>
      </c>
      <c r="V2918" s="70">
        <v>-3.3000000000005247E-4</v>
      </c>
      <c r="W2918" s="70"/>
      <c r="Y2918" s="2"/>
    </row>
    <row r="2919" spans="2:25" x14ac:dyDescent="0.25">
      <c r="B2919" s="2"/>
      <c r="D2919" s="2"/>
      <c r="E2919" s="2"/>
      <c r="J2919" s="2"/>
      <c r="P2919" s="2"/>
      <c r="T2919" s="68">
        <v>40990</v>
      </c>
      <c r="U2919" s="69">
        <v>0.99624000000000001</v>
      </c>
      <c r="V2919" s="70">
        <v>-3.7599999999999856E-3</v>
      </c>
      <c r="W2919" s="70"/>
      <c r="Y2919" s="2"/>
    </row>
    <row r="2920" spans="2:25" x14ac:dyDescent="0.25">
      <c r="B2920" s="2"/>
      <c r="D2920" s="2"/>
      <c r="E2920" s="2"/>
      <c r="J2920" s="2"/>
      <c r="P2920" s="2"/>
      <c r="T2920" s="68">
        <v>40991</v>
      </c>
      <c r="U2920" s="69">
        <v>1.00254</v>
      </c>
      <c r="V2920" s="70">
        <v>2.5399999999999867E-3</v>
      </c>
      <c r="W2920" s="70"/>
      <c r="Y2920" s="2"/>
    </row>
    <row r="2921" spans="2:25" x14ac:dyDescent="0.25">
      <c r="B2921" s="2"/>
      <c r="D2921" s="2"/>
      <c r="E2921" s="2"/>
      <c r="J2921" s="2"/>
      <c r="P2921" s="2"/>
      <c r="T2921" s="68">
        <v>40994</v>
      </c>
      <c r="U2921" s="69">
        <v>1.0069300000000001</v>
      </c>
      <c r="V2921" s="70">
        <v>6.9300000000001027E-3</v>
      </c>
      <c r="W2921" s="70"/>
      <c r="Y2921" s="2"/>
    </row>
    <row r="2922" spans="2:25" x14ac:dyDescent="0.25">
      <c r="B2922" s="2"/>
      <c r="D2922" s="2"/>
      <c r="E2922" s="2"/>
      <c r="J2922" s="2"/>
      <c r="P2922" s="2"/>
      <c r="T2922" s="68">
        <v>40995</v>
      </c>
      <c r="U2922" s="69">
        <v>0.99777000000000005</v>
      </c>
      <c r="V2922" s="70">
        <v>-2.2299999999999542E-3</v>
      </c>
      <c r="W2922" s="70"/>
      <c r="Y2922" s="2"/>
    </row>
    <row r="2923" spans="2:25" x14ac:dyDescent="0.25">
      <c r="B2923" s="2"/>
      <c r="D2923" s="2"/>
      <c r="E2923" s="2"/>
      <c r="J2923" s="2"/>
      <c r="P2923" s="2"/>
      <c r="T2923" s="68">
        <v>40996</v>
      </c>
      <c r="U2923" s="69">
        <v>0.99778</v>
      </c>
      <c r="V2923" s="70">
        <v>-2.2199999999999998E-3</v>
      </c>
      <c r="W2923" s="70"/>
      <c r="Y2923" s="2"/>
    </row>
    <row r="2924" spans="2:25" x14ac:dyDescent="0.25">
      <c r="B2924" s="2"/>
      <c r="D2924" s="2"/>
      <c r="E2924" s="2"/>
      <c r="J2924" s="2"/>
      <c r="P2924" s="2"/>
      <c r="T2924" s="68">
        <v>40997</v>
      </c>
      <c r="U2924" s="69">
        <v>0.99939</v>
      </c>
      <c r="V2924" s="70">
        <v>-6.0999999999999943E-4</v>
      </c>
      <c r="W2924" s="70"/>
      <c r="Y2924" s="2"/>
    </row>
    <row r="2925" spans="2:25" x14ac:dyDescent="0.25">
      <c r="B2925" s="2"/>
      <c r="D2925" s="2"/>
      <c r="E2925" s="2"/>
      <c r="J2925" s="2"/>
      <c r="P2925" s="2"/>
      <c r="T2925" s="68">
        <v>40998</v>
      </c>
      <c r="U2925" s="69">
        <v>1.00264</v>
      </c>
      <c r="V2925" s="70">
        <v>2.6399999999999757E-3</v>
      </c>
      <c r="W2925" s="70"/>
      <c r="Y2925" s="2"/>
    </row>
    <row r="2926" spans="2:25" x14ac:dyDescent="0.25">
      <c r="B2926" s="2"/>
      <c r="D2926" s="2"/>
      <c r="E2926" s="2"/>
      <c r="J2926" s="2"/>
      <c r="P2926" s="2"/>
      <c r="T2926" s="68">
        <v>41001</v>
      </c>
      <c r="U2926" s="69">
        <v>1.00464</v>
      </c>
      <c r="V2926" s="70">
        <v>4.6399999999999775E-3</v>
      </c>
      <c r="W2926" s="70"/>
      <c r="Y2926" s="2"/>
    </row>
    <row r="2927" spans="2:25" x14ac:dyDescent="0.25">
      <c r="B2927" s="2"/>
      <c r="D2927" s="2"/>
      <c r="E2927" s="2"/>
      <c r="J2927" s="2"/>
      <c r="P2927" s="2"/>
      <c r="T2927" s="68">
        <v>41002</v>
      </c>
      <c r="U2927" s="69">
        <v>0.99848000000000003</v>
      </c>
      <c r="V2927" s="70">
        <v>-1.5199999999999658E-3</v>
      </c>
      <c r="W2927" s="70"/>
      <c r="Y2927" s="2"/>
    </row>
    <row r="2928" spans="2:25" x14ac:dyDescent="0.25">
      <c r="B2928" s="2"/>
      <c r="D2928" s="2"/>
      <c r="E2928" s="2"/>
      <c r="J2928" s="2"/>
      <c r="P2928" s="2"/>
      <c r="T2928" s="68">
        <v>41003</v>
      </c>
      <c r="U2928" s="69">
        <v>0.99399000000000004</v>
      </c>
      <c r="V2928" s="70">
        <v>-6.0099999999999598E-3</v>
      </c>
      <c r="W2928" s="70"/>
      <c r="Y2928" s="2"/>
    </row>
    <row r="2929" spans="2:25" x14ac:dyDescent="0.25">
      <c r="B2929" s="2"/>
      <c r="D2929" s="2"/>
      <c r="E2929" s="2"/>
      <c r="J2929" s="2"/>
      <c r="P2929" s="2"/>
      <c r="T2929" s="68">
        <v>41004</v>
      </c>
      <c r="U2929" s="69">
        <v>0.99985000000000002</v>
      </c>
      <c r="V2929" s="70">
        <v>-1.4999999999998348E-4</v>
      </c>
      <c r="W2929" s="70"/>
      <c r="Y2929" s="2"/>
    </row>
    <row r="2930" spans="2:25" x14ac:dyDescent="0.25">
      <c r="B2930" s="2"/>
      <c r="D2930" s="2"/>
      <c r="E2930" s="2"/>
      <c r="J2930" s="2"/>
      <c r="P2930" s="2"/>
      <c r="T2930" s="68">
        <v>41008</v>
      </c>
      <c r="U2930" s="69">
        <v>0.99190999999999996</v>
      </c>
      <c r="V2930" s="70">
        <v>-8.0900000000000416E-3</v>
      </c>
      <c r="W2930" s="70"/>
      <c r="Y2930" s="2"/>
    </row>
    <row r="2931" spans="2:25" x14ac:dyDescent="0.25">
      <c r="B2931" s="2"/>
      <c r="D2931" s="2"/>
      <c r="E2931" s="2"/>
      <c r="J2931" s="2"/>
      <c r="P2931" s="2"/>
      <c r="T2931" s="68">
        <v>41009</v>
      </c>
      <c r="U2931" s="69">
        <v>0.98968999999999996</v>
      </c>
      <c r="V2931" s="70">
        <v>-1.0310000000000041E-2</v>
      </c>
      <c r="W2931" s="70"/>
      <c r="Y2931" s="2"/>
    </row>
    <row r="2932" spans="2:25" x14ac:dyDescent="0.25">
      <c r="B2932" s="2"/>
      <c r="D2932" s="2"/>
      <c r="E2932" s="2"/>
      <c r="J2932" s="2"/>
      <c r="P2932" s="2"/>
      <c r="T2932" s="68">
        <v>41010</v>
      </c>
      <c r="U2932" s="69">
        <v>1.00373</v>
      </c>
      <c r="V2932" s="70">
        <v>3.7300000000000111E-3</v>
      </c>
      <c r="W2932" s="70"/>
      <c r="Y2932" s="2"/>
    </row>
    <row r="2933" spans="2:25" x14ac:dyDescent="0.25">
      <c r="B2933" s="2"/>
      <c r="D2933" s="2"/>
      <c r="E2933" s="2"/>
      <c r="J2933" s="2"/>
      <c r="P2933" s="2"/>
      <c r="T2933" s="68">
        <v>41011</v>
      </c>
      <c r="U2933" s="69">
        <v>1.0047299999999999</v>
      </c>
      <c r="V2933" s="70">
        <v>4.729999999999901E-3</v>
      </c>
      <c r="W2933" s="70"/>
      <c r="Y2933" s="2"/>
    </row>
    <row r="2934" spans="2:25" x14ac:dyDescent="0.25">
      <c r="B2934" s="2"/>
      <c r="D2934" s="2"/>
      <c r="E2934" s="2"/>
      <c r="J2934" s="2"/>
      <c r="P2934" s="2"/>
      <c r="T2934" s="68">
        <v>41012</v>
      </c>
      <c r="U2934" s="69">
        <v>0.99641000000000002</v>
      </c>
      <c r="V2934" s="70">
        <v>-3.5899999999999821E-3</v>
      </c>
      <c r="W2934" s="70"/>
      <c r="Y2934" s="2"/>
    </row>
    <row r="2935" spans="2:25" x14ac:dyDescent="0.25">
      <c r="B2935" s="2"/>
      <c r="D2935" s="2"/>
      <c r="E2935" s="2"/>
      <c r="J2935" s="2"/>
      <c r="P2935" s="2"/>
      <c r="T2935" s="68">
        <v>41015</v>
      </c>
      <c r="U2935" s="69">
        <v>1.0017</v>
      </c>
      <c r="V2935" s="70">
        <v>1.7000000000000348E-3</v>
      </c>
      <c r="W2935" s="70"/>
      <c r="Y2935" s="2"/>
    </row>
    <row r="2936" spans="2:25" x14ac:dyDescent="0.25">
      <c r="B2936" s="2"/>
      <c r="D2936" s="2"/>
      <c r="E2936" s="2"/>
      <c r="J2936" s="2"/>
      <c r="P2936" s="2"/>
      <c r="T2936" s="68">
        <v>41016</v>
      </c>
      <c r="U2936" s="69">
        <v>1.00315</v>
      </c>
      <c r="V2936" s="70">
        <v>3.1499999999999861E-3</v>
      </c>
      <c r="W2936" s="70"/>
      <c r="Y2936" s="2"/>
    </row>
    <row r="2937" spans="2:25" x14ac:dyDescent="0.25">
      <c r="B2937" s="2"/>
      <c r="D2937" s="2"/>
      <c r="E2937" s="2"/>
      <c r="J2937" s="2"/>
      <c r="P2937" s="2"/>
      <c r="T2937" s="68">
        <v>41017</v>
      </c>
      <c r="U2937" s="69">
        <v>1.0001899999999999</v>
      </c>
      <c r="V2937" s="70">
        <v>1.8999999999991246E-4</v>
      </c>
      <c r="W2937" s="70"/>
      <c r="Y2937" s="2"/>
    </row>
    <row r="2938" spans="2:25" x14ac:dyDescent="0.25">
      <c r="B2938" s="2"/>
      <c r="D2938" s="2"/>
      <c r="E2938" s="2"/>
      <c r="J2938" s="2"/>
      <c r="P2938" s="2"/>
      <c r="T2938" s="68">
        <v>41018</v>
      </c>
      <c r="U2938" s="69">
        <v>1.0003</v>
      </c>
      <c r="V2938" s="70">
        <v>2.9999999999996696E-4</v>
      </c>
      <c r="W2938" s="70"/>
      <c r="Y2938" s="2"/>
    </row>
    <row r="2939" spans="2:25" x14ac:dyDescent="0.25">
      <c r="B2939" s="2"/>
      <c r="D2939" s="2"/>
      <c r="E2939" s="2"/>
      <c r="J2939" s="2"/>
      <c r="P2939" s="2"/>
      <c r="T2939" s="68">
        <v>41019</v>
      </c>
      <c r="U2939" s="69">
        <v>1.00061</v>
      </c>
      <c r="V2939" s="70">
        <v>6.0999999999999943E-4</v>
      </c>
      <c r="W2939" s="70"/>
      <c r="Y2939" s="2"/>
    </row>
    <row r="2940" spans="2:25" x14ac:dyDescent="0.25">
      <c r="B2940" s="2"/>
      <c r="D2940" s="2"/>
      <c r="E2940" s="2"/>
      <c r="J2940" s="2"/>
      <c r="P2940" s="2"/>
      <c r="T2940" s="68">
        <v>41022</v>
      </c>
      <c r="U2940" s="69">
        <v>0.99243999999999999</v>
      </c>
      <c r="V2940" s="70">
        <v>-7.5600000000000112E-3</v>
      </c>
      <c r="W2940" s="70"/>
      <c r="Y2940" s="2"/>
    </row>
    <row r="2941" spans="2:25" x14ac:dyDescent="0.25">
      <c r="B2941" s="2"/>
      <c r="D2941" s="2"/>
      <c r="E2941" s="2"/>
      <c r="J2941" s="2"/>
      <c r="P2941" s="2"/>
      <c r="T2941" s="68">
        <v>41023</v>
      </c>
      <c r="U2941" s="69">
        <v>1.0023200000000001</v>
      </c>
      <c r="V2941" s="70">
        <v>2.3200000000000998E-3</v>
      </c>
      <c r="W2941" s="70"/>
      <c r="Y2941" s="2"/>
    </row>
    <row r="2942" spans="2:25" x14ac:dyDescent="0.25">
      <c r="B2942" s="2"/>
      <c r="D2942" s="2"/>
      <c r="E2942" s="2"/>
      <c r="J2942" s="2"/>
      <c r="P2942" s="2"/>
      <c r="T2942" s="68">
        <v>41024</v>
      </c>
      <c r="U2942" s="69">
        <v>1.00631</v>
      </c>
      <c r="V2942" s="70">
        <v>6.3100000000000378E-3</v>
      </c>
      <c r="W2942" s="70"/>
      <c r="Y2942" s="2"/>
    </row>
    <row r="2943" spans="2:25" x14ac:dyDescent="0.25">
      <c r="B2943" s="2"/>
      <c r="D2943" s="2"/>
      <c r="E2943" s="2"/>
      <c r="J2943" s="2"/>
      <c r="P2943" s="2"/>
      <c r="T2943" s="68">
        <v>41025</v>
      </c>
      <c r="U2943" s="69">
        <v>1.0020800000000001</v>
      </c>
      <c r="V2943" s="70">
        <v>2.0800000000000818E-3</v>
      </c>
      <c r="W2943" s="70"/>
      <c r="Y2943" s="2"/>
    </row>
    <row r="2944" spans="2:25" x14ac:dyDescent="0.25">
      <c r="B2944" s="2"/>
      <c r="D2944" s="2"/>
      <c r="E2944" s="2"/>
      <c r="J2944" s="2"/>
      <c r="P2944" s="2"/>
      <c r="T2944" s="68">
        <v>41026</v>
      </c>
      <c r="U2944" s="69">
        <v>1.0011099999999999</v>
      </c>
      <c r="V2944" s="70">
        <v>1.1099999999999444E-3</v>
      </c>
      <c r="W2944" s="70"/>
      <c r="Y2944" s="2"/>
    </row>
    <row r="2945" spans="2:25" x14ac:dyDescent="0.25">
      <c r="B2945" s="2"/>
      <c r="D2945" s="2"/>
      <c r="E2945" s="2"/>
      <c r="J2945" s="2"/>
      <c r="P2945" s="2"/>
      <c r="T2945" s="68">
        <v>41029</v>
      </c>
      <c r="U2945" s="69">
        <v>0.99807999999999997</v>
      </c>
      <c r="V2945" s="70">
        <v>-1.9200000000000328E-3</v>
      </c>
      <c r="W2945" s="70"/>
      <c r="Y2945" s="2"/>
    </row>
    <row r="2946" spans="2:25" x14ac:dyDescent="0.25">
      <c r="B2946" s="2"/>
      <c r="D2946" s="2"/>
      <c r="E2946" s="2"/>
      <c r="J2946" s="2"/>
      <c r="P2946" s="2"/>
      <c r="T2946" s="68">
        <v>41030</v>
      </c>
      <c r="U2946" s="69">
        <v>1.0036499999999999</v>
      </c>
      <c r="V2946" s="70">
        <v>3.6499999999999311E-3</v>
      </c>
      <c r="W2946" s="70"/>
      <c r="Y2946" s="2"/>
    </row>
    <row r="2947" spans="2:25" x14ac:dyDescent="0.25">
      <c r="B2947" s="2"/>
      <c r="D2947" s="2"/>
      <c r="E2947" s="2"/>
      <c r="J2947" s="2"/>
      <c r="P2947" s="2"/>
      <c r="T2947" s="68">
        <v>41031</v>
      </c>
      <c r="U2947" s="69">
        <v>0.99902999999999997</v>
      </c>
      <c r="V2947" s="70">
        <v>-9.700000000000264E-4</v>
      </c>
      <c r="W2947" s="70"/>
      <c r="Y2947" s="2"/>
    </row>
    <row r="2948" spans="2:25" x14ac:dyDescent="0.25">
      <c r="B2948" s="2"/>
      <c r="D2948" s="2"/>
      <c r="E2948" s="2"/>
      <c r="J2948" s="2"/>
      <c r="P2948" s="2"/>
      <c r="T2948" s="68">
        <v>41032</v>
      </c>
      <c r="U2948" s="69">
        <v>0.99611000000000005</v>
      </c>
      <c r="V2948" s="70">
        <v>-3.8899999999999491E-3</v>
      </c>
      <c r="W2948" s="70"/>
      <c r="Y2948" s="2"/>
    </row>
    <row r="2949" spans="2:25" x14ac:dyDescent="0.25">
      <c r="B2949" s="2"/>
      <c r="D2949" s="2"/>
      <c r="E2949" s="2"/>
      <c r="J2949" s="2"/>
      <c r="P2949" s="2"/>
      <c r="T2949" s="68">
        <v>41033</v>
      </c>
      <c r="U2949" s="69">
        <v>0.98862000000000005</v>
      </c>
      <c r="V2949" s="70">
        <v>-1.1379999999999946E-2</v>
      </c>
      <c r="W2949" s="70"/>
      <c r="Y2949" s="2"/>
    </row>
    <row r="2950" spans="2:25" x14ac:dyDescent="0.25">
      <c r="B2950" s="2"/>
      <c r="D2950" s="2"/>
      <c r="E2950" s="2"/>
      <c r="J2950" s="2"/>
      <c r="P2950" s="2"/>
      <c r="T2950" s="68">
        <v>41036</v>
      </c>
      <c r="U2950" s="69">
        <v>1.0012799999999999</v>
      </c>
      <c r="V2950" s="70">
        <v>1.2799999999999478E-3</v>
      </c>
      <c r="W2950" s="70"/>
      <c r="Y2950" s="2"/>
    </row>
    <row r="2951" spans="2:25" x14ac:dyDescent="0.25">
      <c r="B2951" s="2"/>
      <c r="D2951" s="2"/>
      <c r="E2951" s="2"/>
      <c r="J2951" s="2"/>
      <c r="P2951" s="2"/>
      <c r="T2951" s="68">
        <v>41037</v>
      </c>
      <c r="U2951" s="69">
        <v>0.99846000000000001</v>
      </c>
      <c r="V2951" s="70">
        <v>-1.5399999999999858E-3</v>
      </c>
      <c r="W2951" s="70"/>
      <c r="Y2951" s="2"/>
    </row>
    <row r="2952" spans="2:25" x14ac:dyDescent="0.25">
      <c r="B2952" s="2"/>
      <c r="D2952" s="2"/>
      <c r="E2952" s="2"/>
      <c r="J2952" s="2"/>
      <c r="P2952" s="2"/>
      <c r="T2952" s="68">
        <v>41038</v>
      </c>
      <c r="U2952" s="69">
        <v>0.99624999999999997</v>
      </c>
      <c r="V2952" s="70">
        <v>-3.7500000000000311E-3</v>
      </c>
      <c r="W2952" s="70"/>
      <c r="Y2952" s="2"/>
    </row>
    <row r="2953" spans="2:25" x14ac:dyDescent="0.25">
      <c r="B2953" s="2"/>
      <c r="D2953" s="2"/>
      <c r="E2953" s="2"/>
      <c r="J2953" s="2"/>
      <c r="P2953" s="2"/>
      <c r="T2953" s="68">
        <v>41039</v>
      </c>
      <c r="U2953" s="69">
        <v>1.00238</v>
      </c>
      <c r="V2953" s="70">
        <v>2.3800000000000487E-3</v>
      </c>
      <c r="W2953" s="70"/>
      <c r="Y2953" s="2"/>
    </row>
    <row r="2954" spans="2:25" x14ac:dyDescent="0.25">
      <c r="B2954" s="2"/>
      <c r="D2954" s="2"/>
      <c r="E2954" s="2"/>
      <c r="J2954" s="2"/>
      <c r="P2954" s="2"/>
      <c r="T2954" s="68">
        <v>41040</v>
      </c>
      <c r="U2954" s="69">
        <v>0.99899000000000004</v>
      </c>
      <c r="V2954" s="70">
        <v>-1.0099999999999554E-3</v>
      </c>
      <c r="W2954" s="70"/>
      <c r="Y2954" s="2"/>
    </row>
    <row r="2955" spans="2:25" x14ac:dyDescent="0.25">
      <c r="B2955" s="2"/>
      <c r="D2955" s="2"/>
      <c r="E2955" s="2"/>
      <c r="J2955" s="2"/>
      <c r="P2955" s="2"/>
      <c r="T2955" s="68">
        <v>41043</v>
      </c>
      <c r="U2955" s="69">
        <v>0.99638000000000004</v>
      </c>
      <c r="V2955" s="70">
        <v>-3.6199999999999566E-3</v>
      </c>
      <c r="W2955" s="70"/>
      <c r="Y2955" s="2"/>
    </row>
    <row r="2956" spans="2:25" x14ac:dyDescent="0.25">
      <c r="B2956" s="2"/>
      <c r="D2956" s="2"/>
      <c r="E2956" s="2"/>
      <c r="J2956" s="2"/>
      <c r="P2956" s="2"/>
      <c r="T2956" s="68">
        <v>41044</v>
      </c>
      <c r="U2956" s="69">
        <v>0.99855000000000005</v>
      </c>
      <c r="V2956" s="70">
        <v>-1.4499999999999513E-3</v>
      </c>
      <c r="W2956" s="70"/>
      <c r="Y2956" s="2"/>
    </row>
    <row r="2957" spans="2:25" x14ac:dyDescent="0.25">
      <c r="B2957" s="2"/>
      <c r="D2957" s="2"/>
      <c r="E2957" s="2"/>
      <c r="J2957" s="2"/>
      <c r="P2957" s="2"/>
      <c r="T2957" s="68">
        <v>41045</v>
      </c>
      <c r="U2957" s="69">
        <v>0.99863000000000002</v>
      </c>
      <c r="V2957" s="70">
        <v>-1.3699999999999823E-3</v>
      </c>
      <c r="W2957" s="70"/>
      <c r="Y2957" s="2"/>
    </row>
    <row r="2958" spans="2:25" x14ac:dyDescent="0.25">
      <c r="B2958" s="2"/>
      <c r="D2958" s="2"/>
      <c r="E2958" s="2"/>
      <c r="J2958" s="2"/>
      <c r="P2958" s="2"/>
      <c r="T2958" s="68">
        <v>41046</v>
      </c>
      <c r="U2958" s="69">
        <v>0.99268999999999996</v>
      </c>
      <c r="V2958" s="70">
        <v>-7.3100000000000387E-3</v>
      </c>
      <c r="W2958" s="70"/>
      <c r="Y2958" s="2"/>
    </row>
    <row r="2959" spans="2:25" x14ac:dyDescent="0.25">
      <c r="B2959" s="2"/>
      <c r="D2959" s="2"/>
      <c r="E2959" s="2"/>
      <c r="J2959" s="2"/>
      <c r="P2959" s="2"/>
      <c r="T2959" s="68">
        <v>41047</v>
      </c>
      <c r="U2959" s="69">
        <v>1.0032399999999999</v>
      </c>
      <c r="V2959" s="70">
        <v>3.2399999999999096E-3</v>
      </c>
      <c r="W2959" s="70"/>
      <c r="Y2959" s="2"/>
    </row>
    <row r="2960" spans="2:25" x14ac:dyDescent="0.25">
      <c r="B2960" s="2"/>
      <c r="D2960" s="2"/>
      <c r="E2960" s="2"/>
      <c r="J2960" s="2"/>
      <c r="P2960" s="2"/>
      <c r="T2960" s="68">
        <v>41050</v>
      </c>
      <c r="U2960" s="69">
        <v>1.0062599999999999</v>
      </c>
      <c r="V2960" s="70">
        <v>6.2599999999999323E-3</v>
      </c>
      <c r="W2960" s="70"/>
      <c r="Y2960" s="2"/>
    </row>
    <row r="2961" spans="2:25" x14ac:dyDescent="0.25">
      <c r="B2961" s="2"/>
      <c r="D2961" s="2"/>
      <c r="E2961" s="2"/>
      <c r="J2961" s="2"/>
      <c r="P2961" s="2"/>
      <c r="T2961" s="68">
        <v>41051</v>
      </c>
      <c r="U2961" s="69">
        <v>1.0004900000000001</v>
      </c>
      <c r="V2961" s="70">
        <v>4.9000000000010147E-4</v>
      </c>
      <c r="W2961" s="70"/>
      <c r="Y2961" s="2"/>
    </row>
    <row r="2962" spans="2:25" x14ac:dyDescent="0.25">
      <c r="B2962" s="2"/>
      <c r="D2962" s="2"/>
      <c r="E2962" s="2"/>
      <c r="J2962" s="2"/>
      <c r="P2962" s="2"/>
      <c r="T2962" s="68">
        <v>41052</v>
      </c>
      <c r="U2962" s="69">
        <v>1.00099</v>
      </c>
      <c r="V2962" s="70">
        <v>9.900000000000464E-4</v>
      </c>
      <c r="W2962" s="70"/>
      <c r="Y2962" s="2"/>
    </row>
    <row r="2963" spans="2:25" x14ac:dyDescent="0.25">
      <c r="B2963" s="2"/>
      <c r="D2963" s="2"/>
      <c r="E2963" s="2"/>
      <c r="J2963" s="2"/>
      <c r="P2963" s="2"/>
      <c r="T2963" s="68">
        <v>41053</v>
      </c>
      <c r="U2963" s="69">
        <v>1.0018800000000001</v>
      </c>
      <c r="V2963" s="70">
        <v>1.8800000000001038E-3</v>
      </c>
      <c r="W2963" s="70"/>
      <c r="Y2963" s="2"/>
    </row>
    <row r="2964" spans="2:25" x14ac:dyDescent="0.25">
      <c r="B2964" s="2"/>
      <c r="D2964" s="2"/>
      <c r="E2964" s="2"/>
      <c r="J2964" s="2"/>
      <c r="P2964" s="2"/>
      <c r="T2964" s="68">
        <v>41054</v>
      </c>
      <c r="U2964" s="69">
        <v>0.99973000000000001</v>
      </c>
      <c r="V2964" s="70">
        <v>-2.6999999999999247E-4</v>
      </c>
      <c r="W2964" s="70"/>
      <c r="Y2964" s="2"/>
    </row>
    <row r="2965" spans="2:25" x14ac:dyDescent="0.25">
      <c r="B2965" s="2"/>
      <c r="D2965" s="2"/>
      <c r="E2965" s="2"/>
      <c r="J2965" s="2"/>
      <c r="P2965" s="2"/>
      <c r="T2965" s="68">
        <v>41058</v>
      </c>
      <c r="U2965" s="69">
        <v>1.00631</v>
      </c>
      <c r="V2965" s="70">
        <v>6.3100000000000378E-3</v>
      </c>
      <c r="W2965" s="70"/>
      <c r="Y2965" s="2"/>
    </row>
    <row r="2966" spans="2:25" x14ac:dyDescent="0.25">
      <c r="B2966" s="2"/>
      <c r="D2966" s="2"/>
      <c r="E2966" s="2"/>
      <c r="J2966" s="2"/>
      <c r="P2966" s="2"/>
      <c r="T2966" s="68">
        <v>41059</v>
      </c>
      <c r="U2966" s="69">
        <v>0.99068000000000001</v>
      </c>
      <c r="V2966" s="70">
        <v>-9.319999999999995E-3</v>
      </c>
      <c r="W2966" s="70"/>
      <c r="Y2966" s="2"/>
    </row>
    <row r="2967" spans="2:25" x14ac:dyDescent="0.25">
      <c r="B2967" s="2"/>
      <c r="D2967" s="2"/>
      <c r="E2967" s="2"/>
      <c r="J2967" s="2"/>
      <c r="P2967" s="2"/>
      <c r="T2967" s="68">
        <v>41060</v>
      </c>
      <c r="U2967" s="69">
        <v>0.99912000000000001</v>
      </c>
      <c r="V2967" s="70">
        <v>-8.799999999999919E-4</v>
      </c>
      <c r="W2967" s="70"/>
      <c r="Y2967" s="2"/>
    </row>
    <row r="2968" spans="2:25" x14ac:dyDescent="0.25">
      <c r="B2968" s="2"/>
      <c r="D2968" s="2"/>
      <c r="E2968" s="2"/>
      <c r="J2968" s="2"/>
      <c r="P2968" s="2"/>
      <c r="T2968" s="68">
        <v>41061</v>
      </c>
      <c r="U2968" s="69">
        <v>0.98075999999999997</v>
      </c>
      <c r="V2968" s="70">
        <v>-1.9240000000000035E-2</v>
      </c>
      <c r="W2968" s="70"/>
      <c r="Y2968" s="2"/>
    </row>
    <row r="2969" spans="2:25" x14ac:dyDescent="0.25">
      <c r="B2969" s="2"/>
      <c r="D2969" s="2"/>
      <c r="E2969" s="2"/>
      <c r="J2969" s="2"/>
      <c r="P2969" s="2"/>
      <c r="T2969" s="68">
        <v>41064</v>
      </c>
      <c r="U2969" s="69">
        <v>1.0019400000000001</v>
      </c>
      <c r="V2969" s="70">
        <v>1.9400000000000528E-3</v>
      </c>
      <c r="W2969" s="70"/>
      <c r="Y2969" s="2"/>
    </row>
    <row r="2970" spans="2:25" x14ac:dyDescent="0.25">
      <c r="B2970" s="2"/>
      <c r="D2970" s="2"/>
      <c r="E2970" s="2"/>
      <c r="J2970" s="2"/>
      <c r="P2970" s="2"/>
      <c r="T2970" s="68">
        <v>41065</v>
      </c>
      <c r="U2970" s="69">
        <v>1.0043</v>
      </c>
      <c r="V2970" s="70">
        <v>4.2999999999999705E-3</v>
      </c>
      <c r="W2970" s="70"/>
      <c r="Y2970" s="2"/>
    </row>
    <row r="2971" spans="2:25" x14ac:dyDescent="0.25">
      <c r="B2971" s="2"/>
      <c r="D2971" s="2"/>
      <c r="E2971" s="2"/>
      <c r="J2971" s="2"/>
      <c r="P2971" s="2"/>
      <c r="T2971" s="68">
        <v>41066</v>
      </c>
      <c r="U2971" s="69">
        <v>1.0079800000000001</v>
      </c>
      <c r="V2971" s="70">
        <v>7.9800000000000981E-3</v>
      </c>
      <c r="W2971" s="70"/>
      <c r="Y2971" s="2"/>
    </row>
    <row r="2972" spans="2:25" x14ac:dyDescent="0.25">
      <c r="B2972" s="2"/>
      <c r="D2972" s="2"/>
      <c r="E2972" s="2"/>
      <c r="J2972" s="2"/>
      <c r="P2972" s="2"/>
      <c r="T2972" s="68">
        <v>41067</v>
      </c>
      <c r="U2972" s="69">
        <v>1.00068</v>
      </c>
      <c r="V2972" s="70">
        <v>6.8000000000001393E-4</v>
      </c>
      <c r="W2972" s="70"/>
      <c r="Y2972" s="2"/>
    </row>
    <row r="2973" spans="2:25" x14ac:dyDescent="0.25">
      <c r="B2973" s="2"/>
      <c r="D2973" s="2"/>
      <c r="E2973" s="2"/>
      <c r="J2973" s="2"/>
      <c r="P2973" s="2"/>
      <c r="T2973" s="68">
        <v>41068</v>
      </c>
      <c r="U2973" s="69">
        <v>0.99975000000000003</v>
      </c>
      <c r="V2973" s="70">
        <v>-2.4999999999997247E-4</v>
      </c>
      <c r="W2973" s="70"/>
      <c r="Y2973" s="2"/>
    </row>
    <row r="2974" spans="2:25" x14ac:dyDescent="0.25">
      <c r="B2974" s="2"/>
      <c r="D2974" s="2"/>
      <c r="E2974" s="2"/>
      <c r="J2974" s="2"/>
      <c r="P2974" s="2"/>
      <c r="T2974" s="68">
        <v>41071</v>
      </c>
      <c r="U2974" s="69">
        <v>0.99483999999999995</v>
      </c>
      <c r="V2974" s="70">
        <v>-5.1600000000000534E-3</v>
      </c>
      <c r="W2974" s="70"/>
      <c r="Y2974" s="2"/>
    </row>
    <row r="2975" spans="2:25" x14ac:dyDescent="0.25">
      <c r="B2975" s="2"/>
      <c r="D2975" s="2"/>
      <c r="E2975" s="2"/>
      <c r="J2975" s="2"/>
      <c r="P2975" s="2"/>
      <c r="T2975" s="68">
        <v>41072</v>
      </c>
      <c r="U2975" s="69">
        <v>1.00789</v>
      </c>
      <c r="V2975" s="70">
        <v>7.8899999999999526E-3</v>
      </c>
      <c r="W2975" s="70"/>
      <c r="Y2975" s="2"/>
    </row>
    <row r="2976" spans="2:25" x14ac:dyDescent="0.25">
      <c r="B2976" s="2"/>
      <c r="D2976" s="2"/>
      <c r="E2976" s="2"/>
      <c r="J2976" s="2"/>
      <c r="P2976" s="2"/>
      <c r="T2976" s="68">
        <v>41073</v>
      </c>
      <c r="U2976" s="69">
        <v>0.99724999999999997</v>
      </c>
      <c r="V2976" s="70">
        <v>-2.7500000000000302E-3</v>
      </c>
      <c r="W2976" s="70"/>
      <c r="Y2976" s="2"/>
    </row>
    <row r="2977" spans="2:25" x14ac:dyDescent="0.25">
      <c r="B2977" s="2"/>
      <c r="D2977" s="2"/>
      <c r="E2977" s="2"/>
      <c r="J2977" s="2"/>
      <c r="P2977" s="2"/>
      <c r="T2977" s="68">
        <v>41074</v>
      </c>
      <c r="U2977" s="69">
        <v>1.0073399999999999</v>
      </c>
      <c r="V2977" s="70">
        <v>7.3399999999999022E-3</v>
      </c>
      <c r="W2977" s="70"/>
      <c r="Y2977" s="2"/>
    </row>
    <row r="2978" spans="2:25" x14ac:dyDescent="0.25">
      <c r="B2978" s="2"/>
      <c r="D2978" s="2"/>
      <c r="E2978" s="2"/>
      <c r="J2978" s="2"/>
      <c r="P2978" s="2"/>
      <c r="T2978" s="68">
        <v>41075</v>
      </c>
      <c r="U2978" s="69">
        <v>1.0034099999999999</v>
      </c>
      <c r="V2978" s="70">
        <v>3.4099999999999131E-3</v>
      </c>
      <c r="W2978" s="70"/>
      <c r="Y2978" s="2"/>
    </row>
    <row r="2979" spans="2:25" x14ac:dyDescent="0.25">
      <c r="B2979" s="2"/>
      <c r="D2979" s="2"/>
      <c r="E2979" s="2"/>
      <c r="J2979" s="2"/>
      <c r="P2979" s="2"/>
      <c r="T2979" s="68">
        <v>41078</v>
      </c>
      <c r="U2979" s="69">
        <v>1.0065200000000001</v>
      </c>
      <c r="V2979" s="70">
        <v>6.5200000000000813E-3</v>
      </c>
      <c r="W2979" s="70"/>
      <c r="Y2979" s="2"/>
    </row>
    <row r="2980" spans="2:25" x14ac:dyDescent="0.25">
      <c r="B2980" s="2"/>
      <c r="D2980" s="2"/>
      <c r="E2980" s="2"/>
      <c r="J2980" s="2"/>
      <c r="P2980" s="2"/>
      <c r="T2980" s="68">
        <v>41079</v>
      </c>
      <c r="U2980" s="69">
        <v>1.0040899999999999</v>
      </c>
      <c r="V2980" s="70">
        <v>4.089999999999927E-3</v>
      </c>
      <c r="W2980" s="70"/>
      <c r="Y2980" s="2"/>
    </row>
    <row r="2981" spans="2:25" x14ac:dyDescent="0.25">
      <c r="B2981" s="2"/>
      <c r="D2981" s="2"/>
      <c r="E2981" s="2"/>
      <c r="J2981" s="2"/>
      <c r="P2981" s="2"/>
      <c r="T2981" s="68">
        <v>41080</v>
      </c>
      <c r="U2981" s="69">
        <v>1.0004200000000001</v>
      </c>
      <c r="V2981" s="70">
        <v>4.2000000000008697E-4</v>
      </c>
      <c r="W2981" s="70"/>
      <c r="Y2981" s="2"/>
    </row>
    <row r="2982" spans="2:25" x14ac:dyDescent="0.25">
      <c r="B2982" s="2"/>
      <c r="D2982" s="2"/>
      <c r="E2982" s="2"/>
      <c r="J2982" s="2"/>
      <c r="P2982" s="2"/>
      <c r="T2982" s="68">
        <v>41081</v>
      </c>
      <c r="U2982" s="69">
        <v>0.98590999999999995</v>
      </c>
      <c r="V2982" s="70">
        <v>-1.4090000000000047E-2</v>
      </c>
      <c r="W2982" s="70"/>
      <c r="Y2982" s="2"/>
    </row>
    <row r="2983" spans="2:25" x14ac:dyDescent="0.25">
      <c r="B2983" s="2"/>
      <c r="D2983" s="2"/>
      <c r="E2983" s="2"/>
      <c r="J2983" s="2"/>
      <c r="P2983" s="2"/>
      <c r="T2983" s="68">
        <v>41082</v>
      </c>
      <c r="U2983" s="69">
        <v>1.0059</v>
      </c>
      <c r="V2983" s="70">
        <v>5.9000000000000163E-3</v>
      </c>
      <c r="W2983" s="70"/>
      <c r="Y2983" s="2"/>
    </row>
    <row r="2984" spans="2:25" x14ac:dyDescent="0.25">
      <c r="B2984" s="2"/>
      <c r="D2984" s="2"/>
      <c r="E2984" s="2"/>
      <c r="J2984" s="2"/>
      <c r="P2984" s="2"/>
      <c r="T2984" s="68">
        <v>41085</v>
      </c>
      <c r="U2984" s="69">
        <v>0.98855999999999999</v>
      </c>
      <c r="V2984" s="70">
        <v>-1.1440000000000006E-2</v>
      </c>
      <c r="W2984" s="70"/>
      <c r="Y2984" s="2"/>
    </row>
    <row r="2985" spans="2:25" x14ac:dyDescent="0.25">
      <c r="B2985" s="2"/>
      <c r="D2985" s="2"/>
      <c r="E2985" s="2"/>
      <c r="J2985" s="2"/>
      <c r="P2985" s="2"/>
      <c r="T2985" s="68">
        <v>41086</v>
      </c>
      <c r="U2985" s="69">
        <v>1.00265</v>
      </c>
      <c r="V2985" s="70">
        <v>2.6500000000000412E-3</v>
      </c>
      <c r="W2985" s="70"/>
      <c r="Y2985" s="2"/>
    </row>
    <row r="2986" spans="2:25" x14ac:dyDescent="0.25">
      <c r="B2986" s="2"/>
      <c r="D2986" s="2"/>
      <c r="E2986" s="2"/>
      <c r="J2986" s="2"/>
      <c r="P2986" s="2"/>
      <c r="T2986" s="68">
        <v>41087</v>
      </c>
      <c r="U2986" s="69">
        <v>1.00373</v>
      </c>
      <c r="V2986" s="70">
        <v>3.7300000000000111E-3</v>
      </c>
      <c r="W2986" s="70"/>
      <c r="Y2986" s="2"/>
    </row>
    <row r="2987" spans="2:25" x14ac:dyDescent="0.25">
      <c r="B2987" s="2"/>
      <c r="D2987" s="2"/>
      <c r="E2987" s="2"/>
      <c r="J2987" s="2"/>
      <c r="P2987" s="2"/>
      <c r="T2987" s="68">
        <v>41088</v>
      </c>
      <c r="U2987" s="69">
        <v>0.99961</v>
      </c>
      <c r="V2987" s="70">
        <v>-3.9000000000000146E-4</v>
      </c>
      <c r="W2987" s="70"/>
      <c r="Y2987" s="2"/>
    </row>
    <row r="2988" spans="2:25" x14ac:dyDescent="0.25">
      <c r="B2988" s="2"/>
      <c r="D2988" s="2"/>
      <c r="E2988" s="2"/>
      <c r="J2988" s="2"/>
      <c r="P2988" s="2"/>
      <c r="T2988" s="68">
        <v>41089</v>
      </c>
      <c r="U2988" s="69">
        <v>1.0081599999999999</v>
      </c>
      <c r="V2988" s="70">
        <v>8.1599999999999451E-3</v>
      </c>
      <c r="W2988" s="70"/>
      <c r="Y2988" s="2"/>
    </row>
    <row r="2989" spans="2:25" x14ac:dyDescent="0.25">
      <c r="B2989" s="2"/>
      <c r="D2989" s="2"/>
      <c r="E2989" s="2"/>
      <c r="J2989" s="2"/>
      <c r="P2989" s="2"/>
      <c r="T2989" s="68">
        <v>41092</v>
      </c>
      <c r="U2989" s="69">
        <v>1.0020899999999999</v>
      </c>
      <c r="V2989" s="70">
        <v>2.0899999999999253E-3</v>
      </c>
      <c r="W2989" s="70"/>
      <c r="Y2989" s="2"/>
    </row>
    <row r="2990" spans="2:25" x14ac:dyDescent="0.25">
      <c r="B2990" s="2"/>
      <c r="D2990" s="2"/>
      <c r="E2990" s="2"/>
      <c r="J2990" s="2"/>
      <c r="P2990" s="2"/>
      <c r="T2990" s="68">
        <v>41093</v>
      </c>
      <c r="U2990" s="69">
        <v>1.0028999999999999</v>
      </c>
      <c r="V2990" s="70">
        <v>2.8999999999999027E-3</v>
      </c>
      <c r="W2990" s="70"/>
      <c r="Y2990" s="2"/>
    </row>
    <row r="2991" spans="2:25" x14ac:dyDescent="0.25">
      <c r="B2991" s="2"/>
      <c r="D2991" s="2"/>
      <c r="E2991" s="2"/>
      <c r="J2991" s="2"/>
      <c r="P2991" s="2"/>
      <c r="T2991" s="68">
        <v>41095</v>
      </c>
      <c r="U2991" s="69">
        <v>0.99853000000000003</v>
      </c>
      <c r="V2991" s="70">
        <v>-1.4699999999999713E-3</v>
      </c>
      <c r="W2991" s="70"/>
      <c r="Y2991" s="2"/>
    </row>
    <row r="2992" spans="2:25" x14ac:dyDescent="0.25">
      <c r="B2992" s="2"/>
      <c r="D2992" s="2"/>
      <c r="E2992" s="2"/>
      <c r="J2992" s="2"/>
      <c r="P2992" s="2"/>
      <c r="T2992" s="68">
        <v>41096</v>
      </c>
      <c r="U2992" s="69">
        <v>0.99680999999999997</v>
      </c>
      <c r="V2992" s="70">
        <v>-3.1900000000000261E-3</v>
      </c>
      <c r="W2992" s="70"/>
      <c r="Y2992" s="2"/>
    </row>
    <row r="2993" spans="2:25" x14ac:dyDescent="0.25">
      <c r="B2993" s="2"/>
      <c r="D2993" s="2"/>
      <c r="E2993" s="2"/>
      <c r="J2993" s="2"/>
      <c r="P2993" s="2"/>
      <c r="T2993" s="68">
        <v>41099</v>
      </c>
      <c r="U2993" s="69">
        <v>0.99946000000000002</v>
      </c>
      <c r="V2993" s="70">
        <v>-5.3999999999998494E-4</v>
      </c>
      <c r="W2993" s="70"/>
      <c r="Y2993" s="2"/>
    </row>
    <row r="2994" spans="2:25" x14ac:dyDescent="0.25">
      <c r="B2994" s="2"/>
      <c r="D2994" s="2"/>
      <c r="E2994" s="2"/>
      <c r="J2994" s="2"/>
      <c r="P2994" s="2"/>
      <c r="T2994" s="68">
        <v>41100</v>
      </c>
      <c r="U2994" s="69">
        <v>0.99482999999999999</v>
      </c>
      <c r="V2994" s="70">
        <v>-5.1700000000000079E-3</v>
      </c>
      <c r="W2994" s="70"/>
      <c r="Y2994" s="2"/>
    </row>
    <row r="2995" spans="2:25" x14ac:dyDescent="0.25">
      <c r="B2995" s="2"/>
      <c r="D2995" s="2"/>
      <c r="E2995" s="2"/>
      <c r="J2995" s="2"/>
      <c r="P2995" s="2"/>
      <c r="T2995" s="68">
        <v>41101</v>
      </c>
      <c r="U2995" s="69">
        <v>1.0007299999999999</v>
      </c>
      <c r="V2995" s="70">
        <v>7.299999999998974E-4</v>
      </c>
      <c r="W2995" s="70"/>
      <c r="Y2995" s="2"/>
    </row>
    <row r="2996" spans="2:25" x14ac:dyDescent="0.25">
      <c r="B2996" s="2"/>
      <c r="D2996" s="2"/>
      <c r="E2996" s="2"/>
      <c r="J2996" s="2"/>
      <c r="P2996" s="2"/>
      <c r="T2996" s="68">
        <v>41102</v>
      </c>
      <c r="U2996" s="69">
        <v>0.99643999999999999</v>
      </c>
      <c r="V2996" s="70">
        <v>-3.5600000000000076E-3</v>
      </c>
      <c r="W2996" s="70"/>
      <c r="Y2996" s="2"/>
    </row>
    <row r="2997" spans="2:25" x14ac:dyDescent="0.25">
      <c r="B2997" s="2"/>
      <c r="D2997" s="2"/>
      <c r="E2997" s="2"/>
      <c r="J2997" s="2"/>
      <c r="P2997" s="2"/>
      <c r="T2997" s="68">
        <v>41103</v>
      </c>
      <c r="U2997" s="69">
        <v>1.0122500000000001</v>
      </c>
      <c r="V2997" s="70">
        <v>1.2250000000000094E-2</v>
      </c>
      <c r="W2997" s="70"/>
      <c r="Y2997" s="2"/>
    </row>
    <row r="2998" spans="2:25" x14ac:dyDescent="0.25">
      <c r="B2998" s="2"/>
      <c r="D2998" s="2"/>
      <c r="E2998" s="2"/>
      <c r="J2998" s="2"/>
      <c r="P2998" s="2"/>
      <c r="T2998" s="68">
        <v>41106</v>
      </c>
      <c r="U2998" s="69">
        <v>1.0006699999999999</v>
      </c>
      <c r="V2998" s="70">
        <v>6.6999999999994841E-4</v>
      </c>
      <c r="W2998" s="70"/>
      <c r="Y2998" s="2"/>
    </row>
    <row r="2999" spans="2:25" x14ac:dyDescent="0.25">
      <c r="B2999" s="2"/>
      <c r="D2999" s="2"/>
      <c r="E2999" s="2"/>
      <c r="J2999" s="2"/>
      <c r="P2999" s="2"/>
      <c r="T2999" s="68">
        <v>41107</v>
      </c>
      <c r="U2999" s="69">
        <v>1.00465</v>
      </c>
      <c r="V2999" s="70">
        <v>4.650000000000043E-3</v>
      </c>
      <c r="W2999" s="70"/>
      <c r="Y2999" s="2"/>
    </row>
    <row r="3000" spans="2:25" x14ac:dyDescent="0.25">
      <c r="B3000" s="2"/>
      <c r="D3000" s="2"/>
      <c r="E3000" s="2"/>
      <c r="J3000" s="2"/>
      <c r="P3000" s="2"/>
      <c r="T3000" s="68">
        <v>41108</v>
      </c>
      <c r="U3000" s="69">
        <v>1.0027900000000001</v>
      </c>
      <c r="V3000" s="70">
        <v>2.7900000000000702E-3</v>
      </c>
      <c r="W3000" s="70"/>
      <c r="Y3000" s="2"/>
    </row>
    <row r="3001" spans="2:25" x14ac:dyDescent="0.25">
      <c r="B3001" s="2"/>
      <c r="D3001" s="2"/>
      <c r="E3001" s="2"/>
      <c r="J3001" s="2"/>
      <c r="P3001" s="2"/>
      <c r="T3001" s="68">
        <v>41109</v>
      </c>
      <c r="U3001" s="69">
        <v>1.00116</v>
      </c>
      <c r="V3001" s="70">
        <v>1.1600000000000499E-3</v>
      </c>
      <c r="W3001" s="70"/>
      <c r="Y3001" s="2"/>
    </row>
    <row r="3002" spans="2:25" x14ac:dyDescent="0.25">
      <c r="B3002" s="2"/>
      <c r="D3002" s="2"/>
      <c r="E3002" s="2"/>
      <c r="J3002" s="2"/>
      <c r="P3002" s="2"/>
      <c r="T3002" s="68">
        <v>41110</v>
      </c>
      <c r="U3002" s="69">
        <v>0.99905999999999995</v>
      </c>
      <c r="V3002" s="70">
        <v>-9.4000000000005191E-4</v>
      </c>
      <c r="W3002" s="70"/>
      <c r="Y3002" s="2"/>
    </row>
    <row r="3003" spans="2:25" x14ac:dyDescent="0.25">
      <c r="B3003" s="2"/>
      <c r="D3003" s="2"/>
      <c r="E3003" s="2"/>
      <c r="J3003" s="2"/>
      <c r="P3003" s="2"/>
      <c r="T3003" s="68">
        <v>41113</v>
      </c>
      <c r="U3003" s="69">
        <v>0.99309999999999998</v>
      </c>
      <c r="V3003" s="70">
        <v>-6.9000000000000172E-3</v>
      </c>
      <c r="W3003" s="70"/>
      <c r="Y3003" s="2"/>
    </row>
    <row r="3004" spans="2:25" x14ac:dyDescent="0.25">
      <c r="B3004" s="2"/>
      <c r="D3004" s="2"/>
      <c r="E3004" s="2"/>
      <c r="J3004" s="2"/>
      <c r="P3004" s="2"/>
      <c r="T3004" s="68">
        <v>41114</v>
      </c>
      <c r="U3004" s="69">
        <v>0.99441000000000002</v>
      </c>
      <c r="V3004" s="70">
        <v>-5.5899999999999839E-3</v>
      </c>
      <c r="W3004" s="70"/>
      <c r="Y3004" s="2"/>
    </row>
    <row r="3005" spans="2:25" x14ac:dyDescent="0.25">
      <c r="B3005" s="2"/>
      <c r="D3005" s="2"/>
      <c r="E3005" s="2"/>
      <c r="J3005" s="2"/>
      <c r="P3005" s="2"/>
      <c r="T3005" s="68">
        <v>41115</v>
      </c>
      <c r="U3005" s="69">
        <v>1.00099</v>
      </c>
      <c r="V3005" s="70">
        <v>9.900000000000464E-4</v>
      </c>
      <c r="W3005" s="70"/>
      <c r="Y3005" s="2"/>
    </row>
    <row r="3006" spans="2:25" x14ac:dyDescent="0.25">
      <c r="B3006" s="2"/>
      <c r="D3006" s="2"/>
      <c r="E3006" s="2"/>
      <c r="J3006" s="2"/>
      <c r="P3006" s="2"/>
      <c r="T3006" s="68">
        <v>41116</v>
      </c>
      <c r="U3006" s="69">
        <v>1.00773</v>
      </c>
      <c r="V3006" s="70">
        <v>7.7300000000000146E-3</v>
      </c>
      <c r="W3006" s="70"/>
      <c r="Y3006" s="2"/>
    </row>
    <row r="3007" spans="2:25" x14ac:dyDescent="0.25">
      <c r="B3007" s="2"/>
      <c r="D3007" s="2"/>
      <c r="E3007" s="2"/>
      <c r="J3007" s="2"/>
      <c r="P3007" s="2"/>
      <c r="T3007" s="68">
        <v>41117</v>
      </c>
      <c r="U3007" s="69">
        <v>1.00444</v>
      </c>
      <c r="V3007" s="70">
        <v>4.4399999999999995E-3</v>
      </c>
      <c r="W3007" s="70"/>
      <c r="Y3007" s="2"/>
    </row>
    <row r="3008" spans="2:25" x14ac:dyDescent="0.25">
      <c r="B3008" s="2"/>
      <c r="D3008" s="2"/>
      <c r="E3008" s="2"/>
      <c r="J3008" s="2"/>
      <c r="P3008" s="2"/>
      <c r="T3008" s="68">
        <v>41120</v>
      </c>
      <c r="U3008" s="69">
        <v>0.99924000000000002</v>
      </c>
      <c r="V3008" s="70">
        <v>-7.5999999999998291E-4</v>
      </c>
      <c r="W3008" s="70"/>
      <c r="Y3008" s="2"/>
    </row>
    <row r="3009" spans="2:25" x14ac:dyDescent="0.25">
      <c r="B3009" s="2"/>
      <c r="D3009" s="2"/>
      <c r="E3009" s="2"/>
      <c r="J3009" s="2"/>
      <c r="P3009" s="2"/>
      <c r="T3009" s="68">
        <v>41121</v>
      </c>
      <c r="U3009" s="69">
        <v>0.99734</v>
      </c>
      <c r="V3009" s="70">
        <v>-2.6599999999999957E-3</v>
      </c>
      <c r="W3009" s="70"/>
      <c r="Y3009" s="2"/>
    </row>
    <row r="3010" spans="2:25" x14ac:dyDescent="0.25">
      <c r="B3010" s="2"/>
      <c r="D3010" s="2"/>
      <c r="E3010" s="2"/>
      <c r="J3010" s="2"/>
      <c r="P3010" s="2"/>
      <c r="T3010" s="68">
        <v>41122</v>
      </c>
      <c r="U3010" s="69">
        <v>0.99851999999999996</v>
      </c>
      <c r="V3010" s="70">
        <v>-1.4800000000000368E-3</v>
      </c>
      <c r="W3010" s="70"/>
      <c r="Y3010" s="2"/>
    </row>
    <row r="3011" spans="2:25" x14ac:dyDescent="0.25">
      <c r="B3011" s="2"/>
      <c r="D3011" s="2"/>
      <c r="E3011" s="2"/>
      <c r="J3011" s="2"/>
      <c r="P3011" s="2"/>
      <c r="T3011" s="68">
        <v>41123</v>
      </c>
      <c r="U3011" s="69">
        <v>0.99736000000000002</v>
      </c>
      <c r="V3011" s="70">
        <v>-2.6399999999999757E-3</v>
      </c>
      <c r="W3011" s="70"/>
      <c r="Y3011" s="2"/>
    </row>
    <row r="3012" spans="2:25" x14ac:dyDescent="0.25">
      <c r="B3012" s="2"/>
      <c r="D3012" s="2"/>
      <c r="E3012" s="2"/>
      <c r="J3012" s="2"/>
      <c r="P3012" s="2"/>
      <c r="T3012" s="68">
        <v>41124</v>
      </c>
      <c r="U3012" s="69">
        <v>1.01251</v>
      </c>
      <c r="V3012" s="70">
        <v>1.2510000000000021E-2</v>
      </c>
      <c r="W3012" s="70"/>
      <c r="Y3012" s="2"/>
    </row>
    <row r="3013" spans="2:25" x14ac:dyDescent="0.25">
      <c r="B3013" s="2"/>
      <c r="D3013" s="2"/>
      <c r="E3013" s="2"/>
      <c r="J3013" s="2"/>
      <c r="P3013" s="2"/>
      <c r="T3013" s="68">
        <v>41127</v>
      </c>
      <c r="U3013" s="69">
        <v>1.0016</v>
      </c>
      <c r="V3013" s="70">
        <v>1.6000000000000458E-3</v>
      </c>
      <c r="W3013" s="70"/>
      <c r="Y3013" s="2"/>
    </row>
    <row r="3014" spans="2:25" x14ac:dyDescent="0.25">
      <c r="B3014" s="2"/>
      <c r="D3014" s="2"/>
      <c r="E3014" s="2"/>
      <c r="J3014" s="2"/>
      <c r="P3014" s="2"/>
      <c r="T3014" s="68">
        <v>41128</v>
      </c>
      <c r="U3014" s="69">
        <v>1.0021500000000001</v>
      </c>
      <c r="V3014" s="70">
        <v>2.1500000000000963E-3</v>
      </c>
      <c r="W3014" s="70"/>
      <c r="Y3014" s="2"/>
    </row>
    <row r="3015" spans="2:25" x14ac:dyDescent="0.25">
      <c r="B3015" s="2"/>
      <c r="D3015" s="2"/>
      <c r="E3015" s="2"/>
      <c r="J3015" s="2"/>
      <c r="P3015" s="2"/>
      <c r="T3015" s="68">
        <v>41129</v>
      </c>
      <c r="U3015" s="69">
        <v>1.00122</v>
      </c>
      <c r="V3015" s="70">
        <v>1.2199999999999989E-3</v>
      </c>
      <c r="W3015" s="70"/>
      <c r="Y3015" s="2"/>
    </row>
    <row r="3016" spans="2:25" x14ac:dyDescent="0.25">
      <c r="B3016" s="2"/>
      <c r="D3016" s="2"/>
      <c r="E3016" s="2"/>
      <c r="J3016" s="2"/>
      <c r="P3016" s="2"/>
      <c r="T3016" s="68">
        <v>41130</v>
      </c>
      <c r="U3016" s="69">
        <v>1.00118</v>
      </c>
      <c r="V3016" s="70">
        <v>1.1799999999999589E-3</v>
      </c>
      <c r="W3016" s="70"/>
      <c r="Y3016" s="2"/>
    </row>
    <row r="3017" spans="2:25" x14ac:dyDescent="0.25">
      <c r="B3017" s="2"/>
      <c r="D3017" s="2"/>
      <c r="E3017" s="2"/>
      <c r="J3017" s="2"/>
      <c r="P3017" s="2"/>
      <c r="T3017" s="68">
        <v>41131</v>
      </c>
      <c r="U3017" s="69">
        <v>1.00048</v>
      </c>
      <c r="V3017" s="70">
        <v>4.8000000000003595E-4</v>
      </c>
      <c r="W3017" s="70"/>
      <c r="Y3017" s="2"/>
    </row>
    <row r="3018" spans="2:25" x14ac:dyDescent="0.25">
      <c r="B3018" s="2"/>
      <c r="D3018" s="2"/>
      <c r="E3018" s="2"/>
      <c r="J3018" s="2"/>
      <c r="P3018" s="2"/>
      <c r="T3018" s="68">
        <v>41134</v>
      </c>
      <c r="U3018" s="69">
        <v>1.0014400000000001</v>
      </c>
      <c r="V3018" s="70">
        <v>1.4400000000001079E-3</v>
      </c>
      <c r="W3018" s="70"/>
      <c r="Y3018" s="2"/>
    </row>
    <row r="3019" spans="2:25" x14ac:dyDescent="0.25">
      <c r="B3019" s="2"/>
      <c r="D3019" s="2"/>
      <c r="E3019" s="2"/>
      <c r="J3019" s="2"/>
      <c r="P3019" s="2"/>
      <c r="T3019" s="68">
        <v>41135</v>
      </c>
      <c r="U3019" s="69">
        <v>1.0005500000000001</v>
      </c>
      <c r="V3019" s="70">
        <v>5.5000000000005045E-4</v>
      </c>
      <c r="W3019" s="70"/>
      <c r="Y3019" s="2"/>
    </row>
    <row r="3020" spans="2:25" x14ac:dyDescent="0.25">
      <c r="B3020" s="2"/>
      <c r="D3020" s="2"/>
      <c r="E3020" s="2"/>
      <c r="J3020" s="2"/>
      <c r="P3020" s="2"/>
      <c r="T3020" s="68">
        <v>41136</v>
      </c>
      <c r="U3020" s="69">
        <v>1.00135</v>
      </c>
      <c r="V3020" s="70">
        <v>1.3499999999999623E-3</v>
      </c>
      <c r="W3020" s="70"/>
      <c r="Y3020" s="2"/>
    </row>
    <row r="3021" spans="2:25" x14ac:dyDescent="0.25">
      <c r="B3021" s="2"/>
      <c r="D3021" s="2"/>
      <c r="E3021" s="2"/>
      <c r="J3021" s="2"/>
      <c r="P3021" s="2"/>
      <c r="T3021" s="68">
        <v>41137</v>
      </c>
      <c r="U3021" s="69">
        <v>1.00217</v>
      </c>
      <c r="V3021" s="70">
        <v>2.1700000000000053E-3</v>
      </c>
      <c r="W3021" s="70"/>
      <c r="Y3021" s="2"/>
    </row>
    <row r="3022" spans="2:25" x14ac:dyDescent="0.25">
      <c r="B3022" s="2"/>
      <c r="D3022" s="2"/>
      <c r="E3022" s="2"/>
      <c r="J3022" s="2"/>
      <c r="P3022" s="2"/>
      <c r="T3022" s="68">
        <v>41138</v>
      </c>
      <c r="U3022" s="69">
        <v>1.0027699999999999</v>
      </c>
      <c r="V3022" s="70">
        <v>2.7699999999999392E-3</v>
      </c>
      <c r="W3022" s="70"/>
      <c r="Y3022" s="2"/>
    </row>
    <row r="3023" spans="2:25" x14ac:dyDescent="0.25">
      <c r="B3023" s="2"/>
      <c r="D3023" s="2"/>
      <c r="E3023" s="2"/>
      <c r="J3023" s="2"/>
      <c r="P3023" s="2"/>
      <c r="T3023" s="68">
        <v>41141</v>
      </c>
      <c r="U3023" s="69">
        <v>1.00145</v>
      </c>
      <c r="V3023" s="70">
        <v>1.4499999999999513E-3</v>
      </c>
      <c r="W3023" s="70"/>
      <c r="Y3023" s="2"/>
    </row>
    <row r="3024" spans="2:25" x14ac:dyDescent="0.25">
      <c r="B3024" s="2"/>
      <c r="D3024" s="2"/>
      <c r="E3024" s="2"/>
      <c r="J3024" s="2"/>
      <c r="P3024" s="2"/>
      <c r="T3024" s="68">
        <v>41142</v>
      </c>
      <c r="U3024" s="69">
        <v>0.99829999999999997</v>
      </c>
      <c r="V3024" s="70">
        <v>-1.7000000000000348E-3</v>
      </c>
      <c r="W3024" s="70"/>
      <c r="Y3024" s="2"/>
    </row>
    <row r="3025" spans="2:25" x14ac:dyDescent="0.25">
      <c r="B3025" s="2"/>
      <c r="D3025" s="2"/>
      <c r="E3025" s="2"/>
      <c r="J3025" s="2"/>
      <c r="P3025" s="2"/>
      <c r="T3025" s="68">
        <v>41143</v>
      </c>
      <c r="U3025" s="69">
        <v>1.00013</v>
      </c>
      <c r="V3025" s="70">
        <v>1.2999999999996348E-4</v>
      </c>
      <c r="W3025" s="70"/>
      <c r="Y3025" s="2"/>
    </row>
    <row r="3026" spans="2:25" x14ac:dyDescent="0.25">
      <c r="B3026" s="2"/>
      <c r="D3026" s="2"/>
      <c r="E3026" s="2"/>
      <c r="J3026" s="2"/>
      <c r="P3026" s="2"/>
      <c r="T3026" s="68">
        <v>41144</v>
      </c>
      <c r="U3026" s="69">
        <v>0.99526000000000003</v>
      </c>
      <c r="V3026" s="70">
        <v>-4.7399999999999665E-3</v>
      </c>
      <c r="W3026" s="70"/>
      <c r="Y3026" s="2"/>
    </row>
    <row r="3027" spans="2:25" x14ac:dyDescent="0.25">
      <c r="B3027" s="2"/>
      <c r="D3027" s="2"/>
      <c r="E3027" s="2"/>
      <c r="J3027" s="2"/>
      <c r="P3027" s="2"/>
      <c r="T3027" s="68">
        <v>41145</v>
      </c>
      <c r="U3027" s="69">
        <v>1.00312</v>
      </c>
      <c r="V3027" s="70">
        <v>3.1200000000000117E-3</v>
      </c>
      <c r="W3027" s="70"/>
      <c r="Y3027" s="2"/>
    </row>
    <row r="3028" spans="2:25" x14ac:dyDescent="0.25">
      <c r="B3028" s="2"/>
      <c r="D3028" s="2"/>
      <c r="E3028" s="2"/>
      <c r="J3028" s="2"/>
      <c r="P3028" s="2"/>
      <c r="T3028" s="68">
        <v>41148</v>
      </c>
      <c r="U3028" s="69">
        <v>1.0003</v>
      </c>
      <c r="V3028" s="70">
        <v>2.9999999999996696E-4</v>
      </c>
      <c r="W3028" s="70"/>
      <c r="Y3028" s="2"/>
    </row>
    <row r="3029" spans="2:25" x14ac:dyDescent="0.25">
      <c r="B3029" s="2"/>
      <c r="D3029" s="2"/>
      <c r="E3029" s="2"/>
      <c r="J3029" s="2"/>
      <c r="P3029" s="2"/>
      <c r="T3029" s="68">
        <v>41149</v>
      </c>
      <c r="U3029" s="69">
        <v>0.99965999999999999</v>
      </c>
      <c r="V3029" s="70">
        <v>-3.4000000000000696E-4</v>
      </c>
      <c r="W3029" s="70"/>
      <c r="Y3029" s="2"/>
    </row>
    <row r="3030" spans="2:25" x14ac:dyDescent="0.25">
      <c r="B3030" s="2"/>
      <c r="D3030" s="2"/>
      <c r="E3030" s="2"/>
      <c r="J3030" s="2"/>
      <c r="P3030" s="2"/>
      <c r="T3030" s="68">
        <v>41150</v>
      </c>
      <c r="U3030" s="69">
        <v>1.0002800000000001</v>
      </c>
      <c r="V3030" s="70">
        <v>2.8000000000005798E-4</v>
      </c>
      <c r="W3030" s="70"/>
      <c r="Y3030" s="2"/>
    </row>
    <row r="3031" spans="2:25" x14ac:dyDescent="0.25">
      <c r="B3031" s="2"/>
      <c r="D3031" s="2"/>
      <c r="E3031" s="2"/>
      <c r="J3031" s="2"/>
      <c r="P3031" s="2"/>
      <c r="T3031" s="68">
        <v>41151</v>
      </c>
      <c r="U3031" s="69">
        <v>0.99641000000000002</v>
      </c>
      <c r="V3031" s="70">
        <v>-3.5899999999999821E-3</v>
      </c>
      <c r="W3031" s="70"/>
      <c r="Y3031" s="2"/>
    </row>
    <row r="3032" spans="2:25" x14ac:dyDescent="0.25">
      <c r="B3032" s="2"/>
      <c r="D3032" s="2"/>
      <c r="E3032" s="2"/>
      <c r="J3032" s="2"/>
      <c r="P3032" s="2"/>
      <c r="T3032" s="68">
        <v>41152</v>
      </c>
      <c r="U3032" s="69">
        <v>1.00315</v>
      </c>
      <c r="V3032" s="70">
        <v>3.1499999999999861E-3</v>
      </c>
      <c r="W3032" s="70"/>
      <c r="Y3032" s="2"/>
    </row>
    <row r="3033" spans="2:25" x14ac:dyDescent="0.25">
      <c r="B3033" s="2"/>
      <c r="D3033" s="2"/>
      <c r="E3033" s="2"/>
      <c r="J3033" s="2"/>
      <c r="P3033" s="2"/>
      <c r="T3033" s="68">
        <v>41156</v>
      </c>
      <c r="U3033" s="69">
        <v>1.00037</v>
      </c>
      <c r="V3033" s="70">
        <v>3.6999999999998145E-4</v>
      </c>
      <c r="W3033" s="70"/>
      <c r="Y3033" s="2"/>
    </row>
    <row r="3034" spans="2:25" x14ac:dyDescent="0.25">
      <c r="B3034" s="2"/>
      <c r="D3034" s="2"/>
      <c r="E3034" s="2"/>
      <c r="J3034" s="2"/>
      <c r="P3034" s="2"/>
      <c r="T3034" s="68">
        <v>41157</v>
      </c>
      <c r="U3034" s="69">
        <v>0.99975000000000003</v>
      </c>
      <c r="V3034" s="70">
        <v>-2.4999999999997247E-4</v>
      </c>
      <c r="W3034" s="70"/>
      <c r="Y3034" s="2"/>
    </row>
    <row r="3035" spans="2:25" x14ac:dyDescent="0.25">
      <c r="B3035" s="2"/>
      <c r="D3035" s="2"/>
      <c r="E3035" s="2"/>
      <c r="J3035" s="2"/>
      <c r="P3035" s="2"/>
      <c r="T3035" s="68">
        <v>41158</v>
      </c>
      <c r="U3035" s="69">
        <v>1.0081199999999999</v>
      </c>
      <c r="V3035" s="70">
        <v>8.1199999999999051E-3</v>
      </c>
      <c r="W3035" s="70"/>
      <c r="Y3035" s="2"/>
    </row>
    <row r="3036" spans="2:25" x14ac:dyDescent="0.25">
      <c r="B3036" s="2"/>
      <c r="D3036" s="2"/>
      <c r="E3036" s="2"/>
      <c r="J3036" s="2"/>
      <c r="P3036" s="2"/>
      <c r="T3036" s="68">
        <v>41159</v>
      </c>
      <c r="U3036" s="69">
        <v>1.0027699999999999</v>
      </c>
      <c r="V3036" s="70">
        <v>2.7699999999999392E-3</v>
      </c>
      <c r="W3036" s="70"/>
      <c r="Y3036" s="2"/>
    </row>
    <row r="3037" spans="2:25" x14ac:dyDescent="0.25">
      <c r="B3037" s="2"/>
      <c r="D3037" s="2"/>
      <c r="E3037" s="2"/>
      <c r="J3037" s="2"/>
      <c r="P3037" s="2"/>
      <c r="T3037" s="68">
        <v>41162</v>
      </c>
      <c r="U3037" s="69">
        <v>0.99682999999999999</v>
      </c>
      <c r="V3037" s="70">
        <v>-3.1700000000000061E-3</v>
      </c>
      <c r="W3037" s="70"/>
      <c r="Y3037" s="2"/>
    </row>
    <row r="3038" spans="2:25" x14ac:dyDescent="0.25">
      <c r="B3038" s="2"/>
      <c r="D3038" s="2"/>
      <c r="E3038" s="2"/>
      <c r="J3038" s="2"/>
      <c r="P3038" s="2"/>
      <c r="T3038" s="68">
        <v>41163</v>
      </c>
      <c r="U3038" s="69">
        <v>1.0015499999999999</v>
      </c>
      <c r="V3038" s="70">
        <v>1.5499999999999403E-3</v>
      </c>
      <c r="W3038" s="70"/>
      <c r="Y3038" s="2"/>
    </row>
    <row r="3039" spans="2:25" x14ac:dyDescent="0.25">
      <c r="B3039" s="2"/>
      <c r="D3039" s="2"/>
      <c r="E3039" s="2"/>
      <c r="J3039" s="2"/>
      <c r="P3039" s="2"/>
      <c r="T3039" s="68">
        <v>41164</v>
      </c>
      <c r="U3039" s="69">
        <v>1.0017100000000001</v>
      </c>
      <c r="V3039" s="70">
        <v>1.7100000000001003E-3</v>
      </c>
      <c r="W3039" s="70"/>
      <c r="Y3039" s="2"/>
    </row>
    <row r="3040" spans="2:25" x14ac:dyDescent="0.25">
      <c r="B3040" s="2"/>
      <c r="D3040" s="2"/>
      <c r="E3040" s="2"/>
      <c r="J3040" s="2"/>
      <c r="P3040" s="2"/>
      <c r="T3040" s="68">
        <v>41165</v>
      </c>
      <c r="U3040" s="69">
        <v>1.00499</v>
      </c>
      <c r="V3040" s="70">
        <v>4.99000000000005E-3</v>
      </c>
      <c r="W3040" s="70"/>
      <c r="Y3040" s="2"/>
    </row>
    <row r="3041" spans="2:25" x14ac:dyDescent="0.25">
      <c r="B3041" s="2"/>
      <c r="D3041" s="2"/>
      <c r="E3041" s="2"/>
      <c r="J3041" s="2"/>
      <c r="P3041" s="2"/>
      <c r="T3041" s="68">
        <v>41166</v>
      </c>
      <c r="U3041" s="69">
        <v>1.0017400000000001</v>
      </c>
      <c r="V3041" s="70">
        <v>1.7400000000000748E-3</v>
      </c>
      <c r="W3041" s="70"/>
      <c r="Y3041" s="2"/>
    </row>
    <row r="3042" spans="2:25" x14ac:dyDescent="0.25">
      <c r="B3042" s="2"/>
      <c r="D3042" s="2"/>
      <c r="E3042" s="2"/>
      <c r="J3042" s="2"/>
      <c r="P3042" s="2"/>
      <c r="T3042" s="68">
        <v>41169</v>
      </c>
      <c r="U3042" s="69">
        <v>1.0007999999999999</v>
      </c>
      <c r="V3042" s="70">
        <v>7.9999999999991189E-4</v>
      </c>
      <c r="W3042" s="70"/>
      <c r="Y3042" s="2"/>
    </row>
    <row r="3043" spans="2:25" x14ac:dyDescent="0.25">
      <c r="B3043" s="2"/>
      <c r="D3043" s="2"/>
      <c r="E3043" s="2"/>
      <c r="J3043" s="2"/>
      <c r="P3043" s="2"/>
      <c r="T3043" s="68">
        <v>41170</v>
      </c>
      <c r="U3043" s="69">
        <v>1.0005299999999999</v>
      </c>
      <c r="V3043" s="70">
        <v>5.2999999999991942E-4</v>
      </c>
      <c r="W3043" s="70"/>
      <c r="Y3043" s="2"/>
    </row>
    <row r="3044" spans="2:25" x14ac:dyDescent="0.25">
      <c r="B3044" s="2"/>
      <c r="D3044" s="2"/>
      <c r="E3044" s="2"/>
      <c r="J3044" s="2"/>
      <c r="P3044" s="2"/>
      <c r="T3044" s="68">
        <v>41171</v>
      </c>
      <c r="U3044" s="69">
        <v>1.00129</v>
      </c>
      <c r="V3044" s="70">
        <v>1.2900000000000134E-3</v>
      </c>
      <c r="W3044" s="70"/>
      <c r="Y3044" s="2"/>
    </row>
    <row r="3045" spans="2:25" x14ac:dyDescent="0.25">
      <c r="B3045" s="2"/>
      <c r="D3045" s="2"/>
      <c r="E3045" s="2"/>
      <c r="J3045" s="2"/>
      <c r="P3045" s="2"/>
      <c r="T3045" s="68">
        <v>41172</v>
      </c>
      <c r="U3045" s="69">
        <v>1.00082</v>
      </c>
      <c r="V3045" s="70">
        <v>8.2000000000004292E-4</v>
      </c>
      <c r="W3045" s="70"/>
      <c r="Y3045" s="2"/>
    </row>
    <row r="3046" spans="2:25" x14ac:dyDescent="0.25">
      <c r="B3046" s="2"/>
      <c r="D3046" s="2"/>
      <c r="E3046" s="2"/>
      <c r="J3046" s="2"/>
      <c r="P3046" s="2"/>
      <c r="T3046" s="68">
        <v>41173</v>
      </c>
      <c r="U3046" s="69">
        <v>1.0014000000000001</v>
      </c>
      <c r="V3046" s="70">
        <v>1.4000000000000679E-3</v>
      </c>
      <c r="W3046" s="70"/>
      <c r="Y3046" s="2"/>
    </row>
    <row r="3047" spans="2:25" x14ac:dyDescent="0.25">
      <c r="B3047" s="2"/>
      <c r="D3047" s="2"/>
      <c r="E3047" s="2"/>
      <c r="J3047" s="2"/>
      <c r="P3047" s="2"/>
      <c r="T3047" s="68">
        <v>41176</v>
      </c>
      <c r="U3047" s="69">
        <v>0.99787000000000003</v>
      </c>
      <c r="V3047" s="70">
        <v>-2.1299999999999653E-3</v>
      </c>
      <c r="W3047" s="70"/>
      <c r="Y3047" s="2"/>
    </row>
    <row r="3048" spans="2:25" x14ac:dyDescent="0.25">
      <c r="B3048" s="2"/>
      <c r="D3048" s="2"/>
      <c r="E3048" s="2"/>
      <c r="J3048" s="2"/>
      <c r="P3048" s="2"/>
      <c r="T3048" s="68">
        <v>41177</v>
      </c>
      <c r="U3048" s="69">
        <v>0.99328000000000005</v>
      </c>
      <c r="V3048" s="70">
        <v>-6.7199999999999482E-3</v>
      </c>
      <c r="W3048" s="70"/>
      <c r="Y3048" s="2"/>
    </row>
    <row r="3049" spans="2:25" x14ac:dyDescent="0.25">
      <c r="B3049" s="2"/>
      <c r="D3049" s="2"/>
      <c r="E3049" s="2"/>
      <c r="J3049" s="2"/>
      <c r="P3049" s="2"/>
      <c r="T3049" s="68">
        <v>41178</v>
      </c>
      <c r="U3049" s="69">
        <v>0.99634</v>
      </c>
      <c r="V3049" s="70">
        <v>-3.6599999999999966E-3</v>
      </c>
      <c r="W3049" s="70"/>
      <c r="Y3049" s="2"/>
    </row>
    <row r="3050" spans="2:25" x14ac:dyDescent="0.25">
      <c r="B3050" s="2"/>
      <c r="D3050" s="2"/>
      <c r="E3050" s="2"/>
      <c r="J3050" s="2"/>
      <c r="P3050" s="2"/>
      <c r="T3050" s="68">
        <v>41179</v>
      </c>
      <c r="U3050" s="69">
        <v>1.0058</v>
      </c>
      <c r="V3050" s="70">
        <v>5.8000000000000274E-3</v>
      </c>
      <c r="W3050" s="70"/>
      <c r="Y3050" s="2"/>
    </row>
    <row r="3051" spans="2:25" x14ac:dyDescent="0.25">
      <c r="B3051" s="2"/>
      <c r="D3051" s="2"/>
      <c r="E3051" s="2"/>
      <c r="J3051" s="2"/>
      <c r="P3051" s="2"/>
      <c r="T3051" s="68">
        <v>41180</v>
      </c>
      <c r="U3051" s="69">
        <v>0.99822999999999995</v>
      </c>
      <c r="V3051" s="70">
        <v>-1.7700000000000493E-3</v>
      </c>
      <c r="W3051" s="70"/>
      <c r="Y3051" s="2"/>
    </row>
    <row r="3052" spans="2:25" x14ac:dyDescent="0.25">
      <c r="B3052" s="2"/>
      <c r="D3052" s="2"/>
      <c r="E3052" s="2"/>
      <c r="J3052" s="2"/>
      <c r="P3052" s="2"/>
      <c r="T3052" s="68">
        <v>41183</v>
      </c>
      <c r="U3052" s="69">
        <v>1.0010600000000001</v>
      </c>
      <c r="V3052" s="70">
        <v>1.0600000000000609E-3</v>
      </c>
      <c r="W3052" s="70"/>
      <c r="Y3052" s="2"/>
    </row>
    <row r="3053" spans="2:25" x14ac:dyDescent="0.25">
      <c r="B3053" s="2"/>
      <c r="D3053" s="2"/>
      <c r="E3053" s="2"/>
      <c r="J3053" s="2"/>
      <c r="P3053" s="2"/>
      <c r="T3053" s="68">
        <v>41184</v>
      </c>
      <c r="U3053" s="69">
        <v>1.0013700000000001</v>
      </c>
      <c r="V3053" s="70">
        <v>1.3700000000000934E-3</v>
      </c>
      <c r="W3053" s="70"/>
      <c r="Y3053" s="2"/>
    </row>
    <row r="3054" spans="2:25" x14ac:dyDescent="0.25">
      <c r="B3054" s="2"/>
      <c r="D3054" s="2"/>
      <c r="E3054" s="2"/>
      <c r="J3054" s="2"/>
      <c r="P3054" s="2"/>
      <c r="T3054" s="68">
        <v>41185</v>
      </c>
      <c r="U3054" s="69">
        <v>1.0019199999999999</v>
      </c>
      <c r="V3054" s="70">
        <v>1.9199999999999218E-3</v>
      </c>
      <c r="W3054" s="70"/>
      <c r="Y3054" s="2"/>
    </row>
    <row r="3055" spans="2:25" x14ac:dyDescent="0.25">
      <c r="B3055" s="2"/>
      <c r="D3055" s="2"/>
      <c r="E3055" s="2"/>
      <c r="J3055" s="2"/>
      <c r="P3055" s="2"/>
      <c r="T3055" s="68">
        <v>41186</v>
      </c>
      <c r="U3055" s="69">
        <v>1.0028600000000001</v>
      </c>
      <c r="V3055" s="70">
        <v>2.8600000000000847E-3</v>
      </c>
      <c r="W3055" s="70"/>
      <c r="Y3055" s="2"/>
    </row>
    <row r="3056" spans="2:25" x14ac:dyDescent="0.25">
      <c r="B3056" s="2"/>
      <c r="D3056" s="2"/>
      <c r="E3056" s="2"/>
      <c r="J3056" s="2"/>
      <c r="P3056" s="2"/>
      <c r="T3056" s="68">
        <v>41187</v>
      </c>
      <c r="U3056" s="69">
        <v>1.0006200000000001</v>
      </c>
      <c r="V3056" s="70">
        <v>6.2000000000006494E-4</v>
      </c>
      <c r="W3056" s="70"/>
      <c r="Y3056" s="2"/>
    </row>
    <row r="3057" spans="2:25" x14ac:dyDescent="0.25">
      <c r="B3057" s="2"/>
      <c r="D3057" s="2"/>
      <c r="E3057" s="2"/>
      <c r="J3057" s="2"/>
      <c r="P3057" s="2"/>
      <c r="T3057" s="68">
        <v>41190</v>
      </c>
      <c r="U3057" s="69">
        <v>0.99944999999999995</v>
      </c>
      <c r="V3057" s="70">
        <v>-5.5000000000005045E-4</v>
      </c>
      <c r="W3057" s="70"/>
      <c r="Y3057" s="2"/>
    </row>
    <row r="3058" spans="2:25" x14ac:dyDescent="0.25">
      <c r="B3058" s="2"/>
      <c r="D3058" s="2"/>
      <c r="E3058" s="2"/>
      <c r="J3058" s="2"/>
      <c r="P3058" s="2"/>
      <c r="T3058" s="68">
        <v>41191</v>
      </c>
      <c r="U3058" s="69">
        <v>0.99599000000000004</v>
      </c>
      <c r="V3058" s="70">
        <v>-4.009999999999958E-3</v>
      </c>
      <c r="W3058" s="70"/>
      <c r="Y3058" s="2"/>
    </row>
    <row r="3059" spans="2:25" x14ac:dyDescent="0.25">
      <c r="B3059" s="2"/>
      <c r="D3059" s="2"/>
      <c r="E3059" s="2"/>
      <c r="J3059" s="2"/>
      <c r="P3059" s="2"/>
      <c r="T3059" s="68">
        <v>41192</v>
      </c>
      <c r="U3059" s="69">
        <v>0.99717999999999996</v>
      </c>
      <c r="V3059" s="70">
        <v>-2.8200000000000447E-3</v>
      </c>
      <c r="W3059" s="70"/>
      <c r="Y3059" s="2"/>
    </row>
    <row r="3060" spans="2:25" x14ac:dyDescent="0.25">
      <c r="B3060" s="2"/>
      <c r="D3060" s="2"/>
      <c r="E3060" s="2"/>
      <c r="J3060" s="2"/>
      <c r="P3060" s="2"/>
      <c r="T3060" s="68">
        <v>41193</v>
      </c>
      <c r="U3060" s="69">
        <v>1.00126</v>
      </c>
      <c r="V3060" s="70">
        <v>1.2600000000000389E-3</v>
      </c>
      <c r="W3060" s="70"/>
      <c r="Y3060" s="2"/>
    </row>
    <row r="3061" spans="2:25" x14ac:dyDescent="0.25">
      <c r="B3061" s="2"/>
      <c r="D3061" s="2"/>
      <c r="E3061" s="2"/>
      <c r="J3061" s="2"/>
      <c r="P3061" s="2"/>
      <c r="T3061" s="68">
        <v>41194</v>
      </c>
      <c r="U3061" s="69">
        <v>0.99834000000000001</v>
      </c>
      <c r="V3061" s="70">
        <v>-1.6599999999999948E-3</v>
      </c>
      <c r="W3061" s="70"/>
      <c r="Y3061" s="2"/>
    </row>
    <row r="3062" spans="2:25" x14ac:dyDescent="0.25">
      <c r="B3062" s="2"/>
      <c r="D3062" s="2"/>
      <c r="E3062" s="2"/>
      <c r="J3062" s="2"/>
      <c r="P3062" s="2"/>
      <c r="T3062" s="68">
        <v>41197</v>
      </c>
      <c r="U3062" s="69">
        <v>1.0042500000000001</v>
      </c>
      <c r="V3062" s="70">
        <v>4.250000000000087E-3</v>
      </c>
      <c r="W3062" s="70"/>
      <c r="Y3062" s="2"/>
    </row>
    <row r="3063" spans="2:25" x14ac:dyDescent="0.25">
      <c r="B3063" s="2"/>
      <c r="D3063" s="2"/>
      <c r="E3063" s="2"/>
      <c r="J3063" s="2"/>
      <c r="P3063" s="2"/>
      <c r="T3063" s="68">
        <v>41198</v>
      </c>
      <c r="U3063" s="69">
        <v>1.0017400000000001</v>
      </c>
      <c r="V3063" s="70">
        <v>1.7400000000000748E-3</v>
      </c>
      <c r="W3063" s="70"/>
      <c r="Y3063" s="2"/>
    </row>
    <row r="3064" spans="2:25" x14ac:dyDescent="0.25">
      <c r="B3064" s="2"/>
      <c r="D3064" s="2"/>
      <c r="E3064" s="2"/>
      <c r="J3064" s="2"/>
      <c r="P3064" s="2"/>
      <c r="T3064" s="68">
        <v>41199</v>
      </c>
      <c r="U3064" s="69">
        <v>1.00047</v>
      </c>
      <c r="V3064" s="70">
        <v>4.6999999999997044E-4</v>
      </c>
      <c r="W3064" s="70"/>
      <c r="Y3064" s="2"/>
    </row>
    <row r="3065" spans="2:25" x14ac:dyDescent="0.25">
      <c r="B3065" s="2"/>
      <c r="D3065" s="2"/>
      <c r="E3065" s="2"/>
      <c r="J3065" s="2"/>
      <c r="P3065" s="2"/>
      <c r="T3065" s="68">
        <v>41200</v>
      </c>
      <c r="U3065" s="69">
        <v>1.00017</v>
      </c>
      <c r="V3065" s="70">
        <v>1.7000000000000348E-4</v>
      </c>
      <c r="W3065" s="70"/>
      <c r="Y3065" s="2"/>
    </row>
    <row r="3066" spans="2:25" x14ac:dyDescent="0.25">
      <c r="B3066" s="2"/>
      <c r="D3066" s="2"/>
      <c r="E3066" s="2"/>
      <c r="J3066" s="2"/>
      <c r="P3066" s="2"/>
      <c r="T3066" s="68">
        <v>41201</v>
      </c>
      <c r="U3066" s="69">
        <v>1.0001899999999999</v>
      </c>
      <c r="V3066" s="70">
        <v>1.8999999999991246E-4</v>
      </c>
      <c r="W3066" s="70"/>
      <c r="Y3066" s="2"/>
    </row>
    <row r="3067" spans="2:25" x14ac:dyDescent="0.25">
      <c r="B3067" s="2"/>
      <c r="D3067" s="2"/>
      <c r="E3067" s="2"/>
      <c r="J3067" s="2"/>
      <c r="P3067" s="2"/>
      <c r="T3067" s="68">
        <v>41204</v>
      </c>
      <c r="U3067" s="69">
        <v>0.99717</v>
      </c>
      <c r="V3067" s="70">
        <v>-2.8299999999999992E-3</v>
      </c>
      <c r="W3067" s="70"/>
      <c r="Y3067" s="2"/>
    </row>
    <row r="3068" spans="2:25" x14ac:dyDescent="0.25">
      <c r="B3068" s="2"/>
      <c r="D3068" s="2"/>
      <c r="E3068" s="2"/>
      <c r="J3068" s="2"/>
      <c r="P3068" s="2"/>
      <c r="T3068" s="68">
        <v>41205</v>
      </c>
      <c r="U3068" s="69">
        <v>0.99080000000000001</v>
      </c>
      <c r="V3068" s="70">
        <v>-9.199999999999986E-3</v>
      </c>
      <c r="W3068" s="70"/>
      <c r="Y3068" s="2"/>
    </row>
    <row r="3069" spans="2:25" x14ac:dyDescent="0.25">
      <c r="B3069" s="2"/>
      <c r="D3069" s="2"/>
      <c r="E3069" s="2"/>
      <c r="J3069" s="2"/>
      <c r="P3069" s="2"/>
      <c r="T3069" s="68">
        <v>41206</v>
      </c>
      <c r="U3069" s="69">
        <v>0.99912999999999996</v>
      </c>
      <c r="V3069" s="70">
        <v>-8.7000000000003741E-4</v>
      </c>
      <c r="W3069" s="70"/>
      <c r="Y3069" s="2"/>
    </row>
    <row r="3070" spans="2:25" x14ac:dyDescent="0.25">
      <c r="B3070" s="2"/>
      <c r="D3070" s="2"/>
      <c r="E3070" s="2"/>
      <c r="J3070" s="2"/>
      <c r="P3070" s="2"/>
      <c r="T3070" s="68">
        <v>41207</v>
      </c>
      <c r="U3070" s="69">
        <v>1.0018899999999999</v>
      </c>
      <c r="V3070" s="70">
        <v>1.8899999999999473E-3</v>
      </c>
      <c r="W3070" s="70"/>
      <c r="Y3070" s="2"/>
    </row>
    <row r="3071" spans="2:25" x14ac:dyDescent="0.25">
      <c r="B3071" s="2"/>
      <c r="D3071" s="2"/>
      <c r="E3071" s="2"/>
      <c r="J3071" s="2"/>
      <c r="P3071" s="2"/>
      <c r="T3071" s="68">
        <v>41208</v>
      </c>
      <c r="U3071" s="69">
        <v>1.0000899999999999</v>
      </c>
      <c r="V3071" s="70">
        <v>8.9999999999923475E-5</v>
      </c>
      <c r="W3071" s="70"/>
      <c r="Y3071" s="2"/>
    </row>
    <row r="3072" spans="2:25" x14ac:dyDescent="0.25">
      <c r="B3072" s="2"/>
      <c r="D3072" s="2"/>
      <c r="E3072" s="2"/>
      <c r="J3072" s="2"/>
      <c r="P3072" s="2"/>
      <c r="T3072" s="68">
        <v>41213</v>
      </c>
      <c r="U3072" s="69">
        <v>1.0012099999999999</v>
      </c>
      <c r="V3072" s="70">
        <v>1.2099999999999334E-3</v>
      </c>
      <c r="W3072" s="70"/>
      <c r="Y3072" s="2"/>
    </row>
    <row r="3073" spans="2:25" x14ac:dyDescent="0.25">
      <c r="B3073" s="2"/>
      <c r="D3073" s="2"/>
      <c r="E3073" s="2"/>
      <c r="J3073" s="2"/>
      <c r="P3073" s="2"/>
      <c r="T3073" s="68">
        <v>41214</v>
      </c>
      <c r="U3073" s="69">
        <v>1.0058800000000001</v>
      </c>
      <c r="V3073" s="70">
        <v>5.8800000000001074E-3</v>
      </c>
      <c r="W3073" s="70"/>
      <c r="Y3073" s="2"/>
    </row>
    <row r="3074" spans="2:25" x14ac:dyDescent="0.25">
      <c r="B3074" s="2"/>
      <c r="D3074" s="2"/>
      <c r="E3074" s="2"/>
      <c r="J3074" s="2"/>
      <c r="P3074" s="2"/>
      <c r="T3074" s="68">
        <v>41215</v>
      </c>
      <c r="U3074" s="69">
        <v>0.99629000000000001</v>
      </c>
      <c r="V3074" s="70">
        <v>-3.7099999999999911E-3</v>
      </c>
      <c r="W3074" s="70"/>
      <c r="Y3074" s="2"/>
    </row>
    <row r="3075" spans="2:25" x14ac:dyDescent="0.25">
      <c r="B3075" s="2"/>
      <c r="D3075" s="2"/>
      <c r="E3075" s="2"/>
      <c r="J3075" s="2"/>
      <c r="P3075" s="2"/>
      <c r="T3075" s="68">
        <v>41218</v>
      </c>
      <c r="U3075" s="69">
        <v>1.0012300000000001</v>
      </c>
      <c r="V3075" s="70">
        <v>1.2300000000000644E-3</v>
      </c>
      <c r="W3075" s="70"/>
      <c r="Y3075" s="2"/>
    </row>
    <row r="3076" spans="2:25" x14ac:dyDescent="0.25">
      <c r="B3076" s="2"/>
      <c r="D3076" s="2"/>
      <c r="E3076" s="2"/>
      <c r="J3076" s="2"/>
      <c r="P3076" s="2"/>
      <c r="T3076" s="68">
        <v>41219</v>
      </c>
      <c r="U3076" s="69">
        <v>1.00352</v>
      </c>
      <c r="V3076" s="70">
        <v>3.5199999999999676E-3</v>
      </c>
      <c r="W3076" s="70"/>
      <c r="Y3076" s="2"/>
    </row>
    <row r="3077" spans="2:25" x14ac:dyDescent="0.25">
      <c r="B3077" s="2"/>
      <c r="D3077" s="2"/>
      <c r="E3077" s="2"/>
      <c r="J3077" s="2"/>
      <c r="P3077" s="2"/>
      <c r="T3077" s="68">
        <v>41220</v>
      </c>
      <c r="U3077" s="69">
        <v>0.98951</v>
      </c>
      <c r="V3077" s="70">
        <v>-1.0489999999999999E-2</v>
      </c>
      <c r="W3077" s="70"/>
      <c r="Y3077" s="2"/>
    </row>
    <row r="3078" spans="2:25" x14ac:dyDescent="0.25">
      <c r="B3078" s="2"/>
      <c r="D3078" s="2"/>
      <c r="E3078" s="2"/>
      <c r="J3078" s="2"/>
      <c r="P3078" s="2"/>
      <c r="T3078" s="68">
        <v>41221</v>
      </c>
      <c r="U3078" s="69">
        <v>0.99521000000000004</v>
      </c>
      <c r="V3078" s="70">
        <v>-4.789999999999961E-3</v>
      </c>
      <c r="W3078" s="70"/>
      <c r="Y3078" s="2"/>
    </row>
    <row r="3079" spans="2:25" x14ac:dyDescent="0.25">
      <c r="B3079" s="2"/>
      <c r="D3079" s="2"/>
      <c r="E3079" s="2"/>
      <c r="J3079" s="2"/>
      <c r="P3079" s="2"/>
      <c r="T3079" s="68">
        <v>41222</v>
      </c>
      <c r="U3079" s="69">
        <v>1.0010699999999999</v>
      </c>
      <c r="V3079" s="70">
        <v>1.0699999999999044E-3</v>
      </c>
      <c r="W3079" s="70"/>
      <c r="Y3079" s="2"/>
    </row>
    <row r="3080" spans="2:25" x14ac:dyDescent="0.25">
      <c r="B3080" s="2"/>
      <c r="D3080" s="2"/>
      <c r="E3080" s="2"/>
      <c r="J3080" s="2"/>
      <c r="P3080" s="2"/>
      <c r="T3080" s="68">
        <v>41225</v>
      </c>
      <c r="U3080" s="69">
        <v>1.00271</v>
      </c>
      <c r="V3080" s="70">
        <v>2.7099999999999902E-3</v>
      </c>
      <c r="W3080" s="70"/>
      <c r="Y3080" s="2"/>
    </row>
    <row r="3081" spans="2:25" x14ac:dyDescent="0.25">
      <c r="B3081" s="2"/>
      <c r="D3081" s="2"/>
      <c r="E3081" s="2"/>
      <c r="J3081" s="2"/>
      <c r="P3081" s="2"/>
      <c r="T3081" s="68">
        <v>41226</v>
      </c>
      <c r="U3081" s="69">
        <v>0.99941999999999998</v>
      </c>
      <c r="V3081" s="70">
        <v>-5.8000000000002494E-4</v>
      </c>
      <c r="W3081" s="70"/>
      <c r="Y3081" s="2"/>
    </row>
    <row r="3082" spans="2:25" x14ac:dyDescent="0.25">
      <c r="B3082" s="2"/>
      <c r="D3082" s="2"/>
      <c r="E3082" s="2"/>
      <c r="J3082" s="2"/>
      <c r="P3082" s="2"/>
      <c r="T3082" s="68">
        <v>41227</v>
      </c>
      <c r="U3082" s="69">
        <v>0.99143999999999999</v>
      </c>
      <c r="V3082" s="70">
        <v>-8.560000000000012E-3</v>
      </c>
      <c r="W3082" s="70"/>
      <c r="Y3082" s="2"/>
    </row>
    <row r="3083" spans="2:25" x14ac:dyDescent="0.25">
      <c r="B3083" s="2"/>
      <c r="D3083" s="2"/>
      <c r="E3083" s="2"/>
      <c r="J3083" s="2"/>
      <c r="P3083" s="2"/>
      <c r="T3083" s="68">
        <v>41228</v>
      </c>
      <c r="U3083" s="69">
        <v>1.0006600000000001</v>
      </c>
      <c r="V3083" s="70">
        <v>6.6000000000010495E-4</v>
      </c>
      <c r="W3083" s="70"/>
      <c r="Y3083" s="2"/>
    </row>
    <row r="3084" spans="2:25" x14ac:dyDescent="0.25">
      <c r="B3084" s="2"/>
      <c r="D3084" s="2"/>
      <c r="E3084" s="2"/>
      <c r="J3084" s="2"/>
      <c r="P3084" s="2"/>
      <c r="T3084" s="68">
        <v>41229</v>
      </c>
      <c r="U3084" s="69">
        <v>1.0029600000000001</v>
      </c>
      <c r="V3084" s="70">
        <v>2.9600000000000737E-3</v>
      </c>
      <c r="W3084" s="70"/>
      <c r="Y3084" s="2"/>
    </row>
    <row r="3085" spans="2:25" x14ac:dyDescent="0.25">
      <c r="B3085" s="2"/>
      <c r="D3085" s="2"/>
      <c r="E3085" s="2"/>
      <c r="J3085" s="2"/>
      <c r="P3085" s="2"/>
      <c r="T3085" s="68">
        <v>41232</v>
      </c>
      <c r="U3085" s="69">
        <v>1.0118100000000001</v>
      </c>
      <c r="V3085" s="70">
        <v>1.1810000000000098E-2</v>
      </c>
      <c r="W3085" s="70"/>
      <c r="Y3085" s="2"/>
    </row>
    <row r="3086" spans="2:25" x14ac:dyDescent="0.25">
      <c r="B3086" s="2"/>
      <c r="D3086" s="2"/>
      <c r="E3086" s="2"/>
      <c r="J3086" s="2"/>
      <c r="P3086" s="2"/>
      <c r="T3086" s="68">
        <v>41233</v>
      </c>
      <c r="U3086" s="69">
        <v>1.00081</v>
      </c>
      <c r="V3086" s="70">
        <v>8.099999999999774E-4</v>
      </c>
      <c r="W3086" s="70"/>
      <c r="Y3086" s="2"/>
    </row>
    <row r="3087" spans="2:25" x14ac:dyDescent="0.25">
      <c r="B3087" s="2"/>
      <c r="D3087" s="2"/>
      <c r="E3087" s="2"/>
      <c r="J3087" s="2"/>
      <c r="P3087" s="2"/>
      <c r="T3087" s="68">
        <v>41234</v>
      </c>
      <c r="U3087" s="69">
        <v>1.00115</v>
      </c>
      <c r="V3087" s="70">
        <v>1.1499999999999844E-3</v>
      </c>
      <c r="W3087" s="70"/>
      <c r="Y3087" s="2"/>
    </row>
    <row r="3088" spans="2:25" x14ac:dyDescent="0.25">
      <c r="B3088" s="2"/>
      <c r="D3088" s="2"/>
      <c r="E3088" s="2"/>
      <c r="J3088" s="2"/>
      <c r="P3088" s="2"/>
      <c r="T3088" s="68">
        <v>41236</v>
      </c>
      <c r="U3088" s="69">
        <v>1.0056400000000001</v>
      </c>
      <c r="V3088" s="70">
        <v>5.6400000000000894E-3</v>
      </c>
      <c r="W3088" s="70"/>
      <c r="Y3088" s="2"/>
    </row>
    <row r="3089" spans="2:25" x14ac:dyDescent="0.25">
      <c r="B3089" s="2"/>
      <c r="D3089" s="2"/>
      <c r="E3089" s="2"/>
      <c r="J3089" s="2"/>
      <c r="P3089" s="2"/>
      <c r="T3089" s="68">
        <v>41239</v>
      </c>
      <c r="U3089" s="69">
        <v>0.99924999999999997</v>
      </c>
      <c r="V3089" s="70">
        <v>-7.5000000000002842E-4</v>
      </c>
      <c r="W3089" s="70"/>
      <c r="Y3089" s="2"/>
    </row>
    <row r="3090" spans="2:25" x14ac:dyDescent="0.25">
      <c r="B3090" s="2"/>
      <c r="D3090" s="2"/>
      <c r="E3090" s="2"/>
      <c r="J3090" s="2"/>
      <c r="P3090" s="2"/>
      <c r="T3090" s="68">
        <v>41240</v>
      </c>
      <c r="U3090" s="69">
        <v>0.99741000000000002</v>
      </c>
      <c r="V3090" s="70">
        <v>-2.5899999999999812E-3</v>
      </c>
      <c r="W3090" s="70"/>
      <c r="Y3090" s="2"/>
    </row>
    <row r="3091" spans="2:25" x14ac:dyDescent="0.25">
      <c r="B3091" s="2"/>
      <c r="D3091" s="2"/>
      <c r="E3091" s="2"/>
      <c r="J3091" s="2"/>
      <c r="P3091" s="2"/>
      <c r="T3091" s="68">
        <v>41241</v>
      </c>
      <c r="U3091" s="69">
        <v>1.00423</v>
      </c>
      <c r="V3091" s="70">
        <v>4.229999999999956E-3</v>
      </c>
      <c r="W3091" s="70"/>
      <c r="Y3091" s="2"/>
    </row>
    <row r="3092" spans="2:25" x14ac:dyDescent="0.25">
      <c r="B3092" s="2"/>
      <c r="D3092" s="2"/>
      <c r="E3092" s="2"/>
      <c r="J3092" s="2"/>
      <c r="P3092" s="2"/>
      <c r="T3092" s="68">
        <v>41242</v>
      </c>
      <c r="U3092" s="69">
        <v>1.0025999999999999</v>
      </c>
      <c r="V3092" s="70">
        <v>2.5999999999999357E-3</v>
      </c>
      <c r="W3092" s="70"/>
      <c r="Y3092" s="2"/>
    </row>
    <row r="3093" spans="2:25" x14ac:dyDescent="0.25">
      <c r="B3093" s="2"/>
      <c r="D3093" s="2"/>
      <c r="E3093" s="2"/>
      <c r="J3093" s="2"/>
      <c r="P3093" s="2"/>
      <c r="T3093" s="68">
        <v>41243</v>
      </c>
      <c r="U3093" s="69">
        <v>0.99963000000000002</v>
      </c>
      <c r="V3093" s="70">
        <v>-3.6999999999998145E-4</v>
      </c>
      <c r="W3093" s="70"/>
      <c r="Y3093" s="2"/>
    </row>
    <row r="3094" spans="2:25" x14ac:dyDescent="0.25">
      <c r="B3094" s="2"/>
      <c r="D3094" s="2"/>
      <c r="E3094" s="2"/>
      <c r="J3094" s="2"/>
      <c r="P3094" s="2"/>
      <c r="T3094" s="68">
        <v>41246</v>
      </c>
      <c r="U3094" s="69">
        <v>0.99836000000000003</v>
      </c>
      <c r="V3094" s="70">
        <v>-1.6399999999999748E-3</v>
      </c>
      <c r="W3094" s="70"/>
      <c r="Y3094" s="2"/>
    </row>
    <row r="3095" spans="2:25" x14ac:dyDescent="0.25">
      <c r="B3095" s="2"/>
      <c r="D3095" s="2"/>
      <c r="E3095" s="2"/>
      <c r="J3095" s="2"/>
      <c r="P3095" s="2"/>
      <c r="T3095" s="68">
        <v>41247</v>
      </c>
      <c r="U3095" s="69">
        <v>0.99946000000000002</v>
      </c>
      <c r="V3095" s="70">
        <v>-5.3999999999998494E-4</v>
      </c>
      <c r="W3095" s="70"/>
      <c r="Y3095" s="2"/>
    </row>
    <row r="3096" spans="2:25" x14ac:dyDescent="0.25">
      <c r="B3096" s="2"/>
      <c r="D3096" s="2"/>
      <c r="E3096" s="2"/>
      <c r="J3096" s="2"/>
      <c r="P3096" s="2"/>
      <c r="T3096" s="68">
        <v>41248</v>
      </c>
      <c r="U3096" s="69">
        <v>1.00177</v>
      </c>
      <c r="V3096" s="70">
        <v>1.7700000000000493E-3</v>
      </c>
      <c r="W3096" s="70"/>
      <c r="Y3096" s="2"/>
    </row>
    <row r="3097" spans="2:25" x14ac:dyDescent="0.25">
      <c r="B3097" s="2"/>
      <c r="D3097" s="2"/>
      <c r="E3097" s="2"/>
      <c r="J3097" s="2"/>
      <c r="P3097" s="2"/>
      <c r="T3097" s="68">
        <v>41249</v>
      </c>
      <c r="U3097" s="69">
        <v>1.0018800000000001</v>
      </c>
      <c r="V3097" s="70">
        <v>1.8800000000001038E-3</v>
      </c>
      <c r="W3097" s="70"/>
      <c r="Y3097" s="2"/>
    </row>
    <row r="3098" spans="2:25" x14ac:dyDescent="0.25">
      <c r="B3098" s="2"/>
      <c r="D3098" s="2"/>
      <c r="E3098" s="2"/>
      <c r="J3098" s="2"/>
      <c r="P3098" s="2"/>
      <c r="T3098" s="68">
        <v>41250</v>
      </c>
      <c r="U3098" s="69">
        <v>1.00206</v>
      </c>
      <c r="V3098" s="70">
        <v>2.0599999999999508E-3</v>
      </c>
      <c r="W3098" s="70"/>
      <c r="Y3098" s="2"/>
    </row>
    <row r="3099" spans="2:25" x14ac:dyDescent="0.25">
      <c r="B3099" s="2"/>
      <c r="D3099" s="2"/>
      <c r="E3099" s="2"/>
      <c r="J3099" s="2"/>
      <c r="P3099" s="2"/>
      <c r="T3099" s="68">
        <v>41253</v>
      </c>
      <c r="U3099" s="69">
        <v>1.0011699999999999</v>
      </c>
      <c r="V3099" s="70">
        <v>1.1699999999998933E-3</v>
      </c>
      <c r="W3099" s="70"/>
      <c r="Y3099" s="2"/>
    </row>
    <row r="3100" spans="2:25" x14ac:dyDescent="0.25">
      <c r="B3100" s="2"/>
      <c r="D3100" s="2"/>
      <c r="E3100" s="2"/>
      <c r="J3100" s="2"/>
      <c r="P3100" s="2"/>
      <c r="T3100" s="68">
        <v>41254</v>
      </c>
      <c r="U3100" s="69">
        <v>1.00241</v>
      </c>
      <c r="V3100" s="70">
        <v>2.4100000000000232E-3</v>
      </c>
      <c r="W3100" s="70"/>
      <c r="Y3100" s="2"/>
    </row>
    <row r="3101" spans="2:25" x14ac:dyDescent="0.25">
      <c r="B3101" s="2"/>
      <c r="D3101" s="2"/>
      <c r="E3101" s="2"/>
      <c r="J3101" s="2"/>
      <c r="P3101" s="2"/>
      <c r="T3101" s="68">
        <v>41255</v>
      </c>
      <c r="U3101" s="69">
        <v>1.0004599999999999</v>
      </c>
      <c r="V3101" s="70">
        <v>4.5999999999990493E-4</v>
      </c>
      <c r="W3101" s="70"/>
      <c r="Y3101" s="2"/>
    </row>
    <row r="3102" spans="2:25" x14ac:dyDescent="0.25">
      <c r="B3102" s="2"/>
      <c r="D3102" s="2"/>
      <c r="E3102" s="2"/>
      <c r="J3102" s="2"/>
      <c r="P3102" s="2"/>
      <c r="T3102" s="68">
        <v>41256</v>
      </c>
      <c r="U3102" s="69">
        <v>0.99722999999999995</v>
      </c>
      <c r="V3102" s="70">
        <v>-2.7700000000000502E-3</v>
      </c>
      <c r="W3102" s="70"/>
      <c r="Y3102" s="2"/>
    </row>
    <row r="3103" spans="2:25" x14ac:dyDescent="0.25">
      <c r="B3103" s="2"/>
      <c r="D3103" s="2"/>
      <c r="E3103" s="2"/>
      <c r="J3103" s="2"/>
      <c r="P3103" s="2"/>
      <c r="T3103" s="68">
        <v>41257</v>
      </c>
      <c r="U3103" s="69">
        <v>0.99746999999999997</v>
      </c>
      <c r="V3103" s="70">
        <v>-2.5300000000000322E-3</v>
      </c>
      <c r="W3103" s="70"/>
      <c r="Y3103" s="2"/>
    </row>
    <row r="3104" spans="2:25" x14ac:dyDescent="0.25">
      <c r="B3104" s="2"/>
      <c r="D3104" s="2"/>
      <c r="E3104" s="2"/>
      <c r="J3104" s="2"/>
      <c r="P3104" s="2"/>
      <c r="T3104" s="68">
        <v>41260</v>
      </c>
      <c r="U3104" s="69">
        <v>1.00841</v>
      </c>
      <c r="V3104" s="70">
        <v>8.4100000000000286E-3</v>
      </c>
      <c r="W3104" s="70"/>
      <c r="Y3104" s="2"/>
    </row>
    <row r="3105" spans="2:25" x14ac:dyDescent="0.25">
      <c r="B3105" s="2"/>
      <c r="D3105" s="2"/>
      <c r="E3105" s="2"/>
      <c r="J3105" s="2"/>
      <c r="P3105" s="2"/>
      <c r="T3105" s="68">
        <v>41261</v>
      </c>
      <c r="U3105" s="69">
        <v>1.00342</v>
      </c>
      <c r="V3105" s="70">
        <v>3.4199999999999786E-3</v>
      </c>
      <c r="W3105" s="70"/>
      <c r="Y3105" s="2"/>
    </row>
    <row r="3106" spans="2:25" x14ac:dyDescent="0.25">
      <c r="B3106" s="2"/>
      <c r="D3106" s="2"/>
      <c r="E3106" s="2"/>
      <c r="J3106" s="2"/>
      <c r="P3106" s="2"/>
      <c r="T3106" s="68">
        <v>41262</v>
      </c>
      <c r="U3106" s="69">
        <v>0.99621999999999999</v>
      </c>
      <c r="V3106" s="70">
        <v>-3.7800000000000056E-3</v>
      </c>
      <c r="W3106" s="70"/>
      <c r="Y3106" s="2"/>
    </row>
    <row r="3107" spans="2:25" x14ac:dyDescent="0.25">
      <c r="B3107" s="2"/>
      <c r="D3107" s="2"/>
      <c r="E3107" s="2"/>
      <c r="J3107" s="2"/>
      <c r="P3107" s="2"/>
      <c r="T3107" s="68">
        <v>41263</v>
      </c>
      <c r="U3107" s="69">
        <v>1.00475</v>
      </c>
      <c r="V3107" s="70">
        <v>4.750000000000032E-3</v>
      </c>
      <c r="W3107" s="70"/>
      <c r="Y3107" s="2"/>
    </row>
    <row r="3108" spans="2:25" x14ac:dyDescent="0.25">
      <c r="B3108" s="2"/>
      <c r="D3108" s="2"/>
      <c r="E3108" s="2"/>
      <c r="J3108" s="2"/>
      <c r="P3108" s="2"/>
      <c r="T3108" s="68">
        <v>41264</v>
      </c>
      <c r="U3108" s="69">
        <v>0.99546999999999997</v>
      </c>
      <c r="V3108" s="70">
        <v>-4.530000000000034E-3</v>
      </c>
      <c r="W3108" s="70"/>
      <c r="Y3108" s="2"/>
    </row>
    <row r="3109" spans="2:25" x14ac:dyDescent="0.25">
      <c r="B3109" s="2"/>
      <c r="D3109" s="2"/>
      <c r="E3109" s="2"/>
      <c r="J3109" s="2"/>
      <c r="P3109" s="2"/>
      <c r="T3109" s="68">
        <v>41267</v>
      </c>
      <c r="U3109" s="69">
        <v>1.0022899999999999</v>
      </c>
      <c r="V3109" s="70">
        <v>2.2899999999999032E-3</v>
      </c>
      <c r="W3109" s="70"/>
      <c r="Y3109" s="2"/>
    </row>
    <row r="3110" spans="2:25" x14ac:dyDescent="0.25">
      <c r="B3110" s="2"/>
      <c r="D3110" s="2"/>
      <c r="E3110" s="2"/>
      <c r="J3110" s="2"/>
      <c r="P3110" s="2"/>
      <c r="T3110" s="68">
        <v>41269</v>
      </c>
      <c r="U3110" s="69">
        <v>0.99760000000000004</v>
      </c>
      <c r="V3110" s="70">
        <v>-2.3999999999999577E-3</v>
      </c>
      <c r="W3110" s="70"/>
      <c r="Y3110" s="2"/>
    </row>
    <row r="3111" spans="2:25" x14ac:dyDescent="0.25">
      <c r="B3111" s="2"/>
      <c r="D3111" s="2"/>
      <c r="E3111" s="2"/>
      <c r="J3111" s="2"/>
      <c r="P3111" s="2"/>
      <c r="T3111" s="68">
        <v>41270</v>
      </c>
      <c r="U3111" s="69">
        <v>0.99936999999999998</v>
      </c>
      <c r="V3111" s="70">
        <v>-6.3000000000001943E-4</v>
      </c>
      <c r="W3111" s="70"/>
      <c r="Y3111" s="2"/>
    </row>
    <row r="3112" spans="2:25" x14ac:dyDescent="0.25">
      <c r="B3112" s="2"/>
      <c r="D3112" s="2"/>
      <c r="E3112" s="2"/>
      <c r="J3112" s="2"/>
      <c r="P3112" s="2"/>
      <c r="T3112" s="68">
        <v>41271</v>
      </c>
      <c r="U3112" s="69">
        <v>0.99136000000000002</v>
      </c>
      <c r="V3112" s="70">
        <v>-8.639999999999981E-3</v>
      </c>
      <c r="W3112" s="70"/>
      <c r="Y3112" s="2"/>
    </row>
    <row r="3113" spans="2:25" x14ac:dyDescent="0.25">
      <c r="B3113" s="2"/>
      <c r="D3113" s="2"/>
      <c r="E3113" s="2"/>
      <c r="J3113" s="2"/>
      <c r="P3113" s="2"/>
      <c r="T3113" s="68">
        <v>41274</v>
      </c>
      <c r="U3113" s="69">
        <v>1.0102199999999999</v>
      </c>
      <c r="V3113" s="70">
        <v>1.0219999999999896E-2</v>
      </c>
      <c r="W3113" s="70"/>
      <c r="Y3113" s="2"/>
    </row>
    <row r="3114" spans="2:25" x14ac:dyDescent="0.25">
      <c r="B3114" s="2"/>
      <c r="D3114" s="2"/>
      <c r="E3114" s="2"/>
      <c r="J3114" s="2"/>
      <c r="P3114" s="2"/>
      <c r="T3114" s="68">
        <v>41276</v>
      </c>
      <c r="U3114" s="69">
        <v>1.00719</v>
      </c>
      <c r="V3114" s="70">
        <v>7.1900000000000297E-3</v>
      </c>
      <c r="W3114" s="70"/>
      <c r="Y3114" s="2"/>
    </row>
    <row r="3115" spans="2:25" x14ac:dyDescent="0.25">
      <c r="B3115" s="2"/>
      <c r="D3115" s="2"/>
      <c r="E3115" s="2"/>
      <c r="J3115" s="2"/>
      <c r="P3115" s="2"/>
      <c r="T3115" s="68">
        <v>41277</v>
      </c>
      <c r="U3115" s="69">
        <v>0.99951000000000001</v>
      </c>
      <c r="V3115" s="70">
        <v>-4.8999999999999044E-4</v>
      </c>
      <c r="W3115" s="70"/>
      <c r="Y3115" s="2"/>
    </row>
    <row r="3116" spans="2:25" x14ac:dyDescent="0.25">
      <c r="B3116" s="2"/>
      <c r="D3116" s="2"/>
      <c r="E3116" s="2"/>
      <c r="J3116" s="2"/>
      <c r="P3116" s="2"/>
      <c r="T3116" s="68">
        <v>41278</v>
      </c>
      <c r="U3116" s="69">
        <v>1.00315</v>
      </c>
      <c r="V3116" s="70">
        <v>3.1499999999999861E-3</v>
      </c>
      <c r="W3116" s="70"/>
      <c r="Y3116" s="2"/>
    </row>
    <row r="3117" spans="2:25" x14ac:dyDescent="0.25">
      <c r="B3117" s="2"/>
      <c r="D3117" s="2"/>
      <c r="E3117" s="2"/>
      <c r="J3117" s="2"/>
      <c r="P3117" s="2"/>
      <c r="T3117" s="68">
        <v>41281</v>
      </c>
      <c r="U3117" s="69">
        <v>0.99990000000000001</v>
      </c>
      <c r="V3117" s="70">
        <v>-9.9999999999988987E-5</v>
      </c>
      <c r="W3117" s="70"/>
      <c r="Y3117" s="2"/>
    </row>
    <row r="3118" spans="2:25" x14ac:dyDescent="0.25">
      <c r="B3118" s="2"/>
      <c r="D3118" s="2"/>
      <c r="E3118" s="2"/>
      <c r="J3118" s="2"/>
      <c r="P3118" s="2"/>
      <c r="T3118" s="68">
        <v>41282</v>
      </c>
      <c r="U3118" s="69">
        <v>0.99883</v>
      </c>
      <c r="V3118" s="70">
        <v>-1.1700000000000044E-3</v>
      </c>
      <c r="W3118" s="70"/>
      <c r="Y3118" s="2"/>
    </row>
    <row r="3119" spans="2:25" x14ac:dyDescent="0.25">
      <c r="B3119" s="2"/>
      <c r="D3119" s="2"/>
      <c r="E3119" s="2"/>
      <c r="J3119" s="2"/>
      <c r="P3119" s="2"/>
      <c r="T3119" s="68">
        <v>41283</v>
      </c>
      <c r="U3119" s="69">
        <v>1.0018199999999999</v>
      </c>
      <c r="V3119" s="70">
        <v>1.8199999999999328E-3</v>
      </c>
      <c r="W3119" s="70"/>
      <c r="Y3119" s="2"/>
    </row>
    <row r="3120" spans="2:25" x14ac:dyDescent="0.25">
      <c r="B3120" s="2"/>
      <c r="D3120" s="2"/>
      <c r="E3120" s="2"/>
      <c r="J3120" s="2"/>
      <c r="P3120" s="2"/>
      <c r="T3120" s="68">
        <v>41284</v>
      </c>
      <c r="U3120" s="69">
        <v>1.00356</v>
      </c>
      <c r="V3120" s="70">
        <v>3.5600000000000076E-3</v>
      </c>
      <c r="W3120" s="70"/>
      <c r="Y3120" s="2"/>
    </row>
    <row r="3121" spans="2:25" x14ac:dyDescent="0.25">
      <c r="B3121" s="2"/>
      <c r="D3121" s="2"/>
      <c r="E3121" s="2"/>
      <c r="J3121" s="2"/>
      <c r="P3121" s="2"/>
      <c r="T3121" s="68">
        <v>41285</v>
      </c>
      <c r="U3121" s="69">
        <v>0.99909999999999999</v>
      </c>
      <c r="V3121" s="70">
        <v>-9.000000000000119E-4</v>
      </c>
      <c r="W3121" s="70"/>
      <c r="Y3121" s="2"/>
    </row>
    <row r="3122" spans="2:25" x14ac:dyDescent="0.25">
      <c r="B3122" s="2"/>
      <c r="D3122" s="2"/>
      <c r="E3122" s="2"/>
      <c r="J3122" s="2"/>
      <c r="P3122" s="2"/>
      <c r="T3122" s="68">
        <v>41288</v>
      </c>
      <c r="U3122" s="69">
        <v>1.0012000000000001</v>
      </c>
      <c r="V3122" s="70">
        <v>1.2000000000000899E-3</v>
      </c>
      <c r="W3122" s="70"/>
      <c r="Y3122" s="2"/>
    </row>
    <row r="3123" spans="2:25" x14ac:dyDescent="0.25">
      <c r="B3123" s="2"/>
      <c r="D3123" s="2"/>
      <c r="E3123" s="2"/>
      <c r="J3123" s="2"/>
      <c r="P3123" s="2"/>
      <c r="T3123" s="68">
        <v>41289</v>
      </c>
      <c r="U3123" s="69">
        <v>1.00095</v>
      </c>
      <c r="V3123" s="70">
        <v>9.5000000000000639E-4</v>
      </c>
      <c r="W3123" s="70"/>
      <c r="Y3123" s="2"/>
    </row>
    <row r="3124" spans="2:25" x14ac:dyDescent="0.25">
      <c r="B3124" s="2"/>
      <c r="D3124" s="2"/>
      <c r="E3124" s="2"/>
      <c r="J3124" s="2"/>
      <c r="P3124" s="2"/>
      <c r="T3124" s="68">
        <v>41290</v>
      </c>
      <c r="U3124" s="69">
        <v>1.0006999999999999</v>
      </c>
      <c r="V3124" s="70">
        <v>6.9999999999992291E-4</v>
      </c>
      <c r="W3124" s="70"/>
      <c r="Y3124" s="2"/>
    </row>
    <row r="3125" spans="2:25" x14ac:dyDescent="0.25">
      <c r="B3125" s="2"/>
      <c r="D3125" s="2"/>
      <c r="E3125" s="2"/>
      <c r="J3125" s="2"/>
      <c r="P3125" s="2"/>
      <c r="T3125" s="68">
        <v>41291</v>
      </c>
      <c r="U3125" s="69">
        <v>1.0009699999999999</v>
      </c>
      <c r="V3125" s="70">
        <v>9.6999999999991537E-4</v>
      </c>
      <c r="W3125" s="70"/>
      <c r="Y3125" s="2"/>
    </row>
    <row r="3126" spans="2:25" x14ac:dyDescent="0.25">
      <c r="B3126" s="2"/>
      <c r="D3126" s="2"/>
      <c r="E3126" s="2"/>
      <c r="J3126" s="2"/>
      <c r="P3126" s="2"/>
      <c r="T3126" s="68">
        <v>41292</v>
      </c>
      <c r="U3126" s="69">
        <v>1.0022599999999999</v>
      </c>
      <c r="V3126" s="70">
        <v>2.2599999999999287E-3</v>
      </c>
      <c r="W3126" s="70"/>
      <c r="Y3126" s="2"/>
    </row>
    <row r="3127" spans="2:25" x14ac:dyDescent="0.25">
      <c r="B3127" s="2"/>
      <c r="D3127" s="2"/>
      <c r="E3127" s="2"/>
      <c r="J3127" s="2"/>
      <c r="P3127" s="2"/>
      <c r="T3127" s="68">
        <v>41296</v>
      </c>
      <c r="U3127" s="69">
        <v>1.0052099999999999</v>
      </c>
      <c r="V3127" s="70">
        <v>5.2099999999999369E-3</v>
      </c>
      <c r="W3127" s="70"/>
      <c r="Y3127" s="2"/>
    </row>
    <row r="3128" spans="2:25" x14ac:dyDescent="0.25">
      <c r="B3128" s="2"/>
      <c r="D3128" s="2"/>
      <c r="E3128" s="2"/>
      <c r="J3128" s="2"/>
      <c r="P3128" s="2"/>
      <c r="T3128" s="68">
        <v>41297</v>
      </c>
      <c r="U3128" s="69">
        <v>1.0007999999999999</v>
      </c>
      <c r="V3128" s="70">
        <v>7.9999999999991189E-4</v>
      </c>
      <c r="W3128" s="70"/>
      <c r="Y3128" s="2"/>
    </row>
    <row r="3129" spans="2:25" x14ac:dyDescent="0.25">
      <c r="B3129" s="2"/>
      <c r="D3129" s="2"/>
      <c r="E3129" s="2"/>
      <c r="J3129" s="2"/>
      <c r="P3129" s="2"/>
      <c r="T3129" s="68">
        <v>41298</v>
      </c>
      <c r="U3129" s="69">
        <v>0.99995999999999996</v>
      </c>
      <c r="V3129" s="70">
        <v>-4.0000000000040004E-5</v>
      </c>
      <c r="W3129" s="70"/>
      <c r="Y3129" s="2"/>
    </row>
    <row r="3130" spans="2:25" x14ac:dyDescent="0.25">
      <c r="B3130" s="2"/>
      <c r="D3130" s="2"/>
      <c r="E3130" s="2"/>
      <c r="J3130" s="2"/>
      <c r="P3130" s="2"/>
      <c r="T3130" s="68">
        <v>41299</v>
      </c>
      <c r="U3130" s="69">
        <v>1.0022200000000001</v>
      </c>
      <c r="V3130" s="70">
        <v>2.2200000000001108E-3</v>
      </c>
      <c r="W3130" s="70"/>
      <c r="Y3130" s="2"/>
    </row>
    <row r="3131" spans="2:25" x14ac:dyDescent="0.25">
      <c r="B3131" s="2"/>
      <c r="D3131" s="2"/>
      <c r="E3131" s="2"/>
      <c r="J3131" s="2"/>
      <c r="P3131" s="2"/>
      <c r="T3131" s="68">
        <v>41302</v>
      </c>
      <c r="U3131" s="69">
        <v>0.99946999999999997</v>
      </c>
      <c r="V3131" s="70">
        <v>-5.3000000000003045E-4</v>
      </c>
      <c r="W3131" s="70"/>
      <c r="Y3131" s="2"/>
    </row>
    <row r="3132" spans="2:25" x14ac:dyDescent="0.25">
      <c r="B3132" s="2"/>
      <c r="D3132" s="2"/>
      <c r="E3132" s="2"/>
      <c r="J3132" s="2"/>
      <c r="P3132" s="2"/>
      <c r="T3132" s="68">
        <v>41303</v>
      </c>
      <c r="U3132" s="69">
        <v>1.0021</v>
      </c>
      <c r="V3132" s="70">
        <v>2.0999999999999908E-3</v>
      </c>
      <c r="W3132" s="70"/>
      <c r="Y3132" s="2"/>
    </row>
    <row r="3133" spans="2:25" x14ac:dyDescent="0.25">
      <c r="B3133" s="2"/>
      <c r="D3133" s="2"/>
      <c r="E3133" s="2"/>
      <c r="J3133" s="2"/>
      <c r="P3133" s="2"/>
      <c r="T3133" s="68">
        <v>41304</v>
      </c>
      <c r="U3133" s="69">
        <v>0.99743000000000004</v>
      </c>
      <c r="V3133" s="70">
        <v>-2.5699999999999612E-3</v>
      </c>
      <c r="W3133" s="70"/>
      <c r="Y3133" s="2"/>
    </row>
    <row r="3134" spans="2:25" x14ac:dyDescent="0.25">
      <c r="B3134" s="2"/>
      <c r="D3134" s="2"/>
      <c r="E3134" s="2"/>
      <c r="J3134" s="2"/>
      <c r="P3134" s="2"/>
      <c r="T3134" s="68">
        <v>41305</v>
      </c>
      <c r="U3134" s="69">
        <v>0.99897999999999998</v>
      </c>
      <c r="V3134" s="70">
        <v>-1.0200000000000209E-3</v>
      </c>
      <c r="W3134" s="70"/>
      <c r="Y3134" s="2"/>
    </row>
    <row r="3135" spans="2:25" x14ac:dyDescent="0.25">
      <c r="B3135" s="2"/>
      <c r="D3135" s="2"/>
      <c r="E3135" s="2"/>
      <c r="J3135" s="2"/>
      <c r="P3135" s="2"/>
      <c r="T3135" s="68">
        <v>41306</v>
      </c>
      <c r="U3135" s="69">
        <v>1.0063500000000001</v>
      </c>
      <c r="V3135" s="70">
        <v>6.3500000000000778E-3</v>
      </c>
      <c r="W3135" s="70"/>
      <c r="Y3135" s="2"/>
    </row>
    <row r="3136" spans="2:25" x14ac:dyDescent="0.25">
      <c r="B3136" s="2"/>
      <c r="D3136" s="2"/>
      <c r="E3136" s="2"/>
      <c r="J3136" s="2"/>
      <c r="P3136" s="2"/>
      <c r="T3136" s="68">
        <v>41309</v>
      </c>
      <c r="U3136" s="69">
        <v>0.99390000000000001</v>
      </c>
      <c r="V3136" s="70">
        <v>-6.0999999999999943E-3</v>
      </c>
      <c r="W3136" s="70"/>
      <c r="Y3136" s="2"/>
    </row>
    <row r="3137" spans="2:25" x14ac:dyDescent="0.25">
      <c r="B3137" s="2"/>
      <c r="D3137" s="2"/>
      <c r="E3137" s="2"/>
      <c r="J3137" s="2"/>
      <c r="P3137" s="2"/>
      <c r="T3137" s="68">
        <v>41310</v>
      </c>
      <c r="U3137" s="69">
        <v>1.00631</v>
      </c>
      <c r="V3137" s="70">
        <v>6.3100000000000378E-3</v>
      </c>
      <c r="W3137" s="70"/>
      <c r="Y3137" s="2"/>
    </row>
    <row r="3138" spans="2:25" x14ac:dyDescent="0.25">
      <c r="B3138" s="2"/>
      <c r="D3138" s="2"/>
      <c r="E3138" s="2"/>
      <c r="J3138" s="2"/>
      <c r="P3138" s="2"/>
      <c r="T3138" s="68">
        <v>41311</v>
      </c>
      <c r="U3138" s="69">
        <v>1.0007900000000001</v>
      </c>
      <c r="V3138" s="70">
        <v>7.9000000000006843E-4</v>
      </c>
      <c r="W3138" s="70"/>
      <c r="Y3138" s="2"/>
    </row>
    <row r="3139" spans="2:25" x14ac:dyDescent="0.25">
      <c r="B3139" s="2"/>
      <c r="D3139" s="2"/>
      <c r="E3139" s="2"/>
      <c r="J3139" s="2"/>
      <c r="P3139" s="2"/>
      <c r="T3139" s="68">
        <v>41312</v>
      </c>
      <c r="U3139" s="69">
        <v>0.99983</v>
      </c>
      <c r="V3139" s="70">
        <v>-1.7000000000000348E-4</v>
      </c>
      <c r="W3139" s="70"/>
      <c r="Y3139" s="2"/>
    </row>
    <row r="3140" spans="2:25" x14ac:dyDescent="0.25">
      <c r="B3140" s="2"/>
      <c r="D3140" s="2"/>
      <c r="E3140" s="2"/>
      <c r="J3140" s="2"/>
      <c r="P3140" s="2"/>
      <c r="T3140" s="68">
        <v>41313</v>
      </c>
      <c r="U3140" s="69">
        <v>1.0018199999999999</v>
      </c>
      <c r="V3140" s="70">
        <v>1.8199999999999328E-3</v>
      </c>
      <c r="W3140" s="70"/>
      <c r="Y3140" s="2"/>
    </row>
    <row r="3141" spans="2:25" x14ac:dyDescent="0.25">
      <c r="B3141" s="2"/>
      <c r="D3141" s="2"/>
      <c r="E3141" s="2"/>
      <c r="J3141" s="2"/>
      <c r="P3141" s="2"/>
      <c r="T3141" s="68">
        <v>41316</v>
      </c>
      <c r="U3141" s="69">
        <v>1.00126</v>
      </c>
      <c r="V3141" s="70">
        <v>1.2600000000000389E-3</v>
      </c>
      <c r="W3141" s="70"/>
      <c r="Y3141" s="2"/>
    </row>
    <row r="3142" spans="2:25" x14ac:dyDescent="0.25">
      <c r="B3142" s="2"/>
      <c r="D3142" s="2"/>
      <c r="E3142" s="2"/>
      <c r="J3142" s="2"/>
      <c r="P3142" s="2"/>
      <c r="T3142" s="68">
        <v>41317</v>
      </c>
      <c r="U3142" s="69">
        <v>1.0008600000000001</v>
      </c>
      <c r="V3142" s="70">
        <v>8.6000000000008292E-4</v>
      </c>
      <c r="W3142" s="70"/>
      <c r="Y3142" s="2"/>
    </row>
    <row r="3143" spans="2:25" x14ac:dyDescent="0.25">
      <c r="B3143" s="2"/>
      <c r="D3143" s="2"/>
      <c r="E3143" s="2"/>
      <c r="J3143" s="2"/>
      <c r="P3143" s="2"/>
      <c r="T3143" s="68">
        <v>41318</v>
      </c>
      <c r="U3143" s="69">
        <v>1.00051</v>
      </c>
      <c r="V3143" s="70">
        <v>5.1000000000001044E-4</v>
      </c>
      <c r="W3143" s="70"/>
      <c r="Y3143" s="2"/>
    </row>
    <row r="3144" spans="2:25" x14ac:dyDescent="0.25">
      <c r="B3144" s="2"/>
      <c r="D3144" s="2"/>
      <c r="E3144" s="2"/>
      <c r="J3144" s="2"/>
      <c r="P3144" s="2"/>
      <c r="T3144" s="68">
        <v>41319</v>
      </c>
      <c r="U3144" s="69">
        <v>1.0006200000000001</v>
      </c>
      <c r="V3144" s="70">
        <v>6.2000000000006494E-4</v>
      </c>
      <c r="W3144" s="70"/>
      <c r="Y3144" s="2"/>
    </row>
    <row r="3145" spans="2:25" x14ac:dyDescent="0.25">
      <c r="B3145" s="2"/>
      <c r="D3145" s="2"/>
      <c r="E3145" s="2"/>
      <c r="J3145" s="2"/>
      <c r="P3145" s="2"/>
      <c r="T3145" s="68">
        <v>41320</v>
      </c>
      <c r="U3145" s="69">
        <v>1.00041</v>
      </c>
      <c r="V3145" s="70">
        <v>4.1000000000002146E-4</v>
      </c>
      <c r="W3145" s="70"/>
      <c r="Y3145" s="2"/>
    </row>
    <row r="3146" spans="2:25" x14ac:dyDescent="0.25">
      <c r="B3146" s="2"/>
      <c r="D3146" s="2"/>
      <c r="E3146" s="2"/>
      <c r="J3146" s="2"/>
      <c r="P3146" s="2"/>
      <c r="T3146" s="68">
        <v>41324</v>
      </c>
      <c r="U3146" s="69">
        <v>1.0035799999999999</v>
      </c>
      <c r="V3146" s="70">
        <v>3.5799999999999166E-3</v>
      </c>
      <c r="W3146" s="70"/>
      <c r="Y3146" s="2"/>
    </row>
    <row r="3147" spans="2:25" x14ac:dyDescent="0.25">
      <c r="B3147" s="2"/>
      <c r="D3147" s="2"/>
      <c r="E3147" s="2"/>
      <c r="J3147" s="2"/>
      <c r="P3147" s="2"/>
      <c r="T3147" s="68">
        <v>41325</v>
      </c>
      <c r="U3147" s="69">
        <v>0.99265999999999999</v>
      </c>
      <c r="V3147" s="70">
        <v>-7.3400000000000132E-3</v>
      </c>
      <c r="W3147" s="70"/>
      <c r="Y3147" s="2"/>
    </row>
    <row r="3148" spans="2:25" x14ac:dyDescent="0.25">
      <c r="B3148" s="2"/>
      <c r="D3148" s="2"/>
      <c r="E3148" s="2"/>
      <c r="J3148" s="2"/>
      <c r="P3148" s="2"/>
      <c r="T3148" s="68">
        <v>41326</v>
      </c>
      <c r="U3148" s="69">
        <v>0.99585999999999997</v>
      </c>
      <c r="V3148" s="70">
        <v>-4.1400000000000325E-3</v>
      </c>
      <c r="W3148" s="70"/>
      <c r="Y3148" s="2"/>
    </row>
    <row r="3149" spans="2:25" x14ac:dyDescent="0.25">
      <c r="B3149" s="2"/>
      <c r="D3149" s="2"/>
      <c r="E3149" s="2"/>
      <c r="J3149" s="2"/>
      <c r="P3149" s="2"/>
      <c r="T3149" s="68">
        <v>41327</v>
      </c>
      <c r="U3149" s="69">
        <v>1.00437</v>
      </c>
      <c r="V3149" s="70">
        <v>4.369999999999985E-3</v>
      </c>
      <c r="W3149" s="70"/>
      <c r="Y3149" s="2"/>
    </row>
    <row r="3150" spans="2:25" x14ac:dyDescent="0.25">
      <c r="B3150" s="2"/>
      <c r="D3150" s="2"/>
      <c r="E3150" s="2"/>
      <c r="J3150" s="2"/>
      <c r="P3150" s="2"/>
      <c r="T3150" s="68">
        <v>41330</v>
      </c>
      <c r="U3150" s="69">
        <v>0.98853999999999997</v>
      </c>
      <c r="V3150" s="70">
        <v>-1.1460000000000026E-2</v>
      </c>
      <c r="W3150" s="70"/>
      <c r="Y3150" s="2"/>
    </row>
    <row r="3151" spans="2:25" x14ac:dyDescent="0.25">
      <c r="B3151" s="2"/>
      <c r="D3151" s="2"/>
      <c r="E3151" s="2"/>
      <c r="J3151" s="2"/>
      <c r="P3151" s="2"/>
      <c r="T3151" s="68">
        <v>41331</v>
      </c>
      <c r="U3151" s="69">
        <v>1.00491</v>
      </c>
      <c r="V3151" s="70">
        <v>4.9099999999999699E-3</v>
      </c>
      <c r="W3151" s="70"/>
      <c r="Y3151" s="2"/>
    </row>
    <row r="3152" spans="2:25" x14ac:dyDescent="0.25">
      <c r="B3152" s="2"/>
      <c r="D3152" s="2"/>
      <c r="E3152" s="2"/>
      <c r="J3152" s="2"/>
      <c r="P3152" s="2"/>
      <c r="T3152" s="68">
        <v>41332</v>
      </c>
      <c r="U3152" s="69">
        <v>1.0055000000000001</v>
      </c>
      <c r="V3152" s="70">
        <v>5.5000000000000604E-3</v>
      </c>
      <c r="W3152" s="70"/>
      <c r="Y3152" s="2"/>
    </row>
    <row r="3153" spans="2:25" x14ac:dyDescent="0.25">
      <c r="B3153" s="2"/>
      <c r="D3153" s="2"/>
      <c r="E3153" s="2"/>
      <c r="J3153" s="2"/>
      <c r="P3153" s="2"/>
      <c r="T3153" s="68">
        <v>41333</v>
      </c>
      <c r="U3153" s="69">
        <v>0.99970000000000003</v>
      </c>
      <c r="V3153" s="70">
        <v>-2.9999999999996696E-4</v>
      </c>
      <c r="W3153" s="70"/>
      <c r="Y3153" s="2"/>
    </row>
    <row r="3154" spans="2:25" x14ac:dyDescent="0.25">
      <c r="B3154" s="2"/>
      <c r="D3154" s="2"/>
      <c r="E3154" s="2"/>
      <c r="J3154" s="2"/>
      <c r="P3154" s="2"/>
      <c r="T3154" s="68">
        <v>41334</v>
      </c>
      <c r="U3154" s="69">
        <v>1.0008900000000001</v>
      </c>
      <c r="V3154" s="70">
        <v>8.9000000000005741E-4</v>
      </c>
      <c r="W3154" s="70"/>
      <c r="Y3154" s="2"/>
    </row>
    <row r="3155" spans="2:25" x14ac:dyDescent="0.25">
      <c r="B3155" s="2"/>
      <c r="D3155" s="2"/>
      <c r="E3155" s="2"/>
      <c r="J3155" s="2"/>
      <c r="P3155" s="2"/>
      <c r="T3155" s="68">
        <v>41337</v>
      </c>
      <c r="U3155" s="69">
        <v>1.0018899999999999</v>
      </c>
      <c r="V3155" s="70">
        <v>1.8899999999999473E-3</v>
      </c>
      <c r="W3155" s="70"/>
      <c r="Y3155" s="2"/>
    </row>
    <row r="3156" spans="2:25" x14ac:dyDescent="0.25">
      <c r="B3156" s="2"/>
      <c r="D3156" s="2"/>
      <c r="E3156" s="2"/>
      <c r="J3156" s="2"/>
      <c r="P3156" s="2"/>
      <c r="T3156" s="68">
        <v>41338</v>
      </c>
      <c r="U3156" s="69">
        <v>1.0012399999999999</v>
      </c>
      <c r="V3156" s="70">
        <v>1.2399999999999078E-3</v>
      </c>
      <c r="W3156" s="70"/>
      <c r="Y3156" s="2"/>
    </row>
    <row r="3157" spans="2:25" x14ac:dyDescent="0.25">
      <c r="B3157" s="2"/>
      <c r="D3157" s="2"/>
      <c r="E3157" s="2"/>
      <c r="J3157" s="2"/>
      <c r="P3157" s="2"/>
      <c r="T3157" s="68">
        <v>41339</v>
      </c>
      <c r="U3157" s="69">
        <v>1.0002599999999999</v>
      </c>
      <c r="V3157" s="70">
        <v>2.5999999999992696E-4</v>
      </c>
      <c r="W3157" s="70"/>
      <c r="Y3157" s="2"/>
    </row>
    <row r="3158" spans="2:25" x14ac:dyDescent="0.25">
      <c r="B3158" s="2"/>
      <c r="D3158" s="2"/>
      <c r="E3158" s="2"/>
      <c r="J3158" s="2"/>
      <c r="P3158" s="2"/>
      <c r="T3158" s="68">
        <v>41340</v>
      </c>
      <c r="U3158" s="69">
        <v>1.0013099999999999</v>
      </c>
      <c r="V3158" s="70">
        <v>1.3099999999999223E-3</v>
      </c>
      <c r="W3158" s="70"/>
      <c r="Y3158" s="2"/>
    </row>
    <row r="3159" spans="2:25" x14ac:dyDescent="0.25">
      <c r="B3159" s="2"/>
      <c r="D3159" s="2"/>
      <c r="E3159" s="2"/>
      <c r="J3159" s="2"/>
      <c r="P3159" s="2"/>
      <c r="T3159" s="68">
        <v>41341</v>
      </c>
      <c r="U3159" s="69">
        <v>1.00145</v>
      </c>
      <c r="V3159" s="70">
        <v>1.4499999999999513E-3</v>
      </c>
      <c r="W3159" s="70"/>
      <c r="Y3159" s="2"/>
    </row>
    <row r="3160" spans="2:25" x14ac:dyDescent="0.25">
      <c r="B3160" s="2"/>
      <c r="D3160" s="2"/>
      <c r="E3160" s="2"/>
      <c r="J3160" s="2"/>
      <c r="P3160" s="2"/>
      <c r="T3160" s="68">
        <v>41344</v>
      </c>
      <c r="U3160" s="69">
        <v>1.0021100000000001</v>
      </c>
      <c r="V3160" s="70">
        <v>2.1100000000000563E-3</v>
      </c>
      <c r="W3160" s="70"/>
      <c r="Y3160" s="2"/>
    </row>
    <row r="3161" spans="2:25" x14ac:dyDescent="0.25">
      <c r="B3161" s="2"/>
      <c r="D3161" s="2"/>
      <c r="E3161" s="2"/>
      <c r="J3161" s="2"/>
      <c r="P3161" s="2"/>
      <c r="T3161" s="68">
        <v>41345</v>
      </c>
      <c r="U3161" s="69">
        <v>0.99992999999999999</v>
      </c>
      <c r="V3161" s="70">
        <v>-7.0000000000014495E-5</v>
      </c>
      <c r="W3161" s="70"/>
      <c r="Y3161" s="2"/>
    </row>
    <row r="3162" spans="2:25" x14ac:dyDescent="0.25">
      <c r="B3162" s="2"/>
      <c r="D3162" s="2"/>
      <c r="E3162" s="2"/>
      <c r="J3162" s="2"/>
      <c r="P3162" s="2"/>
      <c r="T3162" s="68">
        <v>41346</v>
      </c>
      <c r="U3162" s="69">
        <v>1.0007999999999999</v>
      </c>
      <c r="V3162" s="70">
        <v>7.9999999999991189E-4</v>
      </c>
      <c r="W3162" s="70"/>
      <c r="Y3162" s="2"/>
    </row>
    <row r="3163" spans="2:25" x14ac:dyDescent="0.25">
      <c r="B3163" s="2"/>
      <c r="D3163" s="2"/>
      <c r="E3163" s="2"/>
      <c r="J3163" s="2"/>
      <c r="P3163" s="2"/>
      <c r="T3163" s="68">
        <v>41347</v>
      </c>
      <c r="U3163" s="69">
        <v>1.00075</v>
      </c>
      <c r="V3163" s="70">
        <v>7.5000000000002842E-4</v>
      </c>
      <c r="W3163" s="70"/>
      <c r="Y3163" s="2"/>
    </row>
    <row r="3164" spans="2:25" x14ac:dyDescent="0.25">
      <c r="B3164" s="2"/>
      <c r="D3164" s="2"/>
      <c r="E3164" s="2"/>
      <c r="J3164" s="2"/>
      <c r="P3164" s="2"/>
      <c r="T3164" s="68">
        <v>41348</v>
      </c>
      <c r="U3164" s="69">
        <v>0.99950000000000006</v>
      </c>
      <c r="V3164" s="70">
        <v>-4.9999999999994493E-4</v>
      </c>
      <c r="W3164" s="70"/>
      <c r="Y3164" s="2"/>
    </row>
    <row r="3165" spans="2:25" x14ac:dyDescent="0.25">
      <c r="B3165" s="2"/>
      <c r="D3165" s="2"/>
      <c r="E3165" s="2"/>
      <c r="J3165" s="2"/>
      <c r="P3165" s="2"/>
      <c r="T3165" s="68">
        <v>41351</v>
      </c>
      <c r="U3165" s="69">
        <v>0.99590999999999996</v>
      </c>
      <c r="V3165" s="70">
        <v>-4.090000000000038E-3</v>
      </c>
      <c r="W3165" s="70"/>
      <c r="Y3165" s="2"/>
    </row>
    <row r="3166" spans="2:25" x14ac:dyDescent="0.25">
      <c r="B3166" s="2"/>
      <c r="D3166" s="2"/>
      <c r="E3166" s="2"/>
      <c r="J3166" s="2"/>
      <c r="P3166" s="2"/>
      <c r="T3166" s="68">
        <v>41352</v>
      </c>
      <c r="U3166" s="69">
        <v>0.99805999999999995</v>
      </c>
      <c r="V3166" s="70">
        <v>-1.9400000000000528E-3</v>
      </c>
      <c r="W3166" s="70"/>
      <c r="Y3166" s="2"/>
    </row>
    <row r="3167" spans="2:25" x14ac:dyDescent="0.25">
      <c r="B3167" s="2"/>
      <c r="D3167" s="2"/>
      <c r="E3167" s="2"/>
      <c r="J3167" s="2"/>
      <c r="P3167" s="2"/>
      <c r="T3167" s="68">
        <v>41353</v>
      </c>
      <c r="U3167" s="69">
        <v>1.0046299999999999</v>
      </c>
      <c r="V3167" s="70">
        <v>4.629999999999912E-3</v>
      </c>
      <c r="W3167" s="70"/>
      <c r="Y3167" s="2"/>
    </row>
    <row r="3168" spans="2:25" x14ac:dyDescent="0.25">
      <c r="B3168" s="2"/>
      <c r="D3168" s="2"/>
      <c r="E3168" s="2"/>
      <c r="J3168" s="2"/>
      <c r="P3168" s="2"/>
      <c r="T3168" s="68">
        <v>41354</v>
      </c>
      <c r="U3168" s="69">
        <v>0.99517999999999995</v>
      </c>
      <c r="V3168" s="70">
        <v>-4.8200000000000465E-3</v>
      </c>
      <c r="W3168" s="70"/>
      <c r="Y3168" s="2"/>
    </row>
    <row r="3169" spans="2:25" x14ac:dyDescent="0.25">
      <c r="B3169" s="2"/>
      <c r="D3169" s="2"/>
      <c r="E3169" s="2"/>
      <c r="J3169" s="2"/>
      <c r="P3169" s="2"/>
      <c r="T3169" s="68">
        <v>41355</v>
      </c>
      <c r="U3169" s="69">
        <v>1.0039100000000001</v>
      </c>
      <c r="V3169" s="70">
        <v>3.9100000000000801E-3</v>
      </c>
      <c r="W3169" s="70"/>
      <c r="Y3169" s="2"/>
    </row>
    <row r="3170" spans="2:25" x14ac:dyDescent="0.25">
      <c r="B3170" s="2"/>
      <c r="D3170" s="2"/>
      <c r="E3170" s="2"/>
      <c r="J3170" s="2"/>
      <c r="P3170" s="2"/>
      <c r="T3170" s="68">
        <v>41358</v>
      </c>
      <c r="U3170" s="69">
        <v>0.99909000000000003</v>
      </c>
      <c r="V3170" s="70">
        <v>-9.0999999999996639E-4</v>
      </c>
      <c r="W3170" s="70"/>
      <c r="Y3170" s="2"/>
    </row>
    <row r="3171" spans="2:25" x14ac:dyDescent="0.25">
      <c r="B3171" s="2"/>
      <c r="D3171" s="2"/>
      <c r="E3171" s="2"/>
      <c r="J3171" s="2"/>
      <c r="P3171" s="2"/>
      <c r="T3171" s="68">
        <v>41359</v>
      </c>
      <c r="U3171" s="69">
        <v>1.00468</v>
      </c>
      <c r="V3171" s="70">
        <v>4.6800000000000175E-3</v>
      </c>
      <c r="W3171" s="70"/>
      <c r="Y3171" s="2"/>
    </row>
    <row r="3172" spans="2:25" x14ac:dyDescent="0.25">
      <c r="B3172" s="2"/>
      <c r="D3172" s="2"/>
      <c r="E3172" s="2"/>
      <c r="J3172" s="2"/>
      <c r="P3172" s="2"/>
      <c r="T3172" s="68">
        <v>41360</v>
      </c>
      <c r="U3172" s="69">
        <v>0.99975000000000003</v>
      </c>
      <c r="V3172" s="70">
        <v>-2.4999999999997247E-4</v>
      </c>
      <c r="W3172" s="70"/>
      <c r="Y3172" s="2"/>
    </row>
    <row r="3173" spans="2:25" x14ac:dyDescent="0.25">
      <c r="B3173" s="2"/>
      <c r="D3173" s="2"/>
      <c r="E3173" s="2"/>
      <c r="J3173" s="2"/>
      <c r="P3173" s="2"/>
      <c r="T3173" s="68">
        <v>41361</v>
      </c>
      <c r="U3173" s="69">
        <v>1.0021899999999999</v>
      </c>
      <c r="V3173" s="70">
        <v>2.1899999999999142E-3</v>
      </c>
      <c r="W3173" s="70"/>
      <c r="Y3173" s="2"/>
    </row>
    <row r="3174" spans="2:25" x14ac:dyDescent="0.25">
      <c r="B3174" s="2"/>
      <c r="D3174" s="2"/>
      <c r="E3174" s="2"/>
      <c r="J3174" s="2"/>
      <c r="P3174" s="2"/>
      <c r="T3174" s="68">
        <v>41365</v>
      </c>
      <c r="U3174" s="69">
        <v>0.99856</v>
      </c>
      <c r="V3174" s="70">
        <v>-1.4399999999999968E-3</v>
      </c>
      <c r="W3174" s="70"/>
      <c r="Y3174" s="2"/>
    </row>
    <row r="3175" spans="2:25" x14ac:dyDescent="0.25">
      <c r="B3175" s="2"/>
      <c r="D3175" s="2"/>
      <c r="E3175" s="2"/>
      <c r="J3175" s="2"/>
      <c r="P3175" s="2"/>
      <c r="T3175" s="68">
        <v>41366</v>
      </c>
      <c r="U3175" s="69">
        <v>1.00254</v>
      </c>
      <c r="V3175" s="70">
        <v>2.5399999999999867E-3</v>
      </c>
      <c r="W3175" s="70"/>
      <c r="Y3175" s="2"/>
    </row>
    <row r="3176" spans="2:25" x14ac:dyDescent="0.25">
      <c r="B3176" s="2"/>
      <c r="D3176" s="2"/>
      <c r="E3176" s="2"/>
      <c r="J3176" s="2"/>
      <c r="P3176" s="2"/>
      <c r="T3176" s="68">
        <v>41367</v>
      </c>
      <c r="U3176" s="69">
        <v>0.99517999999999995</v>
      </c>
      <c r="V3176" s="70">
        <v>-4.8200000000000465E-3</v>
      </c>
      <c r="W3176" s="70"/>
      <c r="Y3176" s="2"/>
    </row>
    <row r="3177" spans="2:25" x14ac:dyDescent="0.25">
      <c r="B3177" s="2"/>
      <c r="D3177" s="2"/>
      <c r="E3177" s="2"/>
      <c r="J3177" s="2"/>
      <c r="P3177" s="2"/>
      <c r="T3177" s="68">
        <v>41368</v>
      </c>
      <c r="U3177" s="69">
        <v>1.0021</v>
      </c>
      <c r="V3177" s="70">
        <v>2.0999999999999908E-3</v>
      </c>
      <c r="W3177" s="70"/>
      <c r="Y3177" s="2"/>
    </row>
    <row r="3178" spans="2:25" x14ac:dyDescent="0.25">
      <c r="B3178" s="2"/>
      <c r="D3178" s="2"/>
      <c r="E3178" s="2"/>
      <c r="J3178" s="2"/>
      <c r="P3178" s="2"/>
      <c r="T3178" s="68">
        <v>41369</v>
      </c>
      <c r="U3178" s="69">
        <v>0.99841000000000002</v>
      </c>
      <c r="V3178" s="70">
        <v>-1.5899999999999803E-3</v>
      </c>
      <c r="W3178" s="70"/>
      <c r="Y3178" s="2"/>
    </row>
    <row r="3179" spans="2:25" x14ac:dyDescent="0.25">
      <c r="B3179" s="2"/>
      <c r="D3179" s="2"/>
      <c r="E3179" s="2"/>
      <c r="J3179" s="2"/>
      <c r="P3179" s="2"/>
      <c r="T3179" s="68">
        <v>41372</v>
      </c>
      <c r="U3179" s="69">
        <v>1.0041199999999999</v>
      </c>
      <c r="V3179" s="70">
        <v>4.1199999999999015E-3</v>
      </c>
      <c r="W3179" s="70"/>
      <c r="Y3179" s="2"/>
    </row>
    <row r="3180" spans="2:25" x14ac:dyDescent="0.25">
      <c r="B3180" s="2"/>
      <c r="D3180" s="2"/>
      <c r="E3180" s="2"/>
      <c r="J3180" s="2"/>
      <c r="P3180" s="2"/>
      <c r="T3180" s="68">
        <v>41373</v>
      </c>
      <c r="U3180" s="69">
        <v>1.00187</v>
      </c>
      <c r="V3180" s="70">
        <v>1.8700000000000383E-3</v>
      </c>
      <c r="W3180" s="70"/>
      <c r="Y3180" s="2"/>
    </row>
    <row r="3181" spans="2:25" x14ac:dyDescent="0.25">
      <c r="B3181" s="2"/>
      <c r="D3181" s="2"/>
      <c r="E3181" s="2"/>
      <c r="J3181" s="2"/>
      <c r="P3181" s="2"/>
      <c r="T3181" s="68">
        <v>41374</v>
      </c>
      <c r="U3181" s="69">
        <v>1.00288</v>
      </c>
      <c r="V3181" s="70">
        <v>2.8799999999999937E-3</v>
      </c>
      <c r="W3181" s="70"/>
      <c r="Y3181" s="2"/>
    </row>
    <row r="3182" spans="2:25" x14ac:dyDescent="0.25">
      <c r="B3182" s="2"/>
      <c r="D3182" s="2"/>
      <c r="E3182" s="2"/>
      <c r="J3182" s="2"/>
      <c r="P3182" s="2"/>
      <c r="T3182" s="68">
        <v>41375</v>
      </c>
      <c r="U3182" s="69">
        <v>1.0019100000000001</v>
      </c>
      <c r="V3182" s="70">
        <v>1.9100000000000783E-3</v>
      </c>
      <c r="W3182" s="70"/>
      <c r="Y3182" s="2"/>
    </row>
    <row r="3183" spans="2:25" x14ac:dyDescent="0.25">
      <c r="B3183" s="2"/>
      <c r="D3183" s="2"/>
      <c r="E3183" s="2"/>
      <c r="J3183" s="2"/>
      <c r="P3183" s="2"/>
      <c r="T3183" s="68">
        <v>41376</v>
      </c>
      <c r="U3183" s="69">
        <v>0.99904000000000004</v>
      </c>
      <c r="V3183" s="70">
        <v>-9.5999999999996088E-4</v>
      </c>
      <c r="W3183" s="70"/>
      <c r="Y3183" s="2"/>
    </row>
    <row r="3184" spans="2:25" x14ac:dyDescent="0.25">
      <c r="B3184" s="2"/>
      <c r="D3184" s="2"/>
      <c r="E3184" s="2"/>
      <c r="J3184" s="2"/>
      <c r="P3184" s="2"/>
      <c r="T3184" s="68">
        <v>41379</v>
      </c>
      <c r="U3184" s="69">
        <v>0.98395999999999995</v>
      </c>
      <c r="V3184" s="70">
        <v>-1.6040000000000054E-2</v>
      </c>
      <c r="W3184" s="70"/>
      <c r="Y3184" s="2"/>
    </row>
    <row r="3185" spans="2:25" x14ac:dyDescent="0.25">
      <c r="B3185" s="2"/>
      <c r="D3185" s="2"/>
      <c r="E3185" s="2"/>
      <c r="J3185" s="2"/>
      <c r="P3185" s="2"/>
      <c r="T3185" s="68">
        <v>41380</v>
      </c>
      <c r="U3185" s="69">
        <v>1.01322</v>
      </c>
      <c r="V3185" s="70">
        <v>1.322000000000001E-2</v>
      </c>
      <c r="W3185" s="70"/>
      <c r="Y3185" s="2"/>
    </row>
    <row r="3186" spans="2:25" x14ac:dyDescent="0.25">
      <c r="B3186" s="2"/>
      <c r="D3186" s="2"/>
      <c r="E3186" s="2"/>
      <c r="J3186" s="2"/>
      <c r="P3186" s="2"/>
      <c r="T3186" s="68">
        <v>41381</v>
      </c>
      <c r="U3186" s="69">
        <v>0.98694000000000004</v>
      </c>
      <c r="V3186" s="70">
        <v>-1.3059999999999961E-2</v>
      </c>
      <c r="W3186" s="70"/>
      <c r="Y3186" s="2"/>
    </row>
    <row r="3187" spans="2:25" x14ac:dyDescent="0.25">
      <c r="B3187" s="2"/>
      <c r="D3187" s="2"/>
      <c r="E3187" s="2"/>
      <c r="J3187" s="2"/>
      <c r="P3187" s="2"/>
      <c r="T3187" s="68">
        <v>41382</v>
      </c>
      <c r="U3187" s="69">
        <v>0.99322999999999995</v>
      </c>
      <c r="V3187" s="70">
        <v>-6.7700000000000538E-3</v>
      </c>
      <c r="W3187" s="70"/>
      <c r="Y3187" s="2"/>
    </row>
    <row r="3188" spans="2:25" x14ac:dyDescent="0.25">
      <c r="B3188" s="2"/>
      <c r="D3188" s="2"/>
      <c r="E3188" s="2"/>
      <c r="J3188" s="2"/>
      <c r="P3188" s="2"/>
      <c r="T3188" s="68">
        <v>41383</v>
      </c>
      <c r="U3188" s="69">
        <v>1.0024900000000001</v>
      </c>
      <c r="V3188" s="70">
        <v>2.4900000000001032E-3</v>
      </c>
      <c r="W3188" s="70"/>
      <c r="Y3188" s="2"/>
    </row>
    <row r="3189" spans="2:25" x14ac:dyDescent="0.25">
      <c r="B3189" s="2"/>
      <c r="D3189" s="2"/>
      <c r="E3189" s="2"/>
      <c r="J3189" s="2"/>
      <c r="P3189" s="2"/>
      <c r="T3189" s="68">
        <v>41386</v>
      </c>
      <c r="U3189" s="69">
        <v>1.00329</v>
      </c>
      <c r="V3189" s="70">
        <v>3.2900000000000151E-3</v>
      </c>
      <c r="W3189" s="70"/>
      <c r="Y3189" s="2"/>
    </row>
    <row r="3190" spans="2:25" x14ac:dyDescent="0.25">
      <c r="B3190" s="2"/>
      <c r="D3190" s="2"/>
      <c r="E3190" s="2"/>
      <c r="J3190" s="2"/>
      <c r="P3190" s="2"/>
      <c r="T3190" s="68">
        <v>41387</v>
      </c>
      <c r="U3190" s="69">
        <v>1.0038199999999999</v>
      </c>
      <c r="V3190" s="70">
        <v>3.8199999999999346E-3</v>
      </c>
      <c r="W3190" s="70"/>
      <c r="Y3190" s="2"/>
    </row>
    <row r="3191" spans="2:25" x14ac:dyDescent="0.25">
      <c r="B3191" s="2"/>
      <c r="D3191" s="2"/>
      <c r="E3191" s="2"/>
      <c r="J3191" s="2"/>
      <c r="P3191" s="2"/>
      <c r="T3191" s="68">
        <v>41388</v>
      </c>
      <c r="U3191" s="69">
        <v>0.99983</v>
      </c>
      <c r="V3191" s="70">
        <v>-1.7000000000000348E-4</v>
      </c>
      <c r="W3191" s="70"/>
      <c r="Y3191" s="2"/>
    </row>
    <row r="3192" spans="2:25" x14ac:dyDescent="0.25">
      <c r="B3192" s="2"/>
      <c r="D3192" s="2"/>
      <c r="E3192" s="2"/>
      <c r="J3192" s="2"/>
      <c r="P3192" s="2"/>
      <c r="T3192" s="68">
        <v>41389</v>
      </c>
      <c r="U3192" s="69">
        <v>1.0018199999999999</v>
      </c>
      <c r="V3192" s="70">
        <v>1.8199999999999328E-3</v>
      </c>
      <c r="W3192" s="70"/>
      <c r="Y3192" s="2"/>
    </row>
    <row r="3193" spans="2:25" x14ac:dyDescent="0.25">
      <c r="B3193" s="2"/>
      <c r="D3193" s="2"/>
      <c r="E3193" s="2"/>
      <c r="J3193" s="2"/>
      <c r="P3193" s="2"/>
      <c r="T3193" s="68">
        <v>41390</v>
      </c>
      <c r="U3193" s="69">
        <v>0.99946999999999997</v>
      </c>
      <c r="V3193" s="70">
        <v>-5.3000000000003045E-4</v>
      </c>
      <c r="W3193" s="70"/>
      <c r="Y3193" s="2"/>
    </row>
    <row r="3194" spans="2:25" x14ac:dyDescent="0.25">
      <c r="B3194" s="2"/>
      <c r="D3194" s="2"/>
      <c r="E3194" s="2"/>
      <c r="J3194" s="2"/>
      <c r="P3194" s="2"/>
      <c r="T3194" s="68">
        <v>41393</v>
      </c>
      <c r="U3194" s="69">
        <v>1.00308</v>
      </c>
      <c r="V3194" s="70">
        <v>3.0799999999999716E-3</v>
      </c>
      <c r="W3194" s="70"/>
      <c r="Y3194" s="2"/>
    </row>
    <row r="3195" spans="2:25" x14ac:dyDescent="0.25">
      <c r="B3195" s="2"/>
      <c r="D3195" s="2"/>
      <c r="E3195" s="2"/>
      <c r="J3195" s="2"/>
      <c r="P3195" s="2"/>
      <c r="T3195" s="68">
        <v>41394</v>
      </c>
      <c r="U3195" s="69">
        <v>1.0011399999999999</v>
      </c>
      <c r="V3195" s="70">
        <v>1.1399999999999189E-3</v>
      </c>
      <c r="W3195" s="70"/>
      <c r="Y3195" s="2"/>
    </row>
    <row r="3196" spans="2:25" x14ac:dyDescent="0.25">
      <c r="B3196" s="2"/>
      <c r="D3196" s="2"/>
      <c r="E3196" s="2"/>
      <c r="J3196" s="2"/>
      <c r="P3196" s="2"/>
      <c r="T3196" s="68">
        <v>41395</v>
      </c>
      <c r="U3196" s="69">
        <v>0.99434999999999996</v>
      </c>
      <c r="V3196" s="70">
        <v>-5.6500000000000439E-3</v>
      </c>
      <c r="W3196" s="70"/>
      <c r="Y3196" s="2"/>
    </row>
    <row r="3197" spans="2:25" x14ac:dyDescent="0.25">
      <c r="B3197" s="2"/>
      <c r="D3197" s="2"/>
      <c r="E3197" s="2"/>
      <c r="J3197" s="2"/>
      <c r="P3197" s="2"/>
      <c r="T3197" s="68">
        <v>41396</v>
      </c>
      <c r="U3197" s="69">
        <v>1.00593</v>
      </c>
      <c r="V3197" s="70">
        <v>5.9299999999999908E-3</v>
      </c>
      <c r="W3197" s="70"/>
      <c r="Y3197" s="2"/>
    </row>
    <row r="3198" spans="2:25" x14ac:dyDescent="0.25">
      <c r="B3198" s="2"/>
      <c r="D3198" s="2"/>
      <c r="E3198" s="2"/>
      <c r="J3198" s="2"/>
      <c r="P3198" s="2"/>
      <c r="T3198" s="68">
        <v>41397</v>
      </c>
      <c r="U3198" s="69">
        <v>1.0046999999999999</v>
      </c>
      <c r="V3198" s="70">
        <v>4.6999999999999265E-3</v>
      </c>
      <c r="W3198" s="70"/>
      <c r="Y3198" s="2"/>
    </row>
    <row r="3199" spans="2:25" x14ac:dyDescent="0.25">
      <c r="B3199" s="2"/>
      <c r="D3199" s="2"/>
      <c r="E3199" s="2"/>
      <c r="J3199" s="2"/>
      <c r="P3199" s="2"/>
      <c r="T3199" s="68">
        <v>41400</v>
      </c>
      <c r="U3199" s="69">
        <v>1.00145</v>
      </c>
      <c r="V3199" s="70">
        <v>1.4499999999999513E-3</v>
      </c>
      <c r="W3199" s="70"/>
      <c r="Y3199" s="2"/>
    </row>
    <row r="3200" spans="2:25" x14ac:dyDescent="0.25">
      <c r="B3200" s="2"/>
      <c r="D3200" s="2"/>
      <c r="E3200" s="2"/>
      <c r="J3200" s="2"/>
      <c r="P3200" s="2"/>
      <c r="T3200" s="68">
        <v>41401</v>
      </c>
      <c r="U3200" s="69">
        <v>1.00238</v>
      </c>
      <c r="V3200" s="70">
        <v>2.3800000000000487E-3</v>
      </c>
      <c r="W3200" s="70"/>
      <c r="Y3200" s="2"/>
    </row>
    <row r="3201" spans="2:25" x14ac:dyDescent="0.25">
      <c r="B3201" s="2"/>
      <c r="D3201" s="2"/>
      <c r="E3201" s="2"/>
      <c r="J3201" s="2"/>
      <c r="P3201" s="2"/>
      <c r="T3201" s="68">
        <v>41402</v>
      </c>
      <c r="U3201" s="69">
        <v>1.00162</v>
      </c>
      <c r="V3201" s="70">
        <v>1.6199999999999548E-3</v>
      </c>
      <c r="W3201" s="70"/>
      <c r="Y3201" s="2"/>
    </row>
    <row r="3202" spans="2:25" x14ac:dyDescent="0.25">
      <c r="B3202" s="2"/>
      <c r="D3202" s="2"/>
      <c r="E3202" s="2"/>
      <c r="J3202" s="2"/>
      <c r="P3202" s="2"/>
      <c r="T3202" s="68">
        <v>41403</v>
      </c>
      <c r="U3202" s="69">
        <v>0.99914000000000003</v>
      </c>
      <c r="V3202" s="70">
        <v>-8.599999999999719E-4</v>
      </c>
      <c r="W3202" s="70"/>
      <c r="Y3202" s="2"/>
    </row>
    <row r="3203" spans="2:25" x14ac:dyDescent="0.25">
      <c r="B3203" s="2"/>
      <c r="D3203" s="2"/>
      <c r="E3203" s="2"/>
      <c r="J3203" s="2"/>
      <c r="P3203" s="2"/>
      <c r="T3203" s="68">
        <v>41404</v>
      </c>
      <c r="U3203" s="69">
        <v>1.00084</v>
      </c>
      <c r="V3203" s="70">
        <v>8.399999999999519E-4</v>
      </c>
      <c r="W3203" s="70"/>
      <c r="Y3203" s="2"/>
    </row>
    <row r="3204" spans="2:25" x14ac:dyDescent="0.25">
      <c r="B3204" s="2"/>
      <c r="D3204" s="2"/>
      <c r="E3204" s="2"/>
      <c r="J3204" s="2"/>
      <c r="P3204" s="2"/>
      <c r="T3204" s="68">
        <v>41407</v>
      </c>
      <c r="U3204" s="69">
        <v>1.00115</v>
      </c>
      <c r="V3204" s="70">
        <v>1.1499999999999844E-3</v>
      </c>
      <c r="W3204" s="70"/>
      <c r="Y3204" s="2"/>
    </row>
    <row r="3205" spans="2:25" x14ac:dyDescent="0.25">
      <c r="B3205" s="2"/>
      <c r="D3205" s="2"/>
      <c r="E3205" s="2"/>
      <c r="J3205" s="2"/>
      <c r="P3205" s="2"/>
      <c r="T3205" s="68">
        <v>41408</v>
      </c>
      <c r="U3205" s="69">
        <v>1.00129</v>
      </c>
      <c r="V3205" s="70">
        <v>1.2900000000000134E-3</v>
      </c>
      <c r="W3205" s="70"/>
      <c r="Y3205" s="2"/>
    </row>
    <row r="3206" spans="2:25" x14ac:dyDescent="0.25">
      <c r="B3206" s="2"/>
      <c r="D3206" s="2"/>
      <c r="E3206" s="2"/>
      <c r="J3206" s="2"/>
      <c r="P3206" s="2"/>
      <c r="T3206" s="68">
        <v>41409</v>
      </c>
      <c r="U3206" s="69">
        <v>1.00248</v>
      </c>
      <c r="V3206" s="70">
        <v>2.4800000000000377E-3</v>
      </c>
      <c r="W3206" s="70"/>
      <c r="Y3206" s="2"/>
    </row>
    <row r="3207" spans="2:25" x14ac:dyDescent="0.25">
      <c r="B3207" s="2"/>
      <c r="D3207" s="2"/>
      <c r="E3207" s="2"/>
      <c r="J3207" s="2"/>
      <c r="P3207" s="2"/>
      <c r="T3207" s="68">
        <v>41410</v>
      </c>
      <c r="U3207" s="69">
        <v>0.99938000000000005</v>
      </c>
      <c r="V3207" s="70">
        <v>-6.1999999999995392E-4</v>
      </c>
      <c r="W3207" s="70"/>
      <c r="Y3207" s="2"/>
    </row>
    <row r="3208" spans="2:25" x14ac:dyDescent="0.25">
      <c r="B3208" s="2"/>
      <c r="D3208" s="2"/>
      <c r="E3208" s="2"/>
      <c r="J3208" s="2"/>
      <c r="P3208" s="2"/>
      <c r="T3208" s="68">
        <v>41411</v>
      </c>
      <c r="U3208" s="69">
        <v>1.00251</v>
      </c>
      <c r="V3208" s="70">
        <v>2.5100000000000122E-3</v>
      </c>
      <c r="W3208" s="70"/>
      <c r="Y3208" s="2"/>
    </row>
    <row r="3209" spans="2:25" x14ac:dyDescent="0.25">
      <c r="B3209" s="2"/>
      <c r="D3209" s="2"/>
      <c r="E3209" s="2"/>
      <c r="J3209" s="2"/>
      <c r="P3209" s="2"/>
      <c r="T3209" s="68">
        <v>41414</v>
      </c>
      <c r="U3209" s="69">
        <v>1.00153</v>
      </c>
      <c r="V3209" s="70">
        <v>1.5300000000000313E-3</v>
      </c>
      <c r="W3209" s="70"/>
      <c r="Y3209" s="2"/>
    </row>
    <row r="3210" spans="2:25" x14ac:dyDescent="0.25">
      <c r="B3210" s="2"/>
      <c r="D3210" s="2"/>
      <c r="E3210" s="2"/>
      <c r="J3210" s="2"/>
      <c r="P3210" s="2"/>
      <c r="T3210" s="68">
        <v>41415</v>
      </c>
      <c r="U3210" s="69">
        <v>1.0004200000000001</v>
      </c>
      <c r="V3210" s="70">
        <v>4.2000000000008697E-4</v>
      </c>
      <c r="W3210" s="70"/>
      <c r="Y3210" s="2"/>
    </row>
    <row r="3211" spans="2:25" x14ac:dyDescent="0.25">
      <c r="B3211" s="2"/>
      <c r="D3211" s="2"/>
      <c r="E3211" s="2"/>
      <c r="J3211" s="2"/>
      <c r="P3211" s="2"/>
      <c r="T3211" s="68">
        <v>41416</v>
      </c>
      <c r="U3211" s="69">
        <v>0.99622999999999995</v>
      </c>
      <c r="V3211" s="70">
        <v>-3.7700000000000511E-3</v>
      </c>
      <c r="W3211" s="70"/>
      <c r="Y3211" s="2"/>
    </row>
    <row r="3212" spans="2:25" x14ac:dyDescent="0.25">
      <c r="B3212" s="2"/>
      <c r="D3212" s="2"/>
      <c r="E3212" s="2"/>
      <c r="J3212" s="2"/>
      <c r="P3212" s="2"/>
      <c r="T3212" s="68">
        <v>41417</v>
      </c>
      <c r="U3212" s="69">
        <v>0.99878</v>
      </c>
      <c r="V3212" s="70">
        <v>-1.2199999999999989E-3</v>
      </c>
      <c r="W3212" s="70"/>
      <c r="Y3212" s="2"/>
    </row>
    <row r="3213" spans="2:25" x14ac:dyDescent="0.25">
      <c r="B3213" s="2"/>
      <c r="D3213" s="2"/>
      <c r="E3213" s="2"/>
      <c r="J3213" s="2"/>
      <c r="P3213" s="2"/>
      <c r="T3213" s="68">
        <v>41418</v>
      </c>
      <c r="U3213" s="69">
        <v>1.0002200000000001</v>
      </c>
      <c r="V3213" s="70">
        <v>2.20000000000109E-4</v>
      </c>
      <c r="W3213" s="70"/>
      <c r="Y3213" s="2"/>
    </row>
    <row r="3214" spans="2:25" x14ac:dyDescent="0.25">
      <c r="B3214" s="2"/>
      <c r="D3214" s="2"/>
      <c r="E3214" s="2"/>
      <c r="J3214" s="2"/>
      <c r="P3214" s="2"/>
      <c r="T3214" s="68">
        <v>41422</v>
      </c>
      <c r="U3214" s="69">
        <v>1.0036</v>
      </c>
      <c r="V3214" s="70">
        <v>3.6000000000000476E-3</v>
      </c>
      <c r="W3214" s="70"/>
      <c r="Y3214" s="2"/>
    </row>
    <row r="3215" spans="2:25" x14ac:dyDescent="0.25">
      <c r="B3215" s="2"/>
      <c r="D3215" s="2"/>
      <c r="E3215" s="2"/>
      <c r="J3215" s="2"/>
      <c r="P3215" s="2"/>
      <c r="T3215" s="68">
        <v>41423</v>
      </c>
      <c r="U3215" s="69">
        <v>0.99653000000000003</v>
      </c>
      <c r="V3215" s="70">
        <v>-3.4699999999999731E-3</v>
      </c>
      <c r="W3215" s="70"/>
      <c r="Y3215" s="2"/>
    </row>
    <row r="3216" spans="2:25" x14ac:dyDescent="0.25">
      <c r="B3216" s="2"/>
      <c r="D3216" s="2"/>
      <c r="E3216" s="2"/>
      <c r="J3216" s="2"/>
      <c r="P3216" s="2"/>
      <c r="T3216" s="68">
        <v>41424</v>
      </c>
      <c r="U3216" s="69">
        <v>1.00248</v>
      </c>
      <c r="V3216" s="70">
        <v>2.4800000000000377E-3</v>
      </c>
      <c r="W3216" s="70"/>
      <c r="Y3216" s="2"/>
    </row>
    <row r="3217" spans="2:25" x14ac:dyDescent="0.25">
      <c r="B3217" s="2"/>
      <c r="D3217" s="2"/>
      <c r="E3217" s="2"/>
      <c r="J3217" s="2"/>
      <c r="P3217" s="2"/>
      <c r="T3217" s="68">
        <v>41425</v>
      </c>
      <c r="U3217" s="69">
        <v>0.99112</v>
      </c>
      <c r="V3217" s="70">
        <v>-8.879999999999999E-3</v>
      </c>
      <c r="W3217" s="70"/>
      <c r="Y3217" s="2"/>
    </row>
    <row r="3218" spans="2:25" x14ac:dyDescent="0.25">
      <c r="B3218" s="2"/>
      <c r="D3218" s="2"/>
      <c r="E3218" s="2"/>
      <c r="J3218" s="2"/>
      <c r="P3218" s="2"/>
      <c r="T3218" s="68">
        <v>41428</v>
      </c>
      <c r="U3218" s="69">
        <v>1.0028999999999999</v>
      </c>
      <c r="V3218" s="70">
        <v>2.8999999999999027E-3</v>
      </c>
      <c r="W3218" s="70"/>
      <c r="Y3218" s="2"/>
    </row>
    <row r="3219" spans="2:25" x14ac:dyDescent="0.25">
      <c r="B3219" s="2"/>
      <c r="D3219" s="2"/>
      <c r="E3219" s="2"/>
      <c r="J3219" s="2"/>
      <c r="P3219" s="2"/>
      <c r="T3219" s="68">
        <v>41429</v>
      </c>
      <c r="U3219" s="69">
        <v>0.99797999999999998</v>
      </c>
      <c r="V3219" s="70">
        <v>-2.0200000000000218E-3</v>
      </c>
      <c r="W3219" s="70"/>
      <c r="Y3219" s="2"/>
    </row>
    <row r="3220" spans="2:25" x14ac:dyDescent="0.25">
      <c r="B3220" s="2"/>
      <c r="D3220" s="2"/>
      <c r="E3220" s="2"/>
      <c r="J3220" s="2"/>
      <c r="P3220" s="2"/>
      <c r="T3220" s="68">
        <v>41430</v>
      </c>
      <c r="U3220" s="69">
        <v>0.99219999999999997</v>
      </c>
      <c r="V3220" s="70">
        <v>-7.8000000000000291E-3</v>
      </c>
      <c r="W3220" s="70"/>
      <c r="Y3220" s="2"/>
    </row>
    <row r="3221" spans="2:25" x14ac:dyDescent="0.25">
      <c r="B3221" s="2"/>
      <c r="D3221" s="2"/>
      <c r="E3221" s="2"/>
      <c r="J3221" s="2"/>
      <c r="P3221" s="2"/>
      <c r="T3221" s="68">
        <v>41431</v>
      </c>
      <c r="U3221" s="69">
        <v>1.00403</v>
      </c>
      <c r="V3221" s="70">
        <v>4.029999999999978E-3</v>
      </c>
      <c r="W3221" s="70"/>
      <c r="Y3221" s="2"/>
    </row>
    <row r="3222" spans="2:25" x14ac:dyDescent="0.25">
      <c r="B3222" s="2"/>
      <c r="D3222" s="2"/>
      <c r="E3222" s="2"/>
      <c r="J3222" s="2"/>
      <c r="P3222" s="2"/>
      <c r="T3222" s="68">
        <v>41432</v>
      </c>
      <c r="U3222" s="69">
        <v>1.0049300000000001</v>
      </c>
      <c r="V3222" s="70">
        <v>4.930000000000101E-3</v>
      </c>
      <c r="W3222" s="70"/>
      <c r="Y3222" s="2"/>
    </row>
    <row r="3223" spans="2:25" x14ac:dyDescent="0.25">
      <c r="B3223" s="2"/>
      <c r="D3223" s="2"/>
      <c r="E3223" s="2"/>
      <c r="J3223" s="2"/>
      <c r="P3223" s="2"/>
      <c r="T3223" s="68">
        <v>41435</v>
      </c>
      <c r="U3223" s="69">
        <v>1.0006299999999999</v>
      </c>
      <c r="V3223" s="70">
        <v>6.2999999999990841E-4</v>
      </c>
      <c r="W3223" s="70"/>
      <c r="Y3223" s="2"/>
    </row>
    <row r="3224" spans="2:25" x14ac:dyDescent="0.25">
      <c r="B3224" s="2"/>
      <c r="D3224" s="2"/>
      <c r="E3224" s="2"/>
      <c r="J3224" s="2"/>
      <c r="P3224" s="2"/>
      <c r="T3224" s="68">
        <v>41436</v>
      </c>
      <c r="U3224" s="69">
        <v>0.99709999999999999</v>
      </c>
      <c r="V3224" s="70">
        <v>-2.9000000000000137E-3</v>
      </c>
      <c r="W3224" s="70"/>
      <c r="Y3224" s="2"/>
    </row>
    <row r="3225" spans="2:25" x14ac:dyDescent="0.25">
      <c r="B3225" s="2"/>
      <c r="D3225" s="2"/>
      <c r="E3225" s="2"/>
      <c r="J3225" s="2"/>
      <c r="P3225" s="2"/>
      <c r="T3225" s="68">
        <v>41437</v>
      </c>
      <c r="U3225" s="69">
        <v>0.99656999999999996</v>
      </c>
      <c r="V3225" s="70">
        <v>-3.4300000000000441E-3</v>
      </c>
      <c r="W3225" s="70"/>
      <c r="Y3225" s="2"/>
    </row>
    <row r="3226" spans="2:25" x14ac:dyDescent="0.25">
      <c r="B3226" s="2"/>
      <c r="D3226" s="2"/>
      <c r="E3226" s="2"/>
      <c r="J3226" s="2"/>
      <c r="P3226" s="2"/>
      <c r="T3226" s="68">
        <v>41438</v>
      </c>
      <c r="U3226" s="69">
        <v>1.0062800000000001</v>
      </c>
      <c r="V3226" s="70">
        <v>6.2800000000000633E-3</v>
      </c>
      <c r="W3226" s="70"/>
      <c r="Y3226" s="2"/>
    </row>
    <row r="3227" spans="2:25" x14ac:dyDescent="0.25">
      <c r="B3227" s="2"/>
      <c r="D3227" s="2"/>
      <c r="E3227" s="2"/>
      <c r="J3227" s="2"/>
      <c r="P3227" s="2"/>
      <c r="T3227" s="68">
        <v>41439</v>
      </c>
      <c r="U3227" s="69">
        <v>0.99843000000000004</v>
      </c>
      <c r="V3227" s="70">
        <v>-1.5699999999999603E-3</v>
      </c>
      <c r="W3227" s="70"/>
      <c r="Y3227" s="2"/>
    </row>
    <row r="3228" spans="2:25" x14ac:dyDescent="0.25">
      <c r="B3228" s="2"/>
      <c r="D3228" s="2"/>
      <c r="E3228" s="2"/>
      <c r="J3228" s="2"/>
      <c r="P3228" s="2"/>
      <c r="T3228" s="68">
        <v>41442</v>
      </c>
      <c r="U3228" s="69">
        <v>1.0028699999999999</v>
      </c>
      <c r="V3228" s="70">
        <v>2.8699999999999282E-3</v>
      </c>
      <c r="W3228" s="70"/>
      <c r="Y3228" s="2"/>
    </row>
    <row r="3229" spans="2:25" x14ac:dyDescent="0.25">
      <c r="B3229" s="2"/>
      <c r="D3229" s="2"/>
      <c r="E3229" s="2"/>
      <c r="J3229" s="2"/>
      <c r="P3229" s="2"/>
      <c r="T3229" s="68">
        <v>41443</v>
      </c>
      <c r="U3229" s="69">
        <v>1.0010600000000001</v>
      </c>
      <c r="V3229" s="70">
        <v>1.0600000000000609E-3</v>
      </c>
      <c r="W3229" s="70"/>
      <c r="Y3229" s="2"/>
    </row>
    <row r="3230" spans="2:25" x14ac:dyDescent="0.25">
      <c r="B3230" s="2"/>
      <c r="D3230" s="2"/>
      <c r="E3230" s="2"/>
      <c r="J3230" s="2"/>
      <c r="P3230" s="2"/>
      <c r="T3230" s="68">
        <v>41444</v>
      </c>
      <c r="U3230" s="69">
        <v>0.99950000000000006</v>
      </c>
      <c r="V3230" s="70">
        <v>-4.9999999999994493E-4</v>
      </c>
      <c r="W3230" s="70"/>
      <c r="Y3230" s="2"/>
    </row>
    <row r="3231" spans="2:25" x14ac:dyDescent="0.25">
      <c r="B3231" s="2"/>
      <c r="D3231" s="2"/>
      <c r="E3231" s="2"/>
      <c r="J3231" s="2"/>
      <c r="P3231" s="2"/>
      <c r="T3231" s="68">
        <v>41445</v>
      </c>
      <c r="U3231" s="69">
        <v>0.99058000000000002</v>
      </c>
      <c r="V3231" s="70">
        <v>-9.4199999999999839E-3</v>
      </c>
      <c r="W3231" s="70"/>
      <c r="Y3231" s="2"/>
    </row>
    <row r="3232" spans="2:25" x14ac:dyDescent="0.25">
      <c r="B3232" s="2"/>
      <c r="D3232" s="2"/>
      <c r="E3232" s="2"/>
      <c r="J3232" s="2"/>
      <c r="P3232" s="2"/>
      <c r="T3232" s="68">
        <v>41446</v>
      </c>
      <c r="U3232" s="69">
        <v>1.0031099999999999</v>
      </c>
      <c r="V3232" s="70">
        <v>3.1099999999999461E-3</v>
      </c>
      <c r="W3232" s="70"/>
      <c r="Y3232" s="2"/>
    </row>
    <row r="3233" spans="2:25" x14ac:dyDescent="0.25">
      <c r="B3233" s="2"/>
      <c r="D3233" s="2"/>
      <c r="E3233" s="2"/>
      <c r="J3233" s="2"/>
      <c r="P3233" s="2"/>
      <c r="T3233" s="68">
        <v>41449</v>
      </c>
      <c r="U3233" s="69">
        <v>0.99914999999999998</v>
      </c>
      <c r="V3233" s="70">
        <v>-8.5000000000001741E-4</v>
      </c>
      <c r="W3233" s="70"/>
      <c r="Y3233" s="2"/>
    </row>
    <row r="3234" spans="2:25" x14ac:dyDescent="0.25">
      <c r="B3234" s="2"/>
      <c r="D3234" s="2"/>
      <c r="E3234" s="2"/>
      <c r="J3234" s="2"/>
      <c r="P3234" s="2"/>
      <c r="T3234" s="68">
        <v>41450</v>
      </c>
      <c r="U3234" s="69">
        <v>1.0051600000000001</v>
      </c>
      <c r="V3234" s="70">
        <v>5.1600000000000534E-3</v>
      </c>
      <c r="W3234" s="70"/>
      <c r="Y3234" s="2"/>
    </row>
    <row r="3235" spans="2:25" x14ac:dyDescent="0.25">
      <c r="B3235" s="2"/>
      <c r="D3235" s="2"/>
      <c r="E3235" s="2"/>
      <c r="J3235" s="2"/>
      <c r="P3235" s="2"/>
      <c r="T3235" s="68">
        <v>41451</v>
      </c>
      <c r="U3235" s="69">
        <v>1.00427</v>
      </c>
      <c r="V3235" s="70">
        <v>4.269999999999996E-3</v>
      </c>
      <c r="W3235" s="70"/>
      <c r="Y3235" s="2"/>
    </row>
    <row r="3236" spans="2:25" x14ac:dyDescent="0.25">
      <c r="B3236" s="2"/>
      <c r="D3236" s="2"/>
      <c r="E3236" s="2"/>
      <c r="J3236" s="2"/>
      <c r="P3236" s="2"/>
      <c r="T3236" s="68">
        <v>41452</v>
      </c>
      <c r="U3236" s="69">
        <v>1.0023500000000001</v>
      </c>
      <c r="V3236" s="70">
        <v>2.3500000000000743E-3</v>
      </c>
      <c r="W3236" s="70"/>
      <c r="Y3236" s="2"/>
    </row>
    <row r="3237" spans="2:25" x14ac:dyDescent="0.25">
      <c r="B3237" s="2"/>
      <c r="D3237" s="2"/>
      <c r="E3237" s="2"/>
      <c r="J3237" s="2"/>
      <c r="P3237" s="2"/>
      <c r="T3237" s="68">
        <v>41453</v>
      </c>
      <c r="U3237" s="69">
        <v>0.99829999999999997</v>
      </c>
      <c r="V3237" s="70">
        <v>-1.7000000000000348E-3</v>
      </c>
      <c r="W3237" s="70"/>
      <c r="Y3237" s="2"/>
    </row>
    <row r="3238" spans="2:25" x14ac:dyDescent="0.25">
      <c r="B3238" s="2"/>
      <c r="D3238" s="2"/>
      <c r="E3238" s="2"/>
      <c r="J3238" s="2"/>
      <c r="P3238" s="2"/>
      <c r="T3238" s="68">
        <v>41456</v>
      </c>
      <c r="U3238" s="69">
        <v>1.00379</v>
      </c>
      <c r="V3238" s="70">
        <v>3.7899999999999601E-3</v>
      </c>
      <c r="W3238" s="70"/>
      <c r="Y3238" s="2"/>
    </row>
    <row r="3239" spans="2:25" x14ac:dyDescent="0.25">
      <c r="B3239" s="2"/>
      <c r="D3239" s="2"/>
      <c r="E3239" s="2"/>
      <c r="J3239" s="2"/>
      <c r="P3239" s="2"/>
      <c r="T3239" s="68">
        <v>41457</v>
      </c>
      <c r="U3239" s="69">
        <v>1.0002599999999999</v>
      </c>
      <c r="V3239" s="70">
        <v>2.5999999999992696E-4</v>
      </c>
      <c r="W3239" s="70"/>
      <c r="Y3239" s="2"/>
    </row>
    <row r="3240" spans="2:25" x14ac:dyDescent="0.25">
      <c r="B3240" s="2"/>
      <c r="D3240" s="2"/>
      <c r="E3240" s="2"/>
      <c r="J3240" s="2"/>
      <c r="P3240" s="2"/>
      <c r="T3240" s="68">
        <v>41458</v>
      </c>
      <c r="U3240" s="69">
        <v>1.00058</v>
      </c>
      <c r="V3240" s="70">
        <v>5.8000000000002494E-4</v>
      </c>
      <c r="W3240" s="70"/>
      <c r="Y3240" s="2"/>
    </row>
    <row r="3241" spans="2:25" x14ac:dyDescent="0.25">
      <c r="B3241" s="2"/>
      <c r="D3241" s="2"/>
      <c r="E3241" s="2"/>
      <c r="J3241" s="2"/>
      <c r="P3241" s="2"/>
      <c r="T3241" s="68">
        <v>41460</v>
      </c>
      <c r="U3241" s="69">
        <v>1.0056700000000001</v>
      </c>
      <c r="V3241" s="70">
        <v>5.6700000000000639E-3</v>
      </c>
      <c r="W3241" s="70"/>
      <c r="Y3241" s="2"/>
    </row>
    <row r="3242" spans="2:25" x14ac:dyDescent="0.25">
      <c r="B3242" s="2"/>
      <c r="D3242" s="2"/>
      <c r="E3242" s="2"/>
      <c r="J3242" s="2"/>
      <c r="P3242" s="2"/>
      <c r="T3242" s="68">
        <v>41463</v>
      </c>
      <c r="U3242" s="69">
        <v>1.00284</v>
      </c>
      <c r="V3242" s="70">
        <v>2.8399999999999537E-3</v>
      </c>
      <c r="W3242" s="70"/>
      <c r="Y3242" s="2"/>
    </row>
    <row r="3243" spans="2:25" x14ac:dyDescent="0.25">
      <c r="B3243" s="2"/>
      <c r="D3243" s="2"/>
      <c r="E3243" s="2"/>
      <c r="J3243" s="2"/>
      <c r="P3243" s="2"/>
      <c r="T3243" s="68">
        <v>41464</v>
      </c>
      <c r="U3243" s="69">
        <v>1.00282</v>
      </c>
      <c r="V3243" s="70">
        <v>2.8200000000000447E-3</v>
      </c>
      <c r="W3243" s="70"/>
      <c r="Y3243" s="2"/>
    </row>
    <row r="3244" spans="2:25" x14ac:dyDescent="0.25">
      <c r="B3244" s="2"/>
      <c r="D3244" s="2"/>
      <c r="E3244" s="2"/>
      <c r="J3244" s="2"/>
      <c r="P3244" s="2"/>
      <c r="T3244" s="68">
        <v>41465</v>
      </c>
      <c r="U3244" s="69">
        <v>1.00038</v>
      </c>
      <c r="V3244" s="70">
        <v>3.8000000000004697E-4</v>
      </c>
      <c r="W3244" s="70"/>
      <c r="Y3244" s="2"/>
    </row>
    <row r="3245" spans="2:25" x14ac:dyDescent="0.25">
      <c r="B3245" s="2"/>
      <c r="D3245" s="2"/>
      <c r="E3245" s="2"/>
      <c r="J3245" s="2"/>
      <c r="P3245" s="2"/>
      <c r="T3245" s="68">
        <v>41466</v>
      </c>
      <c r="U3245" s="69">
        <v>1.00488</v>
      </c>
      <c r="V3245" s="70">
        <v>4.8799999999999955E-3</v>
      </c>
      <c r="W3245" s="70"/>
      <c r="Y3245" s="2"/>
    </row>
    <row r="3246" spans="2:25" x14ac:dyDescent="0.25">
      <c r="B3246" s="2"/>
      <c r="D3246" s="2"/>
      <c r="E3246" s="2"/>
      <c r="J3246" s="2"/>
      <c r="P3246" s="2"/>
      <c r="T3246" s="68">
        <v>41467</v>
      </c>
      <c r="U3246" s="69">
        <v>1.00145</v>
      </c>
      <c r="V3246" s="70">
        <v>1.4499999999999513E-3</v>
      </c>
      <c r="W3246" s="70"/>
      <c r="Y3246" s="2"/>
    </row>
    <row r="3247" spans="2:25" x14ac:dyDescent="0.25">
      <c r="B3247" s="2"/>
      <c r="D3247" s="2"/>
      <c r="E3247" s="2"/>
      <c r="J3247" s="2"/>
      <c r="P3247" s="2"/>
      <c r="T3247" s="68">
        <v>41470</v>
      </c>
      <c r="U3247" s="69">
        <v>1.0022899999999999</v>
      </c>
      <c r="V3247" s="70">
        <v>2.2899999999999032E-3</v>
      </c>
      <c r="W3247" s="70"/>
      <c r="Y3247" s="2"/>
    </row>
    <row r="3248" spans="2:25" x14ac:dyDescent="0.25">
      <c r="B3248" s="2"/>
      <c r="D3248" s="2"/>
      <c r="E3248" s="2"/>
      <c r="J3248" s="2"/>
      <c r="P3248" s="2"/>
      <c r="T3248" s="68">
        <v>41471</v>
      </c>
      <c r="U3248" s="69">
        <v>0.99916000000000005</v>
      </c>
      <c r="V3248" s="70">
        <v>-8.399999999999519E-4</v>
      </c>
      <c r="W3248" s="70"/>
      <c r="Y3248" s="2"/>
    </row>
    <row r="3249" spans="2:25" x14ac:dyDescent="0.25">
      <c r="B3249" s="2"/>
      <c r="D3249" s="2"/>
      <c r="E3249" s="2"/>
      <c r="J3249" s="2"/>
      <c r="P3249" s="2"/>
      <c r="T3249" s="68">
        <v>41472</v>
      </c>
      <c r="U3249" s="69">
        <v>1.0021100000000001</v>
      </c>
      <c r="V3249" s="70">
        <v>2.1100000000000563E-3</v>
      </c>
      <c r="W3249" s="70"/>
      <c r="Y3249" s="2"/>
    </row>
    <row r="3250" spans="2:25" x14ac:dyDescent="0.25">
      <c r="B3250" s="2"/>
      <c r="D3250" s="2"/>
      <c r="E3250" s="2"/>
      <c r="J3250" s="2"/>
      <c r="P3250" s="2"/>
      <c r="T3250" s="68">
        <v>41473</v>
      </c>
      <c r="U3250" s="69">
        <v>1.0019199999999999</v>
      </c>
      <c r="V3250" s="70">
        <v>1.9199999999999218E-3</v>
      </c>
      <c r="W3250" s="70"/>
      <c r="Y3250" s="2"/>
    </row>
    <row r="3251" spans="2:25" x14ac:dyDescent="0.25">
      <c r="B3251" s="2"/>
      <c r="D3251" s="2"/>
      <c r="E3251" s="2"/>
      <c r="J3251" s="2"/>
      <c r="P3251" s="2"/>
      <c r="T3251" s="68">
        <v>41474</v>
      </c>
      <c r="U3251" s="69">
        <v>1.0006299999999999</v>
      </c>
      <c r="V3251" s="70">
        <v>6.2999999999990841E-4</v>
      </c>
      <c r="W3251" s="70"/>
      <c r="Y3251" s="2"/>
    </row>
    <row r="3252" spans="2:25" x14ac:dyDescent="0.25">
      <c r="B3252" s="2"/>
      <c r="D3252" s="2"/>
      <c r="E3252" s="2"/>
      <c r="J3252" s="2"/>
      <c r="P3252" s="2"/>
      <c r="T3252" s="68">
        <v>41477</v>
      </c>
      <c r="U3252" s="69">
        <v>1.0031099999999999</v>
      </c>
      <c r="V3252" s="70">
        <v>3.1099999999999461E-3</v>
      </c>
      <c r="W3252" s="70"/>
      <c r="Y3252" s="2"/>
    </row>
    <row r="3253" spans="2:25" x14ac:dyDescent="0.25">
      <c r="B3253" s="2"/>
      <c r="D3253" s="2"/>
      <c r="E3253" s="2"/>
      <c r="J3253" s="2"/>
      <c r="P3253" s="2"/>
      <c r="T3253" s="68">
        <v>41478</v>
      </c>
      <c r="U3253" s="69">
        <v>0.99934999999999996</v>
      </c>
      <c r="V3253" s="70">
        <v>-6.5000000000003944E-4</v>
      </c>
      <c r="W3253" s="70"/>
      <c r="Y3253" s="2"/>
    </row>
    <row r="3254" spans="2:25" x14ac:dyDescent="0.25">
      <c r="B3254" s="2"/>
      <c r="D3254" s="2"/>
      <c r="E3254" s="2"/>
      <c r="J3254" s="2"/>
      <c r="P3254" s="2"/>
      <c r="T3254" s="68">
        <v>41479</v>
      </c>
      <c r="U3254" s="69">
        <v>0.99826999999999999</v>
      </c>
      <c r="V3254" s="70">
        <v>-1.7300000000000093E-3</v>
      </c>
      <c r="W3254" s="70"/>
      <c r="Y3254" s="2"/>
    </row>
    <row r="3255" spans="2:25" x14ac:dyDescent="0.25">
      <c r="B3255" s="2"/>
      <c r="D3255" s="2"/>
      <c r="E3255" s="2"/>
      <c r="J3255" s="2"/>
      <c r="P3255" s="2"/>
      <c r="T3255" s="68">
        <v>41480</v>
      </c>
      <c r="U3255" s="69">
        <v>1.0015499999999999</v>
      </c>
      <c r="V3255" s="70">
        <v>1.5499999999999403E-3</v>
      </c>
      <c r="W3255" s="70"/>
      <c r="Y3255" s="2"/>
    </row>
    <row r="3256" spans="2:25" x14ac:dyDescent="0.25">
      <c r="B3256" s="2"/>
      <c r="D3256" s="2"/>
      <c r="E3256" s="2"/>
      <c r="J3256" s="2"/>
      <c r="P3256" s="2"/>
      <c r="T3256" s="68">
        <v>41481</v>
      </c>
      <c r="U3256" s="69">
        <v>1.0008999999999999</v>
      </c>
      <c r="V3256" s="70">
        <v>8.9999999999990088E-4</v>
      </c>
      <c r="W3256" s="70"/>
      <c r="Y3256" s="2"/>
    </row>
    <row r="3257" spans="2:25" x14ac:dyDescent="0.25">
      <c r="B3257" s="2"/>
      <c r="D3257" s="2"/>
      <c r="E3257" s="2"/>
      <c r="J3257" s="2"/>
      <c r="P3257" s="2"/>
      <c r="T3257" s="68">
        <v>41484</v>
      </c>
      <c r="U3257" s="69">
        <v>0.99868000000000001</v>
      </c>
      <c r="V3257" s="70">
        <v>-1.3199999999999878E-3</v>
      </c>
      <c r="W3257" s="70"/>
      <c r="Y3257" s="2"/>
    </row>
    <row r="3258" spans="2:25" x14ac:dyDescent="0.25">
      <c r="B3258" s="2"/>
      <c r="D3258" s="2"/>
      <c r="E3258" s="2"/>
      <c r="J3258" s="2"/>
      <c r="P3258" s="2"/>
      <c r="T3258" s="68">
        <v>41485</v>
      </c>
      <c r="U3258" s="69">
        <v>1.0002500000000001</v>
      </c>
      <c r="V3258" s="70">
        <v>2.5000000000008349E-4</v>
      </c>
      <c r="W3258" s="70"/>
      <c r="Y3258" s="2"/>
    </row>
    <row r="3259" spans="2:25" x14ac:dyDescent="0.25">
      <c r="B3259" s="2"/>
      <c r="D3259" s="2"/>
      <c r="E3259" s="2"/>
      <c r="J3259" s="2"/>
      <c r="P3259" s="2"/>
      <c r="T3259" s="68">
        <v>41486</v>
      </c>
      <c r="U3259" s="69">
        <v>1.0002500000000001</v>
      </c>
      <c r="V3259" s="70">
        <v>2.5000000000008349E-4</v>
      </c>
      <c r="W3259" s="70"/>
      <c r="Y3259" s="2"/>
    </row>
    <row r="3260" spans="2:25" x14ac:dyDescent="0.25">
      <c r="B3260" s="2"/>
      <c r="D3260" s="2"/>
      <c r="E3260" s="2"/>
      <c r="J3260" s="2"/>
      <c r="P3260" s="2"/>
      <c r="T3260" s="68">
        <v>41487</v>
      </c>
      <c r="U3260" s="69">
        <v>1.0048699999999999</v>
      </c>
      <c r="V3260" s="70">
        <v>4.8699999999999299E-3</v>
      </c>
      <c r="W3260" s="70"/>
      <c r="Y3260" s="2"/>
    </row>
    <row r="3261" spans="2:25" x14ac:dyDescent="0.25">
      <c r="B3261" s="2"/>
      <c r="D3261" s="2"/>
      <c r="E3261" s="2"/>
      <c r="J3261" s="2"/>
      <c r="P3261" s="2"/>
      <c r="T3261" s="68">
        <v>41488</v>
      </c>
      <c r="U3261" s="69">
        <v>1.00213</v>
      </c>
      <c r="V3261" s="70">
        <v>2.1299999999999653E-3</v>
      </c>
      <c r="W3261" s="70"/>
      <c r="Y3261" s="2"/>
    </row>
    <row r="3262" spans="2:25" x14ac:dyDescent="0.25">
      <c r="B3262" s="2"/>
      <c r="D3262" s="2"/>
      <c r="E3262" s="2"/>
      <c r="J3262" s="2"/>
      <c r="P3262" s="2"/>
      <c r="T3262" s="68">
        <v>41491</v>
      </c>
      <c r="U3262" s="69">
        <v>1.00044</v>
      </c>
      <c r="V3262" s="70">
        <v>4.3999999999999595E-4</v>
      </c>
      <c r="W3262" s="70"/>
      <c r="Y3262" s="2"/>
    </row>
    <row r="3263" spans="2:25" x14ac:dyDescent="0.25">
      <c r="B3263" s="2"/>
      <c r="D3263" s="2"/>
      <c r="E3263" s="2"/>
      <c r="J3263" s="2"/>
      <c r="P3263" s="2"/>
      <c r="T3263" s="68">
        <v>41492</v>
      </c>
      <c r="U3263" s="69">
        <v>0.99682999999999999</v>
      </c>
      <c r="V3263" s="70">
        <v>-3.1700000000000061E-3</v>
      </c>
      <c r="W3263" s="70"/>
      <c r="Y3263" s="2"/>
    </row>
    <row r="3264" spans="2:25" x14ac:dyDescent="0.25">
      <c r="B3264" s="2"/>
      <c r="D3264" s="2"/>
      <c r="E3264" s="2"/>
      <c r="J3264" s="2"/>
      <c r="P3264" s="2"/>
      <c r="T3264" s="68">
        <v>41493</v>
      </c>
      <c r="U3264" s="69">
        <v>0.99787999999999999</v>
      </c>
      <c r="V3264" s="70">
        <v>-2.1200000000000108E-3</v>
      </c>
      <c r="W3264" s="70"/>
      <c r="Y3264" s="2"/>
    </row>
    <row r="3265" spans="2:25" x14ac:dyDescent="0.25">
      <c r="B3265" s="2"/>
      <c r="D3265" s="2"/>
      <c r="E3265" s="2"/>
      <c r="J3265" s="2"/>
      <c r="P3265" s="2"/>
      <c r="T3265" s="68">
        <v>41494</v>
      </c>
      <c r="U3265" s="69">
        <v>1.0030699999999999</v>
      </c>
      <c r="V3265" s="70">
        <v>3.0699999999999061E-3</v>
      </c>
      <c r="W3265" s="70"/>
      <c r="Y3265" s="2"/>
    </row>
    <row r="3266" spans="2:25" x14ac:dyDescent="0.25">
      <c r="B3266" s="2"/>
      <c r="D3266" s="2"/>
      <c r="E3266" s="2"/>
      <c r="J3266" s="2"/>
      <c r="P3266" s="2"/>
      <c r="T3266" s="68">
        <v>41495</v>
      </c>
      <c r="U3266" s="69">
        <v>0.99750000000000005</v>
      </c>
      <c r="V3266" s="70">
        <v>-2.4999999999999467E-3</v>
      </c>
      <c r="W3266" s="70"/>
      <c r="Y3266" s="2"/>
    </row>
    <row r="3267" spans="2:25" x14ac:dyDescent="0.25">
      <c r="B3267" s="2"/>
      <c r="D3267" s="2"/>
      <c r="E3267" s="2"/>
      <c r="J3267" s="2"/>
      <c r="P3267" s="2"/>
      <c r="T3267" s="68">
        <v>41498</v>
      </c>
      <c r="U3267" s="69">
        <v>1.0004599999999999</v>
      </c>
      <c r="V3267" s="70">
        <v>4.5999999999990493E-4</v>
      </c>
      <c r="W3267" s="70"/>
      <c r="Y3267" s="2"/>
    </row>
    <row r="3268" spans="2:25" x14ac:dyDescent="0.25">
      <c r="B3268" s="2"/>
      <c r="D3268" s="2"/>
      <c r="E3268" s="2"/>
      <c r="J3268" s="2"/>
      <c r="P3268" s="2"/>
      <c r="T3268" s="68">
        <v>41499</v>
      </c>
      <c r="U3268" s="69">
        <v>1.0026900000000001</v>
      </c>
      <c r="V3268" s="70">
        <v>2.6900000000000812E-3</v>
      </c>
      <c r="W3268" s="70"/>
      <c r="Y3268" s="2"/>
    </row>
    <row r="3269" spans="2:25" x14ac:dyDescent="0.25">
      <c r="B3269" s="2"/>
      <c r="D3269" s="2"/>
      <c r="E3269" s="2"/>
      <c r="J3269" s="2"/>
      <c r="P3269" s="2"/>
      <c r="T3269" s="68">
        <v>41500</v>
      </c>
      <c r="U3269" s="69">
        <v>0.99609000000000003</v>
      </c>
      <c r="V3269" s="70">
        <v>-3.9099999999999691E-3</v>
      </c>
      <c r="W3269" s="70"/>
      <c r="Y3269" s="2"/>
    </row>
    <row r="3270" spans="2:25" x14ac:dyDescent="0.25">
      <c r="B3270" s="2"/>
      <c r="D3270" s="2"/>
      <c r="E3270" s="2"/>
      <c r="J3270" s="2"/>
      <c r="P3270" s="2"/>
      <c r="T3270" s="68">
        <v>41501</v>
      </c>
      <c r="U3270" s="69">
        <v>0.98573999999999995</v>
      </c>
      <c r="V3270" s="70">
        <v>-1.426000000000005E-2</v>
      </c>
      <c r="W3270" s="70"/>
      <c r="Y3270" s="2"/>
    </row>
    <row r="3271" spans="2:25" x14ac:dyDescent="0.25">
      <c r="B3271" s="2"/>
      <c r="D3271" s="2"/>
      <c r="E3271" s="2"/>
      <c r="J3271" s="2"/>
      <c r="P3271" s="2"/>
      <c r="T3271" s="68">
        <v>41502</v>
      </c>
      <c r="U3271" s="69">
        <v>1.0006900000000001</v>
      </c>
      <c r="V3271" s="70">
        <v>6.9000000000007944E-4</v>
      </c>
      <c r="W3271" s="70"/>
      <c r="Y3271" s="2"/>
    </row>
    <row r="3272" spans="2:25" x14ac:dyDescent="0.25">
      <c r="B3272" s="2"/>
      <c r="D3272" s="2"/>
      <c r="E3272" s="2"/>
      <c r="J3272" s="2"/>
      <c r="P3272" s="2"/>
      <c r="T3272" s="68">
        <v>41505</v>
      </c>
      <c r="U3272" s="69">
        <v>0.99502000000000002</v>
      </c>
      <c r="V3272" s="70">
        <v>-4.9799999999999844E-3</v>
      </c>
      <c r="W3272" s="70"/>
      <c r="Y3272" s="2"/>
    </row>
    <row r="3273" spans="2:25" x14ac:dyDescent="0.25">
      <c r="B3273" s="2"/>
      <c r="D3273" s="2"/>
      <c r="E3273" s="2"/>
      <c r="J3273" s="2"/>
      <c r="P3273" s="2"/>
      <c r="T3273" s="68">
        <v>41506</v>
      </c>
      <c r="U3273" s="69">
        <v>1.0024999999999999</v>
      </c>
      <c r="V3273" s="70">
        <v>2.4999999999999467E-3</v>
      </c>
      <c r="W3273" s="70"/>
      <c r="Y3273" s="2"/>
    </row>
    <row r="3274" spans="2:25" x14ac:dyDescent="0.25">
      <c r="B3274" s="2"/>
      <c r="D3274" s="2"/>
      <c r="E3274" s="2"/>
      <c r="J3274" s="2"/>
      <c r="P3274" s="2"/>
      <c r="T3274" s="68">
        <v>41507</v>
      </c>
      <c r="U3274" s="69">
        <v>0.99621999999999999</v>
      </c>
      <c r="V3274" s="70">
        <v>-3.7800000000000056E-3</v>
      </c>
      <c r="W3274" s="70"/>
      <c r="Y3274" s="2"/>
    </row>
    <row r="3275" spans="2:25" x14ac:dyDescent="0.25">
      <c r="B3275" s="2"/>
      <c r="D3275" s="2"/>
      <c r="E3275" s="2"/>
      <c r="J3275" s="2"/>
      <c r="P3275" s="2"/>
      <c r="T3275" s="68">
        <v>41508</v>
      </c>
      <c r="U3275" s="69">
        <v>1.0045500000000001</v>
      </c>
      <c r="V3275" s="70">
        <v>4.550000000000054E-3</v>
      </c>
      <c r="W3275" s="70"/>
      <c r="Y3275" s="2"/>
    </row>
    <row r="3276" spans="2:25" x14ac:dyDescent="0.25">
      <c r="B3276" s="2"/>
      <c r="D3276" s="2"/>
      <c r="E3276" s="2"/>
      <c r="J3276" s="2"/>
      <c r="P3276" s="2"/>
      <c r="T3276" s="68">
        <v>41509</v>
      </c>
      <c r="U3276" s="69">
        <v>1.00223</v>
      </c>
      <c r="V3276" s="70">
        <v>2.2299999999999542E-3</v>
      </c>
      <c r="W3276" s="70"/>
      <c r="Y3276" s="2"/>
    </row>
    <row r="3277" spans="2:25" x14ac:dyDescent="0.25">
      <c r="B3277" s="2"/>
      <c r="D3277" s="2"/>
      <c r="E3277" s="2"/>
      <c r="J3277" s="2"/>
      <c r="P3277" s="2"/>
      <c r="T3277" s="68">
        <v>41512</v>
      </c>
      <c r="U3277" s="69">
        <v>0.99878</v>
      </c>
      <c r="V3277" s="70">
        <v>-1.2199999999999989E-3</v>
      </c>
      <c r="W3277" s="70"/>
      <c r="Y3277" s="2"/>
    </row>
    <row r="3278" spans="2:25" x14ac:dyDescent="0.25">
      <c r="B3278" s="2"/>
      <c r="D3278" s="2"/>
      <c r="E3278" s="2"/>
      <c r="J3278" s="2"/>
      <c r="P3278" s="2"/>
      <c r="T3278" s="68">
        <v>41513</v>
      </c>
      <c r="U3278" s="69">
        <v>0.99206000000000005</v>
      </c>
      <c r="V3278" s="70">
        <v>-7.9399999999999471E-3</v>
      </c>
      <c r="W3278" s="70"/>
      <c r="Y3278" s="2"/>
    </row>
    <row r="3279" spans="2:25" x14ac:dyDescent="0.25">
      <c r="B3279" s="2"/>
      <c r="D3279" s="2"/>
      <c r="E3279" s="2"/>
      <c r="J3279" s="2"/>
      <c r="P3279" s="2"/>
      <c r="T3279" s="68">
        <v>41514</v>
      </c>
      <c r="U3279" s="69">
        <v>1.0018800000000001</v>
      </c>
      <c r="V3279" s="70">
        <v>1.8800000000001038E-3</v>
      </c>
      <c r="W3279" s="70"/>
      <c r="Y3279" s="2"/>
    </row>
    <row r="3280" spans="2:25" x14ac:dyDescent="0.25">
      <c r="B3280" s="2"/>
      <c r="D3280" s="2"/>
      <c r="E3280" s="2"/>
      <c r="J3280" s="2"/>
      <c r="P3280" s="2"/>
      <c r="T3280" s="68">
        <v>41515</v>
      </c>
      <c r="U3280" s="69">
        <v>1.0008900000000001</v>
      </c>
      <c r="V3280" s="70">
        <v>8.9000000000005741E-4</v>
      </c>
      <c r="W3280" s="70"/>
      <c r="Y3280" s="2"/>
    </row>
    <row r="3281" spans="2:25" x14ac:dyDescent="0.25">
      <c r="B3281" s="2"/>
      <c r="D3281" s="2"/>
      <c r="E3281" s="2"/>
      <c r="J3281" s="2"/>
      <c r="P3281" s="2"/>
      <c r="T3281" s="68">
        <v>41516</v>
      </c>
      <c r="U3281" s="69">
        <v>0.99863000000000002</v>
      </c>
      <c r="V3281" s="70">
        <v>-1.3699999999999823E-3</v>
      </c>
      <c r="W3281" s="70"/>
      <c r="Y3281" s="2"/>
    </row>
    <row r="3282" spans="2:25" x14ac:dyDescent="0.25">
      <c r="B3282" s="2"/>
      <c r="D3282" s="2"/>
      <c r="E3282" s="2"/>
      <c r="J3282" s="2"/>
      <c r="P3282" s="2"/>
      <c r="T3282" s="68">
        <v>41520</v>
      </c>
      <c r="U3282" s="69">
        <v>1.0036700000000001</v>
      </c>
      <c r="V3282" s="70">
        <v>3.6700000000000621E-3</v>
      </c>
      <c r="W3282" s="70"/>
      <c r="Y3282" s="2"/>
    </row>
    <row r="3283" spans="2:25" x14ac:dyDescent="0.25">
      <c r="B3283" s="2"/>
      <c r="D3283" s="2"/>
      <c r="E3283" s="2"/>
      <c r="J3283" s="2"/>
      <c r="P3283" s="2"/>
      <c r="T3283" s="68">
        <v>41521</v>
      </c>
      <c r="U3283" s="69">
        <v>1.0044</v>
      </c>
      <c r="V3283" s="70">
        <v>4.3999999999999595E-3</v>
      </c>
      <c r="W3283" s="70"/>
      <c r="Y3283" s="2"/>
    </row>
    <row r="3284" spans="2:25" x14ac:dyDescent="0.25">
      <c r="B3284" s="2"/>
      <c r="D3284" s="2"/>
      <c r="E3284" s="2"/>
      <c r="J3284" s="2"/>
      <c r="P3284" s="2"/>
      <c r="T3284" s="68">
        <v>41522</v>
      </c>
      <c r="U3284" s="69">
        <v>1.00084</v>
      </c>
      <c r="V3284" s="70">
        <v>8.399999999999519E-4</v>
      </c>
      <c r="W3284" s="70"/>
      <c r="Y3284" s="2"/>
    </row>
    <row r="3285" spans="2:25" x14ac:dyDescent="0.25">
      <c r="B3285" s="2"/>
      <c r="D3285" s="2"/>
      <c r="E3285" s="2"/>
      <c r="J3285" s="2"/>
      <c r="P3285" s="2"/>
      <c r="T3285" s="68">
        <v>41523</v>
      </c>
      <c r="U3285" s="69">
        <v>1.0003599999999999</v>
      </c>
      <c r="V3285" s="70">
        <v>3.5999999999991594E-4</v>
      </c>
      <c r="W3285" s="70"/>
      <c r="Y3285" s="2"/>
    </row>
    <row r="3286" spans="2:25" x14ac:dyDescent="0.25">
      <c r="B3286" s="2"/>
      <c r="D3286" s="2"/>
      <c r="E3286" s="2"/>
      <c r="J3286" s="2"/>
      <c r="P3286" s="2"/>
      <c r="T3286" s="68">
        <v>41526</v>
      </c>
      <c r="U3286" s="69">
        <v>1.00353</v>
      </c>
      <c r="V3286" s="70">
        <v>3.5300000000000331E-3</v>
      </c>
      <c r="W3286" s="70"/>
      <c r="Y3286" s="2"/>
    </row>
    <row r="3287" spans="2:25" x14ac:dyDescent="0.25">
      <c r="B3287" s="2"/>
      <c r="D3287" s="2"/>
      <c r="E3287" s="2"/>
      <c r="J3287" s="2"/>
      <c r="P3287" s="2"/>
      <c r="T3287" s="68">
        <v>41527</v>
      </c>
      <c r="U3287" s="69">
        <v>1.0021800000000001</v>
      </c>
      <c r="V3287" s="70">
        <v>2.1800000000000708E-3</v>
      </c>
      <c r="W3287" s="70"/>
      <c r="Y3287" s="2"/>
    </row>
    <row r="3288" spans="2:25" x14ac:dyDescent="0.25">
      <c r="B3288" s="2"/>
      <c r="D3288" s="2"/>
      <c r="E3288" s="2"/>
      <c r="J3288" s="2"/>
      <c r="P3288" s="2"/>
      <c r="T3288" s="68">
        <v>41528</v>
      </c>
      <c r="U3288" s="69">
        <v>1.0020199999999999</v>
      </c>
      <c r="V3288" s="70">
        <v>2.0199999999999108E-3</v>
      </c>
      <c r="W3288" s="70"/>
      <c r="Y3288" s="2"/>
    </row>
    <row r="3289" spans="2:25" x14ac:dyDescent="0.25">
      <c r="B3289" s="2"/>
      <c r="D3289" s="2"/>
      <c r="E3289" s="2"/>
      <c r="J3289" s="2"/>
      <c r="P3289" s="2"/>
      <c r="T3289" s="68">
        <v>41529</v>
      </c>
      <c r="U3289" s="69">
        <v>0.99887000000000004</v>
      </c>
      <c r="V3289" s="70">
        <v>-1.1299999999999644E-3</v>
      </c>
      <c r="W3289" s="70"/>
      <c r="Y3289" s="2"/>
    </row>
    <row r="3290" spans="2:25" x14ac:dyDescent="0.25">
      <c r="B3290" s="2"/>
      <c r="D3290" s="2"/>
      <c r="E3290" s="2"/>
      <c r="J3290" s="2"/>
      <c r="P3290" s="2"/>
      <c r="T3290" s="68">
        <v>41530</v>
      </c>
      <c r="U3290" s="69">
        <v>1.0009300000000001</v>
      </c>
      <c r="V3290" s="70">
        <v>9.3000000000009742E-4</v>
      </c>
      <c r="W3290" s="70"/>
      <c r="Y3290" s="2"/>
    </row>
    <row r="3291" spans="2:25" x14ac:dyDescent="0.25">
      <c r="B3291" s="2"/>
      <c r="D3291" s="2"/>
      <c r="E3291" s="2"/>
      <c r="J3291" s="2"/>
      <c r="P3291" s="2"/>
      <c r="T3291" s="68">
        <v>41533</v>
      </c>
      <c r="U3291" s="69">
        <v>1.0029999999999999</v>
      </c>
      <c r="V3291" s="70">
        <v>2.9999999999998916E-3</v>
      </c>
      <c r="W3291" s="70"/>
      <c r="Y3291" s="2"/>
    </row>
    <row r="3292" spans="2:25" x14ac:dyDescent="0.25">
      <c r="B3292" s="2"/>
      <c r="D3292" s="2"/>
      <c r="E3292" s="2"/>
      <c r="J3292" s="2"/>
      <c r="P3292" s="2"/>
      <c r="T3292" s="68">
        <v>41534</v>
      </c>
      <c r="U3292" s="69">
        <v>1.00109</v>
      </c>
      <c r="V3292" s="70">
        <v>1.0900000000000354E-3</v>
      </c>
      <c r="W3292" s="70"/>
      <c r="Y3292" s="2"/>
    </row>
    <row r="3293" spans="2:25" x14ac:dyDescent="0.25">
      <c r="B3293" s="2"/>
      <c r="D3293" s="2"/>
      <c r="E3293" s="2"/>
      <c r="J3293" s="2"/>
      <c r="P3293" s="2"/>
      <c r="T3293" s="68">
        <v>41535</v>
      </c>
      <c r="U3293" s="69">
        <v>1.00291</v>
      </c>
      <c r="V3293" s="70">
        <v>2.9099999999999682E-3</v>
      </c>
      <c r="W3293" s="70"/>
      <c r="Y3293" s="2"/>
    </row>
    <row r="3294" spans="2:25" x14ac:dyDescent="0.25">
      <c r="B3294" s="2"/>
      <c r="D3294" s="2"/>
      <c r="E3294" s="2"/>
      <c r="J3294" s="2"/>
      <c r="P3294" s="2"/>
      <c r="T3294" s="68">
        <v>41536</v>
      </c>
      <c r="U3294" s="69">
        <v>1.0002800000000001</v>
      </c>
      <c r="V3294" s="70">
        <v>2.8000000000005798E-4</v>
      </c>
      <c r="W3294" s="70"/>
      <c r="Y3294" s="2"/>
    </row>
    <row r="3295" spans="2:25" x14ac:dyDescent="0.25">
      <c r="B3295" s="2"/>
      <c r="D3295" s="2"/>
      <c r="E3295" s="2"/>
      <c r="J3295" s="2"/>
      <c r="P3295" s="2"/>
      <c r="T3295" s="68">
        <v>41537</v>
      </c>
      <c r="U3295" s="69">
        <v>1.0027299999999999</v>
      </c>
      <c r="V3295" s="70">
        <v>2.7299999999998992E-3</v>
      </c>
      <c r="W3295" s="70"/>
      <c r="Y3295" s="2"/>
    </row>
    <row r="3296" spans="2:25" x14ac:dyDescent="0.25">
      <c r="B3296" s="2"/>
      <c r="D3296" s="2"/>
      <c r="E3296" s="2"/>
      <c r="J3296" s="2"/>
      <c r="P3296" s="2"/>
      <c r="T3296" s="68">
        <v>41540</v>
      </c>
      <c r="U3296" s="69">
        <v>0.99470000000000003</v>
      </c>
      <c r="V3296" s="70">
        <v>-5.2999999999999714E-3</v>
      </c>
      <c r="W3296" s="70"/>
      <c r="Y3296" s="2"/>
    </row>
    <row r="3297" spans="2:25" x14ac:dyDescent="0.25">
      <c r="B3297" s="2"/>
      <c r="D3297" s="2"/>
      <c r="E3297" s="2"/>
      <c r="J3297" s="2"/>
      <c r="P3297" s="2"/>
      <c r="T3297" s="68">
        <v>41541</v>
      </c>
      <c r="U3297" s="69">
        <v>0.99912999999999996</v>
      </c>
      <c r="V3297" s="70">
        <v>-8.7000000000003741E-4</v>
      </c>
      <c r="W3297" s="70"/>
      <c r="Y3297" s="2"/>
    </row>
    <row r="3298" spans="2:25" x14ac:dyDescent="0.25">
      <c r="B3298" s="2"/>
      <c r="D3298" s="2"/>
      <c r="E3298" s="2"/>
      <c r="J3298" s="2"/>
      <c r="P3298" s="2"/>
      <c r="T3298" s="68">
        <v>41542</v>
      </c>
      <c r="U3298" s="69">
        <v>0.99904000000000004</v>
      </c>
      <c r="V3298" s="70">
        <v>-9.5999999999996088E-4</v>
      </c>
      <c r="W3298" s="70"/>
      <c r="Y3298" s="2"/>
    </row>
    <row r="3299" spans="2:25" x14ac:dyDescent="0.25">
      <c r="B3299" s="2"/>
      <c r="D3299" s="2"/>
      <c r="E3299" s="2"/>
      <c r="J3299" s="2"/>
      <c r="P3299" s="2"/>
      <c r="T3299" s="68">
        <v>41543</v>
      </c>
      <c r="U3299" s="69">
        <v>1.00207</v>
      </c>
      <c r="V3299" s="70">
        <v>2.0700000000000163E-3</v>
      </c>
      <c r="W3299" s="70"/>
      <c r="Y3299" s="2"/>
    </row>
    <row r="3300" spans="2:25" x14ac:dyDescent="0.25">
      <c r="B3300" s="2"/>
      <c r="D3300" s="2"/>
      <c r="E3300" s="2"/>
      <c r="J3300" s="2"/>
      <c r="P3300" s="2"/>
      <c r="T3300" s="68">
        <v>41544</v>
      </c>
      <c r="U3300" s="69">
        <v>0.99726999999999999</v>
      </c>
      <c r="V3300" s="70">
        <v>-2.7300000000000102E-3</v>
      </c>
      <c r="W3300" s="70"/>
      <c r="Y3300" s="2"/>
    </row>
    <row r="3301" spans="2:25" x14ac:dyDescent="0.25">
      <c r="B3301" s="2"/>
      <c r="D3301" s="2"/>
      <c r="E3301" s="2"/>
      <c r="J3301" s="2"/>
      <c r="P3301" s="2"/>
      <c r="T3301" s="68">
        <v>41547</v>
      </c>
      <c r="U3301" s="69">
        <v>0.99628000000000005</v>
      </c>
      <c r="V3301" s="70">
        <v>-3.7199999999999456E-3</v>
      </c>
      <c r="W3301" s="70"/>
      <c r="Y3301" s="2"/>
    </row>
    <row r="3302" spans="2:25" x14ac:dyDescent="0.25">
      <c r="B3302" s="2"/>
      <c r="D3302" s="2"/>
      <c r="E3302" s="2"/>
      <c r="J3302" s="2"/>
      <c r="P3302" s="2"/>
      <c r="T3302" s="68">
        <v>41548</v>
      </c>
      <c r="U3302" s="69">
        <v>1.00434</v>
      </c>
      <c r="V3302" s="70">
        <v>4.3400000000000105E-3</v>
      </c>
      <c r="W3302" s="70"/>
      <c r="Y3302" s="2"/>
    </row>
    <row r="3303" spans="2:25" x14ac:dyDescent="0.25">
      <c r="B3303" s="2"/>
      <c r="D3303" s="2"/>
      <c r="E3303" s="2"/>
      <c r="J3303" s="2"/>
      <c r="P3303" s="2"/>
      <c r="T3303" s="68">
        <v>41549</v>
      </c>
      <c r="U3303" s="69">
        <v>0.99933000000000005</v>
      </c>
      <c r="V3303" s="70">
        <v>-6.6999999999994841E-4</v>
      </c>
      <c r="W3303" s="70"/>
      <c r="Y3303" s="2"/>
    </row>
    <row r="3304" spans="2:25" x14ac:dyDescent="0.25">
      <c r="B3304" s="2"/>
      <c r="D3304" s="2"/>
      <c r="E3304" s="2"/>
      <c r="J3304" s="2"/>
      <c r="P3304" s="2"/>
      <c r="T3304" s="68">
        <v>41550</v>
      </c>
      <c r="U3304" s="69">
        <v>0.99604999999999999</v>
      </c>
      <c r="V3304" s="70">
        <v>-3.9500000000000091E-3</v>
      </c>
      <c r="W3304" s="70"/>
      <c r="Y3304" s="2"/>
    </row>
    <row r="3305" spans="2:25" x14ac:dyDescent="0.25">
      <c r="B3305" s="2"/>
      <c r="D3305" s="2"/>
      <c r="E3305" s="2"/>
      <c r="J3305" s="2"/>
      <c r="P3305" s="2"/>
      <c r="T3305" s="68">
        <v>41551</v>
      </c>
      <c r="U3305" s="69">
        <v>1.0040800000000001</v>
      </c>
      <c r="V3305" s="70">
        <v>4.0800000000000836E-3</v>
      </c>
      <c r="W3305" s="70"/>
      <c r="Y3305" s="2"/>
    </row>
    <row r="3306" spans="2:25" x14ac:dyDescent="0.25">
      <c r="B3306" s="2"/>
      <c r="D3306" s="2"/>
      <c r="E3306" s="2"/>
      <c r="J3306" s="2"/>
      <c r="P3306" s="2"/>
      <c r="T3306" s="68">
        <v>41554</v>
      </c>
      <c r="U3306" s="69">
        <v>0.99567000000000005</v>
      </c>
      <c r="V3306" s="70">
        <v>-4.329999999999945E-3</v>
      </c>
      <c r="W3306" s="70"/>
      <c r="Y3306" s="2"/>
    </row>
    <row r="3307" spans="2:25" x14ac:dyDescent="0.25">
      <c r="B3307" s="2"/>
      <c r="D3307" s="2"/>
      <c r="E3307" s="2"/>
      <c r="J3307" s="2"/>
      <c r="P3307" s="2"/>
      <c r="T3307" s="68">
        <v>41555</v>
      </c>
      <c r="U3307" s="69">
        <v>0.99295999999999995</v>
      </c>
      <c r="V3307" s="70">
        <v>-7.0400000000000462E-3</v>
      </c>
      <c r="W3307" s="70"/>
      <c r="Y3307" s="2"/>
    </row>
    <row r="3308" spans="2:25" x14ac:dyDescent="0.25">
      <c r="B3308" s="2"/>
      <c r="D3308" s="2"/>
      <c r="E3308" s="2"/>
      <c r="J3308" s="2"/>
      <c r="P3308" s="2"/>
      <c r="T3308" s="68">
        <v>41556</v>
      </c>
      <c r="U3308" s="69">
        <v>1.0013099999999999</v>
      </c>
      <c r="V3308" s="70">
        <v>1.3099999999999223E-3</v>
      </c>
      <c r="W3308" s="70"/>
      <c r="Y3308" s="2"/>
    </row>
    <row r="3309" spans="2:25" x14ac:dyDescent="0.25">
      <c r="B3309" s="2"/>
      <c r="D3309" s="2"/>
      <c r="E3309" s="2"/>
      <c r="J3309" s="2"/>
      <c r="P3309" s="2"/>
      <c r="T3309" s="68">
        <v>41557</v>
      </c>
      <c r="U3309" s="69">
        <v>1.00813</v>
      </c>
      <c r="V3309" s="70">
        <v>8.1299999999999706E-3</v>
      </c>
      <c r="W3309" s="70"/>
      <c r="Y3309" s="2"/>
    </row>
    <row r="3310" spans="2:25" x14ac:dyDescent="0.25">
      <c r="B3310" s="2"/>
      <c r="D3310" s="2"/>
      <c r="E3310" s="2"/>
      <c r="J3310" s="2"/>
      <c r="P3310" s="2"/>
      <c r="T3310" s="68">
        <v>41558</v>
      </c>
      <c r="U3310" s="69">
        <v>1.0009600000000001</v>
      </c>
      <c r="V3310" s="70">
        <v>9.6000000000007191E-4</v>
      </c>
      <c r="W3310" s="70"/>
      <c r="Y3310" s="2"/>
    </row>
    <row r="3311" spans="2:25" x14ac:dyDescent="0.25">
      <c r="B3311" s="2"/>
      <c r="D3311" s="2"/>
      <c r="E3311" s="2"/>
      <c r="J3311" s="2"/>
      <c r="P3311" s="2"/>
      <c r="T3311" s="68">
        <v>41561</v>
      </c>
      <c r="U3311" s="69">
        <v>1.00099</v>
      </c>
      <c r="V3311" s="70">
        <v>9.900000000000464E-4</v>
      </c>
      <c r="W3311" s="70"/>
      <c r="Y3311" s="2"/>
    </row>
    <row r="3312" spans="2:25" x14ac:dyDescent="0.25">
      <c r="B3312" s="2"/>
      <c r="D3312" s="2"/>
      <c r="E3312" s="2"/>
      <c r="J3312" s="2"/>
      <c r="P3312" s="2"/>
      <c r="T3312" s="68">
        <v>41562</v>
      </c>
      <c r="U3312" s="69">
        <v>0.99968999999999997</v>
      </c>
      <c r="V3312" s="70">
        <v>-3.1000000000003247E-4</v>
      </c>
      <c r="W3312" s="70"/>
      <c r="Y3312" s="2"/>
    </row>
    <row r="3313" spans="2:25" x14ac:dyDescent="0.25">
      <c r="B3313" s="2"/>
      <c r="D3313" s="2"/>
      <c r="E3313" s="2"/>
      <c r="J3313" s="2"/>
      <c r="P3313" s="2"/>
      <c r="T3313" s="68">
        <v>41563</v>
      </c>
      <c r="U3313" s="69">
        <v>1.0010399999999999</v>
      </c>
      <c r="V3313" s="70">
        <v>1.0399999999999299E-3</v>
      </c>
      <c r="W3313" s="70"/>
      <c r="Y3313" s="2"/>
    </row>
    <row r="3314" spans="2:25" x14ac:dyDescent="0.25">
      <c r="B3314" s="2"/>
      <c r="D3314" s="2"/>
      <c r="E3314" s="2"/>
      <c r="J3314" s="2"/>
      <c r="P3314" s="2"/>
      <c r="T3314" s="68">
        <v>41564</v>
      </c>
      <c r="U3314" s="69">
        <v>1.00013</v>
      </c>
      <c r="V3314" s="70">
        <v>1.2999999999996348E-4</v>
      </c>
      <c r="W3314" s="70"/>
      <c r="Y3314" s="2"/>
    </row>
    <row r="3315" spans="2:25" x14ac:dyDescent="0.25">
      <c r="B3315" s="2"/>
      <c r="D3315" s="2"/>
      <c r="E3315" s="2"/>
      <c r="J3315" s="2"/>
      <c r="P3315" s="2"/>
      <c r="T3315" s="68">
        <v>41565</v>
      </c>
      <c r="U3315" s="69">
        <v>0.99995000000000001</v>
      </c>
      <c r="V3315" s="70">
        <v>-4.9999999999994493E-5</v>
      </c>
      <c r="W3315" s="70"/>
      <c r="Y3315" s="2"/>
    </row>
    <row r="3316" spans="2:25" x14ac:dyDescent="0.25">
      <c r="B3316" s="2"/>
      <c r="D3316" s="2"/>
      <c r="E3316" s="2"/>
      <c r="J3316" s="2"/>
      <c r="P3316" s="2"/>
      <c r="T3316" s="68">
        <v>41568</v>
      </c>
      <c r="U3316" s="69">
        <v>1.0009300000000001</v>
      </c>
      <c r="V3316" s="70">
        <v>9.3000000000009742E-4</v>
      </c>
      <c r="W3316" s="70"/>
      <c r="Y3316" s="2"/>
    </row>
    <row r="3317" spans="2:25" x14ac:dyDescent="0.25">
      <c r="B3317" s="2"/>
      <c r="D3317" s="2"/>
      <c r="E3317" s="2"/>
      <c r="J3317" s="2"/>
      <c r="P3317" s="2"/>
      <c r="T3317" s="68">
        <v>41569</v>
      </c>
      <c r="U3317" s="69">
        <v>1.0021100000000001</v>
      </c>
      <c r="V3317" s="70">
        <v>2.1100000000000563E-3</v>
      </c>
      <c r="W3317" s="70"/>
      <c r="Y3317" s="2"/>
    </row>
    <row r="3318" spans="2:25" x14ac:dyDescent="0.25">
      <c r="B3318" s="2"/>
      <c r="D3318" s="2"/>
      <c r="E3318" s="2"/>
      <c r="J3318" s="2"/>
      <c r="P3318" s="2"/>
      <c r="T3318" s="68">
        <v>41570</v>
      </c>
      <c r="U3318" s="69">
        <v>0.99856</v>
      </c>
      <c r="V3318" s="70">
        <v>-1.4399999999999968E-3</v>
      </c>
      <c r="W3318" s="70"/>
      <c r="Y3318" s="2"/>
    </row>
    <row r="3319" spans="2:25" x14ac:dyDescent="0.25">
      <c r="B3319" s="2"/>
      <c r="D3319" s="2"/>
      <c r="E3319" s="2"/>
      <c r="J3319" s="2"/>
      <c r="P3319" s="2"/>
      <c r="T3319" s="68">
        <v>41571</v>
      </c>
      <c r="U3319" s="69">
        <v>1.00159</v>
      </c>
      <c r="V3319" s="70">
        <v>1.5899999999999803E-3</v>
      </c>
      <c r="W3319" s="70"/>
      <c r="Y3319" s="2"/>
    </row>
    <row r="3320" spans="2:25" x14ac:dyDescent="0.25">
      <c r="B3320" s="2"/>
      <c r="D3320" s="2"/>
      <c r="E3320" s="2"/>
      <c r="J3320" s="2"/>
      <c r="P3320" s="2"/>
      <c r="T3320" s="68">
        <v>41572</v>
      </c>
      <c r="U3320" s="69">
        <v>1.0016099999999999</v>
      </c>
      <c r="V3320" s="70">
        <v>1.6099999999998893E-3</v>
      </c>
      <c r="W3320" s="70"/>
      <c r="Y3320" s="2"/>
    </row>
    <row r="3321" spans="2:25" x14ac:dyDescent="0.25">
      <c r="B3321" s="2"/>
      <c r="D3321" s="2"/>
      <c r="E3321" s="2"/>
      <c r="J3321" s="2"/>
      <c r="P3321" s="2"/>
      <c r="T3321" s="68">
        <v>41575</v>
      </c>
      <c r="U3321" s="69">
        <v>1.00098</v>
      </c>
      <c r="V3321" s="70">
        <v>9.7999999999998089E-4</v>
      </c>
      <c r="W3321" s="70"/>
      <c r="Y3321" s="2"/>
    </row>
    <row r="3322" spans="2:25" x14ac:dyDescent="0.25">
      <c r="B3322" s="2"/>
      <c r="D3322" s="2"/>
      <c r="E3322" s="2"/>
      <c r="J3322" s="2"/>
      <c r="P3322" s="2"/>
      <c r="T3322" s="68">
        <v>41576</v>
      </c>
      <c r="U3322" s="69">
        <v>1.0021100000000001</v>
      </c>
      <c r="V3322" s="70">
        <v>2.1100000000000563E-3</v>
      </c>
      <c r="W3322" s="70"/>
      <c r="Y3322" s="2"/>
    </row>
    <row r="3323" spans="2:25" x14ac:dyDescent="0.25">
      <c r="B3323" s="2"/>
      <c r="D3323" s="2"/>
      <c r="E3323" s="2"/>
      <c r="J3323" s="2"/>
      <c r="P3323" s="2"/>
      <c r="T3323" s="68">
        <v>41577</v>
      </c>
      <c r="U3323" s="69">
        <v>0.99831999999999999</v>
      </c>
      <c r="V3323" s="70">
        <v>-1.6800000000000148E-3</v>
      </c>
      <c r="W3323" s="70"/>
      <c r="Y3323" s="2"/>
    </row>
    <row r="3324" spans="2:25" x14ac:dyDescent="0.25">
      <c r="B3324" s="2"/>
      <c r="D3324" s="2"/>
      <c r="E3324" s="2"/>
      <c r="J3324" s="2"/>
      <c r="P3324" s="2"/>
      <c r="T3324" s="68">
        <v>41578</v>
      </c>
      <c r="U3324" s="69">
        <v>0.99885000000000002</v>
      </c>
      <c r="V3324" s="70">
        <v>-1.1499999999999844E-3</v>
      </c>
      <c r="W3324" s="70"/>
      <c r="Y3324" s="2"/>
    </row>
    <row r="3325" spans="2:25" x14ac:dyDescent="0.25">
      <c r="B3325" s="2"/>
      <c r="D3325" s="2"/>
      <c r="E3325" s="2"/>
      <c r="J3325" s="2"/>
      <c r="P3325" s="2"/>
      <c r="T3325" s="68">
        <v>41579</v>
      </c>
      <c r="U3325" s="69">
        <v>1.00193</v>
      </c>
      <c r="V3325" s="70">
        <v>1.9299999999999873E-3</v>
      </c>
      <c r="W3325" s="70"/>
      <c r="Y3325" s="2"/>
    </row>
    <row r="3326" spans="2:25" x14ac:dyDescent="0.25">
      <c r="B3326" s="2"/>
      <c r="D3326" s="2"/>
      <c r="E3326" s="2"/>
      <c r="J3326" s="2"/>
      <c r="P3326" s="2"/>
      <c r="T3326" s="68">
        <v>41582</v>
      </c>
      <c r="U3326" s="69">
        <v>1.0024999999999999</v>
      </c>
      <c r="V3326" s="70">
        <v>2.4999999999999467E-3</v>
      </c>
      <c r="W3326" s="70"/>
      <c r="Y3326" s="2"/>
    </row>
    <row r="3327" spans="2:25" x14ac:dyDescent="0.25">
      <c r="B3327" s="2"/>
      <c r="D3327" s="2"/>
      <c r="E3327" s="2"/>
      <c r="J3327" s="2"/>
      <c r="P3327" s="2"/>
      <c r="T3327" s="68">
        <v>41583</v>
      </c>
      <c r="U3327" s="69">
        <v>0.999</v>
      </c>
      <c r="V3327" s="70">
        <v>-1.0000000000000009E-3</v>
      </c>
      <c r="W3327" s="70"/>
      <c r="Y3327" s="2"/>
    </row>
    <row r="3328" spans="2:25" x14ac:dyDescent="0.25">
      <c r="B3328" s="2"/>
      <c r="D3328" s="2"/>
      <c r="E3328" s="2"/>
      <c r="J3328" s="2"/>
      <c r="P3328" s="2"/>
      <c r="T3328" s="68">
        <v>41584</v>
      </c>
      <c r="U3328" s="69">
        <v>1.0019199999999999</v>
      </c>
      <c r="V3328" s="70">
        <v>1.9199999999999218E-3</v>
      </c>
      <c r="W3328" s="70"/>
      <c r="Y3328" s="2"/>
    </row>
    <row r="3329" spans="2:25" x14ac:dyDescent="0.25">
      <c r="B3329" s="2"/>
      <c r="D3329" s="2"/>
      <c r="E3329" s="2"/>
      <c r="J3329" s="2"/>
      <c r="P3329" s="2"/>
      <c r="T3329" s="68">
        <v>41585</v>
      </c>
      <c r="U3329" s="69">
        <v>0.99409999999999998</v>
      </c>
      <c r="V3329" s="70">
        <v>-5.9000000000000163E-3</v>
      </c>
      <c r="W3329" s="70"/>
      <c r="Y3329" s="2"/>
    </row>
    <row r="3330" spans="2:25" x14ac:dyDescent="0.25">
      <c r="B3330" s="2"/>
      <c r="D3330" s="2"/>
      <c r="E3330" s="2"/>
      <c r="J3330" s="2"/>
      <c r="P3330" s="2"/>
      <c r="T3330" s="68">
        <v>41586</v>
      </c>
      <c r="U3330" s="69">
        <v>1.0060500000000001</v>
      </c>
      <c r="V3330" s="70">
        <v>6.0500000000001108E-3</v>
      </c>
      <c r="W3330" s="70"/>
      <c r="Y3330" s="2"/>
    </row>
    <row r="3331" spans="2:25" x14ac:dyDescent="0.25">
      <c r="B3331" s="2"/>
      <c r="D3331" s="2"/>
      <c r="E3331" s="2"/>
      <c r="J3331" s="2"/>
      <c r="P3331" s="2"/>
      <c r="T3331" s="68">
        <v>41589</v>
      </c>
      <c r="U3331" s="69">
        <v>1.00146</v>
      </c>
      <c r="V3331" s="70">
        <v>1.4600000000000168E-3</v>
      </c>
      <c r="W3331" s="70"/>
      <c r="Y3331" s="2"/>
    </row>
    <row r="3332" spans="2:25" x14ac:dyDescent="0.25">
      <c r="B3332" s="2"/>
      <c r="D3332" s="2"/>
      <c r="E3332" s="2"/>
      <c r="J3332" s="2"/>
      <c r="P3332" s="2"/>
      <c r="T3332" s="68">
        <v>41590</v>
      </c>
      <c r="U3332" s="69">
        <v>1.0000599999999999</v>
      </c>
      <c r="V3332" s="70">
        <v>5.9999999999948983E-5</v>
      </c>
      <c r="W3332" s="70"/>
      <c r="Y3332" s="2"/>
    </row>
    <row r="3333" spans="2:25" x14ac:dyDescent="0.25">
      <c r="B3333" s="2"/>
      <c r="D3333" s="2"/>
      <c r="E3333" s="2"/>
      <c r="J3333" s="2"/>
      <c r="P3333" s="2"/>
      <c r="T3333" s="68">
        <v>41591</v>
      </c>
      <c r="U3333" s="69">
        <v>1.0014400000000001</v>
      </c>
      <c r="V3333" s="70">
        <v>1.4400000000001079E-3</v>
      </c>
      <c r="W3333" s="70"/>
      <c r="Y3333" s="2"/>
    </row>
    <row r="3334" spans="2:25" x14ac:dyDescent="0.25">
      <c r="B3334" s="2"/>
      <c r="D3334" s="2"/>
      <c r="E3334" s="2"/>
      <c r="J3334" s="2"/>
      <c r="P3334" s="2"/>
      <c r="T3334" s="68">
        <v>41592</v>
      </c>
      <c r="U3334" s="69">
        <v>1.0021199999999999</v>
      </c>
      <c r="V3334" s="70">
        <v>2.1199999999998997E-3</v>
      </c>
      <c r="W3334" s="70"/>
      <c r="Y3334" s="2"/>
    </row>
    <row r="3335" spans="2:25" x14ac:dyDescent="0.25">
      <c r="B3335" s="2"/>
      <c r="D3335" s="2"/>
      <c r="E3335" s="2"/>
      <c r="J3335" s="2"/>
      <c r="P3335" s="2"/>
      <c r="T3335" s="68">
        <v>41593</v>
      </c>
      <c r="U3335" s="69">
        <v>1.00082</v>
      </c>
      <c r="V3335" s="70">
        <v>8.2000000000004292E-4</v>
      </c>
      <c r="W3335" s="70"/>
      <c r="Y3335" s="2"/>
    </row>
    <row r="3336" spans="2:25" x14ac:dyDescent="0.25">
      <c r="B3336" s="2"/>
      <c r="D3336" s="2"/>
      <c r="E3336" s="2"/>
      <c r="J3336" s="2"/>
      <c r="P3336" s="2"/>
      <c r="T3336" s="68">
        <v>41596</v>
      </c>
      <c r="U3336" s="69">
        <v>0.99944</v>
      </c>
      <c r="V3336" s="70">
        <v>-5.6000000000000494E-4</v>
      </c>
      <c r="W3336" s="70"/>
      <c r="Y3336" s="2"/>
    </row>
    <row r="3337" spans="2:25" x14ac:dyDescent="0.25">
      <c r="B3337" s="2"/>
      <c r="D3337" s="2"/>
      <c r="E3337" s="2"/>
      <c r="J3337" s="2"/>
      <c r="P3337" s="2"/>
      <c r="T3337" s="68">
        <v>41597</v>
      </c>
      <c r="U3337" s="69">
        <v>0.99899000000000004</v>
      </c>
      <c r="V3337" s="70">
        <v>-1.0099999999999554E-3</v>
      </c>
      <c r="W3337" s="70"/>
      <c r="Y3337" s="2"/>
    </row>
    <row r="3338" spans="2:25" x14ac:dyDescent="0.25">
      <c r="B3338" s="2"/>
      <c r="D3338" s="2"/>
      <c r="E3338" s="2"/>
      <c r="J3338" s="2"/>
      <c r="P3338" s="2"/>
      <c r="T3338" s="68">
        <v>41598</v>
      </c>
      <c r="U3338" s="69">
        <v>0.99878999999999996</v>
      </c>
      <c r="V3338" s="70">
        <v>-1.2100000000000444E-3</v>
      </c>
      <c r="W3338" s="70"/>
      <c r="Y3338" s="2"/>
    </row>
    <row r="3339" spans="2:25" x14ac:dyDescent="0.25">
      <c r="B3339" s="2"/>
      <c r="D3339" s="2"/>
      <c r="E3339" s="2"/>
      <c r="J3339" s="2"/>
      <c r="P3339" s="2"/>
      <c r="T3339" s="68">
        <v>41599</v>
      </c>
      <c r="U3339" s="69">
        <v>1.0041800000000001</v>
      </c>
      <c r="V3339" s="70">
        <v>4.1800000000000725E-3</v>
      </c>
      <c r="W3339" s="70"/>
      <c r="Y3339" s="2"/>
    </row>
    <row r="3340" spans="2:25" x14ac:dyDescent="0.25">
      <c r="B3340" s="2"/>
      <c r="D3340" s="2"/>
      <c r="E3340" s="2"/>
      <c r="J3340" s="2"/>
      <c r="P3340" s="2"/>
      <c r="T3340" s="68">
        <v>41600</v>
      </c>
      <c r="U3340" s="69">
        <v>1.00265</v>
      </c>
      <c r="V3340" s="70">
        <v>2.6500000000000412E-3</v>
      </c>
      <c r="W3340" s="70"/>
      <c r="Y3340" s="2"/>
    </row>
    <row r="3341" spans="2:25" x14ac:dyDescent="0.25">
      <c r="B3341" s="2"/>
      <c r="D3341" s="2"/>
      <c r="E3341" s="2"/>
      <c r="J3341" s="2"/>
      <c r="P3341" s="2"/>
      <c r="T3341" s="68">
        <v>41603</v>
      </c>
      <c r="U3341" s="69">
        <v>0.99995999999999996</v>
      </c>
      <c r="V3341" s="70">
        <v>-4.0000000000040004E-5</v>
      </c>
      <c r="W3341" s="70"/>
      <c r="Y3341" s="2"/>
    </row>
    <row r="3342" spans="2:25" x14ac:dyDescent="0.25">
      <c r="B3342" s="2"/>
      <c r="D3342" s="2"/>
      <c r="E3342" s="2"/>
      <c r="J3342" s="2"/>
      <c r="P3342" s="2"/>
      <c r="T3342" s="68">
        <v>41604</v>
      </c>
      <c r="U3342" s="69">
        <v>1.0003299999999999</v>
      </c>
      <c r="V3342" s="70">
        <v>3.2999999999994145E-4</v>
      </c>
      <c r="W3342" s="70"/>
      <c r="Y3342" s="2"/>
    </row>
    <row r="3343" spans="2:25" x14ac:dyDescent="0.25">
      <c r="B3343" s="2"/>
      <c r="D3343" s="2"/>
      <c r="E3343" s="2"/>
      <c r="J3343" s="2"/>
      <c r="P3343" s="2"/>
      <c r="T3343" s="68">
        <v>41605</v>
      </c>
      <c r="U3343" s="69">
        <v>1.00116</v>
      </c>
      <c r="V3343" s="70">
        <v>1.1600000000000499E-3</v>
      </c>
      <c r="W3343" s="70"/>
      <c r="Y3343" s="2"/>
    </row>
    <row r="3344" spans="2:25" x14ac:dyDescent="0.25">
      <c r="B3344" s="2"/>
      <c r="D3344" s="2"/>
      <c r="E3344" s="2"/>
      <c r="J3344" s="2"/>
      <c r="P3344" s="2"/>
      <c r="T3344" s="68">
        <v>41607</v>
      </c>
      <c r="U3344" s="69">
        <v>0.99943000000000004</v>
      </c>
      <c r="V3344" s="70">
        <v>-5.6999999999995943E-4</v>
      </c>
      <c r="W3344" s="70"/>
      <c r="Y3344" s="2"/>
    </row>
    <row r="3345" spans="2:25" x14ac:dyDescent="0.25">
      <c r="B3345" s="2"/>
      <c r="D3345" s="2"/>
      <c r="E3345" s="2"/>
      <c r="J3345" s="2"/>
      <c r="P3345" s="2"/>
      <c r="T3345" s="68">
        <v>41610</v>
      </c>
      <c r="U3345" s="69">
        <v>0.99926000000000004</v>
      </c>
      <c r="V3345" s="70">
        <v>-7.3999999999996291E-4</v>
      </c>
      <c r="W3345" s="70"/>
      <c r="Y3345" s="2"/>
    </row>
    <row r="3346" spans="2:25" x14ac:dyDescent="0.25">
      <c r="B3346" s="2"/>
      <c r="D3346" s="2"/>
      <c r="E3346" s="2"/>
      <c r="J3346" s="2"/>
      <c r="P3346" s="2"/>
      <c r="T3346" s="68">
        <v>41611</v>
      </c>
      <c r="U3346" s="69">
        <v>0.99882000000000004</v>
      </c>
      <c r="V3346" s="70">
        <v>-1.1799999999999589E-3</v>
      </c>
      <c r="W3346" s="70"/>
      <c r="Y3346" s="2"/>
    </row>
    <row r="3347" spans="2:25" x14ac:dyDescent="0.25">
      <c r="B3347" s="2"/>
      <c r="D3347" s="2"/>
      <c r="E3347" s="2"/>
      <c r="J3347" s="2"/>
      <c r="P3347" s="2"/>
      <c r="T3347" s="68">
        <v>41612</v>
      </c>
      <c r="U3347" s="69">
        <v>0.99948999999999999</v>
      </c>
      <c r="V3347" s="70">
        <v>-5.1000000000001044E-4</v>
      </c>
      <c r="W3347" s="70"/>
      <c r="Y3347" s="2"/>
    </row>
    <row r="3348" spans="2:25" x14ac:dyDescent="0.25">
      <c r="B3348" s="2"/>
      <c r="D3348" s="2"/>
      <c r="E3348" s="2"/>
      <c r="J3348" s="2"/>
      <c r="P3348" s="2"/>
      <c r="T3348" s="68">
        <v>41613</v>
      </c>
      <c r="U3348" s="69">
        <v>0.99777000000000005</v>
      </c>
      <c r="V3348" s="70">
        <v>-2.2299999999999542E-3</v>
      </c>
      <c r="W3348" s="70"/>
      <c r="Y3348" s="2"/>
    </row>
    <row r="3349" spans="2:25" x14ac:dyDescent="0.25">
      <c r="B3349" s="2"/>
      <c r="D3349" s="2"/>
      <c r="E3349" s="2"/>
      <c r="J3349" s="2"/>
      <c r="P3349" s="2"/>
      <c r="T3349" s="68">
        <v>41614</v>
      </c>
      <c r="U3349" s="69">
        <v>1.0062500000000001</v>
      </c>
      <c r="V3349" s="70">
        <v>6.2500000000000888E-3</v>
      </c>
      <c r="W3349" s="70"/>
      <c r="Y3349" s="2"/>
    </row>
    <row r="3350" spans="2:25" x14ac:dyDescent="0.25">
      <c r="B3350" s="2"/>
      <c r="D3350" s="2"/>
      <c r="E3350" s="2"/>
      <c r="J3350" s="2"/>
      <c r="P3350" s="2"/>
      <c r="T3350" s="68">
        <v>41617</v>
      </c>
      <c r="U3350" s="69">
        <v>1.0013000000000001</v>
      </c>
      <c r="V3350" s="70">
        <v>1.3000000000000789E-3</v>
      </c>
      <c r="W3350" s="70"/>
      <c r="Y3350" s="2"/>
    </row>
    <row r="3351" spans="2:25" x14ac:dyDescent="0.25">
      <c r="B3351" s="2"/>
      <c r="D3351" s="2"/>
      <c r="E3351" s="2"/>
      <c r="J3351" s="2"/>
      <c r="P3351" s="2"/>
      <c r="T3351" s="68">
        <v>41618</v>
      </c>
      <c r="U3351" s="69">
        <v>0.99892000000000003</v>
      </c>
      <c r="V3351" s="70">
        <v>-1.0799999999999699E-3</v>
      </c>
      <c r="W3351" s="70"/>
      <c r="Y3351" s="2"/>
    </row>
    <row r="3352" spans="2:25" x14ac:dyDescent="0.25">
      <c r="B3352" s="2"/>
      <c r="D3352" s="2"/>
      <c r="E3352" s="2"/>
      <c r="J3352" s="2"/>
      <c r="P3352" s="2"/>
      <c r="T3352" s="68">
        <v>41619</v>
      </c>
      <c r="U3352" s="69">
        <v>0.99434999999999996</v>
      </c>
      <c r="V3352" s="70">
        <v>-5.6500000000000439E-3</v>
      </c>
      <c r="W3352" s="70"/>
      <c r="Y3352" s="2"/>
    </row>
    <row r="3353" spans="2:25" x14ac:dyDescent="0.25">
      <c r="B3353" s="2"/>
      <c r="D3353" s="2"/>
      <c r="E3353" s="2"/>
      <c r="J3353" s="2"/>
      <c r="P3353" s="2"/>
      <c r="T3353" s="68">
        <v>41620</v>
      </c>
      <c r="U3353" s="69">
        <v>0.99780999999999997</v>
      </c>
      <c r="V3353" s="70">
        <v>-2.1900000000000253E-3</v>
      </c>
      <c r="W3353" s="70"/>
      <c r="Y3353" s="2"/>
    </row>
    <row r="3354" spans="2:25" x14ac:dyDescent="0.25">
      <c r="B3354" s="2"/>
      <c r="D3354" s="2"/>
      <c r="E3354" s="2"/>
      <c r="J3354" s="2"/>
      <c r="P3354" s="2"/>
      <c r="T3354" s="68">
        <v>41621</v>
      </c>
      <c r="U3354" s="69">
        <v>1.00176</v>
      </c>
      <c r="V3354" s="70">
        <v>1.7599999999999838E-3</v>
      </c>
      <c r="W3354" s="70"/>
      <c r="Y3354" s="2"/>
    </row>
    <row r="3355" spans="2:25" x14ac:dyDescent="0.25">
      <c r="B3355" s="2"/>
      <c r="D3355" s="2"/>
      <c r="E3355" s="2"/>
      <c r="J3355" s="2"/>
      <c r="P3355" s="2"/>
      <c r="T3355" s="68">
        <v>41624</v>
      </c>
      <c r="U3355" s="69">
        <v>1.0052099999999999</v>
      </c>
      <c r="V3355" s="70">
        <v>5.2099999999999369E-3</v>
      </c>
      <c r="W3355" s="70"/>
      <c r="Y3355" s="2"/>
    </row>
    <row r="3356" spans="2:25" x14ac:dyDescent="0.25">
      <c r="B3356" s="2"/>
      <c r="D3356" s="2"/>
      <c r="E3356" s="2"/>
      <c r="J3356" s="2"/>
      <c r="P3356" s="2"/>
      <c r="T3356" s="68">
        <v>41625</v>
      </c>
      <c r="U3356" s="69">
        <v>0.99902000000000002</v>
      </c>
      <c r="V3356" s="70">
        <v>-9.7999999999998089E-4</v>
      </c>
      <c r="W3356" s="70"/>
      <c r="Y3356" s="2"/>
    </row>
    <row r="3357" spans="2:25" x14ac:dyDescent="0.25">
      <c r="B3357" s="2"/>
      <c r="D3357" s="2"/>
      <c r="E3357" s="2"/>
      <c r="J3357" s="2"/>
      <c r="P3357" s="2"/>
      <c r="T3357" s="68">
        <v>41626</v>
      </c>
      <c r="U3357" s="69">
        <v>1.00675</v>
      </c>
      <c r="V3357" s="70">
        <v>6.7500000000000338E-3</v>
      </c>
      <c r="W3357" s="70"/>
      <c r="Y3357" s="2"/>
    </row>
    <row r="3358" spans="2:25" x14ac:dyDescent="0.25">
      <c r="B3358" s="2"/>
      <c r="D3358" s="2"/>
      <c r="E3358" s="2"/>
      <c r="J3358" s="2"/>
      <c r="P3358" s="2"/>
      <c r="T3358" s="68">
        <v>41627</v>
      </c>
      <c r="U3358" s="69">
        <v>1.0007299999999999</v>
      </c>
      <c r="V3358" s="70">
        <v>7.299999999998974E-4</v>
      </c>
      <c r="W3358" s="70"/>
      <c r="Y3358" s="2"/>
    </row>
    <row r="3359" spans="2:25" x14ac:dyDescent="0.25">
      <c r="B3359" s="2"/>
      <c r="D3359" s="2"/>
      <c r="E3359" s="2"/>
      <c r="J3359" s="2"/>
      <c r="P3359" s="2"/>
      <c r="T3359" s="68">
        <v>41628</v>
      </c>
      <c r="U3359" s="69">
        <v>1.00258</v>
      </c>
      <c r="V3359" s="70">
        <v>2.5800000000000267E-3</v>
      </c>
      <c r="W3359" s="70"/>
      <c r="Y3359" s="2"/>
    </row>
    <row r="3360" spans="2:25" x14ac:dyDescent="0.25">
      <c r="B3360" s="2"/>
      <c r="D3360" s="2"/>
      <c r="E3360" s="2"/>
      <c r="J3360" s="2"/>
      <c r="P3360" s="2"/>
      <c r="T3360" s="68">
        <v>41631</v>
      </c>
      <c r="U3360" s="69">
        <v>1.0015000000000001</v>
      </c>
      <c r="V3360" s="70">
        <v>1.5000000000000568E-3</v>
      </c>
      <c r="W3360" s="70"/>
      <c r="Y3360" s="2"/>
    </row>
    <row r="3361" spans="2:25" x14ac:dyDescent="0.25">
      <c r="B3361" s="2"/>
      <c r="D3361" s="2"/>
      <c r="E3361" s="2"/>
      <c r="J3361" s="2"/>
      <c r="P3361" s="2"/>
      <c r="T3361" s="68">
        <v>41632</v>
      </c>
      <c r="U3361" s="69">
        <v>1.00162</v>
      </c>
      <c r="V3361" s="70">
        <v>1.6199999999999548E-3</v>
      </c>
      <c r="W3361" s="70"/>
      <c r="Y3361" s="2"/>
    </row>
    <row r="3362" spans="2:25" x14ac:dyDescent="0.25">
      <c r="B3362" s="2"/>
      <c r="D3362" s="2"/>
      <c r="E3362" s="2"/>
      <c r="J3362" s="2"/>
      <c r="P3362" s="2"/>
      <c r="T3362" s="68">
        <v>41634</v>
      </c>
      <c r="U3362" s="69">
        <v>1.0017400000000001</v>
      </c>
      <c r="V3362" s="70">
        <v>1.7400000000000748E-3</v>
      </c>
      <c r="W3362" s="70"/>
      <c r="Y3362" s="2"/>
    </row>
    <row r="3363" spans="2:25" x14ac:dyDescent="0.25">
      <c r="B3363" s="2"/>
      <c r="D3363" s="2"/>
      <c r="E3363" s="2"/>
      <c r="J3363" s="2"/>
      <c r="P3363" s="2"/>
      <c r="T3363" s="68">
        <v>41635</v>
      </c>
      <c r="U3363" s="69">
        <v>0.99994000000000005</v>
      </c>
      <c r="V3363" s="70">
        <v>-5.9999999999948983E-5</v>
      </c>
      <c r="W3363" s="70"/>
      <c r="Y3363" s="2"/>
    </row>
    <row r="3364" spans="2:25" x14ac:dyDescent="0.25">
      <c r="B3364" s="2"/>
      <c r="D3364" s="2"/>
      <c r="E3364" s="2"/>
      <c r="J3364" s="2"/>
      <c r="P3364" s="2"/>
      <c r="T3364" s="68">
        <v>41638</v>
      </c>
      <c r="U3364" s="69">
        <v>0.99980999999999998</v>
      </c>
      <c r="V3364" s="70">
        <v>-1.9000000000002348E-4</v>
      </c>
      <c r="W3364" s="70"/>
      <c r="Y3364" s="2"/>
    </row>
    <row r="3365" spans="2:25" x14ac:dyDescent="0.25">
      <c r="B3365" s="2"/>
      <c r="D3365" s="2"/>
      <c r="E3365" s="2"/>
      <c r="J3365" s="2"/>
      <c r="P3365" s="2"/>
      <c r="T3365" s="68">
        <v>41639</v>
      </c>
      <c r="U3365" s="69">
        <v>1.00136</v>
      </c>
      <c r="V3365" s="70">
        <v>1.3600000000000279E-3</v>
      </c>
      <c r="W3365" s="70"/>
      <c r="Y3365" s="2"/>
    </row>
    <row r="3366" spans="2:25" x14ac:dyDescent="0.25">
      <c r="B3366" s="2"/>
      <c r="D3366" s="2"/>
      <c r="E3366" s="2"/>
      <c r="J3366" s="2"/>
      <c r="P3366" s="2"/>
      <c r="T3366" s="68">
        <v>41641</v>
      </c>
      <c r="U3366" s="69">
        <v>0.99628000000000005</v>
      </c>
      <c r="V3366" s="70">
        <v>-3.7199999999999456E-3</v>
      </c>
      <c r="W3366" s="70"/>
      <c r="Y3366" s="2"/>
    </row>
    <row r="3367" spans="2:25" x14ac:dyDescent="0.25">
      <c r="B3367" s="2"/>
      <c r="D3367" s="2"/>
      <c r="E3367" s="2"/>
      <c r="J3367" s="2"/>
      <c r="P3367" s="2"/>
      <c r="T3367" s="68">
        <v>41642</v>
      </c>
      <c r="U3367" s="69">
        <v>1.0006900000000001</v>
      </c>
      <c r="V3367" s="70">
        <v>6.9000000000007944E-4</v>
      </c>
      <c r="W3367" s="70"/>
      <c r="Y3367" s="2"/>
    </row>
    <row r="3368" spans="2:25" x14ac:dyDescent="0.25">
      <c r="B3368" s="2"/>
      <c r="D3368" s="2"/>
      <c r="E3368" s="2"/>
      <c r="J3368" s="2"/>
      <c r="P3368" s="2"/>
      <c r="T3368" s="68">
        <v>41645</v>
      </c>
      <c r="U3368" s="69">
        <v>0.99965999999999999</v>
      </c>
      <c r="V3368" s="70">
        <v>-3.4000000000000696E-4</v>
      </c>
      <c r="W3368" s="70"/>
      <c r="Y3368" s="2"/>
    </row>
    <row r="3369" spans="2:25" x14ac:dyDescent="0.25">
      <c r="B3369" s="2"/>
      <c r="D3369" s="2"/>
      <c r="E3369" s="2"/>
      <c r="J3369" s="2"/>
      <c r="P3369" s="2"/>
      <c r="T3369" s="68">
        <v>41646</v>
      </c>
      <c r="U3369" s="69">
        <v>1.0040800000000001</v>
      </c>
      <c r="V3369" s="70">
        <v>4.0800000000000836E-3</v>
      </c>
      <c r="W3369" s="70"/>
      <c r="Y3369" s="2"/>
    </row>
    <row r="3370" spans="2:25" x14ac:dyDescent="0.25">
      <c r="B3370" s="2"/>
      <c r="D3370" s="2"/>
      <c r="E3370" s="2"/>
      <c r="J3370" s="2"/>
      <c r="P3370" s="2"/>
      <c r="T3370" s="68">
        <v>41647</v>
      </c>
      <c r="U3370" s="69">
        <v>1.0002200000000001</v>
      </c>
      <c r="V3370" s="70">
        <v>2.20000000000109E-4</v>
      </c>
      <c r="W3370" s="70"/>
      <c r="Y3370" s="2"/>
    </row>
    <row r="3371" spans="2:25" x14ac:dyDescent="0.25">
      <c r="B3371" s="2"/>
      <c r="D3371" s="2"/>
      <c r="E3371" s="2"/>
      <c r="J3371" s="2"/>
      <c r="P3371" s="2"/>
      <c r="T3371" s="68">
        <v>41648</v>
      </c>
      <c r="U3371" s="69">
        <v>1.0004599999999999</v>
      </c>
      <c r="V3371" s="70">
        <v>4.5999999999990493E-4</v>
      </c>
      <c r="W3371" s="70"/>
      <c r="Y3371" s="2"/>
    </row>
    <row r="3372" spans="2:25" x14ac:dyDescent="0.25">
      <c r="B3372" s="2"/>
      <c r="D3372" s="2"/>
      <c r="E3372" s="2"/>
      <c r="J3372" s="2"/>
      <c r="P3372" s="2"/>
      <c r="T3372" s="68">
        <v>41649</v>
      </c>
      <c r="U3372" s="69">
        <v>1.0016400000000001</v>
      </c>
      <c r="V3372" s="70">
        <v>1.6400000000000858E-3</v>
      </c>
      <c r="W3372" s="70"/>
      <c r="Y3372" s="2"/>
    </row>
    <row r="3373" spans="2:25" x14ac:dyDescent="0.25">
      <c r="B3373" s="2"/>
      <c r="D3373" s="2"/>
      <c r="E3373" s="2"/>
      <c r="J3373" s="2"/>
      <c r="P3373" s="2"/>
      <c r="T3373" s="68">
        <v>41652</v>
      </c>
      <c r="U3373" s="69">
        <v>0.99307000000000001</v>
      </c>
      <c r="V3373" s="70">
        <v>-6.9299999999999917E-3</v>
      </c>
      <c r="W3373" s="70"/>
      <c r="Y3373" s="2"/>
    </row>
    <row r="3374" spans="2:25" x14ac:dyDescent="0.25">
      <c r="B3374" s="2"/>
      <c r="D3374" s="2"/>
      <c r="E3374" s="2"/>
      <c r="J3374" s="2"/>
      <c r="P3374" s="2"/>
      <c r="T3374" s="68">
        <v>41653</v>
      </c>
      <c r="U3374" s="69">
        <v>1.00806</v>
      </c>
      <c r="V3374" s="70">
        <v>8.0599999999999561E-3</v>
      </c>
      <c r="W3374" s="70"/>
      <c r="Y3374" s="2"/>
    </row>
    <row r="3375" spans="2:25" x14ac:dyDescent="0.25">
      <c r="B3375" s="2"/>
      <c r="D3375" s="2"/>
      <c r="E3375" s="2"/>
      <c r="J3375" s="2"/>
      <c r="P3375" s="2"/>
      <c r="T3375" s="68">
        <v>41654</v>
      </c>
      <c r="U3375" s="69">
        <v>1.0024900000000001</v>
      </c>
      <c r="V3375" s="70">
        <v>2.4900000000001032E-3</v>
      </c>
      <c r="W3375" s="70"/>
      <c r="Y3375" s="2"/>
    </row>
    <row r="3376" spans="2:25" x14ac:dyDescent="0.25">
      <c r="B3376" s="2"/>
      <c r="D3376" s="2"/>
      <c r="E3376" s="2"/>
      <c r="J3376" s="2"/>
      <c r="P3376" s="2"/>
      <c r="T3376" s="68">
        <v>41655</v>
      </c>
      <c r="U3376" s="69">
        <v>1.00054</v>
      </c>
      <c r="V3376" s="70">
        <v>5.3999999999998494E-4</v>
      </c>
      <c r="W3376" s="70"/>
      <c r="Y3376" s="2"/>
    </row>
    <row r="3377" spans="2:25" x14ac:dyDescent="0.25">
      <c r="B3377" s="2"/>
      <c r="D3377" s="2"/>
      <c r="E3377" s="2"/>
      <c r="J3377" s="2"/>
      <c r="P3377" s="2"/>
      <c r="T3377" s="68">
        <v>41656</v>
      </c>
      <c r="U3377" s="69">
        <v>1.00129</v>
      </c>
      <c r="V3377" s="70">
        <v>1.2900000000000134E-3</v>
      </c>
      <c r="W3377" s="70"/>
      <c r="Y3377" s="2"/>
    </row>
    <row r="3378" spans="2:25" x14ac:dyDescent="0.25">
      <c r="B3378" s="2"/>
      <c r="D3378" s="2"/>
      <c r="E3378" s="2"/>
      <c r="J3378" s="2"/>
      <c r="P3378" s="2"/>
      <c r="T3378" s="68">
        <v>41660</v>
      </c>
      <c r="U3378" s="69">
        <v>1.00021</v>
      </c>
      <c r="V3378" s="70">
        <v>2.1000000000004349E-4</v>
      </c>
      <c r="W3378" s="70"/>
      <c r="Y3378" s="2"/>
    </row>
    <row r="3379" spans="2:25" x14ac:dyDescent="0.25">
      <c r="B3379" s="2"/>
      <c r="D3379" s="2"/>
      <c r="E3379" s="2"/>
      <c r="J3379" s="2"/>
      <c r="P3379" s="2"/>
      <c r="T3379" s="68">
        <v>41661</v>
      </c>
      <c r="U3379" s="69">
        <v>1.0005200000000001</v>
      </c>
      <c r="V3379" s="70">
        <v>5.2000000000007596E-4</v>
      </c>
      <c r="W3379" s="70"/>
      <c r="Y3379" s="2"/>
    </row>
    <row r="3380" spans="2:25" x14ac:dyDescent="0.25">
      <c r="B3380" s="2"/>
      <c r="D3380" s="2"/>
      <c r="E3380" s="2"/>
      <c r="J3380" s="2"/>
      <c r="P3380" s="2"/>
      <c r="T3380" s="68">
        <v>41662</v>
      </c>
      <c r="U3380" s="69">
        <v>0.99526000000000003</v>
      </c>
      <c r="V3380" s="70">
        <v>-4.7399999999999665E-3</v>
      </c>
      <c r="W3380" s="70"/>
      <c r="Y3380" s="2"/>
    </row>
    <row r="3381" spans="2:25" x14ac:dyDescent="0.25">
      <c r="B3381" s="2"/>
      <c r="D3381" s="2"/>
      <c r="E3381" s="2"/>
      <c r="J3381" s="2"/>
      <c r="P3381" s="2"/>
      <c r="T3381" s="68">
        <v>41663</v>
      </c>
      <c r="U3381" s="69">
        <v>0.98394000000000004</v>
      </c>
      <c r="V3381" s="70">
        <v>-1.6059999999999963E-2</v>
      </c>
      <c r="W3381" s="70"/>
      <c r="Y3381" s="2"/>
    </row>
    <row r="3382" spans="2:25" x14ac:dyDescent="0.25">
      <c r="B3382" s="2"/>
      <c r="D3382" s="2"/>
      <c r="E3382" s="2"/>
      <c r="J3382" s="2"/>
      <c r="P3382" s="2"/>
      <c r="T3382" s="68">
        <v>41666</v>
      </c>
      <c r="U3382" s="69">
        <v>0.99846000000000001</v>
      </c>
      <c r="V3382" s="70">
        <v>-1.5399999999999858E-3</v>
      </c>
      <c r="W3382" s="70"/>
      <c r="Y3382" s="2"/>
    </row>
    <row r="3383" spans="2:25" x14ac:dyDescent="0.25">
      <c r="B3383" s="2"/>
      <c r="D3383" s="2"/>
      <c r="E3383" s="2"/>
      <c r="J3383" s="2"/>
      <c r="P3383" s="2"/>
      <c r="T3383" s="68">
        <v>41667</v>
      </c>
      <c r="U3383" s="69">
        <v>1.00413</v>
      </c>
      <c r="V3383" s="70">
        <v>4.129999999999967E-3</v>
      </c>
      <c r="W3383" s="70"/>
      <c r="Y3383" s="2"/>
    </row>
    <row r="3384" spans="2:25" x14ac:dyDescent="0.25">
      <c r="B3384" s="2"/>
      <c r="D3384" s="2"/>
      <c r="E3384" s="2"/>
      <c r="J3384" s="2"/>
      <c r="P3384" s="2"/>
      <c r="T3384" s="68">
        <v>41668</v>
      </c>
      <c r="U3384" s="69">
        <v>0.99400999999999995</v>
      </c>
      <c r="V3384" s="70">
        <v>-5.9900000000000508E-3</v>
      </c>
      <c r="W3384" s="70"/>
      <c r="Y3384" s="2"/>
    </row>
    <row r="3385" spans="2:25" x14ac:dyDescent="0.25">
      <c r="B3385" s="2"/>
      <c r="D3385" s="2"/>
      <c r="E3385" s="2"/>
      <c r="J3385" s="2"/>
      <c r="P3385" s="2"/>
      <c r="T3385" s="68">
        <v>41669</v>
      </c>
      <c r="U3385" s="69">
        <v>1.0043599999999999</v>
      </c>
      <c r="V3385" s="70">
        <v>4.3599999999999195E-3</v>
      </c>
      <c r="W3385" s="70"/>
      <c r="Y3385" s="2"/>
    </row>
    <row r="3386" spans="2:25" x14ac:dyDescent="0.25">
      <c r="B3386" s="2"/>
      <c r="D3386" s="2"/>
      <c r="E3386" s="2"/>
      <c r="J3386" s="2"/>
      <c r="P3386" s="2"/>
      <c r="T3386" s="68">
        <v>41670</v>
      </c>
      <c r="U3386" s="69">
        <v>0.99717</v>
      </c>
      <c r="V3386" s="70">
        <v>-2.8299999999999992E-3</v>
      </c>
      <c r="W3386" s="70"/>
      <c r="Y3386" s="2"/>
    </row>
    <row r="3387" spans="2:25" x14ac:dyDescent="0.25">
      <c r="B3387" s="2"/>
      <c r="D3387" s="2"/>
      <c r="E3387" s="2"/>
      <c r="J3387" s="2"/>
      <c r="P3387" s="2"/>
      <c r="T3387" s="68">
        <v>41673</v>
      </c>
      <c r="U3387" s="69">
        <v>0.98770999999999998</v>
      </c>
      <c r="V3387" s="70">
        <v>-1.2290000000000023E-2</v>
      </c>
      <c r="W3387" s="70"/>
      <c r="Y3387" s="2"/>
    </row>
    <row r="3388" spans="2:25" x14ac:dyDescent="0.25">
      <c r="B3388" s="2"/>
      <c r="D3388" s="2"/>
      <c r="E3388" s="2"/>
      <c r="J3388" s="2"/>
      <c r="P3388" s="2"/>
      <c r="T3388" s="68">
        <v>41674</v>
      </c>
      <c r="U3388" s="69">
        <v>1.0051300000000001</v>
      </c>
      <c r="V3388" s="70">
        <v>5.1300000000000789E-3</v>
      </c>
      <c r="W3388" s="70"/>
      <c r="Y3388" s="2"/>
    </row>
    <row r="3389" spans="2:25" x14ac:dyDescent="0.25">
      <c r="B3389" s="2"/>
      <c r="D3389" s="2"/>
      <c r="E3389" s="2"/>
      <c r="J3389" s="2"/>
      <c r="P3389" s="2"/>
      <c r="T3389" s="68">
        <v>41675</v>
      </c>
      <c r="U3389" s="69">
        <v>0.99912999999999996</v>
      </c>
      <c r="V3389" s="70">
        <v>-8.7000000000003741E-4</v>
      </c>
      <c r="W3389" s="70"/>
      <c r="Y3389" s="2"/>
    </row>
    <row r="3390" spans="2:25" x14ac:dyDescent="0.25">
      <c r="B3390" s="2"/>
      <c r="D3390" s="2"/>
      <c r="E3390" s="2"/>
      <c r="J3390" s="2"/>
      <c r="P3390" s="2"/>
      <c r="T3390" s="68">
        <v>41676</v>
      </c>
      <c r="U3390" s="69">
        <v>1.0054799999999999</v>
      </c>
      <c r="V3390" s="70">
        <v>5.4799999999999294E-3</v>
      </c>
      <c r="W3390" s="70"/>
      <c r="Y3390" s="2"/>
    </row>
    <row r="3391" spans="2:25" x14ac:dyDescent="0.25">
      <c r="B3391" s="2"/>
      <c r="D3391" s="2"/>
      <c r="E3391" s="2"/>
      <c r="J3391" s="2"/>
      <c r="P3391" s="2"/>
      <c r="T3391" s="68">
        <v>41677</v>
      </c>
      <c r="U3391" s="69">
        <v>1.0039800000000001</v>
      </c>
      <c r="V3391" s="70">
        <v>3.9800000000000946E-3</v>
      </c>
      <c r="W3391" s="70"/>
      <c r="Y3391" s="2"/>
    </row>
    <row r="3392" spans="2:25" x14ac:dyDescent="0.25">
      <c r="B3392" s="2"/>
      <c r="D3392" s="2"/>
      <c r="E3392" s="2"/>
      <c r="J3392" s="2"/>
      <c r="P3392" s="2"/>
      <c r="T3392" s="68">
        <v>41680</v>
      </c>
      <c r="U3392" s="69">
        <v>1.0008300000000001</v>
      </c>
      <c r="V3392" s="70">
        <v>8.3000000000010843E-4</v>
      </c>
      <c r="W3392" s="70"/>
      <c r="Y3392" s="2"/>
    </row>
    <row r="3393" spans="2:25" x14ac:dyDescent="0.25">
      <c r="B3393" s="2"/>
      <c r="D3393" s="2"/>
      <c r="E3393" s="2"/>
      <c r="J3393" s="2"/>
      <c r="P3393" s="2"/>
      <c r="T3393" s="68">
        <v>41681</v>
      </c>
      <c r="U3393" s="69">
        <v>1.00118</v>
      </c>
      <c r="V3393" s="70">
        <v>1.1799999999999589E-3</v>
      </c>
      <c r="W3393" s="70"/>
      <c r="Y3393" s="2"/>
    </row>
    <row r="3394" spans="2:25" x14ac:dyDescent="0.25">
      <c r="B3394" s="2"/>
      <c r="D3394" s="2"/>
      <c r="E3394" s="2"/>
      <c r="J3394" s="2"/>
      <c r="P3394" s="2"/>
      <c r="T3394" s="68">
        <v>41682</v>
      </c>
      <c r="U3394" s="69">
        <v>1.0001</v>
      </c>
      <c r="V3394" s="70">
        <v>9.9999999999988987E-5</v>
      </c>
      <c r="W3394" s="70"/>
      <c r="Y3394" s="2"/>
    </row>
    <row r="3395" spans="2:25" x14ac:dyDescent="0.25">
      <c r="B3395" s="2"/>
      <c r="D3395" s="2"/>
      <c r="E3395" s="2"/>
      <c r="J3395" s="2"/>
      <c r="P3395" s="2"/>
      <c r="T3395" s="68">
        <v>41683</v>
      </c>
      <c r="U3395" s="69">
        <v>1.00021</v>
      </c>
      <c r="V3395" s="70">
        <v>2.1000000000004349E-4</v>
      </c>
      <c r="W3395" s="70"/>
      <c r="Y3395" s="2"/>
    </row>
    <row r="3396" spans="2:25" x14ac:dyDescent="0.25">
      <c r="B3396" s="2"/>
      <c r="D3396" s="2"/>
      <c r="E3396" s="2"/>
      <c r="J3396" s="2"/>
      <c r="P3396" s="2"/>
      <c r="T3396" s="68">
        <v>41684</v>
      </c>
      <c r="U3396" s="69">
        <v>0.99950000000000006</v>
      </c>
      <c r="V3396" s="70">
        <v>-4.9999999999994493E-4</v>
      </c>
      <c r="W3396" s="70"/>
      <c r="Y3396" s="2"/>
    </row>
    <row r="3397" spans="2:25" x14ac:dyDescent="0.25">
      <c r="B3397" s="2"/>
      <c r="D3397" s="2"/>
      <c r="E3397" s="2"/>
      <c r="J3397" s="2"/>
      <c r="P3397" s="2"/>
      <c r="T3397" s="68">
        <v>41688</v>
      </c>
      <c r="U3397" s="69">
        <v>1.0003899999999999</v>
      </c>
      <c r="V3397" s="70">
        <v>3.8999999999989043E-4</v>
      </c>
      <c r="W3397" s="70"/>
      <c r="Y3397" s="2"/>
    </row>
    <row r="3398" spans="2:25" x14ac:dyDescent="0.25">
      <c r="B3398" s="2"/>
      <c r="D3398" s="2"/>
      <c r="E3398" s="2"/>
      <c r="J3398" s="2"/>
      <c r="P3398" s="2"/>
      <c r="T3398" s="68">
        <v>41689</v>
      </c>
      <c r="U3398" s="69">
        <v>0.99992999999999999</v>
      </c>
      <c r="V3398" s="70">
        <v>-7.0000000000014495E-5</v>
      </c>
      <c r="W3398" s="70"/>
      <c r="Y3398" s="2"/>
    </row>
    <row r="3399" spans="2:25" x14ac:dyDescent="0.25">
      <c r="B3399" s="2"/>
      <c r="D3399" s="2"/>
      <c r="E3399" s="2"/>
      <c r="J3399" s="2"/>
      <c r="P3399" s="2"/>
      <c r="T3399" s="68">
        <v>41690</v>
      </c>
      <c r="U3399" s="69">
        <v>1.0001500000000001</v>
      </c>
      <c r="V3399" s="70">
        <v>1.500000000000945E-4</v>
      </c>
      <c r="W3399" s="70"/>
      <c r="Y3399" s="2"/>
    </row>
    <row r="3400" spans="2:25" x14ac:dyDescent="0.25">
      <c r="B3400" s="2"/>
      <c r="D3400" s="2"/>
      <c r="E3400" s="2"/>
      <c r="J3400" s="2"/>
      <c r="P3400" s="2"/>
      <c r="T3400" s="68">
        <v>41691</v>
      </c>
      <c r="U3400" s="69">
        <v>1</v>
      </c>
      <c r="V3400" s="70">
        <v>0</v>
      </c>
      <c r="W3400" s="70"/>
      <c r="Y3400" s="2"/>
    </row>
    <row r="3401" spans="2:25" x14ac:dyDescent="0.25">
      <c r="B3401" s="2"/>
      <c r="D3401" s="2"/>
      <c r="E3401" s="2"/>
      <c r="J3401" s="2"/>
      <c r="P3401" s="2"/>
      <c r="T3401" s="68">
        <v>41694</v>
      </c>
      <c r="U3401" s="69">
        <v>1.00102</v>
      </c>
      <c r="V3401" s="70">
        <v>1.0200000000000209E-3</v>
      </c>
      <c r="W3401" s="70"/>
      <c r="Y3401" s="2"/>
    </row>
    <row r="3402" spans="2:25" x14ac:dyDescent="0.25">
      <c r="B3402" s="2"/>
      <c r="D3402" s="2"/>
      <c r="E3402" s="2"/>
      <c r="J3402" s="2"/>
      <c r="P3402" s="2"/>
      <c r="T3402" s="68">
        <v>41695</v>
      </c>
      <c r="U3402" s="69">
        <v>0.99966999999999995</v>
      </c>
      <c r="V3402" s="70">
        <v>-3.3000000000005247E-4</v>
      </c>
      <c r="W3402" s="70"/>
      <c r="Y3402" s="2"/>
    </row>
    <row r="3403" spans="2:25" x14ac:dyDescent="0.25">
      <c r="B3403" s="2"/>
      <c r="D3403" s="2"/>
      <c r="E3403" s="2"/>
      <c r="J3403" s="2"/>
      <c r="P3403" s="2"/>
      <c r="T3403" s="68">
        <v>41696</v>
      </c>
      <c r="U3403" s="69">
        <v>1.0000100000000001</v>
      </c>
      <c r="V3403" s="70">
        <v>1.0000000000065512E-5</v>
      </c>
      <c r="W3403" s="70"/>
      <c r="Y3403" s="2"/>
    </row>
    <row r="3404" spans="2:25" x14ac:dyDescent="0.25">
      <c r="B3404" s="2"/>
      <c r="D3404" s="2"/>
      <c r="E3404" s="2"/>
      <c r="J3404" s="2"/>
      <c r="P3404" s="2"/>
      <c r="T3404" s="68">
        <v>41697</v>
      </c>
      <c r="U3404" s="69">
        <v>1.0024200000000001</v>
      </c>
      <c r="V3404" s="70">
        <v>2.4200000000000887E-3</v>
      </c>
      <c r="W3404" s="70"/>
      <c r="Y3404" s="2"/>
    </row>
    <row r="3405" spans="2:25" x14ac:dyDescent="0.25">
      <c r="B3405" s="2"/>
      <c r="D3405" s="2"/>
      <c r="E3405" s="2"/>
      <c r="J3405" s="2"/>
      <c r="P3405" s="2"/>
      <c r="T3405" s="68">
        <v>41698</v>
      </c>
      <c r="U3405" s="69">
        <v>1.0010600000000001</v>
      </c>
      <c r="V3405" s="70">
        <v>1.0600000000000609E-3</v>
      </c>
      <c r="W3405" s="70"/>
      <c r="Y3405" s="2"/>
    </row>
    <row r="3406" spans="2:25" x14ac:dyDescent="0.25">
      <c r="B3406" s="2"/>
      <c r="D3406" s="2"/>
      <c r="E3406" s="2"/>
      <c r="J3406" s="2"/>
      <c r="P3406" s="2"/>
      <c r="T3406" s="68">
        <v>41701</v>
      </c>
      <c r="U3406" s="69">
        <v>0.99648000000000003</v>
      </c>
      <c r="V3406" s="70">
        <v>-3.5199999999999676E-3</v>
      </c>
      <c r="W3406" s="70"/>
      <c r="Y3406" s="2"/>
    </row>
    <row r="3407" spans="2:25" x14ac:dyDescent="0.25">
      <c r="B3407" s="2"/>
      <c r="D3407" s="2"/>
      <c r="E3407" s="2"/>
      <c r="J3407" s="2"/>
      <c r="P3407" s="2"/>
      <c r="T3407" s="68">
        <v>41702</v>
      </c>
      <c r="U3407" s="69">
        <v>1.00631</v>
      </c>
      <c r="V3407" s="70">
        <v>6.3100000000000378E-3</v>
      </c>
      <c r="W3407" s="70"/>
      <c r="Y3407" s="2"/>
    </row>
    <row r="3408" spans="2:25" x14ac:dyDescent="0.25">
      <c r="B3408" s="2"/>
      <c r="D3408" s="2"/>
      <c r="E3408" s="2"/>
      <c r="J3408" s="2"/>
      <c r="P3408" s="2"/>
      <c r="T3408" s="68">
        <v>41703</v>
      </c>
      <c r="U3408" s="69">
        <v>1.0002800000000001</v>
      </c>
      <c r="V3408" s="70">
        <v>2.8000000000005798E-4</v>
      </c>
      <c r="W3408" s="70"/>
      <c r="Y3408" s="2"/>
    </row>
    <row r="3409" spans="2:25" x14ac:dyDescent="0.25">
      <c r="B3409" s="2"/>
      <c r="D3409" s="2"/>
      <c r="E3409" s="2"/>
      <c r="J3409" s="2"/>
      <c r="P3409" s="2"/>
      <c r="T3409" s="68">
        <v>41704</v>
      </c>
      <c r="U3409" s="69">
        <v>1.0009399999999999</v>
      </c>
      <c r="V3409" s="70">
        <v>9.3999999999994088E-4</v>
      </c>
      <c r="W3409" s="70"/>
      <c r="Y3409" s="2"/>
    </row>
    <row r="3410" spans="2:25" x14ac:dyDescent="0.25">
      <c r="B3410" s="2"/>
      <c r="D3410" s="2"/>
      <c r="E3410" s="2"/>
      <c r="J3410" s="2"/>
      <c r="P3410" s="2"/>
      <c r="T3410" s="68">
        <v>41705</v>
      </c>
      <c r="U3410" s="69">
        <v>1.0005200000000001</v>
      </c>
      <c r="V3410" s="70">
        <v>5.2000000000007596E-4</v>
      </c>
      <c r="W3410" s="70"/>
      <c r="Y3410" s="2"/>
    </row>
    <row r="3411" spans="2:25" x14ac:dyDescent="0.25">
      <c r="B3411" s="2"/>
      <c r="D3411" s="2"/>
      <c r="E3411" s="2"/>
      <c r="J3411" s="2"/>
      <c r="P3411" s="2"/>
      <c r="T3411" s="68">
        <v>41708</v>
      </c>
      <c r="U3411" s="69">
        <v>1.00078</v>
      </c>
      <c r="V3411" s="70">
        <v>7.8000000000000291E-4</v>
      </c>
      <c r="W3411" s="70"/>
      <c r="Y3411" s="2"/>
    </row>
    <row r="3412" spans="2:25" x14ac:dyDescent="0.25">
      <c r="B3412" s="2"/>
      <c r="D3412" s="2"/>
      <c r="E3412" s="2"/>
      <c r="J3412" s="2"/>
      <c r="P3412" s="2"/>
      <c r="T3412" s="68">
        <v>41709</v>
      </c>
      <c r="U3412" s="69">
        <v>0.99794000000000005</v>
      </c>
      <c r="V3412" s="70">
        <v>-2.0599999999999508E-3</v>
      </c>
      <c r="W3412" s="70"/>
      <c r="Y3412" s="2"/>
    </row>
    <row r="3413" spans="2:25" x14ac:dyDescent="0.25">
      <c r="B3413" s="2"/>
      <c r="D3413" s="2"/>
      <c r="E3413" s="2"/>
      <c r="J3413" s="2"/>
      <c r="P3413" s="2"/>
      <c r="T3413" s="68">
        <v>41710</v>
      </c>
      <c r="U3413" s="69">
        <v>1.00071</v>
      </c>
      <c r="V3413" s="70">
        <v>7.0999999999998842E-4</v>
      </c>
      <c r="W3413" s="70"/>
      <c r="Y3413" s="2"/>
    </row>
    <row r="3414" spans="2:25" x14ac:dyDescent="0.25">
      <c r="B3414" s="2"/>
      <c r="D3414" s="2"/>
      <c r="E3414" s="2"/>
      <c r="J3414" s="2"/>
      <c r="P3414" s="2"/>
      <c r="T3414" s="68">
        <v>41711</v>
      </c>
      <c r="U3414" s="69">
        <v>0.99216000000000004</v>
      </c>
      <c r="V3414" s="70">
        <v>-7.8399999999999581E-3</v>
      </c>
      <c r="W3414" s="70"/>
      <c r="Y3414" s="2"/>
    </row>
    <row r="3415" spans="2:25" x14ac:dyDescent="0.25">
      <c r="B3415" s="2"/>
      <c r="D3415" s="2"/>
      <c r="E3415" s="2"/>
      <c r="J3415" s="2"/>
      <c r="P3415" s="2"/>
      <c r="T3415" s="68">
        <v>41712</v>
      </c>
      <c r="U3415" s="69">
        <v>0.99848999999999999</v>
      </c>
      <c r="V3415" s="70">
        <v>-1.5100000000000113E-3</v>
      </c>
      <c r="W3415" s="70"/>
      <c r="Y3415" s="2"/>
    </row>
    <row r="3416" spans="2:25" x14ac:dyDescent="0.25">
      <c r="B3416" s="2"/>
      <c r="D3416" s="2"/>
      <c r="E3416" s="2"/>
      <c r="J3416" s="2"/>
      <c r="P3416" s="2"/>
      <c r="T3416" s="68">
        <v>41715</v>
      </c>
      <c r="U3416" s="69">
        <v>1.0088699999999999</v>
      </c>
      <c r="V3416" s="70">
        <v>8.8699999999999335E-3</v>
      </c>
      <c r="W3416" s="70"/>
      <c r="Y3416" s="2"/>
    </row>
    <row r="3417" spans="2:25" x14ac:dyDescent="0.25">
      <c r="B3417" s="2"/>
      <c r="D3417" s="2"/>
      <c r="E3417" s="2"/>
      <c r="J3417" s="2"/>
      <c r="P3417" s="2"/>
      <c r="T3417" s="68">
        <v>41716</v>
      </c>
      <c r="U3417" s="69">
        <v>1.00468</v>
      </c>
      <c r="V3417" s="70">
        <v>4.6800000000000175E-3</v>
      </c>
      <c r="W3417" s="70"/>
      <c r="Y3417" s="2"/>
    </row>
    <row r="3418" spans="2:25" x14ac:dyDescent="0.25">
      <c r="B3418" s="2"/>
      <c r="D3418" s="2"/>
      <c r="E3418" s="2"/>
      <c r="J3418" s="2"/>
      <c r="P3418" s="2"/>
      <c r="T3418" s="68">
        <v>41717</v>
      </c>
      <c r="U3418" s="69">
        <v>0.99761999999999995</v>
      </c>
      <c r="V3418" s="70">
        <v>-2.3800000000000487E-3</v>
      </c>
      <c r="W3418" s="70"/>
      <c r="Y3418" s="2"/>
    </row>
    <row r="3419" spans="2:25" x14ac:dyDescent="0.25">
      <c r="B3419" s="2"/>
      <c r="D3419" s="2"/>
      <c r="E3419" s="2"/>
      <c r="J3419" s="2"/>
      <c r="P3419" s="2"/>
      <c r="T3419" s="68">
        <v>41718</v>
      </c>
      <c r="U3419" s="69">
        <v>1.0044200000000001</v>
      </c>
      <c r="V3419" s="70">
        <v>4.4200000000000905E-3</v>
      </c>
      <c r="W3419" s="70"/>
      <c r="Y3419" s="2"/>
    </row>
    <row r="3420" spans="2:25" x14ac:dyDescent="0.25">
      <c r="B3420" s="2"/>
      <c r="D3420" s="2"/>
      <c r="E3420" s="2"/>
      <c r="J3420" s="2"/>
      <c r="P3420" s="2"/>
      <c r="T3420" s="68">
        <v>41719</v>
      </c>
      <c r="U3420" s="69">
        <v>1.0021500000000001</v>
      </c>
      <c r="V3420" s="70">
        <v>2.1500000000000963E-3</v>
      </c>
      <c r="W3420" s="70"/>
      <c r="Y3420" s="2"/>
    </row>
    <row r="3421" spans="2:25" x14ac:dyDescent="0.25">
      <c r="B3421" s="2"/>
      <c r="D3421" s="2"/>
      <c r="E3421" s="2"/>
      <c r="J3421" s="2"/>
      <c r="P3421" s="2"/>
      <c r="T3421" s="68">
        <v>41722</v>
      </c>
      <c r="U3421" s="69">
        <v>0.99200999999999995</v>
      </c>
      <c r="V3421" s="70">
        <v>-7.9900000000000526E-3</v>
      </c>
      <c r="W3421" s="70"/>
      <c r="Y3421" s="2"/>
    </row>
    <row r="3422" spans="2:25" x14ac:dyDescent="0.25">
      <c r="B3422" s="2"/>
      <c r="D3422" s="2"/>
      <c r="E3422" s="2"/>
      <c r="J3422" s="2"/>
      <c r="P3422" s="2"/>
      <c r="T3422" s="68">
        <v>41723</v>
      </c>
      <c r="U3422" s="69">
        <v>1.0025200000000001</v>
      </c>
      <c r="V3422" s="70">
        <v>2.5200000000000777E-3</v>
      </c>
      <c r="W3422" s="70"/>
      <c r="Y3422" s="2"/>
    </row>
    <row r="3423" spans="2:25" x14ac:dyDescent="0.25">
      <c r="B3423" s="2"/>
      <c r="D3423" s="2"/>
      <c r="E3423" s="2"/>
      <c r="J3423" s="2"/>
      <c r="P3423" s="2"/>
      <c r="T3423" s="68">
        <v>41724</v>
      </c>
      <c r="U3423" s="69">
        <v>0.99638000000000004</v>
      </c>
      <c r="V3423" s="70">
        <v>-3.6199999999999566E-3</v>
      </c>
      <c r="W3423" s="70"/>
      <c r="Y3423" s="2"/>
    </row>
    <row r="3424" spans="2:25" x14ac:dyDescent="0.25">
      <c r="B3424" s="2"/>
      <c r="D3424" s="2"/>
      <c r="E3424" s="2"/>
      <c r="J3424" s="2"/>
      <c r="P3424" s="2"/>
      <c r="T3424" s="68">
        <v>41725</v>
      </c>
      <c r="U3424" s="69">
        <v>0.99958000000000002</v>
      </c>
      <c r="V3424" s="70">
        <v>-4.1999999999997595E-4</v>
      </c>
      <c r="W3424" s="70"/>
      <c r="Y3424" s="2"/>
    </row>
    <row r="3425" spans="2:25" x14ac:dyDescent="0.25">
      <c r="B3425" s="2"/>
      <c r="D3425" s="2"/>
      <c r="E3425" s="2"/>
      <c r="J3425" s="2"/>
      <c r="P3425" s="2"/>
      <c r="T3425" s="68">
        <v>41726</v>
      </c>
      <c r="U3425" s="69">
        <v>1.0028699999999999</v>
      </c>
      <c r="V3425" s="70">
        <v>2.8699999999999282E-3</v>
      </c>
      <c r="W3425" s="70"/>
      <c r="Y3425" s="2"/>
    </row>
    <row r="3426" spans="2:25" x14ac:dyDescent="0.25">
      <c r="B3426" s="2"/>
      <c r="D3426" s="2"/>
      <c r="E3426" s="2"/>
      <c r="J3426" s="2"/>
      <c r="P3426" s="2"/>
      <c r="T3426" s="68">
        <v>41729</v>
      </c>
      <c r="U3426" s="69">
        <v>1.0043899999999999</v>
      </c>
      <c r="V3426" s="70">
        <v>4.389999999999894E-3</v>
      </c>
      <c r="W3426" s="70"/>
      <c r="Y3426" s="2"/>
    </row>
    <row r="3427" spans="2:25" x14ac:dyDescent="0.25">
      <c r="B3427" s="2"/>
      <c r="D3427" s="2"/>
      <c r="E3427" s="2"/>
      <c r="J3427" s="2"/>
      <c r="P3427" s="2"/>
      <c r="T3427" s="68">
        <v>41730</v>
      </c>
      <c r="U3427" s="69">
        <v>1.0024999999999999</v>
      </c>
      <c r="V3427" s="70">
        <v>2.4999999999999467E-3</v>
      </c>
      <c r="W3427" s="70"/>
      <c r="Y3427" s="2"/>
    </row>
    <row r="3428" spans="2:25" x14ac:dyDescent="0.25">
      <c r="B3428" s="2"/>
      <c r="D3428" s="2"/>
      <c r="E3428" s="2"/>
      <c r="J3428" s="2"/>
      <c r="P3428" s="2"/>
      <c r="T3428" s="68">
        <v>41731</v>
      </c>
      <c r="U3428" s="69">
        <v>1.0009300000000001</v>
      </c>
      <c r="V3428" s="70">
        <v>9.3000000000009742E-4</v>
      </c>
      <c r="W3428" s="70"/>
      <c r="Y3428" s="2"/>
    </row>
    <row r="3429" spans="2:25" x14ac:dyDescent="0.25">
      <c r="B3429" s="2"/>
      <c r="D3429" s="2"/>
      <c r="E3429" s="2"/>
      <c r="J3429" s="2"/>
      <c r="P3429" s="2"/>
      <c r="T3429" s="68">
        <v>41732</v>
      </c>
      <c r="U3429" s="69">
        <v>0.99983</v>
      </c>
      <c r="V3429" s="70">
        <v>-1.7000000000000348E-4</v>
      </c>
      <c r="W3429" s="70"/>
      <c r="Y3429" s="2"/>
    </row>
    <row r="3430" spans="2:25" x14ac:dyDescent="0.25">
      <c r="B3430" s="2"/>
      <c r="D3430" s="2"/>
      <c r="E3430" s="2"/>
      <c r="J3430" s="2"/>
      <c r="P3430" s="2"/>
      <c r="T3430" s="68">
        <v>41733</v>
      </c>
      <c r="U3430" s="69">
        <v>0.99651000000000001</v>
      </c>
      <c r="V3430" s="70">
        <v>-3.4899999999999931E-3</v>
      </c>
      <c r="W3430" s="70"/>
      <c r="Y3430" s="2"/>
    </row>
    <row r="3431" spans="2:25" x14ac:dyDescent="0.25">
      <c r="B3431" s="2"/>
      <c r="D3431" s="2"/>
      <c r="E3431" s="2"/>
      <c r="J3431" s="2"/>
      <c r="P3431" s="2"/>
      <c r="T3431" s="68">
        <v>41736</v>
      </c>
      <c r="U3431" s="69">
        <v>0.99477000000000004</v>
      </c>
      <c r="V3431" s="70">
        <v>-5.2299999999999569E-3</v>
      </c>
      <c r="W3431" s="70"/>
      <c r="Y3431" s="2"/>
    </row>
    <row r="3432" spans="2:25" x14ac:dyDescent="0.25">
      <c r="B3432" s="2"/>
      <c r="D3432" s="2"/>
      <c r="E3432" s="2"/>
      <c r="J3432" s="2"/>
      <c r="P3432" s="2"/>
      <c r="T3432" s="68">
        <v>41737</v>
      </c>
      <c r="U3432" s="69">
        <v>1.00298</v>
      </c>
      <c r="V3432" s="70">
        <v>2.9799999999999827E-3</v>
      </c>
      <c r="W3432" s="70"/>
      <c r="Y3432" s="2"/>
    </row>
    <row r="3433" spans="2:25" x14ac:dyDescent="0.25">
      <c r="B3433" s="2"/>
      <c r="D3433" s="2"/>
      <c r="E3433" s="2"/>
      <c r="J3433" s="2"/>
      <c r="P3433" s="2"/>
      <c r="T3433" s="68">
        <v>41738</v>
      </c>
      <c r="U3433" s="69">
        <v>1.00545</v>
      </c>
      <c r="V3433" s="70">
        <v>5.4499999999999549E-3</v>
      </c>
      <c r="W3433" s="70"/>
      <c r="Y3433" s="2"/>
    </row>
    <row r="3434" spans="2:25" x14ac:dyDescent="0.25">
      <c r="B3434" s="2"/>
      <c r="D3434" s="2"/>
      <c r="E3434" s="2"/>
      <c r="J3434" s="2"/>
      <c r="P3434" s="2"/>
      <c r="T3434" s="68">
        <v>41739</v>
      </c>
      <c r="U3434" s="69">
        <v>0.98941000000000001</v>
      </c>
      <c r="V3434" s="70">
        <v>-1.0589999999999988E-2</v>
      </c>
      <c r="W3434" s="70"/>
      <c r="Y3434" s="2"/>
    </row>
    <row r="3435" spans="2:25" x14ac:dyDescent="0.25">
      <c r="B3435" s="2"/>
      <c r="D3435" s="2"/>
      <c r="E3435" s="2"/>
      <c r="J3435" s="2"/>
      <c r="P3435" s="2"/>
      <c r="T3435" s="68">
        <v>41740</v>
      </c>
      <c r="U3435" s="69">
        <v>0.99534999999999996</v>
      </c>
      <c r="V3435" s="70">
        <v>-4.650000000000043E-3</v>
      </c>
      <c r="W3435" s="70"/>
      <c r="Y3435" s="2"/>
    </row>
    <row r="3436" spans="2:25" x14ac:dyDescent="0.25">
      <c r="B3436" s="2"/>
      <c r="D3436" s="2"/>
      <c r="E3436" s="2"/>
      <c r="J3436" s="2"/>
      <c r="P3436" s="2"/>
      <c r="T3436" s="68">
        <v>41743</v>
      </c>
      <c r="U3436" s="69">
        <v>1.00648</v>
      </c>
      <c r="V3436" s="70">
        <v>6.4800000000000413E-3</v>
      </c>
      <c r="W3436" s="70"/>
      <c r="Y3436" s="2"/>
    </row>
    <row r="3437" spans="2:25" x14ac:dyDescent="0.25">
      <c r="B3437" s="2"/>
      <c r="D3437" s="2"/>
      <c r="E3437" s="2"/>
      <c r="J3437" s="2"/>
      <c r="P3437" s="2"/>
      <c r="T3437" s="68">
        <v>41744</v>
      </c>
      <c r="U3437" s="69">
        <v>1.00309</v>
      </c>
      <c r="V3437" s="70">
        <v>3.0900000000000372E-3</v>
      </c>
      <c r="W3437" s="70"/>
      <c r="Y3437" s="2"/>
    </row>
    <row r="3438" spans="2:25" x14ac:dyDescent="0.25">
      <c r="B3438" s="2"/>
      <c r="D3438" s="2"/>
      <c r="E3438" s="2"/>
      <c r="J3438" s="2"/>
      <c r="P3438" s="2"/>
      <c r="T3438" s="68">
        <v>41745</v>
      </c>
      <c r="U3438" s="69">
        <v>1.0017199999999999</v>
      </c>
      <c r="V3438" s="70">
        <v>1.7199999999999438E-3</v>
      </c>
      <c r="W3438" s="70"/>
      <c r="Y3438" s="2"/>
    </row>
    <row r="3439" spans="2:25" x14ac:dyDescent="0.25">
      <c r="B3439" s="2"/>
      <c r="D3439" s="2"/>
      <c r="E3439" s="2"/>
      <c r="J3439" s="2"/>
      <c r="P3439" s="2"/>
      <c r="T3439" s="68">
        <v>41746</v>
      </c>
      <c r="U3439" s="69">
        <v>1.0002800000000001</v>
      </c>
      <c r="V3439" s="70">
        <v>2.8000000000005798E-4</v>
      </c>
      <c r="W3439" s="70"/>
      <c r="Y3439" s="2"/>
    </row>
    <row r="3440" spans="2:25" x14ac:dyDescent="0.25">
      <c r="B3440" s="2"/>
      <c r="D3440" s="2"/>
      <c r="E3440" s="2"/>
      <c r="J3440" s="2"/>
      <c r="P3440" s="2"/>
      <c r="T3440" s="68">
        <v>41750</v>
      </c>
      <c r="U3440" s="69">
        <v>1.0031300000000001</v>
      </c>
      <c r="V3440" s="70">
        <v>3.1300000000000772E-3</v>
      </c>
      <c r="W3440" s="70"/>
      <c r="Y3440" s="2"/>
    </row>
    <row r="3441" spans="2:25" x14ac:dyDescent="0.25">
      <c r="B3441" s="2"/>
      <c r="D3441" s="2"/>
      <c r="E3441" s="2"/>
      <c r="J3441" s="2"/>
      <c r="P3441" s="2"/>
      <c r="T3441" s="68">
        <v>41751</v>
      </c>
      <c r="U3441" s="69">
        <v>1.0019</v>
      </c>
      <c r="V3441" s="70">
        <v>1.9000000000000128E-3</v>
      </c>
      <c r="W3441" s="70"/>
      <c r="Y3441" s="2"/>
    </row>
    <row r="3442" spans="2:25" x14ac:dyDescent="0.25">
      <c r="B3442" s="2"/>
      <c r="D3442" s="2"/>
      <c r="E3442" s="2"/>
      <c r="J3442" s="2"/>
      <c r="P3442" s="2"/>
      <c r="T3442" s="68">
        <v>41752</v>
      </c>
      <c r="U3442" s="69">
        <v>0.99953999999999998</v>
      </c>
      <c r="V3442" s="70">
        <v>-4.6000000000001595E-4</v>
      </c>
      <c r="W3442" s="70"/>
      <c r="Y3442" s="2"/>
    </row>
    <row r="3443" spans="2:25" x14ac:dyDescent="0.25">
      <c r="B3443" s="2"/>
      <c r="D3443" s="2"/>
      <c r="E3443" s="2"/>
      <c r="J3443" s="2"/>
      <c r="P3443" s="2"/>
      <c r="T3443" s="68">
        <v>41753</v>
      </c>
      <c r="U3443" s="69">
        <v>1.0005900000000001</v>
      </c>
      <c r="V3443" s="70">
        <v>5.9000000000009045E-4</v>
      </c>
      <c r="W3443" s="70"/>
      <c r="Y3443" s="2"/>
    </row>
    <row r="3444" spans="2:25" x14ac:dyDescent="0.25">
      <c r="B3444" s="2"/>
      <c r="D3444" s="2"/>
      <c r="E3444" s="2"/>
      <c r="J3444" s="2"/>
      <c r="P3444" s="2"/>
      <c r="T3444" s="68">
        <v>41754</v>
      </c>
      <c r="U3444" s="69">
        <v>0.99658999999999998</v>
      </c>
      <c r="V3444" s="70">
        <v>-3.4100000000000241E-3</v>
      </c>
      <c r="W3444" s="70"/>
      <c r="Y3444" s="2"/>
    </row>
    <row r="3445" spans="2:25" x14ac:dyDescent="0.25">
      <c r="B3445" s="2"/>
      <c r="D3445" s="2"/>
      <c r="E3445" s="2"/>
      <c r="J3445" s="2"/>
      <c r="P3445" s="2"/>
      <c r="T3445" s="68">
        <v>41757</v>
      </c>
      <c r="U3445" s="69">
        <v>1.00221</v>
      </c>
      <c r="V3445" s="70">
        <v>2.2100000000000453E-3</v>
      </c>
      <c r="W3445" s="70"/>
      <c r="Y3445" s="2"/>
    </row>
    <row r="3446" spans="2:25" x14ac:dyDescent="0.25">
      <c r="B3446" s="2"/>
      <c r="D3446" s="2"/>
      <c r="E3446" s="2"/>
      <c r="J3446" s="2"/>
      <c r="P3446" s="2"/>
      <c r="T3446" s="68">
        <v>41758</v>
      </c>
      <c r="U3446" s="69">
        <v>1.00223</v>
      </c>
      <c r="V3446" s="70">
        <v>2.2299999999999542E-3</v>
      </c>
      <c r="W3446" s="70"/>
      <c r="Y3446" s="2"/>
    </row>
    <row r="3447" spans="2:25" x14ac:dyDescent="0.25">
      <c r="B3447" s="2"/>
      <c r="D3447" s="2"/>
      <c r="E3447" s="2"/>
      <c r="J3447" s="2"/>
      <c r="P3447" s="2"/>
      <c r="T3447" s="68">
        <v>41759</v>
      </c>
      <c r="U3447" s="69">
        <v>1.00139</v>
      </c>
      <c r="V3447" s="70">
        <v>1.3900000000000023E-3</v>
      </c>
      <c r="W3447" s="70"/>
      <c r="Y3447" s="2"/>
    </row>
    <row r="3448" spans="2:25" x14ac:dyDescent="0.25">
      <c r="B3448" s="2"/>
      <c r="D3448" s="2"/>
      <c r="E3448" s="2"/>
      <c r="J3448" s="2"/>
      <c r="P3448" s="2"/>
      <c r="T3448" s="68">
        <v>41760</v>
      </c>
      <c r="U3448" s="69">
        <v>1.0004299999999999</v>
      </c>
      <c r="V3448" s="70">
        <v>4.2999999999993044E-4</v>
      </c>
      <c r="W3448" s="70"/>
      <c r="Y3448" s="2"/>
    </row>
    <row r="3449" spans="2:25" x14ac:dyDescent="0.25">
      <c r="B3449" s="2"/>
      <c r="D3449" s="2"/>
      <c r="E3449" s="2"/>
      <c r="J3449" s="2"/>
      <c r="P3449" s="2"/>
      <c r="T3449" s="68">
        <v>41761</v>
      </c>
      <c r="U3449" s="69">
        <v>1</v>
      </c>
      <c r="V3449" s="70">
        <v>0</v>
      </c>
      <c r="W3449" s="70"/>
      <c r="Y3449" s="2"/>
    </row>
    <row r="3450" spans="2:25" x14ac:dyDescent="0.25">
      <c r="B3450" s="2"/>
      <c r="D3450" s="2"/>
      <c r="E3450" s="2"/>
      <c r="J3450" s="2"/>
      <c r="P3450" s="2"/>
      <c r="T3450" s="68">
        <v>41764</v>
      </c>
      <c r="U3450" s="69">
        <v>1.0014700000000001</v>
      </c>
      <c r="V3450" s="70">
        <v>1.4700000000000824E-3</v>
      </c>
      <c r="W3450" s="70"/>
      <c r="Y3450" s="2"/>
    </row>
    <row r="3451" spans="2:25" x14ac:dyDescent="0.25">
      <c r="B3451" s="2"/>
      <c r="D3451" s="2"/>
      <c r="E3451" s="2"/>
      <c r="J3451" s="2"/>
      <c r="P3451" s="2"/>
      <c r="T3451" s="68">
        <v>41765</v>
      </c>
      <c r="U3451" s="69">
        <v>0.99519999999999997</v>
      </c>
      <c r="V3451" s="70">
        <v>-4.8000000000000265E-3</v>
      </c>
      <c r="W3451" s="70"/>
      <c r="Y3451" s="2"/>
    </row>
    <row r="3452" spans="2:25" x14ac:dyDescent="0.25">
      <c r="B3452" s="2"/>
      <c r="D3452" s="2"/>
      <c r="E3452" s="2"/>
      <c r="J3452" s="2"/>
      <c r="P3452" s="2"/>
      <c r="T3452" s="68">
        <v>41766</v>
      </c>
      <c r="U3452" s="69">
        <v>1.0035700000000001</v>
      </c>
      <c r="V3452" s="70">
        <v>3.5700000000000731E-3</v>
      </c>
      <c r="W3452" s="70"/>
      <c r="Y3452" s="2"/>
    </row>
    <row r="3453" spans="2:25" x14ac:dyDescent="0.25">
      <c r="B3453" s="2"/>
      <c r="D3453" s="2"/>
      <c r="E3453" s="2"/>
      <c r="J3453" s="2"/>
      <c r="P3453" s="2"/>
      <c r="T3453" s="68">
        <v>41767</v>
      </c>
      <c r="U3453" s="69">
        <v>0.99999000000000005</v>
      </c>
      <c r="V3453" s="70">
        <v>-9.9999999999544897E-6</v>
      </c>
      <c r="W3453" s="70"/>
      <c r="Y3453" s="2"/>
    </row>
    <row r="3454" spans="2:25" x14ac:dyDescent="0.25">
      <c r="B3454" s="2"/>
      <c r="D3454" s="2"/>
      <c r="E3454" s="2"/>
      <c r="J3454" s="2"/>
      <c r="P3454" s="2"/>
      <c r="T3454" s="68">
        <v>41768</v>
      </c>
      <c r="U3454" s="69">
        <v>1.00109</v>
      </c>
      <c r="V3454" s="70">
        <v>1.0900000000000354E-3</v>
      </c>
      <c r="W3454" s="70"/>
      <c r="Y3454" s="2"/>
    </row>
    <row r="3455" spans="2:25" x14ac:dyDescent="0.25">
      <c r="B3455" s="2"/>
      <c r="D3455" s="2"/>
      <c r="E3455" s="2"/>
      <c r="J3455" s="2"/>
      <c r="P3455" s="2"/>
      <c r="T3455" s="68">
        <v>41771</v>
      </c>
      <c r="U3455" s="69">
        <v>1.0047600000000001</v>
      </c>
      <c r="V3455" s="70">
        <v>4.7600000000000975E-3</v>
      </c>
      <c r="W3455" s="70"/>
      <c r="Y3455" s="2"/>
    </row>
    <row r="3456" spans="2:25" x14ac:dyDescent="0.25">
      <c r="B3456" s="2"/>
      <c r="D3456" s="2"/>
      <c r="E3456" s="2"/>
      <c r="J3456" s="2"/>
      <c r="P3456" s="2"/>
      <c r="T3456" s="68">
        <v>41772</v>
      </c>
      <c r="U3456" s="69">
        <v>1.0005500000000001</v>
      </c>
      <c r="V3456" s="70">
        <v>5.5000000000005045E-4</v>
      </c>
      <c r="W3456" s="70"/>
      <c r="Y3456" s="2"/>
    </row>
    <row r="3457" spans="2:25" x14ac:dyDescent="0.25">
      <c r="B3457" s="2"/>
      <c r="D3457" s="2"/>
      <c r="E3457" s="2"/>
      <c r="J3457" s="2"/>
      <c r="P3457" s="2"/>
      <c r="T3457" s="68">
        <v>41773</v>
      </c>
      <c r="U3457" s="69">
        <v>0.99970000000000003</v>
      </c>
      <c r="V3457" s="70">
        <v>-2.9999999999996696E-4</v>
      </c>
      <c r="W3457" s="70"/>
      <c r="Y3457" s="2"/>
    </row>
    <row r="3458" spans="2:25" x14ac:dyDescent="0.25">
      <c r="B3458" s="2"/>
      <c r="D3458" s="2"/>
      <c r="E3458" s="2"/>
      <c r="J3458" s="2"/>
      <c r="P3458" s="2"/>
      <c r="T3458" s="68">
        <v>41774</v>
      </c>
      <c r="U3458" s="69">
        <v>0.99639999999999995</v>
      </c>
      <c r="V3458" s="70">
        <v>-3.6000000000000476E-3</v>
      </c>
      <c r="W3458" s="70"/>
      <c r="Y3458" s="2"/>
    </row>
    <row r="3459" spans="2:25" x14ac:dyDescent="0.25">
      <c r="B3459" s="2"/>
      <c r="D3459" s="2"/>
      <c r="E3459" s="2"/>
      <c r="J3459" s="2"/>
      <c r="P3459" s="2"/>
      <c r="T3459" s="68">
        <v>41775</v>
      </c>
      <c r="U3459" s="69">
        <v>1.0005200000000001</v>
      </c>
      <c r="V3459" s="70">
        <v>5.2000000000007596E-4</v>
      </c>
      <c r="W3459" s="70"/>
      <c r="Y3459" s="2"/>
    </row>
    <row r="3460" spans="2:25" x14ac:dyDescent="0.25">
      <c r="B3460" s="2"/>
      <c r="D3460" s="2"/>
      <c r="E3460" s="2"/>
      <c r="J3460" s="2"/>
      <c r="P3460" s="2"/>
      <c r="T3460" s="68">
        <v>41778</v>
      </c>
      <c r="U3460" s="69">
        <v>1.0035400000000001</v>
      </c>
      <c r="V3460" s="70">
        <v>3.5400000000000986E-3</v>
      </c>
      <c r="W3460" s="70"/>
      <c r="Y3460" s="2"/>
    </row>
    <row r="3461" spans="2:25" x14ac:dyDescent="0.25">
      <c r="B3461" s="2"/>
      <c r="D3461" s="2"/>
      <c r="E3461" s="2"/>
      <c r="J3461" s="2"/>
      <c r="P3461" s="2"/>
      <c r="T3461" s="68">
        <v>41779</v>
      </c>
      <c r="U3461" s="69">
        <v>0.99643000000000004</v>
      </c>
      <c r="V3461" s="70">
        <v>-3.5699999999999621E-3</v>
      </c>
      <c r="W3461" s="70"/>
      <c r="Y3461" s="2"/>
    </row>
    <row r="3462" spans="2:25" x14ac:dyDescent="0.25">
      <c r="B3462" s="2"/>
      <c r="D3462" s="2"/>
      <c r="E3462" s="2"/>
      <c r="J3462" s="2"/>
      <c r="P3462" s="2"/>
      <c r="T3462" s="68">
        <v>41780</v>
      </c>
      <c r="U3462" s="69">
        <v>1.00484</v>
      </c>
      <c r="V3462" s="70">
        <v>4.8399999999999554E-3</v>
      </c>
      <c r="W3462" s="70"/>
      <c r="Y3462" s="2"/>
    </row>
    <row r="3463" spans="2:25" x14ac:dyDescent="0.25">
      <c r="B3463" s="2"/>
      <c r="D3463" s="2"/>
      <c r="E3463" s="2"/>
      <c r="J3463" s="2"/>
      <c r="P3463" s="2"/>
      <c r="T3463" s="68">
        <v>41781</v>
      </c>
      <c r="U3463" s="69">
        <v>1.00129</v>
      </c>
      <c r="V3463" s="70">
        <v>1.2900000000000134E-3</v>
      </c>
      <c r="W3463" s="70"/>
      <c r="Y3463" s="2"/>
    </row>
    <row r="3464" spans="2:25" x14ac:dyDescent="0.25">
      <c r="B3464" s="2"/>
      <c r="D3464" s="2"/>
      <c r="E3464" s="2"/>
      <c r="J3464" s="2"/>
      <c r="P3464" s="2"/>
      <c r="T3464" s="68">
        <v>41782</v>
      </c>
      <c r="U3464" s="69">
        <v>1.0022599999999999</v>
      </c>
      <c r="V3464" s="70">
        <v>2.2599999999999287E-3</v>
      </c>
      <c r="W3464" s="70"/>
      <c r="Y3464" s="2"/>
    </row>
    <row r="3465" spans="2:25" x14ac:dyDescent="0.25">
      <c r="B3465" s="2"/>
      <c r="D3465" s="2"/>
      <c r="E3465" s="2"/>
      <c r="J3465" s="2"/>
      <c r="P3465" s="2"/>
      <c r="T3465" s="68">
        <v>41786</v>
      </c>
      <c r="U3465" s="69">
        <v>1.00241</v>
      </c>
      <c r="V3465" s="70">
        <v>2.4100000000000232E-3</v>
      </c>
      <c r="W3465" s="70"/>
      <c r="Y3465" s="2"/>
    </row>
    <row r="3466" spans="2:25" x14ac:dyDescent="0.25">
      <c r="B3466" s="2"/>
      <c r="D3466" s="2"/>
      <c r="E3466" s="2"/>
      <c r="J3466" s="2"/>
      <c r="P3466" s="2"/>
      <c r="T3466" s="68">
        <v>41787</v>
      </c>
      <c r="U3466" s="69">
        <v>0.99948999999999999</v>
      </c>
      <c r="V3466" s="70">
        <v>-5.1000000000001044E-4</v>
      </c>
      <c r="W3466" s="70"/>
      <c r="Y3466" s="2"/>
    </row>
    <row r="3467" spans="2:25" x14ac:dyDescent="0.25">
      <c r="B3467" s="2"/>
      <c r="D3467" s="2"/>
      <c r="E3467" s="2"/>
      <c r="J3467" s="2"/>
      <c r="P3467" s="2"/>
      <c r="T3467" s="68">
        <v>41788</v>
      </c>
      <c r="U3467" s="69">
        <v>1.0026299999999999</v>
      </c>
      <c r="V3467" s="70">
        <v>2.6299999999999102E-3</v>
      </c>
      <c r="W3467" s="70"/>
      <c r="Y3467" s="2"/>
    </row>
    <row r="3468" spans="2:25" x14ac:dyDescent="0.25">
      <c r="B3468" s="2"/>
      <c r="D3468" s="2"/>
      <c r="E3468" s="2"/>
      <c r="J3468" s="2"/>
      <c r="P3468" s="2"/>
      <c r="T3468" s="68">
        <v>41789</v>
      </c>
      <c r="U3468" s="69">
        <v>1.00132</v>
      </c>
      <c r="V3468" s="70">
        <v>1.3199999999999878E-3</v>
      </c>
      <c r="W3468" s="70"/>
      <c r="Y3468" s="2"/>
    </row>
    <row r="3469" spans="2:25" x14ac:dyDescent="0.25">
      <c r="B3469" s="2"/>
      <c r="D3469" s="2"/>
      <c r="E3469" s="2"/>
      <c r="J3469" s="2"/>
      <c r="P3469" s="2"/>
      <c r="T3469" s="68">
        <v>41792</v>
      </c>
      <c r="U3469" s="69">
        <v>1.00064</v>
      </c>
      <c r="V3469" s="70">
        <v>6.3999999999997392E-4</v>
      </c>
      <c r="W3469" s="70"/>
      <c r="Y3469" s="2"/>
    </row>
    <row r="3470" spans="2:25" x14ac:dyDescent="0.25">
      <c r="B3470" s="2"/>
      <c r="D3470" s="2"/>
      <c r="E3470" s="2"/>
      <c r="J3470" s="2"/>
      <c r="P3470" s="2"/>
      <c r="T3470" s="68">
        <v>41793</v>
      </c>
      <c r="U3470" s="69">
        <v>0.99980999999999998</v>
      </c>
      <c r="V3470" s="70">
        <v>-1.9000000000002348E-4</v>
      </c>
      <c r="W3470" s="70"/>
      <c r="Y3470" s="2"/>
    </row>
    <row r="3471" spans="2:25" x14ac:dyDescent="0.25">
      <c r="B3471" s="2"/>
      <c r="D3471" s="2"/>
      <c r="E3471" s="2"/>
      <c r="J3471" s="2"/>
      <c r="P3471" s="2"/>
      <c r="T3471" s="68">
        <v>41794</v>
      </c>
      <c r="U3471" s="69">
        <v>1.00071</v>
      </c>
      <c r="V3471" s="70">
        <v>7.0999999999998842E-4</v>
      </c>
      <c r="W3471" s="70"/>
      <c r="Y3471" s="2"/>
    </row>
    <row r="3472" spans="2:25" x14ac:dyDescent="0.25">
      <c r="B3472" s="2"/>
      <c r="D3472" s="2"/>
      <c r="E3472" s="2"/>
      <c r="J3472" s="2"/>
      <c r="P3472" s="2"/>
      <c r="T3472" s="68">
        <v>41795</v>
      </c>
      <c r="U3472" s="69">
        <v>1.00197</v>
      </c>
      <c r="V3472" s="70">
        <v>1.9700000000000273E-3</v>
      </c>
      <c r="W3472" s="70"/>
      <c r="Y3472" s="2"/>
    </row>
    <row r="3473" spans="2:25" x14ac:dyDescent="0.25">
      <c r="B3473" s="2"/>
      <c r="D3473" s="2"/>
      <c r="E3473" s="2"/>
      <c r="J3473" s="2"/>
      <c r="P3473" s="2"/>
      <c r="T3473" s="68">
        <v>41796</v>
      </c>
      <c r="U3473" s="69">
        <v>1.0029300000000001</v>
      </c>
      <c r="V3473" s="70">
        <v>2.9300000000000992E-3</v>
      </c>
      <c r="W3473" s="70"/>
      <c r="Y3473" s="2"/>
    </row>
    <row r="3474" spans="2:25" x14ac:dyDescent="0.25">
      <c r="B3474" s="2"/>
      <c r="D3474" s="2"/>
      <c r="E3474" s="2"/>
      <c r="J3474" s="2"/>
      <c r="P3474" s="2"/>
      <c r="T3474" s="68">
        <v>41799</v>
      </c>
      <c r="U3474" s="69">
        <v>1.0011000000000001</v>
      </c>
      <c r="V3474" s="70">
        <v>1.1000000000001009E-3</v>
      </c>
      <c r="W3474" s="70"/>
      <c r="Y3474" s="2"/>
    </row>
    <row r="3475" spans="2:25" x14ac:dyDescent="0.25">
      <c r="B3475" s="2"/>
      <c r="D3475" s="2"/>
      <c r="E3475" s="2"/>
      <c r="J3475" s="2"/>
      <c r="P3475" s="2"/>
      <c r="T3475" s="68">
        <v>41800</v>
      </c>
      <c r="U3475" s="69">
        <v>1.0003500000000001</v>
      </c>
      <c r="V3475" s="70">
        <v>3.5000000000007248E-4</v>
      </c>
      <c r="W3475" s="70"/>
      <c r="Y3475" s="2"/>
    </row>
    <row r="3476" spans="2:25" x14ac:dyDescent="0.25">
      <c r="B3476" s="2"/>
      <c r="D3476" s="2"/>
      <c r="E3476" s="2"/>
      <c r="J3476" s="2"/>
      <c r="P3476" s="2"/>
      <c r="T3476" s="68">
        <v>41801</v>
      </c>
      <c r="U3476" s="69">
        <v>0.99865000000000004</v>
      </c>
      <c r="V3476" s="70">
        <v>-1.3499999999999623E-3</v>
      </c>
      <c r="W3476" s="70"/>
      <c r="Y3476" s="2"/>
    </row>
    <row r="3477" spans="2:25" x14ac:dyDescent="0.25">
      <c r="B3477" s="2"/>
      <c r="D3477" s="2"/>
      <c r="E3477" s="2"/>
      <c r="J3477" s="2"/>
      <c r="P3477" s="2"/>
      <c r="T3477" s="68">
        <v>41802</v>
      </c>
      <c r="U3477" s="69">
        <v>0.99595</v>
      </c>
      <c r="V3477" s="70">
        <v>-4.049999999999998E-3</v>
      </c>
      <c r="W3477" s="70"/>
      <c r="Y3477" s="2"/>
    </row>
    <row r="3478" spans="2:25" x14ac:dyDescent="0.25">
      <c r="B3478" s="2"/>
      <c r="D3478" s="2"/>
      <c r="E3478" s="2"/>
      <c r="J3478" s="2"/>
      <c r="P3478" s="2"/>
      <c r="T3478" s="68">
        <v>41803</v>
      </c>
      <c r="U3478" s="69">
        <v>1.00234</v>
      </c>
      <c r="V3478" s="70">
        <v>2.3400000000000087E-3</v>
      </c>
      <c r="W3478" s="70"/>
      <c r="Y3478" s="2"/>
    </row>
    <row r="3479" spans="2:25" x14ac:dyDescent="0.25">
      <c r="B3479" s="2"/>
      <c r="D3479" s="2"/>
      <c r="E3479" s="2"/>
      <c r="J3479" s="2"/>
      <c r="P3479" s="2"/>
      <c r="T3479" s="68">
        <v>41806</v>
      </c>
      <c r="U3479" s="69">
        <v>1.00177</v>
      </c>
      <c r="V3479" s="70">
        <v>1.7700000000000493E-3</v>
      </c>
      <c r="W3479" s="70"/>
      <c r="Y3479" s="2"/>
    </row>
    <row r="3480" spans="2:25" x14ac:dyDescent="0.25">
      <c r="B3480" s="2"/>
      <c r="D3480" s="2"/>
      <c r="E3480" s="2"/>
      <c r="J3480" s="2"/>
      <c r="P3480" s="2"/>
      <c r="T3480" s="68">
        <v>41807</v>
      </c>
      <c r="U3480" s="69">
        <v>1.0017400000000001</v>
      </c>
      <c r="V3480" s="70">
        <v>1.7400000000000748E-3</v>
      </c>
      <c r="W3480" s="70"/>
      <c r="Y3480" s="2"/>
    </row>
    <row r="3481" spans="2:25" x14ac:dyDescent="0.25">
      <c r="B3481" s="2"/>
      <c r="D3481" s="2"/>
      <c r="E3481" s="2"/>
      <c r="J3481" s="2"/>
      <c r="P3481" s="2"/>
      <c r="T3481" s="68">
        <v>41808</v>
      </c>
      <c r="U3481" s="69">
        <v>1.0026299999999999</v>
      </c>
      <c r="V3481" s="70">
        <v>2.6299999999999102E-3</v>
      </c>
      <c r="W3481" s="70"/>
      <c r="Y3481" s="2"/>
    </row>
    <row r="3482" spans="2:25" x14ac:dyDescent="0.25">
      <c r="B3482" s="2"/>
      <c r="D3482" s="2"/>
      <c r="E3482" s="2"/>
      <c r="J3482" s="2"/>
      <c r="P3482" s="2"/>
      <c r="T3482" s="68">
        <v>41809</v>
      </c>
      <c r="U3482" s="69">
        <v>1.0005299999999999</v>
      </c>
      <c r="V3482" s="70">
        <v>5.2999999999991942E-4</v>
      </c>
      <c r="W3482" s="70"/>
      <c r="Y3482" s="2"/>
    </row>
    <row r="3483" spans="2:25" x14ac:dyDescent="0.25">
      <c r="B3483" s="2"/>
      <c r="D3483" s="2"/>
      <c r="E3483" s="2"/>
      <c r="J3483" s="2"/>
      <c r="P3483" s="2"/>
      <c r="T3483" s="68">
        <v>41810</v>
      </c>
      <c r="U3483" s="69">
        <v>1.0002800000000001</v>
      </c>
      <c r="V3483" s="70">
        <v>2.8000000000005798E-4</v>
      </c>
      <c r="W3483" s="70"/>
      <c r="Y3483" s="2"/>
    </row>
    <row r="3484" spans="2:25" x14ac:dyDescent="0.25">
      <c r="B3484" s="2"/>
      <c r="D3484" s="2"/>
      <c r="E3484" s="2"/>
      <c r="J3484" s="2"/>
      <c r="P3484" s="2"/>
      <c r="T3484" s="68">
        <v>41813</v>
      </c>
      <c r="U3484" s="69">
        <v>0.99958999999999998</v>
      </c>
      <c r="V3484" s="70">
        <v>-4.1000000000002146E-4</v>
      </c>
      <c r="W3484" s="70"/>
      <c r="Y3484" s="2"/>
    </row>
    <row r="3485" spans="2:25" x14ac:dyDescent="0.25">
      <c r="B3485" s="2"/>
      <c r="D3485" s="2"/>
      <c r="E3485" s="2"/>
      <c r="J3485" s="2"/>
      <c r="P3485" s="2"/>
      <c r="T3485" s="68">
        <v>41814</v>
      </c>
      <c r="U3485" s="69">
        <v>0.99621999999999999</v>
      </c>
      <c r="V3485" s="70">
        <v>-3.7800000000000056E-3</v>
      </c>
      <c r="W3485" s="70"/>
      <c r="Y3485" s="2"/>
    </row>
    <row r="3486" spans="2:25" x14ac:dyDescent="0.25">
      <c r="B3486" s="2"/>
      <c r="D3486" s="2"/>
      <c r="E3486" s="2"/>
      <c r="J3486" s="2"/>
      <c r="P3486" s="2"/>
      <c r="T3486" s="68">
        <v>41815</v>
      </c>
      <c r="U3486" s="69">
        <v>1.0027999999999999</v>
      </c>
      <c r="V3486" s="70">
        <v>2.7999999999999137E-3</v>
      </c>
      <c r="W3486" s="70"/>
      <c r="Y3486" s="2"/>
    </row>
    <row r="3487" spans="2:25" x14ac:dyDescent="0.25">
      <c r="B3487" s="2"/>
      <c r="D3487" s="2"/>
      <c r="E3487" s="2"/>
      <c r="J3487" s="2"/>
      <c r="P3487" s="2"/>
      <c r="T3487" s="68">
        <v>41816</v>
      </c>
      <c r="U3487" s="69">
        <v>0.99963999999999997</v>
      </c>
      <c r="V3487" s="70">
        <v>-3.6000000000002697E-4</v>
      </c>
      <c r="W3487" s="70"/>
      <c r="Y3487" s="2"/>
    </row>
    <row r="3488" spans="2:25" x14ac:dyDescent="0.25">
      <c r="B3488" s="2"/>
      <c r="D3488" s="2"/>
      <c r="E3488" s="2"/>
      <c r="J3488" s="2"/>
      <c r="P3488" s="2"/>
      <c r="T3488" s="68">
        <v>41817</v>
      </c>
      <c r="U3488" s="69">
        <v>1.0014000000000001</v>
      </c>
      <c r="V3488" s="70">
        <v>1.4000000000000679E-3</v>
      </c>
      <c r="W3488" s="70"/>
      <c r="Y3488" s="2"/>
    </row>
    <row r="3489" spans="2:25" x14ac:dyDescent="0.25">
      <c r="B3489" s="2"/>
      <c r="D3489" s="2"/>
      <c r="E3489" s="2"/>
      <c r="J3489" s="2"/>
      <c r="P3489" s="2"/>
      <c r="T3489" s="68">
        <v>41820</v>
      </c>
      <c r="U3489" s="69">
        <v>1.00048</v>
      </c>
      <c r="V3489" s="70">
        <v>4.8000000000003595E-4</v>
      </c>
      <c r="W3489" s="70"/>
      <c r="Y3489" s="2"/>
    </row>
    <row r="3490" spans="2:25" x14ac:dyDescent="0.25">
      <c r="B3490" s="2"/>
      <c r="D3490" s="2"/>
      <c r="E3490" s="2"/>
      <c r="J3490" s="2"/>
      <c r="P3490" s="2"/>
      <c r="T3490" s="68">
        <v>41821</v>
      </c>
      <c r="U3490" s="69">
        <v>1.0032099999999999</v>
      </c>
      <c r="V3490" s="70">
        <v>3.2099999999999351E-3</v>
      </c>
      <c r="W3490" s="70"/>
      <c r="Y3490" s="2"/>
    </row>
    <row r="3491" spans="2:25" x14ac:dyDescent="0.25">
      <c r="B3491" s="2"/>
      <c r="D3491" s="2"/>
      <c r="E3491" s="2"/>
      <c r="J3491" s="2"/>
      <c r="P3491" s="2"/>
      <c r="T3491" s="68">
        <v>41822</v>
      </c>
      <c r="U3491" s="69">
        <v>1.0005500000000001</v>
      </c>
      <c r="V3491" s="70">
        <v>5.5000000000005045E-4</v>
      </c>
      <c r="W3491" s="70"/>
      <c r="Y3491" s="2"/>
    </row>
    <row r="3492" spans="2:25" x14ac:dyDescent="0.25">
      <c r="B3492" s="2"/>
      <c r="D3492" s="2"/>
      <c r="E3492" s="2"/>
      <c r="J3492" s="2"/>
      <c r="P3492" s="2"/>
      <c r="T3492" s="68">
        <v>41823</v>
      </c>
      <c r="U3492" s="69">
        <v>1.00187</v>
      </c>
      <c r="V3492" s="70">
        <v>1.8700000000000383E-3</v>
      </c>
      <c r="W3492" s="70"/>
      <c r="Y3492" s="2"/>
    </row>
    <row r="3493" spans="2:25" x14ac:dyDescent="0.25">
      <c r="B3493" s="2"/>
      <c r="D3493" s="2"/>
      <c r="E3493" s="2"/>
      <c r="J3493" s="2"/>
      <c r="P3493" s="2"/>
      <c r="T3493" s="68">
        <v>41827</v>
      </c>
      <c r="U3493" s="69">
        <v>0.99833000000000005</v>
      </c>
      <c r="V3493" s="70">
        <v>-1.6699999999999493E-3</v>
      </c>
      <c r="W3493" s="70"/>
      <c r="Y3493" s="2"/>
    </row>
    <row r="3494" spans="2:25" x14ac:dyDescent="0.25">
      <c r="B3494" s="2"/>
      <c r="D3494" s="2"/>
      <c r="E3494" s="2"/>
      <c r="J3494" s="2"/>
      <c r="P3494" s="2"/>
      <c r="T3494" s="68">
        <v>41828</v>
      </c>
      <c r="U3494" s="69">
        <v>0.99485000000000001</v>
      </c>
      <c r="V3494" s="70">
        <v>-5.1499999999999879E-3</v>
      </c>
      <c r="W3494" s="70"/>
      <c r="Y3494" s="2"/>
    </row>
    <row r="3495" spans="2:25" x14ac:dyDescent="0.25">
      <c r="B3495" s="2"/>
      <c r="D3495" s="2"/>
      <c r="E3495" s="2"/>
      <c r="J3495" s="2"/>
      <c r="P3495" s="2"/>
      <c r="T3495" s="68">
        <v>41829</v>
      </c>
      <c r="U3495" s="69">
        <v>1.0038899999999999</v>
      </c>
      <c r="V3495" s="70">
        <v>3.8899999999999491E-3</v>
      </c>
      <c r="W3495" s="70"/>
      <c r="Y3495" s="2"/>
    </row>
    <row r="3496" spans="2:25" x14ac:dyDescent="0.25">
      <c r="B3496" s="2"/>
      <c r="D3496" s="2"/>
      <c r="E3496" s="2"/>
      <c r="J3496" s="2"/>
      <c r="P3496" s="2"/>
      <c r="T3496" s="68">
        <v>41830</v>
      </c>
      <c r="U3496" s="69">
        <v>0.99692999999999998</v>
      </c>
      <c r="V3496" s="70">
        <v>-3.0700000000000172E-3</v>
      </c>
      <c r="W3496" s="70"/>
      <c r="Y3496" s="2"/>
    </row>
    <row r="3497" spans="2:25" x14ac:dyDescent="0.25">
      <c r="B3497" s="2"/>
      <c r="D3497" s="2"/>
      <c r="E3497" s="2"/>
      <c r="J3497" s="2"/>
      <c r="P3497" s="2"/>
      <c r="T3497" s="68">
        <v>41831</v>
      </c>
      <c r="U3497" s="69">
        <v>1.00177</v>
      </c>
      <c r="V3497" s="70">
        <v>1.7700000000000493E-3</v>
      </c>
      <c r="W3497" s="70"/>
      <c r="Y3497" s="2"/>
    </row>
    <row r="3498" spans="2:25" x14ac:dyDescent="0.25">
      <c r="B3498" s="2"/>
      <c r="D3498" s="2"/>
      <c r="E3498" s="2"/>
      <c r="J3498" s="2"/>
      <c r="P3498" s="2"/>
      <c r="T3498" s="68">
        <v>41834</v>
      </c>
      <c r="U3498" s="69">
        <v>1.0045900000000001</v>
      </c>
      <c r="V3498" s="70">
        <v>4.590000000000094E-3</v>
      </c>
      <c r="W3498" s="70"/>
      <c r="Y3498" s="2"/>
    </row>
    <row r="3499" spans="2:25" x14ac:dyDescent="0.25">
      <c r="B3499" s="2"/>
      <c r="D3499" s="2"/>
      <c r="E3499" s="2"/>
      <c r="J3499" s="2"/>
      <c r="P3499" s="2"/>
      <c r="T3499" s="68">
        <v>41835</v>
      </c>
      <c r="U3499" s="69">
        <v>0.99911000000000005</v>
      </c>
      <c r="V3499" s="70">
        <v>-8.8999999999994639E-4</v>
      </c>
      <c r="W3499" s="70"/>
      <c r="Y3499" s="2"/>
    </row>
    <row r="3500" spans="2:25" x14ac:dyDescent="0.25">
      <c r="B3500" s="2"/>
      <c r="D3500" s="2"/>
      <c r="E3500" s="2"/>
      <c r="J3500" s="2"/>
      <c r="P3500" s="2"/>
      <c r="T3500" s="68">
        <v>41836</v>
      </c>
      <c r="U3500" s="69">
        <v>1.0034000000000001</v>
      </c>
      <c r="V3500" s="70">
        <v>3.4000000000000696E-3</v>
      </c>
      <c r="W3500" s="70"/>
      <c r="Y3500" s="2"/>
    </row>
    <row r="3501" spans="2:25" x14ac:dyDescent="0.25">
      <c r="B3501" s="2"/>
      <c r="D3501" s="2"/>
      <c r="E3501" s="2"/>
      <c r="J3501" s="2"/>
      <c r="P3501" s="2"/>
      <c r="T3501" s="68">
        <v>41837</v>
      </c>
      <c r="U3501" s="69">
        <v>0.9899</v>
      </c>
      <c r="V3501" s="70">
        <v>-1.0099999999999998E-2</v>
      </c>
      <c r="W3501" s="70"/>
      <c r="Y3501" s="2"/>
    </row>
    <row r="3502" spans="2:25" x14ac:dyDescent="0.25">
      <c r="B3502" s="2"/>
      <c r="D3502" s="2"/>
      <c r="E3502" s="2"/>
      <c r="J3502" s="2"/>
      <c r="P3502" s="2"/>
      <c r="T3502" s="68">
        <v>41838</v>
      </c>
      <c r="U3502" s="69">
        <v>1.0042500000000001</v>
      </c>
      <c r="V3502" s="70">
        <v>4.250000000000087E-3</v>
      </c>
      <c r="W3502" s="70"/>
      <c r="Y3502" s="2"/>
    </row>
    <row r="3503" spans="2:25" x14ac:dyDescent="0.25">
      <c r="B3503" s="2"/>
      <c r="D3503" s="2"/>
      <c r="E3503" s="2"/>
      <c r="J3503" s="2"/>
      <c r="P3503" s="2"/>
      <c r="T3503" s="68">
        <v>41841</v>
      </c>
      <c r="U3503" s="69">
        <v>1.00003</v>
      </c>
      <c r="V3503" s="70">
        <v>2.9999999999974492E-5</v>
      </c>
      <c r="W3503" s="70"/>
      <c r="Y3503" s="2"/>
    </row>
    <row r="3504" spans="2:25" x14ac:dyDescent="0.25">
      <c r="B3504" s="2"/>
      <c r="D3504" s="2"/>
      <c r="E3504" s="2"/>
      <c r="J3504" s="2"/>
      <c r="P3504" s="2"/>
      <c r="T3504" s="68">
        <v>41842</v>
      </c>
      <c r="U3504" s="69">
        <v>1.00227</v>
      </c>
      <c r="V3504" s="70">
        <v>2.2699999999999942E-3</v>
      </c>
      <c r="W3504" s="70"/>
      <c r="Y3504" s="2"/>
    </row>
    <row r="3505" spans="2:25" x14ac:dyDescent="0.25">
      <c r="B3505" s="2"/>
      <c r="D3505" s="2"/>
      <c r="E3505" s="2"/>
      <c r="J3505" s="2"/>
      <c r="P3505" s="2"/>
      <c r="T3505" s="68">
        <v>41843</v>
      </c>
      <c r="U3505" s="69">
        <v>1.0010600000000001</v>
      </c>
      <c r="V3505" s="70">
        <v>1.0600000000000609E-3</v>
      </c>
      <c r="W3505" s="70"/>
      <c r="Y3505" s="2"/>
    </row>
    <row r="3506" spans="2:25" x14ac:dyDescent="0.25">
      <c r="B3506" s="2"/>
      <c r="D3506" s="2"/>
      <c r="E3506" s="2"/>
      <c r="J3506" s="2"/>
      <c r="P3506" s="2"/>
      <c r="T3506" s="68">
        <v>41844</v>
      </c>
      <c r="U3506" s="69">
        <v>1.0002</v>
      </c>
      <c r="V3506" s="70">
        <v>1.9999999999997797E-4</v>
      </c>
      <c r="W3506" s="70"/>
      <c r="Y3506" s="2"/>
    </row>
    <row r="3507" spans="2:25" x14ac:dyDescent="0.25">
      <c r="B3507" s="2"/>
      <c r="D3507" s="2"/>
      <c r="E3507" s="2"/>
      <c r="J3507" s="2"/>
      <c r="P3507" s="2"/>
      <c r="T3507" s="68">
        <v>41845</v>
      </c>
      <c r="U3507" s="69">
        <v>0.99856999999999996</v>
      </c>
      <c r="V3507" s="70">
        <v>-1.4300000000000423E-3</v>
      </c>
      <c r="W3507" s="70"/>
      <c r="Y3507" s="2"/>
    </row>
    <row r="3508" spans="2:25" x14ac:dyDescent="0.25">
      <c r="B3508" s="2"/>
      <c r="D3508" s="2"/>
      <c r="E3508" s="2"/>
      <c r="J3508" s="2"/>
      <c r="P3508" s="2"/>
      <c r="T3508" s="68">
        <v>41848</v>
      </c>
      <c r="U3508" s="69">
        <v>1.0004500000000001</v>
      </c>
      <c r="V3508" s="70">
        <v>4.5000000000006146E-4</v>
      </c>
      <c r="W3508" s="70"/>
      <c r="Y3508" s="2"/>
    </row>
    <row r="3509" spans="2:25" x14ac:dyDescent="0.25">
      <c r="B3509" s="2"/>
      <c r="D3509" s="2"/>
      <c r="E3509" s="2"/>
      <c r="J3509" s="2"/>
      <c r="P3509" s="2"/>
      <c r="T3509" s="68">
        <v>41849</v>
      </c>
      <c r="U3509" s="69">
        <v>0.99819999999999998</v>
      </c>
      <c r="V3509" s="70">
        <v>-1.8000000000000238E-3</v>
      </c>
      <c r="W3509" s="70"/>
      <c r="Y3509" s="2"/>
    </row>
    <row r="3510" spans="2:25" x14ac:dyDescent="0.25">
      <c r="B3510" s="2"/>
      <c r="D3510" s="2"/>
      <c r="E3510" s="2"/>
      <c r="J3510" s="2"/>
      <c r="P3510" s="2"/>
      <c r="T3510" s="68">
        <v>41850</v>
      </c>
      <c r="U3510" s="69">
        <v>0.99975999999999998</v>
      </c>
      <c r="V3510" s="70">
        <v>-2.4000000000001798E-4</v>
      </c>
      <c r="W3510" s="70"/>
      <c r="Y3510" s="2"/>
    </row>
    <row r="3511" spans="2:25" x14ac:dyDescent="0.25">
      <c r="B3511" s="2"/>
      <c r="D3511" s="2"/>
      <c r="E3511" s="2"/>
      <c r="J3511" s="2"/>
      <c r="P3511" s="2"/>
      <c r="T3511" s="68">
        <v>41851</v>
      </c>
      <c r="U3511" s="69">
        <v>0.98579000000000006</v>
      </c>
      <c r="V3511" s="70">
        <v>-1.4209999999999945E-2</v>
      </c>
      <c r="W3511" s="70"/>
      <c r="Y3511" s="2"/>
    </row>
    <row r="3512" spans="2:25" x14ac:dyDescent="0.25">
      <c r="B3512" s="2"/>
      <c r="D3512" s="2"/>
      <c r="E3512" s="2"/>
      <c r="J3512" s="2"/>
      <c r="P3512" s="2"/>
      <c r="T3512" s="68">
        <v>41852</v>
      </c>
      <c r="U3512" s="69">
        <v>0.99894000000000005</v>
      </c>
      <c r="V3512" s="70">
        <v>-1.0599999999999499E-3</v>
      </c>
      <c r="W3512" s="70"/>
      <c r="Y3512" s="2"/>
    </row>
    <row r="3513" spans="2:25" x14ac:dyDescent="0.25">
      <c r="B3513" s="2"/>
      <c r="D3513" s="2"/>
      <c r="E3513" s="2"/>
      <c r="J3513" s="2"/>
      <c r="P3513" s="2"/>
      <c r="T3513" s="68">
        <v>41855</v>
      </c>
      <c r="U3513" s="69">
        <v>1.0057400000000001</v>
      </c>
      <c r="V3513" s="70">
        <v>5.7400000000000784E-3</v>
      </c>
      <c r="W3513" s="70"/>
      <c r="Y3513" s="2"/>
    </row>
    <row r="3514" spans="2:25" x14ac:dyDescent="0.25">
      <c r="B3514" s="2"/>
      <c r="D3514" s="2"/>
      <c r="E3514" s="2"/>
      <c r="J3514" s="2"/>
      <c r="P3514" s="2"/>
      <c r="T3514" s="68">
        <v>41856</v>
      </c>
      <c r="U3514" s="69">
        <v>0.99497999999999998</v>
      </c>
      <c r="V3514" s="70">
        <v>-5.0200000000000244E-3</v>
      </c>
      <c r="W3514" s="70"/>
      <c r="Y3514" s="2"/>
    </row>
    <row r="3515" spans="2:25" x14ac:dyDescent="0.25">
      <c r="B3515" s="2"/>
      <c r="D3515" s="2"/>
      <c r="E3515" s="2"/>
      <c r="J3515" s="2"/>
      <c r="P3515" s="2"/>
      <c r="T3515" s="68">
        <v>41857</v>
      </c>
      <c r="U3515" s="69">
        <v>1.0006600000000001</v>
      </c>
      <c r="V3515" s="70">
        <v>6.6000000000010495E-4</v>
      </c>
      <c r="W3515" s="70"/>
      <c r="Y3515" s="2"/>
    </row>
    <row r="3516" spans="2:25" x14ac:dyDescent="0.25">
      <c r="B3516" s="2"/>
      <c r="D3516" s="2"/>
      <c r="E3516" s="2"/>
      <c r="J3516" s="2"/>
      <c r="P3516" s="2"/>
      <c r="T3516" s="68">
        <v>41858</v>
      </c>
      <c r="U3516" s="69">
        <v>0.99692000000000003</v>
      </c>
      <c r="V3516" s="70">
        <v>-3.0799999999999716E-3</v>
      </c>
      <c r="W3516" s="70"/>
      <c r="Y3516" s="2"/>
    </row>
    <row r="3517" spans="2:25" x14ac:dyDescent="0.25">
      <c r="B3517" s="2"/>
      <c r="D3517" s="2"/>
      <c r="E3517" s="2"/>
      <c r="J3517" s="2"/>
      <c r="P3517" s="2"/>
      <c r="T3517" s="68">
        <v>41859</v>
      </c>
      <c r="U3517" s="69">
        <v>1.0037199999999999</v>
      </c>
      <c r="V3517" s="70">
        <v>3.7199999999999456E-3</v>
      </c>
      <c r="W3517" s="70"/>
      <c r="Y3517" s="2"/>
    </row>
    <row r="3518" spans="2:25" x14ac:dyDescent="0.25">
      <c r="B3518" s="2"/>
      <c r="D3518" s="2"/>
      <c r="E3518" s="2"/>
      <c r="J3518" s="2"/>
      <c r="P3518" s="2"/>
      <c r="T3518" s="68">
        <v>41862</v>
      </c>
      <c r="U3518" s="69">
        <v>1.0022500000000001</v>
      </c>
      <c r="V3518" s="70">
        <v>2.2500000000000853E-3</v>
      </c>
      <c r="W3518" s="70"/>
      <c r="Y3518" s="2"/>
    </row>
    <row r="3519" spans="2:25" x14ac:dyDescent="0.25">
      <c r="B3519" s="2"/>
      <c r="D3519" s="2"/>
      <c r="E3519" s="2"/>
      <c r="J3519" s="2"/>
      <c r="P3519" s="2"/>
      <c r="T3519" s="68">
        <v>41863</v>
      </c>
      <c r="U3519" s="69">
        <v>1.0003299999999999</v>
      </c>
      <c r="V3519" s="70">
        <v>3.2999999999994145E-4</v>
      </c>
      <c r="W3519" s="70"/>
      <c r="Y3519" s="2"/>
    </row>
    <row r="3520" spans="2:25" x14ac:dyDescent="0.25">
      <c r="B3520" s="2"/>
      <c r="D3520" s="2"/>
      <c r="E3520" s="2"/>
      <c r="J3520" s="2"/>
      <c r="P3520" s="2"/>
      <c r="T3520" s="68">
        <v>41864</v>
      </c>
      <c r="U3520" s="69">
        <v>1.0009600000000001</v>
      </c>
      <c r="V3520" s="70">
        <v>9.6000000000007191E-4</v>
      </c>
      <c r="W3520" s="70"/>
      <c r="Y3520" s="2"/>
    </row>
    <row r="3521" spans="2:25" x14ac:dyDescent="0.25">
      <c r="B3521" s="2"/>
      <c r="D3521" s="2"/>
      <c r="E3521" s="2"/>
      <c r="J3521" s="2"/>
      <c r="P3521" s="2"/>
      <c r="T3521" s="68">
        <v>41865</v>
      </c>
      <c r="U3521" s="69">
        <v>1.0002899999999999</v>
      </c>
      <c r="V3521" s="70">
        <v>2.8999999999990145E-4</v>
      </c>
      <c r="W3521" s="70"/>
      <c r="Y3521" s="2"/>
    </row>
    <row r="3522" spans="2:25" x14ac:dyDescent="0.25">
      <c r="B3522" s="2"/>
      <c r="D3522" s="2"/>
      <c r="E3522" s="2"/>
      <c r="J3522" s="2"/>
      <c r="P3522" s="2"/>
      <c r="T3522" s="68">
        <v>41866</v>
      </c>
      <c r="U3522" s="69">
        <v>1.0001</v>
      </c>
      <c r="V3522" s="70">
        <v>9.9999999999988987E-5</v>
      </c>
      <c r="W3522" s="70"/>
      <c r="Y3522" s="2"/>
    </row>
    <row r="3523" spans="2:25" x14ac:dyDescent="0.25">
      <c r="B3523" s="2"/>
      <c r="D3523" s="2"/>
      <c r="E3523" s="2"/>
      <c r="J3523" s="2"/>
      <c r="P3523" s="2"/>
      <c r="T3523" s="68">
        <v>41869</v>
      </c>
      <c r="U3523" s="69">
        <v>1.0084900000000001</v>
      </c>
      <c r="V3523" s="70">
        <v>8.4900000000001086E-3</v>
      </c>
      <c r="W3523" s="70"/>
      <c r="Y3523" s="2"/>
    </row>
    <row r="3524" spans="2:25" x14ac:dyDescent="0.25">
      <c r="B3524" s="2"/>
      <c r="D3524" s="2"/>
      <c r="E3524" s="2"/>
      <c r="J3524" s="2"/>
      <c r="P3524" s="2"/>
      <c r="T3524" s="68">
        <v>41870</v>
      </c>
      <c r="U3524" s="69">
        <v>1.0021800000000001</v>
      </c>
      <c r="V3524" s="70">
        <v>2.1800000000000708E-3</v>
      </c>
      <c r="W3524" s="70"/>
      <c r="Y3524" s="2"/>
    </row>
    <row r="3525" spans="2:25" x14ac:dyDescent="0.25">
      <c r="B3525" s="2"/>
      <c r="D3525" s="2"/>
      <c r="E3525" s="2"/>
      <c r="J3525" s="2"/>
      <c r="P3525" s="2"/>
      <c r="T3525" s="68">
        <v>41871</v>
      </c>
      <c r="U3525" s="69">
        <v>1.0012099999999999</v>
      </c>
      <c r="V3525" s="70">
        <v>1.2099999999999334E-3</v>
      </c>
      <c r="W3525" s="70"/>
      <c r="Y3525" s="2"/>
    </row>
    <row r="3526" spans="2:25" x14ac:dyDescent="0.25">
      <c r="B3526" s="2"/>
      <c r="D3526" s="2"/>
      <c r="E3526" s="2"/>
      <c r="J3526" s="2"/>
      <c r="P3526" s="2"/>
      <c r="T3526" s="68">
        <v>41872</v>
      </c>
      <c r="U3526" s="69">
        <v>1.0011099999999999</v>
      </c>
      <c r="V3526" s="70">
        <v>1.1099999999999444E-3</v>
      </c>
      <c r="W3526" s="70"/>
      <c r="Y3526" s="2"/>
    </row>
    <row r="3527" spans="2:25" x14ac:dyDescent="0.25">
      <c r="B3527" s="2"/>
      <c r="D3527" s="2"/>
      <c r="E3527" s="2"/>
      <c r="J3527" s="2"/>
      <c r="P3527" s="2"/>
      <c r="T3527" s="68">
        <v>41873</v>
      </c>
      <c r="U3527" s="69">
        <v>0.99929999999999997</v>
      </c>
      <c r="V3527" s="70">
        <v>-7.0000000000003393E-4</v>
      </c>
      <c r="W3527" s="70"/>
      <c r="Y3527" s="2"/>
    </row>
    <row r="3528" spans="2:25" x14ac:dyDescent="0.25">
      <c r="B3528" s="2"/>
      <c r="D3528" s="2"/>
      <c r="E3528" s="2"/>
      <c r="J3528" s="2"/>
      <c r="P3528" s="2"/>
      <c r="T3528" s="68">
        <v>41876</v>
      </c>
      <c r="U3528" s="69">
        <v>1.00247</v>
      </c>
      <c r="V3528" s="70">
        <v>2.4699999999999722E-3</v>
      </c>
      <c r="W3528" s="70"/>
      <c r="Y3528" s="2"/>
    </row>
    <row r="3529" spans="2:25" x14ac:dyDescent="0.25">
      <c r="B3529" s="2"/>
      <c r="D3529" s="2"/>
      <c r="E3529" s="2"/>
      <c r="J3529" s="2"/>
      <c r="P3529" s="2"/>
      <c r="T3529" s="68">
        <v>41877</v>
      </c>
      <c r="U3529" s="69">
        <v>1.00057</v>
      </c>
      <c r="V3529" s="70">
        <v>5.6999999999995943E-4</v>
      </c>
      <c r="W3529" s="70"/>
      <c r="Y3529" s="2"/>
    </row>
    <row r="3530" spans="2:25" x14ac:dyDescent="0.25">
      <c r="B3530" s="2"/>
      <c r="D3530" s="2"/>
      <c r="E3530" s="2"/>
      <c r="J3530" s="2"/>
      <c r="P3530" s="2"/>
      <c r="T3530" s="68">
        <v>41878</v>
      </c>
      <c r="U3530" s="69">
        <v>1.0002</v>
      </c>
      <c r="V3530" s="70">
        <v>1.9999999999997797E-4</v>
      </c>
      <c r="W3530" s="70"/>
      <c r="Y3530" s="2"/>
    </row>
    <row r="3531" spans="2:25" x14ac:dyDescent="0.25">
      <c r="B3531" s="2"/>
      <c r="D3531" s="2"/>
      <c r="E3531" s="2"/>
      <c r="J3531" s="2"/>
      <c r="P3531" s="2"/>
      <c r="T3531" s="68">
        <v>41879</v>
      </c>
      <c r="U3531" s="69">
        <v>0.99941000000000002</v>
      </c>
      <c r="V3531" s="70">
        <v>-5.8999999999997943E-4</v>
      </c>
      <c r="W3531" s="70"/>
      <c r="Y3531" s="2"/>
    </row>
    <row r="3532" spans="2:25" x14ac:dyDescent="0.25">
      <c r="B3532" s="2"/>
      <c r="D3532" s="2"/>
      <c r="E3532" s="2"/>
      <c r="J3532" s="2"/>
      <c r="P3532" s="2"/>
      <c r="T3532" s="68">
        <v>41880</v>
      </c>
      <c r="U3532" s="69">
        <v>1.00159</v>
      </c>
      <c r="V3532" s="70">
        <v>1.5899999999999803E-3</v>
      </c>
      <c r="W3532" s="70"/>
      <c r="Y3532" s="2"/>
    </row>
    <row r="3533" spans="2:25" x14ac:dyDescent="0.25">
      <c r="B3533" s="2"/>
      <c r="D3533" s="2"/>
      <c r="E3533" s="2"/>
      <c r="J3533" s="2"/>
      <c r="P3533" s="2"/>
      <c r="T3533" s="68">
        <v>41884</v>
      </c>
      <c r="U3533" s="69">
        <v>1.0006299999999999</v>
      </c>
      <c r="V3533" s="70">
        <v>6.2999999999990841E-4</v>
      </c>
      <c r="W3533" s="70"/>
      <c r="Y3533" s="2"/>
    </row>
    <row r="3534" spans="2:25" x14ac:dyDescent="0.25">
      <c r="B3534" s="2"/>
      <c r="D3534" s="2"/>
      <c r="E3534" s="2"/>
      <c r="J3534" s="2"/>
      <c r="P3534" s="2"/>
      <c r="T3534" s="68">
        <v>41885</v>
      </c>
      <c r="U3534" s="69">
        <v>0.99982000000000004</v>
      </c>
      <c r="V3534" s="70">
        <v>-1.7999999999995797E-4</v>
      </c>
      <c r="W3534" s="70"/>
      <c r="Y3534" s="2"/>
    </row>
    <row r="3535" spans="2:25" x14ac:dyDescent="0.25">
      <c r="B3535" s="2"/>
      <c r="D3535" s="2"/>
      <c r="E3535" s="2"/>
      <c r="J3535" s="2"/>
      <c r="P3535" s="2"/>
      <c r="T3535" s="68">
        <v>41886</v>
      </c>
      <c r="U3535" s="69">
        <v>0.99939999999999996</v>
      </c>
      <c r="V3535" s="70">
        <v>-6.0000000000004494E-4</v>
      </c>
      <c r="W3535" s="70"/>
      <c r="Y3535" s="2"/>
    </row>
    <row r="3536" spans="2:25" x14ac:dyDescent="0.25">
      <c r="B3536" s="2"/>
      <c r="D3536" s="2"/>
      <c r="E3536" s="2"/>
      <c r="J3536" s="2"/>
      <c r="P3536" s="2"/>
      <c r="T3536" s="68">
        <v>41887</v>
      </c>
      <c r="U3536" s="69">
        <v>1.0026999999999999</v>
      </c>
      <c r="V3536" s="70">
        <v>2.6999999999999247E-3</v>
      </c>
      <c r="W3536" s="70"/>
      <c r="Y3536" s="2"/>
    </row>
    <row r="3537" spans="2:25" x14ac:dyDescent="0.25">
      <c r="B3537" s="2"/>
      <c r="D3537" s="2"/>
      <c r="E3537" s="2"/>
      <c r="J3537" s="2"/>
      <c r="P3537" s="2"/>
      <c r="T3537" s="68">
        <v>41890</v>
      </c>
      <c r="U3537" s="69">
        <v>0.99938000000000005</v>
      </c>
      <c r="V3537" s="70">
        <v>-6.1999999999995392E-4</v>
      </c>
      <c r="W3537" s="70"/>
      <c r="Y3537" s="2"/>
    </row>
    <row r="3538" spans="2:25" x14ac:dyDescent="0.25">
      <c r="B3538" s="2"/>
      <c r="D3538" s="2"/>
      <c r="E3538" s="2"/>
      <c r="J3538" s="2"/>
      <c r="P3538" s="2"/>
      <c r="T3538" s="68">
        <v>41891</v>
      </c>
      <c r="U3538" s="69">
        <v>0.99709000000000003</v>
      </c>
      <c r="V3538" s="70">
        <v>-2.9099999999999682E-3</v>
      </c>
      <c r="W3538" s="70"/>
      <c r="Y3538" s="2"/>
    </row>
    <row r="3539" spans="2:25" x14ac:dyDescent="0.25">
      <c r="B3539" s="2"/>
      <c r="D3539" s="2"/>
      <c r="E3539" s="2"/>
      <c r="J3539" s="2"/>
      <c r="P3539" s="2"/>
      <c r="T3539" s="68">
        <v>41892</v>
      </c>
      <c r="U3539" s="69">
        <v>1.0019499999999999</v>
      </c>
      <c r="V3539" s="70">
        <v>1.9499999999998963E-3</v>
      </c>
      <c r="W3539" s="70"/>
      <c r="Y3539" s="2"/>
    </row>
    <row r="3540" spans="2:25" x14ac:dyDescent="0.25">
      <c r="B3540" s="2"/>
      <c r="D3540" s="2"/>
      <c r="E3540" s="2"/>
      <c r="J3540" s="2"/>
      <c r="P3540" s="2"/>
      <c r="T3540" s="68">
        <v>41893</v>
      </c>
      <c r="U3540" s="69">
        <v>1.0009399999999999</v>
      </c>
      <c r="V3540" s="70">
        <v>9.3999999999994088E-4</v>
      </c>
      <c r="W3540" s="70"/>
      <c r="Y3540" s="2"/>
    </row>
    <row r="3541" spans="2:25" x14ac:dyDescent="0.25">
      <c r="B3541" s="2"/>
      <c r="D3541" s="2"/>
      <c r="E3541" s="2"/>
      <c r="J3541" s="2"/>
      <c r="P3541" s="2"/>
      <c r="T3541" s="68">
        <v>41894</v>
      </c>
      <c r="U3541" s="69">
        <v>0.99755000000000005</v>
      </c>
      <c r="V3541" s="70">
        <v>-2.4499999999999522E-3</v>
      </c>
      <c r="W3541" s="70"/>
      <c r="Y3541" s="2"/>
    </row>
    <row r="3542" spans="2:25" x14ac:dyDescent="0.25">
      <c r="B3542" s="2"/>
      <c r="D3542" s="2"/>
      <c r="E3542" s="2"/>
      <c r="J3542" s="2"/>
      <c r="P3542" s="2"/>
      <c r="T3542" s="68">
        <v>41897</v>
      </c>
      <c r="U3542" s="69">
        <v>1.00099</v>
      </c>
      <c r="V3542" s="70">
        <v>9.900000000000464E-4</v>
      </c>
      <c r="W3542" s="70"/>
      <c r="Y3542" s="2"/>
    </row>
    <row r="3543" spans="2:25" x14ac:dyDescent="0.25">
      <c r="B3543" s="2"/>
      <c r="D3543" s="2"/>
      <c r="E3543" s="2"/>
      <c r="J3543" s="2"/>
      <c r="P3543" s="2"/>
      <c r="T3543" s="68">
        <v>41898</v>
      </c>
      <c r="U3543" s="69">
        <v>1.0039</v>
      </c>
      <c r="V3543" s="70">
        <v>3.9000000000000146E-3</v>
      </c>
      <c r="W3543" s="70"/>
      <c r="Y3543" s="2"/>
    </row>
    <row r="3544" spans="2:25" x14ac:dyDescent="0.25">
      <c r="B3544" s="2"/>
      <c r="D3544" s="2"/>
      <c r="E3544" s="2"/>
      <c r="J3544" s="2"/>
      <c r="P3544" s="2"/>
      <c r="T3544" s="68">
        <v>41899</v>
      </c>
      <c r="U3544" s="69">
        <v>1.0010600000000001</v>
      </c>
      <c r="V3544" s="70">
        <v>1.0600000000000609E-3</v>
      </c>
      <c r="W3544" s="70"/>
      <c r="Y3544" s="2"/>
    </row>
    <row r="3545" spans="2:25" x14ac:dyDescent="0.25">
      <c r="B3545" s="2"/>
      <c r="D3545" s="2"/>
      <c r="E3545" s="2"/>
      <c r="J3545" s="2"/>
      <c r="P3545" s="2"/>
      <c r="T3545" s="68">
        <v>41900</v>
      </c>
      <c r="U3545" s="69">
        <v>1.0010699999999999</v>
      </c>
      <c r="V3545" s="70">
        <v>1.0699999999999044E-3</v>
      </c>
      <c r="W3545" s="70"/>
      <c r="Y3545" s="2"/>
    </row>
    <row r="3546" spans="2:25" x14ac:dyDescent="0.25">
      <c r="B3546" s="2"/>
      <c r="D3546" s="2"/>
      <c r="E3546" s="2"/>
      <c r="J3546" s="2"/>
      <c r="P3546" s="2"/>
      <c r="T3546" s="68">
        <v>41901</v>
      </c>
      <c r="U3546" s="69">
        <v>1.0018400000000001</v>
      </c>
      <c r="V3546" s="70">
        <v>1.8400000000000638E-3</v>
      </c>
      <c r="W3546" s="70"/>
      <c r="Y3546" s="2"/>
    </row>
    <row r="3547" spans="2:25" x14ac:dyDescent="0.25">
      <c r="B3547" s="2"/>
      <c r="D3547" s="2"/>
      <c r="E3547" s="2"/>
      <c r="J3547" s="2"/>
      <c r="P3547" s="2"/>
      <c r="T3547" s="68">
        <v>41904</v>
      </c>
      <c r="U3547" s="69">
        <v>0.99363999999999997</v>
      </c>
      <c r="V3547" s="70">
        <v>-6.3600000000000323E-3</v>
      </c>
      <c r="W3547" s="70"/>
      <c r="Y3547" s="2"/>
    </row>
    <row r="3548" spans="2:25" x14ac:dyDescent="0.25">
      <c r="B3548" s="2"/>
      <c r="D3548" s="2"/>
      <c r="E3548" s="2"/>
      <c r="J3548" s="2"/>
      <c r="P3548" s="2"/>
      <c r="T3548" s="68">
        <v>41905</v>
      </c>
      <c r="U3548" s="69">
        <v>0.99634999999999996</v>
      </c>
      <c r="V3548" s="70">
        <v>-3.6500000000000421E-3</v>
      </c>
      <c r="W3548" s="70"/>
      <c r="Y3548" s="2"/>
    </row>
    <row r="3549" spans="2:25" x14ac:dyDescent="0.25">
      <c r="B3549" s="2"/>
      <c r="D3549" s="2"/>
      <c r="E3549" s="2"/>
      <c r="J3549" s="2"/>
      <c r="P3549" s="2"/>
      <c r="T3549" s="68">
        <v>41906</v>
      </c>
      <c r="U3549" s="69">
        <v>1.0046900000000001</v>
      </c>
      <c r="V3549" s="70">
        <v>4.690000000000083E-3</v>
      </c>
      <c r="W3549" s="70"/>
      <c r="Y3549" s="2"/>
    </row>
    <row r="3550" spans="2:25" x14ac:dyDescent="0.25">
      <c r="B3550" s="2"/>
      <c r="D3550" s="2"/>
      <c r="E3550" s="2"/>
      <c r="J3550" s="2"/>
      <c r="P3550" s="2"/>
      <c r="T3550" s="68">
        <v>41907</v>
      </c>
      <c r="U3550" s="69">
        <v>0.99039999999999995</v>
      </c>
      <c r="V3550" s="70">
        <v>-9.6000000000000529E-3</v>
      </c>
      <c r="W3550" s="70"/>
      <c r="Y3550" s="2"/>
    </row>
    <row r="3551" spans="2:25" x14ac:dyDescent="0.25">
      <c r="B3551" s="2"/>
      <c r="D3551" s="2"/>
      <c r="E3551" s="2"/>
      <c r="J3551" s="2"/>
      <c r="P3551" s="2"/>
      <c r="T3551" s="68">
        <v>41908</v>
      </c>
      <c r="U3551" s="69">
        <v>1.0038400000000001</v>
      </c>
      <c r="V3551" s="70">
        <v>3.8400000000000656E-3</v>
      </c>
      <c r="W3551" s="70"/>
      <c r="Y3551" s="2"/>
    </row>
    <row r="3552" spans="2:25" x14ac:dyDescent="0.25">
      <c r="B3552" s="2"/>
      <c r="D3552" s="2"/>
      <c r="E3552" s="2"/>
      <c r="J3552" s="2"/>
      <c r="P3552" s="2"/>
      <c r="T3552" s="68">
        <v>41911</v>
      </c>
      <c r="U3552" s="69">
        <v>0.99922</v>
      </c>
      <c r="V3552" s="70">
        <v>-7.8000000000000291E-4</v>
      </c>
      <c r="W3552" s="70"/>
      <c r="Y3552" s="2"/>
    </row>
    <row r="3553" spans="2:25" x14ac:dyDescent="0.25">
      <c r="B3553" s="2"/>
      <c r="D3553" s="2"/>
      <c r="E3553" s="2"/>
      <c r="J3553" s="2"/>
      <c r="P3553" s="2"/>
      <c r="T3553" s="68">
        <v>41912</v>
      </c>
      <c r="U3553" s="69">
        <v>0.99895</v>
      </c>
      <c r="V3553" s="70">
        <v>-1.0499999999999954E-3</v>
      </c>
      <c r="W3553" s="70"/>
      <c r="Y3553" s="2"/>
    </row>
    <row r="3554" spans="2:25" x14ac:dyDescent="0.25">
      <c r="B3554" s="2"/>
      <c r="D3554" s="2"/>
      <c r="E3554" s="2"/>
      <c r="J3554" s="2"/>
      <c r="P3554" s="2"/>
      <c r="T3554" s="68">
        <v>41913</v>
      </c>
      <c r="U3554" s="69">
        <v>0.99314000000000002</v>
      </c>
      <c r="V3554" s="70">
        <v>-6.8599999999999772E-3</v>
      </c>
      <c r="W3554" s="70"/>
      <c r="Y3554" s="2"/>
    </row>
    <row r="3555" spans="2:25" x14ac:dyDescent="0.25">
      <c r="B3555" s="2"/>
      <c r="D3555" s="2"/>
      <c r="E3555" s="2"/>
      <c r="J3555" s="2"/>
      <c r="P3555" s="2"/>
      <c r="T3555" s="68">
        <v>41914</v>
      </c>
      <c r="U3555" s="69">
        <v>1.00084</v>
      </c>
      <c r="V3555" s="70">
        <v>8.399999999999519E-4</v>
      </c>
      <c r="W3555" s="70"/>
      <c r="Y3555" s="2"/>
    </row>
    <row r="3556" spans="2:25" x14ac:dyDescent="0.25">
      <c r="B3556" s="2"/>
      <c r="D3556" s="2"/>
      <c r="E3556" s="2"/>
      <c r="J3556" s="2"/>
      <c r="P3556" s="2"/>
      <c r="T3556" s="68">
        <v>41915</v>
      </c>
      <c r="U3556" s="69">
        <v>1.0053799999999999</v>
      </c>
      <c r="V3556" s="70">
        <v>5.3799999999999404E-3</v>
      </c>
      <c r="W3556" s="70"/>
      <c r="Y3556" s="2"/>
    </row>
    <row r="3557" spans="2:25" x14ac:dyDescent="0.25">
      <c r="B3557" s="2"/>
      <c r="D3557" s="2"/>
      <c r="E3557" s="2"/>
      <c r="J3557" s="2"/>
      <c r="P3557" s="2"/>
      <c r="T3557" s="68">
        <v>41918</v>
      </c>
      <c r="U3557" s="69">
        <v>1.00007</v>
      </c>
      <c r="V3557" s="70">
        <v>7.0000000000014495E-5</v>
      </c>
      <c r="W3557" s="70"/>
      <c r="Y3557" s="2"/>
    </row>
    <row r="3558" spans="2:25" x14ac:dyDescent="0.25">
      <c r="B3558" s="2"/>
      <c r="D3558" s="2"/>
      <c r="E3558" s="2"/>
      <c r="J3558" s="2"/>
      <c r="P3558" s="2"/>
      <c r="T3558" s="68">
        <v>41919</v>
      </c>
      <c r="U3558" s="69">
        <v>0.99336999999999998</v>
      </c>
      <c r="V3558" s="70">
        <v>-6.6300000000000248E-3</v>
      </c>
      <c r="W3558" s="70"/>
      <c r="Y3558" s="2"/>
    </row>
    <row r="3559" spans="2:25" x14ac:dyDescent="0.25">
      <c r="B3559" s="2"/>
      <c r="D3559" s="2"/>
      <c r="E3559" s="2"/>
      <c r="J3559" s="2"/>
      <c r="P3559" s="2"/>
      <c r="T3559" s="68">
        <v>41920</v>
      </c>
      <c r="U3559" s="69">
        <v>1.00786</v>
      </c>
      <c r="V3559" s="70">
        <v>7.8599999999999781E-3</v>
      </c>
      <c r="W3559" s="70"/>
      <c r="Y3559" s="2"/>
    </row>
    <row r="3560" spans="2:25" x14ac:dyDescent="0.25">
      <c r="B3560" s="2"/>
      <c r="D3560" s="2"/>
      <c r="E3560" s="2"/>
      <c r="J3560" s="2"/>
      <c r="P3560" s="2"/>
      <c r="T3560" s="68">
        <v>41921</v>
      </c>
      <c r="U3560" s="69">
        <v>0.98970000000000002</v>
      </c>
      <c r="V3560" s="70">
        <v>-1.0299999999999976E-2</v>
      </c>
      <c r="W3560" s="70"/>
      <c r="Y3560" s="2"/>
    </row>
    <row r="3561" spans="2:25" x14ac:dyDescent="0.25">
      <c r="B3561" s="2"/>
      <c r="D3561" s="2"/>
      <c r="E3561" s="2"/>
      <c r="J3561" s="2"/>
      <c r="P3561" s="2"/>
      <c r="T3561" s="68">
        <v>41922</v>
      </c>
      <c r="U3561" s="69">
        <v>0.99536000000000002</v>
      </c>
      <c r="V3561" s="70">
        <v>-4.6399999999999775E-3</v>
      </c>
      <c r="W3561" s="70"/>
      <c r="Y3561" s="2"/>
    </row>
    <row r="3562" spans="2:25" x14ac:dyDescent="0.25">
      <c r="B3562" s="2"/>
      <c r="D3562" s="2"/>
      <c r="E3562" s="2"/>
      <c r="J3562" s="2"/>
      <c r="P3562" s="2"/>
      <c r="T3562" s="68">
        <v>41925</v>
      </c>
      <c r="U3562" s="69">
        <v>0.99243000000000003</v>
      </c>
      <c r="V3562" s="70">
        <v>-7.5699999999999656E-3</v>
      </c>
      <c r="W3562" s="70"/>
      <c r="Y3562" s="2"/>
    </row>
    <row r="3563" spans="2:25" x14ac:dyDescent="0.25">
      <c r="B3563" s="2"/>
      <c r="D3563" s="2"/>
      <c r="E3563" s="2"/>
      <c r="J3563" s="2"/>
      <c r="P3563" s="2"/>
      <c r="T3563" s="68">
        <v>41926</v>
      </c>
      <c r="U3563" s="69">
        <v>1.0019</v>
      </c>
      <c r="V3563" s="70">
        <v>1.9000000000000128E-3</v>
      </c>
      <c r="W3563" s="70"/>
      <c r="Y3563" s="2"/>
    </row>
    <row r="3564" spans="2:25" x14ac:dyDescent="0.25">
      <c r="B3564" s="2"/>
      <c r="D3564" s="2"/>
      <c r="E3564" s="2"/>
      <c r="J3564" s="2"/>
      <c r="P3564" s="2"/>
      <c r="T3564" s="68">
        <v>41927</v>
      </c>
      <c r="U3564" s="69">
        <v>0.99744999999999995</v>
      </c>
      <c r="V3564" s="70">
        <v>-2.5500000000000522E-3</v>
      </c>
      <c r="W3564" s="70"/>
      <c r="Y3564" s="2"/>
    </row>
    <row r="3565" spans="2:25" x14ac:dyDescent="0.25">
      <c r="B3565" s="2"/>
      <c r="D3565" s="2"/>
      <c r="E3565" s="2"/>
      <c r="J3565" s="2"/>
      <c r="P3565" s="2"/>
      <c r="T3565" s="68">
        <v>41928</v>
      </c>
      <c r="U3565" s="69">
        <v>1.0019499999999999</v>
      </c>
      <c r="V3565" s="70">
        <v>1.9499999999998963E-3</v>
      </c>
      <c r="W3565" s="70"/>
      <c r="Y3565" s="2"/>
    </row>
    <row r="3566" spans="2:25" x14ac:dyDescent="0.25">
      <c r="B3566" s="2"/>
      <c r="D3566" s="2"/>
      <c r="E3566" s="2"/>
      <c r="J3566" s="2"/>
      <c r="P3566" s="2"/>
      <c r="T3566" s="68">
        <v>41929</v>
      </c>
      <c r="U3566" s="69">
        <v>1.0060100000000001</v>
      </c>
      <c r="V3566" s="70">
        <v>6.0100000000000708E-3</v>
      </c>
      <c r="W3566" s="70"/>
      <c r="Y3566" s="2"/>
    </row>
    <row r="3567" spans="2:25" x14ac:dyDescent="0.25">
      <c r="B3567" s="2"/>
      <c r="D3567" s="2"/>
      <c r="E3567" s="2"/>
      <c r="J3567" s="2"/>
      <c r="P3567" s="2"/>
      <c r="T3567" s="68">
        <v>41932</v>
      </c>
      <c r="U3567" s="69">
        <v>1.0033300000000001</v>
      </c>
      <c r="V3567" s="70">
        <v>3.3300000000000551E-3</v>
      </c>
      <c r="W3567" s="70"/>
      <c r="Y3567" s="2"/>
    </row>
    <row r="3568" spans="2:25" x14ac:dyDescent="0.25">
      <c r="B3568" s="2"/>
      <c r="D3568" s="2"/>
      <c r="E3568" s="2"/>
      <c r="J3568" s="2"/>
      <c r="P3568" s="2"/>
      <c r="T3568" s="68">
        <v>41933</v>
      </c>
      <c r="U3568" s="69">
        <v>1.00807</v>
      </c>
      <c r="V3568" s="70">
        <v>8.0700000000000216E-3</v>
      </c>
      <c r="W3568" s="70"/>
      <c r="Y3568" s="2"/>
    </row>
    <row r="3569" spans="2:25" x14ac:dyDescent="0.25">
      <c r="B3569" s="2"/>
      <c r="D3569" s="2"/>
      <c r="E3569" s="2"/>
      <c r="J3569" s="2"/>
      <c r="P3569" s="2"/>
      <c r="T3569" s="68">
        <v>41934</v>
      </c>
      <c r="U3569" s="69">
        <v>0.99522999999999995</v>
      </c>
      <c r="V3569" s="70">
        <v>-4.770000000000052E-3</v>
      </c>
      <c r="W3569" s="70"/>
      <c r="Y3569" s="2"/>
    </row>
    <row r="3570" spans="2:25" x14ac:dyDescent="0.25">
      <c r="B3570" s="2"/>
      <c r="D3570" s="2"/>
      <c r="E3570" s="2"/>
      <c r="J3570" s="2"/>
      <c r="P3570" s="2"/>
      <c r="T3570" s="68">
        <v>41935</v>
      </c>
      <c r="U3570" s="69">
        <v>1.0065599999999999</v>
      </c>
      <c r="V3570" s="70">
        <v>6.5599999999998992E-3</v>
      </c>
      <c r="W3570" s="70"/>
      <c r="Y3570" s="2"/>
    </row>
    <row r="3571" spans="2:25" x14ac:dyDescent="0.25">
      <c r="B3571" s="2"/>
      <c r="D3571" s="2"/>
      <c r="E3571" s="2"/>
      <c r="J3571" s="2"/>
      <c r="P3571" s="2"/>
      <c r="T3571" s="68">
        <v>41936</v>
      </c>
      <c r="U3571" s="69">
        <v>1.00298</v>
      </c>
      <c r="V3571" s="70">
        <v>2.9799999999999827E-3</v>
      </c>
      <c r="W3571" s="70"/>
      <c r="Y3571" s="2"/>
    </row>
    <row r="3572" spans="2:25" x14ac:dyDescent="0.25">
      <c r="B3572" s="2"/>
      <c r="D3572" s="2"/>
      <c r="E3572" s="2"/>
      <c r="J3572" s="2"/>
      <c r="P3572" s="2"/>
      <c r="T3572" s="68">
        <v>41939</v>
      </c>
      <c r="U3572" s="69">
        <v>0.99985999999999997</v>
      </c>
      <c r="V3572" s="70">
        <v>-1.4000000000002899E-4</v>
      </c>
      <c r="W3572" s="70"/>
      <c r="Y3572" s="2"/>
    </row>
    <row r="3573" spans="2:25" x14ac:dyDescent="0.25">
      <c r="B3573" s="2"/>
      <c r="D3573" s="2"/>
      <c r="E3573" s="2"/>
      <c r="J3573" s="2"/>
      <c r="P3573" s="2"/>
      <c r="T3573" s="68">
        <v>41940</v>
      </c>
      <c r="U3573" s="69">
        <v>1.0064500000000001</v>
      </c>
      <c r="V3573" s="70">
        <v>6.4500000000000668E-3</v>
      </c>
      <c r="W3573" s="70"/>
      <c r="Y3573" s="2"/>
    </row>
    <row r="3574" spans="2:25" x14ac:dyDescent="0.25">
      <c r="B3574" s="2"/>
      <c r="D3574" s="2"/>
      <c r="E3574" s="2"/>
      <c r="J3574" s="2"/>
      <c r="P3574" s="2"/>
      <c r="T3574" s="68">
        <v>41941</v>
      </c>
      <c r="U3574" s="69">
        <v>0.99914000000000003</v>
      </c>
      <c r="V3574" s="70">
        <v>-8.599999999999719E-4</v>
      </c>
      <c r="W3574" s="70"/>
      <c r="Y3574" s="2"/>
    </row>
    <row r="3575" spans="2:25" x14ac:dyDescent="0.25">
      <c r="B3575" s="2"/>
      <c r="D3575" s="2"/>
      <c r="E3575" s="2"/>
      <c r="J3575" s="2"/>
      <c r="P3575" s="2"/>
      <c r="T3575" s="68">
        <v>41942</v>
      </c>
      <c r="U3575" s="69">
        <v>1.0032700000000001</v>
      </c>
      <c r="V3575" s="70">
        <v>3.2700000000001062E-3</v>
      </c>
      <c r="W3575" s="70"/>
      <c r="Y3575" s="2"/>
    </row>
    <row r="3576" spans="2:25" x14ac:dyDescent="0.25">
      <c r="B3576" s="2"/>
      <c r="D3576" s="2"/>
      <c r="E3576" s="2"/>
      <c r="J3576" s="2"/>
      <c r="P3576" s="2"/>
      <c r="T3576" s="68">
        <v>41943</v>
      </c>
      <c r="U3576" s="69">
        <v>1.0043299999999999</v>
      </c>
      <c r="V3576" s="70">
        <v>4.329999999999945E-3</v>
      </c>
      <c r="W3576" s="70"/>
      <c r="Y3576" s="2"/>
    </row>
    <row r="3577" spans="2:25" x14ac:dyDescent="0.25">
      <c r="B3577" s="2"/>
      <c r="D3577" s="2"/>
      <c r="E3577" s="2"/>
      <c r="J3577" s="2"/>
      <c r="P3577" s="2"/>
      <c r="T3577" s="68">
        <v>41946</v>
      </c>
      <c r="U3577" s="69">
        <v>1.00017</v>
      </c>
      <c r="V3577" s="70">
        <v>1.7000000000000348E-4</v>
      </c>
      <c r="W3577" s="70"/>
      <c r="Y3577" s="2"/>
    </row>
    <row r="3578" spans="2:25" x14ac:dyDescent="0.25">
      <c r="B3578" s="2"/>
      <c r="D3578" s="2"/>
      <c r="E3578" s="2"/>
      <c r="J3578" s="2"/>
      <c r="P3578" s="2"/>
      <c r="T3578" s="68">
        <v>41947</v>
      </c>
      <c r="U3578" s="69">
        <v>0.99883</v>
      </c>
      <c r="V3578" s="70">
        <v>-1.1700000000000044E-3</v>
      </c>
      <c r="W3578" s="70"/>
      <c r="Y3578" s="2"/>
    </row>
    <row r="3579" spans="2:25" x14ac:dyDescent="0.25">
      <c r="B3579" s="2"/>
      <c r="D3579" s="2"/>
      <c r="E3579" s="2"/>
      <c r="J3579" s="2"/>
      <c r="P3579" s="2"/>
      <c r="T3579" s="68">
        <v>41948</v>
      </c>
      <c r="U3579" s="69">
        <v>1.00352</v>
      </c>
      <c r="V3579" s="70">
        <v>3.5199999999999676E-3</v>
      </c>
      <c r="W3579" s="70"/>
      <c r="Y3579" s="2"/>
    </row>
    <row r="3580" spans="2:25" x14ac:dyDescent="0.25">
      <c r="B3580" s="2"/>
      <c r="D3580" s="2"/>
      <c r="E3580" s="2"/>
      <c r="J3580" s="2"/>
      <c r="P3580" s="2"/>
      <c r="T3580" s="68">
        <v>41949</v>
      </c>
      <c r="U3580" s="69">
        <v>1.0022</v>
      </c>
      <c r="V3580" s="70">
        <v>2.1999999999999797E-3</v>
      </c>
      <c r="W3580" s="70"/>
      <c r="Y3580" s="2"/>
    </row>
    <row r="3581" spans="2:25" x14ac:dyDescent="0.25">
      <c r="B3581" s="2"/>
      <c r="D3581" s="2"/>
      <c r="E3581" s="2"/>
      <c r="J3581" s="2"/>
      <c r="P3581" s="2"/>
      <c r="T3581" s="68">
        <v>41950</v>
      </c>
      <c r="U3581" s="69">
        <v>1.0014000000000001</v>
      </c>
      <c r="V3581" s="70">
        <v>1.4000000000000679E-3</v>
      </c>
      <c r="W3581" s="70"/>
      <c r="Y3581" s="2"/>
    </row>
    <row r="3582" spans="2:25" x14ac:dyDescent="0.25">
      <c r="B3582" s="2"/>
      <c r="D3582" s="2"/>
      <c r="E3582" s="2"/>
      <c r="J3582" s="2"/>
      <c r="P3582" s="2"/>
      <c r="T3582" s="68">
        <v>41953</v>
      </c>
      <c r="U3582" s="69">
        <v>1.0022</v>
      </c>
      <c r="V3582" s="70">
        <v>2.1999999999999797E-3</v>
      </c>
      <c r="W3582" s="70"/>
      <c r="Y3582" s="2"/>
    </row>
    <row r="3583" spans="2:25" x14ac:dyDescent="0.25">
      <c r="B3583" s="2"/>
      <c r="D3583" s="2"/>
      <c r="E3583" s="2"/>
      <c r="J3583" s="2"/>
      <c r="P3583" s="2"/>
      <c r="T3583" s="68">
        <v>41954</v>
      </c>
      <c r="U3583" s="69">
        <v>1.0004599999999999</v>
      </c>
      <c r="V3583" s="70">
        <v>4.5999999999990493E-4</v>
      </c>
      <c r="W3583" s="70"/>
      <c r="Y3583" s="2"/>
    </row>
    <row r="3584" spans="2:25" x14ac:dyDescent="0.25">
      <c r="B3584" s="2"/>
      <c r="D3584" s="2"/>
      <c r="E3584" s="2"/>
      <c r="J3584" s="2"/>
      <c r="P3584" s="2"/>
      <c r="T3584" s="68">
        <v>41955</v>
      </c>
      <c r="U3584" s="69">
        <v>0.99997000000000003</v>
      </c>
      <c r="V3584" s="70">
        <v>-2.9999999999974492E-5</v>
      </c>
      <c r="W3584" s="70"/>
      <c r="Y3584" s="2"/>
    </row>
    <row r="3585" spans="2:25" x14ac:dyDescent="0.25">
      <c r="B3585" s="2"/>
      <c r="D3585" s="2"/>
      <c r="E3585" s="2"/>
      <c r="J3585" s="2"/>
      <c r="P3585" s="2"/>
      <c r="T3585" s="68">
        <v>41956</v>
      </c>
      <c r="U3585" s="69">
        <v>1.00038</v>
      </c>
      <c r="V3585" s="70">
        <v>3.8000000000004697E-4</v>
      </c>
      <c r="W3585" s="70"/>
      <c r="Y3585" s="2"/>
    </row>
    <row r="3586" spans="2:25" x14ac:dyDescent="0.25">
      <c r="B3586" s="2"/>
      <c r="D3586" s="2"/>
      <c r="E3586" s="2"/>
      <c r="J3586" s="2"/>
      <c r="P3586" s="2"/>
      <c r="T3586" s="68">
        <v>41957</v>
      </c>
      <c r="U3586" s="69">
        <v>0.99927999999999995</v>
      </c>
      <c r="V3586" s="70">
        <v>-7.2000000000005393E-4</v>
      </c>
      <c r="W3586" s="70"/>
      <c r="Y3586" s="2"/>
    </row>
    <row r="3587" spans="2:25" x14ac:dyDescent="0.25">
      <c r="B3587" s="2"/>
      <c r="D3587" s="2"/>
      <c r="E3587" s="2"/>
      <c r="J3587" s="2"/>
      <c r="P3587" s="2"/>
      <c r="T3587" s="68">
        <v>41960</v>
      </c>
      <c r="U3587" s="69">
        <v>1.00129</v>
      </c>
      <c r="V3587" s="70">
        <v>1.2900000000000134E-3</v>
      </c>
      <c r="W3587" s="70"/>
      <c r="Y3587" s="2"/>
    </row>
    <row r="3588" spans="2:25" x14ac:dyDescent="0.25">
      <c r="B3588" s="2"/>
      <c r="D3588" s="2"/>
      <c r="E3588" s="2"/>
      <c r="J3588" s="2"/>
      <c r="P3588" s="2"/>
      <c r="T3588" s="68">
        <v>41961</v>
      </c>
      <c r="U3588" s="69">
        <v>1.0023200000000001</v>
      </c>
      <c r="V3588" s="70">
        <v>2.3200000000000998E-3</v>
      </c>
      <c r="W3588" s="70"/>
      <c r="Y3588" s="2"/>
    </row>
    <row r="3589" spans="2:25" x14ac:dyDescent="0.25">
      <c r="B3589" s="2"/>
      <c r="D3589" s="2"/>
      <c r="E3589" s="2"/>
      <c r="J3589" s="2"/>
      <c r="P3589" s="2"/>
      <c r="T3589" s="68">
        <v>41962</v>
      </c>
      <c r="U3589" s="69">
        <v>1.00027</v>
      </c>
      <c r="V3589" s="70">
        <v>2.6999999999999247E-4</v>
      </c>
      <c r="W3589" s="70"/>
      <c r="Y3589" s="2"/>
    </row>
    <row r="3590" spans="2:25" x14ac:dyDescent="0.25">
      <c r="B3590" s="2"/>
      <c r="D3590" s="2"/>
      <c r="E3590" s="2"/>
      <c r="J3590" s="2"/>
      <c r="P3590" s="2"/>
      <c r="T3590" s="68">
        <v>41963</v>
      </c>
      <c r="U3590" s="69">
        <v>1.0013099999999999</v>
      </c>
      <c r="V3590" s="70">
        <v>1.3099999999999223E-3</v>
      </c>
      <c r="W3590" s="70"/>
      <c r="Y3590" s="2"/>
    </row>
    <row r="3591" spans="2:25" x14ac:dyDescent="0.25">
      <c r="B3591" s="2"/>
      <c r="D3591" s="2"/>
      <c r="E3591" s="2"/>
      <c r="J3591" s="2"/>
      <c r="P3591" s="2"/>
      <c r="T3591" s="68">
        <v>41964</v>
      </c>
      <c r="U3591" s="69">
        <v>1.0009600000000001</v>
      </c>
      <c r="V3591" s="70">
        <v>9.6000000000007191E-4</v>
      </c>
      <c r="W3591" s="70"/>
      <c r="Y3591" s="2"/>
    </row>
    <row r="3592" spans="2:25" x14ac:dyDescent="0.25">
      <c r="B3592" s="2"/>
      <c r="D3592" s="2"/>
      <c r="E3592" s="2"/>
      <c r="J3592" s="2"/>
      <c r="P3592" s="2"/>
      <c r="T3592" s="68">
        <v>41967</v>
      </c>
      <c r="U3592" s="69">
        <v>1.00065</v>
      </c>
      <c r="V3592" s="70">
        <v>6.5000000000003944E-4</v>
      </c>
      <c r="W3592" s="70"/>
      <c r="Y3592" s="2"/>
    </row>
    <row r="3593" spans="2:25" x14ac:dyDescent="0.25">
      <c r="B3593" s="2"/>
      <c r="D3593" s="2"/>
      <c r="E3593" s="2"/>
      <c r="J3593" s="2"/>
      <c r="P3593" s="2"/>
      <c r="T3593" s="68">
        <v>41968</v>
      </c>
      <c r="U3593" s="69">
        <v>1.0005900000000001</v>
      </c>
      <c r="V3593" s="70">
        <v>5.9000000000009045E-4</v>
      </c>
      <c r="W3593" s="70"/>
      <c r="Y3593" s="2"/>
    </row>
    <row r="3594" spans="2:25" x14ac:dyDescent="0.25">
      <c r="B3594" s="2"/>
      <c r="D3594" s="2"/>
      <c r="E3594" s="2"/>
      <c r="J3594" s="2"/>
      <c r="P3594" s="2"/>
      <c r="T3594" s="68">
        <v>41969</v>
      </c>
      <c r="U3594" s="69">
        <v>1.00153</v>
      </c>
      <c r="V3594" s="70">
        <v>1.5300000000000313E-3</v>
      </c>
      <c r="W3594" s="70"/>
      <c r="Y3594" s="2"/>
    </row>
    <row r="3595" spans="2:25" x14ac:dyDescent="0.25">
      <c r="B3595" s="2"/>
      <c r="D3595" s="2"/>
      <c r="E3595" s="2"/>
      <c r="J3595" s="2"/>
      <c r="P3595" s="2"/>
      <c r="T3595" s="68">
        <v>41971</v>
      </c>
      <c r="U3595" s="69">
        <v>0.99817</v>
      </c>
      <c r="V3595" s="70">
        <v>-1.8299999999999983E-3</v>
      </c>
      <c r="W3595" s="70"/>
      <c r="Y3595" s="2"/>
    </row>
    <row r="3596" spans="2:25" x14ac:dyDescent="0.25">
      <c r="B3596" s="2"/>
      <c r="D3596" s="2"/>
      <c r="E3596" s="2"/>
      <c r="J3596" s="2"/>
      <c r="P3596" s="2"/>
      <c r="T3596" s="68">
        <v>41974</v>
      </c>
      <c r="U3596" s="69">
        <v>0.99633000000000005</v>
      </c>
      <c r="V3596" s="70">
        <v>-3.6699999999999511E-3</v>
      </c>
      <c r="W3596" s="70"/>
      <c r="Y3596" s="2"/>
    </row>
    <row r="3597" spans="2:25" x14ac:dyDescent="0.25">
      <c r="B3597" s="2"/>
      <c r="D3597" s="2"/>
      <c r="E3597" s="2"/>
      <c r="J3597" s="2"/>
      <c r="P3597" s="2"/>
      <c r="T3597" s="68">
        <v>41975</v>
      </c>
      <c r="U3597" s="69">
        <v>1.00434</v>
      </c>
      <c r="V3597" s="70">
        <v>4.3400000000000105E-3</v>
      </c>
      <c r="W3597" s="70"/>
      <c r="Y3597" s="2"/>
    </row>
    <row r="3598" spans="2:25" x14ac:dyDescent="0.25">
      <c r="B3598" s="2"/>
      <c r="D3598" s="2"/>
      <c r="E3598" s="2"/>
      <c r="J3598" s="2"/>
      <c r="P3598" s="2"/>
      <c r="T3598" s="68">
        <v>41976</v>
      </c>
      <c r="U3598" s="69">
        <v>1.00213</v>
      </c>
      <c r="V3598" s="70">
        <v>2.1299999999999653E-3</v>
      </c>
      <c r="W3598" s="70"/>
      <c r="Y3598" s="2"/>
    </row>
    <row r="3599" spans="2:25" x14ac:dyDescent="0.25">
      <c r="B3599" s="2"/>
      <c r="D3599" s="2"/>
      <c r="E3599" s="2"/>
      <c r="J3599" s="2"/>
      <c r="P3599" s="2"/>
      <c r="T3599" s="68">
        <v>41977</v>
      </c>
      <c r="U3599" s="69">
        <v>1.0001599999999999</v>
      </c>
      <c r="V3599" s="70">
        <v>1.5999999999993797E-4</v>
      </c>
      <c r="W3599" s="70"/>
      <c r="Y3599" s="2"/>
    </row>
    <row r="3600" spans="2:25" x14ac:dyDescent="0.25">
      <c r="B3600" s="2"/>
      <c r="D3600" s="2"/>
      <c r="E3600" s="2"/>
      <c r="J3600" s="2"/>
      <c r="P3600" s="2"/>
      <c r="T3600" s="68">
        <v>41978</v>
      </c>
      <c r="U3600" s="69">
        <v>1.0018199999999999</v>
      </c>
      <c r="V3600" s="70">
        <v>1.8199999999999328E-3</v>
      </c>
      <c r="W3600" s="70"/>
      <c r="Y3600" s="2"/>
    </row>
    <row r="3601" spans="2:25" x14ac:dyDescent="0.25">
      <c r="B3601" s="2"/>
      <c r="D3601" s="2"/>
      <c r="E3601" s="2"/>
      <c r="J3601" s="2"/>
      <c r="P3601" s="2"/>
      <c r="T3601" s="68">
        <v>41981</v>
      </c>
      <c r="U3601" s="69">
        <v>0.99604000000000004</v>
      </c>
      <c r="V3601" s="70">
        <v>-3.9599999999999635E-3</v>
      </c>
      <c r="W3601" s="70"/>
      <c r="Y3601" s="2"/>
    </row>
    <row r="3602" spans="2:25" x14ac:dyDescent="0.25">
      <c r="B3602" s="2"/>
      <c r="D3602" s="2"/>
      <c r="E3602" s="2"/>
      <c r="J3602" s="2"/>
      <c r="P3602" s="2"/>
      <c r="T3602" s="68">
        <v>41982</v>
      </c>
      <c r="U3602" s="69">
        <v>0.99944999999999995</v>
      </c>
      <c r="V3602" s="70">
        <v>-5.5000000000005045E-4</v>
      </c>
      <c r="W3602" s="70"/>
      <c r="Y3602" s="2"/>
    </row>
    <row r="3603" spans="2:25" x14ac:dyDescent="0.25">
      <c r="B3603" s="2"/>
      <c r="D3603" s="2"/>
      <c r="E3603" s="2"/>
      <c r="J3603" s="2"/>
      <c r="P3603" s="2"/>
      <c r="T3603" s="68">
        <v>41983</v>
      </c>
      <c r="U3603" s="69">
        <v>0.98816000000000004</v>
      </c>
      <c r="V3603" s="70">
        <v>-1.1839999999999962E-2</v>
      </c>
      <c r="W3603" s="70"/>
      <c r="Y3603" s="2"/>
    </row>
    <row r="3604" spans="2:25" x14ac:dyDescent="0.25">
      <c r="B3604" s="2"/>
      <c r="D3604" s="2"/>
      <c r="E3604" s="2"/>
      <c r="J3604" s="2"/>
      <c r="P3604" s="2"/>
      <c r="T3604" s="68">
        <v>41984</v>
      </c>
      <c r="U3604" s="69">
        <v>1.0017</v>
      </c>
      <c r="V3604" s="70">
        <v>1.7000000000000348E-3</v>
      </c>
      <c r="W3604" s="70"/>
      <c r="Y3604" s="2"/>
    </row>
    <row r="3605" spans="2:25" x14ac:dyDescent="0.25">
      <c r="B3605" s="2"/>
      <c r="D3605" s="2"/>
      <c r="E3605" s="2"/>
      <c r="J3605" s="2"/>
      <c r="P3605" s="2"/>
      <c r="T3605" s="68">
        <v>41985</v>
      </c>
      <c r="U3605" s="69">
        <v>0.99390999999999996</v>
      </c>
      <c r="V3605" s="70">
        <v>-6.0900000000000398E-3</v>
      </c>
      <c r="W3605" s="70"/>
      <c r="Y3605" s="2"/>
    </row>
    <row r="3606" spans="2:25" x14ac:dyDescent="0.25">
      <c r="B3606" s="2"/>
      <c r="D3606" s="2"/>
      <c r="E3606" s="2"/>
      <c r="J3606" s="2"/>
      <c r="P3606" s="2"/>
      <c r="T3606" s="68">
        <v>41988</v>
      </c>
      <c r="U3606" s="69">
        <v>0.99977000000000005</v>
      </c>
      <c r="V3606" s="70">
        <v>-2.2999999999995246E-4</v>
      </c>
      <c r="W3606" s="70"/>
      <c r="Y3606" s="2"/>
    </row>
    <row r="3607" spans="2:25" x14ac:dyDescent="0.25">
      <c r="B3607" s="2"/>
      <c r="D3607" s="2"/>
      <c r="E3607" s="2"/>
      <c r="J3607" s="2"/>
      <c r="P3607" s="2"/>
      <c r="T3607" s="68">
        <v>41989</v>
      </c>
      <c r="U3607" s="69">
        <v>0.99465000000000003</v>
      </c>
      <c r="V3607" s="70">
        <v>-5.3499999999999659E-3</v>
      </c>
      <c r="W3607" s="70"/>
      <c r="Y3607" s="2"/>
    </row>
    <row r="3608" spans="2:25" x14ac:dyDescent="0.25">
      <c r="B3608" s="2"/>
      <c r="D3608" s="2"/>
      <c r="E3608" s="2"/>
      <c r="J3608" s="2"/>
      <c r="P3608" s="2"/>
      <c r="T3608" s="68">
        <v>41990</v>
      </c>
      <c r="U3608" s="69">
        <v>1.00535</v>
      </c>
      <c r="V3608" s="70">
        <v>5.3499999999999659E-3</v>
      </c>
      <c r="W3608" s="70"/>
      <c r="Y3608" s="2"/>
    </row>
    <row r="3609" spans="2:25" x14ac:dyDescent="0.25">
      <c r="B3609" s="2"/>
      <c r="D3609" s="2"/>
      <c r="E3609" s="2"/>
      <c r="J3609" s="2"/>
      <c r="P3609" s="2"/>
      <c r="T3609" s="68">
        <v>41991</v>
      </c>
      <c r="U3609" s="69">
        <v>1.0010699999999999</v>
      </c>
      <c r="V3609" s="70">
        <v>1.0699999999999044E-3</v>
      </c>
      <c r="W3609" s="70"/>
      <c r="Y3609" s="2"/>
    </row>
    <row r="3610" spans="2:25" x14ac:dyDescent="0.25">
      <c r="B3610" s="2"/>
      <c r="D3610" s="2"/>
      <c r="E3610" s="2"/>
      <c r="J3610" s="2"/>
      <c r="P3610" s="2"/>
      <c r="T3610" s="68">
        <v>41992</v>
      </c>
      <c r="U3610" s="69">
        <v>1.0000899999999999</v>
      </c>
      <c r="V3610" s="70">
        <v>8.9999999999923475E-5</v>
      </c>
      <c r="W3610" s="70"/>
      <c r="Y3610" s="2"/>
    </row>
    <row r="3611" spans="2:25" x14ac:dyDescent="0.25">
      <c r="B3611" s="2"/>
      <c r="D3611" s="2"/>
      <c r="E3611" s="2"/>
      <c r="J3611" s="2"/>
      <c r="P3611" s="2"/>
      <c r="T3611" s="68">
        <v>41995</v>
      </c>
      <c r="U3611" s="69">
        <v>1.0022599999999999</v>
      </c>
      <c r="V3611" s="70">
        <v>2.2599999999999287E-3</v>
      </c>
      <c r="W3611" s="70"/>
      <c r="Y3611" s="2"/>
    </row>
    <row r="3612" spans="2:25" x14ac:dyDescent="0.25">
      <c r="B3612" s="2"/>
      <c r="D3612" s="2"/>
      <c r="E3612" s="2"/>
      <c r="J3612" s="2"/>
      <c r="P3612" s="2"/>
      <c r="T3612" s="68">
        <v>41996</v>
      </c>
      <c r="U3612" s="69">
        <v>1.0013399999999999</v>
      </c>
      <c r="V3612" s="70">
        <v>1.3399999999998968E-3</v>
      </c>
      <c r="W3612" s="70"/>
      <c r="Y3612" s="2"/>
    </row>
    <row r="3613" spans="2:25" x14ac:dyDescent="0.25">
      <c r="B3613" s="2"/>
      <c r="D3613" s="2"/>
      <c r="E3613" s="2"/>
      <c r="J3613" s="2"/>
      <c r="P3613" s="2"/>
      <c r="T3613" s="68">
        <v>41997</v>
      </c>
      <c r="U3613" s="69">
        <v>1.00061</v>
      </c>
      <c r="V3613" s="70">
        <v>6.0999999999999943E-4</v>
      </c>
      <c r="W3613" s="70"/>
      <c r="Y3613" s="2"/>
    </row>
    <row r="3614" spans="2:25" x14ac:dyDescent="0.25">
      <c r="B3614" s="2"/>
      <c r="D3614" s="2"/>
      <c r="E3614" s="2"/>
      <c r="J3614" s="2"/>
      <c r="P3614" s="2"/>
      <c r="T3614" s="68">
        <v>41999</v>
      </c>
      <c r="U3614" s="69">
        <v>1.0014099999999999</v>
      </c>
      <c r="V3614" s="70">
        <v>1.4099999999999113E-3</v>
      </c>
      <c r="W3614" s="70"/>
      <c r="Y3614" s="2"/>
    </row>
    <row r="3615" spans="2:25" x14ac:dyDescent="0.25">
      <c r="B3615" s="2"/>
      <c r="D3615" s="2"/>
      <c r="E3615" s="2"/>
      <c r="J3615" s="2"/>
      <c r="P3615" s="2"/>
      <c r="T3615" s="68">
        <v>42002</v>
      </c>
      <c r="U3615" s="69">
        <v>1.0006699999999999</v>
      </c>
      <c r="V3615" s="70">
        <v>6.6999999999994841E-4</v>
      </c>
      <c r="W3615" s="70"/>
      <c r="Y3615" s="2"/>
    </row>
    <row r="3616" spans="2:25" x14ac:dyDescent="0.25">
      <c r="B3616" s="2"/>
      <c r="D3616" s="2"/>
      <c r="E3616" s="2"/>
      <c r="J3616" s="2"/>
      <c r="P3616" s="2"/>
      <c r="T3616" s="68">
        <v>42003</v>
      </c>
      <c r="U3616" s="69">
        <v>0.99775000000000003</v>
      </c>
      <c r="V3616" s="70">
        <v>-2.2499999999999742E-3</v>
      </c>
      <c r="W3616" s="70"/>
      <c r="Y3616" s="2"/>
    </row>
    <row r="3617" spans="2:25" x14ac:dyDescent="0.25">
      <c r="B3617" s="2"/>
      <c r="D3617" s="2"/>
      <c r="E3617" s="2"/>
      <c r="J3617" s="2"/>
      <c r="P3617" s="2"/>
      <c r="T3617" s="68">
        <v>42004</v>
      </c>
      <c r="U3617" s="69">
        <v>0.99255000000000004</v>
      </c>
      <c r="V3617" s="70">
        <v>-7.4499999999999567E-3</v>
      </c>
      <c r="W3617" s="70"/>
      <c r="Y3617" s="2"/>
    </row>
    <row r="3618" spans="2:25" x14ac:dyDescent="0.25">
      <c r="B3618" s="2"/>
      <c r="D3618" s="2"/>
      <c r="E3618" s="2"/>
      <c r="J3618" s="2"/>
      <c r="P3618" s="2"/>
      <c r="T3618" s="68">
        <v>42006</v>
      </c>
      <c r="U3618" s="69">
        <v>1.0004900000000001</v>
      </c>
      <c r="V3618" s="70">
        <v>4.9000000000010147E-4</v>
      </c>
      <c r="W3618" s="70"/>
      <c r="Y3618" s="2"/>
    </row>
    <row r="3619" spans="2:25" x14ac:dyDescent="0.25">
      <c r="B3619" s="2"/>
      <c r="D3619" s="2"/>
      <c r="E3619" s="2"/>
      <c r="J3619" s="2"/>
      <c r="P3619" s="2"/>
      <c r="T3619" s="68">
        <v>42009</v>
      </c>
      <c r="U3619" s="69">
        <v>0.98482000000000003</v>
      </c>
      <c r="V3619" s="70">
        <v>-1.5179999999999971E-2</v>
      </c>
      <c r="W3619" s="70"/>
      <c r="Y3619" s="2"/>
    </row>
    <row r="3620" spans="2:25" x14ac:dyDescent="0.25">
      <c r="B3620" s="2"/>
      <c r="D3620" s="2"/>
      <c r="E3620" s="2"/>
      <c r="J3620" s="2"/>
      <c r="P3620" s="2"/>
      <c r="T3620" s="68">
        <v>42010</v>
      </c>
      <c r="U3620" s="69">
        <v>0.99541999999999997</v>
      </c>
      <c r="V3620" s="70">
        <v>-4.5800000000000285E-3</v>
      </c>
      <c r="W3620" s="70"/>
      <c r="Y3620" s="2"/>
    </row>
    <row r="3621" spans="2:25" x14ac:dyDescent="0.25">
      <c r="B3621" s="2"/>
      <c r="D3621" s="2"/>
      <c r="E3621" s="2"/>
      <c r="J3621" s="2"/>
      <c r="P3621" s="2"/>
      <c r="T3621" s="68">
        <v>42011</v>
      </c>
      <c r="U3621" s="69">
        <v>1.0074700000000001</v>
      </c>
      <c r="V3621" s="70">
        <v>7.4700000000000877E-3</v>
      </c>
      <c r="W3621" s="70"/>
      <c r="Y3621" s="2"/>
    </row>
    <row r="3622" spans="2:25" x14ac:dyDescent="0.25">
      <c r="B3622" s="2"/>
      <c r="D3622" s="2"/>
      <c r="E3622" s="2"/>
      <c r="J3622" s="2"/>
      <c r="P3622" s="2"/>
      <c r="T3622" s="68">
        <v>42012</v>
      </c>
      <c r="U3622" s="69">
        <v>1.0062500000000001</v>
      </c>
      <c r="V3622" s="70">
        <v>6.2500000000000888E-3</v>
      </c>
      <c r="W3622" s="70"/>
      <c r="Y3622" s="2"/>
    </row>
    <row r="3623" spans="2:25" x14ac:dyDescent="0.25">
      <c r="B3623" s="2"/>
      <c r="D3623" s="2"/>
      <c r="E3623" s="2"/>
      <c r="J3623" s="2"/>
      <c r="P3623" s="2"/>
      <c r="T3623" s="68">
        <v>42013</v>
      </c>
      <c r="U3623" s="69">
        <v>0.99775999999999998</v>
      </c>
      <c r="V3623" s="70">
        <v>-2.2400000000000198E-3</v>
      </c>
      <c r="W3623" s="70"/>
      <c r="Y3623" s="2"/>
    </row>
    <row r="3624" spans="2:25" x14ac:dyDescent="0.25">
      <c r="B3624" s="2"/>
      <c r="D3624" s="2"/>
      <c r="E3624" s="2"/>
      <c r="J3624" s="2"/>
      <c r="P3624" s="2"/>
      <c r="T3624" s="68">
        <v>42016</v>
      </c>
      <c r="U3624" s="69">
        <v>0.99941999999999998</v>
      </c>
      <c r="V3624" s="70">
        <v>-5.8000000000002494E-4</v>
      </c>
      <c r="W3624" s="70"/>
      <c r="Y3624" s="2"/>
    </row>
    <row r="3625" spans="2:25" x14ac:dyDescent="0.25">
      <c r="B3625" s="2"/>
      <c r="D3625" s="2"/>
      <c r="E3625" s="2"/>
      <c r="J3625" s="2"/>
      <c r="P3625" s="2"/>
      <c r="T3625" s="68">
        <v>42017</v>
      </c>
      <c r="U3625" s="69">
        <v>0.99995999999999996</v>
      </c>
      <c r="V3625" s="70">
        <v>-4.0000000000040004E-5</v>
      </c>
      <c r="W3625" s="70"/>
      <c r="Y3625" s="2"/>
    </row>
    <row r="3626" spans="2:25" x14ac:dyDescent="0.25">
      <c r="B3626" s="2"/>
      <c r="D3626" s="2"/>
      <c r="E3626" s="2"/>
      <c r="J3626" s="2"/>
      <c r="P3626" s="2"/>
      <c r="T3626" s="68">
        <v>42018</v>
      </c>
      <c r="U3626" s="69">
        <v>0.99834999999999996</v>
      </c>
      <c r="V3626" s="70">
        <v>-1.6500000000000403E-3</v>
      </c>
      <c r="W3626" s="70"/>
      <c r="Y3626" s="2"/>
    </row>
    <row r="3627" spans="2:25" x14ac:dyDescent="0.25">
      <c r="B3627" s="2"/>
      <c r="D3627" s="2"/>
      <c r="E3627" s="2"/>
      <c r="J3627" s="2"/>
      <c r="P3627" s="2"/>
      <c r="T3627" s="68">
        <v>42019</v>
      </c>
      <c r="U3627" s="69">
        <v>0.99360999999999999</v>
      </c>
      <c r="V3627" s="70">
        <v>-6.3900000000000068E-3</v>
      </c>
      <c r="W3627" s="70"/>
      <c r="Y3627" s="2"/>
    </row>
    <row r="3628" spans="2:25" x14ac:dyDescent="0.25">
      <c r="B3628" s="2"/>
      <c r="D3628" s="2"/>
      <c r="E3628" s="2"/>
      <c r="J3628" s="2"/>
      <c r="P3628" s="2"/>
      <c r="T3628" s="68">
        <v>42020</v>
      </c>
      <c r="U3628" s="69">
        <v>1.0033099999999999</v>
      </c>
      <c r="V3628" s="70">
        <v>3.3099999999999241E-3</v>
      </c>
      <c r="W3628" s="70"/>
      <c r="Y3628" s="2"/>
    </row>
    <row r="3629" spans="2:25" x14ac:dyDescent="0.25">
      <c r="B3629" s="2"/>
      <c r="D3629" s="2"/>
      <c r="E3629" s="2"/>
      <c r="J3629" s="2"/>
      <c r="P3629" s="2"/>
      <c r="T3629" s="68">
        <v>42024</v>
      </c>
      <c r="U3629" s="69">
        <v>1.00756</v>
      </c>
      <c r="V3629" s="70">
        <v>7.5600000000000112E-3</v>
      </c>
      <c r="W3629" s="70"/>
      <c r="Y3629" s="2"/>
    </row>
    <row r="3630" spans="2:25" x14ac:dyDescent="0.25">
      <c r="B3630" s="2"/>
      <c r="D3630" s="2"/>
      <c r="E3630" s="2"/>
      <c r="J3630" s="2"/>
      <c r="P3630" s="2"/>
      <c r="T3630" s="68">
        <v>42025</v>
      </c>
      <c r="U3630" s="69">
        <v>1.00295</v>
      </c>
      <c r="V3630" s="70">
        <v>2.9500000000000082E-3</v>
      </c>
      <c r="W3630" s="70"/>
      <c r="Y3630" s="2"/>
    </row>
    <row r="3631" spans="2:25" x14ac:dyDescent="0.25">
      <c r="B3631" s="2"/>
      <c r="D3631" s="2"/>
      <c r="E3631" s="2"/>
      <c r="J3631" s="2"/>
      <c r="P3631" s="2"/>
      <c r="T3631" s="68">
        <v>42026</v>
      </c>
      <c r="U3631" s="69">
        <v>1.0071699999999999</v>
      </c>
      <c r="V3631" s="70">
        <v>7.1699999999998987E-3</v>
      </c>
      <c r="W3631" s="70"/>
      <c r="Y3631" s="2"/>
    </row>
    <row r="3632" spans="2:25" x14ac:dyDescent="0.25">
      <c r="B3632" s="2"/>
      <c r="D3632" s="2"/>
      <c r="E3632" s="2"/>
      <c r="J3632" s="2"/>
      <c r="P3632" s="2"/>
      <c r="T3632" s="68">
        <v>42027</v>
      </c>
      <c r="U3632" s="69">
        <v>0.99772000000000005</v>
      </c>
      <c r="V3632" s="70">
        <v>-2.2799999999999487E-3</v>
      </c>
      <c r="W3632" s="70"/>
      <c r="Y3632" s="2"/>
    </row>
    <row r="3633" spans="2:25" x14ac:dyDescent="0.25">
      <c r="B3633" s="2"/>
      <c r="D3633" s="2"/>
      <c r="E3633" s="2"/>
      <c r="J3633" s="2"/>
      <c r="P3633" s="2"/>
      <c r="T3633" s="68">
        <v>42030</v>
      </c>
      <c r="U3633" s="69">
        <v>1.0028600000000001</v>
      </c>
      <c r="V3633" s="70">
        <v>2.8600000000000847E-3</v>
      </c>
      <c r="W3633" s="70"/>
      <c r="Y3633" s="2"/>
    </row>
    <row r="3634" spans="2:25" x14ac:dyDescent="0.25">
      <c r="B3634" s="2"/>
      <c r="D3634" s="2"/>
      <c r="E3634" s="2"/>
      <c r="J3634" s="2"/>
      <c r="P3634" s="2"/>
      <c r="T3634" s="68">
        <v>42031</v>
      </c>
      <c r="U3634" s="69">
        <v>0.99133000000000004</v>
      </c>
      <c r="V3634" s="70">
        <v>-8.6699999999999555E-3</v>
      </c>
      <c r="W3634" s="70"/>
      <c r="Y3634" s="2"/>
    </row>
    <row r="3635" spans="2:25" x14ac:dyDescent="0.25">
      <c r="B3635" s="2"/>
      <c r="D3635" s="2"/>
      <c r="E3635" s="2"/>
      <c r="J3635" s="2"/>
      <c r="P3635" s="2"/>
      <c r="T3635" s="68">
        <v>42032</v>
      </c>
      <c r="U3635" s="69">
        <v>0.98914000000000002</v>
      </c>
      <c r="V3635" s="70">
        <v>-1.0859999999999981E-2</v>
      </c>
      <c r="W3635" s="70"/>
      <c r="Y3635" s="2"/>
    </row>
    <row r="3636" spans="2:25" x14ac:dyDescent="0.25">
      <c r="B3636" s="2"/>
      <c r="D3636" s="2"/>
      <c r="E3636" s="2"/>
      <c r="J3636" s="2"/>
      <c r="P3636" s="2"/>
      <c r="T3636" s="68">
        <v>42033</v>
      </c>
      <c r="U3636" s="69">
        <v>1.0076700000000001</v>
      </c>
      <c r="V3636" s="70">
        <v>7.6700000000000657E-3</v>
      </c>
      <c r="W3636" s="70"/>
      <c r="Y3636" s="2"/>
    </row>
    <row r="3637" spans="2:25" x14ac:dyDescent="0.25">
      <c r="B3637" s="2"/>
      <c r="D3637" s="2"/>
      <c r="E3637" s="2"/>
      <c r="J3637" s="2"/>
      <c r="P3637" s="2"/>
      <c r="T3637" s="68">
        <v>42034</v>
      </c>
      <c r="U3637" s="69">
        <v>0.98962000000000006</v>
      </c>
      <c r="V3637" s="70">
        <v>-1.0379999999999945E-2</v>
      </c>
      <c r="W3637" s="70"/>
      <c r="Y3637" s="2"/>
    </row>
    <row r="3638" spans="2:25" x14ac:dyDescent="0.25">
      <c r="B3638" s="2"/>
      <c r="D3638" s="2"/>
      <c r="E3638" s="2"/>
      <c r="J3638" s="2"/>
      <c r="P3638" s="2"/>
      <c r="T3638" s="68">
        <v>42037</v>
      </c>
      <c r="U3638" s="69">
        <v>1.01135</v>
      </c>
      <c r="V3638" s="70">
        <v>1.1349999999999971E-2</v>
      </c>
      <c r="W3638" s="70"/>
      <c r="Y3638" s="2"/>
    </row>
    <row r="3639" spans="2:25" x14ac:dyDescent="0.25">
      <c r="B3639" s="2"/>
      <c r="D3639" s="2"/>
      <c r="E3639" s="2"/>
      <c r="J3639" s="2"/>
      <c r="P3639" s="2"/>
      <c r="T3639" s="68">
        <v>42038</v>
      </c>
      <c r="U3639" s="69">
        <v>1.0109699999999999</v>
      </c>
      <c r="V3639" s="70">
        <v>1.0969999999999924E-2</v>
      </c>
      <c r="W3639" s="70"/>
      <c r="Y3639" s="2"/>
    </row>
    <row r="3640" spans="2:25" x14ac:dyDescent="0.25">
      <c r="B3640" s="2"/>
      <c r="D3640" s="2"/>
      <c r="E3640" s="2"/>
      <c r="J3640" s="2"/>
      <c r="P3640" s="2"/>
      <c r="T3640" s="68">
        <v>42039</v>
      </c>
      <c r="U3640" s="69">
        <v>0.99748999999999999</v>
      </c>
      <c r="V3640" s="70">
        <v>-2.5100000000000122E-3</v>
      </c>
      <c r="W3640" s="70"/>
      <c r="Y3640" s="2"/>
    </row>
    <row r="3641" spans="2:25" x14ac:dyDescent="0.25">
      <c r="B3641" s="2"/>
      <c r="D3641" s="2"/>
      <c r="E3641" s="2"/>
      <c r="J3641" s="2"/>
      <c r="P3641" s="2"/>
      <c r="T3641" s="68">
        <v>42040</v>
      </c>
      <c r="U3641" s="69">
        <v>1.0064200000000001</v>
      </c>
      <c r="V3641" s="70">
        <v>6.4200000000000923E-3</v>
      </c>
      <c r="W3641" s="70"/>
      <c r="Y3641" s="2"/>
    </row>
    <row r="3642" spans="2:25" x14ac:dyDescent="0.25">
      <c r="B3642" s="2"/>
      <c r="D3642" s="2"/>
      <c r="E3642" s="2"/>
      <c r="J3642" s="2"/>
      <c r="P3642" s="2"/>
      <c r="T3642" s="68">
        <v>42041</v>
      </c>
      <c r="U3642" s="69">
        <v>0.99897000000000002</v>
      </c>
      <c r="V3642" s="70">
        <v>-1.0299999999999754E-3</v>
      </c>
      <c r="W3642" s="70"/>
      <c r="Y3642" s="2"/>
    </row>
    <row r="3643" spans="2:25" x14ac:dyDescent="0.25">
      <c r="B3643" s="2"/>
      <c r="D3643" s="2"/>
      <c r="E3643" s="2"/>
      <c r="J3643" s="2"/>
      <c r="P3643" s="2"/>
      <c r="T3643" s="68">
        <v>42044</v>
      </c>
      <c r="U3643" s="69">
        <v>0.998</v>
      </c>
      <c r="V3643" s="70">
        <v>-2.0000000000000018E-3</v>
      </c>
      <c r="W3643" s="70"/>
      <c r="Y3643" s="2"/>
    </row>
    <row r="3644" spans="2:25" x14ac:dyDescent="0.25">
      <c r="B3644" s="2"/>
      <c r="D3644" s="2"/>
      <c r="E3644" s="2"/>
      <c r="J3644" s="2"/>
      <c r="P3644" s="2"/>
      <c r="T3644" s="68">
        <v>42045</v>
      </c>
      <c r="U3644" s="69">
        <v>1.00661</v>
      </c>
      <c r="V3644" s="70">
        <v>6.6100000000000048E-3</v>
      </c>
      <c r="W3644" s="70"/>
      <c r="Y3644" s="2"/>
    </row>
    <row r="3645" spans="2:25" x14ac:dyDescent="0.25">
      <c r="B3645" s="2"/>
      <c r="D3645" s="2"/>
      <c r="E3645" s="2"/>
      <c r="J3645" s="2"/>
      <c r="P3645" s="2"/>
      <c r="T3645" s="68">
        <v>42046</v>
      </c>
      <c r="U3645" s="69">
        <v>1.00075</v>
      </c>
      <c r="V3645" s="70">
        <v>7.5000000000002842E-4</v>
      </c>
      <c r="W3645" s="70"/>
      <c r="Y3645" s="2"/>
    </row>
    <row r="3646" spans="2:25" x14ac:dyDescent="0.25">
      <c r="B3646" s="2"/>
      <c r="D3646" s="2"/>
      <c r="E3646" s="2"/>
      <c r="J3646" s="2"/>
      <c r="P3646" s="2"/>
      <c r="T3646" s="68">
        <v>42047</v>
      </c>
      <c r="U3646" s="69">
        <v>1.00441</v>
      </c>
      <c r="V3646" s="70">
        <v>4.410000000000025E-3</v>
      </c>
      <c r="W3646" s="70"/>
      <c r="Y3646" s="2"/>
    </row>
    <row r="3647" spans="2:25" x14ac:dyDescent="0.25">
      <c r="B3647" s="2"/>
      <c r="D3647" s="2"/>
      <c r="E3647" s="2"/>
      <c r="J3647" s="2"/>
      <c r="P3647" s="2"/>
      <c r="T3647" s="68">
        <v>42048</v>
      </c>
      <c r="U3647" s="69">
        <v>1.0005299999999999</v>
      </c>
      <c r="V3647" s="70">
        <v>5.2999999999991942E-4</v>
      </c>
      <c r="W3647" s="70"/>
      <c r="Y3647" s="2"/>
    </row>
    <row r="3648" spans="2:25" x14ac:dyDescent="0.25">
      <c r="B3648" s="2"/>
      <c r="D3648" s="2"/>
      <c r="E3648" s="2"/>
      <c r="J3648" s="2"/>
      <c r="P3648" s="2"/>
      <c r="T3648" s="68">
        <v>42052</v>
      </c>
      <c r="U3648" s="69">
        <v>1.00261</v>
      </c>
      <c r="V3648" s="70">
        <v>2.6100000000000012E-3</v>
      </c>
      <c r="W3648" s="70"/>
      <c r="Y3648" s="2"/>
    </row>
    <row r="3649" spans="2:25" x14ac:dyDescent="0.25">
      <c r="B3649" s="2"/>
      <c r="D3649" s="2"/>
      <c r="E3649" s="2"/>
      <c r="J3649" s="2"/>
      <c r="P3649" s="2"/>
      <c r="T3649" s="68">
        <v>42053</v>
      </c>
      <c r="U3649" s="69">
        <v>1.0007699999999999</v>
      </c>
      <c r="V3649" s="70">
        <v>7.699999999999374E-4</v>
      </c>
      <c r="W3649" s="70"/>
      <c r="Y3649" s="2"/>
    </row>
    <row r="3650" spans="2:25" x14ac:dyDescent="0.25">
      <c r="B3650" s="2"/>
      <c r="D3650" s="2"/>
      <c r="E3650" s="2"/>
      <c r="J3650" s="2"/>
      <c r="P3650" s="2"/>
      <c r="T3650" s="68">
        <v>42054</v>
      </c>
      <c r="U3650" s="69">
        <v>1.00088</v>
      </c>
      <c r="V3650" s="70">
        <v>8.799999999999919E-4</v>
      </c>
      <c r="W3650" s="70"/>
      <c r="Y3650" s="2"/>
    </row>
    <row r="3651" spans="2:25" x14ac:dyDescent="0.25">
      <c r="B3651" s="2"/>
      <c r="D3651" s="2"/>
      <c r="E3651" s="2"/>
      <c r="J3651" s="2"/>
      <c r="P3651" s="2"/>
      <c r="T3651" s="68">
        <v>42055</v>
      </c>
      <c r="U3651" s="69">
        <v>1.0011699999999999</v>
      </c>
      <c r="V3651" s="70">
        <v>1.1699999999998933E-3</v>
      </c>
      <c r="W3651" s="70"/>
      <c r="Y3651" s="2"/>
    </row>
    <row r="3652" spans="2:25" x14ac:dyDescent="0.25">
      <c r="B3652" s="2"/>
      <c r="D3652" s="2"/>
      <c r="E3652" s="2"/>
      <c r="J3652" s="2"/>
      <c r="P3652" s="2"/>
      <c r="T3652" s="68">
        <v>42058</v>
      </c>
      <c r="U3652" s="69">
        <v>1.00424</v>
      </c>
      <c r="V3652" s="70">
        <v>4.2400000000000215E-3</v>
      </c>
      <c r="W3652" s="70"/>
      <c r="Y3652" s="2"/>
    </row>
    <row r="3653" spans="2:25" x14ac:dyDescent="0.25">
      <c r="B3653" s="2"/>
      <c r="D3653" s="2"/>
      <c r="E3653" s="2"/>
      <c r="J3653" s="2"/>
      <c r="P3653" s="2"/>
      <c r="T3653" s="68">
        <v>42059</v>
      </c>
      <c r="U3653" s="69">
        <v>1.0018400000000001</v>
      </c>
      <c r="V3653" s="70">
        <v>1.8400000000000638E-3</v>
      </c>
      <c r="W3653" s="70"/>
      <c r="Y3653" s="2"/>
    </row>
    <row r="3654" spans="2:25" x14ac:dyDescent="0.25">
      <c r="B3654" s="2"/>
      <c r="D3654" s="2"/>
      <c r="E3654" s="2"/>
      <c r="J3654" s="2"/>
      <c r="P3654" s="2"/>
      <c r="T3654" s="68">
        <v>42060</v>
      </c>
      <c r="U3654" s="69">
        <v>0.99987000000000004</v>
      </c>
      <c r="V3654" s="70">
        <v>-1.2999999999996348E-4</v>
      </c>
      <c r="W3654" s="70"/>
      <c r="Y3654" s="2"/>
    </row>
    <row r="3655" spans="2:25" x14ac:dyDescent="0.25">
      <c r="B3655" s="2"/>
      <c r="D3655" s="2"/>
      <c r="E3655" s="2"/>
      <c r="J3655" s="2"/>
      <c r="P3655" s="2"/>
      <c r="T3655" s="68">
        <v>42061</v>
      </c>
      <c r="U3655" s="69">
        <v>0.99946000000000002</v>
      </c>
      <c r="V3655" s="70">
        <v>-5.3999999999998494E-4</v>
      </c>
      <c r="W3655" s="70"/>
      <c r="Y3655" s="2"/>
    </row>
    <row r="3656" spans="2:25" x14ac:dyDescent="0.25">
      <c r="B3656" s="2"/>
      <c r="D3656" s="2"/>
      <c r="E3656" s="2"/>
      <c r="J3656" s="2"/>
      <c r="P3656" s="2"/>
      <c r="T3656" s="68">
        <v>42062</v>
      </c>
      <c r="U3656" s="69">
        <v>0.99892000000000003</v>
      </c>
      <c r="V3656" s="70">
        <v>-1.0799999999999699E-3</v>
      </c>
      <c r="W3656" s="70"/>
      <c r="Y3656" s="2"/>
    </row>
    <row r="3657" spans="2:25" x14ac:dyDescent="0.25">
      <c r="B3657" s="2"/>
      <c r="D3657" s="2"/>
      <c r="E3657" s="2"/>
      <c r="J3657" s="2"/>
      <c r="P3657" s="2"/>
      <c r="T3657" s="68">
        <v>42065</v>
      </c>
      <c r="U3657" s="69">
        <v>1.0039899999999999</v>
      </c>
      <c r="V3657" s="70">
        <v>3.989999999999938E-3</v>
      </c>
      <c r="W3657" s="70"/>
      <c r="Y3657" s="2"/>
    </row>
    <row r="3658" spans="2:25" x14ac:dyDescent="0.25">
      <c r="B3658" s="2"/>
      <c r="D3658" s="2"/>
      <c r="E3658" s="2"/>
      <c r="J3658" s="2"/>
      <c r="P3658" s="2"/>
      <c r="T3658" s="68">
        <v>42066</v>
      </c>
      <c r="U3658" s="69">
        <v>0.99768000000000001</v>
      </c>
      <c r="V3658" s="70">
        <v>-2.3199999999999887E-3</v>
      </c>
      <c r="W3658" s="70"/>
      <c r="Y3658" s="2"/>
    </row>
    <row r="3659" spans="2:25" x14ac:dyDescent="0.25">
      <c r="B3659" s="2"/>
      <c r="D3659" s="2"/>
      <c r="E3659" s="2"/>
      <c r="J3659" s="2"/>
      <c r="P3659" s="2"/>
      <c r="T3659" s="68">
        <v>42067</v>
      </c>
      <c r="U3659" s="69">
        <v>0.99763000000000002</v>
      </c>
      <c r="V3659" s="70">
        <v>-2.3699999999999832E-3</v>
      </c>
      <c r="W3659" s="70"/>
      <c r="Y3659" s="2"/>
    </row>
    <row r="3660" spans="2:25" x14ac:dyDescent="0.25">
      <c r="B3660" s="2"/>
      <c r="D3660" s="2"/>
      <c r="E3660" s="2"/>
      <c r="J3660" s="2"/>
      <c r="P3660" s="2"/>
      <c r="T3660" s="68">
        <v>42068</v>
      </c>
      <c r="U3660" s="69">
        <v>1.00118</v>
      </c>
      <c r="V3660" s="70">
        <v>1.1799999999999589E-3</v>
      </c>
      <c r="W3660" s="70"/>
      <c r="Y3660" s="2"/>
    </row>
    <row r="3661" spans="2:25" x14ac:dyDescent="0.25">
      <c r="B3661" s="2"/>
      <c r="D3661" s="2"/>
      <c r="E3661" s="2"/>
      <c r="J3661" s="2"/>
      <c r="P3661" s="2"/>
      <c r="T3661" s="68">
        <v>42069</v>
      </c>
      <c r="U3661" s="69">
        <v>0.98941000000000001</v>
      </c>
      <c r="V3661" s="70">
        <v>-1.0589999999999988E-2</v>
      </c>
      <c r="W3661" s="70"/>
      <c r="Y3661" s="2"/>
    </row>
    <row r="3662" spans="2:25" x14ac:dyDescent="0.25">
      <c r="B3662" s="2"/>
      <c r="D3662" s="2"/>
      <c r="E3662" s="2"/>
      <c r="J3662" s="2"/>
      <c r="P3662" s="2"/>
      <c r="T3662" s="68">
        <v>42072</v>
      </c>
      <c r="U3662" s="69">
        <v>1.0040100000000001</v>
      </c>
      <c r="V3662" s="70">
        <v>4.0100000000000691E-3</v>
      </c>
      <c r="W3662" s="70"/>
      <c r="Y3662" s="2"/>
    </row>
    <row r="3663" spans="2:25" x14ac:dyDescent="0.25">
      <c r="B3663" s="2"/>
      <c r="D3663" s="2"/>
      <c r="E3663" s="2"/>
      <c r="J3663" s="2"/>
      <c r="P3663" s="2"/>
      <c r="T3663" s="68">
        <v>42073</v>
      </c>
      <c r="U3663" s="69">
        <v>0.98453000000000002</v>
      </c>
      <c r="V3663" s="70">
        <v>-1.5469999999999984E-2</v>
      </c>
      <c r="W3663" s="70"/>
      <c r="Y3663" s="2"/>
    </row>
    <row r="3664" spans="2:25" x14ac:dyDescent="0.25">
      <c r="B3664" s="2"/>
      <c r="D3664" s="2"/>
      <c r="E3664" s="2"/>
      <c r="J3664" s="2"/>
      <c r="P3664" s="2"/>
      <c r="T3664" s="68">
        <v>42074</v>
      </c>
      <c r="U3664" s="69">
        <v>0.99938000000000005</v>
      </c>
      <c r="V3664" s="70">
        <v>-6.1999999999995392E-4</v>
      </c>
      <c r="W3664" s="70"/>
      <c r="Y3664" s="2"/>
    </row>
    <row r="3665" spans="2:25" x14ac:dyDescent="0.25">
      <c r="B3665" s="2"/>
      <c r="D3665" s="2"/>
      <c r="E3665" s="2"/>
      <c r="J3665" s="2"/>
      <c r="P3665" s="2"/>
      <c r="T3665" s="68">
        <v>42075</v>
      </c>
      <c r="U3665" s="69">
        <v>1.00597</v>
      </c>
      <c r="V3665" s="70">
        <v>5.9700000000000308E-3</v>
      </c>
      <c r="W3665" s="70"/>
      <c r="Y3665" s="2"/>
    </row>
    <row r="3666" spans="2:25" x14ac:dyDescent="0.25">
      <c r="B3666" s="2"/>
      <c r="D3666" s="2"/>
      <c r="E3666" s="2"/>
      <c r="J3666" s="2"/>
      <c r="P3666" s="2"/>
      <c r="T3666" s="68">
        <v>42076</v>
      </c>
      <c r="U3666" s="69">
        <v>0.99819999999999998</v>
      </c>
      <c r="V3666" s="70">
        <v>-1.8000000000000238E-3</v>
      </c>
      <c r="W3666" s="70"/>
      <c r="Y3666" s="2"/>
    </row>
    <row r="3667" spans="2:25" x14ac:dyDescent="0.25">
      <c r="B3667" s="2"/>
      <c r="D3667" s="2"/>
      <c r="E3667" s="2"/>
      <c r="J3667" s="2"/>
      <c r="P3667" s="2"/>
      <c r="T3667" s="68">
        <v>42079</v>
      </c>
      <c r="U3667" s="69">
        <v>1.0042</v>
      </c>
      <c r="V3667" s="70">
        <v>4.1999999999999815E-3</v>
      </c>
      <c r="W3667" s="70"/>
      <c r="Y3667" s="2"/>
    </row>
    <row r="3668" spans="2:25" x14ac:dyDescent="0.25">
      <c r="B3668" s="2"/>
      <c r="D3668" s="2"/>
      <c r="E3668" s="2"/>
      <c r="J3668" s="2"/>
      <c r="P3668" s="2"/>
      <c r="T3668" s="68">
        <v>42080</v>
      </c>
      <c r="U3668" s="69">
        <v>1.0001500000000001</v>
      </c>
      <c r="V3668" s="70">
        <v>1.500000000000945E-4</v>
      </c>
      <c r="W3668" s="70"/>
      <c r="Y3668" s="2"/>
    </row>
    <row r="3669" spans="2:25" x14ac:dyDescent="0.25">
      <c r="B3669" s="2"/>
      <c r="D3669" s="2"/>
      <c r="E3669" s="2"/>
      <c r="J3669" s="2"/>
      <c r="P3669" s="2"/>
      <c r="T3669" s="68">
        <v>42081</v>
      </c>
      <c r="U3669" s="69">
        <v>1.00122</v>
      </c>
      <c r="V3669" s="70">
        <v>1.2199999999999989E-3</v>
      </c>
      <c r="W3669" s="70"/>
      <c r="Y3669" s="2"/>
    </row>
    <row r="3670" spans="2:25" x14ac:dyDescent="0.25">
      <c r="B3670" s="2"/>
      <c r="D3670" s="2"/>
      <c r="E3670" s="2"/>
      <c r="J3670" s="2"/>
      <c r="P3670" s="2"/>
      <c r="T3670" s="68">
        <v>42082</v>
      </c>
      <c r="U3670" s="69">
        <v>1.0001500000000001</v>
      </c>
      <c r="V3670" s="70">
        <v>1.500000000000945E-4</v>
      </c>
      <c r="W3670" s="70"/>
      <c r="Y3670" s="2"/>
    </row>
    <row r="3671" spans="2:25" x14ac:dyDescent="0.25">
      <c r="B3671" s="2"/>
      <c r="D3671" s="2"/>
      <c r="E3671" s="2"/>
      <c r="J3671" s="2"/>
      <c r="P3671" s="2"/>
      <c r="T3671" s="68">
        <v>42083</v>
      </c>
      <c r="U3671" s="69">
        <v>1.00013</v>
      </c>
      <c r="V3671" s="70">
        <v>1.2999999999996348E-4</v>
      </c>
      <c r="W3671" s="70"/>
      <c r="Y3671" s="2"/>
    </row>
    <row r="3672" spans="2:25" x14ac:dyDescent="0.25">
      <c r="B3672" s="2"/>
      <c r="D3672" s="2"/>
      <c r="E3672" s="2"/>
      <c r="J3672" s="2"/>
      <c r="P3672" s="2"/>
      <c r="T3672" s="68">
        <v>42086</v>
      </c>
      <c r="U3672" s="69">
        <v>0.99873000000000001</v>
      </c>
      <c r="V3672" s="70">
        <v>-1.2699999999999934E-3</v>
      </c>
      <c r="W3672" s="70"/>
      <c r="Y3672" s="2"/>
    </row>
    <row r="3673" spans="2:25" x14ac:dyDescent="0.25">
      <c r="B3673" s="2"/>
      <c r="D3673" s="2"/>
      <c r="E3673" s="2"/>
      <c r="J3673" s="2"/>
      <c r="P3673" s="2"/>
      <c r="T3673" s="68">
        <v>42087</v>
      </c>
      <c r="U3673" s="69">
        <v>0.99675000000000002</v>
      </c>
      <c r="V3673" s="70">
        <v>-3.2499999999999751E-3</v>
      </c>
      <c r="W3673" s="70"/>
      <c r="Y3673" s="2"/>
    </row>
    <row r="3674" spans="2:25" x14ac:dyDescent="0.25">
      <c r="B3674" s="2"/>
      <c r="D3674" s="2"/>
      <c r="E3674" s="2"/>
      <c r="J3674" s="2"/>
      <c r="P3674" s="2"/>
      <c r="T3674" s="68">
        <v>42088</v>
      </c>
      <c r="U3674" s="69">
        <v>0.98938000000000004</v>
      </c>
      <c r="V3674" s="70">
        <v>-1.0619999999999963E-2</v>
      </c>
      <c r="W3674" s="70"/>
      <c r="Y3674" s="2"/>
    </row>
    <row r="3675" spans="2:25" x14ac:dyDescent="0.25">
      <c r="B3675" s="2"/>
      <c r="D3675" s="2"/>
      <c r="E3675" s="2"/>
      <c r="J3675" s="2"/>
      <c r="P3675" s="2"/>
      <c r="T3675" s="68">
        <v>42089</v>
      </c>
      <c r="U3675" s="69">
        <v>0.99860000000000004</v>
      </c>
      <c r="V3675" s="70">
        <v>-1.3999999999999568E-3</v>
      </c>
      <c r="W3675" s="70"/>
      <c r="Y3675" s="2"/>
    </row>
    <row r="3676" spans="2:25" x14ac:dyDescent="0.25">
      <c r="B3676" s="2"/>
      <c r="D3676" s="2"/>
      <c r="E3676" s="2"/>
      <c r="J3676" s="2"/>
      <c r="P3676" s="2"/>
      <c r="T3676" s="68">
        <v>42090</v>
      </c>
      <c r="U3676" s="69">
        <v>1.0017199999999999</v>
      </c>
      <c r="V3676" s="70">
        <v>1.7199999999999438E-3</v>
      </c>
      <c r="W3676" s="70"/>
      <c r="Y3676" s="2"/>
    </row>
    <row r="3677" spans="2:25" x14ac:dyDescent="0.25">
      <c r="B3677" s="2"/>
      <c r="D3677" s="2"/>
      <c r="E3677" s="2"/>
      <c r="J3677" s="2"/>
      <c r="P3677" s="2"/>
      <c r="T3677" s="68">
        <v>42093</v>
      </c>
      <c r="U3677" s="69">
        <v>1.0059400000000001</v>
      </c>
      <c r="V3677" s="70">
        <v>5.9400000000000563E-3</v>
      </c>
      <c r="W3677" s="70"/>
      <c r="Y3677" s="2"/>
    </row>
    <row r="3678" spans="2:25" x14ac:dyDescent="0.25">
      <c r="B3678" s="2"/>
      <c r="D3678" s="2"/>
      <c r="E3678" s="2"/>
      <c r="J3678" s="2"/>
      <c r="P3678" s="2"/>
      <c r="T3678" s="68">
        <v>42094</v>
      </c>
      <c r="U3678" s="69">
        <v>0.99690999999999996</v>
      </c>
      <c r="V3678" s="70">
        <v>-3.0900000000000372E-3</v>
      </c>
      <c r="W3678" s="70"/>
      <c r="Y3678" s="2"/>
    </row>
    <row r="3679" spans="2:25" x14ac:dyDescent="0.25">
      <c r="B3679" s="2"/>
      <c r="D3679" s="2"/>
      <c r="E3679" s="2"/>
      <c r="J3679" s="2"/>
      <c r="P3679" s="2"/>
      <c r="T3679" s="68">
        <v>42095</v>
      </c>
      <c r="U3679" s="69">
        <v>0.99858000000000002</v>
      </c>
      <c r="V3679" s="70">
        <v>-1.4199999999999768E-3</v>
      </c>
      <c r="W3679" s="70"/>
      <c r="Y3679" s="2"/>
    </row>
    <row r="3680" spans="2:25" x14ac:dyDescent="0.25">
      <c r="B3680" s="2"/>
      <c r="D3680" s="2"/>
      <c r="E3680" s="2"/>
      <c r="J3680" s="2"/>
      <c r="P3680" s="2"/>
      <c r="T3680" s="68">
        <v>42096</v>
      </c>
      <c r="U3680" s="69">
        <v>1.0023</v>
      </c>
      <c r="V3680" s="70">
        <v>2.2999999999999687E-3</v>
      </c>
      <c r="W3680" s="70"/>
      <c r="Y3680" s="2"/>
    </row>
    <row r="3681" spans="2:25" x14ac:dyDescent="0.25">
      <c r="B3681" s="2"/>
      <c r="D3681" s="2"/>
      <c r="E3681" s="2"/>
      <c r="J3681" s="2"/>
      <c r="P3681" s="2"/>
      <c r="T3681" s="68">
        <v>42100</v>
      </c>
      <c r="U3681" s="69">
        <v>1.0037</v>
      </c>
      <c r="V3681" s="70">
        <v>3.7000000000000366E-3</v>
      </c>
      <c r="W3681" s="70"/>
      <c r="Y3681" s="2"/>
    </row>
    <row r="3682" spans="2:25" x14ac:dyDescent="0.25">
      <c r="B3682" s="2"/>
      <c r="D3682" s="2"/>
      <c r="E3682" s="2"/>
      <c r="J3682" s="2"/>
      <c r="P3682" s="2"/>
      <c r="T3682" s="68">
        <v>42101</v>
      </c>
      <c r="U3682" s="69">
        <v>1.00004</v>
      </c>
      <c r="V3682" s="70">
        <v>4.0000000000040004E-5</v>
      </c>
      <c r="W3682" s="70"/>
      <c r="Y3682" s="2"/>
    </row>
    <row r="3683" spans="2:25" x14ac:dyDescent="0.25">
      <c r="B3683" s="2"/>
      <c r="D3683" s="2"/>
      <c r="E3683" s="2"/>
      <c r="J3683" s="2"/>
      <c r="P3683" s="2"/>
      <c r="T3683" s="68">
        <v>42102</v>
      </c>
      <c r="U3683" s="69">
        <v>1.0015499999999999</v>
      </c>
      <c r="V3683" s="70">
        <v>1.5499999999999403E-3</v>
      </c>
      <c r="W3683" s="70"/>
      <c r="Y3683" s="2"/>
    </row>
    <row r="3684" spans="2:25" x14ac:dyDescent="0.25">
      <c r="B3684" s="2"/>
      <c r="D3684" s="2"/>
      <c r="E3684" s="2"/>
      <c r="J3684" s="2"/>
      <c r="P3684" s="2"/>
      <c r="T3684" s="68">
        <v>42103</v>
      </c>
      <c r="U3684" s="69">
        <v>1.0020500000000001</v>
      </c>
      <c r="V3684" s="70">
        <v>2.0500000000001073E-3</v>
      </c>
      <c r="W3684" s="70"/>
      <c r="Y3684" s="2"/>
    </row>
    <row r="3685" spans="2:25" x14ac:dyDescent="0.25">
      <c r="B3685" s="2"/>
      <c r="D3685" s="2"/>
      <c r="E3685" s="2"/>
      <c r="J3685" s="2"/>
      <c r="P3685" s="2"/>
      <c r="T3685" s="68">
        <v>42104</v>
      </c>
      <c r="U3685" s="69">
        <v>1.0001100000000001</v>
      </c>
      <c r="V3685" s="70">
        <v>1.100000000000545E-4</v>
      </c>
      <c r="W3685" s="70"/>
      <c r="Y3685" s="2"/>
    </row>
    <row r="3686" spans="2:25" x14ac:dyDescent="0.25">
      <c r="B3686" s="2"/>
      <c r="D3686" s="2"/>
      <c r="E3686" s="2"/>
      <c r="J3686" s="2"/>
      <c r="P3686" s="2"/>
      <c r="T3686" s="68">
        <v>42107</v>
      </c>
      <c r="U3686" s="69">
        <v>1.0001800000000001</v>
      </c>
      <c r="V3686" s="70">
        <v>1.8000000000006899E-4</v>
      </c>
      <c r="W3686" s="70"/>
      <c r="Y3686" s="2"/>
    </row>
    <row r="3687" spans="2:25" x14ac:dyDescent="0.25">
      <c r="B3687" s="2"/>
      <c r="D3687" s="2"/>
      <c r="E3687" s="2"/>
      <c r="J3687" s="2"/>
      <c r="P3687" s="2"/>
      <c r="T3687" s="68">
        <v>42108</v>
      </c>
      <c r="U3687" s="69">
        <v>1.0006200000000001</v>
      </c>
      <c r="V3687" s="70">
        <v>6.2000000000006494E-4</v>
      </c>
      <c r="W3687" s="70"/>
      <c r="Y3687" s="2"/>
    </row>
    <row r="3688" spans="2:25" x14ac:dyDescent="0.25">
      <c r="B3688" s="2"/>
      <c r="D3688" s="2"/>
      <c r="E3688" s="2"/>
      <c r="J3688" s="2"/>
      <c r="P3688" s="2"/>
      <c r="T3688" s="68">
        <v>42109</v>
      </c>
      <c r="U3688" s="69">
        <v>1.00068</v>
      </c>
      <c r="V3688" s="70">
        <v>6.8000000000001393E-4</v>
      </c>
      <c r="W3688" s="70"/>
      <c r="Y3688" s="2"/>
    </row>
    <row r="3689" spans="2:25" x14ac:dyDescent="0.25">
      <c r="B3689" s="2"/>
      <c r="D3689" s="2"/>
      <c r="E3689" s="2"/>
      <c r="J3689" s="2"/>
      <c r="P3689" s="2"/>
      <c r="T3689" s="68">
        <v>42110</v>
      </c>
      <c r="U3689" s="69">
        <v>1.0001800000000001</v>
      </c>
      <c r="V3689" s="70">
        <v>1.8000000000006899E-4</v>
      </c>
      <c r="W3689" s="70"/>
      <c r="Y3689" s="2"/>
    </row>
    <row r="3690" spans="2:25" x14ac:dyDescent="0.25">
      <c r="B3690" s="2"/>
      <c r="D3690" s="2"/>
      <c r="E3690" s="2"/>
      <c r="J3690" s="2"/>
      <c r="P3690" s="2"/>
      <c r="T3690" s="68">
        <v>42111</v>
      </c>
      <c r="U3690" s="69">
        <v>1.00013</v>
      </c>
      <c r="V3690" s="70">
        <v>1.2999999999996348E-4</v>
      </c>
      <c r="W3690" s="70"/>
      <c r="Y3690" s="2"/>
    </row>
    <row r="3691" spans="2:25" x14ac:dyDescent="0.25">
      <c r="B3691" s="2"/>
      <c r="D3691" s="2"/>
      <c r="E3691" s="2"/>
      <c r="J3691" s="2"/>
      <c r="P3691" s="2"/>
      <c r="T3691" s="68">
        <v>42114</v>
      </c>
      <c r="U3691" s="69">
        <v>1.0052700000000001</v>
      </c>
      <c r="V3691" s="70">
        <v>5.2700000000001079E-3</v>
      </c>
      <c r="W3691" s="70"/>
      <c r="Y3691" s="2"/>
    </row>
    <row r="3692" spans="2:25" x14ac:dyDescent="0.25">
      <c r="B3692" s="2"/>
      <c r="D3692" s="2"/>
      <c r="E3692" s="2"/>
      <c r="J3692" s="2"/>
      <c r="P3692" s="2"/>
      <c r="T3692" s="68">
        <v>42115</v>
      </c>
      <c r="U3692" s="69">
        <v>0.99973999999999996</v>
      </c>
      <c r="V3692" s="70">
        <v>-2.6000000000003798E-4</v>
      </c>
      <c r="W3692" s="70"/>
      <c r="Y3692" s="2"/>
    </row>
    <row r="3693" spans="2:25" x14ac:dyDescent="0.25">
      <c r="B3693" s="2"/>
      <c r="D3693" s="2"/>
      <c r="E3693" s="2"/>
      <c r="J3693" s="2"/>
      <c r="P3693" s="2"/>
      <c r="T3693" s="68">
        <v>42116</v>
      </c>
      <c r="U3693" s="69">
        <v>1.00214</v>
      </c>
      <c r="V3693" s="70">
        <v>2.1400000000000308E-3</v>
      </c>
      <c r="W3693" s="70"/>
      <c r="Y3693" s="2"/>
    </row>
    <row r="3694" spans="2:25" x14ac:dyDescent="0.25">
      <c r="B3694" s="2"/>
      <c r="D3694" s="2"/>
      <c r="E3694" s="2"/>
      <c r="J3694" s="2"/>
      <c r="P3694" s="2"/>
      <c r="T3694" s="68">
        <v>42117</v>
      </c>
      <c r="U3694" s="69">
        <v>1.00119</v>
      </c>
      <c r="V3694" s="70">
        <v>1.1900000000000244E-3</v>
      </c>
      <c r="W3694" s="70"/>
      <c r="Y3694" s="2"/>
    </row>
    <row r="3695" spans="2:25" x14ac:dyDescent="0.25">
      <c r="B3695" s="2"/>
      <c r="D3695" s="2"/>
      <c r="E3695" s="2"/>
      <c r="J3695" s="2"/>
      <c r="P3695" s="2"/>
      <c r="T3695" s="68">
        <v>42118</v>
      </c>
      <c r="U3695" s="69">
        <v>1.0013799999999999</v>
      </c>
      <c r="V3695" s="70">
        <v>1.3799999999999368E-3</v>
      </c>
      <c r="W3695" s="70"/>
      <c r="Y3695" s="2"/>
    </row>
    <row r="3696" spans="2:25" x14ac:dyDescent="0.25">
      <c r="B3696" s="2"/>
      <c r="D3696" s="2"/>
      <c r="E3696" s="2"/>
      <c r="J3696" s="2"/>
      <c r="P3696" s="2"/>
      <c r="T3696" s="68">
        <v>42121</v>
      </c>
      <c r="U3696" s="69">
        <v>0.99827999999999995</v>
      </c>
      <c r="V3696" s="70">
        <v>-1.7200000000000548E-3</v>
      </c>
      <c r="W3696" s="70"/>
      <c r="Y3696" s="2"/>
    </row>
    <row r="3697" spans="2:25" x14ac:dyDescent="0.25">
      <c r="B3697" s="2"/>
      <c r="D3697" s="2"/>
      <c r="E3697" s="2"/>
      <c r="J3697" s="2"/>
      <c r="P3697" s="2"/>
      <c r="T3697" s="68">
        <v>42122</v>
      </c>
      <c r="U3697" s="69">
        <v>1.0019199999999999</v>
      </c>
      <c r="V3697" s="70">
        <v>1.9199999999999218E-3</v>
      </c>
      <c r="W3697" s="70"/>
      <c r="Y3697" s="2"/>
    </row>
    <row r="3698" spans="2:25" x14ac:dyDescent="0.25">
      <c r="B3698" s="2"/>
      <c r="D3698" s="2"/>
      <c r="E3698" s="2"/>
      <c r="J3698" s="2"/>
      <c r="P3698" s="2"/>
      <c r="T3698" s="68">
        <v>42123</v>
      </c>
      <c r="U3698" s="69">
        <v>0.99802999999999997</v>
      </c>
      <c r="V3698" s="70">
        <v>-1.9700000000000273E-3</v>
      </c>
      <c r="W3698" s="70"/>
      <c r="Y3698" s="2"/>
    </row>
    <row r="3699" spans="2:25" x14ac:dyDescent="0.25">
      <c r="B3699" s="2"/>
      <c r="D3699" s="2"/>
      <c r="E3699" s="2"/>
      <c r="J3699" s="2"/>
      <c r="P3699" s="2"/>
      <c r="T3699" s="68">
        <v>42124</v>
      </c>
      <c r="U3699" s="69">
        <v>0.99400999999999995</v>
      </c>
      <c r="V3699" s="70">
        <v>-5.9900000000000508E-3</v>
      </c>
      <c r="W3699" s="70"/>
      <c r="Y3699" s="2"/>
    </row>
    <row r="3700" spans="2:25" x14ac:dyDescent="0.25">
      <c r="B3700" s="2"/>
      <c r="D3700" s="2"/>
      <c r="E3700" s="2"/>
      <c r="J3700" s="2"/>
      <c r="P3700" s="2"/>
      <c r="T3700" s="68">
        <v>42125</v>
      </c>
      <c r="U3700" s="69">
        <v>1.00746</v>
      </c>
      <c r="V3700" s="70">
        <v>7.4600000000000222E-3</v>
      </c>
      <c r="W3700" s="70"/>
      <c r="Y3700" s="2"/>
    </row>
    <row r="3701" spans="2:25" x14ac:dyDescent="0.25">
      <c r="B3701" s="2"/>
      <c r="D3701" s="2"/>
      <c r="E3701" s="2"/>
      <c r="J3701" s="2"/>
      <c r="P3701" s="2"/>
      <c r="T3701" s="68">
        <v>42128</v>
      </c>
      <c r="U3701" s="69">
        <v>1.0023299999999999</v>
      </c>
      <c r="V3701" s="70">
        <v>2.3299999999999432E-3</v>
      </c>
      <c r="W3701" s="70"/>
      <c r="Y3701" s="2"/>
    </row>
    <row r="3702" spans="2:25" x14ac:dyDescent="0.25">
      <c r="B3702" s="2"/>
      <c r="D3702" s="2"/>
      <c r="E3702" s="2"/>
      <c r="J3702" s="2"/>
      <c r="P3702" s="2"/>
      <c r="T3702" s="68">
        <v>42129</v>
      </c>
      <c r="U3702" s="69">
        <v>0.99304999999999999</v>
      </c>
      <c r="V3702" s="70">
        <v>-6.9500000000000117E-3</v>
      </c>
      <c r="W3702" s="70"/>
      <c r="Y3702" s="2"/>
    </row>
    <row r="3703" spans="2:25" x14ac:dyDescent="0.25">
      <c r="B3703" s="2"/>
      <c r="D3703" s="2"/>
      <c r="E3703" s="2"/>
      <c r="J3703" s="2"/>
      <c r="P3703" s="2"/>
      <c r="T3703" s="68">
        <v>42130</v>
      </c>
      <c r="U3703" s="69">
        <v>0.99678</v>
      </c>
      <c r="V3703" s="70">
        <v>-3.2200000000000006E-3</v>
      </c>
      <c r="W3703" s="70"/>
      <c r="Y3703" s="2"/>
    </row>
    <row r="3704" spans="2:25" x14ac:dyDescent="0.25">
      <c r="B3704" s="2"/>
      <c r="D3704" s="2"/>
      <c r="E3704" s="2"/>
      <c r="J3704" s="2"/>
      <c r="P3704" s="2"/>
      <c r="T3704" s="68">
        <v>42131</v>
      </c>
      <c r="U3704" s="69">
        <v>1.0031699999999999</v>
      </c>
      <c r="V3704" s="70">
        <v>3.1699999999998951E-3</v>
      </c>
      <c r="W3704" s="70"/>
      <c r="Y3704" s="2"/>
    </row>
    <row r="3705" spans="2:25" x14ac:dyDescent="0.25">
      <c r="B3705" s="2"/>
      <c r="D3705" s="2"/>
      <c r="E3705" s="2"/>
      <c r="J3705" s="2"/>
      <c r="P3705" s="2"/>
      <c r="T3705" s="68">
        <v>42132</v>
      </c>
      <c r="U3705" s="69">
        <v>1.0080100000000001</v>
      </c>
      <c r="V3705" s="70">
        <v>8.0100000000000726E-3</v>
      </c>
      <c r="W3705" s="70"/>
      <c r="Y3705" s="2"/>
    </row>
    <row r="3706" spans="2:25" x14ac:dyDescent="0.25">
      <c r="B3706" s="2"/>
      <c r="D3706" s="2"/>
      <c r="E3706" s="2"/>
      <c r="J3706" s="2"/>
      <c r="P3706" s="2"/>
      <c r="T3706" s="68">
        <v>42135</v>
      </c>
      <c r="U3706" s="69">
        <v>0.99965999999999999</v>
      </c>
      <c r="V3706" s="70">
        <v>-3.4000000000000696E-4</v>
      </c>
      <c r="W3706" s="70"/>
      <c r="Y3706" s="2"/>
    </row>
    <row r="3707" spans="2:25" x14ac:dyDescent="0.25">
      <c r="B3707" s="2"/>
      <c r="D3707" s="2"/>
      <c r="E3707" s="2"/>
      <c r="J3707" s="2"/>
      <c r="P3707" s="2"/>
      <c r="T3707" s="68">
        <v>42136</v>
      </c>
      <c r="U3707" s="69">
        <v>0.99931000000000003</v>
      </c>
      <c r="V3707" s="70">
        <v>-6.8999999999996842E-4</v>
      </c>
      <c r="W3707" s="70"/>
      <c r="Y3707" s="2"/>
    </row>
    <row r="3708" spans="2:25" x14ac:dyDescent="0.25">
      <c r="B3708" s="2"/>
      <c r="D3708" s="2"/>
      <c r="E3708" s="2"/>
      <c r="J3708" s="2"/>
      <c r="P3708" s="2"/>
      <c r="T3708" s="68">
        <v>42137</v>
      </c>
      <c r="U3708" s="69">
        <v>1.0006999999999999</v>
      </c>
      <c r="V3708" s="70">
        <v>6.9999999999992291E-4</v>
      </c>
      <c r="W3708" s="70"/>
      <c r="Y3708" s="2"/>
    </row>
    <row r="3709" spans="2:25" x14ac:dyDescent="0.25">
      <c r="B3709" s="2"/>
      <c r="D3709" s="2"/>
      <c r="E3709" s="2"/>
      <c r="J3709" s="2"/>
      <c r="P3709" s="2"/>
      <c r="T3709" s="68">
        <v>42138</v>
      </c>
      <c r="U3709" s="69">
        <v>1.0044999999999999</v>
      </c>
      <c r="V3709" s="70">
        <v>4.4999999999999485E-3</v>
      </c>
      <c r="W3709" s="70"/>
      <c r="Y3709" s="2"/>
    </row>
    <row r="3710" spans="2:25" x14ac:dyDescent="0.25">
      <c r="B3710" s="2"/>
      <c r="D3710" s="2"/>
      <c r="E3710" s="2"/>
      <c r="J3710" s="2"/>
      <c r="P3710" s="2"/>
      <c r="T3710" s="68">
        <v>42139</v>
      </c>
      <c r="U3710" s="69">
        <v>1.0007600000000001</v>
      </c>
      <c r="V3710" s="70">
        <v>7.6000000000009393E-4</v>
      </c>
      <c r="W3710" s="70"/>
      <c r="Y3710" s="2"/>
    </row>
    <row r="3711" spans="2:25" x14ac:dyDescent="0.25">
      <c r="B3711" s="2"/>
      <c r="D3711" s="2"/>
      <c r="E3711" s="2"/>
      <c r="J3711" s="2"/>
      <c r="P3711" s="2"/>
      <c r="T3711" s="68">
        <v>42142</v>
      </c>
      <c r="U3711" s="69">
        <v>1.0030399999999999</v>
      </c>
      <c r="V3711" s="70">
        <v>3.0399999999999316E-3</v>
      </c>
      <c r="W3711" s="70"/>
      <c r="Y3711" s="2"/>
    </row>
    <row r="3712" spans="2:25" x14ac:dyDescent="0.25">
      <c r="B3712" s="2"/>
      <c r="D3712" s="2"/>
      <c r="E3712" s="2"/>
      <c r="J3712" s="2"/>
      <c r="P3712" s="2"/>
      <c r="T3712" s="68">
        <v>42143</v>
      </c>
      <c r="U3712" s="69">
        <v>0.99987999999999999</v>
      </c>
      <c r="V3712" s="70">
        <v>-1.2000000000000899E-4</v>
      </c>
      <c r="W3712" s="70"/>
      <c r="Y3712" s="2"/>
    </row>
    <row r="3713" spans="2:25" x14ac:dyDescent="0.25">
      <c r="B3713" s="2"/>
      <c r="D3713" s="2"/>
      <c r="E3713" s="2"/>
      <c r="J3713" s="2"/>
      <c r="P3713" s="2"/>
      <c r="T3713" s="68">
        <v>42144</v>
      </c>
      <c r="U3713" s="69">
        <v>0.99982000000000004</v>
      </c>
      <c r="V3713" s="70">
        <v>-1.7999999999995797E-4</v>
      </c>
      <c r="W3713" s="70"/>
      <c r="Y3713" s="2"/>
    </row>
    <row r="3714" spans="2:25" x14ac:dyDescent="0.25">
      <c r="B3714" s="2"/>
      <c r="D3714" s="2"/>
      <c r="E3714" s="2"/>
      <c r="J3714" s="2"/>
      <c r="P3714" s="2"/>
      <c r="T3714" s="68">
        <v>42145</v>
      </c>
      <c r="U3714" s="69">
        <v>1.0017400000000001</v>
      </c>
      <c r="V3714" s="70">
        <v>1.7400000000000748E-3</v>
      </c>
      <c r="W3714" s="70"/>
      <c r="Y3714" s="2"/>
    </row>
    <row r="3715" spans="2:25" x14ac:dyDescent="0.25">
      <c r="B3715" s="2"/>
      <c r="D3715" s="2"/>
      <c r="E3715" s="2"/>
      <c r="J3715" s="2"/>
      <c r="P3715" s="2"/>
      <c r="T3715" s="68">
        <v>42146</v>
      </c>
      <c r="U3715" s="69">
        <v>0.99950000000000006</v>
      </c>
      <c r="V3715" s="70">
        <v>-4.9999999999994493E-4</v>
      </c>
      <c r="W3715" s="70"/>
      <c r="Y3715" s="2"/>
    </row>
    <row r="3716" spans="2:25" x14ac:dyDescent="0.25">
      <c r="B3716" s="2"/>
      <c r="D3716" s="2"/>
      <c r="E3716" s="2"/>
      <c r="J3716" s="2"/>
      <c r="P3716" s="2"/>
      <c r="T3716" s="68">
        <v>42150</v>
      </c>
      <c r="U3716" s="69">
        <v>0.99439999999999995</v>
      </c>
      <c r="V3716" s="70">
        <v>-5.6000000000000494E-3</v>
      </c>
      <c r="W3716" s="70"/>
      <c r="Y3716" s="2"/>
    </row>
    <row r="3717" spans="2:25" x14ac:dyDescent="0.25">
      <c r="B3717" s="2"/>
      <c r="D3717" s="2"/>
      <c r="E3717" s="2"/>
      <c r="J3717" s="2"/>
      <c r="P3717" s="2"/>
      <c r="T3717" s="68">
        <v>42151</v>
      </c>
      <c r="U3717" s="69">
        <v>1.00549</v>
      </c>
      <c r="V3717" s="70">
        <v>5.4899999999999949E-3</v>
      </c>
      <c r="W3717" s="70"/>
      <c r="Y3717" s="2"/>
    </row>
    <row r="3718" spans="2:25" x14ac:dyDescent="0.25">
      <c r="B3718" s="2"/>
      <c r="D3718" s="2"/>
      <c r="E3718" s="2"/>
      <c r="J3718" s="2"/>
      <c r="P3718" s="2"/>
      <c r="T3718" s="68">
        <v>42152</v>
      </c>
      <c r="U3718" s="69">
        <v>0.99958999999999998</v>
      </c>
      <c r="V3718" s="70">
        <v>-4.1000000000002146E-4</v>
      </c>
      <c r="W3718" s="70"/>
      <c r="Y3718" s="2"/>
    </row>
    <row r="3719" spans="2:25" x14ac:dyDescent="0.25">
      <c r="B3719" s="2"/>
      <c r="D3719" s="2"/>
      <c r="E3719" s="2"/>
      <c r="J3719" s="2"/>
      <c r="P3719" s="2"/>
      <c r="T3719" s="68">
        <v>42153</v>
      </c>
      <c r="U3719" s="69">
        <v>0.99651999999999996</v>
      </c>
      <c r="V3719" s="70">
        <v>-3.4800000000000386E-3</v>
      </c>
      <c r="W3719" s="70"/>
      <c r="Y3719" s="2"/>
    </row>
    <row r="3720" spans="2:25" x14ac:dyDescent="0.25">
      <c r="B3720" s="2"/>
      <c r="D3720" s="2"/>
      <c r="E3720" s="2"/>
      <c r="J3720" s="2"/>
      <c r="P3720" s="2"/>
      <c r="T3720" s="68">
        <v>42156</v>
      </c>
      <c r="U3720" s="69">
        <v>1.0016799999999999</v>
      </c>
      <c r="V3720" s="70">
        <v>1.6799999999999038E-3</v>
      </c>
      <c r="W3720" s="70"/>
      <c r="Y3720" s="2"/>
    </row>
    <row r="3721" spans="2:25" x14ac:dyDescent="0.25">
      <c r="B3721" s="2"/>
      <c r="D3721" s="2"/>
      <c r="E3721" s="2"/>
      <c r="J3721" s="2"/>
      <c r="P3721" s="2"/>
      <c r="T3721" s="68">
        <v>42157</v>
      </c>
      <c r="U3721" s="69">
        <v>0.99968000000000001</v>
      </c>
      <c r="V3721" s="70">
        <v>-3.1999999999998696E-4</v>
      </c>
      <c r="W3721" s="70"/>
      <c r="Y3721" s="2"/>
    </row>
    <row r="3722" spans="2:25" x14ac:dyDescent="0.25">
      <c r="B3722" s="2"/>
      <c r="D3722" s="2"/>
      <c r="E3722" s="2"/>
      <c r="J3722" s="2"/>
      <c r="P3722" s="2"/>
      <c r="T3722" s="68">
        <v>42158</v>
      </c>
      <c r="U3722" s="69">
        <v>1.0018499999999999</v>
      </c>
      <c r="V3722" s="70">
        <v>1.8499999999999073E-3</v>
      </c>
      <c r="W3722" s="70"/>
      <c r="Y3722" s="2"/>
    </row>
    <row r="3723" spans="2:25" x14ac:dyDescent="0.25">
      <c r="B3723" s="2"/>
      <c r="D3723" s="2"/>
      <c r="E3723" s="2"/>
      <c r="J3723" s="2"/>
      <c r="P3723" s="2"/>
      <c r="T3723" s="68">
        <v>42159</v>
      </c>
      <c r="U3723" s="69">
        <v>0.99434999999999996</v>
      </c>
      <c r="V3723" s="70">
        <v>-5.6500000000000439E-3</v>
      </c>
      <c r="W3723" s="70"/>
      <c r="Y3723" s="2"/>
    </row>
    <row r="3724" spans="2:25" x14ac:dyDescent="0.25">
      <c r="B3724" s="2"/>
      <c r="D3724" s="2"/>
      <c r="E3724" s="2"/>
      <c r="J3724" s="2"/>
      <c r="P3724" s="2"/>
      <c r="T3724" s="68">
        <v>42160</v>
      </c>
      <c r="U3724" s="69">
        <v>1.00003</v>
      </c>
      <c r="V3724" s="70">
        <v>2.9999999999974492E-5</v>
      </c>
      <c r="W3724" s="70"/>
      <c r="Y3724" s="2"/>
    </row>
    <row r="3725" spans="2:25" x14ac:dyDescent="0.25">
      <c r="B3725" s="2"/>
      <c r="D3725" s="2"/>
      <c r="E3725" s="2"/>
      <c r="J3725" s="2"/>
      <c r="P3725" s="2"/>
      <c r="T3725" s="68">
        <v>42163</v>
      </c>
      <c r="U3725" s="69">
        <v>0.99682000000000004</v>
      </c>
      <c r="V3725" s="70">
        <v>-3.1799999999999606E-3</v>
      </c>
      <c r="W3725" s="70"/>
      <c r="Y3725" s="2"/>
    </row>
    <row r="3726" spans="2:25" x14ac:dyDescent="0.25">
      <c r="B3726" s="2"/>
      <c r="D3726" s="2"/>
      <c r="E3726" s="2"/>
      <c r="J3726" s="2"/>
      <c r="P3726" s="2"/>
      <c r="T3726" s="68">
        <v>42164</v>
      </c>
      <c r="U3726" s="69">
        <v>1.00119</v>
      </c>
      <c r="V3726" s="70">
        <v>1.1900000000000244E-3</v>
      </c>
      <c r="W3726" s="70"/>
      <c r="Y3726" s="2"/>
    </row>
    <row r="3727" spans="2:25" x14ac:dyDescent="0.25">
      <c r="B3727" s="2"/>
      <c r="D3727" s="2"/>
      <c r="E3727" s="2"/>
      <c r="J3727" s="2"/>
      <c r="P3727" s="2"/>
      <c r="T3727" s="68">
        <v>42165</v>
      </c>
      <c r="U3727" s="69">
        <v>1.0069600000000001</v>
      </c>
      <c r="V3727" s="70">
        <v>6.9600000000000772E-3</v>
      </c>
      <c r="W3727" s="70"/>
      <c r="Y3727" s="2"/>
    </row>
    <row r="3728" spans="2:25" x14ac:dyDescent="0.25">
      <c r="B3728" s="2"/>
      <c r="D3728" s="2"/>
      <c r="E3728" s="2"/>
      <c r="J3728" s="2"/>
      <c r="P3728" s="2"/>
      <c r="T3728" s="68">
        <v>42166</v>
      </c>
      <c r="U3728" s="69">
        <v>1.0014400000000001</v>
      </c>
      <c r="V3728" s="70">
        <v>1.4400000000001079E-3</v>
      </c>
      <c r="W3728" s="70"/>
      <c r="Y3728" s="2"/>
    </row>
    <row r="3729" spans="2:25" x14ac:dyDescent="0.25">
      <c r="B3729" s="2"/>
      <c r="D3729" s="2"/>
      <c r="E3729" s="2"/>
      <c r="J3729" s="2"/>
      <c r="P3729" s="2"/>
      <c r="T3729" s="68">
        <v>42167</v>
      </c>
      <c r="U3729" s="69">
        <v>0.99717</v>
      </c>
      <c r="V3729" s="70">
        <v>-2.8299999999999992E-3</v>
      </c>
      <c r="W3729" s="70"/>
      <c r="Y3729" s="2"/>
    </row>
    <row r="3730" spans="2:25" x14ac:dyDescent="0.25">
      <c r="B3730" s="2"/>
      <c r="D3730" s="2"/>
      <c r="E3730" s="2"/>
      <c r="J3730" s="2"/>
      <c r="P3730" s="2"/>
      <c r="T3730" s="68">
        <v>42170</v>
      </c>
      <c r="U3730" s="69">
        <v>0.99887000000000004</v>
      </c>
      <c r="V3730" s="70">
        <v>-1.1299999999999644E-3</v>
      </c>
      <c r="W3730" s="70"/>
      <c r="Y3730" s="2"/>
    </row>
    <row r="3731" spans="2:25" x14ac:dyDescent="0.25">
      <c r="B3731" s="2"/>
      <c r="D3731" s="2"/>
      <c r="E3731" s="2"/>
      <c r="J3731" s="2"/>
      <c r="P3731" s="2"/>
      <c r="T3731" s="68">
        <v>42171</v>
      </c>
      <c r="U3731" s="69">
        <v>1.00366</v>
      </c>
      <c r="V3731" s="70">
        <v>3.6599999999999966E-3</v>
      </c>
      <c r="W3731" s="70"/>
      <c r="Y3731" s="2"/>
    </row>
    <row r="3732" spans="2:25" x14ac:dyDescent="0.25">
      <c r="B3732" s="2"/>
      <c r="D3732" s="2"/>
      <c r="E3732" s="2"/>
      <c r="J3732" s="2"/>
      <c r="P3732" s="2"/>
      <c r="T3732" s="68">
        <v>42172</v>
      </c>
      <c r="U3732" s="69">
        <v>1.0016499999999999</v>
      </c>
      <c r="V3732" s="70">
        <v>1.6499999999999293E-3</v>
      </c>
      <c r="W3732" s="70"/>
      <c r="Y3732" s="2"/>
    </row>
    <row r="3733" spans="2:25" x14ac:dyDescent="0.25">
      <c r="B3733" s="2"/>
      <c r="D3733" s="2"/>
      <c r="E3733" s="2"/>
      <c r="J3733" s="2"/>
      <c r="P3733" s="2"/>
      <c r="T3733" s="68">
        <v>42173</v>
      </c>
      <c r="U3733" s="69">
        <v>1.0025200000000001</v>
      </c>
      <c r="V3733" s="70">
        <v>2.5200000000000777E-3</v>
      </c>
      <c r="W3733" s="70"/>
      <c r="Y3733" s="2"/>
    </row>
    <row r="3734" spans="2:25" x14ac:dyDescent="0.25">
      <c r="B3734" s="2"/>
      <c r="D3734" s="2"/>
      <c r="E3734" s="2"/>
      <c r="J3734" s="2"/>
      <c r="P3734" s="2"/>
      <c r="T3734" s="68">
        <v>42174</v>
      </c>
      <c r="U3734" s="69">
        <v>1.00041</v>
      </c>
      <c r="V3734" s="70">
        <v>4.1000000000002146E-4</v>
      </c>
      <c r="W3734" s="70"/>
      <c r="Y3734" s="2"/>
    </row>
    <row r="3735" spans="2:25" x14ac:dyDescent="0.25">
      <c r="B3735" s="2"/>
      <c r="D3735" s="2"/>
      <c r="E3735" s="2"/>
      <c r="J3735" s="2"/>
      <c r="P3735" s="2"/>
      <c r="T3735" s="68">
        <v>42177</v>
      </c>
      <c r="U3735" s="69">
        <v>1.0018800000000001</v>
      </c>
      <c r="V3735" s="70">
        <v>1.8800000000001038E-3</v>
      </c>
      <c r="W3735" s="70"/>
      <c r="Y3735" s="2"/>
    </row>
    <row r="3736" spans="2:25" x14ac:dyDescent="0.25">
      <c r="B3736" s="2"/>
      <c r="D3736" s="2"/>
      <c r="E3736" s="2"/>
      <c r="J3736" s="2"/>
      <c r="P3736" s="2"/>
      <c r="T3736" s="68">
        <v>42178</v>
      </c>
      <c r="U3736" s="69">
        <v>1.0010600000000001</v>
      </c>
      <c r="V3736" s="70">
        <v>1.0600000000000609E-3</v>
      </c>
      <c r="W3736" s="70"/>
      <c r="Y3736" s="2"/>
    </row>
    <row r="3737" spans="2:25" x14ac:dyDescent="0.25">
      <c r="B3737" s="2"/>
      <c r="D3737" s="2"/>
      <c r="E3737" s="2"/>
      <c r="J3737" s="2"/>
      <c r="P3737" s="2"/>
      <c r="T3737" s="68">
        <v>42179</v>
      </c>
      <c r="U3737" s="69">
        <v>0.99604999999999999</v>
      </c>
      <c r="V3737" s="70">
        <v>-3.9500000000000091E-3</v>
      </c>
      <c r="W3737" s="70"/>
      <c r="Y3737" s="2"/>
    </row>
    <row r="3738" spans="2:25" x14ac:dyDescent="0.25">
      <c r="B3738" s="2"/>
      <c r="D3738" s="2"/>
      <c r="E3738" s="2"/>
      <c r="J3738" s="2"/>
      <c r="P3738" s="2"/>
      <c r="T3738" s="68">
        <v>42180</v>
      </c>
      <c r="U3738" s="69">
        <v>0.99790000000000001</v>
      </c>
      <c r="V3738" s="70">
        <v>-2.0999999999999908E-3</v>
      </c>
      <c r="W3738" s="70"/>
      <c r="Y3738" s="2"/>
    </row>
    <row r="3739" spans="2:25" x14ac:dyDescent="0.25">
      <c r="B3739" s="2"/>
      <c r="D3739" s="2"/>
      <c r="E3739" s="2"/>
      <c r="J3739" s="2"/>
      <c r="P3739" s="2"/>
      <c r="T3739" s="68">
        <v>42181</v>
      </c>
      <c r="U3739" s="69">
        <v>0.99995000000000001</v>
      </c>
      <c r="V3739" s="70">
        <v>-4.9999999999994493E-5</v>
      </c>
      <c r="W3739" s="70"/>
      <c r="Y3739" s="2"/>
    </row>
    <row r="3740" spans="2:25" x14ac:dyDescent="0.25">
      <c r="B3740" s="2"/>
      <c r="D3740" s="2"/>
      <c r="E3740" s="2"/>
      <c r="J3740" s="2"/>
      <c r="P3740" s="2"/>
      <c r="T3740" s="68">
        <v>42184</v>
      </c>
      <c r="U3740" s="69">
        <v>0.98370999999999997</v>
      </c>
      <c r="V3740" s="70">
        <v>-1.6290000000000027E-2</v>
      </c>
      <c r="W3740" s="70"/>
      <c r="Y3740" s="2"/>
    </row>
    <row r="3741" spans="2:25" x14ac:dyDescent="0.25">
      <c r="B3741" s="2"/>
      <c r="D3741" s="2"/>
      <c r="E3741" s="2"/>
      <c r="J3741" s="2"/>
      <c r="P3741" s="2"/>
      <c r="T3741" s="68">
        <v>42185</v>
      </c>
      <c r="U3741" s="69">
        <v>1.00204</v>
      </c>
      <c r="V3741" s="70">
        <v>2.0400000000000418E-3</v>
      </c>
      <c r="W3741" s="70"/>
      <c r="Y3741" s="2"/>
    </row>
    <row r="3742" spans="2:25" x14ac:dyDescent="0.25">
      <c r="B3742" s="2"/>
      <c r="D3742" s="2"/>
      <c r="E3742" s="2"/>
      <c r="J3742" s="2"/>
      <c r="P3742" s="2"/>
      <c r="T3742" s="68">
        <v>42186</v>
      </c>
      <c r="U3742" s="69">
        <v>1.0040899999999999</v>
      </c>
      <c r="V3742" s="70">
        <v>4.089999999999927E-3</v>
      </c>
      <c r="W3742" s="70"/>
      <c r="Y3742" s="2"/>
    </row>
    <row r="3743" spans="2:25" x14ac:dyDescent="0.25">
      <c r="B3743" s="2"/>
      <c r="D3743" s="2"/>
      <c r="E3743" s="2"/>
      <c r="J3743" s="2"/>
      <c r="P3743" s="2"/>
      <c r="T3743" s="68">
        <v>42187</v>
      </c>
      <c r="U3743" s="69">
        <v>0.99973000000000001</v>
      </c>
      <c r="V3743" s="70">
        <v>-2.6999999999999247E-4</v>
      </c>
      <c r="W3743" s="70"/>
      <c r="Y3743" s="2"/>
    </row>
    <row r="3744" spans="2:25" x14ac:dyDescent="0.25">
      <c r="B3744" s="2"/>
      <c r="D3744" s="2"/>
      <c r="E3744" s="2"/>
      <c r="J3744" s="2"/>
      <c r="P3744" s="2"/>
      <c r="T3744" s="68">
        <v>42191</v>
      </c>
      <c r="U3744" s="69">
        <v>1.0004</v>
      </c>
      <c r="V3744" s="70">
        <v>3.9999999999995595E-4</v>
      </c>
      <c r="W3744" s="70"/>
      <c r="Y3744" s="2"/>
    </row>
    <row r="3745" spans="2:25" x14ac:dyDescent="0.25">
      <c r="B3745" s="2"/>
      <c r="D3745" s="2"/>
      <c r="E3745" s="2"/>
      <c r="J3745" s="2"/>
      <c r="P3745" s="2"/>
      <c r="T3745" s="68">
        <v>42192</v>
      </c>
      <c r="U3745" s="69">
        <v>1.0029999999999999</v>
      </c>
      <c r="V3745" s="70">
        <v>2.9999999999998916E-3</v>
      </c>
      <c r="W3745" s="70"/>
      <c r="Y3745" s="2"/>
    </row>
    <row r="3746" spans="2:25" x14ac:dyDescent="0.25">
      <c r="B3746" s="2"/>
      <c r="D3746" s="2"/>
      <c r="E3746" s="2"/>
      <c r="J3746" s="2"/>
      <c r="P3746" s="2"/>
      <c r="T3746" s="68">
        <v>42193</v>
      </c>
      <c r="U3746" s="69">
        <v>0.99134999999999995</v>
      </c>
      <c r="V3746" s="70">
        <v>-8.6500000000000465E-3</v>
      </c>
      <c r="W3746" s="70"/>
      <c r="Y3746" s="2"/>
    </row>
    <row r="3747" spans="2:25" x14ac:dyDescent="0.25">
      <c r="B3747" s="2"/>
      <c r="D3747" s="2"/>
      <c r="E3747" s="2"/>
      <c r="J3747" s="2"/>
      <c r="P3747" s="2"/>
      <c r="T3747" s="68">
        <v>42194</v>
      </c>
      <c r="U3747" s="69">
        <v>1.00135</v>
      </c>
      <c r="V3747" s="70">
        <v>1.3499999999999623E-3</v>
      </c>
      <c r="W3747" s="70"/>
      <c r="Y3747" s="2"/>
    </row>
    <row r="3748" spans="2:25" x14ac:dyDescent="0.25">
      <c r="B3748" s="2"/>
      <c r="D3748" s="2"/>
      <c r="E3748" s="2"/>
      <c r="J3748" s="2"/>
      <c r="P3748" s="2"/>
      <c r="T3748" s="68">
        <v>42195</v>
      </c>
      <c r="U3748" s="69">
        <v>1.00804</v>
      </c>
      <c r="V3748" s="70">
        <v>8.0400000000000471E-3</v>
      </c>
      <c r="W3748" s="70"/>
      <c r="Y3748" s="2"/>
    </row>
    <row r="3749" spans="2:25" x14ac:dyDescent="0.25">
      <c r="B3749" s="2"/>
      <c r="D3749" s="2"/>
      <c r="E3749" s="2"/>
      <c r="J3749" s="2"/>
      <c r="P3749" s="2"/>
      <c r="T3749" s="68">
        <v>42198</v>
      </c>
      <c r="U3749" s="69">
        <v>1.00387</v>
      </c>
      <c r="V3749" s="70">
        <v>3.8700000000000401E-3</v>
      </c>
      <c r="W3749" s="70"/>
      <c r="Y3749" s="2"/>
    </row>
    <row r="3750" spans="2:25" x14ac:dyDescent="0.25">
      <c r="B3750" s="2"/>
      <c r="D3750" s="2"/>
      <c r="E3750" s="2"/>
      <c r="J3750" s="2"/>
      <c r="P3750" s="2"/>
      <c r="T3750" s="68">
        <v>42199</v>
      </c>
      <c r="U3750" s="69">
        <v>1.00061</v>
      </c>
      <c r="V3750" s="70">
        <v>6.0999999999999943E-4</v>
      </c>
      <c r="W3750" s="70"/>
      <c r="Y3750" s="2"/>
    </row>
    <row r="3751" spans="2:25" x14ac:dyDescent="0.25">
      <c r="B3751" s="2"/>
      <c r="D3751" s="2"/>
      <c r="E3751" s="2"/>
      <c r="J3751" s="2"/>
      <c r="P3751" s="2"/>
      <c r="T3751" s="68">
        <v>42200</v>
      </c>
      <c r="U3751" s="69">
        <v>1.00024</v>
      </c>
      <c r="V3751" s="70">
        <v>2.4000000000001798E-4</v>
      </c>
      <c r="W3751" s="70"/>
      <c r="Y3751" s="2"/>
    </row>
    <row r="3752" spans="2:25" x14ac:dyDescent="0.25">
      <c r="B3752" s="2"/>
      <c r="D3752" s="2"/>
      <c r="E3752" s="2"/>
      <c r="J3752" s="2"/>
      <c r="P3752" s="2"/>
      <c r="T3752" s="68">
        <v>42201</v>
      </c>
      <c r="U3752" s="69">
        <v>1.0002899999999999</v>
      </c>
      <c r="V3752" s="70">
        <v>2.8999999999990145E-4</v>
      </c>
      <c r="W3752" s="70"/>
      <c r="Y3752" s="2"/>
    </row>
    <row r="3753" spans="2:25" x14ac:dyDescent="0.25">
      <c r="B3753" s="2"/>
      <c r="D3753" s="2"/>
      <c r="E3753" s="2"/>
      <c r="J3753" s="2"/>
      <c r="P3753" s="2"/>
      <c r="T3753" s="68">
        <v>42202</v>
      </c>
      <c r="U3753" s="69">
        <v>1.0000199999999999</v>
      </c>
      <c r="V3753" s="70">
        <v>1.9999999999908979E-5</v>
      </c>
      <c r="W3753" s="70"/>
      <c r="Y3753" s="2"/>
    </row>
    <row r="3754" spans="2:25" x14ac:dyDescent="0.25">
      <c r="B3754" s="2"/>
      <c r="D3754" s="2"/>
      <c r="E3754" s="2"/>
      <c r="J3754" s="2"/>
      <c r="P3754" s="2"/>
      <c r="T3754" s="68">
        <v>42205</v>
      </c>
      <c r="U3754" s="69">
        <v>1.00173</v>
      </c>
      <c r="V3754" s="70">
        <v>1.7300000000000093E-3</v>
      </c>
      <c r="W3754" s="70"/>
      <c r="Y3754" s="2"/>
    </row>
    <row r="3755" spans="2:25" x14ac:dyDescent="0.25">
      <c r="B3755" s="2"/>
      <c r="D3755" s="2"/>
      <c r="E3755" s="2"/>
      <c r="J3755" s="2"/>
      <c r="P3755" s="2"/>
      <c r="T3755" s="68">
        <v>42206</v>
      </c>
      <c r="U3755" s="69">
        <v>0.99816000000000005</v>
      </c>
      <c r="V3755" s="70">
        <v>-1.8399999999999528E-3</v>
      </c>
      <c r="W3755" s="70"/>
      <c r="Y3755" s="2"/>
    </row>
    <row r="3756" spans="2:25" x14ac:dyDescent="0.25">
      <c r="B3756" s="2"/>
      <c r="D3756" s="2"/>
      <c r="E3756" s="2"/>
      <c r="J3756" s="2"/>
      <c r="P3756" s="2"/>
      <c r="T3756" s="68">
        <v>42207</v>
      </c>
      <c r="U3756" s="69">
        <v>0.99944999999999995</v>
      </c>
      <c r="V3756" s="70">
        <v>-5.5000000000005045E-4</v>
      </c>
      <c r="W3756" s="70"/>
      <c r="Y3756" s="2"/>
    </row>
    <row r="3757" spans="2:25" x14ac:dyDescent="0.25">
      <c r="B3757" s="2"/>
      <c r="D3757" s="2"/>
      <c r="E3757" s="2"/>
      <c r="J3757" s="2"/>
      <c r="P3757" s="2"/>
      <c r="T3757" s="68">
        <v>42208</v>
      </c>
      <c r="U3757" s="69">
        <v>0.99663000000000002</v>
      </c>
      <c r="V3757" s="70">
        <v>-3.3699999999999841E-3</v>
      </c>
      <c r="W3757" s="70"/>
      <c r="Y3757" s="2"/>
    </row>
    <row r="3758" spans="2:25" x14ac:dyDescent="0.25">
      <c r="B3758" s="2"/>
      <c r="D3758" s="2"/>
      <c r="E3758" s="2"/>
      <c r="J3758" s="2"/>
      <c r="P3758" s="2"/>
      <c r="T3758" s="68">
        <v>42209</v>
      </c>
      <c r="U3758" s="69">
        <v>0.99226999999999999</v>
      </c>
      <c r="V3758" s="70">
        <v>-7.7300000000000146E-3</v>
      </c>
      <c r="W3758" s="70"/>
      <c r="Y3758" s="2"/>
    </row>
    <row r="3759" spans="2:25" x14ac:dyDescent="0.25">
      <c r="B3759" s="2"/>
      <c r="D3759" s="2"/>
      <c r="E3759" s="2"/>
      <c r="J3759" s="2"/>
      <c r="P3759" s="2"/>
      <c r="T3759" s="68">
        <v>42212</v>
      </c>
      <c r="U3759" s="69">
        <v>0.99626000000000003</v>
      </c>
      <c r="V3759" s="70">
        <v>-3.7399999999999656E-3</v>
      </c>
      <c r="W3759" s="70"/>
      <c r="Y3759" s="2"/>
    </row>
    <row r="3760" spans="2:25" x14ac:dyDescent="0.25">
      <c r="B3760" s="2"/>
      <c r="D3760" s="2"/>
      <c r="E3760" s="2"/>
      <c r="J3760" s="2"/>
      <c r="P3760" s="2"/>
      <c r="T3760" s="68">
        <v>42213</v>
      </c>
      <c r="U3760" s="69">
        <v>1.00753</v>
      </c>
      <c r="V3760" s="70">
        <v>7.5300000000000367E-3</v>
      </c>
      <c r="W3760" s="70"/>
      <c r="Y3760" s="2"/>
    </row>
    <row r="3761" spans="2:25" x14ac:dyDescent="0.25">
      <c r="B3761" s="2"/>
      <c r="D3761" s="2"/>
      <c r="E3761" s="2"/>
      <c r="J3761" s="2"/>
      <c r="P3761" s="2"/>
      <c r="T3761" s="68">
        <v>42214</v>
      </c>
      <c r="U3761" s="69">
        <v>1.00309</v>
      </c>
      <c r="V3761" s="70">
        <v>3.0900000000000372E-3</v>
      </c>
      <c r="W3761" s="70"/>
      <c r="Y3761" s="2"/>
    </row>
    <row r="3762" spans="2:25" x14ac:dyDescent="0.25">
      <c r="B3762" s="2"/>
      <c r="D3762" s="2"/>
      <c r="E3762" s="2"/>
      <c r="J3762" s="2"/>
      <c r="P3762" s="2"/>
      <c r="T3762" s="68">
        <v>42215</v>
      </c>
      <c r="U3762" s="69">
        <v>1.0006999999999999</v>
      </c>
      <c r="V3762" s="70">
        <v>6.9999999999992291E-4</v>
      </c>
      <c r="W3762" s="70"/>
      <c r="Y3762" s="2"/>
    </row>
    <row r="3763" spans="2:25" x14ac:dyDescent="0.25">
      <c r="B3763" s="2"/>
      <c r="D3763" s="2"/>
      <c r="E3763" s="2"/>
      <c r="J3763" s="2"/>
      <c r="P3763" s="2"/>
      <c r="T3763" s="68">
        <v>42216</v>
      </c>
      <c r="U3763" s="69">
        <v>0.99961999999999995</v>
      </c>
      <c r="V3763" s="70">
        <v>-3.8000000000004697E-4</v>
      </c>
      <c r="W3763" s="70"/>
      <c r="Y3763" s="2"/>
    </row>
    <row r="3764" spans="2:25" x14ac:dyDescent="0.25">
      <c r="B3764" s="2"/>
      <c r="D3764" s="2"/>
      <c r="E3764" s="2"/>
      <c r="J3764" s="2"/>
      <c r="P3764" s="2"/>
      <c r="T3764" s="68">
        <v>42219</v>
      </c>
      <c r="U3764" s="69">
        <v>0.99943000000000004</v>
      </c>
      <c r="V3764" s="70">
        <v>-5.6999999999995943E-4</v>
      </c>
      <c r="W3764" s="70"/>
      <c r="Y3764" s="2"/>
    </row>
    <row r="3765" spans="2:25" x14ac:dyDescent="0.25">
      <c r="B3765" s="2"/>
      <c r="D3765" s="2"/>
      <c r="E3765" s="2"/>
      <c r="J3765" s="2"/>
      <c r="P3765" s="2"/>
      <c r="T3765" s="68">
        <v>42220</v>
      </c>
      <c r="U3765" s="69">
        <v>0.99939</v>
      </c>
      <c r="V3765" s="70">
        <v>-6.0999999999999943E-4</v>
      </c>
      <c r="W3765" s="70"/>
      <c r="Y3765" s="2"/>
    </row>
    <row r="3766" spans="2:25" x14ac:dyDescent="0.25">
      <c r="B3766" s="2"/>
      <c r="D3766" s="2"/>
      <c r="E3766" s="2"/>
      <c r="J3766" s="2"/>
      <c r="P3766" s="2"/>
      <c r="T3766" s="68">
        <v>42221</v>
      </c>
      <c r="U3766" s="69">
        <v>1.0017799999999999</v>
      </c>
      <c r="V3766" s="70">
        <v>1.7799999999998928E-3</v>
      </c>
      <c r="W3766" s="70"/>
      <c r="Y3766" s="2"/>
    </row>
    <row r="3767" spans="2:25" x14ac:dyDescent="0.25">
      <c r="B3767" s="2"/>
      <c r="D3767" s="2"/>
      <c r="E3767" s="2"/>
      <c r="J3767" s="2"/>
      <c r="P3767" s="2"/>
      <c r="T3767" s="68">
        <v>42222</v>
      </c>
      <c r="U3767" s="69">
        <v>0.99638000000000004</v>
      </c>
      <c r="V3767" s="70">
        <v>-3.6199999999999566E-3</v>
      </c>
      <c r="W3767" s="70"/>
      <c r="Y3767" s="2"/>
    </row>
    <row r="3768" spans="2:25" x14ac:dyDescent="0.25">
      <c r="B3768" s="2"/>
      <c r="D3768" s="2"/>
      <c r="E3768" s="2"/>
      <c r="J3768" s="2"/>
      <c r="P3768" s="2"/>
      <c r="T3768" s="68">
        <v>42223</v>
      </c>
      <c r="U3768" s="69">
        <v>0.99922999999999995</v>
      </c>
      <c r="V3768" s="70">
        <v>-7.7000000000004842E-4</v>
      </c>
      <c r="W3768" s="70"/>
      <c r="Y3768" s="2"/>
    </row>
    <row r="3769" spans="2:25" x14ac:dyDescent="0.25">
      <c r="B3769" s="2"/>
      <c r="D3769" s="2"/>
      <c r="E3769" s="2"/>
      <c r="J3769" s="2"/>
      <c r="P3769" s="2"/>
      <c r="T3769" s="68">
        <v>42226</v>
      </c>
      <c r="U3769" s="69">
        <v>1.0060899999999999</v>
      </c>
      <c r="V3769" s="70">
        <v>6.0899999999999288E-3</v>
      </c>
      <c r="W3769" s="70"/>
      <c r="Y3769" s="2"/>
    </row>
    <row r="3770" spans="2:25" x14ac:dyDescent="0.25">
      <c r="B3770" s="2"/>
      <c r="D3770" s="2"/>
      <c r="E3770" s="2"/>
      <c r="J3770" s="2"/>
      <c r="P3770" s="2"/>
      <c r="T3770" s="68">
        <v>42227</v>
      </c>
      <c r="U3770" s="69">
        <v>0.99628000000000005</v>
      </c>
      <c r="V3770" s="70">
        <v>-3.7199999999999456E-3</v>
      </c>
      <c r="W3770" s="70"/>
      <c r="Y3770" s="2"/>
    </row>
    <row r="3771" spans="2:25" x14ac:dyDescent="0.25">
      <c r="B3771" s="2"/>
      <c r="D3771" s="2"/>
      <c r="E3771" s="2"/>
      <c r="J3771" s="2"/>
      <c r="P3771" s="2"/>
      <c r="T3771" s="68">
        <v>42228</v>
      </c>
      <c r="U3771" s="69">
        <v>1.0005999999999999</v>
      </c>
      <c r="V3771" s="70">
        <v>5.9999999999993392E-4</v>
      </c>
      <c r="W3771" s="70"/>
      <c r="Y3771" s="2"/>
    </row>
    <row r="3772" spans="2:25" x14ac:dyDescent="0.25">
      <c r="B3772" s="2"/>
      <c r="D3772" s="2"/>
      <c r="E3772" s="2"/>
      <c r="J3772" s="2"/>
      <c r="P3772" s="2"/>
      <c r="T3772" s="68">
        <v>42229</v>
      </c>
      <c r="U3772" s="69">
        <v>1.0003500000000001</v>
      </c>
      <c r="V3772" s="70">
        <v>3.5000000000007248E-4</v>
      </c>
      <c r="W3772" s="70"/>
      <c r="Y3772" s="2"/>
    </row>
    <row r="3773" spans="2:25" x14ac:dyDescent="0.25">
      <c r="B3773" s="2"/>
      <c r="D3773" s="2"/>
      <c r="E3773" s="2"/>
      <c r="J3773" s="2"/>
      <c r="P3773" s="2"/>
      <c r="T3773" s="68">
        <v>42230</v>
      </c>
      <c r="U3773" s="69">
        <v>1.00146</v>
      </c>
      <c r="V3773" s="70">
        <v>1.4600000000000168E-3</v>
      </c>
      <c r="W3773" s="70"/>
      <c r="Y3773" s="2"/>
    </row>
    <row r="3774" spans="2:25" x14ac:dyDescent="0.25">
      <c r="B3774" s="2"/>
      <c r="D3774" s="2"/>
      <c r="E3774" s="2"/>
      <c r="J3774" s="2"/>
      <c r="P3774" s="2"/>
      <c r="T3774" s="68">
        <v>42233</v>
      </c>
      <c r="U3774" s="69">
        <v>1.00254</v>
      </c>
      <c r="V3774" s="70">
        <v>2.5399999999999867E-3</v>
      </c>
      <c r="W3774" s="70"/>
      <c r="Y3774" s="2"/>
    </row>
    <row r="3775" spans="2:25" x14ac:dyDescent="0.25">
      <c r="B3775" s="2"/>
      <c r="D3775" s="2"/>
      <c r="E3775" s="2"/>
      <c r="J3775" s="2"/>
      <c r="P3775" s="2"/>
      <c r="T3775" s="68">
        <v>42234</v>
      </c>
      <c r="U3775" s="69">
        <v>0.99995999999999996</v>
      </c>
      <c r="V3775" s="70">
        <v>-4.0000000000040004E-5</v>
      </c>
      <c r="W3775" s="70"/>
      <c r="Y3775" s="2"/>
    </row>
    <row r="3776" spans="2:25" x14ac:dyDescent="0.25">
      <c r="B3776" s="2"/>
      <c r="D3776" s="2"/>
      <c r="E3776" s="2"/>
      <c r="J3776" s="2"/>
      <c r="P3776" s="2"/>
      <c r="T3776" s="68">
        <v>42235</v>
      </c>
      <c r="U3776" s="69">
        <v>0.99850000000000005</v>
      </c>
      <c r="V3776" s="70">
        <v>-1.4999999999999458E-3</v>
      </c>
      <c r="W3776" s="70"/>
      <c r="Y3776" s="2"/>
    </row>
    <row r="3777" spans="2:25" x14ac:dyDescent="0.25">
      <c r="B3777" s="2"/>
      <c r="D3777" s="2"/>
      <c r="E3777" s="2"/>
      <c r="J3777" s="2"/>
      <c r="P3777" s="2"/>
      <c r="T3777" s="68">
        <v>42236</v>
      </c>
      <c r="U3777" s="69">
        <v>0.98438000000000003</v>
      </c>
      <c r="V3777" s="70">
        <v>-1.5619999999999967E-2</v>
      </c>
      <c r="W3777" s="70"/>
      <c r="Y3777" s="2"/>
    </row>
    <row r="3778" spans="2:25" x14ac:dyDescent="0.25">
      <c r="B3778" s="2"/>
      <c r="D3778" s="2"/>
      <c r="E3778" s="2"/>
      <c r="J3778" s="2"/>
      <c r="P3778" s="2"/>
      <c r="T3778" s="68">
        <v>42237</v>
      </c>
      <c r="U3778" s="69">
        <v>0.99390000000000001</v>
      </c>
      <c r="V3778" s="70">
        <v>-6.0999999999999943E-3</v>
      </c>
      <c r="W3778" s="70"/>
      <c r="Y3778" s="2"/>
    </row>
    <row r="3779" spans="2:25" x14ac:dyDescent="0.25">
      <c r="B3779" s="2"/>
      <c r="D3779" s="2"/>
      <c r="E3779" s="2"/>
      <c r="J3779" s="2"/>
      <c r="P3779" s="2"/>
      <c r="Y3779" s="2"/>
    </row>
    <row r="3780" spans="2:25" x14ac:dyDescent="0.25">
      <c r="B3780" s="2"/>
      <c r="D3780" s="2"/>
      <c r="E3780" s="2"/>
      <c r="J3780" s="2"/>
      <c r="P3780" s="2"/>
      <c r="Y3780" s="2"/>
    </row>
    <row r="3781" spans="2:25" x14ac:dyDescent="0.25">
      <c r="B3781" s="2"/>
      <c r="D3781" s="2"/>
      <c r="E3781" s="2"/>
      <c r="J3781" s="2"/>
      <c r="P3781" s="2"/>
      <c r="Y3781" s="2"/>
    </row>
    <row r="3782" spans="2:25" x14ac:dyDescent="0.25">
      <c r="B3782" s="2"/>
      <c r="D3782" s="2"/>
      <c r="E3782" s="2"/>
      <c r="J3782" s="2"/>
      <c r="P3782" s="2"/>
      <c r="Y3782" s="2"/>
    </row>
    <row r="3783" spans="2:25" x14ac:dyDescent="0.25">
      <c r="B3783" s="2"/>
      <c r="D3783" s="2"/>
      <c r="E3783" s="2"/>
      <c r="J3783" s="2"/>
      <c r="P3783" s="2"/>
      <c r="Y3783" s="2"/>
    </row>
    <row r="3784" spans="2:25" x14ac:dyDescent="0.25">
      <c r="B3784" s="2"/>
      <c r="D3784" s="2"/>
      <c r="E3784" s="2"/>
      <c r="J3784" s="2"/>
      <c r="P3784" s="2"/>
      <c r="Y3784" s="2"/>
    </row>
    <row r="3785" spans="2:25" x14ac:dyDescent="0.25">
      <c r="B3785" s="2"/>
      <c r="D3785" s="2"/>
      <c r="E3785" s="2"/>
      <c r="J3785" s="2"/>
      <c r="P3785" s="2"/>
      <c r="Y3785" s="2"/>
    </row>
    <row r="3786" spans="2:25" x14ac:dyDescent="0.25">
      <c r="B3786" s="2"/>
      <c r="D3786" s="2"/>
      <c r="E3786" s="2"/>
      <c r="J3786" s="2"/>
      <c r="P3786" s="2"/>
      <c r="Y3786" s="2"/>
    </row>
    <row r="3787" spans="2:25" x14ac:dyDescent="0.25">
      <c r="B3787" s="2"/>
      <c r="D3787" s="2"/>
      <c r="E3787" s="2"/>
      <c r="J3787" s="2"/>
      <c r="P3787" s="2"/>
      <c r="Y3787" s="2"/>
    </row>
    <row r="3788" spans="2:25" x14ac:dyDescent="0.25">
      <c r="B3788" s="2"/>
      <c r="D3788" s="2"/>
      <c r="E3788" s="2"/>
      <c r="J3788" s="2"/>
      <c r="P3788" s="2"/>
      <c r="Y3788" s="2"/>
    </row>
    <row r="3789" spans="2:25" x14ac:dyDescent="0.25">
      <c r="B3789" s="2"/>
      <c r="D3789" s="2"/>
      <c r="E3789" s="2"/>
      <c r="J3789" s="2"/>
      <c r="P3789" s="2"/>
      <c r="Y3789" s="2"/>
    </row>
    <row r="3790" spans="2:25" x14ac:dyDescent="0.25">
      <c r="B3790" s="2"/>
      <c r="D3790" s="2"/>
      <c r="E3790" s="2"/>
      <c r="J3790" s="2"/>
      <c r="P3790" s="2"/>
      <c r="Y3790" s="2"/>
    </row>
    <row r="3791" spans="2:25" x14ac:dyDescent="0.25">
      <c r="B3791" s="2"/>
      <c r="D3791" s="2"/>
      <c r="E3791" s="2"/>
      <c r="J3791" s="2"/>
      <c r="P3791" s="2"/>
      <c r="Y3791" s="2"/>
    </row>
    <row r="3792" spans="2:25" x14ac:dyDescent="0.25">
      <c r="B3792" s="2"/>
      <c r="D3792" s="2"/>
      <c r="E3792" s="2"/>
      <c r="J3792" s="2"/>
      <c r="P3792" s="2"/>
      <c r="Y3792" s="2"/>
    </row>
    <row r="3793" spans="2:25" x14ac:dyDescent="0.25">
      <c r="B3793" s="2"/>
      <c r="D3793" s="2"/>
      <c r="E3793" s="2"/>
      <c r="J3793" s="2"/>
      <c r="P3793" s="2"/>
      <c r="Y3793" s="2"/>
    </row>
    <row r="3794" spans="2:25" x14ac:dyDescent="0.25">
      <c r="B3794" s="2"/>
      <c r="D3794" s="2"/>
      <c r="E3794" s="2"/>
      <c r="J3794" s="2"/>
      <c r="P3794" s="2"/>
      <c r="Y3794" s="2"/>
    </row>
    <row r="3795" spans="2:25" x14ac:dyDescent="0.25">
      <c r="B3795" s="2"/>
      <c r="D3795" s="2"/>
      <c r="E3795" s="2"/>
      <c r="J3795" s="2"/>
      <c r="P3795" s="2"/>
      <c r="Y3795" s="2"/>
    </row>
    <row r="3796" spans="2:25" x14ac:dyDescent="0.25">
      <c r="B3796" s="2"/>
      <c r="D3796" s="2"/>
      <c r="E3796" s="2"/>
      <c r="J3796" s="2"/>
      <c r="P3796" s="2"/>
      <c r="Y3796" s="2"/>
    </row>
    <row r="3797" spans="2:25" x14ac:dyDescent="0.25">
      <c r="B3797" s="2"/>
      <c r="D3797" s="2"/>
      <c r="E3797" s="2"/>
      <c r="J3797" s="2"/>
      <c r="P3797" s="2"/>
      <c r="Y3797" s="2"/>
    </row>
    <row r="3798" spans="2:25" x14ac:dyDescent="0.25">
      <c r="B3798" s="2"/>
      <c r="D3798" s="2"/>
      <c r="E3798" s="2"/>
      <c r="J3798" s="2"/>
      <c r="P3798" s="2"/>
      <c r="Y3798" s="2"/>
    </row>
    <row r="3799" spans="2:25" x14ac:dyDescent="0.25">
      <c r="B3799" s="2"/>
      <c r="D3799" s="2"/>
      <c r="E3799" s="2"/>
      <c r="J3799" s="2"/>
      <c r="P3799" s="2"/>
      <c r="Y3799" s="2"/>
    </row>
    <row r="3800" spans="2:25" x14ac:dyDescent="0.25">
      <c r="B3800" s="2"/>
      <c r="D3800" s="2"/>
      <c r="E3800" s="2"/>
      <c r="J3800" s="2"/>
      <c r="P3800" s="2"/>
      <c r="Y3800" s="2"/>
    </row>
    <row r="3801" spans="2:25" x14ac:dyDescent="0.25">
      <c r="B3801" s="2"/>
      <c r="D3801" s="2"/>
      <c r="E3801" s="2"/>
      <c r="J3801" s="2"/>
      <c r="P3801" s="2"/>
      <c r="Y3801" s="2"/>
    </row>
    <row r="3802" spans="2:25" x14ac:dyDescent="0.25">
      <c r="B3802" s="2"/>
      <c r="D3802" s="2"/>
      <c r="E3802" s="2"/>
      <c r="J3802" s="2"/>
      <c r="P3802" s="2"/>
      <c r="Y3802" s="2"/>
    </row>
    <row r="3803" spans="2:25" x14ac:dyDescent="0.25">
      <c r="B3803" s="2"/>
      <c r="D3803" s="2"/>
      <c r="E3803" s="2"/>
      <c r="J3803" s="2"/>
      <c r="P3803" s="2"/>
      <c r="Y3803" s="2"/>
    </row>
    <row r="3804" spans="2:25" x14ac:dyDescent="0.25">
      <c r="B3804" s="2"/>
      <c r="D3804" s="2"/>
      <c r="E3804" s="2"/>
      <c r="J3804" s="2"/>
      <c r="P3804" s="2"/>
      <c r="Y3804" s="2"/>
    </row>
    <row r="3805" spans="2:25" x14ac:dyDescent="0.25">
      <c r="B3805" s="2"/>
      <c r="D3805" s="2"/>
      <c r="E3805" s="2"/>
      <c r="J3805" s="2"/>
      <c r="P3805" s="2"/>
      <c r="Y3805" s="2"/>
    </row>
    <row r="3806" spans="2:25" x14ac:dyDescent="0.25">
      <c r="B3806" s="2"/>
      <c r="D3806" s="2"/>
      <c r="E3806" s="2"/>
      <c r="J3806" s="2"/>
      <c r="P3806" s="2"/>
      <c r="Y3806" s="2"/>
    </row>
    <row r="3807" spans="2:25" x14ac:dyDescent="0.25">
      <c r="B3807" s="2"/>
      <c r="D3807" s="2"/>
      <c r="E3807" s="2"/>
      <c r="J3807" s="2"/>
      <c r="P3807" s="2"/>
      <c r="Y3807" s="2"/>
    </row>
    <row r="3808" spans="2:25" x14ac:dyDescent="0.25">
      <c r="B3808" s="2"/>
      <c r="D3808" s="2"/>
      <c r="E3808" s="2"/>
      <c r="J3808" s="2"/>
      <c r="P3808" s="2"/>
      <c r="Y3808" s="2"/>
    </row>
    <row r="3809" spans="2:25" x14ac:dyDescent="0.25">
      <c r="B3809" s="2"/>
      <c r="D3809" s="2"/>
      <c r="E3809" s="2"/>
      <c r="J3809" s="2"/>
      <c r="P3809" s="2"/>
      <c r="Y3809" s="2"/>
    </row>
    <row r="3810" spans="2:25" x14ac:dyDescent="0.25">
      <c r="B3810" s="2"/>
      <c r="D3810" s="2"/>
      <c r="E3810" s="2"/>
      <c r="J3810" s="2"/>
      <c r="P3810" s="2"/>
      <c r="Y3810" s="2"/>
    </row>
    <row r="3811" spans="2:25" x14ac:dyDescent="0.25">
      <c r="B3811" s="2"/>
      <c r="D3811" s="2"/>
      <c r="E3811" s="2"/>
      <c r="J3811" s="2"/>
      <c r="P3811" s="2"/>
      <c r="Y3811" s="2"/>
    </row>
    <row r="3812" spans="2:25" x14ac:dyDescent="0.25">
      <c r="B3812" s="2"/>
      <c r="D3812" s="2"/>
      <c r="E3812" s="2"/>
      <c r="J3812" s="2"/>
      <c r="P3812" s="2"/>
      <c r="Y3812" s="2"/>
    </row>
    <row r="3813" spans="2:25" x14ac:dyDescent="0.25">
      <c r="B3813" s="2"/>
      <c r="D3813" s="2"/>
      <c r="E3813" s="2"/>
      <c r="J3813" s="2"/>
      <c r="P3813" s="2"/>
      <c r="Y3813" s="2"/>
    </row>
    <row r="3814" spans="2:25" x14ac:dyDescent="0.25">
      <c r="B3814" s="2"/>
      <c r="D3814" s="2"/>
      <c r="E3814" s="2"/>
      <c r="J3814" s="2"/>
      <c r="P3814" s="2"/>
      <c r="Y3814" s="2"/>
    </row>
    <row r="3815" spans="2:25" x14ac:dyDescent="0.25">
      <c r="B3815" s="2"/>
      <c r="D3815" s="2"/>
      <c r="E3815" s="2"/>
      <c r="J3815" s="2"/>
      <c r="P3815" s="2"/>
      <c r="Y3815" s="2"/>
    </row>
    <row r="3816" spans="2:25" x14ac:dyDescent="0.25">
      <c r="B3816" s="2"/>
      <c r="D3816" s="2"/>
      <c r="E3816" s="2"/>
      <c r="J3816" s="2"/>
      <c r="P3816" s="2"/>
      <c r="Y3816" s="2"/>
    </row>
    <row r="3817" spans="2:25" x14ac:dyDescent="0.25">
      <c r="B3817" s="2"/>
      <c r="D3817" s="2"/>
      <c r="E3817" s="2"/>
      <c r="J3817" s="2"/>
      <c r="P3817" s="2"/>
      <c r="Y3817" s="2"/>
    </row>
    <row r="3818" spans="2:25" x14ac:dyDescent="0.25">
      <c r="B3818" s="2"/>
      <c r="D3818" s="2"/>
      <c r="E3818" s="2"/>
      <c r="J3818" s="2"/>
      <c r="P3818" s="2"/>
      <c r="Y3818" s="2"/>
    </row>
    <row r="3819" spans="2:25" x14ac:dyDescent="0.25">
      <c r="B3819" s="2"/>
      <c r="D3819" s="2"/>
      <c r="E3819" s="2"/>
      <c r="J3819" s="2"/>
      <c r="P3819" s="2"/>
      <c r="Y3819" s="2"/>
    </row>
    <row r="3820" spans="2:25" x14ac:dyDescent="0.25">
      <c r="B3820" s="2"/>
      <c r="D3820" s="2"/>
      <c r="E3820" s="2"/>
      <c r="J3820" s="2"/>
      <c r="P3820" s="2"/>
      <c r="Y3820" s="2"/>
    </row>
    <row r="3821" spans="2:25" x14ac:dyDescent="0.25">
      <c r="B3821" s="2"/>
      <c r="D3821" s="2"/>
      <c r="E3821" s="2"/>
      <c r="J3821" s="2"/>
      <c r="P3821" s="2"/>
      <c r="Y3821" s="2"/>
    </row>
    <row r="3822" spans="2:25" x14ac:dyDescent="0.25">
      <c r="B3822" s="2"/>
      <c r="D3822" s="2"/>
      <c r="E3822" s="2"/>
      <c r="J3822" s="2"/>
      <c r="P3822" s="2"/>
      <c r="Y3822" s="2"/>
    </row>
    <row r="3823" spans="2:25" x14ac:dyDescent="0.25">
      <c r="B3823" s="2"/>
      <c r="D3823" s="2"/>
      <c r="E3823" s="2"/>
      <c r="J3823" s="2"/>
      <c r="P3823" s="2"/>
      <c r="Y3823" s="2"/>
    </row>
    <row r="3824" spans="2:25" x14ac:dyDescent="0.25">
      <c r="B3824" s="2"/>
      <c r="D3824" s="2"/>
      <c r="E3824" s="2"/>
      <c r="J3824" s="2"/>
      <c r="P3824" s="2"/>
      <c r="Y3824" s="2"/>
    </row>
    <row r="3825" spans="2:25" x14ac:dyDescent="0.25">
      <c r="B3825" s="2"/>
      <c r="D3825" s="2"/>
      <c r="E3825" s="2"/>
      <c r="J3825" s="2"/>
      <c r="P3825" s="2"/>
      <c r="Y3825" s="2"/>
    </row>
    <row r="3826" spans="2:25" x14ac:dyDescent="0.25">
      <c r="B3826" s="2"/>
      <c r="D3826" s="2"/>
      <c r="E3826" s="2"/>
      <c r="J3826" s="2"/>
      <c r="P3826" s="2"/>
      <c r="Y3826" s="2"/>
    </row>
    <row r="3827" spans="2:25" x14ac:dyDescent="0.25">
      <c r="B3827" s="2"/>
      <c r="D3827" s="2"/>
      <c r="E3827" s="2"/>
      <c r="J3827" s="2"/>
      <c r="P3827" s="2"/>
      <c r="Y3827" s="2"/>
    </row>
    <row r="3828" spans="2:25" x14ac:dyDescent="0.25">
      <c r="B3828" s="2"/>
      <c r="D3828" s="2"/>
      <c r="E3828" s="2"/>
      <c r="J3828" s="2"/>
      <c r="P3828" s="2"/>
      <c r="Y3828" s="2"/>
    </row>
    <row r="3829" spans="2:25" x14ac:dyDescent="0.25">
      <c r="B3829" s="2"/>
      <c r="D3829" s="2"/>
      <c r="E3829" s="2"/>
      <c r="J3829" s="2"/>
      <c r="P3829" s="2"/>
      <c r="Y3829" s="2"/>
    </row>
    <row r="3830" spans="2:25" x14ac:dyDescent="0.25">
      <c r="B3830" s="2"/>
      <c r="D3830" s="2"/>
      <c r="E3830" s="2"/>
      <c r="J3830" s="2"/>
      <c r="P3830" s="2"/>
      <c r="Y3830" s="2"/>
    </row>
    <row r="3831" spans="2:25" x14ac:dyDescent="0.25">
      <c r="B3831" s="2"/>
      <c r="D3831" s="2"/>
      <c r="E3831" s="2"/>
      <c r="J3831" s="2"/>
      <c r="P3831" s="2"/>
      <c r="Y3831" s="2"/>
    </row>
    <row r="3832" spans="2:25" x14ac:dyDescent="0.25">
      <c r="B3832" s="2"/>
      <c r="D3832" s="2"/>
      <c r="E3832" s="2"/>
      <c r="J3832" s="2"/>
      <c r="P3832" s="2"/>
      <c r="Y3832" s="2"/>
    </row>
    <row r="3833" spans="2:25" x14ac:dyDescent="0.25">
      <c r="B3833" s="2"/>
      <c r="D3833" s="2"/>
      <c r="E3833" s="2"/>
      <c r="J3833" s="2"/>
      <c r="P3833" s="2"/>
      <c r="Y3833" s="2"/>
    </row>
    <row r="3834" spans="2:25" x14ac:dyDescent="0.25">
      <c r="B3834" s="2"/>
      <c r="D3834" s="2"/>
      <c r="E3834" s="2"/>
      <c r="J3834" s="2"/>
      <c r="P3834" s="2"/>
      <c r="Y3834" s="2"/>
    </row>
    <row r="3835" spans="2:25" x14ac:dyDescent="0.25">
      <c r="B3835" s="2"/>
      <c r="D3835" s="2"/>
      <c r="E3835" s="2"/>
      <c r="J3835" s="2"/>
      <c r="P3835" s="2"/>
      <c r="Y3835" s="2"/>
    </row>
    <row r="3836" spans="2:25" x14ac:dyDescent="0.25">
      <c r="B3836" s="2"/>
      <c r="D3836" s="2"/>
      <c r="E3836" s="2"/>
      <c r="J3836" s="2"/>
      <c r="P3836" s="2"/>
      <c r="Y3836" s="2"/>
    </row>
    <row r="3837" spans="2:25" x14ac:dyDescent="0.25">
      <c r="B3837" s="2"/>
      <c r="D3837" s="2"/>
      <c r="E3837" s="2"/>
      <c r="J3837" s="2"/>
      <c r="P3837" s="2"/>
      <c r="Y3837" s="2"/>
    </row>
    <row r="3838" spans="2:25" x14ac:dyDescent="0.25">
      <c r="B3838" s="2"/>
      <c r="D3838" s="2"/>
      <c r="E3838" s="2"/>
      <c r="J3838" s="2"/>
      <c r="P3838" s="2"/>
      <c r="Y3838" s="2"/>
    </row>
    <row r="3839" spans="2:25" x14ac:dyDescent="0.25">
      <c r="B3839" s="2"/>
      <c r="D3839" s="2"/>
      <c r="E3839" s="2"/>
      <c r="J3839" s="2"/>
      <c r="P3839" s="2"/>
      <c r="Y3839" s="2"/>
    </row>
    <row r="3840" spans="2:25" x14ac:dyDescent="0.25">
      <c r="B3840" s="2"/>
      <c r="D3840" s="2"/>
      <c r="E3840" s="2"/>
      <c r="J3840" s="2"/>
      <c r="P3840" s="2"/>
      <c r="Y3840" s="2"/>
    </row>
    <row r="3841" spans="2:25" x14ac:dyDescent="0.25">
      <c r="B3841" s="2"/>
      <c r="D3841" s="2"/>
      <c r="E3841" s="2"/>
      <c r="J3841" s="2"/>
      <c r="P3841" s="2"/>
      <c r="Y3841" s="2"/>
    </row>
    <row r="3842" spans="2:25" x14ac:dyDescent="0.25">
      <c r="B3842" s="2"/>
      <c r="D3842" s="2"/>
      <c r="E3842" s="2"/>
      <c r="J3842" s="2"/>
      <c r="P3842" s="2"/>
      <c r="Y3842" s="2"/>
    </row>
    <row r="3843" spans="2:25" x14ac:dyDescent="0.25">
      <c r="B3843" s="2"/>
      <c r="D3843" s="2"/>
      <c r="E3843" s="2"/>
      <c r="J3843" s="2"/>
      <c r="P3843" s="2"/>
      <c r="Y3843" s="2"/>
    </row>
    <row r="3844" spans="2:25" x14ac:dyDescent="0.25">
      <c r="B3844" s="2"/>
      <c r="D3844" s="2"/>
      <c r="E3844" s="2"/>
      <c r="J3844" s="2"/>
      <c r="P3844" s="2"/>
      <c r="Y3844" s="2"/>
    </row>
    <row r="3845" spans="2:25" x14ac:dyDescent="0.25">
      <c r="B3845" s="2"/>
      <c r="D3845" s="2"/>
      <c r="E3845" s="2"/>
      <c r="J3845" s="2"/>
      <c r="P3845" s="2"/>
      <c r="Y3845" s="2"/>
    </row>
    <row r="3846" spans="2:25" x14ac:dyDescent="0.25">
      <c r="B3846" s="2"/>
      <c r="D3846" s="2"/>
      <c r="E3846" s="2"/>
      <c r="J3846" s="2"/>
      <c r="P3846" s="2"/>
      <c r="Y3846" s="2"/>
    </row>
    <row r="3847" spans="2:25" x14ac:dyDescent="0.25">
      <c r="B3847" s="2"/>
      <c r="D3847" s="2"/>
      <c r="E3847" s="2"/>
      <c r="J3847" s="2"/>
      <c r="P3847" s="2"/>
      <c r="Y3847" s="2"/>
    </row>
    <row r="3848" spans="2:25" x14ac:dyDescent="0.25">
      <c r="B3848" s="2"/>
      <c r="D3848" s="2"/>
      <c r="E3848" s="2"/>
      <c r="J3848" s="2"/>
      <c r="P3848" s="2"/>
      <c r="Y3848" s="2"/>
    </row>
    <row r="3849" spans="2:25" x14ac:dyDescent="0.25">
      <c r="B3849" s="2"/>
      <c r="D3849" s="2"/>
      <c r="E3849" s="2"/>
      <c r="J3849" s="2"/>
      <c r="P3849" s="2"/>
      <c r="Y3849" s="2"/>
    </row>
    <row r="3850" spans="2:25" x14ac:dyDescent="0.25">
      <c r="B3850" s="2"/>
      <c r="D3850" s="2"/>
      <c r="E3850" s="2"/>
      <c r="J3850" s="2"/>
      <c r="P3850" s="2"/>
      <c r="Y3850" s="2"/>
    </row>
    <row r="3851" spans="2:25" x14ac:dyDescent="0.25">
      <c r="B3851" s="2"/>
      <c r="D3851" s="2"/>
      <c r="E3851" s="2"/>
      <c r="J3851" s="2"/>
      <c r="P3851" s="2"/>
      <c r="Y3851" s="2"/>
    </row>
    <row r="3852" spans="2:25" x14ac:dyDescent="0.25">
      <c r="B3852" s="2"/>
      <c r="D3852" s="2"/>
      <c r="E3852" s="2"/>
      <c r="J3852" s="2"/>
      <c r="P3852" s="2"/>
      <c r="Y3852" s="2"/>
    </row>
    <row r="3853" spans="2:25" x14ac:dyDescent="0.25">
      <c r="B3853" s="2"/>
      <c r="D3853" s="2"/>
      <c r="E3853" s="2"/>
      <c r="J3853" s="2"/>
      <c r="P3853" s="2"/>
      <c r="Y3853" s="2"/>
    </row>
    <row r="3854" spans="2:25" x14ac:dyDescent="0.25">
      <c r="B3854" s="2"/>
      <c r="D3854" s="2"/>
      <c r="E3854" s="2"/>
      <c r="J3854" s="2"/>
      <c r="P3854" s="2"/>
      <c r="Y3854" s="2"/>
    </row>
    <row r="3855" spans="2:25" x14ac:dyDescent="0.25">
      <c r="B3855" s="2"/>
      <c r="D3855" s="2"/>
      <c r="E3855" s="2"/>
      <c r="J3855" s="2"/>
      <c r="P3855" s="2"/>
      <c r="Y3855" s="2"/>
    </row>
    <row r="3856" spans="2:25" x14ac:dyDescent="0.25">
      <c r="B3856" s="2"/>
      <c r="D3856" s="2"/>
      <c r="E3856" s="2"/>
      <c r="J3856" s="2"/>
      <c r="P3856" s="2"/>
      <c r="Y3856" s="2"/>
    </row>
    <row r="3857" spans="2:25" x14ac:dyDescent="0.25">
      <c r="B3857" s="2"/>
      <c r="D3857" s="2"/>
      <c r="E3857" s="2"/>
      <c r="J3857" s="2"/>
      <c r="P3857" s="2"/>
      <c r="Y3857" s="2"/>
    </row>
    <row r="3858" spans="2:25" x14ac:dyDescent="0.25">
      <c r="B3858" s="2"/>
      <c r="D3858" s="2"/>
      <c r="E3858" s="2"/>
      <c r="J3858" s="2"/>
      <c r="P3858" s="2"/>
      <c r="Y3858" s="2"/>
    </row>
    <row r="3859" spans="2:25" x14ac:dyDescent="0.25">
      <c r="B3859" s="2"/>
      <c r="D3859" s="2"/>
      <c r="E3859" s="2"/>
      <c r="J3859" s="2"/>
      <c r="P3859" s="2"/>
      <c r="Y3859" s="2"/>
    </row>
    <row r="3860" spans="2:25" x14ac:dyDescent="0.25">
      <c r="B3860" s="2"/>
      <c r="D3860" s="2"/>
      <c r="E3860" s="2"/>
      <c r="J3860" s="2"/>
      <c r="P3860" s="2"/>
      <c r="Y3860" s="2"/>
    </row>
    <row r="3861" spans="2:25" x14ac:dyDescent="0.25">
      <c r="B3861" s="2"/>
      <c r="D3861" s="2"/>
      <c r="E3861" s="2"/>
      <c r="J3861" s="2"/>
      <c r="P3861" s="2"/>
      <c r="Y3861" s="2"/>
    </row>
    <row r="3862" spans="2:25" x14ac:dyDescent="0.25">
      <c r="B3862" s="2"/>
      <c r="D3862" s="2"/>
      <c r="E3862" s="2"/>
      <c r="J3862" s="2"/>
      <c r="P3862" s="2"/>
      <c r="Y3862" s="2"/>
    </row>
    <row r="3863" spans="2:25" x14ac:dyDescent="0.25">
      <c r="B3863" s="2"/>
      <c r="D3863" s="2"/>
      <c r="E3863" s="2"/>
      <c r="J3863" s="2"/>
      <c r="P3863" s="2"/>
      <c r="Y3863" s="2"/>
    </row>
    <row r="3864" spans="2:25" x14ac:dyDescent="0.25">
      <c r="B3864" s="2"/>
      <c r="D3864" s="2"/>
      <c r="E3864" s="2"/>
      <c r="J3864" s="2"/>
      <c r="P3864" s="2"/>
      <c r="Y3864" s="2"/>
    </row>
    <row r="3865" spans="2:25" x14ac:dyDescent="0.25">
      <c r="B3865" s="2"/>
      <c r="D3865" s="2"/>
      <c r="E3865" s="2"/>
      <c r="J3865" s="2"/>
      <c r="P3865" s="2"/>
      <c r="Y3865" s="2"/>
    </row>
    <row r="3866" spans="2:25" x14ac:dyDescent="0.25">
      <c r="B3866" s="2"/>
      <c r="D3866" s="2"/>
      <c r="E3866" s="2"/>
      <c r="J3866" s="2"/>
      <c r="P3866" s="2"/>
      <c r="Y3866" s="2"/>
    </row>
    <row r="3867" spans="2:25" x14ac:dyDescent="0.25">
      <c r="B3867" s="2"/>
      <c r="D3867" s="2"/>
      <c r="E3867" s="2"/>
      <c r="J3867" s="2"/>
      <c r="P3867" s="2"/>
      <c r="Y3867" s="2"/>
    </row>
    <row r="3868" spans="2:25" x14ac:dyDescent="0.25">
      <c r="B3868" s="2"/>
      <c r="D3868" s="2"/>
      <c r="E3868" s="2"/>
      <c r="J3868" s="2"/>
      <c r="P3868" s="2"/>
      <c r="Y3868" s="2"/>
    </row>
    <row r="3869" spans="2:25" x14ac:dyDescent="0.25">
      <c r="B3869" s="2"/>
      <c r="D3869" s="2"/>
      <c r="E3869" s="2"/>
      <c r="J3869" s="2"/>
      <c r="P3869" s="2"/>
      <c r="Y3869" s="2"/>
    </row>
    <row r="3870" spans="2:25" x14ac:dyDescent="0.25">
      <c r="B3870" s="2"/>
      <c r="D3870" s="2"/>
      <c r="E3870" s="2"/>
      <c r="J3870" s="2"/>
      <c r="P3870" s="2"/>
      <c r="Y3870" s="2"/>
    </row>
    <row r="3871" spans="2:25" x14ac:dyDescent="0.25">
      <c r="B3871" s="2"/>
      <c r="D3871" s="2"/>
      <c r="E3871" s="2"/>
      <c r="J3871" s="2"/>
      <c r="P3871" s="2"/>
      <c r="Y3871" s="2"/>
    </row>
    <row r="3872" spans="2:25" x14ac:dyDescent="0.25">
      <c r="B3872" s="2"/>
      <c r="D3872" s="2"/>
      <c r="E3872" s="2"/>
      <c r="J3872" s="2"/>
      <c r="P3872" s="2"/>
      <c r="Y3872" s="2"/>
    </row>
    <row r="3873" spans="2:25" x14ac:dyDescent="0.25">
      <c r="B3873" s="2"/>
      <c r="D3873" s="2"/>
      <c r="E3873" s="2"/>
      <c r="J3873" s="2"/>
      <c r="P3873" s="2"/>
      <c r="Y3873" s="2"/>
    </row>
    <row r="3874" spans="2:25" x14ac:dyDescent="0.25">
      <c r="B3874" s="2"/>
      <c r="D3874" s="2"/>
      <c r="E3874" s="2"/>
      <c r="J3874" s="2"/>
      <c r="P3874" s="2"/>
      <c r="Y3874" s="2"/>
    </row>
    <row r="3875" spans="2:25" x14ac:dyDescent="0.25">
      <c r="B3875" s="2"/>
      <c r="D3875" s="2"/>
      <c r="E3875" s="2"/>
      <c r="J3875" s="2"/>
      <c r="P3875" s="2"/>
      <c r="Y3875" s="2"/>
    </row>
    <row r="3876" spans="2:25" x14ac:dyDescent="0.25">
      <c r="B3876" s="2"/>
      <c r="D3876" s="2"/>
      <c r="E3876" s="2"/>
      <c r="J3876" s="2"/>
      <c r="P3876" s="2"/>
      <c r="Y3876" s="2"/>
    </row>
    <row r="3877" spans="2:25" x14ac:dyDescent="0.25">
      <c r="B3877" s="2"/>
      <c r="D3877" s="2"/>
      <c r="E3877" s="2"/>
      <c r="J3877" s="2"/>
      <c r="P3877" s="2"/>
      <c r="Y3877" s="2"/>
    </row>
    <row r="3878" spans="2:25" x14ac:dyDescent="0.25">
      <c r="B3878" s="2"/>
      <c r="D3878" s="2"/>
      <c r="E3878" s="2"/>
      <c r="J3878" s="2"/>
      <c r="P3878" s="2"/>
      <c r="Y3878" s="2"/>
    </row>
    <row r="3879" spans="2:25" x14ac:dyDescent="0.25">
      <c r="B3879" s="2"/>
      <c r="D3879" s="2"/>
      <c r="E3879" s="2"/>
      <c r="J3879" s="2"/>
      <c r="P3879" s="2"/>
      <c r="Y3879" s="2"/>
    </row>
    <row r="3880" spans="2:25" x14ac:dyDescent="0.25">
      <c r="B3880" s="2"/>
      <c r="D3880" s="2"/>
      <c r="E3880" s="2"/>
      <c r="J3880" s="2"/>
      <c r="P3880" s="2"/>
      <c r="Y3880" s="2"/>
    </row>
    <row r="3881" spans="2:25" x14ac:dyDescent="0.25">
      <c r="B3881" s="2"/>
      <c r="D3881" s="2"/>
      <c r="E3881" s="2"/>
      <c r="J3881" s="2"/>
      <c r="P3881" s="2"/>
      <c r="Y3881" s="2"/>
    </row>
    <row r="3882" spans="2:25" x14ac:dyDescent="0.25">
      <c r="B3882" s="2"/>
      <c r="D3882" s="2"/>
      <c r="E3882" s="2"/>
      <c r="J3882" s="2"/>
      <c r="P3882" s="2"/>
      <c r="Y3882" s="2"/>
    </row>
    <row r="3883" spans="2:25" x14ac:dyDescent="0.25">
      <c r="B3883" s="2"/>
      <c r="D3883" s="2"/>
      <c r="E3883" s="2"/>
      <c r="J3883" s="2"/>
      <c r="P3883" s="2"/>
      <c r="Y3883" s="2"/>
    </row>
    <row r="3884" spans="2:25" x14ac:dyDescent="0.25">
      <c r="B3884" s="2"/>
      <c r="D3884" s="2"/>
      <c r="E3884" s="2"/>
      <c r="J3884" s="2"/>
      <c r="P3884" s="2"/>
      <c r="Y3884" s="2"/>
    </row>
    <row r="3885" spans="2:25" x14ac:dyDescent="0.25">
      <c r="B3885" s="2"/>
      <c r="D3885" s="2"/>
      <c r="E3885" s="2"/>
      <c r="J3885" s="2"/>
      <c r="P3885" s="2"/>
      <c r="Y3885" s="2"/>
    </row>
    <row r="3886" spans="2:25" x14ac:dyDescent="0.25">
      <c r="B3886" s="2"/>
      <c r="D3886" s="2"/>
      <c r="E3886" s="2"/>
      <c r="J3886" s="2"/>
      <c r="P3886" s="2"/>
      <c r="Y3886" s="2"/>
    </row>
    <row r="3887" spans="2:25" x14ac:dyDescent="0.25">
      <c r="B3887" s="2"/>
      <c r="D3887" s="2"/>
      <c r="E3887" s="2"/>
      <c r="J3887" s="2"/>
      <c r="P3887" s="2"/>
      <c r="Y3887" s="2"/>
    </row>
    <row r="3888" spans="2:25" x14ac:dyDescent="0.25">
      <c r="B3888" s="2"/>
      <c r="D3888" s="2"/>
      <c r="E3888" s="2"/>
      <c r="J3888" s="2"/>
      <c r="P3888" s="2"/>
      <c r="Y3888" s="2"/>
    </row>
    <row r="3889" spans="2:25" x14ac:dyDescent="0.25">
      <c r="B3889" s="2"/>
      <c r="D3889" s="2"/>
      <c r="E3889" s="2"/>
      <c r="J3889" s="2"/>
      <c r="P3889" s="2"/>
      <c r="Y3889" s="2"/>
    </row>
    <row r="3890" spans="2:25" x14ac:dyDescent="0.25">
      <c r="B3890" s="2"/>
      <c r="D3890" s="2"/>
      <c r="E3890" s="2"/>
      <c r="J3890" s="2"/>
      <c r="P3890" s="2"/>
      <c r="Y3890" s="2"/>
    </row>
    <row r="3891" spans="2:25" x14ac:dyDescent="0.25">
      <c r="B3891" s="2"/>
      <c r="D3891" s="2"/>
      <c r="E3891" s="2"/>
      <c r="J3891" s="2"/>
      <c r="P3891" s="2"/>
      <c r="Y3891" s="2"/>
    </row>
    <row r="3892" spans="2:25" x14ac:dyDescent="0.25">
      <c r="B3892" s="2"/>
      <c r="D3892" s="2"/>
      <c r="E3892" s="2"/>
      <c r="J3892" s="2"/>
      <c r="P3892" s="2"/>
      <c r="Y3892" s="2"/>
    </row>
    <row r="3893" spans="2:25" x14ac:dyDescent="0.25">
      <c r="B3893" s="2"/>
      <c r="D3893" s="2"/>
      <c r="E3893" s="2"/>
      <c r="J3893" s="2"/>
      <c r="P3893" s="2"/>
      <c r="Y3893" s="2"/>
    </row>
    <row r="3894" spans="2:25" x14ac:dyDescent="0.25">
      <c r="B3894" s="2"/>
      <c r="D3894" s="2"/>
      <c r="E3894" s="2"/>
      <c r="J3894" s="2"/>
      <c r="P3894" s="2"/>
      <c r="Y3894" s="2"/>
    </row>
    <row r="3895" spans="2:25" x14ac:dyDescent="0.25">
      <c r="B3895" s="2"/>
      <c r="D3895" s="2"/>
      <c r="E3895" s="2"/>
      <c r="J3895" s="2"/>
      <c r="P3895" s="2"/>
      <c r="Y3895" s="2"/>
    </row>
    <row r="3896" spans="2:25" x14ac:dyDescent="0.25">
      <c r="B3896" s="2"/>
      <c r="D3896" s="2"/>
      <c r="E3896" s="2"/>
      <c r="J3896" s="2"/>
      <c r="P3896" s="2"/>
      <c r="Y3896" s="2"/>
    </row>
    <row r="3897" spans="2:25" x14ac:dyDescent="0.25">
      <c r="B3897" s="2"/>
      <c r="D3897" s="2"/>
      <c r="E3897" s="2"/>
      <c r="J3897" s="2"/>
      <c r="P3897" s="2"/>
      <c r="Y3897" s="2"/>
    </row>
    <row r="3898" spans="2:25" x14ac:dyDescent="0.25">
      <c r="B3898" s="2"/>
      <c r="D3898" s="2"/>
      <c r="E3898" s="2"/>
      <c r="J3898" s="2"/>
      <c r="P3898" s="2"/>
      <c r="Y3898" s="2"/>
    </row>
    <row r="3899" spans="2:25" x14ac:dyDescent="0.25">
      <c r="B3899" s="2"/>
      <c r="D3899" s="2"/>
      <c r="E3899" s="2"/>
      <c r="J3899" s="2"/>
      <c r="P3899" s="2"/>
      <c r="Y3899" s="2"/>
    </row>
    <row r="3900" spans="2:25" x14ac:dyDescent="0.25">
      <c r="B3900" s="2"/>
      <c r="D3900" s="2"/>
      <c r="E3900" s="2"/>
      <c r="J3900" s="2"/>
      <c r="P3900" s="2"/>
      <c r="Y3900" s="2"/>
    </row>
    <row r="3901" spans="2:25" x14ac:dyDescent="0.25">
      <c r="B3901" s="2"/>
      <c r="D3901" s="2"/>
      <c r="E3901" s="2"/>
      <c r="J3901" s="2"/>
      <c r="P3901" s="2"/>
      <c r="Y3901" s="2"/>
    </row>
    <row r="3902" spans="2:25" x14ac:dyDescent="0.25">
      <c r="B3902" s="2"/>
      <c r="D3902" s="2"/>
      <c r="E3902" s="2"/>
      <c r="J3902" s="2"/>
      <c r="P3902" s="2"/>
      <c r="Y3902" s="2"/>
    </row>
    <row r="3903" spans="2:25" x14ac:dyDescent="0.25">
      <c r="B3903" s="2"/>
      <c r="D3903" s="2"/>
      <c r="E3903" s="2"/>
      <c r="J3903" s="2"/>
      <c r="P3903" s="2"/>
      <c r="Y3903" s="2"/>
    </row>
    <row r="3904" spans="2:25" x14ac:dyDescent="0.25">
      <c r="B3904" s="2"/>
      <c r="D3904" s="2"/>
      <c r="E3904" s="2"/>
      <c r="J3904" s="2"/>
      <c r="P3904" s="2"/>
      <c r="Y3904" s="2"/>
    </row>
    <row r="3905" spans="2:25" x14ac:dyDescent="0.25">
      <c r="B3905" s="2"/>
      <c r="D3905" s="2"/>
      <c r="E3905" s="2"/>
      <c r="J3905" s="2"/>
      <c r="P3905" s="2"/>
      <c r="Y3905" s="2"/>
    </row>
    <row r="3906" spans="2:25" x14ac:dyDescent="0.25">
      <c r="B3906" s="2"/>
      <c r="D3906" s="2"/>
      <c r="E3906" s="2"/>
      <c r="J3906" s="2"/>
      <c r="P3906" s="2"/>
      <c r="Y3906" s="2"/>
    </row>
    <row r="3907" spans="2:25" x14ac:dyDescent="0.25">
      <c r="B3907" s="2"/>
      <c r="D3907" s="2"/>
      <c r="E3907" s="2"/>
      <c r="J3907" s="2"/>
      <c r="P3907" s="2"/>
      <c r="Y3907" s="2"/>
    </row>
    <row r="3908" spans="2:25" x14ac:dyDescent="0.25">
      <c r="B3908" s="2"/>
      <c r="D3908" s="2"/>
      <c r="E3908" s="2"/>
      <c r="J3908" s="2"/>
      <c r="P3908" s="2"/>
      <c r="Y3908" s="2"/>
    </row>
    <row r="3909" spans="2:25" x14ac:dyDescent="0.25">
      <c r="B3909" s="2"/>
      <c r="D3909" s="2"/>
      <c r="E3909" s="2"/>
      <c r="J3909" s="2"/>
      <c r="P3909" s="2"/>
      <c r="Y3909" s="2"/>
    </row>
    <row r="3910" spans="2:25" x14ac:dyDescent="0.25">
      <c r="B3910" s="2"/>
      <c r="D3910" s="2"/>
      <c r="E3910" s="2"/>
      <c r="J3910" s="2"/>
      <c r="P3910" s="2"/>
      <c r="Y3910" s="2"/>
    </row>
    <row r="3911" spans="2:25" x14ac:dyDescent="0.25">
      <c r="B3911" s="2"/>
      <c r="D3911" s="2"/>
      <c r="E3911" s="2"/>
      <c r="J3911" s="2"/>
      <c r="P3911" s="2"/>
      <c r="Y3911" s="2"/>
    </row>
    <row r="3912" spans="2:25" x14ac:dyDescent="0.25">
      <c r="B3912" s="2"/>
      <c r="D3912" s="2"/>
      <c r="E3912" s="2"/>
      <c r="J3912" s="2"/>
      <c r="P3912" s="2"/>
      <c r="Y3912" s="2"/>
    </row>
    <row r="3913" spans="2:25" x14ac:dyDescent="0.25">
      <c r="B3913" s="2"/>
      <c r="D3913" s="2"/>
      <c r="E3913" s="2"/>
      <c r="J3913" s="2"/>
      <c r="P3913" s="2"/>
      <c r="Y3913" s="2"/>
    </row>
    <row r="3914" spans="2:25" x14ac:dyDescent="0.25">
      <c r="B3914" s="2"/>
      <c r="D3914" s="2"/>
      <c r="E3914" s="2"/>
      <c r="J3914" s="2"/>
      <c r="P3914" s="2"/>
      <c r="Y3914" s="2"/>
    </row>
    <row r="3915" spans="2:25" x14ac:dyDescent="0.25">
      <c r="B3915" s="2"/>
      <c r="D3915" s="2"/>
      <c r="E3915" s="2"/>
      <c r="J3915" s="2"/>
      <c r="P3915" s="2"/>
      <c r="Y3915" s="2"/>
    </row>
    <row r="3916" spans="2:25" x14ac:dyDescent="0.25">
      <c r="B3916" s="2"/>
      <c r="D3916" s="2"/>
      <c r="E3916" s="2"/>
      <c r="J3916" s="2"/>
      <c r="P3916" s="2"/>
      <c r="Y3916" s="2"/>
    </row>
    <row r="3917" spans="2:25" x14ac:dyDescent="0.25">
      <c r="B3917" s="2"/>
      <c r="D3917" s="2"/>
      <c r="E3917" s="2"/>
      <c r="J3917" s="2"/>
      <c r="P3917" s="2"/>
      <c r="Y3917" s="2"/>
    </row>
    <row r="3918" spans="2:25" x14ac:dyDescent="0.25">
      <c r="B3918" s="2"/>
      <c r="D3918" s="2"/>
      <c r="E3918" s="2"/>
      <c r="J3918" s="2"/>
      <c r="P3918" s="2"/>
      <c r="Y3918" s="2"/>
    </row>
    <row r="3919" spans="2:25" x14ac:dyDescent="0.25">
      <c r="B3919" s="2"/>
      <c r="D3919" s="2"/>
      <c r="E3919" s="2"/>
      <c r="J3919" s="2"/>
      <c r="P3919" s="2"/>
      <c r="Y3919" s="2"/>
    </row>
    <row r="3920" spans="2:25" x14ac:dyDescent="0.25">
      <c r="B3920" s="2"/>
      <c r="D3920" s="2"/>
      <c r="E3920" s="2"/>
      <c r="J3920" s="2"/>
      <c r="P3920" s="2"/>
      <c r="Y3920" s="2"/>
    </row>
    <row r="3921" spans="2:25" x14ac:dyDescent="0.25">
      <c r="B3921" s="2"/>
      <c r="D3921" s="2"/>
      <c r="E3921" s="2"/>
      <c r="J3921" s="2"/>
      <c r="P3921" s="2"/>
      <c r="Y3921" s="2"/>
    </row>
    <row r="3922" spans="2:25" x14ac:dyDescent="0.25">
      <c r="B3922" s="2"/>
      <c r="D3922" s="2"/>
      <c r="E3922" s="2"/>
      <c r="J3922" s="2"/>
      <c r="P3922" s="2"/>
      <c r="Y3922" s="2"/>
    </row>
    <row r="3923" spans="2:25" x14ac:dyDescent="0.25">
      <c r="B3923" s="2"/>
      <c r="D3923" s="2"/>
      <c r="E3923" s="2"/>
      <c r="J3923" s="2"/>
      <c r="P3923" s="2"/>
      <c r="Y3923" s="2"/>
    </row>
    <row r="3924" spans="2:25" x14ac:dyDescent="0.25">
      <c r="B3924" s="2"/>
      <c r="D3924" s="2"/>
      <c r="E3924" s="2"/>
      <c r="J3924" s="2"/>
      <c r="P3924" s="2"/>
      <c r="Y3924" s="2"/>
    </row>
    <row r="3925" spans="2:25" x14ac:dyDescent="0.25">
      <c r="B3925" s="2"/>
      <c r="D3925" s="2"/>
      <c r="E3925" s="2"/>
      <c r="J3925" s="2"/>
      <c r="P3925" s="2"/>
      <c r="Y3925" s="2"/>
    </row>
    <row r="3926" spans="2:25" x14ac:dyDescent="0.25">
      <c r="B3926" s="2"/>
      <c r="D3926" s="2"/>
      <c r="E3926" s="2"/>
      <c r="J3926" s="2"/>
      <c r="P3926" s="2"/>
      <c r="Y3926" s="2"/>
    </row>
    <row r="3927" spans="2:25" x14ac:dyDescent="0.25">
      <c r="B3927" s="2"/>
      <c r="D3927" s="2"/>
      <c r="E3927" s="2"/>
      <c r="J3927" s="2"/>
      <c r="P3927" s="2"/>
      <c r="Y3927" s="2"/>
    </row>
    <row r="3928" spans="2:25" x14ac:dyDescent="0.25">
      <c r="B3928" s="2"/>
      <c r="D3928" s="2"/>
      <c r="E3928" s="2"/>
      <c r="J3928" s="2"/>
      <c r="P3928" s="2"/>
      <c r="Y3928" s="2"/>
    </row>
    <row r="3929" spans="2:25" x14ac:dyDescent="0.25">
      <c r="B3929" s="2"/>
      <c r="D3929" s="2"/>
      <c r="E3929" s="2"/>
      <c r="J3929" s="2"/>
      <c r="P3929" s="2"/>
      <c r="Y3929" s="2"/>
    </row>
    <row r="3930" spans="2:25" x14ac:dyDescent="0.25">
      <c r="B3930" s="2"/>
      <c r="D3930" s="2"/>
      <c r="E3930" s="2"/>
      <c r="J3930" s="2"/>
      <c r="P3930" s="2"/>
      <c r="Y3930" s="2"/>
    </row>
    <row r="3931" spans="2:25" x14ac:dyDescent="0.25">
      <c r="B3931" s="2"/>
      <c r="D3931" s="2"/>
      <c r="E3931" s="2"/>
      <c r="J3931" s="2"/>
      <c r="P3931" s="2"/>
      <c r="Y3931" s="2"/>
    </row>
    <row r="3932" spans="2:25" x14ac:dyDescent="0.25">
      <c r="B3932" s="2"/>
      <c r="D3932" s="2"/>
      <c r="E3932" s="2"/>
      <c r="J3932" s="2"/>
      <c r="P3932" s="2"/>
      <c r="Y3932" s="2"/>
    </row>
    <row r="3933" spans="2:25" x14ac:dyDescent="0.25">
      <c r="B3933" s="2"/>
      <c r="D3933" s="2"/>
      <c r="E3933" s="2"/>
      <c r="J3933" s="2"/>
      <c r="P3933" s="2"/>
      <c r="Y3933" s="2"/>
    </row>
    <row r="3934" spans="2:25" x14ac:dyDescent="0.25">
      <c r="B3934" s="2"/>
      <c r="D3934" s="2"/>
      <c r="E3934" s="2"/>
      <c r="J3934" s="2"/>
      <c r="P3934" s="2"/>
      <c r="Y3934" s="2"/>
    </row>
    <row r="3935" spans="2:25" x14ac:dyDescent="0.25">
      <c r="B3935" s="2"/>
      <c r="D3935" s="2"/>
      <c r="E3935" s="2"/>
      <c r="J3935" s="2"/>
      <c r="P3935" s="2"/>
      <c r="Y3935" s="2"/>
    </row>
    <row r="3936" spans="2:25" x14ac:dyDescent="0.25">
      <c r="B3936" s="2"/>
      <c r="D3936" s="2"/>
      <c r="E3936" s="2"/>
      <c r="J3936" s="2"/>
      <c r="P3936" s="2"/>
      <c r="Y3936" s="2"/>
    </row>
    <row r="3937" spans="2:25" x14ac:dyDescent="0.25">
      <c r="B3937" s="2"/>
      <c r="D3937" s="2"/>
      <c r="E3937" s="2"/>
      <c r="J3937" s="2"/>
      <c r="P3937" s="2"/>
      <c r="Y3937" s="2"/>
    </row>
    <row r="3938" spans="2:25" x14ac:dyDescent="0.25">
      <c r="B3938" s="2"/>
      <c r="D3938" s="2"/>
      <c r="E3938" s="2"/>
      <c r="J3938" s="2"/>
      <c r="P3938" s="2"/>
      <c r="Y3938" s="2"/>
    </row>
    <row r="3939" spans="2:25" x14ac:dyDescent="0.25">
      <c r="B3939" s="2"/>
      <c r="D3939" s="2"/>
      <c r="E3939" s="2"/>
      <c r="J3939" s="2"/>
      <c r="P3939" s="2"/>
      <c r="Y3939" s="2"/>
    </row>
    <row r="3940" spans="2:25" x14ac:dyDescent="0.25">
      <c r="B3940" s="2"/>
      <c r="D3940" s="2"/>
      <c r="E3940" s="2"/>
      <c r="J3940" s="2"/>
      <c r="P3940" s="2"/>
      <c r="Y3940" s="2"/>
    </row>
    <row r="3941" spans="2:25" x14ac:dyDescent="0.25">
      <c r="B3941" s="2"/>
      <c r="D3941" s="2"/>
      <c r="E3941" s="2"/>
      <c r="J3941" s="2"/>
      <c r="P3941" s="2"/>
      <c r="Y3941" s="2"/>
    </row>
    <row r="3942" spans="2:25" x14ac:dyDescent="0.25">
      <c r="B3942" s="2"/>
      <c r="D3942" s="2"/>
      <c r="E3942" s="2"/>
      <c r="J3942" s="2"/>
      <c r="P3942" s="2"/>
      <c r="Y3942" s="2"/>
    </row>
    <row r="3943" spans="2:25" x14ac:dyDescent="0.25">
      <c r="B3943" s="2"/>
      <c r="D3943" s="2"/>
      <c r="E3943" s="2"/>
      <c r="J3943" s="2"/>
      <c r="P3943" s="2"/>
      <c r="Y3943" s="2"/>
    </row>
    <row r="3944" spans="2:25" x14ac:dyDescent="0.25">
      <c r="B3944" s="2"/>
      <c r="D3944" s="2"/>
      <c r="E3944" s="2"/>
      <c r="J3944" s="2"/>
      <c r="P3944" s="2"/>
      <c r="Y3944" s="2"/>
    </row>
    <row r="3945" spans="2:25" x14ac:dyDescent="0.25">
      <c r="B3945" s="2"/>
      <c r="D3945" s="2"/>
      <c r="E3945" s="2"/>
      <c r="J3945" s="2"/>
      <c r="P3945" s="2"/>
      <c r="Y3945" s="2"/>
    </row>
    <row r="3946" spans="2:25" x14ac:dyDescent="0.25">
      <c r="B3946" s="2"/>
      <c r="D3946" s="2"/>
      <c r="E3946" s="2"/>
      <c r="J3946" s="2"/>
      <c r="P3946" s="2"/>
      <c r="Y3946" s="2"/>
    </row>
    <row r="3947" spans="2:25" x14ac:dyDescent="0.25">
      <c r="B3947" s="2"/>
      <c r="D3947" s="2"/>
      <c r="E3947" s="2"/>
      <c r="J3947" s="2"/>
      <c r="P3947" s="2"/>
      <c r="Y3947" s="2"/>
    </row>
    <row r="3948" spans="2:25" x14ac:dyDescent="0.25">
      <c r="B3948" s="2"/>
      <c r="D3948" s="2"/>
      <c r="E3948" s="2"/>
      <c r="J3948" s="2"/>
      <c r="P3948" s="2"/>
      <c r="Y3948" s="2"/>
    </row>
    <row r="3949" spans="2:25" x14ac:dyDescent="0.25">
      <c r="B3949" s="2"/>
      <c r="D3949" s="2"/>
      <c r="E3949" s="2"/>
      <c r="J3949" s="2"/>
      <c r="P3949" s="2"/>
      <c r="Y3949" s="2"/>
    </row>
    <row r="3950" spans="2:25" x14ac:dyDescent="0.25">
      <c r="B3950" s="2"/>
      <c r="D3950" s="2"/>
      <c r="E3950" s="2"/>
      <c r="J3950" s="2"/>
      <c r="P3950" s="2"/>
      <c r="Y3950" s="2"/>
    </row>
    <row r="3951" spans="2:25" x14ac:dyDescent="0.25">
      <c r="B3951" s="2"/>
      <c r="D3951" s="2"/>
      <c r="E3951" s="2"/>
      <c r="J3951" s="2"/>
      <c r="P3951" s="2"/>
      <c r="Y3951" s="2"/>
    </row>
    <row r="3952" spans="2:25" x14ac:dyDescent="0.25">
      <c r="B3952" s="2"/>
      <c r="D3952" s="2"/>
      <c r="E3952" s="2"/>
      <c r="J3952" s="2"/>
      <c r="P3952" s="2"/>
      <c r="Y3952" s="2"/>
    </row>
    <row r="3953" spans="2:25" x14ac:dyDescent="0.25">
      <c r="B3953" s="2"/>
      <c r="D3953" s="2"/>
      <c r="E3953" s="2"/>
      <c r="J3953" s="2"/>
      <c r="P3953" s="2"/>
      <c r="Y3953" s="2"/>
    </row>
    <row r="3954" spans="2:25" x14ac:dyDescent="0.25">
      <c r="B3954" s="2"/>
      <c r="D3954" s="2"/>
      <c r="E3954" s="2"/>
      <c r="J3954" s="2"/>
      <c r="P3954" s="2"/>
      <c r="Y3954" s="2"/>
    </row>
    <row r="3955" spans="2:25" x14ac:dyDescent="0.25">
      <c r="B3955" s="2"/>
      <c r="D3955" s="2"/>
      <c r="E3955" s="2"/>
      <c r="J3955" s="2"/>
      <c r="P3955" s="2"/>
      <c r="Y3955" s="2"/>
    </row>
    <row r="3956" spans="2:25" x14ac:dyDescent="0.25">
      <c r="B3956" s="2"/>
      <c r="D3956" s="2"/>
      <c r="E3956" s="2"/>
      <c r="J3956" s="2"/>
      <c r="P3956" s="2"/>
      <c r="Y3956" s="2"/>
    </row>
    <row r="3957" spans="2:25" x14ac:dyDescent="0.25">
      <c r="B3957" s="2"/>
      <c r="D3957" s="2"/>
      <c r="E3957" s="2"/>
      <c r="J3957" s="2"/>
      <c r="P3957" s="2"/>
      <c r="Y3957" s="2"/>
    </row>
    <row r="3958" spans="2:25" x14ac:dyDescent="0.25">
      <c r="B3958" s="2"/>
      <c r="D3958" s="2"/>
      <c r="E3958" s="2"/>
      <c r="J3958" s="2"/>
      <c r="P3958" s="2"/>
      <c r="Y3958" s="2"/>
    </row>
    <row r="3959" spans="2:25" x14ac:dyDescent="0.25">
      <c r="B3959" s="2"/>
      <c r="D3959" s="2"/>
      <c r="E3959" s="2"/>
      <c r="J3959" s="2"/>
      <c r="P3959" s="2"/>
      <c r="Y3959" s="2"/>
    </row>
    <row r="3960" spans="2:25" x14ac:dyDescent="0.25">
      <c r="B3960" s="2"/>
      <c r="D3960" s="2"/>
      <c r="E3960" s="2"/>
      <c r="J3960" s="2"/>
      <c r="P3960" s="2"/>
      <c r="Y3960" s="2"/>
    </row>
    <row r="3961" spans="2:25" x14ac:dyDescent="0.25">
      <c r="B3961" s="2"/>
      <c r="D3961" s="2"/>
      <c r="E3961" s="2"/>
      <c r="J3961" s="2"/>
      <c r="P3961" s="2"/>
      <c r="Y3961" s="2"/>
    </row>
    <row r="3962" spans="2:25" x14ac:dyDescent="0.25">
      <c r="B3962" s="2"/>
      <c r="D3962" s="2"/>
      <c r="E3962" s="2"/>
      <c r="J3962" s="2"/>
      <c r="P3962" s="2"/>
      <c r="Y3962" s="2"/>
    </row>
    <row r="3963" spans="2:25" x14ac:dyDescent="0.25">
      <c r="B3963" s="2"/>
      <c r="D3963" s="2"/>
      <c r="E3963" s="2"/>
      <c r="J3963" s="2"/>
      <c r="P3963" s="2"/>
      <c r="Y3963" s="2"/>
    </row>
    <row r="3964" spans="2:25" x14ac:dyDescent="0.25">
      <c r="B3964" s="2"/>
      <c r="D3964" s="2"/>
      <c r="E3964" s="2"/>
      <c r="J3964" s="2"/>
      <c r="P3964" s="2"/>
      <c r="Y3964" s="2"/>
    </row>
    <row r="3965" spans="2:25" x14ac:dyDescent="0.25">
      <c r="B3965" s="2"/>
      <c r="D3965" s="2"/>
      <c r="E3965" s="2"/>
      <c r="J3965" s="2"/>
      <c r="P3965" s="2"/>
      <c r="Y3965" s="2"/>
    </row>
    <row r="3966" spans="2:25" x14ac:dyDescent="0.25">
      <c r="B3966" s="2"/>
      <c r="D3966" s="2"/>
      <c r="E3966" s="2"/>
      <c r="J3966" s="2"/>
      <c r="P3966" s="2"/>
      <c r="Y3966" s="2"/>
    </row>
    <row r="3967" spans="2:25" x14ac:dyDescent="0.25">
      <c r="B3967" s="2"/>
      <c r="D3967" s="2"/>
      <c r="E3967" s="2"/>
      <c r="J3967" s="2"/>
      <c r="P3967" s="2"/>
      <c r="Y3967" s="2"/>
    </row>
    <row r="3968" spans="2:25" x14ac:dyDescent="0.25">
      <c r="B3968" s="2"/>
      <c r="D3968" s="2"/>
      <c r="E3968" s="2"/>
      <c r="J3968" s="2"/>
      <c r="P3968" s="2"/>
      <c r="Y3968" s="2"/>
    </row>
    <row r="3969" spans="2:25" x14ac:dyDescent="0.25">
      <c r="B3969" s="2"/>
      <c r="D3969" s="2"/>
      <c r="E3969" s="2"/>
      <c r="J3969" s="2"/>
      <c r="P3969" s="2"/>
      <c r="Y3969" s="2"/>
    </row>
    <row r="3970" spans="2:25" x14ac:dyDescent="0.25">
      <c r="B3970" s="2"/>
      <c r="D3970" s="2"/>
      <c r="E3970" s="2"/>
      <c r="J3970" s="2"/>
      <c r="P3970" s="2"/>
      <c r="Y3970" s="2"/>
    </row>
    <row r="3971" spans="2:25" x14ac:dyDescent="0.25">
      <c r="B3971" s="2"/>
      <c r="D3971" s="2"/>
      <c r="E3971" s="2"/>
      <c r="J3971" s="2"/>
      <c r="P3971" s="2"/>
      <c r="Y3971" s="2"/>
    </row>
    <row r="3972" spans="2:25" x14ac:dyDescent="0.25">
      <c r="B3972" s="2"/>
      <c r="D3972" s="2"/>
      <c r="E3972" s="2"/>
      <c r="J3972" s="2"/>
      <c r="P3972" s="2"/>
      <c r="Y3972" s="2"/>
    </row>
    <row r="3973" spans="2:25" x14ac:dyDescent="0.25">
      <c r="B3973" s="2"/>
      <c r="D3973" s="2"/>
      <c r="E3973" s="2"/>
      <c r="J3973" s="2"/>
      <c r="P3973" s="2"/>
      <c r="Y3973" s="2"/>
    </row>
    <row r="3974" spans="2:25" x14ac:dyDescent="0.25">
      <c r="B3974" s="2"/>
      <c r="D3974" s="2"/>
      <c r="E3974" s="2"/>
      <c r="J3974" s="2"/>
      <c r="P3974" s="2"/>
      <c r="Y3974" s="2"/>
    </row>
    <row r="3975" spans="2:25" x14ac:dyDescent="0.25">
      <c r="B3975" s="2"/>
      <c r="D3975" s="2"/>
      <c r="E3975" s="2"/>
      <c r="J3975" s="2"/>
      <c r="P3975" s="2"/>
      <c r="Y3975" s="2"/>
    </row>
    <row r="3976" spans="2:25" x14ac:dyDescent="0.25">
      <c r="B3976" s="2"/>
      <c r="D3976" s="2"/>
      <c r="E3976" s="2"/>
      <c r="J3976" s="2"/>
      <c r="P3976" s="2"/>
      <c r="Y3976" s="2"/>
    </row>
    <row r="3977" spans="2:25" x14ac:dyDescent="0.25">
      <c r="B3977" s="2"/>
      <c r="D3977" s="2"/>
      <c r="E3977" s="2"/>
      <c r="J3977" s="2"/>
      <c r="P3977" s="2"/>
      <c r="Y3977" s="2"/>
    </row>
    <row r="3978" spans="2:25" x14ac:dyDescent="0.25">
      <c r="B3978" s="2"/>
      <c r="D3978" s="2"/>
      <c r="E3978" s="2"/>
      <c r="J3978" s="2"/>
      <c r="P3978" s="2"/>
      <c r="Y3978" s="2"/>
    </row>
    <row r="3979" spans="2:25" x14ac:dyDescent="0.25">
      <c r="B3979" s="2"/>
      <c r="D3979" s="2"/>
      <c r="E3979" s="2"/>
      <c r="J3979" s="2"/>
      <c r="P3979" s="2"/>
      <c r="Y3979" s="2"/>
    </row>
    <row r="3980" spans="2:25" x14ac:dyDescent="0.25">
      <c r="B3980" s="2"/>
      <c r="D3980" s="2"/>
      <c r="E3980" s="2"/>
      <c r="J3980" s="2"/>
      <c r="P3980" s="2"/>
      <c r="Y3980" s="2"/>
    </row>
    <row r="3981" spans="2:25" x14ac:dyDescent="0.25">
      <c r="B3981" s="2"/>
      <c r="D3981" s="2"/>
      <c r="E3981" s="2"/>
      <c r="J3981" s="2"/>
      <c r="P3981" s="2"/>
      <c r="Y3981" s="2"/>
    </row>
    <row r="3982" spans="2:25" x14ac:dyDescent="0.25">
      <c r="B3982" s="2"/>
      <c r="D3982" s="2"/>
      <c r="E3982" s="2"/>
      <c r="J3982" s="2"/>
      <c r="P3982" s="2"/>
      <c r="Y3982" s="2"/>
    </row>
    <row r="3983" spans="2:25" x14ac:dyDescent="0.25">
      <c r="B3983" s="2"/>
      <c r="D3983" s="2"/>
      <c r="E3983" s="2"/>
      <c r="J3983" s="2"/>
      <c r="P3983" s="2"/>
      <c r="Y3983" s="2"/>
    </row>
    <row r="3984" spans="2:25" x14ac:dyDescent="0.25">
      <c r="B3984" s="2"/>
      <c r="D3984" s="2"/>
      <c r="E3984" s="2"/>
      <c r="J3984" s="2"/>
      <c r="P3984" s="2"/>
      <c r="Y3984" s="2"/>
    </row>
    <row r="3985" spans="2:25" x14ac:dyDescent="0.25">
      <c r="B3985" s="2"/>
      <c r="D3985" s="2"/>
      <c r="E3985" s="2"/>
      <c r="J3985" s="2"/>
      <c r="P3985" s="2"/>
      <c r="Y3985" s="2"/>
    </row>
    <row r="3986" spans="2:25" x14ac:dyDescent="0.25">
      <c r="B3986" s="2"/>
      <c r="D3986" s="2"/>
      <c r="E3986" s="2"/>
      <c r="J3986" s="2"/>
      <c r="P3986" s="2"/>
      <c r="Y3986" s="2"/>
    </row>
    <row r="3987" spans="2:25" x14ac:dyDescent="0.25">
      <c r="B3987" s="2"/>
      <c r="D3987" s="2"/>
      <c r="E3987" s="2"/>
      <c r="J3987" s="2"/>
      <c r="P3987" s="2"/>
      <c r="Y3987" s="2"/>
    </row>
    <row r="3988" spans="2:25" x14ac:dyDescent="0.25">
      <c r="B3988" s="2"/>
      <c r="D3988" s="2"/>
      <c r="E3988" s="2"/>
      <c r="J3988" s="2"/>
      <c r="P3988" s="2"/>
      <c r="Y3988" s="2"/>
    </row>
    <row r="3989" spans="2:25" x14ac:dyDescent="0.25">
      <c r="B3989" s="2"/>
      <c r="D3989" s="2"/>
      <c r="E3989" s="2"/>
      <c r="J3989" s="2"/>
      <c r="P3989" s="2"/>
      <c r="Y3989" s="2"/>
    </row>
    <row r="3990" spans="2:25" x14ac:dyDescent="0.25">
      <c r="B3990" s="2"/>
      <c r="D3990" s="2"/>
      <c r="E3990" s="2"/>
      <c r="J3990" s="2"/>
      <c r="P3990" s="2"/>
      <c r="Y3990" s="2"/>
    </row>
    <row r="3991" spans="2:25" x14ac:dyDescent="0.25">
      <c r="B3991" s="2"/>
      <c r="D3991" s="2"/>
      <c r="E3991" s="2"/>
      <c r="J3991" s="2"/>
      <c r="P3991" s="2"/>
      <c r="Y3991" s="2"/>
    </row>
    <row r="3992" spans="2:25" x14ac:dyDescent="0.25">
      <c r="B3992" s="2"/>
      <c r="D3992" s="2"/>
      <c r="E3992" s="2"/>
      <c r="J3992" s="2"/>
      <c r="P3992" s="2"/>
      <c r="Y3992" s="2"/>
    </row>
    <row r="3993" spans="2:25" x14ac:dyDescent="0.25">
      <c r="B3993" s="2"/>
      <c r="D3993" s="2"/>
      <c r="E3993" s="2"/>
      <c r="J3993" s="2"/>
      <c r="P3993" s="2"/>
      <c r="Y3993" s="2"/>
    </row>
    <row r="3994" spans="2:25" x14ac:dyDescent="0.25">
      <c r="B3994" s="2"/>
      <c r="D3994" s="2"/>
      <c r="E3994" s="2"/>
      <c r="J3994" s="2"/>
      <c r="P3994" s="2"/>
      <c r="Y3994" s="2"/>
    </row>
    <row r="3995" spans="2:25" x14ac:dyDescent="0.25">
      <c r="B3995" s="2"/>
      <c r="D3995" s="2"/>
      <c r="E3995" s="2"/>
      <c r="J3995" s="2"/>
      <c r="P3995" s="2"/>
      <c r="Y3995" s="2"/>
    </row>
    <row r="3996" spans="2:25" x14ac:dyDescent="0.25">
      <c r="B3996" s="2"/>
      <c r="D3996" s="2"/>
      <c r="E3996" s="2"/>
      <c r="J3996" s="2"/>
      <c r="P3996" s="2"/>
      <c r="Y3996" s="2"/>
    </row>
    <row r="3997" spans="2:25" x14ac:dyDescent="0.25">
      <c r="B3997" s="2"/>
      <c r="D3997" s="2"/>
      <c r="E3997" s="2"/>
      <c r="J3997" s="2"/>
      <c r="P3997" s="2"/>
      <c r="Y3997" s="2"/>
    </row>
    <row r="3998" spans="2:25" x14ac:dyDescent="0.25">
      <c r="B3998" s="2"/>
      <c r="D3998" s="2"/>
      <c r="E3998" s="2"/>
      <c r="J3998" s="2"/>
      <c r="P3998" s="2"/>
      <c r="Y3998" s="2"/>
    </row>
    <row r="3999" spans="2:25" x14ac:dyDescent="0.25">
      <c r="B3999" s="2"/>
      <c r="D3999" s="2"/>
      <c r="E3999" s="2"/>
      <c r="J3999" s="2"/>
      <c r="P3999" s="2"/>
      <c r="Y3999" s="2"/>
    </row>
    <row r="4000" spans="2:25" x14ac:dyDescent="0.25">
      <c r="B4000" s="2"/>
      <c r="D4000" s="2"/>
      <c r="E4000" s="2"/>
      <c r="J4000" s="2"/>
      <c r="P4000" s="2"/>
      <c r="Y4000" s="2"/>
    </row>
    <row r="4001" spans="2:25" x14ac:dyDescent="0.25">
      <c r="B4001" s="2"/>
      <c r="D4001" s="2"/>
      <c r="E4001" s="2"/>
      <c r="J4001" s="2"/>
      <c r="P4001" s="2"/>
      <c r="Y4001" s="2"/>
    </row>
    <row r="4002" spans="2:25" x14ac:dyDescent="0.25">
      <c r="B4002" s="2"/>
      <c r="D4002" s="2"/>
      <c r="E4002" s="2"/>
      <c r="J4002" s="2"/>
      <c r="P4002" s="2"/>
      <c r="Y4002" s="2"/>
    </row>
    <row r="4003" spans="2:25" x14ac:dyDescent="0.25">
      <c r="B4003" s="2"/>
      <c r="D4003" s="2"/>
      <c r="E4003" s="2"/>
      <c r="J4003" s="2"/>
      <c r="P4003" s="2"/>
      <c r="Y4003" s="2"/>
    </row>
    <row r="4004" spans="2:25" x14ac:dyDescent="0.25">
      <c r="B4004" s="2"/>
      <c r="D4004" s="2"/>
      <c r="E4004" s="2"/>
      <c r="J4004" s="2"/>
      <c r="P4004" s="2"/>
      <c r="Y4004" s="2"/>
    </row>
    <row r="4005" spans="2:25" x14ac:dyDescent="0.25">
      <c r="B4005" s="2"/>
      <c r="D4005" s="2"/>
      <c r="E4005" s="2"/>
      <c r="J4005" s="2"/>
      <c r="P4005" s="2"/>
      <c r="Y4005" s="2"/>
    </row>
    <row r="4006" spans="2:25" x14ac:dyDescent="0.25">
      <c r="B4006" s="2"/>
      <c r="D4006" s="2"/>
      <c r="E4006" s="2"/>
      <c r="J4006" s="2"/>
      <c r="P4006" s="2"/>
      <c r="Y4006" s="2"/>
    </row>
    <row r="4007" spans="2:25" x14ac:dyDescent="0.25">
      <c r="B4007" s="2"/>
      <c r="D4007" s="2"/>
      <c r="E4007" s="2"/>
      <c r="J4007" s="2"/>
      <c r="P4007" s="2"/>
      <c r="Y4007" s="2"/>
    </row>
    <row r="4008" spans="2:25" x14ac:dyDescent="0.25">
      <c r="B4008" s="2"/>
      <c r="D4008" s="2"/>
      <c r="E4008" s="2"/>
      <c r="J4008" s="2"/>
      <c r="P4008" s="2"/>
      <c r="Y4008" s="2"/>
    </row>
    <row r="4009" spans="2:25" x14ac:dyDescent="0.25">
      <c r="B4009" s="2"/>
      <c r="D4009" s="2"/>
      <c r="E4009" s="2"/>
      <c r="J4009" s="2"/>
      <c r="P4009" s="2"/>
      <c r="Y4009" s="2"/>
    </row>
    <row r="4010" spans="2:25" x14ac:dyDescent="0.25">
      <c r="B4010" s="2"/>
      <c r="D4010" s="2"/>
      <c r="E4010" s="2"/>
      <c r="J4010" s="2"/>
      <c r="P4010" s="2"/>
      <c r="Y4010" s="2"/>
    </row>
    <row r="4011" spans="2:25" x14ac:dyDescent="0.25">
      <c r="B4011" s="2"/>
      <c r="D4011" s="2"/>
      <c r="E4011" s="2"/>
      <c r="J4011" s="2"/>
      <c r="P4011" s="2"/>
      <c r="Y4011" s="2"/>
    </row>
    <row r="4012" spans="2:25" x14ac:dyDescent="0.25">
      <c r="B4012" s="2"/>
      <c r="D4012" s="2"/>
      <c r="E4012" s="2"/>
      <c r="J4012" s="2"/>
      <c r="P4012" s="2"/>
      <c r="Y4012" s="2"/>
    </row>
    <row r="4013" spans="2:25" x14ac:dyDescent="0.25">
      <c r="B4013" s="2"/>
      <c r="D4013" s="2"/>
      <c r="E4013" s="2"/>
      <c r="J4013" s="2"/>
      <c r="P4013" s="2"/>
      <c r="Y4013" s="2"/>
    </row>
    <row r="4014" spans="2:25" x14ac:dyDescent="0.25">
      <c r="B4014" s="2"/>
      <c r="D4014" s="2"/>
      <c r="E4014" s="2"/>
      <c r="J4014" s="2"/>
      <c r="P4014" s="2"/>
      <c r="Y4014" s="2"/>
    </row>
    <row r="4015" spans="2:25" x14ac:dyDescent="0.25">
      <c r="B4015" s="2"/>
      <c r="D4015" s="2"/>
      <c r="E4015" s="2"/>
      <c r="J4015" s="2"/>
      <c r="P4015" s="2"/>
      <c r="Y4015" s="2"/>
    </row>
    <row r="4016" spans="2:25" x14ac:dyDescent="0.25">
      <c r="B4016" s="2"/>
      <c r="D4016" s="2"/>
      <c r="E4016" s="2"/>
      <c r="J4016" s="2"/>
      <c r="P4016" s="2"/>
      <c r="Y4016" s="2"/>
    </row>
    <row r="4017" spans="2:25" x14ac:dyDescent="0.25">
      <c r="B4017" s="2"/>
      <c r="D4017" s="2"/>
      <c r="E4017" s="2"/>
      <c r="J4017" s="2"/>
      <c r="P4017" s="2"/>
      <c r="Y4017" s="2"/>
    </row>
    <row r="4018" spans="2:25" x14ac:dyDescent="0.25">
      <c r="B4018" s="2"/>
      <c r="D4018" s="2"/>
      <c r="E4018" s="2"/>
      <c r="J4018" s="2"/>
      <c r="P4018" s="2"/>
      <c r="Y4018" s="2"/>
    </row>
    <row r="4019" spans="2:25" x14ac:dyDescent="0.25">
      <c r="B4019" s="2"/>
      <c r="D4019" s="2"/>
      <c r="E4019" s="2"/>
      <c r="J4019" s="2"/>
      <c r="P4019" s="2"/>
      <c r="Y4019" s="2"/>
    </row>
    <row r="4020" spans="2:25" x14ac:dyDescent="0.25">
      <c r="B4020" s="2"/>
      <c r="D4020" s="2"/>
      <c r="E4020" s="2"/>
      <c r="J4020" s="2"/>
      <c r="P4020" s="2"/>
      <c r="Y4020" s="2"/>
    </row>
    <row r="4021" spans="2:25" x14ac:dyDescent="0.25">
      <c r="B4021" s="2"/>
      <c r="D4021" s="2"/>
      <c r="E4021" s="2"/>
      <c r="J4021" s="2"/>
      <c r="P4021" s="2"/>
      <c r="Y4021" s="2"/>
    </row>
    <row r="4022" spans="2:25" x14ac:dyDescent="0.25">
      <c r="B4022" s="2"/>
      <c r="D4022" s="2"/>
      <c r="E4022" s="2"/>
      <c r="J4022" s="2"/>
      <c r="P4022" s="2"/>
      <c r="Y4022" s="2"/>
    </row>
    <row r="4023" spans="2:25" x14ac:dyDescent="0.25">
      <c r="B4023" s="2"/>
      <c r="D4023" s="2"/>
      <c r="E4023" s="2"/>
      <c r="J4023" s="2"/>
      <c r="P4023" s="2"/>
      <c r="Y4023" s="2"/>
    </row>
    <row r="4024" spans="2:25" x14ac:dyDescent="0.25">
      <c r="B4024" s="2"/>
      <c r="D4024" s="2"/>
      <c r="E4024" s="2"/>
      <c r="J4024" s="2"/>
      <c r="P4024" s="2"/>
      <c r="Y4024" s="2"/>
    </row>
    <row r="4025" spans="2:25" x14ac:dyDescent="0.25">
      <c r="B4025" s="2"/>
      <c r="D4025" s="2"/>
      <c r="E4025" s="2"/>
      <c r="J4025" s="2"/>
      <c r="P4025" s="2"/>
      <c r="Y4025" s="2"/>
    </row>
    <row r="4026" spans="2:25" x14ac:dyDescent="0.25">
      <c r="B4026" s="2"/>
      <c r="D4026" s="2"/>
      <c r="E4026" s="2"/>
      <c r="J4026" s="2"/>
      <c r="P4026" s="2"/>
      <c r="Y4026" s="2"/>
    </row>
    <row r="4027" spans="2:25" x14ac:dyDescent="0.25">
      <c r="B4027" s="2"/>
      <c r="D4027" s="2"/>
      <c r="E4027" s="2"/>
      <c r="J4027" s="2"/>
      <c r="P4027" s="2"/>
      <c r="Y4027" s="2"/>
    </row>
    <row r="4028" spans="2:25" x14ac:dyDescent="0.25">
      <c r="B4028" s="2"/>
      <c r="D4028" s="2"/>
      <c r="E4028" s="2"/>
      <c r="J4028" s="2"/>
      <c r="P4028" s="2"/>
      <c r="Y4028" s="2"/>
    </row>
    <row r="4029" spans="2:25" x14ac:dyDescent="0.25">
      <c r="B4029" s="2"/>
      <c r="D4029" s="2"/>
      <c r="E4029" s="2"/>
      <c r="J4029" s="2"/>
      <c r="P4029" s="2"/>
      <c r="Y4029" s="2"/>
    </row>
    <row r="4030" spans="2:25" x14ac:dyDescent="0.25">
      <c r="B4030" s="2"/>
      <c r="D4030" s="2"/>
      <c r="E4030" s="2"/>
      <c r="J4030" s="2"/>
      <c r="P4030" s="2"/>
      <c r="Y4030" s="2"/>
    </row>
    <row r="4031" spans="2:25" x14ac:dyDescent="0.25">
      <c r="B4031" s="2"/>
      <c r="D4031" s="2"/>
      <c r="E4031" s="2"/>
      <c r="J4031" s="2"/>
      <c r="P4031" s="2"/>
      <c r="Y4031" s="2"/>
    </row>
    <row r="4032" spans="2:25" x14ac:dyDescent="0.25">
      <c r="B4032" s="2"/>
      <c r="D4032" s="2"/>
      <c r="E4032" s="2"/>
      <c r="J4032" s="2"/>
      <c r="P4032" s="2"/>
      <c r="Y4032" s="2"/>
    </row>
    <row r="4033" spans="2:25" x14ac:dyDescent="0.25">
      <c r="B4033" s="2"/>
      <c r="D4033" s="2"/>
      <c r="E4033" s="2"/>
      <c r="J4033" s="2"/>
      <c r="P4033" s="2"/>
      <c r="Y4033" s="2"/>
    </row>
    <row r="4034" spans="2:25" x14ac:dyDescent="0.25">
      <c r="B4034" s="2"/>
      <c r="D4034" s="2"/>
      <c r="E4034" s="2"/>
      <c r="J4034" s="2"/>
      <c r="P4034" s="2"/>
      <c r="Y4034" s="2"/>
    </row>
    <row r="4035" spans="2:25" x14ac:dyDescent="0.25">
      <c r="B4035" s="2"/>
      <c r="D4035" s="2"/>
      <c r="E4035" s="2"/>
      <c r="J4035" s="2"/>
      <c r="P4035" s="2"/>
      <c r="Y4035" s="2"/>
    </row>
    <row r="4036" spans="2:25" x14ac:dyDescent="0.25">
      <c r="B4036" s="2"/>
      <c r="D4036" s="2"/>
      <c r="E4036" s="2"/>
      <c r="J4036" s="2"/>
      <c r="P4036" s="2"/>
      <c r="Y4036" s="2"/>
    </row>
    <row r="4037" spans="2:25" x14ac:dyDescent="0.25">
      <c r="B4037" s="2"/>
      <c r="D4037" s="2"/>
      <c r="E4037" s="2"/>
      <c r="J4037" s="2"/>
      <c r="P4037" s="2"/>
      <c r="Y4037" s="2"/>
    </row>
    <row r="4038" spans="2:25" x14ac:dyDescent="0.25">
      <c r="B4038" s="2"/>
      <c r="D4038" s="2"/>
      <c r="E4038" s="2"/>
      <c r="J4038" s="2"/>
      <c r="P4038" s="2"/>
      <c r="Y4038" s="2"/>
    </row>
    <row r="4039" spans="2:25" x14ac:dyDescent="0.25">
      <c r="B4039" s="2"/>
      <c r="D4039" s="2"/>
      <c r="E4039" s="2"/>
      <c r="J4039" s="2"/>
      <c r="P4039" s="2"/>
      <c r="Y4039" s="2"/>
    </row>
    <row r="4040" spans="2:25" x14ac:dyDescent="0.25">
      <c r="B4040" s="2"/>
      <c r="D4040" s="2"/>
      <c r="E4040" s="2"/>
      <c r="J4040" s="2"/>
      <c r="P4040" s="2"/>
      <c r="Y4040" s="2"/>
    </row>
    <row r="4041" spans="2:25" x14ac:dyDescent="0.25">
      <c r="B4041" s="2"/>
      <c r="D4041" s="2"/>
      <c r="E4041" s="2"/>
      <c r="J4041" s="2"/>
      <c r="P4041" s="2"/>
      <c r="Y4041" s="2"/>
    </row>
    <row r="4042" spans="2:25" x14ac:dyDescent="0.25">
      <c r="B4042" s="2"/>
      <c r="D4042" s="2"/>
      <c r="E4042" s="2"/>
      <c r="J4042" s="2"/>
      <c r="P4042" s="2"/>
      <c r="Y4042" s="2"/>
    </row>
    <row r="4043" spans="2:25" x14ac:dyDescent="0.25">
      <c r="B4043" s="2"/>
      <c r="D4043" s="2"/>
      <c r="E4043" s="2"/>
      <c r="J4043" s="2"/>
      <c r="P4043" s="2"/>
      <c r="Y4043" s="2"/>
    </row>
    <row r="4044" spans="2:25" x14ac:dyDescent="0.25">
      <c r="B4044" s="2"/>
      <c r="D4044" s="2"/>
      <c r="E4044" s="2"/>
      <c r="J4044" s="2"/>
      <c r="P4044" s="2"/>
      <c r="Y4044" s="2"/>
    </row>
    <row r="4045" spans="2:25" x14ac:dyDescent="0.25">
      <c r="B4045" s="2"/>
      <c r="D4045" s="2"/>
      <c r="E4045" s="2"/>
      <c r="J4045" s="2"/>
      <c r="P4045" s="2"/>
      <c r="Y4045" s="2"/>
    </row>
    <row r="4046" spans="2:25" x14ac:dyDescent="0.25">
      <c r="B4046" s="2"/>
      <c r="D4046" s="2"/>
      <c r="E4046" s="2"/>
      <c r="J4046" s="2"/>
      <c r="P4046" s="2"/>
      <c r="Y4046" s="2"/>
    </row>
    <row r="4047" spans="2:25" x14ac:dyDescent="0.25">
      <c r="B4047" s="2"/>
      <c r="D4047" s="2"/>
      <c r="E4047" s="2"/>
      <c r="J4047" s="2"/>
      <c r="P4047" s="2"/>
      <c r="Y4047" s="2"/>
    </row>
    <row r="4048" spans="2:25" x14ac:dyDescent="0.25">
      <c r="B4048" s="2"/>
      <c r="D4048" s="2"/>
      <c r="E4048" s="2"/>
      <c r="J4048" s="2"/>
      <c r="P4048" s="2"/>
      <c r="Y4048" s="2"/>
    </row>
    <row r="4049" spans="2:25" x14ac:dyDescent="0.25">
      <c r="B4049" s="2"/>
      <c r="D4049" s="2"/>
      <c r="E4049" s="2"/>
      <c r="J4049" s="2"/>
      <c r="P4049" s="2"/>
      <c r="Y4049" s="2"/>
    </row>
    <row r="4050" spans="2:25" x14ac:dyDescent="0.25">
      <c r="B4050" s="2"/>
      <c r="D4050" s="2"/>
      <c r="E4050" s="2"/>
      <c r="J4050" s="2"/>
      <c r="P4050" s="2"/>
      <c r="Y4050" s="2"/>
    </row>
    <row r="4051" spans="2:25" x14ac:dyDescent="0.25">
      <c r="B4051" s="2"/>
      <c r="D4051" s="2"/>
      <c r="E4051" s="2"/>
      <c r="J4051" s="2"/>
      <c r="P4051" s="2"/>
      <c r="Y4051" s="2"/>
    </row>
    <row r="4052" spans="2:25" x14ac:dyDescent="0.25">
      <c r="B4052" s="2"/>
      <c r="D4052" s="2"/>
      <c r="E4052" s="2"/>
      <c r="J4052" s="2"/>
      <c r="P4052" s="2"/>
      <c r="Y4052" s="2"/>
    </row>
    <row r="4053" spans="2:25" x14ac:dyDescent="0.25">
      <c r="B4053" s="2"/>
      <c r="D4053" s="2"/>
      <c r="E4053" s="2"/>
      <c r="J4053" s="2"/>
      <c r="P4053" s="2"/>
      <c r="Y4053" s="2"/>
    </row>
    <row r="4054" spans="2:25" x14ac:dyDescent="0.25">
      <c r="B4054" s="2"/>
      <c r="D4054" s="2"/>
      <c r="E4054" s="2"/>
      <c r="J4054" s="2"/>
      <c r="P4054" s="2"/>
      <c r="Y4054" s="2"/>
    </row>
    <row r="4055" spans="2:25" x14ac:dyDescent="0.25">
      <c r="B4055" s="2"/>
      <c r="D4055" s="2"/>
      <c r="E4055" s="2"/>
      <c r="J4055" s="2"/>
      <c r="P4055" s="2"/>
      <c r="Y4055" s="2"/>
    </row>
    <row r="4056" spans="2:25" x14ac:dyDescent="0.25">
      <c r="B4056" s="2"/>
      <c r="D4056" s="2"/>
      <c r="E4056" s="2"/>
      <c r="J4056" s="2"/>
      <c r="P4056" s="2"/>
      <c r="Y4056" s="2"/>
    </row>
    <row r="4057" spans="2:25" x14ac:dyDescent="0.25">
      <c r="B4057" s="2"/>
      <c r="D4057" s="2"/>
      <c r="E4057" s="2"/>
      <c r="J4057" s="2"/>
      <c r="P4057" s="2"/>
      <c r="Y4057" s="2"/>
    </row>
    <row r="4058" spans="2:25" x14ac:dyDescent="0.25">
      <c r="B4058" s="2"/>
      <c r="D4058" s="2"/>
      <c r="E4058" s="2"/>
      <c r="J4058" s="2"/>
      <c r="P4058" s="2"/>
      <c r="Y4058" s="2"/>
    </row>
    <row r="4059" spans="2:25" x14ac:dyDescent="0.25">
      <c r="B4059" s="2"/>
      <c r="D4059" s="2"/>
      <c r="E4059" s="2"/>
      <c r="J4059" s="2"/>
      <c r="P4059" s="2"/>
      <c r="Y4059" s="2"/>
    </row>
    <row r="4060" spans="2:25" x14ac:dyDescent="0.25">
      <c r="B4060" s="2"/>
      <c r="D4060" s="2"/>
      <c r="E4060" s="2"/>
      <c r="J4060" s="2"/>
      <c r="P4060" s="2"/>
      <c r="Y4060" s="2"/>
    </row>
    <row r="4061" spans="2:25" x14ac:dyDescent="0.25">
      <c r="B4061" s="2"/>
      <c r="D4061" s="2"/>
      <c r="E4061" s="2"/>
      <c r="J4061" s="2"/>
      <c r="P4061" s="2"/>
      <c r="Y4061" s="2"/>
    </row>
    <row r="4062" spans="2:25" x14ac:dyDescent="0.25">
      <c r="B4062" s="2"/>
      <c r="D4062" s="2"/>
      <c r="E4062" s="2"/>
      <c r="J4062" s="2"/>
      <c r="P4062" s="2"/>
      <c r="Y4062" s="2"/>
    </row>
    <row r="4063" spans="2:25" x14ac:dyDescent="0.25">
      <c r="B4063" s="2"/>
      <c r="D4063" s="2"/>
      <c r="E4063" s="2"/>
      <c r="J4063" s="2"/>
      <c r="P4063" s="2"/>
      <c r="Y4063" s="2"/>
    </row>
    <row r="4064" spans="2:25" x14ac:dyDescent="0.25">
      <c r="B4064" s="2"/>
      <c r="D4064" s="2"/>
      <c r="E4064" s="2"/>
      <c r="J4064" s="2"/>
      <c r="P4064" s="2"/>
      <c r="Y4064" s="2"/>
    </row>
    <row r="4065" spans="2:25" x14ac:dyDescent="0.25">
      <c r="B4065" s="2"/>
      <c r="D4065" s="2"/>
      <c r="E4065" s="2"/>
      <c r="J4065" s="2"/>
      <c r="P4065" s="2"/>
      <c r="Y4065" s="2"/>
    </row>
    <row r="4066" spans="2:25" x14ac:dyDescent="0.25">
      <c r="B4066" s="2"/>
      <c r="D4066" s="2"/>
      <c r="E4066" s="2"/>
      <c r="J4066" s="2"/>
      <c r="P4066" s="2"/>
      <c r="Y4066" s="2"/>
    </row>
    <row r="4067" spans="2:25" x14ac:dyDescent="0.25">
      <c r="B4067" s="2"/>
      <c r="D4067" s="2"/>
      <c r="E4067" s="2"/>
      <c r="J4067" s="2"/>
      <c r="P4067" s="2"/>
      <c r="Y4067" s="2"/>
    </row>
    <row r="4068" spans="2:25" x14ac:dyDescent="0.25">
      <c r="B4068" s="2"/>
      <c r="D4068" s="2"/>
      <c r="E4068" s="2"/>
      <c r="J4068" s="2"/>
      <c r="P4068" s="2"/>
      <c r="Y4068" s="2"/>
    </row>
    <row r="4069" spans="2:25" x14ac:dyDescent="0.25">
      <c r="B4069" s="2"/>
      <c r="D4069" s="2"/>
      <c r="E4069" s="2"/>
      <c r="J4069" s="2"/>
      <c r="P4069" s="2"/>
      <c r="Y4069" s="2"/>
    </row>
    <row r="4070" spans="2:25" x14ac:dyDescent="0.25">
      <c r="B4070" s="2"/>
      <c r="D4070" s="2"/>
      <c r="E4070" s="2"/>
      <c r="J4070" s="2"/>
      <c r="P4070" s="2"/>
      <c r="Y4070" s="2"/>
    </row>
    <row r="4071" spans="2:25" x14ac:dyDescent="0.25">
      <c r="B4071" s="2"/>
      <c r="D4071" s="2"/>
      <c r="E4071" s="2"/>
      <c r="J4071" s="2"/>
      <c r="P4071" s="2"/>
      <c r="Y4071" s="2"/>
    </row>
    <row r="4072" spans="2:25" x14ac:dyDescent="0.25">
      <c r="B4072" s="2"/>
      <c r="D4072" s="2"/>
      <c r="E4072" s="2"/>
      <c r="J4072" s="2"/>
      <c r="P4072" s="2"/>
      <c r="Y4072" s="2"/>
    </row>
    <row r="4073" spans="2:25" x14ac:dyDescent="0.25">
      <c r="B4073" s="2"/>
      <c r="D4073" s="2"/>
      <c r="E4073" s="2"/>
      <c r="J4073" s="2"/>
      <c r="P4073" s="2"/>
      <c r="Y4073" s="2"/>
    </row>
    <row r="4074" spans="2:25" x14ac:dyDescent="0.25">
      <c r="B4074" s="2"/>
      <c r="D4074" s="2"/>
      <c r="E4074" s="2"/>
      <c r="J4074" s="2"/>
      <c r="P4074" s="2"/>
      <c r="Y4074" s="2"/>
    </row>
    <row r="4075" spans="2:25" x14ac:dyDescent="0.25">
      <c r="B4075" s="2"/>
      <c r="D4075" s="2"/>
      <c r="E4075" s="2"/>
      <c r="J4075" s="2"/>
      <c r="P4075" s="2"/>
      <c r="Y4075" s="2"/>
    </row>
    <row r="4076" spans="2:25" x14ac:dyDescent="0.25">
      <c r="B4076" s="2"/>
      <c r="D4076" s="2"/>
      <c r="E4076" s="2"/>
      <c r="J4076" s="2"/>
      <c r="P4076" s="2"/>
      <c r="Y4076" s="2"/>
    </row>
    <row r="4077" spans="2:25" x14ac:dyDescent="0.25">
      <c r="B4077" s="2"/>
      <c r="D4077" s="2"/>
      <c r="E4077" s="2"/>
      <c r="J4077" s="2"/>
      <c r="P4077" s="2"/>
      <c r="Y4077" s="2"/>
    </row>
    <row r="4078" spans="2:25" x14ac:dyDescent="0.25">
      <c r="B4078" s="2"/>
      <c r="D4078" s="2"/>
      <c r="E4078" s="2"/>
      <c r="J4078" s="2"/>
      <c r="P4078" s="2"/>
      <c r="Y4078" s="2"/>
    </row>
    <row r="4079" spans="2:25" x14ac:dyDescent="0.25">
      <c r="B4079" s="2"/>
      <c r="D4079" s="2"/>
      <c r="E4079" s="2"/>
      <c r="J4079" s="2"/>
      <c r="P4079" s="2"/>
      <c r="Y4079" s="2"/>
    </row>
    <row r="4080" spans="2:25" x14ac:dyDescent="0.25">
      <c r="B4080" s="2"/>
      <c r="D4080" s="2"/>
      <c r="E4080" s="2"/>
      <c r="J4080" s="2"/>
      <c r="P4080" s="2"/>
      <c r="Y4080" s="2"/>
    </row>
    <row r="4081" spans="2:25" x14ac:dyDescent="0.25">
      <c r="B4081" s="2"/>
      <c r="D4081" s="2"/>
      <c r="E4081" s="2"/>
      <c r="J4081" s="2"/>
      <c r="P4081" s="2"/>
      <c r="Y4081" s="2"/>
    </row>
    <row r="4082" spans="2:25" x14ac:dyDescent="0.25">
      <c r="B4082" s="2"/>
      <c r="D4082" s="2"/>
      <c r="E4082" s="2"/>
      <c r="J4082" s="2"/>
      <c r="P4082" s="2"/>
      <c r="Y4082" s="2"/>
    </row>
    <row r="4083" spans="2:25" x14ac:dyDescent="0.25">
      <c r="B4083" s="2"/>
      <c r="D4083" s="2"/>
      <c r="E4083" s="2"/>
      <c r="J4083" s="2"/>
      <c r="P4083" s="2"/>
      <c r="Y4083" s="2"/>
    </row>
    <row r="4084" spans="2:25" x14ac:dyDescent="0.25">
      <c r="B4084" s="2"/>
      <c r="D4084" s="2"/>
      <c r="E4084" s="2"/>
      <c r="J4084" s="2"/>
      <c r="P4084" s="2"/>
      <c r="Y4084" s="2"/>
    </row>
    <row r="4085" spans="2:25" x14ac:dyDescent="0.25">
      <c r="B4085" s="2"/>
      <c r="D4085" s="2"/>
      <c r="E4085" s="2"/>
      <c r="J4085" s="2"/>
      <c r="P4085" s="2"/>
      <c r="Y4085" s="2"/>
    </row>
    <row r="4086" spans="2:25" x14ac:dyDescent="0.25">
      <c r="B4086" s="2"/>
      <c r="D4086" s="2"/>
      <c r="E4086" s="2"/>
      <c r="J4086" s="2"/>
      <c r="P4086" s="2"/>
      <c r="Y4086" s="2"/>
    </row>
    <row r="4087" spans="2:25" x14ac:dyDescent="0.25">
      <c r="B4087" s="2"/>
      <c r="D4087" s="2"/>
      <c r="E4087" s="2"/>
      <c r="J4087" s="2"/>
      <c r="P4087" s="2"/>
      <c r="Y4087" s="2"/>
    </row>
    <row r="4088" spans="2:25" x14ac:dyDescent="0.25">
      <c r="B4088" s="2"/>
      <c r="D4088" s="2"/>
      <c r="E4088" s="2"/>
      <c r="J4088" s="2"/>
      <c r="P4088" s="2"/>
      <c r="Y4088" s="2"/>
    </row>
    <row r="4089" spans="2:25" x14ac:dyDescent="0.25">
      <c r="B4089" s="2"/>
      <c r="D4089" s="2"/>
      <c r="E4089" s="2"/>
      <c r="J4089" s="2"/>
      <c r="P4089" s="2"/>
      <c r="Y4089" s="2"/>
    </row>
    <row r="4090" spans="2:25" x14ac:dyDescent="0.25">
      <c r="B4090" s="2"/>
      <c r="D4090" s="2"/>
      <c r="E4090" s="2"/>
      <c r="J4090" s="2"/>
      <c r="P4090" s="2"/>
      <c r="Y4090" s="2"/>
    </row>
    <row r="4091" spans="2:25" x14ac:dyDescent="0.25">
      <c r="B4091" s="2"/>
      <c r="D4091" s="2"/>
      <c r="E4091" s="2"/>
      <c r="J4091" s="2"/>
      <c r="P4091" s="2"/>
      <c r="Y4091" s="2"/>
    </row>
    <row r="4092" spans="2:25" x14ac:dyDescent="0.25">
      <c r="B4092" s="2"/>
      <c r="D4092" s="2"/>
      <c r="E4092" s="2"/>
      <c r="J4092" s="2"/>
      <c r="P4092" s="2"/>
      <c r="Y4092" s="2"/>
    </row>
    <row r="4093" spans="2:25" x14ac:dyDescent="0.25">
      <c r="B4093" s="2"/>
      <c r="D4093" s="2"/>
      <c r="E4093" s="2"/>
      <c r="J4093" s="2"/>
      <c r="P4093" s="2"/>
      <c r="Y4093" s="2"/>
    </row>
    <row r="4094" spans="2:25" x14ac:dyDescent="0.25">
      <c r="B4094" s="2"/>
      <c r="D4094" s="2"/>
      <c r="E4094" s="2"/>
      <c r="J4094" s="2"/>
      <c r="P4094" s="2"/>
      <c r="Y4094" s="2"/>
    </row>
    <row r="4095" spans="2:25" x14ac:dyDescent="0.25">
      <c r="B4095" s="2"/>
      <c r="D4095" s="2"/>
      <c r="E4095" s="2"/>
      <c r="J4095" s="2"/>
      <c r="P4095" s="2"/>
      <c r="Y4095" s="2"/>
    </row>
    <row r="4096" spans="2:25" x14ac:dyDescent="0.25">
      <c r="B4096" s="2"/>
      <c r="D4096" s="2"/>
      <c r="E4096" s="2"/>
      <c r="J4096" s="2"/>
      <c r="P4096" s="2"/>
      <c r="Y4096" s="2"/>
    </row>
    <row r="4097" spans="2:25" x14ac:dyDescent="0.25">
      <c r="B4097" s="2"/>
      <c r="D4097" s="2"/>
      <c r="E4097" s="2"/>
      <c r="J4097" s="2"/>
      <c r="P4097" s="2"/>
      <c r="Y4097" s="2"/>
    </row>
    <row r="4098" spans="2:25" x14ac:dyDescent="0.25">
      <c r="B4098" s="2"/>
      <c r="D4098" s="2"/>
      <c r="E4098" s="2"/>
      <c r="J4098" s="2"/>
      <c r="P4098" s="2"/>
      <c r="Y4098" s="2"/>
    </row>
    <row r="4099" spans="2:25" x14ac:dyDescent="0.25">
      <c r="B4099" s="2"/>
      <c r="D4099" s="2"/>
      <c r="E4099" s="2"/>
      <c r="J4099" s="2"/>
      <c r="P4099" s="2"/>
      <c r="Y4099" s="2"/>
    </row>
    <row r="4100" spans="2:25" x14ac:dyDescent="0.25">
      <c r="B4100" s="2"/>
      <c r="D4100" s="2"/>
      <c r="E4100" s="2"/>
      <c r="J4100" s="2"/>
      <c r="P4100" s="2"/>
      <c r="Y4100" s="2"/>
    </row>
    <row r="4101" spans="2:25" x14ac:dyDescent="0.25">
      <c r="B4101" s="2"/>
      <c r="D4101" s="2"/>
      <c r="E4101" s="2"/>
      <c r="J4101" s="2"/>
      <c r="P4101" s="2"/>
      <c r="Y4101" s="2"/>
    </row>
    <row r="4102" spans="2:25" x14ac:dyDescent="0.25">
      <c r="B4102" s="2"/>
      <c r="D4102" s="2"/>
      <c r="E4102" s="2"/>
      <c r="J4102" s="2"/>
      <c r="P4102" s="2"/>
      <c r="Y4102" s="2"/>
    </row>
    <row r="4103" spans="2:25" x14ac:dyDescent="0.25">
      <c r="B4103" s="2"/>
      <c r="D4103" s="2"/>
      <c r="E4103" s="2"/>
      <c r="J4103" s="2"/>
      <c r="P4103" s="2"/>
      <c r="Y4103" s="2"/>
    </row>
    <row r="4104" spans="2:25" x14ac:dyDescent="0.25">
      <c r="B4104" s="2"/>
      <c r="D4104" s="2"/>
      <c r="E4104" s="2"/>
      <c r="J4104" s="2"/>
      <c r="P4104" s="2"/>
      <c r="Y4104" s="2"/>
    </row>
    <row r="4105" spans="2:25" x14ac:dyDescent="0.25">
      <c r="B4105" s="2"/>
      <c r="D4105" s="2"/>
      <c r="E4105" s="2"/>
      <c r="J4105" s="2"/>
      <c r="P4105" s="2"/>
      <c r="Y4105" s="2"/>
    </row>
    <row r="4106" spans="2:25" x14ac:dyDescent="0.25">
      <c r="B4106" s="2"/>
      <c r="D4106" s="2"/>
      <c r="E4106" s="2"/>
      <c r="J4106" s="2"/>
      <c r="P4106" s="2"/>
      <c r="Y4106" s="2"/>
    </row>
    <row r="4107" spans="2:25" x14ac:dyDescent="0.25">
      <c r="B4107" s="2"/>
      <c r="D4107" s="2"/>
      <c r="E4107" s="2"/>
      <c r="J4107" s="2"/>
      <c r="P4107" s="2"/>
      <c r="Y4107" s="2"/>
    </row>
    <row r="4108" spans="2:25" x14ac:dyDescent="0.25">
      <c r="B4108" s="2"/>
      <c r="D4108" s="2"/>
      <c r="E4108" s="2"/>
      <c r="J4108" s="2"/>
      <c r="P4108" s="2"/>
      <c r="Y4108" s="2"/>
    </row>
    <row r="4109" spans="2:25" x14ac:dyDescent="0.25">
      <c r="B4109" s="2"/>
      <c r="D4109" s="2"/>
      <c r="E4109" s="2"/>
      <c r="J4109" s="2"/>
      <c r="P4109" s="2"/>
      <c r="Y4109" s="2"/>
    </row>
    <row r="4110" spans="2:25" x14ac:dyDescent="0.25">
      <c r="B4110" s="2"/>
      <c r="D4110" s="2"/>
      <c r="E4110" s="2"/>
      <c r="J4110" s="2"/>
      <c r="P4110" s="2"/>
      <c r="Y4110" s="2"/>
    </row>
    <row r="4111" spans="2:25" x14ac:dyDescent="0.25">
      <c r="B4111" s="2"/>
      <c r="D4111" s="2"/>
      <c r="E4111" s="2"/>
      <c r="J4111" s="2"/>
      <c r="P4111" s="2"/>
      <c r="Y4111" s="2"/>
    </row>
    <row r="4112" spans="2:25" x14ac:dyDescent="0.25">
      <c r="B4112" s="2"/>
      <c r="D4112" s="2"/>
      <c r="E4112" s="2"/>
      <c r="J4112" s="2"/>
      <c r="P4112" s="2"/>
      <c r="Y4112" s="2"/>
    </row>
    <row r="4113" spans="2:25" x14ac:dyDescent="0.25">
      <c r="B4113" s="2"/>
      <c r="D4113" s="2"/>
      <c r="E4113" s="2"/>
      <c r="J4113" s="2"/>
      <c r="P4113" s="2"/>
      <c r="Y4113" s="2"/>
    </row>
    <row r="4114" spans="2:25" x14ac:dyDescent="0.25">
      <c r="B4114" s="2"/>
      <c r="D4114" s="2"/>
      <c r="E4114" s="2"/>
      <c r="J4114" s="2"/>
      <c r="P4114" s="2"/>
      <c r="Y4114" s="2"/>
    </row>
    <row r="4115" spans="2:25" x14ac:dyDescent="0.25">
      <c r="B4115" s="2"/>
      <c r="D4115" s="2"/>
      <c r="E4115" s="2"/>
      <c r="J4115" s="2"/>
      <c r="P4115" s="2"/>
      <c r="Y4115" s="2"/>
    </row>
    <row r="4116" spans="2:25" x14ac:dyDescent="0.25">
      <c r="B4116" s="2"/>
      <c r="D4116" s="2"/>
      <c r="E4116" s="2"/>
      <c r="J4116" s="2"/>
      <c r="P4116" s="2"/>
      <c r="Y4116" s="2"/>
    </row>
    <row r="4117" spans="2:25" x14ac:dyDescent="0.25">
      <c r="B4117" s="2"/>
      <c r="D4117" s="2"/>
      <c r="E4117" s="2"/>
      <c r="J4117" s="2"/>
      <c r="P4117" s="2"/>
      <c r="Y4117" s="2"/>
    </row>
    <row r="4118" spans="2:25" x14ac:dyDescent="0.25">
      <c r="B4118" s="2"/>
      <c r="D4118" s="2"/>
      <c r="E4118" s="2"/>
      <c r="J4118" s="2"/>
      <c r="P4118" s="2"/>
      <c r="Y4118" s="2"/>
    </row>
    <row r="4119" spans="2:25" x14ac:dyDescent="0.25">
      <c r="B4119" s="2"/>
      <c r="D4119" s="2"/>
      <c r="E4119" s="2"/>
      <c r="J4119" s="2"/>
      <c r="P4119" s="2"/>
      <c r="Y4119" s="2"/>
    </row>
    <row r="4120" spans="2:25" x14ac:dyDescent="0.25">
      <c r="B4120" s="2"/>
      <c r="D4120" s="2"/>
      <c r="E4120" s="2"/>
      <c r="J4120" s="2"/>
      <c r="P4120" s="2"/>
      <c r="Y4120" s="2"/>
    </row>
    <row r="4121" spans="2:25" x14ac:dyDescent="0.25">
      <c r="B4121" s="2"/>
      <c r="D4121" s="2"/>
      <c r="E4121" s="2"/>
      <c r="J4121" s="2"/>
      <c r="P4121" s="2"/>
      <c r="Y4121" s="2"/>
    </row>
    <row r="4122" spans="2:25" x14ac:dyDescent="0.25">
      <c r="B4122" s="2"/>
      <c r="D4122" s="2"/>
      <c r="E4122" s="2"/>
      <c r="J4122" s="2"/>
      <c r="P4122" s="2"/>
      <c r="Y4122" s="2"/>
    </row>
    <row r="4123" spans="2:25" x14ac:dyDescent="0.25">
      <c r="B4123" s="2"/>
      <c r="D4123" s="2"/>
      <c r="E4123" s="2"/>
      <c r="J4123" s="2"/>
      <c r="P4123" s="2"/>
      <c r="Y4123" s="2"/>
    </row>
    <row r="4124" spans="2:25" x14ac:dyDescent="0.25">
      <c r="B4124" s="2"/>
      <c r="D4124" s="2"/>
      <c r="E4124" s="2"/>
      <c r="J4124" s="2"/>
      <c r="P4124" s="2"/>
      <c r="Y4124" s="2"/>
    </row>
    <row r="4125" spans="2:25" x14ac:dyDescent="0.25">
      <c r="B4125" s="2"/>
      <c r="D4125" s="2"/>
      <c r="E4125" s="2"/>
      <c r="J4125" s="2"/>
      <c r="P4125" s="2"/>
      <c r="Y4125" s="2"/>
    </row>
    <row r="4126" spans="2:25" x14ac:dyDescent="0.25">
      <c r="B4126" s="2"/>
      <c r="D4126" s="2"/>
      <c r="E4126" s="2"/>
      <c r="J4126" s="2"/>
      <c r="P4126" s="2"/>
      <c r="Y4126" s="2"/>
    </row>
    <row r="4127" spans="2:25" x14ac:dyDescent="0.25">
      <c r="B4127" s="2"/>
      <c r="D4127" s="2"/>
      <c r="E4127" s="2"/>
      <c r="J4127" s="2"/>
      <c r="P4127" s="2"/>
      <c r="Y4127" s="2"/>
    </row>
    <row r="4128" spans="2:25" x14ac:dyDescent="0.25">
      <c r="B4128" s="2"/>
      <c r="D4128" s="2"/>
      <c r="E4128" s="2"/>
      <c r="J4128" s="2"/>
      <c r="P4128" s="2"/>
      <c r="Y4128" s="2"/>
    </row>
    <row r="4129" spans="2:25" x14ac:dyDescent="0.25">
      <c r="B4129" s="2"/>
      <c r="D4129" s="2"/>
      <c r="E4129" s="2"/>
      <c r="J4129" s="2"/>
      <c r="P4129" s="2"/>
      <c r="Y4129" s="2"/>
    </row>
    <row r="4130" spans="2:25" x14ac:dyDescent="0.25">
      <c r="B4130" s="2"/>
      <c r="D4130" s="2"/>
      <c r="E4130" s="2"/>
      <c r="J4130" s="2"/>
      <c r="P4130" s="2"/>
      <c r="Y4130" s="2"/>
    </row>
    <row r="4131" spans="2:25" x14ac:dyDescent="0.25">
      <c r="B4131" s="2"/>
      <c r="D4131" s="2"/>
      <c r="E4131" s="2"/>
      <c r="J4131" s="2"/>
      <c r="P4131" s="2"/>
      <c r="Y4131" s="2"/>
    </row>
    <row r="4132" spans="2:25" x14ac:dyDescent="0.25">
      <c r="B4132" s="2"/>
      <c r="D4132" s="2"/>
      <c r="E4132" s="2"/>
      <c r="J4132" s="2"/>
      <c r="P4132" s="2"/>
      <c r="Y4132" s="2"/>
    </row>
    <row r="4133" spans="2:25" x14ac:dyDescent="0.25">
      <c r="B4133" s="2"/>
      <c r="D4133" s="2"/>
      <c r="E4133" s="2"/>
      <c r="J4133" s="2"/>
      <c r="P4133" s="2"/>
      <c r="Y4133" s="2"/>
    </row>
    <row r="4134" spans="2:25" x14ac:dyDescent="0.25">
      <c r="B4134" s="2"/>
      <c r="D4134" s="2"/>
      <c r="E4134" s="2"/>
      <c r="J4134" s="2"/>
      <c r="P4134" s="2"/>
      <c r="Y4134" s="2"/>
    </row>
    <row r="4135" spans="2:25" x14ac:dyDescent="0.25">
      <c r="B4135" s="2"/>
      <c r="D4135" s="2"/>
      <c r="E4135" s="2"/>
      <c r="J4135" s="2"/>
      <c r="P4135" s="2"/>
      <c r="Y4135" s="2"/>
    </row>
    <row r="4136" spans="2:25" x14ac:dyDescent="0.25">
      <c r="B4136" s="2"/>
      <c r="D4136" s="2"/>
      <c r="E4136" s="2"/>
      <c r="J4136" s="2"/>
      <c r="P4136" s="2"/>
      <c r="Y4136" s="2"/>
    </row>
    <row r="4137" spans="2:25" x14ac:dyDescent="0.25">
      <c r="B4137" s="2"/>
      <c r="D4137" s="2"/>
      <c r="E4137" s="2"/>
      <c r="J4137" s="2"/>
      <c r="P4137" s="2"/>
      <c r="Y4137" s="2"/>
    </row>
    <row r="4138" spans="2:25" x14ac:dyDescent="0.25">
      <c r="B4138" s="2"/>
      <c r="D4138" s="2"/>
      <c r="E4138" s="2"/>
      <c r="J4138" s="2"/>
      <c r="P4138" s="2"/>
      <c r="Y4138" s="2"/>
    </row>
    <row r="4139" spans="2:25" x14ac:dyDescent="0.25">
      <c r="B4139" s="2"/>
      <c r="D4139" s="2"/>
      <c r="E4139" s="2"/>
      <c r="J4139" s="2"/>
      <c r="P4139" s="2"/>
      <c r="Y4139" s="2"/>
    </row>
    <row r="4140" spans="2:25" x14ac:dyDescent="0.25">
      <c r="B4140" s="2"/>
      <c r="D4140" s="2"/>
      <c r="E4140" s="2"/>
      <c r="J4140" s="2"/>
      <c r="P4140" s="2"/>
      <c r="Y4140" s="2"/>
    </row>
    <row r="4141" spans="2:25" x14ac:dyDescent="0.25">
      <c r="B4141" s="2"/>
      <c r="D4141" s="2"/>
      <c r="E4141" s="2"/>
      <c r="J4141" s="2"/>
      <c r="P4141" s="2"/>
      <c r="Y4141" s="2"/>
    </row>
    <row r="4142" spans="2:25" x14ac:dyDescent="0.25">
      <c r="B4142" s="2"/>
      <c r="D4142" s="2"/>
      <c r="E4142" s="2"/>
      <c r="J4142" s="2"/>
      <c r="P4142" s="2"/>
      <c r="Y4142" s="2"/>
    </row>
    <row r="4143" spans="2:25" x14ac:dyDescent="0.25">
      <c r="B4143" s="2"/>
      <c r="D4143" s="2"/>
      <c r="E4143" s="2"/>
      <c r="J4143" s="2"/>
      <c r="P4143" s="2"/>
      <c r="Y4143" s="2"/>
    </row>
    <row r="4144" spans="2:25" x14ac:dyDescent="0.25">
      <c r="B4144" s="2"/>
      <c r="D4144" s="2"/>
      <c r="E4144" s="2"/>
      <c r="J4144" s="2"/>
      <c r="P4144" s="2"/>
      <c r="Y4144" s="2"/>
    </row>
    <row r="4145" spans="2:25" x14ac:dyDescent="0.25">
      <c r="B4145" s="2"/>
      <c r="D4145" s="2"/>
      <c r="E4145" s="2"/>
      <c r="J4145" s="2"/>
      <c r="P4145" s="2"/>
      <c r="Y4145" s="2"/>
    </row>
    <row r="4146" spans="2:25" x14ac:dyDescent="0.25">
      <c r="B4146" s="2"/>
      <c r="D4146" s="2"/>
      <c r="E4146" s="2"/>
      <c r="J4146" s="2"/>
      <c r="P4146" s="2"/>
      <c r="Y4146" s="2"/>
    </row>
    <row r="4147" spans="2:25" x14ac:dyDescent="0.25">
      <c r="B4147" s="2"/>
      <c r="D4147" s="2"/>
      <c r="E4147" s="2"/>
      <c r="J4147" s="2"/>
      <c r="P4147" s="2"/>
      <c r="Y4147" s="2"/>
    </row>
    <row r="4148" spans="2:25" x14ac:dyDescent="0.25">
      <c r="B4148" s="2"/>
      <c r="D4148" s="2"/>
      <c r="E4148" s="2"/>
      <c r="J4148" s="2"/>
      <c r="P4148" s="2"/>
      <c r="Y4148" s="2"/>
    </row>
    <row r="4149" spans="2:25" x14ac:dyDescent="0.25">
      <c r="B4149" s="2"/>
      <c r="D4149" s="2"/>
      <c r="E4149" s="2"/>
      <c r="J4149" s="2"/>
      <c r="P4149" s="2"/>
      <c r="Y4149" s="2"/>
    </row>
    <row r="4150" spans="2:25" x14ac:dyDescent="0.25">
      <c r="B4150" s="2"/>
      <c r="D4150" s="2"/>
      <c r="E4150" s="2"/>
      <c r="J4150" s="2"/>
      <c r="P4150" s="2"/>
      <c r="Y4150" s="2"/>
    </row>
    <row r="4151" spans="2:25" x14ac:dyDescent="0.25">
      <c r="B4151" s="2"/>
      <c r="D4151" s="2"/>
      <c r="E4151" s="2"/>
      <c r="J4151" s="2"/>
      <c r="P4151" s="2"/>
      <c r="Y4151" s="2"/>
    </row>
    <row r="4152" spans="2:25" x14ac:dyDescent="0.25">
      <c r="B4152" s="2"/>
      <c r="D4152" s="2"/>
      <c r="E4152" s="2"/>
      <c r="J4152" s="2"/>
      <c r="P4152" s="2"/>
      <c r="Y4152" s="2"/>
    </row>
    <row r="4153" spans="2:25" x14ac:dyDescent="0.25">
      <c r="B4153" s="2"/>
      <c r="D4153" s="2"/>
      <c r="E4153" s="2"/>
      <c r="J4153" s="2"/>
      <c r="P4153" s="2"/>
      <c r="Y4153" s="2"/>
    </row>
    <row r="4154" spans="2:25" x14ac:dyDescent="0.25">
      <c r="B4154" s="2"/>
      <c r="D4154" s="2"/>
      <c r="E4154" s="2"/>
      <c r="J4154" s="2"/>
      <c r="P4154" s="2"/>
      <c r="Y4154" s="2"/>
    </row>
    <row r="4155" spans="2:25" x14ac:dyDescent="0.25">
      <c r="B4155" s="2"/>
      <c r="D4155" s="2"/>
      <c r="E4155" s="2"/>
      <c r="J4155" s="2"/>
      <c r="P4155" s="2"/>
      <c r="Y4155" s="2"/>
    </row>
    <row r="4156" spans="2:25" x14ac:dyDescent="0.25">
      <c r="B4156" s="2"/>
      <c r="D4156" s="2"/>
      <c r="E4156" s="2"/>
      <c r="J4156" s="2"/>
      <c r="P4156" s="2"/>
      <c r="Y4156" s="2"/>
    </row>
    <row r="4157" spans="2:25" x14ac:dyDescent="0.25">
      <c r="B4157" s="2"/>
      <c r="D4157" s="2"/>
      <c r="E4157" s="2"/>
      <c r="J4157" s="2"/>
      <c r="P4157" s="2"/>
      <c r="Y4157" s="2"/>
    </row>
    <row r="4158" spans="2:25" x14ac:dyDescent="0.25">
      <c r="B4158" s="2"/>
      <c r="D4158" s="2"/>
      <c r="E4158" s="2"/>
      <c r="J4158" s="2"/>
      <c r="P4158" s="2"/>
      <c r="Y4158" s="2"/>
    </row>
    <row r="4159" spans="2:25" x14ac:dyDescent="0.25">
      <c r="B4159" s="2"/>
      <c r="D4159" s="2"/>
      <c r="E4159" s="2"/>
      <c r="J4159" s="2"/>
      <c r="P4159" s="2"/>
      <c r="Y4159" s="2"/>
    </row>
    <row r="4160" spans="2:25" x14ac:dyDescent="0.25">
      <c r="B4160" s="2"/>
      <c r="D4160" s="2"/>
      <c r="E4160" s="2"/>
      <c r="J4160" s="2"/>
      <c r="P4160" s="2"/>
      <c r="Y4160" s="2"/>
    </row>
    <row r="4161" spans="2:25" x14ac:dyDescent="0.25">
      <c r="B4161" s="2"/>
      <c r="D4161" s="2"/>
      <c r="E4161" s="2"/>
      <c r="J4161" s="2"/>
      <c r="P4161" s="2"/>
      <c r="Y4161" s="2"/>
    </row>
    <row r="4162" spans="2:25" x14ac:dyDescent="0.25">
      <c r="B4162" s="2"/>
      <c r="D4162" s="2"/>
      <c r="E4162" s="2"/>
      <c r="J4162" s="2"/>
      <c r="P4162" s="2"/>
      <c r="Y4162" s="2"/>
    </row>
    <row r="4163" spans="2:25" x14ac:dyDescent="0.25">
      <c r="B4163" s="2"/>
      <c r="D4163" s="2"/>
      <c r="E4163" s="2"/>
      <c r="J4163" s="2"/>
      <c r="P4163" s="2"/>
      <c r="Y4163" s="2"/>
    </row>
    <row r="4164" spans="2:25" x14ac:dyDescent="0.25">
      <c r="B4164" s="2"/>
      <c r="D4164" s="2"/>
      <c r="E4164" s="2"/>
      <c r="J4164" s="2"/>
      <c r="P4164" s="2"/>
      <c r="Y4164" s="2"/>
    </row>
    <row r="4165" spans="2:25" x14ac:dyDescent="0.25">
      <c r="B4165" s="2"/>
      <c r="D4165" s="2"/>
      <c r="E4165" s="2"/>
      <c r="J4165" s="2"/>
      <c r="P4165" s="2"/>
      <c r="Y4165" s="2"/>
    </row>
    <row r="4166" spans="2:25" x14ac:dyDescent="0.25">
      <c r="B4166" s="2"/>
      <c r="D4166" s="2"/>
      <c r="E4166" s="2"/>
      <c r="J4166" s="2"/>
      <c r="P4166" s="2"/>
      <c r="Y4166" s="2"/>
    </row>
    <row r="4167" spans="2:25" x14ac:dyDescent="0.25">
      <c r="B4167" s="2"/>
      <c r="D4167" s="2"/>
      <c r="E4167" s="2"/>
      <c r="J4167" s="2"/>
      <c r="P4167" s="2"/>
      <c r="Y4167" s="2"/>
    </row>
    <row r="4168" spans="2:25" x14ac:dyDescent="0.25">
      <c r="B4168" s="2"/>
      <c r="D4168" s="2"/>
      <c r="E4168" s="2"/>
      <c r="J4168" s="2"/>
      <c r="P4168" s="2"/>
      <c r="Y4168" s="2"/>
    </row>
    <row r="4169" spans="2:25" x14ac:dyDescent="0.25">
      <c r="B4169" s="2"/>
      <c r="D4169" s="2"/>
      <c r="E4169" s="2"/>
      <c r="J4169" s="2"/>
      <c r="P4169" s="2"/>
      <c r="Y4169" s="2"/>
    </row>
    <row r="4170" spans="2:25" x14ac:dyDescent="0.25">
      <c r="B4170" s="2"/>
      <c r="D4170" s="2"/>
      <c r="E4170" s="2"/>
      <c r="J4170" s="2"/>
      <c r="P4170" s="2"/>
      <c r="Y4170" s="2"/>
    </row>
    <row r="4171" spans="2:25" x14ac:dyDescent="0.25">
      <c r="B4171" s="2"/>
      <c r="D4171" s="2"/>
      <c r="E4171" s="2"/>
      <c r="J4171" s="2"/>
      <c r="P4171" s="2"/>
      <c r="Y4171" s="2"/>
    </row>
    <row r="4172" spans="2:25" x14ac:dyDescent="0.25">
      <c r="B4172" s="2"/>
      <c r="D4172" s="2"/>
      <c r="E4172" s="2"/>
      <c r="J4172" s="2"/>
      <c r="P4172" s="2"/>
      <c r="Y4172" s="2"/>
    </row>
    <row r="4173" spans="2:25" x14ac:dyDescent="0.25">
      <c r="B4173" s="2"/>
      <c r="D4173" s="2"/>
      <c r="E4173" s="2"/>
      <c r="J4173" s="2"/>
      <c r="P4173" s="2"/>
      <c r="Y4173" s="2"/>
    </row>
    <row r="4174" spans="2:25" x14ac:dyDescent="0.25">
      <c r="B4174" s="2"/>
      <c r="D4174" s="2"/>
      <c r="E4174" s="2"/>
      <c r="J4174" s="2"/>
      <c r="P4174" s="2"/>
      <c r="Y4174" s="2"/>
    </row>
    <row r="4175" spans="2:25" x14ac:dyDescent="0.25">
      <c r="B4175" s="2"/>
      <c r="D4175" s="2"/>
      <c r="E4175" s="2"/>
      <c r="J4175" s="2"/>
      <c r="P4175" s="2"/>
      <c r="Y4175" s="2"/>
    </row>
    <row r="4176" spans="2:25" x14ac:dyDescent="0.25">
      <c r="B4176" s="2"/>
      <c r="D4176" s="2"/>
      <c r="E4176" s="2"/>
      <c r="J4176" s="2"/>
      <c r="P4176" s="2"/>
      <c r="Y4176" s="2"/>
    </row>
    <row r="4177" spans="2:25" x14ac:dyDescent="0.25">
      <c r="B4177" s="2"/>
      <c r="D4177" s="2"/>
      <c r="E4177" s="2"/>
      <c r="J4177" s="2"/>
      <c r="P4177" s="2"/>
      <c r="Y4177" s="2"/>
    </row>
    <row r="4178" spans="2:25" x14ac:dyDescent="0.25">
      <c r="B4178" s="2"/>
      <c r="D4178" s="2"/>
      <c r="E4178" s="2"/>
      <c r="J4178" s="2"/>
      <c r="P4178" s="2"/>
      <c r="Y4178" s="2"/>
    </row>
    <row r="4179" spans="2:25" x14ac:dyDescent="0.25">
      <c r="B4179" s="2"/>
      <c r="D4179" s="2"/>
      <c r="E4179" s="2"/>
      <c r="J4179" s="2"/>
      <c r="P4179" s="2"/>
      <c r="Y4179" s="2"/>
    </row>
    <row r="4180" spans="2:25" x14ac:dyDescent="0.25">
      <c r="B4180" s="2"/>
      <c r="D4180" s="2"/>
      <c r="E4180" s="2"/>
      <c r="J4180" s="2"/>
      <c r="P4180" s="2"/>
      <c r="Y4180" s="2"/>
    </row>
    <row r="4181" spans="2:25" x14ac:dyDescent="0.25">
      <c r="B4181" s="2"/>
      <c r="D4181" s="2"/>
      <c r="E4181" s="2"/>
      <c r="J4181" s="2"/>
      <c r="P4181" s="2"/>
      <c r="Y4181" s="2"/>
    </row>
    <row r="4182" spans="2:25" x14ac:dyDescent="0.25">
      <c r="B4182" s="2"/>
      <c r="D4182" s="2"/>
      <c r="E4182" s="2"/>
      <c r="J4182" s="2"/>
      <c r="P4182" s="2"/>
      <c r="Y4182" s="2"/>
    </row>
    <row r="4183" spans="2:25" x14ac:dyDescent="0.25">
      <c r="B4183" s="2"/>
      <c r="D4183" s="2"/>
      <c r="E4183" s="2"/>
      <c r="J4183" s="2"/>
      <c r="P4183" s="2"/>
      <c r="Y4183" s="2"/>
    </row>
    <row r="4184" spans="2:25" x14ac:dyDescent="0.25">
      <c r="B4184" s="2"/>
      <c r="D4184" s="2"/>
      <c r="E4184" s="2"/>
      <c r="J4184" s="2"/>
      <c r="P4184" s="2"/>
      <c r="Y4184" s="2"/>
    </row>
    <row r="4185" spans="2:25" x14ac:dyDescent="0.25">
      <c r="B4185" s="2"/>
      <c r="D4185" s="2"/>
      <c r="E4185" s="2"/>
      <c r="J4185" s="2"/>
      <c r="P4185" s="2"/>
      <c r="Y4185" s="2"/>
    </row>
    <row r="4186" spans="2:25" x14ac:dyDescent="0.25">
      <c r="B4186" s="2"/>
      <c r="D4186" s="2"/>
      <c r="E4186" s="2"/>
      <c r="J4186" s="2"/>
      <c r="P4186" s="2"/>
      <c r="Y4186" s="2"/>
    </row>
    <row r="4187" spans="2:25" x14ac:dyDescent="0.25">
      <c r="B4187" s="2"/>
      <c r="D4187" s="2"/>
      <c r="E4187" s="2"/>
      <c r="J4187" s="2"/>
      <c r="P4187" s="2"/>
      <c r="Y4187" s="2"/>
    </row>
    <row r="4188" spans="2:25" x14ac:dyDescent="0.25">
      <c r="B4188" s="2"/>
      <c r="D4188" s="2"/>
      <c r="E4188" s="2"/>
      <c r="J4188" s="2"/>
      <c r="P4188" s="2"/>
      <c r="Y4188" s="2"/>
    </row>
    <row r="4189" spans="2:25" x14ac:dyDescent="0.25">
      <c r="B4189" s="2"/>
      <c r="D4189" s="2"/>
      <c r="E4189" s="2"/>
      <c r="J4189" s="2"/>
      <c r="P4189" s="2"/>
      <c r="Y4189" s="2"/>
    </row>
    <row r="4190" spans="2:25" x14ac:dyDescent="0.25">
      <c r="B4190" s="2"/>
      <c r="D4190" s="2"/>
      <c r="E4190" s="2"/>
      <c r="J4190" s="2"/>
      <c r="P4190" s="2"/>
      <c r="Y4190" s="2"/>
    </row>
    <row r="4191" spans="2:25" x14ac:dyDescent="0.25">
      <c r="B4191" s="2"/>
      <c r="D4191" s="2"/>
      <c r="E4191" s="2"/>
      <c r="J4191" s="2"/>
      <c r="P4191" s="2"/>
      <c r="Y4191" s="2"/>
    </row>
    <row r="4192" spans="2:25" x14ac:dyDescent="0.25">
      <c r="B4192" s="2"/>
      <c r="D4192" s="2"/>
      <c r="E4192" s="2"/>
      <c r="J4192" s="2"/>
      <c r="P4192" s="2"/>
      <c r="Y4192" s="2"/>
    </row>
    <row r="4193" spans="2:25" x14ac:dyDescent="0.25">
      <c r="B4193" s="2"/>
      <c r="D4193" s="2"/>
      <c r="E4193" s="2"/>
      <c r="J4193" s="2"/>
      <c r="P4193" s="2"/>
      <c r="Y4193" s="2"/>
    </row>
    <row r="4194" spans="2:25" x14ac:dyDescent="0.25">
      <c r="B4194" s="2"/>
      <c r="D4194" s="2"/>
      <c r="E4194" s="2"/>
      <c r="J4194" s="2"/>
      <c r="P4194" s="2"/>
      <c r="Y4194" s="2"/>
    </row>
    <row r="4195" spans="2:25" x14ac:dyDescent="0.25">
      <c r="B4195" s="2"/>
      <c r="D4195" s="2"/>
      <c r="E4195" s="2"/>
      <c r="J4195" s="2"/>
      <c r="P4195" s="2"/>
      <c r="Y4195" s="2"/>
    </row>
    <row r="4196" spans="2:25" x14ac:dyDescent="0.25">
      <c r="B4196" s="2"/>
      <c r="D4196" s="2"/>
      <c r="E4196" s="2"/>
      <c r="J4196" s="2"/>
      <c r="P4196" s="2"/>
      <c r="Y4196" s="2"/>
    </row>
    <row r="4197" spans="2:25" x14ac:dyDescent="0.25">
      <c r="B4197" s="2"/>
      <c r="D4197" s="2"/>
      <c r="E4197" s="2"/>
      <c r="J4197" s="2"/>
      <c r="P4197" s="2"/>
      <c r="Y4197" s="2"/>
    </row>
    <row r="4198" spans="2:25" x14ac:dyDescent="0.25">
      <c r="B4198" s="2"/>
      <c r="D4198" s="2"/>
      <c r="E4198" s="2"/>
      <c r="J4198" s="2"/>
      <c r="P4198" s="2"/>
      <c r="Y4198" s="2"/>
    </row>
    <row r="4199" spans="2:25" x14ac:dyDescent="0.25">
      <c r="B4199" s="2"/>
      <c r="D4199" s="2"/>
      <c r="E4199" s="2"/>
      <c r="J4199" s="2"/>
      <c r="P4199" s="2"/>
      <c r="Y4199" s="2"/>
    </row>
    <row r="4200" spans="2:25" x14ac:dyDescent="0.25">
      <c r="B4200" s="2"/>
      <c r="D4200" s="2"/>
      <c r="E4200" s="2"/>
      <c r="J4200" s="2"/>
      <c r="P4200" s="2"/>
      <c r="Y4200" s="2"/>
    </row>
    <row r="4201" spans="2:25" x14ac:dyDescent="0.25">
      <c r="B4201" s="2"/>
      <c r="D4201" s="2"/>
      <c r="E4201" s="2"/>
      <c r="J4201" s="2"/>
      <c r="P4201" s="2"/>
      <c r="Y4201" s="2"/>
    </row>
    <row r="4202" spans="2:25" x14ac:dyDescent="0.25">
      <c r="B4202" s="2"/>
      <c r="D4202" s="2"/>
      <c r="E4202" s="2"/>
      <c r="J4202" s="2"/>
      <c r="P4202" s="2"/>
      <c r="Y4202" s="2"/>
    </row>
    <row r="4203" spans="2:25" x14ac:dyDescent="0.25">
      <c r="B4203" s="2"/>
      <c r="D4203" s="2"/>
      <c r="E4203" s="2"/>
      <c r="J4203" s="2"/>
      <c r="P4203" s="2"/>
      <c r="Y4203" s="2"/>
    </row>
    <row r="4204" spans="2:25" x14ac:dyDescent="0.25">
      <c r="B4204" s="2"/>
      <c r="D4204" s="2"/>
      <c r="E4204" s="2"/>
      <c r="J4204" s="2"/>
      <c r="P4204" s="2"/>
      <c r="Y4204" s="2"/>
    </row>
    <row r="4205" spans="2:25" x14ac:dyDescent="0.25">
      <c r="B4205" s="2"/>
      <c r="D4205" s="2"/>
      <c r="E4205" s="2"/>
      <c r="J4205" s="2"/>
      <c r="P4205" s="2"/>
      <c r="Y4205" s="2"/>
    </row>
    <row r="4206" spans="2:25" x14ac:dyDescent="0.25">
      <c r="B4206" s="2"/>
      <c r="D4206" s="2"/>
      <c r="E4206" s="2"/>
      <c r="J4206" s="2"/>
      <c r="P4206" s="2"/>
      <c r="Y4206" s="2"/>
    </row>
    <row r="4207" spans="2:25" x14ac:dyDescent="0.25">
      <c r="B4207" s="2"/>
      <c r="D4207" s="2"/>
      <c r="E4207" s="2"/>
      <c r="J4207" s="2"/>
      <c r="P4207" s="2"/>
      <c r="Y4207" s="2"/>
    </row>
    <row r="4208" spans="2:25" x14ac:dyDescent="0.25">
      <c r="B4208" s="2"/>
      <c r="D4208" s="2"/>
      <c r="E4208" s="2"/>
      <c r="J4208" s="2"/>
      <c r="P4208" s="2"/>
      <c r="Y4208" s="2"/>
    </row>
    <row r="4209" spans="2:25" x14ac:dyDescent="0.25">
      <c r="B4209" s="2"/>
      <c r="D4209" s="2"/>
      <c r="E4209" s="2"/>
      <c r="J4209" s="2"/>
      <c r="P4209" s="2"/>
      <c r="Y4209" s="2"/>
    </row>
    <row r="4210" spans="2:25" x14ac:dyDescent="0.25">
      <c r="B4210" s="2"/>
      <c r="D4210" s="2"/>
      <c r="E4210" s="2"/>
      <c r="J4210" s="2"/>
      <c r="P4210" s="2"/>
      <c r="Y4210" s="2"/>
    </row>
    <row r="4211" spans="2:25" x14ac:dyDescent="0.25">
      <c r="B4211" s="2"/>
      <c r="D4211" s="2"/>
      <c r="E4211" s="2"/>
      <c r="J4211" s="2"/>
      <c r="P4211" s="2"/>
      <c r="Y4211" s="2"/>
    </row>
    <row r="4212" spans="2:25" x14ac:dyDescent="0.25">
      <c r="B4212" s="2"/>
      <c r="D4212" s="2"/>
      <c r="E4212" s="2"/>
      <c r="J4212" s="2"/>
      <c r="P4212" s="2"/>
      <c r="Y4212" s="2"/>
    </row>
    <row r="4213" spans="2:25" x14ac:dyDescent="0.25">
      <c r="B4213" s="2"/>
      <c r="D4213" s="2"/>
      <c r="E4213" s="2"/>
      <c r="J4213" s="2"/>
      <c r="P4213" s="2"/>
      <c r="Y4213" s="2"/>
    </row>
    <row r="4214" spans="2:25" x14ac:dyDescent="0.25">
      <c r="B4214" s="2"/>
      <c r="D4214" s="2"/>
      <c r="E4214" s="2"/>
      <c r="J4214" s="2"/>
      <c r="P4214" s="2"/>
      <c r="Y4214" s="2"/>
    </row>
    <row r="4215" spans="2:25" x14ac:dyDescent="0.25">
      <c r="B4215" s="2"/>
      <c r="D4215" s="2"/>
      <c r="E4215" s="2"/>
      <c r="J4215" s="2"/>
      <c r="P4215" s="2"/>
      <c r="Y4215" s="2"/>
    </row>
    <row r="4216" spans="2:25" x14ac:dyDescent="0.25">
      <c r="B4216" s="2"/>
      <c r="D4216" s="2"/>
      <c r="E4216" s="2"/>
      <c r="J4216" s="2"/>
      <c r="P4216" s="2"/>
      <c r="Y4216" s="2"/>
    </row>
    <row r="4217" spans="2:25" x14ac:dyDescent="0.25">
      <c r="B4217" s="2"/>
      <c r="D4217" s="2"/>
      <c r="E4217" s="2"/>
      <c r="J4217" s="2"/>
      <c r="P4217" s="2"/>
      <c r="Y4217" s="2"/>
    </row>
    <row r="4218" spans="2:25" x14ac:dyDescent="0.25">
      <c r="B4218" s="2"/>
      <c r="D4218" s="2"/>
      <c r="E4218" s="2"/>
      <c r="J4218" s="2"/>
      <c r="P4218" s="2"/>
      <c r="Y4218" s="2"/>
    </row>
    <row r="4219" spans="2:25" x14ac:dyDescent="0.25">
      <c r="B4219" s="2"/>
      <c r="D4219" s="2"/>
      <c r="E4219" s="2"/>
      <c r="J4219" s="2"/>
      <c r="P4219" s="2"/>
      <c r="Y4219" s="2"/>
    </row>
    <row r="4220" spans="2:25" x14ac:dyDescent="0.25">
      <c r="B4220" s="2"/>
      <c r="D4220" s="2"/>
      <c r="E4220" s="2"/>
      <c r="J4220" s="2"/>
      <c r="P4220" s="2"/>
      <c r="Y4220" s="2"/>
    </row>
    <row r="4221" spans="2:25" x14ac:dyDescent="0.25">
      <c r="B4221" s="2"/>
      <c r="D4221" s="2"/>
      <c r="E4221" s="2"/>
      <c r="J4221" s="2"/>
      <c r="P4221" s="2"/>
      <c r="Y4221" s="2"/>
    </row>
    <row r="4222" spans="2:25" x14ac:dyDescent="0.25">
      <c r="B4222" s="2"/>
      <c r="D4222" s="2"/>
      <c r="E4222" s="2"/>
      <c r="J4222" s="2"/>
      <c r="P4222" s="2"/>
      <c r="Y4222" s="2"/>
    </row>
    <row r="4223" spans="2:25" x14ac:dyDescent="0.25">
      <c r="B4223" s="2"/>
      <c r="D4223" s="2"/>
      <c r="E4223" s="2"/>
      <c r="J4223" s="2"/>
      <c r="P4223" s="2"/>
      <c r="Y4223" s="2"/>
    </row>
    <row r="4224" spans="2:25" x14ac:dyDescent="0.25">
      <c r="B4224" s="2"/>
      <c r="D4224" s="2"/>
      <c r="E4224" s="2"/>
      <c r="J4224" s="2"/>
      <c r="P4224" s="2"/>
      <c r="Y4224" s="2"/>
    </row>
    <row r="4225" spans="2:25" x14ac:dyDescent="0.25">
      <c r="B4225" s="2"/>
      <c r="D4225" s="2"/>
      <c r="E4225" s="2"/>
      <c r="J4225" s="2"/>
      <c r="P4225" s="2"/>
      <c r="Y4225" s="2"/>
    </row>
    <row r="4226" spans="2:25" x14ac:dyDescent="0.25">
      <c r="B4226" s="2"/>
      <c r="D4226" s="2"/>
      <c r="E4226" s="2"/>
      <c r="J4226" s="2"/>
      <c r="P4226" s="2"/>
      <c r="Y4226" s="2"/>
    </row>
    <row r="4227" spans="2:25" x14ac:dyDescent="0.25">
      <c r="B4227" s="2"/>
      <c r="D4227" s="2"/>
      <c r="E4227" s="2"/>
      <c r="J4227" s="2"/>
      <c r="P4227" s="2"/>
      <c r="Y4227" s="2"/>
    </row>
    <row r="4228" spans="2:25" x14ac:dyDescent="0.25">
      <c r="B4228" s="2"/>
      <c r="D4228" s="2"/>
      <c r="E4228" s="2"/>
      <c r="J4228" s="2"/>
      <c r="P4228" s="2"/>
      <c r="Y4228" s="2"/>
    </row>
    <row r="4229" spans="2:25" x14ac:dyDescent="0.25">
      <c r="B4229" s="2"/>
      <c r="D4229" s="2"/>
      <c r="E4229" s="2"/>
      <c r="J4229" s="2"/>
      <c r="P4229" s="2"/>
      <c r="Y4229" s="2"/>
    </row>
    <row r="4230" spans="2:25" x14ac:dyDescent="0.25">
      <c r="B4230" s="2"/>
      <c r="D4230" s="2"/>
      <c r="E4230" s="2"/>
      <c r="J4230" s="2"/>
      <c r="P4230" s="2"/>
      <c r="Y4230" s="2"/>
    </row>
    <row r="4231" spans="2:25" x14ac:dyDescent="0.25">
      <c r="B4231" s="2"/>
      <c r="D4231" s="2"/>
      <c r="E4231" s="2"/>
      <c r="J4231" s="2"/>
      <c r="P4231" s="2"/>
      <c r="Y4231" s="2"/>
    </row>
    <row r="4232" spans="2:25" x14ac:dyDescent="0.25">
      <c r="B4232" s="2"/>
      <c r="D4232" s="2"/>
      <c r="E4232" s="2"/>
      <c r="J4232" s="2"/>
      <c r="P4232" s="2"/>
      <c r="Y4232" s="2"/>
    </row>
    <row r="4233" spans="2:25" x14ac:dyDescent="0.25">
      <c r="B4233" s="2"/>
      <c r="D4233" s="2"/>
      <c r="E4233" s="2"/>
      <c r="J4233" s="2"/>
      <c r="P4233" s="2"/>
      <c r="Y4233" s="2"/>
    </row>
    <row r="4234" spans="2:25" x14ac:dyDescent="0.25">
      <c r="B4234" s="2"/>
      <c r="D4234" s="2"/>
      <c r="E4234" s="2"/>
      <c r="J4234" s="2"/>
      <c r="P4234" s="2"/>
      <c r="Y4234" s="2"/>
    </row>
    <row r="4235" spans="2:25" x14ac:dyDescent="0.25">
      <c r="B4235" s="2"/>
      <c r="D4235" s="2"/>
      <c r="E4235" s="2"/>
      <c r="J4235" s="2"/>
      <c r="P4235" s="2"/>
      <c r="Y4235" s="2"/>
    </row>
    <row r="4236" spans="2:25" x14ac:dyDescent="0.25">
      <c r="B4236" s="2"/>
      <c r="D4236" s="2"/>
      <c r="E4236" s="2"/>
      <c r="J4236" s="2"/>
      <c r="P4236" s="2"/>
      <c r="Y4236" s="2"/>
    </row>
    <row r="4237" spans="2:25" x14ac:dyDescent="0.25">
      <c r="B4237" s="2"/>
      <c r="D4237" s="2"/>
      <c r="E4237" s="2"/>
      <c r="J4237" s="2"/>
      <c r="P4237" s="2"/>
      <c r="Y4237" s="2"/>
    </row>
    <row r="4238" spans="2:25" x14ac:dyDescent="0.25">
      <c r="B4238" s="2"/>
      <c r="D4238" s="2"/>
      <c r="E4238" s="2"/>
      <c r="J4238" s="2"/>
      <c r="P4238" s="2"/>
      <c r="Y4238" s="2"/>
    </row>
    <row r="4239" spans="2:25" x14ac:dyDescent="0.25">
      <c r="B4239" s="2"/>
      <c r="D4239" s="2"/>
      <c r="E4239" s="2"/>
      <c r="J4239" s="2"/>
      <c r="P4239" s="2"/>
      <c r="Y4239" s="2"/>
    </row>
    <row r="4240" spans="2:25" x14ac:dyDescent="0.25">
      <c r="B4240" s="2"/>
      <c r="D4240" s="2"/>
      <c r="E4240" s="2"/>
      <c r="J4240" s="2"/>
      <c r="P4240" s="2"/>
      <c r="Y4240" s="2"/>
    </row>
    <row r="4241" spans="2:25" x14ac:dyDescent="0.25">
      <c r="B4241" s="2"/>
      <c r="D4241" s="2"/>
      <c r="E4241" s="2"/>
      <c r="J4241" s="2"/>
      <c r="P4241" s="2"/>
      <c r="Y4241" s="2"/>
    </row>
    <row r="4242" spans="2:25" x14ac:dyDescent="0.25">
      <c r="B4242" s="2"/>
      <c r="D4242" s="2"/>
      <c r="E4242" s="2"/>
      <c r="J4242" s="2"/>
      <c r="P4242" s="2"/>
      <c r="Y4242" s="2"/>
    </row>
    <row r="4243" spans="2:25" x14ac:dyDescent="0.25">
      <c r="B4243" s="2"/>
      <c r="D4243" s="2"/>
      <c r="E4243" s="2"/>
      <c r="J4243" s="2"/>
      <c r="P4243" s="2"/>
      <c r="Y4243" s="2"/>
    </row>
    <row r="4244" spans="2:25" x14ac:dyDescent="0.25">
      <c r="B4244" s="2"/>
      <c r="D4244" s="2"/>
      <c r="E4244" s="2"/>
      <c r="J4244" s="2"/>
      <c r="P4244" s="2"/>
      <c r="Y4244" s="2"/>
    </row>
    <row r="4245" spans="2:25" x14ac:dyDescent="0.25">
      <c r="B4245" s="2"/>
      <c r="D4245" s="2"/>
      <c r="E4245" s="2"/>
      <c r="J4245" s="2"/>
      <c r="P4245" s="2"/>
      <c r="Y4245" s="2"/>
    </row>
    <row r="4246" spans="2:25" x14ac:dyDescent="0.25">
      <c r="B4246" s="2"/>
      <c r="D4246" s="2"/>
      <c r="E4246" s="2"/>
      <c r="J4246" s="2"/>
      <c r="P4246" s="2"/>
      <c r="Y4246" s="2"/>
    </row>
    <row r="4247" spans="2:25" x14ac:dyDescent="0.25">
      <c r="B4247" s="2"/>
      <c r="D4247" s="2"/>
      <c r="E4247" s="2"/>
      <c r="J4247" s="2"/>
      <c r="P4247" s="2"/>
      <c r="Y4247" s="2"/>
    </row>
    <row r="4248" spans="2:25" x14ac:dyDescent="0.25">
      <c r="B4248" s="2"/>
      <c r="D4248" s="2"/>
      <c r="E4248" s="2"/>
      <c r="J4248" s="2"/>
      <c r="P4248" s="2"/>
      <c r="Y4248" s="2"/>
    </row>
    <row r="4249" spans="2:25" x14ac:dyDescent="0.25">
      <c r="B4249" s="2"/>
      <c r="D4249" s="2"/>
      <c r="E4249" s="2"/>
      <c r="J4249" s="2"/>
      <c r="P4249" s="2"/>
      <c r="Y4249" s="2"/>
    </row>
    <row r="4250" spans="2:25" x14ac:dyDescent="0.25">
      <c r="B4250" s="2"/>
      <c r="D4250" s="2"/>
      <c r="E4250" s="2"/>
      <c r="J4250" s="2"/>
      <c r="P4250" s="2"/>
      <c r="Y4250" s="2"/>
    </row>
    <row r="4251" spans="2:25" x14ac:dyDescent="0.25">
      <c r="B4251" s="2"/>
      <c r="D4251" s="2"/>
      <c r="E4251" s="2"/>
      <c r="J4251" s="2"/>
      <c r="P4251" s="2"/>
      <c r="Y4251" s="2"/>
    </row>
    <row r="4252" spans="2:25" x14ac:dyDescent="0.25">
      <c r="B4252" s="2"/>
      <c r="D4252" s="2"/>
      <c r="E4252" s="2"/>
      <c r="J4252" s="2"/>
      <c r="P4252" s="2"/>
      <c r="Y4252" s="2"/>
    </row>
    <row r="4253" spans="2:25" x14ac:dyDescent="0.25">
      <c r="B4253" s="2"/>
      <c r="D4253" s="2"/>
      <c r="E4253" s="2"/>
      <c r="J4253" s="2"/>
      <c r="P4253" s="2"/>
      <c r="Y4253" s="2"/>
    </row>
    <row r="4254" spans="2:25" x14ac:dyDescent="0.25">
      <c r="B4254" s="2"/>
      <c r="D4254" s="2"/>
      <c r="E4254" s="2"/>
      <c r="J4254" s="2"/>
      <c r="P4254" s="2"/>
      <c r="Y4254" s="2"/>
    </row>
    <row r="4255" spans="2:25" x14ac:dyDescent="0.25">
      <c r="B4255" s="2"/>
      <c r="D4255" s="2"/>
      <c r="E4255" s="2"/>
      <c r="J4255" s="2"/>
      <c r="P4255" s="2"/>
      <c r="Y4255" s="2"/>
    </row>
    <row r="4256" spans="2:25" x14ac:dyDescent="0.25">
      <c r="B4256" s="2"/>
      <c r="D4256" s="2"/>
      <c r="E4256" s="2"/>
      <c r="J4256" s="2"/>
      <c r="P4256" s="2"/>
      <c r="Y4256" s="2"/>
    </row>
    <row r="4257" spans="2:25" x14ac:dyDescent="0.25">
      <c r="B4257" s="2"/>
      <c r="D4257" s="2"/>
      <c r="E4257" s="2"/>
      <c r="J4257" s="2"/>
      <c r="P4257" s="2"/>
      <c r="Y4257" s="2"/>
    </row>
    <row r="4258" spans="2:25" x14ac:dyDescent="0.25">
      <c r="B4258" s="2"/>
      <c r="D4258" s="2"/>
      <c r="E4258" s="2"/>
      <c r="J4258" s="2"/>
      <c r="P4258" s="2"/>
      <c r="Y4258" s="2"/>
    </row>
    <row r="4259" spans="2:25" x14ac:dyDescent="0.25">
      <c r="B4259" s="2"/>
      <c r="D4259" s="2"/>
      <c r="E4259" s="2"/>
      <c r="J4259" s="2"/>
      <c r="P4259" s="2"/>
      <c r="Y4259" s="2"/>
    </row>
    <row r="4260" spans="2:25" x14ac:dyDescent="0.25">
      <c r="B4260" s="2"/>
      <c r="D4260" s="2"/>
      <c r="E4260" s="2"/>
      <c r="J4260" s="2"/>
      <c r="P4260" s="2"/>
      <c r="Y4260" s="2"/>
    </row>
    <row r="4261" spans="2:25" x14ac:dyDescent="0.25">
      <c r="B4261" s="2"/>
      <c r="D4261" s="2"/>
      <c r="E4261" s="2"/>
      <c r="J4261" s="2"/>
      <c r="P4261" s="2"/>
      <c r="Y4261" s="2"/>
    </row>
    <row r="4262" spans="2:25" x14ac:dyDescent="0.25">
      <c r="B4262" s="2"/>
      <c r="D4262" s="2"/>
      <c r="E4262" s="2"/>
      <c r="J4262" s="2"/>
      <c r="P4262" s="2"/>
      <c r="Y4262" s="2"/>
    </row>
    <row r="4263" spans="2:25" x14ac:dyDescent="0.25">
      <c r="B4263" s="2"/>
      <c r="D4263" s="2"/>
      <c r="E4263" s="2"/>
      <c r="J4263" s="2"/>
      <c r="P4263" s="2"/>
      <c r="Y4263" s="2"/>
    </row>
    <row r="4264" spans="2:25" x14ac:dyDescent="0.25">
      <c r="B4264" s="2"/>
      <c r="D4264" s="2"/>
      <c r="E4264" s="2"/>
      <c r="J4264" s="2"/>
      <c r="P4264" s="2"/>
      <c r="Y4264" s="2"/>
    </row>
    <row r="4265" spans="2:25" x14ac:dyDescent="0.25">
      <c r="B4265" s="2"/>
      <c r="D4265" s="2"/>
      <c r="E4265" s="2"/>
      <c r="J4265" s="2"/>
      <c r="P4265" s="2"/>
      <c r="Y4265" s="2"/>
    </row>
    <row r="4266" spans="2:25" x14ac:dyDescent="0.25">
      <c r="B4266" s="2"/>
      <c r="D4266" s="2"/>
      <c r="E4266" s="2"/>
      <c r="J4266" s="2"/>
      <c r="P4266" s="2"/>
      <c r="Y4266" s="2"/>
    </row>
    <row r="4267" spans="2:25" x14ac:dyDescent="0.25">
      <c r="B4267" s="2"/>
      <c r="D4267" s="2"/>
      <c r="E4267" s="2"/>
      <c r="J4267" s="2"/>
      <c r="P4267" s="2"/>
      <c r="Y4267" s="2"/>
    </row>
    <row r="4268" spans="2:25" x14ac:dyDescent="0.25">
      <c r="B4268" s="2"/>
      <c r="D4268" s="2"/>
      <c r="E4268" s="2"/>
      <c r="J4268" s="2"/>
      <c r="P4268" s="2"/>
      <c r="Y4268" s="2"/>
    </row>
    <row r="4269" spans="2:25" x14ac:dyDescent="0.25">
      <c r="B4269" s="2"/>
      <c r="D4269" s="2"/>
      <c r="E4269" s="2"/>
      <c r="J4269" s="2"/>
      <c r="P4269" s="2"/>
      <c r="Y4269" s="2"/>
    </row>
    <row r="4270" spans="2:25" x14ac:dyDescent="0.25">
      <c r="B4270" s="2"/>
      <c r="D4270" s="2"/>
      <c r="E4270" s="2"/>
      <c r="J4270" s="2"/>
      <c r="P4270" s="2"/>
      <c r="Y4270" s="2"/>
    </row>
    <row r="4271" spans="2:25" x14ac:dyDescent="0.25">
      <c r="B4271" s="2"/>
      <c r="D4271" s="2"/>
      <c r="E4271" s="2"/>
      <c r="J4271" s="2"/>
      <c r="P4271" s="2"/>
      <c r="Y4271" s="2"/>
    </row>
    <row r="4272" spans="2:25" x14ac:dyDescent="0.25">
      <c r="B4272" s="2"/>
      <c r="D4272" s="2"/>
      <c r="E4272" s="2"/>
      <c r="J4272" s="2"/>
      <c r="P4272" s="2"/>
      <c r="Y4272" s="2"/>
    </row>
    <row r="4273" spans="2:25" x14ac:dyDescent="0.25">
      <c r="B4273" s="2"/>
      <c r="D4273" s="2"/>
      <c r="E4273" s="2"/>
      <c r="J4273" s="2"/>
      <c r="P4273" s="2"/>
      <c r="Y4273" s="2"/>
    </row>
    <row r="4274" spans="2:25" x14ac:dyDescent="0.25">
      <c r="B4274" s="2"/>
      <c r="D4274" s="2"/>
      <c r="E4274" s="2"/>
      <c r="J4274" s="2"/>
      <c r="P4274" s="2"/>
      <c r="Y4274" s="2"/>
    </row>
    <row r="4275" spans="2:25" x14ac:dyDescent="0.25">
      <c r="B4275" s="2"/>
      <c r="D4275" s="2"/>
      <c r="E4275" s="2"/>
      <c r="J4275" s="2"/>
      <c r="P4275" s="2"/>
      <c r="Y4275" s="2"/>
    </row>
    <row r="4276" spans="2:25" x14ac:dyDescent="0.25">
      <c r="B4276" s="2"/>
      <c r="D4276" s="2"/>
      <c r="E4276" s="2"/>
      <c r="J4276" s="2"/>
      <c r="P4276" s="2"/>
      <c r="Y4276" s="2"/>
    </row>
    <row r="4277" spans="2:25" x14ac:dyDescent="0.25">
      <c r="B4277" s="2"/>
      <c r="D4277" s="2"/>
      <c r="E4277" s="2"/>
      <c r="J4277" s="2"/>
      <c r="P4277" s="2"/>
      <c r="Y4277" s="2"/>
    </row>
    <row r="4278" spans="2:25" x14ac:dyDescent="0.25">
      <c r="B4278" s="2"/>
      <c r="D4278" s="2"/>
      <c r="E4278" s="2"/>
      <c r="J4278" s="2"/>
      <c r="P4278" s="2"/>
      <c r="Y4278" s="2"/>
    </row>
    <row r="4279" spans="2:25" x14ac:dyDescent="0.25">
      <c r="B4279" s="2"/>
      <c r="D4279" s="2"/>
      <c r="E4279" s="2"/>
      <c r="J4279" s="2"/>
      <c r="P4279" s="2"/>
      <c r="Y4279" s="2"/>
    </row>
    <row r="4280" spans="2:25" x14ac:dyDescent="0.25">
      <c r="B4280" s="2"/>
      <c r="D4280" s="2"/>
      <c r="E4280" s="2"/>
      <c r="J4280" s="2"/>
      <c r="P4280" s="2"/>
      <c r="Y4280" s="2"/>
    </row>
    <row r="4281" spans="2:25" x14ac:dyDescent="0.25">
      <c r="B4281" s="2"/>
      <c r="D4281" s="2"/>
      <c r="E4281" s="2"/>
      <c r="J4281" s="2"/>
      <c r="P4281" s="2"/>
      <c r="Y4281" s="2"/>
    </row>
    <row r="4282" spans="2:25" x14ac:dyDescent="0.25">
      <c r="B4282" s="2"/>
      <c r="D4282" s="2"/>
      <c r="E4282" s="2"/>
      <c r="J4282" s="2"/>
      <c r="P4282" s="2"/>
      <c r="Y4282" s="2"/>
    </row>
    <row r="4283" spans="2:25" x14ac:dyDescent="0.25">
      <c r="B4283" s="2"/>
      <c r="D4283" s="2"/>
      <c r="E4283" s="2"/>
      <c r="J4283" s="2"/>
      <c r="P4283" s="2"/>
      <c r="Y4283" s="2"/>
    </row>
    <row r="4284" spans="2:25" x14ac:dyDescent="0.25">
      <c r="B4284" s="2"/>
      <c r="D4284" s="2"/>
      <c r="E4284" s="2"/>
      <c r="J4284" s="2"/>
      <c r="P4284" s="2"/>
      <c r="Y4284" s="2"/>
    </row>
    <row r="4285" spans="2:25" x14ac:dyDescent="0.25">
      <c r="B4285" s="2"/>
      <c r="D4285" s="2"/>
      <c r="E4285" s="2"/>
      <c r="J4285" s="2"/>
      <c r="P4285" s="2"/>
      <c r="Y4285" s="2"/>
    </row>
    <row r="4286" spans="2:25" x14ac:dyDescent="0.25">
      <c r="B4286" s="2"/>
      <c r="D4286" s="2"/>
      <c r="E4286" s="2"/>
      <c r="J4286" s="2"/>
      <c r="P4286" s="2"/>
      <c r="Y4286" s="2"/>
    </row>
    <row r="4287" spans="2:25" x14ac:dyDescent="0.25">
      <c r="B4287" s="2"/>
      <c r="D4287" s="2"/>
      <c r="E4287" s="2"/>
      <c r="J4287" s="2"/>
      <c r="P4287" s="2"/>
      <c r="Y4287" s="2"/>
    </row>
    <row r="4288" spans="2:25" x14ac:dyDescent="0.25">
      <c r="B4288" s="2"/>
      <c r="D4288" s="2"/>
      <c r="E4288" s="2"/>
      <c r="J4288" s="2"/>
      <c r="P4288" s="2"/>
      <c r="Y4288" s="2"/>
    </row>
    <row r="4289" spans="2:25" x14ac:dyDescent="0.25">
      <c r="B4289" s="2"/>
      <c r="D4289" s="2"/>
      <c r="E4289" s="2"/>
      <c r="J4289" s="2"/>
      <c r="P4289" s="2"/>
      <c r="Y4289" s="2"/>
    </row>
    <row r="4290" spans="2:25" x14ac:dyDescent="0.25">
      <c r="B4290" s="2"/>
      <c r="D4290" s="2"/>
      <c r="E4290" s="2"/>
      <c r="J4290" s="2"/>
      <c r="P4290" s="2"/>
      <c r="Y4290" s="2"/>
    </row>
    <row r="4291" spans="2:25" x14ac:dyDescent="0.25">
      <c r="B4291" s="2"/>
      <c r="D4291" s="2"/>
      <c r="E4291" s="2"/>
      <c r="J4291" s="2"/>
      <c r="P4291" s="2"/>
      <c r="Y4291" s="2"/>
    </row>
    <row r="4292" spans="2:25" x14ac:dyDescent="0.25">
      <c r="B4292" s="2"/>
      <c r="D4292" s="2"/>
      <c r="E4292" s="2"/>
      <c r="J4292" s="2"/>
      <c r="P4292" s="2"/>
      <c r="Y4292" s="2"/>
    </row>
    <row r="4293" spans="2:25" x14ac:dyDescent="0.25">
      <c r="B4293" s="2"/>
      <c r="D4293" s="2"/>
      <c r="E4293" s="2"/>
      <c r="J4293" s="2"/>
      <c r="P4293" s="2"/>
      <c r="Y4293" s="2"/>
    </row>
    <row r="4294" spans="2:25" x14ac:dyDescent="0.25">
      <c r="B4294" s="2"/>
      <c r="D4294" s="2"/>
      <c r="E4294" s="2"/>
      <c r="J4294" s="2"/>
      <c r="P4294" s="2"/>
      <c r="Y4294" s="2"/>
    </row>
    <row r="4295" spans="2:25" x14ac:dyDescent="0.25">
      <c r="B4295" s="2"/>
      <c r="D4295" s="2"/>
      <c r="E4295" s="2"/>
      <c r="J4295" s="2"/>
      <c r="P4295" s="2"/>
      <c r="Y4295" s="2"/>
    </row>
    <row r="4296" spans="2:25" x14ac:dyDescent="0.25">
      <c r="B4296" s="2"/>
      <c r="D4296" s="2"/>
      <c r="E4296" s="2"/>
      <c r="J4296" s="2"/>
      <c r="P4296" s="2"/>
      <c r="Y4296" s="2"/>
    </row>
    <row r="4297" spans="2:25" x14ac:dyDescent="0.25">
      <c r="B4297" s="2"/>
      <c r="D4297" s="2"/>
      <c r="E4297" s="2"/>
      <c r="J4297" s="2"/>
      <c r="P4297" s="2"/>
      <c r="Y4297" s="2"/>
    </row>
    <row r="4298" spans="2:25" x14ac:dyDescent="0.25">
      <c r="B4298" s="2"/>
      <c r="D4298" s="2"/>
      <c r="E4298" s="2"/>
      <c r="J4298" s="2"/>
      <c r="P4298" s="2"/>
      <c r="Y4298" s="2"/>
    </row>
    <row r="4299" spans="2:25" x14ac:dyDescent="0.25">
      <c r="B4299" s="2"/>
      <c r="D4299" s="2"/>
      <c r="E4299" s="2"/>
      <c r="J4299" s="2"/>
      <c r="P4299" s="2"/>
      <c r="Y4299" s="2"/>
    </row>
    <row r="4300" spans="2:25" x14ac:dyDescent="0.25">
      <c r="B4300" s="2"/>
      <c r="D4300" s="2"/>
      <c r="E4300" s="2"/>
      <c r="J4300" s="2"/>
      <c r="P4300" s="2"/>
      <c r="Y4300" s="2"/>
    </row>
    <row r="4301" spans="2:25" x14ac:dyDescent="0.25">
      <c r="B4301" s="2"/>
      <c r="D4301" s="2"/>
      <c r="E4301" s="2"/>
      <c r="J4301" s="2"/>
      <c r="P4301" s="2"/>
      <c r="Y4301" s="2"/>
    </row>
    <row r="4302" spans="2:25" x14ac:dyDescent="0.25">
      <c r="B4302" s="2"/>
      <c r="D4302" s="2"/>
      <c r="E4302" s="2"/>
      <c r="J4302" s="2"/>
      <c r="P4302" s="2"/>
      <c r="Y4302" s="2"/>
    </row>
    <row r="4303" spans="2:25" x14ac:dyDescent="0.25">
      <c r="B4303" s="2"/>
      <c r="D4303" s="2"/>
      <c r="E4303" s="2"/>
      <c r="J4303" s="2"/>
      <c r="P4303" s="2"/>
      <c r="Y4303" s="2"/>
    </row>
    <row r="4304" spans="2:25" x14ac:dyDescent="0.25">
      <c r="B4304" s="2"/>
      <c r="D4304" s="2"/>
      <c r="E4304" s="2"/>
      <c r="J4304" s="2"/>
      <c r="P4304" s="2"/>
      <c r="Y4304" s="2"/>
    </row>
    <row r="4305" spans="2:25" x14ac:dyDescent="0.25">
      <c r="B4305" s="2"/>
      <c r="D4305" s="2"/>
      <c r="E4305" s="2"/>
      <c r="J4305" s="2"/>
      <c r="P4305" s="2"/>
      <c r="Y4305" s="2"/>
    </row>
    <row r="4306" spans="2:25" x14ac:dyDescent="0.25">
      <c r="B4306" s="2"/>
      <c r="D4306" s="2"/>
      <c r="E4306" s="2"/>
      <c r="J4306" s="2"/>
      <c r="P4306" s="2"/>
      <c r="Y4306" s="2"/>
    </row>
    <row r="4307" spans="2:25" x14ac:dyDescent="0.25">
      <c r="B4307" s="2"/>
      <c r="D4307" s="2"/>
      <c r="E4307" s="2"/>
      <c r="J4307" s="2"/>
      <c r="P4307" s="2"/>
      <c r="Y4307" s="2"/>
    </row>
    <row r="4308" spans="2:25" x14ac:dyDescent="0.25">
      <c r="B4308" s="2"/>
      <c r="D4308" s="2"/>
      <c r="E4308" s="2"/>
      <c r="J4308" s="2"/>
      <c r="P4308" s="2"/>
      <c r="Y4308" s="2"/>
    </row>
    <row r="4309" spans="2:25" x14ac:dyDescent="0.25">
      <c r="B4309" s="2"/>
      <c r="D4309" s="2"/>
      <c r="E4309" s="2"/>
      <c r="J4309" s="2"/>
      <c r="P4309" s="2"/>
      <c r="Y4309" s="2"/>
    </row>
    <row r="4310" spans="2:25" x14ac:dyDescent="0.25">
      <c r="B4310" s="2"/>
      <c r="D4310" s="2"/>
      <c r="E4310" s="2"/>
      <c r="J4310" s="2"/>
      <c r="P4310" s="2"/>
      <c r="Y4310" s="2"/>
    </row>
    <row r="4311" spans="2:25" x14ac:dyDescent="0.25">
      <c r="B4311" s="2"/>
      <c r="D4311" s="2"/>
      <c r="E4311" s="2"/>
      <c r="J4311" s="2"/>
      <c r="P4311" s="2"/>
      <c r="Y4311" s="2"/>
    </row>
    <row r="4312" spans="2:25" x14ac:dyDescent="0.25">
      <c r="B4312" s="2"/>
      <c r="D4312" s="2"/>
      <c r="E4312" s="2"/>
      <c r="J4312" s="2"/>
      <c r="P4312" s="2"/>
      <c r="Y4312" s="2"/>
    </row>
    <row r="4313" spans="2:25" x14ac:dyDescent="0.25">
      <c r="B4313" s="2"/>
      <c r="D4313" s="2"/>
      <c r="E4313" s="2"/>
      <c r="J4313" s="2"/>
      <c r="P4313" s="2"/>
      <c r="Y4313" s="2"/>
    </row>
    <row r="4314" spans="2:25" x14ac:dyDescent="0.25">
      <c r="B4314" s="2"/>
      <c r="D4314" s="2"/>
      <c r="E4314" s="2"/>
      <c r="J4314" s="2"/>
      <c r="P4314" s="2"/>
      <c r="Y4314" s="2"/>
    </row>
    <row r="4315" spans="2:25" x14ac:dyDescent="0.25">
      <c r="B4315" s="2"/>
      <c r="D4315" s="2"/>
      <c r="E4315" s="2"/>
      <c r="J4315" s="2"/>
      <c r="P4315" s="2"/>
      <c r="Y4315" s="2"/>
    </row>
    <row r="4316" spans="2:25" x14ac:dyDescent="0.25">
      <c r="B4316" s="2"/>
      <c r="D4316" s="2"/>
      <c r="E4316" s="2"/>
      <c r="J4316" s="2"/>
      <c r="P4316" s="2"/>
      <c r="Y4316" s="2"/>
    </row>
    <row r="4317" spans="2:25" x14ac:dyDescent="0.25">
      <c r="B4317" s="2"/>
      <c r="D4317" s="2"/>
      <c r="E4317" s="2"/>
      <c r="J4317" s="2"/>
      <c r="P4317" s="2"/>
      <c r="Y4317" s="2"/>
    </row>
    <row r="4318" spans="2:25" x14ac:dyDescent="0.25">
      <c r="B4318" s="2"/>
      <c r="D4318" s="2"/>
      <c r="E4318" s="2"/>
      <c r="J4318" s="2"/>
      <c r="P4318" s="2"/>
      <c r="Y4318" s="2"/>
    </row>
    <row r="4319" spans="2:25" x14ac:dyDescent="0.25">
      <c r="B4319" s="2"/>
      <c r="D4319" s="2"/>
      <c r="E4319" s="2"/>
      <c r="J4319" s="2"/>
      <c r="P4319" s="2"/>
      <c r="Y4319" s="2"/>
    </row>
    <row r="4320" spans="2:25" x14ac:dyDescent="0.25">
      <c r="B4320" s="2"/>
      <c r="D4320" s="2"/>
      <c r="E4320" s="2"/>
      <c r="J4320" s="2"/>
      <c r="P4320" s="2"/>
      <c r="Y4320" s="2"/>
    </row>
    <row r="4321" spans="2:25" x14ac:dyDescent="0.25">
      <c r="B4321" s="2"/>
      <c r="D4321" s="2"/>
      <c r="E4321" s="2"/>
      <c r="J4321" s="2"/>
      <c r="P4321" s="2"/>
      <c r="Y4321" s="2"/>
    </row>
    <row r="4322" spans="2:25" x14ac:dyDescent="0.25">
      <c r="B4322" s="2"/>
      <c r="D4322" s="2"/>
      <c r="E4322" s="2"/>
      <c r="J4322" s="2"/>
      <c r="P4322" s="2"/>
      <c r="Y4322" s="2"/>
    </row>
    <row r="4323" spans="2:25" x14ac:dyDescent="0.25">
      <c r="B4323" s="2"/>
      <c r="D4323" s="2"/>
      <c r="E4323" s="2"/>
      <c r="J4323" s="2"/>
      <c r="P4323" s="2"/>
      <c r="Y4323" s="2"/>
    </row>
    <row r="4324" spans="2:25" x14ac:dyDescent="0.25">
      <c r="B4324" s="2"/>
      <c r="D4324" s="2"/>
      <c r="E4324" s="2"/>
      <c r="J4324" s="2"/>
      <c r="P4324" s="2"/>
      <c r="Y4324" s="2"/>
    </row>
    <row r="4325" spans="2:25" x14ac:dyDescent="0.25">
      <c r="B4325" s="2"/>
      <c r="D4325" s="2"/>
      <c r="E4325" s="2"/>
      <c r="J4325" s="2"/>
      <c r="P4325" s="2"/>
      <c r="Y4325" s="2"/>
    </row>
    <row r="4326" spans="2:25" x14ac:dyDescent="0.25">
      <c r="B4326" s="2"/>
      <c r="D4326" s="2"/>
      <c r="E4326" s="2"/>
      <c r="J4326" s="2"/>
      <c r="P4326" s="2"/>
      <c r="Y4326" s="2"/>
    </row>
    <row r="4327" spans="2:25" x14ac:dyDescent="0.25">
      <c r="B4327" s="2"/>
      <c r="D4327" s="2"/>
      <c r="E4327" s="2"/>
      <c r="J4327" s="2"/>
      <c r="P4327" s="2"/>
      <c r="Y4327" s="2"/>
    </row>
    <row r="4328" spans="2:25" x14ac:dyDescent="0.25">
      <c r="B4328" s="2"/>
      <c r="D4328" s="2"/>
      <c r="E4328" s="2"/>
      <c r="J4328" s="2"/>
      <c r="P4328" s="2"/>
      <c r="Y4328" s="2"/>
    </row>
    <row r="4329" spans="2:25" x14ac:dyDescent="0.25">
      <c r="B4329" s="2"/>
      <c r="D4329" s="2"/>
      <c r="E4329" s="2"/>
      <c r="J4329" s="2"/>
      <c r="P4329" s="2"/>
      <c r="Y4329" s="2"/>
    </row>
    <row r="4330" spans="2:25" x14ac:dyDescent="0.25">
      <c r="B4330" s="2"/>
      <c r="D4330" s="2"/>
      <c r="E4330" s="2"/>
      <c r="J4330" s="2"/>
      <c r="P4330" s="2"/>
      <c r="Y4330" s="2"/>
    </row>
    <row r="4331" spans="2:25" x14ac:dyDescent="0.25">
      <c r="B4331" s="2"/>
      <c r="D4331" s="2"/>
      <c r="E4331" s="2"/>
      <c r="J4331" s="2"/>
      <c r="P4331" s="2"/>
      <c r="Y4331" s="2"/>
    </row>
    <row r="4332" spans="2:25" x14ac:dyDescent="0.25">
      <c r="B4332" s="2"/>
      <c r="D4332" s="2"/>
      <c r="E4332" s="2"/>
      <c r="J4332" s="2"/>
      <c r="P4332" s="2"/>
      <c r="Y4332" s="2"/>
    </row>
    <row r="4333" spans="2:25" x14ac:dyDescent="0.25">
      <c r="B4333" s="2"/>
      <c r="D4333" s="2"/>
      <c r="E4333" s="2"/>
      <c r="J4333" s="2"/>
      <c r="P4333" s="2"/>
      <c r="Y4333" s="2"/>
    </row>
    <row r="4334" spans="2:25" x14ac:dyDescent="0.25">
      <c r="B4334" s="2"/>
      <c r="D4334" s="2"/>
      <c r="E4334" s="2"/>
      <c r="J4334" s="2"/>
      <c r="P4334" s="2"/>
      <c r="Y4334" s="2"/>
    </row>
    <row r="4335" spans="2:25" x14ac:dyDescent="0.25">
      <c r="B4335" s="2"/>
      <c r="D4335" s="2"/>
      <c r="E4335" s="2"/>
      <c r="J4335" s="2"/>
      <c r="P4335" s="2"/>
      <c r="Y4335" s="2"/>
    </row>
    <row r="4336" spans="2:25" x14ac:dyDescent="0.25">
      <c r="B4336" s="2"/>
      <c r="D4336" s="2"/>
      <c r="E4336" s="2"/>
      <c r="J4336" s="2"/>
      <c r="P4336" s="2"/>
      <c r="Y4336" s="2"/>
    </row>
    <row r="4337" spans="2:25" x14ac:dyDescent="0.25">
      <c r="B4337" s="2"/>
      <c r="D4337" s="2"/>
      <c r="E4337" s="2"/>
      <c r="J4337" s="2"/>
      <c r="P4337" s="2"/>
      <c r="Y4337" s="2"/>
    </row>
    <row r="4338" spans="2:25" x14ac:dyDescent="0.25">
      <c r="B4338" s="2"/>
      <c r="D4338" s="2"/>
      <c r="E4338" s="2"/>
      <c r="J4338" s="2"/>
      <c r="P4338" s="2"/>
      <c r="Y4338" s="2"/>
    </row>
    <row r="4339" spans="2:25" x14ac:dyDescent="0.25">
      <c r="B4339" s="2"/>
      <c r="D4339" s="2"/>
      <c r="E4339" s="2"/>
      <c r="J4339" s="2"/>
      <c r="P4339" s="2"/>
      <c r="Y4339" s="2"/>
    </row>
    <row r="4340" spans="2:25" x14ac:dyDescent="0.25">
      <c r="B4340" s="2"/>
      <c r="D4340" s="2"/>
      <c r="E4340" s="2"/>
      <c r="J4340" s="2"/>
      <c r="P4340" s="2"/>
      <c r="Y4340" s="2"/>
    </row>
    <row r="4341" spans="2:25" x14ac:dyDescent="0.25">
      <c r="B4341" s="2"/>
      <c r="D4341" s="2"/>
      <c r="E4341" s="2"/>
      <c r="J4341" s="2"/>
      <c r="P4341" s="2"/>
      <c r="Y4341" s="2"/>
    </row>
    <row r="4342" spans="2:25" x14ac:dyDescent="0.25">
      <c r="B4342" s="2"/>
      <c r="D4342" s="2"/>
      <c r="E4342" s="2"/>
      <c r="J4342" s="2"/>
      <c r="P4342" s="2"/>
      <c r="Y4342" s="2"/>
    </row>
    <row r="4343" spans="2:25" x14ac:dyDescent="0.25">
      <c r="B4343" s="2"/>
      <c r="D4343" s="2"/>
      <c r="E4343" s="2"/>
      <c r="J4343" s="2"/>
      <c r="P4343" s="2"/>
      <c r="Y4343" s="2"/>
    </row>
    <row r="4344" spans="2:25" x14ac:dyDescent="0.25">
      <c r="B4344" s="2"/>
      <c r="D4344" s="2"/>
      <c r="E4344" s="2"/>
      <c r="J4344" s="2"/>
      <c r="P4344" s="2"/>
      <c r="Y4344" s="2"/>
    </row>
    <row r="4345" spans="2:25" x14ac:dyDescent="0.25">
      <c r="B4345" s="2"/>
      <c r="D4345" s="2"/>
      <c r="E4345" s="2"/>
      <c r="J4345" s="2"/>
      <c r="P4345" s="2"/>
      <c r="Y4345" s="2"/>
    </row>
    <row r="4346" spans="2:25" x14ac:dyDescent="0.25">
      <c r="B4346" s="2"/>
      <c r="D4346" s="2"/>
      <c r="E4346" s="2"/>
      <c r="J4346" s="2"/>
      <c r="P4346" s="2"/>
      <c r="Y4346" s="2"/>
    </row>
    <row r="4347" spans="2:25" x14ac:dyDescent="0.25">
      <c r="B4347" s="2"/>
      <c r="D4347" s="2"/>
      <c r="E4347" s="2"/>
      <c r="J4347" s="2"/>
      <c r="P4347" s="2"/>
      <c r="Y4347" s="2"/>
    </row>
    <row r="4348" spans="2:25" x14ac:dyDescent="0.25">
      <c r="B4348" s="2"/>
      <c r="D4348" s="2"/>
      <c r="E4348" s="2"/>
      <c r="J4348" s="2"/>
      <c r="P4348" s="2"/>
      <c r="Y4348" s="2"/>
    </row>
    <row r="4349" spans="2:25" x14ac:dyDescent="0.25">
      <c r="B4349" s="2"/>
      <c r="D4349" s="2"/>
      <c r="E4349" s="2"/>
      <c r="J4349" s="2"/>
      <c r="P4349" s="2"/>
      <c r="Y4349" s="2"/>
    </row>
    <row r="4350" spans="2:25" x14ac:dyDescent="0.25">
      <c r="B4350" s="2"/>
      <c r="D4350" s="2"/>
      <c r="E4350" s="2"/>
      <c r="J4350" s="2"/>
      <c r="P4350" s="2"/>
      <c r="Y4350" s="2"/>
    </row>
    <row r="4351" spans="2:25" x14ac:dyDescent="0.25">
      <c r="B4351" s="2"/>
      <c r="D4351" s="2"/>
      <c r="E4351" s="2"/>
      <c r="J4351" s="2"/>
      <c r="P4351" s="2"/>
      <c r="Y4351" s="2"/>
    </row>
    <row r="4352" spans="2:25" x14ac:dyDescent="0.25">
      <c r="B4352" s="2"/>
      <c r="D4352" s="2"/>
      <c r="E4352" s="2"/>
      <c r="J4352" s="2"/>
      <c r="P4352" s="2"/>
      <c r="Y4352" s="2"/>
    </row>
    <row r="4353" spans="2:25" x14ac:dyDescent="0.25">
      <c r="B4353" s="2"/>
      <c r="D4353" s="2"/>
      <c r="E4353" s="2"/>
      <c r="J4353" s="2"/>
      <c r="P4353" s="2"/>
      <c r="Y4353" s="2"/>
    </row>
    <row r="4354" spans="2:25" x14ac:dyDescent="0.25">
      <c r="B4354" s="2"/>
      <c r="D4354" s="2"/>
      <c r="E4354" s="2"/>
      <c r="J4354" s="2"/>
      <c r="P4354" s="2"/>
      <c r="Y4354" s="2"/>
    </row>
    <row r="4355" spans="2:25" x14ac:dyDescent="0.25">
      <c r="B4355" s="2"/>
      <c r="D4355" s="2"/>
      <c r="E4355" s="2"/>
      <c r="J4355" s="2"/>
      <c r="P4355" s="2"/>
      <c r="Y4355" s="2"/>
    </row>
    <row r="4356" spans="2:25" x14ac:dyDescent="0.25">
      <c r="B4356" s="2"/>
      <c r="D4356" s="2"/>
      <c r="E4356" s="2"/>
      <c r="J4356" s="2"/>
      <c r="P4356" s="2"/>
      <c r="Y4356" s="2"/>
    </row>
    <row r="4357" spans="2:25" x14ac:dyDescent="0.25">
      <c r="B4357" s="2"/>
      <c r="D4357" s="2"/>
      <c r="E4357" s="2"/>
      <c r="J4357" s="2"/>
      <c r="P4357" s="2"/>
      <c r="Y4357" s="2"/>
    </row>
    <row r="4358" spans="2:25" x14ac:dyDescent="0.25">
      <c r="B4358" s="2"/>
      <c r="D4358" s="2"/>
      <c r="E4358" s="2"/>
      <c r="J4358" s="2"/>
      <c r="P4358" s="2"/>
      <c r="Y4358" s="2"/>
    </row>
    <row r="4359" spans="2:25" x14ac:dyDescent="0.25">
      <c r="B4359" s="2"/>
      <c r="D4359" s="2"/>
      <c r="E4359" s="2"/>
      <c r="J4359" s="2"/>
      <c r="P4359" s="2"/>
      <c r="Y4359" s="2"/>
    </row>
    <row r="4360" spans="2:25" x14ac:dyDescent="0.25">
      <c r="B4360" s="2"/>
      <c r="D4360" s="2"/>
      <c r="E4360" s="2"/>
      <c r="J4360" s="2"/>
      <c r="P4360" s="2"/>
      <c r="Y4360" s="2"/>
    </row>
    <row r="4361" spans="2:25" x14ac:dyDescent="0.25">
      <c r="B4361" s="2"/>
      <c r="D4361" s="2"/>
      <c r="E4361" s="2"/>
      <c r="J4361" s="2"/>
      <c r="P4361" s="2"/>
      <c r="Y4361" s="2"/>
    </row>
    <row r="4362" spans="2:25" x14ac:dyDescent="0.25">
      <c r="B4362" s="2"/>
      <c r="D4362" s="2"/>
      <c r="E4362" s="2"/>
      <c r="J4362" s="2"/>
      <c r="P4362" s="2"/>
      <c r="Y4362" s="2"/>
    </row>
    <row r="4363" spans="2:25" x14ac:dyDescent="0.25">
      <c r="B4363" s="2"/>
      <c r="D4363" s="2"/>
      <c r="E4363" s="2"/>
      <c r="J4363" s="2"/>
      <c r="P4363" s="2"/>
      <c r="Y4363" s="2"/>
    </row>
    <row r="4364" spans="2:25" x14ac:dyDescent="0.25">
      <c r="B4364" s="2"/>
      <c r="D4364" s="2"/>
      <c r="E4364" s="2"/>
      <c r="J4364" s="2"/>
      <c r="P4364" s="2"/>
      <c r="Y4364" s="2"/>
    </row>
    <row r="4365" spans="2:25" x14ac:dyDescent="0.25">
      <c r="B4365" s="2"/>
      <c r="D4365" s="2"/>
      <c r="E4365" s="2"/>
      <c r="J4365" s="2"/>
      <c r="P4365" s="2"/>
      <c r="Y4365" s="2"/>
    </row>
    <row r="4366" spans="2:25" x14ac:dyDescent="0.25">
      <c r="B4366" s="2"/>
      <c r="D4366" s="2"/>
      <c r="E4366" s="2"/>
      <c r="J4366" s="2"/>
      <c r="P4366" s="2"/>
      <c r="Y4366" s="2"/>
    </row>
    <row r="4367" spans="2:25" x14ac:dyDescent="0.25">
      <c r="B4367" s="2"/>
      <c r="D4367" s="2"/>
      <c r="E4367" s="2"/>
      <c r="J4367" s="2"/>
      <c r="P4367" s="2"/>
      <c r="Y4367" s="2"/>
    </row>
    <row r="4368" spans="2:25" x14ac:dyDescent="0.25">
      <c r="B4368" s="2"/>
      <c r="D4368" s="2"/>
      <c r="E4368" s="2"/>
      <c r="J4368" s="2"/>
      <c r="P4368" s="2"/>
      <c r="Y4368" s="2"/>
    </row>
    <row r="4369" spans="2:25" x14ac:dyDescent="0.25">
      <c r="B4369" s="2"/>
      <c r="D4369" s="2"/>
      <c r="E4369" s="2"/>
      <c r="J4369" s="2"/>
      <c r="P4369" s="2"/>
      <c r="Y4369" s="2"/>
    </row>
    <row r="4370" spans="2:25" x14ac:dyDescent="0.25">
      <c r="B4370" s="2"/>
      <c r="D4370" s="2"/>
      <c r="E4370" s="2"/>
      <c r="J4370" s="2"/>
      <c r="P4370" s="2"/>
      <c r="Y4370" s="2"/>
    </row>
    <row r="4371" spans="2:25" x14ac:dyDescent="0.25">
      <c r="B4371" s="2"/>
      <c r="D4371" s="2"/>
      <c r="E4371" s="2"/>
      <c r="J4371" s="2"/>
      <c r="P4371" s="2"/>
      <c r="Y4371" s="2"/>
    </row>
    <row r="4372" spans="2:25" x14ac:dyDescent="0.25">
      <c r="B4372" s="2"/>
      <c r="D4372" s="2"/>
      <c r="E4372" s="2"/>
      <c r="J4372" s="2"/>
      <c r="P4372" s="2"/>
      <c r="Y4372" s="2"/>
    </row>
    <row r="4373" spans="2:25" x14ac:dyDescent="0.25">
      <c r="B4373" s="2"/>
      <c r="D4373" s="2"/>
      <c r="E4373" s="2"/>
      <c r="J4373" s="2"/>
      <c r="P4373" s="2"/>
      <c r="Y4373" s="2"/>
    </row>
    <row r="4374" spans="2:25" x14ac:dyDescent="0.25">
      <c r="B4374" s="2"/>
      <c r="D4374" s="2"/>
      <c r="E4374" s="2"/>
      <c r="J4374" s="2"/>
      <c r="P4374" s="2"/>
      <c r="Y4374" s="2"/>
    </row>
    <row r="4375" spans="2:25" x14ac:dyDescent="0.25">
      <c r="B4375" s="2"/>
      <c r="D4375" s="2"/>
      <c r="E4375" s="2"/>
      <c r="J4375" s="2"/>
      <c r="P4375" s="2"/>
      <c r="Y4375" s="2"/>
    </row>
    <row r="4376" spans="2:25" x14ac:dyDescent="0.25">
      <c r="B4376" s="2"/>
      <c r="D4376" s="2"/>
      <c r="E4376" s="2"/>
      <c r="J4376" s="2"/>
      <c r="P4376" s="2"/>
      <c r="Y4376" s="2"/>
    </row>
    <row r="4377" spans="2:25" x14ac:dyDescent="0.25">
      <c r="B4377" s="2"/>
      <c r="D4377" s="2"/>
      <c r="E4377" s="2"/>
      <c r="J4377" s="2"/>
      <c r="P4377" s="2"/>
      <c r="Y4377" s="2"/>
    </row>
    <row r="4378" spans="2:25" x14ac:dyDescent="0.25">
      <c r="B4378" s="2"/>
      <c r="D4378" s="2"/>
      <c r="E4378" s="2"/>
      <c r="J4378" s="2"/>
      <c r="P4378" s="2"/>
      <c r="Y4378" s="2"/>
    </row>
    <row r="4379" spans="2:25" x14ac:dyDescent="0.25">
      <c r="B4379" s="2"/>
      <c r="D4379" s="2"/>
      <c r="E4379" s="2"/>
      <c r="J4379" s="2"/>
      <c r="P4379" s="2"/>
      <c r="Y4379" s="2"/>
    </row>
    <row r="4380" spans="2:25" x14ac:dyDescent="0.25">
      <c r="B4380" s="2"/>
      <c r="D4380" s="2"/>
      <c r="E4380" s="2"/>
      <c r="J4380" s="2"/>
      <c r="P4380" s="2"/>
      <c r="Y4380" s="2"/>
    </row>
    <row r="4381" spans="2:25" x14ac:dyDescent="0.25">
      <c r="B4381" s="2"/>
      <c r="D4381" s="2"/>
      <c r="E4381" s="2"/>
      <c r="J4381" s="2"/>
      <c r="P4381" s="2"/>
      <c r="Y4381" s="2"/>
    </row>
    <row r="4382" spans="2:25" x14ac:dyDescent="0.25">
      <c r="B4382" s="2"/>
      <c r="D4382" s="2"/>
      <c r="E4382" s="2"/>
      <c r="J4382" s="2"/>
      <c r="P4382" s="2"/>
      <c r="Y4382" s="2"/>
    </row>
    <row r="4383" spans="2:25" x14ac:dyDescent="0.25">
      <c r="B4383" s="2"/>
      <c r="D4383" s="2"/>
      <c r="E4383" s="2"/>
      <c r="J4383" s="2"/>
      <c r="P4383" s="2"/>
      <c r="Y4383" s="2"/>
    </row>
    <row r="4384" spans="2:25" x14ac:dyDescent="0.25">
      <c r="B4384" s="2"/>
      <c r="D4384" s="2"/>
      <c r="E4384" s="2"/>
      <c r="J4384" s="2"/>
      <c r="P4384" s="2"/>
      <c r="Y4384" s="2"/>
    </row>
    <row r="4385" spans="2:25" x14ac:dyDescent="0.25">
      <c r="B4385" s="2"/>
      <c r="D4385" s="2"/>
      <c r="E4385" s="2"/>
      <c r="J4385" s="2"/>
      <c r="P4385" s="2"/>
      <c r="Y4385" s="2"/>
    </row>
    <row r="4386" spans="2:25" x14ac:dyDescent="0.25">
      <c r="B4386" s="2"/>
      <c r="D4386" s="2"/>
      <c r="E4386" s="2"/>
      <c r="J4386" s="2"/>
      <c r="P4386" s="2"/>
      <c r="Y4386" s="2"/>
    </row>
    <row r="4387" spans="2:25" x14ac:dyDescent="0.25">
      <c r="B4387" s="2"/>
      <c r="D4387" s="2"/>
      <c r="E4387" s="2"/>
      <c r="J4387" s="2"/>
      <c r="P4387" s="2"/>
      <c r="Y4387" s="2"/>
    </row>
    <row r="4388" spans="2:25" x14ac:dyDescent="0.25">
      <c r="B4388" s="2"/>
      <c r="D4388" s="2"/>
      <c r="E4388" s="2"/>
      <c r="J4388" s="2"/>
      <c r="P4388" s="2"/>
      <c r="Y4388" s="2"/>
    </row>
    <row r="4389" spans="2:25" x14ac:dyDescent="0.25">
      <c r="B4389" s="2"/>
      <c r="D4389" s="2"/>
      <c r="E4389" s="2"/>
      <c r="J4389" s="2"/>
      <c r="P4389" s="2"/>
      <c r="Y4389" s="2"/>
    </row>
    <row r="4390" spans="2:25" x14ac:dyDescent="0.25">
      <c r="B4390" s="2"/>
      <c r="D4390" s="2"/>
      <c r="E4390" s="2"/>
      <c r="J4390" s="2"/>
      <c r="P4390" s="2"/>
      <c r="Y4390" s="2"/>
    </row>
    <row r="4391" spans="2:25" x14ac:dyDescent="0.25">
      <c r="B4391" s="2"/>
      <c r="D4391" s="2"/>
      <c r="E4391" s="2"/>
      <c r="J4391" s="2"/>
      <c r="P4391" s="2"/>
      <c r="Y4391" s="2"/>
    </row>
    <row r="4392" spans="2:25" x14ac:dyDescent="0.25">
      <c r="B4392" s="2"/>
      <c r="D4392" s="2"/>
      <c r="E4392" s="2"/>
      <c r="J4392" s="2"/>
      <c r="P4392" s="2"/>
      <c r="Y4392" s="2"/>
    </row>
    <row r="4393" spans="2:25" x14ac:dyDescent="0.25">
      <c r="B4393" s="2"/>
      <c r="D4393" s="2"/>
      <c r="E4393" s="2"/>
      <c r="J4393" s="2"/>
      <c r="P4393" s="2"/>
      <c r="Y4393" s="2"/>
    </row>
    <row r="4394" spans="2:25" x14ac:dyDescent="0.25">
      <c r="B4394" s="2"/>
      <c r="D4394" s="2"/>
      <c r="E4394" s="2"/>
      <c r="J4394" s="2"/>
      <c r="P4394" s="2"/>
      <c r="Y4394" s="2"/>
    </row>
    <row r="4395" spans="2:25" x14ac:dyDescent="0.25">
      <c r="B4395" s="2"/>
      <c r="D4395" s="2"/>
      <c r="E4395" s="2"/>
      <c r="J4395" s="2"/>
      <c r="P4395" s="2"/>
      <c r="Y4395" s="2"/>
    </row>
    <row r="4396" spans="2:25" x14ac:dyDescent="0.25">
      <c r="B4396" s="2"/>
      <c r="D4396" s="2"/>
      <c r="E4396" s="2"/>
      <c r="J4396" s="2"/>
      <c r="P4396" s="2"/>
      <c r="Y4396" s="2"/>
    </row>
    <row r="4397" spans="2:25" x14ac:dyDescent="0.25">
      <c r="B4397" s="2"/>
      <c r="D4397" s="2"/>
      <c r="E4397" s="2"/>
      <c r="J4397" s="2"/>
      <c r="P4397" s="2"/>
      <c r="Y4397" s="2"/>
    </row>
    <row r="4398" spans="2:25" x14ac:dyDescent="0.25">
      <c r="B4398" s="2"/>
      <c r="D4398" s="2"/>
      <c r="E4398" s="2"/>
      <c r="J4398" s="2"/>
      <c r="P4398" s="2"/>
      <c r="Y4398" s="2"/>
    </row>
    <row r="4399" spans="2:25" x14ac:dyDescent="0.25">
      <c r="B4399" s="2"/>
      <c r="D4399" s="2"/>
      <c r="E4399" s="2"/>
      <c r="J4399" s="2"/>
      <c r="P4399" s="2"/>
      <c r="Y4399" s="2"/>
    </row>
    <row r="4400" spans="2:25" x14ac:dyDescent="0.25">
      <c r="B4400" s="2"/>
      <c r="D4400" s="2"/>
      <c r="E4400" s="2"/>
      <c r="J4400" s="2"/>
      <c r="P4400" s="2"/>
      <c r="Y4400" s="2"/>
    </row>
    <row r="4401" spans="2:25" x14ac:dyDescent="0.25">
      <c r="B4401" s="2"/>
      <c r="D4401" s="2"/>
      <c r="E4401" s="2"/>
      <c r="J4401" s="2"/>
      <c r="P4401" s="2"/>
      <c r="Y4401" s="2"/>
    </row>
    <row r="4402" spans="2:25" x14ac:dyDescent="0.25">
      <c r="B4402" s="2"/>
      <c r="D4402" s="2"/>
      <c r="E4402" s="2"/>
      <c r="J4402" s="2"/>
      <c r="P4402" s="2"/>
      <c r="Y4402" s="2"/>
    </row>
    <row r="4403" spans="2:25" x14ac:dyDescent="0.25">
      <c r="B4403" s="2"/>
      <c r="D4403" s="2"/>
      <c r="E4403" s="2"/>
      <c r="J4403" s="2"/>
      <c r="P4403" s="2"/>
      <c r="Y4403" s="2"/>
    </row>
    <row r="4404" spans="2:25" x14ac:dyDescent="0.25">
      <c r="B4404" s="2"/>
      <c r="D4404" s="2"/>
      <c r="E4404" s="2"/>
      <c r="J4404" s="2"/>
      <c r="P4404" s="2"/>
      <c r="Y4404" s="2"/>
    </row>
    <row r="4405" spans="2:25" x14ac:dyDescent="0.25">
      <c r="B4405" s="2"/>
      <c r="D4405" s="2"/>
      <c r="E4405" s="2"/>
      <c r="J4405" s="2"/>
      <c r="P4405" s="2"/>
      <c r="Y4405" s="2"/>
    </row>
    <row r="4406" spans="2:25" x14ac:dyDescent="0.25">
      <c r="B4406" s="2"/>
      <c r="D4406" s="2"/>
      <c r="E4406" s="2"/>
      <c r="J4406" s="2"/>
      <c r="P4406" s="2"/>
      <c r="Y4406" s="2"/>
    </row>
    <row r="4407" spans="2:25" x14ac:dyDescent="0.25">
      <c r="B4407" s="2"/>
      <c r="D4407" s="2"/>
      <c r="E4407" s="2"/>
      <c r="J4407" s="2"/>
      <c r="P4407" s="2"/>
      <c r="Y4407" s="2"/>
    </row>
    <row r="4408" spans="2:25" x14ac:dyDescent="0.25">
      <c r="B4408" s="2"/>
      <c r="D4408" s="2"/>
      <c r="E4408" s="2"/>
      <c r="J4408" s="2"/>
      <c r="P4408" s="2"/>
      <c r="Y4408" s="2"/>
    </row>
    <row r="4409" spans="2:25" x14ac:dyDescent="0.25">
      <c r="B4409" s="2"/>
      <c r="D4409" s="2"/>
      <c r="E4409" s="2"/>
      <c r="J4409" s="2"/>
      <c r="P4409" s="2"/>
      <c r="Y4409" s="2"/>
    </row>
    <row r="4410" spans="2:25" x14ac:dyDescent="0.25">
      <c r="B4410" s="2"/>
      <c r="D4410" s="2"/>
      <c r="E4410" s="2"/>
      <c r="J4410" s="2"/>
      <c r="P4410" s="2"/>
      <c r="Y4410" s="2"/>
    </row>
    <row r="4411" spans="2:25" x14ac:dyDescent="0.25">
      <c r="B4411" s="2"/>
      <c r="D4411" s="2"/>
      <c r="E4411" s="2"/>
      <c r="J4411" s="2"/>
      <c r="P4411" s="2"/>
      <c r="Y4411" s="2"/>
    </row>
    <row r="4412" spans="2:25" x14ac:dyDescent="0.25">
      <c r="B4412" s="2"/>
      <c r="D4412" s="2"/>
      <c r="E4412" s="2"/>
      <c r="J4412" s="2"/>
      <c r="P4412" s="2"/>
      <c r="Y4412" s="2"/>
    </row>
    <row r="4413" spans="2:25" x14ac:dyDescent="0.25">
      <c r="B4413" s="2"/>
      <c r="D4413" s="2"/>
      <c r="E4413" s="2"/>
      <c r="J4413" s="2"/>
      <c r="P4413" s="2"/>
      <c r="Y4413" s="2"/>
    </row>
    <row r="4414" spans="2:25" x14ac:dyDescent="0.25">
      <c r="B4414" s="2"/>
      <c r="D4414" s="2"/>
      <c r="E4414" s="2"/>
      <c r="J4414" s="2"/>
      <c r="P4414" s="2"/>
      <c r="Y4414" s="2"/>
    </row>
    <row r="4415" spans="2:25" x14ac:dyDescent="0.25">
      <c r="B4415" s="2"/>
      <c r="D4415" s="2"/>
      <c r="E4415" s="2"/>
      <c r="J4415" s="2"/>
      <c r="P4415" s="2"/>
      <c r="Y4415" s="2"/>
    </row>
    <row r="4416" spans="2:25" x14ac:dyDescent="0.25">
      <c r="B4416" s="2"/>
      <c r="D4416" s="2"/>
      <c r="E4416" s="2"/>
      <c r="J4416" s="2"/>
      <c r="P4416" s="2"/>
      <c r="Y4416" s="2"/>
    </row>
    <row r="4417" spans="2:25" x14ac:dyDescent="0.25">
      <c r="B4417" s="2"/>
      <c r="D4417" s="2"/>
      <c r="E4417" s="2"/>
      <c r="J4417" s="2"/>
      <c r="P4417" s="2"/>
      <c r="Y4417" s="2"/>
    </row>
    <row r="4418" spans="2:25" x14ac:dyDescent="0.25">
      <c r="B4418" s="2"/>
      <c r="D4418" s="2"/>
      <c r="E4418" s="2"/>
      <c r="J4418" s="2"/>
      <c r="P4418" s="2"/>
      <c r="Y4418" s="2"/>
    </row>
    <row r="4419" spans="2:25" x14ac:dyDescent="0.25">
      <c r="B4419" s="2"/>
      <c r="D4419" s="2"/>
      <c r="E4419" s="2"/>
      <c r="J4419" s="2"/>
      <c r="P4419" s="2"/>
      <c r="Y4419" s="2"/>
    </row>
    <row r="4420" spans="2:25" x14ac:dyDescent="0.25">
      <c r="B4420" s="2"/>
      <c r="D4420" s="2"/>
      <c r="E4420" s="2"/>
      <c r="J4420" s="2"/>
      <c r="P4420" s="2"/>
      <c r="Y4420" s="2"/>
    </row>
    <row r="4421" spans="2:25" x14ac:dyDescent="0.25">
      <c r="B4421" s="2"/>
      <c r="D4421" s="2"/>
      <c r="E4421" s="2"/>
      <c r="J4421" s="2"/>
      <c r="P4421" s="2"/>
      <c r="Y4421" s="2"/>
    </row>
    <row r="4422" spans="2:25" x14ac:dyDescent="0.25">
      <c r="B4422" s="2"/>
      <c r="D4422" s="2"/>
      <c r="E4422" s="2"/>
      <c r="J4422" s="2"/>
      <c r="P4422" s="2"/>
      <c r="Y4422" s="2"/>
    </row>
    <row r="4423" spans="2:25" x14ac:dyDescent="0.25">
      <c r="B4423" s="2"/>
      <c r="D4423" s="2"/>
      <c r="E4423" s="2"/>
      <c r="J4423" s="2"/>
      <c r="P4423" s="2"/>
      <c r="Y4423" s="2"/>
    </row>
    <row r="4424" spans="2:25" x14ac:dyDescent="0.25">
      <c r="B4424" s="2"/>
      <c r="D4424" s="2"/>
      <c r="E4424" s="2"/>
      <c r="J4424" s="2"/>
      <c r="P4424" s="2"/>
      <c r="Y4424" s="2"/>
    </row>
    <row r="4425" spans="2:25" x14ac:dyDescent="0.25">
      <c r="B4425" s="2"/>
      <c r="D4425" s="2"/>
      <c r="E4425" s="2"/>
      <c r="J4425" s="2"/>
      <c r="P4425" s="2"/>
      <c r="Y4425" s="2"/>
    </row>
    <row r="4426" spans="2:25" x14ac:dyDescent="0.25">
      <c r="B4426" s="2"/>
      <c r="D4426" s="2"/>
      <c r="E4426" s="2"/>
      <c r="J4426" s="2"/>
      <c r="P4426" s="2"/>
      <c r="Y4426" s="2"/>
    </row>
    <row r="4427" spans="2:25" x14ac:dyDescent="0.25">
      <c r="B4427" s="2"/>
      <c r="D4427" s="2"/>
      <c r="E4427" s="2"/>
      <c r="J4427" s="2"/>
      <c r="P4427" s="2"/>
      <c r="Y4427" s="2"/>
    </row>
    <row r="4428" spans="2:25" x14ac:dyDescent="0.25">
      <c r="B4428" s="2"/>
      <c r="D4428" s="2"/>
      <c r="E4428" s="2"/>
      <c r="J4428" s="2"/>
      <c r="P4428" s="2"/>
      <c r="Y4428" s="2"/>
    </row>
    <row r="4429" spans="2:25" x14ac:dyDescent="0.25">
      <c r="B4429" s="2"/>
      <c r="D4429" s="2"/>
      <c r="E4429" s="2"/>
      <c r="J4429" s="2"/>
      <c r="P4429" s="2"/>
      <c r="Y4429" s="2"/>
    </row>
    <row r="4430" spans="2:25" x14ac:dyDescent="0.25">
      <c r="B4430" s="2"/>
      <c r="D4430" s="2"/>
      <c r="E4430" s="2"/>
      <c r="J4430" s="2"/>
      <c r="P4430" s="2"/>
      <c r="Y4430" s="2"/>
    </row>
    <row r="4431" spans="2:25" x14ac:dyDescent="0.25">
      <c r="B4431" s="2"/>
      <c r="D4431" s="2"/>
      <c r="E4431" s="2"/>
      <c r="J4431" s="2"/>
      <c r="P4431" s="2"/>
      <c r="Y4431" s="2"/>
    </row>
    <row r="4432" spans="2:25" x14ac:dyDescent="0.25">
      <c r="B4432" s="2"/>
      <c r="D4432" s="2"/>
      <c r="E4432" s="2"/>
      <c r="J4432" s="2"/>
      <c r="P4432" s="2"/>
      <c r="Y4432" s="2"/>
    </row>
    <row r="4433" spans="2:25" x14ac:dyDescent="0.25">
      <c r="B4433" s="2"/>
      <c r="D4433" s="2"/>
      <c r="E4433" s="2"/>
      <c r="J4433" s="2"/>
      <c r="P4433" s="2"/>
      <c r="Y4433" s="2"/>
    </row>
    <row r="4434" spans="2:25" x14ac:dyDescent="0.25">
      <c r="B4434" s="2"/>
      <c r="D4434" s="2"/>
      <c r="E4434" s="2"/>
      <c r="J4434" s="2"/>
      <c r="P4434" s="2"/>
      <c r="Y4434" s="2"/>
    </row>
    <row r="4435" spans="2:25" x14ac:dyDescent="0.25">
      <c r="B4435" s="2"/>
      <c r="D4435" s="2"/>
      <c r="E4435" s="2"/>
      <c r="J4435" s="2"/>
      <c r="P4435" s="2"/>
      <c r="Y4435" s="2"/>
    </row>
    <row r="4436" spans="2:25" x14ac:dyDescent="0.25">
      <c r="B4436" s="2"/>
      <c r="D4436" s="2"/>
      <c r="E4436" s="2"/>
      <c r="J4436" s="2"/>
      <c r="P4436" s="2"/>
      <c r="Y4436" s="2"/>
    </row>
    <row r="4437" spans="2:25" x14ac:dyDescent="0.25">
      <c r="B4437" s="2"/>
      <c r="D4437" s="2"/>
      <c r="E4437" s="2"/>
      <c r="J4437" s="2"/>
      <c r="P4437" s="2"/>
      <c r="Y4437" s="2"/>
    </row>
    <row r="4438" spans="2:25" x14ac:dyDescent="0.25">
      <c r="B4438" s="2"/>
      <c r="D4438" s="2"/>
      <c r="E4438" s="2"/>
      <c r="J4438" s="2"/>
      <c r="P4438" s="2"/>
      <c r="Y4438" s="2"/>
    </row>
    <row r="4439" spans="2:25" x14ac:dyDescent="0.25">
      <c r="B4439" s="2"/>
      <c r="D4439" s="2"/>
      <c r="E4439" s="2"/>
      <c r="J4439" s="2"/>
      <c r="P4439" s="2"/>
      <c r="Y4439" s="2"/>
    </row>
    <row r="4440" spans="2:25" x14ac:dyDescent="0.25">
      <c r="B4440" s="2"/>
      <c r="D4440" s="2"/>
      <c r="E4440" s="2"/>
      <c r="J4440" s="2"/>
      <c r="P4440" s="2"/>
      <c r="Y4440" s="2"/>
    </row>
    <row r="4441" spans="2:25" x14ac:dyDescent="0.25">
      <c r="B4441" s="2"/>
      <c r="D4441" s="2"/>
      <c r="E4441" s="2"/>
      <c r="J4441" s="2"/>
      <c r="P4441" s="2"/>
      <c r="Y4441" s="2"/>
    </row>
    <row r="4442" spans="2:25" x14ac:dyDescent="0.25">
      <c r="B4442" s="2"/>
      <c r="D4442" s="2"/>
      <c r="E4442" s="2"/>
      <c r="J4442" s="2"/>
      <c r="P4442" s="2"/>
      <c r="Y4442" s="2"/>
    </row>
    <row r="4443" spans="2:25" x14ac:dyDescent="0.25">
      <c r="B4443" s="2"/>
      <c r="D4443" s="2"/>
      <c r="E4443" s="2"/>
      <c r="J4443" s="2"/>
      <c r="P4443" s="2"/>
      <c r="Y4443" s="2"/>
    </row>
    <row r="4444" spans="2:25" x14ac:dyDescent="0.25">
      <c r="B4444" s="2"/>
      <c r="D4444" s="2"/>
      <c r="E4444" s="2"/>
      <c r="J4444" s="2"/>
      <c r="P4444" s="2"/>
      <c r="Y4444" s="2"/>
    </row>
    <row r="4445" spans="2:25" x14ac:dyDescent="0.25">
      <c r="B4445" s="2"/>
      <c r="D4445" s="2"/>
      <c r="E4445" s="2"/>
      <c r="J4445" s="2"/>
      <c r="P4445" s="2"/>
      <c r="Y4445" s="2"/>
    </row>
    <row r="4446" spans="2:25" x14ac:dyDescent="0.25">
      <c r="B4446" s="2"/>
      <c r="D4446" s="2"/>
      <c r="E4446" s="2"/>
      <c r="J4446" s="2"/>
      <c r="P4446" s="2"/>
      <c r="Y4446" s="2"/>
    </row>
    <row r="4447" spans="2:25" x14ac:dyDescent="0.25">
      <c r="B4447" s="2"/>
      <c r="D4447" s="2"/>
      <c r="E4447" s="2"/>
      <c r="J4447" s="2"/>
      <c r="P4447" s="2"/>
      <c r="Y4447" s="2"/>
    </row>
    <row r="4448" spans="2:25" x14ac:dyDescent="0.25">
      <c r="B4448" s="2"/>
      <c r="D4448" s="2"/>
      <c r="E4448" s="2"/>
      <c r="J4448" s="2"/>
      <c r="P4448" s="2"/>
      <c r="Y4448" s="2"/>
    </row>
    <row r="4449" spans="2:25" x14ac:dyDescent="0.25">
      <c r="B4449" s="2"/>
      <c r="D4449" s="2"/>
      <c r="E4449" s="2"/>
      <c r="J4449" s="2"/>
      <c r="P4449" s="2"/>
      <c r="Y4449" s="2"/>
    </row>
    <row r="4450" spans="2:25" x14ac:dyDescent="0.25">
      <c r="B4450" s="2"/>
      <c r="D4450" s="2"/>
      <c r="E4450" s="2"/>
      <c r="J4450" s="2"/>
      <c r="P4450" s="2"/>
      <c r="Y4450" s="2"/>
    </row>
    <row r="4451" spans="2:25" x14ac:dyDescent="0.25">
      <c r="B4451" s="2"/>
      <c r="D4451" s="2"/>
      <c r="E4451" s="2"/>
      <c r="J4451" s="2"/>
      <c r="P4451" s="2"/>
      <c r="Y4451" s="2"/>
    </row>
    <row r="4452" spans="2:25" x14ac:dyDescent="0.25">
      <c r="B4452" s="2"/>
      <c r="D4452" s="2"/>
      <c r="E4452" s="2"/>
      <c r="J4452" s="2"/>
      <c r="P4452" s="2"/>
      <c r="Y4452" s="2"/>
    </row>
    <row r="4453" spans="2:25" x14ac:dyDescent="0.25">
      <c r="B4453" s="2"/>
      <c r="D4453" s="2"/>
      <c r="E4453" s="2"/>
      <c r="J4453" s="2"/>
      <c r="P4453" s="2"/>
      <c r="Y4453" s="2"/>
    </row>
    <row r="4454" spans="2:25" x14ac:dyDescent="0.25">
      <c r="B4454" s="2"/>
      <c r="D4454" s="2"/>
      <c r="E4454" s="2"/>
      <c r="J4454" s="2"/>
      <c r="P4454" s="2"/>
      <c r="Y4454" s="2"/>
    </row>
    <row r="4455" spans="2:25" x14ac:dyDescent="0.25">
      <c r="B4455" s="2"/>
      <c r="D4455" s="2"/>
      <c r="E4455" s="2"/>
      <c r="J4455" s="2"/>
      <c r="P4455" s="2"/>
      <c r="Y4455" s="2"/>
    </row>
    <row r="4456" spans="2:25" x14ac:dyDescent="0.25">
      <c r="B4456" s="2"/>
      <c r="D4456" s="2"/>
      <c r="E4456" s="2"/>
      <c r="J4456" s="2"/>
      <c r="P4456" s="2"/>
      <c r="Y4456" s="2"/>
    </row>
    <row r="4457" spans="2:25" x14ac:dyDescent="0.25">
      <c r="B4457" s="2"/>
      <c r="D4457" s="2"/>
      <c r="E4457" s="2"/>
      <c r="J4457" s="2"/>
      <c r="P4457" s="2"/>
      <c r="Y4457" s="2"/>
    </row>
    <row r="4458" spans="2:25" x14ac:dyDescent="0.25">
      <c r="B4458" s="2"/>
      <c r="D4458" s="2"/>
      <c r="E4458" s="2"/>
      <c r="J4458" s="2"/>
      <c r="P4458" s="2"/>
      <c r="Y4458" s="2"/>
    </row>
    <row r="4459" spans="2:25" x14ac:dyDescent="0.25">
      <c r="B4459" s="2"/>
      <c r="D4459" s="2"/>
      <c r="E4459" s="2"/>
      <c r="J4459" s="2"/>
      <c r="P4459" s="2"/>
      <c r="Y4459" s="2"/>
    </row>
    <row r="4460" spans="2:25" x14ac:dyDescent="0.25">
      <c r="B4460" s="2"/>
      <c r="D4460" s="2"/>
      <c r="E4460" s="2"/>
      <c r="J4460" s="2"/>
      <c r="P4460" s="2"/>
      <c r="Y4460" s="2"/>
    </row>
    <row r="4461" spans="2:25" x14ac:dyDescent="0.25">
      <c r="B4461" s="2"/>
      <c r="D4461" s="2"/>
      <c r="E4461" s="2"/>
      <c r="J4461" s="2"/>
      <c r="P4461" s="2"/>
      <c r="Y4461" s="2"/>
    </row>
    <row r="4462" spans="2:25" x14ac:dyDescent="0.25">
      <c r="B4462" s="2"/>
      <c r="D4462" s="2"/>
      <c r="E4462" s="2"/>
      <c r="J4462" s="2"/>
      <c r="P4462" s="2"/>
      <c r="Y4462" s="2"/>
    </row>
    <row r="4463" spans="2:25" x14ac:dyDescent="0.25">
      <c r="B4463" s="2"/>
      <c r="D4463" s="2"/>
      <c r="E4463" s="2"/>
      <c r="J4463" s="2"/>
      <c r="P4463" s="2"/>
      <c r="Y4463" s="2"/>
    </row>
    <row r="4464" spans="2:25" x14ac:dyDescent="0.25">
      <c r="B4464" s="2"/>
      <c r="D4464" s="2"/>
      <c r="E4464" s="2"/>
      <c r="J4464" s="2"/>
      <c r="P4464" s="2"/>
      <c r="Y4464" s="2"/>
    </row>
    <row r="4465" spans="2:25" x14ac:dyDescent="0.25">
      <c r="B4465" s="2"/>
      <c r="D4465" s="2"/>
      <c r="E4465" s="2"/>
      <c r="J4465" s="2"/>
      <c r="P4465" s="2"/>
      <c r="Y4465" s="2"/>
    </row>
    <row r="4466" spans="2:25" x14ac:dyDescent="0.25">
      <c r="B4466" s="2"/>
      <c r="D4466" s="2"/>
      <c r="E4466" s="2"/>
      <c r="J4466" s="2"/>
      <c r="P4466" s="2"/>
      <c r="Y4466" s="2"/>
    </row>
    <row r="4467" spans="2:25" x14ac:dyDescent="0.25">
      <c r="B4467" s="2"/>
      <c r="D4467" s="2"/>
      <c r="E4467" s="2"/>
      <c r="J4467" s="2"/>
      <c r="P4467" s="2"/>
      <c r="Y4467" s="2"/>
    </row>
    <row r="4468" spans="2:25" x14ac:dyDescent="0.25">
      <c r="B4468" s="2"/>
      <c r="D4468" s="2"/>
      <c r="E4468" s="2"/>
      <c r="J4468" s="2"/>
      <c r="P4468" s="2"/>
      <c r="Y4468" s="2"/>
    </row>
    <row r="4469" spans="2:25" x14ac:dyDescent="0.25">
      <c r="B4469" s="2"/>
      <c r="D4469" s="2"/>
      <c r="E4469" s="2"/>
      <c r="J4469" s="2"/>
      <c r="P4469" s="2"/>
      <c r="Y4469" s="2"/>
    </row>
    <row r="4470" spans="2:25" x14ac:dyDescent="0.25">
      <c r="B4470" s="2"/>
      <c r="D4470" s="2"/>
      <c r="E4470" s="2"/>
      <c r="J4470" s="2"/>
      <c r="P4470" s="2"/>
      <c r="Y4470" s="2"/>
    </row>
    <row r="4471" spans="2:25" x14ac:dyDescent="0.25">
      <c r="B4471" s="2"/>
      <c r="D4471" s="2"/>
      <c r="E4471" s="2"/>
      <c r="J4471" s="2"/>
      <c r="P4471" s="2"/>
      <c r="Y4471" s="2"/>
    </row>
    <row r="4472" spans="2:25" x14ac:dyDescent="0.25">
      <c r="B4472" s="2"/>
      <c r="D4472" s="2"/>
      <c r="E4472" s="2"/>
      <c r="J4472" s="2"/>
      <c r="P4472" s="2"/>
      <c r="Y4472" s="2"/>
    </row>
    <row r="4473" spans="2:25" x14ac:dyDescent="0.25">
      <c r="B4473" s="2"/>
      <c r="D4473" s="2"/>
      <c r="E4473" s="2"/>
      <c r="J4473" s="2"/>
      <c r="P4473" s="2"/>
      <c r="Y4473" s="2"/>
    </row>
    <row r="4474" spans="2:25" x14ac:dyDescent="0.25">
      <c r="B4474" s="2"/>
      <c r="D4474" s="2"/>
      <c r="E4474" s="2"/>
      <c r="J4474" s="2"/>
      <c r="P4474" s="2"/>
      <c r="Y4474" s="2"/>
    </row>
    <row r="4475" spans="2:25" x14ac:dyDescent="0.25">
      <c r="B4475" s="2"/>
      <c r="D4475" s="2"/>
      <c r="E4475" s="2"/>
      <c r="J4475" s="2"/>
      <c r="P4475" s="2"/>
      <c r="Y4475" s="2"/>
    </row>
    <row r="4476" spans="2:25" x14ac:dyDescent="0.25">
      <c r="B4476" s="2"/>
      <c r="D4476" s="2"/>
      <c r="E4476" s="2"/>
      <c r="J4476" s="2"/>
      <c r="P4476" s="2"/>
      <c r="Y4476" s="2"/>
    </row>
    <row r="4477" spans="2:25" x14ac:dyDescent="0.25">
      <c r="B4477" s="2"/>
      <c r="D4477" s="2"/>
      <c r="E4477" s="2"/>
      <c r="J4477" s="2"/>
      <c r="P4477" s="2"/>
      <c r="Y4477" s="2"/>
    </row>
    <row r="4478" spans="2:25" x14ac:dyDescent="0.25">
      <c r="B4478" s="2"/>
      <c r="D4478" s="2"/>
      <c r="E4478" s="2"/>
      <c r="J4478" s="2"/>
      <c r="P4478" s="2"/>
      <c r="Y4478" s="2"/>
    </row>
    <row r="4479" spans="2:25" x14ac:dyDescent="0.25">
      <c r="B4479" s="2"/>
      <c r="D4479" s="2"/>
      <c r="E4479" s="2"/>
      <c r="J4479" s="2"/>
      <c r="P4479" s="2"/>
      <c r="Y4479" s="2"/>
    </row>
    <row r="4480" spans="2:25" x14ac:dyDescent="0.25">
      <c r="B4480" s="2"/>
      <c r="D4480" s="2"/>
      <c r="E4480" s="2"/>
      <c r="J4480" s="2"/>
      <c r="P4480" s="2"/>
      <c r="Y4480" s="2"/>
    </row>
    <row r="4481" spans="2:25" x14ac:dyDescent="0.25">
      <c r="B4481" s="2"/>
      <c r="D4481" s="2"/>
      <c r="E4481" s="2"/>
      <c r="J4481" s="2"/>
      <c r="P4481" s="2"/>
      <c r="Y4481" s="2"/>
    </row>
    <row r="4482" spans="2:25" x14ac:dyDescent="0.25">
      <c r="B4482" s="2"/>
      <c r="D4482" s="2"/>
      <c r="E4482" s="2"/>
      <c r="J4482" s="2"/>
      <c r="P4482" s="2"/>
      <c r="Y4482" s="2"/>
    </row>
    <row r="4483" spans="2:25" x14ac:dyDescent="0.25">
      <c r="B4483" s="2"/>
      <c r="D4483" s="2"/>
      <c r="E4483" s="2"/>
      <c r="J4483" s="2"/>
      <c r="P4483" s="2"/>
      <c r="Y4483" s="2"/>
    </row>
    <row r="4484" spans="2:25" x14ac:dyDescent="0.25">
      <c r="B4484" s="2"/>
      <c r="D4484" s="2"/>
      <c r="E4484" s="2"/>
      <c r="J4484" s="2"/>
      <c r="P4484" s="2"/>
      <c r="Y4484" s="2"/>
    </row>
    <row r="4485" spans="2:25" x14ac:dyDescent="0.25">
      <c r="B4485" s="2"/>
      <c r="D4485" s="2"/>
      <c r="E4485" s="2"/>
      <c r="J4485" s="2"/>
      <c r="P4485" s="2"/>
      <c r="Y4485" s="2"/>
    </row>
    <row r="4486" spans="2:25" x14ac:dyDescent="0.25">
      <c r="B4486" s="2"/>
      <c r="D4486" s="2"/>
      <c r="E4486" s="2"/>
      <c r="J4486" s="2"/>
      <c r="P4486" s="2"/>
      <c r="Y4486" s="2"/>
    </row>
    <row r="4487" spans="2:25" x14ac:dyDescent="0.25">
      <c r="B4487" s="2"/>
      <c r="D4487" s="2"/>
      <c r="E4487" s="2"/>
      <c r="J4487" s="2"/>
      <c r="P4487" s="2"/>
      <c r="Y4487" s="2"/>
    </row>
    <row r="4488" spans="2:25" x14ac:dyDescent="0.25">
      <c r="B4488" s="2"/>
      <c r="D4488" s="2"/>
      <c r="E4488" s="2"/>
      <c r="J4488" s="2"/>
      <c r="P4488" s="2"/>
      <c r="Y4488" s="2"/>
    </row>
    <row r="4489" spans="2:25" x14ac:dyDescent="0.25">
      <c r="B4489" s="2"/>
      <c r="D4489" s="2"/>
      <c r="E4489" s="2"/>
      <c r="J4489" s="2"/>
      <c r="P4489" s="2"/>
      <c r="Y4489" s="2"/>
    </row>
    <row r="4490" spans="2:25" x14ac:dyDescent="0.25">
      <c r="B4490" s="2"/>
      <c r="D4490" s="2"/>
      <c r="E4490" s="2"/>
      <c r="J4490" s="2"/>
      <c r="P4490" s="2"/>
      <c r="Y4490" s="2"/>
    </row>
    <row r="4491" spans="2:25" x14ac:dyDescent="0.25">
      <c r="B4491" s="2"/>
      <c r="D4491" s="2"/>
      <c r="E4491" s="2"/>
      <c r="J4491" s="2"/>
      <c r="P4491" s="2"/>
      <c r="Y4491" s="2"/>
    </row>
    <row r="4492" spans="2:25" x14ac:dyDescent="0.25">
      <c r="B4492" s="2"/>
      <c r="D4492" s="2"/>
      <c r="E4492" s="2"/>
      <c r="J4492" s="2"/>
      <c r="P4492" s="2"/>
      <c r="Y4492" s="2"/>
    </row>
    <row r="4493" spans="2:25" x14ac:dyDescent="0.25">
      <c r="B4493" s="2"/>
      <c r="D4493" s="2"/>
      <c r="E4493" s="2"/>
      <c r="J4493" s="2"/>
      <c r="P4493" s="2"/>
      <c r="Y4493" s="2"/>
    </row>
    <row r="4494" spans="2:25" x14ac:dyDescent="0.25">
      <c r="B4494" s="2"/>
      <c r="D4494" s="2"/>
      <c r="E4494" s="2"/>
      <c r="J4494" s="2"/>
      <c r="P4494" s="2"/>
      <c r="Y4494" s="2"/>
    </row>
    <row r="4495" spans="2:25" x14ac:dyDescent="0.25">
      <c r="B4495" s="2"/>
      <c r="D4495" s="2"/>
      <c r="E4495" s="2"/>
      <c r="J4495" s="2"/>
      <c r="P4495" s="2"/>
      <c r="Y4495" s="2"/>
    </row>
    <row r="4496" spans="2:25" x14ac:dyDescent="0.25">
      <c r="B4496" s="2"/>
      <c r="D4496" s="2"/>
      <c r="E4496" s="2"/>
      <c r="J4496" s="2"/>
      <c r="P4496" s="2"/>
      <c r="Y4496" s="2"/>
    </row>
    <row r="4497" spans="2:25" x14ac:dyDescent="0.25">
      <c r="B4497" s="2"/>
      <c r="D4497" s="2"/>
      <c r="E4497" s="2"/>
      <c r="J4497" s="2"/>
      <c r="P4497" s="2"/>
      <c r="Y4497" s="2"/>
    </row>
    <row r="4498" spans="2:25" x14ac:dyDescent="0.25">
      <c r="B4498" s="2"/>
      <c r="D4498" s="2"/>
      <c r="E4498" s="2"/>
      <c r="J4498" s="2"/>
      <c r="P4498" s="2"/>
      <c r="Y4498" s="2"/>
    </row>
    <row r="4499" spans="2:25" x14ac:dyDescent="0.25">
      <c r="B4499" s="2"/>
      <c r="D4499" s="2"/>
      <c r="E4499" s="2"/>
      <c r="J4499" s="2"/>
      <c r="P4499" s="2"/>
      <c r="Y4499" s="2"/>
    </row>
    <row r="4500" spans="2:25" x14ac:dyDescent="0.25">
      <c r="B4500" s="2"/>
      <c r="D4500" s="2"/>
      <c r="E4500" s="2"/>
      <c r="J4500" s="2"/>
      <c r="P4500" s="2"/>
      <c r="Y4500" s="2"/>
    </row>
    <row r="4501" spans="2:25" x14ac:dyDescent="0.25">
      <c r="B4501" s="2"/>
      <c r="D4501" s="2"/>
      <c r="E4501" s="2"/>
      <c r="J4501" s="2"/>
      <c r="P4501" s="2"/>
      <c r="Y4501" s="2"/>
    </row>
    <row r="4502" spans="2:25" x14ac:dyDescent="0.25">
      <c r="B4502" s="2"/>
      <c r="D4502" s="2"/>
      <c r="E4502" s="2"/>
      <c r="J4502" s="2"/>
      <c r="P4502" s="2"/>
      <c r="Y4502" s="2"/>
    </row>
    <row r="4503" spans="2:25" x14ac:dyDescent="0.25">
      <c r="B4503" s="2"/>
      <c r="D4503" s="2"/>
      <c r="E4503" s="2"/>
      <c r="J4503" s="2"/>
      <c r="P4503" s="2"/>
      <c r="Y4503" s="2"/>
    </row>
    <row r="4504" spans="2:25" x14ac:dyDescent="0.25">
      <c r="B4504" s="2"/>
      <c r="D4504" s="2"/>
      <c r="E4504" s="2"/>
      <c r="J4504" s="2"/>
      <c r="P4504" s="2"/>
      <c r="Y4504" s="2"/>
    </row>
    <row r="4505" spans="2:25" x14ac:dyDescent="0.25">
      <c r="B4505" s="2"/>
      <c r="D4505" s="2"/>
      <c r="E4505" s="2"/>
      <c r="J4505" s="2"/>
      <c r="P4505" s="2"/>
      <c r="Y4505" s="2"/>
    </row>
    <row r="4506" spans="2:25" x14ac:dyDescent="0.25">
      <c r="B4506" s="2"/>
      <c r="D4506" s="2"/>
      <c r="E4506" s="2"/>
      <c r="J4506" s="2"/>
      <c r="P4506" s="2"/>
      <c r="Y4506" s="2"/>
    </row>
    <row r="4507" spans="2:25" x14ac:dyDescent="0.25">
      <c r="B4507" s="2"/>
      <c r="D4507" s="2"/>
      <c r="E4507" s="2"/>
      <c r="J4507" s="2"/>
      <c r="P4507" s="2"/>
      <c r="Y4507" s="2"/>
    </row>
    <row r="4508" spans="2:25" x14ac:dyDescent="0.25">
      <c r="B4508" s="2"/>
      <c r="D4508" s="2"/>
      <c r="E4508" s="2"/>
      <c r="J4508" s="2"/>
      <c r="P4508" s="2"/>
      <c r="Y4508" s="2"/>
    </row>
    <row r="4509" spans="2:25" x14ac:dyDescent="0.25">
      <c r="B4509" s="2"/>
      <c r="D4509" s="2"/>
      <c r="E4509" s="2"/>
      <c r="J4509" s="2"/>
      <c r="P4509" s="2"/>
      <c r="Y4509" s="2"/>
    </row>
    <row r="4510" spans="2:25" x14ac:dyDescent="0.25">
      <c r="B4510" s="2"/>
      <c r="D4510" s="2"/>
      <c r="E4510" s="2"/>
      <c r="J4510" s="2"/>
      <c r="P4510" s="2"/>
      <c r="Y4510" s="2"/>
    </row>
    <row r="4511" spans="2:25" x14ac:dyDescent="0.25">
      <c r="B4511" s="2"/>
      <c r="D4511" s="2"/>
      <c r="E4511" s="2"/>
      <c r="J4511" s="2"/>
      <c r="P4511" s="2"/>
      <c r="Y4511" s="2"/>
    </row>
    <row r="4512" spans="2:25" x14ac:dyDescent="0.25">
      <c r="B4512" s="2"/>
      <c r="D4512" s="2"/>
      <c r="E4512" s="2"/>
      <c r="J4512" s="2"/>
      <c r="P4512" s="2"/>
      <c r="Y4512" s="2"/>
    </row>
    <row r="4513" spans="2:25" x14ac:dyDescent="0.25">
      <c r="B4513" s="2"/>
      <c r="D4513" s="2"/>
      <c r="E4513" s="2"/>
      <c r="J4513" s="2"/>
      <c r="P4513" s="2"/>
      <c r="Y4513" s="2"/>
    </row>
    <row r="4514" spans="2:25" x14ac:dyDescent="0.25">
      <c r="B4514" s="2"/>
      <c r="D4514" s="2"/>
      <c r="E4514" s="2"/>
      <c r="J4514" s="2"/>
      <c r="P4514" s="2"/>
      <c r="Y4514" s="2"/>
    </row>
    <row r="4515" spans="2:25" x14ac:dyDescent="0.25">
      <c r="B4515" s="2"/>
      <c r="D4515" s="2"/>
      <c r="E4515" s="2"/>
      <c r="J4515" s="2"/>
      <c r="P4515" s="2"/>
      <c r="Y4515" s="2"/>
    </row>
    <row r="4516" spans="2:25" x14ac:dyDescent="0.25">
      <c r="B4516" s="2"/>
      <c r="D4516" s="2"/>
      <c r="E4516" s="2"/>
      <c r="J4516" s="2"/>
      <c r="P4516" s="2"/>
      <c r="Y4516" s="2"/>
    </row>
    <row r="4517" spans="2:25" x14ac:dyDescent="0.25">
      <c r="B4517" s="2"/>
      <c r="D4517" s="2"/>
      <c r="E4517" s="2"/>
      <c r="J4517" s="2"/>
      <c r="P4517" s="2"/>
      <c r="Y4517" s="2"/>
    </row>
    <row r="4518" spans="2:25" x14ac:dyDescent="0.25">
      <c r="B4518" s="2"/>
      <c r="D4518" s="2"/>
      <c r="E4518" s="2"/>
      <c r="J4518" s="2"/>
      <c r="P4518" s="2"/>
      <c r="Y4518" s="2"/>
    </row>
    <row r="4519" spans="2:25" x14ac:dyDescent="0.25">
      <c r="B4519" s="2"/>
      <c r="D4519" s="2"/>
      <c r="E4519" s="2"/>
      <c r="J4519" s="2"/>
      <c r="P4519" s="2"/>
      <c r="Y4519" s="2"/>
    </row>
    <row r="4520" spans="2:25" x14ac:dyDescent="0.25">
      <c r="B4520" s="2"/>
      <c r="D4520" s="2"/>
      <c r="E4520" s="2"/>
      <c r="J4520" s="2"/>
      <c r="P4520" s="2"/>
      <c r="Y4520" s="2"/>
    </row>
    <row r="4521" spans="2:25" x14ac:dyDescent="0.25">
      <c r="B4521" s="2"/>
      <c r="D4521" s="2"/>
      <c r="E4521" s="2"/>
      <c r="J4521" s="2"/>
      <c r="P4521" s="2"/>
      <c r="Y4521" s="2"/>
    </row>
    <row r="4522" spans="2:25" x14ac:dyDescent="0.25">
      <c r="B4522" s="2"/>
      <c r="D4522" s="2"/>
      <c r="E4522" s="2"/>
      <c r="J4522" s="2"/>
      <c r="P4522" s="2"/>
      <c r="Y4522" s="2"/>
    </row>
    <row r="4523" spans="2:25" x14ac:dyDescent="0.25">
      <c r="B4523" s="2"/>
      <c r="D4523" s="2"/>
      <c r="E4523" s="2"/>
      <c r="J4523" s="2"/>
      <c r="P4523" s="2"/>
      <c r="Y4523" s="2"/>
    </row>
    <row r="4524" spans="2:25" x14ac:dyDescent="0.25">
      <c r="B4524" s="2"/>
      <c r="D4524" s="2"/>
      <c r="E4524" s="2"/>
      <c r="J4524" s="2"/>
      <c r="P4524" s="2"/>
      <c r="Y4524" s="2"/>
    </row>
    <row r="4525" spans="2:25" x14ac:dyDescent="0.25">
      <c r="B4525" s="2"/>
      <c r="D4525" s="2"/>
      <c r="E4525" s="2"/>
      <c r="J4525" s="2"/>
      <c r="P4525" s="2"/>
      <c r="Y4525" s="2"/>
    </row>
    <row r="4526" spans="2:25" x14ac:dyDescent="0.25">
      <c r="B4526" s="2"/>
      <c r="D4526" s="2"/>
      <c r="E4526" s="2"/>
      <c r="J4526" s="2"/>
      <c r="P4526" s="2"/>
      <c r="Y4526" s="2"/>
    </row>
    <row r="4527" spans="2:25" x14ac:dyDescent="0.25">
      <c r="B4527" s="2"/>
      <c r="D4527" s="2"/>
      <c r="E4527" s="2"/>
      <c r="J4527" s="2"/>
      <c r="P4527" s="2"/>
      <c r="Y4527" s="2"/>
    </row>
    <row r="4528" spans="2:25" x14ac:dyDescent="0.25">
      <c r="B4528" s="2"/>
      <c r="D4528" s="2"/>
      <c r="E4528" s="2"/>
      <c r="J4528" s="2"/>
      <c r="P4528" s="2"/>
      <c r="Y4528" s="2"/>
    </row>
    <row r="4529" spans="2:25" x14ac:dyDescent="0.25">
      <c r="B4529" s="2"/>
      <c r="D4529" s="2"/>
      <c r="E4529" s="2"/>
      <c r="J4529" s="2"/>
      <c r="P4529" s="2"/>
      <c r="Y4529" s="2"/>
    </row>
    <row r="4530" spans="2:25" x14ac:dyDescent="0.25">
      <c r="B4530" s="2"/>
      <c r="D4530" s="2"/>
      <c r="E4530" s="2"/>
      <c r="J4530" s="2"/>
      <c r="P4530" s="2"/>
      <c r="Y4530" s="2"/>
    </row>
    <row r="4531" spans="2:25" x14ac:dyDescent="0.25">
      <c r="B4531" s="2"/>
      <c r="D4531" s="2"/>
      <c r="E4531" s="2"/>
      <c r="J4531" s="2"/>
      <c r="P4531" s="2"/>
      <c r="Y4531" s="2"/>
    </row>
    <row r="4532" spans="2:25" x14ac:dyDescent="0.25">
      <c r="B4532" s="2"/>
      <c r="D4532" s="2"/>
      <c r="E4532" s="2"/>
      <c r="J4532" s="2"/>
      <c r="P4532" s="2"/>
      <c r="Y4532" s="2"/>
    </row>
    <row r="4533" spans="2:25" x14ac:dyDescent="0.25">
      <c r="B4533" s="2"/>
      <c r="D4533" s="2"/>
      <c r="E4533" s="2"/>
      <c r="J4533" s="2"/>
      <c r="P4533" s="2"/>
      <c r="Y4533" s="2"/>
    </row>
    <row r="4534" spans="2:25" x14ac:dyDescent="0.25">
      <c r="B4534" s="2"/>
      <c r="D4534" s="2"/>
      <c r="E4534" s="2"/>
      <c r="J4534" s="2"/>
      <c r="P4534" s="2"/>
      <c r="Y4534" s="2"/>
    </row>
    <row r="4535" spans="2:25" x14ac:dyDescent="0.25">
      <c r="B4535" s="2"/>
      <c r="D4535" s="2"/>
      <c r="E4535" s="2"/>
      <c r="J4535" s="2"/>
      <c r="P4535" s="2"/>
      <c r="Y4535" s="2"/>
    </row>
    <row r="4536" spans="2:25" x14ac:dyDescent="0.25">
      <c r="B4536" s="2"/>
      <c r="D4536" s="2"/>
      <c r="E4536" s="2"/>
      <c r="J4536" s="2"/>
      <c r="P4536" s="2"/>
      <c r="Y4536" s="2"/>
    </row>
    <row r="4537" spans="2:25" x14ac:dyDescent="0.25">
      <c r="B4537" s="2"/>
      <c r="D4537" s="2"/>
      <c r="E4537" s="2"/>
      <c r="J4537" s="2"/>
      <c r="P4537" s="2"/>
      <c r="Y4537" s="2"/>
    </row>
    <row r="4538" spans="2:25" x14ac:dyDescent="0.25">
      <c r="B4538" s="2"/>
      <c r="D4538" s="2"/>
      <c r="E4538" s="2"/>
      <c r="J4538" s="2"/>
      <c r="P4538" s="2"/>
      <c r="Y4538" s="2"/>
    </row>
    <row r="4539" spans="2:25" x14ac:dyDescent="0.25">
      <c r="B4539" s="2"/>
      <c r="D4539" s="2"/>
      <c r="E4539" s="2"/>
      <c r="J4539" s="2"/>
      <c r="P4539" s="2"/>
      <c r="Y4539" s="2"/>
    </row>
    <row r="4540" spans="2:25" x14ac:dyDescent="0.25">
      <c r="B4540" s="2"/>
      <c r="D4540" s="2"/>
      <c r="E4540" s="2"/>
      <c r="J4540" s="2"/>
      <c r="P4540" s="2"/>
      <c r="Y4540" s="2"/>
    </row>
    <row r="4541" spans="2:25" x14ac:dyDescent="0.25">
      <c r="B4541" s="2"/>
      <c r="D4541" s="2"/>
      <c r="E4541" s="2"/>
      <c r="J4541" s="2"/>
      <c r="P4541" s="2"/>
      <c r="Y4541" s="2"/>
    </row>
    <row r="4542" spans="2:25" x14ac:dyDescent="0.25">
      <c r="B4542" s="2"/>
      <c r="D4542" s="2"/>
      <c r="E4542" s="2"/>
      <c r="J4542" s="2"/>
      <c r="P4542" s="2"/>
      <c r="Y4542" s="2"/>
    </row>
    <row r="4543" spans="2:25" x14ac:dyDescent="0.25">
      <c r="B4543" s="2"/>
      <c r="D4543" s="2"/>
      <c r="E4543" s="2"/>
      <c r="J4543" s="2"/>
      <c r="P4543" s="2"/>
      <c r="Y4543" s="2"/>
    </row>
    <row r="4544" spans="2:25" x14ac:dyDescent="0.25">
      <c r="B4544" s="2"/>
      <c r="D4544" s="2"/>
      <c r="E4544" s="2"/>
      <c r="J4544" s="2"/>
      <c r="P4544" s="2"/>
      <c r="Y4544" s="2"/>
    </row>
    <row r="4545" spans="2:25" x14ac:dyDescent="0.25">
      <c r="B4545" s="2"/>
      <c r="D4545" s="2"/>
      <c r="E4545" s="2"/>
      <c r="J4545" s="2"/>
      <c r="P4545" s="2"/>
      <c r="Y4545" s="2"/>
    </row>
    <row r="4546" spans="2:25" x14ac:dyDescent="0.25">
      <c r="B4546" s="2"/>
      <c r="D4546" s="2"/>
      <c r="E4546" s="2"/>
      <c r="J4546" s="2"/>
      <c r="P4546" s="2"/>
      <c r="Y4546" s="2"/>
    </row>
    <row r="4547" spans="2:25" x14ac:dyDescent="0.25">
      <c r="B4547" s="2"/>
      <c r="D4547" s="2"/>
      <c r="E4547" s="2"/>
      <c r="J4547" s="2"/>
      <c r="P4547" s="2"/>
      <c r="Y4547" s="2"/>
    </row>
    <row r="4548" spans="2:25" x14ac:dyDescent="0.25">
      <c r="B4548" s="2"/>
      <c r="D4548" s="2"/>
      <c r="E4548" s="2"/>
      <c r="J4548" s="2"/>
      <c r="P4548" s="2"/>
      <c r="Y4548" s="2"/>
    </row>
    <row r="4549" spans="2:25" x14ac:dyDescent="0.25">
      <c r="B4549" s="2"/>
      <c r="D4549" s="2"/>
      <c r="E4549" s="2"/>
      <c r="J4549" s="2"/>
      <c r="P4549" s="2"/>
      <c r="Y4549" s="2"/>
    </row>
    <row r="4550" spans="2:25" x14ac:dyDescent="0.25">
      <c r="B4550" s="2"/>
      <c r="D4550" s="2"/>
      <c r="E4550" s="2"/>
      <c r="J4550" s="2"/>
      <c r="P4550" s="2"/>
      <c r="Y4550" s="2"/>
    </row>
    <row r="4551" spans="2:25" x14ac:dyDescent="0.25">
      <c r="B4551" s="2"/>
      <c r="D4551" s="2"/>
      <c r="E4551" s="2"/>
      <c r="J4551" s="2"/>
      <c r="P4551" s="2"/>
      <c r="Y4551" s="2"/>
    </row>
    <row r="4552" spans="2:25" x14ac:dyDescent="0.25">
      <c r="B4552" s="2"/>
      <c r="D4552" s="2"/>
      <c r="E4552" s="2"/>
      <c r="J4552" s="2"/>
      <c r="P4552" s="2"/>
      <c r="Y4552" s="2"/>
    </row>
    <row r="4553" spans="2:25" x14ac:dyDescent="0.25">
      <c r="B4553" s="2"/>
      <c r="D4553" s="2"/>
      <c r="E4553" s="2"/>
      <c r="J4553" s="2"/>
      <c r="P4553" s="2"/>
      <c r="Y4553" s="2"/>
    </row>
    <row r="4554" spans="2:25" x14ac:dyDescent="0.25">
      <c r="B4554" s="2"/>
      <c r="D4554" s="2"/>
      <c r="E4554" s="2"/>
      <c r="J4554" s="2"/>
      <c r="P4554" s="2"/>
      <c r="Y4554" s="2"/>
    </row>
    <row r="4555" spans="2:25" x14ac:dyDescent="0.25">
      <c r="B4555" s="2"/>
      <c r="D4555" s="2"/>
      <c r="E4555" s="2"/>
      <c r="J4555" s="2"/>
      <c r="P4555" s="2"/>
      <c r="Y4555" s="2"/>
    </row>
    <row r="4556" spans="2:25" x14ac:dyDescent="0.25">
      <c r="B4556" s="2"/>
      <c r="D4556" s="2"/>
      <c r="E4556" s="2"/>
      <c r="J4556" s="2"/>
      <c r="P4556" s="2"/>
      <c r="Y4556" s="2"/>
    </row>
    <row r="4557" spans="2:25" x14ac:dyDescent="0.25">
      <c r="B4557" s="2"/>
      <c r="D4557" s="2"/>
      <c r="E4557" s="2"/>
      <c r="J4557" s="2"/>
      <c r="P4557" s="2"/>
      <c r="Y4557" s="2"/>
    </row>
    <row r="4558" spans="2:25" x14ac:dyDescent="0.25">
      <c r="B4558" s="2"/>
      <c r="D4558" s="2"/>
      <c r="E4558" s="2"/>
      <c r="J4558" s="2"/>
      <c r="P4558" s="2"/>
      <c r="Y4558" s="2"/>
    </row>
    <row r="4559" spans="2:25" x14ac:dyDescent="0.25">
      <c r="B4559" s="2"/>
      <c r="D4559" s="2"/>
      <c r="E4559" s="2"/>
      <c r="J4559" s="2"/>
      <c r="P4559" s="2"/>
      <c r="Y4559" s="2"/>
    </row>
    <row r="4560" spans="2:25" x14ac:dyDescent="0.25">
      <c r="B4560" s="2"/>
      <c r="D4560" s="2"/>
      <c r="E4560" s="2"/>
      <c r="J4560" s="2"/>
      <c r="P4560" s="2"/>
      <c r="Y4560" s="2"/>
    </row>
    <row r="4561" spans="2:25" x14ac:dyDescent="0.25">
      <c r="B4561" s="2"/>
      <c r="D4561" s="2"/>
      <c r="E4561" s="2"/>
      <c r="J4561" s="2"/>
      <c r="P4561" s="2"/>
      <c r="Y4561" s="2"/>
    </row>
    <row r="4562" spans="2:25" x14ac:dyDescent="0.25">
      <c r="B4562" s="2"/>
      <c r="D4562" s="2"/>
      <c r="E4562" s="2"/>
      <c r="J4562" s="2"/>
      <c r="P4562" s="2"/>
      <c r="Y4562" s="2"/>
    </row>
    <row r="4563" spans="2:25" x14ac:dyDescent="0.25">
      <c r="B4563" s="2"/>
      <c r="D4563" s="2"/>
      <c r="E4563" s="2"/>
      <c r="J4563" s="2"/>
      <c r="P4563" s="2"/>
      <c r="Y4563" s="2"/>
    </row>
    <row r="4564" spans="2:25" x14ac:dyDescent="0.25">
      <c r="B4564" s="2"/>
      <c r="D4564" s="2"/>
      <c r="E4564" s="2"/>
      <c r="J4564" s="2"/>
      <c r="P4564" s="2"/>
      <c r="Y4564" s="2"/>
    </row>
    <row r="4565" spans="2:25" x14ac:dyDescent="0.25">
      <c r="B4565" s="2"/>
      <c r="D4565" s="2"/>
      <c r="E4565" s="2"/>
      <c r="J4565" s="2"/>
      <c r="P4565" s="2"/>
      <c r="Y4565" s="2"/>
    </row>
    <row r="4566" spans="2:25" x14ac:dyDescent="0.25">
      <c r="B4566" s="2"/>
      <c r="D4566" s="2"/>
      <c r="E4566" s="2"/>
      <c r="J4566" s="2"/>
      <c r="P4566" s="2"/>
      <c r="Y4566" s="2"/>
    </row>
    <row r="4567" spans="2:25" x14ac:dyDescent="0.25">
      <c r="B4567" s="2"/>
      <c r="D4567" s="2"/>
      <c r="E4567" s="2"/>
      <c r="J4567" s="2"/>
      <c r="P4567" s="2"/>
      <c r="Y4567" s="2"/>
    </row>
    <row r="4568" spans="2:25" x14ac:dyDescent="0.25">
      <c r="B4568" s="2"/>
      <c r="D4568" s="2"/>
      <c r="E4568" s="2"/>
      <c r="J4568" s="2"/>
      <c r="P4568" s="2"/>
      <c r="Y4568" s="2"/>
    </row>
    <row r="4569" spans="2:25" x14ac:dyDescent="0.25">
      <c r="B4569" s="2"/>
      <c r="D4569" s="2"/>
      <c r="E4569" s="2"/>
      <c r="J4569" s="2"/>
      <c r="P4569" s="2"/>
      <c r="Y4569" s="2"/>
    </row>
    <row r="4570" spans="2:25" x14ac:dyDescent="0.25">
      <c r="B4570" s="2"/>
      <c r="D4570" s="2"/>
      <c r="E4570" s="2"/>
      <c r="J4570" s="2"/>
      <c r="P4570" s="2"/>
      <c r="Y4570" s="2"/>
    </row>
    <row r="4571" spans="2:25" x14ac:dyDescent="0.25">
      <c r="B4571" s="2"/>
      <c r="D4571" s="2"/>
      <c r="E4571" s="2"/>
      <c r="J4571" s="2"/>
      <c r="P4571" s="2"/>
      <c r="Y4571" s="2"/>
    </row>
    <row r="4572" spans="2:25" x14ac:dyDescent="0.25">
      <c r="B4572" s="2"/>
      <c r="D4572" s="2"/>
      <c r="E4572" s="2"/>
      <c r="J4572" s="2"/>
      <c r="P4572" s="2"/>
      <c r="Y4572" s="2"/>
    </row>
    <row r="4573" spans="2:25" x14ac:dyDescent="0.25">
      <c r="B4573" s="2"/>
      <c r="D4573" s="2"/>
      <c r="E4573" s="2"/>
      <c r="J4573" s="2"/>
      <c r="P4573" s="2"/>
      <c r="Y4573" s="2"/>
    </row>
    <row r="4574" spans="2:25" x14ac:dyDescent="0.25">
      <c r="B4574" s="2"/>
      <c r="D4574" s="2"/>
      <c r="E4574" s="2"/>
      <c r="J4574" s="2"/>
      <c r="P4574" s="2"/>
      <c r="Y4574" s="2"/>
    </row>
    <row r="4575" spans="2:25" x14ac:dyDescent="0.25">
      <c r="B4575" s="2"/>
      <c r="D4575" s="2"/>
      <c r="E4575" s="2"/>
      <c r="J4575" s="2"/>
      <c r="P4575" s="2"/>
      <c r="Y4575" s="2"/>
    </row>
    <row r="4576" spans="2:25" x14ac:dyDescent="0.25">
      <c r="B4576" s="2"/>
      <c r="D4576" s="2"/>
      <c r="E4576" s="2"/>
      <c r="J4576" s="2"/>
      <c r="P4576" s="2"/>
      <c r="Y4576" s="2"/>
    </row>
    <row r="4577" spans="2:25" x14ac:dyDescent="0.25">
      <c r="B4577" s="2"/>
      <c r="D4577" s="2"/>
      <c r="E4577" s="2"/>
      <c r="J4577" s="2"/>
      <c r="P4577" s="2"/>
      <c r="Y4577" s="2"/>
    </row>
    <row r="4578" spans="2:25" x14ac:dyDescent="0.25">
      <c r="B4578" s="2"/>
      <c r="D4578" s="2"/>
      <c r="E4578" s="2"/>
      <c r="J4578" s="2"/>
      <c r="P4578" s="2"/>
      <c r="Y4578" s="2"/>
    </row>
    <row r="4579" spans="2:25" x14ac:dyDescent="0.25">
      <c r="B4579" s="2"/>
      <c r="D4579" s="2"/>
      <c r="E4579" s="2"/>
      <c r="J4579" s="2"/>
      <c r="P4579" s="2"/>
      <c r="Y4579" s="2"/>
    </row>
    <row r="4580" spans="2:25" x14ac:dyDescent="0.25">
      <c r="B4580" s="2"/>
      <c r="D4580" s="2"/>
      <c r="E4580" s="2"/>
      <c r="J4580" s="2"/>
      <c r="P4580" s="2"/>
      <c r="Y4580" s="2"/>
    </row>
    <row r="4581" spans="2:25" x14ac:dyDescent="0.25">
      <c r="B4581" s="2"/>
      <c r="D4581" s="2"/>
      <c r="E4581" s="2"/>
      <c r="J4581" s="2"/>
      <c r="P4581" s="2"/>
      <c r="Y4581" s="2"/>
    </row>
    <row r="4582" spans="2:25" x14ac:dyDescent="0.25">
      <c r="B4582" s="2"/>
      <c r="D4582" s="2"/>
      <c r="E4582" s="2"/>
      <c r="J4582" s="2"/>
      <c r="P4582" s="2"/>
      <c r="Y4582" s="2"/>
    </row>
    <row r="4583" spans="2:25" x14ac:dyDescent="0.25">
      <c r="B4583" s="2"/>
      <c r="D4583" s="2"/>
      <c r="E4583" s="2"/>
      <c r="J4583" s="2"/>
      <c r="P4583" s="2"/>
      <c r="Y4583" s="2"/>
    </row>
    <row r="4584" spans="2:25" x14ac:dyDescent="0.25">
      <c r="B4584" s="2"/>
      <c r="D4584" s="2"/>
      <c r="E4584" s="2"/>
      <c r="J4584" s="2"/>
      <c r="P4584" s="2"/>
      <c r="Y4584" s="2"/>
    </row>
    <row r="4585" spans="2:25" x14ac:dyDescent="0.25">
      <c r="B4585" s="2"/>
      <c r="D4585" s="2"/>
      <c r="E4585" s="2"/>
      <c r="J4585" s="2"/>
      <c r="P4585" s="2"/>
      <c r="Y4585" s="2"/>
    </row>
    <row r="4586" spans="2:25" x14ac:dyDescent="0.25">
      <c r="B4586" s="2"/>
      <c r="D4586" s="2"/>
      <c r="E4586" s="2"/>
      <c r="J4586" s="2"/>
      <c r="P4586" s="2"/>
      <c r="Y4586" s="2"/>
    </row>
    <row r="4587" spans="2:25" x14ac:dyDescent="0.25">
      <c r="B4587" s="2"/>
      <c r="D4587" s="2"/>
      <c r="E4587" s="2"/>
      <c r="J4587" s="2"/>
      <c r="P4587" s="2"/>
      <c r="Y4587" s="2"/>
    </row>
    <row r="4588" spans="2:25" x14ac:dyDescent="0.25">
      <c r="B4588" s="2"/>
      <c r="D4588" s="2"/>
      <c r="E4588" s="2"/>
      <c r="J4588" s="2"/>
      <c r="P4588" s="2"/>
      <c r="Y4588" s="2"/>
    </row>
    <row r="4589" spans="2:25" x14ac:dyDescent="0.25">
      <c r="B4589" s="2"/>
      <c r="D4589" s="2"/>
      <c r="E4589" s="2"/>
      <c r="J4589" s="2"/>
      <c r="P4589" s="2"/>
      <c r="Y4589" s="2"/>
    </row>
    <row r="4590" spans="2:25" x14ac:dyDescent="0.25">
      <c r="B4590" s="2"/>
      <c r="D4590" s="2"/>
      <c r="E4590" s="2"/>
      <c r="J4590" s="2"/>
      <c r="P4590" s="2"/>
      <c r="Y4590" s="2"/>
    </row>
    <row r="4591" spans="2:25" x14ac:dyDescent="0.25">
      <c r="B4591" s="2"/>
      <c r="D4591" s="2"/>
      <c r="E4591" s="2"/>
      <c r="J4591" s="2"/>
      <c r="P4591" s="2"/>
      <c r="Y4591" s="2"/>
    </row>
    <row r="4592" spans="2:25" x14ac:dyDescent="0.25">
      <c r="B4592" s="2"/>
      <c r="D4592" s="2"/>
      <c r="E4592" s="2"/>
      <c r="J4592" s="2"/>
      <c r="P4592" s="2"/>
      <c r="Y4592" s="2"/>
    </row>
    <row r="4593" spans="2:25" x14ac:dyDescent="0.25">
      <c r="B4593" s="2"/>
      <c r="D4593" s="2"/>
      <c r="E4593" s="2"/>
      <c r="J4593" s="2"/>
      <c r="P4593" s="2"/>
      <c r="Y4593" s="2"/>
    </row>
    <row r="4594" spans="2:25" x14ac:dyDescent="0.25">
      <c r="B4594" s="2"/>
      <c r="D4594" s="2"/>
      <c r="E4594" s="2"/>
      <c r="J4594" s="2"/>
      <c r="P4594" s="2"/>
      <c r="Y4594" s="2"/>
    </row>
    <row r="4595" spans="2:25" x14ac:dyDescent="0.25">
      <c r="B4595" s="2"/>
      <c r="D4595" s="2"/>
      <c r="E4595" s="2"/>
      <c r="J4595" s="2"/>
      <c r="P4595" s="2"/>
      <c r="Y4595" s="2"/>
    </row>
    <row r="4596" spans="2:25" x14ac:dyDescent="0.25">
      <c r="B4596" s="2"/>
      <c r="D4596" s="2"/>
      <c r="E4596" s="2"/>
      <c r="J4596" s="2"/>
      <c r="P4596" s="2"/>
      <c r="Y4596" s="2"/>
    </row>
    <row r="4597" spans="2:25" x14ac:dyDescent="0.25">
      <c r="B4597" s="2"/>
      <c r="D4597" s="2"/>
      <c r="E4597" s="2"/>
      <c r="J4597" s="2"/>
      <c r="P4597" s="2"/>
      <c r="Y4597" s="2"/>
    </row>
    <row r="4598" spans="2:25" x14ac:dyDescent="0.25">
      <c r="B4598" s="2"/>
      <c r="D4598" s="2"/>
      <c r="E4598" s="2"/>
      <c r="J4598" s="2"/>
      <c r="P4598" s="2"/>
      <c r="Y4598" s="2"/>
    </row>
    <row r="4599" spans="2:25" x14ac:dyDescent="0.25">
      <c r="B4599" s="2"/>
      <c r="D4599" s="2"/>
      <c r="E4599" s="2"/>
      <c r="J4599" s="2"/>
      <c r="P4599" s="2"/>
      <c r="Y4599" s="2"/>
    </row>
    <row r="4600" spans="2:25" x14ac:dyDescent="0.25">
      <c r="B4600" s="2"/>
      <c r="D4600" s="2"/>
      <c r="E4600" s="2"/>
      <c r="J4600" s="2"/>
      <c r="P4600" s="2"/>
      <c r="Y4600" s="2"/>
    </row>
    <row r="4601" spans="2:25" x14ac:dyDescent="0.25">
      <c r="B4601" s="2"/>
      <c r="D4601" s="2"/>
      <c r="E4601" s="2"/>
      <c r="J4601" s="2"/>
      <c r="P4601" s="2"/>
      <c r="Y4601" s="2"/>
    </row>
    <row r="4602" spans="2:25" x14ac:dyDescent="0.25">
      <c r="B4602" s="2"/>
      <c r="D4602" s="2"/>
      <c r="E4602" s="2"/>
      <c r="J4602" s="2"/>
      <c r="P4602" s="2"/>
      <c r="Y4602" s="2"/>
    </row>
    <row r="4603" spans="2:25" x14ac:dyDescent="0.25">
      <c r="B4603" s="2"/>
      <c r="D4603" s="2"/>
      <c r="E4603" s="2"/>
      <c r="J4603" s="2"/>
      <c r="P4603" s="2"/>
      <c r="Y4603" s="2"/>
    </row>
    <row r="4604" spans="2:25" x14ac:dyDescent="0.25">
      <c r="B4604" s="2"/>
      <c r="D4604" s="2"/>
      <c r="E4604" s="2"/>
      <c r="J4604" s="2"/>
      <c r="P4604" s="2"/>
      <c r="Y4604" s="2"/>
    </row>
    <row r="4605" spans="2:25" x14ac:dyDescent="0.25">
      <c r="B4605" s="2"/>
      <c r="D4605" s="2"/>
      <c r="E4605" s="2"/>
      <c r="J4605" s="2"/>
      <c r="P4605" s="2"/>
      <c r="Y4605" s="2"/>
    </row>
    <row r="4606" spans="2:25" x14ac:dyDescent="0.25">
      <c r="B4606" s="2"/>
      <c r="D4606" s="2"/>
      <c r="E4606" s="2"/>
      <c r="J4606" s="2"/>
      <c r="P4606" s="2"/>
      <c r="Y4606" s="2"/>
    </row>
    <row r="4607" spans="2:25" x14ac:dyDescent="0.25">
      <c r="B4607" s="2"/>
      <c r="D4607" s="2"/>
      <c r="E4607" s="2"/>
      <c r="J4607" s="2"/>
      <c r="P4607" s="2"/>
      <c r="Y4607" s="2"/>
    </row>
    <row r="4608" spans="2:25" x14ac:dyDescent="0.25">
      <c r="B4608" s="2"/>
      <c r="D4608" s="2"/>
      <c r="E4608" s="2"/>
      <c r="J4608" s="2"/>
      <c r="P4608" s="2"/>
      <c r="Y4608" s="2"/>
    </row>
    <row r="4609" spans="2:25" x14ac:dyDescent="0.25">
      <c r="B4609" s="2"/>
      <c r="D4609" s="2"/>
      <c r="E4609" s="2"/>
      <c r="J4609" s="2"/>
      <c r="P4609" s="2"/>
      <c r="Y4609" s="2"/>
    </row>
    <row r="4610" spans="2:25" x14ac:dyDescent="0.25">
      <c r="B4610" s="2"/>
      <c r="D4610" s="2"/>
      <c r="E4610" s="2"/>
      <c r="J4610" s="2"/>
      <c r="P4610" s="2"/>
      <c r="Y4610" s="2"/>
    </row>
    <row r="4611" spans="2:25" x14ac:dyDescent="0.25">
      <c r="B4611" s="2"/>
      <c r="D4611" s="2"/>
      <c r="E4611" s="2"/>
      <c r="J4611" s="2"/>
      <c r="P4611" s="2"/>
      <c r="Y4611" s="2"/>
    </row>
    <row r="4612" spans="2:25" x14ac:dyDescent="0.25">
      <c r="B4612" s="2"/>
      <c r="D4612" s="2"/>
      <c r="E4612" s="2"/>
      <c r="J4612" s="2"/>
      <c r="P4612" s="2"/>
      <c r="Y4612" s="2"/>
    </row>
    <row r="4613" spans="2:25" x14ac:dyDescent="0.25">
      <c r="B4613" s="2"/>
      <c r="D4613" s="2"/>
      <c r="E4613" s="2"/>
      <c r="J4613" s="2"/>
      <c r="P4613" s="2"/>
      <c r="Y4613" s="2"/>
    </row>
    <row r="4614" spans="2:25" x14ac:dyDescent="0.25">
      <c r="B4614" s="2"/>
      <c r="D4614" s="2"/>
      <c r="E4614" s="2"/>
      <c r="J4614" s="2"/>
      <c r="P4614" s="2"/>
      <c r="Y4614" s="2"/>
    </row>
    <row r="4615" spans="2:25" x14ac:dyDescent="0.25">
      <c r="B4615" s="2"/>
      <c r="D4615" s="2"/>
      <c r="E4615" s="2"/>
      <c r="J4615" s="2"/>
      <c r="P4615" s="2"/>
      <c r="Y4615" s="2"/>
    </row>
    <row r="4616" spans="2:25" x14ac:dyDescent="0.25">
      <c r="B4616" s="2"/>
      <c r="D4616" s="2"/>
      <c r="E4616" s="2"/>
      <c r="J4616" s="2"/>
      <c r="P4616" s="2"/>
      <c r="Y4616" s="2"/>
    </row>
    <row r="4617" spans="2:25" x14ac:dyDescent="0.25">
      <c r="B4617" s="2"/>
      <c r="D4617" s="2"/>
      <c r="E4617" s="2"/>
      <c r="J4617" s="2"/>
      <c r="P4617" s="2"/>
      <c r="Y4617" s="2"/>
    </row>
    <row r="4618" spans="2:25" x14ac:dyDescent="0.25">
      <c r="B4618" s="2"/>
      <c r="D4618" s="2"/>
      <c r="E4618" s="2"/>
      <c r="J4618" s="2"/>
      <c r="P4618" s="2"/>
      <c r="Y4618" s="2"/>
    </row>
    <row r="4619" spans="2:25" x14ac:dyDescent="0.25">
      <c r="B4619" s="2"/>
      <c r="D4619" s="2"/>
      <c r="E4619" s="2"/>
      <c r="J4619" s="2"/>
      <c r="P4619" s="2"/>
      <c r="Y4619" s="2"/>
    </row>
    <row r="4620" spans="2:25" x14ac:dyDescent="0.25">
      <c r="B4620" s="2"/>
      <c r="D4620" s="2"/>
      <c r="E4620" s="2"/>
      <c r="J4620" s="2"/>
      <c r="P4620" s="2"/>
      <c r="Y4620" s="2"/>
    </row>
    <row r="4621" spans="2:25" x14ac:dyDescent="0.25">
      <c r="B4621" s="2"/>
      <c r="D4621" s="2"/>
      <c r="E4621" s="2"/>
      <c r="J4621" s="2"/>
      <c r="P4621" s="2"/>
      <c r="Y4621" s="2"/>
    </row>
    <row r="4622" spans="2:25" x14ac:dyDescent="0.25">
      <c r="B4622" s="2"/>
      <c r="D4622" s="2"/>
      <c r="E4622" s="2"/>
      <c r="J4622" s="2"/>
      <c r="P4622" s="2"/>
      <c r="Y4622" s="2"/>
    </row>
    <row r="4623" spans="2:25" x14ac:dyDescent="0.25">
      <c r="B4623" s="2"/>
      <c r="D4623" s="2"/>
      <c r="E4623" s="2"/>
      <c r="J4623" s="2"/>
      <c r="P4623" s="2"/>
      <c r="Y4623" s="2"/>
    </row>
    <row r="4624" spans="2:25" x14ac:dyDescent="0.25">
      <c r="B4624" s="2"/>
      <c r="D4624" s="2"/>
      <c r="E4624" s="2"/>
      <c r="J4624" s="2"/>
      <c r="P4624" s="2"/>
      <c r="Y4624" s="2"/>
    </row>
    <row r="4625" spans="2:25" x14ac:dyDescent="0.25">
      <c r="B4625" s="2"/>
      <c r="D4625" s="2"/>
      <c r="E4625" s="2"/>
      <c r="J4625" s="2"/>
      <c r="P4625" s="2"/>
      <c r="Y4625" s="2"/>
    </row>
    <row r="4626" spans="2:25" x14ac:dyDescent="0.25">
      <c r="B4626" s="2"/>
      <c r="D4626" s="2"/>
      <c r="E4626" s="2"/>
      <c r="J4626" s="2"/>
      <c r="P4626" s="2"/>
      <c r="Y4626" s="2"/>
    </row>
    <row r="4627" spans="2:25" x14ac:dyDescent="0.25">
      <c r="B4627" s="2"/>
      <c r="D4627" s="2"/>
      <c r="E4627" s="2"/>
      <c r="J4627" s="2"/>
      <c r="P4627" s="2"/>
      <c r="Y4627" s="2"/>
    </row>
    <row r="4628" spans="2:25" x14ac:dyDescent="0.25">
      <c r="B4628" s="2"/>
      <c r="D4628" s="2"/>
      <c r="E4628" s="2"/>
      <c r="J4628" s="2"/>
      <c r="P4628" s="2"/>
      <c r="Y4628" s="2"/>
    </row>
    <row r="4629" spans="2:25" x14ac:dyDescent="0.25">
      <c r="B4629" s="2"/>
      <c r="D4629" s="2"/>
      <c r="E4629" s="2"/>
      <c r="J4629" s="2"/>
      <c r="P4629" s="2"/>
      <c r="Y4629" s="2"/>
    </row>
    <row r="4630" spans="2:25" x14ac:dyDescent="0.25">
      <c r="B4630" s="2"/>
      <c r="D4630" s="2"/>
      <c r="E4630" s="2"/>
      <c r="J4630" s="2"/>
      <c r="P4630" s="2"/>
      <c r="Y4630" s="2"/>
    </row>
    <row r="4631" spans="2:25" x14ac:dyDescent="0.25">
      <c r="B4631" s="2"/>
      <c r="D4631" s="2"/>
      <c r="E4631" s="2"/>
      <c r="J4631" s="2"/>
      <c r="P4631" s="2"/>
      <c r="Y4631" s="2"/>
    </row>
    <row r="4632" spans="2:25" x14ac:dyDescent="0.25">
      <c r="B4632" s="2"/>
      <c r="D4632" s="2"/>
      <c r="E4632" s="2"/>
      <c r="J4632" s="2"/>
      <c r="P4632" s="2"/>
      <c r="Y4632" s="2"/>
    </row>
    <row r="4633" spans="2:25" x14ac:dyDescent="0.25">
      <c r="B4633" s="2"/>
      <c r="D4633" s="2"/>
      <c r="E4633" s="2"/>
      <c r="J4633" s="2"/>
      <c r="P4633" s="2"/>
      <c r="Y4633" s="2"/>
    </row>
    <row r="4634" spans="2:25" x14ac:dyDescent="0.25">
      <c r="B4634" s="2"/>
      <c r="D4634" s="2"/>
      <c r="E4634" s="2"/>
      <c r="J4634" s="2"/>
      <c r="P4634" s="2"/>
      <c r="Y4634" s="2"/>
    </row>
    <row r="4635" spans="2:25" x14ac:dyDescent="0.25">
      <c r="B4635" s="2"/>
      <c r="D4635" s="2"/>
      <c r="E4635" s="2"/>
      <c r="J4635" s="2"/>
      <c r="P4635" s="2"/>
      <c r="Y4635" s="2"/>
    </row>
    <row r="4636" spans="2:25" x14ac:dyDescent="0.25">
      <c r="B4636" s="2"/>
      <c r="D4636" s="2"/>
      <c r="E4636" s="2"/>
      <c r="J4636" s="2"/>
      <c r="P4636" s="2"/>
      <c r="Y4636" s="2"/>
    </row>
    <row r="4637" spans="2:25" x14ac:dyDescent="0.25">
      <c r="B4637" s="2"/>
      <c r="D4637" s="2"/>
      <c r="E4637" s="2"/>
      <c r="J4637" s="2"/>
      <c r="P4637" s="2"/>
      <c r="Y4637" s="2"/>
    </row>
    <row r="4638" spans="2:25" x14ac:dyDescent="0.25">
      <c r="B4638" s="2"/>
      <c r="D4638" s="2"/>
      <c r="E4638" s="2"/>
      <c r="J4638" s="2"/>
      <c r="P4638" s="2"/>
      <c r="Y4638" s="2"/>
    </row>
    <row r="4639" spans="2:25" x14ac:dyDescent="0.25">
      <c r="B4639" s="2"/>
      <c r="D4639" s="2"/>
      <c r="E4639" s="2"/>
      <c r="J4639" s="2"/>
      <c r="P4639" s="2"/>
      <c r="Y4639" s="2"/>
    </row>
    <row r="4640" spans="2:25" x14ac:dyDescent="0.25">
      <c r="B4640" s="2"/>
      <c r="D4640" s="2"/>
      <c r="E4640" s="2"/>
      <c r="J4640" s="2"/>
      <c r="P4640" s="2"/>
      <c r="Y4640" s="2"/>
    </row>
    <row r="4641" spans="2:25" x14ac:dyDescent="0.25">
      <c r="B4641" s="2"/>
      <c r="D4641" s="2"/>
      <c r="E4641" s="2"/>
      <c r="J4641" s="2"/>
      <c r="P4641" s="2"/>
      <c r="Y4641" s="2"/>
    </row>
    <row r="4642" spans="2:25" x14ac:dyDescent="0.25">
      <c r="B4642" s="2"/>
      <c r="D4642" s="2"/>
      <c r="E4642" s="2"/>
      <c r="J4642" s="2"/>
      <c r="P4642" s="2"/>
      <c r="Y4642" s="2"/>
    </row>
    <row r="4643" spans="2:25" x14ac:dyDescent="0.25">
      <c r="B4643" s="2"/>
      <c r="D4643" s="2"/>
      <c r="E4643" s="2"/>
      <c r="J4643" s="2"/>
      <c r="P4643" s="2"/>
      <c r="Y4643" s="2"/>
    </row>
    <row r="4644" spans="2:25" x14ac:dyDescent="0.25">
      <c r="B4644" s="2"/>
      <c r="D4644" s="2"/>
      <c r="E4644" s="2"/>
      <c r="J4644" s="2"/>
      <c r="P4644" s="2"/>
      <c r="Y4644" s="2"/>
    </row>
    <row r="4645" spans="2:25" x14ac:dyDescent="0.25">
      <c r="B4645" s="2"/>
      <c r="D4645" s="2"/>
      <c r="E4645" s="2"/>
      <c r="J4645" s="2"/>
      <c r="P4645" s="2"/>
      <c r="Y4645" s="2"/>
    </row>
    <row r="4646" spans="2:25" x14ac:dyDescent="0.25">
      <c r="B4646" s="2"/>
      <c r="D4646" s="2"/>
      <c r="E4646" s="2"/>
      <c r="J4646" s="2"/>
      <c r="P4646" s="2"/>
      <c r="Y4646" s="2"/>
    </row>
    <row r="4647" spans="2:25" x14ac:dyDescent="0.25">
      <c r="B4647" s="2"/>
      <c r="D4647" s="2"/>
      <c r="E4647" s="2"/>
      <c r="J4647" s="2"/>
      <c r="P4647" s="2"/>
      <c r="Y4647" s="2"/>
    </row>
    <row r="4648" spans="2:25" x14ac:dyDescent="0.25">
      <c r="B4648" s="2"/>
      <c r="D4648" s="2"/>
      <c r="E4648" s="2"/>
      <c r="J4648" s="2"/>
      <c r="P4648" s="2"/>
      <c r="Y4648" s="2"/>
    </row>
    <row r="4649" spans="2:25" x14ac:dyDescent="0.25">
      <c r="B4649" s="2"/>
      <c r="D4649" s="2"/>
      <c r="E4649" s="2"/>
      <c r="J4649" s="2"/>
      <c r="P4649" s="2"/>
      <c r="Y4649" s="2"/>
    </row>
    <row r="4650" spans="2:25" x14ac:dyDescent="0.25">
      <c r="B4650" s="2"/>
      <c r="D4650" s="2"/>
      <c r="E4650" s="2"/>
      <c r="J4650" s="2"/>
      <c r="P4650" s="2"/>
      <c r="Y4650" s="2"/>
    </row>
    <row r="4651" spans="2:25" x14ac:dyDescent="0.25">
      <c r="B4651" s="2"/>
      <c r="D4651" s="2"/>
      <c r="E4651" s="2"/>
      <c r="J4651" s="2"/>
      <c r="P4651" s="2"/>
      <c r="Y4651" s="2"/>
    </row>
    <row r="4652" spans="2:25" x14ac:dyDescent="0.25">
      <c r="B4652" s="2"/>
      <c r="D4652" s="2"/>
      <c r="E4652" s="2"/>
      <c r="J4652" s="2"/>
      <c r="P4652" s="2"/>
      <c r="Y4652" s="2"/>
    </row>
    <row r="4653" spans="2:25" x14ac:dyDescent="0.25">
      <c r="B4653" s="2"/>
      <c r="D4653" s="2"/>
      <c r="E4653" s="2"/>
      <c r="J4653" s="2"/>
      <c r="P4653" s="2"/>
      <c r="Y4653" s="2"/>
    </row>
    <row r="4654" spans="2:25" x14ac:dyDescent="0.25">
      <c r="B4654" s="2"/>
      <c r="D4654" s="2"/>
      <c r="E4654" s="2"/>
      <c r="J4654" s="2"/>
      <c r="P4654" s="2"/>
      <c r="Y4654" s="2"/>
    </row>
    <row r="4655" spans="2:25" x14ac:dyDescent="0.25">
      <c r="B4655" s="2"/>
      <c r="D4655" s="2"/>
      <c r="E4655" s="2"/>
      <c r="J4655" s="2"/>
      <c r="P4655" s="2"/>
      <c r="Y4655" s="2"/>
    </row>
    <row r="4656" spans="2:25" x14ac:dyDescent="0.25">
      <c r="B4656" s="2"/>
      <c r="D4656" s="2"/>
      <c r="E4656" s="2"/>
      <c r="J4656" s="2"/>
      <c r="P4656" s="2"/>
      <c r="Y4656" s="2"/>
    </row>
    <row r="4657" spans="2:25" x14ac:dyDescent="0.25">
      <c r="B4657" s="2"/>
      <c r="D4657" s="2"/>
      <c r="E4657" s="2"/>
      <c r="J4657" s="2"/>
      <c r="P4657" s="2"/>
      <c r="Y4657" s="2"/>
    </row>
    <row r="4658" spans="2:25" x14ac:dyDescent="0.25">
      <c r="B4658" s="2"/>
      <c r="D4658" s="2"/>
      <c r="E4658" s="2"/>
      <c r="J4658" s="2"/>
      <c r="P4658" s="2"/>
      <c r="Y4658" s="2"/>
    </row>
    <row r="4659" spans="2:25" x14ac:dyDescent="0.25">
      <c r="B4659" s="2"/>
      <c r="D4659" s="2"/>
      <c r="E4659" s="2"/>
      <c r="J4659" s="2"/>
      <c r="P4659" s="2"/>
      <c r="Y4659" s="2"/>
    </row>
    <row r="4660" spans="2:25" x14ac:dyDescent="0.25">
      <c r="B4660" s="2"/>
      <c r="D4660" s="2"/>
      <c r="E4660" s="2"/>
      <c r="J4660" s="2"/>
      <c r="P4660" s="2"/>
      <c r="Y4660" s="2"/>
    </row>
    <row r="4661" spans="2:25" x14ac:dyDescent="0.25">
      <c r="B4661" s="2"/>
      <c r="D4661" s="2"/>
      <c r="E4661" s="2"/>
      <c r="J4661" s="2"/>
      <c r="P4661" s="2"/>
      <c r="Y4661" s="2"/>
    </row>
    <row r="4662" spans="2:25" x14ac:dyDescent="0.25">
      <c r="B4662" s="2"/>
      <c r="D4662" s="2"/>
      <c r="E4662" s="2"/>
      <c r="J4662" s="2"/>
      <c r="P4662" s="2"/>
      <c r="Y4662" s="2"/>
    </row>
    <row r="4663" spans="2:25" x14ac:dyDescent="0.25">
      <c r="B4663" s="2"/>
      <c r="D4663" s="2"/>
      <c r="E4663" s="2"/>
      <c r="J4663" s="2"/>
      <c r="P4663" s="2"/>
      <c r="Y4663" s="2"/>
    </row>
    <row r="4664" spans="2:25" x14ac:dyDescent="0.25">
      <c r="B4664" s="2"/>
      <c r="D4664" s="2"/>
      <c r="E4664" s="2"/>
      <c r="J4664" s="2"/>
      <c r="P4664" s="2"/>
      <c r="Y4664" s="2"/>
    </row>
    <row r="4665" spans="2:25" x14ac:dyDescent="0.25">
      <c r="B4665" s="2"/>
      <c r="D4665" s="2"/>
      <c r="E4665" s="2"/>
      <c r="J4665" s="2"/>
      <c r="P4665" s="2"/>
      <c r="Y4665" s="2"/>
    </row>
    <row r="4666" spans="2:25" x14ac:dyDescent="0.25">
      <c r="B4666" s="2"/>
      <c r="D4666" s="2"/>
      <c r="E4666" s="2"/>
      <c r="J4666" s="2"/>
      <c r="P4666" s="2"/>
      <c r="Y4666" s="2"/>
    </row>
    <row r="4667" spans="2:25" x14ac:dyDescent="0.25">
      <c r="B4667" s="2"/>
      <c r="D4667" s="2"/>
      <c r="E4667" s="2"/>
      <c r="J4667" s="2"/>
      <c r="P4667" s="2"/>
      <c r="Y4667" s="2"/>
    </row>
    <row r="4668" spans="2:25" x14ac:dyDescent="0.25">
      <c r="B4668" s="2"/>
      <c r="D4668" s="2"/>
      <c r="E4668" s="2"/>
      <c r="J4668" s="2"/>
      <c r="P4668" s="2"/>
      <c r="Y4668" s="2"/>
    </row>
    <row r="4669" spans="2:25" x14ac:dyDescent="0.25">
      <c r="B4669" s="2"/>
      <c r="D4669" s="2"/>
      <c r="E4669" s="2"/>
      <c r="J4669" s="2"/>
      <c r="P4669" s="2"/>
      <c r="Y4669" s="2"/>
    </row>
    <row r="4670" spans="2:25" x14ac:dyDescent="0.25">
      <c r="B4670" s="2"/>
      <c r="D4670" s="2"/>
      <c r="E4670" s="2"/>
      <c r="J4670" s="2"/>
      <c r="P4670" s="2"/>
      <c r="Y4670" s="2"/>
    </row>
    <row r="4671" spans="2:25" x14ac:dyDescent="0.25">
      <c r="B4671" s="2"/>
      <c r="D4671" s="2"/>
      <c r="E4671" s="2"/>
      <c r="J4671" s="2"/>
      <c r="P4671" s="2"/>
      <c r="Y4671" s="2"/>
    </row>
    <row r="4672" spans="2:25" x14ac:dyDescent="0.25">
      <c r="B4672" s="2"/>
      <c r="D4672" s="2"/>
      <c r="E4672" s="2"/>
      <c r="J4672" s="2"/>
      <c r="P4672" s="2"/>
      <c r="Y4672" s="2"/>
    </row>
    <row r="4673" spans="2:25" x14ac:dyDescent="0.25">
      <c r="B4673" s="2"/>
      <c r="D4673" s="2"/>
      <c r="E4673" s="2"/>
      <c r="J4673" s="2"/>
      <c r="P4673" s="2"/>
      <c r="Y4673" s="2"/>
    </row>
    <row r="4674" spans="2:25" x14ac:dyDescent="0.25">
      <c r="B4674" s="2"/>
      <c r="D4674" s="2"/>
      <c r="E4674" s="2"/>
      <c r="J4674" s="2"/>
      <c r="P4674" s="2"/>
      <c r="Y4674" s="2"/>
    </row>
    <row r="4675" spans="2:25" x14ac:dyDescent="0.25">
      <c r="B4675" s="2"/>
      <c r="D4675" s="2"/>
      <c r="E4675" s="2"/>
      <c r="J4675" s="2"/>
      <c r="P4675" s="2"/>
      <c r="Y4675" s="2"/>
    </row>
    <row r="4676" spans="2:25" x14ac:dyDescent="0.25">
      <c r="B4676" s="2"/>
      <c r="D4676" s="2"/>
      <c r="E4676" s="2"/>
      <c r="J4676" s="2"/>
      <c r="P4676" s="2"/>
      <c r="Y4676" s="2"/>
    </row>
    <row r="4677" spans="2:25" x14ac:dyDescent="0.25">
      <c r="B4677" s="2"/>
      <c r="D4677" s="2"/>
      <c r="E4677" s="2"/>
      <c r="J4677" s="2"/>
      <c r="P4677" s="2"/>
      <c r="Y4677" s="2"/>
    </row>
    <row r="4678" spans="2:25" x14ac:dyDescent="0.25">
      <c r="B4678" s="2"/>
      <c r="D4678" s="2"/>
      <c r="E4678" s="2"/>
      <c r="J4678" s="2"/>
      <c r="P4678" s="2"/>
      <c r="Y4678" s="2"/>
    </row>
    <row r="4679" spans="2:25" x14ac:dyDescent="0.25">
      <c r="B4679" s="2"/>
      <c r="D4679" s="2"/>
      <c r="E4679" s="2"/>
      <c r="J4679" s="2"/>
      <c r="P4679" s="2"/>
      <c r="Y4679" s="2"/>
    </row>
    <row r="4680" spans="2:25" x14ac:dyDescent="0.25">
      <c r="B4680" s="2"/>
      <c r="D4680" s="2"/>
      <c r="E4680" s="2"/>
      <c r="J4680" s="2"/>
      <c r="P4680" s="2"/>
      <c r="Y4680" s="2"/>
    </row>
    <row r="4681" spans="2:25" x14ac:dyDescent="0.25">
      <c r="B4681" s="2"/>
      <c r="D4681" s="2"/>
      <c r="E4681" s="2"/>
      <c r="J4681" s="2"/>
      <c r="P4681" s="2"/>
      <c r="Y4681" s="2"/>
    </row>
    <row r="4682" spans="2:25" x14ac:dyDescent="0.25">
      <c r="B4682" s="2"/>
      <c r="D4682" s="2"/>
      <c r="E4682" s="2"/>
      <c r="J4682" s="2"/>
      <c r="P4682" s="2"/>
      <c r="Y4682" s="2"/>
    </row>
    <row r="4683" spans="2:25" x14ac:dyDescent="0.25">
      <c r="B4683" s="2"/>
      <c r="D4683" s="2"/>
      <c r="E4683" s="2"/>
      <c r="J4683" s="2"/>
      <c r="P4683" s="2"/>
      <c r="Y4683" s="2"/>
    </row>
    <row r="4684" spans="2:25" x14ac:dyDescent="0.25">
      <c r="B4684" s="2"/>
      <c r="D4684" s="2"/>
      <c r="E4684" s="2"/>
      <c r="J4684" s="2"/>
      <c r="P4684" s="2"/>
      <c r="Y4684" s="2"/>
    </row>
    <row r="4685" spans="2:25" x14ac:dyDescent="0.25">
      <c r="B4685" s="2"/>
      <c r="D4685" s="2"/>
      <c r="E4685" s="2"/>
      <c r="J4685" s="2"/>
      <c r="P4685" s="2"/>
      <c r="Y4685" s="2"/>
    </row>
    <row r="4686" spans="2:25" x14ac:dyDescent="0.25">
      <c r="B4686" s="2"/>
      <c r="D4686" s="2"/>
      <c r="E4686" s="2"/>
      <c r="J4686" s="2"/>
      <c r="P4686" s="2"/>
      <c r="Y4686" s="2"/>
    </row>
    <row r="4687" spans="2:25" x14ac:dyDescent="0.25">
      <c r="B4687" s="2"/>
      <c r="D4687" s="2"/>
      <c r="E4687" s="2"/>
      <c r="J4687" s="2"/>
      <c r="P4687" s="2"/>
      <c r="Y4687" s="2"/>
    </row>
    <row r="4688" spans="2:25" x14ac:dyDescent="0.25">
      <c r="B4688" s="2"/>
      <c r="D4688" s="2"/>
      <c r="E4688" s="2"/>
      <c r="J4688" s="2"/>
      <c r="P4688" s="2"/>
      <c r="Y4688" s="2"/>
    </row>
    <row r="4689" spans="2:25" x14ac:dyDescent="0.25">
      <c r="B4689" s="2"/>
      <c r="D4689" s="2"/>
      <c r="E4689" s="2"/>
      <c r="J4689" s="2"/>
      <c r="P4689" s="2"/>
      <c r="Y4689" s="2"/>
    </row>
    <row r="4690" spans="2:25" x14ac:dyDescent="0.25">
      <c r="B4690" s="2"/>
      <c r="D4690" s="2"/>
      <c r="E4690" s="2"/>
      <c r="J4690" s="2"/>
      <c r="P4690" s="2"/>
      <c r="Y4690" s="2"/>
    </row>
    <row r="4691" spans="2:25" x14ac:dyDescent="0.25">
      <c r="B4691" s="2"/>
      <c r="D4691" s="2"/>
      <c r="E4691" s="2"/>
      <c r="J4691" s="2"/>
      <c r="P4691" s="2"/>
      <c r="Y4691" s="2"/>
    </row>
    <row r="4692" spans="2:25" x14ac:dyDescent="0.25">
      <c r="B4692" s="2"/>
      <c r="D4692" s="2"/>
      <c r="E4692" s="2"/>
      <c r="J4692" s="2"/>
      <c r="P4692" s="2"/>
      <c r="Y4692" s="2"/>
    </row>
    <row r="4693" spans="2:25" x14ac:dyDescent="0.25">
      <c r="B4693" s="2"/>
      <c r="D4693" s="2"/>
      <c r="E4693" s="2"/>
      <c r="J4693" s="2"/>
      <c r="P4693" s="2"/>
      <c r="Y4693" s="2"/>
    </row>
    <row r="4694" spans="2:25" x14ac:dyDescent="0.25">
      <c r="B4694" s="2"/>
      <c r="D4694" s="2"/>
      <c r="E4694" s="2"/>
      <c r="J4694" s="2"/>
      <c r="P4694" s="2"/>
      <c r="Y4694" s="2"/>
    </row>
    <row r="4695" spans="2:25" x14ac:dyDescent="0.25">
      <c r="B4695" s="2"/>
      <c r="D4695" s="2"/>
      <c r="E4695" s="2"/>
      <c r="J4695" s="2"/>
      <c r="P4695" s="2"/>
      <c r="Y4695" s="2"/>
    </row>
    <row r="4696" spans="2:25" x14ac:dyDescent="0.25">
      <c r="B4696" s="2"/>
      <c r="D4696" s="2"/>
      <c r="E4696" s="2"/>
      <c r="J4696" s="2"/>
      <c r="P4696" s="2"/>
      <c r="Y4696" s="2"/>
    </row>
    <row r="4697" spans="2:25" x14ac:dyDescent="0.25">
      <c r="B4697" s="2"/>
      <c r="D4697" s="2"/>
      <c r="E4697" s="2"/>
      <c r="J4697" s="2"/>
      <c r="P4697" s="2"/>
      <c r="Y4697" s="2"/>
    </row>
    <row r="4698" spans="2:25" x14ac:dyDescent="0.25">
      <c r="B4698" s="2"/>
      <c r="D4698" s="2"/>
      <c r="E4698" s="2"/>
      <c r="J4698" s="2"/>
      <c r="P4698" s="2"/>
      <c r="Y4698" s="2"/>
    </row>
    <row r="4699" spans="2:25" x14ac:dyDescent="0.25">
      <c r="B4699" s="2"/>
      <c r="D4699" s="2"/>
      <c r="E4699" s="2"/>
      <c r="J4699" s="2"/>
      <c r="P4699" s="2"/>
      <c r="Y4699" s="2"/>
    </row>
    <row r="4700" spans="2:25" x14ac:dyDescent="0.25">
      <c r="B4700" s="2"/>
      <c r="D4700" s="2"/>
      <c r="E4700" s="2"/>
      <c r="J4700" s="2"/>
      <c r="P4700" s="2"/>
      <c r="Y4700" s="2"/>
    </row>
    <row r="4701" spans="2:25" x14ac:dyDescent="0.25">
      <c r="B4701" s="2"/>
      <c r="D4701" s="2"/>
      <c r="E4701" s="2"/>
      <c r="J4701" s="2"/>
      <c r="P4701" s="2"/>
      <c r="Y4701" s="2"/>
    </row>
    <row r="4702" spans="2:25" x14ac:dyDescent="0.25">
      <c r="B4702" s="2"/>
      <c r="D4702" s="2"/>
      <c r="E4702" s="2"/>
      <c r="J4702" s="2"/>
      <c r="P4702" s="2"/>
      <c r="Y4702" s="2"/>
    </row>
    <row r="4703" spans="2:25" x14ac:dyDescent="0.25">
      <c r="B4703" s="2"/>
      <c r="D4703" s="2"/>
      <c r="E4703" s="2"/>
      <c r="J4703" s="2"/>
      <c r="P4703" s="2"/>
      <c r="Y4703" s="2"/>
    </row>
    <row r="4704" spans="2:25" x14ac:dyDescent="0.25">
      <c r="B4704" s="2"/>
      <c r="D4704" s="2"/>
      <c r="E4704" s="2"/>
      <c r="J4704" s="2"/>
      <c r="P4704" s="2"/>
      <c r="Y4704" s="2"/>
    </row>
    <row r="4705" spans="2:25" x14ac:dyDescent="0.25">
      <c r="B4705" s="2"/>
      <c r="D4705" s="2"/>
      <c r="E4705" s="2"/>
      <c r="J4705" s="2"/>
      <c r="P4705" s="2"/>
      <c r="Y4705" s="2"/>
    </row>
    <row r="4706" spans="2:25" x14ac:dyDescent="0.25">
      <c r="B4706" s="2"/>
      <c r="D4706" s="2"/>
      <c r="E4706" s="2"/>
      <c r="J4706" s="2"/>
      <c r="P4706" s="2"/>
      <c r="Y4706" s="2"/>
    </row>
    <row r="4707" spans="2:25" x14ac:dyDescent="0.25">
      <c r="B4707" s="2"/>
      <c r="D4707" s="2"/>
      <c r="E4707" s="2"/>
      <c r="J4707" s="2"/>
      <c r="P4707" s="2"/>
      <c r="Y4707" s="2"/>
    </row>
    <row r="4708" spans="2:25" x14ac:dyDescent="0.25">
      <c r="B4708" s="2"/>
      <c r="D4708" s="2"/>
      <c r="E4708" s="2"/>
      <c r="J4708" s="2"/>
      <c r="P4708" s="2"/>
      <c r="Y4708" s="2"/>
    </row>
    <row r="4709" spans="2:25" x14ac:dyDescent="0.25">
      <c r="B4709" s="2"/>
      <c r="D4709" s="2"/>
      <c r="E4709" s="2"/>
      <c r="J4709" s="2"/>
      <c r="P4709" s="2"/>
      <c r="Y4709" s="2"/>
    </row>
    <row r="4710" spans="2:25" x14ac:dyDescent="0.25">
      <c r="B4710" s="2"/>
      <c r="D4710" s="2"/>
      <c r="E4710" s="2"/>
      <c r="J4710" s="2"/>
      <c r="P4710" s="2"/>
      <c r="Y4710" s="2"/>
    </row>
    <row r="4711" spans="2:25" x14ac:dyDescent="0.25">
      <c r="B4711" s="2"/>
      <c r="D4711" s="2"/>
      <c r="E4711" s="2"/>
      <c r="J4711" s="2"/>
      <c r="P4711" s="2"/>
      <c r="Y4711" s="2"/>
    </row>
    <row r="4712" spans="2:25" x14ac:dyDescent="0.25">
      <c r="B4712" s="2"/>
      <c r="D4712" s="2"/>
      <c r="E4712" s="2"/>
      <c r="J4712" s="2"/>
      <c r="P4712" s="2"/>
      <c r="Y4712" s="2"/>
    </row>
    <row r="4713" spans="2:25" x14ac:dyDescent="0.25">
      <c r="B4713" s="2"/>
      <c r="D4713" s="2"/>
      <c r="E4713" s="2"/>
      <c r="J4713" s="2"/>
      <c r="P4713" s="2"/>
      <c r="Y4713" s="2"/>
    </row>
    <row r="4714" spans="2:25" x14ac:dyDescent="0.25">
      <c r="B4714" s="2"/>
      <c r="D4714" s="2"/>
      <c r="E4714" s="2"/>
      <c r="J4714" s="2"/>
      <c r="P4714" s="2"/>
      <c r="Y4714" s="2"/>
    </row>
    <row r="4715" spans="2:25" x14ac:dyDescent="0.25">
      <c r="B4715" s="2"/>
      <c r="D4715" s="2"/>
      <c r="E4715" s="2"/>
      <c r="J4715" s="2"/>
      <c r="P4715" s="2"/>
      <c r="Y4715" s="2"/>
    </row>
    <row r="4716" spans="2:25" x14ac:dyDescent="0.25">
      <c r="B4716" s="2"/>
      <c r="D4716" s="2"/>
      <c r="E4716" s="2"/>
      <c r="J4716" s="2"/>
      <c r="P4716" s="2"/>
      <c r="Y4716" s="2"/>
    </row>
    <row r="4717" spans="2:25" x14ac:dyDescent="0.25">
      <c r="B4717" s="2"/>
      <c r="D4717" s="2"/>
      <c r="E4717" s="2"/>
      <c r="J4717" s="2"/>
      <c r="P4717" s="2"/>
      <c r="Y4717" s="2"/>
    </row>
    <row r="4718" spans="2:25" x14ac:dyDescent="0.25">
      <c r="B4718" s="2"/>
      <c r="D4718" s="2"/>
      <c r="E4718" s="2"/>
      <c r="J4718" s="2"/>
      <c r="P4718" s="2"/>
      <c r="Y4718" s="2"/>
    </row>
    <row r="4719" spans="2:25" x14ac:dyDescent="0.25">
      <c r="B4719" s="2"/>
      <c r="D4719" s="2"/>
      <c r="E4719" s="2"/>
      <c r="J4719" s="2"/>
      <c r="P4719" s="2"/>
      <c r="Y4719" s="2"/>
    </row>
    <row r="4720" spans="2:25" x14ac:dyDescent="0.25">
      <c r="B4720" s="2"/>
      <c r="D4720" s="2"/>
      <c r="E4720" s="2"/>
      <c r="J4720" s="2"/>
      <c r="P4720" s="2"/>
      <c r="Y4720" s="2"/>
    </row>
    <row r="4721" spans="2:25" x14ac:dyDescent="0.25">
      <c r="B4721" s="2"/>
      <c r="D4721" s="2"/>
      <c r="E4721" s="2"/>
      <c r="J4721" s="2"/>
      <c r="P4721" s="2"/>
      <c r="Y4721" s="2"/>
    </row>
    <row r="4722" spans="2:25" x14ac:dyDescent="0.25">
      <c r="B4722" s="2"/>
      <c r="D4722" s="2"/>
      <c r="E4722" s="2"/>
      <c r="J4722" s="2"/>
      <c r="P4722" s="2"/>
      <c r="Y4722" s="2"/>
    </row>
    <row r="4723" spans="2:25" x14ac:dyDescent="0.25">
      <c r="B4723" s="2"/>
      <c r="D4723" s="2"/>
      <c r="E4723" s="2"/>
      <c r="J4723" s="2"/>
      <c r="P4723" s="2"/>
      <c r="Y4723" s="2"/>
    </row>
    <row r="4724" spans="2:25" x14ac:dyDescent="0.25">
      <c r="B4724" s="2"/>
      <c r="D4724" s="2"/>
      <c r="E4724" s="2"/>
      <c r="J4724" s="2"/>
      <c r="P4724" s="2"/>
      <c r="Y4724" s="2"/>
    </row>
    <row r="4725" spans="2:25" x14ac:dyDescent="0.25">
      <c r="B4725" s="2"/>
      <c r="D4725" s="2"/>
      <c r="E4725" s="2"/>
      <c r="J4725" s="2"/>
      <c r="P4725" s="2"/>
      <c r="Y4725" s="2"/>
    </row>
    <row r="4726" spans="2:25" x14ac:dyDescent="0.25">
      <c r="B4726" s="2"/>
      <c r="D4726" s="2"/>
      <c r="E4726" s="2"/>
      <c r="J4726" s="2"/>
      <c r="P4726" s="2"/>
      <c r="Y4726" s="2"/>
    </row>
    <row r="4727" spans="2:25" x14ac:dyDescent="0.25">
      <c r="B4727" s="2"/>
      <c r="D4727" s="2"/>
      <c r="E4727" s="2"/>
      <c r="J4727" s="2"/>
      <c r="P4727" s="2"/>
      <c r="Y4727" s="2"/>
    </row>
    <row r="4728" spans="2:25" x14ac:dyDescent="0.25">
      <c r="B4728" s="2"/>
      <c r="D4728" s="2"/>
      <c r="E4728" s="2"/>
      <c r="J4728" s="2"/>
      <c r="P4728" s="2"/>
      <c r="Y4728" s="2"/>
    </row>
    <row r="4729" spans="2:25" x14ac:dyDescent="0.25">
      <c r="B4729" s="2"/>
      <c r="D4729" s="2"/>
      <c r="E4729" s="2"/>
      <c r="J4729" s="2"/>
      <c r="P4729" s="2"/>
      <c r="Y4729" s="2"/>
    </row>
    <row r="4730" spans="2:25" x14ac:dyDescent="0.25">
      <c r="B4730" s="2"/>
      <c r="D4730" s="2"/>
      <c r="E4730" s="2"/>
      <c r="J4730" s="2"/>
      <c r="P4730" s="2"/>
      <c r="Y4730" s="2"/>
    </row>
    <row r="4731" spans="2:25" x14ac:dyDescent="0.25">
      <c r="B4731" s="2"/>
      <c r="D4731" s="2"/>
      <c r="E4731" s="2"/>
      <c r="J4731" s="2"/>
      <c r="P4731" s="2"/>
      <c r="Y4731" s="2"/>
    </row>
    <row r="4732" spans="2:25" x14ac:dyDescent="0.25">
      <c r="B4732" s="2"/>
      <c r="D4732" s="2"/>
      <c r="E4732" s="2"/>
      <c r="J4732" s="2"/>
      <c r="P4732" s="2"/>
      <c r="Y4732" s="2"/>
    </row>
    <row r="4733" spans="2:25" x14ac:dyDescent="0.25">
      <c r="B4733" s="2"/>
      <c r="D4733" s="2"/>
      <c r="E4733" s="2"/>
      <c r="J4733" s="2"/>
      <c r="P4733" s="2"/>
      <c r="Y4733" s="2"/>
    </row>
    <row r="4734" spans="2:25" x14ac:dyDescent="0.25">
      <c r="B4734" s="2"/>
      <c r="D4734" s="2"/>
      <c r="E4734" s="2"/>
      <c r="J4734" s="2"/>
      <c r="P4734" s="2"/>
      <c r="Y4734" s="2"/>
    </row>
    <row r="4735" spans="2:25" x14ac:dyDescent="0.25">
      <c r="B4735" s="2"/>
      <c r="D4735" s="2"/>
      <c r="E4735" s="2"/>
      <c r="J4735" s="2"/>
      <c r="P4735" s="2"/>
      <c r="Y4735" s="2"/>
    </row>
    <row r="4736" spans="2:25" x14ac:dyDescent="0.25">
      <c r="B4736" s="2"/>
      <c r="D4736" s="2"/>
      <c r="E4736" s="2"/>
      <c r="J4736" s="2"/>
      <c r="P4736" s="2"/>
      <c r="Y4736" s="2"/>
    </row>
    <row r="4737" spans="2:25" x14ac:dyDescent="0.25">
      <c r="B4737" s="2"/>
      <c r="D4737" s="2"/>
      <c r="E4737" s="2"/>
      <c r="J4737" s="2"/>
      <c r="P4737" s="2"/>
      <c r="Y4737" s="2"/>
    </row>
    <row r="4738" spans="2:25" x14ac:dyDescent="0.25">
      <c r="B4738" s="2"/>
      <c r="D4738" s="2"/>
      <c r="E4738" s="2"/>
      <c r="J4738" s="2"/>
      <c r="P4738" s="2"/>
      <c r="Y4738" s="2"/>
    </row>
    <row r="4739" spans="2:25" x14ac:dyDescent="0.25">
      <c r="B4739" s="2"/>
      <c r="D4739" s="2"/>
      <c r="E4739" s="2"/>
      <c r="J4739" s="2"/>
      <c r="P4739" s="2"/>
      <c r="Y4739" s="2"/>
    </row>
    <row r="4740" spans="2:25" x14ac:dyDescent="0.25">
      <c r="B4740" s="2"/>
      <c r="D4740" s="2"/>
      <c r="E4740" s="2"/>
      <c r="J4740" s="2"/>
      <c r="P4740" s="2"/>
      <c r="Y4740" s="2"/>
    </row>
    <row r="4741" spans="2:25" x14ac:dyDescent="0.25">
      <c r="B4741" s="2"/>
      <c r="D4741" s="2"/>
      <c r="E4741" s="2"/>
      <c r="J4741" s="2"/>
      <c r="P4741" s="2"/>
      <c r="Y4741" s="2"/>
    </row>
    <row r="4742" spans="2:25" x14ac:dyDescent="0.25">
      <c r="B4742" s="2"/>
      <c r="D4742" s="2"/>
      <c r="E4742" s="2"/>
      <c r="J4742" s="2"/>
      <c r="P4742" s="2"/>
      <c r="Y4742" s="2"/>
    </row>
    <row r="4743" spans="2:25" x14ac:dyDescent="0.25">
      <c r="B4743" s="2"/>
      <c r="D4743" s="2"/>
      <c r="E4743" s="2"/>
      <c r="J4743" s="2"/>
      <c r="P4743" s="2"/>
      <c r="Y4743" s="2"/>
    </row>
    <row r="4744" spans="2:25" x14ac:dyDescent="0.25">
      <c r="B4744" s="2"/>
      <c r="D4744" s="2"/>
      <c r="E4744" s="2"/>
      <c r="J4744" s="2"/>
      <c r="P4744" s="2"/>
      <c r="Y4744" s="2"/>
    </row>
    <row r="4745" spans="2:25" x14ac:dyDescent="0.25">
      <c r="B4745" s="2"/>
      <c r="D4745" s="2"/>
      <c r="E4745" s="2"/>
      <c r="J4745" s="2"/>
      <c r="P4745" s="2"/>
      <c r="Y4745" s="2"/>
    </row>
    <row r="4746" spans="2:25" x14ac:dyDescent="0.25">
      <c r="B4746" s="2"/>
      <c r="D4746" s="2"/>
      <c r="E4746" s="2"/>
      <c r="J4746" s="2"/>
      <c r="P4746" s="2"/>
      <c r="Y4746" s="2"/>
    </row>
    <row r="4747" spans="2:25" x14ac:dyDescent="0.25">
      <c r="B4747" s="2"/>
      <c r="D4747" s="2"/>
      <c r="E4747" s="2"/>
      <c r="J4747" s="2"/>
      <c r="P4747" s="2"/>
      <c r="Y4747" s="2"/>
    </row>
    <row r="4748" spans="2:25" x14ac:dyDescent="0.25">
      <c r="B4748" s="2"/>
      <c r="D4748" s="2"/>
      <c r="E4748" s="2"/>
      <c r="J4748" s="2"/>
      <c r="P4748" s="2"/>
      <c r="Y4748" s="2"/>
    </row>
    <row r="4749" spans="2:25" x14ac:dyDescent="0.25">
      <c r="B4749" s="2"/>
      <c r="D4749" s="2"/>
      <c r="E4749" s="2"/>
      <c r="J4749" s="2"/>
      <c r="P4749" s="2"/>
      <c r="Y4749" s="2"/>
    </row>
    <row r="4750" spans="2:25" x14ac:dyDescent="0.25">
      <c r="B4750" s="2"/>
      <c r="D4750" s="2"/>
      <c r="E4750" s="2"/>
      <c r="J4750" s="2"/>
      <c r="P4750" s="2"/>
      <c r="Y4750" s="2"/>
    </row>
    <row r="4751" spans="2:25" x14ac:dyDescent="0.25">
      <c r="B4751" s="2"/>
      <c r="D4751" s="2"/>
      <c r="E4751" s="2"/>
      <c r="J4751" s="2"/>
      <c r="P4751" s="2"/>
      <c r="Y4751" s="2"/>
    </row>
    <row r="4752" spans="2:25" x14ac:dyDescent="0.25">
      <c r="B4752" s="2"/>
      <c r="D4752" s="2"/>
      <c r="E4752" s="2"/>
      <c r="J4752" s="2"/>
      <c r="P4752" s="2"/>
      <c r="Y4752" s="2"/>
    </row>
    <row r="4753" spans="2:25" x14ac:dyDescent="0.25">
      <c r="B4753" s="2"/>
      <c r="D4753" s="2"/>
      <c r="E4753" s="2"/>
      <c r="J4753" s="2"/>
      <c r="P4753" s="2"/>
      <c r="Y4753" s="2"/>
    </row>
    <row r="4754" spans="2:25" x14ac:dyDescent="0.25">
      <c r="B4754" s="2"/>
      <c r="D4754" s="2"/>
      <c r="E4754" s="2"/>
      <c r="J4754" s="2"/>
      <c r="P4754" s="2"/>
      <c r="Y4754" s="2"/>
    </row>
    <row r="4755" spans="2:25" x14ac:dyDescent="0.25">
      <c r="B4755" s="2"/>
      <c r="D4755" s="2"/>
      <c r="E4755" s="2"/>
      <c r="J4755" s="2"/>
      <c r="P4755" s="2"/>
      <c r="Y4755" s="2"/>
    </row>
    <row r="4756" spans="2:25" x14ac:dyDescent="0.25">
      <c r="B4756" s="2"/>
      <c r="D4756" s="2"/>
      <c r="E4756" s="2"/>
      <c r="J4756" s="2"/>
      <c r="P4756" s="2"/>
      <c r="Y4756" s="2"/>
    </row>
    <row r="4757" spans="2:25" x14ac:dyDescent="0.25">
      <c r="B4757" s="2"/>
      <c r="D4757" s="2"/>
      <c r="E4757" s="2"/>
      <c r="J4757" s="2"/>
      <c r="P4757" s="2"/>
      <c r="Y4757" s="2"/>
    </row>
    <row r="4758" spans="2:25" x14ac:dyDescent="0.25">
      <c r="B4758" s="2"/>
      <c r="D4758" s="2"/>
      <c r="E4758" s="2"/>
      <c r="J4758" s="2"/>
      <c r="P4758" s="2"/>
      <c r="Y4758" s="2"/>
    </row>
    <row r="4759" spans="2:25" x14ac:dyDescent="0.25">
      <c r="B4759" s="2"/>
      <c r="D4759" s="2"/>
      <c r="E4759" s="2"/>
      <c r="J4759" s="2"/>
      <c r="P4759" s="2"/>
      <c r="Y4759" s="2"/>
    </row>
    <row r="4760" spans="2:25" x14ac:dyDescent="0.25">
      <c r="B4760" s="2"/>
      <c r="D4760" s="2"/>
      <c r="E4760" s="2"/>
      <c r="J4760" s="2"/>
      <c r="P4760" s="2"/>
      <c r="Y4760" s="2"/>
    </row>
    <row r="4761" spans="2:25" x14ac:dyDescent="0.25">
      <c r="B4761" s="2"/>
      <c r="D4761" s="2"/>
      <c r="E4761" s="2"/>
      <c r="J4761" s="2"/>
      <c r="P4761" s="2"/>
      <c r="Y4761" s="2"/>
    </row>
    <row r="4762" spans="2:25" x14ac:dyDescent="0.25">
      <c r="B4762" s="2"/>
      <c r="D4762" s="2"/>
      <c r="E4762" s="2"/>
      <c r="J4762" s="2"/>
      <c r="P4762" s="2"/>
      <c r="Y4762" s="2"/>
    </row>
    <row r="4763" spans="2:25" x14ac:dyDescent="0.25">
      <c r="B4763" s="2"/>
      <c r="D4763" s="2"/>
      <c r="E4763" s="2"/>
      <c r="J4763" s="2"/>
      <c r="P4763" s="2"/>
      <c r="Y4763" s="2"/>
    </row>
    <row r="4764" spans="2:25" x14ac:dyDescent="0.25">
      <c r="B4764" s="2"/>
      <c r="D4764" s="2"/>
      <c r="E4764" s="2"/>
      <c r="J4764" s="2"/>
      <c r="P4764" s="2"/>
      <c r="Y4764" s="2"/>
    </row>
    <row r="4765" spans="2:25" x14ac:dyDescent="0.25">
      <c r="B4765" s="2"/>
      <c r="D4765" s="2"/>
      <c r="E4765" s="2"/>
      <c r="J4765" s="2"/>
      <c r="P4765" s="2"/>
      <c r="Y4765" s="2"/>
    </row>
    <row r="4766" spans="2:25" x14ac:dyDescent="0.25">
      <c r="B4766" s="2"/>
      <c r="D4766" s="2"/>
      <c r="E4766" s="2"/>
      <c r="J4766" s="2"/>
      <c r="P4766" s="2"/>
      <c r="Y4766" s="2"/>
    </row>
    <row r="4767" spans="2:25" x14ac:dyDescent="0.25">
      <c r="B4767" s="2"/>
      <c r="D4767" s="2"/>
      <c r="E4767" s="2"/>
      <c r="J4767" s="2"/>
      <c r="P4767" s="2"/>
      <c r="Y4767" s="2"/>
    </row>
    <row r="4768" spans="2:25" x14ac:dyDescent="0.25">
      <c r="B4768" s="2"/>
      <c r="D4768" s="2"/>
      <c r="E4768" s="2"/>
      <c r="J4768" s="2"/>
      <c r="P4768" s="2"/>
      <c r="Y4768" s="2"/>
    </row>
    <row r="4769" spans="2:25" x14ac:dyDescent="0.25">
      <c r="B4769" s="2"/>
      <c r="D4769" s="2"/>
      <c r="E4769" s="2"/>
      <c r="J4769" s="2"/>
      <c r="P4769" s="2"/>
      <c r="Y4769" s="2"/>
    </row>
    <row r="4770" spans="2:25" x14ac:dyDescent="0.25">
      <c r="B4770" s="2"/>
      <c r="D4770" s="2"/>
      <c r="E4770" s="2"/>
      <c r="J4770" s="2"/>
      <c r="P4770" s="2"/>
      <c r="Y4770" s="2"/>
    </row>
    <row r="4771" spans="2:25" x14ac:dyDescent="0.25">
      <c r="B4771" s="2"/>
      <c r="D4771" s="2"/>
      <c r="E4771" s="2"/>
      <c r="J4771" s="2"/>
      <c r="P4771" s="2"/>
      <c r="Y4771" s="2"/>
    </row>
    <row r="4772" spans="2:25" x14ac:dyDescent="0.25">
      <c r="B4772" s="2"/>
      <c r="D4772" s="2"/>
      <c r="E4772" s="2"/>
      <c r="J4772" s="2"/>
      <c r="P4772" s="2"/>
      <c r="Y4772" s="2"/>
    </row>
    <row r="4773" spans="2:25" x14ac:dyDescent="0.25">
      <c r="B4773" s="2"/>
      <c r="D4773" s="2"/>
      <c r="E4773" s="2"/>
      <c r="J4773" s="2"/>
      <c r="P4773" s="2"/>
      <c r="Y4773" s="2"/>
    </row>
    <row r="4774" spans="2:25" x14ac:dyDescent="0.25">
      <c r="B4774" s="2"/>
      <c r="D4774" s="2"/>
      <c r="E4774" s="2"/>
      <c r="J4774" s="2"/>
      <c r="P4774" s="2"/>
      <c r="Y4774" s="2"/>
    </row>
    <row r="4775" spans="2:25" x14ac:dyDescent="0.25">
      <c r="B4775" s="2"/>
      <c r="D4775" s="2"/>
      <c r="E4775" s="2"/>
      <c r="J4775" s="2"/>
      <c r="P4775" s="2"/>
      <c r="Y4775" s="2"/>
    </row>
    <row r="4776" spans="2:25" x14ac:dyDescent="0.25">
      <c r="B4776" s="2"/>
      <c r="D4776" s="2"/>
      <c r="E4776" s="2"/>
      <c r="J4776" s="2"/>
      <c r="P4776" s="2"/>
      <c r="Y4776" s="2"/>
    </row>
    <row r="4777" spans="2:25" x14ac:dyDescent="0.25">
      <c r="B4777" s="2"/>
      <c r="D4777" s="2"/>
      <c r="E4777" s="2"/>
      <c r="J4777" s="2"/>
      <c r="P4777" s="2"/>
      <c r="Y4777" s="2"/>
    </row>
    <row r="4778" spans="2:25" x14ac:dyDescent="0.25">
      <c r="B4778" s="2"/>
      <c r="D4778" s="2"/>
      <c r="E4778" s="2"/>
      <c r="J4778" s="2"/>
      <c r="P4778" s="2"/>
      <c r="Y4778" s="2"/>
    </row>
    <row r="4779" spans="2:25" x14ac:dyDescent="0.25">
      <c r="B4779" s="2"/>
      <c r="D4779" s="2"/>
      <c r="E4779" s="2"/>
      <c r="J4779" s="2"/>
      <c r="P4779" s="2"/>
      <c r="Y4779" s="2"/>
    </row>
    <row r="4780" spans="2:25" x14ac:dyDescent="0.25">
      <c r="B4780" s="2"/>
      <c r="D4780" s="2"/>
      <c r="E4780" s="2"/>
      <c r="J4780" s="2"/>
      <c r="P4780" s="2"/>
      <c r="Y4780" s="2"/>
    </row>
    <row r="4781" spans="2:25" x14ac:dyDescent="0.25">
      <c r="B4781" s="2"/>
      <c r="D4781" s="2"/>
      <c r="E4781" s="2"/>
      <c r="J4781" s="2"/>
      <c r="P4781" s="2"/>
      <c r="Y4781" s="2"/>
    </row>
    <row r="4782" spans="2:25" x14ac:dyDescent="0.25">
      <c r="B4782" s="2"/>
      <c r="D4782" s="2"/>
      <c r="E4782" s="2"/>
      <c r="J4782" s="2"/>
      <c r="P4782" s="2"/>
      <c r="Y4782" s="2"/>
    </row>
    <row r="4783" spans="2:25" x14ac:dyDescent="0.25">
      <c r="B4783" s="2"/>
      <c r="D4783" s="2"/>
      <c r="E4783" s="2"/>
      <c r="J4783" s="2"/>
      <c r="P4783" s="2"/>
      <c r="Y4783" s="2"/>
    </row>
    <row r="4784" spans="2:25" x14ac:dyDescent="0.25">
      <c r="B4784" s="2"/>
      <c r="D4784" s="2"/>
      <c r="E4784" s="2"/>
      <c r="J4784" s="2"/>
      <c r="P4784" s="2"/>
      <c r="Y4784" s="2"/>
    </row>
    <row r="4785" spans="2:25" x14ac:dyDescent="0.25">
      <c r="B4785" s="2"/>
      <c r="D4785" s="2"/>
      <c r="E4785" s="2"/>
      <c r="J4785" s="2"/>
      <c r="P4785" s="2"/>
      <c r="Y4785" s="2"/>
    </row>
    <row r="4786" spans="2:25" x14ac:dyDescent="0.25">
      <c r="B4786" s="2"/>
      <c r="D4786" s="2"/>
      <c r="E4786" s="2"/>
      <c r="J4786" s="2"/>
      <c r="P4786" s="2"/>
      <c r="Y4786" s="2"/>
    </row>
    <row r="4787" spans="2:25" x14ac:dyDescent="0.25">
      <c r="B4787" s="2"/>
      <c r="D4787" s="2"/>
      <c r="E4787" s="2"/>
      <c r="J4787" s="2"/>
      <c r="P4787" s="2"/>
      <c r="Y4787" s="2"/>
    </row>
    <row r="4788" spans="2:25" x14ac:dyDescent="0.25">
      <c r="B4788" s="2"/>
      <c r="D4788" s="2"/>
      <c r="E4788" s="2"/>
      <c r="J4788" s="2"/>
      <c r="P4788" s="2"/>
      <c r="Y4788" s="2"/>
    </row>
    <row r="4789" spans="2:25" x14ac:dyDescent="0.25">
      <c r="B4789" s="2"/>
      <c r="D4789" s="2"/>
      <c r="E4789" s="2"/>
      <c r="J4789" s="2"/>
      <c r="P4789" s="2"/>
      <c r="Y4789" s="2"/>
    </row>
    <row r="4790" spans="2:25" x14ac:dyDescent="0.25">
      <c r="B4790" s="2"/>
      <c r="D4790" s="2"/>
      <c r="E4790" s="2"/>
      <c r="J4790" s="2"/>
      <c r="P4790" s="2"/>
      <c r="Y4790" s="2"/>
    </row>
    <row r="4791" spans="2:25" x14ac:dyDescent="0.25">
      <c r="B4791" s="2"/>
      <c r="D4791" s="2"/>
      <c r="E4791" s="2"/>
      <c r="J4791" s="2"/>
      <c r="P4791" s="2"/>
      <c r="Y4791" s="2"/>
    </row>
    <row r="4792" spans="2:25" x14ac:dyDescent="0.25">
      <c r="B4792" s="2"/>
      <c r="D4792" s="2"/>
      <c r="E4792" s="2"/>
      <c r="J4792" s="2"/>
      <c r="P4792" s="2"/>
      <c r="Y4792" s="2"/>
    </row>
    <row r="4793" spans="2:25" x14ac:dyDescent="0.25">
      <c r="B4793" s="2"/>
      <c r="D4793" s="2"/>
      <c r="E4793" s="2"/>
      <c r="J4793" s="2"/>
      <c r="P4793" s="2"/>
      <c r="Y4793" s="2"/>
    </row>
    <row r="4794" spans="2:25" x14ac:dyDescent="0.25">
      <c r="B4794" s="2"/>
      <c r="D4794" s="2"/>
      <c r="E4794" s="2"/>
      <c r="J4794" s="2"/>
      <c r="P4794" s="2"/>
      <c r="Y4794" s="2"/>
    </row>
    <row r="4795" spans="2:25" x14ac:dyDescent="0.25">
      <c r="B4795" s="2"/>
      <c r="D4795" s="2"/>
      <c r="E4795" s="2"/>
      <c r="J4795" s="2"/>
      <c r="P4795" s="2"/>
      <c r="Y4795" s="2"/>
    </row>
    <row r="4796" spans="2:25" x14ac:dyDescent="0.25">
      <c r="B4796" s="2"/>
      <c r="D4796" s="2"/>
      <c r="E4796" s="2"/>
      <c r="J4796" s="2"/>
      <c r="P4796" s="2"/>
      <c r="Y4796" s="2"/>
    </row>
    <row r="4797" spans="2:25" x14ac:dyDescent="0.25">
      <c r="B4797" s="2"/>
      <c r="D4797" s="2"/>
      <c r="E4797" s="2"/>
      <c r="J4797" s="2"/>
      <c r="P4797" s="2"/>
      <c r="Y4797" s="2"/>
    </row>
    <row r="4798" spans="2:25" x14ac:dyDescent="0.25">
      <c r="B4798" s="2"/>
      <c r="D4798" s="2"/>
      <c r="E4798" s="2"/>
      <c r="J4798" s="2"/>
      <c r="P4798" s="2"/>
      <c r="Y4798" s="2"/>
    </row>
    <row r="4799" spans="2:25" x14ac:dyDescent="0.25">
      <c r="B4799" s="2"/>
      <c r="D4799" s="2"/>
      <c r="E4799" s="2"/>
      <c r="J4799" s="2"/>
      <c r="P4799" s="2"/>
      <c r="Y4799" s="2"/>
    </row>
    <row r="4800" spans="2:25" x14ac:dyDescent="0.25">
      <c r="B4800" s="2"/>
      <c r="D4800" s="2"/>
      <c r="E4800" s="2"/>
      <c r="J4800" s="2"/>
      <c r="P4800" s="2"/>
      <c r="Y4800" s="2"/>
    </row>
    <row r="4801" spans="2:25" x14ac:dyDescent="0.25">
      <c r="B4801" s="2"/>
      <c r="D4801" s="2"/>
      <c r="E4801" s="2"/>
      <c r="J4801" s="2"/>
      <c r="P4801" s="2"/>
      <c r="Y4801" s="2"/>
    </row>
    <row r="4802" spans="2:25" x14ac:dyDescent="0.25">
      <c r="B4802" s="2"/>
      <c r="D4802" s="2"/>
      <c r="E4802" s="2"/>
      <c r="J4802" s="2"/>
      <c r="P4802" s="2"/>
      <c r="Y4802" s="2"/>
    </row>
    <row r="4803" spans="2:25" x14ac:dyDescent="0.25">
      <c r="B4803" s="2"/>
      <c r="D4803" s="2"/>
      <c r="E4803" s="2"/>
      <c r="J4803" s="2"/>
      <c r="P4803" s="2"/>
      <c r="Y4803" s="2"/>
    </row>
    <row r="4804" spans="2:25" x14ac:dyDescent="0.25">
      <c r="B4804" s="2"/>
      <c r="D4804" s="2"/>
      <c r="E4804" s="2"/>
      <c r="J4804" s="2"/>
      <c r="P4804" s="2"/>
      <c r="Y4804" s="2"/>
    </row>
    <row r="4805" spans="2:25" x14ac:dyDescent="0.25">
      <c r="B4805" s="2"/>
      <c r="D4805" s="2"/>
      <c r="E4805" s="2"/>
      <c r="J4805" s="2"/>
      <c r="P4805" s="2"/>
      <c r="Y4805" s="2"/>
    </row>
    <row r="4806" spans="2:25" x14ac:dyDescent="0.25">
      <c r="B4806" s="2"/>
      <c r="D4806" s="2"/>
      <c r="E4806" s="2"/>
      <c r="J4806" s="2"/>
      <c r="P4806" s="2"/>
      <c r="Y4806" s="2"/>
    </row>
    <row r="4807" spans="2:25" x14ac:dyDescent="0.25">
      <c r="B4807" s="2"/>
      <c r="D4807" s="2"/>
      <c r="E4807" s="2"/>
      <c r="J4807" s="2"/>
      <c r="P4807" s="2"/>
      <c r="Y4807" s="2"/>
    </row>
    <row r="4808" spans="2:25" x14ac:dyDescent="0.25">
      <c r="B4808" s="2"/>
      <c r="D4808" s="2"/>
      <c r="E4808" s="2"/>
      <c r="J4808" s="2"/>
      <c r="P4808" s="2"/>
      <c r="Y4808" s="2"/>
    </row>
    <row r="4809" spans="2:25" x14ac:dyDescent="0.25">
      <c r="B4809" s="2"/>
      <c r="D4809" s="2"/>
      <c r="E4809" s="2"/>
      <c r="J4809" s="2"/>
      <c r="P4809" s="2"/>
      <c r="Y4809" s="2"/>
    </row>
    <row r="4810" spans="2:25" x14ac:dyDescent="0.25">
      <c r="B4810" s="2"/>
      <c r="D4810" s="2"/>
      <c r="E4810" s="2"/>
      <c r="J4810" s="2"/>
      <c r="P4810" s="2"/>
      <c r="Y4810" s="2"/>
    </row>
    <row r="4811" spans="2:25" x14ac:dyDescent="0.25">
      <c r="B4811" s="2"/>
      <c r="D4811" s="2"/>
      <c r="E4811" s="2"/>
      <c r="J4811" s="2"/>
      <c r="P4811" s="2"/>
      <c r="Y4811" s="2"/>
    </row>
    <row r="4812" spans="2:25" x14ac:dyDescent="0.25">
      <c r="B4812" s="2"/>
      <c r="D4812" s="2"/>
      <c r="E4812" s="2"/>
      <c r="J4812" s="2"/>
      <c r="P4812" s="2"/>
      <c r="Y4812" s="2"/>
    </row>
    <row r="4813" spans="2:25" x14ac:dyDescent="0.25">
      <c r="B4813" s="2"/>
      <c r="D4813" s="2"/>
      <c r="E4813" s="2"/>
      <c r="J4813" s="2"/>
      <c r="P4813" s="2"/>
      <c r="Y4813" s="2"/>
    </row>
    <row r="4814" spans="2:25" x14ac:dyDescent="0.25">
      <c r="B4814" s="2"/>
      <c r="D4814" s="2"/>
      <c r="E4814" s="2"/>
      <c r="J4814" s="2"/>
      <c r="P4814" s="2"/>
      <c r="Y4814" s="2"/>
    </row>
    <row r="4815" spans="2:25" x14ac:dyDescent="0.25">
      <c r="B4815" s="2"/>
      <c r="D4815" s="2"/>
      <c r="E4815" s="2"/>
      <c r="J4815" s="2"/>
      <c r="P4815" s="2"/>
      <c r="Y4815" s="2"/>
    </row>
    <row r="4816" spans="2:25" x14ac:dyDescent="0.25">
      <c r="B4816" s="2"/>
      <c r="D4816" s="2"/>
      <c r="E4816" s="2"/>
      <c r="J4816" s="2"/>
      <c r="P4816" s="2"/>
      <c r="Y4816" s="2"/>
    </row>
    <row r="4817" spans="2:25" x14ac:dyDescent="0.25">
      <c r="B4817" s="2"/>
      <c r="D4817" s="2"/>
      <c r="E4817" s="2"/>
      <c r="J4817" s="2"/>
      <c r="P4817" s="2"/>
      <c r="Y4817" s="2"/>
    </row>
    <row r="4818" spans="2:25" x14ac:dyDescent="0.25">
      <c r="B4818" s="2"/>
      <c r="D4818" s="2"/>
      <c r="E4818" s="2"/>
      <c r="J4818" s="2"/>
      <c r="P4818" s="2"/>
      <c r="Y4818" s="2"/>
    </row>
    <row r="4819" spans="2:25" x14ac:dyDescent="0.25">
      <c r="B4819" s="2"/>
      <c r="D4819" s="2"/>
      <c r="E4819" s="2"/>
      <c r="J4819" s="2"/>
      <c r="P4819" s="2"/>
      <c r="Y4819" s="2"/>
    </row>
    <row r="4820" spans="2:25" x14ac:dyDescent="0.25">
      <c r="B4820" s="2"/>
      <c r="D4820" s="2"/>
      <c r="E4820" s="2"/>
      <c r="J4820" s="2"/>
      <c r="P4820" s="2"/>
      <c r="Y4820" s="2"/>
    </row>
    <row r="4821" spans="2:25" x14ac:dyDescent="0.25">
      <c r="B4821" s="2"/>
      <c r="D4821" s="2"/>
      <c r="E4821" s="2"/>
      <c r="J4821" s="2"/>
      <c r="P4821" s="2"/>
      <c r="Y4821" s="2"/>
    </row>
    <row r="4822" spans="2:25" x14ac:dyDescent="0.25">
      <c r="B4822" s="2"/>
      <c r="D4822" s="2"/>
      <c r="E4822" s="2"/>
      <c r="J4822" s="2"/>
      <c r="P4822" s="2"/>
      <c r="Y4822" s="2"/>
    </row>
    <row r="4823" spans="2:25" x14ac:dyDescent="0.25">
      <c r="B4823" s="2"/>
      <c r="D4823" s="2"/>
      <c r="E4823" s="2"/>
      <c r="J4823" s="2"/>
      <c r="P4823" s="2"/>
      <c r="Y4823" s="2"/>
    </row>
    <row r="4824" spans="2:25" x14ac:dyDescent="0.25">
      <c r="B4824" s="2"/>
      <c r="D4824" s="2"/>
      <c r="E4824" s="2"/>
      <c r="J4824" s="2"/>
      <c r="P4824" s="2"/>
      <c r="Y4824" s="2"/>
    </row>
    <row r="4825" spans="2:25" x14ac:dyDescent="0.25">
      <c r="B4825" s="2"/>
      <c r="D4825" s="2"/>
      <c r="E4825" s="2"/>
      <c r="J4825" s="2"/>
      <c r="P4825" s="2"/>
      <c r="Y4825" s="2"/>
    </row>
    <row r="4826" spans="2:25" x14ac:dyDescent="0.25">
      <c r="B4826" s="2"/>
      <c r="D4826" s="2"/>
      <c r="E4826" s="2"/>
      <c r="J4826" s="2"/>
      <c r="P4826" s="2"/>
      <c r="Y4826" s="2"/>
    </row>
    <row r="4827" spans="2:25" x14ac:dyDescent="0.25">
      <c r="B4827" s="2"/>
      <c r="D4827" s="2"/>
      <c r="E4827" s="2"/>
      <c r="J4827" s="2"/>
      <c r="P4827" s="2"/>
      <c r="Y4827" s="2"/>
    </row>
    <row r="4828" spans="2:25" x14ac:dyDescent="0.25">
      <c r="B4828" s="2"/>
      <c r="D4828" s="2"/>
      <c r="E4828" s="2"/>
      <c r="J4828" s="2"/>
      <c r="P4828" s="2"/>
      <c r="Y4828" s="2"/>
    </row>
    <row r="4829" spans="2:25" x14ac:dyDescent="0.25">
      <c r="B4829" s="2"/>
      <c r="D4829" s="2"/>
      <c r="E4829" s="2"/>
      <c r="J4829" s="2"/>
      <c r="P4829" s="2"/>
      <c r="Y4829" s="2"/>
    </row>
    <row r="4830" spans="2:25" x14ac:dyDescent="0.25">
      <c r="B4830" s="2"/>
      <c r="D4830" s="2"/>
      <c r="E4830" s="2"/>
      <c r="J4830" s="2"/>
      <c r="P4830" s="2"/>
      <c r="Y4830" s="2"/>
    </row>
    <row r="4831" spans="2:25" x14ac:dyDescent="0.25">
      <c r="B4831" s="2"/>
      <c r="D4831" s="2"/>
      <c r="E4831" s="2"/>
      <c r="J4831" s="2"/>
      <c r="P4831" s="2"/>
      <c r="Y4831" s="2"/>
    </row>
    <row r="4832" spans="2:25" x14ac:dyDescent="0.25">
      <c r="B4832" s="2"/>
      <c r="D4832" s="2"/>
      <c r="E4832" s="2"/>
      <c r="J4832" s="2"/>
      <c r="P4832" s="2"/>
      <c r="Y4832" s="2"/>
    </row>
    <row r="4833" spans="2:25" x14ac:dyDescent="0.25">
      <c r="B4833" s="2"/>
      <c r="D4833" s="2"/>
      <c r="E4833" s="2"/>
      <c r="J4833" s="2"/>
      <c r="P4833" s="2"/>
      <c r="Y4833" s="2"/>
    </row>
    <row r="4834" spans="2:25" x14ac:dyDescent="0.25">
      <c r="B4834" s="2"/>
      <c r="D4834" s="2"/>
      <c r="E4834" s="2"/>
      <c r="J4834" s="2"/>
      <c r="P4834" s="2"/>
      <c r="Y4834" s="2"/>
    </row>
    <row r="4835" spans="2:25" x14ac:dyDescent="0.25">
      <c r="B4835" s="2"/>
      <c r="D4835" s="2"/>
      <c r="E4835" s="2"/>
      <c r="J4835" s="2"/>
      <c r="P4835" s="2"/>
      <c r="Y4835" s="2"/>
    </row>
    <row r="4836" spans="2:25" x14ac:dyDescent="0.25">
      <c r="B4836" s="2"/>
      <c r="D4836" s="2"/>
      <c r="E4836" s="2"/>
      <c r="J4836" s="2"/>
      <c r="P4836" s="2"/>
      <c r="Y4836" s="2"/>
    </row>
    <row r="4837" spans="2:25" x14ac:dyDescent="0.25">
      <c r="B4837" s="2"/>
      <c r="D4837" s="2"/>
      <c r="E4837" s="2"/>
      <c r="J4837" s="2"/>
      <c r="P4837" s="2"/>
      <c r="Y4837" s="2"/>
    </row>
    <row r="4838" spans="2:25" x14ac:dyDescent="0.25">
      <c r="B4838" s="2"/>
      <c r="D4838" s="2"/>
      <c r="E4838" s="2"/>
      <c r="J4838" s="2"/>
      <c r="P4838" s="2"/>
      <c r="Y4838" s="2"/>
    </row>
    <row r="4839" spans="2:25" x14ac:dyDescent="0.25">
      <c r="B4839" s="2"/>
      <c r="D4839" s="2"/>
      <c r="E4839" s="2"/>
      <c r="J4839" s="2"/>
      <c r="P4839" s="2"/>
      <c r="Y4839" s="2"/>
    </row>
    <row r="4840" spans="2:25" x14ac:dyDescent="0.25">
      <c r="B4840" s="2"/>
      <c r="D4840" s="2"/>
      <c r="E4840" s="2"/>
      <c r="J4840" s="2"/>
      <c r="P4840" s="2"/>
      <c r="Y4840" s="2"/>
    </row>
    <row r="4841" spans="2:25" x14ac:dyDescent="0.25">
      <c r="B4841" s="2"/>
      <c r="D4841" s="2"/>
      <c r="E4841" s="2"/>
      <c r="J4841" s="2"/>
      <c r="P4841" s="2"/>
      <c r="Y4841" s="2"/>
    </row>
    <row r="4842" spans="2:25" x14ac:dyDescent="0.25">
      <c r="B4842" s="2"/>
      <c r="D4842" s="2"/>
      <c r="E4842" s="2"/>
      <c r="J4842" s="2"/>
      <c r="P4842" s="2"/>
      <c r="Y4842" s="2"/>
    </row>
    <row r="4843" spans="2:25" x14ac:dyDescent="0.25">
      <c r="B4843" s="2"/>
      <c r="D4843" s="2"/>
      <c r="E4843" s="2"/>
      <c r="J4843" s="2"/>
      <c r="P4843" s="2"/>
      <c r="Y4843" s="2"/>
    </row>
    <row r="4844" spans="2:25" x14ac:dyDescent="0.25">
      <c r="B4844" s="2"/>
      <c r="D4844" s="2"/>
      <c r="E4844" s="2"/>
      <c r="J4844" s="2"/>
      <c r="P4844" s="2"/>
      <c r="Y4844" s="2"/>
    </row>
    <row r="4845" spans="2:25" x14ac:dyDescent="0.25">
      <c r="B4845" s="2"/>
      <c r="D4845" s="2"/>
      <c r="E4845" s="2"/>
      <c r="J4845" s="2"/>
      <c r="P4845" s="2"/>
      <c r="Y4845" s="2"/>
    </row>
    <row r="4846" spans="2:25" x14ac:dyDescent="0.25">
      <c r="B4846" s="2"/>
      <c r="D4846" s="2"/>
      <c r="E4846" s="2"/>
      <c r="J4846" s="2"/>
      <c r="P4846" s="2"/>
      <c r="Y4846" s="2"/>
    </row>
    <row r="4847" spans="2:25" x14ac:dyDescent="0.25">
      <c r="B4847" s="2"/>
      <c r="D4847" s="2"/>
      <c r="E4847" s="2"/>
      <c r="J4847" s="2"/>
      <c r="P4847" s="2"/>
      <c r="Y4847" s="2"/>
    </row>
    <row r="4848" spans="2:25" x14ac:dyDescent="0.25">
      <c r="B4848" s="2"/>
      <c r="D4848" s="2"/>
      <c r="E4848" s="2"/>
      <c r="J4848" s="2"/>
      <c r="P4848" s="2"/>
      <c r="Y4848" s="2"/>
    </row>
    <row r="4849" spans="2:25" x14ac:dyDescent="0.25">
      <c r="B4849" s="2"/>
      <c r="D4849" s="2"/>
      <c r="E4849" s="2"/>
      <c r="J4849" s="2"/>
      <c r="P4849" s="2"/>
      <c r="Y4849" s="2"/>
    </row>
    <row r="4850" spans="2:25" x14ac:dyDescent="0.25">
      <c r="B4850" s="2"/>
      <c r="D4850" s="2"/>
      <c r="E4850" s="2"/>
      <c r="J4850" s="2"/>
      <c r="P4850" s="2"/>
      <c r="Y4850" s="2"/>
    </row>
    <row r="4851" spans="2:25" x14ac:dyDescent="0.25">
      <c r="B4851" s="2"/>
      <c r="D4851" s="2"/>
      <c r="E4851" s="2"/>
      <c r="J4851" s="2"/>
      <c r="P4851" s="2"/>
      <c r="Y4851" s="2"/>
    </row>
    <row r="4852" spans="2:25" x14ac:dyDescent="0.25">
      <c r="B4852" s="2"/>
      <c r="D4852" s="2"/>
      <c r="E4852" s="2"/>
      <c r="J4852" s="2"/>
      <c r="P4852" s="2"/>
      <c r="Y4852" s="2"/>
    </row>
    <row r="4853" spans="2:25" x14ac:dyDescent="0.25">
      <c r="B4853" s="2"/>
      <c r="D4853" s="2"/>
      <c r="E4853" s="2"/>
      <c r="J4853" s="2"/>
      <c r="P4853" s="2"/>
      <c r="Y4853" s="2"/>
    </row>
    <row r="4854" spans="2:25" x14ac:dyDescent="0.25">
      <c r="B4854" s="2"/>
      <c r="D4854" s="2"/>
      <c r="E4854" s="2"/>
      <c r="J4854" s="2"/>
      <c r="P4854" s="2"/>
      <c r="Y4854" s="2"/>
    </row>
    <row r="4855" spans="2:25" x14ac:dyDescent="0.25">
      <c r="B4855" s="2"/>
      <c r="D4855" s="2"/>
      <c r="E4855" s="2"/>
      <c r="J4855" s="2"/>
      <c r="P4855" s="2"/>
      <c r="Y4855" s="2"/>
    </row>
    <row r="4856" spans="2:25" x14ac:dyDescent="0.25">
      <c r="B4856" s="2"/>
      <c r="D4856" s="2"/>
      <c r="E4856" s="2"/>
      <c r="J4856" s="2"/>
      <c r="P4856" s="2"/>
      <c r="Y4856" s="2"/>
    </row>
    <row r="4857" spans="2:25" x14ac:dyDescent="0.25">
      <c r="B4857" s="2"/>
      <c r="D4857" s="2"/>
      <c r="E4857" s="2"/>
      <c r="J4857" s="2"/>
      <c r="P4857" s="2"/>
      <c r="Y4857" s="2"/>
    </row>
    <row r="4858" spans="2:25" x14ac:dyDescent="0.25">
      <c r="B4858" s="2"/>
      <c r="D4858" s="2"/>
      <c r="E4858" s="2"/>
      <c r="J4858" s="2"/>
      <c r="P4858" s="2"/>
      <c r="Y4858" s="2"/>
    </row>
    <row r="4859" spans="2:25" x14ac:dyDescent="0.25">
      <c r="B4859" s="2"/>
      <c r="D4859" s="2"/>
      <c r="E4859" s="2"/>
      <c r="J4859" s="2"/>
      <c r="P4859" s="2"/>
      <c r="Y4859" s="2"/>
    </row>
    <row r="4860" spans="2:25" x14ac:dyDescent="0.25">
      <c r="B4860" s="2"/>
      <c r="D4860" s="2"/>
      <c r="E4860" s="2"/>
      <c r="J4860" s="2"/>
      <c r="P4860" s="2"/>
      <c r="Y4860" s="2"/>
    </row>
    <row r="4861" spans="2:25" x14ac:dyDescent="0.25">
      <c r="B4861" s="2"/>
      <c r="D4861" s="2"/>
      <c r="E4861" s="2"/>
      <c r="J4861" s="2"/>
      <c r="P4861" s="2"/>
      <c r="Y4861" s="2"/>
    </row>
    <row r="4862" spans="2:25" x14ac:dyDescent="0.25">
      <c r="B4862" s="2"/>
      <c r="D4862" s="2"/>
      <c r="E4862" s="2"/>
      <c r="J4862" s="2"/>
      <c r="P4862" s="2"/>
      <c r="Y4862" s="2"/>
    </row>
    <row r="4863" spans="2:25" x14ac:dyDescent="0.25">
      <c r="B4863" s="2"/>
      <c r="D4863" s="2"/>
      <c r="E4863" s="2"/>
      <c r="J4863" s="2"/>
      <c r="P4863" s="2"/>
      <c r="Y4863" s="2"/>
    </row>
    <row r="4864" spans="2:25" x14ac:dyDescent="0.25">
      <c r="B4864" s="2"/>
      <c r="D4864" s="2"/>
      <c r="E4864" s="2"/>
      <c r="J4864" s="2"/>
      <c r="P4864" s="2"/>
      <c r="Y4864" s="2"/>
    </row>
    <row r="4865" spans="2:25" x14ac:dyDescent="0.25">
      <c r="B4865" s="2"/>
      <c r="D4865" s="2"/>
      <c r="E4865" s="2"/>
      <c r="J4865" s="2"/>
      <c r="P4865" s="2"/>
      <c r="Y4865" s="2"/>
    </row>
    <row r="4866" spans="2:25" x14ac:dyDescent="0.25">
      <c r="B4866" s="2"/>
      <c r="D4866" s="2"/>
      <c r="E4866" s="2"/>
      <c r="J4866" s="2"/>
      <c r="P4866" s="2"/>
      <c r="Y4866" s="2"/>
    </row>
    <row r="4867" spans="2:25" x14ac:dyDescent="0.25">
      <c r="B4867" s="2"/>
      <c r="D4867" s="2"/>
      <c r="E4867" s="2"/>
      <c r="J4867" s="2"/>
      <c r="P4867" s="2"/>
      <c r="Y4867" s="2"/>
    </row>
    <row r="4868" spans="2:25" x14ac:dyDescent="0.25">
      <c r="B4868" s="2"/>
      <c r="D4868" s="2"/>
      <c r="E4868" s="2"/>
      <c r="J4868" s="2"/>
      <c r="P4868" s="2"/>
      <c r="Y4868" s="2"/>
    </row>
    <row r="4869" spans="2:25" x14ac:dyDescent="0.25">
      <c r="B4869" s="2"/>
      <c r="D4869" s="2"/>
      <c r="E4869" s="2"/>
      <c r="J4869" s="2"/>
      <c r="P4869" s="2"/>
      <c r="Y4869" s="2"/>
    </row>
    <row r="4870" spans="2:25" x14ac:dyDescent="0.25">
      <c r="B4870" s="2"/>
      <c r="D4870" s="2"/>
      <c r="E4870" s="2"/>
      <c r="J4870" s="2"/>
      <c r="P4870" s="2"/>
      <c r="Y4870" s="2"/>
    </row>
    <row r="4871" spans="2:25" x14ac:dyDescent="0.25">
      <c r="B4871" s="2"/>
      <c r="D4871" s="2"/>
      <c r="E4871" s="2"/>
      <c r="J4871" s="2"/>
      <c r="P4871" s="2"/>
      <c r="Y4871" s="2"/>
    </row>
    <row r="4872" spans="2:25" x14ac:dyDescent="0.25">
      <c r="B4872" s="2"/>
      <c r="D4872" s="2"/>
      <c r="E4872" s="2"/>
      <c r="J4872" s="2"/>
      <c r="P4872" s="2"/>
      <c r="Y4872" s="2"/>
    </row>
    <row r="4873" spans="2:25" x14ac:dyDescent="0.25">
      <c r="B4873" s="2"/>
      <c r="D4873" s="2"/>
      <c r="E4873" s="2"/>
      <c r="J4873" s="2"/>
      <c r="P4873" s="2"/>
      <c r="Y4873" s="2"/>
    </row>
    <row r="4874" spans="2:25" x14ac:dyDescent="0.25">
      <c r="B4874" s="2"/>
      <c r="D4874" s="2"/>
      <c r="E4874" s="2"/>
      <c r="J4874" s="2"/>
      <c r="P4874" s="2"/>
      <c r="Y4874" s="2"/>
    </row>
    <row r="4875" spans="2:25" x14ac:dyDescent="0.25">
      <c r="B4875" s="2"/>
      <c r="D4875" s="2"/>
      <c r="E4875" s="2"/>
      <c r="J4875" s="2"/>
      <c r="P4875" s="2"/>
      <c r="Y4875" s="2"/>
    </row>
    <row r="4876" spans="2:25" x14ac:dyDescent="0.25">
      <c r="B4876" s="2"/>
      <c r="D4876" s="2"/>
      <c r="E4876" s="2"/>
      <c r="J4876" s="2"/>
      <c r="P4876" s="2"/>
      <c r="Y4876" s="2"/>
    </row>
    <row r="4877" spans="2:25" x14ac:dyDescent="0.25">
      <c r="B4877" s="2"/>
      <c r="D4877" s="2"/>
      <c r="E4877" s="2"/>
      <c r="J4877" s="2"/>
      <c r="P4877" s="2"/>
      <c r="Y4877" s="2"/>
    </row>
    <row r="4878" spans="2:25" x14ac:dyDescent="0.25">
      <c r="B4878" s="2"/>
      <c r="D4878" s="2"/>
      <c r="E4878" s="2"/>
      <c r="J4878" s="2"/>
      <c r="P4878" s="2"/>
      <c r="Y4878" s="2"/>
    </row>
    <row r="4879" spans="2:25" x14ac:dyDescent="0.25">
      <c r="B4879" s="2"/>
      <c r="D4879" s="2"/>
      <c r="E4879" s="2"/>
      <c r="J4879" s="2"/>
      <c r="P4879" s="2"/>
      <c r="Y4879" s="2"/>
    </row>
    <row r="4880" spans="2:25" x14ac:dyDescent="0.25">
      <c r="B4880" s="2"/>
      <c r="D4880" s="2"/>
      <c r="E4880" s="2"/>
      <c r="J4880" s="2"/>
      <c r="P4880" s="2"/>
      <c r="Y4880" s="2"/>
    </row>
    <row r="4881" spans="2:25" x14ac:dyDescent="0.25">
      <c r="B4881" s="2"/>
      <c r="D4881" s="2"/>
      <c r="E4881" s="2"/>
      <c r="J4881" s="2"/>
      <c r="P4881" s="2"/>
      <c r="Y4881" s="2"/>
    </row>
    <row r="4882" spans="2:25" x14ac:dyDescent="0.25">
      <c r="B4882" s="2"/>
      <c r="D4882" s="2"/>
      <c r="E4882" s="2"/>
      <c r="J4882" s="2"/>
      <c r="P4882" s="2"/>
      <c r="Y4882" s="2"/>
    </row>
    <row r="4883" spans="2:25" x14ac:dyDescent="0.25">
      <c r="B4883" s="2"/>
      <c r="D4883" s="2"/>
      <c r="E4883" s="2"/>
      <c r="J4883" s="2"/>
      <c r="P4883" s="2"/>
      <c r="Y4883" s="2"/>
    </row>
    <row r="4884" spans="2:25" x14ac:dyDescent="0.25">
      <c r="B4884" s="2"/>
      <c r="D4884" s="2"/>
      <c r="E4884" s="2"/>
      <c r="J4884" s="2"/>
      <c r="P4884" s="2"/>
      <c r="Y4884" s="2"/>
    </row>
    <row r="4885" spans="2:25" x14ac:dyDescent="0.25">
      <c r="B4885" s="2"/>
      <c r="D4885" s="2"/>
      <c r="E4885" s="2"/>
      <c r="J4885" s="2"/>
      <c r="P4885" s="2"/>
      <c r="Y4885" s="2"/>
    </row>
    <row r="4886" spans="2:25" x14ac:dyDescent="0.25">
      <c r="B4886" s="2"/>
      <c r="D4886" s="2"/>
      <c r="E4886" s="2"/>
      <c r="J4886" s="2"/>
      <c r="P4886" s="2"/>
      <c r="Y4886" s="2"/>
    </row>
    <row r="4887" spans="2:25" x14ac:dyDescent="0.25">
      <c r="B4887" s="2"/>
      <c r="D4887" s="2"/>
      <c r="E4887" s="2"/>
      <c r="J4887" s="2"/>
      <c r="P4887" s="2"/>
      <c r="Y4887" s="2"/>
    </row>
    <row r="4888" spans="2:25" x14ac:dyDescent="0.25">
      <c r="B4888" s="2"/>
      <c r="D4888" s="2"/>
      <c r="E4888" s="2"/>
      <c r="J4888" s="2"/>
      <c r="P4888" s="2"/>
      <c r="Y4888" s="2"/>
    </row>
    <row r="4889" spans="2:25" x14ac:dyDescent="0.25">
      <c r="B4889" s="2"/>
      <c r="D4889" s="2"/>
      <c r="E4889" s="2"/>
      <c r="J4889" s="2"/>
      <c r="P4889" s="2"/>
      <c r="Y4889" s="2"/>
    </row>
    <row r="4890" spans="2:25" x14ac:dyDescent="0.25">
      <c r="B4890" s="2"/>
      <c r="D4890" s="2"/>
      <c r="E4890" s="2"/>
      <c r="J4890" s="2"/>
      <c r="P4890" s="2"/>
      <c r="Y4890" s="2"/>
    </row>
    <row r="4891" spans="2:25" x14ac:dyDescent="0.25">
      <c r="B4891" s="2"/>
      <c r="D4891" s="2"/>
      <c r="E4891" s="2"/>
      <c r="J4891" s="2"/>
      <c r="P4891" s="2"/>
      <c r="Y4891" s="2"/>
    </row>
    <row r="4892" spans="2:25" x14ac:dyDescent="0.25">
      <c r="B4892" s="2"/>
      <c r="D4892" s="2"/>
      <c r="E4892" s="2"/>
      <c r="J4892" s="2"/>
      <c r="P4892" s="2"/>
      <c r="Y4892" s="2"/>
    </row>
    <row r="4893" spans="2:25" x14ac:dyDescent="0.25">
      <c r="B4893" s="2"/>
      <c r="D4893" s="2"/>
      <c r="E4893" s="2"/>
      <c r="J4893" s="2"/>
      <c r="P4893" s="2"/>
      <c r="Y4893" s="2"/>
    </row>
    <row r="4894" spans="2:25" x14ac:dyDescent="0.25">
      <c r="B4894" s="2"/>
      <c r="D4894" s="2"/>
      <c r="E4894" s="2"/>
      <c r="J4894" s="2"/>
      <c r="P4894" s="2"/>
      <c r="Y4894" s="2"/>
    </row>
    <row r="4895" spans="2:25" x14ac:dyDescent="0.25">
      <c r="B4895" s="2"/>
      <c r="D4895" s="2"/>
      <c r="E4895" s="2"/>
      <c r="J4895" s="2"/>
      <c r="P4895" s="2"/>
      <c r="Y4895" s="2"/>
    </row>
    <row r="4896" spans="2:25" x14ac:dyDescent="0.25">
      <c r="B4896" s="2"/>
      <c r="D4896" s="2"/>
      <c r="E4896" s="2"/>
      <c r="J4896" s="2"/>
      <c r="P4896" s="2"/>
      <c r="Y4896" s="2"/>
    </row>
    <row r="4897" spans="2:25" x14ac:dyDescent="0.25">
      <c r="B4897" s="2"/>
      <c r="D4897" s="2"/>
      <c r="E4897" s="2"/>
      <c r="J4897" s="2"/>
      <c r="P4897" s="2"/>
      <c r="Y4897" s="2"/>
    </row>
    <row r="4898" spans="2:25" x14ac:dyDescent="0.25">
      <c r="B4898" s="2"/>
      <c r="D4898" s="2"/>
      <c r="E4898" s="2"/>
      <c r="J4898" s="2"/>
      <c r="P4898" s="2"/>
      <c r="Y4898" s="2"/>
    </row>
    <row r="4899" spans="2:25" x14ac:dyDescent="0.25">
      <c r="B4899" s="2"/>
      <c r="D4899" s="2"/>
      <c r="E4899" s="2"/>
      <c r="J4899" s="2"/>
      <c r="P4899" s="2"/>
      <c r="Y4899" s="2"/>
    </row>
    <row r="4900" spans="2:25" x14ac:dyDescent="0.25">
      <c r="B4900" s="2"/>
      <c r="D4900" s="2"/>
      <c r="E4900" s="2"/>
      <c r="J4900" s="2"/>
      <c r="P4900" s="2"/>
      <c r="Y4900" s="2"/>
    </row>
    <row r="4901" spans="2:25" x14ac:dyDescent="0.25">
      <c r="B4901" s="2"/>
      <c r="D4901" s="2"/>
      <c r="E4901" s="2"/>
      <c r="J4901" s="2"/>
      <c r="P4901" s="2"/>
      <c r="Y4901" s="2"/>
    </row>
    <row r="4902" spans="2:25" x14ac:dyDescent="0.25">
      <c r="B4902" s="2"/>
      <c r="D4902" s="2"/>
      <c r="E4902" s="2"/>
      <c r="J4902" s="2"/>
      <c r="P4902" s="2"/>
      <c r="Y4902" s="2"/>
    </row>
    <row r="4903" spans="2:25" x14ac:dyDescent="0.25">
      <c r="B4903" s="2"/>
      <c r="D4903" s="2"/>
      <c r="E4903" s="2"/>
      <c r="J4903" s="2"/>
      <c r="P4903" s="2"/>
      <c r="Y4903" s="2"/>
    </row>
    <row r="4904" spans="2:25" x14ac:dyDescent="0.25">
      <c r="B4904" s="2"/>
      <c r="D4904" s="2"/>
      <c r="E4904" s="2"/>
      <c r="J4904" s="2"/>
      <c r="P4904" s="2"/>
      <c r="Y4904" s="2"/>
    </row>
    <row r="4905" spans="2:25" x14ac:dyDescent="0.25">
      <c r="B4905" s="2"/>
      <c r="D4905" s="2"/>
      <c r="E4905" s="2"/>
      <c r="J4905" s="2"/>
      <c r="P4905" s="2"/>
      <c r="Y4905" s="2"/>
    </row>
    <row r="4906" spans="2:25" x14ac:dyDescent="0.25">
      <c r="B4906" s="2"/>
      <c r="D4906" s="2"/>
      <c r="E4906" s="2"/>
      <c r="J4906" s="2"/>
      <c r="P4906" s="2"/>
      <c r="Y4906" s="2"/>
    </row>
    <row r="4907" spans="2:25" x14ac:dyDescent="0.25">
      <c r="B4907" s="2"/>
      <c r="D4907" s="2"/>
      <c r="E4907" s="2"/>
      <c r="J4907" s="2"/>
      <c r="P4907" s="2"/>
      <c r="Y4907" s="2"/>
    </row>
    <row r="4908" spans="2:25" x14ac:dyDescent="0.25">
      <c r="B4908" s="2"/>
      <c r="D4908" s="2"/>
      <c r="E4908" s="2"/>
      <c r="J4908" s="2"/>
      <c r="P4908" s="2"/>
      <c r="Y4908" s="2"/>
    </row>
    <row r="4909" spans="2:25" x14ac:dyDescent="0.25">
      <c r="B4909" s="2"/>
      <c r="D4909" s="2"/>
      <c r="E4909" s="2"/>
      <c r="J4909" s="2"/>
      <c r="P4909" s="2"/>
      <c r="Y4909" s="2"/>
    </row>
    <row r="4910" spans="2:25" x14ac:dyDescent="0.25">
      <c r="B4910" s="2"/>
      <c r="D4910" s="2"/>
      <c r="E4910" s="2"/>
      <c r="J4910" s="2"/>
      <c r="P4910" s="2"/>
      <c r="Y4910" s="2"/>
    </row>
    <row r="4911" spans="2:25" x14ac:dyDescent="0.25">
      <c r="B4911" s="2"/>
      <c r="D4911" s="2"/>
      <c r="E4911" s="2"/>
      <c r="J4911" s="2"/>
      <c r="P4911" s="2"/>
      <c r="Y4911" s="2"/>
    </row>
    <row r="4912" spans="2:25" x14ac:dyDescent="0.25">
      <c r="B4912" s="2"/>
      <c r="D4912" s="2"/>
      <c r="E4912" s="2"/>
      <c r="J4912" s="2"/>
      <c r="P4912" s="2"/>
      <c r="Y4912" s="2"/>
    </row>
    <row r="4913" spans="2:25" x14ac:dyDescent="0.25">
      <c r="B4913" s="2"/>
      <c r="D4913" s="2"/>
      <c r="E4913" s="2"/>
      <c r="J4913" s="2"/>
      <c r="P4913" s="2"/>
      <c r="Y4913" s="2"/>
    </row>
    <row r="4914" spans="2:25" x14ac:dyDescent="0.25">
      <c r="B4914" s="2"/>
      <c r="D4914" s="2"/>
      <c r="E4914" s="2"/>
      <c r="J4914" s="2"/>
      <c r="P4914" s="2"/>
      <c r="Y4914" s="2"/>
    </row>
    <row r="4915" spans="2:25" x14ac:dyDescent="0.25">
      <c r="B4915" s="2"/>
      <c r="D4915" s="2"/>
      <c r="E4915" s="2"/>
      <c r="J4915" s="2"/>
      <c r="P4915" s="2"/>
      <c r="Y4915" s="2"/>
    </row>
    <row r="4916" spans="2:25" x14ac:dyDescent="0.25">
      <c r="B4916" s="2"/>
      <c r="D4916" s="2"/>
      <c r="E4916" s="2"/>
      <c r="J4916" s="2"/>
      <c r="P4916" s="2"/>
      <c r="Y4916" s="2"/>
    </row>
    <row r="4917" spans="2:25" x14ac:dyDescent="0.25">
      <c r="B4917" s="2"/>
      <c r="D4917" s="2"/>
      <c r="E4917" s="2"/>
      <c r="J4917" s="2"/>
      <c r="P4917" s="2"/>
      <c r="Y4917" s="2"/>
    </row>
    <row r="4918" spans="2:25" x14ac:dyDescent="0.25">
      <c r="B4918" s="2"/>
      <c r="D4918" s="2"/>
      <c r="E4918" s="2"/>
      <c r="J4918" s="2"/>
      <c r="P4918" s="2"/>
      <c r="Y4918" s="2"/>
    </row>
    <row r="4919" spans="2:25" x14ac:dyDescent="0.25">
      <c r="B4919" s="2"/>
      <c r="D4919" s="2"/>
      <c r="E4919" s="2"/>
      <c r="J4919" s="2"/>
      <c r="P4919" s="2"/>
      <c r="Y4919" s="2"/>
    </row>
    <row r="4920" spans="2:25" x14ac:dyDescent="0.25">
      <c r="B4920" s="2"/>
      <c r="D4920" s="2"/>
      <c r="E4920" s="2"/>
      <c r="J4920" s="2"/>
      <c r="P4920" s="2"/>
      <c r="Y4920" s="2"/>
    </row>
    <row r="4921" spans="2:25" x14ac:dyDescent="0.25">
      <c r="B4921" s="2"/>
      <c r="D4921" s="2"/>
      <c r="E4921" s="2"/>
      <c r="J4921" s="2"/>
      <c r="P4921" s="2"/>
      <c r="Y4921" s="2"/>
    </row>
    <row r="4922" spans="2:25" x14ac:dyDescent="0.25">
      <c r="B4922" s="2"/>
      <c r="D4922" s="2"/>
      <c r="E4922" s="2"/>
      <c r="J4922" s="2"/>
      <c r="P4922" s="2"/>
      <c r="Y4922" s="2"/>
    </row>
    <row r="4923" spans="2:25" x14ac:dyDescent="0.25">
      <c r="B4923" s="2"/>
      <c r="D4923" s="2"/>
      <c r="E4923" s="2"/>
      <c r="J4923" s="2"/>
      <c r="P4923" s="2"/>
      <c r="Y4923" s="2"/>
    </row>
    <row r="4924" spans="2:25" x14ac:dyDescent="0.25">
      <c r="B4924" s="2"/>
      <c r="D4924" s="2"/>
      <c r="E4924" s="2"/>
      <c r="J4924" s="2"/>
      <c r="P4924" s="2"/>
      <c r="Y4924" s="2"/>
    </row>
    <row r="4925" spans="2:25" x14ac:dyDescent="0.25">
      <c r="B4925" s="2"/>
      <c r="D4925" s="2"/>
      <c r="E4925" s="2"/>
      <c r="J4925" s="2"/>
      <c r="P4925" s="2"/>
      <c r="Y4925" s="2"/>
    </row>
    <row r="4926" spans="2:25" x14ac:dyDescent="0.25">
      <c r="B4926" s="2"/>
      <c r="D4926" s="2"/>
      <c r="E4926" s="2"/>
      <c r="J4926" s="2"/>
      <c r="P4926" s="2"/>
      <c r="Y4926" s="2"/>
    </row>
    <row r="4927" spans="2:25" x14ac:dyDescent="0.25">
      <c r="B4927" s="2"/>
      <c r="D4927" s="2"/>
      <c r="E4927" s="2"/>
      <c r="J4927" s="2"/>
      <c r="P4927" s="2"/>
      <c r="Y4927" s="2"/>
    </row>
    <row r="4928" spans="2:25" x14ac:dyDescent="0.25">
      <c r="B4928" s="2"/>
      <c r="D4928" s="2"/>
      <c r="E4928" s="2"/>
      <c r="J4928" s="2"/>
      <c r="P4928" s="2"/>
      <c r="Y4928" s="2"/>
    </row>
    <row r="4929" spans="2:25" x14ac:dyDescent="0.25">
      <c r="B4929" s="2"/>
      <c r="D4929" s="2"/>
      <c r="E4929" s="2"/>
      <c r="J4929" s="2"/>
      <c r="P4929" s="2"/>
      <c r="Y4929" s="2"/>
    </row>
    <row r="4930" spans="2:25" x14ac:dyDescent="0.25">
      <c r="B4930" s="2"/>
      <c r="D4930" s="2"/>
      <c r="E4930" s="2"/>
      <c r="J4930" s="2"/>
      <c r="P4930" s="2"/>
      <c r="Y4930" s="2"/>
    </row>
    <row r="4931" spans="2:25" x14ac:dyDescent="0.25">
      <c r="B4931" s="2"/>
      <c r="D4931" s="2"/>
      <c r="E4931" s="2"/>
      <c r="J4931" s="2"/>
      <c r="P4931" s="2"/>
      <c r="Y4931" s="2"/>
    </row>
    <row r="4932" spans="2:25" x14ac:dyDescent="0.25">
      <c r="B4932" s="2"/>
      <c r="D4932" s="2"/>
      <c r="E4932" s="2"/>
      <c r="J4932" s="2"/>
      <c r="P4932" s="2"/>
      <c r="Y4932" s="2"/>
    </row>
    <row r="4933" spans="2:25" x14ac:dyDescent="0.25">
      <c r="B4933" s="2"/>
      <c r="D4933" s="2"/>
      <c r="E4933" s="2"/>
      <c r="J4933" s="2"/>
      <c r="P4933" s="2"/>
      <c r="Y4933" s="2"/>
    </row>
    <row r="4934" spans="2:25" x14ac:dyDescent="0.25">
      <c r="B4934" s="2"/>
      <c r="D4934" s="2"/>
      <c r="E4934" s="2"/>
      <c r="J4934" s="2"/>
      <c r="P4934" s="2"/>
      <c r="Y4934" s="2"/>
    </row>
    <row r="4935" spans="2:25" x14ac:dyDescent="0.25">
      <c r="B4935" s="2"/>
      <c r="D4935" s="2"/>
      <c r="E4935" s="2"/>
      <c r="J4935" s="2"/>
      <c r="P4935" s="2"/>
      <c r="Y4935" s="2"/>
    </row>
    <row r="4936" spans="2:25" x14ac:dyDescent="0.25">
      <c r="B4936" s="2"/>
      <c r="D4936" s="2"/>
      <c r="E4936" s="2"/>
      <c r="J4936" s="2"/>
      <c r="P4936" s="2"/>
      <c r="Y4936" s="2"/>
    </row>
    <row r="4937" spans="2:25" x14ac:dyDescent="0.25">
      <c r="B4937" s="2"/>
      <c r="D4937" s="2"/>
      <c r="E4937" s="2"/>
      <c r="J4937" s="2"/>
      <c r="P4937" s="2"/>
      <c r="Y4937" s="2"/>
    </row>
    <row r="4938" spans="2:25" x14ac:dyDescent="0.25">
      <c r="B4938" s="2"/>
      <c r="D4938" s="2"/>
      <c r="E4938" s="2"/>
      <c r="J4938" s="2"/>
      <c r="P4938" s="2"/>
      <c r="Y4938" s="2"/>
    </row>
    <row r="4939" spans="2:25" x14ac:dyDescent="0.25">
      <c r="B4939" s="2"/>
      <c r="D4939" s="2"/>
      <c r="E4939" s="2"/>
      <c r="J4939" s="2"/>
      <c r="P4939" s="2"/>
      <c r="Y4939" s="2"/>
    </row>
    <row r="4940" spans="2:25" x14ac:dyDescent="0.25">
      <c r="B4940" s="2"/>
      <c r="D4940" s="2"/>
      <c r="E4940" s="2"/>
      <c r="J4940" s="2"/>
      <c r="P4940" s="2"/>
      <c r="Y4940" s="2"/>
    </row>
    <row r="4941" spans="2:25" x14ac:dyDescent="0.25">
      <c r="B4941" s="2"/>
      <c r="D4941" s="2"/>
      <c r="E4941" s="2"/>
      <c r="J4941" s="2"/>
      <c r="P4941" s="2"/>
      <c r="Y4941" s="2"/>
    </row>
    <row r="4942" spans="2:25" x14ac:dyDescent="0.25">
      <c r="B4942" s="2"/>
      <c r="D4942" s="2"/>
      <c r="E4942" s="2"/>
      <c r="J4942" s="2"/>
      <c r="P4942" s="2"/>
      <c r="Y4942" s="2"/>
    </row>
    <row r="4943" spans="2:25" x14ac:dyDescent="0.25">
      <c r="B4943" s="2"/>
      <c r="D4943" s="2"/>
      <c r="E4943" s="2"/>
      <c r="J4943" s="2"/>
      <c r="P4943" s="2"/>
      <c r="Y4943" s="2"/>
    </row>
    <row r="4944" spans="2:25" x14ac:dyDescent="0.25">
      <c r="B4944" s="2"/>
      <c r="D4944" s="2"/>
      <c r="E4944" s="2"/>
      <c r="J4944" s="2"/>
      <c r="P4944" s="2"/>
      <c r="Y4944" s="2"/>
    </row>
    <row r="4945" spans="2:25" x14ac:dyDescent="0.25">
      <c r="B4945" s="2"/>
      <c r="D4945" s="2"/>
      <c r="E4945" s="2"/>
      <c r="J4945" s="2"/>
      <c r="P4945" s="2"/>
      <c r="Y4945" s="2"/>
    </row>
    <row r="4946" spans="2:25" x14ac:dyDescent="0.25">
      <c r="B4946" s="2"/>
      <c r="D4946" s="2"/>
      <c r="E4946" s="2"/>
      <c r="J4946" s="2"/>
      <c r="P4946" s="2"/>
      <c r="Y4946" s="2"/>
    </row>
    <row r="4947" spans="2:25" x14ac:dyDescent="0.25">
      <c r="B4947" s="2"/>
      <c r="D4947" s="2"/>
      <c r="E4947" s="2"/>
      <c r="J4947" s="2"/>
      <c r="P4947" s="2"/>
      <c r="Y4947" s="2"/>
    </row>
    <row r="4948" spans="2:25" x14ac:dyDescent="0.25">
      <c r="B4948" s="2"/>
      <c r="D4948" s="2"/>
      <c r="E4948" s="2"/>
      <c r="J4948" s="2"/>
      <c r="P4948" s="2"/>
      <c r="Y4948" s="2"/>
    </row>
    <row r="4949" spans="2:25" x14ac:dyDescent="0.25">
      <c r="B4949" s="2"/>
      <c r="D4949" s="2"/>
      <c r="E4949" s="2"/>
      <c r="J4949" s="2"/>
      <c r="P4949" s="2"/>
      <c r="Y4949" s="2"/>
    </row>
    <row r="4950" spans="2:25" x14ac:dyDescent="0.25">
      <c r="B4950" s="2"/>
      <c r="D4950" s="2"/>
      <c r="E4950" s="2"/>
      <c r="J4950" s="2"/>
      <c r="P4950" s="2"/>
      <c r="Y4950" s="2"/>
    </row>
    <row r="4951" spans="2:25" x14ac:dyDescent="0.25">
      <c r="B4951" s="2"/>
      <c r="D4951" s="2"/>
      <c r="E4951" s="2"/>
      <c r="J4951" s="2"/>
      <c r="P4951" s="2"/>
      <c r="Y4951" s="2"/>
    </row>
    <row r="4952" spans="2:25" x14ac:dyDescent="0.25">
      <c r="B4952" s="2"/>
      <c r="D4952" s="2"/>
      <c r="E4952" s="2"/>
      <c r="J4952" s="2"/>
      <c r="P4952" s="2"/>
      <c r="Y4952" s="2"/>
    </row>
    <row r="4953" spans="2:25" x14ac:dyDescent="0.25">
      <c r="B4953" s="2"/>
      <c r="D4953" s="2"/>
      <c r="E4953" s="2"/>
      <c r="J4953" s="2"/>
      <c r="P4953" s="2"/>
      <c r="Y4953" s="2"/>
    </row>
    <row r="4954" spans="2:25" x14ac:dyDescent="0.25">
      <c r="B4954" s="2"/>
      <c r="D4954" s="2"/>
      <c r="E4954" s="2"/>
      <c r="J4954" s="2"/>
      <c r="P4954" s="2"/>
      <c r="Y4954" s="2"/>
    </row>
    <row r="4955" spans="2:25" x14ac:dyDescent="0.25">
      <c r="B4955" s="2"/>
      <c r="D4955" s="2"/>
      <c r="E4955" s="2"/>
      <c r="J4955" s="2"/>
      <c r="P4955" s="2"/>
      <c r="Y4955" s="2"/>
    </row>
    <row r="4956" spans="2:25" x14ac:dyDescent="0.25">
      <c r="B4956" s="2"/>
      <c r="D4956" s="2"/>
      <c r="E4956" s="2"/>
      <c r="J4956" s="2"/>
      <c r="P4956" s="2"/>
      <c r="Y4956" s="2"/>
    </row>
    <row r="4957" spans="2:25" x14ac:dyDescent="0.25">
      <c r="B4957" s="2"/>
      <c r="D4957" s="2"/>
      <c r="E4957" s="2"/>
      <c r="J4957" s="2"/>
      <c r="P4957" s="2"/>
      <c r="Y4957" s="2"/>
    </row>
    <row r="4958" spans="2:25" x14ac:dyDescent="0.25">
      <c r="B4958" s="2"/>
      <c r="D4958" s="2"/>
      <c r="E4958" s="2"/>
      <c r="J4958" s="2"/>
      <c r="P4958" s="2"/>
      <c r="Y4958" s="2"/>
    </row>
    <row r="4959" spans="2:25" x14ac:dyDescent="0.25">
      <c r="B4959" s="2"/>
      <c r="D4959" s="2"/>
      <c r="E4959" s="2"/>
      <c r="J4959" s="2"/>
      <c r="P4959" s="2"/>
      <c r="Y4959" s="2"/>
    </row>
    <row r="4960" spans="2:25" x14ac:dyDescent="0.25">
      <c r="B4960" s="2"/>
      <c r="D4960" s="2"/>
      <c r="E4960" s="2"/>
      <c r="J4960" s="2"/>
      <c r="P4960" s="2"/>
      <c r="Y4960" s="2"/>
    </row>
    <row r="4961" spans="2:25" x14ac:dyDescent="0.25">
      <c r="B4961" s="2"/>
      <c r="D4961" s="2"/>
      <c r="E4961" s="2"/>
      <c r="J4961" s="2"/>
      <c r="P4961" s="2"/>
      <c r="Y4961" s="2"/>
    </row>
    <row r="4962" spans="2:25" x14ac:dyDescent="0.25">
      <c r="B4962" s="2"/>
      <c r="D4962" s="2"/>
      <c r="E4962" s="2"/>
      <c r="J4962" s="2"/>
      <c r="P4962" s="2"/>
      <c r="Y4962" s="2"/>
    </row>
    <row r="4963" spans="2:25" x14ac:dyDescent="0.25">
      <c r="B4963" s="2"/>
      <c r="D4963" s="2"/>
      <c r="E4963" s="2"/>
      <c r="J4963" s="2"/>
      <c r="P4963" s="2"/>
      <c r="Y4963" s="2"/>
    </row>
    <row r="4964" spans="2:25" x14ac:dyDescent="0.25">
      <c r="B4964" s="2"/>
      <c r="D4964" s="2"/>
      <c r="E4964" s="2"/>
      <c r="J4964" s="2"/>
      <c r="P4964" s="2"/>
      <c r="Y4964" s="2"/>
    </row>
    <row r="4965" spans="2:25" x14ac:dyDescent="0.25">
      <c r="B4965" s="2"/>
      <c r="D4965" s="2"/>
      <c r="E4965" s="2"/>
      <c r="J4965" s="2"/>
      <c r="P4965" s="2"/>
      <c r="Y4965" s="2"/>
    </row>
    <row r="4966" spans="2:25" x14ac:dyDescent="0.25">
      <c r="B4966" s="2"/>
      <c r="D4966" s="2"/>
      <c r="E4966" s="2"/>
      <c r="J4966" s="2"/>
      <c r="P4966" s="2"/>
      <c r="Y4966" s="2"/>
    </row>
    <row r="4967" spans="2:25" x14ac:dyDescent="0.25">
      <c r="B4967" s="2"/>
      <c r="D4967" s="2"/>
      <c r="E4967" s="2"/>
      <c r="J4967" s="2"/>
      <c r="P4967" s="2"/>
      <c r="Y4967" s="2"/>
    </row>
    <row r="4968" spans="2:25" x14ac:dyDescent="0.25">
      <c r="B4968" s="2"/>
      <c r="D4968" s="2"/>
      <c r="E4968" s="2"/>
      <c r="J4968" s="2"/>
      <c r="P4968" s="2"/>
      <c r="Y4968" s="2"/>
    </row>
    <row r="4969" spans="2:25" x14ac:dyDescent="0.25">
      <c r="B4969" s="2"/>
      <c r="D4969" s="2"/>
      <c r="E4969" s="2"/>
      <c r="J4969" s="2"/>
      <c r="P4969" s="2"/>
      <c r="Y4969" s="2"/>
    </row>
    <row r="4970" spans="2:25" x14ac:dyDescent="0.25">
      <c r="B4970" s="2"/>
      <c r="D4970" s="2"/>
      <c r="E4970" s="2"/>
      <c r="J4970" s="2"/>
      <c r="P4970" s="2"/>
      <c r="Y4970" s="2"/>
    </row>
    <row r="4971" spans="2:25" x14ac:dyDescent="0.25">
      <c r="B4971" s="2"/>
      <c r="D4971" s="2"/>
      <c r="E4971" s="2"/>
      <c r="J4971" s="2"/>
      <c r="P4971" s="2"/>
      <c r="Y4971" s="2"/>
    </row>
    <row r="4972" spans="2:25" x14ac:dyDescent="0.25">
      <c r="B4972" s="2"/>
      <c r="D4972" s="2"/>
      <c r="E4972" s="2"/>
      <c r="J4972" s="2"/>
      <c r="P4972" s="2"/>
      <c r="Y4972" s="2"/>
    </row>
    <row r="4973" spans="2:25" x14ac:dyDescent="0.25">
      <c r="B4973" s="2"/>
      <c r="D4973" s="2"/>
      <c r="E4973" s="2"/>
      <c r="J4973" s="2"/>
      <c r="P4973" s="2"/>
      <c r="Y4973" s="2"/>
    </row>
    <row r="4974" spans="2:25" x14ac:dyDescent="0.25">
      <c r="B4974" s="2"/>
      <c r="D4974" s="2"/>
      <c r="E4974" s="2"/>
      <c r="J4974" s="2"/>
      <c r="P4974" s="2"/>
      <c r="Y4974" s="2"/>
    </row>
    <row r="4975" spans="2:25" x14ac:dyDescent="0.25">
      <c r="B4975" s="2"/>
      <c r="D4975" s="2"/>
      <c r="E4975" s="2"/>
      <c r="J4975" s="2"/>
      <c r="P4975" s="2"/>
      <c r="Y4975" s="2"/>
    </row>
    <row r="4976" spans="2:25" x14ac:dyDescent="0.25">
      <c r="B4976" s="2"/>
      <c r="D4976" s="2"/>
      <c r="E4976" s="2"/>
      <c r="J4976" s="2"/>
      <c r="P4976" s="2"/>
      <c r="Y4976" s="2"/>
    </row>
    <row r="4977" spans="2:25" x14ac:dyDescent="0.25">
      <c r="B4977" s="2"/>
      <c r="D4977" s="2"/>
      <c r="E4977" s="2"/>
      <c r="J4977" s="2"/>
      <c r="P4977" s="2"/>
      <c r="Y4977" s="2"/>
    </row>
    <row r="4978" spans="2:25" x14ac:dyDescent="0.25">
      <c r="B4978" s="2"/>
      <c r="D4978" s="2"/>
      <c r="E4978" s="2"/>
      <c r="J4978" s="2"/>
      <c r="P4978" s="2"/>
      <c r="Y4978" s="2"/>
    </row>
    <row r="4979" spans="2:25" x14ac:dyDescent="0.25">
      <c r="B4979" s="2"/>
      <c r="D4979" s="2"/>
      <c r="E4979" s="2"/>
      <c r="J4979" s="2"/>
      <c r="P4979" s="2"/>
      <c r="Y4979" s="2"/>
    </row>
    <row r="4980" spans="2:25" x14ac:dyDescent="0.25">
      <c r="B4980" s="2"/>
      <c r="D4980" s="2"/>
      <c r="E4980" s="2"/>
      <c r="J4980" s="2"/>
      <c r="P4980" s="2"/>
      <c r="Y4980" s="2"/>
    </row>
    <row r="4981" spans="2:25" x14ac:dyDescent="0.25">
      <c r="B4981" s="2"/>
      <c r="D4981" s="2"/>
      <c r="E4981" s="2"/>
      <c r="J4981" s="2"/>
      <c r="P4981" s="2"/>
      <c r="Y4981" s="2"/>
    </row>
    <row r="4982" spans="2:25" x14ac:dyDescent="0.25">
      <c r="B4982" s="2"/>
      <c r="D4982" s="2"/>
      <c r="E4982" s="2"/>
      <c r="J4982" s="2"/>
      <c r="P4982" s="2"/>
      <c r="Y4982" s="2"/>
    </row>
    <row r="4983" spans="2:25" x14ac:dyDescent="0.25">
      <c r="B4983" s="2"/>
      <c r="D4983" s="2"/>
      <c r="E4983" s="2"/>
      <c r="J4983" s="2"/>
      <c r="P4983" s="2"/>
      <c r="Y4983" s="2"/>
    </row>
    <row r="4984" spans="2:25" x14ac:dyDescent="0.25">
      <c r="B4984" s="2"/>
      <c r="D4984" s="2"/>
      <c r="E4984" s="2"/>
      <c r="J4984" s="2"/>
      <c r="P4984" s="2"/>
      <c r="Y4984" s="2"/>
    </row>
    <row r="4985" spans="2:25" x14ac:dyDescent="0.25">
      <c r="B4985" s="2"/>
      <c r="D4985" s="2"/>
      <c r="E4985" s="2"/>
      <c r="J4985" s="2"/>
      <c r="P4985" s="2"/>
      <c r="Y4985" s="2"/>
    </row>
    <row r="4986" spans="2:25" x14ac:dyDescent="0.25">
      <c r="B4986" s="2"/>
      <c r="D4986" s="2"/>
      <c r="E4986" s="2"/>
      <c r="J4986" s="2"/>
      <c r="P4986" s="2"/>
      <c r="Y4986" s="2"/>
    </row>
    <row r="4987" spans="2:25" x14ac:dyDescent="0.25">
      <c r="B4987" s="2"/>
      <c r="D4987" s="2"/>
      <c r="E4987" s="2"/>
      <c r="J4987" s="2"/>
      <c r="P4987" s="2"/>
      <c r="Y4987" s="2"/>
    </row>
    <row r="4988" spans="2:25" x14ac:dyDescent="0.25">
      <c r="B4988" s="2"/>
      <c r="D4988" s="2"/>
      <c r="E4988" s="2"/>
      <c r="J4988" s="2"/>
      <c r="P4988" s="2"/>
      <c r="Y4988" s="2"/>
    </row>
    <row r="4989" spans="2:25" x14ac:dyDescent="0.25">
      <c r="B4989" s="2"/>
      <c r="D4989" s="2"/>
      <c r="E4989" s="2"/>
      <c r="J4989" s="2"/>
      <c r="P4989" s="2"/>
      <c r="Y4989" s="2"/>
    </row>
    <row r="4990" spans="2:25" x14ac:dyDescent="0.25">
      <c r="B4990" s="2"/>
      <c r="D4990" s="2"/>
      <c r="E4990" s="2"/>
      <c r="J4990" s="2"/>
      <c r="P4990" s="2"/>
      <c r="Y4990" s="2"/>
    </row>
    <row r="4991" spans="2:25" x14ac:dyDescent="0.25">
      <c r="B4991" s="2"/>
      <c r="D4991" s="2"/>
      <c r="E4991" s="2"/>
      <c r="J4991" s="2"/>
      <c r="P4991" s="2"/>
      <c r="Y4991" s="2"/>
    </row>
    <row r="4992" spans="2:25" x14ac:dyDescent="0.25">
      <c r="B4992" s="2"/>
      <c r="D4992" s="2"/>
      <c r="E4992" s="2"/>
      <c r="J4992" s="2"/>
      <c r="P4992" s="2"/>
      <c r="Y4992" s="2"/>
    </row>
    <row r="4993" spans="2:25" x14ac:dyDescent="0.25">
      <c r="B4993" s="2"/>
      <c r="D4993" s="2"/>
      <c r="E4993" s="2"/>
      <c r="J4993" s="2"/>
      <c r="P4993" s="2"/>
      <c r="Y4993" s="2"/>
    </row>
    <row r="4994" spans="2:25" x14ac:dyDescent="0.25">
      <c r="B4994" s="2"/>
      <c r="D4994" s="2"/>
      <c r="E4994" s="2"/>
      <c r="J4994" s="2"/>
      <c r="P4994" s="2"/>
      <c r="Y4994" s="2"/>
    </row>
    <row r="4995" spans="2:25" x14ac:dyDescent="0.25">
      <c r="B4995" s="2"/>
      <c r="D4995" s="2"/>
      <c r="E4995" s="2"/>
      <c r="J4995" s="2"/>
      <c r="P4995" s="2"/>
      <c r="Y4995" s="2"/>
    </row>
    <row r="4996" spans="2:25" x14ac:dyDescent="0.25">
      <c r="B4996" s="2"/>
      <c r="D4996" s="2"/>
      <c r="E4996" s="2"/>
      <c r="J4996" s="2"/>
      <c r="P4996" s="2"/>
      <c r="Y4996" s="2"/>
    </row>
    <row r="4997" spans="2:25" x14ac:dyDescent="0.25">
      <c r="B4997" s="2"/>
      <c r="D4997" s="2"/>
      <c r="E4997" s="2"/>
      <c r="J4997" s="2"/>
      <c r="P4997" s="2"/>
      <c r="Y4997" s="2"/>
    </row>
    <row r="4998" spans="2:25" x14ac:dyDescent="0.25">
      <c r="B4998" s="2"/>
      <c r="D4998" s="2"/>
      <c r="E4998" s="2"/>
      <c r="J4998" s="2"/>
      <c r="P4998" s="2"/>
      <c r="Y4998" s="2"/>
    </row>
    <row r="4999" spans="2:25" x14ac:dyDescent="0.25">
      <c r="B4999" s="2"/>
      <c r="D4999" s="2"/>
      <c r="E4999" s="2"/>
      <c r="J4999" s="2"/>
      <c r="P4999" s="2"/>
      <c r="Y4999" s="2"/>
    </row>
    <row r="5000" spans="2:25" x14ac:dyDescent="0.25">
      <c r="B5000" s="2"/>
      <c r="D5000" s="2"/>
      <c r="E5000" s="2"/>
      <c r="J5000" s="2"/>
      <c r="P5000" s="2"/>
      <c r="Y5000" s="2"/>
    </row>
    <row r="5001" spans="2:25" x14ac:dyDescent="0.25">
      <c r="B5001" s="2"/>
      <c r="D5001" s="2"/>
      <c r="E5001" s="2"/>
      <c r="J5001" s="2"/>
      <c r="P5001" s="2"/>
      <c r="Y5001" s="2"/>
    </row>
    <row r="5002" spans="2:25" x14ac:dyDescent="0.25">
      <c r="B5002" s="2"/>
      <c r="D5002" s="2"/>
      <c r="E5002" s="2"/>
      <c r="J5002" s="2"/>
      <c r="P5002" s="2"/>
      <c r="Y5002" s="2"/>
    </row>
    <row r="5003" spans="2:25" x14ac:dyDescent="0.25">
      <c r="B5003" s="2"/>
      <c r="D5003" s="2"/>
      <c r="E5003" s="2"/>
      <c r="J5003" s="2"/>
      <c r="P5003" s="2"/>
      <c r="Y5003" s="2"/>
    </row>
    <row r="5004" spans="2:25" x14ac:dyDescent="0.25">
      <c r="B5004" s="2"/>
      <c r="D5004" s="2"/>
      <c r="E5004" s="2"/>
      <c r="J5004" s="2"/>
      <c r="P5004" s="2"/>
      <c r="Y5004" s="2"/>
    </row>
    <row r="5005" spans="2:25" x14ac:dyDescent="0.25">
      <c r="B5005" s="2"/>
      <c r="D5005" s="2"/>
      <c r="E5005" s="2"/>
      <c r="J5005" s="2"/>
      <c r="P5005" s="2"/>
      <c r="Y5005" s="2"/>
    </row>
    <row r="5006" spans="2:25" x14ac:dyDescent="0.25">
      <c r="B5006" s="2"/>
      <c r="D5006" s="2"/>
      <c r="E5006" s="2"/>
      <c r="J5006" s="2"/>
      <c r="P5006" s="2"/>
      <c r="Y5006" s="2"/>
    </row>
    <row r="5007" spans="2:25" x14ac:dyDescent="0.25">
      <c r="B5007" s="2"/>
      <c r="D5007" s="2"/>
      <c r="E5007" s="2"/>
      <c r="J5007" s="2"/>
      <c r="P5007" s="2"/>
      <c r="Y5007" s="2"/>
    </row>
    <row r="5008" spans="2:25" x14ac:dyDescent="0.25">
      <c r="B5008" s="2"/>
      <c r="D5008" s="2"/>
      <c r="E5008" s="2"/>
      <c r="J5008" s="2"/>
      <c r="P5008" s="2"/>
      <c r="Y5008" s="2"/>
    </row>
    <row r="5009" spans="2:25" x14ac:dyDescent="0.25">
      <c r="B5009" s="2"/>
      <c r="D5009" s="2"/>
      <c r="E5009" s="2"/>
      <c r="J5009" s="2"/>
      <c r="P5009" s="2"/>
      <c r="Y5009" s="2"/>
    </row>
    <row r="5010" spans="2:25" x14ac:dyDescent="0.25">
      <c r="B5010" s="2"/>
      <c r="D5010" s="2"/>
      <c r="E5010" s="2"/>
      <c r="J5010" s="2"/>
      <c r="P5010" s="2"/>
      <c r="Y5010" s="2"/>
    </row>
    <row r="5011" spans="2:25" x14ac:dyDescent="0.25">
      <c r="B5011" s="2"/>
      <c r="D5011" s="2"/>
      <c r="E5011" s="2"/>
      <c r="J5011" s="2"/>
      <c r="P5011" s="2"/>
      <c r="Y5011" s="2"/>
    </row>
    <row r="5012" spans="2:25" x14ac:dyDescent="0.25">
      <c r="B5012" s="2"/>
      <c r="D5012" s="2"/>
      <c r="E5012" s="2"/>
      <c r="J5012" s="2"/>
      <c r="P5012" s="2"/>
      <c r="Y5012" s="2"/>
    </row>
    <row r="5013" spans="2:25" x14ac:dyDescent="0.25">
      <c r="B5013" s="2"/>
      <c r="D5013" s="2"/>
      <c r="E5013" s="2"/>
      <c r="J5013" s="2"/>
      <c r="P5013" s="2"/>
      <c r="Y5013" s="2"/>
    </row>
    <row r="5014" spans="2:25" x14ac:dyDescent="0.25">
      <c r="B5014" s="2"/>
      <c r="D5014" s="2"/>
      <c r="E5014" s="2"/>
      <c r="J5014" s="2"/>
      <c r="P5014" s="2"/>
      <c r="Y5014" s="2"/>
    </row>
    <row r="5015" spans="2:25" x14ac:dyDescent="0.25">
      <c r="B5015" s="2"/>
      <c r="D5015" s="2"/>
      <c r="E5015" s="2"/>
      <c r="J5015" s="2"/>
      <c r="P5015" s="2"/>
      <c r="Y5015" s="2"/>
    </row>
    <row r="5016" spans="2:25" x14ac:dyDescent="0.25">
      <c r="B5016" s="2"/>
      <c r="D5016" s="2"/>
      <c r="E5016" s="2"/>
      <c r="J5016" s="2"/>
      <c r="P5016" s="2"/>
      <c r="Y5016" s="2"/>
    </row>
    <row r="5017" spans="2:25" x14ac:dyDescent="0.25">
      <c r="B5017" s="2"/>
      <c r="D5017" s="2"/>
      <c r="E5017" s="2"/>
      <c r="J5017" s="2"/>
      <c r="P5017" s="2"/>
      <c r="Y5017" s="2"/>
    </row>
    <row r="5018" spans="2:25" x14ac:dyDescent="0.25">
      <c r="B5018" s="2"/>
      <c r="D5018" s="2"/>
      <c r="E5018" s="2"/>
      <c r="J5018" s="2"/>
      <c r="P5018" s="2"/>
      <c r="Y5018" s="2"/>
    </row>
    <row r="5019" spans="2:25" x14ac:dyDescent="0.25">
      <c r="B5019" s="2"/>
      <c r="D5019" s="2"/>
      <c r="E5019" s="2"/>
      <c r="J5019" s="2"/>
      <c r="P5019" s="2"/>
      <c r="Y5019" s="2"/>
    </row>
    <row r="5020" spans="2:25" x14ac:dyDescent="0.25">
      <c r="B5020" s="2"/>
      <c r="D5020" s="2"/>
      <c r="E5020" s="2"/>
      <c r="J5020" s="2"/>
      <c r="P5020" s="2"/>
      <c r="Y5020" s="2"/>
    </row>
    <row r="5021" spans="2:25" x14ac:dyDescent="0.25">
      <c r="B5021" s="2"/>
      <c r="D5021" s="2"/>
      <c r="E5021" s="2"/>
      <c r="J5021" s="2"/>
      <c r="P5021" s="2"/>
      <c r="Y5021" s="2"/>
    </row>
    <row r="5022" spans="2:25" x14ac:dyDescent="0.25">
      <c r="B5022" s="2"/>
      <c r="D5022" s="2"/>
      <c r="E5022" s="2"/>
      <c r="J5022" s="2"/>
      <c r="P5022" s="2"/>
      <c r="Y5022" s="2"/>
    </row>
    <row r="5023" spans="2:25" x14ac:dyDescent="0.25">
      <c r="B5023" s="2"/>
      <c r="D5023" s="2"/>
      <c r="E5023" s="2"/>
      <c r="J5023" s="2"/>
      <c r="P5023" s="2"/>
      <c r="Y5023" s="2"/>
    </row>
    <row r="5024" spans="2:25" x14ac:dyDescent="0.25">
      <c r="B5024" s="2"/>
      <c r="D5024" s="2"/>
      <c r="E5024" s="2"/>
      <c r="J5024" s="2"/>
      <c r="P5024" s="2"/>
      <c r="Y5024" s="2"/>
    </row>
    <row r="5025" spans="2:25" x14ac:dyDescent="0.25">
      <c r="B5025" s="2"/>
      <c r="D5025" s="2"/>
      <c r="E5025" s="2"/>
      <c r="J5025" s="2"/>
      <c r="P5025" s="2"/>
      <c r="Y5025" s="2"/>
    </row>
    <row r="5026" spans="2:25" x14ac:dyDescent="0.25">
      <c r="B5026" s="2"/>
      <c r="D5026" s="2"/>
      <c r="E5026" s="2"/>
      <c r="J5026" s="2"/>
      <c r="P5026" s="2"/>
      <c r="Y5026" s="2"/>
    </row>
    <row r="5027" spans="2:25" x14ac:dyDescent="0.25">
      <c r="B5027" s="2"/>
      <c r="D5027" s="2"/>
      <c r="E5027" s="2"/>
      <c r="J5027" s="2"/>
      <c r="P5027" s="2"/>
      <c r="Y5027" s="2"/>
    </row>
    <row r="5028" spans="2:25" x14ac:dyDescent="0.25">
      <c r="B5028" s="2"/>
      <c r="D5028" s="2"/>
      <c r="E5028" s="2"/>
      <c r="J5028" s="2"/>
      <c r="P5028" s="2"/>
      <c r="Y5028" s="2"/>
    </row>
    <row r="5029" spans="2:25" x14ac:dyDescent="0.25">
      <c r="B5029" s="2"/>
      <c r="D5029" s="2"/>
      <c r="E5029" s="2"/>
      <c r="J5029" s="2"/>
      <c r="P5029" s="2"/>
      <c r="Y5029" s="2"/>
    </row>
    <row r="5030" spans="2:25" x14ac:dyDescent="0.25">
      <c r="B5030" s="2"/>
      <c r="D5030" s="2"/>
      <c r="E5030" s="2"/>
      <c r="J5030" s="2"/>
      <c r="P5030" s="2"/>
      <c r="Y5030" s="2"/>
    </row>
    <row r="5031" spans="2:25" x14ac:dyDescent="0.25">
      <c r="B5031" s="2"/>
      <c r="D5031" s="2"/>
      <c r="E5031" s="2"/>
      <c r="J5031" s="2"/>
      <c r="P5031" s="2"/>
      <c r="Y5031" s="2"/>
    </row>
    <row r="5032" spans="2:25" x14ac:dyDescent="0.25">
      <c r="B5032" s="2"/>
      <c r="D5032" s="2"/>
      <c r="E5032" s="2"/>
      <c r="J5032" s="2"/>
      <c r="P5032" s="2"/>
      <c r="Y5032" s="2"/>
    </row>
    <row r="5033" spans="2:25" x14ac:dyDescent="0.25">
      <c r="B5033" s="2"/>
      <c r="D5033" s="2"/>
      <c r="E5033" s="2"/>
      <c r="J5033" s="2"/>
      <c r="P5033" s="2"/>
      <c r="Y5033" s="2"/>
    </row>
    <row r="5034" spans="2:25" x14ac:dyDescent="0.25">
      <c r="B5034" s="2"/>
      <c r="D5034" s="2"/>
      <c r="E5034" s="2"/>
      <c r="J5034" s="2"/>
      <c r="P5034" s="2"/>
      <c r="Y5034" s="2"/>
    </row>
    <row r="5035" spans="2:25" x14ac:dyDescent="0.25">
      <c r="B5035" s="2"/>
      <c r="D5035" s="2"/>
      <c r="E5035" s="2"/>
      <c r="J5035" s="2"/>
      <c r="P5035" s="2"/>
      <c r="Y5035" s="2"/>
    </row>
    <row r="5036" spans="2:25" x14ac:dyDescent="0.25">
      <c r="B5036" s="2"/>
      <c r="D5036" s="2"/>
      <c r="E5036" s="2"/>
      <c r="J5036" s="2"/>
      <c r="P5036" s="2"/>
      <c r="Y5036" s="2"/>
    </row>
    <row r="5037" spans="2:25" x14ac:dyDescent="0.25">
      <c r="B5037" s="2"/>
      <c r="D5037" s="2"/>
      <c r="E5037" s="2"/>
      <c r="J5037" s="2"/>
      <c r="P5037" s="2"/>
      <c r="Y5037" s="2"/>
    </row>
    <row r="5038" spans="2:25" x14ac:dyDescent="0.25">
      <c r="B5038" s="2"/>
      <c r="D5038" s="2"/>
      <c r="E5038" s="2"/>
      <c r="J5038" s="2"/>
      <c r="P5038" s="2"/>
      <c r="Y5038" s="2"/>
    </row>
    <row r="5039" spans="2:25" x14ac:dyDescent="0.25">
      <c r="B5039" s="2"/>
      <c r="D5039" s="2"/>
      <c r="E5039" s="2"/>
      <c r="J5039" s="2"/>
      <c r="P5039" s="2"/>
      <c r="Y5039" s="2"/>
    </row>
    <row r="5040" spans="2:25" x14ac:dyDescent="0.25">
      <c r="B5040" s="2"/>
      <c r="D5040" s="2"/>
      <c r="E5040" s="2"/>
      <c r="J5040" s="2"/>
      <c r="P5040" s="2"/>
      <c r="Y5040" s="2"/>
    </row>
    <row r="5041" spans="2:25" x14ac:dyDescent="0.25">
      <c r="B5041" s="2"/>
      <c r="D5041" s="2"/>
      <c r="E5041" s="2"/>
      <c r="J5041" s="2"/>
      <c r="P5041" s="2"/>
      <c r="Y5041" s="2"/>
    </row>
    <row r="5042" spans="2:25" x14ac:dyDescent="0.25">
      <c r="B5042" s="2"/>
      <c r="D5042" s="2"/>
      <c r="E5042" s="2"/>
      <c r="J5042" s="2"/>
      <c r="P5042" s="2"/>
      <c r="Y5042" s="2"/>
    </row>
    <row r="5043" spans="2:25" x14ac:dyDescent="0.25">
      <c r="B5043" s="2"/>
      <c r="D5043" s="2"/>
      <c r="E5043" s="2"/>
      <c r="J5043" s="2"/>
      <c r="P5043" s="2"/>
      <c r="Y5043" s="2"/>
    </row>
    <row r="5044" spans="2:25" x14ac:dyDescent="0.25">
      <c r="B5044" s="2"/>
      <c r="D5044" s="2"/>
      <c r="E5044" s="2"/>
      <c r="J5044" s="2"/>
      <c r="P5044" s="2"/>
      <c r="Y5044" s="2"/>
    </row>
    <row r="5045" spans="2:25" x14ac:dyDescent="0.25">
      <c r="B5045" s="2"/>
      <c r="D5045" s="2"/>
      <c r="E5045" s="2"/>
      <c r="J5045" s="2"/>
      <c r="P5045" s="2"/>
      <c r="Y5045" s="2"/>
    </row>
    <row r="5046" spans="2:25" x14ac:dyDescent="0.25">
      <c r="B5046" s="2"/>
      <c r="D5046" s="2"/>
      <c r="E5046" s="2"/>
      <c r="J5046" s="2"/>
      <c r="P5046" s="2"/>
      <c r="Y5046" s="2"/>
    </row>
    <row r="5047" spans="2:25" x14ac:dyDescent="0.25">
      <c r="B5047" s="2"/>
      <c r="D5047" s="2"/>
      <c r="E5047" s="2"/>
      <c r="J5047" s="2"/>
      <c r="P5047" s="2"/>
      <c r="Y5047" s="2"/>
    </row>
    <row r="5048" spans="2:25" x14ac:dyDescent="0.25">
      <c r="B5048" s="2"/>
      <c r="D5048" s="2"/>
      <c r="E5048" s="2"/>
      <c r="J5048" s="2"/>
      <c r="P5048" s="2"/>
      <c r="Y5048" s="2"/>
    </row>
    <row r="5049" spans="2:25" x14ac:dyDescent="0.25">
      <c r="B5049" s="2"/>
      <c r="D5049" s="2"/>
      <c r="E5049" s="2"/>
      <c r="J5049" s="2"/>
      <c r="P5049" s="2"/>
      <c r="Y5049" s="2"/>
    </row>
    <row r="5050" spans="2:25" x14ac:dyDescent="0.25">
      <c r="B5050" s="2"/>
      <c r="D5050" s="2"/>
      <c r="E5050" s="2"/>
      <c r="J5050" s="2"/>
      <c r="P5050" s="2"/>
      <c r="Y5050" s="2"/>
    </row>
    <row r="5051" spans="2:25" x14ac:dyDescent="0.25">
      <c r="B5051" s="2"/>
      <c r="D5051" s="2"/>
      <c r="E5051" s="2"/>
      <c r="J5051" s="2"/>
      <c r="P5051" s="2"/>
      <c r="Y5051" s="2"/>
    </row>
    <row r="5052" spans="2:25" x14ac:dyDescent="0.25">
      <c r="B5052" s="2"/>
      <c r="D5052" s="2"/>
      <c r="E5052" s="2"/>
      <c r="J5052" s="2"/>
      <c r="P5052" s="2"/>
      <c r="Y5052" s="2"/>
    </row>
    <row r="5053" spans="2:25" x14ac:dyDescent="0.25">
      <c r="B5053" s="2"/>
      <c r="D5053" s="2"/>
      <c r="E5053" s="2"/>
      <c r="J5053" s="2"/>
      <c r="P5053" s="2"/>
      <c r="Y5053" s="2"/>
    </row>
    <row r="5054" spans="2:25" x14ac:dyDescent="0.25">
      <c r="B5054" s="2"/>
      <c r="D5054" s="2"/>
      <c r="E5054" s="2"/>
      <c r="J5054" s="2"/>
      <c r="P5054" s="2"/>
      <c r="Y5054" s="2"/>
    </row>
    <row r="5055" spans="2:25" x14ac:dyDescent="0.25">
      <c r="B5055" s="2"/>
      <c r="D5055" s="2"/>
      <c r="E5055" s="2"/>
      <c r="J5055" s="2"/>
      <c r="P5055" s="2"/>
      <c r="Y5055" s="2"/>
    </row>
    <row r="5056" spans="2:25" x14ac:dyDescent="0.25">
      <c r="B5056" s="2"/>
      <c r="D5056" s="2"/>
      <c r="E5056" s="2"/>
      <c r="J5056" s="2"/>
      <c r="P5056" s="2"/>
      <c r="Y5056" s="2"/>
    </row>
    <row r="5057" spans="2:25" x14ac:dyDescent="0.25">
      <c r="B5057" s="2"/>
      <c r="D5057" s="2"/>
      <c r="E5057" s="2"/>
      <c r="J5057" s="2"/>
      <c r="P5057" s="2"/>
      <c r="Y5057" s="2"/>
    </row>
    <row r="5058" spans="2:25" x14ac:dyDescent="0.25">
      <c r="B5058" s="2"/>
      <c r="D5058" s="2"/>
      <c r="E5058" s="2"/>
      <c r="J5058" s="2"/>
      <c r="P5058" s="2"/>
      <c r="Y5058" s="2"/>
    </row>
    <row r="5059" spans="2:25" x14ac:dyDescent="0.25">
      <c r="B5059" s="2"/>
      <c r="D5059" s="2"/>
      <c r="E5059" s="2"/>
      <c r="J5059" s="2"/>
      <c r="P5059" s="2"/>
      <c r="Y5059" s="2"/>
    </row>
    <row r="5060" spans="2:25" x14ac:dyDescent="0.25">
      <c r="B5060" s="2"/>
      <c r="D5060" s="2"/>
      <c r="E5060" s="2"/>
      <c r="J5060" s="2"/>
      <c r="P5060" s="2"/>
      <c r="Y5060" s="2"/>
    </row>
    <row r="5061" spans="2:25" x14ac:dyDescent="0.25">
      <c r="B5061" s="2"/>
      <c r="D5061" s="2"/>
      <c r="E5061" s="2"/>
      <c r="J5061" s="2"/>
      <c r="P5061" s="2"/>
      <c r="Y5061" s="2"/>
    </row>
    <row r="5062" spans="2:25" x14ac:dyDescent="0.25">
      <c r="B5062" s="2"/>
      <c r="D5062" s="2"/>
      <c r="E5062" s="2"/>
      <c r="J5062" s="2"/>
      <c r="P5062" s="2"/>
      <c r="Y5062" s="2"/>
    </row>
    <row r="5063" spans="2:25" x14ac:dyDescent="0.25">
      <c r="B5063" s="2"/>
      <c r="D5063" s="2"/>
      <c r="E5063" s="2"/>
      <c r="J5063" s="2"/>
      <c r="P5063" s="2"/>
      <c r="Y5063" s="2"/>
    </row>
    <row r="5064" spans="2:25" x14ac:dyDescent="0.25">
      <c r="B5064" s="2"/>
      <c r="D5064" s="2"/>
      <c r="E5064" s="2"/>
      <c r="J5064" s="2"/>
      <c r="P5064" s="2"/>
      <c r="Y5064" s="2"/>
    </row>
    <row r="5065" spans="2:25" x14ac:dyDescent="0.25">
      <c r="B5065" s="2"/>
      <c r="D5065" s="2"/>
      <c r="E5065" s="2"/>
      <c r="J5065" s="2"/>
      <c r="P5065" s="2"/>
      <c r="Y5065" s="2"/>
    </row>
    <row r="5066" spans="2:25" x14ac:dyDescent="0.25">
      <c r="B5066" s="2"/>
      <c r="D5066" s="2"/>
      <c r="E5066" s="2"/>
      <c r="J5066" s="2"/>
      <c r="P5066" s="2"/>
      <c r="Y5066" s="2"/>
    </row>
    <row r="5067" spans="2:25" x14ac:dyDescent="0.25">
      <c r="B5067" s="2"/>
      <c r="D5067" s="2"/>
      <c r="E5067" s="2"/>
      <c r="J5067" s="2"/>
      <c r="P5067" s="2"/>
      <c r="Y5067" s="2"/>
    </row>
    <row r="5068" spans="2:25" x14ac:dyDescent="0.25">
      <c r="B5068" s="2"/>
      <c r="D5068" s="2"/>
      <c r="E5068" s="2"/>
      <c r="J5068" s="2"/>
      <c r="P5068" s="2"/>
      <c r="Y5068" s="2"/>
    </row>
    <row r="5069" spans="2:25" x14ac:dyDescent="0.25">
      <c r="B5069" s="2"/>
      <c r="D5069" s="2"/>
      <c r="E5069" s="2"/>
      <c r="J5069" s="2"/>
      <c r="P5069" s="2"/>
      <c r="Y5069" s="2"/>
    </row>
    <row r="5070" spans="2:25" x14ac:dyDescent="0.25">
      <c r="B5070" s="2"/>
      <c r="D5070" s="2"/>
      <c r="E5070" s="2"/>
      <c r="J5070" s="2"/>
      <c r="P5070" s="2"/>
      <c r="Y5070" s="2"/>
    </row>
    <row r="5071" spans="2:25" x14ac:dyDescent="0.25">
      <c r="B5071" s="2"/>
      <c r="D5071" s="2"/>
      <c r="E5071" s="2"/>
      <c r="J5071" s="2"/>
      <c r="P5071" s="2"/>
      <c r="Y5071" s="2"/>
    </row>
    <row r="5072" spans="2:25" x14ac:dyDescent="0.25">
      <c r="B5072" s="2"/>
      <c r="D5072" s="2"/>
      <c r="E5072" s="2"/>
      <c r="J5072" s="2"/>
      <c r="P5072" s="2"/>
      <c r="Y5072" s="2"/>
    </row>
    <row r="5073" spans="2:25" x14ac:dyDescent="0.25">
      <c r="B5073" s="2"/>
      <c r="D5073" s="2"/>
      <c r="E5073" s="2"/>
      <c r="J5073" s="2"/>
      <c r="P5073" s="2"/>
      <c r="Y5073" s="2"/>
    </row>
    <row r="5074" spans="2:25" x14ac:dyDescent="0.25">
      <c r="B5074" s="2"/>
      <c r="D5074" s="2"/>
      <c r="E5074" s="2"/>
      <c r="J5074" s="2"/>
      <c r="P5074" s="2"/>
      <c r="Y5074" s="2"/>
    </row>
    <row r="5075" spans="2:25" x14ac:dyDescent="0.25">
      <c r="B5075" s="2"/>
      <c r="D5075" s="2"/>
      <c r="E5075" s="2"/>
      <c r="J5075" s="2"/>
      <c r="P5075" s="2"/>
      <c r="Y5075" s="2"/>
    </row>
    <row r="5076" spans="2:25" x14ac:dyDescent="0.25">
      <c r="B5076" s="2"/>
      <c r="D5076" s="2"/>
      <c r="E5076" s="2"/>
      <c r="J5076" s="2"/>
      <c r="P5076" s="2"/>
      <c r="Y5076" s="2"/>
    </row>
    <row r="5077" spans="2:25" x14ac:dyDescent="0.25">
      <c r="B5077" s="2"/>
      <c r="D5077" s="2"/>
      <c r="E5077" s="2"/>
      <c r="J5077" s="2"/>
      <c r="P5077" s="2"/>
      <c r="Y5077" s="2"/>
    </row>
    <row r="5078" spans="2:25" x14ac:dyDescent="0.25">
      <c r="B5078" s="2"/>
      <c r="D5078" s="2"/>
      <c r="E5078" s="2"/>
      <c r="J5078" s="2"/>
      <c r="P5078" s="2"/>
      <c r="Y5078" s="2"/>
    </row>
    <row r="5079" spans="2:25" x14ac:dyDescent="0.25">
      <c r="B5079" s="2"/>
      <c r="D5079" s="2"/>
      <c r="E5079" s="2"/>
      <c r="J5079" s="2"/>
      <c r="P5079" s="2"/>
      <c r="Y5079" s="2"/>
    </row>
    <row r="5080" spans="2:25" x14ac:dyDescent="0.25">
      <c r="B5080" s="2"/>
      <c r="D5080" s="2"/>
      <c r="E5080" s="2"/>
      <c r="J5080" s="2"/>
      <c r="P5080" s="2"/>
      <c r="Y5080" s="2"/>
    </row>
    <row r="5081" spans="2:25" x14ac:dyDescent="0.25">
      <c r="B5081" s="2"/>
      <c r="D5081" s="2"/>
      <c r="E5081" s="2"/>
      <c r="J5081" s="2"/>
      <c r="P5081" s="2"/>
      <c r="Y5081" s="2"/>
    </row>
    <row r="5082" spans="2:25" x14ac:dyDescent="0.25">
      <c r="B5082" s="2"/>
      <c r="D5082" s="2"/>
      <c r="E5082" s="2"/>
      <c r="J5082" s="2"/>
      <c r="P5082" s="2"/>
      <c r="Y5082" s="2"/>
    </row>
    <row r="5083" spans="2:25" x14ac:dyDescent="0.25">
      <c r="B5083" s="2"/>
      <c r="D5083" s="2"/>
      <c r="E5083" s="2"/>
      <c r="J5083" s="2"/>
      <c r="P5083" s="2"/>
      <c r="Y5083" s="2"/>
    </row>
    <row r="5084" spans="2:25" x14ac:dyDescent="0.25">
      <c r="B5084" s="2"/>
      <c r="D5084" s="2"/>
      <c r="E5084" s="2"/>
      <c r="J5084" s="2"/>
      <c r="P5084" s="2"/>
      <c r="Y5084" s="2"/>
    </row>
    <row r="5085" spans="2:25" x14ac:dyDescent="0.25">
      <c r="B5085" s="2"/>
      <c r="D5085" s="2"/>
      <c r="E5085" s="2"/>
      <c r="J5085" s="2"/>
      <c r="P5085" s="2"/>
      <c r="Y5085" s="2"/>
    </row>
    <row r="5086" spans="2:25" x14ac:dyDescent="0.25">
      <c r="B5086" s="2"/>
      <c r="D5086" s="2"/>
      <c r="E5086" s="2"/>
      <c r="J5086" s="2"/>
      <c r="P5086" s="2"/>
      <c r="Y5086" s="2"/>
    </row>
    <row r="5087" spans="2:25" x14ac:dyDescent="0.25">
      <c r="B5087" s="2"/>
      <c r="D5087" s="2"/>
      <c r="E5087" s="2"/>
      <c r="J5087" s="2"/>
      <c r="P5087" s="2"/>
      <c r="Y5087" s="2"/>
    </row>
    <row r="5088" spans="2:25" x14ac:dyDescent="0.25">
      <c r="B5088" s="2"/>
      <c r="D5088" s="2"/>
      <c r="E5088" s="2"/>
      <c r="J5088" s="2"/>
      <c r="P5088" s="2"/>
      <c r="Y5088" s="2"/>
    </row>
    <row r="5089" spans="2:25" x14ac:dyDescent="0.25">
      <c r="B5089" s="2"/>
      <c r="D5089" s="2"/>
      <c r="E5089" s="2"/>
      <c r="J5089" s="2"/>
      <c r="P5089" s="2"/>
      <c r="Y5089" s="2"/>
    </row>
    <row r="5090" spans="2:25" x14ac:dyDescent="0.25">
      <c r="B5090" s="2"/>
      <c r="D5090" s="2"/>
      <c r="E5090" s="2"/>
      <c r="J5090" s="2"/>
      <c r="P5090" s="2"/>
      <c r="Y5090" s="2"/>
    </row>
    <row r="5091" spans="2:25" x14ac:dyDescent="0.25">
      <c r="B5091" s="2"/>
      <c r="D5091" s="2"/>
      <c r="E5091" s="2"/>
      <c r="J5091" s="2"/>
      <c r="P5091" s="2"/>
      <c r="Y5091" s="2"/>
    </row>
    <row r="5092" spans="2:25" x14ac:dyDescent="0.25">
      <c r="B5092" s="2"/>
      <c r="D5092" s="2"/>
      <c r="E5092" s="2"/>
      <c r="J5092" s="2"/>
      <c r="P5092" s="2"/>
      <c r="Y5092" s="2"/>
    </row>
    <row r="5093" spans="2:25" x14ac:dyDescent="0.25">
      <c r="B5093" s="2"/>
      <c r="D5093" s="2"/>
      <c r="E5093" s="2"/>
      <c r="J5093" s="2"/>
      <c r="P5093" s="2"/>
      <c r="Y5093" s="2"/>
    </row>
    <row r="5094" spans="2:25" x14ac:dyDescent="0.25">
      <c r="B5094" s="2"/>
      <c r="D5094" s="2"/>
      <c r="E5094" s="2"/>
      <c r="J5094" s="2"/>
      <c r="P5094" s="2"/>
      <c r="Y5094" s="2"/>
    </row>
    <row r="5095" spans="2:25" x14ac:dyDescent="0.25">
      <c r="B5095" s="2"/>
      <c r="D5095" s="2"/>
      <c r="E5095" s="2"/>
      <c r="J5095" s="2"/>
      <c r="P5095" s="2"/>
      <c r="Y5095" s="2"/>
    </row>
    <row r="5096" spans="2:25" x14ac:dyDescent="0.25">
      <c r="B5096" s="2"/>
      <c r="D5096" s="2"/>
      <c r="E5096" s="2"/>
      <c r="J5096" s="2"/>
      <c r="P5096" s="2"/>
      <c r="Y5096" s="2"/>
    </row>
    <row r="5097" spans="2:25" x14ac:dyDescent="0.25">
      <c r="B5097" s="2"/>
      <c r="D5097" s="2"/>
      <c r="E5097" s="2"/>
      <c r="J5097" s="2"/>
      <c r="P5097" s="2"/>
      <c r="Y5097" s="2"/>
    </row>
    <row r="5098" spans="2:25" x14ac:dyDescent="0.25">
      <c r="B5098" s="2"/>
      <c r="D5098" s="2"/>
      <c r="E5098" s="2"/>
      <c r="J5098" s="2"/>
      <c r="P5098" s="2"/>
      <c r="Y5098" s="2"/>
    </row>
    <row r="5099" spans="2:25" x14ac:dyDescent="0.25">
      <c r="B5099" s="2"/>
      <c r="D5099" s="2"/>
      <c r="E5099" s="2"/>
      <c r="J5099" s="2"/>
      <c r="P5099" s="2"/>
      <c r="Y5099" s="2"/>
    </row>
    <row r="5100" spans="2:25" x14ac:dyDescent="0.25">
      <c r="B5100" s="2"/>
      <c r="D5100" s="2"/>
      <c r="E5100" s="2"/>
      <c r="J5100" s="2"/>
      <c r="P5100" s="2"/>
      <c r="Y5100" s="2"/>
    </row>
    <row r="5101" spans="2:25" x14ac:dyDescent="0.25">
      <c r="B5101" s="2"/>
      <c r="D5101" s="2"/>
      <c r="E5101" s="2"/>
      <c r="J5101" s="2"/>
      <c r="P5101" s="2"/>
      <c r="Y5101" s="2"/>
    </row>
    <row r="5102" spans="2:25" x14ac:dyDescent="0.25">
      <c r="B5102" s="2"/>
      <c r="D5102" s="2"/>
      <c r="E5102" s="2"/>
      <c r="J5102" s="2"/>
      <c r="P5102" s="2"/>
      <c r="Y5102" s="2"/>
    </row>
    <row r="5103" spans="2:25" x14ac:dyDescent="0.25">
      <c r="B5103" s="2"/>
      <c r="D5103" s="2"/>
      <c r="E5103" s="2"/>
      <c r="J5103" s="2"/>
      <c r="P5103" s="2"/>
      <c r="Y5103" s="2"/>
    </row>
    <row r="5104" spans="2:25" x14ac:dyDescent="0.25">
      <c r="B5104" s="2"/>
      <c r="D5104" s="2"/>
      <c r="E5104" s="2"/>
      <c r="J5104" s="2"/>
      <c r="P5104" s="2"/>
      <c r="Y5104" s="2"/>
    </row>
    <row r="5105" spans="2:25" x14ac:dyDescent="0.25">
      <c r="B5105" s="2"/>
      <c r="D5105" s="2"/>
      <c r="E5105" s="2"/>
      <c r="J5105" s="2"/>
      <c r="P5105" s="2"/>
      <c r="Y5105" s="2"/>
    </row>
    <row r="5106" spans="2:25" x14ac:dyDescent="0.25">
      <c r="B5106" s="2"/>
      <c r="D5106" s="2"/>
      <c r="E5106" s="2"/>
      <c r="J5106" s="2"/>
      <c r="P5106" s="2"/>
      <c r="Y5106" s="2"/>
    </row>
    <row r="5107" spans="2:25" x14ac:dyDescent="0.25">
      <c r="B5107" s="2"/>
      <c r="D5107" s="2"/>
      <c r="E5107" s="2"/>
      <c r="J5107" s="2"/>
      <c r="P5107" s="2"/>
      <c r="Y5107" s="2"/>
    </row>
    <row r="5108" spans="2:25" x14ac:dyDescent="0.25">
      <c r="B5108" s="2"/>
      <c r="D5108" s="2"/>
      <c r="E5108" s="2"/>
      <c r="J5108" s="2"/>
      <c r="P5108" s="2"/>
      <c r="Y5108" s="2"/>
    </row>
    <row r="5109" spans="2:25" x14ac:dyDescent="0.25">
      <c r="B5109" s="2"/>
      <c r="D5109" s="2"/>
      <c r="E5109" s="2"/>
      <c r="J5109" s="2"/>
      <c r="P5109" s="2"/>
      <c r="Y5109" s="2"/>
    </row>
    <row r="5110" spans="2:25" x14ac:dyDescent="0.25">
      <c r="B5110" s="2"/>
      <c r="D5110" s="2"/>
      <c r="E5110" s="2"/>
      <c r="J5110" s="2"/>
      <c r="P5110" s="2"/>
      <c r="Y5110" s="2"/>
    </row>
    <row r="5111" spans="2:25" x14ac:dyDescent="0.25">
      <c r="B5111" s="2"/>
      <c r="D5111" s="2"/>
      <c r="E5111" s="2"/>
      <c r="J5111" s="2"/>
      <c r="P5111" s="2"/>
      <c r="Y5111" s="2"/>
    </row>
    <row r="5112" spans="2:25" x14ac:dyDescent="0.25">
      <c r="B5112" s="2"/>
      <c r="D5112" s="2"/>
      <c r="E5112" s="2"/>
      <c r="J5112" s="2"/>
      <c r="P5112" s="2"/>
      <c r="Y5112" s="2"/>
    </row>
    <row r="5113" spans="2:25" x14ac:dyDescent="0.25">
      <c r="B5113" s="2"/>
      <c r="D5113" s="2"/>
      <c r="E5113" s="2"/>
      <c r="J5113" s="2"/>
      <c r="P5113" s="2"/>
      <c r="Y5113" s="2"/>
    </row>
    <row r="5114" spans="2:25" x14ac:dyDescent="0.25">
      <c r="B5114" s="2"/>
      <c r="D5114" s="2"/>
      <c r="E5114" s="2"/>
      <c r="J5114" s="2"/>
      <c r="P5114" s="2"/>
      <c r="Y5114" s="2"/>
    </row>
    <row r="5115" spans="2:25" x14ac:dyDescent="0.25">
      <c r="B5115" s="2"/>
      <c r="D5115" s="2"/>
      <c r="E5115" s="2"/>
      <c r="J5115" s="2"/>
      <c r="P5115" s="2"/>
      <c r="Y5115" s="2"/>
    </row>
    <row r="5116" spans="2:25" x14ac:dyDescent="0.25">
      <c r="B5116" s="2"/>
      <c r="D5116" s="2"/>
      <c r="E5116" s="2"/>
      <c r="J5116" s="2"/>
      <c r="P5116" s="2"/>
      <c r="Y5116" s="2"/>
    </row>
    <row r="5117" spans="2:25" x14ac:dyDescent="0.25">
      <c r="B5117" s="2"/>
      <c r="D5117" s="2"/>
      <c r="E5117" s="2"/>
      <c r="J5117" s="2"/>
      <c r="P5117" s="2"/>
      <c r="Y5117" s="2"/>
    </row>
    <row r="5118" spans="2:25" x14ac:dyDescent="0.25">
      <c r="B5118" s="2"/>
      <c r="D5118" s="2"/>
      <c r="E5118" s="2"/>
      <c r="J5118" s="2"/>
      <c r="P5118" s="2"/>
      <c r="Y5118" s="2"/>
    </row>
    <row r="5119" spans="2:25" x14ac:dyDescent="0.25">
      <c r="B5119" s="2"/>
      <c r="D5119" s="2"/>
      <c r="E5119" s="2"/>
      <c r="J5119" s="2"/>
      <c r="P5119" s="2"/>
      <c r="Y5119" s="2"/>
    </row>
    <row r="5120" spans="2:25" x14ac:dyDescent="0.25">
      <c r="B5120" s="2"/>
      <c r="D5120" s="2"/>
      <c r="E5120" s="2"/>
      <c r="J5120" s="2"/>
      <c r="P5120" s="2"/>
      <c r="Y5120" s="2"/>
    </row>
    <row r="5121" spans="2:25" x14ac:dyDescent="0.25">
      <c r="B5121" s="2"/>
      <c r="D5121" s="2"/>
      <c r="E5121" s="2"/>
      <c r="J5121" s="2"/>
      <c r="P5121" s="2"/>
      <c r="Y5121" s="2"/>
    </row>
    <row r="5122" spans="2:25" x14ac:dyDescent="0.25">
      <c r="B5122" s="2"/>
      <c r="D5122" s="2"/>
      <c r="E5122" s="2"/>
      <c r="J5122" s="2"/>
      <c r="P5122" s="2"/>
      <c r="Y5122" s="2"/>
    </row>
    <row r="5123" spans="2:25" x14ac:dyDescent="0.25">
      <c r="B5123" s="2"/>
      <c r="D5123" s="2"/>
      <c r="E5123" s="2"/>
      <c r="J5123" s="2"/>
      <c r="P5123" s="2"/>
      <c r="Y5123" s="2"/>
    </row>
    <row r="5124" spans="2:25" x14ac:dyDescent="0.25">
      <c r="B5124" s="2"/>
      <c r="D5124" s="2"/>
      <c r="E5124" s="2"/>
      <c r="J5124" s="2"/>
      <c r="P5124" s="2"/>
      <c r="Y5124" s="2"/>
    </row>
    <row r="5125" spans="2:25" x14ac:dyDescent="0.25">
      <c r="B5125" s="2"/>
      <c r="D5125" s="2"/>
      <c r="E5125" s="2"/>
      <c r="J5125" s="2"/>
      <c r="P5125" s="2"/>
      <c r="Y5125" s="2"/>
    </row>
    <row r="5126" spans="2:25" x14ac:dyDescent="0.25">
      <c r="B5126" s="2"/>
      <c r="D5126" s="2"/>
      <c r="E5126" s="2"/>
      <c r="J5126" s="2"/>
      <c r="P5126" s="2"/>
      <c r="Y5126" s="2"/>
    </row>
    <row r="5127" spans="2:25" x14ac:dyDescent="0.25">
      <c r="B5127" s="2"/>
      <c r="D5127" s="2"/>
      <c r="E5127" s="2"/>
      <c r="J5127" s="2"/>
      <c r="P5127" s="2"/>
      <c r="Y5127" s="2"/>
    </row>
    <row r="5128" spans="2:25" x14ac:dyDescent="0.25">
      <c r="B5128" s="2"/>
      <c r="D5128" s="2"/>
      <c r="E5128" s="2"/>
      <c r="J5128" s="2"/>
      <c r="P5128" s="2"/>
      <c r="Y5128" s="2"/>
    </row>
    <row r="5129" spans="2:25" x14ac:dyDescent="0.25">
      <c r="B5129" s="2"/>
      <c r="D5129" s="2"/>
      <c r="E5129" s="2"/>
      <c r="J5129" s="2"/>
      <c r="P5129" s="2"/>
      <c r="Y5129" s="2"/>
    </row>
    <row r="5130" spans="2:25" x14ac:dyDescent="0.25">
      <c r="B5130" s="2"/>
      <c r="D5130" s="2"/>
      <c r="E5130" s="2"/>
      <c r="J5130" s="2"/>
      <c r="P5130" s="2"/>
      <c r="Y5130" s="2"/>
    </row>
    <row r="5131" spans="2:25" x14ac:dyDescent="0.25">
      <c r="B5131" s="2"/>
      <c r="D5131" s="2"/>
      <c r="E5131" s="2"/>
      <c r="J5131" s="2"/>
      <c r="P5131" s="2"/>
      <c r="Y5131" s="2"/>
    </row>
    <row r="5132" spans="2:25" x14ac:dyDescent="0.25">
      <c r="B5132" s="2"/>
      <c r="D5132" s="2"/>
      <c r="E5132" s="2"/>
      <c r="J5132" s="2"/>
      <c r="P5132" s="2"/>
      <c r="Y5132" s="2"/>
    </row>
    <row r="5133" spans="2:25" x14ac:dyDescent="0.25">
      <c r="B5133" s="2"/>
      <c r="D5133" s="2"/>
      <c r="E5133" s="2"/>
      <c r="J5133" s="2"/>
      <c r="P5133" s="2"/>
      <c r="Y5133" s="2"/>
    </row>
    <row r="5134" spans="2:25" x14ac:dyDescent="0.25">
      <c r="B5134" s="2"/>
      <c r="D5134" s="2"/>
      <c r="E5134" s="2"/>
      <c r="J5134" s="2"/>
      <c r="P5134" s="2"/>
      <c r="Y5134" s="2"/>
    </row>
    <row r="5135" spans="2:25" x14ac:dyDescent="0.25">
      <c r="B5135" s="2"/>
      <c r="D5135" s="2"/>
      <c r="E5135" s="2"/>
      <c r="J5135" s="2"/>
      <c r="P5135" s="2"/>
      <c r="Y5135" s="2"/>
    </row>
    <row r="5136" spans="2:25" x14ac:dyDescent="0.25">
      <c r="B5136" s="2"/>
      <c r="D5136" s="2"/>
      <c r="E5136" s="2"/>
      <c r="J5136" s="2"/>
      <c r="P5136" s="2"/>
      <c r="Y5136" s="2"/>
    </row>
    <row r="5137" spans="2:25" x14ac:dyDescent="0.25">
      <c r="B5137" s="2"/>
      <c r="D5137" s="2"/>
      <c r="E5137" s="2"/>
      <c r="J5137" s="2"/>
      <c r="P5137" s="2"/>
      <c r="Y5137" s="2"/>
    </row>
    <row r="5138" spans="2:25" x14ac:dyDescent="0.25">
      <c r="B5138" s="2"/>
      <c r="D5138" s="2"/>
      <c r="E5138" s="2"/>
      <c r="J5138" s="2"/>
      <c r="P5138" s="2"/>
      <c r="Y5138" s="2"/>
    </row>
    <row r="5139" spans="2:25" x14ac:dyDescent="0.25">
      <c r="B5139" s="2"/>
      <c r="D5139" s="2"/>
      <c r="E5139" s="2"/>
      <c r="J5139" s="2"/>
      <c r="P5139" s="2"/>
      <c r="Y5139" s="2"/>
    </row>
    <row r="5140" spans="2:25" x14ac:dyDescent="0.25">
      <c r="B5140" s="2"/>
      <c r="D5140" s="2"/>
      <c r="E5140" s="2"/>
      <c r="J5140" s="2"/>
      <c r="P5140" s="2"/>
      <c r="Y5140" s="2"/>
    </row>
    <row r="5141" spans="2:25" x14ac:dyDescent="0.25">
      <c r="B5141" s="2"/>
      <c r="D5141" s="2"/>
      <c r="E5141" s="2"/>
      <c r="J5141" s="2"/>
      <c r="P5141" s="2"/>
      <c r="Y5141" s="2"/>
    </row>
    <row r="5142" spans="2:25" x14ac:dyDescent="0.25">
      <c r="B5142" s="2"/>
      <c r="D5142" s="2"/>
      <c r="E5142" s="2"/>
      <c r="J5142" s="2"/>
      <c r="P5142" s="2"/>
      <c r="Y5142" s="2"/>
    </row>
    <row r="5143" spans="2:25" x14ac:dyDescent="0.25">
      <c r="B5143" s="2"/>
      <c r="D5143" s="2"/>
      <c r="E5143" s="2"/>
      <c r="J5143" s="2"/>
      <c r="P5143" s="2"/>
      <c r="Y5143" s="2"/>
    </row>
    <row r="5144" spans="2:25" x14ac:dyDescent="0.25">
      <c r="B5144" s="2"/>
      <c r="D5144" s="2"/>
      <c r="E5144" s="2"/>
      <c r="J5144" s="2"/>
      <c r="P5144" s="2"/>
      <c r="Y5144" s="2"/>
    </row>
    <row r="5145" spans="2:25" x14ac:dyDescent="0.25">
      <c r="B5145" s="2"/>
      <c r="D5145" s="2"/>
      <c r="E5145" s="2"/>
      <c r="J5145" s="2"/>
      <c r="P5145" s="2"/>
      <c r="Y5145" s="2"/>
    </row>
    <row r="5146" spans="2:25" x14ac:dyDescent="0.25">
      <c r="B5146" s="2"/>
      <c r="D5146" s="2"/>
      <c r="E5146" s="2"/>
      <c r="J5146" s="2"/>
      <c r="P5146" s="2"/>
      <c r="Y5146" s="2"/>
    </row>
    <row r="5147" spans="2:25" x14ac:dyDescent="0.25">
      <c r="B5147" s="2"/>
      <c r="D5147" s="2"/>
      <c r="E5147" s="2"/>
      <c r="J5147" s="2"/>
      <c r="P5147" s="2"/>
      <c r="Y5147" s="2"/>
    </row>
    <row r="5148" spans="2:25" x14ac:dyDescent="0.25">
      <c r="B5148" s="2"/>
      <c r="D5148" s="2"/>
      <c r="E5148" s="2"/>
      <c r="J5148" s="2"/>
      <c r="P5148" s="2"/>
      <c r="Y5148" s="2"/>
    </row>
    <row r="5149" spans="2:25" x14ac:dyDescent="0.25">
      <c r="B5149" s="2"/>
      <c r="D5149" s="2"/>
      <c r="E5149" s="2"/>
      <c r="J5149" s="2"/>
      <c r="P5149" s="2"/>
      <c r="Y5149" s="2"/>
    </row>
    <row r="5150" spans="2:25" x14ac:dyDescent="0.25">
      <c r="B5150" s="2"/>
      <c r="D5150" s="2"/>
      <c r="E5150" s="2"/>
      <c r="J5150" s="2"/>
      <c r="P5150" s="2"/>
      <c r="Y5150" s="2"/>
    </row>
    <row r="5151" spans="2:25" x14ac:dyDescent="0.25">
      <c r="B5151" s="2"/>
      <c r="D5151" s="2"/>
      <c r="E5151" s="2"/>
      <c r="J5151" s="2"/>
      <c r="P5151" s="2"/>
      <c r="Y5151" s="2"/>
    </row>
    <row r="5152" spans="2:25" x14ac:dyDescent="0.25">
      <c r="B5152" s="2"/>
      <c r="D5152" s="2"/>
      <c r="E5152" s="2"/>
      <c r="J5152" s="2"/>
      <c r="P5152" s="2"/>
      <c r="Y5152" s="2"/>
    </row>
    <row r="5153" spans="2:25" x14ac:dyDescent="0.25">
      <c r="B5153" s="2"/>
      <c r="D5153" s="2"/>
      <c r="E5153" s="2"/>
      <c r="J5153" s="2"/>
      <c r="P5153" s="2"/>
      <c r="Y5153" s="2"/>
    </row>
    <row r="5154" spans="2:25" x14ac:dyDescent="0.25">
      <c r="B5154" s="2"/>
      <c r="D5154" s="2"/>
      <c r="E5154" s="2"/>
      <c r="J5154" s="2"/>
      <c r="P5154" s="2"/>
      <c r="Y5154" s="2"/>
    </row>
    <row r="5155" spans="2:25" x14ac:dyDescent="0.25">
      <c r="B5155" s="2"/>
      <c r="D5155" s="2"/>
      <c r="E5155" s="2"/>
      <c r="J5155" s="2"/>
      <c r="P5155" s="2"/>
      <c r="Y5155" s="2"/>
    </row>
    <row r="5156" spans="2:25" x14ac:dyDescent="0.25">
      <c r="B5156" s="2"/>
      <c r="D5156" s="2"/>
      <c r="E5156" s="2"/>
      <c r="J5156" s="2"/>
      <c r="P5156" s="2"/>
      <c r="Y5156" s="2"/>
    </row>
    <row r="5157" spans="2:25" x14ac:dyDescent="0.25">
      <c r="B5157" s="2"/>
      <c r="D5157" s="2"/>
      <c r="E5157" s="2"/>
      <c r="J5157" s="2"/>
      <c r="P5157" s="2"/>
      <c r="Y5157" s="2"/>
    </row>
    <row r="5158" spans="2:25" x14ac:dyDescent="0.25">
      <c r="B5158" s="2"/>
      <c r="D5158" s="2"/>
      <c r="E5158" s="2"/>
      <c r="J5158" s="2"/>
      <c r="P5158" s="2"/>
      <c r="Y5158" s="2"/>
    </row>
    <row r="5159" spans="2:25" x14ac:dyDescent="0.25">
      <c r="B5159" s="2"/>
      <c r="D5159" s="2"/>
      <c r="E5159" s="2"/>
      <c r="J5159" s="2"/>
      <c r="P5159" s="2"/>
      <c r="Y5159" s="2"/>
    </row>
    <row r="5160" spans="2:25" x14ac:dyDescent="0.25">
      <c r="B5160" s="2"/>
      <c r="D5160" s="2"/>
      <c r="E5160" s="2"/>
      <c r="J5160" s="2"/>
      <c r="P5160" s="2"/>
      <c r="Y5160" s="2"/>
    </row>
    <row r="5161" spans="2:25" x14ac:dyDescent="0.25">
      <c r="B5161" s="2"/>
      <c r="D5161" s="2"/>
      <c r="E5161" s="2"/>
      <c r="J5161" s="2"/>
      <c r="P5161" s="2"/>
      <c r="Y5161" s="2"/>
    </row>
    <row r="5162" spans="2:25" x14ac:dyDescent="0.25">
      <c r="B5162" s="2"/>
      <c r="D5162" s="2"/>
      <c r="E5162" s="2"/>
      <c r="J5162" s="2"/>
      <c r="P5162" s="2"/>
      <c r="Y5162" s="2"/>
    </row>
    <row r="5163" spans="2:25" x14ac:dyDescent="0.25">
      <c r="B5163" s="2"/>
      <c r="D5163" s="2"/>
      <c r="E5163" s="2"/>
      <c r="J5163" s="2"/>
      <c r="P5163" s="2"/>
      <c r="Y5163" s="2"/>
    </row>
    <row r="5164" spans="2:25" x14ac:dyDescent="0.25">
      <c r="B5164" s="2"/>
      <c r="D5164" s="2"/>
      <c r="E5164" s="2"/>
      <c r="J5164" s="2"/>
      <c r="P5164" s="2"/>
      <c r="Y5164" s="2"/>
    </row>
    <row r="5165" spans="2:25" x14ac:dyDescent="0.25">
      <c r="B5165" s="2"/>
      <c r="D5165" s="2"/>
      <c r="E5165" s="2"/>
      <c r="J5165" s="2"/>
      <c r="P5165" s="2"/>
      <c r="Y5165" s="2"/>
    </row>
    <row r="5166" spans="2:25" x14ac:dyDescent="0.25">
      <c r="B5166" s="2"/>
      <c r="D5166" s="2"/>
      <c r="E5166" s="2"/>
      <c r="J5166" s="2"/>
      <c r="P5166" s="2"/>
      <c r="Y5166" s="2"/>
    </row>
    <row r="5167" spans="2:25" x14ac:dyDescent="0.25">
      <c r="B5167" s="2"/>
      <c r="D5167" s="2"/>
      <c r="E5167" s="2"/>
      <c r="J5167" s="2"/>
      <c r="P5167" s="2"/>
      <c r="Y5167" s="2"/>
    </row>
    <row r="5168" spans="2:25" x14ac:dyDescent="0.25">
      <c r="B5168" s="2"/>
      <c r="D5168" s="2"/>
      <c r="E5168" s="2"/>
      <c r="J5168" s="2"/>
      <c r="P5168" s="2"/>
      <c r="Y5168" s="2"/>
    </row>
    <row r="5169" spans="2:25" x14ac:dyDescent="0.25">
      <c r="B5169" s="2"/>
      <c r="D5169" s="2"/>
      <c r="E5169" s="2"/>
      <c r="J5169" s="2"/>
      <c r="P5169" s="2"/>
      <c r="Y5169" s="2"/>
    </row>
    <row r="5170" spans="2:25" x14ac:dyDescent="0.25">
      <c r="B5170" s="2"/>
      <c r="D5170" s="2"/>
      <c r="E5170" s="2"/>
      <c r="J5170" s="2"/>
      <c r="P5170" s="2"/>
      <c r="Y5170" s="2"/>
    </row>
    <row r="5171" spans="2:25" x14ac:dyDescent="0.25">
      <c r="B5171" s="2"/>
      <c r="D5171" s="2"/>
      <c r="E5171" s="2"/>
      <c r="J5171" s="2"/>
      <c r="P5171" s="2"/>
      <c r="Y5171" s="2"/>
    </row>
    <row r="5172" spans="2:25" x14ac:dyDescent="0.25">
      <c r="B5172" s="2"/>
      <c r="D5172" s="2"/>
      <c r="E5172" s="2"/>
      <c r="J5172" s="2"/>
      <c r="P5172" s="2"/>
      <c r="Y5172" s="2"/>
    </row>
    <row r="5173" spans="2:25" x14ac:dyDescent="0.25">
      <c r="B5173" s="2"/>
      <c r="D5173" s="2"/>
      <c r="E5173" s="2"/>
      <c r="J5173" s="2"/>
      <c r="P5173" s="2"/>
      <c r="Y5173" s="2"/>
    </row>
    <row r="5174" spans="2:25" x14ac:dyDescent="0.25">
      <c r="B5174" s="2"/>
      <c r="D5174" s="2"/>
      <c r="E5174" s="2"/>
      <c r="J5174" s="2"/>
      <c r="P5174" s="2"/>
      <c r="Y5174" s="2"/>
    </row>
    <row r="5175" spans="2:25" x14ac:dyDescent="0.25">
      <c r="B5175" s="2"/>
      <c r="D5175" s="2"/>
      <c r="E5175" s="2"/>
      <c r="J5175" s="2"/>
      <c r="P5175" s="2"/>
      <c r="Y5175" s="2"/>
    </row>
    <row r="5176" spans="2:25" x14ac:dyDescent="0.25">
      <c r="B5176" s="2"/>
      <c r="D5176" s="2"/>
      <c r="E5176" s="2"/>
      <c r="J5176" s="2"/>
      <c r="P5176" s="2"/>
      <c r="Y5176" s="2"/>
    </row>
    <row r="5177" spans="2:25" x14ac:dyDescent="0.25">
      <c r="B5177" s="2"/>
      <c r="D5177" s="2"/>
      <c r="E5177" s="2"/>
      <c r="J5177" s="2"/>
      <c r="P5177" s="2"/>
      <c r="Y5177" s="2"/>
    </row>
    <row r="5178" spans="2:25" x14ac:dyDescent="0.25">
      <c r="B5178" s="2"/>
      <c r="D5178" s="2"/>
      <c r="E5178" s="2"/>
      <c r="J5178" s="2"/>
      <c r="P5178" s="2"/>
      <c r="Y5178" s="2"/>
    </row>
    <row r="5179" spans="2:25" x14ac:dyDescent="0.25">
      <c r="B5179" s="2"/>
      <c r="D5179" s="2"/>
      <c r="E5179" s="2"/>
      <c r="J5179" s="2"/>
      <c r="P5179" s="2"/>
      <c r="Y5179" s="2"/>
    </row>
    <row r="5180" spans="2:25" x14ac:dyDescent="0.25">
      <c r="B5180" s="2"/>
      <c r="D5180" s="2"/>
      <c r="E5180" s="2"/>
      <c r="J5180" s="2"/>
      <c r="P5180" s="2"/>
      <c r="Y5180" s="2"/>
    </row>
    <row r="5181" spans="2:25" x14ac:dyDescent="0.25">
      <c r="B5181" s="2"/>
      <c r="D5181" s="2"/>
      <c r="E5181" s="2"/>
      <c r="J5181" s="2"/>
      <c r="P5181" s="2"/>
      <c r="Y5181" s="2"/>
    </row>
    <row r="5182" spans="2:25" x14ac:dyDescent="0.25">
      <c r="B5182" s="2"/>
      <c r="D5182" s="2"/>
      <c r="E5182" s="2"/>
      <c r="J5182" s="2"/>
      <c r="P5182" s="2"/>
      <c r="Y5182" s="2"/>
    </row>
    <row r="5183" spans="2:25" x14ac:dyDescent="0.25">
      <c r="B5183" s="2"/>
      <c r="D5183" s="2"/>
      <c r="E5183" s="2"/>
      <c r="J5183" s="2"/>
      <c r="P5183" s="2"/>
      <c r="Y5183" s="2"/>
    </row>
    <row r="5184" spans="2:25" x14ac:dyDescent="0.25">
      <c r="B5184" s="2"/>
      <c r="D5184" s="2"/>
      <c r="E5184" s="2"/>
      <c r="J5184" s="2"/>
      <c r="P5184" s="2"/>
      <c r="Y5184" s="2"/>
    </row>
    <row r="5185" spans="2:25" x14ac:dyDescent="0.25">
      <c r="B5185" s="2"/>
      <c r="D5185" s="2"/>
      <c r="E5185" s="2"/>
      <c r="J5185" s="2"/>
      <c r="P5185" s="2"/>
      <c r="Y5185" s="2"/>
    </row>
    <row r="5186" spans="2:25" x14ac:dyDescent="0.25">
      <c r="B5186" s="2"/>
      <c r="D5186" s="2"/>
      <c r="E5186" s="2"/>
      <c r="J5186" s="2"/>
      <c r="P5186" s="2"/>
      <c r="Y5186" s="2"/>
    </row>
    <row r="5187" spans="2:25" x14ac:dyDescent="0.25">
      <c r="B5187" s="2"/>
      <c r="D5187" s="2"/>
      <c r="E5187" s="2"/>
      <c r="J5187" s="2"/>
      <c r="P5187" s="2"/>
      <c r="Y5187" s="2"/>
    </row>
    <row r="5188" spans="2:25" x14ac:dyDescent="0.25">
      <c r="B5188" s="2"/>
      <c r="D5188" s="2"/>
      <c r="E5188" s="2"/>
      <c r="J5188" s="2"/>
      <c r="P5188" s="2"/>
      <c r="Y5188" s="2"/>
    </row>
    <row r="5189" spans="2:25" x14ac:dyDescent="0.25">
      <c r="B5189" s="2"/>
      <c r="D5189" s="2"/>
      <c r="E5189" s="2"/>
      <c r="J5189" s="2"/>
      <c r="P5189" s="2"/>
      <c r="Y5189" s="2"/>
    </row>
    <row r="5190" spans="2:25" x14ac:dyDescent="0.25">
      <c r="B5190" s="2"/>
      <c r="D5190" s="2"/>
      <c r="E5190" s="2"/>
      <c r="J5190" s="2"/>
      <c r="P5190" s="2"/>
      <c r="Y5190" s="2"/>
    </row>
    <row r="5191" spans="2:25" x14ac:dyDescent="0.25">
      <c r="B5191" s="2"/>
      <c r="D5191" s="2"/>
      <c r="E5191" s="2"/>
      <c r="J5191" s="2"/>
      <c r="P5191" s="2"/>
      <c r="Y5191" s="2"/>
    </row>
    <row r="5192" spans="2:25" x14ac:dyDescent="0.25">
      <c r="B5192" s="2"/>
      <c r="D5192" s="2"/>
      <c r="E5192" s="2"/>
      <c r="J5192" s="2"/>
      <c r="P5192" s="2"/>
      <c r="Y5192" s="2"/>
    </row>
    <row r="5193" spans="2:25" x14ac:dyDescent="0.25">
      <c r="B5193" s="2"/>
      <c r="D5193" s="2"/>
      <c r="E5193" s="2"/>
      <c r="J5193" s="2"/>
      <c r="P5193" s="2"/>
      <c r="Y5193" s="2"/>
    </row>
    <row r="5194" spans="2:25" x14ac:dyDescent="0.25">
      <c r="B5194" s="2"/>
      <c r="D5194" s="2"/>
      <c r="E5194" s="2"/>
      <c r="J5194" s="2"/>
      <c r="P5194" s="2"/>
      <c r="Y5194" s="2"/>
    </row>
    <row r="5195" spans="2:25" x14ac:dyDescent="0.25">
      <c r="B5195" s="2"/>
      <c r="D5195" s="2"/>
      <c r="E5195" s="2"/>
      <c r="J5195" s="2"/>
      <c r="P5195" s="2"/>
      <c r="Y5195" s="2"/>
    </row>
    <row r="5196" spans="2:25" x14ac:dyDescent="0.25">
      <c r="B5196" s="2"/>
      <c r="D5196" s="2"/>
      <c r="E5196" s="2"/>
      <c r="J5196" s="2"/>
      <c r="P5196" s="2"/>
      <c r="Y5196" s="2"/>
    </row>
    <row r="5197" spans="2:25" x14ac:dyDescent="0.25">
      <c r="B5197" s="2"/>
      <c r="D5197" s="2"/>
      <c r="E5197" s="2"/>
      <c r="J5197" s="2"/>
      <c r="P5197" s="2"/>
      <c r="Y5197" s="2"/>
    </row>
    <row r="5198" spans="2:25" x14ac:dyDescent="0.25">
      <c r="B5198" s="2"/>
      <c r="D5198" s="2"/>
      <c r="E5198" s="2"/>
      <c r="J5198" s="2"/>
      <c r="P5198" s="2"/>
      <c r="Y5198" s="2"/>
    </row>
    <row r="5199" spans="2:25" x14ac:dyDescent="0.25">
      <c r="B5199" s="2"/>
      <c r="D5199" s="2"/>
      <c r="E5199" s="2"/>
      <c r="J5199" s="2"/>
      <c r="P5199" s="2"/>
      <c r="Y5199" s="2"/>
    </row>
    <row r="5200" spans="2:25" x14ac:dyDescent="0.25">
      <c r="B5200" s="2"/>
      <c r="D5200" s="2"/>
      <c r="E5200" s="2"/>
      <c r="J5200" s="2"/>
      <c r="P5200" s="2"/>
      <c r="Y5200" s="2"/>
    </row>
    <row r="5201" spans="2:25" x14ac:dyDescent="0.25">
      <c r="B5201" s="2"/>
      <c r="D5201" s="2"/>
      <c r="E5201" s="2"/>
      <c r="J5201" s="2"/>
      <c r="P5201" s="2"/>
      <c r="Y5201" s="2"/>
    </row>
    <row r="5202" spans="2:25" x14ac:dyDescent="0.25">
      <c r="B5202" s="2"/>
      <c r="D5202" s="2"/>
      <c r="E5202" s="2"/>
      <c r="J5202" s="2"/>
      <c r="P5202" s="2"/>
      <c r="Y5202" s="2"/>
    </row>
    <row r="5203" spans="2:25" x14ac:dyDescent="0.25">
      <c r="B5203" s="2"/>
      <c r="D5203" s="2"/>
      <c r="E5203" s="2"/>
      <c r="J5203" s="2"/>
      <c r="P5203" s="2"/>
      <c r="Y5203" s="2"/>
    </row>
    <row r="5204" spans="2:25" x14ac:dyDescent="0.25">
      <c r="B5204" s="2"/>
      <c r="D5204" s="2"/>
      <c r="E5204" s="2"/>
      <c r="J5204" s="2"/>
      <c r="P5204" s="2"/>
      <c r="Y5204" s="2"/>
    </row>
    <row r="5205" spans="2:25" x14ac:dyDescent="0.25">
      <c r="B5205" s="2"/>
      <c r="D5205" s="2"/>
      <c r="E5205" s="2"/>
      <c r="J5205" s="2"/>
      <c r="P5205" s="2"/>
      <c r="Y5205" s="2"/>
    </row>
    <row r="5206" spans="2:25" x14ac:dyDescent="0.25">
      <c r="B5206" s="2"/>
      <c r="D5206" s="2"/>
      <c r="E5206" s="2"/>
      <c r="J5206" s="2"/>
      <c r="P5206" s="2"/>
      <c r="Y5206" s="2"/>
    </row>
    <row r="5207" spans="2:25" x14ac:dyDescent="0.25">
      <c r="B5207" s="2"/>
      <c r="D5207" s="2"/>
      <c r="E5207" s="2"/>
      <c r="J5207" s="2"/>
      <c r="P5207" s="2"/>
      <c r="Y5207" s="2"/>
    </row>
    <row r="5208" spans="2:25" x14ac:dyDescent="0.25">
      <c r="B5208" s="2"/>
      <c r="D5208" s="2"/>
      <c r="E5208" s="2"/>
      <c r="J5208" s="2"/>
      <c r="P5208" s="2"/>
      <c r="Y5208" s="2"/>
    </row>
    <row r="5209" spans="2:25" x14ac:dyDescent="0.25">
      <c r="B5209" s="2"/>
      <c r="D5209" s="2"/>
      <c r="E5209" s="2"/>
      <c r="J5209" s="2"/>
      <c r="P5209" s="2"/>
      <c r="Y5209" s="2"/>
    </row>
    <row r="5210" spans="2:25" x14ac:dyDescent="0.25">
      <c r="B5210" s="2"/>
      <c r="D5210" s="2"/>
      <c r="E5210" s="2"/>
      <c r="J5210" s="2"/>
      <c r="P5210" s="2"/>
      <c r="Y5210" s="2"/>
    </row>
    <row r="5211" spans="2:25" x14ac:dyDescent="0.25">
      <c r="B5211" s="2"/>
      <c r="D5211" s="2"/>
      <c r="E5211" s="2"/>
      <c r="J5211" s="2"/>
      <c r="P5211" s="2"/>
      <c r="Y5211" s="2"/>
    </row>
    <row r="5212" spans="2:25" x14ac:dyDescent="0.25">
      <c r="B5212" s="2"/>
      <c r="D5212" s="2"/>
      <c r="E5212" s="2"/>
      <c r="J5212" s="2"/>
      <c r="P5212" s="2"/>
      <c r="Y5212" s="2"/>
    </row>
    <row r="5213" spans="2:25" x14ac:dyDescent="0.25">
      <c r="B5213" s="2"/>
      <c r="D5213" s="2"/>
      <c r="E5213" s="2"/>
      <c r="J5213" s="2"/>
      <c r="P5213" s="2"/>
      <c r="Y5213" s="2"/>
    </row>
    <row r="5214" spans="2:25" x14ac:dyDescent="0.25">
      <c r="B5214" s="2"/>
      <c r="D5214" s="2"/>
      <c r="E5214" s="2"/>
      <c r="J5214" s="2"/>
      <c r="P5214" s="2"/>
      <c r="Y5214" s="2"/>
    </row>
    <row r="5215" spans="2:25" x14ac:dyDescent="0.25">
      <c r="B5215" s="2"/>
      <c r="D5215" s="2"/>
      <c r="E5215" s="2"/>
      <c r="J5215" s="2"/>
      <c r="P5215" s="2"/>
      <c r="Y5215" s="2"/>
    </row>
    <row r="5216" spans="2:25" x14ac:dyDescent="0.25">
      <c r="B5216" s="2"/>
      <c r="D5216" s="2"/>
      <c r="E5216" s="2"/>
      <c r="J5216" s="2"/>
      <c r="P5216" s="2"/>
      <c r="Y5216" s="2"/>
    </row>
    <row r="5217" spans="2:25" x14ac:dyDescent="0.25">
      <c r="B5217" s="2"/>
      <c r="D5217" s="2"/>
      <c r="E5217" s="2"/>
      <c r="J5217" s="2"/>
      <c r="P5217" s="2"/>
      <c r="Y5217" s="2"/>
    </row>
    <row r="5218" spans="2:25" x14ac:dyDescent="0.25">
      <c r="B5218" s="2"/>
      <c r="D5218" s="2"/>
      <c r="E5218" s="2"/>
      <c r="J5218" s="2"/>
      <c r="P5218" s="2"/>
      <c r="Y5218" s="2"/>
    </row>
    <row r="5219" spans="2:25" x14ac:dyDescent="0.25">
      <c r="B5219" s="2"/>
      <c r="D5219" s="2"/>
      <c r="E5219" s="2"/>
      <c r="J5219" s="2"/>
      <c r="P5219" s="2"/>
      <c r="Y5219" s="2"/>
    </row>
    <row r="5220" spans="2:25" x14ac:dyDescent="0.25">
      <c r="B5220" s="2"/>
      <c r="D5220" s="2"/>
      <c r="E5220" s="2"/>
      <c r="J5220" s="2"/>
      <c r="P5220" s="2"/>
      <c r="Y5220" s="2"/>
    </row>
    <row r="5221" spans="2:25" x14ac:dyDescent="0.25">
      <c r="B5221" s="2"/>
      <c r="D5221" s="2"/>
      <c r="E5221" s="2"/>
      <c r="J5221" s="2"/>
      <c r="P5221" s="2"/>
      <c r="Y5221" s="2"/>
    </row>
    <row r="5222" spans="2:25" x14ac:dyDescent="0.25">
      <c r="B5222" s="2"/>
      <c r="D5222" s="2"/>
      <c r="E5222" s="2"/>
      <c r="J5222" s="2"/>
      <c r="P5222" s="2"/>
      <c r="Y5222" s="2"/>
    </row>
    <row r="5223" spans="2:25" x14ac:dyDescent="0.25">
      <c r="B5223" s="2"/>
      <c r="D5223" s="2"/>
      <c r="E5223" s="2"/>
      <c r="J5223" s="2"/>
      <c r="P5223" s="2"/>
      <c r="Y5223" s="2"/>
    </row>
    <row r="5224" spans="2:25" x14ac:dyDescent="0.25">
      <c r="B5224" s="2"/>
      <c r="D5224" s="2"/>
      <c r="E5224" s="2"/>
      <c r="J5224" s="2"/>
      <c r="P5224" s="2"/>
      <c r="Y5224" s="2"/>
    </row>
    <row r="5225" spans="2:25" x14ac:dyDescent="0.25">
      <c r="B5225" s="2"/>
      <c r="D5225" s="2"/>
      <c r="E5225" s="2"/>
      <c r="J5225" s="2"/>
      <c r="P5225" s="2"/>
      <c r="Y5225" s="2"/>
    </row>
    <row r="5226" spans="2:25" x14ac:dyDescent="0.25">
      <c r="B5226" s="2"/>
      <c r="D5226" s="2"/>
      <c r="E5226" s="2"/>
      <c r="J5226" s="2"/>
      <c r="P5226" s="2"/>
      <c r="Y5226" s="2"/>
    </row>
    <row r="5227" spans="2:25" x14ac:dyDescent="0.25">
      <c r="B5227" s="2"/>
      <c r="D5227" s="2"/>
      <c r="E5227" s="2"/>
      <c r="J5227" s="2"/>
      <c r="P5227" s="2"/>
      <c r="Y5227" s="2"/>
    </row>
    <row r="5228" spans="2:25" x14ac:dyDescent="0.25">
      <c r="B5228" s="2"/>
      <c r="D5228" s="2"/>
      <c r="E5228" s="2"/>
      <c r="J5228" s="2"/>
      <c r="P5228" s="2"/>
      <c r="Y5228" s="2"/>
    </row>
    <row r="5229" spans="2:25" x14ac:dyDescent="0.25">
      <c r="B5229" s="2"/>
      <c r="D5229" s="2"/>
      <c r="E5229" s="2"/>
      <c r="J5229" s="2"/>
      <c r="P5229" s="2"/>
      <c r="Y5229" s="2"/>
    </row>
    <row r="5230" spans="2:25" x14ac:dyDescent="0.25">
      <c r="B5230" s="2"/>
      <c r="D5230" s="2"/>
      <c r="E5230" s="2"/>
      <c r="J5230" s="2"/>
      <c r="P5230" s="2"/>
      <c r="Y5230" s="2"/>
    </row>
    <row r="5231" spans="2:25" x14ac:dyDescent="0.25">
      <c r="B5231" s="2"/>
      <c r="D5231" s="2"/>
      <c r="E5231" s="2"/>
      <c r="J5231" s="2"/>
      <c r="P5231" s="2"/>
      <c r="Y5231" s="2"/>
    </row>
    <row r="5232" spans="2:25" x14ac:dyDescent="0.25">
      <c r="B5232" s="2"/>
      <c r="D5232" s="2"/>
      <c r="E5232" s="2"/>
      <c r="J5232" s="2"/>
      <c r="P5232" s="2"/>
      <c r="Y5232" s="2"/>
    </row>
    <row r="5233" spans="2:25" x14ac:dyDescent="0.25">
      <c r="B5233" s="2"/>
      <c r="D5233" s="2"/>
      <c r="E5233" s="2"/>
      <c r="J5233" s="2"/>
      <c r="P5233" s="2"/>
      <c r="Y5233" s="2"/>
    </row>
    <row r="5234" spans="2:25" x14ac:dyDescent="0.25">
      <c r="B5234" s="2"/>
      <c r="D5234" s="2"/>
      <c r="E5234" s="2"/>
      <c r="J5234" s="2"/>
      <c r="P5234" s="2"/>
      <c r="Y5234" s="2"/>
    </row>
    <row r="5235" spans="2:25" x14ac:dyDescent="0.25">
      <c r="B5235" s="2"/>
      <c r="D5235" s="2"/>
      <c r="E5235" s="2"/>
      <c r="J5235" s="2"/>
      <c r="P5235" s="2"/>
      <c r="Y5235" s="2"/>
    </row>
    <row r="5236" spans="2:25" x14ac:dyDescent="0.25">
      <c r="B5236" s="2"/>
      <c r="D5236" s="2"/>
      <c r="E5236" s="2"/>
      <c r="J5236" s="2"/>
      <c r="P5236" s="2"/>
      <c r="Y5236" s="2"/>
    </row>
    <row r="5237" spans="2:25" x14ac:dyDescent="0.25">
      <c r="B5237" s="2"/>
      <c r="D5237" s="2"/>
      <c r="E5237" s="2"/>
      <c r="J5237" s="2"/>
      <c r="P5237" s="2"/>
      <c r="Y5237" s="2"/>
    </row>
    <row r="5238" spans="2:25" x14ac:dyDescent="0.25">
      <c r="B5238" s="2"/>
      <c r="D5238" s="2"/>
      <c r="E5238" s="2"/>
      <c r="J5238" s="2"/>
      <c r="P5238" s="2"/>
      <c r="Y5238" s="2"/>
    </row>
    <row r="5239" spans="2:25" x14ac:dyDescent="0.25">
      <c r="B5239" s="2"/>
      <c r="D5239" s="2"/>
      <c r="E5239" s="2"/>
      <c r="J5239" s="2"/>
      <c r="P5239" s="2"/>
      <c r="Y5239" s="2"/>
    </row>
    <row r="5240" spans="2:25" x14ac:dyDescent="0.25">
      <c r="B5240" s="2"/>
      <c r="D5240" s="2"/>
      <c r="E5240" s="2"/>
      <c r="J5240" s="2"/>
      <c r="P5240" s="2"/>
      <c r="Y5240" s="2"/>
    </row>
    <row r="5241" spans="2:25" x14ac:dyDescent="0.25">
      <c r="B5241" s="2"/>
      <c r="D5241" s="2"/>
      <c r="E5241" s="2"/>
      <c r="J5241" s="2"/>
      <c r="P5241" s="2"/>
      <c r="Y5241" s="2"/>
    </row>
    <row r="5242" spans="2:25" x14ac:dyDescent="0.25">
      <c r="B5242" s="2"/>
      <c r="D5242" s="2"/>
      <c r="E5242" s="2"/>
      <c r="J5242" s="2"/>
      <c r="P5242" s="2"/>
      <c r="Y5242" s="2"/>
    </row>
    <row r="5243" spans="2:25" x14ac:dyDescent="0.25">
      <c r="B5243" s="2"/>
      <c r="D5243" s="2"/>
      <c r="E5243" s="2"/>
      <c r="J5243" s="2"/>
      <c r="P5243" s="2"/>
      <c r="Y5243" s="2"/>
    </row>
    <row r="5244" spans="2:25" x14ac:dyDescent="0.25">
      <c r="B5244" s="2"/>
      <c r="D5244" s="2"/>
      <c r="E5244" s="2"/>
      <c r="J5244" s="2"/>
      <c r="P5244" s="2"/>
      <c r="Y5244" s="2"/>
    </row>
    <row r="5245" spans="2:25" x14ac:dyDescent="0.25">
      <c r="B5245" s="2"/>
      <c r="D5245" s="2"/>
      <c r="E5245" s="2"/>
      <c r="J5245" s="2"/>
      <c r="P5245" s="2"/>
      <c r="Y5245" s="2"/>
    </row>
    <row r="5246" spans="2:25" x14ac:dyDescent="0.25">
      <c r="B5246" s="2"/>
      <c r="D5246" s="2"/>
      <c r="E5246" s="2"/>
      <c r="J5246" s="2"/>
      <c r="P5246" s="2"/>
      <c r="Y5246" s="2"/>
    </row>
    <row r="5247" spans="2:25" x14ac:dyDescent="0.25">
      <c r="B5247" s="2"/>
      <c r="D5247" s="2"/>
      <c r="E5247" s="2"/>
      <c r="J5247" s="2"/>
      <c r="P5247" s="2"/>
      <c r="Y5247" s="2"/>
    </row>
    <row r="5248" spans="2:25" x14ac:dyDescent="0.25">
      <c r="B5248" s="2"/>
      <c r="D5248" s="2"/>
      <c r="E5248" s="2"/>
      <c r="J5248" s="2"/>
      <c r="P5248" s="2"/>
      <c r="Y5248" s="2"/>
    </row>
    <row r="5249" spans="2:25" x14ac:dyDescent="0.25">
      <c r="B5249" s="2"/>
      <c r="D5249" s="2"/>
      <c r="E5249" s="2"/>
      <c r="J5249" s="2"/>
      <c r="P5249" s="2"/>
      <c r="Y5249" s="2"/>
    </row>
    <row r="5250" spans="2:25" x14ac:dyDescent="0.25">
      <c r="B5250" s="2"/>
      <c r="D5250" s="2"/>
      <c r="E5250" s="2"/>
      <c r="J5250" s="2"/>
      <c r="P5250" s="2"/>
      <c r="Y5250" s="2"/>
    </row>
    <row r="5251" spans="2:25" x14ac:dyDescent="0.25">
      <c r="B5251" s="2"/>
      <c r="D5251" s="2"/>
      <c r="E5251" s="2"/>
      <c r="J5251" s="2"/>
      <c r="P5251" s="2"/>
      <c r="Y5251" s="2"/>
    </row>
    <row r="5252" spans="2:25" x14ac:dyDescent="0.25">
      <c r="B5252" s="2"/>
      <c r="D5252" s="2"/>
      <c r="E5252" s="2"/>
      <c r="J5252" s="2"/>
      <c r="P5252" s="2"/>
      <c r="Y5252" s="2"/>
    </row>
    <row r="5253" spans="2:25" x14ac:dyDescent="0.25">
      <c r="B5253" s="2"/>
      <c r="D5253" s="2"/>
      <c r="E5253" s="2"/>
      <c r="J5253" s="2"/>
      <c r="P5253" s="2"/>
      <c r="Y5253" s="2"/>
    </row>
    <row r="5254" spans="2:25" x14ac:dyDescent="0.25">
      <c r="B5254" s="2"/>
      <c r="D5254" s="2"/>
      <c r="E5254" s="2"/>
      <c r="J5254" s="2"/>
      <c r="P5254" s="2"/>
      <c r="Y5254" s="2"/>
    </row>
    <row r="5255" spans="2:25" x14ac:dyDescent="0.25">
      <c r="B5255" s="2"/>
      <c r="D5255" s="2"/>
      <c r="E5255" s="2"/>
      <c r="J5255" s="2"/>
      <c r="P5255" s="2"/>
      <c r="Y5255" s="2"/>
    </row>
    <row r="5256" spans="2:25" x14ac:dyDescent="0.25">
      <c r="B5256" s="2"/>
      <c r="D5256" s="2"/>
      <c r="E5256" s="2"/>
      <c r="J5256" s="2"/>
      <c r="P5256" s="2"/>
      <c r="Y5256" s="2"/>
    </row>
    <row r="5257" spans="2:25" x14ac:dyDescent="0.25">
      <c r="B5257" s="2"/>
      <c r="D5257" s="2"/>
      <c r="E5257" s="2"/>
      <c r="J5257" s="2"/>
      <c r="P5257" s="2"/>
      <c r="Y5257" s="2"/>
    </row>
    <row r="5258" spans="2:25" x14ac:dyDescent="0.25">
      <c r="B5258" s="2"/>
      <c r="D5258" s="2"/>
      <c r="E5258" s="2"/>
      <c r="J5258" s="2"/>
      <c r="P5258" s="2"/>
      <c r="Y5258" s="2"/>
    </row>
    <row r="5259" spans="2:25" x14ac:dyDescent="0.25">
      <c r="B5259" s="2"/>
      <c r="D5259" s="2"/>
      <c r="E5259" s="2"/>
      <c r="J5259" s="2"/>
      <c r="P5259" s="2"/>
      <c r="Y5259" s="2"/>
    </row>
    <row r="5260" spans="2:25" x14ac:dyDescent="0.25">
      <c r="B5260" s="2"/>
      <c r="D5260" s="2"/>
      <c r="E5260" s="2"/>
      <c r="J5260" s="2"/>
      <c r="P5260" s="2"/>
      <c r="Y5260" s="2"/>
    </row>
    <row r="5261" spans="2:25" x14ac:dyDescent="0.25">
      <c r="B5261" s="2"/>
      <c r="D5261" s="2"/>
      <c r="E5261" s="2"/>
      <c r="J5261" s="2"/>
      <c r="P5261" s="2"/>
      <c r="Y5261" s="2"/>
    </row>
    <row r="5262" spans="2:25" x14ac:dyDescent="0.25">
      <c r="B5262" s="2"/>
      <c r="D5262" s="2"/>
      <c r="E5262" s="2"/>
      <c r="J5262" s="2"/>
      <c r="P5262" s="2"/>
      <c r="Y5262" s="2"/>
    </row>
    <row r="5263" spans="2:25" x14ac:dyDescent="0.25">
      <c r="B5263" s="2"/>
      <c r="D5263" s="2"/>
      <c r="E5263" s="2"/>
      <c r="J5263" s="2"/>
      <c r="P5263" s="2"/>
      <c r="Y5263" s="2"/>
    </row>
    <row r="5264" spans="2:25" x14ac:dyDescent="0.25">
      <c r="B5264" s="2"/>
      <c r="D5264" s="2"/>
      <c r="E5264" s="2"/>
      <c r="J5264" s="2"/>
      <c r="P5264" s="2"/>
      <c r="Y5264" s="2"/>
    </row>
    <row r="5265" spans="2:25" x14ac:dyDescent="0.25">
      <c r="B5265" s="2"/>
      <c r="D5265" s="2"/>
      <c r="E5265" s="2"/>
      <c r="J5265" s="2"/>
      <c r="P5265" s="2"/>
      <c r="Y5265" s="2"/>
    </row>
    <row r="5266" spans="2:25" x14ac:dyDescent="0.25">
      <c r="B5266" s="2"/>
      <c r="D5266" s="2"/>
      <c r="E5266" s="2"/>
      <c r="J5266" s="2"/>
      <c r="P5266" s="2"/>
      <c r="Y5266" s="2"/>
    </row>
    <row r="5267" spans="2:25" x14ac:dyDescent="0.25">
      <c r="B5267" s="2"/>
      <c r="D5267" s="2"/>
      <c r="E5267" s="2"/>
      <c r="J5267" s="2"/>
      <c r="P5267" s="2"/>
      <c r="Y5267" s="2"/>
    </row>
    <row r="5268" spans="2:25" x14ac:dyDescent="0.25">
      <c r="B5268" s="2"/>
      <c r="D5268" s="2"/>
      <c r="E5268" s="2"/>
      <c r="J5268" s="2"/>
      <c r="P5268" s="2"/>
      <c r="Y5268" s="2"/>
    </row>
    <row r="5269" spans="2:25" x14ac:dyDescent="0.25">
      <c r="B5269" s="2"/>
      <c r="D5269" s="2"/>
      <c r="E5269" s="2"/>
      <c r="J5269" s="2"/>
      <c r="P5269" s="2"/>
      <c r="Y5269" s="2"/>
    </row>
    <row r="5270" spans="2:25" x14ac:dyDescent="0.25">
      <c r="B5270" s="2"/>
      <c r="D5270" s="2"/>
      <c r="E5270" s="2"/>
      <c r="J5270" s="2"/>
      <c r="P5270" s="2"/>
      <c r="Y5270" s="2"/>
    </row>
    <row r="5271" spans="2:25" x14ac:dyDescent="0.25">
      <c r="B5271" s="2"/>
      <c r="D5271" s="2"/>
      <c r="E5271" s="2"/>
      <c r="J5271" s="2"/>
      <c r="P5271" s="2"/>
      <c r="Y5271" s="2"/>
    </row>
    <row r="5272" spans="2:25" x14ac:dyDescent="0.25">
      <c r="B5272" s="2"/>
      <c r="D5272" s="2"/>
      <c r="E5272" s="2"/>
      <c r="J5272" s="2"/>
      <c r="P5272" s="2"/>
      <c r="Y5272" s="2"/>
    </row>
    <row r="5273" spans="2:25" x14ac:dyDescent="0.25">
      <c r="B5273" s="2"/>
      <c r="D5273" s="2"/>
      <c r="E5273" s="2"/>
      <c r="J5273" s="2"/>
      <c r="P5273" s="2"/>
      <c r="Y5273" s="2"/>
    </row>
    <row r="5274" spans="2:25" x14ac:dyDescent="0.25">
      <c r="B5274" s="2"/>
      <c r="D5274" s="2"/>
      <c r="E5274" s="2"/>
      <c r="J5274" s="2"/>
      <c r="P5274" s="2"/>
      <c r="Y5274" s="2"/>
    </row>
    <row r="5275" spans="2:25" x14ac:dyDescent="0.25">
      <c r="B5275" s="2"/>
      <c r="D5275" s="2"/>
      <c r="E5275" s="2"/>
      <c r="J5275" s="2"/>
      <c r="P5275" s="2"/>
      <c r="Y5275" s="2"/>
    </row>
    <row r="5276" spans="2:25" x14ac:dyDescent="0.25">
      <c r="B5276" s="2"/>
      <c r="D5276" s="2"/>
      <c r="E5276" s="2"/>
      <c r="J5276" s="2"/>
      <c r="P5276" s="2"/>
      <c r="Y5276" s="2"/>
    </row>
    <row r="5277" spans="2:25" x14ac:dyDescent="0.25">
      <c r="B5277" s="2"/>
      <c r="D5277" s="2"/>
      <c r="E5277" s="2"/>
      <c r="J5277" s="2"/>
      <c r="P5277" s="2"/>
      <c r="Y5277" s="2"/>
    </row>
    <row r="5278" spans="2:25" x14ac:dyDescent="0.25">
      <c r="B5278" s="2"/>
      <c r="D5278" s="2"/>
      <c r="E5278" s="2"/>
      <c r="J5278" s="2"/>
      <c r="P5278" s="2"/>
      <c r="Y5278" s="2"/>
    </row>
    <row r="5279" spans="2:25" x14ac:dyDescent="0.25">
      <c r="B5279" s="2"/>
      <c r="D5279" s="2"/>
      <c r="E5279" s="2"/>
      <c r="J5279" s="2"/>
      <c r="P5279" s="2"/>
      <c r="Y5279" s="2"/>
    </row>
    <row r="5280" spans="2:25" x14ac:dyDescent="0.25">
      <c r="B5280" s="2"/>
      <c r="D5280" s="2"/>
      <c r="E5280" s="2"/>
      <c r="J5280" s="2"/>
      <c r="P5280" s="2"/>
      <c r="Y5280" s="2"/>
    </row>
    <row r="5281" spans="2:25" x14ac:dyDescent="0.25">
      <c r="B5281" s="2"/>
      <c r="D5281" s="2"/>
      <c r="E5281" s="2"/>
      <c r="J5281" s="2"/>
      <c r="P5281" s="2"/>
      <c r="Y5281" s="2"/>
    </row>
    <row r="5282" spans="2:25" x14ac:dyDescent="0.25">
      <c r="B5282" s="2"/>
      <c r="D5282" s="2"/>
      <c r="E5282" s="2"/>
      <c r="J5282" s="2"/>
      <c r="P5282" s="2"/>
      <c r="Y5282" s="2"/>
    </row>
    <row r="5283" spans="2:25" x14ac:dyDescent="0.25">
      <c r="B5283" s="2"/>
      <c r="D5283" s="2"/>
      <c r="E5283" s="2"/>
      <c r="J5283" s="2"/>
      <c r="P5283" s="2"/>
      <c r="Y5283" s="2"/>
    </row>
    <row r="5284" spans="2:25" x14ac:dyDescent="0.25">
      <c r="B5284" s="2"/>
      <c r="D5284" s="2"/>
      <c r="E5284" s="2"/>
      <c r="J5284" s="2"/>
      <c r="P5284" s="2"/>
      <c r="Y5284" s="2"/>
    </row>
    <row r="5285" spans="2:25" x14ac:dyDescent="0.25">
      <c r="B5285" s="2"/>
      <c r="D5285" s="2"/>
      <c r="E5285" s="2"/>
      <c r="J5285" s="2"/>
      <c r="P5285" s="2"/>
      <c r="Y5285" s="2"/>
    </row>
    <row r="5286" spans="2:25" x14ac:dyDescent="0.25">
      <c r="B5286" s="2"/>
      <c r="D5286" s="2"/>
      <c r="E5286" s="2"/>
      <c r="J5286" s="2"/>
      <c r="P5286" s="2"/>
      <c r="Y5286" s="2"/>
    </row>
    <row r="5287" spans="2:25" x14ac:dyDescent="0.25">
      <c r="B5287" s="2"/>
      <c r="D5287" s="2"/>
      <c r="E5287" s="2"/>
      <c r="J5287" s="2"/>
      <c r="P5287" s="2"/>
      <c r="Y5287" s="2"/>
    </row>
    <row r="5288" spans="2:25" x14ac:dyDescent="0.25">
      <c r="B5288" s="2"/>
      <c r="D5288" s="2"/>
      <c r="E5288" s="2"/>
      <c r="J5288" s="2"/>
      <c r="P5288" s="2"/>
      <c r="Y5288" s="2"/>
    </row>
    <row r="5289" spans="2:25" x14ac:dyDescent="0.25">
      <c r="B5289" s="2"/>
      <c r="D5289" s="2"/>
      <c r="E5289" s="2"/>
      <c r="J5289" s="2"/>
      <c r="P5289" s="2"/>
      <c r="Y5289" s="2"/>
    </row>
    <row r="5290" spans="2:25" x14ac:dyDescent="0.25">
      <c r="B5290" s="2"/>
      <c r="D5290" s="2"/>
      <c r="E5290" s="2"/>
      <c r="J5290" s="2"/>
      <c r="P5290" s="2"/>
      <c r="Y5290" s="2"/>
    </row>
    <row r="5291" spans="2:25" x14ac:dyDescent="0.25">
      <c r="B5291" s="2"/>
      <c r="D5291" s="2"/>
      <c r="E5291" s="2"/>
      <c r="J5291" s="2"/>
      <c r="P5291" s="2"/>
      <c r="Y5291" s="2"/>
    </row>
    <row r="5292" spans="2:25" x14ac:dyDescent="0.25">
      <c r="B5292" s="2"/>
      <c r="D5292" s="2"/>
      <c r="E5292" s="2"/>
      <c r="J5292" s="2"/>
      <c r="P5292" s="2"/>
      <c r="Y5292" s="2"/>
    </row>
    <row r="5293" spans="2:25" x14ac:dyDescent="0.25">
      <c r="B5293" s="2"/>
      <c r="D5293" s="2"/>
      <c r="E5293" s="2"/>
      <c r="J5293" s="2"/>
      <c r="P5293" s="2"/>
      <c r="Y5293" s="2"/>
    </row>
    <row r="5294" spans="2:25" x14ac:dyDescent="0.25">
      <c r="B5294" s="2"/>
      <c r="D5294" s="2"/>
      <c r="E5294" s="2"/>
      <c r="J5294" s="2"/>
      <c r="P5294" s="2"/>
      <c r="Y5294" s="2"/>
    </row>
    <row r="5295" spans="2:25" x14ac:dyDescent="0.25">
      <c r="B5295" s="2"/>
      <c r="D5295" s="2"/>
      <c r="E5295" s="2"/>
      <c r="J5295" s="2"/>
      <c r="P5295" s="2"/>
      <c r="Y5295" s="2"/>
    </row>
    <row r="5296" spans="2:25" x14ac:dyDescent="0.25">
      <c r="B5296" s="2"/>
      <c r="D5296" s="2"/>
      <c r="E5296" s="2"/>
      <c r="J5296" s="2"/>
      <c r="P5296" s="2"/>
      <c r="Y5296" s="2"/>
    </row>
    <row r="5297" spans="2:25" x14ac:dyDescent="0.25">
      <c r="B5297" s="2"/>
      <c r="D5297" s="2"/>
      <c r="E5297" s="2"/>
      <c r="J5297" s="2"/>
      <c r="P5297" s="2"/>
      <c r="Y5297" s="2"/>
    </row>
    <row r="5298" spans="2:25" x14ac:dyDescent="0.25">
      <c r="B5298" s="2"/>
      <c r="D5298" s="2"/>
      <c r="E5298" s="2"/>
      <c r="J5298" s="2"/>
      <c r="P5298" s="2"/>
      <c r="Y5298" s="2"/>
    </row>
    <row r="5299" spans="2:25" x14ac:dyDescent="0.25">
      <c r="B5299" s="2"/>
      <c r="D5299" s="2"/>
      <c r="E5299" s="2"/>
      <c r="J5299" s="2"/>
      <c r="P5299" s="2"/>
      <c r="Y5299" s="2"/>
    </row>
    <row r="5300" spans="2:25" x14ac:dyDescent="0.25">
      <c r="B5300" s="2"/>
      <c r="D5300" s="2"/>
      <c r="E5300" s="2"/>
      <c r="J5300" s="2"/>
      <c r="P5300" s="2"/>
      <c r="Y5300" s="2"/>
    </row>
    <row r="5301" spans="2:25" x14ac:dyDescent="0.25">
      <c r="B5301" s="2"/>
      <c r="D5301" s="2"/>
      <c r="E5301" s="2"/>
      <c r="J5301" s="2"/>
      <c r="P5301" s="2"/>
      <c r="Y5301" s="2"/>
    </row>
    <row r="5302" spans="2:25" x14ac:dyDescent="0.25">
      <c r="B5302" s="2"/>
      <c r="D5302" s="2"/>
      <c r="E5302" s="2"/>
      <c r="J5302" s="2"/>
      <c r="P5302" s="2"/>
      <c r="Y5302" s="2"/>
    </row>
    <row r="5303" spans="2:25" x14ac:dyDescent="0.25">
      <c r="B5303" s="2"/>
      <c r="D5303" s="2"/>
      <c r="E5303" s="2"/>
      <c r="J5303" s="2"/>
      <c r="P5303" s="2"/>
      <c r="Y5303" s="2"/>
    </row>
    <row r="5304" spans="2:25" x14ac:dyDescent="0.25">
      <c r="B5304" s="2"/>
      <c r="D5304" s="2"/>
      <c r="E5304" s="2"/>
      <c r="J5304" s="2"/>
      <c r="P5304" s="2"/>
      <c r="Y5304" s="2"/>
    </row>
    <row r="5305" spans="2:25" x14ac:dyDescent="0.25">
      <c r="B5305" s="2"/>
      <c r="D5305" s="2"/>
      <c r="E5305" s="2"/>
      <c r="J5305" s="2"/>
      <c r="P5305" s="2"/>
      <c r="Y5305" s="2"/>
    </row>
    <row r="5306" spans="2:25" x14ac:dyDescent="0.25">
      <c r="B5306" s="2"/>
      <c r="D5306" s="2"/>
      <c r="E5306" s="2"/>
      <c r="J5306" s="2"/>
      <c r="P5306" s="2"/>
      <c r="Y5306" s="2"/>
    </row>
    <row r="5307" spans="2:25" x14ac:dyDescent="0.25">
      <c r="B5307" s="2"/>
      <c r="D5307" s="2"/>
      <c r="E5307" s="2"/>
      <c r="J5307" s="2"/>
      <c r="P5307" s="2"/>
      <c r="Y5307" s="2"/>
    </row>
    <row r="5308" spans="2:25" x14ac:dyDescent="0.25">
      <c r="B5308" s="2"/>
      <c r="D5308" s="2"/>
      <c r="E5308" s="2"/>
      <c r="J5308" s="2"/>
      <c r="P5308" s="2"/>
      <c r="Y5308" s="2"/>
    </row>
    <row r="5309" spans="2:25" x14ac:dyDescent="0.25">
      <c r="B5309" s="2"/>
      <c r="D5309" s="2"/>
      <c r="E5309" s="2"/>
      <c r="J5309" s="2"/>
      <c r="P5309" s="2"/>
      <c r="Y5309" s="2"/>
    </row>
    <row r="5310" spans="2:25" x14ac:dyDescent="0.25">
      <c r="B5310" s="2"/>
      <c r="D5310" s="2"/>
      <c r="E5310" s="2"/>
      <c r="J5310" s="2"/>
      <c r="P5310" s="2"/>
      <c r="Y5310" s="2"/>
    </row>
    <row r="5311" spans="2:25" x14ac:dyDescent="0.25">
      <c r="B5311" s="2"/>
      <c r="D5311" s="2"/>
      <c r="E5311" s="2"/>
      <c r="J5311" s="2"/>
      <c r="P5311" s="2"/>
      <c r="Y5311" s="2"/>
    </row>
    <row r="5312" spans="2:25" x14ac:dyDescent="0.25">
      <c r="B5312" s="2"/>
      <c r="D5312" s="2"/>
      <c r="E5312" s="2"/>
      <c r="J5312" s="2"/>
      <c r="P5312" s="2"/>
      <c r="Y5312" s="2"/>
    </row>
    <row r="5313" spans="2:25" x14ac:dyDescent="0.25">
      <c r="B5313" s="2"/>
      <c r="D5313" s="2"/>
      <c r="E5313" s="2"/>
      <c r="J5313" s="2"/>
      <c r="P5313" s="2"/>
      <c r="Y5313" s="2"/>
    </row>
    <row r="5314" spans="2:25" x14ac:dyDescent="0.25">
      <c r="B5314" s="2"/>
      <c r="D5314" s="2"/>
      <c r="E5314" s="2"/>
      <c r="J5314" s="2"/>
      <c r="P5314" s="2"/>
      <c r="Y5314" s="2"/>
    </row>
    <row r="5315" spans="2:25" x14ac:dyDescent="0.25">
      <c r="B5315" s="2"/>
      <c r="D5315" s="2"/>
      <c r="E5315" s="2"/>
      <c r="J5315" s="2"/>
      <c r="P5315" s="2"/>
      <c r="Y5315" s="2"/>
    </row>
    <row r="5316" spans="2:25" x14ac:dyDescent="0.25">
      <c r="B5316" s="2"/>
      <c r="D5316" s="2"/>
      <c r="E5316" s="2"/>
      <c r="J5316" s="2"/>
      <c r="P5316" s="2"/>
      <c r="Y5316" s="2"/>
    </row>
    <row r="5317" spans="2:25" x14ac:dyDescent="0.25">
      <c r="B5317" s="2"/>
      <c r="D5317" s="2"/>
      <c r="E5317" s="2"/>
      <c r="J5317" s="2"/>
      <c r="P5317" s="2"/>
      <c r="Y5317" s="2"/>
    </row>
    <row r="5318" spans="2:25" x14ac:dyDescent="0.25">
      <c r="B5318" s="2"/>
      <c r="D5318" s="2"/>
      <c r="E5318" s="2"/>
      <c r="J5318" s="2"/>
      <c r="P5318" s="2"/>
      <c r="Y5318" s="2"/>
    </row>
    <row r="5319" spans="2:25" x14ac:dyDescent="0.25">
      <c r="B5319" s="2"/>
      <c r="D5319" s="2"/>
      <c r="E5319" s="2"/>
      <c r="J5319" s="2"/>
      <c r="P5319" s="2"/>
      <c r="Y5319" s="2"/>
    </row>
    <row r="5320" spans="2:25" x14ac:dyDescent="0.25">
      <c r="B5320" s="2"/>
      <c r="D5320" s="2"/>
      <c r="E5320" s="2"/>
      <c r="J5320" s="2"/>
      <c r="P5320" s="2"/>
      <c r="Y5320" s="2"/>
    </row>
    <row r="5321" spans="2:25" x14ac:dyDescent="0.25">
      <c r="B5321" s="2"/>
      <c r="D5321" s="2"/>
      <c r="E5321" s="2"/>
      <c r="J5321" s="2"/>
      <c r="P5321" s="2"/>
      <c r="Y5321" s="2"/>
    </row>
    <row r="5322" spans="2:25" x14ac:dyDescent="0.25">
      <c r="B5322" s="2"/>
      <c r="D5322" s="2"/>
      <c r="E5322" s="2"/>
      <c r="J5322" s="2"/>
      <c r="P5322" s="2"/>
      <c r="Y5322" s="2"/>
    </row>
    <row r="5323" spans="2:25" x14ac:dyDescent="0.25">
      <c r="B5323" s="2"/>
      <c r="D5323" s="2"/>
      <c r="E5323" s="2"/>
      <c r="J5323" s="2"/>
      <c r="P5323" s="2"/>
      <c r="Y5323" s="2"/>
    </row>
    <row r="5324" spans="2:25" x14ac:dyDescent="0.25">
      <c r="B5324" s="2"/>
      <c r="D5324" s="2"/>
      <c r="E5324" s="2"/>
      <c r="J5324" s="2"/>
      <c r="P5324" s="2"/>
      <c r="Y5324" s="2"/>
    </row>
    <row r="5325" spans="2:25" x14ac:dyDescent="0.25">
      <c r="B5325" s="2"/>
      <c r="D5325" s="2"/>
      <c r="E5325" s="2"/>
      <c r="J5325" s="2"/>
      <c r="P5325" s="2"/>
      <c r="Y5325" s="2"/>
    </row>
    <row r="5326" spans="2:25" x14ac:dyDescent="0.25">
      <c r="B5326" s="2"/>
      <c r="D5326" s="2"/>
      <c r="E5326" s="2"/>
      <c r="J5326" s="2"/>
      <c r="P5326" s="2"/>
      <c r="Y5326" s="2"/>
    </row>
    <row r="5327" spans="2:25" x14ac:dyDescent="0.25">
      <c r="B5327" s="2"/>
      <c r="D5327" s="2"/>
      <c r="E5327" s="2"/>
      <c r="J5327" s="2"/>
      <c r="P5327" s="2"/>
      <c r="Y5327" s="2"/>
    </row>
    <row r="5328" spans="2:25" x14ac:dyDescent="0.25">
      <c r="B5328" s="2"/>
      <c r="D5328" s="2"/>
      <c r="E5328" s="2"/>
      <c r="J5328" s="2"/>
      <c r="P5328" s="2"/>
      <c r="Y5328" s="2"/>
    </row>
    <row r="5329" spans="2:25" x14ac:dyDescent="0.25">
      <c r="B5329" s="2"/>
      <c r="D5329" s="2"/>
      <c r="E5329" s="2"/>
      <c r="J5329" s="2"/>
      <c r="P5329" s="2"/>
      <c r="Y5329" s="2"/>
    </row>
    <row r="5330" spans="2:25" x14ac:dyDescent="0.25">
      <c r="B5330" s="2"/>
      <c r="D5330" s="2"/>
      <c r="E5330" s="2"/>
      <c r="J5330" s="2"/>
      <c r="P5330" s="2"/>
      <c r="Y5330" s="2"/>
    </row>
    <row r="5331" spans="2:25" x14ac:dyDescent="0.25">
      <c r="B5331" s="2"/>
      <c r="D5331" s="2"/>
      <c r="E5331" s="2"/>
      <c r="J5331" s="2"/>
      <c r="P5331" s="2"/>
      <c r="Y5331" s="2"/>
    </row>
    <row r="5332" spans="2:25" x14ac:dyDescent="0.25">
      <c r="B5332" s="2"/>
      <c r="D5332" s="2"/>
      <c r="E5332" s="2"/>
      <c r="J5332" s="2"/>
      <c r="P5332" s="2"/>
      <c r="Y5332" s="2"/>
    </row>
    <row r="5333" spans="2:25" x14ac:dyDescent="0.25">
      <c r="B5333" s="2"/>
      <c r="D5333" s="2"/>
      <c r="E5333" s="2"/>
      <c r="J5333" s="2"/>
      <c r="P5333" s="2"/>
      <c r="Y5333" s="2"/>
    </row>
    <row r="5334" spans="2:25" x14ac:dyDescent="0.25">
      <c r="B5334" s="2"/>
      <c r="D5334" s="2"/>
      <c r="E5334" s="2"/>
      <c r="J5334" s="2"/>
      <c r="P5334" s="2"/>
      <c r="Y5334" s="2"/>
    </row>
    <row r="5335" spans="2:25" x14ac:dyDescent="0.25">
      <c r="B5335" s="2"/>
      <c r="D5335" s="2"/>
      <c r="E5335" s="2"/>
      <c r="J5335" s="2"/>
      <c r="P5335" s="2"/>
      <c r="Y5335" s="2"/>
    </row>
    <row r="5336" spans="2:25" x14ac:dyDescent="0.25">
      <c r="B5336" s="2"/>
      <c r="D5336" s="2"/>
      <c r="E5336" s="2"/>
      <c r="J5336" s="2"/>
      <c r="P5336" s="2"/>
      <c r="Y5336" s="2"/>
    </row>
    <row r="5337" spans="2:25" x14ac:dyDescent="0.25">
      <c r="B5337" s="2"/>
      <c r="D5337" s="2"/>
      <c r="E5337" s="2"/>
      <c r="J5337" s="2"/>
      <c r="P5337" s="2"/>
      <c r="Y5337" s="2"/>
    </row>
    <row r="5338" spans="2:25" x14ac:dyDescent="0.25">
      <c r="B5338" s="2"/>
      <c r="D5338" s="2"/>
      <c r="E5338" s="2"/>
      <c r="J5338" s="2"/>
      <c r="P5338" s="2"/>
      <c r="Y5338" s="2"/>
    </row>
    <row r="5339" spans="2:25" x14ac:dyDescent="0.25">
      <c r="B5339" s="2"/>
      <c r="D5339" s="2"/>
      <c r="E5339" s="2"/>
      <c r="J5339" s="2"/>
      <c r="P5339" s="2"/>
      <c r="Y5339" s="2"/>
    </row>
    <row r="5340" spans="2:25" x14ac:dyDescent="0.25">
      <c r="B5340" s="2"/>
      <c r="D5340" s="2"/>
      <c r="E5340" s="2"/>
      <c r="J5340" s="2"/>
      <c r="P5340" s="2"/>
      <c r="Y5340" s="2"/>
    </row>
    <row r="5341" spans="2:25" x14ac:dyDescent="0.25">
      <c r="B5341" s="2"/>
      <c r="D5341" s="2"/>
      <c r="E5341" s="2"/>
      <c r="J5341" s="2"/>
      <c r="P5341" s="2"/>
      <c r="Y5341" s="2"/>
    </row>
    <row r="5342" spans="2:25" x14ac:dyDescent="0.25">
      <c r="B5342" s="2"/>
      <c r="D5342" s="2"/>
      <c r="E5342" s="2"/>
      <c r="J5342" s="2"/>
      <c r="P5342" s="2"/>
      <c r="Y5342" s="2"/>
    </row>
    <row r="5343" spans="2:25" x14ac:dyDescent="0.25">
      <c r="B5343" s="2"/>
      <c r="D5343" s="2"/>
      <c r="E5343" s="2"/>
      <c r="J5343" s="2"/>
      <c r="P5343" s="2"/>
      <c r="Y5343" s="2"/>
    </row>
    <row r="5344" spans="2:25" x14ac:dyDescent="0.25">
      <c r="B5344" s="2"/>
      <c r="D5344" s="2"/>
      <c r="E5344" s="2"/>
      <c r="J5344" s="2"/>
      <c r="P5344" s="2"/>
      <c r="Y5344" s="2"/>
    </row>
    <row r="5345" spans="2:25" x14ac:dyDescent="0.25">
      <c r="B5345" s="2"/>
      <c r="D5345" s="2"/>
      <c r="E5345" s="2"/>
      <c r="J5345" s="2"/>
      <c r="P5345" s="2"/>
      <c r="Y5345" s="2"/>
    </row>
    <row r="5346" spans="2:25" x14ac:dyDescent="0.25">
      <c r="B5346" s="2"/>
      <c r="D5346" s="2"/>
      <c r="E5346" s="2"/>
      <c r="J5346" s="2"/>
      <c r="P5346" s="2"/>
      <c r="Y5346" s="2"/>
    </row>
    <row r="5347" spans="2:25" x14ac:dyDescent="0.25">
      <c r="B5347" s="2"/>
      <c r="D5347" s="2"/>
      <c r="E5347" s="2"/>
      <c r="J5347" s="2"/>
      <c r="P5347" s="2"/>
      <c r="Y5347" s="2"/>
    </row>
    <row r="5348" spans="2:25" x14ac:dyDescent="0.25">
      <c r="B5348" s="2"/>
      <c r="D5348" s="2"/>
      <c r="E5348" s="2"/>
      <c r="J5348" s="2"/>
      <c r="P5348" s="2"/>
      <c r="Y5348" s="2"/>
    </row>
    <row r="5349" spans="2:25" x14ac:dyDescent="0.25">
      <c r="B5349" s="2"/>
      <c r="D5349" s="2"/>
      <c r="E5349" s="2"/>
      <c r="J5349" s="2"/>
      <c r="P5349" s="2"/>
      <c r="Y5349" s="2"/>
    </row>
    <row r="5350" spans="2:25" x14ac:dyDescent="0.25">
      <c r="B5350" s="2"/>
      <c r="D5350" s="2"/>
      <c r="E5350" s="2"/>
      <c r="J5350" s="2"/>
      <c r="P5350" s="2"/>
      <c r="Y5350" s="2"/>
    </row>
    <row r="5351" spans="2:25" x14ac:dyDescent="0.25">
      <c r="B5351" s="2"/>
      <c r="D5351" s="2"/>
      <c r="E5351" s="2"/>
      <c r="J5351" s="2"/>
      <c r="P5351" s="2"/>
      <c r="Y5351" s="2"/>
    </row>
    <row r="5352" spans="2:25" x14ac:dyDescent="0.25">
      <c r="B5352" s="2"/>
      <c r="D5352" s="2"/>
      <c r="E5352" s="2"/>
      <c r="J5352" s="2"/>
      <c r="P5352" s="2"/>
      <c r="Y5352" s="2"/>
    </row>
    <row r="5353" spans="2:25" x14ac:dyDescent="0.25">
      <c r="B5353" s="2"/>
      <c r="D5353" s="2"/>
      <c r="E5353" s="2"/>
      <c r="J5353" s="2"/>
      <c r="P5353" s="2"/>
      <c r="Y5353" s="2"/>
    </row>
    <row r="5354" spans="2:25" x14ac:dyDescent="0.25">
      <c r="B5354" s="2"/>
      <c r="D5354" s="2"/>
      <c r="E5354" s="2"/>
      <c r="J5354" s="2"/>
      <c r="P5354" s="2"/>
      <c r="Y5354" s="2"/>
    </row>
    <row r="5355" spans="2:25" x14ac:dyDescent="0.25">
      <c r="B5355" s="2"/>
      <c r="D5355" s="2"/>
      <c r="E5355" s="2"/>
      <c r="J5355" s="2"/>
      <c r="P5355" s="2"/>
      <c r="Y5355" s="2"/>
    </row>
    <row r="5356" spans="2:25" x14ac:dyDescent="0.25">
      <c r="B5356" s="2"/>
      <c r="D5356" s="2"/>
      <c r="E5356" s="2"/>
      <c r="J5356" s="2"/>
      <c r="P5356" s="2"/>
      <c r="Y5356" s="2"/>
    </row>
    <row r="5357" spans="2:25" x14ac:dyDescent="0.25">
      <c r="B5357" s="2"/>
      <c r="D5357" s="2"/>
      <c r="E5357" s="2"/>
      <c r="J5357" s="2"/>
      <c r="P5357" s="2"/>
      <c r="Y5357" s="2"/>
    </row>
    <row r="5358" spans="2:25" x14ac:dyDescent="0.25">
      <c r="B5358" s="2"/>
      <c r="D5358" s="2"/>
      <c r="E5358" s="2"/>
      <c r="J5358" s="2"/>
      <c r="P5358" s="2"/>
      <c r="Y5358" s="2"/>
    </row>
    <row r="5359" spans="2:25" x14ac:dyDescent="0.25">
      <c r="B5359" s="2"/>
      <c r="D5359" s="2"/>
      <c r="E5359" s="2"/>
      <c r="J5359" s="2"/>
      <c r="P5359" s="2"/>
      <c r="Y5359" s="2"/>
    </row>
    <row r="5360" spans="2:25" x14ac:dyDescent="0.25">
      <c r="B5360" s="2"/>
      <c r="D5360" s="2"/>
      <c r="E5360" s="2"/>
      <c r="J5360" s="2"/>
      <c r="P5360" s="2"/>
      <c r="Y5360" s="2"/>
    </row>
    <row r="5361" spans="2:25" x14ac:dyDescent="0.25">
      <c r="B5361" s="2"/>
      <c r="D5361" s="2"/>
      <c r="E5361" s="2"/>
      <c r="J5361" s="2"/>
      <c r="P5361" s="2"/>
      <c r="Y5361" s="2"/>
    </row>
    <row r="5362" spans="2:25" x14ac:dyDescent="0.25">
      <c r="B5362" s="2"/>
      <c r="D5362" s="2"/>
      <c r="E5362" s="2"/>
      <c r="J5362" s="2"/>
      <c r="P5362" s="2"/>
      <c r="Y5362" s="2"/>
    </row>
    <row r="5363" spans="2:25" x14ac:dyDescent="0.25">
      <c r="B5363" s="2"/>
      <c r="D5363" s="2"/>
      <c r="E5363" s="2"/>
      <c r="J5363" s="2"/>
      <c r="P5363" s="2"/>
      <c r="Y5363" s="2"/>
    </row>
    <row r="5364" spans="2:25" x14ac:dyDescent="0.25">
      <c r="B5364" s="2"/>
      <c r="D5364" s="2"/>
      <c r="E5364" s="2"/>
      <c r="J5364" s="2"/>
      <c r="P5364" s="2"/>
      <c r="Y5364" s="2"/>
    </row>
    <row r="5365" spans="2:25" x14ac:dyDescent="0.25">
      <c r="B5365" s="2"/>
      <c r="D5365" s="2"/>
      <c r="E5365" s="2"/>
      <c r="J5365" s="2"/>
      <c r="P5365" s="2"/>
      <c r="Y5365" s="2"/>
    </row>
    <row r="5366" spans="2:25" x14ac:dyDescent="0.25">
      <c r="B5366" s="2"/>
      <c r="D5366" s="2"/>
      <c r="E5366" s="2"/>
      <c r="J5366" s="2"/>
      <c r="P5366" s="2"/>
      <c r="Y5366" s="2"/>
    </row>
    <row r="5367" spans="2:25" x14ac:dyDescent="0.25">
      <c r="B5367" s="2"/>
      <c r="D5367" s="2"/>
      <c r="E5367" s="2"/>
      <c r="J5367" s="2"/>
      <c r="P5367" s="2"/>
      <c r="Y5367" s="2"/>
    </row>
    <row r="5368" spans="2:25" x14ac:dyDescent="0.25">
      <c r="B5368" s="2"/>
      <c r="D5368" s="2"/>
      <c r="E5368" s="2"/>
      <c r="J5368" s="2"/>
      <c r="P5368" s="2"/>
      <c r="Y5368" s="2"/>
    </row>
    <row r="5369" spans="2:25" x14ac:dyDescent="0.25">
      <c r="B5369" s="2"/>
      <c r="D5369" s="2"/>
      <c r="E5369" s="2"/>
      <c r="J5369" s="2"/>
      <c r="P5369" s="2"/>
      <c r="Y5369" s="2"/>
    </row>
    <row r="5370" spans="2:25" x14ac:dyDescent="0.25">
      <c r="B5370" s="2"/>
      <c r="D5370" s="2"/>
      <c r="E5370" s="2"/>
      <c r="J5370" s="2"/>
      <c r="P5370" s="2"/>
      <c r="Y5370" s="2"/>
    </row>
    <row r="5371" spans="2:25" x14ac:dyDescent="0.25">
      <c r="B5371" s="2"/>
      <c r="D5371" s="2"/>
      <c r="E5371" s="2"/>
      <c r="J5371" s="2"/>
      <c r="P5371" s="2"/>
      <c r="Y5371" s="2"/>
    </row>
    <row r="5372" spans="2:25" x14ac:dyDescent="0.25">
      <c r="B5372" s="2"/>
      <c r="D5372" s="2"/>
      <c r="E5372" s="2"/>
      <c r="J5372" s="2"/>
      <c r="P5372" s="2"/>
      <c r="Y5372" s="2"/>
    </row>
    <row r="5373" spans="2:25" x14ac:dyDescent="0.25">
      <c r="B5373" s="2"/>
      <c r="D5373" s="2"/>
      <c r="E5373" s="2"/>
      <c r="J5373" s="2"/>
      <c r="P5373" s="2"/>
      <c r="Y5373" s="2"/>
    </row>
    <row r="5374" spans="2:25" x14ac:dyDescent="0.25">
      <c r="B5374" s="2"/>
      <c r="D5374" s="2"/>
      <c r="E5374" s="2"/>
      <c r="J5374" s="2"/>
      <c r="P5374" s="2"/>
      <c r="Y5374" s="2"/>
    </row>
    <row r="5375" spans="2:25" x14ac:dyDescent="0.25">
      <c r="B5375" s="2"/>
      <c r="D5375" s="2"/>
      <c r="E5375" s="2"/>
      <c r="J5375" s="2"/>
      <c r="P5375" s="2"/>
      <c r="Y5375" s="2"/>
    </row>
    <row r="5376" spans="2:25" x14ac:dyDescent="0.25">
      <c r="B5376" s="2"/>
      <c r="D5376" s="2"/>
      <c r="E5376" s="2"/>
      <c r="J5376" s="2"/>
      <c r="P5376" s="2"/>
      <c r="Y5376" s="2"/>
    </row>
    <row r="5377" spans="2:25" x14ac:dyDescent="0.25">
      <c r="B5377" s="2"/>
      <c r="D5377" s="2"/>
      <c r="E5377" s="2"/>
      <c r="J5377" s="2"/>
      <c r="P5377" s="2"/>
      <c r="Y5377" s="2"/>
    </row>
    <row r="5378" spans="2:25" x14ac:dyDescent="0.25">
      <c r="B5378" s="2"/>
      <c r="D5378" s="2"/>
      <c r="E5378" s="2"/>
      <c r="J5378" s="2"/>
      <c r="P5378" s="2"/>
      <c r="Y5378" s="2"/>
    </row>
    <row r="5379" spans="2:25" x14ac:dyDescent="0.25">
      <c r="B5379" s="2"/>
      <c r="D5379" s="2"/>
      <c r="E5379" s="2"/>
      <c r="J5379" s="2"/>
      <c r="P5379" s="2"/>
      <c r="Y5379" s="2"/>
    </row>
    <row r="5380" spans="2:25" x14ac:dyDescent="0.25">
      <c r="B5380" s="2"/>
      <c r="D5380" s="2"/>
      <c r="E5380" s="2"/>
      <c r="J5380" s="2"/>
      <c r="P5380" s="2"/>
      <c r="Y5380" s="2"/>
    </row>
    <row r="5381" spans="2:25" x14ac:dyDescent="0.25">
      <c r="B5381" s="2"/>
      <c r="D5381" s="2"/>
      <c r="E5381" s="2"/>
      <c r="J5381" s="2"/>
      <c r="P5381" s="2"/>
      <c r="Y5381" s="2"/>
    </row>
    <row r="5382" spans="2:25" x14ac:dyDescent="0.25">
      <c r="B5382" s="2"/>
      <c r="D5382" s="2"/>
      <c r="E5382" s="2"/>
      <c r="J5382" s="2"/>
      <c r="P5382" s="2"/>
      <c r="Y5382" s="2"/>
    </row>
    <row r="5383" spans="2:25" x14ac:dyDescent="0.25">
      <c r="B5383" s="2"/>
      <c r="D5383" s="2"/>
      <c r="E5383" s="2"/>
      <c r="J5383" s="2"/>
      <c r="P5383" s="2"/>
      <c r="Y5383" s="2"/>
    </row>
    <row r="5384" spans="2:25" x14ac:dyDescent="0.25">
      <c r="B5384" s="2"/>
      <c r="D5384" s="2"/>
      <c r="E5384" s="2"/>
      <c r="J5384" s="2"/>
      <c r="P5384" s="2"/>
      <c r="Y5384" s="2"/>
    </row>
    <row r="5385" spans="2:25" x14ac:dyDescent="0.25">
      <c r="B5385" s="2"/>
      <c r="D5385" s="2"/>
      <c r="E5385" s="2"/>
      <c r="J5385" s="2"/>
      <c r="P5385" s="2"/>
      <c r="Y5385" s="2"/>
    </row>
    <row r="5386" spans="2:25" x14ac:dyDescent="0.25">
      <c r="B5386" s="2"/>
      <c r="D5386" s="2"/>
      <c r="E5386" s="2"/>
      <c r="J5386" s="2"/>
      <c r="P5386" s="2"/>
      <c r="Y5386" s="2"/>
    </row>
    <row r="5387" spans="2:25" x14ac:dyDescent="0.25">
      <c r="B5387" s="2"/>
      <c r="D5387" s="2"/>
      <c r="E5387" s="2"/>
      <c r="J5387" s="2"/>
      <c r="P5387" s="2"/>
      <c r="Y5387" s="2"/>
    </row>
    <row r="5388" spans="2:25" x14ac:dyDescent="0.25">
      <c r="B5388" s="2"/>
      <c r="D5388" s="2"/>
      <c r="E5388" s="2"/>
      <c r="J5388" s="2"/>
      <c r="P5388" s="2"/>
      <c r="Y5388" s="2"/>
    </row>
    <row r="5389" spans="2:25" x14ac:dyDescent="0.25">
      <c r="B5389" s="2"/>
      <c r="D5389" s="2"/>
      <c r="E5389" s="2"/>
      <c r="J5389" s="2"/>
      <c r="P5389" s="2"/>
      <c r="Y5389" s="2"/>
    </row>
    <row r="5390" spans="2:25" x14ac:dyDescent="0.25">
      <c r="B5390" s="2"/>
      <c r="D5390" s="2"/>
      <c r="E5390" s="2"/>
      <c r="J5390" s="2"/>
      <c r="P5390" s="2"/>
      <c r="Y5390" s="2"/>
    </row>
    <row r="5391" spans="2:25" x14ac:dyDescent="0.25">
      <c r="B5391" s="2"/>
      <c r="D5391" s="2"/>
      <c r="E5391" s="2"/>
      <c r="J5391" s="2"/>
      <c r="P5391" s="2"/>
      <c r="Y5391" s="2"/>
    </row>
    <row r="5392" spans="2:25" x14ac:dyDescent="0.25">
      <c r="B5392" s="2"/>
      <c r="D5392" s="2"/>
      <c r="E5392" s="2"/>
      <c r="J5392" s="2"/>
      <c r="P5392" s="2"/>
      <c r="Y5392" s="2"/>
    </row>
    <row r="5393" spans="2:25" x14ac:dyDescent="0.25">
      <c r="B5393" s="2"/>
      <c r="D5393" s="2"/>
      <c r="E5393" s="2"/>
      <c r="J5393" s="2"/>
      <c r="P5393" s="2"/>
      <c r="Y5393" s="2"/>
    </row>
    <row r="5394" spans="2:25" x14ac:dyDescent="0.25">
      <c r="B5394" s="2"/>
      <c r="D5394" s="2"/>
      <c r="E5394" s="2"/>
      <c r="J5394" s="2"/>
      <c r="P5394" s="2"/>
      <c r="Y5394" s="2"/>
    </row>
    <row r="5395" spans="2:25" x14ac:dyDescent="0.25">
      <c r="B5395" s="2"/>
      <c r="D5395" s="2"/>
      <c r="E5395" s="2"/>
      <c r="J5395" s="2"/>
      <c r="P5395" s="2"/>
      <c r="Y5395" s="2"/>
    </row>
    <row r="5396" spans="2:25" x14ac:dyDescent="0.25">
      <c r="B5396" s="2"/>
      <c r="D5396" s="2"/>
      <c r="E5396" s="2"/>
      <c r="J5396" s="2"/>
      <c r="P5396" s="2"/>
      <c r="Y5396" s="2"/>
    </row>
    <row r="5397" spans="2:25" x14ac:dyDescent="0.25">
      <c r="B5397" s="2"/>
      <c r="D5397" s="2"/>
      <c r="E5397" s="2"/>
      <c r="J5397" s="2"/>
      <c r="P5397" s="2"/>
      <c r="Y5397" s="2"/>
    </row>
    <row r="5398" spans="2:25" x14ac:dyDescent="0.25">
      <c r="B5398" s="2"/>
      <c r="D5398" s="2"/>
      <c r="E5398" s="2"/>
      <c r="J5398" s="2"/>
      <c r="P5398" s="2"/>
      <c r="Y5398" s="2"/>
    </row>
    <row r="5399" spans="2:25" x14ac:dyDescent="0.25">
      <c r="B5399" s="2"/>
      <c r="D5399" s="2"/>
      <c r="E5399" s="2"/>
      <c r="J5399" s="2"/>
      <c r="P5399" s="2"/>
      <c r="Y5399" s="2"/>
    </row>
    <row r="5400" spans="2:25" x14ac:dyDescent="0.25">
      <c r="B5400" s="2"/>
      <c r="D5400" s="2"/>
      <c r="E5400" s="2"/>
      <c r="J5400" s="2"/>
      <c r="P5400" s="2"/>
      <c r="Y5400" s="2"/>
    </row>
    <row r="5401" spans="2:25" x14ac:dyDescent="0.25">
      <c r="B5401" s="2"/>
      <c r="D5401" s="2"/>
      <c r="E5401" s="2"/>
      <c r="J5401" s="2"/>
      <c r="P5401" s="2"/>
      <c r="Y5401" s="2"/>
    </row>
    <row r="5402" spans="2:25" x14ac:dyDescent="0.25">
      <c r="B5402" s="2"/>
      <c r="D5402" s="2"/>
      <c r="E5402" s="2"/>
      <c r="J5402" s="2"/>
      <c r="P5402" s="2"/>
      <c r="Y5402" s="2"/>
    </row>
    <row r="5403" spans="2:25" x14ac:dyDescent="0.25">
      <c r="B5403" s="2"/>
      <c r="D5403" s="2"/>
      <c r="E5403" s="2"/>
      <c r="J5403" s="2"/>
      <c r="P5403" s="2"/>
      <c r="Y5403" s="2"/>
    </row>
    <row r="5404" spans="2:25" x14ac:dyDescent="0.25">
      <c r="B5404" s="2"/>
      <c r="D5404" s="2"/>
      <c r="E5404" s="2"/>
      <c r="J5404" s="2"/>
      <c r="P5404" s="2"/>
      <c r="Y5404" s="2"/>
    </row>
    <row r="5405" spans="2:25" x14ac:dyDescent="0.25">
      <c r="B5405" s="2"/>
      <c r="D5405" s="2"/>
      <c r="E5405" s="2"/>
      <c r="J5405" s="2"/>
      <c r="P5405" s="2"/>
      <c r="Y5405" s="2"/>
    </row>
    <row r="5406" spans="2:25" x14ac:dyDescent="0.25">
      <c r="B5406" s="2"/>
      <c r="D5406" s="2"/>
      <c r="E5406" s="2"/>
      <c r="J5406" s="2"/>
      <c r="P5406" s="2"/>
      <c r="Y5406" s="2"/>
    </row>
    <row r="5407" spans="2:25" x14ac:dyDescent="0.25">
      <c r="B5407" s="2"/>
      <c r="D5407" s="2"/>
      <c r="E5407" s="2"/>
      <c r="J5407" s="2"/>
      <c r="P5407" s="2"/>
      <c r="Y5407" s="2"/>
    </row>
    <row r="5408" spans="2:25" x14ac:dyDescent="0.25">
      <c r="B5408" s="2"/>
      <c r="D5408" s="2"/>
      <c r="E5408" s="2"/>
      <c r="J5408" s="2"/>
      <c r="P5408" s="2"/>
      <c r="Y5408" s="2"/>
    </row>
    <row r="5409" spans="2:25" x14ac:dyDescent="0.25">
      <c r="B5409" s="2"/>
      <c r="D5409" s="2"/>
      <c r="E5409" s="2"/>
      <c r="J5409" s="2"/>
      <c r="P5409" s="2"/>
      <c r="Y5409" s="2"/>
    </row>
    <row r="5410" spans="2:25" x14ac:dyDescent="0.25">
      <c r="B5410" s="2"/>
      <c r="D5410" s="2"/>
      <c r="E5410" s="2"/>
      <c r="J5410" s="2"/>
      <c r="P5410" s="2"/>
      <c r="Y5410" s="2"/>
    </row>
    <row r="5411" spans="2:25" x14ac:dyDescent="0.25">
      <c r="B5411" s="2"/>
      <c r="D5411" s="2"/>
      <c r="E5411" s="2"/>
      <c r="J5411" s="2"/>
      <c r="P5411" s="2"/>
      <c r="Y5411" s="2"/>
    </row>
    <row r="5412" spans="2:25" x14ac:dyDescent="0.25">
      <c r="B5412" s="2"/>
      <c r="D5412" s="2"/>
      <c r="E5412" s="2"/>
      <c r="J5412" s="2"/>
      <c r="P5412" s="2"/>
      <c r="Y5412" s="2"/>
    </row>
    <row r="5413" spans="2:25" x14ac:dyDescent="0.25">
      <c r="B5413" s="2"/>
      <c r="D5413" s="2"/>
      <c r="E5413" s="2"/>
      <c r="J5413" s="2"/>
      <c r="P5413" s="2"/>
      <c r="Y5413" s="2"/>
    </row>
    <row r="5414" spans="2:25" x14ac:dyDescent="0.25">
      <c r="B5414" s="2"/>
      <c r="D5414" s="2"/>
      <c r="E5414" s="2"/>
      <c r="J5414" s="2"/>
      <c r="P5414" s="2"/>
      <c r="Y5414" s="2"/>
    </row>
    <row r="5415" spans="2:25" x14ac:dyDescent="0.25">
      <c r="B5415" s="2"/>
      <c r="D5415" s="2"/>
      <c r="E5415" s="2"/>
      <c r="J5415" s="2"/>
      <c r="P5415" s="2"/>
      <c r="Y5415" s="2"/>
    </row>
    <row r="5416" spans="2:25" x14ac:dyDescent="0.25">
      <c r="B5416" s="2"/>
      <c r="D5416" s="2"/>
      <c r="E5416" s="2"/>
      <c r="J5416" s="2"/>
      <c r="P5416" s="2"/>
      <c r="Y5416" s="2"/>
    </row>
    <row r="5417" spans="2:25" x14ac:dyDescent="0.25">
      <c r="B5417" s="2"/>
      <c r="D5417" s="2"/>
      <c r="E5417" s="2"/>
      <c r="J5417" s="2"/>
      <c r="P5417" s="2"/>
      <c r="Y5417" s="2"/>
    </row>
    <row r="5418" spans="2:25" x14ac:dyDescent="0.25">
      <c r="B5418" s="2"/>
      <c r="D5418" s="2"/>
      <c r="E5418" s="2"/>
      <c r="J5418" s="2"/>
      <c r="P5418" s="2"/>
      <c r="Y5418" s="2"/>
    </row>
    <row r="5419" spans="2:25" x14ac:dyDescent="0.25">
      <c r="B5419" s="2"/>
      <c r="D5419" s="2"/>
      <c r="E5419" s="2"/>
      <c r="J5419" s="2"/>
      <c r="P5419" s="2"/>
      <c r="Y5419" s="2"/>
    </row>
    <row r="5420" spans="2:25" x14ac:dyDescent="0.25">
      <c r="B5420" s="2"/>
      <c r="D5420" s="2"/>
      <c r="E5420" s="2"/>
      <c r="J5420" s="2"/>
      <c r="P5420" s="2"/>
      <c r="Y5420" s="2"/>
    </row>
    <row r="5421" spans="2:25" x14ac:dyDescent="0.25">
      <c r="B5421" s="2"/>
      <c r="D5421" s="2"/>
      <c r="E5421" s="2"/>
      <c r="J5421" s="2"/>
      <c r="P5421" s="2"/>
      <c r="Y5421" s="2"/>
    </row>
    <row r="5422" spans="2:25" x14ac:dyDescent="0.25">
      <c r="B5422" s="2"/>
      <c r="D5422" s="2"/>
      <c r="E5422" s="2"/>
      <c r="J5422" s="2"/>
      <c r="P5422" s="2"/>
      <c r="Y5422" s="2"/>
    </row>
    <row r="5423" spans="2:25" x14ac:dyDescent="0.25">
      <c r="B5423" s="2"/>
      <c r="D5423" s="2"/>
      <c r="E5423" s="2"/>
      <c r="J5423" s="2"/>
      <c r="P5423" s="2"/>
      <c r="Y5423" s="2"/>
    </row>
    <row r="5424" spans="2:25" x14ac:dyDescent="0.25">
      <c r="B5424" s="2"/>
      <c r="D5424" s="2"/>
      <c r="E5424" s="2"/>
      <c r="J5424" s="2"/>
      <c r="P5424" s="2"/>
      <c r="Y5424" s="2"/>
    </row>
    <row r="5425" spans="2:25" x14ac:dyDescent="0.25">
      <c r="B5425" s="2"/>
      <c r="D5425" s="2"/>
      <c r="E5425" s="2"/>
      <c r="J5425" s="2"/>
      <c r="P5425" s="2"/>
      <c r="Y5425" s="2"/>
    </row>
    <row r="5426" spans="2:25" x14ac:dyDescent="0.25">
      <c r="B5426" s="2"/>
      <c r="D5426" s="2"/>
      <c r="E5426" s="2"/>
      <c r="J5426" s="2"/>
      <c r="P5426" s="2"/>
      <c r="Y5426" s="2"/>
    </row>
    <row r="5427" spans="2:25" x14ac:dyDescent="0.25">
      <c r="B5427" s="2"/>
      <c r="D5427" s="2"/>
      <c r="E5427" s="2"/>
      <c r="J5427" s="2"/>
      <c r="P5427" s="2"/>
      <c r="Y5427" s="2"/>
    </row>
    <row r="5428" spans="2:25" x14ac:dyDescent="0.25">
      <c r="B5428" s="2"/>
      <c r="D5428" s="2"/>
      <c r="E5428" s="2"/>
      <c r="J5428" s="2"/>
      <c r="P5428" s="2"/>
      <c r="Y5428" s="2"/>
    </row>
    <row r="5429" spans="2:25" x14ac:dyDescent="0.25">
      <c r="B5429" s="2"/>
      <c r="D5429" s="2"/>
      <c r="E5429" s="2"/>
      <c r="J5429" s="2"/>
      <c r="P5429" s="2"/>
      <c r="Y5429" s="2"/>
    </row>
    <row r="5430" spans="2:25" x14ac:dyDescent="0.25">
      <c r="B5430" s="2"/>
      <c r="D5430" s="2"/>
      <c r="E5430" s="2"/>
      <c r="J5430" s="2"/>
      <c r="P5430" s="2"/>
      <c r="Y5430" s="2"/>
    </row>
    <row r="5431" spans="2:25" x14ac:dyDescent="0.25">
      <c r="B5431" s="2"/>
      <c r="D5431" s="2"/>
      <c r="E5431" s="2"/>
      <c r="J5431" s="2"/>
      <c r="P5431" s="2"/>
      <c r="Y5431" s="2"/>
    </row>
    <row r="5432" spans="2:25" x14ac:dyDescent="0.25">
      <c r="B5432" s="2"/>
      <c r="D5432" s="2"/>
      <c r="E5432" s="2"/>
      <c r="J5432" s="2"/>
      <c r="P5432" s="2"/>
      <c r="Y5432" s="2"/>
    </row>
    <row r="5433" spans="2:25" x14ac:dyDescent="0.25">
      <c r="B5433" s="2"/>
      <c r="D5433" s="2"/>
      <c r="E5433" s="2"/>
      <c r="J5433" s="2"/>
      <c r="P5433" s="2"/>
      <c r="Y5433" s="2"/>
    </row>
    <row r="5434" spans="2:25" x14ac:dyDescent="0.25">
      <c r="B5434" s="2"/>
      <c r="D5434" s="2"/>
      <c r="E5434" s="2"/>
      <c r="J5434" s="2"/>
      <c r="P5434" s="2"/>
      <c r="Y5434" s="2"/>
    </row>
    <row r="5435" spans="2:25" x14ac:dyDescent="0.25">
      <c r="B5435" s="2"/>
      <c r="D5435" s="2"/>
      <c r="E5435" s="2"/>
      <c r="J5435" s="2"/>
      <c r="P5435" s="2"/>
      <c r="Y5435" s="2"/>
    </row>
    <row r="5436" spans="2:25" x14ac:dyDescent="0.25">
      <c r="B5436" s="2"/>
      <c r="D5436" s="2"/>
      <c r="E5436" s="2"/>
      <c r="J5436" s="2"/>
      <c r="P5436" s="2"/>
      <c r="Y5436" s="2"/>
    </row>
    <row r="5437" spans="2:25" x14ac:dyDescent="0.25">
      <c r="B5437" s="2"/>
      <c r="D5437" s="2"/>
      <c r="E5437" s="2"/>
      <c r="J5437" s="2"/>
      <c r="P5437" s="2"/>
      <c r="Y5437" s="2"/>
    </row>
    <row r="5438" spans="2:25" x14ac:dyDescent="0.25">
      <c r="B5438" s="2"/>
      <c r="D5438" s="2"/>
      <c r="E5438" s="2"/>
      <c r="J5438" s="2"/>
      <c r="P5438" s="2"/>
      <c r="Y5438" s="2"/>
    </row>
    <row r="5439" spans="2:25" x14ac:dyDescent="0.25">
      <c r="B5439" s="2"/>
      <c r="D5439" s="2"/>
      <c r="E5439" s="2"/>
      <c r="J5439" s="2"/>
      <c r="P5439" s="2"/>
      <c r="Y5439" s="2"/>
    </row>
    <row r="5440" spans="2:25" x14ac:dyDescent="0.25">
      <c r="B5440" s="2"/>
      <c r="D5440" s="2"/>
      <c r="E5440" s="2"/>
      <c r="J5440" s="2"/>
      <c r="P5440" s="2"/>
      <c r="Y5440" s="2"/>
    </row>
    <row r="5441" spans="2:25" x14ac:dyDescent="0.25">
      <c r="B5441" s="2"/>
      <c r="D5441" s="2"/>
      <c r="E5441" s="2"/>
      <c r="J5441" s="2"/>
      <c r="P5441" s="2"/>
      <c r="Y5441" s="2"/>
    </row>
    <row r="5442" spans="2:25" x14ac:dyDescent="0.25">
      <c r="B5442" s="2"/>
      <c r="D5442" s="2"/>
      <c r="E5442" s="2"/>
      <c r="J5442" s="2"/>
      <c r="P5442" s="2"/>
      <c r="Y5442" s="2"/>
    </row>
    <row r="5443" spans="2:25" x14ac:dyDescent="0.25">
      <c r="B5443" s="2"/>
      <c r="D5443" s="2"/>
      <c r="E5443" s="2"/>
      <c r="J5443" s="2"/>
      <c r="P5443" s="2"/>
      <c r="Y5443" s="2"/>
    </row>
    <row r="5444" spans="2:25" x14ac:dyDescent="0.25">
      <c r="B5444" s="2"/>
      <c r="D5444" s="2"/>
      <c r="E5444" s="2"/>
      <c r="J5444" s="2"/>
      <c r="P5444" s="2"/>
      <c r="Y5444" s="2"/>
    </row>
    <row r="5445" spans="2:25" x14ac:dyDescent="0.25">
      <c r="B5445" s="2"/>
      <c r="D5445" s="2"/>
      <c r="E5445" s="2"/>
      <c r="J5445" s="2"/>
      <c r="P5445" s="2"/>
      <c r="Y5445" s="2"/>
    </row>
    <row r="5446" spans="2:25" x14ac:dyDescent="0.25">
      <c r="B5446" s="2"/>
      <c r="D5446" s="2"/>
      <c r="E5446" s="2"/>
      <c r="J5446" s="2"/>
      <c r="P5446" s="2"/>
      <c r="Y5446" s="2"/>
    </row>
    <row r="5447" spans="2:25" x14ac:dyDescent="0.25">
      <c r="B5447" s="2"/>
      <c r="D5447" s="2"/>
      <c r="E5447" s="2"/>
      <c r="J5447" s="2"/>
      <c r="P5447" s="2"/>
      <c r="Y5447" s="2"/>
    </row>
    <row r="5448" spans="2:25" x14ac:dyDescent="0.25">
      <c r="B5448" s="2"/>
      <c r="D5448" s="2"/>
      <c r="E5448" s="2"/>
      <c r="J5448" s="2"/>
      <c r="P5448" s="2"/>
      <c r="Y5448" s="2"/>
    </row>
    <row r="5449" spans="2:25" x14ac:dyDescent="0.25">
      <c r="B5449" s="2"/>
      <c r="D5449" s="2"/>
      <c r="E5449" s="2"/>
      <c r="J5449" s="2"/>
      <c r="P5449" s="2"/>
      <c r="Y5449" s="2"/>
    </row>
    <row r="5450" spans="2:25" x14ac:dyDescent="0.25">
      <c r="B5450" s="2"/>
      <c r="D5450" s="2"/>
      <c r="E5450" s="2"/>
      <c r="J5450" s="2"/>
      <c r="P5450" s="2"/>
      <c r="Y5450" s="2"/>
    </row>
    <row r="5451" spans="2:25" x14ac:dyDescent="0.25">
      <c r="B5451" s="2"/>
      <c r="D5451" s="2"/>
      <c r="E5451" s="2"/>
      <c r="J5451" s="2"/>
      <c r="P5451" s="2"/>
      <c r="Y5451" s="2"/>
    </row>
    <row r="5452" spans="2:25" x14ac:dyDescent="0.25">
      <c r="B5452" s="2"/>
      <c r="D5452" s="2"/>
      <c r="E5452" s="2"/>
      <c r="J5452" s="2"/>
      <c r="P5452" s="2"/>
      <c r="Y5452" s="2"/>
    </row>
    <row r="5453" spans="2:25" x14ac:dyDescent="0.25">
      <c r="B5453" s="2"/>
      <c r="D5453" s="2"/>
      <c r="E5453" s="2"/>
      <c r="J5453" s="2"/>
      <c r="P5453" s="2"/>
      <c r="Y5453" s="2"/>
    </row>
    <row r="5454" spans="2:25" x14ac:dyDescent="0.25">
      <c r="B5454" s="2"/>
      <c r="D5454" s="2"/>
      <c r="E5454" s="2"/>
      <c r="J5454" s="2"/>
      <c r="P5454" s="2"/>
      <c r="Y5454" s="2"/>
    </row>
    <row r="5455" spans="2:25" x14ac:dyDescent="0.25">
      <c r="B5455" s="2"/>
      <c r="D5455" s="2"/>
      <c r="E5455" s="2"/>
      <c r="J5455" s="2"/>
      <c r="P5455" s="2"/>
      <c r="Y5455" s="2"/>
    </row>
    <row r="5456" spans="2:25" x14ac:dyDescent="0.25">
      <c r="B5456" s="2"/>
      <c r="D5456" s="2"/>
      <c r="E5456" s="2"/>
      <c r="J5456" s="2"/>
      <c r="P5456" s="2"/>
      <c r="Y5456" s="2"/>
    </row>
    <row r="5457" spans="2:25" x14ac:dyDescent="0.25">
      <c r="B5457" s="2"/>
      <c r="D5457" s="2"/>
      <c r="E5457" s="2"/>
      <c r="J5457" s="2"/>
      <c r="P5457" s="2"/>
      <c r="Y5457" s="2"/>
    </row>
    <row r="5458" spans="2:25" x14ac:dyDescent="0.25">
      <c r="B5458" s="2"/>
      <c r="D5458" s="2"/>
      <c r="E5458" s="2"/>
      <c r="J5458" s="2"/>
      <c r="P5458" s="2"/>
      <c r="Y5458" s="2"/>
    </row>
    <row r="5459" spans="2:25" x14ac:dyDescent="0.25">
      <c r="B5459" s="2"/>
      <c r="D5459" s="2"/>
      <c r="E5459" s="2"/>
      <c r="J5459" s="2"/>
      <c r="P5459" s="2"/>
      <c r="Y5459" s="2"/>
    </row>
    <row r="5460" spans="2:25" x14ac:dyDescent="0.25">
      <c r="B5460" s="2"/>
      <c r="D5460" s="2"/>
      <c r="E5460" s="2"/>
      <c r="J5460" s="2"/>
      <c r="P5460" s="2"/>
      <c r="Y5460" s="2"/>
    </row>
    <row r="5461" spans="2:25" x14ac:dyDescent="0.25">
      <c r="B5461" s="2"/>
      <c r="D5461" s="2"/>
      <c r="E5461" s="2"/>
      <c r="J5461" s="2"/>
      <c r="P5461" s="2"/>
      <c r="Y5461" s="2"/>
    </row>
    <row r="5462" spans="2:25" x14ac:dyDescent="0.25">
      <c r="B5462" s="2"/>
      <c r="D5462" s="2"/>
      <c r="E5462" s="2"/>
      <c r="J5462" s="2"/>
      <c r="P5462" s="2"/>
      <c r="Y5462" s="2"/>
    </row>
    <row r="5463" spans="2:25" x14ac:dyDescent="0.25">
      <c r="B5463" s="2"/>
      <c r="D5463" s="2"/>
      <c r="E5463" s="2"/>
      <c r="J5463" s="2"/>
      <c r="P5463" s="2"/>
      <c r="Y5463" s="2"/>
    </row>
    <row r="5464" spans="2:25" x14ac:dyDescent="0.25">
      <c r="B5464" s="2"/>
      <c r="D5464" s="2"/>
      <c r="E5464" s="2"/>
      <c r="J5464" s="2"/>
      <c r="P5464" s="2"/>
      <c r="Y5464" s="2"/>
    </row>
    <row r="5465" spans="2:25" x14ac:dyDescent="0.25">
      <c r="B5465" s="2"/>
      <c r="D5465" s="2"/>
      <c r="E5465" s="2"/>
      <c r="J5465" s="2"/>
      <c r="P5465" s="2"/>
      <c r="Y5465" s="2"/>
    </row>
    <row r="5466" spans="2:25" x14ac:dyDescent="0.25">
      <c r="B5466" s="2"/>
      <c r="D5466" s="2"/>
      <c r="E5466" s="2"/>
      <c r="J5466" s="2"/>
      <c r="P5466" s="2"/>
      <c r="Y5466" s="2"/>
    </row>
    <row r="5467" spans="2:25" x14ac:dyDescent="0.25">
      <c r="B5467" s="2"/>
      <c r="D5467" s="2"/>
      <c r="E5467" s="2"/>
      <c r="J5467" s="2"/>
      <c r="P5467" s="2"/>
      <c r="Y5467" s="2"/>
    </row>
    <row r="5468" spans="2:25" x14ac:dyDescent="0.25">
      <c r="B5468" s="2"/>
      <c r="D5468" s="2"/>
      <c r="E5468" s="2"/>
      <c r="J5468" s="2"/>
      <c r="P5468" s="2"/>
      <c r="Y5468" s="2"/>
    </row>
    <row r="5469" spans="2:25" x14ac:dyDescent="0.25">
      <c r="B5469" s="2"/>
      <c r="D5469" s="2"/>
      <c r="E5469" s="2"/>
      <c r="J5469" s="2"/>
      <c r="P5469" s="2"/>
      <c r="Y5469" s="2"/>
    </row>
    <row r="5470" spans="2:25" x14ac:dyDescent="0.25">
      <c r="B5470" s="2"/>
      <c r="D5470" s="2"/>
      <c r="E5470" s="2"/>
      <c r="J5470" s="2"/>
      <c r="P5470" s="2"/>
      <c r="Y5470" s="2"/>
    </row>
    <row r="5471" spans="2:25" x14ac:dyDescent="0.25">
      <c r="B5471" s="2"/>
      <c r="D5471" s="2"/>
      <c r="E5471" s="2"/>
      <c r="J5471" s="2"/>
      <c r="P5471" s="2"/>
      <c r="Y5471" s="2"/>
    </row>
    <row r="5472" spans="2:25" x14ac:dyDescent="0.25">
      <c r="B5472" s="2"/>
      <c r="D5472" s="2"/>
      <c r="E5472" s="2"/>
      <c r="J5472" s="2"/>
      <c r="P5472" s="2"/>
      <c r="Y5472" s="2"/>
    </row>
    <row r="5473" spans="2:25" x14ac:dyDescent="0.25">
      <c r="B5473" s="2"/>
      <c r="D5473" s="2"/>
      <c r="E5473" s="2"/>
      <c r="J5473" s="2"/>
      <c r="P5473" s="2"/>
      <c r="Y5473" s="2"/>
    </row>
    <row r="5474" spans="2:25" x14ac:dyDescent="0.25">
      <c r="B5474" s="2"/>
      <c r="D5474" s="2"/>
      <c r="E5474" s="2"/>
      <c r="J5474" s="2"/>
      <c r="P5474" s="2"/>
      <c r="Y5474" s="2"/>
    </row>
    <row r="5475" spans="2:25" x14ac:dyDescent="0.25">
      <c r="B5475" s="2"/>
      <c r="D5475" s="2"/>
      <c r="E5475" s="2"/>
      <c r="J5475" s="2"/>
      <c r="P5475" s="2"/>
      <c r="Y5475" s="2"/>
    </row>
    <row r="5476" spans="2:25" x14ac:dyDescent="0.25">
      <c r="B5476" s="2"/>
      <c r="D5476" s="2"/>
      <c r="E5476" s="2"/>
      <c r="J5476" s="2"/>
      <c r="P5476" s="2"/>
      <c r="Y5476" s="2"/>
    </row>
    <row r="5477" spans="2:25" x14ac:dyDescent="0.25">
      <c r="B5477" s="2"/>
      <c r="D5477" s="2"/>
      <c r="E5477" s="2"/>
      <c r="J5477" s="2"/>
      <c r="P5477" s="2"/>
      <c r="Y5477" s="2"/>
    </row>
    <row r="5478" spans="2:25" x14ac:dyDescent="0.25">
      <c r="B5478" s="2"/>
      <c r="D5478" s="2"/>
      <c r="E5478" s="2"/>
      <c r="J5478" s="2"/>
      <c r="P5478" s="2"/>
      <c r="Y5478" s="2"/>
    </row>
    <row r="5479" spans="2:25" x14ac:dyDescent="0.25">
      <c r="B5479" s="2"/>
      <c r="D5479" s="2"/>
      <c r="E5479" s="2"/>
      <c r="J5479" s="2"/>
      <c r="P5479" s="2"/>
      <c r="Y5479" s="2"/>
    </row>
    <row r="5480" spans="2:25" x14ac:dyDescent="0.25">
      <c r="B5480" s="2"/>
      <c r="D5480" s="2"/>
      <c r="E5480" s="2"/>
      <c r="J5480" s="2"/>
      <c r="P5480" s="2"/>
      <c r="Y5480" s="2"/>
    </row>
    <row r="5481" spans="2:25" x14ac:dyDescent="0.25">
      <c r="B5481" s="2"/>
      <c r="D5481" s="2"/>
      <c r="E5481" s="2"/>
      <c r="J5481" s="2"/>
      <c r="P5481" s="2"/>
      <c r="Y5481" s="2"/>
    </row>
    <row r="5482" spans="2:25" x14ac:dyDescent="0.25">
      <c r="B5482" s="2"/>
      <c r="D5482" s="2"/>
      <c r="E5482" s="2"/>
      <c r="J5482" s="2"/>
      <c r="P5482" s="2"/>
      <c r="Y5482" s="2"/>
    </row>
    <row r="5483" spans="2:25" x14ac:dyDescent="0.25">
      <c r="B5483" s="2"/>
      <c r="D5483" s="2"/>
      <c r="E5483" s="2"/>
      <c r="J5483" s="2"/>
      <c r="P5483" s="2"/>
      <c r="Y5483" s="2"/>
    </row>
    <row r="5484" spans="2:25" x14ac:dyDescent="0.25">
      <c r="B5484" s="2"/>
      <c r="D5484" s="2"/>
      <c r="E5484" s="2"/>
      <c r="J5484" s="2"/>
      <c r="P5484" s="2"/>
      <c r="Y5484" s="2"/>
    </row>
    <row r="5485" spans="2:25" x14ac:dyDescent="0.25">
      <c r="B5485" s="2"/>
      <c r="D5485" s="2"/>
      <c r="E5485" s="2"/>
      <c r="J5485" s="2"/>
      <c r="P5485" s="2"/>
      <c r="Y5485" s="2"/>
    </row>
    <row r="5486" spans="2:25" x14ac:dyDescent="0.25">
      <c r="B5486" s="2"/>
      <c r="D5486" s="2"/>
      <c r="E5486" s="2"/>
      <c r="J5486" s="2"/>
      <c r="P5486" s="2"/>
      <c r="Y5486" s="2"/>
    </row>
    <row r="5487" spans="2:25" x14ac:dyDescent="0.25">
      <c r="B5487" s="2"/>
      <c r="D5487" s="2"/>
      <c r="E5487" s="2"/>
      <c r="J5487" s="2"/>
      <c r="P5487" s="2"/>
      <c r="Y5487" s="2"/>
    </row>
    <row r="5488" spans="2:25" x14ac:dyDescent="0.25">
      <c r="B5488" s="2"/>
      <c r="D5488" s="2"/>
      <c r="E5488" s="2"/>
      <c r="J5488" s="2"/>
      <c r="P5488" s="2"/>
      <c r="Y5488" s="2"/>
    </row>
    <row r="5489" spans="2:25" x14ac:dyDescent="0.25">
      <c r="B5489" s="2"/>
      <c r="D5489" s="2"/>
      <c r="E5489" s="2"/>
      <c r="J5489" s="2"/>
      <c r="P5489" s="2"/>
      <c r="Y5489" s="2"/>
    </row>
    <row r="5490" spans="2:25" x14ac:dyDescent="0.25">
      <c r="B5490" s="2"/>
      <c r="D5490" s="2"/>
      <c r="E5490" s="2"/>
      <c r="J5490" s="2"/>
      <c r="P5490" s="2"/>
      <c r="Y5490" s="2"/>
    </row>
    <row r="5491" spans="2:25" x14ac:dyDescent="0.25">
      <c r="B5491" s="2"/>
      <c r="D5491" s="2"/>
      <c r="E5491" s="2"/>
      <c r="J5491" s="2"/>
      <c r="P5491" s="2"/>
      <c r="Y5491" s="2"/>
    </row>
    <row r="5492" spans="2:25" x14ac:dyDescent="0.25">
      <c r="B5492" s="2"/>
      <c r="D5492" s="2"/>
      <c r="E5492" s="2"/>
      <c r="J5492" s="2"/>
      <c r="P5492" s="2"/>
      <c r="Y5492" s="2"/>
    </row>
    <row r="5493" spans="2:25" x14ac:dyDescent="0.25">
      <c r="B5493" s="2"/>
      <c r="D5493" s="2"/>
      <c r="E5493" s="2"/>
      <c r="J5493" s="2"/>
      <c r="P5493" s="2"/>
      <c r="Y5493" s="2"/>
    </row>
    <row r="5494" spans="2:25" x14ac:dyDescent="0.25">
      <c r="B5494" s="2"/>
      <c r="D5494" s="2"/>
      <c r="E5494" s="2"/>
      <c r="J5494" s="2"/>
      <c r="P5494" s="2"/>
      <c r="Y5494" s="2"/>
    </row>
    <row r="5495" spans="2:25" x14ac:dyDescent="0.25">
      <c r="B5495" s="2"/>
      <c r="D5495" s="2"/>
      <c r="E5495" s="2"/>
      <c r="J5495" s="2"/>
      <c r="P5495" s="2"/>
      <c r="Y5495" s="2"/>
    </row>
    <row r="5496" spans="2:25" x14ac:dyDescent="0.25">
      <c r="B5496" s="2"/>
      <c r="D5496" s="2"/>
      <c r="E5496" s="2"/>
      <c r="J5496" s="2"/>
      <c r="P5496" s="2"/>
      <c r="Y5496" s="2"/>
    </row>
    <row r="5497" spans="2:25" x14ac:dyDescent="0.25">
      <c r="B5497" s="2"/>
      <c r="D5497" s="2"/>
      <c r="E5497" s="2"/>
      <c r="J5497" s="2"/>
      <c r="P5497" s="2"/>
      <c r="Y5497" s="2"/>
    </row>
    <row r="5498" spans="2:25" x14ac:dyDescent="0.25">
      <c r="B5498" s="2"/>
      <c r="D5498" s="2"/>
      <c r="E5498" s="2"/>
      <c r="J5498" s="2"/>
      <c r="P5498" s="2"/>
      <c r="Y5498" s="2"/>
    </row>
    <row r="5499" spans="2:25" x14ac:dyDescent="0.25">
      <c r="B5499" s="2"/>
      <c r="D5499" s="2"/>
      <c r="E5499" s="2"/>
      <c r="J5499" s="2"/>
      <c r="P5499" s="2"/>
      <c r="Y5499" s="2"/>
    </row>
    <row r="5500" spans="2:25" x14ac:dyDescent="0.25">
      <c r="B5500" s="2"/>
      <c r="D5500" s="2"/>
      <c r="E5500" s="2"/>
      <c r="J5500" s="2"/>
      <c r="P5500" s="2"/>
      <c r="Y5500" s="2"/>
    </row>
    <row r="5501" spans="2:25" x14ac:dyDescent="0.25">
      <c r="B5501" s="2"/>
      <c r="D5501" s="2"/>
      <c r="E5501" s="2"/>
      <c r="J5501" s="2"/>
      <c r="P5501" s="2"/>
      <c r="Y5501" s="2"/>
    </row>
    <row r="5502" spans="2:25" x14ac:dyDescent="0.25">
      <c r="B5502" s="2"/>
      <c r="D5502" s="2"/>
      <c r="E5502" s="2"/>
      <c r="J5502" s="2"/>
      <c r="P5502" s="2"/>
      <c r="Y5502" s="2"/>
    </row>
    <row r="5503" spans="2:25" x14ac:dyDescent="0.25">
      <c r="B5503" s="2"/>
      <c r="D5503" s="2"/>
      <c r="E5503" s="2"/>
      <c r="J5503" s="2"/>
      <c r="P5503" s="2"/>
      <c r="Y5503" s="2"/>
    </row>
    <row r="5504" spans="2:25" x14ac:dyDescent="0.25">
      <c r="B5504" s="2"/>
      <c r="D5504" s="2"/>
      <c r="E5504" s="2"/>
      <c r="J5504" s="2"/>
      <c r="P5504" s="2"/>
      <c r="Y5504" s="2"/>
    </row>
    <row r="5505" spans="2:25" x14ac:dyDescent="0.25">
      <c r="B5505" s="2"/>
      <c r="D5505" s="2"/>
      <c r="E5505" s="2"/>
      <c r="J5505" s="2"/>
      <c r="P5505" s="2"/>
      <c r="Y5505" s="2"/>
    </row>
    <row r="5506" spans="2:25" x14ac:dyDescent="0.25">
      <c r="B5506" s="2"/>
      <c r="D5506" s="2"/>
      <c r="E5506" s="2"/>
      <c r="J5506" s="2"/>
      <c r="P5506" s="2"/>
      <c r="Y5506" s="2"/>
    </row>
    <row r="5507" spans="2:25" x14ac:dyDescent="0.25">
      <c r="B5507" s="2"/>
      <c r="D5507" s="2"/>
      <c r="E5507" s="2"/>
      <c r="J5507" s="2"/>
      <c r="P5507" s="2"/>
      <c r="Y5507" s="2"/>
    </row>
    <row r="5508" spans="2:25" x14ac:dyDescent="0.25">
      <c r="B5508" s="2"/>
      <c r="D5508" s="2"/>
      <c r="E5508" s="2"/>
      <c r="J5508" s="2"/>
      <c r="P5508" s="2"/>
      <c r="Y5508" s="2"/>
    </row>
    <row r="5509" spans="2:25" x14ac:dyDescent="0.25">
      <c r="B5509" s="2"/>
      <c r="D5509" s="2"/>
      <c r="E5509" s="2"/>
      <c r="J5509" s="2"/>
      <c r="P5509" s="2"/>
      <c r="Y5509" s="2"/>
    </row>
    <row r="5510" spans="2:25" x14ac:dyDescent="0.25">
      <c r="B5510" s="2"/>
      <c r="D5510" s="2"/>
      <c r="E5510" s="2"/>
      <c r="J5510" s="2"/>
      <c r="P5510" s="2"/>
      <c r="Y5510" s="2"/>
    </row>
    <row r="5511" spans="2:25" x14ac:dyDescent="0.25">
      <c r="B5511" s="2"/>
      <c r="D5511" s="2"/>
      <c r="E5511" s="2"/>
      <c r="J5511" s="2"/>
      <c r="P5511" s="2"/>
      <c r="Y5511" s="2"/>
    </row>
    <row r="5512" spans="2:25" x14ac:dyDescent="0.25">
      <c r="B5512" s="2"/>
      <c r="D5512" s="2"/>
      <c r="E5512" s="2"/>
      <c r="J5512" s="2"/>
      <c r="P5512" s="2"/>
      <c r="Y5512" s="2"/>
    </row>
    <row r="5513" spans="2:25" x14ac:dyDescent="0.25">
      <c r="B5513" s="2"/>
      <c r="D5513" s="2"/>
      <c r="E5513" s="2"/>
      <c r="J5513" s="2"/>
      <c r="P5513" s="2"/>
      <c r="Y5513" s="2"/>
    </row>
    <row r="5514" spans="2:25" x14ac:dyDescent="0.25">
      <c r="B5514" s="2"/>
      <c r="D5514" s="2"/>
      <c r="E5514" s="2"/>
      <c r="J5514" s="2"/>
      <c r="P5514" s="2"/>
      <c r="Y5514" s="2"/>
    </row>
    <row r="5515" spans="2:25" x14ac:dyDescent="0.25">
      <c r="B5515" s="2"/>
      <c r="D5515" s="2"/>
      <c r="E5515" s="2"/>
      <c r="J5515" s="2"/>
      <c r="P5515" s="2"/>
      <c r="Y5515" s="2"/>
    </row>
    <row r="5516" spans="2:25" x14ac:dyDescent="0.25">
      <c r="B5516" s="2"/>
      <c r="D5516" s="2"/>
      <c r="E5516" s="2"/>
      <c r="J5516" s="2"/>
      <c r="P5516" s="2"/>
      <c r="Y5516" s="2"/>
    </row>
    <row r="5517" spans="2:25" x14ac:dyDescent="0.25">
      <c r="B5517" s="2"/>
      <c r="D5517" s="2"/>
      <c r="E5517" s="2"/>
      <c r="J5517" s="2"/>
      <c r="P5517" s="2"/>
      <c r="Y5517" s="2"/>
    </row>
    <row r="5518" spans="2:25" x14ac:dyDescent="0.25">
      <c r="B5518" s="2"/>
      <c r="D5518" s="2"/>
      <c r="E5518" s="2"/>
      <c r="J5518" s="2"/>
      <c r="P5518" s="2"/>
      <c r="Y5518" s="2"/>
    </row>
    <row r="5519" spans="2:25" x14ac:dyDescent="0.25">
      <c r="B5519" s="2"/>
      <c r="D5519" s="2"/>
      <c r="E5519" s="2"/>
      <c r="J5519" s="2"/>
      <c r="P5519" s="2"/>
      <c r="Y5519" s="2"/>
    </row>
    <row r="5520" spans="2:25" x14ac:dyDescent="0.25">
      <c r="B5520" s="2"/>
      <c r="D5520" s="2"/>
      <c r="E5520" s="2"/>
      <c r="J5520" s="2"/>
      <c r="P5520" s="2"/>
      <c r="Y5520" s="2"/>
    </row>
    <row r="5521" spans="2:25" x14ac:dyDescent="0.25">
      <c r="B5521" s="2"/>
      <c r="D5521" s="2"/>
      <c r="E5521" s="2"/>
      <c r="J5521" s="2"/>
      <c r="P5521" s="2"/>
      <c r="Y5521" s="2"/>
    </row>
    <row r="5522" spans="2:25" x14ac:dyDescent="0.25">
      <c r="B5522" s="2"/>
      <c r="D5522" s="2"/>
      <c r="E5522" s="2"/>
      <c r="J5522" s="2"/>
      <c r="P5522" s="2"/>
      <c r="Y5522" s="2"/>
    </row>
    <row r="5523" spans="2:25" x14ac:dyDescent="0.25">
      <c r="B5523" s="2"/>
      <c r="D5523" s="2"/>
      <c r="E5523" s="2"/>
      <c r="J5523" s="2"/>
      <c r="P5523" s="2"/>
      <c r="Y5523" s="2"/>
    </row>
    <row r="5524" spans="2:25" x14ac:dyDescent="0.25">
      <c r="B5524" s="2"/>
      <c r="D5524" s="2"/>
      <c r="E5524" s="2"/>
      <c r="J5524" s="2"/>
      <c r="P5524" s="2"/>
      <c r="Y5524" s="2"/>
    </row>
    <row r="5525" spans="2:25" x14ac:dyDescent="0.25">
      <c r="B5525" s="2"/>
      <c r="D5525" s="2"/>
      <c r="E5525" s="2"/>
      <c r="J5525" s="2"/>
      <c r="P5525" s="2"/>
      <c r="Y5525" s="2"/>
    </row>
    <row r="5526" spans="2:25" x14ac:dyDescent="0.25">
      <c r="B5526" s="2"/>
      <c r="D5526" s="2"/>
      <c r="E5526" s="2"/>
      <c r="J5526" s="2"/>
      <c r="P5526" s="2"/>
      <c r="Y5526" s="2"/>
    </row>
    <row r="5527" spans="2:25" x14ac:dyDescent="0.25">
      <c r="B5527" s="2"/>
      <c r="D5527" s="2"/>
      <c r="E5527" s="2"/>
      <c r="J5527" s="2"/>
      <c r="P5527" s="2"/>
      <c r="Y5527" s="2"/>
    </row>
    <row r="5528" spans="2:25" x14ac:dyDescent="0.25">
      <c r="B5528" s="2"/>
      <c r="D5528" s="2"/>
      <c r="E5528" s="2"/>
      <c r="J5528" s="2"/>
      <c r="P5528" s="2"/>
      <c r="Y5528" s="2"/>
    </row>
    <row r="5529" spans="2:25" x14ac:dyDescent="0.25">
      <c r="B5529" s="2"/>
      <c r="D5529" s="2"/>
      <c r="E5529" s="2"/>
      <c r="J5529" s="2"/>
      <c r="P5529" s="2"/>
      <c r="Y5529" s="2"/>
    </row>
    <row r="5530" spans="2:25" x14ac:dyDescent="0.25">
      <c r="B5530" s="2"/>
      <c r="D5530" s="2"/>
      <c r="E5530" s="2"/>
      <c r="J5530" s="2"/>
      <c r="P5530" s="2"/>
      <c r="Y5530" s="2"/>
    </row>
    <row r="5531" spans="2:25" x14ac:dyDescent="0.25">
      <c r="B5531" s="2"/>
      <c r="D5531" s="2"/>
      <c r="E5531" s="2"/>
      <c r="J5531" s="2"/>
      <c r="P5531" s="2"/>
      <c r="Y5531" s="2"/>
    </row>
    <row r="5532" spans="2:25" x14ac:dyDescent="0.25">
      <c r="B5532" s="2"/>
      <c r="D5532" s="2"/>
      <c r="E5532" s="2"/>
      <c r="J5532" s="2"/>
      <c r="P5532" s="2"/>
      <c r="Y5532" s="2"/>
    </row>
    <row r="5533" spans="2:25" x14ac:dyDescent="0.25">
      <c r="B5533" s="2"/>
      <c r="D5533" s="2"/>
      <c r="E5533" s="2"/>
      <c r="J5533" s="2"/>
      <c r="P5533" s="2"/>
      <c r="Y5533" s="2"/>
    </row>
    <row r="5534" spans="2:25" x14ac:dyDescent="0.25">
      <c r="B5534" s="2"/>
      <c r="D5534" s="2"/>
      <c r="E5534" s="2"/>
      <c r="J5534" s="2"/>
      <c r="P5534" s="2"/>
      <c r="Y5534" s="2"/>
    </row>
    <row r="5535" spans="2:25" x14ac:dyDescent="0.25">
      <c r="B5535" s="2"/>
      <c r="D5535" s="2"/>
      <c r="E5535" s="2"/>
      <c r="J5535" s="2"/>
      <c r="P5535" s="2"/>
      <c r="Y5535" s="2"/>
    </row>
    <row r="5536" spans="2:25" x14ac:dyDescent="0.25">
      <c r="B5536" s="2"/>
      <c r="D5536" s="2"/>
      <c r="E5536" s="2"/>
      <c r="J5536" s="2"/>
      <c r="P5536" s="2"/>
      <c r="Y5536" s="2"/>
    </row>
    <row r="5537" spans="2:25" x14ac:dyDescent="0.25">
      <c r="B5537" s="2"/>
      <c r="D5537" s="2"/>
      <c r="E5537" s="2"/>
      <c r="J5537" s="2"/>
      <c r="P5537" s="2"/>
      <c r="Y5537" s="2"/>
    </row>
    <row r="5538" spans="2:25" x14ac:dyDescent="0.25">
      <c r="B5538" s="2"/>
      <c r="D5538" s="2"/>
      <c r="E5538" s="2"/>
      <c r="J5538" s="2"/>
      <c r="P5538" s="2"/>
      <c r="Y5538" s="2"/>
    </row>
    <row r="5539" spans="2:25" x14ac:dyDescent="0.25">
      <c r="B5539" s="2"/>
      <c r="D5539" s="2"/>
      <c r="E5539" s="2"/>
      <c r="J5539" s="2"/>
      <c r="P5539" s="2"/>
      <c r="Y5539" s="2"/>
    </row>
    <row r="5540" spans="2:25" x14ac:dyDescent="0.25">
      <c r="B5540" s="2"/>
      <c r="D5540" s="2"/>
      <c r="E5540" s="2"/>
      <c r="J5540" s="2"/>
      <c r="P5540" s="2"/>
      <c r="Y5540" s="2"/>
    </row>
    <row r="5541" spans="2:25" x14ac:dyDescent="0.25">
      <c r="B5541" s="2"/>
      <c r="D5541" s="2"/>
      <c r="E5541" s="2"/>
      <c r="J5541" s="2"/>
      <c r="P5541" s="2"/>
      <c r="Y5541" s="2"/>
    </row>
    <row r="5542" spans="2:25" x14ac:dyDescent="0.25">
      <c r="B5542" s="2"/>
      <c r="D5542" s="2"/>
      <c r="E5542" s="2"/>
      <c r="J5542" s="2"/>
      <c r="P5542" s="2"/>
      <c r="Y5542" s="2"/>
    </row>
    <row r="5543" spans="2:25" x14ac:dyDescent="0.25">
      <c r="B5543" s="2"/>
      <c r="D5543" s="2"/>
      <c r="E5543" s="2"/>
      <c r="J5543" s="2"/>
      <c r="P5543" s="2"/>
      <c r="Y5543" s="2"/>
    </row>
    <row r="5544" spans="2:25" x14ac:dyDescent="0.25">
      <c r="B5544" s="2"/>
      <c r="D5544" s="2"/>
      <c r="E5544" s="2"/>
      <c r="J5544" s="2"/>
      <c r="P5544" s="2"/>
      <c r="Y5544" s="2"/>
    </row>
    <row r="5545" spans="2:25" x14ac:dyDescent="0.25">
      <c r="B5545" s="2"/>
      <c r="D5545" s="2"/>
      <c r="E5545" s="2"/>
      <c r="J5545" s="2"/>
      <c r="P5545" s="2"/>
      <c r="Y5545" s="2"/>
    </row>
    <row r="5546" spans="2:25" x14ac:dyDescent="0.25">
      <c r="B5546" s="2"/>
      <c r="D5546" s="2"/>
      <c r="E5546" s="2"/>
      <c r="J5546" s="2"/>
      <c r="P5546" s="2"/>
      <c r="Y5546" s="2"/>
    </row>
    <row r="5547" spans="2:25" x14ac:dyDescent="0.25">
      <c r="B5547" s="2"/>
      <c r="D5547" s="2"/>
      <c r="E5547" s="2"/>
      <c r="J5547" s="2"/>
      <c r="P5547" s="2"/>
      <c r="Y5547" s="2"/>
    </row>
    <row r="5548" spans="2:25" x14ac:dyDescent="0.25">
      <c r="B5548" s="2"/>
      <c r="D5548" s="2"/>
      <c r="E5548" s="2"/>
      <c r="J5548" s="2"/>
      <c r="P5548" s="2"/>
      <c r="Y5548" s="2"/>
    </row>
    <row r="5549" spans="2:25" x14ac:dyDescent="0.25">
      <c r="B5549" s="2"/>
      <c r="D5549" s="2"/>
      <c r="E5549" s="2"/>
      <c r="J5549" s="2"/>
      <c r="P5549" s="2"/>
      <c r="Y5549" s="2"/>
    </row>
    <row r="5550" spans="2:25" x14ac:dyDescent="0.25">
      <c r="B5550" s="2"/>
      <c r="D5550" s="2"/>
      <c r="E5550" s="2"/>
      <c r="J5550" s="2"/>
      <c r="P5550" s="2"/>
      <c r="Y5550" s="2"/>
    </row>
    <row r="5551" spans="2:25" x14ac:dyDescent="0.25">
      <c r="B5551" s="2"/>
      <c r="D5551" s="2"/>
      <c r="E5551" s="2"/>
      <c r="J5551" s="2"/>
      <c r="P5551" s="2"/>
      <c r="Y5551" s="2"/>
    </row>
    <row r="5552" spans="2:25" x14ac:dyDescent="0.25">
      <c r="B5552" s="2"/>
      <c r="D5552" s="2"/>
      <c r="E5552" s="2"/>
      <c r="J5552" s="2"/>
      <c r="P5552" s="2"/>
      <c r="Y5552" s="2"/>
    </row>
    <row r="5553" spans="2:25" x14ac:dyDescent="0.25">
      <c r="B5553" s="2"/>
      <c r="D5553" s="2"/>
      <c r="E5553" s="2"/>
      <c r="J5553" s="2"/>
      <c r="P5553" s="2"/>
      <c r="Y5553" s="2"/>
    </row>
    <row r="5554" spans="2:25" x14ac:dyDescent="0.25">
      <c r="B5554" s="2"/>
      <c r="D5554" s="2"/>
      <c r="E5554" s="2"/>
      <c r="J5554" s="2"/>
      <c r="P5554" s="2"/>
      <c r="Y5554" s="2"/>
    </row>
    <row r="5555" spans="2:25" x14ac:dyDescent="0.25">
      <c r="B5555" s="2"/>
      <c r="D5555" s="2"/>
      <c r="E5555" s="2"/>
      <c r="J5555" s="2"/>
      <c r="P5555" s="2"/>
      <c r="Y5555" s="2"/>
    </row>
    <row r="5556" spans="2:25" x14ac:dyDescent="0.25">
      <c r="B5556" s="2"/>
      <c r="D5556" s="2"/>
      <c r="E5556" s="2"/>
      <c r="J5556" s="2"/>
      <c r="P5556" s="2"/>
      <c r="Y5556" s="2"/>
    </row>
    <row r="5557" spans="2:25" x14ac:dyDescent="0.25">
      <c r="B5557" s="2"/>
      <c r="D5557" s="2"/>
      <c r="E5557" s="2"/>
      <c r="J5557" s="2"/>
      <c r="P5557" s="2"/>
      <c r="Y5557" s="2"/>
    </row>
    <row r="5558" spans="2:25" x14ac:dyDescent="0.25">
      <c r="B5558" s="2"/>
      <c r="D5558" s="2"/>
      <c r="E5558" s="2"/>
      <c r="J5558" s="2"/>
      <c r="P5558" s="2"/>
      <c r="Y5558" s="2"/>
    </row>
    <row r="5559" spans="2:25" x14ac:dyDescent="0.25">
      <c r="B5559" s="2"/>
      <c r="D5559" s="2"/>
      <c r="E5559" s="2"/>
      <c r="J5559" s="2"/>
      <c r="P5559" s="2"/>
      <c r="Y5559" s="2"/>
    </row>
    <row r="5560" spans="2:25" x14ac:dyDescent="0.25">
      <c r="B5560" s="2"/>
      <c r="D5560" s="2"/>
      <c r="E5560" s="2"/>
      <c r="J5560" s="2"/>
      <c r="P5560" s="2"/>
      <c r="Y5560" s="2"/>
    </row>
    <row r="5561" spans="2:25" x14ac:dyDescent="0.25">
      <c r="B5561" s="2"/>
      <c r="D5561" s="2"/>
      <c r="E5561" s="2"/>
      <c r="J5561" s="2"/>
      <c r="P5561" s="2"/>
      <c r="Y5561" s="2"/>
    </row>
    <row r="5562" spans="2:25" x14ac:dyDescent="0.25">
      <c r="B5562" s="2"/>
      <c r="D5562" s="2"/>
      <c r="E5562" s="2"/>
      <c r="J5562" s="2"/>
      <c r="P5562" s="2"/>
      <c r="Y5562" s="2"/>
    </row>
    <row r="5563" spans="2:25" x14ac:dyDescent="0.25">
      <c r="B5563" s="2"/>
      <c r="D5563" s="2"/>
      <c r="E5563" s="2"/>
      <c r="J5563" s="2"/>
      <c r="P5563" s="2"/>
      <c r="Y5563" s="2"/>
    </row>
    <row r="5564" spans="2:25" x14ac:dyDescent="0.25">
      <c r="B5564" s="2"/>
      <c r="D5564" s="2"/>
      <c r="E5564" s="2"/>
      <c r="J5564" s="2"/>
      <c r="P5564" s="2"/>
      <c r="Y5564" s="2"/>
    </row>
    <row r="5565" spans="2:25" x14ac:dyDescent="0.25">
      <c r="B5565" s="2"/>
      <c r="D5565" s="2"/>
      <c r="E5565" s="2"/>
      <c r="J5565" s="2"/>
      <c r="P5565" s="2"/>
      <c r="Y5565" s="2"/>
    </row>
    <row r="5566" spans="2:25" x14ac:dyDescent="0.25">
      <c r="B5566" s="2"/>
      <c r="D5566" s="2"/>
      <c r="E5566" s="2"/>
      <c r="J5566" s="2"/>
      <c r="P5566" s="2"/>
      <c r="Y5566" s="2"/>
    </row>
    <row r="5567" spans="2:25" x14ac:dyDescent="0.25">
      <c r="B5567" s="2"/>
      <c r="D5567" s="2"/>
      <c r="E5567" s="2"/>
      <c r="J5567" s="2"/>
      <c r="P5567" s="2"/>
      <c r="Y5567" s="2"/>
    </row>
    <row r="5568" spans="2:25" x14ac:dyDescent="0.25">
      <c r="B5568" s="2"/>
      <c r="D5568" s="2"/>
      <c r="E5568" s="2"/>
      <c r="J5568" s="2"/>
      <c r="P5568" s="2"/>
      <c r="Y5568" s="2"/>
    </row>
    <row r="5569" spans="2:25" x14ac:dyDescent="0.25">
      <c r="B5569" s="2"/>
      <c r="D5569" s="2"/>
      <c r="E5569" s="2"/>
      <c r="J5569" s="2"/>
      <c r="P5569" s="2"/>
      <c r="Y5569" s="2"/>
    </row>
    <row r="5570" spans="2:25" x14ac:dyDescent="0.25">
      <c r="B5570" s="2"/>
      <c r="D5570" s="2"/>
      <c r="E5570" s="2"/>
      <c r="J5570" s="2"/>
      <c r="P5570" s="2"/>
      <c r="Y5570" s="2"/>
    </row>
    <row r="5571" spans="2:25" x14ac:dyDescent="0.25">
      <c r="B5571" s="2"/>
      <c r="D5571" s="2"/>
      <c r="E5571" s="2"/>
      <c r="J5571" s="2"/>
      <c r="P5571" s="2"/>
      <c r="Y5571" s="2"/>
    </row>
    <row r="5572" spans="2:25" x14ac:dyDescent="0.25">
      <c r="B5572" s="2"/>
      <c r="D5572" s="2"/>
      <c r="E5572" s="2"/>
      <c r="J5572" s="2"/>
      <c r="P5572" s="2"/>
      <c r="Y5572" s="2"/>
    </row>
    <row r="5573" spans="2:25" x14ac:dyDescent="0.25">
      <c r="B5573" s="2"/>
      <c r="D5573" s="2"/>
      <c r="E5573" s="2"/>
      <c r="J5573" s="2"/>
      <c r="P5573" s="2"/>
      <c r="Y5573" s="2"/>
    </row>
    <row r="5574" spans="2:25" x14ac:dyDescent="0.25">
      <c r="B5574" s="2"/>
      <c r="D5574" s="2"/>
      <c r="E5574" s="2"/>
      <c r="J5574" s="2"/>
      <c r="P5574" s="2"/>
      <c r="Y5574" s="2"/>
    </row>
    <row r="5575" spans="2:25" x14ac:dyDescent="0.25">
      <c r="B5575" s="2"/>
      <c r="D5575" s="2"/>
      <c r="E5575" s="2"/>
      <c r="J5575" s="2"/>
      <c r="P5575" s="2"/>
      <c r="Y5575" s="2"/>
    </row>
    <row r="5576" spans="2:25" x14ac:dyDescent="0.25">
      <c r="B5576" s="2"/>
      <c r="D5576" s="2"/>
      <c r="E5576" s="2"/>
      <c r="J5576" s="2"/>
      <c r="P5576" s="2"/>
      <c r="Y5576" s="2"/>
    </row>
    <row r="5577" spans="2:25" x14ac:dyDescent="0.25">
      <c r="B5577" s="2"/>
      <c r="D5577" s="2"/>
      <c r="E5577" s="2"/>
      <c r="J5577" s="2"/>
      <c r="P5577" s="2"/>
      <c r="Y5577" s="2"/>
    </row>
    <row r="5578" spans="2:25" x14ac:dyDescent="0.25">
      <c r="B5578" s="2"/>
      <c r="D5578" s="2"/>
      <c r="E5578" s="2"/>
      <c r="J5578" s="2"/>
      <c r="P5578" s="2"/>
      <c r="Y5578" s="2"/>
    </row>
    <row r="5579" spans="2:25" x14ac:dyDescent="0.25">
      <c r="B5579" s="2"/>
      <c r="D5579" s="2"/>
      <c r="E5579" s="2"/>
      <c r="J5579" s="2"/>
      <c r="P5579" s="2"/>
      <c r="Y5579" s="2"/>
    </row>
    <row r="5580" spans="2:25" x14ac:dyDescent="0.25">
      <c r="B5580" s="2"/>
      <c r="D5580" s="2"/>
      <c r="E5580" s="2"/>
      <c r="J5580" s="2"/>
      <c r="P5580" s="2"/>
      <c r="Y5580" s="2"/>
    </row>
    <row r="5581" spans="2:25" x14ac:dyDescent="0.25">
      <c r="B5581" s="2"/>
      <c r="D5581" s="2"/>
      <c r="E5581" s="2"/>
      <c r="J5581" s="2"/>
      <c r="P5581" s="2"/>
      <c r="Y5581" s="2"/>
    </row>
    <row r="5582" spans="2:25" x14ac:dyDescent="0.25">
      <c r="B5582" s="2"/>
      <c r="D5582" s="2"/>
      <c r="E5582" s="2"/>
      <c r="J5582" s="2"/>
      <c r="P5582" s="2"/>
      <c r="Y5582" s="2"/>
    </row>
    <row r="5583" spans="2:25" x14ac:dyDescent="0.25">
      <c r="B5583" s="2"/>
      <c r="D5583" s="2"/>
      <c r="E5583" s="2"/>
      <c r="J5583" s="2"/>
      <c r="P5583" s="2"/>
      <c r="Y5583" s="2"/>
    </row>
    <row r="5584" spans="2:25" x14ac:dyDescent="0.25">
      <c r="B5584" s="2"/>
      <c r="D5584" s="2"/>
      <c r="E5584" s="2"/>
      <c r="J5584" s="2"/>
      <c r="P5584" s="2"/>
      <c r="Y5584" s="2"/>
    </row>
    <row r="5585" spans="2:25" x14ac:dyDescent="0.25">
      <c r="B5585" s="2"/>
      <c r="D5585" s="2"/>
      <c r="E5585" s="2"/>
      <c r="J5585" s="2"/>
      <c r="P5585" s="2"/>
      <c r="Y5585" s="2"/>
    </row>
    <row r="5586" spans="2:25" x14ac:dyDescent="0.25">
      <c r="B5586" s="2"/>
      <c r="D5586" s="2"/>
      <c r="E5586" s="2"/>
      <c r="J5586" s="2"/>
      <c r="P5586" s="2"/>
      <c r="Y5586" s="2"/>
    </row>
    <row r="5587" spans="2:25" x14ac:dyDescent="0.25">
      <c r="B5587" s="2"/>
      <c r="D5587" s="2"/>
      <c r="E5587" s="2"/>
      <c r="J5587" s="2"/>
      <c r="P5587" s="2"/>
      <c r="Y5587" s="2"/>
    </row>
    <row r="5588" spans="2:25" x14ac:dyDescent="0.25">
      <c r="B5588" s="2"/>
      <c r="D5588" s="2"/>
      <c r="E5588" s="2"/>
      <c r="J5588" s="2"/>
      <c r="P5588" s="2"/>
      <c r="Y5588" s="2"/>
    </row>
    <row r="5589" spans="2:25" x14ac:dyDescent="0.25">
      <c r="B5589" s="2"/>
      <c r="D5589" s="2"/>
      <c r="E5589" s="2"/>
      <c r="J5589" s="2"/>
      <c r="P5589" s="2"/>
      <c r="Y5589" s="2"/>
    </row>
    <row r="5590" spans="2:25" x14ac:dyDescent="0.25">
      <c r="B5590" s="2"/>
      <c r="D5590" s="2"/>
      <c r="E5590" s="2"/>
      <c r="J5590" s="2"/>
      <c r="P5590" s="2"/>
      <c r="Y5590" s="2"/>
    </row>
    <row r="5591" spans="2:25" x14ac:dyDescent="0.25">
      <c r="B5591" s="2"/>
      <c r="D5591" s="2"/>
      <c r="E5591" s="2"/>
      <c r="J5591" s="2"/>
      <c r="P5591" s="2"/>
      <c r="Y5591" s="2"/>
    </row>
    <row r="5592" spans="2:25" x14ac:dyDescent="0.25">
      <c r="B5592" s="2"/>
      <c r="D5592" s="2"/>
      <c r="E5592" s="2"/>
      <c r="J5592" s="2"/>
      <c r="P5592" s="2"/>
      <c r="Y5592" s="2"/>
    </row>
    <row r="5593" spans="2:25" x14ac:dyDescent="0.25">
      <c r="B5593" s="2"/>
      <c r="D5593" s="2"/>
      <c r="E5593" s="2"/>
      <c r="J5593" s="2"/>
      <c r="P5593" s="2"/>
      <c r="Y5593" s="2"/>
    </row>
    <row r="5594" spans="2:25" x14ac:dyDescent="0.25">
      <c r="B5594" s="2"/>
      <c r="D5594" s="2"/>
      <c r="E5594" s="2"/>
      <c r="J5594" s="2"/>
      <c r="P5594" s="2"/>
      <c r="Y5594" s="2"/>
    </row>
    <row r="5595" spans="2:25" x14ac:dyDescent="0.25">
      <c r="B5595" s="2"/>
      <c r="D5595" s="2"/>
      <c r="E5595" s="2"/>
      <c r="J5595" s="2"/>
      <c r="P5595" s="2"/>
      <c r="Y5595" s="2"/>
    </row>
    <row r="5596" spans="2:25" x14ac:dyDescent="0.25">
      <c r="B5596" s="2"/>
      <c r="D5596" s="2"/>
      <c r="E5596" s="2"/>
      <c r="J5596" s="2"/>
      <c r="P5596" s="2"/>
      <c r="Y5596" s="2"/>
    </row>
    <row r="5597" spans="2:25" x14ac:dyDescent="0.25">
      <c r="B5597" s="2"/>
      <c r="D5597" s="2"/>
      <c r="E5597" s="2"/>
      <c r="J5597" s="2"/>
      <c r="P5597" s="2"/>
      <c r="Y5597" s="2"/>
    </row>
    <row r="5598" spans="2:25" x14ac:dyDescent="0.25">
      <c r="B5598" s="2"/>
      <c r="D5598" s="2"/>
      <c r="E5598" s="2"/>
      <c r="J5598" s="2"/>
      <c r="P5598" s="2"/>
      <c r="Y5598" s="2"/>
    </row>
    <row r="5599" spans="2:25" x14ac:dyDescent="0.25">
      <c r="B5599" s="2"/>
      <c r="D5599" s="2"/>
      <c r="E5599" s="2"/>
      <c r="J5599" s="2"/>
      <c r="P5599" s="2"/>
      <c r="Y5599" s="2"/>
    </row>
    <row r="5600" spans="2:25" x14ac:dyDescent="0.25">
      <c r="B5600" s="2"/>
      <c r="D5600" s="2"/>
      <c r="E5600" s="2"/>
      <c r="J5600" s="2"/>
      <c r="P5600" s="2"/>
      <c r="Y5600" s="2"/>
    </row>
    <row r="5601" spans="2:25" x14ac:dyDescent="0.25">
      <c r="B5601" s="2"/>
      <c r="D5601" s="2"/>
      <c r="E5601" s="2"/>
      <c r="J5601" s="2"/>
      <c r="P5601" s="2"/>
      <c r="Y5601" s="2"/>
    </row>
    <row r="5602" spans="2:25" x14ac:dyDescent="0.25">
      <c r="B5602" s="2"/>
      <c r="D5602" s="2"/>
      <c r="E5602" s="2"/>
      <c r="J5602" s="2"/>
      <c r="P5602" s="2"/>
      <c r="Y5602" s="2"/>
    </row>
    <row r="5603" spans="2:25" x14ac:dyDescent="0.25">
      <c r="B5603" s="2"/>
      <c r="D5603" s="2"/>
      <c r="E5603" s="2"/>
      <c r="J5603" s="2"/>
      <c r="P5603" s="2"/>
      <c r="Y5603" s="2"/>
    </row>
    <row r="5604" spans="2:25" x14ac:dyDescent="0.25">
      <c r="B5604" s="2"/>
      <c r="D5604" s="2"/>
      <c r="E5604" s="2"/>
      <c r="J5604" s="2"/>
      <c r="P5604" s="2"/>
      <c r="Y5604" s="2"/>
    </row>
    <row r="5605" spans="2:25" x14ac:dyDescent="0.25">
      <c r="B5605" s="2"/>
      <c r="D5605" s="2"/>
      <c r="E5605" s="2"/>
      <c r="J5605" s="2"/>
      <c r="P5605" s="2"/>
      <c r="Y5605" s="2"/>
    </row>
    <row r="5606" spans="2:25" x14ac:dyDescent="0.25">
      <c r="B5606" s="2"/>
      <c r="D5606" s="2"/>
      <c r="E5606" s="2"/>
      <c r="J5606" s="2"/>
      <c r="P5606" s="2"/>
      <c r="Y5606" s="2"/>
    </row>
    <row r="5607" spans="2:25" x14ac:dyDescent="0.25">
      <c r="B5607" s="2"/>
      <c r="D5607" s="2"/>
      <c r="E5607" s="2"/>
      <c r="J5607" s="2"/>
      <c r="P5607" s="2"/>
      <c r="Y5607" s="2"/>
    </row>
    <row r="5608" spans="2:25" x14ac:dyDescent="0.25">
      <c r="B5608" s="2"/>
      <c r="D5608" s="2"/>
      <c r="E5608" s="2"/>
      <c r="J5608" s="2"/>
      <c r="P5608" s="2"/>
      <c r="Y5608" s="2"/>
    </row>
    <row r="5609" spans="2:25" x14ac:dyDescent="0.25">
      <c r="B5609" s="2"/>
      <c r="D5609" s="2"/>
      <c r="E5609" s="2"/>
      <c r="J5609" s="2"/>
      <c r="P5609" s="2"/>
      <c r="Y5609" s="2"/>
    </row>
    <row r="5610" spans="2:25" x14ac:dyDescent="0.25">
      <c r="B5610" s="2"/>
      <c r="D5610" s="2"/>
      <c r="E5610" s="2"/>
      <c r="J5610" s="2"/>
      <c r="P5610" s="2"/>
      <c r="Y5610" s="2"/>
    </row>
    <row r="5611" spans="2:25" x14ac:dyDescent="0.25">
      <c r="B5611" s="2"/>
      <c r="D5611" s="2"/>
      <c r="E5611" s="2"/>
      <c r="J5611" s="2"/>
      <c r="P5611" s="2"/>
      <c r="Y5611" s="2"/>
    </row>
    <row r="5612" spans="2:25" x14ac:dyDescent="0.25">
      <c r="B5612" s="2"/>
      <c r="D5612" s="2"/>
      <c r="E5612" s="2"/>
      <c r="J5612" s="2"/>
      <c r="P5612" s="2"/>
      <c r="Y5612" s="2"/>
    </row>
    <row r="5613" spans="2:25" x14ac:dyDescent="0.25">
      <c r="B5613" s="2"/>
      <c r="D5613" s="2"/>
      <c r="E5613" s="2"/>
      <c r="J5613" s="2"/>
      <c r="P5613" s="2"/>
      <c r="Y5613" s="2"/>
    </row>
    <row r="5614" spans="2:25" x14ac:dyDescent="0.25">
      <c r="B5614" s="2"/>
      <c r="D5614" s="2"/>
      <c r="E5614" s="2"/>
      <c r="J5614" s="2"/>
      <c r="P5614" s="2"/>
      <c r="Y5614" s="2"/>
    </row>
    <row r="5615" spans="2:25" x14ac:dyDescent="0.25">
      <c r="B5615" s="2"/>
      <c r="D5615" s="2"/>
      <c r="E5615" s="2"/>
      <c r="J5615" s="2"/>
      <c r="P5615" s="2"/>
      <c r="Y5615" s="2"/>
    </row>
    <row r="5616" spans="2:25" x14ac:dyDescent="0.25">
      <c r="B5616" s="2"/>
      <c r="D5616" s="2"/>
      <c r="E5616" s="2"/>
      <c r="J5616" s="2"/>
      <c r="P5616" s="2"/>
      <c r="Y5616" s="2"/>
    </row>
    <row r="5617" spans="2:25" x14ac:dyDescent="0.25">
      <c r="B5617" s="2"/>
      <c r="D5617" s="2"/>
      <c r="E5617" s="2"/>
      <c r="J5617" s="2"/>
      <c r="P5617" s="2"/>
      <c r="Y5617" s="2"/>
    </row>
    <row r="5618" spans="2:25" x14ac:dyDescent="0.25">
      <c r="B5618" s="2"/>
      <c r="D5618" s="2"/>
      <c r="E5618" s="2"/>
      <c r="J5618" s="2"/>
      <c r="P5618" s="2"/>
      <c r="Y5618" s="2"/>
    </row>
    <row r="5619" spans="2:25" x14ac:dyDescent="0.25">
      <c r="B5619" s="2"/>
      <c r="D5619" s="2"/>
      <c r="E5619" s="2"/>
      <c r="J5619" s="2"/>
      <c r="P5619" s="2"/>
      <c r="Y5619" s="2"/>
    </row>
    <row r="5620" spans="2:25" x14ac:dyDescent="0.25">
      <c r="B5620" s="2"/>
      <c r="D5620" s="2"/>
      <c r="E5620" s="2"/>
      <c r="J5620" s="2"/>
      <c r="P5620" s="2"/>
      <c r="Y5620" s="2"/>
    </row>
    <row r="5621" spans="2:25" x14ac:dyDescent="0.25">
      <c r="B5621" s="2"/>
      <c r="D5621" s="2"/>
      <c r="E5621" s="2"/>
      <c r="J5621" s="2"/>
      <c r="P5621" s="2"/>
      <c r="Y5621" s="2"/>
    </row>
    <row r="5622" spans="2:25" x14ac:dyDescent="0.25">
      <c r="B5622" s="2"/>
      <c r="D5622" s="2"/>
      <c r="E5622" s="2"/>
      <c r="J5622" s="2"/>
      <c r="P5622" s="2"/>
      <c r="Y5622" s="2"/>
    </row>
    <row r="5623" spans="2:25" x14ac:dyDescent="0.25">
      <c r="B5623" s="2"/>
      <c r="D5623" s="2"/>
      <c r="E5623" s="2"/>
      <c r="J5623" s="2"/>
      <c r="P5623" s="2"/>
      <c r="Y5623" s="2"/>
    </row>
    <row r="5624" spans="2:25" x14ac:dyDescent="0.25">
      <c r="B5624" s="2"/>
      <c r="D5624" s="2"/>
      <c r="E5624" s="2"/>
      <c r="J5624" s="2"/>
      <c r="P5624" s="2"/>
      <c r="Y5624" s="2"/>
    </row>
    <row r="5625" spans="2:25" x14ac:dyDescent="0.25">
      <c r="B5625" s="2"/>
      <c r="D5625" s="2"/>
      <c r="E5625" s="2"/>
      <c r="J5625" s="2"/>
      <c r="P5625" s="2"/>
      <c r="Y5625" s="2"/>
    </row>
    <row r="5626" spans="2:25" x14ac:dyDescent="0.25">
      <c r="B5626" s="2"/>
      <c r="D5626" s="2"/>
      <c r="E5626" s="2"/>
      <c r="J5626" s="2"/>
      <c r="P5626" s="2"/>
      <c r="Y5626" s="2"/>
    </row>
    <row r="5627" spans="2:25" x14ac:dyDescent="0.25">
      <c r="B5627" s="2"/>
      <c r="D5627" s="2"/>
      <c r="E5627" s="2"/>
      <c r="J5627" s="2"/>
      <c r="P5627" s="2"/>
      <c r="Y5627" s="2"/>
    </row>
    <row r="5628" spans="2:25" x14ac:dyDescent="0.25">
      <c r="B5628" s="2"/>
      <c r="D5628" s="2"/>
      <c r="E5628" s="2"/>
      <c r="J5628" s="2"/>
      <c r="P5628" s="2"/>
      <c r="Y5628" s="2"/>
    </row>
    <row r="5629" spans="2:25" x14ac:dyDescent="0.25">
      <c r="B5629" s="2"/>
      <c r="D5629" s="2"/>
      <c r="E5629" s="2"/>
      <c r="J5629" s="2"/>
      <c r="P5629" s="2"/>
      <c r="Y5629" s="2"/>
    </row>
    <row r="5630" spans="2:25" x14ac:dyDescent="0.25">
      <c r="B5630" s="2"/>
      <c r="D5630" s="2"/>
      <c r="E5630" s="2"/>
      <c r="J5630" s="2"/>
      <c r="P5630" s="2"/>
      <c r="Y5630" s="2"/>
    </row>
    <row r="5631" spans="2:25" x14ac:dyDescent="0.25">
      <c r="B5631" s="2"/>
      <c r="D5631" s="2"/>
      <c r="E5631" s="2"/>
      <c r="J5631" s="2"/>
      <c r="P5631" s="2"/>
      <c r="Y5631" s="2"/>
    </row>
    <row r="5632" spans="2:25" x14ac:dyDescent="0.25">
      <c r="B5632" s="2"/>
      <c r="D5632" s="2"/>
      <c r="E5632" s="2"/>
      <c r="J5632" s="2"/>
      <c r="P5632" s="2"/>
      <c r="Y5632" s="2"/>
    </row>
    <row r="5633" spans="2:25" x14ac:dyDescent="0.25">
      <c r="B5633" s="2"/>
      <c r="D5633" s="2"/>
      <c r="E5633" s="2"/>
      <c r="J5633" s="2"/>
      <c r="P5633" s="2"/>
      <c r="Y5633" s="2"/>
    </row>
    <row r="5634" spans="2:25" x14ac:dyDescent="0.25">
      <c r="B5634" s="2"/>
      <c r="D5634" s="2"/>
      <c r="E5634" s="2"/>
      <c r="J5634" s="2"/>
      <c r="P5634" s="2"/>
      <c r="Y5634" s="2"/>
    </row>
    <row r="5635" spans="2:25" x14ac:dyDescent="0.25">
      <c r="B5635" s="2"/>
      <c r="D5635" s="2"/>
      <c r="E5635" s="2"/>
      <c r="J5635" s="2"/>
      <c r="P5635" s="2"/>
      <c r="Y5635" s="2"/>
    </row>
    <row r="5636" spans="2:25" x14ac:dyDescent="0.25">
      <c r="B5636" s="2"/>
      <c r="D5636" s="2"/>
      <c r="E5636" s="2"/>
      <c r="J5636" s="2"/>
      <c r="P5636" s="2"/>
      <c r="Y5636" s="2"/>
    </row>
    <row r="5637" spans="2:25" x14ac:dyDescent="0.25">
      <c r="B5637" s="2"/>
      <c r="D5637" s="2"/>
      <c r="E5637" s="2"/>
      <c r="J5637" s="2"/>
      <c r="P5637" s="2"/>
      <c r="Y5637" s="2"/>
    </row>
    <row r="5638" spans="2:25" x14ac:dyDescent="0.25">
      <c r="B5638" s="2"/>
      <c r="D5638" s="2"/>
      <c r="E5638" s="2"/>
      <c r="J5638" s="2"/>
      <c r="P5638" s="2"/>
      <c r="Y5638" s="2"/>
    </row>
    <row r="5639" spans="2:25" x14ac:dyDescent="0.25">
      <c r="B5639" s="2"/>
      <c r="D5639" s="2"/>
      <c r="E5639" s="2"/>
      <c r="J5639" s="2"/>
      <c r="P5639" s="2"/>
      <c r="Y5639" s="2"/>
    </row>
    <row r="5640" spans="2:25" x14ac:dyDescent="0.25">
      <c r="B5640" s="2"/>
      <c r="D5640" s="2"/>
      <c r="E5640" s="2"/>
      <c r="J5640" s="2"/>
      <c r="P5640" s="2"/>
      <c r="Y5640" s="2"/>
    </row>
    <row r="5641" spans="2:25" x14ac:dyDescent="0.25">
      <c r="B5641" s="2"/>
      <c r="D5641" s="2"/>
      <c r="E5641" s="2"/>
      <c r="J5641" s="2"/>
      <c r="P5641" s="2"/>
      <c r="Y5641" s="2"/>
    </row>
    <row r="5642" spans="2:25" x14ac:dyDescent="0.25">
      <c r="B5642" s="2"/>
      <c r="D5642" s="2"/>
      <c r="E5642" s="2"/>
      <c r="J5642" s="2"/>
      <c r="P5642" s="2"/>
      <c r="Y5642" s="2"/>
    </row>
    <row r="5643" spans="2:25" x14ac:dyDescent="0.25">
      <c r="B5643" s="2"/>
      <c r="D5643" s="2"/>
      <c r="E5643" s="2"/>
      <c r="J5643" s="2"/>
      <c r="P5643" s="2"/>
      <c r="Y5643" s="2"/>
    </row>
    <row r="5644" spans="2:25" x14ac:dyDescent="0.25">
      <c r="B5644" s="2"/>
      <c r="D5644" s="2"/>
      <c r="E5644" s="2"/>
      <c r="J5644" s="2"/>
      <c r="P5644" s="2"/>
      <c r="Y5644" s="2"/>
    </row>
    <row r="5645" spans="2:25" x14ac:dyDescent="0.25">
      <c r="B5645" s="2"/>
      <c r="D5645" s="2"/>
      <c r="E5645" s="2"/>
      <c r="J5645" s="2"/>
      <c r="P5645" s="2"/>
      <c r="Y5645" s="2"/>
    </row>
    <row r="5646" spans="2:25" x14ac:dyDescent="0.25">
      <c r="B5646" s="2"/>
      <c r="D5646" s="2"/>
      <c r="E5646" s="2"/>
      <c r="J5646" s="2"/>
      <c r="P5646" s="2"/>
      <c r="Y5646" s="2"/>
    </row>
    <row r="5647" spans="2:25" x14ac:dyDescent="0.25">
      <c r="B5647" s="2"/>
      <c r="D5647" s="2"/>
      <c r="E5647" s="2"/>
      <c r="J5647" s="2"/>
      <c r="P5647" s="2"/>
      <c r="Y5647" s="2"/>
    </row>
    <row r="5648" spans="2:25" x14ac:dyDescent="0.25">
      <c r="B5648" s="2"/>
      <c r="D5648" s="2"/>
      <c r="E5648" s="2"/>
      <c r="J5648" s="2"/>
      <c r="P5648" s="2"/>
      <c r="Y5648" s="2"/>
    </row>
    <row r="5649" spans="2:25" x14ac:dyDescent="0.25">
      <c r="B5649" s="2"/>
      <c r="D5649" s="2"/>
      <c r="E5649" s="2"/>
      <c r="J5649" s="2"/>
      <c r="P5649" s="2"/>
      <c r="Y5649" s="2"/>
    </row>
    <row r="5650" spans="2:25" x14ac:dyDescent="0.25">
      <c r="B5650" s="2"/>
      <c r="D5650" s="2"/>
      <c r="E5650" s="2"/>
      <c r="J5650" s="2"/>
      <c r="P5650" s="2"/>
      <c r="Y5650" s="2"/>
    </row>
    <row r="5651" spans="2:25" x14ac:dyDescent="0.25">
      <c r="B5651" s="2"/>
      <c r="D5651" s="2"/>
      <c r="E5651" s="2"/>
      <c r="J5651" s="2"/>
      <c r="P5651" s="2"/>
      <c r="Y5651" s="2"/>
    </row>
    <row r="5652" spans="2:25" x14ac:dyDescent="0.25">
      <c r="B5652" s="2"/>
      <c r="D5652" s="2"/>
      <c r="E5652" s="2"/>
      <c r="J5652" s="2"/>
      <c r="P5652" s="2"/>
      <c r="Y5652" s="2"/>
    </row>
    <row r="5653" spans="2:25" x14ac:dyDescent="0.25">
      <c r="B5653" s="2"/>
      <c r="D5653" s="2"/>
      <c r="E5653" s="2"/>
      <c r="J5653" s="2"/>
      <c r="P5653" s="2"/>
      <c r="Y5653" s="2"/>
    </row>
    <row r="5654" spans="2:25" x14ac:dyDescent="0.25">
      <c r="B5654" s="2"/>
      <c r="D5654" s="2"/>
      <c r="E5654" s="2"/>
      <c r="J5654" s="2"/>
      <c r="P5654" s="2"/>
      <c r="Y5654" s="2"/>
    </row>
    <row r="5655" spans="2:25" x14ac:dyDescent="0.25">
      <c r="B5655" s="2"/>
      <c r="D5655" s="2"/>
      <c r="E5655" s="2"/>
      <c r="J5655" s="2"/>
      <c r="P5655" s="2"/>
      <c r="Y5655" s="2"/>
    </row>
    <row r="5656" spans="2:25" x14ac:dyDescent="0.25">
      <c r="B5656" s="2"/>
      <c r="D5656" s="2"/>
      <c r="E5656" s="2"/>
      <c r="J5656" s="2"/>
      <c r="P5656" s="2"/>
      <c r="Y5656" s="2"/>
    </row>
    <row r="5657" spans="2:25" x14ac:dyDescent="0.25">
      <c r="B5657" s="2"/>
      <c r="D5657" s="2"/>
      <c r="E5657" s="2"/>
      <c r="J5657" s="2"/>
      <c r="P5657" s="2"/>
      <c r="Y5657" s="2"/>
    </row>
    <row r="5658" spans="2:25" x14ac:dyDescent="0.25">
      <c r="B5658" s="2"/>
      <c r="D5658" s="2"/>
      <c r="E5658" s="2"/>
      <c r="J5658" s="2"/>
      <c r="P5658" s="2"/>
      <c r="Y5658" s="2"/>
    </row>
    <row r="5659" spans="2:25" x14ac:dyDescent="0.25">
      <c r="B5659" s="2"/>
      <c r="D5659" s="2"/>
      <c r="E5659" s="2"/>
      <c r="J5659" s="2"/>
      <c r="P5659" s="2"/>
      <c r="Y5659" s="2"/>
    </row>
    <row r="5660" spans="2:25" x14ac:dyDescent="0.25">
      <c r="B5660" s="2"/>
      <c r="D5660" s="2"/>
      <c r="E5660" s="2"/>
      <c r="J5660" s="2"/>
      <c r="P5660" s="2"/>
      <c r="Y5660" s="2"/>
    </row>
    <row r="5661" spans="2:25" x14ac:dyDescent="0.25">
      <c r="B5661" s="2"/>
      <c r="D5661" s="2"/>
      <c r="E5661" s="2"/>
      <c r="J5661" s="2"/>
      <c r="P5661" s="2"/>
      <c r="Y5661" s="2"/>
    </row>
    <row r="5662" spans="2:25" x14ac:dyDescent="0.25">
      <c r="B5662" s="2"/>
      <c r="D5662" s="2"/>
      <c r="E5662" s="2"/>
      <c r="J5662" s="2"/>
      <c r="P5662" s="2"/>
      <c r="Y5662" s="2"/>
    </row>
    <row r="5663" spans="2:25" x14ac:dyDescent="0.25">
      <c r="B5663" s="2"/>
      <c r="D5663" s="2"/>
      <c r="E5663" s="2"/>
      <c r="J5663" s="2"/>
      <c r="P5663" s="2"/>
      <c r="Y5663" s="2"/>
    </row>
    <row r="5664" spans="2:25" x14ac:dyDescent="0.25">
      <c r="B5664" s="2"/>
      <c r="D5664" s="2"/>
      <c r="E5664" s="2"/>
      <c r="J5664" s="2"/>
      <c r="P5664" s="2"/>
      <c r="Y5664" s="2"/>
    </row>
    <row r="5665" spans="2:25" x14ac:dyDescent="0.25">
      <c r="B5665" s="2"/>
      <c r="D5665" s="2"/>
      <c r="E5665" s="2"/>
      <c r="J5665" s="2"/>
      <c r="P5665" s="2"/>
      <c r="Y5665" s="2"/>
    </row>
    <row r="5666" spans="2:25" x14ac:dyDescent="0.25">
      <c r="B5666" s="2"/>
      <c r="D5666" s="2"/>
      <c r="E5666" s="2"/>
      <c r="J5666" s="2"/>
      <c r="P5666" s="2"/>
      <c r="Y5666" s="2"/>
    </row>
    <row r="5667" spans="2:25" x14ac:dyDescent="0.25">
      <c r="B5667" s="2"/>
      <c r="D5667" s="2"/>
      <c r="E5667" s="2"/>
      <c r="J5667" s="2"/>
      <c r="P5667" s="2"/>
      <c r="Y5667" s="2"/>
    </row>
    <row r="5668" spans="2:25" x14ac:dyDescent="0.25">
      <c r="B5668" s="2"/>
      <c r="D5668" s="2"/>
      <c r="E5668" s="2"/>
      <c r="J5668" s="2"/>
      <c r="P5668" s="2"/>
      <c r="Y5668" s="2"/>
    </row>
    <row r="5669" spans="2:25" x14ac:dyDescent="0.25">
      <c r="B5669" s="2"/>
      <c r="D5669" s="2"/>
      <c r="E5669" s="2"/>
      <c r="J5669" s="2"/>
      <c r="P5669" s="2"/>
      <c r="Y5669" s="2"/>
    </row>
    <row r="5670" spans="2:25" x14ac:dyDescent="0.25">
      <c r="B5670" s="2"/>
      <c r="D5670" s="2"/>
      <c r="E5670" s="2"/>
      <c r="J5670" s="2"/>
      <c r="P5670" s="2"/>
      <c r="Y5670" s="2"/>
    </row>
    <row r="5671" spans="2:25" x14ac:dyDescent="0.25">
      <c r="B5671" s="2"/>
      <c r="D5671" s="2"/>
      <c r="E5671" s="2"/>
      <c r="J5671" s="2"/>
      <c r="P5671" s="2"/>
      <c r="Y5671" s="2"/>
    </row>
    <row r="5672" spans="2:25" x14ac:dyDescent="0.25">
      <c r="B5672" s="2"/>
      <c r="D5672" s="2"/>
      <c r="E5672" s="2"/>
      <c r="J5672" s="2"/>
      <c r="P5672" s="2"/>
      <c r="Y5672" s="2"/>
    </row>
    <row r="5673" spans="2:25" x14ac:dyDescent="0.25">
      <c r="B5673" s="2"/>
      <c r="D5673" s="2"/>
      <c r="E5673" s="2"/>
      <c r="J5673" s="2"/>
      <c r="P5673" s="2"/>
      <c r="Y5673" s="2"/>
    </row>
    <row r="5674" spans="2:25" x14ac:dyDescent="0.25">
      <c r="B5674" s="2"/>
      <c r="D5674" s="2"/>
      <c r="E5674" s="2"/>
      <c r="J5674" s="2"/>
      <c r="P5674" s="2"/>
      <c r="Y5674" s="2"/>
    </row>
    <row r="5675" spans="2:25" x14ac:dyDescent="0.25">
      <c r="B5675" s="2"/>
      <c r="D5675" s="2"/>
      <c r="E5675" s="2"/>
      <c r="J5675" s="2"/>
      <c r="P5675" s="2"/>
      <c r="Y5675" s="2"/>
    </row>
    <row r="5676" spans="2:25" x14ac:dyDescent="0.25">
      <c r="B5676" s="2"/>
      <c r="D5676" s="2"/>
      <c r="E5676" s="2"/>
      <c r="J5676" s="2"/>
      <c r="P5676" s="2"/>
      <c r="Y5676" s="2"/>
    </row>
    <row r="5677" spans="2:25" x14ac:dyDescent="0.25">
      <c r="B5677" s="2"/>
      <c r="D5677" s="2"/>
      <c r="E5677" s="2"/>
      <c r="J5677" s="2"/>
      <c r="P5677" s="2"/>
      <c r="Y5677" s="2"/>
    </row>
    <row r="5678" spans="2:25" x14ac:dyDescent="0.25">
      <c r="B5678" s="2"/>
      <c r="D5678" s="2"/>
      <c r="E5678" s="2"/>
      <c r="J5678" s="2"/>
      <c r="P5678" s="2"/>
      <c r="Y5678" s="2"/>
    </row>
    <row r="5679" spans="2:25" x14ac:dyDescent="0.25">
      <c r="B5679" s="2"/>
      <c r="D5679" s="2"/>
      <c r="E5679" s="2"/>
      <c r="J5679" s="2"/>
      <c r="P5679" s="2"/>
      <c r="Y5679" s="2"/>
    </row>
    <row r="5680" spans="2:25" x14ac:dyDescent="0.25">
      <c r="B5680" s="2"/>
      <c r="D5680" s="2"/>
      <c r="E5680" s="2"/>
      <c r="J5680" s="2"/>
      <c r="P5680" s="2"/>
      <c r="Y5680" s="2"/>
    </row>
    <row r="5681" spans="2:25" x14ac:dyDescent="0.25">
      <c r="B5681" s="2"/>
      <c r="D5681" s="2"/>
      <c r="E5681" s="2"/>
      <c r="J5681" s="2"/>
      <c r="P5681" s="2"/>
      <c r="Y5681" s="2"/>
    </row>
    <row r="5682" spans="2:25" x14ac:dyDescent="0.25">
      <c r="B5682" s="2"/>
      <c r="D5682" s="2"/>
      <c r="E5682" s="2"/>
      <c r="J5682" s="2"/>
      <c r="P5682" s="2"/>
      <c r="Y5682" s="2"/>
    </row>
    <row r="5683" spans="2:25" x14ac:dyDescent="0.25">
      <c r="B5683" s="2"/>
      <c r="D5683" s="2"/>
      <c r="E5683" s="2"/>
      <c r="J5683" s="2"/>
      <c r="P5683" s="2"/>
      <c r="Y5683" s="2"/>
    </row>
    <row r="5684" spans="2:25" x14ac:dyDescent="0.25">
      <c r="B5684" s="2"/>
      <c r="D5684" s="2"/>
      <c r="E5684" s="2"/>
      <c r="J5684" s="2"/>
      <c r="P5684" s="2"/>
      <c r="Y5684" s="2"/>
    </row>
    <row r="5685" spans="2:25" x14ac:dyDescent="0.25">
      <c r="B5685" s="2"/>
      <c r="D5685" s="2"/>
      <c r="E5685" s="2"/>
      <c r="J5685" s="2"/>
      <c r="P5685" s="2"/>
      <c r="Y5685" s="2"/>
    </row>
    <row r="5686" spans="2:25" x14ac:dyDescent="0.25">
      <c r="B5686" s="2"/>
      <c r="D5686" s="2"/>
      <c r="E5686" s="2"/>
      <c r="J5686" s="2"/>
      <c r="P5686" s="2"/>
      <c r="Y5686" s="2"/>
    </row>
    <row r="5687" spans="2:25" x14ac:dyDescent="0.25">
      <c r="B5687" s="2"/>
      <c r="D5687" s="2"/>
      <c r="E5687" s="2"/>
      <c r="J5687" s="2"/>
      <c r="P5687" s="2"/>
      <c r="Y5687" s="2"/>
    </row>
    <row r="5688" spans="2:25" x14ac:dyDescent="0.25">
      <c r="B5688" s="2"/>
      <c r="D5688" s="2"/>
      <c r="E5688" s="2"/>
      <c r="J5688" s="2"/>
      <c r="P5688" s="2"/>
      <c r="Y5688" s="2"/>
    </row>
    <row r="5689" spans="2:25" x14ac:dyDescent="0.25">
      <c r="B5689" s="2"/>
      <c r="D5689" s="2"/>
      <c r="E5689" s="2"/>
      <c r="J5689" s="2"/>
      <c r="P5689" s="2"/>
      <c r="Y5689" s="2"/>
    </row>
    <row r="5690" spans="2:25" x14ac:dyDescent="0.25">
      <c r="B5690" s="2"/>
      <c r="D5690" s="2"/>
      <c r="E5690" s="2"/>
      <c r="J5690" s="2"/>
      <c r="P5690" s="2"/>
      <c r="Y5690" s="2"/>
    </row>
    <row r="5691" spans="2:25" x14ac:dyDescent="0.25">
      <c r="B5691" s="2"/>
      <c r="D5691" s="2"/>
      <c r="E5691" s="2"/>
      <c r="J5691" s="2"/>
      <c r="P5691" s="2"/>
      <c r="Y5691" s="2"/>
    </row>
    <row r="5692" spans="2:25" x14ac:dyDescent="0.25">
      <c r="B5692" s="2"/>
      <c r="D5692" s="2"/>
      <c r="E5692" s="2"/>
      <c r="J5692" s="2"/>
      <c r="P5692" s="2"/>
      <c r="Y5692" s="2"/>
    </row>
    <row r="5693" spans="2:25" x14ac:dyDescent="0.25">
      <c r="B5693" s="2"/>
      <c r="D5693" s="2"/>
      <c r="E5693" s="2"/>
      <c r="J5693" s="2"/>
      <c r="P5693" s="2"/>
      <c r="Y5693" s="2"/>
    </row>
    <row r="5694" spans="2:25" x14ac:dyDescent="0.25">
      <c r="B5694" s="2"/>
      <c r="D5694" s="2"/>
      <c r="E5694" s="2"/>
      <c r="J5694" s="2"/>
      <c r="P5694" s="2"/>
      <c r="Y5694" s="2"/>
    </row>
    <row r="5695" spans="2:25" x14ac:dyDescent="0.25">
      <c r="B5695" s="2"/>
      <c r="D5695" s="2"/>
      <c r="E5695" s="2"/>
      <c r="J5695" s="2"/>
      <c r="P5695" s="2"/>
      <c r="Y5695" s="2"/>
    </row>
    <row r="5696" spans="2:25" x14ac:dyDescent="0.25">
      <c r="B5696" s="2"/>
      <c r="D5696" s="2"/>
      <c r="E5696" s="2"/>
      <c r="J5696" s="2"/>
      <c r="P5696" s="2"/>
      <c r="Y5696" s="2"/>
    </row>
    <row r="5697" spans="2:25" x14ac:dyDescent="0.25">
      <c r="B5697" s="2"/>
      <c r="D5697" s="2"/>
      <c r="E5697" s="2"/>
      <c r="J5697" s="2"/>
      <c r="P5697" s="2"/>
      <c r="Y5697" s="2"/>
    </row>
    <row r="5698" spans="2:25" x14ac:dyDescent="0.25">
      <c r="B5698" s="2"/>
      <c r="D5698" s="2"/>
      <c r="E5698" s="2"/>
      <c r="J5698" s="2"/>
      <c r="P5698" s="2"/>
      <c r="Y5698" s="2"/>
    </row>
    <row r="5699" spans="2:25" x14ac:dyDescent="0.25">
      <c r="B5699" s="2"/>
      <c r="D5699" s="2"/>
      <c r="E5699" s="2"/>
      <c r="J5699" s="2"/>
      <c r="P5699" s="2"/>
      <c r="Y5699" s="2"/>
    </row>
    <row r="5700" spans="2:25" x14ac:dyDescent="0.25">
      <c r="B5700" s="2"/>
      <c r="D5700" s="2"/>
      <c r="E5700" s="2"/>
      <c r="J5700" s="2"/>
      <c r="P5700" s="2"/>
      <c r="Y5700" s="2"/>
    </row>
    <row r="5701" spans="2:25" x14ac:dyDescent="0.25">
      <c r="B5701" s="2"/>
      <c r="D5701" s="2"/>
      <c r="E5701" s="2"/>
      <c r="J5701" s="2"/>
      <c r="P5701" s="2"/>
      <c r="Y5701" s="2"/>
    </row>
    <row r="5702" spans="2:25" x14ac:dyDescent="0.25">
      <c r="B5702" s="2"/>
      <c r="D5702" s="2"/>
      <c r="E5702" s="2"/>
      <c r="J5702" s="2"/>
      <c r="P5702" s="2"/>
      <c r="Y5702" s="2"/>
    </row>
    <row r="5703" spans="2:25" x14ac:dyDescent="0.25">
      <c r="B5703" s="2"/>
      <c r="D5703" s="2"/>
      <c r="E5703" s="2"/>
      <c r="J5703" s="2"/>
      <c r="P5703" s="2"/>
      <c r="Y5703" s="2"/>
    </row>
    <row r="5704" spans="2:25" x14ac:dyDescent="0.25">
      <c r="B5704" s="2"/>
      <c r="D5704" s="2"/>
      <c r="E5704" s="2"/>
      <c r="J5704" s="2"/>
      <c r="P5704" s="2"/>
      <c r="Y5704" s="2"/>
    </row>
    <row r="5705" spans="2:25" x14ac:dyDescent="0.25">
      <c r="B5705" s="2"/>
      <c r="D5705" s="2"/>
      <c r="E5705" s="2"/>
      <c r="J5705" s="2"/>
      <c r="P5705" s="2"/>
      <c r="Y5705" s="2"/>
    </row>
    <row r="5706" spans="2:25" x14ac:dyDescent="0.25">
      <c r="B5706" s="2"/>
      <c r="D5706" s="2"/>
      <c r="E5706" s="2"/>
      <c r="J5706" s="2"/>
      <c r="P5706" s="2"/>
      <c r="Y5706" s="2"/>
    </row>
    <row r="5707" spans="2:25" x14ac:dyDescent="0.25">
      <c r="B5707" s="2"/>
      <c r="D5707" s="2"/>
      <c r="E5707" s="2"/>
      <c r="J5707" s="2"/>
      <c r="P5707" s="2"/>
      <c r="Y5707" s="2"/>
    </row>
    <row r="5708" spans="2:25" x14ac:dyDescent="0.25">
      <c r="B5708" s="2"/>
      <c r="D5708" s="2"/>
      <c r="E5708" s="2"/>
      <c r="J5708" s="2"/>
      <c r="P5708" s="2"/>
      <c r="Y5708" s="2"/>
    </row>
    <row r="5709" spans="2:25" x14ac:dyDescent="0.25">
      <c r="B5709" s="2"/>
      <c r="D5709" s="2"/>
      <c r="E5709" s="2"/>
      <c r="J5709" s="2"/>
      <c r="P5709" s="2"/>
      <c r="Y5709" s="2"/>
    </row>
    <row r="5710" spans="2:25" x14ac:dyDescent="0.25">
      <c r="B5710" s="2"/>
      <c r="D5710" s="2"/>
      <c r="E5710" s="2"/>
      <c r="J5710" s="2"/>
      <c r="P5710" s="2"/>
      <c r="Y5710" s="2"/>
    </row>
    <row r="5711" spans="2:25" x14ac:dyDescent="0.25">
      <c r="B5711" s="2"/>
      <c r="D5711" s="2"/>
      <c r="E5711" s="2"/>
      <c r="J5711" s="2"/>
      <c r="P5711" s="2"/>
      <c r="Y5711" s="2"/>
    </row>
    <row r="5712" spans="2:25" x14ac:dyDescent="0.25">
      <c r="B5712" s="2"/>
      <c r="D5712" s="2"/>
      <c r="E5712" s="2"/>
      <c r="J5712" s="2"/>
      <c r="P5712" s="2"/>
      <c r="Y5712" s="2"/>
    </row>
    <row r="5713" spans="2:25" x14ac:dyDescent="0.25">
      <c r="B5713" s="2"/>
      <c r="D5713" s="2"/>
      <c r="E5713" s="2"/>
      <c r="J5713" s="2"/>
      <c r="P5713" s="2"/>
      <c r="Y5713" s="2"/>
    </row>
    <row r="5714" spans="2:25" x14ac:dyDescent="0.25">
      <c r="B5714" s="2"/>
      <c r="D5714" s="2"/>
      <c r="E5714" s="2"/>
      <c r="J5714" s="2"/>
      <c r="P5714" s="2"/>
      <c r="Y5714" s="2"/>
    </row>
    <row r="5715" spans="2:25" x14ac:dyDescent="0.25">
      <c r="B5715" s="2"/>
      <c r="D5715" s="2"/>
      <c r="E5715" s="2"/>
      <c r="J5715" s="2"/>
      <c r="P5715" s="2"/>
      <c r="Y5715" s="2"/>
    </row>
    <row r="5716" spans="2:25" x14ac:dyDescent="0.25">
      <c r="B5716" s="2"/>
      <c r="D5716" s="2"/>
      <c r="E5716" s="2"/>
      <c r="J5716" s="2"/>
      <c r="P5716" s="2"/>
      <c r="Y5716" s="2"/>
    </row>
    <row r="5717" spans="2:25" x14ac:dyDescent="0.25">
      <c r="B5717" s="2"/>
      <c r="D5717" s="2"/>
      <c r="E5717" s="2"/>
      <c r="J5717" s="2"/>
      <c r="P5717" s="2"/>
      <c r="Y5717" s="2"/>
    </row>
    <row r="5718" spans="2:25" x14ac:dyDescent="0.25">
      <c r="B5718" s="2"/>
      <c r="D5718" s="2"/>
      <c r="E5718" s="2"/>
      <c r="J5718" s="2"/>
      <c r="P5718" s="2"/>
      <c r="Y5718" s="2"/>
    </row>
    <row r="5719" spans="2:25" x14ac:dyDescent="0.25">
      <c r="B5719" s="2"/>
      <c r="D5719" s="2"/>
      <c r="E5719" s="2"/>
      <c r="J5719" s="2"/>
      <c r="P5719" s="2"/>
      <c r="Y5719" s="2"/>
    </row>
    <row r="5720" spans="2:25" x14ac:dyDescent="0.25">
      <c r="B5720" s="2"/>
      <c r="D5720" s="2"/>
      <c r="E5720" s="2"/>
      <c r="J5720" s="2"/>
      <c r="P5720" s="2"/>
      <c r="Y5720" s="2"/>
    </row>
    <row r="5721" spans="2:25" x14ac:dyDescent="0.25">
      <c r="B5721" s="2"/>
      <c r="D5721" s="2"/>
      <c r="E5721" s="2"/>
      <c r="J5721" s="2"/>
      <c r="P5721" s="2"/>
      <c r="Y5721" s="2"/>
    </row>
    <row r="5722" spans="2:25" x14ac:dyDescent="0.25">
      <c r="B5722" s="2"/>
      <c r="D5722" s="2"/>
      <c r="E5722" s="2"/>
      <c r="J5722" s="2"/>
      <c r="P5722" s="2"/>
      <c r="Y5722" s="2"/>
    </row>
    <row r="5723" spans="2:25" x14ac:dyDescent="0.25">
      <c r="B5723" s="2"/>
      <c r="D5723" s="2"/>
      <c r="E5723" s="2"/>
      <c r="J5723" s="2"/>
      <c r="P5723" s="2"/>
      <c r="Y5723" s="2"/>
    </row>
    <row r="5724" spans="2:25" x14ac:dyDescent="0.25">
      <c r="B5724" s="2"/>
      <c r="D5724" s="2"/>
      <c r="E5724" s="2"/>
      <c r="J5724" s="2"/>
      <c r="P5724" s="2"/>
      <c r="Y5724" s="2"/>
    </row>
    <row r="5725" spans="2:25" x14ac:dyDescent="0.25">
      <c r="B5725" s="2"/>
      <c r="D5725" s="2"/>
      <c r="E5725" s="2"/>
      <c r="J5725" s="2"/>
      <c r="P5725" s="2"/>
      <c r="Y5725" s="2"/>
    </row>
    <row r="5726" spans="2:25" x14ac:dyDescent="0.25">
      <c r="B5726" s="2"/>
      <c r="D5726" s="2"/>
      <c r="E5726" s="2"/>
      <c r="J5726" s="2"/>
      <c r="P5726" s="2"/>
      <c r="Y5726" s="2"/>
    </row>
    <row r="5727" spans="2:25" x14ac:dyDescent="0.25">
      <c r="B5727" s="2"/>
      <c r="D5727" s="2"/>
      <c r="E5727" s="2"/>
      <c r="J5727" s="2"/>
      <c r="P5727" s="2"/>
      <c r="Y5727" s="2"/>
    </row>
    <row r="5728" spans="2:25" x14ac:dyDescent="0.25">
      <c r="B5728" s="2"/>
      <c r="D5728" s="2"/>
      <c r="E5728" s="2"/>
      <c r="J5728" s="2"/>
      <c r="P5728" s="2"/>
      <c r="Y5728" s="2"/>
    </row>
    <row r="5729" spans="2:25" x14ac:dyDescent="0.25">
      <c r="B5729" s="2"/>
      <c r="D5729" s="2"/>
      <c r="E5729" s="2"/>
      <c r="J5729" s="2"/>
      <c r="P5729" s="2"/>
      <c r="Y5729" s="2"/>
    </row>
    <row r="5730" spans="2:25" x14ac:dyDescent="0.25">
      <c r="B5730" s="2"/>
      <c r="D5730" s="2"/>
      <c r="E5730" s="2"/>
      <c r="J5730" s="2"/>
      <c r="P5730" s="2"/>
      <c r="Y5730" s="2"/>
    </row>
    <row r="5731" spans="2:25" x14ac:dyDescent="0.25">
      <c r="B5731" s="2"/>
      <c r="D5731" s="2"/>
      <c r="E5731" s="2"/>
      <c r="J5731" s="2"/>
      <c r="P5731" s="2"/>
      <c r="Y5731" s="2"/>
    </row>
    <row r="5732" spans="2:25" x14ac:dyDescent="0.25">
      <c r="B5732" s="2"/>
      <c r="D5732" s="2"/>
      <c r="E5732" s="2"/>
      <c r="J5732" s="2"/>
      <c r="P5732" s="2"/>
      <c r="Y5732" s="2"/>
    </row>
    <row r="5733" spans="2:25" x14ac:dyDescent="0.25">
      <c r="B5733" s="2"/>
      <c r="D5733" s="2"/>
      <c r="E5733" s="2"/>
      <c r="J5733" s="2"/>
      <c r="P5733" s="2"/>
      <c r="Y5733" s="2"/>
    </row>
    <row r="5734" spans="2:25" x14ac:dyDescent="0.25">
      <c r="B5734" s="2"/>
      <c r="D5734" s="2"/>
      <c r="E5734" s="2"/>
      <c r="J5734" s="2"/>
      <c r="P5734" s="2"/>
      <c r="Y5734" s="2"/>
    </row>
    <row r="5735" spans="2:25" x14ac:dyDescent="0.25">
      <c r="B5735" s="2"/>
      <c r="D5735" s="2"/>
      <c r="E5735" s="2"/>
      <c r="J5735" s="2"/>
      <c r="P5735" s="2"/>
      <c r="Y5735" s="2"/>
    </row>
    <row r="5736" spans="2:25" x14ac:dyDescent="0.25">
      <c r="B5736" s="2"/>
      <c r="D5736" s="2"/>
      <c r="E5736" s="2"/>
      <c r="J5736" s="2"/>
      <c r="P5736" s="2"/>
      <c r="Y5736" s="2"/>
    </row>
    <row r="5737" spans="2:25" x14ac:dyDescent="0.25">
      <c r="B5737" s="2"/>
      <c r="D5737" s="2"/>
      <c r="E5737" s="2"/>
      <c r="J5737" s="2"/>
      <c r="P5737" s="2"/>
      <c r="Y5737" s="2"/>
    </row>
    <row r="5738" spans="2:25" x14ac:dyDescent="0.25">
      <c r="B5738" s="2"/>
      <c r="D5738" s="2"/>
      <c r="E5738" s="2"/>
      <c r="J5738" s="2"/>
      <c r="P5738" s="2"/>
      <c r="Y5738" s="2"/>
    </row>
    <row r="5739" spans="2:25" x14ac:dyDescent="0.25">
      <c r="B5739" s="2"/>
      <c r="D5739" s="2"/>
      <c r="E5739" s="2"/>
      <c r="J5739" s="2"/>
      <c r="P5739" s="2"/>
      <c r="Y5739" s="2"/>
    </row>
    <row r="5740" spans="2:25" x14ac:dyDescent="0.25">
      <c r="B5740" s="2"/>
      <c r="D5740" s="2"/>
      <c r="E5740" s="2"/>
      <c r="J5740" s="2"/>
      <c r="P5740" s="2"/>
      <c r="Y5740" s="2"/>
    </row>
    <row r="5741" spans="2:25" x14ac:dyDescent="0.25">
      <c r="B5741" s="2"/>
      <c r="D5741" s="2"/>
      <c r="E5741" s="2"/>
      <c r="J5741" s="2"/>
      <c r="P5741" s="2"/>
      <c r="Y5741" s="2"/>
    </row>
    <row r="5742" spans="2:25" x14ac:dyDescent="0.25">
      <c r="B5742" s="2"/>
      <c r="D5742" s="2"/>
      <c r="E5742" s="2"/>
      <c r="J5742" s="2"/>
      <c r="P5742" s="2"/>
      <c r="Y5742" s="2"/>
    </row>
    <row r="5743" spans="2:25" x14ac:dyDescent="0.25">
      <c r="B5743" s="2"/>
      <c r="D5743" s="2"/>
      <c r="E5743" s="2"/>
      <c r="J5743" s="2"/>
      <c r="P5743" s="2"/>
      <c r="Y5743" s="2"/>
    </row>
    <row r="5744" spans="2:25" x14ac:dyDescent="0.25">
      <c r="B5744" s="2"/>
      <c r="D5744" s="2"/>
      <c r="E5744" s="2"/>
      <c r="J5744" s="2"/>
      <c r="P5744" s="2"/>
      <c r="Y5744" s="2"/>
    </row>
    <row r="5745" spans="2:25" x14ac:dyDescent="0.25">
      <c r="B5745" s="2"/>
      <c r="D5745" s="2"/>
      <c r="E5745" s="2"/>
      <c r="J5745" s="2"/>
      <c r="P5745" s="2"/>
      <c r="Y5745" s="2"/>
    </row>
    <row r="5746" spans="2:25" x14ac:dyDescent="0.25">
      <c r="B5746" s="2"/>
      <c r="D5746" s="2"/>
      <c r="E5746" s="2"/>
      <c r="J5746" s="2"/>
      <c r="P5746" s="2"/>
      <c r="Y5746" s="2"/>
    </row>
    <row r="5747" spans="2:25" x14ac:dyDescent="0.25">
      <c r="B5747" s="2"/>
      <c r="D5747" s="2"/>
      <c r="E5747" s="2"/>
      <c r="J5747" s="2"/>
      <c r="P5747" s="2"/>
      <c r="Y5747" s="2"/>
    </row>
    <row r="5748" spans="2:25" x14ac:dyDescent="0.25">
      <c r="B5748" s="2"/>
      <c r="D5748" s="2"/>
      <c r="E5748" s="2"/>
      <c r="J5748" s="2"/>
      <c r="P5748" s="2"/>
      <c r="Y5748" s="2"/>
    </row>
    <row r="5749" spans="2:25" x14ac:dyDescent="0.25">
      <c r="B5749" s="2"/>
      <c r="D5749" s="2"/>
      <c r="E5749" s="2"/>
      <c r="J5749" s="2"/>
      <c r="P5749" s="2"/>
      <c r="Y5749" s="2"/>
    </row>
    <row r="5750" spans="2:25" x14ac:dyDescent="0.25">
      <c r="B5750" s="2"/>
      <c r="D5750" s="2"/>
      <c r="E5750" s="2"/>
      <c r="J5750" s="2"/>
      <c r="P5750" s="2"/>
      <c r="Y5750" s="2"/>
    </row>
    <row r="5751" spans="2:25" x14ac:dyDescent="0.25">
      <c r="B5751" s="2"/>
      <c r="D5751" s="2"/>
      <c r="E5751" s="2"/>
      <c r="J5751" s="2"/>
      <c r="P5751" s="2"/>
      <c r="Y5751" s="2"/>
    </row>
    <row r="5752" spans="2:25" x14ac:dyDescent="0.25">
      <c r="B5752" s="2"/>
      <c r="D5752" s="2"/>
      <c r="E5752" s="2"/>
      <c r="J5752" s="2"/>
      <c r="P5752" s="2"/>
      <c r="Y5752" s="2"/>
    </row>
    <row r="5753" spans="2:25" x14ac:dyDescent="0.25">
      <c r="B5753" s="2"/>
      <c r="D5753" s="2"/>
      <c r="E5753" s="2"/>
      <c r="J5753" s="2"/>
      <c r="P5753" s="2"/>
      <c r="Y5753" s="2"/>
    </row>
    <row r="5754" spans="2:25" x14ac:dyDescent="0.25">
      <c r="B5754" s="2"/>
      <c r="D5754" s="2"/>
      <c r="E5754" s="2"/>
      <c r="J5754" s="2"/>
      <c r="P5754" s="2"/>
      <c r="Y5754" s="2"/>
    </row>
    <row r="5755" spans="2:25" x14ac:dyDescent="0.25">
      <c r="B5755" s="2"/>
      <c r="D5755" s="2"/>
      <c r="E5755" s="2"/>
      <c r="J5755" s="2"/>
      <c r="P5755" s="2"/>
      <c r="Y5755" s="2"/>
    </row>
    <row r="5756" spans="2:25" x14ac:dyDescent="0.25">
      <c r="B5756" s="2"/>
      <c r="D5756" s="2"/>
      <c r="E5756" s="2"/>
      <c r="J5756" s="2"/>
      <c r="P5756" s="2"/>
      <c r="Y5756" s="2"/>
    </row>
    <row r="5757" spans="2:25" x14ac:dyDescent="0.25">
      <c r="B5757" s="2"/>
      <c r="D5757" s="2"/>
      <c r="E5757" s="2"/>
      <c r="J5757" s="2"/>
      <c r="P5757" s="2"/>
      <c r="Y5757" s="2"/>
    </row>
    <row r="5758" spans="2:25" x14ac:dyDescent="0.25">
      <c r="B5758" s="2"/>
      <c r="D5758" s="2"/>
      <c r="E5758" s="2"/>
      <c r="J5758" s="2"/>
      <c r="P5758" s="2"/>
      <c r="Y5758" s="2"/>
    </row>
    <row r="5759" spans="2:25" x14ac:dyDescent="0.25">
      <c r="B5759" s="2"/>
      <c r="D5759" s="2"/>
      <c r="E5759" s="2"/>
      <c r="J5759" s="2"/>
      <c r="P5759" s="2"/>
      <c r="Y5759" s="2"/>
    </row>
    <row r="5760" spans="2:25" x14ac:dyDescent="0.25">
      <c r="B5760" s="2"/>
      <c r="D5760" s="2"/>
      <c r="E5760" s="2"/>
      <c r="J5760" s="2"/>
      <c r="P5760" s="2"/>
      <c r="Y5760" s="2"/>
    </row>
    <row r="5761" spans="2:25" x14ac:dyDescent="0.25">
      <c r="B5761" s="2"/>
      <c r="D5761" s="2"/>
      <c r="E5761" s="2"/>
      <c r="J5761" s="2"/>
      <c r="P5761" s="2"/>
      <c r="Y5761" s="2"/>
    </row>
    <row r="5762" spans="2:25" x14ac:dyDescent="0.25">
      <c r="B5762" s="2"/>
      <c r="D5762" s="2"/>
      <c r="E5762" s="2"/>
      <c r="J5762" s="2"/>
      <c r="P5762" s="2"/>
      <c r="Y5762" s="2"/>
    </row>
    <row r="5763" spans="2:25" x14ac:dyDescent="0.25">
      <c r="B5763" s="2"/>
      <c r="D5763" s="2"/>
      <c r="E5763" s="2"/>
      <c r="J5763" s="2"/>
      <c r="P5763" s="2"/>
      <c r="Y5763" s="2"/>
    </row>
    <row r="5764" spans="2:25" x14ac:dyDescent="0.25">
      <c r="B5764" s="2"/>
      <c r="D5764" s="2"/>
      <c r="E5764" s="2"/>
      <c r="J5764" s="2"/>
      <c r="P5764" s="2"/>
      <c r="Y5764" s="2"/>
    </row>
    <row r="5765" spans="2:25" x14ac:dyDescent="0.25">
      <c r="B5765" s="2"/>
      <c r="D5765" s="2"/>
      <c r="E5765" s="2"/>
      <c r="J5765" s="2"/>
      <c r="P5765" s="2"/>
      <c r="Y5765" s="2"/>
    </row>
    <row r="5766" spans="2:25" x14ac:dyDescent="0.25">
      <c r="B5766" s="2"/>
      <c r="D5766" s="2"/>
      <c r="E5766" s="2"/>
      <c r="J5766" s="2"/>
      <c r="P5766" s="2"/>
      <c r="Y5766" s="2"/>
    </row>
    <row r="5767" spans="2:25" x14ac:dyDescent="0.25">
      <c r="B5767" s="2"/>
      <c r="D5767" s="2"/>
      <c r="E5767" s="2"/>
      <c r="J5767" s="2"/>
      <c r="P5767" s="2"/>
      <c r="Y5767" s="2"/>
    </row>
    <row r="5768" spans="2:25" x14ac:dyDescent="0.25">
      <c r="B5768" s="2"/>
      <c r="D5768" s="2"/>
      <c r="E5768" s="2"/>
      <c r="J5768" s="2"/>
      <c r="P5768" s="2"/>
      <c r="Y5768" s="2"/>
    </row>
    <row r="5769" spans="2:25" x14ac:dyDescent="0.25">
      <c r="B5769" s="2"/>
      <c r="D5769" s="2"/>
      <c r="E5769" s="2"/>
      <c r="J5769" s="2"/>
      <c r="P5769" s="2"/>
      <c r="Y5769" s="2"/>
    </row>
    <row r="5770" spans="2:25" x14ac:dyDescent="0.25">
      <c r="B5770" s="2"/>
      <c r="D5770" s="2"/>
      <c r="E5770" s="2"/>
      <c r="J5770" s="2"/>
      <c r="P5770" s="2"/>
      <c r="Y5770" s="2"/>
    </row>
    <row r="5771" spans="2:25" x14ac:dyDescent="0.25">
      <c r="B5771" s="2"/>
      <c r="D5771" s="2"/>
      <c r="E5771" s="2"/>
      <c r="J5771" s="2"/>
      <c r="P5771" s="2"/>
      <c r="Y5771" s="2"/>
    </row>
    <row r="5772" spans="2:25" x14ac:dyDescent="0.25">
      <c r="B5772" s="2"/>
      <c r="D5772" s="2"/>
      <c r="E5772" s="2"/>
      <c r="J5772" s="2"/>
      <c r="P5772" s="2"/>
      <c r="Y5772" s="2"/>
    </row>
    <row r="5773" spans="2:25" x14ac:dyDescent="0.25">
      <c r="B5773" s="2"/>
      <c r="D5773" s="2"/>
      <c r="E5773" s="2"/>
      <c r="J5773" s="2"/>
      <c r="P5773" s="2"/>
      <c r="Y5773" s="2"/>
    </row>
    <row r="5774" spans="2:25" x14ac:dyDescent="0.25">
      <c r="B5774" s="2"/>
      <c r="D5774" s="2"/>
      <c r="E5774" s="2"/>
      <c r="J5774" s="2"/>
      <c r="P5774" s="2"/>
      <c r="Y5774" s="2"/>
    </row>
    <row r="5775" spans="2:25" x14ac:dyDescent="0.25">
      <c r="B5775" s="2"/>
      <c r="D5775" s="2"/>
      <c r="E5775" s="2"/>
      <c r="J5775" s="2"/>
      <c r="P5775" s="2"/>
      <c r="Y5775" s="2"/>
    </row>
    <row r="5776" spans="2:25" x14ac:dyDescent="0.25">
      <c r="B5776" s="2"/>
      <c r="D5776" s="2"/>
      <c r="E5776" s="2"/>
      <c r="J5776" s="2"/>
      <c r="P5776" s="2"/>
      <c r="Y5776" s="2"/>
    </row>
    <row r="5777" spans="2:25" x14ac:dyDescent="0.25">
      <c r="B5777" s="2"/>
      <c r="D5777" s="2"/>
      <c r="E5777" s="2"/>
      <c r="J5777" s="2"/>
      <c r="P5777" s="2"/>
      <c r="Y5777" s="2"/>
    </row>
    <row r="5778" spans="2:25" x14ac:dyDescent="0.25">
      <c r="B5778" s="2"/>
      <c r="D5778" s="2"/>
      <c r="E5778" s="2"/>
      <c r="J5778" s="2"/>
      <c r="P5778" s="2"/>
      <c r="Y5778" s="2"/>
    </row>
    <row r="5779" spans="2:25" x14ac:dyDescent="0.25">
      <c r="B5779" s="2"/>
      <c r="D5779" s="2"/>
      <c r="E5779" s="2"/>
      <c r="J5779" s="2"/>
      <c r="P5779" s="2"/>
      <c r="Y5779" s="2"/>
    </row>
    <row r="5780" spans="2:25" x14ac:dyDescent="0.25">
      <c r="B5780" s="2"/>
      <c r="D5780" s="2"/>
      <c r="E5780" s="2"/>
      <c r="J5780" s="2"/>
      <c r="P5780" s="2"/>
      <c r="Y5780" s="2"/>
    </row>
    <row r="5781" spans="2:25" x14ac:dyDescent="0.25">
      <c r="B5781" s="2"/>
      <c r="D5781" s="2"/>
      <c r="E5781" s="2"/>
      <c r="J5781" s="2"/>
      <c r="P5781" s="2"/>
      <c r="Y5781" s="2"/>
    </row>
    <row r="5782" spans="2:25" x14ac:dyDescent="0.25">
      <c r="B5782" s="2"/>
      <c r="D5782" s="2"/>
      <c r="E5782" s="2"/>
      <c r="J5782" s="2"/>
      <c r="P5782" s="2"/>
      <c r="Y5782" s="2"/>
    </row>
    <row r="5783" spans="2:25" x14ac:dyDescent="0.25">
      <c r="B5783" s="2"/>
      <c r="D5783" s="2"/>
      <c r="E5783" s="2"/>
      <c r="J5783" s="2"/>
      <c r="P5783" s="2"/>
      <c r="Y5783" s="2"/>
    </row>
    <row r="5784" spans="2:25" x14ac:dyDescent="0.25">
      <c r="B5784" s="2"/>
      <c r="D5784" s="2"/>
      <c r="E5784" s="2"/>
      <c r="J5784" s="2"/>
      <c r="P5784" s="2"/>
      <c r="Y5784" s="2"/>
    </row>
    <row r="5785" spans="2:25" x14ac:dyDescent="0.25">
      <c r="B5785" s="2"/>
      <c r="D5785" s="2"/>
      <c r="E5785" s="2"/>
      <c r="J5785" s="2"/>
      <c r="P5785" s="2"/>
      <c r="Y5785" s="2"/>
    </row>
    <row r="5786" spans="2:25" x14ac:dyDescent="0.25">
      <c r="B5786" s="2"/>
      <c r="D5786" s="2"/>
      <c r="E5786" s="2"/>
      <c r="J5786" s="2"/>
      <c r="P5786" s="2"/>
      <c r="Y5786" s="2"/>
    </row>
    <row r="5787" spans="2:25" x14ac:dyDescent="0.25">
      <c r="B5787" s="2"/>
      <c r="D5787" s="2"/>
      <c r="E5787" s="2"/>
      <c r="J5787" s="2"/>
      <c r="P5787" s="2"/>
      <c r="Y5787" s="2"/>
    </row>
    <row r="5788" spans="2:25" x14ac:dyDescent="0.25">
      <c r="B5788" s="2"/>
      <c r="D5788" s="2"/>
      <c r="E5788" s="2"/>
      <c r="J5788" s="2"/>
      <c r="P5788" s="2"/>
      <c r="Y5788" s="2"/>
    </row>
    <row r="5789" spans="2:25" x14ac:dyDescent="0.25">
      <c r="B5789" s="2"/>
      <c r="D5789" s="2"/>
      <c r="E5789" s="2"/>
      <c r="J5789" s="2"/>
      <c r="P5789" s="2"/>
      <c r="Y5789" s="2"/>
    </row>
    <row r="5790" spans="2:25" x14ac:dyDescent="0.25">
      <c r="B5790" s="2"/>
      <c r="D5790" s="2"/>
      <c r="E5790" s="2"/>
      <c r="J5790" s="2"/>
      <c r="P5790" s="2"/>
      <c r="Y5790" s="2"/>
    </row>
    <row r="5791" spans="2:25" x14ac:dyDescent="0.25">
      <c r="B5791" s="2"/>
      <c r="D5791" s="2"/>
      <c r="E5791" s="2"/>
      <c r="J5791" s="2"/>
      <c r="P5791" s="2"/>
      <c r="Y5791" s="2"/>
    </row>
    <row r="5792" spans="2:25" x14ac:dyDescent="0.25">
      <c r="B5792" s="2"/>
      <c r="D5792" s="2"/>
      <c r="E5792" s="2"/>
      <c r="J5792" s="2"/>
      <c r="P5792" s="2"/>
      <c r="Y5792" s="2"/>
    </row>
    <row r="5793" spans="2:25" x14ac:dyDescent="0.25">
      <c r="B5793" s="2"/>
      <c r="D5793" s="2"/>
      <c r="E5793" s="2"/>
      <c r="J5793" s="2"/>
      <c r="P5793" s="2"/>
      <c r="Y5793" s="2"/>
    </row>
    <row r="5794" spans="2:25" x14ac:dyDescent="0.25">
      <c r="B5794" s="2"/>
      <c r="D5794" s="2"/>
      <c r="E5794" s="2"/>
      <c r="J5794" s="2"/>
      <c r="P5794" s="2"/>
      <c r="Y5794" s="2"/>
    </row>
    <row r="5795" spans="2:25" x14ac:dyDescent="0.25">
      <c r="B5795" s="2"/>
      <c r="D5795" s="2"/>
      <c r="E5795" s="2"/>
      <c r="J5795" s="2"/>
      <c r="P5795" s="2"/>
      <c r="Y5795" s="2"/>
    </row>
    <row r="5796" spans="2:25" x14ac:dyDescent="0.25">
      <c r="B5796" s="2"/>
      <c r="D5796" s="2"/>
      <c r="E5796" s="2"/>
      <c r="J5796" s="2"/>
      <c r="P5796" s="2"/>
      <c r="Y5796" s="2"/>
    </row>
    <row r="5797" spans="2:25" x14ac:dyDescent="0.25">
      <c r="B5797" s="2"/>
      <c r="D5797" s="2"/>
      <c r="E5797" s="2"/>
      <c r="J5797" s="2"/>
      <c r="P5797" s="2"/>
      <c r="Y5797" s="2"/>
    </row>
    <row r="5798" spans="2:25" x14ac:dyDescent="0.25">
      <c r="B5798" s="2"/>
      <c r="D5798" s="2"/>
      <c r="E5798" s="2"/>
      <c r="J5798" s="2"/>
      <c r="P5798" s="2"/>
      <c r="Y5798" s="2"/>
    </row>
    <row r="5799" spans="2:25" x14ac:dyDescent="0.25">
      <c r="B5799" s="2"/>
      <c r="D5799" s="2"/>
      <c r="E5799" s="2"/>
      <c r="J5799" s="2"/>
      <c r="P5799" s="2"/>
      <c r="Y5799" s="2"/>
    </row>
    <row r="5800" spans="2:25" x14ac:dyDescent="0.25">
      <c r="B5800" s="2"/>
      <c r="D5800" s="2"/>
      <c r="E5800" s="2"/>
      <c r="J5800" s="2"/>
      <c r="P5800" s="2"/>
      <c r="Y5800" s="2"/>
    </row>
    <row r="5801" spans="2:25" x14ac:dyDescent="0.25">
      <c r="B5801" s="2"/>
      <c r="D5801" s="2"/>
      <c r="E5801" s="2"/>
      <c r="J5801" s="2"/>
      <c r="P5801" s="2"/>
      <c r="Y5801" s="2"/>
    </row>
    <row r="5802" spans="2:25" x14ac:dyDescent="0.25">
      <c r="B5802" s="2"/>
      <c r="D5802" s="2"/>
      <c r="E5802" s="2"/>
      <c r="J5802" s="2"/>
      <c r="P5802" s="2"/>
      <c r="Y5802" s="2"/>
    </row>
    <row r="5803" spans="2:25" x14ac:dyDescent="0.25">
      <c r="B5803" s="2"/>
      <c r="D5803" s="2"/>
      <c r="E5803" s="2"/>
      <c r="J5803" s="2"/>
      <c r="P5803" s="2"/>
      <c r="Y5803" s="2"/>
    </row>
    <row r="5804" spans="2:25" x14ac:dyDescent="0.25">
      <c r="B5804" s="2"/>
      <c r="D5804" s="2"/>
      <c r="E5804" s="2"/>
      <c r="J5804" s="2"/>
      <c r="P5804" s="2"/>
      <c r="Y5804" s="2"/>
    </row>
    <row r="5805" spans="2:25" x14ac:dyDescent="0.25">
      <c r="B5805" s="2"/>
      <c r="D5805" s="2"/>
      <c r="E5805" s="2"/>
      <c r="J5805" s="2"/>
      <c r="P5805" s="2"/>
      <c r="Y5805" s="2"/>
    </row>
    <row r="5806" spans="2:25" x14ac:dyDescent="0.25">
      <c r="B5806" s="2"/>
      <c r="D5806" s="2"/>
      <c r="E5806" s="2"/>
      <c r="J5806" s="2"/>
      <c r="P5806" s="2"/>
      <c r="Y5806" s="2"/>
    </row>
    <row r="5807" spans="2:25" x14ac:dyDescent="0.25">
      <c r="B5807" s="2"/>
      <c r="D5807" s="2"/>
      <c r="E5807" s="2"/>
      <c r="J5807" s="2"/>
      <c r="P5807" s="2"/>
      <c r="Y5807" s="2"/>
    </row>
    <row r="5808" spans="2:25" x14ac:dyDescent="0.25">
      <c r="B5808" s="2"/>
      <c r="D5808" s="2"/>
      <c r="E5808" s="2"/>
      <c r="J5808" s="2"/>
      <c r="P5808" s="2"/>
      <c r="Y5808" s="2"/>
    </row>
    <row r="5809" spans="2:25" x14ac:dyDescent="0.25">
      <c r="B5809" s="2"/>
      <c r="D5809" s="2"/>
      <c r="E5809" s="2"/>
      <c r="J5809" s="2"/>
      <c r="P5809" s="2"/>
      <c r="Y5809" s="2"/>
    </row>
    <row r="5810" spans="2:25" x14ac:dyDescent="0.25">
      <c r="B5810" s="2"/>
      <c r="D5810" s="2"/>
      <c r="E5810" s="2"/>
      <c r="J5810" s="2"/>
      <c r="P5810" s="2"/>
      <c r="Y5810" s="2"/>
    </row>
    <row r="5811" spans="2:25" x14ac:dyDescent="0.25">
      <c r="B5811" s="2"/>
      <c r="D5811" s="2"/>
      <c r="E5811" s="2"/>
      <c r="J5811" s="2"/>
      <c r="P5811" s="2"/>
      <c r="Y5811" s="2"/>
    </row>
    <row r="5812" spans="2:25" x14ac:dyDescent="0.25">
      <c r="B5812" s="2"/>
      <c r="D5812" s="2"/>
      <c r="E5812" s="2"/>
      <c r="J5812" s="2"/>
      <c r="P5812" s="2"/>
      <c r="Y5812" s="2"/>
    </row>
    <row r="5813" spans="2:25" x14ac:dyDescent="0.25">
      <c r="B5813" s="2"/>
      <c r="D5813" s="2"/>
      <c r="E5813" s="2"/>
      <c r="J5813" s="2"/>
      <c r="P5813" s="2"/>
      <c r="Y5813" s="2"/>
    </row>
    <row r="5814" spans="2:25" x14ac:dyDescent="0.25">
      <c r="B5814" s="2"/>
      <c r="D5814" s="2"/>
      <c r="E5814" s="2"/>
      <c r="J5814" s="2"/>
      <c r="P5814" s="2"/>
      <c r="Y5814" s="2"/>
    </row>
    <row r="5815" spans="2:25" x14ac:dyDescent="0.25">
      <c r="B5815" s="2"/>
      <c r="D5815" s="2"/>
      <c r="E5815" s="2"/>
      <c r="J5815" s="2"/>
      <c r="P5815" s="2"/>
      <c r="Y5815" s="2"/>
    </row>
    <row r="5816" spans="2:25" x14ac:dyDescent="0.25">
      <c r="B5816" s="2"/>
      <c r="D5816" s="2"/>
      <c r="E5816" s="2"/>
      <c r="J5816" s="2"/>
      <c r="P5816" s="2"/>
      <c r="Y5816" s="2"/>
    </row>
    <row r="5817" spans="2:25" x14ac:dyDescent="0.25">
      <c r="B5817" s="2"/>
      <c r="D5817" s="2"/>
      <c r="E5817" s="2"/>
      <c r="J5817" s="2"/>
      <c r="P5817" s="2"/>
      <c r="Y5817" s="2"/>
    </row>
    <row r="5818" spans="2:25" x14ac:dyDescent="0.25">
      <c r="B5818" s="2"/>
      <c r="D5818" s="2"/>
      <c r="E5818" s="2"/>
      <c r="J5818" s="2"/>
      <c r="P5818" s="2"/>
      <c r="Y5818" s="2"/>
    </row>
    <row r="5819" spans="2:25" x14ac:dyDescent="0.25">
      <c r="B5819" s="2"/>
      <c r="D5819" s="2"/>
      <c r="E5819" s="2"/>
      <c r="J5819" s="2"/>
      <c r="P5819" s="2"/>
      <c r="Y5819" s="2"/>
    </row>
    <row r="5820" spans="2:25" x14ac:dyDescent="0.25">
      <c r="B5820" s="2"/>
      <c r="D5820" s="2"/>
      <c r="E5820" s="2"/>
      <c r="J5820" s="2"/>
      <c r="P5820" s="2"/>
      <c r="Y5820" s="2"/>
    </row>
    <row r="5821" spans="2:25" x14ac:dyDescent="0.25">
      <c r="B5821" s="2"/>
      <c r="D5821" s="2"/>
      <c r="E5821" s="2"/>
      <c r="J5821" s="2"/>
      <c r="P5821" s="2"/>
      <c r="Y5821" s="2"/>
    </row>
    <row r="5822" spans="2:25" x14ac:dyDescent="0.25">
      <c r="B5822" s="2"/>
      <c r="D5822" s="2"/>
      <c r="E5822" s="2"/>
      <c r="J5822" s="2"/>
      <c r="P5822" s="2"/>
      <c r="Y5822" s="2"/>
    </row>
    <row r="5823" spans="2:25" x14ac:dyDescent="0.25">
      <c r="B5823" s="2"/>
      <c r="D5823" s="2"/>
      <c r="E5823" s="2"/>
      <c r="J5823" s="2"/>
      <c r="P5823" s="2"/>
      <c r="Y5823" s="2"/>
    </row>
    <row r="5824" spans="2:25" x14ac:dyDescent="0.25">
      <c r="B5824" s="2"/>
      <c r="D5824" s="2"/>
      <c r="E5824" s="2"/>
      <c r="J5824" s="2"/>
      <c r="P5824" s="2"/>
      <c r="Y5824" s="2"/>
    </row>
    <row r="5825" spans="2:25" x14ac:dyDescent="0.25">
      <c r="B5825" s="2"/>
      <c r="D5825" s="2"/>
      <c r="E5825" s="2"/>
      <c r="J5825" s="2"/>
      <c r="P5825" s="2"/>
      <c r="Y5825" s="2"/>
    </row>
    <row r="5826" spans="2:25" x14ac:dyDescent="0.25">
      <c r="B5826" s="2"/>
      <c r="D5826" s="2"/>
      <c r="E5826" s="2"/>
      <c r="J5826" s="2"/>
      <c r="P5826" s="2"/>
      <c r="Y5826" s="2"/>
    </row>
    <row r="5827" spans="2:25" x14ac:dyDescent="0.25">
      <c r="B5827" s="2"/>
      <c r="D5827" s="2"/>
      <c r="E5827" s="2"/>
      <c r="J5827" s="2"/>
      <c r="P5827" s="2"/>
      <c r="Y5827" s="2"/>
    </row>
    <row r="5828" spans="2:25" x14ac:dyDescent="0.25">
      <c r="B5828" s="2"/>
      <c r="D5828" s="2"/>
      <c r="E5828" s="2"/>
      <c r="J5828" s="2"/>
      <c r="P5828" s="2"/>
      <c r="Y5828" s="2"/>
    </row>
    <row r="5829" spans="2:25" x14ac:dyDescent="0.25">
      <c r="B5829" s="2"/>
      <c r="D5829" s="2"/>
      <c r="E5829" s="2"/>
      <c r="J5829" s="2"/>
      <c r="P5829" s="2"/>
      <c r="Y5829" s="2"/>
    </row>
    <row r="5830" spans="2:25" x14ac:dyDescent="0.25">
      <c r="B5830" s="2"/>
      <c r="D5830" s="2"/>
      <c r="E5830" s="2"/>
      <c r="J5830" s="2"/>
      <c r="P5830" s="2"/>
      <c r="Y5830" s="2"/>
    </row>
    <row r="5831" spans="2:25" x14ac:dyDescent="0.25">
      <c r="B5831" s="2"/>
      <c r="D5831" s="2"/>
      <c r="E5831" s="2"/>
      <c r="J5831" s="2"/>
      <c r="P5831" s="2"/>
      <c r="Y5831" s="2"/>
    </row>
    <row r="5832" spans="2:25" x14ac:dyDescent="0.25">
      <c r="B5832" s="2"/>
      <c r="D5832" s="2"/>
      <c r="E5832" s="2"/>
      <c r="J5832" s="2"/>
      <c r="P5832" s="2"/>
      <c r="Y5832" s="2"/>
    </row>
    <row r="5833" spans="2:25" x14ac:dyDescent="0.25">
      <c r="B5833" s="2"/>
      <c r="D5833" s="2"/>
      <c r="E5833" s="2"/>
      <c r="J5833" s="2"/>
      <c r="P5833" s="2"/>
      <c r="Y5833" s="2"/>
    </row>
    <row r="5834" spans="2:25" x14ac:dyDescent="0.25">
      <c r="B5834" s="2"/>
      <c r="D5834" s="2"/>
      <c r="E5834" s="2"/>
      <c r="J5834" s="2"/>
      <c r="P5834" s="2"/>
      <c r="Y5834" s="2"/>
    </row>
    <row r="5835" spans="2:25" x14ac:dyDescent="0.25">
      <c r="B5835" s="2"/>
      <c r="D5835" s="2"/>
      <c r="E5835" s="2"/>
      <c r="J5835" s="2"/>
      <c r="P5835" s="2"/>
      <c r="Y5835" s="2"/>
    </row>
    <row r="5836" spans="2:25" x14ac:dyDescent="0.25">
      <c r="B5836" s="2"/>
      <c r="D5836" s="2"/>
      <c r="E5836" s="2"/>
      <c r="J5836" s="2"/>
      <c r="P5836" s="2"/>
      <c r="Y5836" s="2"/>
    </row>
    <row r="5837" spans="2:25" x14ac:dyDescent="0.25">
      <c r="B5837" s="2"/>
      <c r="D5837" s="2"/>
      <c r="E5837" s="2"/>
      <c r="J5837" s="2"/>
      <c r="P5837" s="2"/>
      <c r="Y5837" s="2"/>
    </row>
    <row r="5838" spans="2:25" x14ac:dyDescent="0.25">
      <c r="B5838" s="2"/>
      <c r="D5838" s="2"/>
      <c r="E5838" s="2"/>
      <c r="J5838" s="2"/>
      <c r="P5838" s="2"/>
      <c r="Y5838" s="2"/>
    </row>
    <row r="5839" spans="2:25" x14ac:dyDescent="0.25">
      <c r="B5839" s="2"/>
      <c r="D5839" s="2"/>
      <c r="E5839" s="2"/>
      <c r="J5839" s="2"/>
      <c r="P5839" s="2"/>
      <c r="Y5839" s="2"/>
    </row>
    <row r="5840" spans="2:25" x14ac:dyDescent="0.25">
      <c r="B5840" s="2"/>
      <c r="D5840" s="2"/>
      <c r="E5840" s="2"/>
      <c r="J5840" s="2"/>
      <c r="P5840" s="2"/>
      <c r="Y5840" s="2"/>
    </row>
    <row r="5841" spans="2:25" x14ac:dyDescent="0.25">
      <c r="B5841" s="2"/>
      <c r="D5841" s="2"/>
      <c r="E5841" s="2"/>
      <c r="J5841" s="2"/>
      <c r="P5841" s="2"/>
      <c r="Y5841" s="2"/>
    </row>
    <row r="5842" spans="2:25" x14ac:dyDescent="0.25">
      <c r="B5842" s="2"/>
      <c r="D5842" s="2"/>
      <c r="E5842" s="2"/>
      <c r="J5842" s="2"/>
      <c r="P5842" s="2"/>
      <c r="Y5842" s="2"/>
    </row>
    <row r="5843" spans="2:25" x14ac:dyDescent="0.25">
      <c r="B5843" s="2"/>
      <c r="D5843" s="2"/>
      <c r="E5843" s="2"/>
      <c r="J5843" s="2"/>
      <c r="P5843" s="2"/>
      <c r="Y5843" s="2"/>
    </row>
    <row r="5844" spans="2:25" x14ac:dyDescent="0.25">
      <c r="B5844" s="2"/>
      <c r="D5844" s="2"/>
      <c r="E5844" s="2"/>
      <c r="J5844" s="2"/>
      <c r="P5844" s="2"/>
      <c r="Y5844" s="2"/>
    </row>
    <row r="5845" spans="2:25" x14ac:dyDescent="0.25">
      <c r="B5845" s="2"/>
      <c r="D5845" s="2"/>
      <c r="E5845" s="2"/>
      <c r="J5845" s="2"/>
      <c r="P5845" s="2"/>
      <c r="Y5845" s="2"/>
    </row>
    <row r="5846" spans="2:25" x14ac:dyDescent="0.25">
      <c r="B5846" s="2"/>
      <c r="D5846" s="2"/>
      <c r="E5846" s="2"/>
      <c r="J5846" s="2"/>
      <c r="P5846" s="2"/>
      <c r="Y5846" s="2"/>
    </row>
    <row r="5847" spans="2:25" x14ac:dyDescent="0.25">
      <c r="B5847" s="2"/>
      <c r="D5847" s="2"/>
      <c r="E5847" s="2"/>
      <c r="J5847" s="2"/>
      <c r="P5847" s="2"/>
      <c r="Y5847" s="2"/>
    </row>
    <row r="5848" spans="2:25" x14ac:dyDescent="0.25">
      <c r="B5848" s="2"/>
      <c r="D5848" s="2"/>
      <c r="E5848" s="2"/>
      <c r="J5848" s="2"/>
      <c r="P5848" s="2"/>
      <c r="Y5848" s="2"/>
    </row>
    <row r="5849" spans="2:25" x14ac:dyDescent="0.25">
      <c r="B5849" s="2"/>
      <c r="D5849" s="2"/>
      <c r="E5849" s="2"/>
      <c r="J5849" s="2"/>
      <c r="P5849" s="2"/>
      <c r="Y5849" s="2"/>
    </row>
    <row r="5850" spans="2:25" x14ac:dyDescent="0.25">
      <c r="B5850" s="2"/>
      <c r="D5850" s="2"/>
      <c r="E5850" s="2"/>
      <c r="J5850" s="2"/>
      <c r="P5850" s="2"/>
      <c r="Y5850" s="2"/>
    </row>
    <row r="5851" spans="2:25" x14ac:dyDescent="0.25">
      <c r="B5851" s="2"/>
      <c r="D5851" s="2"/>
      <c r="E5851" s="2"/>
      <c r="J5851" s="2"/>
      <c r="P5851" s="2"/>
      <c r="Y5851" s="2"/>
    </row>
    <row r="5852" spans="2:25" x14ac:dyDescent="0.25">
      <c r="B5852" s="2"/>
      <c r="D5852" s="2"/>
      <c r="E5852" s="2"/>
      <c r="J5852" s="2"/>
      <c r="P5852" s="2"/>
      <c r="Y5852" s="2"/>
    </row>
    <row r="5853" spans="2:25" x14ac:dyDescent="0.25">
      <c r="B5853" s="2"/>
      <c r="D5853" s="2"/>
      <c r="E5853" s="2"/>
      <c r="J5853" s="2"/>
      <c r="P5853" s="2"/>
      <c r="Y5853" s="2"/>
    </row>
    <row r="5854" spans="2:25" x14ac:dyDescent="0.25">
      <c r="B5854" s="2"/>
      <c r="D5854" s="2"/>
      <c r="E5854" s="2"/>
      <c r="J5854" s="2"/>
      <c r="P5854" s="2"/>
      <c r="Y5854" s="2"/>
    </row>
    <row r="5855" spans="2:25" x14ac:dyDescent="0.25">
      <c r="B5855" s="2"/>
      <c r="D5855" s="2"/>
      <c r="E5855" s="2"/>
      <c r="J5855" s="2"/>
      <c r="P5855" s="2"/>
      <c r="Y5855" s="2"/>
    </row>
    <row r="5856" spans="2:25" x14ac:dyDescent="0.25">
      <c r="B5856" s="2"/>
      <c r="D5856" s="2"/>
      <c r="E5856" s="2"/>
      <c r="J5856" s="2"/>
      <c r="P5856" s="2"/>
      <c r="Y5856" s="2"/>
    </row>
    <row r="5857" spans="2:25" x14ac:dyDescent="0.25">
      <c r="B5857" s="2"/>
      <c r="D5857" s="2"/>
      <c r="E5857" s="2"/>
      <c r="J5857" s="2"/>
      <c r="P5857" s="2"/>
      <c r="Y5857" s="2"/>
    </row>
    <row r="5858" spans="2:25" x14ac:dyDescent="0.25">
      <c r="B5858" s="2"/>
      <c r="D5858" s="2"/>
      <c r="E5858" s="2"/>
      <c r="J5858" s="2"/>
      <c r="P5858" s="2"/>
      <c r="Y5858" s="2"/>
    </row>
    <row r="5859" spans="2:25" x14ac:dyDescent="0.25">
      <c r="B5859" s="2"/>
      <c r="D5859" s="2"/>
      <c r="E5859" s="2"/>
      <c r="J5859" s="2"/>
      <c r="P5859" s="2"/>
      <c r="Y5859" s="2"/>
    </row>
    <row r="5860" spans="2:25" x14ac:dyDescent="0.25">
      <c r="B5860" s="2"/>
      <c r="D5860" s="2"/>
      <c r="E5860" s="2"/>
      <c r="J5860" s="2"/>
      <c r="P5860" s="2"/>
      <c r="Y5860" s="2"/>
    </row>
    <row r="5861" spans="2:25" x14ac:dyDescent="0.25">
      <c r="B5861" s="2"/>
      <c r="D5861" s="2"/>
      <c r="E5861" s="2"/>
      <c r="J5861" s="2"/>
      <c r="P5861" s="2"/>
      <c r="Y5861" s="2"/>
    </row>
    <row r="5862" spans="2:25" x14ac:dyDescent="0.25">
      <c r="B5862" s="2"/>
      <c r="D5862" s="2"/>
      <c r="E5862" s="2"/>
      <c r="J5862" s="2"/>
      <c r="P5862" s="2"/>
      <c r="Y5862" s="2"/>
    </row>
    <row r="5863" spans="2:25" x14ac:dyDescent="0.25">
      <c r="B5863" s="2"/>
      <c r="D5863" s="2"/>
      <c r="E5863" s="2"/>
      <c r="J5863" s="2"/>
      <c r="P5863" s="2"/>
      <c r="Y5863" s="2"/>
    </row>
    <row r="5864" spans="2:25" x14ac:dyDescent="0.25">
      <c r="B5864" s="2"/>
      <c r="D5864" s="2"/>
      <c r="E5864" s="2"/>
      <c r="J5864" s="2"/>
      <c r="P5864" s="2"/>
      <c r="Y5864" s="2"/>
    </row>
    <row r="5865" spans="2:25" x14ac:dyDescent="0.25">
      <c r="B5865" s="2"/>
      <c r="D5865" s="2"/>
      <c r="E5865" s="2"/>
      <c r="J5865" s="2"/>
      <c r="P5865" s="2"/>
      <c r="Y5865" s="2"/>
    </row>
    <row r="5866" spans="2:25" x14ac:dyDescent="0.25">
      <c r="B5866" s="2"/>
      <c r="D5866" s="2"/>
      <c r="E5866" s="2"/>
      <c r="J5866" s="2"/>
      <c r="P5866" s="2"/>
      <c r="Y5866" s="2"/>
    </row>
    <row r="5867" spans="2:25" x14ac:dyDescent="0.25">
      <c r="B5867" s="2"/>
      <c r="D5867" s="2"/>
      <c r="E5867" s="2"/>
      <c r="J5867" s="2"/>
      <c r="P5867" s="2"/>
      <c r="Y5867" s="2"/>
    </row>
    <row r="5868" spans="2:25" x14ac:dyDescent="0.25">
      <c r="B5868" s="2"/>
      <c r="D5868" s="2"/>
      <c r="E5868" s="2"/>
      <c r="J5868" s="2"/>
      <c r="P5868" s="2"/>
      <c r="Y5868" s="2"/>
    </row>
    <row r="5869" spans="2:25" x14ac:dyDescent="0.25">
      <c r="B5869" s="2"/>
      <c r="D5869" s="2"/>
      <c r="E5869" s="2"/>
      <c r="J5869" s="2"/>
      <c r="P5869" s="2"/>
      <c r="Y5869" s="2"/>
    </row>
    <row r="5870" spans="2:25" x14ac:dyDescent="0.25">
      <c r="B5870" s="2"/>
      <c r="D5870" s="2"/>
      <c r="E5870" s="2"/>
      <c r="J5870" s="2"/>
      <c r="P5870" s="2"/>
      <c r="Y5870" s="2"/>
    </row>
    <row r="5871" spans="2:25" x14ac:dyDescent="0.25">
      <c r="B5871" s="2"/>
      <c r="D5871" s="2"/>
      <c r="E5871" s="2"/>
      <c r="J5871" s="2"/>
      <c r="P5871" s="2"/>
      <c r="Y5871" s="2"/>
    </row>
    <row r="5872" spans="2:25" x14ac:dyDescent="0.25">
      <c r="B5872" s="2"/>
      <c r="D5872" s="2"/>
      <c r="E5872" s="2"/>
      <c r="J5872" s="2"/>
      <c r="P5872" s="2"/>
      <c r="Y5872" s="2"/>
    </row>
    <row r="5873" spans="2:25" x14ac:dyDescent="0.25">
      <c r="B5873" s="2"/>
      <c r="D5873" s="2"/>
      <c r="E5873" s="2"/>
      <c r="J5873" s="2"/>
      <c r="P5873" s="2"/>
      <c r="Y5873" s="2"/>
    </row>
    <row r="5874" spans="2:25" x14ac:dyDescent="0.25">
      <c r="B5874" s="2"/>
      <c r="D5874" s="2"/>
      <c r="E5874" s="2"/>
      <c r="J5874" s="2"/>
      <c r="P5874" s="2"/>
      <c r="Y5874" s="2"/>
    </row>
    <row r="5875" spans="2:25" x14ac:dyDescent="0.25">
      <c r="B5875" s="2"/>
      <c r="D5875" s="2"/>
      <c r="E5875" s="2"/>
      <c r="J5875" s="2"/>
      <c r="P5875" s="2"/>
      <c r="Y5875" s="2"/>
    </row>
    <row r="5876" spans="2:25" x14ac:dyDescent="0.25">
      <c r="B5876" s="2"/>
      <c r="D5876" s="2"/>
      <c r="E5876" s="2"/>
      <c r="J5876" s="2"/>
      <c r="P5876" s="2"/>
      <c r="Y5876" s="2"/>
    </row>
    <row r="5877" spans="2:25" x14ac:dyDescent="0.25">
      <c r="B5877" s="2"/>
      <c r="D5877" s="2"/>
      <c r="E5877" s="2"/>
      <c r="J5877" s="2"/>
      <c r="P5877" s="2"/>
      <c r="Y5877" s="2"/>
    </row>
    <row r="5878" spans="2:25" x14ac:dyDescent="0.25">
      <c r="B5878" s="2"/>
      <c r="D5878" s="2"/>
      <c r="E5878" s="2"/>
      <c r="J5878" s="2"/>
      <c r="P5878" s="2"/>
      <c r="Y5878" s="2"/>
    </row>
    <row r="5879" spans="2:25" x14ac:dyDescent="0.25">
      <c r="B5879" s="2"/>
      <c r="D5879" s="2"/>
      <c r="E5879" s="2"/>
      <c r="J5879" s="2"/>
      <c r="P5879" s="2"/>
      <c r="Y5879" s="2"/>
    </row>
    <row r="5880" spans="2:25" x14ac:dyDescent="0.25">
      <c r="B5880" s="2"/>
      <c r="D5880" s="2"/>
      <c r="E5880" s="2"/>
      <c r="J5880" s="2"/>
      <c r="P5880" s="2"/>
      <c r="Y5880" s="2"/>
    </row>
    <row r="5881" spans="2:25" x14ac:dyDescent="0.25">
      <c r="B5881" s="2"/>
      <c r="D5881" s="2"/>
      <c r="E5881" s="2"/>
      <c r="J5881" s="2"/>
      <c r="P5881" s="2"/>
      <c r="Y5881" s="2"/>
    </row>
    <row r="5882" spans="2:25" x14ac:dyDescent="0.25">
      <c r="B5882" s="2"/>
      <c r="D5882" s="2"/>
      <c r="E5882" s="2"/>
      <c r="J5882" s="2"/>
      <c r="P5882" s="2"/>
      <c r="Y5882" s="2"/>
    </row>
    <row r="5883" spans="2:25" x14ac:dyDescent="0.25">
      <c r="B5883" s="2"/>
      <c r="D5883" s="2"/>
      <c r="E5883" s="2"/>
      <c r="J5883" s="2"/>
      <c r="P5883" s="2"/>
      <c r="Y5883" s="2"/>
    </row>
    <row r="5884" spans="2:25" x14ac:dyDescent="0.25">
      <c r="B5884" s="2"/>
      <c r="D5884" s="2"/>
      <c r="E5884" s="2"/>
      <c r="J5884" s="2"/>
      <c r="P5884" s="2"/>
      <c r="Y5884" s="2"/>
    </row>
    <row r="5885" spans="2:25" x14ac:dyDescent="0.25">
      <c r="B5885" s="2"/>
      <c r="D5885" s="2"/>
      <c r="E5885" s="2"/>
      <c r="J5885" s="2"/>
      <c r="P5885" s="2"/>
      <c r="Y5885" s="2"/>
    </row>
    <row r="5886" spans="2:25" x14ac:dyDescent="0.25">
      <c r="B5886" s="2"/>
      <c r="D5886" s="2"/>
      <c r="E5886" s="2"/>
      <c r="J5886" s="2"/>
      <c r="P5886" s="2"/>
      <c r="Y5886" s="2"/>
    </row>
    <row r="5887" spans="2:25" x14ac:dyDescent="0.25">
      <c r="B5887" s="2"/>
      <c r="D5887" s="2"/>
      <c r="E5887" s="2"/>
      <c r="J5887" s="2"/>
      <c r="P5887" s="2"/>
      <c r="Y5887" s="2"/>
    </row>
    <row r="5888" spans="2:25" x14ac:dyDescent="0.25">
      <c r="B5888" s="2"/>
      <c r="D5888" s="2"/>
      <c r="E5888" s="2"/>
      <c r="J5888" s="2"/>
      <c r="P5888" s="2"/>
      <c r="Y5888" s="2"/>
    </row>
    <row r="5889" spans="2:25" x14ac:dyDescent="0.25">
      <c r="B5889" s="2"/>
      <c r="D5889" s="2"/>
      <c r="E5889" s="2"/>
      <c r="J5889" s="2"/>
      <c r="P5889" s="2"/>
      <c r="Y5889" s="2"/>
    </row>
    <row r="5890" spans="2:25" x14ac:dyDescent="0.25">
      <c r="B5890" s="2"/>
      <c r="D5890" s="2"/>
      <c r="E5890" s="2"/>
      <c r="J5890" s="2"/>
      <c r="P5890" s="2"/>
      <c r="Y5890" s="2"/>
    </row>
    <row r="5891" spans="2:25" x14ac:dyDescent="0.25">
      <c r="B5891" s="2"/>
      <c r="D5891" s="2"/>
      <c r="E5891" s="2"/>
      <c r="J5891" s="2"/>
      <c r="P5891" s="2"/>
      <c r="Y5891" s="2"/>
    </row>
    <row r="5892" spans="2:25" x14ac:dyDescent="0.25">
      <c r="B5892" s="2"/>
      <c r="D5892" s="2"/>
      <c r="E5892" s="2"/>
      <c r="J5892" s="2"/>
      <c r="P5892" s="2"/>
      <c r="Y5892" s="2"/>
    </row>
    <row r="5893" spans="2:25" x14ac:dyDescent="0.25">
      <c r="B5893" s="2"/>
      <c r="D5893" s="2"/>
      <c r="E5893" s="2"/>
      <c r="J5893" s="2"/>
      <c r="P5893" s="2"/>
      <c r="Y5893" s="2"/>
    </row>
    <row r="5894" spans="2:25" x14ac:dyDescent="0.25">
      <c r="B5894" s="2"/>
      <c r="D5894" s="2"/>
      <c r="E5894" s="2"/>
      <c r="J5894" s="2"/>
      <c r="P5894" s="2"/>
      <c r="Y5894" s="2"/>
    </row>
    <row r="5895" spans="2:25" x14ac:dyDescent="0.25">
      <c r="B5895" s="2"/>
      <c r="D5895" s="2"/>
      <c r="E5895" s="2"/>
      <c r="J5895" s="2"/>
      <c r="P5895" s="2"/>
      <c r="Y5895" s="2"/>
    </row>
    <row r="5896" spans="2:25" x14ac:dyDescent="0.25">
      <c r="B5896" s="2"/>
      <c r="D5896" s="2"/>
      <c r="E5896" s="2"/>
      <c r="J5896" s="2"/>
      <c r="P5896" s="2"/>
      <c r="Y5896" s="2"/>
    </row>
    <row r="5897" spans="2:25" x14ac:dyDescent="0.25">
      <c r="B5897" s="2"/>
      <c r="D5897" s="2"/>
      <c r="E5897" s="2"/>
      <c r="J5897" s="2"/>
      <c r="P5897" s="2"/>
      <c r="Y5897" s="2"/>
    </row>
    <row r="5898" spans="2:25" x14ac:dyDescent="0.25">
      <c r="B5898" s="2"/>
      <c r="D5898" s="2"/>
      <c r="E5898" s="2"/>
      <c r="J5898" s="2"/>
      <c r="P5898" s="2"/>
      <c r="Y5898" s="2"/>
    </row>
    <row r="5899" spans="2:25" x14ac:dyDescent="0.25">
      <c r="B5899" s="2"/>
      <c r="D5899" s="2"/>
      <c r="E5899" s="2"/>
      <c r="J5899" s="2"/>
      <c r="P5899" s="2"/>
      <c r="Y5899" s="2"/>
    </row>
    <row r="5900" spans="2:25" x14ac:dyDescent="0.25">
      <c r="B5900" s="2"/>
      <c r="D5900" s="2"/>
      <c r="E5900" s="2"/>
      <c r="J5900" s="2"/>
      <c r="P5900" s="2"/>
      <c r="Y5900" s="2"/>
    </row>
    <row r="5901" spans="2:25" x14ac:dyDescent="0.25">
      <c r="B5901" s="2"/>
      <c r="D5901" s="2"/>
      <c r="E5901" s="2"/>
      <c r="J5901" s="2"/>
      <c r="P5901" s="2"/>
      <c r="Y5901" s="2"/>
    </row>
    <row r="5902" spans="2:25" x14ac:dyDescent="0.25">
      <c r="B5902" s="2"/>
      <c r="D5902" s="2"/>
      <c r="E5902" s="2"/>
      <c r="J5902" s="2"/>
      <c r="P5902" s="2"/>
      <c r="Y5902" s="2"/>
    </row>
    <row r="5903" spans="2:25" x14ac:dyDescent="0.25">
      <c r="B5903" s="2"/>
      <c r="D5903" s="2"/>
      <c r="E5903" s="2"/>
      <c r="J5903" s="2"/>
      <c r="P5903" s="2"/>
      <c r="Y5903" s="2"/>
    </row>
    <row r="5904" spans="2:25" x14ac:dyDescent="0.25">
      <c r="B5904" s="2"/>
      <c r="D5904" s="2"/>
      <c r="E5904" s="2"/>
      <c r="J5904" s="2"/>
      <c r="P5904" s="2"/>
      <c r="Y5904" s="2"/>
    </row>
    <row r="5905" spans="2:25" x14ac:dyDescent="0.25">
      <c r="B5905" s="2"/>
      <c r="D5905" s="2"/>
      <c r="E5905" s="2"/>
      <c r="J5905" s="2"/>
      <c r="P5905" s="2"/>
      <c r="Y5905" s="2"/>
    </row>
    <row r="5906" spans="2:25" x14ac:dyDescent="0.25">
      <c r="B5906" s="2"/>
      <c r="D5906" s="2"/>
      <c r="E5906" s="2"/>
      <c r="J5906" s="2"/>
      <c r="P5906" s="2"/>
      <c r="Y5906" s="2"/>
    </row>
    <row r="5907" spans="2:25" x14ac:dyDescent="0.25">
      <c r="B5907" s="2"/>
      <c r="D5907" s="2"/>
      <c r="E5907" s="2"/>
      <c r="J5907" s="2"/>
      <c r="P5907" s="2"/>
      <c r="Y5907" s="2"/>
    </row>
    <row r="5908" spans="2:25" x14ac:dyDescent="0.25">
      <c r="B5908" s="2"/>
      <c r="D5908" s="2"/>
      <c r="E5908" s="2"/>
      <c r="J5908" s="2"/>
      <c r="P5908" s="2"/>
      <c r="Y5908" s="2"/>
    </row>
    <row r="5909" spans="2:25" x14ac:dyDescent="0.25">
      <c r="B5909" s="2"/>
      <c r="D5909" s="2"/>
      <c r="E5909" s="2"/>
      <c r="J5909" s="2"/>
      <c r="P5909" s="2"/>
      <c r="Y5909" s="2"/>
    </row>
    <row r="5910" spans="2:25" x14ac:dyDescent="0.25">
      <c r="B5910" s="2"/>
      <c r="D5910" s="2"/>
      <c r="E5910" s="2"/>
      <c r="J5910" s="2"/>
      <c r="P5910" s="2"/>
      <c r="Y5910" s="2"/>
    </row>
    <row r="5911" spans="2:25" x14ac:dyDescent="0.25">
      <c r="B5911" s="2"/>
      <c r="D5911" s="2"/>
      <c r="E5911" s="2"/>
      <c r="J5911" s="2"/>
      <c r="P5911" s="2"/>
      <c r="Y5911" s="2"/>
    </row>
    <row r="5912" spans="2:25" x14ac:dyDescent="0.25">
      <c r="B5912" s="2"/>
      <c r="D5912" s="2"/>
      <c r="E5912" s="2"/>
      <c r="J5912" s="2"/>
      <c r="P5912" s="2"/>
      <c r="Y5912" s="2"/>
    </row>
    <row r="5913" spans="2:25" x14ac:dyDescent="0.25">
      <c r="B5913" s="2"/>
      <c r="D5913" s="2"/>
      <c r="E5913" s="2"/>
      <c r="J5913" s="2"/>
      <c r="P5913" s="2"/>
      <c r="Y5913" s="2"/>
    </row>
    <row r="5914" spans="2:25" x14ac:dyDescent="0.25">
      <c r="B5914" s="2"/>
      <c r="D5914" s="2"/>
      <c r="E5914" s="2"/>
      <c r="J5914" s="2"/>
      <c r="P5914" s="2"/>
      <c r="Y5914" s="2"/>
    </row>
    <row r="5915" spans="2:25" x14ac:dyDescent="0.25">
      <c r="B5915" s="2"/>
      <c r="D5915" s="2"/>
      <c r="E5915" s="2"/>
      <c r="J5915" s="2"/>
      <c r="P5915" s="2"/>
      <c r="Y5915" s="2"/>
    </row>
    <row r="5916" spans="2:25" x14ac:dyDescent="0.25">
      <c r="B5916" s="2"/>
      <c r="D5916" s="2"/>
      <c r="E5916" s="2"/>
      <c r="J5916" s="2"/>
      <c r="P5916" s="2"/>
      <c r="Y5916" s="2"/>
    </row>
    <row r="5917" spans="2:25" x14ac:dyDescent="0.25">
      <c r="B5917" s="2"/>
      <c r="D5917" s="2"/>
      <c r="E5917" s="2"/>
      <c r="J5917" s="2"/>
      <c r="P5917" s="2"/>
      <c r="Y5917" s="2"/>
    </row>
    <row r="5918" spans="2:25" x14ac:dyDescent="0.25">
      <c r="B5918" s="2"/>
      <c r="D5918" s="2"/>
      <c r="E5918" s="2"/>
      <c r="J5918" s="2"/>
      <c r="P5918" s="2"/>
      <c r="Y5918" s="2"/>
    </row>
    <row r="5919" spans="2:25" x14ac:dyDescent="0.25">
      <c r="B5919" s="2"/>
      <c r="D5919" s="2"/>
      <c r="E5919" s="2"/>
      <c r="J5919" s="2"/>
      <c r="P5919" s="2"/>
      <c r="Y5919" s="2"/>
    </row>
    <row r="5920" spans="2:25" x14ac:dyDescent="0.25">
      <c r="B5920" s="2"/>
      <c r="D5920" s="2"/>
      <c r="E5920" s="2"/>
      <c r="J5920" s="2"/>
      <c r="P5920" s="2"/>
      <c r="Y5920" s="2"/>
    </row>
    <row r="5921" spans="2:25" x14ac:dyDescent="0.25">
      <c r="B5921" s="2"/>
      <c r="D5921" s="2"/>
      <c r="E5921" s="2"/>
      <c r="J5921" s="2"/>
      <c r="P5921" s="2"/>
      <c r="Y5921" s="2"/>
    </row>
    <row r="5922" spans="2:25" x14ac:dyDescent="0.25">
      <c r="B5922" s="2"/>
      <c r="D5922" s="2"/>
      <c r="E5922" s="2"/>
      <c r="J5922" s="2"/>
      <c r="P5922" s="2"/>
      <c r="Y5922" s="2"/>
    </row>
    <row r="5923" spans="2:25" x14ac:dyDescent="0.25">
      <c r="B5923" s="2"/>
      <c r="D5923" s="2"/>
      <c r="E5923" s="2"/>
      <c r="J5923" s="2"/>
      <c r="P5923" s="2"/>
      <c r="Y5923" s="2"/>
    </row>
    <row r="5924" spans="2:25" x14ac:dyDescent="0.25">
      <c r="B5924" s="2"/>
      <c r="D5924" s="2"/>
      <c r="E5924" s="2"/>
      <c r="J5924" s="2"/>
      <c r="P5924" s="2"/>
      <c r="Y5924" s="2"/>
    </row>
    <row r="5925" spans="2:25" x14ac:dyDescent="0.25">
      <c r="B5925" s="2"/>
      <c r="D5925" s="2"/>
      <c r="E5925" s="2"/>
      <c r="J5925" s="2"/>
      <c r="P5925" s="2"/>
      <c r="Y5925" s="2"/>
    </row>
    <row r="5926" spans="2:25" x14ac:dyDescent="0.25">
      <c r="B5926" s="2"/>
      <c r="D5926" s="2"/>
      <c r="E5926" s="2"/>
      <c r="J5926" s="2"/>
      <c r="P5926" s="2"/>
      <c r="Y5926" s="2"/>
    </row>
    <row r="5927" spans="2:25" x14ac:dyDescent="0.25">
      <c r="B5927" s="2"/>
      <c r="D5927" s="2"/>
      <c r="E5927" s="2"/>
      <c r="J5927" s="2"/>
      <c r="P5927" s="2"/>
      <c r="Y5927" s="2"/>
    </row>
    <row r="5928" spans="2:25" x14ac:dyDescent="0.25">
      <c r="B5928" s="2"/>
      <c r="D5928" s="2"/>
      <c r="E5928" s="2"/>
      <c r="J5928" s="2"/>
      <c r="P5928" s="2"/>
      <c r="Y5928" s="2"/>
    </row>
    <row r="5929" spans="2:25" x14ac:dyDescent="0.25">
      <c r="B5929" s="2"/>
      <c r="D5929" s="2"/>
      <c r="E5929" s="2"/>
      <c r="J5929" s="2"/>
      <c r="P5929" s="2"/>
      <c r="Y5929" s="2"/>
    </row>
    <row r="5930" spans="2:25" x14ac:dyDescent="0.25">
      <c r="B5930" s="2"/>
      <c r="D5930" s="2"/>
      <c r="E5930" s="2"/>
      <c r="J5930" s="2"/>
      <c r="P5930" s="2"/>
      <c r="Y5930" s="2"/>
    </row>
    <row r="5931" spans="2:25" x14ac:dyDescent="0.25">
      <c r="B5931" s="2"/>
      <c r="D5931" s="2"/>
      <c r="E5931" s="2"/>
      <c r="J5931" s="2"/>
      <c r="P5931" s="2"/>
      <c r="Y5931" s="2"/>
    </row>
    <row r="5932" spans="2:25" x14ac:dyDescent="0.25">
      <c r="B5932" s="2"/>
      <c r="D5932" s="2"/>
      <c r="E5932" s="2"/>
      <c r="J5932" s="2"/>
      <c r="P5932" s="2"/>
      <c r="Y5932" s="2"/>
    </row>
    <row r="5933" spans="2:25" x14ac:dyDescent="0.25">
      <c r="B5933" s="2"/>
      <c r="D5933" s="2"/>
      <c r="E5933" s="2"/>
      <c r="J5933" s="2"/>
      <c r="P5933" s="2"/>
      <c r="Y5933" s="2"/>
    </row>
    <row r="5934" spans="2:25" x14ac:dyDescent="0.25">
      <c r="B5934" s="2"/>
      <c r="D5934" s="2"/>
      <c r="E5934" s="2"/>
      <c r="J5934" s="2"/>
      <c r="P5934" s="2"/>
      <c r="Y5934" s="2"/>
    </row>
    <row r="5935" spans="2:25" x14ac:dyDescent="0.25">
      <c r="B5935" s="2"/>
      <c r="D5935" s="2"/>
      <c r="E5935" s="2"/>
      <c r="J5935" s="2"/>
      <c r="P5935" s="2"/>
      <c r="Y5935" s="2"/>
    </row>
    <row r="5936" spans="2:25" x14ac:dyDescent="0.25">
      <c r="B5936" s="2"/>
      <c r="D5936" s="2"/>
      <c r="E5936" s="2"/>
      <c r="J5936" s="2"/>
      <c r="P5936" s="2"/>
      <c r="Y5936" s="2"/>
    </row>
    <row r="5937" spans="2:25" x14ac:dyDescent="0.25">
      <c r="B5937" s="2"/>
      <c r="D5937" s="2"/>
      <c r="E5937" s="2"/>
      <c r="J5937" s="2"/>
      <c r="P5937" s="2"/>
      <c r="Y5937" s="2"/>
    </row>
    <row r="5938" spans="2:25" x14ac:dyDescent="0.25">
      <c r="B5938" s="2"/>
      <c r="D5938" s="2"/>
      <c r="E5938" s="2"/>
      <c r="J5938" s="2"/>
      <c r="P5938" s="2"/>
      <c r="Y5938" s="2"/>
    </row>
    <row r="5939" spans="2:25" x14ac:dyDescent="0.25">
      <c r="B5939" s="2"/>
      <c r="D5939" s="2"/>
      <c r="E5939" s="2"/>
      <c r="J5939" s="2"/>
      <c r="P5939" s="2"/>
      <c r="Y5939" s="2"/>
    </row>
    <row r="5940" spans="2:25" x14ac:dyDescent="0.25">
      <c r="B5940" s="2"/>
      <c r="D5940" s="2"/>
      <c r="E5940" s="2"/>
      <c r="J5940" s="2"/>
      <c r="P5940" s="2"/>
      <c r="Y5940" s="2"/>
    </row>
    <row r="5941" spans="2:25" x14ac:dyDescent="0.25">
      <c r="B5941" s="2"/>
      <c r="D5941" s="2"/>
      <c r="E5941" s="2"/>
      <c r="J5941" s="2"/>
      <c r="P5941" s="2"/>
      <c r="Y5941" s="2"/>
    </row>
    <row r="5942" spans="2:25" x14ac:dyDescent="0.25">
      <c r="B5942" s="2"/>
      <c r="D5942" s="2"/>
      <c r="E5942" s="2"/>
      <c r="J5942" s="2"/>
      <c r="P5942" s="2"/>
      <c r="Y5942" s="2"/>
    </row>
    <row r="5943" spans="2:25" x14ac:dyDescent="0.25">
      <c r="B5943" s="2"/>
      <c r="D5943" s="2"/>
      <c r="E5943" s="2"/>
      <c r="J5943" s="2"/>
      <c r="P5943" s="2"/>
      <c r="Y5943" s="2"/>
    </row>
    <row r="5944" spans="2:25" x14ac:dyDescent="0.25">
      <c r="B5944" s="2"/>
      <c r="D5944" s="2"/>
      <c r="E5944" s="2"/>
      <c r="J5944" s="2"/>
      <c r="P5944" s="2"/>
      <c r="Y5944" s="2"/>
    </row>
    <row r="5945" spans="2:25" x14ac:dyDescent="0.25">
      <c r="B5945" s="2"/>
      <c r="D5945" s="2"/>
      <c r="E5945" s="2"/>
      <c r="J5945" s="2"/>
      <c r="P5945" s="2"/>
      <c r="Y5945" s="2"/>
    </row>
    <row r="5946" spans="2:25" x14ac:dyDescent="0.25">
      <c r="B5946" s="2"/>
      <c r="D5946" s="2"/>
      <c r="E5946" s="2"/>
      <c r="J5946" s="2"/>
      <c r="P5946" s="2"/>
      <c r="Y5946" s="2"/>
    </row>
    <row r="5947" spans="2:25" x14ac:dyDescent="0.25">
      <c r="B5947" s="2"/>
      <c r="D5947" s="2"/>
      <c r="E5947" s="2"/>
      <c r="J5947" s="2"/>
      <c r="P5947" s="2"/>
      <c r="Y5947" s="2"/>
    </row>
    <row r="5948" spans="2:25" x14ac:dyDescent="0.25">
      <c r="B5948" s="2"/>
      <c r="D5948" s="2"/>
      <c r="E5948" s="2"/>
      <c r="J5948" s="2"/>
      <c r="P5948" s="2"/>
      <c r="Y5948" s="2"/>
    </row>
    <row r="5949" spans="2:25" x14ac:dyDescent="0.25">
      <c r="B5949" s="2"/>
      <c r="D5949" s="2"/>
      <c r="E5949" s="2"/>
      <c r="J5949" s="2"/>
      <c r="P5949" s="2"/>
      <c r="Y5949" s="2"/>
    </row>
    <row r="5950" spans="2:25" x14ac:dyDescent="0.25">
      <c r="B5950" s="2"/>
      <c r="D5950" s="2"/>
      <c r="E5950" s="2"/>
      <c r="J5950" s="2"/>
      <c r="P5950" s="2"/>
      <c r="Y5950" s="2"/>
    </row>
    <row r="5951" spans="2:25" x14ac:dyDescent="0.25">
      <c r="B5951" s="2"/>
      <c r="D5951" s="2"/>
      <c r="E5951" s="2"/>
      <c r="J5951" s="2"/>
      <c r="P5951" s="2"/>
      <c r="Y5951" s="2"/>
    </row>
    <row r="5952" spans="2:25" x14ac:dyDescent="0.25">
      <c r="B5952" s="2"/>
      <c r="D5952" s="2"/>
      <c r="E5952" s="2"/>
      <c r="J5952" s="2"/>
      <c r="P5952" s="2"/>
      <c r="Y5952" s="2"/>
    </row>
    <row r="5953" spans="2:25" x14ac:dyDescent="0.25">
      <c r="B5953" s="2"/>
      <c r="D5953" s="2"/>
      <c r="E5953" s="2"/>
      <c r="J5953" s="2"/>
      <c r="P5953" s="2"/>
      <c r="Y5953" s="2"/>
    </row>
    <row r="5954" spans="2:25" x14ac:dyDescent="0.25">
      <c r="B5954" s="2"/>
      <c r="D5954" s="2"/>
      <c r="E5954" s="2"/>
      <c r="J5954" s="2"/>
      <c r="P5954" s="2"/>
      <c r="Y5954" s="2"/>
    </row>
    <row r="5955" spans="2:25" x14ac:dyDescent="0.25">
      <c r="B5955" s="2"/>
      <c r="D5955" s="2"/>
      <c r="E5955" s="2"/>
      <c r="J5955" s="2"/>
      <c r="P5955" s="2"/>
      <c r="Y5955" s="2"/>
    </row>
    <row r="5956" spans="2:25" x14ac:dyDescent="0.25">
      <c r="B5956" s="2"/>
      <c r="D5956" s="2"/>
      <c r="E5956" s="2"/>
      <c r="J5956" s="2"/>
      <c r="P5956" s="2"/>
      <c r="Y5956" s="2"/>
    </row>
    <row r="5957" spans="2:25" x14ac:dyDescent="0.25">
      <c r="B5957" s="2"/>
      <c r="D5957" s="2"/>
      <c r="E5957" s="2"/>
      <c r="J5957" s="2"/>
      <c r="P5957" s="2"/>
      <c r="Y5957" s="2"/>
    </row>
    <row r="5958" spans="2:25" x14ac:dyDescent="0.25">
      <c r="B5958" s="2"/>
      <c r="D5958" s="2"/>
      <c r="E5958" s="2"/>
      <c r="J5958" s="2"/>
      <c r="P5958" s="2"/>
      <c r="Y5958" s="2"/>
    </row>
    <row r="5959" spans="2:25" x14ac:dyDescent="0.25">
      <c r="B5959" s="2"/>
      <c r="D5959" s="2"/>
      <c r="E5959" s="2"/>
      <c r="J5959" s="2"/>
      <c r="P5959" s="2"/>
      <c r="Y5959" s="2"/>
    </row>
    <row r="5960" spans="2:25" x14ac:dyDescent="0.25">
      <c r="B5960" s="2"/>
      <c r="D5960" s="2"/>
      <c r="E5960" s="2"/>
      <c r="J5960" s="2"/>
      <c r="P5960" s="2"/>
      <c r="Y5960" s="2"/>
    </row>
    <row r="5961" spans="2:25" x14ac:dyDescent="0.25">
      <c r="B5961" s="2"/>
      <c r="D5961" s="2"/>
      <c r="E5961" s="2"/>
      <c r="J5961" s="2"/>
      <c r="P5961" s="2"/>
      <c r="Y5961" s="2"/>
    </row>
    <row r="5962" spans="2:25" x14ac:dyDescent="0.25">
      <c r="B5962" s="2"/>
      <c r="D5962" s="2"/>
      <c r="E5962" s="2"/>
      <c r="J5962" s="2"/>
      <c r="P5962" s="2"/>
      <c r="Y5962" s="2"/>
    </row>
    <row r="5963" spans="2:25" x14ac:dyDescent="0.25">
      <c r="B5963" s="2"/>
      <c r="D5963" s="2"/>
      <c r="E5963" s="2"/>
      <c r="J5963" s="2"/>
      <c r="P5963" s="2"/>
      <c r="Y5963" s="2"/>
    </row>
    <row r="5964" spans="2:25" x14ac:dyDescent="0.25">
      <c r="B5964" s="2"/>
      <c r="D5964" s="2"/>
      <c r="E5964" s="2"/>
      <c r="J5964" s="2"/>
      <c r="P5964" s="2"/>
      <c r="Y5964" s="2"/>
    </row>
    <row r="5965" spans="2:25" x14ac:dyDescent="0.25">
      <c r="B5965" s="2"/>
      <c r="D5965" s="2"/>
      <c r="E5965" s="2"/>
      <c r="J5965" s="2"/>
      <c r="P5965" s="2"/>
      <c r="Y5965" s="2"/>
    </row>
    <row r="5966" spans="2:25" x14ac:dyDescent="0.25">
      <c r="B5966" s="2"/>
      <c r="D5966" s="2"/>
      <c r="E5966" s="2"/>
      <c r="J5966" s="2"/>
      <c r="P5966" s="2"/>
      <c r="Y5966" s="2"/>
    </row>
    <row r="5967" spans="2:25" x14ac:dyDescent="0.25">
      <c r="B5967" s="2"/>
      <c r="D5967" s="2"/>
      <c r="E5967" s="2"/>
      <c r="J5967" s="2"/>
      <c r="P5967" s="2"/>
      <c r="Y5967" s="2"/>
    </row>
    <row r="5968" spans="2:25" x14ac:dyDescent="0.25">
      <c r="B5968" s="2"/>
      <c r="D5968" s="2"/>
      <c r="E5968" s="2"/>
      <c r="J5968" s="2"/>
      <c r="P5968" s="2"/>
      <c r="Y5968" s="2"/>
    </row>
    <row r="5969" spans="2:25" x14ac:dyDescent="0.25">
      <c r="B5969" s="2"/>
      <c r="D5969" s="2"/>
      <c r="E5969" s="2"/>
      <c r="J5969" s="2"/>
      <c r="P5969" s="2"/>
      <c r="Y5969" s="2"/>
    </row>
    <row r="5970" spans="2:25" x14ac:dyDescent="0.25">
      <c r="B5970" s="2"/>
      <c r="D5970" s="2"/>
      <c r="E5970" s="2"/>
      <c r="J5970" s="2"/>
      <c r="P5970" s="2"/>
      <c r="Y5970" s="2"/>
    </row>
    <row r="5971" spans="2:25" x14ac:dyDescent="0.25">
      <c r="B5971" s="2"/>
      <c r="D5971" s="2"/>
      <c r="E5971" s="2"/>
      <c r="J5971" s="2"/>
      <c r="P5971" s="2"/>
      <c r="Y5971" s="2"/>
    </row>
    <row r="5972" spans="2:25" x14ac:dyDescent="0.25">
      <c r="B5972" s="2"/>
      <c r="D5972" s="2"/>
      <c r="E5972" s="2"/>
      <c r="J5972" s="2"/>
      <c r="P5972" s="2"/>
      <c r="Y5972" s="2"/>
    </row>
    <row r="5973" spans="2:25" x14ac:dyDescent="0.25">
      <c r="B5973" s="2"/>
      <c r="D5973" s="2"/>
      <c r="E5973" s="2"/>
      <c r="J5973" s="2"/>
      <c r="P5973" s="2"/>
      <c r="Y5973" s="2"/>
    </row>
    <row r="5974" spans="2:25" x14ac:dyDescent="0.25">
      <c r="B5974" s="2"/>
      <c r="D5974" s="2"/>
      <c r="E5974" s="2"/>
      <c r="J5974" s="2"/>
      <c r="P5974" s="2"/>
      <c r="Y5974" s="2"/>
    </row>
    <row r="5975" spans="2:25" x14ac:dyDescent="0.25">
      <c r="B5975" s="2"/>
      <c r="D5975" s="2"/>
      <c r="E5975" s="2"/>
      <c r="J5975" s="2"/>
      <c r="P5975" s="2"/>
      <c r="Y5975" s="2"/>
    </row>
    <row r="5976" spans="2:25" x14ac:dyDescent="0.25">
      <c r="B5976" s="2"/>
      <c r="D5976" s="2"/>
      <c r="E5976" s="2"/>
      <c r="J5976" s="2"/>
      <c r="P5976" s="2"/>
      <c r="Y5976" s="2"/>
    </row>
    <row r="5977" spans="2:25" x14ac:dyDescent="0.25">
      <c r="B5977" s="2"/>
      <c r="D5977" s="2"/>
      <c r="E5977" s="2"/>
      <c r="J5977" s="2"/>
      <c r="P5977" s="2"/>
      <c r="Y5977" s="2"/>
    </row>
    <row r="5978" spans="2:25" x14ac:dyDescent="0.25">
      <c r="B5978" s="2"/>
      <c r="D5978" s="2"/>
      <c r="E5978" s="2"/>
      <c r="J5978" s="2"/>
      <c r="P5978" s="2"/>
      <c r="Y5978" s="2"/>
    </row>
    <row r="5979" spans="2:25" x14ac:dyDescent="0.25">
      <c r="B5979" s="2"/>
      <c r="D5979" s="2"/>
      <c r="E5979" s="2"/>
      <c r="J5979" s="2"/>
      <c r="P5979" s="2"/>
      <c r="Y5979" s="2"/>
    </row>
    <row r="5980" spans="2:25" x14ac:dyDescent="0.25">
      <c r="B5980" s="2"/>
      <c r="D5980" s="2"/>
      <c r="E5980" s="2"/>
      <c r="J5980" s="2"/>
      <c r="P5980" s="2"/>
      <c r="Y5980" s="2"/>
    </row>
    <row r="5981" spans="2:25" x14ac:dyDescent="0.25">
      <c r="B5981" s="2"/>
      <c r="D5981" s="2"/>
      <c r="E5981" s="2"/>
      <c r="J5981" s="2"/>
      <c r="P5981" s="2"/>
      <c r="Y5981" s="2"/>
    </row>
    <row r="5982" spans="2:25" x14ac:dyDescent="0.25">
      <c r="B5982" s="2"/>
      <c r="D5982" s="2"/>
      <c r="E5982" s="2"/>
      <c r="J5982" s="2"/>
      <c r="P5982" s="2"/>
      <c r="Y5982" s="2"/>
    </row>
    <row r="5983" spans="2:25" x14ac:dyDescent="0.25">
      <c r="B5983" s="2"/>
      <c r="D5983" s="2"/>
      <c r="E5983" s="2"/>
      <c r="J5983" s="2"/>
      <c r="P5983" s="2"/>
      <c r="Y5983" s="2"/>
    </row>
    <row r="5984" spans="2:25" x14ac:dyDescent="0.25">
      <c r="B5984" s="2"/>
      <c r="D5984" s="2"/>
      <c r="E5984" s="2"/>
      <c r="J5984" s="2"/>
      <c r="P5984" s="2"/>
      <c r="Y5984" s="2"/>
    </row>
    <row r="5985" spans="2:25" x14ac:dyDescent="0.25">
      <c r="B5985" s="2"/>
      <c r="D5985" s="2"/>
      <c r="E5985" s="2"/>
      <c r="J5985" s="2"/>
      <c r="P5985" s="2"/>
      <c r="Y5985" s="2"/>
    </row>
    <row r="5986" spans="2:25" x14ac:dyDescent="0.25">
      <c r="B5986" s="2"/>
      <c r="D5986" s="2"/>
      <c r="E5986" s="2"/>
      <c r="J5986" s="2"/>
      <c r="P5986" s="2"/>
      <c r="Y5986" s="2"/>
    </row>
    <row r="5987" spans="2:25" x14ac:dyDescent="0.25">
      <c r="B5987" s="2"/>
      <c r="D5987" s="2"/>
      <c r="E5987" s="2"/>
      <c r="J5987" s="2"/>
      <c r="P5987" s="2"/>
      <c r="Y5987" s="2"/>
    </row>
    <row r="5988" spans="2:25" x14ac:dyDescent="0.25">
      <c r="B5988" s="2"/>
      <c r="D5988" s="2"/>
      <c r="E5988" s="2"/>
      <c r="J5988" s="2"/>
      <c r="P5988" s="2"/>
      <c r="Y5988" s="2"/>
    </row>
    <row r="5989" spans="2:25" x14ac:dyDescent="0.25">
      <c r="B5989" s="2"/>
      <c r="D5989" s="2"/>
      <c r="E5989" s="2"/>
      <c r="J5989" s="2"/>
      <c r="P5989" s="2"/>
      <c r="Y5989" s="2"/>
    </row>
    <row r="5990" spans="2:25" x14ac:dyDescent="0.25">
      <c r="B5990" s="2"/>
      <c r="D5990" s="2"/>
      <c r="E5990" s="2"/>
      <c r="J5990" s="2"/>
      <c r="P5990" s="2"/>
      <c r="Y5990" s="2"/>
    </row>
    <row r="5991" spans="2:25" x14ac:dyDescent="0.25">
      <c r="B5991" s="2"/>
      <c r="D5991" s="2"/>
      <c r="E5991" s="2"/>
      <c r="J5991" s="2"/>
      <c r="P5991" s="2"/>
      <c r="Y5991" s="2"/>
    </row>
    <row r="5992" spans="2:25" x14ac:dyDescent="0.25">
      <c r="B5992" s="2"/>
      <c r="D5992" s="2"/>
      <c r="E5992" s="2"/>
      <c r="J5992" s="2"/>
      <c r="P5992" s="2"/>
      <c r="Y5992" s="2"/>
    </row>
    <row r="5993" spans="2:25" x14ac:dyDescent="0.25">
      <c r="B5993" s="2"/>
      <c r="D5993" s="2"/>
      <c r="E5993" s="2"/>
      <c r="J5993" s="2"/>
      <c r="P5993" s="2"/>
      <c r="Y5993" s="2"/>
    </row>
    <row r="5994" spans="2:25" x14ac:dyDescent="0.25">
      <c r="B5994" s="2"/>
      <c r="D5994" s="2"/>
      <c r="E5994" s="2"/>
      <c r="J5994" s="2"/>
      <c r="P5994" s="2"/>
      <c r="Y5994" s="2"/>
    </row>
    <row r="5995" spans="2:25" x14ac:dyDescent="0.25">
      <c r="B5995" s="2"/>
      <c r="D5995" s="2"/>
      <c r="E5995" s="2"/>
      <c r="J5995" s="2"/>
      <c r="P5995" s="2"/>
      <c r="Y5995" s="2"/>
    </row>
    <row r="5996" spans="2:25" x14ac:dyDescent="0.25">
      <c r="B5996" s="2"/>
      <c r="D5996" s="2"/>
      <c r="E5996" s="2"/>
      <c r="J5996" s="2"/>
      <c r="P5996" s="2"/>
      <c r="Y5996" s="2"/>
    </row>
    <row r="5997" spans="2:25" x14ac:dyDescent="0.25">
      <c r="B5997" s="2"/>
      <c r="D5997" s="2"/>
      <c r="E5997" s="2"/>
      <c r="J5997" s="2"/>
      <c r="P5997" s="2"/>
      <c r="Y5997" s="2"/>
    </row>
    <row r="5998" spans="2:25" x14ac:dyDescent="0.25">
      <c r="B5998" s="2"/>
      <c r="D5998" s="2"/>
      <c r="E5998" s="2"/>
      <c r="J5998" s="2"/>
      <c r="P5998" s="2"/>
      <c r="Y5998" s="2"/>
    </row>
    <row r="5999" spans="2:25" x14ac:dyDescent="0.25">
      <c r="B5999" s="2"/>
      <c r="D5999" s="2"/>
      <c r="E5999" s="2"/>
      <c r="J5999" s="2"/>
      <c r="P5999" s="2"/>
      <c r="Y5999" s="2"/>
    </row>
    <row r="6000" spans="2:25" x14ac:dyDescent="0.25">
      <c r="B6000" s="2"/>
      <c r="D6000" s="2"/>
      <c r="E6000" s="2"/>
      <c r="J6000" s="2"/>
      <c r="P6000" s="2"/>
      <c r="Y6000" s="2"/>
    </row>
    <row r="6001" spans="2:25" x14ac:dyDescent="0.25">
      <c r="B6001" s="2"/>
      <c r="D6001" s="2"/>
      <c r="E6001" s="2"/>
      <c r="J6001" s="2"/>
      <c r="P6001" s="2"/>
      <c r="Y6001" s="2"/>
    </row>
    <row r="6002" spans="2:25" x14ac:dyDescent="0.25">
      <c r="B6002" s="2"/>
      <c r="D6002" s="2"/>
      <c r="E6002" s="2"/>
      <c r="J6002" s="2"/>
      <c r="P6002" s="2"/>
      <c r="Y6002" s="2"/>
    </row>
    <row r="6003" spans="2:25" x14ac:dyDescent="0.25">
      <c r="B6003" s="2"/>
      <c r="D6003" s="2"/>
      <c r="E6003" s="2"/>
      <c r="J6003" s="2"/>
      <c r="P6003" s="2"/>
      <c r="Y6003" s="2"/>
    </row>
    <row r="6004" spans="2:25" x14ac:dyDescent="0.25">
      <c r="B6004" s="2"/>
      <c r="D6004" s="2"/>
      <c r="E6004" s="2"/>
      <c r="J6004" s="2"/>
      <c r="P6004" s="2"/>
      <c r="Y6004" s="2"/>
    </row>
    <row r="6005" spans="2:25" x14ac:dyDescent="0.25">
      <c r="B6005" s="2"/>
      <c r="D6005" s="2"/>
      <c r="E6005" s="2"/>
      <c r="J6005" s="2"/>
      <c r="P6005" s="2"/>
      <c r="Y6005" s="2"/>
    </row>
    <row r="6006" spans="2:25" x14ac:dyDescent="0.25">
      <c r="B6006" s="2"/>
      <c r="D6006" s="2"/>
      <c r="E6006" s="2"/>
      <c r="J6006" s="2"/>
      <c r="P6006" s="2"/>
      <c r="Y6006" s="2"/>
    </row>
    <row r="6007" spans="2:25" x14ac:dyDescent="0.25">
      <c r="B6007" s="2"/>
      <c r="D6007" s="2"/>
      <c r="E6007" s="2"/>
      <c r="J6007" s="2"/>
      <c r="P6007" s="2"/>
      <c r="Y6007" s="2"/>
    </row>
    <row r="6008" spans="2:25" x14ac:dyDescent="0.25">
      <c r="B6008" s="2"/>
      <c r="D6008" s="2"/>
      <c r="E6008" s="2"/>
      <c r="J6008" s="2"/>
      <c r="P6008" s="2"/>
      <c r="Y6008" s="2"/>
    </row>
    <row r="6009" spans="2:25" x14ac:dyDescent="0.25">
      <c r="B6009" s="2"/>
      <c r="D6009" s="2"/>
      <c r="E6009" s="2"/>
      <c r="J6009" s="2"/>
      <c r="P6009" s="2"/>
      <c r="Y6009" s="2"/>
    </row>
    <row r="6010" spans="2:25" x14ac:dyDescent="0.25">
      <c r="B6010" s="2"/>
      <c r="D6010" s="2"/>
      <c r="E6010" s="2"/>
      <c r="J6010" s="2"/>
      <c r="P6010" s="2"/>
      <c r="Y6010" s="2"/>
    </row>
    <row r="6011" spans="2:25" x14ac:dyDescent="0.25">
      <c r="B6011" s="2"/>
      <c r="D6011" s="2"/>
      <c r="E6011" s="2"/>
      <c r="J6011" s="2"/>
      <c r="P6011" s="2"/>
      <c r="Y6011" s="2"/>
    </row>
    <row r="6012" spans="2:25" x14ac:dyDescent="0.25">
      <c r="B6012" s="2"/>
      <c r="D6012" s="2"/>
      <c r="E6012" s="2"/>
      <c r="J6012" s="2"/>
      <c r="P6012" s="2"/>
      <c r="Y6012" s="2"/>
    </row>
    <row r="6013" spans="2:25" x14ac:dyDescent="0.25">
      <c r="B6013" s="2"/>
      <c r="D6013" s="2"/>
      <c r="E6013" s="2"/>
      <c r="J6013" s="2"/>
      <c r="P6013" s="2"/>
      <c r="Y6013" s="2"/>
    </row>
    <row r="6014" spans="2:25" x14ac:dyDescent="0.25">
      <c r="B6014" s="2"/>
      <c r="D6014" s="2"/>
      <c r="E6014" s="2"/>
      <c r="J6014" s="2"/>
      <c r="P6014" s="2"/>
      <c r="Y6014" s="2"/>
    </row>
    <row r="6015" spans="2:25" x14ac:dyDescent="0.25">
      <c r="B6015" s="2"/>
      <c r="D6015" s="2"/>
      <c r="E6015" s="2"/>
      <c r="J6015" s="2"/>
      <c r="P6015" s="2"/>
      <c r="Y6015" s="2"/>
    </row>
    <row r="6016" spans="2:25" x14ac:dyDescent="0.25">
      <c r="B6016" s="2"/>
      <c r="D6016" s="2"/>
      <c r="E6016" s="2"/>
      <c r="J6016" s="2"/>
      <c r="P6016" s="2"/>
      <c r="Y6016" s="2"/>
    </row>
    <row r="6017" spans="2:25" x14ac:dyDescent="0.25">
      <c r="B6017" s="2"/>
      <c r="D6017" s="2"/>
      <c r="E6017" s="2"/>
      <c r="J6017" s="2"/>
      <c r="P6017" s="2"/>
      <c r="Y6017" s="2"/>
    </row>
    <row r="6018" spans="2:25" x14ac:dyDescent="0.25">
      <c r="B6018" s="2"/>
      <c r="D6018" s="2"/>
      <c r="E6018" s="2"/>
      <c r="J6018" s="2"/>
      <c r="P6018" s="2"/>
      <c r="Y6018" s="2"/>
    </row>
    <row r="6019" spans="2:25" x14ac:dyDescent="0.25">
      <c r="B6019" s="2"/>
      <c r="D6019" s="2"/>
      <c r="E6019" s="2"/>
      <c r="J6019" s="2"/>
      <c r="P6019" s="2"/>
      <c r="Y6019" s="2"/>
    </row>
    <row r="6020" spans="2:25" x14ac:dyDescent="0.25">
      <c r="B6020" s="2"/>
      <c r="D6020" s="2"/>
      <c r="E6020" s="2"/>
      <c r="J6020" s="2"/>
      <c r="P6020" s="2"/>
      <c r="Y6020" s="2"/>
    </row>
    <row r="6021" spans="2:25" x14ac:dyDescent="0.25">
      <c r="B6021" s="2"/>
      <c r="D6021" s="2"/>
      <c r="E6021" s="2"/>
      <c r="J6021" s="2"/>
      <c r="P6021" s="2"/>
      <c r="Y6021" s="2"/>
    </row>
    <row r="6022" spans="2:25" x14ac:dyDescent="0.25">
      <c r="B6022" s="2"/>
      <c r="D6022" s="2"/>
      <c r="E6022" s="2"/>
      <c r="J6022" s="2"/>
      <c r="P6022" s="2"/>
      <c r="Y6022" s="2"/>
    </row>
    <row r="6023" spans="2:25" x14ac:dyDescent="0.25">
      <c r="B6023" s="2"/>
      <c r="D6023" s="2"/>
      <c r="E6023" s="2"/>
      <c r="J6023" s="2"/>
      <c r="P6023" s="2"/>
      <c r="Y6023" s="2"/>
    </row>
    <row r="6024" spans="2:25" x14ac:dyDescent="0.25">
      <c r="B6024" s="2"/>
      <c r="D6024" s="2"/>
      <c r="E6024" s="2"/>
      <c r="J6024" s="2"/>
      <c r="P6024" s="2"/>
      <c r="Y6024" s="2"/>
    </row>
    <row r="6025" spans="2:25" x14ac:dyDescent="0.25">
      <c r="B6025" s="2"/>
      <c r="D6025" s="2"/>
      <c r="E6025" s="2"/>
      <c r="J6025" s="2"/>
      <c r="P6025" s="2"/>
      <c r="Y6025" s="2"/>
    </row>
    <row r="6026" spans="2:25" x14ac:dyDescent="0.25">
      <c r="B6026" s="2"/>
      <c r="D6026" s="2"/>
      <c r="E6026" s="2"/>
      <c r="J6026" s="2"/>
      <c r="P6026" s="2"/>
      <c r="Y6026" s="2"/>
    </row>
    <row r="6027" spans="2:25" x14ac:dyDescent="0.25">
      <c r="B6027" s="2"/>
      <c r="D6027" s="2"/>
      <c r="E6027" s="2"/>
      <c r="J6027" s="2"/>
      <c r="P6027" s="2"/>
      <c r="Y6027" s="2"/>
    </row>
    <row r="6028" spans="2:25" x14ac:dyDescent="0.25">
      <c r="B6028" s="2"/>
      <c r="D6028" s="2"/>
      <c r="E6028" s="2"/>
      <c r="J6028" s="2"/>
      <c r="P6028" s="2"/>
      <c r="Y6028" s="2"/>
    </row>
    <row r="6029" spans="2:25" x14ac:dyDescent="0.25">
      <c r="B6029" s="2"/>
      <c r="D6029" s="2"/>
      <c r="E6029" s="2"/>
      <c r="J6029" s="2"/>
      <c r="P6029" s="2"/>
      <c r="Y6029" s="2"/>
    </row>
    <row r="6030" spans="2:25" x14ac:dyDescent="0.25">
      <c r="B6030" s="2"/>
      <c r="D6030" s="2"/>
      <c r="E6030" s="2"/>
      <c r="J6030" s="2"/>
      <c r="P6030" s="2"/>
      <c r="Y6030" s="2"/>
    </row>
    <row r="6031" spans="2:25" x14ac:dyDescent="0.25">
      <c r="B6031" s="2"/>
      <c r="D6031" s="2"/>
      <c r="E6031" s="2"/>
      <c r="J6031" s="2"/>
      <c r="P6031" s="2"/>
      <c r="Y6031" s="2"/>
    </row>
    <row r="6032" spans="2:25" x14ac:dyDescent="0.25">
      <c r="B6032" s="2"/>
      <c r="D6032" s="2"/>
      <c r="E6032" s="2"/>
      <c r="J6032" s="2"/>
      <c r="P6032" s="2"/>
      <c r="Y6032" s="2"/>
    </row>
    <row r="6033" spans="2:25" x14ac:dyDescent="0.25">
      <c r="B6033" s="2"/>
      <c r="D6033" s="2"/>
      <c r="E6033" s="2"/>
      <c r="J6033" s="2"/>
      <c r="P6033" s="2"/>
      <c r="Y6033" s="2"/>
    </row>
    <row r="6034" spans="2:25" x14ac:dyDescent="0.25">
      <c r="B6034" s="2"/>
      <c r="D6034" s="2"/>
      <c r="E6034" s="2"/>
      <c r="J6034" s="2"/>
      <c r="P6034" s="2"/>
      <c r="Y6034" s="2"/>
    </row>
    <row r="6035" spans="2:25" x14ac:dyDescent="0.25">
      <c r="B6035" s="2"/>
      <c r="D6035" s="2"/>
      <c r="E6035" s="2"/>
      <c r="J6035" s="2"/>
      <c r="P6035" s="2"/>
      <c r="Y6035" s="2"/>
    </row>
    <row r="6036" spans="2:25" x14ac:dyDescent="0.25">
      <c r="B6036" s="2"/>
      <c r="D6036" s="2"/>
      <c r="E6036" s="2"/>
      <c r="J6036" s="2"/>
      <c r="P6036" s="2"/>
      <c r="Y6036" s="2"/>
    </row>
    <row r="6037" spans="2:25" x14ac:dyDescent="0.25">
      <c r="B6037" s="2"/>
      <c r="D6037" s="2"/>
      <c r="E6037" s="2"/>
      <c r="J6037" s="2"/>
      <c r="P6037" s="2"/>
      <c r="Y6037" s="2"/>
    </row>
    <row r="6038" spans="2:25" x14ac:dyDescent="0.25">
      <c r="B6038" s="2"/>
      <c r="D6038" s="2"/>
      <c r="E6038" s="2"/>
      <c r="J6038" s="2"/>
      <c r="P6038" s="2"/>
      <c r="Y6038" s="2"/>
    </row>
    <row r="6039" spans="2:25" x14ac:dyDescent="0.25">
      <c r="B6039" s="2"/>
      <c r="D6039" s="2"/>
      <c r="E6039" s="2"/>
      <c r="J6039" s="2"/>
      <c r="P6039" s="2"/>
      <c r="Y6039" s="2"/>
    </row>
    <row r="6040" spans="2:25" x14ac:dyDescent="0.25">
      <c r="B6040" s="2"/>
      <c r="D6040" s="2"/>
      <c r="E6040" s="2"/>
      <c r="J6040" s="2"/>
      <c r="P6040" s="2"/>
      <c r="Y6040" s="2"/>
    </row>
    <row r="6041" spans="2:25" x14ac:dyDescent="0.25">
      <c r="B6041" s="2"/>
      <c r="D6041" s="2"/>
      <c r="E6041" s="2"/>
      <c r="J6041" s="2"/>
      <c r="P6041" s="2"/>
      <c r="Y6041" s="2"/>
    </row>
    <row r="6042" spans="2:25" x14ac:dyDescent="0.25">
      <c r="B6042" s="2"/>
      <c r="D6042" s="2"/>
      <c r="E6042" s="2"/>
      <c r="J6042" s="2"/>
      <c r="P6042" s="2"/>
      <c r="Y6042" s="2"/>
    </row>
    <row r="6043" spans="2:25" x14ac:dyDescent="0.25">
      <c r="B6043" s="2"/>
      <c r="D6043" s="2"/>
      <c r="E6043" s="2"/>
      <c r="J6043" s="2"/>
      <c r="P6043" s="2"/>
      <c r="Y6043" s="2"/>
    </row>
    <row r="6044" spans="2:25" x14ac:dyDescent="0.25">
      <c r="B6044" s="2"/>
      <c r="D6044" s="2"/>
      <c r="E6044" s="2"/>
      <c r="J6044" s="2"/>
      <c r="P6044" s="2"/>
      <c r="Y6044" s="2"/>
    </row>
    <row r="6045" spans="2:25" x14ac:dyDescent="0.25">
      <c r="B6045" s="2"/>
      <c r="D6045" s="2"/>
      <c r="E6045" s="2"/>
      <c r="J6045" s="2"/>
      <c r="P6045" s="2"/>
      <c r="Y6045" s="2"/>
    </row>
    <row r="6046" spans="2:25" x14ac:dyDescent="0.25">
      <c r="B6046" s="2"/>
      <c r="D6046" s="2"/>
      <c r="E6046" s="2"/>
      <c r="J6046" s="2"/>
      <c r="P6046" s="2"/>
      <c r="Y6046" s="2"/>
    </row>
    <row r="6047" spans="2:25" x14ac:dyDescent="0.25">
      <c r="B6047" s="2"/>
      <c r="D6047" s="2"/>
      <c r="E6047" s="2"/>
      <c r="J6047" s="2"/>
      <c r="P6047" s="2"/>
      <c r="Y6047" s="2"/>
    </row>
    <row r="6048" spans="2:25" x14ac:dyDescent="0.25">
      <c r="B6048" s="2"/>
      <c r="D6048" s="2"/>
      <c r="E6048" s="2"/>
      <c r="J6048" s="2"/>
      <c r="P6048" s="2"/>
      <c r="Y6048" s="2"/>
    </row>
    <row r="6049" spans="2:25" x14ac:dyDescent="0.25">
      <c r="B6049" s="2"/>
      <c r="D6049" s="2"/>
      <c r="E6049" s="2"/>
      <c r="J6049" s="2"/>
      <c r="P6049" s="2"/>
      <c r="Y6049" s="2"/>
    </row>
    <row r="6050" spans="2:25" x14ac:dyDescent="0.25">
      <c r="B6050" s="2"/>
      <c r="D6050" s="2"/>
      <c r="E6050" s="2"/>
      <c r="J6050" s="2"/>
      <c r="P6050" s="2"/>
      <c r="Y6050" s="2"/>
    </row>
    <row r="6051" spans="2:25" x14ac:dyDescent="0.25">
      <c r="B6051" s="2"/>
      <c r="D6051" s="2"/>
      <c r="E6051" s="2"/>
      <c r="J6051" s="2"/>
      <c r="P6051" s="2"/>
      <c r="Y6051" s="2"/>
    </row>
    <row r="6052" spans="2:25" x14ac:dyDescent="0.25">
      <c r="B6052" s="2"/>
      <c r="D6052" s="2"/>
      <c r="E6052" s="2"/>
      <c r="J6052" s="2"/>
      <c r="P6052" s="2"/>
      <c r="Y6052" s="2"/>
    </row>
    <row r="6053" spans="2:25" x14ac:dyDescent="0.25">
      <c r="B6053" s="2"/>
      <c r="D6053" s="2"/>
      <c r="E6053" s="2"/>
      <c r="J6053" s="2"/>
      <c r="P6053" s="2"/>
      <c r="Y6053" s="2"/>
    </row>
    <row r="6054" spans="2:25" x14ac:dyDescent="0.25">
      <c r="B6054" s="2"/>
      <c r="D6054" s="2"/>
      <c r="E6054" s="2"/>
      <c r="J6054" s="2"/>
      <c r="P6054" s="2"/>
      <c r="Y6054" s="2"/>
    </row>
    <row r="6055" spans="2:25" x14ac:dyDescent="0.25">
      <c r="B6055" s="2"/>
      <c r="D6055" s="2"/>
      <c r="E6055" s="2"/>
      <c r="J6055" s="2"/>
      <c r="P6055" s="2"/>
      <c r="Y6055" s="2"/>
    </row>
    <row r="6056" spans="2:25" x14ac:dyDescent="0.25">
      <c r="B6056" s="2"/>
      <c r="D6056" s="2"/>
      <c r="E6056" s="2"/>
      <c r="J6056" s="2"/>
      <c r="P6056" s="2"/>
      <c r="Y6056" s="2"/>
    </row>
    <row r="6057" spans="2:25" x14ac:dyDescent="0.25">
      <c r="B6057" s="2"/>
      <c r="D6057" s="2"/>
      <c r="E6057" s="2"/>
      <c r="J6057" s="2"/>
      <c r="P6057" s="2"/>
      <c r="Y6057" s="2"/>
    </row>
    <row r="6058" spans="2:25" x14ac:dyDescent="0.25">
      <c r="B6058" s="2"/>
      <c r="D6058" s="2"/>
      <c r="E6058" s="2"/>
      <c r="J6058" s="2"/>
      <c r="P6058" s="2"/>
      <c r="Y6058" s="2"/>
    </row>
    <row r="6059" spans="2:25" x14ac:dyDescent="0.25">
      <c r="B6059" s="2"/>
      <c r="D6059" s="2"/>
      <c r="E6059" s="2"/>
      <c r="J6059" s="2"/>
      <c r="P6059" s="2"/>
      <c r="Y6059" s="2"/>
    </row>
    <row r="6060" spans="2:25" x14ac:dyDescent="0.25">
      <c r="B6060" s="2"/>
      <c r="D6060" s="2"/>
      <c r="E6060" s="2"/>
      <c r="J6060" s="2"/>
      <c r="P6060" s="2"/>
      <c r="Y6060" s="2"/>
    </row>
    <row r="6061" spans="2:25" x14ac:dyDescent="0.25">
      <c r="B6061" s="2"/>
      <c r="D6061" s="2"/>
      <c r="E6061" s="2"/>
      <c r="J6061" s="2"/>
      <c r="P6061" s="2"/>
      <c r="Y6061" s="2"/>
    </row>
    <row r="6062" spans="2:25" x14ac:dyDescent="0.25">
      <c r="B6062" s="2"/>
      <c r="D6062" s="2"/>
      <c r="E6062" s="2"/>
      <c r="J6062" s="2"/>
      <c r="P6062" s="2"/>
      <c r="Y6062" s="2"/>
    </row>
    <row r="6063" spans="2:25" x14ac:dyDescent="0.25">
      <c r="B6063" s="2"/>
      <c r="D6063" s="2"/>
      <c r="E6063" s="2"/>
      <c r="J6063" s="2"/>
      <c r="P6063" s="2"/>
      <c r="Y6063" s="2"/>
    </row>
    <row r="6064" spans="2:25" x14ac:dyDescent="0.25">
      <c r="B6064" s="2"/>
      <c r="D6064" s="2"/>
      <c r="E6064" s="2"/>
      <c r="J6064" s="2"/>
      <c r="P6064" s="2"/>
      <c r="Y6064" s="2"/>
    </row>
    <row r="6065" spans="2:25" x14ac:dyDescent="0.25">
      <c r="B6065" s="2"/>
      <c r="D6065" s="2"/>
      <c r="E6065" s="2"/>
      <c r="J6065" s="2"/>
      <c r="P6065" s="2"/>
      <c r="Y6065" s="2"/>
    </row>
    <row r="6066" spans="2:25" x14ac:dyDescent="0.25">
      <c r="B6066" s="2"/>
      <c r="D6066" s="2"/>
      <c r="E6066" s="2"/>
      <c r="J6066" s="2"/>
      <c r="P6066" s="2"/>
      <c r="Y6066" s="2"/>
    </row>
    <row r="6067" spans="2:25" x14ac:dyDescent="0.25">
      <c r="B6067" s="2"/>
      <c r="D6067" s="2"/>
      <c r="E6067" s="2"/>
      <c r="J6067" s="2"/>
      <c r="P6067" s="2"/>
      <c r="Y6067" s="2"/>
    </row>
    <row r="6068" spans="2:25" x14ac:dyDescent="0.25">
      <c r="B6068" s="2"/>
      <c r="D6068" s="2"/>
      <c r="E6068" s="2"/>
      <c r="J6068" s="2"/>
      <c r="P6068" s="2"/>
      <c r="Y6068" s="2"/>
    </row>
    <row r="6069" spans="2:25" x14ac:dyDescent="0.25">
      <c r="B6069" s="2"/>
      <c r="D6069" s="2"/>
      <c r="E6069" s="2"/>
      <c r="J6069" s="2"/>
      <c r="P6069" s="2"/>
      <c r="Y6069" s="2"/>
    </row>
    <row r="6070" spans="2:25" x14ac:dyDescent="0.25">
      <c r="B6070" s="2"/>
      <c r="D6070" s="2"/>
      <c r="E6070" s="2"/>
      <c r="J6070" s="2"/>
      <c r="P6070" s="2"/>
      <c r="Y6070" s="2"/>
    </row>
    <row r="6071" spans="2:25" x14ac:dyDescent="0.25">
      <c r="B6071" s="2"/>
      <c r="D6071" s="2"/>
      <c r="E6071" s="2"/>
      <c r="J6071" s="2"/>
      <c r="P6071" s="2"/>
      <c r="Y6071" s="2"/>
    </row>
    <row r="6072" spans="2:25" x14ac:dyDescent="0.25">
      <c r="B6072" s="2"/>
      <c r="D6072" s="2"/>
      <c r="E6072" s="2"/>
      <c r="J6072" s="2"/>
      <c r="P6072" s="2"/>
      <c r="Y6072" s="2"/>
    </row>
    <row r="6073" spans="2:25" x14ac:dyDescent="0.25">
      <c r="B6073" s="2"/>
      <c r="D6073" s="2"/>
      <c r="E6073" s="2"/>
      <c r="J6073" s="2"/>
      <c r="P6073" s="2"/>
      <c r="Y6073" s="2"/>
    </row>
    <row r="6074" spans="2:25" x14ac:dyDescent="0.25">
      <c r="B6074" s="2"/>
      <c r="D6074" s="2"/>
      <c r="E6074" s="2"/>
      <c r="J6074" s="2"/>
      <c r="P6074" s="2"/>
      <c r="Y6074" s="2"/>
    </row>
    <row r="6075" spans="2:25" x14ac:dyDescent="0.25">
      <c r="B6075" s="2"/>
      <c r="D6075" s="2"/>
      <c r="E6075" s="2"/>
      <c r="J6075" s="2"/>
      <c r="P6075" s="2"/>
      <c r="Y6075" s="2"/>
    </row>
    <row r="6076" spans="2:25" x14ac:dyDescent="0.25">
      <c r="B6076" s="2"/>
      <c r="D6076" s="2"/>
      <c r="E6076" s="2"/>
      <c r="J6076" s="2"/>
      <c r="P6076" s="2"/>
      <c r="Y6076" s="2"/>
    </row>
    <row r="6077" spans="2:25" x14ac:dyDescent="0.25">
      <c r="B6077" s="2"/>
      <c r="D6077" s="2"/>
      <c r="E6077" s="2"/>
      <c r="J6077" s="2"/>
      <c r="P6077" s="2"/>
      <c r="Y6077" s="2"/>
    </row>
    <row r="6078" spans="2:25" x14ac:dyDescent="0.25">
      <c r="B6078" s="2"/>
      <c r="D6078" s="2"/>
      <c r="E6078" s="2"/>
      <c r="J6078" s="2"/>
      <c r="P6078" s="2"/>
      <c r="Y6078" s="2"/>
    </row>
    <row r="6079" spans="2:25" x14ac:dyDescent="0.25">
      <c r="B6079" s="2"/>
      <c r="D6079" s="2"/>
      <c r="E6079" s="2"/>
      <c r="J6079" s="2"/>
      <c r="P6079" s="2"/>
      <c r="Y6079" s="2"/>
    </row>
    <row r="6080" spans="2:25" x14ac:dyDescent="0.25">
      <c r="B6080" s="2"/>
      <c r="D6080" s="2"/>
      <c r="E6080" s="2"/>
      <c r="J6080" s="2"/>
      <c r="P6080" s="2"/>
      <c r="Y6080" s="2"/>
    </row>
    <row r="6081" spans="2:25" x14ac:dyDescent="0.25">
      <c r="B6081" s="2"/>
      <c r="D6081" s="2"/>
      <c r="E6081" s="2"/>
      <c r="J6081" s="2"/>
      <c r="P6081" s="2"/>
      <c r="Y6081" s="2"/>
    </row>
    <row r="6082" spans="2:25" x14ac:dyDescent="0.25">
      <c r="B6082" s="2"/>
      <c r="D6082" s="2"/>
      <c r="E6082" s="2"/>
      <c r="J6082" s="2"/>
      <c r="P6082" s="2"/>
      <c r="Y6082" s="2"/>
    </row>
    <row r="6083" spans="2:25" x14ac:dyDescent="0.25">
      <c r="B6083" s="2"/>
      <c r="D6083" s="2"/>
      <c r="E6083" s="2"/>
      <c r="J6083" s="2"/>
      <c r="P6083" s="2"/>
      <c r="Y6083" s="2"/>
    </row>
    <row r="6084" spans="2:25" x14ac:dyDescent="0.25">
      <c r="B6084" s="2"/>
      <c r="D6084" s="2"/>
      <c r="E6084" s="2"/>
      <c r="J6084" s="2"/>
      <c r="P6084" s="2"/>
      <c r="Y6084" s="2"/>
    </row>
    <row r="6085" spans="2:25" x14ac:dyDescent="0.25">
      <c r="B6085" s="2"/>
      <c r="D6085" s="2"/>
      <c r="E6085" s="2"/>
      <c r="J6085" s="2"/>
      <c r="P6085" s="2"/>
      <c r="Y6085" s="2"/>
    </row>
    <row r="6086" spans="2:25" x14ac:dyDescent="0.25">
      <c r="B6086" s="2"/>
      <c r="D6086" s="2"/>
      <c r="E6086" s="2"/>
      <c r="J6086" s="2"/>
      <c r="P6086" s="2"/>
      <c r="Y6086" s="2"/>
    </row>
    <row r="6087" spans="2:25" x14ac:dyDescent="0.25">
      <c r="B6087" s="2"/>
      <c r="D6087" s="2"/>
      <c r="E6087" s="2"/>
      <c r="J6087" s="2"/>
      <c r="P6087" s="2"/>
      <c r="Y6087" s="2"/>
    </row>
    <row r="6088" spans="2:25" x14ac:dyDescent="0.25">
      <c r="B6088" s="2"/>
      <c r="D6088" s="2"/>
      <c r="E6088" s="2"/>
      <c r="J6088" s="2"/>
      <c r="P6088" s="2"/>
      <c r="Y6088" s="2"/>
    </row>
    <row r="6089" spans="2:25" x14ac:dyDescent="0.25">
      <c r="B6089" s="2"/>
      <c r="D6089" s="2"/>
      <c r="E6089" s="2"/>
      <c r="J6089" s="2"/>
      <c r="P6089" s="2"/>
      <c r="Y6089" s="2"/>
    </row>
    <row r="6090" spans="2:25" x14ac:dyDescent="0.25">
      <c r="B6090" s="2"/>
      <c r="D6090" s="2"/>
      <c r="E6090" s="2"/>
      <c r="J6090" s="2"/>
      <c r="P6090" s="2"/>
      <c r="Y6090" s="2"/>
    </row>
    <row r="6091" spans="2:25" x14ac:dyDescent="0.25">
      <c r="B6091" s="2"/>
      <c r="D6091" s="2"/>
      <c r="E6091" s="2"/>
      <c r="J6091" s="2"/>
      <c r="P6091" s="2"/>
      <c r="Y6091" s="2"/>
    </row>
    <row r="6092" spans="2:25" x14ac:dyDescent="0.25">
      <c r="B6092" s="2"/>
      <c r="D6092" s="2"/>
      <c r="E6092" s="2"/>
      <c r="J6092" s="2"/>
      <c r="P6092" s="2"/>
      <c r="Y6092" s="2"/>
    </row>
    <row r="6093" spans="2:25" x14ac:dyDescent="0.25">
      <c r="B6093" s="2"/>
      <c r="D6093" s="2"/>
      <c r="E6093" s="2"/>
      <c r="J6093" s="2"/>
      <c r="P6093" s="2"/>
      <c r="Y6093" s="2"/>
    </row>
    <row r="6094" spans="2:25" x14ac:dyDescent="0.25">
      <c r="B6094" s="2"/>
      <c r="D6094" s="2"/>
      <c r="E6094" s="2"/>
      <c r="J6094" s="2"/>
      <c r="P6094" s="2"/>
      <c r="Y6094" s="2"/>
    </row>
    <row r="6095" spans="2:25" x14ac:dyDescent="0.25">
      <c r="B6095" s="2"/>
      <c r="D6095" s="2"/>
      <c r="E6095" s="2"/>
      <c r="J6095" s="2"/>
      <c r="P6095" s="2"/>
      <c r="Y6095" s="2"/>
    </row>
    <row r="6096" spans="2:25" x14ac:dyDescent="0.25">
      <c r="B6096" s="2"/>
      <c r="D6096" s="2"/>
      <c r="E6096" s="2"/>
      <c r="J6096" s="2"/>
      <c r="P6096" s="2"/>
      <c r="Y6096" s="2"/>
    </row>
    <row r="6097" spans="2:25" x14ac:dyDescent="0.25">
      <c r="B6097" s="2"/>
      <c r="D6097" s="2"/>
      <c r="E6097" s="2"/>
      <c r="J6097" s="2"/>
      <c r="P6097" s="2"/>
      <c r="Y6097" s="2"/>
    </row>
    <row r="6098" spans="2:25" x14ac:dyDescent="0.25">
      <c r="B6098" s="2"/>
      <c r="D6098" s="2"/>
      <c r="E6098" s="2"/>
      <c r="J6098" s="2"/>
      <c r="P6098" s="2"/>
      <c r="Y6098" s="2"/>
    </row>
    <row r="6099" spans="2:25" x14ac:dyDescent="0.25">
      <c r="B6099" s="2"/>
      <c r="D6099" s="2"/>
      <c r="E6099" s="2"/>
      <c r="J6099" s="2"/>
      <c r="P6099" s="2"/>
      <c r="Y6099" s="2"/>
    </row>
    <row r="6100" spans="2:25" x14ac:dyDescent="0.25">
      <c r="B6100" s="2"/>
      <c r="D6100" s="2"/>
      <c r="E6100" s="2"/>
      <c r="J6100" s="2"/>
      <c r="P6100" s="2"/>
      <c r="Y6100" s="2"/>
    </row>
    <row r="6101" spans="2:25" x14ac:dyDescent="0.25">
      <c r="B6101" s="2"/>
      <c r="D6101" s="2"/>
      <c r="E6101" s="2"/>
      <c r="J6101" s="2"/>
      <c r="P6101" s="2"/>
      <c r="Y6101" s="2"/>
    </row>
    <row r="6102" spans="2:25" x14ac:dyDescent="0.25">
      <c r="B6102" s="2"/>
      <c r="D6102" s="2"/>
      <c r="E6102" s="2"/>
      <c r="J6102" s="2"/>
      <c r="P6102" s="2"/>
      <c r="Y6102" s="2"/>
    </row>
    <row r="6103" spans="2:25" x14ac:dyDescent="0.25">
      <c r="B6103" s="2"/>
      <c r="D6103" s="2"/>
      <c r="E6103" s="2"/>
      <c r="J6103" s="2"/>
      <c r="P6103" s="2"/>
      <c r="Y6103" s="2"/>
    </row>
    <row r="6104" spans="2:25" x14ac:dyDescent="0.25">
      <c r="B6104" s="2"/>
      <c r="D6104" s="2"/>
      <c r="E6104" s="2"/>
      <c r="J6104" s="2"/>
      <c r="P6104" s="2"/>
      <c r="Y6104" s="2"/>
    </row>
    <row r="6105" spans="2:25" x14ac:dyDescent="0.25">
      <c r="B6105" s="2"/>
      <c r="D6105" s="2"/>
      <c r="E6105" s="2"/>
      <c r="J6105" s="2"/>
      <c r="P6105" s="2"/>
      <c r="Y6105" s="2"/>
    </row>
    <row r="6106" spans="2:25" x14ac:dyDescent="0.25">
      <c r="B6106" s="2"/>
      <c r="D6106" s="2"/>
      <c r="E6106" s="2"/>
      <c r="J6106" s="2"/>
      <c r="P6106" s="2"/>
      <c r="Y6106" s="2"/>
    </row>
    <row r="6107" spans="2:25" x14ac:dyDescent="0.25">
      <c r="B6107" s="2"/>
      <c r="D6107" s="2"/>
      <c r="E6107" s="2"/>
      <c r="J6107" s="2"/>
      <c r="P6107" s="2"/>
      <c r="Y6107" s="2"/>
    </row>
    <row r="6108" spans="2:25" x14ac:dyDescent="0.25">
      <c r="B6108" s="2"/>
      <c r="D6108" s="2"/>
      <c r="E6108" s="2"/>
      <c r="J6108" s="2"/>
      <c r="P6108" s="2"/>
      <c r="Y6108" s="2"/>
    </row>
    <row r="6109" spans="2:25" x14ac:dyDescent="0.25">
      <c r="B6109" s="2"/>
      <c r="D6109" s="2"/>
      <c r="E6109" s="2"/>
      <c r="J6109" s="2"/>
      <c r="P6109" s="2"/>
      <c r="Y6109" s="2"/>
    </row>
    <row r="6110" spans="2:25" x14ac:dyDescent="0.25">
      <c r="B6110" s="2"/>
      <c r="D6110" s="2"/>
      <c r="E6110" s="2"/>
      <c r="J6110" s="2"/>
      <c r="P6110" s="2"/>
      <c r="Y6110" s="2"/>
    </row>
    <row r="6111" spans="2:25" x14ac:dyDescent="0.25">
      <c r="B6111" s="2"/>
      <c r="D6111" s="2"/>
      <c r="E6111" s="2"/>
      <c r="J6111" s="2"/>
      <c r="P6111" s="2"/>
      <c r="Y6111" s="2"/>
    </row>
    <row r="6112" spans="2:25" x14ac:dyDescent="0.25">
      <c r="B6112" s="2"/>
      <c r="D6112" s="2"/>
      <c r="E6112" s="2"/>
      <c r="J6112" s="2"/>
      <c r="P6112" s="2"/>
      <c r="Y6112" s="2"/>
    </row>
    <row r="6113" spans="2:25" x14ac:dyDescent="0.25">
      <c r="B6113" s="2"/>
      <c r="D6113" s="2"/>
      <c r="E6113" s="2"/>
      <c r="J6113" s="2"/>
      <c r="P6113" s="2"/>
      <c r="Y6113" s="2"/>
    </row>
    <row r="6114" spans="2:25" x14ac:dyDescent="0.25">
      <c r="B6114" s="2"/>
      <c r="D6114" s="2"/>
      <c r="E6114" s="2"/>
      <c r="J6114" s="2"/>
      <c r="P6114" s="2"/>
      <c r="Y6114" s="2"/>
    </row>
    <row r="6115" spans="2:25" x14ac:dyDescent="0.25">
      <c r="B6115" s="2"/>
      <c r="D6115" s="2"/>
      <c r="E6115" s="2"/>
      <c r="J6115" s="2"/>
      <c r="P6115" s="2"/>
      <c r="Y6115" s="2"/>
    </row>
    <row r="6116" spans="2:25" x14ac:dyDescent="0.25">
      <c r="B6116" s="2"/>
      <c r="D6116" s="2"/>
      <c r="E6116" s="2"/>
      <c r="J6116" s="2"/>
      <c r="P6116" s="2"/>
      <c r="Y6116" s="2"/>
    </row>
    <row r="6117" spans="2:25" x14ac:dyDescent="0.25">
      <c r="B6117" s="2"/>
      <c r="D6117" s="2"/>
      <c r="E6117" s="2"/>
      <c r="J6117" s="2"/>
      <c r="P6117" s="2"/>
      <c r="Y6117" s="2"/>
    </row>
    <row r="6118" spans="2:25" x14ac:dyDescent="0.25">
      <c r="B6118" s="2"/>
      <c r="D6118" s="2"/>
      <c r="E6118" s="2"/>
      <c r="J6118" s="2"/>
      <c r="P6118" s="2"/>
      <c r="Y6118" s="2"/>
    </row>
    <row r="6119" spans="2:25" x14ac:dyDescent="0.25">
      <c r="B6119" s="2"/>
      <c r="D6119" s="2"/>
      <c r="E6119" s="2"/>
      <c r="J6119" s="2"/>
      <c r="P6119" s="2"/>
      <c r="Y6119" s="2"/>
    </row>
    <row r="6120" spans="2:25" x14ac:dyDescent="0.25">
      <c r="B6120" s="2"/>
      <c r="D6120" s="2"/>
      <c r="E6120" s="2"/>
      <c r="J6120" s="2"/>
      <c r="P6120" s="2"/>
      <c r="Y6120" s="2"/>
    </row>
    <row r="6121" spans="2:25" x14ac:dyDescent="0.25">
      <c r="B6121" s="2"/>
      <c r="D6121" s="2"/>
      <c r="E6121" s="2"/>
      <c r="J6121" s="2"/>
      <c r="P6121" s="2"/>
      <c r="Y6121" s="2"/>
    </row>
    <row r="6122" spans="2:25" x14ac:dyDescent="0.25">
      <c r="B6122" s="2"/>
      <c r="D6122" s="2"/>
      <c r="E6122" s="2"/>
      <c r="J6122" s="2"/>
      <c r="P6122" s="2"/>
      <c r="Y6122" s="2"/>
    </row>
    <row r="6123" spans="2:25" x14ac:dyDescent="0.25">
      <c r="B6123" s="2"/>
      <c r="D6123" s="2"/>
      <c r="E6123" s="2"/>
      <c r="J6123" s="2"/>
      <c r="P6123" s="2"/>
      <c r="Y6123" s="2"/>
    </row>
    <row r="6124" spans="2:25" x14ac:dyDescent="0.25">
      <c r="B6124" s="2"/>
      <c r="D6124" s="2"/>
      <c r="E6124" s="2"/>
      <c r="J6124" s="2"/>
      <c r="P6124" s="2"/>
      <c r="Y6124" s="2"/>
    </row>
    <row r="6125" spans="2:25" x14ac:dyDescent="0.25">
      <c r="B6125" s="2"/>
      <c r="D6125" s="2"/>
      <c r="E6125" s="2"/>
      <c r="J6125" s="2"/>
      <c r="P6125" s="2"/>
      <c r="Y6125" s="2"/>
    </row>
    <row r="6126" spans="2:25" x14ac:dyDescent="0.25">
      <c r="B6126" s="2"/>
      <c r="D6126" s="2"/>
      <c r="E6126" s="2"/>
      <c r="J6126" s="2"/>
      <c r="P6126" s="2"/>
      <c r="Y6126" s="2"/>
    </row>
    <row r="6127" spans="2:25" x14ac:dyDescent="0.25">
      <c r="B6127" s="2"/>
      <c r="D6127" s="2"/>
      <c r="E6127" s="2"/>
      <c r="J6127" s="2"/>
      <c r="P6127" s="2"/>
      <c r="Y6127" s="2"/>
    </row>
    <row r="6128" spans="2:25" x14ac:dyDescent="0.25">
      <c r="B6128" s="2"/>
      <c r="D6128" s="2"/>
      <c r="E6128" s="2"/>
      <c r="J6128" s="2"/>
      <c r="P6128" s="2"/>
      <c r="Y6128" s="2"/>
    </row>
    <row r="6129" spans="2:25" x14ac:dyDescent="0.25">
      <c r="B6129" s="2"/>
      <c r="D6129" s="2"/>
      <c r="E6129" s="2"/>
      <c r="J6129" s="2"/>
      <c r="P6129" s="2"/>
      <c r="Y6129" s="2"/>
    </row>
    <row r="6130" spans="2:25" x14ac:dyDescent="0.25">
      <c r="B6130" s="2"/>
      <c r="D6130" s="2"/>
      <c r="E6130" s="2"/>
      <c r="J6130" s="2"/>
      <c r="P6130" s="2"/>
      <c r="Y6130" s="2"/>
    </row>
    <row r="6131" spans="2:25" x14ac:dyDescent="0.25">
      <c r="B6131" s="2"/>
      <c r="D6131" s="2"/>
      <c r="E6131" s="2"/>
      <c r="J6131" s="2"/>
      <c r="P6131" s="2"/>
      <c r="Y6131" s="2"/>
    </row>
    <row r="6132" spans="2:25" x14ac:dyDescent="0.25">
      <c r="B6132" s="2"/>
      <c r="D6132" s="2"/>
      <c r="E6132" s="2"/>
      <c r="J6132" s="2"/>
      <c r="P6132" s="2"/>
      <c r="Y6132" s="2"/>
    </row>
    <row r="6133" spans="2:25" x14ac:dyDescent="0.25">
      <c r="B6133" s="2"/>
      <c r="D6133" s="2"/>
      <c r="E6133" s="2"/>
      <c r="J6133" s="2"/>
      <c r="P6133" s="2"/>
      <c r="Y6133" s="2"/>
    </row>
    <row r="6134" spans="2:25" x14ac:dyDescent="0.25">
      <c r="B6134" s="2"/>
      <c r="D6134" s="2"/>
      <c r="E6134" s="2"/>
      <c r="J6134" s="2"/>
      <c r="P6134" s="2"/>
      <c r="Y6134" s="2"/>
    </row>
    <row r="6135" spans="2:25" x14ac:dyDescent="0.25">
      <c r="B6135" s="2"/>
      <c r="D6135" s="2"/>
      <c r="E6135" s="2"/>
      <c r="J6135" s="2"/>
      <c r="P6135" s="2"/>
      <c r="Y6135" s="2"/>
    </row>
    <row r="6136" spans="2:25" x14ac:dyDescent="0.25">
      <c r="B6136" s="2"/>
      <c r="D6136" s="2"/>
      <c r="E6136" s="2"/>
      <c r="J6136" s="2"/>
      <c r="P6136" s="2"/>
      <c r="Y6136" s="2"/>
    </row>
    <row r="6137" spans="2:25" x14ac:dyDescent="0.25">
      <c r="B6137" s="2"/>
      <c r="D6137" s="2"/>
      <c r="E6137" s="2"/>
      <c r="J6137" s="2"/>
      <c r="P6137" s="2"/>
      <c r="Y6137" s="2"/>
    </row>
    <row r="6138" spans="2:25" x14ac:dyDescent="0.25">
      <c r="B6138" s="2"/>
      <c r="D6138" s="2"/>
      <c r="E6138" s="2"/>
      <c r="J6138" s="2"/>
      <c r="P6138" s="2"/>
      <c r="Y6138" s="2"/>
    </row>
    <row r="6139" spans="2:25" x14ac:dyDescent="0.25">
      <c r="B6139" s="2"/>
      <c r="D6139" s="2"/>
      <c r="E6139" s="2"/>
      <c r="J6139" s="2"/>
      <c r="P6139" s="2"/>
      <c r="Y6139" s="2"/>
    </row>
    <row r="6140" spans="2:25" x14ac:dyDescent="0.25">
      <c r="B6140" s="2"/>
      <c r="D6140" s="2"/>
      <c r="E6140" s="2"/>
      <c r="J6140" s="2"/>
      <c r="P6140" s="2"/>
      <c r="Y6140" s="2"/>
    </row>
    <row r="6141" spans="2:25" x14ac:dyDescent="0.25">
      <c r="B6141" s="2"/>
      <c r="D6141" s="2"/>
      <c r="E6141" s="2"/>
      <c r="J6141" s="2"/>
      <c r="P6141" s="2"/>
      <c r="Y6141" s="2"/>
    </row>
    <row r="6142" spans="2:25" x14ac:dyDescent="0.25">
      <c r="B6142" s="2"/>
      <c r="D6142" s="2"/>
      <c r="E6142" s="2"/>
      <c r="J6142" s="2"/>
      <c r="P6142" s="2"/>
      <c r="Y6142" s="2"/>
    </row>
    <row r="6143" spans="2:25" x14ac:dyDescent="0.25">
      <c r="B6143" s="2"/>
      <c r="D6143" s="2"/>
      <c r="E6143" s="2"/>
      <c r="J6143" s="2"/>
      <c r="P6143" s="2"/>
      <c r="Y6143" s="2"/>
    </row>
    <row r="6144" spans="2:25" x14ac:dyDescent="0.25">
      <c r="B6144" s="2"/>
      <c r="D6144" s="2"/>
      <c r="E6144" s="2"/>
      <c r="J6144" s="2"/>
      <c r="P6144" s="2"/>
      <c r="Y6144" s="2"/>
    </row>
    <row r="6145" spans="2:25" x14ac:dyDescent="0.25">
      <c r="B6145" s="2"/>
      <c r="D6145" s="2"/>
      <c r="E6145" s="2"/>
      <c r="J6145" s="2"/>
      <c r="P6145" s="2"/>
      <c r="Y6145" s="2"/>
    </row>
    <row r="6146" spans="2:25" x14ac:dyDescent="0.25">
      <c r="B6146" s="2"/>
      <c r="D6146" s="2"/>
      <c r="E6146" s="2"/>
      <c r="J6146" s="2"/>
      <c r="P6146" s="2"/>
      <c r="Y6146" s="2"/>
    </row>
    <row r="6147" spans="2:25" x14ac:dyDescent="0.25">
      <c r="B6147" s="2"/>
      <c r="D6147" s="2"/>
      <c r="E6147" s="2"/>
      <c r="J6147" s="2"/>
      <c r="P6147" s="2"/>
      <c r="Y6147" s="2"/>
    </row>
    <row r="6148" spans="2:25" x14ac:dyDescent="0.25">
      <c r="B6148" s="2"/>
      <c r="D6148" s="2"/>
      <c r="E6148" s="2"/>
      <c r="J6148" s="2"/>
      <c r="P6148" s="2"/>
      <c r="Y6148" s="2"/>
    </row>
    <row r="6149" spans="2:25" x14ac:dyDescent="0.25">
      <c r="B6149" s="2"/>
      <c r="D6149" s="2"/>
      <c r="E6149" s="2"/>
      <c r="J6149" s="2"/>
      <c r="P6149" s="2"/>
      <c r="Y6149" s="2"/>
    </row>
    <row r="6150" spans="2:25" x14ac:dyDescent="0.25">
      <c r="B6150" s="2"/>
      <c r="D6150" s="2"/>
      <c r="E6150" s="2"/>
      <c r="J6150" s="2"/>
      <c r="P6150" s="2"/>
      <c r="Y6150" s="2"/>
    </row>
    <row r="6151" spans="2:25" x14ac:dyDescent="0.25">
      <c r="B6151" s="2"/>
      <c r="D6151" s="2"/>
      <c r="E6151" s="2"/>
      <c r="J6151" s="2"/>
      <c r="P6151" s="2"/>
      <c r="Y6151" s="2"/>
    </row>
    <row r="6152" spans="2:25" x14ac:dyDescent="0.25">
      <c r="B6152" s="2"/>
      <c r="D6152" s="2"/>
      <c r="E6152" s="2"/>
      <c r="J6152" s="2"/>
      <c r="P6152" s="2"/>
      <c r="Y6152" s="2"/>
    </row>
    <row r="6153" spans="2:25" x14ac:dyDescent="0.25">
      <c r="B6153" s="2"/>
      <c r="D6153" s="2"/>
      <c r="E6153" s="2"/>
      <c r="J6153" s="2"/>
      <c r="P6153" s="2"/>
      <c r="Y6153" s="2"/>
    </row>
    <row r="6154" spans="2:25" x14ac:dyDescent="0.25">
      <c r="B6154" s="2"/>
      <c r="D6154" s="2"/>
      <c r="E6154" s="2"/>
      <c r="J6154" s="2"/>
      <c r="P6154" s="2"/>
      <c r="Y6154" s="2"/>
    </row>
    <row r="6155" spans="2:25" x14ac:dyDescent="0.25">
      <c r="B6155" s="2"/>
      <c r="D6155" s="2"/>
      <c r="E6155" s="2"/>
      <c r="J6155" s="2"/>
      <c r="P6155" s="2"/>
      <c r="Y6155" s="2"/>
    </row>
    <row r="6156" spans="2:25" x14ac:dyDescent="0.25">
      <c r="B6156" s="2"/>
      <c r="D6156" s="2"/>
      <c r="E6156" s="2"/>
      <c r="J6156" s="2"/>
      <c r="P6156" s="2"/>
      <c r="Y6156" s="2"/>
    </row>
    <row r="6157" spans="2:25" x14ac:dyDescent="0.25">
      <c r="B6157" s="2"/>
      <c r="D6157" s="2"/>
      <c r="E6157" s="2"/>
      <c r="J6157" s="2"/>
      <c r="P6157" s="2"/>
      <c r="Y6157" s="2"/>
    </row>
    <row r="6158" spans="2:25" x14ac:dyDescent="0.25">
      <c r="B6158" s="2"/>
      <c r="D6158" s="2"/>
      <c r="E6158" s="2"/>
      <c r="J6158" s="2"/>
      <c r="P6158" s="2"/>
      <c r="Y6158" s="2"/>
    </row>
    <row r="6159" spans="2:25" x14ac:dyDescent="0.25">
      <c r="B6159" s="2"/>
      <c r="D6159" s="2"/>
      <c r="E6159" s="2"/>
      <c r="J6159" s="2"/>
      <c r="P6159" s="2"/>
      <c r="Y6159" s="2"/>
    </row>
    <row r="6160" spans="2:25" x14ac:dyDescent="0.25">
      <c r="B6160" s="2"/>
      <c r="D6160" s="2"/>
      <c r="E6160" s="2"/>
      <c r="J6160" s="2"/>
      <c r="P6160" s="2"/>
      <c r="Y6160" s="2"/>
    </row>
    <row r="6161" spans="2:25" x14ac:dyDescent="0.25">
      <c r="B6161" s="2"/>
      <c r="D6161" s="2"/>
      <c r="E6161" s="2"/>
      <c r="J6161" s="2"/>
      <c r="P6161" s="2"/>
      <c r="Y6161" s="2"/>
    </row>
    <row r="6162" spans="2:25" x14ac:dyDescent="0.25">
      <c r="B6162" s="2"/>
      <c r="D6162" s="2"/>
      <c r="E6162" s="2"/>
      <c r="J6162" s="2"/>
      <c r="P6162" s="2"/>
      <c r="Y6162" s="2"/>
    </row>
    <row r="6163" spans="2:25" x14ac:dyDescent="0.25">
      <c r="B6163" s="2"/>
      <c r="D6163" s="2"/>
      <c r="E6163" s="2"/>
      <c r="J6163" s="2"/>
      <c r="P6163" s="2"/>
      <c r="Y6163" s="2"/>
    </row>
    <row r="6164" spans="2:25" x14ac:dyDescent="0.25">
      <c r="B6164" s="2"/>
      <c r="D6164" s="2"/>
      <c r="E6164" s="2"/>
      <c r="J6164" s="2"/>
      <c r="P6164" s="2"/>
      <c r="Y6164" s="2"/>
    </row>
    <row r="6165" spans="2:25" x14ac:dyDescent="0.25">
      <c r="B6165" s="2"/>
      <c r="D6165" s="2"/>
      <c r="E6165" s="2"/>
      <c r="J6165" s="2"/>
      <c r="P6165" s="2"/>
      <c r="Y6165" s="2"/>
    </row>
    <row r="6166" spans="2:25" x14ac:dyDescent="0.25">
      <c r="B6166" s="2"/>
      <c r="D6166" s="2"/>
      <c r="E6166" s="2"/>
      <c r="J6166" s="2"/>
      <c r="P6166" s="2"/>
      <c r="Y6166" s="2"/>
    </row>
    <row r="6167" spans="2:25" x14ac:dyDescent="0.25">
      <c r="B6167" s="2"/>
      <c r="D6167" s="2"/>
      <c r="E6167" s="2"/>
      <c r="J6167" s="2"/>
      <c r="P6167" s="2"/>
      <c r="Y6167" s="2"/>
    </row>
    <row r="6168" spans="2:25" x14ac:dyDescent="0.25">
      <c r="B6168" s="2"/>
      <c r="D6168" s="2"/>
      <c r="E6168" s="2"/>
      <c r="J6168" s="2"/>
      <c r="P6168" s="2"/>
      <c r="Y6168" s="2"/>
    </row>
    <row r="6169" spans="2:25" x14ac:dyDescent="0.25">
      <c r="B6169" s="2"/>
      <c r="D6169" s="2"/>
      <c r="E6169" s="2"/>
      <c r="J6169" s="2"/>
      <c r="P6169" s="2"/>
      <c r="Y6169" s="2"/>
    </row>
    <row r="6170" spans="2:25" x14ac:dyDescent="0.25">
      <c r="B6170" s="2"/>
      <c r="D6170" s="2"/>
      <c r="E6170" s="2"/>
      <c r="J6170" s="2"/>
      <c r="P6170" s="2"/>
      <c r="Y6170" s="2"/>
    </row>
    <row r="6171" spans="2:25" x14ac:dyDescent="0.25">
      <c r="B6171" s="2"/>
      <c r="D6171" s="2"/>
      <c r="E6171" s="2"/>
      <c r="J6171" s="2"/>
      <c r="P6171" s="2"/>
      <c r="Y6171" s="2"/>
    </row>
    <row r="6172" spans="2:25" x14ac:dyDescent="0.25">
      <c r="B6172" s="2"/>
      <c r="D6172" s="2"/>
      <c r="E6172" s="2"/>
      <c r="J6172" s="2"/>
      <c r="P6172" s="2"/>
      <c r="Y6172" s="2"/>
    </row>
    <row r="6173" spans="2:25" x14ac:dyDescent="0.25">
      <c r="B6173" s="2"/>
      <c r="D6173" s="2"/>
      <c r="E6173" s="2"/>
      <c r="J6173" s="2"/>
      <c r="P6173" s="2"/>
      <c r="Y6173" s="2"/>
    </row>
    <row r="6174" spans="2:25" x14ac:dyDescent="0.25">
      <c r="B6174" s="2"/>
      <c r="D6174" s="2"/>
      <c r="E6174" s="2"/>
      <c r="J6174" s="2"/>
      <c r="P6174" s="2"/>
      <c r="Y6174" s="2"/>
    </row>
    <row r="6175" spans="2:25" x14ac:dyDescent="0.25">
      <c r="B6175" s="2"/>
      <c r="D6175" s="2"/>
      <c r="E6175" s="2"/>
      <c r="J6175" s="2"/>
      <c r="P6175" s="2"/>
      <c r="Y6175" s="2"/>
    </row>
    <row r="6176" spans="2:25" x14ac:dyDescent="0.25">
      <c r="B6176" s="2"/>
      <c r="D6176" s="2"/>
      <c r="E6176" s="2"/>
      <c r="J6176" s="2"/>
      <c r="P6176" s="2"/>
      <c r="Y6176" s="2"/>
    </row>
    <row r="6177" spans="2:25" x14ac:dyDescent="0.25">
      <c r="B6177" s="2"/>
      <c r="D6177" s="2"/>
      <c r="E6177" s="2"/>
      <c r="J6177" s="2"/>
      <c r="P6177" s="2"/>
      <c r="Y6177" s="2"/>
    </row>
    <row r="6178" spans="2:25" x14ac:dyDescent="0.25">
      <c r="B6178" s="2"/>
      <c r="D6178" s="2"/>
      <c r="E6178" s="2"/>
      <c r="J6178" s="2"/>
      <c r="P6178" s="2"/>
      <c r="Y6178" s="2"/>
    </row>
    <row r="6179" spans="2:25" x14ac:dyDescent="0.25">
      <c r="B6179" s="2"/>
      <c r="D6179" s="2"/>
      <c r="E6179" s="2"/>
      <c r="J6179" s="2"/>
      <c r="P6179" s="2"/>
      <c r="Y6179" s="2"/>
    </row>
    <row r="6180" spans="2:25" x14ac:dyDescent="0.25">
      <c r="B6180" s="2"/>
      <c r="D6180" s="2"/>
      <c r="E6180" s="2"/>
      <c r="J6180" s="2"/>
      <c r="P6180" s="2"/>
      <c r="Y6180" s="2"/>
    </row>
    <row r="6181" spans="2:25" x14ac:dyDescent="0.25">
      <c r="B6181" s="2"/>
      <c r="D6181" s="2"/>
      <c r="E6181" s="2"/>
      <c r="J6181" s="2"/>
      <c r="P6181" s="2"/>
      <c r="Y6181" s="2"/>
    </row>
    <row r="6182" spans="2:25" x14ac:dyDescent="0.25">
      <c r="B6182" s="2"/>
      <c r="D6182" s="2"/>
      <c r="E6182" s="2"/>
      <c r="J6182" s="2"/>
      <c r="P6182" s="2"/>
      <c r="Y6182" s="2"/>
    </row>
    <row r="6183" spans="2:25" x14ac:dyDescent="0.25">
      <c r="B6183" s="2"/>
      <c r="D6183" s="2"/>
      <c r="E6183" s="2"/>
      <c r="J6183" s="2"/>
      <c r="P6183" s="2"/>
      <c r="Y6183" s="2"/>
    </row>
    <row r="6184" spans="2:25" x14ac:dyDescent="0.25">
      <c r="B6184" s="2"/>
      <c r="D6184" s="2"/>
      <c r="E6184" s="2"/>
      <c r="J6184" s="2"/>
      <c r="P6184" s="2"/>
      <c r="Y6184" s="2"/>
    </row>
    <row r="6185" spans="2:25" x14ac:dyDescent="0.25">
      <c r="B6185" s="2"/>
      <c r="D6185" s="2"/>
      <c r="E6185" s="2"/>
      <c r="J6185" s="2"/>
      <c r="P6185" s="2"/>
      <c r="Y6185" s="2"/>
    </row>
    <row r="6186" spans="2:25" x14ac:dyDescent="0.25">
      <c r="B6186" s="2"/>
      <c r="D6186" s="2"/>
      <c r="E6186" s="2"/>
      <c r="J6186" s="2"/>
      <c r="P6186" s="2"/>
      <c r="Y6186" s="2"/>
    </row>
    <row r="6187" spans="2:25" x14ac:dyDescent="0.25">
      <c r="B6187" s="2"/>
      <c r="D6187" s="2"/>
      <c r="E6187" s="2"/>
      <c r="J6187" s="2"/>
      <c r="P6187" s="2"/>
      <c r="Y6187" s="2"/>
    </row>
    <row r="6188" spans="2:25" x14ac:dyDescent="0.25">
      <c r="B6188" s="2"/>
      <c r="D6188" s="2"/>
      <c r="E6188" s="2"/>
      <c r="J6188" s="2"/>
      <c r="P6188" s="2"/>
      <c r="Y6188" s="2"/>
    </row>
    <row r="6189" spans="2:25" x14ac:dyDescent="0.25">
      <c r="B6189" s="2"/>
      <c r="D6189" s="2"/>
      <c r="E6189" s="2"/>
      <c r="J6189" s="2"/>
      <c r="P6189" s="2"/>
      <c r="Y6189" s="2"/>
    </row>
    <row r="6190" spans="2:25" x14ac:dyDescent="0.25">
      <c r="B6190" s="2"/>
      <c r="D6190" s="2"/>
      <c r="E6190" s="2"/>
      <c r="J6190" s="2"/>
      <c r="P6190" s="2"/>
      <c r="Y6190" s="2"/>
    </row>
    <row r="6191" spans="2:25" x14ac:dyDescent="0.25">
      <c r="B6191" s="2"/>
      <c r="D6191" s="2"/>
      <c r="E6191" s="2"/>
      <c r="J6191" s="2"/>
      <c r="P6191" s="2"/>
      <c r="Y6191" s="2"/>
    </row>
    <row r="6192" spans="2:25" x14ac:dyDescent="0.25">
      <c r="B6192" s="2"/>
      <c r="D6192" s="2"/>
      <c r="E6192" s="2"/>
      <c r="J6192" s="2"/>
      <c r="P6192" s="2"/>
      <c r="Y6192" s="2"/>
    </row>
    <row r="6193" spans="2:25" x14ac:dyDescent="0.25">
      <c r="B6193" s="2"/>
      <c r="D6193" s="2"/>
      <c r="E6193" s="2"/>
      <c r="J6193" s="2"/>
      <c r="P6193" s="2"/>
      <c r="Y6193" s="2"/>
    </row>
    <row r="6194" spans="2:25" x14ac:dyDescent="0.25">
      <c r="B6194" s="2"/>
      <c r="D6194" s="2"/>
      <c r="E6194" s="2"/>
      <c r="J6194" s="2"/>
      <c r="P6194" s="2"/>
      <c r="Y6194" s="2"/>
    </row>
    <row r="6195" spans="2:25" x14ac:dyDescent="0.25">
      <c r="B6195" s="2"/>
      <c r="D6195" s="2"/>
      <c r="E6195" s="2"/>
      <c r="J6195" s="2"/>
      <c r="P6195" s="2"/>
      <c r="Y6195" s="2"/>
    </row>
    <row r="6196" spans="2:25" x14ac:dyDescent="0.25">
      <c r="B6196" s="2"/>
      <c r="D6196" s="2"/>
      <c r="E6196" s="2"/>
      <c r="J6196" s="2"/>
      <c r="P6196" s="2"/>
      <c r="Y6196" s="2"/>
    </row>
    <row r="6197" spans="2:25" x14ac:dyDescent="0.25">
      <c r="B6197" s="2"/>
      <c r="D6197" s="2"/>
      <c r="E6197" s="2"/>
      <c r="J6197" s="2"/>
      <c r="P6197" s="2"/>
      <c r="Y6197" s="2"/>
    </row>
    <row r="6198" spans="2:25" x14ac:dyDescent="0.25">
      <c r="B6198" s="2"/>
      <c r="D6198" s="2"/>
      <c r="E6198" s="2"/>
      <c r="J6198" s="2"/>
      <c r="P6198" s="2"/>
      <c r="Y6198" s="2"/>
    </row>
    <row r="6199" spans="2:25" x14ac:dyDescent="0.25">
      <c r="B6199" s="2"/>
      <c r="D6199" s="2"/>
      <c r="E6199" s="2"/>
      <c r="J6199" s="2"/>
      <c r="P6199" s="2"/>
      <c r="Y6199" s="2"/>
    </row>
    <row r="6200" spans="2:25" x14ac:dyDescent="0.25">
      <c r="B6200" s="2"/>
      <c r="D6200" s="2"/>
      <c r="E6200" s="2"/>
      <c r="J6200" s="2"/>
      <c r="P6200" s="2"/>
      <c r="Y6200" s="2"/>
    </row>
    <row r="6201" spans="2:25" x14ac:dyDescent="0.25">
      <c r="B6201" s="2"/>
      <c r="D6201" s="2"/>
      <c r="E6201" s="2"/>
      <c r="J6201" s="2"/>
      <c r="P6201" s="2"/>
      <c r="Y6201" s="2"/>
    </row>
    <row r="6202" spans="2:25" x14ac:dyDescent="0.25">
      <c r="B6202" s="2"/>
      <c r="D6202" s="2"/>
      <c r="E6202" s="2"/>
      <c r="J6202" s="2"/>
      <c r="P6202" s="2"/>
      <c r="Y6202" s="2"/>
    </row>
    <row r="6203" spans="2:25" x14ac:dyDescent="0.25">
      <c r="B6203" s="2"/>
      <c r="D6203" s="2"/>
      <c r="E6203" s="2"/>
      <c r="J6203" s="2"/>
      <c r="P6203" s="2"/>
      <c r="Y6203" s="2"/>
    </row>
    <row r="6204" spans="2:25" x14ac:dyDescent="0.25">
      <c r="B6204" s="2"/>
      <c r="D6204" s="2"/>
      <c r="E6204" s="2"/>
      <c r="J6204" s="2"/>
      <c r="P6204" s="2"/>
      <c r="Y6204" s="2"/>
    </row>
    <row r="6205" spans="2:25" x14ac:dyDescent="0.25">
      <c r="B6205" s="2"/>
      <c r="D6205" s="2"/>
      <c r="E6205" s="2"/>
      <c r="J6205" s="2"/>
      <c r="P6205" s="2"/>
      <c r="Y6205" s="2"/>
    </row>
    <row r="6206" spans="2:25" x14ac:dyDescent="0.25">
      <c r="B6206" s="2"/>
      <c r="D6206" s="2"/>
      <c r="E6206" s="2"/>
      <c r="J6206" s="2"/>
      <c r="P6206" s="2"/>
      <c r="Y6206" s="2"/>
    </row>
    <row r="6207" spans="2:25" x14ac:dyDescent="0.25">
      <c r="B6207" s="2"/>
      <c r="D6207" s="2"/>
      <c r="E6207" s="2"/>
      <c r="J6207" s="2"/>
      <c r="P6207" s="2"/>
      <c r="Y6207" s="2"/>
    </row>
    <row r="6208" spans="2:25" x14ac:dyDescent="0.25">
      <c r="B6208" s="2"/>
      <c r="D6208" s="2"/>
      <c r="E6208" s="2"/>
      <c r="J6208" s="2"/>
      <c r="P6208" s="2"/>
      <c r="Y6208" s="2"/>
    </row>
    <row r="6209" spans="2:25" x14ac:dyDescent="0.25">
      <c r="B6209" s="2"/>
      <c r="D6209" s="2"/>
      <c r="E6209" s="2"/>
      <c r="J6209" s="2"/>
      <c r="P6209" s="2"/>
      <c r="Y6209" s="2"/>
    </row>
    <row r="6210" spans="2:25" x14ac:dyDescent="0.25">
      <c r="B6210" s="2"/>
      <c r="D6210" s="2"/>
      <c r="E6210" s="2"/>
      <c r="J6210" s="2"/>
      <c r="P6210" s="2"/>
      <c r="Y6210" s="2"/>
    </row>
    <row r="6211" spans="2:25" x14ac:dyDescent="0.25">
      <c r="B6211" s="2"/>
      <c r="D6211" s="2"/>
      <c r="E6211" s="2"/>
      <c r="J6211" s="2"/>
      <c r="P6211" s="2"/>
      <c r="Y6211" s="2"/>
    </row>
    <row r="6212" spans="2:25" x14ac:dyDescent="0.25">
      <c r="B6212" s="2"/>
      <c r="D6212" s="2"/>
      <c r="E6212" s="2"/>
      <c r="J6212" s="2"/>
      <c r="P6212" s="2"/>
      <c r="Y6212" s="2"/>
    </row>
    <row r="6213" spans="2:25" x14ac:dyDescent="0.25">
      <c r="B6213" s="2"/>
      <c r="D6213" s="2"/>
      <c r="E6213" s="2"/>
      <c r="J6213" s="2"/>
      <c r="P6213" s="2"/>
      <c r="Y6213" s="2"/>
    </row>
    <row r="6214" spans="2:25" x14ac:dyDescent="0.25">
      <c r="B6214" s="2"/>
      <c r="D6214" s="2"/>
      <c r="E6214" s="2"/>
      <c r="J6214" s="2"/>
      <c r="P6214" s="2"/>
      <c r="Y6214" s="2"/>
    </row>
    <row r="6215" spans="2:25" x14ac:dyDescent="0.25">
      <c r="B6215" s="2"/>
      <c r="D6215" s="2"/>
      <c r="E6215" s="2"/>
      <c r="J6215" s="2"/>
      <c r="P6215" s="2"/>
      <c r="Y6215" s="2"/>
    </row>
    <row r="6216" spans="2:25" x14ac:dyDescent="0.25">
      <c r="B6216" s="2"/>
      <c r="D6216" s="2"/>
      <c r="E6216" s="2"/>
      <c r="J6216" s="2"/>
      <c r="P6216" s="2"/>
      <c r="Y6216" s="2"/>
    </row>
    <row r="6217" spans="2:25" x14ac:dyDescent="0.25">
      <c r="B6217" s="2"/>
      <c r="D6217" s="2"/>
      <c r="E6217" s="2"/>
      <c r="J6217" s="2"/>
      <c r="P6217" s="2"/>
      <c r="Y6217" s="2"/>
    </row>
    <row r="6218" spans="2:25" x14ac:dyDescent="0.25">
      <c r="B6218" s="2"/>
      <c r="D6218" s="2"/>
      <c r="E6218" s="2"/>
      <c r="J6218" s="2"/>
      <c r="P6218" s="2"/>
      <c r="Y6218" s="2"/>
    </row>
    <row r="6219" spans="2:25" x14ac:dyDescent="0.25">
      <c r="B6219" s="2"/>
      <c r="D6219" s="2"/>
      <c r="E6219" s="2"/>
      <c r="J6219" s="2"/>
      <c r="P6219" s="2"/>
      <c r="Y6219" s="2"/>
    </row>
    <row r="6220" spans="2:25" x14ac:dyDescent="0.25">
      <c r="B6220" s="2"/>
      <c r="D6220" s="2"/>
      <c r="E6220" s="2"/>
      <c r="J6220" s="2"/>
      <c r="P6220" s="2"/>
      <c r="Y6220" s="2"/>
    </row>
    <row r="6221" spans="2:25" x14ac:dyDescent="0.25">
      <c r="B6221" s="2"/>
      <c r="D6221" s="2"/>
      <c r="E6221" s="2"/>
      <c r="J6221" s="2"/>
      <c r="P6221" s="2"/>
      <c r="Y6221" s="2"/>
    </row>
    <row r="6222" spans="2:25" x14ac:dyDescent="0.25">
      <c r="B6222" s="2"/>
      <c r="D6222" s="2"/>
      <c r="E6222" s="2"/>
      <c r="J6222" s="2"/>
      <c r="P6222" s="2"/>
      <c r="Y6222" s="2"/>
    </row>
    <row r="6223" spans="2:25" x14ac:dyDescent="0.25">
      <c r="B6223" s="2"/>
      <c r="D6223" s="2"/>
      <c r="E6223" s="2"/>
      <c r="J6223" s="2"/>
      <c r="P6223" s="2"/>
      <c r="Y6223" s="2"/>
    </row>
    <row r="6224" spans="2:25" x14ac:dyDescent="0.25">
      <c r="B6224" s="2"/>
      <c r="D6224" s="2"/>
      <c r="E6224" s="2"/>
      <c r="J6224" s="2"/>
      <c r="P6224" s="2"/>
      <c r="Y6224" s="2"/>
    </row>
    <row r="6225" spans="2:25" x14ac:dyDescent="0.25">
      <c r="B6225" s="2"/>
      <c r="D6225" s="2"/>
      <c r="E6225" s="2"/>
      <c r="J6225" s="2"/>
      <c r="P6225" s="2"/>
      <c r="Y6225" s="2"/>
    </row>
    <row r="6226" spans="2:25" x14ac:dyDescent="0.25">
      <c r="B6226" s="2"/>
      <c r="D6226" s="2"/>
      <c r="E6226" s="2"/>
      <c r="J6226" s="2"/>
      <c r="P6226" s="2"/>
      <c r="Y6226" s="2"/>
    </row>
    <row r="6227" spans="2:25" x14ac:dyDescent="0.25">
      <c r="B6227" s="2"/>
      <c r="D6227" s="2"/>
      <c r="E6227" s="2"/>
      <c r="J6227" s="2"/>
      <c r="P6227" s="2"/>
      <c r="Y6227" s="2"/>
    </row>
    <row r="6228" spans="2:25" x14ac:dyDescent="0.25">
      <c r="B6228" s="2"/>
      <c r="D6228" s="2"/>
      <c r="E6228" s="2"/>
      <c r="J6228" s="2"/>
      <c r="P6228" s="2"/>
      <c r="Y6228" s="2"/>
    </row>
    <row r="6229" spans="2:25" x14ac:dyDescent="0.25">
      <c r="B6229" s="2"/>
      <c r="D6229" s="2"/>
      <c r="E6229" s="2"/>
      <c r="J6229" s="2"/>
      <c r="P6229" s="2"/>
      <c r="Y6229" s="2"/>
    </row>
    <row r="6230" spans="2:25" x14ac:dyDescent="0.25">
      <c r="B6230" s="2"/>
      <c r="D6230" s="2"/>
      <c r="E6230" s="2"/>
      <c r="J6230" s="2"/>
      <c r="P6230" s="2"/>
      <c r="Y6230" s="2"/>
    </row>
    <row r="6231" spans="2:25" x14ac:dyDescent="0.25">
      <c r="B6231" s="2"/>
      <c r="D6231" s="2"/>
      <c r="E6231" s="2"/>
      <c r="J6231" s="2"/>
      <c r="P6231" s="2"/>
      <c r="Y6231" s="2"/>
    </row>
    <row r="6232" spans="2:25" x14ac:dyDescent="0.25">
      <c r="B6232" s="2"/>
      <c r="D6232" s="2"/>
      <c r="E6232" s="2"/>
      <c r="J6232" s="2"/>
      <c r="P6232" s="2"/>
      <c r="Y6232" s="2"/>
    </row>
    <row r="6233" spans="2:25" x14ac:dyDescent="0.25">
      <c r="B6233" s="2"/>
      <c r="D6233" s="2"/>
      <c r="E6233" s="2"/>
      <c r="J6233" s="2"/>
      <c r="P6233" s="2"/>
      <c r="Y6233" s="2"/>
    </row>
    <row r="6234" spans="2:25" x14ac:dyDescent="0.25">
      <c r="B6234" s="2"/>
      <c r="D6234" s="2"/>
      <c r="E6234" s="2"/>
      <c r="J6234" s="2"/>
      <c r="P6234" s="2"/>
      <c r="Y6234" s="2"/>
    </row>
    <row r="6235" spans="2:25" x14ac:dyDescent="0.25">
      <c r="B6235" s="2"/>
      <c r="D6235" s="2"/>
      <c r="E6235" s="2"/>
      <c r="J6235" s="2"/>
      <c r="P6235" s="2"/>
      <c r="Y6235" s="2"/>
    </row>
    <row r="6236" spans="2:25" x14ac:dyDescent="0.25">
      <c r="B6236" s="2"/>
      <c r="D6236" s="2"/>
      <c r="E6236" s="2"/>
      <c r="J6236" s="2"/>
      <c r="P6236" s="2"/>
      <c r="Y6236" s="2"/>
    </row>
    <row r="6237" spans="2:25" x14ac:dyDescent="0.25">
      <c r="B6237" s="2"/>
      <c r="D6237" s="2"/>
      <c r="E6237" s="2"/>
      <c r="J6237" s="2"/>
      <c r="P6237" s="2"/>
      <c r="Y6237" s="2"/>
    </row>
    <row r="6238" spans="2:25" x14ac:dyDescent="0.25">
      <c r="B6238" s="2"/>
      <c r="D6238" s="2"/>
      <c r="E6238" s="2"/>
      <c r="J6238" s="2"/>
      <c r="P6238" s="2"/>
      <c r="Y6238" s="2"/>
    </row>
    <row r="6239" spans="2:25" x14ac:dyDescent="0.25">
      <c r="B6239" s="2"/>
      <c r="D6239" s="2"/>
      <c r="E6239" s="2"/>
      <c r="J6239" s="2"/>
      <c r="P6239" s="2"/>
      <c r="Y6239" s="2"/>
    </row>
    <row r="6240" spans="2:25" x14ac:dyDescent="0.25">
      <c r="B6240" s="2"/>
      <c r="D6240" s="2"/>
      <c r="E6240" s="2"/>
      <c r="J6240" s="2"/>
      <c r="P6240" s="2"/>
      <c r="Y6240" s="2"/>
    </row>
    <row r="6241" spans="2:25" x14ac:dyDescent="0.25">
      <c r="B6241" s="2"/>
      <c r="D6241" s="2"/>
      <c r="E6241" s="2"/>
      <c r="J6241" s="2"/>
      <c r="P6241" s="2"/>
      <c r="Y6241" s="2"/>
    </row>
    <row r="6242" spans="2:25" x14ac:dyDescent="0.25">
      <c r="B6242" s="2"/>
      <c r="D6242" s="2"/>
      <c r="E6242" s="2"/>
      <c r="J6242" s="2"/>
      <c r="P6242" s="2"/>
      <c r="Y6242" s="2"/>
    </row>
    <row r="6243" spans="2:25" x14ac:dyDescent="0.25">
      <c r="B6243" s="2"/>
      <c r="D6243" s="2"/>
      <c r="E6243" s="2"/>
      <c r="J6243" s="2"/>
      <c r="P6243" s="2"/>
      <c r="Y6243" s="2"/>
    </row>
    <row r="6244" spans="2:25" x14ac:dyDescent="0.25">
      <c r="B6244" s="2"/>
      <c r="D6244" s="2"/>
      <c r="E6244" s="2"/>
      <c r="J6244" s="2"/>
      <c r="P6244" s="2"/>
      <c r="Y6244" s="2"/>
    </row>
    <row r="6245" spans="2:25" x14ac:dyDescent="0.25">
      <c r="B6245" s="2"/>
      <c r="D6245" s="2"/>
      <c r="E6245" s="2"/>
      <c r="J6245" s="2"/>
      <c r="P6245" s="2"/>
      <c r="Y6245" s="2"/>
    </row>
    <row r="6246" spans="2:25" x14ac:dyDescent="0.25">
      <c r="B6246" s="2"/>
      <c r="D6246" s="2"/>
      <c r="E6246" s="2"/>
      <c r="J6246" s="2"/>
      <c r="P6246" s="2"/>
      <c r="Y6246" s="2"/>
    </row>
    <row r="6247" spans="2:25" x14ac:dyDescent="0.25">
      <c r="B6247" s="2"/>
      <c r="D6247" s="2"/>
      <c r="E6247" s="2"/>
      <c r="J6247" s="2"/>
      <c r="P6247" s="2"/>
      <c r="Y6247" s="2"/>
    </row>
    <row r="6248" spans="2:25" x14ac:dyDescent="0.25">
      <c r="B6248" s="2"/>
      <c r="D6248" s="2"/>
      <c r="E6248" s="2"/>
      <c r="J6248" s="2"/>
      <c r="P6248" s="2"/>
      <c r="Y6248" s="2"/>
    </row>
    <row r="6249" spans="2:25" x14ac:dyDescent="0.25">
      <c r="B6249" s="2"/>
      <c r="D6249" s="2"/>
      <c r="E6249" s="2"/>
      <c r="J6249" s="2"/>
      <c r="P6249" s="2"/>
      <c r="Y6249" s="2"/>
    </row>
    <row r="6250" spans="2:25" x14ac:dyDescent="0.25">
      <c r="B6250" s="2"/>
      <c r="D6250" s="2"/>
      <c r="E6250" s="2"/>
      <c r="J6250" s="2"/>
      <c r="P6250" s="2"/>
      <c r="Y6250" s="2"/>
    </row>
    <row r="6251" spans="2:25" x14ac:dyDescent="0.25">
      <c r="B6251" s="2"/>
      <c r="D6251" s="2"/>
      <c r="E6251" s="2"/>
      <c r="J6251" s="2"/>
      <c r="P6251" s="2"/>
      <c r="Y6251" s="2"/>
    </row>
    <row r="6252" spans="2:25" x14ac:dyDescent="0.25">
      <c r="B6252" s="2"/>
      <c r="D6252" s="2"/>
      <c r="E6252" s="2"/>
      <c r="J6252" s="2"/>
      <c r="P6252" s="2"/>
      <c r="Y6252" s="2"/>
    </row>
    <row r="6253" spans="2:25" x14ac:dyDescent="0.25">
      <c r="B6253" s="2"/>
      <c r="D6253" s="2"/>
      <c r="E6253" s="2"/>
      <c r="J6253" s="2"/>
      <c r="P6253" s="2"/>
      <c r="Y6253" s="2"/>
    </row>
    <row r="6254" spans="2:25" x14ac:dyDescent="0.25">
      <c r="B6254" s="2"/>
      <c r="D6254" s="2"/>
      <c r="E6254" s="2"/>
      <c r="J6254" s="2"/>
      <c r="P6254" s="2"/>
      <c r="Y6254" s="2"/>
    </row>
    <row r="6255" spans="2:25" x14ac:dyDescent="0.25">
      <c r="B6255" s="2"/>
      <c r="D6255" s="2"/>
      <c r="E6255" s="2"/>
      <c r="J6255" s="2"/>
      <c r="P6255" s="2"/>
      <c r="Y6255" s="2"/>
    </row>
    <row r="6256" spans="2:25" x14ac:dyDescent="0.25">
      <c r="B6256" s="2"/>
      <c r="D6256" s="2"/>
      <c r="E6256" s="2"/>
      <c r="J6256" s="2"/>
      <c r="P6256" s="2"/>
      <c r="Y6256" s="2"/>
    </row>
    <row r="6257" spans="2:25" x14ac:dyDescent="0.25">
      <c r="B6257" s="2"/>
      <c r="D6257" s="2"/>
      <c r="E6257" s="2"/>
      <c r="J6257" s="2"/>
      <c r="P6257" s="2"/>
      <c r="Y6257" s="2"/>
    </row>
    <row r="6258" spans="2:25" x14ac:dyDescent="0.25">
      <c r="B6258" s="2"/>
      <c r="D6258" s="2"/>
      <c r="E6258" s="2"/>
      <c r="J6258" s="2"/>
      <c r="P6258" s="2"/>
      <c r="Y6258" s="2"/>
    </row>
    <row r="6259" spans="2:25" x14ac:dyDescent="0.25">
      <c r="B6259" s="2"/>
      <c r="D6259" s="2"/>
      <c r="E6259" s="2"/>
      <c r="J6259" s="2"/>
      <c r="P6259" s="2"/>
      <c r="Y6259" s="2"/>
    </row>
    <row r="6260" spans="2:25" x14ac:dyDescent="0.25">
      <c r="B6260" s="2"/>
      <c r="D6260" s="2"/>
      <c r="E6260" s="2"/>
      <c r="J6260" s="2"/>
      <c r="P6260" s="2"/>
      <c r="Y6260" s="2"/>
    </row>
    <row r="6261" spans="2:25" x14ac:dyDescent="0.25">
      <c r="B6261" s="2"/>
      <c r="D6261" s="2"/>
      <c r="E6261" s="2"/>
      <c r="J6261" s="2"/>
      <c r="P6261" s="2"/>
      <c r="Y6261" s="2"/>
    </row>
    <row r="6262" spans="2:25" x14ac:dyDescent="0.25">
      <c r="B6262" s="2"/>
      <c r="D6262" s="2"/>
      <c r="E6262" s="2"/>
      <c r="J6262" s="2"/>
      <c r="P6262" s="2"/>
      <c r="Y6262" s="2"/>
    </row>
    <row r="6263" spans="2:25" x14ac:dyDescent="0.25">
      <c r="B6263" s="2"/>
      <c r="D6263" s="2"/>
      <c r="E6263" s="2"/>
      <c r="J6263" s="2"/>
      <c r="P6263" s="2"/>
      <c r="Y6263" s="2"/>
    </row>
    <row r="6264" spans="2:25" x14ac:dyDescent="0.25">
      <c r="B6264" s="2"/>
      <c r="D6264" s="2"/>
      <c r="E6264" s="2"/>
      <c r="J6264" s="2"/>
      <c r="P6264" s="2"/>
      <c r="Y6264" s="2"/>
    </row>
    <row r="6265" spans="2:25" x14ac:dyDescent="0.25">
      <c r="B6265" s="2"/>
      <c r="D6265" s="2"/>
      <c r="E6265" s="2"/>
      <c r="J6265" s="2"/>
      <c r="P6265" s="2"/>
      <c r="Y6265" s="2"/>
    </row>
    <row r="6266" spans="2:25" x14ac:dyDescent="0.25">
      <c r="B6266" s="2"/>
      <c r="D6266" s="2"/>
      <c r="E6266" s="2"/>
      <c r="J6266" s="2"/>
      <c r="P6266" s="2"/>
      <c r="Y6266" s="2"/>
    </row>
    <row r="6267" spans="2:25" x14ac:dyDescent="0.25">
      <c r="B6267" s="2"/>
      <c r="D6267" s="2"/>
      <c r="E6267" s="2"/>
      <c r="J6267" s="2"/>
      <c r="P6267" s="2"/>
      <c r="Y6267" s="2"/>
    </row>
    <row r="6268" spans="2:25" x14ac:dyDescent="0.25">
      <c r="B6268" s="2"/>
      <c r="D6268" s="2"/>
      <c r="E6268" s="2"/>
      <c r="J6268" s="2"/>
      <c r="P6268" s="2"/>
      <c r="Y6268" s="2"/>
    </row>
    <row r="6269" spans="2:25" x14ac:dyDescent="0.25">
      <c r="B6269" s="2"/>
      <c r="D6269" s="2"/>
      <c r="E6269" s="2"/>
      <c r="J6269" s="2"/>
      <c r="P6269" s="2"/>
      <c r="Y6269" s="2"/>
    </row>
    <row r="6270" spans="2:25" x14ac:dyDescent="0.25">
      <c r="B6270" s="2"/>
      <c r="D6270" s="2"/>
      <c r="E6270" s="2"/>
      <c r="J6270" s="2"/>
      <c r="P6270" s="2"/>
      <c r="Y6270" s="2"/>
    </row>
    <row r="6271" spans="2:25" x14ac:dyDescent="0.25">
      <c r="B6271" s="2"/>
      <c r="D6271" s="2"/>
      <c r="E6271" s="2"/>
      <c r="J6271" s="2"/>
      <c r="P6271" s="2"/>
      <c r="Y6271" s="2"/>
    </row>
    <row r="6272" spans="2:25" x14ac:dyDescent="0.25">
      <c r="B6272" s="2"/>
      <c r="D6272" s="2"/>
      <c r="E6272" s="2"/>
      <c r="J6272" s="2"/>
      <c r="P6272" s="2"/>
      <c r="Y6272" s="2"/>
    </row>
    <row r="6273" spans="2:25" x14ac:dyDescent="0.25">
      <c r="B6273" s="2"/>
      <c r="D6273" s="2"/>
      <c r="E6273" s="2"/>
      <c r="J6273" s="2"/>
      <c r="P6273" s="2"/>
      <c r="Y6273" s="2"/>
    </row>
    <row r="6274" spans="2:25" x14ac:dyDescent="0.25">
      <c r="B6274" s="2"/>
      <c r="D6274" s="2"/>
      <c r="E6274" s="2"/>
      <c r="J6274" s="2"/>
      <c r="P6274" s="2"/>
      <c r="Y6274" s="2"/>
    </row>
    <row r="6275" spans="2:25" x14ac:dyDescent="0.25">
      <c r="B6275" s="2"/>
      <c r="D6275" s="2"/>
      <c r="E6275" s="2"/>
      <c r="J6275" s="2"/>
      <c r="P6275" s="2"/>
      <c r="Y6275" s="2"/>
    </row>
    <row r="6276" spans="2:25" x14ac:dyDescent="0.25">
      <c r="B6276" s="2"/>
      <c r="D6276" s="2"/>
      <c r="E6276" s="2"/>
      <c r="J6276" s="2"/>
      <c r="P6276" s="2"/>
      <c r="Y6276" s="2"/>
    </row>
    <row r="6277" spans="2:25" x14ac:dyDescent="0.25">
      <c r="B6277" s="2"/>
      <c r="D6277" s="2"/>
      <c r="E6277" s="2"/>
      <c r="J6277" s="2"/>
      <c r="P6277" s="2"/>
      <c r="Y6277" s="2"/>
    </row>
    <row r="6278" spans="2:25" x14ac:dyDescent="0.25">
      <c r="B6278" s="2"/>
      <c r="D6278" s="2"/>
      <c r="E6278" s="2"/>
      <c r="J6278" s="2"/>
      <c r="P6278" s="2"/>
      <c r="Y6278" s="2"/>
    </row>
    <row r="6279" spans="2:25" x14ac:dyDescent="0.25">
      <c r="B6279" s="2"/>
      <c r="D6279" s="2"/>
      <c r="E6279" s="2"/>
      <c r="J6279" s="2"/>
      <c r="P6279" s="2"/>
      <c r="Y6279" s="2"/>
    </row>
    <row r="6280" spans="2:25" x14ac:dyDescent="0.25">
      <c r="B6280" s="2"/>
      <c r="D6280" s="2"/>
      <c r="E6280" s="2"/>
      <c r="J6280" s="2"/>
      <c r="P6280" s="2"/>
      <c r="Y6280" s="2"/>
    </row>
    <row r="6281" spans="2:25" x14ac:dyDescent="0.25">
      <c r="B6281" s="2"/>
      <c r="D6281" s="2"/>
      <c r="E6281" s="2"/>
      <c r="J6281" s="2"/>
      <c r="P6281" s="2"/>
      <c r="Y6281" s="2"/>
    </row>
    <row r="6282" spans="2:25" x14ac:dyDescent="0.25">
      <c r="B6282" s="2"/>
      <c r="D6282" s="2"/>
      <c r="E6282" s="2"/>
      <c r="J6282" s="2"/>
      <c r="P6282" s="2"/>
      <c r="Y6282" s="2"/>
    </row>
    <row r="6283" spans="2:25" x14ac:dyDescent="0.25">
      <c r="B6283" s="2"/>
      <c r="D6283" s="2"/>
      <c r="E6283" s="2"/>
      <c r="J6283" s="2"/>
      <c r="P6283" s="2"/>
      <c r="Y6283" s="2"/>
    </row>
    <row r="6284" spans="2:25" x14ac:dyDescent="0.25">
      <c r="B6284" s="2"/>
      <c r="D6284" s="2"/>
      <c r="E6284" s="2"/>
      <c r="J6284" s="2"/>
      <c r="P6284" s="2"/>
      <c r="Y6284" s="2"/>
    </row>
    <row r="6285" spans="2:25" x14ac:dyDescent="0.25">
      <c r="B6285" s="2"/>
      <c r="D6285" s="2"/>
      <c r="E6285" s="2"/>
      <c r="J6285" s="2"/>
      <c r="P6285" s="2"/>
      <c r="Y6285" s="2"/>
    </row>
    <row r="6286" spans="2:25" x14ac:dyDescent="0.25">
      <c r="B6286" s="2"/>
      <c r="D6286" s="2"/>
      <c r="E6286" s="2"/>
      <c r="J6286" s="2"/>
      <c r="P6286" s="2"/>
      <c r="Y6286" s="2"/>
    </row>
    <row r="6287" spans="2:25" x14ac:dyDescent="0.25">
      <c r="B6287" s="2"/>
      <c r="D6287" s="2"/>
      <c r="E6287" s="2"/>
      <c r="J6287" s="2"/>
      <c r="P6287" s="2"/>
      <c r="Y6287" s="2"/>
    </row>
    <row r="6288" spans="2:25" x14ac:dyDescent="0.25">
      <c r="B6288" s="2"/>
      <c r="D6288" s="2"/>
      <c r="E6288" s="2"/>
      <c r="J6288" s="2"/>
      <c r="P6288" s="2"/>
      <c r="Y6288" s="2"/>
    </row>
    <row r="6289" spans="2:25" x14ac:dyDescent="0.25">
      <c r="B6289" s="2"/>
      <c r="D6289" s="2"/>
      <c r="E6289" s="2"/>
      <c r="J6289" s="2"/>
      <c r="P6289" s="2"/>
      <c r="Y6289" s="2"/>
    </row>
    <row r="6290" spans="2:25" x14ac:dyDescent="0.25">
      <c r="B6290" s="2"/>
      <c r="D6290" s="2"/>
      <c r="E6290" s="2"/>
      <c r="J6290" s="2"/>
      <c r="P6290" s="2"/>
      <c r="Y6290" s="2"/>
    </row>
    <row r="6291" spans="2:25" x14ac:dyDescent="0.25">
      <c r="B6291" s="2"/>
      <c r="D6291" s="2"/>
      <c r="E6291" s="2"/>
      <c r="J6291" s="2"/>
      <c r="P6291" s="2"/>
      <c r="Y6291" s="2"/>
    </row>
    <row r="6292" spans="2:25" x14ac:dyDescent="0.25">
      <c r="B6292" s="2"/>
      <c r="D6292" s="2"/>
      <c r="E6292" s="2"/>
      <c r="J6292" s="2"/>
      <c r="P6292" s="2"/>
      <c r="Y6292" s="2"/>
    </row>
    <row r="6293" spans="2:25" x14ac:dyDescent="0.25">
      <c r="B6293" s="2"/>
      <c r="D6293" s="2"/>
      <c r="E6293" s="2"/>
      <c r="J6293" s="2"/>
      <c r="P6293" s="2"/>
      <c r="Y6293" s="2"/>
    </row>
    <row r="6294" spans="2:25" x14ac:dyDescent="0.25">
      <c r="B6294" s="2"/>
      <c r="D6294" s="2"/>
      <c r="E6294" s="2"/>
      <c r="J6294" s="2"/>
      <c r="P6294" s="2"/>
      <c r="Y6294" s="2"/>
    </row>
    <row r="6295" spans="2:25" x14ac:dyDescent="0.25">
      <c r="B6295" s="2"/>
      <c r="D6295" s="2"/>
      <c r="E6295" s="2"/>
      <c r="J6295" s="2"/>
      <c r="P6295" s="2"/>
      <c r="Y6295" s="2"/>
    </row>
    <row r="6296" spans="2:25" x14ac:dyDescent="0.25">
      <c r="B6296" s="2"/>
      <c r="D6296" s="2"/>
      <c r="E6296" s="2"/>
      <c r="J6296" s="2"/>
      <c r="P6296" s="2"/>
      <c r="Y6296" s="2"/>
    </row>
    <row r="6297" spans="2:25" x14ac:dyDescent="0.25">
      <c r="B6297" s="2"/>
      <c r="D6297" s="2"/>
      <c r="E6297" s="2"/>
      <c r="J6297" s="2"/>
      <c r="P6297" s="2"/>
      <c r="Y6297" s="2"/>
    </row>
    <row r="6298" spans="2:25" x14ac:dyDescent="0.25">
      <c r="B6298" s="2"/>
      <c r="D6298" s="2"/>
      <c r="E6298" s="2"/>
      <c r="J6298" s="2"/>
      <c r="P6298" s="2"/>
      <c r="Y6298" s="2"/>
    </row>
    <row r="6299" spans="2:25" x14ac:dyDescent="0.25">
      <c r="B6299" s="2"/>
      <c r="D6299" s="2"/>
      <c r="E6299" s="2"/>
      <c r="J6299" s="2"/>
      <c r="P6299" s="2"/>
      <c r="Y6299" s="2"/>
    </row>
    <row r="6300" spans="2:25" x14ac:dyDescent="0.25">
      <c r="B6300" s="2"/>
      <c r="D6300" s="2"/>
      <c r="E6300" s="2"/>
      <c r="J6300" s="2"/>
      <c r="P6300" s="2"/>
      <c r="Y6300" s="2"/>
    </row>
    <row r="6301" spans="2:25" x14ac:dyDescent="0.25">
      <c r="B6301" s="2"/>
      <c r="D6301" s="2"/>
      <c r="E6301" s="2"/>
      <c r="J6301" s="2"/>
      <c r="P6301" s="2"/>
      <c r="Y6301" s="2"/>
    </row>
    <row r="6302" spans="2:25" x14ac:dyDescent="0.25">
      <c r="B6302" s="2"/>
      <c r="D6302" s="2"/>
      <c r="E6302" s="2"/>
      <c r="J6302" s="2"/>
      <c r="P6302" s="2"/>
      <c r="Y6302" s="2"/>
    </row>
    <row r="6303" spans="2:25" x14ac:dyDescent="0.25">
      <c r="B6303" s="2"/>
      <c r="D6303" s="2"/>
      <c r="E6303" s="2"/>
      <c r="J6303" s="2"/>
      <c r="P6303" s="2"/>
      <c r="Y6303" s="2"/>
    </row>
    <row r="6304" spans="2:25" x14ac:dyDescent="0.25">
      <c r="B6304" s="2"/>
      <c r="D6304" s="2"/>
      <c r="E6304" s="2"/>
      <c r="J6304" s="2"/>
      <c r="P6304" s="2"/>
      <c r="Y6304" s="2"/>
    </row>
    <row r="6305" spans="2:25" x14ac:dyDescent="0.25">
      <c r="B6305" s="2"/>
      <c r="D6305" s="2"/>
      <c r="E6305" s="2"/>
      <c r="J6305" s="2"/>
      <c r="P6305" s="2"/>
      <c r="Y6305" s="2"/>
    </row>
    <row r="6306" spans="2:25" x14ac:dyDescent="0.25">
      <c r="B6306" s="2"/>
      <c r="D6306" s="2"/>
      <c r="E6306" s="2"/>
      <c r="J6306" s="2"/>
      <c r="P6306" s="2"/>
      <c r="Y6306" s="2"/>
    </row>
    <row r="6307" spans="2:25" x14ac:dyDescent="0.25">
      <c r="B6307" s="2"/>
      <c r="D6307" s="2"/>
      <c r="E6307" s="2"/>
      <c r="J6307" s="2"/>
      <c r="P6307" s="2"/>
      <c r="Y6307" s="2"/>
    </row>
    <row r="6308" spans="2:25" x14ac:dyDescent="0.25">
      <c r="B6308" s="2"/>
      <c r="D6308" s="2"/>
      <c r="E6308" s="2"/>
      <c r="J6308" s="2"/>
      <c r="P6308" s="2"/>
      <c r="Y6308" s="2"/>
    </row>
    <row r="6309" spans="2:25" x14ac:dyDescent="0.25">
      <c r="B6309" s="2"/>
      <c r="D6309" s="2"/>
      <c r="E6309" s="2"/>
      <c r="J6309" s="2"/>
      <c r="P6309" s="2"/>
      <c r="Y6309" s="2"/>
    </row>
    <row r="6310" spans="2:25" x14ac:dyDescent="0.25">
      <c r="B6310" s="2"/>
      <c r="D6310" s="2"/>
      <c r="E6310" s="2"/>
      <c r="J6310" s="2"/>
      <c r="P6310" s="2"/>
      <c r="Y6310" s="2"/>
    </row>
    <row r="6311" spans="2:25" x14ac:dyDescent="0.25">
      <c r="B6311" s="2"/>
      <c r="D6311" s="2"/>
      <c r="E6311" s="2"/>
      <c r="J6311" s="2"/>
      <c r="P6311" s="2"/>
      <c r="Y6311" s="2"/>
    </row>
    <row r="6312" spans="2:25" x14ac:dyDescent="0.25">
      <c r="B6312" s="2"/>
      <c r="D6312" s="2"/>
      <c r="E6312" s="2"/>
      <c r="J6312" s="2"/>
      <c r="P6312" s="2"/>
      <c r="Y6312" s="2"/>
    </row>
    <row r="6313" spans="2:25" x14ac:dyDescent="0.25">
      <c r="B6313" s="2"/>
      <c r="D6313" s="2"/>
      <c r="E6313" s="2"/>
      <c r="J6313" s="2"/>
      <c r="P6313" s="2"/>
      <c r="Y6313" s="2"/>
    </row>
    <row r="6314" spans="2:25" x14ac:dyDescent="0.25">
      <c r="B6314" s="2"/>
      <c r="D6314" s="2"/>
      <c r="E6314" s="2"/>
      <c r="J6314" s="2"/>
      <c r="P6314" s="2"/>
      <c r="Y6314" s="2"/>
    </row>
    <row r="6315" spans="2:25" x14ac:dyDescent="0.25">
      <c r="B6315" s="2"/>
      <c r="D6315" s="2"/>
      <c r="E6315" s="2"/>
      <c r="J6315" s="2"/>
      <c r="P6315" s="2"/>
      <c r="Y6315" s="2"/>
    </row>
    <row r="6316" spans="2:25" x14ac:dyDescent="0.25">
      <c r="B6316" s="2"/>
      <c r="D6316" s="2"/>
      <c r="E6316" s="2"/>
      <c r="J6316" s="2"/>
      <c r="P6316" s="2"/>
      <c r="Y6316" s="2"/>
    </row>
    <row r="6317" spans="2:25" x14ac:dyDescent="0.25">
      <c r="B6317" s="2"/>
      <c r="D6317" s="2"/>
      <c r="E6317" s="2"/>
      <c r="J6317" s="2"/>
      <c r="P6317" s="2"/>
      <c r="Y6317" s="2"/>
    </row>
    <row r="6318" spans="2:25" x14ac:dyDescent="0.25">
      <c r="B6318" s="2"/>
      <c r="D6318" s="2"/>
      <c r="E6318" s="2"/>
      <c r="J6318" s="2"/>
      <c r="P6318" s="2"/>
      <c r="Y6318" s="2"/>
    </row>
    <row r="6319" spans="2:25" x14ac:dyDescent="0.25">
      <c r="B6319" s="2"/>
      <c r="D6319" s="2"/>
      <c r="E6319" s="2"/>
      <c r="J6319" s="2"/>
      <c r="P6319" s="2"/>
      <c r="Y6319" s="2"/>
    </row>
    <row r="6320" spans="2:25" x14ac:dyDescent="0.25">
      <c r="B6320" s="2"/>
      <c r="D6320" s="2"/>
      <c r="E6320" s="2"/>
      <c r="J6320" s="2"/>
      <c r="P6320" s="2"/>
      <c r="Y6320" s="2"/>
    </row>
    <row r="6321" spans="2:25" x14ac:dyDescent="0.25">
      <c r="B6321" s="2"/>
      <c r="D6321" s="2"/>
      <c r="E6321" s="2"/>
      <c r="J6321" s="2"/>
      <c r="P6321" s="2"/>
      <c r="Y6321" s="2"/>
    </row>
    <row r="6322" spans="2:25" x14ac:dyDescent="0.25">
      <c r="B6322" s="2"/>
      <c r="D6322" s="2"/>
      <c r="E6322" s="2"/>
      <c r="J6322" s="2"/>
      <c r="P6322" s="2"/>
      <c r="Y6322" s="2"/>
    </row>
    <row r="6323" spans="2:25" x14ac:dyDescent="0.25">
      <c r="B6323" s="2"/>
      <c r="D6323" s="2"/>
      <c r="E6323" s="2"/>
      <c r="J6323" s="2"/>
      <c r="P6323" s="2"/>
      <c r="Y6323" s="2"/>
    </row>
    <row r="6324" spans="2:25" x14ac:dyDescent="0.25">
      <c r="B6324" s="2"/>
      <c r="D6324" s="2"/>
      <c r="E6324" s="2"/>
      <c r="J6324" s="2"/>
      <c r="P6324" s="2"/>
      <c r="Y6324" s="2"/>
    </row>
    <row r="6325" spans="2:25" x14ac:dyDescent="0.25">
      <c r="B6325" s="2"/>
      <c r="D6325" s="2"/>
      <c r="E6325" s="2"/>
      <c r="J6325" s="2"/>
      <c r="P6325" s="2"/>
      <c r="Y6325" s="2"/>
    </row>
    <row r="6326" spans="2:25" x14ac:dyDescent="0.25">
      <c r="B6326" s="2"/>
      <c r="D6326" s="2"/>
      <c r="E6326" s="2"/>
      <c r="J6326" s="2"/>
      <c r="P6326" s="2"/>
      <c r="Y6326" s="2"/>
    </row>
    <row r="6327" spans="2:25" x14ac:dyDescent="0.25">
      <c r="B6327" s="2"/>
      <c r="D6327" s="2"/>
      <c r="E6327" s="2"/>
      <c r="J6327" s="2"/>
      <c r="P6327" s="2"/>
      <c r="Y6327" s="2"/>
    </row>
    <row r="6328" spans="2:25" x14ac:dyDescent="0.25">
      <c r="B6328" s="2"/>
      <c r="D6328" s="2"/>
      <c r="E6328" s="2"/>
      <c r="J6328" s="2"/>
      <c r="P6328" s="2"/>
      <c r="Y6328" s="2"/>
    </row>
    <row r="6329" spans="2:25" x14ac:dyDescent="0.25">
      <c r="B6329" s="2"/>
      <c r="D6329" s="2"/>
      <c r="E6329" s="2"/>
      <c r="J6329" s="2"/>
      <c r="P6329" s="2"/>
      <c r="Y6329" s="2"/>
    </row>
    <row r="6330" spans="2:25" x14ac:dyDescent="0.25">
      <c r="B6330" s="2"/>
      <c r="D6330" s="2"/>
      <c r="E6330" s="2"/>
      <c r="J6330" s="2"/>
      <c r="P6330" s="2"/>
      <c r="Y6330" s="2"/>
    </row>
    <row r="6331" spans="2:25" x14ac:dyDescent="0.25">
      <c r="B6331" s="2"/>
      <c r="D6331" s="2"/>
      <c r="E6331" s="2"/>
      <c r="J6331" s="2"/>
      <c r="P6331" s="2"/>
      <c r="Y6331" s="2"/>
    </row>
    <row r="6332" spans="2:25" x14ac:dyDescent="0.25">
      <c r="B6332" s="2"/>
      <c r="D6332" s="2"/>
      <c r="E6332" s="2"/>
      <c r="J6332" s="2"/>
      <c r="P6332" s="2"/>
      <c r="Y6332" s="2"/>
    </row>
    <row r="6333" spans="2:25" x14ac:dyDescent="0.25">
      <c r="B6333" s="2"/>
      <c r="D6333" s="2"/>
      <c r="E6333" s="2"/>
      <c r="J6333" s="2"/>
      <c r="P6333" s="2"/>
      <c r="Y6333" s="2"/>
    </row>
    <row r="6334" spans="2:25" x14ac:dyDescent="0.25">
      <c r="B6334" s="2"/>
      <c r="D6334" s="2"/>
      <c r="E6334" s="2"/>
      <c r="J6334" s="2"/>
      <c r="P6334" s="2"/>
      <c r="Y6334" s="2"/>
    </row>
    <row r="6335" spans="2:25" x14ac:dyDescent="0.25">
      <c r="B6335" s="2"/>
      <c r="D6335" s="2"/>
      <c r="E6335" s="2"/>
      <c r="J6335" s="2"/>
      <c r="P6335" s="2"/>
      <c r="Y6335" s="2"/>
    </row>
    <row r="6336" spans="2:25" x14ac:dyDescent="0.25">
      <c r="B6336" s="2"/>
      <c r="D6336" s="2"/>
      <c r="E6336" s="2"/>
      <c r="J6336" s="2"/>
      <c r="P6336" s="2"/>
      <c r="Y6336" s="2"/>
    </row>
    <row r="6337" spans="2:25" x14ac:dyDescent="0.25">
      <c r="B6337" s="2"/>
      <c r="D6337" s="2"/>
      <c r="E6337" s="2"/>
      <c r="J6337" s="2"/>
      <c r="P6337" s="2"/>
      <c r="Y6337" s="2"/>
    </row>
    <row r="6338" spans="2:25" x14ac:dyDescent="0.25">
      <c r="B6338" s="2"/>
      <c r="D6338" s="2"/>
      <c r="E6338" s="2"/>
      <c r="J6338" s="2"/>
      <c r="P6338" s="2"/>
      <c r="Y6338" s="2"/>
    </row>
    <row r="6339" spans="2:25" x14ac:dyDescent="0.25">
      <c r="B6339" s="2"/>
      <c r="D6339" s="2"/>
      <c r="E6339" s="2"/>
      <c r="J6339" s="2"/>
      <c r="P6339" s="2"/>
      <c r="Y6339" s="2"/>
    </row>
    <row r="6340" spans="2:25" x14ac:dyDescent="0.25">
      <c r="B6340" s="2"/>
      <c r="D6340" s="2"/>
      <c r="E6340" s="2"/>
      <c r="J6340" s="2"/>
      <c r="P6340" s="2"/>
      <c r="Y6340" s="2"/>
    </row>
    <row r="6341" spans="2:25" x14ac:dyDescent="0.25">
      <c r="B6341" s="2"/>
      <c r="D6341" s="2"/>
      <c r="E6341" s="2"/>
      <c r="J6341" s="2"/>
      <c r="P6341" s="2"/>
      <c r="Y6341" s="2"/>
    </row>
    <row r="6342" spans="2:25" x14ac:dyDescent="0.25">
      <c r="B6342" s="2"/>
      <c r="D6342" s="2"/>
      <c r="E6342" s="2"/>
      <c r="J6342" s="2"/>
      <c r="P6342" s="2"/>
      <c r="Y6342" s="2"/>
    </row>
    <row r="6343" spans="2:25" x14ac:dyDescent="0.25">
      <c r="B6343" s="2"/>
      <c r="D6343" s="2"/>
      <c r="E6343" s="2"/>
      <c r="J6343" s="2"/>
      <c r="P6343" s="2"/>
      <c r="Y6343" s="2"/>
    </row>
    <row r="6344" spans="2:25" x14ac:dyDescent="0.25">
      <c r="B6344" s="2"/>
      <c r="D6344" s="2"/>
      <c r="E6344" s="2"/>
      <c r="J6344" s="2"/>
      <c r="P6344" s="2"/>
      <c r="Y6344" s="2"/>
    </row>
    <row r="6345" spans="2:25" x14ac:dyDescent="0.25">
      <c r="B6345" s="2"/>
      <c r="D6345" s="2"/>
      <c r="E6345" s="2"/>
      <c r="J6345" s="2"/>
      <c r="P6345" s="2"/>
      <c r="Y6345" s="2"/>
    </row>
    <row r="6346" spans="2:25" x14ac:dyDescent="0.25">
      <c r="B6346" s="2"/>
      <c r="D6346" s="2"/>
      <c r="E6346" s="2"/>
      <c r="J6346" s="2"/>
      <c r="P6346" s="2"/>
      <c r="Y6346" s="2"/>
    </row>
    <row r="6347" spans="2:25" x14ac:dyDescent="0.25">
      <c r="B6347" s="2"/>
      <c r="D6347" s="2"/>
      <c r="E6347" s="2"/>
      <c r="J6347" s="2"/>
      <c r="P6347" s="2"/>
      <c r="Y6347" s="2"/>
    </row>
    <row r="6348" spans="2:25" x14ac:dyDescent="0.25">
      <c r="B6348" s="2"/>
      <c r="D6348" s="2"/>
      <c r="E6348" s="2"/>
      <c r="J6348" s="2"/>
      <c r="P6348" s="2"/>
      <c r="Y6348" s="2"/>
    </row>
    <row r="6349" spans="2:25" x14ac:dyDescent="0.25">
      <c r="B6349" s="2"/>
      <c r="D6349" s="2"/>
      <c r="E6349" s="2"/>
      <c r="J6349" s="2"/>
      <c r="P6349" s="2"/>
      <c r="Y6349" s="2"/>
    </row>
    <row r="6350" spans="2:25" x14ac:dyDescent="0.25">
      <c r="B6350" s="2"/>
      <c r="D6350" s="2"/>
      <c r="E6350" s="2"/>
      <c r="J6350" s="2"/>
      <c r="P6350" s="2"/>
      <c r="Y6350" s="2"/>
    </row>
    <row r="6351" spans="2:25" x14ac:dyDescent="0.25">
      <c r="B6351" s="2"/>
      <c r="D6351" s="2"/>
      <c r="E6351" s="2"/>
      <c r="J6351" s="2"/>
      <c r="P6351" s="2"/>
      <c r="Y6351" s="2"/>
    </row>
    <row r="6352" spans="2:25" x14ac:dyDescent="0.25">
      <c r="B6352" s="2"/>
      <c r="D6352" s="2"/>
      <c r="E6352" s="2"/>
      <c r="J6352" s="2"/>
      <c r="P6352" s="2"/>
      <c r="Y6352" s="2"/>
    </row>
    <row r="6353" spans="2:25" x14ac:dyDescent="0.25">
      <c r="B6353" s="2"/>
      <c r="D6353" s="2"/>
      <c r="E6353" s="2"/>
      <c r="J6353" s="2"/>
      <c r="P6353" s="2"/>
      <c r="Y6353" s="2"/>
    </row>
    <row r="6354" spans="2:25" x14ac:dyDescent="0.25">
      <c r="B6354" s="2"/>
      <c r="D6354" s="2"/>
      <c r="E6354" s="2"/>
      <c r="J6354" s="2"/>
      <c r="P6354" s="2"/>
      <c r="Y6354" s="2"/>
    </row>
    <row r="6355" spans="2:25" x14ac:dyDescent="0.25">
      <c r="B6355" s="2"/>
      <c r="D6355" s="2"/>
      <c r="E6355" s="2"/>
      <c r="J6355" s="2"/>
      <c r="P6355" s="2"/>
      <c r="Y6355" s="2"/>
    </row>
    <row r="6356" spans="2:25" x14ac:dyDescent="0.25">
      <c r="B6356" s="2"/>
      <c r="D6356" s="2"/>
      <c r="E6356" s="2"/>
      <c r="J6356" s="2"/>
      <c r="P6356" s="2"/>
      <c r="Y6356" s="2"/>
    </row>
    <row r="6357" spans="2:25" x14ac:dyDescent="0.25">
      <c r="B6357" s="2"/>
      <c r="D6357" s="2"/>
      <c r="E6357" s="2"/>
      <c r="J6357" s="2"/>
      <c r="P6357" s="2"/>
      <c r="Y6357" s="2"/>
    </row>
    <row r="6358" spans="2:25" x14ac:dyDescent="0.25">
      <c r="B6358" s="2"/>
      <c r="D6358" s="2"/>
      <c r="E6358" s="2"/>
      <c r="J6358" s="2"/>
      <c r="P6358" s="2"/>
      <c r="Y6358" s="2"/>
    </row>
    <row r="6359" spans="2:25" x14ac:dyDescent="0.25">
      <c r="B6359" s="2"/>
      <c r="D6359" s="2"/>
      <c r="E6359" s="2"/>
      <c r="J6359" s="2"/>
      <c r="P6359" s="2"/>
      <c r="Y6359" s="2"/>
    </row>
    <row r="6360" spans="2:25" x14ac:dyDescent="0.25">
      <c r="B6360" s="2"/>
      <c r="D6360" s="2"/>
      <c r="E6360" s="2"/>
      <c r="J6360" s="2"/>
      <c r="P6360" s="2"/>
      <c r="Y6360" s="2"/>
    </row>
    <row r="6361" spans="2:25" x14ac:dyDescent="0.25">
      <c r="B6361" s="2"/>
      <c r="D6361" s="2"/>
      <c r="E6361" s="2"/>
      <c r="J6361" s="2"/>
      <c r="P6361" s="2"/>
      <c r="Y6361" s="2"/>
    </row>
    <row r="6362" spans="2:25" x14ac:dyDescent="0.25">
      <c r="B6362" s="2"/>
      <c r="D6362" s="2"/>
      <c r="E6362" s="2"/>
      <c r="J6362" s="2"/>
      <c r="P6362" s="2"/>
      <c r="Y6362" s="2"/>
    </row>
    <row r="6363" spans="2:25" x14ac:dyDescent="0.25">
      <c r="B6363" s="2"/>
      <c r="D6363" s="2"/>
      <c r="E6363" s="2"/>
      <c r="J6363" s="2"/>
      <c r="P6363" s="2"/>
      <c r="Y6363" s="2"/>
    </row>
    <row r="6364" spans="2:25" x14ac:dyDescent="0.25">
      <c r="B6364" s="2"/>
      <c r="D6364" s="2"/>
      <c r="E6364" s="2"/>
      <c r="J6364" s="2"/>
      <c r="P6364" s="2"/>
      <c r="Y6364" s="2"/>
    </row>
    <row r="6365" spans="2:25" x14ac:dyDescent="0.25">
      <c r="B6365" s="2"/>
      <c r="D6365" s="2"/>
      <c r="E6365" s="2"/>
      <c r="J6365" s="2"/>
      <c r="P6365" s="2"/>
      <c r="Y6365" s="2"/>
    </row>
    <row r="6366" spans="2:25" x14ac:dyDescent="0.25">
      <c r="B6366" s="2"/>
      <c r="D6366" s="2"/>
      <c r="E6366" s="2"/>
      <c r="J6366" s="2"/>
      <c r="P6366" s="2"/>
      <c r="Y6366" s="2"/>
    </row>
    <row r="6367" spans="2:25" x14ac:dyDescent="0.25">
      <c r="B6367" s="2"/>
      <c r="D6367" s="2"/>
      <c r="E6367" s="2"/>
      <c r="J6367" s="2"/>
      <c r="P6367" s="2"/>
      <c r="Y6367" s="2"/>
    </row>
    <row r="6368" spans="2:25" x14ac:dyDescent="0.25">
      <c r="B6368" s="2"/>
      <c r="D6368" s="2"/>
      <c r="E6368" s="2"/>
      <c r="J6368" s="2"/>
      <c r="P6368" s="2"/>
      <c r="Y6368" s="2"/>
    </row>
    <row r="6369" spans="2:25" x14ac:dyDescent="0.25">
      <c r="B6369" s="2"/>
      <c r="D6369" s="2"/>
      <c r="E6369" s="2"/>
      <c r="J6369" s="2"/>
      <c r="P6369" s="2"/>
      <c r="Y6369" s="2"/>
    </row>
    <row r="6370" spans="2:25" x14ac:dyDescent="0.25">
      <c r="B6370" s="2"/>
      <c r="D6370" s="2"/>
      <c r="E6370" s="2"/>
      <c r="J6370" s="2"/>
      <c r="P6370" s="2"/>
      <c r="Y6370" s="2"/>
    </row>
    <row r="6371" spans="2:25" x14ac:dyDescent="0.25">
      <c r="B6371" s="2"/>
      <c r="D6371" s="2"/>
      <c r="E6371" s="2"/>
      <c r="J6371" s="2"/>
      <c r="P6371" s="2"/>
      <c r="Y6371" s="2"/>
    </row>
    <row r="6372" spans="2:25" x14ac:dyDescent="0.25">
      <c r="B6372" s="2"/>
      <c r="D6372" s="2"/>
      <c r="E6372" s="2"/>
      <c r="J6372" s="2"/>
      <c r="P6372" s="2"/>
      <c r="Y6372" s="2"/>
    </row>
    <row r="6373" spans="2:25" x14ac:dyDescent="0.25">
      <c r="B6373" s="2"/>
      <c r="D6373" s="2"/>
      <c r="E6373" s="2"/>
      <c r="J6373" s="2"/>
      <c r="P6373" s="2"/>
      <c r="Y6373" s="2"/>
    </row>
    <row r="6374" spans="2:25" x14ac:dyDescent="0.25">
      <c r="B6374" s="2"/>
      <c r="D6374" s="2"/>
      <c r="E6374" s="2"/>
      <c r="J6374" s="2"/>
      <c r="P6374" s="2"/>
      <c r="Y6374" s="2"/>
    </row>
    <row r="6375" spans="2:25" x14ac:dyDescent="0.25">
      <c r="B6375" s="2"/>
      <c r="D6375" s="2"/>
      <c r="E6375" s="2"/>
      <c r="J6375" s="2"/>
      <c r="P6375" s="2"/>
      <c r="Y6375" s="2"/>
    </row>
    <row r="6376" spans="2:25" x14ac:dyDescent="0.25">
      <c r="B6376" s="2"/>
      <c r="D6376" s="2"/>
      <c r="E6376" s="2"/>
      <c r="J6376" s="2"/>
      <c r="P6376" s="2"/>
      <c r="Y6376" s="2"/>
    </row>
    <row r="6377" spans="2:25" x14ac:dyDescent="0.25">
      <c r="B6377" s="2"/>
      <c r="D6377" s="2"/>
      <c r="E6377" s="2"/>
      <c r="J6377" s="2"/>
      <c r="P6377" s="2"/>
      <c r="Y6377" s="2"/>
    </row>
    <row r="6378" spans="2:25" x14ac:dyDescent="0.25">
      <c r="B6378" s="2"/>
      <c r="D6378" s="2"/>
      <c r="E6378" s="2"/>
      <c r="J6378" s="2"/>
      <c r="P6378" s="2"/>
      <c r="Y6378" s="2"/>
    </row>
    <row r="6379" spans="2:25" x14ac:dyDescent="0.25">
      <c r="B6379" s="2"/>
      <c r="D6379" s="2"/>
      <c r="E6379" s="2"/>
      <c r="J6379" s="2"/>
      <c r="P6379" s="2"/>
      <c r="Y6379" s="2"/>
    </row>
    <row r="6380" spans="2:25" x14ac:dyDescent="0.25">
      <c r="B6380" s="2"/>
      <c r="D6380" s="2"/>
      <c r="E6380" s="2"/>
      <c r="J6380" s="2"/>
      <c r="P6380" s="2"/>
      <c r="Y6380" s="2"/>
    </row>
    <row r="6381" spans="2:25" x14ac:dyDescent="0.25">
      <c r="B6381" s="2"/>
      <c r="D6381" s="2"/>
      <c r="E6381" s="2"/>
      <c r="J6381" s="2"/>
      <c r="P6381" s="2"/>
      <c r="Y6381" s="2"/>
    </row>
    <row r="6382" spans="2:25" x14ac:dyDescent="0.25">
      <c r="B6382" s="2"/>
      <c r="D6382" s="2"/>
      <c r="E6382" s="2"/>
      <c r="J6382" s="2"/>
      <c r="P6382" s="2"/>
      <c r="Y6382" s="2"/>
    </row>
    <row r="6383" spans="2:25" x14ac:dyDescent="0.25">
      <c r="B6383" s="2"/>
      <c r="D6383" s="2"/>
      <c r="E6383" s="2"/>
      <c r="J6383" s="2"/>
      <c r="P6383" s="2"/>
      <c r="Y6383" s="2"/>
    </row>
    <row r="6384" spans="2:25" x14ac:dyDescent="0.25">
      <c r="B6384" s="2"/>
      <c r="D6384" s="2"/>
      <c r="E6384" s="2"/>
      <c r="J6384" s="2"/>
      <c r="P6384" s="2"/>
      <c r="Y6384" s="2"/>
    </row>
    <row r="6385" spans="2:25" x14ac:dyDescent="0.25">
      <c r="B6385" s="2"/>
      <c r="D6385" s="2"/>
      <c r="E6385" s="2"/>
      <c r="J6385" s="2"/>
      <c r="P6385" s="2"/>
      <c r="Y6385" s="2"/>
    </row>
    <row r="6386" spans="2:25" x14ac:dyDescent="0.25">
      <c r="B6386" s="2"/>
      <c r="D6386" s="2"/>
      <c r="E6386" s="2"/>
      <c r="J6386" s="2"/>
      <c r="P6386" s="2"/>
      <c r="Y6386" s="2"/>
    </row>
    <row r="6387" spans="2:25" x14ac:dyDescent="0.25">
      <c r="B6387" s="2"/>
      <c r="D6387" s="2"/>
      <c r="E6387" s="2"/>
      <c r="J6387" s="2"/>
      <c r="P6387" s="2"/>
      <c r="Y6387" s="2"/>
    </row>
    <row r="6388" spans="2:25" x14ac:dyDescent="0.25">
      <c r="B6388" s="2"/>
      <c r="D6388" s="2"/>
      <c r="E6388" s="2"/>
      <c r="J6388" s="2"/>
      <c r="P6388" s="2"/>
      <c r="Y6388" s="2"/>
    </row>
    <row r="6389" spans="2:25" x14ac:dyDescent="0.25">
      <c r="B6389" s="2"/>
      <c r="D6389" s="2"/>
      <c r="E6389" s="2"/>
      <c r="J6389" s="2"/>
      <c r="P6389" s="2"/>
      <c r="Y6389" s="2"/>
    </row>
    <row r="6390" spans="2:25" x14ac:dyDescent="0.25">
      <c r="B6390" s="2"/>
      <c r="D6390" s="2"/>
      <c r="E6390" s="2"/>
      <c r="J6390" s="2"/>
      <c r="P6390" s="2"/>
      <c r="Y6390" s="2"/>
    </row>
    <row r="6391" spans="2:25" x14ac:dyDescent="0.25">
      <c r="B6391" s="2"/>
      <c r="D6391" s="2"/>
      <c r="E6391" s="2"/>
      <c r="J6391" s="2"/>
      <c r="P6391" s="2"/>
      <c r="Y6391" s="2"/>
    </row>
    <row r="6392" spans="2:25" x14ac:dyDescent="0.25">
      <c r="B6392" s="2"/>
      <c r="D6392" s="2"/>
      <c r="E6392" s="2"/>
      <c r="J6392" s="2"/>
      <c r="P6392" s="2"/>
      <c r="Y6392" s="2"/>
    </row>
    <row r="6393" spans="2:25" x14ac:dyDescent="0.25">
      <c r="B6393" s="2"/>
      <c r="D6393" s="2"/>
      <c r="E6393" s="2"/>
      <c r="J6393" s="2"/>
      <c r="P6393" s="2"/>
      <c r="Y6393" s="2"/>
    </row>
    <row r="6394" spans="2:25" x14ac:dyDescent="0.25">
      <c r="B6394" s="2"/>
      <c r="D6394" s="2"/>
      <c r="E6394" s="2"/>
      <c r="J6394" s="2"/>
      <c r="P6394" s="2"/>
      <c r="Y6394" s="2"/>
    </row>
    <row r="6395" spans="2:25" x14ac:dyDescent="0.25">
      <c r="B6395" s="2"/>
      <c r="D6395" s="2"/>
      <c r="E6395" s="2"/>
      <c r="J6395" s="2"/>
      <c r="P6395" s="2"/>
      <c r="Y6395" s="2"/>
    </row>
    <row r="6396" spans="2:25" x14ac:dyDescent="0.25">
      <c r="B6396" s="2"/>
      <c r="D6396" s="2"/>
      <c r="E6396" s="2"/>
      <c r="J6396" s="2"/>
      <c r="P6396" s="2"/>
      <c r="Y6396" s="2"/>
    </row>
    <row r="6397" spans="2:25" x14ac:dyDescent="0.25">
      <c r="B6397" s="2"/>
      <c r="D6397" s="2"/>
      <c r="E6397" s="2"/>
      <c r="J6397" s="2"/>
      <c r="P6397" s="2"/>
      <c r="Y6397" s="2"/>
    </row>
    <row r="6398" spans="2:25" x14ac:dyDescent="0.25">
      <c r="B6398" s="2"/>
      <c r="D6398" s="2"/>
      <c r="E6398" s="2"/>
      <c r="J6398" s="2"/>
      <c r="P6398" s="2"/>
      <c r="Y6398" s="2"/>
    </row>
    <row r="6399" spans="2:25" x14ac:dyDescent="0.25">
      <c r="B6399" s="2"/>
      <c r="D6399" s="2"/>
      <c r="E6399" s="2"/>
      <c r="J6399" s="2"/>
      <c r="P6399" s="2"/>
      <c r="Y6399" s="2"/>
    </row>
    <row r="6400" spans="2:25" x14ac:dyDescent="0.25">
      <c r="B6400" s="2"/>
      <c r="D6400" s="2"/>
      <c r="E6400" s="2"/>
      <c r="J6400" s="2"/>
      <c r="P6400" s="2"/>
      <c r="Y6400" s="2"/>
    </row>
    <row r="6401" spans="2:25" x14ac:dyDescent="0.25">
      <c r="B6401" s="2"/>
      <c r="D6401" s="2"/>
      <c r="E6401" s="2"/>
      <c r="J6401" s="2"/>
      <c r="P6401" s="2"/>
      <c r="Y6401" s="2"/>
    </row>
    <row r="6402" spans="2:25" x14ac:dyDescent="0.25">
      <c r="B6402" s="2"/>
      <c r="D6402" s="2"/>
      <c r="E6402" s="2"/>
      <c r="J6402" s="2"/>
      <c r="P6402" s="2"/>
      <c r="Y6402" s="2"/>
    </row>
    <row r="6403" spans="2:25" x14ac:dyDescent="0.25">
      <c r="B6403" s="2"/>
      <c r="D6403" s="2"/>
      <c r="E6403" s="2"/>
      <c r="J6403" s="2"/>
      <c r="P6403" s="2"/>
      <c r="Y6403" s="2"/>
    </row>
    <row r="6404" spans="2:25" x14ac:dyDescent="0.25">
      <c r="B6404" s="2"/>
      <c r="D6404" s="2"/>
      <c r="E6404" s="2"/>
      <c r="J6404" s="2"/>
      <c r="P6404" s="2"/>
      <c r="Y6404" s="2"/>
    </row>
    <row r="6405" spans="2:25" x14ac:dyDescent="0.25">
      <c r="B6405" s="2"/>
      <c r="D6405" s="2"/>
      <c r="E6405" s="2"/>
      <c r="J6405" s="2"/>
      <c r="P6405" s="2"/>
      <c r="Y6405" s="2"/>
    </row>
    <row r="6406" spans="2:25" x14ac:dyDescent="0.25">
      <c r="B6406" s="2"/>
      <c r="D6406" s="2"/>
      <c r="E6406" s="2"/>
      <c r="J6406" s="2"/>
      <c r="P6406" s="2"/>
      <c r="Y6406" s="2"/>
    </row>
    <row r="6407" spans="2:25" x14ac:dyDescent="0.25">
      <c r="B6407" s="2"/>
      <c r="D6407" s="2"/>
      <c r="E6407" s="2"/>
      <c r="J6407" s="2"/>
      <c r="P6407" s="2"/>
      <c r="Y6407" s="2"/>
    </row>
    <row r="6408" spans="2:25" x14ac:dyDescent="0.25">
      <c r="B6408" s="2"/>
      <c r="D6408" s="2"/>
      <c r="E6408" s="2"/>
      <c r="J6408" s="2"/>
      <c r="P6408" s="2"/>
      <c r="Y6408" s="2"/>
    </row>
    <row r="6409" spans="2:25" x14ac:dyDescent="0.25">
      <c r="B6409" s="2"/>
      <c r="D6409" s="2"/>
      <c r="E6409" s="2"/>
      <c r="J6409" s="2"/>
      <c r="P6409" s="2"/>
      <c r="Y6409" s="2"/>
    </row>
    <row r="6410" spans="2:25" x14ac:dyDescent="0.25">
      <c r="B6410" s="2"/>
      <c r="D6410" s="2"/>
      <c r="E6410" s="2"/>
      <c r="J6410" s="2"/>
      <c r="P6410" s="2"/>
      <c r="Y6410" s="2"/>
    </row>
    <row r="6411" spans="2:25" x14ac:dyDescent="0.25">
      <c r="B6411" s="2"/>
      <c r="D6411" s="2"/>
      <c r="E6411" s="2"/>
      <c r="J6411" s="2"/>
      <c r="P6411" s="2"/>
      <c r="Y6411" s="2"/>
    </row>
    <row r="6412" spans="2:25" x14ac:dyDescent="0.25">
      <c r="B6412" s="2"/>
      <c r="D6412" s="2"/>
      <c r="E6412" s="2"/>
      <c r="J6412" s="2"/>
      <c r="P6412" s="2"/>
      <c r="Y6412" s="2"/>
    </row>
    <row r="6413" spans="2:25" x14ac:dyDescent="0.25">
      <c r="B6413" s="2"/>
      <c r="D6413" s="2"/>
      <c r="E6413" s="2"/>
      <c r="J6413" s="2"/>
      <c r="P6413" s="2"/>
      <c r="Y6413" s="2"/>
    </row>
    <row r="6414" spans="2:25" x14ac:dyDescent="0.25">
      <c r="B6414" s="2"/>
      <c r="D6414" s="2"/>
      <c r="E6414" s="2"/>
      <c r="J6414" s="2"/>
      <c r="P6414" s="2"/>
      <c r="Y6414" s="2"/>
    </row>
    <row r="6415" spans="2:25" x14ac:dyDescent="0.25">
      <c r="B6415" s="2"/>
      <c r="D6415" s="2"/>
      <c r="E6415" s="2"/>
      <c r="J6415" s="2"/>
      <c r="P6415" s="2"/>
      <c r="Y6415" s="2"/>
    </row>
    <row r="6416" spans="2:25" x14ac:dyDescent="0.25">
      <c r="B6416" s="2"/>
      <c r="D6416" s="2"/>
      <c r="E6416" s="2"/>
      <c r="J6416" s="2"/>
      <c r="P6416" s="2"/>
      <c r="Y6416" s="2"/>
    </row>
    <row r="6417" spans="2:25" x14ac:dyDescent="0.25">
      <c r="B6417" s="2"/>
      <c r="D6417" s="2"/>
      <c r="E6417" s="2"/>
      <c r="J6417" s="2"/>
      <c r="P6417" s="2"/>
      <c r="Y6417" s="2"/>
    </row>
    <row r="6418" spans="2:25" x14ac:dyDescent="0.25">
      <c r="B6418" s="2"/>
      <c r="D6418" s="2"/>
      <c r="E6418" s="2"/>
      <c r="J6418" s="2"/>
      <c r="P6418" s="2"/>
      <c r="Y6418" s="2"/>
    </row>
    <row r="6419" spans="2:25" x14ac:dyDescent="0.25">
      <c r="B6419" s="2"/>
      <c r="D6419" s="2"/>
      <c r="E6419" s="2"/>
      <c r="J6419" s="2"/>
      <c r="P6419" s="2"/>
      <c r="Y6419" s="2"/>
    </row>
    <row r="6420" spans="2:25" x14ac:dyDescent="0.25">
      <c r="B6420" s="2"/>
      <c r="D6420" s="2"/>
      <c r="E6420" s="2"/>
      <c r="J6420" s="2"/>
      <c r="P6420" s="2"/>
      <c r="Y6420" s="2"/>
    </row>
    <row r="6421" spans="2:25" x14ac:dyDescent="0.25">
      <c r="B6421" s="2"/>
      <c r="D6421" s="2"/>
      <c r="E6421" s="2"/>
      <c r="J6421" s="2"/>
      <c r="P6421" s="2"/>
      <c r="Y6421" s="2"/>
    </row>
    <row r="6422" spans="2:25" x14ac:dyDescent="0.25">
      <c r="B6422" s="2"/>
      <c r="D6422" s="2"/>
      <c r="E6422" s="2"/>
      <c r="J6422" s="2"/>
      <c r="P6422" s="2"/>
      <c r="Y6422" s="2"/>
    </row>
    <row r="6423" spans="2:25" x14ac:dyDescent="0.25">
      <c r="B6423" s="2"/>
      <c r="D6423" s="2"/>
      <c r="E6423" s="2"/>
      <c r="J6423" s="2"/>
      <c r="P6423" s="2"/>
      <c r="Y6423" s="2"/>
    </row>
    <row r="6424" spans="2:25" x14ac:dyDescent="0.25">
      <c r="B6424" s="2"/>
      <c r="D6424" s="2"/>
      <c r="E6424" s="2"/>
      <c r="J6424" s="2"/>
      <c r="P6424" s="2"/>
      <c r="Y6424" s="2"/>
    </row>
    <row r="6425" spans="2:25" x14ac:dyDescent="0.25">
      <c r="B6425" s="2"/>
      <c r="D6425" s="2"/>
      <c r="E6425" s="2"/>
      <c r="J6425" s="2"/>
      <c r="P6425" s="2"/>
      <c r="Y6425" s="2"/>
    </row>
    <row r="6426" spans="2:25" x14ac:dyDescent="0.25">
      <c r="B6426" s="2"/>
      <c r="D6426" s="2"/>
      <c r="E6426" s="2"/>
      <c r="J6426" s="2"/>
      <c r="P6426" s="2"/>
      <c r="Y6426" s="2"/>
    </row>
    <row r="6427" spans="2:25" x14ac:dyDescent="0.25">
      <c r="B6427" s="2"/>
      <c r="D6427" s="2"/>
      <c r="E6427" s="2"/>
      <c r="J6427" s="2"/>
      <c r="P6427" s="2"/>
      <c r="Y6427" s="2"/>
    </row>
    <row r="6428" spans="2:25" x14ac:dyDescent="0.25">
      <c r="B6428" s="2"/>
      <c r="D6428" s="2"/>
      <c r="E6428" s="2"/>
      <c r="J6428" s="2"/>
      <c r="P6428" s="2"/>
      <c r="Y6428" s="2"/>
    </row>
    <row r="6429" spans="2:25" x14ac:dyDescent="0.25">
      <c r="B6429" s="2"/>
      <c r="D6429" s="2"/>
      <c r="E6429" s="2"/>
      <c r="J6429" s="2"/>
      <c r="P6429" s="2"/>
      <c r="Y6429" s="2"/>
    </row>
    <row r="6430" spans="2:25" x14ac:dyDescent="0.25">
      <c r="B6430" s="2"/>
      <c r="D6430" s="2"/>
      <c r="E6430" s="2"/>
      <c r="J6430" s="2"/>
      <c r="P6430" s="2"/>
      <c r="Y6430" s="2"/>
    </row>
    <row r="6431" spans="2:25" x14ac:dyDescent="0.25">
      <c r="B6431" s="2"/>
      <c r="D6431" s="2"/>
      <c r="E6431" s="2"/>
      <c r="J6431" s="2"/>
      <c r="P6431" s="2"/>
      <c r="Y6431" s="2"/>
    </row>
    <row r="6432" spans="2:25" x14ac:dyDescent="0.25">
      <c r="B6432" s="2"/>
      <c r="D6432" s="2"/>
      <c r="E6432" s="2"/>
      <c r="J6432" s="2"/>
      <c r="P6432" s="2"/>
      <c r="Y6432" s="2"/>
    </row>
    <row r="6433" spans="2:25" x14ac:dyDescent="0.25">
      <c r="B6433" s="2"/>
      <c r="D6433" s="2"/>
      <c r="E6433" s="2"/>
      <c r="J6433" s="2"/>
      <c r="P6433" s="2"/>
      <c r="Y6433" s="2"/>
    </row>
    <row r="6434" spans="2:25" x14ac:dyDescent="0.25">
      <c r="B6434" s="2"/>
      <c r="D6434" s="2"/>
      <c r="E6434" s="2"/>
      <c r="J6434" s="2"/>
      <c r="P6434" s="2"/>
      <c r="Y6434" s="2"/>
    </row>
    <row r="6435" spans="2:25" x14ac:dyDescent="0.25">
      <c r="B6435" s="2"/>
      <c r="D6435" s="2"/>
      <c r="E6435" s="2"/>
      <c r="J6435" s="2"/>
      <c r="P6435" s="2"/>
      <c r="Y6435" s="2"/>
    </row>
    <row r="6436" spans="2:25" x14ac:dyDescent="0.25">
      <c r="B6436" s="2"/>
      <c r="D6436" s="2"/>
      <c r="E6436" s="2"/>
      <c r="J6436" s="2"/>
      <c r="P6436" s="2"/>
      <c r="Y6436" s="2"/>
    </row>
    <row r="6437" spans="2:25" x14ac:dyDescent="0.25">
      <c r="B6437" s="2"/>
      <c r="D6437" s="2"/>
      <c r="E6437" s="2"/>
      <c r="J6437" s="2"/>
      <c r="P6437" s="2"/>
      <c r="Y6437" s="2"/>
    </row>
    <row r="6438" spans="2:25" x14ac:dyDescent="0.25">
      <c r="B6438" s="2"/>
      <c r="D6438" s="2"/>
      <c r="E6438" s="2"/>
      <c r="J6438" s="2"/>
      <c r="P6438" s="2"/>
      <c r="Y6438" s="2"/>
    </row>
    <row r="6439" spans="2:25" x14ac:dyDescent="0.25">
      <c r="B6439" s="2"/>
      <c r="D6439" s="2"/>
      <c r="E6439" s="2"/>
      <c r="J6439" s="2"/>
      <c r="P6439" s="2"/>
      <c r="Y6439" s="2"/>
    </row>
    <row r="6440" spans="2:25" x14ac:dyDescent="0.25">
      <c r="B6440" s="2"/>
      <c r="D6440" s="2"/>
      <c r="E6440" s="2"/>
      <c r="J6440" s="2"/>
      <c r="P6440" s="2"/>
      <c r="Y6440" s="2"/>
    </row>
    <row r="6441" spans="2:25" x14ac:dyDescent="0.25">
      <c r="B6441" s="2"/>
      <c r="D6441" s="2"/>
      <c r="E6441" s="2"/>
      <c r="J6441" s="2"/>
      <c r="P6441" s="2"/>
      <c r="Y6441" s="2"/>
    </row>
    <row r="6442" spans="2:25" x14ac:dyDescent="0.25">
      <c r="B6442" s="2"/>
      <c r="D6442" s="2"/>
      <c r="E6442" s="2"/>
      <c r="J6442" s="2"/>
      <c r="P6442" s="2"/>
      <c r="Y6442" s="2"/>
    </row>
    <row r="6443" spans="2:25" x14ac:dyDescent="0.25">
      <c r="B6443" s="2"/>
      <c r="D6443" s="2"/>
      <c r="E6443" s="2"/>
      <c r="J6443" s="2"/>
      <c r="P6443" s="2"/>
      <c r="Y6443" s="2"/>
    </row>
    <row r="6444" spans="2:25" x14ac:dyDescent="0.25">
      <c r="B6444" s="2"/>
      <c r="D6444" s="2"/>
      <c r="E6444" s="2"/>
      <c r="J6444" s="2"/>
      <c r="P6444" s="2"/>
      <c r="Y6444" s="2"/>
    </row>
    <row r="6445" spans="2:25" x14ac:dyDescent="0.25">
      <c r="B6445" s="2"/>
      <c r="D6445" s="2"/>
      <c r="E6445" s="2"/>
      <c r="J6445" s="2"/>
      <c r="P6445" s="2"/>
      <c r="Y6445" s="2"/>
    </row>
    <row r="6446" spans="2:25" x14ac:dyDescent="0.25">
      <c r="B6446" s="2"/>
      <c r="D6446" s="2"/>
      <c r="E6446" s="2"/>
      <c r="J6446" s="2"/>
      <c r="P6446" s="2"/>
      <c r="Y6446" s="2"/>
    </row>
    <row r="6447" spans="2:25" x14ac:dyDescent="0.25">
      <c r="B6447" s="2"/>
      <c r="D6447" s="2"/>
      <c r="E6447" s="2"/>
      <c r="J6447" s="2"/>
      <c r="P6447" s="2"/>
      <c r="Y6447" s="2"/>
    </row>
    <row r="6448" spans="2:25" x14ac:dyDescent="0.25">
      <c r="B6448" s="2"/>
      <c r="D6448" s="2"/>
      <c r="E6448" s="2"/>
      <c r="J6448" s="2"/>
      <c r="P6448" s="2"/>
      <c r="Y6448" s="2"/>
    </row>
    <row r="6449" spans="2:25" x14ac:dyDescent="0.25">
      <c r="B6449" s="2"/>
      <c r="D6449" s="2"/>
      <c r="E6449" s="2"/>
      <c r="J6449" s="2"/>
      <c r="P6449" s="2"/>
      <c r="Y6449" s="2"/>
    </row>
    <row r="6450" spans="2:25" x14ac:dyDescent="0.25">
      <c r="B6450" s="2"/>
      <c r="D6450" s="2"/>
      <c r="E6450" s="2"/>
      <c r="J6450" s="2"/>
      <c r="P6450" s="2"/>
      <c r="Y6450" s="2"/>
    </row>
    <row r="6451" spans="2:25" x14ac:dyDescent="0.25">
      <c r="B6451" s="2"/>
      <c r="D6451" s="2"/>
      <c r="E6451" s="2"/>
      <c r="J6451" s="2"/>
      <c r="P6451" s="2"/>
      <c r="Y6451" s="2"/>
    </row>
    <row r="6452" spans="2:25" x14ac:dyDescent="0.25">
      <c r="B6452" s="2"/>
      <c r="D6452" s="2"/>
      <c r="E6452" s="2"/>
      <c r="J6452" s="2"/>
      <c r="P6452" s="2"/>
      <c r="Y6452" s="2"/>
    </row>
    <row r="6453" spans="2:25" x14ac:dyDescent="0.25">
      <c r="B6453" s="2"/>
      <c r="D6453" s="2"/>
      <c r="E6453" s="2"/>
      <c r="J6453" s="2"/>
      <c r="P6453" s="2"/>
      <c r="Y6453" s="2"/>
    </row>
    <row r="6454" spans="2:25" x14ac:dyDescent="0.25">
      <c r="B6454" s="2"/>
      <c r="D6454" s="2"/>
      <c r="E6454" s="2"/>
      <c r="J6454" s="2"/>
      <c r="P6454" s="2"/>
      <c r="Y6454" s="2"/>
    </row>
    <row r="6455" spans="2:25" x14ac:dyDescent="0.25">
      <c r="B6455" s="2"/>
      <c r="D6455" s="2"/>
      <c r="E6455" s="2"/>
      <c r="J6455" s="2"/>
      <c r="P6455" s="2"/>
      <c r="Y6455" s="2"/>
    </row>
    <row r="6456" spans="2:25" x14ac:dyDescent="0.25">
      <c r="B6456" s="2"/>
      <c r="D6456" s="2"/>
      <c r="E6456" s="2"/>
      <c r="J6456" s="2"/>
      <c r="P6456" s="2"/>
      <c r="Y6456" s="2"/>
    </row>
    <row r="6457" spans="2:25" x14ac:dyDescent="0.25">
      <c r="B6457" s="2"/>
      <c r="D6457" s="2"/>
      <c r="E6457" s="2"/>
      <c r="J6457" s="2"/>
      <c r="P6457" s="2"/>
      <c r="Y6457" s="2"/>
    </row>
    <row r="6458" spans="2:25" x14ac:dyDescent="0.25">
      <c r="B6458" s="2"/>
      <c r="D6458" s="2"/>
      <c r="E6458" s="2"/>
      <c r="J6458" s="2"/>
      <c r="P6458" s="2"/>
      <c r="Y6458" s="2"/>
    </row>
    <row r="6459" spans="2:25" x14ac:dyDescent="0.25">
      <c r="B6459" s="2"/>
      <c r="D6459" s="2"/>
      <c r="E6459" s="2"/>
      <c r="J6459" s="2"/>
      <c r="P6459" s="2"/>
      <c r="Y6459" s="2"/>
    </row>
    <row r="6460" spans="2:25" x14ac:dyDescent="0.25">
      <c r="B6460" s="2"/>
      <c r="D6460" s="2"/>
      <c r="E6460" s="2"/>
      <c r="J6460" s="2"/>
      <c r="P6460" s="2"/>
      <c r="Y6460" s="2"/>
    </row>
    <row r="6461" spans="2:25" x14ac:dyDescent="0.25">
      <c r="B6461" s="2"/>
      <c r="D6461" s="2"/>
      <c r="E6461" s="2"/>
      <c r="J6461" s="2"/>
      <c r="P6461" s="2"/>
      <c r="Y6461" s="2"/>
    </row>
    <row r="6462" spans="2:25" x14ac:dyDescent="0.25">
      <c r="B6462" s="2"/>
      <c r="D6462" s="2"/>
      <c r="E6462" s="2"/>
      <c r="J6462" s="2"/>
      <c r="P6462" s="2"/>
      <c r="Y6462" s="2"/>
    </row>
    <row r="6463" spans="2:25" x14ac:dyDescent="0.25">
      <c r="B6463" s="2"/>
      <c r="D6463" s="2"/>
      <c r="E6463" s="2"/>
      <c r="J6463" s="2"/>
      <c r="P6463" s="2"/>
      <c r="Y6463" s="2"/>
    </row>
    <row r="6464" spans="2:25" x14ac:dyDescent="0.25">
      <c r="B6464" s="2"/>
      <c r="D6464" s="2"/>
      <c r="E6464" s="2"/>
      <c r="J6464" s="2"/>
      <c r="P6464" s="2"/>
      <c r="Y6464" s="2"/>
    </row>
    <row r="6465" spans="2:25" x14ac:dyDescent="0.25">
      <c r="B6465" s="2"/>
      <c r="D6465" s="2"/>
      <c r="E6465" s="2"/>
      <c r="J6465" s="2"/>
      <c r="P6465" s="2"/>
      <c r="Y6465" s="2"/>
    </row>
    <row r="6466" spans="2:25" x14ac:dyDescent="0.25">
      <c r="B6466" s="2"/>
      <c r="D6466" s="2"/>
      <c r="E6466" s="2"/>
      <c r="J6466" s="2"/>
      <c r="P6466" s="2"/>
      <c r="Y6466" s="2"/>
    </row>
    <row r="6467" spans="2:25" x14ac:dyDescent="0.25">
      <c r="B6467" s="2"/>
      <c r="D6467" s="2"/>
      <c r="E6467" s="2"/>
      <c r="J6467" s="2"/>
      <c r="P6467" s="2"/>
      <c r="Y6467" s="2"/>
    </row>
    <row r="6468" spans="2:25" x14ac:dyDescent="0.25">
      <c r="B6468" s="2"/>
      <c r="D6468" s="2"/>
      <c r="E6468" s="2"/>
      <c r="J6468" s="2"/>
      <c r="P6468" s="2"/>
      <c r="Y6468" s="2"/>
    </row>
    <row r="6469" spans="2:25" x14ac:dyDescent="0.25">
      <c r="B6469" s="2"/>
      <c r="D6469" s="2"/>
      <c r="E6469" s="2"/>
      <c r="J6469" s="2"/>
      <c r="P6469" s="2"/>
      <c r="Y6469" s="2"/>
    </row>
    <row r="6470" spans="2:25" x14ac:dyDescent="0.25">
      <c r="B6470" s="2"/>
      <c r="D6470" s="2"/>
      <c r="E6470" s="2"/>
      <c r="J6470" s="2"/>
      <c r="P6470" s="2"/>
      <c r="Y6470" s="2"/>
    </row>
    <row r="6471" spans="2:25" x14ac:dyDescent="0.25">
      <c r="B6471" s="2"/>
      <c r="D6471" s="2"/>
      <c r="E6471" s="2"/>
      <c r="J6471" s="2"/>
      <c r="P6471" s="2"/>
      <c r="Y6471" s="2"/>
    </row>
    <row r="6472" spans="2:25" x14ac:dyDescent="0.25">
      <c r="B6472" s="2"/>
      <c r="D6472" s="2"/>
      <c r="E6472" s="2"/>
      <c r="J6472" s="2"/>
      <c r="P6472" s="2"/>
      <c r="Y6472" s="2"/>
    </row>
    <row r="6473" spans="2:25" x14ac:dyDescent="0.25">
      <c r="B6473" s="2"/>
      <c r="D6473" s="2"/>
      <c r="E6473" s="2"/>
      <c r="J6473" s="2"/>
      <c r="P6473" s="2"/>
      <c r="Y6473" s="2"/>
    </row>
    <row r="6474" spans="2:25" x14ac:dyDescent="0.25">
      <c r="B6474" s="2"/>
      <c r="D6474" s="2"/>
      <c r="E6474" s="2"/>
      <c r="J6474" s="2"/>
      <c r="P6474" s="2"/>
      <c r="Y6474" s="2"/>
    </row>
    <row r="6475" spans="2:25" x14ac:dyDescent="0.25">
      <c r="B6475" s="2"/>
      <c r="D6475" s="2"/>
      <c r="E6475" s="2"/>
      <c r="J6475" s="2"/>
      <c r="P6475" s="2"/>
      <c r="Y6475" s="2"/>
    </row>
    <row r="6476" spans="2:25" x14ac:dyDescent="0.25">
      <c r="B6476" s="2"/>
      <c r="D6476" s="2"/>
      <c r="E6476" s="2"/>
      <c r="J6476" s="2"/>
      <c r="P6476" s="2"/>
      <c r="Y6476" s="2"/>
    </row>
    <row r="6477" spans="2:25" x14ac:dyDescent="0.25">
      <c r="B6477" s="2"/>
      <c r="D6477" s="2"/>
      <c r="E6477" s="2"/>
      <c r="J6477" s="2"/>
      <c r="P6477" s="2"/>
      <c r="Y6477" s="2"/>
    </row>
    <row r="6478" spans="2:25" x14ac:dyDescent="0.25">
      <c r="B6478" s="2"/>
      <c r="D6478" s="2"/>
      <c r="E6478" s="2"/>
      <c r="J6478" s="2"/>
      <c r="P6478" s="2"/>
      <c r="Y6478" s="2"/>
    </row>
    <row r="6479" spans="2:25" x14ac:dyDescent="0.25">
      <c r="B6479" s="2"/>
      <c r="D6479" s="2"/>
      <c r="E6479" s="2"/>
      <c r="J6479" s="2"/>
      <c r="P6479" s="2"/>
      <c r="Y6479" s="2"/>
    </row>
    <row r="6480" spans="2:25" x14ac:dyDescent="0.25">
      <c r="B6480" s="2"/>
      <c r="D6480" s="2"/>
      <c r="E6480" s="2"/>
      <c r="J6480" s="2"/>
      <c r="P6480" s="2"/>
      <c r="Y6480" s="2"/>
    </row>
    <row r="6481" spans="2:25" x14ac:dyDescent="0.25">
      <c r="B6481" s="2"/>
      <c r="D6481" s="2"/>
      <c r="E6481" s="2"/>
      <c r="J6481" s="2"/>
      <c r="P6481" s="2"/>
      <c r="Y6481" s="2"/>
    </row>
    <row r="6482" spans="2:25" x14ac:dyDescent="0.25">
      <c r="B6482" s="2"/>
      <c r="D6482" s="2"/>
      <c r="E6482" s="2"/>
      <c r="J6482" s="2"/>
      <c r="P6482" s="2"/>
      <c r="Y6482" s="2"/>
    </row>
    <row r="6483" spans="2:25" x14ac:dyDescent="0.25">
      <c r="B6483" s="2"/>
      <c r="D6483" s="2"/>
      <c r="E6483" s="2"/>
      <c r="J6483" s="2"/>
      <c r="P6483" s="2"/>
      <c r="Y6483" s="2"/>
    </row>
    <row r="6484" spans="2:25" x14ac:dyDescent="0.25">
      <c r="B6484" s="2"/>
      <c r="D6484" s="2"/>
      <c r="E6484" s="2"/>
      <c r="J6484" s="2"/>
      <c r="P6484" s="2"/>
      <c r="Y6484" s="2"/>
    </row>
    <row r="6485" spans="2:25" x14ac:dyDescent="0.25">
      <c r="B6485" s="2"/>
      <c r="D6485" s="2"/>
      <c r="E6485" s="2"/>
      <c r="J6485" s="2"/>
      <c r="P6485" s="2"/>
      <c r="Y6485" s="2"/>
    </row>
    <row r="6486" spans="2:25" x14ac:dyDescent="0.25">
      <c r="B6486" s="2"/>
      <c r="D6486" s="2"/>
      <c r="E6486" s="2"/>
      <c r="J6486" s="2"/>
      <c r="P6486" s="2"/>
      <c r="Y6486" s="2"/>
    </row>
    <row r="6487" spans="2:25" x14ac:dyDescent="0.25">
      <c r="B6487" s="2"/>
      <c r="D6487" s="2"/>
      <c r="E6487" s="2"/>
      <c r="J6487" s="2"/>
      <c r="P6487" s="2"/>
      <c r="Y6487" s="2"/>
    </row>
    <row r="6488" spans="2:25" x14ac:dyDescent="0.25">
      <c r="B6488" s="2"/>
      <c r="D6488" s="2"/>
      <c r="E6488" s="2"/>
      <c r="J6488" s="2"/>
      <c r="P6488" s="2"/>
      <c r="Y6488" s="2"/>
    </row>
    <row r="6489" spans="2:25" x14ac:dyDescent="0.25">
      <c r="B6489" s="2"/>
      <c r="D6489" s="2"/>
      <c r="E6489" s="2"/>
      <c r="J6489" s="2"/>
      <c r="P6489" s="2"/>
      <c r="Y6489" s="2"/>
    </row>
    <row r="6490" spans="2:25" x14ac:dyDescent="0.25">
      <c r="B6490" s="2"/>
      <c r="D6490" s="2"/>
      <c r="E6490" s="2"/>
      <c r="J6490" s="2"/>
      <c r="P6490" s="2"/>
      <c r="Y6490" s="2"/>
    </row>
    <row r="6491" spans="2:25" x14ac:dyDescent="0.25">
      <c r="B6491" s="2"/>
      <c r="D6491" s="2"/>
      <c r="E6491" s="2"/>
      <c r="J6491" s="2"/>
      <c r="P6491" s="2"/>
      <c r="Y6491" s="2"/>
    </row>
    <row r="6492" spans="2:25" x14ac:dyDescent="0.25">
      <c r="B6492" s="2"/>
      <c r="D6492" s="2"/>
      <c r="E6492" s="2"/>
      <c r="J6492" s="2"/>
      <c r="P6492" s="2"/>
      <c r="Y6492" s="2"/>
    </row>
    <row r="6493" spans="2:25" x14ac:dyDescent="0.25">
      <c r="B6493" s="2"/>
      <c r="D6493" s="2"/>
      <c r="E6493" s="2"/>
      <c r="J6493" s="2"/>
      <c r="P6493" s="2"/>
      <c r="Y6493" s="2"/>
    </row>
    <row r="6494" spans="2:25" x14ac:dyDescent="0.25">
      <c r="B6494" s="2"/>
      <c r="D6494" s="2"/>
      <c r="E6494" s="2"/>
      <c r="J6494" s="2"/>
      <c r="P6494" s="2"/>
      <c r="Y6494" s="2"/>
    </row>
    <row r="6495" spans="2:25" x14ac:dyDescent="0.25">
      <c r="B6495" s="2"/>
      <c r="D6495" s="2"/>
      <c r="E6495" s="2"/>
      <c r="J6495" s="2"/>
      <c r="P6495" s="2"/>
      <c r="Y6495" s="2"/>
    </row>
    <row r="6496" spans="2:25" x14ac:dyDescent="0.25">
      <c r="B6496" s="2"/>
      <c r="D6496" s="2"/>
      <c r="E6496" s="2"/>
      <c r="J6496" s="2"/>
      <c r="P6496" s="2"/>
      <c r="Y6496" s="2"/>
    </row>
    <row r="6497" spans="2:25" x14ac:dyDescent="0.25">
      <c r="B6497" s="2"/>
      <c r="D6497" s="2"/>
      <c r="E6497" s="2"/>
      <c r="J6497" s="2"/>
      <c r="P6497" s="2"/>
      <c r="Y6497" s="2"/>
    </row>
    <row r="6498" spans="2:25" x14ac:dyDescent="0.25">
      <c r="B6498" s="2"/>
      <c r="D6498" s="2"/>
      <c r="E6498" s="2"/>
      <c r="J6498" s="2"/>
      <c r="P6498" s="2"/>
      <c r="Y6498" s="2"/>
    </row>
    <row r="6499" spans="2:25" x14ac:dyDescent="0.25">
      <c r="B6499" s="2"/>
      <c r="D6499" s="2"/>
      <c r="E6499" s="2"/>
      <c r="J6499" s="2"/>
      <c r="P6499" s="2"/>
      <c r="Y6499" s="2"/>
    </row>
    <row r="6500" spans="2:25" x14ac:dyDescent="0.25">
      <c r="B6500" s="2"/>
      <c r="D6500" s="2"/>
      <c r="E6500" s="2"/>
      <c r="J6500" s="2"/>
      <c r="P6500" s="2"/>
      <c r="Y6500" s="2"/>
    </row>
    <row r="6501" spans="2:25" x14ac:dyDescent="0.25">
      <c r="B6501" s="2"/>
      <c r="D6501" s="2"/>
      <c r="E6501" s="2"/>
      <c r="J6501" s="2"/>
      <c r="P6501" s="2"/>
      <c r="Y6501" s="2"/>
    </row>
    <row r="6502" spans="2:25" x14ac:dyDescent="0.25">
      <c r="B6502" s="2"/>
      <c r="D6502" s="2"/>
      <c r="E6502" s="2"/>
      <c r="J6502" s="2"/>
      <c r="P6502" s="2"/>
      <c r="Y6502" s="2"/>
    </row>
    <row r="6503" spans="2:25" x14ac:dyDescent="0.25">
      <c r="B6503" s="2"/>
      <c r="D6503" s="2"/>
      <c r="E6503" s="2"/>
      <c r="J6503" s="2"/>
      <c r="P6503" s="2"/>
      <c r="Y6503" s="2"/>
    </row>
    <row r="6504" spans="2:25" x14ac:dyDescent="0.25">
      <c r="B6504" s="2"/>
      <c r="D6504" s="2"/>
      <c r="E6504" s="2"/>
      <c r="J6504" s="2"/>
      <c r="P6504" s="2"/>
      <c r="Y6504" s="2"/>
    </row>
    <row r="6505" spans="2:25" x14ac:dyDescent="0.25">
      <c r="B6505" s="2"/>
      <c r="D6505" s="2"/>
      <c r="E6505" s="2"/>
      <c r="J6505" s="2"/>
      <c r="P6505" s="2"/>
      <c r="Y6505" s="2"/>
    </row>
    <row r="6506" spans="2:25" x14ac:dyDescent="0.25">
      <c r="B6506" s="2"/>
      <c r="D6506" s="2"/>
      <c r="E6506" s="2"/>
      <c r="J6506" s="2"/>
      <c r="P6506" s="2"/>
      <c r="Y6506" s="2"/>
    </row>
    <row r="6507" spans="2:25" x14ac:dyDescent="0.25">
      <c r="B6507" s="2"/>
      <c r="D6507" s="2"/>
      <c r="E6507" s="2"/>
      <c r="J6507" s="2"/>
      <c r="P6507" s="2"/>
      <c r="Y6507" s="2"/>
    </row>
    <row r="6508" spans="2:25" x14ac:dyDescent="0.25">
      <c r="B6508" s="2"/>
      <c r="D6508" s="2"/>
      <c r="E6508" s="2"/>
      <c r="J6508" s="2"/>
      <c r="P6508" s="2"/>
      <c r="Y6508" s="2"/>
    </row>
    <row r="6509" spans="2:25" x14ac:dyDescent="0.25">
      <c r="B6509" s="2"/>
      <c r="D6509" s="2"/>
      <c r="E6509" s="2"/>
      <c r="J6509" s="2"/>
      <c r="P6509" s="2"/>
      <c r="Y6509" s="2"/>
    </row>
    <row r="6510" spans="2:25" x14ac:dyDescent="0.25">
      <c r="B6510" s="2"/>
      <c r="D6510" s="2"/>
      <c r="E6510" s="2"/>
      <c r="J6510" s="2"/>
      <c r="P6510" s="2"/>
      <c r="Y6510" s="2"/>
    </row>
    <row r="6511" spans="2:25" x14ac:dyDescent="0.25">
      <c r="B6511" s="2"/>
      <c r="D6511" s="2"/>
      <c r="E6511" s="2"/>
      <c r="J6511" s="2"/>
      <c r="P6511" s="2"/>
      <c r="Y6511" s="2"/>
    </row>
    <row r="6512" spans="2:25" x14ac:dyDescent="0.25">
      <c r="B6512" s="2"/>
      <c r="D6512" s="2"/>
      <c r="E6512" s="2"/>
      <c r="J6512" s="2"/>
      <c r="P6512" s="2"/>
      <c r="Y6512" s="2"/>
    </row>
    <row r="6513" spans="2:25" x14ac:dyDescent="0.25">
      <c r="B6513" s="2"/>
      <c r="D6513" s="2"/>
      <c r="E6513" s="2"/>
      <c r="J6513" s="2"/>
      <c r="P6513" s="2"/>
      <c r="Y6513" s="2"/>
    </row>
    <row r="6514" spans="2:25" x14ac:dyDescent="0.25">
      <c r="B6514" s="2"/>
      <c r="D6514" s="2"/>
      <c r="E6514" s="2"/>
      <c r="J6514" s="2"/>
      <c r="P6514" s="2"/>
      <c r="Y6514" s="2"/>
    </row>
    <row r="6515" spans="2:25" x14ac:dyDescent="0.25">
      <c r="B6515" s="2"/>
      <c r="D6515" s="2"/>
      <c r="E6515" s="2"/>
      <c r="J6515" s="2"/>
      <c r="P6515" s="2"/>
      <c r="Y6515" s="2"/>
    </row>
    <row r="6516" spans="2:25" x14ac:dyDescent="0.25">
      <c r="B6516" s="2"/>
      <c r="D6516" s="2"/>
      <c r="E6516" s="2"/>
      <c r="J6516" s="2"/>
      <c r="P6516" s="2"/>
      <c r="Y6516" s="2"/>
    </row>
    <row r="6517" spans="2:25" x14ac:dyDescent="0.25">
      <c r="B6517" s="2"/>
      <c r="D6517" s="2"/>
      <c r="E6517" s="2"/>
      <c r="J6517" s="2"/>
      <c r="P6517" s="2"/>
      <c r="Y6517" s="2"/>
    </row>
    <row r="6518" spans="2:25" x14ac:dyDescent="0.25">
      <c r="B6518" s="2"/>
      <c r="D6518" s="2"/>
      <c r="E6518" s="2"/>
      <c r="J6518" s="2"/>
      <c r="P6518" s="2"/>
      <c r="Y6518" s="2"/>
    </row>
    <row r="6519" spans="2:25" x14ac:dyDescent="0.25">
      <c r="B6519" s="2"/>
      <c r="D6519" s="2"/>
      <c r="E6519" s="2"/>
      <c r="J6519" s="2"/>
      <c r="P6519" s="2"/>
      <c r="Y6519" s="2"/>
    </row>
    <row r="6520" spans="2:25" x14ac:dyDescent="0.25">
      <c r="B6520" s="2"/>
      <c r="D6520" s="2"/>
      <c r="E6520" s="2"/>
      <c r="J6520" s="2"/>
      <c r="P6520" s="2"/>
      <c r="Y6520" s="2"/>
    </row>
    <row r="6521" spans="2:25" x14ac:dyDescent="0.25">
      <c r="B6521" s="2"/>
      <c r="D6521" s="2"/>
      <c r="E6521" s="2"/>
      <c r="J6521" s="2"/>
      <c r="P6521" s="2"/>
      <c r="Y6521" s="2"/>
    </row>
    <row r="6522" spans="2:25" x14ac:dyDescent="0.25">
      <c r="B6522" s="2"/>
      <c r="D6522" s="2"/>
      <c r="E6522" s="2"/>
      <c r="J6522" s="2"/>
      <c r="P6522" s="2"/>
      <c r="Y6522" s="2"/>
    </row>
    <row r="6523" spans="2:25" x14ac:dyDescent="0.25">
      <c r="B6523" s="2"/>
      <c r="D6523" s="2"/>
      <c r="E6523" s="2"/>
      <c r="J6523" s="2"/>
      <c r="P6523" s="2"/>
      <c r="Y6523" s="2"/>
    </row>
    <row r="6524" spans="2:25" x14ac:dyDescent="0.25">
      <c r="B6524" s="2"/>
      <c r="D6524" s="2"/>
      <c r="E6524" s="2"/>
      <c r="J6524" s="2"/>
      <c r="P6524" s="2"/>
      <c r="Y6524" s="2"/>
    </row>
    <row r="6525" spans="2:25" x14ac:dyDescent="0.25">
      <c r="B6525" s="2"/>
      <c r="D6525" s="2"/>
      <c r="E6525" s="2"/>
      <c r="J6525" s="2"/>
      <c r="P6525" s="2"/>
      <c r="Y6525" s="2"/>
    </row>
    <row r="6526" spans="2:25" x14ac:dyDescent="0.25">
      <c r="B6526" s="2"/>
      <c r="D6526" s="2"/>
      <c r="E6526" s="2"/>
      <c r="J6526" s="2"/>
      <c r="P6526" s="2"/>
      <c r="Y6526" s="2"/>
    </row>
    <row r="6527" spans="2:25" x14ac:dyDescent="0.25">
      <c r="B6527" s="2"/>
      <c r="D6527" s="2"/>
      <c r="E6527" s="2"/>
      <c r="J6527" s="2"/>
      <c r="P6527" s="2"/>
      <c r="Y6527" s="2"/>
    </row>
    <row r="6528" spans="2:25" x14ac:dyDescent="0.25">
      <c r="B6528" s="2"/>
      <c r="D6528" s="2"/>
      <c r="E6528" s="2"/>
      <c r="J6528" s="2"/>
      <c r="P6528" s="2"/>
      <c r="Y6528" s="2"/>
    </row>
    <row r="6529" spans="2:25" x14ac:dyDescent="0.25">
      <c r="B6529" s="2"/>
      <c r="D6529" s="2"/>
      <c r="E6529" s="2"/>
      <c r="J6529" s="2"/>
      <c r="P6529" s="2"/>
      <c r="Y6529" s="2"/>
    </row>
    <row r="6530" spans="2:25" x14ac:dyDescent="0.25">
      <c r="B6530" s="2"/>
      <c r="D6530" s="2"/>
      <c r="E6530" s="2"/>
      <c r="J6530" s="2"/>
      <c r="P6530" s="2"/>
      <c r="Y6530" s="2"/>
    </row>
    <row r="6531" spans="2:25" x14ac:dyDescent="0.25">
      <c r="B6531" s="2"/>
      <c r="D6531" s="2"/>
      <c r="E6531" s="2"/>
      <c r="J6531" s="2"/>
      <c r="P6531" s="2"/>
      <c r="Y6531" s="2"/>
    </row>
    <row r="6532" spans="2:25" x14ac:dyDescent="0.25">
      <c r="B6532" s="2"/>
      <c r="D6532" s="2"/>
      <c r="E6532" s="2"/>
      <c r="J6532" s="2"/>
      <c r="P6532" s="2"/>
      <c r="Y6532" s="2"/>
    </row>
    <row r="6533" spans="2:25" x14ac:dyDescent="0.25">
      <c r="B6533" s="2"/>
      <c r="D6533" s="2"/>
      <c r="E6533" s="2"/>
      <c r="J6533" s="2"/>
      <c r="P6533" s="2"/>
      <c r="Y6533" s="2"/>
    </row>
    <row r="6534" spans="2:25" x14ac:dyDescent="0.25">
      <c r="B6534" s="2"/>
      <c r="D6534" s="2"/>
      <c r="E6534" s="2"/>
      <c r="J6534" s="2"/>
      <c r="P6534" s="2"/>
      <c r="Y6534" s="2"/>
    </row>
    <row r="6535" spans="2:25" x14ac:dyDescent="0.25">
      <c r="B6535" s="2"/>
      <c r="D6535" s="2"/>
      <c r="E6535" s="2"/>
      <c r="J6535" s="2"/>
      <c r="P6535" s="2"/>
      <c r="Y6535" s="2"/>
    </row>
    <row r="6536" spans="2:25" x14ac:dyDescent="0.25">
      <c r="B6536" s="2"/>
      <c r="D6536" s="2"/>
      <c r="E6536" s="2"/>
      <c r="J6536" s="2"/>
      <c r="P6536" s="2"/>
      <c r="Y6536" s="2"/>
    </row>
    <row r="6537" spans="2:25" x14ac:dyDescent="0.25">
      <c r="B6537" s="2"/>
      <c r="D6537" s="2"/>
      <c r="E6537" s="2"/>
      <c r="J6537" s="2"/>
      <c r="P6537" s="2"/>
      <c r="Y6537" s="2"/>
    </row>
    <row r="6538" spans="2:25" x14ac:dyDescent="0.25">
      <c r="B6538" s="2"/>
      <c r="D6538" s="2"/>
      <c r="E6538" s="2"/>
      <c r="J6538" s="2"/>
      <c r="P6538" s="2"/>
      <c r="Y6538" s="2"/>
    </row>
    <row r="6539" spans="2:25" x14ac:dyDescent="0.25">
      <c r="B6539" s="2"/>
      <c r="D6539" s="2"/>
      <c r="E6539" s="2"/>
      <c r="J6539" s="2"/>
      <c r="P6539" s="2"/>
      <c r="Y6539" s="2"/>
    </row>
    <row r="6540" spans="2:25" x14ac:dyDescent="0.25">
      <c r="B6540" s="2"/>
      <c r="D6540" s="2"/>
      <c r="E6540" s="2"/>
      <c r="J6540" s="2"/>
      <c r="P6540" s="2"/>
      <c r="Y6540" s="2"/>
    </row>
    <row r="6541" spans="2:25" x14ac:dyDescent="0.25">
      <c r="B6541" s="2"/>
      <c r="D6541" s="2"/>
      <c r="E6541" s="2"/>
      <c r="J6541" s="2"/>
      <c r="P6541" s="2"/>
      <c r="Y6541" s="2"/>
    </row>
    <row r="6542" spans="2:25" x14ac:dyDescent="0.25">
      <c r="B6542" s="2"/>
      <c r="D6542" s="2"/>
      <c r="E6542" s="2"/>
      <c r="J6542" s="2"/>
      <c r="P6542" s="2"/>
      <c r="Y6542" s="2"/>
    </row>
    <row r="6543" spans="2:25" x14ac:dyDescent="0.25">
      <c r="B6543" s="2"/>
      <c r="D6543" s="2"/>
      <c r="E6543" s="2"/>
      <c r="J6543" s="2"/>
      <c r="P6543" s="2"/>
      <c r="Y6543" s="2"/>
    </row>
    <row r="6544" spans="2:25" x14ac:dyDescent="0.25">
      <c r="B6544" s="2"/>
      <c r="D6544" s="2"/>
      <c r="E6544" s="2"/>
      <c r="J6544" s="2"/>
      <c r="P6544" s="2"/>
      <c r="Y6544" s="2"/>
    </row>
    <row r="6545" spans="2:25" x14ac:dyDescent="0.25">
      <c r="B6545" s="2"/>
      <c r="D6545" s="2"/>
      <c r="E6545" s="2"/>
      <c r="J6545" s="2"/>
      <c r="P6545" s="2"/>
      <c r="Y6545" s="2"/>
    </row>
    <row r="6546" spans="2:25" x14ac:dyDescent="0.25">
      <c r="B6546" s="2"/>
      <c r="D6546" s="2"/>
      <c r="E6546" s="2"/>
      <c r="J6546" s="2"/>
      <c r="P6546" s="2"/>
      <c r="Y6546" s="2"/>
    </row>
    <row r="6547" spans="2:25" x14ac:dyDescent="0.25">
      <c r="B6547" s="2"/>
      <c r="D6547" s="2"/>
      <c r="E6547" s="2"/>
      <c r="J6547" s="2"/>
      <c r="P6547" s="2"/>
      <c r="Y6547" s="2"/>
    </row>
    <row r="6548" spans="2:25" x14ac:dyDescent="0.25">
      <c r="B6548" s="2"/>
      <c r="D6548" s="2"/>
      <c r="E6548" s="2"/>
      <c r="J6548" s="2"/>
      <c r="P6548" s="2"/>
      <c r="Y6548" s="2"/>
    </row>
    <row r="6549" spans="2:25" x14ac:dyDescent="0.25">
      <c r="B6549" s="2"/>
      <c r="D6549" s="2"/>
      <c r="E6549" s="2"/>
      <c r="J6549" s="2"/>
      <c r="P6549" s="2"/>
      <c r="Y6549" s="2"/>
    </row>
    <row r="6550" spans="2:25" x14ac:dyDescent="0.25">
      <c r="B6550" s="2"/>
      <c r="D6550" s="2"/>
      <c r="E6550" s="2"/>
      <c r="J6550" s="2"/>
      <c r="P6550" s="2"/>
      <c r="Y6550" s="2"/>
    </row>
    <row r="6551" spans="2:25" x14ac:dyDescent="0.25">
      <c r="B6551" s="2"/>
      <c r="D6551" s="2"/>
      <c r="E6551" s="2"/>
      <c r="J6551" s="2"/>
      <c r="P6551" s="2"/>
      <c r="Y6551" s="2"/>
    </row>
    <row r="6552" spans="2:25" x14ac:dyDescent="0.25">
      <c r="B6552" s="2"/>
      <c r="D6552" s="2"/>
      <c r="E6552" s="2"/>
      <c r="J6552" s="2"/>
      <c r="P6552" s="2"/>
      <c r="Y6552" s="2"/>
    </row>
    <row r="6553" spans="2:25" x14ac:dyDescent="0.25">
      <c r="B6553" s="2"/>
      <c r="D6553" s="2"/>
      <c r="E6553" s="2"/>
      <c r="J6553" s="2"/>
      <c r="P6553" s="2"/>
      <c r="Y6553" s="2"/>
    </row>
    <row r="6554" spans="2:25" x14ac:dyDescent="0.25">
      <c r="B6554" s="2"/>
      <c r="D6554" s="2"/>
      <c r="E6554" s="2"/>
      <c r="J6554" s="2"/>
      <c r="P6554" s="2"/>
      <c r="Y6554" s="2"/>
    </row>
    <row r="6555" spans="2:25" x14ac:dyDescent="0.25">
      <c r="B6555" s="2"/>
      <c r="D6555" s="2"/>
      <c r="E6555" s="2"/>
      <c r="J6555" s="2"/>
      <c r="P6555" s="2"/>
      <c r="Y6555" s="2"/>
    </row>
    <row r="6556" spans="2:25" x14ac:dyDescent="0.25">
      <c r="B6556" s="2"/>
      <c r="D6556" s="2"/>
      <c r="E6556" s="2"/>
      <c r="J6556" s="2"/>
      <c r="P6556" s="2"/>
      <c r="Y6556" s="2"/>
    </row>
    <row r="6557" spans="2:25" x14ac:dyDescent="0.25">
      <c r="B6557" s="2"/>
      <c r="D6557" s="2"/>
      <c r="E6557" s="2"/>
      <c r="J6557" s="2"/>
      <c r="P6557" s="2"/>
      <c r="Y6557" s="2"/>
    </row>
    <row r="6558" spans="2:25" x14ac:dyDescent="0.25">
      <c r="B6558" s="2"/>
      <c r="D6558" s="2"/>
      <c r="E6558" s="2"/>
      <c r="J6558" s="2"/>
      <c r="P6558" s="2"/>
      <c r="Y6558" s="2"/>
    </row>
    <row r="6559" spans="2:25" x14ac:dyDescent="0.25">
      <c r="B6559" s="2"/>
      <c r="D6559" s="2"/>
      <c r="E6559" s="2"/>
      <c r="J6559" s="2"/>
      <c r="P6559" s="2"/>
      <c r="Y6559" s="2"/>
    </row>
    <row r="6560" spans="2:25" x14ac:dyDescent="0.25">
      <c r="B6560" s="2"/>
      <c r="D6560" s="2"/>
      <c r="E6560" s="2"/>
      <c r="J6560" s="2"/>
      <c r="P6560" s="2"/>
      <c r="Y6560" s="2"/>
    </row>
    <row r="6561" spans="2:25" x14ac:dyDescent="0.25">
      <c r="B6561" s="2"/>
      <c r="D6561" s="2"/>
      <c r="E6561" s="2"/>
      <c r="J6561" s="2"/>
      <c r="P6561" s="2"/>
      <c r="Y6561" s="2"/>
    </row>
    <row r="6562" spans="2:25" x14ac:dyDescent="0.25">
      <c r="B6562" s="2"/>
      <c r="D6562" s="2"/>
      <c r="E6562" s="2"/>
      <c r="J6562" s="2"/>
      <c r="P6562" s="2"/>
      <c r="Y6562" s="2"/>
    </row>
    <row r="6563" spans="2:25" x14ac:dyDescent="0.25">
      <c r="B6563" s="2"/>
      <c r="D6563" s="2"/>
      <c r="E6563" s="2"/>
      <c r="J6563" s="2"/>
      <c r="P6563" s="2"/>
      <c r="Y6563" s="2"/>
    </row>
    <row r="6564" spans="2:25" x14ac:dyDescent="0.25">
      <c r="B6564" s="2"/>
      <c r="D6564" s="2"/>
      <c r="E6564" s="2"/>
      <c r="J6564" s="2"/>
      <c r="P6564" s="2"/>
      <c r="Y6564" s="2"/>
    </row>
    <row r="6565" spans="2:25" x14ac:dyDescent="0.25">
      <c r="B6565" s="2"/>
      <c r="D6565" s="2"/>
      <c r="E6565" s="2"/>
      <c r="J6565" s="2"/>
      <c r="P6565" s="2"/>
      <c r="Y6565" s="2"/>
    </row>
    <row r="6566" spans="2:25" x14ac:dyDescent="0.25">
      <c r="B6566" s="2"/>
      <c r="D6566" s="2"/>
      <c r="E6566" s="2"/>
      <c r="J6566" s="2"/>
      <c r="P6566" s="2"/>
      <c r="Y6566" s="2"/>
    </row>
    <row r="6567" spans="2:25" x14ac:dyDescent="0.25">
      <c r="B6567" s="2"/>
      <c r="D6567" s="2"/>
      <c r="E6567" s="2"/>
      <c r="J6567" s="2"/>
      <c r="P6567" s="2"/>
      <c r="Y6567" s="2"/>
    </row>
    <row r="6568" spans="2:25" x14ac:dyDescent="0.25">
      <c r="B6568" s="2"/>
      <c r="D6568" s="2"/>
      <c r="E6568" s="2"/>
      <c r="J6568" s="2"/>
      <c r="P6568" s="2"/>
      <c r="Y6568" s="2"/>
    </row>
    <row r="6569" spans="2:25" x14ac:dyDescent="0.25">
      <c r="B6569" s="2"/>
      <c r="D6569" s="2"/>
      <c r="E6569" s="2"/>
      <c r="J6569" s="2"/>
      <c r="P6569" s="2"/>
      <c r="Y6569" s="2"/>
    </row>
    <row r="6570" spans="2:25" x14ac:dyDescent="0.25">
      <c r="B6570" s="2"/>
      <c r="D6570" s="2"/>
      <c r="E6570" s="2"/>
      <c r="J6570" s="2"/>
      <c r="P6570" s="2"/>
      <c r="Y6570" s="2"/>
    </row>
    <row r="6571" spans="2:25" x14ac:dyDescent="0.25">
      <c r="B6571" s="2"/>
      <c r="D6571" s="2"/>
      <c r="E6571" s="2"/>
      <c r="J6571" s="2"/>
      <c r="P6571" s="2"/>
      <c r="Y6571" s="2"/>
    </row>
    <row r="6572" spans="2:25" x14ac:dyDescent="0.25">
      <c r="B6572" s="2"/>
      <c r="D6572" s="2"/>
      <c r="E6572" s="2"/>
      <c r="J6572" s="2"/>
      <c r="P6572" s="2"/>
      <c r="Y6572" s="2"/>
    </row>
    <row r="6573" spans="2:25" x14ac:dyDescent="0.25">
      <c r="B6573" s="2"/>
      <c r="D6573" s="2"/>
      <c r="E6573" s="2"/>
      <c r="J6573" s="2"/>
      <c r="P6573" s="2"/>
      <c r="Y6573" s="2"/>
    </row>
    <row r="6574" spans="2:25" x14ac:dyDescent="0.25">
      <c r="B6574" s="2"/>
      <c r="D6574" s="2"/>
      <c r="E6574" s="2"/>
      <c r="J6574" s="2"/>
      <c r="P6574" s="2"/>
      <c r="Y6574" s="2"/>
    </row>
    <row r="6575" spans="2:25" x14ac:dyDescent="0.25">
      <c r="B6575" s="2"/>
      <c r="D6575" s="2"/>
      <c r="E6575" s="2"/>
      <c r="J6575" s="2"/>
      <c r="P6575" s="2"/>
      <c r="Y6575" s="2"/>
    </row>
    <row r="6576" spans="2:25" x14ac:dyDescent="0.25">
      <c r="B6576" s="2"/>
      <c r="D6576" s="2"/>
      <c r="E6576" s="2"/>
      <c r="J6576" s="2"/>
      <c r="P6576" s="2"/>
      <c r="Y6576" s="2"/>
    </row>
    <row r="6577" spans="2:25" x14ac:dyDescent="0.25">
      <c r="B6577" s="2"/>
      <c r="D6577" s="2"/>
      <c r="E6577" s="2"/>
      <c r="J6577" s="2"/>
      <c r="P6577" s="2"/>
      <c r="Y6577" s="2"/>
    </row>
    <row r="6578" spans="2:25" x14ac:dyDescent="0.25">
      <c r="B6578" s="2"/>
      <c r="D6578" s="2"/>
      <c r="E6578" s="2"/>
      <c r="J6578" s="2"/>
      <c r="P6578" s="2"/>
      <c r="Y6578" s="2"/>
    </row>
    <row r="6579" spans="2:25" x14ac:dyDescent="0.25">
      <c r="B6579" s="2"/>
      <c r="D6579" s="2"/>
      <c r="E6579" s="2"/>
      <c r="J6579" s="2"/>
      <c r="P6579" s="2"/>
      <c r="Y6579" s="2"/>
    </row>
    <row r="6580" spans="2:25" x14ac:dyDescent="0.25">
      <c r="B6580" s="2"/>
      <c r="D6580" s="2"/>
      <c r="E6580" s="2"/>
      <c r="J6580" s="2"/>
      <c r="P6580" s="2"/>
      <c r="Y6580" s="2"/>
    </row>
    <row r="6581" spans="2:25" x14ac:dyDescent="0.25">
      <c r="B6581" s="2"/>
      <c r="D6581" s="2"/>
      <c r="E6581" s="2"/>
      <c r="J6581" s="2"/>
      <c r="P6581" s="2"/>
      <c r="Y6581" s="2"/>
    </row>
    <row r="6582" spans="2:25" x14ac:dyDescent="0.25">
      <c r="B6582" s="2"/>
      <c r="D6582" s="2"/>
      <c r="E6582" s="2"/>
      <c r="J6582" s="2"/>
      <c r="P6582" s="2"/>
      <c r="Y6582" s="2"/>
    </row>
    <row r="6583" spans="2:25" x14ac:dyDescent="0.25">
      <c r="B6583" s="2"/>
      <c r="D6583" s="2"/>
      <c r="E6583" s="2"/>
      <c r="J6583" s="2"/>
      <c r="P6583" s="2"/>
      <c r="Y6583" s="2"/>
    </row>
    <row r="6584" spans="2:25" x14ac:dyDescent="0.25">
      <c r="B6584" s="2"/>
      <c r="D6584" s="2"/>
      <c r="E6584" s="2"/>
      <c r="J6584" s="2"/>
      <c r="P6584" s="2"/>
      <c r="Y6584" s="2"/>
    </row>
    <row r="6585" spans="2:25" x14ac:dyDescent="0.25">
      <c r="B6585" s="2"/>
      <c r="D6585" s="2"/>
      <c r="E6585" s="2"/>
      <c r="J6585" s="2"/>
      <c r="P6585" s="2"/>
      <c r="Y6585" s="2"/>
    </row>
    <row r="6586" spans="2:25" x14ac:dyDescent="0.25">
      <c r="B6586" s="2"/>
      <c r="D6586" s="2"/>
      <c r="E6586" s="2"/>
      <c r="J6586" s="2"/>
      <c r="P6586" s="2"/>
      <c r="Y6586" s="2"/>
    </row>
    <row r="6587" spans="2:25" x14ac:dyDescent="0.25">
      <c r="B6587" s="2"/>
      <c r="D6587" s="2"/>
      <c r="E6587" s="2"/>
      <c r="J6587" s="2"/>
      <c r="P6587" s="2"/>
      <c r="Y6587" s="2"/>
    </row>
    <row r="6588" spans="2:25" x14ac:dyDescent="0.25">
      <c r="B6588" s="2"/>
      <c r="D6588" s="2"/>
      <c r="E6588" s="2"/>
      <c r="J6588" s="2"/>
      <c r="P6588" s="2"/>
      <c r="Y6588" s="2"/>
    </row>
    <row r="6589" spans="2:25" x14ac:dyDescent="0.25">
      <c r="B6589" s="2"/>
      <c r="D6589" s="2"/>
      <c r="E6589" s="2"/>
      <c r="J6589" s="2"/>
      <c r="P6589" s="2"/>
      <c r="Y6589" s="2"/>
    </row>
    <row r="6590" spans="2:25" x14ac:dyDescent="0.25">
      <c r="B6590" s="2"/>
      <c r="D6590" s="2"/>
      <c r="E6590" s="2"/>
      <c r="J6590" s="2"/>
      <c r="P6590" s="2"/>
      <c r="Y6590" s="2"/>
    </row>
    <row r="6591" spans="2:25" x14ac:dyDescent="0.25">
      <c r="B6591" s="2"/>
      <c r="D6591" s="2"/>
      <c r="E6591" s="2"/>
      <c r="J6591" s="2"/>
      <c r="P6591" s="2"/>
      <c r="Y6591" s="2"/>
    </row>
    <row r="6592" spans="2:25" x14ac:dyDescent="0.25">
      <c r="B6592" s="2"/>
      <c r="D6592" s="2"/>
      <c r="E6592" s="2"/>
      <c r="J6592" s="2"/>
      <c r="P6592" s="2"/>
      <c r="Y6592" s="2"/>
    </row>
    <row r="6593" spans="2:25" x14ac:dyDescent="0.25">
      <c r="B6593" s="2"/>
      <c r="D6593" s="2"/>
      <c r="E6593" s="2"/>
      <c r="J6593" s="2"/>
      <c r="P6593" s="2"/>
      <c r="Y6593" s="2"/>
    </row>
    <row r="6594" spans="2:25" x14ac:dyDescent="0.25">
      <c r="B6594" s="2"/>
      <c r="D6594" s="2"/>
      <c r="E6594" s="2"/>
      <c r="J6594" s="2"/>
      <c r="P6594" s="2"/>
      <c r="Y6594" s="2"/>
    </row>
    <row r="6595" spans="2:25" x14ac:dyDescent="0.25">
      <c r="B6595" s="2"/>
      <c r="D6595" s="2"/>
      <c r="E6595" s="2"/>
      <c r="J6595" s="2"/>
      <c r="P6595" s="2"/>
      <c r="Y6595" s="2"/>
    </row>
    <row r="6596" spans="2:25" x14ac:dyDescent="0.25">
      <c r="B6596" s="2"/>
      <c r="D6596" s="2"/>
      <c r="E6596" s="2"/>
      <c r="J6596" s="2"/>
      <c r="P6596" s="2"/>
      <c r="Y6596" s="2"/>
    </row>
    <row r="6597" spans="2:25" x14ac:dyDescent="0.25">
      <c r="B6597" s="2"/>
      <c r="D6597" s="2"/>
      <c r="E6597" s="2"/>
      <c r="J6597" s="2"/>
      <c r="P6597" s="2"/>
      <c r="Y6597" s="2"/>
    </row>
    <row r="6598" spans="2:25" x14ac:dyDescent="0.25">
      <c r="B6598" s="2"/>
      <c r="D6598" s="2"/>
      <c r="E6598" s="2"/>
      <c r="J6598" s="2"/>
      <c r="P6598" s="2"/>
      <c r="Y6598" s="2"/>
    </row>
    <row r="6599" spans="2:25" x14ac:dyDescent="0.25">
      <c r="B6599" s="2"/>
      <c r="D6599" s="2"/>
      <c r="E6599" s="2"/>
      <c r="J6599" s="2"/>
      <c r="P6599" s="2"/>
      <c r="Y6599" s="2"/>
    </row>
    <row r="6600" spans="2:25" x14ac:dyDescent="0.25">
      <c r="B6600" s="2"/>
      <c r="D6600" s="2"/>
      <c r="E6600" s="2"/>
      <c r="J6600" s="2"/>
      <c r="P6600" s="2"/>
      <c r="Y6600" s="2"/>
    </row>
    <row r="6601" spans="2:25" x14ac:dyDescent="0.25">
      <c r="B6601" s="2"/>
      <c r="D6601" s="2"/>
      <c r="E6601" s="2"/>
      <c r="J6601" s="2"/>
      <c r="P6601" s="2"/>
      <c r="Y6601" s="2"/>
    </row>
    <row r="6602" spans="2:25" x14ac:dyDescent="0.25">
      <c r="B6602" s="2"/>
      <c r="D6602" s="2"/>
      <c r="E6602" s="2"/>
      <c r="J6602" s="2"/>
      <c r="P6602" s="2"/>
      <c r="Y6602" s="2"/>
    </row>
    <row r="6603" spans="2:25" x14ac:dyDescent="0.25">
      <c r="B6603" s="2"/>
      <c r="D6603" s="2"/>
      <c r="E6603" s="2"/>
      <c r="J6603" s="2"/>
      <c r="P6603" s="2"/>
      <c r="Y6603" s="2"/>
    </row>
    <row r="6604" spans="2:25" x14ac:dyDescent="0.25">
      <c r="B6604" s="2"/>
      <c r="D6604" s="2"/>
      <c r="E6604" s="2"/>
      <c r="J6604" s="2"/>
      <c r="P6604" s="2"/>
      <c r="Y6604" s="2"/>
    </row>
    <row r="6605" spans="2:25" x14ac:dyDescent="0.25">
      <c r="B6605" s="2"/>
      <c r="D6605" s="2"/>
      <c r="E6605" s="2"/>
      <c r="J6605" s="2"/>
      <c r="P6605" s="2"/>
      <c r="Y6605" s="2"/>
    </row>
    <row r="6606" spans="2:25" x14ac:dyDescent="0.25">
      <c r="B6606" s="2"/>
      <c r="D6606" s="2"/>
      <c r="E6606" s="2"/>
      <c r="J6606" s="2"/>
      <c r="P6606" s="2"/>
      <c r="Y6606" s="2"/>
    </row>
    <row r="6607" spans="2:25" x14ac:dyDescent="0.25">
      <c r="B6607" s="2"/>
      <c r="D6607" s="2"/>
      <c r="E6607" s="2"/>
      <c r="J6607" s="2"/>
      <c r="P6607" s="2"/>
      <c r="Y6607" s="2"/>
    </row>
    <row r="6608" spans="2:25" x14ac:dyDescent="0.25">
      <c r="B6608" s="2"/>
      <c r="D6608" s="2"/>
      <c r="E6608" s="2"/>
      <c r="J6608" s="2"/>
      <c r="P6608" s="2"/>
      <c r="Y6608" s="2"/>
    </row>
    <row r="6609" spans="2:25" x14ac:dyDescent="0.25">
      <c r="B6609" s="2"/>
      <c r="D6609" s="2"/>
      <c r="E6609" s="2"/>
      <c r="J6609" s="2"/>
      <c r="P6609" s="2"/>
      <c r="Y6609" s="2"/>
    </row>
    <row r="6610" spans="2:25" x14ac:dyDescent="0.25">
      <c r="B6610" s="2"/>
      <c r="D6610" s="2"/>
      <c r="E6610" s="2"/>
      <c r="J6610" s="2"/>
      <c r="P6610" s="2"/>
      <c r="Y6610" s="2"/>
    </row>
    <row r="6611" spans="2:25" x14ac:dyDescent="0.25">
      <c r="B6611" s="2"/>
      <c r="D6611" s="2"/>
      <c r="E6611" s="2"/>
      <c r="J6611" s="2"/>
      <c r="P6611" s="2"/>
      <c r="Y6611" s="2"/>
    </row>
    <row r="6612" spans="2:25" x14ac:dyDescent="0.25">
      <c r="B6612" s="2"/>
      <c r="D6612" s="2"/>
      <c r="E6612" s="2"/>
      <c r="J6612" s="2"/>
      <c r="P6612" s="2"/>
      <c r="Y6612" s="2"/>
    </row>
    <row r="6613" spans="2:25" x14ac:dyDescent="0.25">
      <c r="B6613" s="2"/>
      <c r="D6613" s="2"/>
      <c r="E6613" s="2"/>
      <c r="J6613" s="2"/>
      <c r="P6613" s="2"/>
      <c r="Y6613" s="2"/>
    </row>
    <row r="6614" spans="2:25" x14ac:dyDescent="0.25">
      <c r="B6614" s="2"/>
      <c r="D6614" s="2"/>
      <c r="E6614" s="2"/>
      <c r="J6614" s="2"/>
      <c r="P6614" s="2"/>
      <c r="Y6614" s="2"/>
    </row>
    <row r="6615" spans="2:25" x14ac:dyDescent="0.25">
      <c r="B6615" s="2"/>
      <c r="D6615" s="2"/>
      <c r="E6615" s="2"/>
      <c r="J6615" s="2"/>
      <c r="P6615" s="2"/>
      <c r="Y6615" s="2"/>
    </row>
    <row r="6616" spans="2:25" x14ac:dyDescent="0.25">
      <c r="B6616" s="2"/>
      <c r="D6616" s="2"/>
      <c r="E6616" s="2"/>
      <c r="J6616" s="2"/>
      <c r="P6616" s="2"/>
      <c r="Y6616" s="2"/>
    </row>
    <row r="6617" spans="2:25" x14ac:dyDescent="0.25">
      <c r="B6617" s="2"/>
      <c r="D6617" s="2"/>
      <c r="E6617" s="2"/>
      <c r="J6617" s="2"/>
      <c r="P6617" s="2"/>
      <c r="Y6617" s="2"/>
    </row>
    <row r="6618" spans="2:25" x14ac:dyDescent="0.25">
      <c r="B6618" s="2"/>
      <c r="D6618" s="2"/>
      <c r="E6618" s="2"/>
      <c r="J6618" s="2"/>
      <c r="P6618" s="2"/>
      <c r="Y6618" s="2"/>
    </row>
    <row r="6619" spans="2:25" x14ac:dyDescent="0.25">
      <c r="B6619" s="2"/>
      <c r="D6619" s="2"/>
      <c r="E6619" s="2"/>
      <c r="J6619" s="2"/>
      <c r="P6619" s="2"/>
      <c r="Y6619" s="2"/>
    </row>
    <row r="6620" spans="2:25" x14ac:dyDescent="0.25">
      <c r="B6620" s="2"/>
      <c r="D6620" s="2"/>
      <c r="E6620" s="2"/>
      <c r="J6620" s="2"/>
      <c r="P6620" s="2"/>
      <c r="Y6620" s="2"/>
    </row>
    <row r="6621" spans="2:25" x14ac:dyDescent="0.25">
      <c r="B6621" s="2"/>
      <c r="D6621" s="2"/>
      <c r="E6621" s="2"/>
      <c r="J6621" s="2"/>
      <c r="P6621" s="2"/>
      <c r="Y6621" s="2"/>
    </row>
    <row r="6622" spans="2:25" x14ac:dyDescent="0.25">
      <c r="B6622" s="2"/>
      <c r="D6622" s="2"/>
      <c r="E6622" s="2"/>
      <c r="J6622" s="2"/>
      <c r="P6622" s="2"/>
      <c r="Y6622" s="2"/>
    </row>
    <row r="6623" spans="2:25" x14ac:dyDescent="0.25">
      <c r="B6623" s="2"/>
      <c r="D6623" s="2"/>
      <c r="E6623" s="2"/>
      <c r="J6623" s="2"/>
      <c r="P6623" s="2"/>
      <c r="Y6623" s="2"/>
    </row>
    <row r="6624" spans="2:25" x14ac:dyDescent="0.25">
      <c r="B6624" s="2"/>
      <c r="D6624" s="2"/>
      <c r="E6624" s="2"/>
      <c r="J6624" s="2"/>
      <c r="P6624" s="2"/>
      <c r="Y6624" s="2"/>
    </row>
    <row r="6625" spans="2:25" x14ac:dyDescent="0.25">
      <c r="B6625" s="2"/>
      <c r="D6625" s="2"/>
      <c r="E6625" s="2"/>
      <c r="J6625" s="2"/>
      <c r="P6625" s="2"/>
      <c r="Y6625" s="2"/>
    </row>
    <row r="6626" spans="2:25" x14ac:dyDescent="0.25">
      <c r="B6626" s="2"/>
      <c r="D6626" s="2"/>
      <c r="E6626" s="2"/>
      <c r="J6626" s="2"/>
      <c r="P6626" s="2"/>
      <c r="Y6626" s="2"/>
    </row>
    <row r="6627" spans="2:25" x14ac:dyDescent="0.25">
      <c r="B6627" s="2"/>
      <c r="D6627" s="2"/>
      <c r="E6627" s="2"/>
      <c r="J6627" s="2"/>
      <c r="P6627" s="2"/>
      <c r="Y6627" s="2"/>
    </row>
    <row r="6628" spans="2:25" x14ac:dyDescent="0.25">
      <c r="B6628" s="2"/>
      <c r="D6628" s="2"/>
      <c r="E6628" s="2"/>
      <c r="J6628" s="2"/>
      <c r="P6628" s="2"/>
      <c r="Y6628" s="2"/>
    </row>
    <row r="6629" spans="2:25" x14ac:dyDescent="0.25">
      <c r="B6629" s="2"/>
      <c r="D6629" s="2"/>
      <c r="E6629" s="2"/>
      <c r="J6629" s="2"/>
      <c r="P6629" s="2"/>
      <c r="Y6629" s="2"/>
    </row>
    <row r="6630" spans="2:25" x14ac:dyDescent="0.25">
      <c r="B6630" s="2"/>
      <c r="D6630" s="2"/>
      <c r="E6630" s="2"/>
      <c r="J6630" s="2"/>
      <c r="P6630" s="2"/>
      <c r="Y6630" s="2"/>
    </row>
    <row r="6631" spans="2:25" x14ac:dyDescent="0.25">
      <c r="B6631" s="2"/>
      <c r="D6631" s="2"/>
      <c r="E6631" s="2"/>
      <c r="J6631" s="2"/>
      <c r="P6631" s="2"/>
      <c r="Y6631" s="2"/>
    </row>
    <row r="6632" spans="2:25" x14ac:dyDescent="0.25">
      <c r="B6632" s="2"/>
      <c r="D6632" s="2"/>
      <c r="E6632" s="2"/>
      <c r="J6632" s="2"/>
      <c r="P6632" s="2"/>
      <c r="Y6632" s="2"/>
    </row>
    <row r="6633" spans="2:25" x14ac:dyDescent="0.25">
      <c r="B6633" s="2"/>
      <c r="D6633" s="2"/>
      <c r="E6633" s="2"/>
      <c r="J6633" s="2"/>
      <c r="P6633" s="2"/>
      <c r="Y6633" s="2"/>
    </row>
    <row r="6634" spans="2:25" x14ac:dyDescent="0.25">
      <c r="B6634" s="2"/>
      <c r="D6634" s="2"/>
      <c r="E6634" s="2"/>
      <c r="J6634" s="2"/>
      <c r="P6634" s="2"/>
      <c r="Y6634" s="2"/>
    </row>
    <row r="6635" spans="2:25" x14ac:dyDescent="0.25">
      <c r="B6635" s="2"/>
      <c r="D6635" s="2"/>
      <c r="E6635" s="2"/>
      <c r="J6635" s="2"/>
      <c r="P6635" s="2"/>
      <c r="Y6635" s="2"/>
    </row>
    <row r="6636" spans="2:25" x14ac:dyDescent="0.25">
      <c r="B6636" s="2"/>
      <c r="D6636" s="2"/>
      <c r="E6636" s="2"/>
      <c r="J6636" s="2"/>
      <c r="P6636" s="2"/>
      <c r="Y6636" s="2"/>
    </row>
    <row r="6637" spans="2:25" x14ac:dyDescent="0.25">
      <c r="B6637" s="2"/>
      <c r="D6637" s="2"/>
      <c r="E6637" s="2"/>
      <c r="J6637" s="2"/>
      <c r="P6637" s="2"/>
      <c r="Y6637" s="2"/>
    </row>
    <row r="6638" spans="2:25" x14ac:dyDescent="0.25">
      <c r="B6638" s="2"/>
      <c r="D6638" s="2"/>
      <c r="E6638" s="2"/>
      <c r="J6638" s="2"/>
      <c r="P6638" s="2"/>
      <c r="Y6638" s="2"/>
    </row>
    <row r="6639" spans="2:25" x14ac:dyDescent="0.25">
      <c r="B6639" s="2"/>
      <c r="D6639" s="2"/>
      <c r="E6639" s="2"/>
      <c r="J6639" s="2"/>
      <c r="P6639" s="2"/>
      <c r="Y6639" s="2"/>
    </row>
    <row r="6640" spans="2:25" x14ac:dyDescent="0.25">
      <c r="B6640" s="2"/>
      <c r="D6640" s="2"/>
      <c r="E6640" s="2"/>
      <c r="J6640" s="2"/>
      <c r="P6640" s="2"/>
      <c r="Y6640" s="2"/>
    </row>
    <row r="6641" spans="2:25" x14ac:dyDescent="0.25">
      <c r="B6641" s="2"/>
      <c r="D6641" s="2"/>
      <c r="E6641" s="2"/>
      <c r="J6641" s="2"/>
      <c r="P6641" s="2"/>
      <c r="Y6641" s="2"/>
    </row>
    <row r="6642" spans="2:25" x14ac:dyDescent="0.25">
      <c r="B6642" s="2"/>
      <c r="D6642" s="2"/>
      <c r="E6642" s="2"/>
      <c r="J6642" s="2"/>
      <c r="P6642" s="2"/>
      <c r="Y6642" s="2"/>
    </row>
    <row r="6643" spans="2:25" x14ac:dyDescent="0.25">
      <c r="B6643" s="2"/>
      <c r="D6643" s="2"/>
      <c r="E6643" s="2"/>
      <c r="J6643" s="2"/>
      <c r="P6643" s="2"/>
      <c r="Y6643" s="2"/>
    </row>
    <row r="6644" spans="2:25" x14ac:dyDescent="0.25">
      <c r="B6644" s="2"/>
      <c r="D6644" s="2"/>
      <c r="E6644" s="2"/>
      <c r="J6644" s="2"/>
      <c r="P6644" s="2"/>
      <c r="Y6644" s="2"/>
    </row>
    <row r="6645" spans="2:25" x14ac:dyDescent="0.25">
      <c r="B6645" s="2"/>
      <c r="D6645" s="2"/>
      <c r="E6645" s="2"/>
      <c r="J6645" s="2"/>
      <c r="P6645" s="2"/>
      <c r="Y6645" s="2"/>
    </row>
    <row r="6646" spans="2:25" x14ac:dyDescent="0.25">
      <c r="B6646" s="2"/>
      <c r="D6646" s="2"/>
      <c r="E6646" s="2"/>
      <c r="J6646" s="2"/>
      <c r="P6646" s="2"/>
      <c r="Y6646" s="2"/>
    </row>
    <row r="6647" spans="2:25" x14ac:dyDescent="0.25">
      <c r="B6647" s="2"/>
      <c r="D6647" s="2"/>
      <c r="E6647" s="2"/>
      <c r="J6647" s="2"/>
      <c r="P6647" s="2"/>
      <c r="Y6647" s="2"/>
    </row>
    <row r="6648" spans="2:25" x14ac:dyDescent="0.25">
      <c r="B6648" s="2"/>
      <c r="D6648" s="2"/>
      <c r="E6648" s="2"/>
      <c r="J6648" s="2"/>
      <c r="P6648" s="2"/>
      <c r="Y6648" s="2"/>
    </row>
    <row r="6649" spans="2:25" x14ac:dyDescent="0.25">
      <c r="B6649" s="2"/>
      <c r="D6649" s="2"/>
      <c r="E6649" s="2"/>
      <c r="J6649" s="2"/>
      <c r="P6649" s="2"/>
      <c r="Y6649" s="2"/>
    </row>
    <row r="6650" spans="2:25" x14ac:dyDescent="0.25">
      <c r="B6650" s="2"/>
      <c r="D6650" s="2"/>
      <c r="E6650" s="2"/>
      <c r="J6650" s="2"/>
      <c r="P6650" s="2"/>
      <c r="Y6650" s="2"/>
    </row>
    <row r="6651" spans="2:25" x14ac:dyDescent="0.25">
      <c r="B6651" s="2"/>
      <c r="D6651" s="2"/>
      <c r="E6651" s="2"/>
      <c r="J6651" s="2"/>
      <c r="P6651" s="2"/>
      <c r="Y6651" s="2"/>
    </row>
    <row r="6652" spans="2:25" x14ac:dyDescent="0.25">
      <c r="B6652" s="2"/>
      <c r="D6652" s="2"/>
      <c r="E6652" s="2"/>
      <c r="J6652" s="2"/>
      <c r="P6652" s="2"/>
      <c r="Y6652" s="2"/>
    </row>
    <row r="6653" spans="2:25" x14ac:dyDescent="0.25">
      <c r="B6653" s="2"/>
      <c r="D6653" s="2"/>
      <c r="E6653" s="2"/>
      <c r="J6653" s="2"/>
      <c r="P6653" s="2"/>
      <c r="Y6653" s="2"/>
    </row>
    <row r="6654" spans="2:25" x14ac:dyDescent="0.25">
      <c r="B6654" s="2"/>
      <c r="D6654" s="2"/>
      <c r="E6654" s="2"/>
      <c r="J6654" s="2"/>
      <c r="P6654" s="2"/>
      <c r="Y6654" s="2"/>
    </row>
    <row r="6655" spans="2:25" x14ac:dyDescent="0.25">
      <c r="B6655" s="2"/>
      <c r="D6655" s="2"/>
      <c r="E6655" s="2"/>
      <c r="J6655" s="2"/>
      <c r="P6655" s="2"/>
      <c r="Y6655" s="2"/>
    </row>
    <row r="6656" spans="2:25" x14ac:dyDescent="0.25">
      <c r="B6656" s="2"/>
      <c r="D6656" s="2"/>
      <c r="E6656" s="2"/>
      <c r="J6656" s="2"/>
      <c r="P6656" s="2"/>
      <c r="Y6656" s="2"/>
    </row>
    <row r="6657" spans="2:25" x14ac:dyDescent="0.25">
      <c r="B6657" s="2"/>
      <c r="D6657" s="2"/>
      <c r="E6657" s="2"/>
      <c r="J6657" s="2"/>
      <c r="P6657" s="2"/>
      <c r="Y6657" s="2"/>
    </row>
    <row r="6658" spans="2:25" x14ac:dyDescent="0.25">
      <c r="B6658" s="2"/>
      <c r="D6658" s="2"/>
      <c r="E6658" s="2"/>
      <c r="J6658" s="2"/>
      <c r="P6658" s="2"/>
      <c r="Y6658" s="2"/>
    </row>
    <row r="6659" spans="2:25" x14ac:dyDescent="0.25">
      <c r="B6659" s="2"/>
      <c r="D6659" s="2"/>
      <c r="E6659" s="2"/>
      <c r="J6659" s="2"/>
      <c r="P6659" s="2"/>
      <c r="Y6659" s="2"/>
    </row>
    <row r="6660" spans="2:25" x14ac:dyDescent="0.25">
      <c r="B6660" s="2"/>
      <c r="D6660" s="2"/>
      <c r="E6660" s="2"/>
      <c r="J6660" s="2"/>
      <c r="P6660" s="2"/>
      <c r="Y6660" s="2"/>
    </row>
    <row r="6661" spans="2:25" x14ac:dyDescent="0.25">
      <c r="B6661" s="2"/>
      <c r="D6661" s="2"/>
      <c r="E6661" s="2"/>
      <c r="J6661" s="2"/>
      <c r="P6661" s="2"/>
      <c r="Y6661" s="2"/>
    </row>
    <row r="6662" spans="2:25" x14ac:dyDescent="0.25">
      <c r="B6662" s="2"/>
      <c r="D6662" s="2"/>
      <c r="E6662" s="2"/>
      <c r="J6662" s="2"/>
      <c r="P6662" s="2"/>
      <c r="Y6662" s="2"/>
    </row>
    <row r="6663" spans="2:25" x14ac:dyDescent="0.25">
      <c r="B6663" s="2"/>
      <c r="D6663" s="2"/>
      <c r="E6663" s="2"/>
      <c r="J6663" s="2"/>
      <c r="P6663" s="2"/>
      <c r="Y6663" s="2"/>
    </row>
    <row r="6664" spans="2:25" x14ac:dyDescent="0.25">
      <c r="B6664" s="2"/>
      <c r="D6664" s="2"/>
      <c r="E6664" s="2"/>
      <c r="J6664" s="2"/>
      <c r="P6664" s="2"/>
      <c r="Y6664" s="2"/>
    </row>
    <row r="6665" spans="2:25" x14ac:dyDescent="0.25">
      <c r="B6665" s="2"/>
      <c r="D6665" s="2"/>
      <c r="E6665" s="2"/>
      <c r="J6665" s="2"/>
      <c r="P6665" s="2"/>
      <c r="Y6665" s="2"/>
    </row>
    <row r="6666" spans="2:25" x14ac:dyDescent="0.25">
      <c r="B6666" s="2"/>
      <c r="D6666" s="2"/>
      <c r="E6666" s="2"/>
      <c r="J6666" s="2"/>
      <c r="P6666" s="2"/>
      <c r="Y6666" s="2"/>
    </row>
    <row r="6667" spans="2:25" x14ac:dyDescent="0.25">
      <c r="B6667" s="2"/>
      <c r="D6667" s="2"/>
      <c r="E6667" s="2"/>
      <c r="J6667" s="2"/>
      <c r="P6667" s="2"/>
      <c r="Y6667" s="2"/>
    </row>
    <row r="6668" spans="2:25" x14ac:dyDescent="0.25">
      <c r="B6668" s="2"/>
      <c r="D6668" s="2"/>
      <c r="E6668" s="2"/>
      <c r="J6668" s="2"/>
      <c r="P6668" s="2"/>
      <c r="Y6668" s="2"/>
    </row>
    <row r="6669" spans="2:25" x14ac:dyDescent="0.25">
      <c r="B6669" s="2"/>
      <c r="D6669" s="2"/>
      <c r="E6669" s="2"/>
      <c r="J6669" s="2"/>
      <c r="P6669" s="2"/>
      <c r="Y6669" s="2"/>
    </row>
    <row r="6670" spans="2:25" x14ac:dyDescent="0.25">
      <c r="B6670" s="2"/>
      <c r="D6670" s="2"/>
      <c r="E6670" s="2"/>
      <c r="J6670" s="2"/>
      <c r="P6670" s="2"/>
      <c r="Y6670" s="2"/>
    </row>
    <row r="6671" spans="2:25" x14ac:dyDescent="0.25">
      <c r="B6671" s="2"/>
      <c r="D6671" s="2"/>
      <c r="E6671" s="2"/>
      <c r="J6671" s="2"/>
      <c r="P6671" s="2"/>
      <c r="Y6671" s="2"/>
    </row>
    <row r="6672" spans="2:25" x14ac:dyDescent="0.25">
      <c r="B6672" s="2"/>
      <c r="D6672" s="2"/>
      <c r="E6672" s="2"/>
      <c r="J6672" s="2"/>
      <c r="P6672" s="2"/>
      <c r="Y6672" s="2"/>
    </row>
    <row r="6673" spans="2:25" x14ac:dyDescent="0.25">
      <c r="B6673" s="2"/>
      <c r="D6673" s="2"/>
      <c r="E6673" s="2"/>
      <c r="J6673" s="2"/>
      <c r="P6673" s="2"/>
      <c r="Y6673" s="2"/>
    </row>
    <row r="6674" spans="2:25" x14ac:dyDescent="0.25">
      <c r="B6674" s="2"/>
      <c r="D6674" s="2"/>
      <c r="E6674" s="2"/>
      <c r="J6674" s="2"/>
      <c r="P6674" s="2"/>
      <c r="Y6674" s="2"/>
    </row>
    <row r="6675" spans="2:25" x14ac:dyDescent="0.25">
      <c r="B6675" s="2"/>
      <c r="D6675" s="2"/>
      <c r="E6675" s="2"/>
      <c r="J6675" s="2"/>
      <c r="P6675" s="2"/>
      <c r="Y6675" s="2"/>
    </row>
    <row r="6676" spans="2:25" x14ac:dyDescent="0.25">
      <c r="B6676" s="2"/>
      <c r="D6676" s="2"/>
      <c r="E6676" s="2"/>
      <c r="J6676" s="2"/>
      <c r="P6676" s="2"/>
      <c r="Y6676" s="2"/>
    </row>
    <row r="6677" spans="2:25" x14ac:dyDescent="0.25">
      <c r="B6677" s="2"/>
      <c r="D6677" s="2"/>
      <c r="E6677" s="2"/>
      <c r="J6677" s="2"/>
      <c r="P6677" s="2"/>
      <c r="Y6677" s="2"/>
    </row>
    <row r="6678" spans="2:25" x14ac:dyDescent="0.25">
      <c r="B6678" s="2"/>
      <c r="D6678" s="2"/>
      <c r="E6678" s="2"/>
      <c r="J6678" s="2"/>
      <c r="P6678" s="2"/>
      <c r="Y6678" s="2"/>
    </row>
    <row r="6679" spans="2:25" x14ac:dyDescent="0.25">
      <c r="B6679" s="2"/>
      <c r="D6679" s="2"/>
      <c r="E6679" s="2"/>
      <c r="J6679" s="2"/>
      <c r="P6679" s="2"/>
      <c r="Y6679" s="2"/>
    </row>
    <row r="6680" spans="2:25" x14ac:dyDescent="0.25">
      <c r="B6680" s="2"/>
      <c r="D6680" s="2"/>
      <c r="E6680" s="2"/>
      <c r="J6680" s="2"/>
      <c r="P6680" s="2"/>
      <c r="Y6680" s="2"/>
    </row>
    <row r="6681" spans="2:25" x14ac:dyDescent="0.25">
      <c r="B6681" s="2"/>
      <c r="D6681" s="2"/>
      <c r="E6681" s="2"/>
      <c r="J6681" s="2"/>
      <c r="P6681" s="2"/>
      <c r="Y6681" s="2"/>
    </row>
    <row r="6682" spans="2:25" x14ac:dyDescent="0.25">
      <c r="B6682" s="2"/>
      <c r="D6682" s="2"/>
      <c r="E6682" s="2"/>
      <c r="J6682" s="2"/>
      <c r="P6682" s="2"/>
      <c r="Y6682" s="2"/>
    </row>
    <row r="6683" spans="2:25" x14ac:dyDescent="0.25">
      <c r="B6683" s="2"/>
      <c r="D6683" s="2"/>
      <c r="E6683" s="2"/>
      <c r="J6683" s="2"/>
      <c r="P6683" s="2"/>
      <c r="Y6683" s="2"/>
    </row>
    <row r="6684" spans="2:25" x14ac:dyDescent="0.25">
      <c r="B6684" s="2"/>
      <c r="D6684" s="2"/>
      <c r="E6684" s="2"/>
      <c r="J6684" s="2"/>
      <c r="P6684" s="2"/>
      <c r="Y6684" s="2"/>
    </row>
    <row r="6685" spans="2:25" x14ac:dyDescent="0.25">
      <c r="B6685" s="2"/>
      <c r="D6685" s="2"/>
      <c r="E6685" s="2"/>
      <c r="J6685" s="2"/>
      <c r="P6685" s="2"/>
      <c r="Y6685" s="2"/>
    </row>
    <row r="6686" spans="2:25" x14ac:dyDescent="0.25">
      <c r="B6686" s="2"/>
      <c r="D6686" s="2"/>
      <c r="E6686" s="2"/>
      <c r="J6686" s="2"/>
      <c r="P6686" s="2"/>
      <c r="Y6686" s="2"/>
    </row>
    <row r="6687" spans="2:25" x14ac:dyDescent="0.25">
      <c r="B6687" s="2"/>
      <c r="D6687" s="2"/>
      <c r="E6687" s="2"/>
      <c r="J6687" s="2"/>
      <c r="P6687" s="2"/>
      <c r="Y6687" s="2"/>
    </row>
    <row r="6688" spans="2:25" x14ac:dyDescent="0.25">
      <c r="B6688" s="2"/>
      <c r="D6688" s="2"/>
      <c r="E6688" s="2"/>
      <c r="J6688" s="2"/>
      <c r="P6688" s="2"/>
      <c r="Y6688" s="2"/>
    </row>
    <row r="6689" spans="2:25" x14ac:dyDescent="0.25">
      <c r="B6689" s="2"/>
      <c r="D6689" s="2"/>
      <c r="E6689" s="2"/>
      <c r="J6689" s="2"/>
      <c r="P6689" s="2"/>
      <c r="Y6689" s="2"/>
    </row>
    <row r="6690" spans="2:25" x14ac:dyDescent="0.25">
      <c r="B6690" s="2"/>
      <c r="D6690" s="2"/>
      <c r="E6690" s="2"/>
      <c r="J6690" s="2"/>
      <c r="P6690" s="2"/>
      <c r="Y6690" s="2"/>
    </row>
    <row r="6691" spans="2:25" x14ac:dyDescent="0.25">
      <c r="B6691" s="2"/>
      <c r="D6691" s="2"/>
      <c r="E6691" s="2"/>
      <c r="J6691" s="2"/>
      <c r="P6691" s="2"/>
      <c r="Y6691" s="2"/>
    </row>
    <row r="6692" spans="2:25" x14ac:dyDescent="0.25">
      <c r="B6692" s="2"/>
      <c r="D6692" s="2"/>
      <c r="E6692" s="2"/>
      <c r="J6692" s="2"/>
      <c r="P6692" s="2"/>
      <c r="Y6692" s="2"/>
    </row>
    <row r="6693" spans="2:25" x14ac:dyDescent="0.25">
      <c r="B6693" s="2"/>
      <c r="D6693" s="2"/>
      <c r="E6693" s="2"/>
      <c r="J6693" s="2"/>
      <c r="P6693" s="2"/>
      <c r="Y6693" s="2"/>
    </row>
    <row r="6694" spans="2:25" x14ac:dyDescent="0.25">
      <c r="B6694" s="2"/>
      <c r="D6694" s="2"/>
      <c r="E6694" s="2"/>
      <c r="J6694" s="2"/>
      <c r="P6694" s="2"/>
      <c r="Y6694" s="2"/>
    </row>
    <row r="6695" spans="2:25" x14ac:dyDescent="0.25">
      <c r="B6695" s="2"/>
      <c r="D6695" s="2"/>
      <c r="E6695" s="2"/>
      <c r="J6695" s="2"/>
      <c r="P6695" s="2"/>
      <c r="Y6695" s="2"/>
    </row>
    <row r="6696" spans="2:25" x14ac:dyDescent="0.25">
      <c r="B6696" s="2"/>
      <c r="D6696" s="2"/>
      <c r="E6696" s="2"/>
      <c r="J6696" s="2"/>
      <c r="P6696" s="2"/>
      <c r="Y6696" s="2"/>
    </row>
    <row r="6697" spans="2:25" x14ac:dyDescent="0.25">
      <c r="B6697" s="2"/>
      <c r="D6697" s="2"/>
      <c r="E6697" s="2"/>
      <c r="J6697" s="2"/>
      <c r="P6697" s="2"/>
      <c r="Y6697" s="2"/>
    </row>
    <row r="6698" spans="2:25" x14ac:dyDescent="0.25">
      <c r="B6698" s="2"/>
      <c r="D6698" s="2"/>
      <c r="E6698" s="2"/>
      <c r="J6698" s="2"/>
      <c r="P6698" s="2"/>
      <c r="Y6698" s="2"/>
    </row>
    <row r="6699" spans="2:25" x14ac:dyDescent="0.25">
      <c r="B6699" s="2"/>
      <c r="D6699" s="2"/>
      <c r="E6699" s="2"/>
      <c r="J6699" s="2"/>
      <c r="P6699" s="2"/>
      <c r="Y6699" s="2"/>
    </row>
    <row r="6700" spans="2:25" x14ac:dyDescent="0.25">
      <c r="B6700" s="2"/>
      <c r="D6700" s="2"/>
      <c r="E6700" s="2"/>
      <c r="J6700" s="2"/>
      <c r="P6700" s="2"/>
      <c r="Y6700" s="2"/>
    </row>
    <row r="6701" spans="2:25" x14ac:dyDescent="0.25">
      <c r="B6701" s="2"/>
      <c r="D6701" s="2"/>
      <c r="E6701" s="2"/>
      <c r="J6701" s="2"/>
      <c r="P6701" s="2"/>
      <c r="Y6701" s="2"/>
    </row>
    <row r="6702" spans="2:25" x14ac:dyDescent="0.25">
      <c r="B6702" s="2"/>
      <c r="D6702" s="2"/>
      <c r="E6702" s="2"/>
      <c r="J6702" s="2"/>
      <c r="P6702" s="2"/>
      <c r="Y6702" s="2"/>
    </row>
    <row r="6703" spans="2:25" x14ac:dyDescent="0.25">
      <c r="B6703" s="2"/>
      <c r="D6703" s="2"/>
      <c r="E6703" s="2"/>
      <c r="J6703" s="2"/>
      <c r="P6703" s="2"/>
      <c r="Y6703" s="2"/>
    </row>
    <row r="6704" spans="2:25" x14ac:dyDescent="0.25">
      <c r="B6704" s="2"/>
      <c r="D6704" s="2"/>
      <c r="E6704" s="2"/>
      <c r="J6704" s="2"/>
      <c r="P6704" s="2"/>
      <c r="Y6704" s="2"/>
    </row>
    <row r="6705" spans="2:25" x14ac:dyDescent="0.25">
      <c r="B6705" s="2"/>
      <c r="D6705" s="2"/>
      <c r="E6705" s="2"/>
      <c r="J6705" s="2"/>
      <c r="P6705" s="2"/>
      <c r="Y6705" s="2"/>
    </row>
    <row r="6706" spans="2:25" x14ac:dyDescent="0.25">
      <c r="B6706" s="2"/>
      <c r="D6706" s="2"/>
      <c r="E6706" s="2"/>
      <c r="J6706" s="2"/>
      <c r="P6706" s="2"/>
      <c r="Y6706" s="2"/>
    </row>
    <row r="6707" spans="2:25" x14ac:dyDescent="0.25">
      <c r="B6707" s="2"/>
      <c r="D6707" s="2"/>
      <c r="E6707" s="2"/>
      <c r="J6707" s="2"/>
      <c r="P6707" s="2"/>
      <c r="Y6707" s="2"/>
    </row>
    <row r="6708" spans="2:25" x14ac:dyDescent="0.25">
      <c r="B6708" s="2"/>
      <c r="D6708" s="2"/>
      <c r="E6708" s="2"/>
      <c r="J6708" s="2"/>
      <c r="P6708" s="2"/>
      <c r="Y6708" s="2"/>
    </row>
    <row r="6709" spans="2:25" x14ac:dyDescent="0.25">
      <c r="B6709" s="2"/>
      <c r="D6709" s="2"/>
      <c r="E6709" s="2"/>
      <c r="J6709" s="2"/>
      <c r="P6709" s="2"/>
      <c r="Y6709" s="2"/>
    </row>
    <row r="6710" spans="2:25" x14ac:dyDescent="0.25">
      <c r="B6710" s="2"/>
      <c r="D6710" s="2"/>
      <c r="E6710" s="2"/>
      <c r="J6710" s="2"/>
      <c r="P6710" s="2"/>
      <c r="Y6710" s="2"/>
    </row>
    <row r="6711" spans="2:25" x14ac:dyDescent="0.25">
      <c r="B6711" s="2"/>
      <c r="D6711" s="2"/>
      <c r="E6711" s="2"/>
      <c r="J6711" s="2"/>
      <c r="P6711" s="2"/>
      <c r="Y6711" s="2"/>
    </row>
    <row r="6712" spans="2:25" x14ac:dyDescent="0.25">
      <c r="B6712" s="2"/>
      <c r="D6712" s="2"/>
      <c r="E6712" s="2"/>
      <c r="J6712" s="2"/>
      <c r="P6712" s="2"/>
      <c r="Y6712" s="2"/>
    </row>
    <row r="6713" spans="2:25" x14ac:dyDescent="0.25">
      <c r="B6713" s="2"/>
      <c r="D6713" s="2"/>
      <c r="E6713" s="2"/>
      <c r="J6713" s="2"/>
      <c r="P6713" s="2"/>
      <c r="Y6713" s="2"/>
    </row>
    <row r="6714" spans="2:25" x14ac:dyDescent="0.25">
      <c r="B6714" s="2"/>
      <c r="D6714" s="2"/>
      <c r="E6714" s="2"/>
      <c r="J6714" s="2"/>
      <c r="P6714" s="2"/>
      <c r="Y6714" s="2"/>
    </row>
    <row r="6715" spans="2:25" x14ac:dyDescent="0.25">
      <c r="B6715" s="2"/>
      <c r="D6715" s="2"/>
      <c r="E6715" s="2"/>
      <c r="J6715" s="2"/>
      <c r="P6715" s="2"/>
      <c r="Y6715" s="2"/>
    </row>
    <row r="6716" spans="2:25" x14ac:dyDescent="0.25">
      <c r="B6716" s="2"/>
      <c r="D6716" s="2"/>
      <c r="E6716" s="2"/>
      <c r="J6716" s="2"/>
      <c r="P6716" s="2"/>
      <c r="Y6716" s="2"/>
    </row>
    <row r="6717" spans="2:25" x14ac:dyDescent="0.25">
      <c r="B6717" s="2"/>
      <c r="D6717" s="2"/>
      <c r="E6717" s="2"/>
      <c r="J6717" s="2"/>
      <c r="P6717" s="2"/>
      <c r="Y6717" s="2"/>
    </row>
    <row r="6718" spans="2:25" x14ac:dyDescent="0.25">
      <c r="B6718" s="2"/>
      <c r="D6718" s="2"/>
      <c r="E6718" s="2"/>
      <c r="J6718" s="2"/>
      <c r="P6718" s="2"/>
      <c r="Y6718" s="2"/>
    </row>
    <row r="6719" spans="2:25" x14ac:dyDescent="0.25">
      <c r="B6719" s="2"/>
      <c r="D6719" s="2"/>
      <c r="E6719" s="2"/>
      <c r="J6719" s="2"/>
      <c r="P6719" s="2"/>
      <c r="Y6719" s="2"/>
    </row>
    <row r="6720" spans="2:25" x14ac:dyDescent="0.25">
      <c r="B6720" s="2"/>
      <c r="D6720" s="2"/>
      <c r="E6720" s="2"/>
      <c r="J6720" s="2"/>
      <c r="P6720" s="2"/>
      <c r="Y6720" s="2"/>
    </row>
    <row r="6721" spans="2:25" x14ac:dyDescent="0.25">
      <c r="B6721" s="2"/>
      <c r="D6721" s="2"/>
      <c r="E6721" s="2"/>
      <c r="J6721" s="2"/>
      <c r="P6721" s="2"/>
      <c r="Y6721" s="2"/>
    </row>
    <row r="6722" spans="2:25" x14ac:dyDescent="0.25">
      <c r="B6722" s="2"/>
      <c r="D6722" s="2"/>
      <c r="E6722" s="2"/>
      <c r="J6722" s="2"/>
      <c r="P6722" s="2"/>
      <c r="Y6722" s="2"/>
    </row>
    <row r="6723" spans="2:25" x14ac:dyDescent="0.25">
      <c r="B6723" s="2"/>
      <c r="D6723" s="2"/>
      <c r="E6723" s="2"/>
      <c r="J6723" s="2"/>
      <c r="P6723" s="2"/>
      <c r="Y6723" s="2"/>
    </row>
    <row r="6724" spans="2:25" x14ac:dyDescent="0.25">
      <c r="B6724" s="2"/>
      <c r="D6724" s="2"/>
      <c r="E6724" s="2"/>
      <c r="J6724" s="2"/>
      <c r="P6724" s="2"/>
      <c r="Y6724" s="2"/>
    </row>
    <row r="6725" spans="2:25" x14ac:dyDescent="0.25">
      <c r="B6725" s="2"/>
      <c r="D6725" s="2"/>
      <c r="E6725" s="2"/>
      <c r="J6725" s="2"/>
      <c r="P6725" s="2"/>
      <c r="Y6725" s="2"/>
    </row>
    <row r="6726" spans="2:25" x14ac:dyDescent="0.25">
      <c r="B6726" s="2"/>
      <c r="D6726" s="2"/>
      <c r="E6726" s="2"/>
      <c r="J6726" s="2"/>
      <c r="P6726" s="2"/>
      <c r="Y6726" s="2"/>
    </row>
    <row r="6727" spans="2:25" x14ac:dyDescent="0.25">
      <c r="B6727" s="2"/>
      <c r="D6727" s="2"/>
      <c r="E6727" s="2"/>
      <c r="J6727" s="2"/>
      <c r="P6727" s="2"/>
      <c r="Y6727" s="2"/>
    </row>
    <row r="6728" spans="2:25" x14ac:dyDescent="0.25">
      <c r="B6728" s="2"/>
      <c r="D6728" s="2"/>
      <c r="E6728" s="2"/>
      <c r="J6728" s="2"/>
      <c r="P6728" s="2"/>
      <c r="Y6728" s="2"/>
    </row>
    <row r="6729" spans="2:25" x14ac:dyDescent="0.25">
      <c r="B6729" s="2"/>
      <c r="D6729" s="2"/>
      <c r="E6729" s="2"/>
      <c r="J6729" s="2"/>
      <c r="P6729" s="2"/>
      <c r="Y6729" s="2"/>
    </row>
    <row r="6730" spans="2:25" x14ac:dyDescent="0.25">
      <c r="B6730" s="2"/>
      <c r="D6730" s="2"/>
      <c r="E6730" s="2"/>
      <c r="J6730" s="2"/>
      <c r="P6730" s="2"/>
      <c r="Y6730" s="2"/>
    </row>
    <row r="6731" spans="2:25" x14ac:dyDescent="0.25">
      <c r="B6731" s="2"/>
      <c r="D6731" s="2"/>
      <c r="E6731" s="2"/>
      <c r="J6731" s="2"/>
      <c r="P6731" s="2"/>
      <c r="Y6731" s="2"/>
    </row>
    <row r="6732" spans="2:25" x14ac:dyDescent="0.25">
      <c r="B6732" s="2"/>
      <c r="D6732" s="2"/>
      <c r="E6732" s="2"/>
      <c r="J6732" s="2"/>
      <c r="P6732" s="2"/>
      <c r="Y6732" s="2"/>
    </row>
    <row r="6733" spans="2:25" x14ac:dyDescent="0.25">
      <c r="B6733" s="2"/>
      <c r="D6733" s="2"/>
      <c r="E6733" s="2"/>
      <c r="J6733" s="2"/>
      <c r="P6733" s="2"/>
      <c r="Y6733" s="2"/>
    </row>
    <row r="6734" spans="2:25" x14ac:dyDescent="0.25">
      <c r="B6734" s="2"/>
      <c r="D6734" s="2"/>
      <c r="E6734" s="2"/>
      <c r="J6734" s="2"/>
      <c r="P6734" s="2"/>
      <c r="Y6734" s="2"/>
    </row>
    <row r="6735" spans="2:25" x14ac:dyDescent="0.25">
      <c r="B6735" s="2"/>
      <c r="D6735" s="2"/>
      <c r="E6735" s="2"/>
      <c r="J6735" s="2"/>
      <c r="P6735" s="2"/>
      <c r="Y6735" s="2"/>
    </row>
    <row r="6736" spans="2:25" x14ac:dyDescent="0.25">
      <c r="B6736" s="2"/>
      <c r="D6736" s="2"/>
      <c r="E6736" s="2"/>
      <c r="J6736" s="2"/>
      <c r="P6736" s="2"/>
      <c r="Y6736" s="2"/>
    </row>
    <row r="6737" spans="2:25" x14ac:dyDescent="0.25">
      <c r="B6737" s="2"/>
      <c r="D6737" s="2"/>
      <c r="E6737" s="2"/>
      <c r="J6737" s="2"/>
      <c r="P6737" s="2"/>
      <c r="Y6737" s="2"/>
    </row>
    <row r="6738" spans="2:25" x14ac:dyDescent="0.25">
      <c r="B6738" s="2"/>
      <c r="D6738" s="2"/>
      <c r="E6738" s="2"/>
      <c r="J6738" s="2"/>
      <c r="P6738" s="2"/>
      <c r="Y6738" s="2"/>
    </row>
    <row r="6739" spans="2:25" x14ac:dyDescent="0.25">
      <c r="B6739" s="2"/>
      <c r="D6739" s="2"/>
      <c r="E6739" s="2"/>
      <c r="J6739" s="2"/>
      <c r="P6739" s="2"/>
      <c r="Y6739" s="2"/>
    </row>
    <row r="6740" spans="2:25" x14ac:dyDescent="0.25">
      <c r="B6740" s="2"/>
      <c r="D6740" s="2"/>
      <c r="E6740" s="2"/>
      <c r="J6740" s="2"/>
      <c r="P6740" s="2"/>
      <c r="Y6740" s="2"/>
    </row>
    <row r="6741" spans="2:25" x14ac:dyDescent="0.25">
      <c r="B6741" s="2"/>
      <c r="D6741" s="2"/>
      <c r="E6741" s="2"/>
      <c r="J6741" s="2"/>
      <c r="P6741" s="2"/>
      <c r="Y6741" s="2"/>
    </row>
    <row r="6742" spans="2:25" x14ac:dyDescent="0.25">
      <c r="B6742" s="2"/>
      <c r="D6742" s="2"/>
      <c r="E6742" s="2"/>
      <c r="J6742" s="2"/>
      <c r="P6742" s="2"/>
      <c r="Y6742" s="2"/>
    </row>
    <row r="6743" spans="2:25" x14ac:dyDescent="0.25">
      <c r="B6743" s="2"/>
      <c r="D6743" s="2"/>
      <c r="E6743" s="2"/>
      <c r="J6743" s="2"/>
      <c r="P6743" s="2"/>
      <c r="Y6743" s="2"/>
    </row>
    <row r="6744" spans="2:25" x14ac:dyDescent="0.25">
      <c r="B6744" s="2"/>
      <c r="D6744" s="2"/>
      <c r="E6744" s="2"/>
      <c r="J6744" s="2"/>
      <c r="P6744" s="2"/>
      <c r="Y6744" s="2"/>
    </row>
    <row r="6745" spans="2:25" x14ac:dyDescent="0.25">
      <c r="B6745" s="2"/>
      <c r="D6745" s="2"/>
      <c r="E6745" s="2"/>
      <c r="J6745" s="2"/>
      <c r="P6745" s="2"/>
      <c r="Y6745" s="2"/>
    </row>
    <row r="6746" spans="2:25" x14ac:dyDescent="0.25">
      <c r="B6746" s="2"/>
      <c r="D6746" s="2"/>
      <c r="E6746" s="2"/>
      <c r="J6746" s="2"/>
      <c r="P6746" s="2"/>
      <c r="Y6746" s="2"/>
    </row>
    <row r="6747" spans="2:25" x14ac:dyDescent="0.25">
      <c r="B6747" s="2"/>
      <c r="D6747" s="2"/>
      <c r="E6747" s="2"/>
      <c r="J6747" s="2"/>
      <c r="P6747" s="2"/>
      <c r="Y6747" s="2"/>
    </row>
    <row r="6748" spans="2:25" x14ac:dyDescent="0.25">
      <c r="B6748" s="2"/>
      <c r="D6748" s="2"/>
      <c r="E6748" s="2"/>
      <c r="J6748" s="2"/>
      <c r="P6748" s="2"/>
      <c r="Y6748" s="2"/>
    </row>
    <row r="6749" spans="2:25" x14ac:dyDescent="0.25">
      <c r="B6749" s="2"/>
      <c r="D6749" s="2"/>
      <c r="E6749" s="2"/>
      <c r="J6749" s="2"/>
      <c r="P6749" s="2"/>
      <c r="Y6749" s="2"/>
    </row>
    <row r="6750" spans="2:25" x14ac:dyDescent="0.25">
      <c r="B6750" s="2"/>
      <c r="D6750" s="2"/>
      <c r="E6750" s="2"/>
      <c r="J6750" s="2"/>
      <c r="P6750" s="2"/>
      <c r="Y6750" s="2"/>
    </row>
    <row r="6751" spans="2:25" x14ac:dyDescent="0.25">
      <c r="B6751" s="2"/>
      <c r="D6751" s="2"/>
      <c r="E6751" s="2"/>
      <c r="J6751" s="2"/>
      <c r="P6751" s="2"/>
      <c r="Y6751" s="2"/>
    </row>
    <row r="6752" spans="2:25" x14ac:dyDescent="0.25">
      <c r="B6752" s="2"/>
      <c r="D6752" s="2"/>
      <c r="E6752" s="2"/>
      <c r="J6752" s="2"/>
      <c r="P6752" s="2"/>
      <c r="Y6752" s="2"/>
    </row>
    <row r="6753" spans="2:25" x14ac:dyDescent="0.25">
      <c r="B6753" s="2"/>
      <c r="D6753" s="2"/>
      <c r="E6753" s="2"/>
      <c r="J6753" s="2"/>
      <c r="P6753" s="2"/>
      <c r="Y6753" s="2"/>
    </row>
    <row r="6754" spans="2:25" x14ac:dyDescent="0.25">
      <c r="B6754" s="2"/>
      <c r="D6754" s="2"/>
      <c r="E6754" s="2"/>
      <c r="J6754" s="2"/>
      <c r="P6754" s="2"/>
      <c r="Y6754" s="2"/>
    </row>
    <row r="6755" spans="2:25" x14ac:dyDescent="0.25">
      <c r="B6755" s="2"/>
      <c r="D6755" s="2"/>
      <c r="E6755" s="2"/>
      <c r="J6755" s="2"/>
      <c r="P6755" s="2"/>
      <c r="Y6755" s="2"/>
    </row>
    <row r="6756" spans="2:25" x14ac:dyDescent="0.25">
      <c r="B6756" s="2"/>
      <c r="D6756" s="2"/>
      <c r="E6756" s="2"/>
      <c r="J6756" s="2"/>
      <c r="P6756" s="2"/>
      <c r="Y6756" s="2"/>
    </row>
    <row r="6757" spans="2:25" x14ac:dyDescent="0.25">
      <c r="B6757" s="2"/>
      <c r="D6757" s="2"/>
      <c r="E6757" s="2"/>
      <c r="J6757" s="2"/>
      <c r="P6757" s="2"/>
      <c r="Y6757" s="2"/>
    </row>
    <row r="6758" spans="2:25" x14ac:dyDescent="0.25">
      <c r="B6758" s="2"/>
      <c r="D6758" s="2"/>
      <c r="E6758" s="2"/>
      <c r="J6758" s="2"/>
      <c r="P6758" s="2"/>
      <c r="Y6758" s="2"/>
    </row>
    <row r="6759" spans="2:25" x14ac:dyDescent="0.25">
      <c r="B6759" s="2"/>
      <c r="D6759" s="2"/>
      <c r="E6759" s="2"/>
      <c r="J6759" s="2"/>
      <c r="P6759" s="2"/>
      <c r="Y6759" s="2"/>
    </row>
    <row r="6760" spans="2:25" x14ac:dyDescent="0.25">
      <c r="B6760" s="2"/>
      <c r="D6760" s="2"/>
      <c r="E6760" s="2"/>
      <c r="J6760" s="2"/>
      <c r="P6760" s="2"/>
      <c r="Y6760" s="2"/>
    </row>
    <row r="6761" spans="2:25" x14ac:dyDescent="0.25">
      <c r="B6761" s="2"/>
      <c r="D6761" s="2"/>
      <c r="E6761" s="2"/>
      <c r="J6761" s="2"/>
      <c r="P6761" s="2"/>
      <c r="Y6761" s="2"/>
    </row>
    <row r="6762" spans="2:25" x14ac:dyDescent="0.25">
      <c r="B6762" s="2"/>
      <c r="D6762" s="2"/>
      <c r="E6762" s="2"/>
      <c r="J6762" s="2"/>
      <c r="P6762" s="2"/>
      <c r="Y6762" s="2"/>
    </row>
    <row r="6763" spans="2:25" x14ac:dyDescent="0.25">
      <c r="B6763" s="2"/>
      <c r="D6763" s="2"/>
      <c r="E6763" s="2"/>
      <c r="J6763" s="2"/>
      <c r="P6763" s="2"/>
      <c r="Y6763" s="2"/>
    </row>
    <row r="6764" spans="2:25" x14ac:dyDescent="0.25">
      <c r="B6764" s="2"/>
      <c r="D6764" s="2"/>
      <c r="E6764" s="2"/>
      <c r="J6764" s="2"/>
      <c r="P6764" s="2"/>
      <c r="Y6764" s="2"/>
    </row>
    <row r="6765" spans="2:25" x14ac:dyDescent="0.25">
      <c r="B6765" s="2"/>
      <c r="D6765" s="2"/>
      <c r="E6765" s="2"/>
      <c r="J6765" s="2"/>
      <c r="P6765" s="2"/>
      <c r="Y6765" s="2"/>
    </row>
    <row r="6766" spans="2:25" x14ac:dyDescent="0.25">
      <c r="B6766" s="2"/>
      <c r="D6766" s="2"/>
      <c r="E6766" s="2"/>
      <c r="J6766" s="2"/>
      <c r="P6766" s="2"/>
      <c r="Y6766" s="2"/>
    </row>
    <row r="6767" spans="2:25" x14ac:dyDescent="0.25">
      <c r="B6767" s="2"/>
      <c r="D6767" s="2"/>
      <c r="E6767" s="2"/>
      <c r="J6767" s="2"/>
      <c r="P6767" s="2"/>
      <c r="Y6767" s="2"/>
    </row>
    <row r="6768" spans="2:25" x14ac:dyDescent="0.25">
      <c r="B6768" s="2"/>
      <c r="D6768" s="2"/>
      <c r="E6768" s="2"/>
      <c r="J6768" s="2"/>
      <c r="P6768" s="2"/>
      <c r="Y6768" s="2"/>
    </row>
    <row r="6769" spans="2:25" x14ac:dyDescent="0.25">
      <c r="B6769" s="2"/>
      <c r="D6769" s="2"/>
      <c r="E6769" s="2"/>
      <c r="J6769" s="2"/>
      <c r="P6769" s="2"/>
      <c r="Y6769" s="2"/>
    </row>
    <row r="6770" spans="2:25" x14ac:dyDescent="0.25">
      <c r="B6770" s="2"/>
      <c r="D6770" s="2"/>
      <c r="E6770" s="2"/>
      <c r="J6770" s="2"/>
      <c r="P6770" s="2"/>
      <c r="Y6770" s="2"/>
    </row>
    <row r="6771" spans="2:25" x14ac:dyDescent="0.25">
      <c r="B6771" s="2"/>
      <c r="D6771" s="2"/>
      <c r="E6771" s="2"/>
      <c r="J6771" s="2"/>
      <c r="P6771" s="2"/>
      <c r="Y6771" s="2"/>
    </row>
    <row r="6772" spans="2:25" x14ac:dyDescent="0.25">
      <c r="B6772" s="2"/>
      <c r="D6772" s="2"/>
      <c r="E6772" s="2"/>
      <c r="J6772" s="2"/>
      <c r="P6772" s="2"/>
      <c r="Y6772" s="2"/>
    </row>
    <row r="6773" spans="2:25" x14ac:dyDescent="0.25">
      <c r="B6773" s="2"/>
      <c r="D6773" s="2"/>
      <c r="E6773" s="2"/>
      <c r="J6773" s="2"/>
      <c r="P6773" s="2"/>
      <c r="Y6773" s="2"/>
    </row>
    <row r="6774" spans="2:25" x14ac:dyDescent="0.25">
      <c r="B6774" s="2"/>
      <c r="D6774" s="2"/>
      <c r="E6774" s="2"/>
      <c r="J6774" s="2"/>
      <c r="P6774" s="2"/>
      <c r="Y6774" s="2"/>
    </row>
    <row r="6775" spans="2:25" x14ac:dyDescent="0.25">
      <c r="B6775" s="2"/>
      <c r="D6775" s="2"/>
      <c r="E6775" s="2"/>
      <c r="J6775" s="2"/>
      <c r="P6775" s="2"/>
      <c r="Y6775" s="2"/>
    </row>
    <row r="6776" spans="2:25" x14ac:dyDescent="0.25">
      <c r="B6776" s="2"/>
      <c r="D6776" s="2"/>
      <c r="E6776" s="2"/>
      <c r="J6776" s="2"/>
      <c r="P6776" s="2"/>
      <c r="Y6776" s="2"/>
    </row>
    <row r="6777" spans="2:25" x14ac:dyDescent="0.25">
      <c r="B6777" s="2"/>
      <c r="D6777" s="2"/>
      <c r="E6777" s="2"/>
      <c r="J6777" s="2"/>
      <c r="P6777" s="2"/>
      <c r="Y6777" s="2"/>
    </row>
    <row r="6778" spans="2:25" x14ac:dyDescent="0.25">
      <c r="B6778" s="2"/>
      <c r="D6778" s="2"/>
      <c r="E6778" s="2"/>
      <c r="J6778" s="2"/>
      <c r="P6778" s="2"/>
      <c r="Y6778" s="2"/>
    </row>
    <row r="6779" spans="2:25" x14ac:dyDescent="0.25">
      <c r="B6779" s="2"/>
      <c r="D6779" s="2"/>
      <c r="E6779" s="2"/>
      <c r="J6779" s="2"/>
      <c r="P6779" s="2"/>
      <c r="Y6779" s="2"/>
    </row>
    <row r="6780" spans="2:25" x14ac:dyDescent="0.25">
      <c r="B6780" s="2"/>
      <c r="D6780" s="2"/>
      <c r="E6780" s="2"/>
      <c r="J6780" s="2"/>
      <c r="P6780" s="2"/>
      <c r="Y6780" s="2"/>
    </row>
    <row r="6781" spans="2:25" x14ac:dyDescent="0.25">
      <c r="B6781" s="2"/>
      <c r="D6781" s="2"/>
      <c r="E6781" s="2"/>
      <c r="J6781" s="2"/>
      <c r="P6781" s="2"/>
      <c r="Y6781" s="2"/>
    </row>
    <row r="6782" spans="2:25" x14ac:dyDescent="0.25">
      <c r="B6782" s="2"/>
      <c r="D6782" s="2"/>
      <c r="E6782" s="2"/>
      <c r="J6782" s="2"/>
      <c r="P6782" s="2"/>
      <c r="Y6782" s="2"/>
    </row>
    <row r="6783" spans="2:25" x14ac:dyDescent="0.25">
      <c r="B6783" s="2"/>
      <c r="D6783" s="2"/>
      <c r="E6783" s="2"/>
      <c r="J6783" s="2"/>
      <c r="P6783" s="2"/>
      <c r="Y6783" s="2"/>
    </row>
    <row r="6784" spans="2:25" x14ac:dyDescent="0.25">
      <c r="B6784" s="2"/>
      <c r="D6784" s="2"/>
      <c r="E6784" s="2"/>
      <c r="J6784" s="2"/>
      <c r="P6784" s="2"/>
      <c r="Y6784" s="2"/>
    </row>
    <row r="6785" spans="2:25" x14ac:dyDescent="0.25">
      <c r="B6785" s="2"/>
      <c r="D6785" s="2"/>
      <c r="E6785" s="2"/>
      <c r="J6785" s="2"/>
      <c r="P6785" s="2"/>
      <c r="Y6785" s="2"/>
    </row>
    <row r="6786" spans="2:25" x14ac:dyDescent="0.25">
      <c r="B6786" s="2"/>
      <c r="D6786" s="2"/>
      <c r="E6786" s="2"/>
      <c r="J6786" s="2"/>
      <c r="P6786" s="2"/>
      <c r="Y6786" s="2"/>
    </row>
    <row r="6787" spans="2:25" x14ac:dyDescent="0.25">
      <c r="B6787" s="2"/>
      <c r="D6787" s="2"/>
      <c r="E6787" s="2"/>
      <c r="J6787" s="2"/>
      <c r="P6787" s="2"/>
      <c r="Y6787" s="2"/>
    </row>
    <row r="6788" spans="2:25" x14ac:dyDescent="0.25">
      <c r="B6788" s="2"/>
      <c r="D6788" s="2"/>
      <c r="E6788" s="2"/>
      <c r="J6788" s="2"/>
      <c r="P6788" s="2"/>
      <c r="Y6788" s="2"/>
    </row>
    <row r="6789" spans="2:25" x14ac:dyDescent="0.25">
      <c r="B6789" s="2"/>
      <c r="D6789" s="2"/>
      <c r="E6789" s="2"/>
      <c r="J6789" s="2"/>
      <c r="P6789" s="2"/>
      <c r="Y6789" s="2"/>
    </row>
    <row r="6790" spans="2:25" x14ac:dyDescent="0.25">
      <c r="B6790" s="2"/>
      <c r="D6790" s="2"/>
      <c r="E6790" s="2"/>
      <c r="J6790" s="2"/>
      <c r="P6790" s="2"/>
      <c r="Y6790" s="2"/>
    </row>
    <row r="6791" spans="2:25" x14ac:dyDescent="0.25">
      <c r="B6791" s="2"/>
      <c r="D6791" s="2"/>
      <c r="E6791" s="2"/>
      <c r="J6791" s="2"/>
      <c r="P6791" s="2"/>
      <c r="Y6791" s="2"/>
    </row>
    <row r="6792" spans="2:25" x14ac:dyDescent="0.25">
      <c r="B6792" s="2"/>
      <c r="D6792" s="2"/>
      <c r="E6792" s="2"/>
      <c r="J6792" s="2"/>
      <c r="P6792" s="2"/>
      <c r="Y6792" s="2"/>
    </row>
    <row r="6793" spans="2:25" x14ac:dyDescent="0.25">
      <c r="B6793" s="2"/>
      <c r="D6793" s="2"/>
      <c r="E6793" s="2"/>
      <c r="J6793" s="2"/>
      <c r="P6793" s="2"/>
      <c r="Y6793" s="2"/>
    </row>
    <row r="6794" spans="2:25" x14ac:dyDescent="0.25">
      <c r="B6794" s="2"/>
      <c r="D6794" s="2"/>
      <c r="E6794" s="2"/>
      <c r="J6794" s="2"/>
      <c r="P6794" s="2"/>
      <c r="Y6794" s="2"/>
    </row>
    <row r="6795" spans="2:25" x14ac:dyDescent="0.25">
      <c r="B6795" s="2"/>
      <c r="D6795" s="2"/>
      <c r="E6795" s="2"/>
      <c r="J6795" s="2"/>
      <c r="P6795" s="2"/>
      <c r="Y6795" s="2"/>
    </row>
    <row r="6796" spans="2:25" x14ac:dyDescent="0.25">
      <c r="B6796" s="2"/>
      <c r="D6796" s="2"/>
      <c r="E6796" s="2"/>
      <c r="J6796" s="2"/>
      <c r="P6796" s="2"/>
      <c r="Y6796" s="2"/>
    </row>
    <row r="6797" spans="2:25" x14ac:dyDescent="0.25">
      <c r="B6797" s="2"/>
      <c r="D6797" s="2"/>
      <c r="E6797" s="2"/>
      <c r="J6797" s="2"/>
      <c r="P6797" s="2"/>
      <c r="Y6797" s="2"/>
    </row>
    <row r="6798" spans="2:25" x14ac:dyDescent="0.25">
      <c r="B6798" s="2"/>
      <c r="D6798" s="2"/>
      <c r="E6798" s="2"/>
      <c r="J6798" s="2"/>
      <c r="P6798" s="2"/>
      <c r="Y6798" s="2"/>
    </row>
    <row r="6799" spans="2:25" x14ac:dyDescent="0.25">
      <c r="B6799" s="2"/>
      <c r="D6799" s="2"/>
      <c r="E6799" s="2"/>
      <c r="J6799" s="2"/>
      <c r="P6799" s="2"/>
      <c r="Y6799" s="2"/>
    </row>
    <row r="6800" spans="2:25" x14ac:dyDescent="0.25">
      <c r="B6800" s="2"/>
      <c r="D6800" s="2"/>
      <c r="E6800" s="2"/>
      <c r="J6800" s="2"/>
      <c r="P6800" s="2"/>
      <c r="Y6800" s="2"/>
    </row>
    <row r="6801" spans="2:25" x14ac:dyDescent="0.25">
      <c r="B6801" s="2"/>
      <c r="D6801" s="2"/>
      <c r="E6801" s="2"/>
      <c r="J6801" s="2"/>
      <c r="P6801" s="2"/>
      <c r="Y6801" s="2"/>
    </row>
    <row r="6802" spans="2:25" x14ac:dyDescent="0.25">
      <c r="B6802" s="2"/>
      <c r="D6802" s="2"/>
      <c r="E6802" s="2"/>
      <c r="J6802" s="2"/>
      <c r="P6802" s="2"/>
      <c r="Y6802" s="2"/>
    </row>
    <row r="6803" spans="2:25" x14ac:dyDescent="0.25">
      <c r="B6803" s="2"/>
      <c r="D6803" s="2"/>
      <c r="E6803" s="2"/>
      <c r="J6803" s="2"/>
      <c r="P6803" s="2"/>
      <c r="Y6803" s="2"/>
    </row>
    <row r="6804" spans="2:25" x14ac:dyDescent="0.25">
      <c r="B6804" s="2"/>
      <c r="D6804" s="2"/>
      <c r="E6804" s="2"/>
      <c r="J6804" s="2"/>
      <c r="P6804" s="2"/>
      <c r="Y6804" s="2"/>
    </row>
    <row r="6805" spans="2:25" x14ac:dyDescent="0.25">
      <c r="B6805" s="2"/>
      <c r="D6805" s="2"/>
      <c r="E6805" s="2"/>
      <c r="J6805" s="2"/>
      <c r="P6805" s="2"/>
      <c r="Y6805" s="2"/>
    </row>
    <row r="6806" spans="2:25" x14ac:dyDescent="0.25">
      <c r="B6806" s="2"/>
      <c r="D6806" s="2"/>
      <c r="E6806" s="2"/>
      <c r="J6806" s="2"/>
      <c r="P6806" s="2"/>
      <c r="Y6806" s="2"/>
    </row>
    <row r="6807" spans="2:25" x14ac:dyDescent="0.25">
      <c r="B6807" s="2"/>
      <c r="D6807" s="2"/>
      <c r="E6807" s="2"/>
      <c r="J6807" s="2"/>
      <c r="P6807" s="2"/>
      <c r="Y6807" s="2"/>
    </row>
    <row r="6808" spans="2:25" x14ac:dyDescent="0.25">
      <c r="B6808" s="2"/>
      <c r="D6808" s="2"/>
      <c r="E6808" s="2"/>
      <c r="J6808" s="2"/>
      <c r="P6808" s="2"/>
      <c r="Y6808" s="2"/>
    </row>
    <row r="6809" spans="2:25" x14ac:dyDescent="0.25">
      <c r="B6809" s="2"/>
      <c r="D6809" s="2"/>
      <c r="E6809" s="2"/>
      <c r="J6809" s="2"/>
      <c r="P6809" s="2"/>
      <c r="Y6809" s="2"/>
    </row>
    <row r="6810" spans="2:25" x14ac:dyDescent="0.25">
      <c r="B6810" s="2"/>
      <c r="D6810" s="2"/>
      <c r="E6810" s="2"/>
      <c r="J6810" s="2"/>
      <c r="P6810" s="2"/>
      <c r="Y6810" s="2"/>
    </row>
    <row r="6811" spans="2:25" x14ac:dyDescent="0.25">
      <c r="B6811" s="2"/>
      <c r="D6811" s="2"/>
      <c r="E6811" s="2"/>
      <c r="J6811" s="2"/>
      <c r="P6811" s="2"/>
      <c r="Y6811" s="2"/>
    </row>
    <row r="6812" spans="2:25" x14ac:dyDescent="0.25">
      <c r="B6812" s="2"/>
      <c r="D6812" s="2"/>
      <c r="E6812" s="2"/>
      <c r="J6812" s="2"/>
      <c r="P6812" s="2"/>
      <c r="Y6812" s="2"/>
    </row>
    <row r="6813" spans="2:25" x14ac:dyDescent="0.25">
      <c r="B6813" s="2"/>
      <c r="D6813" s="2"/>
      <c r="E6813" s="2"/>
      <c r="J6813" s="2"/>
      <c r="P6813" s="2"/>
      <c r="Y6813" s="2"/>
    </row>
    <row r="6814" spans="2:25" x14ac:dyDescent="0.25">
      <c r="B6814" s="2"/>
      <c r="D6814" s="2"/>
      <c r="E6814" s="2"/>
      <c r="J6814" s="2"/>
      <c r="P6814" s="2"/>
      <c r="Y6814" s="2"/>
    </row>
    <row r="6815" spans="2:25" x14ac:dyDescent="0.25">
      <c r="B6815" s="2"/>
      <c r="D6815" s="2"/>
      <c r="E6815" s="2"/>
      <c r="J6815" s="2"/>
      <c r="P6815" s="2"/>
      <c r="Y6815" s="2"/>
    </row>
    <row r="6816" spans="2:25" x14ac:dyDescent="0.25">
      <c r="B6816" s="2"/>
      <c r="D6816" s="2"/>
      <c r="E6816" s="2"/>
      <c r="J6816" s="2"/>
      <c r="P6816" s="2"/>
      <c r="Y6816" s="2"/>
    </row>
    <row r="6817" spans="2:25" x14ac:dyDescent="0.25">
      <c r="B6817" s="2"/>
      <c r="D6817" s="2"/>
      <c r="E6817" s="2"/>
      <c r="J6817" s="2"/>
      <c r="P6817" s="2"/>
      <c r="Y6817" s="2"/>
    </row>
    <row r="6818" spans="2:25" x14ac:dyDescent="0.25">
      <c r="B6818" s="2"/>
      <c r="D6818" s="2"/>
      <c r="E6818" s="2"/>
      <c r="J6818" s="2"/>
      <c r="P6818" s="2"/>
      <c r="Y6818" s="2"/>
    </row>
    <row r="6819" spans="2:25" x14ac:dyDescent="0.25">
      <c r="B6819" s="2"/>
      <c r="D6819" s="2"/>
      <c r="E6819" s="2"/>
      <c r="J6819" s="2"/>
      <c r="P6819" s="2"/>
      <c r="Y6819" s="2"/>
    </row>
    <row r="6820" spans="2:25" x14ac:dyDescent="0.25">
      <c r="B6820" s="2"/>
      <c r="D6820" s="2"/>
      <c r="E6820" s="2"/>
      <c r="J6820" s="2"/>
      <c r="P6820" s="2"/>
      <c r="Y6820" s="2"/>
    </row>
    <row r="6821" spans="2:25" x14ac:dyDescent="0.25">
      <c r="B6821" s="2"/>
      <c r="D6821" s="2"/>
      <c r="E6821" s="2"/>
      <c r="J6821" s="2"/>
      <c r="P6821" s="2"/>
      <c r="Y6821" s="2"/>
    </row>
    <row r="6822" spans="2:25" x14ac:dyDescent="0.25">
      <c r="B6822" s="2"/>
      <c r="D6822" s="2"/>
      <c r="E6822" s="2"/>
      <c r="J6822" s="2"/>
      <c r="P6822" s="2"/>
      <c r="Y6822" s="2"/>
    </row>
    <row r="6823" spans="2:25" x14ac:dyDescent="0.25">
      <c r="B6823" s="2"/>
      <c r="D6823" s="2"/>
      <c r="E6823" s="2"/>
      <c r="J6823" s="2"/>
      <c r="P6823" s="2"/>
      <c r="Y6823" s="2"/>
    </row>
    <row r="6824" spans="2:25" x14ac:dyDescent="0.25">
      <c r="B6824" s="2"/>
      <c r="D6824" s="2"/>
      <c r="E6824" s="2"/>
      <c r="J6824" s="2"/>
      <c r="P6824" s="2"/>
      <c r="Y6824" s="2"/>
    </row>
    <row r="6825" spans="2:25" x14ac:dyDescent="0.25">
      <c r="B6825" s="2"/>
      <c r="D6825" s="2"/>
      <c r="E6825" s="2"/>
      <c r="J6825" s="2"/>
      <c r="P6825" s="2"/>
      <c r="Y6825" s="2"/>
    </row>
    <row r="6826" spans="2:25" x14ac:dyDescent="0.25">
      <c r="B6826" s="2"/>
      <c r="D6826" s="2"/>
      <c r="E6826" s="2"/>
      <c r="J6826" s="2"/>
      <c r="P6826" s="2"/>
      <c r="Y6826" s="2"/>
    </row>
    <row r="6827" spans="2:25" x14ac:dyDescent="0.25">
      <c r="B6827" s="2"/>
      <c r="D6827" s="2"/>
      <c r="E6827" s="2"/>
      <c r="J6827" s="2"/>
      <c r="P6827" s="2"/>
      <c r="Y6827" s="2"/>
    </row>
    <row r="6828" spans="2:25" x14ac:dyDescent="0.25">
      <c r="B6828" s="2"/>
      <c r="D6828" s="2"/>
      <c r="E6828" s="2"/>
      <c r="J6828" s="2"/>
      <c r="P6828" s="2"/>
      <c r="Y6828" s="2"/>
    </row>
    <row r="6829" spans="2:25" x14ac:dyDescent="0.25">
      <c r="B6829" s="2"/>
      <c r="D6829" s="2"/>
      <c r="E6829" s="2"/>
      <c r="J6829" s="2"/>
      <c r="P6829" s="2"/>
      <c r="Y6829" s="2"/>
    </row>
    <row r="6830" spans="2:25" x14ac:dyDescent="0.25">
      <c r="B6830" s="2"/>
      <c r="D6830" s="2"/>
      <c r="E6830" s="2"/>
      <c r="J6830" s="2"/>
      <c r="P6830" s="2"/>
      <c r="Y6830" s="2"/>
    </row>
    <row r="6831" spans="2:25" x14ac:dyDescent="0.25">
      <c r="B6831" s="2"/>
      <c r="D6831" s="2"/>
      <c r="E6831" s="2"/>
      <c r="J6831" s="2"/>
      <c r="P6831" s="2"/>
      <c r="Y6831" s="2"/>
    </row>
    <row r="6832" spans="2:25" x14ac:dyDescent="0.25">
      <c r="B6832" s="2"/>
      <c r="D6832" s="2"/>
      <c r="E6832" s="2"/>
      <c r="J6832" s="2"/>
      <c r="P6832" s="2"/>
      <c r="Y6832" s="2"/>
    </row>
    <row r="6833" spans="2:25" x14ac:dyDescent="0.25">
      <c r="B6833" s="2"/>
      <c r="D6833" s="2"/>
      <c r="E6833" s="2"/>
      <c r="J6833" s="2"/>
      <c r="P6833" s="2"/>
      <c r="Y6833" s="2"/>
    </row>
    <row r="6834" spans="2:25" x14ac:dyDescent="0.25">
      <c r="B6834" s="2"/>
      <c r="D6834" s="2"/>
      <c r="E6834" s="2"/>
      <c r="J6834" s="2"/>
      <c r="P6834" s="2"/>
      <c r="Y6834" s="2"/>
    </row>
    <row r="6835" spans="2:25" x14ac:dyDescent="0.25">
      <c r="B6835" s="2"/>
      <c r="D6835" s="2"/>
      <c r="E6835" s="2"/>
      <c r="J6835" s="2"/>
      <c r="P6835" s="2"/>
      <c r="Y6835" s="2"/>
    </row>
    <row r="6836" spans="2:25" x14ac:dyDescent="0.25">
      <c r="B6836" s="2"/>
      <c r="D6836" s="2"/>
      <c r="E6836" s="2"/>
      <c r="J6836" s="2"/>
      <c r="P6836" s="2"/>
      <c r="Y6836" s="2"/>
    </row>
    <row r="6837" spans="2:25" x14ac:dyDescent="0.25">
      <c r="B6837" s="2"/>
      <c r="D6837" s="2"/>
      <c r="E6837" s="2"/>
      <c r="J6837" s="2"/>
      <c r="P6837" s="2"/>
      <c r="Y6837" s="2"/>
    </row>
    <row r="6838" spans="2:25" x14ac:dyDescent="0.25">
      <c r="B6838" s="2"/>
      <c r="D6838" s="2"/>
      <c r="E6838" s="2"/>
      <c r="J6838" s="2"/>
      <c r="P6838" s="2"/>
      <c r="Y6838" s="2"/>
    </row>
    <row r="6839" spans="2:25" x14ac:dyDescent="0.25">
      <c r="B6839" s="2"/>
      <c r="D6839" s="2"/>
      <c r="E6839" s="2"/>
      <c r="J6839" s="2"/>
      <c r="P6839" s="2"/>
      <c r="Y6839" s="2"/>
    </row>
    <row r="6840" spans="2:25" x14ac:dyDescent="0.25">
      <c r="B6840" s="2"/>
      <c r="D6840" s="2"/>
      <c r="E6840" s="2"/>
      <c r="J6840" s="2"/>
      <c r="P6840" s="2"/>
      <c r="Y6840" s="2"/>
    </row>
    <row r="6841" spans="2:25" x14ac:dyDescent="0.25">
      <c r="B6841" s="2"/>
      <c r="D6841" s="2"/>
      <c r="E6841" s="2"/>
      <c r="J6841" s="2"/>
      <c r="P6841" s="2"/>
      <c r="Y6841" s="2"/>
    </row>
    <row r="6842" spans="2:25" x14ac:dyDescent="0.25">
      <c r="B6842" s="2"/>
      <c r="D6842" s="2"/>
      <c r="E6842" s="2"/>
      <c r="J6842" s="2"/>
      <c r="P6842" s="2"/>
      <c r="Y6842" s="2"/>
    </row>
    <row r="6843" spans="2:25" x14ac:dyDescent="0.25">
      <c r="B6843" s="2"/>
      <c r="D6843" s="2"/>
      <c r="E6843" s="2"/>
      <c r="J6843" s="2"/>
      <c r="P6843" s="2"/>
      <c r="Y6843" s="2"/>
    </row>
    <row r="6844" spans="2:25" x14ac:dyDescent="0.25">
      <c r="B6844" s="2"/>
      <c r="D6844" s="2"/>
      <c r="E6844" s="2"/>
      <c r="J6844" s="2"/>
      <c r="P6844" s="2"/>
      <c r="Y6844" s="2"/>
    </row>
    <row r="6845" spans="2:25" x14ac:dyDescent="0.25">
      <c r="B6845" s="2"/>
      <c r="D6845" s="2"/>
      <c r="E6845" s="2"/>
      <c r="J6845" s="2"/>
      <c r="P6845" s="2"/>
      <c r="Y6845" s="2"/>
    </row>
    <row r="6846" spans="2:25" x14ac:dyDescent="0.25">
      <c r="B6846" s="2"/>
      <c r="D6846" s="2"/>
      <c r="E6846" s="2"/>
      <c r="J6846" s="2"/>
      <c r="P6846" s="2"/>
      <c r="Y6846" s="2"/>
    </row>
    <row r="6847" spans="2:25" x14ac:dyDescent="0.25">
      <c r="B6847" s="2"/>
      <c r="D6847" s="2"/>
      <c r="E6847" s="2"/>
      <c r="J6847" s="2"/>
      <c r="P6847" s="2"/>
      <c r="Y6847" s="2"/>
    </row>
    <row r="6848" spans="2:25" x14ac:dyDescent="0.25">
      <c r="B6848" s="2"/>
      <c r="D6848" s="2"/>
      <c r="E6848" s="2"/>
      <c r="J6848" s="2"/>
      <c r="P6848" s="2"/>
      <c r="Y6848" s="2"/>
    </row>
    <row r="6849" spans="2:25" x14ac:dyDescent="0.25">
      <c r="B6849" s="2"/>
      <c r="D6849" s="2"/>
      <c r="E6849" s="2"/>
      <c r="J6849" s="2"/>
      <c r="P6849" s="2"/>
      <c r="Y6849" s="2"/>
    </row>
    <row r="6850" spans="2:25" x14ac:dyDescent="0.25">
      <c r="B6850" s="2"/>
      <c r="D6850" s="2"/>
      <c r="E6850" s="2"/>
      <c r="J6850" s="2"/>
      <c r="P6850" s="2"/>
      <c r="Y6850" s="2"/>
    </row>
    <row r="6851" spans="2:25" x14ac:dyDescent="0.25">
      <c r="B6851" s="2"/>
      <c r="D6851" s="2"/>
      <c r="E6851" s="2"/>
      <c r="J6851" s="2"/>
      <c r="P6851" s="2"/>
      <c r="Y6851" s="2"/>
    </row>
    <row r="6852" spans="2:25" x14ac:dyDescent="0.25">
      <c r="B6852" s="2"/>
      <c r="D6852" s="2"/>
      <c r="E6852" s="2"/>
      <c r="J6852" s="2"/>
      <c r="P6852" s="2"/>
      <c r="Y6852" s="2"/>
    </row>
    <row r="6853" spans="2:25" x14ac:dyDescent="0.25">
      <c r="B6853" s="2"/>
      <c r="D6853" s="2"/>
      <c r="E6853" s="2"/>
      <c r="J6853" s="2"/>
      <c r="P6853" s="2"/>
      <c r="Y6853" s="2"/>
    </row>
    <row r="6854" spans="2:25" x14ac:dyDescent="0.25">
      <c r="B6854" s="2"/>
      <c r="D6854" s="2"/>
      <c r="E6854" s="2"/>
      <c r="J6854" s="2"/>
      <c r="P6854" s="2"/>
      <c r="Y6854" s="2"/>
    </row>
    <row r="6855" spans="2:25" x14ac:dyDescent="0.25">
      <c r="B6855" s="2"/>
      <c r="D6855" s="2"/>
      <c r="E6855" s="2"/>
      <c r="J6855" s="2"/>
      <c r="P6855" s="2"/>
      <c r="Y6855" s="2"/>
    </row>
    <row r="6856" spans="2:25" x14ac:dyDescent="0.25">
      <c r="B6856" s="2"/>
      <c r="D6856" s="2"/>
      <c r="E6856" s="2"/>
      <c r="J6856" s="2"/>
      <c r="P6856" s="2"/>
      <c r="Y6856" s="2"/>
    </row>
    <row r="6857" spans="2:25" x14ac:dyDescent="0.25">
      <c r="B6857" s="2"/>
      <c r="D6857" s="2"/>
      <c r="E6857" s="2"/>
      <c r="J6857" s="2"/>
      <c r="P6857" s="2"/>
      <c r="Y6857" s="2"/>
    </row>
    <row r="6858" spans="2:25" x14ac:dyDescent="0.25">
      <c r="B6858" s="2"/>
      <c r="D6858" s="2"/>
      <c r="E6858" s="2"/>
      <c r="J6858" s="2"/>
      <c r="P6858" s="2"/>
      <c r="Y6858" s="2"/>
    </row>
    <row r="6859" spans="2:25" x14ac:dyDescent="0.25">
      <c r="B6859" s="2"/>
      <c r="D6859" s="2"/>
      <c r="E6859" s="2"/>
      <c r="J6859" s="2"/>
      <c r="P6859" s="2"/>
      <c r="Y6859" s="2"/>
    </row>
    <row r="6860" spans="2:25" x14ac:dyDescent="0.25">
      <c r="B6860" s="2"/>
      <c r="D6860" s="2"/>
      <c r="E6860" s="2"/>
      <c r="J6860" s="2"/>
      <c r="P6860" s="2"/>
      <c r="Y6860" s="2"/>
    </row>
    <row r="6861" spans="2:25" x14ac:dyDescent="0.25">
      <c r="B6861" s="2"/>
      <c r="D6861" s="2"/>
      <c r="E6861" s="2"/>
      <c r="J6861" s="2"/>
      <c r="P6861" s="2"/>
      <c r="Y6861" s="2"/>
    </row>
    <row r="6862" spans="2:25" x14ac:dyDescent="0.25">
      <c r="B6862" s="2"/>
      <c r="D6862" s="2"/>
      <c r="E6862" s="2"/>
      <c r="J6862" s="2"/>
      <c r="P6862" s="2"/>
      <c r="Y6862" s="2"/>
    </row>
    <row r="6863" spans="2:25" x14ac:dyDescent="0.25">
      <c r="B6863" s="2"/>
      <c r="D6863" s="2"/>
      <c r="E6863" s="2"/>
      <c r="J6863" s="2"/>
      <c r="P6863" s="2"/>
      <c r="Y6863" s="2"/>
    </row>
    <row r="6864" spans="2:25" x14ac:dyDescent="0.25">
      <c r="B6864" s="2"/>
      <c r="D6864" s="2"/>
      <c r="E6864" s="2"/>
      <c r="J6864" s="2"/>
      <c r="P6864" s="2"/>
      <c r="Y6864" s="2"/>
    </row>
    <row r="6865" spans="2:25" x14ac:dyDescent="0.25">
      <c r="B6865" s="2"/>
      <c r="D6865" s="2"/>
      <c r="E6865" s="2"/>
      <c r="J6865" s="2"/>
      <c r="P6865" s="2"/>
      <c r="Y6865" s="2"/>
    </row>
    <row r="6866" spans="2:25" x14ac:dyDescent="0.25">
      <c r="B6866" s="2"/>
      <c r="D6866" s="2"/>
      <c r="E6866" s="2"/>
      <c r="J6866" s="2"/>
      <c r="P6866" s="2"/>
      <c r="Y6866" s="2"/>
    </row>
    <row r="6867" spans="2:25" x14ac:dyDescent="0.25">
      <c r="B6867" s="2"/>
      <c r="D6867" s="2"/>
      <c r="E6867" s="2"/>
      <c r="J6867" s="2"/>
      <c r="P6867" s="2"/>
      <c r="Y6867" s="2"/>
    </row>
    <row r="6868" spans="2:25" x14ac:dyDescent="0.25">
      <c r="B6868" s="2"/>
      <c r="D6868" s="2"/>
      <c r="E6868" s="2"/>
      <c r="J6868" s="2"/>
      <c r="P6868" s="2"/>
      <c r="Y6868" s="2"/>
    </row>
    <row r="6869" spans="2:25" x14ac:dyDescent="0.25">
      <c r="B6869" s="2"/>
      <c r="D6869" s="2"/>
      <c r="E6869" s="2"/>
      <c r="J6869" s="2"/>
      <c r="P6869" s="2"/>
      <c r="Y6869" s="2"/>
    </row>
    <row r="6870" spans="2:25" x14ac:dyDescent="0.25">
      <c r="B6870" s="2"/>
      <c r="D6870" s="2"/>
      <c r="E6870" s="2"/>
      <c r="J6870" s="2"/>
      <c r="P6870" s="2"/>
      <c r="Y6870" s="2"/>
    </row>
    <row r="6871" spans="2:25" x14ac:dyDescent="0.25">
      <c r="B6871" s="2"/>
      <c r="D6871" s="2"/>
      <c r="E6871" s="2"/>
      <c r="J6871" s="2"/>
      <c r="P6871" s="2"/>
      <c r="Y6871" s="2"/>
    </row>
    <row r="6872" spans="2:25" x14ac:dyDescent="0.25">
      <c r="B6872" s="2"/>
      <c r="D6872" s="2"/>
      <c r="E6872" s="2"/>
      <c r="J6872" s="2"/>
      <c r="P6872" s="2"/>
      <c r="Y6872" s="2"/>
    </row>
    <row r="6873" spans="2:25" x14ac:dyDescent="0.25">
      <c r="B6873" s="2"/>
      <c r="D6873" s="2"/>
      <c r="E6873" s="2"/>
      <c r="J6873" s="2"/>
      <c r="P6873" s="2"/>
      <c r="Y6873" s="2"/>
    </row>
    <row r="6874" spans="2:25" x14ac:dyDescent="0.25">
      <c r="B6874" s="2"/>
      <c r="D6874" s="2"/>
      <c r="E6874" s="2"/>
      <c r="J6874" s="2"/>
      <c r="P6874" s="2"/>
      <c r="Y6874" s="2"/>
    </row>
    <row r="6875" spans="2:25" x14ac:dyDescent="0.25">
      <c r="B6875" s="2"/>
      <c r="D6875" s="2"/>
      <c r="E6875" s="2"/>
      <c r="J6875" s="2"/>
      <c r="P6875" s="2"/>
      <c r="Y6875" s="2"/>
    </row>
    <row r="6876" spans="2:25" x14ac:dyDescent="0.25">
      <c r="B6876" s="2"/>
      <c r="D6876" s="2"/>
      <c r="E6876" s="2"/>
      <c r="J6876" s="2"/>
      <c r="P6876" s="2"/>
      <c r="Y6876" s="2"/>
    </row>
    <row r="6877" spans="2:25" x14ac:dyDescent="0.25">
      <c r="B6877" s="2"/>
      <c r="D6877" s="2"/>
      <c r="E6877" s="2"/>
      <c r="J6877" s="2"/>
      <c r="P6877" s="2"/>
      <c r="Y6877" s="2"/>
    </row>
    <row r="6878" spans="2:25" x14ac:dyDescent="0.25">
      <c r="B6878" s="2"/>
      <c r="D6878" s="2"/>
      <c r="E6878" s="2"/>
      <c r="J6878" s="2"/>
      <c r="P6878" s="2"/>
      <c r="Y6878" s="2"/>
    </row>
    <row r="6879" spans="2:25" x14ac:dyDescent="0.25">
      <c r="B6879" s="2"/>
      <c r="D6879" s="2"/>
      <c r="E6879" s="2"/>
      <c r="J6879" s="2"/>
      <c r="P6879" s="2"/>
      <c r="Y6879" s="2"/>
    </row>
    <row r="6880" spans="2:25" x14ac:dyDescent="0.25">
      <c r="B6880" s="2"/>
      <c r="D6880" s="2"/>
      <c r="E6880" s="2"/>
      <c r="J6880" s="2"/>
      <c r="P6880" s="2"/>
      <c r="Y6880" s="2"/>
    </row>
    <row r="6881" spans="2:25" x14ac:dyDescent="0.25">
      <c r="B6881" s="2"/>
      <c r="D6881" s="2"/>
      <c r="E6881" s="2"/>
      <c r="J6881" s="2"/>
      <c r="P6881" s="2"/>
      <c r="Y6881" s="2"/>
    </row>
    <row r="6882" spans="2:25" x14ac:dyDescent="0.25">
      <c r="B6882" s="2"/>
      <c r="D6882" s="2"/>
      <c r="E6882" s="2"/>
      <c r="J6882" s="2"/>
      <c r="P6882" s="2"/>
      <c r="Y6882" s="2"/>
    </row>
    <row r="6883" spans="2:25" x14ac:dyDescent="0.25">
      <c r="B6883" s="2"/>
      <c r="D6883" s="2"/>
      <c r="E6883" s="2"/>
      <c r="J6883" s="2"/>
      <c r="P6883" s="2"/>
      <c r="Y6883" s="2"/>
    </row>
    <row r="6884" spans="2:25" x14ac:dyDescent="0.25">
      <c r="B6884" s="2"/>
      <c r="D6884" s="2"/>
      <c r="E6884" s="2"/>
      <c r="J6884" s="2"/>
      <c r="P6884" s="2"/>
      <c r="Y6884" s="2"/>
    </row>
    <row r="6885" spans="2:25" x14ac:dyDescent="0.25">
      <c r="B6885" s="2"/>
      <c r="D6885" s="2"/>
      <c r="E6885" s="2"/>
      <c r="J6885" s="2"/>
      <c r="P6885" s="2"/>
      <c r="Y6885" s="2"/>
    </row>
    <row r="6886" spans="2:25" x14ac:dyDescent="0.25">
      <c r="B6886" s="2"/>
      <c r="D6886" s="2"/>
      <c r="E6886" s="2"/>
      <c r="J6886" s="2"/>
      <c r="P6886" s="2"/>
      <c r="Y6886" s="2"/>
    </row>
    <row r="6887" spans="2:25" x14ac:dyDescent="0.25">
      <c r="B6887" s="2"/>
      <c r="D6887" s="2"/>
      <c r="E6887" s="2"/>
      <c r="J6887" s="2"/>
      <c r="P6887" s="2"/>
      <c r="Y6887" s="2"/>
    </row>
    <row r="6888" spans="2:25" x14ac:dyDescent="0.25">
      <c r="B6888" s="2"/>
      <c r="D6888" s="2"/>
      <c r="E6888" s="2"/>
      <c r="J6888" s="2"/>
      <c r="P6888" s="2"/>
      <c r="Y6888" s="2"/>
    </row>
    <row r="6889" spans="2:25" x14ac:dyDescent="0.25">
      <c r="B6889" s="2"/>
      <c r="D6889" s="2"/>
      <c r="E6889" s="2"/>
      <c r="J6889" s="2"/>
      <c r="P6889" s="2"/>
      <c r="Y6889" s="2"/>
    </row>
    <row r="6890" spans="2:25" x14ac:dyDescent="0.25">
      <c r="B6890" s="2"/>
      <c r="D6890" s="2"/>
      <c r="E6890" s="2"/>
      <c r="J6890" s="2"/>
      <c r="P6890" s="2"/>
      <c r="Y6890" s="2"/>
    </row>
    <row r="6891" spans="2:25" x14ac:dyDescent="0.25">
      <c r="B6891" s="2"/>
      <c r="D6891" s="2"/>
      <c r="E6891" s="2"/>
      <c r="J6891" s="2"/>
      <c r="P6891" s="2"/>
      <c r="Y6891" s="2"/>
    </row>
    <row r="6892" spans="2:25" x14ac:dyDescent="0.25">
      <c r="B6892" s="2"/>
      <c r="D6892" s="2"/>
      <c r="E6892" s="2"/>
      <c r="J6892" s="2"/>
      <c r="P6892" s="2"/>
      <c r="Y6892" s="2"/>
    </row>
    <row r="6893" spans="2:25" x14ac:dyDescent="0.25">
      <c r="B6893" s="2"/>
      <c r="D6893" s="2"/>
      <c r="E6893" s="2"/>
      <c r="J6893" s="2"/>
      <c r="P6893" s="2"/>
      <c r="Y6893" s="2"/>
    </row>
    <row r="6894" spans="2:25" x14ac:dyDescent="0.25">
      <c r="B6894" s="2"/>
      <c r="D6894" s="2"/>
      <c r="E6894" s="2"/>
      <c r="J6894" s="2"/>
      <c r="P6894" s="2"/>
      <c r="Y6894" s="2"/>
    </row>
    <row r="6895" spans="2:25" x14ac:dyDescent="0.25">
      <c r="B6895" s="2"/>
      <c r="D6895" s="2"/>
      <c r="E6895" s="2"/>
      <c r="J6895" s="2"/>
      <c r="P6895" s="2"/>
      <c r="Y6895" s="2"/>
    </row>
    <row r="6896" spans="2:25" x14ac:dyDescent="0.25">
      <c r="B6896" s="2"/>
      <c r="D6896" s="2"/>
      <c r="E6896" s="2"/>
      <c r="J6896" s="2"/>
      <c r="P6896" s="2"/>
      <c r="Y6896" s="2"/>
    </row>
    <row r="6897" spans="2:25" x14ac:dyDescent="0.25">
      <c r="B6897" s="2"/>
      <c r="D6897" s="2"/>
      <c r="E6897" s="2"/>
      <c r="J6897" s="2"/>
      <c r="P6897" s="2"/>
      <c r="Y6897" s="2"/>
    </row>
    <row r="6898" spans="2:25" x14ac:dyDescent="0.25">
      <c r="B6898" s="2"/>
      <c r="D6898" s="2"/>
      <c r="E6898" s="2"/>
      <c r="J6898" s="2"/>
      <c r="P6898" s="2"/>
      <c r="Y6898" s="2"/>
    </row>
    <row r="6899" spans="2:25" x14ac:dyDescent="0.25">
      <c r="B6899" s="2"/>
      <c r="D6899" s="2"/>
      <c r="E6899" s="2"/>
      <c r="J6899" s="2"/>
      <c r="P6899" s="2"/>
      <c r="Y6899" s="2"/>
    </row>
    <row r="6900" spans="2:25" x14ac:dyDescent="0.25">
      <c r="B6900" s="2"/>
      <c r="D6900" s="2"/>
      <c r="E6900" s="2"/>
      <c r="J6900" s="2"/>
      <c r="P6900" s="2"/>
      <c r="Y6900" s="2"/>
    </row>
    <row r="6901" spans="2:25" x14ac:dyDescent="0.25">
      <c r="B6901" s="2"/>
      <c r="D6901" s="2"/>
      <c r="E6901" s="2"/>
      <c r="J6901" s="2"/>
      <c r="P6901" s="2"/>
      <c r="Y6901" s="2"/>
    </row>
    <row r="6902" spans="2:25" x14ac:dyDescent="0.25">
      <c r="B6902" s="2"/>
      <c r="D6902" s="2"/>
      <c r="E6902" s="2"/>
      <c r="J6902" s="2"/>
      <c r="P6902" s="2"/>
      <c r="Y6902" s="2"/>
    </row>
    <row r="6903" spans="2:25" x14ac:dyDescent="0.25">
      <c r="B6903" s="2"/>
      <c r="D6903" s="2"/>
      <c r="E6903" s="2"/>
      <c r="J6903" s="2"/>
      <c r="P6903" s="2"/>
      <c r="Y6903" s="2"/>
    </row>
    <row r="6904" spans="2:25" x14ac:dyDescent="0.25">
      <c r="B6904" s="2"/>
      <c r="D6904" s="2"/>
      <c r="E6904" s="2"/>
      <c r="J6904" s="2"/>
      <c r="P6904" s="2"/>
      <c r="Y6904" s="2"/>
    </row>
    <row r="6905" spans="2:25" x14ac:dyDescent="0.25">
      <c r="B6905" s="2"/>
      <c r="D6905" s="2"/>
      <c r="E6905" s="2"/>
      <c r="J6905" s="2"/>
      <c r="P6905" s="2"/>
      <c r="Y6905" s="2"/>
    </row>
    <row r="6906" spans="2:25" x14ac:dyDescent="0.25">
      <c r="B6906" s="2"/>
      <c r="D6906" s="2"/>
      <c r="E6906" s="2"/>
      <c r="J6906" s="2"/>
      <c r="P6906" s="2"/>
      <c r="Y6906" s="2"/>
    </row>
    <row r="6907" spans="2:25" x14ac:dyDescent="0.25">
      <c r="B6907" s="2"/>
      <c r="D6907" s="2"/>
      <c r="E6907" s="2"/>
      <c r="J6907" s="2"/>
      <c r="P6907" s="2"/>
      <c r="Y6907" s="2"/>
    </row>
    <row r="6908" spans="2:25" x14ac:dyDescent="0.25">
      <c r="B6908" s="2"/>
      <c r="D6908" s="2"/>
      <c r="E6908" s="2"/>
      <c r="J6908" s="2"/>
      <c r="P6908" s="2"/>
      <c r="Y6908" s="2"/>
    </row>
    <row r="6909" spans="2:25" x14ac:dyDescent="0.25">
      <c r="B6909" s="2"/>
      <c r="D6909" s="2"/>
      <c r="E6909" s="2"/>
      <c r="J6909" s="2"/>
      <c r="P6909" s="2"/>
      <c r="Y6909" s="2"/>
    </row>
    <row r="6910" spans="2:25" x14ac:dyDescent="0.25">
      <c r="B6910" s="2"/>
      <c r="D6910" s="2"/>
      <c r="E6910" s="2"/>
      <c r="J6910" s="2"/>
      <c r="P6910" s="2"/>
      <c r="Y6910" s="2"/>
    </row>
    <row r="6911" spans="2:25" x14ac:dyDescent="0.25">
      <c r="B6911" s="2"/>
      <c r="D6911" s="2"/>
      <c r="E6911" s="2"/>
      <c r="J6911" s="2"/>
      <c r="P6911" s="2"/>
      <c r="Y6911" s="2"/>
    </row>
    <row r="6912" spans="2:25" x14ac:dyDescent="0.25">
      <c r="B6912" s="2"/>
      <c r="D6912" s="2"/>
      <c r="E6912" s="2"/>
      <c r="J6912" s="2"/>
      <c r="P6912" s="2"/>
      <c r="Y6912" s="2"/>
    </row>
    <row r="6913" spans="2:25" x14ac:dyDescent="0.25">
      <c r="B6913" s="2"/>
      <c r="D6913" s="2"/>
      <c r="E6913" s="2"/>
      <c r="J6913" s="2"/>
      <c r="P6913" s="2"/>
      <c r="Y6913" s="2"/>
    </row>
    <row r="6914" spans="2:25" x14ac:dyDescent="0.25">
      <c r="B6914" s="2"/>
      <c r="D6914" s="2"/>
      <c r="E6914" s="2"/>
      <c r="J6914" s="2"/>
      <c r="P6914" s="2"/>
      <c r="Y6914" s="2"/>
    </row>
    <row r="6915" spans="2:25" x14ac:dyDescent="0.25">
      <c r="B6915" s="2"/>
      <c r="D6915" s="2"/>
      <c r="E6915" s="2"/>
      <c r="J6915" s="2"/>
      <c r="P6915" s="2"/>
      <c r="Y6915" s="2"/>
    </row>
    <row r="6916" spans="2:25" x14ac:dyDescent="0.25">
      <c r="B6916" s="2"/>
      <c r="D6916" s="2"/>
      <c r="E6916" s="2"/>
      <c r="J6916" s="2"/>
      <c r="P6916" s="2"/>
      <c r="Y6916" s="2"/>
    </row>
    <row r="6917" spans="2:25" x14ac:dyDescent="0.25">
      <c r="B6917" s="2"/>
      <c r="D6917" s="2"/>
      <c r="E6917" s="2"/>
      <c r="J6917" s="2"/>
      <c r="P6917" s="2"/>
      <c r="Y6917" s="2"/>
    </row>
    <row r="6918" spans="2:25" x14ac:dyDescent="0.25">
      <c r="B6918" s="2"/>
      <c r="D6918" s="2"/>
      <c r="E6918" s="2"/>
      <c r="J6918" s="2"/>
      <c r="P6918" s="2"/>
      <c r="Y6918" s="2"/>
    </row>
    <row r="6919" spans="2:25" x14ac:dyDescent="0.25">
      <c r="B6919" s="2"/>
      <c r="D6919" s="2"/>
      <c r="E6919" s="2"/>
      <c r="J6919" s="2"/>
      <c r="P6919" s="2"/>
      <c r="Y6919" s="2"/>
    </row>
    <row r="6920" spans="2:25" x14ac:dyDescent="0.25">
      <c r="B6920" s="2"/>
      <c r="D6920" s="2"/>
      <c r="E6920" s="2"/>
      <c r="J6920" s="2"/>
      <c r="P6920" s="2"/>
      <c r="Y6920" s="2"/>
    </row>
    <row r="6921" spans="2:25" x14ac:dyDescent="0.25">
      <c r="B6921" s="2"/>
      <c r="D6921" s="2"/>
      <c r="E6921" s="2"/>
      <c r="J6921" s="2"/>
      <c r="P6921" s="2"/>
      <c r="Y6921" s="2"/>
    </row>
    <row r="6922" spans="2:25" x14ac:dyDescent="0.25">
      <c r="B6922" s="2"/>
      <c r="D6922" s="2"/>
      <c r="E6922" s="2"/>
      <c r="J6922" s="2"/>
      <c r="P6922" s="2"/>
      <c r="Y6922" s="2"/>
    </row>
    <row r="6923" spans="2:25" x14ac:dyDescent="0.25">
      <c r="B6923" s="2"/>
      <c r="D6923" s="2"/>
      <c r="E6923" s="2"/>
      <c r="J6923" s="2"/>
      <c r="P6923" s="2"/>
      <c r="Y6923" s="2"/>
    </row>
    <row r="6924" spans="2:25" x14ac:dyDescent="0.25">
      <c r="B6924" s="2"/>
      <c r="D6924" s="2"/>
      <c r="E6924" s="2"/>
      <c r="J6924" s="2"/>
      <c r="P6924" s="2"/>
      <c r="Y6924" s="2"/>
    </row>
    <row r="6925" spans="2:25" x14ac:dyDescent="0.25">
      <c r="B6925" s="2"/>
      <c r="D6925" s="2"/>
      <c r="E6925" s="2"/>
      <c r="J6925" s="2"/>
      <c r="P6925" s="2"/>
      <c r="Y6925" s="2"/>
    </row>
    <row r="6926" spans="2:25" x14ac:dyDescent="0.25">
      <c r="B6926" s="2"/>
      <c r="D6926" s="2"/>
      <c r="E6926" s="2"/>
      <c r="J6926" s="2"/>
      <c r="P6926" s="2"/>
      <c r="Y6926" s="2"/>
    </row>
    <row r="6927" spans="2:25" x14ac:dyDescent="0.25">
      <c r="B6927" s="2"/>
      <c r="D6927" s="2"/>
      <c r="E6927" s="2"/>
      <c r="J6927" s="2"/>
      <c r="P6927" s="2"/>
      <c r="Y6927" s="2"/>
    </row>
    <row r="6928" spans="2:25" x14ac:dyDescent="0.25">
      <c r="B6928" s="2"/>
      <c r="D6928" s="2"/>
      <c r="E6928" s="2"/>
      <c r="J6928" s="2"/>
      <c r="P6928" s="2"/>
      <c r="Y6928" s="2"/>
    </row>
    <row r="6929" spans="2:25" x14ac:dyDescent="0.25">
      <c r="B6929" s="2"/>
      <c r="D6929" s="2"/>
      <c r="E6929" s="2"/>
      <c r="J6929" s="2"/>
      <c r="P6929" s="2"/>
      <c r="Y6929" s="2"/>
    </row>
    <row r="6930" spans="2:25" x14ac:dyDescent="0.25">
      <c r="B6930" s="2"/>
      <c r="D6930" s="2"/>
      <c r="E6930" s="2"/>
      <c r="J6930" s="2"/>
      <c r="P6930" s="2"/>
      <c r="Y6930" s="2"/>
    </row>
    <row r="6931" spans="2:25" x14ac:dyDescent="0.25">
      <c r="B6931" s="2"/>
      <c r="D6931" s="2"/>
      <c r="E6931" s="2"/>
      <c r="J6931" s="2"/>
      <c r="P6931" s="2"/>
      <c r="Y6931" s="2"/>
    </row>
    <row r="6932" spans="2:25" x14ac:dyDescent="0.25">
      <c r="B6932" s="2"/>
      <c r="D6932" s="2"/>
      <c r="E6932" s="2"/>
      <c r="J6932" s="2"/>
      <c r="P6932" s="2"/>
      <c r="Y6932" s="2"/>
    </row>
    <row r="6933" spans="2:25" x14ac:dyDescent="0.25">
      <c r="B6933" s="2"/>
      <c r="D6933" s="2"/>
      <c r="E6933" s="2"/>
      <c r="J6933" s="2"/>
      <c r="P6933" s="2"/>
      <c r="Y6933" s="2"/>
    </row>
    <row r="6934" spans="2:25" x14ac:dyDescent="0.25">
      <c r="B6934" s="2"/>
      <c r="D6934" s="2"/>
      <c r="E6934" s="2"/>
      <c r="J6934" s="2"/>
      <c r="P6934" s="2"/>
      <c r="Y6934" s="2"/>
    </row>
    <row r="6935" spans="2:25" x14ac:dyDescent="0.25">
      <c r="B6935" s="2"/>
      <c r="D6935" s="2"/>
      <c r="E6935" s="2"/>
      <c r="J6935" s="2"/>
      <c r="P6935" s="2"/>
      <c r="Y6935" s="2"/>
    </row>
    <row r="6936" spans="2:25" x14ac:dyDescent="0.25">
      <c r="B6936" s="2"/>
      <c r="D6936" s="2"/>
      <c r="E6936" s="2"/>
      <c r="J6936" s="2"/>
      <c r="P6936" s="2"/>
      <c r="Y6936" s="2"/>
    </row>
    <row r="6937" spans="2:25" x14ac:dyDescent="0.25">
      <c r="B6937" s="2"/>
      <c r="D6937" s="2"/>
      <c r="E6937" s="2"/>
      <c r="J6937" s="2"/>
      <c r="P6937" s="2"/>
      <c r="Y6937" s="2"/>
    </row>
    <row r="6938" spans="2:25" x14ac:dyDescent="0.25">
      <c r="B6938" s="2"/>
      <c r="D6938" s="2"/>
      <c r="E6938" s="2"/>
      <c r="J6938" s="2"/>
      <c r="P6938" s="2"/>
      <c r="Y6938" s="2"/>
    </row>
    <row r="6939" spans="2:25" x14ac:dyDescent="0.25">
      <c r="B6939" s="2"/>
      <c r="D6939" s="2"/>
      <c r="E6939" s="2"/>
      <c r="J6939" s="2"/>
      <c r="P6939" s="2"/>
      <c r="Y6939" s="2"/>
    </row>
    <row r="6940" spans="2:25" x14ac:dyDescent="0.25">
      <c r="B6940" s="2"/>
      <c r="D6940" s="2"/>
      <c r="E6940" s="2"/>
      <c r="J6940" s="2"/>
      <c r="P6940" s="2"/>
      <c r="Y6940" s="2"/>
    </row>
    <row r="6941" spans="2:25" x14ac:dyDescent="0.25">
      <c r="B6941" s="2"/>
      <c r="D6941" s="2"/>
      <c r="E6941" s="2"/>
      <c r="J6941" s="2"/>
      <c r="P6941" s="2"/>
      <c r="Y6941" s="2"/>
    </row>
    <row r="6942" spans="2:25" x14ac:dyDescent="0.25">
      <c r="B6942" s="2"/>
      <c r="D6942" s="2"/>
      <c r="E6942" s="2"/>
      <c r="J6942" s="2"/>
      <c r="P6942" s="2"/>
      <c r="Y6942" s="2"/>
    </row>
    <row r="6943" spans="2:25" x14ac:dyDescent="0.25">
      <c r="B6943" s="2"/>
      <c r="D6943" s="2"/>
      <c r="E6943" s="2"/>
      <c r="J6943" s="2"/>
      <c r="P6943" s="2"/>
      <c r="Y6943" s="2"/>
    </row>
    <row r="6944" spans="2:25" x14ac:dyDescent="0.25">
      <c r="B6944" s="2"/>
      <c r="D6944" s="2"/>
      <c r="E6944" s="2"/>
      <c r="J6944" s="2"/>
      <c r="P6944" s="2"/>
      <c r="Y6944" s="2"/>
    </row>
    <row r="6945" spans="2:25" x14ac:dyDescent="0.25">
      <c r="B6945" s="2"/>
      <c r="D6945" s="2"/>
      <c r="E6945" s="2"/>
      <c r="J6945" s="2"/>
      <c r="P6945" s="2"/>
      <c r="Y6945" s="2"/>
    </row>
    <row r="6946" spans="2:25" x14ac:dyDescent="0.25">
      <c r="B6946" s="2"/>
      <c r="D6946" s="2"/>
      <c r="E6946" s="2"/>
      <c r="J6946" s="2"/>
      <c r="P6946" s="2"/>
      <c r="Y6946" s="2"/>
    </row>
    <row r="6947" spans="2:25" x14ac:dyDescent="0.25">
      <c r="B6947" s="2"/>
      <c r="D6947" s="2"/>
      <c r="E6947" s="2"/>
      <c r="J6947" s="2"/>
      <c r="P6947" s="2"/>
      <c r="Y6947" s="2"/>
    </row>
    <row r="6948" spans="2:25" x14ac:dyDescent="0.25">
      <c r="B6948" s="2"/>
      <c r="D6948" s="2"/>
      <c r="E6948" s="2"/>
      <c r="J6948" s="2"/>
      <c r="P6948" s="2"/>
      <c r="Y6948" s="2"/>
    </row>
    <row r="6949" spans="2:25" x14ac:dyDescent="0.25">
      <c r="B6949" s="2"/>
      <c r="D6949" s="2"/>
      <c r="E6949" s="2"/>
      <c r="J6949" s="2"/>
      <c r="P6949" s="2"/>
      <c r="Y6949" s="2"/>
    </row>
    <row r="6950" spans="2:25" x14ac:dyDescent="0.25">
      <c r="B6950" s="2"/>
      <c r="D6950" s="2"/>
      <c r="E6950" s="2"/>
      <c r="J6950" s="2"/>
      <c r="P6950" s="2"/>
      <c r="Y6950" s="2"/>
    </row>
    <row r="6951" spans="2:25" x14ac:dyDescent="0.25">
      <c r="B6951" s="2"/>
      <c r="D6951" s="2"/>
      <c r="E6951" s="2"/>
      <c r="J6951" s="2"/>
      <c r="P6951" s="2"/>
      <c r="Y6951" s="2"/>
    </row>
    <row r="6952" spans="2:25" x14ac:dyDescent="0.25">
      <c r="B6952" s="2"/>
      <c r="D6952" s="2"/>
      <c r="E6952" s="2"/>
      <c r="J6952" s="2"/>
      <c r="P6952" s="2"/>
      <c r="Y6952" s="2"/>
    </row>
    <row r="6953" spans="2:25" x14ac:dyDescent="0.25">
      <c r="B6953" s="2"/>
      <c r="D6953" s="2"/>
      <c r="E6953" s="2"/>
      <c r="J6953" s="2"/>
      <c r="P6953" s="2"/>
      <c r="Y6953" s="2"/>
    </row>
    <row r="6954" spans="2:25" x14ac:dyDescent="0.25">
      <c r="B6954" s="2"/>
      <c r="D6954" s="2"/>
      <c r="E6954" s="2"/>
      <c r="J6954" s="2"/>
      <c r="P6954" s="2"/>
      <c r="Y6954" s="2"/>
    </row>
    <row r="6955" spans="2:25" x14ac:dyDescent="0.25">
      <c r="B6955" s="2"/>
      <c r="D6955" s="2"/>
      <c r="E6955" s="2"/>
      <c r="J6955" s="2"/>
      <c r="P6955" s="2"/>
      <c r="Y6955" s="2"/>
    </row>
    <row r="6956" spans="2:25" x14ac:dyDescent="0.25">
      <c r="B6956" s="2"/>
      <c r="D6956" s="2"/>
      <c r="E6956" s="2"/>
      <c r="J6956" s="2"/>
      <c r="P6956" s="2"/>
      <c r="Y6956" s="2"/>
    </row>
    <row r="6957" spans="2:25" x14ac:dyDescent="0.25">
      <c r="B6957" s="2"/>
      <c r="D6957" s="2"/>
      <c r="E6957" s="2"/>
      <c r="J6957" s="2"/>
      <c r="P6957" s="2"/>
      <c r="Y6957" s="2"/>
    </row>
    <row r="6958" spans="2:25" x14ac:dyDescent="0.25">
      <c r="B6958" s="2"/>
      <c r="D6958" s="2"/>
      <c r="E6958" s="2"/>
      <c r="J6958" s="2"/>
      <c r="P6958" s="2"/>
      <c r="Y6958" s="2"/>
    </row>
    <row r="6959" spans="2:25" x14ac:dyDescent="0.25">
      <c r="B6959" s="2"/>
      <c r="D6959" s="2"/>
      <c r="E6959" s="2"/>
      <c r="J6959" s="2"/>
      <c r="P6959" s="2"/>
      <c r="Y6959" s="2"/>
    </row>
    <row r="6960" spans="2:25" x14ac:dyDescent="0.25">
      <c r="B6960" s="2"/>
      <c r="D6960" s="2"/>
      <c r="E6960" s="2"/>
      <c r="J6960" s="2"/>
      <c r="P6960" s="2"/>
      <c r="Y6960" s="2"/>
    </row>
    <row r="6961" spans="2:25" x14ac:dyDescent="0.25">
      <c r="B6961" s="2"/>
      <c r="D6961" s="2"/>
      <c r="E6961" s="2"/>
      <c r="J6961" s="2"/>
      <c r="P6961" s="2"/>
      <c r="Y6961" s="2"/>
    </row>
    <row r="6962" spans="2:25" x14ac:dyDescent="0.25">
      <c r="B6962" s="2"/>
      <c r="D6962" s="2"/>
      <c r="E6962" s="2"/>
      <c r="J6962" s="2"/>
      <c r="P6962" s="2"/>
      <c r="Y6962" s="2"/>
    </row>
    <row r="6963" spans="2:25" x14ac:dyDescent="0.25">
      <c r="B6963" s="2"/>
      <c r="D6963" s="2"/>
      <c r="E6963" s="2"/>
      <c r="J6963" s="2"/>
      <c r="P6963" s="2"/>
      <c r="Y6963" s="2"/>
    </row>
    <row r="6964" spans="2:25" x14ac:dyDescent="0.25">
      <c r="B6964" s="2"/>
      <c r="D6964" s="2"/>
      <c r="E6964" s="2"/>
      <c r="J6964" s="2"/>
      <c r="P6964" s="2"/>
      <c r="Y6964" s="2"/>
    </row>
    <row r="6965" spans="2:25" x14ac:dyDescent="0.25">
      <c r="B6965" s="2"/>
      <c r="D6965" s="2"/>
      <c r="E6965" s="2"/>
      <c r="J6965" s="2"/>
      <c r="P6965" s="2"/>
      <c r="Y6965" s="2"/>
    </row>
    <row r="6966" spans="2:25" x14ac:dyDescent="0.25">
      <c r="B6966" s="2"/>
      <c r="D6966" s="2"/>
      <c r="E6966" s="2"/>
      <c r="J6966" s="2"/>
      <c r="P6966" s="2"/>
      <c r="Y6966" s="2"/>
    </row>
    <row r="6967" spans="2:25" x14ac:dyDescent="0.25">
      <c r="B6967" s="2"/>
      <c r="D6967" s="2"/>
      <c r="E6967" s="2"/>
      <c r="J6967" s="2"/>
      <c r="P6967" s="2"/>
      <c r="Y6967" s="2"/>
    </row>
    <row r="6968" spans="2:25" x14ac:dyDescent="0.25">
      <c r="B6968" s="2"/>
      <c r="D6968" s="2"/>
      <c r="E6968" s="2"/>
      <c r="J6968" s="2"/>
      <c r="P6968" s="2"/>
      <c r="Y6968" s="2"/>
    </row>
    <row r="6969" spans="2:25" x14ac:dyDescent="0.25">
      <c r="B6969" s="2"/>
      <c r="D6969" s="2"/>
      <c r="E6969" s="2"/>
      <c r="J6969" s="2"/>
      <c r="P6969" s="2"/>
      <c r="Y6969" s="2"/>
    </row>
    <row r="6970" spans="2:25" x14ac:dyDescent="0.25">
      <c r="B6970" s="2"/>
      <c r="D6970" s="2"/>
      <c r="E6970" s="2"/>
      <c r="J6970" s="2"/>
      <c r="P6970" s="2"/>
      <c r="Y6970" s="2"/>
    </row>
    <row r="6971" spans="2:25" x14ac:dyDescent="0.25">
      <c r="B6971" s="2"/>
      <c r="D6971" s="2"/>
      <c r="E6971" s="2"/>
      <c r="J6971" s="2"/>
      <c r="P6971" s="2"/>
      <c r="Y6971" s="2"/>
    </row>
    <row r="6972" spans="2:25" x14ac:dyDescent="0.25">
      <c r="B6972" s="2"/>
      <c r="D6972" s="2"/>
      <c r="E6972" s="2"/>
      <c r="J6972" s="2"/>
      <c r="P6972" s="2"/>
      <c r="Y6972" s="2"/>
    </row>
    <row r="6973" spans="2:25" x14ac:dyDescent="0.25">
      <c r="B6973" s="2"/>
      <c r="D6973" s="2"/>
      <c r="E6973" s="2"/>
      <c r="J6973" s="2"/>
      <c r="P6973" s="2"/>
      <c r="Y6973" s="2"/>
    </row>
    <row r="6974" spans="2:25" x14ac:dyDescent="0.25">
      <c r="B6974" s="2"/>
      <c r="D6974" s="2"/>
      <c r="E6974" s="2"/>
      <c r="J6974" s="2"/>
      <c r="P6974" s="2"/>
      <c r="Y6974" s="2"/>
    </row>
    <row r="6975" spans="2:25" x14ac:dyDescent="0.25">
      <c r="B6975" s="2"/>
      <c r="D6975" s="2"/>
      <c r="E6975" s="2"/>
      <c r="J6975" s="2"/>
      <c r="P6975" s="2"/>
      <c r="Y6975" s="2"/>
    </row>
    <row r="6976" spans="2:25" x14ac:dyDescent="0.25">
      <c r="B6976" s="2"/>
      <c r="D6976" s="2"/>
      <c r="E6976" s="2"/>
      <c r="J6976" s="2"/>
      <c r="P6976" s="2"/>
      <c r="Y6976" s="2"/>
    </row>
    <row r="6977" spans="2:25" x14ac:dyDescent="0.25">
      <c r="B6977" s="2"/>
      <c r="D6977" s="2"/>
      <c r="E6977" s="2"/>
      <c r="J6977" s="2"/>
      <c r="P6977" s="2"/>
      <c r="Y6977" s="2"/>
    </row>
    <row r="6978" spans="2:25" x14ac:dyDescent="0.25">
      <c r="B6978" s="2"/>
      <c r="D6978" s="2"/>
      <c r="E6978" s="2"/>
      <c r="J6978" s="2"/>
      <c r="P6978" s="2"/>
      <c r="Y6978" s="2"/>
    </row>
    <row r="6979" spans="2:25" x14ac:dyDescent="0.25">
      <c r="B6979" s="2"/>
      <c r="D6979" s="2"/>
      <c r="E6979" s="2"/>
      <c r="J6979" s="2"/>
      <c r="P6979" s="2"/>
      <c r="Y6979" s="2"/>
    </row>
    <row r="6980" spans="2:25" x14ac:dyDescent="0.25">
      <c r="B6980" s="2"/>
      <c r="D6980" s="2"/>
      <c r="E6980" s="2"/>
      <c r="J6980" s="2"/>
      <c r="P6980" s="2"/>
      <c r="Y6980" s="2"/>
    </row>
    <row r="6981" spans="2:25" x14ac:dyDescent="0.25">
      <c r="B6981" s="2"/>
      <c r="D6981" s="2"/>
      <c r="E6981" s="2"/>
      <c r="J6981" s="2"/>
      <c r="P6981" s="2"/>
      <c r="Y6981" s="2"/>
    </row>
    <row r="6982" spans="2:25" x14ac:dyDescent="0.25">
      <c r="B6982" s="2"/>
      <c r="D6982" s="2"/>
      <c r="E6982" s="2"/>
      <c r="J6982" s="2"/>
      <c r="P6982" s="2"/>
      <c r="Y6982" s="2"/>
    </row>
    <row r="6983" spans="2:25" x14ac:dyDescent="0.25">
      <c r="B6983" s="2"/>
      <c r="D6983" s="2"/>
      <c r="E6983" s="2"/>
      <c r="J6983" s="2"/>
      <c r="P6983" s="2"/>
      <c r="Y6983" s="2"/>
    </row>
    <row r="6984" spans="2:25" x14ac:dyDescent="0.25">
      <c r="B6984" s="2"/>
      <c r="D6984" s="2"/>
      <c r="E6984" s="2"/>
      <c r="J6984" s="2"/>
      <c r="P6984" s="2"/>
      <c r="Y6984" s="2"/>
    </row>
    <row r="6985" spans="2:25" x14ac:dyDescent="0.25">
      <c r="B6985" s="2"/>
      <c r="D6985" s="2"/>
      <c r="E6985" s="2"/>
      <c r="J6985" s="2"/>
      <c r="P6985" s="2"/>
      <c r="Y6985" s="2"/>
    </row>
    <row r="6986" spans="2:25" x14ac:dyDescent="0.25">
      <c r="B6986" s="2"/>
      <c r="D6986" s="2"/>
      <c r="E6986" s="2"/>
      <c r="J6986" s="2"/>
      <c r="P6986" s="2"/>
      <c r="Y6986" s="2"/>
    </row>
    <row r="6987" spans="2:25" x14ac:dyDescent="0.25">
      <c r="B6987" s="2"/>
      <c r="D6987" s="2"/>
      <c r="E6987" s="2"/>
      <c r="J6987" s="2"/>
      <c r="P6987" s="2"/>
      <c r="Y6987" s="2"/>
    </row>
    <row r="6988" spans="2:25" x14ac:dyDescent="0.25">
      <c r="B6988" s="2"/>
      <c r="D6988" s="2"/>
      <c r="E6988" s="2"/>
      <c r="J6988" s="2"/>
      <c r="P6988" s="2"/>
      <c r="Y6988" s="2"/>
    </row>
    <row r="6989" spans="2:25" x14ac:dyDescent="0.25">
      <c r="B6989" s="2"/>
      <c r="D6989" s="2"/>
      <c r="E6989" s="2"/>
      <c r="J6989" s="2"/>
      <c r="P6989" s="2"/>
      <c r="Y6989" s="2"/>
    </row>
    <row r="6990" spans="2:25" x14ac:dyDescent="0.25">
      <c r="B6990" s="2"/>
      <c r="D6990" s="2"/>
      <c r="E6990" s="2"/>
      <c r="J6990" s="2"/>
      <c r="P6990" s="2"/>
      <c r="Y6990" s="2"/>
    </row>
    <row r="6991" spans="2:25" x14ac:dyDescent="0.25">
      <c r="B6991" s="2"/>
      <c r="D6991" s="2"/>
      <c r="E6991" s="2"/>
      <c r="J6991" s="2"/>
      <c r="P6991" s="2"/>
      <c r="Y6991" s="2"/>
    </row>
    <row r="6992" spans="2:25" x14ac:dyDescent="0.25">
      <c r="B6992" s="2"/>
      <c r="D6992" s="2"/>
      <c r="E6992" s="2"/>
      <c r="J6992" s="2"/>
      <c r="P6992" s="2"/>
      <c r="Y6992" s="2"/>
    </row>
    <row r="6993" spans="2:25" x14ac:dyDescent="0.25">
      <c r="B6993" s="2"/>
      <c r="D6993" s="2"/>
      <c r="E6993" s="2"/>
      <c r="J6993" s="2"/>
      <c r="P6993" s="2"/>
      <c r="Y6993" s="2"/>
    </row>
    <row r="6994" spans="2:25" x14ac:dyDescent="0.25">
      <c r="B6994" s="2"/>
      <c r="D6994" s="2"/>
      <c r="E6994" s="2"/>
      <c r="J6994" s="2"/>
      <c r="P6994" s="2"/>
      <c r="Y6994" s="2"/>
    </row>
    <row r="6995" spans="2:25" x14ac:dyDescent="0.25">
      <c r="B6995" s="2"/>
      <c r="D6995" s="2"/>
      <c r="E6995" s="2"/>
      <c r="J6995" s="2"/>
      <c r="P6995" s="2"/>
      <c r="Y6995" s="2"/>
    </row>
    <row r="6996" spans="2:25" x14ac:dyDescent="0.25">
      <c r="B6996" s="2"/>
      <c r="D6996" s="2"/>
      <c r="E6996" s="2"/>
      <c r="J6996" s="2"/>
      <c r="P6996" s="2"/>
      <c r="Y6996" s="2"/>
    </row>
    <row r="6997" spans="2:25" x14ac:dyDescent="0.25">
      <c r="B6997" s="2"/>
      <c r="D6997" s="2"/>
      <c r="E6997" s="2"/>
      <c r="J6997" s="2"/>
      <c r="P6997" s="2"/>
      <c r="Y6997" s="2"/>
    </row>
    <row r="6998" spans="2:25" x14ac:dyDescent="0.25">
      <c r="B6998" s="2"/>
      <c r="D6998" s="2"/>
      <c r="E6998" s="2"/>
      <c r="J6998" s="2"/>
      <c r="P6998" s="2"/>
      <c r="Y6998" s="2"/>
    </row>
    <row r="6999" spans="2:25" x14ac:dyDescent="0.25">
      <c r="B6999" s="2"/>
      <c r="D6999" s="2"/>
      <c r="E6999" s="2"/>
      <c r="J6999" s="2"/>
      <c r="P6999" s="2"/>
      <c r="Y6999" s="2"/>
    </row>
    <row r="7000" spans="2:25" x14ac:dyDescent="0.25">
      <c r="B7000" s="2"/>
      <c r="D7000" s="2"/>
      <c r="E7000" s="2"/>
      <c r="J7000" s="2"/>
      <c r="P7000" s="2"/>
      <c r="Y7000" s="2"/>
    </row>
    <row r="7001" spans="2:25" x14ac:dyDescent="0.25">
      <c r="B7001" s="2"/>
      <c r="D7001" s="2"/>
      <c r="E7001" s="2"/>
      <c r="J7001" s="2"/>
      <c r="P7001" s="2"/>
      <c r="Y7001" s="2"/>
    </row>
    <row r="7002" spans="2:25" x14ac:dyDescent="0.25">
      <c r="B7002" s="2"/>
      <c r="D7002" s="2"/>
      <c r="E7002" s="2"/>
      <c r="J7002" s="2"/>
      <c r="P7002" s="2"/>
      <c r="Y7002" s="2"/>
    </row>
    <row r="7003" spans="2:25" x14ac:dyDescent="0.25">
      <c r="B7003" s="2"/>
      <c r="D7003" s="2"/>
      <c r="E7003" s="2"/>
      <c r="J7003" s="2"/>
      <c r="P7003" s="2"/>
      <c r="Y7003" s="2"/>
    </row>
    <row r="7004" spans="2:25" x14ac:dyDescent="0.25">
      <c r="B7004" s="2"/>
      <c r="D7004" s="2"/>
      <c r="E7004" s="2"/>
      <c r="J7004" s="2"/>
      <c r="P7004" s="2"/>
      <c r="Y7004" s="2"/>
    </row>
    <row r="7005" spans="2:25" x14ac:dyDescent="0.25">
      <c r="B7005" s="2"/>
      <c r="D7005" s="2"/>
      <c r="E7005" s="2"/>
      <c r="J7005" s="2"/>
      <c r="P7005" s="2"/>
      <c r="Y7005" s="2"/>
    </row>
    <row r="7006" spans="2:25" x14ac:dyDescent="0.25">
      <c r="B7006" s="2"/>
      <c r="D7006" s="2"/>
      <c r="E7006" s="2"/>
      <c r="J7006" s="2"/>
      <c r="P7006" s="2"/>
      <c r="Y7006" s="2"/>
    </row>
    <row r="7007" spans="2:25" x14ac:dyDescent="0.25">
      <c r="B7007" s="2"/>
      <c r="D7007" s="2"/>
      <c r="E7007" s="2"/>
      <c r="J7007" s="2"/>
      <c r="P7007" s="2"/>
      <c r="Y7007" s="2"/>
    </row>
    <row r="7008" spans="2:25" x14ac:dyDescent="0.25">
      <c r="B7008" s="2"/>
      <c r="D7008" s="2"/>
      <c r="E7008" s="2"/>
      <c r="J7008" s="2"/>
      <c r="P7008" s="2"/>
      <c r="Y7008" s="2"/>
    </row>
    <row r="7009" spans="2:25" x14ac:dyDescent="0.25">
      <c r="B7009" s="2"/>
      <c r="D7009" s="2"/>
      <c r="E7009" s="2"/>
      <c r="J7009" s="2"/>
      <c r="P7009" s="2"/>
      <c r="Y7009" s="2"/>
    </row>
    <row r="7010" spans="2:25" x14ac:dyDescent="0.25">
      <c r="B7010" s="2"/>
      <c r="D7010" s="2"/>
      <c r="E7010" s="2"/>
      <c r="J7010" s="2"/>
      <c r="P7010" s="2"/>
      <c r="Y7010" s="2"/>
    </row>
    <row r="7011" spans="2:25" x14ac:dyDescent="0.25">
      <c r="B7011" s="2"/>
      <c r="D7011" s="2"/>
      <c r="E7011" s="2"/>
      <c r="J7011" s="2"/>
      <c r="P7011" s="2"/>
      <c r="Y7011" s="2"/>
    </row>
    <row r="7012" spans="2:25" x14ac:dyDescent="0.25">
      <c r="B7012" s="2"/>
      <c r="D7012" s="2"/>
      <c r="E7012" s="2"/>
      <c r="J7012" s="2"/>
      <c r="P7012" s="2"/>
      <c r="Y7012" s="2"/>
    </row>
    <row r="7013" spans="2:25" x14ac:dyDescent="0.25">
      <c r="B7013" s="2"/>
      <c r="D7013" s="2"/>
      <c r="E7013" s="2"/>
      <c r="J7013" s="2"/>
      <c r="P7013" s="2"/>
      <c r="Y7013" s="2"/>
    </row>
    <row r="7014" spans="2:25" x14ac:dyDescent="0.25">
      <c r="B7014" s="2"/>
      <c r="D7014" s="2"/>
      <c r="E7014" s="2"/>
      <c r="J7014" s="2"/>
      <c r="P7014" s="2"/>
      <c r="Y7014" s="2"/>
    </row>
    <row r="7015" spans="2:25" x14ac:dyDescent="0.25">
      <c r="B7015" s="2"/>
      <c r="D7015" s="2"/>
      <c r="E7015" s="2"/>
      <c r="J7015" s="2"/>
      <c r="P7015" s="2"/>
      <c r="Y7015" s="2"/>
    </row>
    <row r="7016" spans="2:25" x14ac:dyDescent="0.25">
      <c r="B7016" s="2"/>
      <c r="D7016" s="2"/>
      <c r="E7016" s="2"/>
      <c r="J7016" s="2"/>
      <c r="P7016" s="2"/>
      <c r="Y7016" s="2"/>
    </row>
    <row r="7017" spans="2:25" x14ac:dyDescent="0.25">
      <c r="B7017" s="2"/>
      <c r="D7017" s="2"/>
      <c r="E7017" s="2"/>
      <c r="J7017" s="2"/>
      <c r="P7017" s="2"/>
      <c r="Y7017" s="2"/>
    </row>
    <row r="7018" spans="2:25" x14ac:dyDescent="0.25">
      <c r="B7018" s="2"/>
      <c r="D7018" s="2"/>
      <c r="E7018" s="2"/>
      <c r="J7018" s="2"/>
      <c r="P7018" s="2"/>
      <c r="Y7018" s="2"/>
    </row>
    <row r="7019" spans="2:25" x14ac:dyDescent="0.25">
      <c r="B7019" s="2"/>
      <c r="D7019" s="2"/>
      <c r="E7019" s="2"/>
      <c r="J7019" s="2"/>
      <c r="P7019" s="2"/>
      <c r="Y7019" s="2"/>
    </row>
    <row r="7020" spans="2:25" x14ac:dyDescent="0.25">
      <c r="B7020" s="2"/>
      <c r="D7020" s="2"/>
      <c r="E7020" s="2"/>
      <c r="J7020" s="2"/>
      <c r="P7020" s="2"/>
      <c r="Y7020" s="2"/>
    </row>
    <row r="7021" spans="2:25" x14ac:dyDescent="0.25">
      <c r="B7021" s="2"/>
      <c r="D7021" s="2"/>
      <c r="E7021" s="2"/>
      <c r="J7021" s="2"/>
      <c r="P7021" s="2"/>
      <c r="Y7021" s="2"/>
    </row>
    <row r="7022" spans="2:25" x14ac:dyDescent="0.25">
      <c r="B7022" s="2"/>
      <c r="D7022" s="2"/>
      <c r="E7022" s="2"/>
      <c r="J7022" s="2"/>
      <c r="P7022" s="2"/>
      <c r="Y7022" s="2"/>
    </row>
    <row r="7023" spans="2:25" x14ac:dyDescent="0.25">
      <c r="B7023" s="2"/>
      <c r="D7023" s="2"/>
      <c r="E7023" s="2"/>
      <c r="J7023" s="2"/>
      <c r="P7023" s="2"/>
      <c r="Y7023" s="2"/>
    </row>
    <row r="7024" spans="2:25" x14ac:dyDescent="0.25">
      <c r="B7024" s="2"/>
      <c r="D7024" s="2"/>
      <c r="E7024" s="2"/>
      <c r="J7024" s="2"/>
      <c r="P7024" s="2"/>
      <c r="Y7024" s="2"/>
    </row>
    <row r="7025" spans="2:25" x14ac:dyDescent="0.25">
      <c r="B7025" s="2"/>
      <c r="D7025" s="2"/>
      <c r="E7025" s="2"/>
      <c r="J7025" s="2"/>
      <c r="P7025" s="2"/>
      <c r="Y7025" s="2"/>
    </row>
    <row r="7026" spans="2:25" x14ac:dyDescent="0.25">
      <c r="B7026" s="2"/>
      <c r="D7026" s="2"/>
      <c r="E7026" s="2"/>
      <c r="J7026" s="2"/>
      <c r="P7026" s="2"/>
      <c r="Y7026" s="2"/>
    </row>
    <row r="7027" spans="2:25" x14ac:dyDescent="0.25">
      <c r="B7027" s="2"/>
      <c r="D7027" s="2"/>
      <c r="E7027" s="2"/>
      <c r="J7027" s="2"/>
      <c r="P7027" s="2"/>
      <c r="Y7027" s="2"/>
    </row>
    <row r="7028" spans="2:25" x14ac:dyDescent="0.25">
      <c r="B7028" s="2"/>
      <c r="D7028" s="2"/>
      <c r="E7028" s="2"/>
      <c r="J7028" s="2"/>
      <c r="P7028" s="2"/>
      <c r="Y7028" s="2"/>
    </row>
    <row r="7029" spans="2:25" x14ac:dyDescent="0.25">
      <c r="B7029" s="2"/>
      <c r="D7029" s="2"/>
      <c r="E7029" s="2"/>
      <c r="J7029" s="2"/>
      <c r="P7029" s="2"/>
      <c r="Y7029" s="2"/>
    </row>
    <row r="7030" spans="2:25" x14ac:dyDescent="0.25">
      <c r="B7030" s="2"/>
      <c r="D7030" s="2"/>
      <c r="E7030" s="2"/>
      <c r="J7030" s="2"/>
      <c r="P7030" s="2"/>
      <c r="Y7030" s="2"/>
    </row>
    <row r="7031" spans="2:25" x14ac:dyDescent="0.25">
      <c r="B7031" s="2"/>
      <c r="D7031" s="2"/>
      <c r="E7031" s="2"/>
      <c r="J7031" s="2"/>
      <c r="P7031" s="2"/>
      <c r="Y7031" s="2"/>
    </row>
    <row r="7032" spans="2:25" x14ac:dyDescent="0.25">
      <c r="B7032" s="2"/>
      <c r="D7032" s="2"/>
      <c r="E7032" s="2"/>
      <c r="J7032" s="2"/>
      <c r="P7032" s="2"/>
      <c r="Y7032" s="2"/>
    </row>
    <row r="7033" spans="2:25" x14ac:dyDescent="0.25">
      <c r="B7033" s="2"/>
      <c r="D7033" s="2"/>
      <c r="E7033" s="2"/>
      <c r="J7033" s="2"/>
      <c r="P7033" s="2"/>
      <c r="Y7033" s="2"/>
    </row>
    <row r="7034" spans="2:25" x14ac:dyDescent="0.25">
      <c r="B7034" s="2"/>
      <c r="D7034" s="2"/>
      <c r="E7034" s="2"/>
      <c r="J7034" s="2"/>
      <c r="P7034" s="2"/>
      <c r="Y7034" s="2"/>
    </row>
    <row r="7035" spans="2:25" x14ac:dyDescent="0.25">
      <c r="B7035" s="2"/>
      <c r="D7035" s="2"/>
      <c r="E7035" s="2"/>
      <c r="J7035" s="2"/>
      <c r="P7035" s="2"/>
      <c r="Y7035" s="2"/>
    </row>
    <row r="7036" spans="2:25" x14ac:dyDescent="0.25">
      <c r="B7036" s="2"/>
      <c r="D7036" s="2"/>
      <c r="E7036" s="2"/>
      <c r="J7036" s="2"/>
      <c r="P7036" s="2"/>
      <c r="Y7036" s="2"/>
    </row>
    <row r="7037" spans="2:25" x14ac:dyDescent="0.25">
      <c r="B7037" s="2"/>
      <c r="D7037" s="2"/>
      <c r="E7037" s="2"/>
      <c r="J7037" s="2"/>
      <c r="P7037" s="2"/>
      <c r="Y7037" s="2"/>
    </row>
    <row r="7038" spans="2:25" x14ac:dyDescent="0.25">
      <c r="B7038" s="2"/>
      <c r="D7038" s="2"/>
      <c r="E7038" s="2"/>
      <c r="J7038" s="2"/>
      <c r="P7038" s="2"/>
      <c r="Y7038" s="2"/>
    </row>
    <row r="7039" spans="2:25" x14ac:dyDescent="0.25">
      <c r="B7039" s="2"/>
      <c r="D7039" s="2"/>
      <c r="E7039" s="2"/>
      <c r="J7039" s="2"/>
      <c r="P7039" s="2"/>
      <c r="Y7039" s="2"/>
    </row>
    <row r="7040" spans="2:25" x14ac:dyDescent="0.25">
      <c r="B7040" s="2"/>
      <c r="D7040" s="2"/>
      <c r="E7040" s="2"/>
      <c r="J7040" s="2"/>
      <c r="P7040" s="2"/>
      <c r="Y7040" s="2"/>
    </row>
    <row r="7041" spans="2:25" x14ac:dyDescent="0.25">
      <c r="B7041" s="2"/>
      <c r="D7041" s="2"/>
      <c r="E7041" s="2"/>
      <c r="J7041" s="2"/>
      <c r="P7041" s="2"/>
      <c r="Y7041" s="2"/>
    </row>
    <row r="7042" spans="2:25" x14ac:dyDescent="0.25">
      <c r="B7042" s="2"/>
      <c r="D7042" s="2"/>
      <c r="E7042" s="2"/>
      <c r="J7042" s="2"/>
      <c r="P7042" s="2"/>
      <c r="Y7042" s="2"/>
    </row>
    <row r="7043" spans="2:25" x14ac:dyDescent="0.25">
      <c r="B7043" s="2"/>
      <c r="D7043" s="2"/>
      <c r="E7043" s="2"/>
      <c r="J7043" s="2"/>
      <c r="P7043" s="2"/>
      <c r="Y7043" s="2"/>
    </row>
    <row r="7044" spans="2:25" x14ac:dyDescent="0.25">
      <c r="B7044" s="2"/>
      <c r="D7044" s="2"/>
      <c r="E7044" s="2"/>
      <c r="J7044" s="2"/>
      <c r="P7044" s="2"/>
      <c r="Y7044" s="2"/>
    </row>
    <row r="7045" spans="2:25" x14ac:dyDescent="0.25">
      <c r="B7045" s="2"/>
      <c r="D7045" s="2"/>
      <c r="E7045" s="2"/>
      <c r="J7045" s="2"/>
      <c r="P7045" s="2"/>
      <c r="Y7045" s="2"/>
    </row>
    <row r="7046" spans="2:25" x14ac:dyDescent="0.25">
      <c r="B7046" s="2"/>
      <c r="D7046" s="2"/>
      <c r="E7046" s="2"/>
      <c r="J7046" s="2"/>
      <c r="P7046" s="2"/>
      <c r="Y7046" s="2"/>
    </row>
    <row r="7047" spans="2:25" x14ac:dyDescent="0.25">
      <c r="B7047" s="2"/>
      <c r="D7047" s="2"/>
      <c r="E7047" s="2"/>
      <c r="J7047" s="2"/>
      <c r="P7047" s="2"/>
      <c r="Y7047" s="2"/>
    </row>
    <row r="7048" spans="2:25" x14ac:dyDescent="0.25">
      <c r="B7048" s="2"/>
      <c r="D7048" s="2"/>
      <c r="E7048" s="2"/>
      <c r="J7048" s="2"/>
      <c r="P7048" s="2"/>
      <c r="Y7048" s="2"/>
    </row>
    <row r="7049" spans="2:25" x14ac:dyDescent="0.25">
      <c r="B7049" s="2"/>
      <c r="D7049" s="2"/>
      <c r="E7049" s="2"/>
      <c r="J7049" s="2"/>
      <c r="P7049" s="2"/>
      <c r="Y7049" s="2"/>
    </row>
    <row r="7050" spans="2:25" x14ac:dyDescent="0.25">
      <c r="B7050" s="2"/>
      <c r="D7050" s="2"/>
      <c r="E7050" s="2"/>
      <c r="J7050" s="2"/>
      <c r="P7050" s="2"/>
      <c r="Y7050" s="2"/>
    </row>
    <row r="7051" spans="2:25" x14ac:dyDescent="0.25">
      <c r="B7051" s="2"/>
      <c r="D7051" s="2"/>
      <c r="E7051" s="2"/>
      <c r="J7051" s="2"/>
      <c r="P7051" s="2"/>
      <c r="Y7051" s="2"/>
    </row>
    <row r="7052" spans="2:25" x14ac:dyDescent="0.25">
      <c r="B7052" s="2"/>
      <c r="D7052" s="2"/>
      <c r="E7052" s="2"/>
      <c r="J7052" s="2"/>
      <c r="P7052" s="2"/>
      <c r="Y7052" s="2"/>
    </row>
    <row r="7053" spans="2:25" x14ac:dyDescent="0.25">
      <c r="B7053" s="2"/>
      <c r="D7053" s="2"/>
      <c r="E7053" s="2"/>
      <c r="J7053" s="2"/>
      <c r="P7053" s="2"/>
      <c r="Y7053" s="2"/>
    </row>
    <row r="7054" spans="2:25" x14ac:dyDescent="0.25">
      <c r="B7054" s="2"/>
      <c r="D7054" s="2"/>
      <c r="E7054" s="2"/>
      <c r="J7054" s="2"/>
      <c r="P7054" s="2"/>
      <c r="Y7054" s="2"/>
    </row>
    <row r="7055" spans="2:25" x14ac:dyDescent="0.25">
      <c r="B7055" s="2"/>
      <c r="D7055" s="2"/>
      <c r="E7055" s="2"/>
      <c r="J7055" s="2"/>
      <c r="P7055" s="2"/>
      <c r="Y7055" s="2"/>
    </row>
    <row r="7056" spans="2:25" x14ac:dyDescent="0.25">
      <c r="B7056" s="2"/>
      <c r="D7056" s="2"/>
      <c r="E7056" s="2"/>
      <c r="J7056" s="2"/>
      <c r="P7056" s="2"/>
      <c r="Y7056" s="2"/>
    </row>
    <row r="7057" spans="2:25" x14ac:dyDescent="0.25">
      <c r="B7057" s="2"/>
      <c r="D7057" s="2"/>
      <c r="E7057" s="2"/>
      <c r="J7057" s="2"/>
      <c r="P7057" s="2"/>
      <c r="Y7057" s="2"/>
    </row>
    <row r="7058" spans="2:25" x14ac:dyDescent="0.25">
      <c r="B7058" s="2"/>
      <c r="D7058" s="2"/>
      <c r="E7058" s="2"/>
      <c r="J7058" s="2"/>
      <c r="P7058" s="2"/>
      <c r="Y7058" s="2"/>
    </row>
    <row r="7059" spans="2:25" x14ac:dyDescent="0.25">
      <c r="B7059" s="2"/>
      <c r="D7059" s="2"/>
      <c r="E7059" s="2"/>
      <c r="J7059" s="2"/>
      <c r="P7059" s="2"/>
      <c r="Y7059" s="2"/>
    </row>
    <row r="7060" spans="2:25" x14ac:dyDescent="0.25">
      <c r="B7060" s="2"/>
      <c r="D7060" s="2"/>
      <c r="E7060" s="2"/>
      <c r="J7060" s="2"/>
      <c r="P7060" s="2"/>
      <c r="Y7060" s="2"/>
    </row>
    <row r="7061" spans="2:25" x14ac:dyDescent="0.25">
      <c r="B7061" s="2"/>
      <c r="D7061" s="2"/>
      <c r="E7061" s="2"/>
      <c r="J7061" s="2"/>
      <c r="P7061" s="2"/>
      <c r="Y7061" s="2"/>
    </row>
    <row r="7062" spans="2:25" x14ac:dyDescent="0.25">
      <c r="B7062" s="2"/>
      <c r="D7062" s="2"/>
      <c r="E7062" s="2"/>
      <c r="J7062" s="2"/>
      <c r="P7062" s="2"/>
      <c r="Y7062" s="2"/>
    </row>
    <row r="7063" spans="2:25" x14ac:dyDescent="0.25">
      <c r="B7063" s="2"/>
      <c r="D7063" s="2"/>
      <c r="E7063" s="2"/>
      <c r="J7063" s="2"/>
      <c r="P7063" s="2"/>
      <c r="Y7063" s="2"/>
    </row>
    <row r="7064" spans="2:25" x14ac:dyDescent="0.25">
      <c r="B7064" s="2"/>
      <c r="D7064" s="2"/>
      <c r="E7064" s="2"/>
      <c r="J7064" s="2"/>
      <c r="P7064" s="2"/>
      <c r="Y7064" s="2"/>
    </row>
    <row r="7065" spans="2:25" x14ac:dyDescent="0.25">
      <c r="B7065" s="2"/>
      <c r="D7065" s="2"/>
      <c r="E7065" s="2"/>
      <c r="J7065" s="2"/>
      <c r="P7065" s="2"/>
      <c r="Y7065" s="2"/>
    </row>
    <row r="7066" spans="2:25" x14ac:dyDescent="0.25">
      <c r="B7066" s="2"/>
      <c r="D7066" s="2"/>
      <c r="E7066" s="2"/>
      <c r="J7066" s="2"/>
      <c r="P7066" s="2"/>
      <c r="Y7066" s="2"/>
    </row>
    <row r="7067" spans="2:25" x14ac:dyDescent="0.25">
      <c r="B7067" s="2"/>
      <c r="D7067" s="2"/>
      <c r="E7067" s="2"/>
      <c r="J7067" s="2"/>
      <c r="P7067" s="2"/>
      <c r="Y7067" s="2"/>
    </row>
    <row r="7068" spans="2:25" x14ac:dyDescent="0.25">
      <c r="B7068" s="2"/>
      <c r="D7068" s="2"/>
      <c r="E7068" s="2"/>
      <c r="J7068" s="2"/>
      <c r="P7068" s="2"/>
      <c r="Y7068" s="2"/>
    </row>
    <row r="7069" spans="2:25" x14ac:dyDescent="0.25">
      <c r="B7069" s="2"/>
      <c r="D7069" s="2"/>
      <c r="E7069" s="2"/>
      <c r="J7069" s="2"/>
      <c r="P7069" s="2"/>
      <c r="Y7069" s="2"/>
    </row>
    <row r="7070" spans="2:25" x14ac:dyDescent="0.25">
      <c r="B7070" s="2"/>
      <c r="D7070" s="2"/>
      <c r="E7070" s="2"/>
      <c r="J7070" s="2"/>
      <c r="P7070" s="2"/>
      <c r="Y7070" s="2"/>
    </row>
    <row r="7071" spans="2:25" x14ac:dyDescent="0.25">
      <c r="B7071" s="2"/>
      <c r="D7071" s="2"/>
      <c r="E7071" s="2"/>
      <c r="J7071" s="2"/>
      <c r="P7071" s="2"/>
      <c r="Y7071" s="2"/>
    </row>
    <row r="7072" spans="2:25" x14ac:dyDescent="0.25">
      <c r="B7072" s="2"/>
      <c r="D7072" s="2"/>
      <c r="E7072" s="2"/>
      <c r="J7072" s="2"/>
      <c r="P7072" s="2"/>
      <c r="Y7072" s="2"/>
    </row>
    <row r="7073" spans="2:25" x14ac:dyDescent="0.25">
      <c r="B7073" s="2"/>
      <c r="D7073" s="2"/>
      <c r="E7073" s="2"/>
      <c r="J7073" s="2"/>
      <c r="P7073" s="2"/>
      <c r="Y7073" s="2"/>
    </row>
    <row r="7074" spans="2:25" x14ac:dyDescent="0.25">
      <c r="B7074" s="2"/>
      <c r="D7074" s="2"/>
      <c r="E7074" s="2"/>
      <c r="J7074" s="2"/>
      <c r="P7074" s="2"/>
      <c r="Y7074" s="2"/>
    </row>
    <row r="7075" spans="2:25" x14ac:dyDescent="0.25">
      <c r="B7075" s="2"/>
      <c r="D7075" s="2"/>
      <c r="E7075" s="2"/>
      <c r="J7075" s="2"/>
      <c r="P7075" s="2"/>
      <c r="Y7075" s="2"/>
    </row>
    <row r="7076" spans="2:25" x14ac:dyDescent="0.25">
      <c r="B7076" s="2"/>
      <c r="D7076" s="2"/>
      <c r="E7076" s="2"/>
      <c r="J7076" s="2"/>
      <c r="P7076" s="2"/>
      <c r="Y7076" s="2"/>
    </row>
    <row r="7077" spans="2:25" x14ac:dyDescent="0.25">
      <c r="B7077" s="2"/>
      <c r="D7077" s="2"/>
      <c r="E7077" s="2"/>
      <c r="J7077" s="2"/>
      <c r="P7077" s="2"/>
      <c r="Y7077" s="2"/>
    </row>
    <row r="7078" spans="2:25" x14ac:dyDescent="0.25">
      <c r="B7078" s="2"/>
      <c r="D7078" s="2"/>
      <c r="E7078" s="2"/>
      <c r="J7078" s="2"/>
      <c r="P7078" s="2"/>
      <c r="Y7078" s="2"/>
    </row>
    <row r="7079" spans="2:25" x14ac:dyDescent="0.25">
      <c r="B7079" s="2"/>
      <c r="D7079" s="2"/>
      <c r="E7079" s="2"/>
      <c r="J7079" s="2"/>
      <c r="P7079" s="2"/>
      <c r="Y7079" s="2"/>
    </row>
    <row r="7080" spans="2:25" x14ac:dyDescent="0.25">
      <c r="B7080" s="2"/>
      <c r="D7080" s="2"/>
      <c r="E7080" s="2"/>
      <c r="J7080" s="2"/>
      <c r="P7080" s="2"/>
      <c r="Y7080" s="2"/>
    </row>
    <row r="7081" spans="2:25" x14ac:dyDescent="0.25">
      <c r="B7081" s="2"/>
      <c r="D7081" s="2"/>
      <c r="E7081" s="2"/>
      <c r="J7081" s="2"/>
      <c r="P7081" s="2"/>
      <c r="Y7081" s="2"/>
    </row>
    <row r="7082" spans="2:25" x14ac:dyDescent="0.25">
      <c r="B7082" s="2"/>
      <c r="D7082" s="2"/>
      <c r="E7082" s="2"/>
      <c r="J7082" s="2"/>
      <c r="P7082" s="2"/>
      <c r="Y7082" s="2"/>
    </row>
    <row r="7083" spans="2:25" x14ac:dyDescent="0.25">
      <c r="B7083" s="2"/>
      <c r="D7083" s="2"/>
      <c r="E7083" s="2"/>
      <c r="J7083" s="2"/>
      <c r="P7083" s="2"/>
      <c r="Y7083" s="2"/>
    </row>
    <row r="7084" spans="2:25" x14ac:dyDescent="0.25">
      <c r="B7084" s="2"/>
      <c r="D7084" s="2"/>
      <c r="E7084" s="2"/>
      <c r="J7084" s="2"/>
      <c r="P7084" s="2"/>
      <c r="Y7084" s="2"/>
    </row>
    <row r="7085" spans="2:25" x14ac:dyDescent="0.25">
      <c r="B7085" s="2"/>
      <c r="D7085" s="2"/>
      <c r="E7085" s="2"/>
      <c r="J7085" s="2"/>
      <c r="P7085" s="2"/>
      <c r="Y7085" s="2"/>
    </row>
    <row r="7086" spans="2:25" x14ac:dyDescent="0.25">
      <c r="B7086" s="2"/>
      <c r="D7086" s="2"/>
      <c r="E7086" s="2"/>
      <c r="J7086" s="2"/>
      <c r="P7086" s="2"/>
      <c r="Y7086" s="2"/>
    </row>
    <row r="7087" spans="2:25" x14ac:dyDescent="0.25">
      <c r="B7087" s="2"/>
      <c r="D7087" s="2"/>
      <c r="E7087" s="2"/>
      <c r="J7087" s="2"/>
      <c r="P7087" s="2"/>
      <c r="Y7087" s="2"/>
    </row>
    <row r="7088" spans="2:25" x14ac:dyDescent="0.25">
      <c r="B7088" s="2"/>
      <c r="D7088" s="2"/>
      <c r="E7088" s="2"/>
      <c r="J7088" s="2"/>
      <c r="P7088" s="2"/>
      <c r="Y7088" s="2"/>
    </row>
    <row r="7089" spans="2:25" x14ac:dyDescent="0.25">
      <c r="B7089" s="2"/>
      <c r="D7089" s="2"/>
      <c r="E7089" s="2"/>
      <c r="J7089" s="2"/>
      <c r="P7089" s="2"/>
      <c r="Y7089" s="2"/>
    </row>
    <row r="7090" spans="2:25" x14ac:dyDescent="0.25">
      <c r="B7090" s="2"/>
      <c r="D7090" s="2"/>
      <c r="E7090" s="2"/>
      <c r="J7090" s="2"/>
      <c r="P7090" s="2"/>
      <c r="Y7090" s="2"/>
    </row>
    <row r="7091" spans="2:25" x14ac:dyDescent="0.25">
      <c r="B7091" s="2"/>
      <c r="D7091" s="2"/>
      <c r="E7091" s="2"/>
      <c r="J7091" s="2"/>
      <c r="P7091" s="2"/>
      <c r="Y7091" s="2"/>
    </row>
    <row r="7092" spans="2:25" x14ac:dyDescent="0.25">
      <c r="B7092" s="2"/>
      <c r="D7092" s="2"/>
      <c r="E7092" s="2"/>
      <c r="J7092" s="2"/>
      <c r="P7092" s="2"/>
      <c r="Y7092" s="2"/>
    </row>
    <row r="7093" spans="2:25" x14ac:dyDescent="0.25">
      <c r="B7093" s="2"/>
      <c r="D7093" s="2"/>
      <c r="E7093" s="2"/>
      <c r="J7093" s="2"/>
      <c r="P7093" s="2"/>
      <c r="Y7093" s="2"/>
    </row>
    <row r="7094" spans="2:25" x14ac:dyDescent="0.25">
      <c r="B7094" s="2"/>
      <c r="D7094" s="2"/>
      <c r="E7094" s="2"/>
      <c r="J7094" s="2"/>
      <c r="P7094" s="2"/>
      <c r="Y7094" s="2"/>
    </row>
    <row r="7095" spans="2:25" x14ac:dyDescent="0.25">
      <c r="B7095" s="2"/>
      <c r="D7095" s="2"/>
      <c r="E7095" s="2"/>
      <c r="J7095" s="2"/>
      <c r="P7095" s="2"/>
      <c r="Y7095" s="2"/>
    </row>
    <row r="7096" spans="2:25" x14ac:dyDescent="0.25">
      <c r="B7096" s="2"/>
      <c r="D7096" s="2"/>
      <c r="E7096" s="2"/>
      <c r="J7096" s="2"/>
      <c r="P7096" s="2"/>
      <c r="Y7096" s="2"/>
    </row>
    <row r="7097" spans="2:25" x14ac:dyDescent="0.25">
      <c r="B7097" s="2"/>
      <c r="D7097" s="2"/>
      <c r="E7097" s="2"/>
      <c r="J7097" s="2"/>
      <c r="P7097" s="2"/>
      <c r="Y7097" s="2"/>
    </row>
    <row r="7098" spans="2:25" x14ac:dyDescent="0.25">
      <c r="B7098" s="2"/>
      <c r="D7098" s="2"/>
      <c r="E7098" s="2"/>
      <c r="J7098" s="2"/>
      <c r="P7098" s="2"/>
      <c r="Y7098" s="2"/>
    </row>
    <row r="7099" spans="2:25" x14ac:dyDescent="0.25">
      <c r="B7099" s="2"/>
      <c r="D7099" s="2"/>
      <c r="E7099" s="2"/>
      <c r="J7099" s="2"/>
      <c r="P7099" s="2"/>
      <c r="Y7099" s="2"/>
    </row>
    <row r="7100" spans="2:25" x14ac:dyDescent="0.25">
      <c r="B7100" s="2"/>
      <c r="D7100" s="2"/>
      <c r="E7100" s="2"/>
      <c r="J7100" s="2"/>
      <c r="P7100" s="2"/>
      <c r="Y7100" s="2"/>
    </row>
    <row r="7101" spans="2:25" x14ac:dyDescent="0.25">
      <c r="B7101" s="2"/>
      <c r="D7101" s="2"/>
      <c r="E7101" s="2"/>
      <c r="J7101" s="2"/>
      <c r="P7101" s="2"/>
      <c r="Y7101" s="2"/>
    </row>
    <row r="7102" spans="2:25" x14ac:dyDescent="0.25">
      <c r="B7102" s="2"/>
      <c r="D7102" s="2"/>
      <c r="E7102" s="2"/>
      <c r="J7102" s="2"/>
      <c r="P7102" s="2"/>
      <c r="Y7102" s="2"/>
    </row>
    <row r="7103" spans="2:25" x14ac:dyDescent="0.25">
      <c r="B7103" s="2"/>
      <c r="D7103" s="2"/>
      <c r="E7103" s="2"/>
      <c r="J7103" s="2"/>
      <c r="P7103" s="2"/>
      <c r="Y7103" s="2"/>
    </row>
    <row r="7104" spans="2:25" x14ac:dyDescent="0.25">
      <c r="B7104" s="2"/>
      <c r="D7104" s="2"/>
      <c r="E7104" s="2"/>
      <c r="J7104" s="2"/>
      <c r="P7104" s="2"/>
      <c r="Y7104" s="2"/>
    </row>
    <row r="7105" spans="2:25" x14ac:dyDescent="0.25">
      <c r="B7105" s="2"/>
      <c r="D7105" s="2"/>
      <c r="E7105" s="2"/>
      <c r="J7105" s="2"/>
      <c r="P7105" s="2"/>
      <c r="Y7105" s="2"/>
    </row>
    <row r="7106" spans="2:25" x14ac:dyDescent="0.25">
      <c r="B7106" s="2"/>
      <c r="D7106" s="2"/>
      <c r="E7106" s="2"/>
      <c r="J7106" s="2"/>
      <c r="P7106" s="2"/>
      <c r="Y7106" s="2"/>
    </row>
    <row r="7107" spans="2:25" x14ac:dyDescent="0.25">
      <c r="B7107" s="2"/>
      <c r="D7107" s="2"/>
      <c r="E7107" s="2"/>
      <c r="J7107" s="2"/>
      <c r="P7107" s="2"/>
      <c r="Y7107" s="2"/>
    </row>
    <row r="7108" spans="2:25" x14ac:dyDescent="0.25">
      <c r="B7108" s="2"/>
      <c r="D7108" s="2"/>
      <c r="E7108" s="2"/>
      <c r="J7108" s="2"/>
      <c r="P7108" s="2"/>
      <c r="Y7108" s="2"/>
    </row>
    <row r="7109" spans="2:25" x14ac:dyDescent="0.25">
      <c r="B7109" s="2"/>
      <c r="D7109" s="2"/>
      <c r="E7109" s="2"/>
      <c r="J7109" s="2"/>
      <c r="P7109" s="2"/>
      <c r="Y7109" s="2"/>
    </row>
    <row r="7110" spans="2:25" x14ac:dyDescent="0.25">
      <c r="B7110" s="2"/>
      <c r="D7110" s="2"/>
      <c r="E7110" s="2"/>
      <c r="J7110" s="2"/>
      <c r="P7110" s="2"/>
      <c r="Y7110" s="2"/>
    </row>
    <row r="7111" spans="2:25" x14ac:dyDescent="0.25">
      <c r="B7111" s="2"/>
      <c r="D7111" s="2"/>
      <c r="E7111" s="2"/>
      <c r="J7111" s="2"/>
      <c r="P7111" s="2"/>
      <c r="Y7111" s="2"/>
    </row>
    <row r="7112" spans="2:25" x14ac:dyDescent="0.25">
      <c r="B7112" s="2"/>
      <c r="D7112" s="2"/>
      <c r="E7112" s="2"/>
      <c r="J7112" s="2"/>
      <c r="P7112" s="2"/>
      <c r="Y7112" s="2"/>
    </row>
    <row r="7113" spans="2:25" x14ac:dyDescent="0.25">
      <c r="B7113" s="2"/>
      <c r="D7113" s="2"/>
      <c r="E7113" s="2"/>
      <c r="J7113" s="2"/>
      <c r="P7113" s="2"/>
      <c r="Y7113" s="2"/>
    </row>
    <row r="7114" spans="2:25" x14ac:dyDescent="0.25">
      <c r="B7114" s="2"/>
      <c r="D7114" s="2"/>
      <c r="E7114" s="2"/>
      <c r="J7114" s="2"/>
      <c r="P7114" s="2"/>
      <c r="Y7114" s="2"/>
    </row>
    <row r="7115" spans="2:25" x14ac:dyDescent="0.25">
      <c r="B7115" s="2"/>
      <c r="D7115" s="2"/>
      <c r="E7115" s="2"/>
      <c r="J7115" s="2"/>
      <c r="P7115" s="2"/>
      <c r="Y7115" s="2"/>
    </row>
    <row r="7116" spans="2:25" x14ac:dyDescent="0.25">
      <c r="B7116" s="2"/>
      <c r="D7116" s="2"/>
      <c r="E7116" s="2"/>
      <c r="J7116" s="2"/>
      <c r="P7116" s="2"/>
      <c r="Y7116" s="2"/>
    </row>
    <row r="7117" spans="2:25" x14ac:dyDescent="0.25">
      <c r="B7117" s="2"/>
      <c r="D7117" s="2"/>
      <c r="E7117" s="2"/>
      <c r="J7117" s="2"/>
      <c r="P7117" s="2"/>
      <c r="Y7117" s="2"/>
    </row>
    <row r="7118" spans="2:25" x14ac:dyDescent="0.25">
      <c r="B7118" s="2"/>
      <c r="D7118" s="2"/>
      <c r="E7118" s="2"/>
      <c r="J7118" s="2"/>
      <c r="P7118" s="2"/>
      <c r="Y7118" s="2"/>
    </row>
    <row r="7119" spans="2:25" x14ac:dyDescent="0.25">
      <c r="B7119" s="2"/>
      <c r="D7119" s="2"/>
      <c r="E7119" s="2"/>
      <c r="J7119" s="2"/>
      <c r="P7119" s="2"/>
      <c r="Y7119" s="2"/>
    </row>
    <row r="7120" spans="2:25" x14ac:dyDescent="0.25">
      <c r="B7120" s="2"/>
      <c r="D7120" s="2"/>
      <c r="E7120" s="2"/>
      <c r="J7120" s="2"/>
      <c r="P7120" s="2"/>
      <c r="Y7120" s="2"/>
    </row>
    <row r="7121" spans="2:25" x14ac:dyDescent="0.25">
      <c r="B7121" s="2"/>
      <c r="D7121" s="2"/>
      <c r="E7121" s="2"/>
      <c r="J7121" s="2"/>
      <c r="P7121" s="2"/>
      <c r="Y7121" s="2"/>
    </row>
    <row r="7122" spans="2:25" x14ac:dyDescent="0.25">
      <c r="B7122" s="2"/>
      <c r="D7122" s="2"/>
      <c r="E7122" s="2"/>
      <c r="J7122" s="2"/>
      <c r="P7122" s="2"/>
      <c r="Y7122" s="2"/>
    </row>
    <row r="7123" spans="2:25" x14ac:dyDescent="0.25">
      <c r="B7123" s="2"/>
      <c r="D7123" s="2"/>
      <c r="E7123" s="2"/>
      <c r="J7123" s="2"/>
      <c r="P7123" s="2"/>
      <c r="Y7123" s="2"/>
    </row>
    <row r="7124" spans="2:25" x14ac:dyDescent="0.25">
      <c r="B7124" s="2"/>
      <c r="D7124" s="2"/>
      <c r="E7124" s="2"/>
      <c r="J7124" s="2"/>
      <c r="P7124" s="2"/>
      <c r="Y7124" s="2"/>
    </row>
    <row r="7125" spans="2:25" x14ac:dyDescent="0.25">
      <c r="B7125" s="2"/>
      <c r="D7125" s="2"/>
      <c r="E7125" s="2"/>
      <c r="J7125" s="2"/>
      <c r="P7125" s="2"/>
      <c r="Y7125" s="2"/>
    </row>
    <row r="7126" spans="2:25" x14ac:dyDescent="0.25">
      <c r="B7126" s="2"/>
      <c r="D7126" s="2"/>
      <c r="E7126" s="2"/>
      <c r="J7126" s="2"/>
      <c r="P7126" s="2"/>
      <c r="Y7126" s="2"/>
    </row>
    <row r="7127" spans="2:25" x14ac:dyDescent="0.25">
      <c r="B7127" s="2"/>
      <c r="D7127" s="2"/>
      <c r="E7127" s="2"/>
      <c r="J7127" s="2"/>
      <c r="P7127" s="2"/>
      <c r="Y7127" s="2"/>
    </row>
    <row r="7128" spans="2:25" x14ac:dyDescent="0.25">
      <c r="B7128" s="2"/>
      <c r="D7128" s="2"/>
      <c r="E7128" s="2"/>
      <c r="J7128" s="2"/>
      <c r="P7128" s="2"/>
      <c r="Y7128" s="2"/>
    </row>
    <row r="7129" spans="2:25" x14ac:dyDescent="0.25">
      <c r="B7129" s="2"/>
      <c r="D7129" s="2"/>
      <c r="E7129" s="2"/>
      <c r="J7129" s="2"/>
      <c r="P7129" s="2"/>
      <c r="Y7129" s="2"/>
    </row>
    <row r="7130" spans="2:25" x14ac:dyDescent="0.25">
      <c r="B7130" s="2"/>
      <c r="D7130" s="2"/>
      <c r="E7130" s="2"/>
      <c r="J7130" s="2"/>
      <c r="P7130" s="2"/>
      <c r="Y7130" s="2"/>
    </row>
    <row r="7131" spans="2:25" x14ac:dyDescent="0.25">
      <c r="B7131" s="2"/>
      <c r="D7131" s="2"/>
      <c r="E7131" s="2"/>
      <c r="J7131" s="2"/>
      <c r="P7131" s="2"/>
      <c r="Y7131" s="2"/>
    </row>
    <row r="7132" spans="2:25" x14ac:dyDescent="0.25">
      <c r="B7132" s="2"/>
      <c r="D7132" s="2"/>
      <c r="E7132" s="2"/>
      <c r="J7132" s="2"/>
      <c r="P7132" s="2"/>
      <c r="Y7132" s="2"/>
    </row>
    <row r="7133" spans="2:25" x14ac:dyDescent="0.25">
      <c r="B7133" s="2"/>
      <c r="D7133" s="2"/>
      <c r="E7133" s="2"/>
      <c r="J7133" s="2"/>
      <c r="P7133" s="2"/>
      <c r="Y7133" s="2"/>
    </row>
    <row r="7134" spans="2:25" x14ac:dyDescent="0.25">
      <c r="B7134" s="2"/>
      <c r="D7134" s="2"/>
      <c r="E7134" s="2"/>
      <c r="J7134" s="2"/>
      <c r="P7134" s="2"/>
      <c r="Y7134" s="2"/>
    </row>
    <row r="7135" spans="2:25" x14ac:dyDescent="0.25">
      <c r="B7135" s="2"/>
      <c r="D7135" s="2"/>
      <c r="E7135" s="2"/>
      <c r="J7135" s="2"/>
      <c r="P7135" s="2"/>
      <c r="Y7135" s="2"/>
    </row>
    <row r="7136" spans="2:25" x14ac:dyDescent="0.25">
      <c r="B7136" s="2"/>
      <c r="D7136" s="2"/>
      <c r="E7136" s="2"/>
      <c r="J7136" s="2"/>
      <c r="P7136" s="2"/>
      <c r="Y7136" s="2"/>
    </row>
    <row r="7137" spans="2:25" x14ac:dyDescent="0.25">
      <c r="B7137" s="2"/>
      <c r="D7137" s="2"/>
      <c r="E7137" s="2"/>
      <c r="J7137" s="2"/>
      <c r="P7137" s="2"/>
      <c r="Y7137" s="2"/>
    </row>
    <row r="7138" spans="2:25" x14ac:dyDescent="0.25">
      <c r="B7138" s="2"/>
      <c r="D7138" s="2"/>
      <c r="E7138" s="2"/>
      <c r="J7138" s="2"/>
      <c r="P7138" s="2"/>
      <c r="Y7138" s="2"/>
    </row>
    <row r="7139" spans="2:25" x14ac:dyDescent="0.25">
      <c r="B7139" s="2"/>
      <c r="D7139" s="2"/>
      <c r="E7139" s="2"/>
      <c r="J7139" s="2"/>
      <c r="P7139" s="2"/>
      <c r="Y7139" s="2"/>
    </row>
    <row r="7140" spans="2:25" x14ac:dyDescent="0.25">
      <c r="B7140" s="2"/>
      <c r="D7140" s="2"/>
      <c r="E7140" s="2"/>
      <c r="J7140" s="2"/>
      <c r="P7140" s="2"/>
      <c r="Y7140" s="2"/>
    </row>
    <row r="7141" spans="2:25" x14ac:dyDescent="0.25">
      <c r="B7141" s="2"/>
      <c r="D7141" s="2"/>
      <c r="E7141" s="2"/>
      <c r="J7141" s="2"/>
      <c r="P7141" s="2"/>
      <c r="Y7141" s="2"/>
    </row>
    <row r="7142" spans="2:25" x14ac:dyDescent="0.25">
      <c r="B7142" s="2"/>
      <c r="D7142" s="2"/>
      <c r="E7142" s="2"/>
      <c r="J7142" s="2"/>
      <c r="P7142" s="2"/>
      <c r="Y7142" s="2"/>
    </row>
    <row r="7143" spans="2:25" x14ac:dyDescent="0.25">
      <c r="B7143" s="2"/>
      <c r="D7143" s="2"/>
      <c r="E7143" s="2"/>
      <c r="J7143" s="2"/>
      <c r="P7143" s="2"/>
      <c r="Y7143" s="2"/>
    </row>
    <row r="7144" spans="2:25" x14ac:dyDescent="0.25">
      <c r="B7144" s="2"/>
      <c r="D7144" s="2"/>
      <c r="E7144" s="2"/>
      <c r="J7144" s="2"/>
      <c r="P7144" s="2"/>
      <c r="Y7144" s="2"/>
    </row>
    <row r="7145" spans="2:25" x14ac:dyDescent="0.25">
      <c r="B7145" s="2"/>
      <c r="D7145" s="2"/>
      <c r="E7145" s="2"/>
      <c r="J7145" s="2"/>
      <c r="P7145" s="2"/>
      <c r="Y7145" s="2"/>
    </row>
    <row r="7146" spans="2:25" x14ac:dyDescent="0.25">
      <c r="B7146" s="2"/>
      <c r="D7146" s="2"/>
      <c r="E7146" s="2"/>
      <c r="J7146" s="2"/>
      <c r="P7146" s="2"/>
      <c r="Y7146" s="2"/>
    </row>
    <row r="7147" spans="2:25" x14ac:dyDescent="0.25">
      <c r="B7147" s="2"/>
      <c r="D7147" s="2"/>
      <c r="E7147" s="2"/>
      <c r="J7147" s="2"/>
      <c r="P7147" s="2"/>
      <c r="Y7147" s="2"/>
    </row>
    <row r="7148" spans="2:25" x14ac:dyDescent="0.25">
      <c r="B7148" s="2"/>
      <c r="D7148" s="2"/>
      <c r="E7148" s="2"/>
      <c r="J7148" s="2"/>
      <c r="P7148" s="2"/>
      <c r="Y7148" s="2"/>
    </row>
    <row r="7149" spans="2:25" x14ac:dyDescent="0.25">
      <c r="B7149" s="2"/>
      <c r="D7149" s="2"/>
      <c r="E7149" s="2"/>
      <c r="J7149" s="2"/>
      <c r="P7149" s="2"/>
      <c r="Y7149" s="2"/>
    </row>
    <row r="7150" spans="2:25" x14ac:dyDescent="0.25">
      <c r="B7150" s="2"/>
      <c r="D7150" s="2"/>
      <c r="E7150" s="2"/>
      <c r="J7150" s="2"/>
      <c r="P7150" s="2"/>
      <c r="Y7150" s="2"/>
    </row>
    <row r="7151" spans="2:25" x14ac:dyDescent="0.25">
      <c r="B7151" s="2"/>
      <c r="D7151" s="2"/>
      <c r="E7151" s="2"/>
      <c r="J7151" s="2"/>
      <c r="P7151" s="2"/>
      <c r="Y7151" s="2"/>
    </row>
    <row r="7152" spans="2:25" x14ac:dyDescent="0.25">
      <c r="B7152" s="2"/>
      <c r="D7152" s="2"/>
      <c r="E7152" s="2"/>
      <c r="J7152" s="2"/>
      <c r="P7152" s="2"/>
      <c r="Y7152" s="2"/>
    </row>
    <row r="7153" spans="2:25" x14ac:dyDescent="0.25">
      <c r="B7153" s="2"/>
      <c r="D7153" s="2"/>
      <c r="E7153" s="2"/>
      <c r="J7153" s="2"/>
      <c r="P7153" s="2"/>
      <c r="Y7153" s="2"/>
    </row>
    <row r="7154" spans="2:25" x14ac:dyDescent="0.25">
      <c r="B7154" s="2"/>
      <c r="D7154" s="2"/>
      <c r="E7154" s="2"/>
      <c r="J7154" s="2"/>
      <c r="P7154" s="2"/>
      <c r="Y7154" s="2"/>
    </row>
    <row r="7155" spans="2:25" x14ac:dyDescent="0.25">
      <c r="B7155" s="2"/>
      <c r="D7155" s="2"/>
      <c r="E7155" s="2"/>
      <c r="J7155" s="2"/>
      <c r="P7155" s="2"/>
      <c r="Y7155" s="2"/>
    </row>
    <row r="7156" spans="2:25" x14ac:dyDescent="0.25">
      <c r="B7156" s="2"/>
      <c r="D7156" s="2"/>
      <c r="E7156" s="2"/>
      <c r="J7156" s="2"/>
      <c r="P7156" s="2"/>
      <c r="Y7156" s="2"/>
    </row>
    <row r="7157" spans="2:25" x14ac:dyDescent="0.25">
      <c r="B7157" s="2"/>
      <c r="D7157" s="2"/>
      <c r="E7157" s="2"/>
      <c r="J7157" s="2"/>
      <c r="P7157" s="2"/>
      <c r="Y7157" s="2"/>
    </row>
    <row r="7158" spans="2:25" x14ac:dyDescent="0.25">
      <c r="B7158" s="2"/>
      <c r="D7158" s="2"/>
      <c r="E7158" s="2"/>
      <c r="J7158" s="2"/>
      <c r="P7158" s="2"/>
      <c r="Y7158" s="2"/>
    </row>
    <row r="7159" spans="2:25" x14ac:dyDescent="0.25">
      <c r="B7159" s="2"/>
      <c r="D7159" s="2"/>
      <c r="E7159" s="2"/>
      <c r="J7159" s="2"/>
      <c r="P7159" s="2"/>
      <c r="Y7159" s="2"/>
    </row>
    <row r="7160" spans="2:25" x14ac:dyDescent="0.25">
      <c r="B7160" s="2"/>
      <c r="D7160" s="2"/>
      <c r="E7160" s="2"/>
      <c r="J7160" s="2"/>
      <c r="P7160" s="2"/>
      <c r="Y7160" s="2"/>
    </row>
    <row r="7161" spans="2:25" x14ac:dyDescent="0.25">
      <c r="B7161" s="2"/>
      <c r="D7161" s="2"/>
      <c r="E7161" s="2"/>
      <c r="J7161" s="2"/>
      <c r="P7161" s="2"/>
      <c r="Y7161" s="2"/>
    </row>
    <row r="7162" spans="2:25" x14ac:dyDescent="0.25">
      <c r="B7162" s="2"/>
      <c r="D7162" s="2"/>
      <c r="E7162" s="2"/>
      <c r="J7162" s="2"/>
      <c r="P7162" s="2"/>
      <c r="Y7162" s="2"/>
    </row>
    <row r="7163" spans="2:25" x14ac:dyDescent="0.25">
      <c r="B7163" s="2"/>
      <c r="D7163" s="2"/>
      <c r="E7163" s="2"/>
      <c r="J7163" s="2"/>
      <c r="P7163" s="2"/>
      <c r="Y7163" s="2"/>
    </row>
    <row r="7164" spans="2:25" x14ac:dyDescent="0.25">
      <c r="B7164" s="2"/>
      <c r="D7164" s="2"/>
      <c r="E7164" s="2"/>
      <c r="J7164" s="2"/>
      <c r="P7164" s="2"/>
      <c r="Y7164" s="2"/>
    </row>
    <row r="7165" spans="2:25" x14ac:dyDescent="0.25">
      <c r="B7165" s="2"/>
      <c r="D7165" s="2"/>
      <c r="E7165" s="2"/>
      <c r="J7165" s="2"/>
      <c r="P7165" s="2"/>
      <c r="Y7165" s="2"/>
    </row>
    <row r="7166" spans="2:25" x14ac:dyDescent="0.25">
      <c r="B7166" s="2"/>
      <c r="D7166" s="2"/>
      <c r="E7166" s="2"/>
      <c r="J7166" s="2"/>
      <c r="P7166" s="2"/>
      <c r="Y7166" s="2"/>
    </row>
    <row r="7167" spans="2:25" x14ac:dyDescent="0.25">
      <c r="B7167" s="2"/>
      <c r="D7167" s="2"/>
      <c r="E7167" s="2"/>
      <c r="J7167" s="2"/>
      <c r="P7167" s="2"/>
      <c r="Y7167" s="2"/>
    </row>
    <row r="7168" spans="2:25" x14ac:dyDescent="0.25">
      <c r="B7168" s="2"/>
      <c r="D7168" s="2"/>
      <c r="E7168" s="2"/>
      <c r="J7168" s="2"/>
      <c r="P7168" s="2"/>
      <c r="Y7168" s="2"/>
    </row>
    <row r="7169" spans="2:25" x14ac:dyDescent="0.25">
      <c r="B7169" s="2"/>
      <c r="D7169" s="2"/>
      <c r="E7169" s="2"/>
      <c r="J7169" s="2"/>
      <c r="P7169" s="2"/>
      <c r="Y7169" s="2"/>
    </row>
    <row r="7170" spans="2:25" x14ac:dyDescent="0.25">
      <c r="B7170" s="2"/>
      <c r="D7170" s="2"/>
      <c r="E7170" s="2"/>
      <c r="J7170" s="2"/>
      <c r="P7170" s="2"/>
      <c r="Y7170" s="2"/>
    </row>
    <row r="7171" spans="2:25" x14ac:dyDescent="0.25">
      <c r="B7171" s="2"/>
      <c r="D7171" s="2"/>
      <c r="E7171" s="2"/>
      <c r="J7171" s="2"/>
      <c r="P7171" s="2"/>
      <c r="Y7171" s="2"/>
    </row>
    <row r="7172" spans="2:25" x14ac:dyDescent="0.25">
      <c r="B7172" s="2"/>
      <c r="D7172" s="2"/>
      <c r="E7172" s="2"/>
      <c r="J7172" s="2"/>
      <c r="P7172" s="2"/>
      <c r="Y7172" s="2"/>
    </row>
    <row r="7173" spans="2:25" x14ac:dyDescent="0.25">
      <c r="B7173" s="2"/>
      <c r="D7173" s="2"/>
      <c r="E7173" s="2"/>
      <c r="J7173" s="2"/>
      <c r="P7173" s="2"/>
      <c r="Y7173" s="2"/>
    </row>
    <row r="7174" spans="2:25" x14ac:dyDescent="0.25">
      <c r="B7174" s="2"/>
      <c r="D7174" s="2"/>
      <c r="E7174" s="2"/>
      <c r="J7174" s="2"/>
      <c r="P7174" s="2"/>
      <c r="Y7174" s="2"/>
    </row>
    <row r="7175" spans="2:25" x14ac:dyDescent="0.25">
      <c r="B7175" s="2"/>
      <c r="D7175" s="2"/>
      <c r="E7175" s="2"/>
      <c r="J7175" s="2"/>
      <c r="P7175" s="2"/>
      <c r="Y7175" s="2"/>
    </row>
    <row r="7176" spans="2:25" x14ac:dyDescent="0.25">
      <c r="B7176" s="2"/>
      <c r="D7176" s="2"/>
      <c r="E7176" s="2"/>
      <c r="J7176" s="2"/>
      <c r="P7176" s="2"/>
      <c r="Y7176" s="2"/>
    </row>
    <row r="7177" spans="2:25" x14ac:dyDescent="0.25">
      <c r="B7177" s="2"/>
      <c r="D7177" s="2"/>
      <c r="E7177" s="2"/>
      <c r="J7177" s="2"/>
      <c r="P7177" s="2"/>
      <c r="Y7177" s="2"/>
    </row>
    <row r="7178" spans="2:25" x14ac:dyDescent="0.25">
      <c r="B7178" s="2"/>
      <c r="D7178" s="2"/>
      <c r="E7178" s="2"/>
      <c r="J7178" s="2"/>
      <c r="P7178" s="2"/>
      <c r="Y7178" s="2"/>
    </row>
    <row r="7179" spans="2:25" x14ac:dyDescent="0.25">
      <c r="B7179" s="2"/>
      <c r="D7179" s="2"/>
      <c r="E7179" s="2"/>
      <c r="J7179" s="2"/>
      <c r="P7179" s="2"/>
      <c r="Y7179" s="2"/>
    </row>
    <row r="7180" spans="2:25" x14ac:dyDescent="0.25">
      <c r="B7180" s="2"/>
      <c r="D7180" s="2"/>
      <c r="E7180" s="2"/>
      <c r="J7180" s="2"/>
      <c r="P7180" s="2"/>
      <c r="Y7180" s="2"/>
    </row>
    <row r="7181" spans="2:25" x14ac:dyDescent="0.25">
      <c r="B7181" s="2"/>
      <c r="D7181" s="2"/>
      <c r="E7181" s="2"/>
      <c r="J7181" s="2"/>
      <c r="P7181" s="2"/>
      <c r="Y7181" s="2"/>
    </row>
    <row r="7182" spans="2:25" x14ac:dyDescent="0.25">
      <c r="B7182" s="2"/>
      <c r="D7182" s="2"/>
      <c r="E7182" s="2"/>
      <c r="J7182" s="2"/>
      <c r="P7182" s="2"/>
      <c r="Y7182" s="2"/>
    </row>
    <row r="7183" spans="2:25" x14ac:dyDescent="0.25">
      <c r="B7183" s="2"/>
      <c r="D7183" s="2"/>
      <c r="E7183" s="2"/>
      <c r="J7183" s="2"/>
      <c r="P7183" s="2"/>
      <c r="Y7183" s="2"/>
    </row>
    <row r="7184" spans="2:25" x14ac:dyDescent="0.25">
      <c r="B7184" s="2"/>
      <c r="D7184" s="2"/>
      <c r="E7184" s="2"/>
      <c r="J7184" s="2"/>
      <c r="P7184" s="2"/>
      <c r="Y7184" s="2"/>
    </row>
    <row r="7185" spans="2:25" x14ac:dyDescent="0.25">
      <c r="B7185" s="2"/>
      <c r="D7185" s="2"/>
      <c r="E7185" s="2"/>
      <c r="J7185" s="2"/>
      <c r="P7185" s="2"/>
      <c r="Y7185" s="2"/>
    </row>
    <row r="7186" spans="2:25" x14ac:dyDescent="0.25">
      <c r="B7186" s="2"/>
      <c r="D7186" s="2"/>
      <c r="E7186" s="2"/>
      <c r="J7186" s="2"/>
      <c r="P7186" s="2"/>
      <c r="Y7186" s="2"/>
    </row>
    <row r="7187" spans="2:25" x14ac:dyDescent="0.25">
      <c r="B7187" s="2"/>
      <c r="D7187" s="2"/>
      <c r="E7187" s="2"/>
      <c r="J7187" s="2"/>
      <c r="P7187" s="2"/>
      <c r="Y7187" s="2"/>
    </row>
    <row r="7188" spans="2:25" x14ac:dyDescent="0.25">
      <c r="B7188" s="2"/>
      <c r="D7188" s="2"/>
      <c r="E7188" s="2"/>
      <c r="J7188" s="2"/>
      <c r="P7188" s="2"/>
      <c r="Y7188" s="2"/>
    </row>
    <row r="7189" spans="2:25" x14ac:dyDescent="0.25">
      <c r="B7189" s="2"/>
      <c r="D7189" s="2"/>
      <c r="E7189" s="2"/>
      <c r="J7189" s="2"/>
      <c r="P7189" s="2"/>
      <c r="Y7189" s="2"/>
    </row>
    <row r="7190" spans="2:25" x14ac:dyDescent="0.25">
      <c r="B7190" s="2"/>
      <c r="D7190" s="2"/>
      <c r="E7190" s="2"/>
      <c r="J7190" s="2"/>
      <c r="P7190" s="2"/>
      <c r="Y7190" s="2"/>
    </row>
    <row r="7191" spans="2:25" x14ac:dyDescent="0.25">
      <c r="B7191" s="2"/>
      <c r="D7191" s="2"/>
      <c r="E7191" s="2"/>
      <c r="J7191" s="2"/>
      <c r="P7191" s="2"/>
      <c r="Y7191" s="2"/>
    </row>
    <row r="7192" spans="2:25" x14ac:dyDescent="0.25">
      <c r="B7192" s="2"/>
      <c r="D7192" s="2"/>
      <c r="E7192" s="2"/>
      <c r="J7192" s="2"/>
      <c r="P7192" s="2"/>
      <c r="Y7192" s="2"/>
    </row>
    <row r="7193" spans="2:25" x14ac:dyDescent="0.25">
      <c r="B7193" s="2"/>
      <c r="D7193" s="2"/>
      <c r="E7193" s="2"/>
      <c r="J7193" s="2"/>
      <c r="P7193" s="2"/>
      <c r="Y7193" s="2"/>
    </row>
    <row r="7194" spans="2:25" x14ac:dyDescent="0.25">
      <c r="B7194" s="2"/>
      <c r="D7194" s="2"/>
      <c r="E7194" s="2"/>
      <c r="J7194" s="2"/>
      <c r="P7194" s="2"/>
      <c r="Y7194" s="2"/>
    </row>
    <row r="7195" spans="2:25" x14ac:dyDescent="0.25">
      <c r="B7195" s="2"/>
      <c r="D7195" s="2"/>
      <c r="E7195" s="2"/>
      <c r="J7195" s="2"/>
      <c r="P7195" s="2"/>
      <c r="Y7195" s="2"/>
    </row>
    <row r="7196" spans="2:25" x14ac:dyDescent="0.25">
      <c r="B7196" s="2"/>
      <c r="D7196" s="2"/>
      <c r="E7196" s="2"/>
      <c r="J7196" s="2"/>
      <c r="P7196" s="2"/>
      <c r="Y7196" s="2"/>
    </row>
    <row r="7197" spans="2:25" x14ac:dyDescent="0.25">
      <c r="B7197" s="2"/>
      <c r="D7197" s="2"/>
      <c r="E7197" s="2"/>
      <c r="J7197" s="2"/>
      <c r="P7197" s="2"/>
      <c r="Y7197" s="2"/>
    </row>
    <row r="7198" spans="2:25" x14ac:dyDescent="0.25">
      <c r="B7198" s="2"/>
      <c r="D7198" s="2"/>
      <c r="E7198" s="2"/>
      <c r="J7198" s="2"/>
      <c r="P7198" s="2"/>
      <c r="Y7198" s="2"/>
    </row>
    <row r="7199" spans="2:25" x14ac:dyDescent="0.25">
      <c r="B7199" s="2"/>
      <c r="D7199" s="2"/>
      <c r="E7199" s="2"/>
      <c r="J7199" s="2"/>
      <c r="P7199" s="2"/>
      <c r="Y7199" s="2"/>
    </row>
    <row r="7200" spans="2:25" x14ac:dyDescent="0.25">
      <c r="B7200" s="2"/>
      <c r="D7200" s="2"/>
      <c r="E7200" s="2"/>
      <c r="J7200" s="2"/>
      <c r="P7200" s="2"/>
      <c r="Y7200" s="2"/>
    </row>
    <row r="7201" spans="2:25" x14ac:dyDescent="0.25">
      <c r="B7201" s="2"/>
      <c r="D7201" s="2"/>
      <c r="E7201" s="2"/>
      <c r="J7201" s="2"/>
      <c r="P7201" s="2"/>
      <c r="Y7201" s="2"/>
    </row>
    <row r="7202" spans="2:25" x14ac:dyDescent="0.25">
      <c r="B7202" s="2"/>
      <c r="D7202" s="2"/>
      <c r="E7202" s="2"/>
      <c r="J7202" s="2"/>
      <c r="P7202" s="2"/>
      <c r="Y7202" s="2"/>
    </row>
    <row r="7203" spans="2:25" x14ac:dyDescent="0.25">
      <c r="B7203" s="2"/>
      <c r="D7203" s="2"/>
      <c r="E7203" s="2"/>
      <c r="J7203" s="2"/>
      <c r="P7203" s="2"/>
      <c r="Y7203" s="2"/>
    </row>
    <row r="7204" spans="2:25" x14ac:dyDescent="0.25">
      <c r="B7204" s="2"/>
      <c r="D7204" s="2"/>
      <c r="E7204" s="2"/>
      <c r="J7204" s="2"/>
      <c r="P7204" s="2"/>
      <c r="Y7204" s="2"/>
    </row>
    <row r="7205" spans="2:25" x14ac:dyDescent="0.25">
      <c r="B7205" s="2"/>
      <c r="D7205" s="2"/>
      <c r="E7205" s="2"/>
      <c r="J7205" s="2"/>
      <c r="P7205" s="2"/>
      <c r="Y7205" s="2"/>
    </row>
    <row r="7206" spans="2:25" x14ac:dyDescent="0.25">
      <c r="B7206" s="2"/>
      <c r="D7206" s="2"/>
      <c r="E7206" s="2"/>
      <c r="J7206" s="2"/>
      <c r="P7206" s="2"/>
      <c r="Y7206" s="2"/>
    </row>
    <row r="7207" spans="2:25" x14ac:dyDescent="0.25">
      <c r="B7207" s="2"/>
      <c r="D7207" s="2"/>
      <c r="E7207" s="2"/>
      <c r="J7207" s="2"/>
      <c r="P7207" s="2"/>
      <c r="Y7207" s="2"/>
    </row>
    <row r="7208" spans="2:25" x14ac:dyDescent="0.25">
      <c r="B7208" s="2"/>
      <c r="D7208" s="2"/>
      <c r="E7208" s="2"/>
      <c r="J7208" s="2"/>
      <c r="P7208" s="2"/>
      <c r="Y7208" s="2"/>
    </row>
    <row r="7209" spans="2:25" x14ac:dyDescent="0.25">
      <c r="B7209" s="2"/>
      <c r="D7209" s="2"/>
      <c r="E7209" s="2"/>
      <c r="J7209" s="2"/>
      <c r="P7209" s="2"/>
      <c r="Y7209" s="2"/>
    </row>
    <row r="7210" spans="2:25" x14ac:dyDescent="0.25">
      <c r="B7210" s="2"/>
      <c r="D7210" s="2"/>
      <c r="E7210" s="2"/>
      <c r="J7210" s="2"/>
      <c r="P7210" s="2"/>
      <c r="Y7210" s="2"/>
    </row>
    <row r="7211" spans="2:25" x14ac:dyDescent="0.25">
      <c r="B7211" s="2"/>
      <c r="D7211" s="2"/>
      <c r="E7211" s="2"/>
      <c r="J7211" s="2"/>
      <c r="P7211" s="2"/>
      <c r="Y7211" s="2"/>
    </row>
    <row r="7212" spans="2:25" x14ac:dyDescent="0.25">
      <c r="B7212" s="2"/>
      <c r="D7212" s="2"/>
      <c r="E7212" s="2"/>
      <c r="J7212" s="2"/>
      <c r="P7212" s="2"/>
      <c r="Y7212" s="2"/>
    </row>
    <row r="7213" spans="2:25" x14ac:dyDescent="0.25">
      <c r="B7213" s="2"/>
      <c r="D7213" s="2"/>
      <c r="E7213" s="2"/>
      <c r="J7213" s="2"/>
      <c r="P7213" s="2"/>
      <c r="Y7213" s="2"/>
    </row>
    <row r="7214" spans="2:25" x14ac:dyDescent="0.25">
      <c r="B7214" s="2"/>
      <c r="D7214" s="2"/>
      <c r="E7214" s="2"/>
      <c r="J7214" s="2"/>
      <c r="P7214" s="2"/>
      <c r="Y7214" s="2"/>
    </row>
    <row r="7215" spans="2:25" x14ac:dyDescent="0.25">
      <c r="B7215" s="2"/>
      <c r="D7215" s="2"/>
      <c r="E7215" s="2"/>
      <c r="J7215" s="2"/>
      <c r="P7215" s="2"/>
      <c r="Y7215" s="2"/>
    </row>
    <row r="7216" spans="2:25" x14ac:dyDescent="0.25">
      <c r="B7216" s="2"/>
      <c r="D7216" s="2"/>
      <c r="E7216" s="2"/>
      <c r="J7216" s="2"/>
      <c r="P7216" s="2"/>
      <c r="Y7216" s="2"/>
    </row>
    <row r="7217" spans="2:25" x14ac:dyDescent="0.25">
      <c r="B7217" s="2"/>
      <c r="D7217" s="2"/>
      <c r="E7217" s="2"/>
      <c r="J7217" s="2"/>
      <c r="P7217" s="2"/>
      <c r="Y7217" s="2"/>
    </row>
    <row r="7218" spans="2:25" x14ac:dyDescent="0.25">
      <c r="B7218" s="2"/>
      <c r="D7218" s="2"/>
      <c r="E7218" s="2"/>
      <c r="J7218" s="2"/>
      <c r="P7218" s="2"/>
      <c r="Y7218" s="2"/>
    </row>
    <row r="7219" spans="2:25" x14ac:dyDescent="0.25">
      <c r="B7219" s="2"/>
      <c r="D7219" s="2"/>
      <c r="E7219" s="2"/>
      <c r="J7219" s="2"/>
      <c r="P7219" s="2"/>
      <c r="Y7219" s="2"/>
    </row>
    <row r="7220" spans="2:25" x14ac:dyDescent="0.25">
      <c r="B7220" s="2"/>
      <c r="D7220" s="2"/>
      <c r="E7220" s="2"/>
      <c r="J7220" s="2"/>
      <c r="P7220" s="2"/>
      <c r="Y7220" s="2"/>
    </row>
    <row r="7221" spans="2:25" x14ac:dyDescent="0.25">
      <c r="B7221" s="2"/>
      <c r="D7221" s="2"/>
      <c r="E7221" s="2"/>
      <c r="J7221" s="2"/>
      <c r="P7221" s="2"/>
      <c r="Y7221" s="2"/>
    </row>
    <row r="7222" spans="2:25" x14ac:dyDescent="0.25">
      <c r="B7222" s="2"/>
      <c r="D7222" s="2"/>
      <c r="E7222" s="2"/>
      <c r="J7222" s="2"/>
      <c r="P7222" s="2"/>
      <c r="Y7222" s="2"/>
    </row>
    <row r="7223" spans="2:25" x14ac:dyDescent="0.25">
      <c r="B7223" s="2"/>
      <c r="D7223" s="2"/>
      <c r="E7223" s="2"/>
      <c r="J7223" s="2"/>
      <c r="P7223" s="2"/>
      <c r="Y7223" s="2"/>
    </row>
    <row r="7224" spans="2:25" x14ac:dyDescent="0.25">
      <c r="B7224" s="2"/>
      <c r="D7224" s="2"/>
      <c r="E7224" s="2"/>
      <c r="J7224" s="2"/>
      <c r="P7224" s="2"/>
      <c r="Y7224" s="2"/>
    </row>
    <row r="7225" spans="2:25" x14ac:dyDescent="0.25">
      <c r="B7225" s="2"/>
      <c r="D7225" s="2"/>
      <c r="E7225" s="2"/>
      <c r="J7225" s="2"/>
      <c r="P7225" s="2"/>
      <c r="Y7225" s="2"/>
    </row>
    <row r="7226" spans="2:25" x14ac:dyDescent="0.25">
      <c r="B7226" s="2"/>
      <c r="D7226" s="2"/>
      <c r="E7226" s="2"/>
      <c r="J7226" s="2"/>
      <c r="P7226" s="2"/>
      <c r="Y7226" s="2"/>
    </row>
    <row r="7227" spans="2:25" x14ac:dyDescent="0.25">
      <c r="B7227" s="2"/>
      <c r="D7227" s="2"/>
      <c r="E7227" s="2"/>
      <c r="J7227" s="2"/>
      <c r="P7227" s="2"/>
      <c r="Y7227" s="2"/>
    </row>
    <row r="7228" spans="2:25" x14ac:dyDescent="0.25">
      <c r="B7228" s="2"/>
      <c r="D7228" s="2"/>
      <c r="E7228" s="2"/>
      <c r="J7228" s="2"/>
      <c r="P7228" s="2"/>
      <c r="Y7228" s="2"/>
    </row>
    <row r="7229" spans="2:25" x14ac:dyDescent="0.25">
      <c r="B7229" s="2"/>
      <c r="D7229" s="2"/>
      <c r="E7229" s="2"/>
      <c r="J7229" s="2"/>
      <c r="P7229" s="2"/>
      <c r="Y7229" s="2"/>
    </row>
    <row r="7230" spans="2:25" x14ac:dyDescent="0.25">
      <c r="B7230" s="2"/>
      <c r="D7230" s="2"/>
      <c r="E7230" s="2"/>
      <c r="J7230" s="2"/>
      <c r="P7230" s="2"/>
      <c r="Y7230" s="2"/>
    </row>
    <row r="7231" spans="2:25" x14ac:dyDescent="0.25">
      <c r="B7231" s="2"/>
      <c r="D7231" s="2"/>
      <c r="E7231" s="2"/>
      <c r="J7231" s="2"/>
      <c r="P7231" s="2"/>
      <c r="Y7231" s="2"/>
    </row>
    <row r="7232" spans="2:25" x14ac:dyDescent="0.25">
      <c r="B7232" s="2"/>
      <c r="D7232" s="2"/>
      <c r="E7232" s="2"/>
      <c r="J7232" s="2"/>
      <c r="P7232" s="2"/>
      <c r="Y7232" s="2"/>
    </row>
    <row r="7233" spans="2:25" x14ac:dyDescent="0.25">
      <c r="B7233" s="2"/>
      <c r="D7233" s="2"/>
      <c r="E7233" s="2"/>
      <c r="J7233" s="2"/>
      <c r="P7233" s="2"/>
      <c r="Y7233" s="2"/>
    </row>
    <row r="7234" spans="2:25" x14ac:dyDescent="0.25">
      <c r="B7234" s="2"/>
      <c r="D7234" s="2"/>
      <c r="E7234" s="2"/>
      <c r="J7234" s="2"/>
      <c r="P7234" s="2"/>
      <c r="Y7234" s="2"/>
    </row>
    <row r="7235" spans="2:25" x14ac:dyDescent="0.25">
      <c r="B7235" s="2"/>
      <c r="D7235" s="2"/>
      <c r="E7235" s="2"/>
      <c r="J7235" s="2"/>
      <c r="P7235" s="2"/>
      <c r="Y7235" s="2"/>
    </row>
    <row r="7236" spans="2:25" x14ac:dyDescent="0.25">
      <c r="B7236" s="2"/>
      <c r="D7236" s="2"/>
      <c r="E7236" s="2"/>
      <c r="J7236" s="2"/>
      <c r="P7236" s="2"/>
      <c r="Y7236" s="2"/>
    </row>
    <row r="7237" spans="2:25" x14ac:dyDescent="0.25">
      <c r="B7237" s="2"/>
      <c r="D7237" s="2"/>
      <c r="E7237" s="2"/>
      <c r="J7237" s="2"/>
      <c r="P7237" s="2"/>
      <c r="Y7237" s="2"/>
    </row>
    <row r="7238" spans="2:25" x14ac:dyDescent="0.25">
      <c r="B7238" s="2"/>
      <c r="D7238" s="2"/>
      <c r="E7238" s="2"/>
      <c r="J7238" s="2"/>
      <c r="P7238" s="2"/>
      <c r="Y7238" s="2"/>
    </row>
    <row r="7239" spans="2:25" x14ac:dyDescent="0.25">
      <c r="B7239" s="2"/>
      <c r="D7239" s="2"/>
      <c r="E7239" s="2"/>
      <c r="J7239" s="2"/>
      <c r="P7239" s="2"/>
      <c r="Y7239" s="2"/>
    </row>
    <row r="7240" spans="2:25" x14ac:dyDescent="0.25">
      <c r="B7240" s="2"/>
      <c r="D7240" s="2"/>
      <c r="E7240" s="2"/>
      <c r="J7240" s="2"/>
      <c r="P7240" s="2"/>
      <c r="Y7240" s="2"/>
    </row>
    <row r="7241" spans="2:25" x14ac:dyDescent="0.25">
      <c r="B7241" s="2"/>
      <c r="D7241" s="2"/>
      <c r="E7241" s="2"/>
      <c r="J7241" s="2"/>
      <c r="P7241" s="2"/>
      <c r="Y7241" s="2"/>
    </row>
    <row r="7242" spans="2:25" x14ac:dyDescent="0.25">
      <c r="B7242" s="2"/>
      <c r="D7242" s="2"/>
      <c r="E7242" s="2"/>
      <c r="J7242" s="2"/>
      <c r="P7242" s="2"/>
      <c r="Y7242" s="2"/>
    </row>
    <row r="7243" spans="2:25" x14ac:dyDescent="0.25">
      <c r="B7243" s="2"/>
      <c r="D7243" s="2"/>
      <c r="E7243" s="2"/>
      <c r="J7243" s="2"/>
      <c r="P7243" s="2"/>
      <c r="Y7243" s="2"/>
    </row>
    <row r="7244" spans="2:25" x14ac:dyDescent="0.25">
      <c r="B7244" s="2"/>
      <c r="D7244" s="2"/>
      <c r="E7244" s="2"/>
      <c r="J7244" s="2"/>
      <c r="P7244" s="2"/>
      <c r="Y7244" s="2"/>
    </row>
    <row r="7245" spans="2:25" x14ac:dyDescent="0.25">
      <c r="B7245" s="2"/>
      <c r="D7245" s="2"/>
      <c r="E7245" s="2"/>
      <c r="J7245" s="2"/>
      <c r="P7245" s="2"/>
      <c r="Y7245" s="2"/>
    </row>
    <row r="7246" spans="2:25" x14ac:dyDescent="0.25">
      <c r="B7246" s="2"/>
      <c r="D7246" s="2"/>
      <c r="E7246" s="2"/>
      <c r="J7246" s="2"/>
      <c r="P7246" s="2"/>
      <c r="Y7246" s="2"/>
    </row>
    <row r="7247" spans="2:25" x14ac:dyDescent="0.25">
      <c r="B7247" s="2"/>
      <c r="D7247" s="2"/>
      <c r="E7247" s="2"/>
      <c r="J7247" s="2"/>
      <c r="P7247" s="2"/>
      <c r="Y7247" s="2"/>
    </row>
    <row r="7248" spans="2:25" x14ac:dyDescent="0.25">
      <c r="B7248" s="2"/>
      <c r="D7248" s="2"/>
      <c r="E7248" s="2"/>
      <c r="J7248" s="2"/>
      <c r="P7248" s="2"/>
      <c r="Y7248" s="2"/>
    </row>
    <row r="7249" spans="2:25" x14ac:dyDescent="0.25">
      <c r="B7249" s="2"/>
      <c r="D7249" s="2"/>
      <c r="E7249" s="2"/>
      <c r="J7249" s="2"/>
      <c r="P7249" s="2"/>
      <c r="Y7249" s="2"/>
    </row>
    <row r="7250" spans="2:25" x14ac:dyDescent="0.25">
      <c r="B7250" s="2"/>
      <c r="D7250" s="2"/>
      <c r="E7250" s="2"/>
      <c r="J7250" s="2"/>
      <c r="P7250" s="2"/>
      <c r="Y7250" s="2"/>
    </row>
    <row r="7251" spans="2:25" x14ac:dyDescent="0.25">
      <c r="B7251" s="2"/>
      <c r="D7251" s="2"/>
      <c r="E7251" s="2"/>
      <c r="J7251" s="2"/>
      <c r="P7251" s="2"/>
      <c r="Y7251" s="2"/>
    </row>
    <row r="7252" spans="2:25" x14ac:dyDescent="0.25">
      <c r="B7252" s="2"/>
      <c r="D7252" s="2"/>
      <c r="E7252" s="2"/>
      <c r="J7252" s="2"/>
      <c r="P7252" s="2"/>
      <c r="Y7252" s="2"/>
    </row>
    <row r="7253" spans="2:25" x14ac:dyDescent="0.25">
      <c r="B7253" s="2"/>
      <c r="D7253" s="2"/>
      <c r="E7253" s="2"/>
      <c r="J7253" s="2"/>
      <c r="P7253" s="2"/>
      <c r="Y7253" s="2"/>
    </row>
    <row r="7254" spans="2:25" x14ac:dyDescent="0.25">
      <c r="B7254" s="2"/>
      <c r="D7254" s="2"/>
      <c r="E7254" s="2"/>
      <c r="J7254" s="2"/>
      <c r="P7254" s="2"/>
      <c r="Y7254" s="2"/>
    </row>
    <row r="7255" spans="2:25" x14ac:dyDescent="0.25">
      <c r="B7255" s="2"/>
      <c r="D7255" s="2"/>
      <c r="E7255" s="2"/>
      <c r="J7255" s="2"/>
      <c r="P7255" s="2"/>
      <c r="Y7255" s="2"/>
    </row>
    <row r="7256" spans="2:25" x14ac:dyDescent="0.25">
      <c r="B7256" s="2"/>
      <c r="D7256" s="2"/>
      <c r="E7256" s="2"/>
      <c r="J7256" s="2"/>
      <c r="P7256" s="2"/>
      <c r="Y7256" s="2"/>
    </row>
    <row r="7257" spans="2:25" x14ac:dyDescent="0.25">
      <c r="B7257" s="2"/>
      <c r="D7257" s="2"/>
      <c r="E7257" s="2"/>
      <c r="J7257" s="2"/>
      <c r="P7257" s="2"/>
      <c r="Y7257" s="2"/>
    </row>
    <row r="7258" spans="2:25" x14ac:dyDescent="0.25">
      <c r="B7258" s="2"/>
      <c r="D7258" s="2"/>
      <c r="E7258" s="2"/>
      <c r="J7258" s="2"/>
      <c r="P7258" s="2"/>
      <c r="Y7258" s="2"/>
    </row>
    <row r="7259" spans="2:25" x14ac:dyDescent="0.25">
      <c r="B7259" s="2"/>
      <c r="D7259" s="2"/>
      <c r="E7259" s="2"/>
      <c r="J7259" s="2"/>
      <c r="P7259" s="2"/>
      <c r="Y7259" s="2"/>
    </row>
    <row r="7260" spans="2:25" x14ac:dyDescent="0.25">
      <c r="B7260" s="2"/>
      <c r="D7260" s="2"/>
      <c r="E7260" s="2"/>
      <c r="J7260" s="2"/>
      <c r="P7260" s="2"/>
      <c r="Y7260" s="2"/>
    </row>
    <row r="7261" spans="2:25" x14ac:dyDescent="0.25">
      <c r="B7261" s="2"/>
      <c r="D7261" s="2"/>
      <c r="E7261" s="2"/>
      <c r="J7261" s="2"/>
      <c r="P7261" s="2"/>
      <c r="Y7261" s="2"/>
    </row>
    <row r="7262" spans="2:25" x14ac:dyDescent="0.25">
      <c r="B7262" s="2"/>
      <c r="D7262" s="2"/>
      <c r="E7262" s="2"/>
      <c r="J7262" s="2"/>
      <c r="P7262" s="2"/>
      <c r="Y7262" s="2"/>
    </row>
    <row r="7263" spans="2:25" x14ac:dyDescent="0.25">
      <c r="B7263" s="2"/>
      <c r="D7263" s="2"/>
      <c r="E7263" s="2"/>
      <c r="J7263" s="2"/>
      <c r="P7263" s="2"/>
      <c r="Y7263" s="2"/>
    </row>
    <row r="7264" spans="2:25" x14ac:dyDescent="0.25">
      <c r="B7264" s="2"/>
      <c r="D7264" s="2"/>
      <c r="E7264" s="2"/>
      <c r="J7264" s="2"/>
      <c r="P7264" s="2"/>
      <c r="Y7264" s="2"/>
    </row>
    <row r="7265" spans="2:25" x14ac:dyDescent="0.25">
      <c r="B7265" s="2"/>
      <c r="D7265" s="2"/>
      <c r="E7265" s="2"/>
      <c r="J7265" s="2"/>
      <c r="P7265" s="2"/>
      <c r="Y7265" s="2"/>
    </row>
    <row r="7266" spans="2:25" x14ac:dyDescent="0.25">
      <c r="B7266" s="2"/>
      <c r="D7266" s="2"/>
      <c r="E7266" s="2"/>
      <c r="J7266" s="2"/>
      <c r="P7266" s="2"/>
      <c r="Y7266" s="2"/>
    </row>
    <row r="7267" spans="2:25" x14ac:dyDescent="0.25">
      <c r="B7267" s="2"/>
      <c r="D7267" s="2"/>
      <c r="E7267" s="2"/>
      <c r="J7267" s="2"/>
      <c r="P7267" s="2"/>
      <c r="Y7267" s="2"/>
    </row>
    <row r="7268" spans="2:25" x14ac:dyDescent="0.25">
      <c r="B7268" s="2"/>
      <c r="D7268" s="2"/>
      <c r="E7268" s="2"/>
      <c r="J7268" s="2"/>
      <c r="P7268" s="2"/>
      <c r="Y7268" s="2"/>
    </row>
    <row r="7269" spans="2:25" x14ac:dyDescent="0.25">
      <c r="B7269" s="2"/>
      <c r="D7269" s="2"/>
      <c r="E7269" s="2"/>
      <c r="J7269" s="2"/>
      <c r="P7269" s="2"/>
      <c r="Y7269" s="2"/>
    </row>
    <row r="7270" spans="2:25" x14ac:dyDescent="0.25">
      <c r="B7270" s="2"/>
      <c r="D7270" s="2"/>
      <c r="E7270" s="2"/>
      <c r="J7270" s="2"/>
      <c r="P7270" s="2"/>
      <c r="Y7270" s="2"/>
    </row>
    <row r="7271" spans="2:25" x14ac:dyDescent="0.25">
      <c r="B7271" s="2"/>
      <c r="D7271" s="2"/>
      <c r="E7271" s="2"/>
      <c r="J7271" s="2"/>
      <c r="P7271" s="2"/>
      <c r="Y7271" s="2"/>
    </row>
    <row r="7272" spans="2:25" x14ac:dyDescent="0.25">
      <c r="B7272" s="2"/>
      <c r="D7272" s="2"/>
      <c r="E7272" s="2"/>
      <c r="J7272" s="2"/>
      <c r="P7272" s="2"/>
      <c r="Y7272" s="2"/>
    </row>
    <row r="7273" spans="2:25" x14ac:dyDescent="0.25">
      <c r="B7273" s="2"/>
      <c r="D7273" s="2"/>
      <c r="E7273" s="2"/>
      <c r="J7273" s="2"/>
      <c r="P7273" s="2"/>
      <c r="Y7273" s="2"/>
    </row>
    <row r="7274" spans="2:25" x14ac:dyDescent="0.25">
      <c r="B7274" s="2"/>
      <c r="D7274" s="2"/>
      <c r="E7274" s="2"/>
      <c r="J7274" s="2"/>
      <c r="P7274" s="2"/>
      <c r="Y7274" s="2"/>
    </row>
    <row r="7275" spans="2:25" x14ac:dyDescent="0.25">
      <c r="B7275" s="2"/>
      <c r="D7275" s="2"/>
      <c r="E7275" s="2"/>
      <c r="J7275" s="2"/>
      <c r="P7275" s="2"/>
      <c r="Y7275" s="2"/>
    </row>
    <row r="7276" spans="2:25" x14ac:dyDescent="0.25">
      <c r="B7276" s="2"/>
      <c r="D7276" s="2"/>
      <c r="E7276" s="2"/>
      <c r="J7276" s="2"/>
      <c r="P7276" s="2"/>
      <c r="Y7276" s="2"/>
    </row>
    <row r="7277" spans="2:25" x14ac:dyDescent="0.25">
      <c r="B7277" s="2"/>
      <c r="D7277" s="2"/>
      <c r="E7277" s="2"/>
      <c r="J7277" s="2"/>
      <c r="P7277" s="2"/>
      <c r="Y7277" s="2"/>
    </row>
    <row r="7278" spans="2:25" x14ac:dyDescent="0.25">
      <c r="B7278" s="2"/>
      <c r="D7278" s="2"/>
      <c r="E7278" s="2"/>
      <c r="J7278" s="2"/>
      <c r="P7278" s="2"/>
      <c r="Y7278" s="2"/>
    </row>
    <row r="7279" spans="2:25" x14ac:dyDescent="0.25">
      <c r="B7279" s="2"/>
      <c r="D7279" s="2"/>
      <c r="E7279" s="2"/>
      <c r="J7279" s="2"/>
      <c r="P7279" s="2"/>
      <c r="Y7279" s="2"/>
    </row>
    <row r="7280" spans="2:25" x14ac:dyDescent="0.25">
      <c r="B7280" s="2"/>
      <c r="D7280" s="2"/>
      <c r="E7280" s="2"/>
      <c r="J7280" s="2"/>
      <c r="P7280" s="2"/>
      <c r="Y7280" s="2"/>
    </row>
    <row r="7281" spans="2:25" x14ac:dyDescent="0.25">
      <c r="B7281" s="2"/>
      <c r="D7281" s="2"/>
      <c r="E7281" s="2"/>
      <c r="J7281" s="2"/>
      <c r="P7281" s="2"/>
      <c r="Y7281" s="2"/>
    </row>
    <row r="7282" spans="2:25" x14ac:dyDescent="0.25">
      <c r="B7282" s="2"/>
      <c r="D7282" s="2"/>
      <c r="E7282" s="2"/>
      <c r="J7282" s="2"/>
      <c r="P7282" s="2"/>
      <c r="Y7282" s="2"/>
    </row>
    <row r="7283" spans="2:25" x14ac:dyDescent="0.25">
      <c r="B7283" s="2"/>
      <c r="D7283" s="2"/>
      <c r="E7283" s="2"/>
      <c r="J7283" s="2"/>
      <c r="P7283" s="2"/>
      <c r="Y7283" s="2"/>
    </row>
    <row r="7284" spans="2:25" x14ac:dyDescent="0.25">
      <c r="B7284" s="2"/>
      <c r="D7284" s="2"/>
      <c r="E7284" s="2"/>
      <c r="J7284" s="2"/>
      <c r="P7284" s="2"/>
      <c r="Y7284" s="2"/>
    </row>
    <row r="7285" spans="2:25" x14ac:dyDescent="0.25">
      <c r="B7285" s="2"/>
      <c r="D7285" s="2"/>
      <c r="E7285" s="2"/>
      <c r="J7285" s="2"/>
      <c r="P7285" s="2"/>
      <c r="Y7285" s="2"/>
    </row>
    <row r="7286" spans="2:25" x14ac:dyDescent="0.25">
      <c r="B7286" s="2"/>
      <c r="D7286" s="2"/>
      <c r="E7286" s="2"/>
      <c r="J7286" s="2"/>
      <c r="P7286" s="2"/>
      <c r="Y7286" s="2"/>
    </row>
    <row r="7287" spans="2:25" x14ac:dyDescent="0.25">
      <c r="B7287" s="2"/>
      <c r="D7287" s="2"/>
      <c r="E7287" s="2"/>
      <c r="J7287" s="2"/>
      <c r="P7287" s="2"/>
      <c r="Y7287" s="2"/>
    </row>
    <row r="7288" spans="2:25" x14ac:dyDescent="0.25">
      <c r="B7288" s="2"/>
      <c r="D7288" s="2"/>
      <c r="E7288" s="2"/>
      <c r="J7288" s="2"/>
      <c r="P7288" s="2"/>
      <c r="Y7288" s="2"/>
    </row>
    <row r="7289" spans="2:25" x14ac:dyDescent="0.25">
      <c r="B7289" s="2"/>
      <c r="D7289" s="2"/>
      <c r="E7289" s="2"/>
      <c r="J7289" s="2"/>
      <c r="P7289" s="2"/>
      <c r="Y7289" s="2"/>
    </row>
    <row r="7290" spans="2:25" x14ac:dyDescent="0.25">
      <c r="B7290" s="2"/>
      <c r="D7290" s="2"/>
      <c r="E7290" s="2"/>
      <c r="J7290" s="2"/>
      <c r="P7290" s="2"/>
      <c r="Y7290" s="2"/>
    </row>
    <row r="7291" spans="2:25" x14ac:dyDescent="0.25">
      <c r="B7291" s="2"/>
      <c r="D7291" s="2"/>
      <c r="E7291" s="2"/>
      <c r="J7291" s="2"/>
      <c r="P7291" s="2"/>
      <c r="Y7291" s="2"/>
    </row>
    <row r="7292" spans="2:25" x14ac:dyDescent="0.25">
      <c r="B7292" s="2"/>
      <c r="D7292" s="2"/>
      <c r="E7292" s="2"/>
      <c r="J7292" s="2"/>
      <c r="P7292" s="2"/>
      <c r="Y7292" s="2"/>
    </row>
    <row r="7293" spans="2:25" x14ac:dyDescent="0.25">
      <c r="B7293" s="2"/>
      <c r="D7293" s="2"/>
      <c r="E7293" s="2"/>
      <c r="J7293" s="2"/>
      <c r="P7293" s="2"/>
      <c r="Y7293" s="2"/>
    </row>
    <row r="7294" spans="2:25" x14ac:dyDescent="0.25">
      <c r="B7294" s="2"/>
      <c r="D7294" s="2"/>
      <c r="E7294" s="2"/>
      <c r="J7294" s="2"/>
      <c r="P7294" s="2"/>
      <c r="Y7294" s="2"/>
    </row>
    <row r="7295" spans="2:25" x14ac:dyDescent="0.25">
      <c r="B7295" s="2"/>
      <c r="D7295" s="2"/>
      <c r="E7295" s="2"/>
      <c r="J7295" s="2"/>
      <c r="P7295" s="2"/>
      <c r="Y7295" s="2"/>
    </row>
    <row r="7296" spans="2:25" x14ac:dyDescent="0.25">
      <c r="B7296" s="2"/>
      <c r="D7296" s="2"/>
      <c r="E7296" s="2"/>
      <c r="J7296" s="2"/>
      <c r="P7296" s="2"/>
      <c r="Y7296" s="2"/>
    </row>
    <row r="7297" spans="2:25" x14ac:dyDescent="0.25">
      <c r="B7297" s="2"/>
      <c r="D7297" s="2"/>
      <c r="E7297" s="2"/>
      <c r="J7297" s="2"/>
      <c r="P7297" s="2"/>
      <c r="Y7297" s="2"/>
    </row>
    <row r="7298" spans="2:25" x14ac:dyDescent="0.25">
      <c r="B7298" s="2"/>
      <c r="D7298" s="2"/>
      <c r="E7298" s="2"/>
      <c r="J7298" s="2"/>
      <c r="P7298" s="2"/>
      <c r="Y7298" s="2"/>
    </row>
    <row r="7299" spans="2:25" x14ac:dyDescent="0.25">
      <c r="B7299" s="2"/>
      <c r="D7299" s="2"/>
      <c r="E7299" s="2"/>
      <c r="J7299" s="2"/>
      <c r="P7299" s="2"/>
      <c r="Y7299" s="2"/>
    </row>
    <row r="7300" spans="2:25" x14ac:dyDescent="0.25">
      <c r="B7300" s="2"/>
      <c r="D7300" s="2"/>
      <c r="E7300" s="2"/>
      <c r="J7300" s="2"/>
      <c r="P7300" s="2"/>
      <c r="Y7300" s="2"/>
    </row>
    <row r="7301" spans="2:25" x14ac:dyDescent="0.25">
      <c r="B7301" s="2"/>
      <c r="D7301" s="2"/>
      <c r="E7301" s="2"/>
      <c r="J7301" s="2"/>
      <c r="P7301" s="2"/>
      <c r="Y7301" s="2"/>
    </row>
    <row r="7302" spans="2:25" x14ac:dyDescent="0.25">
      <c r="B7302" s="2"/>
      <c r="D7302" s="2"/>
      <c r="E7302" s="2"/>
      <c r="J7302" s="2"/>
      <c r="P7302" s="2"/>
      <c r="Y7302" s="2"/>
    </row>
    <row r="7303" spans="2:25" x14ac:dyDescent="0.25">
      <c r="B7303" s="2"/>
      <c r="D7303" s="2"/>
      <c r="E7303" s="2"/>
      <c r="J7303" s="2"/>
      <c r="P7303" s="2"/>
      <c r="Y7303" s="2"/>
    </row>
    <row r="7304" spans="2:25" x14ac:dyDescent="0.25">
      <c r="B7304" s="2"/>
      <c r="D7304" s="2"/>
      <c r="E7304" s="2"/>
      <c r="J7304" s="2"/>
      <c r="P7304" s="2"/>
      <c r="Y7304" s="2"/>
    </row>
    <row r="7305" spans="2:25" x14ac:dyDescent="0.25">
      <c r="B7305" s="2"/>
      <c r="D7305" s="2"/>
      <c r="E7305" s="2"/>
      <c r="J7305" s="2"/>
      <c r="P7305" s="2"/>
      <c r="Y7305" s="2"/>
    </row>
    <row r="7306" spans="2:25" x14ac:dyDescent="0.25">
      <c r="B7306" s="2"/>
      <c r="D7306" s="2"/>
      <c r="E7306" s="2"/>
      <c r="J7306" s="2"/>
      <c r="P7306" s="2"/>
      <c r="Y7306" s="2"/>
    </row>
    <row r="7307" spans="2:25" x14ac:dyDescent="0.25">
      <c r="B7307" s="2"/>
      <c r="D7307" s="2"/>
      <c r="E7307" s="2"/>
      <c r="J7307" s="2"/>
      <c r="P7307" s="2"/>
      <c r="Y7307" s="2"/>
    </row>
    <row r="7308" spans="2:25" x14ac:dyDescent="0.25">
      <c r="B7308" s="2"/>
      <c r="D7308" s="2"/>
      <c r="E7308" s="2"/>
      <c r="J7308" s="2"/>
      <c r="P7308" s="2"/>
      <c r="Y7308" s="2"/>
    </row>
    <row r="7309" spans="2:25" x14ac:dyDescent="0.25">
      <c r="B7309" s="2"/>
      <c r="D7309" s="2"/>
      <c r="E7309" s="2"/>
      <c r="J7309" s="2"/>
      <c r="P7309" s="2"/>
      <c r="Y7309" s="2"/>
    </row>
    <row r="7310" spans="2:25" x14ac:dyDescent="0.25">
      <c r="B7310" s="2"/>
      <c r="D7310" s="2"/>
      <c r="E7310" s="2"/>
      <c r="J7310" s="2"/>
      <c r="P7310" s="2"/>
      <c r="Y7310" s="2"/>
    </row>
    <row r="7311" spans="2:25" x14ac:dyDescent="0.25">
      <c r="B7311" s="2"/>
      <c r="D7311" s="2"/>
      <c r="E7311" s="2"/>
      <c r="J7311" s="2"/>
      <c r="P7311" s="2"/>
      <c r="Y7311" s="2"/>
    </row>
    <row r="7312" spans="2:25" x14ac:dyDescent="0.25">
      <c r="B7312" s="2"/>
      <c r="D7312" s="2"/>
      <c r="E7312" s="2"/>
      <c r="J7312" s="2"/>
      <c r="P7312" s="2"/>
      <c r="Y7312" s="2"/>
    </row>
    <row r="7313" spans="2:25" x14ac:dyDescent="0.25">
      <c r="B7313" s="2"/>
      <c r="D7313" s="2"/>
      <c r="E7313" s="2"/>
      <c r="J7313" s="2"/>
      <c r="P7313" s="2"/>
      <c r="Y7313" s="2"/>
    </row>
    <row r="7314" spans="2:25" x14ac:dyDescent="0.25">
      <c r="B7314" s="2"/>
      <c r="D7314" s="2"/>
      <c r="E7314" s="2"/>
      <c r="J7314" s="2"/>
      <c r="P7314" s="2"/>
      <c r="Y7314" s="2"/>
    </row>
    <row r="7315" spans="2:25" x14ac:dyDescent="0.25">
      <c r="B7315" s="2"/>
      <c r="D7315" s="2"/>
      <c r="E7315" s="2"/>
      <c r="J7315" s="2"/>
      <c r="P7315" s="2"/>
      <c r="Y7315" s="2"/>
    </row>
    <row r="7316" spans="2:25" x14ac:dyDescent="0.25">
      <c r="B7316" s="2"/>
      <c r="D7316" s="2"/>
      <c r="E7316" s="2"/>
      <c r="J7316" s="2"/>
      <c r="P7316" s="2"/>
      <c r="Y7316" s="2"/>
    </row>
    <row r="7317" spans="2:25" x14ac:dyDescent="0.25">
      <c r="B7317" s="2"/>
      <c r="D7317" s="2"/>
      <c r="E7317" s="2"/>
      <c r="J7317" s="2"/>
      <c r="P7317" s="2"/>
      <c r="Y7317" s="2"/>
    </row>
    <row r="7318" spans="2:25" x14ac:dyDescent="0.25">
      <c r="B7318" s="2"/>
      <c r="D7318" s="2"/>
      <c r="E7318" s="2"/>
      <c r="J7318" s="2"/>
      <c r="P7318" s="2"/>
      <c r="Y7318" s="2"/>
    </row>
    <row r="7319" spans="2:25" x14ac:dyDescent="0.25">
      <c r="B7319" s="2"/>
      <c r="D7319" s="2"/>
      <c r="E7319" s="2"/>
      <c r="J7319" s="2"/>
      <c r="P7319" s="2"/>
      <c r="Y7319" s="2"/>
    </row>
    <row r="7320" spans="2:25" x14ac:dyDescent="0.25">
      <c r="B7320" s="2"/>
      <c r="D7320" s="2"/>
      <c r="E7320" s="2"/>
      <c r="J7320" s="2"/>
      <c r="P7320" s="2"/>
      <c r="Y7320" s="2"/>
    </row>
    <row r="7321" spans="2:25" x14ac:dyDescent="0.25">
      <c r="B7321" s="2"/>
      <c r="D7321" s="2"/>
      <c r="E7321" s="2"/>
      <c r="J7321" s="2"/>
      <c r="P7321" s="2"/>
      <c r="Y7321" s="2"/>
    </row>
    <row r="7322" spans="2:25" x14ac:dyDescent="0.25">
      <c r="B7322" s="2"/>
      <c r="D7322" s="2"/>
      <c r="E7322" s="2"/>
      <c r="J7322" s="2"/>
      <c r="P7322" s="2"/>
      <c r="Y7322" s="2"/>
    </row>
    <row r="7323" spans="2:25" x14ac:dyDescent="0.25">
      <c r="B7323" s="2"/>
      <c r="D7323" s="2"/>
      <c r="E7323" s="2"/>
      <c r="J7323" s="2"/>
      <c r="P7323" s="2"/>
      <c r="Y7323" s="2"/>
    </row>
    <row r="7324" spans="2:25" x14ac:dyDescent="0.25">
      <c r="B7324" s="2"/>
      <c r="D7324" s="2"/>
      <c r="E7324" s="2"/>
      <c r="J7324" s="2"/>
      <c r="P7324" s="2"/>
      <c r="Y7324" s="2"/>
    </row>
    <row r="7325" spans="2:25" x14ac:dyDescent="0.25">
      <c r="B7325" s="2"/>
      <c r="D7325" s="2"/>
      <c r="E7325" s="2"/>
      <c r="J7325" s="2"/>
      <c r="P7325" s="2"/>
      <c r="Y7325" s="2"/>
    </row>
    <row r="7326" spans="2:25" x14ac:dyDescent="0.25">
      <c r="B7326" s="2"/>
      <c r="D7326" s="2"/>
      <c r="E7326" s="2"/>
      <c r="J7326" s="2"/>
      <c r="P7326" s="2"/>
      <c r="Y7326" s="2"/>
    </row>
    <row r="7327" spans="2:25" x14ac:dyDescent="0.25">
      <c r="B7327" s="2"/>
      <c r="D7327" s="2"/>
      <c r="E7327" s="2"/>
      <c r="J7327" s="2"/>
      <c r="P7327" s="2"/>
      <c r="Y7327" s="2"/>
    </row>
    <row r="7328" spans="2:25" x14ac:dyDescent="0.25">
      <c r="B7328" s="2"/>
      <c r="D7328" s="2"/>
      <c r="E7328" s="2"/>
      <c r="J7328" s="2"/>
      <c r="P7328" s="2"/>
      <c r="Y7328" s="2"/>
    </row>
    <row r="7329" spans="2:25" x14ac:dyDescent="0.25">
      <c r="B7329" s="2"/>
      <c r="D7329" s="2"/>
      <c r="E7329" s="2"/>
      <c r="J7329" s="2"/>
      <c r="P7329" s="2"/>
      <c r="Y7329" s="2"/>
    </row>
    <row r="7330" spans="2:25" x14ac:dyDescent="0.25">
      <c r="B7330" s="2"/>
      <c r="D7330" s="2"/>
      <c r="E7330" s="2"/>
      <c r="J7330" s="2"/>
      <c r="P7330" s="2"/>
      <c r="Y7330" s="2"/>
    </row>
    <row r="7331" spans="2:25" x14ac:dyDescent="0.25">
      <c r="B7331" s="2"/>
      <c r="D7331" s="2"/>
      <c r="E7331" s="2"/>
      <c r="J7331" s="2"/>
      <c r="P7331" s="2"/>
      <c r="Y7331" s="2"/>
    </row>
    <row r="7332" spans="2:25" x14ac:dyDescent="0.25">
      <c r="B7332" s="2"/>
      <c r="D7332" s="2"/>
      <c r="E7332" s="2"/>
      <c r="J7332" s="2"/>
      <c r="P7332" s="2"/>
      <c r="Y7332" s="2"/>
    </row>
    <row r="7333" spans="2:25" x14ac:dyDescent="0.25">
      <c r="B7333" s="2"/>
      <c r="D7333" s="2"/>
      <c r="E7333" s="2"/>
      <c r="J7333" s="2"/>
      <c r="P7333" s="2"/>
      <c r="Y7333" s="2"/>
    </row>
    <row r="7334" spans="2:25" x14ac:dyDescent="0.25">
      <c r="B7334" s="2"/>
      <c r="D7334" s="2"/>
      <c r="E7334" s="2"/>
      <c r="J7334" s="2"/>
      <c r="P7334" s="2"/>
      <c r="Y7334" s="2"/>
    </row>
    <row r="7335" spans="2:25" x14ac:dyDescent="0.25">
      <c r="B7335" s="2"/>
      <c r="D7335" s="2"/>
      <c r="E7335" s="2"/>
      <c r="J7335" s="2"/>
      <c r="P7335" s="2"/>
      <c r="Y7335" s="2"/>
    </row>
    <row r="7336" spans="2:25" x14ac:dyDescent="0.25">
      <c r="B7336" s="2"/>
      <c r="D7336" s="2"/>
      <c r="E7336" s="2"/>
      <c r="J7336" s="2"/>
      <c r="P7336" s="2"/>
      <c r="Y7336" s="2"/>
    </row>
    <row r="7337" spans="2:25" x14ac:dyDescent="0.25">
      <c r="B7337" s="2"/>
      <c r="D7337" s="2"/>
      <c r="E7337" s="2"/>
      <c r="J7337" s="2"/>
      <c r="P7337" s="2"/>
      <c r="Y7337" s="2"/>
    </row>
    <row r="7338" spans="2:25" x14ac:dyDescent="0.25">
      <c r="B7338" s="2"/>
      <c r="D7338" s="2"/>
      <c r="E7338" s="2"/>
      <c r="J7338" s="2"/>
      <c r="P7338" s="2"/>
      <c r="Y7338" s="2"/>
    </row>
    <row r="7339" spans="2:25" x14ac:dyDescent="0.25">
      <c r="B7339" s="2"/>
      <c r="D7339" s="2"/>
      <c r="E7339" s="2"/>
      <c r="J7339" s="2"/>
      <c r="P7339" s="2"/>
      <c r="Y7339" s="2"/>
    </row>
    <row r="7340" spans="2:25" x14ac:dyDescent="0.25">
      <c r="B7340" s="2"/>
      <c r="D7340" s="2"/>
      <c r="E7340" s="2"/>
      <c r="J7340" s="2"/>
      <c r="P7340" s="2"/>
      <c r="Y7340" s="2"/>
    </row>
    <row r="7341" spans="2:25" x14ac:dyDescent="0.25">
      <c r="B7341" s="2"/>
      <c r="D7341" s="2"/>
      <c r="E7341" s="2"/>
      <c r="J7341" s="2"/>
      <c r="P7341" s="2"/>
      <c r="Y7341" s="2"/>
    </row>
    <row r="7342" spans="2:25" x14ac:dyDescent="0.25">
      <c r="B7342" s="2"/>
      <c r="D7342" s="2"/>
      <c r="E7342" s="2"/>
      <c r="J7342" s="2"/>
      <c r="P7342" s="2"/>
      <c r="Y7342" s="2"/>
    </row>
    <row r="7343" spans="2:25" x14ac:dyDescent="0.25">
      <c r="B7343" s="2"/>
      <c r="D7343" s="2"/>
      <c r="E7343" s="2"/>
      <c r="J7343" s="2"/>
      <c r="P7343" s="2"/>
      <c r="Y7343" s="2"/>
    </row>
    <row r="7344" spans="2:25" x14ac:dyDescent="0.25">
      <c r="B7344" s="2"/>
      <c r="D7344" s="2"/>
      <c r="E7344" s="2"/>
      <c r="J7344" s="2"/>
      <c r="P7344" s="2"/>
      <c r="Y7344" s="2"/>
    </row>
    <row r="7345" spans="2:25" x14ac:dyDescent="0.25">
      <c r="B7345" s="2"/>
      <c r="D7345" s="2"/>
      <c r="E7345" s="2"/>
      <c r="J7345" s="2"/>
      <c r="P7345" s="2"/>
      <c r="Y7345" s="2"/>
    </row>
    <row r="7346" spans="2:25" x14ac:dyDescent="0.25">
      <c r="B7346" s="2"/>
      <c r="D7346" s="2"/>
      <c r="E7346" s="2"/>
      <c r="J7346" s="2"/>
      <c r="P7346" s="2"/>
      <c r="Y7346" s="2"/>
    </row>
    <row r="7347" spans="2:25" x14ac:dyDescent="0.25">
      <c r="B7347" s="2"/>
      <c r="D7347" s="2"/>
      <c r="E7347" s="2"/>
      <c r="J7347" s="2"/>
      <c r="P7347" s="2"/>
      <c r="Y7347" s="2"/>
    </row>
    <row r="7348" spans="2:25" x14ac:dyDescent="0.25">
      <c r="B7348" s="2"/>
      <c r="D7348" s="2"/>
      <c r="E7348" s="2"/>
      <c r="J7348" s="2"/>
      <c r="P7348" s="2"/>
      <c r="Y7348" s="2"/>
    </row>
    <row r="7349" spans="2:25" x14ac:dyDescent="0.25">
      <c r="B7349" s="2"/>
      <c r="D7349" s="2"/>
      <c r="E7349" s="2"/>
      <c r="J7349" s="2"/>
      <c r="P7349" s="2"/>
      <c r="Y7349" s="2"/>
    </row>
    <row r="7350" spans="2:25" x14ac:dyDescent="0.25">
      <c r="B7350" s="2"/>
      <c r="D7350" s="2"/>
      <c r="E7350" s="2"/>
      <c r="J7350" s="2"/>
      <c r="P7350" s="2"/>
      <c r="Y7350" s="2"/>
    </row>
    <row r="7351" spans="2:25" x14ac:dyDescent="0.25">
      <c r="B7351" s="2"/>
      <c r="D7351" s="2"/>
      <c r="E7351" s="2"/>
      <c r="J7351" s="2"/>
      <c r="P7351" s="2"/>
      <c r="Y7351" s="2"/>
    </row>
    <row r="7352" spans="2:25" x14ac:dyDescent="0.25">
      <c r="B7352" s="2"/>
      <c r="D7352" s="2"/>
      <c r="E7352" s="2"/>
      <c r="J7352" s="2"/>
      <c r="P7352" s="2"/>
      <c r="Y7352" s="2"/>
    </row>
    <row r="7353" spans="2:25" x14ac:dyDescent="0.25">
      <c r="B7353" s="2"/>
      <c r="D7353" s="2"/>
      <c r="E7353" s="2"/>
      <c r="J7353" s="2"/>
      <c r="P7353" s="2"/>
      <c r="Y7353" s="2"/>
    </row>
    <row r="7354" spans="2:25" x14ac:dyDescent="0.25">
      <c r="B7354" s="2"/>
      <c r="D7354" s="2"/>
      <c r="E7354" s="2"/>
      <c r="J7354" s="2"/>
      <c r="P7354" s="2"/>
      <c r="Y7354" s="2"/>
    </row>
    <row r="7355" spans="2:25" x14ac:dyDescent="0.25">
      <c r="B7355" s="2"/>
      <c r="D7355" s="2"/>
      <c r="E7355" s="2"/>
      <c r="J7355" s="2"/>
      <c r="P7355" s="2"/>
      <c r="Y7355" s="2"/>
    </row>
    <row r="7356" spans="2:25" x14ac:dyDescent="0.25">
      <c r="B7356" s="2"/>
      <c r="D7356" s="2"/>
      <c r="E7356" s="2"/>
      <c r="J7356" s="2"/>
      <c r="P7356" s="2"/>
      <c r="Y7356" s="2"/>
    </row>
    <row r="7357" spans="2:25" x14ac:dyDescent="0.25">
      <c r="B7357" s="2"/>
      <c r="D7357" s="2"/>
      <c r="E7357" s="2"/>
      <c r="J7357" s="2"/>
      <c r="P7357" s="2"/>
      <c r="Y7357" s="2"/>
    </row>
    <row r="7358" spans="2:25" x14ac:dyDescent="0.25">
      <c r="B7358" s="2"/>
      <c r="D7358" s="2"/>
      <c r="E7358" s="2"/>
      <c r="J7358" s="2"/>
      <c r="P7358" s="2"/>
      <c r="Y7358" s="2"/>
    </row>
    <row r="7359" spans="2:25" x14ac:dyDescent="0.25">
      <c r="B7359" s="2"/>
      <c r="D7359" s="2"/>
      <c r="E7359" s="2"/>
      <c r="J7359" s="2"/>
      <c r="P7359" s="2"/>
      <c r="Y7359" s="2"/>
    </row>
    <row r="7360" spans="2:25" x14ac:dyDescent="0.25">
      <c r="B7360" s="2"/>
      <c r="D7360" s="2"/>
      <c r="E7360" s="2"/>
      <c r="J7360" s="2"/>
      <c r="P7360" s="2"/>
      <c r="Y7360" s="2"/>
    </row>
    <row r="7361" spans="2:25" x14ac:dyDescent="0.25">
      <c r="B7361" s="2"/>
      <c r="D7361" s="2"/>
      <c r="E7361" s="2"/>
      <c r="J7361" s="2"/>
      <c r="P7361" s="2"/>
      <c r="Y7361" s="2"/>
    </row>
    <row r="7362" spans="2:25" x14ac:dyDescent="0.25">
      <c r="B7362" s="2"/>
      <c r="D7362" s="2"/>
      <c r="E7362" s="2"/>
      <c r="J7362" s="2"/>
      <c r="P7362" s="2"/>
      <c r="Y7362" s="2"/>
    </row>
    <row r="7363" spans="2:25" x14ac:dyDescent="0.25">
      <c r="B7363" s="2"/>
      <c r="D7363" s="2"/>
      <c r="E7363" s="2"/>
      <c r="J7363" s="2"/>
      <c r="P7363" s="2"/>
      <c r="Y7363" s="2"/>
    </row>
    <row r="7364" spans="2:25" x14ac:dyDescent="0.25">
      <c r="B7364" s="2"/>
      <c r="D7364" s="2"/>
      <c r="E7364" s="2"/>
      <c r="J7364" s="2"/>
      <c r="P7364" s="2"/>
      <c r="Y7364" s="2"/>
    </row>
    <row r="7365" spans="2:25" x14ac:dyDescent="0.25">
      <c r="B7365" s="2"/>
      <c r="D7365" s="2"/>
      <c r="E7365" s="2"/>
      <c r="J7365" s="2"/>
      <c r="P7365" s="2"/>
      <c r="Y7365" s="2"/>
    </row>
    <row r="7366" spans="2:25" x14ac:dyDescent="0.25">
      <c r="B7366" s="2"/>
      <c r="D7366" s="2"/>
      <c r="E7366" s="2"/>
      <c r="J7366" s="2"/>
      <c r="P7366" s="2"/>
      <c r="Y7366" s="2"/>
    </row>
    <row r="7367" spans="2:25" x14ac:dyDescent="0.25">
      <c r="B7367" s="2"/>
      <c r="D7367" s="2"/>
      <c r="E7367" s="2"/>
      <c r="J7367" s="2"/>
      <c r="P7367" s="2"/>
      <c r="Y7367" s="2"/>
    </row>
    <row r="7368" spans="2:25" x14ac:dyDescent="0.25">
      <c r="B7368" s="2"/>
      <c r="D7368" s="2"/>
      <c r="E7368" s="2"/>
      <c r="J7368" s="2"/>
      <c r="P7368" s="2"/>
      <c r="Y7368" s="2"/>
    </row>
    <row r="7369" spans="2:25" x14ac:dyDescent="0.25">
      <c r="B7369" s="2"/>
      <c r="D7369" s="2"/>
      <c r="E7369" s="2"/>
      <c r="J7369" s="2"/>
      <c r="P7369" s="2"/>
      <c r="Y7369" s="2"/>
    </row>
    <row r="7370" spans="2:25" x14ac:dyDescent="0.25">
      <c r="B7370" s="2"/>
      <c r="D7370" s="2"/>
      <c r="E7370" s="2"/>
      <c r="J7370" s="2"/>
      <c r="P7370" s="2"/>
      <c r="Y7370" s="2"/>
    </row>
    <row r="7371" spans="2:25" x14ac:dyDescent="0.25">
      <c r="B7371" s="2"/>
      <c r="D7371" s="2"/>
      <c r="E7371" s="2"/>
      <c r="J7371" s="2"/>
      <c r="P7371" s="2"/>
      <c r="Y7371" s="2"/>
    </row>
    <row r="7372" spans="2:25" x14ac:dyDescent="0.25">
      <c r="B7372" s="2"/>
      <c r="D7372" s="2"/>
      <c r="E7372" s="2"/>
      <c r="J7372" s="2"/>
      <c r="P7372" s="2"/>
      <c r="Y7372" s="2"/>
    </row>
    <row r="7373" spans="2:25" x14ac:dyDescent="0.25">
      <c r="B7373" s="2"/>
      <c r="D7373" s="2"/>
      <c r="E7373" s="2"/>
      <c r="J7373" s="2"/>
      <c r="P7373" s="2"/>
      <c r="Y7373" s="2"/>
    </row>
    <row r="7374" spans="2:25" x14ac:dyDescent="0.25">
      <c r="B7374" s="2"/>
      <c r="D7374" s="2"/>
      <c r="E7374" s="2"/>
      <c r="J7374" s="2"/>
      <c r="P7374" s="2"/>
      <c r="Y7374" s="2"/>
    </row>
    <row r="7375" spans="2:25" x14ac:dyDescent="0.25">
      <c r="B7375" s="2"/>
      <c r="D7375" s="2"/>
      <c r="E7375" s="2"/>
      <c r="J7375" s="2"/>
      <c r="P7375" s="2"/>
      <c r="Y7375" s="2"/>
    </row>
    <row r="7376" spans="2:25" x14ac:dyDescent="0.25">
      <c r="B7376" s="2"/>
      <c r="D7376" s="2"/>
      <c r="E7376" s="2"/>
      <c r="J7376" s="2"/>
      <c r="P7376" s="2"/>
      <c r="Y7376" s="2"/>
    </row>
    <row r="7377" spans="2:25" x14ac:dyDescent="0.25">
      <c r="B7377" s="2"/>
      <c r="D7377" s="2"/>
      <c r="E7377" s="2"/>
      <c r="J7377" s="2"/>
      <c r="P7377" s="2"/>
      <c r="Y7377" s="2"/>
    </row>
    <row r="7378" spans="2:25" x14ac:dyDescent="0.25">
      <c r="B7378" s="2"/>
      <c r="D7378" s="2"/>
      <c r="E7378" s="2"/>
      <c r="J7378" s="2"/>
      <c r="P7378" s="2"/>
      <c r="Y7378" s="2"/>
    </row>
    <row r="7379" spans="2:25" x14ac:dyDescent="0.25">
      <c r="B7379" s="2"/>
      <c r="D7379" s="2"/>
      <c r="E7379" s="2"/>
      <c r="J7379" s="2"/>
      <c r="P7379" s="2"/>
      <c r="Y7379" s="2"/>
    </row>
    <row r="7380" spans="2:25" x14ac:dyDescent="0.25">
      <c r="B7380" s="2"/>
      <c r="D7380" s="2"/>
      <c r="E7380" s="2"/>
      <c r="J7380" s="2"/>
      <c r="P7380" s="2"/>
      <c r="Y7380" s="2"/>
    </row>
    <row r="7381" spans="2:25" x14ac:dyDescent="0.25">
      <c r="B7381" s="2"/>
      <c r="D7381" s="2"/>
      <c r="E7381" s="2"/>
      <c r="J7381" s="2"/>
      <c r="P7381" s="2"/>
      <c r="Y7381" s="2"/>
    </row>
    <row r="7382" spans="2:25" x14ac:dyDescent="0.25">
      <c r="B7382" s="2"/>
      <c r="D7382" s="2"/>
      <c r="E7382" s="2"/>
      <c r="J7382" s="2"/>
      <c r="P7382" s="2"/>
      <c r="Y7382" s="2"/>
    </row>
    <row r="7383" spans="2:25" x14ac:dyDescent="0.25">
      <c r="B7383" s="2"/>
      <c r="D7383" s="2"/>
      <c r="E7383" s="2"/>
      <c r="J7383" s="2"/>
      <c r="P7383" s="2"/>
      <c r="Y7383" s="2"/>
    </row>
    <row r="7384" spans="2:25" x14ac:dyDescent="0.25">
      <c r="B7384" s="2"/>
      <c r="D7384" s="2"/>
      <c r="E7384" s="2"/>
      <c r="J7384" s="2"/>
      <c r="P7384" s="2"/>
      <c r="Y7384" s="2"/>
    </row>
    <row r="7385" spans="2:25" x14ac:dyDescent="0.25">
      <c r="B7385" s="2"/>
      <c r="D7385" s="2"/>
      <c r="E7385" s="2"/>
      <c r="J7385" s="2"/>
      <c r="P7385" s="2"/>
      <c r="Y7385" s="2"/>
    </row>
    <row r="7386" spans="2:25" x14ac:dyDescent="0.25">
      <c r="B7386" s="2"/>
      <c r="D7386" s="2"/>
      <c r="E7386" s="2"/>
      <c r="J7386" s="2"/>
      <c r="P7386" s="2"/>
      <c r="Y7386" s="2"/>
    </row>
    <row r="7387" spans="2:25" x14ac:dyDescent="0.25">
      <c r="B7387" s="2"/>
      <c r="D7387" s="2"/>
      <c r="E7387" s="2"/>
      <c r="J7387" s="2"/>
      <c r="P7387" s="2"/>
      <c r="Y7387" s="2"/>
    </row>
    <row r="7388" spans="2:25" x14ac:dyDescent="0.25">
      <c r="B7388" s="2"/>
      <c r="D7388" s="2"/>
      <c r="E7388" s="2"/>
      <c r="J7388" s="2"/>
      <c r="P7388" s="2"/>
      <c r="Y7388" s="2"/>
    </row>
    <row r="7389" spans="2:25" x14ac:dyDescent="0.25">
      <c r="B7389" s="2"/>
      <c r="D7389" s="2"/>
      <c r="E7389" s="2"/>
      <c r="J7389" s="2"/>
      <c r="P7389" s="2"/>
      <c r="Y7389" s="2"/>
    </row>
    <row r="7390" spans="2:25" x14ac:dyDescent="0.25">
      <c r="B7390" s="2"/>
      <c r="D7390" s="2"/>
      <c r="E7390" s="2"/>
      <c r="J7390" s="2"/>
      <c r="P7390" s="2"/>
      <c r="Y7390" s="2"/>
    </row>
    <row r="7391" spans="2:25" x14ac:dyDescent="0.25">
      <c r="B7391" s="2"/>
      <c r="D7391" s="2"/>
      <c r="E7391" s="2"/>
      <c r="J7391" s="2"/>
      <c r="P7391" s="2"/>
      <c r="Y7391" s="2"/>
    </row>
    <row r="7392" spans="2:25" x14ac:dyDescent="0.25">
      <c r="B7392" s="2"/>
      <c r="D7392" s="2"/>
      <c r="E7392" s="2"/>
      <c r="J7392" s="2"/>
      <c r="P7392" s="2"/>
      <c r="Y7392" s="2"/>
    </row>
    <row r="7393" spans="2:25" x14ac:dyDescent="0.25">
      <c r="B7393" s="2"/>
      <c r="D7393" s="2"/>
      <c r="E7393" s="2"/>
      <c r="J7393" s="2"/>
      <c r="P7393" s="2"/>
      <c r="Y7393" s="2"/>
    </row>
    <row r="7394" spans="2:25" x14ac:dyDescent="0.25">
      <c r="B7394" s="2"/>
      <c r="D7394" s="2"/>
      <c r="E7394" s="2"/>
      <c r="J7394" s="2"/>
      <c r="P7394" s="2"/>
      <c r="Y7394" s="2"/>
    </row>
    <row r="7395" spans="2:25" x14ac:dyDescent="0.25">
      <c r="B7395" s="2"/>
      <c r="D7395" s="2"/>
      <c r="E7395" s="2"/>
      <c r="J7395" s="2"/>
      <c r="P7395" s="2"/>
      <c r="Y7395" s="2"/>
    </row>
    <row r="7396" spans="2:25" x14ac:dyDescent="0.25">
      <c r="B7396" s="2"/>
      <c r="D7396" s="2"/>
      <c r="E7396" s="2"/>
      <c r="J7396" s="2"/>
      <c r="P7396" s="2"/>
      <c r="Y7396" s="2"/>
    </row>
    <row r="7397" spans="2:25" x14ac:dyDescent="0.25">
      <c r="B7397" s="2"/>
      <c r="D7397" s="2"/>
      <c r="E7397" s="2"/>
      <c r="J7397" s="2"/>
      <c r="P7397" s="2"/>
      <c r="Y7397" s="2"/>
    </row>
    <row r="7398" spans="2:25" x14ac:dyDescent="0.25">
      <c r="B7398" s="2"/>
      <c r="D7398" s="2"/>
      <c r="E7398" s="2"/>
      <c r="J7398" s="2"/>
      <c r="P7398" s="2"/>
      <c r="Y7398" s="2"/>
    </row>
    <row r="7399" spans="2:25" x14ac:dyDescent="0.25">
      <c r="B7399" s="2"/>
      <c r="D7399" s="2"/>
      <c r="E7399" s="2"/>
      <c r="J7399" s="2"/>
      <c r="P7399" s="2"/>
      <c r="Y7399" s="2"/>
    </row>
    <row r="7400" spans="2:25" x14ac:dyDescent="0.25">
      <c r="B7400" s="2"/>
      <c r="D7400" s="2"/>
      <c r="E7400" s="2"/>
      <c r="J7400" s="2"/>
      <c r="P7400" s="2"/>
      <c r="Y7400" s="2"/>
    </row>
    <row r="7401" spans="2:25" x14ac:dyDescent="0.25">
      <c r="B7401" s="2"/>
      <c r="D7401" s="2"/>
      <c r="E7401" s="2"/>
      <c r="J7401" s="2"/>
      <c r="P7401" s="2"/>
      <c r="Y7401" s="2"/>
    </row>
    <row r="7402" spans="2:25" x14ac:dyDescent="0.25">
      <c r="B7402" s="2"/>
      <c r="D7402" s="2"/>
      <c r="E7402" s="2"/>
      <c r="J7402" s="2"/>
      <c r="P7402" s="2"/>
      <c r="Y7402" s="2"/>
    </row>
    <row r="7403" spans="2:25" x14ac:dyDescent="0.25">
      <c r="B7403" s="2"/>
      <c r="D7403" s="2"/>
      <c r="E7403" s="2"/>
      <c r="J7403" s="2"/>
      <c r="P7403" s="2"/>
      <c r="Y7403" s="2"/>
    </row>
    <row r="7404" spans="2:25" x14ac:dyDescent="0.25">
      <c r="B7404" s="2"/>
      <c r="D7404" s="2"/>
      <c r="E7404" s="2"/>
      <c r="J7404" s="2"/>
      <c r="P7404" s="2"/>
      <c r="Y7404" s="2"/>
    </row>
    <row r="7405" spans="2:25" x14ac:dyDescent="0.25">
      <c r="B7405" s="2"/>
      <c r="D7405" s="2"/>
      <c r="E7405" s="2"/>
      <c r="J7405" s="2"/>
      <c r="P7405" s="2"/>
      <c r="Y7405" s="2"/>
    </row>
    <row r="7406" spans="2:25" x14ac:dyDescent="0.25">
      <c r="B7406" s="2"/>
      <c r="D7406" s="2"/>
      <c r="E7406" s="2"/>
      <c r="J7406" s="2"/>
      <c r="P7406" s="2"/>
      <c r="Y7406" s="2"/>
    </row>
    <row r="7407" spans="2:25" x14ac:dyDescent="0.25">
      <c r="B7407" s="2"/>
      <c r="D7407" s="2"/>
      <c r="E7407" s="2"/>
      <c r="J7407" s="2"/>
      <c r="P7407" s="2"/>
      <c r="Y7407" s="2"/>
    </row>
    <row r="7408" spans="2:25" x14ac:dyDescent="0.25">
      <c r="B7408" s="2"/>
      <c r="D7408" s="2"/>
      <c r="E7408" s="2"/>
      <c r="J7408" s="2"/>
      <c r="P7408" s="2"/>
      <c r="Y7408" s="2"/>
    </row>
    <row r="7409" spans="2:25" x14ac:dyDescent="0.25">
      <c r="B7409" s="2"/>
      <c r="D7409" s="2"/>
      <c r="E7409" s="2"/>
      <c r="J7409" s="2"/>
      <c r="P7409" s="2"/>
      <c r="Y7409" s="2"/>
    </row>
    <row r="7410" spans="2:25" x14ac:dyDescent="0.25">
      <c r="B7410" s="2"/>
      <c r="D7410" s="2"/>
      <c r="E7410" s="2"/>
      <c r="J7410" s="2"/>
      <c r="P7410" s="2"/>
      <c r="Y7410" s="2"/>
    </row>
    <row r="7411" spans="2:25" x14ac:dyDescent="0.25">
      <c r="B7411" s="2"/>
      <c r="D7411" s="2"/>
      <c r="E7411" s="2"/>
      <c r="J7411" s="2"/>
      <c r="P7411" s="2"/>
      <c r="Y7411" s="2"/>
    </row>
    <row r="7412" spans="2:25" x14ac:dyDescent="0.25">
      <c r="B7412" s="2"/>
      <c r="D7412" s="2"/>
      <c r="E7412" s="2"/>
      <c r="J7412" s="2"/>
      <c r="P7412" s="2"/>
      <c r="Y7412" s="2"/>
    </row>
    <row r="7413" spans="2:25" x14ac:dyDescent="0.25">
      <c r="B7413" s="2"/>
      <c r="D7413" s="2"/>
      <c r="E7413" s="2"/>
      <c r="J7413" s="2"/>
      <c r="P7413" s="2"/>
      <c r="Y7413" s="2"/>
    </row>
    <row r="7414" spans="2:25" x14ac:dyDescent="0.25">
      <c r="J7414" s="2"/>
    </row>
    <row r="7415" spans="2:25" x14ac:dyDescent="0.25">
      <c r="J7415" s="2"/>
    </row>
    <row r="7416" spans="2:25" x14ac:dyDescent="0.25">
      <c r="J7416" s="2"/>
    </row>
    <row r="7417" spans="2:25" x14ac:dyDescent="0.25">
      <c r="J7417" s="2"/>
    </row>
    <row r="7418" spans="2:25" x14ac:dyDescent="0.25">
      <c r="J7418" s="2"/>
    </row>
    <row r="7419" spans="2:25" x14ac:dyDescent="0.25">
      <c r="J7419" s="2"/>
    </row>
    <row r="7420" spans="2:25" x14ac:dyDescent="0.25">
      <c r="J7420" s="2"/>
    </row>
    <row r="7421" spans="2:25" x14ac:dyDescent="0.25">
      <c r="J7421" s="2"/>
    </row>
    <row r="7422" spans="2:25" x14ac:dyDescent="0.25">
      <c r="J7422" s="2"/>
    </row>
    <row r="7423" spans="2:25" x14ac:dyDescent="0.25">
      <c r="J7423" s="2"/>
    </row>
    <row r="7424" spans="2:25" x14ac:dyDescent="0.25">
      <c r="J7424" s="2"/>
    </row>
    <row r="7425" spans="10:10" x14ac:dyDescent="0.25">
      <c r="J7425" s="2"/>
    </row>
    <row r="7426" spans="10:10" x14ac:dyDescent="0.25">
      <c r="J7426" s="2"/>
    </row>
    <row r="7427" spans="10:10" x14ac:dyDescent="0.25">
      <c r="J7427" s="2"/>
    </row>
    <row r="7428" spans="10:10" x14ac:dyDescent="0.25">
      <c r="J7428" s="2"/>
    </row>
    <row r="7429" spans="10:10" x14ac:dyDescent="0.25">
      <c r="J7429" s="2"/>
    </row>
    <row r="7430" spans="10:10" x14ac:dyDescent="0.25">
      <c r="J7430" s="2"/>
    </row>
    <row r="7431" spans="10:10" x14ac:dyDescent="0.25">
      <c r="J7431" s="2"/>
    </row>
    <row r="7432" spans="10:10" x14ac:dyDescent="0.25">
      <c r="J7432" s="2"/>
    </row>
    <row r="7433" spans="10:10" x14ac:dyDescent="0.25">
      <c r="J7433" s="2"/>
    </row>
    <row r="7434" spans="10:10" x14ac:dyDescent="0.25">
      <c r="J7434" s="2"/>
    </row>
    <row r="7435" spans="10:10" x14ac:dyDescent="0.25">
      <c r="J7435" s="2"/>
    </row>
    <row r="7436" spans="10:10" x14ac:dyDescent="0.25">
      <c r="J7436" s="2"/>
    </row>
    <row r="7437" spans="10:10" x14ac:dyDescent="0.25">
      <c r="J7437" s="2"/>
    </row>
    <row r="7438" spans="10:10" x14ac:dyDescent="0.25">
      <c r="J7438" s="2"/>
    </row>
    <row r="7439" spans="10:10" x14ac:dyDescent="0.25">
      <c r="J7439" s="2"/>
    </row>
    <row r="7440" spans="10:10" x14ac:dyDescent="0.25">
      <c r="J7440" s="2"/>
    </row>
    <row r="7441" spans="10:10" x14ac:dyDescent="0.25">
      <c r="J7441" s="2"/>
    </row>
    <row r="7442" spans="10:10" x14ac:dyDescent="0.25">
      <c r="J7442" s="2"/>
    </row>
    <row r="7443" spans="10:10" x14ac:dyDescent="0.25">
      <c r="J7443" s="2"/>
    </row>
    <row r="7444" spans="10:10" x14ac:dyDescent="0.25">
      <c r="J7444" s="2"/>
    </row>
    <row r="7445" spans="10:10" x14ac:dyDescent="0.25">
      <c r="J7445" s="2"/>
    </row>
    <row r="7446" spans="10:10" x14ac:dyDescent="0.25">
      <c r="J7446" s="2"/>
    </row>
    <row r="7447" spans="10:10" x14ac:dyDescent="0.25">
      <c r="J7447" s="2"/>
    </row>
    <row r="7448" spans="10:10" x14ac:dyDescent="0.25">
      <c r="J7448" s="2"/>
    </row>
    <row r="7449" spans="10:10" x14ac:dyDescent="0.25">
      <c r="J7449" s="2"/>
    </row>
    <row r="7450" spans="10:10" x14ac:dyDescent="0.25">
      <c r="J7450" s="2"/>
    </row>
    <row r="7451" spans="10:10" x14ac:dyDescent="0.25">
      <c r="J7451" s="2"/>
    </row>
    <row r="7452" spans="10:10" x14ac:dyDescent="0.25">
      <c r="J7452" s="2"/>
    </row>
    <row r="7453" spans="10:10" x14ac:dyDescent="0.25">
      <c r="J7453" s="2"/>
    </row>
    <row r="7454" spans="10:10" x14ac:dyDescent="0.25">
      <c r="J7454" s="2"/>
    </row>
    <row r="7455" spans="10:10" x14ac:dyDescent="0.25">
      <c r="J7455" s="2"/>
    </row>
    <row r="7456" spans="10:10" x14ac:dyDescent="0.25">
      <c r="J7456" s="2"/>
    </row>
    <row r="7457" spans="10:10" x14ac:dyDescent="0.25">
      <c r="J7457" s="2"/>
    </row>
    <row r="7458" spans="10:10" x14ac:dyDescent="0.25">
      <c r="J7458" s="2"/>
    </row>
    <row r="7459" spans="10:10" x14ac:dyDescent="0.25">
      <c r="J7459" s="2"/>
    </row>
    <row r="7460" spans="10:10" x14ac:dyDescent="0.25">
      <c r="J7460" s="2"/>
    </row>
    <row r="7461" spans="10:10" x14ac:dyDescent="0.25">
      <c r="J7461" s="2"/>
    </row>
    <row r="7462" spans="10:10" x14ac:dyDescent="0.25">
      <c r="J7462" s="2"/>
    </row>
    <row r="7463" spans="10:10" x14ac:dyDescent="0.25">
      <c r="J7463" s="2"/>
    </row>
    <row r="7464" spans="10:10" x14ac:dyDescent="0.25">
      <c r="J7464" s="2"/>
    </row>
    <row r="7465" spans="10:10" x14ac:dyDescent="0.25">
      <c r="J7465" s="2"/>
    </row>
    <row r="7466" spans="10:10" x14ac:dyDescent="0.25">
      <c r="J7466" s="2"/>
    </row>
    <row r="7467" spans="10:10" x14ac:dyDescent="0.25">
      <c r="J7467" s="2"/>
    </row>
    <row r="7468" spans="10:10" x14ac:dyDescent="0.25">
      <c r="J7468" s="2"/>
    </row>
    <row r="7469" spans="10:10" x14ac:dyDescent="0.25">
      <c r="J7469" s="2"/>
    </row>
    <row r="7470" spans="10:10" x14ac:dyDescent="0.25">
      <c r="J7470" s="2"/>
    </row>
    <row r="7471" spans="10:10" x14ac:dyDescent="0.25">
      <c r="J7471" s="2"/>
    </row>
    <row r="7472" spans="10:10" x14ac:dyDescent="0.25">
      <c r="J7472" s="2"/>
    </row>
    <row r="7473" spans="10:10" x14ac:dyDescent="0.25">
      <c r="J7473" s="2"/>
    </row>
    <row r="7474" spans="10:10" x14ac:dyDescent="0.25">
      <c r="J7474" s="2"/>
    </row>
    <row r="7475" spans="10:10" x14ac:dyDescent="0.25">
      <c r="J7475" s="2"/>
    </row>
    <row r="7476" spans="10:10" x14ac:dyDescent="0.25">
      <c r="J7476" s="2"/>
    </row>
    <row r="7477" spans="10:10" x14ac:dyDescent="0.25">
      <c r="J7477" s="2"/>
    </row>
    <row r="7478" spans="10:10" x14ac:dyDescent="0.25">
      <c r="J7478" s="2"/>
    </row>
    <row r="7479" spans="10:10" x14ac:dyDescent="0.25">
      <c r="J7479" s="2"/>
    </row>
    <row r="7480" spans="10:10" x14ac:dyDescent="0.25">
      <c r="J7480" s="2"/>
    </row>
    <row r="7481" spans="10:10" x14ac:dyDescent="0.25">
      <c r="J7481" s="2"/>
    </row>
    <row r="7482" spans="10:10" x14ac:dyDescent="0.25">
      <c r="J7482" s="2"/>
    </row>
    <row r="7483" spans="10:10" x14ac:dyDescent="0.25">
      <c r="J7483" s="2"/>
    </row>
    <row r="7484" spans="10:10" x14ac:dyDescent="0.25">
      <c r="J7484" s="2"/>
    </row>
    <row r="7485" spans="10:10" x14ac:dyDescent="0.25">
      <c r="J7485" s="2"/>
    </row>
    <row r="7486" spans="10:10" x14ac:dyDescent="0.25">
      <c r="J7486" s="2"/>
    </row>
    <row r="7487" spans="10:10" x14ac:dyDescent="0.25">
      <c r="J7487" s="2"/>
    </row>
    <row r="7488" spans="10:10" x14ac:dyDescent="0.25">
      <c r="J7488" s="2"/>
    </row>
    <row r="7489" spans="10:10" x14ac:dyDescent="0.25">
      <c r="J7489" s="2"/>
    </row>
    <row r="7490" spans="10:10" x14ac:dyDescent="0.25">
      <c r="J7490" s="2"/>
    </row>
    <row r="7491" spans="10:10" x14ac:dyDescent="0.25">
      <c r="J7491" s="2"/>
    </row>
    <row r="7492" spans="10:10" x14ac:dyDescent="0.25">
      <c r="J7492" s="2"/>
    </row>
    <row r="7493" spans="10:10" x14ac:dyDescent="0.25">
      <c r="J7493" s="2"/>
    </row>
    <row r="7494" spans="10:10" x14ac:dyDescent="0.25">
      <c r="J7494" s="2"/>
    </row>
    <row r="7495" spans="10:10" x14ac:dyDescent="0.25">
      <c r="J7495" s="2"/>
    </row>
    <row r="7496" spans="10:10" x14ac:dyDescent="0.25">
      <c r="J7496" s="2"/>
    </row>
    <row r="7497" spans="10:10" x14ac:dyDescent="0.25">
      <c r="J7497" s="2"/>
    </row>
    <row r="7498" spans="10:10" x14ac:dyDescent="0.25">
      <c r="J7498" s="2"/>
    </row>
    <row r="7499" spans="10:10" x14ac:dyDescent="0.25">
      <c r="J7499" s="2"/>
    </row>
    <row r="7500" spans="10:10" x14ac:dyDescent="0.25">
      <c r="J7500" s="2"/>
    </row>
    <row r="7501" spans="10:10" x14ac:dyDescent="0.25">
      <c r="J7501" s="2"/>
    </row>
    <row r="7502" spans="10:10" x14ac:dyDescent="0.25">
      <c r="J7502" s="2"/>
    </row>
    <row r="7503" spans="10:10" x14ac:dyDescent="0.25">
      <c r="J7503" s="2"/>
    </row>
    <row r="7504" spans="10:10" x14ac:dyDescent="0.25">
      <c r="J7504" s="2"/>
    </row>
    <row r="7505" spans="10:10" x14ac:dyDescent="0.25">
      <c r="J7505" s="2"/>
    </row>
    <row r="7506" spans="10:10" x14ac:dyDescent="0.25">
      <c r="J7506" s="2"/>
    </row>
    <row r="7507" spans="10:10" x14ac:dyDescent="0.25">
      <c r="J7507" s="2"/>
    </row>
    <row r="7508" spans="10:10" x14ac:dyDescent="0.25">
      <c r="J7508" s="2"/>
    </row>
    <row r="7509" spans="10:10" x14ac:dyDescent="0.25">
      <c r="J7509" s="2"/>
    </row>
    <row r="7510" spans="10:10" x14ac:dyDescent="0.25">
      <c r="J7510" s="2"/>
    </row>
    <row r="7511" spans="10:10" x14ac:dyDescent="0.25">
      <c r="J7511" s="2"/>
    </row>
    <row r="7512" spans="10:10" x14ac:dyDescent="0.25">
      <c r="J7512" s="2"/>
    </row>
    <row r="7513" spans="10:10" x14ac:dyDescent="0.25">
      <c r="J7513" s="2"/>
    </row>
    <row r="7514" spans="10:10" x14ac:dyDescent="0.25">
      <c r="J7514" s="2"/>
    </row>
    <row r="7515" spans="10:10" x14ac:dyDescent="0.25">
      <c r="J7515" s="2"/>
    </row>
    <row r="7516" spans="10:10" x14ac:dyDescent="0.25">
      <c r="J7516" s="2"/>
    </row>
    <row r="7517" spans="10:10" x14ac:dyDescent="0.25">
      <c r="J7517" s="2"/>
    </row>
    <row r="7518" spans="10:10" x14ac:dyDescent="0.25">
      <c r="J7518" s="2"/>
    </row>
    <row r="7519" spans="10:10" x14ac:dyDescent="0.25">
      <c r="J7519" s="2"/>
    </row>
    <row r="7520" spans="10:10" x14ac:dyDescent="0.25">
      <c r="J7520" s="2"/>
    </row>
    <row r="7521" spans="10:10" x14ac:dyDescent="0.25">
      <c r="J7521" s="2"/>
    </row>
    <row r="7522" spans="10:10" x14ac:dyDescent="0.25">
      <c r="J7522" s="2"/>
    </row>
    <row r="7523" spans="10:10" x14ac:dyDescent="0.25">
      <c r="J7523" s="2"/>
    </row>
    <row r="7524" spans="10:10" x14ac:dyDescent="0.25">
      <c r="J7524" s="2"/>
    </row>
    <row r="7525" spans="10:10" x14ac:dyDescent="0.25">
      <c r="J7525" s="2"/>
    </row>
    <row r="7526" spans="10:10" x14ac:dyDescent="0.25">
      <c r="J7526" s="2"/>
    </row>
    <row r="7527" spans="10:10" x14ac:dyDescent="0.25">
      <c r="J7527" s="2"/>
    </row>
    <row r="7528" spans="10:10" x14ac:dyDescent="0.25">
      <c r="J7528" s="2"/>
    </row>
    <row r="7529" spans="10:10" x14ac:dyDescent="0.25">
      <c r="J7529" s="2"/>
    </row>
    <row r="7530" spans="10:10" x14ac:dyDescent="0.25">
      <c r="J7530" s="2"/>
    </row>
    <row r="7531" spans="10:10" x14ac:dyDescent="0.25">
      <c r="J7531" s="2"/>
    </row>
    <row r="7532" spans="10:10" x14ac:dyDescent="0.25">
      <c r="J7532" s="2"/>
    </row>
    <row r="7533" spans="10:10" x14ac:dyDescent="0.25">
      <c r="J7533" s="2"/>
    </row>
    <row r="7534" spans="10:10" x14ac:dyDescent="0.25">
      <c r="J7534" s="2"/>
    </row>
    <row r="7535" spans="10:10" x14ac:dyDescent="0.25">
      <c r="J7535" s="2"/>
    </row>
    <row r="7536" spans="10:10" x14ac:dyDescent="0.25">
      <c r="J7536" s="2"/>
    </row>
    <row r="7537" spans="10:10" x14ac:dyDescent="0.25">
      <c r="J7537" s="2"/>
    </row>
    <row r="7538" spans="10:10" x14ac:dyDescent="0.25">
      <c r="J7538" s="2"/>
    </row>
    <row r="7539" spans="10:10" x14ac:dyDescent="0.25">
      <c r="J7539" s="2"/>
    </row>
    <row r="7540" spans="10:10" x14ac:dyDescent="0.25">
      <c r="J7540" s="2"/>
    </row>
    <row r="7541" spans="10:10" x14ac:dyDescent="0.25">
      <c r="J7541" s="2"/>
    </row>
    <row r="7542" spans="10:10" x14ac:dyDescent="0.25">
      <c r="J7542" s="2"/>
    </row>
    <row r="7543" spans="10:10" x14ac:dyDescent="0.25">
      <c r="J7543" s="2"/>
    </row>
    <row r="7544" spans="10:10" x14ac:dyDescent="0.25">
      <c r="J7544" s="2"/>
    </row>
    <row r="7545" spans="10:10" x14ac:dyDescent="0.25">
      <c r="J7545" s="2"/>
    </row>
    <row r="7546" spans="10:10" x14ac:dyDescent="0.25">
      <c r="J7546" s="2"/>
    </row>
    <row r="7547" spans="10:10" x14ac:dyDescent="0.25">
      <c r="J7547" s="2"/>
    </row>
    <row r="7548" spans="10:10" x14ac:dyDescent="0.25">
      <c r="J7548" s="2"/>
    </row>
    <row r="7549" spans="10:10" x14ac:dyDescent="0.25">
      <c r="J7549" s="2"/>
    </row>
    <row r="7550" spans="10:10" x14ac:dyDescent="0.25">
      <c r="J7550" s="2"/>
    </row>
    <row r="7551" spans="10:10" x14ac:dyDescent="0.25">
      <c r="J7551" s="2"/>
    </row>
    <row r="7552" spans="10:10" x14ac:dyDescent="0.25">
      <c r="J7552" s="2"/>
    </row>
    <row r="7553" spans="10:10" x14ac:dyDescent="0.25">
      <c r="J7553" s="2"/>
    </row>
    <row r="7554" spans="10:10" x14ac:dyDescent="0.25">
      <c r="J7554" s="2"/>
    </row>
    <row r="7555" spans="10:10" x14ac:dyDescent="0.25">
      <c r="J7555" s="2"/>
    </row>
    <row r="7556" spans="10:10" x14ac:dyDescent="0.25">
      <c r="J7556" s="2"/>
    </row>
    <row r="7557" spans="10:10" x14ac:dyDescent="0.25">
      <c r="J7557" s="2"/>
    </row>
    <row r="7558" spans="10:10" x14ac:dyDescent="0.25">
      <c r="J7558" s="2"/>
    </row>
    <row r="7559" spans="10:10" x14ac:dyDescent="0.25">
      <c r="J7559" s="2"/>
    </row>
    <row r="7560" spans="10:10" x14ac:dyDescent="0.25">
      <c r="J7560" s="2"/>
    </row>
    <row r="7561" spans="10:10" x14ac:dyDescent="0.25">
      <c r="J7561" s="2"/>
    </row>
    <row r="7562" spans="10:10" x14ac:dyDescent="0.25">
      <c r="J7562" s="2"/>
    </row>
    <row r="7563" spans="10:10" x14ac:dyDescent="0.25">
      <c r="J7563" s="2"/>
    </row>
    <row r="7564" spans="10:10" x14ac:dyDescent="0.25">
      <c r="J7564" s="2"/>
    </row>
    <row r="7565" spans="10:10" x14ac:dyDescent="0.25">
      <c r="J7565" s="2"/>
    </row>
    <row r="7566" spans="10:10" x14ac:dyDescent="0.25">
      <c r="J7566" s="2"/>
    </row>
    <row r="7567" spans="10:10" x14ac:dyDescent="0.25">
      <c r="J7567" s="2"/>
    </row>
    <row r="7568" spans="10:10" x14ac:dyDescent="0.25">
      <c r="J7568" s="2"/>
    </row>
    <row r="7569" spans="10:10" x14ac:dyDescent="0.25">
      <c r="J7569" s="2"/>
    </row>
    <row r="7570" spans="10:10" x14ac:dyDescent="0.25">
      <c r="J7570" s="2"/>
    </row>
    <row r="7571" spans="10:10" x14ac:dyDescent="0.25">
      <c r="J7571" s="2"/>
    </row>
    <row r="7572" spans="10:10" x14ac:dyDescent="0.25">
      <c r="J7572" s="2"/>
    </row>
    <row r="7573" spans="10:10" x14ac:dyDescent="0.25">
      <c r="J7573" s="2"/>
    </row>
    <row r="7574" spans="10:10" x14ac:dyDescent="0.25">
      <c r="J7574" s="2"/>
    </row>
    <row r="7575" spans="10:10" x14ac:dyDescent="0.25">
      <c r="J7575" s="2"/>
    </row>
    <row r="7576" spans="10:10" x14ac:dyDescent="0.25">
      <c r="J7576" s="2"/>
    </row>
    <row r="7577" spans="10:10" x14ac:dyDescent="0.25">
      <c r="J7577" s="2"/>
    </row>
    <row r="7578" spans="10:10" x14ac:dyDescent="0.25">
      <c r="J7578" s="2"/>
    </row>
    <row r="7579" spans="10:10" x14ac:dyDescent="0.25">
      <c r="J7579" s="2"/>
    </row>
    <row r="7580" spans="10:10" x14ac:dyDescent="0.25">
      <c r="J7580" s="2"/>
    </row>
    <row r="7581" spans="10:10" x14ac:dyDescent="0.25">
      <c r="J7581" s="2"/>
    </row>
    <row r="7582" spans="10:10" x14ac:dyDescent="0.25">
      <c r="J7582" s="2"/>
    </row>
    <row r="7583" spans="10:10" x14ac:dyDescent="0.25">
      <c r="J7583" s="2"/>
    </row>
    <row r="7584" spans="10:10" x14ac:dyDescent="0.25">
      <c r="J7584" s="2"/>
    </row>
    <row r="7585" spans="10:10" x14ac:dyDescent="0.25">
      <c r="J7585" s="2"/>
    </row>
    <row r="7586" spans="10:10" x14ac:dyDescent="0.25">
      <c r="J7586" s="2"/>
    </row>
    <row r="7587" spans="10:10" x14ac:dyDescent="0.25">
      <c r="J7587" s="2"/>
    </row>
    <row r="7588" spans="10:10" x14ac:dyDescent="0.25">
      <c r="J7588" s="2"/>
    </row>
    <row r="7589" spans="10:10" x14ac:dyDescent="0.25">
      <c r="J7589" s="2"/>
    </row>
    <row r="7590" spans="10:10" x14ac:dyDescent="0.25">
      <c r="J7590" s="2"/>
    </row>
    <row r="7591" spans="10:10" x14ac:dyDescent="0.25">
      <c r="J7591" s="2"/>
    </row>
    <row r="7592" spans="10:10" x14ac:dyDescent="0.25">
      <c r="J7592" s="2"/>
    </row>
    <row r="7593" spans="10:10" x14ac:dyDescent="0.25">
      <c r="J7593" s="2"/>
    </row>
    <row r="7594" spans="10:10" x14ac:dyDescent="0.25">
      <c r="J7594" s="2"/>
    </row>
    <row r="7595" spans="10:10" x14ac:dyDescent="0.25">
      <c r="J7595" s="2"/>
    </row>
    <row r="7596" spans="10:10" x14ac:dyDescent="0.25">
      <c r="J7596" s="2"/>
    </row>
    <row r="7597" spans="10:10" x14ac:dyDescent="0.25">
      <c r="J7597" s="2"/>
    </row>
    <row r="7598" spans="10:10" x14ac:dyDescent="0.25">
      <c r="J7598" s="2"/>
    </row>
    <row r="7599" spans="10:10" x14ac:dyDescent="0.25">
      <c r="J7599" s="2"/>
    </row>
    <row r="7600" spans="10:10" x14ac:dyDescent="0.25">
      <c r="J7600" s="2"/>
    </row>
    <row r="7601" spans="10:10" x14ac:dyDescent="0.25">
      <c r="J7601" s="2"/>
    </row>
    <row r="7602" spans="10:10" x14ac:dyDescent="0.25">
      <c r="J7602" s="2"/>
    </row>
    <row r="7603" spans="10:10" x14ac:dyDescent="0.25">
      <c r="J7603" s="2"/>
    </row>
    <row r="7604" spans="10:10" x14ac:dyDescent="0.25">
      <c r="J7604" s="2"/>
    </row>
    <row r="7605" spans="10:10" x14ac:dyDescent="0.25">
      <c r="J7605" s="2"/>
    </row>
    <row r="7606" spans="10:10" x14ac:dyDescent="0.25">
      <c r="J7606" s="2"/>
    </row>
    <row r="7607" spans="10:10" x14ac:dyDescent="0.25">
      <c r="J7607" s="2"/>
    </row>
    <row r="7608" spans="10:10" x14ac:dyDescent="0.25">
      <c r="J7608" s="2"/>
    </row>
    <row r="7609" spans="10:10" x14ac:dyDescent="0.25">
      <c r="J7609" s="2"/>
    </row>
    <row r="7610" spans="10:10" x14ac:dyDescent="0.25">
      <c r="J7610" s="2"/>
    </row>
    <row r="7611" spans="10:10" x14ac:dyDescent="0.25">
      <c r="J7611" s="2"/>
    </row>
    <row r="7612" spans="10:10" x14ac:dyDescent="0.25">
      <c r="J7612" s="2"/>
    </row>
    <row r="7613" spans="10:10" x14ac:dyDescent="0.25">
      <c r="J7613" s="2"/>
    </row>
    <row r="7614" spans="10:10" x14ac:dyDescent="0.25">
      <c r="J7614" s="2"/>
    </row>
    <row r="7615" spans="10:10" x14ac:dyDescent="0.25">
      <c r="J7615" s="2"/>
    </row>
    <row r="7616" spans="10:10" x14ac:dyDescent="0.25">
      <c r="J7616" s="2"/>
    </row>
    <row r="7617" spans="10:10" x14ac:dyDescent="0.25">
      <c r="J7617" s="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2575"/>
  <sheetViews>
    <sheetView workbookViewId="0">
      <pane ySplit="5" topLeftCell="A6" activePane="bottomLeft" state="frozen"/>
      <selection activeCell="P86" sqref="P86"/>
      <selection pane="bottomLeft" activeCell="P86" sqref="P86"/>
    </sheetView>
  </sheetViews>
  <sheetFormatPr defaultRowHeight="15" x14ac:dyDescent="0.25"/>
  <cols>
    <col min="1" max="1" width="14.85546875" customWidth="1"/>
    <col min="2" max="2" width="19" customWidth="1"/>
    <col min="3" max="3" width="16" customWidth="1"/>
    <col min="4" max="4" width="17.140625" customWidth="1"/>
    <col min="5" max="5" width="13.28515625" customWidth="1"/>
    <col min="6" max="8" width="13.42578125" style="14" customWidth="1"/>
    <col min="9" max="9" width="10.140625" style="15" customWidth="1"/>
    <col min="10" max="10" width="11" style="14" bestFit="1" customWidth="1"/>
    <col min="11" max="13" width="9.140625" style="14"/>
    <col min="14" max="14" width="14.5703125" style="14" customWidth="1"/>
    <col min="15" max="15" width="13.140625" style="14" customWidth="1"/>
    <col min="16" max="16" width="12.42578125" style="16" customWidth="1"/>
    <col min="17" max="17" width="12.42578125" style="42" customWidth="1"/>
    <col min="18" max="18" width="14.28515625" style="43" customWidth="1"/>
    <col min="19" max="19" width="13.7109375" style="39" customWidth="1"/>
    <col min="20" max="21" width="9.140625" customWidth="1"/>
    <col min="23" max="23" width="23.28515625" hidden="1" customWidth="1"/>
  </cols>
  <sheetData>
    <row r="1" spans="1:32" x14ac:dyDescent="0.25">
      <c r="A1" s="12" t="s">
        <v>23</v>
      </c>
      <c r="B1" s="13" t="s">
        <v>17</v>
      </c>
      <c r="C1" s="32"/>
      <c r="Q1" s="14"/>
      <c r="R1" s="17"/>
      <c r="S1" s="17"/>
      <c r="W1" s="18"/>
      <c r="X1" s="18"/>
      <c r="Y1" s="18"/>
      <c r="Z1" s="18"/>
      <c r="AA1" s="18"/>
      <c r="AB1" s="18"/>
      <c r="AC1" s="18"/>
      <c r="AD1" s="18"/>
      <c r="AE1" s="18"/>
      <c r="AF1" s="18"/>
    </row>
    <row r="2" spans="1:32" x14ac:dyDescent="0.25">
      <c r="A2" s="12" t="s">
        <v>24</v>
      </c>
      <c r="B2" s="19">
        <v>42020</v>
      </c>
      <c r="C2" s="44"/>
      <c r="H2" s="85" t="s">
        <v>203</v>
      </c>
      <c r="Q2" s="14"/>
      <c r="R2" s="17"/>
      <c r="S2" s="17"/>
    </row>
    <row r="3" spans="1:32" x14ac:dyDescent="0.25">
      <c r="A3" s="20" t="s">
        <v>25</v>
      </c>
      <c r="B3" s="21">
        <v>42329</v>
      </c>
      <c r="C3" s="44"/>
      <c r="G3" s="82" t="s">
        <v>201</v>
      </c>
      <c r="H3" s="82" t="s">
        <v>202</v>
      </c>
      <c r="Q3" s="14"/>
      <c r="R3" s="17"/>
      <c r="S3" s="17"/>
      <c r="W3">
        <v>85</v>
      </c>
    </row>
    <row r="4" spans="1:32" ht="15.75" thickBot="1" x14ac:dyDescent="0.3">
      <c r="G4" s="82" t="s">
        <v>199</v>
      </c>
      <c r="H4" s="82" t="s">
        <v>200</v>
      </c>
      <c r="I4" s="83" t="s">
        <v>198</v>
      </c>
      <c r="Q4" s="14"/>
      <c r="R4" s="17"/>
      <c r="S4" s="17"/>
      <c r="W4">
        <v>90</v>
      </c>
    </row>
    <row r="5" spans="1:32" ht="15.75" thickBot="1" x14ac:dyDescent="0.3">
      <c r="A5" s="22" t="s">
        <v>13</v>
      </c>
      <c r="B5" s="23" t="s">
        <v>26</v>
      </c>
      <c r="C5" s="23" t="s">
        <v>73</v>
      </c>
      <c r="D5" s="23" t="s">
        <v>27</v>
      </c>
      <c r="E5" s="23" t="s">
        <v>28</v>
      </c>
      <c r="F5" s="23" t="s">
        <v>79</v>
      </c>
      <c r="G5" s="23" t="s">
        <v>197</v>
      </c>
      <c r="H5" s="23" t="s">
        <v>196</v>
      </c>
      <c r="I5" s="23" t="s">
        <v>29</v>
      </c>
      <c r="J5" s="12" t="s">
        <v>30</v>
      </c>
      <c r="K5" s="24" t="s">
        <v>31</v>
      </c>
      <c r="L5" s="23" t="s">
        <v>32</v>
      </c>
      <c r="M5" s="23" t="s">
        <v>33</v>
      </c>
      <c r="N5" s="23" t="s">
        <v>34</v>
      </c>
      <c r="O5" s="25" t="s">
        <v>35</v>
      </c>
      <c r="P5" s="26"/>
      <c r="Q5" s="27" t="s">
        <v>13</v>
      </c>
      <c r="R5" s="28" t="s">
        <v>36</v>
      </c>
      <c r="S5" s="29" t="s">
        <v>37</v>
      </c>
      <c r="W5">
        <v>95</v>
      </c>
    </row>
    <row r="6" spans="1:32" x14ac:dyDescent="0.25">
      <c r="A6" s="30">
        <v>42020</v>
      </c>
      <c r="B6" s="31">
        <v>2019.42</v>
      </c>
      <c r="C6">
        <f>IF(AND(DAY(A6)&gt;=15,DAY(A6)&lt;=21,WEEKDAY(A6)-1=5),1,0)</f>
        <v>1</v>
      </c>
      <c r="D6" s="32">
        <f>MATCH(1,C7:C50,0)</f>
        <v>25</v>
      </c>
      <c r="E6" s="32">
        <f>Basic!T6</f>
        <v>2015</v>
      </c>
      <c r="F6" s="81">
        <v>1.8379999589174988E-2</v>
      </c>
      <c r="G6" s="46">
        <f>IFERROR(VLOOKUP(A6,HistData!Y:Z,2,FALSE)/100,G5)</f>
        <v>0.20949999999999999</v>
      </c>
      <c r="H6" s="46" t="e">
        <f>_xll.BDH($B$1,"IVOL_MONEYNESS",A6,A6,"IVOL_MATURITY=MATURITY_1STM","IVOL_MONEYNESS_LEVEL=MONEY_LVL_100_","DTS=H","FACTOR=.01","DAYS=W")</f>
        <v>#N/A</v>
      </c>
      <c r="I6" s="81" t="e">
        <f>H6</f>
        <v>#N/A</v>
      </c>
      <c r="J6" s="34">
        <f t="shared" ref="J6:J69" si="0">++E6*EXP(-F6*(D6/365))</f>
        <v>2012.4649043318293</v>
      </c>
      <c r="K6" s="35" t="e">
        <f t="shared" ref="K6:K69" si="1">+I6*(D6/365)^0.5</f>
        <v>#N/A</v>
      </c>
      <c r="L6" s="35" t="e">
        <f t="shared" ref="L6:L69" si="2">++(LN(B6/E6)+(F6+I6*I6/2)*(D6/365))/(I6*(D6/365)^0.5)</f>
        <v>#N/A</v>
      </c>
      <c r="M6" s="35" t="e">
        <f>+L6-K6</f>
        <v>#N/A</v>
      </c>
      <c r="N6" s="35" t="e">
        <f>NORMDIST(L6,0,1,TRUE)</f>
        <v>#N/A</v>
      </c>
      <c r="O6" s="36" t="e">
        <f>NORMDIST(M6,0,1,TRUE)*J6</f>
        <v>#N/A</v>
      </c>
      <c r="Q6" s="37">
        <f t="shared" ref="Q6:Q69" si="3">A6</f>
        <v>42020</v>
      </c>
      <c r="R6" s="38" t="e">
        <f t="shared" ref="R6:R69" si="4">+N6*B6-O6</f>
        <v>#N/A</v>
      </c>
      <c r="S6" s="39" t="e">
        <f t="shared" ref="S6:S69" si="5">+R6+J6-B6</f>
        <v>#N/A</v>
      </c>
      <c r="W6">
        <v>97.5</v>
      </c>
    </row>
    <row r="7" spans="1:32" x14ac:dyDescent="0.25">
      <c r="A7" s="30">
        <v>42023</v>
      </c>
      <c r="B7" s="31">
        <v>2019.42</v>
      </c>
      <c r="C7">
        <f t="shared" ref="C7:C70" si="6">IF(AND(DAY(A7)&gt;=15,DAY(A7)&lt;=21,WEEKDAY(A7)-1=5),1,0)</f>
        <v>0</v>
      </c>
      <c r="D7" s="32">
        <f t="shared" ref="D7:D70" si="7">MATCH(1,C8:C51,0)</f>
        <v>24</v>
      </c>
      <c r="E7" s="32">
        <f>Basic!T7</f>
        <v>2015</v>
      </c>
      <c r="F7" s="33">
        <v>1.8379999589174988E-2</v>
      </c>
      <c r="G7" s="80">
        <f>IFERROR(VLOOKUP(A7,HistData!Y:Z,2,FALSE)/100,G6)</f>
        <v>0.20949999999999999</v>
      </c>
      <c r="H7" s="80">
        <f>_xll.BDH($B$1,"IVOL_MONEYNESS",A7,A7,"IVOL_MATURITY=MATURITY_1STM","IVOL_MONEYNESS_LEVEL=MONEY_LVL_100_","DTS=H","FACTOR=.01","DAYS=W")</f>
        <v>0.36849999176338316</v>
      </c>
      <c r="I7" s="81">
        <f t="shared" ref="I7:I70" si="8">H7</f>
        <v>0.36849999176338316</v>
      </c>
      <c r="J7" s="34">
        <f t="shared" si="0"/>
        <v>2012.5662468946928</v>
      </c>
      <c r="K7" s="35">
        <f t="shared" si="1"/>
        <v>9.4492354612970411E-2</v>
      </c>
      <c r="L7" s="35">
        <f t="shared" si="2"/>
        <v>8.3224685878651533E-2</v>
      </c>
      <c r="M7" s="35">
        <f t="shared" ref="M7:M70" si="9">+L7-K7</f>
        <v>-1.1267668734318878E-2</v>
      </c>
      <c r="N7" s="35">
        <f t="shared" ref="N7:N70" si="10">NORMDIST(L7,0,1,TRUE)</f>
        <v>0.53316355783307556</v>
      </c>
      <c r="O7" s="36">
        <f t="shared" ref="O7:O70" si="11">NORMDIST(M7,0,1,TRUE)*J7</f>
        <v>997.23652879694214</v>
      </c>
      <c r="Q7" s="37">
        <f t="shared" si="3"/>
        <v>42023</v>
      </c>
      <c r="R7" s="38">
        <f t="shared" si="4"/>
        <v>79.444623162327389</v>
      </c>
      <c r="S7" s="39">
        <f t="shared" si="5"/>
        <v>72.590870057019856</v>
      </c>
      <c r="W7">
        <v>100</v>
      </c>
    </row>
    <row r="8" spans="1:32" x14ac:dyDescent="0.25">
      <c r="A8" s="30">
        <v>42024</v>
      </c>
      <c r="B8" s="31">
        <v>2022.55</v>
      </c>
      <c r="C8">
        <f t="shared" si="6"/>
        <v>0</v>
      </c>
      <c r="D8" s="32">
        <f t="shared" si="7"/>
        <v>23</v>
      </c>
      <c r="E8" s="32">
        <f>Basic!T8</f>
        <v>2015</v>
      </c>
      <c r="F8" s="33">
        <v>1.788999960012734E-2</v>
      </c>
      <c r="G8" s="80">
        <f>IFERROR(VLOOKUP(A8,HistData!Y:Z,2,FALSE)/100,G7)</f>
        <v>0.19889999999999999</v>
      </c>
      <c r="H8" s="80">
        <f>_xll.BDH($B$1,"IVOL_MONEYNESS",A8,A8,"IVOL_MATURITY=MATURITY_1STM","IVOL_MONEYNESS_LEVEL=MONEY_LVL_100_","DTS=H","FACTOR=.01","DAYS=W")</f>
        <v>0.37239999167621135</v>
      </c>
      <c r="I8" s="81">
        <f t="shared" si="8"/>
        <v>0.37239999167621135</v>
      </c>
      <c r="J8" s="34">
        <f t="shared" si="0"/>
        <v>2012.7297400772686</v>
      </c>
      <c r="K8" s="35">
        <f t="shared" si="1"/>
        <v>9.348181769456522E-2</v>
      </c>
      <c r="L8" s="35">
        <f t="shared" si="2"/>
        <v>9.8806768160630859E-2</v>
      </c>
      <c r="M8" s="35">
        <f t="shared" si="9"/>
        <v>5.3249504660656394E-3</v>
      </c>
      <c r="N8" s="35">
        <f t="shared" si="10"/>
        <v>0.53935415271084963</v>
      </c>
      <c r="O8" s="36">
        <f t="shared" si="11"/>
        <v>1010.6405879925095</v>
      </c>
      <c r="Q8" s="37">
        <f t="shared" si="3"/>
        <v>42024</v>
      </c>
      <c r="R8" s="38">
        <f t="shared" si="4"/>
        <v>80.230153572819404</v>
      </c>
      <c r="S8" s="39">
        <f t="shared" si="5"/>
        <v>70.409893650087952</v>
      </c>
      <c r="W8">
        <v>102.5</v>
      </c>
    </row>
    <row r="9" spans="1:32" x14ac:dyDescent="0.25">
      <c r="A9" s="30">
        <v>42025</v>
      </c>
      <c r="B9" s="31">
        <v>2032.12</v>
      </c>
      <c r="C9">
        <f t="shared" si="6"/>
        <v>0</v>
      </c>
      <c r="D9" s="32">
        <f t="shared" si="7"/>
        <v>22</v>
      </c>
      <c r="E9" s="32">
        <f>Basic!T9</f>
        <v>2015</v>
      </c>
      <c r="F9" s="33">
        <v>1.8729999581351877E-2</v>
      </c>
      <c r="G9" s="80">
        <f>IFERROR(VLOOKUP(A9,HistData!Y:Z,2,FALSE)/100,G8)</f>
        <v>0.1885</v>
      </c>
      <c r="H9" s="80">
        <f>_xll.BDH($B$1,"IVOL_MONEYNESS",A9,A9,"IVOL_MATURITY=MATURITY_1STM","IVOL_MONEYNESS_LEVEL=MONEY_LVL_100_","DTS=H","FACTOR=.01","DAYS=W")</f>
        <v>0.36719999179244039</v>
      </c>
      <c r="I9" s="81">
        <f t="shared" si="8"/>
        <v>0.36719999179244039</v>
      </c>
      <c r="J9" s="34">
        <f t="shared" si="0"/>
        <v>2012.7264866264184</v>
      </c>
      <c r="K9" s="35">
        <f t="shared" si="1"/>
        <v>9.0150381933290155E-2</v>
      </c>
      <c r="L9" s="35">
        <f t="shared" si="2"/>
        <v>0.15144544662153803</v>
      </c>
      <c r="M9" s="35">
        <f t="shared" si="9"/>
        <v>6.1295064688247872E-2</v>
      </c>
      <c r="N9" s="35">
        <f t="shared" si="10"/>
        <v>0.56018782917791876</v>
      </c>
      <c r="O9" s="36">
        <f t="shared" si="11"/>
        <v>1055.5500305637975</v>
      </c>
      <c r="Q9" s="37">
        <f t="shared" si="3"/>
        <v>42025</v>
      </c>
      <c r="R9" s="38">
        <f t="shared" si="4"/>
        <v>82.818860865234683</v>
      </c>
      <c r="S9" s="39">
        <f t="shared" si="5"/>
        <v>63.425347491653156</v>
      </c>
      <c r="W9">
        <v>105</v>
      </c>
    </row>
    <row r="10" spans="1:32" x14ac:dyDescent="0.25">
      <c r="A10" s="30">
        <v>42026</v>
      </c>
      <c r="B10" s="31">
        <v>2063.15</v>
      </c>
      <c r="C10">
        <f t="shared" si="6"/>
        <v>0</v>
      </c>
      <c r="D10" s="32">
        <f t="shared" si="7"/>
        <v>21</v>
      </c>
      <c r="E10" s="32">
        <f>Basic!T10</f>
        <v>2015</v>
      </c>
      <c r="F10" s="33">
        <v>1.8639999583363532E-2</v>
      </c>
      <c r="G10" s="80">
        <f>IFERROR(VLOOKUP(A10,HistData!Y:Z,2,FALSE)/100,G9)</f>
        <v>0.16399999999999998</v>
      </c>
      <c r="H10" s="80">
        <f>_xll.BDH($B$1,"IVOL_MONEYNESS",A10,A10,"IVOL_MATURITY=MATURITY_1STM","IVOL_MONEYNESS_LEVEL=MONEY_LVL_100_","DTS=H","FACTOR=.01","DAYS=W")</f>
        <v>0.35349999209865929</v>
      </c>
      <c r="I10" s="81">
        <f t="shared" si="8"/>
        <v>0.35349999209865929</v>
      </c>
      <c r="J10" s="34">
        <f t="shared" si="0"/>
        <v>2012.840195096418</v>
      </c>
      <c r="K10" s="35">
        <f t="shared" si="1"/>
        <v>8.4791559619510654E-2</v>
      </c>
      <c r="L10" s="35">
        <f t="shared" si="2"/>
        <v>0.33354721205572757</v>
      </c>
      <c r="M10" s="35">
        <f t="shared" si="9"/>
        <v>0.24875565243621692</v>
      </c>
      <c r="N10" s="35">
        <f t="shared" si="10"/>
        <v>0.63063937118310487</v>
      </c>
      <c r="O10" s="36">
        <f t="shared" si="11"/>
        <v>1204.1315298750799</v>
      </c>
      <c r="Q10" s="37">
        <f t="shared" si="3"/>
        <v>42026</v>
      </c>
      <c r="R10" s="38">
        <f t="shared" si="4"/>
        <v>96.972088781343018</v>
      </c>
      <c r="S10" s="39">
        <f t="shared" si="5"/>
        <v>46.662283877760729</v>
      </c>
      <c r="W10">
        <v>110</v>
      </c>
    </row>
    <row r="11" spans="1:32" x14ac:dyDescent="0.25">
      <c r="A11" s="30">
        <v>42027</v>
      </c>
      <c r="B11" s="31">
        <v>2051.8200000000002</v>
      </c>
      <c r="C11">
        <f t="shared" si="6"/>
        <v>0</v>
      </c>
      <c r="D11" s="32">
        <f t="shared" si="7"/>
        <v>20</v>
      </c>
      <c r="E11" s="32">
        <f>Basic!T11</f>
        <v>2015</v>
      </c>
      <c r="F11" s="33">
        <v>1.7979999598115682E-2</v>
      </c>
      <c r="G11" s="80">
        <f>IFERROR(VLOOKUP(A11,HistData!Y:Z,2,FALSE)/100,G10)</f>
        <v>0.1666</v>
      </c>
      <c r="H11" s="80">
        <f>_xll.BDH($B$1,"IVOL_MONEYNESS",A11,A11,"IVOL_MATURITY=MATURITY_1STM","IVOL_MONEYNESS_LEVEL=MONEY_LVL_100_","DTS=H","FACTOR=.01","DAYS=W")</f>
        <v>0.35189999213442202</v>
      </c>
      <c r="I11" s="81">
        <f t="shared" si="8"/>
        <v>0.35189999213442202</v>
      </c>
      <c r="J11" s="34">
        <f t="shared" si="0"/>
        <v>2013.0157885917251</v>
      </c>
      <c r="K11" s="35">
        <f t="shared" si="1"/>
        <v>8.2373557555444149E-2</v>
      </c>
      <c r="L11" s="35">
        <f t="shared" si="2"/>
        <v>0.27297492521838429</v>
      </c>
      <c r="M11" s="35">
        <f t="shared" si="9"/>
        <v>0.19060136766294014</v>
      </c>
      <c r="N11" s="35">
        <f t="shared" si="10"/>
        <v>0.6075637547007483</v>
      </c>
      <c r="O11" s="36">
        <f t="shared" si="11"/>
        <v>1158.6537225459781</v>
      </c>
      <c r="Q11" s="37">
        <f t="shared" si="3"/>
        <v>42027</v>
      </c>
      <c r="R11" s="38">
        <f t="shared" si="4"/>
        <v>87.957740624111466</v>
      </c>
      <c r="S11" s="39">
        <f t="shared" si="5"/>
        <v>49.153529215836443</v>
      </c>
      <c r="W11">
        <v>115</v>
      </c>
    </row>
    <row r="12" spans="1:32" x14ac:dyDescent="0.25">
      <c r="A12" s="30">
        <v>42030</v>
      </c>
      <c r="B12" s="31">
        <v>2057.09</v>
      </c>
      <c r="C12">
        <f t="shared" si="6"/>
        <v>0</v>
      </c>
      <c r="D12" s="32">
        <f t="shared" si="7"/>
        <v>19</v>
      </c>
      <c r="E12" s="32">
        <f>Basic!T12</f>
        <v>2015</v>
      </c>
      <c r="F12" s="33">
        <v>1.824999959208071E-2</v>
      </c>
      <c r="G12" s="80">
        <f>IFERROR(VLOOKUP(A12,HistData!Y:Z,2,FALSE)/100,G11)</f>
        <v>0.1552</v>
      </c>
      <c r="H12" s="80">
        <f>_xll.BDH($B$1,"IVOL_MONEYNESS",A12,A12,"IVOL_MATURITY=MATURITY_1STM","IVOL_MONEYNESS_LEVEL=MONEY_LVL_100_","DTS=H","FACTOR=.01","DAYS=W")</f>
        <v>0.33169999258592725</v>
      </c>
      <c r="I12" s="81">
        <f t="shared" si="8"/>
        <v>0.33169999258592725</v>
      </c>
      <c r="J12" s="34">
        <f t="shared" si="0"/>
        <v>2013.0866590236294</v>
      </c>
      <c r="K12" s="35">
        <f t="shared" si="1"/>
        <v>7.5679077591264299E-2</v>
      </c>
      <c r="L12" s="35">
        <f t="shared" si="2"/>
        <v>0.32356140566343022</v>
      </c>
      <c r="M12" s="35">
        <f t="shared" si="9"/>
        <v>0.24788232807216593</v>
      </c>
      <c r="N12" s="35">
        <f t="shared" si="10"/>
        <v>0.62686494443069862</v>
      </c>
      <c r="O12" s="36">
        <f t="shared" si="11"/>
        <v>1203.5988934546308</v>
      </c>
      <c r="Q12" s="37">
        <f t="shared" si="3"/>
        <v>42030</v>
      </c>
      <c r="R12" s="38">
        <f t="shared" si="4"/>
        <v>85.918715084315181</v>
      </c>
      <c r="S12" s="39">
        <f t="shared" si="5"/>
        <v>41.915374107944444</v>
      </c>
      <c r="W12">
        <v>120</v>
      </c>
    </row>
    <row r="13" spans="1:32" x14ac:dyDescent="0.25">
      <c r="A13" s="30">
        <v>42031</v>
      </c>
      <c r="B13" s="31">
        <v>2029.55</v>
      </c>
      <c r="C13">
        <f t="shared" si="6"/>
        <v>0</v>
      </c>
      <c r="D13" s="32">
        <f t="shared" si="7"/>
        <v>18</v>
      </c>
      <c r="E13" s="32">
        <f>Basic!T13</f>
        <v>2015</v>
      </c>
      <c r="F13" s="33">
        <v>1.823999959230423E-2</v>
      </c>
      <c r="G13" s="80">
        <f>IFERROR(VLOOKUP(A13,HistData!Y:Z,2,FALSE)/100,G12)</f>
        <v>0.17219999999999999</v>
      </c>
      <c r="H13" s="80">
        <f>_xll.BDH($B$1,"IVOL_MONEYNESS",A13,A13,"IVOL_MATURITY=MATURITY_1STM","IVOL_MONEYNESS_LEVEL=MONEY_LVL_100_","DTS=H","FACTOR=.01","DAYS=W")</f>
        <v>0.35779999200254681</v>
      </c>
      <c r="I13" s="81">
        <f t="shared" si="8"/>
        <v>0.35779999200254681</v>
      </c>
      <c r="J13" s="34">
        <f t="shared" si="0"/>
        <v>2013.1883086756573</v>
      </c>
      <c r="K13" s="35">
        <f t="shared" si="1"/>
        <v>7.9456631006616818E-2</v>
      </c>
      <c r="L13" s="35">
        <f t="shared" si="2"/>
        <v>0.14160030442806767</v>
      </c>
      <c r="M13" s="35">
        <f t="shared" si="9"/>
        <v>6.2143673421450857E-2</v>
      </c>
      <c r="N13" s="35">
        <f t="shared" si="10"/>
        <v>0.55630213677135743</v>
      </c>
      <c r="O13" s="36">
        <f t="shared" si="11"/>
        <v>1056.4724872936968</v>
      </c>
      <c r="Q13" s="37">
        <f t="shared" si="3"/>
        <v>42031</v>
      </c>
      <c r="R13" s="38">
        <f t="shared" si="4"/>
        <v>72.570514390611606</v>
      </c>
      <c r="S13" s="39">
        <f t="shared" si="5"/>
        <v>56.208823066268678</v>
      </c>
    </row>
    <row r="14" spans="1:32" x14ac:dyDescent="0.25">
      <c r="A14" s="30">
        <v>42032</v>
      </c>
      <c r="B14" s="31">
        <v>2002.16</v>
      </c>
      <c r="C14">
        <f t="shared" si="6"/>
        <v>0</v>
      </c>
      <c r="D14" s="32">
        <f t="shared" si="7"/>
        <v>17</v>
      </c>
      <c r="E14" s="32">
        <f>Basic!T15</f>
        <v>2000</v>
      </c>
      <c r="F14" s="33">
        <v>1.7219999615103006E-2</v>
      </c>
      <c r="G14" s="80">
        <f>IFERROR(VLOOKUP(A14,HistData!Y:Z,2,FALSE)/100,G13)</f>
        <v>0.20440000000000003</v>
      </c>
      <c r="H14" s="80">
        <f>_xll.BDH($B$1,"IVOL_MONEYNESS",A14,A14,"IVOL_MATURITY=MATURITY_1STM","IVOL_MONEYNESS_LEVEL=MONEY_LVL_100_","DTS=H","FACTOR=.01","DAYS=W")</f>
        <v>0.38279999144375326</v>
      </c>
      <c r="I14" s="81">
        <f t="shared" si="8"/>
        <v>0.38279999144375326</v>
      </c>
      <c r="J14" s="34">
        <f t="shared" si="0"/>
        <v>1998.3965883173171</v>
      </c>
      <c r="K14" s="35">
        <f t="shared" si="1"/>
        <v>8.2613295699950767E-2</v>
      </c>
      <c r="L14" s="35">
        <f t="shared" si="2"/>
        <v>6.4080761664912167E-2</v>
      </c>
      <c r="M14" s="35">
        <f t="shared" si="9"/>
        <v>-1.85325340350386E-2</v>
      </c>
      <c r="N14" s="35">
        <f t="shared" si="10"/>
        <v>0.52554703983745632</v>
      </c>
      <c r="O14" s="36">
        <f t="shared" si="11"/>
        <v>984.42417177383697</v>
      </c>
      <c r="Q14" s="37">
        <f t="shared" si="3"/>
        <v>42032</v>
      </c>
      <c r="R14" s="38">
        <f t="shared" si="4"/>
        <v>67.805089507124535</v>
      </c>
      <c r="S14" s="39">
        <f t="shared" si="5"/>
        <v>64.041677824441422</v>
      </c>
      <c r="W14" s="18" t="s">
        <v>38</v>
      </c>
    </row>
    <row r="15" spans="1:32" x14ac:dyDescent="0.25">
      <c r="A15" s="30">
        <v>42033</v>
      </c>
      <c r="B15" s="31">
        <v>2021.25</v>
      </c>
      <c r="C15">
        <f t="shared" si="6"/>
        <v>0</v>
      </c>
      <c r="D15" s="32">
        <f t="shared" si="7"/>
        <v>16</v>
      </c>
      <c r="E15" s="32">
        <f>Basic!T16</f>
        <v>2000</v>
      </c>
      <c r="F15" s="33">
        <v>1.7519999608397483E-2</v>
      </c>
      <c r="G15" s="80">
        <f>IFERROR(VLOOKUP(A15,HistData!Y:Z,2,FALSE)/100,G14)</f>
        <v>0.18760000000000002</v>
      </c>
      <c r="H15" s="80">
        <f>_xll.BDH($B$1,"IVOL_MONEYNESS",A15,A15,"IVOL_MATURITY=MATURITY_1STM","IVOL_MONEYNESS_LEVEL=MONEY_LVL_100_","DTS=H","FACTOR=.01","DAYS=W")</f>
        <v>0.37899999152868985</v>
      </c>
      <c r="I15" s="81">
        <f t="shared" si="8"/>
        <v>0.37899999152868985</v>
      </c>
      <c r="J15" s="34">
        <f t="shared" si="0"/>
        <v>1998.4645897073399</v>
      </c>
      <c r="K15" s="35">
        <f t="shared" si="1"/>
        <v>7.9351064891041836E-2</v>
      </c>
      <c r="L15" s="35">
        <f t="shared" si="2"/>
        <v>0.18254634769715175</v>
      </c>
      <c r="M15" s="35">
        <f t="shared" si="9"/>
        <v>0.10319528280610991</v>
      </c>
      <c r="N15" s="35">
        <f t="shared" si="10"/>
        <v>0.5724230074325718</v>
      </c>
      <c r="O15" s="36">
        <f t="shared" si="11"/>
        <v>1081.3612119190966</v>
      </c>
      <c r="Q15" s="37">
        <f t="shared" si="3"/>
        <v>42033</v>
      </c>
      <c r="R15" s="38">
        <f t="shared" si="4"/>
        <v>75.648791853989223</v>
      </c>
      <c r="S15" s="39">
        <f t="shared" si="5"/>
        <v>52.863381561329334</v>
      </c>
      <c r="W15" s="18" t="s">
        <v>39</v>
      </c>
    </row>
    <row r="16" spans="1:32" x14ac:dyDescent="0.25">
      <c r="A16" s="30">
        <v>42034</v>
      </c>
      <c r="B16" s="31">
        <v>1994.99</v>
      </c>
      <c r="C16">
        <f t="shared" si="6"/>
        <v>0</v>
      </c>
      <c r="D16" s="32">
        <f t="shared" si="7"/>
        <v>15</v>
      </c>
      <c r="E16" s="32">
        <f>Basic!T17</f>
        <v>2000</v>
      </c>
      <c r="F16" s="33">
        <v>1.6419999632984399E-2</v>
      </c>
      <c r="G16" s="80">
        <f>IFERROR(VLOOKUP(A16,HistData!Y:Z,2,FALSE)/100,G15)</f>
        <v>0.2097</v>
      </c>
      <c r="H16" s="80">
        <f>_xll.BDH($B$1,"IVOL_MONEYNESS",A16,A16,"IVOL_MATURITY=MATURITY_1STM","IVOL_MONEYNESS_LEVEL=MONEY_LVL_100_","DTS=H","FACTOR=.01","DAYS=W")</f>
        <v>0.4185999906435609</v>
      </c>
      <c r="I16" s="81">
        <f t="shared" si="8"/>
        <v>0.4185999906435609</v>
      </c>
      <c r="J16" s="34">
        <f t="shared" si="0"/>
        <v>1998.6508662342897</v>
      </c>
      <c r="K16" s="35">
        <f t="shared" si="1"/>
        <v>8.4859098082658763E-2</v>
      </c>
      <c r="L16" s="35">
        <f t="shared" si="2"/>
        <v>2.0824932707101017E-2</v>
      </c>
      <c r="M16" s="35">
        <f t="shared" si="9"/>
        <v>-6.4034165375557742E-2</v>
      </c>
      <c r="N16" s="35">
        <f t="shared" si="10"/>
        <v>0.50830734568710667</v>
      </c>
      <c r="O16" s="36">
        <f t="shared" si="11"/>
        <v>948.30289704811707</v>
      </c>
      <c r="Q16" s="37">
        <f t="shared" si="3"/>
        <v>42034</v>
      </c>
      <c r="R16" s="38">
        <f t="shared" si="4"/>
        <v>65.765174524203871</v>
      </c>
      <c r="S16" s="39">
        <f t="shared" si="5"/>
        <v>69.426040758493627</v>
      </c>
      <c r="W16" s="18" t="s">
        <v>40</v>
      </c>
    </row>
    <row r="17" spans="1:23" x14ac:dyDescent="0.25">
      <c r="A17" s="30">
        <v>42037</v>
      </c>
      <c r="B17" s="31">
        <v>2020.85</v>
      </c>
      <c r="C17">
        <f t="shared" si="6"/>
        <v>0</v>
      </c>
      <c r="D17" s="32">
        <f t="shared" si="7"/>
        <v>14</v>
      </c>
      <c r="E17" s="32">
        <f>Basic!T18</f>
        <v>2000</v>
      </c>
      <c r="F17" s="33">
        <v>1.6649999627843498E-2</v>
      </c>
      <c r="G17" s="80">
        <f>IFERROR(VLOOKUP(A17,HistData!Y:Z,2,FALSE)/100,G16)</f>
        <v>0.1943</v>
      </c>
      <c r="H17" s="80">
        <f>_xll.BDH($B$1,"IVOL_MONEYNESS",A17,A17,"IVOL_MATURITY=MATURITY_1STM","IVOL_MONEYNESS_LEVEL=MONEY_LVL_100_","DTS=H","FACTOR=.01","DAYS=W")</f>
        <v>0.4232999905385077</v>
      </c>
      <c r="I17" s="81">
        <f t="shared" si="8"/>
        <v>0.4232999905385077</v>
      </c>
      <c r="J17" s="34">
        <f t="shared" si="0"/>
        <v>1998.7231475162023</v>
      </c>
      <c r="K17" s="35">
        <f t="shared" si="1"/>
        <v>8.2902159660197983E-2</v>
      </c>
      <c r="L17" s="35">
        <f t="shared" si="2"/>
        <v>0.17425418884505917</v>
      </c>
      <c r="M17" s="35">
        <f t="shared" si="9"/>
        <v>9.1352029184861183E-2</v>
      </c>
      <c r="N17" s="35">
        <f t="shared" si="10"/>
        <v>0.56916714981874317</v>
      </c>
      <c r="O17" s="36">
        <f t="shared" si="11"/>
        <v>1072.1022270832243</v>
      </c>
      <c r="Q17" s="37">
        <f t="shared" si="3"/>
        <v>42037</v>
      </c>
      <c r="R17" s="38">
        <f t="shared" si="4"/>
        <v>78.099207627982878</v>
      </c>
      <c r="S17" s="39">
        <f t="shared" si="5"/>
        <v>55.972355144185258</v>
      </c>
      <c r="W17" s="18" t="s">
        <v>41</v>
      </c>
    </row>
    <row r="18" spans="1:23" x14ac:dyDescent="0.25">
      <c r="A18" s="30">
        <v>42038</v>
      </c>
      <c r="B18" s="31">
        <v>2050.0300000000002</v>
      </c>
      <c r="C18">
        <f t="shared" si="6"/>
        <v>0</v>
      </c>
      <c r="D18" s="32">
        <f t="shared" si="7"/>
        <v>13</v>
      </c>
      <c r="E18" s="32">
        <f>Basic!T19</f>
        <v>2000</v>
      </c>
      <c r="F18" s="33">
        <v>1.7919999599456789E-2</v>
      </c>
      <c r="G18" s="80">
        <f>IFERROR(VLOOKUP(A18,HistData!Y:Z,2,FALSE)/100,G17)</f>
        <v>0.17329999999999998</v>
      </c>
      <c r="H18" s="80">
        <f>_xll.BDH($B$1,"IVOL_MONEYNESS",A18,A18,"IVOL_MATURITY=MATURITY_1STM","IVOL_MONEYNESS_LEVEL=MONEY_LVL_100_","DTS=H","FACTOR=.01","DAYS=W")</f>
        <v>0.39369999120011923</v>
      </c>
      <c r="I18" s="81">
        <f t="shared" si="8"/>
        <v>0.39369999120011923</v>
      </c>
      <c r="J18" s="34">
        <f t="shared" si="0"/>
        <v>1998.7239141498683</v>
      </c>
      <c r="K18" s="35">
        <f t="shared" si="1"/>
        <v>7.4300313978625687E-2</v>
      </c>
      <c r="L18" s="35">
        <f t="shared" si="2"/>
        <v>0.37827244616298572</v>
      </c>
      <c r="M18" s="35">
        <f t="shared" si="9"/>
        <v>0.30397213218436003</v>
      </c>
      <c r="N18" s="35">
        <f t="shared" si="10"/>
        <v>0.64738589392818857</v>
      </c>
      <c r="O18" s="36">
        <f t="shared" si="11"/>
        <v>1238.0604374878012</v>
      </c>
      <c r="Q18" s="37">
        <f t="shared" si="3"/>
        <v>42038</v>
      </c>
      <c r="R18" s="38">
        <f t="shared" si="4"/>
        <v>89.100066641803323</v>
      </c>
      <c r="S18" s="39">
        <f t="shared" si="5"/>
        <v>37.793980791671402</v>
      </c>
      <c r="W18" s="18" t="s">
        <v>42</v>
      </c>
    </row>
    <row r="19" spans="1:23" x14ac:dyDescent="0.25">
      <c r="A19" s="30">
        <v>42039</v>
      </c>
      <c r="B19" s="31">
        <v>2041.51</v>
      </c>
      <c r="C19">
        <f t="shared" si="6"/>
        <v>0</v>
      </c>
      <c r="D19" s="32">
        <f t="shared" si="7"/>
        <v>12</v>
      </c>
      <c r="E19" s="32">
        <f>Basic!T20</f>
        <v>2000</v>
      </c>
      <c r="F19" s="33">
        <v>1.7519999608397483E-2</v>
      </c>
      <c r="G19" s="80">
        <f>IFERROR(VLOOKUP(A19,HistData!Y:Z,2,FALSE)/100,G18)</f>
        <v>0.18329999999999999</v>
      </c>
      <c r="H19" s="80">
        <f>_xll.BDH($B$1,"IVOL_MONEYNESS",A19,A19,"IVOL_MATURITY=MATURITY_1STM","IVOL_MONEYNESS_LEVEL=MONEY_LVL_100_","DTS=H","FACTOR=.01","DAYS=W")</f>
        <v>0.40639999091625212</v>
      </c>
      <c r="I19" s="81">
        <f t="shared" si="8"/>
        <v>0.40639999091625212</v>
      </c>
      <c r="J19" s="34">
        <f t="shared" si="0"/>
        <v>1998.8483317380426</v>
      </c>
      <c r="K19" s="35">
        <f t="shared" si="1"/>
        <v>7.3688188518414285E-2</v>
      </c>
      <c r="L19" s="35">
        <f t="shared" si="2"/>
        <v>0.32343750870376159</v>
      </c>
      <c r="M19" s="35">
        <f t="shared" si="9"/>
        <v>0.24974932018534729</v>
      </c>
      <c r="N19" s="35">
        <f t="shared" si="10"/>
        <v>0.62681803654656276</v>
      </c>
      <c r="O19" s="36">
        <f t="shared" si="11"/>
        <v>1196.5293860705094</v>
      </c>
      <c r="Q19" s="37">
        <f t="shared" si="3"/>
        <v>42039</v>
      </c>
      <c r="R19" s="38">
        <f t="shared" si="4"/>
        <v>83.125903719663938</v>
      </c>
      <c r="S19" s="39">
        <f t="shared" si="5"/>
        <v>40.464235457706536</v>
      </c>
      <c r="W19" s="18" t="s">
        <v>43</v>
      </c>
    </row>
    <row r="20" spans="1:23" x14ac:dyDescent="0.25">
      <c r="A20" s="30">
        <v>42040</v>
      </c>
      <c r="B20" s="31">
        <v>2062.52</v>
      </c>
      <c r="C20">
        <f t="shared" si="6"/>
        <v>0</v>
      </c>
      <c r="D20" s="32">
        <f t="shared" si="7"/>
        <v>11</v>
      </c>
      <c r="E20" s="32">
        <f>Basic!T21</f>
        <v>2000</v>
      </c>
      <c r="F20" s="33">
        <v>1.8209999592974781E-2</v>
      </c>
      <c r="G20" s="80">
        <f>IFERROR(VLOOKUP(A20,HistData!Y:Z,2,FALSE)/100,G19)</f>
        <v>0.16850000000000001</v>
      </c>
      <c r="H20" s="80">
        <f>_xll.BDH($B$1,"IVOL_MONEYNESS",A20,A20,"IVOL_MATURITY=MATURITY_1STM","IVOL_MONEYNESS_LEVEL=MONEY_LVL_100_","DTS=H","FACTOR=.01","DAYS=W")</f>
        <v>0.41149999080225824</v>
      </c>
      <c r="I20" s="81">
        <f t="shared" si="8"/>
        <v>0.41149999080225824</v>
      </c>
      <c r="J20" s="34">
        <f t="shared" si="0"/>
        <v>1998.9027121037625</v>
      </c>
      <c r="K20" s="35">
        <f t="shared" si="1"/>
        <v>7.1436429575539015E-2</v>
      </c>
      <c r="L20" s="35">
        <f t="shared" si="2"/>
        <v>0.47429206686680447</v>
      </c>
      <c r="M20" s="35">
        <f t="shared" si="9"/>
        <v>0.40285563729126544</v>
      </c>
      <c r="N20" s="35">
        <f t="shared" si="10"/>
        <v>0.68235417606325977</v>
      </c>
      <c r="O20" s="36">
        <f t="shared" si="11"/>
        <v>1312.2252318238129</v>
      </c>
      <c r="Q20" s="37">
        <f t="shared" si="3"/>
        <v>42040</v>
      </c>
      <c r="R20" s="38">
        <f t="shared" si="4"/>
        <v>95.143903390181549</v>
      </c>
      <c r="S20" s="39">
        <f t="shared" si="5"/>
        <v>31.526615493944064</v>
      </c>
      <c r="W20" s="18" t="s">
        <v>44</v>
      </c>
    </row>
    <row r="21" spans="1:23" x14ac:dyDescent="0.25">
      <c r="A21" s="30">
        <v>42041</v>
      </c>
      <c r="B21" s="31">
        <v>2055.4699999999998</v>
      </c>
      <c r="C21">
        <f t="shared" si="6"/>
        <v>0</v>
      </c>
      <c r="D21" s="32">
        <f t="shared" si="7"/>
        <v>10</v>
      </c>
      <c r="E21" s="32">
        <f>Basic!T22</f>
        <v>2000</v>
      </c>
      <c r="F21" s="33">
        <v>1.9579999562352894E-2</v>
      </c>
      <c r="G21" s="80">
        <f>IFERROR(VLOOKUP(A21,HistData!Y:Z,2,FALSE)/100,G20)</f>
        <v>0.1729</v>
      </c>
      <c r="H21" s="80">
        <f>_xll.BDH($B$1,"IVOL_MONEYNESS",A21,A21,"IVOL_MATURITY=MATURITY_1STM","IVOL_MONEYNESS_LEVEL=MONEY_LVL_100_","DTS=H","FACTOR=.01","DAYS=W")</f>
        <v>0.40109999103471639</v>
      </c>
      <c r="I21" s="81">
        <f t="shared" si="8"/>
        <v>0.40109999103471639</v>
      </c>
      <c r="J21" s="34">
        <f t="shared" si="0"/>
        <v>1998.9274110262995</v>
      </c>
      <c r="K21" s="35">
        <f t="shared" si="1"/>
        <v>6.6390542899737656E-2</v>
      </c>
      <c r="L21" s="35">
        <f t="shared" si="2"/>
        <v>0.45334231086462279</v>
      </c>
      <c r="M21" s="35">
        <f t="shared" si="9"/>
        <v>0.38695176796488512</v>
      </c>
      <c r="N21" s="35">
        <f t="shared" si="10"/>
        <v>0.67484886492996499</v>
      </c>
      <c r="O21" s="36">
        <f t="shared" si="11"/>
        <v>1300.5102539624368</v>
      </c>
      <c r="Q21" s="37">
        <f t="shared" si="3"/>
        <v>42041</v>
      </c>
      <c r="R21" s="38">
        <f t="shared" si="4"/>
        <v>86.62134243515834</v>
      </c>
      <c r="S21" s="39">
        <f t="shared" si="5"/>
        <v>30.078753461457836</v>
      </c>
      <c r="W21" s="18" t="s">
        <v>45</v>
      </c>
    </row>
    <row r="22" spans="1:23" x14ac:dyDescent="0.25">
      <c r="A22" s="30">
        <v>42044</v>
      </c>
      <c r="B22" s="31">
        <v>2046.74</v>
      </c>
      <c r="C22">
        <f t="shared" si="6"/>
        <v>0</v>
      </c>
      <c r="D22" s="32">
        <f t="shared" si="7"/>
        <v>9</v>
      </c>
      <c r="E22" s="32">
        <f>Basic!T23</f>
        <v>2000</v>
      </c>
      <c r="F22" s="33">
        <v>1.9779999557882549E-2</v>
      </c>
      <c r="G22" s="80">
        <f>IFERROR(VLOOKUP(A22,HistData!Y:Z,2,FALSE)/100,G21)</f>
        <v>0.1855</v>
      </c>
      <c r="H22" s="80">
        <f>_xll.BDH($B$1,"IVOL_MONEYNESS",A22,A22,"IVOL_MATURITY=MATURITY_1STM","IVOL_MONEYNESS_LEVEL=MONEY_LVL_100_","DTS=H","FACTOR=.01","DAYS=W")</f>
        <v>0.46039998970925805</v>
      </c>
      <c r="I22" s="81">
        <f t="shared" si="8"/>
        <v>0.46039998970925805</v>
      </c>
      <c r="J22" s="34">
        <f t="shared" si="0"/>
        <v>1999.0247858050077</v>
      </c>
      <c r="K22" s="35">
        <f t="shared" si="1"/>
        <v>7.229531057223415E-2</v>
      </c>
      <c r="L22" s="35">
        <f t="shared" si="2"/>
        <v>0.36243201229035571</v>
      </c>
      <c r="M22" s="35">
        <f t="shared" si="9"/>
        <v>0.29013670171812156</v>
      </c>
      <c r="N22" s="35">
        <f t="shared" si="10"/>
        <v>0.64148538954473</v>
      </c>
      <c r="O22" s="36">
        <f t="shared" si="11"/>
        <v>1227.6894190096111</v>
      </c>
      <c r="Q22" s="37">
        <f t="shared" si="3"/>
        <v>42044</v>
      </c>
      <c r="R22" s="38">
        <f t="shared" si="4"/>
        <v>85.264387187169632</v>
      </c>
      <c r="S22" s="39">
        <f t="shared" si="5"/>
        <v>37.549172992177546</v>
      </c>
      <c r="W22" s="18" t="s">
        <v>46</v>
      </c>
    </row>
    <row r="23" spans="1:23" x14ac:dyDescent="0.25">
      <c r="A23" s="30">
        <v>42045</v>
      </c>
      <c r="B23" s="31">
        <v>2068.59</v>
      </c>
      <c r="C23">
        <f t="shared" si="6"/>
        <v>0</v>
      </c>
      <c r="D23" s="32">
        <f t="shared" si="7"/>
        <v>8</v>
      </c>
      <c r="E23" s="32">
        <f>Basic!T24</f>
        <v>2000</v>
      </c>
      <c r="F23" s="33">
        <v>1.99799995534122E-2</v>
      </c>
      <c r="G23" s="80">
        <f>IFERROR(VLOOKUP(A23,HistData!Y:Z,2,FALSE)/100,G22)</f>
        <v>0.17230000000000001</v>
      </c>
      <c r="H23" s="80">
        <f>_xll.BDH($B$1,"IVOL_MONEYNESS",A23,A23,"IVOL_MATURITY=MATURITY_1STM","IVOL_MONEYNESS_LEVEL=MONEY_LVL_100_","DTS=H","FACTOR=.01","DAYS=W")</f>
        <v>0.46529998959973456</v>
      </c>
      <c r="I23" s="81">
        <f t="shared" si="8"/>
        <v>0.46529998959973456</v>
      </c>
      <c r="J23" s="34">
        <f t="shared" si="0"/>
        <v>1999.1243561471458</v>
      </c>
      <c r="K23" s="35">
        <f t="shared" si="1"/>
        <v>6.8886101001264771E-2</v>
      </c>
      <c r="L23" s="35">
        <f t="shared" si="2"/>
        <v>0.53030437091949068</v>
      </c>
      <c r="M23" s="35">
        <f t="shared" si="9"/>
        <v>0.46141826991822588</v>
      </c>
      <c r="N23" s="35">
        <f t="shared" si="10"/>
        <v>0.70204954166634681</v>
      </c>
      <c r="O23" s="36">
        <f t="shared" si="11"/>
        <v>1354.9079855041884</v>
      </c>
      <c r="Q23" s="37">
        <f t="shared" si="3"/>
        <v>42045</v>
      </c>
      <c r="R23" s="38">
        <f t="shared" si="4"/>
        <v>97.344675891399902</v>
      </c>
      <c r="S23" s="39">
        <f t="shared" si="5"/>
        <v>27.879032038545574</v>
      </c>
      <c r="W23" s="18" t="s">
        <v>47</v>
      </c>
    </row>
    <row r="24" spans="1:23" x14ac:dyDescent="0.25">
      <c r="A24" s="30">
        <v>42046</v>
      </c>
      <c r="B24" s="31">
        <v>2068.5300000000002</v>
      </c>
      <c r="C24">
        <f t="shared" si="6"/>
        <v>0</v>
      </c>
      <c r="D24" s="32">
        <f t="shared" si="7"/>
        <v>7</v>
      </c>
      <c r="E24" s="32">
        <f>Basic!T25</f>
        <v>2000</v>
      </c>
      <c r="F24" s="33">
        <v>2.0179999548941847E-2</v>
      </c>
      <c r="G24" s="80">
        <f>IFERROR(VLOOKUP(A24,HistData!Y:Z,2,FALSE)/100,G23)</f>
        <v>0.1696</v>
      </c>
      <c r="H24" s="80">
        <f>_xll.BDH($B$1,"IVOL_MONEYNESS",A24,A24,"IVOL_MATURITY=MATURITY_1STM","IVOL_MONEYNESS_LEVEL=MONEY_LVL_100_","DTS=H","FACTOR=.01","DAYS=W")</f>
        <v>0.4917999890074134</v>
      </c>
      <c r="I24" s="81">
        <f t="shared" si="8"/>
        <v>0.4917999890074134</v>
      </c>
      <c r="J24" s="34">
        <f t="shared" si="0"/>
        <v>1999.2261223803164</v>
      </c>
      <c r="K24" s="35">
        <f t="shared" si="1"/>
        <v>6.8106898335336383E-2</v>
      </c>
      <c r="L24" s="35">
        <f t="shared" si="2"/>
        <v>0.53441455854659137</v>
      </c>
      <c r="M24" s="35">
        <f t="shared" si="9"/>
        <v>0.46630766021125497</v>
      </c>
      <c r="N24" s="35">
        <f t="shared" si="10"/>
        <v>0.70347262565750113</v>
      </c>
      <c r="O24" s="36">
        <f t="shared" si="11"/>
        <v>1358.4788518983225</v>
      </c>
      <c r="Q24" s="37">
        <f t="shared" si="3"/>
        <v>42046</v>
      </c>
      <c r="R24" s="38">
        <f t="shared" si="4"/>
        <v>96.675378452988298</v>
      </c>
      <c r="S24" s="39">
        <f t="shared" si="5"/>
        <v>27.371500833304253</v>
      </c>
    </row>
    <row r="25" spans="1:23" x14ac:dyDescent="0.25">
      <c r="A25" s="30">
        <v>42047</v>
      </c>
      <c r="B25" s="31">
        <v>2088.48</v>
      </c>
      <c r="C25">
        <f t="shared" si="6"/>
        <v>0</v>
      </c>
      <c r="D25" s="32">
        <f t="shared" si="7"/>
        <v>6</v>
      </c>
      <c r="E25" s="32">
        <f>Basic!T26</f>
        <v>2000</v>
      </c>
      <c r="F25" s="33">
        <v>1.9849999556317926E-2</v>
      </c>
      <c r="G25" s="80">
        <f>IFERROR(VLOOKUP(A25,HistData!Y:Z,2,FALSE)/100,G24)</f>
        <v>0.15340000000000001</v>
      </c>
      <c r="H25" s="80">
        <f>_xll.BDH($B$1,"IVOL_MONEYNESS",A25,A25,"IVOL_MATURITY=MATURITY_1STM","IVOL_MONEYNESS_LEVEL=MONEY_LVL_100_","DTS=H","FACTOR=.01","DAYS=W")</f>
        <v>0.50579998869448894</v>
      </c>
      <c r="I25" s="81">
        <f t="shared" si="8"/>
        <v>0.50579998869448894</v>
      </c>
      <c r="J25" s="34">
        <f t="shared" si="0"/>
        <v>1999.3475037358601</v>
      </c>
      <c r="K25" s="35">
        <f t="shared" si="1"/>
        <v>6.4849705513216324E-2</v>
      </c>
      <c r="L25" s="35">
        <f t="shared" si="2"/>
        <v>0.70498996490007249</v>
      </c>
      <c r="M25" s="35">
        <f t="shared" si="9"/>
        <v>0.64014025938685615</v>
      </c>
      <c r="N25" s="35">
        <f t="shared" si="10"/>
        <v>0.75959175939507517</v>
      </c>
      <c r="O25" s="36">
        <f t="shared" si="11"/>
        <v>1477.4364144121757</v>
      </c>
      <c r="Q25" s="37">
        <f t="shared" si="3"/>
        <v>42047</v>
      </c>
      <c r="R25" s="38">
        <f t="shared" si="4"/>
        <v>108.95578324925077</v>
      </c>
      <c r="S25" s="39">
        <f t="shared" si="5"/>
        <v>19.823286985110826</v>
      </c>
    </row>
    <row r="26" spans="1:23" x14ac:dyDescent="0.25">
      <c r="A26" s="30">
        <v>42048</v>
      </c>
      <c r="B26" s="31">
        <v>2096.9899999999998</v>
      </c>
      <c r="C26">
        <f t="shared" si="6"/>
        <v>0</v>
      </c>
      <c r="D26" s="32">
        <f t="shared" si="7"/>
        <v>5</v>
      </c>
      <c r="E26" s="32">
        <f>Basic!T27</f>
        <v>2000</v>
      </c>
      <c r="F26" s="33">
        <v>2.0509999541565776E-2</v>
      </c>
      <c r="G26" s="80">
        <f>IFERROR(VLOOKUP(A26,HistData!Y:Z,2,FALSE)/100,G25)</f>
        <v>0.1469</v>
      </c>
      <c r="H26" s="80">
        <f>_xll.BDH($B$1,"IVOL_MONEYNESS",A26,A26,"IVOL_MATURITY=MATURITY_1STM","IVOL_MONEYNESS_LEVEL=MONEY_LVL_100_","DTS=H","FACTOR=.01","DAYS=W")</f>
        <v>0.51359998852014543</v>
      </c>
      <c r="I26" s="81">
        <f t="shared" si="8"/>
        <v>0.51359998852014543</v>
      </c>
      <c r="J26" s="34">
        <f t="shared" si="0"/>
        <v>1999.4381611348506</v>
      </c>
      <c r="K26" s="35">
        <f t="shared" si="1"/>
        <v>6.0112331856317307E-2</v>
      </c>
      <c r="L26" s="35">
        <f t="shared" si="2"/>
        <v>0.82251854524401857</v>
      </c>
      <c r="M26" s="35">
        <f t="shared" si="9"/>
        <v>0.76240621338770131</v>
      </c>
      <c r="N26" s="35">
        <f t="shared" si="10"/>
        <v>0.79460908184921752</v>
      </c>
      <c r="O26" s="36">
        <f t="shared" si="11"/>
        <v>1553.7458009428758</v>
      </c>
      <c r="Q26" s="37">
        <f t="shared" si="3"/>
        <v>42048</v>
      </c>
      <c r="R26" s="38">
        <f t="shared" si="4"/>
        <v>112.54149760411474</v>
      </c>
      <c r="S26" s="39">
        <f t="shared" si="5"/>
        <v>14.989658738965772</v>
      </c>
    </row>
    <row r="27" spans="1:23" x14ac:dyDescent="0.25">
      <c r="A27" s="30">
        <v>42051</v>
      </c>
      <c r="B27" s="31">
        <v>2096.9899999999998</v>
      </c>
      <c r="C27">
        <f t="shared" si="6"/>
        <v>0</v>
      </c>
      <c r="D27" s="32">
        <f t="shared" si="7"/>
        <v>4</v>
      </c>
      <c r="E27" s="32">
        <f>Basic!T28</f>
        <v>2000</v>
      </c>
      <c r="F27" s="33">
        <v>2.0509999541565776E-2</v>
      </c>
      <c r="G27" s="80">
        <f>IFERROR(VLOOKUP(A27,HistData!Y:Z,2,FALSE)/100,G26)</f>
        <v>0.1469</v>
      </c>
      <c r="H27" s="80">
        <f>_xll.BDH($B$1,"IVOL_MONEYNESS",A27,A27,"IVOL_MATURITY=MATURITY_1STM","IVOL_MONEYNESS_LEVEL=MONEY_LVL_100_","DTS=H","FACTOR=.01","DAYS=W")</f>
        <v>0.51359998852014543</v>
      </c>
      <c r="I27" s="81">
        <f t="shared" si="8"/>
        <v>0.51359998852014543</v>
      </c>
      <c r="J27" s="34">
        <f t="shared" si="0"/>
        <v>1999.5505162799452</v>
      </c>
      <c r="K27" s="35">
        <f t="shared" si="1"/>
        <v>5.3766104126700645E-2</v>
      </c>
      <c r="L27" s="35">
        <f t="shared" si="2"/>
        <v>0.91183781161579081</v>
      </c>
      <c r="M27" s="35">
        <f t="shared" si="9"/>
        <v>0.85807170748909012</v>
      </c>
      <c r="N27" s="35">
        <f t="shared" si="10"/>
        <v>0.81907294877622028</v>
      </c>
      <c r="O27" s="36">
        <f t="shared" si="11"/>
        <v>1608.7854883877296</v>
      </c>
      <c r="Q27" s="37">
        <f t="shared" si="3"/>
        <v>42051</v>
      </c>
      <c r="R27" s="38">
        <f t="shared" si="4"/>
        <v>108.80229446651629</v>
      </c>
      <c r="S27" s="39">
        <f t="shared" si="5"/>
        <v>11.362810746461946</v>
      </c>
      <c r="W27" t="s">
        <v>48</v>
      </c>
    </row>
    <row r="28" spans="1:23" x14ac:dyDescent="0.25">
      <c r="A28" s="30">
        <v>42052</v>
      </c>
      <c r="B28" s="31">
        <v>2100.34</v>
      </c>
      <c r="C28">
        <f t="shared" si="6"/>
        <v>0</v>
      </c>
      <c r="D28" s="32">
        <f t="shared" si="7"/>
        <v>3</v>
      </c>
      <c r="E28" s="32">
        <f>Basic!T29</f>
        <v>2000</v>
      </c>
      <c r="F28" s="33">
        <v>2.1389999521896245E-2</v>
      </c>
      <c r="G28" s="80">
        <f>IFERROR(VLOOKUP(A28,HistData!Y:Z,2,FALSE)/100,G27)</f>
        <v>0.158</v>
      </c>
      <c r="H28" s="80">
        <f>_xll.BDH($B$1,"IVOL_MONEYNESS",A28,A28,"IVOL_MATURITY=MATURITY_1STM","IVOL_MONEYNESS_LEVEL=MONEY_LVL_100_","DTS=H","FACTOR=.01","DAYS=W")</f>
        <v>0.64649998554959898</v>
      </c>
      <c r="I28" s="81">
        <f t="shared" si="8"/>
        <v>0.64649998554959898</v>
      </c>
      <c r="J28" s="34">
        <f t="shared" si="0"/>
        <v>1999.6484144762203</v>
      </c>
      <c r="K28" s="35">
        <f t="shared" si="1"/>
        <v>5.8611483608704287E-2</v>
      </c>
      <c r="L28" s="35">
        <f t="shared" si="2"/>
        <v>0.86750093866041533</v>
      </c>
      <c r="M28" s="35">
        <f t="shared" si="9"/>
        <v>0.80888945505171106</v>
      </c>
      <c r="N28" s="35">
        <f t="shared" si="10"/>
        <v>0.80716620115096083</v>
      </c>
      <c r="O28" s="36">
        <f t="shared" si="11"/>
        <v>1581.1432626602664</v>
      </c>
      <c r="Q28" s="37">
        <f t="shared" si="3"/>
        <v>42052</v>
      </c>
      <c r="R28" s="38">
        <f t="shared" si="4"/>
        <v>114.18019626514274</v>
      </c>
      <c r="S28" s="39">
        <f t="shared" si="5"/>
        <v>13.488610741363118</v>
      </c>
      <c r="W28" t="s">
        <v>49</v>
      </c>
    </row>
    <row r="29" spans="1:23" x14ac:dyDescent="0.25">
      <c r="A29" s="30">
        <v>42053</v>
      </c>
      <c r="B29" s="31">
        <v>2099.6799999999998</v>
      </c>
      <c r="C29">
        <f t="shared" si="6"/>
        <v>0</v>
      </c>
      <c r="D29" s="32">
        <f t="shared" si="7"/>
        <v>2</v>
      </c>
      <c r="E29" s="32">
        <f>Basic!T30</f>
        <v>2000</v>
      </c>
      <c r="F29" s="33">
        <v>2.0809999534860252E-2</v>
      </c>
      <c r="G29" s="80">
        <f>IFERROR(VLOOKUP(A29,HistData!Y:Z,2,FALSE)/100,G28)</f>
        <v>0.1545</v>
      </c>
      <c r="H29" s="80">
        <f>_xll.BDH($B$1,"IVOL_MONEYNESS",A29,A29,"IVOL_MATURITY=MATURITY_1STM","IVOL_MONEYNESS_LEVEL=MONEY_LVL_100_","DTS=H","FACTOR=.01","DAYS=W")</f>
        <v>0.58299998696893451</v>
      </c>
      <c r="I29" s="81">
        <f t="shared" si="8"/>
        <v>0.58299998696893451</v>
      </c>
      <c r="J29" s="34">
        <f t="shared" si="0"/>
        <v>1999.7719582123295</v>
      </c>
      <c r="K29" s="35">
        <f t="shared" si="1"/>
        <v>4.3155595189917642E-2</v>
      </c>
      <c r="L29" s="35">
        <f t="shared" si="2"/>
        <v>1.1512528440416687</v>
      </c>
      <c r="M29" s="35">
        <f t="shared" si="9"/>
        <v>1.1080972488517511</v>
      </c>
      <c r="N29" s="35">
        <f t="shared" si="10"/>
        <v>0.87518588454813151</v>
      </c>
      <c r="O29" s="36">
        <f t="shared" si="11"/>
        <v>1731.9826762737373</v>
      </c>
      <c r="Q29" s="37">
        <f t="shared" si="3"/>
        <v>42053</v>
      </c>
      <c r="R29" s="38">
        <f t="shared" si="4"/>
        <v>105.62762179428341</v>
      </c>
      <c r="S29" s="39">
        <f t="shared" si="5"/>
        <v>5.7195800066133415</v>
      </c>
      <c r="W29" t="s">
        <v>50</v>
      </c>
    </row>
    <row r="30" spans="1:23" x14ac:dyDescent="0.25">
      <c r="A30" s="30">
        <v>42054</v>
      </c>
      <c r="B30" s="31">
        <v>2097.4499999999998</v>
      </c>
      <c r="C30">
        <f t="shared" si="6"/>
        <v>0</v>
      </c>
      <c r="D30" s="32">
        <f t="shared" si="7"/>
        <v>1</v>
      </c>
      <c r="E30" s="32">
        <f>Basic!T31</f>
        <v>2000</v>
      </c>
      <c r="F30" s="33">
        <v>2.1149999527260665E-2</v>
      </c>
      <c r="G30" s="80">
        <f>IFERROR(VLOOKUP(A30,HistData!Y:Z,2,FALSE)/100,G29)</f>
        <v>0.15289999999999998</v>
      </c>
      <c r="H30" s="80">
        <f>_xll.BDH($B$1,"IVOL_MONEYNESS",A30,A30,"IVOL_MATURITY=MATURITY_1STM","IVOL_MONEYNESS_LEVEL=MONEY_LVL_100_","DTS=H","FACTOR=.01","DAYS=W")</f>
        <v>0.51509998848661775</v>
      </c>
      <c r="I30" s="81">
        <f t="shared" si="8"/>
        <v>0.51509998848661775</v>
      </c>
      <c r="J30" s="34">
        <f t="shared" si="0"/>
        <v>1999.8841129492132</v>
      </c>
      <c r="K30" s="35">
        <f t="shared" si="1"/>
        <v>2.6961565649983938E-2</v>
      </c>
      <c r="L30" s="35">
        <f t="shared" si="2"/>
        <v>1.7801840386909782</v>
      </c>
      <c r="M30" s="35">
        <f t="shared" si="9"/>
        <v>1.7532224730409942</v>
      </c>
      <c r="N30" s="35">
        <f t="shared" si="10"/>
        <v>0.96247707666178828</v>
      </c>
      <c r="O30" s="36">
        <f t="shared" si="11"/>
        <v>1920.3248962013076</v>
      </c>
      <c r="Q30" s="37">
        <f t="shared" si="3"/>
        <v>42054</v>
      </c>
      <c r="R30" s="38">
        <f t="shared" si="4"/>
        <v>98.422648242960122</v>
      </c>
      <c r="S30" s="39">
        <f t="shared" si="5"/>
        <v>0.85676119217350788</v>
      </c>
      <c r="W30" t="s">
        <v>51</v>
      </c>
    </row>
    <row r="31" spans="1:23" x14ac:dyDescent="0.25">
      <c r="A31" s="30">
        <v>42055</v>
      </c>
      <c r="B31" s="31">
        <v>2110.3000000000002</v>
      </c>
      <c r="C31">
        <f t="shared" si="6"/>
        <v>1</v>
      </c>
      <c r="D31" s="32">
        <f t="shared" si="7"/>
        <v>20</v>
      </c>
      <c r="E31" s="32">
        <f>Basic!T32</f>
        <v>2110</v>
      </c>
      <c r="F31" s="33">
        <v>2.1129999527707697E-2</v>
      </c>
      <c r="G31" s="80">
        <f>IFERROR(VLOOKUP(A31,HistData!Y:Z,2,FALSE)/100,G30)</f>
        <v>0.14300000000000002</v>
      </c>
      <c r="H31" s="80">
        <f>_xll.BDH($B$1,"IVOL_MONEYNESS",A31,A31,"IVOL_MATURITY=MATURITY_1STM","IVOL_MONEYNESS_LEVEL=MONEY_LVL_100_","DTS=H","FACTOR=.01","DAYS=W")</f>
        <v>0.3393999924138188</v>
      </c>
      <c r="I31" s="81">
        <f t="shared" si="8"/>
        <v>0.3393999924138188</v>
      </c>
      <c r="J31" s="34">
        <f t="shared" si="0"/>
        <v>2107.5584384148897</v>
      </c>
      <c r="K31" s="35">
        <f t="shared" si="1"/>
        <v>7.9447528940942716E-2</v>
      </c>
      <c r="L31" s="35">
        <f t="shared" si="2"/>
        <v>5.6086490898632546E-2</v>
      </c>
      <c r="M31" s="35">
        <f t="shared" si="9"/>
        <v>-2.336103804231017E-2</v>
      </c>
      <c r="N31" s="35">
        <f t="shared" si="10"/>
        <v>0.52236354715020872</v>
      </c>
      <c r="O31" s="36">
        <f t="shared" si="11"/>
        <v>1034.1391810304178</v>
      </c>
      <c r="Q31" s="37">
        <f t="shared" si="3"/>
        <v>42055</v>
      </c>
      <c r="R31" s="38">
        <f t="shared" si="4"/>
        <v>68.204612520667752</v>
      </c>
      <c r="S31" s="39">
        <f t="shared" si="5"/>
        <v>65.463050935557476</v>
      </c>
      <c r="W31" t="s">
        <v>52</v>
      </c>
    </row>
    <row r="32" spans="1:23" x14ac:dyDescent="0.25">
      <c r="A32" s="30">
        <v>42058</v>
      </c>
      <c r="B32" s="31">
        <v>2109.66</v>
      </c>
      <c r="C32">
        <f t="shared" si="6"/>
        <v>0</v>
      </c>
      <c r="D32" s="32">
        <f t="shared" si="7"/>
        <v>19</v>
      </c>
      <c r="E32" s="32">
        <f>Basic!T33</f>
        <v>2110</v>
      </c>
      <c r="F32" s="33">
        <v>2.0579999540001153E-2</v>
      </c>
      <c r="G32" s="80">
        <f>IFERROR(VLOOKUP(A32,HistData!Y:Z,2,FALSE)/100,G31)</f>
        <v>0.14560000000000001</v>
      </c>
      <c r="H32" s="80">
        <f>_xll.BDH($B$1,"IVOL_MONEYNESS",A32,A32,"IVOL_MATURITY=MATURITY_1STM","IVOL_MONEYNESS_LEVEL=MONEY_LVL_100_","DTS=H","FACTOR=.01","DAYS=W")</f>
        <v>0.34099999237805606</v>
      </c>
      <c r="I32" s="81">
        <f t="shared" si="8"/>
        <v>0.34099999237805606</v>
      </c>
      <c r="J32" s="34">
        <f t="shared" si="0"/>
        <v>2107.7407934103453</v>
      </c>
      <c r="K32" s="35">
        <f t="shared" si="1"/>
        <v>7.7800920888215636E-2</v>
      </c>
      <c r="L32" s="35">
        <f t="shared" si="2"/>
        <v>5.0598743859091737E-2</v>
      </c>
      <c r="M32" s="35">
        <f t="shared" si="9"/>
        <v>-2.7202177029123899E-2</v>
      </c>
      <c r="N32" s="35">
        <f t="shared" si="10"/>
        <v>0.52017736809991511</v>
      </c>
      <c r="O32" s="36">
        <f t="shared" si="11"/>
        <v>1030.9998065094519</v>
      </c>
      <c r="Q32" s="37">
        <f t="shared" si="3"/>
        <v>42058</v>
      </c>
      <c r="R32" s="38">
        <f t="shared" si="4"/>
        <v>66.397579876214877</v>
      </c>
      <c r="S32" s="39">
        <f t="shared" si="5"/>
        <v>64.478373286560327</v>
      </c>
      <c r="W32" t="s">
        <v>53</v>
      </c>
    </row>
    <row r="33" spans="1:23" x14ac:dyDescent="0.25">
      <c r="A33" s="30">
        <v>42059</v>
      </c>
      <c r="B33" s="31">
        <v>2115.48</v>
      </c>
      <c r="C33">
        <f t="shared" si="6"/>
        <v>0</v>
      </c>
      <c r="D33" s="32">
        <f t="shared" si="7"/>
        <v>18</v>
      </c>
      <c r="E33" s="32">
        <f>Basic!T34</f>
        <v>2110</v>
      </c>
      <c r="F33" s="33">
        <v>1.9809999557211994E-2</v>
      </c>
      <c r="G33" s="80">
        <f>IFERROR(VLOOKUP(A33,HistData!Y:Z,2,FALSE)/100,G32)</f>
        <v>0.13689999999999999</v>
      </c>
      <c r="H33" s="80">
        <f>_xll.BDH($B$1,"IVOL_MONEYNESS",A33,A33,"IVOL_MATURITY=MATURITY_1STM","IVOL_MONEYNESS_LEVEL=MONEY_LVL_100_","DTS=H","FACTOR=.01","DAYS=W")</f>
        <v>0.35749999200925231</v>
      </c>
      <c r="I33" s="81">
        <f t="shared" si="8"/>
        <v>0.35749999200925231</v>
      </c>
      <c r="J33" s="34">
        <f t="shared" si="0"/>
        <v>2107.9396811256743</v>
      </c>
      <c r="K33" s="35">
        <f t="shared" si="1"/>
        <v>7.939001001918812E-2</v>
      </c>
      <c r="L33" s="35">
        <f t="shared" si="2"/>
        <v>8.4671962433963743E-2</v>
      </c>
      <c r="M33" s="35">
        <f t="shared" si="9"/>
        <v>5.2819524147756231E-3</v>
      </c>
      <c r="N33" s="35">
        <f t="shared" si="10"/>
        <v>0.53373890668231916</v>
      </c>
      <c r="O33" s="36">
        <f t="shared" si="11"/>
        <v>1058.4116580554298</v>
      </c>
      <c r="Q33" s="37">
        <f t="shared" si="3"/>
        <v>42059</v>
      </c>
      <c r="R33" s="38">
        <f t="shared" si="4"/>
        <v>70.702324252882818</v>
      </c>
      <c r="S33" s="39">
        <f t="shared" si="5"/>
        <v>63.162005378556842</v>
      </c>
      <c r="W33" t="s">
        <v>54</v>
      </c>
    </row>
    <row r="34" spans="1:23" x14ac:dyDescent="0.25">
      <c r="A34" s="30">
        <v>42060</v>
      </c>
      <c r="B34" s="31">
        <v>2113.86</v>
      </c>
      <c r="C34">
        <f t="shared" si="6"/>
        <v>0</v>
      </c>
      <c r="D34" s="32">
        <f t="shared" si="7"/>
        <v>17</v>
      </c>
      <c r="E34" s="32">
        <f>Basic!T35</f>
        <v>2110</v>
      </c>
      <c r="F34" s="33">
        <v>1.9699999559670688E-2</v>
      </c>
      <c r="G34" s="80">
        <f>IFERROR(VLOOKUP(A34,HistData!Y:Z,2,FALSE)/100,G33)</f>
        <v>0.1384</v>
      </c>
      <c r="H34" s="80">
        <f>_xll.BDH($B$1,"IVOL_MONEYNESS",A34,A34,"IVOL_MATURITY=MATURITY_1STM","IVOL_MONEYNESS_LEVEL=MONEY_LVL_100_","DTS=H","FACTOR=.01","DAYS=W")</f>
        <v>0.35269999211654068</v>
      </c>
      <c r="I34" s="81">
        <f t="shared" si="8"/>
        <v>0.35269999211654068</v>
      </c>
      <c r="J34" s="34">
        <f t="shared" si="0"/>
        <v>2108.0648906832726</v>
      </c>
      <c r="K34" s="35">
        <f t="shared" si="1"/>
        <v>7.6117318164505315E-2</v>
      </c>
      <c r="L34" s="35">
        <f t="shared" si="2"/>
        <v>7.4124654230145387E-2</v>
      </c>
      <c r="M34" s="35">
        <f t="shared" si="9"/>
        <v>-1.9926639343599284E-3</v>
      </c>
      <c r="N34" s="35">
        <f t="shared" si="10"/>
        <v>0.52954440100879774</v>
      </c>
      <c r="O34" s="36">
        <f t="shared" si="11"/>
        <v>1052.3566236246575</v>
      </c>
      <c r="Q34" s="37">
        <f t="shared" si="3"/>
        <v>42060</v>
      </c>
      <c r="R34" s="38">
        <f t="shared" si="4"/>
        <v>67.026103891799721</v>
      </c>
      <c r="S34" s="39">
        <f t="shared" si="5"/>
        <v>61.230994575072145</v>
      </c>
      <c r="W34" t="s">
        <v>55</v>
      </c>
    </row>
    <row r="35" spans="1:23" x14ac:dyDescent="0.25">
      <c r="A35" s="30">
        <v>42061</v>
      </c>
      <c r="B35" s="31">
        <v>2110.7399999999998</v>
      </c>
      <c r="C35">
        <f t="shared" si="6"/>
        <v>0</v>
      </c>
      <c r="D35" s="32">
        <f t="shared" si="7"/>
        <v>16</v>
      </c>
      <c r="E35" s="32">
        <f>Basic!T36</f>
        <v>2110</v>
      </c>
      <c r="F35" s="33">
        <v>2.0299999546259641E-2</v>
      </c>
      <c r="G35" s="80">
        <f>IFERROR(VLOOKUP(A35,HistData!Y:Z,2,FALSE)/100,G34)</f>
        <v>0.1391</v>
      </c>
      <c r="H35" s="80">
        <f>_xll.BDH($B$1,"IVOL_MONEYNESS",A35,A35,"IVOL_MATURITY=MATURITY_1STM","IVOL_MONEYNESS_LEVEL=MONEY_LVL_100_","DTS=H","FACTOR=.01","DAYS=W")</f>
        <v>0.3580999919958413</v>
      </c>
      <c r="I35" s="81">
        <f t="shared" si="8"/>
        <v>0.3580999919958413</v>
      </c>
      <c r="J35" s="34">
        <f t="shared" si="0"/>
        <v>2108.1232242435553</v>
      </c>
      <c r="K35" s="35">
        <f t="shared" si="1"/>
        <v>7.4975240995994952E-2</v>
      </c>
      <c r="L35" s="35">
        <f t="shared" si="2"/>
        <v>5.4033248002630575E-2</v>
      </c>
      <c r="M35" s="35">
        <f t="shared" si="9"/>
        <v>-2.0941992993364376E-2</v>
      </c>
      <c r="N35" s="35">
        <f t="shared" si="10"/>
        <v>0.52154566257561552</v>
      </c>
      <c r="O35" s="36">
        <f t="shared" si="11"/>
        <v>1036.4502752308026</v>
      </c>
      <c r="Q35" s="37">
        <f t="shared" si="3"/>
        <v>42061</v>
      </c>
      <c r="R35" s="38">
        <f t="shared" si="4"/>
        <v>64.397016594052047</v>
      </c>
      <c r="S35" s="39">
        <f t="shared" si="5"/>
        <v>61.78024083760738</v>
      </c>
      <c r="W35" t="s">
        <v>56</v>
      </c>
    </row>
    <row r="36" spans="1:23" x14ac:dyDescent="0.25">
      <c r="A36" s="30">
        <v>42062</v>
      </c>
      <c r="B36" s="31">
        <v>2104.5</v>
      </c>
      <c r="C36">
        <f t="shared" si="6"/>
        <v>0</v>
      </c>
      <c r="D36" s="32">
        <f t="shared" si="7"/>
        <v>15</v>
      </c>
      <c r="E36" s="32">
        <f>Basic!T37</f>
        <v>2110</v>
      </c>
      <c r="F36" s="33">
        <v>1.9939999554306267E-2</v>
      </c>
      <c r="G36" s="80">
        <f>IFERROR(VLOOKUP(A36,HistData!Y:Z,2,FALSE)/100,G35)</f>
        <v>0.13339999999999999</v>
      </c>
      <c r="H36" s="80">
        <f>_xll.BDH($B$1,"IVOL_MONEYNESS",A36,A36,"IVOL_MATURITY=MATURITY_1STM","IVOL_MONEYNESS_LEVEL=MONEY_LVL_100_","DTS=H","FACTOR=.01","DAYS=W")</f>
        <v>0.33849999243393541</v>
      </c>
      <c r="I36" s="81">
        <f t="shared" si="8"/>
        <v>0.33849999243393541</v>
      </c>
      <c r="J36" s="34">
        <f t="shared" si="0"/>
        <v>2108.2716644437915</v>
      </c>
      <c r="K36" s="35">
        <f t="shared" si="1"/>
        <v>6.8621129242666001E-2</v>
      </c>
      <c r="L36" s="35">
        <f t="shared" si="2"/>
        <v>8.2167616954668451E-3</v>
      </c>
      <c r="M36" s="35">
        <f t="shared" si="9"/>
        <v>-6.0404367547199155E-2</v>
      </c>
      <c r="N36" s="35">
        <f t="shared" si="10"/>
        <v>0.50327797676273534</v>
      </c>
      <c r="O36" s="36">
        <f t="shared" si="11"/>
        <v>1003.361883213302</v>
      </c>
      <c r="Q36" s="37">
        <f t="shared" si="3"/>
        <v>42062</v>
      </c>
      <c r="R36" s="38">
        <f t="shared" si="4"/>
        <v>55.786618883874553</v>
      </c>
      <c r="S36" s="39">
        <f t="shared" si="5"/>
        <v>59.558283327665777</v>
      </c>
      <c r="W36" t="s">
        <v>57</v>
      </c>
    </row>
    <row r="37" spans="1:23" x14ac:dyDescent="0.25">
      <c r="A37" s="30">
        <v>42065</v>
      </c>
      <c r="B37" s="31">
        <v>2117.39</v>
      </c>
      <c r="C37">
        <f t="shared" si="6"/>
        <v>0</v>
      </c>
      <c r="D37" s="32">
        <f t="shared" si="7"/>
        <v>14</v>
      </c>
      <c r="E37" s="32">
        <f>Basic!T38</f>
        <v>2110</v>
      </c>
      <c r="F37" s="33">
        <v>2.082999953441322E-2</v>
      </c>
      <c r="G37" s="80">
        <f>IFERROR(VLOOKUP(A37,HistData!Y:Z,2,FALSE)/100,G36)</f>
        <v>0.13039999999999999</v>
      </c>
      <c r="H37" s="80">
        <f>_xll.BDH($B$1,"IVOL_MONEYNESS",A37,A37,"IVOL_MATURITY=MATURITY_1STM","IVOL_MONEYNESS_LEVEL=MONEY_LVL_100_","DTS=H","FACTOR=.01","DAYS=W")</f>
        <v>0.35769999200478197</v>
      </c>
      <c r="I37" s="81">
        <f t="shared" si="8"/>
        <v>0.35769999200478197</v>
      </c>
      <c r="J37" s="34">
        <f t="shared" si="0"/>
        <v>2108.3148700144375</v>
      </c>
      <c r="K37" s="35">
        <f t="shared" si="1"/>
        <v>7.0054577156751285E-2</v>
      </c>
      <c r="L37" s="35">
        <f t="shared" si="2"/>
        <v>9.6339621267830494E-2</v>
      </c>
      <c r="M37" s="35">
        <f t="shared" si="9"/>
        <v>2.6285044111079209E-2</v>
      </c>
      <c r="N37" s="35">
        <f t="shared" si="10"/>
        <v>0.53837457790172638</v>
      </c>
      <c r="O37" s="36">
        <f t="shared" si="11"/>
        <v>1076.2631334320586</v>
      </c>
      <c r="Q37" s="37">
        <f t="shared" si="3"/>
        <v>42065</v>
      </c>
      <c r="R37" s="38">
        <f t="shared" si="4"/>
        <v>63.685814071277719</v>
      </c>
      <c r="S37" s="39">
        <f t="shared" si="5"/>
        <v>54.610684085715093</v>
      </c>
      <c r="W37" t="s">
        <v>58</v>
      </c>
    </row>
    <row r="38" spans="1:23" x14ac:dyDescent="0.25">
      <c r="A38" s="30">
        <v>42066</v>
      </c>
      <c r="B38" s="31">
        <v>2107.7800000000002</v>
      </c>
      <c r="C38">
        <f t="shared" si="6"/>
        <v>0</v>
      </c>
      <c r="D38" s="32">
        <f t="shared" si="7"/>
        <v>13</v>
      </c>
      <c r="E38" s="32">
        <f>Basic!T39</f>
        <v>2110</v>
      </c>
      <c r="F38" s="33">
        <v>2.1199999526143074E-2</v>
      </c>
      <c r="G38" s="80">
        <f>IFERROR(VLOOKUP(A38,HistData!Y:Z,2,FALSE)/100,G37)</f>
        <v>0.1386</v>
      </c>
      <c r="H38" s="80">
        <f>_xll.BDH($B$1,"IVOL_MONEYNESS",A38,A38,"IVOL_MATURITY=MATURITY_1STM","IVOL_MONEYNESS_LEVEL=MONEY_LVL_100_","DTS=H","FACTOR=.01","DAYS=W")</f>
        <v>0.37309999166056518</v>
      </c>
      <c r="I38" s="81">
        <f t="shared" si="8"/>
        <v>0.37309999166056518</v>
      </c>
      <c r="J38" s="34">
        <f t="shared" si="0"/>
        <v>2108.40740684917</v>
      </c>
      <c r="K38" s="35">
        <f t="shared" si="1"/>
        <v>7.0412616574613285E-2</v>
      </c>
      <c r="L38" s="35">
        <f t="shared" si="2"/>
        <v>3.0979535873855515E-2</v>
      </c>
      <c r="M38" s="35">
        <f t="shared" si="9"/>
        <v>-3.9433080700757767E-2</v>
      </c>
      <c r="N38" s="35">
        <f t="shared" si="10"/>
        <v>0.51235707007715758</v>
      </c>
      <c r="O38" s="36">
        <f t="shared" si="11"/>
        <v>1021.0438374962611</v>
      </c>
      <c r="Q38" s="37">
        <f t="shared" si="3"/>
        <v>42066</v>
      </c>
      <c r="R38" s="38">
        <f t="shared" si="4"/>
        <v>58.892147670970303</v>
      </c>
      <c r="S38" s="39">
        <f t="shared" si="5"/>
        <v>59.519554520139991</v>
      </c>
      <c r="W38" t="s">
        <v>59</v>
      </c>
    </row>
    <row r="39" spans="1:23" x14ac:dyDescent="0.25">
      <c r="A39" s="30">
        <v>42067</v>
      </c>
      <c r="B39" s="31">
        <v>2098.5300000000002</v>
      </c>
      <c r="C39">
        <f t="shared" si="6"/>
        <v>0</v>
      </c>
      <c r="D39" s="32">
        <f t="shared" si="7"/>
        <v>12</v>
      </c>
      <c r="E39" s="32">
        <f>Basic!T40</f>
        <v>2110</v>
      </c>
      <c r="F39" s="33">
        <v>2.1179999526590106E-2</v>
      </c>
      <c r="G39" s="80">
        <f>IFERROR(VLOOKUP(A39,HistData!Y:Z,2,FALSE)/100,G38)</f>
        <v>0.14230000000000001</v>
      </c>
      <c r="H39" s="80">
        <f>_xll.BDH($B$1,"IVOL_MONEYNESS",A39,A39,"IVOL_MATURITY=MATURITY_1STM","IVOL_MONEYNESS_LEVEL=MONEY_LVL_100_","DTS=H","FACTOR=.01","DAYS=W")</f>
        <v>0.38519999139010908</v>
      </c>
      <c r="I39" s="81">
        <f t="shared" si="8"/>
        <v>0.38519999139010908</v>
      </c>
      <c r="J39" s="34">
        <f t="shared" si="0"/>
        <v>2108.5312577572827</v>
      </c>
      <c r="K39" s="35">
        <f t="shared" si="1"/>
        <v>6.9844218054363152E-2</v>
      </c>
      <c r="L39" s="35">
        <f t="shared" si="2"/>
        <v>-3.3151086634216578E-2</v>
      </c>
      <c r="M39" s="35">
        <f t="shared" si="9"/>
        <v>-0.10299530468857973</v>
      </c>
      <c r="N39" s="35">
        <f t="shared" si="10"/>
        <v>0.48677705193600856</v>
      </c>
      <c r="O39" s="36">
        <f t="shared" si="11"/>
        <v>967.78073757896982</v>
      </c>
      <c r="Q39" s="37">
        <f t="shared" si="3"/>
        <v>42067</v>
      </c>
      <c r="R39" s="38">
        <f t="shared" si="4"/>
        <v>53.735509220302333</v>
      </c>
      <c r="S39" s="39">
        <f t="shared" si="5"/>
        <v>63.736766977584921</v>
      </c>
      <c r="W39" t="s">
        <v>60</v>
      </c>
    </row>
    <row r="40" spans="1:23" x14ac:dyDescent="0.25">
      <c r="A40" s="30">
        <v>42068</v>
      </c>
      <c r="B40" s="31">
        <v>2101.04</v>
      </c>
      <c r="C40">
        <f t="shared" si="6"/>
        <v>0</v>
      </c>
      <c r="D40" s="32">
        <f t="shared" si="7"/>
        <v>11</v>
      </c>
      <c r="E40" s="32">
        <f>Basic!T41</f>
        <v>2110</v>
      </c>
      <c r="F40" s="33">
        <v>2.1159999527037145E-2</v>
      </c>
      <c r="G40" s="80">
        <f>IFERROR(VLOOKUP(A40,HistData!Y:Z,2,FALSE)/100,G39)</f>
        <v>0.1404</v>
      </c>
      <c r="H40" s="80">
        <f>_xll.BDH($B$1,"IVOL_MONEYNESS",A40,A40,"IVOL_MATURITY=MATURITY_1STM","IVOL_MONEYNESS_LEVEL=MONEY_LVL_100_","DTS=H","FACTOR=.01","DAYS=W")</f>
        <v>0.37849999153986574</v>
      </c>
      <c r="I40" s="81">
        <f t="shared" si="8"/>
        <v>0.37849999153986574</v>
      </c>
      <c r="J40" s="34">
        <f t="shared" si="0"/>
        <v>2108.6548848551029</v>
      </c>
      <c r="K40" s="35">
        <f t="shared" si="1"/>
        <v>6.5707627203746094E-2</v>
      </c>
      <c r="L40" s="35">
        <f t="shared" si="2"/>
        <v>-2.2205070599977447E-2</v>
      </c>
      <c r="M40" s="35">
        <f t="shared" si="9"/>
        <v>-8.7912697803723544E-2</v>
      </c>
      <c r="N40" s="35">
        <f t="shared" si="10"/>
        <v>0.49114218641756363</v>
      </c>
      <c r="O40" s="36">
        <f t="shared" si="11"/>
        <v>980.46765556254013</v>
      </c>
      <c r="Q40" s="37">
        <f t="shared" si="3"/>
        <v>42068</v>
      </c>
      <c r="R40" s="38">
        <f t="shared" si="4"/>
        <v>51.441723788217814</v>
      </c>
      <c r="S40" s="39">
        <f t="shared" si="5"/>
        <v>59.056608643320942</v>
      </c>
      <c r="W40" t="s">
        <v>61</v>
      </c>
    </row>
    <row r="41" spans="1:23" x14ac:dyDescent="0.25">
      <c r="A41" s="30">
        <v>42069</v>
      </c>
      <c r="B41" s="31">
        <v>2071.2600000000002</v>
      </c>
      <c r="C41">
        <f t="shared" si="6"/>
        <v>0</v>
      </c>
      <c r="D41" s="32">
        <f t="shared" si="7"/>
        <v>10</v>
      </c>
      <c r="E41" s="32">
        <f>Basic!T42</f>
        <v>2110</v>
      </c>
      <c r="F41" s="33">
        <v>2.2419999498873949E-2</v>
      </c>
      <c r="G41" s="80">
        <f>IFERROR(VLOOKUP(A41,HistData!Y:Z,2,FALSE)/100,G40)</f>
        <v>0.152</v>
      </c>
      <c r="H41" s="80">
        <f>_xll.BDH($B$1,"IVOL_MONEYNESS",A41,A41,"IVOL_MATURITY=MATURITY_1STM","IVOL_MONEYNESS_LEVEL=MONEY_LVL_100_","DTS=H","FACTOR=.01","DAYS=W")</f>
        <v>0.40449999095872047</v>
      </c>
      <c r="I41" s="81">
        <f t="shared" si="8"/>
        <v>0.40449999095872047</v>
      </c>
      <c r="J41" s="34">
        <f t="shared" si="0"/>
        <v>2108.7043377237833</v>
      </c>
      <c r="K41" s="35">
        <f t="shared" si="1"/>
        <v>6.6953314891408336E-2</v>
      </c>
      <c r="L41" s="35">
        <f t="shared" si="2"/>
        <v>-0.23412149219074241</v>
      </c>
      <c r="M41" s="35">
        <f t="shared" si="9"/>
        <v>-0.30107480708215073</v>
      </c>
      <c r="N41" s="35">
        <f t="shared" si="10"/>
        <v>0.40744533059728627</v>
      </c>
      <c r="O41" s="36">
        <f t="shared" si="11"/>
        <v>804.84758438494896</v>
      </c>
      <c r="Q41" s="37">
        <f t="shared" si="3"/>
        <v>42069</v>
      </c>
      <c r="R41" s="38">
        <f t="shared" si="4"/>
        <v>39.077631067986317</v>
      </c>
      <c r="S41" s="39">
        <f t="shared" si="5"/>
        <v>76.521968791769268</v>
      </c>
      <c r="W41" t="s">
        <v>62</v>
      </c>
    </row>
    <row r="42" spans="1:23" x14ac:dyDescent="0.25">
      <c r="A42" s="30">
        <v>42072</v>
      </c>
      <c r="B42" s="31">
        <v>2079.4299999999998</v>
      </c>
      <c r="C42">
        <f t="shared" si="6"/>
        <v>0</v>
      </c>
      <c r="D42" s="32">
        <f t="shared" si="7"/>
        <v>9</v>
      </c>
      <c r="E42" s="32">
        <f>Basic!T43</f>
        <v>2110</v>
      </c>
      <c r="F42" s="33">
        <v>2.1919999510049821E-2</v>
      </c>
      <c r="G42" s="80">
        <f>IFERROR(VLOOKUP(A42,HistData!Y:Z,2,FALSE)/100,G41)</f>
        <v>0.15060000000000001</v>
      </c>
      <c r="H42" s="80">
        <f>_xll.BDH($B$1,"IVOL_MONEYNESS",A42,A42,"IVOL_MATURITY=MATURITY_1STM","IVOL_MONEYNESS_LEVEL=MONEY_LVL_100_","DTS=H","FACTOR=.01","DAYS=W")</f>
        <v>0.44429999006912113</v>
      </c>
      <c r="I42" s="81">
        <f t="shared" si="8"/>
        <v>0.44429999006912113</v>
      </c>
      <c r="J42" s="34">
        <f t="shared" si="0"/>
        <v>2108.859867622165</v>
      </c>
      <c r="K42" s="35">
        <f t="shared" si="1"/>
        <v>6.9767173082631709E-2</v>
      </c>
      <c r="L42" s="35">
        <f t="shared" si="2"/>
        <v>-0.16655264818240567</v>
      </c>
      <c r="M42" s="35">
        <f t="shared" si="9"/>
        <v>-0.23631982126503737</v>
      </c>
      <c r="N42" s="35">
        <f t="shared" si="10"/>
        <v>0.43386102721531328</v>
      </c>
      <c r="O42" s="36">
        <f t="shared" si="11"/>
        <v>857.44608623421664</v>
      </c>
      <c r="Q42" s="37">
        <f t="shared" si="3"/>
        <v>42072</v>
      </c>
      <c r="R42" s="38">
        <f t="shared" si="4"/>
        <v>44.737549588122192</v>
      </c>
      <c r="S42" s="39">
        <f t="shared" si="5"/>
        <v>74.167417210287113</v>
      </c>
      <c r="W42" t="s">
        <v>63</v>
      </c>
    </row>
    <row r="43" spans="1:23" x14ac:dyDescent="0.25">
      <c r="A43" s="30">
        <v>42073</v>
      </c>
      <c r="B43" s="31">
        <v>2044.16</v>
      </c>
      <c r="C43">
        <f t="shared" si="6"/>
        <v>0</v>
      </c>
      <c r="D43" s="32">
        <f t="shared" si="7"/>
        <v>8</v>
      </c>
      <c r="E43" s="32">
        <f>Basic!T44</f>
        <v>2110</v>
      </c>
      <c r="F43" s="33">
        <v>2.1309999523684384E-2</v>
      </c>
      <c r="G43" s="80">
        <f>IFERROR(VLOOKUP(A43,HistData!Y:Z,2,FALSE)/100,G42)</f>
        <v>0.16690000000000002</v>
      </c>
      <c r="H43" s="80">
        <f>_xll.BDH($B$1,"IVOL_MONEYNESS",A43,A43,"IVOL_MATURITY=MATURITY_1STM","IVOL_MONEYNESS_LEVEL=MONEY_LVL_100_","DTS=H","FACTOR=.01","DAYS=W")</f>
        <v>0.46639998957514761</v>
      </c>
      <c r="I43" s="81">
        <f t="shared" si="8"/>
        <v>0.46639998957514761</v>
      </c>
      <c r="J43" s="34">
        <f t="shared" si="0"/>
        <v>2109.0147156170328</v>
      </c>
      <c r="K43" s="35">
        <f t="shared" si="1"/>
        <v>6.9048952303868233E-2</v>
      </c>
      <c r="L43" s="35">
        <f t="shared" si="2"/>
        <v>-0.41782028504603191</v>
      </c>
      <c r="M43" s="35">
        <f t="shared" si="9"/>
        <v>-0.48686923734990017</v>
      </c>
      <c r="N43" s="35">
        <f t="shared" si="10"/>
        <v>0.33803925927652689</v>
      </c>
      <c r="O43" s="36">
        <f t="shared" si="11"/>
        <v>660.49173858483584</v>
      </c>
      <c r="Q43" s="37">
        <f t="shared" si="3"/>
        <v>42073</v>
      </c>
      <c r="R43" s="38">
        <f t="shared" si="4"/>
        <v>30.514593657869455</v>
      </c>
      <c r="S43" s="39">
        <f t="shared" si="5"/>
        <v>95.369309274902434</v>
      </c>
      <c r="W43" t="s">
        <v>64</v>
      </c>
    </row>
    <row r="44" spans="1:23" x14ac:dyDescent="0.25">
      <c r="A44" s="30">
        <v>42074</v>
      </c>
      <c r="B44" s="31">
        <v>2040.24</v>
      </c>
      <c r="C44">
        <f t="shared" si="6"/>
        <v>0</v>
      </c>
      <c r="D44" s="32">
        <f t="shared" si="7"/>
        <v>7</v>
      </c>
      <c r="E44" s="32">
        <f>Basic!T45</f>
        <v>2110</v>
      </c>
      <c r="F44" s="33">
        <v>2.1089999528601765E-2</v>
      </c>
      <c r="G44" s="80">
        <f>IFERROR(VLOOKUP(A44,HistData!Y:Z,2,FALSE)/100,G43)</f>
        <v>0.16870000000000002</v>
      </c>
      <c r="H44" s="80">
        <f>_xll.BDH($B$1,"IVOL_MONEYNESS",A44,A44,"IVOL_MATURITY=MATURITY_1STM","IVOL_MONEYNESS_LEVEL=MONEY_LVL_100_","DTS=H","FACTOR=.01","DAYS=W")</f>
        <v>0.49359998896718027</v>
      </c>
      <c r="I44" s="81">
        <f t="shared" si="8"/>
        <v>0.49359998896718027</v>
      </c>
      <c r="J44" s="34">
        <f t="shared" si="0"/>
        <v>2109.1467498462107</v>
      </c>
      <c r="K44" s="35">
        <f t="shared" si="1"/>
        <v>6.8356171245063102E-2</v>
      </c>
      <c r="L44" s="35">
        <f t="shared" si="2"/>
        <v>-0.4517478102184217</v>
      </c>
      <c r="M44" s="35">
        <f t="shared" si="9"/>
        <v>-0.5201039814634848</v>
      </c>
      <c r="N44" s="35">
        <f t="shared" si="10"/>
        <v>0.32572533563888229</v>
      </c>
      <c r="O44" s="36">
        <f t="shared" si="11"/>
        <v>635.89836309864256</v>
      </c>
      <c r="Q44" s="37">
        <f t="shared" si="3"/>
        <v>42074</v>
      </c>
      <c r="R44" s="38">
        <f t="shared" si="4"/>
        <v>28.659495685230581</v>
      </c>
      <c r="S44" s="39">
        <f t="shared" si="5"/>
        <v>97.566245531441155</v>
      </c>
      <c r="W44" t="s">
        <v>65</v>
      </c>
    </row>
    <row r="45" spans="1:23" x14ac:dyDescent="0.25">
      <c r="A45" s="30">
        <v>42075</v>
      </c>
      <c r="B45" s="31">
        <v>2065.9499999999998</v>
      </c>
      <c r="C45">
        <f t="shared" si="6"/>
        <v>0</v>
      </c>
      <c r="D45" s="32">
        <f t="shared" si="7"/>
        <v>6</v>
      </c>
      <c r="E45" s="32">
        <f>Basic!T46</f>
        <v>2110</v>
      </c>
      <c r="F45" s="33">
        <v>2.1169999526813626E-2</v>
      </c>
      <c r="G45" s="80">
        <f>IFERROR(VLOOKUP(A45,HistData!Y:Z,2,FALSE)/100,G44)</f>
        <v>0.1542</v>
      </c>
      <c r="H45" s="80">
        <f>_xll.BDH($B$1,"IVOL_MONEYNESS",A45,A45,"IVOL_MATURITY=MATURITY_1STM","IVOL_MONEYNESS_LEVEL=MONEY_LVL_100_","DTS=H","FACTOR=.01","DAYS=W")</f>
        <v>0.50699998866766693</v>
      </c>
      <c r="I45" s="81">
        <f t="shared" si="8"/>
        <v>0.50699998866766693</v>
      </c>
      <c r="J45" s="34">
        <f t="shared" si="0"/>
        <v>2109.2658477663072</v>
      </c>
      <c r="K45" s="35">
        <f t="shared" si="1"/>
        <v>6.5003560093318855E-2</v>
      </c>
      <c r="L45" s="35">
        <f t="shared" si="2"/>
        <v>-0.28670809733008717</v>
      </c>
      <c r="M45" s="35">
        <f t="shared" si="9"/>
        <v>-0.35171165742340604</v>
      </c>
      <c r="N45" s="35">
        <f t="shared" si="10"/>
        <v>0.38716791850211441</v>
      </c>
      <c r="O45" s="36">
        <f t="shared" si="11"/>
        <v>764.66636537243642</v>
      </c>
      <c r="Q45" s="37">
        <f t="shared" si="3"/>
        <v>42075</v>
      </c>
      <c r="R45" s="38">
        <f t="shared" si="4"/>
        <v>35.20319585700679</v>
      </c>
      <c r="S45" s="39">
        <f t="shared" si="5"/>
        <v>78.519043623314246</v>
      </c>
      <c r="W45" t="s">
        <v>66</v>
      </c>
    </row>
    <row r="46" spans="1:23" x14ac:dyDescent="0.25">
      <c r="A46" s="30">
        <v>42076</v>
      </c>
      <c r="B46" s="31">
        <v>2053.4</v>
      </c>
      <c r="C46">
        <f t="shared" si="6"/>
        <v>0</v>
      </c>
      <c r="D46" s="32">
        <f t="shared" si="7"/>
        <v>5</v>
      </c>
      <c r="E46" s="32">
        <f>Basic!T47</f>
        <v>2110</v>
      </c>
      <c r="F46" s="33">
        <v>2.1149999527260665E-2</v>
      </c>
      <c r="G46" s="80">
        <f>IFERROR(VLOOKUP(A46,HistData!Y:Z,2,FALSE)/100,G45)</f>
        <v>0.16</v>
      </c>
      <c r="H46" s="80">
        <f>_xll.BDH($B$1,"IVOL_MONEYNESS",A46,A46,"IVOL_MATURITY=MATURITY_1STM","IVOL_MONEYNESS_LEVEL=MONEY_LVL_100_","DTS=H","FACTOR=.01","DAYS=W")</f>
        <v>0.52319998830556869</v>
      </c>
      <c r="I46" s="81">
        <f t="shared" si="8"/>
        <v>0.52319998830556869</v>
      </c>
      <c r="J46" s="34">
        <f t="shared" si="0"/>
        <v>2109.3887666452356</v>
      </c>
      <c r="K46" s="35">
        <f t="shared" si="1"/>
        <v>6.1235926844285853E-2</v>
      </c>
      <c r="L46" s="35">
        <f t="shared" si="2"/>
        <v>-0.40868730997940772</v>
      </c>
      <c r="M46" s="35">
        <f t="shared" si="9"/>
        <v>-0.46992323682369358</v>
      </c>
      <c r="N46" s="35">
        <f t="shared" si="10"/>
        <v>0.341384573849703</v>
      </c>
      <c r="O46" s="36">
        <f t="shared" si="11"/>
        <v>673.32729576786471</v>
      </c>
      <c r="Q46" s="37">
        <f t="shared" si="3"/>
        <v>42076</v>
      </c>
      <c r="R46" s="38">
        <f t="shared" si="4"/>
        <v>27.671788175115466</v>
      </c>
      <c r="S46" s="39">
        <f t="shared" si="5"/>
        <v>83.660554820351081</v>
      </c>
      <c r="W46" t="s">
        <v>67</v>
      </c>
    </row>
    <row r="47" spans="1:23" x14ac:dyDescent="0.25">
      <c r="A47" s="30">
        <v>42079</v>
      </c>
      <c r="B47" s="31">
        <v>2081.19</v>
      </c>
      <c r="C47">
        <f t="shared" si="6"/>
        <v>0</v>
      </c>
      <c r="D47" s="32">
        <f t="shared" si="7"/>
        <v>4</v>
      </c>
      <c r="E47" s="32">
        <f>Basic!T48</f>
        <v>2110</v>
      </c>
      <c r="F47" s="33">
        <v>2.0729999536648391E-2</v>
      </c>
      <c r="G47" s="80">
        <f>IFERROR(VLOOKUP(A47,HistData!Y:Z,2,FALSE)/100,G46)</f>
        <v>0.15609999999999999</v>
      </c>
      <c r="H47" s="80">
        <f>_xll.BDH($B$1,"IVOL_MONEYNESS",A47,A47,"IVOL_MATURITY=MATURITY_1STM","IVOL_MONEYNESS_LEVEL=MONEY_LVL_100_","DTS=H","FACTOR=.01","DAYS=W")</f>
        <v>0.5962999866716564</v>
      </c>
      <c r="I47" s="81">
        <f t="shared" si="8"/>
        <v>0.5962999866716564</v>
      </c>
      <c r="J47" s="34">
        <f t="shared" si="0"/>
        <v>2109.5207087015888</v>
      </c>
      <c r="K47" s="35">
        <f t="shared" si="1"/>
        <v>6.2423535612834105E-2</v>
      </c>
      <c r="L47" s="35">
        <f t="shared" si="2"/>
        <v>-0.18538800943932862</v>
      </c>
      <c r="M47" s="35">
        <f t="shared" si="9"/>
        <v>-0.24781154505216274</v>
      </c>
      <c r="N47" s="35">
        <f t="shared" si="10"/>
        <v>0.42646235624679785</v>
      </c>
      <c r="O47" s="36">
        <f t="shared" si="11"/>
        <v>848.3228917902411</v>
      </c>
      <c r="Q47" s="37">
        <f t="shared" si="3"/>
        <v>42079</v>
      </c>
      <c r="R47" s="38">
        <f t="shared" si="4"/>
        <v>39.226299407032116</v>
      </c>
      <c r="S47" s="39">
        <f t="shared" si="5"/>
        <v>67.557008108620721</v>
      </c>
      <c r="W47" t="s">
        <v>68</v>
      </c>
    </row>
    <row r="48" spans="1:23" x14ac:dyDescent="0.25">
      <c r="A48" s="30">
        <v>42080</v>
      </c>
      <c r="B48" s="31">
        <v>2074.2800000000002</v>
      </c>
      <c r="C48">
        <f t="shared" si="6"/>
        <v>0</v>
      </c>
      <c r="D48" s="32">
        <f t="shared" si="7"/>
        <v>3</v>
      </c>
      <c r="E48" s="32">
        <f>Basic!T49</f>
        <v>2110</v>
      </c>
      <c r="F48" s="33">
        <v>2.0509999541565776E-2</v>
      </c>
      <c r="G48" s="80">
        <f>IFERROR(VLOOKUP(A48,HistData!Y:Z,2,FALSE)/100,G47)</f>
        <v>0.15659999999999999</v>
      </c>
      <c r="H48" s="80">
        <f>_xll.BDH($B$1,"IVOL_MONEYNESS",A48,A48,"IVOL_MATURITY=MATURITY_1STM","IVOL_MONEYNESS_LEVEL=MONEY_LVL_100_","DTS=H","FACTOR=.01","DAYS=W")</f>
        <v>0.61409998627379536</v>
      </c>
      <c r="I48" s="81">
        <f t="shared" si="8"/>
        <v>0.61409998627379536</v>
      </c>
      <c r="J48" s="34">
        <f t="shared" si="0"/>
        <v>2109.6443360142785</v>
      </c>
      <c r="K48" s="35">
        <f t="shared" si="1"/>
        <v>5.5674109952212371E-2</v>
      </c>
      <c r="L48" s="35">
        <f t="shared" si="2"/>
        <v>-0.27580976842497262</v>
      </c>
      <c r="M48" s="35">
        <f t="shared" si="9"/>
        <v>-0.33148387837718502</v>
      </c>
      <c r="N48" s="35">
        <f t="shared" si="10"/>
        <v>0.39134709025540604</v>
      </c>
      <c r="O48" s="36">
        <f t="shared" si="11"/>
        <v>780.86271710963854</v>
      </c>
      <c r="Q48" s="37">
        <f t="shared" si="3"/>
        <v>42080</v>
      </c>
      <c r="R48" s="38">
        <f t="shared" si="4"/>
        <v>30.900725265345159</v>
      </c>
      <c r="S48" s="39">
        <f t="shared" si="5"/>
        <v>66.265061279623296</v>
      </c>
      <c r="W48" t="s">
        <v>69</v>
      </c>
    </row>
    <row r="49" spans="1:23" x14ac:dyDescent="0.25">
      <c r="A49" s="30">
        <v>42081</v>
      </c>
      <c r="B49" s="31">
        <v>2099.5</v>
      </c>
      <c r="C49">
        <f t="shared" si="6"/>
        <v>0</v>
      </c>
      <c r="D49" s="32">
        <f t="shared" si="7"/>
        <v>2</v>
      </c>
      <c r="E49" s="32">
        <f>Basic!T50</f>
        <v>2110</v>
      </c>
      <c r="F49" s="33">
        <v>1.920999957062304E-2</v>
      </c>
      <c r="G49" s="80">
        <f>IFERROR(VLOOKUP(A49,HistData!Y:Z,2,FALSE)/100,G48)</f>
        <v>0.13970000000000002</v>
      </c>
      <c r="H49" s="80">
        <f>_xll.BDH($B$1,"IVOL_MONEYNESS",A49,A49,"IVOL_MATURITY=MATURITY_1STM","IVOL_MONEYNESS_LEVEL=MONEY_LVL_100_","DTS=H","FACTOR=.01","DAYS=W")</f>
        <v>0.66149998521432285</v>
      </c>
      <c r="I49" s="81">
        <f t="shared" si="8"/>
        <v>0.66149998521432285</v>
      </c>
      <c r="J49" s="34">
        <f t="shared" si="0"/>
        <v>2109.7779125155816</v>
      </c>
      <c r="K49" s="35">
        <f t="shared" si="1"/>
        <v>4.8966425760086661E-2</v>
      </c>
      <c r="L49" s="35">
        <f t="shared" si="2"/>
        <v>-7.524769454152555E-2</v>
      </c>
      <c r="M49" s="35">
        <f t="shared" si="9"/>
        <v>-0.12421412030161222</v>
      </c>
      <c r="N49" s="35">
        <f t="shared" si="10"/>
        <v>0.47000881856719567</v>
      </c>
      <c r="O49" s="36">
        <f t="shared" si="11"/>
        <v>950.60869167846477</v>
      </c>
      <c r="Q49" s="37">
        <f t="shared" si="3"/>
        <v>42081</v>
      </c>
      <c r="R49" s="38">
        <f t="shared" si="4"/>
        <v>36.174822903362497</v>
      </c>
      <c r="S49" s="39">
        <f t="shared" si="5"/>
        <v>46.45273541894403</v>
      </c>
      <c r="W49" t="s">
        <v>70</v>
      </c>
    </row>
    <row r="50" spans="1:23" x14ac:dyDescent="0.25">
      <c r="A50" s="30">
        <v>42082</v>
      </c>
      <c r="B50" s="31">
        <v>2089.27</v>
      </c>
      <c r="C50">
        <f t="shared" si="6"/>
        <v>0</v>
      </c>
      <c r="D50" s="32">
        <f t="shared" si="7"/>
        <v>1</v>
      </c>
      <c r="E50" s="32">
        <f>Basic!T51</f>
        <v>2110</v>
      </c>
      <c r="F50" s="33">
        <v>1.9689999559894204E-2</v>
      </c>
      <c r="G50" s="80">
        <f>IFERROR(VLOOKUP(A50,HistData!Y:Z,2,FALSE)/100,G49)</f>
        <v>0.14069999999999999</v>
      </c>
      <c r="H50" s="80">
        <f>_xll.BDH($B$1,"IVOL_MONEYNESS",A50,A50,"IVOL_MATURITY=MATURITY_1STM","IVOL_MONEYNESS_LEVEL=MONEY_LVL_100_","DTS=H","FACTOR=.01","DAYS=W")</f>
        <v>0.49899998884648084</v>
      </c>
      <c r="I50" s="81">
        <f t="shared" si="8"/>
        <v>0.49899998884648084</v>
      </c>
      <c r="J50" s="34">
        <f t="shared" si="0"/>
        <v>2109.886178689067</v>
      </c>
      <c r="K50" s="35">
        <f t="shared" si="1"/>
        <v>2.6118853153449789E-2</v>
      </c>
      <c r="L50" s="35">
        <f t="shared" si="2"/>
        <v>-0.362886621253658</v>
      </c>
      <c r="M50" s="35">
        <f t="shared" si="9"/>
        <v>-0.38900547440710781</v>
      </c>
      <c r="N50" s="35">
        <f t="shared" si="10"/>
        <v>0.35834479060049185</v>
      </c>
      <c r="O50" s="36">
        <f t="shared" si="11"/>
        <v>735.58237984133314</v>
      </c>
      <c r="Q50" s="37">
        <f t="shared" si="3"/>
        <v>42082</v>
      </c>
      <c r="R50" s="38">
        <f t="shared" si="4"/>
        <v>13.096640816556487</v>
      </c>
      <c r="S50" s="39">
        <f t="shared" si="5"/>
        <v>33.712819505623429</v>
      </c>
      <c r="W50" t="s">
        <v>71</v>
      </c>
    </row>
    <row r="51" spans="1:23" x14ac:dyDescent="0.25">
      <c r="A51" s="30">
        <v>42083</v>
      </c>
      <c r="B51" s="31">
        <v>2108.1</v>
      </c>
      <c r="C51">
        <f t="shared" si="6"/>
        <v>1</v>
      </c>
      <c r="D51" s="32">
        <f t="shared" si="7"/>
        <v>20</v>
      </c>
      <c r="E51" s="32">
        <f>Basic!T52</f>
        <v>2105</v>
      </c>
      <c r="F51" s="33">
        <v>1.9309999568387866E-2</v>
      </c>
      <c r="G51" s="80">
        <f>IFERROR(VLOOKUP(A51,HistData!Y:Z,2,FALSE)/100,G50)</f>
        <v>0.13019999999999998</v>
      </c>
      <c r="H51" s="80">
        <f>_xll.BDH($B$1,"IVOL_MONEYNESS",A51,A51,"IVOL_MATURITY=MATURITY_1STM","IVOL_MONEYNESS_LEVEL=MONEY_LVL_100_","DTS=H","FACTOR=.01","DAYS=W")</f>
        <v>0.31789999289438126</v>
      </c>
      <c r="I51" s="81">
        <f t="shared" si="8"/>
        <v>0.31789999289438126</v>
      </c>
      <c r="J51" s="34">
        <f t="shared" si="0"/>
        <v>2102.7739149342233</v>
      </c>
      <c r="K51" s="35">
        <f t="shared" si="1"/>
        <v>7.4414759724000273E-2</v>
      </c>
      <c r="L51" s="35">
        <f t="shared" si="2"/>
        <v>7.1201750431670985E-2</v>
      </c>
      <c r="M51" s="35">
        <f t="shared" si="9"/>
        <v>-3.2130092923292886E-3</v>
      </c>
      <c r="N51" s="35">
        <f t="shared" si="10"/>
        <v>0.52838140584413296</v>
      </c>
      <c r="O51" s="36">
        <f t="shared" si="11"/>
        <v>1048.6916154524351</v>
      </c>
      <c r="Q51" s="37">
        <f t="shared" si="3"/>
        <v>42083</v>
      </c>
      <c r="R51" s="38">
        <f t="shared" si="4"/>
        <v>65.189226207581441</v>
      </c>
      <c r="S51" s="39">
        <f t="shared" si="5"/>
        <v>59.863141141805045</v>
      </c>
      <c r="W51" t="s">
        <v>72</v>
      </c>
    </row>
    <row r="52" spans="1:23" x14ac:dyDescent="0.25">
      <c r="A52" s="30">
        <v>42086</v>
      </c>
      <c r="B52" s="31">
        <v>2104.42</v>
      </c>
      <c r="C52">
        <f t="shared" si="6"/>
        <v>0</v>
      </c>
      <c r="D52" s="32">
        <f t="shared" si="7"/>
        <v>19</v>
      </c>
      <c r="E52" s="32">
        <f>Basic!T53</f>
        <v>2105</v>
      </c>
      <c r="F52" s="33">
        <v>1.9119999572634695E-2</v>
      </c>
      <c r="G52" s="80">
        <f>IFERROR(VLOOKUP(A52,HistData!Y:Z,2,FALSE)/100,G51)</f>
        <v>0.1341</v>
      </c>
      <c r="H52" s="80">
        <f>_xll.BDH($B$1,"IVOL_MONEYNESS",A52,A52,"IVOL_MATURITY=MATURITY_1STM","IVOL_MONEYNESS_LEVEL=MONEY_LVL_100_","DTS=H","FACTOR=.01","DAYS=W")</f>
        <v>0.31989999284967779</v>
      </c>
      <c r="I52" s="81">
        <f t="shared" si="8"/>
        <v>0.31989999284967779</v>
      </c>
      <c r="J52" s="34">
        <f t="shared" si="0"/>
        <v>2102.905961756946</v>
      </c>
      <c r="K52" s="35">
        <f t="shared" si="1"/>
        <v>7.2986846311261525E-2</v>
      </c>
      <c r="L52" s="35">
        <f t="shared" si="2"/>
        <v>4.6354312849692061E-2</v>
      </c>
      <c r="M52" s="35">
        <f t="shared" si="9"/>
        <v>-2.6632533461569463E-2</v>
      </c>
      <c r="N52" s="35">
        <f t="shared" si="10"/>
        <v>0.51848607479749298</v>
      </c>
      <c r="O52" s="36">
        <f t="shared" si="11"/>
        <v>1029.1125748711067</v>
      </c>
      <c r="Q52" s="37">
        <f t="shared" si="3"/>
        <v>42086</v>
      </c>
      <c r="R52" s="38">
        <f t="shared" si="4"/>
        <v>61.999890654233468</v>
      </c>
      <c r="S52" s="39">
        <f t="shared" si="5"/>
        <v>60.485852411179621</v>
      </c>
    </row>
    <row r="53" spans="1:23" x14ac:dyDescent="0.25">
      <c r="A53" s="30">
        <v>42087</v>
      </c>
      <c r="B53" s="31">
        <v>2091.5</v>
      </c>
      <c r="C53">
        <f t="shared" si="6"/>
        <v>0</v>
      </c>
      <c r="D53" s="32">
        <f t="shared" si="7"/>
        <v>18</v>
      </c>
      <c r="E53" s="32">
        <f>Basic!T54</f>
        <v>2105</v>
      </c>
      <c r="F53" s="33">
        <v>1.8739999581128361E-2</v>
      </c>
      <c r="G53" s="80">
        <f>IFERROR(VLOOKUP(A53,HistData!Y:Z,2,FALSE)/100,G52)</f>
        <v>0.13619999999999999</v>
      </c>
      <c r="H53" s="80">
        <f>_xll.BDH($B$1,"IVOL_MONEYNESS",A53,A53,"IVOL_MATURITY=MATURITY_1STM","IVOL_MONEYNESS_LEVEL=MONEY_LVL_100_","DTS=H","FACTOR=.01","DAYS=W")</f>
        <v>0.3338999925367534</v>
      </c>
      <c r="I53" s="81">
        <f t="shared" si="8"/>
        <v>0.3338999925367534</v>
      </c>
      <c r="J53" s="34">
        <f t="shared" si="0"/>
        <v>2103.0555326581903</v>
      </c>
      <c r="K53" s="35">
        <f t="shared" si="1"/>
        <v>7.4149159008131224E-2</v>
      </c>
      <c r="L53" s="35">
        <f t="shared" si="2"/>
        <v>-3.7232276366268496E-2</v>
      </c>
      <c r="M53" s="35">
        <f t="shared" si="9"/>
        <v>-0.11138143537439972</v>
      </c>
      <c r="N53" s="35">
        <f t="shared" si="10"/>
        <v>0.48514990181377848</v>
      </c>
      <c r="O53" s="36">
        <f t="shared" si="11"/>
        <v>958.27184958536077</v>
      </c>
      <c r="Q53" s="37">
        <f t="shared" si="3"/>
        <v>42087</v>
      </c>
      <c r="R53" s="38">
        <f t="shared" si="4"/>
        <v>56.419170058156965</v>
      </c>
      <c r="S53" s="39">
        <f t="shared" si="5"/>
        <v>67.97470271634711</v>
      </c>
    </row>
    <row r="54" spans="1:23" x14ac:dyDescent="0.25">
      <c r="A54" s="30">
        <v>42088</v>
      </c>
      <c r="B54" s="31">
        <v>2061.0500000000002</v>
      </c>
      <c r="C54">
        <f t="shared" si="6"/>
        <v>0</v>
      </c>
      <c r="D54" s="32">
        <f t="shared" si="7"/>
        <v>17</v>
      </c>
      <c r="E54" s="32">
        <f>Basic!T55</f>
        <v>2105</v>
      </c>
      <c r="F54" s="33">
        <v>1.9259999569505453E-2</v>
      </c>
      <c r="G54" s="80">
        <f>IFERROR(VLOOKUP(A54,HistData!Y:Z,2,FALSE)/100,G53)</f>
        <v>0.15439999999999998</v>
      </c>
      <c r="H54" s="80">
        <f>_xll.BDH($B$1,"IVOL_MONEYNESS",A54,A54,"IVOL_MATURITY=MATURITY_1STM","IVOL_MONEYNESS_LEVEL=MONEY_LVL_100_","DTS=H","FACTOR=.01","DAYS=W")</f>
        <v>0.34019999239593746</v>
      </c>
      <c r="I54" s="81">
        <f t="shared" si="8"/>
        <v>0.34019999239593746</v>
      </c>
      <c r="J54" s="34">
        <f t="shared" si="0"/>
        <v>2103.1125752107032</v>
      </c>
      <c r="K54" s="35">
        <f t="shared" si="1"/>
        <v>7.3419653075034619E-2</v>
      </c>
      <c r="L54" s="35">
        <f t="shared" si="2"/>
        <v>-0.2384598798063399</v>
      </c>
      <c r="M54" s="35">
        <f t="shared" si="9"/>
        <v>-0.31187953288137449</v>
      </c>
      <c r="N54" s="35">
        <f t="shared" si="10"/>
        <v>0.40576221458589201</v>
      </c>
      <c r="O54" s="36">
        <f t="shared" si="11"/>
        <v>794.06388421205509</v>
      </c>
      <c r="Q54" s="37">
        <f t="shared" si="3"/>
        <v>42088</v>
      </c>
      <c r="R54" s="38">
        <f t="shared" si="4"/>
        <v>42.232328160197767</v>
      </c>
      <c r="S54" s="39">
        <f t="shared" si="5"/>
        <v>84.294903370901011</v>
      </c>
    </row>
    <row r="55" spans="1:23" x14ac:dyDescent="0.25">
      <c r="A55" s="30">
        <v>42089</v>
      </c>
      <c r="B55" s="31">
        <v>2056.15</v>
      </c>
      <c r="C55">
        <f t="shared" si="6"/>
        <v>0</v>
      </c>
      <c r="D55" s="32">
        <f t="shared" si="7"/>
        <v>16</v>
      </c>
      <c r="E55" s="32">
        <f>Basic!T56</f>
        <v>2105</v>
      </c>
      <c r="F55" s="33">
        <v>1.9899999555200339E-2</v>
      </c>
      <c r="G55" s="80">
        <f>IFERROR(VLOOKUP(A55,HistData!Y:Z,2,FALSE)/100,G54)</f>
        <v>0.158</v>
      </c>
      <c r="H55" s="80">
        <f>_xll.BDH($B$1,"IVOL_MONEYNESS",A55,A55,"IVOL_MATURITY=MATURITY_1STM","IVOL_MONEYNESS_LEVEL=MONEY_LVL_100_","DTS=H","FACTOR=.01","DAYS=W")</f>
        <v>0.34779999222606423</v>
      </c>
      <c r="I55" s="81">
        <f t="shared" si="8"/>
        <v>0.34779999222606423</v>
      </c>
      <c r="J55" s="34">
        <f t="shared" si="0"/>
        <v>2103.1645486611246</v>
      </c>
      <c r="K55" s="35">
        <f t="shared" si="1"/>
        <v>7.2818734483124939E-2</v>
      </c>
      <c r="L55" s="35">
        <f t="shared" si="2"/>
        <v>-0.27405793786991722</v>
      </c>
      <c r="M55" s="35">
        <f t="shared" si="9"/>
        <v>-0.34687667235304215</v>
      </c>
      <c r="N55" s="35">
        <f t="shared" si="10"/>
        <v>0.39202004870486773</v>
      </c>
      <c r="O55" s="36">
        <f t="shared" si="11"/>
        <v>766.27114916292419</v>
      </c>
      <c r="Q55" s="37">
        <f t="shared" si="3"/>
        <v>42089</v>
      </c>
      <c r="R55" s="38">
        <f t="shared" si="4"/>
        <v>39.780873981589593</v>
      </c>
      <c r="S55" s="39">
        <f t="shared" si="5"/>
        <v>86.795422642714129</v>
      </c>
    </row>
    <row r="56" spans="1:23" x14ac:dyDescent="0.25">
      <c r="A56" s="30">
        <v>42090</v>
      </c>
      <c r="B56" s="31">
        <v>2061.02</v>
      </c>
      <c r="C56">
        <f t="shared" si="6"/>
        <v>0</v>
      </c>
      <c r="D56" s="32">
        <f t="shared" si="7"/>
        <v>15</v>
      </c>
      <c r="E56" s="32">
        <f>Basic!T57</f>
        <v>2105</v>
      </c>
      <c r="F56" s="33">
        <v>1.9619999561458826E-2</v>
      </c>
      <c r="G56" s="80">
        <f>IFERROR(VLOOKUP(A56,HistData!Y:Z,2,FALSE)/100,G55)</f>
        <v>0.1507</v>
      </c>
      <c r="H56" s="80">
        <f>_xll.BDH($B$1,"IVOL_MONEYNESS",A56,A56,"IVOL_MATURITY=MATURITY_1STM","IVOL_MONEYNESS_LEVEL=MONEY_LVL_100_","DTS=H","FACTOR=.01","DAYS=W")</f>
        <v>0.34139999236911533</v>
      </c>
      <c r="I56" s="81">
        <f t="shared" si="8"/>
        <v>0.34139999236911533</v>
      </c>
      <c r="J56" s="34">
        <f t="shared" si="0"/>
        <v>2103.3034197237757</v>
      </c>
      <c r="K56" s="35">
        <f t="shared" si="1"/>
        <v>6.9209020748733155E-2</v>
      </c>
      <c r="L56" s="35">
        <f t="shared" si="2"/>
        <v>-0.25882775718833045</v>
      </c>
      <c r="M56" s="35">
        <f t="shared" si="9"/>
        <v>-0.3280367779370636</v>
      </c>
      <c r="N56" s="35">
        <f t="shared" si="10"/>
        <v>0.39788407015723104</v>
      </c>
      <c r="O56" s="36">
        <f t="shared" si="11"/>
        <v>781.25507638235888</v>
      </c>
      <c r="Q56" s="37">
        <f t="shared" si="3"/>
        <v>42090</v>
      </c>
      <c r="R56" s="38">
        <f t="shared" si="4"/>
        <v>38.791949893097467</v>
      </c>
      <c r="S56" s="39">
        <f t="shared" si="5"/>
        <v>81.075369616873104</v>
      </c>
    </row>
    <row r="57" spans="1:23" x14ac:dyDescent="0.25">
      <c r="A57" s="30">
        <v>42093</v>
      </c>
      <c r="B57" s="31">
        <v>2086.2399999999998</v>
      </c>
      <c r="C57">
        <f t="shared" si="6"/>
        <v>0</v>
      </c>
      <c r="D57" s="32">
        <f t="shared" si="7"/>
        <v>14</v>
      </c>
      <c r="E57" s="32">
        <f>Basic!T58</f>
        <v>2105</v>
      </c>
      <c r="F57" s="33">
        <v>1.9479999564588069E-2</v>
      </c>
      <c r="G57" s="80">
        <f>IFERROR(VLOOKUP(A57,HistData!Y:Z,2,FALSE)/100,G56)</f>
        <v>0.14510000000000001</v>
      </c>
      <c r="H57" s="80">
        <f>_xll.BDH($B$1,"IVOL_MONEYNESS",A57,A57,"IVOL_MATURITY=MATURITY_1STM","IVOL_MONEYNESS_LEVEL=MONEY_LVL_100_","DTS=H","FACTOR=.01","DAYS=W")</f>
        <v>0.35209999212995174</v>
      </c>
      <c r="I57" s="81">
        <f t="shared" si="8"/>
        <v>0.35209999212995174</v>
      </c>
      <c r="J57" s="34">
        <f t="shared" si="0"/>
        <v>2103.4277776103277</v>
      </c>
      <c r="K57" s="35">
        <f t="shared" si="1"/>
        <v>6.8957832308896086E-2</v>
      </c>
      <c r="L57" s="35">
        <f t="shared" si="2"/>
        <v>-8.4505194875535428E-2</v>
      </c>
      <c r="M57" s="35">
        <f t="shared" si="9"/>
        <v>-0.1534630271844315</v>
      </c>
      <c r="N57" s="35">
        <f t="shared" si="10"/>
        <v>0.46632738635202559</v>
      </c>
      <c r="O57" s="36">
        <f t="shared" si="11"/>
        <v>923.43965334851941</v>
      </c>
      <c r="Q57" s="37">
        <f t="shared" si="3"/>
        <v>42093</v>
      </c>
      <c r="R57" s="38">
        <f t="shared" si="4"/>
        <v>49.43119315453032</v>
      </c>
      <c r="S57" s="39">
        <f t="shared" si="5"/>
        <v>66.618970764858204</v>
      </c>
    </row>
    <row r="58" spans="1:23" x14ac:dyDescent="0.25">
      <c r="A58" s="30">
        <v>42094</v>
      </c>
      <c r="B58" s="31">
        <v>2067.89</v>
      </c>
      <c r="C58">
        <f t="shared" si="6"/>
        <v>0</v>
      </c>
      <c r="D58" s="32">
        <f t="shared" si="7"/>
        <v>13</v>
      </c>
      <c r="E58" s="32">
        <f>Basic!T59</f>
        <v>2105</v>
      </c>
      <c r="F58" s="33">
        <v>1.9239999569952489E-2</v>
      </c>
      <c r="G58" s="80">
        <f>IFERROR(VLOOKUP(A58,HistData!Y:Z,2,FALSE)/100,G57)</f>
        <v>0.15289999999999998</v>
      </c>
      <c r="H58" s="80">
        <f>_xll.BDH($B$1,"IVOL_MONEYNESS",A58,A58,"IVOL_MATURITY=MATURITY_1STM","IVOL_MONEYNESS_LEVEL=MONEY_LVL_100_","DTS=H","FACTOR=.01","DAYS=W")</f>
        <v>0.37439999163150783</v>
      </c>
      <c r="I58" s="81">
        <f t="shared" si="8"/>
        <v>0.37439999163150783</v>
      </c>
      <c r="J58" s="34">
        <f t="shared" si="0"/>
        <v>2103.5580212773129</v>
      </c>
      <c r="K58" s="35">
        <f t="shared" si="1"/>
        <v>7.0657956702050953E-2</v>
      </c>
      <c r="L58" s="35">
        <f t="shared" si="2"/>
        <v>-0.206702406814816</v>
      </c>
      <c r="M58" s="35">
        <f t="shared" si="9"/>
        <v>-0.27736036351686694</v>
      </c>
      <c r="N58" s="35">
        <f t="shared" si="10"/>
        <v>0.41812113881444379</v>
      </c>
      <c r="O58" s="36">
        <f t="shared" si="11"/>
        <v>821.96888700341378</v>
      </c>
      <c r="Q58" s="37">
        <f t="shared" si="3"/>
        <v>42094</v>
      </c>
      <c r="R58" s="38">
        <f t="shared" si="4"/>
        <v>42.659634739586295</v>
      </c>
      <c r="S58" s="39">
        <f t="shared" si="5"/>
        <v>78.327656016899255</v>
      </c>
    </row>
    <row r="59" spans="1:23" x14ac:dyDescent="0.25">
      <c r="A59" s="30">
        <v>42095</v>
      </c>
      <c r="B59" s="31">
        <v>2059.69</v>
      </c>
      <c r="C59">
        <f t="shared" si="6"/>
        <v>0</v>
      </c>
      <c r="D59" s="32">
        <f t="shared" si="7"/>
        <v>12</v>
      </c>
      <c r="E59" s="32">
        <f>Basic!T60</f>
        <v>2105</v>
      </c>
      <c r="F59" s="33">
        <v>1.8579999584704639E-2</v>
      </c>
      <c r="G59" s="80">
        <f>IFERROR(VLOOKUP(A59,HistData!Y:Z,2,FALSE)/100,G58)</f>
        <v>0.15109999999999998</v>
      </c>
      <c r="H59" s="80">
        <f>_xll.BDH($B$1,"IVOL_MONEYNESS",A59,A59,"IVOL_MATURITY=MATURITY_1STM","IVOL_MONEYNESS_LEVEL=MONEY_LVL_100_","DTS=H","FACTOR=.01","DAYS=W")</f>
        <v>0.37579999160021543</v>
      </c>
      <c r="I59" s="81">
        <f t="shared" si="8"/>
        <v>0.37579999160021543</v>
      </c>
      <c r="J59" s="34">
        <f t="shared" si="0"/>
        <v>2103.7145548671228</v>
      </c>
      <c r="K59" s="35">
        <f t="shared" si="1"/>
        <v>6.8139816056151797E-2</v>
      </c>
      <c r="L59" s="35">
        <f t="shared" si="2"/>
        <v>-0.2763085610739594</v>
      </c>
      <c r="M59" s="35">
        <f t="shared" si="9"/>
        <v>-0.34444837713011123</v>
      </c>
      <c r="N59" s="35">
        <f t="shared" si="10"/>
        <v>0.39115554049845369</v>
      </c>
      <c r="O59" s="36">
        <f t="shared" si="11"/>
        <v>768.39132611755906</v>
      </c>
      <c r="Q59" s="37">
        <f t="shared" si="3"/>
        <v>42095</v>
      </c>
      <c r="R59" s="38">
        <f t="shared" si="4"/>
        <v>37.26782909170106</v>
      </c>
      <c r="S59" s="39">
        <f t="shared" si="5"/>
        <v>81.292383958823848</v>
      </c>
    </row>
    <row r="60" spans="1:23" x14ac:dyDescent="0.25">
      <c r="A60" s="30">
        <v>42096</v>
      </c>
      <c r="B60" s="31">
        <v>2066.96</v>
      </c>
      <c r="C60">
        <f t="shared" si="6"/>
        <v>0</v>
      </c>
      <c r="D60" s="32">
        <f t="shared" si="7"/>
        <v>11</v>
      </c>
      <c r="E60" s="32">
        <f>Basic!T61</f>
        <v>2105</v>
      </c>
      <c r="F60" s="33">
        <v>1.9119999572634695E-2</v>
      </c>
      <c r="G60" s="80">
        <f>IFERROR(VLOOKUP(A60,HistData!Y:Z,2,FALSE)/100,G59)</f>
        <v>0.1467</v>
      </c>
      <c r="H60" s="80">
        <f>_xll.BDH($B$1,"IVOL_MONEYNESS",A60,A60,"IVOL_MATURITY=MATURITY_1STM","IVOL_MONEYNESS_LEVEL=MONEY_LVL_100_","DTS=H","FACTOR=.01","DAYS=W")</f>
        <v>0.37969999151304362</v>
      </c>
      <c r="I60" s="81">
        <f t="shared" si="8"/>
        <v>0.37969999151304362</v>
      </c>
      <c r="J60" s="34">
        <f t="shared" si="0"/>
        <v>2103.7874080501601</v>
      </c>
      <c r="K60" s="35">
        <f t="shared" si="1"/>
        <v>6.5915947289993101E-2</v>
      </c>
      <c r="L60" s="35">
        <f t="shared" si="2"/>
        <v>-0.23496382525637033</v>
      </c>
      <c r="M60" s="35">
        <f t="shared" si="9"/>
        <v>-0.30087977254636344</v>
      </c>
      <c r="N60" s="35">
        <f t="shared" si="10"/>
        <v>0.40711840526264864</v>
      </c>
      <c r="O60" s="36">
        <f t="shared" si="11"/>
        <v>803.12733867710313</v>
      </c>
      <c r="Q60" s="37">
        <f t="shared" si="3"/>
        <v>42096</v>
      </c>
      <c r="R60" s="38">
        <f t="shared" si="4"/>
        <v>38.370120264581146</v>
      </c>
      <c r="S60" s="39">
        <f t="shared" si="5"/>
        <v>75.197528314741248</v>
      </c>
    </row>
    <row r="61" spans="1:23" x14ac:dyDescent="0.25">
      <c r="A61" s="30">
        <v>42097</v>
      </c>
      <c r="B61" s="31">
        <v>2066.96</v>
      </c>
      <c r="C61">
        <f t="shared" si="6"/>
        <v>0</v>
      </c>
      <c r="D61" s="32">
        <f t="shared" si="7"/>
        <v>10</v>
      </c>
      <c r="E61" s="32">
        <f>Basic!T62</f>
        <v>2105</v>
      </c>
      <c r="F61" s="33">
        <v>1.8399999588727949E-2</v>
      </c>
      <c r="G61" s="80">
        <f>IFERROR(VLOOKUP(A61,HistData!Y:Z,2,FALSE)/100,G60)</f>
        <v>0.1467</v>
      </c>
      <c r="H61" s="80">
        <f>_xll.BDH($B$1,"IVOL_MONEYNESS",A61,A61,"IVOL_MATURITY=MATURITY_1STM","IVOL_MONEYNESS_LEVEL=MONEY_LVL_100_","DTS=H","FACTOR=.01","DAYS=W")</f>
        <v>0.37969999151304362</v>
      </c>
      <c r="I61" s="81">
        <f t="shared" si="8"/>
        <v>0.37969999151304362</v>
      </c>
      <c r="J61" s="34">
        <f t="shared" si="0"/>
        <v>2103.9391167619542</v>
      </c>
      <c r="K61" s="35">
        <f t="shared" si="1"/>
        <v>6.2848389775692806E-2</v>
      </c>
      <c r="L61" s="35">
        <f t="shared" si="2"/>
        <v>-0.25072191617306311</v>
      </c>
      <c r="M61" s="35">
        <f t="shared" si="9"/>
        <v>-0.3135703059487559</v>
      </c>
      <c r="N61" s="35">
        <f t="shared" si="10"/>
        <v>0.4010145575623138</v>
      </c>
      <c r="O61" s="36">
        <f t="shared" si="11"/>
        <v>793.02453249003327</v>
      </c>
      <c r="Q61" s="37">
        <f t="shared" si="3"/>
        <v>42097</v>
      </c>
      <c r="R61" s="38">
        <f t="shared" si="4"/>
        <v>35.856517408966852</v>
      </c>
      <c r="S61" s="39">
        <f t="shared" si="5"/>
        <v>72.835634170920912</v>
      </c>
    </row>
    <row r="62" spans="1:23" x14ac:dyDescent="0.25">
      <c r="A62" s="30">
        <v>42100</v>
      </c>
      <c r="B62" s="31">
        <v>2080.62</v>
      </c>
      <c r="C62">
        <f t="shared" si="6"/>
        <v>0</v>
      </c>
      <c r="D62" s="32">
        <f t="shared" si="7"/>
        <v>9</v>
      </c>
      <c r="E62" s="32">
        <f>Basic!T63</f>
        <v>2105</v>
      </c>
      <c r="F62" s="33">
        <v>1.8959999576210976E-2</v>
      </c>
      <c r="G62" s="80">
        <f>IFERROR(VLOOKUP(A62,HistData!Y:Z,2,FALSE)/100,G61)</f>
        <v>0.1474</v>
      </c>
      <c r="H62" s="80">
        <f>_xll.BDH($B$1,"IVOL_MONEYNESS",A62,A62,"IVOL_MATURITY=MATURITY_1STM","IVOL_MONEYNESS_LEVEL=MONEY_LVL_100_","DTS=H","FACTOR=.01","DAYS=W")</f>
        <v>0.4306999903731048</v>
      </c>
      <c r="I62" s="81">
        <f t="shared" si="8"/>
        <v>0.4306999903731048</v>
      </c>
      <c r="J62" s="34">
        <f t="shared" si="0"/>
        <v>2104.0161281055275</v>
      </c>
      <c r="K62" s="35">
        <f t="shared" si="1"/>
        <v>6.7631603526197334E-2</v>
      </c>
      <c r="L62" s="35">
        <f t="shared" si="2"/>
        <v>-0.13152160696689502</v>
      </c>
      <c r="M62" s="35">
        <f t="shared" si="9"/>
        <v>-0.19915321049309237</v>
      </c>
      <c r="N62" s="35">
        <f t="shared" si="10"/>
        <v>0.44768134757451761</v>
      </c>
      <c r="O62" s="36">
        <f t="shared" si="11"/>
        <v>885.94112064914646</v>
      </c>
      <c r="Q62" s="37">
        <f t="shared" si="3"/>
        <v>42100</v>
      </c>
      <c r="R62" s="38">
        <f t="shared" si="4"/>
        <v>45.513644741346297</v>
      </c>
      <c r="S62" s="39">
        <f t="shared" si="5"/>
        <v>68.909772846874148</v>
      </c>
    </row>
    <row r="63" spans="1:23" x14ac:dyDescent="0.25">
      <c r="A63" s="30">
        <v>42101</v>
      </c>
      <c r="B63" s="31">
        <v>2076.33</v>
      </c>
      <c r="C63">
        <f t="shared" si="6"/>
        <v>0</v>
      </c>
      <c r="D63" s="32">
        <f t="shared" si="7"/>
        <v>8</v>
      </c>
      <c r="E63" s="32">
        <f>Basic!T64</f>
        <v>2105</v>
      </c>
      <c r="F63" s="33">
        <v>1.8859999578446151E-2</v>
      </c>
      <c r="G63" s="80">
        <f>IFERROR(VLOOKUP(A63,HistData!Y:Z,2,FALSE)/100,G62)</f>
        <v>0.14779999999999999</v>
      </c>
      <c r="H63" s="80">
        <f>_xll.BDH($B$1,"IVOL_MONEYNESS",A63,A63,"IVOL_MATURITY=MATURITY_1STM","IVOL_MONEYNESS_LEVEL=MONEY_LVL_100_","DTS=H","FACTOR=.01","DAYS=W")</f>
        <v>0.42839999042451388</v>
      </c>
      <c r="I63" s="81">
        <f t="shared" si="8"/>
        <v>0.42839999042451388</v>
      </c>
      <c r="J63" s="34">
        <f t="shared" si="0"/>
        <v>2104.1300362785814</v>
      </c>
      <c r="K63" s="35">
        <f t="shared" si="1"/>
        <v>6.3423180032112253E-2</v>
      </c>
      <c r="L63" s="35">
        <f t="shared" si="2"/>
        <v>-0.17799383732692181</v>
      </c>
      <c r="M63" s="35">
        <f t="shared" si="9"/>
        <v>-0.24141701735903406</v>
      </c>
      <c r="N63" s="35">
        <f t="shared" si="10"/>
        <v>0.42936390778081968</v>
      </c>
      <c r="O63" s="36">
        <f t="shared" si="11"/>
        <v>851.36459964429162</v>
      </c>
      <c r="Q63" s="37">
        <f t="shared" si="3"/>
        <v>42101</v>
      </c>
      <c r="R63" s="38">
        <f t="shared" si="4"/>
        <v>40.136562998257659</v>
      </c>
      <c r="S63" s="39">
        <f t="shared" si="5"/>
        <v>67.936599276838933</v>
      </c>
    </row>
    <row r="64" spans="1:23" x14ac:dyDescent="0.25">
      <c r="A64" s="30">
        <v>42102</v>
      </c>
      <c r="B64" s="31">
        <v>2081.9</v>
      </c>
      <c r="C64">
        <f t="shared" si="6"/>
        <v>0</v>
      </c>
      <c r="D64" s="32">
        <f t="shared" si="7"/>
        <v>7</v>
      </c>
      <c r="E64" s="32">
        <f>Basic!T65</f>
        <v>2105</v>
      </c>
      <c r="F64" s="33">
        <v>1.9059999573975802E-2</v>
      </c>
      <c r="G64" s="80">
        <f>IFERROR(VLOOKUP(A64,HistData!Y:Z,2,FALSE)/100,G63)</f>
        <v>0.13980000000000001</v>
      </c>
      <c r="H64" s="80">
        <f>_xll.BDH($B$1,"IVOL_MONEYNESS",A64,A64,"IVOL_MATURITY=MATURITY_1STM","IVOL_MONEYNESS_LEVEL=MONEY_LVL_100_","DTS=H","FACTOR=.01","DAYS=W")</f>
        <v>0.43779999021440746</v>
      </c>
      <c r="I64" s="81">
        <f t="shared" si="8"/>
        <v>0.43779999021440746</v>
      </c>
      <c r="J64" s="34">
        <f t="shared" si="0"/>
        <v>2104.2306910411053</v>
      </c>
      <c r="K64" s="35">
        <f t="shared" si="1"/>
        <v>6.0628711043534497E-2</v>
      </c>
      <c r="L64" s="35">
        <f t="shared" si="2"/>
        <v>-0.14565828867131067</v>
      </c>
      <c r="M64" s="35">
        <f t="shared" si="9"/>
        <v>-0.20628699971484515</v>
      </c>
      <c r="N64" s="35">
        <f t="shared" si="10"/>
        <v>0.4420955754559418</v>
      </c>
      <c r="O64" s="36">
        <f t="shared" si="11"/>
        <v>880.1646972105433</v>
      </c>
      <c r="Q64" s="37">
        <f t="shared" si="3"/>
        <v>42102</v>
      </c>
      <c r="R64" s="38">
        <f t="shared" si="4"/>
        <v>40.234081331181983</v>
      </c>
      <c r="S64" s="39">
        <f t="shared" si="5"/>
        <v>62.56477237228728</v>
      </c>
    </row>
    <row r="65" spans="1:19" x14ac:dyDescent="0.25">
      <c r="A65" s="30">
        <v>42103</v>
      </c>
      <c r="B65" s="31">
        <v>2091.1799999999998</v>
      </c>
      <c r="C65">
        <f t="shared" si="6"/>
        <v>0</v>
      </c>
      <c r="D65" s="32">
        <f t="shared" si="7"/>
        <v>6</v>
      </c>
      <c r="E65" s="32">
        <f>Basic!T66</f>
        <v>2105</v>
      </c>
      <c r="F65" s="33">
        <v>1.9599999561905862E-2</v>
      </c>
      <c r="G65" s="80">
        <f>IFERROR(VLOOKUP(A65,HistData!Y:Z,2,FALSE)/100,G64)</f>
        <v>0.13089999999999999</v>
      </c>
      <c r="H65" s="80">
        <f>_xll.BDH($B$1,"IVOL_MONEYNESS",A65,A65,"IVOL_MATURITY=MATURITY_1STM","IVOL_MONEYNESS_LEVEL=MONEY_LVL_100_","DTS=H","FACTOR=.01","DAYS=W")</f>
        <v>0.46869998952373859</v>
      </c>
      <c r="I65" s="81">
        <f t="shared" si="8"/>
        <v>0.46869998952373859</v>
      </c>
      <c r="J65" s="34">
        <f t="shared" si="0"/>
        <v>2104.321895562231</v>
      </c>
      <c r="K65" s="35">
        <f t="shared" si="1"/>
        <v>6.0093034745046445E-2</v>
      </c>
      <c r="L65" s="35">
        <f t="shared" si="2"/>
        <v>-7.4204756206537187E-2</v>
      </c>
      <c r="M65" s="35">
        <f t="shared" si="9"/>
        <v>-0.13429779095158362</v>
      </c>
      <c r="N65" s="35">
        <f t="shared" si="10"/>
        <v>0.47042373069096965</v>
      </c>
      <c r="O65" s="36">
        <f t="shared" si="11"/>
        <v>939.75554244692148</v>
      </c>
      <c r="Q65" s="37">
        <f t="shared" si="3"/>
        <v>42103</v>
      </c>
      <c r="R65" s="38">
        <f t="shared" si="4"/>
        <v>43.985154699420377</v>
      </c>
      <c r="S65" s="39">
        <f t="shared" si="5"/>
        <v>57.127050261651675</v>
      </c>
    </row>
    <row r="66" spans="1:19" x14ac:dyDescent="0.25">
      <c r="A66" s="30">
        <v>42104</v>
      </c>
      <c r="B66" s="31">
        <v>2102.06</v>
      </c>
      <c r="C66">
        <f t="shared" si="6"/>
        <v>0</v>
      </c>
      <c r="D66" s="32">
        <f t="shared" si="7"/>
        <v>5</v>
      </c>
      <c r="E66" s="32">
        <f>Basic!T67</f>
        <v>2105</v>
      </c>
      <c r="F66" s="33">
        <v>1.9479999564588069E-2</v>
      </c>
      <c r="G66" s="80">
        <f>IFERROR(VLOOKUP(A66,HistData!Y:Z,2,FALSE)/100,G65)</f>
        <v>0.1258</v>
      </c>
      <c r="H66" s="80">
        <f>_xll.BDH($B$1,"IVOL_MONEYNESS",A66,A66,"IVOL_MATURITY=MATURITY_1STM","IVOL_MONEYNESS_LEVEL=MONEY_LVL_100_","DTS=H","FACTOR=.01","DAYS=W")</f>
        <v>0.42839999042451388</v>
      </c>
      <c r="I66" s="81">
        <f t="shared" si="8"/>
        <v>0.42839999042451388</v>
      </c>
      <c r="J66" s="34">
        <f t="shared" si="0"/>
        <v>2104.4383571446729</v>
      </c>
      <c r="K66" s="35">
        <f t="shared" si="1"/>
        <v>5.0140426338096448E-2</v>
      </c>
      <c r="L66" s="35">
        <f t="shared" si="2"/>
        <v>2.5175223191932564E-3</v>
      </c>
      <c r="M66" s="35">
        <f t="shared" si="9"/>
        <v>-4.7622904018903192E-2</v>
      </c>
      <c r="N66" s="35">
        <f t="shared" si="10"/>
        <v>0.50100434503407087</v>
      </c>
      <c r="O66" s="36">
        <f t="shared" si="11"/>
        <v>1012.2525038878036</v>
      </c>
      <c r="Q66" s="37">
        <f t="shared" si="3"/>
        <v>42104</v>
      </c>
      <c r="R66" s="38">
        <f t="shared" si="4"/>
        <v>40.888689634515458</v>
      </c>
      <c r="S66" s="39">
        <f t="shared" si="5"/>
        <v>43.267046779188149</v>
      </c>
    </row>
    <row r="67" spans="1:19" x14ac:dyDescent="0.25">
      <c r="A67" s="30">
        <v>42107</v>
      </c>
      <c r="B67" s="31">
        <v>2092.4299999999998</v>
      </c>
      <c r="C67">
        <f t="shared" si="6"/>
        <v>0</v>
      </c>
      <c r="D67" s="32">
        <f t="shared" si="7"/>
        <v>4</v>
      </c>
      <c r="E67" s="32">
        <f>Basic!T68</f>
        <v>2105</v>
      </c>
      <c r="F67" s="33">
        <v>1.9279999569058417E-2</v>
      </c>
      <c r="G67" s="80">
        <f>IFERROR(VLOOKUP(A67,HistData!Y:Z,2,FALSE)/100,G66)</f>
        <v>0.1394</v>
      </c>
      <c r="H67" s="80">
        <f>_xll.BDH($B$1,"IVOL_MONEYNESS",A67,A67,"IVOL_MATURITY=MATURITY_1STM","IVOL_MONEYNESS_LEVEL=MONEY_LVL_100_","DTS=H","FACTOR=.01","DAYS=W")</f>
        <v>0.47549998937174676</v>
      </c>
      <c r="I67" s="81">
        <f t="shared" si="8"/>
        <v>0.47549998937174676</v>
      </c>
      <c r="J67" s="34">
        <f t="shared" si="0"/>
        <v>2104.555286444895</v>
      </c>
      <c r="K67" s="35">
        <f t="shared" si="1"/>
        <v>4.9777613925712921E-2</v>
      </c>
      <c r="L67" s="35">
        <f t="shared" si="2"/>
        <v>-9.1189666829969929E-2</v>
      </c>
      <c r="M67" s="35">
        <f t="shared" si="9"/>
        <v>-0.14096728075568285</v>
      </c>
      <c r="N67" s="35">
        <f t="shared" si="10"/>
        <v>0.4636709427096985</v>
      </c>
      <c r="O67" s="36">
        <f t="shared" si="11"/>
        <v>934.3128897065526</v>
      </c>
      <c r="Q67" s="37">
        <f t="shared" si="3"/>
        <v>42107</v>
      </c>
      <c r="R67" s="38">
        <f t="shared" si="4"/>
        <v>35.886100947501745</v>
      </c>
      <c r="S67" s="39">
        <f t="shared" si="5"/>
        <v>48.011387392396955</v>
      </c>
    </row>
    <row r="68" spans="1:19" x14ac:dyDescent="0.25">
      <c r="A68" s="30">
        <v>42108</v>
      </c>
      <c r="B68" s="31">
        <v>2095.84</v>
      </c>
      <c r="C68">
        <f t="shared" si="6"/>
        <v>0</v>
      </c>
      <c r="D68" s="32">
        <f t="shared" si="7"/>
        <v>3</v>
      </c>
      <c r="E68" s="32">
        <f>Basic!T69</f>
        <v>2105</v>
      </c>
      <c r="F68" s="33">
        <v>1.8989999575540425E-2</v>
      </c>
      <c r="G68" s="80">
        <f>IFERROR(VLOOKUP(A68,HistData!Y:Z,2,FALSE)/100,G67)</f>
        <v>0.13669999999999999</v>
      </c>
      <c r="H68" s="80">
        <f>_xll.BDH($B$1,"IVOL_MONEYNESS",A68,A68,"IVOL_MATURITY=MATURITY_1STM","IVOL_MONEYNESS_LEVEL=MONEY_LVL_100_","DTS=H","FACTOR=.01","DAYS=W")</f>
        <v>0.64389998560771344</v>
      </c>
      <c r="I68" s="81">
        <f t="shared" si="8"/>
        <v>0.64389998560771344</v>
      </c>
      <c r="J68" s="34">
        <f t="shared" si="0"/>
        <v>2104.6714726329474</v>
      </c>
      <c r="K68" s="35">
        <f t="shared" si="1"/>
        <v>5.837576843873888E-2</v>
      </c>
      <c r="L68" s="35">
        <f t="shared" si="2"/>
        <v>-4.2844696957931458E-2</v>
      </c>
      <c r="M68" s="35">
        <f t="shared" si="9"/>
        <v>-0.10122046539667034</v>
      </c>
      <c r="N68" s="35">
        <f t="shared" si="10"/>
        <v>0.48291266683097284</v>
      </c>
      <c r="O68" s="36">
        <f t="shared" si="11"/>
        <v>967.49164230031886</v>
      </c>
      <c r="Q68" s="37">
        <f t="shared" si="3"/>
        <v>42108</v>
      </c>
      <c r="R68" s="38">
        <f t="shared" si="4"/>
        <v>44.616041350707292</v>
      </c>
      <c r="S68" s="39">
        <f t="shared" si="5"/>
        <v>53.447513983654517</v>
      </c>
    </row>
    <row r="69" spans="1:19" x14ac:dyDescent="0.25">
      <c r="A69" s="30">
        <v>42109</v>
      </c>
      <c r="B69" s="31">
        <v>2106.63</v>
      </c>
      <c r="C69">
        <f t="shared" si="6"/>
        <v>0</v>
      </c>
      <c r="D69" s="32">
        <f t="shared" si="7"/>
        <v>2</v>
      </c>
      <c r="E69" s="32">
        <f>Basic!T70</f>
        <v>2105</v>
      </c>
      <c r="F69" s="33">
        <v>1.8889999577775599E-2</v>
      </c>
      <c r="G69" s="80">
        <f>IFERROR(VLOOKUP(A69,HistData!Y:Z,2,FALSE)/100,G68)</f>
        <v>0.12839999999999999</v>
      </c>
      <c r="H69" s="80">
        <f>_xll.BDH($B$1,"IVOL_MONEYNESS",A69,A69,"IVOL_MATURITY=MATURITY_1STM","IVOL_MONEYNESS_LEVEL=MONEY_LVL_100_","DTS=H","FACTOR=.01","DAYS=W")</f>
        <v>0.52909998817369341</v>
      </c>
      <c r="I69" s="81">
        <f t="shared" si="8"/>
        <v>0.52909998817369341</v>
      </c>
      <c r="J69" s="34">
        <f t="shared" si="0"/>
        <v>2104.7821293628076</v>
      </c>
      <c r="K69" s="35">
        <f t="shared" si="1"/>
        <v>3.916573827613281E-2</v>
      </c>
      <c r="L69" s="35">
        <f t="shared" si="2"/>
        <v>4.1989033994836805E-2</v>
      </c>
      <c r="M69" s="35">
        <f t="shared" si="9"/>
        <v>2.8232957187039956E-3</v>
      </c>
      <c r="N69" s="35">
        <f t="shared" si="10"/>
        <v>0.51674627999352651</v>
      </c>
      <c r="O69" s="36">
        <f t="shared" si="11"/>
        <v>1054.7617450652001</v>
      </c>
      <c r="Q69" s="37">
        <f t="shared" si="3"/>
        <v>42109</v>
      </c>
      <c r="R69" s="38">
        <f t="shared" si="4"/>
        <v>33.831470757562784</v>
      </c>
      <c r="S69" s="39">
        <f t="shared" si="5"/>
        <v>31.983600120370284</v>
      </c>
    </row>
    <row r="70" spans="1:19" x14ac:dyDescent="0.25">
      <c r="A70" s="30">
        <v>42110</v>
      </c>
      <c r="B70" s="31">
        <v>2104.9899999999998</v>
      </c>
      <c r="C70">
        <f t="shared" si="6"/>
        <v>0</v>
      </c>
      <c r="D70" s="32">
        <f t="shared" si="7"/>
        <v>1</v>
      </c>
      <c r="E70" s="32">
        <f>Basic!T71</f>
        <v>2105</v>
      </c>
      <c r="F70" s="33">
        <v>1.8909999577328564E-2</v>
      </c>
      <c r="G70" s="80">
        <f>IFERROR(VLOOKUP(A70,HistData!Y:Z,2,FALSE)/100,G69)</f>
        <v>0.126</v>
      </c>
      <c r="H70" s="80">
        <f>_xll.BDH($B$1,"IVOL_MONEYNESS",A70,A70,"IVOL_MATURITY=MATURITY_1STM","IVOL_MONEYNESS_LEVEL=MONEY_LVL_100_","DTS=H","FACTOR=.01","DAYS=W")</f>
        <v>0.40309999099001292</v>
      </c>
      <c r="I70" s="81">
        <f t="shared" si="8"/>
        <v>0.40309999099001292</v>
      </c>
      <c r="J70" s="34">
        <f t="shared" ref="J70:J133" si="12">++E70*EXP(-F70*(D70/365))</f>
        <v>2104.8909465260253</v>
      </c>
      <c r="K70" s="35">
        <f t="shared" ref="K70:K133" si="13">+I70*(D70/365)^0.5</f>
        <v>2.1099217848007237E-2</v>
      </c>
      <c r="L70" s="35">
        <f t="shared" ref="L70:L133" si="14">++(LN(B70/E70)+(F70+I70*I70/2)*(D70/365))/(I70*(D70/365)^0.5)</f>
        <v>1.2779910220034616E-2</v>
      </c>
      <c r="M70" s="35">
        <f t="shared" si="9"/>
        <v>-8.3193076279726216E-3</v>
      </c>
      <c r="N70" s="35">
        <f t="shared" si="10"/>
        <v>0.50509830774500386</v>
      </c>
      <c r="O70" s="36">
        <f t="shared" si="11"/>
        <v>1045.4595817001748</v>
      </c>
      <c r="Q70" s="37">
        <f t="shared" ref="Q70:Q133" si="15">A70</f>
        <v>42110</v>
      </c>
      <c r="R70" s="38">
        <f t="shared" ref="R70:R133" si="16">+N70*B70-O70</f>
        <v>17.767305119980847</v>
      </c>
      <c r="S70" s="39">
        <f t="shared" ref="S70:S133" si="17">+R70+J70-B70</f>
        <v>17.668251646006411</v>
      </c>
    </row>
    <row r="71" spans="1:19" x14ac:dyDescent="0.25">
      <c r="A71" s="30">
        <v>42111</v>
      </c>
      <c r="B71" s="31">
        <v>2081.1799999999998</v>
      </c>
      <c r="C71">
        <f t="shared" ref="C71:C134" si="18">IF(AND(DAY(A71)&gt;=15,DAY(A71)&lt;=21,WEEKDAY(A71)-1=5),1,0)</f>
        <v>1</v>
      </c>
      <c r="D71" s="32">
        <f t="shared" ref="D71:D134" si="19">MATCH(1,C72:C115,0)</f>
        <v>20</v>
      </c>
      <c r="E71" s="32">
        <f>Basic!T72</f>
        <v>2080</v>
      </c>
      <c r="F71" s="33">
        <v>1.86599995829165E-2</v>
      </c>
      <c r="G71" s="80">
        <f>IFERROR(VLOOKUP(A71,HistData!Y:Z,2,FALSE)/100,G70)</f>
        <v>0.1389</v>
      </c>
      <c r="H71" s="80">
        <f>_xll.BDH($B$1,"IVOL_MONEYNESS",A71,A71,"IVOL_MATURITY=MATURITY_1STM","IVOL_MONEYNESS_LEVEL=MONEY_LVL_100_","DTS=H","FACTOR=.01","DAYS=W")</f>
        <v>0.31079999305307865</v>
      </c>
      <c r="I71" s="81">
        <f t="shared" ref="I71:I134" si="20">H71</f>
        <v>0.31079999305307865</v>
      </c>
      <c r="J71" s="34">
        <f t="shared" si="12"/>
        <v>2077.8743581635645</v>
      </c>
      <c r="K71" s="35">
        <f t="shared" si="13"/>
        <v>7.2752775470963468E-2</v>
      </c>
      <c r="L71" s="35">
        <f t="shared" si="14"/>
        <v>5.8225898691094048E-2</v>
      </c>
      <c r="M71" s="35">
        <f t="shared" ref="M71:M134" si="21">+L71-K71</f>
        <v>-1.452687677986942E-2</v>
      </c>
      <c r="N71" s="35">
        <f t="shared" ref="N71:N134" si="22">NORMDIST(L71,0,1,TRUE)</f>
        <v>0.5232156542293106</v>
      </c>
      <c r="O71" s="36">
        <f t="shared" ref="O71:O134" si="23">NORMDIST(M71,0,1,TRUE)*J71</f>
        <v>1026.8955199950306</v>
      </c>
      <c r="Q71" s="37">
        <f t="shared" si="15"/>
        <v>42111</v>
      </c>
      <c r="R71" s="38">
        <f t="shared" si="16"/>
        <v>62.010435273926078</v>
      </c>
      <c r="S71" s="39">
        <f t="shared" si="17"/>
        <v>58.704793437490935</v>
      </c>
    </row>
    <row r="72" spans="1:19" x14ac:dyDescent="0.25">
      <c r="A72" s="30">
        <v>42114</v>
      </c>
      <c r="B72" s="31">
        <v>2100.4</v>
      </c>
      <c r="C72">
        <f t="shared" si="18"/>
        <v>0</v>
      </c>
      <c r="D72" s="32">
        <f t="shared" si="19"/>
        <v>19</v>
      </c>
      <c r="E72" s="32">
        <f>Basic!T73</f>
        <v>2080</v>
      </c>
      <c r="F72" s="33">
        <v>1.889999957755208E-2</v>
      </c>
      <c r="G72" s="80">
        <f>IFERROR(VLOOKUP(A72,HistData!Y:Z,2,FALSE)/100,G71)</f>
        <v>0.13300000000000001</v>
      </c>
      <c r="H72" s="80">
        <f>_xll.BDH($B$1,"IVOL_MONEYNESS",A72,A72,"IVOL_MATURITY=MATURITY_1STM","IVOL_MONEYNESS_LEVEL=MONEY_LVL_100_","DTS=H","FACTOR=.01","DAYS=W")</f>
        <v>0.31689999291673304</v>
      </c>
      <c r="I72" s="81">
        <f t="shared" si="20"/>
        <v>0.31689999291673304</v>
      </c>
      <c r="J72" s="34">
        <f t="shared" si="12"/>
        <v>2077.9546282832798</v>
      </c>
      <c r="K72" s="35">
        <f t="shared" si="13"/>
        <v>7.2302380731599808E-2</v>
      </c>
      <c r="L72" s="35">
        <f t="shared" si="14"/>
        <v>0.18474580860764458</v>
      </c>
      <c r="M72" s="35">
        <f t="shared" si="21"/>
        <v>0.11244342787604478</v>
      </c>
      <c r="N72" s="35">
        <f t="shared" si="22"/>
        <v>0.57328579275227032</v>
      </c>
      <c r="O72" s="36">
        <f t="shared" si="23"/>
        <v>1131.9950588410532</v>
      </c>
      <c r="Q72" s="37">
        <f t="shared" si="15"/>
        <v>42114</v>
      </c>
      <c r="R72" s="38">
        <f t="shared" si="16"/>
        <v>72.134420255815485</v>
      </c>
      <c r="S72" s="39">
        <f t="shared" si="17"/>
        <v>49.689048539095438</v>
      </c>
    </row>
    <row r="73" spans="1:19" x14ac:dyDescent="0.25">
      <c r="A73" s="30">
        <v>42115</v>
      </c>
      <c r="B73" s="31">
        <v>2097.29</v>
      </c>
      <c r="C73">
        <f t="shared" si="18"/>
        <v>0</v>
      </c>
      <c r="D73" s="32">
        <f t="shared" si="19"/>
        <v>18</v>
      </c>
      <c r="E73" s="32">
        <f>Basic!T74</f>
        <v>2080</v>
      </c>
      <c r="F73" s="33">
        <v>1.9099999573081734E-2</v>
      </c>
      <c r="G73" s="80">
        <f>IFERROR(VLOOKUP(A73,HistData!Y:Z,2,FALSE)/100,G72)</f>
        <v>0.13250000000000001</v>
      </c>
      <c r="H73" s="80">
        <f>_xll.BDH($B$1,"IVOL_MONEYNESS",A73,A73,"IVOL_MATURITY=MATURITY_1STM","IVOL_MONEYNESS_LEVEL=MONEY_LVL_100_","DTS=H","FACTOR=.01","DAYS=W")</f>
        <v>0.31399999298155307</v>
      </c>
      <c r="I73" s="81">
        <f t="shared" si="20"/>
        <v>0.31399999298155307</v>
      </c>
      <c r="J73" s="34">
        <f t="shared" si="12"/>
        <v>2078.0417334105446</v>
      </c>
      <c r="K73" s="35">
        <f t="shared" si="13"/>
        <v>6.9729966842028174E-2</v>
      </c>
      <c r="L73" s="35">
        <f t="shared" si="14"/>
        <v>0.16709018944010101</v>
      </c>
      <c r="M73" s="35">
        <f t="shared" si="21"/>
        <v>9.7360222598072838E-2</v>
      </c>
      <c r="N73" s="35">
        <f t="shared" si="22"/>
        <v>0.56635045740481293</v>
      </c>
      <c r="O73" s="36">
        <f t="shared" si="23"/>
        <v>1119.6069797791092</v>
      </c>
      <c r="Q73" s="37">
        <f t="shared" si="15"/>
        <v>42115</v>
      </c>
      <c r="R73" s="38">
        <f t="shared" si="16"/>
        <v>68.194171031430869</v>
      </c>
      <c r="S73" s="39">
        <f t="shared" si="17"/>
        <v>48.945904441975472</v>
      </c>
    </row>
    <row r="74" spans="1:19" x14ac:dyDescent="0.25">
      <c r="A74" s="30">
        <v>42116</v>
      </c>
      <c r="B74" s="31">
        <v>2107.96</v>
      </c>
      <c r="C74">
        <f t="shared" si="18"/>
        <v>0</v>
      </c>
      <c r="D74" s="32">
        <f t="shared" si="19"/>
        <v>17</v>
      </c>
      <c r="E74" s="32">
        <f>Basic!T75</f>
        <v>2080</v>
      </c>
      <c r="F74" s="33">
        <v>1.9799999557435513E-2</v>
      </c>
      <c r="G74" s="80">
        <f>IFERROR(VLOOKUP(A74,HistData!Y:Z,2,FALSE)/100,G73)</f>
        <v>0.12710000000000002</v>
      </c>
      <c r="H74" s="80">
        <f>_xll.BDH($B$1,"IVOL_MONEYNESS",A74,A74,"IVOL_MATURITY=MATURITY_1STM","IVOL_MONEYNESS_LEVEL=MONEY_LVL_100_","DTS=H","FACTOR=.01","DAYS=W")</f>
        <v>0.3143999929726124</v>
      </c>
      <c r="I74" s="81">
        <f t="shared" si="20"/>
        <v>0.3143999929726124</v>
      </c>
      <c r="J74" s="34">
        <f t="shared" si="12"/>
        <v>2078.0827253220964</v>
      </c>
      <c r="K74" s="35">
        <f t="shared" si="13"/>
        <v>6.7851672330367083E-2</v>
      </c>
      <c r="L74" s="35">
        <f t="shared" si="14"/>
        <v>0.24431052859387342</v>
      </c>
      <c r="M74" s="35">
        <f t="shared" si="21"/>
        <v>0.17645885626350633</v>
      </c>
      <c r="N74" s="35">
        <f t="shared" si="22"/>
        <v>0.59650483506798879</v>
      </c>
      <c r="O74" s="36">
        <f t="shared" si="23"/>
        <v>1184.5762814996012</v>
      </c>
      <c r="Q74" s="37">
        <f t="shared" si="15"/>
        <v>42116</v>
      </c>
      <c r="R74" s="38">
        <f t="shared" si="16"/>
        <v>72.832050630316417</v>
      </c>
      <c r="S74" s="39">
        <f t="shared" si="17"/>
        <v>42.954775952413002</v>
      </c>
    </row>
    <row r="75" spans="1:19" x14ac:dyDescent="0.25">
      <c r="A75" s="30">
        <v>42117</v>
      </c>
      <c r="B75" s="31">
        <v>2112.9299999999998</v>
      </c>
      <c r="C75">
        <f t="shared" si="18"/>
        <v>0</v>
      </c>
      <c r="D75" s="32">
        <f t="shared" si="19"/>
        <v>16</v>
      </c>
      <c r="E75" s="32">
        <f>Basic!T76</f>
        <v>2080</v>
      </c>
      <c r="F75" s="33">
        <v>1.9589999562129378E-2</v>
      </c>
      <c r="G75" s="80">
        <f>IFERROR(VLOOKUP(A75,HistData!Y:Z,2,FALSE)/100,G74)</f>
        <v>0.12480000000000001</v>
      </c>
      <c r="H75" s="80">
        <f>_xll.BDH($B$1,"IVOL_MONEYNESS",A75,A75,"IVOL_MATURITY=MATURITY_1STM","IVOL_MONEYNESS_LEVEL=MONEY_LVL_100_","DTS=H","FACTOR=.01","DAYS=W")</f>
        <v>0.31729999290779232</v>
      </c>
      <c r="I75" s="81">
        <f t="shared" si="20"/>
        <v>0.31729999290779232</v>
      </c>
      <c r="J75" s="34">
        <f t="shared" si="12"/>
        <v>2078.2145881215424</v>
      </c>
      <c r="K75" s="35">
        <f t="shared" si="13"/>
        <v>6.6432962770257453E-2</v>
      </c>
      <c r="L75" s="35">
        <f t="shared" si="14"/>
        <v>0.28258750345434763</v>
      </c>
      <c r="M75" s="35">
        <f t="shared" si="21"/>
        <v>0.21615454068409018</v>
      </c>
      <c r="N75" s="35">
        <f t="shared" si="22"/>
        <v>0.61125346957816096</v>
      </c>
      <c r="O75" s="36">
        <f t="shared" si="23"/>
        <v>1216.9325442544316</v>
      </c>
      <c r="Q75" s="37">
        <f t="shared" si="15"/>
        <v>42117</v>
      </c>
      <c r="R75" s="38">
        <f t="shared" si="16"/>
        <v>74.603249221351916</v>
      </c>
      <c r="S75" s="39">
        <f t="shared" si="17"/>
        <v>39.887837342894727</v>
      </c>
    </row>
    <row r="76" spans="1:19" x14ac:dyDescent="0.25">
      <c r="A76" s="30">
        <v>42118</v>
      </c>
      <c r="B76" s="31">
        <v>2117.69</v>
      </c>
      <c r="C76">
        <f t="shared" si="18"/>
        <v>0</v>
      </c>
      <c r="D76" s="32">
        <f t="shared" si="19"/>
        <v>15</v>
      </c>
      <c r="E76" s="32">
        <f>Basic!T77</f>
        <v>2080</v>
      </c>
      <c r="F76" s="33">
        <v>1.908999957330525E-2</v>
      </c>
      <c r="G76" s="80">
        <f>IFERROR(VLOOKUP(A76,HistData!Y:Z,2,FALSE)/100,G75)</f>
        <v>0.1229</v>
      </c>
      <c r="H76" s="80">
        <f>_xll.BDH($B$1,"IVOL_MONEYNESS",A76,A76,"IVOL_MATURITY=MATURITY_1STM","IVOL_MONEYNESS_LEVEL=MONEY_LVL_100_","DTS=H","FACTOR=.01","DAYS=W")</f>
        <v>0.32459999274462464</v>
      </c>
      <c r="I76" s="81">
        <f t="shared" si="20"/>
        <v>0.32459999274462464</v>
      </c>
      <c r="J76" s="34">
        <f t="shared" si="12"/>
        <v>2078.3688372207534</v>
      </c>
      <c r="K76" s="35">
        <f t="shared" si="13"/>
        <v>6.5803304437723448E-2</v>
      </c>
      <c r="L76" s="35">
        <f t="shared" si="14"/>
        <v>0.31772775554930421</v>
      </c>
      <c r="M76" s="35">
        <f t="shared" si="21"/>
        <v>0.25192445111158079</v>
      </c>
      <c r="N76" s="35">
        <f t="shared" si="22"/>
        <v>0.62465427226395498</v>
      </c>
      <c r="O76" s="36">
        <f t="shared" si="23"/>
        <v>1245.8787609140588</v>
      </c>
      <c r="Q76" s="37">
        <f t="shared" si="15"/>
        <v>42118</v>
      </c>
      <c r="R76" s="38">
        <f t="shared" si="16"/>
        <v>76.945344916596014</v>
      </c>
      <c r="S76" s="39">
        <f t="shared" si="17"/>
        <v>37.62418213734918</v>
      </c>
    </row>
    <row r="77" spans="1:19" x14ac:dyDescent="0.25">
      <c r="A77" s="30">
        <v>42121</v>
      </c>
      <c r="B77" s="31">
        <v>2108.92</v>
      </c>
      <c r="C77">
        <f t="shared" si="18"/>
        <v>0</v>
      </c>
      <c r="D77" s="32">
        <f t="shared" si="19"/>
        <v>14</v>
      </c>
      <c r="E77" s="32">
        <f>Basic!T78</f>
        <v>2080</v>
      </c>
      <c r="F77" s="33">
        <v>1.9219999570399524E-2</v>
      </c>
      <c r="G77" s="80">
        <f>IFERROR(VLOOKUP(A77,HistData!Y:Z,2,FALSE)/100,G76)</f>
        <v>0.13119999999999998</v>
      </c>
      <c r="H77" s="80">
        <f>_xll.BDH($B$1,"IVOL_MONEYNESS",A77,A77,"IVOL_MATURITY=MATURITY_1STM","IVOL_MONEYNESS_LEVEL=MONEY_LVL_100_","DTS=H","FACTOR=.01","DAYS=W")</f>
        <v>0.35929999196901918</v>
      </c>
      <c r="I77" s="81">
        <f t="shared" si="20"/>
        <v>0.35929999196901918</v>
      </c>
      <c r="J77" s="34">
        <f t="shared" si="12"/>
        <v>2078.4671777089175</v>
      </c>
      <c r="K77" s="35">
        <f t="shared" si="13"/>
        <v>7.0367932827567065E-2</v>
      </c>
      <c r="L77" s="35">
        <f t="shared" si="14"/>
        <v>0.24188720854332063</v>
      </c>
      <c r="M77" s="35">
        <f t="shared" si="21"/>
        <v>0.17151927571575357</v>
      </c>
      <c r="N77" s="35">
        <f t="shared" si="22"/>
        <v>0.59556621901413009</v>
      </c>
      <c r="O77" s="36">
        <f t="shared" si="23"/>
        <v>1180.7611213159823</v>
      </c>
      <c r="Q77" s="37">
        <f t="shared" si="15"/>
        <v>42121</v>
      </c>
      <c r="R77" s="38">
        <f t="shared" si="16"/>
        <v>75.240389287296921</v>
      </c>
      <c r="S77" s="39">
        <f t="shared" si="17"/>
        <v>44.787566996214082</v>
      </c>
    </row>
    <row r="78" spans="1:19" x14ac:dyDescent="0.25">
      <c r="A78" s="30">
        <v>42122</v>
      </c>
      <c r="B78" s="31">
        <v>2114.7600000000002</v>
      </c>
      <c r="C78">
        <f t="shared" si="18"/>
        <v>0</v>
      </c>
      <c r="D78" s="32">
        <f t="shared" si="19"/>
        <v>13</v>
      </c>
      <c r="E78" s="32">
        <f>Basic!T79</f>
        <v>2080</v>
      </c>
      <c r="F78" s="33">
        <v>2.0039999552071093E-2</v>
      </c>
      <c r="G78" s="80">
        <f>IFERROR(VLOOKUP(A78,HistData!Y:Z,2,FALSE)/100,G77)</f>
        <v>0.1241</v>
      </c>
      <c r="H78" s="80">
        <f>_xll.BDH($B$1,"IVOL_MONEYNESS",A78,A78,"IVOL_MATURITY=MATURITY_1STM","IVOL_MONEYNESS_LEVEL=MONEY_LVL_100_","DTS=H","FACTOR=.01","DAYS=W")</f>
        <v>0.37379999164491895</v>
      </c>
      <c r="I78" s="81">
        <f t="shared" si="20"/>
        <v>0.37379999164491895</v>
      </c>
      <c r="J78" s="34">
        <f t="shared" si="12"/>
        <v>2078.5159226055498</v>
      </c>
      <c r="K78" s="35">
        <f t="shared" si="13"/>
        <v>7.0544722797079726E-2</v>
      </c>
      <c r="L78" s="35">
        <f t="shared" si="14"/>
        <v>0.28032528516358102</v>
      </c>
      <c r="M78" s="35">
        <f t="shared" si="21"/>
        <v>0.20978056236650128</v>
      </c>
      <c r="N78" s="35">
        <f t="shared" si="22"/>
        <v>0.61038602330672631</v>
      </c>
      <c r="O78" s="36">
        <f t="shared" si="23"/>
        <v>1211.9421611019061</v>
      </c>
      <c r="Q78" s="37">
        <f t="shared" si="15"/>
        <v>42122</v>
      </c>
      <c r="R78" s="38">
        <f t="shared" si="16"/>
        <v>78.877785546226505</v>
      </c>
      <c r="S78" s="39">
        <f t="shared" si="17"/>
        <v>42.633708151775863</v>
      </c>
    </row>
    <row r="79" spans="1:19" x14ac:dyDescent="0.25">
      <c r="A79" s="30">
        <v>42123</v>
      </c>
      <c r="B79" s="31">
        <v>2106.85</v>
      </c>
      <c r="C79">
        <f t="shared" si="18"/>
        <v>0</v>
      </c>
      <c r="D79" s="32">
        <f t="shared" si="19"/>
        <v>12</v>
      </c>
      <c r="E79" s="32">
        <f>Basic!T80</f>
        <v>2080</v>
      </c>
      <c r="F79" s="33">
        <v>2.0399999544024466E-2</v>
      </c>
      <c r="G79" s="80">
        <f>IFERROR(VLOOKUP(A79,HistData!Y:Z,2,FALSE)/100,G78)</f>
        <v>0.13390000000000002</v>
      </c>
      <c r="H79" s="80">
        <f>_xll.BDH($B$1,"IVOL_MONEYNESS",A79,A79,"IVOL_MATURITY=MATURITY_1STM","IVOL_MONEYNESS_LEVEL=MONEY_LVL_100_","DTS=H","FACTOR=.01","DAYS=W")</f>
        <v>0.37229999167844652</v>
      </c>
      <c r="I79" s="81">
        <f t="shared" si="20"/>
        <v>0.37229999167844652</v>
      </c>
      <c r="J79" s="34">
        <f t="shared" si="12"/>
        <v>2078.6054430800673</v>
      </c>
      <c r="K79" s="35">
        <f t="shared" si="13"/>
        <v>6.7505198290860338E-2</v>
      </c>
      <c r="L79" s="35">
        <f t="shared" si="14"/>
        <v>0.23368879021866576</v>
      </c>
      <c r="M79" s="35">
        <f t="shared" si="21"/>
        <v>0.16618359192780541</v>
      </c>
      <c r="N79" s="35">
        <f t="shared" si="22"/>
        <v>0.59238670453165332</v>
      </c>
      <c r="O79" s="36">
        <f t="shared" si="23"/>
        <v>1176.4777189715271</v>
      </c>
      <c r="Q79" s="37">
        <f t="shared" si="15"/>
        <v>42123</v>
      </c>
      <c r="R79" s="38">
        <f t="shared" si="16"/>
        <v>71.592209470986518</v>
      </c>
      <c r="S79" s="39">
        <f t="shared" si="17"/>
        <v>43.34765255105367</v>
      </c>
    </row>
    <row r="80" spans="1:19" x14ac:dyDescent="0.25">
      <c r="A80" s="30">
        <v>42124</v>
      </c>
      <c r="B80" s="31">
        <v>2085.5100000000002</v>
      </c>
      <c r="C80">
        <f t="shared" si="18"/>
        <v>0</v>
      </c>
      <c r="D80" s="32">
        <f t="shared" si="19"/>
        <v>11</v>
      </c>
      <c r="E80" s="32">
        <f>Basic!T81</f>
        <v>2080</v>
      </c>
      <c r="F80" s="33">
        <v>2.0329999545589089E-2</v>
      </c>
      <c r="G80" s="80">
        <f>IFERROR(VLOOKUP(A80,HistData!Y:Z,2,FALSE)/100,G79)</f>
        <v>0.14550000000000002</v>
      </c>
      <c r="H80" s="80">
        <f>_xll.BDH($B$1,"IVOL_MONEYNESS",A80,A80,"IVOL_MATURITY=MATURITY_1STM","IVOL_MONEYNESS_LEVEL=MONEY_LVL_100_","DTS=H","FACTOR=.01","DAYS=W")</f>
        <v>0.40229999100789426</v>
      </c>
      <c r="I80" s="81">
        <f t="shared" si="20"/>
        <v>0.40229999100789426</v>
      </c>
      <c r="J80" s="34">
        <f t="shared" si="12"/>
        <v>2078.7260056893533</v>
      </c>
      <c r="K80" s="35">
        <f t="shared" si="13"/>
        <v>6.9839308914311893E-2</v>
      </c>
      <c r="L80" s="35">
        <f t="shared" si="14"/>
        <v>8.1572763025805684E-2</v>
      </c>
      <c r="M80" s="35">
        <f t="shared" si="21"/>
        <v>1.1733454111493791E-2</v>
      </c>
      <c r="N80" s="35">
        <f t="shared" si="22"/>
        <v>0.53250676947503095</v>
      </c>
      <c r="O80" s="36">
        <f t="shared" si="23"/>
        <v>1049.0932356028973</v>
      </c>
      <c r="Q80" s="37">
        <f t="shared" si="15"/>
        <v>42124</v>
      </c>
      <c r="R80" s="38">
        <f t="shared" si="16"/>
        <v>61.454957204974562</v>
      </c>
      <c r="S80" s="39">
        <f t="shared" si="17"/>
        <v>54.670962894327658</v>
      </c>
    </row>
    <row r="81" spans="1:19" x14ac:dyDescent="0.25">
      <c r="A81" s="30">
        <v>42125</v>
      </c>
      <c r="B81" s="31">
        <v>2108.29</v>
      </c>
      <c r="C81">
        <f t="shared" si="18"/>
        <v>0</v>
      </c>
      <c r="D81" s="32">
        <f t="shared" si="19"/>
        <v>10</v>
      </c>
      <c r="E81" s="32">
        <f>Basic!T82</f>
        <v>2080</v>
      </c>
      <c r="F81" s="33">
        <v>2.1139999527484177E-2</v>
      </c>
      <c r="G81" s="80">
        <f>IFERROR(VLOOKUP(A81,HistData!Y:Z,2,FALSE)/100,G80)</f>
        <v>0.127</v>
      </c>
      <c r="H81" s="80">
        <f>_xll.BDH($B$1,"IVOL_MONEYNESS",A81,A81,"IVOL_MATURITY=MATURITY_1STM","IVOL_MONEYNESS_LEVEL=MONEY_LVL_100_","DTS=H","FACTOR=.01","DAYS=W")</f>
        <v>0.3910999912582338</v>
      </c>
      <c r="I81" s="81">
        <f t="shared" si="20"/>
        <v>0.3910999912582338</v>
      </c>
      <c r="J81" s="34">
        <f t="shared" si="12"/>
        <v>2078.7956584137514</v>
      </c>
      <c r="K81" s="35">
        <f t="shared" si="13"/>
        <v>6.4735331159529785E-2</v>
      </c>
      <c r="L81" s="35">
        <f t="shared" si="14"/>
        <v>0.24999962139486764</v>
      </c>
      <c r="M81" s="35">
        <f t="shared" si="21"/>
        <v>0.18526429023533786</v>
      </c>
      <c r="N81" s="35">
        <f t="shared" si="22"/>
        <v>0.59870617928838321</v>
      </c>
      <c r="O81" s="36">
        <f t="shared" si="23"/>
        <v>1192.1667079678978</v>
      </c>
      <c r="Q81" s="37">
        <f t="shared" si="15"/>
        <v>42125</v>
      </c>
      <c r="R81" s="38">
        <f t="shared" si="16"/>
        <v>70.079542764007556</v>
      </c>
      <c r="S81" s="39">
        <f t="shared" si="17"/>
        <v>40.58520117775879</v>
      </c>
    </row>
    <row r="82" spans="1:19" x14ac:dyDescent="0.25">
      <c r="A82" s="30">
        <v>42128</v>
      </c>
      <c r="B82" s="31">
        <v>2114.4899999999998</v>
      </c>
      <c r="C82">
        <f t="shared" si="18"/>
        <v>0</v>
      </c>
      <c r="D82" s="32">
        <f t="shared" si="19"/>
        <v>9</v>
      </c>
      <c r="E82" s="32">
        <f>Basic!T83</f>
        <v>2080</v>
      </c>
      <c r="F82" s="33">
        <v>2.1449999520555138E-2</v>
      </c>
      <c r="G82" s="80">
        <f>IFERROR(VLOOKUP(A82,HistData!Y:Z,2,FALSE)/100,G81)</f>
        <v>0.1285</v>
      </c>
      <c r="H82" s="80">
        <f>_xll.BDH($B$1,"IVOL_MONEYNESS",A82,A82,"IVOL_MATURITY=MATURITY_1STM","IVOL_MONEYNESS_LEVEL=MONEY_LVL_100_","DTS=H","FACTOR=.01","DAYS=W")</f>
        <v>0.44229999011382459</v>
      </c>
      <c r="I82" s="81">
        <f t="shared" si="20"/>
        <v>0.44229999011382459</v>
      </c>
      <c r="J82" s="34">
        <f t="shared" si="12"/>
        <v>2078.9001703544864</v>
      </c>
      <c r="K82" s="35">
        <f t="shared" si="13"/>
        <v>6.9453118736097233E-2</v>
      </c>
      <c r="L82" s="35">
        <f t="shared" si="14"/>
        <v>0.27913112121139638</v>
      </c>
      <c r="M82" s="35">
        <f t="shared" si="21"/>
        <v>0.20967800247529916</v>
      </c>
      <c r="N82" s="35">
        <f t="shared" si="22"/>
        <v>0.60992789967950944</v>
      </c>
      <c r="O82" s="36">
        <f t="shared" si="23"/>
        <v>1212.0829995913707</v>
      </c>
      <c r="Q82" s="37">
        <f t="shared" si="15"/>
        <v>42128</v>
      </c>
      <c r="R82" s="38">
        <f t="shared" si="16"/>
        <v>77.603445001955151</v>
      </c>
      <c r="S82" s="39">
        <f t="shared" si="17"/>
        <v>42.013615356441733</v>
      </c>
    </row>
    <row r="83" spans="1:19" x14ac:dyDescent="0.25">
      <c r="A83" s="30">
        <v>42129</v>
      </c>
      <c r="B83" s="31">
        <v>2089.46</v>
      </c>
      <c r="C83">
        <f t="shared" si="18"/>
        <v>0</v>
      </c>
      <c r="D83" s="32">
        <f t="shared" si="19"/>
        <v>8</v>
      </c>
      <c r="E83" s="32">
        <f>Basic!T84</f>
        <v>2080</v>
      </c>
      <c r="F83" s="33">
        <v>2.1859999511390924E-2</v>
      </c>
      <c r="G83" s="80">
        <f>IFERROR(VLOOKUP(A83,HistData!Y:Z,2,FALSE)/100,G82)</f>
        <v>0.1431</v>
      </c>
      <c r="H83" s="80">
        <f>_xll.BDH($B$1,"IVOL_MONEYNESS",A83,A83,"IVOL_MATURITY=MATURITY_1STM","IVOL_MONEYNESS_LEVEL=MONEY_LVL_100_","DTS=H","FACTOR=.01","DAYS=W")</f>
        <v>0.46499998960644007</v>
      </c>
      <c r="I83" s="81">
        <f t="shared" si="20"/>
        <v>0.46499998960644007</v>
      </c>
      <c r="J83" s="34">
        <f t="shared" si="12"/>
        <v>2079.003662287274</v>
      </c>
      <c r="K83" s="35">
        <f t="shared" si="13"/>
        <v>6.8841687009645644E-2</v>
      </c>
      <c r="L83" s="35">
        <f t="shared" si="14"/>
        <v>0.10729658447705287</v>
      </c>
      <c r="M83" s="35">
        <f t="shared" si="21"/>
        <v>3.8454897467407226E-2</v>
      </c>
      <c r="N83" s="35">
        <f t="shared" si="22"/>
        <v>0.5427231529529698</v>
      </c>
      <c r="O83" s="36">
        <f t="shared" si="23"/>
        <v>1071.3885586806996</v>
      </c>
      <c r="Q83" s="37">
        <f t="shared" si="15"/>
        <v>42129</v>
      </c>
      <c r="R83" s="38">
        <f t="shared" si="16"/>
        <v>62.609760488412803</v>
      </c>
      <c r="S83" s="39">
        <f t="shared" si="17"/>
        <v>52.153422775686522</v>
      </c>
    </row>
    <row r="84" spans="1:19" x14ac:dyDescent="0.25">
      <c r="A84" s="30">
        <v>42130</v>
      </c>
      <c r="B84" s="31">
        <v>2080.15</v>
      </c>
      <c r="C84">
        <f t="shared" si="18"/>
        <v>0</v>
      </c>
      <c r="D84" s="32">
        <f t="shared" si="19"/>
        <v>7</v>
      </c>
      <c r="E84" s="32">
        <f>Basic!T85</f>
        <v>2080</v>
      </c>
      <c r="F84" s="33">
        <v>2.2439999498426913E-2</v>
      </c>
      <c r="G84" s="80">
        <f>IFERROR(VLOOKUP(A84,HistData!Y:Z,2,FALSE)/100,G83)</f>
        <v>0.1515</v>
      </c>
      <c r="H84" s="80">
        <f>_xll.BDH($B$1,"IVOL_MONEYNESS",A84,A84,"IVOL_MATURITY=MATURITY_1STM","IVOL_MONEYNESS_LEVEL=MONEY_LVL_100_","DTS=H","FACTOR=.01","DAYS=W")</f>
        <v>0.52689998822286721</v>
      </c>
      <c r="I84" s="81">
        <f t="shared" si="20"/>
        <v>0.52689998822286721</v>
      </c>
      <c r="J84" s="34">
        <f t="shared" si="12"/>
        <v>2079.105051785139</v>
      </c>
      <c r="K84" s="35">
        <f t="shared" si="13"/>
        <v>7.2967720075007597E-2</v>
      </c>
      <c r="L84" s="35">
        <f t="shared" si="14"/>
        <v>4.3370041196432493E-2</v>
      </c>
      <c r="M84" s="35">
        <f t="shared" si="21"/>
        <v>-2.9597678878575104E-2</v>
      </c>
      <c r="N84" s="35">
        <f t="shared" si="22"/>
        <v>0.51729672055815556</v>
      </c>
      <c r="O84" s="36">
        <f t="shared" si="23"/>
        <v>1015.0065248388051</v>
      </c>
      <c r="Q84" s="37">
        <f t="shared" si="15"/>
        <v>42130</v>
      </c>
      <c r="R84" s="38">
        <f t="shared" si="16"/>
        <v>61.048248430242097</v>
      </c>
      <c r="S84" s="39">
        <f t="shared" si="17"/>
        <v>60.003300215380932</v>
      </c>
    </row>
    <row r="85" spans="1:19" x14ac:dyDescent="0.25">
      <c r="A85" s="30">
        <v>42131</v>
      </c>
      <c r="B85" s="31">
        <v>2088</v>
      </c>
      <c r="C85">
        <f t="shared" si="18"/>
        <v>0</v>
      </c>
      <c r="D85" s="32">
        <f t="shared" si="19"/>
        <v>6</v>
      </c>
      <c r="E85" s="32">
        <f>Basic!T86</f>
        <v>2080</v>
      </c>
      <c r="F85" s="33">
        <v>2.1809999512508511E-2</v>
      </c>
      <c r="G85" s="80">
        <f>IFERROR(VLOOKUP(A85,HistData!Y:Z,2,FALSE)/100,G84)</f>
        <v>0.15130000000000002</v>
      </c>
      <c r="H85" s="80">
        <f>_xll.BDH($B$1,"IVOL_MONEYNESS",A85,A85,"IVOL_MATURITY=MATURITY_1STM","IVOL_MONEYNESS_LEVEL=MONEY_LVL_100_","DTS=H","FACTOR=.01","DAYS=W")</f>
        <v>0.50679998867213727</v>
      </c>
      <c r="I85" s="81">
        <f t="shared" si="20"/>
        <v>0.50679998867213727</v>
      </c>
      <c r="J85" s="34">
        <f t="shared" si="12"/>
        <v>2079.2544109394248</v>
      </c>
      <c r="K85" s="35">
        <f t="shared" si="13"/>
        <v>6.4977917663301771E-2</v>
      </c>
      <c r="L85" s="35">
        <f t="shared" si="14"/>
        <v>9.7084701478354116E-2</v>
      </c>
      <c r="M85" s="35">
        <f t="shared" si="21"/>
        <v>3.2106783815052345E-2</v>
      </c>
      <c r="N85" s="35">
        <f t="shared" si="22"/>
        <v>0.53867043504108592</v>
      </c>
      <c r="O85" s="36">
        <f t="shared" si="23"/>
        <v>1066.2552878050219</v>
      </c>
      <c r="Q85" s="37">
        <f t="shared" si="15"/>
        <v>42131</v>
      </c>
      <c r="R85" s="38">
        <f t="shared" si="16"/>
        <v>58.488580560765513</v>
      </c>
      <c r="S85" s="39">
        <f t="shared" si="17"/>
        <v>49.742991500190328</v>
      </c>
    </row>
    <row r="86" spans="1:19" x14ac:dyDescent="0.25">
      <c r="A86" s="30">
        <v>42132</v>
      </c>
      <c r="B86" s="31">
        <v>2116.1</v>
      </c>
      <c r="C86">
        <f t="shared" si="18"/>
        <v>0</v>
      </c>
      <c r="D86" s="32">
        <f t="shared" si="19"/>
        <v>5</v>
      </c>
      <c r="E86" s="32">
        <f>Basic!T87</f>
        <v>2080</v>
      </c>
      <c r="F86" s="33">
        <v>2.148999951966107E-2</v>
      </c>
      <c r="G86" s="80">
        <f>IFERROR(VLOOKUP(A86,HistData!Y:Z,2,FALSE)/100,G85)</f>
        <v>0.12859999999999999</v>
      </c>
      <c r="H86" s="80">
        <f>_xll.BDH($B$1,"IVOL_MONEYNESS",A86,A86,"IVOL_MATURITY=MATURITY_1STM","IVOL_MONEYNESS_LEVEL=MONEY_LVL_100_","DTS=H","FACTOR=.01","DAYS=W")</f>
        <v>0.49579998891800642</v>
      </c>
      <c r="I86" s="81">
        <f t="shared" si="20"/>
        <v>0.49579998891800642</v>
      </c>
      <c r="J86" s="34">
        <f t="shared" si="12"/>
        <v>2079.3877723247683</v>
      </c>
      <c r="K86" s="35">
        <f t="shared" si="13"/>
        <v>5.802899948279229E-2</v>
      </c>
      <c r="L86" s="35">
        <f t="shared" si="14"/>
        <v>0.3306095962692191</v>
      </c>
      <c r="M86" s="35">
        <f t="shared" si="21"/>
        <v>0.27258059678642682</v>
      </c>
      <c r="N86" s="35">
        <f t="shared" si="22"/>
        <v>0.6295303016459215</v>
      </c>
      <c r="O86" s="36">
        <f t="shared" si="23"/>
        <v>1263.0454714593952</v>
      </c>
      <c r="Q86" s="37">
        <f t="shared" si="15"/>
        <v>42132</v>
      </c>
      <c r="R86" s="38">
        <f t="shared" si="16"/>
        <v>69.103599853539208</v>
      </c>
      <c r="S86" s="39">
        <f t="shared" si="17"/>
        <v>32.391372178307847</v>
      </c>
    </row>
    <row r="87" spans="1:19" x14ac:dyDescent="0.25">
      <c r="A87" s="30">
        <v>42135</v>
      </c>
      <c r="B87" s="31">
        <v>2105.33</v>
      </c>
      <c r="C87">
        <f t="shared" si="18"/>
        <v>0</v>
      </c>
      <c r="D87" s="32">
        <f t="shared" si="19"/>
        <v>4</v>
      </c>
      <c r="E87" s="32">
        <f>Basic!T88</f>
        <v>2080</v>
      </c>
      <c r="F87" s="33">
        <v>2.280999949015677E-2</v>
      </c>
      <c r="G87" s="80">
        <f>IFERROR(VLOOKUP(A87,HistData!Y:Z,2,FALSE)/100,G86)</f>
        <v>0.13849999999999998</v>
      </c>
      <c r="H87" s="80">
        <f>_xll.BDH($B$1,"IVOL_MONEYNESS",A87,A87,"IVOL_MATURITY=MATURITY_1STM","IVOL_MONEYNESS_LEVEL=MONEY_LVL_100_","DTS=H","FACTOR=.01","DAYS=W")</f>
        <v>0.52179998833686114</v>
      </c>
      <c r="I87" s="81">
        <f t="shared" si="20"/>
        <v>0.52179998833686114</v>
      </c>
      <c r="J87" s="34">
        <f t="shared" si="12"/>
        <v>2079.4801219782598</v>
      </c>
      <c r="K87" s="35">
        <f t="shared" si="13"/>
        <v>5.462451934056152E-2</v>
      </c>
      <c r="L87" s="35">
        <f t="shared" si="14"/>
        <v>0.25347998574905911</v>
      </c>
      <c r="M87" s="35">
        <f t="shared" si="21"/>
        <v>0.19885546640849761</v>
      </c>
      <c r="N87" s="35">
        <f t="shared" si="22"/>
        <v>0.60005133734116167</v>
      </c>
      <c r="O87" s="36">
        <f t="shared" si="23"/>
        <v>1203.6282496749589</v>
      </c>
      <c r="Q87" s="37">
        <f t="shared" si="15"/>
        <v>42135</v>
      </c>
      <c r="R87" s="38">
        <f t="shared" si="16"/>
        <v>59.677832369508906</v>
      </c>
      <c r="S87" s="39">
        <f t="shared" si="17"/>
        <v>33.827954347768809</v>
      </c>
    </row>
    <row r="88" spans="1:19" x14ac:dyDescent="0.25">
      <c r="A88" s="30">
        <v>42136</v>
      </c>
      <c r="B88" s="31">
        <v>2099.12</v>
      </c>
      <c r="C88">
        <f t="shared" si="18"/>
        <v>0</v>
      </c>
      <c r="D88" s="32">
        <f t="shared" si="19"/>
        <v>3</v>
      </c>
      <c r="E88" s="32">
        <f>Basic!T89</f>
        <v>2080</v>
      </c>
      <c r="F88" s="33">
        <v>2.249999949708581E-2</v>
      </c>
      <c r="G88" s="80">
        <f>IFERROR(VLOOKUP(A88,HistData!Y:Z,2,FALSE)/100,G87)</f>
        <v>0.1386</v>
      </c>
      <c r="H88" s="80">
        <f>_xll.BDH($B$1,"IVOL_MONEYNESS",A88,A88,"IVOL_MATURITY=MATURITY_1STM","IVOL_MONEYNESS_LEVEL=MONEY_LVL_100_","DTS=H","FACTOR=.01","DAYS=W")</f>
        <v>0.51069998858496546</v>
      </c>
      <c r="I88" s="81">
        <f t="shared" si="20"/>
        <v>0.51069998858496546</v>
      </c>
      <c r="J88" s="34">
        <f t="shared" si="12"/>
        <v>2079.6153780398058</v>
      </c>
      <c r="K88" s="35">
        <f t="shared" si="13"/>
        <v>4.6299898962049925E-2</v>
      </c>
      <c r="L88" s="35">
        <f t="shared" si="14"/>
        <v>0.22477559627738172</v>
      </c>
      <c r="M88" s="35">
        <f t="shared" si="21"/>
        <v>0.1784756973153318</v>
      </c>
      <c r="N88" s="35">
        <f t="shared" si="22"/>
        <v>0.58892307417301581</v>
      </c>
      <c r="O88" s="36">
        <f t="shared" si="23"/>
        <v>1187.0970663299086</v>
      </c>
      <c r="Q88" s="37">
        <f t="shared" si="15"/>
        <v>42136</v>
      </c>
      <c r="R88" s="38">
        <f t="shared" si="16"/>
        <v>49.123137128152393</v>
      </c>
      <c r="S88" s="39">
        <f t="shared" si="17"/>
        <v>29.618515167958321</v>
      </c>
    </row>
    <row r="89" spans="1:19" x14ac:dyDescent="0.25">
      <c r="A89" s="30">
        <v>42137</v>
      </c>
      <c r="B89" s="31">
        <v>2098.48</v>
      </c>
      <c r="C89">
        <f t="shared" si="18"/>
        <v>0</v>
      </c>
      <c r="D89" s="32">
        <f t="shared" si="19"/>
        <v>2</v>
      </c>
      <c r="E89" s="32">
        <f>Basic!T90</f>
        <v>2080</v>
      </c>
      <c r="F89" s="33">
        <v>2.2939999487251044E-2</v>
      </c>
      <c r="G89" s="80">
        <f>IFERROR(VLOOKUP(A89,HistData!Y:Z,2,FALSE)/100,G88)</f>
        <v>0.1376</v>
      </c>
      <c r="H89" s="80">
        <f>_xll.BDH($B$1,"IVOL_MONEYNESS",A89,A89,"IVOL_MATURITY=MATURITY_1STM","IVOL_MONEYNESS_LEVEL=MONEY_LVL_100_","DTS=H","FACTOR=.01","DAYS=W")</f>
        <v>0.53899998795241111</v>
      </c>
      <c r="I89" s="81">
        <f t="shared" si="20"/>
        <v>0.53899998795241111</v>
      </c>
      <c r="J89" s="34">
        <f t="shared" si="12"/>
        <v>2079.7385632866212</v>
      </c>
      <c r="K89" s="35">
        <f t="shared" si="13"/>
        <v>3.9898569137848387E-2</v>
      </c>
      <c r="L89" s="35">
        <f t="shared" si="14"/>
        <v>0.24479639655658492</v>
      </c>
      <c r="M89" s="35">
        <f t="shared" si="21"/>
        <v>0.20489782741873652</v>
      </c>
      <c r="N89" s="35">
        <f t="shared" si="22"/>
        <v>0.59669295791008325</v>
      </c>
      <c r="O89" s="36">
        <f t="shared" si="23"/>
        <v>1208.6900289879795</v>
      </c>
      <c r="Q89" s="37">
        <f t="shared" si="15"/>
        <v>42137</v>
      </c>
      <c r="R89" s="38">
        <f t="shared" si="16"/>
        <v>43.458209327171971</v>
      </c>
      <c r="S89" s="39">
        <f t="shared" si="17"/>
        <v>24.716772613793182</v>
      </c>
    </row>
    <row r="90" spans="1:19" x14ac:dyDescent="0.25">
      <c r="A90" s="30">
        <v>42138</v>
      </c>
      <c r="B90" s="31">
        <v>2121.1</v>
      </c>
      <c r="C90">
        <f t="shared" si="18"/>
        <v>0</v>
      </c>
      <c r="D90" s="32">
        <f t="shared" si="19"/>
        <v>1</v>
      </c>
      <c r="E90" s="32">
        <f>Basic!T91</f>
        <v>2080</v>
      </c>
      <c r="F90" s="33">
        <v>2.2309999501332639E-2</v>
      </c>
      <c r="G90" s="80">
        <f>IFERROR(VLOOKUP(A90,HistData!Y:Z,2,FALSE)/100,G89)</f>
        <v>0.12740000000000001</v>
      </c>
      <c r="H90" s="80">
        <f>_xll.BDH($B$1,"IVOL_MONEYNESS",A90,A90,"IVOL_MATURITY=MATURITY_1STM","IVOL_MONEYNESS_LEVEL=MONEY_LVL_100_","DTS=H","FACTOR=.01","DAYS=W")</f>
        <v>0.4647999896109104</v>
      </c>
      <c r="I90" s="81">
        <f t="shared" si="20"/>
        <v>0.4647999896109104</v>
      </c>
      <c r="J90" s="34">
        <f t="shared" si="12"/>
        <v>2079.8728674499048</v>
      </c>
      <c r="K90" s="35">
        <f t="shared" si="13"/>
        <v>2.432874337820333E-2</v>
      </c>
      <c r="L90" s="35">
        <f t="shared" si="14"/>
        <v>0.81894881225733929</v>
      </c>
      <c r="M90" s="35">
        <f t="shared" si="21"/>
        <v>0.79462006887913594</v>
      </c>
      <c r="N90" s="35">
        <f t="shared" si="22"/>
        <v>0.79359219057081942</v>
      </c>
      <c r="O90" s="36">
        <f t="shared" si="23"/>
        <v>1635.9920774010398</v>
      </c>
      <c r="Q90" s="37">
        <f t="shared" si="15"/>
        <v>42138</v>
      </c>
      <c r="R90" s="38">
        <f t="shared" si="16"/>
        <v>47.296318018725287</v>
      </c>
      <c r="S90" s="39">
        <f t="shared" si="17"/>
        <v>6.0691854686301667</v>
      </c>
    </row>
    <row r="91" spans="1:19" x14ac:dyDescent="0.25">
      <c r="A91" s="30">
        <v>42139</v>
      </c>
      <c r="B91" s="31">
        <v>2122.73</v>
      </c>
      <c r="C91">
        <f t="shared" si="18"/>
        <v>1</v>
      </c>
      <c r="D91" s="32">
        <f t="shared" si="19"/>
        <v>25</v>
      </c>
      <c r="E91" s="32">
        <f>Basic!T92</f>
        <v>2120</v>
      </c>
      <c r="F91" s="33">
        <v>2.142999952100217E-2</v>
      </c>
      <c r="G91" s="80">
        <f>IFERROR(VLOOKUP(A91,HistData!Y:Z,2,FALSE)/100,G90)</f>
        <v>0.12380000000000001</v>
      </c>
      <c r="H91" s="80">
        <f>_xll.BDH($B$1,"IVOL_MONEYNESS",A91,A91,"IVOL_MATURITY=MATURITY_1STM","IVOL_MONEYNESS_LEVEL=MONEY_LVL_100_","DTS=H","FACTOR=.01","DAYS=W")</f>
        <v>0.28319999366998672</v>
      </c>
      <c r="I91" s="81">
        <f t="shared" si="20"/>
        <v>0.28319999366998672</v>
      </c>
      <c r="J91" s="34">
        <f t="shared" si="12"/>
        <v>2116.8905292564714</v>
      </c>
      <c r="K91" s="35">
        <f t="shared" si="13"/>
        <v>7.4116825782134063E-2</v>
      </c>
      <c r="L91" s="35">
        <f t="shared" si="14"/>
        <v>7.4225622706969113E-2</v>
      </c>
      <c r="M91" s="35">
        <f t="shared" si="21"/>
        <v>1.087969248350501E-4</v>
      </c>
      <c r="N91" s="35">
        <f t="shared" si="22"/>
        <v>0.52958457094452127</v>
      </c>
      <c r="O91" s="36">
        <f t="shared" si="23"/>
        <v>1058.5371454953238</v>
      </c>
      <c r="Q91" s="37">
        <f t="shared" si="15"/>
        <v>42139</v>
      </c>
      <c r="R91" s="38">
        <f t="shared" si="16"/>
        <v>65.627910785739914</v>
      </c>
      <c r="S91" s="39">
        <f t="shared" si="17"/>
        <v>59.788440042211278</v>
      </c>
    </row>
    <row r="92" spans="1:19" x14ac:dyDescent="0.25">
      <c r="A92" s="30">
        <v>42142</v>
      </c>
      <c r="B92" s="31">
        <v>2129.1999999999998</v>
      </c>
      <c r="C92">
        <f t="shared" si="18"/>
        <v>0</v>
      </c>
      <c r="D92" s="32">
        <f t="shared" si="19"/>
        <v>24</v>
      </c>
      <c r="E92" s="32">
        <f>Basic!T93</f>
        <v>2120</v>
      </c>
      <c r="F92" s="33">
        <v>2.2349999500438571E-2</v>
      </c>
      <c r="G92" s="80">
        <f>IFERROR(VLOOKUP(A92,HistData!Y:Z,2,FALSE)/100,G91)</f>
        <v>0.1273</v>
      </c>
      <c r="H92" s="80">
        <f>_xll.BDH($B$1,"IVOL_MONEYNESS",A92,A92,"IVOL_MATURITY=MATURITY_1STM","IVOL_MONEYNESS_LEVEL=MONEY_LVL_100_","DTS=H","FACTOR=.01","DAYS=W")</f>
        <v>0.29899999331682919</v>
      </c>
      <c r="I92" s="81">
        <f t="shared" si="20"/>
        <v>0.29899999331682919</v>
      </c>
      <c r="J92" s="34">
        <f t="shared" si="12"/>
        <v>2116.8867594548601</v>
      </c>
      <c r="K92" s="35">
        <f t="shared" si="13"/>
        <v>7.6670865751094039E-2</v>
      </c>
      <c r="L92" s="35">
        <f t="shared" si="14"/>
        <v>0.11398115024126415</v>
      </c>
      <c r="M92" s="35">
        <f t="shared" si="21"/>
        <v>3.7310284490170112E-2</v>
      </c>
      <c r="N92" s="35">
        <f t="shared" si="22"/>
        <v>0.54537363201026912</v>
      </c>
      <c r="O92" s="36">
        <f t="shared" si="23"/>
        <v>1089.9451892924035</v>
      </c>
      <c r="Q92" s="37">
        <f t="shared" si="15"/>
        <v>42142</v>
      </c>
      <c r="R92" s="38">
        <f t="shared" si="16"/>
        <v>71.264347983861398</v>
      </c>
      <c r="S92" s="39">
        <f t="shared" si="17"/>
        <v>58.95110743872192</v>
      </c>
    </row>
    <row r="93" spans="1:19" x14ac:dyDescent="0.25">
      <c r="A93" s="30">
        <v>42143</v>
      </c>
      <c r="B93" s="31">
        <v>2127.83</v>
      </c>
      <c r="C93">
        <f t="shared" si="18"/>
        <v>0</v>
      </c>
      <c r="D93" s="32">
        <f t="shared" si="19"/>
        <v>23</v>
      </c>
      <c r="E93" s="32">
        <f>Basic!T94</f>
        <v>2120</v>
      </c>
      <c r="F93" s="33">
        <v>2.2889999488368631E-2</v>
      </c>
      <c r="G93" s="80">
        <f>IFERROR(VLOOKUP(A93,HistData!Y:Z,2,FALSE)/100,G92)</f>
        <v>0.1285</v>
      </c>
      <c r="H93" s="80">
        <f>_xll.BDH($B$1,"IVOL_MONEYNESS",A93,A93,"IVOL_MATURITY=MATURITY_1STM","IVOL_MONEYNESS_LEVEL=MONEY_LVL_100_","DTS=H","FACTOR=.01","DAYS=W")</f>
        <v>0.29659999337047338</v>
      </c>
      <c r="I93" s="81">
        <f t="shared" si="20"/>
        <v>0.29659999337047338</v>
      </c>
      <c r="J93" s="34">
        <f t="shared" si="12"/>
        <v>2116.9443511562108</v>
      </c>
      <c r="K93" s="35">
        <f t="shared" si="13"/>
        <v>7.4454100773920631E-2</v>
      </c>
      <c r="L93" s="35">
        <f t="shared" si="14"/>
        <v>0.10611480623073861</v>
      </c>
      <c r="M93" s="35">
        <f t="shared" si="21"/>
        <v>3.1660705456817984E-2</v>
      </c>
      <c r="N93" s="35">
        <f t="shared" si="22"/>
        <v>0.54225436809975291</v>
      </c>
      <c r="O93" s="36">
        <f t="shared" si="23"/>
        <v>1085.2063971860364</v>
      </c>
      <c r="Q93" s="37">
        <f t="shared" si="15"/>
        <v>42143</v>
      </c>
      <c r="R93" s="38">
        <f t="shared" si="16"/>
        <v>68.618714887660872</v>
      </c>
      <c r="S93" s="39">
        <f t="shared" si="17"/>
        <v>57.733066043871986</v>
      </c>
    </row>
    <row r="94" spans="1:19" x14ac:dyDescent="0.25">
      <c r="A94" s="30">
        <v>42144</v>
      </c>
      <c r="B94" s="31">
        <v>2125.85</v>
      </c>
      <c r="C94">
        <f t="shared" si="18"/>
        <v>0</v>
      </c>
      <c r="D94" s="32">
        <f t="shared" si="19"/>
        <v>22</v>
      </c>
      <c r="E94" s="32">
        <f>Basic!T95</f>
        <v>2120</v>
      </c>
      <c r="F94" s="33">
        <v>2.2489999497309329E-2</v>
      </c>
      <c r="G94" s="80">
        <f>IFERROR(VLOOKUP(A94,HistData!Y:Z,2,FALSE)/100,G93)</f>
        <v>0.1288</v>
      </c>
      <c r="H94" s="80">
        <f>_xll.BDH($B$1,"IVOL_MONEYNESS",A94,A94,"IVOL_MATURITY=MATURITY_1STM","IVOL_MONEYNESS_LEVEL=MONEY_LVL_100_","DTS=H","FACTOR=.01","DAYS=W")</f>
        <v>0.29659999337047338</v>
      </c>
      <c r="I94" s="81">
        <f t="shared" si="20"/>
        <v>0.29659999337047338</v>
      </c>
      <c r="J94" s="34">
        <f t="shared" si="12"/>
        <v>2117.1281562996051</v>
      </c>
      <c r="K94" s="35">
        <f t="shared" si="13"/>
        <v>7.2817547062673918E-2</v>
      </c>
      <c r="L94" s="35">
        <f t="shared" si="14"/>
        <v>9.2867628479909814E-2</v>
      </c>
      <c r="M94" s="35">
        <f t="shared" si="21"/>
        <v>2.0050081417235896E-2</v>
      </c>
      <c r="N94" s="35">
        <f t="shared" si="22"/>
        <v>0.53699563834629682</v>
      </c>
      <c r="O94" s="36">
        <f t="shared" si="23"/>
        <v>1075.4974816421211</v>
      </c>
      <c r="Q94" s="37">
        <f t="shared" si="15"/>
        <v>42144</v>
      </c>
      <c r="R94" s="38">
        <f t="shared" si="16"/>
        <v>66.07469613635385</v>
      </c>
      <c r="S94" s="39">
        <f t="shared" si="17"/>
        <v>57.352852435958994</v>
      </c>
    </row>
    <row r="95" spans="1:19" x14ac:dyDescent="0.25">
      <c r="A95" s="30">
        <v>42145</v>
      </c>
      <c r="B95" s="31">
        <v>2130.8200000000002</v>
      </c>
      <c r="C95">
        <f t="shared" si="18"/>
        <v>0</v>
      </c>
      <c r="D95" s="32">
        <f t="shared" si="19"/>
        <v>21</v>
      </c>
      <c r="E95" s="32">
        <f>Basic!T96</f>
        <v>2120</v>
      </c>
      <c r="F95" s="33">
        <v>2.1909999510273337E-2</v>
      </c>
      <c r="G95" s="80">
        <f>IFERROR(VLOOKUP(A95,HistData!Y:Z,2,FALSE)/100,G94)</f>
        <v>0.1211</v>
      </c>
      <c r="H95" s="80">
        <f>_xll.BDH($B$1,"IVOL_MONEYNESS",A95,A95,"IVOL_MATURITY=MATURITY_1STM","IVOL_MONEYNESS_LEVEL=MONEY_LVL_100_","DTS=H","FACTOR=.01","DAYS=W")</f>
        <v>0.29259999345988036</v>
      </c>
      <c r="I95" s="81">
        <f t="shared" si="20"/>
        <v>0.29259999345988036</v>
      </c>
      <c r="J95" s="34">
        <f t="shared" si="12"/>
        <v>2117.3292640192913</v>
      </c>
      <c r="K95" s="35">
        <f t="shared" si="13"/>
        <v>7.01839047939712E-2</v>
      </c>
      <c r="L95" s="35">
        <f t="shared" si="14"/>
        <v>0.12558803995038384</v>
      </c>
      <c r="M95" s="35">
        <f t="shared" si="21"/>
        <v>5.540413515641264E-2</v>
      </c>
      <c r="N95" s="35">
        <f t="shared" si="22"/>
        <v>0.54997098463588046</v>
      </c>
      <c r="O95" s="36">
        <f t="shared" si="23"/>
        <v>1105.4401391674221</v>
      </c>
      <c r="Q95" s="37">
        <f t="shared" si="15"/>
        <v>42145</v>
      </c>
      <c r="R95" s="38">
        <f t="shared" si="16"/>
        <v>66.449034314404798</v>
      </c>
      <c r="S95" s="39">
        <f t="shared" si="17"/>
        <v>52.958298333695893</v>
      </c>
    </row>
    <row r="96" spans="1:19" x14ac:dyDescent="0.25">
      <c r="A96" s="30">
        <v>42146</v>
      </c>
      <c r="B96" s="31">
        <v>2126.06</v>
      </c>
      <c r="C96">
        <f t="shared" si="18"/>
        <v>0</v>
      </c>
      <c r="D96" s="32">
        <f t="shared" si="19"/>
        <v>20</v>
      </c>
      <c r="E96" s="32">
        <f>Basic!T97</f>
        <v>2120</v>
      </c>
      <c r="F96" s="33">
        <v>2.2099999506026508E-2</v>
      </c>
      <c r="G96" s="80">
        <f>IFERROR(VLOOKUP(A96,HistData!Y:Z,2,FALSE)/100,G95)</f>
        <v>0.12130000000000001</v>
      </c>
      <c r="H96" s="80">
        <f>_xll.BDH($B$1,"IVOL_MONEYNESS",A96,A96,"IVOL_MATURITY=MATURITY_1STM","IVOL_MONEYNESS_LEVEL=MONEY_LVL_100_","DTS=H","FACTOR=.01","DAYS=W")</f>
        <v>0.29599999338388444</v>
      </c>
      <c r="I96" s="81">
        <f t="shared" si="20"/>
        <v>0.29599999338388444</v>
      </c>
      <c r="J96" s="34">
        <f t="shared" si="12"/>
        <v>2117.4343209601047</v>
      </c>
      <c r="K96" s="35">
        <f t="shared" si="13"/>
        <v>6.9288357591393776E-2</v>
      </c>
      <c r="L96" s="35">
        <f t="shared" si="14"/>
        <v>9.3317408601326451E-2</v>
      </c>
      <c r="M96" s="35">
        <f t="shared" si="21"/>
        <v>2.4029051009932675E-2</v>
      </c>
      <c r="N96" s="35">
        <f t="shared" si="22"/>
        <v>0.53717429881723411</v>
      </c>
      <c r="O96" s="36">
        <f t="shared" si="23"/>
        <v>1079.0133655222664</v>
      </c>
      <c r="Q96" s="37">
        <f t="shared" si="15"/>
        <v>42146</v>
      </c>
      <c r="R96" s="38">
        <f t="shared" si="16"/>
        <v>63.051424221102252</v>
      </c>
      <c r="S96" s="39">
        <f t="shared" si="17"/>
        <v>54.425745181206821</v>
      </c>
    </row>
    <row r="97" spans="1:19" x14ac:dyDescent="0.25">
      <c r="A97" s="30">
        <v>42149</v>
      </c>
      <c r="B97" s="31">
        <v>2126.06</v>
      </c>
      <c r="C97">
        <f t="shared" si="18"/>
        <v>0</v>
      </c>
      <c r="D97" s="32">
        <f t="shared" si="19"/>
        <v>19</v>
      </c>
      <c r="E97" s="32">
        <f>Basic!T98</f>
        <v>2120</v>
      </c>
      <c r="F97" s="33">
        <v>2.2099999506026508E-2</v>
      </c>
      <c r="G97" s="80">
        <f>IFERROR(VLOOKUP(A97,HistData!Y:Z,2,FALSE)/100,G96)</f>
        <v>0.12130000000000001</v>
      </c>
      <c r="H97" s="80">
        <f>_xll.BDH($B$1,"IVOL_MONEYNESS",A97,A97,"IVOL_MATURITY=MATURITY_1STM","IVOL_MONEYNESS_LEVEL=MONEY_LVL_100_","DTS=H","FACTOR=.01","DAYS=W")</f>
        <v>0.29599999338388444</v>
      </c>
      <c r="I97" s="81">
        <f t="shared" si="20"/>
        <v>0.29599999338388444</v>
      </c>
      <c r="J97" s="34">
        <f t="shared" si="12"/>
        <v>2117.5625311358731</v>
      </c>
      <c r="K97" s="35">
        <f t="shared" si="13"/>
        <v>6.7533937193289817E-2</v>
      </c>
      <c r="L97" s="35">
        <f t="shared" si="14"/>
        <v>9.3067876412815845E-2</v>
      </c>
      <c r="M97" s="35">
        <f t="shared" si="21"/>
        <v>2.5533939219526028E-2</v>
      </c>
      <c r="N97" s="35">
        <f t="shared" si="22"/>
        <v>0.53707518122467801</v>
      </c>
      <c r="O97" s="36">
        <f t="shared" si="23"/>
        <v>1080.349616436534</v>
      </c>
      <c r="Q97" s="37">
        <f t="shared" si="15"/>
        <v>42149</v>
      </c>
      <c r="R97" s="38">
        <f t="shared" si="16"/>
        <v>61.504443358004892</v>
      </c>
      <c r="S97" s="39">
        <f t="shared" si="17"/>
        <v>53.006974493877806</v>
      </c>
    </row>
    <row r="98" spans="1:19" x14ac:dyDescent="0.25">
      <c r="A98" s="30">
        <v>42150</v>
      </c>
      <c r="B98" s="31">
        <v>2104.1999999999998</v>
      </c>
      <c r="C98">
        <f t="shared" si="18"/>
        <v>0</v>
      </c>
      <c r="D98" s="32">
        <f t="shared" si="19"/>
        <v>18</v>
      </c>
      <c r="E98" s="32">
        <f>Basic!T99</f>
        <v>2120</v>
      </c>
      <c r="F98" s="33">
        <v>2.1399999521672725E-2</v>
      </c>
      <c r="G98" s="80">
        <f>IFERROR(VLOOKUP(A98,HistData!Y:Z,2,FALSE)/100,G97)</f>
        <v>0.1406</v>
      </c>
      <c r="H98" s="80">
        <f>_xll.BDH($B$1,"IVOL_MONEYNESS",A98,A98,"IVOL_MATURITY=MATURITY_1STM","IVOL_MONEYNESS_LEVEL=MONEY_LVL_100_","DTS=H","FACTOR=.01","DAYS=W")</f>
        <v>0.31329999299719929</v>
      </c>
      <c r="I98" s="81">
        <f t="shared" si="20"/>
        <v>0.31329999299719929</v>
      </c>
      <c r="J98" s="34">
        <f t="shared" si="12"/>
        <v>2117.7638541799483</v>
      </c>
      <c r="K98" s="35">
        <f t="shared" si="13"/>
        <v>6.9574517871361222E-2</v>
      </c>
      <c r="L98" s="35">
        <f t="shared" si="14"/>
        <v>-5.7565502481743906E-2</v>
      </c>
      <c r="M98" s="35">
        <f t="shared" si="21"/>
        <v>-0.12714002035310512</v>
      </c>
      <c r="N98" s="35">
        <f t="shared" si="22"/>
        <v>0.47704736455811658</v>
      </c>
      <c r="O98" s="36">
        <f t="shared" si="23"/>
        <v>951.75439440838204</v>
      </c>
      <c r="Q98" s="37">
        <f t="shared" si="15"/>
        <v>42150</v>
      </c>
      <c r="R98" s="38">
        <f t="shared" si="16"/>
        <v>52.048670094806766</v>
      </c>
      <c r="S98" s="39">
        <f t="shared" si="17"/>
        <v>65.612524274755287</v>
      </c>
    </row>
    <row r="99" spans="1:19" x14ac:dyDescent="0.25">
      <c r="A99" s="30">
        <v>42151</v>
      </c>
      <c r="B99" s="31">
        <v>2123.48</v>
      </c>
      <c r="C99">
        <f t="shared" si="18"/>
        <v>0</v>
      </c>
      <c r="D99" s="32">
        <f t="shared" si="19"/>
        <v>17</v>
      </c>
      <c r="E99" s="32">
        <f>Basic!T100</f>
        <v>2120</v>
      </c>
      <c r="F99" s="33">
        <v>2.1289999524131416E-2</v>
      </c>
      <c r="G99" s="80">
        <f>IFERROR(VLOOKUP(A99,HistData!Y:Z,2,FALSE)/100,G98)</f>
        <v>0.13269999999999998</v>
      </c>
      <c r="H99" s="80">
        <f>_xll.BDH($B$1,"IVOL_MONEYNESS",A99,A99,"IVOL_MATURITY=MATURITY_1STM","IVOL_MONEYNESS_LEVEL=MONEY_LVL_100_","DTS=H","FACTOR=.01","DAYS=W")</f>
        <v>0.32269999278709294</v>
      </c>
      <c r="I99" s="81">
        <f t="shared" si="20"/>
        <v>0.32269999278709294</v>
      </c>
      <c r="J99" s="34">
        <f t="shared" si="12"/>
        <v>2117.898873179166</v>
      </c>
      <c r="K99" s="35">
        <f t="shared" si="13"/>
        <v>6.964292194977563E-2</v>
      </c>
      <c r="L99" s="35">
        <f t="shared" si="14"/>
        <v>7.261069461369106E-2</v>
      </c>
      <c r="M99" s="35">
        <f t="shared" si="21"/>
        <v>2.96777266391543E-3</v>
      </c>
      <c r="N99" s="35">
        <f t="shared" si="22"/>
        <v>0.52894204194185723</v>
      </c>
      <c r="O99" s="36">
        <f t="shared" si="23"/>
        <v>1061.4569616253832</v>
      </c>
      <c r="Q99" s="37">
        <f t="shared" si="15"/>
        <v>42151</v>
      </c>
      <c r="R99" s="38">
        <f t="shared" si="16"/>
        <v>61.740885597311717</v>
      </c>
      <c r="S99" s="39">
        <f t="shared" si="17"/>
        <v>56.159758776477702</v>
      </c>
    </row>
    <row r="100" spans="1:19" x14ac:dyDescent="0.25">
      <c r="A100" s="30">
        <v>42152</v>
      </c>
      <c r="B100" s="31">
        <v>2120.79</v>
      </c>
      <c r="C100">
        <f t="shared" si="18"/>
        <v>0</v>
      </c>
      <c r="D100" s="32">
        <f t="shared" si="19"/>
        <v>16</v>
      </c>
      <c r="E100" s="32">
        <f>Basic!T101</f>
        <v>2120</v>
      </c>
      <c r="F100" s="33">
        <v>2.1359999522566796E-2</v>
      </c>
      <c r="G100" s="80">
        <f>IFERROR(VLOOKUP(A100,HistData!Y:Z,2,FALSE)/100,G99)</f>
        <v>0.1331</v>
      </c>
      <c r="H100" s="80">
        <f>_xll.BDH($B$1,"IVOL_MONEYNESS",A100,A100,"IVOL_MATURITY=MATURITY_1STM","IVOL_MONEYNESS_LEVEL=MONEY_LVL_100_","DTS=H","FACTOR=.01","DAYS=W")</f>
        <v>0.33309999255463485</v>
      </c>
      <c r="I100" s="81">
        <f t="shared" si="20"/>
        <v>0.33309999255463485</v>
      </c>
      <c r="J100" s="34">
        <f t="shared" si="12"/>
        <v>2118.0159120822996</v>
      </c>
      <c r="K100" s="35">
        <f t="shared" si="13"/>
        <v>6.9741001887087178E-2</v>
      </c>
      <c r="L100" s="35">
        <f t="shared" si="14"/>
        <v>5.3638525586265862E-2</v>
      </c>
      <c r="M100" s="35">
        <f t="shared" si="21"/>
        <v>-1.6102476300821317E-2</v>
      </c>
      <c r="N100" s="35">
        <f t="shared" si="22"/>
        <v>0.52138841915043566</v>
      </c>
      <c r="O100" s="36">
        <f t="shared" si="23"/>
        <v>1045.4024974366878</v>
      </c>
      <c r="Q100" s="37">
        <f t="shared" si="15"/>
        <v>42152</v>
      </c>
      <c r="R100" s="38">
        <f t="shared" si="16"/>
        <v>60.352848013364564</v>
      </c>
      <c r="S100" s="39">
        <f t="shared" si="17"/>
        <v>57.578760095664165</v>
      </c>
    </row>
    <row r="101" spans="1:19" x14ac:dyDescent="0.25">
      <c r="A101" s="30">
        <v>42153</v>
      </c>
      <c r="B101" s="31">
        <v>2107.39</v>
      </c>
      <c r="C101">
        <f t="shared" si="18"/>
        <v>0</v>
      </c>
      <c r="D101" s="32">
        <f t="shared" si="19"/>
        <v>15</v>
      </c>
      <c r="E101" s="32">
        <f>Basic!T102</f>
        <v>2120</v>
      </c>
      <c r="F101" s="33">
        <v>2.1219999525696039E-2</v>
      </c>
      <c r="G101" s="80">
        <f>IFERROR(VLOOKUP(A101,HistData!Y:Z,2,FALSE)/100,G100)</f>
        <v>0.1384</v>
      </c>
      <c r="H101" s="80">
        <f>_xll.BDH($B$1,"IVOL_MONEYNESS",A101,A101,"IVOL_MATURITY=MATURITY_1STM","IVOL_MONEYNESS_LEVEL=MONEY_LVL_100_","DTS=H","FACTOR=.01","DAYS=W")</f>
        <v>0.3338999925367534</v>
      </c>
      <c r="I101" s="81">
        <f t="shared" si="20"/>
        <v>0.3338999925367534</v>
      </c>
      <c r="J101" s="34">
        <f t="shared" si="12"/>
        <v>2118.1520497509691</v>
      </c>
      <c r="K101" s="35">
        <f t="shared" si="13"/>
        <v>6.7688611681318095E-2</v>
      </c>
      <c r="L101" s="35">
        <f t="shared" si="14"/>
        <v>-4.1409400713130748E-2</v>
      </c>
      <c r="M101" s="35">
        <f t="shared" si="21"/>
        <v>-0.10909801239444884</v>
      </c>
      <c r="N101" s="35">
        <f t="shared" si="22"/>
        <v>0.48348475927070539</v>
      </c>
      <c r="O101" s="36">
        <f t="shared" si="23"/>
        <v>967.06853188594812</v>
      </c>
      <c r="Q101" s="37">
        <f t="shared" si="15"/>
        <v>42153</v>
      </c>
      <c r="R101" s="38">
        <f t="shared" si="16"/>
        <v>51.822414953543671</v>
      </c>
      <c r="S101" s="39">
        <f t="shared" si="17"/>
        <v>62.584464704512811</v>
      </c>
    </row>
    <row r="102" spans="1:19" x14ac:dyDescent="0.25">
      <c r="A102" s="30">
        <v>42156</v>
      </c>
      <c r="B102" s="31">
        <v>2111.73</v>
      </c>
      <c r="C102">
        <f t="shared" si="18"/>
        <v>0</v>
      </c>
      <c r="D102" s="32">
        <f t="shared" si="19"/>
        <v>14</v>
      </c>
      <c r="E102" s="32">
        <f>Basic!T103</f>
        <v>2120</v>
      </c>
      <c r="F102" s="33">
        <v>2.1799999512732031E-2</v>
      </c>
      <c r="G102" s="80">
        <f>IFERROR(VLOOKUP(A102,HistData!Y:Z,2,FALSE)/100,G101)</f>
        <v>0.13970000000000002</v>
      </c>
      <c r="H102" s="80">
        <f>_xll.BDH($B$1,"IVOL_MONEYNESS",A102,A102,"IVOL_MATURITY=MATURITY_1STM","IVOL_MONEYNESS_LEVEL=MONEY_LVL_100_","DTS=H","FACTOR=.01","DAYS=W")</f>
        <v>0.3627999918907881</v>
      </c>
      <c r="I102" s="81">
        <f t="shared" si="20"/>
        <v>0.3627999918907881</v>
      </c>
      <c r="J102" s="34">
        <f t="shared" si="12"/>
        <v>2118.2280724610441</v>
      </c>
      <c r="K102" s="35">
        <f t="shared" si="13"/>
        <v>7.1053398357476566E-2</v>
      </c>
      <c r="L102" s="35">
        <f t="shared" si="14"/>
        <v>-7.7141257148572442E-3</v>
      </c>
      <c r="M102" s="35">
        <f t="shared" si="21"/>
        <v>-7.8767524072333811E-2</v>
      </c>
      <c r="N102" s="35">
        <f t="shared" si="22"/>
        <v>0.49692253961815819</v>
      </c>
      <c r="O102" s="36">
        <f t="shared" si="23"/>
        <v>992.62024716549013</v>
      </c>
      <c r="Q102" s="37">
        <f t="shared" si="15"/>
        <v>42156</v>
      </c>
      <c r="R102" s="38">
        <f t="shared" si="16"/>
        <v>56.745987422362987</v>
      </c>
      <c r="S102" s="39">
        <f t="shared" si="17"/>
        <v>63.244059883406862</v>
      </c>
    </row>
    <row r="103" spans="1:19" x14ac:dyDescent="0.25">
      <c r="A103" s="30">
        <v>42157</v>
      </c>
      <c r="B103" s="31">
        <v>2109.6</v>
      </c>
      <c r="C103">
        <f t="shared" si="18"/>
        <v>0</v>
      </c>
      <c r="D103" s="32">
        <f t="shared" si="19"/>
        <v>13</v>
      </c>
      <c r="E103" s="32">
        <f>Basic!T104</f>
        <v>2120</v>
      </c>
      <c r="F103" s="33">
        <v>2.2629999494180084E-2</v>
      </c>
      <c r="G103" s="80">
        <f>IFERROR(VLOOKUP(A103,HistData!Y:Z,2,FALSE)/100,G102)</f>
        <v>0.1424</v>
      </c>
      <c r="H103" s="80">
        <f>_xll.BDH($B$1,"IVOL_MONEYNESS",A103,A103,"IVOL_MATURITY=MATURITY_1STM","IVOL_MONEYNESS_LEVEL=MONEY_LVL_100_","DTS=H","FACTOR=.01","DAYS=W")</f>
        <v>0.37309999166056518</v>
      </c>
      <c r="I103" s="81">
        <f t="shared" si="20"/>
        <v>0.37309999166056518</v>
      </c>
      <c r="J103" s="34">
        <f t="shared" si="12"/>
        <v>2118.2919684673516</v>
      </c>
      <c r="K103" s="35">
        <f t="shared" si="13"/>
        <v>7.0412616574613285E-2</v>
      </c>
      <c r="L103" s="35">
        <f t="shared" si="14"/>
        <v>-2.318851987022531E-2</v>
      </c>
      <c r="M103" s="35">
        <f t="shared" si="21"/>
        <v>-9.3601136444838598E-2</v>
      </c>
      <c r="N103" s="35">
        <f t="shared" si="22"/>
        <v>0.49074994798158605</v>
      </c>
      <c r="O103" s="36">
        <f t="shared" si="23"/>
        <v>980.16123883632395</v>
      </c>
      <c r="Q103" s="37">
        <f t="shared" si="15"/>
        <v>42157</v>
      </c>
      <c r="R103" s="38">
        <f t="shared" si="16"/>
        <v>55.124851425629913</v>
      </c>
      <c r="S103" s="39">
        <f t="shared" si="17"/>
        <v>63.816819892981584</v>
      </c>
    </row>
    <row r="104" spans="1:19" x14ac:dyDescent="0.25">
      <c r="A104" s="30">
        <v>42158</v>
      </c>
      <c r="B104" s="31">
        <v>2114.0700000000002</v>
      </c>
      <c r="C104">
        <f t="shared" si="18"/>
        <v>0</v>
      </c>
      <c r="D104" s="32">
        <f t="shared" si="19"/>
        <v>12</v>
      </c>
      <c r="E104" s="32">
        <f>Basic!T105</f>
        <v>2120</v>
      </c>
      <c r="F104" s="33">
        <v>2.364999947138131E-2</v>
      </c>
      <c r="G104" s="80">
        <f>IFERROR(VLOOKUP(A104,HistData!Y:Z,2,FALSE)/100,G103)</f>
        <v>0.1366</v>
      </c>
      <c r="H104" s="80">
        <f>_xll.BDH($B$1,"IVOL_MONEYNESS",A104,A104,"IVOL_MATURITY=MATURITY_1STM","IVOL_MONEYNESS_LEVEL=MONEY_LVL_100_","DTS=H","FACTOR=.01","DAYS=W")</f>
        <v>0.36679999180138112</v>
      </c>
      <c r="I104" s="81">
        <f t="shared" si="20"/>
        <v>0.36679999180138112</v>
      </c>
      <c r="J104" s="34">
        <f t="shared" si="12"/>
        <v>2118.3522681010932</v>
      </c>
      <c r="K104" s="35">
        <f t="shared" si="13"/>
        <v>6.6507941802545184E-2</v>
      </c>
      <c r="L104" s="35">
        <f t="shared" si="14"/>
        <v>2.8282064397172151E-3</v>
      </c>
      <c r="M104" s="35">
        <f t="shared" si="21"/>
        <v>-6.3679735362827963E-2</v>
      </c>
      <c r="N104" s="35">
        <f t="shared" si="22"/>
        <v>0.50112828962235523</v>
      </c>
      <c r="O104" s="36">
        <f t="shared" si="23"/>
        <v>1005.3967209248441</v>
      </c>
      <c r="Q104" s="37">
        <f t="shared" si="15"/>
        <v>42158</v>
      </c>
      <c r="R104" s="38">
        <f t="shared" si="16"/>
        <v>54.023562317088476</v>
      </c>
      <c r="S104" s="39">
        <f t="shared" si="17"/>
        <v>58.305830418181358</v>
      </c>
    </row>
    <row r="105" spans="1:19" x14ac:dyDescent="0.25">
      <c r="A105" s="30">
        <v>42159</v>
      </c>
      <c r="B105" s="31">
        <v>2095.84</v>
      </c>
      <c r="C105">
        <f t="shared" si="18"/>
        <v>0</v>
      </c>
      <c r="D105" s="32">
        <f t="shared" si="19"/>
        <v>11</v>
      </c>
      <c r="E105" s="32">
        <f>Basic!T106</f>
        <v>2120</v>
      </c>
      <c r="F105" s="33">
        <v>2.3079999484121799E-2</v>
      </c>
      <c r="G105" s="80">
        <f>IFERROR(VLOOKUP(A105,HistData!Y:Z,2,FALSE)/100,G104)</f>
        <v>0.14710000000000001</v>
      </c>
      <c r="H105" s="80">
        <f>_xll.BDH($B$1,"IVOL_MONEYNESS",A105,A105,"IVOL_MATURITY=MATURITY_1STM","IVOL_MONEYNESS_LEVEL=MONEY_LVL_100_","DTS=H","FACTOR=.01","DAYS=W")</f>
        <v>0.38799999132752416</v>
      </c>
      <c r="I105" s="81">
        <f t="shared" si="20"/>
        <v>0.38799999132752416</v>
      </c>
      <c r="J105" s="34">
        <f t="shared" si="12"/>
        <v>2118.5259220634839</v>
      </c>
      <c r="K105" s="35">
        <f t="shared" si="13"/>
        <v>6.7356827886534965E-2</v>
      </c>
      <c r="L105" s="35">
        <f t="shared" si="14"/>
        <v>-0.12615837953766371</v>
      </c>
      <c r="M105" s="35">
        <f t="shared" si="21"/>
        <v>-0.19351520742419867</v>
      </c>
      <c r="N105" s="35">
        <f t="shared" si="22"/>
        <v>0.44980327819103239</v>
      </c>
      <c r="O105" s="36">
        <f t="shared" si="23"/>
        <v>896.72488279897777</v>
      </c>
      <c r="Q105" s="37">
        <f t="shared" si="15"/>
        <v>42159</v>
      </c>
      <c r="R105" s="38">
        <f t="shared" si="16"/>
        <v>45.990819764915614</v>
      </c>
      <c r="S105" s="39">
        <f t="shared" si="17"/>
        <v>68.676741828399372</v>
      </c>
    </row>
    <row r="106" spans="1:19" x14ac:dyDescent="0.25">
      <c r="A106" s="30">
        <v>42160</v>
      </c>
      <c r="B106" s="31">
        <v>2092.83</v>
      </c>
      <c r="C106">
        <f t="shared" si="18"/>
        <v>0</v>
      </c>
      <c r="D106" s="32">
        <f t="shared" si="19"/>
        <v>10</v>
      </c>
      <c r="E106" s="32">
        <f>Basic!T107</f>
        <v>2120</v>
      </c>
      <c r="F106" s="33">
        <v>2.4079999461770057E-2</v>
      </c>
      <c r="G106" s="80">
        <f>IFERROR(VLOOKUP(A106,HistData!Y:Z,2,FALSE)/100,G105)</f>
        <v>0.1421</v>
      </c>
      <c r="H106" s="80">
        <f>_xll.BDH($B$1,"IVOL_MONEYNESS",A106,A106,"IVOL_MATURITY=MATURITY_1STM","IVOL_MONEYNESS_LEVEL=MONEY_LVL_100_","DTS=H","FACTOR=.01","DAYS=W")</f>
        <v>0.39229999123141168</v>
      </c>
      <c r="I106" s="81">
        <f t="shared" si="20"/>
        <v>0.39229999123141168</v>
      </c>
      <c r="J106" s="34">
        <f t="shared" si="12"/>
        <v>2118.6018421044573</v>
      </c>
      <c r="K106" s="35">
        <f t="shared" si="13"/>
        <v>6.4933956568354725E-2</v>
      </c>
      <c r="L106" s="35">
        <f t="shared" si="14"/>
        <v>-0.15601908167123682</v>
      </c>
      <c r="M106" s="35">
        <f t="shared" si="21"/>
        <v>-0.22095303823959156</v>
      </c>
      <c r="N106" s="35">
        <f t="shared" si="22"/>
        <v>0.43800899020384909</v>
      </c>
      <c r="O106" s="36">
        <f t="shared" si="23"/>
        <v>874.05990892028808</v>
      </c>
      <c r="Q106" s="37">
        <f t="shared" si="15"/>
        <v>42160</v>
      </c>
      <c r="R106" s="38">
        <f t="shared" si="16"/>
        <v>42.618446048033434</v>
      </c>
      <c r="S106" s="39">
        <f t="shared" si="17"/>
        <v>68.390288152490939</v>
      </c>
    </row>
    <row r="107" spans="1:19" x14ac:dyDescent="0.25">
      <c r="A107" s="30">
        <v>42163</v>
      </c>
      <c r="B107" s="31">
        <v>2079.2800000000002</v>
      </c>
      <c r="C107">
        <f t="shared" si="18"/>
        <v>0</v>
      </c>
      <c r="D107" s="32">
        <f t="shared" si="19"/>
        <v>9</v>
      </c>
      <c r="E107" s="32">
        <f>Basic!T108</f>
        <v>2120</v>
      </c>
      <c r="F107" s="33">
        <v>2.3829999467357994E-2</v>
      </c>
      <c r="G107" s="80">
        <f>IFERROR(VLOOKUP(A107,HistData!Y:Z,2,FALSE)/100,G106)</f>
        <v>0.15289999999999998</v>
      </c>
      <c r="H107" s="80">
        <f>_xll.BDH($B$1,"IVOL_MONEYNESS",A107,A107,"IVOL_MATURITY=MATURITY_1STM","IVOL_MONEYNESS_LEVEL=MONEY_LVL_100_","DTS=H","FACTOR=.01","DAYS=W")</f>
        <v>0.44409999007359141</v>
      </c>
      <c r="I107" s="81">
        <f t="shared" si="20"/>
        <v>0.44409999007359141</v>
      </c>
      <c r="J107" s="34">
        <f t="shared" si="12"/>
        <v>2118.754677165567</v>
      </c>
      <c r="K107" s="35">
        <f t="shared" si="13"/>
        <v>6.9735767647978245E-2</v>
      </c>
      <c r="L107" s="35">
        <f t="shared" si="14"/>
        <v>-0.23481896911055467</v>
      </c>
      <c r="M107" s="35">
        <f t="shared" si="21"/>
        <v>-0.3045547367585329</v>
      </c>
      <c r="N107" s="35">
        <f t="shared" si="22"/>
        <v>0.40717462206204508</v>
      </c>
      <c r="O107" s="36">
        <f t="shared" si="23"/>
        <v>805.87395401529977</v>
      </c>
      <c r="Q107" s="37">
        <f t="shared" si="15"/>
        <v>42163</v>
      </c>
      <c r="R107" s="38">
        <f t="shared" si="16"/>
        <v>40.756094145869383</v>
      </c>
      <c r="S107" s="39">
        <f t="shared" si="17"/>
        <v>80.230771311436456</v>
      </c>
    </row>
    <row r="108" spans="1:19" x14ac:dyDescent="0.25">
      <c r="A108" s="30">
        <v>42164</v>
      </c>
      <c r="B108" s="31">
        <v>2080.15</v>
      </c>
      <c r="C108">
        <f t="shared" si="18"/>
        <v>0</v>
      </c>
      <c r="D108" s="32">
        <f t="shared" si="19"/>
        <v>8</v>
      </c>
      <c r="E108" s="32">
        <f>Basic!T109</f>
        <v>2120</v>
      </c>
      <c r="F108" s="33">
        <v>2.4389999454841018E-2</v>
      </c>
      <c r="G108" s="80">
        <f>IFERROR(VLOOKUP(A108,HistData!Y:Z,2,FALSE)/100,G107)</f>
        <v>0.1447</v>
      </c>
      <c r="H108" s="80">
        <f>_xll.BDH($B$1,"IVOL_MONEYNESS",A108,A108,"IVOL_MATURITY=MATURITY_1STM","IVOL_MONEYNESS_LEVEL=MONEY_LVL_100_","DTS=H","FACTOR=.01","DAYS=W")</f>
        <v>0.46639998957514761</v>
      </c>
      <c r="I108" s="81">
        <f t="shared" si="20"/>
        <v>0.46639998957514761</v>
      </c>
      <c r="J108" s="34">
        <f t="shared" si="12"/>
        <v>2118.8670031623647</v>
      </c>
      <c r="K108" s="35">
        <f t="shared" si="13"/>
        <v>6.9048952303868233E-2</v>
      </c>
      <c r="L108" s="35">
        <f t="shared" si="14"/>
        <v>-0.23255425915739553</v>
      </c>
      <c r="M108" s="35">
        <f t="shared" si="21"/>
        <v>-0.30160321146126379</v>
      </c>
      <c r="N108" s="35">
        <f t="shared" si="22"/>
        <v>0.40805377469077314</v>
      </c>
      <c r="O108" s="36">
        <f t="shared" si="23"/>
        <v>808.29962056884631</v>
      </c>
      <c r="Q108" s="37">
        <f t="shared" si="15"/>
        <v>42164</v>
      </c>
      <c r="R108" s="38">
        <f t="shared" si="16"/>
        <v>40.513438854165429</v>
      </c>
      <c r="S108" s="39">
        <f t="shared" si="17"/>
        <v>79.230442016530105</v>
      </c>
    </row>
    <row r="109" spans="1:19" x14ac:dyDescent="0.25">
      <c r="A109" s="30">
        <v>42165</v>
      </c>
      <c r="B109" s="31">
        <v>2105.1999999999998</v>
      </c>
      <c r="C109">
        <f t="shared" si="18"/>
        <v>0</v>
      </c>
      <c r="D109" s="32">
        <f t="shared" si="19"/>
        <v>7</v>
      </c>
      <c r="E109" s="32">
        <f>Basic!T110</f>
        <v>2120</v>
      </c>
      <c r="F109" s="33">
        <v>2.4849999444559217E-2</v>
      </c>
      <c r="G109" s="80">
        <f>IFERROR(VLOOKUP(A109,HistData!Y:Z,2,FALSE)/100,G108)</f>
        <v>0.13220000000000001</v>
      </c>
      <c r="H109" s="80">
        <f>_xll.BDH($B$1,"IVOL_MONEYNESS",A109,A109,"IVOL_MATURITY=MATURITY_1STM","IVOL_MONEYNESS_LEVEL=MONEY_LVL_100_","DTS=H","FACTOR=.01","DAYS=W")</f>
        <v>0.47779998932033779</v>
      </c>
      <c r="I109" s="81">
        <f t="shared" si="20"/>
        <v>0.47779998932033779</v>
      </c>
      <c r="J109" s="34">
        <f t="shared" si="12"/>
        <v>2118.9899010098043</v>
      </c>
      <c r="K109" s="35">
        <f t="shared" si="13"/>
        <v>6.6168109037461814E-2</v>
      </c>
      <c r="L109" s="35">
        <f t="shared" si="14"/>
        <v>-6.5589444688030282E-2</v>
      </c>
      <c r="M109" s="35">
        <f t="shared" si="21"/>
        <v>-0.13175755372549208</v>
      </c>
      <c r="N109" s="35">
        <f t="shared" si="22"/>
        <v>0.47385234646832852</v>
      </c>
      <c r="O109" s="36">
        <f t="shared" si="23"/>
        <v>948.43451643097092</v>
      </c>
      <c r="Q109" s="37">
        <f t="shared" si="15"/>
        <v>42165</v>
      </c>
      <c r="R109" s="38">
        <f t="shared" si="16"/>
        <v>49.119443354154214</v>
      </c>
      <c r="S109" s="39">
        <f t="shared" si="17"/>
        <v>62.909344363958553</v>
      </c>
    </row>
    <row r="110" spans="1:19" x14ac:dyDescent="0.25">
      <c r="A110" s="30">
        <v>42166</v>
      </c>
      <c r="B110" s="31">
        <v>2108.86</v>
      </c>
      <c r="C110">
        <f t="shared" si="18"/>
        <v>0</v>
      </c>
      <c r="D110" s="32">
        <f t="shared" si="19"/>
        <v>6</v>
      </c>
      <c r="E110" s="32">
        <f>Basic!T111</f>
        <v>2120</v>
      </c>
      <c r="F110" s="33">
        <v>2.3779999468475581E-2</v>
      </c>
      <c r="G110" s="80">
        <f>IFERROR(VLOOKUP(A110,HistData!Y:Z,2,FALSE)/100,G109)</f>
        <v>0.1285</v>
      </c>
      <c r="H110" s="80">
        <f>_xll.BDH($B$1,"IVOL_MONEYNESS",A110,A110,"IVOL_MATURITY=MATURITY_1STM","IVOL_MONEYNESS_LEVEL=MONEY_LVL_100_","DTS=H","FACTOR=.01","DAYS=W")</f>
        <v>0.46729998955503105</v>
      </c>
      <c r="I110" s="81">
        <f t="shared" si="20"/>
        <v>0.46729998955503105</v>
      </c>
      <c r="J110" s="34">
        <f t="shared" si="12"/>
        <v>2119.1714452594679</v>
      </c>
      <c r="K110" s="35">
        <f t="shared" si="13"/>
        <v>5.9913537734926824E-2</v>
      </c>
      <c r="L110" s="35">
        <f t="shared" si="14"/>
        <v>-5.1455006265079893E-2</v>
      </c>
      <c r="M110" s="35">
        <f t="shared" si="21"/>
        <v>-0.11136854400000672</v>
      </c>
      <c r="N110" s="35">
        <f t="shared" si="22"/>
        <v>0.47948147706244409</v>
      </c>
      <c r="O110" s="36">
        <f t="shared" si="23"/>
        <v>965.62600834400359</v>
      </c>
      <c r="Q110" s="37">
        <f t="shared" si="15"/>
        <v>42166</v>
      </c>
      <c r="R110" s="38">
        <f t="shared" si="16"/>
        <v>45.53329937390231</v>
      </c>
      <c r="S110" s="39">
        <f t="shared" si="17"/>
        <v>55.844744633369828</v>
      </c>
    </row>
    <row r="111" spans="1:19" x14ac:dyDescent="0.25">
      <c r="A111" s="30">
        <v>42167</v>
      </c>
      <c r="B111" s="31">
        <v>2094.11</v>
      </c>
      <c r="C111">
        <f t="shared" si="18"/>
        <v>0</v>
      </c>
      <c r="D111" s="32">
        <f t="shared" si="19"/>
        <v>5</v>
      </c>
      <c r="E111" s="32">
        <f>Basic!T112</f>
        <v>2120</v>
      </c>
      <c r="F111" s="33">
        <v>2.3929999465122816E-2</v>
      </c>
      <c r="G111" s="80">
        <f>IFERROR(VLOOKUP(A111,HistData!Y:Z,2,FALSE)/100,G110)</f>
        <v>0.13780000000000001</v>
      </c>
      <c r="H111" s="80">
        <f>_xll.BDH($B$1,"IVOL_MONEYNESS",A111,A111,"IVOL_MATURITY=MATURITY_1STM","IVOL_MONEYNESS_LEVEL=MONEY_LVL_100_","DTS=H","FACTOR=.01","DAYS=W")</f>
        <v>0.4768999893404543</v>
      </c>
      <c r="I111" s="81">
        <f t="shared" si="20"/>
        <v>0.4768999893404543</v>
      </c>
      <c r="J111" s="34">
        <f t="shared" si="12"/>
        <v>2119.3051604841476</v>
      </c>
      <c r="K111" s="35">
        <f t="shared" si="13"/>
        <v>5.5816921850229205E-2</v>
      </c>
      <c r="L111" s="35">
        <f t="shared" si="14"/>
        <v>-0.18635699775518894</v>
      </c>
      <c r="M111" s="35">
        <f t="shared" si="21"/>
        <v>-0.24217391960541815</v>
      </c>
      <c r="N111" s="35">
        <f t="shared" si="22"/>
        <v>0.42608240623768118</v>
      </c>
      <c r="O111" s="36">
        <f t="shared" si="23"/>
        <v>856.883187557018</v>
      </c>
      <c r="Q111" s="37">
        <f t="shared" si="15"/>
        <v>42167</v>
      </c>
      <c r="R111" s="38">
        <f t="shared" si="16"/>
        <v>35.380240169372541</v>
      </c>
      <c r="S111" s="39">
        <f t="shared" si="17"/>
        <v>60.575400653519864</v>
      </c>
    </row>
    <row r="112" spans="1:19" x14ac:dyDescent="0.25">
      <c r="A112" s="30">
        <v>42170</v>
      </c>
      <c r="B112" s="31">
        <v>2084.4299999999998</v>
      </c>
      <c r="C112">
        <f t="shared" si="18"/>
        <v>0</v>
      </c>
      <c r="D112" s="32">
        <f t="shared" si="19"/>
        <v>4</v>
      </c>
      <c r="E112" s="32">
        <f>Basic!T113</f>
        <v>2120</v>
      </c>
      <c r="F112" s="33">
        <v>2.3569999473169449E-2</v>
      </c>
      <c r="G112" s="80">
        <f>IFERROR(VLOOKUP(A112,HistData!Y:Z,2,FALSE)/100,G111)</f>
        <v>0.15390000000000001</v>
      </c>
      <c r="H112" s="80">
        <f>_xll.BDH($B$1,"IVOL_MONEYNESS",A112,A112,"IVOL_MATURITY=MATURITY_1STM","IVOL_MONEYNESS_LEVEL=MONEY_LVL_100_","DTS=H","FACTOR=.01","DAYS=W")</f>
        <v>0.53109998812898995</v>
      </c>
      <c r="I112" s="81">
        <f t="shared" si="20"/>
        <v>0.53109998812898995</v>
      </c>
      <c r="J112" s="34">
        <f t="shared" si="12"/>
        <v>2119.4524718248117</v>
      </c>
      <c r="K112" s="35">
        <f t="shared" si="13"/>
        <v>5.559808781481837E-2</v>
      </c>
      <c r="L112" s="35">
        <f t="shared" si="14"/>
        <v>-0.27189383033327902</v>
      </c>
      <c r="M112" s="35">
        <f t="shared" si="21"/>
        <v>-0.32749191814809742</v>
      </c>
      <c r="N112" s="35">
        <f t="shared" si="22"/>
        <v>0.39285182763932069</v>
      </c>
      <c r="O112" s="36">
        <f t="shared" si="23"/>
        <v>787.69011821535241</v>
      </c>
      <c r="Q112" s="37">
        <f t="shared" si="15"/>
        <v>42170</v>
      </c>
      <c r="R112" s="38">
        <f t="shared" si="16"/>
        <v>31.182016870876737</v>
      </c>
      <c r="S112" s="39">
        <f t="shared" si="17"/>
        <v>66.204488695688724</v>
      </c>
    </row>
    <row r="113" spans="1:19" x14ac:dyDescent="0.25">
      <c r="A113" s="30">
        <v>42171</v>
      </c>
      <c r="B113" s="31">
        <v>2096.29</v>
      </c>
      <c r="C113">
        <f t="shared" si="18"/>
        <v>0</v>
      </c>
      <c r="D113" s="32">
        <f t="shared" si="19"/>
        <v>3</v>
      </c>
      <c r="E113" s="32">
        <f>Basic!T114</f>
        <v>2120</v>
      </c>
      <c r="F113" s="33">
        <v>2.3099999483674766E-2</v>
      </c>
      <c r="G113" s="80">
        <f>IFERROR(VLOOKUP(A113,HistData!Y:Z,2,FALSE)/100,G112)</f>
        <v>0.14810000000000001</v>
      </c>
      <c r="H113" s="80">
        <f>_xll.BDH($B$1,"IVOL_MONEYNESS",A113,A113,"IVOL_MATURITY=MATURITY_1STM","IVOL_MONEYNESS_LEVEL=MONEY_LVL_100_","DTS=H","FACTOR=.01","DAYS=W")</f>
        <v>0.55069998769089579</v>
      </c>
      <c r="I113" s="81">
        <f t="shared" si="20"/>
        <v>0.55069998769089579</v>
      </c>
      <c r="J113" s="34">
        <f t="shared" si="12"/>
        <v>2119.5975286283774</v>
      </c>
      <c r="K113" s="35">
        <f t="shared" si="13"/>
        <v>4.9926286192286846E-2</v>
      </c>
      <c r="L113" s="35">
        <f t="shared" si="14"/>
        <v>-0.19650556309105577</v>
      </c>
      <c r="M113" s="35">
        <f t="shared" si="21"/>
        <v>-0.24643184928334261</v>
      </c>
      <c r="N113" s="35">
        <f t="shared" si="22"/>
        <v>0.42210723941820838</v>
      </c>
      <c r="O113" s="36">
        <f t="shared" si="23"/>
        <v>853.50676661164425</v>
      </c>
      <c r="Q113" s="37">
        <f t="shared" si="15"/>
        <v>42171</v>
      </c>
      <c r="R113" s="38">
        <f t="shared" si="16"/>
        <v>31.35241830835173</v>
      </c>
      <c r="S113" s="39">
        <f t="shared" si="17"/>
        <v>54.659946936729284</v>
      </c>
    </row>
    <row r="114" spans="1:19" x14ac:dyDescent="0.25">
      <c r="A114" s="30">
        <v>42172</v>
      </c>
      <c r="B114" s="31">
        <v>2100.44</v>
      </c>
      <c r="C114">
        <f t="shared" si="18"/>
        <v>0</v>
      </c>
      <c r="D114" s="32">
        <f t="shared" si="19"/>
        <v>2</v>
      </c>
      <c r="E114" s="32">
        <f>Basic!T115</f>
        <v>2120</v>
      </c>
      <c r="F114" s="33">
        <v>2.3169999482110144E-2</v>
      </c>
      <c r="G114" s="80">
        <f>IFERROR(VLOOKUP(A114,HistData!Y:Z,2,FALSE)/100,G113)</f>
        <v>0.14499999999999999</v>
      </c>
      <c r="H114" s="80">
        <f>_xll.BDH($B$1,"IVOL_MONEYNESS",A114,A114,"IVOL_MATURITY=MATURITY_1STM","IVOL_MONEYNESS_LEVEL=MONEY_LVL_100_","DTS=H","FACTOR=.01","DAYS=W")</f>
        <v>0.57549998713657258</v>
      </c>
      <c r="I114" s="81">
        <f t="shared" si="20"/>
        <v>0.57549998713657258</v>
      </c>
      <c r="J114" s="34">
        <f t="shared" si="12"/>
        <v>2119.7308642142571</v>
      </c>
      <c r="K114" s="35">
        <f t="shared" si="13"/>
        <v>4.2600420294678566E-2</v>
      </c>
      <c r="L114" s="35">
        <f t="shared" si="14"/>
        <v>-0.1933052591779941</v>
      </c>
      <c r="M114" s="35">
        <f t="shared" si="21"/>
        <v>-0.23590567947267266</v>
      </c>
      <c r="N114" s="35">
        <f t="shared" si="22"/>
        <v>0.42335995389057735</v>
      </c>
      <c r="O114" s="36">
        <f t="shared" si="23"/>
        <v>862.20674093271271</v>
      </c>
      <c r="Q114" s="37">
        <f t="shared" si="15"/>
        <v>42172</v>
      </c>
      <c r="R114" s="38">
        <f t="shared" si="16"/>
        <v>27.035440617211634</v>
      </c>
      <c r="S114" s="39">
        <f t="shared" si="17"/>
        <v>46.32630483146886</v>
      </c>
    </row>
    <row r="115" spans="1:19" x14ac:dyDescent="0.25">
      <c r="A115" s="30">
        <v>42173</v>
      </c>
      <c r="B115" s="31">
        <v>2121.2399999999998</v>
      </c>
      <c r="C115">
        <f t="shared" si="18"/>
        <v>0</v>
      </c>
      <c r="D115" s="32">
        <f t="shared" si="19"/>
        <v>1</v>
      </c>
      <c r="E115" s="32">
        <f>Basic!T116</f>
        <v>2120</v>
      </c>
      <c r="F115" s="33">
        <v>2.334999947808683E-2</v>
      </c>
      <c r="G115" s="80">
        <f>IFERROR(VLOOKUP(A115,HistData!Y:Z,2,FALSE)/100,G114)</f>
        <v>0.13189999999999999</v>
      </c>
      <c r="H115" s="80">
        <f>_xll.BDH($B$1,"IVOL_MONEYNESS",A115,A115,"IVOL_MATURITY=MATURITY_1STM","IVOL_MONEYNESS_LEVEL=MONEY_LVL_100_","DTS=H","FACTOR=.01","DAYS=W")</f>
        <v>0.42539999049156901</v>
      </c>
      <c r="I115" s="81">
        <f t="shared" si="20"/>
        <v>0.42539999049156901</v>
      </c>
      <c r="J115" s="34">
        <f t="shared" si="12"/>
        <v>2119.864382423174</v>
      </c>
      <c r="K115" s="35">
        <f t="shared" si="13"/>
        <v>2.2266453169293664E-2</v>
      </c>
      <c r="L115" s="35">
        <f t="shared" si="14"/>
        <v>4.0267066002694564E-2</v>
      </c>
      <c r="M115" s="35">
        <f t="shared" si="21"/>
        <v>1.80006128334009E-2</v>
      </c>
      <c r="N115" s="35">
        <f t="shared" si="22"/>
        <v>0.51605989500201876</v>
      </c>
      <c r="O115" s="36">
        <f t="shared" si="23"/>
        <v>1075.1545509747002</v>
      </c>
      <c r="Q115" s="37">
        <f t="shared" si="15"/>
        <v>42173</v>
      </c>
      <c r="R115" s="38">
        <f t="shared" si="16"/>
        <v>19.532340699381848</v>
      </c>
      <c r="S115" s="39">
        <f t="shared" si="17"/>
        <v>18.156723122556286</v>
      </c>
    </row>
    <row r="116" spans="1:19" x14ac:dyDescent="0.25">
      <c r="A116" s="30">
        <v>42174</v>
      </c>
      <c r="B116" s="31">
        <v>2109.9899999999998</v>
      </c>
      <c r="C116">
        <f t="shared" si="18"/>
        <v>1</v>
      </c>
      <c r="D116" s="32">
        <f t="shared" si="19"/>
        <v>20</v>
      </c>
      <c r="E116" s="32">
        <f>Basic!T117</f>
        <v>2105</v>
      </c>
      <c r="F116" s="33">
        <v>2.2589999495074151E-2</v>
      </c>
      <c r="G116" s="80">
        <f>IFERROR(VLOOKUP(A116,HistData!Y:Z,2,FALSE)/100,G115)</f>
        <v>0.1396</v>
      </c>
      <c r="H116" s="80">
        <f>_xll.BDH($B$1,"IVOL_MONEYNESS",A116,A116,"IVOL_MATURITY=MATURITY_1STM","IVOL_MONEYNESS_LEVEL=MONEY_LVL_100_","DTS=H","FACTOR=.01","DAYS=W")</f>
        <v>0.30439999319612981</v>
      </c>
      <c r="I116" s="81">
        <f t="shared" si="20"/>
        <v>0.30439999319612981</v>
      </c>
      <c r="J116" s="34">
        <f t="shared" si="12"/>
        <v>2102.3960256997066</v>
      </c>
      <c r="K116" s="35">
        <f t="shared" si="13"/>
        <v>7.1254648820338731E-2</v>
      </c>
      <c r="L116" s="35">
        <f t="shared" si="14"/>
        <v>8.6228222135574711E-2</v>
      </c>
      <c r="M116" s="35">
        <f t="shared" si="21"/>
        <v>1.497357331523598E-2</v>
      </c>
      <c r="N116" s="35">
        <f t="shared" si="22"/>
        <v>0.53435750188286257</v>
      </c>
      <c r="O116" s="36">
        <f t="shared" si="23"/>
        <v>1063.7563985619624</v>
      </c>
      <c r="Q116" s="37">
        <f t="shared" si="15"/>
        <v>42174</v>
      </c>
      <c r="R116" s="38">
        <f t="shared" si="16"/>
        <v>63.732586835858683</v>
      </c>
      <c r="S116" s="39">
        <f t="shared" si="17"/>
        <v>56.138612535565699</v>
      </c>
    </row>
    <row r="117" spans="1:19" x14ac:dyDescent="0.25">
      <c r="A117" s="30">
        <v>42177</v>
      </c>
      <c r="B117" s="31">
        <v>2122.85</v>
      </c>
      <c r="C117">
        <f t="shared" si="18"/>
        <v>0</v>
      </c>
      <c r="D117" s="32">
        <f t="shared" si="19"/>
        <v>19</v>
      </c>
      <c r="E117" s="32">
        <f>Basic!T118</f>
        <v>2105</v>
      </c>
      <c r="F117" s="33">
        <v>2.3729999469593168E-2</v>
      </c>
      <c r="G117" s="80">
        <f>IFERROR(VLOOKUP(A117,HistData!Y:Z,2,FALSE)/100,G116)</f>
        <v>0.12740000000000001</v>
      </c>
      <c r="H117" s="80">
        <f>_xll.BDH($B$1,"IVOL_MONEYNESS",A117,A117,"IVOL_MATURITY=MATURITY_1STM","IVOL_MONEYNESS_LEVEL=MONEY_LVL_100_","DTS=H","FACTOR=.01","DAYS=W")</f>
        <v>0.31329999299719929</v>
      </c>
      <c r="I117" s="81">
        <f t="shared" si="20"/>
        <v>0.31329999299719929</v>
      </c>
      <c r="J117" s="34">
        <f t="shared" si="12"/>
        <v>2102.4013824962849</v>
      </c>
      <c r="K117" s="35">
        <f t="shared" si="13"/>
        <v>7.1481022036005745E-2</v>
      </c>
      <c r="L117" s="35">
        <f t="shared" si="14"/>
        <v>0.17115153799283703</v>
      </c>
      <c r="M117" s="35">
        <f t="shared" si="21"/>
        <v>9.9670515956831282E-2</v>
      </c>
      <c r="N117" s="35">
        <f t="shared" si="22"/>
        <v>0.56794769389168109</v>
      </c>
      <c r="O117" s="36">
        <f t="shared" si="23"/>
        <v>1134.6598147868897</v>
      </c>
      <c r="Q117" s="37">
        <f t="shared" si="15"/>
        <v>42177</v>
      </c>
      <c r="R117" s="38">
        <f t="shared" si="16"/>
        <v>71.007947191065568</v>
      </c>
      <c r="S117" s="39">
        <f t="shared" si="17"/>
        <v>50.559329687350782</v>
      </c>
    </row>
    <row r="118" spans="1:19" x14ac:dyDescent="0.25">
      <c r="A118" s="30">
        <v>42178</v>
      </c>
      <c r="B118" s="31">
        <v>2124.1999999999998</v>
      </c>
      <c r="C118">
        <f t="shared" si="18"/>
        <v>0</v>
      </c>
      <c r="D118" s="32">
        <f t="shared" si="19"/>
        <v>18</v>
      </c>
      <c r="E118" s="32">
        <f>Basic!T119</f>
        <v>2105</v>
      </c>
      <c r="F118" s="33">
        <v>2.4099999461323025E-2</v>
      </c>
      <c r="G118" s="80">
        <f>IFERROR(VLOOKUP(A118,HistData!Y:Z,2,FALSE)/100,G117)</f>
        <v>0.1211</v>
      </c>
      <c r="H118" s="80">
        <f>_xll.BDH($B$1,"IVOL_MONEYNESS",A118,A118,"IVOL_MATURITY=MATURITY_1STM","IVOL_MONEYNESS_LEVEL=MONEY_LVL_100_","DTS=H","FACTOR=.01","DAYS=W")</f>
        <v>0.32359999276697637</v>
      </c>
      <c r="I118" s="81">
        <f t="shared" si="20"/>
        <v>0.32359999276697637</v>
      </c>
      <c r="J118" s="34">
        <f t="shared" si="12"/>
        <v>2102.4997080579265</v>
      </c>
      <c r="K118" s="35">
        <f t="shared" si="13"/>
        <v>7.1861838439746237E-2</v>
      </c>
      <c r="L118" s="35">
        <f t="shared" si="14"/>
        <v>0.17882020674745344</v>
      </c>
      <c r="M118" s="35">
        <f t="shared" si="21"/>
        <v>0.10695836830770721</v>
      </c>
      <c r="N118" s="35">
        <f t="shared" si="22"/>
        <v>0.57096056083643343</v>
      </c>
      <c r="O118" s="36">
        <f t="shared" si="23"/>
        <v>1140.7932062061425</v>
      </c>
      <c r="Q118" s="37">
        <f t="shared" si="15"/>
        <v>42178</v>
      </c>
      <c r="R118" s="38">
        <f t="shared" si="16"/>
        <v>72.041217122609396</v>
      </c>
      <c r="S118" s="39">
        <f t="shared" si="17"/>
        <v>50.340925180536033</v>
      </c>
    </row>
    <row r="119" spans="1:19" x14ac:dyDescent="0.25">
      <c r="A119" s="30">
        <v>42179</v>
      </c>
      <c r="B119" s="31">
        <v>2108.58</v>
      </c>
      <c r="C119">
        <f t="shared" si="18"/>
        <v>0</v>
      </c>
      <c r="D119" s="32">
        <f t="shared" si="19"/>
        <v>17</v>
      </c>
      <c r="E119" s="32">
        <f>Basic!T120</f>
        <v>2105</v>
      </c>
      <c r="F119" s="33">
        <v>2.3679999470710752E-2</v>
      </c>
      <c r="G119" s="80">
        <f>IFERROR(VLOOKUP(A119,HistData!Y:Z,2,FALSE)/100,G118)</f>
        <v>0.1326</v>
      </c>
      <c r="H119" s="80">
        <f>_xll.BDH($B$1,"IVOL_MONEYNESS",A119,A119,"IVOL_MATURITY=MATURITY_1STM","IVOL_MONEYNESS_LEVEL=MONEY_LVL_100_","DTS=H","FACTOR=.01","DAYS=W")</f>
        <v>0.31579999294131994</v>
      </c>
      <c r="I119" s="81">
        <f t="shared" si="20"/>
        <v>0.31579999294131994</v>
      </c>
      <c r="J119" s="34">
        <f t="shared" si="12"/>
        <v>2102.679666688955</v>
      </c>
      <c r="K119" s="35">
        <f t="shared" si="13"/>
        <v>6.8153810820387808E-2</v>
      </c>
      <c r="L119" s="35">
        <f t="shared" si="14"/>
        <v>7.5192318712298339E-2</v>
      </c>
      <c r="M119" s="35">
        <f t="shared" si="21"/>
        <v>7.0385078919105309E-3</v>
      </c>
      <c r="N119" s="35">
        <f t="shared" si="22"/>
        <v>0.52996915208302853</v>
      </c>
      <c r="O119" s="36">
        <f t="shared" si="23"/>
        <v>1057.2440216044449</v>
      </c>
      <c r="Q119" s="37">
        <f t="shared" si="15"/>
        <v>42179</v>
      </c>
      <c r="R119" s="38">
        <f t="shared" si="16"/>
        <v>60.238333094787322</v>
      </c>
      <c r="S119" s="39">
        <f t="shared" si="17"/>
        <v>54.337999783742362</v>
      </c>
    </row>
    <row r="120" spans="1:19" x14ac:dyDescent="0.25">
      <c r="A120" s="30">
        <v>42180</v>
      </c>
      <c r="B120" s="31">
        <v>2102.31</v>
      </c>
      <c r="C120">
        <f t="shared" si="18"/>
        <v>0</v>
      </c>
      <c r="D120" s="32">
        <f t="shared" si="19"/>
        <v>16</v>
      </c>
      <c r="E120" s="32">
        <f>Basic!T121</f>
        <v>2105</v>
      </c>
      <c r="F120" s="33">
        <v>2.4099999461323025E-2</v>
      </c>
      <c r="G120" s="80">
        <f>IFERROR(VLOOKUP(A120,HistData!Y:Z,2,FALSE)/100,G119)</f>
        <v>0.1401</v>
      </c>
      <c r="H120" s="80">
        <f>_xll.BDH($B$1,"IVOL_MONEYNESS",A120,A120,"IVOL_MATURITY=MATURITY_1STM","IVOL_MONEYNESS_LEVEL=MONEY_LVL_100_","DTS=H","FACTOR=.01","DAYS=W")</f>
        <v>0.33239999257028102</v>
      </c>
      <c r="I120" s="81">
        <f t="shared" si="20"/>
        <v>0.33239999257028102</v>
      </c>
      <c r="J120" s="34">
        <f t="shared" si="12"/>
        <v>2102.7773715516419</v>
      </c>
      <c r="K120" s="35">
        <f t="shared" si="13"/>
        <v>6.9594443192037753E-2</v>
      </c>
      <c r="L120" s="35">
        <f t="shared" si="14"/>
        <v>3.1603164442606073E-2</v>
      </c>
      <c r="M120" s="35">
        <f t="shared" si="21"/>
        <v>-3.799127874943168E-2</v>
      </c>
      <c r="N120" s="35">
        <f t="shared" si="22"/>
        <v>0.51260574010421112</v>
      </c>
      <c r="O120" s="36">
        <f t="shared" si="23"/>
        <v>1019.5259684848617</v>
      </c>
      <c r="Q120" s="37">
        <f t="shared" si="15"/>
        <v>42180</v>
      </c>
      <c r="R120" s="38">
        <f t="shared" si="16"/>
        <v>58.130204993622442</v>
      </c>
      <c r="S120" s="39">
        <f t="shared" si="17"/>
        <v>58.597576545264474</v>
      </c>
    </row>
    <row r="121" spans="1:19" x14ac:dyDescent="0.25">
      <c r="A121" s="30">
        <v>42181</v>
      </c>
      <c r="B121" s="31">
        <v>2101.4899999999998</v>
      </c>
      <c r="C121">
        <f t="shared" si="18"/>
        <v>0</v>
      </c>
      <c r="D121" s="32">
        <f t="shared" si="19"/>
        <v>15</v>
      </c>
      <c r="E121" s="32">
        <f>Basic!T122</f>
        <v>2105</v>
      </c>
      <c r="F121" s="33">
        <v>2.4739999447017911E-2</v>
      </c>
      <c r="G121" s="80">
        <f>IFERROR(VLOOKUP(A121,HistData!Y:Z,2,FALSE)/100,G120)</f>
        <v>0.14019999999999999</v>
      </c>
      <c r="H121" s="80">
        <f>_xll.BDH($B$1,"IVOL_MONEYNESS",A121,A121,"IVOL_MATURITY=MATURITY_1STM","IVOL_MONEYNESS_LEVEL=MONEY_LVL_100_","DTS=H","FACTOR=.01","DAYS=W")</f>
        <v>0.35669999202713371</v>
      </c>
      <c r="I121" s="81">
        <f t="shared" si="20"/>
        <v>0.35669999202713371</v>
      </c>
      <c r="J121" s="34">
        <f t="shared" si="12"/>
        <v>2102.8609082005255</v>
      </c>
      <c r="K121" s="35">
        <f t="shared" si="13"/>
        <v>7.2310655246259861E-2</v>
      </c>
      <c r="L121" s="35">
        <f t="shared" si="14"/>
        <v>2.7136769013771246E-2</v>
      </c>
      <c r="M121" s="35">
        <f t="shared" si="21"/>
        <v>-4.5173886232488615E-2</v>
      </c>
      <c r="N121" s="35">
        <f t="shared" si="22"/>
        <v>0.51082467594058167</v>
      </c>
      <c r="O121" s="36">
        <f t="shared" si="23"/>
        <v>1013.5460571928727</v>
      </c>
      <c r="Q121" s="37">
        <f t="shared" si="15"/>
        <v>42181</v>
      </c>
      <c r="R121" s="38">
        <f t="shared" si="16"/>
        <v>59.946891049500209</v>
      </c>
      <c r="S121" s="39">
        <f t="shared" si="17"/>
        <v>61.317799250025928</v>
      </c>
    </row>
    <row r="122" spans="1:19" x14ac:dyDescent="0.25">
      <c r="A122" s="30">
        <v>42184</v>
      </c>
      <c r="B122" s="31">
        <v>2057.64</v>
      </c>
      <c r="C122">
        <f t="shared" si="18"/>
        <v>0</v>
      </c>
      <c r="D122" s="32">
        <f t="shared" si="19"/>
        <v>14</v>
      </c>
      <c r="E122" s="32">
        <f>Basic!T123</f>
        <v>2105</v>
      </c>
      <c r="F122" s="33">
        <v>2.3249999480322005E-2</v>
      </c>
      <c r="G122" s="80">
        <f>IFERROR(VLOOKUP(A122,HistData!Y:Z,2,FALSE)/100,G121)</f>
        <v>0.1885</v>
      </c>
      <c r="H122" s="80">
        <f>_xll.BDH($B$1,"IVOL_MONEYNESS",A122,A122,"IVOL_MATURITY=MATURITY_1STM","IVOL_MONEYNESS_LEVEL=MONEY_LVL_100_","DTS=H","FACTOR=.01","DAYS=W")</f>
        <v>0.41379999075084928</v>
      </c>
      <c r="I122" s="81">
        <f t="shared" si="20"/>
        <v>0.41379999075084928</v>
      </c>
      <c r="J122" s="34">
        <f t="shared" si="12"/>
        <v>2103.1236381878939</v>
      </c>
      <c r="K122" s="35">
        <f t="shared" si="13"/>
        <v>8.1041610364729344E-2</v>
      </c>
      <c r="L122" s="35">
        <f t="shared" si="14"/>
        <v>-0.22926642186479484</v>
      </c>
      <c r="M122" s="35">
        <f t="shared" si="21"/>
        <v>-0.31030803222952419</v>
      </c>
      <c r="N122" s="35">
        <f t="shared" si="22"/>
        <v>0.40933092495324969</v>
      </c>
      <c r="O122" s="36">
        <f t="shared" si="23"/>
        <v>795.32430529789667</v>
      </c>
      <c r="Q122" s="37">
        <f t="shared" si="15"/>
        <v>42184</v>
      </c>
      <c r="R122" s="38">
        <f t="shared" si="16"/>
        <v>46.93137912290797</v>
      </c>
      <c r="S122" s="39">
        <f t="shared" si="17"/>
        <v>92.415017310801886</v>
      </c>
    </row>
    <row r="123" spans="1:19" x14ac:dyDescent="0.25">
      <c r="A123" s="30">
        <v>42185</v>
      </c>
      <c r="B123" s="31">
        <v>2063.11</v>
      </c>
      <c r="C123">
        <f t="shared" si="18"/>
        <v>0</v>
      </c>
      <c r="D123" s="32">
        <f t="shared" si="19"/>
        <v>13</v>
      </c>
      <c r="E123" s="32">
        <f>Basic!T124</f>
        <v>2105</v>
      </c>
      <c r="F123" s="33">
        <v>2.3539999473839997E-2</v>
      </c>
      <c r="G123" s="80">
        <f>IFERROR(VLOOKUP(A123,HistData!Y:Z,2,FALSE)/100,G122)</f>
        <v>0.18230000000000002</v>
      </c>
      <c r="H123" s="80">
        <f>_xll.BDH($B$1,"IVOL_MONEYNESS",A123,A123,"IVOL_MATURITY=MATURITY_1STM","IVOL_MONEYNESS_LEVEL=MONEY_LVL_100_","DTS=H","FACTOR=.01","DAYS=W")</f>
        <v>0.4166999906860292</v>
      </c>
      <c r="I123" s="81">
        <f t="shared" si="20"/>
        <v>0.4166999906860292</v>
      </c>
      <c r="J123" s="34">
        <f t="shared" si="12"/>
        <v>2103.2358846011175</v>
      </c>
      <c r="K123" s="35">
        <f t="shared" si="13"/>
        <v>7.8640947002523054E-2</v>
      </c>
      <c r="L123" s="35">
        <f t="shared" si="14"/>
        <v>-0.20562193695516548</v>
      </c>
      <c r="M123" s="35">
        <f t="shared" si="21"/>
        <v>-0.28426288395768851</v>
      </c>
      <c r="N123" s="35">
        <f t="shared" si="22"/>
        <v>0.41854312023265994</v>
      </c>
      <c r="O123" s="36">
        <f t="shared" si="23"/>
        <v>816.27523530148335</v>
      </c>
      <c r="Q123" s="37">
        <f t="shared" si="15"/>
        <v>42185</v>
      </c>
      <c r="R123" s="38">
        <f t="shared" si="16"/>
        <v>47.225261481719713</v>
      </c>
      <c r="S123" s="39">
        <f t="shared" si="17"/>
        <v>87.351146082837204</v>
      </c>
    </row>
    <row r="124" spans="1:19" x14ac:dyDescent="0.25">
      <c r="A124" s="30">
        <v>42186</v>
      </c>
      <c r="B124" s="31">
        <v>2077.42</v>
      </c>
      <c r="C124">
        <f t="shared" si="18"/>
        <v>0</v>
      </c>
      <c r="D124" s="32">
        <f t="shared" si="19"/>
        <v>12</v>
      </c>
      <c r="E124" s="32">
        <f>Basic!T125</f>
        <v>2105</v>
      </c>
      <c r="F124" s="33">
        <v>2.4229999458417296E-2</v>
      </c>
      <c r="G124" s="80">
        <f>IFERROR(VLOOKUP(A124,HistData!Y:Z,2,FALSE)/100,G123)</f>
        <v>0.16089999999999999</v>
      </c>
      <c r="H124" s="80">
        <f>_xll.BDH($B$1,"IVOL_MONEYNESS",A124,A124,"IVOL_MATURITY=MATURITY_1STM","IVOL_MONEYNESS_LEVEL=MONEY_LVL_100_","DTS=H","FACTOR=.01","DAYS=W")</f>
        <v>0.39319999121129512</v>
      </c>
      <c r="I124" s="81">
        <f t="shared" si="20"/>
        <v>0.39319999121129512</v>
      </c>
      <c r="J124" s="34">
        <f t="shared" si="12"/>
        <v>2103.3238189841759</v>
      </c>
      <c r="K124" s="35">
        <f t="shared" si="13"/>
        <v>7.1294772946457918E-2</v>
      </c>
      <c r="L124" s="35">
        <f t="shared" si="14"/>
        <v>-0.13816795392502076</v>
      </c>
      <c r="M124" s="35">
        <f t="shared" si="21"/>
        <v>-0.20946272687147868</v>
      </c>
      <c r="N124" s="35">
        <f t="shared" si="22"/>
        <v>0.44505384060471287</v>
      </c>
      <c r="O124" s="36">
        <f t="shared" si="23"/>
        <v>877.17755825362303</v>
      </c>
      <c r="Q124" s="37">
        <f t="shared" si="15"/>
        <v>42186</v>
      </c>
      <c r="R124" s="38">
        <f t="shared" si="16"/>
        <v>47.386191295419621</v>
      </c>
      <c r="S124" s="39">
        <f t="shared" si="17"/>
        <v>73.290010279595663</v>
      </c>
    </row>
    <row r="125" spans="1:19" x14ac:dyDescent="0.25">
      <c r="A125" s="30">
        <v>42187</v>
      </c>
      <c r="B125" s="31">
        <v>2076.7800000000002</v>
      </c>
      <c r="C125">
        <f t="shared" si="18"/>
        <v>0</v>
      </c>
      <c r="D125" s="32">
        <f t="shared" si="19"/>
        <v>11</v>
      </c>
      <c r="E125" s="32">
        <f>Basic!T126</f>
        <v>2105</v>
      </c>
      <c r="F125" s="33">
        <v>2.3829999467357994E-2</v>
      </c>
      <c r="G125" s="80">
        <f>IFERROR(VLOOKUP(A125,HistData!Y:Z,2,FALSE)/100,G124)</f>
        <v>0.16789999999999999</v>
      </c>
      <c r="H125" s="80">
        <f>_xll.BDH($B$1,"IVOL_MONEYNESS",A125,A125,"IVOL_MATURITY=MATURITY_1STM","IVOL_MONEYNESS_LEVEL=MONEY_LVL_100_","DTS=H","FACTOR=.01","DAYS=W")</f>
        <v>0.41179999079555274</v>
      </c>
      <c r="I125" s="81">
        <f t="shared" si="20"/>
        <v>0.41179999079555274</v>
      </c>
      <c r="J125" s="34">
        <f t="shared" si="12"/>
        <v>2103.4888067139291</v>
      </c>
      <c r="K125" s="35">
        <f t="shared" si="13"/>
        <v>7.1488509597100763E-2</v>
      </c>
      <c r="L125" s="35">
        <f t="shared" si="14"/>
        <v>-0.14300734539425256</v>
      </c>
      <c r="M125" s="35">
        <f t="shared" si="21"/>
        <v>-0.21449585499135332</v>
      </c>
      <c r="N125" s="35">
        <f t="shared" si="22"/>
        <v>0.44314219001881117</v>
      </c>
      <c r="O125" s="36">
        <f t="shared" si="23"/>
        <v>873.11655352421496</v>
      </c>
      <c r="Q125" s="37">
        <f t="shared" si="15"/>
        <v>42187</v>
      </c>
      <c r="R125" s="38">
        <f t="shared" si="16"/>
        <v>47.192283863051784</v>
      </c>
      <c r="S125" s="39">
        <f t="shared" si="17"/>
        <v>73.90109057698055</v>
      </c>
    </row>
    <row r="126" spans="1:19" x14ac:dyDescent="0.25">
      <c r="A126" s="30">
        <v>42188</v>
      </c>
      <c r="B126" s="31">
        <v>2076.7800000000002</v>
      </c>
      <c r="C126">
        <f t="shared" si="18"/>
        <v>0</v>
      </c>
      <c r="D126" s="32">
        <f t="shared" si="19"/>
        <v>10</v>
      </c>
      <c r="E126" s="32">
        <f>Basic!T127</f>
        <v>2105</v>
      </c>
      <c r="F126" s="33">
        <v>2.3829999467357994E-2</v>
      </c>
      <c r="G126" s="80">
        <f>IFERROR(VLOOKUP(A126,HistData!Y:Z,2,FALSE)/100,G125)</f>
        <v>0.16789999999999999</v>
      </c>
      <c r="H126" s="80">
        <f>_xll.BDH($B$1,"IVOL_MONEYNESS",A126,A126,"IVOL_MATURITY=MATURITY_1STM","IVOL_MONEYNESS_LEVEL=MONEY_LVL_100_","DTS=H","FACTOR=.01","DAYS=W")</f>
        <v>0.41179999079555274</v>
      </c>
      <c r="I126" s="81">
        <f t="shared" si="20"/>
        <v>0.41179999079555274</v>
      </c>
      <c r="J126" s="34">
        <f t="shared" si="12"/>
        <v>2103.6261430796512</v>
      </c>
      <c r="K126" s="35">
        <f t="shared" si="13"/>
        <v>6.8161619461760067E-2</v>
      </c>
      <c r="L126" s="35">
        <f t="shared" si="14"/>
        <v>-0.15435328642288879</v>
      </c>
      <c r="M126" s="35">
        <f t="shared" si="21"/>
        <v>-0.22251490588464884</v>
      </c>
      <c r="N126" s="35">
        <f t="shared" si="22"/>
        <v>0.43866559210014922</v>
      </c>
      <c r="O126" s="36">
        <f t="shared" si="23"/>
        <v>866.60253777703633</v>
      </c>
      <c r="Q126" s="37">
        <f t="shared" si="15"/>
        <v>42188</v>
      </c>
      <c r="R126" s="38">
        <f t="shared" si="16"/>
        <v>44.409390584711673</v>
      </c>
      <c r="S126" s="39">
        <f t="shared" si="17"/>
        <v>71.255533664362702</v>
      </c>
    </row>
    <row r="127" spans="1:19" x14ac:dyDescent="0.25">
      <c r="A127" s="30">
        <v>42191</v>
      </c>
      <c r="B127" s="31">
        <v>2068.7600000000002</v>
      </c>
      <c r="C127">
        <f t="shared" si="18"/>
        <v>0</v>
      </c>
      <c r="D127" s="32">
        <f t="shared" si="19"/>
        <v>9</v>
      </c>
      <c r="E127" s="32">
        <f>Basic!T128</f>
        <v>2105</v>
      </c>
      <c r="F127" s="33">
        <v>2.2859999489039183E-2</v>
      </c>
      <c r="G127" s="80">
        <f>IFERROR(VLOOKUP(A127,HistData!Y:Z,2,FALSE)/100,G126)</f>
        <v>0.17010000000000003</v>
      </c>
      <c r="H127" s="80">
        <f>_xll.BDH($B$1,"IVOL_MONEYNESS",A127,A127,"IVOL_MATURITY=MATURITY_1STM","IVOL_MONEYNESS_LEVEL=MONEY_LVL_100_","DTS=H","FACTOR=.01","DAYS=W")</f>
        <v>0.45349998986348511</v>
      </c>
      <c r="I127" s="81">
        <f t="shared" si="20"/>
        <v>0.45349998986348511</v>
      </c>
      <c r="J127" s="34">
        <f t="shared" si="12"/>
        <v>2103.8138064243126</v>
      </c>
      <c r="K127" s="35">
        <f t="shared" si="13"/>
        <v>7.1211823076690259E-2</v>
      </c>
      <c r="L127" s="35">
        <f t="shared" si="14"/>
        <v>-0.2003436993508593</v>
      </c>
      <c r="M127" s="35">
        <f t="shared" si="21"/>
        <v>-0.27155552242754954</v>
      </c>
      <c r="N127" s="35">
        <f t="shared" si="22"/>
        <v>0.42060589406271726</v>
      </c>
      <c r="O127" s="36">
        <f t="shared" si="23"/>
        <v>826.76074958778611</v>
      </c>
      <c r="Q127" s="37">
        <f t="shared" si="15"/>
        <v>42191</v>
      </c>
      <c r="R127" s="38">
        <f t="shared" si="16"/>
        <v>43.371899813400887</v>
      </c>
      <c r="S127" s="39">
        <f t="shared" si="17"/>
        <v>78.425706237713257</v>
      </c>
    </row>
    <row r="128" spans="1:19" x14ac:dyDescent="0.25">
      <c r="A128" s="30">
        <v>42192</v>
      </c>
      <c r="B128" s="31">
        <v>2081.34</v>
      </c>
      <c r="C128">
        <f t="shared" si="18"/>
        <v>0</v>
      </c>
      <c r="D128" s="32">
        <f t="shared" si="19"/>
        <v>8</v>
      </c>
      <c r="E128" s="32">
        <f>Basic!T129</f>
        <v>2105</v>
      </c>
      <c r="F128" s="33">
        <v>2.2589999495074151E-2</v>
      </c>
      <c r="G128" s="80">
        <f>IFERROR(VLOOKUP(A128,HistData!Y:Z,2,FALSE)/100,G127)</f>
        <v>0.16089999999999999</v>
      </c>
      <c r="H128" s="80">
        <f>_xll.BDH($B$1,"IVOL_MONEYNESS",A128,A128,"IVOL_MATURITY=MATURITY_1STM","IVOL_MONEYNESS_LEVEL=MONEY_LVL_100_","DTS=H","FACTOR=.01","DAYS=W")</f>
        <v>0.46759998954832555</v>
      </c>
      <c r="I128" s="81">
        <f t="shared" si="20"/>
        <v>0.46759998954832555</v>
      </c>
      <c r="J128" s="34">
        <f t="shared" si="12"/>
        <v>2103.9580234774494</v>
      </c>
      <c r="K128" s="35">
        <f t="shared" si="13"/>
        <v>6.9226608270344742E-2</v>
      </c>
      <c r="L128" s="35">
        <f t="shared" si="14"/>
        <v>-0.12151780026088609</v>
      </c>
      <c r="M128" s="35">
        <f t="shared" si="21"/>
        <v>-0.19074440853123081</v>
      </c>
      <c r="N128" s="35">
        <f t="shared" si="22"/>
        <v>0.45164045830550792</v>
      </c>
      <c r="O128" s="36">
        <f t="shared" si="23"/>
        <v>892.84177504952311</v>
      </c>
      <c r="Q128" s="37">
        <f t="shared" si="15"/>
        <v>42192</v>
      </c>
      <c r="R128" s="38">
        <f t="shared" si="16"/>
        <v>47.175576440062855</v>
      </c>
      <c r="S128" s="39">
        <f t="shared" si="17"/>
        <v>69.793599917511983</v>
      </c>
    </row>
    <row r="129" spans="1:19" x14ac:dyDescent="0.25">
      <c r="A129" s="30">
        <v>42193</v>
      </c>
      <c r="B129" s="31">
        <v>2046.68</v>
      </c>
      <c r="C129">
        <f t="shared" si="18"/>
        <v>0</v>
      </c>
      <c r="D129" s="32">
        <f t="shared" si="19"/>
        <v>7</v>
      </c>
      <c r="E129" s="32">
        <f>Basic!T130</f>
        <v>2105</v>
      </c>
      <c r="F129" s="33">
        <v>2.1929999509826305E-2</v>
      </c>
      <c r="G129" s="80">
        <f>IFERROR(VLOOKUP(A129,HistData!Y:Z,2,FALSE)/100,G128)</f>
        <v>0.1966</v>
      </c>
      <c r="H129" s="80">
        <f>_xll.BDH($B$1,"IVOL_MONEYNESS",A129,A129,"IVOL_MATURITY=MATURITY_1STM","IVOL_MONEYNESS_LEVEL=MONEY_LVL_100_","DTS=H","FACTOR=.01","DAYS=W")</f>
        <v>0.51219998855143789</v>
      </c>
      <c r="I129" s="81">
        <f t="shared" si="20"/>
        <v>0.51219998855143789</v>
      </c>
      <c r="J129" s="34">
        <f t="shared" si="12"/>
        <v>2104.1148750678017</v>
      </c>
      <c r="K129" s="35">
        <f t="shared" si="13"/>
        <v>7.0931991312239318E-2</v>
      </c>
      <c r="L129" s="35">
        <f t="shared" si="14"/>
        <v>-0.3547094831592123</v>
      </c>
      <c r="M129" s="35">
        <f t="shared" si="21"/>
        <v>-0.42564147447145162</v>
      </c>
      <c r="N129" s="35">
        <f t="shared" si="22"/>
        <v>0.36140362289935624</v>
      </c>
      <c r="O129" s="36">
        <f t="shared" si="23"/>
        <v>705.26681233053569</v>
      </c>
      <c r="Q129" s="37">
        <f t="shared" si="15"/>
        <v>42193</v>
      </c>
      <c r="R129" s="38">
        <f t="shared" si="16"/>
        <v>34.410754585118752</v>
      </c>
      <c r="S129" s="39">
        <f t="shared" si="17"/>
        <v>91.845629652920479</v>
      </c>
    </row>
    <row r="130" spans="1:19" x14ac:dyDescent="0.25">
      <c r="A130" s="30">
        <v>42194</v>
      </c>
      <c r="B130" s="31">
        <v>2051.31</v>
      </c>
      <c r="C130">
        <f t="shared" si="18"/>
        <v>0</v>
      </c>
      <c r="D130" s="32">
        <f t="shared" si="19"/>
        <v>6</v>
      </c>
      <c r="E130" s="32">
        <f>Basic!T131</f>
        <v>2105</v>
      </c>
      <c r="F130" s="33">
        <v>2.3219999480992556E-2</v>
      </c>
      <c r="G130" s="80">
        <f>IFERROR(VLOOKUP(A130,HistData!Y:Z,2,FALSE)/100,G129)</f>
        <v>0.19969999999999999</v>
      </c>
      <c r="H130" s="80">
        <f>_xll.BDH($B$1,"IVOL_MONEYNESS",A130,A130,"IVOL_MATURITY=MATURITY_1STM","IVOL_MONEYNESS_LEVEL=MONEY_LVL_100_","DTS=H","FACTOR=.01","DAYS=W")</f>
        <v>0.53339998807758093</v>
      </c>
      <c r="I130" s="81">
        <f t="shared" si="20"/>
        <v>0.53339998807758093</v>
      </c>
      <c r="J130" s="34">
        <f t="shared" si="12"/>
        <v>2104.1966777247762</v>
      </c>
      <c r="K130" s="35">
        <f t="shared" si="13"/>
        <v>6.8388360855574509E-2</v>
      </c>
      <c r="L130" s="35">
        <f t="shared" si="14"/>
        <v>-0.33802054650624458</v>
      </c>
      <c r="M130" s="35">
        <f t="shared" si="21"/>
        <v>-0.40640890736181912</v>
      </c>
      <c r="N130" s="35">
        <f t="shared" si="22"/>
        <v>0.36767385214524445</v>
      </c>
      <c r="O130" s="36">
        <f t="shared" si="23"/>
        <v>720.10047639885204</v>
      </c>
      <c r="Q130" s="37">
        <f t="shared" si="15"/>
        <v>42194</v>
      </c>
      <c r="R130" s="38">
        <f t="shared" si="16"/>
        <v>34.112573245209319</v>
      </c>
      <c r="S130" s="39">
        <f t="shared" si="17"/>
        <v>86.999250969985496</v>
      </c>
    </row>
    <row r="131" spans="1:19" x14ac:dyDescent="0.25">
      <c r="A131" s="30">
        <v>42195</v>
      </c>
      <c r="B131" s="31">
        <v>2076.62</v>
      </c>
      <c r="C131">
        <f t="shared" si="18"/>
        <v>0</v>
      </c>
      <c r="D131" s="32">
        <f t="shared" si="19"/>
        <v>5</v>
      </c>
      <c r="E131" s="32">
        <f>Basic!T132</f>
        <v>2105</v>
      </c>
      <c r="F131" s="33">
        <v>2.3979999464005232E-2</v>
      </c>
      <c r="G131" s="80">
        <f>IFERROR(VLOOKUP(A131,HistData!Y:Z,2,FALSE)/100,G130)</f>
        <v>0.16829999999999998</v>
      </c>
      <c r="H131" s="80">
        <f>_xll.BDH($B$1,"IVOL_MONEYNESS",A131,A131,"IVOL_MATURITY=MATURITY_1STM","IVOL_MONEYNESS_LEVEL=MONEY_LVL_100_","DTS=H","FACTOR=.01","DAYS=W")</f>
        <v>0.54459998782724139</v>
      </c>
      <c r="I131" s="81">
        <f t="shared" si="20"/>
        <v>0.54459998782724139</v>
      </c>
      <c r="J131" s="34">
        <f t="shared" si="12"/>
        <v>2104.3086354937309</v>
      </c>
      <c r="K131" s="35">
        <f t="shared" si="13"/>
        <v>6.3740607338299074E-2</v>
      </c>
      <c r="L131" s="35">
        <f t="shared" si="14"/>
        <v>-0.17593132508001708</v>
      </c>
      <c r="M131" s="35">
        <f t="shared" si="21"/>
        <v>-0.23967193241831614</v>
      </c>
      <c r="N131" s="35">
        <f t="shared" si="22"/>
        <v>0.43017394765481465</v>
      </c>
      <c r="O131" s="36">
        <f t="shared" si="23"/>
        <v>852.86008205825703</v>
      </c>
      <c r="Q131" s="37">
        <f t="shared" si="15"/>
        <v>42195</v>
      </c>
      <c r="R131" s="38">
        <f t="shared" si="16"/>
        <v>40.4477411206841</v>
      </c>
      <c r="S131" s="39">
        <f t="shared" si="17"/>
        <v>68.136376614414985</v>
      </c>
    </row>
    <row r="132" spans="1:19" x14ac:dyDescent="0.25">
      <c r="A132" s="30">
        <v>42198</v>
      </c>
      <c r="B132" s="31">
        <v>2099.6</v>
      </c>
      <c r="C132">
        <f t="shared" si="18"/>
        <v>0</v>
      </c>
      <c r="D132" s="32">
        <f t="shared" si="19"/>
        <v>4</v>
      </c>
      <c r="E132" s="32">
        <f>Basic!T133</f>
        <v>2105</v>
      </c>
      <c r="F132" s="33">
        <v>2.454999945126474E-2</v>
      </c>
      <c r="G132" s="80">
        <f>IFERROR(VLOOKUP(A132,HistData!Y:Z,2,FALSE)/100,G131)</f>
        <v>0.13900000000000001</v>
      </c>
      <c r="H132" s="80">
        <f>_xll.BDH($B$1,"IVOL_MONEYNESS",A132,A132,"IVOL_MATURITY=MATURITY_1STM","IVOL_MONEYNESS_LEVEL=MONEY_LVL_100_","DTS=H","FACTOR=.01","DAYS=W")</f>
        <v>0.59859998662024738</v>
      </c>
      <c r="I132" s="81">
        <f t="shared" si="20"/>
        <v>0.59859998662024738</v>
      </c>
      <c r="J132" s="34">
        <f t="shared" si="12"/>
        <v>2104.4337446821987</v>
      </c>
      <c r="K132" s="35">
        <f t="shared" si="13"/>
        <v>6.2664310611843868E-2</v>
      </c>
      <c r="L132" s="35">
        <f t="shared" si="14"/>
        <v>-5.3645804597410775E-3</v>
      </c>
      <c r="M132" s="35">
        <f t="shared" si="21"/>
        <v>-6.802889107158494E-2</v>
      </c>
      <c r="N132" s="35">
        <f t="shared" si="22"/>
        <v>0.49785985230311863</v>
      </c>
      <c r="O132" s="36">
        <f t="shared" si="23"/>
        <v>995.14740262133535</v>
      </c>
      <c r="Q132" s="37">
        <f t="shared" si="15"/>
        <v>42198</v>
      </c>
      <c r="R132" s="38">
        <f t="shared" si="16"/>
        <v>50.159143274292433</v>
      </c>
      <c r="S132" s="39">
        <f t="shared" si="17"/>
        <v>54.992887956491359</v>
      </c>
    </row>
    <row r="133" spans="1:19" x14ac:dyDescent="0.25">
      <c r="A133" s="30">
        <v>42199</v>
      </c>
      <c r="B133" s="31">
        <v>2108.9499999999998</v>
      </c>
      <c r="C133">
        <f t="shared" si="18"/>
        <v>0</v>
      </c>
      <c r="D133" s="32">
        <f t="shared" si="19"/>
        <v>3</v>
      </c>
      <c r="E133" s="32">
        <f>Basic!T134</f>
        <v>2105</v>
      </c>
      <c r="F133" s="33">
        <v>2.4019999463111164E-2</v>
      </c>
      <c r="G133" s="80">
        <f>IFERROR(VLOOKUP(A133,HistData!Y:Z,2,FALSE)/100,G132)</f>
        <v>0.13369999999999999</v>
      </c>
      <c r="H133" s="80">
        <f>_xll.BDH($B$1,"IVOL_MONEYNESS",A133,A133,"IVOL_MATURITY=MATURITY_1STM","IVOL_MONEYNESS_LEVEL=MONEY_LVL_100_","DTS=H","FACTOR=.01","DAYS=W")</f>
        <v>0.50359998874366285</v>
      </c>
      <c r="I133" s="81">
        <f t="shared" si="20"/>
        <v>0.50359998874366285</v>
      </c>
      <c r="J133" s="34">
        <f t="shared" si="12"/>
        <v>2104.5844621252395</v>
      </c>
      <c r="K133" s="35">
        <f t="shared" si="13"/>
        <v>4.5656215228682871E-2</v>
      </c>
      <c r="L133" s="35">
        <f t="shared" si="14"/>
        <v>6.8214060119453468E-2</v>
      </c>
      <c r="M133" s="35">
        <f t="shared" si="21"/>
        <v>2.2557844890770597E-2</v>
      </c>
      <c r="N133" s="35">
        <f t="shared" si="22"/>
        <v>0.52719238265721891</v>
      </c>
      <c r="O133" s="36">
        <f t="shared" si="23"/>
        <v>1071.2303657382863</v>
      </c>
      <c r="Q133" s="37">
        <f t="shared" si="15"/>
        <v>42199</v>
      </c>
      <c r="R133" s="38">
        <f t="shared" si="16"/>
        <v>40.592009666655485</v>
      </c>
      <c r="S133" s="39">
        <f t="shared" si="17"/>
        <v>36.226471791895165</v>
      </c>
    </row>
    <row r="134" spans="1:19" x14ac:dyDescent="0.25">
      <c r="A134" s="30">
        <v>42200</v>
      </c>
      <c r="B134" s="31">
        <v>2107.4</v>
      </c>
      <c r="C134">
        <f t="shared" si="18"/>
        <v>0</v>
      </c>
      <c r="D134" s="32">
        <f t="shared" si="19"/>
        <v>2</v>
      </c>
      <c r="E134" s="32">
        <f>Basic!T135</f>
        <v>2105</v>
      </c>
      <c r="F134" s="33">
        <v>2.3529999474063513E-2</v>
      </c>
      <c r="G134" s="80">
        <f>IFERROR(VLOOKUP(A134,HistData!Y:Z,2,FALSE)/100,G133)</f>
        <v>0.1323</v>
      </c>
      <c r="H134" s="80">
        <f>_xll.BDH($B$1,"IVOL_MONEYNESS",A134,A134,"IVOL_MATURITY=MATURITY_1STM","IVOL_MONEYNESS_LEVEL=MONEY_LVL_100_","DTS=H","FACTOR=.01","DAYS=W")</f>
        <v>0.54659998778253793</v>
      </c>
      <c r="I134" s="81">
        <f t="shared" si="20"/>
        <v>0.54659998778253793</v>
      </c>
      <c r="J134" s="34">
        <f t="shared" ref="J134:J197" si="24">++E134*EXP(-F134*(D134/365))</f>
        <v>2104.7286166794543</v>
      </c>
      <c r="K134" s="35">
        <f t="shared" ref="K134:K197" si="25">+I134*(D134/365)^0.5</f>
        <v>4.0461146365023987E-2</v>
      </c>
      <c r="L134" s="35">
        <f t="shared" ref="L134:L197" si="26">++(LN(B134/E134)+(F134+I134*I134/2)*(D134/365))/(I134*(D134/365)^0.5)</f>
        <v>5.1579772769438474E-2</v>
      </c>
      <c r="M134" s="35">
        <f t="shared" si="21"/>
        <v>1.1118626404414488E-2</v>
      </c>
      <c r="N134" s="35">
        <f t="shared" si="22"/>
        <v>0.52056823156312715</v>
      </c>
      <c r="O134" s="36">
        <f t="shared" si="23"/>
        <v>1061.7000400273673</v>
      </c>
      <c r="Q134" s="37">
        <f t="shared" ref="Q134:Q197" si="27">A134</f>
        <v>42200</v>
      </c>
      <c r="R134" s="38">
        <f t="shared" ref="R134:R197" si="28">+N134*B134-O134</f>
        <v>35.345451168766886</v>
      </c>
      <c r="S134" s="39">
        <f t="shared" ref="S134:S197" si="29">+R134+J134-B134</f>
        <v>32.674067848221057</v>
      </c>
    </row>
    <row r="135" spans="1:19" x14ac:dyDescent="0.25">
      <c r="A135" s="30">
        <v>42201</v>
      </c>
      <c r="B135" s="31">
        <v>2124.29</v>
      </c>
      <c r="C135">
        <f t="shared" ref="C135:C198" si="30">IF(AND(DAY(A135)&gt;=15,DAY(A135)&lt;=21,WEEKDAY(A135)-1=5),1,0)</f>
        <v>0</v>
      </c>
      <c r="D135" s="32">
        <f t="shared" ref="D135:D198" si="31">MATCH(1,C136:C179,0)</f>
        <v>1</v>
      </c>
      <c r="E135" s="32">
        <f>Basic!T136</f>
        <v>2105</v>
      </c>
      <c r="F135" s="33">
        <v>2.3509999474510549E-2</v>
      </c>
      <c r="G135" s="80">
        <f>IFERROR(VLOOKUP(A135,HistData!Y:Z,2,FALSE)/100,G134)</f>
        <v>0.1211</v>
      </c>
      <c r="H135" s="80">
        <f>_xll.BDH($B$1,"IVOL_MONEYNESS",A135,A135,"IVOL_MATURITY=MATURITY_1STM","IVOL_MONEYNESS_LEVEL=MONEY_LVL_100_","DTS=H","FACTOR=.01","DAYS=W")</f>
        <v>0.47669998934492469</v>
      </c>
      <c r="I135" s="81">
        <f t="shared" ref="I135:I198" si="32">H135</f>
        <v>0.47669998934492469</v>
      </c>
      <c r="J135" s="34">
        <f t="shared" si="24"/>
        <v>2104.8644193010255</v>
      </c>
      <c r="K135" s="35">
        <f t="shared" si="25"/>
        <v>2.4951617832163354E-2</v>
      </c>
      <c r="L135" s="35">
        <f t="shared" si="26"/>
        <v>0.38065124284974594</v>
      </c>
      <c r="M135" s="35">
        <f t="shared" ref="M135:M198" si="33">+L135-K135</f>
        <v>0.35569962501758257</v>
      </c>
      <c r="N135" s="35">
        <f t="shared" ref="N135:N198" si="34">NORMDIST(L135,0,1,TRUE)</f>
        <v>0.64826897381121085</v>
      </c>
      <c r="O135" s="36">
        <f t="shared" ref="O135:O198" si="35">NORMDIST(M135,0,1,TRUE)*J135</f>
        <v>1344.9394023822422</v>
      </c>
      <c r="Q135" s="37">
        <f t="shared" si="27"/>
        <v>42201</v>
      </c>
      <c r="R135" s="38">
        <f t="shared" si="28"/>
        <v>32.171895995174964</v>
      </c>
      <c r="S135" s="39">
        <f t="shared" si="29"/>
        <v>12.746315296200464</v>
      </c>
    </row>
    <row r="136" spans="1:19" x14ac:dyDescent="0.25">
      <c r="A136" s="30">
        <v>42202</v>
      </c>
      <c r="B136" s="31">
        <v>2126.64</v>
      </c>
      <c r="C136">
        <f t="shared" si="30"/>
        <v>1</v>
      </c>
      <c r="D136" s="32">
        <f t="shared" si="31"/>
        <v>25</v>
      </c>
      <c r="E136" s="32">
        <f>Basic!T137</f>
        <v>2125</v>
      </c>
      <c r="F136" s="33">
        <v>2.3479999475181101E-2</v>
      </c>
      <c r="G136" s="80">
        <f>IFERROR(VLOOKUP(A136,HistData!Y:Z,2,FALSE)/100,G135)</f>
        <v>0.1195</v>
      </c>
      <c r="H136" s="80">
        <f>_xll.BDH($B$1,"IVOL_MONEYNESS",A136,A136,"IVOL_MATURITY=MATURITY_1STM","IVOL_MONEYNESS_LEVEL=MONEY_LVL_100_","DTS=H","FACTOR=.01","DAYS=W")</f>
        <v>0.39349999120458962</v>
      </c>
      <c r="I136" s="81">
        <f t="shared" si="32"/>
        <v>0.39349999120458962</v>
      </c>
      <c r="J136" s="34">
        <f t="shared" si="24"/>
        <v>2121.5852808672757</v>
      </c>
      <c r="K136" s="35">
        <f t="shared" si="25"/>
        <v>0.10298365446776044</v>
      </c>
      <c r="L136" s="35">
        <f t="shared" si="26"/>
        <v>7.4599243678496838E-2</v>
      </c>
      <c r="M136" s="35">
        <f t="shared" si="33"/>
        <v>-2.8384410789263598E-2</v>
      </c>
      <c r="N136" s="35">
        <f t="shared" si="34"/>
        <v>0.52973321204732371</v>
      </c>
      <c r="O136" s="36">
        <f t="shared" si="35"/>
        <v>1036.7715825684079</v>
      </c>
      <c r="Q136" s="37">
        <f t="shared" si="27"/>
        <v>42202</v>
      </c>
      <c r="R136" s="38">
        <f t="shared" si="28"/>
        <v>89.780255499912528</v>
      </c>
      <c r="S136" s="39">
        <f t="shared" si="29"/>
        <v>84.725536367188397</v>
      </c>
    </row>
    <row r="137" spans="1:19" x14ac:dyDescent="0.25">
      <c r="A137" s="30">
        <v>42205</v>
      </c>
      <c r="B137" s="31">
        <v>2128.2800000000002</v>
      </c>
      <c r="C137">
        <f t="shared" si="30"/>
        <v>0</v>
      </c>
      <c r="D137" s="32">
        <f t="shared" si="31"/>
        <v>24</v>
      </c>
      <c r="E137" s="32">
        <f>Basic!T138</f>
        <v>2125</v>
      </c>
      <c r="F137" s="33">
        <v>2.3729999469593168E-2</v>
      </c>
      <c r="G137" s="80">
        <f>IFERROR(VLOOKUP(A137,HistData!Y:Z,2,FALSE)/100,G136)</f>
        <v>0.1225</v>
      </c>
      <c r="H137" s="80">
        <f>_xll.BDH($B$1,"IVOL_MONEYNESS",A137,A137,"IVOL_MATURITY=MATURITY_1STM","IVOL_MONEYNESS_LEVEL=MONEY_LVL_100_","DTS=H","FACTOR=.01","DAYS=W")</f>
        <v>0.30649999314919113</v>
      </c>
      <c r="I137" s="81">
        <f t="shared" si="32"/>
        <v>0.30649999314919113</v>
      </c>
      <c r="J137" s="34">
        <f t="shared" si="24"/>
        <v>2121.6868868889474</v>
      </c>
      <c r="K137" s="35">
        <f t="shared" si="25"/>
        <v>7.8594048002375655E-2</v>
      </c>
      <c r="L137" s="35">
        <f t="shared" si="26"/>
        <v>7.877416261083478E-2</v>
      </c>
      <c r="M137" s="35">
        <f t="shared" si="33"/>
        <v>1.8011460845912541E-4</v>
      </c>
      <c r="N137" s="35">
        <f t="shared" si="34"/>
        <v>0.53139387229077228</v>
      </c>
      <c r="O137" s="36">
        <f t="shared" si="35"/>
        <v>1060.9958979606486</v>
      </c>
      <c r="Q137" s="37">
        <f t="shared" si="27"/>
        <v>42205</v>
      </c>
      <c r="R137" s="38">
        <f t="shared" si="28"/>
        <v>69.959052558356461</v>
      </c>
      <c r="S137" s="39">
        <f t="shared" si="29"/>
        <v>63.365939447303845</v>
      </c>
    </row>
    <row r="138" spans="1:19" x14ac:dyDescent="0.25">
      <c r="A138" s="30">
        <v>42206</v>
      </c>
      <c r="B138" s="31">
        <v>2119.21</v>
      </c>
      <c r="C138">
        <f t="shared" si="30"/>
        <v>0</v>
      </c>
      <c r="D138" s="32">
        <f t="shared" si="31"/>
        <v>23</v>
      </c>
      <c r="E138" s="32">
        <f>Basic!T139</f>
        <v>2125</v>
      </c>
      <c r="F138" s="33">
        <v>2.3259999480098485E-2</v>
      </c>
      <c r="G138" s="80">
        <f>IFERROR(VLOOKUP(A138,HistData!Y:Z,2,FALSE)/100,G137)</f>
        <v>0.1222</v>
      </c>
      <c r="H138" s="80">
        <f>_xll.BDH($B$1,"IVOL_MONEYNESS",A138,A138,"IVOL_MATURITY=MATURITY_1STM","IVOL_MONEYNESS_LEVEL=MONEY_LVL_100_","DTS=H","FACTOR=.01","DAYS=W")</f>
        <v>0.31019999306648971</v>
      </c>
      <c r="I138" s="81">
        <f t="shared" si="32"/>
        <v>0.31019999306648971</v>
      </c>
      <c r="J138" s="34">
        <f t="shared" si="24"/>
        <v>2121.887671905215</v>
      </c>
      <c r="K138" s="35">
        <f t="shared" si="25"/>
        <v>7.7868044706912276E-2</v>
      </c>
      <c r="L138" s="35">
        <f t="shared" si="26"/>
        <v>2.2717793252412168E-2</v>
      </c>
      <c r="M138" s="35">
        <f t="shared" si="33"/>
        <v>-5.5150251454500109E-2</v>
      </c>
      <c r="N138" s="35">
        <f t="shared" si="34"/>
        <v>0.50906230873233604</v>
      </c>
      <c r="O138" s="36">
        <f t="shared" si="35"/>
        <v>1014.2822127687742</v>
      </c>
      <c r="Q138" s="37">
        <f t="shared" si="27"/>
        <v>42206</v>
      </c>
      <c r="R138" s="38">
        <f t="shared" si="28"/>
        <v>64.527722519879603</v>
      </c>
      <c r="S138" s="39">
        <f t="shared" si="29"/>
        <v>67.20539442509471</v>
      </c>
    </row>
    <row r="139" spans="1:19" x14ac:dyDescent="0.25">
      <c r="A139" s="30">
        <v>42207</v>
      </c>
      <c r="B139" s="31">
        <v>2114.15</v>
      </c>
      <c r="C139">
        <f t="shared" si="30"/>
        <v>0</v>
      </c>
      <c r="D139" s="32">
        <f t="shared" si="31"/>
        <v>22</v>
      </c>
      <c r="E139" s="32">
        <f>Basic!T140</f>
        <v>2125</v>
      </c>
      <c r="F139" s="33">
        <v>2.3239999480545521E-2</v>
      </c>
      <c r="G139" s="80">
        <f>IFERROR(VLOOKUP(A139,HistData!Y:Z,2,FALSE)/100,G138)</f>
        <v>0.12119999999999999</v>
      </c>
      <c r="H139" s="80">
        <f>_xll.BDH($B$1,"IVOL_MONEYNESS",A139,A139,"IVOL_MATURITY=MATURITY_1STM","IVOL_MONEYNESS_LEVEL=MONEY_LVL_100_","DTS=H","FACTOR=.01","DAYS=W")</f>
        <v>0.30409999320283532</v>
      </c>
      <c r="I139" s="81">
        <f t="shared" si="32"/>
        <v>0.30409999320283532</v>
      </c>
      <c r="J139" s="34">
        <f t="shared" si="24"/>
        <v>2122.0254537391797</v>
      </c>
      <c r="K139" s="35">
        <f t="shared" si="25"/>
        <v>7.465885388320681E-2</v>
      </c>
      <c r="L139" s="35">
        <f t="shared" si="26"/>
        <v>-1.2473036204508415E-2</v>
      </c>
      <c r="M139" s="35">
        <f t="shared" si="33"/>
        <v>-8.7131890087715227E-2</v>
      </c>
      <c r="N139" s="35">
        <f t="shared" si="34"/>
        <v>0.49502410751547743</v>
      </c>
      <c r="O139" s="36">
        <f t="shared" si="35"/>
        <v>987.3430876542551</v>
      </c>
      <c r="Q139" s="37">
        <f t="shared" si="27"/>
        <v>42207</v>
      </c>
      <c r="R139" s="38">
        <f t="shared" si="28"/>
        <v>59.212129249591612</v>
      </c>
      <c r="S139" s="39">
        <f t="shared" si="29"/>
        <v>67.087582988771373</v>
      </c>
    </row>
    <row r="140" spans="1:19" x14ac:dyDescent="0.25">
      <c r="A140" s="30">
        <v>42208</v>
      </c>
      <c r="B140" s="31">
        <v>2102.15</v>
      </c>
      <c r="C140">
        <f t="shared" si="30"/>
        <v>0</v>
      </c>
      <c r="D140" s="32">
        <f t="shared" si="31"/>
        <v>21</v>
      </c>
      <c r="E140" s="32">
        <f>Basic!T141</f>
        <v>2125</v>
      </c>
      <c r="F140" s="33">
        <v>2.268999949283898E-2</v>
      </c>
      <c r="G140" s="80">
        <f>IFERROR(VLOOKUP(A140,HistData!Y:Z,2,FALSE)/100,G139)</f>
        <v>0.12640000000000001</v>
      </c>
      <c r="H140" s="80">
        <f>_xll.BDH($B$1,"IVOL_MONEYNESS",A140,A140,"IVOL_MATURITY=MATURITY_1STM","IVOL_MONEYNESS_LEVEL=MONEY_LVL_100_","DTS=H","FACTOR=.01","DAYS=W")</f>
        <v>0.31039999306201932</v>
      </c>
      <c r="I140" s="81">
        <f t="shared" si="32"/>
        <v>0.31039999306201932</v>
      </c>
      <c r="J140" s="34">
        <f t="shared" si="24"/>
        <v>2122.2277243756926</v>
      </c>
      <c r="K140" s="35">
        <f t="shared" si="25"/>
        <v>7.4453465646099296E-2</v>
      </c>
      <c r="L140" s="35">
        <f t="shared" si="26"/>
        <v>-9.0446569562795565E-2</v>
      </c>
      <c r="M140" s="35">
        <f t="shared" si="33"/>
        <v>-0.16490003520889485</v>
      </c>
      <c r="N140" s="35">
        <f t="shared" si="34"/>
        <v>0.46396617557718012</v>
      </c>
      <c r="O140" s="36">
        <f t="shared" si="35"/>
        <v>922.13199605456884</v>
      </c>
      <c r="Q140" s="37">
        <f t="shared" si="27"/>
        <v>42208</v>
      </c>
      <c r="R140" s="38">
        <f t="shared" si="28"/>
        <v>53.194499935000408</v>
      </c>
      <c r="S140" s="39">
        <f t="shared" si="29"/>
        <v>73.272224310692764</v>
      </c>
    </row>
    <row r="141" spans="1:19" x14ac:dyDescent="0.25">
      <c r="A141" s="30">
        <v>42209</v>
      </c>
      <c r="B141" s="31">
        <v>2079.65</v>
      </c>
      <c r="C141">
        <f t="shared" si="30"/>
        <v>0</v>
      </c>
      <c r="D141" s="32">
        <f t="shared" si="31"/>
        <v>20</v>
      </c>
      <c r="E141" s="32">
        <f>Basic!T142</f>
        <v>2125</v>
      </c>
      <c r="F141" s="33">
        <v>2.2629999494180084E-2</v>
      </c>
      <c r="G141" s="80">
        <f>IFERROR(VLOOKUP(A141,HistData!Y:Z,2,FALSE)/100,G140)</f>
        <v>0.13739999999999999</v>
      </c>
      <c r="H141" s="80">
        <f>_xll.BDH($B$1,"IVOL_MONEYNESS",A141,A141,"IVOL_MATURITY=MATURITY_1STM","IVOL_MONEYNESS_LEVEL=MONEY_LVL_100_","DTS=H","FACTOR=.01","DAYS=W")</f>
        <v>0.31969999285414813</v>
      </c>
      <c r="I141" s="81">
        <f t="shared" si="32"/>
        <v>0.31969999285414813</v>
      </c>
      <c r="J141" s="34">
        <f t="shared" si="24"/>
        <v>2122.3666330837705</v>
      </c>
      <c r="K141" s="35">
        <f t="shared" si="25"/>
        <v>7.4836107844488478E-2</v>
      </c>
      <c r="L141" s="35">
        <f t="shared" si="26"/>
        <v>-0.2342715444030071</v>
      </c>
      <c r="M141" s="35">
        <f t="shared" si="33"/>
        <v>-0.30910765224749559</v>
      </c>
      <c r="N141" s="35">
        <f t="shared" si="34"/>
        <v>0.40738708777999072</v>
      </c>
      <c r="O141" s="36">
        <f t="shared" si="35"/>
        <v>803.57007089316619</v>
      </c>
      <c r="Q141" s="37">
        <f t="shared" si="27"/>
        <v>42209</v>
      </c>
      <c r="R141" s="38">
        <f t="shared" si="28"/>
        <v>43.652486208491496</v>
      </c>
      <c r="S141" s="39">
        <f t="shared" si="29"/>
        <v>86.369119292261985</v>
      </c>
    </row>
    <row r="142" spans="1:19" x14ac:dyDescent="0.25">
      <c r="A142" s="30">
        <v>42212</v>
      </c>
      <c r="B142" s="31">
        <v>2067.64</v>
      </c>
      <c r="C142">
        <f t="shared" si="30"/>
        <v>0</v>
      </c>
      <c r="D142" s="32">
        <f t="shared" si="31"/>
        <v>19</v>
      </c>
      <c r="E142" s="32">
        <f>Basic!T143</f>
        <v>2125</v>
      </c>
      <c r="F142" s="33">
        <v>2.2179999504238365E-2</v>
      </c>
      <c r="G142" s="80">
        <f>IFERROR(VLOOKUP(A142,HistData!Y:Z,2,FALSE)/100,G141)</f>
        <v>0.156</v>
      </c>
      <c r="H142" s="80">
        <f>_xll.BDH($B$1,"IVOL_MONEYNESS",A142,A142,"IVOL_MATURITY=MATURITY_1STM","IVOL_MONEYNESS_LEVEL=MONEY_LVL_100_","DTS=H","FACTOR=.01","DAYS=W")</f>
        <v>0.32849999265745283</v>
      </c>
      <c r="I142" s="81">
        <f t="shared" si="32"/>
        <v>0.32849999265745283</v>
      </c>
      <c r="J142" s="34">
        <f t="shared" si="24"/>
        <v>2122.5479432665811</v>
      </c>
      <c r="K142" s="35">
        <f t="shared" si="25"/>
        <v>7.4948980972958462E-2</v>
      </c>
      <c r="L142" s="35">
        <f t="shared" si="26"/>
        <v>-0.31222161565275286</v>
      </c>
      <c r="M142" s="35">
        <f t="shared" si="33"/>
        <v>-0.38717059662571129</v>
      </c>
      <c r="N142" s="35">
        <f t="shared" si="34"/>
        <v>0.37743605286301019</v>
      </c>
      <c r="O142" s="36">
        <f t="shared" si="35"/>
        <v>741.4377461005663</v>
      </c>
      <c r="Q142" s="37">
        <f t="shared" si="27"/>
        <v>42212</v>
      </c>
      <c r="R142" s="38">
        <f t="shared" si="28"/>
        <v>38.964134241108013</v>
      </c>
      <c r="S142" s="39">
        <f t="shared" si="29"/>
        <v>93.872077507689482</v>
      </c>
    </row>
    <row r="143" spans="1:19" x14ac:dyDescent="0.25">
      <c r="A143" s="30">
        <v>42213</v>
      </c>
      <c r="B143" s="31">
        <v>2093.25</v>
      </c>
      <c r="C143">
        <f t="shared" si="30"/>
        <v>0</v>
      </c>
      <c r="D143" s="32">
        <f t="shared" si="31"/>
        <v>18</v>
      </c>
      <c r="E143" s="32">
        <f>Basic!T144</f>
        <v>2125</v>
      </c>
      <c r="F143" s="33">
        <v>2.250999949686229E-2</v>
      </c>
      <c r="G143" s="80">
        <f>IFERROR(VLOOKUP(A143,HistData!Y:Z,2,FALSE)/100,G142)</f>
        <v>0.13439999999999999</v>
      </c>
      <c r="H143" s="80">
        <f>_xll.BDH($B$1,"IVOL_MONEYNESS",A143,A143,"IVOL_MATURITY=MATURITY_1STM","IVOL_MONEYNESS_LEVEL=MONEY_LVL_100_","DTS=H","FACTOR=.01","DAYS=W")</f>
        <v>0.33849999243393541</v>
      </c>
      <c r="I143" s="81">
        <f t="shared" si="32"/>
        <v>0.33849999243393541</v>
      </c>
      <c r="J143" s="34">
        <f t="shared" si="24"/>
        <v>2122.642384210918</v>
      </c>
      <c r="K143" s="35">
        <f t="shared" si="25"/>
        <v>7.5170680815371135E-2</v>
      </c>
      <c r="L143" s="35">
        <f t="shared" si="26"/>
        <v>-0.14791036025325791</v>
      </c>
      <c r="M143" s="35">
        <f t="shared" si="33"/>
        <v>-0.22308104106862903</v>
      </c>
      <c r="N143" s="35">
        <f t="shared" si="34"/>
        <v>0.44120675592217662</v>
      </c>
      <c r="O143" s="36">
        <f t="shared" si="35"/>
        <v>873.96874490077846</v>
      </c>
      <c r="Q143" s="37">
        <f t="shared" si="27"/>
        <v>42213</v>
      </c>
      <c r="R143" s="38">
        <f t="shared" si="28"/>
        <v>49.587296933317702</v>
      </c>
      <c r="S143" s="39">
        <f t="shared" si="29"/>
        <v>78.979681144235656</v>
      </c>
    </row>
    <row r="144" spans="1:19" x14ac:dyDescent="0.25">
      <c r="A144" s="30">
        <v>42214</v>
      </c>
      <c r="B144" s="31">
        <v>2108.5700000000002</v>
      </c>
      <c r="C144">
        <f t="shared" si="30"/>
        <v>0</v>
      </c>
      <c r="D144" s="32">
        <f t="shared" si="31"/>
        <v>17</v>
      </c>
      <c r="E144" s="32">
        <f>Basic!T145</f>
        <v>2125</v>
      </c>
      <c r="F144" s="33">
        <v>2.2869999488815664E-2</v>
      </c>
      <c r="G144" s="80">
        <f>IFERROR(VLOOKUP(A144,HistData!Y:Z,2,FALSE)/100,G143)</f>
        <v>0.125</v>
      </c>
      <c r="H144" s="80">
        <f>_xll.BDH($B$1,"IVOL_MONEYNESS",A144,A144,"IVOL_MATURITY=MATURITY_1STM","IVOL_MONEYNESS_LEVEL=MONEY_LVL_100_","DTS=H","FACTOR=.01","DAYS=W")</f>
        <v>0.32859999265521767</v>
      </c>
      <c r="I144" s="81">
        <f t="shared" si="32"/>
        <v>0.32859999265521767</v>
      </c>
      <c r="J144" s="34">
        <f t="shared" si="24"/>
        <v>2122.7377017150843</v>
      </c>
      <c r="K144" s="35">
        <f t="shared" si="25"/>
        <v>7.0916219872005803E-2</v>
      </c>
      <c r="L144" s="35">
        <f t="shared" si="26"/>
        <v>-5.8972074302171239E-2</v>
      </c>
      <c r="M144" s="35">
        <f t="shared" si="33"/>
        <v>-0.12988829417417705</v>
      </c>
      <c r="N144" s="35">
        <f t="shared" si="34"/>
        <v>0.4764871754338369</v>
      </c>
      <c r="O144" s="36">
        <f t="shared" si="35"/>
        <v>951.68148076785189</v>
      </c>
      <c r="Q144" s="37">
        <f t="shared" si="27"/>
        <v>42214</v>
      </c>
      <c r="R144" s="38">
        <f t="shared" si="28"/>
        <v>53.025082736673653</v>
      </c>
      <c r="S144" s="39">
        <f t="shared" si="29"/>
        <v>67.192784451757689</v>
      </c>
    </row>
    <row r="145" spans="1:19" x14ac:dyDescent="0.25">
      <c r="A145" s="30">
        <v>42215</v>
      </c>
      <c r="B145" s="31">
        <v>2108.63</v>
      </c>
      <c r="C145">
        <f t="shared" si="30"/>
        <v>0</v>
      </c>
      <c r="D145" s="32">
        <f t="shared" si="31"/>
        <v>16</v>
      </c>
      <c r="E145" s="32">
        <f>Basic!T146</f>
        <v>2125</v>
      </c>
      <c r="F145" s="33">
        <v>2.2599999494850632E-2</v>
      </c>
      <c r="G145" s="80">
        <f>IFERROR(VLOOKUP(A145,HistData!Y:Z,2,FALSE)/100,G144)</f>
        <v>0.12130000000000001</v>
      </c>
      <c r="H145" s="80">
        <f>_xll.BDH($B$1,"IVOL_MONEYNESS",A145,A145,"IVOL_MATURITY=MATURITY_1STM","IVOL_MONEYNESS_LEVEL=MONEY_LVL_100_","DTS=H","FACTOR=.01","DAYS=W")</f>
        <v>0.33889999242499469</v>
      </c>
      <c r="I145" s="81">
        <f t="shared" si="32"/>
        <v>0.33889999242499469</v>
      </c>
      <c r="J145" s="34">
        <f t="shared" si="24"/>
        <v>2122.8958370209534</v>
      </c>
      <c r="K145" s="35">
        <f t="shared" si="25"/>
        <v>7.0955345360353764E-2</v>
      </c>
      <c r="L145" s="35">
        <f t="shared" si="26"/>
        <v>-5.9549275941916217E-2</v>
      </c>
      <c r="M145" s="35">
        <f t="shared" si="33"/>
        <v>-0.13050462130226997</v>
      </c>
      <c r="N145" s="35">
        <f t="shared" si="34"/>
        <v>0.47625730927834037</v>
      </c>
      <c r="O145" s="36">
        <f t="shared" si="35"/>
        <v>951.23480710558499</v>
      </c>
      <c r="Q145" s="37">
        <f t="shared" si="27"/>
        <v>42215</v>
      </c>
      <c r="R145" s="38">
        <f t="shared" si="28"/>
        <v>53.015642958001877</v>
      </c>
      <c r="S145" s="39">
        <f t="shared" si="29"/>
        <v>67.281479978955304</v>
      </c>
    </row>
    <row r="146" spans="1:19" x14ac:dyDescent="0.25">
      <c r="A146" s="30">
        <v>42216</v>
      </c>
      <c r="B146" s="31">
        <v>2103.84</v>
      </c>
      <c r="C146">
        <f t="shared" si="30"/>
        <v>0</v>
      </c>
      <c r="D146" s="32">
        <f t="shared" si="31"/>
        <v>15</v>
      </c>
      <c r="E146" s="32">
        <f>Basic!T147</f>
        <v>2125</v>
      </c>
      <c r="F146" s="33">
        <v>2.1809999512508511E-2</v>
      </c>
      <c r="G146" s="80">
        <f>IFERROR(VLOOKUP(A146,HistData!Y:Z,2,FALSE)/100,G145)</f>
        <v>0.12119999999999999</v>
      </c>
      <c r="H146" s="80">
        <f>_xll.BDH($B$1,"IVOL_MONEYNESS",A146,A146,"IVOL_MATURITY=MATURITY_1STM","IVOL_MONEYNESS_LEVEL=MONEY_LVL_100_","DTS=H","FACTOR=.01","DAYS=W")</f>
        <v>0.35089999215677387</v>
      </c>
      <c r="I146" s="81">
        <f t="shared" si="32"/>
        <v>0.35089999215677387</v>
      </c>
      <c r="J146" s="34">
        <f t="shared" si="24"/>
        <v>2123.0962129425193</v>
      </c>
      <c r="K146" s="35">
        <f t="shared" si="25"/>
        <v>7.1134872234125568E-2</v>
      </c>
      <c r="L146" s="35">
        <f t="shared" si="26"/>
        <v>-9.2516784517952186E-2</v>
      </c>
      <c r="M146" s="35">
        <f t="shared" si="33"/>
        <v>-0.16365165675207777</v>
      </c>
      <c r="N146" s="35">
        <f t="shared" si="34"/>
        <v>0.46314372814772797</v>
      </c>
      <c r="O146" s="36">
        <f t="shared" si="35"/>
        <v>923.55256020458705</v>
      </c>
      <c r="Q146" s="37">
        <f t="shared" si="27"/>
        <v>42216</v>
      </c>
      <c r="R146" s="38">
        <f t="shared" si="28"/>
        <v>50.82774082172898</v>
      </c>
      <c r="S146" s="39">
        <f t="shared" si="29"/>
        <v>70.083953764248236</v>
      </c>
    </row>
    <row r="147" spans="1:19" x14ac:dyDescent="0.25">
      <c r="A147" s="30">
        <v>42219</v>
      </c>
      <c r="B147" s="31">
        <v>2098.04</v>
      </c>
      <c r="C147">
        <f t="shared" si="30"/>
        <v>0</v>
      </c>
      <c r="D147" s="32">
        <f t="shared" si="31"/>
        <v>14</v>
      </c>
      <c r="E147" s="32">
        <f>Basic!T148</f>
        <v>2125</v>
      </c>
      <c r="F147" s="33">
        <v>2.148999951966107E-2</v>
      </c>
      <c r="G147" s="80">
        <f>IFERROR(VLOOKUP(A147,HistData!Y:Z,2,FALSE)/100,G146)</f>
        <v>0.12560000000000002</v>
      </c>
      <c r="H147" s="80">
        <f>_xll.BDH($B$1,"IVOL_MONEYNESS",A147,A147,"IVOL_MATURITY=MATURITY_1STM","IVOL_MONEYNESS_LEVEL=MONEY_LVL_100_","DTS=H","FACTOR=.01","DAYS=W")</f>
        <v>0.35079999215900898</v>
      </c>
      <c r="I147" s="81">
        <f t="shared" si="32"/>
        <v>0.35079999215900898</v>
      </c>
      <c r="J147" s="34">
        <f t="shared" si="24"/>
        <v>2123.2491395408388</v>
      </c>
      <c r="K147" s="35">
        <f t="shared" si="25"/>
        <v>6.8703230826358264E-2</v>
      </c>
      <c r="L147" s="35">
        <f t="shared" si="26"/>
        <v>-0.13949687335880409</v>
      </c>
      <c r="M147" s="35">
        <f t="shared" si="33"/>
        <v>-0.20820010418516235</v>
      </c>
      <c r="N147" s="35">
        <f t="shared" si="34"/>
        <v>0.44452876324147533</v>
      </c>
      <c r="O147" s="36">
        <f t="shared" si="35"/>
        <v>886.53372478754761</v>
      </c>
      <c r="Q147" s="37">
        <f t="shared" si="27"/>
        <v>42219</v>
      </c>
      <c r="R147" s="38">
        <f t="shared" si="28"/>
        <v>46.105401643597247</v>
      </c>
      <c r="S147" s="39">
        <f t="shared" si="29"/>
        <v>71.314541184436166</v>
      </c>
    </row>
    <row r="148" spans="1:19" x14ac:dyDescent="0.25">
      <c r="A148" s="30">
        <v>42220</v>
      </c>
      <c r="B148" s="31">
        <v>2093.3200000000002</v>
      </c>
      <c r="C148">
        <f t="shared" si="30"/>
        <v>0</v>
      </c>
      <c r="D148" s="32">
        <f t="shared" si="31"/>
        <v>13</v>
      </c>
      <c r="E148" s="32">
        <f>Basic!T149</f>
        <v>2125</v>
      </c>
      <c r="F148" s="33">
        <v>2.2219999503344297E-2</v>
      </c>
      <c r="G148" s="80">
        <f>IFERROR(VLOOKUP(A148,HistData!Y:Z,2,FALSE)/100,G147)</f>
        <v>0.13</v>
      </c>
      <c r="H148" s="80">
        <f>_xll.BDH($B$1,"IVOL_MONEYNESS",A148,A148,"IVOL_MATURITY=MATURITY_1STM","IVOL_MONEYNESS_LEVEL=MONEY_LVL_100_","DTS=H","FACTOR=.01","DAYS=W")</f>
        <v>0.36119999192655083</v>
      </c>
      <c r="I148" s="81">
        <f t="shared" si="32"/>
        <v>0.36119999192655083</v>
      </c>
      <c r="J148" s="34">
        <f t="shared" si="24"/>
        <v>2123.3189461379411</v>
      </c>
      <c r="K148" s="35">
        <f t="shared" si="25"/>
        <v>6.8166810792683774E-2</v>
      </c>
      <c r="L148" s="35">
        <f t="shared" si="26"/>
        <v>-0.17465575378346879</v>
      </c>
      <c r="M148" s="35">
        <f t="shared" si="33"/>
        <v>-0.24282256457615256</v>
      </c>
      <c r="N148" s="35">
        <f t="shared" si="34"/>
        <v>0.43067506832040192</v>
      </c>
      <c r="O148" s="36">
        <f t="shared" si="35"/>
        <v>857.97251720992722</v>
      </c>
      <c r="Q148" s="37">
        <f t="shared" si="27"/>
        <v>42220</v>
      </c>
      <c r="R148" s="38">
        <f t="shared" si="28"/>
        <v>43.568216806536611</v>
      </c>
      <c r="S148" s="39">
        <f t="shared" si="29"/>
        <v>73.567162944477332</v>
      </c>
    </row>
    <row r="149" spans="1:19" x14ac:dyDescent="0.25">
      <c r="A149" s="30">
        <v>42221</v>
      </c>
      <c r="B149" s="31">
        <v>2099.84</v>
      </c>
      <c r="C149">
        <f t="shared" si="30"/>
        <v>0</v>
      </c>
      <c r="D149" s="32">
        <f t="shared" si="31"/>
        <v>12</v>
      </c>
      <c r="E149" s="32">
        <f>Basic!T150</f>
        <v>2125</v>
      </c>
      <c r="F149" s="33">
        <v>2.2709999492391945E-2</v>
      </c>
      <c r="G149" s="80">
        <f>IFERROR(VLOOKUP(A149,HistData!Y:Z,2,FALSE)/100,G148)</f>
        <v>0.12509999999999999</v>
      </c>
      <c r="H149" s="80">
        <f>_xll.BDH($B$1,"IVOL_MONEYNESS",A149,A149,"IVOL_MATURITY=MATURITY_1STM","IVOL_MONEYNESS_LEVEL=MONEY_LVL_100_","DTS=H","FACTOR=.01","DAYS=W")</f>
        <v>0.36549999183043835</v>
      </c>
      <c r="I149" s="81">
        <f t="shared" si="32"/>
        <v>0.36549999183043835</v>
      </c>
      <c r="J149" s="34">
        <f t="shared" si="24"/>
        <v>2123.4140031445559</v>
      </c>
      <c r="K149" s="35">
        <f t="shared" si="25"/>
        <v>6.6272226632579784E-2</v>
      </c>
      <c r="L149" s="35">
        <f t="shared" si="26"/>
        <v>-0.13532089307692727</v>
      </c>
      <c r="M149" s="35">
        <f t="shared" si="33"/>
        <v>-0.20159311970950705</v>
      </c>
      <c r="N149" s="35">
        <f t="shared" si="34"/>
        <v>0.44617908336293555</v>
      </c>
      <c r="O149" s="36">
        <f t="shared" si="35"/>
        <v>892.08319611231946</v>
      </c>
      <c r="Q149" s="37">
        <f t="shared" si="27"/>
        <v>42221</v>
      </c>
      <c r="R149" s="38">
        <f t="shared" si="28"/>
        <v>44.821490296507136</v>
      </c>
      <c r="S149" s="39">
        <f t="shared" si="29"/>
        <v>68.395493441063081</v>
      </c>
    </row>
    <row r="150" spans="1:19" x14ac:dyDescent="0.25">
      <c r="A150" s="30">
        <v>42222</v>
      </c>
      <c r="B150" s="31">
        <v>2083.56</v>
      </c>
      <c r="C150">
        <f t="shared" si="30"/>
        <v>0</v>
      </c>
      <c r="D150" s="32">
        <f t="shared" si="31"/>
        <v>11</v>
      </c>
      <c r="E150" s="32">
        <f>Basic!T151</f>
        <v>2125</v>
      </c>
      <c r="F150" s="33">
        <v>2.2219999503344297E-2</v>
      </c>
      <c r="G150" s="80">
        <f>IFERROR(VLOOKUP(A150,HistData!Y:Z,2,FALSE)/100,G149)</f>
        <v>0.13769999999999999</v>
      </c>
      <c r="H150" s="80">
        <f>_xll.BDH($B$1,"IVOL_MONEYNESS",A150,A150,"IVOL_MATURITY=MATURITY_1STM","IVOL_MONEYNESS_LEVEL=MONEY_LVL_100_","DTS=H","FACTOR=.01","DAYS=W")</f>
        <v>0.40909999085590237</v>
      </c>
      <c r="I150" s="81">
        <f t="shared" si="32"/>
        <v>0.40909999085590237</v>
      </c>
      <c r="J150" s="34">
        <f t="shared" si="24"/>
        <v>2123.5774832240631</v>
      </c>
      <c r="K150" s="35">
        <f t="shared" si="25"/>
        <v>7.1019789403044972E-2</v>
      </c>
      <c r="L150" s="35">
        <f t="shared" si="26"/>
        <v>-0.23236177252995005</v>
      </c>
      <c r="M150" s="35">
        <f t="shared" si="33"/>
        <v>-0.30338156193299504</v>
      </c>
      <c r="N150" s="35">
        <f t="shared" si="34"/>
        <v>0.40812851875376577</v>
      </c>
      <c r="O150" s="36">
        <f t="shared" si="35"/>
        <v>808.65734511909784</v>
      </c>
      <c r="Q150" s="37">
        <f t="shared" si="27"/>
        <v>42222</v>
      </c>
      <c r="R150" s="38">
        <f t="shared" si="28"/>
        <v>41.702911415498306</v>
      </c>
      <c r="S150" s="39">
        <f t="shared" si="29"/>
        <v>81.720394639561619</v>
      </c>
    </row>
    <row r="151" spans="1:19" x14ac:dyDescent="0.25">
      <c r="A151" s="30">
        <v>42223</v>
      </c>
      <c r="B151" s="31">
        <v>2077.5700000000002</v>
      </c>
      <c r="C151">
        <f t="shared" si="30"/>
        <v>0</v>
      </c>
      <c r="D151" s="32">
        <f t="shared" si="31"/>
        <v>10</v>
      </c>
      <c r="E151" s="32">
        <f>Basic!T152</f>
        <v>2125</v>
      </c>
      <c r="F151" s="33">
        <v>2.1629999516531825E-2</v>
      </c>
      <c r="G151" s="80">
        <f>IFERROR(VLOOKUP(A151,HistData!Y:Z,2,FALSE)/100,G150)</f>
        <v>0.13390000000000002</v>
      </c>
      <c r="H151" s="80">
        <f>_xll.BDH($B$1,"IVOL_MONEYNESS",A151,A151,"IVOL_MATURITY=MATURITY_1STM","IVOL_MONEYNESS_LEVEL=MONEY_LVL_100_","DTS=H","FACTOR=.01","DAYS=W")</f>
        <v>0.4100999908335507</v>
      </c>
      <c r="I151" s="81">
        <f t="shared" si="32"/>
        <v>0.4100999908335507</v>
      </c>
      <c r="J151" s="34">
        <f t="shared" si="24"/>
        <v>2123.7410922591507</v>
      </c>
      <c r="K151" s="35">
        <f t="shared" si="25"/>
        <v>6.7880233465924741E-2</v>
      </c>
      <c r="L151" s="35">
        <f t="shared" si="26"/>
        <v>-0.28986928997665673</v>
      </c>
      <c r="M151" s="35">
        <f t="shared" si="33"/>
        <v>-0.35774952344258149</v>
      </c>
      <c r="N151" s="35">
        <f t="shared" si="34"/>
        <v>0.38595811823707177</v>
      </c>
      <c r="O151" s="36">
        <f t="shared" si="35"/>
        <v>765.11040030133597</v>
      </c>
      <c r="Q151" s="37">
        <f t="shared" si="27"/>
        <v>42223</v>
      </c>
      <c r="R151" s="38">
        <f t="shared" si="28"/>
        <v>36.74460740445727</v>
      </c>
      <c r="S151" s="39">
        <f t="shared" si="29"/>
        <v>82.915699663607938</v>
      </c>
    </row>
    <row r="152" spans="1:19" x14ac:dyDescent="0.25">
      <c r="A152" s="30">
        <v>42226</v>
      </c>
      <c r="B152" s="31">
        <v>2104.1799999999998</v>
      </c>
      <c r="C152">
        <f t="shared" si="30"/>
        <v>0</v>
      </c>
      <c r="D152" s="32">
        <f t="shared" si="31"/>
        <v>9</v>
      </c>
      <c r="E152" s="32">
        <f>Basic!T153</f>
        <v>2125</v>
      </c>
      <c r="F152" s="33">
        <v>2.2279999502003194E-2</v>
      </c>
      <c r="G152" s="80">
        <f>IFERROR(VLOOKUP(A152,HistData!Y:Z,2,FALSE)/100,G151)</f>
        <v>0.12230000000000001</v>
      </c>
      <c r="H152" s="80">
        <f>_xll.BDH($B$1,"IVOL_MONEYNESS",A152,A152,"IVOL_MATURITY=MATURITY_1STM","IVOL_MONEYNESS_LEVEL=MONEY_LVL_100_","DTS=H","FACTOR=.01","DAYS=W")</f>
        <v>0.39829999109730124</v>
      </c>
      <c r="I152" s="81">
        <f t="shared" si="32"/>
        <v>0.39829999109730124</v>
      </c>
      <c r="J152" s="34">
        <f t="shared" si="24"/>
        <v>2123.8329096786606</v>
      </c>
      <c r="K152" s="35">
        <f t="shared" si="25"/>
        <v>6.2543923112338973E-2</v>
      </c>
      <c r="L152" s="35">
        <f t="shared" si="26"/>
        <v>-0.11736901771198721</v>
      </c>
      <c r="M152" s="35">
        <f t="shared" si="33"/>
        <v>-0.17991294082432618</v>
      </c>
      <c r="N152" s="35">
        <f t="shared" si="34"/>
        <v>0.4532838173177276</v>
      </c>
      <c r="O152" s="36">
        <f t="shared" si="35"/>
        <v>910.29699578063594</v>
      </c>
      <c r="Q152" s="37">
        <f t="shared" si="27"/>
        <v>42226</v>
      </c>
      <c r="R152" s="38">
        <f t="shared" si="28"/>
        <v>43.49374694298001</v>
      </c>
      <c r="S152" s="39">
        <f t="shared" si="29"/>
        <v>63.146656621640886</v>
      </c>
    </row>
    <row r="153" spans="1:19" x14ac:dyDescent="0.25">
      <c r="A153" s="30">
        <v>42227</v>
      </c>
      <c r="B153" s="31">
        <v>2084.0700000000002</v>
      </c>
      <c r="C153">
        <f t="shared" si="30"/>
        <v>0</v>
      </c>
      <c r="D153" s="32">
        <f t="shared" si="31"/>
        <v>8</v>
      </c>
      <c r="E153" s="32">
        <f>Basic!T154</f>
        <v>2125</v>
      </c>
      <c r="F153" s="33">
        <v>2.141999952122569E-2</v>
      </c>
      <c r="G153" s="80">
        <f>IFERROR(VLOOKUP(A153,HistData!Y:Z,2,FALSE)/100,G152)</f>
        <v>0.1371</v>
      </c>
      <c r="H153" s="80">
        <f>_xll.BDH($B$1,"IVOL_MONEYNESS",A153,A153,"IVOL_MATURITY=MATURITY_1STM","IVOL_MONEYNESS_LEVEL=MONEY_LVL_100_","DTS=H","FACTOR=.01","DAYS=W")</f>
        <v>0.42929999040439726</v>
      </c>
      <c r="I153" s="81">
        <f t="shared" si="32"/>
        <v>0.42929999040439726</v>
      </c>
      <c r="J153" s="34">
        <f t="shared" si="24"/>
        <v>2124.0025903366686</v>
      </c>
      <c r="K153" s="35">
        <f t="shared" si="25"/>
        <v>6.3556422006969621E-2</v>
      </c>
      <c r="L153" s="35">
        <f t="shared" si="26"/>
        <v>-0.26684795071285378</v>
      </c>
      <c r="M153" s="35">
        <f t="shared" si="33"/>
        <v>-0.33040437271982337</v>
      </c>
      <c r="N153" s="35">
        <f t="shared" si="34"/>
        <v>0.39479311654738752</v>
      </c>
      <c r="O153" s="36">
        <f t="shared" si="35"/>
        <v>787.04325293248564</v>
      </c>
      <c r="Q153" s="37">
        <f t="shared" si="27"/>
        <v>42227</v>
      </c>
      <c r="R153" s="38">
        <f t="shared" si="28"/>
        <v>35.733237470428321</v>
      </c>
      <c r="S153" s="39">
        <f t="shared" si="29"/>
        <v>75.665827807096775</v>
      </c>
    </row>
    <row r="154" spans="1:19" x14ac:dyDescent="0.25">
      <c r="A154" s="30">
        <v>42228</v>
      </c>
      <c r="B154" s="31">
        <v>2086.0500000000002</v>
      </c>
      <c r="C154">
        <f t="shared" si="30"/>
        <v>0</v>
      </c>
      <c r="D154" s="32">
        <f t="shared" si="31"/>
        <v>7</v>
      </c>
      <c r="E154" s="32">
        <f>Basic!T155</f>
        <v>2125</v>
      </c>
      <c r="F154" s="33">
        <v>2.148999951966107E-2</v>
      </c>
      <c r="G154" s="80">
        <f>IFERROR(VLOOKUP(A154,HistData!Y:Z,2,FALSE)/100,G153)</f>
        <v>0.1361</v>
      </c>
      <c r="H154" s="80">
        <f>_xll.BDH($B$1,"IVOL_MONEYNESS",A154,A154,"IVOL_MATURITY=MATURITY_1STM","IVOL_MONEYNESS_LEVEL=MONEY_LVL_100_","DTS=H","FACTOR=.01","DAYS=W")</f>
        <v>0.45659998979419464</v>
      </c>
      <c r="I154" s="81">
        <f t="shared" si="32"/>
        <v>0.45659998979419464</v>
      </c>
      <c r="J154" s="34">
        <f t="shared" si="24"/>
        <v>2124.1243893718379</v>
      </c>
      <c r="K154" s="35">
        <f t="shared" si="25"/>
        <v>6.3232228100680327E-2</v>
      </c>
      <c r="L154" s="35">
        <f t="shared" si="26"/>
        <v>-0.25443010529051513</v>
      </c>
      <c r="M154" s="35">
        <f t="shared" si="33"/>
        <v>-0.31766233339119543</v>
      </c>
      <c r="N154" s="35">
        <f t="shared" si="34"/>
        <v>0.39958164768097998</v>
      </c>
      <c r="O154" s="36">
        <f t="shared" si="35"/>
        <v>797.33372535688545</v>
      </c>
      <c r="Q154" s="37">
        <f t="shared" si="27"/>
        <v>42228</v>
      </c>
      <c r="R154" s="38">
        <f t="shared" si="28"/>
        <v>36.213570788022935</v>
      </c>
      <c r="S154" s="39">
        <f t="shared" si="29"/>
        <v>74.287960159860631</v>
      </c>
    </row>
    <row r="155" spans="1:19" x14ac:dyDescent="0.25">
      <c r="A155" s="30">
        <v>42229</v>
      </c>
      <c r="B155" s="31">
        <v>2083.39</v>
      </c>
      <c r="C155">
        <f t="shared" si="30"/>
        <v>0</v>
      </c>
      <c r="D155" s="32">
        <f t="shared" si="31"/>
        <v>6</v>
      </c>
      <c r="E155" s="32">
        <f>Basic!T156</f>
        <v>2125</v>
      </c>
      <c r="F155" s="33">
        <v>2.1859999511390924E-2</v>
      </c>
      <c r="G155" s="80">
        <f>IFERROR(VLOOKUP(A155,HistData!Y:Z,2,FALSE)/100,G154)</f>
        <v>0.13489999999999999</v>
      </c>
      <c r="H155" s="80">
        <f>_xll.BDH($B$1,"IVOL_MONEYNESS",A155,A155,"IVOL_MATURITY=MATURITY_1STM","IVOL_MONEYNESS_LEVEL=MONEY_LVL_100_","DTS=H","FACTOR=.01","DAYS=W")</f>
        <v>0.48799998909234998</v>
      </c>
      <c r="I155" s="81">
        <f t="shared" si="32"/>
        <v>0.48799998909234998</v>
      </c>
      <c r="J155" s="34">
        <f t="shared" si="24"/>
        <v>2124.2365344583491</v>
      </c>
      <c r="K155" s="35">
        <f t="shared" si="25"/>
        <v>6.2567529241695466E-2</v>
      </c>
      <c r="L155" s="35">
        <f t="shared" si="26"/>
        <v>-0.27903830568766907</v>
      </c>
      <c r="M155" s="35">
        <f t="shared" si="33"/>
        <v>-0.34160583492936453</v>
      </c>
      <c r="N155" s="35">
        <f t="shared" si="34"/>
        <v>0.39010771405040179</v>
      </c>
      <c r="O155" s="36">
        <f t="shared" si="35"/>
        <v>778.15834148086651</v>
      </c>
      <c r="Q155" s="37">
        <f t="shared" si="27"/>
        <v>42229</v>
      </c>
      <c r="R155" s="38">
        <f t="shared" si="28"/>
        <v>34.588168894600017</v>
      </c>
      <c r="S155" s="39">
        <f t="shared" si="29"/>
        <v>75.434703352949327</v>
      </c>
    </row>
    <row r="156" spans="1:19" x14ac:dyDescent="0.25">
      <c r="A156" s="30">
        <v>42230</v>
      </c>
      <c r="B156" s="31">
        <v>2091.54</v>
      </c>
      <c r="C156">
        <f t="shared" si="30"/>
        <v>0</v>
      </c>
      <c r="D156" s="32">
        <f t="shared" si="31"/>
        <v>5</v>
      </c>
      <c r="E156" s="32">
        <f>Basic!T157</f>
        <v>2125</v>
      </c>
      <c r="F156" s="33">
        <v>2.1989999508485198E-2</v>
      </c>
      <c r="G156" s="80">
        <f>IFERROR(VLOOKUP(A156,HistData!Y:Z,2,FALSE)/100,G155)</f>
        <v>0.1283</v>
      </c>
      <c r="H156" s="80">
        <f>_xll.BDH($B$1,"IVOL_MONEYNESS",A156,A156,"IVOL_MATURITY=MATURITY_1STM","IVOL_MONEYNESS_LEVEL=MONEY_LVL_100_","DTS=H","FACTOR=.01","DAYS=W")</f>
        <v>0.4174999906681478</v>
      </c>
      <c r="I156" s="81">
        <f t="shared" si="32"/>
        <v>0.4174999906681478</v>
      </c>
      <c r="J156" s="34">
        <f t="shared" si="24"/>
        <v>2124.3599765541835</v>
      </c>
      <c r="K156" s="35">
        <f t="shared" si="25"/>
        <v>4.8864677862173821E-2</v>
      </c>
      <c r="L156" s="35">
        <f t="shared" si="26"/>
        <v>-0.29420135396256292</v>
      </c>
      <c r="M156" s="35">
        <f t="shared" si="33"/>
        <v>-0.34306603182473672</v>
      </c>
      <c r="N156" s="35">
        <f t="shared" si="34"/>
        <v>0.38430202304665212</v>
      </c>
      <c r="O156" s="36">
        <f t="shared" si="35"/>
        <v>777.03647962599121</v>
      </c>
      <c r="Q156" s="37">
        <f t="shared" si="27"/>
        <v>42230</v>
      </c>
      <c r="R156" s="38">
        <f t="shared" si="28"/>
        <v>26.746573657003523</v>
      </c>
      <c r="S156" s="39">
        <f t="shared" si="29"/>
        <v>59.56655021118695</v>
      </c>
    </row>
    <row r="157" spans="1:19" x14ac:dyDescent="0.25">
      <c r="A157" s="30">
        <v>42233</v>
      </c>
      <c r="B157" s="31">
        <v>2102.44</v>
      </c>
      <c r="C157">
        <f t="shared" si="30"/>
        <v>0</v>
      </c>
      <c r="D157" s="32">
        <f t="shared" si="31"/>
        <v>4</v>
      </c>
      <c r="E157" s="32">
        <f>Basic!T158</f>
        <v>2125</v>
      </c>
      <c r="F157" s="33">
        <v>2.1689999515190721E-2</v>
      </c>
      <c r="G157" s="80">
        <f>IFERROR(VLOOKUP(A157,HistData!Y:Z,2,FALSE)/100,G156)</f>
        <v>0.13019999999999998</v>
      </c>
      <c r="H157" s="80">
        <f>_xll.BDH($B$1,"IVOL_MONEYNESS",A157,A157,"IVOL_MATURITY=MATURITY_1STM","IVOL_MONEYNESS_LEVEL=MONEY_LVL_100_","DTS=H","FACTOR=.01","DAYS=W")</f>
        <v>0.55099998768419034</v>
      </c>
      <c r="I157" s="81">
        <f t="shared" si="32"/>
        <v>0.55099998768419034</v>
      </c>
      <c r="J157" s="34">
        <f t="shared" si="24"/>
        <v>2124.4949504494189</v>
      </c>
      <c r="K157" s="35">
        <f t="shared" si="25"/>
        <v>5.768131498016367E-2</v>
      </c>
      <c r="L157" s="35">
        <f t="shared" si="26"/>
        <v>-0.15207631281113082</v>
      </c>
      <c r="M157" s="35">
        <f t="shared" si="33"/>
        <v>-0.20975762779129448</v>
      </c>
      <c r="N157" s="35">
        <f t="shared" si="34"/>
        <v>0.43956337326364087</v>
      </c>
      <c r="O157" s="36">
        <f t="shared" si="35"/>
        <v>885.76232874525647</v>
      </c>
      <c r="Q157" s="37">
        <f t="shared" si="27"/>
        <v>42233</v>
      </c>
      <c r="R157" s="38">
        <f t="shared" si="28"/>
        <v>38.393289739152692</v>
      </c>
      <c r="S157" s="39">
        <f t="shared" si="29"/>
        <v>60.448240188571617</v>
      </c>
    </row>
    <row r="158" spans="1:19" x14ac:dyDescent="0.25">
      <c r="A158" s="30">
        <v>42234</v>
      </c>
      <c r="B158" s="31">
        <v>2096.92</v>
      </c>
      <c r="C158">
        <f t="shared" si="30"/>
        <v>0</v>
      </c>
      <c r="D158" s="32">
        <f t="shared" si="31"/>
        <v>3</v>
      </c>
      <c r="E158" s="32">
        <f>Basic!T159</f>
        <v>2125</v>
      </c>
      <c r="F158" s="33">
        <v>2.1929999509826305E-2</v>
      </c>
      <c r="G158" s="80">
        <f>IFERROR(VLOOKUP(A158,HistData!Y:Z,2,FALSE)/100,G157)</f>
        <v>0.13789999999999999</v>
      </c>
      <c r="H158" s="80">
        <f>_xll.BDH($B$1,"IVOL_MONEYNESS",A158,A158,"IVOL_MATURITY=MATURITY_1STM","IVOL_MONEYNESS_LEVEL=MONEY_LVL_100_","DTS=H","FACTOR=.01","DAYS=W")</f>
        <v>0.47389998940750955</v>
      </c>
      <c r="I158" s="81">
        <f t="shared" si="32"/>
        <v>0.47389998940750955</v>
      </c>
      <c r="J158" s="34">
        <f t="shared" si="24"/>
        <v>2124.6170105532628</v>
      </c>
      <c r="K158" s="35">
        <f t="shared" si="25"/>
        <v>4.2963622710231957E-2</v>
      </c>
      <c r="L158" s="35">
        <f t="shared" si="26"/>
        <v>-0.28393829809945459</v>
      </c>
      <c r="M158" s="35">
        <f t="shared" si="33"/>
        <v>-0.32690192080968655</v>
      </c>
      <c r="N158" s="35">
        <f t="shared" si="34"/>
        <v>0.38822883308190537</v>
      </c>
      <c r="O158" s="36">
        <f t="shared" si="35"/>
        <v>790.08352482561929</v>
      </c>
      <c r="Q158" s="37">
        <f t="shared" si="27"/>
        <v>42234</v>
      </c>
      <c r="R158" s="38">
        <f t="shared" si="28"/>
        <v>24.001279840489701</v>
      </c>
      <c r="S158" s="39">
        <f t="shared" si="29"/>
        <v>51.698290393752359</v>
      </c>
    </row>
    <row r="159" spans="1:19" x14ac:dyDescent="0.25">
      <c r="A159" s="30">
        <v>42235</v>
      </c>
      <c r="B159" s="31">
        <v>2079.61</v>
      </c>
      <c r="C159">
        <f t="shared" si="30"/>
        <v>0</v>
      </c>
      <c r="D159" s="32">
        <f t="shared" si="31"/>
        <v>2</v>
      </c>
      <c r="E159" s="32">
        <f>Basic!T160</f>
        <v>2125</v>
      </c>
      <c r="F159" s="33">
        <v>2.1259999524801967E-2</v>
      </c>
      <c r="G159" s="80">
        <f>IFERROR(VLOOKUP(A159,HistData!Y:Z,2,FALSE)/100,G158)</f>
        <v>0.1525</v>
      </c>
      <c r="H159" s="80">
        <f>_xll.BDH($B$1,"IVOL_MONEYNESS",A159,A159,"IVOL_MATURITY=MATURITY_1STM","IVOL_MONEYNESS_LEVEL=MONEY_LVL_100_","DTS=H","FACTOR=.01","DAYS=W")</f>
        <v>0.59549998668953774</v>
      </c>
      <c r="I159" s="81">
        <f t="shared" si="32"/>
        <v>0.59549998668953774</v>
      </c>
      <c r="J159" s="34">
        <f t="shared" si="24"/>
        <v>2124.7524664785874</v>
      </c>
      <c r="K159" s="35">
        <f t="shared" si="25"/>
        <v>4.4080886681982775E-2</v>
      </c>
      <c r="L159" s="35">
        <f t="shared" si="26"/>
        <v>-0.46513063491620754</v>
      </c>
      <c r="M159" s="35">
        <f t="shared" si="33"/>
        <v>-0.50921152159819028</v>
      </c>
      <c r="N159" s="35">
        <f t="shared" si="34"/>
        <v>0.32091895440788804</v>
      </c>
      <c r="O159" s="36">
        <f t="shared" si="35"/>
        <v>648.69114350306961</v>
      </c>
      <c r="Q159" s="37">
        <f t="shared" si="27"/>
        <v>42235</v>
      </c>
      <c r="R159" s="38">
        <f t="shared" si="28"/>
        <v>18.695123273118497</v>
      </c>
      <c r="S159" s="39">
        <f t="shared" si="29"/>
        <v>63.837589751705764</v>
      </c>
    </row>
    <row r="160" spans="1:19" x14ac:dyDescent="0.25">
      <c r="A160" s="30">
        <v>42236</v>
      </c>
      <c r="B160" s="31">
        <v>2035.73</v>
      </c>
      <c r="C160">
        <f t="shared" si="30"/>
        <v>0</v>
      </c>
      <c r="D160" s="32">
        <f t="shared" si="31"/>
        <v>1</v>
      </c>
      <c r="E160" s="32">
        <f>Basic!T161</f>
        <v>2125</v>
      </c>
      <c r="F160" s="33">
        <v>2.0689999537542463E-2</v>
      </c>
      <c r="G160" s="80">
        <f>IFERROR(VLOOKUP(A160,HistData!Y:Z,2,FALSE)/100,G159)</f>
        <v>0.19140000000000001</v>
      </c>
      <c r="H160" s="80">
        <f>_xll.BDH($B$1,"IVOL_MONEYNESS",A160,A160,"IVOL_MATURITY=MATURITY_1STM","IVOL_MONEYNESS_LEVEL=MONEY_LVL_100_","DTS=H","FACTOR=.01","DAYS=W")</f>
        <v>0.51169998856261378</v>
      </c>
      <c r="I160" s="81">
        <f t="shared" si="32"/>
        <v>0.51169998856261378</v>
      </c>
      <c r="J160" s="34">
        <f t="shared" si="24"/>
        <v>2124.8795479371811</v>
      </c>
      <c r="K160" s="35">
        <f t="shared" si="25"/>
        <v>2.6783601520281079E-2</v>
      </c>
      <c r="L160" s="35">
        <f t="shared" si="26"/>
        <v>-1.5868650013688461</v>
      </c>
      <c r="M160" s="35">
        <f t="shared" si="33"/>
        <v>-1.6136486028891273</v>
      </c>
      <c r="N160" s="35">
        <f t="shared" si="34"/>
        <v>5.627161154353591E-2</v>
      </c>
      <c r="O160" s="36">
        <f t="shared" si="35"/>
        <v>113.25997713200242</v>
      </c>
      <c r="Q160" s="37">
        <f t="shared" si="27"/>
        <v>42236</v>
      </c>
      <c r="R160" s="38">
        <f t="shared" si="28"/>
        <v>1.2938306355199387</v>
      </c>
      <c r="S160" s="39">
        <f t="shared" si="29"/>
        <v>90.443378572701022</v>
      </c>
    </row>
    <row r="161" spans="1:20" x14ac:dyDescent="0.25">
      <c r="A161" s="30">
        <v>42237</v>
      </c>
      <c r="B161" s="31">
        <v>1970.89</v>
      </c>
      <c r="C161">
        <f t="shared" si="30"/>
        <v>1</v>
      </c>
      <c r="D161" s="32">
        <f t="shared" si="31"/>
        <v>20</v>
      </c>
      <c r="E161" s="32">
        <f>Basic!T162</f>
        <v>1970</v>
      </c>
      <c r="F161" s="33">
        <v>2.0369999544695018E-2</v>
      </c>
      <c r="G161" s="80">
        <f>IFERROR(VLOOKUP(A161,HistData!Y:Z,2,FALSE)/100,G160)</f>
        <v>0.28029999999999999</v>
      </c>
      <c r="H161" s="80">
        <f>_xll.BDH($B$1,"IVOL_MONEYNESS",A161,A161,"IVOL_MATURITY=MATURITY_1STM","IVOL_MONEYNESS_LEVEL=MONEY_LVL_100_","DTS=H","FACTOR=.01","DAYS=W")</f>
        <v>0.47729998933151363</v>
      </c>
      <c r="I161" s="81">
        <f t="shared" si="32"/>
        <v>0.47729998933151363</v>
      </c>
      <c r="J161" s="34">
        <f t="shared" si="24"/>
        <v>1967.8023828926298</v>
      </c>
      <c r="K161" s="35">
        <f t="shared" si="25"/>
        <v>0.11172747661612246</v>
      </c>
      <c r="L161" s="35">
        <f t="shared" si="26"/>
        <v>6.9896445709139429E-2</v>
      </c>
      <c r="M161" s="35">
        <f t="shared" si="33"/>
        <v>-4.1831030906983035E-2</v>
      </c>
      <c r="N161" s="35">
        <f t="shared" si="34"/>
        <v>0.52786195893725374</v>
      </c>
      <c r="O161" s="36">
        <f t="shared" si="35"/>
        <v>951.07175156038954</v>
      </c>
      <c r="Q161" s="37">
        <f t="shared" si="27"/>
        <v>42237</v>
      </c>
      <c r="R161" s="38">
        <f t="shared" si="28"/>
        <v>89.286104689454419</v>
      </c>
      <c r="S161" s="39">
        <f t="shared" si="29"/>
        <v>86.198487582084226</v>
      </c>
    </row>
    <row r="162" spans="1:20" x14ac:dyDescent="0.25">
      <c r="A162" s="30">
        <v>42240</v>
      </c>
      <c r="B162" s="31">
        <v>1893.21</v>
      </c>
      <c r="C162">
        <f t="shared" si="30"/>
        <v>0</v>
      </c>
      <c r="D162" s="32">
        <f t="shared" si="31"/>
        <v>19</v>
      </c>
      <c r="E162" s="32">
        <f>Basic!T163</f>
        <v>1970</v>
      </c>
      <c r="F162" s="33">
        <v>2.0039999552071093E-2</v>
      </c>
      <c r="G162" s="80">
        <f>IFERROR(VLOOKUP(A162,HistData!Y:Z,2,FALSE)/100,G161)</f>
        <v>0.40740000000000004</v>
      </c>
      <c r="H162" s="80">
        <f>_xll.BDH($B$1,"IVOL_MONEYNESS",A162,A162,"IVOL_MATURITY=MATURITY_1STM","IVOL_MONEYNESS_LEVEL=MONEY_LVL_100_","DTS=H","FACTOR=.01","DAYS=W")</f>
        <v>0.5945999867096543</v>
      </c>
      <c r="I162" s="81">
        <f t="shared" si="32"/>
        <v>0.5945999867096543</v>
      </c>
      <c r="J162" s="34">
        <f t="shared" si="24"/>
        <v>1967.9460107485427</v>
      </c>
      <c r="K162" s="35">
        <f t="shared" si="25"/>
        <v>0.13566107788895312</v>
      </c>
      <c r="L162" s="35">
        <f t="shared" si="26"/>
        <v>-0.21756129337305211</v>
      </c>
      <c r="M162" s="35">
        <f t="shared" si="33"/>
        <v>-0.35322237126200523</v>
      </c>
      <c r="N162" s="35">
        <f t="shared" si="34"/>
        <v>0.41388547273157922</v>
      </c>
      <c r="O162" s="36">
        <f t="shared" si="35"/>
        <v>712.31944782998232</v>
      </c>
      <c r="Q162" s="37">
        <f t="shared" si="27"/>
        <v>42240</v>
      </c>
      <c r="R162" s="38">
        <f t="shared" si="28"/>
        <v>71.252668000170729</v>
      </c>
      <c r="S162" s="39">
        <f t="shared" si="29"/>
        <v>145.98867874871348</v>
      </c>
    </row>
    <row r="163" spans="1:20" x14ac:dyDescent="0.25">
      <c r="A163" s="30">
        <v>42241</v>
      </c>
      <c r="B163" s="31">
        <v>1867.61</v>
      </c>
      <c r="C163">
        <f t="shared" si="30"/>
        <v>0</v>
      </c>
      <c r="D163" s="32">
        <f t="shared" si="31"/>
        <v>18</v>
      </c>
      <c r="E163" s="32">
        <f>Basic!T164</f>
        <v>1970</v>
      </c>
      <c r="F163" s="33">
        <v>2.0719999536871911E-2</v>
      </c>
      <c r="G163" s="80">
        <f>IFERROR(VLOOKUP(A163,HistData!Y:Z,2,FALSE)/100,G162)</f>
        <v>0.36020000000000002</v>
      </c>
      <c r="H163" s="80">
        <f>_xll.BDH($B$1,"IVOL_MONEYNESS",A163,A163,"IVOL_MATURITY=MATURITY_1STM","IVOL_MONEYNESS_LEVEL=MONEY_LVL_100_","DTS=H","FACTOR=.01","DAYS=W")</f>
        <v>0.57019998725503684</v>
      </c>
      <c r="I163" s="81">
        <f t="shared" si="32"/>
        <v>0.57019998725503684</v>
      </c>
      <c r="J163" s="34">
        <f t="shared" si="24"/>
        <v>1967.9880659336259</v>
      </c>
      <c r="K163" s="35">
        <f t="shared" si="25"/>
        <v>0.12662429010612886</v>
      </c>
      <c r="L163" s="35">
        <f t="shared" si="26"/>
        <v>-0.35013298418513833</v>
      </c>
      <c r="M163" s="35">
        <f t="shared" si="33"/>
        <v>-0.47675727429126719</v>
      </c>
      <c r="N163" s="35">
        <f t="shared" si="34"/>
        <v>0.36311944895405257</v>
      </c>
      <c r="O163" s="36">
        <f t="shared" si="35"/>
        <v>623.39463345115951</v>
      </c>
      <c r="Q163" s="37">
        <f t="shared" si="27"/>
        <v>42241</v>
      </c>
      <c r="R163" s="38">
        <f t="shared" si="28"/>
        <v>54.770880609918549</v>
      </c>
      <c r="S163" s="39">
        <f t="shared" si="29"/>
        <v>155.14894654354453</v>
      </c>
    </row>
    <row r="164" spans="1:20" x14ac:dyDescent="0.25">
      <c r="A164" s="30">
        <v>42242</v>
      </c>
      <c r="B164" s="31">
        <v>1940.51</v>
      </c>
      <c r="C164">
        <f t="shared" si="30"/>
        <v>0</v>
      </c>
      <c r="D164" s="32">
        <f t="shared" si="31"/>
        <v>17</v>
      </c>
      <c r="E164" s="32">
        <f>Basic!T165</f>
        <v>1970</v>
      </c>
      <c r="F164" s="33">
        <v>2.1759999513626099E-2</v>
      </c>
      <c r="G164" s="80">
        <f>IFERROR(VLOOKUP(A164,HistData!Y:Z,2,FALSE)/100,G163)</f>
        <v>0.30320000000000003</v>
      </c>
      <c r="H164" s="80">
        <f>_xll.BDH($B$1,"IVOL_MONEYNESS",A164,A164,"IVOL_MATURITY=MATURITY_1STM","IVOL_MONEYNESS_LEVEL=MONEY_LVL_100_","DTS=H","FACTOR=.01","DAYS=W")</f>
        <v>0.50509998871013517</v>
      </c>
      <c r="I164" s="81">
        <f t="shared" si="32"/>
        <v>0.50509998871013517</v>
      </c>
      <c r="J164" s="34">
        <f t="shared" si="24"/>
        <v>1968.0044569158204</v>
      </c>
      <c r="K164" s="35">
        <f t="shared" si="25"/>
        <v>0.10900725093533209</v>
      </c>
      <c r="L164" s="35">
        <f t="shared" si="26"/>
        <v>-7.4563368472891661E-2</v>
      </c>
      <c r="M164" s="35">
        <f t="shared" si="33"/>
        <v>-0.18357061940822375</v>
      </c>
      <c r="N164" s="35">
        <f t="shared" si="34"/>
        <v>0.47028106033960271</v>
      </c>
      <c r="O164" s="36">
        <f t="shared" si="35"/>
        <v>840.68261257114762</v>
      </c>
      <c r="Q164" s="37">
        <f t="shared" si="27"/>
        <v>42242</v>
      </c>
      <c r="R164" s="38">
        <f t="shared" si="28"/>
        <v>71.902487828454809</v>
      </c>
      <c r="S164" s="39">
        <f t="shared" si="29"/>
        <v>99.396944744275288</v>
      </c>
    </row>
    <row r="165" spans="1:20" x14ac:dyDescent="0.25">
      <c r="A165" s="30">
        <v>42243</v>
      </c>
      <c r="B165" s="31">
        <v>1987.66</v>
      </c>
      <c r="C165">
        <f t="shared" si="30"/>
        <v>0</v>
      </c>
      <c r="D165" s="32">
        <f t="shared" si="31"/>
        <v>16</v>
      </c>
      <c r="E165" s="32">
        <f>Basic!T166</f>
        <v>1970</v>
      </c>
      <c r="F165" s="33">
        <v>2.1849999511614444E-2</v>
      </c>
      <c r="G165" s="80">
        <f>IFERROR(VLOOKUP(A165,HistData!Y:Z,2,FALSE)/100,G164)</f>
        <v>0.26100000000000001</v>
      </c>
      <c r="H165" s="80">
        <f>_xll.BDH($B$1,"IVOL_MONEYNESS",A165,A165,"IVOL_MATURITY=MATURITY_1STM","IVOL_MONEYNESS_LEVEL=MONEY_LVL_100_","DTS=H","FACTOR=.01","DAYS=W")</f>
        <v>0.44959998995065692</v>
      </c>
      <c r="I165" s="81">
        <f t="shared" si="32"/>
        <v>0.44959998995065692</v>
      </c>
      <c r="J165" s="34">
        <f t="shared" si="24"/>
        <v>1968.1140211975558</v>
      </c>
      <c r="K165" s="35">
        <f t="shared" si="25"/>
        <v>9.4132556134597395E-2</v>
      </c>
      <c r="L165" s="35">
        <f t="shared" si="26"/>
        <v>0.15204943484614517</v>
      </c>
      <c r="M165" s="35">
        <f t="shared" si="33"/>
        <v>5.791687871154777E-2</v>
      </c>
      <c r="N165" s="35">
        <f t="shared" si="34"/>
        <v>0.56042602723759738</v>
      </c>
      <c r="O165" s="36">
        <f t="shared" si="35"/>
        <v>1029.5058426351538</v>
      </c>
      <c r="Q165" s="37">
        <f t="shared" si="27"/>
        <v>42243</v>
      </c>
      <c r="R165" s="38">
        <f t="shared" si="28"/>
        <v>84.430554663929115</v>
      </c>
      <c r="S165" s="39">
        <f t="shared" si="29"/>
        <v>64.884575861485018</v>
      </c>
    </row>
    <row r="166" spans="1:20" x14ac:dyDescent="0.25">
      <c r="A166" s="30">
        <v>42244</v>
      </c>
      <c r="B166" s="31">
        <v>1988.87</v>
      </c>
      <c r="C166">
        <f t="shared" si="30"/>
        <v>0</v>
      </c>
      <c r="D166" s="32">
        <f t="shared" si="31"/>
        <v>15</v>
      </c>
      <c r="E166" s="32">
        <f>Basic!T167</f>
        <v>1970</v>
      </c>
      <c r="F166" s="33">
        <v>2.1819999512284992E-2</v>
      </c>
      <c r="G166" s="80">
        <f>IFERROR(VLOOKUP(A166,HistData!Y:Z,2,FALSE)/100,G165)</f>
        <v>0.26050000000000001</v>
      </c>
      <c r="H166" s="80">
        <f>_xll.BDH($B$1,"IVOL_MONEYNESS",A166,A166,"IVOL_MATURITY=MATURITY_1STM","IVOL_MONEYNESS_LEVEL=MONEY_LVL_100_","DTS=H","FACTOR=.01","DAYS=W")</f>
        <v>0.46569998959079384</v>
      </c>
      <c r="I166" s="81">
        <f t="shared" si="32"/>
        <v>0.46569998959079384</v>
      </c>
      <c r="J166" s="34">
        <f t="shared" si="24"/>
        <v>1968.2342685466954</v>
      </c>
      <c r="K166" s="35">
        <f t="shared" si="25"/>
        <v>9.4407267026025282E-2</v>
      </c>
      <c r="L166" s="35">
        <f t="shared" si="26"/>
        <v>0.1576803811837065</v>
      </c>
      <c r="M166" s="35">
        <f t="shared" si="33"/>
        <v>6.3273114157681221E-2</v>
      </c>
      <c r="N166" s="35">
        <f t="shared" si="34"/>
        <v>0.56264566968652008</v>
      </c>
      <c r="O166" s="36">
        <f t="shared" si="35"/>
        <v>1033.7668035587658</v>
      </c>
      <c r="Q166" s="37">
        <f t="shared" si="27"/>
        <v>42244</v>
      </c>
      <c r="R166" s="38">
        <f t="shared" si="28"/>
        <v>85.262289510663322</v>
      </c>
      <c r="S166" s="39">
        <f t="shared" si="29"/>
        <v>64.626558057359034</v>
      </c>
    </row>
    <row r="167" spans="1:20" x14ac:dyDescent="0.25">
      <c r="A167" s="30">
        <v>42247</v>
      </c>
      <c r="B167" s="31">
        <v>1972.18</v>
      </c>
      <c r="C167">
        <f t="shared" si="30"/>
        <v>0</v>
      </c>
      <c r="D167" s="32">
        <f t="shared" si="31"/>
        <v>14</v>
      </c>
      <c r="E167" s="32">
        <f>Basic!T168</f>
        <v>1970</v>
      </c>
      <c r="F167" s="33">
        <v>2.2189999504014849E-2</v>
      </c>
      <c r="G167" s="80">
        <f>IFERROR(VLOOKUP(A167,HistData!Y:Z,2,FALSE)/100,G166)</f>
        <v>0.2843</v>
      </c>
      <c r="H167" s="80">
        <f>_xll.BDH($B$1,"IVOL_MONEYNESS",A167,A167,"IVOL_MATURITY=MATURITY_1STM","IVOL_MONEYNESS_LEVEL=MONEY_LVL_100_","DTS=H","FACTOR=.01","DAYS=W")</f>
        <v>0.49219998899847267</v>
      </c>
      <c r="I167" s="81">
        <f t="shared" si="32"/>
        <v>0.49219998899847267</v>
      </c>
      <c r="J167" s="34">
        <f t="shared" si="24"/>
        <v>1968.3240005030261</v>
      </c>
      <c r="K167" s="35">
        <f t="shared" si="25"/>
        <v>9.6396038234702219E-2</v>
      </c>
      <c r="L167" s="35">
        <f t="shared" si="26"/>
        <v>6.8500828858576918E-2</v>
      </c>
      <c r="M167" s="35">
        <f t="shared" si="33"/>
        <v>-2.7895209376125302E-2</v>
      </c>
      <c r="N167" s="35">
        <f t="shared" si="34"/>
        <v>0.52730651985307098</v>
      </c>
      <c r="O167" s="36">
        <f t="shared" si="35"/>
        <v>962.26019270716097</v>
      </c>
      <c r="Q167" s="37">
        <f t="shared" si="27"/>
        <v>42247</v>
      </c>
      <c r="R167" s="38">
        <f t="shared" si="28"/>
        <v>77.683179616668667</v>
      </c>
      <c r="S167" s="39">
        <f t="shared" si="29"/>
        <v>73.827180119694731</v>
      </c>
    </row>
    <row r="168" spans="1:20" x14ac:dyDescent="0.25">
      <c r="A168" s="30">
        <v>42248</v>
      </c>
      <c r="B168" s="31">
        <v>1913.85</v>
      </c>
      <c r="C168">
        <f t="shared" si="30"/>
        <v>0</v>
      </c>
      <c r="D168" s="32">
        <f t="shared" si="31"/>
        <v>13</v>
      </c>
      <c r="E168" s="32">
        <f>Basic!T169</f>
        <v>1970</v>
      </c>
      <c r="F168" s="33">
        <v>2.1529999518766999E-2</v>
      </c>
      <c r="G168" s="80">
        <f>IFERROR(VLOOKUP(A168,HistData!Y:Z,2,FALSE)/100,G167)</f>
        <v>0.314</v>
      </c>
      <c r="H168" s="80">
        <f>_xll.BDH($B$1,"IVOL_MONEYNESS",A168,A168,"IVOL_MATURITY=MATURITY_1STM","IVOL_MONEYNESS_LEVEL=MONEY_LVL_100_","DTS=H","FACTOR=.01","DAYS=W")</f>
        <v>0.51189998855814334</v>
      </c>
      <c r="I168" s="81">
        <f t="shared" si="32"/>
        <v>0.51189998855814334</v>
      </c>
      <c r="J168" s="34">
        <f t="shared" si="24"/>
        <v>1968.4899399032549</v>
      </c>
      <c r="K168" s="35">
        <f t="shared" si="25"/>
        <v>9.6607393257959084E-2</v>
      </c>
      <c r="L168" s="35">
        <f t="shared" si="26"/>
        <v>-0.24307980774049356</v>
      </c>
      <c r="M168" s="35">
        <f t="shared" si="33"/>
        <v>-0.33968720099845262</v>
      </c>
      <c r="N168" s="35">
        <f t="shared" si="34"/>
        <v>0.40397178662334876</v>
      </c>
      <c r="O168" s="36">
        <f t="shared" si="35"/>
        <v>722.52645823222792</v>
      </c>
      <c r="Q168" s="37">
        <f t="shared" si="27"/>
        <v>42248</v>
      </c>
      <c r="R168" s="38">
        <f t="shared" si="28"/>
        <v>50.614945596868097</v>
      </c>
      <c r="S168" s="39">
        <f t="shared" si="29"/>
        <v>105.25488550012324</v>
      </c>
    </row>
    <row r="169" spans="1:20" x14ac:dyDescent="0.25">
      <c r="A169" s="30">
        <v>42249</v>
      </c>
      <c r="B169" s="31">
        <v>1948.86</v>
      </c>
      <c r="C169">
        <f t="shared" si="30"/>
        <v>0</v>
      </c>
      <c r="D169" s="32">
        <f t="shared" si="31"/>
        <v>12</v>
      </c>
      <c r="E169" s="32">
        <f>Basic!T170</f>
        <v>1970</v>
      </c>
      <c r="F169" s="33">
        <v>2.1849999511614444E-2</v>
      </c>
      <c r="G169" s="80">
        <f>IFERROR(VLOOKUP(A169,HistData!Y:Z,2,FALSE)/100,G168)</f>
        <v>0.26090000000000002</v>
      </c>
      <c r="H169" s="80">
        <f>_xll.BDH($B$1,"IVOL_MONEYNESS",A169,A169,"IVOL_MATURITY=MATURITY_1STM","IVOL_MONEYNESS_LEVEL=MONEY_LVL_100_","DTS=H","FACTOR=.01","DAYS=W")</f>
        <v>0.52169998833909637</v>
      </c>
      <c r="I169" s="81">
        <f t="shared" si="32"/>
        <v>0.52169998833909637</v>
      </c>
      <c r="J169" s="34">
        <f t="shared" si="24"/>
        <v>1968.5853465611278</v>
      </c>
      <c r="K169" s="35">
        <f t="shared" si="25"/>
        <v>9.4594310900730172E-2</v>
      </c>
      <c r="L169" s="35">
        <f t="shared" si="26"/>
        <v>-5.9163796258496215E-2</v>
      </c>
      <c r="M169" s="35">
        <f t="shared" si="33"/>
        <v>-0.15375810715922639</v>
      </c>
      <c r="N169" s="35">
        <f t="shared" si="34"/>
        <v>0.47641082275379582</v>
      </c>
      <c r="O169" s="36">
        <f t="shared" si="35"/>
        <v>864.01256786690612</v>
      </c>
      <c r="Q169" s="37">
        <f t="shared" si="27"/>
        <v>42249</v>
      </c>
      <c r="R169" s="38">
        <f t="shared" si="28"/>
        <v>64.445428165056342</v>
      </c>
      <c r="S169" s="39">
        <f t="shared" si="29"/>
        <v>84.170774726184163</v>
      </c>
    </row>
    <row r="170" spans="1:20" x14ac:dyDescent="0.25">
      <c r="A170" s="30">
        <v>42250</v>
      </c>
      <c r="B170" s="31">
        <v>1951.13</v>
      </c>
      <c r="C170">
        <f t="shared" si="30"/>
        <v>0</v>
      </c>
      <c r="D170" s="32">
        <f t="shared" si="31"/>
        <v>11</v>
      </c>
      <c r="E170" s="32">
        <f>Basic!T171</f>
        <v>1970</v>
      </c>
      <c r="F170" s="33">
        <v>2.159999951720238E-2</v>
      </c>
      <c r="G170" s="80">
        <f>IFERROR(VLOOKUP(A170,HistData!Y:Z,2,FALSE)/100,G169)</f>
        <v>0.25609999999999999</v>
      </c>
      <c r="H170" s="80">
        <f>_xll.BDH($B$1,"IVOL_MONEYNESS",A170,A170,"IVOL_MATURITY=MATURITY_1STM","IVOL_MONEYNESS_LEVEL=MONEY_LVL_100_","DTS=H","FACTOR=.01","DAYS=W")</f>
        <v>0.48999998904764652</v>
      </c>
      <c r="I170" s="81">
        <f t="shared" si="32"/>
        <v>0.48999998904764652</v>
      </c>
      <c r="J170" s="34">
        <f t="shared" si="24"/>
        <v>1968.718028288278</v>
      </c>
      <c r="K170" s="35">
        <f t="shared" si="25"/>
        <v>8.5064035217531267E-2</v>
      </c>
      <c r="L170" s="35">
        <f t="shared" si="26"/>
        <v>-6.2963705937679568E-2</v>
      </c>
      <c r="M170" s="35">
        <f t="shared" si="33"/>
        <v>-0.14802774115521083</v>
      </c>
      <c r="N170" s="35">
        <f t="shared" si="34"/>
        <v>0.47489770270828036</v>
      </c>
      <c r="O170" s="36">
        <f t="shared" si="35"/>
        <v>868.52050681091737</v>
      </c>
      <c r="Q170" s="37">
        <f t="shared" si="27"/>
        <v>42250</v>
      </c>
      <c r="R170" s="38">
        <f t="shared" si="28"/>
        <v>58.066647874289743</v>
      </c>
      <c r="S170" s="39">
        <f t="shared" si="29"/>
        <v>75.654676162567739</v>
      </c>
    </row>
    <row r="171" spans="1:20" x14ac:dyDescent="0.25">
      <c r="A171" s="30">
        <v>42251</v>
      </c>
      <c r="B171" s="31">
        <v>1921.22</v>
      </c>
      <c r="C171">
        <f t="shared" si="30"/>
        <v>0</v>
      </c>
      <c r="D171" s="32">
        <f t="shared" si="31"/>
        <v>10</v>
      </c>
      <c r="E171" s="32">
        <f>Basic!T172</f>
        <v>1970</v>
      </c>
      <c r="F171" s="33">
        <v>2.1249999525025487E-2</v>
      </c>
      <c r="G171" s="80">
        <f>IFERROR(VLOOKUP(A171,HistData!Y:Z,2,FALSE)/100,G170)</f>
        <v>0.27800000000000002</v>
      </c>
      <c r="H171" s="80">
        <f>_xll.BDH($B$1,"IVOL_MONEYNESS",A171,A171,"IVOL_MATURITY=MATURITY_1STM","IVOL_MONEYNESS_LEVEL=MONEY_LVL_100_","DTS=H","FACTOR=.01","DAYS=W")</f>
        <v>0.50839998863637448</v>
      </c>
      <c r="I171" s="81">
        <f t="shared" si="32"/>
        <v>0.50839998863637448</v>
      </c>
      <c r="J171" s="34">
        <f t="shared" si="24"/>
        <v>1968.8534160156808</v>
      </c>
      <c r="K171" s="35">
        <f t="shared" si="25"/>
        <v>8.4150964872168096E-2</v>
      </c>
      <c r="L171" s="35">
        <f t="shared" si="26"/>
        <v>-0.24896039700544734</v>
      </c>
      <c r="M171" s="35">
        <f t="shared" si="33"/>
        <v>-0.33311136187761542</v>
      </c>
      <c r="N171" s="35">
        <f t="shared" si="34"/>
        <v>0.40169570781893033</v>
      </c>
      <c r="O171" s="36">
        <f t="shared" si="35"/>
        <v>727.54077824690626</v>
      </c>
      <c r="Q171" s="37">
        <f t="shared" si="27"/>
        <v>42251</v>
      </c>
      <c r="R171" s="38">
        <f t="shared" si="28"/>
        <v>44.205049528979089</v>
      </c>
      <c r="S171" s="39">
        <f t="shared" si="29"/>
        <v>91.838465544659812</v>
      </c>
    </row>
    <row r="172" spans="1:20" x14ac:dyDescent="0.25">
      <c r="A172" s="30">
        <v>42254</v>
      </c>
      <c r="B172" s="31">
        <v>1921.22</v>
      </c>
      <c r="C172">
        <f t="shared" si="30"/>
        <v>0</v>
      </c>
      <c r="D172" s="32">
        <f t="shared" si="31"/>
        <v>9</v>
      </c>
      <c r="E172" s="32">
        <f>Basic!T173</f>
        <v>1970</v>
      </c>
      <c r="F172" s="33">
        <v>2.1249999525025487E-2</v>
      </c>
      <c r="G172" s="80">
        <f>IFERROR(VLOOKUP(A172,HistData!Y:Z,2,FALSE)/100,G171)</f>
        <v>0.27800000000000002</v>
      </c>
      <c r="H172" s="80">
        <f>_xll.BDH($B$1,"IVOL_MONEYNESS",A172,A172,"IVOL_MATURITY=MATURITY_1STM","IVOL_MONEYNESS_LEVEL=MONEY_LVL_100_","DTS=H","FACTOR=.01","DAYS=W")</f>
        <v>0.50839998863637448</v>
      </c>
      <c r="I172" s="81">
        <f t="shared" si="32"/>
        <v>0.50839998863637448</v>
      </c>
      <c r="J172" s="34">
        <f t="shared" si="24"/>
        <v>1968.9680443775155</v>
      </c>
      <c r="K172" s="35">
        <f t="shared" si="25"/>
        <v>7.9832614889061349E-2</v>
      </c>
      <c r="L172" s="35">
        <f t="shared" si="26"/>
        <v>-0.26759171140616428</v>
      </c>
      <c r="M172" s="35">
        <f t="shared" si="33"/>
        <v>-0.34742432629522563</v>
      </c>
      <c r="N172" s="35">
        <f t="shared" si="34"/>
        <v>0.39450680585429826</v>
      </c>
      <c r="O172" s="36">
        <f t="shared" si="35"/>
        <v>716.97269955562228</v>
      </c>
      <c r="Q172" s="37">
        <f t="shared" si="27"/>
        <v>42254</v>
      </c>
      <c r="R172" s="38">
        <f t="shared" si="28"/>
        <v>40.961665987772676</v>
      </c>
      <c r="S172" s="39">
        <f t="shared" si="29"/>
        <v>88.709710365288174</v>
      </c>
    </row>
    <row r="173" spans="1:20" x14ac:dyDescent="0.25">
      <c r="A173" s="30">
        <v>42255</v>
      </c>
      <c r="B173" s="31">
        <v>1969.41</v>
      </c>
      <c r="C173">
        <f t="shared" si="30"/>
        <v>0</v>
      </c>
      <c r="D173" s="32">
        <f t="shared" si="31"/>
        <v>8</v>
      </c>
      <c r="E173" s="32">
        <f>Basic!T174</f>
        <v>1970</v>
      </c>
      <c r="F173" s="33">
        <v>2.183999951183796E-2</v>
      </c>
      <c r="G173" s="80">
        <f>IFERROR(VLOOKUP(A173,HistData!Y:Z,2,FALSE)/100,G172)</f>
        <v>0.249</v>
      </c>
      <c r="H173" s="80">
        <f>_xll.BDH($B$1,"IVOL_MONEYNESS",A173,A173,"IVOL_MATURITY=MATURITY_1STM","IVOL_MONEYNESS_LEVEL=MONEY_LVL_100_","DTS=H","FACTOR=.01","DAYS=W")</f>
        <v>0.51249998854473233</v>
      </c>
      <c r="I173" s="81">
        <f t="shared" si="32"/>
        <v>0.51249998854473233</v>
      </c>
      <c r="J173" s="34">
        <f t="shared" si="24"/>
        <v>1969.0572163721649</v>
      </c>
      <c r="K173" s="35">
        <f t="shared" si="25"/>
        <v>7.5873902349340633E-2</v>
      </c>
      <c r="L173" s="35">
        <f t="shared" si="26"/>
        <v>4.0298074995544143E-2</v>
      </c>
      <c r="M173" s="35">
        <f t="shared" si="33"/>
        <v>-3.5575827353796489E-2</v>
      </c>
      <c r="N173" s="35">
        <f t="shared" si="34"/>
        <v>0.51607225576745175</v>
      </c>
      <c r="O173" s="36">
        <f t="shared" si="35"/>
        <v>956.58826035912614</v>
      </c>
      <c r="Q173" s="37">
        <f t="shared" si="27"/>
        <v>42255</v>
      </c>
      <c r="R173" s="38">
        <f t="shared" si="28"/>
        <v>59.769600871851026</v>
      </c>
      <c r="S173" s="39">
        <f t="shared" si="29"/>
        <v>59.416817244015874</v>
      </c>
    </row>
    <row r="174" spans="1:20" x14ac:dyDescent="0.25">
      <c r="A174" s="30">
        <v>42256</v>
      </c>
      <c r="B174" s="31">
        <v>1942.04</v>
      </c>
      <c r="C174">
        <f t="shared" si="30"/>
        <v>0</v>
      </c>
      <c r="D174" s="32">
        <f t="shared" si="31"/>
        <v>7</v>
      </c>
      <c r="E174" s="32">
        <f>Basic!T175</f>
        <v>1970</v>
      </c>
      <c r="F174" s="33">
        <v>2.2019999507814646E-2</v>
      </c>
      <c r="G174" s="80">
        <f>IFERROR(VLOOKUP(A174,HistData!Y:Z,2,FALSE)/100,G173)</f>
        <v>0.26229999999999998</v>
      </c>
      <c r="H174" s="80">
        <f>_xll.BDH($B$1,"IVOL_MONEYNESS",A174,A174,"IVOL_MATURITY=MATURITY_1STM","IVOL_MONEYNESS_LEVEL=MONEY_LVL_100_","DTS=H","FACTOR=.01","DAYS=W")</f>
        <v>0.5709999872371555</v>
      </c>
      <c r="I174" s="81">
        <f t="shared" si="32"/>
        <v>0.5709999872371555</v>
      </c>
      <c r="J174" s="34">
        <f t="shared" si="24"/>
        <v>1969.1682419586023</v>
      </c>
      <c r="K174" s="35">
        <f t="shared" si="25"/>
        <v>7.9074906363312478E-2</v>
      </c>
      <c r="L174" s="35">
        <f t="shared" si="26"/>
        <v>-0.13589461557574875</v>
      </c>
      <c r="M174" s="35">
        <f t="shared" si="33"/>
        <v>-0.21496952193906121</v>
      </c>
      <c r="N174" s="35">
        <f t="shared" si="34"/>
        <v>0.44595229606840309</v>
      </c>
      <c r="O174" s="36">
        <f t="shared" si="35"/>
        <v>816.99912209070067</v>
      </c>
      <c r="Q174" s="37">
        <f t="shared" si="27"/>
        <v>42256</v>
      </c>
      <c r="R174" s="38">
        <f t="shared" si="28"/>
        <v>49.058074965980836</v>
      </c>
      <c r="S174" s="39">
        <f t="shared" si="29"/>
        <v>76.186316924583025</v>
      </c>
    </row>
    <row r="175" spans="1:20" x14ac:dyDescent="0.25">
      <c r="A175" s="30">
        <v>42257</v>
      </c>
      <c r="B175" s="31">
        <v>1952.29</v>
      </c>
      <c r="C175">
        <f t="shared" si="30"/>
        <v>0</v>
      </c>
      <c r="D175" s="32">
        <f t="shared" si="31"/>
        <v>6</v>
      </c>
      <c r="E175" s="32">
        <f>Basic!T176</f>
        <v>1970</v>
      </c>
      <c r="F175" s="33">
        <v>2.2229999503120778E-2</v>
      </c>
      <c r="G175" s="80">
        <f>IFERROR(VLOOKUP(A175,HistData!Y:Z,2,FALSE)/100,G174)</f>
        <v>0.2437</v>
      </c>
      <c r="H175" s="80">
        <f>_xll.BDH($B$1,"IVOL_MONEYNESS",A175,A175,"IVOL_MATURITY=MATURITY_1STM","IVOL_MONEYNESS_LEVEL=MONEY_LVL_100_","DTS=H","FACTOR=.01","DAYS=W")</f>
        <v>0.60149998655542725</v>
      </c>
      <c r="I175" s="81">
        <f t="shared" si="32"/>
        <v>0.60149998655542725</v>
      </c>
      <c r="J175" s="34">
        <f t="shared" si="24"/>
        <v>1969.2802449568746</v>
      </c>
      <c r="K175" s="35">
        <f t="shared" si="25"/>
        <v>7.7119608276393067E-2</v>
      </c>
      <c r="L175" s="35">
        <f t="shared" si="26"/>
        <v>-7.3799111632955841E-2</v>
      </c>
      <c r="M175" s="35">
        <f t="shared" si="33"/>
        <v>-0.15091871990934891</v>
      </c>
      <c r="N175" s="35">
        <f t="shared" si="34"/>
        <v>0.47058511695684746</v>
      </c>
      <c r="O175" s="36">
        <f t="shared" si="35"/>
        <v>866.52252921956779</v>
      </c>
      <c r="Q175" s="37">
        <f t="shared" si="27"/>
        <v>42257</v>
      </c>
      <c r="R175" s="38">
        <f t="shared" si="28"/>
        <v>52.196088764115871</v>
      </c>
      <c r="S175" s="39">
        <f t="shared" si="29"/>
        <v>69.18633372099066</v>
      </c>
    </row>
    <row r="176" spans="1:20" x14ac:dyDescent="0.25">
      <c r="A176" s="2">
        <v>42258</v>
      </c>
      <c r="B176">
        <v>1961.05</v>
      </c>
      <c r="C176">
        <f t="shared" si="30"/>
        <v>0</v>
      </c>
      <c r="D176" s="32">
        <f t="shared" si="31"/>
        <v>5</v>
      </c>
      <c r="E176" s="32">
        <f>Basic!T177</f>
        <v>1970</v>
      </c>
      <c r="F176" s="40">
        <v>2.1889999510720373E-2</v>
      </c>
      <c r="G176" s="80">
        <f>IFERROR(VLOOKUP(A176,HistData!Y:Z,2,FALSE)/100,G175)</f>
        <v>0.23199999999999998</v>
      </c>
      <c r="H176" s="80">
        <f>_xll.BDH($B$1,"IVOL_MONEYNESS",A176,A176,"IVOL_MATURITY=MATURITY_1STM","IVOL_MONEYNESS_LEVEL=MONEY_LVL_100_","DTS=H","FACTOR=.01","DAYS=W")</f>
        <v>0.63249998586252332</v>
      </c>
      <c r="I176" s="81">
        <f t="shared" si="32"/>
        <v>0.63249998586252332</v>
      </c>
      <c r="J176" s="34">
        <f t="shared" si="24"/>
        <v>1969.4093584364209</v>
      </c>
      <c r="K176" s="35">
        <f t="shared" si="25"/>
        <v>7.4028523946886082E-2</v>
      </c>
      <c r="L176" s="35">
        <f t="shared" si="26"/>
        <v>-2.0445152744634154E-2</v>
      </c>
      <c r="M176" s="35">
        <f t="shared" si="33"/>
        <v>-9.4473676691520236E-2</v>
      </c>
      <c r="N176" s="35">
        <f t="shared" si="34"/>
        <v>0.4918441323427768</v>
      </c>
      <c r="O176" s="36">
        <f t="shared" si="35"/>
        <v>910.58880564364733</v>
      </c>
      <c r="Q176" s="37">
        <f t="shared" si="27"/>
        <v>42258</v>
      </c>
      <c r="R176" s="38">
        <f t="shared" si="28"/>
        <v>53.942130087155078</v>
      </c>
      <c r="S176" s="39">
        <f t="shared" si="29"/>
        <v>62.301488523575927</v>
      </c>
      <c r="T176" s="41"/>
    </row>
    <row r="177" spans="1:19" x14ac:dyDescent="0.25">
      <c r="A177" s="2">
        <v>42261</v>
      </c>
      <c r="B177">
        <v>1953.03</v>
      </c>
      <c r="C177">
        <f t="shared" si="30"/>
        <v>0</v>
      </c>
      <c r="D177" s="32">
        <f t="shared" si="31"/>
        <v>4</v>
      </c>
      <c r="E177" s="32">
        <f>Basic!T178</f>
        <v>1970</v>
      </c>
      <c r="F177" s="40">
        <v>2.183999951183796E-2</v>
      </c>
      <c r="G177" s="80">
        <f>IFERROR(VLOOKUP(A177,HistData!Y:Z,2,FALSE)/100,G176)</f>
        <v>0.24249999999999999</v>
      </c>
      <c r="H177" s="80">
        <f>_xll.BDH($B$1,"IVOL_MONEYNESS",A177,A177,"IVOL_MATURITY=MATURITY_1STM","IVOL_MONEYNESS_LEVEL=MONEY_LVL_100_","DTS=H","FACTOR=.01","DAYS=W")</f>
        <v>0.75869998304173358</v>
      </c>
      <c r="I177" s="81">
        <f t="shared" si="32"/>
        <v>0.75869998304173358</v>
      </c>
      <c r="J177" s="34">
        <f t="shared" si="24"/>
        <v>1969.5285517740444</v>
      </c>
      <c r="K177" s="35">
        <f t="shared" si="25"/>
        <v>7.9424344238566563E-2</v>
      </c>
      <c r="L177" s="35">
        <f t="shared" si="26"/>
        <v>-6.6202300458036892E-2</v>
      </c>
      <c r="M177" s="35">
        <f t="shared" si="33"/>
        <v>-0.14562664469660347</v>
      </c>
      <c r="N177" s="35">
        <f t="shared" si="34"/>
        <v>0.47360838264701743</v>
      </c>
      <c r="O177" s="36">
        <f t="shared" si="35"/>
        <v>870.74445973098682</v>
      </c>
      <c r="Q177" s="37">
        <f t="shared" si="27"/>
        <v>42261</v>
      </c>
      <c r="R177" s="38">
        <f t="shared" si="28"/>
        <v>54.226919830117595</v>
      </c>
      <c r="S177" s="39">
        <f t="shared" si="29"/>
        <v>70.725471604162067</v>
      </c>
    </row>
    <row r="178" spans="1:19" x14ac:dyDescent="0.25">
      <c r="A178" s="2">
        <v>42262</v>
      </c>
      <c r="B178">
        <v>1978.09</v>
      </c>
      <c r="C178">
        <f t="shared" si="30"/>
        <v>0</v>
      </c>
      <c r="D178" s="32">
        <f t="shared" si="31"/>
        <v>3</v>
      </c>
      <c r="E178" s="32">
        <f>Basic!T179</f>
        <v>1970</v>
      </c>
      <c r="F178" s="40">
        <v>2.2879999488592147E-2</v>
      </c>
      <c r="G178" s="80">
        <f>IFERROR(VLOOKUP(A178,HistData!Y:Z,2,FALSE)/100,G177)</f>
        <v>0.22539999999999999</v>
      </c>
      <c r="H178" s="80">
        <f>_xll.BDH($B$1,"IVOL_MONEYNESS",A178,A178,"IVOL_MATURITY=MATURITY_1STM","IVOL_MONEYNESS_LEVEL=MONEY_LVL_100_","DTS=H","FACTOR=.01","DAYS=W")</f>
        <v>0.86679998062551034</v>
      </c>
      <c r="I178" s="81">
        <f t="shared" si="32"/>
        <v>0.86679998062551034</v>
      </c>
      <c r="J178" s="34">
        <f t="shared" si="24"/>
        <v>1969.6295668950268</v>
      </c>
      <c r="K178" s="35">
        <f t="shared" si="25"/>
        <v>7.8583811279234153E-2</v>
      </c>
      <c r="L178" s="35">
        <f t="shared" si="26"/>
        <v>9.3835515088062996E-2</v>
      </c>
      <c r="M178" s="35">
        <f t="shared" si="33"/>
        <v>1.5251703808828843E-2</v>
      </c>
      <c r="N178" s="35">
        <f t="shared" si="34"/>
        <v>0.53738009041030832</v>
      </c>
      <c r="O178" s="36">
        <f t="shared" si="35"/>
        <v>996.79862743464287</v>
      </c>
      <c r="Q178" s="37">
        <f t="shared" si="27"/>
        <v>42262</v>
      </c>
      <c r="R178" s="38">
        <f t="shared" si="28"/>
        <v>66.187555605083844</v>
      </c>
      <c r="S178" s="39">
        <f t="shared" si="29"/>
        <v>57.727122500110681</v>
      </c>
    </row>
    <row r="179" spans="1:19" x14ac:dyDescent="0.25">
      <c r="A179" s="2">
        <v>42263</v>
      </c>
      <c r="B179">
        <v>1995.31</v>
      </c>
      <c r="C179">
        <f t="shared" si="30"/>
        <v>0</v>
      </c>
      <c r="D179" s="32">
        <f t="shared" si="31"/>
        <v>2</v>
      </c>
      <c r="E179" s="32">
        <f>Basic!T180</f>
        <v>1970</v>
      </c>
      <c r="F179" s="40">
        <v>2.2949999487027525E-2</v>
      </c>
      <c r="G179" s="80">
        <f>IFERROR(VLOOKUP(A179,HistData!Y:Z,2,FALSE)/100,G178)</f>
        <v>0.21350000000000002</v>
      </c>
      <c r="H179" s="80">
        <f>_xll.BDH($B$1,"IVOL_MONEYNESS",A179,A179,"IVOL_MATURITY=MATURITY_1STM","IVOL_MONEYNESS_LEVEL=MONEY_LVL_100_","DTS=H","FACTOR=.01","DAYS=W")</f>
        <v>0.97419997822493321</v>
      </c>
      <c r="I179" s="81">
        <f t="shared" si="32"/>
        <v>0.97419997822493321</v>
      </c>
      <c r="J179" s="34">
        <f t="shared" si="24"/>
        <v>1969.7522813350233</v>
      </c>
      <c r="K179" s="35">
        <f t="shared" si="25"/>
        <v>7.2113517725587953E-2</v>
      </c>
      <c r="L179" s="35">
        <f t="shared" si="26"/>
        <v>0.21482542554290909</v>
      </c>
      <c r="M179" s="35">
        <f t="shared" si="33"/>
        <v>0.14271190781732113</v>
      </c>
      <c r="N179" s="35">
        <f t="shared" si="34"/>
        <v>0.58504828552517829</v>
      </c>
      <c r="O179" s="36">
        <f t="shared" si="35"/>
        <v>1096.6421385977387</v>
      </c>
      <c r="Q179" s="37">
        <f t="shared" si="27"/>
        <v>42263</v>
      </c>
      <c r="R179" s="38">
        <f t="shared" si="28"/>
        <v>70.71055599350484</v>
      </c>
      <c r="S179" s="39">
        <f t="shared" si="29"/>
        <v>45.152837328528221</v>
      </c>
    </row>
    <row r="180" spans="1:19" x14ac:dyDescent="0.25">
      <c r="A180" s="2">
        <v>42264</v>
      </c>
      <c r="B180">
        <v>1990.2</v>
      </c>
      <c r="C180">
        <f t="shared" si="30"/>
        <v>0</v>
      </c>
      <c r="D180" s="32">
        <f t="shared" si="31"/>
        <v>1</v>
      </c>
      <c r="E180" s="32">
        <f>Basic!T181</f>
        <v>1970</v>
      </c>
      <c r="F180" s="40">
        <v>2.1909999510273337E-2</v>
      </c>
      <c r="G180" s="80">
        <f>IFERROR(VLOOKUP(A180,HistData!Y:Z,2,FALSE)/100,G179)</f>
        <v>0.2114</v>
      </c>
      <c r="H180" s="80">
        <f>_xll.BDH($B$1,"IVOL_MONEYNESS",A180,A180,"IVOL_MATURITY=MATURITY_1STM","IVOL_MONEYNESS_LEVEL=MONEY_LVL_100_","DTS=H","FACTOR=.01","DAYS=W")</f>
        <v>0.57419998716562992</v>
      </c>
      <c r="I180" s="81">
        <f t="shared" si="32"/>
        <v>0.57419998716562992</v>
      </c>
      <c r="J180" s="34">
        <f t="shared" si="24"/>
        <v>1969.8817495792082</v>
      </c>
      <c r="K180" s="35">
        <f t="shared" si="25"/>
        <v>3.0055000963348438E-2</v>
      </c>
      <c r="L180" s="35">
        <f t="shared" si="26"/>
        <v>0.35645556622886698</v>
      </c>
      <c r="M180" s="35">
        <f t="shared" si="33"/>
        <v>0.32640056526551853</v>
      </c>
      <c r="N180" s="35">
        <f t="shared" si="34"/>
        <v>0.63925028871905398</v>
      </c>
      <c r="O180" s="36">
        <f t="shared" si="35"/>
        <v>1236.9662556502062</v>
      </c>
      <c r="Q180" s="37">
        <f t="shared" si="27"/>
        <v>42264</v>
      </c>
      <c r="R180" s="38">
        <f t="shared" si="28"/>
        <v>35.269668958454986</v>
      </c>
      <c r="S180" s="39">
        <f t="shared" si="29"/>
        <v>14.95141853766313</v>
      </c>
    </row>
    <row r="181" spans="1:19" x14ac:dyDescent="0.25">
      <c r="A181" s="2">
        <v>42265</v>
      </c>
      <c r="B181">
        <v>1958.03</v>
      </c>
      <c r="C181">
        <f t="shared" si="30"/>
        <v>1</v>
      </c>
      <c r="D181" s="32">
        <f t="shared" si="31"/>
        <v>20</v>
      </c>
      <c r="E181" s="32">
        <f>Basic!T182</f>
        <v>1955</v>
      </c>
      <c r="F181" s="40">
        <v>2.1339999523013829E-2</v>
      </c>
      <c r="G181" s="80">
        <f>IFERROR(VLOOKUP(A181,HistData!Y:Z,2,FALSE)/100,G180)</f>
        <v>0.2228</v>
      </c>
      <c r="H181" s="80">
        <f>_xll.BDH($B$1,"IVOL_MONEYNESS",A181,A181,"IVOL_MATURITY=MATURITY_1STM","IVOL_MONEYNESS_LEVEL=MONEY_LVL_100_","DTS=H","FACTOR=.01","DAYS=W")</f>
        <v>0.40599999092519284</v>
      </c>
      <c r="I181" s="81">
        <f t="shared" si="32"/>
        <v>0.40599999092519284</v>
      </c>
      <c r="J181" s="34">
        <f t="shared" si="24"/>
        <v>1952.7153251048724</v>
      </c>
      <c r="K181" s="35">
        <f t="shared" si="25"/>
        <v>9.5037409399006331E-2</v>
      </c>
      <c r="L181" s="35">
        <f t="shared" si="26"/>
        <v>7.6117836031597746E-2</v>
      </c>
      <c r="M181" s="35">
        <f t="shared" si="33"/>
        <v>-1.8919573367408585E-2</v>
      </c>
      <c r="N181" s="35">
        <f t="shared" si="34"/>
        <v>0.53033732489704022</v>
      </c>
      <c r="O181" s="36">
        <f t="shared" si="35"/>
        <v>961.61980241581625</v>
      </c>
      <c r="Q181" s="37">
        <f t="shared" si="27"/>
        <v>42265</v>
      </c>
      <c r="R181" s="38">
        <f t="shared" si="28"/>
        <v>76.796589852335387</v>
      </c>
      <c r="S181" s="39">
        <f t="shared" si="29"/>
        <v>71.481914957207891</v>
      </c>
    </row>
    <row r="182" spans="1:19" x14ac:dyDescent="0.25">
      <c r="A182" s="2">
        <v>42268</v>
      </c>
      <c r="B182">
        <v>1966.97</v>
      </c>
      <c r="C182">
        <f t="shared" si="30"/>
        <v>0</v>
      </c>
      <c r="D182" s="32">
        <f t="shared" si="31"/>
        <v>19</v>
      </c>
      <c r="E182" s="32">
        <f>Basic!T183</f>
        <v>1955</v>
      </c>
      <c r="F182" s="40">
        <v>2.2019999507814646E-2</v>
      </c>
      <c r="G182" s="80">
        <f>IFERROR(VLOOKUP(A182,HistData!Y:Z,2,FALSE)/100,G181)</f>
        <v>0.2014</v>
      </c>
      <c r="H182" s="80">
        <f>_xll.BDH($B$1,"IVOL_MONEYNESS",A182,A182,"IVOL_MATURITY=MATURITY_1STM","IVOL_MONEYNESS_LEVEL=MONEY_LVL_100_","DTS=H","FACTOR=.01","DAYS=W")</f>
        <v>0.3770999915711582</v>
      </c>
      <c r="I182" s="81">
        <f t="shared" si="32"/>
        <v>0.3770999915711582</v>
      </c>
      <c r="J182" s="34">
        <f t="shared" si="24"/>
        <v>1952.7603718235459</v>
      </c>
      <c r="K182" s="35">
        <f t="shared" si="25"/>
        <v>8.6037323363478344E-2</v>
      </c>
      <c r="L182" s="35">
        <f t="shared" si="26"/>
        <v>0.12728837704834264</v>
      </c>
      <c r="M182" s="35">
        <f t="shared" si="33"/>
        <v>4.12510536848643E-2</v>
      </c>
      <c r="N182" s="35">
        <f t="shared" si="34"/>
        <v>0.55064392037527665</v>
      </c>
      <c r="O182" s="36">
        <f t="shared" si="35"/>
        <v>1008.507240394694</v>
      </c>
      <c r="Q182" s="37">
        <f t="shared" si="27"/>
        <v>42268</v>
      </c>
      <c r="R182" s="38">
        <f t="shared" si="28"/>
        <v>74.592831665863969</v>
      </c>
      <c r="S182" s="39">
        <f t="shared" si="29"/>
        <v>60.38320348940988</v>
      </c>
    </row>
    <row r="183" spans="1:19" x14ac:dyDescent="0.25">
      <c r="A183" s="2">
        <v>42269</v>
      </c>
      <c r="B183">
        <v>1942.74</v>
      </c>
      <c r="C183">
        <f t="shared" si="30"/>
        <v>0</v>
      </c>
      <c r="D183" s="32">
        <f t="shared" si="31"/>
        <v>18</v>
      </c>
      <c r="E183" s="32">
        <f>Basic!T184</f>
        <v>1955</v>
      </c>
      <c r="F183" s="40">
        <v>2.1349999522790309E-2</v>
      </c>
      <c r="G183" s="80">
        <f>IFERROR(VLOOKUP(A183,HistData!Y:Z,2,FALSE)/100,G182)</f>
        <v>0.22440000000000002</v>
      </c>
      <c r="H183" s="80">
        <f>_xll.BDH($B$1,"IVOL_MONEYNESS",A183,A183,"IVOL_MATURITY=MATURITY_1STM","IVOL_MONEYNESS_LEVEL=MONEY_LVL_100_","DTS=H","FACTOR=.01","DAYS=W")</f>
        <v>0.38019999150186778</v>
      </c>
      <c r="I183" s="81">
        <f t="shared" si="32"/>
        <v>0.38019999150186778</v>
      </c>
      <c r="J183" s="34">
        <f t="shared" si="24"/>
        <v>1952.9427093001661</v>
      </c>
      <c r="K183" s="35">
        <f t="shared" si="25"/>
        <v>8.4430998067958951E-2</v>
      </c>
      <c r="L183" s="35">
        <f t="shared" si="26"/>
        <v>-1.9822959791715524E-2</v>
      </c>
      <c r="M183" s="35">
        <f t="shared" si="33"/>
        <v>-0.10425395785967448</v>
      </c>
      <c r="N183" s="35">
        <f t="shared" si="34"/>
        <v>0.49209230110780905</v>
      </c>
      <c r="O183" s="36">
        <f t="shared" si="35"/>
        <v>895.39280452236608</v>
      </c>
      <c r="Q183" s="37">
        <f t="shared" si="27"/>
        <v>42269</v>
      </c>
      <c r="R183" s="38">
        <f t="shared" si="28"/>
        <v>60.614592531818857</v>
      </c>
      <c r="S183" s="39">
        <f t="shared" si="29"/>
        <v>70.817301831985105</v>
      </c>
    </row>
    <row r="184" spans="1:19" x14ac:dyDescent="0.25">
      <c r="A184" s="2">
        <v>42270</v>
      </c>
      <c r="B184">
        <v>1938.76</v>
      </c>
      <c r="C184">
        <f t="shared" si="30"/>
        <v>0</v>
      </c>
      <c r="D184" s="32">
        <f t="shared" si="31"/>
        <v>17</v>
      </c>
      <c r="E184" s="32">
        <f>Basic!T185</f>
        <v>1955</v>
      </c>
      <c r="F184" s="40">
        <v>2.1509999519214031E-2</v>
      </c>
      <c r="G184" s="80">
        <f>IFERROR(VLOOKUP(A184,HistData!Y:Z,2,FALSE)/100,G183)</f>
        <v>0.2213</v>
      </c>
      <c r="H184" s="80">
        <f>_xll.BDH($B$1,"IVOL_MONEYNESS",A184,A184,"IVOL_MATURITY=MATURITY_1STM","IVOL_MONEYNESS_LEVEL=MONEY_LVL_100_","DTS=H","FACTOR=.01","DAYS=W")</f>
        <v>0.37769999155774714</v>
      </c>
      <c r="I184" s="81">
        <f t="shared" si="32"/>
        <v>0.37769999155774714</v>
      </c>
      <c r="J184" s="34">
        <f t="shared" si="24"/>
        <v>1953.042392177972</v>
      </c>
      <c r="K184" s="35">
        <f t="shared" si="25"/>
        <v>8.1512648343446722E-2</v>
      </c>
      <c r="L184" s="35">
        <f t="shared" si="26"/>
        <v>-4.9288160144918873E-2</v>
      </c>
      <c r="M184" s="35">
        <f t="shared" si="33"/>
        <v>-0.13080080848836559</v>
      </c>
      <c r="N184" s="35">
        <f t="shared" si="34"/>
        <v>0.48034482744324825</v>
      </c>
      <c r="O184" s="36">
        <f t="shared" si="35"/>
        <v>874.89745092391468</v>
      </c>
      <c r="Q184" s="37">
        <f t="shared" si="27"/>
        <v>42270</v>
      </c>
      <c r="R184" s="38">
        <f t="shared" si="28"/>
        <v>56.375886729957301</v>
      </c>
      <c r="S184" s="39">
        <f t="shared" si="29"/>
        <v>70.658278907929343</v>
      </c>
    </row>
    <row r="185" spans="1:19" x14ac:dyDescent="0.25">
      <c r="A185" s="2">
        <v>42271</v>
      </c>
      <c r="B185">
        <v>1932.24</v>
      </c>
      <c r="C185">
        <f t="shared" si="30"/>
        <v>0</v>
      </c>
      <c r="D185" s="32">
        <f t="shared" si="31"/>
        <v>16</v>
      </c>
      <c r="E185" s="32">
        <f>Basic!T186</f>
        <v>1955</v>
      </c>
      <c r="F185" s="40">
        <v>2.1279999524354935E-2</v>
      </c>
      <c r="G185" s="80">
        <f>IFERROR(VLOOKUP(A185,HistData!Y:Z,2,FALSE)/100,G184)</f>
        <v>0.23469999999999999</v>
      </c>
      <c r="H185" s="80">
        <f>_xll.BDH($B$1,"IVOL_MONEYNESS",A185,A185,"IVOL_MATURITY=MATURITY_1STM","IVOL_MONEYNESS_LEVEL=MONEY_LVL_100_","DTS=H","FACTOR=.01","DAYS=W")</f>
        <v>0.36339999187737709</v>
      </c>
      <c r="I185" s="81">
        <f t="shared" si="32"/>
        <v>0.36339999187737709</v>
      </c>
      <c r="J185" s="34">
        <f t="shared" si="24"/>
        <v>1953.1771835051952</v>
      </c>
      <c r="K185" s="35">
        <f t="shared" si="25"/>
        <v>7.6084899687083402E-2</v>
      </c>
      <c r="L185" s="35">
        <f t="shared" si="26"/>
        <v>-0.10360746895766303</v>
      </c>
      <c r="M185" s="35">
        <f t="shared" si="33"/>
        <v>-0.17969236864474641</v>
      </c>
      <c r="N185" s="35">
        <f t="shared" si="34"/>
        <v>0.45874043009802812</v>
      </c>
      <c r="O185" s="36">
        <f t="shared" si="35"/>
        <v>837.32128191572815</v>
      </c>
      <c r="Q185" s="37">
        <f t="shared" si="27"/>
        <v>42271</v>
      </c>
      <c r="R185" s="38">
        <f t="shared" si="28"/>
        <v>49.0753267368857</v>
      </c>
      <c r="S185" s="39">
        <f t="shared" si="29"/>
        <v>70.012510242080907</v>
      </c>
    </row>
    <row r="186" spans="1:19" x14ac:dyDescent="0.25">
      <c r="A186" s="2">
        <v>42272</v>
      </c>
      <c r="B186">
        <v>1931.34</v>
      </c>
      <c r="C186">
        <f t="shared" si="30"/>
        <v>0</v>
      </c>
      <c r="D186" s="32">
        <f t="shared" si="31"/>
        <v>15</v>
      </c>
      <c r="E186" s="32">
        <f>Basic!T187</f>
        <v>1955</v>
      </c>
      <c r="F186" s="40">
        <v>2.1629999516531825E-2</v>
      </c>
      <c r="G186" s="80">
        <f>IFERROR(VLOOKUP(A186,HistData!Y:Z,2,FALSE)/100,G185)</f>
        <v>0.23620000000000002</v>
      </c>
      <c r="H186" s="80">
        <f>_xll.BDH($B$1,"IVOL_MONEYNESS",A186,A186,"IVOL_MATURITY=MATURITY_1STM","IVOL_MONEYNESS_LEVEL=MONEY_LVL_100_","DTS=H","FACTOR=.01","DAYS=W")</f>
        <v>0.42319999054074287</v>
      </c>
      <c r="I186" s="81">
        <f t="shared" si="32"/>
        <v>0.42319999054074287</v>
      </c>
      <c r="J186" s="34">
        <f t="shared" si="24"/>
        <v>1953.2629646478872</v>
      </c>
      <c r="K186" s="35">
        <f t="shared" si="25"/>
        <v>8.5791615644006655E-2</v>
      </c>
      <c r="L186" s="35">
        <f t="shared" si="26"/>
        <v>-8.8669808969919314E-2</v>
      </c>
      <c r="M186" s="35">
        <f t="shared" si="33"/>
        <v>-0.17446142461392597</v>
      </c>
      <c r="N186" s="35">
        <f t="shared" si="34"/>
        <v>0.46467216347490264</v>
      </c>
      <c r="O186" s="36">
        <f t="shared" si="35"/>
        <v>841.37080006339568</v>
      </c>
      <c r="Q186" s="37">
        <f t="shared" si="27"/>
        <v>42272</v>
      </c>
      <c r="R186" s="38">
        <f t="shared" si="28"/>
        <v>56.06913614222276</v>
      </c>
      <c r="S186" s="39">
        <f t="shared" si="29"/>
        <v>77.992100790110044</v>
      </c>
    </row>
    <row r="187" spans="1:19" x14ac:dyDescent="0.25">
      <c r="A187" s="2">
        <v>42275</v>
      </c>
      <c r="B187">
        <v>1881.77</v>
      </c>
      <c r="C187">
        <f t="shared" si="30"/>
        <v>0</v>
      </c>
      <c r="D187" s="32">
        <f t="shared" si="31"/>
        <v>14</v>
      </c>
      <c r="E187" s="32">
        <f>Basic!T188</f>
        <v>1955</v>
      </c>
      <c r="F187" s="40">
        <v>2.0959999531507494E-2</v>
      </c>
      <c r="G187" s="80">
        <f>IFERROR(VLOOKUP(A187,HistData!Y:Z,2,FALSE)/100,G186)</f>
        <v>0.27629999999999999</v>
      </c>
      <c r="H187" s="80">
        <f>_xll.BDH($B$1,"IVOL_MONEYNESS",A187,A187,"IVOL_MATURITY=MATURITY_1STM","IVOL_MONEYNESS_LEVEL=MONEY_LVL_100_","DTS=H","FACTOR=.01","DAYS=W")</f>
        <v>0.45559998981654648</v>
      </c>
      <c r="I187" s="81">
        <f t="shared" si="32"/>
        <v>0.45559998981654648</v>
      </c>
      <c r="J187" s="34">
        <f t="shared" si="24"/>
        <v>1953.4289187746328</v>
      </c>
      <c r="K187" s="35">
        <f t="shared" si="25"/>
        <v>8.9228027264791412E-2</v>
      </c>
      <c r="L187" s="35">
        <f t="shared" si="26"/>
        <v>-0.37423896468658602</v>
      </c>
      <c r="M187" s="35">
        <f t="shared" si="33"/>
        <v>-0.46346699195137742</v>
      </c>
      <c r="N187" s="35">
        <f t="shared" si="34"/>
        <v>0.35411326854340519</v>
      </c>
      <c r="O187" s="36">
        <f t="shared" si="35"/>
        <v>628.05637582662712</v>
      </c>
      <c r="Q187" s="37">
        <f t="shared" si="27"/>
        <v>42275</v>
      </c>
      <c r="R187" s="38">
        <f t="shared" si="28"/>
        <v>38.303349520296479</v>
      </c>
      <c r="S187" s="39">
        <f t="shared" si="29"/>
        <v>109.96226829492934</v>
      </c>
    </row>
    <row r="188" spans="1:19" x14ac:dyDescent="0.25">
      <c r="A188" s="2">
        <v>42276</v>
      </c>
      <c r="B188">
        <v>1884.09</v>
      </c>
      <c r="C188">
        <f t="shared" si="30"/>
        <v>0</v>
      </c>
      <c r="D188" s="32">
        <f t="shared" si="31"/>
        <v>13</v>
      </c>
      <c r="E188" s="32">
        <f>Basic!T189</f>
        <v>1955</v>
      </c>
      <c r="F188" s="40">
        <v>2.051999954134226E-2</v>
      </c>
      <c r="G188" s="80">
        <f>IFERROR(VLOOKUP(A188,HistData!Y:Z,2,FALSE)/100,G187)</f>
        <v>0.26829999999999998</v>
      </c>
      <c r="H188" s="80">
        <f>_xll.BDH($B$1,"IVOL_MONEYNESS",A188,A188,"IVOL_MATURITY=MATURITY_1STM","IVOL_MONEYNESS_LEVEL=MONEY_LVL_100_","DTS=H","FACTOR=.01","DAYS=W")</f>
        <v>0.46869998952373859</v>
      </c>
      <c r="I188" s="81">
        <f t="shared" si="32"/>
        <v>0.46869998952373859</v>
      </c>
      <c r="J188" s="34">
        <f t="shared" si="24"/>
        <v>1953.5717116163351</v>
      </c>
      <c r="K188" s="35">
        <f t="shared" si="25"/>
        <v>8.8454552100030129E-2</v>
      </c>
      <c r="L188" s="35">
        <f t="shared" si="26"/>
        <v>-0.36518521392357223</v>
      </c>
      <c r="M188" s="35">
        <f t="shared" si="33"/>
        <v>-0.45363976602360234</v>
      </c>
      <c r="N188" s="35">
        <f t="shared" si="34"/>
        <v>0.35748657741791279</v>
      </c>
      <c r="O188" s="36">
        <f t="shared" si="35"/>
        <v>634.99688739860756</v>
      </c>
      <c r="Q188" s="37">
        <f t="shared" si="27"/>
        <v>42276</v>
      </c>
      <c r="R188" s="38">
        <f t="shared" si="28"/>
        <v>38.539998248707775</v>
      </c>
      <c r="S188" s="39">
        <f t="shared" si="29"/>
        <v>108.02170986504302</v>
      </c>
    </row>
    <row r="189" spans="1:19" x14ac:dyDescent="0.25">
      <c r="A189" s="2">
        <v>42277</v>
      </c>
      <c r="B189">
        <v>1920.03</v>
      </c>
      <c r="C189">
        <f t="shared" si="30"/>
        <v>0</v>
      </c>
      <c r="D189" s="32">
        <f t="shared" si="31"/>
        <v>12</v>
      </c>
      <c r="E189" s="32">
        <f>Basic!T190</f>
        <v>1955</v>
      </c>
      <c r="F189" s="40">
        <v>2.0379999544471502E-2</v>
      </c>
      <c r="G189" s="80">
        <f>IFERROR(VLOOKUP(A189,HistData!Y:Z,2,FALSE)/100,G188)</f>
        <v>0.245</v>
      </c>
      <c r="H189" s="80">
        <f>_xll.BDH($B$1,"IVOL_MONEYNESS",A189,A189,"IVOL_MATURITY=MATURITY_1STM","IVOL_MONEYNESS_LEVEL=MONEY_LVL_100_","DTS=H","FACTOR=.01","DAYS=W")</f>
        <v>0.44989998994395136</v>
      </c>
      <c r="I189" s="81">
        <f t="shared" si="32"/>
        <v>0.44989998994395136</v>
      </c>
      <c r="J189" s="34">
        <f t="shared" si="24"/>
        <v>1953.6905352052581</v>
      </c>
      <c r="K189" s="35">
        <f t="shared" si="25"/>
        <v>8.1575580744179602E-2</v>
      </c>
      <c r="L189" s="35">
        <f t="shared" si="26"/>
        <v>-0.17225825819881121</v>
      </c>
      <c r="M189" s="35">
        <f t="shared" si="33"/>
        <v>-0.25383383894299083</v>
      </c>
      <c r="N189" s="35">
        <f t="shared" si="34"/>
        <v>0.43161724944538887</v>
      </c>
      <c r="O189" s="36">
        <f t="shared" si="35"/>
        <v>781.1088516017038</v>
      </c>
      <c r="Q189" s="37">
        <f t="shared" si="27"/>
        <v>42277</v>
      </c>
      <c r="R189" s="38">
        <f t="shared" si="28"/>
        <v>47.609215850926148</v>
      </c>
      <c r="S189" s="39">
        <f t="shared" si="29"/>
        <v>81.269751056184305</v>
      </c>
    </row>
    <row r="190" spans="1:19" x14ac:dyDescent="0.25">
      <c r="A190" s="2">
        <v>42278</v>
      </c>
      <c r="B190">
        <v>1923.82</v>
      </c>
      <c r="C190">
        <f t="shared" si="30"/>
        <v>0</v>
      </c>
      <c r="D190" s="32">
        <f t="shared" si="31"/>
        <v>11</v>
      </c>
      <c r="E190" s="32">
        <f>Basic!T191</f>
        <v>1955</v>
      </c>
      <c r="F190" s="40">
        <v>2.0379999544471502E-2</v>
      </c>
      <c r="G190" s="80">
        <f>IFERROR(VLOOKUP(A190,HistData!Y:Z,2,FALSE)/100,G189)</f>
        <v>0.22550000000000001</v>
      </c>
      <c r="H190" s="80">
        <f>_xll.BDH($B$1,"IVOL_MONEYNESS",A190,A190,"IVOL_MATURITY=MATURITY_1STM","IVOL_MONEYNESS_LEVEL=MONEY_LVL_100_","DTS=H","FACTOR=.01","DAYS=W")</f>
        <v>0.46799998953938482</v>
      </c>
      <c r="I190" s="81">
        <f t="shared" si="32"/>
        <v>0.46799998953938482</v>
      </c>
      <c r="J190" s="34">
        <f t="shared" si="24"/>
        <v>1953.7996237636678</v>
      </c>
      <c r="K190" s="35">
        <f t="shared" si="25"/>
        <v>8.1244833636335986E-2</v>
      </c>
      <c r="L190" s="35">
        <f t="shared" si="26"/>
        <v>-0.14970610260550635</v>
      </c>
      <c r="M190" s="35">
        <f t="shared" si="33"/>
        <v>-0.23095093624184232</v>
      </c>
      <c r="N190" s="35">
        <f t="shared" si="34"/>
        <v>0.44049824663116788</v>
      </c>
      <c r="O190" s="36">
        <f t="shared" si="35"/>
        <v>798.47191262047056</v>
      </c>
      <c r="Q190" s="37">
        <f t="shared" si="27"/>
        <v>42278</v>
      </c>
      <c r="R190" s="38">
        <f t="shared" si="28"/>
        <v>48.967424213502795</v>
      </c>
      <c r="S190" s="39">
        <f t="shared" si="29"/>
        <v>78.947047977170541</v>
      </c>
    </row>
    <row r="191" spans="1:19" x14ac:dyDescent="0.25">
      <c r="A191" s="2">
        <v>42279</v>
      </c>
      <c r="B191">
        <v>1951.36</v>
      </c>
      <c r="C191">
        <f t="shared" si="30"/>
        <v>0</v>
      </c>
      <c r="D191" s="32">
        <f t="shared" si="31"/>
        <v>10</v>
      </c>
      <c r="E191" s="32">
        <f>Basic!T192</f>
        <v>1955</v>
      </c>
      <c r="F191" s="40">
        <v>1.9939999554306267E-2</v>
      </c>
      <c r="G191" s="80">
        <f>IFERROR(VLOOKUP(A191,HistData!Y:Z,2,FALSE)/100,G190)</f>
        <v>0.2094</v>
      </c>
      <c r="H191" s="80">
        <f>_xll.BDH($B$1,"IVOL_MONEYNESS",A191,A191,"IVOL_MATURITY=MATURITY_1STM","IVOL_MONEYNESS_LEVEL=MONEY_LVL_100_","DTS=H","FACTOR=.01","DAYS=W")</f>
        <v>0.44119999013841149</v>
      </c>
      <c r="I191" s="81">
        <f t="shared" si="32"/>
        <v>0.44119999013841149</v>
      </c>
      <c r="J191" s="34">
        <f t="shared" si="24"/>
        <v>1953.9322725228301</v>
      </c>
      <c r="K191" s="35">
        <f t="shared" si="25"/>
        <v>7.3027941977971203E-2</v>
      </c>
      <c r="L191" s="35">
        <f t="shared" si="26"/>
        <v>1.8475304332103485E-2</v>
      </c>
      <c r="M191" s="35">
        <f t="shared" si="33"/>
        <v>-5.4552637645867721E-2</v>
      </c>
      <c r="N191" s="35">
        <f t="shared" si="34"/>
        <v>0.50737016075437402</v>
      </c>
      <c r="O191" s="36">
        <f t="shared" si="35"/>
        <v>934.4630996603812</v>
      </c>
      <c r="Q191" s="37">
        <f t="shared" si="27"/>
        <v>42279</v>
      </c>
      <c r="R191" s="38">
        <f t="shared" si="28"/>
        <v>55.598737229274093</v>
      </c>
      <c r="S191" s="39">
        <f t="shared" si="29"/>
        <v>58.171009752104283</v>
      </c>
    </row>
    <row r="192" spans="1:19" x14ac:dyDescent="0.25">
      <c r="A192" s="2">
        <v>42282</v>
      </c>
      <c r="B192">
        <v>1987.05</v>
      </c>
      <c r="C192">
        <f t="shared" si="30"/>
        <v>0</v>
      </c>
      <c r="D192" s="32">
        <f t="shared" si="31"/>
        <v>9</v>
      </c>
      <c r="E192" s="32">
        <f>Basic!T193</f>
        <v>1955</v>
      </c>
      <c r="F192" s="40">
        <v>2.0569999540224669E-2</v>
      </c>
      <c r="G192" s="80">
        <f>IFERROR(VLOOKUP(A192,HistData!Y:Z,2,FALSE)/100,G191)</f>
        <v>0.19539999999999999</v>
      </c>
      <c r="H192" s="80">
        <f>_xll.BDH($B$1,"IVOL_MONEYNESS",A192,A192,"IVOL_MATURITY=MATURITY_1STM","IVOL_MONEYNESS_LEVEL=MONEY_LVL_100_","DTS=H","FACTOR=.01","DAYS=W")</f>
        <v>0.46009998971596361</v>
      </c>
      <c r="I192" s="81">
        <f t="shared" si="32"/>
        <v>0.46009998971596361</v>
      </c>
      <c r="J192" s="34">
        <f t="shared" si="24"/>
        <v>1954.0086647364203</v>
      </c>
      <c r="K192" s="35">
        <f t="shared" si="25"/>
        <v>7.2248202420253996E-2</v>
      </c>
      <c r="L192" s="35">
        <f t="shared" si="26"/>
        <v>0.26821484236784093</v>
      </c>
      <c r="M192" s="35">
        <f t="shared" si="33"/>
        <v>0.19596663994758695</v>
      </c>
      <c r="N192" s="35">
        <f t="shared" si="34"/>
        <v>0.60573302456250921</v>
      </c>
      <c r="O192" s="36">
        <f t="shared" si="35"/>
        <v>1128.7953626723963</v>
      </c>
      <c r="Q192" s="37">
        <f t="shared" si="27"/>
        <v>42282</v>
      </c>
      <c r="R192" s="38">
        <f t="shared" si="28"/>
        <v>74.82644378453756</v>
      </c>
      <c r="S192" s="39">
        <f t="shared" si="29"/>
        <v>41.78510852095792</v>
      </c>
    </row>
    <row r="193" spans="1:19" x14ac:dyDescent="0.25">
      <c r="A193" s="2">
        <v>42283</v>
      </c>
      <c r="B193">
        <v>1979.92</v>
      </c>
      <c r="C193">
        <f t="shared" si="30"/>
        <v>0</v>
      </c>
      <c r="D193" s="32">
        <f t="shared" si="31"/>
        <v>8</v>
      </c>
      <c r="E193" s="32">
        <f>Basic!T194</f>
        <v>1955</v>
      </c>
      <c r="F193" s="40">
        <v>2.0319999545812609E-2</v>
      </c>
      <c r="G193" s="80">
        <f>IFERROR(VLOOKUP(A193,HistData!Y:Z,2,FALSE)/100,G192)</f>
        <v>0.19399999999999998</v>
      </c>
      <c r="H193" s="80">
        <f>_xll.BDH($B$1,"IVOL_MONEYNESS",A193,A193,"IVOL_MATURITY=MATURITY_1STM","IVOL_MONEYNESS_LEVEL=MONEY_LVL_100_","DTS=H","FACTOR=.01","DAYS=W")</f>
        <v>0.47669998934492469</v>
      </c>
      <c r="I193" s="81">
        <f t="shared" si="32"/>
        <v>0.47669998934492469</v>
      </c>
      <c r="J193" s="34">
        <f t="shared" si="24"/>
        <v>1954.1294957998227</v>
      </c>
      <c r="K193" s="35">
        <f t="shared" si="25"/>
        <v>7.0573832682791562E-2</v>
      </c>
      <c r="L193" s="35">
        <f t="shared" si="26"/>
        <v>0.22107272061303529</v>
      </c>
      <c r="M193" s="35">
        <f t="shared" si="33"/>
        <v>0.15049888793024374</v>
      </c>
      <c r="N193" s="35">
        <f t="shared" si="34"/>
        <v>0.58748209472006274</v>
      </c>
      <c r="O193" s="36">
        <f t="shared" si="35"/>
        <v>1093.9499992208603</v>
      </c>
      <c r="Q193" s="37">
        <f t="shared" si="27"/>
        <v>42283</v>
      </c>
      <c r="R193" s="38">
        <f t="shared" si="28"/>
        <v>69.217549757286406</v>
      </c>
      <c r="S193" s="39">
        <f t="shared" si="29"/>
        <v>43.427045557109068</v>
      </c>
    </row>
    <row r="194" spans="1:19" x14ac:dyDescent="0.25">
      <c r="A194" s="2">
        <v>42284</v>
      </c>
      <c r="B194">
        <v>1995.83</v>
      </c>
      <c r="C194">
        <f t="shared" si="30"/>
        <v>0</v>
      </c>
      <c r="D194" s="32">
        <f t="shared" si="31"/>
        <v>7</v>
      </c>
      <c r="E194" s="32">
        <f>Basic!T195</f>
        <v>1955</v>
      </c>
      <c r="F194" s="40">
        <v>2.0679999537765982E-2</v>
      </c>
      <c r="G194" s="80">
        <f>IFERROR(VLOOKUP(A194,HistData!Y:Z,2,FALSE)/100,G193)</f>
        <v>0.184</v>
      </c>
      <c r="H194" s="80">
        <f>_xll.BDH($B$1,"IVOL_MONEYNESS",A194,A194,"IVOL_MATURITY=MATURITY_1STM","IVOL_MONEYNESS_LEVEL=MONEY_LVL_100_","DTS=H","FACTOR=.01","DAYS=W")</f>
        <v>0.49539998892694709</v>
      </c>
      <c r="I194" s="81">
        <f t="shared" si="32"/>
        <v>0.49539998892694709</v>
      </c>
      <c r="J194" s="34">
        <f t="shared" si="24"/>
        <v>1954.2247953954591</v>
      </c>
      <c r="K194" s="35">
        <f t="shared" si="25"/>
        <v>6.8605444154789835E-2</v>
      </c>
      <c r="L194" s="35">
        <f t="shared" si="26"/>
        <v>0.34136892468651775</v>
      </c>
      <c r="M194" s="35">
        <f t="shared" si="33"/>
        <v>0.27276348053172794</v>
      </c>
      <c r="N194" s="35">
        <f t="shared" si="34"/>
        <v>0.63358706695561307</v>
      </c>
      <c r="O194" s="36">
        <f t="shared" si="35"/>
        <v>1187.1573313284475</v>
      </c>
      <c r="Q194" s="37">
        <f t="shared" si="27"/>
        <v>42284</v>
      </c>
      <c r="R194" s="38">
        <f t="shared" si="28"/>
        <v>77.37474451357366</v>
      </c>
      <c r="S194" s="39">
        <f t="shared" si="29"/>
        <v>35.769539909032801</v>
      </c>
    </row>
    <row r="195" spans="1:19" x14ac:dyDescent="0.25">
      <c r="A195" s="2">
        <v>42285</v>
      </c>
      <c r="B195">
        <v>2013.43</v>
      </c>
      <c r="C195">
        <f t="shared" si="30"/>
        <v>0</v>
      </c>
      <c r="D195" s="32">
        <f t="shared" si="31"/>
        <v>6</v>
      </c>
      <c r="E195" s="32">
        <f>Basic!T196</f>
        <v>1955</v>
      </c>
      <c r="F195" s="40">
        <v>2.1049999529495836E-2</v>
      </c>
      <c r="G195" s="80">
        <f>IFERROR(VLOOKUP(A195,HistData!Y:Z,2,FALSE)/100,G194)</f>
        <v>0.17420000000000002</v>
      </c>
      <c r="H195" s="80">
        <f>_xll.BDH($B$1,"IVOL_MONEYNESS",A195,A195,"IVOL_MATURITY=MATURITY_1STM","IVOL_MONEYNESS_LEVEL=MONEY_LVL_100_","DTS=H","FACTOR=.01","DAYS=W")</f>
        <v>0.52949998816475274</v>
      </c>
      <c r="I195" s="81">
        <f t="shared" si="32"/>
        <v>0.52949998816475274</v>
      </c>
      <c r="J195" s="34">
        <f t="shared" si="24"/>
        <v>1954.323633480896</v>
      </c>
      <c r="K195" s="35">
        <f t="shared" si="25"/>
        <v>6.7888333470241299E-2</v>
      </c>
      <c r="L195" s="35">
        <f t="shared" si="26"/>
        <v>0.47283503060211829</v>
      </c>
      <c r="M195" s="35">
        <f t="shared" si="33"/>
        <v>0.40494669713187698</v>
      </c>
      <c r="N195" s="35">
        <f t="shared" si="34"/>
        <v>0.68183456016747046</v>
      </c>
      <c r="O195" s="36">
        <f t="shared" si="35"/>
        <v>1284.4628971766579</v>
      </c>
      <c r="Q195" s="37">
        <f t="shared" si="27"/>
        <v>42285</v>
      </c>
      <c r="R195" s="38">
        <f t="shared" si="28"/>
        <v>88.363261301332159</v>
      </c>
      <c r="S195" s="39">
        <f t="shared" si="29"/>
        <v>29.256894782228073</v>
      </c>
    </row>
    <row r="196" spans="1:19" x14ac:dyDescent="0.25">
      <c r="A196" s="2">
        <v>42286</v>
      </c>
      <c r="B196">
        <v>2014.89</v>
      </c>
      <c r="C196">
        <f t="shared" si="30"/>
        <v>0</v>
      </c>
      <c r="D196" s="32">
        <f t="shared" si="31"/>
        <v>5</v>
      </c>
      <c r="E196" s="32">
        <f>Basic!T197</f>
        <v>1955</v>
      </c>
      <c r="F196" s="40">
        <v>2.0889999533072114E-2</v>
      </c>
      <c r="G196" s="80">
        <f>IFERROR(VLOOKUP(A196,HistData!Y:Z,2,FALSE)/100,G195)</f>
        <v>0.17079999999999998</v>
      </c>
      <c r="H196" s="80">
        <f>_xll.BDH($B$1,"IVOL_MONEYNESS",A196,A196,"IVOL_MATURITY=MATURITY_1STM","IVOL_MONEYNESS_LEVEL=MONEY_LVL_100_","DTS=H","FACTOR=.01","DAYS=W")</f>
        <v>0.54519998781383039</v>
      </c>
      <c r="I196" s="81">
        <f t="shared" si="32"/>
        <v>0.54519998781383039</v>
      </c>
      <c r="J196" s="34">
        <f t="shared" si="24"/>
        <v>1954.4406286825313</v>
      </c>
      <c r="K196" s="35">
        <f t="shared" si="25"/>
        <v>6.3810832025047101E-2</v>
      </c>
      <c r="L196" s="35">
        <f t="shared" si="26"/>
        <v>0.50926283811426232</v>
      </c>
      <c r="M196" s="35">
        <f t="shared" si="33"/>
        <v>0.4454520060892152</v>
      </c>
      <c r="N196" s="35">
        <f t="shared" si="34"/>
        <v>0.69471599875843293</v>
      </c>
      <c r="O196" s="36">
        <f t="shared" si="35"/>
        <v>1313.3908099615521</v>
      </c>
      <c r="Q196" s="37">
        <f t="shared" si="27"/>
        <v>42286</v>
      </c>
      <c r="R196" s="38">
        <f t="shared" si="28"/>
        <v>86.385508776826782</v>
      </c>
      <c r="S196" s="39">
        <f t="shared" si="29"/>
        <v>25.936137459357951</v>
      </c>
    </row>
    <row r="197" spans="1:19" x14ac:dyDescent="0.25">
      <c r="A197" s="2">
        <v>42289</v>
      </c>
      <c r="B197">
        <v>2017.46</v>
      </c>
      <c r="C197">
        <f t="shared" si="30"/>
        <v>0</v>
      </c>
      <c r="D197" s="32">
        <f t="shared" si="31"/>
        <v>4</v>
      </c>
      <c r="E197" s="32">
        <f>Basic!T198</f>
        <v>1955</v>
      </c>
      <c r="F197" s="40">
        <v>2.0889999533072114E-2</v>
      </c>
      <c r="G197" s="80">
        <f>IFERROR(VLOOKUP(A197,HistData!Y:Z,2,FALSE)/100,G196)</f>
        <v>0.16170000000000001</v>
      </c>
      <c r="H197" s="80">
        <f>_xll.BDH($B$1,"IVOL_MONEYNESS",A197,A197,"IVOL_MATURITY=MATURITY_1STM","IVOL_MONEYNESS_LEVEL=MONEY_LVL_100_","DTS=H","FACTOR=.01","DAYS=W")</f>
        <v>0.45719998978078363</v>
      </c>
      <c r="I197" s="81">
        <f t="shared" si="32"/>
        <v>0.45719998978078363</v>
      </c>
      <c r="J197" s="34">
        <f t="shared" si="24"/>
        <v>1954.55249014062</v>
      </c>
      <c r="K197" s="35">
        <f t="shared" si="25"/>
        <v>4.7861882411852678E-2</v>
      </c>
      <c r="L197" s="35">
        <f t="shared" si="26"/>
        <v>0.68579443080426761</v>
      </c>
      <c r="M197" s="35">
        <f t="shared" si="33"/>
        <v>0.63793254839241498</v>
      </c>
      <c r="N197" s="35">
        <f t="shared" si="34"/>
        <v>0.75357862563774403</v>
      </c>
      <c r="O197" s="36">
        <f t="shared" si="35"/>
        <v>1442.9311864788522</v>
      </c>
      <c r="Q197" s="37">
        <f t="shared" si="27"/>
        <v>42289</v>
      </c>
      <c r="R197" s="38">
        <f t="shared" si="28"/>
        <v>77.383547600270958</v>
      </c>
      <c r="S197" s="39">
        <f t="shared" si="29"/>
        <v>14.476037740890888</v>
      </c>
    </row>
    <row r="198" spans="1:19" x14ac:dyDescent="0.25">
      <c r="A198" s="2">
        <v>42290</v>
      </c>
      <c r="B198">
        <v>2003.69</v>
      </c>
      <c r="C198">
        <f t="shared" si="30"/>
        <v>0</v>
      </c>
      <c r="D198" s="32">
        <f t="shared" si="31"/>
        <v>3</v>
      </c>
      <c r="E198" s="32">
        <f>Basic!T199</f>
        <v>1955</v>
      </c>
      <c r="F198" s="40">
        <v>2.0449999542906879E-2</v>
      </c>
      <c r="G198" s="80">
        <f>IFERROR(VLOOKUP(A198,HistData!Y:Z,2,FALSE)/100,G197)</f>
        <v>0.17670000000000002</v>
      </c>
      <c r="H198" s="80">
        <f>_xll.BDH($B$1,"IVOL_MONEYNESS",A198,A198,"IVOL_MATURITY=MATURITY_1STM","IVOL_MONEYNESS_LEVEL=MONEY_LVL_100_","DTS=H","FACTOR=.01","DAYS=W")</f>
        <v>0.59989998659119015</v>
      </c>
      <c r="I198" s="81">
        <f t="shared" si="32"/>
        <v>0.59989998659119015</v>
      </c>
      <c r="J198" s="34">
        <f t="shared" ref="J198:J261" si="36">++E198*EXP(-F198*(D198/365))</f>
        <v>1954.6714269368267</v>
      </c>
      <c r="K198" s="35">
        <f t="shared" ref="K198:K261" si="37">+I198*(D198/365)^0.5</f>
        <v>5.4386742485478271E-2</v>
      </c>
      <c r="L198" s="35">
        <f t="shared" ref="L198:L261" si="38">++(LN(B198/E198)+(F198+I198*I198/2)*(D198/365))/(I198*(D198/365)^0.5)</f>
        <v>0.48260526496548234</v>
      </c>
      <c r="M198" s="35">
        <f t="shared" si="33"/>
        <v>0.42821852248000408</v>
      </c>
      <c r="N198" s="35">
        <f t="shared" si="34"/>
        <v>0.68531197996446558</v>
      </c>
      <c r="O198" s="36">
        <f t="shared" si="35"/>
        <v>1301.3302897102674</v>
      </c>
      <c r="Q198" s="37">
        <f t="shared" ref="Q198:Q261" si="39">A198</f>
        <v>42290</v>
      </c>
      <c r="R198" s="38">
        <f t="shared" ref="R198:R261" si="40">+N198*B198-O198</f>
        <v>71.822471424732612</v>
      </c>
      <c r="S198" s="39">
        <f t="shared" ref="S198:S261" si="41">+R198+J198-B198</f>
        <v>22.803898361559277</v>
      </c>
    </row>
    <row r="199" spans="1:19" x14ac:dyDescent="0.25">
      <c r="A199" s="2">
        <v>42291</v>
      </c>
      <c r="B199">
        <v>1994.24</v>
      </c>
      <c r="C199">
        <f t="shared" ref="C199:C262" si="42">IF(AND(DAY(A199)&gt;=15,DAY(A199)&lt;=21,WEEKDAY(A199)-1=5),1,0)</f>
        <v>0</v>
      </c>
      <c r="D199" s="32">
        <f t="shared" ref="D199:D262" si="43">MATCH(1,C200:C243,0)</f>
        <v>2</v>
      </c>
      <c r="E199" s="32">
        <f>Basic!T200</f>
        <v>1955</v>
      </c>
      <c r="F199" s="40">
        <v>1.9729999559000132E-2</v>
      </c>
      <c r="G199" s="80">
        <f>IFERROR(VLOOKUP(A199,HistData!Y:Z,2,FALSE)/100,G198)</f>
        <v>0.18030000000000002</v>
      </c>
      <c r="H199" s="80">
        <f>_xll.BDH($B$1,"IVOL_MONEYNESS",A199,A199,"IVOL_MATURITY=MATURITY_1STM","IVOL_MONEYNESS_LEVEL=MONEY_LVL_100_","DTS=H","FACTOR=.01","DAYS=W")</f>
        <v>0.512699988540262</v>
      </c>
      <c r="I199" s="81">
        <f t="shared" ref="I199:I262" si="44">H199</f>
        <v>0.512699988540262</v>
      </c>
      <c r="J199" s="34">
        <f t="shared" si="36"/>
        <v>1954.788657182447</v>
      </c>
      <c r="K199" s="35">
        <f t="shared" si="37"/>
        <v>3.7951755838543356E-2</v>
      </c>
      <c r="L199" s="35">
        <f t="shared" si="38"/>
        <v>0.54545854223609469</v>
      </c>
      <c r="M199" s="35">
        <f t="shared" ref="M199:M262" si="45">+L199-K199</f>
        <v>0.50750678639755131</v>
      </c>
      <c r="N199" s="35">
        <f t="shared" ref="N199:N262" si="46">NORMDIST(L199,0,1,TRUE)</f>
        <v>0.70728090680248179</v>
      </c>
      <c r="O199" s="36">
        <f t="shared" ref="O199:O262" si="47">NORMDIST(M199,0,1,TRUE)*J199</f>
        <v>1356.8195146725188</v>
      </c>
      <c r="Q199" s="37">
        <f t="shared" si="39"/>
        <v>42291</v>
      </c>
      <c r="R199" s="38">
        <f t="shared" si="40"/>
        <v>53.668360909262447</v>
      </c>
      <c r="S199" s="39">
        <f t="shared" si="41"/>
        <v>14.217018091709406</v>
      </c>
    </row>
    <row r="200" spans="1:19" x14ac:dyDescent="0.25">
      <c r="A200" s="2">
        <v>42292</v>
      </c>
      <c r="B200">
        <v>2023.86</v>
      </c>
      <c r="C200">
        <f t="shared" si="42"/>
        <v>0</v>
      </c>
      <c r="D200" s="32">
        <f t="shared" si="43"/>
        <v>1</v>
      </c>
      <c r="E200" s="32">
        <f>Basic!T201</f>
        <v>1955</v>
      </c>
      <c r="F200" s="40">
        <v>2.0179999548941847E-2</v>
      </c>
      <c r="G200" s="80">
        <f>IFERROR(VLOOKUP(A200,HistData!Y:Z,2,FALSE)/100,G199)</f>
        <v>0.1605</v>
      </c>
      <c r="H200" s="80">
        <f>_xll.BDH($B$1,"IVOL_MONEYNESS",A200,A200,"IVOL_MATURITY=MATURITY_1STM","IVOL_MONEYNESS_LEVEL=MONEY_LVL_100_","DTS=H","FACTOR=.01","DAYS=W")</f>
        <v>0.51709998844191429</v>
      </c>
      <c r="I200" s="81">
        <f t="shared" si="44"/>
        <v>0.51709998844191429</v>
      </c>
      <c r="J200" s="34">
        <f t="shared" si="36"/>
        <v>1954.8919155930507</v>
      </c>
      <c r="K200" s="35">
        <f t="shared" si="37"/>
        <v>2.7066250432162094E-2</v>
      </c>
      <c r="L200" s="35">
        <f t="shared" si="38"/>
        <v>1.2945259761453436</v>
      </c>
      <c r="M200" s="35">
        <f t="shared" si="45"/>
        <v>1.2674597257131814</v>
      </c>
      <c r="N200" s="35">
        <f t="shared" si="46"/>
        <v>0.90225809865004092</v>
      </c>
      <c r="O200" s="36">
        <f t="shared" si="47"/>
        <v>1754.5243346909367</v>
      </c>
      <c r="Q200" s="37">
        <f t="shared" si="39"/>
        <v>42292</v>
      </c>
      <c r="R200" s="38">
        <f t="shared" si="40"/>
        <v>71.519740842935107</v>
      </c>
      <c r="S200" s="39">
        <f t="shared" si="41"/>
        <v>2.5516564359859331</v>
      </c>
    </row>
    <row r="201" spans="1:19" x14ac:dyDescent="0.25">
      <c r="A201" s="2">
        <v>42293</v>
      </c>
      <c r="B201">
        <v>2033.11</v>
      </c>
      <c r="C201">
        <f t="shared" si="42"/>
        <v>1</v>
      </c>
      <c r="D201" s="32">
        <f t="shared" si="43"/>
        <v>25</v>
      </c>
      <c r="E201" s="32">
        <f>Basic!T202</f>
        <v>2030</v>
      </c>
      <c r="F201" s="40">
        <v>2.033999954536557E-2</v>
      </c>
      <c r="G201" s="80">
        <f>IFERROR(VLOOKUP(A201,HistData!Y:Z,2,FALSE)/100,G200)</f>
        <v>0.15049999999999999</v>
      </c>
      <c r="H201" s="80">
        <f>_xll.BDH($B$1,"IVOL_MONEYNESS",A201,A201,"IVOL_MATURITY=MATURITY_1STM","IVOL_MONEYNESS_LEVEL=MONEY_LVL_100_","DTS=H","FACTOR=.01","DAYS=W")</f>
        <v>0.31819999288767575</v>
      </c>
      <c r="I201" s="81">
        <f t="shared" si="44"/>
        <v>0.31819999288767575</v>
      </c>
      <c r="J201" s="34">
        <f t="shared" si="36"/>
        <v>2027.1738732400686</v>
      </c>
      <c r="K201" s="35">
        <f t="shared" si="37"/>
        <v>8.327674422272266E-2</v>
      </c>
      <c r="L201" s="35">
        <f t="shared" si="38"/>
        <v>7.6750191630094444E-2</v>
      </c>
      <c r="M201" s="35">
        <f t="shared" si="45"/>
        <v>-6.5265525926282153E-3</v>
      </c>
      <c r="N201" s="35">
        <f t="shared" si="46"/>
        <v>0.5305888624420575</v>
      </c>
      <c r="O201" s="36">
        <f t="shared" si="47"/>
        <v>1008.3087854456354</v>
      </c>
      <c r="Q201" s="37">
        <f t="shared" si="39"/>
        <v>42293</v>
      </c>
      <c r="R201" s="38">
        <f t="shared" si="40"/>
        <v>70.436736673936025</v>
      </c>
      <c r="S201" s="39">
        <f t="shared" si="41"/>
        <v>64.500609914004826</v>
      </c>
    </row>
    <row r="202" spans="1:19" x14ac:dyDescent="0.25">
      <c r="A202" s="2">
        <v>42296</v>
      </c>
      <c r="B202">
        <v>2033.66</v>
      </c>
      <c r="C202">
        <f t="shared" si="42"/>
        <v>0</v>
      </c>
      <c r="D202" s="32">
        <f t="shared" si="43"/>
        <v>24</v>
      </c>
      <c r="E202" s="32">
        <f>Basic!T203</f>
        <v>2030</v>
      </c>
      <c r="F202" s="40">
        <v>2.0239999547600748E-2</v>
      </c>
      <c r="G202" s="80">
        <f>IFERROR(VLOOKUP(A202,HistData!Y:Z,2,FALSE)/100,G201)</f>
        <v>0.14980000000000002</v>
      </c>
      <c r="H202" s="80">
        <f>_xll.BDH($B$1,"IVOL_MONEYNESS",A202,A202,"IVOL_MATURITY=MATURITY_1STM","IVOL_MONEYNESS_LEVEL=MONEY_LVL_100_","DTS=H","FACTOR=.01","DAYS=W")</f>
        <v>0.32229999279603361</v>
      </c>
      <c r="I202" s="81">
        <f t="shared" si="44"/>
        <v>0.32229999279603361</v>
      </c>
      <c r="J202" s="34">
        <f t="shared" si="36"/>
        <v>2027.3001728807785</v>
      </c>
      <c r="K202" s="35">
        <f t="shared" si="37"/>
        <v>8.2645551945075613E-2</v>
      </c>
      <c r="L202" s="35">
        <f t="shared" si="38"/>
        <v>7.922174939602239E-2</v>
      </c>
      <c r="M202" s="35">
        <f t="shared" si="45"/>
        <v>-3.4238025490532231E-3</v>
      </c>
      <c r="N202" s="35">
        <f t="shared" si="46"/>
        <v>0.53157187727875366</v>
      </c>
      <c r="O202" s="36">
        <f t="shared" si="47"/>
        <v>1010.8810033622003</v>
      </c>
      <c r="Q202" s="37">
        <f t="shared" si="39"/>
        <v>42296</v>
      </c>
      <c r="R202" s="38">
        <f t="shared" si="40"/>
        <v>70.15546058450991</v>
      </c>
      <c r="S202" s="39">
        <f t="shared" si="41"/>
        <v>63.795633465288347</v>
      </c>
    </row>
    <row r="203" spans="1:19" x14ac:dyDescent="0.25">
      <c r="A203" s="2">
        <v>42297</v>
      </c>
      <c r="B203">
        <v>2030.77</v>
      </c>
      <c r="C203">
        <f t="shared" si="42"/>
        <v>0</v>
      </c>
      <c r="D203" s="32">
        <f t="shared" si="43"/>
        <v>23</v>
      </c>
      <c r="E203" s="32">
        <f>Basic!T204</f>
        <v>2030</v>
      </c>
      <c r="F203" s="40">
        <v>2.0679999537765982E-2</v>
      </c>
      <c r="G203" s="80">
        <f>IFERROR(VLOOKUP(A203,HistData!Y:Z,2,FALSE)/100,G202)</f>
        <v>0.1575</v>
      </c>
      <c r="H203" s="80">
        <f>_xll.BDH($B$1,"IVOL_MONEYNESS",A203,A203,"IVOL_MATURITY=MATURITY_1STM","IVOL_MONEYNESS_LEVEL=MONEY_LVL_100_","DTS=H","FACTOR=.01","DAYS=W")</f>
        <v>0.32549999272450802</v>
      </c>
      <c r="I203" s="81">
        <f t="shared" si="44"/>
        <v>0.32549999272450802</v>
      </c>
      <c r="J203" s="34">
        <f t="shared" si="36"/>
        <v>2027.3563826388909</v>
      </c>
      <c r="K203" s="35">
        <f t="shared" si="37"/>
        <v>8.1708731631527864E-2</v>
      </c>
      <c r="L203" s="35">
        <f t="shared" si="38"/>
        <v>6.1444107570362026E-2</v>
      </c>
      <c r="M203" s="35">
        <f t="shared" si="45"/>
        <v>-2.0264624061165838E-2</v>
      </c>
      <c r="N203" s="35">
        <f t="shared" si="46"/>
        <v>0.52449723703264872</v>
      </c>
      <c r="O203" s="36">
        <f t="shared" si="47"/>
        <v>997.28932199409962</v>
      </c>
      <c r="Q203" s="37">
        <f t="shared" si="39"/>
        <v>42297</v>
      </c>
      <c r="R203" s="38">
        <f t="shared" si="40"/>
        <v>67.843932054692345</v>
      </c>
      <c r="S203" s="39">
        <f t="shared" si="41"/>
        <v>64.430314693583114</v>
      </c>
    </row>
    <row r="204" spans="1:19" x14ac:dyDescent="0.25">
      <c r="A204" s="2">
        <v>42298</v>
      </c>
      <c r="B204">
        <v>2018.94</v>
      </c>
      <c r="C204">
        <f t="shared" si="42"/>
        <v>0</v>
      </c>
      <c r="D204" s="32">
        <f t="shared" si="43"/>
        <v>22</v>
      </c>
      <c r="E204" s="32">
        <f>Basic!T205</f>
        <v>2030</v>
      </c>
      <c r="F204" s="40">
        <v>2.0239999547600748E-2</v>
      </c>
      <c r="G204" s="80">
        <f>IFERROR(VLOOKUP(A204,HistData!Y:Z,2,FALSE)/100,G203)</f>
        <v>0.16699999999999998</v>
      </c>
      <c r="H204" s="80">
        <f>_xll.BDH($B$1,"IVOL_MONEYNESS",A204,A204,"IVOL_MATURITY=MATURITY_1STM","IVOL_MONEYNESS_LEVEL=MONEY_LVL_100_","DTS=H","FACTOR=.01","DAYS=W")</f>
        <v>0.32589999271556741</v>
      </c>
      <c r="I204" s="81">
        <f t="shared" si="44"/>
        <v>0.32589999271556741</v>
      </c>
      <c r="J204" s="34">
        <f t="shared" si="36"/>
        <v>2027.5250212643703</v>
      </c>
      <c r="K204" s="35">
        <f t="shared" si="37"/>
        <v>8.0010919041555745E-2</v>
      </c>
      <c r="L204" s="35">
        <f t="shared" si="38"/>
        <v>-1.3027635451922173E-2</v>
      </c>
      <c r="M204" s="35">
        <f t="shared" si="45"/>
        <v>-9.3038554493477921E-2</v>
      </c>
      <c r="N204" s="35">
        <f t="shared" si="46"/>
        <v>0.49480287241378418</v>
      </c>
      <c r="O204" s="36">
        <f t="shared" si="47"/>
        <v>938.6152680571555</v>
      </c>
      <c r="Q204" s="37">
        <f t="shared" si="39"/>
        <v>42298</v>
      </c>
      <c r="R204" s="38">
        <f t="shared" si="40"/>
        <v>60.362043173929919</v>
      </c>
      <c r="S204" s="39">
        <f t="shared" si="41"/>
        <v>68.947064438300004</v>
      </c>
    </row>
    <row r="205" spans="1:19" x14ac:dyDescent="0.25">
      <c r="A205" s="2">
        <v>42299</v>
      </c>
      <c r="B205">
        <v>2052.5100000000002</v>
      </c>
      <c r="C205">
        <f t="shared" si="42"/>
        <v>0</v>
      </c>
      <c r="D205" s="32">
        <f t="shared" si="43"/>
        <v>21</v>
      </c>
      <c r="E205" s="32">
        <f>Basic!T206</f>
        <v>2030</v>
      </c>
      <c r="F205" s="40">
        <v>2.0269999546930196E-2</v>
      </c>
      <c r="G205" s="80">
        <f>IFERROR(VLOOKUP(A205,HistData!Y:Z,2,FALSE)/100,G204)</f>
        <v>0.14449999999999999</v>
      </c>
      <c r="H205" s="80">
        <f>_xll.BDH($B$1,"IVOL_MONEYNESS",A205,A205,"IVOL_MATURITY=MATURITY_1STM","IVOL_MONEYNESS_LEVEL=MONEY_LVL_100_","DTS=H","FACTOR=.01","DAYS=W")</f>
        <v>0.3305999926105142</v>
      </c>
      <c r="I205" s="81">
        <f t="shared" si="44"/>
        <v>0.3305999926105142</v>
      </c>
      <c r="J205" s="34">
        <f t="shared" si="36"/>
        <v>2027.6339550530402</v>
      </c>
      <c r="K205" s="35">
        <f t="shared" si="37"/>
        <v>7.9298697624357067E-2</v>
      </c>
      <c r="L205" s="35">
        <f t="shared" si="38"/>
        <v>0.19342060740013639</v>
      </c>
      <c r="M205" s="35">
        <f t="shared" si="45"/>
        <v>0.11412190977577932</v>
      </c>
      <c r="N205" s="35">
        <f t="shared" si="46"/>
        <v>0.57668521110831383</v>
      </c>
      <c r="O205" s="36">
        <f t="shared" si="47"/>
        <v>1105.9312179577205</v>
      </c>
      <c r="Q205" s="37">
        <f t="shared" si="39"/>
        <v>42299</v>
      </c>
      <c r="R205" s="38">
        <f t="shared" si="40"/>
        <v>77.720944694204945</v>
      </c>
      <c r="S205" s="39">
        <f t="shared" si="41"/>
        <v>52.844899747245108</v>
      </c>
    </row>
    <row r="206" spans="1:19" x14ac:dyDescent="0.25">
      <c r="A206" s="2">
        <v>42300</v>
      </c>
      <c r="B206">
        <v>2075.15</v>
      </c>
      <c r="C206">
        <f t="shared" si="42"/>
        <v>0</v>
      </c>
      <c r="D206" s="32">
        <f t="shared" si="43"/>
        <v>20</v>
      </c>
      <c r="E206" s="32">
        <f>Basic!T207</f>
        <v>2030</v>
      </c>
      <c r="F206" s="40">
        <v>2.0879999533295633E-2</v>
      </c>
      <c r="G206" s="80">
        <f>IFERROR(VLOOKUP(A206,HistData!Y:Z,2,FALSE)/100,G205)</f>
        <v>0.14460000000000001</v>
      </c>
      <c r="H206" s="80">
        <f>_xll.BDH($B$1,"IVOL_MONEYNESS",A206,A206,"IVOL_MATURITY=MATURITY_1STM","IVOL_MONEYNESS_LEVEL=MONEY_LVL_100_","DTS=H","FACTOR=.01","DAYS=W")</f>
        <v>0.33489999251440167</v>
      </c>
      <c r="I206" s="81">
        <f t="shared" si="44"/>
        <v>0.33489999251440167</v>
      </c>
      <c r="J206" s="34">
        <f t="shared" si="36"/>
        <v>2027.6787857011018</v>
      </c>
      <c r="K206" s="35">
        <f t="shared" si="37"/>
        <v>7.8394158639722211E-2</v>
      </c>
      <c r="L206" s="35">
        <f t="shared" si="38"/>
        <v>0.33439454221602377</v>
      </c>
      <c r="M206" s="35">
        <f t="shared" si="45"/>
        <v>0.25600038357630156</v>
      </c>
      <c r="N206" s="35">
        <f t="shared" si="46"/>
        <v>0.6309590713522597</v>
      </c>
      <c r="O206" s="36">
        <f t="shared" si="47"/>
        <v>1218.6850935556965</v>
      </c>
      <c r="Q206" s="37">
        <f t="shared" si="39"/>
        <v>42300</v>
      </c>
      <c r="R206" s="38">
        <f t="shared" si="40"/>
        <v>90.64962336094527</v>
      </c>
      <c r="S206" s="39">
        <f t="shared" si="41"/>
        <v>43.178409062047194</v>
      </c>
    </row>
    <row r="207" spans="1:19" x14ac:dyDescent="0.25">
      <c r="A207" s="2">
        <v>42303</v>
      </c>
      <c r="B207">
        <v>2071.1799999999998</v>
      </c>
      <c r="C207">
        <f t="shared" si="42"/>
        <v>0</v>
      </c>
      <c r="D207" s="32">
        <f t="shared" si="43"/>
        <v>19</v>
      </c>
      <c r="E207" s="32">
        <f>Basic!T208</f>
        <v>2030</v>
      </c>
      <c r="F207" s="40">
        <v>2.0569999540224669E-2</v>
      </c>
      <c r="G207" s="80">
        <f>IFERROR(VLOOKUP(A207,HistData!Y:Z,2,FALSE)/100,G206)</f>
        <v>0.15289999999999998</v>
      </c>
      <c r="H207" s="80">
        <f>_xll.BDH($B$1,"IVOL_MONEYNESS",A207,A207,"IVOL_MATURITY=MATURITY_1STM","IVOL_MONEYNESS_LEVEL=MONEY_LVL_100_","DTS=H","FACTOR=.01","DAYS=W")</f>
        <v>0.34939999219030138</v>
      </c>
      <c r="I207" s="81">
        <f t="shared" si="44"/>
        <v>0.34939999219030138</v>
      </c>
      <c r="J207" s="34">
        <f t="shared" si="36"/>
        <v>2027.8275061133711</v>
      </c>
      <c r="K207" s="35">
        <f t="shared" si="37"/>
        <v>7.9717424511268439E-2</v>
      </c>
      <c r="L207" s="35">
        <f t="shared" si="38"/>
        <v>0.30521433991150976</v>
      </c>
      <c r="M207" s="35">
        <f t="shared" si="45"/>
        <v>0.2254969154002413</v>
      </c>
      <c r="N207" s="35">
        <f t="shared" si="46"/>
        <v>0.61989854425389268</v>
      </c>
      <c r="O207" s="36">
        <f t="shared" si="47"/>
        <v>1194.8033430897062</v>
      </c>
      <c r="Q207" s="37">
        <f t="shared" si="39"/>
        <v>42303</v>
      </c>
      <c r="R207" s="38">
        <f t="shared" si="40"/>
        <v>89.11812379807111</v>
      </c>
      <c r="S207" s="39">
        <f t="shared" si="41"/>
        <v>45.765629911442375</v>
      </c>
    </row>
    <row r="208" spans="1:19" x14ac:dyDescent="0.25">
      <c r="A208" s="2">
        <v>42304</v>
      </c>
      <c r="B208">
        <v>2065.89</v>
      </c>
      <c r="C208">
        <f t="shared" si="42"/>
        <v>0</v>
      </c>
      <c r="D208" s="32">
        <f t="shared" si="43"/>
        <v>18</v>
      </c>
      <c r="E208" s="32">
        <f>Basic!T209</f>
        <v>2030</v>
      </c>
      <c r="F208" s="40">
        <v>2.0379999544471502E-2</v>
      </c>
      <c r="G208" s="80">
        <f>IFERROR(VLOOKUP(A208,HistData!Y:Z,2,FALSE)/100,G207)</f>
        <v>0.15429999999999999</v>
      </c>
      <c r="H208" s="80">
        <f>_xll.BDH($B$1,"IVOL_MONEYNESS",A208,A208,"IVOL_MATURITY=MATURITY_1STM","IVOL_MONEYNESS_LEVEL=MONEY_LVL_100_","DTS=H","FACTOR=.01","DAYS=W")</f>
        <v>0.3550999920628965</v>
      </c>
      <c r="I208" s="81">
        <f t="shared" si="44"/>
        <v>0.3550999920628965</v>
      </c>
      <c r="J208" s="34">
        <f t="shared" si="36"/>
        <v>2027.9607915367283</v>
      </c>
      <c r="K208" s="35">
        <f t="shared" si="37"/>
        <v>7.8857042119758608E-2</v>
      </c>
      <c r="L208" s="35">
        <f t="shared" si="38"/>
        <v>0.27441545209351281</v>
      </c>
      <c r="M208" s="35">
        <f t="shared" si="45"/>
        <v>0.1955584099737542</v>
      </c>
      <c r="N208" s="35">
        <f t="shared" si="46"/>
        <v>0.6081173152113859</v>
      </c>
      <c r="O208" s="36">
        <f t="shared" si="47"/>
        <v>1171.1921591417699</v>
      </c>
      <c r="Q208" s="37">
        <f t="shared" si="39"/>
        <v>42304</v>
      </c>
      <c r="R208" s="38">
        <f t="shared" si="40"/>
        <v>85.111321180279901</v>
      </c>
      <c r="S208" s="39">
        <f t="shared" si="41"/>
        <v>47.182112717008295</v>
      </c>
    </row>
    <row r="209" spans="1:19" x14ac:dyDescent="0.25">
      <c r="A209" s="2">
        <v>42305</v>
      </c>
      <c r="B209">
        <v>2090.35</v>
      </c>
      <c r="C209">
        <f t="shared" si="42"/>
        <v>0</v>
      </c>
      <c r="D209" s="32">
        <f t="shared" si="43"/>
        <v>17</v>
      </c>
      <c r="E209" s="32">
        <f>Basic!T210</f>
        <v>2030</v>
      </c>
      <c r="F209" s="40">
        <v>2.1019999530166388E-2</v>
      </c>
      <c r="G209" s="80">
        <f>IFERROR(VLOOKUP(A209,HistData!Y:Z,2,FALSE)/100,G208)</f>
        <v>0.14330000000000001</v>
      </c>
      <c r="H209" s="80">
        <f>_xll.BDH($B$1,"IVOL_MONEYNESS",A209,A209,"IVOL_MATURITY=MATURITY_1STM","IVOL_MONEYNESS_LEVEL=MONEY_LVL_100_","DTS=H","FACTOR=.01","DAYS=W")</f>
        <v>0.34419999230653048</v>
      </c>
      <c r="I209" s="81">
        <f t="shared" si="44"/>
        <v>0.34419999230653048</v>
      </c>
      <c r="J209" s="34">
        <f t="shared" si="36"/>
        <v>2028.0135747636002</v>
      </c>
      <c r="K209" s="35">
        <f t="shared" si="37"/>
        <v>7.4282905903665236E-2</v>
      </c>
      <c r="L209" s="35">
        <f t="shared" si="38"/>
        <v>0.44470139323360058</v>
      </c>
      <c r="M209" s="35">
        <f t="shared" si="45"/>
        <v>0.37041848732993532</v>
      </c>
      <c r="N209" s="35">
        <f t="shared" si="46"/>
        <v>0.67173221883005096</v>
      </c>
      <c r="O209" s="36">
        <f t="shared" si="47"/>
        <v>1306.9830575961025</v>
      </c>
      <c r="Q209" s="37">
        <f t="shared" si="39"/>
        <v>42305</v>
      </c>
      <c r="R209" s="38">
        <f t="shared" si="40"/>
        <v>97.172386035294494</v>
      </c>
      <c r="S209" s="39">
        <f t="shared" si="41"/>
        <v>34.835960798894575</v>
      </c>
    </row>
    <row r="210" spans="1:19" x14ac:dyDescent="0.25">
      <c r="A210" s="2">
        <v>42306</v>
      </c>
      <c r="B210">
        <v>2089.41</v>
      </c>
      <c r="C210">
        <f t="shared" si="42"/>
        <v>0</v>
      </c>
      <c r="D210" s="32">
        <f t="shared" si="43"/>
        <v>16</v>
      </c>
      <c r="E210" s="32">
        <f>Basic!T211</f>
        <v>2030</v>
      </c>
      <c r="F210" s="40">
        <v>2.172999951429665E-2</v>
      </c>
      <c r="G210" s="80">
        <f>IFERROR(VLOOKUP(A210,HistData!Y:Z,2,FALSE)/100,G209)</f>
        <v>0.14610000000000001</v>
      </c>
      <c r="H210" s="80">
        <f>_xll.BDH($B$1,"IVOL_MONEYNESS",A210,A210,"IVOL_MATURITY=MATURITY_1STM","IVOL_MONEYNESS_LEVEL=MONEY_LVL_100_","DTS=H","FACTOR=.01","DAYS=W")</f>
        <v>0.35299999210983513</v>
      </c>
      <c r="I210" s="81">
        <f t="shared" si="44"/>
        <v>0.35299999210983513</v>
      </c>
      <c r="J210" s="34">
        <f t="shared" si="36"/>
        <v>2028.0672483798651</v>
      </c>
      <c r="K210" s="35">
        <f t="shared" si="37"/>
        <v>7.3907456217777751E-2</v>
      </c>
      <c r="L210" s="35">
        <f t="shared" si="38"/>
        <v>0.44014017055950183</v>
      </c>
      <c r="M210" s="35">
        <f t="shared" si="45"/>
        <v>0.36623271434172411</v>
      </c>
      <c r="N210" s="35">
        <f t="shared" si="46"/>
        <v>0.67008220542302255</v>
      </c>
      <c r="O210" s="36">
        <f t="shared" si="47"/>
        <v>1303.8531213417825</v>
      </c>
      <c r="Q210" s="37">
        <f t="shared" si="39"/>
        <v>42306</v>
      </c>
      <c r="R210" s="38">
        <f t="shared" si="40"/>
        <v>96.223339491134993</v>
      </c>
      <c r="S210" s="39">
        <f t="shared" si="41"/>
        <v>34.880587870999989</v>
      </c>
    </row>
    <row r="211" spans="1:19" x14ac:dyDescent="0.25">
      <c r="A211" s="2">
        <v>42307</v>
      </c>
      <c r="B211">
        <v>2079.36</v>
      </c>
      <c r="C211">
        <f t="shared" si="42"/>
        <v>0</v>
      </c>
      <c r="D211" s="32">
        <f t="shared" si="43"/>
        <v>15</v>
      </c>
      <c r="E211" s="32">
        <f>Basic!T212</f>
        <v>2030</v>
      </c>
      <c r="F211" s="40">
        <v>2.142999952100217E-2</v>
      </c>
      <c r="G211" s="80">
        <f>IFERROR(VLOOKUP(A211,HistData!Y:Z,2,FALSE)/100,G210)</f>
        <v>0.1507</v>
      </c>
      <c r="H211" s="80">
        <f>_xll.BDH($B$1,"IVOL_MONEYNESS",A211,A211,"IVOL_MATURITY=MATURITY_1STM","IVOL_MONEYNESS_LEVEL=MONEY_LVL_100_","DTS=H","FACTOR=.01","DAYS=W")</f>
        <v>0.36839999176561838</v>
      </c>
      <c r="I211" s="81">
        <f t="shared" si="44"/>
        <v>0.36839999176561838</v>
      </c>
      <c r="J211" s="34">
        <f t="shared" si="36"/>
        <v>2028.2129966379514</v>
      </c>
      <c r="K211" s="35">
        <f t="shared" si="37"/>
        <v>7.4682493391427351E-2</v>
      </c>
      <c r="L211" s="35">
        <f t="shared" si="38"/>
        <v>0.37082028288880137</v>
      </c>
      <c r="M211" s="35">
        <f t="shared" si="45"/>
        <v>0.29613778949737402</v>
      </c>
      <c r="N211" s="35">
        <f t="shared" si="46"/>
        <v>0.64461430340783166</v>
      </c>
      <c r="O211" s="36">
        <f t="shared" si="47"/>
        <v>1250.2666954356073</v>
      </c>
      <c r="Q211" s="37">
        <f t="shared" si="39"/>
        <v>42307</v>
      </c>
      <c r="R211" s="38">
        <f t="shared" si="40"/>
        <v>90.118502498501584</v>
      </c>
      <c r="S211" s="39">
        <f t="shared" si="41"/>
        <v>38.971499136453076</v>
      </c>
    </row>
    <row r="212" spans="1:19" x14ac:dyDescent="0.25">
      <c r="A212" s="2">
        <v>42310</v>
      </c>
      <c r="B212">
        <v>2104.0500000000002</v>
      </c>
      <c r="C212">
        <f t="shared" si="42"/>
        <v>0</v>
      </c>
      <c r="D212" s="32">
        <f t="shared" si="43"/>
        <v>14</v>
      </c>
      <c r="E212" s="32">
        <f>Basic!T213</f>
        <v>2030</v>
      </c>
      <c r="F212" s="40">
        <v>2.171999951452017E-2</v>
      </c>
      <c r="G212" s="80">
        <f>IFERROR(VLOOKUP(A212,HistData!Y:Z,2,FALSE)/100,G211)</f>
        <v>0.14150000000000001</v>
      </c>
      <c r="H212" s="80">
        <f>_xll.BDH($B$1,"IVOL_MONEYNESS",A212,A212,"IVOL_MATURITY=MATURITY_1STM","IVOL_MONEYNESS_LEVEL=MONEY_LVL_100_","DTS=H","FACTOR=.01","DAYS=W")</f>
        <v>0.37739999156445264</v>
      </c>
      <c r="I212" s="81">
        <f t="shared" si="44"/>
        <v>0.37739999156445264</v>
      </c>
      <c r="J212" s="34">
        <f t="shared" si="36"/>
        <v>2028.3095196441425</v>
      </c>
      <c r="K212" s="35">
        <f t="shared" si="37"/>
        <v>7.3912768853670499E-2</v>
      </c>
      <c r="L212" s="35">
        <f t="shared" si="38"/>
        <v>0.53296488523577801</v>
      </c>
      <c r="M212" s="35">
        <f t="shared" si="45"/>
        <v>0.45905211638210752</v>
      </c>
      <c r="N212" s="35">
        <f t="shared" si="46"/>
        <v>0.70297105597210074</v>
      </c>
      <c r="O212" s="36">
        <f t="shared" si="47"/>
        <v>1372.9660187690533</v>
      </c>
      <c r="Q212" s="37">
        <f t="shared" si="39"/>
        <v>42310</v>
      </c>
      <c r="R212" s="38">
        <f t="shared" si="40"/>
        <v>106.12023154904546</v>
      </c>
      <c r="S212" s="39">
        <f t="shared" si="41"/>
        <v>30.379751193187985</v>
      </c>
    </row>
    <row r="213" spans="1:19" x14ac:dyDescent="0.25">
      <c r="A213" s="2">
        <v>42311</v>
      </c>
      <c r="B213">
        <v>2109.79</v>
      </c>
      <c r="C213">
        <f t="shared" si="42"/>
        <v>0</v>
      </c>
      <c r="D213" s="32">
        <f t="shared" si="43"/>
        <v>13</v>
      </c>
      <c r="E213" s="32">
        <f>Basic!T214</f>
        <v>2030</v>
      </c>
      <c r="F213" s="40">
        <v>2.2109999505802988E-2</v>
      </c>
      <c r="G213" s="80">
        <f>IFERROR(VLOOKUP(A213,HistData!Y:Z,2,FALSE)/100,G212)</f>
        <v>0.1454</v>
      </c>
      <c r="H213" s="80">
        <f>_xll.BDH($B$1,"IVOL_MONEYNESS",A213,A213,"IVOL_MATURITY=MATURITY_1STM","IVOL_MONEYNESS_LEVEL=MONEY_LVL_100_","DTS=H","FACTOR=.01","DAYS=W")</f>
        <v>0.37469999162480233</v>
      </c>
      <c r="I213" s="81">
        <f t="shared" si="44"/>
        <v>0.37469999162480233</v>
      </c>
      <c r="J213" s="34">
        <f t="shared" si="36"/>
        <v>2028.4020460085899</v>
      </c>
      <c r="K213" s="35">
        <f t="shared" si="37"/>
        <v>7.0714573654536567E-2</v>
      </c>
      <c r="L213" s="35">
        <f t="shared" si="38"/>
        <v>0.59167970830608885</v>
      </c>
      <c r="M213" s="35">
        <f t="shared" si="45"/>
        <v>0.52096513465155225</v>
      </c>
      <c r="N213" s="35">
        <f t="shared" si="46"/>
        <v>0.7229674564653128</v>
      </c>
      <c r="O213" s="36">
        <f t="shared" si="47"/>
        <v>1417.4564171436325</v>
      </c>
      <c r="Q213" s="37">
        <f t="shared" si="39"/>
        <v>42311</v>
      </c>
      <c r="R213" s="38">
        <f t="shared" si="40"/>
        <v>107.85309283231982</v>
      </c>
      <c r="S213" s="39">
        <f t="shared" si="41"/>
        <v>26.465138840909731</v>
      </c>
    </row>
    <row r="214" spans="1:19" x14ac:dyDescent="0.25">
      <c r="A214" s="2">
        <v>42312</v>
      </c>
      <c r="B214">
        <v>2102.31</v>
      </c>
      <c r="C214">
        <f t="shared" si="42"/>
        <v>0</v>
      </c>
      <c r="D214" s="32">
        <f t="shared" si="43"/>
        <v>12</v>
      </c>
      <c r="E214" s="32">
        <f>Basic!T215</f>
        <v>2030</v>
      </c>
      <c r="F214" s="40">
        <v>2.2259999502450226E-2</v>
      </c>
      <c r="G214" s="80">
        <f>IFERROR(VLOOKUP(A214,HistData!Y:Z,2,FALSE)/100,G213)</f>
        <v>0.15509999999999999</v>
      </c>
      <c r="H214" s="80">
        <f>_xll.BDH($B$1,"IVOL_MONEYNESS",A214,A214,"IVOL_MATURITY=MATURITY_1STM","IVOL_MONEYNESS_LEVEL=MONEY_LVL_100_","DTS=H","FACTOR=.01","DAYS=W")</f>
        <v>0.38499999139457941</v>
      </c>
      <c r="I214" s="81">
        <f t="shared" si="44"/>
        <v>0.38499999139457941</v>
      </c>
      <c r="J214" s="34">
        <f t="shared" si="36"/>
        <v>2028.5149172163437</v>
      </c>
      <c r="K214" s="35">
        <f t="shared" si="37"/>
        <v>6.9807954182060789E-2</v>
      </c>
      <c r="L214" s="35">
        <f t="shared" si="38"/>
        <v>0.54677663025417578</v>
      </c>
      <c r="M214" s="35">
        <f t="shared" si="45"/>
        <v>0.47696867607211502</v>
      </c>
      <c r="N214" s="35">
        <f t="shared" si="46"/>
        <v>0.70773389981541401</v>
      </c>
      <c r="O214" s="36">
        <f t="shared" si="47"/>
        <v>1386.1000378113533</v>
      </c>
      <c r="Q214" s="37">
        <f t="shared" si="39"/>
        <v>42312</v>
      </c>
      <c r="R214" s="38">
        <f t="shared" si="40"/>
        <v>101.7760171095897</v>
      </c>
      <c r="S214" s="39">
        <f t="shared" si="41"/>
        <v>27.980934325933504</v>
      </c>
    </row>
    <row r="215" spans="1:19" x14ac:dyDescent="0.25">
      <c r="A215" s="2">
        <v>42313</v>
      </c>
      <c r="B215">
        <v>2099.9299999999998</v>
      </c>
      <c r="C215">
        <f t="shared" si="42"/>
        <v>0</v>
      </c>
      <c r="D215" s="32">
        <f t="shared" si="43"/>
        <v>11</v>
      </c>
      <c r="E215" s="32">
        <f>Basic!T216</f>
        <v>2030</v>
      </c>
      <c r="F215" s="40">
        <v>2.2329999500885607E-2</v>
      </c>
      <c r="G215" s="80">
        <f>IFERROR(VLOOKUP(A215,HistData!Y:Z,2,FALSE)/100,G214)</f>
        <v>0.15049999999999999</v>
      </c>
      <c r="H215" s="80">
        <f>_xll.BDH($B$1,"IVOL_MONEYNESS",A215,A215,"IVOL_MATURITY=MATURITY_1STM","IVOL_MONEYNESS_LEVEL=MONEY_LVL_100_","DTS=H","FACTOR=.01","DAYS=W")</f>
        <v>0.40309999099001292</v>
      </c>
      <c r="I215" s="81">
        <f t="shared" si="44"/>
        <v>0.40309999099001292</v>
      </c>
      <c r="J215" s="34">
        <f t="shared" si="36"/>
        <v>2028.634353018869</v>
      </c>
      <c r="K215" s="35">
        <f t="shared" si="37"/>
        <v>6.9978188971809907E-2</v>
      </c>
      <c r="L215" s="35">
        <f t="shared" si="38"/>
        <v>0.52858827422121257</v>
      </c>
      <c r="M215" s="35">
        <f t="shared" si="45"/>
        <v>0.45861008524940267</v>
      </c>
      <c r="N215" s="35">
        <f t="shared" si="46"/>
        <v>0.70145445187518196</v>
      </c>
      <c r="O215" s="36">
        <f t="shared" si="47"/>
        <v>1372.8639022055124</v>
      </c>
      <c r="Q215" s="37">
        <f t="shared" si="39"/>
        <v>42313</v>
      </c>
      <c r="R215" s="38">
        <f t="shared" si="40"/>
        <v>100.14134492073822</v>
      </c>
      <c r="S215" s="39">
        <f t="shared" si="41"/>
        <v>28.845697939607362</v>
      </c>
    </row>
    <row r="216" spans="1:19" x14ac:dyDescent="0.25">
      <c r="A216" s="2">
        <v>42314</v>
      </c>
      <c r="B216">
        <v>2099.1999999999998</v>
      </c>
      <c r="C216">
        <f t="shared" si="42"/>
        <v>0</v>
      </c>
      <c r="D216" s="32">
        <f t="shared" si="43"/>
        <v>10</v>
      </c>
      <c r="E216" s="32">
        <f>Basic!T217</f>
        <v>2030</v>
      </c>
      <c r="F216" s="40">
        <v>2.3259999480098485E-2</v>
      </c>
      <c r="G216" s="80">
        <f>IFERROR(VLOOKUP(A216,HistData!Y:Z,2,FALSE)/100,G215)</f>
        <v>0.14330000000000001</v>
      </c>
      <c r="H216" s="80">
        <f>_xll.BDH($B$1,"IVOL_MONEYNESS",A216,A216,"IVOL_MATURITY=MATURITY_1STM","IVOL_MONEYNESS_LEVEL=MONEY_LVL_100_","DTS=H","FACTOR=.01","DAYS=W")</f>
        <v>0.39919999107718468</v>
      </c>
      <c r="I216" s="81">
        <f t="shared" si="44"/>
        <v>0.39919999107718468</v>
      </c>
      <c r="J216" s="34">
        <f t="shared" si="36"/>
        <v>2028.706773777355</v>
      </c>
      <c r="K216" s="35">
        <f t="shared" si="37"/>
        <v>6.6076052669098162E-2</v>
      </c>
      <c r="L216" s="35">
        <f t="shared" si="38"/>
        <v>0.54998456890003866</v>
      </c>
      <c r="M216" s="35">
        <f t="shared" si="45"/>
        <v>0.4839085162309405</v>
      </c>
      <c r="N216" s="35">
        <f t="shared" si="46"/>
        <v>0.70883502118828901</v>
      </c>
      <c r="O216" s="36">
        <f t="shared" si="47"/>
        <v>1391.2355801866333</v>
      </c>
      <c r="Q216" s="37">
        <f t="shared" si="39"/>
        <v>42314</v>
      </c>
      <c r="R216" s="38">
        <f t="shared" si="40"/>
        <v>96.750896291822755</v>
      </c>
      <c r="S216" s="39">
        <f t="shared" si="41"/>
        <v>26.257670069177948</v>
      </c>
    </row>
    <row r="217" spans="1:19" x14ac:dyDescent="0.25">
      <c r="A217" s="2">
        <v>42317</v>
      </c>
      <c r="B217">
        <v>2078.58</v>
      </c>
      <c r="C217">
        <f t="shared" si="42"/>
        <v>0</v>
      </c>
      <c r="D217" s="32">
        <f t="shared" si="43"/>
        <v>9</v>
      </c>
      <c r="E217" s="32">
        <f>Basic!T218</f>
        <v>2030</v>
      </c>
      <c r="F217" s="40">
        <v>2.3439999476075172E-2</v>
      </c>
      <c r="G217" s="80">
        <f>IFERROR(VLOOKUP(A217,HistData!Y:Z,2,FALSE)/100,G216)</f>
        <v>0.16519999999999999</v>
      </c>
      <c r="H217" s="80">
        <f>_xll.BDH($B$1,"IVOL_MONEYNESS",A217,A217,"IVOL_MATURITY=MATURITY_1STM","IVOL_MONEYNESS_LEVEL=MONEY_LVL_100_","DTS=H","FACTOR=.01","DAYS=W")</f>
        <v>0.45199998989701273</v>
      </c>
      <c r="I217" s="81">
        <f t="shared" si="44"/>
        <v>0.45199998989701273</v>
      </c>
      <c r="J217" s="34">
        <f t="shared" si="36"/>
        <v>2028.827054640449</v>
      </c>
      <c r="K217" s="35">
        <f t="shared" si="37"/>
        <v>7.0976282316789402E-2</v>
      </c>
      <c r="L217" s="35">
        <f t="shared" si="38"/>
        <v>0.37682960073241994</v>
      </c>
      <c r="M217" s="35">
        <f t="shared" si="45"/>
        <v>0.30585331841563057</v>
      </c>
      <c r="N217" s="35">
        <f t="shared" si="46"/>
        <v>0.64684987930590609</v>
      </c>
      <c r="O217" s="36">
        <f t="shared" si="47"/>
        <v>1258.1605323603787</v>
      </c>
      <c r="Q217" s="37">
        <f t="shared" si="39"/>
        <v>42317</v>
      </c>
      <c r="R217" s="38">
        <f t="shared" si="40"/>
        <v>86.368689767291471</v>
      </c>
      <c r="S217" s="39">
        <f t="shared" si="41"/>
        <v>36.615744407740749</v>
      </c>
    </row>
    <row r="218" spans="1:19" x14ac:dyDescent="0.25">
      <c r="A218" s="2">
        <v>42318</v>
      </c>
      <c r="B218">
        <v>2081.7199999999998</v>
      </c>
      <c r="C218">
        <f t="shared" si="42"/>
        <v>0</v>
      </c>
      <c r="D218" s="32">
        <f t="shared" si="43"/>
        <v>8</v>
      </c>
      <c r="E218" s="32">
        <f>Basic!T219</f>
        <v>2030</v>
      </c>
      <c r="F218" s="40">
        <v>2.3429999476298688E-2</v>
      </c>
      <c r="G218" s="80">
        <f>IFERROR(VLOOKUP(A218,HistData!Y:Z,2,FALSE)/100,G217)</f>
        <v>0.15289999999999998</v>
      </c>
      <c r="H218" s="80">
        <f>_xll.BDH($B$1,"IVOL_MONEYNESS",A218,A218,"IVOL_MATURITY=MATURITY_1STM","IVOL_MONEYNESS_LEVEL=MONEY_LVL_100_","DTS=H","FACTOR=.01","DAYS=W")</f>
        <v>0.47069998947903513</v>
      </c>
      <c r="I218" s="81">
        <f t="shared" si="44"/>
        <v>0.47069998947903513</v>
      </c>
      <c r="J218" s="34">
        <f t="shared" si="36"/>
        <v>2028.9577931301112</v>
      </c>
      <c r="K218" s="35">
        <f t="shared" si="37"/>
        <v>6.9685552850409047E-2</v>
      </c>
      <c r="L218" s="35">
        <f t="shared" si="38"/>
        <v>0.40324361718684054</v>
      </c>
      <c r="M218" s="35">
        <f t="shared" si="45"/>
        <v>0.33355806433643148</v>
      </c>
      <c r="N218" s="35">
        <f t="shared" si="46"/>
        <v>0.65661549229137539</v>
      </c>
      <c r="O218" s="36">
        <f t="shared" si="47"/>
        <v>1279.5489757421913</v>
      </c>
      <c r="Q218" s="37">
        <f t="shared" si="39"/>
        <v>42318</v>
      </c>
      <c r="R218" s="38">
        <f t="shared" si="40"/>
        <v>87.340626870610549</v>
      </c>
      <c r="S218" s="39">
        <f t="shared" si="41"/>
        <v>34.578420000721962</v>
      </c>
    </row>
    <row r="219" spans="1:19" x14ac:dyDescent="0.25">
      <c r="A219" s="2">
        <v>42319</v>
      </c>
      <c r="B219">
        <v>2075</v>
      </c>
      <c r="C219">
        <f t="shared" si="42"/>
        <v>0</v>
      </c>
      <c r="D219" s="32">
        <f t="shared" si="43"/>
        <v>7</v>
      </c>
      <c r="E219" s="32">
        <f>Basic!T220</f>
        <v>2030</v>
      </c>
      <c r="F219" s="40">
        <v>2.3329999478533866E-2</v>
      </c>
      <c r="G219" s="80">
        <f>IFERROR(VLOOKUP(A219,HistData!Y:Z,2,FALSE)/100,G218)</f>
        <v>0.16059999999999999</v>
      </c>
      <c r="H219" s="80">
        <f>_xll.BDH($B$1,"IVOL_MONEYNESS",A219,A219,"IVOL_MATURITY=MATURITY_1STM","IVOL_MONEYNESS_LEVEL=MONEY_LVL_100_","DTS=H","FACTOR=.01","DAYS=W")</f>
        <v>0.49169998900964856</v>
      </c>
      <c r="I219" s="81">
        <f t="shared" si="44"/>
        <v>0.49169998900964856</v>
      </c>
      <c r="J219" s="34">
        <f t="shared" si="36"/>
        <v>2029.0919311268533</v>
      </c>
      <c r="K219" s="35">
        <f t="shared" si="37"/>
        <v>6.8093049840351555E-2</v>
      </c>
      <c r="L219" s="35">
        <f t="shared" si="38"/>
        <v>0.36260847550035413</v>
      </c>
      <c r="M219" s="35">
        <f t="shared" si="45"/>
        <v>0.29451542566000255</v>
      </c>
      <c r="N219" s="35">
        <f t="shared" si="46"/>
        <v>0.64155131096394769</v>
      </c>
      <c r="O219" s="36">
        <f t="shared" si="47"/>
        <v>1249.5512558391879</v>
      </c>
      <c r="Q219" s="37">
        <f t="shared" si="39"/>
        <v>42319</v>
      </c>
      <c r="R219" s="38">
        <f t="shared" si="40"/>
        <v>81.667714411003544</v>
      </c>
      <c r="S219" s="39">
        <f t="shared" si="41"/>
        <v>35.759645537857068</v>
      </c>
    </row>
    <row r="220" spans="1:19" x14ac:dyDescent="0.25">
      <c r="A220" s="2">
        <v>42320</v>
      </c>
      <c r="B220">
        <v>2045.97</v>
      </c>
      <c r="C220">
        <f t="shared" si="42"/>
        <v>0</v>
      </c>
      <c r="D220" s="32">
        <f t="shared" si="43"/>
        <v>6</v>
      </c>
      <c r="E220" s="32">
        <f>Basic!T221</f>
        <v>2030</v>
      </c>
      <c r="F220" s="40">
        <v>2.3119999483227727E-2</v>
      </c>
      <c r="G220" s="80">
        <f>IFERROR(VLOOKUP(A220,HistData!Y:Z,2,FALSE)/100,G219)</f>
        <v>0.1837</v>
      </c>
      <c r="H220" s="80">
        <f>_xll.BDH($B$1,"IVOL_MONEYNESS",A220,A220,"IVOL_MATURITY=MATURITY_1STM","IVOL_MONEYNESS_LEVEL=MONEY_LVL_100_","DTS=H","FACTOR=.01","DAYS=W")</f>
        <v>0.58589998690411449</v>
      </c>
      <c r="I220" s="81">
        <f t="shared" si="44"/>
        <v>0.58589998690411449</v>
      </c>
      <c r="J220" s="34">
        <f t="shared" si="36"/>
        <v>2029.2286353740617</v>
      </c>
      <c r="K220" s="35">
        <f t="shared" si="37"/>
        <v>7.51194987350602E-2</v>
      </c>
      <c r="L220" s="35">
        <f t="shared" si="38"/>
        <v>0.14693569750377902</v>
      </c>
      <c r="M220" s="35">
        <f t="shared" si="45"/>
        <v>7.1816198768718822E-2</v>
      </c>
      <c r="N220" s="35">
        <f t="shared" si="46"/>
        <v>0.55840861241109874</v>
      </c>
      <c r="O220" s="36">
        <f t="shared" si="47"/>
        <v>1072.7028325986016</v>
      </c>
      <c r="Q220" s="37">
        <f t="shared" si="39"/>
        <v>42320</v>
      </c>
      <c r="R220" s="38">
        <f t="shared" si="40"/>
        <v>69.784436136133991</v>
      </c>
      <c r="S220" s="39">
        <f t="shared" si="41"/>
        <v>53.043071510195887</v>
      </c>
    </row>
    <row r="221" spans="1:19" x14ac:dyDescent="0.25">
      <c r="A221" s="2">
        <v>42321</v>
      </c>
      <c r="B221">
        <v>2023.04</v>
      </c>
      <c r="C221">
        <f t="shared" si="42"/>
        <v>0</v>
      </c>
      <c r="D221" s="32">
        <f t="shared" si="43"/>
        <v>5</v>
      </c>
      <c r="E221" s="32">
        <f>Basic!T222</f>
        <v>2030</v>
      </c>
      <c r="F221" s="40">
        <v>2.2669999493286012E-2</v>
      </c>
      <c r="G221" s="80">
        <f>IFERROR(VLOOKUP(A221,HistData!Y:Z,2,FALSE)/100,G220)</f>
        <v>0.20079999999999998</v>
      </c>
      <c r="H221" s="80">
        <f>_xll.BDH($B$1,"IVOL_MONEYNESS",A221,A221,"IVOL_MATURITY=MATURITY_1STM","IVOL_MONEYNESS_LEVEL=MONEY_LVL_100_","DTS=H","FACTOR=.01","DAYS=W")</f>
        <v>0.6292999859340489</v>
      </c>
      <c r="I221" s="81">
        <f t="shared" si="44"/>
        <v>0.6292999859340489</v>
      </c>
      <c r="J221" s="34">
        <f t="shared" si="36"/>
        <v>2029.3696855618139</v>
      </c>
      <c r="K221" s="35">
        <f t="shared" si="37"/>
        <v>7.3653992284229905E-2</v>
      </c>
      <c r="L221" s="35">
        <f t="shared" si="38"/>
        <v>-5.5863804242967715E-3</v>
      </c>
      <c r="M221" s="35">
        <f t="shared" si="45"/>
        <v>-7.9240372708526671E-2</v>
      </c>
      <c r="N221" s="35">
        <f t="shared" si="46"/>
        <v>0.49777136824607238</v>
      </c>
      <c r="O221" s="36">
        <f t="shared" si="47"/>
        <v>950.59880190644878</v>
      </c>
      <c r="Q221" s="37">
        <f t="shared" si="39"/>
        <v>42321</v>
      </c>
      <c r="R221" s="38">
        <f t="shared" si="40"/>
        <v>56.412586910085452</v>
      </c>
      <c r="S221" s="39">
        <f t="shared" si="41"/>
        <v>62.742272471899469</v>
      </c>
    </row>
    <row r="222" spans="1:19" x14ac:dyDescent="0.25">
      <c r="A222" s="2">
        <v>42324</v>
      </c>
      <c r="B222">
        <v>2053.19</v>
      </c>
      <c r="C222">
        <f t="shared" si="42"/>
        <v>0</v>
      </c>
      <c r="D222" s="32">
        <f t="shared" si="43"/>
        <v>4</v>
      </c>
      <c r="E222" s="32">
        <f>Basic!T223</f>
        <v>2030</v>
      </c>
      <c r="F222" s="40">
        <v>2.2679999493062493E-2</v>
      </c>
      <c r="G222" s="80">
        <f>IFERROR(VLOOKUP(A222,HistData!Y:Z,2,FALSE)/100,G221)</f>
        <v>0.18160000000000001</v>
      </c>
      <c r="H222" s="80">
        <f>_xll.BDH($B$1,"IVOL_MONEYNESS",A222,A222,"IVOL_MATURITY=MATURITY_1STM","IVOL_MONEYNESS_LEVEL=MONEY_LVL_100_","DTS=H","FACTOR=.01","DAYS=W")</f>
        <v>0.72859998371452095</v>
      </c>
      <c r="I222" s="81">
        <f t="shared" si="44"/>
        <v>0.72859998371452095</v>
      </c>
      <c r="J222" s="34">
        <f t="shared" si="36"/>
        <v>2029.4955103800355</v>
      </c>
      <c r="K222" s="35">
        <f t="shared" si="37"/>
        <v>7.6273332295004076E-2</v>
      </c>
      <c r="L222" s="35">
        <f t="shared" si="38"/>
        <v>0.19031876941627221</v>
      </c>
      <c r="M222" s="35">
        <f t="shared" si="45"/>
        <v>0.11404543712126813</v>
      </c>
      <c r="N222" s="35">
        <f t="shared" si="46"/>
        <v>0.57547032671125231</v>
      </c>
      <c r="O222" s="36">
        <f t="shared" si="47"/>
        <v>1106.8850504150205</v>
      </c>
      <c r="Q222" s="37">
        <f t="shared" si="39"/>
        <v>42324</v>
      </c>
      <c r="R222" s="38">
        <f t="shared" si="40"/>
        <v>74.66486968525578</v>
      </c>
      <c r="S222" s="39">
        <f t="shared" si="41"/>
        <v>50.97038006529101</v>
      </c>
    </row>
    <row r="223" spans="1:19" x14ac:dyDescent="0.25">
      <c r="A223" s="2">
        <v>42325</v>
      </c>
      <c r="B223">
        <v>2050.44</v>
      </c>
      <c r="C223">
        <f t="shared" si="42"/>
        <v>0</v>
      </c>
      <c r="D223" s="32">
        <f t="shared" si="43"/>
        <v>3</v>
      </c>
      <c r="E223" s="32">
        <f>Basic!T224</f>
        <v>2030</v>
      </c>
      <c r="F223" s="40">
        <v>2.2669999493286012E-2</v>
      </c>
      <c r="G223" s="80">
        <f>IFERROR(VLOOKUP(A223,HistData!Y:Z,2,FALSE)/100,G222)</f>
        <v>0.19510000000000002</v>
      </c>
      <c r="H223" s="80">
        <f>_xll.BDH($B$1,"IVOL_MONEYNESS",A223,A223,"IVOL_MATURITY=MATURITY_1STM","IVOL_MONEYNESS_LEVEL=MONEY_LVL_100_","DTS=H","FACTOR=.01","DAYS=W")</f>
        <v>0.66679998509585869</v>
      </c>
      <c r="I223" s="81">
        <f t="shared" si="44"/>
        <v>0.66679998509585869</v>
      </c>
      <c r="J223" s="34">
        <f t="shared" si="36"/>
        <v>2029.6217878481896</v>
      </c>
      <c r="K223" s="35">
        <f t="shared" si="37"/>
        <v>6.0451875128049531E-2</v>
      </c>
      <c r="L223" s="35">
        <f t="shared" si="38"/>
        <v>0.19903691247078698</v>
      </c>
      <c r="M223" s="35">
        <f t="shared" si="45"/>
        <v>0.13858503734273744</v>
      </c>
      <c r="N223" s="35">
        <f t="shared" si="46"/>
        <v>0.57888306488236485</v>
      </c>
      <c r="O223" s="36">
        <f t="shared" si="47"/>
        <v>1126.6653115958241</v>
      </c>
      <c r="Q223" s="37">
        <f t="shared" si="39"/>
        <v>42325</v>
      </c>
      <c r="R223" s="38">
        <f t="shared" si="40"/>
        <v>60.29967996157211</v>
      </c>
      <c r="S223" s="39">
        <f t="shared" si="41"/>
        <v>39.481467809761398</v>
      </c>
    </row>
    <row r="224" spans="1:19" x14ac:dyDescent="0.25">
      <c r="A224" s="2">
        <v>42326</v>
      </c>
      <c r="B224">
        <v>2067.73</v>
      </c>
      <c r="C224">
        <f t="shared" si="42"/>
        <v>0</v>
      </c>
      <c r="D224" s="32">
        <f t="shared" si="43"/>
        <v>2</v>
      </c>
      <c r="E224" s="32">
        <f>Basic!T225</f>
        <v>2030</v>
      </c>
      <c r="F224" s="40">
        <v>2.2829999489709735E-2</v>
      </c>
      <c r="G224" s="80">
        <f>IFERROR(VLOOKUP(A224,HistData!Y:Z,2,FALSE)/100,G223)</f>
        <v>0.19510000000000002</v>
      </c>
      <c r="H224" s="80">
        <f>_xll.BDH($B$1,"IVOL_MONEYNESS",A224,A224,"IVOL_MATURITY=MATURITY_1STM","IVOL_MONEYNESS_LEVEL=MONEY_LVL_100_","DTS=H","FACTOR=.01","DAYS=W")</f>
        <v>0.66679998509585869</v>
      </c>
      <c r="I224" s="81">
        <f t="shared" si="44"/>
        <v>0.66679998509585869</v>
      </c>
      <c r="J224" s="34">
        <f t="shared" si="36"/>
        <v>2029.7460712311954</v>
      </c>
      <c r="K224" s="35">
        <f t="shared" si="37"/>
        <v>4.9358749352722282E-2</v>
      </c>
      <c r="L224" s="35">
        <f t="shared" si="38"/>
        <v>0.40031065121772536</v>
      </c>
      <c r="M224" s="35">
        <f t="shared" si="45"/>
        <v>0.35095190186500308</v>
      </c>
      <c r="N224" s="35">
        <f t="shared" si="46"/>
        <v>0.65553613806839428</v>
      </c>
      <c r="O224" s="36">
        <f t="shared" si="47"/>
        <v>1293.3294004235813</v>
      </c>
      <c r="Q224" s="37">
        <f t="shared" si="39"/>
        <v>42326</v>
      </c>
      <c r="R224" s="38">
        <f t="shared" si="40"/>
        <v>62.142338344579684</v>
      </c>
      <c r="S224" s="39">
        <f t="shared" si="41"/>
        <v>24.15840957577484</v>
      </c>
    </row>
    <row r="225" spans="1:19" x14ac:dyDescent="0.25">
      <c r="A225" s="2">
        <v>42327</v>
      </c>
      <c r="B225">
        <v>2067.73</v>
      </c>
      <c r="C225">
        <f t="shared" si="42"/>
        <v>0</v>
      </c>
      <c r="D225" s="32">
        <f t="shared" si="43"/>
        <v>1</v>
      </c>
      <c r="E225" s="32">
        <f>Basic!T226</f>
        <v>2030</v>
      </c>
      <c r="F225" s="40">
        <v>2.2829999489709735E-2</v>
      </c>
      <c r="G225" s="80">
        <f>IFERROR(VLOOKUP(A225,HistData!Y:Z,2,FALSE)/100,G224)</f>
        <v>0.19510000000000002</v>
      </c>
      <c r="H225" s="80">
        <f>_xll.BDH($B$1,"IVOL_MONEYNESS",A225,A225,"IVOL_MATURITY=MATURITY_1STM","IVOL_MONEYNESS_LEVEL=MONEY_LVL_100_","DTS=H","FACTOR=.01","DAYS=W")</f>
        <v>0.66679998509585869</v>
      </c>
      <c r="I225" s="81">
        <f t="shared" si="44"/>
        <v>0.66679998509585869</v>
      </c>
      <c r="J225" s="34">
        <f t="shared" si="36"/>
        <v>2029.8730316449171</v>
      </c>
      <c r="K225" s="35">
        <f t="shared" si="37"/>
        <v>3.490190637819704E-2</v>
      </c>
      <c r="L225" s="35">
        <f t="shared" si="38"/>
        <v>0.5468816921238645</v>
      </c>
      <c r="M225" s="35">
        <f t="shared" si="45"/>
        <v>0.51197978574566749</v>
      </c>
      <c r="N225" s="35">
        <f t="shared" si="46"/>
        <v>0.70776999284687803</v>
      </c>
      <c r="O225" s="36">
        <f t="shared" si="47"/>
        <v>1412.1165379453996</v>
      </c>
      <c r="Q225" s="37">
        <f t="shared" si="39"/>
        <v>42327</v>
      </c>
      <c r="R225" s="38">
        <f t="shared" si="40"/>
        <v>51.360709363875458</v>
      </c>
      <c r="S225" s="39">
        <f t="shared" si="41"/>
        <v>13.503741008792531</v>
      </c>
    </row>
    <row r="226" spans="1:19" x14ac:dyDescent="0.25">
      <c r="A226" s="2">
        <v>42328</v>
      </c>
      <c r="B226">
        <v>2067.73</v>
      </c>
      <c r="C226">
        <f t="shared" si="42"/>
        <v>1</v>
      </c>
      <c r="D226" s="32" t="e">
        <f t="shared" si="43"/>
        <v>#N/A</v>
      </c>
      <c r="E226" s="32">
        <f>Basic!T227</f>
        <v>2065</v>
      </c>
      <c r="F226" s="40">
        <v>2.2829999489709735E-2</v>
      </c>
      <c r="G226" s="80">
        <f>IFERROR(VLOOKUP(A226,HistData!Y:Z,2,FALSE)/100,G225)</f>
        <v>0.19510000000000002</v>
      </c>
      <c r="H226" s="80">
        <f>_xll.BDH($B$1,"IVOL_MONEYNESS",A226,A226,"IVOL_MATURITY=MATURITY_1STM","IVOL_MONEYNESS_LEVEL=MONEY_LVL_100_","DTS=H","FACTOR=.01","DAYS=W")</f>
        <v>0.66679998509585869</v>
      </c>
      <c r="I226" s="81">
        <f t="shared" si="44"/>
        <v>0.66679998509585869</v>
      </c>
      <c r="J226" s="34" t="e">
        <f t="shared" si="36"/>
        <v>#N/A</v>
      </c>
      <c r="K226" s="35" t="e">
        <f t="shared" si="37"/>
        <v>#N/A</v>
      </c>
      <c r="L226" s="35" t="e">
        <f t="shared" si="38"/>
        <v>#N/A</v>
      </c>
      <c r="M226" s="35" t="e">
        <f t="shared" si="45"/>
        <v>#N/A</v>
      </c>
      <c r="N226" s="35" t="e">
        <f t="shared" si="46"/>
        <v>#N/A</v>
      </c>
      <c r="O226" s="36" t="e">
        <f t="shared" si="47"/>
        <v>#N/A</v>
      </c>
      <c r="Q226" s="37">
        <f t="shared" si="39"/>
        <v>42328</v>
      </c>
      <c r="R226" s="38" t="e">
        <f t="shared" si="40"/>
        <v>#N/A</v>
      </c>
      <c r="S226" s="39" t="e">
        <f t="shared" si="41"/>
        <v>#N/A</v>
      </c>
    </row>
    <row r="227" spans="1:19" x14ac:dyDescent="0.25">
      <c r="A227" s="2"/>
      <c r="C227">
        <f t="shared" si="42"/>
        <v>0</v>
      </c>
      <c r="D227" s="32" t="e">
        <f t="shared" si="43"/>
        <v>#N/A</v>
      </c>
      <c r="E227" s="32" t="e">
        <f>Basic!#REF!</f>
        <v>#REF!</v>
      </c>
      <c r="F227" s="40"/>
      <c r="G227" s="80">
        <f>IFERROR(VLOOKUP(A227,HistData!Y:Z,2,FALSE)/100,G226)</f>
        <v>0.19510000000000002</v>
      </c>
      <c r="H227" s="80" t="str">
        <f>_xll.BDH($B$1,"IVOL_MONEYNESS",A227,A227,"IVOL_MATURITY=MATURITY_1STM","IVOL_MONEYNESS_LEVEL=MONEY_LVL_100_","DTS=H","FACTOR=.01","DAYS=W")</f>
        <v>#N/A Start Date</v>
      </c>
      <c r="I227" s="81" t="str">
        <f t="shared" si="44"/>
        <v>#N/A Start Date</v>
      </c>
      <c r="J227" s="34" t="e">
        <f t="shared" si="36"/>
        <v>#REF!</v>
      </c>
      <c r="K227" s="35" t="e">
        <f t="shared" si="37"/>
        <v>#VALUE!</v>
      </c>
      <c r="L227" s="35" t="e">
        <f t="shared" si="38"/>
        <v>#REF!</v>
      </c>
      <c r="M227" s="35" t="e">
        <f t="shared" si="45"/>
        <v>#REF!</v>
      </c>
      <c r="N227" s="35" t="e">
        <f t="shared" si="46"/>
        <v>#REF!</v>
      </c>
      <c r="O227" s="36" t="e">
        <f t="shared" si="47"/>
        <v>#REF!</v>
      </c>
      <c r="Q227" s="37">
        <f t="shared" si="39"/>
        <v>0</v>
      </c>
      <c r="R227" s="38" t="e">
        <f t="shared" si="40"/>
        <v>#REF!</v>
      </c>
      <c r="S227" s="39" t="e">
        <f t="shared" si="41"/>
        <v>#REF!</v>
      </c>
    </row>
    <row r="228" spans="1:19" x14ac:dyDescent="0.25">
      <c r="A228" s="2"/>
      <c r="C228">
        <f t="shared" si="42"/>
        <v>0</v>
      </c>
      <c r="D228" s="32" t="e">
        <f t="shared" si="43"/>
        <v>#N/A</v>
      </c>
      <c r="E228" s="32" t="e">
        <f>Basic!#REF!</f>
        <v>#REF!</v>
      </c>
      <c r="F228" s="40"/>
      <c r="G228" s="80">
        <f>IFERROR(VLOOKUP(A228,HistData!Y:Z,2,FALSE)/100,G227)</f>
        <v>0.19510000000000002</v>
      </c>
      <c r="H228" s="80" t="str">
        <f>_xll.BDH($B$1,"IVOL_MONEYNESS",A228,A228,"IVOL_MATURITY=MATURITY_1STM","IVOL_MONEYNESS_LEVEL=MONEY_LVL_100_","DTS=H","FACTOR=.01","DAYS=W")</f>
        <v>#N/A Start Date</v>
      </c>
      <c r="I228" s="81" t="str">
        <f t="shared" si="44"/>
        <v>#N/A Start Date</v>
      </c>
      <c r="J228" s="34" t="e">
        <f t="shared" si="36"/>
        <v>#REF!</v>
      </c>
      <c r="K228" s="35" t="e">
        <f t="shared" si="37"/>
        <v>#VALUE!</v>
      </c>
      <c r="L228" s="35" t="e">
        <f t="shared" si="38"/>
        <v>#REF!</v>
      </c>
      <c r="M228" s="35" t="e">
        <f t="shared" si="45"/>
        <v>#REF!</v>
      </c>
      <c r="N228" s="35" t="e">
        <f t="shared" si="46"/>
        <v>#REF!</v>
      </c>
      <c r="O228" s="36" t="e">
        <f t="shared" si="47"/>
        <v>#REF!</v>
      </c>
      <c r="Q228" s="37">
        <f t="shared" si="39"/>
        <v>0</v>
      </c>
      <c r="R228" s="38" t="e">
        <f t="shared" si="40"/>
        <v>#REF!</v>
      </c>
      <c r="S228" s="39" t="e">
        <f t="shared" si="41"/>
        <v>#REF!</v>
      </c>
    </row>
    <row r="229" spans="1:19" x14ac:dyDescent="0.25">
      <c r="A229" s="2"/>
      <c r="C229">
        <f t="shared" si="42"/>
        <v>0</v>
      </c>
      <c r="D229" s="32" t="e">
        <f t="shared" si="43"/>
        <v>#N/A</v>
      </c>
      <c r="E229" s="32" t="e">
        <f>Basic!#REF!</f>
        <v>#REF!</v>
      </c>
      <c r="F229" s="40"/>
      <c r="G229" s="80">
        <f>IFERROR(VLOOKUP(A229,HistData!Y:Z,2,FALSE)/100,G228)</f>
        <v>0.19510000000000002</v>
      </c>
      <c r="H229" s="80" t="str">
        <f>_xll.BDH($B$1,"IVOL_MONEYNESS",A229,A229,"IVOL_MATURITY=MATURITY_1STM","IVOL_MONEYNESS_LEVEL=MONEY_LVL_100_","DTS=H","FACTOR=.01","DAYS=W")</f>
        <v>#N/A Start Date</v>
      </c>
      <c r="I229" s="81" t="str">
        <f t="shared" si="44"/>
        <v>#N/A Start Date</v>
      </c>
      <c r="J229" s="34" t="e">
        <f t="shared" si="36"/>
        <v>#REF!</v>
      </c>
      <c r="K229" s="35" t="e">
        <f t="shared" si="37"/>
        <v>#VALUE!</v>
      </c>
      <c r="L229" s="35" t="e">
        <f t="shared" si="38"/>
        <v>#REF!</v>
      </c>
      <c r="M229" s="35" t="e">
        <f t="shared" si="45"/>
        <v>#REF!</v>
      </c>
      <c r="N229" s="35" t="e">
        <f t="shared" si="46"/>
        <v>#REF!</v>
      </c>
      <c r="O229" s="36" t="e">
        <f t="shared" si="47"/>
        <v>#REF!</v>
      </c>
      <c r="Q229" s="37">
        <f t="shared" si="39"/>
        <v>0</v>
      </c>
      <c r="R229" s="38" t="e">
        <f t="shared" si="40"/>
        <v>#REF!</v>
      </c>
      <c r="S229" s="39" t="e">
        <f t="shared" si="41"/>
        <v>#REF!</v>
      </c>
    </row>
    <row r="230" spans="1:19" x14ac:dyDescent="0.25">
      <c r="A230" s="2"/>
      <c r="C230">
        <f t="shared" si="42"/>
        <v>0</v>
      </c>
      <c r="D230" s="32" t="e">
        <f t="shared" si="43"/>
        <v>#N/A</v>
      </c>
      <c r="E230" s="32" t="e">
        <f>Basic!#REF!</f>
        <v>#REF!</v>
      </c>
      <c r="F230" s="40"/>
      <c r="G230" s="80">
        <f>IFERROR(VLOOKUP(A230,HistData!Y:Z,2,FALSE)/100,G229)</f>
        <v>0.19510000000000002</v>
      </c>
      <c r="H230" s="80" t="str">
        <f>_xll.BDH($B$1,"IVOL_MONEYNESS",A230,A230,"IVOL_MATURITY=MATURITY_1STM","IVOL_MONEYNESS_LEVEL=MONEY_LVL_100_","DTS=H","FACTOR=.01","DAYS=W")</f>
        <v>#N/A Start Date</v>
      </c>
      <c r="I230" s="81" t="str">
        <f t="shared" si="44"/>
        <v>#N/A Start Date</v>
      </c>
      <c r="J230" s="34" t="e">
        <f t="shared" si="36"/>
        <v>#REF!</v>
      </c>
      <c r="K230" s="35" t="e">
        <f t="shared" si="37"/>
        <v>#VALUE!</v>
      </c>
      <c r="L230" s="35" t="e">
        <f t="shared" si="38"/>
        <v>#REF!</v>
      </c>
      <c r="M230" s="35" t="e">
        <f t="shared" si="45"/>
        <v>#REF!</v>
      </c>
      <c r="N230" s="35" t="e">
        <f t="shared" si="46"/>
        <v>#REF!</v>
      </c>
      <c r="O230" s="36" t="e">
        <f t="shared" si="47"/>
        <v>#REF!</v>
      </c>
      <c r="Q230" s="37">
        <f t="shared" si="39"/>
        <v>0</v>
      </c>
      <c r="R230" s="38" t="e">
        <f t="shared" si="40"/>
        <v>#REF!</v>
      </c>
      <c r="S230" s="39" t="e">
        <f t="shared" si="41"/>
        <v>#REF!</v>
      </c>
    </row>
    <row r="231" spans="1:19" x14ac:dyDescent="0.25">
      <c r="A231" s="2"/>
      <c r="C231">
        <f t="shared" si="42"/>
        <v>0</v>
      </c>
      <c r="D231" s="32" t="e">
        <f t="shared" si="43"/>
        <v>#N/A</v>
      </c>
      <c r="E231" s="32" t="e">
        <f>Basic!#REF!</f>
        <v>#REF!</v>
      </c>
      <c r="F231" s="40"/>
      <c r="G231" s="80">
        <f>IFERROR(VLOOKUP(A231,HistData!Y:Z,2,FALSE)/100,G230)</f>
        <v>0.19510000000000002</v>
      </c>
      <c r="H231" s="80" t="str">
        <f>_xll.BDH($B$1,"IVOL_MONEYNESS",A231,A231,"IVOL_MATURITY=MATURITY_1STM","IVOL_MONEYNESS_LEVEL=MONEY_LVL_100_","DTS=H","FACTOR=.01","DAYS=W")</f>
        <v>#N/A Start Date</v>
      </c>
      <c r="I231" s="81" t="str">
        <f t="shared" si="44"/>
        <v>#N/A Start Date</v>
      </c>
      <c r="J231" s="34" t="e">
        <f t="shared" si="36"/>
        <v>#REF!</v>
      </c>
      <c r="K231" s="35" t="e">
        <f t="shared" si="37"/>
        <v>#VALUE!</v>
      </c>
      <c r="L231" s="35" t="e">
        <f t="shared" si="38"/>
        <v>#REF!</v>
      </c>
      <c r="M231" s="35" t="e">
        <f t="shared" si="45"/>
        <v>#REF!</v>
      </c>
      <c r="N231" s="35" t="e">
        <f t="shared" si="46"/>
        <v>#REF!</v>
      </c>
      <c r="O231" s="36" t="e">
        <f t="shared" si="47"/>
        <v>#REF!</v>
      </c>
      <c r="Q231" s="37">
        <f t="shared" si="39"/>
        <v>0</v>
      </c>
      <c r="R231" s="38" t="e">
        <f t="shared" si="40"/>
        <v>#REF!</v>
      </c>
      <c r="S231" s="39" t="e">
        <f t="shared" si="41"/>
        <v>#REF!</v>
      </c>
    </row>
    <row r="232" spans="1:19" x14ac:dyDescent="0.25">
      <c r="A232" s="2"/>
      <c r="C232">
        <f t="shared" si="42"/>
        <v>0</v>
      </c>
      <c r="D232" s="32" t="e">
        <f t="shared" si="43"/>
        <v>#N/A</v>
      </c>
      <c r="E232" s="32" t="e">
        <f>Basic!#REF!</f>
        <v>#REF!</v>
      </c>
      <c r="F232" s="40"/>
      <c r="G232" s="80">
        <f>IFERROR(VLOOKUP(A232,HistData!Y:Z,2,FALSE)/100,G231)</f>
        <v>0.19510000000000002</v>
      </c>
      <c r="H232" s="80" t="str">
        <f>_xll.BDH($B$1,"IVOL_MONEYNESS",A232,A232,"IVOL_MATURITY=MATURITY_1STM","IVOL_MONEYNESS_LEVEL=MONEY_LVL_100_","DTS=H","FACTOR=.01","DAYS=W")</f>
        <v>#N/A Start Date</v>
      </c>
      <c r="I232" s="81" t="str">
        <f t="shared" si="44"/>
        <v>#N/A Start Date</v>
      </c>
      <c r="J232" s="34" t="e">
        <f t="shared" si="36"/>
        <v>#REF!</v>
      </c>
      <c r="K232" s="35" t="e">
        <f t="shared" si="37"/>
        <v>#VALUE!</v>
      </c>
      <c r="L232" s="35" t="e">
        <f t="shared" si="38"/>
        <v>#REF!</v>
      </c>
      <c r="M232" s="35" t="e">
        <f t="shared" si="45"/>
        <v>#REF!</v>
      </c>
      <c r="N232" s="35" t="e">
        <f t="shared" si="46"/>
        <v>#REF!</v>
      </c>
      <c r="O232" s="36" t="e">
        <f t="shared" si="47"/>
        <v>#REF!</v>
      </c>
      <c r="Q232" s="37">
        <f t="shared" si="39"/>
        <v>0</v>
      </c>
      <c r="R232" s="38" t="e">
        <f t="shared" si="40"/>
        <v>#REF!</v>
      </c>
      <c r="S232" s="39" t="e">
        <f t="shared" si="41"/>
        <v>#REF!</v>
      </c>
    </row>
    <row r="233" spans="1:19" x14ac:dyDescent="0.25">
      <c r="A233" s="2"/>
      <c r="C233">
        <f t="shared" si="42"/>
        <v>0</v>
      </c>
      <c r="D233" s="32" t="e">
        <f t="shared" si="43"/>
        <v>#N/A</v>
      </c>
      <c r="E233" s="32" t="e">
        <f>Basic!#REF!</f>
        <v>#REF!</v>
      </c>
      <c r="F233" s="40"/>
      <c r="G233" s="80">
        <f>IFERROR(VLOOKUP(A233,HistData!Y:Z,2,FALSE)/100,G232)</f>
        <v>0.19510000000000002</v>
      </c>
      <c r="H233" s="80" t="str">
        <f>_xll.BDH($B$1,"IVOL_MONEYNESS",A233,A233,"IVOL_MATURITY=MATURITY_1STM","IVOL_MONEYNESS_LEVEL=MONEY_LVL_100_","DTS=H","FACTOR=.01","DAYS=W")</f>
        <v>#N/A Start Date</v>
      </c>
      <c r="I233" s="81" t="str">
        <f t="shared" si="44"/>
        <v>#N/A Start Date</v>
      </c>
      <c r="J233" s="34" t="e">
        <f t="shared" si="36"/>
        <v>#REF!</v>
      </c>
      <c r="K233" s="35" t="e">
        <f t="shared" si="37"/>
        <v>#VALUE!</v>
      </c>
      <c r="L233" s="35" t="e">
        <f t="shared" si="38"/>
        <v>#REF!</v>
      </c>
      <c r="M233" s="35" t="e">
        <f t="shared" si="45"/>
        <v>#REF!</v>
      </c>
      <c r="N233" s="35" t="e">
        <f t="shared" si="46"/>
        <v>#REF!</v>
      </c>
      <c r="O233" s="36" t="e">
        <f t="shared" si="47"/>
        <v>#REF!</v>
      </c>
      <c r="Q233" s="37">
        <f t="shared" si="39"/>
        <v>0</v>
      </c>
      <c r="R233" s="38" t="e">
        <f t="shared" si="40"/>
        <v>#REF!</v>
      </c>
      <c r="S233" s="39" t="e">
        <f t="shared" si="41"/>
        <v>#REF!</v>
      </c>
    </row>
    <row r="234" spans="1:19" x14ac:dyDescent="0.25">
      <c r="A234" s="2"/>
      <c r="C234">
        <f t="shared" si="42"/>
        <v>0</v>
      </c>
      <c r="D234" s="32" t="e">
        <f t="shared" si="43"/>
        <v>#N/A</v>
      </c>
      <c r="E234" s="32" t="e">
        <f>Basic!#REF!</f>
        <v>#REF!</v>
      </c>
      <c r="F234" s="40"/>
      <c r="G234" s="80">
        <f>IFERROR(VLOOKUP(A234,HistData!Y:Z,2,FALSE)/100,G233)</f>
        <v>0.19510000000000002</v>
      </c>
      <c r="H234" s="80" t="str">
        <f>_xll.BDH($B$1,"IVOL_MONEYNESS",A234,A234,"IVOL_MATURITY=MATURITY_1STM","IVOL_MONEYNESS_LEVEL=MONEY_LVL_100_","DTS=H","FACTOR=.01","DAYS=W")</f>
        <v>#N/A Start Date</v>
      </c>
      <c r="I234" s="81" t="str">
        <f t="shared" si="44"/>
        <v>#N/A Start Date</v>
      </c>
      <c r="J234" s="34" t="e">
        <f t="shared" si="36"/>
        <v>#REF!</v>
      </c>
      <c r="K234" s="35" t="e">
        <f t="shared" si="37"/>
        <v>#VALUE!</v>
      </c>
      <c r="L234" s="35" t="e">
        <f t="shared" si="38"/>
        <v>#REF!</v>
      </c>
      <c r="M234" s="35" t="e">
        <f t="shared" si="45"/>
        <v>#REF!</v>
      </c>
      <c r="N234" s="35" t="e">
        <f t="shared" si="46"/>
        <v>#REF!</v>
      </c>
      <c r="O234" s="36" t="e">
        <f t="shared" si="47"/>
        <v>#REF!</v>
      </c>
      <c r="Q234" s="37">
        <f t="shared" si="39"/>
        <v>0</v>
      </c>
      <c r="R234" s="38" t="e">
        <f t="shared" si="40"/>
        <v>#REF!</v>
      </c>
      <c r="S234" s="39" t="e">
        <f t="shared" si="41"/>
        <v>#REF!</v>
      </c>
    </row>
    <row r="235" spans="1:19" x14ac:dyDescent="0.25">
      <c r="A235" s="2"/>
      <c r="C235">
        <f t="shared" si="42"/>
        <v>0</v>
      </c>
      <c r="D235" s="32" t="e">
        <f t="shared" si="43"/>
        <v>#N/A</v>
      </c>
      <c r="E235" s="32" t="e">
        <f>Basic!#REF!</f>
        <v>#REF!</v>
      </c>
      <c r="F235" s="40"/>
      <c r="G235" s="80">
        <f>IFERROR(VLOOKUP(A235,HistData!Y:Z,2,FALSE)/100,G234)</f>
        <v>0.19510000000000002</v>
      </c>
      <c r="H235" s="80" t="str">
        <f>_xll.BDH($B$1,"IVOL_MONEYNESS",A235,A235,"IVOL_MATURITY=MATURITY_1STM","IVOL_MONEYNESS_LEVEL=MONEY_LVL_100_","DTS=H","FACTOR=.01","DAYS=W")</f>
        <v>#N/A Start Date</v>
      </c>
      <c r="I235" s="81" t="str">
        <f t="shared" si="44"/>
        <v>#N/A Start Date</v>
      </c>
      <c r="J235" s="34" t="e">
        <f t="shared" si="36"/>
        <v>#REF!</v>
      </c>
      <c r="K235" s="35" t="e">
        <f t="shared" si="37"/>
        <v>#VALUE!</v>
      </c>
      <c r="L235" s="35" t="e">
        <f t="shared" si="38"/>
        <v>#REF!</v>
      </c>
      <c r="M235" s="35" t="e">
        <f t="shared" si="45"/>
        <v>#REF!</v>
      </c>
      <c r="N235" s="35" t="e">
        <f t="shared" si="46"/>
        <v>#REF!</v>
      </c>
      <c r="O235" s="36" t="e">
        <f t="shared" si="47"/>
        <v>#REF!</v>
      </c>
      <c r="Q235" s="37">
        <f t="shared" si="39"/>
        <v>0</v>
      </c>
      <c r="R235" s="38" t="e">
        <f t="shared" si="40"/>
        <v>#REF!</v>
      </c>
      <c r="S235" s="39" t="e">
        <f t="shared" si="41"/>
        <v>#REF!</v>
      </c>
    </row>
    <row r="236" spans="1:19" x14ac:dyDescent="0.25">
      <c r="A236" s="2"/>
      <c r="C236">
        <f t="shared" si="42"/>
        <v>0</v>
      </c>
      <c r="D236" s="32" t="e">
        <f t="shared" si="43"/>
        <v>#N/A</v>
      </c>
      <c r="E236" s="32" t="e">
        <f>Basic!#REF!</f>
        <v>#REF!</v>
      </c>
      <c r="F236" s="40"/>
      <c r="G236" s="80">
        <f>IFERROR(VLOOKUP(A236,HistData!Y:Z,2,FALSE)/100,G235)</f>
        <v>0.19510000000000002</v>
      </c>
      <c r="H236" s="80" t="str">
        <f>_xll.BDH($B$1,"IVOL_MONEYNESS",A236,A236,"IVOL_MATURITY=MATURITY_1STM","IVOL_MONEYNESS_LEVEL=MONEY_LVL_100_","DTS=H","FACTOR=.01","DAYS=W")</f>
        <v>#N/A Start Date</v>
      </c>
      <c r="I236" s="81" t="str">
        <f t="shared" si="44"/>
        <v>#N/A Start Date</v>
      </c>
      <c r="J236" s="34" t="e">
        <f t="shared" si="36"/>
        <v>#REF!</v>
      </c>
      <c r="K236" s="35" t="e">
        <f t="shared" si="37"/>
        <v>#VALUE!</v>
      </c>
      <c r="L236" s="35" t="e">
        <f t="shared" si="38"/>
        <v>#REF!</v>
      </c>
      <c r="M236" s="35" t="e">
        <f t="shared" si="45"/>
        <v>#REF!</v>
      </c>
      <c r="N236" s="35" t="e">
        <f t="shared" si="46"/>
        <v>#REF!</v>
      </c>
      <c r="O236" s="36" t="e">
        <f t="shared" si="47"/>
        <v>#REF!</v>
      </c>
      <c r="Q236" s="37">
        <f t="shared" si="39"/>
        <v>0</v>
      </c>
      <c r="R236" s="38" t="e">
        <f t="shared" si="40"/>
        <v>#REF!</v>
      </c>
      <c r="S236" s="39" t="e">
        <f t="shared" si="41"/>
        <v>#REF!</v>
      </c>
    </row>
    <row r="237" spans="1:19" x14ac:dyDescent="0.25">
      <c r="A237" s="2"/>
      <c r="C237">
        <f t="shared" si="42"/>
        <v>0</v>
      </c>
      <c r="D237" s="32" t="e">
        <f t="shared" si="43"/>
        <v>#N/A</v>
      </c>
      <c r="E237" s="32" t="e">
        <f>Basic!#REF!</f>
        <v>#REF!</v>
      </c>
      <c r="F237" s="40"/>
      <c r="G237" s="80">
        <f>IFERROR(VLOOKUP(A237,HistData!Y:Z,2,FALSE)/100,G236)</f>
        <v>0.19510000000000002</v>
      </c>
      <c r="H237" s="80" t="str">
        <f>_xll.BDH($B$1,"IVOL_MONEYNESS",A237,A237,"IVOL_MATURITY=MATURITY_1STM","IVOL_MONEYNESS_LEVEL=MONEY_LVL_100_","DTS=H","FACTOR=.01","DAYS=W")</f>
        <v>#N/A Start Date</v>
      </c>
      <c r="I237" s="81" t="str">
        <f t="shared" si="44"/>
        <v>#N/A Start Date</v>
      </c>
      <c r="J237" s="34" t="e">
        <f t="shared" si="36"/>
        <v>#REF!</v>
      </c>
      <c r="K237" s="35" t="e">
        <f t="shared" si="37"/>
        <v>#VALUE!</v>
      </c>
      <c r="L237" s="35" t="e">
        <f t="shared" si="38"/>
        <v>#REF!</v>
      </c>
      <c r="M237" s="35" t="e">
        <f t="shared" si="45"/>
        <v>#REF!</v>
      </c>
      <c r="N237" s="35" t="e">
        <f t="shared" si="46"/>
        <v>#REF!</v>
      </c>
      <c r="O237" s="36" t="e">
        <f t="shared" si="47"/>
        <v>#REF!</v>
      </c>
      <c r="Q237" s="37">
        <f t="shared" si="39"/>
        <v>0</v>
      </c>
      <c r="R237" s="38" t="e">
        <f t="shared" si="40"/>
        <v>#REF!</v>
      </c>
      <c r="S237" s="39" t="e">
        <f t="shared" si="41"/>
        <v>#REF!</v>
      </c>
    </row>
    <row r="238" spans="1:19" x14ac:dyDescent="0.25">
      <c r="A238" s="2"/>
      <c r="C238">
        <f t="shared" si="42"/>
        <v>0</v>
      </c>
      <c r="D238" s="32" t="e">
        <f t="shared" si="43"/>
        <v>#N/A</v>
      </c>
      <c r="E238" s="32" t="e">
        <f>Basic!#REF!</f>
        <v>#REF!</v>
      </c>
      <c r="F238" s="40"/>
      <c r="G238" s="80">
        <f>IFERROR(VLOOKUP(A238,HistData!Y:Z,2,FALSE)/100,G237)</f>
        <v>0.19510000000000002</v>
      </c>
      <c r="H238" s="80" t="str">
        <f>_xll.BDH($B$1,"IVOL_MONEYNESS",A238,A238,"IVOL_MATURITY=MATURITY_1STM","IVOL_MONEYNESS_LEVEL=MONEY_LVL_100_","DTS=H","FACTOR=.01","DAYS=W")</f>
        <v>#N/A Start Date</v>
      </c>
      <c r="I238" s="81" t="str">
        <f t="shared" si="44"/>
        <v>#N/A Start Date</v>
      </c>
      <c r="J238" s="34" t="e">
        <f t="shared" si="36"/>
        <v>#REF!</v>
      </c>
      <c r="K238" s="35" t="e">
        <f t="shared" si="37"/>
        <v>#VALUE!</v>
      </c>
      <c r="L238" s="35" t="e">
        <f t="shared" si="38"/>
        <v>#REF!</v>
      </c>
      <c r="M238" s="35" t="e">
        <f t="shared" si="45"/>
        <v>#REF!</v>
      </c>
      <c r="N238" s="35" t="e">
        <f t="shared" si="46"/>
        <v>#REF!</v>
      </c>
      <c r="O238" s="36" t="e">
        <f t="shared" si="47"/>
        <v>#REF!</v>
      </c>
      <c r="Q238" s="37">
        <f t="shared" si="39"/>
        <v>0</v>
      </c>
      <c r="R238" s="38" t="e">
        <f t="shared" si="40"/>
        <v>#REF!</v>
      </c>
      <c r="S238" s="39" t="e">
        <f t="shared" si="41"/>
        <v>#REF!</v>
      </c>
    </row>
    <row r="239" spans="1:19" x14ac:dyDescent="0.25">
      <c r="A239" s="2"/>
      <c r="C239">
        <f t="shared" si="42"/>
        <v>0</v>
      </c>
      <c r="D239" s="32" t="e">
        <f t="shared" si="43"/>
        <v>#N/A</v>
      </c>
      <c r="E239" s="32" t="e">
        <f>Basic!#REF!</f>
        <v>#REF!</v>
      </c>
      <c r="F239" s="40"/>
      <c r="G239" s="80">
        <f>IFERROR(VLOOKUP(A239,HistData!Y:Z,2,FALSE)/100,G238)</f>
        <v>0.19510000000000002</v>
      </c>
      <c r="H239" s="80" t="str">
        <f>_xll.BDH($B$1,"IVOL_MONEYNESS",A239,A239,"IVOL_MATURITY=MATURITY_1STM","IVOL_MONEYNESS_LEVEL=MONEY_LVL_100_","DTS=H","FACTOR=.01","DAYS=W")</f>
        <v>#N/A Start Date</v>
      </c>
      <c r="I239" s="81" t="str">
        <f t="shared" si="44"/>
        <v>#N/A Start Date</v>
      </c>
      <c r="J239" s="34" t="e">
        <f t="shared" si="36"/>
        <v>#REF!</v>
      </c>
      <c r="K239" s="35" t="e">
        <f t="shared" si="37"/>
        <v>#VALUE!</v>
      </c>
      <c r="L239" s="35" t="e">
        <f t="shared" si="38"/>
        <v>#REF!</v>
      </c>
      <c r="M239" s="35" t="e">
        <f t="shared" si="45"/>
        <v>#REF!</v>
      </c>
      <c r="N239" s="35" t="e">
        <f t="shared" si="46"/>
        <v>#REF!</v>
      </c>
      <c r="O239" s="36" t="e">
        <f t="shared" si="47"/>
        <v>#REF!</v>
      </c>
      <c r="Q239" s="37">
        <f t="shared" si="39"/>
        <v>0</v>
      </c>
      <c r="R239" s="38" t="e">
        <f t="shared" si="40"/>
        <v>#REF!</v>
      </c>
      <c r="S239" s="39" t="e">
        <f t="shared" si="41"/>
        <v>#REF!</v>
      </c>
    </row>
    <row r="240" spans="1:19" x14ac:dyDescent="0.25">
      <c r="A240" s="2"/>
      <c r="C240">
        <f t="shared" si="42"/>
        <v>0</v>
      </c>
      <c r="D240" s="32" t="e">
        <f t="shared" si="43"/>
        <v>#N/A</v>
      </c>
      <c r="E240" s="32" t="e">
        <f>Basic!#REF!</f>
        <v>#REF!</v>
      </c>
      <c r="F240" s="40"/>
      <c r="G240" s="80">
        <f>IFERROR(VLOOKUP(A240,HistData!Y:Z,2,FALSE)/100,G239)</f>
        <v>0.19510000000000002</v>
      </c>
      <c r="H240" s="80" t="str">
        <f>_xll.BDH($B$1,"IVOL_MONEYNESS",A240,A240,"IVOL_MATURITY=MATURITY_1STM","IVOL_MONEYNESS_LEVEL=MONEY_LVL_100_","DTS=H","FACTOR=.01","DAYS=W")</f>
        <v>#N/A Start Date</v>
      </c>
      <c r="I240" s="81" t="str">
        <f t="shared" si="44"/>
        <v>#N/A Start Date</v>
      </c>
      <c r="J240" s="34" t="e">
        <f t="shared" si="36"/>
        <v>#REF!</v>
      </c>
      <c r="K240" s="35" t="e">
        <f t="shared" si="37"/>
        <v>#VALUE!</v>
      </c>
      <c r="L240" s="35" t="e">
        <f t="shared" si="38"/>
        <v>#REF!</v>
      </c>
      <c r="M240" s="35" t="e">
        <f t="shared" si="45"/>
        <v>#REF!</v>
      </c>
      <c r="N240" s="35" t="e">
        <f t="shared" si="46"/>
        <v>#REF!</v>
      </c>
      <c r="O240" s="36" t="e">
        <f t="shared" si="47"/>
        <v>#REF!</v>
      </c>
      <c r="Q240" s="37">
        <f t="shared" si="39"/>
        <v>0</v>
      </c>
      <c r="R240" s="38" t="e">
        <f t="shared" si="40"/>
        <v>#REF!</v>
      </c>
      <c r="S240" s="39" t="e">
        <f t="shared" si="41"/>
        <v>#REF!</v>
      </c>
    </row>
    <row r="241" spans="1:19" x14ac:dyDescent="0.25">
      <c r="A241" s="2"/>
      <c r="C241">
        <f t="shared" si="42"/>
        <v>0</v>
      </c>
      <c r="D241" s="32" t="e">
        <f t="shared" si="43"/>
        <v>#N/A</v>
      </c>
      <c r="E241" s="32" t="e">
        <f>Basic!#REF!</f>
        <v>#REF!</v>
      </c>
      <c r="F241" s="40"/>
      <c r="G241" s="80">
        <f>IFERROR(VLOOKUP(A241,HistData!Y:Z,2,FALSE)/100,G240)</f>
        <v>0.19510000000000002</v>
      </c>
      <c r="H241" s="80" t="str">
        <f>_xll.BDH($B$1,"IVOL_MONEYNESS",A241,A241,"IVOL_MATURITY=MATURITY_1STM","IVOL_MONEYNESS_LEVEL=MONEY_LVL_100_","DTS=H","FACTOR=.01","DAYS=W")</f>
        <v>#N/A Start Date</v>
      </c>
      <c r="I241" s="81" t="str">
        <f t="shared" si="44"/>
        <v>#N/A Start Date</v>
      </c>
      <c r="J241" s="34" t="e">
        <f t="shared" si="36"/>
        <v>#REF!</v>
      </c>
      <c r="K241" s="35" t="e">
        <f t="shared" si="37"/>
        <v>#VALUE!</v>
      </c>
      <c r="L241" s="35" t="e">
        <f t="shared" si="38"/>
        <v>#REF!</v>
      </c>
      <c r="M241" s="35" t="e">
        <f t="shared" si="45"/>
        <v>#REF!</v>
      </c>
      <c r="N241" s="35" t="e">
        <f t="shared" si="46"/>
        <v>#REF!</v>
      </c>
      <c r="O241" s="36" t="e">
        <f t="shared" si="47"/>
        <v>#REF!</v>
      </c>
      <c r="Q241" s="37">
        <f t="shared" si="39"/>
        <v>0</v>
      </c>
      <c r="R241" s="38" t="e">
        <f t="shared" si="40"/>
        <v>#REF!</v>
      </c>
      <c r="S241" s="39" t="e">
        <f t="shared" si="41"/>
        <v>#REF!</v>
      </c>
    </row>
    <row r="242" spans="1:19" x14ac:dyDescent="0.25">
      <c r="A242" s="2"/>
      <c r="C242">
        <f t="shared" si="42"/>
        <v>0</v>
      </c>
      <c r="D242" s="32" t="e">
        <f t="shared" si="43"/>
        <v>#N/A</v>
      </c>
      <c r="E242" s="32" t="e">
        <f>Basic!#REF!</f>
        <v>#REF!</v>
      </c>
      <c r="F242" s="40"/>
      <c r="G242" s="80">
        <f>IFERROR(VLOOKUP(A242,HistData!Y:Z,2,FALSE)/100,G241)</f>
        <v>0.19510000000000002</v>
      </c>
      <c r="H242" s="80" t="str">
        <f>_xll.BDH($B$1,"IVOL_MONEYNESS",A242,A242,"IVOL_MATURITY=MATURITY_1STM","IVOL_MONEYNESS_LEVEL=MONEY_LVL_100_","DTS=H","FACTOR=.01","DAYS=W")</f>
        <v>#N/A Start Date</v>
      </c>
      <c r="I242" s="81" t="str">
        <f t="shared" si="44"/>
        <v>#N/A Start Date</v>
      </c>
      <c r="J242" s="34" t="e">
        <f t="shared" si="36"/>
        <v>#REF!</v>
      </c>
      <c r="K242" s="35" t="e">
        <f t="shared" si="37"/>
        <v>#VALUE!</v>
      </c>
      <c r="L242" s="35" t="e">
        <f t="shared" si="38"/>
        <v>#REF!</v>
      </c>
      <c r="M242" s="35" t="e">
        <f t="shared" si="45"/>
        <v>#REF!</v>
      </c>
      <c r="N242" s="35" t="e">
        <f t="shared" si="46"/>
        <v>#REF!</v>
      </c>
      <c r="O242" s="36" t="e">
        <f t="shared" si="47"/>
        <v>#REF!</v>
      </c>
      <c r="Q242" s="37">
        <f t="shared" si="39"/>
        <v>0</v>
      </c>
      <c r="R242" s="38" t="e">
        <f t="shared" si="40"/>
        <v>#REF!</v>
      </c>
      <c r="S242" s="39" t="e">
        <f t="shared" si="41"/>
        <v>#REF!</v>
      </c>
    </row>
    <row r="243" spans="1:19" x14ac:dyDescent="0.25">
      <c r="A243" s="2"/>
      <c r="C243">
        <f t="shared" si="42"/>
        <v>0</v>
      </c>
      <c r="D243" s="32" t="e">
        <f t="shared" si="43"/>
        <v>#N/A</v>
      </c>
      <c r="E243" s="32" t="e">
        <f>Basic!#REF!</f>
        <v>#REF!</v>
      </c>
      <c r="F243" s="40"/>
      <c r="G243" s="80">
        <f>IFERROR(VLOOKUP(A243,HistData!Y:Z,2,FALSE)/100,G242)</f>
        <v>0.19510000000000002</v>
      </c>
      <c r="H243" s="80" t="str">
        <f>_xll.BDH($B$1,"IVOL_MONEYNESS",A243,A243,"IVOL_MATURITY=MATURITY_1STM","IVOL_MONEYNESS_LEVEL=MONEY_LVL_100_","DTS=H","FACTOR=.01","DAYS=W")</f>
        <v>#N/A Start Date</v>
      </c>
      <c r="I243" s="81" t="str">
        <f t="shared" si="44"/>
        <v>#N/A Start Date</v>
      </c>
      <c r="J243" s="34" t="e">
        <f t="shared" si="36"/>
        <v>#REF!</v>
      </c>
      <c r="K243" s="35" t="e">
        <f t="shared" si="37"/>
        <v>#VALUE!</v>
      </c>
      <c r="L243" s="35" t="e">
        <f t="shared" si="38"/>
        <v>#REF!</v>
      </c>
      <c r="M243" s="35" t="e">
        <f t="shared" si="45"/>
        <v>#REF!</v>
      </c>
      <c r="N243" s="35" t="e">
        <f t="shared" si="46"/>
        <v>#REF!</v>
      </c>
      <c r="O243" s="36" t="e">
        <f t="shared" si="47"/>
        <v>#REF!</v>
      </c>
      <c r="Q243" s="37">
        <f t="shared" si="39"/>
        <v>0</v>
      </c>
      <c r="R243" s="38" t="e">
        <f t="shared" si="40"/>
        <v>#REF!</v>
      </c>
      <c r="S243" s="39" t="e">
        <f t="shared" si="41"/>
        <v>#REF!</v>
      </c>
    </row>
    <row r="244" spans="1:19" x14ac:dyDescent="0.25">
      <c r="A244" s="2"/>
      <c r="C244">
        <f t="shared" si="42"/>
        <v>0</v>
      </c>
      <c r="D244" s="32" t="e">
        <f t="shared" si="43"/>
        <v>#N/A</v>
      </c>
      <c r="E244" s="32" t="e">
        <f>Basic!#REF!</f>
        <v>#REF!</v>
      </c>
      <c r="F244" s="40"/>
      <c r="G244" s="80">
        <f>IFERROR(VLOOKUP(A244,HistData!Y:Z,2,FALSE)/100,G243)</f>
        <v>0.19510000000000002</v>
      </c>
      <c r="H244" s="80" t="str">
        <f>_xll.BDH($B$1,"IVOL_MONEYNESS",A244,A244,"IVOL_MATURITY=MATURITY_1STM","IVOL_MONEYNESS_LEVEL=MONEY_LVL_100_","DTS=H","FACTOR=.01","DAYS=W")</f>
        <v>#N/A Start Date</v>
      </c>
      <c r="I244" s="81" t="str">
        <f t="shared" si="44"/>
        <v>#N/A Start Date</v>
      </c>
      <c r="J244" s="34" t="e">
        <f t="shared" si="36"/>
        <v>#REF!</v>
      </c>
      <c r="K244" s="35" t="e">
        <f t="shared" si="37"/>
        <v>#VALUE!</v>
      </c>
      <c r="L244" s="35" t="e">
        <f t="shared" si="38"/>
        <v>#REF!</v>
      </c>
      <c r="M244" s="35" t="e">
        <f t="shared" si="45"/>
        <v>#REF!</v>
      </c>
      <c r="N244" s="35" t="e">
        <f t="shared" si="46"/>
        <v>#REF!</v>
      </c>
      <c r="O244" s="36" t="e">
        <f t="shared" si="47"/>
        <v>#REF!</v>
      </c>
      <c r="Q244" s="37">
        <f t="shared" si="39"/>
        <v>0</v>
      </c>
      <c r="R244" s="38" t="e">
        <f t="shared" si="40"/>
        <v>#REF!</v>
      </c>
      <c r="S244" s="39" t="e">
        <f t="shared" si="41"/>
        <v>#REF!</v>
      </c>
    </row>
    <row r="245" spans="1:19" x14ac:dyDescent="0.25">
      <c r="A245" s="2"/>
      <c r="C245">
        <f t="shared" si="42"/>
        <v>0</v>
      </c>
      <c r="D245" s="32" t="e">
        <f t="shared" si="43"/>
        <v>#N/A</v>
      </c>
      <c r="E245" s="32" t="e">
        <f>Basic!#REF!</f>
        <v>#REF!</v>
      </c>
      <c r="F245" s="40"/>
      <c r="G245" s="80">
        <f>IFERROR(VLOOKUP(A245,HistData!Y:Z,2,FALSE)/100,G244)</f>
        <v>0.19510000000000002</v>
      </c>
      <c r="H245" s="80" t="str">
        <f>_xll.BDH($B$1,"IVOL_MONEYNESS",A245,A245,"IVOL_MATURITY=MATURITY_1STM","IVOL_MONEYNESS_LEVEL=MONEY_LVL_100_","DTS=H","FACTOR=.01","DAYS=W")</f>
        <v>#N/A Start Date</v>
      </c>
      <c r="I245" s="81" t="str">
        <f t="shared" si="44"/>
        <v>#N/A Start Date</v>
      </c>
      <c r="J245" s="34" t="e">
        <f t="shared" si="36"/>
        <v>#REF!</v>
      </c>
      <c r="K245" s="35" t="e">
        <f t="shared" si="37"/>
        <v>#VALUE!</v>
      </c>
      <c r="L245" s="35" t="e">
        <f t="shared" si="38"/>
        <v>#REF!</v>
      </c>
      <c r="M245" s="35" t="e">
        <f t="shared" si="45"/>
        <v>#REF!</v>
      </c>
      <c r="N245" s="35" t="e">
        <f t="shared" si="46"/>
        <v>#REF!</v>
      </c>
      <c r="O245" s="36" t="e">
        <f t="shared" si="47"/>
        <v>#REF!</v>
      </c>
      <c r="Q245" s="37">
        <f t="shared" si="39"/>
        <v>0</v>
      </c>
      <c r="R245" s="38" t="e">
        <f t="shared" si="40"/>
        <v>#REF!</v>
      </c>
      <c r="S245" s="39" t="e">
        <f t="shared" si="41"/>
        <v>#REF!</v>
      </c>
    </row>
    <row r="246" spans="1:19" x14ac:dyDescent="0.25">
      <c r="A246" s="2"/>
      <c r="C246">
        <f t="shared" si="42"/>
        <v>0</v>
      </c>
      <c r="D246" s="32" t="e">
        <f t="shared" si="43"/>
        <v>#N/A</v>
      </c>
      <c r="E246" s="32" t="e">
        <f>Basic!#REF!</f>
        <v>#REF!</v>
      </c>
      <c r="F246" s="40"/>
      <c r="G246" s="80">
        <f>IFERROR(VLOOKUP(A246,HistData!Y:Z,2,FALSE)/100,G245)</f>
        <v>0.19510000000000002</v>
      </c>
      <c r="H246" s="80" t="str">
        <f>_xll.BDH($B$1,"IVOL_MONEYNESS",A246,A246,"IVOL_MATURITY=MATURITY_1STM","IVOL_MONEYNESS_LEVEL=MONEY_LVL_100_","DTS=H","FACTOR=.01","DAYS=W")</f>
        <v>#N/A Start Date</v>
      </c>
      <c r="I246" s="81" t="str">
        <f t="shared" si="44"/>
        <v>#N/A Start Date</v>
      </c>
      <c r="J246" s="34" t="e">
        <f t="shared" si="36"/>
        <v>#REF!</v>
      </c>
      <c r="K246" s="35" t="e">
        <f t="shared" si="37"/>
        <v>#VALUE!</v>
      </c>
      <c r="L246" s="35" t="e">
        <f t="shared" si="38"/>
        <v>#REF!</v>
      </c>
      <c r="M246" s="35" t="e">
        <f t="shared" si="45"/>
        <v>#REF!</v>
      </c>
      <c r="N246" s="35" t="e">
        <f t="shared" si="46"/>
        <v>#REF!</v>
      </c>
      <c r="O246" s="36" t="e">
        <f t="shared" si="47"/>
        <v>#REF!</v>
      </c>
      <c r="Q246" s="37">
        <f t="shared" si="39"/>
        <v>0</v>
      </c>
      <c r="R246" s="38" t="e">
        <f t="shared" si="40"/>
        <v>#REF!</v>
      </c>
      <c r="S246" s="39" t="e">
        <f t="shared" si="41"/>
        <v>#REF!</v>
      </c>
    </row>
    <row r="247" spans="1:19" x14ac:dyDescent="0.25">
      <c r="A247" s="2"/>
      <c r="C247">
        <f t="shared" si="42"/>
        <v>0</v>
      </c>
      <c r="D247" s="32" t="e">
        <f t="shared" si="43"/>
        <v>#N/A</v>
      </c>
      <c r="E247" s="32" t="e">
        <f>Basic!#REF!</f>
        <v>#REF!</v>
      </c>
      <c r="F247" s="40"/>
      <c r="G247" s="80">
        <f>IFERROR(VLOOKUP(A247,HistData!Y:Z,2,FALSE)/100,G246)</f>
        <v>0.19510000000000002</v>
      </c>
      <c r="H247" s="80" t="str">
        <f>_xll.BDH($B$1,"IVOL_MONEYNESS",A247,A247,"IVOL_MATURITY=MATURITY_1STM","IVOL_MONEYNESS_LEVEL=MONEY_LVL_100_","DTS=H","FACTOR=.01","DAYS=W")</f>
        <v>#N/A Start Date</v>
      </c>
      <c r="I247" s="81" t="str">
        <f t="shared" si="44"/>
        <v>#N/A Start Date</v>
      </c>
      <c r="J247" s="34" t="e">
        <f t="shared" si="36"/>
        <v>#REF!</v>
      </c>
      <c r="K247" s="35" t="e">
        <f t="shared" si="37"/>
        <v>#VALUE!</v>
      </c>
      <c r="L247" s="35" t="e">
        <f t="shared" si="38"/>
        <v>#REF!</v>
      </c>
      <c r="M247" s="35" t="e">
        <f t="shared" si="45"/>
        <v>#REF!</v>
      </c>
      <c r="N247" s="35" t="e">
        <f t="shared" si="46"/>
        <v>#REF!</v>
      </c>
      <c r="O247" s="36" t="e">
        <f t="shared" si="47"/>
        <v>#REF!</v>
      </c>
      <c r="Q247" s="37">
        <f t="shared" si="39"/>
        <v>0</v>
      </c>
      <c r="R247" s="38" t="e">
        <f t="shared" si="40"/>
        <v>#REF!</v>
      </c>
      <c r="S247" s="39" t="e">
        <f t="shared" si="41"/>
        <v>#REF!</v>
      </c>
    </row>
    <row r="248" spans="1:19" x14ac:dyDescent="0.25">
      <c r="A248" s="2"/>
      <c r="C248">
        <f t="shared" si="42"/>
        <v>0</v>
      </c>
      <c r="D248" s="32" t="e">
        <f t="shared" si="43"/>
        <v>#N/A</v>
      </c>
      <c r="E248" s="32" t="e">
        <f>Basic!#REF!</f>
        <v>#REF!</v>
      </c>
      <c r="F248" s="40"/>
      <c r="G248" s="80">
        <f>IFERROR(VLOOKUP(A248,HistData!Y:Z,2,FALSE)/100,G247)</f>
        <v>0.19510000000000002</v>
      </c>
      <c r="H248" s="80" t="str">
        <f>_xll.BDH($B$1,"IVOL_MONEYNESS",A248,A248,"IVOL_MATURITY=MATURITY_1STM","IVOL_MONEYNESS_LEVEL=MONEY_LVL_100_","DTS=H","FACTOR=.01","DAYS=W")</f>
        <v>#N/A Start Date</v>
      </c>
      <c r="I248" s="81" t="str">
        <f t="shared" si="44"/>
        <v>#N/A Start Date</v>
      </c>
      <c r="J248" s="34" t="e">
        <f t="shared" si="36"/>
        <v>#REF!</v>
      </c>
      <c r="K248" s="35" t="e">
        <f t="shared" si="37"/>
        <v>#VALUE!</v>
      </c>
      <c r="L248" s="35" t="e">
        <f t="shared" si="38"/>
        <v>#REF!</v>
      </c>
      <c r="M248" s="35" t="e">
        <f t="shared" si="45"/>
        <v>#REF!</v>
      </c>
      <c r="N248" s="35" t="e">
        <f t="shared" si="46"/>
        <v>#REF!</v>
      </c>
      <c r="O248" s="36" t="e">
        <f t="shared" si="47"/>
        <v>#REF!</v>
      </c>
      <c r="Q248" s="37">
        <f t="shared" si="39"/>
        <v>0</v>
      </c>
      <c r="R248" s="38" t="e">
        <f t="shared" si="40"/>
        <v>#REF!</v>
      </c>
      <c r="S248" s="39" t="e">
        <f t="shared" si="41"/>
        <v>#REF!</v>
      </c>
    </row>
    <row r="249" spans="1:19" x14ac:dyDescent="0.25">
      <c r="A249" s="2"/>
      <c r="C249">
        <f t="shared" si="42"/>
        <v>0</v>
      </c>
      <c r="D249" s="32" t="e">
        <f t="shared" si="43"/>
        <v>#N/A</v>
      </c>
      <c r="E249" s="32" t="e">
        <f>Basic!#REF!</f>
        <v>#REF!</v>
      </c>
      <c r="F249" s="40"/>
      <c r="G249" s="80">
        <f>IFERROR(VLOOKUP(A249,HistData!Y:Z,2,FALSE)/100,G248)</f>
        <v>0.19510000000000002</v>
      </c>
      <c r="H249" s="80" t="str">
        <f>_xll.BDH($B$1,"IVOL_MONEYNESS",A249,A249,"IVOL_MATURITY=MATURITY_1STM","IVOL_MONEYNESS_LEVEL=MONEY_LVL_100_","DTS=H","FACTOR=.01","DAYS=W")</f>
        <v>#N/A Start Date</v>
      </c>
      <c r="I249" s="81" t="str">
        <f t="shared" si="44"/>
        <v>#N/A Start Date</v>
      </c>
      <c r="J249" s="34" t="e">
        <f t="shared" si="36"/>
        <v>#REF!</v>
      </c>
      <c r="K249" s="35" t="e">
        <f t="shared" si="37"/>
        <v>#VALUE!</v>
      </c>
      <c r="L249" s="35" t="e">
        <f t="shared" si="38"/>
        <v>#REF!</v>
      </c>
      <c r="M249" s="35" t="e">
        <f t="shared" si="45"/>
        <v>#REF!</v>
      </c>
      <c r="N249" s="35" t="e">
        <f t="shared" si="46"/>
        <v>#REF!</v>
      </c>
      <c r="O249" s="36" t="e">
        <f t="shared" si="47"/>
        <v>#REF!</v>
      </c>
      <c r="Q249" s="37">
        <f t="shared" si="39"/>
        <v>0</v>
      </c>
      <c r="R249" s="38" t="e">
        <f t="shared" si="40"/>
        <v>#REF!</v>
      </c>
      <c r="S249" s="39" t="e">
        <f t="shared" si="41"/>
        <v>#REF!</v>
      </c>
    </row>
    <row r="250" spans="1:19" x14ac:dyDescent="0.25">
      <c r="A250" s="2"/>
      <c r="C250">
        <f t="shared" si="42"/>
        <v>0</v>
      </c>
      <c r="D250" s="32" t="e">
        <f t="shared" si="43"/>
        <v>#N/A</v>
      </c>
      <c r="E250" s="32" t="e">
        <f>Basic!#REF!</f>
        <v>#REF!</v>
      </c>
      <c r="F250" s="40"/>
      <c r="G250" s="80">
        <f>IFERROR(VLOOKUP(A250,HistData!Y:Z,2,FALSE)/100,G249)</f>
        <v>0.19510000000000002</v>
      </c>
      <c r="H250" s="80" t="str">
        <f>_xll.BDH($B$1,"IVOL_MONEYNESS",A250,A250,"IVOL_MATURITY=MATURITY_1STM","IVOL_MONEYNESS_LEVEL=MONEY_LVL_100_","DTS=H","FACTOR=.01","DAYS=W")</f>
        <v>#N/A Start Date</v>
      </c>
      <c r="I250" s="81" t="str">
        <f t="shared" si="44"/>
        <v>#N/A Start Date</v>
      </c>
      <c r="J250" s="34" t="e">
        <f t="shared" si="36"/>
        <v>#REF!</v>
      </c>
      <c r="K250" s="35" t="e">
        <f t="shared" si="37"/>
        <v>#VALUE!</v>
      </c>
      <c r="L250" s="35" t="e">
        <f t="shared" si="38"/>
        <v>#REF!</v>
      </c>
      <c r="M250" s="35" t="e">
        <f t="shared" si="45"/>
        <v>#REF!</v>
      </c>
      <c r="N250" s="35" t="e">
        <f t="shared" si="46"/>
        <v>#REF!</v>
      </c>
      <c r="O250" s="36" t="e">
        <f t="shared" si="47"/>
        <v>#REF!</v>
      </c>
      <c r="Q250" s="37">
        <f t="shared" si="39"/>
        <v>0</v>
      </c>
      <c r="R250" s="38" t="e">
        <f t="shared" si="40"/>
        <v>#REF!</v>
      </c>
      <c r="S250" s="39" t="e">
        <f t="shared" si="41"/>
        <v>#REF!</v>
      </c>
    </row>
    <row r="251" spans="1:19" x14ac:dyDescent="0.25">
      <c r="A251" s="2"/>
      <c r="C251">
        <f t="shared" si="42"/>
        <v>0</v>
      </c>
      <c r="D251" s="32" t="e">
        <f t="shared" si="43"/>
        <v>#N/A</v>
      </c>
      <c r="E251" s="32" t="e">
        <f>Basic!#REF!</f>
        <v>#REF!</v>
      </c>
      <c r="F251" s="40"/>
      <c r="G251" s="80">
        <f>IFERROR(VLOOKUP(A251,HistData!Y:Z,2,FALSE)/100,G250)</f>
        <v>0.19510000000000002</v>
      </c>
      <c r="H251" s="80" t="str">
        <f>_xll.BDH($B$1,"IVOL_MONEYNESS",A251,A251,"IVOL_MATURITY=MATURITY_1STM","IVOL_MONEYNESS_LEVEL=MONEY_LVL_100_","DTS=H","FACTOR=.01","DAYS=W")</f>
        <v>#N/A Start Date</v>
      </c>
      <c r="I251" s="81" t="str">
        <f t="shared" si="44"/>
        <v>#N/A Start Date</v>
      </c>
      <c r="J251" s="34" t="e">
        <f t="shared" si="36"/>
        <v>#REF!</v>
      </c>
      <c r="K251" s="35" t="e">
        <f t="shared" si="37"/>
        <v>#VALUE!</v>
      </c>
      <c r="L251" s="35" t="e">
        <f t="shared" si="38"/>
        <v>#REF!</v>
      </c>
      <c r="M251" s="35" t="e">
        <f t="shared" si="45"/>
        <v>#REF!</v>
      </c>
      <c r="N251" s="35" t="e">
        <f t="shared" si="46"/>
        <v>#REF!</v>
      </c>
      <c r="O251" s="36" t="e">
        <f t="shared" si="47"/>
        <v>#REF!</v>
      </c>
      <c r="Q251" s="37">
        <f t="shared" si="39"/>
        <v>0</v>
      </c>
      <c r="R251" s="38" t="e">
        <f t="shared" si="40"/>
        <v>#REF!</v>
      </c>
      <c r="S251" s="39" t="e">
        <f t="shared" si="41"/>
        <v>#REF!</v>
      </c>
    </row>
    <row r="252" spans="1:19" x14ac:dyDescent="0.25">
      <c r="A252" s="2"/>
      <c r="C252">
        <f t="shared" si="42"/>
        <v>0</v>
      </c>
      <c r="D252" s="32" t="e">
        <f t="shared" si="43"/>
        <v>#N/A</v>
      </c>
      <c r="E252" s="32" t="e">
        <f>Basic!#REF!</f>
        <v>#REF!</v>
      </c>
      <c r="F252" s="40"/>
      <c r="G252" s="80">
        <f>IFERROR(VLOOKUP(A252,HistData!Y:Z,2,FALSE)/100,G251)</f>
        <v>0.19510000000000002</v>
      </c>
      <c r="H252" s="80" t="str">
        <f>_xll.BDH($B$1,"IVOL_MONEYNESS",A252,A252,"IVOL_MATURITY=MATURITY_1STM","IVOL_MONEYNESS_LEVEL=MONEY_LVL_100_","DTS=H","FACTOR=.01","DAYS=W")</f>
        <v>#N/A Start Date</v>
      </c>
      <c r="I252" s="81" t="str">
        <f t="shared" si="44"/>
        <v>#N/A Start Date</v>
      </c>
      <c r="J252" s="34" t="e">
        <f t="shared" si="36"/>
        <v>#REF!</v>
      </c>
      <c r="K252" s="35" t="e">
        <f t="shared" si="37"/>
        <v>#VALUE!</v>
      </c>
      <c r="L252" s="35" t="e">
        <f t="shared" si="38"/>
        <v>#REF!</v>
      </c>
      <c r="M252" s="35" t="e">
        <f t="shared" si="45"/>
        <v>#REF!</v>
      </c>
      <c r="N252" s="35" t="e">
        <f t="shared" si="46"/>
        <v>#REF!</v>
      </c>
      <c r="O252" s="36" t="e">
        <f t="shared" si="47"/>
        <v>#REF!</v>
      </c>
      <c r="Q252" s="37">
        <f t="shared" si="39"/>
        <v>0</v>
      </c>
      <c r="R252" s="38" t="e">
        <f t="shared" si="40"/>
        <v>#REF!</v>
      </c>
      <c r="S252" s="39" t="e">
        <f t="shared" si="41"/>
        <v>#REF!</v>
      </c>
    </row>
    <row r="253" spans="1:19" x14ac:dyDescent="0.25">
      <c r="A253" s="2"/>
      <c r="C253">
        <f t="shared" si="42"/>
        <v>0</v>
      </c>
      <c r="D253" s="32" t="e">
        <f t="shared" si="43"/>
        <v>#N/A</v>
      </c>
      <c r="E253" s="32" t="e">
        <f>Basic!#REF!</f>
        <v>#REF!</v>
      </c>
      <c r="F253" s="40"/>
      <c r="G253" s="80">
        <f>IFERROR(VLOOKUP(A253,HistData!Y:Z,2,FALSE)/100,G252)</f>
        <v>0.19510000000000002</v>
      </c>
      <c r="H253" s="80" t="str">
        <f>_xll.BDH($B$1,"IVOL_MONEYNESS",A253,A253,"IVOL_MATURITY=MATURITY_1STM","IVOL_MONEYNESS_LEVEL=MONEY_LVL_100_","DTS=H","FACTOR=.01","DAYS=W")</f>
        <v>#N/A Start Date</v>
      </c>
      <c r="I253" s="81" t="str">
        <f t="shared" si="44"/>
        <v>#N/A Start Date</v>
      </c>
      <c r="J253" s="34" t="e">
        <f t="shared" si="36"/>
        <v>#REF!</v>
      </c>
      <c r="K253" s="35" t="e">
        <f t="shared" si="37"/>
        <v>#VALUE!</v>
      </c>
      <c r="L253" s="35" t="e">
        <f t="shared" si="38"/>
        <v>#REF!</v>
      </c>
      <c r="M253" s="35" t="e">
        <f t="shared" si="45"/>
        <v>#REF!</v>
      </c>
      <c r="N253" s="35" t="e">
        <f t="shared" si="46"/>
        <v>#REF!</v>
      </c>
      <c r="O253" s="36" t="e">
        <f t="shared" si="47"/>
        <v>#REF!</v>
      </c>
      <c r="Q253" s="37">
        <f t="shared" si="39"/>
        <v>0</v>
      </c>
      <c r="R253" s="38" t="e">
        <f t="shared" si="40"/>
        <v>#REF!</v>
      </c>
      <c r="S253" s="39" t="e">
        <f t="shared" si="41"/>
        <v>#REF!</v>
      </c>
    </row>
    <row r="254" spans="1:19" x14ac:dyDescent="0.25">
      <c r="A254" s="2"/>
      <c r="C254">
        <f t="shared" si="42"/>
        <v>0</v>
      </c>
      <c r="D254" s="32" t="e">
        <f t="shared" si="43"/>
        <v>#N/A</v>
      </c>
      <c r="E254" s="32" t="e">
        <f>Basic!#REF!</f>
        <v>#REF!</v>
      </c>
      <c r="F254" s="40"/>
      <c r="G254" s="80">
        <f>IFERROR(VLOOKUP(A254,HistData!Y:Z,2,FALSE)/100,G253)</f>
        <v>0.19510000000000002</v>
      </c>
      <c r="H254" s="80" t="str">
        <f>_xll.BDH($B$1,"IVOL_MONEYNESS",A254,A254,"IVOL_MATURITY=MATURITY_1STM","IVOL_MONEYNESS_LEVEL=MONEY_LVL_100_","DTS=H","FACTOR=.01","DAYS=W")</f>
        <v>#N/A Start Date</v>
      </c>
      <c r="I254" s="81" t="str">
        <f t="shared" si="44"/>
        <v>#N/A Start Date</v>
      </c>
      <c r="J254" s="34" t="e">
        <f t="shared" si="36"/>
        <v>#REF!</v>
      </c>
      <c r="K254" s="35" t="e">
        <f t="shared" si="37"/>
        <v>#VALUE!</v>
      </c>
      <c r="L254" s="35" t="e">
        <f t="shared" si="38"/>
        <v>#REF!</v>
      </c>
      <c r="M254" s="35" t="e">
        <f t="shared" si="45"/>
        <v>#REF!</v>
      </c>
      <c r="N254" s="35" t="e">
        <f t="shared" si="46"/>
        <v>#REF!</v>
      </c>
      <c r="O254" s="36" t="e">
        <f t="shared" si="47"/>
        <v>#REF!</v>
      </c>
      <c r="Q254" s="37">
        <f t="shared" si="39"/>
        <v>0</v>
      </c>
      <c r="R254" s="38" t="e">
        <f t="shared" si="40"/>
        <v>#REF!</v>
      </c>
      <c r="S254" s="39" t="e">
        <f t="shared" si="41"/>
        <v>#REF!</v>
      </c>
    </row>
    <row r="255" spans="1:19" x14ac:dyDescent="0.25">
      <c r="A255" s="2"/>
      <c r="C255">
        <f t="shared" si="42"/>
        <v>0</v>
      </c>
      <c r="D255" s="32" t="e">
        <f t="shared" si="43"/>
        <v>#N/A</v>
      </c>
      <c r="E255" s="32" t="e">
        <f>Basic!#REF!</f>
        <v>#REF!</v>
      </c>
      <c r="F255" s="40"/>
      <c r="G255" s="80">
        <f>IFERROR(VLOOKUP(A255,HistData!Y:Z,2,FALSE)/100,G254)</f>
        <v>0.19510000000000002</v>
      </c>
      <c r="H255" s="80" t="str">
        <f>_xll.BDH($B$1,"IVOL_MONEYNESS",A255,A255,"IVOL_MATURITY=MATURITY_1STM","IVOL_MONEYNESS_LEVEL=MONEY_LVL_100_","DTS=H","FACTOR=.01","DAYS=W")</f>
        <v>#N/A Start Date</v>
      </c>
      <c r="I255" s="81" t="str">
        <f t="shared" si="44"/>
        <v>#N/A Start Date</v>
      </c>
      <c r="J255" s="34" t="e">
        <f t="shared" si="36"/>
        <v>#REF!</v>
      </c>
      <c r="K255" s="35" t="e">
        <f t="shared" si="37"/>
        <v>#VALUE!</v>
      </c>
      <c r="L255" s="35" t="e">
        <f t="shared" si="38"/>
        <v>#REF!</v>
      </c>
      <c r="M255" s="35" t="e">
        <f t="shared" si="45"/>
        <v>#REF!</v>
      </c>
      <c r="N255" s="35" t="e">
        <f t="shared" si="46"/>
        <v>#REF!</v>
      </c>
      <c r="O255" s="36" t="e">
        <f t="shared" si="47"/>
        <v>#REF!</v>
      </c>
      <c r="Q255" s="37">
        <f t="shared" si="39"/>
        <v>0</v>
      </c>
      <c r="R255" s="38" t="e">
        <f t="shared" si="40"/>
        <v>#REF!</v>
      </c>
      <c r="S255" s="39" t="e">
        <f t="shared" si="41"/>
        <v>#REF!</v>
      </c>
    </row>
    <row r="256" spans="1:19" x14ac:dyDescent="0.25">
      <c r="A256" s="2"/>
      <c r="C256">
        <f t="shared" si="42"/>
        <v>0</v>
      </c>
      <c r="D256" s="32" t="e">
        <f t="shared" si="43"/>
        <v>#N/A</v>
      </c>
      <c r="E256" s="32" t="e">
        <f>Basic!#REF!</f>
        <v>#REF!</v>
      </c>
      <c r="F256" s="40"/>
      <c r="G256" s="80">
        <f>IFERROR(VLOOKUP(A256,HistData!Y:Z,2,FALSE)/100,G255)</f>
        <v>0.19510000000000002</v>
      </c>
      <c r="H256" s="80" t="str">
        <f>_xll.BDH($B$1,"IVOL_MONEYNESS",A256,A256,"IVOL_MATURITY=MATURITY_1STM","IVOL_MONEYNESS_LEVEL=MONEY_LVL_100_","DTS=H","FACTOR=.01","DAYS=W")</f>
        <v>#N/A Start Date</v>
      </c>
      <c r="I256" s="81" t="str">
        <f t="shared" si="44"/>
        <v>#N/A Start Date</v>
      </c>
      <c r="J256" s="34" t="e">
        <f t="shared" si="36"/>
        <v>#REF!</v>
      </c>
      <c r="K256" s="35" t="e">
        <f t="shared" si="37"/>
        <v>#VALUE!</v>
      </c>
      <c r="L256" s="35" t="e">
        <f t="shared" si="38"/>
        <v>#REF!</v>
      </c>
      <c r="M256" s="35" t="e">
        <f t="shared" si="45"/>
        <v>#REF!</v>
      </c>
      <c r="N256" s="35" t="e">
        <f t="shared" si="46"/>
        <v>#REF!</v>
      </c>
      <c r="O256" s="36" t="e">
        <f t="shared" si="47"/>
        <v>#REF!</v>
      </c>
      <c r="Q256" s="37">
        <f t="shared" si="39"/>
        <v>0</v>
      </c>
      <c r="R256" s="38" t="e">
        <f t="shared" si="40"/>
        <v>#REF!</v>
      </c>
      <c r="S256" s="39" t="e">
        <f t="shared" si="41"/>
        <v>#REF!</v>
      </c>
    </row>
    <row r="257" spans="1:19" x14ac:dyDescent="0.25">
      <c r="A257" s="2"/>
      <c r="C257">
        <f t="shared" si="42"/>
        <v>0</v>
      </c>
      <c r="D257" s="32" t="e">
        <f t="shared" si="43"/>
        <v>#N/A</v>
      </c>
      <c r="E257" s="32" t="e">
        <f>Basic!#REF!</f>
        <v>#REF!</v>
      </c>
      <c r="F257" s="40"/>
      <c r="G257" s="80">
        <f>IFERROR(VLOOKUP(A257,HistData!Y:Z,2,FALSE)/100,G256)</f>
        <v>0.19510000000000002</v>
      </c>
      <c r="H257" s="80" t="str">
        <f>_xll.BDH($B$1,"IVOL_MONEYNESS",A257,A257,"IVOL_MATURITY=MATURITY_1STM","IVOL_MONEYNESS_LEVEL=MONEY_LVL_100_","DTS=H","FACTOR=.01","DAYS=W")</f>
        <v>#N/A Start Date</v>
      </c>
      <c r="I257" s="81" t="str">
        <f t="shared" si="44"/>
        <v>#N/A Start Date</v>
      </c>
      <c r="J257" s="34" t="e">
        <f t="shared" si="36"/>
        <v>#REF!</v>
      </c>
      <c r="K257" s="35" t="e">
        <f t="shared" si="37"/>
        <v>#VALUE!</v>
      </c>
      <c r="L257" s="35" t="e">
        <f t="shared" si="38"/>
        <v>#REF!</v>
      </c>
      <c r="M257" s="35" t="e">
        <f t="shared" si="45"/>
        <v>#REF!</v>
      </c>
      <c r="N257" s="35" t="e">
        <f t="shared" si="46"/>
        <v>#REF!</v>
      </c>
      <c r="O257" s="36" t="e">
        <f t="shared" si="47"/>
        <v>#REF!</v>
      </c>
      <c r="Q257" s="37">
        <f t="shared" si="39"/>
        <v>0</v>
      </c>
      <c r="R257" s="38" t="e">
        <f t="shared" si="40"/>
        <v>#REF!</v>
      </c>
      <c r="S257" s="39" t="e">
        <f t="shared" si="41"/>
        <v>#REF!</v>
      </c>
    </row>
    <row r="258" spans="1:19" x14ac:dyDescent="0.25">
      <c r="A258" s="2"/>
      <c r="C258">
        <f t="shared" si="42"/>
        <v>0</v>
      </c>
      <c r="D258" s="32" t="e">
        <f t="shared" si="43"/>
        <v>#N/A</v>
      </c>
      <c r="E258" s="32" t="e">
        <f>Basic!#REF!</f>
        <v>#REF!</v>
      </c>
      <c r="F258" s="40"/>
      <c r="G258" s="80">
        <f>IFERROR(VLOOKUP(A258,HistData!Y:Z,2,FALSE)/100,G257)</f>
        <v>0.19510000000000002</v>
      </c>
      <c r="H258" s="80" t="str">
        <f>_xll.BDH($B$1,"IVOL_MONEYNESS",A258,A258,"IVOL_MATURITY=MATURITY_1STM","IVOL_MONEYNESS_LEVEL=MONEY_LVL_100_","DTS=H","FACTOR=.01","DAYS=W")</f>
        <v>#N/A Start Date</v>
      </c>
      <c r="I258" s="81" t="str">
        <f t="shared" si="44"/>
        <v>#N/A Start Date</v>
      </c>
      <c r="J258" s="34" t="e">
        <f t="shared" si="36"/>
        <v>#REF!</v>
      </c>
      <c r="K258" s="35" t="e">
        <f t="shared" si="37"/>
        <v>#VALUE!</v>
      </c>
      <c r="L258" s="35" t="e">
        <f t="shared" si="38"/>
        <v>#REF!</v>
      </c>
      <c r="M258" s="35" t="e">
        <f t="shared" si="45"/>
        <v>#REF!</v>
      </c>
      <c r="N258" s="35" t="e">
        <f t="shared" si="46"/>
        <v>#REF!</v>
      </c>
      <c r="O258" s="36" t="e">
        <f t="shared" si="47"/>
        <v>#REF!</v>
      </c>
      <c r="Q258" s="37">
        <f t="shared" si="39"/>
        <v>0</v>
      </c>
      <c r="R258" s="38" t="e">
        <f t="shared" si="40"/>
        <v>#REF!</v>
      </c>
      <c r="S258" s="39" t="e">
        <f t="shared" si="41"/>
        <v>#REF!</v>
      </c>
    </row>
    <row r="259" spans="1:19" x14ac:dyDescent="0.25">
      <c r="A259" s="2"/>
      <c r="C259">
        <f t="shared" si="42"/>
        <v>0</v>
      </c>
      <c r="D259" s="32" t="e">
        <f t="shared" si="43"/>
        <v>#N/A</v>
      </c>
      <c r="E259" s="32" t="e">
        <f>Basic!#REF!</f>
        <v>#REF!</v>
      </c>
      <c r="F259" s="40"/>
      <c r="G259" s="80">
        <f>IFERROR(VLOOKUP(A259,HistData!Y:Z,2,FALSE)/100,G258)</f>
        <v>0.19510000000000002</v>
      </c>
      <c r="H259" s="80" t="str">
        <f>_xll.BDH($B$1,"IVOL_MONEYNESS",A259,A259,"IVOL_MATURITY=MATURITY_1STM","IVOL_MONEYNESS_LEVEL=MONEY_LVL_100_","DTS=H","FACTOR=.01","DAYS=W")</f>
        <v>#N/A Start Date</v>
      </c>
      <c r="I259" s="81" t="str">
        <f t="shared" si="44"/>
        <v>#N/A Start Date</v>
      </c>
      <c r="J259" s="34" t="e">
        <f t="shared" si="36"/>
        <v>#REF!</v>
      </c>
      <c r="K259" s="35" t="e">
        <f t="shared" si="37"/>
        <v>#VALUE!</v>
      </c>
      <c r="L259" s="35" t="e">
        <f t="shared" si="38"/>
        <v>#REF!</v>
      </c>
      <c r="M259" s="35" t="e">
        <f t="shared" si="45"/>
        <v>#REF!</v>
      </c>
      <c r="N259" s="35" t="e">
        <f t="shared" si="46"/>
        <v>#REF!</v>
      </c>
      <c r="O259" s="36" t="e">
        <f t="shared" si="47"/>
        <v>#REF!</v>
      </c>
      <c r="Q259" s="37">
        <f t="shared" si="39"/>
        <v>0</v>
      </c>
      <c r="R259" s="38" t="e">
        <f t="shared" si="40"/>
        <v>#REF!</v>
      </c>
      <c r="S259" s="39" t="e">
        <f t="shared" si="41"/>
        <v>#REF!</v>
      </c>
    </row>
    <row r="260" spans="1:19" x14ac:dyDescent="0.25">
      <c r="A260" s="2"/>
      <c r="C260">
        <f t="shared" si="42"/>
        <v>0</v>
      </c>
      <c r="D260" s="32" t="e">
        <f t="shared" si="43"/>
        <v>#N/A</v>
      </c>
      <c r="E260" s="32" t="e">
        <f>Basic!#REF!</f>
        <v>#REF!</v>
      </c>
      <c r="F260" s="40"/>
      <c r="G260" s="80">
        <f>IFERROR(VLOOKUP(A260,HistData!Y:Z,2,FALSE)/100,G259)</f>
        <v>0.19510000000000002</v>
      </c>
      <c r="H260" s="80" t="str">
        <f>_xll.BDH($B$1,"IVOL_MONEYNESS",A260,A260,"IVOL_MATURITY=MATURITY_1STM","IVOL_MONEYNESS_LEVEL=MONEY_LVL_100_","DTS=H","FACTOR=.01","DAYS=W")</f>
        <v>#N/A Start Date</v>
      </c>
      <c r="I260" s="81" t="str">
        <f t="shared" si="44"/>
        <v>#N/A Start Date</v>
      </c>
      <c r="J260" s="34" t="e">
        <f t="shared" si="36"/>
        <v>#REF!</v>
      </c>
      <c r="K260" s="35" t="e">
        <f t="shared" si="37"/>
        <v>#VALUE!</v>
      </c>
      <c r="L260" s="35" t="e">
        <f t="shared" si="38"/>
        <v>#REF!</v>
      </c>
      <c r="M260" s="35" t="e">
        <f t="shared" si="45"/>
        <v>#REF!</v>
      </c>
      <c r="N260" s="35" t="e">
        <f t="shared" si="46"/>
        <v>#REF!</v>
      </c>
      <c r="O260" s="36" t="e">
        <f t="shared" si="47"/>
        <v>#REF!</v>
      </c>
      <c r="Q260" s="37">
        <f t="shared" si="39"/>
        <v>0</v>
      </c>
      <c r="R260" s="38" t="e">
        <f t="shared" si="40"/>
        <v>#REF!</v>
      </c>
      <c r="S260" s="39" t="e">
        <f t="shared" si="41"/>
        <v>#REF!</v>
      </c>
    </row>
    <row r="261" spans="1:19" x14ac:dyDescent="0.25">
      <c r="A261" s="2"/>
      <c r="C261">
        <f t="shared" si="42"/>
        <v>0</v>
      </c>
      <c r="D261" s="32" t="e">
        <f t="shared" si="43"/>
        <v>#N/A</v>
      </c>
      <c r="E261" s="32" t="e">
        <f>Basic!#REF!</f>
        <v>#REF!</v>
      </c>
      <c r="F261" s="40"/>
      <c r="G261" s="80">
        <f>IFERROR(VLOOKUP(A261,HistData!Y:Z,2,FALSE)/100,G260)</f>
        <v>0.19510000000000002</v>
      </c>
      <c r="H261" s="80" t="str">
        <f>_xll.BDH($B$1,"IVOL_MONEYNESS",A261,A261,"IVOL_MATURITY=MATURITY_1STM","IVOL_MONEYNESS_LEVEL=MONEY_LVL_100_","DTS=H","FACTOR=.01","DAYS=W")</f>
        <v>#N/A Start Date</v>
      </c>
      <c r="I261" s="81" t="str">
        <f t="shared" si="44"/>
        <v>#N/A Start Date</v>
      </c>
      <c r="J261" s="34" t="e">
        <f t="shared" si="36"/>
        <v>#REF!</v>
      </c>
      <c r="K261" s="35" t="e">
        <f t="shared" si="37"/>
        <v>#VALUE!</v>
      </c>
      <c r="L261" s="35" t="e">
        <f t="shared" si="38"/>
        <v>#REF!</v>
      </c>
      <c r="M261" s="35" t="e">
        <f t="shared" si="45"/>
        <v>#REF!</v>
      </c>
      <c r="N261" s="35" t="e">
        <f t="shared" si="46"/>
        <v>#REF!</v>
      </c>
      <c r="O261" s="36" t="e">
        <f t="shared" si="47"/>
        <v>#REF!</v>
      </c>
      <c r="Q261" s="37">
        <f t="shared" si="39"/>
        <v>0</v>
      </c>
      <c r="R261" s="38" t="e">
        <f t="shared" si="40"/>
        <v>#REF!</v>
      </c>
      <c r="S261" s="39" t="e">
        <f t="shared" si="41"/>
        <v>#REF!</v>
      </c>
    </row>
    <row r="262" spans="1:19" x14ac:dyDescent="0.25">
      <c r="A262" s="2"/>
      <c r="C262">
        <f t="shared" si="42"/>
        <v>0</v>
      </c>
      <c r="D262" s="32" t="e">
        <f t="shared" si="43"/>
        <v>#N/A</v>
      </c>
      <c r="E262" s="32" t="e">
        <f>Basic!#REF!</f>
        <v>#REF!</v>
      </c>
      <c r="F262" s="40"/>
      <c r="G262" s="80">
        <f>IFERROR(VLOOKUP(A262,HistData!Y:Z,2,FALSE)/100,G261)</f>
        <v>0.19510000000000002</v>
      </c>
      <c r="H262" s="80" t="str">
        <f>_xll.BDH($B$1,"IVOL_MONEYNESS",A262,A262,"IVOL_MATURITY=MATURITY_1STM","IVOL_MONEYNESS_LEVEL=MONEY_LVL_100_","DTS=H","FACTOR=.01","DAYS=W")</f>
        <v>#N/A Start Date</v>
      </c>
      <c r="I262" s="81" t="str">
        <f t="shared" si="44"/>
        <v>#N/A Start Date</v>
      </c>
      <c r="J262" s="34" t="e">
        <f t="shared" ref="J262:J325" si="48">++E262*EXP(-F262*(D262/365))</f>
        <v>#REF!</v>
      </c>
      <c r="K262" s="35" t="e">
        <f t="shared" ref="K262:K325" si="49">+I262*(D262/365)^0.5</f>
        <v>#VALUE!</v>
      </c>
      <c r="L262" s="35" t="e">
        <f t="shared" ref="L262:L325" si="50">++(LN(B262/E262)+(F262+I262*I262/2)*(D262/365))/(I262*(D262/365)^0.5)</f>
        <v>#REF!</v>
      </c>
      <c r="M262" s="35" t="e">
        <f t="shared" si="45"/>
        <v>#REF!</v>
      </c>
      <c r="N262" s="35" t="e">
        <f t="shared" si="46"/>
        <v>#REF!</v>
      </c>
      <c r="O262" s="36" t="e">
        <f t="shared" si="47"/>
        <v>#REF!</v>
      </c>
      <c r="Q262" s="37">
        <f t="shared" ref="Q262:Q325" si="51">A262</f>
        <v>0</v>
      </c>
      <c r="R262" s="38" t="e">
        <f t="shared" ref="R262:R325" si="52">+N262*B262-O262</f>
        <v>#REF!</v>
      </c>
      <c r="S262" s="39" t="e">
        <f t="shared" ref="S262:S325" si="53">+R262+J262-B262</f>
        <v>#REF!</v>
      </c>
    </row>
    <row r="263" spans="1:19" x14ac:dyDescent="0.25">
      <c r="A263" s="2"/>
      <c r="C263">
        <f t="shared" ref="C263:C326" si="54">IF(AND(DAY(A263)&gt;=15,DAY(A263)&lt;=21,WEEKDAY(A263)-1=5),1,0)</f>
        <v>0</v>
      </c>
      <c r="D263" s="32" t="e">
        <f t="shared" ref="D263:D326" si="55">MATCH(1,C264:C307,0)</f>
        <v>#N/A</v>
      </c>
      <c r="E263" s="32" t="e">
        <f>Basic!#REF!</f>
        <v>#REF!</v>
      </c>
      <c r="F263" s="40"/>
      <c r="G263" s="80">
        <f>IFERROR(VLOOKUP(A263,HistData!Y:Z,2,FALSE)/100,G262)</f>
        <v>0.19510000000000002</v>
      </c>
      <c r="H263" s="80" t="str">
        <f>_xll.BDH($B$1,"IVOL_MONEYNESS",A263,A263,"IVOL_MATURITY=MATURITY_1STM","IVOL_MONEYNESS_LEVEL=MONEY_LVL_100_","DTS=H","FACTOR=.01","DAYS=W")</f>
        <v>#N/A Start Date</v>
      </c>
      <c r="I263" s="81" t="str">
        <f t="shared" ref="I263:I326" si="56">H263</f>
        <v>#N/A Start Date</v>
      </c>
      <c r="J263" s="34" t="e">
        <f t="shared" si="48"/>
        <v>#REF!</v>
      </c>
      <c r="K263" s="35" t="e">
        <f t="shared" si="49"/>
        <v>#VALUE!</v>
      </c>
      <c r="L263" s="35" t="e">
        <f t="shared" si="50"/>
        <v>#REF!</v>
      </c>
      <c r="M263" s="35" t="e">
        <f t="shared" ref="M263:M326" si="57">+L263-K263</f>
        <v>#REF!</v>
      </c>
      <c r="N263" s="35" t="e">
        <f t="shared" ref="N263:N326" si="58">NORMDIST(L263,0,1,TRUE)</f>
        <v>#REF!</v>
      </c>
      <c r="O263" s="36" t="e">
        <f t="shared" ref="O263:O326" si="59">NORMDIST(M263,0,1,TRUE)*J263</f>
        <v>#REF!</v>
      </c>
      <c r="Q263" s="37">
        <f t="shared" si="51"/>
        <v>0</v>
      </c>
      <c r="R263" s="38" t="e">
        <f t="shared" si="52"/>
        <v>#REF!</v>
      </c>
      <c r="S263" s="39" t="e">
        <f t="shared" si="53"/>
        <v>#REF!</v>
      </c>
    </row>
    <row r="264" spans="1:19" x14ac:dyDescent="0.25">
      <c r="A264" s="2"/>
      <c r="C264">
        <f t="shared" si="54"/>
        <v>0</v>
      </c>
      <c r="D264" s="32" t="e">
        <f t="shared" si="55"/>
        <v>#N/A</v>
      </c>
      <c r="E264" s="32" t="e">
        <f>Basic!#REF!</f>
        <v>#REF!</v>
      </c>
      <c r="F264" s="40"/>
      <c r="G264" s="80">
        <f>IFERROR(VLOOKUP(A264,HistData!Y:Z,2,FALSE)/100,G263)</f>
        <v>0.19510000000000002</v>
      </c>
      <c r="H264" s="80" t="str">
        <f>_xll.BDH($B$1,"IVOL_MONEYNESS",A264,A264,"IVOL_MATURITY=MATURITY_1STM","IVOL_MONEYNESS_LEVEL=MONEY_LVL_100_","DTS=H","FACTOR=.01","DAYS=W")</f>
        <v>#N/A Start Date</v>
      </c>
      <c r="I264" s="81" t="str">
        <f t="shared" si="56"/>
        <v>#N/A Start Date</v>
      </c>
      <c r="J264" s="34" t="e">
        <f t="shared" si="48"/>
        <v>#REF!</v>
      </c>
      <c r="K264" s="35" t="e">
        <f t="shared" si="49"/>
        <v>#VALUE!</v>
      </c>
      <c r="L264" s="35" t="e">
        <f t="shared" si="50"/>
        <v>#REF!</v>
      </c>
      <c r="M264" s="35" t="e">
        <f t="shared" si="57"/>
        <v>#REF!</v>
      </c>
      <c r="N264" s="35" t="e">
        <f t="shared" si="58"/>
        <v>#REF!</v>
      </c>
      <c r="O264" s="36" t="e">
        <f t="shared" si="59"/>
        <v>#REF!</v>
      </c>
      <c r="Q264" s="37">
        <f t="shared" si="51"/>
        <v>0</v>
      </c>
      <c r="R264" s="38" t="e">
        <f t="shared" si="52"/>
        <v>#REF!</v>
      </c>
      <c r="S264" s="39" t="e">
        <f t="shared" si="53"/>
        <v>#REF!</v>
      </c>
    </row>
    <row r="265" spans="1:19" x14ac:dyDescent="0.25">
      <c r="A265" s="2"/>
      <c r="C265">
        <f t="shared" si="54"/>
        <v>0</v>
      </c>
      <c r="D265" s="32" t="e">
        <f t="shared" si="55"/>
        <v>#N/A</v>
      </c>
      <c r="E265" s="32" t="e">
        <f>Basic!#REF!</f>
        <v>#REF!</v>
      </c>
      <c r="F265" s="40"/>
      <c r="G265" s="80">
        <f>IFERROR(VLOOKUP(A265,HistData!Y:Z,2,FALSE)/100,G264)</f>
        <v>0.19510000000000002</v>
      </c>
      <c r="H265" s="80" t="str">
        <f>_xll.BDH($B$1,"IVOL_MONEYNESS",A265,A265,"IVOL_MATURITY=MATURITY_1STM","IVOL_MONEYNESS_LEVEL=MONEY_LVL_100_","DTS=H","FACTOR=.01","DAYS=W")</f>
        <v>#N/A Start Date</v>
      </c>
      <c r="I265" s="81" t="str">
        <f t="shared" si="56"/>
        <v>#N/A Start Date</v>
      </c>
      <c r="J265" s="34" t="e">
        <f t="shared" si="48"/>
        <v>#REF!</v>
      </c>
      <c r="K265" s="35" t="e">
        <f t="shared" si="49"/>
        <v>#VALUE!</v>
      </c>
      <c r="L265" s="35" t="e">
        <f t="shared" si="50"/>
        <v>#REF!</v>
      </c>
      <c r="M265" s="35" t="e">
        <f t="shared" si="57"/>
        <v>#REF!</v>
      </c>
      <c r="N265" s="35" t="e">
        <f t="shared" si="58"/>
        <v>#REF!</v>
      </c>
      <c r="O265" s="36" t="e">
        <f t="shared" si="59"/>
        <v>#REF!</v>
      </c>
      <c r="Q265" s="37">
        <f t="shared" si="51"/>
        <v>0</v>
      </c>
      <c r="R265" s="38" t="e">
        <f t="shared" si="52"/>
        <v>#REF!</v>
      </c>
      <c r="S265" s="39" t="e">
        <f t="shared" si="53"/>
        <v>#REF!</v>
      </c>
    </row>
    <row r="266" spans="1:19" x14ac:dyDescent="0.25">
      <c r="A266" s="2"/>
      <c r="C266">
        <f t="shared" si="54"/>
        <v>0</v>
      </c>
      <c r="D266" s="32" t="e">
        <f t="shared" si="55"/>
        <v>#N/A</v>
      </c>
      <c r="E266" s="32" t="e">
        <f>Basic!#REF!</f>
        <v>#REF!</v>
      </c>
      <c r="F266" s="40"/>
      <c r="G266" s="80">
        <f>IFERROR(VLOOKUP(A266,HistData!Y:Z,2,FALSE)/100,G265)</f>
        <v>0.19510000000000002</v>
      </c>
      <c r="H266" s="80" t="str">
        <f>_xll.BDH($B$1,"IVOL_MONEYNESS",A266,A266,"IVOL_MATURITY=MATURITY_1STM","IVOL_MONEYNESS_LEVEL=MONEY_LVL_100_","DTS=H","FACTOR=.01","DAYS=W")</f>
        <v>#N/A Start Date</v>
      </c>
      <c r="I266" s="81" t="str">
        <f t="shared" si="56"/>
        <v>#N/A Start Date</v>
      </c>
      <c r="J266" s="34" t="e">
        <f t="shared" si="48"/>
        <v>#REF!</v>
      </c>
      <c r="K266" s="35" t="e">
        <f t="shared" si="49"/>
        <v>#VALUE!</v>
      </c>
      <c r="L266" s="35" t="e">
        <f t="shared" si="50"/>
        <v>#REF!</v>
      </c>
      <c r="M266" s="35" t="e">
        <f t="shared" si="57"/>
        <v>#REF!</v>
      </c>
      <c r="N266" s="35" t="e">
        <f t="shared" si="58"/>
        <v>#REF!</v>
      </c>
      <c r="O266" s="36" t="e">
        <f t="shared" si="59"/>
        <v>#REF!</v>
      </c>
      <c r="Q266" s="37">
        <f t="shared" si="51"/>
        <v>0</v>
      </c>
      <c r="R266" s="38" t="e">
        <f t="shared" si="52"/>
        <v>#REF!</v>
      </c>
      <c r="S266" s="39" t="e">
        <f t="shared" si="53"/>
        <v>#REF!</v>
      </c>
    </row>
    <row r="267" spans="1:19" x14ac:dyDescent="0.25">
      <c r="A267" s="2"/>
      <c r="C267">
        <f t="shared" si="54"/>
        <v>0</v>
      </c>
      <c r="D267" s="32" t="e">
        <f t="shared" si="55"/>
        <v>#N/A</v>
      </c>
      <c r="E267" s="32" t="e">
        <f>Basic!#REF!</f>
        <v>#REF!</v>
      </c>
      <c r="F267" s="40"/>
      <c r="G267" s="80">
        <f>IFERROR(VLOOKUP(A267,HistData!Y:Z,2,FALSE)/100,G266)</f>
        <v>0.19510000000000002</v>
      </c>
      <c r="H267" s="80" t="str">
        <f>_xll.BDH($B$1,"IVOL_MONEYNESS",A267,A267,"IVOL_MATURITY=MATURITY_1STM","IVOL_MONEYNESS_LEVEL=MONEY_LVL_100_","DTS=H","FACTOR=.01","DAYS=W")</f>
        <v>#N/A Start Date</v>
      </c>
      <c r="I267" s="81" t="str">
        <f t="shared" si="56"/>
        <v>#N/A Start Date</v>
      </c>
      <c r="J267" s="34" t="e">
        <f t="shared" si="48"/>
        <v>#REF!</v>
      </c>
      <c r="K267" s="35" t="e">
        <f t="shared" si="49"/>
        <v>#VALUE!</v>
      </c>
      <c r="L267" s="35" t="e">
        <f t="shared" si="50"/>
        <v>#REF!</v>
      </c>
      <c r="M267" s="35" t="e">
        <f t="shared" si="57"/>
        <v>#REF!</v>
      </c>
      <c r="N267" s="35" t="e">
        <f t="shared" si="58"/>
        <v>#REF!</v>
      </c>
      <c r="O267" s="36" t="e">
        <f t="shared" si="59"/>
        <v>#REF!</v>
      </c>
      <c r="Q267" s="37">
        <f t="shared" si="51"/>
        <v>0</v>
      </c>
      <c r="R267" s="38" t="e">
        <f t="shared" si="52"/>
        <v>#REF!</v>
      </c>
      <c r="S267" s="39" t="e">
        <f t="shared" si="53"/>
        <v>#REF!</v>
      </c>
    </row>
    <row r="268" spans="1:19" x14ac:dyDescent="0.25">
      <c r="A268" s="2"/>
      <c r="C268">
        <f t="shared" si="54"/>
        <v>0</v>
      </c>
      <c r="D268" s="32" t="e">
        <f t="shared" si="55"/>
        <v>#N/A</v>
      </c>
      <c r="E268" s="32" t="e">
        <f>Basic!#REF!</f>
        <v>#REF!</v>
      </c>
      <c r="F268" s="40"/>
      <c r="G268" s="80">
        <f>IFERROR(VLOOKUP(A268,HistData!Y:Z,2,FALSE)/100,G267)</f>
        <v>0.19510000000000002</v>
      </c>
      <c r="H268" s="80" t="str">
        <f>_xll.BDH($B$1,"IVOL_MONEYNESS",A268,A268,"IVOL_MATURITY=MATURITY_1STM","IVOL_MONEYNESS_LEVEL=MONEY_LVL_100_","DTS=H","FACTOR=.01","DAYS=W")</f>
        <v>#N/A Start Date</v>
      </c>
      <c r="I268" s="81" t="str">
        <f t="shared" si="56"/>
        <v>#N/A Start Date</v>
      </c>
      <c r="J268" s="34" t="e">
        <f t="shared" si="48"/>
        <v>#REF!</v>
      </c>
      <c r="K268" s="35" t="e">
        <f t="shared" si="49"/>
        <v>#VALUE!</v>
      </c>
      <c r="L268" s="35" t="e">
        <f t="shared" si="50"/>
        <v>#REF!</v>
      </c>
      <c r="M268" s="35" t="e">
        <f t="shared" si="57"/>
        <v>#REF!</v>
      </c>
      <c r="N268" s="35" t="e">
        <f t="shared" si="58"/>
        <v>#REF!</v>
      </c>
      <c r="O268" s="36" t="e">
        <f t="shared" si="59"/>
        <v>#REF!</v>
      </c>
      <c r="Q268" s="37">
        <f t="shared" si="51"/>
        <v>0</v>
      </c>
      <c r="R268" s="38" t="e">
        <f t="shared" si="52"/>
        <v>#REF!</v>
      </c>
      <c r="S268" s="39" t="e">
        <f t="shared" si="53"/>
        <v>#REF!</v>
      </c>
    </row>
    <row r="269" spans="1:19" x14ac:dyDescent="0.25">
      <c r="A269" s="2"/>
      <c r="C269">
        <f t="shared" si="54"/>
        <v>0</v>
      </c>
      <c r="D269" s="32" t="e">
        <f t="shared" si="55"/>
        <v>#N/A</v>
      </c>
      <c r="E269" s="32" t="e">
        <f>Basic!#REF!</f>
        <v>#REF!</v>
      </c>
      <c r="F269" s="40"/>
      <c r="G269" s="80">
        <f>IFERROR(VLOOKUP(A269,HistData!Y:Z,2,FALSE)/100,G268)</f>
        <v>0.19510000000000002</v>
      </c>
      <c r="H269" s="80" t="str">
        <f>_xll.BDH($B$1,"IVOL_MONEYNESS",A269,A269,"IVOL_MATURITY=MATURITY_1STM","IVOL_MONEYNESS_LEVEL=MONEY_LVL_100_","DTS=H","FACTOR=.01","DAYS=W")</f>
        <v>#N/A Start Date</v>
      </c>
      <c r="I269" s="81" t="str">
        <f t="shared" si="56"/>
        <v>#N/A Start Date</v>
      </c>
      <c r="J269" s="34" t="e">
        <f t="shared" si="48"/>
        <v>#REF!</v>
      </c>
      <c r="K269" s="35" t="e">
        <f t="shared" si="49"/>
        <v>#VALUE!</v>
      </c>
      <c r="L269" s="35" t="e">
        <f t="shared" si="50"/>
        <v>#REF!</v>
      </c>
      <c r="M269" s="35" t="e">
        <f t="shared" si="57"/>
        <v>#REF!</v>
      </c>
      <c r="N269" s="35" t="e">
        <f t="shared" si="58"/>
        <v>#REF!</v>
      </c>
      <c r="O269" s="36" t="e">
        <f t="shared" si="59"/>
        <v>#REF!</v>
      </c>
      <c r="Q269" s="37">
        <f t="shared" si="51"/>
        <v>0</v>
      </c>
      <c r="R269" s="38" t="e">
        <f t="shared" si="52"/>
        <v>#REF!</v>
      </c>
      <c r="S269" s="39" t="e">
        <f t="shared" si="53"/>
        <v>#REF!</v>
      </c>
    </row>
    <row r="270" spans="1:19" x14ac:dyDescent="0.25">
      <c r="A270" s="2"/>
      <c r="C270">
        <f t="shared" si="54"/>
        <v>0</v>
      </c>
      <c r="D270" s="32" t="e">
        <f t="shared" si="55"/>
        <v>#N/A</v>
      </c>
      <c r="E270" s="32" t="e">
        <f>Basic!#REF!</f>
        <v>#REF!</v>
      </c>
      <c r="F270" s="40"/>
      <c r="G270" s="80">
        <f>IFERROR(VLOOKUP(A270,HistData!Y:Z,2,FALSE)/100,G269)</f>
        <v>0.19510000000000002</v>
      </c>
      <c r="H270" s="80" t="str">
        <f>_xll.BDH($B$1,"IVOL_MONEYNESS",A270,A270,"IVOL_MATURITY=MATURITY_1STM","IVOL_MONEYNESS_LEVEL=MONEY_LVL_100_","DTS=H","FACTOR=.01","DAYS=W")</f>
        <v>#N/A Start Date</v>
      </c>
      <c r="I270" s="81" t="str">
        <f t="shared" si="56"/>
        <v>#N/A Start Date</v>
      </c>
      <c r="J270" s="34" t="e">
        <f t="shared" si="48"/>
        <v>#REF!</v>
      </c>
      <c r="K270" s="35" t="e">
        <f t="shared" si="49"/>
        <v>#VALUE!</v>
      </c>
      <c r="L270" s="35" t="e">
        <f t="shared" si="50"/>
        <v>#REF!</v>
      </c>
      <c r="M270" s="35" t="e">
        <f t="shared" si="57"/>
        <v>#REF!</v>
      </c>
      <c r="N270" s="35" t="e">
        <f t="shared" si="58"/>
        <v>#REF!</v>
      </c>
      <c r="O270" s="36" t="e">
        <f t="shared" si="59"/>
        <v>#REF!</v>
      </c>
      <c r="Q270" s="37">
        <f t="shared" si="51"/>
        <v>0</v>
      </c>
      <c r="R270" s="38" t="e">
        <f t="shared" si="52"/>
        <v>#REF!</v>
      </c>
      <c r="S270" s="39" t="e">
        <f t="shared" si="53"/>
        <v>#REF!</v>
      </c>
    </row>
    <row r="271" spans="1:19" x14ac:dyDescent="0.25">
      <c r="A271" s="2"/>
      <c r="C271">
        <f t="shared" si="54"/>
        <v>0</v>
      </c>
      <c r="D271" s="32" t="e">
        <f t="shared" si="55"/>
        <v>#N/A</v>
      </c>
      <c r="E271" s="32" t="e">
        <f>Basic!#REF!</f>
        <v>#REF!</v>
      </c>
      <c r="F271" s="40"/>
      <c r="G271" s="80">
        <f>IFERROR(VLOOKUP(A271,HistData!Y:Z,2,FALSE)/100,G270)</f>
        <v>0.19510000000000002</v>
      </c>
      <c r="H271" s="80" t="str">
        <f>_xll.BDH($B$1,"IVOL_MONEYNESS",A271,A271,"IVOL_MATURITY=MATURITY_1STM","IVOL_MONEYNESS_LEVEL=MONEY_LVL_100_","DTS=H","FACTOR=.01","DAYS=W")</f>
        <v>#N/A Start Date</v>
      </c>
      <c r="I271" s="81" t="str">
        <f t="shared" si="56"/>
        <v>#N/A Start Date</v>
      </c>
      <c r="J271" s="34" t="e">
        <f t="shared" si="48"/>
        <v>#REF!</v>
      </c>
      <c r="K271" s="35" t="e">
        <f t="shared" si="49"/>
        <v>#VALUE!</v>
      </c>
      <c r="L271" s="35" t="e">
        <f t="shared" si="50"/>
        <v>#REF!</v>
      </c>
      <c r="M271" s="35" t="e">
        <f t="shared" si="57"/>
        <v>#REF!</v>
      </c>
      <c r="N271" s="35" t="e">
        <f t="shared" si="58"/>
        <v>#REF!</v>
      </c>
      <c r="O271" s="36" t="e">
        <f t="shared" si="59"/>
        <v>#REF!</v>
      </c>
      <c r="Q271" s="37">
        <f t="shared" si="51"/>
        <v>0</v>
      </c>
      <c r="R271" s="38" t="e">
        <f t="shared" si="52"/>
        <v>#REF!</v>
      </c>
      <c r="S271" s="39" t="e">
        <f t="shared" si="53"/>
        <v>#REF!</v>
      </c>
    </row>
    <row r="272" spans="1:19" x14ac:dyDescent="0.25">
      <c r="A272" s="2"/>
      <c r="C272">
        <f t="shared" si="54"/>
        <v>0</v>
      </c>
      <c r="D272" s="32" t="e">
        <f t="shared" si="55"/>
        <v>#N/A</v>
      </c>
      <c r="E272" s="32" t="e">
        <f>Basic!#REF!</f>
        <v>#REF!</v>
      </c>
      <c r="F272" s="40"/>
      <c r="G272" s="80">
        <f>IFERROR(VLOOKUP(A272,HistData!Y:Z,2,FALSE)/100,G271)</f>
        <v>0.19510000000000002</v>
      </c>
      <c r="H272" s="80" t="str">
        <f>_xll.BDH($B$1,"IVOL_MONEYNESS",A272,A272,"IVOL_MATURITY=MATURITY_1STM","IVOL_MONEYNESS_LEVEL=MONEY_LVL_100_","DTS=H","FACTOR=.01","DAYS=W")</f>
        <v>#N/A Start Date</v>
      </c>
      <c r="I272" s="81" t="str">
        <f t="shared" si="56"/>
        <v>#N/A Start Date</v>
      </c>
      <c r="J272" s="34" t="e">
        <f t="shared" si="48"/>
        <v>#REF!</v>
      </c>
      <c r="K272" s="35" t="e">
        <f t="shared" si="49"/>
        <v>#VALUE!</v>
      </c>
      <c r="L272" s="35" t="e">
        <f t="shared" si="50"/>
        <v>#REF!</v>
      </c>
      <c r="M272" s="35" t="e">
        <f t="shared" si="57"/>
        <v>#REF!</v>
      </c>
      <c r="N272" s="35" t="e">
        <f t="shared" si="58"/>
        <v>#REF!</v>
      </c>
      <c r="O272" s="36" t="e">
        <f t="shared" si="59"/>
        <v>#REF!</v>
      </c>
      <c r="Q272" s="37">
        <f t="shared" si="51"/>
        <v>0</v>
      </c>
      <c r="R272" s="38" t="e">
        <f t="shared" si="52"/>
        <v>#REF!</v>
      </c>
      <c r="S272" s="39" t="e">
        <f t="shared" si="53"/>
        <v>#REF!</v>
      </c>
    </row>
    <row r="273" spans="1:19" x14ac:dyDescent="0.25">
      <c r="A273" s="2"/>
      <c r="C273">
        <f t="shared" si="54"/>
        <v>0</v>
      </c>
      <c r="D273" s="32" t="e">
        <f t="shared" si="55"/>
        <v>#N/A</v>
      </c>
      <c r="E273" s="32" t="e">
        <f>Basic!#REF!</f>
        <v>#REF!</v>
      </c>
      <c r="F273" s="40"/>
      <c r="G273" s="80">
        <f>IFERROR(VLOOKUP(A273,HistData!Y:Z,2,FALSE)/100,G272)</f>
        <v>0.19510000000000002</v>
      </c>
      <c r="H273" s="80" t="str">
        <f>_xll.BDH($B$1,"IVOL_MONEYNESS",A273,A273,"IVOL_MATURITY=MATURITY_1STM","IVOL_MONEYNESS_LEVEL=MONEY_LVL_100_","DTS=H","FACTOR=.01","DAYS=W")</f>
        <v>#N/A Start Date</v>
      </c>
      <c r="I273" s="81" t="str">
        <f t="shared" si="56"/>
        <v>#N/A Start Date</v>
      </c>
      <c r="J273" s="34" t="e">
        <f t="shared" si="48"/>
        <v>#REF!</v>
      </c>
      <c r="K273" s="35" t="e">
        <f t="shared" si="49"/>
        <v>#VALUE!</v>
      </c>
      <c r="L273" s="35" t="e">
        <f t="shared" si="50"/>
        <v>#REF!</v>
      </c>
      <c r="M273" s="35" t="e">
        <f t="shared" si="57"/>
        <v>#REF!</v>
      </c>
      <c r="N273" s="35" t="e">
        <f t="shared" si="58"/>
        <v>#REF!</v>
      </c>
      <c r="O273" s="36" t="e">
        <f t="shared" si="59"/>
        <v>#REF!</v>
      </c>
      <c r="Q273" s="37">
        <f t="shared" si="51"/>
        <v>0</v>
      </c>
      <c r="R273" s="38" t="e">
        <f t="shared" si="52"/>
        <v>#REF!</v>
      </c>
      <c r="S273" s="39" t="e">
        <f t="shared" si="53"/>
        <v>#REF!</v>
      </c>
    </row>
    <row r="274" spans="1:19" x14ac:dyDescent="0.25">
      <c r="A274" s="2"/>
      <c r="C274">
        <f t="shared" si="54"/>
        <v>0</v>
      </c>
      <c r="D274" s="32" t="e">
        <f t="shared" si="55"/>
        <v>#N/A</v>
      </c>
      <c r="E274" s="32" t="e">
        <f>Basic!#REF!</f>
        <v>#REF!</v>
      </c>
      <c r="F274" s="40"/>
      <c r="G274" s="80">
        <f>IFERROR(VLOOKUP(A274,HistData!Y:Z,2,FALSE)/100,G273)</f>
        <v>0.19510000000000002</v>
      </c>
      <c r="H274" s="80" t="str">
        <f>_xll.BDH($B$1,"IVOL_MONEYNESS",A274,A274,"IVOL_MATURITY=MATURITY_1STM","IVOL_MONEYNESS_LEVEL=MONEY_LVL_100_","DTS=H","FACTOR=.01","DAYS=W")</f>
        <v>#N/A Start Date</v>
      </c>
      <c r="I274" s="81" t="str">
        <f t="shared" si="56"/>
        <v>#N/A Start Date</v>
      </c>
      <c r="J274" s="34" t="e">
        <f t="shared" si="48"/>
        <v>#REF!</v>
      </c>
      <c r="K274" s="35" t="e">
        <f t="shared" si="49"/>
        <v>#VALUE!</v>
      </c>
      <c r="L274" s="35" t="e">
        <f t="shared" si="50"/>
        <v>#REF!</v>
      </c>
      <c r="M274" s="35" t="e">
        <f t="shared" si="57"/>
        <v>#REF!</v>
      </c>
      <c r="N274" s="35" t="e">
        <f t="shared" si="58"/>
        <v>#REF!</v>
      </c>
      <c r="O274" s="36" t="e">
        <f t="shared" si="59"/>
        <v>#REF!</v>
      </c>
      <c r="Q274" s="37">
        <f t="shared" si="51"/>
        <v>0</v>
      </c>
      <c r="R274" s="38" t="e">
        <f t="shared" si="52"/>
        <v>#REF!</v>
      </c>
      <c r="S274" s="39" t="e">
        <f t="shared" si="53"/>
        <v>#REF!</v>
      </c>
    </row>
    <row r="275" spans="1:19" x14ac:dyDescent="0.25">
      <c r="A275" s="2"/>
      <c r="C275">
        <f t="shared" si="54"/>
        <v>0</v>
      </c>
      <c r="D275" s="32" t="e">
        <f t="shared" si="55"/>
        <v>#N/A</v>
      </c>
      <c r="E275" s="32" t="e">
        <f>Basic!#REF!</f>
        <v>#REF!</v>
      </c>
      <c r="F275" s="40"/>
      <c r="G275" s="80">
        <f>IFERROR(VLOOKUP(A275,HistData!Y:Z,2,FALSE)/100,G274)</f>
        <v>0.19510000000000002</v>
      </c>
      <c r="H275" s="80" t="str">
        <f>_xll.BDH($B$1,"IVOL_MONEYNESS",A275,A275,"IVOL_MATURITY=MATURITY_1STM","IVOL_MONEYNESS_LEVEL=MONEY_LVL_100_","DTS=H","FACTOR=.01","DAYS=W")</f>
        <v>#N/A Start Date</v>
      </c>
      <c r="I275" s="81" t="str">
        <f t="shared" si="56"/>
        <v>#N/A Start Date</v>
      </c>
      <c r="J275" s="34" t="e">
        <f t="shared" si="48"/>
        <v>#REF!</v>
      </c>
      <c r="K275" s="35" t="e">
        <f t="shared" si="49"/>
        <v>#VALUE!</v>
      </c>
      <c r="L275" s="35" t="e">
        <f t="shared" si="50"/>
        <v>#REF!</v>
      </c>
      <c r="M275" s="35" t="e">
        <f t="shared" si="57"/>
        <v>#REF!</v>
      </c>
      <c r="N275" s="35" t="e">
        <f t="shared" si="58"/>
        <v>#REF!</v>
      </c>
      <c r="O275" s="36" t="e">
        <f t="shared" si="59"/>
        <v>#REF!</v>
      </c>
      <c r="Q275" s="37">
        <f t="shared" si="51"/>
        <v>0</v>
      </c>
      <c r="R275" s="38" t="e">
        <f t="shared" si="52"/>
        <v>#REF!</v>
      </c>
      <c r="S275" s="39" t="e">
        <f t="shared" si="53"/>
        <v>#REF!</v>
      </c>
    </row>
    <row r="276" spans="1:19" x14ac:dyDescent="0.25">
      <c r="A276" s="2"/>
      <c r="C276">
        <f t="shared" si="54"/>
        <v>0</v>
      </c>
      <c r="D276" s="32" t="e">
        <f t="shared" si="55"/>
        <v>#N/A</v>
      </c>
      <c r="E276" s="32" t="e">
        <f>Basic!#REF!</f>
        <v>#REF!</v>
      </c>
      <c r="F276" s="40"/>
      <c r="G276" s="80">
        <f>IFERROR(VLOOKUP(A276,HistData!Y:Z,2,FALSE)/100,G275)</f>
        <v>0.19510000000000002</v>
      </c>
      <c r="H276" s="80" t="str">
        <f>_xll.BDH($B$1,"IVOL_MONEYNESS",A276,A276,"IVOL_MATURITY=MATURITY_1STM","IVOL_MONEYNESS_LEVEL=MONEY_LVL_100_","DTS=H","FACTOR=.01","DAYS=W")</f>
        <v>#N/A Start Date</v>
      </c>
      <c r="I276" s="81" t="str">
        <f t="shared" si="56"/>
        <v>#N/A Start Date</v>
      </c>
      <c r="J276" s="34" t="e">
        <f t="shared" si="48"/>
        <v>#REF!</v>
      </c>
      <c r="K276" s="35" t="e">
        <f t="shared" si="49"/>
        <v>#VALUE!</v>
      </c>
      <c r="L276" s="35" t="e">
        <f t="shared" si="50"/>
        <v>#REF!</v>
      </c>
      <c r="M276" s="35" t="e">
        <f t="shared" si="57"/>
        <v>#REF!</v>
      </c>
      <c r="N276" s="35" t="e">
        <f t="shared" si="58"/>
        <v>#REF!</v>
      </c>
      <c r="O276" s="36" t="e">
        <f t="shared" si="59"/>
        <v>#REF!</v>
      </c>
      <c r="Q276" s="37">
        <f t="shared" si="51"/>
        <v>0</v>
      </c>
      <c r="R276" s="38" t="e">
        <f t="shared" si="52"/>
        <v>#REF!</v>
      </c>
      <c r="S276" s="39" t="e">
        <f t="shared" si="53"/>
        <v>#REF!</v>
      </c>
    </row>
    <row r="277" spans="1:19" x14ac:dyDescent="0.25">
      <c r="A277" s="2"/>
      <c r="C277">
        <f t="shared" si="54"/>
        <v>0</v>
      </c>
      <c r="D277" s="32" t="e">
        <f t="shared" si="55"/>
        <v>#N/A</v>
      </c>
      <c r="E277" s="32" t="e">
        <f>Basic!#REF!</f>
        <v>#REF!</v>
      </c>
      <c r="F277" s="40"/>
      <c r="G277" s="80">
        <f>IFERROR(VLOOKUP(A277,HistData!Y:Z,2,FALSE)/100,G276)</f>
        <v>0.19510000000000002</v>
      </c>
      <c r="H277" s="80" t="str">
        <f>_xll.BDH($B$1,"IVOL_MONEYNESS",A277,A277,"IVOL_MATURITY=MATURITY_1STM","IVOL_MONEYNESS_LEVEL=MONEY_LVL_100_","DTS=H","FACTOR=.01","DAYS=W")</f>
        <v>#N/A Start Date</v>
      </c>
      <c r="I277" s="81" t="str">
        <f t="shared" si="56"/>
        <v>#N/A Start Date</v>
      </c>
      <c r="J277" s="34" t="e">
        <f t="shared" si="48"/>
        <v>#REF!</v>
      </c>
      <c r="K277" s="35" t="e">
        <f t="shared" si="49"/>
        <v>#VALUE!</v>
      </c>
      <c r="L277" s="35" t="e">
        <f t="shared" si="50"/>
        <v>#REF!</v>
      </c>
      <c r="M277" s="35" t="e">
        <f t="shared" si="57"/>
        <v>#REF!</v>
      </c>
      <c r="N277" s="35" t="e">
        <f t="shared" si="58"/>
        <v>#REF!</v>
      </c>
      <c r="O277" s="36" t="e">
        <f t="shared" si="59"/>
        <v>#REF!</v>
      </c>
      <c r="Q277" s="37">
        <f t="shared" si="51"/>
        <v>0</v>
      </c>
      <c r="R277" s="38" t="e">
        <f t="shared" si="52"/>
        <v>#REF!</v>
      </c>
      <c r="S277" s="39" t="e">
        <f t="shared" si="53"/>
        <v>#REF!</v>
      </c>
    </row>
    <row r="278" spans="1:19" x14ac:dyDescent="0.25">
      <c r="A278" s="2"/>
      <c r="C278">
        <f t="shared" si="54"/>
        <v>0</v>
      </c>
      <c r="D278" s="32" t="e">
        <f t="shared" si="55"/>
        <v>#N/A</v>
      </c>
      <c r="E278" s="32" t="e">
        <f>Basic!#REF!</f>
        <v>#REF!</v>
      </c>
      <c r="F278" s="40"/>
      <c r="G278" s="80">
        <f>IFERROR(VLOOKUP(A278,HistData!Y:Z,2,FALSE)/100,G277)</f>
        <v>0.19510000000000002</v>
      </c>
      <c r="H278" s="80" t="str">
        <f>_xll.BDH($B$1,"IVOL_MONEYNESS",A278,A278,"IVOL_MATURITY=MATURITY_1STM","IVOL_MONEYNESS_LEVEL=MONEY_LVL_100_","DTS=H","FACTOR=.01","DAYS=W")</f>
        <v>#N/A Start Date</v>
      </c>
      <c r="I278" s="81" t="str">
        <f t="shared" si="56"/>
        <v>#N/A Start Date</v>
      </c>
      <c r="J278" s="34" t="e">
        <f t="shared" si="48"/>
        <v>#REF!</v>
      </c>
      <c r="K278" s="35" t="e">
        <f t="shared" si="49"/>
        <v>#VALUE!</v>
      </c>
      <c r="L278" s="35" t="e">
        <f t="shared" si="50"/>
        <v>#REF!</v>
      </c>
      <c r="M278" s="35" t="e">
        <f t="shared" si="57"/>
        <v>#REF!</v>
      </c>
      <c r="N278" s="35" t="e">
        <f t="shared" si="58"/>
        <v>#REF!</v>
      </c>
      <c r="O278" s="36" t="e">
        <f t="shared" si="59"/>
        <v>#REF!</v>
      </c>
      <c r="Q278" s="37">
        <f t="shared" si="51"/>
        <v>0</v>
      </c>
      <c r="R278" s="38" t="e">
        <f t="shared" si="52"/>
        <v>#REF!</v>
      </c>
      <c r="S278" s="39" t="e">
        <f t="shared" si="53"/>
        <v>#REF!</v>
      </c>
    </row>
    <row r="279" spans="1:19" x14ac:dyDescent="0.25">
      <c r="A279" s="2"/>
      <c r="C279">
        <f t="shared" si="54"/>
        <v>0</v>
      </c>
      <c r="D279" s="32" t="e">
        <f t="shared" si="55"/>
        <v>#N/A</v>
      </c>
      <c r="E279" s="32" t="e">
        <f>Basic!#REF!</f>
        <v>#REF!</v>
      </c>
      <c r="F279" s="40"/>
      <c r="G279" s="80">
        <f>IFERROR(VLOOKUP(A279,HistData!Y:Z,2,FALSE)/100,G278)</f>
        <v>0.19510000000000002</v>
      </c>
      <c r="H279" s="80" t="str">
        <f>_xll.BDH($B$1,"IVOL_MONEYNESS",A279,A279,"IVOL_MATURITY=MATURITY_1STM","IVOL_MONEYNESS_LEVEL=MONEY_LVL_100_","DTS=H","FACTOR=.01","DAYS=W")</f>
        <v>#N/A Start Date</v>
      </c>
      <c r="I279" s="81" t="str">
        <f t="shared" si="56"/>
        <v>#N/A Start Date</v>
      </c>
      <c r="J279" s="34" t="e">
        <f t="shared" si="48"/>
        <v>#REF!</v>
      </c>
      <c r="K279" s="35" t="e">
        <f t="shared" si="49"/>
        <v>#VALUE!</v>
      </c>
      <c r="L279" s="35" t="e">
        <f t="shared" si="50"/>
        <v>#REF!</v>
      </c>
      <c r="M279" s="35" t="e">
        <f t="shared" si="57"/>
        <v>#REF!</v>
      </c>
      <c r="N279" s="35" t="e">
        <f t="shared" si="58"/>
        <v>#REF!</v>
      </c>
      <c r="O279" s="36" t="e">
        <f t="shared" si="59"/>
        <v>#REF!</v>
      </c>
      <c r="Q279" s="37">
        <f t="shared" si="51"/>
        <v>0</v>
      </c>
      <c r="R279" s="38" t="e">
        <f t="shared" si="52"/>
        <v>#REF!</v>
      </c>
      <c r="S279" s="39" t="e">
        <f t="shared" si="53"/>
        <v>#REF!</v>
      </c>
    </row>
    <row r="280" spans="1:19" x14ac:dyDescent="0.25">
      <c r="A280" s="2"/>
      <c r="C280">
        <f t="shared" si="54"/>
        <v>0</v>
      </c>
      <c r="D280" s="32" t="e">
        <f t="shared" si="55"/>
        <v>#N/A</v>
      </c>
      <c r="E280" s="32" t="e">
        <f>Basic!#REF!</f>
        <v>#REF!</v>
      </c>
      <c r="F280" s="40"/>
      <c r="G280" s="80">
        <f>IFERROR(VLOOKUP(A280,HistData!Y:Z,2,FALSE)/100,G279)</f>
        <v>0.19510000000000002</v>
      </c>
      <c r="H280" s="80" t="str">
        <f>_xll.BDH($B$1,"IVOL_MONEYNESS",A280,A280,"IVOL_MATURITY=MATURITY_1STM","IVOL_MONEYNESS_LEVEL=MONEY_LVL_100_","DTS=H","FACTOR=.01","DAYS=W")</f>
        <v>#N/A Start Date</v>
      </c>
      <c r="I280" s="81" t="str">
        <f t="shared" si="56"/>
        <v>#N/A Start Date</v>
      </c>
      <c r="J280" s="34" t="e">
        <f t="shared" si="48"/>
        <v>#REF!</v>
      </c>
      <c r="K280" s="35" t="e">
        <f t="shared" si="49"/>
        <v>#VALUE!</v>
      </c>
      <c r="L280" s="35" t="e">
        <f t="shared" si="50"/>
        <v>#REF!</v>
      </c>
      <c r="M280" s="35" t="e">
        <f t="shared" si="57"/>
        <v>#REF!</v>
      </c>
      <c r="N280" s="35" t="e">
        <f t="shared" si="58"/>
        <v>#REF!</v>
      </c>
      <c r="O280" s="36" t="e">
        <f t="shared" si="59"/>
        <v>#REF!</v>
      </c>
      <c r="Q280" s="37">
        <f t="shared" si="51"/>
        <v>0</v>
      </c>
      <c r="R280" s="38" t="e">
        <f t="shared" si="52"/>
        <v>#REF!</v>
      </c>
      <c r="S280" s="39" t="e">
        <f t="shared" si="53"/>
        <v>#REF!</v>
      </c>
    </row>
    <row r="281" spans="1:19" x14ac:dyDescent="0.25">
      <c r="A281" s="2"/>
      <c r="C281">
        <f t="shared" si="54"/>
        <v>0</v>
      </c>
      <c r="D281" s="32" t="e">
        <f t="shared" si="55"/>
        <v>#N/A</v>
      </c>
      <c r="E281" s="32" t="e">
        <f>Basic!#REF!</f>
        <v>#REF!</v>
      </c>
      <c r="F281" s="40"/>
      <c r="G281" s="80">
        <f>IFERROR(VLOOKUP(A281,HistData!Y:Z,2,FALSE)/100,G280)</f>
        <v>0.19510000000000002</v>
      </c>
      <c r="H281" s="80" t="str">
        <f>_xll.BDH($B$1,"IVOL_MONEYNESS",A281,A281,"IVOL_MATURITY=MATURITY_1STM","IVOL_MONEYNESS_LEVEL=MONEY_LVL_100_","DTS=H","FACTOR=.01","DAYS=W")</f>
        <v>#N/A Start Date</v>
      </c>
      <c r="I281" s="81" t="str">
        <f t="shared" si="56"/>
        <v>#N/A Start Date</v>
      </c>
      <c r="J281" s="34" t="e">
        <f t="shared" si="48"/>
        <v>#REF!</v>
      </c>
      <c r="K281" s="35" t="e">
        <f t="shared" si="49"/>
        <v>#VALUE!</v>
      </c>
      <c r="L281" s="35" t="e">
        <f t="shared" si="50"/>
        <v>#REF!</v>
      </c>
      <c r="M281" s="35" t="e">
        <f t="shared" si="57"/>
        <v>#REF!</v>
      </c>
      <c r="N281" s="35" t="e">
        <f t="shared" si="58"/>
        <v>#REF!</v>
      </c>
      <c r="O281" s="36" t="e">
        <f t="shared" si="59"/>
        <v>#REF!</v>
      </c>
      <c r="Q281" s="37">
        <f t="shared" si="51"/>
        <v>0</v>
      </c>
      <c r="R281" s="38" t="e">
        <f t="shared" si="52"/>
        <v>#REF!</v>
      </c>
      <c r="S281" s="39" t="e">
        <f t="shared" si="53"/>
        <v>#REF!</v>
      </c>
    </row>
    <row r="282" spans="1:19" x14ac:dyDescent="0.25">
      <c r="A282" s="2"/>
      <c r="C282">
        <f t="shared" si="54"/>
        <v>0</v>
      </c>
      <c r="D282" s="32" t="e">
        <f t="shared" si="55"/>
        <v>#N/A</v>
      </c>
      <c r="E282" s="32" t="e">
        <f>Basic!#REF!</f>
        <v>#REF!</v>
      </c>
      <c r="F282" s="40"/>
      <c r="G282" s="80">
        <f>IFERROR(VLOOKUP(A282,HistData!Y:Z,2,FALSE)/100,G281)</f>
        <v>0.19510000000000002</v>
      </c>
      <c r="H282" s="80" t="str">
        <f>_xll.BDH($B$1,"IVOL_MONEYNESS",A282,A282,"IVOL_MATURITY=MATURITY_1STM","IVOL_MONEYNESS_LEVEL=MONEY_LVL_100_","DTS=H","FACTOR=.01","DAYS=W")</f>
        <v>#N/A Start Date</v>
      </c>
      <c r="I282" s="81" t="str">
        <f t="shared" si="56"/>
        <v>#N/A Start Date</v>
      </c>
      <c r="J282" s="34" t="e">
        <f t="shared" si="48"/>
        <v>#REF!</v>
      </c>
      <c r="K282" s="35" t="e">
        <f t="shared" si="49"/>
        <v>#VALUE!</v>
      </c>
      <c r="L282" s="35" t="e">
        <f t="shared" si="50"/>
        <v>#REF!</v>
      </c>
      <c r="M282" s="35" t="e">
        <f t="shared" si="57"/>
        <v>#REF!</v>
      </c>
      <c r="N282" s="35" t="e">
        <f t="shared" si="58"/>
        <v>#REF!</v>
      </c>
      <c r="O282" s="36" t="e">
        <f t="shared" si="59"/>
        <v>#REF!</v>
      </c>
      <c r="Q282" s="37">
        <f t="shared" si="51"/>
        <v>0</v>
      </c>
      <c r="R282" s="38" t="e">
        <f t="shared" si="52"/>
        <v>#REF!</v>
      </c>
      <c r="S282" s="39" t="e">
        <f t="shared" si="53"/>
        <v>#REF!</v>
      </c>
    </row>
    <row r="283" spans="1:19" x14ac:dyDescent="0.25">
      <c r="A283" s="2"/>
      <c r="C283">
        <f t="shared" si="54"/>
        <v>0</v>
      </c>
      <c r="D283" s="32" t="e">
        <f t="shared" si="55"/>
        <v>#N/A</v>
      </c>
      <c r="E283" s="32" t="e">
        <f>Basic!#REF!</f>
        <v>#REF!</v>
      </c>
      <c r="F283" s="40"/>
      <c r="G283" s="80">
        <f>IFERROR(VLOOKUP(A283,HistData!Y:Z,2,FALSE)/100,G282)</f>
        <v>0.19510000000000002</v>
      </c>
      <c r="H283" s="80" t="str">
        <f>_xll.BDH($B$1,"IVOL_MONEYNESS",A283,A283,"IVOL_MATURITY=MATURITY_1STM","IVOL_MONEYNESS_LEVEL=MONEY_LVL_100_","DTS=H","FACTOR=.01","DAYS=W")</f>
        <v>#N/A Start Date</v>
      </c>
      <c r="I283" s="81" t="str">
        <f t="shared" si="56"/>
        <v>#N/A Start Date</v>
      </c>
      <c r="J283" s="34" t="e">
        <f t="shared" si="48"/>
        <v>#REF!</v>
      </c>
      <c r="K283" s="35" t="e">
        <f t="shared" si="49"/>
        <v>#VALUE!</v>
      </c>
      <c r="L283" s="35" t="e">
        <f t="shared" si="50"/>
        <v>#REF!</v>
      </c>
      <c r="M283" s="35" t="e">
        <f t="shared" si="57"/>
        <v>#REF!</v>
      </c>
      <c r="N283" s="35" t="e">
        <f t="shared" si="58"/>
        <v>#REF!</v>
      </c>
      <c r="O283" s="36" t="e">
        <f t="shared" si="59"/>
        <v>#REF!</v>
      </c>
      <c r="Q283" s="37">
        <f t="shared" si="51"/>
        <v>0</v>
      </c>
      <c r="R283" s="38" t="e">
        <f t="shared" si="52"/>
        <v>#REF!</v>
      </c>
      <c r="S283" s="39" t="e">
        <f t="shared" si="53"/>
        <v>#REF!</v>
      </c>
    </row>
    <row r="284" spans="1:19" x14ac:dyDescent="0.25">
      <c r="A284" s="2"/>
      <c r="C284">
        <f t="shared" si="54"/>
        <v>0</v>
      </c>
      <c r="D284" s="32" t="e">
        <f t="shared" si="55"/>
        <v>#N/A</v>
      </c>
      <c r="E284" s="32" t="e">
        <f>Basic!#REF!</f>
        <v>#REF!</v>
      </c>
      <c r="F284" s="40"/>
      <c r="G284" s="80">
        <f>IFERROR(VLOOKUP(A284,HistData!Y:Z,2,FALSE)/100,G283)</f>
        <v>0.19510000000000002</v>
      </c>
      <c r="H284" s="80" t="str">
        <f>_xll.BDH($B$1,"IVOL_MONEYNESS",A284,A284,"IVOL_MATURITY=MATURITY_1STM","IVOL_MONEYNESS_LEVEL=MONEY_LVL_100_","DTS=H","FACTOR=.01","DAYS=W")</f>
        <v>#N/A Start Date</v>
      </c>
      <c r="I284" s="81" t="str">
        <f t="shared" si="56"/>
        <v>#N/A Start Date</v>
      </c>
      <c r="J284" s="34" t="e">
        <f t="shared" si="48"/>
        <v>#REF!</v>
      </c>
      <c r="K284" s="35" t="e">
        <f t="shared" si="49"/>
        <v>#VALUE!</v>
      </c>
      <c r="L284" s="35" t="e">
        <f t="shared" si="50"/>
        <v>#REF!</v>
      </c>
      <c r="M284" s="35" t="e">
        <f t="shared" si="57"/>
        <v>#REF!</v>
      </c>
      <c r="N284" s="35" t="e">
        <f t="shared" si="58"/>
        <v>#REF!</v>
      </c>
      <c r="O284" s="36" t="e">
        <f t="shared" si="59"/>
        <v>#REF!</v>
      </c>
      <c r="Q284" s="37">
        <f t="shared" si="51"/>
        <v>0</v>
      </c>
      <c r="R284" s="38" t="e">
        <f t="shared" si="52"/>
        <v>#REF!</v>
      </c>
      <c r="S284" s="39" t="e">
        <f t="shared" si="53"/>
        <v>#REF!</v>
      </c>
    </row>
    <row r="285" spans="1:19" x14ac:dyDescent="0.25">
      <c r="A285" s="2"/>
      <c r="C285">
        <f t="shared" si="54"/>
        <v>0</v>
      </c>
      <c r="D285" s="32" t="e">
        <f t="shared" si="55"/>
        <v>#N/A</v>
      </c>
      <c r="E285" s="32" t="e">
        <f>Basic!#REF!</f>
        <v>#REF!</v>
      </c>
      <c r="F285" s="40"/>
      <c r="G285" s="80">
        <f>IFERROR(VLOOKUP(A285,HistData!Y:Z,2,FALSE)/100,G284)</f>
        <v>0.19510000000000002</v>
      </c>
      <c r="H285" s="80" t="str">
        <f>_xll.BDH($B$1,"IVOL_MONEYNESS",A285,A285,"IVOL_MATURITY=MATURITY_1STM","IVOL_MONEYNESS_LEVEL=MONEY_LVL_100_","DTS=H","FACTOR=.01","DAYS=W")</f>
        <v>#N/A Start Date</v>
      </c>
      <c r="I285" s="81" t="str">
        <f t="shared" si="56"/>
        <v>#N/A Start Date</v>
      </c>
      <c r="J285" s="34" t="e">
        <f t="shared" si="48"/>
        <v>#REF!</v>
      </c>
      <c r="K285" s="35" t="e">
        <f t="shared" si="49"/>
        <v>#VALUE!</v>
      </c>
      <c r="L285" s="35" t="e">
        <f t="shared" si="50"/>
        <v>#REF!</v>
      </c>
      <c r="M285" s="35" t="e">
        <f t="shared" si="57"/>
        <v>#REF!</v>
      </c>
      <c r="N285" s="35" t="e">
        <f t="shared" si="58"/>
        <v>#REF!</v>
      </c>
      <c r="O285" s="36" t="e">
        <f t="shared" si="59"/>
        <v>#REF!</v>
      </c>
      <c r="Q285" s="37">
        <f t="shared" si="51"/>
        <v>0</v>
      </c>
      <c r="R285" s="38" t="e">
        <f t="shared" si="52"/>
        <v>#REF!</v>
      </c>
      <c r="S285" s="39" t="e">
        <f t="shared" si="53"/>
        <v>#REF!</v>
      </c>
    </row>
    <row r="286" spans="1:19" x14ac:dyDescent="0.25">
      <c r="A286" s="2"/>
      <c r="C286">
        <f t="shared" si="54"/>
        <v>0</v>
      </c>
      <c r="D286" s="32" t="e">
        <f t="shared" si="55"/>
        <v>#N/A</v>
      </c>
      <c r="E286" s="32" t="e">
        <f>Basic!#REF!</f>
        <v>#REF!</v>
      </c>
      <c r="F286" s="40"/>
      <c r="G286" s="80">
        <f>IFERROR(VLOOKUP(A286,HistData!Y:Z,2,FALSE)/100,G285)</f>
        <v>0.19510000000000002</v>
      </c>
      <c r="H286" s="80" t="str">
        <f>_xll.BDH($B$1,"IVOL_MONEYNESS",A286,A286,"IVOL_MATURITY=MATURITY_1STM","IVOL_MONEYNESS_LEVEL=MONEY_LVL_100_","DTS=H","FACTOR=.01","DAYS=W")</f>
        <v>#N/A Start Date</v>
      </c>
      <c r="I286" s="81" t="str">
        <f t="shared" si="56"/>
        <v>#N/A Start Date</v>
      </c>
      <c r="J286" s="34" t="e">
        <f t="shared" si="48"/>
        <v>#REF!</v>
      </c>
      <c r="K286" s="35" t="e">
        <f t="shared" si="49"/>
        <v>#VALUE!</v>
      </c>
      <c r="L286" s="35" t="e">
        <f t="shared" si="50"/>
        <v>#REF!</v>
      </c>
      <c r="M286" s="35" t="e">
        <f t="shared" si="57"/>
        <v>#REF!</v>
      </c>
      <c r="N286" s="35" t="e">
        <f t="shared" si="58"/>
        <v>#REF!</v>
      </c>
      <c r="O286" s="36" t="e">
        <f t="shared" si="59"/>
        <v>#REF!</v>
      </c>
      <c r="Q286" s="37">
        <f t="shared" si="51"/>
        <v>0</v>
      </c>
      <c r="R286" s="38" t="e">
        <f t="shared" si="52"/>
        <v>#REF!</v>
      </c>
      <c r="S286" s="39" t="e">
        <f t="shared" si="53"/>
        <v>#REF!</v>
      </c>
    </row>
    <row r="287" spans="1:19" x14ac:dyDescent="0.25">
      <c r="A287" s="2"/>
      <c r="C287">
        <f t="shared" si="54"/>
        <v>0</v>
      </c>
      <c r="D287" s="32" t="e">
        <f t="shared" si="55"/>
        <v>#N/A</v>
      </c>
      <c r="E287" s="32" t="e">
        <f>Basic!#REF!</f>
        <v>#REF!</v>
      </c>
      <c r="F287" s="40"/>
      <c r="G287" s="80">
        <f>IFERROR(VLOOKUP(A287,HistData!Y:Z,2,FALSE)/100,G286)</f>
        <v>0.19510000000000002</v>
      </c>
      <c r="H287" s="80" t="str">
        <f>_xll.BDH($B$1,"IVOL_MONEYNESS",A287,A287,"IVOL_MATURITY=MATURITY_1STM","IVOL_MONEYNESS_LEVEL=MONEY_LVL_100_","DTS=H","FACTOR=.01","DAYS=W")</f>
        <v>#N/A Start Date</v>
      </c>
      <c r="I287" s="81" t="str">
        <f t="shared" si="56"/>
        <v>#N/A Start Date</v>
      </c>
      <c r="J287" s="34" t="e">
        <f t="shared" si="48"/>
        <v>#REF!</v>
      </c>
      <c r="K287" s="35" t="e">
        <f t="shared" si="49"/>
        <v>#VALUE!</v>
      </c>
      <c r="L287" s="35" t="e">
        <f t="shared" si="50"/>
        <v>#REF!</v>
      </c>
      <c r="M287" s="35" t="e">
        <f t="shared" si="57"/>
        <v>#REF!</v>
      </c>
      <c r="N287" s="35" t="e">
        <f t="shared" si="58"/>
        <v>#REF!</v>
      </c>
      <c r="O287" s="36" t="e">
        <f t="shared" si="59"/>
        <v>#REF!</v>
      </c>
      <c r="Q287" s="37">
        <f t="shared" si="51"/>
        <v>0</v>
      </c>
      <c r="R287" s="38" t="e">
        <f t="shared" si="52"/>
        <v>#REF!</v>
      </c>
      <c r="S287" s="39" t="e">
        <f t="shared" si="53"/>
        <v>#REF!</v>
      </c>
    </row>
    <row r="288" spans="1:19" x14ac:dyDescent="0.25">
      <c r="A288" s="2"/>
      <c r="C288">
        <f t="shared" si="54"/>
        <v>0</v>
      </c>
      <c r="D288" s="32" t="e">
        <f t="shared" si="55"/>
        <v>#N/A</v>
      </c>
      <c r="E288" s="32" t="e">
        <f>Basic!#REF!</f>
        <v>#REF!</v>
      </c>
      <c r="F288" s="40"/>
      <c r="G288" s="80">
        <f>IFERROR(VLOOKUP(A288,HistData!Y:Z,2,FALSE)/100,G287)</f>
        <v>0.19510000000000002</v>
      </c>
      <c r="H288" s="80" t="str">
        <f>_xll.BDH($B$1,"IVOL_MONEYNESS",A288,A288,"IVOL_MATURITY=MATURITY_1STM","IVOL_MONEYNESS_LEVEL=MONEY_LVL_100_","DTS=H","FACTOR=.01","DAYS=W")</f>
        <v>#N/A Start Date</v>
      </c>
      <c r="I288" s="81" t="str">
        <f t="shared" si="56"/>
        <v>#N/A Start Date</v>
      </c>
      <c r="J288" s="34" t="e">
        <f t="shared" si="48"/>
        <v>#REF!</v>
      </c>
      <c r="K288" s="35" t="e">
        <f t="shared" si="49"/>
        <v>#VALUE!</v>
      </c>
      <c r="L288" s="35" t="e">
        <f t="shared" si="50"/>
        <v>#REF!</v>
      </c>
      <c r="M288" s="35" t="e">
        <f t="shared" si="57"/>
        <v>#REF!</v>
      </c>
      <c r="N288" s="35" t="e">
        <f t="shared" si="58"/>
        <v>#REF!</v>
      </c>
      <c r="O288" s="36" t="e">
        <f t="shared" si="59"/>
        <v>#REF!</v>
      </c>
      <c r="Q288" s="37">
        <f t="shared" si="51"/>
        <v>0</v>
      </c>
      <c r="R288" s="38" t="e">
        <f t="shared" si="52"/>
        <v>#REF!</v>
      </c>
      <c r="S288" s="39" t="e">
        <f t="shared" si="53"/>
        <v>#REF!</v>
      </c>
    </row>
    <row r="289" spans="1:19" x14ac:dyDescent="0.25">
      <c r="A289" s="2"/>
      <c r="C289">
        <f t="shared" si="54"/>
        <v>0</v>
      </c>
      <c r="D289" s="32" t="e">
        <f t="shared" si="55"/>
        <v>#N/A</v>
      </c>
      <c r="E289" s="32" t="e">
        <f>Basic!#REF!</f>
        <v>#REF!</v>
      </c>
      <c r="F289" s="40"/>
      <c r="G289" s="80">
        <f>IFERROR(VLOOKUP(A289,HistData!Y:Z,2,FALSE)/100,G288)</f>
        <v>0.19510000000000002</v>
      </c>
      <c r="H289" s="80" t="str">
        <f>_xll.BDH($B$1,"IVOL_MONEYNESS",A289,A289,"IVOL_MATURITY=MATURITY_1STM","IVOL_MONEYNESS_LEVEL=MONEY_LVL_100_","DTS=H","FACTOR=.01","DAYS=W")</f>
        <v>#N/A Start Date</v>
      </c>
      <c r="I289" s="81" t="str">
        <f t="shared" si="56"/>
        <v>#N/A Start Date</v>
      </c>
      <c r="J289" s="34" t="e">
        <f t="shared" si="48"/>
        <v>#REF!</v>
      </c>
      <c r="K289" s="35" t="e">
        <f t="shared" si="49"/>
        <v>#VALUE!</v>
      </c>
      <c r="L289" s="35" t="e">
        <f t="shared" si="50"/>
        <v>#REF!</v>
      </c>
      <c r="M289" s="35" t="e">
        <f t="shared" si="57"/>
        <v>#REF!</v>
      </c>
      <c r="N289" s="35" t="e">
        <f t="shared" si="58"/>
        <v>#REF!</v>
      </c>
      <c r="O289" s="36" t="e">
        <f t="shared" si="59"/>
        <v>#REF!</v>
      </c>
      <c r="Q289" s="37">
        <f t="shared" si="51"/>
        <v>0</v>
      </c>
      <c r="R289" s="38" t="e">
        <f t="shared" si="52"/>
        <v>#REF!</v>
      </c>
      <c r="S289" s="39" t="e">
        <f t="shared" si="53"/>
        <v>#REF!</v>
      </c>
    </row>
    <row r="290" spans="1:19" x14ac:dyDescent="0.25">
      <c r="A290" s="2"/>
      <c r="C290">
        <f t="shared" si="54"/>
        <v>0</v>
      </c>
      <c r="D290" s="32" t="e">
        <f t="shared" si="55"/>
        <v>#N/A</v>
      </c>
      <c r="E290" s="32" t="e">
        <f>Basic!#REF!</f>
        <v>#REF!</v>
      </c>
      <c r="F290" s="40"/>
      <c r="G290" s="80">
        <f>IFERROR(VLOOKUP(A290,HistData!Y:Z,2,FALSE)/100,G289)</f>
        <v>0.19510000000000002</v>
      </c>
      <c r="H290" s="80" t="str">
        <f>_xll.BDH($B$1,"IVOL_MONEYNESS",A290,A290,"IVOL_MATURITY=MATURITY_1STM","IVOL_MONEYNESS_LEVEL=MONEY_LVL_100_","DTS=H","FACTOR=.01","DAYS=W")</f>
        <v>#N/A Start Date</v>
      </c>
      <c r="I290" s="81" t="str">
        <f t="shared" si="56"/>
        <v>#N/A Start Date</v>
      </c>
      <c r="J290" s="34" t="e">
        <f t="shared" si="48"/>
        <v>#REF!</v>
      </c>
      <c r="K290" s="35" t="e">
        <f t="shared" si="49"/>
        <v>#VALUE!</v>
      </c>
      <c r="L290" s="35" t="e">
        <f t="shared" si="50"/>
        <v>#REF!</v>
      </c>
      <c r="M290" s="35" t="e">
        <f t="shared" si="57"/>
        <v>#REF!</v>
      </c>
      <c r="N290" s="35" t="e">
        <f t="shared" si="58"/>
        <v>#REF!</v>
      </c>
      <c r="O290" s="36" t="e">
        <f t="shared" si="59"/>
        <v>#REF!</v>
      </c>
      <c r="Q290" s="37">
        <f t="shared" si="51"/>
        <v>0</v>
      </c>
      <c r="R290" s="38" t="e">
        <f t="shared" si="52"/>
        <v>#REF!</v>
      </c>
      <c r="S290" s="39" t="e">
        <f t="shared" si="53"/>
        <v>#REF!</v>
      </c>
    </row>
    <row r="291" spans="1:19" x14ac:dyDescent="0.25">
      <c r="A291" s="2"/>
      <c r="C291">
        <f t="shared" si="54"/>
        <v>0</v>
      </c>
      <c r="D291" s="32" t="e">
        <f t="shared" si="55"/>
        <v>#N/A</v>
      </c>
      <c r="E291" s="32" t="e">
        <f>Basic!#REF!</f>
        <v>#REF!</v>
      </c>
      <c r="F291" s="40"/>
      <c r="G291" s="80">
        <f>IFERROR(VLOOKUP(A291,HistData!Y:Z,2,FALSE)/100,G290)</f>
        <v>0.19510000000000002</v>
      </c>
      <c r="H291" s="80" t="str">
        <f>_xll.BDH($B$1,"IVOL_MONEYNESS",A291,A291,"IVOL_MATURITY=MATURITY_1STM","IVOL_MONEYNESS_LEVEL=MONEY_LVL_100_","DTS=H","FACTOR=.01","DAYS=W")</f>
        <v>#N/A Start Date</v>
      </c>
      <c r="I291" s="81" t="str">
        <f t="shared" si="56"/>
        <v>#N/A Start Date</v>
      </c>
      <c r="J291" s="34" t="e">
        <f t="shared" si="48"/>
        <v>#REF!</v>
      </c>
      <c r="K291" s="35" t="e">
        <f t="shared" si="49"/>
        <v>#VALUE!</v>
      </c>
      <c r="L291" s="35" t="e">
        <f t="shared" si="50"/>
        <v>#REF!</v>
      </c>
      <c r="M291" s="35" t="e">
        <f t="shared" si="57"/>
        <v>#REF!</v>
      </c>
      <c r="N291" s="35" t="e">
        <f t="shared" si="58"/>
        <v>#REF!</v>
      </c>
      <c r="O291" s="36" t="e">
        <f t="shared" si="59"/>
        <v>#REF!</v>
      </c>
      <c r="Q291" s="37">
        <f t="shared" si="51"/>
        <v>0</v>
      </c>
      <c r="R291" s="38" t="e">
        <f t="shared" si="52"/>
        <v>#REF!</v>
      </c>
      <c r="S291" s="39" t="e">
        <f t="shared" si="53"/>
        <v>#REF!</v>
      </c>
    </row>
    <row r="292" spans="1:19" x14ac:dyDescent="0.25">
      <c r="A292" s="2"/>
      <c r="C292">
        <f t="shared" si="54"/>
        <v>0</v>
      </c>
      <c r="D292" s="32" t="e">
        <f t="shared" si="55"/>
        <v>#N/A</v>
      </c>
      <c r="E292" s="32" t="e">
        <f>Basic!#REF!</f>
        <v>#REF!</v>
      </c>
      <c r="F292" s="40"/>
      <c r="G292" s="80">
        <f>IFERROR(VLOOKUP(A292,HistData!Y:Z,2,FALSE)/100,G291)</f>
        <v>0.19510000000000002</v>
      </c>
      <c r="H292" s="80" t="str">
        <f>_xll.BDH($B$1,"IVOL_MONEYNESS",A292,A292,"IVOL_MATURITY=MATURITY_1STM","IVOL_MONEYNESS_LEVEL=MONEY_LVL_100_","DTS=H","FACTOR=.01","DAYS=W")</f>
        <v>#N/A Start Date</v>
      </c>
      <c r="I292" s="81" t="str">
        <f t="shared" si="56"/>
        <v>#N/A Start Date</v>
      </c>
      <c r="J292" s="34" t="e">
        <f t="shared" si="48"/>
        <v>#REF!</v>
      </c>
      <c r="K292" s="35" t="e">
        <f t="shared" si="49"/>
        <v>#VALUE!</v>
      </c>
      <c r="L292" s="35" t="e">
        <f t="shared" si="50"/>
        <v>#REF!</v>
      </c>
      <c r="M292" s="35" t="e">
        <f t="shared" si="57"/>
        <v>#REF!</v>
      </c>
      <c r="N292" s="35" t="e">
        <f t="shared" si="58"/>
        <v>#REF!</v>
      </c>
      <c r="O292" s="36" t="e">
        <f t="shared" si="59"/>
        <v>#REF!</v>
      </c>
      <c r="Q292" s="37">
        <f t="shared" si="51"/>
        <v>0</v>
      </c>
      <c r="R292" s="38" t="e">
        <f t="shared" si="52"/>
        <v>#REF!</v>
      </c>
      <c r="S292" s="39" t="e">
        <f t="shared" si="53"/>
        <v>#REF!</v>
      </c>
    </row>
    <row r="293" spans="1:19" x14ac:dyDescent="0.25">
      <c r="A293" s="2"/>
      <c r="C293">
        <f t="shared" si="54"/>
        <v>0</v>
      </c>
      <c r="D293" s="32" t="e">
        <f t="shared" si="55"/>
        <v>#N/A</v>
      </c>
      <c r="E293" s="32" t="e">
        <f>Basic!#REF!</f>
        <v>#REF!</v>
      </c>
      <c r="F293" s="40"/>
      <c r="G293" s="80">
        <f>IFERROR(VLOOKUP(A293,HistData!Y:Z,2,FALSE)/100,G292)</f>
        <v>0.19510000000000002</v>
      </c>
      <c r="H293" s="80" t="str">
        <f>_xll.BDH($B$1,"IVOL_MONEYNESS",A293,A293,"IVOL_MATURITY=MATURITY_1STM","IVOL_MONEYNESS_LEVEL=MONEY_LVL_100_","DTS=H","FACTOR=.01","DAYS=W")</f>
        <v>#N/A Start Date</v>
      </c>
      <c r="I293" s="81" t="str">
        <f t="shared" si="56"/>
        <v>#N/A Start Date</v>
      </c>
      <c r="J293" s="34" t="e">
        <f t="shared" si="48"/>
        <v>#REF!</v>
      </c>
      <c r="K293" s="35" t="e">
        <f t="shared" si="49"/>
        <v>#VALUE!</v>
      </c>
      <c r="L293" s="35" t="e">
        <f t="shared" si="50"/>
        <v>#REF!</v>
      </c>
      <c r="M293" s="35" t="e">
        <f t="shared" si="57"/>
        <v>#REF!</v>
      </c>
      <c r="N293" s="35" t="e">
        <f t="shared" si="58"/>
        <v>#REF!</v>
      </c>
      <c r="O293" s="36" t="e">
        <f t="shared" si="59"/>
        <v>#REF!</v>
      </c>
      <c r="Q293" s="37">
        <f t="shared" si="51"/>
        <v>0</v>
      </c>
      <c r="R293" s="38" t="e">
        <f t="shared" si="52"/>
        <v>#REF!</v>
      </c>
      <c r="S293" s="39" t="e">
        <f t="shared" si="53"/>
        <v>#REF!</v>
      </c>
    </row>
    <row r="294" spans="1:19" x14ac:dyDescent="0.25">
      <c r="A294" s="2"/>
      <c r="C294">
        <f t="shared" si="54"/>
        <v>0</v>
      </c>
      <c r="D294" s="32" t="e">
        <f t="shared" si="55"/>
        <v>#N/A</v>
      </c>
      <c r="E294" s="32" t="e">
        <f>Basic!#REF!</f>
        <v>#REF!</v>
      </c>
      <c r="F294" s="40"/>
      <c r="G294" s="80">
        <f>IFERROR(VLOOKUP(A294,HistData!Y:Z,2,FALSE)/100,G293)</f>
        <v>0.19510000000000002</v>
      </c>
      <c r="H294" s="80" t="str">
        <f>_xll.BDH($B$1,"IVOL_MONEYNESS",A294,A294,"IVOL_MATURITY=MATURITY_1STM","IVOL_MONEYNESS_LEVEL=MONEY_LVL_100_","DTS=H","FACTOR=.01","DAYS=W")</f>
        <v>#N/A Start Date</v>
      </c>
      <c r="I294" s="81" t="str">
        <f t="shared" si="56"/>
        <v>#N/A Start Date</v>
      </c>
      <c r="J294" s="34" t="e">
        <f t="shared" si="48"/>
        <v>#REF!</v>
      </c>
      <c r="K294" s="35" t="e">
        <f t="shared" si="49"/>
        <v>#VALUE!</v>
      </c>
      <c r="L294" s="35" t="e">
        <f t="shared" si="50"/>
        <v>#REF!</v>
      </c>
      <c r="M294" s="35" t="e">
        <f t="shared" si="57"/>
        <v>#REF!</v>
      </c>
      <c r="N294" s="35" t="e">
        <f t="shared" si="58"/>
        <v>#REF!</v>
      </c>
      <c r="O294" s="36" t="e">
        <f t="shared" si="59"/>
        <v>#REF!</v>
      </c>
      <c r="Q294" s="37">
        <f t="shared" si="51"/>
        <v>0</v>
      </c>
      <c r="R294" s="38" t="e">
        <f t="shared" si="52"/>
        <v>#REF!</v>
      </c>
      <c r="S294" s="39" t="e">
        <f t="shared" si="53"/>
        <v>#REF!</v>
      </c>
    </row>
    <row r="295" spans="1:19" x14ac:dyDescent="0.25">
      <c r="A295" s="2"/>
      <c r="C295">
        <f t="shared" si="54"/>
        <v>0</v>
      </c>
      <c r="D295" s="32" t="e">
        <f t="shared" si="55"/>
        <v>#N/A</v>
      </c>
      <c r="E295" s="32" t="e">
        <f>Basic!#REF!</f>
        <v>#REF!</v>
      </c>
      <c r="F295" s="40"/>
      <c r="G295" s="80">
        <f>IFERROR(VLOOKUP(A295,HistData!Y:Z,2,FALSE)/100,G294)</f>
        <v>0.19510000000000002</v>
      </c>
      <c r="H295" s="80" t="str">
        <f>_xll.BDH($B$1,"IVOL_MONEYNESS",A295,A295,"IVOL_MATURITY=MATURITY_1STM","IVOL_MONEYNESS_LEVEL=MONEY_LVL_100_","DTS=H","FACTOR=.01","DAYS=W")</f>
        <v>#N/A Start Date</v>
      </c>
      <c r="I295" s="81" t="str">
        <f t="shared" si="56"/>
        <v>#N/A Start Date</v>
      </c>
      <c r="J295" s="34" t="e">
        <f t="shared" si="48"/>
        <v>#REF!</v>
      </c>
      <c r="K295" s="35" t="e">
        <f t="shared" si="49"/>
        <v>#VALUE!</v>
      </c>
      <c r="L295" s="35" t="e">
        <f t="shared" si="50"/>
        <v>#REF!</v>
      </c>
      <c r="M295" s="35" t="e">
        <f t="shared" si="57"/>
        <v>#REF!</v>
      </c>
      <c r="N295" s="35" t="e">
        <f t="shared" si="58"/>
        <v>#REF!</v>
      </c>
      <c r="O295" s="36" t="e">
        <f t="shared" si="59"/>
        <v>#REF!</v>
      </c>
      <c r="Q295" s="37">
        <f t="shared" si="51"/>
        <v>0</v>
      </c>
      <c r="R295" s="38" t="e">
        <f t="shared" si="52"/>
        <v>#REF!</v>
      </c>
      <c r="S295" s="39" t="e">
        <f t="shared" si="53"/>
        <v>#REF!</v>
      </c>
    </row>
    <row r="296" spans="1:19" x14ac:dyDescent="0.25">
      <c r="A296" s="2"/>
      <c r="C296">
        <f t="shared" si="54"/>
        <v>0</v>
      </c>
      <c r="D296" s="32" t="e">
        <f t="shared" si="55"/>
        <v>#N/A</v>
      </c>
      <c r="E296" s="32" t="e">
        <f>Basic!#REF!</f>
        <v>#REF!</v>
      </c>
      <c r="F296" s="40"/>
      <c r="G296" s="80">
        <f>IFERROR(VLOOKUP(A296,HistData!Y:Z,2,FALSE)/100,G295)</f>
        <v>0.19510000000000002</v>
      </c>
      <c r="H296" s="80" t="str">
        <f>_xll.BDH($B$1,"IVOL_MONEYNESS",A296,A296,"IVOL_MATURITY=MATURITY_1STM","IVOL_MONEYNESS_LEVEL=MONEY_LVL_100_","DTS=H","FACTOR=.01","DAYS=W")</f>
        <v>#N/A Start Date</v>
      </c>
      <c r="I296" s="81" t="str">
        <f t="shared" si="56"/>
        <v>#N/A Start Date</v>
      </c>
      <c r="J296" s="34" t="e">
        <f t="shared" si="48"/>
        <v>#REF!</v>
      </c>
      <c r="K296" s="35" t="e">
        <f t="shared" si="49"/>
        <v>#VALUE!</v>
      </c>
      <c r="L296" s="35" t="e">
        <f t="shared" si="50"/>
        <v>#REF!</v>
      </c>
      <c r="M296" s="35" t="e">
        <f t="shared" si="57"/>
        <v>#REF!</v>
      </c>
      <c r="N296" s="35" t="e">
        <f t="shared" si="58"/>
        <v>#REF!</v>
      </c>
      <c r="O296" s="36" t="e">
        <f t="shared" si="59"/>
        <v>#REF!</v>
      </c>
      <c r="Q296" s="37">
        <f t="shared" si="51"/>
        <v>0</v>
      </c>
      <c r="R296" s="38" t="e">
        <f t="shared" si="52"/>
        <v>#REF!</v>
      </c>
      <c r="S296" s="39" t="e">
        <f t="shared" si="53"/>
        <v>#REF!</v>
      </c>
    </row>
    <row r="297" spans="1:19" x14ac:dyDescent="0.25">
      <c r="A297" s="2"/>
      <c r="C297">
        <f t="shared" si="54"/>
        <v>0</v>
      </c>
      <c r="D297" s="32" t="e">
        <f t="shared" si="55"/>
        <v>#N/A</v>
      </c>
      <c r="E297" s="32" t="e">
        <f>Basic!#REF!</f>
        <v>#REF!</v>
      </c>
      <c r="F297" s="40"/>
      <c r="G297" s="80">
        <f>IFERROR(VLOOKUP(A297,HistData!Y:Z,2,FALSE)/100,G296)</f>
        <v>0.19510000000000002</v>
      </c>
      <c r="H297" s="80" t="str">
        <f>_xll.BDH($B$1,"IVOL_MONEYNESS",A297,A297,"IVOL_MATURITY=MATURITY_1STM","IVOL_MONEYNESS_LEVEL=MONEY_LVL_100_","DTS=H","FACTOR=.01","DAYS=W")</f>
        <v>#N/A Start Date</v>
      </c>
      <c r="I297" s="81" t="str">
        <f t="shared" si="56"/>
        <v>#N/A Start Date</v>
      </c>
      <c r="J297" s="34" t="e">
        <f t="shared" si="48"/>
        <v>#REF!</v>
      </c>
      <c r="K297" s="35" t="e">
        <f t="shared" si="49"/>
        <v>#VALUE!</v>
      </c>
      <c r="L297" s="35" t="e">
        <f t="shared" si="50"/>
        <v>#REF!</v>
      </c>
      <c r="M297" s="35" t="e">
        <f t="shared" si="57"/>
        <v>#REF!</v>
      </c>
      <c r="N297" s="35" t="e">
        <f t="shared" si="58"/>
        <v>#REF!</v>
      </c>
      <c r="O297" s="36" t="e">
        <f t="shared" si="59"/>
        <v>#REF!</v>
      </c>
      <c r="Q297" s="37">
        <f t="shared" si="51"/>
        <v>0</v>
      </c>
      <c r="R297" s="38" t="e">
        <f t="shared" si="52"/>
        <v>#REF!</v>
      </c>
      <c r="S297" s="39" t="e">
        <f t="shared" si="53"/>
        <v>#REF!</v>
      </c>
    </row>
    <row r="298" spans="1:19" x14ac:dyDescent="0.25">
      <c r="A298" s="2"/>
      <c r="C298">
        <f t="shared" si="54"/>
        <v>0</v>
      </c>
      <c r="D298" s="32" t="e">
        <f t="shared" si="55"/>
        <v>#N/A</v>
      </c>
      <c r="E298" s="32" t="e">
        <f>Basic!#REF!</f>
        <v>#REF!</v>
      </c>
      <c r="F298" s="40"/>
      <c r="G298" s="80">
        <f>IFERROR(VLOOKUP(A298,HistData!Y:Z,2,FALSE)/100,G297)</f>
        <v>0.19510000000000002</v>
      </c>
      <c r="H298" s="80" t="str">
        <f>_xll.BDH($B$1,"IVOL_MONEYNESS",A298,A298,"IVOL_MATURITY=MATURITY_1STM","IVOL_MONEYNESS_LEVEL=MONEY_LVL_100_","DTS=H","FACTOR=.01","DAYS=W")</f>
        <v>#N/A Start Date</v>
      </c>
      <c r="I298" s="81" t="str">
        <f t="shared" si="56"/>
        <v>#N/A Start Date</v>
      </c>
      <c r="J298" s="34" t="e">
        <f t="shared" si="48"/>
        <v>#REF!</v>
      </c>
      <c r="K298" s="35" t="e">
        <f t="shared" si="49"/>
        <v>#VALUE!</v>
      </c>
      <c r="L298" s="35" t="e">
        <f t="shared" si="50"/>
        <v>#REF!</v>
      </c>
      <c r="M298" s="35" t="e">
        <f t="shared" si="57"/>
        <v>#REF!</v>
      </c>
      <c r="N298" s="35" t="e">
        <f t="shared" si="58"/>
        <v>#REF!</v>
      </c>
      <c r="O298" s="36" t="e">
        <f t="shared" si="59"/>
        <v>#REF!</v>
      </c>
      <c r="Q298" s="37">
        <f t="shared" si="51"/>
        <v>0</v>
      </c>
      <c r="R298" s="38" t="e">
        <f t="shared" si="52"/>
        <v>#REF!</v>
      </c>
      <c r="S298" s="39" t="e">
        <f t="shared" si="53"/>
        <v>#REF!</v>
      </c>
    </row>
    <row r="299" spans="1:19" x14ac:dyDescent="0.25">
      <c r="A299" s="2"/>
      <c r="C299">
        <f t="shared" si="54"/>
        <v>0</v>
      </c>
      <c r="D299" s="32" t="e">
        <f t="shared" si="55"/>
        <v>#N/A</v>
      </c>
      <c r="E299" s="32" t="e">
        <f>Basic!#REF!</f>
        <v>#REF!</v>
      </c>
      <c r="F299" s="40"/>
      <c r="G299" s="80">
        <f>IFERROR(VLOOKUP(A299,HistData!Y:Z,2,FALSE)/100,G298)</f>
        <v>0.19510000000000002</v>
      </c>
      <c r="H299" s="80" t="str">
        <f>_xll.BDH($B$1,"IVOL_MONEYNESS",A299,A299,"IVOL_MATURITY=MATURITY_1STM","IVOL_MONEYNESS_LEVEL=MONEY_LVL_100_","DTS=H","FACTOR=.01","DAYS=W")</f>
        <v>#N/A Start Date</v>
      </c>
      <c r="I299" s="81" t="str">
        <f t="shared" si="56"/>
        <v>#N/A Start Date</v>
      </c>
      <c r="J299" s="34" t="e">
        <f t="shared" si="48"/>
        <v>#REF!</v>
      </c>
      <c r="K299" s="35" t="e">
        <f t="shared" si="49"/>
        <v>#VALUE!</v>
      </c>
      <c r="L299" s="35" t="e">
        <f t="shared" si="50"/>
        <v>#REF!</v>
      </c>
      <c r="M299" s="35" t="e">
        <f t="shared" si="57"/>
        <v>#REF!</v>
      </c>
      <c r="N299" s="35" t="e">
        <f t="shared" si="58"/>
        <v>#REF!</v>
      </c>
      <c r="O299" s="36" t="e">
        <f t="shared" si="59"/>
        <v>#REF!</v>
      </c>
      <c r="Q299" s="37">
        <f t="shared" si="51"/>
        <v>0</v>
      </c>
      <c r="R299" s="38" t="e">
        <f t="shared" si="52"/>
        <v>#REF!</v>
      </c>
      <c r="S299" s="39" t="e">
        <f t="shared" si="53"/>
        <v>#REF!</v>
      </c>
    </row>
    <row r="300" spans="1:19" x14ac:dyDescent="0.25">
      <c r="A300" s="2"/>
      <c r="C300">
        <f t="shared" si="54"/>
        <v>0</v>
      </c>
      <c r="D300" s="32" t="e">
        <f t="shared" si="55"/>
        <v>#N/A</v>
      </c>
      <c r="E300" s="32" t="e">
        <f>Basic!#REF!</f>
        <v>#REF!</v>
      </c>
      <c r="F300" s="40"/>
      <c r="G300" s="80">
        <f>IFERROR(VLOOKUP(A300,HistData!Y:Z,2,FALSE)/100,G299)</f>
        <v>0.19510000000000002</v>
      </c>
      <c r="H300" s="80" t="str">
        <f>_xll.BDH($B$1,"IVOL_MONEYNESS",A300,A300,"IVOL_MATURITY=MATURITY_1STM","IVOL_MONEYNESS_LEVEL=MONEY_LVL_100_","DTS=H","FACTOR=.01","DAYS=W")</f>
        <v>#N/A Start Date</v>
      </c>
      <c r="I300" s="81" t="str">
        <f t="shared" si="56"/>
        <v>#N/A Start Date</v>
      </c>
      <c r="J300" s="34" t="e">
        <f t="shared" si="48"/>
        <v>#REF!</v>
      </c>
      <c r="K300" s="35" t="e">
        <f t="shared" si="49"/>
        <v>#VALUE!</v>
      </c>
      <c r="L300" s="35" t="e">
        <f t="shared" si="50"/>
        <v>#REF!</v>
      </c>
      <c r="M300" s="35" t="e">
        <f t="shared" si="57"/>
        <v>#REF!</v>
      </c>
      <c r="N300" s="35" t="e">
        <f t="shared" si="58"/>
        <v>#REF!</v>
      </c>
      <c r="O300" s="36" t="e">
        <f t="shared" si="59"/>
        <v>#REF!</v>
      </c>
      <c r="Q300" s="37">
        <f t="shared" si="51"/>
        <v>0</v>
      </c>
      <c r="R300" s="38" t="e">
        <f t="shared" si="52"/>
        <v>#REF!</v>
      </c>
      <c r="S300" s="39" t="e">
        <f t="shared" si="53"/>
        <v>#REF!</v>
      </c>
    </row>
    <row r="301" spans="1:19" x14ac:dyDescent="0.25">
      <c r="A301" s="2"/>
      <c r="C301">
        <f t="shared" si="54"/>
        <v>0</v>
      </c>
      <c r="D301" s="32" t="e">
        <f t="shared" si="55"/>
        <v>#N/A</v>
      </c>
      <c r="E301" s="32" t="e">
        <f>Basic!#REF!</f>
        <v>#REF!</v>
      </c>
      <c r="F301" s="40"/>
      <c r="G301" s="80">
        <f>IFERROR(VLOOKUP(A301,HistData!Y:Z,2,FALSE)/100,G300)</f>
        <v>0.19510000000000002</v>
      </c>
      <c r="H301" s="80" t="str">
        <f>_xll.BDH($B$1,"IVOL_MONEYNESS",A301,A301,"IVOL_MATURITY=MATURITY_1STM","IVOL_MONEYNESS_LEVEL=MONEY_LVL_100_","DTS=H","FACTOR=.01","DAYS=W")</f>
        <v>#N/A Start Date</v>
      </c>
      <c r="I301" s="81" t="str">
        <f t="shared" si="56"/>
        <v>#N/A Start Date</v>
      </c>
      <c r="J301" s="34" t="e">
        <f t="shared" si="48"/>
        <v>#REF!</v>
      </c>
      <c r="K301" s="35" t="e">
        <f t="shared" si="49"/>
        <v>#VALUE!</v>
      </c>
      <c r="L301" s="35" t="e">
        <f t="shared" si="50"/>
        <v>#REF!</v>
      </c>
      <c r="M301" s="35" t="e">
        <f t="shared" si="57"/>
        <v>#REF!</v>
      </c>
      <c r="N301" s="35" t="e">
        <f t="shared" si="58"/>
        <v>#REF!</v>
      </c>
      <c r="O301" s="36" t="e">
        <f t="shared" si="59"/>
        <v>#REF!</v>
      </c>
      <c r="Q301" s="37">
        <f t="shared" si="51"/>
        <v>0</v>
      </c>
      <c r="R301" s="38" t="e">
        <f t="shared" si="52"/>
        <v>#REF!</v>
      </c>
      <c r="S301" s="39" t="e">
        <f t="shared" si="53"/>
        <v>#REF!</v>
      </c>
    </row>
    <row r="302" spans="1:19" x14ac:dyDescent="0.25">
      <c r="A302" s="2"/>
      <c r="C302">
        <f t="shared" si="54"/>
        <v>0</v>
      </c>
      <c r="D302" s="32" t="e">
        <f t="shared" si="55"/>
        <v>#N/A</v>
      </c>
      <c r="E302" s="32" t="e">
        <f>Basic!#REF!</f>
        <v>#REF!</v>
      </c>
      <c r="F302" s="40"/>
      <c r="G302" s="80">
        <f>IFERROR(VLOOKUP(A302,HistData!Y:Z,2,FALSE)/100,G301)</f>
        <v>0.19510000000000002</v>
      </c>
      <c r="H302" s="80" t="str">
        <f>_xll.BDH($B$1,"IVOL_MONEYNESS",A302,A302,"IVOL_MATURITY=MATURITY_1STM","IVOL_MONEYNESS_LEVEL=MONEY_LVL_100_","DTS=H","FACTOR=.01","DAYS=W")</f>
        <v>#N/A Start Date</v>
      </c>
      <c r="I302" s="81" t="str">
        <f t="shared" si="56"/>
        <v>#N/A Start Date</v>
      </c>
      <c r="J302" s="34" t="e">
        <f t="shared" si="48"/>
        <v>#REF!</v>
      </c>
      <c r="K302" s="35" t="e">
        <f t="shared" si="49"/>
        <v>#VALUE!</v>
      </c>
      <c r="L302" s="35" t="e">
        <f t="shared" si="50"/>
        <v>#REF!</v>
      </c>
      <c r="M302" s="35" t="e">
        <f t="shared" si="57"/>
        <v>#REF!</v>
      </c>
      <c r="N302" s="35" t="e">
        <f t="shared" si="58"/>
        <v>#REF!</v>
      </c>
      <c r="O302" s="36" t="e">
        <f t="shared" si="59"/>
        <v>#REF!</v>
      </c>
      <c r="Q302" s="37">
        <f t="shared" si="51"/>
        <v>0</v>
      </c>
      <c r="R302" s="38" t="e">
        <f t="shared" si="52"/>
        <v>#REF!</v>
      </c>
      <c r="S302" s="39" t="e">
        <f t="shared" si="53"/>
        <v>#REF!</v>
      </c>
    </row>
    <row r="303" spans="1:19" x14ac:dyDescent="0.25">
      <c r="A303" s="2"/>
      <c r="C303">
        <f t="shared" si="54"/>
        <v>0</v>
      </c>
      <c r="D303" s="32" t="e">
        <f t="shared" si="55"/>
        <v>#N/A</v>
      </c>
      <c r="E303" s="32" t="e">
        <f>Basic!#REF!</f>
        <v>#REF!</v>
      </c>
      <c r="F303" s="40"/>
      <c r="G303" s="80">
        <f>IFERROR(VLOOKUP(A303,HistData!Y:Z,2,FALSE)/100,G302)</f>
        <v>0.19510000000000002</v>
      </c>
      <c r="H303" s="80" t="str">
        <f>_xll.BDH($B$1,"IVOL_MONEYNESS",A303,A303,"IVOL_MATURITY=MATURITY_1STM","IVOL_MONEYNESS_LEVEL=MONEY_LVL_100_","DTS=H","FACTOR=.01","DAYS=W")</f>
        <v>#N/A Start Date</v>
      </c>
      <c r="I303" s="81" t="str">
        <f t="shared" si="56"/>
        <v>#N/A Start Date</v>
      </c>
      <c r="J303" s="34" t="e">
        <f t="shared" si="48"/>
        <v>#REF!</v>
      </c>
      <c r="K303" s="35" t="e">
        <f t="shared" si="49"/>
        <v>#VALUE!</v>
      </c>
      <c r="L303" s="35" t="e">
        <f t="shared" si="50"/>
        <v>#REF!</v>
      </c>
      <c r="M303" s="35" t="e">
        <f t="shared" si="57"/>
        <v>#REF!</v>
      </c>
      <c r="N303" s="35" t="e">
        <f t="shared" si="58"/>
        <v>#REF!</v>
      </c>
      <c r="O303" s="36" t="e">
        <f t="shared" si="59"/>
        <v>#REF!</v>
      </c>
      <c r="Q303" s="37">
        <f t="shared" si="51"/>
        <v>0</v>
      </c>
      <c r="R303" s="38" t="e">
        <f t="shared" si="52"/>
        <v>#REF!</v>
      </c>
      <c r="S303" s="39" t="e">
        <f t="shared" si="53"/>
        <v>#REF!</v>
      </c>
    </row>
    <row r="304" spans="1:19" x14ac:dyDescent="0.25">
      <c r="A304" s="2"/>
      <c r="C304">
        <f t="shared" si="54"/>
        <v>0</v>
      </c>
      <c r="D304" s="32" t="e">
        <f t="shared" si="55"/>
        <v>#N/A</v>
      </c>
      <c r="E304" s="32" t="e">
        <f>Basic!#REF!</f>
        <v>#REF!</v>
      </c>
      <c r="F304" s="40"/>
      <c r="G304" s="80">
        <f>IFERROR(VLOOKUP(A304,HistData!Y:Z,2,FALSE)/100,G303)</f>
        <v>0.19510000000000002</v>
      </c>
      <c r="H304" s="80" t="str">
        <f>_xll.BDH($B$1,"IVOL_MONEYNESS",A304,A304,"IVOL_MATURITY=MATURITY_1STM","IVOL_MONEYNESS_LEVEL=MONEY_LVL_100_","DTS=H","FACTOR=.01","DAYS=W")</f>
        <v>#N/A Start Date</v>
      </c>
      <c r="I304" s="81" t="str">
        <f t="shared" si="56"/>
        <v>#N/A Start Date</v>
      </c>
      <c r="J304" s="34" t="e">
        <f t="shared" si="48"/>
        <v>#REF!</v>
      </c>
      <c r="K304" s="35" t="e">
        <f t="shared" si="49"/>
        <v>#VALUE!</v>
      </c>
      <c r="L304" s="35" t="e">
        <f t="shared" si="50"/>
        <v>#REF!</v>
      </c>
      <c r="M304" s="35" t="e">
        <f t="shared" si="57"/>
        <v>#REF!</v>
      </c>
      <c r="N304" s="35" t="e">
        <f t="shared" si="58"/>
        <v>#REF!</v>
      </c>
      <c r="O304" s="36" t="e">
        <f t="shared" si="59"/>
        <v>#REF!</v>
      </c>
      <c r="Q304" s="37">
        <f t="shared" si="51"/>
        <v>0</v>
      </c>
      <c r="R304" s="38" t="e">
        <f t="shared" si="52"/>
        <v>#REF!</v>
      </c>
      <c r="S304" s="39" t="e">
        <f t="shared" si="53"/>
        <v>#REF!</v>
      </c>
    </row>
    <row r="305" spans="1:19" x14ac:dyDescent="0.25">
      <c r="A305" s="2"/>
      <c r="C305">
        <f t="shared" si="54"/>
        <v>0</v>
      </c>
      <c r="D305" s="32" t="e">
        <f t="shared" si="55"/>
        <v>#N/A</v>
      </c>
      <c r="E305" s="32" t="e">
        <f>Basic!#REF!</f>
        <v>#REF!</v>
      </c>
      <c r="F305" s="40"/>
      <c r="G305" s="80">
        <f>IFERROR(VLOOKUP(A305,HistData!Y:Z,2,FALSE)/100,G304)</f>
        <v>0.19510000000000002</v>
      </c>
      <c r="H305" s="80" t="str">
        <f>_xll.BDH($B$1,"IVOL_MONEYNESS",A305,A305,"IVOL_MATURITY=MATURITY_1STM","IVOL_MONEYNESS_LEVEL=MONEY_LVL_100_","DTS=H","FACTOR=.01","DAYS=W")</f>
        <v>#N/A Start Date</v>
      </c>
      <c r="I305" s="81" t="str">
        <f t="shared" si="56"/>
        <v>#N/A Start Date</v>
      </c>
      <c r="J305" s="34" t="e">
        <f t="shared" si="48"/>
        <v>#REF!</v>
      </c>
      <c r="K305" s="35" t="e">
        <f t="shared" si="49"/>
        <v>#VALUE!</v>
      </c>
      <c r="L305" s="35" t="e">
        <f t="shared" si="50"/>
        <v>#REF!</v>
      </c>
      <c r="M305" s="35" t="e">
        <f t="shared" si="57"/>
        <v>#REF!</v>
      </c>
      <c r="N305" s="35" t="e">
        <f t="shared" si="58"/>
        <v>#REF!</v>
      </c>
      <c r="O305" s="36" t="e">
        <f t="shared" si="59"/>
        <v>#REF!</v>
      </c>
      <c r="Q305" s="37">
        <f t="shared" si="51"/>
        <v>0</v>
      </c>
      <c r="R305" s="38" t="e">
        <f t="shared" si="52"/>
        <v>#REF!</v>
      </c>
      <c r="S305" s="39" t="e">
        <f t="shared" si="53"/>
        <v>#REF!</v>
      </c>
    </row>
    <row r="306" spans="1:19" x14ac:dyDescent="0.25">
      <c r="A306" s="2"/>
      <c r="C306">
        <f t="shared" si="54"/>
        <v>0</v>
      </c>
      <c r="D306" s="32" t="e">
        <f t="shared" si="55"/>
        <v>#N/A</v>
      </c>
      <c r="E306" s="32" t="e">
        <f>Basic!#REF!</f>
        <v>#REF!</v>
      </c>
      <c r="F306" s="40"/>
      <c r="G306" s="80">
        <f>IFERROR(VLOOKUP(A306,HistData!Y:Z,2,FALSE)/100,G305)</f>
        <v>0.19510000000000002</v>
      </c>
      <c r="H306" s="80" t="str">
        <f>_xll.BDH($B$1,"IVOL_MONEYNESS",A306,A306,"IVOL_MATURITY=MATURITY_1STM","IVOL_MONEYNESS_LEVEL=MONEY_LVL_100_","DTS=H","FACTOR=.01","DAYS=W")</f>
        <v>#N/A Start Date</v>
      </c>
      <c r="I306" s="81" t="str">
        <f t="shared" si="56"/>
        <v>#N/A Start Date</v>
      </c>
      <c r="J306" s="34" t="e">
        <f t="shared" si="48"/>
        <v>#REF!</v>
      </c>
      <c r="K306" s="35" t="e">
        <f t="shared" si="49"/>
        <v>#VALUE!</v>
      </c>
      <c r="L306" s="35" t="e">
        <f t="shared" si="50"/>
        <v>#REF!</v>
      </c>
      <c r="M306" s="35" t="e">
        <f t="shared" si="57"/>
        <v>#REF!</v>
      </c>
      <c r="N306" s="35" t="e">
        <f t="shared" si="58"/>
        <v>#REF!</v>
      </c>
      <c r="O306" s="36" t="e">
        <f t="shared" si="59"/>
        <v>#REF!</v>
      </c>
      <c r="Q306" s="37">
        <f t="shared" si="51"/>
        <v>0</v>
      </c>
      <c r="R306" s="38" t="e">
        <f t="shared" si="52"/>
        <v>#REF!</v>
      </c>
      <c r="S306" s="39" t="e">
        <f t="shared" si="53"/>
        <v>#REF!</v>
      </c>
    </row>
    <row r="307" spans="1:19" x14ac:dyDescent="0.25">
      <c r="A307" s="2"/>
      <c r="C307">
        <f t="shared" si="54"/>
        <v>0</v>
      </c>
      <c r="D307" s="32" t="e">
        <f t="shared" si="55"/>
        <v>#N/A</v>
      </c>
      <c r="E307" s="32" t="e">
        <f>Basic!#REF!</f>
        <v>#REF!</v>
      </c>
      <c r="F307" s="40"/>
      <c r="G307" s="80">
        <f>IFERROR(VLOOKUP(A307,HistData!Y:Z,2,FALSE)/100,G306)</f>
        <v>0.19510000000000002</v>
      </c>
      <c r="H307" s="80" t="str">
        <f>_xll.BDH($B$1,"IVOL_MONEYNESS",A307,A307,"IVOL_MATURITY=MATURITY_1STM","IVOL_MONEYNESS_LEVEL=MONEY_LVL_100_","DTS=H","FACTOR=.01","DAYS=W")</f>
        <v>#N/A Start Date</v>
      </c>
      <c r="I307" s="81" t="str">
        <f t="shared" si="56"/>
        <v>#N/A Start Date</v>
      </c>
      <c r="J307" s="34" t="e">
        <f t="shared" si="48"/>
        <v>#REF!</v>
      </c>
      <c r="K307" s="35" t="e">
        <f t="shared" si="49"/>
        <v>#VALUE!</v>
      </c>
      <c r="L307" s="35" t="e">
        <f t="shared" si="50"/>
        <v>#REF!</v>
      </c>
      <c r="M307" s="35" t="e">
        <f t="shared" si="57"/>
        <v>#REF!</v>
      </c>
      <c r="N307" s="35" t="e">
        <f t="shared" si="58"/>
        <v>#REF!</v>
      </c>
      <c r="O307" s="36" t="e">
        <f t="shared" si="59"/>
        <v>#REF!</v>
      </c>
      <c r="Q307" s="37">
        <f t="shared" si="51"/>
        <v>0</v>
      </c>
      <c r="R307" s="38" t="e">
        <f t="shared" si="52"/>
        <v>#REF!</v>
      </c>
      <c r="S307" s="39" t="e">
        <f t="shared" si="53"/>
        <v>#REF!</v>
      </c>
    </row>
    <row r="308" spans="1:19" x14ac:dyDescent="0.25">
      <c r="A308" s="2"/>
      <c r="C308">
        <f t="shared" si="54"/>
        <v>0</v>
      </c>
      <c r="D308" s="32" t="e">
        <f t="shared" si="55"/>
        <v>#N/A</v>
      </c>
      <c r="E308" s="32" t="e">
        <f>Basic!#REF!</f>
        <v>#REF!</v>
      </c>
      <c r="F308" s="40"/>
      <c r="G308" s="80">
        <f>IFERROR(VLOOKUP(A308,HistData!Y:Z,2,FALSE)/100,G307)</f>
        <v>0.19510000000000002</v>
      </c>
      <c r="H308" s="80" t="str">
        <f>_xll.BDH($B$1,"IVOL_MONEYNESS",A308,A308,"IVOL_MATURITY=MATURITY_1STM","IVOL_MONEYNESS_LEVEL=MONEY_LVL_100_","DTS=H","FACTOR=.01","DAYS=W")</f>
        <v>#N/A Start Date</v>
      </c>
      <c r="I308" s="81" t="str">
        <f t="shared" si="56"/>
        <v>#N/A Start Date</v>
      </c>
      <c r="J308" s="34" t="e">
        <f t="shared" si="48"/>
        <v>#REF!</v>
      </c>
      <c r="K308" s="35" t="e">
        <f t="shared" si="49"/>
        <v>#VALUE!</v>
      </c>
      <c r="L308" s="35" t="e">
        <f t="shared" si="50"/>
        <v>#REF!</v>
      </c>
      <c r="M308" s="35" t="e">
        <f t="shared" si="57"/>
        <v>#REF!</v>
      </c>
      <c r="N308" s="35" t="e">
        <f t="shared" si="58"/>
        <v>#REF!</v>
      </c>
      <c r="O308" s="36" t="e">
        <f t="shared" si="59"/>
        <v>#REF!</v>
      </c>
      <c r="Q308" s="37">
        <f t="shared" si="51"/>
        <v>0</v>
      </c>
      <c r="R308" s="38" t="e">
        <f t="shared" si="52"/>
        <v>#REF!</v>
      </c>
      <c r="S308" s="39" t="e">
        <f t="shared" si="53"/>
        <v>#REF!</v>
      </c>
    </row>
    <row r="309" spans="1:19" x14ac:dyDescent="0.25">
      <c r="A309" s="2"/>
      <c r="C309">
        <f t="shared" si="54"/>
        <v>0</v>
      </c>
      <c r="D309" s="32" t="e">
        <f t="shared" si="55"/>
        <v>#N/A</v>
      </c>
      <c r="E309" s="32" t="e">
        <f>Basic!#REF!</f>
        <v>#REF!</v>
      </c>
      <c r="F309" s="40"/>
      <c r="G309" s="80">
        <f>IFERROR(VLOOKUP(A309,HistData!Y:Z,2,FALSE)/100,G308)</f>
        <v>0.19510000000000002</v>
      </c>
      <c r="H309" s="80" t="str">
        <f>_xll.BDH($B$1,"IVOL_MONEYNESS",A309,A309,"IVOL_MATURITY=MATURITY_1STM","IVOL_MONEYNESS_LEVEL=MONEY_LVL_100_","DTS=H","FACTOR=.01","DAYS=W")</f>
        <v>#N/A Start Date</v>
      </c>
      <c r="I309" s="81" t="str">
        <f t="shared" si="56"/>
        <v>#N/A Start Date</v>
      </c>
      <c r="J309" s="34" t="e">
        <f t="shared" si="48"/>
        <v>#REF!</v>
      </c>
      <c r="K309" s="35" t="e">
        <f t="shared" si="49"/>
        <v>#VALUE!</v>
      </c>
      <c r="L309" s="35" t="e">
        <f t="shared" si="50"/>
        <v>#REF!</v>
      </c>
      <c r="M309" s="35" t="e">
        <f t="shared" si="57"/>
        <v>#REF!</v>
      </c>
      <c r="N309" s="35" t="e">
        <f t="shared" si="58"/>
        <v>#REF!</v>
      </c>
      <c r="O309" s="36" t="e">
        <f t="shared" si="59"/>
        <v>#REF!</v>
      </c>
      <c r="Q309" s="37">
        <f t="shared" si="51"/>
        <v>0</v>
      </c>
      <c r="R309" s="38" t="e">
        <f t="shared" si="52"/>
        <v>#REF!</v>
      </c>
      <c r="S309" s="39" t="e">
        <f t="shared" si="53"/>
        <v>#REF!</v>
      </c>
    </row>
    <row r="310" spans="1:19" x14ac:dyDescent="0.25">
      <c r="A310" s="2"/>
      <c r="C310">
        <f t="shared" si="54"/>
        <v>0</v>
      </c>
      <c r="D310" s="32" t="e">
        <f t="shared" si="55"/>
        <v>#N/A</v>
      </c>
      <c r="E310" s="32" t="e">
        <f>Basic!#REF!</f>
        <v>#REF!</v>
      </c>
      <c r="F310" s="40"/>
      <c r="G310" s="80">
        <f>IFERROR(VLOOKUP(A310,HistData!Y:Z,2,FALSE)/100,G309)</f>
        <v>0.19510000000000002</v>
      </c>
      <c r="H310" s="80" t="str">
        <f>_xll.BDH($B$1,"IVOL_MONEYNESS",A310,A310,"IVOL_MATURITY=MATURITY_1STM","IVOL_MONEYNESS_LEVEL=MONEY_LVL_100_","DTS=H","FACTOR=.01","DAYS=W")</f>
        <v>#N/A Start Date</v>
      </c>
      <c r="I310" s="81" t="str">
        <f t="shared" si="56"/>
        <v>#N/A Start Date</v>
      </c>
      <c r="J310" s="34" t="e">
        <f t="shared" si="48"/>
        <v>#REF!</v>
      </c>
      <c r="K310" s="35" t="e">
        <f t="shared" si="49"/>
        <v>#VALUE!</v>
      </c>
      <c r="L310" s="35" t="e">
        <f t="shared" si="50"/>
        <v>#REF!</v>
      </c>
      <c r="M310" s="35" t="e">
        <f t="shared" si="57"/>
        <v>#REF!</v>
      </c>
      <c r="N310" s="35" t="e">
        <f t="shared" si="58"/>
        <v>#REF!</v>
      </c>
      <c r="O310" s="36" t="e">
        <f t="shared" si="59"/>
        <v>#REF!</v>
      </c>
      <c r="Q310" s="37">
        <f t="shared" si="51"/>
        <v>0</v>
      </c>
      <c r="R310" s="38" t="e">
        <f t="shared" si="52"/>
        <v>#REF!</v>
      </c>
      <c r="S310" s="39" t="e">
        <f t="shared" si="53"/>
        <v>#REF!</v>
      </c>
    </row>
    <row r="311" spans="1:19" x14ac:dyDescent="0.25">
      <c r="A311" s="2"/>
      <c r="C311">
        <f t="shared" si="54"/>
        <v>0</v>
      </c>
      <c r="D311" s="32" t="e">
        <f t="shared" si="55"/>
        <v>#N/A</v>
      </c>
      <c r="E311" s="32" t="e">
        <f>Basic!#REF!</f>
        <v>#REF!</v>
      </c>
      <c r="F311" s="40"/>
      <c r="G311" s="80">
        <f>IFERROR(VLOOKUP(A311,HistData!Y:Z,2,FALSE)/100,G310)</f>
        <v>0.19510000000000002</v>
      </c>
      <c r="H311" s="80" t="str">
        <f>_xll.BDH($B$1,"IVOL_MONEYNESS",A311,A311,"IVOL_MATURITY=MATURITY_1STM","IVOL_MONEYNESS_LEVEL=MONEY_LVL_100_","DTS=H","FACTOR=.01","DAYS=W")</f>
        <v>#N/A Start Date</v>
      </c>
      <c r="I311" s="81" t="str">
        <f t="shared" si="56"/>
        <v>#N/A Start Date</v>
      </c>
      <c r="J311" s="34" t="e">
        <f t="shared" si="48"/>
        <v>#REF!</v>
      </c>
      <c r="K311" s="35" t="e">
        <f t="shared" si="49"/>
        <v>#VALUE!</v>
      </c>
      <c r="L311" s="35" t="e">
        <f t="shared" si="50"/>
        <v>#REF!</v>
      </c>
      <c r="M311" s="35" t="e">
        <f t="shared" si="57"/>
        <v>#REF!</v>
      </c>
      <c r="N311" s="35" t="e">
        <f t="shared" si="58"/>
        <v>#REF!</v>
      </c>
      <c r="O311" s="36" t="e">
        <f t="shared" si="59"/>
        <v>#REF!</v>
      </c>
      <c r="Q311" s="37">
        <f t="shared" si="51"/>
        <v>0</v>
      </c>
      <c r="R311" s="38" t="e">
        <f t="shared" si="52"/>
        <v>#REF!</v>
      </c>
      <c r="S311" s="39" t="e">
        <f t="shared" si="53"/>
        <v>#REF!</v>
      </c>
    </row>
    <row r="312" spans="1:19" x14ac:dyDescent="0.25">
      <c r="A312" s="2"/>
      <c r="C312">
        <f t="shared" si="54"/>
        <v>0</v>
      </c>
      <c r="D312" s="32" t="e">
        <f t="shared" si="55"/>
        <v>#N/A</v>
      </c>
      <c r="E312" s="32" t="e">
        <f>Basic!#REF!</f>
        <v>#REF!</v>
      </c>
      <c r="F312" s="40"/>
      <c r="G312" s="80">
        <f>IFERROR(VLOOKUP(A312,HistData!Y:Z,2,FALSE)/100,G311)</f>
        <v>0.19510000000000002</v>
      </c>
      <c r="H312" s="80" t="str">
        <f>_xll.BDH($B$1,"IVOL_MONEYNESS",A312,A312,"IVOL_MATURITY=MATURITY_1STM","IVOL_MONEYNESS_LEVEL=MONEY_LVL_100_","DTS=H","FACTOR=.01","DAYS=W")</f>
        <v>#N/A Start Date</v>
      </c>
      <c r="I312" s="81" t="str">
        <f t="shared" si="56"/>
        <v>#N/A Start Date</v>
      </c>
      <c r="J312" s="34" t="e">
        <f t="shared" si="48"/>
        <v>#REF!</v>
      </c>
      <c r="K312" s="35" t="e">
        <f t="shared" si="49"/>
        <v>#VALUE!</v>
      </c>
      <c r="L312" s="35" t="e">
        <f t="shared" si="50"/>
        <v>#REF!</v>
      </c>
      <c r="M312" s="35" t="e">
        <f t="shared" si="57"/>
        <v>#REF!</v>
      </c>
      <c r="N312" s="35" t="e">
        <f t="shared" si="58"/>
        <v>#REF!</v>
      </c>
      <c r="O312" s="36" t="e">
        <f t="shared" si="59"/>
        <v>#REF!</v>
      </c>
      <c r="Q312" s="37">
        <f t="shared" si="51"/>
        <v>0</v>
      </c>
      <c r="R312" s="38" t="e">
        <f t="shared" si="52"/>
        <v>#REF!</v>
      </c>
      <c r="S312" s="39" t="e">
        <f t="shared" si="53"/>
        <v>#REF!</v>
      </c>
    </row>
    <row r="313" spans="1:19" x14ac:dyDescent="0.25">
      <c r="A313" s="2"/>
      <c r="C313">
        <f t="shared" si="54"/>
        <v>0</v>
      </c>
      <c r="D313" s="32" t="e">
        <f t="shared" si="55"/>
        <v>#N/A</v>
      </c>
      <c r="E313" s="32" t="e">
        <f>Basic!#REF!</f>
        <v>#REF!</v>
      </c>
      <c r="F313" s="40"/>
      <c r="G313" s="80">
        <f>IFERROR(VLOOKUP(A313,HistData!Y:Z,2,FALSE)/100,G312)</f>
        <v>0.19510000000000002</v>
      </c>
      <c r="H313" s="80" t="str">
        <f>_xll.BDH($B$1,"IVOL_MONEYNESS",A313,A313,"IVOL_MATURITY=MATURITY_1STM","IVOL_MONEYNESS_LEVEL=MONEY_LVL_100_","DTS=H","FACTOR=.01","DAYS=W")</f>
        <v>#N/A Start Date</v>
      </c>
      <c r="I313" s="81" t="str">
        <f t="shared" si="56"/>
        <v>#N/A Start Date</v>
      </c>
      <c r="J313" s="34" t="e">
        <f t="shared" si="48"/>
        <v>#REF!</v>
      </c>
      <c r="K313" s="35" t="e">
        <f t="shared" si="49"/>
        <v>#VALUE!</v>
      </c>
      <c r="L313" s="35" t="e">
        <f t="shared" si="50"/>
        <v>#REF!</v>
      </c>
      <c r="M313" s="35" t="e">
        <f t="shared" si="57"/>
        <v>#REF!</v>
      </c>
      <c r="N313" s="35" t="e">
        <f t="shared" si="58"/>
        <v>#REF!</v>
      </c>
      <c r="O313" s="36" t="e">
        <f t="shared" si="59"/>
        <v>#REF!</v>
      </c>
      <c r="Q313" s="37">
        <f t="shared" si="51"/>
        <v>0</v>
      </c>
      <c r="R313" s="38" t="e">
        <f t="shared" si="52"/>
        <v>#REF!</v>
      </c>
      <c r="S313" s="39" t="e">
        <f t="shared" si="53"/>
        <v>#REF!</v>
      </c>
    </row>
    <row r="314" spans="1:19" x14ac:dyDescent="0.25">
      <c r="A314" s="2"/>
      <c r="C314">
        <f t="shared" si="54"/>
        <v>0</v>
      </c>
      <c r="D314" s="32" t="e">
        <f t="shared" si="55"/>
        <v>#N/A</v>
      </c>
      <c r="E314" s="32" t="e">
        <f>Basic!#REF!</f>
        <v>#REF!</v>
      </c>
      <c r="F314" s="40"/>
      <c r="G314" s="80">
        <f>IFERROR(VLOOKUP(A314,HistData!Y:Z,2,FALSE)/100,G313)</f>
        <v>0.19510000000000002</v>
      </c>
      <c r="H314" s="80" t="str">
        <f>_xll.BDH($B$1,"IVOL_MONEYNESS",A314,A314,"IVOL_MATURITY=MATURITY_1STM","IVOL_MONEYNESS_LEVEL=MONEY_LVL_100_","DTS=H","FACTOR=.01","DAYS=W")</f>
        <v>#N/A Start Date</v>
      </c>
      <c r="I314" s="81" t="str">
        <f t="shared" si="56"/>
        <v>#N/A Start Date</v>
      </c>
      <c r="J314" s="34" t="e">
        <f t="shared" si="48"/>
        <v>#REF!</v>
      </c>
      <c r="K314" s="35" t="e">
        <f t="shared" si="49"/>
        <v>#VALUE!</v>
      </c>
      <c r="L314" s="35" t="e">
        <f t="shared" si="50"/>
        <v>#REF!</v>
      </c>
      <c r="M314" s="35" t="e">
        <f t="shared" si="57"/>
        <v>#REF!</v>
      </c>
      <c r="N314" s="35" t="e">
        <f t="shared" si="58"/>
        <v>#REF!</v>
      </c>
      <c r="O314" s="36" t="e">
        <f t="shared" si="59"/>
        <v>#REF!</v>
      </c>
      <c r="Q314" s="37">
        <f t="shared" si="51"/>
        <v>0</v>
      </c>
      <c r="R314" s="38" t="e">
        <f t="shared" si="52"/>
        <v>#REF!</v>
      </c>
      <c r="S314" s="39" t="e">
        <f t="shared" si="53"/>
        <v>#REF!</v>
      </c>
    </row>
    <row r="315" spans="1:19" x14ac:dyDescent="0.25">
      <c r="A315" s="2"/>
      <c r="C315">
        <f t="shared" si="54"/>
        <v>0</v>
      </c>
      <c r="D315" s="32" t="e">
        <f t="shared" si="55"/>
        <v>#N/A</v>
      </c>
      <c r="E315" s="32" t="e">
        <f>Basic!#REF!</f>
        <v>#REF!</v>
      </c>
      <c r="F315" s="40"/>
      <c r="G315" s="80">
        <f>IFERROR(VLOOKUP(A315,HistData!Y:Z,2,FALSE)/100,G314)</f>
        <v>0.19510000000000002</v>
      </c>
      <c r="H315" s="80" t="str">
        <f>_xll.BDH($B$1,"IVOL_MONEYNESS",A315,A315,"IVOL_MATURITY=MATURITY_1STM","IVOL_MONEYNESS_LEVEL=MONEY_LVL_100_","DTS=H","FACTOR=.01","DAYS=W")</f>
        <v>#N/A Start Date</v>
      </c>
      <c r="I315" s="81" t="str">
        <f t="shared" si="56"/>
        <v>#N/A Start Date</v>
      </c>
      <c r="J315" s="34" t="e">
        <f t="shared" si="48"/>
        <v>#REF!</v>
      </c>
      <c r="K315" s="35" t="e">
        <f t="shared" si="49"/>
        <v>#VALUE!</v>
      </c>
      <c r="L315" s="35" t="e">
        <f t="shared" si="50"/>
        <v>#REF!</v>
      </c>
      <c r="M315" s="35" t="e">
        <f t="shared" si="57"/>
        <v>#REF!</v>
      </c>
      <c r="N315" s="35" t="e">
        <f t="shared" si="58"/>
        <v>#REF!</v>
      </c>
      <c r="O315" s="36" t="e">
        <f t="shared" si="59"/>
        <v>#REF!</v>
      </c>
      <c r="Q315" s="37">
        <f t="shared" si="51"/>
        <v>0</v>
      </c>
      <c r="R315" s="38" t="e">
        <f t="shared" si="52"/>
        <v>#REF!</v>
      </c>
      <c r="S315" s="39" t="e">
        <f t="shared" si="53"/>
        <v>#REF!</v>
      </c>
    </row>
    <row r="316" spans="1:19" x14ac:dyDescent="0.25">
      <c r="A316" s="2"/>
      <c r="C316">
        <f t="shared" si="54"/>
        <v>0</v>
      </c>
      <c r="D316" s="32" t="e">
        <f t="shared" si="55"/>
        <v>#N/A</v>
      </c>
      <c r="E316" s="32" t="e">
        <f>Basic!#REF!</f>
        <v>#REF!</v>
      </c>
      <c r="F316" s="40"/>
      <c r="G316" s="80">
        <f>IFERROR(VLOOKUP(A316,HistData!Y:Z,2,FALSE)/100,G315)</f>
        <v>0.19510000000000002</v>
      </c>
      <c r="H316" s="80" t="str">
        <f>_xll.BDH($B$1,"IVOL_MONEYNESS",A316,A316,"IVOL_MATURITY=MATURITY_1STM","IVOL_MONEYNESS_LEVEL=MONEY_LVL_100_","DTS=H","FACTOR=.01","DAYS=W")</f>
        <v>#N/A Start Date</v>
      </c>
      <c r="I316" s="81" t="str">
        <f t="shared" si="56"/>
        <v>#N/A Start Date</v>
      </c>
      <c r="J316" s="34" t="e">
        <f t="shared" si="48"/>
        <v>#REF!</v>
      </c>
      <c r="K316" s="35" t="e">
        <f t="shared" si="49"/>
        <v>#VALUE!</v>
      </c>
      <c r="L316" s="35" t="e">
        <f t="shared" si="50"/>
        <v>#REF!</v>
      </c>
      <c r="M316" s="35" t="e">
        <f t="shared" si="57"/>
        <v>#REF!</v>
      </c>
      <c r="N316" s="35" t="e">
        <f t="shared" si="58"/>
        <v>#REF!</v>
      </c>
      <c r="O316" s="36" t="e">
        <f t="shared" si="59"/>
        <v>#REF!</v>
      </c>
      <c r="Q316" s="37">
        <f t="shared" si="51"/>
        <v>0</v>
      </c>
      <c r="R316" s="38" t="e">
        <f t="shared" si="52"/>
        <v>#REF!</v>
      </c>
      <c r="S316" s="39" t="e">
        <f t="shared" si="53"/>
        <v>#REF!</v>
      </c>
    </row>
    <row r="317" spans="1:19" x14ac:dyDescent="0.25">
      <c r="A317" s="2"/>
      <c r="C317">
        <f t="shared" si="54"/>
        <v>0</v>
      </c>
      <c r="D317" s="32" t="e">
        <f t="shared" si="55"/>
        <v>#N/A</v>
      </c>
      <c r="E317" s="32" t="e">
        <f>Basic!#REF!</f>
        <v>#REF!</v>
      </c>
      <c r="F317" s="40"/>
      <c r="G317" s="80">
        <f>IFERROR(VLOOKUP(A317,HistData!Y:Z,2,FALSE)/100,G316)</f>
        <v>0.19510000000000002</v>
      </c>
      <c r="H317" s="80" t="str">
        <f>_xll.BDH($B$1,"IVOL_MONEYNESS",A317,A317,"IVOL_MATURITY=MATURITY_1STM","IVOL_MONEYNESS_LEVEL=MONEY_LVL_100_","DTS=H","FACTOR=.01","DAYS=W")</f>
        <v>#N/A Start Date</v>
      </c>
      <c r="I317" s="81" t="str">
        <f t="shared" si="56"/>
        <v>#N/A Start Date</v>
      </c>
      <c r="J317" s="34" t="e">
        <f t="shared" si="48"/>
        <v>#REF!</v>
      </c>
      <c r="K317" s="35" t="e">
        <f t="shared" si="49"/>
        <v>#VALUE!</v>
      </c>
      <c r="L317" s="35" t="e">
        <f t="shared" si="50"/>
        <v>#REF!</v>
      </c>
      <c r="M317" s="35" t="e">
        <f t="shared" si="57"/>
        <v>#REF!</v>
      </c>
      <c r="N317" s="35" t="e">
        <f t="shared" si="58"/>
        <v>#REF!</v>
      </c>
      <c r="O317" s="36" t="e">
        <f t="shared" si="59"/>
        <v>#REF!</v>
      </c>
      <c r="Q317" s="37">
        <f t="shared" si="51"/>
        <v>0</v>
      </c>
      <c r="R317" s="38" t="e">
        <f t="shared" si="52"/>
        <v>#REF!</v>
      </c>
      <c r="S317" s="39" t="e">
        <f t="shared" si="53"/>
        <v>#REF!</v>
      </c>
    </row>
    <row r="318" spans="1:19" x14ac:dyDescent="0.25">
      <c r="A318" s="2"/>
      <c r="C318">
        <f t="shared" si="54"/>
        <v>0</v>
      </c>
      <c r="D318" s="32" t="e">
        <f t="shared" si="55"/>
        <v>#N/A</v>
      </c>
      <c r="E318" s="32" t="e">
        <f>Basic!#REF!</f>
        <v>#REF!</v>
      </c>
      <c r="F318" s="40"/>
      <c r="G318" s="80">
        <f>IFERROR(VLOOKUP(A318,HistData!Y:Z,2,FALSE)/100,G317)</f>
        <v>0.19510000000000002</v>
      </c>
      <c r="H318" s="80" t="str">
        <f>_xll.BDH($B$1,"IVOL_MONEYNESS",A318,A318,"IVOL_MATURITY=MATURITY_1STM","IVOL_MONEYNESS_LEVEL=MONEY_LVL_100_","DTS=H","FACTOR=.01","DAYS=W")</f>
        <v>#N/A Start Date</v>
      </c>
      <c r="I318" s="81" t="str">
        <f t="shared" si="56"/>
        <v>#N/A Start Date</v>
      </c>
      <c r="J318" s="34" t="e">
        <f t="shared" si="48"/>
        <v>#REF!</v>
      </c>
      <c r="K318" s="35" t="e">
        <f t="shared" si="49"/>
        <v>#VALUE!</v>
      </c>
      <c r="L318" s="35" t="e">
        <f t="shared" si="50"/>
        <v>#REF!</v>
      </c>
      <c r="M318" s="35" t="e">
        <f t="shared" si="57"/>
        <v>#REF!</v>
      </c>
      <c r="N318" s="35" t="e">
        <f t="shared" si="58"/>
        <v>#REF!</v>
      </c>
      <c r="O318" s="36" t="e">
        <f t="shared" si="59"/>
        <v>#REF!</v>
      </c>
      <c r="Q318" s="37">
        <f t="shared" si="51"/>
        <v>0</v>
      </c>
      <c r="R318" s="38" t="e">
        <f t="shared" si="52"/>
        <v>#REF!</v>
      </c>
      <c r="S318" s="39" t="e">
        <f t="shared" si="53"/>
        <v>#REF!</v>
      </c>
    </row>
    <row r="319" spans="1:19" x14ac:dyDescent="0.25">
      <c r="A319" s="2"/>
      <c r="C319">
        <f t="shared" si="54"/>
        <v>0</v>
      </c>
      <c r="D319" s="32" t="e">
        <f t="shared" si="55"/>
        <v>#N/A</v>
      </c>
      <c r="E319" s="32" t="e">
        <f>Basic!#REF!</f>
        <v>#REF!</v>
      </c>
      <c r="F319" s="40"/>
      <c r="G319" s="80">
        <f>IFERROR(VLOOKUP(A319,HistData!Y:Z,2,FALSE)/100,G318)</f>
        <v>0.19510000000000002</v>
      </c>
      <c r="H319" s="80" t="str">
        <f>_xll.BDH($B$1,"IVOL_MONEYNESS",A319,A319,"IVOL_MATURITY=MATURITY_1STM","IVOL_MONEYNESS_LEVEL=MONEY_LVL_100_","DTS=H","FACTOR=.01","DAYS=W")</f>
        <v>#N/A Start Date</v>
      </c>
      <c r="I319" s="81" t="str">
        <f t="shared" si="56"/>
        <v>#N/A Start Date</v>
      </c>
      <c r="J319" s="34" t="e">
        <f t="shared" si="48"/>
        <v>#REF!</v>
      </c>
      <c r="K319" s="35" t="e">
        <f t="shared" si="49"/>
        <v>#VALUE!</v>
      </c>
      <c r="L319" s="35" t="e">
        <f t="shared" si="50"/>
        <v>#REF!</v>
      </c>
      <c r="M319" s="35" t="e">
        <f t="shared" si="57"/>
        <v>#REF!</v>
      </c>
      <c r="N319" s="35" t="e">
        <f t="shared" si="58"/>
        <v>#REF!</v>
      </c>
      <c r="O319" s="36" t="e">
        <f t="shared" si="59"/>
        <v>#REF!</v>
      </c>
      <c r="Q319" s="37">
        <f t="shared" si="51"/>
        <v>0</v>
      </c>
      <c r="R319" s="38" t="e">
        <f t="shared" si="52"/>
        <v>#REF!</v>
      </c>
      <c r="S319" s="39" t="e">
        <f t="shared" si="53"/>
        <v>#REF!</v>
      </c>
    </row>
    <row r="320" spans="1:19" x14ac:dyDescent="0.25">
      <c r="A320" s="2"/>
      <c r="C320">
        <f t="shared" si="54"/>
        <v>0</v>
      </c>
      <c r="D320" s="32" t="e">
        <f t="shared" si="55"/>
        <v>#N/A</v>
      </c>
      <c r="E320" s="32" t="e">
        <f>Basic!#REF!</f>
        <v>#REF!</v>
      </c>
      <c r="F320" s="40"/>
      <c r="G320" s="80">
        <f>IFERROR(VLOOKUP(A320,HistData!Y:Z,2,FALSE)/100,G319)</f>
        <v>0.19510000000000002</v>
      </c>
      <c r="H320" s="80" t="str">
        <f>_xll.BDH($B$1,"IVOL_MONEYNESS",A320,A320,"IVOL_MATURITY=MATURITY_1STM","IVOL_MONEYNESS_LEVEL=MONEY_LVL_100_","DTS=H","FACTOR=.01","DAYS=W")</f>
        <v>#N/A Start Date</v>
      </c>
      <c r="I320" s="81" t="str">
        <f t="shared" si="56"/>
        <v>#N/A Start Date</v>
      </c>
      <c r="J320" s="34" t="e">
        <f t="shared" si="48"/>
        <v>#REF!</v>
      </c>
      <c r="K320" s="35" t="e">
        <f t="shared" si="49"/>
        <v>#VALUE!</v>
      </c>
      <c r="L320" s="35" t="e">
        <f t="shared" si="50"/>
        <v>#REF!</v>
      </c>
      <c r="M320" s="35" t="e">
        <f t="shared" si="57"/>
        <v>#REF!</v>
      </c>
      <c r="N320" s="35" t="e">
        <f t="shared" si="58"/>
        <v>#REF!</v>
      </c>
      <c r="O320" s="36" t="e">
        <f t="shared" si="59"/>
        <v>#REF!</v>
      </c>
      <c r="Q320" s="37">
        <f t="shared" si="51"/>
        <v>0</v>
      </c>
      <c r="R320" s="38" t="e">
        <f t="shared" si="52"/>
        <v>#REF!</v>
      </c>
      <c r="S320" s="39" t="e">
        <f t="shared" si="53"/>
        <v>#REF!</v>
      </c>
    </row>
    <row r="321" spans="1:19" x14ac:dyDescent="0.25">
      <c r="A321" s="2"/>
      <c r="C321">
        <f t="shared" si="54"/>
        <v>0</v>
      </c>
      <c r="D321" s="32" t="e">
        <f t="shared" si="55"/>
        <v>#N/A</v>
      </c>
      <c r="E321" s="32" t="e">
        <f>Basic!#REF!</f>
        <v>#REF!</v>
      </c>
      <c r="F321" s="40"/>
      <c r="G321" s="80">
        <f>IFERROR(VLOOKUP(A321,HistData!Y:Z,2,FALSE)/100,G320)</f>
        <v>0.19510000000000002</v>
      </c>
      <c r="H321" s="80" t="str">
        <f>_xll.BDH($B$1,"IVOL_MONEYNESS",A321,A321,"IVOL_MATURITY=MATURITY_1STM","IVOL_MONEYNESS_LEVEL=MONEY_LVL_100_","DTS=H","FACTOR=.01","DAYS=W")</f>
        <v>#N/A Start Date</v>
      </c>
      <c r="I321" s="81" t="str">
        <f t="shared" si="56"/>
        <v>#N/A Start Date</v>
      </c>
      <c r="J321" s="34" t="e">
        <f t="shared" si="48"/>
        <v>#REF!</v>
      </c>
      <c r="K321" s="35" t="e">
        <f t="shared" si="49"/>
        <v>#VALUE!</v>
      </c>
      <c r="L321" s="35" t="e">
        <f t="shared" si="50"/>
        <v>#REF!</v>
      </c>
      <c r="M321" s="35" t="e">
        <f t="shared" si="57"/>
        <v>#REF!</v>
      </c>
      <c r="N321" s="35" t="e">
        <f t="shared" si="58"/>
        <v>#REF!</v>
      </c>
      <c r="O321" s="36" t="e">
        <f t="shared" si="59"/>
        <v>#REF!</v>
      </c>
      <c r="Q321" s="37">
        <f t="shared" si="51"/>
        <v>0</v>
      </c>
      <c r="R321" s="38" t="e">
        <f t="shared" si="52"/>
        <v>#REF!</v>
      </c>
      <c r="S321" s="39" t="e">
        <f t="shared" si="53"/>
        <v>#REF!</v>
      </c>
    </row>
    <row r="322" spans="1:19" x14ac:dyDescent="0.25">
      <c r="A322" s="2"/>
      <c r="C322">
        <f t="shared" si="54"/>
        <v>0</v>
      </c>
      <c r="D322" s="32" t="e">
        <f t="shared" si="55"/>
        <v>#N/A</v>
      </c>
      <c r="E322" s="32" t="e">
        <f>Basic!#REF!</f>
        <v>#REF!</v>
      </c>
      <c r="F322" s="40"/>
      <c r="G322" s="80">
        <f>IFERROR(VLOOKUP(A322,HistData!Y:Z,2,FALSE)/100,G321)</f>
        <v>0.19510000000000002</v>
      </c>
      <c r="H322" s="80" t="str">
        <f>_xll.BDH($B$1,"IVOL_MONEYNESS",A322,A322,"IVOL_MATURITY=MATURITY_1STM","IVOL_MONEYNESS_LEVEL=MONEY_LVL_100_","DTS=H","FACTOR=.01","DAYS=W")</f>
        <v>#N/A Start Date</v>
      </c>
      <c r="I322" s="81" t="str">
        <f t="shared" si="56"/>
        <v>#N/A Start Date</v>
      </c>
      <c r="J322" s="34" t="e">
        <f t="shared" si="48"/>
        <v>#REF!</v>
      </c>
      <c r="K322" s="35" t="e">
        <f t="shared" si="49"/>
        <v>#VALUE!</v>
      </c>
      <c r="L322" s="35" t="e">
        <f t="shared" si="50"/>
        <v>#REF!</v>
      </c>
      <c r="M322" s="35" t="e">
        <f t="shared" si="57"/>
        <v>#REF!</v>
      </c>
      <c r="N322" s="35" t="e">
        <f t="shared" si="58"/>
        <v>#REF!</v>
      </c>
      <c r="O322" s="36" t="e">
        <f t="shared" si="59"/>
        <v>#REF!</v>
      </c>
      <c r="Q322" s="37">
        <f t="shared" si="51"/>
        <v>0</v>
      </c>
      <c r="R322" s="38" t="e">
        <f t="shared" si="52"/>
        <v>#REF!</v>
      </c>
      <c r="S322" s="39" t="e">
        <f t="shared" si="53"/>
        <v>#REF!</v>
      </c>
    </row>
    <row r="323" spans="1:19" x14ac:dyDescent="0.25">
      <c r="A323" s="2"/>
      <c r="C323">
        <f t="shared" si="54"/>
        <v>0</v>
      </c>
      <c r="D323" s="32" t="e">
        <f t="shared" si="55"/>
        <v>#N/A</v>
      </c>
      <c r="E323" s="32" t="e">
        <f>Basic!#REF!</f>
        <v>#REF!</v>
      </c>
      <c r="F323" s="40"/>
      <c r="G323" s="80">
        <f>IFERROR(VLOOKUP(A323,HistData!Y:Z,2,FALSE)/100,G322)</f>
        <v>0.19510000000000002</v>
      </c>
      <c r="H323" s="80" t="str">
        <f>_xll.BDH($B$1,"IVOL_MONEYNESS",A323,A323,"IVOL_MATURITY=MATURITY_1STM","IVOL_MONEYNESS_LEVEL=MONEY_LVL_100_","DTS=H","FACTOR=.01","DAYS=W")</f>
        <v>#N/A Start Date</v>
      </c>
      <c r="I323" s="81" t="str">
        <f t="shared" si="56"/>
        <v>#N/A Start Date</v>
      </c>
      <c r="J323" s="34" t="e">
        <f t="shared" si="48"/>
        <v>#REF!</v>
      </c>
      <c r="K323" s="35" t="e">
        <f t="shared" si="49"/>
        <v>#VALUE!</v>
      </c>
      <c r="L323" s="35" t="e">
        <f t="shared" si="50"/>
        <v>#REF!</v>
      </c>
      <c r="M323" s="35" t="e">
        <f t="shared" si="57"/>
        <v>#REF!</v>
      </c>
      <c r="N323" s="35" t="e">
        <f t="shared" si="58"/>
        <v>#REF!</v>
      </c>
      <c r="O323" s="36" t="e">
        <f t="shared" si="59"/>
        <v>#REF!</v>
      </c>
      <c r="Q323" s="37">
        <f t="shared" si="51"/>
        <v>0</v>
      </c>
      <c r="R323" s="38" t="e">
        <f t="shared" si="52"/>
        <v>#REF!</v>
      </c>
      <c r="S323" s="39" t="e">
        <f t="shared" si="53"/>
        <v>#REF!</v>
      </c>
    </row>
    <row r="324" spans="1:19" x14ac:dyDescent="0.25">
      <c r="A324" s="2"/>
      <c r="C324">
        <f t="shared" si="54"/>
        <v>0</v>
      </c>
      <c r="D324" s="32" t="e">
        <f t="shared" si="55"/>
        <v>#N/A</v>
      </c>
      <c r="E324" s="32" t="e">
        <f>Basic!#REF!</f>
        <v>#REF!</v>
      </c>
      <c r="F324" s="40"/>
      <c r="G324" s="80">
        <f>IFERROR(VLOOKUP(A324,HistData!Y:Z,2,FALSE)/100,G323)</f>
        <v>0.19510000000000002</v>
      </c>
      <c r="H324" s="80" t="str">
        <f>_xll.BDH($B$1,"IVOL_MONEYNESS",A324,A324,"IVOL_MATURITY=MATURITY_1STM","IVOL_MONEYNESS_LEVEL=MONEY_LVL_100_","DTS=H","FACTOR=.01","DAYS=W")</f>
        <v>#N/A Start Date</v>
      </c>
      <c r="I324" s="81" t="str">
        <f t="shared" si="56"/>
        <v>#N/A Start Date</v>
      </c>
      <c r="J324" s="34" t="e">
        <f t="shared" si="48"/>
        <v>#REF!</v>
      </c>
      <c r="K324" s="35" t="e">
        <f t="shared" si="49"/>
        <v>#VALUE!</v>
      </c>
      <c r="L324" s="35" t="e">
        <f t="shared" si="50"/>
        <v>#REF!</v>
      </c>
      <c r="M324" s="35" t="e">
        <f t="shared" si="57"/>
        <v>#REF!</v>
      </c>
      <c r="N324" s="35" t="e">
        <f t="shared" si="58"/>
        <v>#REF!</v>
      </c>
      <c r="O324" s="36" t="e">
        <f t="shared" si="59"/>
        <v>#REF!</v>
      </c>
      <c r="Q324" s="37">
        <f t="shared" si="51"/>
        <v>0</v>
      </c>
      <c r="R324" s="38" t="e">
        <f t="shared" si="52"/>
        <v>#REF!</v>
      </c>
      <c r="S324" s="39" t="e">
        <f t="shared" si="53"/>
        <v>#REF!</v>
      </c>
    </row>
    <row r="325" spans="1:19" x14ac:dyDescent="0.25">
      <c r="A325" s="2"/>
      <c r="C325">
        <f t="shared" si="54"/>
        <v>0</v>
      </c>
      <c r="D325" s="32" t="e">
        <f t="shared" si="55"/>
        <v>#N/A</v>
      </c>
      <c r="E325" s="32" t="e">
        <f>Basic!#REF!</f>
        <v>#REF!</v>
      </c>
      <c r="F325" s="40"/>
      <c r="G325" s="80">
        <f>IFERROR(VLOOKUP(A325,HistData!Y:Z,2,FALSE)/100,G324)</f>
        <v>0.19510000000000002</v>
      </c>
      <c r="H325" s="80" t="str">
        <f>_xll.BDH($B$1,"IVOL_MONEYNESS",A325,A325,"IVOL_MATURITY=MATURITY_1STM","IVOL_MONEYNESS_LEVEL=MONEY_LVL_100_","DTS=H","FACTOR=.01","DAYS=W")</f>
        <v>#N/A Start Date</v>
      </c>
      <c r="I325" s="81" t="str">
        <f t="shared" si="56"/>
        <v>#N/A Start Date</v>
      </c>
      <c r="J325" s="34" t="e">
        <f t="shared" si="48"/>
        <v>#REF!</v>
      </c>
      <c r="K325" s="35" t="e">
        <f t="shared" si="49"/>
        <v>#VALUE!</v>
      </c>
      <c r="L325" s="35" t="e">
        <f t="shared" si="50"/>
        <v>#REF!</v>
      </c>
      <c r="M325" s="35" t="e">
        <f t="shared" si="57"/>
        <v>#REF!</v>
      </c>
      <c r="N325" s="35" t="e">
        <f t="shared" si="58"/>
        <v>#REF!</v>
      </c>
      <c r="O325" s="36" t="e">
        <f t="shared" si="59"/>
        <v>#REF!</v>
      </c>
      <c r="Q325" s="37">
        <f t="shared" si="51"/>
        <v>0</v>
      </c>
      <c r="R325" s="38" t="e">
        <f t="shared" si="52"/>
        <v>#REF!</v>
      </c>
      <c r="S325" s="39" t="e">
        <f t="shared" si="53"/>
        <v>#REF!</v>
      </c>
    </row>
    <row r="326" spans="1:19" x14ac:dyDescent="0.25">
      <c r="A326" s="2"/>
      <c r="C326">
        <f t="shared" si="54"/>
        <v>0</v>
      </c>
      <c r="D326" s="32" t="e">
        <f t="shared" si="55"/>
        <v>#N/A</v>
      </c>
      <c r="E326" s="32" t="e">
        <f>Basic!#REF!</f>
        <v>#REF!</v>
      </c>
      <c r="F326" s="40"/>
      <c r="G326" s="80">
        <f>IFERROR(VLOOKUP(A326,HistData!Y:Z,2,FALSE)/100,G325)</f>
        <v>0.19510000000000002</v>
      </c>
      <c r="H326" s="80" t="str">
        <f>_xll.BDH($B$1,"IVOL_MONEYNESS",A326,A326,"IVOL_MATURITY=MATURITY_1STM","IVOL_MONEYNESS_LEVEL=MONEY_LVL_100_","DTS=H","FACTOR=.01","DAYS=W")</f>
        <v>#N/A Start Date</v>
      </c>
      <c r="I326" s="81" t="str">
        <f t="shared" si="56"/>
        <v>#N/A Start Date</v>
      </c>
      <c r="J326" s="34" t="e">
        <f t="shared" ref="J326:J389" si="60">++E326*EXP(-F326*(D326/365))</f>
        <v>#REF!</v>
      </c>
      <c r="K326" s="35" t="e">
        <f t="shared" ref="K326:K389" si="61">+I326*(D326/365)^0.5</f>
        <v>#VALUE!</v>
      </c>
      <c r="L326" s="35" t="e">
        <f t="shared" ref="L326:L389" si="62">++(LN(B326/E326)+(F326+I326*I326/2)*(D326/365))/(I326*(D326/365)^0.5)</f>
        <v>#REF!</v>
      </c>
      <c r="M326" s="35" t="e">
        <f t="shared" si="57"/>
        <v>#REF!</v>
      </c>
      <c r="N326" s="35" t="e">
        <f t="shared" si="58"/>
        <v>#REF!</v>
      </c>
      <c r="O326" s="36" t="e">
        <f t="shared" si="59"/>
        <v>#REF!</v>
      </c>
      <c r="Q326" s="37">
        <f t="shared" ref="Q326:Q389" si="63">A326</f>
        <v>0</v>
      </c>
      <c r="R326" s="38" t="e">
        <f t="shared" ref="R326:R389" si="64">+N326*B326-O326</f>
        <v>#REF!</v>
      </c>
      <c r="S326" s="39" t="e">
        <f t="shared" ref="S326:S389" si="65">+R326+J326-B326</f>
        <v>#REF!</v>
      </c>
    </row>
    <row r="327" spans="1:19" x14ac:dyDescent="0.25">
      <c r="A327" s="2"/>
      <c r="C327">
        <f t="shared" ref="C327:C390" si="66">IF(AND(DAY(A327)&gt;=15,DAY(A327)&lt;=21,WEEKDAY(A327)-1=5),1,0)</f>
        <v>0</v>
      </c>
      <c r="D327" s="32" t="e">
        <f t="shared" ref="D327:D390" si="67">MATCH(1,C328:C371,0)</f>
        <v>#N/A</v>
      </c>
      <c r="E327" s="32" t="e">
        <f>Basic!#REF!</f>
        <v>#REF!</v>
      </c>
      <c r="F327" s="40"/>
      <c r="G327" s="80">
        <f>IFERROR(VLOOKUP(A327,HistData!Y:Z,2,FALSE)/100,G326)</f>
        <v>0.19510000000000002</v>
      </c>
      <c r="H327" s="80" t="str">
        <f>_xll.BDH($B$1,"IVOL_MONEYNESS",A327,A327,"IVOL_MATURITY=MATURITY_1STM","IVOL_MONEYNESS_LEVEL=MONEY_LVL_100_","DTS=H","FACTOR=.01","DAYS=W")</f>
        <v>#N/A Start Date</v>
      </c>
      <c r="I327" s="81" t="str">
        <f t="shared" ref="I327:I390" si="68">H327</f>
        <v>#N/A Start Date</v>
      </c>
      <c r="J327" s="34" t="e">
        <f t="shared" si="60"/>
        <v>#REF!</v>
      </c>
      <c r="K327" s="35" t="e">
        <f t="shared" si="61"/>
        <v>#VALUE!</v>
      </c>
      <c r="L327" s="35" t="e">
        <f t="shared" si="62"/>
        <v>#REF!</v>
      </c>
      <c r="M327" s="35" t="e">
        <f t="shared" ref="M327:M390" si="69">+L327-K327</f>
        <v>#REF!</v>
      </c>
      <c r="N327" s="35" t="e">
        <f t="shared" ref="N327:N390" si="70">NORMDIST(L327,0,1,TRUE)</f>
        <v>#REF!</v>
      </c>
      <c r="O327" s="36" t="e">
        <f t="shared" ref="O327:O390" si="71">NORMDIST(M327,0,1,TRUE)*J327</f>
        <v>#REF!</v>
      </c>
      <c r="Q327" s="37">
        <f t="shared" si="63"/>
        <v>0</v>
      </c>
      <c r="R327" s="38" t="e">
        <f t="shared" si="64"/>
        <v>#REF!</v>
      </c>
      <c r="S327" s="39" t="e">
        <f t="shared" si="65"/>
        <v>#REF!</v>
      </c>
    </row>
    <row r="328" spans="1:19" x14ac:dyDescent="0.25">
      <c r="A328" s="2"/>
      <c r="C328">
        <f t="shared" si="66"/>
        <v>0</v>
      </c>
      <c r="D328" s="32" t="e">
        <f t="shared" si="67"/>
        <v>#N/A</v>
      </c>
      <c r="E328" s="32" t="e">
        <f>Basic!#REF!</f>
        <v>#REF!</v>
      </c>
      <c r="F328" s="40"/>
      <c r="G328" s="80">
        <f>IFERROR(VLOOKUP(A328,HistData!Y:Z,2,FALSE)/100,G327)</f>
        <v>0.19510000000000002</v>
      </c>
      <c r="H328" s="80" t="str">
        <f>_xll.BDH($B$1,"IVOL_MONEYNESS",A328,A328,"IVOL_MATURITY=MATURITY_1STM","IVOL_MONEYNESS_LEVEL=MONEY_LVL_100_","DTS=H","FACTOR=.01","DAYS=W")</f>
        <v>#N/A Start Date</v>
      </c>
      <c r="I328" s="81" t="str">
        <f t="shared" si="68"/>
        <v>#N/A Start Date</v>
      </c>
      <c r="J328" s="34" t="e">
        <f t="shared" si="60"/>
        <v>#REF!</v>
      </c>
      <c r="K328" s="35" t="e">
        <f t="shared" si="61"/>
        <v>#VALUE!</v>
      </c>
      <c r="L328" s="35" t="e">
        <f t="shared" si="62"/>
        <v>#REF!</v>
      </c>
      <c r="M328" s="35" t="e">
        <f t="shared" si="69"/>
        <v>#REF!</v>
      </c>
      <c r="N328" s="35" t="e">
        <f t="shared" si="70"/>
        <v>#REF!</v>
      </c>
      <c r="O328" s="36" t="e">
        <f t="shared" si="71"/>
        <v>#REF!</v>
      </c>
      <c r="Q328" s="37">
        <f t="shared" si="63"/>
        <v>0</v>
      </c>
      <c r="R328" s="38" t="e">
        <f t="shared" si="64"/>
        <v>#REF!</v>
      </c>
      <c r="S328" s="39" t="e">
        <f t="shared" si="65"/>
        <v>#REF!</v>
      </c>
    </row>
    <row r="329" spans="1:19" x14ac:dyDescent="0.25">
      <c r="A329" s="2"/>
      <c r="C329">
        <f t="shared" si="66"/>
        <v>0</v>
      </c>
      <c r="D329" s="32" t="e">
        <f t="shared" si="67"/>
        <v>#N/A</v>
      </c>
      <c r="E329" s="32" t="e">
        <f>Basic!#REF!</f>
        <v>#REF!</v>
      </c>
      <c r="F329" s="40"/>
      <c r="G329" s="80">
        <f>IFERROR(VLOOKUP(A329,HistData!Y:Z,2,FALSE)/100,G328)</f>
        <v>0.19510000000000002</v>
      </c>
      <c r="H329" s="80" t="str">
        <f>_xll.BDH($B$1,"IVOL_MONEYNESS",A329,A329,"IVOL_MATURITY=MATURITY_1STM","IVOL_MONEYNESS_LEVEL=MONEY_LVL_100_","DTS=H","FACTOR=.01","DAYS=W")</f>
        <v>#N/A Start Date</v>
      </c>
      <c r="I329" s="81" t="str">
        <f t="shared" si="68"/>
        <v>#N/A Start Date</v>
      </c>
      <c r="J329" s="34" t="e">
        <f t="shared" si="60"/>
        <v>#REF!</v>
      </c>
      <c r="K329" s="35" t="e">
        <f t="shared" si="61"/>
        <v>#VALUE!</v>
      </c>
      <c r="L329" s="35" t="e">
        <f t="shared" si="62"/>
        <v>#REF!</v>
      </c>
      <c r="M329" s="35" t="e">
        <f t="shared" si="69"/>
        <v>#REF!</v>
      </c>
      <c r="N329" s="35" t="e">
        <f t="shared" si="70"/>
        <v>#REF!</v>
      </c>
      <c r="O329" s="36" t="e">
        <f t="shared" si="71"/>
        <v>#REF!</v>
      </c>
      <c r="Q329" s="37">
        <f t="shared" si="63"/>
        <v>0</v>
      </c>
      <c r="R329" s="38" t="e">
        <f t="shared" si="64"/>
        <v>#REF!</v>
      </c>
      <c r="S329" s="39" t="e">
        <f t="shared" si="65"/>
        <v>#REF!</v>
      </c>
    </row>
    <row r="330" spans="1:19" x14ac:dyDescent="0.25">
      <c r="A330" s="2"/>
      <c r="C330">
        <f t="shared" si="66"/>
        <v>0</v>
      </c>
      <c r="D330" s="32" t="e">
        <f t="shared" si="67"/>
        <v>#N/A</v>
      </c>
      <c r="E330" s="32" t="e">
        <f>Basic!#REF!</f>
        <v>#REF!</v>
      </c>
      <c r="F330" s="40"/>
      <c r="G330" s="80">
        <f>IFERROR(VLOOKUP(A330,HistData!Y:Z,2,FALSE)/100,G329)</f>
        <v>0.19510000000000002</v>
      </c>
      <c r="H330" s="80" t="str">
        <f>_xll.BDH($B$1,"IVOL_MONEYNESS",A330,A330,"IVOL_MATURITY=MATURITY_1STM","IVOL_MONEYNESS_LEVEL=MONEY_LVL_100_","DTS=H","FACTOR=.01","DAYS=W")</f>
        <v>#N/A Start Date</v>
      </c>
      <c r="I330" s="81" t="str">
        <f t="shared" si="68"/>
        <v>#N/A Start Date</v>
      </c>
      <c r="J330" s="34" t="e">
        <f t="shared" si="60"/>
        <v>#REF!</v>
      </c>
      <c r="K330" s="35" t="e">
        <f t="shared" si="61"/>
        <v>#VALUE!</v>
      </c>
      <c r="L330" s="35" t="e">
        <f t="shared" si="62"/>
        <v>#REF!</v>
      </c>
      <c r="M330" s="35" t="e">
        <f t="shared" si="69"/>
        <v>#REF!</v>
      </c>
      <c r="N330" s="35" t="e">
        <f t="shared" si="70"/>
        <v>#REF!</v>
      </c>
      <c r="O330" s="36" t="e">
        <f t="shared" si="71"/>
        <v>#REF!</v>
      </c>
      <c r="Q330" s="37">
        <f t="shared" si="63"/>
        <v>0</v>
      </c>
      <c r="R330" s="38" t="e">
        <f t="shared" si="64"/>
        <v>#REF!</v>
      </c>
      <c r="S330" s="39" t="e">
        <f t="shared" si="65"/>
        <v>#REF!</v>
      </c>
    </row>
    <row r="331" spans="1:19" x14ac:dyDescent="0.25">
      <c r="A331" s="2"/>
      <c r="C331">
        <f t="shared" si="66"/>
        <v>0</v>
      </c>
      <c r="D331" s="32" t="e">
        <f t="shared" si="67"/>
        <v>#N/A</v>
      </c>
      <c r="E331" s="32" t="e">
        <f>Basic!#REF!</f>
        <v>#REF!</v>
      </c>
      <c r="F331" s="40"/>
      <c r="G331" s="80">
        <f>IFERROR(VLOOKUP(A331,HistData!Y:Z,2,FALSE)/100,G330)</f>
        <v>0.19510000000000002</v>
      </c>
      <c r="H331" s="80" t="str">
        <f>_xll.BDH($B$1,"IVOL_MONEYNESS",A331,A331,"IVOL_MATURITY=MATURITY_1STM","IVOL_MONEYNESS_LEVEL=MONEY_LVL_100_","DTS=H","FACTOR=.01","DAYS=W")</f>
        <v>#N/A Start Date</v>
      </c>
      <c r="I331" s="81" t="str">
        <f t="shared" si="68"/>
        <v>#N/A Start Date</v>
      </c>
      <c r="J331" s="34" t="e">
        <f t="shared" si="60"/>
        <v>#REF!</v>
      </c>
      <c r="K331" s="35" t="e">
        <f t="shared" si="61"/>
        <v>#VALUE!</v>
      </c>
      <c r="L331" s="35" t="e">
        <f t="shared" si="62"/>
        <v>#REF!</v>
      </c>
      <c r="M331" s="35" t="e">
        <f t="shared" si="69"/>
        <v>#REF!</v>
      </c>
      <c r="N331" s="35" t="e">
        <f t="shared" si="70"/>
        <v>#REF!</v>
      </c>
      <c r="O331" s="36" t="e">
        <f t="shared" si="71"/>
        <v>#REF!</v>
      </c>
      <c r="Q331" s="37">
        <f t="shared" si="63"/>
        <v>0</v>
      </c>
      <c r="R331" s="38" t="e">
        <f t="shared" si="64"/>
        <v>#REF!</v>
      </c>
      <c r="S331" s="39" t="e">
        <f t="shared" si="65"/>
        <v>#REF!</v>
      </c>
    </row>
    <row r="332" spans="1:19" x14ac:dyDescent="0.25">
      <c r="A332" s="2"/>
      <c r="C332">
        <f t="shared" si="66"/>
        <v>0</v>
      </c>
      <c r="D332" s="32" t="e">
        <f t="shared" si="67"/>
        <v>#N/A</v>
      </c>
      <c r="E332" s="32" t="e">
        <f>Basic!#REF!</f>
        <v>#REF!</v>
      </c>
      <c r="F332" s="40"/>
      <c r="G332" s="80">
        <f>IFERROR(VLOOKUP(A332,HistData!Y:Z,2,FALSE)/100,G331)</f>
        <v>0.19510000000000002</v>
      </c>
      <c r="H332" s="80" t="str">
        <f>_xll.BDH($B$1,"IVOL_MONEYNESS",A332,A332,"IVOL_MATURITY=MATURITY_1STM","IVOL_MONEYNESS_LEVEL=MONEY_LVL_100_","DTS=H","FACTOR=.01","DAYS=W")</f>
        <v>#N/A Start Date</v>
      </c>
      <c r="I332" s="81" t="str">
        <f t="shared" si="68"/>
        <v>#N/A Start Date</v>
      </c>
      <c r="J332" s="34" t="e">
        <f t="shared" si="60"/>
        <v>#REF!</v>
      </c>
      <c r="K332" s="35" t="e">
        <f t="shared" si="61"/>
        <v>#VALUE!</v>
      </c>
      <c r="L332" s="35" t="e">
        <f t="shared" si="62"/>
        <v>#REF!</v>
      </c>
      <c r="M332" s="35" t="e">
        <f t="shared" si="69"/>
        <v>#REF!</v>
      </c>
      <c r="N332" s="35" t="e">
        <f t="shared" si="70"/>
        <v>#REF!</v>
      </c>
      <c r="O332" s="36" t="e">
        <f t="shared" si="71"/>
        <v>#REF!</v>
      </c>
      <c r="Q332" s="37">
        <f t="shared" si="63"/>
        <v>0</v>
      </c>
      <c r="R332" s="38" t="e">
        <f t="shared" si="64"/>
        <v>#REF!</v>
      </c>
      <c r="S332" s="39" t="e">
        <f t="shared" si="65"/>
        <v>#REF!</v>
      </c>
    </row>
    <row r="333" spans="1:19" x14ac:dyDescent="0.25">
      <c r="A333" s="2"/>
      <c r="C333">
        <f t="shared" si="66"/>
        <v>0</v>
      </c>
      <c r="D333" s="32" t="e">
        <f t="shared" si="67"/>
        <v>#N/A</v>
      </c>
      <c r="E333" s="32" t="e">
        <f>Basic!#REF!</f>
        <v>#REF!</v>
      </c>
      <c r="F333" s="40"/>
      <c r="G333" s="80">
        <f>IFERROR(VLOOKUP(A333,HistData!Y:Z,2,FALSE)/100,G332)</f>
        <v>0.19510000000000002</v>
      </c>
      <c r="H333" s="80" t="str">
        <f>_xll.BDH($B$1,"IVOL_MONEYNESS",A333,A333,"IVOL_MATURITY=MATURITY_1STM","IVOL_MONEYNESS_LEVEL=MONEY_LVL_100_","DTS=H","FACTOR=.01","DAYS=W")</f>
        <v>#N/A Start Date</v>
      </c>
      <c r="I333" s="81" t="str">
        <f t="shared" si="68"/>
        <v>#N/A Start Date</v>
      </c>
      <c r="J333" s="34" t="e">
        <f t="shared" si="60"/>
        <v>#REF!</v>
      </c>
      <c r="K333" s="35" t="e">
        <f t="shared" si="61"/>
        <v>#VALUE!</v>
      </c>
      <c r="L333" s="35" t="e">
        <f t="shared" si="62"/>
        <v>#REF!</v>
      </c>
      <c r="M333" s="35" t="e">
        <f t="shared" si="69"/>
        <v>#REF!</v>
      </c>
      <c r="N333" s="35" t="e">
        <f t="shared" si="70"/>
        <v>#REF!</v>
      </c>
      <c r="O333" s="36" t="e">
        <f t="shared" si="71"/>
        <v>#REF!</v>
      </c>
      <c r="Q333" s="37">
        <f t="shared" si="63"/>
        <v>0</v>
      </c>
      <c r="R333" s="38" t="e">
        <f t="shared" si="64"/>
        <v>#REF!</v>
      </c>
      <c r="S333" s="39" t="e">
        <f t="shared" si="65"/>
        <v>#REF!</v>
      </c>
    </row>
    <row r="334" spans="1:19" x14ac:dyDescent="0.25">
      <c r="A334" s="2"/>
      <c r="C334">
        <f t="shared" si="66"/>
        <v>0</v>
      </c>
      <c r="D334" s="32" t="e">
        <f t="shared" si="67"/>
        <v>#N/A</v>
      </c>
      <c r="E334" s="32" t="e">
        <f>Basic!#REF!</f>
        <v>#REF!</v>
      </c>
      <c r="F334" s="40"/>
      <c r="G334" s="80">
        <f>IFERROR(VLOOKUP(A334,HistData!Y:Z,2,FALSE)/100,G333)</f>
        <v>0.19510000000000002</v>
      </c>
      <c r="H334" s="80" t="str">
        <f>_xll.BDH($B$1,"IVOL_MONEYNESS",A334,A334,"IVOL_MATURITY=MATURITY_1STM","IVOL_MONEYNESS_LEVEL=MONEY_LVL_100_","DTS=H","FACTOR=.01","DAYS=W")</f>
        <v>#N/A Start Date</v>
      </c>
      <c r="I334" s="81" t="str">
        <f t="shared" si="68"/>
        <v>#N/A Start Date</v>
      </c>
      <c r="J334" s="34" t="e">
        <f t="shared" si="60"/>
        <v>#REF!</v>
      </c>
      <c r="K334" s="35" t="e">
        <f t="shared" si="61"/>
        <v>#VALUE!</v>
      </c>
      <c r="L334" s="35" t="e">
        <f t="shared" si="62"/>
        <v>#REF!</v>
      </c>
      <c r="M334" s="35" t="e">
        <f t="shared" si="69"/>
        <v>#REF!</v>
      </c>
      <c r="N334" s="35" t="e">
        <f t="shared" si="70"/>
        <v>#REF!</v>
      </c>
      <c r="O334" s="36" t="e">
        <f t="shared" si="71"/>
        <v>#REF!</v>
      </c>
      <c r="Q334" s="37">
        <f t="shared" si="63"/>
        <v>0</v>
      </c>
      <c r="R334" s="38" t="e">
        <f t="shared" si="64"/>
        <v>#REF!</v>
      </c>
      <c r="S334" s="39" t="e">
        <f t="shared" si="65"/>
        <v>#REF!</v>
      </c>
    </row>
    <row r="335" spans="1:19" x14ac:dyDescent="0.25">
      <c r="A335" s="2"/>
      <c r="C335">
        <f t="shared" si="66"/>
        <v>0</v>
      </c>
      <c r="D335" s="32" t="e">
        <f t="shared" si="67"/>
        <v>#N/A</v>
      </c>
      <c r="E335" s="32" t="e">
        <f>Basic!#REF!</f>
        <v>#REF!</v>
      </c>
      <c r="F335" s="40"/>
      <c r="G335" s="80">
        <f>IFERROR(VLOOKUP(A335,HistData!Y:Z,2,FALSE)/100,G334)</f>
        <v>0.19510000000000002</v>
      </c>
      <c r="H335" s="80" t="str">
        <f>_xll.BDH($B$1,"IVOL_MONEYNESS",A335,A335,"IVOL_MATURITY=MATURITY_1STM","IVOL_MONEYNESS_LEVEL=MONEY_LVL_100_","DTS=H","FACTOR=.01","DAYS=W")</f>
        <v>#N/A Start Date</v>
      </c>
      <c r="I335" s="81" t="str">
        <f t="shared" si="68"/>
        <v>#N/A Start Date</v>
      </c>
      <c r="J335" s="34" t="e">
        <f t="shared" si="60"/>
        <v>#REF!</v>
      </c>
      <c r="K335" s="35" t="e">
        <f t="shared" si="61"/>
        <v>#VALUE!</v>
      </c>
      <c r="L335" s="35" t="e">
        <f t="shared" si="62"/>
        <v>#REF!</v>
      </c>
      <c r="M335" s="35" t="e">
        <f t="shared" si="69"/>
        <v>#REF!</v>
      </c>
      <c r="N335" s="35" t="e">
        <f t="shared" si="70"/>
        <v>#REF!</v>
      </c>
      <c r="O335" s="36" t="e">
        <f t="shared" si="71"/>
        <v>#REF!</v>
      </c>
      <c r="Q335" s="37">
        <f t="shared" si="63"/>
        <v>0</v>
      </c>
      <c r="R335" s="38" t="e">
        <f t="shared" si="64"/>
        <v>#REF!</v>
      </c>
      <c r="S335" s="39" t="e">
        <f t="shared" si="65"/>
        <v>#REF!</v>
      </c>
    </row>
    <row r="336" spans="1:19" x14ac:dyDescent="0.25">
      <c r="A336" s="2"/>
      <c r="C336">
        <f t="shared" si="66"/>
        <v>0</v>
      </c>
      <c r="D336" s="32" t="e">
        <f t="shared" si="67"/>
        <v>#N/A</v>
      </c>
      <c r="E336" s="32" t="e">
        <f>Basic!#REF!</f>
        <v>#REF!</v>
      </c>
      <c r="F336" s="40"/>
      <c r="G336" s="80">
        <f>IFERROR(VLOOKUP(A336,HistData!Y:Z,2,FALSE)/100,G335)</f>
        <v>0.19510000000000002</v>
      </c>
      <c r="H336" s="80" t="str">
        <f>_xll.BDH($B$1,"IVOL_MONEYNESS",A336,A336,"IVOL_MATURITY=MATURITY_1STM","IVOL_MONEYNESS_LEVEL=MONEY_LVL_100_","DTS=H","FACTOR=.01","DAYS=W")</f>
        <v>#N/A Start Date</v>
      </c>
      <c r="I336" s="81" t="str">
        <f t="shared" si="68"/>
        <v>#N/A Start Date</v>
      </c>
      <c r="J336" s="34" t="e">
        <f t="shared" si="60"/>
        <v>#REF!</v>
      </c>
      <c r="K336" s="35" t="e">
        <f t="shared" si="61"/>
        <v>#VALUE!</v>
      </c>
      <c r="L336" s="35" t="e">
        <f t="shared" si="62"/>
        <v>#REF!</v>
      </c>
      <c r="M336" s="35" t="e">
        <f t="shared" si="69"/>
        <v>#REF!</v>
      </c>
      <c r="N336" s="35" t="e">
        <f t="shared" si="70"/>
        <v>#REF!</v>
      </c>
      <c r="O336" s="36" t="e">
        <f t="shared" si="71"/>
        <v>#REF!</v>
      </c>
      <c r="Q336" s="37">
        <f t="shared" si="63"/>
        <v>0</v>
      </c>
      <c r="R336" s="38" t="e">
        <f t="shared" si="64"/>
        <v>#REF!</v>
      </c>
      <c r="S336" s="39" t="e">
        <f t="shared" si="65"/>
        <v>#REF!</v>
      </c>
    </row>
    <row r="337" spans="1:19" x14ac:dyDescent="0.25">
      <c r="A337" s="2"/>
      <c r="C337">
        <f t="shared" si="66"/>
        <v>0</v>
      </c>
      <c r="D337" s="32" t="e">
        <f t="shared" si="67"/>
        <v>#N/A</v>
      </c>
      <c r="E337" s="32" t="e">
        <f>Basic!#REF!</f>
        <v>#REF!</v>
      </c>
      <c r="F337" s="40"/>
      <c r="G337" s="80">
        <f>IFERROR(VLOOKUP(A337,HistData!Y:Z,2,FALSE)/100,G336)</f>
        <v>0.19510000000000002</v>
      </c>
      <c r="H337" s="80" t="str">
        <f>_xll.BDH($B$1,"IVOL_MONEYNESS",A337,A337,"IVOL_MATURITY=MATURITY_1STM","IVOL_MONEYNESS_LEVEL=MONEY_LVL_100_","DTS=H","FACTOR=.01","DAYS=W")</f>
        <v>#N/A Start Date</v>
      </c>
      <c r="I337" s="81" t="str">
        <f t="shared" si="68"/>
        <v>#N/A Start Date</v>
      </c>
      <c r="J337" s="34" t="e">
        <f t="shared" si="60"/>
        <v>#REF!</v>
      </c>
      <c r="K337" s="35" t="e">
        <f t="shared" si="61"/>
        <v>#VALUE!</v>
      </c>
      <c r="L337" s="35" t="e">
        <f t="shared" si="62"/>
        <v>#REF!</v>
      </c>
      <c r="M337" s="35" t="e">
        <f t="shared" si="69"/>
        <v>#REF!</v>
      </c>
      <c r="N337" s="35" t="e">
        <f t="shared" si="70"/>
        <v>#REF!</v>
      </c>
      <c r="O337" s="36" t="e">
        <f t="shared" si="71"/>
        <v>#REF!</v>
      </c>
      <c r="Q337" s="37">
        <f t="shared" si="63"/>
        <v>0</v>
      </c>
      <c r="R337" s="38" t="e">
        <f t="shared" si="64"/>
        <v>#REF!</v>
      </c>
      <c r="S337" s="39" t="e">
        <f t="shared" si="65"/>
        <v>#REF!</v>
      </c>
    </row>
    <row r="338" spans="1:19" x14ac:dyDescent="0.25">
      <c r="A338" s="2"/>
      <c r="C338">
        <f t="shared" si="66"/>
        <v>0</v>
      </c>
      <c r="D338" s="32" t="e">
        <f t="shared" si="67"/>
        <v>#N/A</v>
      </c>
      <c r="E338" s="32" t="e">
        <f>Basic!#REF!</f>
        <v>#REF!</v>
      </c>
      <c r="F338" s="40"/>
      <c r="G338" s="80">
        <f>IFERROR(VLOOKUP(A338,HistData!Y:Z,2,FALSE)/100,G337)</f>
        <v>0.19510000000000002</v>
      </c>
      <c r="H338" s="80" t="str">
        <f>_xll.BDH($B$1,"IVOL_MONEYNESS",A338,A338,"IVOL_MATURITY=MATURITY_1STM","IVOL_MONEYNESS_LEVEL=MONEY_LVL_100_","DTS=H","FACTOR=.01","DAYS=W")</f>
        <v>#N/A Start Date</v>
      </c>
      <c r="I338" s="81" t="str">
        <f t="shared" si="68"/>
        <v>#N/A Start Date</v>
      </c>
      <c r="J338" s="34" t="e">
        <f t="shared" si="60"/>
        <v>#REF!</v>
      </c>
      <c r="K338" s="35" t="e">
        <f t="shared" si="61"/>
        <v>#VALUE!</v>
      </c>
      <c r="L338" s="35" t="e">
        <f t="shared" si="62"/>
        <v>#REF!</v>
      </c>
      <c r="M338" s="35" t="e">
        <f t="shared" si="69"/>
        <v>#REF!</v>
      </c>
      <c r="N338" s="35" t="e">
        <f t="shared" si="70"/>
        <v>#REF!</v>
      </c>
      <c r="O338" s="36" t="e">
        <f t="shared" si="71"/>
        <v>#REF!</v>
      </c>
      <c r="Q338" s="37">
        <f t="shared" si="63"/>
        <v>0</v>
      </c>
      <c r="R338" s="38" t="e">
        <f t="shared" si="64"/>
        <v>#REF!</v>
      </c>
      <c r="S338" s="39" t="e">
        <f t="shared" si="65"/>
        <v>#REF!</v>
      </c>
    </row>
    <row r="339" spans="1:19" x14ac:dyDescent="0.25">
      <c r="A339" s="2"/>
      <c r="C339">
        <f t="shared" si="66"/>
        <v>0</v>
      </c>
      <c r="D339" s="32" t="e">
        <f t="shared" si="67"/>
        <v>#N/A</v>
      </c>
      <c r="E339" s="32" t="e">
        <f>Basic!#REF!</f>
        <v>#REF!</v>
      </c>
      <c r="F339" s="40"/>
      <c r="G339" s="80">
        <f>IFERROR(VLOOKUP(A339,HistData!Y:Z,2,FALSE)/100,G338)</f>
        <v>0.19510000000000002</v>
      </c>
      <c r="H339" s="80" t="str">
        <f>_xll.BDH($B$1,"IVOL_MONEYNESS",A339,A339,"IVOL_MATURITY=MATURITY_1STM","IVOL_MONEYNESS_LEVEL=MONEY_LVL_100_","DTS=H","FACTOR=.01","DAYS=W")</f>
        <v>#N/A Start Date</v>
      </c>
      <c r="I339" s="81" t="str">
        <f t="shared" si="68"/>
        <v>#N/A Start Date</v>
      </c>
      <c r="J339" s="34" t="e">
        <f t="shared" si="60"/>
        <v>#REF!</v>
      </c>
      <c r="K339" s="35" t="e">
        <f t="shared" si="61"/>
        <v>#VALUE!</v>
      </c>
      <c r="L339" s="35" t="e">
        <f t="shared" si="62"/>
        <v>#REF!</v>
      </c>
      <c r="M339" s="35" t="e">
        <f t="shared" si="69"/>
        <v>#REF!</v>
      </c>
      <c r="N339" s="35" t="e">
        <f t="shared" si="70"/>
        <v>#REF!</v>
      </c>
      <c r="O339" s="36" t="e">
        <f t="shared" si="71"/>
        <v>#REF!</v>
      </c>
      <c r="Q339" s="37">
        <f t="shared" si="63"/>
        <v>0</v>
      </c>
      <c r="R339" s="38" t="e">
        <f t="shared" si="64"/>
        <v>#REF!</v>
      </c>
      <c r="S339" s="39" t="e">
        <f t="shared" si="65"/>
        <v>#REF!</v>
      </c>
    </row>
    <row r="340" spans="1:19" x14ac:dyDescent="0.25">
      <c r="A340" s="2"/>
      <c r="C340">
        <f t="shared" si="66"/>
        <v>0</v>
      </c>
      <c r="D340" s="32" t="e">
        <f t="shared" si="67"/>
        <v>#N/A</v>
      </c>
      <c r="E340" s="32" t="e">
        <f>Basic!#REF!</f>
        <v>#REF!</v>
      </c>
      <c r="F340" s="40"/>
      <c r="G340" s="80">
        <f>IFERROR(VLOOKUP(A340,HistData!Y:Z,2,FALSE)/100,G339)</f>
        <v>0.19510000000000002</v>
      </c>
      <c r="H340" s="80" t="str">
        <f>_xll.BDH($B$1,"IVOL_MONEYNESS",A340,A340,"IVOL_MATURITY=MATURITY_1STM","IVOL_MONEYNESS_LEVEL=MONEY_LVL_100_","DTS=H","FACTOR=.01","DAYS=W")</f>
        <v>#N/A Start Date</v>
      </c>
      <c r="I340" s="81" t="str">
        <f t="shared" si="68"/>
        <v>#N/A Start Date</v>
      </c>
      <c r="J340" s="34" t="e">
        <f t="shared" si="60"/>
        <v>#REF!</v>
      </c>
      <c r="K340" s="35" t="e">
        <f t="shared" si="61"/>
        <v>#VALUE!</v>
      </c>
      <c r="L340" s="35" t="e">
        <f t="shared" si="62"/>
        <v>#REF!</v>
      </c>
      <c r="M340" s="35" t="e">
        <f t="shared" si="69"/>
        <v>#REF!</v>
      </c>
      <c r="N340" s="35" t="e">
        <f t="shared" si="70"/>
        <v>#REF!</v>
      </c>
      <c r="O340" s="36" t="e">
        <f t="shared" si="71"/>
        <v>#REF!</v>
      </c>
      <c r="Q340" s="37">
        <f t="shared" si="63"/>
        <v>0</v>
      </c>
      <c r="R340" s="38" t="e">
        <f t="shared" si="64"/>
        <v>#REF!</v>
      </c>
      <c r="S340" s="39" t="e">
        <f t="shared" si="65"/>
        <v>#REF!</v>
      </c>
    </row>
    <row r="341" spans="1:19" x14ac:dyDescent="0.25">
      <c r="A341" s="2"/>
      <c r="C341">
        <f t="shared" si="66"/>
        <v>0</v>
      </c>
      <c r="D341" s="32" t="e">
        <f t="shared" si="67"/>
        <v>#N/A</v>
      </c>
      <c r="E341" s="32" t="e">
        <f>Basic!#REF!</f>
        <v>#REF!</v>
      </c>
      <c r="F341" s="40"/>
      <c r="G341" s="80">
        <f>IFERROR(VLOOKUP(A341,HistData!Y:Z,2,FALSE)/100,G340)</f>
        <v>0.19510000000000002</v>
      </c>
      <c r="H341" s="80" t="str">
        <f>_xll.BDH($B$1,"IVOL_MONEYNESS",A341,A341,"IVOL_MATURITY=MATURITY_1STM","IVOL_MONEYNESS_LEVEL=MONEY_LVL_100_","DTS=H","FACTOR=.01","DAYS=W")</f>
        <v>#N/A Start Date</v>
      </c>
      <c r="I341" s="81" t="str">
        <f t="shared" si="68"/>
        <v>#N/A Start Date</v>
      </c>
      <c r="J341" s="34" t="e">
        <f t="shared" si="60"/>
        <v>#REF!</v>
      </c>
      <c r="K341" s="35" t="e">
        <f t="shared" si="61"/>
        <v>#VALUE!</v>
      </c>
      <c r="L341" s="35" t="e">
        <f t="shared" si="62"/>
        <v>#REF!</v>
      </c>
      <c r="M341" s="35" t="e">
        <f t="shared" si="69"/>
        <v>#REF!</v>
      </c>
      <c r="N341" s="35" t="e">
        <f t="shared" si="70"/>
        <v>#REF!</v>
      </c>
      <c r="O341" s="36" t="e">
        <f t="shared" si="71"/>
        <v>#REF!</v>
      </c>
      <c r="Q341" s="37">
        <f t="shared" si="63"/>
        <v>0</v>
      </c>
      <c r="R341" s="38" t="e">
        <f t="shared" si="64"/>
        <v>#REF!</v>
      </c>
      <c r="S341" s="39" t="e">
        <f t="shared" si="65"/>
        <v>#REF!</v>
      </c>
    </row>
    <row r="342" spans="1:19" x14ac:dyDescent="0.25">
      <c r="A342" s="2"/>
      <c r="C342">
        <f t="shared" si="66"/>
        <v>0</v>
      </c>
      <c r="D342" s="32" t="e">
        <f t="shared" si="67"/>
        <v>#N/A</v>
      </c>
      <c r="E342" s="32" t="e">
        <f>Basic!#REF!</f>
        <v>#REF!</v>
      </c>
      <c r="F342" s="40"/>
      <c r="G342" s="80">
        <f>IFERROR(VLOOKUP(A342,HistData!Y:Z,2,FALSE)/100,G341)</f>
        <v>0.19510000000000002</v>
      </c>
      <c r="H342" s="80" t="str">
        <f>_xll.BDH($B$1,"IVOL_MONEYNESS",A342,A342,"IVOL_MATURITY=MATURITY_1STM","IVOL_MONEYNESS_LEVEL=MONEY_LVL_100_","DTS=H","FACTOR=.01","DAYS=W")</f>
        <v>#N/A Start Date</v>
      </c>
      <c r="I342" s="81" t="str">
        <f t="shared" si="68"/>
        <v>#N/A Start Date</v>
      </c>
      <c r="J342" s="34" t="e">
        <f t="shared" si="60"/>
        <v>#REF!</v>
      </c>
      <c r="K342" s="35" t="e">
        <f t="shared" si="61"/>
        <v>#VALUE!</v>
      </c>
      <c r="L342" s="35" t="e">
        <f t="shared" si="62"/>
        <v>#REF!</v>
      </c>
      <c r="M342" s="35" t="e">
        <f t="shared" si="69"/>
        <v>#REF!</v>
      </c>
      <c r="N342" s="35" t="e">
        <f t="shared" si="70"/>
        <v>#REF!</v>
      </c>
      <c r="O342" s="36" t="e">
        <f t="shared" si="71"/>
        <v>#REF!</v>
      </c>
      <c r="Q342" s="37">
        <f t="shared" si="63"/>
        <v>0</v>
      </c>
      <c r="R342" s="38" t="e">
        <f t="shared" si="64"/>
        <v>#REF!</v>
      </c>
      <c r="S342" s="39" t="e">
        <f t="shared" si="65"/>
        <v>#REF!</v>
      </c>
    </row>
    <row r="343" spans="1:19" x14ac:dyDescent="0.25">
      <c r="A343" s="2"/>
      <c r="C343">
        <f t="shared" si="66"/>
        <v>0</v>
      </c>
      <c r="D343" s="32" t="e">
        <f t="shared" si="67"/>
        <v>#N/A</v>
      </c>
      <c r="E343" s="32" t="e">
        <f>Basic!#REF!</f>
        <v>#REF!</v>
      </c>
      <c r="F343" s="40"/>
      <c r="G343" s="80">
        <f>IFERROR(VLOOKUP(A343,HistData!Y:Z,2,FALSE)/100,G342)</f>
        <v>0.19510000000000002</v>
      </c>
      <c r="H343" s="80" t="str">
        <f>_xll.BDH($B$1,"IVOL_MONEYNESS",A343,A343,"IVOL_MATURITY=MATURITY_1STM","IVOL_MONEYNESS_LEVEL=MONEY_LVL_100_","DTS=H","FACTOR=.01","DAYS=W")</f>
        <v>#N/A Start Date</v>
      </c>
      <c r="I343" s="81" t="str">
        <f t="shared" si="68"/>
        <v>#N/A Start Date</v>
      </c>
      <c r="J343" s="34" t="e">
        <f t="shared" si="60"/>
        <v>#REF!</v>
      </c>
      <c r="K343" s="35" t="e">
        <f t="shared" si="61"/>
        <v>#VALUE!</v>
      </c>
      <c r="L343" s="35" t="e">
        <f t="shared" si="62"/>
        <v>#REF!</v>
      </c>
      <c r="M343" s="35" t="e">
        <f t="shared" si="69"/>
        <v>#REF!</v>
      </c>
      <c r="N343" s="35" t="e">
        <f t="shared" si="70"/>
        <v>#REF!</v>
      </c>
      <c r="O343" s="36" t="e">
        <f t="shared" si="71"/>
        <v>#REF!</v>
      </c>
      <c r="Q343" s="37">
        <f t="shared" si="63"/>
        <v>0</v>
      </c>
      <c r="R343" s="38" t="e">
        <f t="shared" si="64"/>
        <v>#REF!</v>
      </c>
      <c r="S343" s="39" t="e">
        <f t="shared" si="65"/>
        <v>#REF!</v>
      </c>
    </row>
    <row r="344" spans="1:19" x14ac:dyDescent="0.25">
      <c r="A344" s="2"/>
      <c r="C344">
        <f t="shared" si="66"/>
        <v>0</v>
      </c>
      <c r="D344" s="32" t="e">
        <f t="shared" si="67"/>
        <v>#N/A</v>
      </c>
      <c r="E344" s="32" t="e">
        <f>Basic!#REF!</f>
        <v>#REF!</v>
      </c>
      <c r="F344" s="40"/>
      <c r="G344" s="80">
        <f>IFERROR(VLOOKUP(A344,HistData!Y:Z,2,FALSE)/100,G343)</f>
        <v>0.19510000000000002</v>
      </c>
      <c r="H344" s="80" t="str">
        <f>_xll.BDH($B$1,"IVOL_MONEYNESS",A344,A344,"IVOL_MATURITY=MATURITY_1STM","IVOL_MONEYNESS_LEVEL=MONEY_LVL_100_","DTS=H","FACTOR=.01","DAYS=W")</f>
        <v>#N/A Start Date</v>
      </c>
      <c r="I344" s="81" t="str">
        <f t="shared" si="68"/>
        <v>#N/A Start Date</v>
      </c>
      <c r="J344" s="34" t="e">
        <f t="shared" si="60"/>
        <v>#REF!</v>
      </c>
      <c r="K344" s="35" t="e">
        <f t="shared" si="61"/>
        <v>#VALUE!</v>
      </c>
      <c r="L344" s="35" t="e">
        <f t="shared" si="62"/>
        <v>#REF!</v>
      </c>
      <c r="M344" s="35" t="e">
        <f t="shared" si="69"/>
        <v>#REF!</v>
      </c>
      <c r="N344" s="35" t="e">
        <f t="shared" si="70"/>
        <v>#REF!</v>
      </c>
      <c r="O344" s="36" t="e">
        <f t="shared" si="71"/>
        <v>#REF!</v>
      </c>
      <c r="Q344" s="37">
        <f t="shared" si="63"/>
        <v>0</v>
      </c>
      <c r="R344" s="38" t="e">
        <f t="shared" si="64"/>
        <v>#REF!</v>
      </c>
      <c r="S344" s="39" t="e">
        <f t="shared" si="65"/>
        <v>#REF!</v>
      </c>
    </row>
    <row r="345" spans="1:19" x14ac:dyDescent="0.25">
      <c r="A345" s="2"/>
      <c r="C345">
        <f t="shared" si="66"/>
        <v>0</v>
      </c>
      <c r="D345" s="32" t="e">
        <f t="shared" si="67"/>
        <v>#N/A</v>
      </c>
      <c r="E345" s="32" t="e">
        <f>Basic!#REF!</f>
        <v>#REF!</v>
      </c>
      <c r="F345" s="40"/>
      <c r="G345" s="80">
        <f>IFERROR(VLOOKUP(A345,HistData!Y:Z,2,FALSE)/100,G344)</f>
        <v>0.19510000000000002</v>
      </c>
      <c r="H345" s="80" t="str">
        <f>_xll.BDH($B$1,"IVOL_MONEYNESS",A345,A345,"IVOL_MATURITY=MATURITY_1STM","IVOL_MONEYNESS_LEVEL=MONEY_LVL_100_","DTS=H","FACTOR=.01","DAYS=W")</f>
        <v>#N/A Start Date</v>
      </c>
      <c r="I345" s="81" t="str">
        <f t="shared" si="68"/>
        <v>#N/A Start Date</v>
      </c>
      <c r="J345" s="34" t="e">
        <f t="shared" si="60"/>
        <v>#REF!</v>
      </c>
      <c r="K345" s="35" t="e">
        <f t="shared" si="61"/>
        <v>#VALUE!</v>
      </c>
      <c r="L345" s="35" t="e">
        <f t="shared" si="62"/>
        <v>#REF!</v>
      </c>
      <c r="M345" s="35" t="e">
        <f t="shared" si="69"/>
        <v>#REF!</v>
      </c>
      <c r="N345" s="35" t="e">
        <f t="shared" si="70"/>
        <v>#REF!</v>
      </c>
      <c r="O345" s="36" t="e">
        <f t="shared" si="71"/>
        <v>#REF!</v>
      </c>
      <c r="Q345" s="37">
        <f t="shared" si="63"/>
        <v>0</v>
      </c>
      <c r="R345" s="38" t="e">
        <f t="shared" si="64"/>
        <v>#REF!</v>
      </c>
      <c r="S345" s="39" t="e">
        <f t="shared" si="65"/>
        <v>#REF!</v>
      </c>
    </row>
    <row r="346" spans="1:19" x14ac:dyDescent="0.25">
      <c r="A346" s="2"/>
      <c r="C346">
        <f t="shared" si="66"/>
        <v>0</v>
      </c>
      <c r="D346" s="32" t="e">
        <f t="shared" si="67"/>
        <v>#N/A</v>
      </c>
      <c r="E346" s="32" t="e">
        <f>Basic!#REF!</f>
        <v>#REF!</v>
      </c>
      <c r="F346" s="40"/>
      <c r="G346" s="80">
        <f>IFERROR(VLOOKUP(A346,HistData!Y:Z,2,FALSE)/100,G345)</f>
        <v>0.19510000000000002</v>
      </c>
      <c r="H346" s="80" t="str">
        <f>_xll.BDH($B$1,"IVOL_MONEYNESS",A346,A346,"IVOL_MATURITY=MATURITY_1STM","IVOL_MONEYNESS_LEVEL=MONEY_LVL_100_","DTS=H","FACTOR=.01","DAYS=W")</f>
        <v>#N/A Start Date</v>
      </c>
      <c r="I346" s="81" t="str">
        <f t="shared" si="68"/>
        <v>#N/A Start Date</v>
      </c>
      <c r="J346" s="34" t="e">
        <f t="shared" si="60"/>
        <v>#REF!</v>
      </c>
      <c r="K346" s="35" t="e">
        <f t="shared" si="61"/>
        <v>#VALUE!</v>
      </c>
      <c r="L346" s="35" t="e">
        <f t="shared" si="62"/>
        <v>#REF!</v>
      </c>
      <c r="M346" s="35" t="e">
        <f t="shared" si="69"/>
        <v>#REF!</v>
      </c>
      <c r="N346" s="35" t="e">
        <f t="shared" si="70"/>
        <v>#REF!</v>
      </c>
      <c r="O346" s="36" t="e">
        <f t="shared" si="71"/>
        <v>#REF!</v>
      </c>
      <c r="Q346" s="37">
        <f t="shared" si="63"/>
        <v>0</v>
      </c>
      <c r="R346" s="38" t="e">
        <f t="shared" si="64"/>
        <v>#REF!</v>
      </c>
      <c r="S346" s="39" t="e">
        <f t="shared" si="65"/>
        <v>#REF!</v>
      </c>
    </row>
    <row r="347" spans="1:19" x14ac:dyDescent="0.25">
      <c r="A347" s="2"/>
      <c r="C347">
        <f t="shared" si="66"/>
        <v>0</v>
      </c>
      <c r="D347" s="32" t="e">
        <f t="shared" si="67"/>
        <v>#N/A</v>
      </c>
      <c r="E347" s="32" t="e">
        <f>Basic!#REF!</f>
        <v>#REF!</v>
      </c>
      <c r="F347" s="40"/>
      <c r="G347" s="80">
        <f>IFERROR(VLOOKUP(A347,HistData!Y:Z,2,FALSE)/100,G346)</f>
        <v>0.19510000000000002</v>
      </c>
      <c r="H347" s="80" t="str">
        <f>_xll.BDH($B$1,"IVOL_MONEYNESS",A347,A347,"IVOL_MATURITY=MATURITY_1STM","IVOL_MONEYNESS_LEVEL=MONEY_LVL_100_","DTS=H","FACTOR=.01","DAYS=W")</f>
        <v>#N/A Start Date</v>
      </c>
      <c r="I347" s="81" t="str">
        <f t="shared" si="68"/>
        <v>#N/A Start Date</v>
      </c>
      <c r="J347" s="34" t="e">
        <f t="shared" si="60"/>
        <v>#REF!</v>
      </c>
      <c r="K347" s="35" t="e">
        <f t="shared" si="61"/>
        <v>#VALUE!</v>
      </c>
      <c r="L347" s="35" t="e">
        <f t="shared" si="62"/>
        <v>#REF!</v>
      </c>
      <c r="M347" s="35" t="e">
        <f t="shared" si="69"/>
        <v>#REF!</v>
      </c>
      <c r="N347" s="35" t="e">
        <f t="shared" si="70"/>
        <v>#REF!</v>
      </c>
      <c r="O347" s="36" t="e">
        <f t="shared" si="71"/>
        <v>#REF!</v>
      </c>
      <c r="Q347" s="37">
        <f t="shared" si="63"/>
        <v>0</v>
      </c>
      <c r="R347" s="38" t="e">
        <f t="shared" si="64"/>
        <v>#REF!</v>
      </c>
      <c r="S347" s="39" t="e">
        <f t="shared" si="65"/>
        <v>#REF!</v>
      </c>
    </row>
    <row r="348" spans="1:19" x14ac:dyDescent="0.25">
      <c r="A348" s="2"/>
      <c r="C348">
        <f t="shared" si="66"/>
        <v>0</v>
      </c>
      <c r="D348" s="32" t="e">
        <f t="shared" si="67"/>
        <v>#N/A</v>
      </c>
      <c r="E348" s="32" t="e">
        <f>Basic!#REF!</f>
        <v>#REF!</v>
      </c>
      <c r="F348" s="40"/>
      <c r="G348" s="80">
        <f>IFERROR(VLOOKUP(A348,HistData!Y:Z,2,FALSE)/100,G347)</f>
        <v>0.19510000000000002</v>
      </c>
      <c r="H348" s="80" t="str">
        <f>_xll.BDH($B$1,"IVOL_MONEYNESS",A348,A348,"IVOL_MATURITY=MATURITY_1STM","IVOL_MONEYNESS_LEVEL=MONEY_LVL_100_","DTS=H","FACTOR=.01","DAYS=W")</f>
        <v>#N/A Start Date</v>
      </c>
      <c r="I348" s="81" t="str">
        <f t="shared" si="68"/>
        <v>#N/A Start Date</v>
      </c>
      <c r="J348" s="34" t="e">
        <f t="shared" si="60"/>
        <v>#REF!</v>
      </c>
      <c r="K348" s="35" t="e">
        <f t="shared" si="61"/>
        <v>#VALUE!</v>
      </c>
      <c r="L348" s="35" t="e">
        <f t="shared" si="62"/>
        <v>#REF!</v>
      </c>
      <c r="M348" s="35" t="e">
        <f t="shared" si="69"/>
        <v>#REF!</v>
      </c>
      <c r="N348" s="35" t="e">
        <f t="shared" si="70"/>
        <v>#REF!</v>
      </c>
      <c r="O348" s="36" t="e">
        <f t="shared" si="71"/>
        <v>#REF!</v>
      </c>
      <c r="Q348" s="37">
        <f t="shared" si="63"/>
        <v>0</v>
      </c>
      <c r="R348" s="38" t="e">
        <f t="shared" si="64"/>
        <v>#REF!</v>
      </c>
      <c r="S348" s="39" t="e">
        <f t="shared" si="65"/>
        <v>#REF!</v>
      </c>
    </row>
    <row r="349" spans="1:19" x14ac:dyDescent="0.25">
      <c r="A349" s="2"/>
      <c r="C349">
        <f t="shared" si="66"/>
        <v>0</v>
      </c>
      <c r="D349" s="32" t="e">
        <f t="shared" si="67"/>
        <v>#N/A</v>
      </c>
      <c r="E349" s="32" t="e">
        <f>Basic!#REF!</f>
        <v>#REF!</v>
      </c>
      <c r="F349" s="40"/>
      <c r="G349" s="80">
        <f>IFERROR(VLOOKUP(A349,HistData!Y:Z,2,FALSE)/100,G348)</f>
        <v>0.19510000000000002</v>
      </c>
      <c r="H349" s="80" t="str">
        <f>_xll.BDH($B$1,"IVOL_MONEYNESS",A349,A349,"IVOL_MATURITY=MATURITY_1STM","IVOL_MONEYNESS_LEVEL=MONEY_LVL_100_","DTS=H","FACTOR=.01","DAYS=W")</f>
        <v>#N/A Start Date</v>
      </c>
      <c r="I349" s="81" t="str">
        <f t="shared" si="68"/>
        <v>#N/A Start Date</v>
      </c>
      <c r="J349" s="34" t="e">
        <f t="shared" si="60"/>
        <v>#REF!</v>
      </c>
      <c r="K349" s="35" t="e">
        <f t="shared" si="61"/>
        <v>#VALUE!</v>
      </c>
      <c r="L349" s="35" t="e">
        <f t="shared" si="62"/>
        <v>#REF!</v>
      </c>
      <c r="M349" s="35" t="e">
        <f t="shared" si="69"/>
        <v>#REF!</v>
      </c>
      <c r="N349" s="35" t="e">
        <f t="shared" si="70"/>
        <v>#REF!</v>
      </c>
      <c r="O349" s="36" t="e">
        <f t="shared" si="71"/>
        <v>#REF!</v>
      </c>
      <c r="Q349" s="37">
        <f t="shared" si="63"/>
        <v>0</v>
      </c>
      <c r="R349" s="38" t="e">
        <f t="shared" si="64"/>
        <v>#REF!</v>
      </c>
      <c r="S349" s="39" t="e">
        <f t="shared" si="65"/>
        <v>#REF!</v>
      </c>
    </row>
    <row r="350" spans="1:19" x14ac:dyDescent="0.25">
      <c r="A350" s="2"/>
      <c r="C350">
        <f t="shared" si="66"/>
        <v>0</v>
      </c>
      <c r="D350" s="32" t="e">
        <f t="shared" si="67"/>
        <v>#N/A</v>
      </c>
      <c r="E350" s="32" t="e">
        <f>Basic!#REF!</f>
        <v>#REF!</v>
      </c>
      <c r="F350" s="40"/>
      <c r="G350" s="80">
        <f>IFERROR(VLOOKUP(A350,HistData!Y:Z,2,FALSE)/100,G349)</f>
        <v>0.19510000000000002</v>
      </c>
      <c r="H350" s="80" t="str">
        <f>_xll.BDH($B$1,"IVOL_MONEYNESS",A350,A350,"IVOL_MATURITY=MATURITY_1STM","IVOL_MONEYNESS_LEVEL=MONEY_LVL_100_","DTS=H","FACTOR=.01","DAYS=W")</f>
        <v>#N/A Start Date</v>
      </c>
      <c r="I350" s="81" t="str">
        <f t="shared" si="68"/>
        <v>#N/A Start Date</v>
      </c>
      <c r="J350" s="34" t="e">
        <f t="shared" si="60"/>
        <v>#REF!</v>
      </c>
      <c r="K350" s="35" t="e">
        <f t="shared" si="61"/>
        <v>#VALUE!</v>
      </c>
      <c r="L350" s="35" t="e">
        <f t="shared" si="62"/>
        <v>#REF!</v>
      </c>
      <c r="M350" s="35" t="e">
        <f t="shared" si="69"/>
        <v>#REF!</v>
      </c>
      <c r="N350" s="35" t="e">
        <f t="shared" si="70"/>
        <v>#REF!</v>
      </c>
      <c r="O350" s="36" t="e">
        <f t="shared" si="71"/>
        <v>#REF!</v>
      </c>
      <c r="Q350" s="37">
        <f t="shared" si="63"/>
        <v>0</v>
      </c>
      <c r="R350" s="38" t="e">
        <f t="shared" si="64"/>
        <v>#REF!</v>
      </c>
      <c r="S350" s="39" t="e">
        <f t="shared" si="65"/>
        <v>#REF!</v>
      </c>
    </row>
    <row r="351" spans="1:19" x14ac:dyDescent="0.25">
      <c r="A351" s="2"/>
      <c r="C351">
        <f t="shared" si="66"/>
        <v>0</v>
      </c>
      <c r="D351" s="32" t="e">
        <f t="shared" si="67"/>
        <v>#N/A</v>
      </c>
      <c r="E351" s="32" t="e">
        <f>Basic!#REF!</f>
        <v>#REF!</v>
      </c>
      <c r="F351" s="40"/>
      <c r="G351" s="80">
        <f>IFERROR(VLOOKUP(A351,HistData!Y:Z,2,FALSE)/100,G350)</f>
        <v>0.19510000000000002</v>
      </c>
      <c r="H351" s="80" t="str">
        <f>_xll.BDH($B$1,"IVOL_MONEYNESS",A351,A351,"IVOL_MATURITY=MATURITY_1STM","IVOL_MONEYNESS_LEVEL=MONEY_LVL_100_","DTS=H","FACTOR=.01","DAYS=W")</f>
        <v>#N/A Start Date</v>
      </c>
      <c r="I351" s="81" t="str">
        <f t="shared" si="68"/>
        <v>#N/A Start Date</v>
      </c>
      <c r="J351" s="34" t="e">
        <f t="shared" si="60"/>
        <v>#REF!</v>
      </c>
      <c r="K351" s="35" t="e">
        <f t="shared" si="61"/>
        <v>#VALUE!</v>
      </c>
      <c r="L351" s="35" t="e">
        <f t="shared" si="62"/>
        <v>#REF!</v>
      </c>
      <c r="M351" s="35" t="e">
        <f t="shared" si="69"/>
        <v>#REF!</v>
      </c>
      <c r="N351" s="35" t="e">
        <f t="shared" si="70"/>
        <v>#REF!</v>
      </c>
      <c r="O351" s="36" t="e">
        <f t="shared" si="71"/>
        <v>#REF!</v>
      </c>
      <c r="Q351" s="37">
        <f t="shared" si="63"/>
        <v>0</v>
      </c>
      <c r="R351" s="38" t="e">
        <f t="shared" si="64"/>
        <v>#REF!</v>
      </c>
      <c r="S351" s="39" t="e">
        <f t="shared" si="65"/>
        <v>#REF!</v>
      </c>
    </row>
    <row r="352" spans="1:19" x14ac:dyDescent="0.25">
      <c r="A352" s="2"/>
      <c r="C352">
        <f t="shared" si="66"/>
        <v>0</v>
      </c>
      <c r="D352" s="32" t="e">
        <f t="shared" si="67"/>
        <v>#N/A</v>
      </c>
      <c r="E352" s="32" t="e">
        <f>Basic!#REF!</f>
        <v>#REF!</v>
      </c>
      <c r="F352" s="40"/>
      <c r="G352" s="80">
        <f>IFERROR(VLOOKUP(A352,HistData!Y:Z,2,FALSE)/100,G351)</f>
        <v>0.19510000000000002</v>
      </c>
      <c r="H352" s="80" t="str">
        <f>_xll.BDH($B$1,"IVOL_MONEYNESS",A352,A352,"IVOL_MATURITY=MATURITY_1STM","IVOL_MONEYNESS_LEVEL=MONEY_LVL_100_","DTS=H","FACTOR=.01","DAYS=W")</f>
        <v>#N/A Start Date</v>
      </c>
      <c r="I352" s="81" t="str">
        <f t="shared" si="68"/>
        <v>#N/A Start Date</v>
      </c>
      <c r="J352" s="34" t="e">
        <f t="shared" si="60"/>
        <v>#REF!</v>
      </c>
      <c r="K352" s="35" t="e">
        <f t="shared" si="61"/>
        <v>#VALUE!</v>
      </c>
      <c r="L352" s="35" t="e">
        <f t="shared" si="62"/>
        <v>#REF!</v>
      </c>
      <c r="M352" s="35" t="e">
        <f t="shared" si="69"/>
        <v>#REF!</v>
      </c>
      <c r="N352" s="35" t="e">
        <f t="shared" si="70"/>
        <v>#REF!</v>
      </c>
      <c r="O352" s="36" t="e">
        <f t="shared" si="71"/>
        <v>#REF!</v>
      </c>
      <c r="Q352" s="37">
        <f t="shared" si="63"/>
        <v>0</v>
      </c>
      <c r="R352" s="38" t="e">
        <f t="shared" si="64"/>
        <v>#REF!</v>
      </c>
      <c r="S352" s="39" t="e">
        <f t="shared" si="65"/>
        <v>#REF!</v>
      </c>
    </row>
    <row r="353" spans="1:19" x14ac:dyDescent="0.25">
      <c r="A353" s="2"/>
      <c r="C353">
        <f t="shared" si="66"/>
        <v>0</v>
      </c>
      <c r="D353" s="32" t="e">
        <f t="shared" si="67"/>
        <v>#N/A</v>
      </c>
      <c r="E353" s="32" t="e">
        <f>Basic!#REF!</f>
        <v>#REF!</v>
      </c>
      <c r="F353" s="40"/>
      <c r="G353" s="80">
        <f>IFERROR(VLOOKUP(A353,HistData!Y:Z,2,FALSE)/100,G352)</f>
        <v>0.19510000000000002</v>
      </c>
      <c r="H353" s="80" t="str">
        <f>_xll.BDH($B$1,"IVOL_MONEYNESS",A353,A353,"IVOL_MATURITY=MATURITY_1STM","IVOL_MONEYNESS_LEVEL=MONEY_LVL_100_","DTS=H","FACTOR=.01","DAYS=W")</f>
        <v>#N/A Start Date</v>
      </c>
      <c r="I353" s="81" t="str">
        <f t="shared" si="68"/>
        <v>#N/A Start Date</v>
      </c>
      <c r="J353" s="34" t="e">
        <f t="shared" si="60"/>
        <v>#REF!</v>
      </c>
      <c r="K353" s="35" t="e">
        <f t="shared" si="61"/>
        <v>#VALUE!</v>
      </c>
      <c r="L353" s="35" t="e">
        <f t="shared" si="62"/>
        <v>#REF!</v>
      </c>
      <c r="M353" s="35" t="e">
        <f t="shared" si="69"/>
        <v>#REF!</v>
      </c>
      <c r="N353" s="35" t="e">
        <f t="shared" si="70"/>
        <v>#REF!</v>
      </c>
      <c r="O353" s="36" t="e">
        <f t="shared" si="71"/>
        <v>#REF!</v>
      </c>
      <c r="Q353" s="37">
        <f t="shared" si="63"/>
        <v>0</v>
      </c>
      <c r="R353" s="38" t="e">
        <f t="shared" si="64"/>
        <v>#REF!</v>
      </c>
      <c r="S353" s="39" t="e">
        <f t="shared" si="65"/>
        <v>#REF!</v>
      </c>
    </row>
    <row r="354" spans="1:19" x14ac:dyDescent="0.25">
      <c r="A354" s="2"/>
      <c r="C354">
        <f t="shared" si="66"/>
        <v>0</v>
      </c>
      <c r="D354" s="32" t="e">
        <f t="shared" si="67"/>
        <v>#N/A</v>
      </c>
      <c r="E354" s="32" t="e">
        <f>Basic!#REF!</f>
        <v>#REF!</v>
      </c>
      <c r="F354" s="40"/>
      <c r="G354" s="80">
        <f>IFERROR(VLOOKUP(A354,HistData!Y:Z,2,FALSE)/100,G353)</f>
        <v>0.19510000000000002</v>
      </c>
      <c r="H354" s="80" t="str">
        <f>_xll.BDH($B$1,"IVOL_MONEYNESS",A354,A354,"IVOL_MATURITY=MATURITY_1STM","IVOL_MONEYNESS_LEVEL=MONEY_LVL_100_","DTS=H","FACTOR=.01","DAYS=W")</f>
        <v>#N/A Start Date</v>
      </c>
      <c r="I354" s="81" t="str">
        <f t="shared" si="68"/>
        <v>#N/A Start Date</v>
      </c>
      <c r="J354" s="34" t="e">
        <f t="shared" si="60"/>
        <v>#REF!</v>
      </c>
      <c r="K354" s="35" t="e">
        <f t="shared" si="61"/>
        <v>#VALUE!</v>
      </c>
      <c r="L354" s="35" t="e">
        <f t="shared" si="62"/>
        <v>#REF!</v>
      </c>
      <c r="M354" s="35" t="e">
        <f t="shared" si="69"/>
        <v>#REF!</v>
      </c>
      <c r="N354" s="35" t="e">
        <f t="shared" si="70"/>
        <v>#REF!</v>
      </c>
      <c r="O354" s="36" t="e">
        <f t="shared" si="71"/>
        <v>#REF!</v>
      </c>
      <c r="Q354" s="37">
        <f t="shared" si="63"/>
        <v>0</v>
      </c>
      <c r="R354" s="38" t="e">
        <f t="shared" si="64"/>
        <v>#REF!</v>
      </c>
      <c r="S354" s="39" t="e">
        <f t="shared" si="65"/>
        <v>#REF!</v>
      </c>
    </row>
    <row r="355" spans="1:19" x14ac:dyDescent="0.25">
      <c r="A355" s="2"/>
      <c r="C355">
        <f t="shared" si="66"/>
        <v>0</v>
      </c>
      <c r="D355" s="32" t="e">
        <f t="shared" si="67"/>
        <v>#N/A</v>
      </c>
      <c r="E355" s="32" t="e">
        <f>Basic!#REF!</f>
        <v>#REF!</v>
      </c>
      <c r="F355" s="40"/>
      <c r="G355" s="80">
        <f>IFERROR(VLOOKUP(A355,HistData!Y:Z,2,FALSE)/100,G354)</f>
        <v>0.19510000000000002</v>
      </c>
      <c r="H355" s="80" t="str">
        <f>_xll.BDH($B$1,"IVOL_MONEYNESS",A355,A355,"IVOL_MATURITY=MATURITY_1STM","IVOL_MONEYNESS_LEVEL=MONEY_LVL_100_","DTS=H","FACTOR=.01","DAYS=W")</f>
        <v>#N/A Start Date</v>
      </c>
      <c r="I355" s="81" t="str">
        <f t="shared" si="68"/>
        <v>#N/A Start Date</v>
      </c>
      <c r="J355" s="34" t="e">
        <f t="shared" si="60"/>
        <v>#REF!</v>
      </c>
      <c r="K355" s="35" t="e">
        <f t="shared" si="61"/>
        <v>#VALUE!</v>
      </c>
      <c r="L355" s="35" t="e">
        <f t="shared" si="62"/>
        <v>#REF!</v>
      </c>
      <c r="M355" s="35" t="e">
        <f t="shared" si="69"/>
        <v>#REF!</v>
      </c>
      <c r="N355" s="35" t="e">
        <f t="shared" si="70"/>
        <v>#REF!</v>
      </c>
      <c r="O355" s="36" t="e">
        <f t="shared" si="71"/>
        <v>#REF!</v>
      </c>
      <c r="Q355" s="37">
        <f t="shared" si="63"/>
        <v>0</v>
      </c>
      <c r="R355" s="38" t="e">
        <f t="shared" si="64"/>
        <v>#REF!</v>
      </c>
      <c r="S355" s="39" t="e">
        <f t="shared" si="65"/>
        <v>#REF!</v>
      </c>
    </row>
    <row r="356" spans="1:19" x14ac:dyDescent="0.25">
      <c r="A356" s="2"/>
      <c r="C356">
        <f t="shared" si="66"/>
        <v>0</v>
      </c>
      <c r="D356" s="32" t="e">
        <f t="shared" si="67"/>
        <v>#N/A</v>
      </c>
      <c r="E356" s="32" t="e">
        <f>Basic!#REF!</f>
        <v>#REF!</v>
      </c>
      <c r="F356" s="40"/>
      <c r="G356" s="80">
        <f>IFERROR(VLOOKUP(A356,HistData!Y:Z,2,FALSE)/100,G355)</f>
        <v>0.19510000000000002</v>
      </c>
      <c r="H356" s="80" t="str">
        <f>_xll.BDH($B$1,"IVOL_MONEYNESS",A356,A356,"IVOL_MATURITY=MATURITY_1STM","IVOL_MONEYNESS_LEVEL=MONEY_LVL_100_","DTS=H","FACTOR=.01","DAYS=W")</f>
        <v>#N/A Start Date</v>
      </c>
      <c r="I356" s="81" t="str">
        <f t="shared" si="68"/>
        <v>#N/A Start Date</v>
      </c>
      <c r="J356" s="34" t="e">
        <f t="shared" si="60"/>
        <v>#REF!</v>
      </c>
      <c r="K356" s="35" t="e">
        <f t="shared" si="61"/>
        <v>#VALUE!</v>
      </c>
      <c r="L356" s="35" t="e">
        <f t="shared" si="62"/>
        <v>#REF!</v>
      </c>
      <c r="M356" s="35" t="e">
        <f t="shared" si="69"/>
        <v>#REF!</v>
      </c>
      <c r="N356" s="35" t="e">
        <f t="shared" si="70"/>
        <v>#REF!</v>
      </c>
      <c r="O356" s="36" t="e">
        <f t="shared" si="71"/>
        <v>#REF!</v>
      </c>
      <c r="Q356" s="37">
        <f t="shared" si="63"/>
        <v>0</v>
      </c>
      <c r="R356" s="38" t="e">
        <f t="shared" si="64"/>
        <v>#REF!</v>
      </c>
      <c r="S356" s="39" t="e">
        <f t="shared" si="65"/>
        <v>#REF!</v>
      </c>
    </row>
    <row r="357" spans="1:19" x14ac:dyDescent="0.25">
      <c r="A357" s="2"/>
      <c r="C357">
        <f t="shared" si="66"/>
        <v>0</v>
      </c>
      <c r="D357" s="32" t="e">
        <f t="shared" si="67"/>
        <v>#N/A</v>
      </c>
      <c r="E357" s="32" t="e">
        <f>Basic!#REF!</f>
        <v>#REF!</v>
      </c>
      <c r="F357" s="40"/>
      <c r="G357" s="80">
        <f>IFERROR(VLOOKUP(A357,HistData!Y:Z,2,FALSE)/100,G356)</f>
        <v>0.19510000000000002</v>
      </c>
      <c r="H357" s="80" t="str">
        <f>_xll.BDH($B$1,"IVOL_MONEYNESS",A357,A357,"IVOL_MATURITY=MATURITY_1STM","IVOL_MONEYNESS_LEVEL=MONEY_LVL_100_","DTS=H","FACTOR=.01","DAYS=W")</f>
        <v>#N/A Start Date</v>
      </c>
      <c r="I357" s="81" t="str">
        <f t="shared" si="68"/>
        <v>#N/A Start Date</v>
      </c>
      <c r="J357" s="34" t="e">
        <f t="shared" si="60"/>
        <v>#REF!</v>
      </c>
      <c r="K357" s="35" t="e">
        <f t="shared" si="61"/>
        <v>#VALUE!</v>
      </c>
      <c r="L357" s="35" t="e">
        <f t="shared" si="62"/>
        <v>#REF!</v>
      </c>
      <c r="M357" s="35" t="e">
        <f t="shared" si="69"/>
        <v>#REF!</v>
      </c>
      <c r="N357" s="35" t="e">
        <f t="shared" si="70"/>
        <v>#REF!</v>
      </c>
      <c r="O357" s="36" t="e">
        <f t="shared" si="71"/>
        <v>#REF!</v>
      </c>
      <c r="Q357" s="37">
        <f t="shared" si="63"/>
        <v>0</v>
      </c>
      <c r="R357" s="38" t="e">
        <f t="shared" si="64"/>
        <v>#REF!</v>
      </c>
      <c r="S357" s="39" t="e">
        <f t="shared" si="65"/>
        <v>#REF!</v>
      </c>
    </row>
    <row r="358" spans="1:19" x14ac:dyDescent="0.25">
      <c r="A358" s="2"/>
      <c r="C358">
        <f t="shared" si="66"/>
        <v>0</v>
      </c>
      <c r="D358" s="32" t="e">
        <f t="shared" si="67"/>
        <v>#N/A</v>
      </c>
      <c r="E358" s="32" t="e">
        <f>Basic!#REF!</f>
        <v>#REF!</v>
      </c>
      <c r="F358" s="40"/>
      <c r="G358" s="80">
        <f>IFERROR(VLOOKUP(A358,HistData!Y:Z,2,FALSE)/100,G357)</f>
        <v>0.19510000000000002</v>
      </c>
      <c r="H358" s="80" t="str">
        <f>_xll.BDH($B$1,"IVOL_MONEYNESS",A358,A358,"IVOL_MATURITY=MATURITY_1STM","IVOL_MONEYNESS_LEVEL=MONEY_LVL_100_","DTS=H","FACTOR=.01","DAYS=W")</f>
        <v>#N/A Start Date</v>
      </c>
      <c r="I358" s="81" t="str">
        <f t="shared" si="68"/>
        <v>#N/A Start Date</v>
      </c>
      <c r="J358" s="34" t="e">
        <f t="shared" si="60"/>
        <v>#REF!</v>
      </c>
      <c r="K358" s="35" t="e">
        <f t="shared" si="61"/>
        <v>#VALUE!</v>
      </c>
      <c r="L358" s="35" t="e">
        <f t="shared" si="62"/>
        <v>#REF!</v>
      </c>
      <c r="M358" s="35" t="e">
        <f t="shared" si="69"/>
        <v>#REF!</v>
      </c>
      <c r="N358" s="35" t="e">
        <f t="shared" si="70"/>
        <v>#REF!</v>
      </c>
      <c r="O358" s="36" t="e">
        <f t="shared" si="71"/>
        <v>#REF!</v>
      </c>
      <c r="Q358" s="37">
        <f t="shared" si="63"/>
        <v>0</v>
      </c>
      <c r="R358" s="38" t="e">
        <f t="shared" si="64"/>
        <v>#REF!</v>
      </c>
      <c r="S358" s="39" t="e">
        <f t="shared" si="65"/>
        <v>#REF!</v>
      </c>
    </row>
    <row r="359" spans="1:19" x14ac:dyDescent="0.25">
      <c r="A359" s="2"/>
      <c r="C359">
        <f t="shared" si="66"/>
        <v>0</v>
      </c>
      <c r="D359" s="32" t="e">
        <f t="shared" si="67"/>
        <v>#N/A</v>
      </c>
      <c r="E359" s="32" t="e">
        <f>Basic!#REF!</f>
        <v>#REF!</v>
      </c>
      <c r="F359" s="40"/>
      <c r="G359" s="80">
        <f>IFERROR(VLOOKUP(A359,HistData!Y:Z,2,FALSE)/100,G358)</f>
        <v>0.19510000000000002</v>
      </c>
      <c r="H359" s="80" t="str">
        <f>_xll.BDH($B$1,"IVOL_MONEYNESS",A359,A359,"IVOL_MATURITY=MATURITY_1STM","IVOL_MONEYNESS_LEVEL=MONEY_LVL_100_","DTS=H","FACTOR=.01","DAYS=W")</f>
        <v>#N/A Start Date</v>
      </c>
      <c r="I359" s="81" t="str">
        <f t="shared" si="68"/>
        <v>#N/A Start Date</v>
      </c>
      <c r="J359" s="34" t="e">
        <f t="shared" si="60"/>
        <v>#REF!</v>
      </c>
      <c r="K359" s="35" t="e">
        <f t="shared" si="61"/>
        <v>#VALUE!</v>
      </c>
      <c r="L359" s="35" t="e">
        <f t="shared" si="62"/>
        <v>#REF!</v>
      </c>
      <c r="M359" s="35" t="e">
        <f t="shared" si="69"/>
        <v>#REF!</v>
      </c>
      <c r="N359" s="35" t="e">
        <f t="shared" si="70"/>
        <v>#REF!</v>
      </c>
      <c r="O359" s="36" t="e">
        <f t="shared" si="71"/>
        <v>#REF!</v>
      </c>
      <c r="Q359" s="37">
        <f t="shared" si="63"/>
        <v>0</v>
      </c>
      <c r="R359" s="38" t="e">
        <f t="shared" si="64"/>
        <v>#REF!</v>
      </c>
      <c r="S359" s="39" t="e">
        <f t="shared" si="65"/>
        <v>#REF!</v>
      </c>
    </row>
    <row r="360" spans="1:19" x14ac:dyDescent="0.25">
      <c r="A360" s="2"/>
      <c r="C360">
        <f t="shared" si="66"/>
        <v>0</v>
      </c>
      <c r="D360" s="32" t="e">
        <f t="shared" si="67"/>
        <v>#N/A</v>
      </c>
      <c r="E360" s="32" t="e">
        <f>Basic!#REF!</f>
        <v>#REF!</v>
      </c>
      <c r="F360" s="40"/>
      <c r="G360" s="80">
        <f>IFERROR(VLOOKUP(A360,HistData!Y:Z,2,FALSE)/100,G359)</f>
        <v>0.19510000000000002</v>
      </c>
      <c r="H360" s="80" t="str">
        <f>_xll.BDH($B$1,"IVOL_MONEYNESS",A360,A360,"IVOL_MATURITY=MATURITY_1STM","IVOL_MONEYNESS_LEVEL=MONEY_LVL_100_","DTS=H","FACTOR=.01","DAYS=W")</f>
        <v>#N/A Start Date</v>
      </c>
      <c r="I360" s="81" t="str">
        <f t="shared" si="68"/>
        <v>#N/A Start Date</v>
      </c>
      <c r="J360" s="34" t="e">
        <f t="shared" si="60"/>
        <v>#REF!</v>
      </c>
      <c r="K360" s="35" t="e">
        <f t="shared" si="61"/>
        <v>#VALUE!</v>
      </c>
      <c r="L360" s="35" t="e">
        <f t="shared" si="62"/>
        <v>#REF!</v>
      </c>
      <c r="M360" s="35" t="e">
        <f t="shared" si="69"/>
        <v>#REF!</v>
      </c>
      <c r="N360" s="35" t="e">
        <f t="shared" si="70"/>
        <v>#REF!</v>
      </c>
      <c r="O360" s="36" t="e">
        <f t="shared" si="71"/>
        <v>#REF!</v>
      </c>
      <c r="Q360" s="37">
        <f t="shared" si="63"/>
        <v>0</v>
      </c>
      <c r="R360" s="38" t="e">
        <f t="shared" si="64"/>
        <v>#REF!</v>
      </c>
      <c r="S360" s="39" t="e">
        <f t="shared" si="65"/>
        <v>#REF!</v>
      </c>
    </row>
    <row r="361" spans="1:19" x14ac:dyDescent="0.25">
      <c r="A361" s="2"/>
      <c r="C361">
        <f t="shared" si="66"/>
        <v>0</v>
      </c>
      <c r="D361" s="32" t="e">
        <f t="shared" si="67"/>
        <v>#N/A</v>
      </c>
      <c r="E361" s="32" t="e">
        <f>Basic!#REF!</f>
        <v>#REF!</v>
      </c>
      <c r="F361" s="40"/>
      <c r="G361" s="80">
        <f>IFERROR(VLOOKUP(A361,HistData!Y:Z,2,FALSE)/100,G360)</f>
        <v>0.19510000000000002</v>
      </c>
      <c r="H361" s="80" t="str">
        <f>_xll.BDH($B$1,"IVOL_MONEYNESS",A361,A361,"IVOL_MATURITY=MATURITY_1STM","IVOL_MONEYNESS_LEVEL=MONEY_LVL_100_","DTS=H","FACTOR=.01","DAYS=W")</f>
        <v>#N/A Start Date</v>
      </c>
      <c r="I361" s="81" t="str">
        <f t="shared" si="68"/>
        <v>#N/A Start Date</v>
      </c>
      <c r="J361" s="34" t="e">
        <f t="shared" si="60"/>
        <v>#REF!</v>
      </c>
      <c r="K361" s="35" t="e">
        <f t="shared" si="61"/>
        <v>#VALUE!</v>
      </c>
      <c r="L361" s="35" t="e">
        <f t="shared" si="62"/>
        <v>#REF!</v>
      </c>
      <c r="M361" s="35" t="e">
        <f t="shared" si="69"/>
        <v>#REF!</v>
      </c>
      <c r="N361" s="35" t="e">
        <f t="shared" si="70"/>
        <v>#REF!</v>
      </c>
      <c r="O361" s="36" t="e">
        <f t="shared" si="71"/>
        <v>#REF!</v>
      </c>
      <c r="Q361" s="37">
        <f t="shared" si="63"/>
        <v>0</v>
      </c>
      <c r="R361" s="38" t="e">
        <f t="shared" si="64"/>
        <v>#REF!</v>
      </c>
      <c r="S361" s="39" t="e">
        <f t="shared" si="65"/>
        <v>#REF!</v>
      </c>
    </row>
    <row r="362" spans="1:19" x14ac:dyDescent="0.25">
      <c r="A362" s="2"/>
      <c r="C362">
        <f t="shared" si="66"/>
        <v>0</v>
      </c>
      <c r="D362" s="32" t="e">
        <f t="shared" si="67"/>
        <v>#N/A</v>
      </c>
      <c r="E362" s="32" t="e">
        <f>Basic!#REF!</f>
        <v>#REF!</v>
      </c>
      <c r="F362" s="40"/>
      <c r="G362" s="80">
        <f>IFERROR(VLOOKUP(A362,HistData!Y:Z,2,FALSE)/100,G361)</f>
        <v>0.19510000000000002</v>
      </c>
      <c r="H362" s="80" t="str">
        <f>_xll.BDH($B$1,"IVOL_MONEYNESS",A362,A362,"IVOL_MATURITY=MATURITY_1STM","IVOL_MONEYNESS_LEVEL=MONEY_LVL_100_","DTS=H","FACTOR=.01","DAYS=W")</f>
        <v>#N/A Start Date</v>
      </c>
      <c r="I362" s="81" t="str">
        <f t="shared" si="68"/>
        <v>#N/A Start Date</v>
      </c>
      <c r="J362" s="34" t="e">
        <f t="shared" si="60"/>
        <v>#REF!</v>
      </c>
      <c r="K362" s="35" t="e">
        <f t="shared" si="61"/>
        <v>#VALUE!</v>
      </c>
      <c r="L362" s="35" t="e">
        <f t="shared" si="62"/>
        <v>#REF!</v>
      </c>
      <c r="M362" s="35" t="e">
        <f t="shared" si="69"/>
        <v>#REF!</v>
      </c>
      <c r="N362" s="35" t="e">
        <f t="shared" si="70"/>
        <v>#REF!</v>
      </c>
      <c r="O362" s="36" t="e">
        <f t="shared" si="71"/>
        <v>#REF!</v>
      </c>
      <c r="Q362" s="37">
        <f t="shared" si="63"/>
        <v>0</v>
      </c>
      <c r="R362" s="38" t="e">
        <f t="shared" si="64"/>
        <v>#REF!</v>
      </c>
      <c r="S362" s="39" t="e">
        <f t="shared" si="65"/>
        <v>#REF!</v>
      </c>
    </row>
    <row r="363" spans="1:19" x14ac:dyDescent="0.25">
      <c r="A363" s="2"/>
      <c r="C363">
        <f t="shared" si="66"/>
        <v>0</v>
      </c>
      <c r="D363" s="32" t="e">
        <f t="shared" si="67"/>
        <v>#N/A</v>
      </c>
      <c r="E363" s="32" t="e">
        <f>Basic!#REF!</f>
        <v>#REF!</v>
      </c>
      <c r="F363" s="40"/>
      <c r="G363" s="80">
        <f>IFERROR(VLOOKUP(A363,HistData!Y:Z,2,FALSE)/100,G362)</f>
        <v>0.19510000000000002</v>
      </c>
      <c r="H363" s="80" t="str">
        <f>_xll.BDH($B$1,"IVOL_MONEYNESS",A363,A363,"IVOL_MATURITY=MATURITY_1STM","IVOL_MONEYNESS_LEVEL=MONEY_LVL_100_","DTS=H","FACTOR=.01","DAYS=W")</f>
        <v>#N/A Start Date</v>
      </c>
      <c r="I363" s="81" t="str">
        <f t="shared" si="68"/>
        <v>#N/A Start Date</v>
      </c>
      <c r="J363" s="34" t="e">
        <f t="shared" si="60"/>
        <v>#REF!</v>
      </c>
      <c r="K363" s="35" t="e">
        <f t="shared" si="61"/>
        <v>#VALUE!</v>
      </c>
      <c r="L363" s="35" t="e">
        <f t="shared" si="62"/>
        <v>#REF!</v>
      </c>
      <c r="M363" s="35" t="e">
        <f t="shared" si="69"/>
        <v>#REF!</v>
      </c>
      <c r="N363" s="35" t="e">
        <f t="shared" si="70"/>
        <v>#REF!</v>
      </c>
      <c r="O363" s="36" t="e">
        <f t="shared" si="71"/>
        <v>#REF!</v>
      </c>
      <c r="Q363" s="37">
        <f t="shared" si="63"/>
        <v>0</v>
      </c>
      <c r="R363" s="38" t="e">
        <f t="shared" si="64"/>
        <v>#REF!</v>
      </c>
      <c r="S363" s="39" t="e">
        <f t="shared" si="65"/>
        <v>#REF!</v>
      </c>
    </row>
    <row r="364" spans="1:19" x14ac:dyDescent="0.25">
      <c r="A364" s="2"/>
      <c r="C364">
        <f t="shared" si="66"/>
        <v>0</v>
      </c>
      <c r="D364" s="32" t="e">
        <f t="shared" si="67"/>
        <v>#N/A</v>
      </c>
      <c r="E364" s="32" t="e">
        <f>Basic!#REF!</f>
        <v>#REF!</v>
      </c>
      <c r="F364" s="40"/>
      <c r="G364" s="80">
        <f>IFERROR(VLOOKUP(A364,HistData!Y:Z,2,FALSE)/100,G363)</f>
        <v>0.19510000000000002</v>
      </c>
      <c r="H364" s="80" t="str">
        <f>_xll.BDH($B$1,"IVOL_MONEYNESS",A364,A364,"IVOL_MATURITY=MATURITY_1STM","IVOL_MONEYNESS_LEVEL=MONEY_LVL_100_","DTS=H","FACTOR=.01","DAYS=W")</f>
        <v>#N/A Start Date</v>
      </c>
      <c r="I364" s="81" t="str">
        <f t="shared" si="68"/>
        <v>#N/A Start Date</v>
      </c>
      <c r="J364" s="34" t="e">
        <f t="shared" si="60"/>
        <v>#REF!</v>
      </c>
      <c r="K364" s="35" t="e">
        <f t="shared" si="61"/>
        <v>#VALUE!</v>
      </c>
      <c r="L364" s="35" t="e">
        <f t="shared" si="62"/>
        <v>#REF!</v>
      </c>
      <c r="M364" s="35" t="e">
        <f t="shared" si="69"/>
        <v>#REF!</v>
      </c>
      <c r="N364" s="35" t="e">
        <f t="shared" si="70"/>
        <v>#REF!</v>
      </c>
      <c r="O364" s="36" t="e">
        <f t="shared" si="71"/>
        <v>#REF!</v>
      </c>
      <c r="Q364" s="37">
        <f t="shared" si="63"/>
        <v>0</v>
      </c>
      <c r="R364" s="38" t="e">
        <f t="shared" si="64"/>
        <v>#REF!</v>
      </c>
      <c r="S364" s="39" t="e">
        <f t="shared" si="65"/>
        <v>#REF!</v>
      </c>
    </row>
    <row r="365" spans="1:19" x14ac:dyDescent="0.25">
      <c r="A365" s="2"/>
      <c r="C365">
        <f t="shared" si="66"/>
        <v>0</v>
      </c>
      <c r="D365" s="32" t="e">
        <f t="shared" si="67"/>
        <v>#N/A</v>
      </c>
      <c r="E365" s="32" t="e">
        <f>Basic!#REF!</f>
        <v>#REF!</v>
      </c>
      <c r="F365" s="40"/>
      <c r="G365" s="80">
        <f>IFERROR(VLOOKUP(A365,HistData!Y:Z,2,FALSE)/100,G364)</f>
        <v>0.19510000000000002</v>
      </c>
      <c r="H365" s="80" t="str">
        <f>_xll.BDH($B$1,"IVOL_MONEYNESS",A365,A365,"IVOL_MATURITY=MATURITY_1STM","IVOL_MONEYNESS_LEVEL=MONEY_LVL_100_","DTS=H","FACTOR=.01","DAYS=W")</f>
        <v>#N/A Start Date</v>
      </c>
      <c r="I365" s="81" t="str">
        <f t="shared" si="68"/>
        <v>#N/A Start Date</v>
      </c>
      <c r="J365" s="34" t="e">
        <f t="shared" si="60"/>
        <v>#REF!</v>
      </c>
      <c r="K365" s="35" t="e">
        <f t="shared" si="61"/>
        <v>#VALUE!</v>
      </c>
      <c r="L365" s="35" t="e">
        <f t="shared" si="62"/>
        <v>#REF!</v>
      </c>
      <c r="M365" s="35" t="e">
        <f t="shared" si="69"/>
        <v>#REF!</v>
      </c>
      <c r="N365" s="35" t="e">
        <f t="shared" si="70"/>
        <v>#REF!</v>
      </c>
      <c r="O365" s="36" t="e">
        <f t="shared" si="71"/>
        <v>#REF!</v>
      </c>
      <c r="Q365" s="37">
        <f t="shared" si="63"/>
        <v>0</v>
      </c>
      <c r="R365" s="38" t="e">
        <f t="shared" si="64"/>
        <v>#REF!</v>
      </c>
      <c r="S365" s="39" t="e">
        <f t="shared" si="65"/>
        <v>#REF!</v>
      </c>
    </row>
    <row r="366" spans="1:19" x14ac:dyDescent="0.25">
      <c r="A366" s="2"/>
      <c r="C366">
        <f t="shared" si="66"/>
        <v>0</v>
      </c>
      <c r="D366" s="32" t="e">
        <f t="shared" si="67"/>
        <v>#N/A</v>
      </c>
      <c r="E366" s="32" t="e">
        <f>Basic!#REF!</f>
        <v>#REF!</v>
      </c>
      <c r="F366" s="40"/>
      <c r="G366" s="80">
        <f>IFERROR(VLOOKUP(A366,HistData!Y:Z,2,FALSE)/100,G365)</f>
        <v>0.19510000000000002</v>
      </c>
      <c r="H366" s="80" t="str">
        <f>_xll.BDH($B$1,"IVOL_MONEYNESS",A366,A366,"IVOL_MATURITY=MATURITY_1STM","IVOL_MONEYNESS_LEVEL=MONEY_LVL_100_","DTS=H","FACTOR=.01","DAYS=W")</f>
        <v>#N/A Start Date</v>
      </c>
      <c r="I366" s="81" t="str">
        <f t="shared" si="68"/>
        <v>#N/A Start Date</v>
      </c>
      <c r="J366" s="34" t="e">
        <f t="shared" si="60"/>
        <v>#REF!</v>
      </c>
      <c r="K366" s="35" t="e">
        <f t="shared" si="61"/>
        <v>#VALUE!</v>
      </c>
      <c r="L366" s="35" t="e">
        <f t="shared" si="62"/>
        <v>#REF!</v>
      </c>
      <c r="M366" s="35" t="e">
        <f t="shared" si="69"/>
        <v>#REF!</v>
      </c>
      <c r="N366" s="35" t="e">
        <f t="shared" si="70"/>
        <v>#REF!</v>
      </c>
      <c r="O366" s="36" t="e">
        <f t="shared" si="71"/>
        <v>#REF!</v>
      </c>
      <c r="Q366" s="37">
        <f t="shared" si="63"/>
        <v>0</v>
      </c>
      <c r="R366" s="38" t="e">
        <f t="shared" si="64"/>
        <v>#REF!</v>
      </c>
      <c r="S366" s="39" t="e">
        <f t="shared" si="65"/>
        <v>#REF!</v>
      </c>
    </row>
    <row r="367" spans="1:19" x14ac:dyDescent="0.25">
      <c r="A367" s="2"/>
      <c r="C367">
        <f t="shared" si="66"/>
        <v>0</v>
      </c>
      <c r="D367" s="32" t="e">
        <f t="shared" si="67"/>
        <v>#N/A</v>
      </c>
      <c r="E367" s="32" t="e">
        <f>Basic!#REF!</f>
        <v>#REF!</v>
      </c>
      <c r="F367" s="40"/>
      <c r="G367" s="80">
        <f>IFERROR(VLOOKUP(A367,HistData!Y:Z,2,FALSE)/100,G366)</f>
        <v>0.19510000000000002</v>
      </c>
      <c r="H367" s="80" t="str">
        <f>_xll.BDH($B$1,"IVOL_MONEYNESS",A367,A367,"IVOL_MATURITY=MATURITY_1STM","IVOL_MONEYNESS_LEVEL=MONEY_LVL_100_","DTS=H","FACTOR=.01","DAYS=W")</f>
        <v>#N/A Start Date</v>
      </c>
      <c r="I367" s="81" t="str">
        <f t="shared" si="68"/>
        <v>#N/A Start Date</v>
      </c>
      <c r="J367" s="34" t="e">
        <f t="shared" si="60"/>
        <v>#REF!</v>
      </c>
      <c r="K367" s="35" t="e">
        <f t="shared" si="61"/>
        <v>#VALUE!</v>
      </c>
      <c r="L367" s="35" t="e">
        <f t="shared" si="62"/>
        <v>#REF!</v>
      </c>
      <c r="M367" s="35" t="e">
        <f t="shared" si="69"/>
        <v>#REF!</v>
      </c>
      <c r="N367" s="35" t="e">
        <f t="shared" si="70"/>
        <v>#REF!</v>
      </c>
      <c r="O367" s="36" t="e">
        <f t="shared" si="71"/>
        <v>#REF!</v>
      </c>
      <c r="Q367" s="37">
        <f t="shared" si="63"/>
        <v>0</v>
      </c>
      <c r="R367" s="38" t="e">
        <f t="shared" si="64"/>
        <v>#REF!</v>
      </c>
      <c r="S367" s="39" t="e">
        <f t="shared" si="65"/>
        <v>#REF!</v>
      </c>
    </row>
    <row r="368" spans="1:19" x14ac:dyDescent="0.25">
      <c r="A368" s="2"/>
      <c r="C368">
        <f t="shared" si="66"/>
        <v>0</v>
      </c>
      <c r="D368" s="32" t="e">
        <f t="shared" si="67"/>
        <v>#N/A</v>
      </c>
      <c r="E368" s="32" t="e">
        <f>Basic!#REF!</f>
        <v>#REF!</v>
      </c>
      <c r="F368" s="40"/>
      <c r="G368" s="80">
        <f>IFERROR(VLOOKUP(A368,HistData!Y:Z,2,FALSE)/100,G367)</f>
        <v>0.19510000000000002</v>
      </c>
      <c r="H368" s="80" t="str">
        <f>_xll.BDH($B$1,"IVOL_MONEYNESS",A368,A368,"IVOL_MATURITY=MATURITY_1STM","IVOL_MONEYNESS_LEVEL=MONEY_LVL_100_","DTS=H","FACTOR=.01","DAYS=W")</f>
        <v>#N/A Start Date</v>
      </c>
      <c r="I368" s="81" t="str">
        <f t="shared" si="68"/>
        <v>#N/A Start Date</v>
      </c>
      <c r="J368" s="34" t="e">
        <f t="shared" si="60"/>
        <v>#REF!</v>
      </c>
      <c r="K368" s="35" t="e">
        <f t="shared" si="61"/>
        <v>#VALUE!</v>
      </c>
      <c r="L368" s="35" t="e">
        <f t="shared" si="62"/>
        <v>#REF!</v>
      </c>
      <c r="M368" s="35" t="e">
        <f t="shared" si="69"/>
        <v>#REF!</v>
      </c>
      <c r="N368" s="35" t="e">
        <f t="shared" si="70"/>
        <v>#REF!</v>
      </c>
      <c r="O368" s="36" t="e">
        <f t="shared" si="71"/>
        <v>#REF!</v>
      </c>
      <c r="Q368" s="37">
        <f t="shared" si="63"/>
        <v>0</v>
      </c>
      <c r="R368" s="38" t="e">
        <f t="shared" si="64"/>
        <v>#REF!</v>
      </c>
      <c r="S368" s="39" t="e">
        <f t="shared" si="65"/>
        <v>#REF!</v>
      </c>
    </row>
    <row r="369" spans="1:19" x14ac:dyDescent="0.25">
      <c r="A369" s="2"/>
      <c r="C369">
        <f t="shared" si="66"/>
        <v>0</v>
      </c>
      <c r="D369" s="32" t="e">
        <f t="shared" si="67"/>
        <v>#N/A</v>
      </c>
      <c r="E369" s="32" t="e">
        <f>Basic!#REF!</f>
        <v>#REF!</v>
      </c>
      <c r="F369" s="40"/>
      <c r="G369" s="80">
        <f>IFERROR(VLOOKUP(A369,HistData!Y:Z,2,FALSE)/100,G368)</f>
        <v>0.19510000000000002</v>
      </c>
      <c r="H369" s="80" t="str">
        <f>_xll.BDH($B$1,"IVOL_MONEYNESS",A369,A369,"IVOL_MATURITY=MATURITY_1STM","IVOL_MONEYNESS_LEVEL=MONEY_LVL_100_","DTS=H","FACTOR=.01","DAYS=W")</f>
        <v>#N/A Start Date</v>
      </c>
      <c r="I369" s="81" t="str">
        <f t="shared" si="68"/>
        <v>#N/A Start Date</v>
      </c>
      <c r="J369" s="34" t="e">
        <f t="shared" si="60"/>
        <v>#REF!</v>
      </c>
      <c r="K369" s="35" t="e">
        <f t="shared" si="61"/>
        <v>#VALUE!</v>
      </c>
      <c r="L369" s="35" t="e">
        <f t="shared" si="62"/>
        <v>#REF!</v>
      </c>
      <c r="M369" s="35" t="e">
        <f t="shared" si="69"/>
        <v>#REF!</v>
      </c>
      <c r="N369" s="35" t="e">
        <f t="shared" si="70"/>
        <v>#REF!</v>
      </c>
      <c r="O369" s="36" t="e">
        <f t="shared" si="71"/>
        <v>#REF!</v>
      </c>
      <c r="Q369" s="37">
        <f t="shared" si="63"/>
        <v>0</v>
      </c>
      <c r="R369" s="38" t="e">
        <f t="shared" si="64"/>
        <v>#REF!</v>
      </c>
      <c r="S369" s="39" t="e">
        <f t="shared" si="65"/>
        <v>#REF!</v>
      </c>
    </row>
    <row r="370" spans="1:19" x14ac:dyDescent="0.25">
      <c r="A370" s="2"/>
      <c r="C370">
        <f t="shared" si="66"/>
        <v>0</v>
      </c>
      <c r="D370" s="32" t="e">
        <f t="shared" si="67"/>
        <v>#N/A</v>
      </c>
      <c r="E370" s="32" t="e">
        <f>Basic!#REF!</f>
        <v>#REF!</v>
      </c>
      <c r="F370" s="40"/>
      <c r="G370" s="80">
        <f>IFERROR(VLOOKUP(A370,HistData!Y:Z,2,FALSE)/100,G369)</f>
        <v>0.19510000000000002</v>
      </c>
      <c r="H370" s="80" t="str">
        <f>_xll.BDH($B$1,"IVOL_MONEYNESS",A370,A370,"IVOL_MATURITY=MATURITY_1STM","IVOL_MONEYNESS_LEVEL=MONEY_LVL_100_","DTS=H","FACTOR=.01","DAYS=W")</f>
        <v>#N/A Start Date</v>
      </c>
      <c r="I370" s="81" t="str">
        <f t="shared" si="68"/>
        <v>#N/A Start Date</v>
      </c>
      <c r="J370" s="34" t="e">
        <f t="shared" si="60"/>
        <v>#REF!</v>
      </c>
      <c r="K370" s="35" t="e">
        <f t="shared" si="61"/>
        <v>#VALUE!</v>
      </c>
      <c r="L370" s="35" t="e">
        <f t="shared" si="62"/>
        <v>#REF!</v>
      </c>
      <c r="M370" s="35" t="e">
        <f t="shared" si="69"/>
        <v>#REF!</v>
      </c>
      <c r="N370" s="35" t="e">
        <f t="shared" si="70"/>
        <v>#REF!</v>
      </c>
      <c r="O370" s="36" t="e">
        <f t="shared" si="71"/>
        <v>#REF!</v>
      </c>
      <c r="Q370" s="37">
        <f t="shared" si="63"/>
        <v>0</v>
      </c>
      <c r="R370" s="38" t="e">
        <f t="shared" si="64"/>
        <v>#REF!</v>
      </c>
      <c r="S370" s="39" t="e">
        <f t="shared" si="65"/>
        <v>#REF!</v>
      </c>
    </row>
    <row r="371" spans="1:19" x14ac:dyDescent="0.25">
      <c r="A371" s="2"/>
      <c r="C371">
        <f t="shared" si="66"/>
        <v>0</v>
      </c>
      <c r="D371" s="32" t="e">
        <f t="shared" si="67"/>
        <v>#N/A</v>
      </c>
      <c r="E371" s="32" t="e">
        <f>Basic!#REF!</f>
        <v>#REF!</v>
      </c>
      <c r="F371" s="40"/>
      <c r="G371" s="80">
        <f>IFERROR(VLOOKUP(A371,HistData!Y:Z,2,FALSE)/100,G370)</f>
        <v>0.19510000000000002</v>
      </c>
      <c r="H371" s="80" t="str">
        <f>_xll.BDH($B$1,"IVOL_MONEYNESS",A371,A371,"IVOL_MATURITY=MATURITY_1STM","IVOL_MONEYNESS_LEVEL=MONEY_LVL_100_","DTS=H","FACTOR=.01","DAYS=W")</f>
        <v>#N/A Start Date</v>
      </c>
      <c r="I371" s="81" t="str">
        <f t="shared" si="68"/>
        <v>#N/A Start Date</v>
      </c>
      <c r="J371" s="34" t="e">
        <f t="shared" si="60"/>
        <v>#REF!</v>
      </c>
      <c r="K371" s="35" t="e">
        <f t="shared" si="61"/>
        <v>#VALUE!</v>
      </c>
      <c r="L371" s="35" t="e">
        <f t="shared" si="62"/>
        <v>#REF!</v>
      </c>
      <c r="M371" s="35" t="e">
        <f t="shared" si="69"/>
        <v>#REF!</v>
      </c>
      <c r="N371" s="35" t="e">
        <f t="shared" si="70"/>
        <v>#REF!</v>
      </c>
      <c r="O371" s="36" t="e">
        <f t="shared" si="71"/>
        <v>#REF!</v>
      </c>
      <c r="Q371" s="37">
        <f t="shared" si="63"/>
        <v>0</v>
      </c>
      <c r="R371" s="38" t="e">
        <f t="shared" si="64"/>
        <v>#REF!</v>
      </c>
      <c r="S371" s="39" t="e">
        <f t="shared" si="65"/>
        <v>#REF!</v>
      </c>
    </row>
    <row r="372" spans="1:19" x14ac:dyDescent="0.25">
      <c r="A372" s="2"/>
      <c r="C372">
        <f t="shared" si="66"/>
        <v>0</v>
      </c>
      <c r="D372" s="32" t="e">
        <f t="shared" si="67"/>
        <v>#N/A</v>
      </c>
      <c r="E372" s="32" t="e">
        <f>Basic!#REF!</f>
        <v>#REF!</v>
      </c>
      <c r="F372" s="40"/>
      <c r="G372" s="80">
        <f>IFERROR(VLOOKUP(A372,HistData!Y:Z,2,FALSE)/100,G371)</f>
        <v>0.19510000000000002</v>
      </c>
      <c r="H372" s="80" t="str">
        <f>_xll.BDH($B$1,"IVOL_MONEYNESS",A372,A372,"IVOL_MATURITY=MATURITY_1STM","IVOL_MONEYNESS_LEVEL=MONEY_LVL_100_","DTS=H","FACTOR=.01","DAYS=W")</f>
        <v>#N/A Start Date</v>
      </c>
      <c r="I372" s="81" t="str">
        <f t="shared" si="68"/>
        <v>#N/A Start Date</v>
      </c>
      <c r="J372" s="34" t="e">
        <f t="shared" si="60"/>
        <v>#REF!</v>
      </c>
      <c r="K372" s="35" t="e">
        <f t="shared" si="61"/>
        <v>#VALUE!</v>
      </c>
      <c r="L372" s="35" t="e">
        <f t="shared" si="62"/>
        <v>#REF!</v>
      </c>
      <c r="M372" s="35" t="e">
        <f t="shared" si="69"/>
        <v>#REF!</v>
      </c>
      <c r="N372" s="35" t="e">
        <f t="shared" si="70"/>
        <v>#REF!</v>
      </c>
      <c r="O372" s="36" t="e">
        <f t="shared" si="71"/>
        <v>#REF!</v>
      </c>
      <c r="Q372" s="37">
        <f t="shared" si="63"/>
        <v>0</v>
      </c>
      <c r="R372" s="38" t="e">
        <f t="shared" si="64"/>
        <v>#REF!</v>
      </c>
      <c r="S372" s="39" t="e">
        <f t="shared" si="65"/>
        <v>#REF!</v>
      </c>
    </row>
    <row r="373" spans="1:19" x14ac:dyDescent="0.25">
      <c r="A373" s="2"/>
      <c r="C373">
        <f t="shared" si="66"/>
        <v>0</v>
      </c>
      <c r="D373" s="32" t="e">
        <f t="shared" si="67"/>
        <v>#N/A</v>
      </c>
      <c r="E373" s="32" t="e">
        <f>Basic!#REF!</f>
        <v>#REF!</v>
      </c>
      <c r="F373" s="40"/>
      <c r="G373" s="80">
        <f>IFERROR(VLOOKUP(A373,HistData!Y:Z,2,FALSE)/100,G372)</f>
        <v>0.19510000000000002</v>
      </c>
      <c r="H373" s="80" t="str">
        <f>_xll.BDH($B$1,"IVOL_MONEYNESS",A373,A373,"IVOL_MATURITY=MATURITY_1STM","IVOL_MONEYNESS_LEVEL=MONEY_LVL_100_","DTS=H","FACTOR=.01","DAYS=W")</f>
        <v>#N/A Start Date</v>
      </c>
      <c r="I373" s="81" t="str">
        <f t="shared" si="68"/>
        <v>#N/A Start Date</v>
      </c>
      <c r="J373" s="34" t="e">
        <f t="shared" si="60"/>
        <v>#REF!</v>
      </c>
      <c r="K373" s="35" t="e">
        <f t="shared" si="61"/>
        <v>#VALUE!</v>
      </c>
      <c r="L373" s="35" t="e">
        <f t="shared" si="62"/>
        <v>#REF!</v>
      </c>
      <c r="M373" s="35" t="e">
        <f t="shared" si="69"/>
        <v>#REF!</v>
      </c>
      <c r="N373" s="35" t="e">
        <f t="shared" si="70"/>
        <v>#REF!</v>
      </c>
      <c r="O373" s="36" t="e">
        <f t="shared" si="71"/>
        <v>#REF!</v>
      </c>
      <c r="Q373" s="37">
        <f t="shared" si="63"/>
        <v>0</v>
      </c>
      <c r="R373" s="38" t="e">
        <f t="shared" si="64"/>
        <v>#REF!</v>
      </c>
      <c r="S373" s="39" t="e">
        <f t="shared" si="65"/>
        <v>#REF!</v>
      </c>
    </row>
    <row r="374" spans="1:19" x14ac:dyDescent="0.25">
      <c r="A374" s="2"/>
      <c r="C374">
        <f t="shared" si="66"/>
        <v>0</v>
      </c>
      <c r="D374" s="32" t="e">
        <f t="shared" si="67"/>
        <v>#N/A</v>
      </c>
      <c r="E374" s="32" t="e">
        <f>Basic!#REF!</f>
        <v>#REF!</v>
      </c>
      <c r="F374" s="40"/>
      <c r="G374" s="80">
        <f>IFERROR(VLOOKUP(A374,HistData!Y:Z,2,FALSE)/100,G373)</f>
        <v>0.19510000000000002</v>
      </c>
      <c r="H374" s="80" t="str">
        <f>_xll.BDH($B$1,"IVOL_MONEYNESS",A374,A374,"IVOL_MATURITY=MATURITY_1STM","IVOL_MONEYNESS_LEVEL=MONEY_LVL_100_","DTS=H","FACTOR=.01","DAYS=W")</f>
        <v>#N/A Start Date</v>
      </c>
      <c r="I374" s="81" t="str">
        <f t="shared" si="68"/>
        <v>#N/A Start Date</v>
      </c>
      <c r="J374" s="34" t="e">
        <f t="shared" si="60"/>
        <v>#REF!</v>
      </c>
      <c r="K374" s="35" t="e">
        <f t="shared" si="61"/>
        <v>#VALUE!</v>
      </c>
      <c r="L374" s="35" t="e">
        <f t="shared" si="62"/>
        <v>#REF!</v>
      </c>
      <c r="M374" s="35" t="e">
        <f t="shared" si="69"/>
        <v>#REF!</v>
      </c>
      <c r="N374" s="35" t="e">
        <f t="shared" si="70"/>
        <v>#REF!</v>
      </c>
      <c r="O374" s="36" t="e">
        <f t="shared" si="71"/>
        <v>#REF!</v>
      </c>
      <c r="Q374" s="37">
        <f t="shared" si="63"/>
        <v>0</v>
      </c>
      <c r="R374" s="38" t="e">
        <f t="shared" si="64"/>
        <v>#REF!</v>
      </c>
      <c r="S374" s="39" t="e">
        <f t="shared" si="65"/>
        <v>#REF!</v>
      </c>
    </row>
    <row r="375" spans="1:19" x14ac:dyDescent="0.25">
      <c r="A375" s="2"/>
      <c r="C375">
        <f t="shared" si="66"/>
        <v>0</v>
      </c>
      <c r="D375" s="32" t="e">
        <f t="shared" si="67"/>
        <v>#N/A</v>
      </c>
      <c r="E375" s="32" t="e">
        <f>Basic!#REF!</f>
        <v>#REF!</v>
      </c>
      <c r="F375" s="40"/>
      <c r="G375" s="80">
        <f>IFERROR(VLOOKUP(A375,HistData!Y:Z,2,FALSE)/100,G374)</f>
        <v>0.19510000000000002</v>
      </c>
      <c r="H375" s="80" t="str">
        <f>_xll.BDH($B$1,"IVOL_MONEYNESS",A375,A375,"IVOL_MATURITY=MATURITY_1STM","IVOL_MONEYNESS_LEVEL=MONEY_LVL_100_","DTS=H","FACTOR=.01","DAYS=W")</f>
        <v>#N/A Start Date</v>
      </c>
      <c r="I375" s="81" t="str">
        <f t="shared" si="68"/>
        <v>#N/A Start Date</v>
      </c>
      <c r="J375" s="34" t="e">
        <f t="shared" si="60"/>
        <v>#REF!</v>
      </c>
      <c r="K375" s="35" t="e">
        <f t="shared" si="61"/>
        <v>#VALUE!</v>
      </c>
      <c r="L375" s="35" t="e">
        <f t="shared" si="62"/>
        <v>#REF!</v>
      </c>
      <c r="M375" s="35" t="e">
        <f t="shared" si="69"/>
        <v>#REF!</v>
      </c>
      <c r="N375" s="35" t="e">
        <f t="shared" si="70"/>
        <v>#REF!</v>
      </c>
      <c r="O375" s="36" t="e">
        <f t="shared" si="71"/>
        <v>#REF!</v>
      </c>
      <c r="Q375" s="37">
        <f t="shared" si="63"/>
        <v>0</v>
      </c>
      <c r="R375" s="38" t="e">
        <f t="shared" si="64"/>
        <v>#REF!</v>
      </c>
      <c r="S375" s="39" t="e">
        <f t="shared" si="65"/>
        <v>#REF!</v>
      </c>
    </row>
    <row r="376" spans="1:19" x14ac:dyDescent="0.25">
      <c r="A376" s="2"/>
      <c r="C376">
        <f t="shared" si="66"/>
        <v>0</v>
      </c>
      <c r="D376" s="32" t="e">
        <f t="shared" si="67"/>
        <v>#N/A</v>
      </c>
      <c r="E376" s="32" t="e">
        <f>Basic!#REF!</f>
        <v>#REF!</v>
      </c>
      <c r="F376" s="40"/>
      <c r="G376" s="80">
        <f>IFERROR(VLOOKUP(A376,HistData!Y:Z,2,FALSE)/100,G375)</f>
        <v>0.19510000000000002</v>
      </c>
      <c r="H376" s="80" t="str">
        <f>_xll.BDH($B$1,"IVOL_MONEYNESS",A376,A376,"IVOL_MATURITY=MATURITY_1STM","IVOL_MONEYNESS_LEVEL=MONEY_LVL_100_","DTS=H","FACTOR=.01","DAYS=W")</f>
        <v>#N/A Start Date</v>
      </c>
      <c r="I376" s="81" t="str">
        <f t="shared" si="68"/>
        <v>#N/A Start Date</v>
      </c>
      <c r="J376" s="34" t="e">
        <f t="shared" si="60"/>
        <v>#REF!</v>
      </c>
      <c r="K376" s="35" t="e">
        <f t="shared" si="61"/>
        <v>#VALUE!</v>
      </c>
      <c r="L376" s="35" t="e">
        <f t="shared" si="62"/>
        <v>#REF!</v>
      </c>
      <c r="M376" s="35" t="e">
        <f t="shared" si="69"/>
        <v>#REF!</v>
      </c>
      <c r="N376" s="35" t="e">
        <f t="shared" si="70"/>
        <v>#REF!</v>
      </c>
      <c r="O376" s="36" t="e">
        <f t="shared" si="71"/>
        <v>#REF!</v>
      </c>
      <c r="Q376" s="37">
        <f t="shared" si="63"/>
        <v>0</v>
      </c>
      <c r="R376" s="38" t="e">
        <f t="shared" si="64"/>
        <v>#REF!</v>
      </c>
      <c r="S376" s="39" t="e">
        <f t="shared" si="65"/>
        <v>#REF!</v>
      </c>
    </row>
    <row r="377" spans="1:19" x14ac:dyDescent="0.25">
      <c r="A377" s="2"/>
      <c r="C377">
        <f t="shared" si="66"/>
        <v>0</v>
      </c>
      <c r="D377" s="32" t="e">
        <f t="shared" si="67"/>
        <v>#N/A</v>
      </c>
      <c r="E377" s="32" t="e">
        <f>Basic!#REF!</f>
        <v>#REF!</v>
      </c>
      <c r="F377" s="40"/>
      <c r="G377" s="80">
        <f>IFERROR(VLOOKUP(A377,HistData!Y:Z,2,FALSE)/100,G376)</f>
        <v>0.19510000000000002</v>
      </c>
      <c r="H377" s="80" t="str">
        <f>_xll.BDH($B$1,"IVOL_MONEYNESS",A377,A377,"IVOL_MATURITY=MATURITY_1STM","IVOL_MONEYNESS_LEVEL=MONEY_LVL_100_","DTS=H","FACTOR=.01","DAYS=W")</f>
        <v>#N/A Start Date</v>
      </c>
      <c r="I377" s="81" t="str">
        <f t="shared" si="68"/>
        <v>#N/A Start Date</v>
      </c>
      <c r="J377" s="34" t="e">
        <f t="shared" si="60"/>
        <v>#REF!</v>
      </c>
      <c r="K377" s="35" t="e">
        <f t="shared" si="61"/>
        <v>#VALUE!</v>
      </c>
      <c r="L377" s="35" t="e">
        <f t="shared" si="62"/>
        <v>#REF!</v>
      </c>
      <c r="M377" s="35" t="e">
        <f t="shared" si="69"/>
        <v>#REF!</v>
      </c>
      <c r="N377" s="35" t="e">
        <f t="shared" si="70"/>
        <v>#REF!</v>
      </c>
      <c r="O377" s="36" t="e">
        <f t="shared" si="71"/>
        <v>#REF!</v>
      </c>
      <c r="Q377" s="37">
        <f t="shared" si="63"/>
        <v>0</v>
      </c>
      <c r="R377" s="38" t="e">
        <f t="shared" si="64"/>
        <v>#REF!</v>
      </c>
      <c r="S377" s="39" t="e">
        <f t="shared" si="65"/>
        <v>#REF!</v>
      </c>
    </row>
    <row r="378" spans="1:19" x14ac:dyDescent="0.25">
      <c r="A378" s="2"/>
      <c r="C378">
        <f t="shared" si="66"/>
        <v>0</v>
      </c>
      <c r="D378" s="32" t="e">
        <f t="shared" si="67"/>
        <v>#N/A</v>
      </c>
      <c r="E378" s="32" t="e">
        <f>Basic!#REF!</f>
        <v>#REF!</v>
      </c>
      <c r="F378" s="40"/>
      <c r="G378" s="80">
        <f>IFERROR(VLOOKUP(A378,HistData!Y:Z,2,FALSE)/100,G377)</f>
        <v>0.19510000000000002</v>
      </c>
      <c r="H378" s="80" t="str">
        <f>_xll.BDH($B$1,"IVOL_MONEYNESS",A378,A378,"IVOL_MATURITY=MATURITY_1STM","IVOL_MONEYNESS_LEVEL=MONEY_LVL_100_","DTS=H","FACTOR=.01","DAYS=W")</f>
        <v>#N/A Start Date</v>
      </c>
      <c r="I378" s="81" t="str">
        <f t="shared" si="68"/>
        <v>#N/A Start Date</v>
      </c>
      <c r="J378" s="34" t="e">
        <f t="shared" si="60"/>
        <v>#REF!</v>
      </c>
      <c r="K378" s="35" t="e">
        <f t="shared" si="61"/>
        <v>#VALUE!</v>
      </c>
      <c r="L378" s="35" t="e">
        <f t="shared" si="62"/>
        <v>#REF!</v>
      </c>
      <c r="M378" s="35" t="e">
        <f t="shared" si="69"/>
        <v>#REF!</v>
      </c>
      <c r="N378" s="35" t="e">
        <f t="shared" si="70"/>
        <v>#REF!</v>
      </c>
      <c r="O378" s="36" t="e">
        <f t="shared" si="71"/>
        <v>#REF!</v>
      </c>
      <c r="Q378" s="37">
        <f t="shared" si="63"/>
        <v>0</v>
      </c>
      <c r="R378" s="38" t="e">
        <f t="shared" si="64"/>
        <v>#REF!</v>
      </c>
      <c r="S378" s="39" t="e">
        <f t="shared" si="65"/>
        <v>#REF!</v>
      </c>
    </row>
    <row r="379" spans="1:19" x14ac:dyDescent="0.25">
      <c r="A379" s="2"/>
      <c r="C379">
        <f t="shared" si="66"/>
        <v>0</v>
      </c>
      <c r="D379" s="32" t="e">
        <f t="shared" si="67"/>
        <v>#N/A</v>
      </c>
      <c r="E379" s="32" t="e">
        <f>Basic!#REF!</f>
        <v>#REF!</v>
      </c>
      <c r="F379" s="40"/>
      <c r="G379" s="80">
        <f>IFERROR(VLOOKUP(A379,HistData!Y:Z,2,FALSE)/100,G378)</f>
        <v>0.19510000000000002</v>
      </c>
      <c r="H379" s="80" t="str">
        <f>_xll.BDH($B$1,"IVOL_MONEYNESS",A379,A379,"IVOL_MATURITY=MATURITY_1STM","IVOL_MONEYNESS_LEVEL=MONEY_LVL_100_","DTS=H","FACTOR=.01","DAYS=W")</f>
        <v>#N/A Start Date</v>
      </c>
      <c r="I379" s="81" t="str">
        <f t="shared" si="68"/>
        <v>#N/A Start Date</v>
      </c>
      <c r="J379" s="34" t="e">
        <f t="shared" si="60"/>
        <v>#REF!</v>
      </c>
      <c r="K379" s="35" t="e">
        <f t="shared" si="61"/>
        <v>#VALUE!</v>
      </c>
      <c r="L379" s="35" t="e">
        <f t="shared" si="62"/>
        <v>#REF!</v>
      </c>
      <c r="M379" s="35" t="e">
        <f t="shared" si="69"/>
        <v>#REF!</v>
      </c>
      <c r="N379" s="35" t="e">
        <f t="shared" si="70"/>
        <v>#REF!</v>
      </c>
      <c r="O379" s="36" t="e">
        <f t="shared" si="71"/>
        <v>#REF!</v>
      </c>
      <c r="Q379" s="37">
        <f t="shared" si="63"/>
        <v>0</v>
      </c>
      <c r="R379" s="38" t="e">
        <f t="shared" si="64"/>
        <v>#REF!</v>
      </c>
      <c r="S379" s="39" t="e">
        <f t="shared" si="65"/>
        <v>#REF!</v>
      </c>
    </row>
    <row r="380" spans="1:19" x14ac:dyDescent="0.25">
      <c r="A380" s="2"/>
      <c r="C380">
        <f t="shared" si="66"/>
        <v>0</v>
      </c>
      <c r="D380" s="32" t="e">
        <f t="shared" si="67"/>
        <v>#N/A</v>
      </c>
      <c r="E380" s="32" t="e">
        <f>Basic!#REF!</f>
        <v>#REF!</v>
      </c>
      <c r="F380" s="40"/>
      <c r="G380" s="80">
        <f>IFERROR(VLOOKUP(A380,HistData!Y:Z,2,FALSE)/100,G379)</f>
        <v>0.19510000000000002</v>
      </c>
      <c r="H380" s="80" t="str">
        <f>_xll.BDH($B$1,"IVOL_MONEYNESS",A380,A380,"IVOL_MATURITY=MATURITY_1STM","IVOL_MONEYNESS_LEVEL=MONEY_LVL_100_","DTS=H","FACTOR=.01","DAYS=W")</f>
        <v>#N/A Start Date</v>
      </c>
      <c r="I380" s="81" t="str">
        <f t="shared" si="68"/>
        <v>#N/A Start Date</v>
      </c>
      <c r="J380" s="34" t="e">
        <f t="shared" si="60"/>
        <v>#REF!</v>
      </c>
      <c r="K380" s="35" t="e">
        <f t="shared" si="61"/>
        <v>#VALUE!</v>
      </c>
      <c r="L380" s="35" t="e">
        <f t="shared" si="62"/>
        <v>#REF!</v>
      </c>
      <c r="M380" s="35" t="e">
        <f t="shared" si="69"/>
        <v>#REF!</v>
      </c>
      <c r="N380" s="35" t="e">
        <f t="shared" si="70"/>
        <v>#REF!</v>
      </c>
      <c r="O380" s="36" t="e">
        <f t="shared" si="71"/>
        <v>#REF!</v>
      </c>
      <c r="Q380" s="37">
        <f t="shared" si="63"/>
        <v>0</v>
      </c>
      <c r="R380" s="38" t="e">
        <f t="shared" si="64"/>
        <v>#REF!</v>
      </c>
      <c r="S380" s="39" t="e">
        <f t="shared" si="65"/>
        <v>#REF!</v>
      </c>
    </row>
    <row r="381" spans="1:19" x14ac:dyDescent="0.25">
      <c r="A381" s="2"/>
      <c r="C381">
        <f t="shared" si="66"/>
        <v>0</v>
      </c>
      <c r="D381" s="32" t="e">
        <f t="shared" si="67"/>
        <v>#N/A</v>
      </c>
      <c r="E381" s="32" t="e">
        <f>Basic!#REF!</f>
        <v>#REF!</v>
      </c>
      <c r="F381" s="40"/>
      <c r="G381" s="80">
        <f>IFERROR(VLOOKUP(A381,HistData!Y:Z,2,FALSE)/100,G380)</f>
        <v>0.19510000000000002</v>
      </c>
      <c r="H381" s="80" t="str">
        <f>_xll.BDH($B$1,"IVOL_MONEYNESS",A381,A381,"IVOL_MATURITY=MATURITY_1STM","IVOL_MONEYNESS_LEVEL=MONEY_LVL_100_","DTS=H","FACTOR=.01","DAYS=W")</f>
        <v>#N/A Start Date</v>
      </c>
      <c r="I381" s="81" t="str">
        <f t="shared" si="68"/>
        <v>#N/A Start Date</v>
      </c>
      <c r="J381" s="34" t="e">
        <f t="shared" si="60"/>
        <v>#REF!</v>
      </c>
      <c r="K381" s="35" t="e">
        <f t="shared" si="61"/>
        <v>#VALUE!</v>
      </c>
      <c r="L381" s="35" t="e">
        <f t="shared" si="62"/>
        <v>#REF!</v>
      </c>
      <c r="M381" s="35" t="e">
        <f t="shared" si="69"/>
        <v>#REF!</v>
      </c>
      <c r="N381" s="35" t="e">
        <f t="shared" si="70"/>
        <v>#REF!</v>
      </c>
      <c r="O381" s="36" t="e">
        <f t="shared" si="71"/>
        <v>#REF!</v>
      </c>
      <c r="Q381" s="37">
        <f t="shared" si="63"/>
        <v>0</v>
      </c>
      <c r="R381" s="38" t="e">
        <f t="shared" si="64"/>
        <v>#REF!</v>
      </c>
      <c r="S381" s="39" t="e">
        <f t="shared" si="65"/>
        <v>#REF!</v>
      </c>
    </row>
    <row r="382" spans="1:19" x14ac:dyDescent="0.25">
      <c r="A382" s="2"/>
      <c r="C382">
        <f t="shared" si="66"/>
        <v>0</v>
      </c>
      <c r="D382" s="32" t="e">
        <f t="shared" si="67"/>
        <v>#N/A</v>
      </c>
      <c r="E382" s="32" t="e">
        <f>Basic!#REF!</f>
        <v>#REF!</v>
      </c>
      <c r="F382" s="40"/>
      <c r="G382" s="80">
        <f>IFERROR(VLOOKUP(A382,HistData!Y:Z,2,FALSE)/100,G381)</f>
        <v>0.19510000000000002</v>
      </c>
      <c r="H382" s="80" t="str">
        <f>_xll.BDH($B$1,"IVOL_MONEYNESS",A382,A382,"IVOL_MATURITY=MATURITY_1STM","IVOL_MONEYNESS_LEVEL=MONEY_LVL_100_","DTS=H","FACTOR=.01","DAYS=W")</f>
        <v>#N/A Start Date</v>
      </c>
      <c r="I382" s="81" t="str">
        <f t="shared" si="68"/>
        <v>#N/A Start Date</v>
      </c>
      <c r="J382" s="34" t="e">
        <f t="shared" si="60"/>
        <v>#REF!</v>
      </c>
      <c r="K382" s="35" t="e">
        <f t="shared" si="61"/>
        <v>#VALUE!</v>
      </c>
      <c r="L382" s="35" t="e">
        <f t="shared" si="62"/>
        <v>#REF!</v>
      </c>
      <c r="M382" s="35" t="e">
        <f t="shared" si="69"/>
        <v>#REF!</v>
      </c>
      <c r="N382" s="35" t="e">
        <f t="shared" si="70"/>
        <v>#REF!</v>
      </c>
      <c r="O382" s="36" t="e">
        <f t="shared" si="71"/>
        <v>#REF!</v>
      </c>
      <c r="Q382" s="37">
        <f t="shared" si="63"/>
        <v>0</v>
      </c>
      <c r="R382" s="38" t="e">
        <f t="shared" si="64"/>
        <v>#REF!</v>
      </c>
      <c r="S382" s="39" t="e">
        <f t="shared" si="65"/>
        <v>#REF!</v>
      </c>
    </row>
    <row r="383" spans="1:19" x14ac:dyDescent="0.25">
      <c r="A383" s="2"/>
      <c r="C383">
        <f t="shared" si="66"/>
        <v>0</v>
      </c>
      <c r="D383" s="32" t="e">
        <f t="shared" si="67"/>
        <v>#N/A</v>
      </c>
      <c r="E383" s="32" t="e">
        <f>Basic!#REF!</f>
        <v>#REF!</v>
      </c>
      <c r="F383" s="40"/>
      <c r="G383" s="80">
        <f>IFERROR(VLOOKUP(A383,HistData!Y:Z,2,FALSE)/100,G382)</f>
        <v>0.19510000000000002</v>
      </c>
      <c r="H383" s="80" t="str">
        <f>_xll.BDH($B$1,"IVOL_MONEYNESS",A383,A383,"IVOL_MATURITY=MATURITY_1STM","IVOL_MONEYNESS_LEVEL=MONEY_LVL_100_","DTS=H","FACTOR=.01","DAYS=W")</f>
        <v>#N/A Start Date</v>
      </c>
      <c r="I383" s="81" t="str">
        <f t="shared" si="68"/>
        <v>#N/A Start Date</v>
      </c>
      <c r="J383" s="34" t="e">
        <f t="shared" si="60"/>
        <v>#REF!</v>
      </c>
      <c r="K383" s="35" t="e">
        <f t="shared" si="61"/>
        <v>#VALUE!</v>
      </c>
      <c r="L383" s="35" t="e">
        <f t="shared" si="62"/>
        <v>#REF!</v>
      </c>
      <c r="M383" s="35" t="e">
        <f t="shared" si="69"/>
        <v>#REF!</v>
      </c>
      <c r="N383" s="35" t="e">
        <f t="shared" si="70"/>
        <v>#REF!</v>
      </c>
      <c r="O383" s="36" t="e">
        <f t="shared" si="71"/>
        <v>#REF!</v>
      </c>
      <c r="Q383" s="37">
        <f t="shared" si="63"/>
        <v>0</v>
      </c>
      <c r="R383" s="38" t="e">
        <f t="shared" si="64"/>
        <v>#REF!</v>
      </c>
      <c r="S383" s="39" t="e">
        <f t="shared" si="65"/>
        <v>#REF!</v>
      </c>
    </row>
    <row r="384" spans="1:19" x14ac:dyDescent="0.25">
      <c r="A384" s="2"/>
      <c r="C384">
        <f t="shared" si="66"/>
        <v>0</v>
      </c>
      <c r="D384" s="32" t="e">
        <f t="shared" si="67"/>
        <v>#N/A</v>
      </c>
      <c r="E384" s="32" t="e">
        <f>Basic!#REF!</f>
        <v>#REF!</v>
      </c>
      <c r="F384" s="40"/>
      <c r="G384" s="80">
        <f>IFERROR(VLOOKUP(A384,HistData!Y:Z,2,FALSE)/100,G383)</f>
        <v>0.19510000000000002</v>
      </c>
      <c r="H384" s="80" t="str">
        <f>_xll.BDH($B$1,"IVOL_MONEYNESS",A384,A384,"IVOL_MATURITY=MATURITY_1STM","IVOL_MONEYNESS_LEVEL=MONEY_LVL_100_","DTS=H","FACTOR=.01","DAYS=W")</f>
        <v>#N/A Start Date</v>
      </c>
      <c r="I384" s="81" t="str">
        <f t="shared" si="68"/>
        <v>#N/A Start Date</v>
      </c>
      <c r="J384" s="34" t="e">
        <f t="shared" si="60"/>
        <v>#REF!</v>
      </c>
      <c r="K384" s="35" t="e">
        <f t="shared" si="61"/>
        <v>#VALUE!</v>
      </c>
      <c r="L384" s="35" t="e">
        <f t="shared" si="62"/>
        <v>#REF!</v>
      </c>
      <c r="M384" s="35" t="e">
        <f t="shared" si="69"/>
        <v>#REF!</v>
      </c>
      <c r="N384" s="35" t="e">
        <f t="shared" si="70"/>
        <v>#REF!</v>
      </c>
      <c r="O384" s="36" t="e">
        <f t="shared" si="71"/>
        <v>#REF!</v>
      </c>
      <c r="Q384" s="37">
        <f t="shared" si="63"/>
        <v>0</v>
      </c>
      <c r="R384" s="38" t="e">
        <f t="shared" si="64"/>
        <v>#REF!</v>
      </c>
      <c r="S384" s="39" t="e">
        <f t="shared" si="65"/>
        <v>#REF!</v>
      </c>
    </row>
    <row r="385" spans="1:19" x14ac:dyDescent="0.25">
      <c r="A385" s="2"/>
      <c r="C385">
        <f t="shared" si="66"/>
        <v>0</v>
      </c>
      <c r="D385" s="32" t="e">
        <f t="shared" si="67"/>
        <v>#N/A</v>
      </c>
      <c r="E385" s="32" t="e">
        <f>Basic!#REF!</f>
        <v>#REF!</v>
      </c>
      <c r="F385" s="40"/>
      <c r="G385" s="80">
        <f>IFERROR(VLOOKUP(A385,HistData!Y:Z,2,FALSE)/100,G384)</f>
        <v>0.19510000000000002</v>
      </c>
      <c r="H385" s="80" t="str">
        <f>_xll.BDH($B$1,"IVOL_MONEYNESS",A385,A385,"IVOL_MATURITY=MATURITY_1STM","IVOL_MONEYNESS_LEVEL=MONEY_LVL_100_","DTS=H","FACTOR=.01","DAYS=W")</f>
        <v>#N/A Start Date</v>
      </c>
      <c r="I385" s="81" t="str">
        <f t="shared" si="68"/>
        <v>#N/A Start Date</v>
      </c>
      <c r="J385" s="34" t="e">
        <f t="shared" si="60"/>
        <v>#REF!</v>
      </c>
      <c r="K385" s="35" t="e">
        <f t="shared" si="61"/>
        <v>#VALUE!</v>
      </c>
      <c r="L385" s="35" t="e">
        <f t="shared" si="62"/>
        <v>#REF!</v>
      </c>
      <c r="M385" s="35" t="e">
        <f t="shared" si="69"/>
        <v>#REF!</v>
      </c>
      <c r="N385" s="35" t="e">
        <f t="shared" si="70"/>
        <v>#REF!</v>
      </c>
      <c r="O385" s="36" t="e">
        <f t="shared" si="71"/>
        <v>#REF!</v>
      </c>
      <c r="Q385" s="37">
        <f t="shared" si="63"/>
        <v>0</v>
      </c>
      <c r="R385" s="38" t="e">
        <f t="shared" si="64"/>
        <v>#REF!</v>
      </c>
      <c r="S385" s="39" t="e">
        <f t="shared" si="65"/>
        <v>#REF!</v>
      </c>
    </row>
    <row r="386" spans="1:19" x14ac:dyDescent="0.25">
      <c r="A386" s="2"/>
      <c r="C386">
        <f t="shared" si="66"/>
        <v>0</v>
      </c>
      <c r="D386" s="32" t="e">
        <f t="shared" si="67"/>
        <v>#N/A</v>
      </c>
      <c r="E386" s="32" t="e">
        <f>Basic!#REF!</f>
        <v>#REF!</v>
      </c>
      <c r="F386" s="40"/>
      <c r="G386" s="80">
        <f>IFERROR(VLOOKUP(A386,HistData!Y:Z,2,FALSE)/100,G385)</f>
        <v>0.19510000000000002</v>
      </c>
      <c r="H386" s="80" t="str">
        <f>_xll.BDH($B$1,"IVOL_MONEYNESS",A386,A386,"IVOL_MATURITY=MATURITY_1STM","IVOL_MONEYNESS_LEVEL=MONEY_LVL_100_","DTS=H","FACTOR=.01","DAYS=W")</f>
        <v>#N/A Start Date</v>
      </c>
      <c r="I386" s="81" t="str">
        <f t="shared" si="68"/>
        <v>#N/A Start Date</v>
      </c>
      <c r="J386" s="34" t="e">
        <f t="shared" si="60"/>
        <v>#REF!</v>
      </c>
      <c r="K386" s="35" t="e">
        <f t="shared" si="61"/>
        <v>#VALUE!</v>
      </c>
      <c r="L386" s="35" t="e">
        <f t="shared" si="62"/>
        <v>#REF!</v>
      </c>
      <c r="M386" s="35" t="e">
        <f t="shared" si="69"/>
        <v>#REF!</v>
      </c>
      <c r="N386" s="35" t="e">
        <f t="shared" si="70"/>
        <v>#REF!</v>
      </c>
      <c r="O386" s="36" t="e">
        <f t="shared" si="71"/>
        <v>#REF!</v>
      </c>
      <c r="Q386" s="37">
        <f t="shared" si="63"/>
        <v>0</v>
      </c>
      <c r="R386" s="38" t="e">
        <f t="shared" si="64"/>
        <v>#REF!</v>
      </c>
      <c r="S386" s="39" t="e">
        <f t="shared" si="65"/>
        <v>#REF!</v>
      </c>
    </row>
    <row r="387" spans="1:19" x14ac:dyDescent="0.25">
      <c r="A387" s="2"/>
      <c r="C387">
        <f t="shared" si="66"/>
        <v>0</v>
      </c>
      <c r="D387" s="32" t="e">
        <f t="shared" si="67"/>
        <v>#N/A</v>
      </c>
      <c r="E387" s="32" t="e">
        <f>Basic!#REF!</f>
        <v>#REF!</v>
      </c>
      <c r="F387" s="40"/>
      <c r="G387" s="80">
        <f>IFERROR(VLOOKUP(A387,HistData!Y:Z,2,FALSE)/100,G386)</f>
        <v>0.19510000000000002</v>
      </c>
      <c r="H387" s="80" t="str">
        <f>_xll.BDH($B$1,"IVOL_MONEYNESS",A387,A387,"IVOL_MATURITY=MATURITY_1STM","IVOL_MONEYNESS_LEVEL=MONEY_LVL_100_","DTS=H","FACTOR=.01","DAYS=W")</f>
        <v>#N/A Start Date</v>
      </c>
      <c r="I387" s="81" t="str">
        <f t="shared" si="68"/>
        <v>#N/A Start Date</v>
      </c>
      <c r="J387" s="34" t="e">
        <f t="shared" si="60"/>
        <v>#REF!</v>
      </c>
      <c r="K387" s="35" t="e">
        <f t="shared" si="61"/>
        <v>#VALUE!</v>
      </c>
      <c r="L387" s="35" t="e">
        <f t="shared" si="62"/>
        <v>#REF!</v>
      </c>
      <c r="M387" s="35" t="e">
        <f t="shared" si="69"/>
        <v>#REF!</v>
      </c>
      <c r="N387" s="35" t="e">
        <f t="shared" si="70"/>
        <v>#REF!</v>
      </c>
      <c r="O387" s="36" t="e">
        <f t="shared" si="71"/>
        <v>#REF!</v>
      </c>
      <c r="Q387" s="37">
        <f t="shared" si="63"/>
        <v>0</v>
      </c>
      <c r="R387" s="38" t="e">
        <f t="shared" si="64"/>
        <v>#REF!</v>
      </c>
      <c r="S387" s="39" t="e">
        <f t="shared" si="65"/>
        <v>#REF!</v>
      </c>
    </row>
    <row r="388" spans="1:19" x14ac:dyDescent="0.25">
      <c r="A388" s="2"/>
      <c r="C388">
        <f t="shared" si="66"/>
        <v>0</v>
      </c>
      <c r="D388" s="32" t="e">
        <f t="shared" si="67"/>
        <v>#N/A</v>
      </c>
      <c r="E388" s="32" t="e">
        <f>Basic!#REF!</f>
        <v>#REF!</v>
      </c>
      <c r="F388" s="40"/>
      <c r="G388" s="80">
        <f>IFERROR(VLOOKUP(A388,HistData!Y:Z,2,FALSE)/100,G387)</f>
        <v>0.19510000000000002</v>
      </c>
      <c r="H388" s="80" t="str">
        <f>_xll.BDH($B$1,"IVOL_MONEYNESS",A388,A388,"IVOL_MATURITY=MATURITY_1STM","IVOL_MONEYNESS_LEVEL=MONEY_LVL_100_","DTS=H","FACTOR=.01","DAYS=W")</f>
        <v>#N/A Start Date</v>
      </c>
      <c r="I388" s="81" t="str">
        <f t="shared" si="68"/>
        <v>#N/A Start Date</v>
      </c>
      <c r="J388" s="34" t="e">
        <f t="shared" si="60"/>
        <v>#REF!</v>
      </c>
      <c r="K388" s="35" t="e">
        <f t="shared" si="61"/>
        <v>#VALUE!</v>
      </c>
      <c r="L388" s="35" t="e">
        <f t="shared" si="62"/>
        <v>#REF!</v>
      </c>
      <c r="M388" s="35" t="e">
        <f t="shared" si="69"/>
        <v>#REF!</v>
      </c>
      <c r="N388" s="35" t="e">
        <f t="shared" si="70"/>
        <v>#REF!</v>
      </c>
      <c r="O388" s="36" t="e">
        <f t="shared" si="71"/>
        <v>#REF!</v>
      </c>
      <c r="Q388" s="37">
        <f t="shared" si="63"/>
        <v>0</v>
      </c>
      <c r="R388" s="38" t="e">
        <f t="shared" si="64"/>
        <v>#REF!</v>
      </c>
      <c r="S388" s="39" t="e">
        <f t="shared" si="65"/>
        <v>#REF!</v>
      </c>
    </row>
    <row r="389" spans="1:19" x14ac:dyDescent="0.25">
      <c r="A389" s="2"/>
      <c r="C389">
        <f t="shared" si="66"/>
        <v>0</v>
      </c>
      <c r="D389" s="32" t="e">
        <f t="shared" si="67"/>
        <v>#N/A</v>
      </c>
      <c r="E389" s="32" t="e">
        <f>Basic!#REF!</f>
        <v>#REF!</v>
      </c>
      <c r="F389" s="40"/>
      <c r="G389" s="80">
        <f>IFERROR(VLOOKUP(A389,HistData!Y:Z,2,FALSE)/100,G388)</f>
        <v>0.19510000000000002</v>
      </c>
      <c r="H389" s="80" t="str">
        <f>_xll.BDH($B$1,"IVOL_MONEYNESS",A389,A389,"IVOL_MATURITY=MATURITY_1STM","IVOL_MONEYNESS_LEVEL=MONEY_LVL_100_","DTS=H","FACTOR=.01","DAYS=W")</f>
        <v>#N/A Start Date</v>
      </c>
      <c r="I389" s="81" t="str">
        <f t="shared" si="68"/>
        <v>#N/A Start Date</v>
      </c>
      <c r="J389" s="34" t="e">
        <f t="shared" si="60"/>
        <v>#REF!</v>
      </c>
      <c r="K389" s="35" t="e">
        <f t="shared" si="61"/>
        <v>#VALUE!</v>
      </c>
      <c r="L389" s="35" t="e">
        <f t="shared" si="62"/>
        <v>#REF!</v>
      </c>
      <c r="M389" s="35" t="e">
        <f t="shared" si="69"/>
        <v>#REF!</v>
      </c>
      <c r="N389" s="35" t="e">
        <f t="shared" si="70"/>
        <v>#REF!</v>
      </c>
      <c r="O389" s="36" t="e">
        <f t="shared" si="71"/>
        <v>#REF!</v>
      </c>
      <c r="Q389" s="37">
        <f t="shared" si="63"/>
        <v>0</v>
      </c>
      <c r="R389" s="38" t="e">
        <f t="shared" si="64"/>
        <v>#REF!</v>
      </c>
      <c r="S389" s="39" t="e">
        <f t="shared" si="65"/>
        <v>#REF!</v>
      </c>
    </row>
    <row r="390" spans="1:19" x14ac:dyDescent="0.25">
      <c r="A390" s="2"/>
      <c r="C390">
        <f t="shared" si="66"/>
        <v>0</v>
      </c>
      <c r="D390" s="32" t="e">
        <f t="shared" si="67"/>
        <v>#N/A</v>
      </c>
      <c r="E390" s="32" t="e">
        <f>Basic!#REF!</f>
        <v>#REF!</v>
      </c>
      <c r="F390" s="40"/>
      <c r="G390" s="80">
        <f>IFERROR(VLOOKUP(A390,HistData!Y:Z,2,FALSE)/100,G389)</f>
        <v>0.19510000000000002</v>
      </c>
      <c r="H390" s="80" t="str">
        <f>_xll.BDH($B$1,"IVOL_MONEYNESS",A390,A390,"IVOL_MATURITY=MATURITY_1STM","IVOL_MONEYNESS_LEVEL=MONEY_LVL_100_","DTS=H","FACTOR=.01","DAYS=W")</f>
        <v>#N/A Start Date</v>
      </c>
      <c r="I390" s="81" t="str">
        <f t="shared" si="68"/>
        <v>#N/A Start Date</v>
      </c>
      <c r="J390" s="34" t="e">
        <f t="shared" ref="J390:J453" si="72">++E390*EXP(-F390*(D390/365))</f>
        <v>#REF!</v>
      </c>
      <c r="K390" s="35" t="e">
        <f t="shared" ref="K390:K453" si="73">+I390*(D390/365)^0.5</f>
        <v>#VALUE!</v>
      </c>
      <c r="L390" s="35" t="e">
        <f t="shared" ref="L390:L453" si="74">++(LN(B390/E390)+(F390+I390*I390/2)*(D390/365))/(I390*(D390/365)^0.5)</f>
        <v>#REF!</v>
      </c>
      <c r="M390" s="35" t="e">
        <f t="shared" si="69"/>
        <v>#REF!</v>
      </c>
      <c r="N390" s="35" t="e">
        <f t="shared" si="70"/>
        <v>#REF!</v>
      </c>
      <c r="O390" s="36" t="e">
        <f t="shared" si="71"/>
        <v>#REF!</v>
      </c>
      <c r="Q390" s="37">
        <f t="shared" ref="Q390:Q453" si="75">A390</f>
        <v>0</v>
      </c>
      <c r="R390" s="38" t="e">
        <f t="shared" ref="R390:R453" si="76">+N390*B390-O390</f>
        <v>#REF!</v>
      </c>
      <c r="S390" s="39" t="e">
        <f t="shared" ref="S390:S453" si="77">+R390+J390-B390</f>
        <v>#REF!</v>
      </c>
    </row>
    <row r="391" spans="1:19" x14ac:dyDescent="0.25">
      <c r="A391" s="2"/>
      <c r="C391">
        <f t="shared" ref="C391:C454" si="78">IF(AND(DAY(A391)&gt;=15,DAY(A391)&lt;=21,WEEKDAY(A391)-1=5),1,0)</f>
        <v>0</v>
      </c>
      <c r="D391" s="32" t="e">
        <f t="shared" ref="D391:D454" si="79">MATCH(1,C392:C435,0)</f>
        <v>#N/A</v>
      </c>
      <c r="E391" s="32" t="e">
        <f>Basic!#REF!</f>
        <v>#REF!</v>
      </c>
      <c r="F391" s="40"/>
      <c r="G391" s="80">
        <f>IFERROR(VLOOKUP(A391,HistData!Y:Z,2,FALSE)/100,G390)</f>
        <v>0.19510000000000002</v>
      </c>
      <c r="H391" s="80" t="str">
        <f>_xll.BDH($B$1,"IVOL_MONEYNESS",A391,A391,"IVOL_MATURITY=MATURITY_1STM","IVOL_MONEYNESS_LEVEL=MONEY_LVL_100_","DTS=H","FACTOR=.01","DAYS=W")</f>
        <v>#N/A Start Date</v>
      </c>
      <c r="I391" s="81" t="str">
        <f t="shared" ref="I391:I454" si="80">H391</f>
        <v>#N/A Start Date</v>
      </c>
      <c r="J391" s="34" t="e">
        <f t="shared" si="72"/>
        <v>#REF!</v>
      </c>
      <c r="K391" s="35" t="e">
        <f t="shared" si="73"/>
        <v>#VALUE!</v>
      </c>
      <c r="L391" s="35" t="e">
        <f t="shared" si="74"/>
        <v>#REF!</v>
      </c>
      <c r="M391" s="35" t="e">
        <f t="shared" ref="M391:M454" si="81">+L391-K391</f>
        <v>#REF!</v>
      </c>
      <c r="N391" s="35" t="e">
        <f t="shared" ref="N391:N454" si="82">NORMDIST(L391,0,1,TRUE)</f>
        <v>#REF!</v>
      </c>
      <c r="O391" s="36" t="e">
        <f t="shared" ref="O391:O454" si="83">NORMDIST(M391,0,1,TRUE)*J391</f>
        <v>#REF!</v>
      </c>
      <c r="Q391" s="37">
        <f t="shared" si="75"/>
        <v>0</v>
      </c>
      <c r="R391" s="38" t="e">
        <f t="shared" si="76"/>
        <v>#REF!</v>
      </c>
      <c r="S391" s="39" t="e">
        <f t="shared" si="77"/>
        <v>#REF!</v>
      </c>
    </row>
    <row r="392" spans="1:19" x14ac:dyDescent="0.25">
      <c r="A392" s="2"/>
      <c r="C392">
        <f t="shared" si="78"/>
        <v>0</v>
      </c>
      <c r="D392" s="32" t="e">
        <f t="shared" si="79"/>
        <v>#N/A</v>
      </c>
      <c r="E392" s="32" t="e">
        <f>Basic!#REF!</f>
        <v>#REF!</v>
      </c>
      <c r="F392" s="40"/>
      <c r="G392" s="80">
        <f>IFERROR(VLOOKUP(A392,HistData!Y:Z,2,FALSE)/100,G391)</f>
        <v>0.19510000000000002</v>
      </c>
      <c r="H392" s="80" t="str">
        <f>_xll.BDH($B$1,"IVOL_MONEYNESS",A392,A392,"IVOL_MATURITY=MATURITY_1STM","IVOL_MONEYNESS_LEVEL=MONEY_LVL_100_","DTS=H","FACTOR=.01","DAYS=W")</f>
        <v>#N/A Start Date</v>
      </c>
      <c r="I392" s="81" t="str">
        <f t="shared" si="80"/>
        <v>#N/A Start Date</v>
      </c>
      <c r="J392" s="34" t="e">
        <f t="shared" si="72"/>
        <v>#REF!</v>
      </c>
      <c r="K392" s="35" t="e">
        <f t="shared" si="73"/>
        <v>#VALUE!</v>
      </c>
      <c r="L392" s="35" t="e">
        <f t="shared" si="74"/>
        <v>#REF!</v>
      </c>
      <c r="M392" s="35" t="e">
        <f t="shared" si="81"/>
        <v>#REF!</v>
      </c>
      <c r="N392" s="35" t="e">
        <f t="shared" si="82"/>
        <v>#REF!</v>
      </c>
      <c r="O392" s="36" t="e">
        <f t="shared" si="83"/>
        <v>#REF!</v>
      </c>
      <c r="Q392" s="37">
        <f t="shared" si="75"/>
        <v>0</v>
      </c>
      <c r="R392" s="38" t="e">
        <f t="shared" si="76"/>
        <v>#REF!</v>
      </c>
      <c r="S392" s="39" t="e">
        <f t="shared" si="77"/>
        <v>#REF!</v>
      </c>
    </row>
    <row r="393" spans="1:19" x14ac:dyDescent="0.25">
      <c r="A393" s="2"/>
      <c r="C393">
        <f t="shared" si="78"/>
        <v>0</v>
      </c>
      <c r="D393" s="32" t="e">
        <f t="shared" si="79"/>
        <v>#N/A</v>
      </c>
      <c r="E393" s="32" t="e">
        <f>Basic!#REF!</f>
        <v>#REF!</v>
      </c>
      <c r="F393" s="40"/>
      <c r="G393" s="80">
        <f>IFERROR(VLOOKUP(A393,HistData!Y:Z,2,FALSE)/100,G392)</f>
        <v>0.19510000000000002</v>
      </c>
      <c r="H393" s="80" t="str">
        <f>_xll.BDH($B$1,"IVOL_MONEYNESS",A393,A393,"IVOL_MATURITY=MATURITY_1STM","IVOL_MONEYNESS_LEVEL=MONEY_LVL_100_","DTS=H","FACTOR=.01","DAYS=W")</f>
        <v>#N/A Start Date</v>
      </c>
      <c r="I393" s="81" t="str">
        <f t="shared" si="80"/>
        <v>#N/A Start Date</v>
      </c>
      <c r="J393" s="34" t="e">
        <f t="shared" si="72"/>
        <v>#REF!</v>
      </c>
      <c r="K393" s="35" t="e">
        <f t="shared" si="73"/>
        <v>#VALUE!</v>
      </c>
      <c r="L393" s="35" t="e">
        <f t="shared" si="74"/>
        <v>#REF!</v>
      </c>
      <c r="M393" s="35" t="e">
        <f t="shared" si="81"/>
        <v>#REF!</v>
      </c>
      <c r="N393" s="35" t="e">
        <f t="shared" si="82"/>
        <v>#REF!</v>
      </c>
      <c r="O393" s="36" t="e">
        <f t="shared" si="83"/>
        <v>#REF!</v>
      </c>
      <c r="Q393" s="37">
        <f t="shared" si="75"/>
        <v>0</v>
      </c>
      <c r="R393" s="38" t="e">
        <f t="shared" si="76"/>
        <v>#REF!</v>
      </c>
      <c r="S393" s="39" t="e">
        <f t="shared" si="77"/>
        <v>#REF!</v>
      </c>
    </row>
    <row r="394" spans="1:19" x14ac:dyDescent="0.25">
      <c r="A394" s="2"/>
      <c r="C394">
        <f t="shared" si="78"/>
        <v>0</v>
      </c>
      <c r="D394" s="32" t="e">
        <f t="shared" si="79"/>
        <v>#N/A</v>
      </c>
      <c r="E394" s="32" t="e">
        <f>Basic!#REF!</f>
        <v>#REF!</v>
      </c>
      <c r="F394" s="40"/>
      <c r="G394" s="80">
        <f>IFERROR(VLOOKUP(A394,HistData!Y:Z,2,FALSE)/100,G393)</f>
        <v>0.19510000000000002</v>
      </c>
      <c r="H394" s="80" t="str">
        <f>_xll.BDH($B$1,"IVOL_MONEYNESS",A394,A394,"IVOL_MATURITY=MATURITY_1STM","IVOL_MONEYNESS_LEVEL=MONEY_LVL_100_","DTS=H","FACTOR=.01","DAYS=W")</f>
        <v>#N/A Start Date</v>
      </c>
      <c r="I394" s="81" t="str">
        <f t="shared" si="80"/>
        <v>#N/A Start Date</v>
      </c>
      <c r="J394" s="34" t="e">
        <f t="shared" si="72"/>
        <v>#REF!</v>
      </c>
      <c r="K394" s="35" t="e">
        <f t="shared" si="73"/>
        <v>#VALUE!</v>
      </c>
      <c r="L394" s="35" t="e">
        <f t="shared" si="74"/>
        <v>#REF!</v>
      </c>
      <c r="M394" s="35" t="e">
        <f t="shared" si="81"/>
        <v>#REF!</v>
      </c>
      <c r="N394" s="35" t="e">
        <f t="shared" si="82"/>
        <v>#REF!</v>
      </c>
      <c r="O394" s="36" t="e">
        <f t="shared" si="83"/>
        <v>#REF!</v>
      </c>
      <c r="Q394" s="37">
        <f t="shared" si="75"/>
        <v>0</v>
      </c>
      <c r="R394" s="38" t="e">
        <f t="shared" si="76"/>
        <v>#REF!</v>
      </c>
      <c r="S394" s="39" t="e">
        <f t="shared" si="77"/>
        <v>#REF!</v>
      </c>
    </row>
    <row r="395" spans="1:19" x14ac:dyDescent="0.25">
      <c r="A395" s="2"/>
      <c r="C395">
        <f t="shared" si="78"/>
        <v>0</v>
      </c>
      <c r="D395" s="32" t="e">
        <f t="shared" si="79"/>
        <v>#N/A</v>
      </c>
      <c r="E395" s="32" t="e">
        <f>Basic!#REF!</f>
        <v>#REF!</v>
      </c>
      <c r="F395" s="40"/>
      <c r="G395" s="80">
        <f>IFERROR(VLOOKUP(A395,HistData!Y:Z,2,FALSE)/100,G394)</f>
        <v>0.19510000000000002</v>
      </c>
      <c r="H395" s="80" t="str">
        <f>_xll.BDH($B$1,"IVOL_MONEYNESS",A395,A395,"IVOL_MATURITY=MATURITY_1STM","IVOL_MONEYNESS_LEVEL=MONEY_LVL_100_","DTS=H","FACTOR=.01","DAYS=W")</f>
        <v>#N/A Start Date</v>
      </c>
      <c r="I395" s="81" t="str">
        <f t="shared" si="80"/>
        <v>#N/A Start Date</v>
      </c>
      <c r="J395" s="34" t="e">
        <f t="shared" si="72"/>
        <v>#REF!</v>
      </c>
      <c r="K395" s="35" t="e">
        <f t="shared" si="73"/>
        <v>#VALUE!</v>
      </c>
      <c r="L395" s="35" t="e">
        <f t="shared" si="74"/>
        <v>#REF!</v>
      </c>
      <c r="M395" s="35" t="e">
        <f t="shared" si="81"/>
        <v>#REF!</v>
      </c>
      <c r="N395" s="35" t="e">
        <f t="shared" si="82"/>
        <v>#REF!</v>
      </c>
      <c r="O395" s="36" t="e">
        <f t="shared" si="83"/>
        <v>#REF!</v>
      </c>
      <c r="Q395" s="37">
        <f t="shared" si="75"/>
        <v>0</v>
      </c>
      <c r="R395" s="38" t="e">
        <f t="shared" si="76"/>
        <v>#REF!</v>
      </c>
      <c r="S395" s="39" t="e">
        <f t="shared" si="77"/>
        <v>#REF!</v>
      </c>
    </row>
    <row r="396" spans="1:19" x14ac:dyDescent="0.25">
      <c r="A396" s="2"/>
      <c r="C396">
        <f t="shared" si="78"/>
        <v>0</v>
      </c>
      <c r="D396" s="32" t="e">
        <f t="shared" si="79"/>
        <v>#N/A</v>
      </c>
      <c r="E396" s="32" t="e">
        <f>Basic!#REF!</f>
        <v>#REF!</v>
      </c>
      <c r="F396" s="40"/>
      <c r="G396" s="80">
        <f>IFERROR(VLOOKUP(A396,HistData!Y:Z,2,FALSE)/100,G395)</f>
        <v>0.19510000000000002</v>
      </c>
      <c r="H396" s="80" t="str">
        <f>_xll.BDH($B$1,"IVOL_MONEYNESS",A396,A396,"IVOL_MATURITY=MATURITY_1STM","IVOL_MONEYNESS_LEVEL=MONEY_LVL_100_","DTS=H","FACTOR=.01","DAYS=W")</f>
        <v>#N/A Start Date</v>
      </c>
      <c r="I396" s="81" t="str">
        <f t="shared" si="80"/>
        <v>#N/A Start Date</v>
      </c>
      <c r="J396" s="34" t="e">
        <f t="shared" si="72"/>
        <v>#REF!</v>
      </c>
      <c r="K396" s="35" t="e">
        <f t="shared" si="73"/>
        <v>#VALUE!</v>
      </c>
      <c r="L396" s="35" t="e">
        <f t="shared" si="74"/>
        <v>#REF!</v>
      </c>
      <c r="M396" s="35" t="e">
        <f t="shared" si="81"/>
        <v>#REF!</v>
      </c>
      <c r="N396" s="35" t="e">
        <f t="shared" si="82"/>
        <v>#REF!</v>
      </c>
      <c r="O396" s="36" t="e">
        <f t="shared" si="83"/>
        <v>#REF!</v>
      </c>
      <c r="Q396" s="37">
        <f t="shared" si="75"/>
        <v>0</v>
      </c>
      <c r="R396" s="38" t="e">
        <f t="shared" si="76"/>
        <v>#REF!</v>
      </c>
      <c r="S396" s="39" t="e">
        <f t="shared" si="77"/>
        <v>#REF!</v>
      </c>
    </row>
    <row r="397" spans="1:19" x14ac:dyDescent="0.25">
      <c r="A397" s="2"/>
      <c r="C397">
        <f t="shared" si="78"/>
        <v>0</v>
      </c>
      <c r="D397" s="32" t="e">
        <f t="shared" si="79"/>
        <v>#N/A</v>
      </c>
      <c r="E397" s="32" t="e">
        <f>Basic!#REF!</f>
        <v>#REF!</v>
      </c>
      <c r="F397" s="40"/>
      <c r="G397" s="80">
        <f>IFERROR(VLOOKUP(A397,HistData!Y:Z,2,FALSE)/100,G396)</f>
        <v>0.19510000000000002</v>
      </c>
      <c r="H397" s="80" t="str">
        <f>_xll.BDH($B$1,"IVOL_MONEYNESS",A397,A397,"IVOL_MATURITY=MATURITY_1STM","IVOL_MONEYNESS_LEVEL=MONEY_LVL_100_","DTS=H","FACTOR=.01","DAYS=W")</f>
        <v>#N/A Start Date</v>
      </c>
      <c r="I397" s="81" t="str">
        <f t="shared" si="80"/>
        <v>#N/A Start Date</v>
      </c>
      <c r="J397" s="34" t="e">
        <f t="shared" si="72"/>
        <v>#REF!</v>
      </c>
      <c r="K397" s="35" t="e">
        <f t="shared" si="73"/>
        <v>#VALUE!</v>
      </c>
      <c r="L397" s="35" t="e">
        <f t="shared" si="74"/>
        <v>#REF!</v>
      </c>
      <c r="M397" s="35" t="e">
        <f t="shared" si="81"/>
        <v>#REF!</v>
      </c>
      <c r="N397" s="35" t="e">
        <f t="shared" si="82"/>
        <v>#REF!</v>
      </c>
      <c r="O397" s="36" t="e">
        <f t="shared" si="83"/>
        <v>#REF!</v>
      </c>
      <c r="Q397" s="37">
        <f t="shared" si="75"/>
        <v>0</v>
      </c>
      <c r="R397" s="38" t="e">
        <f t="shared" si="76"/>
        <v>#REF!</v>
      </c>
      <c r="S397" s="39" t="e">
        <f t="shared" si="77"/>
        <v>#REF!</v>
      </c>
    </row>
    <row r="398" spans="1:19" x14ac:dyDescent="0.25">
      <c r="A398" s="2"/>
      <c r="C398">
        <f t="shared" si="78"/>
        <v>0</v>
      </c>
      <c r="D398" s="32" t="e">
        <f t="shared" si="79"/>
        <v>#N/A</v>
      </c>
      <c r="E398" s="32" t="e">
        <f>Basic!#REF!</f>
        <v>#REF!</v>
      </c>
      <c r="F398" s="40"/>
      <c r="G398" s="80">
        <f>IFERROR(VLOOKUP(A398,HistData!Y:Z,2,FALSE)/100,G397)</f>
        <v>0.19510000000000002</v>
      </c>
      <c r="H398" s="80" t="str">
        <f>_xll.BDH($B$1,"IVOL_MONEYNESS",A398,A398,"IVOL_MATURITY=MATURITY_1STM","IVOL_MONEYNESS_LEVEL=MONEY_LVL_100_","DTS=H","FACTOR=.01","DAYS=W")</f>
        <v>#N/A Start Date</v>
      </c>
      <c r="I398" s="81" t="str">
        <f t="shared" si="80"/>
        <v>#N/A Start Date</v>
      </c>
      <c r="J398" s="34" t="e">
        <f t="shared" si="72"/>
        <v>#REF!</v>
      </c>
      <c r="K398" s="35" t="e">
        <f t="shared" si="73"/>
        <v>#VALUE!</v>
      </c>
      <c r="L398" s="35" t="e">
        <f t="shared" si="74"/>
        <v>#REF!</v>
      </c>
      <c r="M398" s="35" t="e">
        <f t="shared" si="81"/>
        <v>#REF!</v>
      </c>
      <c r="N398" s="35" t="e">
        <f t="shared" si="82"/>
        <v>#REF!</v>
      </c>
      <c r="O398" s="36" t="e">
        <f t="shared" si="83"/>
        <v>#REF!</v>
      </c>
      <c r="Q398" s="37">
        <f t="shared" si="75"/>
        <v>0</v>
      </c>
      <c r="R398" s="38" t="e">
        <f t="shared" si="76"/>
        <v>#REF!</v>
      </c>
      <c r="S398" s="39" t="e">
        <f t="shared" si="77"/>
        <v>#REF!</v>
      </c>
    </row>
    <row r="399" spans="1:19" x14ac:dyDescent="0.25">
      <c r="A399" s="2"/>
      <c r="C399">
        <f t="shared" si="78"/>
        <v>0</v>
      </c>
      <c r="D399" s="32" t="e">
        <f t="shared" si="79"/>
        <v>#N/A</v>
      </c>
      <c r="E399" s="32" t="e">
        <f>Basic!#REF!</f>
        <v>#REF!</v>
      </c>
      <c r="F399" s="40"/>
      <c r="G399" s="80">
        <f>IFERROR(VLOOKUP(A399,HistData!Y:Z,2,FALSE)/100,G398)</f>
        <v>0.19510000000000002</v>
      </c>
      <c r="H399" s="80" t="str">
        <f>_xll.BDH($B$1,"IVOL_MONEYNESS",A399,A399,"IVOL_MATURITY=MATURITY_1STM","IVOL_MONEYNESS_LEVEL=MONEY_LVL_100_","DTS=H","FACTOR=.01","DAYS=W")</f>
        <v>#N/A Start Date</v>
      </c>
      <c r="I399" s="81" t="str">
        <f t="shared" si="80"/>
        <v>#N/A Start Date</v>
      </c>
      <c r="J399" s="34" t="e">
        <f t="shared" si="72"/>
        <v>#REF!</v>
      </c>
      <c r="K399" s="35" t="e">
        <f t="shared" si="73"/>
        <v>#VALUE!</v>
      </c>
      <c r="L399" s="35" t="e">
        <f t="shared" si="74"/>
        <v>#REF!</v>
      </c>
      <c r="M399" s="35" t="e">
        <f t="shared" si="81"/>
        <v>#REF!</v>
      </c>
      <c r="N399" s="35" t="e">
        <f t="shared" si="82"/>
        <v>#REF!</v>
      </c>
      <c r="O399" s="36" t="e">
        <f t="shared" si="83"/>
        <v>#REF!</v>
      </c>
      <c r="Q399" s="37">
        <f t="shared" si="75"/>
        <v>0</v>
      </c>
      <c r="R399" s="38" t="e">
        <f t="shared" si="76"/>
        <v>#REF!</v>
      </c>
      <c r="S399" s="39" t="e">
        <f t="shared" si="77"/>
        <v>#REF!</v>
      </c>
    </row>
    <row r="400" spans="1:19" x14ac:dyDescent="0.25">
      <c r="A400" s="2"/>
      <c r="C400">
        <f t="shared" si="78"/>
        <v>0</v>
      </c>
      <c r="D400" s="32" t="e">
        <f t="shared" si="79"/>
        <v>#N/A</v>
      </c>
      <c r="E400" s="32" t="e">
        <f>Basic!#REF!</f>
        <v>#REF!</v>
      </c>
      <c r="F400" s="40"/>
      <c r="G400" s="80">
        <f>IFERROR(VLOOKUP(A400,HistData!Y:Z,2,FALSE)/100,G399)</f>
        <v>0.19510000000000002</v>
      </c>
      <c r="H400" s="80" t="str">
        <f>_xll.BDH($B$1,"IVOL_MONEYNESS",A400,A400,"IVOL_MATURITY=MATURITY_1STM","IVOL_MONEYNESS_LEVEL=MONEY_LVL_100_","DTS=H","FACTOR=.01","DAYS=W")</f>
        <v>#N/A Start Date</v>
      </c>
      <c r="I400" s="81" t="str">
        <f t="shared" si="80"/>
        <v>#N/A Start Date</v>
      </c>
      <c r="J400" s="34" t="e">
        <f t="shared" si="72"/>
        <v>#REF!</v>
      </c>
      <c r="K400" s="35" t="e">
        <f t="shared" si="73"/>
        <v>#VALUE!</v>
      </c>
      <c r="L400" s="35" t="e">
        <f t="shared" si="74"/>
        <v>#REF!</v>
      </c>
      <c r="M400" s="35" t="e">
        <f t="shared" si="81"/>
        <v>#REF!</v>
      </c>
      <c r="N400" s="35" t="e">
        <f t="shared" si="82"/>
        <v>#REF!</v>
      </c>
      <c r="O400" s="36" t="e">
        <f t="shared" si="83"/>
        <v>#REF!</v>
      </c>
      <c r="Q400" s="37">
        <f t="shared" si="75"/>
        <v>0</v>
      </c>
      <c r="R400" s="38" t="e">
        <f t="shared" si="76"/>
        <v>#REF!</v>
      </c>
      <c r="S400" s="39" t="e">
        <f t="shared" si="77"/>
        <v>#REF!</v>
      </c>
    </row>
    <row r="401" spans="1:19" x14ac:dyDescent="0.25">
      <c r="A401" s="2"/>
      <c r="C401">
        <f t="shared" si="78"/>
        <v>0</v>
      </c>
      <c r="D401" s="32" t="e">
        <f t="shared" si="79"/>
        <v>#N/A</v>
      </c>
      <c r="E401" s="32" t="e">
        <f>Basic!#REF!</f>
        <v>#REF!</v>
      </c>
      <c r="F401" s="40"/>
      <c r="G401" s="80">
        <f>IFERROR(VLOOKUP(A401,HistData!Y:Z,2,FALSE)/100,G400)</f>
        <v>0.19510000000000002</v>
      </c>
      <c r="H401" s="80" t="str">
        <f>_xll.BDH($B$1,"IVOL_MONEYNESS",A401,A401,"IVOL_MATURITY=MATURITY_1STM","IVOL_MONEYNESS_LEVEL=MONEY_LVL_100_","DTS=H","FACTOR=.01","DAYS=W")</f>
        <v>#N/A Start Date</v>
      </c>
      <c r="I401" s="81" t="str">
        <f t="shared" si="80"/>
        <v>#N/A Start Date</v>
      </c>
      <c r="J401" s="34" t="e">
        <f t="shared" si="72"/>
        <v>#REF!</v>
      </c>
      <c r="K401" s="35" t="e">
        <f t="shared" si="73"/>
        <v>#VALUE!</v>
      </c>
      <c r="L401" s="35" t="e">
        <f t="shared" si="74"/>
        <v>#REF!</v>
      </c>
      <c r="M401" s="35" t="e">
        <f t="shared" si="81"/>
        <v>#REF!</v>
      </c>
      <c r="N401" s="35" t="e">
        <f t="shared" si="82"/>
        <v>#REF!</v>
      </c>
      <c r="O401" s="36" t="e">
        <f t="shared" si="83"/>
        <v>#REF!</v>
      </c>
      <c r="Q401" s="37">
        <f t="shared" si="75"/>
        <v>0</v>
      </c>
      <c r="R401" s="38" t="e">
        <f t="shared" si="76"/>
        <v>#REF!</v>
      </c>
      <c r="S401" s="39" t="e">
        <f t="shared" si="77"/>
        <v>#REF!</v>
      </c>
    </row>
    <row r="402" spans="1:19" x14ac:dyDescent="0.25">
      <c r="A402" s="2"/>
      <c r="C402">
        <f t="shared" si="78"/>
        <v>0</v>
      </c>
      <c r="D402" s="32" t="e">
        <f t="shared" si="79"/>
        <v>#N/A</v>
      </c>
      <c r="E402" s="32" t="e">
        <f>Basic!#REF!</f>
        <v>#REF!</v>
      </c>
      <c r="F402" s="40"/>
      <c r="G402" s="80">
        <f>IFERROR(VLOOKUP(A402,HistData!Y:Z,2,FALSE)/100,G401)</f>
        <v>0.19510000000000002</v>
      </c>
      <c r="H402" s="80" t="str">
        <f>_xll.BDH($B$1,"IVOL_MONEYNESS",A402,A402,"IVOL_MATURITY=MATURITY_1STM","IVOL_MONEYNESS_LEVEL=MONEY_LVL_100_","DTS=H","FACTOR=.01","DAYS=W")</f>
        <v>#N/A Start Date</v>
      </c>
      <c r="I402" s="81" t="str">
        <f t="shared" si="80"/>
        <v>#N/A Start Date</v>
      </c>
      <c r="J402" s="34" t="e">
        <f t="shared" si="72"/>
        <v>#REF!</v>
      </c>
      <c r="K402" s="35" t="e">
        <f t="shared" si="73"/>
        <v>#VALUE!</v>
      </c>
      <c r="L402" s="35" t="e">
        <f t="shared" si="74"/>
        <v>#REF!</v>
      </c>
      <c r="M402" s="35" t="e">
        <f t="shared" si="81"/>
        <v>#REF!</v>
      </c>
      <c r="N402" s="35" t="e">
        <f t="shared" si="82"/>
        <v>#REF!</v>
      </c>
      <c r="O402" s="36" t="e">
        <f t="shared" si="83"/>
        <v>#REF!</v>
      </c>
      <c r="Q402" s="37">
        <f t="shared" si="75"/>
        <v>0</v>
      </c>
      <c r="R402" s="38" t="e">
        <f t="shared" si="76"/>
        <v>#REF!</v>
      </c>
      <c r="S402" s="39" t="e">
        <f t="shared" si="77"/>
        <v>#REF!</v>
      </c>
    </row>
    <row r="403" spans="1:19" x14ac:dyDescent="0.25">
      <c r="A403" s="2"/>
      <c r="C403">
        <f t="shared" si="78"/>
        <v>0</v>
      </c>
      <c r="D403" s="32" t="e">
        <f t="shared" si="79"/>
        <v>#N/A</v>
      </c>
      <c r="E403" s="32" t="e">
        <f>Basic!#REF!</f>
        <v>#REF!</v>
      </c>
      <c r="F403" s="40"/>
      <c r="G403" s="80">
        <f>IFERROR(VLOOKUP(A403,HistData!Y:Z,2,FALSE)/100,G402)</f>
        <v>0.19510000000000002</v>
      </c>
      <c r="H403" s="80" t="str">
        <f>_xll.BDH($B$1,"IVOL_MONEYNESS",A403,A403,"IVOL_MATURITY=MATURITY_1STM","IVOL_MONEYNESS_LEVEL=MONEY_LVL_100_","DTS=H","FACTOR=.01","DAYS=W")</f>
        <v>#N/A Start Date</v>
      </c>
      <c r="I403" s="81" t="str">
        <f t="shared" si="80"/>
        <v>#N/A Start Date</v>
      </c>
      <c r="J403" s="34" t="e">
        <f t="shared" si="72"/>
        <v>#REF!</v>
      </c>
      <c r="K403" s="35" t="e">
        <f t="shared" si="73"/>
        <v>#VALUE!</v>
      </c>
      <c r="L403" s="35" t="e">
        <f t="shared" si="74"/>
        <v>#REF!</v>
      </c>
      <c r="M403" s="35" t="e">
        <f t="shared" si="81"/>
        <v>#REF!</v>
      </c>
      <c r="N403" s="35" t="e">
        <f t="shared" si="82"/>
        <v>#REF!</v>
      </c>
      <c r="O403" s="36" t="e">
        <f t="shared" si="83"/>
        <v>#REF!</v>
      </c>
      <c r="Q403" s="37">
        <f t="shared" si="75"/>
        <v>0</v>
      </c>
      <c r="R403" s="38" t="e">
        <f t="shared" si="76"/>
        <v>#REF!</v>
      </c>
      <c r="S403" s="39" t="e">
        <f t="shared" si="77"/>
        <v>#REF!</v>
      </c>
    </row>
    <row r="404" spans="1:19" x14ac:dyDescent="0.25">
      <c r="A404" s="2"/>
      <c r="C404">
        <f t="shared" si="78"/>
        <v>0</v>
      </c>
      <c r="D404" s="32" t="e">
        <f t="shared" si="79"/>
        <v>#N/A</v>
      </c>
      <c r="E404" s="32" t="e">
        <f>Basic!#REF!</f>
        <v>#REF!</v>
      </c>
      <c r="F404" s="40"/>
      <c r="G404" s="80">
        <f>IFERROR(VLOOKUP(A404,HistData!Y:Z,2,FALSE)/100,G403)</f>
        <v>0.19510000000000002</v>
      </c>
      <c r="H404" s="80" t="str">
        <f>_xll.BDH($B$1,"IVOL_MONEYNESS",A404,A404,"IVOL_MATURITY=MATURITY_1STM","IVOL_MONEYNESS_LEVEL=MONEY_LVL_100_","DTS=H","FACTOR=.01","DAYS=W")</f>
        <v>#N/A Start Date</v>
      </c>
      <c r="I404" s="81" t="str">
        <f t="shared" si="80"/>
        <v>#N/A Start Date</v>
      </c>
      <c r="J404" s="34" t="e">
        <f t="shared" si="72"/>
        <v>#REF!</v>
      </c>
      <c r="K404" s="35" t="e">
        <f t="shared" si="73"/>
        <v>#VALUE!</v>
      </c>
      <c r="L404" s="35" t="e">
        <f t="shared" si="74"/>
        <v>#REF!</v>
      </c>
      <c r="M404" s="35" t="e">
        <f t="shared" si="81"/>
        <v>#REF!</v>
      </c>
      <c r="N404" s="35" t="e">
        <f t="shared" si="82"/>
        <v>#REF!</v>
      </c>
      <c r="O404" s="36" t="e">
        <f t="shared" si="83"/>
        <v>#REF!</v>
      </c>
      <c r="Q404" s="37">
        <f t="shared" si="75"/>
        <v>0</v>
      </c>
      <c r="R404" s="38" t="e">
        <f t="shared" si="76"/>
        <v>#REF!</v>
      </c>
      <c r="S404" s="39" t="e">
        <f t="shared" si="77"/>
        <v>#REF!</v>
      </c>
    </row>
    <row r="405" spans="1:19" x14ac:dyDescent="0.25">
      <c r="A405" s="2"/>
      <c r="C405">
        <f t="shared" si="78"/>
        <v>0</v>
      </c>
      <c r="D405" s="32" t="e">
        <f t="shared" si="79"/>
        <v>#N/A</v>
      </c>
      <c r="E405" s="32" t="e">
        <f>Basic!#REF!</f>
        <v>#REF!</v>
      </c>
      <c r="F405" s="40"/>
      <c r="G405" s="80">
        <f>IFERROR(VLOOKUP(A405,HistData!Y:Z,2,FALSE)/100,G404)</f>
        <v>0.19510000000000002</v>
      </c>
      <c r="H405" s="80" t="str">
        <f>_xll.BDH($B$1,"IVOL_MONEYNESS",A405,A405,"IVOL_MATURITY=MATURITY_1STM","IVOL_MONEYNESS_LEVEL=MONEY_LVL_100_","DTS=H","FACTOR=.01","DAYS=W")</f>
        <v>#N/A Start Date</v>
      </c>
      <c r="I405" s="81" t="str">
        <f t="shared" si="80"/>
        <v>#N/A Start Date</v>
      </c>
      <c r="J405" s="34" t="e">
        <f t="shared" si="72"/>
        <v>#REF!</v>
      </c>
      <c r="K405" s="35" t="e">
        <f t="shared" si="73"/>
        <v>#VALUE!</v>
      </c>
      <c r="L405" s="35" t="e">
        <f t="shared" si="74"/>
        <v>#REF!</v>
      </c>
      <c r="M405" s="35" t="e">
        <f t="shared" si="81"/>
        <v>#REF!</v>
      </c>
      <c r="N405" s="35" t="e">
        <f t="shared" si="82"/>
        <v>#REF!</v>
      </c>
      <c r="O405" s="36" t="e">
        <f t="shared" si="83"/>
        <v>#REF!</v>
      </c>
      <c r="Q405" s="37">
        <f t="shared" si="75"/>
        <v>0</v>
      </c>
      <c r="R405" s="38" t="e">
        <f t="shared" si="76"/>
        <v>#REF!</v>
      </c>
      <c r="S405" s="39" t="e">
        <f t="shared" si="77"/>
        <v>#REF!</v>
      </c>
    </row>
    <row r="406" spans="1:19" x14ac:dyDescent="0.25">
      <c r="A406" s="2"/>
      <c r="C406">
        <f t="shared" si="78"/>
        <v>0</v>
      </c>
      <c r="D406" s="32" t="e">
        <f t="shared" si="79"/>
        <v>#N/A</v>
      </c>
      <c r="E406" s="32" t="e">
        <f>Basic!#REF!</f>
        <v>#REF!</v>
      </c>
      <c r="F406" s="40"/>
      <c r="G406" s="80">
        <f>IFERROR(VLOOKUP(A406,HistData!Y:Z,2,FALSE)/100,G405)</f>
        <v>0.19510000000000002</v>
      </c>
      <c r="H406" s="80" t="str">
        <f>_xll.BDH($B$1,"IVOL_MONEYNESS",A406,A406,"IVOL_MATURITY=MATURITY_1STM","IVOL_MONEYNESS_LEVEL=MONEY_LVL_100_","DTS=H","FACTOR=.01","DAYS=W")</f>
        <v>#N/A Start Date</v>
      </c>
      <c r="I406" s="81" t="str">
        <f t="shared" si="80"/>
        <v>#N/A Start Date</v>
      </c>
      <c r="J406" s="34" t="e">
        <f t="shared" si="72"/>
        <v>#REF!</v>
      </c>
      <c r="K406" s="35" t="e">
        <f t="shared" si="73"/>
        <v>#VALUE!</v>
      </c>
      <c r="L406" s="35" t="e">
        <f t="shared" si="74"/>
        <v>#REF!</v>
      </c>
      <c r="M406" s="35" t="e">
        <f t="shared" si="81"/>
        <v>#REF!</v>
      </c>
      <c r="N406" s="35" t="e">
        <f t="shared" si="82"/>
        <v>#REF!</v>
      </c>
      <c r="O406" s="36" t="e">
        <f t="shared" si="83"/>
        <v>#REF!</v>
      </c>
      <c r="Q406" s="37">
        <f t="shared" si="75"/>
        <v>0</v>
      </c>
      <c r="R406" s="38" t="e">
        <f t="shared" si="76"/>
        <v>#REF!</v>
      </c>
      <c r="S406" s="39" t="e">
        <f t="shared" si="77"/>
        <v>#REF!</v>
      </c>
    </row>
    <row r="407" spans="1:19" x14ac:dyDescent="0.25">
      <c r="A407" s="2"/>
      <c r="C407">
        <f t="shared" si="78"/>
        <v>0</v>
      </c>
      <c r="D407" s="32" t="e">
        <f t="shared" si="79"/>
        <v>#N/A</v>
      </c>
      <c r="E407" s="32" t="e">
        <f>Basic!#REF!</f>
        <v>#REF!</v>
      </c>
      <c r="F407" s="40"/>
      <c r="G407" s="80">
        <f>IFERROR(VLOOKUP(A407,HistData!Y:Z,2,FALSE)/100,G406)</f>
        <v>0.19510000000000002</v>
      </c>
      <c r="H407" s="80" t="str">
        <f>_xll.BDH($B$1,"IVOL_MONEYNESS",A407,A407,"IVOL_MATURITY=MATURITY_1STM","IVOL_MONEYNESS_LEVEL=MONEY_LVL_100_","DTS=H","FACTOR=.01","DAYS=W")</f>
        <v>#N/A Start Date</v>
      </c>
      <c r="I407" s="81" t="str">
        <f t="shared" si="80"/>
        <v>#N/A Start Date</v>
      </c>
      <c r="J407" s="34" t="e">
        <f t="shared" si="72"/>
        <v>#REF!</v>
      </c>
      <c r="K407" s="35" t="e">
        <f t="shared" si="73"/>
        <v>#VALUE!</v>
      </c>
      <c r="L407" s="35" t="e">
        <f t="shared" si="74"/>
        <v>#REF!</v>
      </c>
      <c r="M407" s="35" t="e">
        <f t="shared" si="81"/>
        <v>#REF!</v>
      </c>
      <c r="N407" s="35" t="e">
        <f t="shared" si="82"/>
        <v>#REF!</v>
      </c>
      <c r="O407" s="36" t="e">
        <f t="shared" si="83"/>
        <v>#REF!</v>
      </c>
      <c r="Q407" s="37">
        <f t="shared" si="75"/>
        <v>0</v>
      </c>
      <c r="R407" s="38" t="e">
        <f t="shared" si="76"/>
        <v>#REF!</v>
      </c>
      <c r="S407" s="39" t="e">
        <f t="shared" si="77"/>
        <v>#REF!</v>
      </c>
    </row>
    <row r="408" spans="1:19" x14ac:dyDescent="0.25">
      <c r="A408" s="2"/>
      <c r="C408">
        <f t="shared" si="78"/>
        <v>0</v>
      </c>
      <c r="D408" s="32" t="e">
        <f t="shared" si="79"/>
        <v>#N/A</v>
      </c>
      <c r="E408" s="32" t="e">
        <f>Basic!#REF!</f>
        <v>#REF!</v>
      </c>
      <c r="F408" s="40"/>
      <c r="G408" s="80">
        <f>IFERROR(VLOOKUP(A408,HistData!Y:Z,2,FALSE)/100,G407)</f>
        <v>0.19510000000000002</v>
      </c>
      <c r="H408" s="80" t="str">
        <f>_xll.BDH($B$1,"IVOL_MONEYNESS",A408,A408,"IVOL_MATURITY=MATURITY_1STM","IVOL_MONEYNESS_LEVEL=MONEY_LVL_100_","DTS=H","FACTOR=.01","DAYS=W")</f>
        <v>#N/A Start Date</v>
      </c>
      <c r="I408" s="81" t="str">
        <f t="shared" si="80"/>
        <v>#N/A Start Date</v>
      </c>
      <c r="J408" s="34" t="e">
        <f t="shared" si="72"/>
        <v>#REF!</v>
      </c>
      <c r="K408" s="35" t="e">
        <f t="shared" si="73"/>
        <v>#VALUE!</v>
      </c>
      <c r="L408" s="35" t="e">
        <f t="shared" si="74"/>
        <v>#REF!</v>
      </c>
      <c r="M408" s="35" t="e">
        <f t="shared" si="81"/>
        <v>#REF!</v>
      </c>
      <c r="N408" s="35" t="e">
        <f t="shared" si="82"/>
        <v>#REF!</v>
      </c>
      <c r="O408" s="36" t="e">
        <f t="shared" si="83"/>
        <v>#REF!</v>
      </c>
      <c r="Q408" s="37">
        <f t="shared" si="75"/>
        <v>0</v>
      </c>
      <c r="R408" s="38" t="e">
        <f t="shared" si="76"/>
        <v>#REF!</v>
      </c>
      <c r="S408" s="39" t="e">
        <f t="shared" si="77"/>
        <v>#REF!</v>
      </c>
    </row>
    <row r="409" spans="1:19" x14ac:dyDescent="0.25">
      <c r="A409" s="2"/>
      <c r="C409">
        <f t="shared" si="78"/>
        <v>0</v>
      </c>
      <c r="D409" s="32" t="e">
        <f t="shared" si="79"/>
        <v>#N/A</v>
      </c>
      <c r="E409" s="32" t="e">
        <f>Basic!#REF!</f>
        <v>#REF!</v>
      </c>
      <c r="F409" s="40"/>
      <c r="G409" s="80">
        <f>IFERROR(VLOOKUP(A409,HistData!Y:Z,2,FALSE)/100,G408)</f>
        <v>0.19510000000000002</v>
      </c>
      <c r="H409" s="80" t="str">
        <f>_xll.BDH($B$1,"IVOL_MONEYNESS",A409,A409,"IVOL_MATURITY=MATURITY_1STM","IVOL_MONEYNESS_LEVEL=MONEY_LVL_100_","DTS=H","FACTOR=.01","DAYS=W")</f>
        <v>#N/A Start Date</v>
      </c>
      <c r="I409" s="81" t="str">
        <f t="shared" si="80"/>
        <v>#N/A Start Date</v>
      </c>
      <c r="J409" s="34" t="e">
        <f t="shared" si="72"/>
        <v>#REF!</v>
      </c>
      <c r="K409" s="35" t="e">
        <f t="shared" si="73"/>
        <v>#VALUE!</v>
      </c>
      <c r="L409" s="35" t="e">
        <f t="shared" si="74"/>
        <v>#REF!</v>
      </c>
      <c r="M409" s="35" t="e">
        <f t="shared" si="81"/>
        <v>#REF!</v>
      </c>
      <c r="N409" s="35" t="e">
        <f t="shared" si="82"/>
        <v>#REF!</v>
      </c>
      <c r="O409" s="36" t="e">
        <f t="shared" si="83"/>
        <v>#REF!</v>
      </c>
      <c r="Q409" s="37">
        <f t="shared" si="75"/>
        <v>0</v>
      </c>
      <c r="R409" s="38" t="e">
        <f t="shared" si="76"/>
        <v>#REF!</v>
      </c>
      <c r="S409" s="39" t="e">
        <f t="shared" si="77"/>
        <v>#REF!</v>
      </c>
    </row>
    <row r="410" spans="1:19" x14ac:dyDescent="0.25">
      <c r="A410" s="2"/>
      <c r="C410">
        <f t="shared" si="78"/>
        <v>0</v>
      </c>
      <c r="D410" s="32" t="e">
        <f t="shared" si="79"/>
        <v>#N/A</v>
      </c>
      <c r="E410" s="32" t="e">
        <f>Basic!#REF!</f>
        <v>#REF!</v>
      </c>
      <c r="F410" s="40"/>
      <c r="G410" s="80">
        <f>IFERROR(VLOOKUP(A410,HistData!Y:Z,2,FALSE)/100,G409)</f>
        <v>0.19510000000000002</v>
      </c>
      <c r="H410" s="80" t="str">
        <f>_xll.BDH($B$1,"IVOL_MONEYNESS",A410,A410,"IVOL_MATURITY=MATURITY_1STM","IVOL_MONEYNESS_LEVEL=MONEY_LVL_100_","DTS=H","FACTOR=.01","DAYS=W")</f>
        <v>#N/A Start Date</v>
      </c>
      <c r="I410" s="81" t="str">
        <f t="shared" si="80"/>
        <v>#N/A Start Date</v>
      </c>
      <c r="J410" s="34" t="e">
        <f t="shared" si="72"/>
        <v>#REF!</v>
      </c>
      <c r="K410" s="35" t="e">
        <f t="shared" si="73"/>
        <v>#VALUE!</v>
      </c>
      <c r="L410" s="35" t="e">
        <f t="shared" si="74"/>
        <v>#REF!</v>
      </c>
      <c r="M410" s="35" t="e">
        <f t="shared" si="81"/>
        <v>#REF!</v>
      </c>
      <c r="N410" s="35" t="e">
        <f t="shared" si="82"/>
        <v>#REF!</v>
      </c>
      <c r="O410" s="36" t="e">
        <f t="shared" si="83"/>
        <v>#REF!</v>
      </c>
      <c r="Q410" s="37">
        <f t="shared" si="75"/>
        <v>0</v>
      </c>
      <c r="R410" s="38" t="e">
        <f t="shared" si="76"/>
        <v>#REF!</v>
      </c>
      <c r="S410" s="39" t="e">
        <f t="shared" si="77"/>
        <v>#REF!</v>
      </c>
    </row>
    <row r="411" spans="1:19" x14ac:dyDescent="0.25">
      <c r="A411" s="2"/>
      <c r="C411">
        <f t="shared" si="78"/>
        <v>0</v>
      </c>
      <c r="D411" s="32" t="e">
        <f t="shared" si="79"/>
        <v>#N/A</v>
      </c>
      <c r="E411" s="32" t="e">
        <f>Basic!#REF!</f>
        <v>#REF!</v>
      </c>
      <c r="F411" s="40"/>
      <c r="G411" s="80">
        <f>IFERROR(VLOOKUP(A411,HistData!Y:Z,2,FALSE)/100,G410)</f>
        <v>0.19510000000000002</v>
      </c>
      <c r="H411" s="80" t="str">
        <f>_xll.BDH($B$1,"IVOL_MONEYNESS",A411,A411,"IVOL_MATURITY=MATURITY_1STM","IVOL_MONEYNESS_LEVEL=MONEY_LVL_100_","DTS=H","FACTOR=.01","DAYS=W")</f>
        <v>#N/A Start Date</v>
      </c>
      <c r="I411" s="81" t="str">
        <f t="shared" si="80"/>
        <v>#N/A Start Date</v>
      </c>
      <c r="J411" s="34" t="e">
        <f t="shared" si="72"/>
        <v>#REF!</v>
      </c>
      <c r="K411" s="35" t="e">
        <f t="shared" si="73"/>
        <v>#VALUE!</v>
      </c>
      <c r="L411" s="35" t="e">
        <f t="shared" si="74"/>
        <v>#REF!</v>
      </c>
      <c r="M411" s="35" t="e">
        <f t="shared" si="81"/>
        <v>#REF!</v>
      </c>
      <c r="N411" s="35" t="e">
        <f t="shared" si="82"/>
        <v>#REF!</v>
      </c>
      <c r="O411" s="36" t="e">
        <f t="shared" si="83"/>
        <v>#REF!</v>
      </c>
      <c r="Q411" s="37">
        <f t="shared" si="75"/>
        <v>0</v>
      </c>
      <c r="R411" s="38" t="e">
        <f t="shared" si="76"/>
        <v>#REF!</v>
      </c>
      <c r="S411" s="39" t="e">
        <f t="shared" si="77"/>
        <v>#REF!</v>
      </c>
    </row>
    <row r="412" spans="1:19" x14ac:dyDescent="0.25">
      <c r="A412" s="2"/>
      <c r="C412">
        <f t="shared" si="78"/>
        <v>0</v>
      </c>
      <c r="D412" s="32" t="e">
        <f t="shared" si="79"/>
        <v>#N/A</v>
      </c>
      <c r="E412" s="32" t="e">
        <f>Basic!#REF!</f>
        <v>#REF!</v>
      </c>
      <c r="F412" s="40"/>
      <c r="G412" s="80">
        <f>IFERROR(VLOOKUP(A412,HistData!Y:Z,2,FALSE)/100,G411)</f>
        <v>0.19510000000000002</v>
      </c>
      <c r="H412" s="80" t="str">
        <f>_xll.BDH($B$1,"IVOL_MONEYNESS",A412,A412,"IVOL_MATURITY=MATURITY_1STM","IVOL_MONEYNESS_LEVEL=MONEY_LVL_100_","DTS=H","FACTOR=.01","DAYS=W")</f>
        <v>#N/A Start Date</v>
      </c>
      <c r="I412" s="81" t="str">
        <f t="shared" si="80"/>
        <v>#N/A Start Date</v>
      </c>
      <c r="J412" s="34" t="e">
        <f t="shared" si="72"/>
        <v>#REF!</v>
      </c>
      <c r="K412" s="35" t="e">
        <f t="shared" si="73"/>
        <v>#VALUE!</v>
      </c>
      <c r="L412" s="35" t="e">
        <f t="shared" si="74"/>
        <v>#REF!</v>
      </c>
      <c r="M412" s="35" t="e">
        <f t="shared" si="81"/>
        <v>#REF!</v>
      </c>
      <c r="N412" s="35" t="e">
        <f t="shared" si="82"/>
        <v>#REF!</v>
      </c>
      <c r="O412" s="36" t="e">
        <f t="shared" si="83"/>
        <v>#REF!</v>
      </c>
      <c r="Q412" s="37">
        <f t="shared" si="75"/>
        <v>0</v>
      </c>
      <c r="R412" s="38" t="e">
        <f t="shared" si="76"/>
        <v>#REF!</v>
      </c>
      <c r="S412" s="39" t="e">
        <f t="shared" si="77"/>
        <v>#REF!</v>
      </c>
    </row>
    <row r="413" spans="1:19" x14ac:dyDescent="0.25">
      <c r="A413" s="2"/>
      <c r="C413">
        <f t="shared" si="78"/>
        <v>0</v>
      </c>
      <c r="D413" s="32" t="e">
        <f t="shared" si="79"/>
        <v>#N/A</v>
      </c>
      <c r="E413" s="32" t="e">
        <f>Basic!#REF!</f>
        <v>#REF!</v>
      </c>
      <c r="F413" s="40"/>
      <c r="G413" s="80">
        <f>IFERROR(VLOOKUP(A413,HistData!Y:Z,2,FALSE)/100,G412)</f>
        <v>0.19510000000000002</v>
      </c>
      <c r="H413" s="80" t="str">
        <f>_xll.BDH($B$1,"IVOL_MONEYNESS",A413,A413,"IVOL_MATURITY=MATURITY_1STM","IVOL_MONEYNESS_LEVEL=MONEY_LVL_100_","DTS=H","FACTOR=.01","DAYS=W")</f>
        <v>#N/A Start Date</v>
      </c>
      <c r="I413" s="81" t="str">
        <f t="shared" si="80"/>
        <v>#N/A Start Date</v>
      </c>
      <c r="J413" s="34" t="e">
        <f t="shared" si="72"/>
        <v>#REF!</v>
      </c>
      <c r="K413" s="35" t="e">
        <f t="shared" si="73"/>
        <v>#VALUE!</v>
      </c>
      <c r="L413" s="35" t="e">
        <f t="shared" si="74"/>
        <v>#REF!</v>
      </c>
      <c r="M413" s="35" t="e">
        <f t="shared" si="81"/>
        <v>#REF!</v>
      </c>
      <c r="N413" s="35" t="e">
        <f t="shared" si="82"/>
        <v>#REF!</v>
      </c>
      <c r="O413" s="36" t="e">
        <f t="shared" si="83"/>
        <v>#REF!</v>
      </c>
      <c r="Q413" s="37">
        <f t="shared" si="75"/>
        <v>0</v>
      </c>
      <c r="R413" s="38" t="e">
        <f t="shared" si="76"/>
        <v>#REF!</v>
      </c>
      <c r="S413" s="39" t="e">
        <f t="shared" si="77"/>
        <v>#REF!</v>
      </c>
    </row>
    <row r="414" spans="1:19" x14ac:dyDescent="0.25">
      <c r="A414" s="2"/>
      <c r="C414">
        <f t="shared" si="78"/>
        <v>0</v>
      </c>
      <c r="D414" s="32" t="e">
        <f t="shared" si="79"/>
        <v>#N/A</v>
      </c>
      <c r="E414" s="32" t="e">
        <f>Basic!#REF!</f>
        <v>#REF!</v>
      </c>
      <c r="F414" s="40"/>
      <c r="G414" s="80">
        <f>IFERROR(VLOOKUP(A414,HistData!Y:Z,2,FALSE)/100,G413)</f>
        <v>0.19510000000000002</v>
      </c>
      <c r="H414" s="80" t="str">
        <f>_xll.BDH($B$1,"IVOL_MONEYNESS",A414,A414,"IVOL_MATURITY=MATURITY_1STM","IVOL_MONEYNESS_LEVEL=MONEY_LVL_100_","DTS=H","FACTOR=.01","DAYS=W")</f>
        <v>#N/A Start Date</v>
      </c>
      <c r="I414" s="81" t="str">
        <f t="shared" si="80"/>
        <v>#N/A Start Date</v>
      </c>
      <c r="J414" s="34" t="e">
        <f t="shared" si="72"/>
        <v>#REF!</v>
      </c>
      <c r="K414" s="35" t="e">
        <f t="shared" si="73"/>
        <v>#VALUE!</v>
      </c>
      <c r="L414" s="35" t="e">
        <f t="shared" si="74"/>
        <v>#REF!</v>
      </c>
      <c r="M414" s="35" t="e">
        <f t="shared" si="81"/>
        <v>#REF!</v>
      </c>
      <c r="N414" s="35" t="e">
        <f t="shared" si="82"/>
        <v>#REF!</v>
      </c>
      <c r="O414" s="36" t="e">
        <f t="shared" si="83"/>
        <v>#REF!</v>
      </c>
      <c r="Q414" s="37">
        <f t="shared" si="75"/>
        <v>0</v>
      </c>
      <c r="R414" s="38" t="e">
        <f t="shared" si="76"/>
        <v>#REF!</v>
      </c>
      <c r="S414" s="39" t="e">
        <f t="shared" si="77"/>
        <v>#REF!</v>
      </c>
    </row>
    <row r="415" spans="1:19" x14ac:dyDescent="0.25">
      <c r="A415" s="2"/>
      <c r="C415">
        <f t="shared" si="78"/>
        <v>0</v>
      </c>
      <c r="D415" s="32" t="e">
        <f t="shared" si="79"/>
        <v>#N/A</v>
      </c>
      <c r="E415" s="32" t="e">
        <f>Basic!#REF!</f>
        <v>#REF!</v>
      </c>
      <c r="F415" s="40"/>
      <c r="G415" s="80">
        <f>IFERROR(VLOOKUP(A415,HistData!Y:Z,2,FALSE)/100,G414)</f>
        <v>0.19510000000000002</v>
      </c>
      <c r="H415" s="80" t="str">
        <f>_xll.BDH($B$1,"IVOL_MONEYNESS",A415,A415,"IVOL_MATURITY=MATURITY_1STM","IVOL_MONEYNESS_LEVEL=MONEY_LVL_100_","DTS=H","FACTOR=.01","DAYS=W")</f>
        <v>#N/A Start Date</v>
      </c>
      <c r="I415" s="81" t="str">
        <f t="shared" si="80"/>
        <v>#N/A Start Date</v>
      </c>
      <c r="J415" s="34" t="e">
        <f t="shared" si="72"/>
        <v>#REF!</v>
      </c>
      <c r="K415" s="35" t="e">
        <f t="shared" si="73"/>
        <v>#VALUE!</v>
      </c>
      <c r="L415" s="35" t="e">
        <f t="shared" si="74"/>
        <v>#REF!</v>
      </c>
      <c r="M415" s="35" t="e">
        <f t="shared" si="81"/>
        <v>#REF!</v>
      </c>
      <c r="N415" s="35" t="e">
        <f t="shared" si="82"/>
        <v>#REF!</v>
      </c>
      <c r="O415" s="36" t="e">
        <f t="shared" si="83"/>
        <v>#REF!</v>
      </c>
      <c r="Q415" s="37">
        <f t="shared" si="75"/>
        <v>0</v>
      </c>
      <c r="R415" s="38" t="e">
        <f t="shared" si="76"/>
        <v>#REF!</v>
      </c>
      <c r="S415" s="39" t="e">
        <f t="shared" si="77"/>
        <v>#REF!</v>
      </c>
    </row>
    <row r="416" spans="1:19" x14ac:dyDescent="0.25">
      <c r="A416" s="2"/>
      <c r="C416">
        <f t="shared" si="78"/>
        <v>0</v>
      </c>
      <c r="D416" s="32" t="e">
        <f t="shared" si="79"/>
        <v>#N/A</v>
      </c>
      <c r="E416" s="32" t="e">
        <f>Basic!#REF!</f>
        <v>#REF!</v>
      </c>
      <c r="F416" s="40"/>
      <c r="G416" s="80">
        <f>IFERROR(VLOOKUP(A416,HistData!Y:Z,2,FALSE)/100,G415)</f>
        <v>0.19510000000000002</v>
      </c>
      <c r="H416" s="80" t="str">
        <f>_xll.BDH($B$1,"IVOL_MONEYNESS",A416,A416,"IVOL_MATURITY=MATURITY_1STM","IVOL_MONEYNESS_LEVEL=MONEY_LVL_100_","DTS=H","FACTOR=.01","DAYS=W")</f>
        <v>#N/A Start Date</v>
      </c>
      <c r="I416" s="81" t="str">
        <f t="shared" si="80"/>
        <v>#N/A Start Date</v>
      </c>
      <c r="J416" s="34" t="e">
        <f t="shared" si="72"/>
        <v>#REF!</v>
      </c>
      <c r="K416" s="35" t="e">
        <f t="shared" si="73"/>
        <v>#VALUE!</v>
      </c>
      <c r="L416" s="35" t="e">
        <f t="shared" si="74"/>
        <v>#REF!</v>
      </c>
      <c r="M416" s="35" t="e">
        <f t="shared" si="81"/>
        <v>#REF!</v>
      </c>
      <c r="N416" s="35" t="e">
        <f t="shared" si="82"/>
        <v>#REF!</v>
      </c>
      <c r="O416" s="36" t="e">
        <f t="shared" si="83"/>
        <v>#REF!</v>
      </c>
      <c r="Q416" s="37">
        <f t="shared" si="75"/>
        <v>0</v>
      </c>
      <c r="R416" s="38" t="e">
        <f t="shared" si="76"/>
        <v>#REF!</v>
      </c>
      <c r="S416" s="39" t="e">
        <f t="shared" si="77"/>
        <v>#REF!</v>
      </c>
    </row>
    <row r="417" spans="1:19" x14ac:dyDescent="0.25">
      <c r="A417" s="2"/>
      <c r="C417">
        <f t="shared" si="78"/>
        <v>0</v>
      </c>
      <c r="D417" s="32" t="e">
        <f t="shared" si="79"/>
        <v>#N/A</v>
      </c>
      <c r="E417" s="32" t="e">
        <f>Basic!#REF!</f>
        <v>#REF!</v>
      </c>
      <c r="F417" s="40"/>
      <c r="G417" s="80">
        <f>IFERROR(VLOOKUP(A417,HistData!Y:Z,2,FALSE)/100,G416)</f>
        <v>0.19510000000000002</v>
      </c>
      <c r="H417" s="80" t="str">
        <f>_xll.BDH($B$1,"IVOL_MONEYNESS",A417,A417,"IVOL_MATURITY=MATURITY_1STM","IVOL_MONEYNESS_LEVEL=MONEY_LVL_100_","DTS=H","FACTOR=.01","DAYS=W")</f>
        <v>#N/A Start Date</v>
      </c>
      <c r="I417" s="81" t="str">
        <f t="shared" si="80"/>
        <v>#N/A Start Date</v>
      </c>
      <c r="J417" s="34" t="e">
        <f t="shared" si="72"/>
        <v>#REF!</v>
      </c>
      <c r="K417" s="35" t="e">
        <f t="shared" si="73"/>
        <v>#VALUE!</v>
      </c>
      <c r="L417" s="35" t="e">
        <f t="shared" si="74"/>
        <v>#REF!</v>
      </c>
      <c r="M417" s="35" t="e">
        <f t="shared" si="81"/>
        <v>#REF!</v>
      </c>
      <c r="N417" s="35" t="e">
        <f t="shared" si="82"/>
        <v>#REF!</v>
      </c>
      <c r="O417" s="36" t="e">
        <f t="shared" si="83"/>
        <v>#REF!</v>
      </c>
      <c r="Q417" s="37">
        <f t="shared" si="75"/>
        <v>0</v>
      </c>
      <c r="R417" s="38" t="e">
        <f t="shared" si="76"/>
        <v>#REF!</v>
      </c>
      <c r="S417" s="39" t="e">
        <f t="shared" si="77"/>
        <v>#REF!</v>
      </c>
    </row>
    <row r="418" spans="1:19" x14ac:dyDescent="0.25">
      <c r="A418" s="2"/>
      <c r="C418">
        <f t="shared" si="78"/>
        <v>0</v>
      </c>
      <c r="D418" s="32" t="e">
        <f t="shared" si="79"/>
        <v>#N/A</v>
      </c>
      <c r="E418" s="32" t="e">
        <f>Basic!#REF!</f>
        <v>#REF!</v>
      </c>
      <c r="F418" s="40"/>
      <c r="G418" s="80">
        <f>IFERROR(VLOOKUP(A418,HistData!Y:Z,2,FALSE)/100,G417)</f>
        <v>0.19510000000000002</v>
      </c>
      <c r="H418" s="80" t="str">
        <f>_xll.BDH($B$1,"IVOL_MONEYNESS",A418,A418,"IVOL_MATURITY=MATURITY_1STM","IVOL_MONEYNESS_LEVEL=MONEY_LVL_100_","DTS=H","FACTOR=.01","DAYS=W")</f>
        <v>#N/A Start Date</v>
      </c>
      <c r="I418" s="81" t="str">
        <f t="shared" si="80"/>
        <v>#N/A Start Date</v>
      </c>
      <c r="J418" s="34" t="e">
        <f t="shared" si="72"/>
        <v>#REF!</v>
      </c>
      <c r="K418" s="35" t="e">
        <f t="shared" si="73"/>
        <v>#VALUE!</v>
      </c>
      <c r="L418" s="35" t="e">
        <f t="shared" si="74"/>
        <v>#REF!</v>
      </c>
      <c r="M418" s="35" t="e">
        <f t="shared" si="81"/>
        <v>#REF!</v>
      </c>
      <c r="N418" s="35" t="e">
        <f t="shared" si="82"/>
        <v>#REF!</v>
      </c>
      <c r="O418" s="36" t="e">
        <f t="shared" si="83"/>
        <v>#REF!</v>
      </c>
      <c r="Q418" s="37">
        <f t="shared" si="75"/>
        <v>0</v>
      </c>
      <c r="R418" s="38" t="e">
        <f t="shared" si="76"/>
        <v>#REF!</v>
      </c>
      <c r="S418" s="39" t="e">
        <f t="shared" si="77"/>
        <v>#REF!</v>
      </c>
    </row>
    <row r="419" spans="1:19" x14ac:dyDescent="0.25">
      <c r="A419" s="2"/>
      <c r="C419">
        <f t="shared" si="78"/>
        <v>0</v>
      </c>
      <c r="D419" s="32" t="e">
        <f t="shared" si="79"/>
        <v>#N/A</v>
      </c>
      <c r="E419" s="32" t="e">
        <f>Basic!#REF!</f>
        <v>#REF!</v>
      </c>
      <c r="F419" s="40"/>
      <c r="G419" s="80">
        <f>IFERROR(VLOOKUP(A419,HistData!Y:Z,2,FALSE)/100,G418)</f>
        <v>0.19510000000000002</v>
      </c>
      <c r="H419" s="80" t="str">
        <f>_xll.BDH($B$1,"IVOL_MONEYNESS",A419,A419,"IVOL_MATURITY=MATURITY_1STM","IVOL_MONEYNESS_LEVEL=MONEY_LVL_100_","DTS=H","FACTOR=.01","DAYS=W")</f>
        <v>#N/A Start Date</v>
      </c>
      <c r="I419" s="81" t="str">
        <f t="shared" si="80"/>
        <v>#N/A Start Date</v>
      </c>
      <c r="J419" s="34" t="e">
        <f t="shared" si="72"/>
        <v>#REF!</v>
      </c>
      <c r="K419" s="35" t="e">
        <f t="shared" si="73"/>
        <v>#VALUE!</v>
      </c>
      <c r="L419" s="35" t="e">
        <f t="shared" si="74"/>
        <v>#REF!</v>
      </c>
      <c r="M419" s="35" t="e">
        <f t="shared" si="81"/>
        <v>#REF!</v>
      </c>
      <c r="N419" s="35" t="e">
        <f t="shared" si="82"/>
        <v>#REF!</v>
      </c>
      <c r="O419" s="36" t="e">
        <f t="shared" si="83"/>
        <v>#REF!</v>
      </c>
      <c r="Q419" s="37">
        <f t="shared" si="75"/>
        <v>0</v>
      </c>
      <c r="R419" s="38" t="e">
        <f t="shared" si="76"/>
        <v>#REF!</v>
      </c>
      <c r="S419" s="39" t="e">
        <f t="shared" si="77"/>
        <v>#REF!</v>
      </c>
    </row>
    <row r="420" spans="1:19" x14ac:dyDescent="0.25">
      <c r="A420" s="2"/>
      <c r="C420">
        <f t="shared" si="78"/>
        <v>0</v>
      </c>
      <c r="D420" s="32" t="e">
        <f t="shared" si="79"/>
        <v>#N/A</v>
      </c>
      <c r="E420" s="32" t="e">
        <f>Basic!#REF!</f>
        <v>#REF!</v>
      </c>
      <c r="F420" s="40"/>
      <c r="G420" s="80">
        <f>IFERROR(VLOOKUP(A420,HistData!Y:Z,2,FALSE)/100,G419)</f>
        <v>0.19510000000000002</v>
      </c>
      <c r="H420" s="80" t="str">
        <f>_xll.BDH($B$1,"IVOL_MONEYNESS",A420,A420,"IVOL_MATURITY=MATURITY_1STM","IVOL_MONEYNESS_LEVEL=MONEY_LVL_100_","DTS=H","FACTOR=.01","DAYS=W")</f>
        <v>#N/A Start Date</v>
      </c>
      <c r="I420" s="81" t="str">
        <f t="shared" si="80"/>
        <v>#N/A Start Date</v>
      </c>
      <c r="J420" s="34" t="e">
        <f t="shared" si="72"/>
        <v>#REF!</v>
      </c>
      <c r="K420" s="35" t="e">
        <f t="shared" si="73"/>
        <v>#VALUE!</v>
      </c>
      <c r="L420" s="35" t="e">
        <f t="shared" si="74"/>
        <v>#REF!</v>
      </c>
      <c r="M420" s="35" t="e">
        <f t="shared" si="81"/>
        <v>#REF!</v>
      </c>
      <c r="N420" s="35" t="e">
        <f t="shared" si="82"/>
        <v>#REF!</v>
      </c>
      <c r="O420" s="36" t="e">
        <f t="shared" si="83"/>
        <v>#REF!</v>
      </c>
      <c r="Q420" s="37">
        <f t="shared" si="75"/>
        <v>0</v>
      </c>
      <c r="R420" s="38" t="e">
        <f t="shared" si="76"/>
        <v>#REF!</v>
      </c>
      <c r="S420" s="39" t="e">
        <f t="shared" si="77"/>
        <v>#REF!</v>
      </c>
    </row>
    <row r="421" spans="1:19" x14ac:dyDescent="0.25">
      <c r="A421" s="2"/>
      <c r="C421">
        <f t="shared" si="78"/>
        <v>0</v>
      </c>
      <c r="D421" s="32" t="e">
        <f t="shared" si="79"/>
        <v>#N/A</v>
      </c>
      <c r="E421" s="32" t="e">
        <f>Basic!#REF!</f>
        <v>#REF!</v>
      </c>
      <c r="F421" s="40"/>
      <c r="G421" s="80">
        <f>IFERROR(VLOOKUP(A421,HistData!Y:Z,2,FALSE)/100,G420)</f>
        <v>0.19510000000000002</v>
      </c>
      <c r="H421" s="80" t="str">
        <f>_xll.BDH($B$1,"IVOL_MONEYNESS",A421,A421,"IVOL_MATURITY=MATURITY_1STM","IVOL_MONEYNESS_LEVEL=MONEY_LVL_100_","DTS=H","FACTOR=.01","DAYS=W")</f>
        <v>#N/A Start Date</v>
      </c>
      <c r="I421" s="81" t="str">
        <f t="shared" si="80"/>
        <v>#N/A Start Date</v>
      </c>
      <c r="J421" s="34" t="e">
        <f t="shared" si="72"/>
        <v>#REF!</v>
      </c>
      <c r="K421" s="35" t="e">
        <f t="shared" si="73"/>
        <v>#VALUE!</v>
      </c>
      <c r="L421" s="35" t="e">
        <f t="shared" si="74"/>
        <v>#REF!</v>
      </c>
      <c r="M421" s="35" t="e">
        <f t="shared" si="81"/>
        <v>#REF!</v>
      </c>
      <c r="N421" s="35" t="e">
        <f t="shared" si="82"/>
        <v>#REF!</v>
      </c>
      <c r="O421" s="36" t="e">
        <f t="shared" si="83"/>
        <v>#REF!</v>
      </c>
      <c r="Q421" s="37">
        <f t="shared" si="75"/>
        <v>0</v>
      </c>
      <c r="R421" s="38" t="e">
        <f t="shared" si="76"/>
        <v>#REF!</v>
      </c>
      <c r="S421" s="39" t="e">
        <f t="shared" si="77"/>
        <v>#REF!</v>
      </c>
    </row>
    <row r="422" spans="1:19" x14ac:dyDescent="0.25">
      <c r="A422" s="2"/>
      <c r="C422">
        <f t="shared" si="78"/>
        <v>0</v>
      </c>
      <c r="D422" s="32" t="e">
        <f t="shared" si="79"/>
        <v>#N/A</v>
      </c>
      <c r="E422" s="32" t="e">
        <f>Basic!#REF!</f>
        <v>#REF!</v>
      </c>
      <c r="F422" s="40"/>
      <c r="G422" s="80">
        <f>IFERROR(VLOOKUP(A422,HistData!Y:Z,2,FALSE)/100,G421)</f>
        <v>0.19510000000000002</v>
      </c>
      <c r="H422" s="80" t="str">
        <f>_xll.BDH($B$1,"IVOL_MONEYNESS",A422,A422,"IVOL_MATURITY=MATURITY_1STM","IVOL_MONEYNESS_LEVEL=MONEY_LVL_100_","DTS=H","FACTOR=.01","DAYS=W")</f>
        <v>#N/A Start Date</v>
      </c>
      <c r="I422" s="81" t="str">
        <f t="shared" si="80"/>
        <v>#N/A Start Date</v>
      </c>
      <c r="J422" s="34" t="e">
        <f t="shared" si="72"/>
        <v>#REF!</v>
      </c>
      <c r="K422" s="35" t="e">
        <f t="shared" si="73"/>
        <v>#VALUE!</v>
      </c>
      <c r="L422" s="35" t="e">
        <f t="shared" si="74"/>
        <v>#REF!</v>
      </c>
      <c r="M422" s="35" t="e">
        <f t="shared" si="81"/>
        <v>#REF!</v>
      </c>
      <c r="N422" s="35" t="e">
        <f t="shared" si="82"/>
        <v>#REF!</v>
      </c>
      <c r="O422" s="36" t="e">
        <f t="shared" si="83"/>
        <v>#REF!</v>
      </c>
      <c r="Q422" s="37">
        <f t="shared" si="75"/>
        <v>0</v>
      </c>
      <c r="R422" s="38" t="e">
        <f t="shared" si="76"/>
        <v>#REF!</v>
      </c>
      <c r="S422" s="39" t="e">
        <f t="shared" si="77"/>
        <v>#REF!</v>
      </c>
    </row>
    <row r="423" spans="1:19" x14ac:dyDescent="0.25">
      <c r="A423" s="2"/>
      <c r="C423">
        <f t="shared" si="78"/>
        <v>0</v>
      </c>
      <c r="D423" s="32" t="e">
        <f t="shared" si="79"/>
        <v>#N/A</v>
      </c>
      <c r="E423" s="32" t="e">
        <f>Basic!#REF!</f>
        <v>#REF!</v>
      </c>
      <c r="F423" s="40"/>
      <c r="G423" s="80">
        <f>IFERROR(VLOOKUP(A423,HistData!Y:Z,2,FALSE)/100,G422)</f>
        <v>0.19510000000000002</v>
      </c>
      <c r="H423" s="80" t="str">
        <f>_xll.BDH($B$1,"IVOL_MONEYNESS",A423,A423,"IVOL_MATURITY=MATURITY_1STM","IVOL_MONEYNESS_LEVEL=MONEY_LVL_100_","DTS=H","FACTOR=.01","DAYS=W")</f>
        <v>#N/A Start Date</v>
      </c>
      <c r="I423" s="81" t="str">
        <f t="shared" si="80"/>
        <v>#N/A Start Date</v>
      </c>
      <c r="J423" s="34" t="e">
        <f t="shared" si="72"/>
        <v>#REF!</v>
      </c>
      <c r="K423" s="35" t="e">
        <f t="shared" si="73"/>
        <v>#VALUE!</v>
      </c>
      <c r="L423" s="35" t="e">
        <f t="shared" si="74"/>
        <v>#REF!</v>
      </c>
      <c r="M423" s="35" t="e">
        <f t="shared" si="81"/>
        <v>#REF!</v>
      </c>
      <c r="N423" s="35" t="e">
        <f t="shared" si="82"/>
        <v>#REF!</v>
      </c>
      <c r="O423" s="36" t="e">
        <f t="shared" si="83"/>
        <v>#REF!</v>
      </c>
      <c r="Q423" s="37">
        <f t="shared" si="75"/>
        <v>0</v>
      </c>
      <c r="R423" s="38" t="e">
        <f t="shared" si="76"/>
        <v>#REF!</v>
      </c>
      <c r="S423" s="39" t="e">
        <f t="shared" si="77"/>
        <v>#REF!</v>
      </c>
    </row>
    <row r="424" spans="1:19" x14ac:dyDescent="0.25">
      <c r="A424" s="2"/>
      <c r="C424">
        <f t="shared" si="78"/>
        <v>0</v>
      </c>
      <c r="D424" s="32" t="e">
        <f t="shared" si="79"/>
        <v>#N/A</v>
      </c>
      <c r="E424" s="32" t="e">
        <f>Basic!#REF!</f>
        <v>#REF!</v>
      </c>
      <c r="F424" s="40"/>
      <c r="G424" s="80">
        <f>IFERROR(VLOOKUP(A424,HistData!Y:Z,2,FALSE)/100,G423)</f>
        <v>0.19510000000000002</v>
      </c>
      <c r="H424" s="80" t="str">
        <f>_xll.BDH($B$1,"IVOL_MONEYNESS",A424,A424,"IVOL_MATURITY=MATURITY_1STM","IVOL_MONEYNESS_LEVEL=MONEY_LVL_100_","DTS=H","FACTOR=.01","DAYS=W")</f>
        <v>#N/A Start Date</v>
      </c>
      <c r="I424" s="81" t="str">
        <f t="shared" si="80"/>
        <v>#N/A Start Date</v>
      </c>
      <c r="J424" s="34" t="e">
        <f t="shared" si="72"/>
        <v>#REF!</v>
      </c>
      <c r="K424" s="35" t="e">
        <f t="shared" si="73"/>
        <v>#VALUE!</v>
      </c>
      <c r="L424" s="35" t="e">
        <f t="shared" si="74"/>
        <v>#REF!</v>
      </c>
      <c r="M424" s="35" t="e">
        <f t="shared" si="81"/>
        <v>#REF!</v>
      </c>
      <c r="N424" s="35" t="e">
        <f t="shared" si="82"/>
        <v>#REF!</v>
      </c>
      <c r="O424" s="36" t="e">
        <f t="shared" si="83"/>
        <v>#REF!</v>
      </c>
      <c r="Q424" s="37">
        <f t="shared" si="75"/>
        <v>0</v>
      </c>
      <c r="R424" s="38" t="e">
        <f t="shared" si="76"/>
        <v>#REF!</v>
      </c>
      <c r="S424" s="39" t="e">
        <f t="shared" si="77"/>
        <v>#REF!</v>
      </c>
    </row>
    <row r="425" spans="1:19" x14ac:dyDescent="0.25">
      <c r="A425" s="2"/>
      <c r="C425">
        <f t="shared" si="78"/>
        <v>0</v>
      </c>
      <c r="D425" s="32" t="e">
        <f t="shared" si="79"/>
        <v>#N/A</v>
      </c>
      <c r="E425" s="32" t="e">
        <f>Basic!#REF!</f>
        <v>#REF!</v>
      </c>
      <c r="F425" s="40"/>
      <c r="G425" s="80">
        <f>IFERROR(VLOOKUP(A425,HistData!Y:Z,2,FALSE)/100,G424)</f>
        <v>0.19510000000000002</v>
      </c>
      <c r="H425" s="80" t="str">
        <f>_xll.BDH($B$1,"IVOL_MONEYNESS",A425,A425,"IVOL_MATURITY=MATURITY_1STM","IVOL_MONEYNESS_LEVEL=MONEY_LVL_100_","DTS=H","FACTOR=.01","DAYS=W")</f>
        <v>#N/A Start Date</v>
      </c>
      <c r="I425" s="81" t="str">
        <f t="shared" si="80"/>
        <v>#N/A Start Date</v>
      </c>
      <c r="J425" s="34" t="e">
        <f t="shared" si="72"/>
        <v>#REF!</v>
      </c>
      <c r="K425" s="35" t="e">
        <f t="shared" si="73"/>
        <v>#VALUE!</v>
      </c>
      <c r="L425" s="35" t="e">
        <f t="shared" si="74"/>
        <v>#REF!</v>
      </c>
      <c r="M425" s="35" t="e">
        <f t="shared" si="81"/>
        <v>#REF!</v>
      </c>
      <c r="N425" s="35" t="e">
        <f t="shared" si="82"/>
        <v>#REF!</v>
      </c>
      <c r="O425" s="36" t="e">
        <f t="shared" si="83"/>
        <v>#REF!</v>
      </c>
      <c r="Q425" s="37">
        <f t="shared" si="75"/>
        <v>0</v>
      </c>
      <c r="R425" s="38" t="e">
        <f t="shared" si="76"/>
        <v>#REF!</v>
      </c>
      <c r="S425" s="39" t="e">
        <f t="shared" si="77"/>
        <v>#REF!</v>
      </c>
    </row>
    <row r="426" spans="1:19" x14ac:dyDescent="0.25">
      <c r="A426" s="2"/>
      <c r="C426">
        <f t="shared" si="78"/>
        <v>0</v>
      </c>
      <c r="D426" s="32" t="e">
        <f t="shared" si="79"/>
        <v>#N/A</v>
      </c>
      <c r="E426" s="32" t="e">
        <f>Basic!#REF!</f>
        <v>#REF!</v>
      </c>
      <c r="F426" s="40"/>
      <c r="G426" s="80">
        <f>IFERROR(VLOOKUP(A426,HistData!Y:Z,2,FALSE)/100,G425)</f>
        <v>0.19510000000000002</v>
      </c>
      <c r="H426" s="80" t="str">
        <f>_xll.BDH($B$1,"IVOL_MONEYNESS",A426,A426,"IVOL_MATURITY=MATURITY_1STM","IVOL_MONEYNESS_LEVEL=MONEY_LVL_100_","DTS=H","FACTOR=.01","DAYS=W")</f>
        <v>#N/A Start Date</v>
      </c>
      <c r="I426" s="81" t="str">
        <f t="shared" si="80"/>
        <v>#N/A Start Date</v>
      </c>
      <c r="J426" s="34" t="e">
        <f t="shared" si="72"/>
        <v>#REF!</v>
      </c>
      <c r="K426" s="35" t="e">
        <f t="shared" si="73"/>
        <v>#VALUE!</v>
      </c>
      <c r="L426" s="35" t="e">
        <f t="shared" si="74"/>
        <v>#REF!</v>
      </c>
      <c r="M426" s="35" t="e">
        <f t="shared" si="81"/>
        <v>#REF!</v>
      </c>
      <c r="N426" s="35" t="e">
        <f t="shared" si="82"/>
        <v>#REF!</v>
      </c>
      <c r="O426" s="36" t="e">
        <f t="shared" si="83"/>
        <v>#REF!</v>
      </c>
      <c r="Q426" s="37">
        <f t="shared" si="75"/>
        <v>0</v>
      </c>
      <c r="R426" s="38" t="e">
        <f t="shared" si="76"/>
        <v>#REF!</v>
      </c>
      <c r="S426" s="39" t="e">
        <f t="shared" si="77"/>
        <v>#REF!</v>
      </c>
    </row>
    <row r="427" spans="1:19" x14ac:dyDescent="0.25">
      <c r="A427" s="2"/>
      <c r="C427">
        <f t="shared" si="78"/>
        <v>0</v>
      </c>
      <c r="D427" s="32" t="e">
        <f t="shared" si="79"/>
        <v>#N/A</v>
      </c>
      <c r="E427" s="32" t="e">
        <f>Basic!#REF!</f>
        <v>#REF!</v>
      </c>
      <c r="F427" s="40"/>
      <c r="G427" s="80">
        <f>IFERROR(VLOOKUP(A427,HistData!Y:Z,2,FALSE)/100,G426)</f>
        <v>0.19510000000000002</v>
      </c>
      <c r="H427" s="80" t="str">
        <f>_xll.BDH($B$1,"IVOL_MONEYNESS",A427,A427,"IVOL_MATURITY=MATURITY_1STM","IVOL_MONEYNESS_LEVEL=MONEY_LVL_100_","DTS=H","FACTOR=.01","DAYS=W")</f>
        <v>#N/A Start Date</v>
      </c>
      <c r="I427" s="81" t="str">
        <f t="shared" si="80"/>
        <v>#N/A Start Date</v>
      </c>
      <c r="J427" s="34" t="e">
        <f t="shared" si="72"/>
        <v>#REF!</v>
      </c>
      <c r="K427" s="35" t="e">
        <f t="shared" si="73"/>
        <v>#VALUE!</v>
      </c>
      <c r="L427" s="35" t="e">
        <f t="shared" si="74"/>
        <v>#REF!</v>
      </c>
      <c r="M427" s="35" t="e">
        <f t="shared" si="81"/>
        <v>#REF!</v>
      </c>
      <c r="N427" s="35" t="e">
        <f t="shared" si="82"/>
        <v>#REF!</v>
      </c>
      <c r="O427" s="36" t="e">
        <f t="shared" si="83"/>
        <v>#REF!</v>
      </c>
      <c r="Q427" s="37">
        <f t="shared" si="75"/>
        <v>0</v>
      </c>
      <c r="R427" s="38" t="e">
        <f t="shared" si="76"/>
        <v>#REF!</v>
      </c>
      <c r="S427" s="39" t="e">
        <f t="shared" si="77"/>
        <v>#REF!</v>
      </c>
    </row>
    <row r="428" spans="1:19" x14ac:dyDescent="0.25">
      <c r="A428" s="2"/>
      <c r="C428">
        <f t="shared" si="78"/>
        <v>0</v>
      </c>
      <c r="D428" s="32" t="e">
        <f t="shared" si="79"/>
        <v>#N/A</v>
      </c>
      <c r="E428" s="32" t="e">
        <f>Basic!#REF!</f>
        <v>#REF!</v>
      </c>
      <c r="F428" s="40"/>
      <c r="G428" s="80">
        <f>IFERROR(VLOOKUP(A428,HistData!Y:Z,2,FALSE)/100,G427)</f>
        <v>0.19510000000000002</v>
      </c>
      <c r="H428" s="80" t="str">
        <f>_xll.BDH($B$1,"IVOL_MONEYNESS",A428,A428,"IVOL_MATURITY=MATURITY_1STM","IVOL_MONEYNESS_LEVEL=MONEY_LVL_100_","DTS=H","FACTOR=.01","DAYS=W")</f>
        <v>#N/A Start Date</v>
      </c>
      <c r="I428" s="81" t="str">
        <f t="shared" si="80"/>
        <v>#N/A Start Date</v>
      </c>
      <c r="J428" s="34" t="e">
        <f t="shared" si="72"/>
        <v>#REF!</v>
      </c>
      <c r="K428" s="35" t="e">
        <f t="shared" si="73"/>
        <v>#VALUE!</v>
      </c>
      <c r="L428" s="35" t="e">
        <f t="shared" si="74"/>
        <v>#REF!</v>
      </c>
      <c r="M428" s="35" t="e">
        <f t="shared" si="81"/>
        <v>#REF!</v>
      </c>
      <c r="N428" s="35" t="e">
        <f t="shared" si="82"/>
        <v>#REF!</v>
      </c>
      <c r="O428" s="36" t="e">
        <f t="shared" si="83"/>
        <v>#REF!</v>
      </c>
      <c r="Q428" s="37">
        <f t="shared" si="75"/>
        <v>0</v>
      </c>
      <c r="R428" s="38" t="e">
        <f t="shared" si="76"/>
        <v>#REF!</v>
      </c>
      <c r="S428" s="39" t="e">
        <f t="shared" si="77"/>
        <v>#REF!</v>
      </c>
    </row>
    <row r="429" spans="1:19" x14ac:dyDescent="0.25">
      <c r="A429" s="2"/>
      <c r="C429">
        <f t="shared" si="78"/>
        <v>0</v>
      </c>
      <c r="D429" s="32" t="e">
        <f t="shared" si="79"/>
        <v>#N/A</v>
      </c>
      <c r="E429" s="32" t="e">
        <f>Basic!#REF!</f>
        <v>#REF!</v>
      </c>
      <c r="F429" s="40"/>
      <c r="G429" s="80">
        <f>IFERROR(VLOOKUP(A429,HistData!Y:Z,2,FALSE)/100,G428)</f>
        <v>0.19510000000000002</v>
      </c>
      <c r="H429" s="80" t="str">
        <f>_xll.BDH($B$1,"IVOL_MONEYNESS",A429,A429,"IVOL_MATURITY=MATURITY_1STM","IVOL_MONEYNESS_LEVEL=MONEY_LVL_100_","DTS=H","FACTOR=.01","DAYS=W")</f>
        <v>#N/A Start Date</v>
      </c>
      <c r="I429" s="81" t="str">
        <f t="shared" si="80"/>
        <v>#N/A Start Date</v>
      </c>
      <c r="J429" s="34" t="e">
        <f t="shared" si="72"/>
        <v>#REF!</v>
      </c>
      <c r="K429" s="35" t="e">
        <f t="shared" si="73"/>
        <v>#VALUE!</v>
      </c>
      <c r="L429" s="35" t="e">
        <f t="shared" si="74"/>
        <v>#REF!</v>
      </c>
      <c r="M429" s="35" t="e">
        <f t="shared" si="81"/>
        <v>#REF!</v>
      </c>
      <c r="N429" s="35" t="e">
        <f t="shared" si="82"/>
        <v>#REF!</v>
      </c>
      <c r="O429" s="36" t="e">
        <f t="shared" si="83"/>
        <v>#REF!</v>
      </c>
      <c r="Q429" s="37">
        <f t="shared" si="75"/>
        <v>0</v>
      </c>
      <c r="R429" s="38" t="e">
        <f t="shared" si="76"/>
        <v>#REF!</v>
      </c>
      <c r="S429" s="39" t="e">
        <f t="shared" si="77"/>
        <v>#REF!</v>
      </c>
    </row>
    <row r="430" spans="1:19" x14ac:dyDescent="0.25">
      <c r="A430" s="2"/>
      <c r="C430">
        <f t="shared" si="78"/>
        <v>0</v>
      </c>
      <c r="D430" s="32" t="e">
        <f t="shared" si="79"/>
        <v>#N/A</v>
      </c>
      <c r="E430" s="32" t="e">
        <f>Basic!#REF!</f>
        <v>#REF!</v>
      </c>
      <c r="F430" s="40"/>
      <c r="G430" s="80">
        <f>IFERROR(VLOOKUP(A430,HistData!Y:Z,2,FALSE)/100,G429)</f>
        <v>0.19510000000000002</v>
      </c>
      <c r="H430" s="80" t="str">
        <f>_xll.BDH($B$1,"IVOL_MONEYNESS",A430,A430,"IVOL_MATURITY=MATURITY_1STM","IVOL_MONEYNESS_LEVEL=MONEY_LVL_100_","DTS=H","FACTOR=.01","DAYS=W")</f>
        <v>#N/A Start Date</v>
      </c>
      <c r="I430" s="81" t="str">
        <f t="shared" si="80"/>
        <v>#N/A Start Date</v>
      </c>
      <c r="J430" s="34" t="e">
        <f t="shared" si="72"/>
        <v>#REF!</v>
      </c>
      <c r="K430" s="35" t="e">
        <f t="shared" si="73"/>
        <v>#VALUE!</v>
      </c>
      <c r="L430" s="35" t="e">
        <f t="shared" si="74"/>
        <v>#REF!</v>
      </c>
      <c r="M430" s="35" t="e">
        <f t="shared" si="81"/>
        <v>#REF!</v>
      </c>
      <c r="N430" s="35" t="e">
        <f t="shared" si="82"/>
        <v>#REF!</v>
      </c>
      <c r="O430" s="36" t="e">
        <f t="shared" si="83"/>
        <v>#REF!</v>
      </c>
      <c r="Q430" s="37">
        <f t="shared" si="75"/>
        <v>0</v>
      </c>
      <c r="R430" s="38" t="e">
        <f t="shared" si="76"/>
        <v>#REF!</v>
      </c>
      <c r="S430" s="39" t="e">
        <f t="shared" si="77"/>
        <v>#REF!</v>
      </c>
    </row>
    <row r="431" spans="1:19" x14ac:dyDescent="0.25">
      <c r="A431" s="2"/>
      <c r="C431">
        <f t="shared" si="78"/>
        <v>0</v>
      </c>
      <c r="D431" s="32" t="e">
        <f t="shared" si="79"/>
        <v>#N/A</v>
      </c>
      <c r="E431" s="32" t="e">
        <f>Basic!#REF!</f>
        <v>#REF!</v>
      </c>
      <c r="F431" s="40"/>
      <c r="G431" s="80">
        <f>IFERROR(VLOOKUP(A431,HistData!Y:Z,2,FALSE)/100,G430)</f>
        <v>0.19510000000000002</v>
      </c>
      <c r="H431" s="80" t="str">
        <f>_xll.BDH($B$1,"IVOL_MONEYNESS",A431,A431,"IVOL_MATURITY=MATURITY_1STM","IVOL_MONEYNESS_LEVEL=MONEY_LVL_100_","DTS=H","FACTOR=.01","DAYS=W")</f>
        <v>#N/A Start Date</v>
      </c>
      <c r="I431" s="81" t="str">
        <f t="shared" si="80"/>
        <v>#N/A Start Date</v>
      </c>
      <c r="J431" s="34" t="e">
        <f t="shared" si="72"/>
        <v>#REF!</v>
      </c>
      <c r="K431" s="35" t="e">
        <f t="shared" si="73"/>
        <v>#VALUE!</v>
      </c>
      <c r="L431" s="35" t="e">
        <f t="shared" si="74"/>
        <v>#REF!</v>
      </c>
      <c r="M431" s="35" t="e">
        <f t="shared" si="81"/>
        <v>#REF!</v>
      </c>
      <c r="N431" s="35" t="e">
        <f t="shared" si="82"/>
        <v>#REF!</v>
      </c>
      <c r="O431" s="36" t="e">
        <f t="shared" si="83"/>
        <v>#REF!</v>
      </c>
      <c r="Q431" s="37">
        <f t="shared" si="75"/>
        <v>0</v>
      </c>
      <c r="R431" s="38" t="e">
        <f t="shared" si="76"/>
        <v>#REF!</v>
      </c>
      <c r="S431" s="39" t="e">
        <f t="shared" si="77"/>
        <v>#REF!</v>
      </c>
    </row>
    <row r="432" spans="1:19" x14ac:dyDescent="0.25">
      <c r="A432" s="2"/>
      <c r="C432">
        <f t="shared" si="78"/>
        <v>0</v>
      </c>
      <c r="D432" s="32" t="e">
        <f t="shared" si="79"/>
        <v>#N/A</v>
      </c>
      <c r="E432" s="32" t="e">
        <f>Basic!#REF!</f>
        <v>#REF!</v>
      </c>
      <c r="F432" s="40"/>
      <c r="G432" s="80">
        <f>IFERROR(VLOOKUP(A432,HistData!Y:Z,2,FALSE)/100,G431)</f>
        <v>0.19510000000000002</v>
      </c>
      <c r="H432" s="80" t="str">
        <f>_xll.BDH($B$1,"IVOL_MONEYNESS",A432,A432,"IVOL_MATURITY=MATURITY_1STM","IVOL_MONEYNESS_LEVEL=MONEY_LVL_100_","DTS=H","FACTOR=.01","DAYS=W")</f>
        <v>#N/A Start Date</v>
      </c>
      <c r="I432" s="81" t="str">
        <f t="shared" si="80"/>
        <v>#N/A Start Date</v>
      </c>
      <c r="J432" s="34" t="e">
        <f t="shared" si="72"/>
        <v>#REF!</v>
      </c>
      <c r="K432" s="35" t="e">
        <f t="shared" si="73"/>
        <v>#VALUE!</v>
      </c>
      <c r="L432" s="35" t="e">
        <f t="shared" si="74"/>
        <v>#REF!</v>
      </c>
      <c r="M432" s="35" t="e">
        <f t="shared" si="81"/>
        <v>#REF!</v>
      </c>
      <c r="N432" s="35" t="e">
        <f t="shared" si="82"/>
        <v>#REF!</v>
      </c>
      <c r="O432" s="36" t="e">
        <f t="shared" si="83"/>
        <v>#REF!</v>
      </c>
      <c r="Q432" s="37">
        <f t="shared" si="75"/>
        <v>0</v>
      </c>
      <c r="R432" s="38" t="e">
        <f t="shared" si="76"/>
        <v>#REF!</v>
      </c>
      <c r="S432" s="39" t="e">
        <f t="shared" si="77"/>
        <v>#REF!</v>
      </c>
    </row>
    <row r="433" spans="1:19" x14ac:dyDescent="0.25">
      <c r="A433" s="2"/>
      <c r="C433">
        <f t="shared" si="78"/>
        <v>0</v>
      </c>
      <c r="D433" s="32" t="e">
        <f t="shared" si="79"/>
        <v>#N/A</v>
      </c>
      <c r="E433" s="32" t="e">
        <f>Basic!#REF!</f>
        <v>#REF!</v>
      </c>
      <c r="F433" s="40"/>
      <c r="G433" s="80">
        <f>IFERROR(VLOOKUP(A433,HistData!Y:Z,2,FALSE)/100,G432)</f>
        <v>0.19510000000000002</v>
      </c>
      <c r="H433" s="80" t="str">
        <f>_xll.BDH($B$1,"IVOL_MONEYNESS",A433,A433,"IVOL_MATURITY=MATURITY_1STM","IVOL_MONEYNESS_LEVEL=MONEY_LVL_100_","DTS=H","FACTOR=.01","DAYS=W")</f>
        <v>#N/A Start Date</v>
      </c>
      <c r="I433" s="81" t="str">
        <f t="shared" si="80"/>
        <v>#N/A Start Date</v>
      </c>
      <c r="J433" s="34" t="e">
        <f t="shared" si="72"/>
        <v>#REF!</v>
      </c>
      <c r="K433" s="35" t="e">
        <f t="shared" si="73"/>
        <v>#VALUE!</v>
      </c>
      <c r="L433" s="35" t="e">
        <f t="shared" si="74"/>
        <v>#REF!</v>
      </c>
      <c r="M433" s="35" t="e">
        <f t="shared" si="81"/>
        <v>#REF!</v>
      </c>
      <c r="N433" s="35" t="e">
        <f t="shared" si="82"/>
        <v>#REF!</v>
      </c>
      <c r="O433" s="36" t="e">
        <f t="shared" si="83"/>
        <v>#REF!</v>
      </c>
      <c r="Q433" s="37">
        <f t="shared" si="75"/>
        <v>0</v>
      </c>
      <c r="R433" s="38" t="e">
        <f t="shared" si="76"/>
        <v>#REF!</v>
      </c>
      <c r="S433" s="39" t="e">
        <f t="shared" si="77"/>
        <v>#REF!</v>
      </c>
    </row>
    <row r="434" spans="1:19" x14ac:dyDescent="0.25">
      <c r="A434" s="2"/>
      <c r="C434">
        <f t="shared" si="78"/>
        <v>0</v>
      </c>
      <c r="D434" s="32" t="e">
        <f t="shared" si="79"/>
        <v>#N/A</v>
      </c>
      <c r="E434" s="32" t="e">
        <f>Basic!#REF!</f>
        <v>#REF!</v>
      </c>
      <c r="F434" s="40"/>
      <c r="G434" s="80">
        <f>IFERROR(VLOOKUP(A434,HistData!Y:Z,2,FALSE)/100,G433)</f>
        <v>0.19510000000000002</v>
      </c>
      <c r="H434" s="80" t="str">
        <f>_xll.BDH($B$1,"IVOL_MONEYNESS",A434,A434,"IVOL_MATURITY=MATURITY_1STM","IVOL_MONEYNESS_LEVEL=MONEY_LVL_100_","DTS=H","FACTOR=.01","DAYS=W")</f>
        <v>#N/A Start Date</v>
      </c>
      <c r="I434" s="81" t="str">
        <f t="shared" si="80"/>
        <v>#N/A Start Date</v>
      </c>
      <c r="J434" s="34" t="e">
        <f t="shared" si="72"/>
        <v>#REF!</v>
      </c>
      <c r="K434" s="35" t="e">
        <f t="shared" si="73"/>
        <v>#VALUE!</v>
      </c>
      <c r="L434" s="35" t="e">
        <f t="shared" si="74"/>
        <v>#REF!</v>
      </c>
      <c r="M434" s="35" t="e">
        <f t="shared" si="81"/>
        <v>#REF!</v>
      </c>
      <c r="N434" s="35" t="e">
        <f t="shared" si="82"/>
        <v>#REF!</v>
      </c>
      <c r="O434" s="36" t="e">
        <f t="shared" si="83"/>
        <v>#REF!</v>
      </c>
      <c r="Q434" s="37">
        <f t="shared" si="75"/>
        <v>0</v>
      </c>
      <c r="R434" s="38" t="e">
        <f t="shared" si="76"/>
        <v>#REF!</v>
      </c>
      <c r="S434" s="39" t="e">
        <f t="shared" si="77"/>
        <v>#REF!</v>
      </c>
    </row>
    <row r="435" spans="1:19" x14ac:dyDescent="0.25">
      <c r="A435" s="2"/>
      <c r="C435">
        <f t="shared" si="78"/>
        <v>0</v>
      </c>
      <c r="D435" s="32" t="e">
        <f t="shared" si="79"/>
        <v>#N/A</v>
      </c>
      <c r="E435" s="32" t="e">
        <f>Basic!#REF!</f>
        <v>#REF!</v>
      </c>
      <c r="F435" s="40"/>
      <c r="G435" s="80">
        <f>IFERROR(VLOOKUP(A435,HistData!Y:Z,2,FALSE)/100,G434)</f>
        <v>0.19510000000000002</v>
      </c>
      <c r="H435" s="80" t="str">
        <f>_xll.BDH($B$1,"IVOL_MONEYNESS",A435,A435,"IVOL_MATURITY=MATURITY_1STM","IVOL_MONEYNESS_LEVEL=MONEY_LVL_100_","DTS=H","FACTOR=.01","DAYS=W")</f>
        <v>#N/A Start Date</v>
      </c>
      <c r="I435" s="81" t="str">
        <f t="shared" si="80"/>
        <v>#N/A Start Date</v>
      </c>
      <c r="J435" s="34" t="e">
        <f t="shared" si="72"/>
        <v>#REF!</v>
      </c>
      <c r="K435" s="35" t="e">
        <f t="shared" si="73"/>
        <v>#VALUE!</v>
      </c>
      <c r="L435" s="35" t="e">
        <f t="shared" si="74"/>
        <v>#REF!</v>
      </c>
      <c r="M435" s="35" t="e">
        <f t="shared" si="81"/>
        <v>#REF!</v>
      </c>
      <c r="N435" s="35" t="e">
        <f t="shared" si="82"/>
        <v>#REF!</v>
      </c>
      <c r="O435" s="36" t="e">
        <f t="shared" si="83"/>
        <v>#REF!</v>
      </c>
      <c r="Q435" s="37">
        <f t="shared" si="75"/>
        <v>0</v>
      </c>
      <c r="R435" s="38" t="e">
        <f t="shared" si="76"/>
        <v>#REF!</v>
      </c>
      <c r="S435" s="39" t="e">
        <f t="shared" si="77"/>
        <v>#REF!</v>
      </c>
    </row>
    <row r="436" spans="1:19" x14ac:dyDescent="0.25">
      <c r="A436" s="2"/>
      <c r="C436">
        <f t="shared" si="78"/>
        <v>0</v>
      </c>
      <c r="D436" s="32" t="e">
        <f t="shared" si="79"/>
        <v>#N/A</v>
      </c>
      <c r="E436" s="32" t="e">
        <f>Basic!#REF!</f>
        <v>#REF!</v>
      </c>
      <c r="F436" s="40"/>
      <c r="G436" s="80">
        <f>IFERROR(VLOOKUP(A436,HistData!Y:Z,2,FALSE)/100,G435)</f>
        <v>0.19510000000000002</v>
      </c>
      <c r="H436" s="80" t="str">
        <f>_xll.BDH($B$1,"IVOL_MONEYNESS",A436,A436,"IVOL_MATURITY=MATURITY_1STM","IVOL_MONEYNESS_LEVEL=MONEY_LVL_100_","DTS=H","FACTOR=.01","DAYS=W")</f>
        <v>#N/A Start Date</v>
      </c>
      <c r="I436" s="81" t="str">
        <f t="shared" si="80"/>
        <v>#N/A Start Date</v>
      </c>
      <c r="J436" s="34" t="e">
        <f t="shared" si="72"/>
        <v>#REF!</v>
      </c>
      <c r="K436" s="35" t="e">
        <f t="shared" si="73"/>
        <v>#VALUE!</v>
      </c>
      <c r="L436" s="35" t="e">
        <f t="shared" si="74"/>
        <v>#REF!</v>
      </c>
      <c r="M436" s="35" t="e">
        <f t="shared" si="81"/>
        <v>#REF!</v>
      </c>
      <c r="N436" s="35" t="e">
        <f t="shared" si="82"/>
        <v>#REF!</v>
      </c>
      <c r="O436" s="36" t="e">
        <f t="shared" si="83"/>
        <v>#REF!</v>
      </c>
      <c r="Q436" s="37">
        <f t="shared" si="75"/>
        <v>0</v>
      </c>
      <c r="R436" s="38" t="e">
        <f t="shared" si="76"/>
        <v>#REF!</v>
      </c>
      <c r="S436" s="39" t="e">
        <f t="shared" si="77"/>
        <v>#REF!</v>
      </c>
    </row>
    <row r="437" spans="1:19" x14ac:dyDescent="0.25">
      <c r="A437" s="2"/>
      <c r="C437">
        <f t="shared" si="78"/>
        <v>0</v>
      </c>
      <c r="D437" s="32" t="e">
        <f t="shared" si="79"/>
        <v>#N/A</v>
      </c>
      <c r="E437" s="32" t="e">
        <f>Basic!#REF!</f>
        <v>#REF!</v>
      </c>
      <c r="F437" s="40"/>
      <c r="G437" s="80">
        <f>IFERROR(VLOOKUP(A437,HistData!Y:Z,2,FALSE)/100,G436)</f>
        <v>0.19510000000000002</v>
      </c>
      <c r="H437" s="80" t="str">
        <f>_xll.BDH($B$1,"IVOL_MONEYNESS",A437,A437,"IVOL_MATURITY=MATURITY_1STM","IVOL_MONEYNESS_LEVEL=MONEY_LVL_100_","DTS=H","FACTOR=.01","DAYS=W")</f>
        <v>#N/A Start Date</v>
      </c>
      <c r="I437" s="81" t="str">
        <f t="shared" si="80"/>
        <v>#N/A Start Date</v>
      </c>
      <c r="J437" s="34" t="e">
        <f t="shared" si="72"/>
        <v>#REF!</v>
      </c>
      <c r="K437" s="35" t="e">
        <f t="shared" si="73"/>
        <v>#VALUE!</v>
      </c>
      <c r="L437" s="35" t="e">
        <f t="shared" si="74"/>
        <v>#REF!</v>
      </c>
      <c r="M437" s="35" t="e">
        <f t="shared" si="81"/>
        <v>#REF!</v>
      </c>
      <c r="N437" s="35" t="e">
        <f t="shared" si="82"/>
        <v>#REF!</v>
      </c>
      <c r="O437" s="36" t="e">
        <f t="shared" si="83"/>
        <v>#REF!</v>
      </c>
      <c r="Q437" s="37">
        <f t="shared" si="75"/>
        <v>0</v>
      </c>
      <c r="R437" s="38" t="e">
        <f t="shared" si="76"/>
        <v>#REF!</v>
      </c>
      <c r="S437" s="39" t="e">
        <f t="shared" si="77"/>
        <v>#REF!</v>
      </c>
    </row>
    <row r="438" spans="1:19" x14ac:dyDescent="0.25">
      <c r="A438" s="2"/>
      <c r="C438">
        <f t="shared" si="78"/>
        <v>0</v>
      </c>
      <c r="D438" s="32" t="e">
        <f t="shared" si="79"/>
        <v>#N/A</v>
      </c>
      <c r="E438" s="32" t="e">
        <f>Basic!#REF!</f>
        <v>#REF!</v>
      </c>
      <c r="F438" s="40"/>
      <c r="G438" s="80">
        <f>IFERROR(VLOOKUP(A438,HistData!Y:Z,2,FALSE)/100,G437)</f>
        <v>0.19510000000000002</v>
      </c>
      <c r="H438" s="80" t="str">
        <f>_xll.BDH($B$1,"IVOL_MONEYNESS",A438,A438,"IVOL_MATURITY=MATURITY_1STM","IVOL_MONEYNESS_LEVEL=MONEY_LVL_100_","DTS=H","FACTOR=.01","DAYS=W")</f>
        <v>#N/A Start Date</v>
      </c>
      <c r="I438" s="81" t="str">
        <f t="shared" si="80"/>
        <v>#N/A Start Date</v>
      </c>
      <c r="J438" s="34" t="e">
        <f t="shared" si="72"/>
        <v>#REF!</v>
      </c>
      <c r="K438" s="35" t="e">
        <f t="shared" si="73"/>
        <v>#VALUE!</v>
      </c>
      <c r="L438" s="35" t="e">
        <f t="shared" si="74"/>
        <v>#REF!</v>
      </c>
      <c r="M438" s="35" t="e">
        <f t="shared" si="81"/>
        <v>#REF!</v>
      </c>
      <c r="N438" s="35" t="e">
        <f t="shared" si="82"/>
        <v>#REF!</v>
      </c>
      <c r="O438" s="36" t="e">
        <f t="shared" si="83"/>
        <v>#REF!</v>
      </c>
      <c r="Q438" s="37">
        <f t="shared" si="75"/>
        <v>0</v>
      </c>
      <c r="R438" s="38" t="e">
        <f t="shared" si="76"/>
        <v>#REF!</v>
      </c>
      <c r="S438" s="39" t="e">
        <f t="shared" si="77"/>
        <v>#REF!</v>
      </c>
    </row>
    <row r="439" spans="1:19" x14ac:dyDescent="0.25">
      <c r="A439" s="2"/>
      <c r="C439">
        <f t="shared" si="78"/>
        <v>0</v>
      </c>
      <c r="D439" s="32" t="e">
        <f t="shared" si="79"/>
        <v>#N/A</v>
      </c>
      <c r="E439" s="32" t="e">
        <f>Basic!#REF!</f>
        <v>#REF!</v>
      </c>
      <c r="F439" s="40"/>
      <c r="G439" s="80">
        <f>IFERROR(VLOOKUP(A439,HistData!Y:Z,2,FALSE)/100,G438)</f>
        <v>0.19510000000000002</v>
      </c>
      <c r="H439" s="80" t="str">
        <f>_xll.BDH($B$1,"IVOL_MONEYNESS",A439,A439,"IVOL_MATURITY=MATURITY_1STM","IVOL_MONEYNESS_LEVEL=MONEY_LVL_100_","DTS=H","FACTOR=.01","DAYS=W")</f>
        <v>#N/A Start Date</v>
      </c>
      <c r="I439" s="81" t="str">
        <f t="shared" si="80"/>
        <v>#N/A Start Date</v>
      </c>
      <c r="J439" s="34" t="e">
        <f t="shared" si="72"/>
        <v>#REF!</v>
      </c>
      <c r="K439" s="35" t="e">
        <f t="shared" si="73"/>
        <v>#VALUE!</v>
      </c>
      <c r="L439" s="35" t="e">
        <f t="shared" si="74"/>
        <v>#REF!</v>
      </c>
      <c r="M439" s="35" t="e">
        <f t="shared" si="81"/>
        <v>#REF!</v>
      </c>
      <c r="N439" s="35" t="e">
        <f t="shared" si="82"/>
        <v>#REF!</v>
      </c>
      <c r="O439" s="36" t="e">
        <f t="shared" si="83"/>
        <v>#REF!</v>
      </c>
      <c r="Q439" s="37">
        <f t="shared" si="75"/>
        <v>0</v>
      </c>
      <c r="R439" s="38" t="e">
        <f t="shared" si="76"/>
        <v>#REF!</v>
      </c>
      <c r="S439" s="39" t="e">
        <f t="shared" si="77"/>
        <v>#REF!</v>
      </c>
    </row>
    <row r="440" spans="1:19" x14ac:dyDescent="0.25">
      <c r="A440" s="2"/>
      <c r="C440">
        <f t="shared" si="78"/>
        <v>0</v>
      </c>
      <c r="D440" s="32" t="e">
        <f t="shared" si="79"/>
        <v>#N/A</v>
      </c>
      <c r="E440" s="32" t="e">
        <f>Basic!#REF!</f>
        <v>#REF!</v>
      </c>
      <c r="F440" s="40"/>
      <c r="G440" s="80">
        <f>IFERROR(VLOOKUP(A440,HistData!Y:Z,2,FALSE)/100,G439)</f>
        <v>0.19510000000000002</v>
      </c>
      <c r="H440" s="80" t="str">
        <f>_xll.BDH($B$1,"IVOL_MONEYNESS",A440,A440,"IVOL_MATURITY=MATURITY_1STM","IVOL_MONEYNESS_LEVEL=MONEY_LVL_100_","DTS=H","FACTOR=.01","DAYS=W")</f>
        <v>#N/A Start Date</v>
      </c>
      <c r="I440" s="81" t="str">
        <f t="shared" si="80"/>
        <v>#N/A Start Date</v>
      </c>
      <c r="J440" s="34" t="e">
        <f t="shared" si="72"/>
        <v>#REF!</v>
      </c>
      <c r="K440" s="35" t="e">
        <f t="shared" si="73"/>
        <v>#VALUE!</v>
      </c>
      <c r="L440" s="35" t="e">
        <f t="shared" si="74"/>
        <v>#REF!</v>
      </c>
      <c r="M440" s="35" t="e">
        <f t="shared" si="81"/>
        <v>#REF!</v>
      </c>
      <c r="N440" s="35" t="e">
        <f t="shared" si="82"/>
        <v>#REF!</v>
      </c>
      <c r="O440" s="36" t="e">
        <f t="shared" si="83"/>
        <v>#REF!</v>
      </c>
      <c r="Q440" s="37">
        <f t="shared" si="75"/>
        <v>0</v>
      </c>
      <c r="R440" s="38" t="e">
        <f t="shared" si="76"/>
        <v>#REF!</v>
      </c>
      <c r="S440" s="39" t="e">
        <f t="shared" si="77"/>
        <v>#REF!</v>
      </c>
    </row>
    <row r="441" spans="1:19" x14ac:dyDescent="0.25">
      <c r="A441" s="2"/>
      <c r="C441">
        <f t="shared" si="78"/>
        <v>0</v>
      </c>
      <c r="D441" s="32" t="e">
        <f t="shared" si="79"/>
        <v>#N/A</v>
      </c>
      <c r="E441" s="32" t="e">
        <f>Basic!#REF!</f>
        <v>#REF!</v>
      </c>
      <c r="F441" s="40"/>
      <c r="G441" s="80">
        <f>IFERROR(VLOOKUP(A441,HistData!Y:Z,2,FALSE)/100,G440)</f>
        <v>0.19510000000000002</v>
      </c>
      <c r="H441" s="80" t="str">
        <f>_xll.BDH($B$1,"IVOL_MONEYNESS",A441,A441,"IVOL_MATURITY=MATURITY_1STM","IVOL_MONEYNESS_LEVEL=MONEY_LVL_100_","DTS=H","FACTOR=.01","DAYS=W")</f>
        <v>#N/A Start Date</v>
      </c>
      <c r="I441" s="81" t="str">
        <f t="shared" si="80"/>
        <v>#N/A Start Date</v>
      </c>
      <c r="J441" s="34" t="e">
        <f t="shared" si="72"/>
        <v>#REF!</v>
      </c>
      <c r="K441" s="35" t="e">
        <f t="shared" si="73"/>
        <v>#VALUE!</v>
      </c>
      <c r="L441" s="35" t="e">
        <f t="shared" si="74"/>
        <v>#REF!</v>
      </c>
      <c r="M441" s="35" t="e">
        <f t="shared" si="81"/>
        <v>#REF!</v>
      </c>
      <c r="N441" s="35" t="e">
        <f t="shared" si="82"/>
        <v>#REF!</v>
      </c>
      <c r="O441" s="36" t="e">
        <f t="shared" si="83"/>
        <v>#REF!</v>
      </c>
      <c r="Q441" s="37">
        <f t="shared" si="75"/>
        <v>0</v>
      </c>
      <c r="R441" s="38" t="e">
        <f t="shared" si="76"/>
        <v>#REF!</v>
      </c>
      <c r="S441" s="39" t="e">
        <f t="shared" si="77"/>
        <v>#REF!</v>
      </c>
    </row>
    <row r="442" spans="1:19" x14ac:dyDescent="0.25">
      <c r="A442" s="2"/>
      <c r="C442">
        <f t="shared" si="78"/>
        <v>0</v>
      </c>
      <c r="D442" s="32" t="e">
        <f t="shared" si="79"/>
        <v>#N/A</v>
      </c>
      <c r="E442" s="32" t="e">
        <f>Basic!#REF!</f>
        <v>#REF!</v>
      </c>
      <c r="F442" s="40"/>
      <c r="G442" s="80">
        <f>IFERROR(VLOOKUP(A442,HistData!Y:Z,2,FALSE)/100,G441)</f>
        <v>0.19510000000000002</v>
      </c>
      <c r="H442" s="80" t="str">
        <f>_xll.BDH($B$1,"IVOL_MONEYNESS",A442,A442,"IVOL_MATURITY=MATURITY_1STM","IVOL_MONEYNESS_LEVEL=MONEY_LVL_100_","DTS=H","FACTOR=.01","DAYS=W")</f>
        <v>#N/A Start Date</v>
      </c>
      <c r="I442" s="81" t="str">
        <f t="shared" si="80"/>
        <v>#N/A Start Date</v>
      </c>
      <c r="J442" s="34" t="e">
        <f t="shared" si="72"/>
        <v>#REF!</v>
      </c>
      <c r="K442" s="35" t="e">
        <f t="shared" si="73"/>
        <v>#VALUE!</v>
      </c>
      <c r="L442" s="35" t="e">
        <f t="shared" si="74"/>
        <v>#REF!</v>
      </c>
      <c r="M442" s="35" t="e">
        <f t="shared" si="81"/>
        <v>#REF!</v>
      </c>
      <c r="N442" s="35" t="e">
        <f t="shared" si="82"/>
        <v>#REF!</v>
      </c>
      <c r="O442" s="36" t="e">
        <f t="shared" si="83"/>
        <v>#REF!</v>
      </c>
      <c r="Q442" s="37">
        <f t="shared" si="75"/>
        <v>0</v>
      </c>
      <c r="R442" s="38" t="e">
        <f t="shared" si="76"/>
        <v>#REF!</v>
      </c>
      <c r="S442" s="39" t="e">
        <f t="shared" si="77"/>
        <v>#REF!</v>
      </c>
    </row>
    <row r="443" spans="1:19" x14ac:dyDescent="0.25">
      <c r="A443" s="2"/>
      <c r="C443">
        <f t="shared" si="78"/>
        <v>0</v>
      </c>
      <c r="D443" s="32" t="e">
        <f t="shared" si="79"/>
        <v>#N/A</v>
      </c>
      <c r="E443" s="32" t="e">
        <f>Basic!#REF!</f>
        <v>#REF!</v>
      </c>
      <c r="F443" s="40"/>
      <c r="G443" s="80">
        <f>IFERROR(VLOOKUP(A443,HistData!Y:Z,2,FALSE)/100,G442)</f>
        <v>0.19510000000000002</v>
      </c>
      <c r="H443" s="80" t="str">
        <f>_xll.BDH($B$1,"IVOL_MONEYNESS",A443,A443,"IVOL_MATURITY=MATURITY_1STM","IVOL_MONEYNESS_LEVEL=MONEY_LVL_100_","DTS=H","FACTOR=.01","DAYS=W")</f>
        <v>#N/A Start Date</v>
      </c>
      <c r="I443" s="81" t="str">
        <f t="shared" si="80"/>
        <v>#N/A Start Date</v>
      </c>
      <c r="J443" s="34" t="e">
        <f t="shared" si="72"/>
        <v>#REF!</v>
      </c>
      <c r="K443" s="35" t="e">
        <f t="shared" si="73"/>
        <v>#VALUE!</v>
      </c>
      <c r="L443" s="35" t="e">
        <f t="shared" si="74"/>
        <v>#REF!</v>
      </c>
      <c r="M443" s="35" t="e">
        <f t="shared" si="81"/>
        <v>#REF!</v>
      </c>
      <c r="N443" s="35" t="e">
        <f t="shared" si="82"/>
        <v>#REF!</v>
      </c>
      <c r="O443" s="36" t="e">
        <f t="shared" si="83"/>
        <v>#REF!</v>
      </c>
      <c r="Q443" s="37">
        <f t="shared" si="75"/>
        <v>0</v>
      </c>
      <c r="R443" s="38" t="e">
        <f t="shared" si="76"/>
        <v>#REF!</v>
      </c>
      <c r="S443" s="39" t="e">
        <f t="shared" si="77"/>
        <v>#REF!</v>
      </c>
    </row>
    <row r="444" spans="1:19" x14ac:dyDescent="0.25">
      <c r="A444" s="2"/>
      <c r="C444">
        <f t="shared" si="78"/>
        <v>0</v>
      </c>
      <c r="D444" s="32" t="e">
        <f t="shared" si="79"/>
        <v>#N/A</v>
      </c>
      <c r="E444" s="32" t="e">
        <f>Basic!#REF!</f>
        <v>#REF!</v>
      </c>
      <c r="F444" s="40"/>
      <c r="G444" s="80">
        <f>IFERROR(VLOOKUP(A444,HistData!Y:Z,2,FALSE)/100,G443)</f>
        <v>0.19510000000000002</v>
      </c>
      <c r="H444" s="80" t="str">
        <f>_xll.BDH($B$1,"IVOL_MONEYNESS",A444,A444,"IVOL_MATURITY=MATURITY_1STM","IVOL_MONEYNESS_LEVEL=MONEY_LVL_100_","DTS=H","FACTOR=.01","DAYS=W")</f>
        <v>#N/A Start Date</v>
      </c>
      <c r="I444" s="81" t="str">
        <f t="shared" si="80"/>
        <v>#N/A Start Date</v>
      </c>
      <c r="J444" s="34" t="e">
        <f t="shared" si="72"/>
        <v>#REF!</v>
      </c>
      <c r="K444" s="35" t="e">
        <f t="shared" si="73"/>
        <v>#VALUE!</v>
      </c>
      <c r="L444" s="35" t="e">
        <f t="shared" si="74"/>
        <v>#REF!</v>
      </c>
      <c r="M444" s="35" t="e">
        <f t="shared" si="81"/>
        <v>#REF!</v>
      </c>
      <c r="N444" s="35" t="e">
        <f t="shared" si="82"/>
        <v>#REF!</v>
      </c>
      <c r="O444" s="36" t="e">
        <f t="shared" si="83"/>
        <v>#REF!</v>
      </c>
      <c r="Q444" s="37">
        <f t="shared" si="75"/>
        <v>0</v>
      </c>
      <c r="R444" s="38" t="e">
        <f t="shared" si="76"/>
        <v>#REF!</v>
      </c>
      <c r="S444" s="39" t="e">
        <f t="shared" si="77"/>
        <v>#REF!</v>
      </c>
    </row>
    <row r="445" spans="1:19" x14ac:dyDescent="0.25">
      <c r="A445" s="2"/>
      <c r="C445">
        <f t="shared" si="78"/>
        <v>0</v>
      </c>
      <c r="D445" s="32" t="e">
        <f t="shared" si="79"/>
        <v>#N/A</v>
      </c>
      <c r="E445" s="32" t="e">
        <f>Basic!#REF!</f>
        <v>#REF!</v>
      </c>
      <c r="F445" s="40"/>
      <c r="G445" s="80">
        <f>IFERROR(VLOOKUP(A445,HistData!Y:Z,2,FALSE)/100,G444)</f>
        <v>0.19510000000000002</v>
      </c>
      <c r="H445" s="80" t="str">
        <f>_xll.BDH($B$1,"IVOL_MONEYNESS",A445,A445,"IVOL_MATURITY=MATURITY_1STM","IVOL_MONEYNESS_LEVEL=MONEY_LVL_100_","DTS=H","FACTOR=.01","DAYS=W")</f>
        <v>#N/A Start Date</v>
      </c>
      <c r="I445" s="81" t="str">
        <f t="shared" si="80"/>
        <v>#N/A Start Date</v>
      </c>
      <c r="J445" s="34" t="e">
        <f t="shared" si="72"/>
        <v>#REF!</v>
      </c>
      <c r="K445" s="35" t="e">
        <f t="shared" si="73"/>
        <v>#VALUE!</v>
      </c>
      <c r="L445" s="35" t="e">
        <f t="shared" si="74"/>
        <v>#REF!</v>
      </c>
      <c r="M445" s="35" t="e">
        <f t="shared" si="81"/>
        <v>#REF!</v>
      </c>
      <c r="N445" s="35" t="e">
        <f t="shared" si="82"/>
        <v>#REF!</v>
      </c>
      <c r="O445" s="36" t="e">
        <f t="shared" si="83"/>
        <v>#REF!</v>
      </c>
      <c r="Q445" s="37">
        <f t="shared" si="75"/>
        <v>0</v>
      </c>
      <c r="R445" s="38" t="e">
        <f t="shared" si="76"/>
        <v>#REF!</v>
      </c>
      <c r="S445" s="39" t="e">
        <f t="shared" si="77"/>
        <v>#REF!</v>
      </c>
    </row>
    <row r="446" spans="1:19" x14ac:dyDescent="0.25">
      <c r="A446" s="2"/>
      <c r="C446">
        <f t="shared" si="78"/>
        <v>0</v>
      </c>
      <c r="D446" s="32" t="e">
        <f t="shared" si="79"/>
        <v>#N/A</v>
      </c>
      <c r="E446" s="32" t="e">
        <f>Basic!#REF!</f>
        <v>#REF!</v>
      </c>
      <c r="F446" s="40"/>
      <c r="G446" s="80">
        <f>IFERROR(VLOOKUP(A446,HistData!Y:Z,2,FALSE)/100,G445)</f>
        <v>0.19510000000000002</v>
      </c>
      <c r="H446" s="80" t="str">
        <f>_xll.BDH($B$1,"IVOL_MONEYNESS",A446,A446,"IVOL_MATURITY=MATURITY_1STM","IVOL_MONEYNESS_LEVEL=MONEY_LVL_100_","DTS=H","FACTOR=.01","DAYS=W")</f>
        <v>#N/A Start Date</v>
      </c>
      <c r="I446" s="81" t="str">
        <f t="shared" si="80"/>
        <v>#N/A Start Date</v>
      </c>
      <c r="J446" s="34" t="e">
        <f t="shared" si="72"/>
        <v>#REF!</v>
      </c>
      <c r="K446" s="35" t="e">
        <f t="shared" si="73"/>
        <v>#VALUE!</v>
      </c>
      <c r="L446" s="35" t="e">
        <f t="shared" si="74"/>
        <v>#REF!</v>
      </c>
      <c r="M446" s="35" t="e">
        <f t="shared" si="81"/>
        <v>#REF!</v>
      </c>
      <c r="N446" s="35" t="e">
        <f t="shared" si="82"/>
        <v>#REF!</v>
      </c>
      <c r="O446" s="36" t="e">
        <f t="shared" si="83"/>
        <v>#REF!</v>
      </c>
      <c r="Q446" s="37">
        <f t="shared" si="75"/>
        <v>0</v>
      </c>
      <c r="R446" s="38" t="e">
        <f t="shared" si="76"/>
        <v>#REF!</v>
      </c>
      <c r="S446" s="39" t="e">
        <f t="shared" si="77"/>
        <v>#REF!</v>
      </c>
    </row>
    <row r="447" spans="1:19" x14ac:dyDescent="0.25">
      <c r="A447" s="2"/>
      <c r="C447">
        <f t="shared" si="78"/>
        <v>0</v>
      </c>
      <c r="D447" s="32" t="e">
        <f t="shared" si="79"/>
        <v>#N/A</v>
      </c>
      <c r="E447" s="32" t="e">
        <f>Basic!#REF!</f>
        <v>#REF!</v>
      </c>
      <c r="F447" s="40"/>
      <c r="G447" s="80">
        <f>IFERROR(VLOOKUP(A447,HistData!Y:Z,2,FALSE)/100,G446)</f>
        <v>0.19510000000000002</v>
      </c>
      <c r="H447" s="80" t="str">
        <f>_xll.BDH($B$1,"IVOL_MONEYNESS",A447,A447,"IVOL_MATURITY=MATURITY_1STM","IVOL_MONEYNESS_LEVEL=MONEY_LVL_100_","DTS=H","FACTOR=.01","DAYS=W")</f>
        <v>#N/A Start Date</v>
      </c>
      <c r="I447" s="81" t="str">
        <f t="shared" si="80"/>
        <v>#N/A Start Date</v>
      </c>
      <c r="J447" s="34" t="e">
        <f t="shared" si="72"/>
        <v>#REF!</v>
      </c>
      <c r="K447" s="35" t="e">
        <f t="shared" si="73"/>
        <v>#VALUE!</v>
      </c>
      <c r="L447" s="35" t="e">
        <f t="shared" si="74"/>
        <v>#REF!</v>
      </c>
      <c r="M447" s="35" t="e">
        <f t="shared" si="81"/>
        <v>#REF!</v>
      </c>
      <c r="N447" s="35" t="e">
        <f t="shared" si="82"/>
        <v>#REF!</v>
      </c>
      <c r="O447" s="36" t="e">
        <f t="shared" si="83"/>
        <v>#REF!</v>
      </c>
      <c r="Q447" s="37">
        <f t="shared" si="75"/>
        <v>0</v>
      </c>
      <c r="R447" s="38" t="e">
        <f t="shared" si="76"/>
        <v>#REF!</v>
      </c>
      <c r="S447" s="39" t="e">
        <f t="shared" si="77"/>
        <v>#REF!</v>
      </c>
    </row>
    <row r="448" spans="1:19" x14ac:dyDescent="0.25">
      <c r="A448" s="2"/>
      <c r="C448">
        <f t="shared" si="78"/>
        <v>0</v>
      </c>
      <c r="D448" s="32" t="e">
        <f t="shared" si="79"/>
        <v>#N/A</v>
      </c>
      <c r="E448" s="32" t="e">
        <f>Basic!#REF!</f>
        <v>#REF!</v>
      </c>
      <c r="F448" s="40"/>
      <c r="G448" s="80">
        <f>IFERROR(VLOOKUP(A448,HistData!Y:Z,2,FALSE)/100,G447)</f>
        <v>0.19510000000000002</v>
      </c>
      <c r="H448" s="80" t="str">
        <f>_xll.BDH($B$1,"IVOL_MONEYNESS",A448,A448,"IVOL_MATURITY=MATURITY_1STM","IVOL_MONEYNESS_LEVEL=MONEY_LVL_100_","DTS=H","FACTOR=.01","DAYS=W")</f>
        <v>#N/A Start Date</v>
      </c>
      <c r="I448" s="81" t="str">
        <f t="shared" si="80"/>
        <v>#N/A Start Date</v>
      </c>
      <c r="J448" s="34" t="e">
        <f t="shared" si="72"/>
        <v>#REF!</v>
      </c>
      <c r="K448" s="35" t="e">
        <f t="shared" si="73"/>
        <v>#VALUE!</v>
      </c>
      <c r="L448" s="35" t="e">
        <f t="shared" si="74"/>
        <v>#REF!</v>
      </c>
      <c r="M448" s="35" t="e">
        <f t="shared" si="81"/>
        <v>#REF!</v>
      </c>
      <c r="N448" s="35" t="e">
        <f t="shared" si="82"/>
        <v>#REF!</v>
      </c>
      <c r="O448" s="36" t="e">
        <f t="shared" si="83"/>
        <v>#REF!</v>
      </c>
      <c r="Q448" s="37">
        <f t="shared" si="75"/>
        <v>0</v>
      </c>
      <c r="R448" s="38" t="e">
        <f t="shared" si="76"/>
        <v>#REF!</v>
      </c>
      <c r="S448" s="39" t="e">
        <f t="shared" si="77"/>
        <v>#REF!</v>
      </c>
    </row>
    <row r="449" spans="1:19" x14ac:dyDescent="0.25">
      <c r="A449" s="2"/>
      <c r="C449">
        <f t="shared" si="78"/>
        <v>0</v>
      </c>
      <c r="D449" s="32" t="e">
        <f t="shared" si="79"/>
        <v>#N/A</v>
      </c>
      <c r="E449" s="32" t="e">
        <f>Basic!#REF!</f>
        <v>#REF!</v>
      </c>
      <c r="F449" s="40"/>
      <c r="G449" s="80">
        <f>IFERROR(VLOOKUP(A449,HistData!Y:Z,2,FALSE)/100,G448)</f>
        <v>0.19510000000000002</v>
      </c>
      <c r="H449" s="80" t="str">
        <f>_xll.BDH($B$1,"IVOL_MONEYNESS",A449,A449,"IVOL_MATURITY=MATURITY_1STM","IVOL_MONEYNESS_LEVEL=MONEY_LVL_100_","DTS=H","FACTOR=.01","DAYS=W")</f>
        <v>#N/A Start Date</v>
      </c>
      <c r="I449" s="81" t="str">
        <f t="shared" si="80"/>
        <v>#N/A Start Date</v>
      </c>
      <c r="J449" s="34" t="e">
        <f t="shared" si="72"/>
        <v>#REF!</v>
      </c>
      <c r="K449" s="35" t="e">
        <f t="shared" si="73"/>
        <v>#VALUE!</v>
      </c>
      <c r="L449" s="35" t="e">
        <f t="shared" si="74"/>
        <v>#REF!</v>
      </c>
      <c r="M449" s="35" t="e">
        <f t="shared" si="81"/>
        <v>#REF!</v>
      </c>
      <c r="N449" s="35" t="e">
        <f t="shared" si="82"/>
        <v>#REF!</v>
      </c>
      <c r="O449" s="36" t="e">
        <f t="shared" si="83"/>
        <v>#REF!</v>
      </c>
      <c r="Q449" s="37">
        <f t="shared" si="75"/>
        <v>0</v>
      </c>
      <c r="R449" s="38" t="e">
        <f t="shared" si="76"/>
        <v>#REF!</v>
      </c>
      <c r="S449" s="39" t="e">
        <f t="shared" si="77"/>
        <v>#REF!</v>
      </c>
    </row>
    <row r="450" spans="1:19" x14ac:dyDescent="0.25">
      <c r="A450" s="2"/>
      <c r="C450">
        <f t="shared" si="78"/>
        <v>0</v>
      </c>
      <c r="D450" s="32" t="e">
        <f t="shared" si="79"/>
        <v>#N/A</v>
      </c>
      <c r="E450" s="32" t="e">
        <f>Basic!#REF!</f>
        <v>#REF!</v>
      </c>
      <c r="F450" s="40"/>
      <c r="G450" s="80">
        <f>IFERROR(VLOOKUP(A450,HistData!Y:Z,2,FALSE)/100,G449)</f>
        <v>0.19510000000000002</v>
      </c>
      <c r="H450" s="80" t="str">
        <f>_xll.BDH($B$1,"IVOL_MONEYNESS",A450,A450,"IVOL_MATURITY=MATURITY_1STM","IVOL_MONEYNESS_LEVEL=MONEY_LVL_100_","DTS=H","FACTOR=.01","DAYS=W")</f>
        <v>#N/A Start Date</v>
      </c>
      <c r="I450" s="81" t="str">
        <f t="shared" si="80"/>
        <v>#N/A Start Date</v>
      </c>
      <c r="J450" s="34" t="e">
        <f t="shared" si="72"/>
        <v>#REF!</v>
      </c>
      <c r="K450" s="35" t="e">
        <f t="shared" si="73"/>
        <v>#VALUE!</v>
      </c>
      <c r="L450" s="35" t="e">
        <f t="shared" si="74"/>
        <v>#REF!</v>
      </c>
      <c r="M450" s="35" t="e">
        <f t="shared" si="81"/>
        <v>#REF!</v>
      </c>
      <c r="N450" s="35" t="e">
        <f t="shared" si="82"/>
        <v>#REF!</v>
      </c>
      <c r="O450" s="36" t="e">
        <f t="shared" si="83"/>
        <v>#REF!</v>
      </c>
      <c r="Q450" s="37">
        <f t="shared" si="75"/>
        <v>0</v>
      </c>
      <c r="R450" s="38" t="e">
        <f t="shared" si="76"/>
        <v>#REF!</v>
      </c>
      <c r="S450" s="39" t="e">
        <f t="shared" si="77"/>
        <v>#REF!</v>
      </c>
    </row>
    <row r="451" spans="1:19" x14ac:dyDescent="0.25">
      <c r="A451" s="2"/>
      <c r="C451">
        <f t="shared" si="78"/>
        <v>0</v>
      </c>
      <c r="D451" s="32" t="e">
        <f t="shared" si="79"/>
        <v>#N/A</v>
      </c>
      <c r="E451" s="32" t="e">
        <f>Basic!#REF!</f>
        <v>#REF!</v>
      </c>
      <c r="F451" s="40"/>
      <c r="G451" s="80">
        <f>IFERROR(VLOOKUP(A451,HistData!Y:Z,2,FALSE)/100,G450)</f>
        <v>0.19510000000000002</v>
      </c>
      <c r="H451" s="80" t="str">
        <f>_xll.BDH($B$1,"IVOL_MONEYNESS",A451,A451,"IVOL_MATURITY=MATURITY_1STM","IVOL_MONEYNESS_LEVEL=MONEY_LVL_100_","DTS=H","FACTOR=.01","DAYS=W")</f>
        <v>#N/A Start Date</v>
      </c>
      <c r="I451" s="81" t="str">
        <f t="shared" si="80"/>
        <v>#N/A Start Date</v>
      </c>
      <c r="J451" s="34" t="e">
        <f t="shared" si="72"/>
        <v>#REF!</v>
      </c>
      <c r="K451" s="35" t="e">
        <f t="shared" si="73"/>
        <v>#VALUE!</v>
      </c>
      <c r="L451" s="35" t="e">
        <f t="shared" si="74"/>
        <v>#REF!</v>
      </c>
      <c r="M451" s="35" t="e">
        <f t="shared" si="81"/>
        <v>#REF!</v>
      </c>
      <c r="N451" s="35" t="e">
        <f t="shared" si="82"/>
        <v>#REF!</v>
      </c>
      <c r="O451" s="36" t="e">
        <f t="shared" si="83"/>
        <v>#REF!</v>
      </c>
      <c r="Q451" s="37">
        <f t="shared" si="75"/>
        <v>0</v>
      </c>
      <c r="R451" s="38" t="e">
        <f t="shared" si="76"/>
        <v>#REF!</v>
      </c>
      <c r="S451" s="39" t="e">
        <f t="shared" si="77"/>
        <v>#REF!</v>
      </c>
    </row>
    <row r="452" spans="1:19" x14ac:dyDescent="0.25">
      <c r="A452" s="2"/>
      <c r="C452">
        <f t="shared" si="78"/>
        <v>0</v>
      </c>
      <c r="D452" s="32" t="e">
        <f t="shared" si="79"/>
        <v>#N/A</v>
      </c>
      <c r="E452" s="32" t="e">
        <f>Basic!#REF!</f>
        <v>#REF!</v>
      </c>
      <c r="F452" s="40"/>
      <c r="G452" s="80">
        <f>IFERROR(VLOOKUP(A452,HistData!Y:Z,2,FALSE)/100,G451)</f>
        <v>0.19510000000000002</v>
      </c>
      <c r="H452" s="80" t="str">
        <f>_xll.BDH($B$1,"IVOL_MONEYNESS",A452,A452,"IVOL_MATURITY=MATURITY_1STM","IVOL_MONEYNESS_LEVEL=MONEY_LVL_100_","DTS=H","FACTOR=.01","DAYS=W")</f>
        <v>#N/A Start Date</v>
      </c>
      <c r="I452" s="81" t="str">
        <f t="shared" si="80"/>
        <v>#N/A Start Date</v>
      </c>
      <c r="J452" s="34" t="e">
        <f t="shared" si="72"/>
        <v>#REF!</v>
      </c>
      <c r="K452" s="35" t="e">
        <f t="shared" si="73"/>
        <v>#VALUE!</v>
      </c>
      <c r="L452" s="35" t="e">
        <f t="shared" si="74"/>
        <v>#REF!</v>
      </c>
      <c r="M452" s="35" t="e">
        <f t="shared" si="81"/>
        <v>#REF!</v>
      </c>
      <c r="N452" s="35" t="e">
        <f t="shared" si="82"/>
        <v>#REF!</v>
      </c>
      <c r="O452" s="36" t="e">
        <f t="shared" si="83"/>
        <v>#REF!</v>
      </c>
      <c r="Q452" s="37">
        <f t="shared" si="75"/>
        <v>0</v>
      </c>
      <c r="R452" s="38" t="e">
        <f t="shared" si="76"/>
        <v>#REF!</v>
      </c>
      <c r="S452" s="39" t="e">
        <f t="shared" si="77"/>
        <v>#REF!</v>
      </c>
    </row>
    <row r="453" spans="1:19" x14ac:dyDescent="0.25">
      <c r="A453" s="2"/>
      <c r="C453">
        <f t="shared" si="78"/>
        <v>0</v>
      </c>
      <c r="D453" s="32" t="e">
        <f t="shared" si="79"/>
        <v>#N/A</v>
      </c>
      <c r="E453" s="32" t="e">
        <f>Basic!#REF!</f>
        <v>#REF!</v>
      </c>
      <c r="F453" s="40"/>
      <c r="G453" s="80">
        <f>IFERROR(VLOOKUP(A453,HistData!Y:Z,2,FALSE)/100,G452)</f>
        <v>0.19510000000000002</v>
      </c>
      <c r="H453" s="80" t="str">
        <f>_xll.BDH($B$1,"IVOL_MONEYNESS",A453,A453,"IVOL_MATURITY=MATURITY_1STM","IVOL_MONEYNESS_LEVEL=MONEY_LVL_100_","DTS=H","FACTOR=.01","DAYS=W")</f>
        <v>#N/A Start Date</v>
      </c>
      <c r="I453" s="81" t="str">
        <f t="shared" si="80"/>
        <v>#N/A Start Date</v>
      </c>
      <c r="J453" s="34" t="e">
        <f t="shared" si="72"/>
        <v>#REF!</v>
      </c>
      <c r="K453" s="35" t="e">
        <f t="shared" si="73"/>
        <v>#VALUE!</v>
      </c>
      <c r="L453" s="35" t="e">
        <f t="shared" si="74"/>
        <v>#REF!</v>
      </c>
      <c r="M453" s="35" t="e">
        <f t="shared" si="81"/>
        <v>#REF!</v>
      </c>
      <c r="N453" s="35" t="e">
        <f t="shared" si="82"/>
        <v>#REF!</v>
      </c>
      <c r="O453" s="36" t="e">
        <f t="shared" si="83"/>
        <v>#REF!</v>
      </c>
      <c r="Q453" s="37">
        <f t="shared" si="75"/>
        <v>0</v>
      </c>
      <c r="R453" s="38" t="e">
        <f t="shared" si="76"/>
        <v>#REF!</v>
      </c>
      <c r="S453" s="39" t="e">
        <f t="shared" si="77"/>
        <v>#REF!</v>
      </c>
    </row>
    <row r="454" spans="1:19" x14ac:dyDescent="0.25">
      <c r="A454" s="2"/>
      <c r="C454">
        <f t="shared" si="78"/>
        <v>0</v>
      </c>
      <c r="D454" s="32" t="e">
        <f t="shared" si="79"/>
        <v>#N/A</v>
      </c>
      <c r="E454" s="32" t="e">
        <f>Basic!#REF!</f>
        <v>#REF!</v>
      </c>
      <c r="F454" s="40"/>
      <c r="G454" s="80">
        <f>IFERROR(VLOOKUP(A454,HistData!Y:Z,2,FALSE)/100,G453)</f>
        <v>0.19510000000000002</v>
      </c>
      <c r="H454" s="80" t="str">
        <f>_xll.BDH($B$1,"IVOL_MONEYNESS",A454,A454,"IVOL_MATURITY=MATURITY_1STM","IVOL_MONEYNESS_LEVEL=MONEY_LVL_100_","DTS=H","FACTOR=.01","DAYS=W")</f>
        <v>#N/A Start Date</v>
      </c>
      <c r="I454" s="81" t="str">
        <f t="shared" si="80"/>
        <v>#N/A Start Date</v>
      </c>
      <c r="J454" s="34" t="e">
        <f t="shared" ref="J454:J517" si="84">++E454*EXP(-F454*(D454/365))</f>
        <v>#REF!</v>
      </c>
      <c r="K454" s="35" t="e">
        <f t="shared" ref="K454:K517" si="85">+I454*(D454/365)^0.5</f>
        <v>#VALUE!</v>
      </c>
      <c r="L454" s="35" t="e">
        <f t="shared" ref="L454:L517" si="86">++(LN(B454/E454)+(F454+I454*I454/2)*(D454/365))/(I454*(D454/365)^0.5)</f>
        <v>#REF!</v>
      </c>
      <c r="M454" s="35" t="e">
        <f t="shared" si="81"/>
        <v>#REF!</v>
      </c>
      <c r="N454" s="35" t="e">
        <f t="shared" si="82"/>
        <v>#REF!</v>
      </c>
      <c r="O454" s="36" t="e">
        <f t="shared" si="83"/>
        <v>#REF!</v>
      </c>
      <c r="Q454" s="37">
        <f t="shared" ref="Q454:Q517" si="87">A454</f>
        <v>0</v>
      </c>
      <c r="R454" s="38" t="e">
        <f t="shared" ref="R454:R517" si="88">+N454*B454-O454</f>
        <v>#REF!</v>
      </c>
      <c r="S454" s="39" t="e">
        <f t="shared" ref="S454:S517" si="89">+R454+J454-B454</f>
        <v>#REF!</v>
      </c>
    </row>
    <row r="455" spans="1:19" x14ac:dyDescent="0.25">
      <c r="A455" s="2"/>
      <c r="C455">
        <f t="shared" ref="C455:C518" si="90">IF(AND(DAY(A455)&gt;=15,DAY(A455)&lt;=21,WEEKDAY(A455)-1=5),1,0)</f>
        <v>0</v>
      </c>
      <c r="D455" s="32" t="e">
        <f t="shared" ref="D455:D518" si="91">MATCH(1,C456:C499,0)</f>
        <v>#N/A</v>
      </c>
      <c r="E455" s="32" t="e">
        <f>Basic!#REF!</f>
        <v>#REF!</v>
      </c>
      <c r="F455" s="40"/>
      <c r="G455" s="80">
        <f>IFERROR(VLOOKUP(A455,HistData!Y:Z,2,FALSE)/100,G454)</f>
        <v>0.19510000000000002</v>
      </c>
      <c r="H455" s="80" t="str">
        <f>_xll.BDH($B$1,"IVOL_MONEYNESS",A455,A455,"IVOL_MATURITY=MATURITY_1STM","IVOL_MONEYNESS_LEVEL=MONEY_LVL_100_","DTS=H","FACTOR=.01","DAYS=W")</f>
        <v>#N/A Start Date</v>
      </c>
      <c r="I455" s="81" t="str">
        <f t="shared" ref="I455:I518" si="92">H455</f>
        <v>#N/A Start Date</v>
      </c>
      <c r="J455" s="34" t="e">
        <f t="shared" si="84"/>
        <v>#REF!</v>
      </c>
      <c r="K455" s="35" t="e">
        <f t="shared" si="85"/>
        <v>#VALUE!</v>
      </c>
      <c r="L455" s="35" t="e">
        <f t="shared" si="86"/>
        <v>#REF!</v>
      </c>
      <c r="M455" s="35" t="e">
        <f t="shared" ref="M455:M518" si="93">+L455-K455</f>
        <v>#REF!</v>
      </c>
      <c r="N455" s="35" t="e">
        <f t="shared" ref="N455:N518" si="94">NORMDIST(L455,0,1,TRUE)</f>
        <v>#REF!</v>
      </c>
      <c r="O455" s="36" t="e">
        <f t="shared" ref="O455:O518" si="95">NORMDIST(M455,0,1,TRUE)*J455</f>
        <v>#REF!</v>
      </c>
      <c r="Q455" s="37">
        <f t="shared" si="87"/>
        <v>0</v>
      </c>
      <c r="R455" s="38" t="e">
        <f t="shared" si="88"/>
        <v>#REF!</v>
      </c>
      <c r="S455" s="39" t="e">
        <f t="shared" si="89"/>
        <v>#REF!</v>
      </c>
    </row>
    <row r="456" spans="1:19" x14ac:dyDescent="0.25">
      <c r="A456" s="2"/>
      <c r="C456">
        <f t="shared" si="90"/>
        <v>0</v>
      </c>
      <c r="D456" s="32" t="e">
        <f t="shared" si="91"/>
        <v>#N/A</v>
      </c>
      <c r="E456" s="32" t="e">
        <f>Basic!#REF!</f>
        <v>#REF!</v>
      </c>
      <c r="F456" s="40"/>
      <c r="G456" s="80">
        <f>IFERROR(VLOOKUP(A456,HistData!Y:Z,2,FALSE)/100,G455)</f>
        <v>0.19510000000000002</v>
      </c>
      <c r="H456" s="80" t="str">
        <f>_xll.BDH($B$1,"IVOL_MONEYNESS",A456,A456,"IVOL_MATURITY=MATURITY_1STM","IVOL_MONEYNESS_LEVEL=MONEY_LVL_100_","DTS=H","FACTOR=.01","DAYS=W")</f>
        <v>#N/A Start Date</v>
      </c>
      <c r="I456" s="81" t="str">
        <f t="shared" si="92"/>
        <v>#N/A Start Date</v>
      </c>
      <c r="J456" s="34" t="e">
        <f t="shared" si="84"/>
        <v>#REF!</v>
      </c>
      <c r="K456" s="35" t="e">
        <f t="shared" si="85"/>
        <v>#VALUE!</v>
      </c>
      <c r="L456" s="35" t="e">
        <f t="shared" si="86"/>
        <v>#REF!</v>
      </c>
      <c r="M456" s="35" t="e">
        <f t="shared" si="93"/>
        <v>#REF!</v>
      </c>
      <c r="N456" s="35" t="e">
        <f t="shared" si="94"/>
        <v>#REF!</v>
      </c>
      <c r="O456" s="36" t="e">
        <f t="shared" si="95"/>
        <v>#REF!</v>
      </c>
      <c r="Q456" s="37">
        <f t="shared" si="87"/>
        <v>0</v>
      </c>
      <c r="R456" s="38" t="e">
        <f t="shared" si="88"/>
        <v>#REF!</v>
      </c>
      <c r="S456" s="39" t="e">
        <f t="shared" si="89"/>
        <v>#REF!</v>
      </c>
    </row>
    <row r="457" spans="1:19" x14ac:dyDescent="0.25">
      <c r="A457" s="2"/>
      <c r="C457">
        <f t="shared" si="90"/>
        <v>0</v>
      </c>
      <c r="D457" s="32" t="e">
        <f t="shared" si="91"/>
        <v>#N/A</v>
      </c>
      <c r="E457" s="32" t="e">
        <f>Basic!#REF!</f>
        <v>#REF!</v>
      </c>
      <c r="F457" s="40"/>
      <c r="G457" s="80">
        <f>IFERROR(VLOOKUP(A457,HistData!Y:Z,2,FALSE)/100,G456)</f>
        <v>0.19510000000000002</v>
      </c>
      <c r="H457" s="80" t="str">
        <f>_xll.BDH($B$1,"IVOL_MONEYNESS",A457,A457,"IVOL_MATURITY=MATURITY_1STM","IVOL_MONEYNESS_LEVEL=MONEY_LVL_100_","DTS=H","FACTOR=.01","DAYS=W")</f>
        <v>#N/A Start Date</v>
      </c>
      <c r="I457" s="81" t="str">
        <f t="shared" si="92"/>
        <v>#N/A Start Date</v>
      </c>
      <c r="J457" s="34" t="e">
        <f t="shared" si="84"/>
        <v>#REF!</v>
      </c>
      <c r="K457" s="35" t="e">
        <f t="shared" si="85"/>
        <v>#VALUE!</v>
      </c>
      <c r="L457" s="35" t="e">
        <f t="shared" si="86"/>
        <v>#REF!</v>
      </c>
      <c r="M457" s="35" t="e">
        <f t="shared" si="93"/>
        <v>#REF!</v>
      </c>
      <c r="N457" s="35" t="e">
        <f t="shared" si="94"/>
        <v>#REF!</v>
      </c>
      <c r="O457" s="36" t="e">
        <f t="shared" si="95"/>
        <v>#REF!</v>
      </c>
      <c r="Q457" s="37">
        <f t="shared" si="87"/>
        <v>0</v>
      </c>
      <c r="R457" s="38" t="e">
        <f t="shared" si="88"/>
        <v>#REF!</v>
      </c>
      <c r="S457" s="39" t="e">
        <f t="shared" si="89"/>
        <v>#REF!</v>
      </c>
    </row>
    <row r="458" spans="1:19" x14ac:dyDescent="0.25">
      <c r="A458" s="2"/>
      <c r="C458">
        <f t="shared" si="90"/>
        <v>0</v>
      </c>
      <c r="D458" s="32" t="e">
        <f t="shared" si="91"/>
        <v>#N/A</v>
      </c>
      <c r="E458" s="32" t="e">
        <f>Basic!#REF!</f>
        <v>#REF!</v>
      </c>
      <c r="F458" s="40"/>
      <c r="G458" s="80">
        <f>IFERROR(VLOOKUP(A458,HistData!Y:Z,2,FALSE)/100,G457)</f>
        <v>0.19510000000000002</v>
      </c>
      <c r="H458" s="80" t="str">
        <f>_xll.BDH($B$1,"IVOL_MONEYNESS",A458,A458,"IVOL_MATURITY=MATURITY_1STM","IVOL_MONEYNESS_LEVEL=MONEY_LVL_100_","DTS=H","FACTOR=.01","DAYS=W")</f>
        <v>#N/A Start Date</v>
      </c>
      <c r="I458" s="81" t="str">
        <f t="shared" si="92"/>
        <v>#N/A Start Date</v>
      </c>
      <c r="J458" s="34" t="e">
        <f t="shared" si="84"/>
        <v>#REF!</v>
      </c>
      <c r="K458" s="35" t="e">
        <f t="shared" si="85"/>
        <v>#VALUE!</v>
      </c>
      <c r="L458" s="35" t="e">
        <f t="shared" si="86"/>
        <v>#REF!</v>
      </c>
      <c r="M458" s="35" t="e">
        <f t="shared" si="93"/>
        <v>#REF!</v>
      </c>
      <c r="N458" s="35" t="e">
        <f t="shared" si="94"/>
        <v>#REF!</v>
      </c>
      <c r="O458" s="36" t="e">
        <f t="shared" si="95"/>
        <v>#REF!</v>
      </c>
      <c r="Q458" s="37">
        <f t="shared" si="87"/>
        <v>0</v>
      </c>
      <c r="R458" s="38" t="e">
        <f t="shared" si="88"/>
        <v>#REF!</v>
      </c>
      <c r="S458" s="39" t="e">
        <f t="shared" si="89"/>
        <v>#REF!</v>
      </c>
    </row>
    <row r="459" spans="1:19" x14ac:dyDescent="0.25">
      <c r="A459" s="2"/>
      <c r="C459">
        <f t="shared" si="90"/>
        <v>0</v>
      </c>
      <c r="D459" s="32" t="e">
        <f t="shared" si="91"/>
        <v>#N/A</v>
      </c>
      <c r="E459" s="32" t="e">
        <f>Basic!#REF!</f>
        <v>#REF!</v>
      </c>
      <c r="F459" s="40"/>
      <c r="G459" s="80">
        <f>IFERROR(VLOOKUP(A459,HistData!Y:Z,2,FALSE)/100,G458)</f>
        <v>0.19510000000000002</v>
      </c>
      <c r="H459" s="80" t="str">
        <f>_xll.BDH($B$1,"IVOL_MONEYNESS",A459,A459,"IVOL_MATURITY=MATURITY_1STM","IVOL_MONEYNESS_LEVEL=MONEY_LVL_100_","DTS=H","FACTOR=.01","DAYS=W")</f>
        <v>#N/A Start Date</v>
      </c>
      <c r="I459" s="81" t="str">
        <f t="shared" si="92"/>
        <v>#N/A Start Date</v>
      </c>
      <c r="J459" s="34" t="e">
        <f t="shared" si="84"/>
        <v>#REF!</v>
      </c>
      <c r="K459" s="35" t="e">
        <f t="shared" si="85"/>
        <v>#VALUE!</v>
      </c>
      <c r="L459" s="35" t="e">
        <f t="shared" si="86"/>
        <v>#REF!</v>
      </c>
      <c r="M459" s="35" t="e">
        <f t="shared" si="93"/>
        <v>#REF!</v>
      </c>
      <c r="N459" s="35" t="e">
        <f t="shared" si="94"/>
        <v>#REF!</v>
      </c>
      <c r="O459" s="36" t="e">
        <f t="shared" si="95"/>
        <v>#REF!</v>
      </c>
      <c r="Q459" s="37">
        <f t="shared" si="87"/>
        <v>0</v>
      </c>
      <c r="R459" s="38" t="e">
        <f t="shared" si="88"/>
        <v>#REF!</v>
      </c>
      <c r="S459" s="39" t="e">
        <f t="shared" si="89"/>
        <v>#REF!</v>
      </c>
    </row>
    <row r="460" spans="1:19" x14ac:dyDescent="0.25">
      <c r="A460" s="2"/>
      <c r="C460">
        <f t="shared" si="90"/>
        <v>0</v>
      </c>
      <c r="D460" s="32" t="e">
        <f t="shared" si="91"/>
        <v>#N/A</v>
      </c>
      <c r="E460" s="32" t="e">
        <f>Basic!#REF!</f>
        <v>#REF!</v>
      </c>
      <c r="F460" s="40"/>
      <c r="G460" s="80">
        <f>IFERROR(VLOOKUP(A460,HistData!Y:Z,2,FALSE)/100,G459)</f>
        <v>0.19510000000000002</v>
      </c>
      <c r="H460" s="80" t="str">
        <f>_xll.BDH($B$1,"IVOL_MONEYNESS",A460,A460,"IVOL_MATURITY=MATURITY_1STM","IVOL_MONEYNESS_LEVEL=MONEY_LVL_100_","DTS=H","FACTOR=.01","DAYS=W")</f>
        <v>#N/A Start Date</v>
      </c>
      <c r="I460" s="81" t="str">
        <f t="shared" si="92"/>
        <v>#N/A Start Date</v>
      </c>
      <c r="J460" s="34" t="e">
        <f t="shared" si="84"/>
        <v>#REF!</v>
      </c>
      <c r="K460" s="35" t="e">
        <f t="shared" si="85"/>
        <v>#VALUE!</v>
      </c>
      <c r="L460" s="35" t="e">
        <f t="shared" si="86"/>
        <v>#REF!</v>
      </c>
      <c r="M460" s="35" t="e">
        <f t="shared" si="93"/>
        <v>#REF!</v>
      </c>
      <c r="N460" s="35" t="e">
        <f t="shared" si="94"/>
        <v>#REF!</v>
      </c>
      <c r="O460" s="36" t="e">
        <f t="shared" si="95"/>
        <v>#REF!</v>
      </c>
      <c r="Q460" s="37">
        <f t="shared" si="87"/>
        <v>0</v>
      </c>
      <c r="R460" s="38" t="e">
        <f t="shared" si="88"/>
        <v>#REF!</v>
      </c>
      <c r="S460" s="39" t="e">
        <f t="shared" si="89"/>
        <v>#REF!</v>
      </c>
    </row>
    <row r="461" spans="1:19" x14ac:dyDescent="0.25">
      <c r="A461" s="2"/>
      <c r="C461">
        <f t="shared" si="90"/>
        <v>0</v>
      </c>
      <c r="D461" s="32" t="e">
        <f t="shared" si="91"/>
        <v>#N/A</v>
      </c>
      <c r="E461" s="32" t="e">
        <f>Basic!#REF!</f>
        <v>#REF!</v>
      </c>
      <c r="F461" s="40"/>
      <c r="G461" s="80">
        <f>IFERROR(VLOOKUP(A461,HistData!Y:Z,2,FALSE)/100,G460)</f>
        <v>0.19510000000000002</v>
      </c>
      <c r="H461" s="80" t="str">
        <f>_xll.BDH($B$1,"IVOL_MONEYNESS",A461,A461,"IVOL_MATURITY=MATURITY_1STM","IVOL_MONEYNESS_LEVEL=MONEY_LVL_100_","DTS=H","FACTOR=.01","DAYS=W")</f>
        <v>#N/A Start Date</v>
      </c>
      <c r="I461" s="81" t="str">
        <f t="shared" si="92"/>
        <v>#N/A Start Date</v>
      </c>
      <c r="J461" s="34" t="e">
        <f t="shared" si="84"/>
        <v>#REF!</v>
      </c>
      <c r="K461" s="35" t="e">
        <f t="shared" si="85"/>
        <v>#VALUE!</v>
      </c>
      <c r="L461" s="35" t="e">
        <f t="shared" si="86"/>
        <v>#REF!</v>
      </c>
      <c r="M461" s="35" t="e">
        <f t="shared" si="93"/>
        <v>#REF!</v>
      </c>
      <c r="N461" s="35" t="e">
        <f t="shared" si="94"/>
        <v>#REF!</v>
      </c>
      <c r="O461" s="36" t="e">
        <f t="shared" si="95"/>
        <v>#REF!</v>
      </c>
      <c r="Q461" s="37">
        <f t="shared" si="87"/>
        <v>0</v>
      </c>
      <c r="R461" s="38" t="e">
        <f t="shared" si="88"/>
        <v>#REF!</v>
      </c>
      <c r="S461" s="39" t="e">
        <f t="shared" si="89"/>
        <v>#REF!</v>
      </c>
    </row>
    <row r="462" spans="1:19" x14ac:dyDescent="0.25">
      <c r="A462" s="2"/>
      <c r="C462">
        <f t="shared" si="90"/>
        <v>0</v>
      </c>
      <c r="D462" s="32" t="e">
        <f t="shared" si="91"/>
        <v>#N/A</v>
      </c>
      <c r="E462" s="32" t="e">
        <f>Basic!#REF!</f>
        <v>#REF!</v>
      </c>
      <c r="F462" s="40"/>
      <c r="G462" s="80">
        <f>IFERROR(VLOOKUP(A462,HistData!Y:Z,2,FALSE)/100,G461)</f>
        <v>0.19510000000000002</v>
      </c>
      <c r="H462" s="80" t="str">
        <f>_xll.BDH($B$1,"IVOL_MONEYNESS",A462,A462,"IVOL_MATURITY=MATURITY_1STM","IVOL_MONEYNESS_LEVEL=MONEY_LVL_100_","DTS=H","FACTOR=.01","DAYS=W")</f>
        <v>#N/A Start Date</v>
      </c>
      <c r="I462" s="81" t="str">
        <f t="shared" si="92"/>
        <v>#N/A Start Date</v>
      </c>
      <c r="J462" s="34" t="e">
        <f t="shared" si="84"/>
        <v>#REF!</v>
      </c>
      <c r="K462" s="35" t="e">
        <f t="shared" si="85"/>
        <v>#VALUE!</v>
      </c>
      <c r="L462" s="35" t="e">
        <f t="shared" si="86"/>
        <v>#REF!</v>
      </c>
      <c r="M462" s="35" t="e">
        <f t="shared" si="93"/>
        <v>#REF!</v>
      </c>
      <c r="N462" s="35" t="e">
        <f t="shared" si="94"/>
        <v>#REF!</v>
      </c>
      <c r="O462" s="36" t="e">
        <f t="shared" si="95"/>
        <v>#REF!</v>
      </c>
      <c r="Q462" s="37">
        <f t="shared" si="87"/>
        <v>0</v>
      </c>
      <c r="R462" s="38" t="e">
        <f t="shared" si="88"/>
        <v>#REF!</v>
      </c>
      <c r="S462" s="39" t="e">
        <f t="shared" si="89"/>
        <v>#REF!</v>
      </c>
    </row>
    <row r="463" spans="1:19" x14ac:dyDescent="0.25">
      <c r="A463" s="2"/>
      <c r="C463">
        <f t="shared" si="90"/>
        <v>0</v>
      </c>
      <c r="D463" s="32" t="e">
        <f t="shared" si="91"/>
        <v>#N/A</v>
      </c>
      <c r="E463" s="32" t="e">
        <f>Basic!#REF!</f>
        <v>#REF!</v>
      </c>
      <c r="F463" s="40"/>
      <c r="G463" s="80">
        <f>IFERROR(VLOOKUP(A463,HistData!Y:Z,2,FALSE)/100,G462)</f>
        <v>0.19510000000000002</v>
      </c>
      <c r="H463" s="80" t="str">
        <f>_xll.BDH($B$1,"IVOL_MONEYNESS",A463,A463,"IVOL_MATURITY=MATURITY_1STM","IVOL_MONEYNESS_LEVEL=MONEY_LVL_100_","DTS=H","FACTOR=.01","DAYS=W")</f>
        <v>#N/A Start Date</v>
      </c>
      <c r="I463" s="81" t="str">
        <f t="shared" si="92"/>
        <v>#N/A Start Date</v>
      </c>
      <c r="J463" s="34" t="e">
        <f t="shared" si="84"/>
        <v>#REF!</v>
      </c>
      <c r="K463" s="35" t="e">
        <f t="shared" si="85"/>
        <v>#VALUE!</v>
      </c>
      <c r="L463" s="35" t="e">
        <f t="shared" si="86"/>
        <v>#REF!</v>
      </c>
      <c r="M463" s="35" t="e">
        <f t="shared" si="93"/>
        <v>#REF!</v>
      </c>
      <c r="N463" s="35" t="e">
        <f t="shared" si="94"/>
        <v>#REF!</v>
      </c>
      <c r="O463" s="36" t="e">
        <f t="shared" si="95"/>
        <v>#REF!</v>
      </c>
      <c r="Q463" s="37">
        <f t="shared" si="87"/>
        <v>0</v>
      </c>
      <c r="R463" s="38" t="e">
        <f t="shared" si="88"/>
        <v>#REF!</v>
      </c>
      <c r="S463" s="39" t="e">
        <f t="shared" si="89"/>
        <v>#REF!</v>
      </c>
    </row>
    <row r="464" spans="1:19" x14ac:dyDescent="0.25">
      <c r="A464" s="2"/>
      <c r="C464">
        <f t="shared" si="90"/>
        <v>0</v>
      </c>
      <c r="D464" s="32" t="e">
        <f t="shared" si="91"/>
        <v>#N/A</v>
      </c>
      <c r="E464" s="32" t="e">
        <f>Basic!#REF!</f>
        <v>#REF!</v>
      </c>
      <c r="F464" s="40"/>
      <c r="G464" s="80">
        <f>IFERROR(VLOOKUP(A464,HistData!Y:Z,2,FALSE)/100,G463)</f>
        <v>0.19510000000000002</v>
      </c>
      <c r="H464" s="80" t="str">
        <f>_xll.BDH($B$1,"IVOL_MONEYNESS",A464,A464,"IVOL_MATURITY=MATURITY_1STM","IVOL_MONEYNESS_LEVEL=MONEY_LVL_100_","DTS=H","FACTOR=.01","DAYS=W")</f>
        <v>#N/A Start Date</v>
      </c>
      <c r="I464" s="81" t="str">
        <f t="shared" si="92"/>
        <v>#N/A Start Date</v>
      </c>
      <c r="J464" s="34" t="e">
        <f t="shared" si="84"/>
        <v>#REF!</v>
      </c>
      <c r="K464" s="35" t="e">
        <f t="shared" si="85"/>
        <v>#VALUE!</v>
      </c>
      <c r="L464" s="35" t="e">
        <f t="shared" si="86"/>
        <v>#REF!</v>
      </c>
      <c r="M464" s="35" t="e">
        <f t="shared" si="93"/>
        <v>#REF!</v>
      </c>
      <c r="N464" s="35" t="e">
        <f t="shared" si="94"/>
        <v>#REF!</v>
      </c>
      <c r="O464" s="36" t="e">
        <f t="shared" si="95"/>
        <v>#REF!</v>
      </c>
      <c r="Q464" s="37">
        <f t="shared" si="87"/>
        <v>0</v>
      </c>
      <c r="R464" s="38" t="e">
        <f t="shared" si="88"/>
        <v>#REF!</v>
      </c>
      <c r="S464" s="39" t="e">
        <f t="shared" si="89"/>
        <v>#REF!</v>
      </c>
    </row>
    <row r="465" spans="1:19" x14ac:dyDescent="0.25">
      <c r="A465" s="2"/>
      <c r="C465">
        <f t="shared" si="90"/>
        <v>0</v>
      </c>
      <c r="D465" s="32" t="e">
        <f t="shared" si="91"/>
        <v>#N/A</v>
      </c>
      <c r="E465" s="32" t="e">
        <f>Basic!#REF!</f>
        <v>#REF!</v>
      </c>
      <c r="F465" s="40"/>
      <c r="G465" s="80">
        <f>IFERROR(VLOOKUP(A465,HistData!Y:Z,2,FALSE)/100,G464)</f>
        <v>0.19510000000000002</v>
      </c>
      <c r="H465" s="80" t="str">
        <f>_xll.BDH($B$1,"IVOL_MONEYNESS",A465,A465,"IVOL_MATURITY=MATURITY_1STM","IVOL_MONEYNESS_LEVEL=MONEY_LVL_100_","DTS=H","FACTOR=.01","DAYS=W")</f>
        <v>#N/A Start Date</v>
      </c>
      <c r="I465" s="81" t="str">
        <f t="shared" si="92"/>
        <v>#N/A Start Date</v>
      </c>
      <c r="J465" s="34" t="e">
        <f t="shared" si="84"/>
        <v>#REF!</v>
      </c>
      <c r="K465" s="35" t="e">
        <f t="shared" si="85"/>
        <v>#VALUE!</v>
      </c>
      <c r="L465" s="35" t="e">
        <f t="shared" si="86"/>
        <v>#REF!</v>
      </c>
      <c r="M465" s="35" t="e">
        <f t="shared" si="93"/>
        <v>#REF!</v>
      </c>
      <c r="N465" s="35" t="e">
        <f t="shared" si="94"/>
        <v>#REF!</v>
      </c>
      <c r="O465" s="36" t="e">
        <f t="shared" si="95"/>
        <v>#REF!</v>
      </c>
      <c r="Q465" s="37">
        <f t="shared" si="87"/>
        <v>0</v>
      </c>
      <c r="R465" s="38" t="e">
        <f t="shared" si="88"/>
        <v>#REF!</v>
      </c>
      <c r="S465" s="39" t="e">
        <f t="shared" si="89"/>
        <v>#REF!</v>
      </c>
    </row>
    <row r="466" spans="1:19" x14ac:dyDescent="0.25">
      <c r="A466" s="2"/>
      <c r="C466">
        <f t="shared" si="90"/>
        <v>0</v>
      </c>
      <c r="D466" s="32" t="e">
        <f t="shared" si="91"/>
        <v>#N/A</v>
      </c>
      <c r="E466" s="32" t="e">
        <f>Basic!#REF!</f>
        <v>#REF!</v>
      </c>
      <c r="F466" s="40"/>
      <c r="G466" s="80">
        <f>IFERROR(VLOOKUP(A466,HistData!Y:Z,2,FALSE)/100,G465)</f>
        <v>0.19510000000000002</v>
      </c>
      <c r="H466" s="80" t="str">
        <f>_xll.BDH($B$1,"IVOL_MONEYNESS",A466,A466,"IVOL_MATURITY=MATURITY_1STM","IVOL_MONEYNESS_LEVEL=MONEY_LVL_100_","DTS=H","FACTOR=.01","DAYS=W")</f>
        <v>#N/A Start Date</v>
      </c>
      <c r="I466" s="81" t="str">
        <f t="shared" si="92"/>
        <v>#N/A Start Date</v>
      </c>
      <c r="J466" s="34" t="e">
        <f t="shared" si="84"/>
        <v>#REF!</v>
      </c>
      <c r="K466" s="35" t="e">
        <f t="shared" si="85"/>
        <v>#VALUE!</v>
      </c>
      <c r="L466" s="35" t="e">
        <f t="shared" si="86"/>
        <v>#REF!</v>
      </c>
      <c r="M466" s="35" t="e">
        <f t="shared" si="93"/>
        <v>#REF!</v>
      </c>
      <c r="N466" s="35" t="e">
        <f t="shared" si="94"/>
        <v>#REF!</v>
      </c>
      <c r="O466" s="36" t="e">
        <f t="shared" si="95"/>
        <v>#REF!</v>
      </c>
      <c r="Q466" s="37">
        <f t="shared" si="87"/>
        <v>0</v>
      </c>
      <c r="R466" s="38" t="e">
        <f t="shared" si="88"/>
        <v>#REF!</v>
      </c>
      <c r="S466" s="39" t="e">
        <f t="shared" si="89"/>
        <v>#REF!</v>
      </c>
    </row>
    <row r="467" spans="1:19" x14ac:dyDescent="0.25">
      <c r="A467" s="2"/>
      <c r="C467">
        <f t="shared" si="90"/>
        <v>0</v>
      </c>
      <c r="D467" s="32" t="e">
        <f t="shared" si="91"/>
        <v>#N/A</v>
      </c>
      <c r="E467" s="32" t="e">
        <f>Basic!#REF!</f>
        <v>#REF!</v>
      </c>
      <c r="F467" s="40"/>
      <c r="G467" s="80">
        <f>IFERROR(VLOOKUP(A467,HistData!Y:Z,2,FALSE)/100,G466)</f>
        <v>0.19510000000000002</v>
      </c>
      <c r="H467" s="80" t="str">
        <f>_xll.BDH($B$1,"IVOL_MONEYNESS",A467,A467,"IVOL_MATURITY=MATURITY_1STM","IVOL_MONEYNESS_LEVEL=MONEY_LVL_100_","DTS=H","FACTOR=.01","DAYS=W")</f>
        <v>#N/A Start Date</v>
      </c>
      <c r="I467" s="81" t="str">
        <f t="shared" si="92"/>
        <v>#N/A Start Date</v>
      </c>
      <c r="J467" s="34" t="e">
        <f t="shared" si="84"/>
        <v>#REF!</v>
      </c>
      <c r="K467" s="35" t="e">
        <f t="shared" si="85"/>
        <v>#VALUE!</v>
      </c>
      <c r="L467" s="35" t="e">
        <f t="shared" si="86"/>
        <v>#REF!</v>
      </c>
      <c r="M467" s="35" t="e">
        <f t="shared" si="93"/>
        <v>#REF!</v>
      </c>
      <c r="N467" s="35" t="e">
        <f t="shared" si="94"/>
        <v>#REF!</v>
      </c>
      <c r="O467" s="36" t="e">
        <f t="shared" si="95"/>
        <v>#REF!</v>
      </c>
      <c r="Q467" s="37">
        <f t="shared" si="87"/>
        <v>0</v>
      </c>
      <c r="R467" s="38" t="e">
        <f t="shared" si="88"/>
        <v>#REF!</v>
      </c>
      <c r="S467" s="39" t="e">
        <f t="shared" si="89"/>
        <v>#REF!</v>
      </c>
    </row>
    <row r="468" spans="1:19" x14ac:dyDescent="0.25">
      <c r="A468" s="2"/>
      <c r="C468">
        <f t="shared" si="90"/>
        <v>0</v>
      </c>
      <c r="D468" s="32" t="e">
        <f t="shared" si="91"/>
        <v>#N/A</v>
      </c>
      <c r="E468" s="32" t="e">
        <f>Basic!#REF!</f>
        <v>#REF!</v>
      </c>
      <c r="F468" s="40"/>
      <c r="G468" s="80">
        <f>IFERROR(VLOOKUP(A468,HistData!Y:Z,2,FALSE)/100,G467)</f>
        <v>0.19510000000000002</v>
      </c>
      <c r="H468" s="80" t="str">
        <f>_xll.BDH($B$1,"IVOL_MONEYNESS",A468,A468,"IVOL_MATURITY=MATURITY_1STM","IVOL_MONEYNESS_LEVEL=MONEY_LVL_100_","DTS=H","FACTOR=.01","DAYS=W")</f>
        <v>#N/A Start Date</v>
      </c>
      <c r="I468" s="81" t="str">
        <f t="shared" si="92"/>
        <v>#N/A Start Date</v>
      </c>
      <c r="J468" s="34" t="e">
        <f t="shared" si="84"/>
        <v>#REF!</v>
      </c>
      <c r="K468" s="35" t="e">
        <f t="shared" si="85"/>
        <v>#VALUE!</v>
      </c>
      <c r="L468" s="35" t="e">
        <f t="shared" si="86"/>
        <v>#REF!</v>
      </c>
      <c r="M468" s="35" t="e">
        <f t="shared" si="93"/>
        <v>#REF!</v>
      </c>
      <c r="N468" s="35" t="e">
        <f t="shared" si="94"/>
        <v>#REF!</v>
      </c>
      <c r="O468" s="36" t="e">
        <f t="shared" si="95"/>
        <v>#REF!</v>
      </c>
      <c r="Q468" s="37">
        <f t="shared" si="87"/>
        <v>0</v>
      </c>
      <c r="R468" s="38" t="e">
        <f t="shared" si="88"/>
        <v>#REF!</v>
      </c>
      <c r="S468" s="39" t="e">
        <f t="shared" si="89"/>
        <v>#REF!</v>
      </c>
    </row>
    <row r="469" spans="1:19" x14ac:dyDescent="0.25">
      <c r="A469" s="2"/>
      <c r="C469">
        <f t="shared" si="90"/>
        <v>0</v>
      </c>
      <c r="D469" s="32" t="e">
        <f t="shared" si="91"/>
        <v>#N/A</v>
      </c>
      <c r="E469" s="32" t="e">
        <f>Basic!#REF!</f>
        <v>#REF!</v>
      </c>
      <c r="F469" s="40"/>
      <c r="G469" s="80">
        <f>IFERROR(VLOOKUP(A469,HistData!Y:Z,2,FALSE)/100,G468)</f>
        <v>0.19510000000000002</v>
      </c>
      <c r="H469" s="80" t="str">
        <f>_xll.BDH($B$1,"IVOL_MONEYNESS",A469,A469,"IVOL_MATURITY=MATURITY_1STM","IVOL_MONEYNESS_LEVEL=MONEY_LVL_100_","DTS=H","FACTOR=.01","DAYS=W")</f>
        <v>#N/A Start Date</v>
      </c>
      <c r="I469" s="81" t="str">
        <f t="shared" si="92"/>
        <v>#N/A Start Date</v>
      </c>
      <c r="J469" s="34" t="e">
        <f t="shared" si="84"/>
        <v>#REF!</v>
      </c>
      <c r="K469" s="35" t="e">
        <f t="shared" si="85"/>
        <v>#VALUE!</v>
      </c>
      <c r="L469" s="35" t="e">
        <f t="shared" si="86"/>
        <v>#REF!</v>
      </c>
      <c r="M469" s="35" t="e">
        <f t="shared" si="93"/>
        <v>#REF!</v>
      </c>
      <c r="N469" s="35" t="e">
        <f t="shared" si="94"/>
        <v>#REF!</v>
      </c>
      <c r="O469" s="36" t="e">
        <f t="shared" si="95"/>
        <v>#REF!</v>
      </c>
      <c r="Q469" s="37">
        <f t="shared" si="87"/>
        <v>0</v>
      </c>
      <c r="R469" s="38" t="e">
        <f t="shared" si="88"/>
        <v>#REF!</v>
      </c>
      <c r="S469" s="39" t="e">
        <f t="shared" si="89"/>
        <v>#REF!</v>
      </c>
    </row>
    <row r="470" spans="1:19" x14ac:dyDescent="0.25">
      <c r="A470" s="2"/>
      <c r="C470">
        <f t="shared" si="90"/>
        <v>0</v>
      </c>
      <c r="D470" s="32" t="e">
        <f t="shared" si="91"/>
        <v>#N/A</v>
      </c>
      <c r="E470" s="32" t="e">
        <f>Basic!#REF!</f>
        <v>#REF!</v>
      </c>
      <c r="F470" s="40"/>
      <c r="G470" s="80">
        <f>IFERROR(VLOOKUP(A470,HistData!Y:Z,2,FALSE)/100,G469)</f>
        <v>0.19510000000000002</v>
      </c>
      <c r="H470" s="80" t="str">
        <f>_xll.BDH($B$1,"IVOL_MONEYNESS",A470,A470,"IVOL_MATURITY=MATURITY_1STM","IVOL_MONEYNESS_LEVEL=MONEY_LVL_100_","DTS=H","FACTOR=.01","DAYS=W")</f>
        <v>#N/A Start Date</v>
      </c>
      <c r="I470" s="81" t="str">
        <f t="shared" si="92"/>
        <v>#N/A Start Date</v>
      </c>
      <c r="J470" s="34" t="e">
        <f t="shared" si="84"/>
        <v>#REF!</v>
      </c>
      <c r="K470" s="35" t="e">
        <f t="shared" si="85"/>
        <v>#VALUE!</v>
      </c>
      <c r="L470" s="35" t="e">
        <f t="shared" si="86"/>
        <v>#REF!</v>
      </c>
      <c r="M470" s="35" t="e">
        <f t="shared" si="93"/>
        <v>#REF!</v>
      </c>
      <c r="N470" s="35" t="e">
        <f t="shared" si="94"/>
        <v>#REF!</v>
      </c>
      <c r="O470" s="36" t="e">
        <f t="shared" si="95"/>
        <v>#REF!</v>
      </c>
      <c r="Q470" s="37">
        <f t="shared" si="87"/>
        <v>0</v>
      </c>
      <c r="R470" s="38" t="e">
        <f t="shared" si="88"/>
        <v>#REF!</v>
      </c>
      <c r="S470" s="39" t="e">
        <f t="shared" si="89"/>
        <v>#REF!</v>
      </c>
    </row>
    <row r="471" spans="1:19" x14ac:dyDescent="0.25">
      <c r="A471" s="2"/>
      <c r="C471">
        <f t="shared" si="90"/>
        <v>0</v>
      </c>
      <c r="D471" s="32" t="e">
        <f t="shared" si="91"/>
        <v>#N/A</v>
      </c>
      <c r="E471" s="32" t="e">
        <f>Basic!#REF!</f>
        <v>#REF!</v>
      </c>
      <c r="F471" s="40"/>
      <c r="G471" s="80">
        <f>IFERROR(VLOOKUP(A471,HistData!Y:Z,2,FALSE)/100,G470)</f>
        <v>0.19510000000000002</v>
      </c>
      <c r="H471" s="80" t="str">
        <f>_xll.BDH($B$1,"IVOL_MONEYNESS",A471,A471,"IVOL_MATURITY=MATURITY_1STM","IVOL_MONEYNESS_LEVEL=MONEY_LVL_100_","DTS=H","FACTOR=.01","DAYS=W")</f>
        <v>#N/A Start Date</v>
      </c>
      <c r="I471" s="81" t="str">
        <f t="shared" si="92"/>
        <v>#N/A Start Date</v>
      </c>
      <c r="J471" s="34" t="e">
        <f t="shared" si="84"/>
        <v>#REF!</v>
      </c>
      <c r="K471" s="35" t="e">
        <f t="shared" si="85"/>
        <v>#VALUE!</v>
      </c>
      <c r="L471" s="35" t="e">
        <f t="shared" si="86"/>
        <v>#REF!</v>
      </c>
      <c r="M471" s="35" t="e">
        <f t="shared" si="93"/>
        <v>#REF!</v>
      </c>
      <c r="N471" s="35" t="e">
        <f t="shared" si="94"/>
        <v>#REF!</v>
      </c>
      <c r="O471" s="36" t="e">
        <f t="shared" si="95"/>
        <v>#REF!</v>
      </c>
      <c r="Q471" s="37">
        <f t="shared" si="87"/>
        <v>0</v>
      </c>
      <c r="R471" s="38" t="e">
        <f t="shared" si="88"/>
        <v>#REF!</v>
      </c>
      <c r="S471" s="39" t="e">
        <f t="shared" si="89"/>
        <v>#REF!</v>
      </c>
    </row>
    <row r="472" spans="1:19" x14ac:dyDescent="0.25">
      <c r="A472" s="2"/>
      <c r="C472">
        <f t="shared" si="90"/>
        <v>0</v>
      </c>
      <c r="D472" s="32" t="e">
        <f t="shared" si="91"/>
        <v>#N/A</v>
      </c>
      <c r="E472" s="32" t="e">
        <f>Basic!#REF!</f>
        <v>#REF!</v>
      </c>
      <c r="F472" s="40"/>
      <c r="G472" s="80">
        <f>IFERROR(VLOOKUP(A472,HistData!Y:Z,2,FALSE)/100,G471)</f>
        <v>0.19510000000000002</v>
      </c>
      <c r="H472" s="80" t="str">
        <f>_xll.BDH($B$1,"IVOL_MONEYNESS",A472,A472,"IVOL_MATURITY=MATURITY_1STM","IVOL_MONEYNESS_LEVEL=MONEY_LVL_100_","DTS=H","FACTOR=.01","DAYS=W")</f>
        <v>#N/A Start Date</v>
      </c>
      <c r="I472" s="81" t="str">
        <f t="shared" si="92"/>
        <v>#N/A Start Date</v>
      </c>
      <c r="J472" s="34" t="e">
        <f t="shared" si="84"/>
        <v>#REF!</v>
      </c>
      <c r="K472" s="35" t="e">
        <f t="shared" si="85"/>
        <v>#VALUE!</v>
      </c>
      <c r="L472" s="35" t="e">
        <f t="shared" si="86"/>
        <v>#REF!</v>
      </c>
      <c r="M472" s="35" t="e">
        <f t="shared" si="93"/>
        <v>#REF!</v>
      </c>
      <c r="N472" s="35" t="e">
        <f t="shared" si="94"/>
        <v>#REF!</v>
      </c>
      <c r="O472" s="36" t="e">
        <f t="shared" si="95"/>
        <v>#REF!</v>
      </c>
      <c r="Q472" s="37">
        <f t="shared" si="87"/>
        <v>0</v>
      </c>
      <c r="R472" s="38" t="e">
        <f t="shared" si="88"/>
        <v>#REF!</v>
      </c>
      <c r="S472" s="39" t="e">
        <f t="shared" si="89"/>
        <v>#REF!</v>
      </c>
    </row>
    <row r="473" spans="1:19" x14ac:dyDescent="0.25">
      <c r="A473" s="2"/>
      <c r="C473">
        <f t="shared" si="90"/>
        <v>0</v>
      </c>
      <c r="D473" s="32" t="e">
        <f t="shared" si="91"/>
        <v>#N/A</v>
      </c>
      <c r="E473" s="32" t="e">
        <f>Basic!#REF!</f>
        <v>#REF!</v>
      </c>
      <c r="F473" s="40"/>
      <c r="G473" s="80">
        <f>IFERROR(VLOOKUP(A473,HistData!Y:Z,2,FALSE)/100,G472)</f>
        <v>0.19510000000000002</v>
      </c>
      <c r="H473" s="80" t="str">
        <f>_xll.BDH($B$1,"IVOL_MONEYNESS",A473,A473,"IVOL_MATURITY=MATURITY_1STM","IVOL_MONEYNESS_LEVEL=MONEY_LVL_100_","DTS=H","FACTOR=.01","DAYS=W")</f>
        <v>#N/A Start Date</v>
      </c>
      <c r="I473" s="81" t="str">
        <f t="shared" si="92"/>
        <v>#N/A Start Date</v>
      </c>
      <c r="J473" s="34" t="e">
        <f t="shared" si="84"/>
        <v>#REF!</v>
      </c>
      <c r="K473" s="35" t="e">
        <f t="shared" si="85"/>
        <v>#VALUE!</v>
      </c>
      <c r="L473" s="35" t="e">
        <f t="shared" si="86"/>
        <v>#REF!</v>
      </c>
      <c r="M473" s="35" t="e">
        <f t="shared" si="93"/>
        <v>#REF!</v>
      </c>
      <c r="N473" s="35" t="e">
        <f t="shared" si="94"/>
        <v>#REF!</v>
      </c>
      <c r="O473" s="36" t="e">
        <f t="shared" si="95"/>
        <v>#REF!</v>
      </c>
      <c r="Q473" s="37">
        <f t="shared" si="87"/>
        <v>0</v>
      </c>
      <c r="R473" s="38" t="e">
        <f t="shared" si="88"/>
        <v>#REF!</v>
      </c>
      <c r="S473" s="39" t="e">
        <f t="shared" si="89"/>
        <v>#REF!</v>
      </c>
    </row>
    <row r="474" spans="1:19" x14ac:dyDescent="0.25">
      <c r="A474" s="2"/>
      <c r="C474">
        <f t="shared" si="90"/>
        <v>0</v>
      </c>
      <c r="D474" s="32" t="e">
        <f t="shared" si="91"/>
        <v>#N/A</v>
      </c>
      <c r="E474" s="32" t="e">
        <f>Basic!#REF!</f>
        <v>#REF!</v>
      </c>
      <c r="F474" s="40"/>
      <c r="G474" s="80">
        <f>IFERROR(VLOOKUP(A474,HistData!Y:Z,2,FALSE)/100,G473)</f>
        <v>0.19510000000000002</v>
      </c>
      <c r="H474" s="80" t="str">
        <f>_xll.BDH($B$1,"IVOL_MONEYNESS",A474,A474,"IVOL_MATURITY=MATURITY_1STM","IVOL_MONEYNESS_LEVEL=MONEY_LVL_100_","DTS=H","FACTOR=.01","DAYS=W")</f>
        <v>#N/A Start Date</v>
      </c>
      <c r="I474" s="81" t="str">
        <f t="shared" si="92"/>
        <v>#N/A Start Date</v>
      </c>
      <c r="J474" s="34" t="e">
        <f t="shared" si="84"/>
        <v>#REF!</v>
      </c>
      <c r="K474" s="35" t="e">
        <f t="shared" si="85"/>
        <v>#VALUE!</v>
      </c>
      <c r="L474" s="35" t="e">
        <f t="shared" si="86"/>
        <v>#REF!</v>
      </c>
      <c r="M474" s="35" t="e">
        <f t="shared" si="93"/>
        <v>#REF!</v>
      </c>
      <c r="N474" s="35" t="e">
        <f t="shared" si="94"/>
        <v>#REF!</v>
      </c>
      <c r="O474" s="36" t="e">
        <f t="shared" si="95"/>
        <v>#REF!</v>
      </c>
      <c r="Q474" s="37">
        <f t="shared" si="87"/>
        <v>0</v>
      </c>
      <c r="R474" s="38" t="e">
        <f t="shared" si="88"/>
        <v>#REF!</v>
      </c>
      <c r="S474" s="39" t="e">
        <f t="shared" si="89"/>
        <v>#REF!</v>
      </c>
    </row>
    <row r="475" spans="1:19" x14ac:dyDescent="0.25">
      <c r="A475" s="2"/>
      <c r="C475">
        <f t="shared" si="90"/>
        <v>0</v>
      </c>
      <c r="D475" s="32" t="e">
        <f t="shared" si="91"/>
        <v>#N/A</v>
      </c>
      <c r="E475" s="32" t="e">
        <f>Basic!#REF!</f>
        <v>#REF!</v>
      </c>
      <c r="F475" s="40"/>
      <c r="G475" s="80">
        <f>IFERROR(VLOOKUP(A475,HistData!Y:Z,2,FALSE)/100,G474)</f>
        <v>0.19510000000000002</v>
      </c>
      <c r="H475" s="80" t="str">
        <f>_xll.BDH($B$1,"IVOL_MONEYNESS",A475,A475,"IVOL_MATURITY=MATURITY_1STM","IVOL_MONEYNESS_LEVEL=MONEY_LVL_100_","DTS=H","FACTOR=.01","DAYS=W")</f>
        <v>#N/A Start Date</v>
      </c>
      <c r="I475" s="81" t="str">
        <f t="shared" si="92"/>
        <v>#N/A Start Date</v>
      </c>
      <c r="J475" s="34" t="e">
        <f t="shared" si="84"/>
        <v>#REF!</v>
      </c>
      <c r="K475" s="35" t="e">
        <f t="shared" si="85"/>
        <v>#VALUE!</v>
      </c>
      <c r="L475" s="35" t="e">
        <f t="shared" si="86"/>
        <v>#REF!</v>
      </c>
      <c r="M475" s="35" t="e">
        <f t="shared" si="93"/>
        <v>#REF!</v>
      </c>
      <c r="N475" s="35" t="e">
        <f t="shared" si="94"/>
        <v>#REF!</v>
      </c>
      <c r="O475" s="36" t="e">
        <f t="shared" si="95"/>
        <v>#REF!</v>
      </c>
      <c r="Q475" s="37">
        <f t="shared" si="87"/>
        <v>0</v>
      </c>
      <c r="R475" s="38" t="e">
        <f t="shared" si="88"/>
        <v>#REF!</v>
      </c>
      <c r="S475" s="39" t="e">
        <f t="shared" si="89"/>
        <v>#REF!</v>
      </c>
    </row>
    <row r="476" spans="1:19" x14ac:dyDescent="0.25">
      <c r="A476" s="2"/>
      <c r="C476">
        <f t="shared" si="90"/>
        <v>0</v>
      </c>
      <c r="D476" s="32" t="e">
        <f t="shared" si="91"/>
        <v>#N/A</v>
      </c>
      <c r="E476" s="32" t="e">
        <f>Basic!#REF!</f>
        <v>#REF!</v>
      </c>
      <c r="F476" s="40"/>
      <c r="G476" s="80">
        <f>IFERROR(VLOOKUP(A476,HistData!Y:Z,2,FALSE)/100,G475)</f>
        <v>0.19510000000000002</v>
      </c>
      <c r="H476" s="80" t="str">
        <f>_xll.BDH($B$1,"IVOL_MONEYNESS",A476,A476,"IVOL_MATURITY=MATURITY_1STM","IVOL_MONEYNESS_LEVEL=MONEY_LVL_100_","DTS=H","FACTOR=.01","DAYS=W")</f>
        <v>#N/A Start Date</v>
      </c>
      <c r="I476" s="81" t="str">
        <f t="shared" si="92"/>
        <v>#N/A Start Date</v>
      </c>
      <c r="J476" s="34" t="e">
        <f t="shared" si="84"/>
        <v>#REF!</v>
      </c>
      <c r="K476" s="35" t="e">
        <f t="shared" si="85"/>
        <v>#VALUE!</v>
      </c>
      <c r="L476" s="35" t="e">
        <f t="shared" si="86"/>
        <v>#REF!</v>
      </c>
      <c r="M476" s="35" t="e">
        <f t="shared" si="93"/>
        <v>#REF!</v>
      </c>
      <c r="N476" s="35" t="e">
        <f t="shared" si="94"/>
        <v>#REF!</v>
      </c>
      <c r="O476" s="36" t="e">
        <f t="shared" si="95"/>
        <v>#REF!</v>
      </c>
      <c r="Q476" s="37">
        <f t="shared" si="87"/>
        <v>0</v>
      </c>
      <c r="R476" s="38" t="e">
        <f t="shared" si="88"/>
        <v>#REF!</v>
      </c>
      <c r="S476" s="39" t="e">
        <f t="shared" si="89"/>
        <v>#REF!</v>
      </c>
    </row>
    <row r="477" spans="1:19" x14ac:dyDescent="0.25">
      <c r="A477" s="2"/>
      <c r="C477">
        <f t="shared" si="90"/>
        <v>0</v>
      </c>
      <c r="D477" s="32" t="e">
        <f t="shared" si="91"/>
        <v>#N/A</v>
      </c>
      <c r="E477" s="32" t="e">
        <f>Basic!#REF!</f>
        <v>#REF!</v>
      </c>
      <c r="F477" s="40"/>
      <c r="G477" s="80">
        <f>IFERROR(VLOOKUP(A477,HistData!Y:Z,2,FALSE)/100,G476)</f>
        <v>0.19510000000000002</v>
      </c>
      <c r="H477" s="80" t="str">
        <f>_xll.BDH($B$1,"IVOL_MONEYNESS",A477,A477,"IVOL_MATURITY=MATURITY_1STM","IVOL_MONEYNESS_LEVEL=MONEY_LVL_100_","DTS=H","FACTOR=.01","DAYS=W")</f>
        <v>#N/A Start Date</v>
      </c>
      <c r="I477" s="81" t="str">
        <f t="shared" si="92"/>
        <v>#N/A Start Date</v>
      </c>
      <c r="J477" s="34" t="e">
        <f t="shared" si="84"/>
        <v>#REF!</v>
      </c>
      <c r="K477" s="35" t="e">
        <f t="shared" si="85"/>
        <v>#VALUE!</v>
      </c>
      <c r="L477" s="35" t="e">
        <f t="shared" si="86"/>
        <v>#REF!</v>
      </c>
      <c r="M477" s="35" t="e">
        <f t="shared" si="93"/>
        <v>#REF!</v>
      </c>
      <c r="N477" s="35" t="e">
        <f t="shared" si="94"/>
        <v>#REF!</v>
      </c>
      <c r="O477" s="36" t="e">
        <f t="shared" si="95"/>
        <v>#REF!</v>
      </c>
      <c r="Q477" s="37">
        <f t="shared" si="87"/>
        <v>0</v>
      </c>
      <c r="R477" s="38" t="e">
        <f t="shared" si="88"/>
        <v>#REF!</v>
      </c>
      <c r="S477" s="39" t="e">
        <f t="shared" si="89"/>
        <v>#REF!</v>
      </c>
    </row>
    <row r="478" spans="1:19" x14ac:dyDescent="0.25">
      <c r="A478" s="2"/>
      <c r="C478">
        <f t="shared" si="90"/>
        <v>0</v>
      </c>
      <c r="D478" s="32" t="e">
        <f t="shared" si="91"/>
        <v>#N/A</v>
      </c>
      <c r="E478" s="32" t="e">
        <f>Basic!#REF!</f>
        <v>#REF!</v>
      </c>
      <c r="F478" s="40"/>
      <c r="G478" s="80">
        <f>IFERROR(VLOOKUP(A478,HistData!Y:Z,2,FALSE)/100,G477)</f>
        <v>0.19510000000000002</v>
      </c>
      <c r="H478" s="80" t="str">
        <f>_xll.BDH($B$1,"IVOL_MONEYNESS",A478,A478,"IVOL_MATURITY=MATURITY_1STM","IVOL_MONEYNESS_LEVEL=MONEY_LVL_100_","DTS=H","FACTOR=.01","DAYS=W")</f>
        <v>#N/A Start Date</v>
      </c>
      <c r="I478" s="81" t="str">
        <f t="shared" si="92"/>
        <v>#N/A Start Date</v>
      </c>
      <c r="J478" s="34" t="e">
        <f t="shared" si="84"/>
        <v>#REF!</v>
      </c>
      <c r="K478" s="35" t="e">
        <f t="shared" si="85"/>
        <v>#VALUE!</v>
      </c>
      <c r="L478" s="35" t="e">
        <f t="shared" si="86"/>
        <v>#REF!</v>
      </c>
      <c r="M478" s="35" t="e">
        <f t="shared" si="93"/>
        <v>#REF!</v>
      </c>
      <c r="N478" s="35" t="e">
        <f t="shared" si="94"/>
        <v>#REF!</v>
      </c>
      <c r="O478" s="36" t="e">
        <f t="shared" si="95"/>
        <v>#REF!</v>
      </c>
      <c r="Q478" s="37">
        <f t="shared" si="87"/>
        <v>0</v>
      </c>
      <c r="R478" s="38" t="e">
        <f t="shared" si="88"/>
        <v>#REF!</v>
      </c>
      <c r="S478" s="39" t="e">
        <f t="shared" si="89"/>
        <v>#REF!</v>
      </c>
    </row>
    <row r="479" spans="1:19" x14ac:dyDescent="0.25">
      <c r="A479" s="2"/>
      <c r="C479">
        <f t="shared" si="90"/>
        <v>0</v>
      </c>
      <c r="D479" s="32" t="e">
        <f t="shared" si="91"/>
        <v>#N/A</v>
      </c>
      <c r="E479" s="32" t="e">
        <f>Basic!#REF!</f>
        <v>#REF!</v>
      </c>
      <c r="F479" s="40"/>
      <c r="G479" s="80">
        <f>IFERROR(VLOOKUP(A479,HistData!Y:Z,2,FALSE)/100,G478)</f>
        <v>0.19510000000000002</v>
      </c>
      <c r="H479" s="80" t="str">
        <f>_xll.BDH($B$1,"IVOL_MONEYNESS",A479,A479,"IVOL_MATURITY=MATURITY_1STM","IVOL_MONEYNESS_LEVEL=MONEY_LVL_100_","DTS=H","FACTOR=.01","DAYS=W")</f>
        <v>#N/A Start Date</v>
      </c>
      <c r="I479" s="81" t="str">
        <f t="shared" si="92"/>
        <v>#N/A Start Date</v>
      </c>
      <c r="J479" s="34" t="e">
        <f t="shared" si="84"/>
        <v>#REF!</v>
      </c>
      <c r="K479" s="35" t="e">
        <f t="shared" si="85"/>
        <v>#VALUE!</v>
      </c>
      <c r="L479" s="35" t="e">
        <f t="shared" si="86"/>
        <v>#REF!</v>
      </c>
      <c r="M479" s="35" t="e">
        <f t="shared" si="93"/>
        <v>#REF!</v>
      </c>
      <c r="N479" s="35" t="e">
        <f t="shared" si="94"/>
        <v>#REF!</v>
      </c>
      <c r="O479" s="36" t="e">
        <f t="shared" si="95"/>
        <v>#REF!</v>
      </c>
      <c r="Q479" s="37">
        <f t="shared" si="87"/>
        <v>0</v>
      </c>
      <c r="R479" s="38" t="e">
        <f t="shared" si="88"/>
        <v>#REF!</v>
      </c>
      <c r="S479" s="39" t="e">
        <f t="shared" si="89"/>
        <v>#REF!</v>
      </c>
    </row>
    <row r="480" spans="1:19" x14ac:dyDescent="0.25">
      <c r="A480" s="2"/>
      <c r="C480">
        <f t="shared" si="90"/>
        <v>0</v>
      </c>
      <c r="D480" s="32" t="e">
        <f t="shared" si="91"/>
        <v>#N/A</v>
      </c>
      <c r="E480" s="32" t="e">
        <f>Basic!#REF!</f>
        <v>#REF!</v>
      </c>
      <c r="F480" s="40"/>
      <c r="G480" s="80">
        <f>IFERROR(VLOOKUP(A480,HistData!Y:Z,2,FALSE)/100,G479)</f>
        <v>0.19510000000000002</v>
      </c>
      <c r="H480" s="80" t="str">
        <f>_xll.BDH($B$1,"IVOL_MONEYNESS",A480,A480,"IVOL_MATURITY=MATURITY_1STM","IVOL_MONEYNESS_LEVEL=MONEY_LVL_100_","DTS=H","FACTOR=.01","DAYS=W")</f>
        <v>#N/A Start Date</v>
      </c>
      <c r="I480" s="81" t="str">
        <f t="shared" si="92"/>
        <v>#N/A Start Date</v>
      </c>
      <c r="J480" s="34" t="e">
        <f t="shared" si="84"/>
        <v>#REF!</v>
      </c>
      <c r="K480" s="35" t="e">
        <f t="shared" si="85"/>
        <v>#VALUE!</v>
      </c>
      <c r="L480" s="35" t="e">
        <f t="shared" si="86"/>
        <v>#REF!</v>
      </c>
      <c r="M480" s="35" t="e">
        <f t="shared" si="93"/>
        <v>#REF!</v>
      </c>
      <c r="N480" s="35" t="e">
        <f t="shared" si="94"/>
        <v>#REF!</v>
      </c>
      <c r="O480" s="36" t="e">
        <f t="shared" si="95"/>
        <v>#REF!</v>
      </c>
      <c r="Q480" s="37">
        <f t="shared" si="87"/>
        <v>0</v>
      </c>
      <c r="R480" s="38" t="e">
        <f t="shared" si="88"/>
        <v>#REF!</v>
      </c>
      <c r="S480" s="39" t="e">
        <f t="shared" si="89"/>
        <v>#REF!</v>
      </c>
    </row>
    <row r="481" spans="1:19" x14ac:dyDescent="0.25">
      <c r="A481" s="2"/>
      <c r="C481">
        <f t="shared" si="90"/>
        <v>0</v>
      </c>
      <c r="D481" s="32" t="e">
        <f t="shared" si="91"/>
        <v>#N/A</v>
      </c>
      <c r="E481" s="32" t="e">
        <f>Basic!#REF!</f>
        <v>#REF!</v>
      </c>
      <c r="F481" s="40"/>
      <c r="G481" s="80">
        <f>IFERROR(VLOOKUP(A481,HistData!Y:Z,2,FALSE)/100,G480)</f>
        <v>0.19510000000000002</v>
      </c>
      <c r="H481" s="80" t="str">
        <f>_xll.BDH($B$1,"IVOL_MONEYNESS",A481,A481,"IVOL_MATURITY=MATURITY_1STM","IVOL_MONEYNESS_LEVEL=MONEY_LVL_100_","DTS=H","FACTOR=.01","DAYS=W")</f>
        <v>#N/A Start Date</v>
      </c>
      <c r="I481" s="81" t="str">
        <f t="shared" si="92"/>
        <v>#N/A Start Date</v>
      </c>
      <c r="J481" s="34" t="e">
        <f t="shared" si="84"/>
        <v>#REF!</v>
      </c>
      <c r="K481" s="35" t="e">
        <f t="shared" si="85"/>
        <v>#VALUE!</v>
      </c>
      <c r="L481" s="35" t="e">
        <f t="shared" si="86"/>
        <v>#REF!</v>
      </c>
      <c r="M481" s="35" t="e">
        <f t="shared" si="93"/>
        <v>#REF!</v>
      </c>
      <c r="N481" s="35" t="e">
        <f t="shared" si="94"/>
        <v>#REF!</v>
      </c>
      <c r="O481" s="36" t="e">
        <f t="shared" si="95"/>
        <v>#REF!</v>
      </c>
      <c r="Q481" s="37">
        <f t="shared" si="87"/>
        <v>0</v>
      </c>
      <c r="R481" s="38" t="e">
        <f t="shared" si="88"/>
        <v>#REF!</v>
      </c>
      <c r="S481" s="39" t="e">
        <f t="shared" si="89"/>
        <v>#REF!</v>
      </c>
    </row>
    <row r="482" spans="1:19" x14ac:dyDescent="0.25">
      <c r="A482" s="2"/>
      <c r="C482">
        <f t="shared" si="90"/>
        <v>0</v>
      </c>
      <c r="D482" s="32" t="e">
        <f t="shared" si="91"/>
        <v>#N/A</v>
      </c>
      <c r="E482" s="32" t="e">
        <f>Basic!#REF!</f>
        <v>#REF!</v>
      </c>
      <c r="F482" s="40"/>
      <c r="G482" s="80">
        <f>IFERROR(VLOOKUP(A482,HistData!Y:Z,2,FALSE)/100,G481)</f>
        <v>0.19510000000000002</v>
      </c>
      <c r="H482" s="80" t="str">
        <f>_xll.BDH($B$1,"IVOL_MONEYNESS",A482,A482,"IVOL_MATURITY=MATURITY_1STM","IVOL_MONEYNESS_LEVEL=MONEY_LVL_100_","DTS=H","FACTOR=.01","DAYS=W")</f>
        <v>#N/A Start Date</v>
      </c>
      <c r="I482" s="81" t="str">
        <f t="shared" si="92"/>
        <v>#N/A Start Date</v>
      </c>
      <c r="J482" s="34" t="e">
        <f t="shared" si="84"/>
        <v>#REF!</v>
      </c>
      <c r="K482" s="35" t="e">
        <f t="shared" si="85"/>
        <v>#VALUE!</v>
      </c>
      <c r="L482" s="35" t="e">
        <f t="shared" si="86"/>
        <v>#REF!</v>
      </c>
      <c r="M482" s="35" t="e">
        <f t="shared" si="93"/>
        <v>#REF!</v>
      </c>
      <c r="N482" s="35" t="e">
        <f t="shared" si="94"/>
        <v>#REF!</v>
      </c>
      <c r="O482" s="36" t="e">
        <f t="shared" si="95"/>
        <v>#REF!</v>
      </c>
      <c r="Q482" s="37">
        <f t="shared" si="87"/>
        <v>0</v>
      </c>
      <c r="R482" s="38" t="e">
        <f t="shared" si="88"/>
        <v>#REF!</v>
      </c>
      <c r="S482" s="39" t="e">
        <f t="shared" si="89"/>
        <v>#REF!</v>
      </c>
    </row>
    <row r="483" spans="1:19" x14ac:dyDescent="0.25">
      <c r="A483" s="2"/>
      <c r="C483">
        <f t="shared" si="90"/>
        <v>0</v>
      </c>
      <c r="D483" s="32" t="e">
        <f t="shared" si="91"/>
        <v>#N/A</v>
      </c>
      <c r="E483" s="32" t="e">
        <f>Basic!#REF!</f>
        <v>#REF!</v>
      </c>
      <c r="F483" s="40"/>
      <c r="G483" s="80">
        <f>IFERROR(VLOOKUP(A483,HistData!Y:Z,2,FALSE)/100,G482)</f>
        <v>0.19510000000000002</v>
      </c>
      <c r="H483" s="80" t="str">
        <f>_xll.BDH($B$1,"IVOL_MONEYNESS",A483,A483,"IVOL_MATURITY=MATURITY_1STM","IVOL_MONEYNESS_LEVEL=MONEY_LVL_100_","DTS=H","FACTOR=.01","DAYS=W")</f>
        <v>#N/A Start Date</v>
      </c>
      <c r="I483" s="81" t="str">
        <f t="shared" si="92"/>
        <v>#N/A Start Date</v>
      </c>
      <c r="J483" s="34" t="e">
        <f t="shared" si="84"/>
        <v>#REF!</v>
      </c>
      <c r="K483" s="35" t="e">
        <f t="shared" si="85"/>
        <v>#VALUE!</v>
      </c>
      <c r="L483" s="35" t="e">
        <f t="shared" si="86"/>
        <v>#REF!</v>
      </c>
      <c r="M483" s="35" t="e">
        <f t="shared" si="93"/>
        <v>#REF!</v>
      </c>
      <c r="N483" s="35" t="e">
        <f t="shared" si="94"/>
        <v>#REF!</v>
      </c>
      <c r="O483" s="36" t="e">
        <f t="shared" si="95"/>
        <v>#REF!</v>
      </c>
      <c r="Q483" s="37">
        <f t="shared" si="87"/>
        <v>0</v>
      </c>
      <c r="R483" s="38" t="e">
        <f t="shared" si="88"/>
        <v>#REF!</v>
      </c>
      <c r="S483" s="39" t="e">
        <f t="shared" si="89"/>
        <v>#REF!</v>
      </c>
    </row>
    <row r="484" spans="1:19" x14ac:dyDescent="0.25">
      <c r="A484" s="2"/>
      <c r="C484">
        <f t="shared" si="90"/>
        <v>0</v>
      </c>
      <c r="D484" s="32" t="e">
        <f t="shared" si="91"/>
        <v>#N/A</v>
      </c>
      <c r="E484" s="32" t="e">
        <f>Basic!#REF!</f>
        <v>#REF!</v>
      </c>
      <c r="F484" s="40"/>
      <c r="G484" s="80">
        <f>IFERROR(VLOOKUP(A484,HistData!Y:Z,2,FALSE)/100,G483)</f>
        <v>0.19510000000000002</v>
      </c>
      <c r="H484" s="80" t="str">
        <f>_xll.BDH($B$1,"IVOL_MONEYNESS",A484,A484,"IVOL_MATURITY=MATURITY_1STM","IVOL_MONEYNESS_LEVEL=MONEY_LVL_100_","DTS=H","FACTOR=.01","DAYS=W")</f>
        <v>#N/A Start Date</v>
      </c>
      <c r="I484" s="81" t="str">
        <f t="shared" si="92"/>
        <v>#N/A Start Date</v>
      </c>
      <c r="J484" s="34" t="e">
        <f t="shared" si="84"/>
        <v>#REF!</v>
      </c>
      <c r="K484" s="35" t="e">
        <f t="shared" si="85"/>
        <v>#VALUE!</v>
      </c>
      <c r="L484" s="35" t="e">
        <f t="shared" si="86"/>
        <v>#REF!</v>
      </c>
      <c r="M484" s="35" t="e">
        <f t="shared" si="93"/>
        <v>#REF!</v>
      </c>
      <c r="N484" s="35" t="e">
        <f t="shared" si="94"/>
        <v>#REF!</v>
      </c>
      <c r="O484" s="36" t="e">
        <f t="shared" si="95"/>
        <v>#REF!</v>
      </c>
      <c r="Q484" s="37">
        <f t="shared" si="87"/>
        <v>0</v>
      </c>
      <c r="R484" s="38" t="e">
        <f t="shared" si="88"/>
        <v>#REF!</v>
      </c>
      <c r="S484" s="39" t="e">
        <f t="shared" si="89"/>
        <v>#REF!</v>
      </c>
    </row>
    <row r="485" spans="1:19" x14ac:dyDescent="0.25">
      <c r="A485" s="2"/>
      <c r="C485">
        <f t="shared" si="90"/>
        <v>0</v>
      </c>
      <c r="D485" s="32" t="e">
        <f t="shared" si="91"/>
        <v>#N/A</v>
      </c>
      <c r="E485" s="32" t="e">
        <f>Basic!#REF!</f>
        <v>#REF!</v>
      </c>
      <c r="F485" s="40"/>
      <c r="G485" s="80">
        <f>IFERROR(VLOOKUP(A485,HistData!Y:Z,2,FALSE)/100,G484)</f>
        <v>0.19510000000000002</v>
      </c>
      <c r="H485" s="80" t="str">
        <f>_xll.BDH($B$1,"IVOL_MONEYNESS",A485,A485,"IVOL_MATURITY=MATURITY_1STM","IVOL_MONEYNESS_LEVEL=MONEY_LVL_100_","DTS=H","FACTOR=.01","DAYS=W")</f>
        <v>#N/A Start Date</v>
      </c>
      <c r="I485" s="81" t="str">
        <f t="shared" si="92"/>
        <v>#N/A Start Date</v>
      </c>
      <c r="J485" s="34" t="e">
        <f t="shared" si="84"/>
        <v>#REF!</v>
      </c>
      <c r="K485" s="35" t="e">
        <f t="shared" si="85"/>
        <v>#VALUE!</v>
      </c>
      <c r="L485" s="35" t="e">
        <f t="shared" si="86"/>
        <v>#REF!</v>
      </c>
      <c r="M485" s="35" t="e">
        <f t="shared" si="93"/>
        <v>#REF!</v>
      </c>
      <c r="N485" s="35" t="e">
        <f t="shared" si="94"/>
        <v>#REF!</v>
      </c>
      <c r="O485" s="36" t="e">
        <f t="shared" si="95"/>
        <v>#REF!</v>
      </c>
      <c r="Q485" s="37">
        <f t="shared" si="87"/>
        <v>0</v>
      </c>
      <c r="R485" s="38" t="e">
        <f t="shared" si="88"/>
        <v>#REF!</v>
      </c>
      <c r="S485" s="39" t="e">
        <f t="shared" si="89"/>
        <v>#REF!</v>
      </c>
    </row>
    <row r="486" spans="1:19" x14ac:dyDescent="0.25">
      <c r="A486" s="2"/>
      <c r="C486">
        <f t="shared" si="90"/>
        <v>0</v>
      </c>
      <c r="D486" s="32" t="e">
        <f t="shared" si="91"/>
        <v>#N/A</v>
      </c>
      <c r="E486" s="32" t="e">
        <f>Basic!#REF!</f>
        <v>#REF!</v>
      </c>
      <c r="F486" s="40"/>
      <c r="G486" s="80">
        <f>IFERROR(VLOOKUP(A486,HistData!Y:Z,2,FALSE)/100,G485)</f>
        <v>0.19510000000000002</v>
      </c>
      <c r="H486" s="80" t="str">
        <f>_xll.BDH($B$1,"IVOL_MONEYNESS",A486,A486,"IVOL_MATURITY=MATURITY_1STM","IVOL_MONEYNESS_LEVEL=MONEY_LVL_100_","DTS=H","FACTOR=.01","DAYS=W")</f>
        <v>#N/A Start Date</v>
      </c>
      <c r="I486" s="81" t="str">
        <f t="shared" si="92"/>
        <v>#N/A Start Date</v>
      </c>
      <c r="J486" s="34" t="e">
        <f t="shared" si="84"/>
        <v>#REF!</v>
      </c>
      <c r="K486" s="35" t="e">
        <f t="shared" si="85"/>
        <v>#VALUE!</v>
      </c>
      <c r="L486" s="35" t="e">
        <f t="shared" si="86"/>
        <v>#REF!</v>
      </c>
      <c r="M486" s="35" t="e">
        <f t="shared" si="93"/>
        <v>#REF!</v>
      </c>
      <c r="N486" s="35" t="e">
        <f t="shared" si="94"/>
        <v>#REF!</v>
      </c>
      <c r="O486" s="36" t="e">
        <f t="shared" si="95"/>
        <v>#REF!</v>
      </c>
      <c r="Q486" s="37">
        <f t="shared" si="87"/>
        <v>0</v>
      </c>
      <c r="R486" s="38" t="e">
        <f t="shared" si="88"/>
        <v>#REF!</v>
      </c>
      <c r="S486" s="39" t="e">
        <f t="shared" si="89"/>
        <v>#REF!</v>
      </c>
    </row>
    <row r="487" spans="1:19" x14ac:dyDescent="0.25">
      <c r="A487" s="2"/>
      <c r="C487">
        <f t="shared" si="90"/>
        <v>0</v>
      </c>
      <c r="D487" s="32" t="e">
        <f t="shared" si="91"/>
        <v>#N/A</v>
      </c>
      <c r="E487" s="32" t="e">
        <f>Basic!#REF!</f>
        <v>#REF!</v>
      </c>
      <c r="F487" s="40"/>
      <c r="G487" s="80">
        <f>IFERROR(VLOOKUP(A487,HistData!Y:Z,2,FALSE)/100,G486)</f>
        <v>0.19510000000000002</v>
      </c>
      <c r="H487" s="80" t="str">
        <f>_xll.BDH($B$1,"IVOL_MONEYNESS",A487,A487,"IVOL_MATURITY=MATURITY_1STM","IVOL_MONEYNESS_LEVEL=MONEY_LVL_100_","DTS=H","FACTOR=.01","DAYS=W")</f>
        <v>#N/A Start Date</v>
      </c>
      <c r="I487" s="81" t="str">
        <f t="shared" si="92"/>
        <v>#N/A Start Date</v>
      </c>
      <c r="J487" s="34" t="e">
        <f t="shared" si="84"/>
        <v>#REF!</v>
      </c>
      <c r="K487" s="35" t="e">
        <f t="shared" si="85"/>
        <v>#VALUE!</v>
      </c>
      <c r="L487" s="35" t="e">
        <f t="shared" si="86"/>
        <v>#REF!</v>
      </c>
      <c r="M487" s="35" t="e">
        <f t="shared" si="93"/>
        <v>#REF!</v>
      </c>
      <c r="N487" s="35" t="e">
        <f t="shared" si="94"/>
        <v>#REF!</v>
      </c>
      <c r="O487" s="36" t="e">
        <f t="shared" si="95"/>
        <v>#REF!</v>
      </c>
      <c r="Q487" s="37">
        <f t="shared" si="87"/>
        <v>0</v>
      </c>
      <c r="R487" s="38" t="e">
        <f t="shared" si="88"/>
        <v>#REF!</v>
      </c>
      <c r="S487" s="39" t="e">
        <f t="shared" si="89"/>
        <v>#REF!</v>
      </c>
    </row>
    <row r="488" spans="1:19" x14ac:dyDescent="0.25">
      <c r="A488" s="2"/>
      <c r="C488">
        <f t="shared" si="90"/>
        <v>0</v>
      </c>
      <c r="D488" s="32" t="e">
        <f t="shared" si="91"/>
        <v>#N/A</v>
      </c>
      <c r="E488" s="32" t="e">
        <f>Basic!#REF!</f>
        <v>#REF!</v>
      </c>
      <c r="F488" s="40"/>
      <c r="G488" s="80">
        <f>IFERROR(VLOOKUP(A488,HistData!Y:Z,2,FALSE)/100,G487)</f>
        <v>0.19510000000000002</v>
      </c>
      <c r="H488" s="80" t="str">
        <f>_xll.BDH($B$1,"IVOL_MONEYNESS",A488,A488,"IVOL_MATURITY=MATURITY_1STM","IVOL_MONEYNESS_LEVEL=MONEY_LVL_100_","DTS=H","FACTOR=.01","DAYS=W")</f>
        <v>#N/A Start Date</v>
      </c>
      <c r="I488" s="81" t="str">
        <f t="shared" si="92"/>
        <v>#N/A Start Date</v>
      </c>
      <c r="J488" s="34" t="e">
        <f t="shared" si="84"/>
        <v>#REF!</v>
      </c>
      <c r="K488" s="35" t="e">
        <f t="shared" si="85"/>
        <v>#VALUE!</v>
      </c>
      <c r="L488" s="35" t="e">
        <f t="shared" si="86"/>
        <v>#REF!</v>
      </c>
      <c r="M488" s="35" t="e">
        <f t="shared" si="93"/>
        <v>#REF!</v>
      </c>
      <c r="N488" s="35" t="e">
        <f t="shared" si="94"/>
        <v>#REF!</v>
      </c>
      <c r="O488" s="36" t="e">
        <f t="shared" si="95"/>
        <v>#REF!</v>
      </c>
      <c r="Q488" s="37">
        <f t="shared" si="87"/>
        <v>0</v>
      </c>
      <c r="R488" s="38" t="e">
        <f t="shared" si="88"/>
        <v>#REF!</v>
      </c>
      <c r="S488" s="39" t="e">
        <f t="shared" si="89"/>
        <v>#REF!</v>
      </c>
    </row>
    <row r="489" spans="1:19" x14ac:dyDescent="0.25">
      <c r="A489" s="2"/>
      <c r="C489">
        <f t="shared" si="90"/>
        <v>0</v>
      </c>
      <c r="D489" s="32" t="e">
        <f t="shared" si="91"/>
        <v>#N/A</v>
      </c>
      <c r="E489" s="32" t="e">
        <f>Basic!#REF!</f>
        <v>#REF!</v>
      </c>
      <c r="F489" s="40"/>
      <c r="G489" s="80">
        <f>IFERROR(VLOOKUP(A489,HistData!Y:Z,2,FALSE)/100,G488)</f>
        <v>0.19510000000000002</v>
      </c>
      <c r="H489" s="80" t="str">
        <f>_xll.BDH($B$1,"IVOL_MONEYNESS",A489,A489,"IVOL_MATURITY=MATURITY_1STM","IVOL_MONEYNESS_LEVEL=MONEY_LVL_100_","DTS=H","FACTOR=.01","DAYS=W")</f>
        <v>#N/A Start Date</v>
      </c>
      <c r="I489" s="81" t="str">
        <f t="shared" si="92"/>
        <v>#N/A Start Date</v>
      </c>
      <c r="J489" s="34" t="e">
        <f t="shared" si="84"/>
        <v>#REF!</v>
      </c>
      <c r="K489" s="35" t="e">
        <f t="shared" si="85"/>
        <v>#VALUE!</v>
      </c>
      <c r="L489" s="35" t="e">
        <f t="shared" si="86"/>
        <v>#REF!</v>
      </c>
      <c r="M489" s="35" t="e">
        <f t="shared" si="93"/>
        <v>#REF!</v>
      </c>
      <c r="N489" s="35" t="e">
        <f t="shared" si="94"/>
        <v>#REF!</v>
      </c>
      <c r="O489" s="36" t="e">
        <f t="shared" si="95"/>
        <v>#REF!</v>
      </c>
      <c r="Q489" s="37">
        <f t="shared" si="87"/>
        <v>0</v>
      </c>
      <c r="R489" s="38" t="e">
        <f t="shared" si="88"/>
        <v>#REF!</v>
      </c>
      <c r="S489" s="39" t="e">
        <f t="shared" si="89"/>
        <v>#REF!</v>
      </c>
    </row>
    <row r="490" spans="1:19" x14ac:dyDescent="0.25">
      <c r="A490" s="2"/>
      <c r="C490">
        <f t="shared" si="90"/>
        <v>0</v>
      </c>
      <c r="D490" s="32" t="e">
        <f t="shared" si="91"/>
        <v>#N/A</v>
      </c>
      <c r="E490" s="32" t="e">
        <f>Basic!#REF!</f>
        <v>#REF!</v>
      </c>
      <c r="F490" s="40"/>
      <c r="G490" s="80">
        <f>IFERROR(VLOOKUP(A490,HistData!Y:Z,2,FALSE)/100,G489)</f>
        <v>0.19510000000000002</v>
      </c>
      <c r="H490" s="80" t="str">
        <f>_xll.BDH($B$1,"IVOL_MONEYNESS",A490,A490,"IVOL_MATURITY=MATURITY_1STM","IVOL_MONEYNESS_LEVEL=MONEY_LVL_100_","DTS=H","FACTOR=.01","DAYS=W")</f>
        <v>#N/A Start Date</v>
      </c>
      <c r="I490" s="81" t="str">
        <f t="shared" si="92"/>
        <v>#N/A Start Date</v>
      </c>
      <c r="J490" s="34" t="e">
        <f t="shared" si="84"/>
        <v>#REF!</v>
      </c>
      <c r="K490" s="35" t="e">
        <f t="shared" si="85"/>
        <v>#VALUE!</v>
      </c>
      <c r="L490" s="35" t="e">
        <f t="shared" si="86"/>
        <v>#REF!</v>
      </c>
      <c r="M490" s="35" t="e">
        <f t="shared" si="93"/>
        <v>#REF!</v>
      </c>
      <c r="N490" s="35" t="e">
        <f t="shared" si="94"/>
        <v>#REF!</v>
      </c>
      <c r="O490" s="36" t="e">
        <f t="shared" si="95"/>
        <v>#REF!</v>
      </c>
      <c r="Q490" s="37">
        <f t="shared" si="87"/>
        <v>0</v>
      </c>
      <c r="R490" s="38" t="e">
        <f t="shared" si="88"/>
        <v>#REF!</v>
      </c>
      <c r="S490" s="39" t="e">
        <f t="shared" si="89"/>
        <v>#REF!</v>
      </c>
    </row>
    <row r="491" spans="1:19" x14ac:dyDescent="0.25">
      <c r="A491" s="2"/>
      <c r="C491">
        <f t="shared" si="90"/>
        <v>0</v>
      </c>
      <c r="D491" s="32" t="e">
        <f t="shared" si="91"/>
        <v>#N/A</v>
      </c>
      <c r="E491" s="32" t="e">
        <f>Basic!#REF!</f>
        <v>#REF!</v>
      </c>
      <c r="F491" s="40"/>
      <c r="G491" s="80">
        <f>IFERROR(VLOOKUP(A491,HistData!Y:Z,2,FALSE)/100,G490)</f>
        <v>0.19510000000000002</v>
      </c>
      <c r="H491" s="80" t="str">
        <f>_xll.BDH($B$1,"IVOL_MONEYNESS",A491,A491,"IVOL_MATURITY=MATURITY_1STM","IVOL_MONEYNESS_LEVEL=MONEY_LVL_100_","DTS=H","FACTOR=.01","DAYS=W")</f>
        <v>#N/A Start Date</v>
      </c>
      <c r="I491" s="81" t="str">
        <f t="shared" si="92"/>
        <v>#N/A Start Date</v>
      </c>
      <c r="J491" s="34" t="e">
        <f t="shared" si="84"/>
        <v>#REF!</v>
      </c>
      <c r="K491" s="35" t="e">
        <f t="shared" si="85"/>
        <v>#VALUE!</v>
      </c>
      <c r="L491" s="35" t="e">
        <f t="shared" si="86"/>
        <v>#REF!</v>
      </c>
      <c r="M491" s="35" t="e">
        <f t="shared" si="93"/>
        <v>#REF!</v>
      </c>
      <c r="N491" s="35" t="e">
        <f t="shared" si="94"/>
        <v>#REF!</v>
      </c>
      <c r="O491" s="36" t="e">
        <f t="shared" si="95"/>
        <v>#REF!</v>
      </c>
      <c r="Q491" s="37">
        <f t="shared" si="87"/>
        <v>0</v>
      </c>
      <c r="R491" s="38" t="e">
        <f t="shared" si="88"/>
        <v>#REF!</v>
      </c>
      <c r="S491" s="39" t="e">
        <f t="shared" si="89"/>
        <v>#REF!</v>
      </c>
    </row>
    <row r="492" spans="1:19" x14ac:dyDescent="0.25">
      <c r="A492" s="2"/>
      <c r="C492">
        <f t="shared" si="90"/>
        <v>0</v>
      </c>
      <c r="D492" s="32" t="e">
        <f t="shared" si="91"/>
        <v>#N/A</v>
      </c>
      <c r="E492" s="32" t="e">
        <f>Basic!#REF!</f>
        <v>#REF!</v>
      </c>
      <c r="F492" s="40"/>
      <c r="G492" s="80">
        <f>IFERROR(VLOOKUP(A492,HistData!Y:Z,2,FALSE)/100,G491)</f>
        <v>0.19510000000000002</v>
      </c>
      <c r="H492" s="80" t="str">
        <f>_xll.BDH($B$1,"IVOL_MONEYNESS",A492,A492,"IVOL_MATURITY=MATURITY_1STM","IVOL_MONEYNESS_LEVEL=MONEY_LVL_100_","DTS=H","FACTOR=.01","DAYS=W")</f>
        <v>#N/A Start Date</v>
      </c>
      <c r="I492" s="81" t="str">
        <f t="shared" si="92"/>
        <v>#N/A Start Date</v>
      </c>
      <c r="J492" s="34" t="e">
        <f t="shared" si="84"/>
        <v>#REF!</v>
      </c>
      <c r="K492" s="35" t="e">
        <f t="shared" si="85"/>
        <v>#VALUE!</v>
      </c>
      <c r="L492" s="35" t="e">
        <f t="shared" si="86"/>
        <v>#REF!</v>
      </c>
      <c r="M492" s="35" t="e">
        <f t="shared" si="93"/>
        <v>#REF!</v>
      </c>
      <c r="N492" s="35" t="e">
        <f t="shared" si="94"/>
        <v>#REF!</v>
      </c>
      <c r="O492" s="36" t="e">
        <f t="shared" si="95"/>
        <v>#REF!</v>
      </c>
      <c r="Q492" s="37">
        <f t="shared" si="87"/>
        <v>0</v>
      </c>
      <c r="R492" s="38" t="e">
        <f t="shared" si="88"/>
        <v>#REF!</v>
      </c>
      <c r="S492" s="39" t="e">
        <f t="shared" si="89"/>
        <v>#REF!</v>
      </c>
    </row>
    <row r="493" spans="1:19" x14ac:dyDescent="0.25">
      <c r="A493" s="2"/>
      <c r="C493">
        <f t="shared" si="90"/>
        <v>0</v>
      </c>
      <c r="D493" s="32" t="e">
        <f t="shared" si="91"/>
        <v>#N/A</v>
      </c>
      <c r="E493" s="32" t="e">
        <f>Basic!#REF!</f>
        <v>#REF!</v>
      </c>
      <c r="F493" s="40"/>
      <c r="G493" s="80">
        <f>IFERROR(VLOOKUP(A493,HistData!Y:Z,2,FALSE)/100,G492)</f>
        <v>0.19510000000000002</v>
      </c>
      <c r="H493" s="80" t="str">
        <f>_xll.BDH($B$1,"IVOL_MONEYNESS",A493,A493,"IVOL_MATURITY=MATURITY_1STM","IVOL_MONEYNESS_LEVEL=MONEY_LVL_100_","DTS=H","FACTOR=.01","DAYS=W")</f>
        <v>#N/A Start Date</v>
      </c>
      <c r="I493" s="81" t="str">
        <f t="shared" si="92"/>
        <v>#N/A Start Date</v>
      </c>
      <c r="J493" s="34" t="e">
        <f t="shared" si="84"/>
        <v>#REF!</v>
      </c>
      <c r="K493" s="35" t="e">
        <f t="shared" si="85"/>
        <v>#VALUE!</v>
      </c>
      <c r="L493" s="35" t="e">
        <f t="shared" si="86"/>
        <v>#REF!</v>
      </c>
      <c r="M493" s="35" t="e">
        <f t="shared" si="93"/>
        <v>#REF!</v>
      </c>
      <c r="N493" s="35" t="e">
        <f t="shared" si="94"/>
        <v>#REF!</v>
      </c>
      <c r="O493" s="36" t="e">
        <f t="shared" si="95"/>
        <v>#REF!</v>
      </c>
      <c r="Q493" s="37">
        <f t="shared" si="87"/>
        <v>0</v>
      </c>
      <c r="R493" s="38" t="e">
        <f t="shared" si="88"/>
        <v>#REF!</v>
      </c>
      <c r="S493" s="39" t="e">
        <f t="shared" si="89"/>
        <v>#REF!</v>
      </c>
    </row>
    <row r="494" spans="1:19" x14ac:dyDescent="0.25">
      <c r="A494" s="2"/>
      <c r="C494">
        <f t="shared" si="90"/>
        <v>0</v>
      </c>
      <c r="D494" s="32" t="e">
        <f t="shared" si="91"/>
        <v>#N/A</v>
      </c>
      <c r="E494" s="32" t="e">
        <f>Basic!#REF!</f>
        <v>#REF!</v>
      </c>
      <c r="F494" s="40"/>
      <c r="G494" s="80">
        <f>IFERROR(VLOOKUP(A494,HistData!Y:Z,2,FALSE)/100,G493)</f>
        <v>0.19510000000000002</v>
      </c>
      <c r="H494" s="80" t="str">
        <f>_xll.BDH($B$1,"IVOL_MONEYNESS",A494,A494,"IVOL_MATURITY=MATURITY_1STM","IVOL_MONEYNESS_LEVEL=MONEY_LVL_100_","DTS=H","FACTOR=.01","DAYS=W")</f>
        <v>#N/A Start Date</v>
      </c>
      <c r="I494" s="81" t="str">
        <f t="shared" si="92"/>
        <v>#N/A Start Date</v>
      </c>
      <c r="J494" s="34" t="e">
        <f t="shared" si="84"/>
        <v>#REF!</v>
      </c>
      <c r="K494" s="35" t="e">
        <f t="shared" si="85"/>
        <v>#VALUE!</v>
      </c>
      <c r="L494" s="35" t="e">
        <f t="shared" si="86"/>
        <v>#REF!</v>
      </c>
      <c r="M494" s="35" t="e">
        <f t="shared" si="93"/>
        <v>#REF!</v>
      </c>
      <c r="N494" s="35" t="e">
        <f t="shared" si="94"/>
        <v>#REF!</v>
      </c>
      <c r="O494" s="36" t="e">
        <f t="shared" si="95"/>
        <v>#REF!</v>
      </c>
      <c r="Q494" s="37">
        <f t="shared" si="87"/>
        <v>0</v>
      </c>
      <c r="R494" s="38" t="e">
        <f t="shared" si="88"/>
        <v>#REF!</v>
      </c>
      <c r="S494" s="39" t="e">
        <f t="shared" si="89"/>
        <v>#REF!</v>
      </c>
    </row>
    <row r="495" spans="1:19" x14ac:dyDescent="0.25">
      <c r="A495" s="2"/>
      <c r="C495">
        <f t="shared" si="90"/>
        <v>0</v>
      </c>
      <c r="D495" s="32" t="e">
        <f t="shared" si="91"/>
        <v>#N/A</v>
      </c>
      <c r="E495" s="32" t="e">
        <f>Basic!#REF!</f>
        <v>#REF!</v>
      </c>
      <c r="F495" s="40"/>
      <c r="G495" s="80">
        <f>IFERROR(VLOOKUP(A495,HistData!Y:Z,2,FALSE)/100,G494)</f>
        <v>0.19510000000000002</v>
      </c>
      <c r="H495" s="80" t="str">
        <f>_xll.BDH($B$1,"IVOL_MONEYNESS",A495,A495,"IVOL_MATURITY=MATURITY_1STM","IVOL_MONEYNESS_LEVEL=MONEY_LVL_100_","DTS=H","FACTOR=.01","DAYS=W")</f>
        <v>#N/A Start Date</v>
      </c>
      <c r="I495" s="81" t="str">
        <f t="shared" si="92"/>
        <v>#N/A Start Date</v>
      </c>
      <c r="J495" s="34" t="e">
        <f t="shared" si="84"/>
        <v>#REF!</v>
      </c>
      <c r="K495" s="35" t="e">
        <f t="shared" si="85"/>
        <v>#VALUE!</v>
      </c>
      <c r="L495" s="35" t="e">
        <f t="shared" si="86"/>
        <v>#REF!</v>
      </c>
      <c r="M495" s="35" t="e">
        <f t="shared" si="93"/>
        <v>#REF!</v>
      </c>
      <c r="N495" s="35" t="e">
        <f t="shared" si="94"/>
        <v>#REF!</v>
      </c>
      <c r="O495" s="36" t="e">
        <f t="shared" si="95"/>
        <v>#REF!</v>
      </c>
      <c r="Q495" s="37">
        <f t="shared" si="87"/>
        <v>0</v>
      </c>
      <c r="R495" s="38" t="e">
        <f t="shared" si="88"/>
        <v>#REF!</v>
      </c>
      <c r="S495" s="39" t="e">
        <f t="shared" si="89"/>
        <v>#REF!</v>
      </c>
    </row>
    <row r="496" spans="1:19" x14ac:dyDescent="0.25">
      <c r="A496" s="2"/>
      <c r="C496">
        <f t="shared" si="90"/>
        <v>0</v>
      </c>
      <c r="D496" s="32" t="e">
        <f t="shared" si="91"/>
        <v>#N/A</v>
      </c>
      <c r="E496" s="32" t="e">
        <f>Basic!#REF!</f>
        <v>#REF!</v>
      </c>
      <c r="F496" s="40"/>
      <c r="G496" s="80">
        <f>IFERROR(VLOOKUP(A496,HistData!Y:Z,2,FALSE)/100,G495)</f>
        <v>0.19510000000000002</v>
      </c>
      <c r="H496" s="80" t="str">
        <f>_xll.BDH($B$1,"IVOL_MONEYNESS",A496,A496,"IVOL_MATURITY=MATURITY_1STM","IVOL_MONEYNESS_LEVEL=MONEY_LVL_100_","DTS=H","FACTOR=.01","DAYS=W")</f>
        <v>#N/A Start Date</v>
      </c>
      <c r="I496" s="81" t="str">
        <f t="shared" si="92"/>
        <v>#N/A Start Date</v>
      </c>
      <c r="J496" s="34" t="e">
        <f t="shared" si="84"/>
        <v>#REF!</v>
      </c>
      <c r="K496" s="35" t="e">
        <f t="shared" si="85"/>
        <v>#VALUE!</v>
      </c>
      <c r="L496" s="35" t="e">
        <f t="shared" si="86"/>
        <v>#REF!</v>
      </c>
      <c r="M496" s="35" t="e">
        <f t="shared" si="93"/>
        <v>#REF!</v>
      </c>
      <c r="N496" s="35" t="e">
        <f t="shared" si="94"/>
        <v>#REF!</v>
      </c>
      <c r="O496" s="36" t="e">
        <f t="shared" si="95"/>
        <v>#REF!</v>
      </c>
      <c r="Q496" s="37">
        <f t="shared" si="87"/>
        <v>0</v>
      </c>
      <c r="R496" s="38" t="e">
        <f t="shared" si="88"/>
        <v>#REF!</v>
      </c>
      <c r="S496" s="39" t="e">
        <f t="shared" si="89"/>
        <v>#REF!</v>
      </c>
    </row>
    <row r="497" spans="1:19" x14ac:dyDescent="0.25">
      <c r="A497" s="2"/>
      <c r="C497">
        <f t="shared" si="90"/>
        <v>0</v>
      </c>
      <c r="D497" s="32" t="e">
        <f t="shared" si="91"/>
        <v>#N/A</v>
      </c>
      <c r="E497" s="32" t="e">
        <f>Basic!#REF!</f>
        <v>#REF!</v>
      </c>
      <c r="F497" s="40"/>
      <c r="G497" s="80">
        <f>IFERROR(VLOOKUP(A497,HistData!Y:Z,2,FALSE)/100,G496)</f>
        <v>0.19510000000000002</v>
      </c>
      <c r="H497" s="80" t="str">
        <f>_xll.BDH($B$1,"IVOL_MONEYNESS",A497,A497,"IVOL_MATURITY=MATURITY_1STM","IVOL_MONEYNESS_LEVEL=MONEY_LVL_100_","DTS=H","FACTOR=.01","DAYS=W")</f>
        <v>#N/A Start Date</v>
      </c>
      <c r="I497" s="81" t="str">
        <f t="shared" si="92"/>
        <v>#N/A Start Date</v>
      </c>
      <c r="J497" s="34" t="e">
        <f t="shared" si="84"/>
        <v>#REF!</v>
      </c>
      <c r="K497" s="35" t="e">
        <f t="shared" si="85"/>
        <v>#VALUE!</v>
      </c>
      <c r="L497" s="35" t="e">
        <f t="shared" si="86"/>
        <v>#REF!</v>
      </c>
      <c r="M497" s="35" t="e">
        <f t="shared" si="93"/>
        <v>#REF!</v>
      </c>
      <c r="N497" s="35" t="e">
        <f t="shared" si="94"/>
        <v>#REF!</v>
      </c>
      <c r="O497" s="36" t="e">
        <f t="shared" si="95"/>
        <v>#REF!</v>
      </c>
      <c r="Q497" s="37">
        <f t="shared" si="87"/>
        <v>0</v>
      </c>
      <c r="R497" s="38" t="e">
        <f t="shared" si="88"/>
        <v>#REF!</v>
      </c>
      <c r="S497" s="39" t="e">
        <f t="shared" si="89"/>
        <v>#REF!</v>
      </c>
    </row>
    <row r="498" spans="1:19" x14ac:dyDescent="0.25">
      <c r="A498" s="2"/>
      <c r="C498">
        <f t="shared" si="90"/>
        <v>0</v>
      </c>
      <c r="D498" s="32" t="e">
        <f t="shared" si="91"/>
        <v>#N/A</v>
      </c>
      <c r="E498" s="32" t="e">
        <f>Basic!#REF!</f>
        <v>#REF!</v>
      </c>
      <c r="F498" s="40"/>
      <c r="G498" s="80">
        <f>IFERROR(VLOOKUP(A498,HistData!Y:Z,2,FALSE)/100,G497)</f>
        <v>0.19510000000000002</v>
      </c>
      <c r="H498" s="80" t="str">
        <f>_xll.BDH($B$1,"IVOL_MONEYNESS",A498,A498,"IVOL_MATURITY=MATURITY_1STM","IVOL_MONEYNESS_LEVEL=MONEY_LVL_100_","DTS=H","FACTOR=.01","DAYS=W")</f>
        <v>#N/A Start Date</v>
      </c>
      <c r="I498" s="81" t="str">
        <f t="shared" si="92"/>
        <v>#N/A Start Date</v>
      </c>
      <c r="J498" s="34" t="e">
        <f t="shared" si="84"/>
        <v>#REF!</v>
      </c>
      <c r="K498" s="35" t="e">
        <f t="shared" si="85"/>
        <v>#VALUE!</v>
      </c>
      <c r="L498" s="35" t="e">
        <f t="shared" si="86"/>
        <v>#REF!</v>
      </c>
      <c r="M498" s="35" t="e">
        <f t="shared" si="93"/>
        <v>#REF!</v>
      </c>
      <c r="N498" s="35" t="e">
        <f t="shared" si="94"/>
        <v>#REF!</v>
      </c>
      <c r="O498" s="36" t="e">
        <f t="shared" si="95"/>
        <v>#REF!</v>
      </c>
      <c r="Q498" s="37">
        <f t="shared" si="87"/>
        <v>0</v>
      </c>
      <c r="R498" s="38" t="e">
        <f t="shared" si="88"/>
        <v>#REF!</v>
      </c>
      <c r="S498" s="39" t="e">
        <f t="shared" si="89"/>
        <v>#REF!</v>
      </c>
    </row>
    <row r="499" spans="1:19" x14ac:dyDescent="0.25">
      <c r="A499" s="2"/>
      <c r="C499">
        <f t="shared" si="90"/>
        <v>0</v>
      </c>
      <c r="D499" s="32" t="e">
        <f t="shared" si="91"/>
        <v>#N/A</v>
      </c>
      <c r="E499" s="32" t="e">
        <f>Basic!#REF!</f>
        <v>#REF!</v>
      </c>
      <c r="F499" s="40"/>
      <c r="G499" s="80">
        <f>IFERROR(VLOOKUP(A499,HistData!Y:Z,2,FALSE)/100,G498)</f>
        <v>0.19510000000000002</v>
      </c>
      <c r="H499" s="80" t="str">
        <f>_xll.BDH($B$1,"IVOL_MONEYNESS",A499,A499,"IVOL_MATURITY=MATURITY_1STM","IVOL_MONEYNESS_LEVEL=MONEY_LVL_100_","DTS=H","FACTOR=.01","DAYS=W")</f>
        <v>#N/A Start Date</v>
      </c>
      <c r="I499" s="81" t="str">
        <f t="shared" si="92"/>
        <v>#N/A Start Date</v>
      </c>
      <c r="J499" s="34" t="e">
        <f t="shared" si="84"/>
        <v>#REF!</v>
      </c>
      <c r="K499" s="35" t="e">
        <f t="shared" si="85"/>
        <v>#VALUE!</v>
      </c>
      <c r="L499" s="35" t="e">
        <f t="shared" si="86"/>
        <v>#REF!</v>
      </c>
      <c r="M499" s="35" t="e">
        <f t="shared" si="93"/>
        <v>#REF!</v>
      </c>
      <c r="N499" s="35" t="e">
        <f t="shared" si="94"/>
        <v>#REF!</v>
      </c>
      <c r="O499" s="36" t="e">
        <f t="shared" si="95"/>
        <v>#REF!</v>
      </c>
      <c r="Q499" s="37">
        <f t="shared" si="87"/>
        <v>0</v>
      </c>
      <c r="R499" s="38" t="e">
        <f t="shared" si="88"/>
        <v>#REF!</v>
      </c>
      <c r="S499" s="39" t="e">
        <f t="shared" si="89"/>
        <v>#REF!</v>
      </c>
    </row>
    <row r="500" spans="1:19" x14ac:dyDescent="0.25">
      <c r="A500" s="2"/>
      <c r="C500">
        <f t="shared" si="90"/>
        <v>0</v>
      </c>
      <c r="D500" s="32" t="e">
        <f t="shared" si="91"/>
        <v>#N/A</v>
      </c>
      <c r="E500" s="32" t="e">
        <f>Basic!#REF!</f>
        <v>#REF!</v>
      </c>
      <c r="F500" s="40"/>
      <c r="G500" s="80">
        <f>IFERROR(VLOOKUP(A500,HistData!Y:Z,2,FALSE)/100,G499)</f>
        <v>0.19510000000000002</v>
      </c>
      <c r="H500" s="80" t="str">
        <f>_xll.BDH($B$1,"IVOL_MONEYNESS",A500,A500,"IVOL_MATURITY=MATURITY_1STM","IVOL_MONEYNESS_LEVEL=MONEY_LVL_100_","DTS=H","FACTOR=.01","DAYS=W")</f>
        <v>#N/A Start Date</v>
      </c>
      <c r="I500" s="81" t="str">
        <f t="shared" si="92"/>
        <v>#N/A Start Date</v>
      </c>
      <c r="J500" s="34" t="e">
        <f t="shared" si="84"/>
        <v>#REF!</v>
      </c>
      <c r="K500" s="35" t="e">
        <f t="shared" si="85"/>
        <v>#VALUE!</v>
      </c>
      <c r="L500" s="35" t="e">
        <f t="shared" si="86"/>
        <v>#REF!</v>
      </c>
      <c r="M500" s="35" t="e">
        <f t="shared" si="93"/>
        <v>#REF!</v>
      </c>
      <c r="N500" s="35" t="e">
        <f t="shared" si="94"/>
        <v>#REF!</v>
      </c>
      <c r="O500" s="36" t="e">
        <f t="shared" si="95"/>
        <v>#REF!</v>
      </c>
      <c r="Q500" s="37">
        <f t="shared" si="87"/>
        <v>0</v>
      </c>
      <c r="R500" s="38" t="e">
        <f t="shared" si="88"/>
        <v>#REF!</v>
      </c>
      <c r="S500" s="39" t="e">
        <f t="shared" si="89"/>
        <v>#REF!</v>
      </c>
    </row>
    <row r="501" spans="1:19" x14ac:dyDescent="0.25">
      <c r="A501" s="2"/>
      <c r="C501">
        <f t="shared" si="90"/>
        <v>0</v>
      </c>
      <c r="D501" s="32" t="e">
        <f t="shared" si="91"/>
        <v>#N/A</v>
      </c>
      <c r="E501" s="32" t="e">
        <f>Basic!#REF!</f>
        <v>#REF!</v>
      </c>
      <c r="F501" s="40"/>
      <c r="G501" s="80">
        <f>IFERROR(VLOOKUP(A501,HistData!Y:Z,2,FALSE)/100,G500)</f>
        <v>0.19510000000000002</v>
      </c>
      <c r="H501" s="80" t="str">
        <f>_xll.BDH($B$1,"IVOL_MONEYNESS",A501,A501,"IVOL_MATURITY=MATURITY_1STM","IVOL_MONEYNESS_LEVEL=MONEY_LVL_100_","DTS=H","FACTOR=.01","DAYS=W")</f>
        <v>#N/A Start Date</v>
      </c>
      <c r="I501" s="81" t="str">
        <f t="shared" si="92"/>
        <v>#N/A Start Date</v>
      </c>
      <c r="J501" s="34" t="e">
        <f t="shared" si="84"/>
        <v>#REF!</v>
      </c>
      <c r="K501" s="35" t="e">
        <f t="shared" si="85"/>
        <v>#VALUE!</v>
      </c>
      <c r="L501" s="35" t="e">
        <f t="shared" si="86"/>
        <v>#REF!</v>
      </c>
      <c r="M501" s="35" t="e">
        <f t="shared" si="93"/>
        <v>#REF!</v>
      </c>
      <c r="N501" s="35" t="e">
        <f t="shared" si="94"/>
        <v>#REF!</v>
      </c>
      <c r="O501" s="36" t="e">
        <f t="shared" si="95"/>
        <v>#REF!</v>
      </c>
      <c r="Q501" s="37">
        <f t="shared" si="87"/>
        <v>0</v>
      </c>
      <c r="R501" s="38" t="e">
        <f t="shared" si="88"/>
        <v>#REF!</v>
      </c>
      <c r="S501" s="39" t="e">
        <f t="shared" si="89"/>
        <v>#REF!</v>
      </c>
    </row>
    <row r="502" spans="1:19" x14ac:dyDescent="0.25">
      <c r="A502" s="2"/>
      <c r="C502">
        <f t="shared" si="90"/>
        <v>0</v>
      </c>
      <c r="D502" s="32" t="e">
        <f t="shared" si="91"/>
        <v>#N/A</v>
      </c>
      <c r="E502" s="32" t="e">
        <f>Basic!#REF!</f>
        <v>#REF!</v>
      </c>
      <c r="F502" s="40"/>
      <c r="G502" s="80">
        <f>IFERROR(VLOOKUP(A502,HistData!Y:Z,2,FALSE)/100,G501)</f>
        <v>0.19510000000000002</v>
      </c>
      <c r="H502" s="80" t="str">
        <f>_xll.BDH($B$1,"IVOL_MONEYNESS",A502,A502,"IVOL_MATURITY=MATURITY_1STM","IVOL_MONEYNESS_LEVEL=MONEY_LVL_100_","DTS=H","FACTOR=.01","DAYS=W")</f>
        <v>#N/A Start Date</v>
      </c>
      <c r="I502" s="81" t="str">
        <f t="shared" si="92"/>
        <v>#N/A Start Date</v>
      </c>
      <c r="J502" s="34" t="e">
        <f t="shared" si="84"/>
        <v>#REF!</v>
      </c>
      <c r="K502" s="35" t="e">
        <f t="shared" si="85"/>
        <v>#VALUE!</v>
      </c>
      <c r="L502" s="35" t="e">
        <f t="shared" si="86"/>
        <v>#REF!</v>
      </c>
      <c r="M502" s="35" t="e">
        <f t="shared" si="93"/>
        <v>#REF!</v>
      </c>
      <c r="N502" s="35" t="e">
        <f t="shared" si="94"/>
        <v>#REF!</v>
      </c>
      <c r="O502" s="36" t="e">
        <f t="shared" si="95"/>
        <v>#REF!</v>
      </c>
      <c r="Q502" s="37">
        <f t="shared" si="87"/>
        <v>0</v>
      </c>
      <c r="R502" s="38" t="e">
        <f t="shared" si="88"/>
        <v>#REF!</v>
      </c>
      <c r="S502" s="39" t="e">
        <f t="shared" si="89"/>
        <v>#REF!</v>
      </c>
    </row>
    <row r="503" spans="1:19" x14ac:dyDescent="0.25">
      <c r="A503" s="2"/>
      <c r="C503">
        <f t="shared" si="90"/>
        <v>0</v>
      </c>
      <c r="D503" s="32" t="e">
        <f t="shared" si="91"/>
        <v>#N/A</v>
      </c>
      <c r="E503" s="32" t="e">
        <f>Basic!#REF!</f>
        <v>#REF!</v>
      </c>
      <c r="F503" s="40"/>
      <c r="G503" s="80">
        <f>IFERROR(VLOOKUP(A503,HistData!Y:Z,2,FALSE)/100,G502)</f>
        <v>0.19510000000000002</v>
      </c>
      <c r="H503" s="80" t="str">
        <f>_xll.BDH($B$1,"IVOL_MONEYNESS",A503,A503,"IVOL_MATURITY=MATURITY_1STM","IVOL_MONEYNESS_LEVEL=MONEY_LVL_100_","DTS=H","FACTOR=.01","DAYS=W")</f>
        <v>#N/A Start Date</v>
      </c>
      <c r="I503" s="81" t="str">
        <f t="shared" si="92"/>
        <v>#N/A Start Date</v>
      </c>
      <c r="J503" s="34" t="e">
        <f t="shared" si="84"/>
        <v>#REF!</v>
      </c>
      <c r="K503" s="35" t="e">
        <f t="shared" si="85"/>
        <v>#VALUE!</v>
      </c>
      <c r="L503" s="35" t="e">
        <f t="shared" si="86"/>
        <v>#REF!</v>
      </c>
      <c r="M503" s="35" t="e">
        <f t="shared" si="93"/>
        <v>#REF!</v>
      </c>
      <c r="N503" s="35" t="e">
        <f t="shared" si="94"/>
        <v>#REF!</v>
      </c>
      <c r="O503" s="36" t="e">
        <f t="shared" si="95"/>
        <v>#REF!</v>
      </c>
      <c r="Q503" s="37">
        <f t="shared" si="87"/>
        <v>0</v>
      </c>
      <c r="R503" s="38" t="e">
        <f t="shared" si="88"/>
        <v>#REF!</v>
      </c>
      <c r="S503" s="39" t="e">
        <f t="shared" si="89"/>
        <v>#REF!</v>
      </c>
    </row>
    <row r="504" spans="1:19" x14ac:dyDescent="0.25">
      <c r="A504" s="2"/>
      <c r="C504">
        <f t="shared" si="90"/>
        <v>0</v>
      </c>
      <c r="D504" s="32" t="e">
        <f t="shared" si="91"/>
        <v>#N/A</v>
      </c>
      <c r="E504" s="32" t="e">
        <f>Basic!#REF!</f>
        <v>#REF!</v>
      </c>
      <c r="F504" s="40"/>
      <c r="G504" s="80">
        <f>IFERROR(VLOOKUP(A504,HistData!Y:Z,2,FALSE)/100,G503)</f>
        <v>0.19510000000000002</v>
      </c>
      <c r="H504" s="80" t="str">
        <f>_xll.BDH($B$1,"IVOL_MONEYNESS",A504,A504,"IVOL_MATURITY=MATURITY_1STM","IVOL_MONEYNESS_LEVEL=MONEY_LVL_100_","DTS=H","FACTOR=.01","DAYS=W")</f>
        <v>#N/A Start Date</v>
      </c>
      <c r="I504" s="81" t="str">
        <f t="shared" si="92"/>
        <v>#N/A Start Date</v>
      </c>
      <c r="J504" s="34" t="e">
        <f t="shared" si="84"/>
        <v>#REF!</v>
      </c>
      <c r="K504" s="35" t="e">
        <f t="shared" si="85"/>
        <v>#VALUE!</v>
      </c>
      <c r="L504" s="35" t="e">
        <f t="shared" si="86"/>
        <v>#REF!</v>
      </c>
      <c r="M504" s="35" t="e">
        <f t="shared" si="93"/>
        <v>#REF!</v>
      </c>
      <c r="N504" s="35" t="e">
        <f t="shared" si="94"/>
        <v>#REF!</v>
      </c>
      <c r="O504" s="36" t="e">
        <f t="shared" si="95"/>
        <v>#REF!</v>
      </c>
      <c r="Q504" s="37">
        <f t="shared" si="87"/>
        <v>0</v>
      </c>
      <c r="R504" s="38" t="e">
        <f t="shared" si="88"/>
        <v>#REF!</v>
      </c>
      <c r="S504" s="39" t="e">
        <f t="shared" si="89"/>
        <v>#REF!</v>
      </c>
    </row>
    <row r="505" spans="1:19" x14ac:dyDescent="0.25">
      <c r="A505" s="2"/>
      <c r="C505">
        <f t="shared" si="90"/>
        <v>0</v>
      </c>
      <c r="D505" s="32" t="e">
        <f t="shared" si="91"/>
        <v>#N/A</v>
      </c>
      <c r="E505" s="32" t="e">
        <f>Basic!#REF!</f>
        <v>#REF!</v>
      </c>
      <c r="F505" s="40"/>
      <c r="G505" s="80">
        <f>IFERROR(VLOOKUP(A505,HistData!Y:Z,2,FALSE)/100,G504)</f>
        <v>0.19510000000000002</v>
      </c>
      <c r="H505" s="80" t="str">
        <f>_xll.BDH($B$1,"IVOL_MONEYNESS",A505,A505,"IVOL_MATURITY=MATURITY_1STM","IVOL_MONEYNESS_LEVEL=MONEY_LVL_100_","DTS=H","FACTOR=.01","DAYS=W")</f>
        <v>#N/A Start Date</v>
      </c>
      <c r="I505" s="81" t="str">
        <f t="shared" si="92"/>
        <v>#N/A Start Date</v>
      </c>
      <c r="J505" s="34" t="e">
        <f t="shared" si="84"/>
        <v>#REF!</v>
      </c>
      <c r="K505" s="35" t="e">
        <f t="shared" si="85"/>
        <v>#VALUE!</v>
      </c>
      <c r="L505" s="35" t="e">
        <f t="shared" si="86"/>
        <v>#REF!</v>
      </c>
      <c r="M505" s="35" t="e">
        <f t="shared" si="93"/>
        <v>#REF!</v>
      </c>
      <c r="N505" s="35" t="e">
        <f t="shared" si="94"/>
        <v>#REF!</v>
      </c>
      <c r="O505" s="36" t="e">
        <f t="shared" si="95"/>
        <v>#REF!</v>
      </c>
      <c r="Q505" s="37">
        <f t="shared" si="87"/>
        <v>0</v>
      </c>
      <c r="R505" s="38" t="e">
        <f t="shared" si="88"/>
        <v>#REF!</v>
      </c>
      <c r="S505" s="39" t="e">
        <f t="shared" si="89"/>
        <v>#REF!</v>
      </c>
    </row>
    <row r="506" spans="1:19" x14ac:dyDescent="0.25">
      <c r="A506" s="2"/>
      <c r="C506">
        <f t="shared" si="90"/>
        <v>0</v>
      </c>
      <c r="D506" s="32" t="e">
        <f t="shared" si="91"/>
        <v>#N/A</v>
      </c>
      <c r="E506" s="32" t="e">
        <f>Basic!#REF!</f>
        <v>#REF!</v>
      </c>
      <c r="F506" s="40"/>
      <c r="G506" s="80">
        <f>IFERROR(VLOOKUP(A506,HistData!Y:Z,2,FALSE)/100,G505)</f>
        <v>0.19510000000000002</v>
      </c>
      <c r="H506" s="80" t="str">
        <f>_xll.BDH($B$1,"IVOL_MONEYNESS",A506,A506,"IVOL_MATURITY=MATURITY_1STM","IVOL_MONEYNESS_LEVEL=MONEY_LVL_100_","DTS=H","FACTOR=.01","DAYS=W")</f>
        <v>#N/A Start Date</v>
      </c>
      <c r="I506" s="81" t="str">
        <f t="shared" si="92"/>
        <v>#N/A Start Date</v>
      </c>
      <c r="J506" s="34" t="e">
        <f t="shared" si="84"/>
        <v>#REF!</v>
      </c>
      <c r="K506" s="35" t="e">
        <f t="shared" si="85"/>
        <v>#VALUE!</v>
      </c>
      <c r="L506" s="35" t="e">
        <f t="shared" si="86"/>
        <v>#REF!</v>
      </c>
      <c r="M506" s="35" t="e">
        <f t="shared" si="93"/>
        <v>#REF!</v>
      </c>
      <c r="N506" s="35" t="e">
        <f t="shared" si="94"/>
        <v>#REF!</v>
      </c>
      <c r="O506" s="36" t="e">
        <f t="shared" si="95"/>
        <v>#REF!</v>
      </c>
      <c r="Q506" s="37">
        <f t="shared" si="87"/>
        <v>0</v>
      </c>
      <c r="R506" s="38" t="e">
        <f t="shared" si="88"/>
        <v>#REF!</v>
      </c>
      <c r="S506" s="39" t="e">
        <f t="shared" si="89"/>
        <v>#REF!</v>
      </c>
    </row>
    <row r="507" spans="1:19" x14ac:dyDescent="0.25">
      <c r="A507" s="2"/>
      <c r="C507">
        <f t="shared" si="90"/>
        <v>0</v>
      </c>
      <c r="D507" s="32" t="e">
        <f t="shared" si="91"/>
        <v>#N/A</v>
      </c>
      <c r="E507" s="32" t="e">
        <f>Basic!#REF!</f>
        <v>#REF!</v>
      </c>
      <c r="F507" s="40"/>
      <c r="G507" s="80">
        <f>IFERROR(VLOOKUP(A507,HistData!Y:Z,2,FALSE)/100,G506)</f>
        <v>0.19510000000000002</v>
      </c>
      <c r="H507" s="80" t="str">
        <f>_xll.BDH($B$1,"IVOL_MONEYNESS",A507,A507,"IVOL_MATURITY=MATURITY_1STM","IVOL_MONEYNESS_LEVEL=MONEY_LVL_100_","DTS=H","FACTOR=.01","DAYS=W")</f>
        <v>#N/A Start Date</v>
      </c>
      <c r="I507" s="81" t="str">
        <f t="shared" si="92"/>
        <v>#N/A Start Date</v>
      </c>
      <c r="J507" s="34" t="e">
        <f t="shared" si="84"/>
        <v>#REF!</v>
      </c>
      <c r="K507" s="35" t="e">
        <f t="shared" si="85"/>
        <v>#VALUE!</v>
      </c>
      <c r="L507" s="35" t="e">
        <f t="shared" si="86"/>
        <v>#REF!</v>
      </c>
      <c r="M507" s="35" t="e">
        <f t="shared" si="93"/>
        <v>#REF!</v>
      </c>
      <c r="N507" s="35" t="e">
        <f t="shared" si="94"/>
        <v>#REF!</v>
      </c>
      <c r="O507" s="36" t="e">
        <f t="shared" si="95"/>
        <v>#REF!</v>
      </c>
      <c r="Q507" s="37">
        <f t="shared" si="87"/>
        <v>0</v>
      </c>
      <c r="R507" s="38" t="e">
        <f t="shared" si="88"/>
        <v>#REF!</v>
      </c>
      <c r="S507" s="39" t="e">
        <f t="shared" si="89"/>
        <v>#REF!</v>
      </c>
    </row>
    <row r="508" spans="1:19" x14ac:dyDescent="0.25">
      <c r="A508" s="2"/>
      <c r="C508">
        <f t="shared" si="90"/>
        <v>0</v>
      </c>
      <c r="D508" s="32" t="e">
        <f t="shared" si="91"/>
        <v>#N/A</v>
      </c>
      <c r="E508" s="32" t="e">
        <f>Basic!#REF!</f>
        <v>#REF!</v>
      </c>
      <c r="F508" s="40"/>
      <c r="G508" s="80">
        <f>IFERROR(VLOOKUP(A508,HistData!Y:Z,2,FALSE)/100,G507)</f>
        <v>0.19510000000000002</v>
      </c>
      <c r="H508" s="80" t="str">
        <f>_xll.BDH($B$1,"IVOL_MONEYNESS",A508,A508,"IVOL_MATURITY=MATURITY_1STM","IVOL_MONEYNESS_LEVEL=MONEY_LVL_100_","DTS=H","FACTOR=.01","DAYS=W")</f>
        <v>#N/A Start Date</v>
      </c>
      <c r="I508" s="81" t="str">
        <f t="shared" si="92"/>
        <v>#N/A Start Date</v>
      </c>
      <c r="J508" s="34" t="e">
        <f t="shared" si="84"/>
        <v>#REF!</v>
      </c>
      <c r="K508" s="35" t="e">
        <f t="shared" si="85"/>
        <v>#VALUE!</v>
      </c>
      <c r="L508" s="35" t="e">
        <f t="shared" si="86"/>
        <v>#REF!</v>
      </c>
      <c r="M508" s="35" t="e">
        <f t="shared" si="93"/>
        <v>#REF!</v>
      </c>
      <c r="N508" s="35" t="e">
        <f t="shared" si="94"/>
        <v>#REF!</v>
      </c>
      <c r="O508" s="36" t="e">
        <f t="shared" si="95"/>
        <v>#REF!</v>
      </c>
      <c r="Q508" s="37">
        <f t="shared" si="87"/>
        <v>0</v>
      </c>
      <c r="R508" s="38" t="e">
        <f t="shared" si="88"/>
        <v>#REF!</v>
      </c>
      <c r="S508" s="39" t="e">
        <f t="shared" si="89"/>
        <v>#REF!</v>
      </c>
    </row>
    <row r="509" spans="1:19" x14ac:dyDescent="0.25">
      <c r="A509" s="2"/>
      <c r="C509">
        <f t="shared" si="90"/>
        <v>0</v>
      </c>
      <c r="D509" s="32" t="e">
        <f t="shared" si="91"/>
        <v>#N/A</v>
      </c>
      <c r="E509" s="32" t="e">
        <f>Basic!#REF!</f>
        <v>#REF!</v>
      </c>
      <c r="F509" s="40"/>
      <c r="G509" s="80">
        <f>IFERROR(VLOOKUP(A509,HistData!Y:Z,2,FALSE)/100,G508)</f>
        <v>0.19510000000000002</v>
      </c>
      <c r="H509" s="80" t="str">
        <f>_xll.BDH($B$1,"IVOL_MONEYNESS",A509,A509,"IVOL_MATURITY=MATURITY_1STM","IVOL_MONEYNESS_LEVEL=MONEY_LVL_100_","DTS=H","FACTOR=.01","DAYS=W")</f>
        <v>#N/A Start Date</v>
      </c>
      <c r="I509" s="81" t="str">
        <f t="shared" si="92"/>
        <v>#N/A Start Date</v>
      </c>
      <c r="J509" s="34" t="e">
        <f t="shared" si="84"/>
        <v>#REF!</v>
      </c>
      <c r="K509" s="35" t="e">
        <f t="shared" si="85"/>
        <v>#VALUE!</v>
      </c>
      <c r="L509" s="35" t="e">
        <f t="shared" si="86"/>
        <v>#REF!</v>
      </c>
      <c r="M509" s="35" t="e">
        <f t="shared" si="93"/>
        <v>#REF!</v>
      </c>
      <c r="N509" s="35" t="e">
        <f t="shared" si="94"/>
        <v>#REF!</v>
      </c>
      <c r="O509" s="36" t="e">
        <f t="shared" si="95"/>
        <v>#REF!</v>
      </c>
      <c r="Q509" s="37">
        <f t="shared" si="87"/>
        <v>0</v>
      </c>
      <c r="R509" s="38" t="e">
        <f t="shared" si="88"/>
        <v>#REF!</v>
      </c>
      <c r="S509" s="39" t="e">
        <f t="shared" si="89"/>
        <v>#REF!</v>
      </c>
    </row>
    <row r="510" spans="1:19" x14ac:dyDescent="0.25">
      <c r="A510" s="2"/>
      <c r="C510">
        <f t="shared" si="90"/>
        <v>0</v>
      </c>
      <c r="D510" s="32" t="e">
        <f t="shared" si="91"/>
        <v>#N/A</v>
      </c>
      <c r="E510" s="32" t="e">
        <f>Basic!#REF!</f>
        <v>#REF!</v>
      </c>
      <c r="F510" s="40"/>
      <c r="G510" s="80">
        <f>IFERROR(VLOOKUP(A510,HistData!Y:Z,2,FALSE)/100,G509)</f>
        <v>0.19510000000000002</v>
      </c>
      <c r="H510" s="80" t="str">
        <f>_xll.BDH($B$1,"IVOL_MONEYNESS",A510,A510,"IVOL_MATURITY=MATURITY_1STM","IVOL_MONEYNESS_LEVEL=MONEY_LVL_100_","DTS=H","FACTOR=.01","DAYS=W")</f>
        <v>#N/A Start Date</v>
      </c>
      <c r="I510" s="81" t="str">
        <f t="shared" si="92"/>
        <v>#N/A Start Date</v>
      </c>
      <c r="J510" s="34" t="e">
        <f t="shared" si="84"/>
        <v>#REF!</v>
      </c>
      <c r="K510" s="35" t="e">
        <f t="shared" si="85"/>
        <v>#VALUE!</v>
      </c>
      <c r="L510" s="35" t="e">
        <f t="shared" si="86"/>
        <v>#REF!</v>
      </c>
      <c r="M510" s="35" t="e">
        <f t="shared" si="93"/>
        <v>#REF!</v>
      </c>
      <c r="N510" s="35" t="e">
        <f t="shared" si="94"/>
        <v>#REF!</v>
      </c>
      <c r="O510" s="36" t="e">
        <f t="shared" si="95"/>
        <v>#REF!</v>
      </c>
      <c r="Q510" s="37">
        <f t="shared" si="87"/>
        <v>0</v>
      </c>
      <c r="R510" s="38" t="e">
        <f t="shared" si="88"/>
        <v>#REF!</v>
      </c>
      <c r="S510" s="39" t="e">
        <f t="shared" si="89"/>
        <v>#REF!</v>
      </c>
    </row>
    <row r="511" spans="1:19" x14ac:dyDescent="0.25">
      <c r="A511" s="2"/>
      <c r="C511">
        <f t="shared" si="90"/>
        <v>0</v>
      </c>
      <c r="D511" s="32" t="e">
        <f t="shared" si="91"/>
        <v>#N/A</v>
      </c>
      <c r="E511" s="32" t="e">
        <f>Basic!#REF!</f>
        <v>#REF!</v>
      </c>
      <c r="F511" s="40"/>
      <c r="G511" s="80">
        <f>IFERROR(VLOOKUP(A511,HistData!Y:Z,2,FALSE)/100,G510)</f>
        <v>0.19510000000000002</v>
      </c>
      <c r="H511" s="80" t="str">
        <f>_xll.BDH($B$1,"IVOL_MONEYNESS",A511,A511,"IVOL_MATURITY=MATURITY_1STM","IVOL_MONEYNESS_LEVEL=MONEY_LVL_100_","DTS=H","FACTOR=.01","DAYS=W")</f>
        <v>#N/A Start Date</v>
      </c>
      <c r="I511" s="81" t="str">
        <f t="shared" si="92"/>
        <v>#N/A Start Date</v>
      </c>
      <c r="J511" s="34" t="e">
        <f t="shared" si="84"/>
        <v>#REF!</v>
      </c>
      <c r="K511" s="35" t="e">
        <f t="shared" si="85"/>
        <v>#VALUE!</v>
      </c>
      <c r="L511" s="35" t="e">
        <f t="shared" si="86"/>
        <v>#REF!</v>
      </c>
      <c r="M511" s="35" t="e">
        <f t="shared" si="93"/>
        <v>#REF!</v>
      </c>
      <c r="N511" s="35" t="e">
        <f t="shared" si="94"/>
        <v>#REF!</v>
      </c>
      <c r="O511" s="36" t="e">
        <f t="shared" si="95"/>
        <v>#REF!</v>
      </c>
      <c r="Q511" s="37">
        <f t="shared" si="87"/>
        <v>0</v>
      </c>
      <c r="R511" s="38" t="e">
        <f t="shared" si="88"/>
        <v>#REF!</v>
      </c>
      <c r="S511" s="39" t="e">
        <f t="shared" si="89"/>
        <v>#REF!</v>
      </c>
    </row>
    <row r="512" spans="1:19" x14ac:dyDescent="0.25">
      <c r="A512" s="2"/>
      <c r="C512">
        <f t="shared" si="90"/>
        <v>0</v>
      </c>
      <c r="D512" s="32" t="e">
        <f t="shared" si="91"/>
        <v>#N/A</v>
      </c>
      <c r="E512" s="32" t="e">
        <f>Basic!#REF!</f>
        <v>#REF!</v>
      </c>
      <c r="F512" s="40"/>
      <c r="G512" s="80">
        <f>IFERROR(VLOOKUP(A512,HistData!Y:Z,2,FALSE)/100,G511)</f>
        <v>0.19510000000000002</v>
      </c>
      <c r="H512" s="80" t="str">
        <f>_xll.BDH($B$1,"IVOL_MONEYNESS",A512,A512,"IVOL_MATURITY=MATURITY_1STM","IVOL_MONEYNESS_LEVEL=MONEY_LVL_100_","DTS=H","FACTOR=.01","DAYS=W")</f>
        <v>#N/A Start Date</v>
      </c>
      <c r="I512" s="81" t="str">
        <f t="shared" si="92"/>
        <v>#N/A Start Date</v>
      </c>
      <c r="J512" s="34" t="e">
        <f t="shared" si="84"/>
        <v>#REF!</v>
      </c>
      <c r="K512" s="35" t="e">
        <f t="shared" si="85"/>
        <v>#VALUE!</v>
      </c>
      <c r="L512" s="35" t="e">
        <f t="shared" si="86"/>
        <v>#REF!</v>
      </c>
      <c r="M512" s="35" t="e">
        <f t="shared" si="93"/>
        <v>#REF!</v>
      </c>
      <c r="N512" s="35" t="e">
        <f t="shared" si="94"/>
        <v>#REF!</v>
      </c>
      <c r="O512" s="36" t="e">
        <f t="shared" si="95"/>
        <v>#REF!</v>
      </c>
      <c r="Q512" s="37">
        <f t="shared" si="87"/>
        <v>0</v>
      </c>
      <c r="R512" s="38" t="e">
        <f t="shared" si="88"/>
        <v>#REF!</v>
      </c>
      <c r="S512" s="39" t="e">
        <f t="shared" si="89"/>
        <v>#REF!</v>
      </c>
    </row>
    <row r="513" spans="1:19" x14ac:dyDescent="0.25">
      <c r="A513" s="2"/>
      <c r="C513">
        <f t="shared" si="90"/>
        <v>0</v>
      </c>
      <c r="D513" s="32" t="e">
        <f t="shared" si="91"/>
        <v>#N/A</v>
      </c>
      <c r="E513" s="32" t="e">
        <f>Basic!#REF!</f>
        <v>#REF!</v>
      </c>
      <c r="F513" s="40"/>
      <c r="G513" s="80">
        <f>IFERROR(VLOOKUP(A513,HistData!Y:Z,2,FALSE)/100,G512)</f>
        <v>0.19510000000000002</v>
      </c>
      <c r="H513" s="80" t="str">
        <f>_xll.BDH($B$1,"IVOL_MONEYNESS",A513,A513,"IVOL_MATURITY=MATURITY_1STM","IVOL_MONEYNESS_LEVEL=MONEY_LVL_100_","DTS=H","FACTOR=.01","DAYS=W")</f>
        <v>#N/A Start Date</v>
      </c>
      <c r="I513" s="81" t="str">
        <f t="shared" si="92"/>
        <v>#N/A Start Date</v>
      </c>
      <c r="J513" s="34" t="e">
        <f t="shared" si="84"/>
        <v>#REF!</v>
      </c>
      <c r="K513" s="35" t="e">
        <f t="shared" si="85"/>
        <v>#VALUE!</v>
      </c>
      <c r="L513" s="35" t="e">
        <f t="shared" si="86"/>
        <v>#REF!</v>
      </c>
      <c r="M513" s="35" t="e">
        <f t="shared" si="93"/>
        <v>#REF!</v>
      </c>
      <c r="N513" s="35" t="e">
        <f t="shared" si="94"/>
        <v>#REF!</v>
      </c>
      <c r="O513" s="36" t="e">
        <f t="shared" si="95"/>
        <v>#REF!</v>
      </c>
      <c r="Q513" s="37">
        <f t="shared" si="87"/>
        <v>0</v>
      </c>
      <c r="R513" s="38" t="e">
        <f t="shared" si="88"/>
        <v>#REF!</v>
      </c>
      <c r="S513" s="39" t="e">
        <f t="shared" si="89"/>
        <v>#REF!</v>
      </c>
    </row>
    <row r="514" spans="1:19" x14ac:dyDescent="0.25">
      <c r="A514" s="2"/>
      <c r="C514">
        <f t="shared" si="90"/>
        <v>0</v>
      </c>
      <c r="D514" s="32" t="e">
        <f t="shared" si="91"/>
        <v>#N/A</v>
      </c>
      <c r="E514" s="32" t="e">
        <f>Basic!#REF!</f>
        <v>#REF!</v>
      </c>
      <c r="F514" s="40"/>
      <c r="G514" s="80">
        <f>IFERROR(VLOOKUP(A514,HistData!Y:Z,2,FALSE)/100,G513)</f>
        <v>0.19510000000000002</v>
      </c>
      <c r="H514" s="80" t="str">
        <f>_xll.BDH($B$1,"IVOL_MONEYNESS",A514,A514,"IVOL_MATURITY=MATURITY_1STM","IVOL_MONEYNESS_LEVEL=MONEY_LVL_100_","DTS=H","FACTOR=.01","DAYS=W")</f>
        <v>#N/A Start Date</v>
      </c>
      <c r="I514" s="81" t="str">
        <f t="shared" si="92"/>
        <v>#N/A Start Date</v>
      </c>
      <c r="J514" s="34" t="e">
        <f t="shared" si="84"/>
        <v>#REF!</v>
      </c>
      <c r="K514" s="35" t="e">
        <f t="shared" si="85"/>
        <v>#VALUE!</v>
      </c>
      <c r="L514" s="35" t="e">
        <f t="shared" si="86"/>
        <v>#REF!</v>
      </c>
      <c r="M514" s="35" t="e">
        <f t="shared" si="93"/>
        <v>#REF!</v>
      </c>
      <c r="N514" s="35" t="e">
        <f t="shared" si="94"/>
        <v>#REF!</v>
      </c>
      <c r="O514" s="36" t="e">
        <f t="shared" si="95"/>
        <v>#REF!</v>
      </c>
      <c r="Q514" s="37">
        <f t="shared" si="87"/>
        <v>0</v>
      </c>
      <c r="R514" s="38" t="e">
        <f t="shared" si="88"/>
        <v>#REF!</v>
      </c>
      <c r="S514" s="39" t="e">
        <f t="shared" si="89"/>
        <v>#REF!</v>
      </c>
    </row>
    <row r="515" spans="1:19" x14ac:dyDescent="0.25">
      <c r="A515" s="2"/>
      <c r="C515">
        <f t="shared" si="90"/>
        <v>0</v>
      </c>
      <c r="D515" s="32" t="e">
        <f t="shared" si="91"/>
        <v>#N/A</v>
      </c>
      <c r="E515" s="32" t="e">
        <f>Basic!#REF!</f>
        <v>#REF!</v>
      </c>
      <c r="F515" s="40"/>
      <c r="G515" s="80">
        <f>IFERROR(VLOOKUP(A515,HistData!Y:Z,2,FALSE)/100,G514)</f>
        <v>0.19510000000000002</v>
      </c>
      <c r="H515" s="80" t="str">
        <f>_xll.BDH($B$1,"IVOL_MONEYNESS",A515,A515,"IVOL_MATURITY=MATURITY_1STM","IVOL_MONEYNESS_LEVEL=MONEY_LVL_100_","DTS=H","FACTOR=.01","DAYS=W")</f>
        <v>#N/A Start Date</v>
      </c>
      <c r="I515" s="81" t="str">
        <f t="shared" si="92"/>
        <v>#N/A Start Date</v>
      </c>
      <c r="J515" s="34" t="e">
        <f t="shared" si="84"/>
        <v>#REF!</v>
      </c>
      <c r="K515" s="35" t="e">
        <f t="shared" si="85"/>
        <v>#VALUE!</v>
      </c>
      <c r="L515" s="35" t="e">
        <f t="shared" si="86"/>
        <v>#REF!</v>
      </c>
      <c r="M515" s="35" t="e">
        <f t="shared" si="93"/>
        <v>#REF!</v>
      </c>
      <c r="N515" s="35" t="e">
        <f t="shared" si="94"/>
        <v>#REF!</v>
      </c>
      <c r="O515" s="36" t="e">
        <f t="shared" si="95"/>
        <v>#REF!</v>
      </c>
      <c r="Q515" s="37">
        <f t="shared" si="87"/>
        <v>0</v>
      </c>
      <c r="R515" s="38" t="e">
        <f t="shared" si="88"/>
        <v>#REF!</v>
      </c>
      <c r="S515" s="39" t="e">
        <f t="shared" si="89"/>
        <v>#REF!</v>
      </c>
    </row>
    <row r="516" spans="1:19" x14ac:dyDescent="0.25">
      <c r="A516" s="2"/>
      <c r="C516">
        <f t="shared" si="90"/>
        <v>0</v>
      </c>
      <c r="D516" s="32" t="e">
        <f t="shared" si="91"/>
        <v>#N/A</v>
      </c>
      <c r="E516" s="32" t="e">
        <f>Basic!#REF!</f>
        <v>#REF!</v>
      </c>
      <c r="F516" s="40"/>
      <c r="G516" s="80">
        <f>IFERROR(VLOOKUP(A516,HistData!Y:Z,2,FALSE)/100,G515)</f>
        <v>0.19510000000000002</v>
      </c>
      <c r="H516" s="80" t="str">
        <f>_xll.BDH($B$1,"IVOL_MONEYNESS",A516,A516,"IVOL_MATURITY=MATURITY_1STM","IVOL_MONEYNESS_LEVEL=MONEY_LVL_100_","DTS=H","FACTOR=.01","DAYS=W")</f>
        <v>#N/A Start Date</v>
      </c>
      <c r="I516" s="81" t="str">
        <f t="shared" si="92"/>
        <v>#N/A Start Date</v>
      </c>
      <c r="J516" s="34" t="e">
        <f t="shared" si="84"/>
        <v>#REF!</v>
      </c>
      <c r="K516" s="35" t="e">
        <f t="shared" si="85"/>
        <v>#VALUE!</v>
      </c>
      <c r="L516" s="35" t="e">
        <f t="shared" si="86"/>
        <v>#REF!</v>
      </c>
      <c r="M516" s="35" t="e">
        <f t="shared" si="93"/>
        <v>#REF!</v>
      </c>
      <c r="N516" s="35" t="e">
        <f t="shared" si="94"/>
        <v>#REF!</v>
      </c>
      <c r="O516" s="36" t="e">
        <f t="shared" si="95"/>
        <v>#REF!</v>
      </c>
      <c r="Q516" s="37">
        <f t="shared" si="87"/>
        <v>0</v>
      </c>
      <c r="R516" s="38" t="e">
        <f t="shared" si="88"/>
        <v>#REF!</v>
      </c>
      <c r="S516" s="39" t="e">
        <f t="shared" si="89"/>
        <v>#REF!</v>
      </c>
    </row>
    <row r="517" spans="1:19" x14ac:dyDescent="0.25">
      <c r="A517" s="2"/>
      <c r="C517">
        <f t="shared" si="90"/>
        <v>0</v>
      </c>
      <c r="D517" s="32" t="e">
        <f t="shared" si="91"/>
        <v>#N/A</v>
      </c>
      <c r="E517" s="32" t="e">
        <f>Basic!#REF!</f>
        <v>#REF!</v>
      </c>
      <c r="F517" s="40"/>
      <c r="G517" s="80">
        <f>IFERROR(VLOOKUP(A517,HistData!Y:Z,2,FALSE)/100,G516)</f>
        <v>0.19510000000000002</v>
      </c>
      <c r="H517" s="80" t="str">
        <f>_xll.BDH($B$1,"IVOL_MONEYNESS",A517,A517,"IVOL_MATURITY=MATURITY_1STM","IVOL_MONEYNESS_LEVEL=MONEY_LVL_100_","DTS=H","FACTOR=.01","DAYS=W")</f>
        <v>#N/A Start Date</v>
      </c>
      <c r="I517" s="81" t="str">
        <f t="shared" si="92"/>
        <v>#N/A Start Date</v>
      </c>
      <c r="J517" s="34" t="e">
        <f t="shared" si="84"/>
        <v>#REF!</v>
      </c>
      <c r="K517" s="35" t="e">
        <f t="shared" si="85"/>
        <v>#VALUE!</v>
      </c>
      <c r="L517" s="35" t="e">
        <f t="shared" si="86"/>
        <v>#REF!</v>
      </c>
      <c r="M517" s="35" t="e">
        <f t="shared" si="93"/>
        <v>#REF!</v>
      </c>
      <c r="N517" s="35" t="e">
        <f t="shared" si="94"/>
        <v>#REF!</v>
      </c>
      <c r="O517" s="36" t="e">
        <f t="shared" si="95"/>
        <v>#REF!</v>
      </c>
      <c r="Q517" s="37">
        <f t="shared" si="87"/>
        <v>0</v>
      </c>
      <c r="R517" s="38" t="e">
        <f t="shared" si="88"/>
        <v>#REF!</v>
      </c>
      <c r="S517" s="39" t="e">
        <f t="shared" si="89"/>
        <v>#REF!</v>
      </c>
    </row>
    <row r="518" spans="1:19" x14ac:dyDescent="0.25">
      <c r="A518" s="2"/>
      <c r="C518">
        <f t="shared" si="90"/>
        <v>0</v>
      </c>
      <c r="D518" s="32" t="e">
        <f t="shared" si="91"/>
        <v>#N/A</v>
      </c>
      <c r="E518" s="32" t="e">
        <f>Basic!#REF!</f>
        <v>#REF!</v>
      </c>
      <c r="F518" s="40"/>
      <c r="G518" s="80">
        <f>IFERROR(VLOOKUP(A518,HistData!Y:Z,2,FALSE)/100,G517)</f>
        <v>0.19510000000000002</v>
      </c>
      <c r="H518" s="80" t="str">
        <f>_xll.BDH($B$1,"IVOL_MONEYNESS",A518,A518,"IVOL_MATURITY=MATURITY_1STM","IVOL_MONEYNESS_LEVEL=MONEY_LVL_100_","DTS=H","FACTOR=.01","DAYS=W")</f>
        <v>#N/A Start Date</v>
      </c>
      <c r="I518" s="81" t="str">
        <f t="shared" si="92"/>
        <v>#N/A Start Date</v>
      </c>
      <c r="J518" s="34" t="e">
        <f t="shared" ref="J518:J581" si="96">++E518*EXP(-F518*(D518/365))</f>
        <v>#REF!</v>
      </c>
      <c r="K518" s="35" t="e">
        <f t="shared" ref="K518:K581" si="97">+I518*(D518/365)^0.5</f>
        <v>#VALUE!</v>
      </c>
      <c r="L518" s="35" t="e">
        <f t="shared" ref="L518:L581" si="98">++(LN(B518/E518)+(F518+I518*I518/2)*(D518/365))/(I518*(D518/365)^0.5)</f>
        <v>#REF!</v>
      </c>
      <c r="M518" s="35" t="e">
        <f t="shared" si="93"/>
        <v>#REF!</v>
      </c>
      <c r="N518" s="35" t="e">
        <f t="shared" si="94"/>
        <v>#REF!</v>
      </c>
      <c r="O518" s="36" t="e">
        <f t="shared" si="95"/>
        <v>#REF!</v>
      </c>
      <c r="Q518" s="37">
        <f t="shared" ref="Q518:Q581" si="99">A518</f>
        <v>0</v>
      </c>
      <c r="R518" s="38" t="e">
        <f t="shared" ref="R518:R581" si="100">+N518*B518-O518</f>
        <v>#REF!</v>
      </c>
      <c r="S518" s="39" t="e">
        <f t="shared" ref="S518:S581" si="101">+R518+J518-B518</f>
        <v>#REF!</v>
      </c>
    </row>
    <row r="519" spans="1:19" x14ac:dyDescent="0.25">
      <c r="A519" s="2"/>
      <c r="C519">
        <f t="shared" ref="C519:C582" si="102">IF(AND(DAY(A519)&gt;=15,DAY(A519)&lt;=21,WEEKDAY(A519)-1=5),1,0)</f>
        <v>0</v>
      </c>
      <c r="D519" s="32" t="e">
        <f t="shared" ref="D519:D582" si="103">MATCH(1,C520:C563,0)</f>
        <v>#N/A</v>
      </c>
      <c r="E519" s="32" t="e">
        <f>Basic!#REF!</f>
        <v>#REF!</v>
      </c>
      <c r="F519" s="40"/>
      <c r="G519" s="80">
        <f>IFERROR(VLOOKUP(A519,HistData!Y:Z,2,FALSE)/100,G518)</f>
        <v>0.19510000000000002</v>
      </c>
      <c r="H519" s="80" t="str">
        <f>_xll.BDH($B$1,"IVOL_MONEYNESS",A519,A519,"IVOL_MATURITY=MATURITY_1STM","IVOL_MONEYNESS_LEVEL=MONEY_LVL_100_","DTS=H","FACTOR=.01","DAYS=W")</f>
        <v>#N/A Start Date</v>
      </c>
      <c r="I519" s="81" t="str">
        <f t="shared" ref="I519:I582" si="104">H519</f>
        <v>#N/A Start Date</v>
      </c>
      <c r="J519" s="34" t="e">
        <f t="shared" si="96"/>
        <v>#REF!</v>
      </c>
      <c r="K519" s="35" t="e">
        <f t="shared" si="97"/>
        <v>#VALUE!</v>
      </c>
      <c r="L519" s="35" t="e">
        <f t="shared" si="98"/>
        <v>#REF!</v>
      </c>
      <c r="M519" s="35" t="e">
        <f t="shared" ref="M519:M582" si="105">+L519-K519</f>
        <v>#REF!</v>
      </c>
      <c r="N519" s="35" t="e">
        <f t="shared" ref="N519:N582" si="106">NORMDIST(L519,0,1,TRUE)</f>
        <v>#REF!</v>
      </c>
      <c r="O519" s="36" t="e">
        <f t="shared" ref="O519:O582" si="107">NORMDIST(M519,0,1,TRUE)*J519</f>
        <v>#REF!</v>
      </c>
      <c r="Q519" s="37">
        <f t="shared" si="99"/>
        <v>0</v>
      </c>
      <c r="R519" s="38" t="e">
        <f t="shared" si="100"/>
        <v>#REF!</v>
      </c>
      <c r="S519" s="39" t="e">
        <f t="shared" si="101"/>
        <v>#REF!</v>
      </c>
    </row>
    <row r="520" spans="1:19" x14ac:dyDescent="0.25">
      <c r="A520" s="2"/>
      <c r="C520">
        <f t="shared" si="102"/>
        <v>0</v>
      </c>
      <c r="D520" s="32" t="e">
        <f t="shared" si="103"/>
        <v>#N/A</v>
      </c>
      <c r="E520" s="32" t="e">
        <f>Basic!#REF!</f>
        <v>#REF!</v>
      </c>
      <c r="F520" s="40"/>
      <c r="G520" s="80">
        <f>IFERROR(VLOOKUP(A520,HistData!Y:Z,2,FALSE)/100,G519)</f>
        <v>0.19510000000000002</v>
      </c>
      <c r="H520" s="80" t="str">
        <f>_xll.BDH($B$1,"IVOL_MONEYNESS",A520,A520,"IVOL_MATURITY=MATURITY_1STM","IVOL_MONEYNESS_LEVEL=MONEY_LVL_100_","DTS=H","FACTOR=.01","DAYS=W")</f>
        <v>#N/A Start Date</v>
      </c>
      <c r="I520" s="81" t="str">
        <f t="shared" si="104"/>
        <v>#N/A Start Date</v>
      </c>
      <c r="J520" s="34" t="e">
        <f t="shared" si="96"/>
        <v>#REF!</v>
      </c>
      <c r="K520" s="35" t="e">
        <f t="shared" si="97"/>
        <v>#VALUE!</v>
      </c>
      <c r="L520" s="35" t="e">
        <f t="shared" si="98"/>
        <v>#REF!</v>
      </c>
      <c r="M520" s="35" t="e">
        <f t="shared" si="105"/>
        <v>#REF!</v>
      </c>
      <c r="N520" s="35" t="e">
        <f t="shared" si="106"/>
        <v>#REF!</v>
      </c>
      <c r="O520" s="36" t="e">
        <f t="shared" si="107"/>
        <v>#REF!</v>
      </c>
      <c r="Q520" s="37">
        <f t="shared" si="99"/>
        <v>0</v>
      </c>
      <c r="R520" s="38" t="e">
        <f t="shared" si="100"/>
        <v>#REF!</v>
      </c>
      <c r="S520" s="39" t="e">
        <f t="shared" si="101"/>
        <v>#REF!</v>
      </c>
    </row>
    <row r="521" spans="1:19" x14ac:dyDescent="0.25">
      <c r="A521" s="2"/>
      <c r="C521">
        <f t="shared" si="102"/>
        <v>0</v>
      </c>
      <c r="D521" s="32" t="e">
        <f t="shared" si="103"/>
        <v>#N/A</v>
      </c>
      <c r="E521" s="32" t="e">
        <f>Basic!#REF!</f>
        <v>#REF!</v>
      </c>
      <c r="F521" s="40"/>
      <c r="G521" s="80">
        <f>IFERROR(VLOOKUP(A521,HistData!Y:Z,2,FALSE)/100,G520)</f>
        <v>0.19510000000000002</v>
      </c>
      <c r="H521" s="80" t="str">
        <f>_xll.BDH($B$1,"IVOL_MONEYNESS",A521,A521,"IVOL_MATURITY=MATURITY_1STM","IVOL_MONEYNESS_LEVEL=MONEY_LVL_100_","DTS=H","FACTOR=.01","DAYS=W")</f>
        <v>#N/A Start Date</v>
      </c>
      <c r="I521" s="81" t="str">
        <f t="shared" si="104"/>
        <v>#N/A Start Date</v>
      </c>
      <c r="J521" s="34" t="e">
        <f t="shared" si="96"/>
        <v>#REF!</v>
      </c>
      <c r="K521" s="35" t="e">
        <f t="shared" si="97"/>
        <v>#VALUE!</v>
      </c>
      <c r="L521" s="35" t="e">
        <f t="shared" si="98"/>
        <v>#REF!</v>
      </c>
      <c r="M521" s="35" t="e">
        <f t="shared" si="105"/>
        <v>#REF!</v>
      </c>
      <c r="N521" s="35" t="e">
        <f t="shared" si="106"/>
        <v>#REF!</v>
      </c>
      <c r="O521" s="36" t="e">
        <f t="shared" si="107"/>
        <v>#REF!</v>
      </c>
      <c r="Q521" s="37">
        <f t="shared" si="99"/>
        <v>0</v>
      </c>
      <c r="R521" s="38" t="e">
        <f t="shared" si="100"/>
        <v>#REF!</v>
      </c>
      <c r="S521" s="39" t="e">
        <f t="shared" si="101"/>
        <v>#REF!</v>
      </c>
    </row>
    <row r="522" spans="1:19" x14ac:dyDescent="0.25">
      <c r="A522" s="2"/>
      <c r="C522">
        <f t="shared" si="102"/>
        <v>0</v>
      </c>
      <c r="D522" s="32" t="e">
        <f t="shared" si="103"/>
        <v>#N/A</v>
      </c>
      <c r="E522" s="32" t="e">
        <f>Basic!#REF!</f>
        <v>#REF!</v>
      </c>
      <c r="F522" s="40"/>
      <c r="G522" s="80">
        <f>IFERROR(VLOOKUP(A522,HistData!Y:Z,2,FALSE)/100,G521)</f>
        <v>0.19510000000000002</v>
      </c>
      <c r="H522" s="80" t="str">
        <f>_xll.BDH($B$1,"IVOL_MONEYNESS",A522,A522,"IVOL_MATURITY=MATURITY_1STM","IVOL_MONEYNESS_LEVEL=MONEY_LVL_100_","DTS=H","FACTOR=.01","DAYS=W")</f>
        <v>#N/A Start Date</v>
      </c>
      <c r="I522" s="81" t="str">
        <f t="shared" si="104"/>
        <v>#N/A Start Date</v>
      </c>
      <c r="J522" s="34" t="e">
        <f t="shared" si="96"/>
        <v>#REF!</v>
      </c>
      <c r="K522" s="35" t="e">
        <f t="shared" si="97"/>
        <v>#VALUE!</v>
      </c>
      <c r="L522" s="35" t="e">
        <f t="shared" si="98"/>
        <v>#REF!</v>
      </c>
      <c r="M522" s="35" t="e">
        <f t="shared" si="105"/>
        <v>#REF!</v>
      </c>
      <c r="N522" s="35" t="e">
        <f t="shared" si="106"/>
        <v>#REF!</v>
      </c>
      <c r="O522" s="36" t="e">
        <f t="shared" si="107"/>
        <v>#REF!</v>
      </c>
      <c r="Q522" s="37">
        <f t="shared" si="99"/>
        <v>0</v>
      </c>
      <c r="R522" s="38" t="e">
        <f t="shared" si="100"/>
        <v>#REF!</v>
      </c>
      <c r="S522" s="39" t="e">
        <f t="shared" si="101"/>
        <v>#REF!</v>
      </c>
    </row>
    <row r="523" spans="1:19" x14ac:dyDescent="0.25">
      <c r="A523" s="2"/>
      <c r="C523">
        <f t="shared" si="102"/>
        <v>0</v>
      </c>
      <c r="D523" s="32" t="e">
        <f t="shared" si="103"/>
        <v>#N/A</v>
      </c>
      <c r="E523" s="32" t="e">
        <f>Basic!#REF!</f>
        <v>#REF!</v>
      </c>
      <c r="F523" s="40"/>
      <c r="G523" s="80">
        <f>IFERROR(VLOOKUP(A523,HistData!Y:Z,2,FALSE)/100,G522)</f>
        <v>0.19510000000000002</v>
      </c>
      <c r="H523" s="80" t="str">
        <f>_xll.BDH($B$1,"IVOL_MONEYNESS",A523,A523,"IVOL_MATURITY=MATURITY_1STM","IVOL_MONEYNESS_LEVEL=MONEY_LVL_100_","DTS=H","FACTOR=.01","DAYS=W")</f>
        <v>#N/A Start Date</v>
      </c>
      <c r="I523" s="81" t="str">
        <f t="shared" si="104"/>
        <v>#N/A Start Date</v>
      </c>
      <c r="J523" s="34" t="e">
        <f t="shared" si="96"/>
        <v>#REF!</v>
      </c>
      <c r="K523" s="35" t="e">
        <f t="shared" si="97"/>
        <v>#VALUE!</v>
      </c>
      <c r="L523" s="35" t="e">
        <f t="shared" si="98"/>
        <v>#REF!</v>
      </c>
      <c r="M523" s="35" t="e">
        <f t="shared" si="105"/>
        <v>#REF!</v>
      </c>
      <c r="N523" s="35" t="e">
        <f t="shared" si="106"/>
        <v>#REF!</v>
      </c>
      <c r="O523" s="36" t="e">
        <f t="shared" si="107"/>
        <v>#REF!</v>
      </c>
      <c r="Q523" s="37">
        <f t="shared" si="99"/>
        <v>0</v>
      </c>
      <c r="R523" s="38" t="e">
        <f t="shared" si="100"/>
        <v>#REF!</v>
      </c>
      <c r="S523" s="39" t="e">
        <f t="shared" si="101"/>
        <v>#REF!</v>
      </c>
    </row>
    <row r="524" spans="1:19" x14ac:dyDescent="0.25">
      <c r="A524" s="2"/>
      <c r="C524">
        <f t="shared" si="102"/>
        <v>0</v>
      </c>
      <c r="D524" s="32" t="e">
        <f t="shared" si="103"/>
        <v>#N/A</v>
      </c>
      <c r="E524" s="32" t="e">
        <f>Basic!#REF!</f>
        <v>#REF!</v>
      </c>
      <c r="F524" s="40"/>
      <c r="G524" s="80">
        <f>IFERROR(VLOOKUP(A524,HistData!Y:Z,2,FALSE)/100,G523)</f>
        <v>0.19510000000000002</v>
      </c>
      <c r="H524" s="80" t="str">
        <f>_xll.BDH($B$1,"IVOL_MONEYNESS",A524,A524,"IVOL_MATURITY=MATURITY_1STM","IVOL_MONEYNESS_LEVEL=MONEY_LVL_100_","DTS=H","FACTOR=.01","DAYS=W")</f>
        <v>#N/A Start Date</v>
      </c>
      <c r="I524" s="81" t="str">
        <f t="shared" si="104"/>
        <v>#N/A Start Date</v>
      </c>
      <c r="J524" s="34" t="e">
        <f t="shared" si="96"/>
        <v>#REF!</v>
      </c>
      <c r="K524" s="35" t="e">
        <f t="shared" si="97"/>
        <v>#VALUE!</v>
      </c>
      <c r="L524" s="35" t="e">
        <f t="shared" si="98"/>
        <v>#REF!</v>
      </c>
      <c r="M524" s="35" t="e">
        <f t="shared" si="105"/>
        <v>#REF!</v>
      </c>
      <c r="N524" s="35" t="e">
        <f t="shared" si="106"/>
        <v>#REF!</v>
      </c>
      <c r="O524" s="36" t="e">
        <f t="shared" si="107"/>
        <v>#REF!</v>
      </c>
      <c r="Q524" s="37">
        <f t="shared" si="99"/>
        <v>0</v>
      </c>
      <c r="R524" s="38" t="e">
        <f t="shared" si="100"/>
        <v>#REF!</v>
      </c>
      <c r="S524" s="39" t="e">
        <f t="shared" si="101"/>
        <v>#REF!</v>
      </c>
    </row>
    <row r="525" spans="1:19" x14ac:dyDescent="0.25">
      <c r="A525" s="2"/>
      <c r="C525">
        <f t="shared" si="102"/>
        <v>0</v>
      </c>
      <c r="D525" s="32" t="e">
        <f t="shared" si="103"/>
        <v>#N/A</v>
      </c>
      <c r="E525" s="32" t="e">
        <f>Basic!#REF!</f>
        <v>#REF!</v>
      </c>
      <c r="F525" s="40"/>
      <c r="G525" s="80">
        <f>IFERROR(VLOOKUP(A525,HistData!Y:Z,2,FALSE)/100,G524)</f>
        <v>0.19510000000000002</v>
      </c>
      <c r="H525" s="80" t="str">
        <f>_xll.BDH($B$1,"IVOL_MONEYNESS",A525,A525,"IVOL_MATURITY=MATURITY_1STM","IVOL_MONEYNESS_LEVEL=MONEY_LVL_100_","DTS=H","FACTOR=.01","DAYS=W")</f>
        <v>#N/A Start Date</v>
      </c>
      <c r="I525" s="81" t="str">
        <f t="shared" si="104"/>
        <v>#N/A Start Date</v>
      </c>
      <c r="J525" s="34" t="e">
        <f t="shared" si="96"/>
        <v>#REF!</v>
      </c>
      <c r="K525" s="35" t="e">
        <f t="shared" si="97"/>
        <v>#VALUE!</v>
      </c>
      <c r="L525" s="35" t="e">
        <f t="shared" si="98"/>
        <v>#REF!</v>
      </c>
      <c r="M525" s="35" t="e">
        <f t="shared" si="105"/>
        <v>#REF!</v>
      </c>
      <c r="N525" s="35" t="e">
        <f t="shared" si="106"/>
        <v>#REF!</v>
      </c>
      <c r="O525" s="36" t="e">
        <f t="shared" si="107"/>
        <v>#REF!</v>
      </c>
      <c r="Q525" s="37">
        <f t="shared" si="99"/>
        <v>0</v>
      </c>
      <c r="R525" s="38" t="e">
        <f t="shared" si="100"/>
        <v>#REF!</v>
      </c>
      <c r="S525" s="39" t="e">
        <f t="shared" si="101"/>
        <v>#REF!</v>
      </c>
    </row>
    <row r="526" spans="1:19" x14ac:dyDescent="0.25">
      <c r="A526" s="2"/>
      <c r="C526">
        <f t="shared" si="102"/>
        <v>0</v>
      </c>
      <c r="D526" s="32" t="e">
        <f t="shared" si="103"/>
        <v>#N/A</v>
      </c>
      <c r="E526" s="32" t="e">
        <f>Basic!#REF!</f>
        <v>#REF!</v>
      </c>
      <c r="F526" s="40"/>
      <c r="G526" s="80">
        <f>IFERROR(VLOOKUP(A526,HistData!Y:Z,2,FALSE)/100,G525)</f>
        <v>0.19510000000000002</v>
      </c>
      <c r="H526" s="80" t="str">
        <f>_xll.BDH($B$1,"IVOL_MONEYNESS",A526,A526,"IVOL_MATURITY=MATURITY_1STM","IVOL_MONEYNESS_LEVEL=MONEY_LVL_100_","DTS=H","FACTOR=.01","DAYS=W")</f>
        <v>#N/A Start Date</v>
      </c>
      <c r="I526" s="81" t="str">
        <f t="shared" si="104"/>
        <v>#N/A Start Date</v>
      </c>
      <c r="J526" s="34" t="e">
        <f t="shared" si="96"/>
        <v>#REF!</v>
      </c>
      <c r="K526" s="35" t="e">
        <f t="shared" si="97"/>
        <v>#VALUE!</v>
      </c>
      <c r="L526" s="35" t="e">
        <f t="shared" si="98"/>
        <v>#REF!</v>
      </c>
      <c r="M526" s="35" t="e">
        <f t="shared" si="105"/>
        <v>#REF!</v>
      </c>
      <c r="N526" s="35" t="e">
        <f t="shared" si="106"/>
        <v>#REF!</v>
      </c>
      <c r="O526" s="36" t="e">
        <f t="shared" si="107"/>
        <v>#REF!</v>
      </c>
      <c r="Q526" s="37">
        <f t="shared" si="99"/>
        <v>0</v>
      </c>
      <c r="R526" s="38" t="e">
        <f t="shared" si="100"/>
        <v>#REF!</v>
      </c>
      <c r="S526" s="39" t="e">
        <f t="shared" si="101"/>
        <v>#REF!</v>
      </c>
    </row>
    <row r="527" spans="1:19" x14ac:dyDescent="0.25">
      <c r="A527" s="2"/>
      <c r="C527">
        <f t="shared" si="102"/>
        <v>0</v>
      </c>
      <c r="D527" s="32" t="e">
        <f t="shared" si="103"/>
        <v>#N/A</v>
      </c>
      <c r="E527" s="32" t="e">
        <f>Basic!#REF!</f>
        <v>#REF!</v>
      </c>
      <c r="F527" s="40"/>
      <c r="G527" s="80">
        <f>IFERROR(VLOOKUP(A527,HistData!Y:Z,2,FALSE)/100,G526)</f>
        <v>0.19510000000000002</v>
      </c>
      <c r="H527" s="80" t="str">
        <f>_xll.BDH($B$1,"IVOL_MONEYNESS",A527,A527,"IVOL_MATURITY=MATURITY_1STM","IVOL_MONEYNESS_LEVEL=MONEY_LVL_100_","DTS=H","FACTOR=.01","DAYS=W")</f>
        <v>#N/A Start Date</v>
      </c>
      <c r="I527" s="81" t="str">
        <f t="shared" si="104"/>
        <v>#N/A Start Date</v>
      </c>
      <c r="J527" s="34" t="e">
        <f t="shared" si="96"/>
        <v>#REF!</v>
      </c>
      <c r="K527" s="35" t="e">
        <f t="shared" si="97"/>
        <v>#VALUE!</v>
      </c>
      <c r="L527" s="35" t="e">
        <f t="shared" si="98"/>
        <v>#REF!</v>
      </c>
      <c r="M527" s="35" t="e">
        <f t="shared" si="105"/>
        <v>#REF!</v>
      </c>
      <c r="N527" s="35" t="e">
        <f t="shared" si="106"/>
        <v>#REF!</v>
      </c>
      <c r="O527" s="36" t="e">
        <f t="shared" si="107"/>
        <v>#REF!</v>
      </c>
      <c r="Q527" s="37">
        <f t="shared" si="99"/>
        <v>0</v>
      </c>
      <c r="R527" s="38" t="e">
        <f t="shared" si="100"/>
        <v>#REF!</v>
      </c>
      <c r="S527" s="39" t="e">
        <f t="shared" si="101"/>
        <v>#REF!</v>
      </c>
    </row>
    <row r="528" spans="1:19" x14ac:dyDescent="0.25">
      <c r="A528" s="2"/>
      <c r="C528">
        <f t="shared" si="102"/>
        <v>0</v>
      </c>
      <c r="D528" s="32" t="e">
        <f t="shared" si="103"/>
        <v>#N/A</v>
      </c>
      <c r="E528" s="32" t="e">
        <f>Basic!#REF!</f>
        <v>#REF!</v>
      </c>
      <c r="F528" s="40"/>
      <c r="G528" s="80">
        <f>IFERROR(VLOOKUP(A528,HistData!Y:Z,2,FALSE)/100,G527)</f>
        <v>0.19510000000000002</v>
      </c>
      <c r="H528" s="80" t="str">
        <f>_xll.BDH($B$1,"IVOL_MONEYNESS",A528,A528,"IVOL_MATURITY=MATURITY_1STM","IVOL_MONEYNESS_LEVEL=MONEY_LVL_100_","DTS=H","FACTOR=.01","DAYS=W")</f>
        <v>#N/A Start Date</v>
      </c>
      <c r="I528" s="81" t="str">
        <f t="shared" si="104"/>
        <v>#N/A Start Date</v>
      </c>
      <c r="J528" s="34" t="e">
        <f t="shared" si="96"/>
        <v>#REF!</v>
      </c>
      <c r="K528" s="35" t="e">
        <f t="shared" si="97"/>
        <v>#VALUE!</v>
      </c>
      <c r="L528" s="35" t="e">
        <f t="shared" si="98"/>
        <v>#REF!</v>
      </c>
      <c r="M528" s="35" t="e">
        <f t="shared" si="105"/>
        <v>#REF!</v>
      </c>
      <c r="N528" s="35" t="e">
        <f t="shared" si="106"/>
        <v>#REF!</v>
      </c>
      <c r="O528" s="36" t="e">
        <f t="shared" si="107"/>
        <v>#REF!</v>
      </c>
      <c r="Q528" s="37">
        <f t="shared" si="99"/>
        <v>0</v>
      </c>
      <c r="R528" s="38" t="e">
        <f t="shared" si="100"/>
        <v>#REF!</v>
      </c>
      <c r="S528" s="39" t="e">
        <f t="shared" si="101"/>
        <v>#REF!</v>
      </c>
    </row>
    <row r="529" spans="1:19" x14ac:dyDescent="0.25">
      <c r="A529" s="2"/>
      <c r="C529">
        <f t="shared" si="102"/>
        <v>0</v>
      </c>
      <c r="D529" s="32" t="e">
        <f t="shared" si="103"/>
        <v>#N/A</v>
      </c>
      <c r="E529" s="32" t="e">
        <f>Basic!#REF!</f>
        <v>#REF!</v>
      </c>
      <c r="F529" s="40"/>
      <c r="G529" s="80">
        <f>IFERROR(VLOOKUP(A529,HistData!Y:Z,2,FALSE)/100,G528)</f>
        <v>0.19510000000000002</v>
      </c>
      <c r="H529" s="80" t="str">
        <f>_xll.BDH($B$1,"IVOL_MONEYNESS",A529,A529,"IVOL_MATURITY=MATURITY_1STM","IVOL_MONEYNESS_LEVEL=MONEY_LVL_100_","DTS=H","FACTOR=.01","DAYS=W")</f>
        <v>#N/A Start Date</v>
      </c>
      <c r="I529" s="81" t="str">
        <f t="shared" si="104"/>
        <v>#N/A Start Date</v>
      </c>
      <c r="J529" s="34" t="e">
        <f t="shared" si="96"/>
        <v>#REF!</v>
      </c>
      <c r="K529" s="35" t="e">
        <f t="shared" si="97"/>
        <v>#VALUE!</v>
      </c>
      <c r="L529" s="35" t="e">
        <f t="shared" si="98"/>
        <v>#REF!</v>
      </c>
      <c r="M529" s="35" t="e">
        <f t="shared" si="105"/>
        <v>#REF!</v>
      </c>
      <c r="N529" s="35" t="e">
        <f t="shared" si="106"/>
        <v>#REF!</v>
      </c>
      <c r="O529" s="36" t="e">
        <f t="shared" si="107"/>
        <v>#REF!</v>
      </c>
      <c r="Q529" s="37">
        <f t="shared" si="99"/>
        <v>0</v>
      </c>
      <c r="R529" s="38" t="e">
        <f t="shared" si="100"/>
        <v>#REF!</v>
      </c>
      <c r="S529" s="39" t="e">
        <f t="shared" si="101"/>
        <v>#REF!</v>
      </c>
    </row>
    <row r="530" spans="1:19" x14ac:dyDescent="0.25">
      <c r="A530" s="2"/>
      <c r="C530">
        <f t="shared" si="102"/>
        <v>0</v>
      </c>
      <c r="D530" s="32" t="e">
        <f t="shared" si="103"/>
        <v>#N/A</v>
      </c>
      <c r="E530" s="32" t="e">
        <f>Basic!#REF!</f>
        <v>#REF!</v>
      </c>
      <c r="F530" s="40"/>
      <c r="G530" s="80">
        <f>IFERROR(VLOOKUP(A530,HistData!Y:Z,2,FALSE)/100,G529)</f>
        <v>0.19510000000000002</v>
      </c>
      <c r="H530" s="80" t="str">
        <f>_xll.BDH($B$1,"IVOL_MONEYNESS",A530,A530,"IVOL_MATURITY=MATURITY_1STM","IVOL_MONEYNESS_LEVEL=MONEY_LVL_100_","DTS=H","FACTOR=.01","DAYS=W")</f>
        <v>#N/A Start Date</v>
      </c>
      <c r="I530" s="81" t="str">
        <f t="shared" si="104"/>
        <v>#N/A Start Date</v>
      </c>
      <c r="J530" s="34" t="e">
        <f t="shared" si="96"/>
        <v>#REF!</v>
      </c>
      <c r="K530" s="35" t="e">
        <f t="shared" si="97"/>
        <v>#VALUE!</v>
      </c>
      <c r="L530" s="35" t="e">
        <f t="shared" si="98"/>
        <v>#REF!</v>
      </c>
      <c r="M530" s="35" t="e">
        <f t="shared" si="105"/>
        <v>#REF!</v>
      </c>
      <c r="N530" s="35" t="e">
        <f t="shared" si="106"/>
        <v>#REF!</v>
      </c>
      <c r="O530" s="36" t="e">
        <f t="shared" si="107"/>
        <v>#REF!</v>
      </c>
      <c r="Q530" s="37">
        <f t="shared" si="99"/>
        <v>0</v>
      </c>
      <c r="R530" s="38" t="e">
        <f t="shared" si="100"/>
        <v>#REF!</v>
      </c>
      <c r="S530" s="39" t="e">
        <f t="shared" si="101"/>
        <v>#REF!</v>
      </c>
    </row>
    <row r="531" spans="1:19" x14ac:dyDescent="0.25">
      <c r="A531" s="2"/>
      <c r="C531">
        <f t="shared" si="102"/>
        <v>0</v>
      </c>
      <c r="D531" s="32" t="e">
        <f t="shared" si="103"/>
        <v>#N/A</v>
      </c>
      <c r="E531" s="32" t="e">
        <f>Basic!#REF!</f>
        <v>#REF!</v>
      </c>
      <c r="F531" s="40"/>
      <c r="G531" s="80">
        <f>IFERROR(VLOOKUP(A531,HistData!Y:Z,2,FALSE)/100,G530)</f>
        <v>0.19510000000000002</v>
      </c>
      <c r="H531" s="80" t="str">
        <f>_xll.BDH($B$1,"IVOL_MONEYNESS",A531,A531,"IVOL_MATURITY=MATURITY_1STM","IVOL_MONEYNESS_LEVEL=MONEY_LVL_100_","DTS=H","FACTOR=.01","DAYS=W")</f>
        <v>#N/A Start Date</v>
      </c>
      <c r="I531" s="81" t="str">
        <f t="shared" si="104"/>
        <v>#N/A Start Date</v>
      </c>
      <c r="J531" s="34" t="e">
        <f t="shared" si="96"/>
        <v>#REF!</v>
      </c>
      <c r="K531" s="35" t="e">
        <f t="shared" si="97"/>
        <v>#VALUE!</v>
      </c>
      <c r="L531" s="35" t="e">
        <f t="shared" si="98"/>
        <v>#REF!</v>
      </c>
      <c r="M531" s="35" t="e">
        <f t="shared" si="105"/>
        <v>#REF!</v>
      </c>
      <c r="N531" s="35" t="e">
        <f t="shared" si="106"/>
        <v>#REF!</v>
      </c>
      <c r="O531" s="36" t="e">
        <f t="shared" si="107"/>
        <v>#REF!</v>
      </c>
      <c r="Q531" s="37">
        <f t="shared" si="99"/>
        <v>0</v>
      </c>
      <c r="R531" s="38" t="e">
        <f t="shared" si="100"/>
        <v>#REF!</v>
      </c>
      <c r="S531" s="39" t="e">
        <f t="shared" si="101"/>
        <v>#REF!</v>
      </c>
    </row>
    <row r="532" spans="1:19" x14ac:dyDescent="0.25">
      <c r="A532" s="2"/>
      <c r="C532">
        <f t="shared" si="102"/>
        <v>0</v>
      </c>
      <c r="D532" s="32" t="e">
        <f t="shared" si="103"/>
        <v>#N/A</v>
      </c>
      <c r="E532" s="32" t="e">
        <f>Basic!#REF!</f>
        <v>#REF!</v>
      </c>
      <c r="F532" s="40"/>
      <c r="G532" s="80">
        <f>IFERROR(VLOOKUP(A532,HistData!Y:Z,2,FALSE)/100,G531)</f>
        <v>0.19510000000000002</v>
      </c>
      <c r="H532" s="80" t="str">
        <f>_xll.BDH($B$1,"IVOL_MONEYNESS",A532,A532,"IVOL_MATURITY=MATURITY_1STM","IVOL_MONEYNESS_LEVEL=MONEY_LVL_100_","DTS=H","FACTOR=.01","DAYS=W")</f>
        <v>#N/A Start Date</v>
      </c>
      <c r="I532" s="81" t="str">
        <f t="shared" si="104"/>
        <v>#N/A Start Date</v>
      </c>
      <c r="J532" s="34" t="e">
        <f t="shared" si="96"/>
        <v>#REF!</v>
      </c>
      <c r="K532" s="35" t="e">
        <f t="shared" si="97"/>
        <v>#VALUE!</v>
      </c>
      <c r="L532" s="35" t="e">
        <f t="shared" si="98"/>
        <v>#REF!</v>
      </c>
      <c r="M532" s="35" t="e">
        <f t="shared" si="105"/>
        <v>#REF!</v>
      </c>
      <c r="N532" s="35" t="e">
        <f t="shared" si="106"/>
        <v>#REF!</v>
      </c>
      <c r="O532" s="36" t="e">
        <f t="shared" si="107"/>
        <v>#REF!</v>
      </c>
      <c r="Q532" s="37">
        <f t="shared" si="99"/>
        <v>0</v>
      </c>
      <c r="R532" s="38" t="e">
        <f t="shared" si="100"/>
        <v>#REF!</v>
      </c>
      <c r="S532" s="39" t="e">
        <f t="shared" si="101"/>
        <v>#REF!</v>
      </c>
    </row>
    <row r="533" spans="1:19" x14ac:dyDescent="0.25">
      <c r="A533" s="2"/>
      <c r="C533">
        <f t="shared" si="102"/>
        <v>0</v>
      </c>
      <c r="D533" s="32" t="e">
        <f t="shared" si="103"/>
        <v>#N/A</v>
      </c>
      <c r="E533" s="32" t="e">
        <f>Basic!#REF!</f>
        <v>#REF!</v>
      </c>
      <c r="F533" s="40"/>
      <c r="G533" s="80">
        <f>IFERROR(VLOOKUP(A533,HistData!Y:Z,2,FALSE)/100,G532)</f>
        <v>0.19510000000000002</v>
      </c>
      <c r="H533" s="80" t="str">
        <f>_xll.BDH($B$1,"IVOL_MONEYNESS",A533,A533,"IVOL_MATURITY=MATURITY_1STM","IVOL_MONEYNESS_LEVEL=MONEY_LVL_100_","DTS=H","FACTOR=.01","DAYS=W")</f>
        <v>#N/A Start Date</v>
      </c>
      <c r="I533" s="81" t="str">
        <f t="shared" si="104"/>
        <v>#N/A Start Date</v>
      </c>
      <c r="J533" s="34" t="e">
        <f t="shared" si="96"/>
        <v>#REF!</v>
      </c>
      <c r="K533" s="35" t="e">
        <f t="shared" si="97"/>
        <v>#VALUE!</v>
      </c>
      <c r="L533" s="35" t="e">
        <f t="shared" si="98"/>
        <v>#REF!</v>
      </c>
      <c r="M533" s="35" t="e">
        <f t="shared" si="105"/>
        <v>#REF!</v>
      </c>
      <c r="N533" s="35" t="e">
        <f t="shared" si="106"/>
        <v>#REF!</v>
      </c>
      <c r="O533" s="36" t="e">
        <f t="shared" si="107"/>
        <v>#REF!</v>
      </c>
      <c r="Q533" s="37">
        <f t="shared" si="99"/>
        <v>0</v>
      </c>
      <c r="R533" s="38" t="e">
        <f t="shared" si="100"/>
        <v>#REF!</v>
      </c>
      <c r="S533" s="39" t="e">
        <f t="shared" si="101"/>
        <v>#REF!</v>
      </c>
    </row>
    <row r="534" spans="1:19" x14ac:dyDescent="0.25">
      <c r="A534" s="2"/>
      <c r="C534">
        <f t="shared" si="102"/>
        <v>0</v>
      </c>
      <c r="D534" s="32" t="e">
        <f t="shared" si="103"/>
        <v>#N/A</v>
      </c>
      <c r="E534" s="32" t="e">
        <f>Basic!#REF!</f>
        <v>#REF!</v>
      </c>
      <c r="F534" s="40"/>
      <c r="G534" s="80">
        <f>IFERROR(VLOOKUP(A534,HistData!Y:Z,2,FALSE)/100,G533)</f>
        <v>0.19510000000000002</v>
      </c>
      <c r="H534" s="80" t="str">
        <f>_xll.BDH($B$1,"IVOL_MONEYNESS",A534,A534,"IVOL_MATURITY=MATURITY_1STM","IVOL_MONEYNESS_LEVEL=MONEY_LVL_100_","DTS=H","FACTOR=.01","DAYS=W")</f>
        <v>#N/A Start Date</v>
      </c>
      <c r="I534" s="81" t="str">
        <f t="shared" si="104"/>
        <v>#N/A Start Date</v>
      </c>
      <c r="J534" s="34" t="e">
        <f t="shared" si="96"/>
        <v>#REF!</v>
      </c>
      <c r="K534" s="35" t="e">
        <f t="shared" si="97"/>
        <v>#VALUE!</v>
      </c>
      <c r="L534" s="35" t="e">
        <f t="shared" si="98"/>
        <v>#REF!</v>
      </c>
      <c r="M534" s="35" t="e">
        <f t="shared" si="105"/>
        <v>#REF!</v>
      </c>
      <c r="N534" s="35" t="e">
        <f t="shared" si="106"/>
        <v>#REF!</v>
      </c>
      <c r="O534" s="36" t="e">
        <f t="shared" si="107"/>
        <v>#REF!</v>
      </c>
      <c r="Q534" s="37">
        <f t="shared" si="99"/>
        <v>0</v>
      </c>
      <c r="R534" s="38" t="e">
        <f t="shared" si="100"/>
        <v>#REF!</v>
      </c>
      <c r="S534" s="39" t="e">
        <f t="shared" si="101"/>
        <v>#REF!</v>
      </c>
    </row>
    <row r="535" spans="1:19" x14ac:dyDescent="0.25">
      <c r="A535" s="2"/>
      <c r="C535">
        <f t="shared" si="102"/>
        <v>0</v>
      </c>
      <c r="D535" s="32" t="e">
        <f t="shared" si="103"/>
        <v>#N/A</v>
      </c>
      <c r="E535" s="32" t="e">
        <f>Basic!#REF!</f>
        <v>#REF!</v>
      </c>
      <c r="F535" s="40"/>
      <c r="G535" s="80">
        <f>IFERROR(VLOOKUP(A535,HistData!Y:Z,2,FALSE)/100,G534)</f>
        <v>0.19510000000000002</v>
      </c>
      <c r="H535" s="80" t="str">
        <f>_xll.BDH($B$1,"IVOL_MONEYNESS",A535,A535,"IVOL_MATURITY=MATURITY_1STM","IVOL_MONEYNESS_LEVEL=MONEY_LVL_100_","DTS=H","FACTOR=.01","DAYS=W")</f>
        <v>#N/A Start Date</v>
      </c>
      <c r="I535" s="81" t="str">
        <f t="shared" si="104"/>
        <v>#N/A Start Date</v>
      </c>
      <c r="J535" s="34" t="e">
        <f t="shared" si="96"/>
        <v>#REF!</v>
      </c>
      <c r="K535" s="35" t="e">
        <f t="shared" si="97"/>
        <v>#VALUE!</v>
      </c>
      <c r="L535" s="35" t="e">
        <f t="shared" si="98"/>
        <v>#REF!</v>
      </c>
      <c r="M535" s="35" t="e">
        <f t="shared" si="105"/>
        <v>#REF!</v>
      </c>
      <c r="N535" s="35" t="e">
        <f t="shared" si="106"/>
        <v>#REF!</v>
      </c>
      <c r="O535" s="36" t="e">
        <f t="shared" si="107"/>
        <v>#REF!</v>
      </c>
      <c r="Q535" s="37">
        <f t="shared" si="99"/>
        <v>0</v>
      </c>
      <c r="R535" s="38" t="e">
        <f t="shared" si="100"/>
        <v>#REF!</v>
      </c>
      <c r="S535" s="39" t="e">
        <f t="shared" si="101"/>
        <v>#REF!</v>
      </c>
    </row>
    <row r="536" spans="1:19" x14ac:dyDescent="0.25">
      <c r="A536" s="2"/>
      <c r="C536">
        <f t="shared" si="102"/>
        <v>0</v>
      </c>
      <c r="D536" s="32" t="e">
        <f t="shared" si="103"/>
        <v>#N/A</v>
      </c>
      <c r="E536" s="32" t="e">
        <f>Basic!#REF!</f>
        <v>#REF!</v>
      </c>
      <c r="F536" s="40"/>
      <c r="G536" s="80">
        <f>IFERROR(VLOOKUP(A536,HistData!Y:Z,2,FALSE)/100,G535)</f>
        <v>0.19510000000000002</v>
      </c>
      <c r="H536" s="80" t="str">
        <f>_xll.BDH($B$1,"IVOL_MONEYNESS",A536,A536,"IVOL_MATURITY=MATURITY_1STM","IVOL_MONEYNESS_LEVEL=MONEY_LVL_100_","DTS=H","FACTOR=.01","DAYS=W")</f>
        <v>#N/A Start Date</v>
      </c>
      <c r="I536" s="81" t="str">
        <f t="shared" si="104"/>
        <v>#N/A Start Date</v>
      </c>
      <c r="J536" s="34" t="e">
        <f t="shared" si="96"/>
        <v>#REF!</v>
      </c>
      <c r="K536" s="35" t="e">
        <f t="shared" si="97"/>
        <v>#VALUE!</v>
      </c>
      <c r="L536" s="35" t="e">
        <f t="shared" si="98"/>
        <v>#REF!</v>
      </c>
      <c r="M536" s="35" t="e">
        <f t="shared" si="105"/>
        <v>#REF!</v>
      </c>
      <c r="N536" s="35" t="e">
        <f t="shared" si="106"/>
        <v>#REF!</v>
      </c>
      <c r="O536" s="36" t="e">
        <f t="shared" si="107"/>
        <v>#REF!</v>
      </c>
      <c r="Q536" s="37">
        <f t="shared" si="99"/>
        <v>0</v>
      </c>
      <c r="R536" s="38" t="e">
        <f t="shared" si="100"/>
        <v>#REF!</v>
      </c>
      <c r="S536" s="39" t="e">
        <f t="shared" si="101"/>
        <v>#REF!</v>
      </c>
    </row>
    <row r="537" spans="1:19" x14ac:dyDescent="0.25">
      <c r="A537" s="2"/>
      <c r="C537">
        <f t="shared" si="102"/>
        <v>0</v>
      </c>
      <c r="D537" s="32" t="e">
        <f t="shared" si="103"/>
        <v>#N/A</v>
      </c>
      <c r="E537" s="32" t="e">
        <f>Basic!#REF!</f>
        <v>#REF!</v>
      </c>
      <c r="F537" s="40"/>
      <c r="G537" s="80">
        <f>IFERROR(VLOOKUP(A537,HistData!Y:Z,2,FALSE)/100,G536)</f>
        <v>0.19510000000000002</v>
      </c>
      <c r="H537" s="80" t="str">
        <f>_xll.BDH($B$1,"IVOL_MONEYNESS",A537,A537,"IVOL_MATURITY=MATURITY_1STM","IVOL_MONEYNESS_LEVEL=MONEY_LVL_100_","DTS=H","FACTOR=.01","DAYS=W")</f>
        <v>#N/A Start Date</v>
      </c>
      <c r="I537" s="81" t="str">
        <f t="shared" si="104"/>
        <v>#N/A Start Date</v>
      </c>
      <c r="J537" s="34" t="e">
        <f t="shared" si="96"/>
        <v>#REF!</v>
      </c>
      <c r="K537" s="35" t="e">
        <f t="shared" si="97"/>
        <v>#VALUE!</v>
      </c>
      <c r="L537" s="35" t="e">
        <f t="shared" si="98"/>
        <v>#REF!</v>
      </c>
      <c r="M537" s="35" t="e">
        <f t="shared" si="105"/>
        <v>#REF!</v>
      </c>
      <c r="N537" s="35" t="e">
        <f t="shared" si="106"/>
        <v>#REF!</v>
      </c>
      <c r="O537" s="36" t="e">
        <f t="shared" si="107"/>
        <v>#REF!</v>
      </c>
      <c r="Q537" s="37">
        <f t="shared" si="99"/>
        <v>0</v>
      </c>
      <c r="R537" s="38" t="e">
        <f t="shared" si="100"/>
        <v>#REF!</v>
      </c>
      <c r="S537" s="39" t="e">
        <f t="shared" si="101"/>
        <v>#REF!</v>
      </c>
    </row>
    <row r="538" spans="1:19" x14ac:dyDescent="0.25">
      <c r="A538" s="2"/>
      <c r="C538">
        <f t="shared" si="102"/>
        <v>0</v>
      </c>
      <c r="D538" s="32" t="e">
        <f t="shared" si="103"/>
        <v>#N/A</v>
      </c>
      <c r="E538" s="32" t="e">
        <f>Basic!#REF!</f>
        <v>#REF!</v>
      </c>
      <c r="F538" s="40"/>
      <c r="G538" s="80">
        <f>IFERROR(VLOOKUP(A538,HistData!Y:Z,2,FALSE)/100,G537)</f>
        <v>0.19510000000000002</v>
      </c>
      <c r="H538" s="80" t="str">
        <f>_xll.BDH($B$1,"IVOL_MONEYNESS",A538,A538,"IVOL_MATURITY=MATURITY_1STM","IVOL_MONEYNESS_LEVEL=MONEY_LVL_100_","DTS=H","FACTOR=.01","DAYS=W")</f>
        <v>#N/A Start Date</v>
      </c>
      <c r="I538" s="81" t="str">
        <f t="shared" si="104"/>
        <v>#N/A Start Date</v>
      </c>
      <c r="J538" s="34" t="e">
        <f t="shared" si="96"/>
        <v>#REF!</v>
      </c>
      <c r="K538" s="35" t="e">
        <f t="shared" si="97"/>
        <v>#VALUE!</v>
      </c>
      <c r="L538" s="35" t="e">
        <f t="shared" si="98"/>
        <v>#REF!</v>
      </c>
      <c r="M538" s="35" t="e">
        <f t="shared" si="105"/>
        <v>#REF!</v>
      </c>
      <c r="N538" s="35" t="e">
        <f t="shared" si="106"/>
        <v>#REF!</v>
      </c>
      <c r="O538" s="36" t="e">
        <f t="shared" si="107"/>
        <v>#REF!</v>
      </c>
      <c r="Q538" s="37">
        <f t="shared" si="99"/>
        <v>0</v>
      </c>
      <c r="R538" s="38" t="e">
        <f t="shared" si="100"/>
        <v>#REF!</v>
      </c>
      <c r="S538" s="39" t="e">
        <f t="shared" si="101"/>
        <v>#REF!</v>
      </c>
    </row>
    <row r="539" spans="1:19" x14ac:dyDescent="0.25">
      <c r="A539" s="2"/>
      <c r="C539">
        <f t="shared" si="102"/>
        <v>0</v>
      </c>
      <c r="D539" s="32" t="e">
        <f t="shared" si="103"/>
        <v>#N/A</v>
      </c>
      <c r="E539" s="32" t="e">
        <f>Basic!#REF!</f>
        <v>#REF!</v>
      </c>
      <c r="F539" s="40"/>
      <c r="G539" s="80">
        <f>IFERROR(VLOOKUP(A539,HistData!Y:Z,2,FALSE)/100,G538)</f>
        <v>0.19510000000000002</v>
      </c>
      <c r="H539" s="80" t="str">
        <f>_xll.BDH($B$1,"IVOL_MONEYNESS",A539,A539,"IVOL_MATURITY=MATURITY_1STM","IVOL_MONEYNESS_LEVEL=MONEY_LVL_100_","DTS=H","FACTOR=.01","DAYS=W")</f>
        <v>#N/A Start Date</v>
      </c>
      <c r="I539" s="81" t="str">
        <f t="shared" si="104"/>
        <v>#N/A Start Date</v>
      </c>
      <c r="J539" s="34" t="e">
        <f t="shared" si="96"/>
        <v>#REF!</v>
      </c>
      <c r="K539" s="35" t="e">
        <f t="shared" si="97"/>
        <v>#VALUE!</v>
      </c>
      <c r="L539" s="35" t="e">
        <f t="shared" si="98"/>
        <v>#REF!</v>
      </c>
      <c r="M539" s="35" t="e">
        <f t="shared" si="105"/>
        <v>#REF!</v>
      </c>
      <c r="N539" s="35" t="e">
        <f t="shared" si="106"/>
        <v>#REF!</v>
      </c>
      <c r="O539" s="36" t="e">
        <f t="shared" si="107"/>
        <v>#REF!</v>
      </c>
      <c r="Q539" s="37">
        <f t="shared" si="99"/>
        <v>0</v>
      </c>
      <c r="R539" s="38" t="e">
        <f t="shared" si="100"/>
        <v>#REF!</v>
      </c>
      <c r="S539" s="39" t="e">
        <f t="shared" si="101"/>
        <v>#REF!</v>
      </c>
    </row>
    <row r="540" spans="1:19" x14ac:dyDescent="0.25">
      <c r="A540" s="2"/>
      <c r="C540">
        <f t="shared" si="102"/>
        <v>0</v>
      </c>
      <c r="D540" s="32" t="e">
        <f t="shared" si="103"/>
        <v>#N/A</v>
      </c>
      <c r="E540" s="32" t="e">
        <f>Basic!#REF!</f>
        <v>#REF!</v>
      </c>
      <c r="F540" s="40"/>
      <c r="G540" s="80">
        <f>IFERROR(VLOOKUP(A540,HistData!Y:Z,2,FALSE)/100,G539)</f>
        <v>0.19510000000000002</v>
      </c>
      <c r="H540" s="80" t="str">
        <f>_xll.BDH($B$1,"IVOL_MONEYNESS",A540,A540,"IVOL_MATURITY=MATURITY_1STM","IVOL_MONEYNESS_LEVEL=MONEY_LVL_100_","DTS=H","FACTOR=.01","DAYS=W")</f>
        <v>#N/A Start Date</v>
      </c>
      <c r="I540" s="81" t="str">
        <f t="shared" si="104"/>
        <v>#N/A Start Date</v>
      </c>
      <c r="J540" s="34" t="e">
        <f t="shared" si="96"/>
        <v>#REF!</v>
      </c>
      <c r="K540" s="35" t="e">
        <f t="shared" si="97"/>
        <v>#VALUE!</v>
      </c>
      <c r="L540" s="35" t="e">
        <f t="shared" si="98"/>
        <v>#REF!</v>
      </c>
      <c r="M540" s="35" t="e">
        <f t="shared" si="105"/>
        <v>#REF!</v>
      </c>
      <c r="N540" s="35" t="e">
        <f t="shared" si="106"/>
        <v>#REF!</v>
      </c>
      <c r="O540" s="36" t="e">
        <f t="shared" si="107"/>
        <v>#REF!</v>
      </c>
      <c r="Q540" s="37">
        <f t="shared" si="99"/>
        <v>0</v>
      </c>
      <c r="R540" s="38" t="e">
        <f t="shared" si="100"/>
        <v>#REF!</v>
      </c>
      <c r="S540" s="39" t="e">
        <f t="shared" si="101"/>
        <v>#REF!</v>
      </c>
    </row>
    <row r="541" spans="1:19" x14ac:dyDescent="0.25">
      <c r="A541" s="2"/>
      <c r="C541">
        <f t="shared" si="102"/>
        <v>0</v>
      </c>
      <c r="D541" s="32" t="e">
        <f t="shared" si="103"/>
        <v>#N/A</v>
      </c>
      <c r="E541" s="32" t="e">
        <f>Basic!#REF!</f>
        <v>#REF!</v>
      </c>
      <c r="F541" s="40"/>
      <c r="G541" s="80">
        <f>IFERROR(VLOOKUP(A541,HistData!Y:Z,2,FALSE)/100,G540)</f>
        <v>0.19510000000000002</v>
      </c>
      <c r="H541" s="80" t="str">
        <f>_xll.BDH($B$1,"IVOL_MONEYNESS",A541,A541,"IVOL_MATURITY=MATURITY_1STM","IVOL_MONEYNESS_LEVEL=MONEY_LVL_100_","DTS=H","FACTOR=.01","DAYS=W")</f>
        <v>#N/A Start Date</v>
      </c>
      <c r="I541" s="81" t="str">
        <f t="shared" si="104"/>
        <v>#N/A Start Date</v>
      </c>
      <c r="J541" s="34" t="e">
        <f t="shared" si="96"/>
        <v>#REF!</v>
      </c>
      <c r="K541" s="35" t="e">
        <f t="shared" si="97"/>
        <v>#VALUE!</v>
      </c>
      <c r="L541" s="35" t="e">
        <f t="shared" si="98"/>
        <v>#REF!</v>
      </c>
      <c r="M541" s="35" t="e">
        <f t="shared" si="105"/>
        <v>#REF!</v>
      </c>
      <c r="N541" s="35" t="e">
        <f t="shared" si="106"/>
        <v>#REF!</v>
      </c>
      <c r="O541" s="36" t="e">
        <f t="shared" si="107"/>
        <v>#REF!</v>
      </c>
      <c r="Q541" s="37">
        <f t="shared" si="99"/>
        <v>0</v>
      </c>
      <c r="R541" s="38" t="e">
        <f t="shared" si="100"/>
        <v>#REF!</v>
      </c>
      <c r="S541" s="39" t="e">
        <f t="shared" si="101"/>
        <v>#REF!</v>
      </c>
    </row>
    <row r="542" spans="1:19" x14ac:dyDescent="0.25">
      <c r="A542" s="2"/>
      <c r="C542">
        <f t="shared" si="102"/>
        <v>0</v>
      </c>
      <c r="D542" s="32" t="e">
        <f t="shared" si="103"/>
        <v>#N/A</v>
      </c>
      <c r="E542" s="32" t="e">
        <f>Basic!#REF!</f>
        <v>#REF!</v>
      </c>
      <c r="F542" s="40"/>
      <c r="G542" s="80">
        <f>IFERROR(VLOOKUP(A542,HistData!Y:Z,2,FALSE)/100,G541)</f>
        <v>0.19510000000000002</v>
      </c>
      <c r="H542" s="80" t="str">
        <f>_xll.BDH($B$1,"IVOL_MONEYNESS",A542,A542,"IVOL_MATURITY=MATURITY_1STM","IVOL_MONEYNESS_LEVEL=MONEY_LVL_100_","DTS=H","FACTOR=.01","DAYS=W")</f>
        <v>#N/A Start Date</v>
      </c>
      <c r="I542" s="81" t="str">
        <f t="shared" si="104"/>
        <v>#N/A Start Date</v>
      </c>
      <c r="J542" s="34" t="e">
        <f t="shared" si="96"/>
        <v>#REF!</v>
      </c>
      <c r="K542" s="35" t="e">
        <f t="shared" si="97"/>
        <v>#VALUE!</v>
      </c>
      <c r="L542" s="35" t="e">
        <f t="shared" si="98"/>
        <v>#REF!</v>
      </c>
      <c r="M542" s="35" t="e">
        <f t="shared" si="105"/>
        <v>#REF!</v>
      </c>
      <c r="N542" s="35" t="e">
        <f t="shared" si="106"/>
        <v>#REF!</v>
      </c>
      <c r="O542" s="36" t="e">
        <f t="shared" si="107"/>
        <v>#REF!</v>
      </c>
      <c r="Q542" s="37">
        <f t="shared" si="99"/>
        <v>0</v>
      </c>
      <c r="R542" s="38" t="e">
        <f t="shared" si="100"/>
        <v>#REF!</v>
      </c>
      <c r="S542" s="39" t="e">
        <f t="shared" si="101"/>
        <v>#REF!</v>
      </c>
    </row>
    <row r="543" spans="1:19" x14ac:dyDescent="0.25">
      <c r="A543" s="2"/>
      <c r="C543">
        <f t="shared" si="102"/>
        <v>0</v>
      </c>
      <c r="D543" s="32" t="e">
        <f t="shared" si="103"/>
        <v>#N/A</v>
      </c>
      <c r="E543" s="32" t="e">
        <f>Basic!#REF!</f>
        <v>#REF!</v>
      </c>
      <c r="F543" s="40"/>
      <c r="G543" s="80">
        <f>IFERROR(VLOOKUP(A543,HistData!Y:Z,2,FALSE)/100,G542)</f>
        <v>0.19510000000000002</v>
      </c>
      <c r="H543" s="80" t="str">
        <f>_xll.BDH($B$1,"IVOL_MONEYNESS",A543,A543,"IVOL_MATURITY=MATURITY_1STM","IVOL_MONEYNESS_LEVEL=MONEY_LVL_100_","DTS=H","FACTOR=.01","DAYS=W")</f>
        <v>#N/A Start Date</v>
      </c>
      <c r="I543" s="81" t="str">
        <f t="shared" si="104"/>
        <v>#N/A Start Date</v>
      </c>
      <c r="J543" s="34" t="e">
        <f t="shared" si="96"/>
        <v>#REF!</v>
      </c>
      <c r="K543" s="35" t="e">
        <f t="shared" si="97"/>
        <v>#VALUE!</v>
      </c>
      <c r="L543" s="35" t="e">
        <f t="shared" si="98"/>
        <v>#REF!</v>
      </c>
      <c r="M543" s="35" t="e">
        <f t="shared" si="105"/>
        <v>#REF!</v>
      </c>
      <c r="N543" s="35" t="e">
        <f t="shared" si="106"/>
        <v>#REF!</v>
      </c>
      <c r="O543" s="36" t="e">
        <f t="shared" si="107"/>
        <v>#REF!</v>
      </c>
      <c r="Q543" s="37">
        <f t="shared" si="99"/>
        <v>0</v>
      </c>
      <c r="R543" s="38" t="e">
        <f t="shared" si="100"/>
        <v>#REF!</v>
      </c>
      <c r="S543" s="39" t="e">
        <f t="shared" si="101"/>
        <v>#REF!</v>
      </c>
    </row>
    <row r="544" spans="1:19" x14ac:dyDescent="0.25">
      <c r="A544" s="2"/>
      <c r="C544">
        <f t="shared" si="102"/>
        <v>0</v>
      </c>
      <c r="D544" s="32" t="e">
        <f t="shared" si="103"/>
        <v>#N/A</v>
      </c>
      <c r="E544" s="32" t="e">
        <f>Basic!#REF!</f>
        <v>#REF!</v>
      </c>
      <c r="F544" s="40"/>
      <c r="G544" s="80">
        <f>IFERROR(VLOOKUP(A544,HistData!Y:Z,2,FALSE)/100,G543)</f>
        <v>0.19510000000000002</v>
      </c>
      <c r="H544" s="80" t="str">
        <f>_xll.BDH($B$1,"IVOL_MONEYNESS",A544,A544,"IVOL_MATURITY=MATURITY_1STM","IVOL_MONEYNESS_LEVEL=MONEY_LVL_100_","DTS=H","FACTOR=.01","DAYS=W")</f>
        <v>#N/A Start Date</v>
      </c>
      <c r="I544" s="81" t="str">
        <f t="shared" si="104"/>
        <v>#N/A Start Date</v>
      </c>
      <c r="J544" s="34" t="e">
        <f t="shared" si="96"/>
        <v>#REF!</v>
      </c>
      <c r="K544" s="35" t="e">
        <f t="shared" si="97"/>
        <v>#VALUE!</v>
      </c>
      <c r="L544" s="35" t="e">
        <f t="shared" si="98"/>
        <v>#REF!</v>
      </c>
      <c r="M544" s="35" t="e">
        <f t="shared" si="105"/>
        <v>#REF!</v>
      </c>
      <c r="N544" s="35" t="e">
        <f t="shared" si="106"/>
        <v>#REF!</v>
      </c>
      <c r="O544" s="36" t="e">
        <f t="shared" si="107"/>
        <v>#REF!</v>
      </c>
      <c r="Q544" s="37">
        <f t="shared" si="99"/>
        <v>0</v>
      </c>
      <c r="R544" s="38" t="e">
        <f t="shared" si="100"/>
        <v>#REF!</v>
      </c>
      <c r="S544" s="39" t="e">
        <f t="shared" si="101"/>
        <v>#REF!</v>
      </c>
    </row>
    <row r="545" spans="1:19" x14ac:dyDescent="0.25">
      <c r="A545" s="2"/>
      <c r="C545">
        <f t="shared" si="102"/>
        <v>0</v>
      </c>
      <c r="D545" s="32" t="e">
        <f t="shared" si="103"/>
        <v>#N/A</v>
      </c>
      <c r="E545" s="32" t="e">
        <f>Basic!#REF!</f>
        <v>#REF!</v>
      </c>
      <c r="F545" s="40"/>
      <c r="G545" s="80">
        <f>IFERROR(VLOOKUP(A545,HistData!Y:Z,2,FALSE)/100,G544)</f>
        <v>0.19510000000000002</v>
      </c>
      <c r="H545" s="80" t="str">
        <f>_xll.BDH($B$1,"IVOL_MONEYNESS",A545,A545,"IVOL_MATURITY=MATURITY_1STM","IVOL_MONEYNESS_LEVEL=MONEY_LVL_100_","DTS=H","FACTOR=.01","DAYS=W")</f>
        <v>#N/A Start Date</v>
      </c>
      <c r="I545" s="81" t="str">
        <f t="shared" si="104"/>
        <v>#N/A Start Date</v>
      </c>
      <c r="J545" s="34" t="e">
        <f t="shared" si="96"/>
        <v>#REF!</v>
      </c>
      <c r="K545" s="35" t="e">
        <f t="shared" si="97"/>
        <v>#VALUE!</v>
      </c>
      <c r="L545" s="35" t="e">
        <f t="shared" si="98"/>
        <v>#REF!</v>
      </c>
      <c r="M545" s="35" t="e">
        <f t="shared" si="105"/>
        <v>#REF!</v>
      </c>
      <c r="N545" s="35" t="e">
        <f t="shared" si="106"/>
        <v>#REF!</v>
      </c>
      <c r="O545" s="36" t="e">
        <f t="shared" si="107"/>
        <v>#REF!</v>
      </c>
      <c r="Q545" s="37">
        <f t="shared" si="99"/>
        <v>0</v>
      </c>
      <c r="R545" s="38" t="e">
        <f t="shared" si="100"/>
        <v>#REF!</v>
      </c>
      <c r="S545" s="39" t="e">
        <f t="shared" si="101"/>
        <v>#REF!</v>
      </c>
    </row>
    <row r="546" spans="1:19" x14ac:dyDescent="0.25">
      <c r="A546" s="2"/>
      <c r="C546">
        <f t="shared" si="102"/>
        <v>0</v>
      </c>
      <c r="D546" s="32" t="e">
        <f t="shared" si="103"/>
        <v>#N/A</v>
      </c>
      <c r="E546" s="32" t="e">
        <f>Basic!#REF!</f>
        <v>#REF!</v>
      </c>
      <c r="F546" s="40"/>
      <c r="G546" s="80">
        <f>IFERROR(VLOOKUP(A546,HistData!Y:Z,2,FALSE)/100,G545)</f>
        <v>0.19510000000000002</v>
      </c>
      <c r="H546" s="80" t="str">
        <f>_xll.BDH($B$1,"IVOL_MONEYNESS",A546,A546,"IVOL_MATURITY=MATURITY_1STM","IVOL_MONEYNESS_LEVEL=MONEY_LVL_100_","DTS=H","FACTOR=.01","DAYS=W")</f>
        <v>#N/A Start Date</v>
      </c>
      <c r="I546" s="81" t="str">
        <f t="shared" si="104"/>
        <v>#N/A Start Date</v>
      </c>
      <c r="J546" s="34" t="e">
        <f t="shared" si="96"/>
        <v>#REF!</v>
      </c>
      <c r="K546" s="35" t="e">
        <f t="shared" si="97"/>
        <v>#VALUE!</v>
      </c>
      <c r="L546" s="35" t="e">
        <f t="shared" si="98"/>
        <v>#REF!</v>
      </c>
      <c r="M546" s="35" t="e">
        <f t="shared" si="105"/>
        <v>#REF!</v>
      </c>
      <c r="N546" s="35" t="e">
        <f t="shared" si="106"/>
        <v>#REF!</v>
      </c>
      <c r="O546" s="36" t="e">
        <f t="shared" si="107"/>
        <v>#REF!</v>
      </c>
      <c r="Q546" s="37">
        <f t="shared" si="99"/>
        <v>0</v>
      </c>
      <c r="R546" s="38" t="e">
        <f t="shared" si="100"/>
        <v>#REF!</v>
      </c>
      <c r="S546" s="39" t="e">
        <f t="shared" si="101"/>
        <v>#REF!</v>
      </c>
    </row>
    <row r="547" spans="1:19" x14ac:dyDescent="0.25">
      <c r="A547" s="2"/>
      <c r="C547">
        <f t="shared" si="102"/>
        <v>0</v>
      </c>
      <c r="D547" s="32" t="e">
        <f t="shared" si="103"/>
        <v>#N/A</v>
      </c>
      <c r="E547" s="32" t="e">
        <f>Basic!#REF!</f>
        <v>#REF!</v>
      </c>
      <c r="F547" s="40"/>
      <c r="G547" s="80">
        <f>IFERROR(VLOOKUP(A547,HistData!Y:Z,2,FALSE)/100,G546)</f>
        <v>0.19510000000000002</v>
      </c>
      <c r="H547" s="80" t="str">
        <f>_xll.BDH($B$1,"IVOL_MONEYNESS",A547,A547,"IVOL_MATURITY=MATURITY_1STM","IVOL_MONEYNESS_LEVEL=MONEY_LVL_100_","DTS=H","FACTOR=.01","DAYS=W")</f>
        <v>#N/A Start Date</v>
      </c>
      <c r="I547" s="81" t="str">
        <f t="shared" si="104"/>
        <v>#N/A Start Date</v>
      </c>
      <c r="J547" s="34" t="e">
        <f t="shared" si="96"/>
        <v>#REF!</v>
      </c>
      <c r="K547" s="35" t="e">
        <f t="shared" si="97"/>
        <v>#VALUE!</v>
      </c>
      <c r="L547" s="35" t="e">
        <f t="shared" si="98"/>
        <v>#REF!</v>
      </c>
      <c r="M547" s="35" t="e">
        <f t="shared" si="105"/>
        <v>#REF!</v>
      </c>
      <c r="N547" s="35" t="e">
        <f t="shared" si="106"/>
        <v>#REF!</v>
      </c>
      <c r="O547" s="36" t="e">
        <f t="shared" si="107"/>
        <v>#REF!</v>
      </c>
      <c r="Q547" s="37">
        <f t="shared" si="99"/>
        <v>0</v>
      </c>
      <c r="R547" s="38" t="e">
        <f t="shared" si="100"/>
        <v>#REF!</v>
      </c>
      <c r="S547" s="39" t="e">
        <f t="shared" si="101"/>
        <v>#REF!</v>
      </c>
    </row>
    <row r="548" spans="1:19" x14ac:dyDescent="0.25">
      <c r="A548" s="2"/>
      <c r="C548">
        <f t="shared" si="102"/>
        <v>0</v>
      </c>
      <c r="D548" s="32" t="e">
        <f t="shared" si="103"/>
        <v>#N/A</v>
      </c>
      <c r="E548" s="32" t="e">
        <f>Basic!#REF!</f>
        <v>#REF!</v>
      </c>
      <c r="F548" s="40"/>
      <c r="G548" s="80">
        <f>IFERROR(VLOOKUP(A548,HistData!Y:Z,2,FALSE)/100,G547)</f>
        <v>0.19510000000000002</v>
      </c>
      <c r="H548" s="80" t="str">
        <f>_xll.BDH($B$1,"IVOL_MONEYNESS",A548,A548,"IVOL_MATURITY=MATURITY_1STM","IVOL_MONEYNESS_LEVEL=MONEY_LVL_100_","DTS=H","FACTOR=.01","DAYS=W")</f>
        <v>#N/A Start Date</v>
      </c>
      <c r="I548" s="81" t="str">
        <f t="shared" si="104"/>
        <v>#N/A Start Date</v>
      </c>
      <c r="J548" s="34" t="e">
        <f t="shared" si="96"/>
        <v>#REF!</v>
      </c>
      <c r="K548" s="35" t="e">
        <f t="shared" si="97"/>
        <v>#VALUE!</v>
      </c>
      <c r="L548" s="35" t="e">
        <f t="shared" si="98"/>
        <v>#REF!</v>
      </c>
      <c r="M548" s="35" t="e">
        <f t="shared" si="105"/>
        <v>#REF!</v>
      </c>
      <c r="N548" s="35" t="e">
        <f t="shared" si="106"/>
        <v>#REF!</v>
      </c>
      <c r="O548" s="36" t="e">
        <f t="shared" si="107"/>
        <v>#REF!</v>
      </c>
      <c r="Q548" s="37">
        <f t="shared" si="99"/>
        <v>0</v>
      </c>
      <c r="R548" s="38" t="e">
        <f t="shared" si="100"/>
        <v>#REF!</v>
      </c>
      <c r="S548" s="39" t="e">
        <f t="shared" si="101"/>
        <v>#REF!</v>
      </c>
    </row>
    <row r="549" spans="1:19" x14ac:dyDescent="0.25">
      <c r="A549" s="2"/>
      <c r="C549">
        <f t="shared" si="102"/>
        <v>0</v>
      </c>
      <c r="D549" s="32" t="e">
        <f t="shared" si="103"/>
        <v>#N/A</v>
      </c>
      <c r="E549" s="32" t="e">
        <f>Basic!#REF!</f>
        <v>#REF!</v>
      </c>
      <c r="F549" s="40"/>
      <c r="G549" s="80">
        <f>IFERROR(VLOOKUP(A549,HistData!Y:Z,2,FALSE)/100,G548)</f>
        <v>0.19510000000000002</v>
      </c>
      <c r="H549" s="80" t="str">
        <f>_xll.BDH($B$1,"IVOL_MONEYNESS",A549,A549,"IVOL_MATURITY=MATURITY_1STM","IVOL_MONEYNESS_LEVEL=MONEY_LVL_100_","DTS=H","FACTOR=.01","DAYS=W")</f>
        <v>#N/A Start Date</v>
      </c>
      <c r="I549" s="81" t="str">
        <f t="shared" si="104"/>
        <v>#N/A Start Date</v>
      </c>
      <c r="J549" s="34" t="e">
        <f t="shared" si="96"/>
        <v>#REF!</v>
      </c>
      <c r="K549" s="35" t="e">
        <f t="shared" si="97"/>
        <v>#VALUE!</v>
      </c>
      <c r="L549" s="35" t="e">
        <f t="shared" si="98"/>
        <v>#REF!</v>
      </c>
      <c r="M549" s="35" t="e">
        <f t="shared" si="105"/>
        <v>#REF!</v>
      </c>
      <c r="N549" s="35" t="e">
        <f t="shared" si="106"/>
        <v>#REF!</v>
      </c>
      <c r="O549" s="36" t="e">
        <f t="shared" si="107"/>
        <v>#REF!</v>
      </c>
      <c r="Q549" s="37">
        <f t="shared" si="99"/>
        <v>0</v>
      </c>
      <c r="R549" s="38" t="e">
        <f t="shared" si="100"/>
        <v>#REF!</v>
      </c>
      <c r="S549" s="39" t="e">
        <f t="shared" si="101"/>
        <v>#REF!</v>
      </c>
    </row>
    <row r="550" spans="1:19" x14ac:dyDescent="0.25">
      <c r="A550" s="2"/>
      <c r="C550">
        <f t="shared" si="102"/>
        <v>0</v>
      </c>
      <c r="D550" s="32" t="e">
        <f t="shared" si="103"/>
        <v>#N/A</v>
      </c>
      <c r="E550" s="32" t="e">
        <f>Basic!#REF!</f>
        <v>#REF!</v>
      </c>
      <c r="F550" s="40"/>
      <c r="G550" s="80">
        <f>IFERROR(VLOOKUP(A550,HistData!Y:Z,2,FALSE)/100,G549)</f>
        <v>0.19510000000000002</v>
      </c>
      <c r="H550" s="80" t="str">
        <f>_xll.BDH($B$1,"IVOL_MONEYNESS",A550,A550,"IVOL_MATURITY=MATURITY_1STM","IVOL_MONEYNESS_LEVEL=MONEY_LVL_100_","DTS=H","FACTOR=.01","DAYS=W")</f>
        <v>#N/A Start Date</v>
      </c>
      <c r="I550" s="81" t="str">
        <f t="shared" si="104"/>
        <v>#N/A Start Date</v>
      </c>
      <c r="J550" s="34" t="e">
        <f t="shared" si="96"/>
        <v>#REF!</v>
      </c>
      <c r="K550" s="35" t="e">
        <f t="shared" si="97"/>
        <v>#VALUE!</v>
      </c>
      <c r="L550" s="35" t="e">
        <f t="shared" si="98"/>
        <v>#REF!</v>
      </c>
      <c r="M550" s="35" t="e">
        <f t="shared" si="105"/>
        <v>#REF!</v>
      </c>
      <c r="N550" s="35" t="e">
        <f t="shared" si="106"/>
        <v>#REF!</v>
      </c>
      <c r="O550" s="36" t="e">
        <f t="shared" si="107"/>
        <v>#REF!</v>
      </c>
      <c r="Q550" s="37">
        <f t="shared" si="99"/>
        <v>0</v>
      </c>
      <c r="R550" s="38" t="e">
        <f t="shared" si="100"/>
        <v>#REF!</v>
      </c>
      <c r="S550" s="39" t="e">
        <f t="shared" si="101"/>
        <v>#REF!</v>
      </c>
    </row>
    <row r="551" spans="1:19" x14ac:dyDescent="0.25">
      <c r="A551" s="2"/>
      <c r="C551">
        <f t="shared" si="102"/>
        <v>0</v>
      </c>
      <c r="D551" s="32" t="e">
        <f t="shared" si="103"/>
        <v>#N/A</v>
      </c>
      <c r="E551" s="32" t="e">
        <f>Basic!#REF!</f>
        <v>#REF!</v>
      </c>
      <c r="F551" s="40"/>
      <c r="G551" s="80">
        <f>IFERROR(VLOOKUP(A551,HistData!Y:Z,2,FALSE)/100,G550)</f>
        <v>0.19510000000000002</v>
      </c>
      <c r="H551" s="80" t="str">
        <f>_xll.BDH($B$1,"IVOL_MONEYNESS",A551,A551,"IVOL_MATURITY=MATURITY_1STM","IVOL_MONEYNESS_LEVEL=MONEY_LVL_100_","DTS=H","FACTOR=.01","DAYS=W")</f>
        <v>#N/A Start Date</v>
      </c>
      <c r="I551" s="81" t="str">
        <f t="shared" si="104"/>
        <v>#N/A Start Date</v>
      </c>
      <c r="J551" s="34" t="e">
        <f t="shared" si="96"/>
        <v>#REF!</v>
      </c>
      <c r="K551" s="35" t="e">
        <f t="shared" si="97"/>
        <v>#VALUE!</v>
      </c>
      <c r="L551" s="35" t="e">
        <f t="shared" si="98"/>
        <v>#REF!</v>
      </c>
      <c r="M551" s="35" t="e">
        <f t="shared" si="105"/>
        <v>#REF!</v>
      </c>
      <c r="N551" s="35" t="e">
        <f t="shared" si="106"/>
        <v>#REF!</v>
      </c>
      <c r="O551" s="36" t="e">
        <f t="shared" si="107"/>
        <v>#REF!</v>
      </c>
      <c r="Q551" s="37">
        <f t="shared" si="99"/>
        <v>0</v>
      </c>
      <c r="R551" s="38" t="e">
        <f t="shared" si="100"/>
        <v>#REF!</v>
      </c>
      <c r="S551" s="39" t="e">
        <f t="shared" si="101"/>
        <v>#REF!</v>
      </c>
    </row>
    <row r="552" spans="1:19" x14ac:dyDescent="0.25">
      <c r="A552" s="2"/>
      <c r="C552">
        <f t="shared" si="102"/>
        <v>0</v>
      </c>
      <c r="D552" s="32" t="e">
        <f t="shared" si="103"/>
        <v>#N/A</v>
      </c>
      <c r="E552" s="32" t="e">
        <f>Basic!#REF!</f>
        <v>#REF!</v>
      </c>
      <c r="F552" s="40"/>
      <c r="G552" s="80">
        <f>IFERROR(VLOOKUP(A552,HistData!Y:Z,2,FALSE)/100,G551)</f>
        <v>0.19510000000000002</v>
      </c>
      <c r="H552" s="80" t="str">
        <f>_xll.BDH($B$1,"IVOL_MONEYNESS",A552,A552,"IVOL_MATURITY=MATURITY_1STM","IVOL_MONEYNESS_LEVEL=MONEY_LVL_100_","DTS=H","FACTOR=.01","DAYS=W")</f>
        <v>#N/A Start Date</v>
      </c>
      <c r="I552" s="81" t="str">
        <f t="shared" si="104"/>
        <v>#N/A Start Date</v>
      </c>
      <c r="J552" s="34" t="e">
        <f t="shared" si="96"/>
        <v>#REF!</v>
      </c>
      <c r="K552" s="35" t="e">
        <f t="shared" si="97"/>
        <v>#VALUE!</v>
      </c>
      <c r="L552" s="35" t="e">
        <f t="shared" si="98"/>
        <v>#REF!</v>
      </c>
      <c r="M552" s="35" t="e">
        <f t="shared" si="105"/>
        <v>#REF!</v>
      </c>
      <c r="N552" s="35" t="e">
        <f t="shared" si="106"/>
        <v>#REF!</v>
      </c>
      <c r="O552" s="36" t="e">
        <f t="shared" si="107"/>
        <v>#REF!</v>
      </c>
      <c r="Q552" s="37">
        <f t="shared" si="99"/>
        <v>0</v>
      </c>
      <c r="R552" s="38" t="e">
        <f t="shared" si="100"/>
        <v>#REF!</v>
      </c>
      <c r="S552" s="39" t="e">
        <f t="shared" si="101"/>
        <v>#REF!</v>
      </c>
    </row>
    <row r="553" spans="1:19" x14ac:dyDescent="0.25">
      <c r="A553" s="2"/>
      <c r="C553">
        <f t="shared" si="102"/>
        <v>0</v>
      </c>
      <c r="D553" s="32" t="e">
        <f t="shared" si="103"/>
        <v>#N/A</v>
      </c>
      <c r="E553" s="32" t="e">
        <f>Basic!#REF!</f>
        <v>#REF!</v>
      </c>
      <c r="F553" s="40"/>
      <c r="G553" s="80">
        <f>IFERROR(VLOOKUP(A553,HistData!Y:Z,2,FALSE)/100,G552)</f>
        <v>0.19510000000000002</v>
      </c>
      <c r="H553" s="80" t="str">
        <f>_xll.BDH($B$1,"IVOL_MONEYNESS",A553,A553,"IVOL_MATURITY=MATURITY_1STM","IVOL_MONEYNESS_LEVEL=MONEY_LVL_100_","DTS=H","FACTOR=.01","DAYS=W")</f>
        <v>#N/A Start Date</v>
      </c>
      <c r="I553" s="81" t="str">
        <f t="shared" si="104"/>
        <v>#N/A Start Date</v>
      </c>
      <c r="J553" s="34" t="e">
        <f t="shared" si="96"/>
        <v>#REF!</v>
      </c>
      <c r="K553" s="35" t="e">
        <f t="shared" si="97"/>
        <v>#VALUE!</v>
      </c>
      <c r="L553" s="35" t="e">
        <f t="shared" si="98"/>
        <v>#REF!</v>
      </c>
      <c r="M553" s="35" t="e">
        <f t="shared" si="105"/>
        <v>#REF!</v>
      </c>
      <c r="N553" s="35" t="e">
        <f t="shared" si="106"/>
        <v>#REF!</v>
      </c>
      <c r="O553" s="36" t="e">
        <f t="shared" si="107"/>
        <v>#REF!</v>
      </c>
      <c r="Q553" s="37">
        <f t="shared" si="99"/>
        <v>0</v>
      </c>
      <c r="R553" s="38" t="e">
        <f t="shared" si="100"/>
        <v>#REF!</v>
      </c>
      <c r="S553" s="39" t="e">
        <f t="shared" si="101"/>
        <v>#REF!</v>
      </c>
    </row>
    <row r="554" spans="1:19" x14ac:dyDescent="0.25">
      <c r="A554" s="2"/>
      <c r="C554">
        <f t="shared" si="102"/>
        <v>0</v>
      </c>
      <c r="D554" s="32" t="e">
        <f t="shared" si="103"/>
        <v>#N/A</v>
      </c>
      <c r="E554" s="32" t="e">
        <f>Basic!#REF!</f>
        <v>#REF!</v>
      </c>
      <c r="F554" s="40"/>
      <c r="G554" s="80">
        <f>IFERROR(VLOOKUP(A554,HistData!Y:Z,2,FALSE)/100,G553)</f>
        <v>0.19510000000000002</v>
      </c>
      <c r="H554" s="80" t="str">
        <f>_xll.BDH($B$1,"IVOL_MONEYNESS",A554,A554,"IVOL_MATURITY=MATURITY_1STM","IVOL_MONEYNESS_LEVEL=MONEY_LVL_100_","DTS=H","FACTOR=.01","DAYS=W")</f>
        <v>#N/A Start Date</v>
      </c>
      <c r="I554" s="81" t="str">
        <f t="shared" si="104"/>
        <v>#N/A Start Date</v>
      </c>
      <c r="J554" s="34" t="e">
        <f t="shared" si="96"/>
        <v>#REF!</v>
      </c>
      <c r="K554" s="35" t="e">
        <f t="shared" si="97"/>
        <v>#VALUE!</v>
      </c>
      <c r="L554" s="35" t="e">
        <f t="shared" si="98"/>
        <v>#REF!</v>
      </c>
      <c r="M554" s="35" t="e">
        <f t="shared" si="105"/>
        <v>#REF!</v>
      </c>
      <c r="N554" s="35" t="e">
        <f t="shared" si="106"/>
        <v>#REF!</v>
      </c>
      <c r="O554" s="36" t="e">
        <f t="shared" si="107"/>
        <v>#REF!</v>
      </c>
      <c r="Q554" s="37">
        <f t="shared" si="99"/>
        <v>0</v>
      </c>
      <c r="R554" s="38" t="e">
        <f t="shared" si="100"/>
        <v>#REF!</v>
      </c>
      <c r="S554" s="39" t="e">
        <f t="shared" si="101"/>
        <v>#REF!</v>
      </c>
    </row>
    <row r="555" spans="1:19" x14ac:dyDescent="0.25">
      <c r="A555" s="2"/>
      <c r="C555">
        <f t="shared" si="102"/>
        <v>0</v>
      </c>
      <c r="D555" s="32" t="e">
        <f t="shared" si="103"/>
        <v>#N/A</v>
      </c>
      <c r="E555" s="32" t="e">
        <f>Basic!#REF!</f>
        <v>#REF!</v>
      </c>
      <c r="F555" s="40"/>
      <c r="G555" s="80">
        <f>IFERROR(VLOOKUP(A555,HistData!Y:Z,2,FALSE)/100,G554)</f>
        <v>0.19510000000000002</v>
      </c>
      <c r="H555" s="80" t="str">
        <f>_xll.BDH($B$1,"IVOL_MONEYNESS",A555,A555,"IVOL_MATURITY=MATURITY_1STM","IVOL_MONEYNESS_LEVEL=MONEY_LVL_100_","DTS=H","FACTOR=.01","DAYS=W")</f>
        <v>#N/A Start Date</v>
      </c>
      <c r="I555" s="81" t="str">
        <f t="shared" si="104"/>
        <v>#N/A Start Date</v>
      </c>
      <c r="J555" s="34" t="e">
        <f t="shared" si="96"/>
        <v>#REF!</v>
      </c>
      <c r="K555" s="35" t="e">
        <f t="shared" si="97"/>
        <v>#VALUE!</v>
      </c>
      <c r="L555" s="35" t="e">
        <f t="shared" si="98"/>
        <v>#REF!</v>
      </c>
      <c r="M555" s="35" t="e">
        <f t="shared" si="105"/>
        <v>#REF!</v>
      </c>
      <c r="N555" s="35" t="e">
        <f t="shared" si="106"/>
        <v>#REF!</v>
      </c>
      <c r="O555" s="36" t="e">
        <f t="shared" si="107"/>
        <v>#REF!</v>
      </c>
      <c r="Q555" s="37">
        <f t="shared" si="99"/>
        <v>0</v>
      </c>
      <c r="R555" s="38" t="e">
        <f t="shared" si="100"/>
        <v>#REF!</v>
      </c>
      <c r="S555" s="39" t="e">
        <f t="shared" si="101"/>
        <v>#REF!</v>
      </c>
    </row>
    <row r="556" spans="1:19" x14ac:dyDescent="0.25">
      <c r="A556" s="2"/>
      <c r="C556">
        <f t="shared" si="102"/>
        <v>0</v>
      </c>
      <c r="D556" s="32" t="e">
        <f t="shared" si="103"/>
        <v>#N/A</v>
      </c>
      <c r="E556" s="32" t="e">
        <f>Basic!#REF!</f>
        <v>#REF!</v>
      </c>
      <c r="F556" s="40"/>
      <c r="G556" s="80">
        <f>IFERROR(VLOOKUP(A556,HistData!Y:Z,2,FALSE)/100,G555)</f>
        <v>0.19510000000000002</v>
      </c>
      <c r="H556" s="80" t="str">
        <f>_xll.BDH($B$1,"IVOL_MONEYNESS",A556,A556,"IVOL_MATURITY=MATURITY_1STM","IVOL_MONEYNESS_LEVEL=MONEY_LVL_100_","DTS=H","FACTOR=.01","DAYS=W")</f>
        <v>#N/A Start Date</v>
      </c>
      <c r="I556" s="81" t="str">
        <f t="shared" si="104"/>
        <v>#N/A Start Date</v>
      </c>
      <c r="J556" s="34" t="e">
        <f t="shared" si="96"/>
        <v>#REF!</v>
      </c>
      <c r="K556" s="35" t="e">
        <f t="shared" si="97"/>
        <v>#VALUE!</v>
      </c>
      <c r="L556" s="35" t="e">
        <f t="shared" si="98"/>
        <v>#REF!</v>
      </c>
      <c r="M556" s="35" t="e">
        <f t="shared" si="105"/>
        <v>#REF!</v>
      </c>
      <c r="N556" s="35" t="e">
        <f t="shared" si="106"/>
        <v>#REF!</v>
      </c>
      <c r="O556" s="36" t="e">
        <f t="shared" si="107"/>
        <v>#REF!</v>
      </c>
      <c r="Q556" s="37">
        <f t="shared" si="99"/>
        <v>0</v>
      </c>
      <c r="R556" s="38" t="e">
        <f t="shared" si="100"/>
        <v>#REF!</v>
      </c>
      <c r="S556" s="39" t="e">
        <f t="shared" si="101"/>
        <v>#REF!</v>
      </c>
    </row>
    <row r="557" spans="1:19" x14ac:dyDescent="0.25">
      <c r="A557" s="2"/>
      <c r="C557">
        <f t="shared" si="102"/>
        <v>0</v>
      </c>
      <c r="D557" s="32" t="e">
        <f t="shared" si="103"/>
        <v>#N/A</v>
      </c>
      <c r="E557" s="32" t="e">
        <f>Basic!#REF!</f>
        <v>#REF!</v>
      </c>
      <c r="F557" s="40"/>
      <c r="G557" s="80">
        <f>IFERROR(VLOOKUP(A557,HistData!Y:Z,2,FALSE)/100,G556)</f>
        <v>0.19510000000000002</v>
      </c>
      <c r="H557" s="80" t="str">
        <f>_xll.BDH($B$1,"IVOL_MONEYNESS",A557,A557,"IVOL_MATURITY=MATURITY_1STM","IVOL_MONEYNESS_LEVEL=MONEY_LVL_100_","DTS=H","FACTOR=.01","DAYS=W")</f>
        <v>#N/A Start Date</v>
      </c>
      <c r="I557" s="81" t="str">
        <f t="shared" si="104"/>
        <v>#N/A Start Date</v>
      </c>
      <c r="J557" s="34" t="e">
        <f t="shared" si="96"/>
        <v>#REF!</v>
      </c>
      <c r="K557" s="35" t="e">
        <f t="shared" si="97"/>
        <v>#VALUE!</v>
      </c>
      <c r="L557" s="35" t="e">
        <f t="shared" si="98"/>
        <v>#REF!</v>
      </c>
      <c r="M557" s="35" t="e">
        <f t="shared" si="105"/>
        <v>#REF!</v>
      </c>
      <c r="N557" s="35" t="e">
        <f t="shared" si="106"/>
        <v>#REF!</v>
      </c>
      <c r="O557" s="36" t="e">
        <f t="shared" si="107"/>
        <v>#REF!</v>
      </c>
      <c r="Q557" s="37">
        <f t="shared" si="99"/>
        <v>0</v>
      </c>
      <c r="R557" s="38" t="e">
        <f t="shared" si="100"/>
        <v>#REF!</v>
      </c>
      <c r="S557" s="39" t="e">
        <f t="shared" si="101"/>
        <v>#REF!</v>
      </c>
    </row>
    <row r="558" spans="1:19" x14ac:dyDescent="0.25">
      <c r="A558" s="2"/>
      <c r="C558">
        <f t="shared" si="102"/>
        <v>0</v>
      </c>
      <c r="D558" s="32" t="e">
        <f t="shared" si="103"/>
        <v>#N/A</v>
      </c>
      <c r="E558" s="32" t="e">
        <f>Basic!#REF!</f>
        <v>#REF!</v>
      </c>
      <c r="F558" s="40"/>
      <c r="G558" s="80">
        <f>IFERROR(VLOOKUP(A558,HistData!Y:Z,2,FALSE)/100,G557)</f>
        <v>0.19510000000000002</v>
      </c>
      <c r="H558" s="80" t="str">
        <f>_xll.BDH($B$1,"IVOL_MONEYNESS",A558,A558,"IVOL_MATURITY=MATURITY_1STM","IVOL_MONEYNESS_LEVEL=MONEY_LVL_100_","DTS=H","FACTOR=.01","DAYS=W")</f>
        <v>#N/A Start Date</v>
      </c>
      <c r="I558" s="81" t="str">
        <f t="shared" si="104"/>
        <v>#N/A Start Date</v>
      </c>
      <c r="J558" s="34" t="e">
        <f t="shared" si="96"/>
        <v>#REF!</v>
      </c>
      <c r="K558" s="35" t="e">
        <f t="shared" si="97"/>
        <v>#VALUE!</v>
      </c>
      <c r="L558" s="35" t="e">
        <f t="shared" si="98"/>
        <v>#REF!</v>
      </c>
      <c r="M558" s="35" t="e">
        <f t="shared" si="105"/>
        <v>#REF!</v>
      </c>
      <c r="N558" s="35" t="e">
        <f t="shared" si="106"/>
        <v>#REF!</v>
      </c>
      <c r="O558" s="36" t="e">
        <f t="shared" si="107"/>
        <v>#REF!</v>
      </c>
      <c r="Q558" s="37">
        <f t="shared" si="99"/>
        <v>0</v>
      </c>
      <c r="R558" s="38" t="e">
        <f t="shared" si="100"/>
        <v>#REF!</v>
      </c>
      <c r="S558" s="39" t="e">
        <f t="shared" si="101"/>
        <v>#REF!</v>
      </c>
    </row>
    <row r="559" spans="1:19" x14ac:dyDescent="0.25">
      <c r="A559" s="2"/>
      <c r="C559">
        <f t="shared" si="102"/>
        <v>0</v>
      </c>
      <c r="D559" s="32" t="e">
        <f t="shared" si="103"/>
        <v>#N/A</v>
      </c>
      <c r="E559" s="32" t="e">
        <f>Basic!#REF!</f>
        <v>#REF!</v>
      </c>
      <c r="F559" s="40"/>
      <c r="G559" s="80">
        <f>IFERROR(VLOOKUP(A559,HistData!Y:Z,2,FALSE)/100,G558)</f>
        <v>0.19510000000000002</v>
      </c>
      <c r="H559" s="80" t="str">
        <f>_xll.BDH($B$1,"IVOL_MONEYNESS",A559,A559,"IVOL_MATURITY=MATURITY_1STM","IVOL_MONEYNESS_LEVEL=MONEY_LVL_100_","DTS=H","FACTOR=.01","DAYS=W")</f>
        <v>#N/A Start Date</v>
      </c>
      <c r="I559" s="81" t="str">
        <f t="shared" si="104"/>
        <v>#N/A Start Date</v>
      </c>
      <c r="J559" s="34" t="e">
        <f t="shared" si="96"/>
        <v>#REF!</v>
      </c>
      <c r="K559" s="35" t="e">
        <f t="shared" si="97"/>
        <v>#VALUE!</v>
      </c>
      <c r="L559" s="35" t="e">
        <f t="shared" si="98"/>
        <v>#REF!</v>
      </c>
      <c r="M559" s="35" t="e">
        <f t="shared" si="105"/>
        <v>#REF!</v>
      </c>
      <c r="N559" s="35" t="e">
        <f t="shared" si="106"/>
        <v>#REF!</v>
      </c>
      <c r="O559" s="36" t="e">
        <f t="shared" si="107"/>
        <v>#REF!</v>
      </c>
      <c r="Q559" s="37">
        <f t="shared" si="99"/>
        <v>0</v>
      </c>
      <c r="R559" s="38" t="e">
        <f t="shared" si="100"/>
        <v>#REF!</v>
      </c>
      <c r="S559" s="39" t="e">
        <f t="shared" si="101"/>
        <v>#REF!</v>
      </c>
    </row>
    <row r="560" spans="1:19" x14ac:dyDescent="0.25">
      <c r="A560" s="2"/>
      <c r="C560">
        <f t="shared" si="102"/>
        <v>0</v>
      </c>
      <c r="D560" s="32" t="e">
        <f t="shared" si="103"/>
        <v>#N/A</v>
      </c>
      <c r="E560" s="32" t="e">
        <f>Basic!#REF!</f>
        <v>#REF!</v>
      </c>
      <c r="F560" s="40"/>
      <c r="G560" s="80">
        <f>IFERROR(VLOOKUP(A560,HistData!Y:Z,2,FALSE)/100,G559)</f>
        <v>0.19510000000000002</v>
      </c>
      <c r="H560" s="80" t="str">
        <f>_xll.BDH($B$1,"IVOL_MONEYNESS",A560,A560,"IVOL_MATURITY=MATURITY_1STM","IVOL_MONEYNESS_LEVEL=MONEY_LVL_100_","DTS=H","FACTOR=.01","DAYS=W")</f>
        <v>#N/A Start Date</v>
      </c>
      <c r="I560" s="81" t="str">
        <f t="shared" si="104"/>
        <v>#N/A Start Date</v>
      </c>
      <c r="J560" s="34" t="e">
        <f t="shared" si="96"/>
        <v>#REF!</v>
      </c>
      <c r="K560" s="35" t="e">
        <f t="shared" si="97"/>
        <v>#VALUE!</v>
      </c>
      <c r="L560" s="35" t="e">
        <f t="shared" si="98"/>
        <v>#REF!</v>
      </c>
      <c r="M560" s="35" t="e">
        <f t="shared" si="105"/>
        <v>#REF!</v>
      </c>
      <c r="N560" s="35" t="e">
        <f t="shared" si="106"/>
        <v>#REF!</v>
      </c>
      <c r="O560" s="36" t="e">
        <f t="shared" si="107"/>
        <v>#REF!</v>
      </c>
      <c r="Q560" s="37">
        <f t="shared" si="99"/>
        <v>0</v>
      </c>
      <c r="R560" s="38" t="e">
        <f t="shared" si="100"/>
        <v>#REF!</v>
      </c>
      <c r="S560" s="39" t="e">
        <f t="shared" si="101"/>
        <v>#REF!</v>
      </c>
    </row>
    <row r="561" spans="1:19" x14ac:dyDescent="0.25">
      <c r="A561" s="2"/>
      <c r="C561">
        <f t="shared" si="102"/>
        <v>0</v>
      </c>
      <c r="D561" s="32" t="e">
        <f t="shared" si="103"/>
        <v>#N/A</v>
      </c>
      <c r="E561" s="32" t="e">
        <f>Basic!#REF!</f>
        <v>#REF!</v>
      </c>
      <c r="F561" s="40"/>
      <c r="G561" s="80">
        <f>IFERROR(VLOOKUP(A561,HistData!Y:Z,2,FALSE)/100,G560)</f>
        <v>0.19510000000000002</v>
      </c>
      <c r="H561" s="80" t="str">
        <f>_xll.BDH($B$1,"IVOL_MONEYNESS",A561,A561,"IVOL_MATURITY=MATURITY_1STM","IVOL_MONEYNESS_LEVEL=MONEY_LVL_100_","DTS=H","FACTOR=.01","DAYS=W")</f>
        <v>#N/A Start Date</v>
      </c>
      <c r="I561" s="81" t="str">
        <f t="shared" si="104"/>
        <v>#N/A Start Date</v>
      </c>
      <c r="J561" s="34" t="e">
        <f t="shared" si="96"/>
        <v>#REF!</v>
      </c>
      <c r="K561" s="35" t="e">
        <f t="shared" si="97"/>
        <v>#VALUE!</v>
      </c>
      <c r="L561" s="35" t="e">
        <f t="shared" si="98"/>
        <v>#REF!</v>
      </c>
      <c r="M561" s="35" t="e">
        <f t="shared" si="105"/>
        <v>#REF!</v>
      </c>
      <c r="N561" s="35" t="e">
        <f t="shared" si="106"/>
        <v>#REF!</v>
      </c>
      <c r="O561" s="36" t="e">
        <f t="shared" si="107"/>
        <v>#REF!</v>
      </c>
      <c r="Q561" s="37">
        <f t="shared" si="99"/>
        <v>0</v>
      </c>
      <c r="R561" s="38" t="e">
        <f t="shared" si="100"/>
        <v>#REF!</v>
      </c>
      <c r="S561" s="39" t="e">
        <f t="shared" si="101"/>
        <v>#REF!</v>
      </c>
    </row>
    <row r="562" spans="1:19" x14ac:dyDescent="0.25">
      <c r="A562" s="2"/>
      <c r="C562">
        <f t="shared" si="102"/>
        <v>0</v>
      </c>
      <c r="D562" s="32" t="e">
        <f t="shared" si="103"/>
        <v>#N/A</v>
      </c>
      <c r="E562" s="32" t="e">
        <f>Basic!#REF!</f>
        <v>#REF!</v>
      </c>
      <c r="F562" s="40"/>
      <c r="G562" s="80">
        <f>IFERROR(VLOOKUP(A562,HistData!Y:Z,2,FALSE)/100,G561)</f>
        <v>0.19510000000000002</v>
      </c>
      <c r="H562" s="80" t="str">
        <f>_xll.BDH($B$1,"IVOL_MONEYNESS",A562,A562,"IVOL_MATURITY=MATURITY_1STM","IVOL_MONEYNESS_LEVEL=MONEY_LVL_100_","DTS=H","FACTOR=.01","DAYS=W")</f>
        <v>#N/A Start Date</v>
      </c>
      <c r="I562" s="81" t="str">
        <f t="shared" si="104"/>
        <v>#N/A Start Date</v>
      </c>
      <c r="J562" s="34" t="e">
        <f t="shared" si="96"/>
        <v>#REF!</v>
      </c>
      <c r="K562" s="35" t="e">
        <f t="shared" si="97"/>
        <v>#VALUE!</v>
      </c>
      <c r="L562" s="35" t="e">
        <f t="shared" si="98"/>
        <v>#REF!</v>
      </c>
      <c r="M562" s="35" t="e">
        <f t="shared" si="105"/>
        <v>#REF!</v>
      </c>
      <c r="N562" s="35" t="e">
        <f t="shared" si="106"/>
        <v>#REF!</v>
      </c>
      <c r="O562" s="36" t="e">
        <f t="shared" si="107"/>
        <v>#REF!</v>
      </c>
      <c r="Q562" s="37">
        <f t="shared" si="99"/>
        <v>0</v>
      </c>
      <c r="R562" s="38" t="e">
        <f t="shared" si="100"/>
        <v>#REF!</v>
      </c>
      <c r="S562" s="39" t="e">
        <f t="shared" si="101"/>
        <v>#REF!</v>
      </c>
    </row>
    <row r="563" spans="1:19" x14ac:dyDescent="0.25">
      <c r="A563" s="2"/>
      <c r="C563">
        <f t="shared" si="102"/>
        <v>0</v>
      </c>
      <c r="D563" s="32" t="e">
        <f t="shared" si="103"/>
        <v>#N/A</v>
      </c>
      <c r="E563" s="32" t="e">
        <f>Basic!#REF!</f>
        <v>#REF!</v>
      </c>
      <c r="F563" s="40"/>
      <c r="G563" s="80">
        <f>IFERROR(VLOOKUP(A563,HistData!Y:Z,2,FALSE)/100,G562)</f>
        <v>0.19510000000000002</v>
      </c>
      <c r="H563" s="80" t="str">
        <f>_xll.BDH($B$1,"IVOL_MONEYNESS",A563,A563,"IVOL_MATURITY=MATURITY_1STM","IVOL_MONEYNESS_LEVEL=MONEY_LVL_100_","DTS=H","FACTOR=.01","DAYS=W")</f>
        <v>#N/A Start Date</v>
      </c>
      <c r="I563" s="81" t="str">
        <f t="shared" si="104"/>
        <v>#N/A Start Date</v>
      </c>
      <c r="J563" s="34" t="e">
        <f t="shared" si="96"/>
        <v>#REF!</v>
      </c>
      <c r="K563" s="35" t="e">
        <f t="shared" si="97"/>
        <v>#VALUE!</v>
      </c>
      <c r="L563" s="35" t="e">
        <f t="shared" si="98"/>
        <v>#REF!</v>
      </c>
      <c r="M563" s="35" t="e">
        <f t="shared" si="105"/>
        <v>#REF!</v>
      </c>
      <c r="N563" s="35" t="e">
        <f t="shared" si="106"/>
        <v>#REF!</v>
      </c>
      <c r="O563" s="36" t="e">
        <f t="shared" si="107"/>
        <v>#REF!</v>
      </c>
      <c r="Q563" s="37">
        <f t="shared" si="99"/>
        <v>0</v>
      </c>
      <c r="R563" s="38" t="e">
        <f t="shared" si="100"/>
        <v>#REF!</v>
      </c>
      <c r="S563" s="39" t="e">
        <f t="shared" si="101"/>
        <v>#REF!</v>
      </c>
    </row>
    <row r="564" spans="1:19" x14ac:dyDescent="0.25">
      <c r="A564" s="2"/>
      <c r="C564">
        <f t="shared" si="102"/>
        <v>0</v>
      </c>
      <c r="D564" s="32" t="e">
        <f t="shared" si="103"/>
        <v>#N/A</v>
      </c>
      <c r="E564" s="32" t="e">
        <f>Basic!#REF!</f>
        <v>#REF!</v>
      </c>
      <c r="F564" s="40"/>
      <c r="G564" s="80">
        <f>IFERROR(VLOOKUP(A564,HistData!Y:Z,2,FALSE)/100,G563)</f>
        <v>0.19510000000000002</v>
      </c>
      <c r="H564" s="80" t="str">
        <f>_xll.BDH($B$1,"IVOL_MONEYNESS",A564,A564,"IVOL_MATURITY=MATURITY_1STM","IVOL_MONEYNESS_LEVEL=MONEY_LVL_100_","DTS=H","FACTOR=.01","DAYS=W")</f>
        <v>#N/A Start Date</v>
      </c>
      <c r="I564" s="81" t="str">
        <f t="shared" si="104"/>
        <v>#N/A Start Date</v>
      </c>
      <c r="J564" s="34" t="e">
        <f t="shared" si="96"/>
        <v>#REF!</v>
      </c>
      <c r="K564" s="35" t="e">
        <f t="shared" si="97"/>
        <v>#VALUE!</v>
      </c>
      <c r="L564" s="35" t="e">
        <f t="shared" si="98"/>
        <v>#REF!</v>
      </c>
      <c r="M564" s="35" t="e">
        <f t="shared" si="105"/>
        <v>#REF!</v>
      </c>
      <c r="N564" s="35" t="e">
        <f t="shared" si="106"/>
        <v>#REF!</v>
      </c>
      <c r="O564" s="36" t="e">
        <f t="shared" si="107"/>
        <v>#REF!</v>
      </c>
      <c r="Q564" s="37">
        <f t="shared" si="99"/>
        <v>0</v>
      </c>
      <c r="R564" s="38" t="e">
        <f t="shared" si="100"/>
        <v>#REF!</v>
      </c>
      <c r="S564" s="39" t="e">
        <f t="shared" si="101"/>
        <v>#REF!</v>
      </c>
    </row>
    <row r="565" spans="1:19" x14ac:dyDescent="0.25">
      <c r="A565" s="2"/>
      <c r="C565">
        <f t="shared" si="102"/>
        <v>0</v>
      </c>
      <c r="D565" s="32" t="e">
        <f t="shared" si="103"/>
        <v>#N/A</v>
      </c>
      <c r="E565" s="32" t="e">
        <f>Basic!#REF!</f>
        <v>#REF!</v>
      </c>
      <c r="F565" s="40"/>
      <c r="G565" s="80">
        <f>IFERROR(VLOOKUP(A565,HistData!Y:Z,2,FALSE)/100,G564)</f>
        <v>0.19510000000000002</v>
      </c>
      <c r="H565" s="80" t="str">
        <f>_xll.BDH($B$1,"IVOL_MONEYNESS",A565,A565,"IVOL_MATURITY=MATURITY_1STM","IVOL_MONEYNESS_LEVEL=MONEY_LVL_100_","DTS=H","FACTOR=.01","DAYS=W")</f>
        <v>#N/A Start Date</v>
      </c>
      <c r="I565" s="81" t="str">
        <f t="shared" si="104"/>
        <v>#N/A Start Date</v>
      </c>
      <c r="J565" s="34" t="e">
        <f t="shared" si="96"/>
        <v>#REF!</v>
      </c>
      <c r="K565" s="35" t="e">
        <f t="shared" si="97"/>
        <v>#VALUE!</v>
      </c>
      <c r="L565" s="35" t="e">
        <f t="shared" si="98"/>
        <v>#REF!</v>
      </c>
      <c r="M565" s="35" t="e">
        <f t="shared" si="105"/>
        <v>#REF!</v>
      </c>
      <c r="N565" s="35" t="e">
        <f t="shared" si="106"/>
        <v>#REF!</v>
      </c>
      <c r="O565" s="36" t="e">
        <f t="shared" si="107"/>
        <v>#REF!</v>
      </c>
      <c r="Q565" s="37">
        <f t="shared" si="99"/>
        <v>0</v>
      </c>
      <c r="R565" s="38" t="e">
        <f t="shared" si="100"/>
        <v>#REF!</v>
      </c>
      <c r="S565" s="39" t="e">
        <f t="shared" si="101"/>
        <v>#REF!</v>
      </c>
    </row>
    <row r="566" spans="1:19" x14ac:dyDescent="0.25">
      <c r="A566" s="2"/>
      <c r="C566">
        <f t="shared" si="102"/>
        <v>0</v>
      </c>
      <c r="D566" s="32" t="e">
        <f t="shared" si="103"/>
        <v>#N/A</v>
      </c>
      <c r="E566" s="32" t="e">
        <f>Basic!#REF!</f>
        <v>#REF!</v>
      </c>
      <c r="F566" s="40"/>
      <c r="G566" s="80">
        <f>IFERROR(VLOOKUP(A566,HistData!Y:Z,2,FALSE)/100,G565)</f>
        <v>0.19510000000000002</v>
      </c>
      <c r="H566" s="80" t="str">
        <f>_xll.BDH($B$1,"IVOL_MONEYNESS",A566,A566,"IVOL_MATURITY=MATURITY_1STM","IVOL_MONEYNESS_LEVEL=MONEY_LVL_100_","DTS=H","FACTOR=.01","DAYS=W")</f>
        <v>#N/A Start Date</v>
      </c>
      <c r="I566" s="81" t="str">
        <f t="shared" si="104"/>
        <v>#N/A Start Date</v>
      </c>
      <c r="J566" s="34" t="e">
        <f t="shared" si="96"/>
        <v>#REF!</v>
      </c>
      <c r="K566" s="35" t="e">
        <f t="shared" si="97"/>
        <v>#VALUE!</v>
      </c>
      <c r="L566" s="35" t="e">
        <f t="shared" si="98"/>
        <v>#REF!</v>
      </c>
      <c r="M566" s="35" t="e">
        <f t="shared" si="105"/>
        <v>#REF!</v>
      </c>
      <c r="N566" s="35" t="e">
        <f t="shared" si="106"/>
        <v>#REF!</v>
      </c>
      <c r="O566" s="36" t="e">
        <f t="shared" si="107"/>
        <v>#REF!</v>
      </c>
      <c r="Q566" s="37">
        <f t="shared" si="99"/>
        <v>0</v>
      </c>
      <c r="R566" s="38" t="e">
        <f t="shared" si="100"/>
        <v>#REF!</v>
      </c>
      <c r="S566" s="39" t="e">
        <f t="shared" si="101"/>
        <v>#REF!</v>
      </c>
    </row>
    <row r="567" spans="1:19" x14ac:dyDescent="0.25">
      <c r="A567" s="2"/>
      <c r="C567">
        <f t="shared" si="102"/>
        <v>0</v>
      </c>
      <c r="D567" s="32" t="e">
        <f t="shared" si="103"/>
        <v>#N/A</v>
      </c>
      <c r="E567" s="32" t="e">
        <f>Basic!#REF!</f>
        <v>#REF!</v>
      </c>
      <c r="F567" s="40"/>
      <c r="G567" s="80">
        <f>IFERROR(VLOOKUP(A567,HistData!Y:Z,2,FALSE)/100,G566)</f>
        <v>0.19510000000000002</v>
      </c>
      <c r="H567" s="80" t="str">
        <f>_xll.BDH($B$1,"IVOL_MONEYNESS",A567,A567,"IVOL_MATURITY=MATURITY_1STM","IVOL_MONEYNESS_LEVEL=MONEY_LVL_100_","DTS=H","FACTOR=.01","DAYS=W")</f>
        <v>#N/A Start Date</v>
      </c>
      <c r="I567" s="81" t="str">
        <f t="shared" si="104"/>
        <v>#N/A Start Date</v>
      </c>
      <c r="J567" s="34" t="e">
        <f t="shared" si="96"/>
        <v>#REF!</v>
      </c>
      <c r="K567" s="35" t="e">
        <f t="shared" si="97"/>
        <v>#VALUE!</v>
      </c>
      <c r="L567" s="35" t="e">
        <f t="shared" si="98"/>
        <v>#REF!</v>
      </c>
      <c r="M567" s="35" t="e">
        <f t="shared" si="105"/>
        <v>#REF!</v>
      </c>
      <c r="N567" s="35" t="e">
        <f t="shared" si="106"/>
        <v>#REF!</v>
      </c>
      <c r="O567" s="36" t="e">
        <f t="shared" si="107"/>
        <v>#REF!</v>
      </c>
      <c r="Q567" s="37">
        <f t="shared" si="99"/>
        <v>0</v>
      </c>
      <c r="R567" s="38" t="e">
        <f t="shared" si="100"/>
        <v>#REF!</v>
      </c>
      <c r="S567" s="39" t="e">
        <f t="shared" si="101"/>
        <v>#REF!</v>
      </c>
    </row>
    <row r="568" spans="1:19" x14ac:dyDescent="0.25">
      <c r="A568" s="2"/>
      <c r="C568">
        <f t="shared" si="102"/>
        <v>0</v>
      </c>
      <c r="D568" s="32" t="e">
        <f t="shared" si="103"/>
        <v>#N/A</v>
      </c>
      <c r="E568" s="32" t="e">
        <f>Basic!#REF!</f>
        <v>#REF!</v>
      </c>
      <c r="F568" s="40"/>
      <c r="G568" s="80">
        <f>IFERROR(VLOOKUP(A568,HistData!Y:Z,2,FALSE)/100,G567)</f>
        <v>0.19510000000000002</v>
      </c>
      <c r="H568" s="80" t="str">
        <f>_xll.BDH($B$1,"IVOL_MONEYNESS",A568,A568,"IVOL_MATURITY=MATURITY_1STM","IVOL_MONEYNESS_LEVEL=MONEY_LVL_100_","DTS=H","FACTOR=.01","DAYS=W")</f>
        <v>#N/A Start Date</v>
      </c>
      <c r="I568" s="81" t="str">
        <f t="shared" si="104"/>
        <v>#N/A Start Date</v>
      </c>
      <c r="J568" s="34" t="e">
        <f t="shared" si="96"/>
        <v>#REF!</v>
      </c>
      <c r="K568" s="35" t="e">
        <f t="shared" si="97"/>
        <v>#VALUE!</v>
      </c>
      <c r="L568" s="35" t="e">
        <f t="shared" si="98"/>
        <v>#REF!</v>
      </c>
      <c r="M568" s="35" t="e">
        <f t="shared" si="105"/>
        <v>#REF!</v>
      </c>
      <c r="N568" s="35" t="e">
        <f t="shared" si="106"/>
        <v>#REF!</v>
      </c>
      <c r="O568" s="36" t="e">
        <f t="shared" si="107"/>
        <v>#REF!</v>
      </c>
      <c r="Q568" s="37">
        <f t="shared" si="99"/>
        <v>0</v>
      </c>
      <c r="R568" s="38" t="e">
        <f t="shared" si="100"/>
        <v>#REF!</v>
      </c>
      <c r="S568" s="39" t="e">
        <f t="shared" si="101"/>
        <v>#REF!</v>
      </c>
    </row>
    <row r="569" spans="1:19" x14ac:dyDescent="0.25">
      <c r="A569" s="2"/>
      <c r="C569">
        <f t="shared" si="102"/>
        <v>0</v>
      </c>
      <c r="D569" s="32" t="e">
        <f t="shared" si="103"/>
        <v>#N/A</v>
      </c>
      <c r="E569" s="32" t="e">
        <f>Basic!#REF!</f>
        <v>#REF!</v>
      </c>
      <c r="F569" s="40"/>
      <c r="G569" s="80">
        <f>IFERROR(VLOOKUP(A569,HistData!Y:Z,2,FALSE)/100,G568)</f>
        <v>0.19510000000000002</v>
      </c>
      <c r="H569" s="80" t="str">
        <f>_xll.BDH($B$1,"IVOL_MONEYNESS",A569,A569,"IVOL_MATURITY=MATURITY_1STM","IVOL_MONEYNESS_LEVEL=MONEY_LVL_100_","DTS=H","FACTOR=.01","DAYS=W")</f>
        <v>#N/A Start Date</v>
      </c>
      <c r="I569" s="81" t="str">
        <f t="shared" si="104"/>
        <v>#N/A Start Date</v>
      </c>
      <c r="J569" s="34" t="e">
        <f t="shared" si="96"/>
        <v>#REF!</v>
      </c>
      <c r="K569" s="35" t="e">
        <f t="shared" si="97"/>
        <v>#VALUE!</v>
      </c>
      <c r="L569" s="35" t="e">
        <f t="shared" si="98"/>
        <v>#REF!</v>
      </c>
      <c r="M569" s="35" t="e">
        <f t="shared" si="105"/>
        <v>#REF!</v>
      </c>
      <c r="N569" s="35" t="e">
        <f t="shared" si="106"/>
        <v>#REF!</v>
      </c>
      <c r="O569" s="36" t="e">
        <f t="shared" si="107"/>
        <v>#REF!</v>
      </c>
      <c r="Q569" s="37">
        <f t="shared" si="99"/>
        <v>0</v>
      </c>
      <c r="R569" s="38" t="e">
        <f t="shared" si="100"/>
        <v>#REF!</v>
      </c>
      <c r="S569" s="39" t="e">
        <f t="shared" si="101"/>
        <v>#REF!</v>
      </c>
    </row>
    <row r="570" spans="1:19" x14ac:dyDescent="0.25">
      <c r="A570" s="2"/>
      <c r="C570">
        <f t="shared" si="102"/>
        <v>0</v>
      </c>
      <c r="D570" s="32" t="e">
        <f t="shared" si="103"/>
        <v>#N/A</v>
      </c>
      <c r="E570" s="32" t="e">
        <f>Basic!#REF!</f>
        <v>#REF!</v>
      </c>
      <c r="F570" s="40"/>
      <c r="G570" s="80">
        <f>IFERROR(VLOOKUP(A570,HistData!Y:Z,2,FALSE)/100,G569)</f>
        <v>0.19510000000000002</v>
      </c>
      <c r="H570" s="80" t="str">
        <f>_xll.BDH($B$1,"IVOL_MONEYNESS",A570,A570,"IVOL_MATURITY=MATURITY_1STM","IVOL_MONEYNESS_LEVEL=MONEY_LVL_100_","DTS=H","FACTOR=.01","DAYS=W")</f>
        <v>#N/A Start Date</v>
      </c>
      <c r="I570" s="81" t="str">
        <f t="shared" si="104"/>
        <v>#N/A Start Date</v>
      </c>
      <c r="J570" s="34" t="e">
        <f t="shared" si="96"/>
        <v>#REF!</v>
      </c>
      <c r="K570" s="35" t="e">
        <f t="shared" si="97"/>
        <v>#VALUE!</v>
      </c>
      <c r="L570" s="35" t="e">
        <f t="shared" si="98"/>
        <v>#REF!</v>
      </c>
      <c r="M570" s="35" t="e">
        <f t="shared" si="105"/>
        <v>#REF!</v>
      </c>
      <c r="N570" s="35" t="e">
        <f t="shared" si="106"/>
        <v>#REF!</v>
      </c>
      <c r="O570" s="36" t="e">
        <f t="shared" si="107"/>
        <v>#REF!</v>
      </c>
      <c r="Q570" s="37">
        <f t="shared" si="99"/>
        <v>0</v>
      </c>
      <c r="R570" s="38" t="e">
        <f t="shared" si="100"/>
        <v>#REF!</v>
      </c>
      <c r="S570" s="39" t="e">
        <f t="shared" si="101"/>
        <v>#REF!</v>
      </c>
    </row>
    <row r="571" spans="1:19" x14ac:dyDescent="0.25">
      <c r="A571" s="2"/>
      <c r="C571">
        <f t="shared" si="102"/>
        <v>0</v>
      </c>
      <c r="D571" s="32" t="e">
        <f t="shared" si="103"/>
        <v>#N/A</v>
      </c>
      <c r="E571" s="32" t="e">
        <f>Basic!#REF!</f>
        <v>#REF!</v>
      </c>
      <c r="F571" s="40"/>
      <c r="G571" s="80">
        <f>IFERROR(VLOOKUP(A571,HistData!Y:Z,2,FALSE)/100,G570)</f>
        <v>0.19510000000000002</v>
      </c>
      <c r="H571" s="80" t="str">
        <f>_xll.BDH($B$1,"IVOL_MONEYNESS",A571,A571,"IVOL_MATURITY=MATURITY_1STM","IVOL_MONEYNESS_LEVEL=MONEY_LVL_100_","DTS=H","FACTOR=.01","DAYS=W")</f>
        <v>#N/A Start Date</v>
      </c>
      <c r="I571" s="81" t="str">
        <f t="shared" si="104"/>
        <v>#N/A Start Date</v>
      </c>
      <c r="J571" s="34" t="e">
        <f t="shared" si="96"/>
        <v>#REF!</v>
      </c>
      <c r="K571" s="35" t="e">
        <f t="shared" si="97"/>
        <v>#VALUE!</v>
      </c>
      <c r="L571" s="35" t="e">
        <f t="shared" si="98"/>
        <v>#REF!</v>
      </c>
      <c r="M571" s="35" t="e">
        <f t="shared" si="105"/>
        <v>#REF!</v>
      </c>
      <c r="N571" s="35" t="e">
        <f t="shared" si="106"/>
        <v>#REF!</v>
      </c>
      <c r="O571" s="36" t="e">
        <f t="shared" si="107"/>
        <v>#REF!</v>
      </c>
      <c r="Q571" s="37">
        <f t="shared" si="99"/>
        <v>0</v>
      </c>
      <c r="R571" s="38" t="e">
        <f t="shared" si="100"/>
        <v>#REF!</v>
      </c>
      <c r="S571" s="39" t="e">
        <f t="shared" si="101"/>
        <v>#REF!</v>
      </c>
    </row>
    <row r="572" spans="1:19" x14ac:dyDescent="0.25">
      <c r="A572" s="2"/>
      <c r="C572">
        <f t="shared" si="102"/>
        <v>0</v>
      </c>
      <c r="D572" s="32" t="e">
        <f t="shared" si="103"/>
        <v>#N/A</v>
      </c>
      <c r="E572" s="32" t="e">
        <f>Basic!#REF!</f>
        <v>#REF!</v>
      </c>
      <c r="F572" s="40"/>
      <c r="G572" s="80">
        <f>IFERROR(VLOOKUP(A572,HistData!Y:Z,2,FALSE)/100,G571)</f>
        <v>0.19510000000000002</v>
      </c>
      <c r="H572" s="80" t="str">
        <f>_xll.BDH($B$1,"IVOL_MONEYNESS",A572,A572,"IVOL_MATURITY=MATURITY_1STM","IVOL_MONEYNESS_LEVEL=MONEY_LVL_100_","DTS=H","FACTOR=.01","DAYS=W")</f>
        <v>#N/A Start Date</v>
      </c>
      <c r="I572" s="81" t="str">
        <f t="shared" si="104"/>
        <v>#N/A Start Date</v>
      </c>
      <c r="J572" s="34" t="e">
        <f t="shared" si="96"/>
        <v>#REF!</v>
      </c>
      <c r="K572" s="35" t="e">
        <f t="shared" si="97"/>
        <v>#VALUE!</v>
      </c>
      <c r="L572" s="35" t="e">
        <f t="shared" si="98"/>
        <v>#REF!</v>
      </c>
      <c r="M572" s="35" t="e">
        <f t="shared" si="105"/>
        <v>#REF!</v>
      </c>
      <c r="N572" s="35" t="e">
        <f t="shared" si="106"/>
        <v>#REF!</v>
      </c>
      <c r="O572" s="36" t="e">
        <f t="shared" si="107"/>
        <v>#REF!</v>
      </c>
      <c r="Q572" s="37">
        <f t="shared" si="99"/>
        <v>0</v>
      </c>
      <c r="R572" s="38" t="e">
        <f t="shared" si="100"/>
        <v>#REF!</v>
      </c>
      <c r="S572" s="39" t="e">
        <f t="shared" si="101"/>
        <v>#REF!</v>
      </c>
    </row>
    <row r="573" spans="1:19" x14ac:dyDescent="0.25">
      <c r="A573" s="2"/>
      <c r="C573">
        <f t="shared" si="102"/>
        <v>0</v>
      </c>
      <c r="D573" s="32" t="e">
        <f t="shared" si="103"/>
        <v>#N/A</v>
      </c>
      <c r="E573" s="32" t="e">
        <f>Basic!#REF!</f>
        <v>#REF!</v>
      </c>
      <c r="F573" s="40"/>
      <c r="G573" s="80">
        <f>IFERROR(VLOOKUP(A573,HistData!Y:Z,2,FALSE)/100,G572)</f>
        <v>0.19510000000000002</v>
      </c>
      <c r="H573" s="80" t="str">
        <f>_xll.BDH($B$1,"IVOL_MONEYNESS",A573,A573,"IVOL_MATURITY=MATURITY_1STM","IVOL_MONEYNESS_LEVEL=MONEY_LVL_100_","DTS=H","FACTOR=.01","DAYS=W")</f>
        <v>#N/A Start Date</v>
      </c>
      <c r="I573" s="81" t="str">
        <f t="shared" si="104"/>
        <v>#N/A Start Date</v>
      </c>
      <c r="J573" s="34" t="e">
        <f t="shared" si="96"/>
        <v>#REF!</v>
      </c>
      <c r="K573" s="35" t="e">
        <f t="shared" si="97"/>
        <v>#VALUE!</v>
      </c>
      <c r="L573" s="35" t="e">
        <f t="shared" si="98"/>
        <v>#REF!</v>
      </c>
      <c r="M573" s="35" t="e">
        <f t="shared" si="105"/>
        <v>#REF!</v>
      </c>
      <c r="N573" s="35" t="e">
        <f t="shared" si="106"/>
        <v>#REF!</v>
      </c>
      <c r="O573" s="36" t="e">
        <f t="shared" si="107"/>
        <v>#REF!</v>
      </c>
      <c r="Q573" s="37">
        <f t="shared" si="99"/>
        <v>0</v>
      </c>
      <c r="R573" s="38" t="e">
        <f t="shared" si="100"/>
        <v>#REF!</v>
      </c>
      <c r="S573" s="39" t="e">
        <f t="shared" si="101"/>
        <v>#REF!</v>
      </c>
    </row>
    <row r="574" spans="1:19" x14ac:dyDescent="0.25">
      <c r="A574" s="2"/>
      <c r="C574">
        <f t="shared" si="102"/>
        <v>0</v>
      </c>
      <c r="D574" s="32" t="e">
        <f t="shared" si="103"/>
        <v>#N/A</v>
      </c>
      <c r="E574" s="32" t="e">
        <f>Basic!#REF!</f>
        <v>#REF!</v>
      </c>
      <c r="F574" s="40"/>
      <c r="G574" s="80">
        <f>IFERROR(VLOOKUP(A574,HistData!Y:Z,2,FALSE)/100,G573)</f>
        <v>0.19510000000000002</v>
      </c>
      <c r="H574" s="80" t="str">
        <f>_xll.BDH($B$1,"IVOL_MONEYNESS",A574,A574,"IVOL_MATURITY=MATURITY_1STM","IVOL_MONEYNESS_LEVEL=MONEY_LVL_100_","DTS=H","FACTOR=.01","DAYS=W")</f>
        <v>#N/A Start Date</v>
      </c>
      <c r="I574" s="81" t="str">
        <f t="shared" si="104"/>
        <v>#N/A Start Date</v>
      </c>
      <c r="J574" s="34" t="e">
        <f t="shared" si="96"/>
        <v>#REF!</v>
      </c>
      <c r="K574" s="35" t="e">
        <f t="shared" si="97"/>
        <v>#VALUE!</v>
      </c>
      <c r="L574" s="35" t="e">
        <f t="shared" si="98"/>
        <v>#REF!</v>
      </c>
      <c r="M574" s="35" t="e">
        <f t="shared" si="105"/>
        <v>#REF!</v>
      </c>
      <c r="N574" s="35" t="e">
        <f t="shared" si="106"/>
        <v>#REF!</v>
      </c>
      <c r="O574" s="36" t="e">
        <f t="shared" si="107"/>
        <v>#REF!</v>
      </c>
      <c r="Q574" s="37">
        <f t="shared" si="99"/>
        <v>0</v>
      </c>
      <c r="R574" s="38" t="e">
        <f t="shared" si="100"/>
        <v>#REF!</v>
      </c>
      <c r="S574" s="39" t="e">
        <f t="shared" si="101"/>
        <v>#REF!</v>
      </c>
    </row>
    <row r="575" spans="1:19" x14ac:dyDescent="0.25">
      <c r="A575" s="2"/>
      <c r="C575">
        <f t="shared" si="102"/>
        <v>0</v>
      </c>
      <c r="D575" s="32" t="e">
        <f t="shared" si="103"/>
        <v>#N/A</v>
      </c>
      <c r="E575" s="32" t="e">
        <f>Basic!#REF!</f>
        <v>#REF!</v>
      </c>
      <c r="F575" s="40"/>
      <c r="G575" s="80">
        <f>IFERROR(VLOOKUP(A575,HistData!Y:Z,2,FALSE)/100,G574)</f>
        <v>0.19510000000000002</v>
      </c>
      <c r="H575" s="80" t="str">
        <f>_xll.BDH($B$1,"IVOL_MONEYNESS",A575,A575,"IVOL_MATURITY=MATURITY_1STM","IVOL_MONEYNESS_LEVEL=MONEY_LVL_100_","DTS=H","FACTOR=.01","DAYS=W")</f>
        <v>#N/A Start Date</v>
      </c>
      <c r="I575" s="81" t="str">
        <f t="shared" si="104"/>
        <v>#N/A Start Date</v>
      </c>
      <c r="J575" s="34" t="e">
        <f t="shared" si="96"/>
        <v>#REF!</v>
      </c>
      <c r="K575" s="35" t="e">
        <f t="shared" si="97"/>
        <v>#VALUE!</v>
      </c>
      <c r="L575" s="35" t="e">
        <f t="shared" si="98"/>
        <v>#REF!</v>
      </c>
      <c r="M575" s="35" t="e">
        <f t="shared" si="105"/>
        <v>#REF!</v>
      </c>
      <c r="N575" s="35" t="e">
        <f t="shared" si="106"/>
        <v>#REF!</v>
      </c>
      <c r="O575" s="36" t="e">
        <f t="shared" si="107"/>
        <v>#REF!</v>
      </c>
      <c r="Q575" s="37">
        <f t="shared" si="99"/>
        <v>0</v>
      </c>
      <c r="R575" s="38" t="e">
        <f t="shared" si="100"/>
        <v>#REF!</v>
      </c>
      <c r="S575" s="39" t="e">
        <f t="shared" si="101"/>
        <v>#REF!</v>
      </c>
    </row>
    <row r="576" spans="1:19" x14ac:dyDescent="0.25">
      <c r="A576" s="2"/>
      <c r="C576">
        <f t="shared" si="102"/>
        <v>0</v>
      </c>
      <c r="D576" s="32" t="e">
        <f t="shared" si="103"/>
        <v>#N/A</v>
      </c>
      <c r="E576" s="32" t="e">
        <f>Basic!#REF!</f>
        <v>#REF!</v>
      </c>
      <c r="F576" s="40"/>
      <c r="G576" s="80">
        <f>IFERROR(VLOOKUP(A576,HistData!Y:Z,2,FALSE)/100,G575)</f>
        <v>0.19510000000000002</v>
      </c>
      <c r="H576" s="80" t="str">
        <f>_xll.BDH($B$1,"IVOL_MONEYNESS",A576,A576,"IVOL_MATURITY=MATURITY_1STM","IVOL_MONEYNESS_LEVEL=MONEY_LVL_100_","DTS=H","FACTOR=.01","DAYS=W")</f>
        <v>#N/A Start Date</v>
      </c>
      <c r="I576" s="81" t="str">
        <f t="shared" si="104"/>
        <v>#N/A Start Date</v>
      </c>
      <c r="J576" s="34" t="e">
        <f t="shared" si="96"/>
        <v>#REF!</v>
      </c>
      <c r="K576" s="35" t="e">
        <f t="shared" si="97"/>
        <v>#VALUE!</v>
      </c>
      <c r="L576" s="35" t="e">
        <f t="shared" si="98"/>
        <v>#REF!</v>
      </c>
      <c r="M576" s="35" t="e">
        <f t="shared" si="105"/>
        <v>#REF!</v>
      </c>
      <c r="N576" s="35" t="e">
        <f t="shared" si="106"/>
        <v>#REF!</v>
      </c>
      <c r="O576" s="36" t="e">
        <f t="shared" si="107"/>
        <v>#REF!</v>
      </c>
      <c r="Q576" s="37">
        <f t="shared" si="99"/>
        <v>0</v>
      </c>
      <c r="R576" s="38" t="e">
        <f t="shared" si="100"/>
        <v>#REF!</v>
      </c>
      <c r="S576" s="39" t="e">
        <f t="shared" si="101"/>
        <v>#REF!</v>
      </c>
    </row>
    <row r="577" spans="1:19" x14ac:dyDescent="0.25">
      <c r="A577" s="2"/>
      <c r="C577">
        <f t="shared" si="102"/>
        <v>0</v>
      </c>
      <c r="D577" s="32" t="e">
        <f t="shared" si="103"/>
        <v>#N/A</v>
      </c>
      <c r="E577" s="32" t="e">
        <f>Basic!#REF!</f>
        <v>#REF!</v>
      </c>
      <c r="F577" s="40"/>
      <c r="G577" s="80">
        <f>IFERROR(VLOOKUP(A577,HistData!Y:Z,2,FALSE)/100,G576)</f>
        <v>0.19510000000000002</v>
      </c>
      <c r="H577" s="80" t="str">
        <f>_xll.BDH($B$1,"IVOL_MONEYNESS",A577,A577,"IVOL_MATURITY=MATURITY_1STM","IVOL_MONEYNESS_LEVEL=MONEY_LVL_100_","DTS=H","FACTOR=.01","DAYS=W")</f>
        <v>#N/A Start Date</v>
      </c>
      <c r="I577" s="81" t="str">
        <f t="shared" si="104"/>
        <v>#N/A Start Date</v>
      </c>
      <c r="J577" s="34" t="e">
        <f t="shared" si="96"/>
        <v>#REF!</v>
      </c>
      <c r="K577" s="35" t="e">
        <f t="shared" si="97"/>
        <v>#VALUE!</v>
      </c>
      <c r="L577" s="35" t="e">
        <f t="shared" si="98"/>
        <v>#REF!</v>
      </c>
      <c r="M577" s="35" t="e">
        <f t="shared" si="105"/>
        <v>#REF!</v>
      </c>
      <c r="N577" s="35" t="e">
        <f t="shared" si="106"/>
        <v>#REF!</v>
      </c>
      <c r="O577" s="36" t="e">
        <f t="shared" si="107"/>
        <v>#REF!</v>
      </c>
      <c r="Q577" s="37">
        <f t="shared" si="99"/>
        <v>0</v>
      </c>
      <c r="R577" s="38" t="e">
        <f t="shared" si="100"/>
        <v>#REF!</v>
      </c>
      <c r="S577" s="39" t="e">
        <f t="shared" si="101"/>
        <v>#REF!</v>
      </c>
    </row>
    <row r="578" spans="1:19" x14ac:dyDescent="0.25">
      <c r="A578" s="2"/>
      <c r="C578">
        <f t="shared" si="102"/>
        <v>0</v>
      </c>
      <c r="D578" s="32" t="e">
        <f t="shared" si="103"/>
        <v>#N/A</v>
      </c>
      <c r="E578" s="32" t="e">
        <f>Basic!#REF!</f>
        <v>#REF!</v>
      </c>
      <c r="F578" s="40"/>
      <c r="G578" s="80">
        <f>IFERROR(VLOOKUP(A578,HistData!Y:Z,2,FALSE)/100,G577)</f>
        <v>0.19510000000000002</v>
      </c>
      <c r="H578" s="80" t="str">
        <f>_xll.BDH($B$1,"IVOL_MONEYNESS",A578,A578,"IVOL_MATURITY=MATURITY_1STM","IVOL_MONEYNESS_LEVEL=MONEY_LVL_100_","DTS=H","FACTOR=.01","DAYS=W")</f>
        <v>#N/A Start Date</v>
      </c>
      <c r="I578" s="81" t="str">
        <f t="shared" si="104"/>
        <v>#N/A Start Date</v>
      </c>
      <c r="J578" s="34" t="e">
        <f t="shared" si="96"/>
        <v>#REF!</v>
      </c>
      <c r="K578" s="35" t="e">
        <f t="shared" si="97"/>
        <v>#VALUE!</v>
      </c>
      <c r="L578" s="35" t="e">
        <f t="shared" si="98"/>
        <v>#REF!</v>
      </c>
      <c r="M578" s="35" t="e">
        <f t="shared" si="105"/>
        <v>#REF!</v>
      </c>
      <c r="N578" s="35" t="e">
        <f t="shared" si="106"/>
        <v>#REF!</v>
      </c>
      <c r="O578" s="36" t="e">
        <f t="shared" si="107"/>
        <v>#REF!</v>
      </c>
      <c r="Q578" s="37">
        <f t="shared" si="99"/>
        <v>0</v>
      </c>
      <c r="R578" s="38" t="e">
        <f t="shared" si="100"/>
        <v>#REF!</v>
      </c>
      <c r="S578" s="39" t="e">
        <f t="shared" si="101"/>
        <v>#REF!</v>
      </c>
    </row>
    <row r="579" spans="1:19" x14ac:dyDescent="0.25">
      <c r="A579" s="2"/>
      <c r="C579">
        <f t="shared" si="102"/>
        <v>0</v>
      </c>
      <c r="D579" s="32" t="e">
        <f t="shared" si="103"/>
        <v>#N/A</v>
      </c>
      <c r="E579" s="32" t="e">
        <f>Basic!#REF!</f>
        <v>#REF!</v>
      </c>
      <c r="F579" s="40"/>
      <c r="G579" s="80">
        <f>IFERROR(VLOOKUP(A579,HistData!Y:Z,2,FALSE)/100,G578)</f>
        <v>0.19510000000000002</v>
      </c>
      <c r="H579" s="80" t="str">
        <f>_xll.BDH($B$1,"IVOL_MONEYNESS",A579,A579,"IVOL_MATURITY=MATURITY_1STM","IVOL_MONEYNESS_LEVEL=MONEY_LVL_100_","DTS=H","FACTOR=.01","DAYS=W")</f>
        <v>#N/A Start Date</v>
      </c>
      <c r="I579" s="81" t="str">
        <f t="shared" si="104"/>
        <v>#N/A Start Date</v>
      </c>
      <c r="J579" s="34" t="e">
        <f t="shared" si="96"/>
        <v>#REF!</v>
      </c>
      <c r="K579" s="35" t="e">
        <f t="shared" si="97"/>
        <v>#VALUE!</v>
      </c>
      <c r="L579" s="35" t="e">
        <f t="shared" si="98"/>
        <v>#REF!</v>
      </c>
      <c r="M579" s="35" t="e">
        <f t="shared" si="105"/>
        <v>#REF!</v>
      </c>
      <c r="N579" s="35" t="e">
        <f t="shared" si="106"/>
        <v>#REF!</v>
      </c>
      <c r="O579" s="36" t="e">
        <f t="shared" si="107"/>
        <v>#REF!</v>
      </c>
      <c r="Q579" s="37">
        <f t="shared" si="99"/>
        <v>0</v>
      </c>
      <c r="R579" s="38" t="e">
        <f t="shared" si="100"/>
        <v>#REF!</v>
      </c>
      <c r="S579" s="39" t="e">
        <f t="shared" si="101"/>
        <v>#REF!</v>
      </c>
    </row>
    <row r="580" spans="1:19" x14ac:dyDescent="0.25">
      <c r="A580" s="2"/>
      <c r="C580">
        <f t="shared" si="102"/>
        <v>0</v>
      </c>
      <c r="D580" s="32" t="e">
        <f t="shared" si="103"/>
        <v>#N/A</v>
      </c>
      <c r="E580" s="32" t="e">
        <f>Basic!#REF!</f>
        <v>#REF!</v>
      </c>
      <c r="F580" s="40"/>
      <c r="G580" s="80">
        <f>IFERROR(VLOOKUP(A580,HistData!Y:Z,2,FALSE)/100,G579)</f>
        <v>0.19510000000000002</v>
      </c>
      <c r="H580" s="80" t="str">
        <f>_xll.BDH($B$1,"IVOL_MONEYNESS",A580,A580,"IVOL_MATURITY=MATURITY_1STM","IVOL_MONEYNESS_LEVEL=MONEY_LVL_100_","DTS=H","FACTOR=.01","DAYS=W")</f>
        <v>#N/A Start Date</v>
      </c>
      <c r="I580" s="81" t="str">
        <f t="shared" si="104"/>
        <v>#N/A Start Date</v>
      </c>
      <c r="J580" s="34" t="e">
        <f t="shared" si="96"/>
        <v>#REF!</v>
      </c>
      <c r="K580" s="35" t="e">
        <f t="shared" si="97"/>
        <v>#VALUE!</v>
      </c>
      <c r="L580" s="35" t="e">
        <f t="shared" si="98"/>
        <v>#REF!</v>
      </c>
      <c r="M580" s="35" t="e">
        <f t="shared" si="105"/>
        <v>#REF!</v>
      </c>
      <c r="N580" s="35" t="e">
        <f t="shared" si="106"/>
        <v>#REF!</v>
      </c>
      <c r="O580" s="36" t="e">
        <f t="shared" si="107"/>
        <v>#REF!</v>
      </c>
      <c r="Q580" s="37">
        <f t="shared" si="99"/>
        <v>0</v>
      </c>
      <c r="R580" s="38" t="e">
        <f t="shared" si="100"/>
        <v>#REF!</v>
      </c>
      <c r="S580" s="39" t="e">
        <f t="shared" si="101"/>
        <v>#REF!</v>
      </c>
    </row>
    <row r="581" spans="1:19" x14ac:dyDescent="0.25">
      <c r="A581" s="2"/>
      <c r="C581">
        <f t="shared" si="102"/>
        <v>0</v>
      </c>
      <c r="D581" s="32" t="e">
        <f t="shared" si="103"/>
        <v>#N/A</v>
      </c>
      <c r="E581" s="32" t="e">
        <f>Basic!#REF!</f>
        <v>#REF!</v>
      </c>
      <c r="F581" s="40"/>
      <c r="G581" s="80">
        <f>IFERROR(VLOOKUP(A581,HistData!Y:Z,2,FALSE)/100,G580)</f>
        <v>0.19510000000000002</v>
      </c>
      <c r="H581" s="80" t="str">
        <f>_xll.BDH($B$1,"IVOL_MONEYNESS",A581,A581,"IVOL_MATURITY=MATURITY_1STM","IVOL_MONEYNESS_LEVEL=MONEY_LVL_100_","DTS=H","FACTOR=.01","DAYS=W")</f>
        <v>#N/A Start Date</v>
      </c>
      <c r="I581" s="81" t="str">
        <f t="shared" si="104"/>
        <v>#N/A Start Date</v>
      </c>
      <c r="J581" s="34" t="e">
        <f t="shared" si="96"/>
        <v>#REF!</v>
      </c>
      <c r="K581" s="35" t="e">
        <f t="shared" si="97"/>
        <v>#VALUE!</v>
      </c>
      <c r="L581" s="35" t="e">
        <f t="shared" si="98"/>
        <v>#REF!</v>
      </c>
      <c r="M581" s="35" t="e">
        <f t="shared" si="105"/>
        <v>#REF!</v>
      </c>
      <c r="N581" s="35" t="e">
        <f t="shared" si="106"/>
        <v>#REF!</v>
      </c>
      <c r="O581" s="36" t="e">
        <f t="shared" si="107"/>
        <v>#REF!</v>
      </c>
      <c r="Q581" s="37">
        <f t="shared" si="99"/>
        <v>0</v>
      </c>
      <c r="R581" s="38" t="e">
        <f t="shared" si="100"/>
        <v>#REF!</v>
      </c>
      <c r="S581" s="39" t="e">
        <f t="shared" si="101"/>
        <v>#REF!</v>
      </c>
    </row>
    <row r="582" spans="1:19" x14ac:dyDescent="0.25">
      <c r="A582" s="2"/>
      <c r="C582">
        <f t="shared" si="102"/>
        <v>0</v>
      </c>
      <c r="D582" s="32" t="e">
        <f t="shared" si="103"/>
        <v>#N/A</v>
      </c>
      <c r="E582" s="32" t="e">
        <f>Basic!#REF!</f>
        <v>#REF!</v>
      </c>
      <c r="F582" s="40"/>
      <c r="G582" s="80">
        <f>IFERROR(VLOOKUP(A582,HistData!Y:Z,2,FALSE)/100,G581)</f>
        <v>0.19510000000000002</v>
      </c>
      <c r="H582" s="80" t="str">
        <f>_xll.BDH($B$1,"IVOL_MONEYNESS",A582,A582,"IVOL_MATURITY=MATURITY_1STM","IVOL_MONEYNESS_LEVEL=MONEY_LVL_100_","DTS=H","FACTOR=.01","DAYS=W")</f>
        <v>#N/A Start Date</v>
      </c>
      <c r="I582" s="81" t="str">
        <f t="shared" si="104"/>
        <v>#N/A Start Date</v>
      </c>
      <c r="J582" s="34" t="e">
        <f t="shared" ref="J582:J645" si="108">++E582*EXP(-F582*(D582/365))</f>
        <v>#REF!</v>
      </c>
      <c r="K582" s="35" t="e">
        <f t="shared" ref="K582:K645" si="109">+I582*(D582/365)^0.5</f>
        <v>#VALUE!</v>
      </c>
      <c r="L582" s="35" t="e">
        <f t="shared" ref="L582:L645" si="110">++(LN(B582/E582)+(F582+I582*I582/2)*(D582/365))/(I582*(D582/365)^0.5)</f>
        <v>#REF!</v>
      </c>
      <c r="M582" s="35" t="e">
        <f t="shared" si="105"/>
        <v>#REF!</v>
      </c>
      <c r="N582" s="35" t="e">
        <f t="shared" si="106"/>
        <v>#REF!</v>
      </c>
      <c r="O582" s="36" t="e">
        <f t="shared" si="107"/>
        <v>#REF!</v>
      </c>
      <c r="Q582" s="37">
        <f t="shared" ref="Q582:Q645" si="111">A582</f>
        <v>0</v>
      </c>
      <c r="R582" s="38" t="e">
        <f t="shared" ref="R582:R645" si="112">+N582*B582-O582</f>
        <v>#REF!</v>
      </c>
      <c r="S582" s="39" t="e">
        <f t="shared" ref="S582:S645" si="113">+R582+J582-B582</f>
        <v>#REF!</v>
      </c>
    </row>
    <row r="583" spans="1:19" x14ac:dyDescent="0.25">
      <c r="A583" s="2"/>
      <c r="C583">
        <f t="shared" ref="C583:C646" si="114">IF(AND(DAY(A583)&gt;=15,DAY(A583)&lt;=21,WEEKDAY(A583)-1=5),1,0)</f>
        <v>0</v>
      </c>
      <c r="D583" s="32" t="e">
        <f t="shared" ref="D583:D646" si="115">MATCH(1,C584:C627,0)</f>
        <v>#N/A</v>
      </c>
      <c r="E583" s="32" t="e">
        <f>Basic!#REF!</f>
        <v>#REF!</v>
      </c>
      <c r="F583" s="40"/>
      <c r="G583" s="80">
        <f>IFERROR(VLOOKUP(A583,HistData!Y:Z,2,FALSE)/100,G582)</f>
        <v>0.19510000000000002</v>
      </c>
      <c r="H583" s="80" t="str">
        <f>_xll.BDH($B$1,"IVOL_MONEYNESS",A583,A583,"IVOL_MATURITY=MATURITY_1STM","IVOL_MONEYNESS_LEVEL=MONEY_LVL_100_","DTS=H","FACTOR=.01","DAYS=W")</f>
        <v>#N/A Start Date</v>
      </c>
      <c r="I583" s="81" t="str">
        <f t="shared" ref="I583:I646" si="116">H583</f>
        <v>#N/A Start Date</v>
      </c>
      <c r="J583" s="34" t="e">
        <f t="shared" si="108"/>
        <v>#REF!</v>
      </c>
      <c r="K583" s="35" t="e">
        <f t="shared" si="109"/>
        <v>#VALUE!</v>
      </c>
      <c r="L583" s="35" t="e">
        <f t="shared" si="110"/>
        <v>#REF!</v>
      </c>
      <c r="M583" s="35" t="e">
        <f t="shared" ref="M583:M646" si="117">+L583-K583</f>
        <v>#REF!</v>
      </c>
      <c r="N583" s="35" t="e">
        <f t="shared" ref="N583:N646" si="118">NORMDIST(L583,0,1,TRUE)</f>
        <v>#REF!</v>
      </c>
      <c r="O583" s="36" t="e">
        <f t="shared" ref="O583:O646" si="119">NORMDIST(M583,0,1,TRUE)*J583</f>
        <v>#REF!</v>
      </c>
      <c r="Q583" s="37">
        <f t="shared" si="111"/>
        <v>0</v>
      </c>
      <c r="R583" s="38" t="e">
        <f t="shared" si="112"/>
        <v>#REF!</v>
      </c>
      <c r="S583" s="39" t="e">
        <f t="shared" si="113"/>
        <v>#REF!</v>
      </c>
    </row>
    <row r="584" spans="1:19" x14ac:dyDescent="0.25">
      <c r="A584" s="2"/>
      <c r="C584">
        <f t="shared" si="114"/>
        <v>0</v>
      </c>
      <c r="D584" s="32" t="e">
        <f t="shared" si="115"/>
        <v>#N/A</v>
      </c>
      <c r="E584" s="32" t="e">
        <f>Basic!#REF!</f>
        <v>#REF!</v>
      </c>
      <c r="F584" s="40"/>
      <c r="G584" s="80">
        <f>IFERROR(VLOOKUP(A584,HistData!Y:Z,2,FALSE)/100,G583)</f>
        <v>0.19510000000000002</v>
      </c>
      <c r="H584" s="80" t="str">
        <f>_xll.BDH($B$1,"IVOL_MONEYNESS",A584,A584,"IVOL_MATURITY=MATURITY_1STM","IVOL_MONEYNESS_LEVEL=MONEY_LVL_100_","DTS=H","FACTOR=.01","DAYS=W")</f>
        <v>#N/A Start Date</v>
      </c>
      <c r="I584" s="81" t="str">
        <f t="shared" si="116"/>
        <v>#N/A Start Date</v>
      </c>
      <c r="J584" s="34" t="e">
        <f t="shared" si="108"/>
        <v>#REF!</v>
      </c>
      <c r="K584" s="35" t="e">
        <f t="shared" si="109"/>
        <v>#VALUE!</v>
      </c>
      <c r="L584" s="35" t="e">
        <f t="shared" si="110"/>
        <v>#REF!</v>
      </c>
      <c r="M584" s="35" t="e">
        <f t="shared" si="117"/>
        <v>#REF!</v>
      </c>
      <c r="N584" s="35" t="e">
        <f t="shared" si="118"/>
        <v>#REF!</v>
      </c>
      <c r="O584" s="36" t="e">
        <f t="shared" si="119"/>
        <v>#REF!</v>
      </c>
      <c r="Q584" s="37">
        <f t="shared" si="111"/>
        <v>0</v>
      </c>
      <c r="R584" s="38" t="e">
        <f t="shared" si="112"/>
        <v>#REF!</v>
      </c>
      <c r="S584" s="39" t="e">
        <f t="shared" si="113"/>
        <v>#REF!</v>
      </c>
    </row>
    <row r="585" spans="1:19" x14ac:dyDescent="0.25">
      <c r="A585" s="2"/>
      <c r="C585">
        <f t="shared" si="114"/>
        <v>0</v>
      </c>
      <c r="D585" s="32" t="e">
        <f t="shared" si="115"/>
        <v>#N/A</v>
      </c>
      <c r="E585" s="32" t="e">
        <f>Basic!#REF!</f>
        <v>#REF!</v>
      </c>
      <c r="F585" s="40"/>
      <c r="G585" s="80">
        <f>IFERROR(VLOOKUP(A585,HistData!Y:Z,2,FALSE)/100,G584)</f>
        <v>0.19510000000000002</v>
      </c>
      <c r="H585" s="80" t="str">
        <f>_xll.BDH($B$1,"IVOL_MONEYNESS",A585,A585,"IVOL_MATURITY=MATURITY_1STM","IVOL_MONEYNESS_LEVEL=MONEY_LVL_100_","DTS=H","FACTOR=.01","DAYS=W")</f>
        <v>#N/A Start Date</v>
      </c>
      <c r="I585" s="81" t="str">
        <f t="shared" si="116"/>
        <v>#N/A Start Date</v>
      </c>
      <c r="J585" s="34" t="e">
        <f t="shared" si="108"/>
        <v>#REF!</v>
      </c>
      <c r="K585" s="35" t="e">
        <f t="shared" si="109"/>
        <v>#VALUE!</v>
      </c>
      <c r="L585" s="35" t="e">
        <f t="shared" si="110"/>
        <v>#REF!</v>
      </c>
      <c r="M585" s="35" t="e">
        <f t="shared" si="117"/>
        <v>#REF!</v>
      </c>
      <c r="N585" s="35" t="e">
        <f t="shared" si="118"/>
        <v>#REF!</v>
      </c>
      <c r="O585" s="36" t="e">
        <f t="shared" si="119"/>
        <v>#REF!</v>
      </c>
      <c r="Q585" s="37">
        <f t="shared" si="111"/>
        <v>0</v>
      </c>
      <c r="R585" s="38" t="e">
        <f t="shared" si="112"/>
        <v>#REF!</v>
      </c>
      <c r="S585" s="39" t="e">
        <f t="shared" si="113"/>
        <v>#REF!</v>
      </c>
    </row>
    <row r="586" spans="1:19" x14ac:dyDescent="0.25">
      <c r="A586" s="2"/>
      <c r="C586">
        <f t="shared" si="114"/>
        <v>0</v>
      </c>
      <c r="D586" s="32" t="e">
        <f t="shared" si="115"/>
        <v>#N/A</v>
      </c>
      <c r="E586" s="32" t="e">
        <f>Basic!#REF!</f>
        <v>#REF!</v>
      </c>
      <c r="F586" s="40"/>
      <c r="G586" s="80">
        <f>IFERROR(VLOOKUP(A586,HistData!Y:Z,2,FALSE)/100,G585)</f>
        <v>0.19510000000000002</v>
      </c>
      <c r="H586" s="80" t="str">
        <f>_xll.BDH($B$1,"IVOL_MONEYNESS",A586,A586,"IVOL_MATURITY=MATURITY_1STM","IVOL_MONEYNESS_LEVEL=MONEY_LVL_100_","DTS=H","FACTOR=.01","DAYS=W")</f>
        <v>#N/A Start Date</v>
      </c>
      <c r="I586" s="81" t="str">
        <f t="shared" si="116"/>
        <v>#N/A Start Date</v>
      </c>
      <c r="J586" s="34" t="e">
        <f t="shared" si="108"/>
        <v>#REF!</v>
      </c>
      <c r="K586" s="35" t="e">
        <f t="shared" si="109"/>
        <v>#VALUE!</v>
      </c>
      <c r="L586" s="35" t="e">
        <f t="shared" si="110"/>
        <v>#REF!</v>
      </c>
      <c r="M586" s="35" t="e">
        <f t="shared" si="117"/>
        <v>#REF!</v>
      </c>
      <c r="N586" s="35" t="e">
        <f t="shared" si="118"/>
        <v>#REF!</v>
      </c>
      <c r="O586" s="36" t="e">
        <f t="shared" si="119"/>
        <v>#REF!</v>
      </c>
      <c r="Q586" s="37">
        <f t="shared" si="111"/>
        <v>0</v>
      </c>
      <c r="R586" s="38" t="e">
        <f t="shared" si="112"/>
        <v>#REF!</v>
      </c>
      <c r="S586" s="39" t="e">
        <f t="shared" si="113"/>
        <v>#REF!</v>
      </c>
    </row>
    <row r="587" spans="1:19" x14ac:dyDescent="0.25">
      <c r="A587" s="2"/>
      <c r="C587">
        <f t="shared" si="114"/>
        <v>0</v>
      </c>
      <c r="D587" s="32" t="e">
        <f t="shared" si="115"/>
        <v>#N/A</v>
      </c>
      <c r="E587" s="32" t="e">
        <f>Basic!#REF!</f>
        <v>#REF!</v>
      </c>
      <c r="F587" s="40"/>
      <c r="G587" s="80">
        <f>IFERROR(VLOOKUP(A587,HistData!Y:Z,2,FALSE)/100,G586)</f>
        <v>0.19510000000000002</v>
      </c>
      <c r="H587" s="80" t="str">
        <f>_xll.BDH($B$1,"IVOL_MONEYNESS",A587,A587,"IVOL_MATURITY=MATURITY_1STM","IVOL_MONEYNESS_LEVEL=MONEY_LVL_100_","DTS=H","FACTOR=.01","DAYS=W")</f>
        <v>#N/A Start Date</v>
      </c>
      <c r="I587" s="81" t="str">
        <f t="shared" si="116"/>
        <v>#N/A Start Date</v>
      </c>
      <c r="J587" s="34" t="e">
        <f t="shared" si="108"/>
        <v>#REF!</v>
      </c>
      <c r="K587" s="35" t="e">
        <f t="shared" si="109"/>
        <v>#VALUE!</v>
      </c>
      <c r="L587" s="35" t="e">
        <f t="shared" si="110"/>
        <v>#REF!</v>
      </c>
      <c r="M587" s="35" t="e">
        <f t="shared" si="117"/>
        <v>#REF!</v>
      </c>
      <c r="N587" s="35" t="e">
        <f t="shared" si="118"/>
        <v>#REF!</v>
      </c>
      <c r="O587" s="36" t="e">
        <f t="shared" si="119"/>
        <v>#REF!</v>
      </c>
      <c r="Q587" s="37">
        <f t="shared" si="111"/>
        <v>0</v>
      </c>
      <c r="R587" s="38" t="e">
        <f t="shared" si="112"/>
        <v>#REF!</v>
      </c>
      <c r="S587" s="39" t="e">
        <f t="shared" si="113"/>
        <v>#REF!</v>
      </c>
    </row>
    <row r="588" spans="1:19" x14ac:dyDescent="0.25">
      <c r="A588" s="2"/>
      <c r="C588">
        <f t="shared" si="114"/>
        <v>0</v>
      </c>
      <c r="D588" s="32" t="e">
        <f t="shared" si="115"/>
        <v>#N/A</v>
      </c>
      <c r="E588" s="32" t="e">
        <f>Basic!#REF!</f>
        <v>#REF!</v>
      </c>
      <c r="F588" s="40"/>
      <c r="G588" s="80">
        <f>IFERROR(VLOOKUP(A588,HistData!Y:Z,2,FALSE)/100,G587)</f>
        <v>0.19510000000000002</v>
      </c>
      <c r="H588" s="80" t="str">
        <f>_xll.BDH($B$1,"IVOL_MONEYNESS",A588,A588,"IVOL_MATURITY=MATURITY_1STM","IVOL_MONEYNESS_LEVEL=MONEY_LVL_100_","DTS=H","FACTOR=.01","DAYS=W")</f>
        <v>#N/A Start Date</v>
      </c>
      <c r="I588" s="81" t="str">
        <f t="shared" si="116"/>
        <v>#N/A Start Date</v>
      </c>
      <c r="J588" s="34" t="e">
        <f t="shared" si="108"/>
        <v>#REF!</v>
      </c>
      <c r="K588" s="35" t="e">
        <f t="shared" si="109"/>
        <v>#VALUE!</v>
      </c>
      <c r="L588" s="35" t="e">
        <f t="shared" si="110"/>
        <v>#REF!</v>
      </c>
      <c r="M588" s="35" t="e">
        <f t="shared" si="117"/>
        <v>#REF!</v>
      </c>
      <c r="N588" s="35" t="e">
        <f t="shared" si="118"/>
        <v>#REF!</v>
      </c>
      <c r="O588" s="36" t="e">
        <f t="shared" si="119"/>
        <v>#REF!</v>
      </c>
      <c r="Q588" s="37">
        <f t="shared" si="111"/>
        <v>0</v>
      </c>
      <c r="R588" s="38" t="e">
        <f t="shared" si="112"/>
        <v>#REF!</v>
      </c>
      <c r="S588" s="39" t="e">
        <f t="shared" si="113"/>
        <v>#REF!</v>
      </c>
    </row>
    <row r="589" spans="1:19" x14ac:dyDescent="0.25">
      <c r="A589" s="2"/>
      <c r="C589">
        <f t="shared" si="114"/>
        <v>0</v>
      </c>
      <c r="D589" s="32" t="e">
        <f t="shared" si="115"/>
        <v>#N/A</v>
      </c>
      <c r="E589" s="32" t="e">
        <f>Basic!#REF!</f>
        <v>#REF!</v>
      </c>
      <c r="F589" s="40"/>
      <c r="G589" s="80">
        <f>IFERROR(VLOOKUP(A589,HistData!Y:Z,2,FALSE)/100,G588)</f>
        <v>0.19510000000000002</v>
      </c>
      <c r="H589" s="80" t="str">
        <f>_xll.BDH($B$1,"IVOL_MONEYNESS",A589,A589,"IVOL_MATURITY=MATURITY_1STM","IVOL_MONEYNESS_LEVEL=MONEY_LVL_100_","DTS=H","FACTOR=.01","DAYS=W")</f>
        <v>#N/A Start Date</v>
      </c>
      <c r="I589" s="81" t="str">
        <f t="shared" si="116"/>
        <v>#N/A Start Date</v>
      </c>
      <c r="J589" s="34" t="e">
        <f t="shared" si="108"/>
        <v>#REF!</v>
      </c>
      <c r="K589" s="35" t="e">
        <f t="shared" si="109"/>
        <v>#VALUE!</v>
      </c>
      <c r="L589" s="35" t="e">
        <f t="shared" si="110"/>
        <v>#REF!</v>
      </c>
      <c r="M589" s="35" t="e">
        <f t="shared" si="117"/>
        <v>#REF!</v>
      </c>
      <c r="N589" s="35" t="e">
        <f t="shared" si="118"/>
        <v>#REF!</v>
      </c>
      <c r="O589" s="36" t="e">
        <f t="shared" si="119"/>
        <v>#REF!</v>
      </c>
      <c r="Q589" s="37">
        <f t="shared" si="111"/>
        <v>0</v>
      </c>
      <c r="R589" s="38" t="e">
        <f t="shared" si="112"/>
        <v>#REF!</v>
      </c>
      <c r="S589" s="39" t="e">
        <f t="shared" si="113"/>
        <v>#REF!</v>
      </c>
    </row>
    <row r="590" spans="1:19" x14ac:dyDescent="0.25">
      <c r="A590" s="2"/>
      <c r="C590">
        <f t="shared" si="114"/>
        <v>0</v>
      </c>
      <c r="D590" s="32" t="e">
        <f t="shared" si="115"/>
        <v>#N/A</v>
      </c>
      <c r="E590" s="32" t="e">
        <f>Basic!#REF!</f>
        <v>#REF!</v>
      </c>
      <c r="F590" s="40"/>
      <c r="G590" s="80">
        <f>IFERROR(VLOOKUP(A590,HistData!Y:Z,2,FALSE)/100,G589)</f>
        <v>0.19510000000000002</v>
      </c>
      <c r="H590" s="80" t="str">
        <f>_xll.BDH($B$1,"IVOL_MONEYNESS",A590,A590,"IVOL_MATURITY=MATURITY_1STM","IVOL_MONEYNESS_LEVEL=MONEY_LVL_100_","DTS=H","FACTOR=.01","DAYS=W")</f>
        <v>#N/A Start Date</v>
      </c>
      <c r="I590" s="81" t="str">
        <f t="shared" si="116"/>
        <v>#N/A Start Date</v>
      </c>
      <c r="J590" s="34" t="e">
        <f t="shared" si="108"/>
        <v>#REF!</v>
      </c>
      <c r="K590" s="35" t="e">
        <f t="shared" si="109"/>
        <v>#VALUE!</v>
      </c>
      <c r="L590" s="35" t="e">
        <f t="shared" si="110"/>
        <v>#REF!</v>
      </c>
      <c r="M590" s="35" t="e">
        <f t="shared" si="117"/>
        <v>#REF!</v>
      </c>
      <c r="N590" s="35" t="e">
        <f t="shared" si="118"/>
        <v>#REF!</v>
      </c>
      <c r="O590" s="36" t="e">
        <f t="shared" si="119"/>
        <v>#REF!</v>
      </c>
      <c r="Q590" s="37">
        <f t="shared" si="111"/>
        <v>0</v>
      </c>
      <c r="R590" s="38" t="e">
        <f t="shared" si="112"/>
        <v>#REF!</v>
      </c>
      <c r="S590" s="39" t="e">
        <f t="shared" si="113"/>
        <v>#REF!</v>
      </c>
    </row>
    <row r="591" spans="1:19" x14ac:dyDescent="0.25">
      <c r="A591" s="2"/>
      <c r="C591">
        <f t="shared" si="114"/>
        <v>0</v>
      </c>
      <c r="D591" s="32" t="e">
        <f t="shared" si="115"/>
        <v>#N/A</v>
      </c>
      <c r="E591" s="32" t="e">
        <f>Basic!#REF!</f>
        <v>#REF!</v>
      </c>
      <c r="F591" s="40"/>
      <c r="G591" s="80">
        <f>IFERROR(VLOOKUP(A591,HistData!Y:Z,2,FALSE)/100,G590)</f>
        <v>0.19510000000000002</v>
      </c>
      <c r="H591" s="80" t="str">
        <f>_xll.BDH($B$1,"IVOL_MONEYNESS",A591,A591,"IVOL_MATURITY=MATURITY_1STM","IVOL_MONEYNESS_LEVEL=MONEY_LVL_100_","DTS=H","FACTOR=.01","DAYS=W")</f>
        <v>#N/A Start Date</v>
      </c>
      <c r="I591" s="81" t="str">
        <f t="shared" si="116"/>
        <v>#N/A Start Date</v>
      </c>
      <c r="J591" s="34" t="e">
        <f t="shared" si="108"/>
        <v>#REF!</v>
      </c>
      <c r="K591" s="35" t="e">
        <f t="shared" si="109"/>
        <v>#VALUE!</v>
      </c>
      <c r="L591" s="35" t="e">
        <f t="shared" si="110"/>
        <v>#REF!</v>
      </c>
      <c r="M591" s="35" t="e">
        <f t="shared" si="117"/>
        <v>#REF!</v>
      </c>
      <c r="N591" s="35" t="e">
        <f t="shared" si="118"/>
        <v>#REF!</v>
      </c>
      <c r="O591" s="36" t="e">
        <f t="shared" si="119"/>
        <v>#REF!</v>
      </c>
      <c r="Q591" s="37">
        <f t="shared" si="111"/>
        <v>0</v>
      </c>
      <c r="R591" s="38" t="e">
        <f t="shared" si="112"/>
        <v>#REF!</v>
      </c>
      <c r="S591" s="39" t="e">
        <f t="shared" si="113"/>
        <v>#REF!</v>
      </c>
    </row>
    <row r="592" spans="1:19" x14ac:dyDescent="0.25">
      <c r="A592" s="2"/>
      <c r="C592">
        <f t="shared" si="114"/>
        <v>0</v>
      </c>
      <c r="D592" s="32" t="e">
        <f t="shared" si="115"/>
        <v>#N/A</v>
      </c>
      <c r="E592" s="32" t="e">
        <f>Basic!#REF!</f>
        <v>#REF!</v>
      </c>
      <c r="F592" s="40"/>
      <c r="G592" s="80">
        <f>IFERROR(VLOOKUP(A592,HistData!Y:Z,2,FALSE)/100,G591)</f>
        <v>0.19510000000000002</v>
      </c>
      <c r="H592" s="80" t="str">
        <f>_xll.BDH($B$1,"IVOL_MONEYNESS",A592,A592,"IVOL_MATURITY=MATURITY_1STM","IVOL_MONEYNESS_LEVEL=MONEY_LVL_100_","DTS=H","FACTOR=.01","DAYS=W")</f>
        <v>#N/A Start Date</v>
      </c>
      <c r="I592" s="81" t="str">
        <f t="shared" si="116"/>
        <v>#N/A Start Date</v>
      </c>
      <c r="J592" s="34" t="e">
        <f t="shared" si="108"/>
        <v>#REF!</v>
      </c>
      <c r="K592" s="35" t="e">
        <f t="shared" si="109"/>
        <v>#VALUE!</v>
      </c>
      <c r="L592" s="35" t="e">
        <f t="shared" si="110"/>
        <v>#REF!</v>
      </c>
      <c r="M592" s="35" t="e">
        <f t="shared" si="117"/>
        <v>#REF!</v>
      </c>
      <c r="N592" s="35" t="e">
        <f t="shared" si="118"/>
        <v>#REF!</v>
      </c>
      <c r="O592" s="36" t="e">
        <f t="shared" si="119"/>
        <v>#REF!</v>
      </c>
      <c r="Q592" s="37">
        <f t="shared" si="111"/>
        <v>0</v>
      </c>
      <c r="R592" s="38" t="e">
        <f t="shared" si="112"/>
        <v>#REF!</v>
      </c>
      <c r="S592" s="39" t="e">
        <f t="shared" si="113"/>
        <v>#REF!</v>
      </c>
    </row>
    <row r="593" spans="1:19" x14ac:dyDescent="0.25">
      <c r="A593" s="2"/>
      <c r="C593">
        <f t="shared" si="114"/>
        <v>0</v>
      </c>
      <c r="D593" s="32" t="e">
        <f t="shared" si="115"/>
        <v>#N/A</v>
      </c>
      <c r="E593" s="32" t="e">
        <f>Basic!#REF!</f>
        <v>#REF!</v>
      </c>
      <c r="F593" s="40"/>
      <c r="G593" s="80">
        <f>IFERROR(VLOOKUP(A593,HistData!Y:Z,2,FALSE)/100,G592)</f>
        <v>0.19510000000000002</v>
      </c>
      <c r="H593" s="80" t="str">
        <f>_xll.BDH($B$1,"IVOL_MONEYNESS",A593,A593,"IVOL_MATURITY=MATURITY_1STM","IVOL_MONEYNESS_LEVEL=MONEY_LVL_100_","DTS=H","FACTOR=.01","DAYS=W")</f>
        <v>#N/A Start Date</v>
      </c>
      <c r="I593" s="81" t="str">
        <f t="shared" si="116"/>
        <v>#N/A Start Date</v>
      </c>
      <c r="J593" s="34" t="e">
        <f t="shared" si="108"/>
        <v>#REF!</v>
      </c>
      <c r="K593" s="35" t="e">
        <f t="shared" si="109"/>
        <v>#VALUE!</v>
      </c>
      <c r="L593" s="35" t="e">
        <f t="shared" si="110"/>
        <v>#REF!</v>
      </c>
      <c r="M593" s="35" t="e">
        <f t="shared" si="117"/>
        <v>#REF!</v>
      </c>
      <c r="N593" s="35" t="e">
        <f t="shared" si="118"/>
        <v>#REF!</v>
      </c>
      <c r="O593" s="36" t="e">
        <f t="shared" si="119"/>
        <v>#REF!</v>
      </c>
      <c r="Q593" s="37">
        <f t="shared" si="111"/>
        <v>0</v>
      </c>
      <c r="R593" s="38" t="e">
        <f t="shared" si="112"/>
        <v>#REF!</v>
      </c>
      <c r="S593" s="39" t="e">
        <f t="shared" si="113"/>
        <v>#REF!</v>
      </c>
    </row>
    <row r="594" spans="1:19" x14ac:dyDescent="0.25">
      <c r="A594" s="2"/>
      <c r="C594">
        <f t="shared" si="114"/>
        <v>0</v>
      </c>
      <c r="D594" s="32" t="e">
        <f t="shared" si="115"/>
        <v>#N/A</v>
      </c>
      <c r="E594" s="32" t="e">
        <f>Basic!#REF!</f>
        <v>#REF!</v>
      </c>
      <c r="F594" s="40"/>
      <c r="G594" s="80">
        <f>IFERROR(VLOOKUP(A594,HistData!Y:Z,2,FALSE)/100,G593)</f>
        <v>0.19510000000000002</v>
      </c>
      <c r="H594" s="80" t="str">
        <f>_xll.BDH($B$1,"IVOL_MONEYNESS",A594,A594,"IVOL_MATURITY=MATURITY_1STM","IVOL_MONEYNESS_LEVEL=MONEY_LVL_100_","DTS=H","FACTOR=.01","DAYS=W")</f>
        <v>#N/A Start Date</v>
      </c>
      <c r="I594" s="81" t="str">
        <f t="shared" si="116"/>
        <v>#N/A Start Date</v>
      </c>
      <c r="J594" s="34" t="e">
        <f t="shared" si="108"/>
        <v>#REF!</v>
      </c>
      <c r="K594" s="35" t="e">
        <f t="shared" si="109"/>
        <v>#VALUE!</v>
      </c>
      <c r="L594" s="35" t="e">
        <f t="shared" si="110"/>
        <v>#REF!</v>
      </c>
      <c r="M594" s="35" t="e">
        <f t="shared" si="117"/>
        <v>#REF!</v>
      </c>
      <c r="N594" s="35" t="e">
        <f t="shared" si="118"/>
        <v>#REF!</v>
      </c>
      <c r="O594" s="36" t="e">
        <f t="shared" si="119"/>
        <v>#REF!</v>
      </c>
      <c r="Q594" s="37">
        <f t="shared" si="111"/>
        <v>0</v>
      </c>
      <c r="R594" s="38" t="e">
        <f t="shared" si="112"/>
        <v>#REF!</v>
      </c>
      <c r="S594" s="39" t="e">
        <f t="shared" si="113"/>
        <v>#REF!</v>
      </c>
    </row>
    <row r="595" spans="1:19" x14ac:dyDescent="0.25">
      <c r="A595" s="2"/>
      <c r="C595">
        <f t="shared" si="114"/>
        <v>0</v>
      </c>
      <c r="D595" s="32" t="e">
        <f t="shared" si="115"/>
        <v>#N/A</v>
      </c>
      <c r="E595" s="32" t="e">
        <f>Basic!#REF!</f>
        <v>#REF!</v>
      </c>
      <c r="F595" s="40"/>
      <c r="G595" s="80">
        <f>IFERROR(VLOOKUP(A595,HistData!Y:Z,2,FALSE)/100,G594)</f>
        <v>0.19510000000000002</v>
      </c>
      <c r="H595" s="80" t="str">
        <f>_xll.BDH($B$1,"IVOL_MONEYNESS",A595,A595,"IVOL_MATURITY=MATURITY_1STM","IVOL_MONEYNESS_LEVEL=MONEY_LVL_100_","DTS=H","FACTOR=.01","DAYS=W")</f>
        <v>#N/A Start Date</v>
      </c>
      <c r="I595" s="81" t="str">
        <f t="shared" si="116"/>
        <v>#N/A Start Date</v>
      </c>
      <c r="J595" s="34" t="e">
        <f t="shared" si="108"/>
        <v>#REF!</v>
      </c>
      <c r="K595" s="35" t="e">
        <f t="shared" si="109"/>
        <v>#VALUE!</v>
      </c>
      <c r="L595" s="35" t="e">
        <f t="shared" si="110"/>
        <v>#REF!</v>
      </c>
      <c r="M595" s="35" t="e">
        <f t="shared" si="117"/>
        <v>#REF!</v>
      </c>
      <c r="N595" s="35" t="e">
        <f t="shared" si="118"/>
        <v>#REF!</v>
      </c>
      <c r="O595" s="36" t="e">
        <f t="shared" si="119"/>
        <v>#REF!</v>
      </c>
      <c r="Q595" s="37">
        <f t="shared" si="111"/>
        <v>0</v>
      </c>
      <c r="R595" s="38" t="e">
        <f t="shared" si="112"/>
        <v>#REF!</v>
      </c>
      <c r="S595" s="39" t="e">
        <f t="shared" si="113"/>
        <v>#REF!</v>
      </c>
    </row>
    <row r="596" spans="1:19" x14ac:dyDescent="0.25">
      <c r="A596" s="2"/>
      <c r="C596">
        <f t="shared" si="114"/>
        <v>0</v>
      </c>
      <c r="D596" s="32" t="e">
        <f t="shared" si="115"/>
        <v>#N/A</v>
      </c>
      <c r="E596" s="32" t="e">
        <f>Basic!#REF!</f>
        <v>#REF!</v>
      </c>
      <c r="F596" s="40"/>
      <c r="G596" s="80">
        <f>IFERROR(VLOOKUP(A596,HistData!Y:Z,2,FALSE)/100,G595)</f>
        <v>0.19510000000000002</v>
      </c>
      <c r="H596" s="80" t="str">
        <f>_xll.BDH($B$1,"IVOL_MONEYNESS",A596,A596,"IVOL_MATURITY=MATURITY_1STM","IVOL_MONEYNESS_LEVEL=MONEY_LVL_100_","DTS=H","FACTOR=.01","DAYS=W")</f>
        <v>#N/A Start Date</v>
      </c>
      <c r="I596" s="81" t="str">
        <f t="shared" si="116"/>
        <v>#N/A Start Date</v>
      </c>
      <c r="J596" s="34" t="e">
        <f t="shared" si="108"/>
        <v>#REF!</v>
      </c>
      <c r="K596" s="35" t="e">
        <f t="shared" si="109"/>
        <v>#VALUE!</v>
      </c>
      <c r="L596" s="35" t="e">
        <f t="shared" si="110"/>
        <v>#REF!</v>
      </c>
      <c r="M596" s="35" t="e">
        <f t="shared" si="117"/>
        <v>#REF!</v>
      </c>
      <c r="N596" s="35" t="e">
        <f t="shared" si="118"/>
        <v>#REF!</v>
      </c>
      <c r="O596" s="36" t="e">
        <f t="shared" si="119"/>
        <v>#REF!</v>
      </c>
      <c r="Q596" s="37">
        <f t="shared" si="111"/>
        <v>0</v>
      </c>
      <c r="R596" s="38" t="e">
        <f t="shared" si="112"/>
        <v>#REF!</v>
      </c>
      <c r="S596" s="39" t="e">
        <f t="shared" si="113"/>
        <v>#REF!</v>
      </c>
    </row>
    <row r="597" spans="1:19" x14ac:dyDescent="0.25">
      <c r="A597" s="2"/>
      <c r="C597">
        <f t="shared" si="114"/>
        <v>0</v>
      </c>
      <c r="D597" s="32" t="e">
        <f t="shared" si="115"/>
        <v>#N/A</v>
      </c>
      <c r="E597" s="32" t="e">
        <f>Basic!#REF!</f>
        <v>#REF!</v>
      </c>
      <c r="F597" s="40"/>
      <c r="G597" s="80">
        <f>IFERROR(VLOOKUP(A597,HistData!Y:Z,2,FALSE)/100,G596)</f>
        <v>0.19510000000000002</v>
      </c>
      <c r="H597" s="80" t="str">
        <f>_xll.BDH($B$1,"IVOL_MONEYNESS",A597,A597,"IVOL_MATURITY=MATURITY_1STM","IVOL_MONEYNESS_LEVEL=MONEY_LVL_100_","DTS=H","FACTOR=.01","DAYS=W")</f>
        <v>#N/A Start Date</v>
      </c>
      <c r="I597" s="81" t="str">
        <f t="shared" si="116"/>
        <v>#N/A Start Date</v>
      </c>
      <c r="J597" s="34" t="e">
        <f t="shared" si="108"/>
        <v>#REF!</v>
      </c>
      <c r="K597" s="35" t="e">
        <f t="shared" si="109"/>
        <v>#VALUE!</v>
      </c>
      <c r="L597" s="35" t="e">
        <f t="shared" si="110"/>
        <v>#REF!</v>
      </c>
      <c r="M597" s="35" t="e">
        <f t="shared" si="117"/>
        <v>#REF!</v>
      </c>
      <c r="N597" s="35" t="e">
        <f t="shared" si="118"/>
        <v>#REF!</v>
      </c>
      <c r="O597" s="36" t="e">
        <f t="shared" si="119"/>
        <v>#REF!</v>
      </c>
      <c r="Q597" s="37">
        <f t="shared" si="111"/>
        <v>0</v>
      </c>
      <c r="R597" s="38" t="e">
        <f t="shared" si="112"/>
        <v>#REF!</v>
      </c>
      <c r="S597" s="39" t="e">
        <f t="shared" si="113"/>
        <v>#REF!</v>
      </c>
    </row>
    <row r="598" spans="1:19" x14ac:dyDescent="0.25">
      <c r="A598" s="2"/>
      <c r="C598">
        <f t="shared" si="114"/>
        <v>0</v>
      </c>
      <c r="D598" s="32" t="e">
        <f t="shared" si="115"/>
        <v>#N/A</v>
      </c>
      <c r="E598" s="32" t="e">
        <f>Basic!#REF!</f>
        <v>#REF!</v>
      </c>
      <c r="F598" s="40"/>
      <c r="G598" s="80">
        <f>IFERROR(VLOOKUP(A598,HistData!Y:Z,2,FALSE)/100,G597)</f>
        <v>0.19510000000000002</v>
      </c>
      <c r="H598" s="80" t="str">
        <f>_xll.BDH($B$1,"IVOL_MONEYNESS",A598,A598,"IVOL_MATURITY=MATURITY_1STM","IVOL_MONEYNESS_LEVEL=MONEY_LVL_100_","DTS=H","FACTOR=.01","DAYS=W")</f>
        <v>#N/A Start Date</v>
      </c>
      <c r="I598" s="81" t="str">
        <f t="shared" si="116"/>
        <v>#N/A Start Date</v>
      </c>
      <c r="J598" s="34" t="e">
        <f t="shared" si="108"/>
        <v>#REF!</v>
      </c>
      <c r="K598" s="35" t="e">
        <f t="shared" si="109"/>
        <v>#VALUE!</v>
      </c>
      <c r="L598" s="35" t="e">
        <f t="shared" si="110"/>
        <v>#REF!</v>
      </c>
      <c r="M598" s="35" t="e">
        <f t="shared" si="117"/>
        <v>#REF!</v>
      </c>
      <c r="N598" s="35" t="e">
        <f t="shared" si="118"/>
        <v>#REF!</v>
      </c>
      <c r="O598" s="36" t="e">
        <f t="shared" si="119"/>
        <v>#REF!</v>
      </c>
      <c r="Q598" s="37">
        <f t="shared" si="111"/>
        <v>0</v>
      </c>
      <c r="R598" s="38" t="e">
        <f t="shared" si="112"/>
        <v>#REF!</v>
      </c>
      <c r="S598" s="39" t="e">
        <f t="shared" si="113"/>
        <v>#REF!</v>
      </c>
    </row>
    <row r="599" spans="1:19" x14ac:dyDescent="0.25">
      <c r="A599" s="2"/>
      <c r="C599">
        <f t="shared" si="114"/>
        <v>0</v>
      </c>
      <c r="D599" s="32" t="e">
        <f t="shared" si="115"/>
        <v>#N/A</v>
      </c>
      <c r="E599" s="32" t="e">
        <f>Basic!#REF!</f>
        <v>#REF!</v>
      </c>
      <c r="F599" s="40"/>
      <c r="G599" s="80">
        <f>IFERROR(VLOOKUP(A599,HistData!Y:Z,2,FALSE)/100,G598)</f>
        <v>0.19510000000000002</v>
      </c>
      <c r="H599" s="80" t="str">
        <f>_xll.BDH($B$1,"IVOL_MONEYNESS",A599,A599,"IVOL_MATURITY=MATURITY_1STM","IVOL_MONEYNESS_LEVEL=MONEY_LVL_100_","DTS=H","FACTOR=.01","DAYS=W")</f>
        <v>#N/A Start Date</v>
      </c>
      <c r="I599" s="81" t="str">
        <f t="shared" si="116"/>
        <v>#N/A Start Date</v>
      </c>
      <c r="J599" s="34" t="e">
        <f t="shared" si="108"/>
        <v>#REF!</v>
      </c>
      <c r="K599" s="35" t="e">
        <f t="shared" si="109"/>
        <v>#VALUE!</v>
      </c>
      <c r="L599" s="35" t="e">
        <f t="shared" si="110"/>
        <v>#REF!</v>
      </c>
      <c r="M599" s="35" t="e">
        <f t="shared" si="117"/>
        <v>#REF!</v>
      </c>
      <c r="N599" s="35" t="e">
        <f t="shared" si="118"/>
        <v>#REF!</v>
      </c>
      <c r="O599" s="36" t="e">
        <f t="shared" si="119"/>
        <v>#REF!</v>
      </c>
      <c r="Q599" s="37">
        <f t="shared" si="111"/>
        <v>0</v>
      </c>
      <c r="R599" s="38" t="e">
        <f t="shared" si="112"/>
        <v>#REF!</v>
      </c>
      <c r="S599" s="39" t="e">
        <f t="shared" si="113"/>
        <v>#REF!</v>
      </c>
    </row>
    <row r="600" spans="1:19" x14ac:dyDescent="0.25">
      <c r="A600" s="2"/>
      <c r="C600">
        <f t="shared" si="114"/>
        <v>0</v>
      </c>
      <c r="D600" s="32" t="e">
        <f t="shared" si="115"/>
        <v>#N/A</v>
      </c>
      <c r="E600" s="32" t="e">
        <f>Basic!#REF!</f>
        <v>#REF!</v>
      </c>
      <c r="F600" s="40"/>
      <c r="G600" s="80">
        <f>IFERROR(VLOOKUP(A600,HistData!Y:Z,2,FALSE)/100,G599)</f>
        <v>0.19510000000000002</v>
      </c>
      <c r="H600" s="80" t="str">
        <f>_xll.BDH($B$1,"IVOL_MONEYNESS",A600,A600,"IVOL_MATURITY=MATURITY_1STM","IVOL_MONEYNESS_LEVEL=MONEY_LVL_100_","DTS=H","FACTOR=.01","DAYS=W")</f>
        <v>#N/A Start Date</v>
      </c>
      <c r="I600" s="81" t="str">
        <f t="shared" si="116"/>
        <v>#N/A Start Date</v>
      </c>
      <c r="J600" s="34" t="e">
        <f t="shared" si="108"/>
        <v>#REF!</v>
      </c>
      <c r="K600" s="35" t="e">
        <f t="shared" si="109"/>
        <v>#VALUE!</v>
      </c>
      <c r="L600" s="35" t="e">
        <f t="shared" si="110"/>
        <v>#REF!</v>
      </c>
      <c r="M600" s="35" t="e">
        <f t="shared" si="117"/>
        <v>#REF!</v>
      </c>
      <c r="N600" s="35" t="e">
        <f t="shared" si="118"/>
        <v>#REF!</v>
      </c>
      <c r="O600" s="36" t="e">
        <f t="shared" si="119"/>
        <v>#REF!</v>
      </c>
      <c r="Q600" s="37">
        <f t="shared" si="111"/>
        <v>0</v>
      </c>
      <c r="R600" s="38" t="e">
        <f t="shared" si="112"/>
        <v>#REF!</v>
      </c>
      <c r="S600" s="39" t="e">
        <f t="shared" si="113"/>
        <v>#REF!</v>
      </c>
    </row>
    <row r="601" spans="1:19" x14ac:dyDescent="0.25">
      <c r="A601" s="2"/>
      <c r="C601">
        <f t="shared" si="114"/>
        <v>0</v>
      </c>
      <c r="D601" s="32" t="e">
        <f t="shared" si="115"/>
        <v>#N/A</v>
      </c>
      <c r="E601" s="32" t="e">
        <f>Basic!#REF!</f>
        <v>#REF!</v>
      </c>
      <c r="F601" s="40"/>
      <c r="G601" s="80">
        <f>IFERROR(VLOOKUP(A601,HistData!Y:Z,2,FALSE)/100,G600)</f>
        <v>0.19510000000000002</v>
      </c>
      <c r="H601" s="80" t="str">
        <f>_xll.BDH($B$1,"IVOL_MONEYNESS",A601,A601,"IVOL_MATURITY=MATURITY_1STM","IVOL_MONEYNESS_LEVEL=MONEY_LVL_100_","DTS=H","FACTOR=.01","DAYS=W")</f>
        <v>#N/A Start Date</v>
      </c>
      <c r="I601" s="81" t="str">
        <f t="shared" si="116"/>
        <v>#N/A Start Date</v>
      </c>
      <c r="J601" s="34" t="e">
        <f t="shared" si="108"/>
        <v>#REF!</v>
      </c>
      <c r="K601" s="35" t="e">
        <f t="shared" si="109"/>
        <v>#VALUE!</v>
      </c>
      <c r="L601" s="35" t="e">
        <f t="shared" si="110"/>
        <v>#REF!</v>
      </c>
      <c r="M601" s="35" t="e">
        <f t="shared" si="117"/>
        <v>#REF!</v>
      </c>
      <c r="N601" s="35" t="e">
        <f t="shared" si="118"/>
        <v>#REF!</v>
      </c>
      <c r="O601" s="36" t="e">
        <f t="shared" si="119"/>
        <v>#REF!</v>
      </c>
      <c r="Q601" s="37">
        <f t="shared" si="111"/>
        <v>0</v>
      </c>
      <c r="R601" s="38" t="e">
        <f t="shared" si="112"/>
        <v>#REF!</v>
      </c>
      <c r="S601" s="39" t="e">
        <f t="shared" si="113"/>
        <v>#REF!</v>
      </c>
    </row>
    <row r="602" spans="1:19" x14ac:dyDescent="0.25">
      <c r="A602" s="2"/>
      <c r="C602">
        <f t="shared" si="114"/>
        <v>0</v>
      </c>
      <c r="D602" s="32" t="e">
        <f t="shared" si="115"/>
        <v>#N/A</v>
      </c>
      <c r="E602" s="32" t="e">
        <f>Basic!#REF!</f>
        <v>#REF!</v>
      </c>
      <c r="F602" s="40"/>
      <c r="G602" s="80">
        <f>IFERROR(VLOOKUP(A602,HistData!Y:Z,2,FALSE)/100,G601)</f>
        <v>0.19510000000000002</v>
      </c>
      <c r="H602" s="80" t="str">
        <f>_xll.BDH($B$1,"IVOL_MONEYNESS",A602,A602,"IVOL_MATURITY=MATURITY_1STM","IVOL_MONEYNESS_LEVEL=MONEY_LVL_100_","DTS=H","FACTOR=.01","DAYS=W")</f>
        <v>#N/A Start Date</v>
      </c>
      <c r="I602" s="81" t="str">
        <f t="shared" si="116"/>
        <v>#N/A Start Date</v>
      </c>
      <c r="J602" s="34" t="e">
        <f t="shared" si="108"/>
        <v>#REF!</v>
      </c>
      <c r="K602" s="35" t="e">
        <f t="shared" si="109"/>
        <v>#VALUE!</v>
      </c>
      <c r="L602" s="35" t="e">
        <f t="shared" si="110"/>
        <v>#REF!</v>
      </c>
      <c r="M602" s="35" t="e">
        <f t="shared" si="117"/>
        <v>#REF!</v>
      </c>
      <c r="N602" s="35" t="e">
        <f t="shared" si="118"/>
        <v>#REF!</v>
      </c>
      <c r="O602" s="36" t="e">
        <f t="shared" si="119"/>
        <v>#REF!</v>
      </c>
      <c r="Q602" s="37">
        <f t="shared" si="111"/>
        <v>0</v>
      </c>
      <c r="R602" s="38" t="e">
        <f t="shared" si="112"/>
        <v>#REF!</v>
      </c>
      <c r="S602" s="39" t="e">
        <f t="shared" si="113"/>
        <v>#REF!</v>
      </c>
    </row>
    <row r="603" spans="1:19" x14ac:dyDescent="0.25">
      <c r="A603" s="2"/>
      <c r="C603">
        <f t="shared" si="114"/>
        <v>0</v>
      </c>
      <c r="D603" s="32" t="e">
        <f t="shared" si="115"/>
        <v>#N/A</v>
      </c>
      <c r="E603" s="32" t="e">
        <f>Basic!#REF!</f>
        <v>#REF!</v>
      </c>
      <c r="F603" s="40"/>
      <c r="G603" s="80">
        <f>IFERROR(VLOOKUP(A603,HistData!Y:Z,2,FALSE)/100,G602)</f>
        <v>0.19510000000000002</v>
      </c>
      <c r="H603" s="80" t="str">
        <f>_xll.BDH($B$1,"IVOL_MONEYNESS",A603,A603,"IVOL_MATURITY=MATURITY_1STM","IVOL_MONEYNESS_LEVEL=MONEY_LVL_100_","DTS=H","FACTOR=.01","DAYS=W")</f>
        <v>#N/A Start Date</v>
      </c>
      <c r="I603" s="81" t="str">
        <f t="shared" si="116"/>
        <v>#N/A Start Date</v>
      </c>
      <c r="J603" s="34" t="e">
        <f t="shared" si="108"/>
        <v>#REF!</v>
      </c>
      <c r="K603" s="35" t="e">
        <f t="shared" si="109"/>
        <v>#VALUE!</v>
      </c>
      <c r="L603" s="35" t="e">
        <f t="shared" si="110"/>
        <v>#REF!</v>
      </c>
      <c r="M603" s="35" t="e">
        <f t="shared" si="117"/>
        <v>#REF!</v>
      </c>
      <c r="N603" s="35" t="e">
        <f t="shared" si="118"/>
        <v>#REF!</v>
      </c>
      <c r="O603" s="36" t="e">
        <f t="shared" si="119"/>
        <v>#REF!</v>
      </c>
      <c r="Q603" s="37">
        <f t="shared" si="111"/>
        <v>0</v>
      </c>
      <c r="R603" s="38" t="e">
        <f t="shared" si="112"/>
        <v>#REF!</v>
      </c>
      <c r="S603" s="39" t="e">
        <f t="shared" si="113"/>
        <v>#REF!</v>
      </c>
    </row>
    <row r="604" spans="1:19" x14ac:dyDescent="0.25">
      <c r="A604" s="2"/>
      <c r="C604">
        <f t="shared" si="114"/>
        <v>0</v>
      </c>
      <c r="D604" s="32" t="e">
        <f t="shared" si="115"/>
        <v>#N/A</v>
      </c>
      <c r="E604" s="32" t="e">
        <f>Basic!#REF!</f>
        <v>#REF!</v>
      </c>
      <c r="F604" s="40"/>
      <c r="G604" s="80">
        <f>IFERROR(VLOOKUP(A604,HistData!Y:Z,2,FALSE)/100,G603)</f>
        <v>0.19510000000000002</v>
      </c>
      <c r="H604" s="80" t="str">
        <f>_xll.BDH($B$1,"IVOL_MONEYNESS",A604,A604,"IVOL_MATURITY=MATURITY_1STM","IVOL_MONEYNESS_LEVEL=MONEY_LVL_100_","DTS=H","FACTOR=.01","DAYS=W")</f>
        <v>#N/A Start Date</v>
      </c>
      <c r="I604" s="81" t="str">
        <f t="shared" si="116"/>
        <v>#N/A Start Date</v>
      </c>
      <c r="J604" s="34" t="e">
        <f t="shared" si="108"/>
        <v>#REF!</v>
      </c>
      <c r="K604" s="35" t="e">
        <f t="shared" si="109"/>
        <v>#VALUE!</v>
      </c>
      <c r="L604" s="35" t="e">
        <f t="shared" si="110"/>
        <v>#REF!</v>
      </c>
      <c r="M604" s="35" t="e">
        <f t="shared" si="117"/>
        <v>#REF!</v>
      </c>
      <c r="N604" s="35" t="e">
        <f t="shared" si="118"/>
        <v>#REF!</v>
      </c>
      <c r="O604" s="36" t="e">
        <f t="shared" si="119"/>
        <v>#REF!</v>
      </c>
      <c r="Q604" s="37">
        <f t="shared" si="111"/>
        <v>0</v>
      </c>
      <c r="R604" s="38" t="e">
        <f t="shared" si="112"/>
        <v>#REF!</v>
      </c>
      <c r="S604" s="39" t="e">
        <f t="shared" si="113"/>
        <v>#REF!</v>
      </c>
    </row>
    <row r="605" spans="1:19" x14ac:dyDescent="0.25">
      <c r="A605" s="2"/>
      <c r="C605">
        <f t="shared" si="114"/>
        <v>0</v>
      </c>
      <c r="D605" s="32" t="e">
        <f t="shared" si="115"/>
        <v>#N/A</v>
      </c>
      <c r="E605" s="32" t="e">
        <f>Basic!#REF!</f>
        <v>#REF!</v>
      </c>
      <c r="F605" s="40"/>
      <c r="G605" s="80">
        <f>IFERROR(VLOOKUP(A605,HistData!Y:Z,2,FALSE)/100,G604)</f>
        <v>0.19510000000000002</v>
      </c>
      <c r="H605" s="80" t="str">
        <f>_xll.BDH($B$1,"IVOL_MONEYNESS",A605,A605,"IVOL_MATURITY=MATURITY_1STM","IVOL_MONEYNESS_LEVEL=MONEY_LVL_100_","DTS=H","FACTOR=.01","DAYS=W")</f>
        <v>#N/A Start Date</v>
      </c>
      <c r="I605" s="81" t="str">
        <f t="shared" si="116"/>
        <v>#N/A Start Date</v>
      </c>
      <c r="J605" s="34" t="e">
        <f t="shared" si="108"/>
        <v>#REF!</v>
      </c>
      <c r="K605" s="35" t="e">
        <f t="shared" si="109"/>
        <v>#VALUE!</v>
      </c>
      <c r="L605" s="35" t="e">
        <f t="shared" si="110"/>
        <v>#REF!</v>
      </c>
      <c r="M605" s="35" t="e">
        <f t="shared" si="117"/>
        <v>#REF!</v>
      </c>
      <c r="N605" s="35" t="e">
        <f t="shared" si="118"/>
        <v>#REF!</v>
      </c>
      <c r="O605" s="36" t="e">
        <f t="shared" si="119"/>
        <v>#REF!</v>
      </c>
      <c r="Q605" s="37">
        <f t="shared" si="111"/>
        <v>0</v>
      </c>
      <c r="R605" s="38" t="e">
        <f t="shared" si="112"/>
        <v>#REF!</v>
      </c>
      <c r="S605" s="39" t="e">
        <f t="shared" si="113"/>
        <v>#REF!</v>
      </c>
    </row>
    <row r="606" spans="1:19" x14ac:dyDescent="0.25">
      <c r="A606" s="2"/>
      <c r="C606">
        <f t="shared" si="114"/>
        <v>0</v>
      </c>
      <c r="D606" s="32" t="e">
        <f t="shared" si="115"/>
        <v>#N/A</v>
      </c>
      <c r="E606" s="32" t="e">
        <f>Basic!#REF!</f>
        <v>#REF!</v>
      </c>
      <c r="F606" s="40"/>
      <c r="G606" s="80">
        <f>IFERROR(VLOOKUP(A606,HistData!Y:Z,2,FALSE)/100,G605)</f>
        <v>0.19510000000000002</v>
      </c>
      <c r="H606" s="80" t="str">
        <f>_xll.BDH($B$1,"IVOL_MONEYNESS",A606,A606,"IVOL_MATURITY=MATURITY_1STM","IVOL_MONEYNESS_LEVEL=MONEY_LVL_100_","DTS=H","FACTOR=.01","DAYS=W")</f>
        <v>#N/A Start Date</v>
      </c>
      <c r="I606" s="81" t="str">
        <f t="shared" si="116"/>
        <v>#N/A Start Date</v>
      </c>
      <c r="J606" s="34" t="e">
        <f t="shared" si="108"/>
        <v>#REF!</v>
      </c>
      <c r="K606" s="35" t="e">
        <f t="shared" si="109"/>
        <v>#VALUE!</v>
      </c>
      <c r="L606" s="35" t="e">
        <f t="shared" si="110"/>
        <v>#REF!</v>
      </c>
      <c r="M606" s="35" t="e">
        <f t="shared" si="117"/>
        <v>#REF!</v>
      </c>
      <c r="N606" s="35" t="e">
        <f t="shared" si="118"/>
        <v>#REF!</v>
      </c>
      <c r="O606" s="36" t="e">
        <f t="shared" si="119"/>
        <v>#REF!</v>
      </c>
      <c r="Q606" s="37">
        <f t="shared" si="111"/>
        <v>0</v>
      </c>
      <c r="R606" s="38" t="e">
        <f t="shared" si="112"/>
        <v>#REF!</v>
      </c>
      <c r="S606" s="39" t="e">
        <f t="shared" si="113"/>
        <v>#REF!</v>
      </c>
    </row>
    <row r="607" spans="1:19" x14ac:dyDescent="0.25">
      <c r="A607" s="2"/>
      <c r="C607">
        <f t="shared" si="114"/>
        <v>0</v>
      </c>
      <c r="D607" s="32" t="e">
        <f t="shared" si="115"/>
        <v>#N/A</v>
      </c>
      <c r="E607" s="32" t="e">
        <f>Basic!#REF!</f>
        <v>#REF!</v>
      </c>
      <c r="F607" s="40"/>
      <c r="G607" s="80">
        <f>IFERROR(VLOOKUP(A607,HistData!Y:Z,2,FALSE)/100,G606)</f>
        <v>0.19510000000000002</v>
      </c>
      <c r="H607" s="80" t="str">
        <f>_xll.BDH($B$1,"IVOL_MONEYNESS",A607,A607,"IVOL_MATURITY=MATURITY_1STM","IVOL_MONEYNESS_LEVEL=MONEY_LVL_100_","DTS=H","FACTOR=.01","DAYS=W")</f>
        <v>#N/A Start Date</v>
      </c>
      <c r="I607" s="81" t="str">
        <f t="shared" si="116"/>
        <v>#N/A Start Date</v>
      </c>
      <c r="J607" s="34" t="e">
        <f t="shared" si="108"/>
        <v>#REF!</v>
      </c>
      <c r="K607" s="35" t="e">
        <f t="shared" si="109"/>
        <v>#VALUE!</v>
      </c>
      <c r="L607" s="35" t="e">
        <f t="shared" si="110"/>
        <v>#REF!</v>
      </c>
      <c r="M607" s="35" t="e">
        <f t="shared" si="117"/>
        <v>#REF!</v>
      </c>
      <c r="N607" s="35" t="e">
        <f t="shared" si="118"/>
        <v>#REF!</v>
      </c>
      <c r="O607" s="36" t="e">
        <f t="shared" si="119"/>
        <v>#REF!</v>
      </c>
      <c r="Q607" s="37">
        <f t="shared" si="111"/>
        <v>0</v>
      </c>
      <c r="R607" s="38" t="e">
        <f t="shared" si="112"/>
        <v>#REF!</v>
      </c>
      <c r="S607" s="39" t="e">
        <f t="shared" si="113"/>
        <v>#REF!</v>
      </c>
    </row>
    <row r="608" spans="1:19" x14ac:dyDescent="0.25">
      <c r="A608" s="2"/>
      <c r="C608">
        <f t="shared" si="114"/>
        <v>0</v>
      </c>
      <c r="D608" s="32" t="e">
        <f t="shared" si="115"/>
        <v>#N/A</v>
      </c>
      <c r="E608" s="32" t="e">
        <f>Basic!#REF!</f>
        <v>#REF!</v>
      </c>
      <c r="F608" s="40"/>
      <c r="G608" s="80">
        <f>IFERROR(VLOOKUP(A608,HistData!Y:Z,2,FALSE)/100,G607)</f>
        <v>0.19510000000000002</v>
      </c>
      <c r="H608" s="80" t="str">
        <f>_xll.BDH($B$1,"IVOL_MONEYNESS",A608,A608,"IVOL_MATURITY=MATURITY_1STM","IVOL_MONEYNESS_LEVEL=MONEY_LVL_100_","DTS=H","FACTOR=.01","DAYS=W")</f>
        <v>#N/A Start Date</v>
      </c>
      <c r="I608" s="81" t="str">
        <f t="shared" si="116"/>
        <v>#N/A Start Date</v>
      </c>
      <c r="J608" s="34" t="e">
        <f t="shared" si="108"/>
        <v>#REF!</v>
      </c>
      <c r="K608" s="35" t="e">
        <f t="shared" si="109"/>
        <v>#VALUE!</v>
      </c>
      <c r="L608" s="35" t="e">
        <f t="shared" si="110"/>
        <v>#REF!</v>
      </c>
      <c r="M608" s="35" t="e">
        <f t="shared" si="117"/>
        <v>#REF!</v>
      </c>
      <c r="N608" s="35" t="e">
        <f t="shared" si="118"/>
        <v>#REF!</v>
      </c>
      <c r="O608" s="36" t="e">
        <f t="shared" si="119"/>
        <v>#REF!</v>
      </c>
      <c r="Q608" s="37">
        <f t="shared" si="111"/>
        <v>0</v>
      </c>
      <c r="R608" s="38" t="e">
        <f t="shared" si="112"/>
        <v>#REF!</v>
      </c>
      <c r="S608" s="39" t="e">
        <f t="shared" si="113"/>
        <v>#REF!</v>
      </c>
    </row>
    <row r="609" spans="1:19" x14ac:dyDescent="0.25">
      <c r="A609" s="2"/>
      <c r="C609">
        <f t="shared" si="114"/>
        <v>0</v>
      </c>
      <c r="D609" s="32" t="e">
        <f t="shared" si="115"/>
        <v>#N/A</v>
      </c>
      <c r="E609" s="32" t="e">
        <f>Basic!#REF!</f>
        <v>#REF!</v>
      </c>
      <c r="F609" s="40"/>
      <c r="G609" s="80">
        <f>IFERROR(VLOOKUP(A609,HistData!Y:Z,2,FALSE)/100,G608)</f>
        <v>0.19510000000000002</v>
      </c>
      <c r="H609" s="80" t="str">
        <f>_xll.BDH($B$1,"IVOL_MONEYNESS",A609,A609,"IVOL_MATURITY=MATURITY_1STM","IVOL_MONEYNESS_LEVEL=MONEY_LVL_100_","DTS=H","FACTOR=.01","DAYS=W")</f>
        <v>#N/A Start Date</v>
      </c>
      <c r="I609" s="81" t="str">
        <f t="shared" si="116"/>
        <v>#N/A Start Date</v>
      </c>
      <c r="J609" s="34" t="e">
        <f t="shared" si="108"/>
        <v>#REF!</v>
      </c>
      <c r="K609" s="35" t="e">
        <f t="shared" si="109"/>
        <v>#VALUE!</v>
      </c>
      <c r="L609" s="35" t="e">
        <f t="shared" si="110"/>
        <v>#REF!</v>
      </c>
      <c r="M609" s="35" t="e">
        <f t="shared" si="117"/>
        <v>#REF!</v>
      </c>
      <c r="N609" s="35" t="e">
        <f t="shared" si="118"/>
        <v>#REF!</v>
      </c>
      <c r="O609" s="36" t="e">
        <f t="shared" si="119"/>
        <v>#REF!</v>
      </c>
      <c r="Q609" s="37">
        <f t="shared" si="111"/>
        <v>0</v>
      </c>
      <c r="R609" s="38" t="e">
        <f t="shared" si="112"/>
        <v>#REF!</v>
      </c>
      <c r="S609" s="39" t="e">
        <f t="shared" si="113"/>
        <v>#REF!</v>
      </c>
    </row>
    <row r="610" spans="1:19" x14ac:dyDescent="0.25">
      <c r="A610" s="2"/>
      <c r="C610">
        <f t="shared" si="114"/>
        <v>0</v>
      </c>
      <c r="D610" s="32" t="e">
        <f t="shared" si="115"/>
        <v>#N/A</v>
      </c>
      <c r="E610" s="32" t="e">
        <f>Basic!#REF!</f>
        <v>#REF!</v>
      </c>
      <c r="F610" s="40"/>
      <c r="G610" s="80">
        <f>IFERROR(VLOOKUP(A610,HistData!Y:Z,2,FALSE)/100,G609)</f>
        <v>0.19510000000000002</v>
      </c>
      <c r="H610" s="80" t="str">
        <f>_xll.BDH($B$1,"IVOL_MONEYNESS",A610,A610,"IVOL_MATURITY=MATURITY_1STM","IVOL_MONEYNESS_LEVEL=MONEY_LVL_100_","DTS=H","FACTOR=.01","DAYS=W")</f>
        <v>#N/A Start Date</v>
      </c>
      <c r="I610" s="81" t="str">
        <f t="shared" si="116"/>
        <v>#N/A Start Date</v>
      </c>
      <c r="J610" s="34" t="e">
        <f t="shared" si="108"/>
        <v>#REF!</v>
      </c>
      <c r="K610" s="35" t="e">
        <f t="shared" si="109"/>
        <v>#VALUE!</v>
      </c>
      <c r="L610" s="35" t="e">
        <f t="shared" si="110"/>
        <v>#REF!</v>
      </c>
      <c r="M610" s="35" t="e">
        <f t="shared" si="117"/>
        <v>#REF!</v>
      </c>
      <c r="N610" s="35" t="e">
        <f t="shared" si="118"/>
        <v>#REF!</v>
      </c>
      <c r="O610" s="36" t="e">
        <f t="shared" si="119"/>
        <v>#REF!</v>
      </c>
      <c r="Q610" s="37">
        <f t="shared" si="111"/>
        <v>0</v>
      </c>
      <c r="R610" s="38" t="e">
        <f t="shared" si="112"/>
        <v>#REF!</v>
      </c>
      <c r="S610" s="39" t="e">
        <f t="shared" si="113"/>
        <v>#REF!</v>
      </c>
    </row>
    <row r="611" spans="1:19" x14ac:dyDescent="0.25">
      <c r="A611" s="2"/>
      <c r="C611">
        <f t="shared" si="114"/>
        <v>0</v>
      </c>
      <c r="D611" s="32" t="e">
        <f t="shared" si="115"/>
        <v>#N/A</v>
      </c>
      <c r="E611" s="32" t="e">
        <f>Basic!#REF!</f>
        <v>#REF!</v>
      </c>
      <c r="F611" s="40"/>
      <c r="G611" s="80">
        <f>IFERROR(VLOOKUP(A611,HistData!Y:Z,2,FALSE)/100,G610)</f>
        <v>0.19510000000000002</v>
      </c>
      <c r="H611" s="80" t="str">
        <f>_xll.BDH($B$1,"IVOL_MONEYNESS",A611,A611,"IVOL_MATURITY=MATURITY_1STM","IVOL_MONEYNESS_LEVEL=MONEY_LVL_100_","DTS=H","FACTOR=.01","DAYS=W")</f>
        <v>#N/A Start Date</v>
      </c>
      <c r="I611" s="81" t="str">
        <f t="shared" si="116"/>
        <v>#N/A Start Date</v>
      </c>
      <c r="J611" s="34" t="e">
        <f t="shared" si="108"/>
        <v>#REF!</v>
      </c>
      <c r="K611" s="35" t="e">
        <f t="shared" si="109"/>
        <v>#VALUE!</v>
      </c>
      <c r="L611" s="35" t="e">
        <f t="shared" si="110"/>
        <v>#REF!</v>
      </c>
      <c r="M611" s="35" t="e">
        <f t="shared" si="117"/>
        <v>#REF!</v>
      </c>
      <c r="N611" s="35" t="e">
        <f t="shared" si="118"/>
        <v>#REF!</v>
      </c>
      <c r="O611" s="36" t="e">
        <f t="shared" si="119"/>
        <v>#REF!</v>
      </c>
      <c r="Q611" s="37">
        <f t="shared" si="111"/>
        <v>0</v>
      </c>
      <c r="R611" s="38" t="e">
        <f t="shared" si="112"/>
        <v>#REF!</v>
      </c>
      <c r="S611" s="39" t="e">
        <f t="shared" si="113"/>
        <v>#REF!</v>
      </c>
    </row>
    <row r="612" spans="1:19" x14ac:dyDescent="0.25">
      <c r="A612" s="2"/>
      <c r="C612">
        <f t="shared" si="114"/>
        <v>0</v>
      </c>
      <c r="D612" s="32" t="e">
        <f t="shared" si="115"/>
        <v>#N/A</v>
      </c>
      <c r="E612" s="32" t="e">
        <f>Basic!#REF!</f>
        <v>#REF!</v>
      </c>
      <c r="F612" s="40"/>
      <c r="G612" s="80">
        <f>IFERROR(VLOOKUP(A612,HistData!Y:Z,2,FALSE)/100,G611)</f>
        <v>0.19510000000000002</v>
      </c>
      <c r="H612" s="80" t="str">
        <f>_xll.BDH($B$1,"IVOL_MONEYNESS",A612,A612,"IVOL_MATURITY=MATURITY_1STM","IVOL_MONEYNESS_LEVEL=MONEY_LVL_100_","DTS=H","FACTOR=.01","DAYS=W")</f>
        <v>#N/A Start Date</v>
      </c>
      <c r="I612" s="81" t="str">
        <f t="shared" si="116"/>
        <v>#N/A Start Date</v>
      </c>
      <c r="J612" s="34" t="e">
        <f t="shared" si="108"/>
        <v>#REF!</v>
      </c>
      <c r="K612" s="35" t="e">
        <f t="shared" si="109"/>
        <v>#VALUE!</v>
      </c>
      <c r="L612" s="35" t="e">
        <f t="shared" si="110"/>
        <v>#REF!</v>
      </c>
      <c r="M612" s="35" t="e">
        <f t="shared" si="117"/>
        <v>#REF!</v>
      </c>
      <c r="N612" s="35" t="e">
        <f t="shared" si="118"/>
        <v>#REF!</v>
      </c>
      <c r="O612" s="36" t="e">
        <f t="shared" si="119"/>
        <v>#REF!</v>
      </c>
      <c r="Q612" s="37">
        <f t="shared" si="111"/>
        <v>0</v>
      </c>
      <c r="R612" s="38" t="e">
        <f t="shared" si="112"/>
        <v>#REF!</v>
      </c>
      <c r="S612" s="39" t="e">
        <f t="shared" si="113"/>
        <v>#REF!</v>
      </c>
    </row>
    <row r="613" spans="1:19" x14ac:dyDescent="0.25">
      <c r="A613" s="2"/>
      <c r="C613">
        <f t="shared" si="114"/>
        <v>0</v>
      </c>
      <c r="D613" s="32" t="e">
        <f t="shared" si="115"/>
        <v>#N/A</v>
      </c>
      <c r="E613" s="32" t="e">
        <f>Basic!#REF!</f>
        <v>#REF!</v>
      </c>
      <c r="F613" s="40"/>
      <c r="G613" s="80">
        <f>IFERROR(VLOOKUP(A613,HistData!Y:Z,2,FALSE)/100,G612)</f>
        <v>0.19510000000000002</v>
      </c>
      <c r="H613" s="80" t="str">
        <f>_xll.BDH($B$1,"IVOL_MONEYNESS",A613,A613,"IVOL_MATURITY=MATURITY_1STM","IVOL_MONEYNESS_LEVEL=MONEY_LVL_100_","DTS=H","FACTOR=.01","DAYS=W")</f>
        <v>#N/A Start Date</v>
      </c>
      <c r="I613" s="81" t="str">
        <f t="shared" si="116"/>
        <v>#N/A Start Date</v>
      </c>
      <c r="J613" s="34" t="e">
        <f t="shared" si="108"/>
        <v>#REF!</v>
      </c>
      <c r="K613" s="35" t="e">
        <f t="shared" si="109"/>
        <v>#VALUE!</v>
      </c>
      <c r="L613" s="35" t="e">
        <f t="shared" si="110"/>
        <v>#REF!</v>
      </c>
      <c r="M613" s="35" t="e">
        <f t="shared" si="117"/>
        <v>#REF!</v>
      </c>
      <c r="N613" s="35" t="e">
        <f t="shared" si="118"/>
        <v>#REF!</v>
      </c>
      <c r="O613" s="36" t="e">
        <f t="shared" si="119"/>
        <v>#REF!</v>
      </c>
      <c r="Q613" s="37">
        <f t="shared" si="111"/>
        <v>0</v>
      </c>
      <c r="R613" s="38" t="e">
        <f t="shared" si="112"/>
        <v>#REF!</v>
      </c>
      <c r="S613" s="39" t="e">
        <f t="shared" si="113"/>
        <v>#REF!</v>
      </c>
    </row>
    <row r="614" spans="1:19" x14ac:dyDescent="0.25">
      <c r="A614" s="2"/>
      <c r="C614">
        <f t="shared" si="114"/>
        <v>0</v>
      </c>
      <c r="D614" s="32" t="e">
        <f t="shared" si="115"/>
        <v>#N/A</v>
      </c>
      <c r="E614" s="32" t="e">
        <f>Basic!#REF!</f>
        <v>#REF!</v>
      </c>
      <c r="F614" s="40"/>
      <c r="G614" s="80">
        <f>IFERROR(VLOOKUP(A614,HistData!Y:Z,2,FALSE)/100,G613)</f>
        <v>0.19510000000000002</v>
      </c>
      <c r="H614" s="80" t="str">
        <f>_xll.BDH($B$1,"IVOL_MONEYNESS",A614,A614,"IVOL_MATURITY=MATURITY_1STM","IVOL_MONEYNESS_LEVEL=MONEY_LVL_100_","DTS=H","FACTOR=.01","DAYS=W")</f>
        <v>#N/A Start Date</v>
      </c>
      <c r="I614" s="81" t="str">
        <f t="shared" si="116"/>
        <v>#N/A Start Date</v>
      </c>
      <c r="J614" s="34" t="e">
        <f t="shared" si="108"/>
        <v>#REF!</v>
      </c>
      <c r="K614" s="35" t="e">
        <f t="shared" si="109"/>
        <v>#VALUE!</v>
      </c>
      <c r="L614" s="35" t="e">
        <f t="shared" si="110"/>
        <v>#REF!</v>
      </c>
      <c r="M614" s="35" t="e">
        <f t="shared" si="117"/>
        <v>#REF!</v>
      </c>
      <c r="N614" s="35" t="e">
        <f t="shared" si="118"/>
        <v>#REF!</v>
      </c>
      <c r="O614" s="36" t="e">
        <f t="shared" si="119"/>
        <v>#REF!</v>
      </c>
      <c r="Q614" s="37">
        <f t="shared" si="111"/>
        <v>0</v>
      </c>
      <c r="R614" s="38" t="e">
        <f t="shared" si="112"/>
        <v>#REF!</v>
      </c>
      <c r="S614" s="39" t="e">
        <f t="shared" si="113"/>
        <v>#REF!</v>
      </c>
    </row>
    <row r="615" spans="1:19" x14ac:dyDescent="0.25">
      <c r="A615" s="2"/>
      <c r="C615">
        <f t="shared" si="114"/>
        <v>0</v>
      </c>
      <c r="D615" s="32" t="e">
        <f t="shared" si="115"/>
        <v>#N/A</v>
      </c>
      <c r="E615" s="32" t="e">
        <f>Basic!#REF!</f>
        <v>#REF!</v>
      </c>
      <c r="F615" s="40"/>
      <c r="G615" s="80">
        <f>IFERROR(VLOOKUP(A615,HistData!Y:Z,2,FALSE)/100,G614)</f>
        <v>0.19510000000000002</v>
      </c>
      <c r="H615" s="80" t="str">
        <f>_xll.BDH($B$1,"IVOL_MONEYNESS",A615,A615,"IVOL_MATURITY=MATURITY_1STM","IVOL_MONEYNESS_LEVEL=MONEY_LVL_100_","DTS=H","FACTOR=.01","DAYS=W")</f>
        <v>#N/A Start Date</v>
      </c>
      <c r="I615" s="81" t="str">
        <f t="shared" si="116"/>
        <v>#N/A Start Date</v>
      </c>
      <c r="J615" s="34" t="e">
        <f t="shared" si="108"/>
        <v>#REF!</v>
      </c>
      <c r="K615" s="35" t="e">
        <f t="shared" si="109"/>
        <v>#VALUE!</v>
      </c>
      <c r="L615" s="35" t="e">
        <f t="shared" si="110"/>
        <v>#REF!</v>
      </c>
      <c r="M615" s="35" t="e">
        <f t="shared" si="117"/>
        <v>#REF!</v>
      </c>
      <c r="N615" s="35" t="e">
        <f t="shared" si="118"/>
        <v>#REF!</v>
      </c>
      <c r="O615" s="36" t="e">
        <f t="shared" si="119"/>
        <v>#REF!</v>
      </c>
      <c r="Q615" s="37">
        <f t="shared" si="111"/>
        <v>0</v>
      </c>
      <c r="R615" s="38" t="e">
        <f t="shared" si="112"/>
        <v>#REF!</v>
      </c>
      <c r="S615" s="39" t="e">
        <f t="shared" si="113"/>
        <v>#REF!</v>
      </c>
    </row>
    <row r="616" spans="1:19" x14ac:dyDescent="0.25">
      <c r="A616" s="2"/>
      <c r="C616">
        <f t="shared" si="114"/>
        <v>0</v>
      </c>
      <c r="D616" s="32" t="e">
        <f t="shared" si="115"/>
        <v>#N/A</v>
      </c>
      <c r="E616" s="32" t="e">
        <f>Basic!#REF!</f>
        <v>#REF!</v>
      </c>
      <c r="F616" s="40"/>
      <c r="G616" s="80">
        <f>IFERROR(VLOOKUP(A616,HistData!Y:Z,2,FALSE)/100,G615)</f>
        <v>0.19510000000000002</v>
      </c>
      <c r="H616" s="80" t="str">
        <f>_xll.BDH($B$1,"IVOL_MONEYNESS",A616,A616,"IVOL_MATURITY=MATURITY_1STM","IVOL_MONEYNESS_LEVEL=MONEY_LVL_100_","DTS=H","FACTOR=.01","DAYS=W")</f>
        <v>#N/A Start Date</v>
      </c>
      <c r="I616" s="81" t="str">
        <f t="shared" si="116"/>
        <v>#N/A Start Date</v>
      </c>
      <c r="J616" s="34" t="e">
        <f t="shared" si="108"/>
        <v>#REF!</v>
      </c>
      <c r="K616" s="35" t="e">
        <f t="shared" si="109"/>
        <v>#VALUE!</v>
      </c>
      <c r="L616" s="35" t="e">
        <f t="shared" si="110"/>
        <v>#REF!</v>
      </c>
      <c r="M616" s="35" t="e">
        <f t="shared" si="117"/>
        <v>#REF!</v>
      </c>
      <c r="N616" s="35" t="e">
        <f t="shared" si="118"/>
        <v>#REF!</v>
      </c>
      <c r="O616" s="36" t="e">
        <f t="shared" si="119"/>
        <v>#REF!</v>
      </c>
      <c r="Q616" s="37">
        <f t="shared" si="111"/>
        <v>0</v>
      </c>
      <c r="R616" s="38" t="e">
        <f t="shared" si="112"/>
        <v>#REF!</v>
      </c>
      <c r="S616" s="39" t="e">
        <f t="shared" si="113"/>
        <v>#REF!</v>
      </c>
    </row>
    <row r="617" spans="1:19" x14ac:dyDescent="0.25">
      <c r="A617" s="2"/>
      <c r="C617">
        <f t="shared" si="114"/>
        <v>0</v>
      </c>
      <c r="D617" s="32" t="e">
        <f t="shared" si="115"/>
        <v>#N/A</v>
      </c>
      <c r="E617" s="32" t="e">
        <f>Basic!#REF!</f>
        <v>#REF!</v>
      </c>
      <c r="F617" s="40"/>
      <c r="G617" s="80">
        <f>IFERROR(VLOOKUP(A617,HistData!Y:Z,2,FALSE)/100,G616)</f>
        <v>0.19510000000000002</v>
      </c>
      <c r="H617" s="80" t="str">
        <f>_xll.BDH($B$1,"IVOL_MONEYNESS",A617,A617,"IVOL_MATURITY=MATURITY_1STM","IVOL_MONEYNESS_LEVEL=MONEY_LVL_100_","DTS=H","FACTOR=.01","DAYS=W")</f>
        <v>#N/A Start Date</v>
      </c>
      <c r="I617" s="81" t="str">
        <f t="shared" si="116"/>
        <v>#N/A Start Date</v>
      </c>
      <c r="J617" s="34" t="e">
        <f t="shared" si="108"/>
        <v>#REF!</v>
      </c>
      <c r="K617" s="35" t="e">
        <f t="shared" si="109"/>
        <v>#VALUE!</v>
      </c>
      <c r="L617" s="35" t="e">
        <f t="shared" si="110"/>
        <v>#REF!</v>
      </c>
      <c r="M617" s="35" t="e">
        <f t="shared" si="117"/>
        <v>#REF!</v>
      </c>
      <c r="N617" s="35" t="e">
        <f t="shared" si="118"/>
        <v>#REF!</v>
      </c>
      <c r="O617" s="36" t="e">
        <f t="shared" si="119"/>
        <v>#REF!</v>
      </c>
      <c r="Q617" s="37">
        <f t="shared" si="111"/>
        <v>0</v>
      </c>
      <c r="R617" s="38" t="e">
        <f t="shared" si="112"/>
        <v>#REF!</v>
      </c>
      <c r="S617" s="39" t="e">
        <f t="shared" si="113"/>
        <v>#REF!</v>
      </c>
    </row>
    <row r="618" spans="1:19" x14ac:dyDescent="0.25">
      <c r="A618" s="2"/>
      <c r="C618">
        <f t="shared" si="114"/>
        <v>0</v>
      </c>
      <c r="D618" s="32" t="e">
        <f t="shared" si="115"/>
        <v>#N/A</v>
      </c>
      <c r="E618" s="32" t="e">
        <f>Basic!#REF!</f>
        <v>#REF!</v>
      </c>
      <c r="F618" s="40"/>
      <c r="G618" s="80">
        <f>IFERROR(VLOOKUP(A618,HistData!Y:Z,2,FALSE)/100,G617)</f>
        <v>0.19510000000000002</v>
      </c>
      <c r="H618" s="80" t="str">
        <f>_xll.BDH($B$1,"IVOL_MONEYNESS",A618,A618,"IVOL_MATURITY=MATURITY_1STM","IVOL_MONEYNESS_LEVEL=MONEY_LVL_100_","DTS=H","FACTOR=.01","DAYS=W")</f>
        <v>#N/A Start Date</v>
      </c>
      <c r="I618" s="81" t="str">
        <f t="shared" si="116"/>
        <v>#N/A Start Date</v>
      </c>
      <c r="J618" s="34" t="e">
        <f t="shared" si="108"/>
        <v>#REF!</v>
      </c>
      <c r="K618" s="35" t="e">
        <f t="shared" si="109"/>
        <v>#VALUE!</v>
      </c>
      <c r="L618" s="35" t="e">
        <f t="shared" si="110"/>
        <v>#REF!</v>
      </c>
      <c r="M618" s="35" t="e">
        <f t="shared" si="117"/>
        <v>#REF!</v>
      </c>
      <c r="N618" s="35" t="e">
        <f t="shared" si="118"/>
        <v>#REF!</v>
      </c>
      <c r="O618" s="36" t="e">
        <f t="shared" si="119"/>
        <v>#REF!</v>
      </c>
      <c r="Q618" s="37">
        <f t="shared" si="111"/>
        <v>0</v>
      </c>
      <c r="R618" s="38" t="e">
        <f t="shared" si="112"/>
        <v>#REF!</v>
      </c>
      <c r="S618" s="39" t="e">
        <f t="shared" si="113"/>
        <v>#REF!</v>
      </c>
    </row>
    <row r="619" spans="1:19" x14ac:dyDescent="0.25">
      <c r="A619" s="2"/>
      <c r="C619">
        <f t="shared" si="114"/>
        <v>0</v>
      </c>
      <c r="D619" s="32" t="e">
        <f t="shared" si="115"/>
        <v>#N/A</v>
      </c>
      <c r="E619" s="32" t="e">
        <f>Basic!#REF!</f>
        <v>#REF!</v>
      </c>
      <c r="F619" s="40"/>
      <c r="G619" s="80">
        <f>IFERROR(VLOOKUP(A619,HistData!Y:Z,2,FALSE)/100,G618)</f>
        <v>0.19510000000000002</v>
      </c>
      <c r="H619" s="80" t="str">
        <f>_xll.BDH($B$1,"IVOL_MONEYNESS",A619,A619,"IVOL_MATURITY=MATURITY_1STM","IVOL_MONEYNESS_LEVEL=MONEY_LVL_100_","DTS=H","FACTOR=.01","DAYS=W")</f>
        <v>#N/A Start Date</v>
      </c>
      <c r="I619" s="81" t="str">
        <f t="shared" si="116"/>
        <v>#N/A Start Date</v>
      </c>
      <c r="J619" s="34" t="e">
        <f t="shared" si="108"/>
        <v>#REF!</v>
      </c>
      <c r="K619" s="35" t="e">
        <f t="shared" si="109"/>
        <v>#VALUE!</v>
      </c>
      <c r="L619" s="35" t="e">
        <f t="shared" si="110"/>
        <v>#REF!</v>
      </c>
      <c r="M619" s="35" t="e">
        <f t="shared" si="117"/>
        <v>#REF!</v>
      </c>
      <c r="N619" s="35" t="e">
        <f t="shared" si="118"/>
        <v>#REF!</v>
      </c>
      <c r="O619" s="36" t="e">
        <f t="shared" si="119"/>
        <v>#REF!</v>
      </c>
      <c r="Q619" s="37">
        <f t="shared" si="111"/>
        <v>0</v>
      </c>
      <c r="R619" s="38" t="e">
        <f t="shared" si="112"/>
        <v>#REF!</v>
      </c>
      <c r="S619" s="39" t="e">
        <f t="shared" si="113"/>
        <v>#REF!</v>
      </c>
    </row>
    <row r="620" spans="1:19" x14ac:dyDescent="0.25">
      <c r="A620" s="2"/>
      <c r="C620">
        <f t="shared" si="114"/>
        <v>0</v>
      </c>
      <c r="D620" s="32" t="e">
        <f t="shared" si="115"/>
        <v>#N/A</v>
      </c>
      <c r="E620" s="32" t="e">
        <f>Basic!#REF!</f>
        <v>#REF!</v>
      </c>
      <c r="F620" s="40"/>
      <c r="G620" s="80">
        <f>IFERROR(VLOOKUP(A620,HistData!Y:Z,2,FALSE)/100,G619)</f>
        <v>0.19510000000000002</v>
      </c>
      <c r="H620" s="80" t="str">
        <f>_xll.BDH($B$1,"IVOL_MONEYNESS",A620,A620,"IVOL_MATURITY=MATURITY_1STM","IVOL_MONEYNESS_LEVEL=MONEY_LVL_100_","DTS=H","FACTOR=.01","DAYS=W")</f>
        <v>#N/A Start Date</v>
      </c>
      <c r="I620" s="81" t="str">
        <f t="shared" si="116"/>
        <v>#N/A Start Date</v>
      </c>
      <c r="J620" s="34" t="e">
        <f t="shared" si="108"/>
        <v>#REF!</v>
      </c>
      <c r="K620" s="35" t="e">
        <f t="shared" si="109"/>
        <v>#VALUE!</v>
      </c>
      <c r="L620" s="35" t="e">
        <f t="shared" si="110"/>
        <v>#REF!</v>
      </c>
      <c r="M620" s="35" t="e">
        <f t="shared" si="117"/>
        <v>#REF!</v>
      </c>
      <c r="N620" s="35" t="e">
        <f t="shared" si="118"/>
        <v>#REF!</v>
      </c>
      <c r="O620" s="36" t="e">
        <f t="shared" si="119"/>
        <v>#REF!</v>
      </c>
      <c r="Q620" s="37">
        <f t="shared" si="111"/>
        <v>0</v>
      </c>
      <c r="R620" s="38" t="e">
        <f t="shared" si="112"/>
        <v>#REF!</v>
      </c>
      <c r="S620" s="39" t="e">
        <f t="shared" si="113"/>
        <v>#REF!</v>
      </c>
    </row>
    <row r="621" spans="1:19" x14ac:dyDescent="0.25">
      <c r="A621" s="2"/>
      <c r="C621">
        <f t="shared" si="114"/>
        <v>0</v>
      </c>
      <c r="D621" s="32" t="e">
        <f t="shared" si="115"/>
        <v>#N/A</v>
      </c>
      <c r="E621" s="32" t="e">
        <f>Basic!#REF!</f>
        <v>#REF!</v>
      </c>
      <c r="F621" s="40"/>
      <c r="G621" s="80">
        <f>IFERROR(VLOOKUP(A621,HistData!Y:Z,2,FALSE)/100,G620)</f>
        <v>0.19510000000000002</v>
      </c>
      <c r="H621" s="80" t="str">
        <f>_xll.BDH($B$1,"IVOL_MONEYNESS",A621,A621,"IVOL_MATURITY=MATURITY_1STM","IVOL_MONEYNESS_LEVEL=MONEY_LVL_100_","DTS=H","FACTOR=.01","DAYS=W")</f>
        <v>#N/A Start Date</v>
      </c>
      <c r="I621" s="81" t="str">
        <f t="shared" si="116"/>
        <v>#N/A Start Date</v>
      </c>
      <c r="J621" s="34" t="e">
        <f t="shared" si="108"/>
        <v>#REF!</v>
      </c>
      <c r="K621" s="35" t="e">
        <f t="shared" si="109"/>
        <v>#VALUE!</v>
      </c>
      <c r="L621" s="35" t="e">
        <f t="shared" si="110"/>
        <v>#REF!</v>
      </c>
      <c r="M621" s="35" t="e">
        <f t="shared" si="117"/>
        <v>#REF!</v>
      </c>
      <c r="N621" s="35" t="e">
        <f t="shared" si="118"/>
        <v>#REF!</v>
      </c>
      <c r="O621" s="36" t="e">
        <f t="shared" si="119"/>
        <v>#REF!</v>
      </c>
      <c r="Q621" s="37">
        <f t="shared" si="111"/>
        <v>0</v>
      </c>
      <c r="R621" s="38" t="e">
        <f t="shared" si="112"/>
        <v>#REF!</v>
      </c>
      <c r="S621" s="39" t="e">
        <f t="shared" si="113"/>
        <v>#REF!</v>
      </c>
    </row>
    <row r="622" spans="1:19" x14ac:dyDescent="0.25">
      <c r="A622" s="2"/>
      <c r="C622">
        <f t="shared" si="114"/>
        <v>0</v>
      </c>
      <c r="D622" s="32" t="e">
        <f t="shared" si="115"/>
        <v>#N/A</v>
      </c>
      <c r="E622" s="32" t="e">
        <f>Basic!#REF!</f>
        <v>#REF!</v>
      </c>
      <c r="F622" s="40"/>
      <c r="G622" s="80">
        <f>IFERROR(VLOOKUP(A622,HistData!Y:Z,2,FALSE)/100,G621)</f>
        <v>0.19510000000000002</v>
      </c>
      <c r="H622" s="80" t="str">
        <f>_xll.BDH($B$1,"IVOL_MONEYNESS",A622,A622,"IVOL_MATURITY=MATURITY_1STM","IVOL_MONEYNESS_LEVEL=MONEY_LVL_100_","DTS=H","FACTOR=.01","DAYS=W")</f>
        <v>#N/A Start Date</v>
      </c>
      <c r="I622" s="81" t="str">
        <f t="shared" si="116"/>
        <v>#N/A Start Date</v>
      </c>
      <c r="J622" s="34" t="e">
        <f t="shared" si="108"/>
        <v>#REF!</v>
      </c>
      <c r="K622" s="35" t="e">
        <f t="shared" si="109"/>
        <v>#VALUE!</v>
      </c>
      <c r="L622" s="35" t="e">
        <f t="shared" si="110"/>
        <v>#REF!</v>
      </c>
      <c r="M622" s="35" t="e">
        <f t="shared" si="117"/>
        <v>#REF!</v>
      </c>
      <c r="N622" s="35" t="e">
        <f t="shared" si="118"/>
        <v>#REF!</v>
      </c>
      <c r="O622" s="36" t="e">
        <f t="shared" si="119"/>
        <v>#REF!</v>
      </c>
      <c r="Q622" s="37">
        <f t="shared" si="111"/>
        <v>0</v>
      </c>
      <c r="R622" s="38" t="e">
        <f t="shared" si="112"/>
        <v>#REF!</v>
      </c>
      <c r="S622" s="39" t="e">
        <f t="shared" si="113"/>
        <v>#REF!</v>
      </c>
    </row>
    <row r="623" spans="1:19" x14ac:dyDescent="0.25">
      <c r="A623" s="2"/>
      <c r="C623">
        <f t="shared" si="114"/>
        <v>0</v>
      </c>
      <c r="D623" s="32" t="e">
        <f t="shared" si="115"/>
        <v>#N/A</v>
      </c>
      <c r="E623" s="32" t="e">
        <f>Basic!#REF!</f>
        <v>#REF!</v>
      </c>
      <c r="F623" s="40"/>
      <c r="G623" s="80">
        <f>IFERROR(VLOOKUP(A623,HistData!Y:Z,2,FALSE)/100,G622)</f>
        <v>0.19510000000000002</v>
      </c>
      <c r="H623" s="80" t="str">
        <f>_xll.BDH($B$1,"IVOL_MONEYNESS",A623,A623,"IVOL_MATURITY=MATURITY_1STM","IVOL_MONEYNESS_LEVEL=MONEY_LVL_100_","DTS=H","FACTOR=.01","DAYS=W")</f>
        <v>#N/A Start Date</v>
      </c>
      <c r="I623" s="81" t="str">
        <f t="shared" si="116"/>
        <v>#N/A Start Date</v>
      </c>
      <c r="J623" s="34" t="e">
        <f t="shared" si="108"/>
        <v>#REF!</v>
      </c>
      <c r="K623" s="35" t="e">
        <f t="shared" si="109"/>
        <v>#VALUE!</v>
      </c>
      <c r="L623" s="35" t="e">
        <f t="shared" si="110"/>
        <v>#REF!</v>
      </c>
      <c r="M623" s="35" t="e">
        <f t="shared" si="117"/>
        <v>#REF!</v>
      </c>
      <c r="N623" s="35" t="e">
        <f t="shared" si="118"/>
        <v>#REF!</v>
      </c>
      <c r="O623" s="36" t="e">
        <f t="shared" si="119"/>
        <v>#REF!</v>
      </c>
      <c r="Q623" s="37">
        <f t="shared" si="111"/>
        <v>0</v>
      </c>
      <c r="R623" s="38" t="e">
        <f t="shared" si="112"/>
        <v>#REF!</v>
      </c>
      <c r="S623" s="39" t="e">
        <f t="shared" si="113"/>
        <v>#REF!</v>
      </c>
    </row>
    <row r="624" spans="1:19" x14ac:dyDescent="0.25">
      <c r="A624" s="2"/>
      <c r="C624">
        <f t="shared" si="114"/>
        <v>0</v>
      </c>
      <c r="D624" s="32" t="e">
        <f t="shared" si="115"/>
        <v>#N/A</v>
      </c>
      <c r="E624" s="32" t="e">
        <f>Basic!#REF!</f>
        <v>#REF!</v>
      </c>
      <c r="F624" s="40"/>
      <c r="G624" s="80">
        <f>IFERROR(VLOOKUP(A624,HistData!Y:Z,2,FALSE)/100,G623)</f>
        <v>0.19510000000000002</v>
      </c>
      <c r="H624" s="80" t="str">
        <f>_xll.BDH($B$1,"IVOL_MONEYNESS",A624,A624,"IVOL_MATURITY=MATURITY_1STM","IVOL_MONEYNESS_LEVEL=MONEY_LVL_100_","DTS=H","FACTOR=.01","DAYS=W")</f>
        <v>#N/A Start Date</v>
      </c>
      <c r="I624" s="81" t="str">
        <f t="shared" si="116"/>
        <v>#N/A Start Date</v>
      </c>
      <c r="J624" s="34" t="e">
        <f t="shared" si="108"/>
        <v>#REF!</v>
      </c>
      <c r="K624" s="35" t="e">
        <f t="shared" si="109"/>
        <v>#VALUE!</v>
      </c>
      <c r="L624" s="35" t="e">
        <f t="shared" si="110"/>
        <v>#REF!</v>
      </c>
      <c r="M624" s="35" t="e">
        <f t="shared" si="117"/>
        <v>#REF!</v>
      </c>
      <c r="N624" s="35" t="e">
        <f t="shared" si="118"/>
        <v>#REF!</v>
      </c>
      <c r="O624" s="36" t="e">
        <f t="shared" si="119"/>
        <v>#REF!</v>
      </c>
      <c r="Q624" s="37">
        <f t="shared" si="111"/>
        <v>0</v>
      </c>
      <c r="R624" s="38" t="e">
        <f t="shared" si="112"/>
        <v>#REF!</v>
      </c>
      <c r="S624" s="39" t="e">
        <f t="shared" si="113"/>
        <v>#REF!</v>
      </c>
    </row>
    <row r="625" spans="1:19" x14ac:dyDescent="0.25">
      <c r="A625" s="2"/>
      <c r="C625">
        <f t="shared" si="114"/>
        <v>0</v>
      </c>
      <c r="D625" s="32" t="e">
        <f t="shared" si="115"/>
        <v>#N/A</v>
      </c>
      <c r="E625" s="32" t="e">
        <f>Basic!#REF!</f>
        <v>#REF!</v>
      </c>
      <c r="F625" s="40"/>
      <c r="G625" s="80">
        <f>IFERROR(VLOOKUP(A625,HistData!Y:Z,2,FALSE)/100,G624)</f>
        <v>0.19510000000000002</v>
      </c>
      <c r="H625" s="80" t="str">
        <f>_xll.BDH($B$1,"IVOL_MONEYNESS",A625,A625,"IVOL_MATURITY=MATURITY_1STM","IVOL_MONEYNESS_LEVEL=MONEY_LVL_100_","DTS=H","FACTOR=.01","DAYS=W")</f>
        <v>#N/A Start Date</v>
      </c>
      <c r="I625" s="81" t="str">
        <f t="shared" si="116"/>
        <v>#N/A Start Date</v>
      </c>
      <c r="J625" s="34" t="e">
        <f t="shared" si="108"/>
        <v>#REF!</v>
      </c>
      <c r="K625" s="35" t="e">
        <f t="shared" si="109"/>
        <v>#VALUE!</v>
      </c>
      <c r="L625" s="35" t="e">
        <f t="shared" si="110"/>
        <v>#REF!</v>
      </c>
      <c r="M625" s="35" t="e">
        <f t="shared" si="117"/>
        <v>#REF!</v>
      </c>
      <c r="N625" s="35" t="e">
        <f t="shared" si="118"/>
        <v>#REF!</v>
      </c>
      <c r="O625" s="36" t="e">
        <f t="shared" si="119"/>
        <v>#REF!</v>
      </c>
      <c r="Q625" s="37">
        <f t="shared" si="111"/>
        <v>0</v>
      </c>
      <c r="R625" s="38" t="e">
        <f t="shared" si="112"/>
        <v>#REF!</v>
      </c>
      <c r="S625" s="39" t="e">
        <f t="shared" si="113"/>
        <v>#REF!</v>
      </c>
    </row>
    <row r="626" spans="1:19" x14ac:dyDescent="0.25">
      <c r="A626" s="2"/>
      <c r="C626">
        <f t="shared" si="114"/>
        <v>0</v>
      </c>
      <c r="D626" s="32" t="e">
        <f t="shared" si="115"/>
        <v>#N/A</v>
      </c>
      <c r="E626" s="32" t="e">
        <f>Basic!#REF!</f>
        <v>#REF!</v>
      </c>
      <c r="F626" s="40"/>
      <c r="G626" s="80">
        <f>IFERROR(VLOOKUP(A626,HistData!Y:Z,2,FALSE)/100,G625)</f>
        <v>0.19510000000000002</v>
      </c>
      <c r="H626" s="80" t="str">
        <f>_xll.BDH($B$1,"IVOL_MONEYNESS",A626,A626,"IVOL_MATURITY=MATURITY_1STM","IVOL_MONEYNESS_LEVEL=MONEY_LVL_100_","DTS=H","FACTOR=.01","DAYS=W")</f>
        <v>#N/A Start Date</v>
      </c>
      <c r="I626" s="81" t="str">
        <f t="shared" si="116"/>
        <v>#N/A Start Date</v>
      </c>
      <c r="J626" s="34" t="e">
        <f t="shared" si="108"/>
        <v>#REF!</v>
      </c>
      <c r="K626" s="35" t="e">
        <f t="shared" si="109"/>
        <v>#VALUE!</v>
      </c>
      <c r="L626" s="35" t="e">
        <f t="shared" si="110"/>
        <v>#REF!</v>
      </c>
      <c r="M626" s="35" t="e">
        <f t="shared" si="117"/>
        <v>#REF!</v>
      </c>
      <c r="N626" s="35" t="e">
        <f t="shared" si="118"/>
        <v>#REF!</v>
      </c>
      <c r="O626" s="36" t="e">
        <f t="shared" si="119"/>
        <v>#REF!</v>
      </c>
      <c r="Q626" s="37">
        <f t="shared" si="111"/>
        <v>0</v>
      </c>
      <c r="R626" s="38" t="e">
        <f t="shared" si="112"/>
        <v>#REF!</v>
      </c>
      <c r="S626" s="39" t="e">
        <f t="shared" si="113"/>
        <v>#REF!</v>
      </c>
    </row>
    <row r="627" spans="1:19" x14ac:dyDescent="0.25">
      <c r="A627" s="2"/>
      <c r="C627">
        <f t="shared" si="114"/>
        <v>0</v>
      </c>
      <c r="D627" s="32" t="e">
        <f t="shared" si="115"/>
        <v>#N/A</v>
      </c>
      <c r="E627" s="32" t="e">
        <f>Basic!#REF!</f>
        <v>#REF!</v>
      </c>
      <c r="F627" s="40"/>
      <c r="G627" s="80">
        <f>IFERROR(VLOOKUP(A627,HistData!Y:Z,2,FALSE)/100,G626)</f>
        <v>0.19510000000000002</v>
      </c>
      <c r="H627" s="80" t="str">
        <f>_xll.BDH($B$1,"IVOL_MONEYNESS",A627,A627,"IVOL_MATURITY=MATURITY_1STM","IVOL_MONEYNESS_LEVEL=MONEY_LVL_100_","DTS=H","FACTOR=.01","DAYS=W")</f>
        <v>#N/A Start Date</v>
      </c>
      <c r="I627" s="81" t="str">
        <f t="shared" si="116"/>
        <v>#N/A Start Date</v>
      </c>
      <c r="J627" s="34" t="e">
        <f t="shared" si="108"/>
        <v>#REF!</v>
      </c>
      <c r="K627" s="35" t="e">
        <f t="shared" si="109"/>
        <v>#VALUE!</v>
      </c>
      <c r="L627" s="35" t="e">
        <f t="shared" si="110"/>
        <v>#REF!</v>
      </c>
      <c r="M627" s="35" t="e">
        <f t="shared" si="117"/>
        <v>#REF!</v>
      </c>
      <c r="N627" s="35" t="e">
        <f t="shared" si="118"/>
        <v>#REF!</v>
      </c>
      <c r="O627" s="36" t="e">
        <f t="shared" si="119"/>
        <v>#REF!</v>
      </c>
      <c r="Q627" s="37">
        <f t="shared" si="111"/>
        <v>0</v>
      </c>
      <c r="R627" s="38" t="e">
        <f t="shared" si="112"/>
        <v>#REF!</v>
      </c>
      <c r="S627" s="39" t="e">
        <f t="shared" si="113"/>
        <v>#REF!</v>
      </c>
    </row>
    <row r="628" spans="1:19" x14ac:dyDescent="0.25">
      <c r="A628" s="2"/>
      <c r="C628">
        <f t="shared" si="114"/>
        <v>0</v>
      </c>
      <c r="D628" s="32" t="e">
        <f t="shared" si="115"/>
        <v>#N/A</v>
      </c>
      <c r="E628" s="32" t="e">
        <f>Basic!#REF!</f>
        <v>#REF!</v>
      </c>
      <c r="F628" s="40"/>
      <c r="G628" s="80">
        <f>IFERROR(VLOOKUP(A628,HistData!Y:Z,2,FALSE)/100,G627)</f>
        <v>0.19510000000000002</v>
      </c>
      <c r="H628" s="80" t="str">
        <f>_xll.BDH($B$1,"IVOL_MONEYNESS",A628,A628,"IVOL_MATURITY=MATURITY_1STM","IVOL_MONEYNESS_LEVEL=MONEY_LVL_100_","DTS=H","FACTOR=.01","DAYS=W")</f>
        <v>#N/A Start Date</v>
      </c>
      <c r="I628" s="81" t="str">
        <f t="shared" si="116"/>
        <v>#N/A Start Date</v>
      </c>
      <c r="J628" s="34" t="e">
        <f t="shared" si="108"/>
        <v>#REF!</v>
      </c>
      <c r="K628" s="35" t="e">
        <f t="shared" si="109"/>
        <v>#VALUE!</v>
      </c>
      <c r="L628" s="35" t="e">
        <f t="shared" si="110"/>
        <v>#REF!</v>
      </c>
      <c r="M628" s="35" t="e">
        <f t="shared" si="117"/>
        <v>#REF!</v>
      </c>
      <c r="N628" s="35" t="e">
        <f t="shared" si="118"/>
        <v>#REF!</v>
      </c>
      <c r="O628" s="36" t="e">
        <f t="shared" si="119"/>
        <v>#REF!</v>
      </c>
      <c r="Q628" s="37">
        <f t="shared" si="111"/>
        <v>0</v>
      </c>
      <c r="R628" s="38" t="e">
        <f t="shared" si="112"/>
        <v>#REF!</v>
      </c>
      <c r="S628" s="39" t="e">
        <f t="shared" si="113"/>
        <v>#REF!</v>
      </c>
    </row>
    <row r="629" spans="1:19" x14ac:dyDescent="0.25">
      <c r="A629" s="2"/>
      <c r="C629">
        <f t="shared" si="114"/>
        <v>0</v>
      </c>
      <c r="D629" s="32" t="e">
        <f t="shared" si="115"/>
        <v>#N/A</v>
      </c>
      <c r="E629" s="32" t="e">
        <f>Basic!#REF!</f>
        <v>#REF!</v>
      </c>
      <c r="F629" s="40"/>
      <c r="G629" s="80">
        <f>IFERROR(VLOOKUP(A629,HistData!Y:Z,2,FALSE)/100,G628)</f>
        <v>0.19510000000000002</v>
      </c>
      <c r="H629" s="80" t="str">
        <f>_xll.BDH($B$1,"IVOL_MONEYNESS",A629,A629,"IVOL_MATURITY=MATURITY_1STM","IVOL_MONEYNESS_LEVEL=MONEY_LVL_100_","DTS=H","FACTOR=.01","DAYS=W")</f>
        <v>#N/A Start Date</v>
      </c>
      <c r="I629" s="81" t="str">
        <f t="shared" si="116"/>
        <v>#N/A Start Date</v>
      </c>
      <c r="J629" s="34" t="e">
        <f t="shared" si="108"/>
        <v>#REF!</v>
      </c>
      <c r="K629" s="35" t="e">
        <f t="shared" si="109"/>
        <v>#VALUE!</v>
      </c>
      <c r="L629" s="35" t="e">
        <f t="shared" si="110"/>
        <v>#REF!</v>
      </c>
      <c r="M629" s="35" t="e">
        <f t="shared" si="117"/>
        <v>#REF!</v>
      </c>
      <c r="N629" s="35" t="e">
        <f t="shared" si="118"/>
        <v>#REF!</v>
      </c>
      <c r="O629" s="36" t="e">
        <f t="shared" si="119"/>
        <v>#REF!</v>
      </c>
      <c r="Q629" s="37">
        <f t="shared" si="111"/>
        <v>0</v>
      </c>
      <c r="R629" s="38" t="e">
        <f t="shared" si="112"/>
        <v>#REF!</v>
      </c>
      <c r="S629" s="39" t="e">
        <f t="shared" si="113"/>
        <v>#REF!</v>
      </c>
    </row>
    <row r="630" spans="1:19" x14ac:dyDescent="0.25">
      <c r="A630" s="2"/>
      <c r="C630">
        <f t="shared" si="114"/>
        <v>0</v>
      </c>
      <c r="D630" s="32" t="e">
        <f t="shared" si="115"/>
        <v>#N/A</v>
      </c>
      <c r="E630" s="32" t="e">
        <f>Basic!#REF!</f>
        <v>#REF!</v>
      </c>
      <c r="F630" s="40"/>
      <c r="G630" s="80">
        <f>IFERROR(VLOOKUP(A630,HistData!Y:Z,2,FALSE)/100,G629)</f>
        <v>0.19510000000000002</v>
      </c>
      <c r="H630" s="80" t="str">
        <f>_xll.BDH($B$1,"IVOL_MONEYNESS",A630,A630,"IVOL_MATURITY=MATURITY_1STM","IVOL_MONEYNESS_LEVEL=MONEY_LVL_100_","DTS=H","FACTOR=.01","DAYS=W")</f>
        <v>#N/A Start Date</v>
      </c>
      <c r="I630" s="81" t="str">
        <f t="shared" si="116"/>
        <v>#N/A Start Date</v>
      </c>
      <c r="J630" s="34" t="e">
        <f t="shared" si="108"/>
        <v>#REF!</v>
      </c>
      <c r="K630" s="35" t="e">
        <f t="shared" si="109"/>
        <v>#VALUE!</v>
      </c>
      <c r="L630" s="35" t="e">
        <f t="shared" si="110"/>
        <v>#REF!</v>
      </c>
      <c r="M630" s="35" t="e">
        <f t="shared" si="117"/>
        <v>#REF!</v>
      </c>
      <c r="N630" s="35" t="e">
        <f t="shared" si="118"/>
        <v>#REF!</v>
      </c>
      <c r="O630" s="36" t="e">
        <f t="shared" si="119"/>
        <v>#REF!</v>
      </c>
      <c r="Q630" s="37">
        <f t="shared" si="111"/>
        <v>0</v>
      </c>
      <c r="R630" s="38" t="e">
        <f t="shared" si="112"/>
        <v>#REF!</v>
      </c>
      <c r="S630" s="39" t="e">
        <f t="shared" si="113"/>
        <v>#REF!</v>
      </c>
    </row>
    <row r="631" spans="1:19" x14ac:dyDescent="0.25">
      <c r="A631" s="2"/>
      <c r="C631">
        <f t="shared" si="114"/>
        <v>0</v>
      </c>
      <c r="D631" s="32" t="e">
        <f t="shared" si="115"/>
        <v>#N/A</v>
      </c>
      <c r="E631" s="32" t="e">
        <f>Basic!#REF!</f>
        <v>#REF!</v>
      </c>
      <c r="F631" s="40"/>
      <c r="G631" s="80">
        <f>IFERROR(VLOOKUP(A631,HistData!Y:Z,2,FALSE)/100,G630)</f>
        <v>0.19510000000000002</v>
      </c>
      <c r="H631" s="80" t="str">
        <f>_xll.BDH($B$1,"IVOL_MONEYNESS",A631,A631,"IVOL_MATURITY=MATURITY_1STM","IVOL_MONEYNESS_LEVEL=MONEY_LVL_100_","DTS=H","FACTOR=.01","DAYS=W")</f>
        <v>#N/A Start Date</v>
      </c>
      <c r="I631" s="81" t="str">
        <f t="shared" si="116"/>
        <v>#N/A Start Date</v>
      </c>
      <c r="J631" s="34" t="e">
        <f t="shared" si="108"/>
        <v>#REF!</v>
      </c>
      <c r="K631" s="35" t="e">
        <f t="shared" si="109"/>
        <v>#VALUE!</v>
      </c>
      <c r="L631" s="35" t="e">
        <f t="shared" si="110"/>
        <v>#REF!</v>
      </c>
      <c r="M631" s="35" t="e">
        <f t="shared" si="117"/>
        <v>#REF!</v>
      </c>
      <c r="N631" s="35" t="e">
        <f t="shared" si="118"/>
        <v>#REF!</v>
      </c>
      <c r="O631" s="36" t="e">
        <f t="shared" si="119"/>
        <v>#REF!</v>
      </c>
      <c r="Q631" s="37">
        <f t="shared" si="111"/>
        <v>0</v>
      </c>
      <c r="R631" s="38" t="e">
        <f t="shared" si="112"/>
        <v>#REF!</v>
      </c>
      <c r="S631" s="39" t="e">
        <f t="shared" si="113"/>
        <v>#REF!</v>
      </c>
    </row>
    <row r="632" spans="1:19" x14ac:dyDescent="0.25">
      <c r="A632" s="2"/>
      <c r="C632">
        <f t="shared" si="114"/>
        <v>0</v>
      </c>
      <c r="D632" s="32" t="e">
        <f t="shared" si="115"/>
        <v>#N/A</v>
      </c>
      <c r="E632" s="32" t="e">
        <f>Basic!#REF!</f>
        <v>#REF!</v>
      </c>
      <c r="F632" s="40"/>
      <c r="G632" s="80">
        <f>IFERROR(VLOOKUP(A632,HistData!Y:Z,2,FALSE)/100,G631)</f>
        <v>0.19510000000000002</v>
      </c>
      <c r="H632" s="80" t="str">
        <f>_xll.BDH($B$1,"IVOL_MONEYNESS",A632,A632,"IVOL_MATURITY=MATURITY_1STM","IVOL_MONEYNESS_LEVEL=MONEY_LVL_100_","DTS=H","FACTOR=.01","DAYS=W")</f>
        <v>#N/A Start Date</v>
      </c>
      <c r="I632" s="81" t="str">
        <f t="shared" si="116"/>
        <v>#N/A Start Date</v>
      </c>
      <c r="J632" s="34" t="e">
        <f t="shared" si="108"/>
        <v>#REF!</v>
      </c>
      <c r="K632" s="35" t="e">
        <f t="shared" si="109"/>
        <v>#VALUE!</v>
      </c>
      <c r="L632" s="35" t="e">
        <f t="shared" si="110"/>
        <v>#REF!</v>
      </c>
      <c r="M632" s="35" t="e">
        <f t="shared" si="117"/>
        <v>#REF!</v>
      </c>
      <c r="N632" s="35" t="e">
        <f t="shared" si="118"/>
        <v>#REF!</v>
      </c>
      <c r="O632" s="36" t="e">
        <f t="shared" si="119"/>
        <v>#REF!</v>
      </c>
      <c r="Q632" s="37">
        <f t="shared" si="111"/>
        <v>0</v>
      </c>
      <c r="R632" s="38" t="e">
        <f t="shared" si="112"/>
        <v>#REF!</v>
      </c>
      <c r="S632" s="39" t="e">
        <f t="shared" si="113"/>
        <v>#REF!</v>
      </c>
    </row>
    <row r="633" spans="1:19" x14ac:dyDescent="0.25">
      <c r="A633" s="2"/>
      <c r="C633">
        <f t="shared" si="114"/>
        <v>0</v>
      </c>
      <c r="D633" s="32" t="e">
        <f t="shared" si="115"/>
        <v>#N/A</v>
      </c>
      <c r="E633" s="32" t="e">
        <f>Basic!#REF!</f>
        <v>#REF!</v>
      </c>
      <c r="F633" s="40"/>
      <c r="G633" s="80">
        <f>IFERROR(VLOOKUP(A633,HistData!Y:Z,2,FALSE)/100,G632)</f>
        <v>0.19510000000000002</v>
      </c>
      <c r="H633" s="80" t="str">
        <f>_xll.BDH($B$1,"IVOL_MONEYNESS",A633,A633,"IVOL_MATURITY=MATURITY_1STM","IVOL_MONEYNESS_LEVEL=MONEY_LVL_100_","DTS=H","FACTOR=.01","DAYS=W")</f>
        <v>#N/A Start Date</v>
      </c>
      <c r="I633" s="81" t="str">
        <f t="shared" si="116"/>
        <v>#N/A Start Date</v>
      </c>
      <c r="J633" s="34" t="e">
        <f t="shared" si="108"/>
        <v>#REF!</v>
      </c>
      <c r="K633" s="35" t="e">
        <f t="shared" si="109"/>
        <v>#VALUE!</v>
      </c>
      <c r="L633" s="35" t="e">
        <f t="shared" si="110"/>
        <v>#REF!</v>
      </c>
      <c r="M633" s="35" t="e">
        <f t="shared" si="117"/>
        <v>#REF!</v>
      </c>
      <c r="N633" s="35" t="e">
        <f t="shared" si="118"/>
        <v>#REF!</v>
      </c>
      <c r="O633" s="36" t="e">
        <f t="shared" si="119"/>
        <v>#REF!</v>
      </c>
      <c r="Q633" s="37">
        <f t="shared" si="111"/>
        <v>0</v>
      </c>
      <c r="R633" s="38" t="e">
        <f t="shared" si="112"/>
        <v>#REF!</v>
      </c>
      <c r="S633" s="39" t="e">
        <f t="shared" si="113"/>
        <v>#REF!</v>
      </c>
    </row>
    <row r="634" spans="1:19" x14ac:dyDescent="0.25">
      <c r="A634" s="2"/>
      <c r="C634">
        <f t="shared" si="114"/>
        <v>0</v>
      </c>
      <c r="D634" s="32" t="e">
        <f t="shared" si="115"/>
        <v>#N/A</v>
      </c>
      <c r="E634" s="32" t="e">
        <f>Basic!#REF!</f>
        <v>#REF!</v>
      </c>
      <c r="F634" s="40"/>
      <c r="G634" s="80">
        <f>IFERROR(VLOOKUP(A634,HistData!Y:Z,2,FALSE)/100,G633)</f>
        <v>0.19510000000000002</v>
      </c>
      <c r="H634" s="80" t="str">
        <f>_xll.BDH($B$1,"IVOL_MONEYNESS",A634,A634,"IVOL_MATURITY=MATURITY_1STM","IVOL_MONEYNESS_LEVEL=MONEY_LVL_100_","DTS=H","FACTOR=.01","DAYS=W")</f>
        <v>#N/A Start Date</v>
      </c>
      <c r="I634" s="81" t="str">
        <f t="shared" si="116"/>
        <v>#N/A Start Date</v>
      </c>
      <c r="J634" s="34" t="e">
        <f t="shared" si="108"/>
        <v>#REF!</v>
      </c>
      <c r="K634" s="35" t="e">
        <f t="shared" si="109"/>
        <v>#VALUE!</v>
      </c>
      <c r="L634" s="35" t="e">
        <f t="shared" si="110"/>
        <v>#REF!</v>
      </c>
      <c r="M634" s="35" t="e">
        <f t="shared" si="117"/>
        <v>#REF!</v>
      </c>
      <c r="N634" s="35" t="e">
        <f t="shared" si="118"/>
        <v>#REF!</v>
      </c>
      <c r="O634" s="36" t="e">
        <f t="shared" si="119"/>
        <v>#REF!</v>
      </c>
      <c r="Q634" s="37">
        <f t="shared" si="111"/>
        <v>0</v>
      </c>
      <c r="R634" s="38" t="e">
        <f t="shared" si="112"/>
        <v>#REF!</v>
      </c>
      <c r="S634" s="39" t="e">
        <f t="shared" si="113"/>
        <v>#REF!</v>
      </c>
    </row>
    <row r="635" spans="1:19" x14ac:dyDescent="0.25">
      <c r="A635" s="2"/>
      <c r="C635">
        <f t="shared" si="114"/>
        <v>0</v>
      </c>
      <c r="D635" s="32" t="e">
        <f t="shared" si="115"/>
        <v>#N/A</v>
      </c>
      <c r="E635" s="32" t="e">
        <f>Basic!#REF!</f>
        <v>#REF!</v>
      </c>
      <c r="F635" s="40"/>
      <c r="G635" s="80">
        <f>IFERROR(VLOOKUP(A635,HistData!Y:Z,2,FALSE)/100,G634)</f>
        <v>0.19510000000000002</v>
      </c>
      <c r="H635" s="80" t="str">
        <f>_xll.BDH($B$1,"IVOL_MONEYNESS",A635,A635,"IVOL_MATURITY=MATURITY_1STM","IVOL_MONEYNESS_LEVEL=MONEY_LVL_100_","DTS=H","FACTOR=.01","DAYS=W")</f>
        <v>#N/A Start Date</v>
      </c>
      <c r="I635" s="81" t="str">
        <f t="shared" si="116"/>
        <v>#N/A Start Date</v>
      </c>
      <c r="J635" s="34" t="e">
        <f t="shared" si="108"/>
        <v>#REF!</v>
      </c>
      <c r="K635" s="35" t="e">
        <f t="shared" si="109"/>
        <v>#VALUE!</v>
      </c>
      <c r="L635" s="35" t="e">
        <f t="shared" si="110"/>
        <v>#REF!</v>
      </c>
      <c r="M635" s="35" t="e">
        <f t="shared" si="117"/>
        <v>#REF!</v>
      </c>
      <c r="N635" s="35" t="e">
        <f t="shared" si="118"/>
        <v>#REF!</v>
      </c>
      <c r="O635" s="36" t="e">
        <f t="shared" si="119"/>
        <v>#REF!</v>
      </c>
      <c r="Q635" s="37">
        <f t="shared" si="111"/>
        <v>0</v>
      </c>
      <c r="R635" s="38" t="e">
        <f t="shared" si="112"/>
        <v>#REF!</v>
      </c>
      <c r="S635" s="39" t="e">
        <f t="shared" si="113"/>
        <v>#REF!</v>
      </c>
    </row>
    <row r="636" spans="1:19" x14ac:dyDescent="0.25">
      <c r="A636" s="2"/>
      <c r="C636">
        <f t="shared" si="114"/>
        <v>0</v>
      </c>
      <c r="D636" s="32" t="e">
        <f t="shared" si="115"/>
        <v>#N/A</v>
      </c>
      <c r="E636" s="32" t="e">
        <f>Basic!#REF!</f>
        <v>#REF!</v>
      </c>
      <c r="F636" s="40"/>
      <c r="G636" s="80">
        <f>IFERROR(VLOOKUP(A636,HistData!Y:Z,2,FALSE)/100,G635)</f>
        <v>0.19510000000000002</v>
      </c>
      <c r="H636" s="80" t="str">
        <f>_xll.BDH($B$1,"IVOL_MONEYNESS",A636,A636,"IVOL_MATURITY=MATURITY_1STM","IVOL_MONEYNESS_LEVEL=MONEY_LVL_100_","DTS=H","FACTOR=.01","DAYS=W")</f>
        <v>#N/A Start Date</v>
      </c>
      <c r="I636" s="81" t="str">
        <f t="shared" si="116"/>
        <v>#N/A Start Date</v>
      </c>
      <c r="J636" s="34" t="e">
        <f t="shared" si="108"/>
        <v>#REF!</v>
      </c>
      <c r="K636" s="35" t="e">
        <f t="shared" si="109"/>
        <v>#VALUE!</v>
      </c>
      <c r="L636" s="35" t="e">
        <f t="shared" si="110"/>
        <v>#REF!</v>
      </c>
      <c r="M636" s="35" t="e">
        <f t="shared" si="117"/>
        <v>#REF!</v>
      </c>
      <c r="N636" s="35" t="e">
        <f t="shared" si="118"/>
        <v>#REF!</v>
      </c>
      <c r="O636" s="36" t="e">
        <f t="shared" si="119"/>
        <v>#REF!</v>
      </c>
      <c r="Q636" s="37">
        <f t="shared" si="111"/>
        <v>0</v>
      </c>
      <c r="R636" s="38" t="e">
        <f t="shared" si="112"/>
        <v>#REF!</v>
      </c>
      <c r="S636" s="39" t="e">
        <f t="shared" si="113"/>
        <v>#REF!</v>
      </c>
    </row>
    <row r="637" spans="1:19" x14ac:dyDescent="0.25">
      <c r="A637" s="2"/>
      <c r="C637">
        <f t="shared" si="114"/>
        <v>0</v>
      </c>
      <c r="D637" s="32" t="e">
        <f t="shared" si="115"/>
        <v>#N/A</v>
      </c>
      <c r="E637" s="32" t="e">
        <f>Basic!#REF!</f>
        <v>#REF!</v>
      </c>
      <c r="F637" s="40"/>
      <c r="G637" s="80">
        <f>IFERROR(VLOOKUP(A637,HistData!Y:Z,2,FALSE)/100,G636)</f>
        <v>0.19510000000000002</v>
      </c>
      <c r="H637" s="80" t="str">
        <f>_xll.BDH($B$1,"IVOL_MONEYNESS",A637,A637,"IVOL_MATURITY=MATURITY_1STM","IVOL_MONEYNESS_LEVEL=MONEY_LVL_100_","DTS=H","FACTOR=.01","DAYS=W")</f>
        <v>#N/A Start Date</v>
      </c>
      <c r="I637" s="81" t="str">
        <f t="shared" si="116"/>
        <v>#N/A Start Date</v>
      </c>
      <c r="J637" s="34" t="e">
        <f t="shared" si="108"/>
        <v>#REF!</v>
      </c>
      <c r="K637" s="35" t="e">
        <f t="shared" si="109"/>
        <v>#VALUE!</v>
      </c>
      <c r="L637" s="35" t="e">
        <f t="shared" si="110"/>
        <v>#REF!</v>
      </c>
      <c r="M637" s="35" t="e">
        <f t="shared" si="117"/>
        <v>#REF!</v>
      </c>
      <c r="N637" s="35" t="e">
        <f t="shared" si="118"/>
        <v>#REF!</v>
      </c>
      <c r="O637" s="36" t="e">
        <f t="shared" si="119"/>
        <v>#REF!</v>
      </c>
      <c r="Q637" s="37">
        <f t="shared" si="111"/>
        <v>0</v>
      </c>
      <c r="R637" s="38" t="e">
        <f t="shared" si="112"/>
        <v>#REF!</v>
      </c>
      <c r="S637" s="39" t="e">
        <f t="shared" si="113"/>
        <v>#REF!</v>
      </c>
    </row>
    <row r="638" spans="1:19" x14ac:dyDescent="0.25">
      <c r="A638" s="2"/>
      <c r="C638">
        <f t="shared" si="114"/>
        <v>0</v>
      </c>
      <c r="D638" s="32" t="e">
        <f t="shared" si="115"/>
        <v>#N/A</v>
      </c>
      <c r="E638" s="32" t="e">
        <f>Basic!#REF!</f>
        <v>#REF!</v>
      </c>
      <c r="F638" s="40"/>
      <c r="G638" s="80">
        <f>IFERROR(VLOOKUP(A638,HistData!Y:Z,2,FALSE)/100,G637)</f>
        <v>0.19510000000000002</v>
      </c>
      <c r="H638" s="80" t="str">
        <f>_xll.BDH($B$1,"IVOL_MONEYNESS",A638,A638,"IVOL_MATURITY=MATURITY_1STM","IVOL_MONEYNESS_LEVEL=MONEY_LVL_100_","DTS=H","FACTOR=.01","DAYS=W")</f>
        <v>#N/A Start Date</v>
      </c>
      <c r="I638" s="81" t="str">
        <f t="shared" si="116"/>
        <v>#N/A Start Date</v>
      </c>
      <c r="J638" s="34" t="e">
        <f t="shared" si="108"/>
        <v>#REF!</v>
      </c>
      <c r="K638" s="35" t="e">
        <f t="shared" si="109"/>
        <v>#VALUE!</v>
      </c>
      <c r="L638" s="35" t="e">
        <f t="shared" si="110"/>
        <v>#REF!</v>
      </c>
      <c r="M638" s="35" t="e">
        <f t="shared" si="117"/>
        <v>#REF!</v>
      </c>
      <c r="N638" s="35" t="e">
        <f t="shared" si="118"/>
        <v>#REF!</v>
      </c>
      <c r="O638" s="36" t="e">
        <f t="shared" si="119"/>
        <v>#REF!</v>
      </c>
      <c r="Q638" s="37">
        <f t="shared" si="111"/>
        <v>0</v>
      </c>
      <c r="R638" s="38" t="e">
        <f t="shared" si="112"/>
        <v>#REF!</v>
      </c>
      <c r="S638" s="39" t="e">
        <f t="shared" si="113"/>
        <v>#REF!</v>
      </c>
    </row>
    <row r="639" spans="1:19" x14ac:dyDescent="0.25">
      <c r="A639" s="2"/>
      <c r="C639">
        <f t="shared" si="114"/>
        <v>0</v>
      </c>
      <c r="D639" s="32" t="e">
        <f t="shared" si="115"/>
        <v>#N/A</v>
      </c>
      <c r="E639" s="32" t="e">
        <f>Basic!#REF!</f>
        <v>#REF!</v>
      </c>
      <c r="F639" s="40"/>
      <c r="G639" s="80">
        <f>IFERROR(VLOOKUP(A639,HistData!Y:Z,2,FALSE)/100,G638)</f>
        <v>0.19510000000000002</v>
      </c>
      <c r="H639" s="80" t="str">
        <f>_xll.BDH($B$1,"IVOL_MONEYNESS",A639,A639,"IVOL_MATURITY=MATURITY_1STM","IVOL_MONEYNESS_LEVEL=MONEY_LVL_100_","DTS=H","FACTOR=.01","DAYS=W")</f>
        <v>#N/A Start Date</v>
      </c>
      <c r="I639" s="81" t="str">
        <f t="shared" si="116"/>
        <v>#N/A Start Date</v>
      </c>
      <c r="J639" s="34" t="e">
        <f t="shared" si="108"/>
        <v>#REF!</v>
      </c>
      <c r="K639" s="35" t="e">
        <f t="shared" si="109"/>
        <v>#VALUE!</v>
      </c>
      <c r="L639" s="35" t="e">
        <f t="shared" si="110"/>
        <v>#REF!</v>
      </c>
      <c r="M639" s="35" t="e">
        <f t="shared" si="117"/>
        <v>#REF!</v>
      </c>
      <c r="N639" s="35" t="e">
        <f t="shared" si="118"/>
        <v>#REF!</v>
      </c>
      <c r="O639" s="36" t="e">
        <f t="shared" si="119"/>
        <v>#REF!</v>
      </c>
      <c r="Q639" s="37">
        <f t="shared" si="111"/>
        <v>0</v>
      </c>
      <c r="R639" s="38" t="e">
        <f t="shared" si="112"/>
        <v>#REF!</v>
      </c>
      <c r="S639" s="39" t="e">
        <f t="shared" si="113"/>
        <v>#REF!</v>
      </c>
    </row>
    <row r="640" spans="1:19" x14ac:dyDescent="0.25">
      <c r="A640" s="2"/>
      <c r="C640">
        <f t="shared" si="114"/>
        <v>0</v>
      </c>
      <c r="D640" s="32" t="e">
        <f t="shared" si="115"/>
        <v>#N/A</v>
      </c>
      <c r="E640" s="32" t="e">
        <f>Basic!#REF!</f>
        <v>#REF!</v>
      </c>
      <c r="F640" s="40"/>
      <c r="G640" s="80">
        <f>IFERROR(VLOOKUP(A640,HistData!Y:Z,2,FALSE)/100,G639)</f>
        <v>0.19510000000000002</v>
      </c>
      <c r="H640" s="80" t="str">
        <f>_xll.BDH($B$1,"IVOL_MONEYNESS",A640,A640,"IVOL_MATURITY=MATURITY_1STM","IVOL_MONEYNESS_LEVEL=MONEY_LVL_100_","DTS=H","FACTOR=.01","DAYS=W")</f>
        <v>#N/A Start Date</v>
      </c>
      <c r="I640" s="81" t="str">
        <f t="shared" si="116"/>
        <v>#N/A Start Date</v>
      </c>
      <c r="J640" s="34" t="e">
        <f t="shared" si="108"/>
        <v>#REF!</v>
      </c>
      <c r="K640" s="35" t="e">
        <f t="shared" si="109"/>
        <v>#VALUE!</v>
      </c>
      <c r="L640" s="35" t="e">
        <f t="shared" si="110"/>
        <v>#REF!</v>
      </c>
      <c r="M640" s="35" t="e">
        <f t="shared" si="117"/>
        <v>#REF!</v>
      </c>
      <c r="N640" s="35" t="e">
        <f t="shared" si="118"/>
        <v>#REF!</v>
      </c>
      <c r="O640" s="36" t="e">
        <f t="shared" si="119"/>
        <v>#REF!</v>
      </c>
      <c r="Q640" s="37">
        <f t="shared" si="111"/>
        <v>0</v>
      </c>
      <c r="R640" s="38" t="e">
        <f t="shared" si="112"/>
        <v>#REF!</v>
      </c>
      <c r="S640" s="39" t="e">
        <f t="shared" si="113"/>
        <v>#REF!</v>
      </c>
    </row>
    <row r="641" spans="1:19" x14ac:dyDescent="0.25">
      <c r="A641" s="2"/>
      <c r="C641">
        <f t="shared" si="114"/>
        <v>0</v>
      </c>
      <c r="D641" s="32" t="e">
        <f t="shared" si="115"/>
        <v>#N/A</v>
      </c>
      <c r="E641" s="32" t="e">
        <f>Basic!#REF!</f>
        <v>#REF!</v>
      </c>
      <c r="F641" s="40"/>
      <c r="G641" s="80">
        <f>IFERROR(VLOOKUP(A641,HistData!Y:Z,2,FALSE)/100,G640)</f>
        <v>0.19510000000000002</v>
      </c>
      <c r="H641" s="80" t="str">
        <f>_xll.BDH($B$1,"IVOL_MONEYNESS",A641,A641,"IVOL_MATURITY=MATURITY_1STM","IVOL_MONEYNESS_LEVEL=MONEY_LVL_100_","DTS=H","FACTOR=.01","DAYS=W")</f>
        <v>#N/A Start Date</v>
      </c>
      <c r="I641" s="81" t="str">
        <f t="shared" si="116"/>
        <v>#N/A Start Date</v>
      </c>
      <c r="J641" s="34" t="e">
        <f t="shared" si="108"/>
        <v>#REF!</v>
      </c>
      <c r="K641" s="35" t="e">
        <f t="shared" si="109"/>
        <v>#VALUE!</v>
      </c>
      <c r="L641" s="35" t="e">
        <f t="shared" si="110"/>
        <v>#REF!</v>
      </c>
      <c r="M641" s="35" t="e">
        <f t="shared" si="117"/>
        <v>#REF!</v>
      </c>
      <c r="N641" s="35" t="e">
        <f t="shared" si="118"/>
        <v>#REF!</v>
      </c>
      <c r="O641" s="36" t="e">
        <f t="shared" si="119"/>
        <v>#REF!</v>
      </c>
      <c r="Q641" s="37">
        <f t="shared" si="111"/>
        <v>0</v>
      </c>
      <c r="R641" s="38" t="e">
        <f t="shared" si="112"/>
        <v>#REF!</v>
      </c>
      <c r="S641" s="39" t="e">
        <f t="shared" si="113"/>
        <v>#REF!</v>
      </c>
    </row>
    <row r="642" spans="1:19" x14ac:dyDescent="0.25">
      <c r="A642" s="2"/>
      <c r="C642">
        <f t="shared" si="114"/>
        <v>0</v>
      </c>
      <c r="D642" s="32" t="e">
        <f t="shared" si="115"/>
        <v>#N/A</v>
      </c>
      <c r="E642" s="32" t="e">
        <f>Basic!#REF!</f>
        <v>#REF!</v>
      </c>
      <c r="F642" s="40"/>
      <c r="G642" s="80">
        <f>IFERROR(VLOOKUP(A642,HistData!Y:Z,2,FALSE)/100,G641)</f>
        <v>0.19510000000000002</v>
      </c>
      <c r="H642" s="80" t="str">
        <f>_xll.BDH($B$1,"IVOL_MONEYNESS",A642,A642,"IVOL_MATURITY=MATURITY_1STM","IVOL_MONEYNESS_LEVEL=MONEY_LVL_100_","DTS=H","FACTOR=.01","DAYS=W")</f>
        <v>#N/A Start Date</v>
      </c>
      <c r="I642" s="81" t="str">
        <f t="shared" si="116"/>
        <v>#N/A Start Date</v>
      </c>
      <c r="J642" s="34" t="e">
        <f t="shared" si="108"/>
        <v>#REF!</v>
      </c>
      <c r="K642" s="35" t="e">
        <f t="shared" si="109"/>
        <v>#VALUE!</v>
      </c>
      <c r="L642" s="35" t="e">
        <f t="shared" si="110"/>
        <v>#REF!</v>
      </c>
      <c r="M642" s="35" t="e">
        <f t="shared" si="117"/>
        <v>#REF!</v>
      </c>
      <c r="N642" s="35" t="e">
        <f t="shared" si="118"/>
        <v>#REF!</v>
      </c>
      <c r="O642" s="36" t="e">
        <f t="shared" si="119"/>
        <v>#REF!</v>
      </c>
      <c r="Q642" s="37">
        <f t="shared" si="111"/>
        <v>0</v>
      </c>
      <c r="R642" s="38" t="e">
        <f t="shared" si="112"/>
        <v>#REF!</v>
      </c>
      <c r="S642" s="39" t="e">
        <f t="shared" si="113"/>
        <v>#REF!</v>
      </c>
    </row>
    <row r="643" spans="1:19" x14ac:dyDescent="0.25">
      <c r="A643" s="2"/>
      <c r="C643">
        <f t="shared" si="114"/>
        <v>0</v>
      </c>
      <c r="D643" s="32" t="e">
        <f t="shared" si="115"/>
        <v>#N/A</v>
      </c>
      <c r="E643" s="32" t="e">
        <f>Basic!#REF!</f>
        <v>#REF!</v>
      </c>
      <c r="F643" s="40"/>
      <c r="G643" s="80">
        <f>IFERROR(VLOOKUP(A643,HistData!Y:Z,2,FALSE)/100,G642)</f>
        <v>0.19510000000000002</v>
      </c>
      <c r="H643" s="80" t="str">
        <f>_xll.BDH($B$1,"IVOL_MONEYNESS",A643,A643,"IVOL_MATURITY=MATURITY_1STM","IVOL_MONEYNESS_LEVEL=MONEY_LVL_100_","DTS=H","FACTOR=.01","DAYS=W")</f>
        <v>#N/A Start Date</v>
      </c>
      <c r="I643" s="81" t="str">
        <f t="shared" si="116"/>
        <v>#N/A Start Date</v>
      </c>
      <c r="J643" s="34" t="e">
        <f t="shared" si="108"/>
        <v>#REF!</v>
      </c>
      <c r="K643" s="35" t="e">
        <f t="shared" si="109"/>
        <v>#VALUE!</v>
      </c>
      <c r="L643" s="35" t="e">
        <f t="shared" si="110"/>
        <v>#REF!</v>
      </c>
      <c r="M643" s="35" t="e">
        <f t="shared" si="117"/>
        <v>#REF!</v>
      </c>
      <c r="N643" s="35" t="e">
        <f t="shared" si="118"/>
        <v>#REF!</v>
      </c>
      <c r="O643" s="36" t="e">
        <f t="shared" si="119"/>
        <v>#REF!</v>
      </c>
      <c r="Q643" s="37">
        <f t="shared" si="111"/>
        <v>0</v>
      </c>
      <c r="R643" s="38" t="e">
        <f t="shared" si="112"/>
        <v>#REF!</v>
      </c>
      <c r="S643" s="39" t="e">
        <f t="shared" si="113"/>
        <v>#REF!</v>
      </c>
    </row>
    <row r="644" spans="1:19" x14ac:dyDescent="0.25">
      <c r="A644" s="2"/>
      <c r="C644">
        <f t="shared" si="114"/>
        <v>0</v>
      </c>
      <c r="D644" s="32" t="e">
        <f t="shared" si="115"/>
        <v>#N/A</v>
      </c>
      <c r="E644" s="32" t="e">
        <f>Basic!#REF!</f>
        <v>#REF!</v>
      </c>
      <c r="F644" s="40"/>
      <c r="G644" s="80">
        <f>IFERROR(VLOOKUP(A644,HistData!Y:Z,2,FALSE)/100,G643)</f>
        <v>0.19510000000000002</v>
      </c>
      <c r="H644" s="80" t="str">
        <f>_xll.BDH($B$1,"IVOL_MONEYNESS",A644,A644,"IVOL_MATURITY=MATURITY_1STM","IVOL_MONEYNESS_LEVEL=MONEY_LVL_100_","DTS=H","FACTOR=.01","DAYS=W")</f>
        <v>#N/A Start Date</v>
      </c>
      <c r="I644" s="81" t="str">
        <f t="shared" si="116"/>
        <v>#N/A Start Date</v>
      </c>
      <c r="J644" s="34" t="e">
        <f t="shared" si="108"/>
        <v>#REF!</v>
      </c>
      <c r="K644" s="35" t="e">
        <f t="shared" si="109"/>
        <v>#VALUE!</v>
      </c>
      <c r="L644" s="35" t="e">
        <f t="shared" si="110"/>
        <v>#REF!</v>
      </c>
      <c r="M644" s="35" t="e">
        <f t="shared" si="117"/>
        <v>#REF!</v>
      </c>
      <c r="N644" s="35" t="e">
        <f t="shared" si="118"/>
        <v>#REF!</v>
      </c>
      <c r="O644" s="36" t="e">
        <f t="shared" si="119"/>
        <v>#REF!</v>
      </c>
      <c r="Q644" s="37">
        <f t="shared" si="111"/>
        <v>0</v>
      </c>
      <c r="R644" s="38" t="e">
        <f t="shared" si="112"/>
        <v>#REF!</v>
      </c>
      <c r="S644" s="39" t="e">
        <f t="shared" si="113"/>
        <v>#REF!</v>
      </c>
    </row>
    <row r="645" spans="1:19" x14ac:dyDescent="0.25">
      <c r="A645" s="2"/>
      <c r="C645">
        <f t="shared" si="114"/>
        <v>0</v>
      </c>
      <c r="D645" s="32" t="e">
        <f t="shared" si="115"/>
        <v>#N/A</v>
      </c>
      <c r="E645" s="32" t="e">
        <f>Basic!#REF!</f>
        <v>#REF!</v>
      </c>
      <c r="F645" s="40"/>
      <c r="G645" s="80">
        <f>IFERROR(VLOOKUP(A645,HistData!Y:Z,2,FALSE)/100,G644)</f>
        <v>0.19510000000000002</v>
      </c>
      <c r="H645" s="80" t="str">
        <f>_xll.BDH($B$1,"IVOL_MONEYNESS",A645,A645,"IVOL_MATURITY=MATURITY_1STM","IVOL_MONEYNESS_LEVEL=MONEY_LVL_100_","DTS=H","FACTOR=.01","DAYS=W")</f>
        <v>#N/A Start Date</v>
      </c>
      <c r="I645" s="81" t="str">
        <f t="shared" si="116"/>
        <v>#N/A Start Date</v>
      </c>
      <c r="J645" s="34" t="e">
        <f t="shared" si="108"/>
        <v>#REF!</v>
      </c>
      <c r="K645" s="35" t="e">
        <f t="shared" si="109"/>
        <v>#VALUE!</v>
      </c>
      <c r="L645" s="35" t="e">
        <f t="shared" si="110"/>
        <v>#REF!</v>
      </c>
      <c r="M645" s="35" t="e">
        <f t="shared" si="117"/>
        <v>#REF!</v>
      </c>
      <c r="N645" s="35" t="e">
        <f t="shared" si="118"/>
        <v>#REF!</v>
      </c>
      <c r="O645" s="36" t="e">
        <f t="shared" si="119"/>
        <v>#REF!</v>
      </c>
      <c r="Q645" s="37">
        <f t="shared" si="111"/>
        <v>0</v>
      </c>
      <c r="R645" s="38" t="e">
        <f t="shared" si="112"/>
        <v>#REF!</v>
      </c>
      <c r="S645" s="39" t="e">
        <f t="shared" si="113"/>
        <v>#REF!</v>
      </c>
    </row>
    <row r="646" spans="1:19" x14ac:dyDescent="0.25">
      <c r="A646" s="2"/>
      <c r="C646">
        <f t="shared" si="114"/>
        <v>0</v>
      </c>
      <c r="D646" s="32" t="e">
        <f t="shared" si="115"/>
        <v>#N/A</v>
      </c>
      <c r="E646" s="32" t="e">
        <f>Basic!#REF!</f>
        <v>#REF!</v>
      </c>
      <c r="F646" s="40"/>
      <c r="G646" s="80">
        <f>IFERROR(VLOOKUP(A646,HistData!Y:Z,2,FALSE)/100,G645)</f>
        <v>0.19510000000000002</v>
      </c>
      <c r="H646" s="80" t="str">
        <f>_xll.BDH($B$1,"IVOL_MONEYNESS",A646,A646,"IVOL_MATURITY=MATURITY_1STM","IVOL_MONEYNESS_LEVEL=MONEY_LVL_100_","DTS=H","FACTOR=.01","DAYS=W")</f>
        <v>#N/A Start Date</v>
      </c>
      <c r="I646" s="81" t="str">
        <f t="shared" si="116"/>
        <v>#N/A Start Date</v>
      </c>
      <c r="J646" s="34" t="e">
        <f t="shared" ref="J646:J709" si="120">++E646*EXP(-F646*(D646/365))</f>
        <v>#REF!</v>
      </c>
      <c r="K646" s="35" t="e">
        <f t="shared" ref="K646:K709" si="121">+I646*(D646/365)^0.5</f>
        <v>#VALUE!</v>
      </c>
      <c r="L646" s="35" t="e">
        <f t="shared" ref="L646:L709" si="122">++(LN(B646/E646)+(F646+I646*I646/2)*(D646/365))/(I646*(D646/365)^0.5)</f>
        <v>#REF!</v>
      </c>
      <c r="M646" s="35" t="e">
        <f t="shared" si="117"/>
        <v>#REF!</v>
      </c>
      <c r="N646" s="35" t="e">
        <f t="shared" si="118"/>
        <v>#REF!</v>
      </c>
      <c r="O646" s="36" t="e">
        <f t="shared" si="119"/>
        <v>#REF!</v>
      </c>
      <c r="Q646" s="37">
        <f t="shared" ref="Q646:Q709" si="123">A646</f>
        <v>0</v>
      </c>
      <c r="R646" s="38" t="e">
        <f t="shared" ref="R646:R709" si="124">+N646*B646-O646</f>
        <v>#REF!</v>
      </c>
      <c r="S646" s="39" t="e">
        <f t="shared" ref="S646:S709" si="125">+R646+J646-B646</f>
        <v>#REF!</v>
      </c>
    </row>
    <row r="647" spans="1:19" x14ac:dyDescent="0.25">
      <c r="A647" s="2"/>
      <c r="C647">
        <f t="shared" ref="C647:C710" si="126">IF(AND(DAY(A647)&gt;=15,DAY(A647)&lt;=21,WEEKDAY(A647)-1=5),1,0)</f>
        <v>0</v>
      </c>
      <c r="D647" s="32" t="e">
        <f t="shared" ref="D647:D710" si="127">MATCH(1,C648:C691,0)</f>
        <v>#N/A</v>
      </c>
      <c r="E647" s="32" t="e">
        <f>Basic!#REF!</f>
        <v>#REF!</v>
      </c>
      <c r="F647" s="40"/>
      <c r="G647" s="80">
        <f>IFERROR(VLOOKUP(A647,HistData!Y:Z,2,FALSE)/100,G646)</f>
        <v>0.19510000000000002</v>
      </c>
      <c r="H647" s="80" t="str">
        <f>_xll.BDH($B$1,"IVOL_MONEYNESS",A647,A647,"IVOL_MATURITY=MATURITY_1STM","IVOL_MONEYNESS_LEVEL=MONEY_LVL_100_","DTS=H","FACTOR=.01","DAYS=W")</f>
        <v>#N/A Start Date</v>
      </c>
      <c r="I647" s="81" t="str">
        <f t="shared" ref="I647:I710" si="128">H647</f>
        <v>#N/A Start Date</v>
      </c>
      <c r="J647" s="34" t="e">
        <f t="shared" si="120"/>
        <v>#REF!</v>
      </c>
      <c r="K647" s="35" t="e">
        <f t="shared" si="121"/>
        <v>#VALUE!</v>
      </c>
      <c r="L647" s="35" t="e">
        <f t="shared" si="122"/>
        <v>#REF!</v>
      </c>
      <c r="M647" s="35" t="e">
        <f t="shared" ref="M647:M710" si="129">+L647-K647</f>
        <v>#REF!</v>
      </c>
      <c r="N647" s="35" t="e">
        <f t="shared" ref="N647:N710" si="130">NORMDIST(L647,0,1,TRUE)</f>
        <v>#REF!</v>
      </c>
      <c r="O647" s="36" t="e">
        <f t="shared" ref="O647:O710" si="131">NORMDIST(M647,0,1,TRUE)*J647</f>
        <v>#REF!</v>
      </c>
      <c r="Q647" s="37">
        <f t="shared" si="123"/>
        <v>0</v>
      </c>
      <c r="R647" s="38" t="e">
        <f t="shared" si="124"/>
        <v>#REF!</v>
      </c>
      <c r="S647" s="39" t="e">
        <f t="shared" si="125"/>
        <v>#REF!</v>
      </c>
    </row>
    <row r="648" spans="1:19" x14ac:dyDescent="0.25">
      <c r="A648" s="2"/>
      <c r="C648">
        <f t="shared" si="126"/>
        <v>0</v>
      </c>
      <c r="D648" s="32" t="e">
        <f t="shared" si="127"/>
        <v>#N/A</v>
      </c>
      <c r="E648" s="32" t="e">
        <f>Basic!#REF!</f>
        <v>#REF!</v>
      </c>
      <c r="F648" s="40"/>
      <c r="G648" s="80">
        <f>IFERROR(VLOOKUP(A648,HistData!Y:Z,2,FALSE)/100,G647)</f>
        <v>0.19510000000000002</v>
      </c>
      <c r="H648" s="80" t="str">
        <f>_xll.BDH($B$1,"IVOL_MONEYNESS",A648,A648,"IVOL_MATURITY=MATURITY_1STM","IVOL_MONEYNESS_LEVEL=MONEY_LVL_100_","DTS=H","FACTOR=.01","DAYS=W")</f>
        <v>#N/A Start Date</v>
      </c>
      <c r="I648" s="81" t="str">
        <f t="shared" si="128"/>
        <v>#N/A Start Date</v>
      </c>
      <c r="J648" s="34" t="e">
        <f t="shared" si="120"/>
        <v>#REF!</v>
      </c>
      <c r="K648" s="35" t="e">
        <f t="shared" si="121"/>
        <v>#VALUE!</v>
      </c>
      <c r="L648" s="35" t="e">
        <f t="shared" si="122"/>
        <v>#REF!</v>
      </c>
      <c r="M648" s="35" t="e">
        <f t="shared" si="129"/>
        <v>#REF!</v>
      </c>
      <c r="N648" s="35" t="e">
        <f t="shared" si="130"/>
        <v>#REF!</v>
      </c>
      <c r="O648" s="36" t="e">
        <f t="shared" si="131"/>
        <v>#REF!</v>
      </c>
      <c r="Q648" s="37">
        <f t="shared" si="123"/>
        <v>0</v>
      </c>
      <c r="R648" s="38" t="e">
        <f t="shared" si="124"/>
        <v>#REF!</v>
      </c>
      <c r="S648" s="39" t="e">
        <f t="shared" si="125"/>
        <v>#REF!</v>
      </c>
    </row>
    <row r="649" spans="1:19" x14ac:dyDescent="0.25">
      <c r="A649" s="2"/>
      <c r="C649">
        <f t="shared" si="126"/>
        <v>0</v>
      </c>
      <c r="D649" s="32" t="e">
        <f t="shared" si="127"/>
        <v>#N/A</v>
      </c>
      <c r="E649" s="32" t="e">
        <f>Basic!#REF!</f>
        <v>#REF!</v>
      </c>
      <c r="F649" s="40"/>
      <c r="G649" s="80">
        <f>IFERROR(VLOOKUP(A649,HistData!Y:Z,2,FALSE)/100,G648)</f>
        <v>0.19510000000000002</v>
      </c>
      <c r="H649" s="80" t="str">
        <f>_xll.BDH($B$1,"IVOL_MONEYNESS",A649,A649,"IVOL_MATURITY=MATURITY_1STM","IVOL_MONEYNESS_LEVEL=MONEY_LVL_100_","DTS=H","FACTOR=.01","DAYS=W")</f>
        <v>#N/A Start Date</v>
      </c>
      <c r="I649" s="81" t="str">
        <f t="shared" si="128"/>
        <v>#N/A Start Date</v>
      </c>
      <c r="J649" s="34" t="e">
        <f t="shared" si="120"/>
        <v>#REF!</v>
      </c>
      <c r="K649" s="35" t="e">
        <f t="shared" si="121"/>
        <v>#VALUE!</v>
      </c>
      <c r="L649" s="35" t="e">
        <f t="shared" si="122"/>
        <v>#REF!</v>
      </c>
      <c r="M649" s="35" t="e">
        <f t="shared" si="129"/>
        <v>#REF!</v>
      </c>
      <c r="N649" s="35" t="e">
        <f t="shared" si="130"/>
        <v>#REF!</v>
      </c>
      <c r="O649" s="36" t="e">
        <f t="shared" si="131"/>
        <v>#REF!</v>
      </c>
      <c r="Q649" s="37">
        <f t="shared" si="123"/>
        <v>0</v>
      </c>
      <c r="R649" s="38" t="e">
        <f t="shared" si="124"/>
        <v>#REF!</v>
      </c>
      <c r="S649" s="39" t="e">
        <f t="shared" si="125"/>
        <v>#REF!</v>
      </c>
    </row>
    <row r="650" spans="1:19" x14ac:dyDescent="0.25">
      <c r="A650" s="2"/>
      <c r="C650">
        <f t="shared" si="126"/>
        <v>0</v>
      </c>
      <c r="D650" s="32" t="e">
        <f t="shared" si="127"/>
        <v>#N/A</v>
      </c>
      <c r="E650" s="32" t="e">
        <f>Basic!#REF!</f>
        <v>#REF!</v>
      </c>
      <c r="F650" s="40"/>
      <c r="G650" s="80">
        <f>IFERROR(VLOOKUP(A650,HistData!Y:Z,2,FALSE)/100,G649)</f>
        <v>0.19510000000000002</v>
      </c>
      <c r="H650" s="80" t="str">
        <f>_xll.BDH($B$1,"IVOL_MONEYNESS",A650,A650,"IVOL_MATURITY=MATURITY_1STM","IVOL_MONEYNESS_LEVEL=MONEY_LVL_100_","DTS=H","FACTOR=.01","DAYS=W")</f>
        <v>#N/A Start Date</v>
      </c>
      <c r="I650" s="81" t="str">
        <f t="shared" si="128"/>
        <v>#N/A Start Date</v>
      </c>
      <c r="J650" s="34" t="e">
        <f t="shared" si="120"/>
        <v>#REF!</v>
      </c>
      <c r="K650" s="35" t="e">
        <f t="shared" si="121"/>
        <v>#VALUE!</v>
      </c>
      <c r="L650" s="35" t="e">
        <f t="shared" si="122"/>
        <v>#REF!</v>
      </c>
      <c r="M650" s="35" t="e">
        <f t="shared" si="129"/>
        <v>#REF!</v>
      </c>
      <c r="N650" s="35" t="e">
        <f t="shared" si="130"/>
        <v>#REF!</v>
      </c>
      <c r="O650" s="36" t="e">
        <f t="shared" si="131"/>
        <v>#REF!</v>
      </c>
      <c r="Q650" s="37">
        <f t="shared" si="123"/>
        <v>0</v>
      </c>
      <c r="R650" s="38" t="e">
        <f t="shared" si="124"/>
        <v>#REF!</v>
      </c>
      <c r="S650" s="39" t="e">
        <f t="shared" si="125"/>
        <v>#REF!</v>
      </c>
    </row>
    <row r="651" spans="1:19" x14ac:dyDescent="0.25">
      <c r="A651" s="2"/>
      <c r="C651">
        <f t="shared" si="126"/>
        <v>0</v>
      </c>
      <c r="D651" s="32" t="e">
        <f t="shared" si="127"/>
        <v>#N/A</v>
      </c>
      <c r="E651" s="32" t="e">
        <f>Basic!#REF!</f>
        <v>#REF!</v>
      </c>
      <c r="F651" s="40"/>
      <c r="G651" s="80">
        <f>IFERROR(VLOOKUP(A651,HistData!Y:Z,2,FALSE)/100,G650)</f>
        <v>0.19510000000000002</v>
      </c>
      <c r="H651" s="80" t="str">
        <f>_xll.BDH($B$1,"IVOL_MONEYNESS",A651,A651,"IVOL_MATURITY=MATURITY_1STM","IVOL_MONEYNESS_LEVEL=MONEY_LVL_100_","DTS=H","FACTOR=.01","DAYS=W")</f>
        <v>#N/A Start Date</v>
      </c>
      <c r="I651" s="81" t="str">
        <f t="shared" si="128"/>
        <v>#N/A Start Date</v>
      </c>
      <c r="J651" s="34" t="e">
        <f t="shared" si="120"/>
        <v>#REF!</v>
      </c>
      <c r="K651" s="35" t="e">
        <f t="shared" si="121"/>
        <v>#VALUE!</v>
      </c>
      <c r="L651" s="35" t="e">
        <f t="shared" si="122"/>
        <v>#REF!</v>
      </c>
      <c r="M651" s="35" t="e">
        <f t="shared" si="129"/>
        <v>#REF!</v>
      </c>
      <c r="N651" s="35" t="e">
        <f t="shared" si="130"/>
        <v>#REF!</v>
      </c>
      <c r="O651" s="36" t="e">
        <f t="shared" si="131"/>
        <v>#REF!</v>
      </c>
      <c r="Q651" s="37">
        <f t="shared" si="123"/>
        <v>0</v>
      </c>
      <c r="R651" s="38" t="e">
        <f t="shared" si="124"/>
        <v>#REF!</v>
      </c>
      <c r="S651" s="39" t="e">
        <f t="shared" si="125"/>
        <v>#REF!</v>
      </c>
    </row>
    <row r="652" spans="1:19" x14ac:dyDescent="0.25">
      <c r="A652" s="2"/>
      <c r="C652">
        <f t="shared" si="126"/>
        <v>0</v>
      </c>
      <c r="D652" s="32" t="e">
        <f t="shared" si="127"/>
        <v>#N/A</v>
      </c>
      <c r="E652" s="32" t="e">
        <f>Basic!#REF!</f>
        <v>#REF!</v>
      </c>
      <c r="F652" s="40"/>
      <c r="G652" s="80">
        <f>IFERROR(VLOOKUP(A652,HistData!Y:Z,2,FALSE)/100,G651)</f>
        <v>0.19510000000000002</v>
      </c>
      <c r="H652" s="80" t="str">
        <f>_xll.BDH($B$1,"IVOL_MONEYNESS",A652,A652,"IVOL_MATURITY=MATURITY_1STM","IVOL_MONEYNESS_LEVEL=MONEY_LVL_100_","DTS=H","FACTOR=.01","DAYS=W")</f>
        <v>#N/A Start Date</v>
      </c>
      <c r="I652" s="81" t="str">
        <f t="shared" si="128"/>
        <v>#N/A Start Date</v>
      </c>
      <c r="J652" s="34" t="e">
        <f t="shared" si="120"/>
        <v>#REF!</v>
      </c>
      <c r="K652" s="35" t="e">
        <f t="shared" si="121"/>
        <v>#VALUE!</v>
      </c>
      <c r="L652" s="35" t="e">
        <f t="shared" si="122"/>
        <v>#REF!</v>
      </c>
      <c r="M652" s="35" t="e">
        <f t="shared" si="129"/>
        <v>#REF!</v>
      </c>
      <c r="N652" s="35" t="e">
        <f t="shared" si="130"/>
        <v>#REF!</v>
      </c>
      <c r="O652" s="36" t="e">
        <f t="shared" si="131"/>
        <v>#REF!</v>
      </c>
      <c r="Q652" s="37">
        <f t="shared" si="123"/>
        <v>0</v>
      </c>
      <c r="R652" s="38" t="e">
        <f t="shared" si="124"/>
        <v>#REF!</v>
      </c>
      <c r="S652" s="39" t="e">
        <f t="shared" si="125"/>
        <v>#REF!</v>
      </c>
    </row>
    <row r="653" spans="1:19" x14ac:dyDescent="0.25">
      <c r="A653" s="2"/>
      <c r="C653">
        <f t="shared" si="126"/>
        <v>0</v>
      </c>
      <c r="D653" s="32" t="e">
        <f t="shared" si="127"/>
        <v>#N/A</v>
      </c>
      <c r="E653" s="32" t="e">
        <f>Basic!#REF!</f>
        <v>#REF!</v>
      </c>
      <c r="F653" s="40"/>
      <c r="G653" s="80">
        <f>IFERROR(VLOOKUP(A653,HistData!Y:Z,2,FALSE)/100,G652)</f>
        <v>0.19510000000000002</v>
      </c>
      <c r="H653" s="80" t="str">
        <f>_xll.BDH($B$1,"IVOL_MONEYNESS",A653,A653,"IVOL_MATURITY=MATURITY_1STM","IVOL_MONEYNESS_LEVEL=MONEY_LVL_100_","DTS=H","FACTOR=.01","DAYS=W")</f>
        <v>#N/A Start Date</v>
      </c>
      <c r="I653" s="81" t="str">
        <f t="shared" si="128"/>
        <v>#N/A Start Date</v>
      </c>
      <c r="J653" s="34" t="e">
        <f t="shared" si="120"/>
        <v>#REF!</v>
      </c>
      <c r="K653" s="35" t="e">
        <f t="shared" si="121"/>
        <v>#VALUE!</v>
      </c>
      <c r="L653" s="35" t="e">
        <f t="shared" si="122"/>
        <v>#REF!</v>
      </c>
      <c r="M653" s="35" t="e">
        <f t="shared" si="129"/>
        <v>#REF!</v>
      </c>
      <c r="N653" s="35" t="e">
        <f t="shared" si="130"/>
        <v>#REF!</v>
      </c>
      <c r="O653" s="36" t="e">
        <f t="shared" si="131"/>
        <v>#REF!</v>
      </c>
      <c r="Q653" s="37">
        <f t="shared" si="123"/>
        <v>0</v>
      </c>
      <c r="R653" s="38" t="e">
        <f t="shared" si="124"/>
        <v>#REF!</v>
      </c>
      <c r="S653" s="39" t="e">
        <f t="shared" si="125"/>
        <v>#REF!</v>
      </c>
    </row>
    <row r="654" spans="1:19" x14ac:dyDescent="0.25">
      <c r="A654" s="2"/>
      <c r="C654">
        <f t="shared" si="126"/>
        <v>0</v>
      </c>
      <c r="D654" s="32" t="e">
        <f t="shared" si="127"/>
        <v>#N/A</v>
      </c>
      <c r="E654" s="32" t="e">
        <f>Basic!#REF!</f>
        <v>#REF!</v>
      </c>
      <c r="F654" s="40"/>
      <c r="G654" s="80">
        <f>IFERROR(VLOOKUP(A654,HistData!Y:Z,2,FALSE)/100,G653)</f>
        <v>0.19510000000000002</v>
      </c>
      <c r="H654" s="80" t="str">
        <f>_xll.BDH($B$1,"IVOL_MONEYNESS",A654,A654,"IVOL_MATURITY=MATURITY_1STM","IVOL_MONEYNESS_LEVEL=MONEY_LVL_100_","DTS=H","FACTOR=.01","DAYS=W")</f>
        <v>#N/A Start Date</v>
      </c>
      <c r="I654" s="81" t="str">
        <f t="shared" si="128"/>
        <v>#N/A Start Date</v>
      </c>
      <c r="J654" s="34" t="e">
        <f t="shared" si="120"/>
        <v>#REF!</v>
      </c>
      <c r="K654" s="35" t="e">
        <f t="shared" si="121"/>
        <v>#VALUE!</v>
      </c>
      <c r="L654" s="35" t="e">
        <f t="shared" si="122"/>
        <v>#REF!</v>
      </c>
      <c r="M654" s="35" t="e">
        <f t="shared" si="129"/>
        <v>#REF!</v>
      </c>
      <c r="N654" s="35" t="e">
        <f t="shared" si="130"/>
        <v>#REF!</v>
      </c>
      <c r="O654" s="36" t="e">
        <f t="shared" si="131"/>
        <v>#REF!</v>
      </c>
      <c r="Q654" s="37">
        <f t="shared" si="123"/>
        <v>0</v>
      </c>
      <c r="R654" s="38" t="e">
        <f t="shared" si="124"/>
        <v>#REF!</v>
      </c>
      <c r="S654" s="39" t="e">
        <f t="shared" si="125"/>
        <v>#REF!</v>
      </c>
    </row>
    <row r="655" spans="1:19" x14ac:dyDescent="0.25">
      <c r="A655" s="2"/>
      <c r="C655">
        <f t="shared" si="126"/>
        <v>0</v>
      </c>
      <c r="D655" s="32" t="e">
        <f t="shared" si="127"/>
        <v>#N/A</v>
      </c>
      <c r="E655" s="32" t="e">
        <f>Basic!#REF!</f>
        <v>#REF!</v>
      </c>
      <c r="F655" s="40"/>
      <c r="G655" s="80">
        <f>IFERROR(VLOOKUP(A655,HistData!Y:Z,2,FALSE)/100,G654)</f>
        <v>0.19510000000000002</v>
      </c>
      <c r="H655" s="80" t="str">
        <f>_xll.BDH($B$1,"IVOL_MONEYNESS",A655,A655,"IVOL_MATURITY=MATURITY_1STM","IVOL_MONEYNESS_LEVEL=MONEY_LVL_100_","DTS=H","FACTOR=.01","DAYS=W")</f>
        <v>#N/A Start Date</v>
      </c>
      <c r="I655" s="81" t="str">
        <f t="shared" si="128"/>
        <v>#N/A Start Date</v>
      </c>
      <c r="J655" s="34" t="e">
        <f t="shared" si="120"/>
        <v>#REF!</v>
      </c>
      <c r="K655" s="35" t="e">
        <f t="shared" si="121"/>
        <v>#VALUE!</v>
      </c>
      <c r="L655" s="35" t="e">
        <f t="shared" si="122"/>
        <v>#REF!</v>
      </c>
      <c r="M655" s="35" t="e">
        <f t="shared" si="129"/>
        <v>#REF!</v>
      </c>
      <c r="N655" s="35" t="e">
        <f t="shared" si="130"/>
        <v>#REF!</v>
      </c>
      <c r="O655" s="36" t="e">
        <f t="shared" si="131"/>
        <v>#REF!</v>
      </c>
      <c r="Q655" s="37">
        <f t="shared" si="123"/>
        <v>0</v>
      </c>
      <c r="R655" s="38" t="e">
        <f t="shared" si="124"/>
        <v>#REF!</v>
      </c>
      <c r="S655" s="39" t="e">
        <f t="shared" si="125"/>
        <v>#REF!</v>
      </c>
    </row>
    <row r="656" spans="1:19" x14ac:dyDescent="0.25">
      <c r="A656" s="2"/>
      <c r="C656">
        <f t="shared" si="126"/>
        <v>0</v>
      </c>
      <c r="D656" s="32" t="e">
        <f t="shared" si="127"/>
        <v>#N/A</v>
      </c>
      <c r="E656" s="32" t="e">
        <f>Basic!#REF!</f>
        <v>#REF!</v>
      </c>
      <c r="F656" s="40"/>
      <c r="G656" s="80">
        <f>IFERROR(VLOOKUP(A656,HistData!Y:Z,2,FALSE)/100,G655)</f>
        <v>0.19510000000000002</v>
      </c>
      <c r="H656" s="80" t="str">
        <f>_xll.BDH($B$1,"IVOL_MONEYNESS",A656,A656,"IVOL_MATURITY=MATURITY_1STM","IVOL_MONEYNESS_LEVEL=MONEY_LVL_100_","DTS=H","FACTOR=.01","DAYS=W")</f>
        <v>#N/A Start Date</v>
      </c>
      <c r="I656" s="81" t="str">
        <f t="shared" si="128"/>
        <v>#N/A Start Date</v>
      </c>
      <c r="J656" s="34" t="e">
        <f t="shared" si="120"/>
        <v>#REF!</v>
      </c>
      <c r="K656" s="35" t="e">
        <f t="shared" si="121"/>
        <v>#VALUE!</v>
      </c>
      <c r="L656" s="35" t="e">
        <f t="shared" si="122"/>
        <v>#REF!</v>
      </c>
      <c r="M656" s="35" t="e">
        <f t="shared" si="129"/>
        <v>#REF!</v>
      </c>
      <c r="N656" s="35" t="e">
        <f t="shared" si="130"/>
        <v>#REF!</v>
      </c>
      <c r="O656" s="36" t="e">
        <f t="shared" si="131"/>
        <v>#REF!</v>
      </c>
      <c r="Q656" s="37">
        <f t="shared" si="123"/>
        <v>0</v>
      </c>
      <c r="R656" s="38" t="e">
        <f t="shared" si="124"/>
        <v>#REF!</v>
      </c>
      <c r="S656" s="39" t="e">
        <f t="shared" si="125"/>
        <v>#REF!</v>
      </c>
    </row>
    <row r="657" spans="1:19" x14ac:dyDescent="0.25">
      <c r="A657" s="2"/>
      <c r="C657">
        <f t="shared" si="126"/>
        <v>0</v>
      </c>
      <c r="D657" s="32" t="e">
        <f t="shared" si="127"/>
        <v>#N/A</v>
      </c>
      <c r="E657" s="32" t="e">
        <f>Basic!#REF!</f>
        <v>#REF!</v>
      </c>
      <c r="F657" s="40"/>
      <c r="G657" s="80">
        <f>IFERROR(VLOOKUP(A657,HistData!Y:Z,2,FALSE)/100,G656)</f>
        <v>0.19510000000000002</v>
      </c>
      <c r="H657" s="80" t="str">
        <f>_xll.BDH($B$1,"IVOL_MONEYNESS",A657,A657,"IVOL_MATURITY=MATURITY_1STM","IVOL_MONEYNESS_LEVEL=MONEY_LVL_100_","DTS=H","FACTOR=.01","DAYS=W")</f>
        <v>#N/A Start Date</v>
      </c>
      <c r="I657" s="81" t="str">
        <f t="shared" si="128"/>
        <v>#N/A Start Date</v>
      </c>
      <c r="J657" s="34" t="e">
        <f t="shared" si="120"/>
        <v>#REF!</v>
      </c>
      <c r="K657" s="35" t="e">
        <f t="shared" si="121"/>
        <v>#VALUE!</v>
      </c>
      <c r="L657" s="35" t="e">
        <f t="shared" si="122"/>
        <v>#REF!</v>
      </c>
      <c r="M657" s="35" t="e">
        <f t="shared" si="129"/>
        <v>#REF!</v>
      </c>
      <c r="N657" s="35" t="e">
        <f t="shared" si="130"/>
        <v>#REF!</v>
      </c>
      <c r="O657" s="36" t="e">
        <f t="shared" si="131"/>
        <v>#REF!</v>
      </c>
      <c r="Q657" s="37">
        <f t="shared" si="123"/>
        <v>0</v>
      </c>
      <c r="R657" s="38" t="e">
        <f t="shared" si="124"/>
        <v>#REF!</v>
      </c>
      <c r="S657" s="39" t="e">
        <f t="shared" si="125"/>
        <v>#REF!</v>
      </c>
    </row>
    <row r="658" spans="1:19" x14ac:dyDescent="0.25">
      <c r="A658" s="2"/>
      <c r="C658">
        <f t="shared" si="126"/>
        <v>0</v>
      </c>
      <c r="D658" s="32" t="e">
        <f t="shared" si="127"/>
        <v>#N/A</v>
      </c>
      <c r="E658" s="32" t="e">
        <f>Basic!#REF!</f>
        <v>#REF!</v>
      </c>
      <c r="F658" s="40"/>
      <c r="G658" s="80">
        <f>IFERROR(VLOOKUP(A658,HistData!Y:Z,2,FALSE)/100,G657)</f>
        <v>0.19510000000000002</v>
      </c>
      <c r="H658" s="80" t="str">
        <f>_xll.BDH($B$1,"IVOL_MONEYNESS",A658,A658,"IVOL_MATURITY=MATURITY_1STM","IVOL_MONEYNESS_LEVEL=MONEY_LVL_100_","DTS=H","FACTOR=.01","DAYS=W")</f>
        <v>#N/A Start Date</v>
      </c>
      <c r="I658" s="81" t="str">
        <f t="shared" si="128"/>
        <v>#N/A Start Date</v>
      </c>
      <c r="J658" s="34" t="e">
        <f t="shared" si="120"/>
        <v>#REF!</v>
      </c>
      <c r="K658" s="35" t="e">
        <f t="shared" si="121"/>
        <v>#VALUE!</v>
      </c>
      <c r="L658" s="35" t="e">
        <f t="shared" si="122"/>
        <v>#REF!</v>
      </c>
      <c r="M658" s="35" t="e">
        <f t="shared" si="129"/>
        <v>#REF!</v>
      </c>
      <c r="N658" s="35" t="e">
        <f t="shared" si="130"/>
        <v>#REF!</v>
      </c>
      <c r="O658" s="36" t="e">
        <f t="shared" si="131"/>
        <v>#REF!</v>
      </c>
      <c r="Q658" s="37">
        <f t="shared" si="123"/>
        <v>0</v>
      </c>
      <c r="R658" s="38" t="e">
        <f t="shared" si="124"/>
        <v>#REF!</v>
      </c>
      <c r="S658" s="39" t="e">
        <f t="shared" si="125"/>
        <v>#REF!</v>
      </c>
    </row>
    <row r="659" spans="1:19" x14ac:dyDescent="0.25">
      <c r="A659" s="2"/>
      <c r="C659">
        <f t="shared" si="126"/>
        <v>0</v>
      </c>
      <c r="D659" s="32" t="e">
        <f t="shared" si="127"/>
        <v>#N/A</v>
      </c>
      <c r="E659" s="32" t="e">
        <f>Basic!#REF!</f>
        <v>#REF!</v>
      </c>
      <c r="F659" s="40"/>
      <c r="G659" s="80">
        <f>IFERROR(VLOOKUP(A659,HistData!Y:Z,2,FALSE)/100,G658)</f>
        <v>0.19510000000000002</v>
      </c>
      <c r="H659" s="80" t="str">
        <f>_xll.BDH($B$1,"IVOL_MONEYNESS",A659,A659,"IVOL_MATURITY=MATURITY_1STM","IVOL_MONEYNESS_LEVEL=MONEY_LVL_100_","DTS=H","FACTOR=.01","DAYS=W")</f>
        <v>#N/A Start Date</v>
      </c>
      <c r="I659" s="81" t="str">
        <f t="shared" si="128"/>
        <v>#N/A Start Date</v>
      </c>
      <c r="J659" s="34" t="e">
        <f t="shared" si="120"/>
        <v>#REF!</v>
      </c>
      <c r="K659" s="35" t="e">
        <f t="shared" si="121"/>
        <v>#VALUE!</v>
      </c>
      <c r="L659" s="35" t="e">
        <f t="shared" si="122"/>
        <v>#REF!</v>
      </c>
      <c r="M659" s="35" t="e">
        <f t="shared" si="129"/>
        <v>#REF!</v>
      </c>
      <c r="N659" s="35" t="e">
        <f t="shared" si="130"/>
        <v>#REF!</v>
      </c>
      <c r="O659" s="36" t="e">
        <f t="shared" si="131"/>
        <v>#REF!</v>
      </c>
      <c r="Q659" s="37">
        <f t="shared" si="123"/>
        <v>0</v>
      </c>
      <c r="R659" s="38" t="e">
        <f t="shared" si="124"/>
        <v>#REF!</v>
      </c>
      <c r="S659" s="39" t="e">
        <f t="shared" si="125"/>
        <v>#REF!</v>
      </c>
    </row>
    <row r="660" spans="1:19" x14ac:dyDescent="0.25">
      <c r="A660" s="2"/>
      <c r="C660">
        <f t="shared" si="126"/>
        <v>0</v>
      </c>
      <c r="D660" s="32" t="e">
        <f t="shared" si="127"/>
        <v>#N/A</v>
      </c>
      <c r="E660" s="32" t="e">
        <f>Basic!#REF!</f>
        <v>#REF!</v>
      </c>
      <c r="F660" s="40"/>
      <c r="G660" s="80">
        <f>IFERROR(VLOOKUP(A660,HistData!Y:Z,2,FALSE)/100,G659)</f>
        <v>0.19510000000000002</v>
      </c>
      <c r="H660" s="80" t="str">
        <f>_xll.BDH($B$1,"IVOL_MONEYNESS",A660,A660,"IVOL_MATURITY=MATURITY_1STM","IVOL_MONEYNESS_LEVEL=MONEY_LVL_100_","DTS=H","FACTOR=.01","DAYS=W")</f>
        <v>#N/A Start Date</v>
      </c>
      <c r="I660" s="81" t="str">
        <f t="shared" si="128"/>
        <v>#N/A Start Date</v>
      </c>
      <c r="J660" s="34" t="e">
        <f t="shared" si="120"/>
        <v>#REF!</v>
      </c>
      <c r="K660" s="35" t="e">
        <f t="shared" si="121"/>
        <v>#VALUE!</v>
      </c>
      <c r="L660" s="35" t="e">
        <f t="shared" si="122"/>
        <v>#REF!</v>
      </c>
      <c r="M660" s="35" t="e">
        <f t="shared" si="129"/>
        <v>#REF!</v>
      </c>
      <c r="N660" s="35" t="e">
        <f t="shared" si="130"/>
        <v>#REF!</v>
      </c>
      <c r="O660" s="36" t="e">
        <f t="shared" si="131"/>
        <v>#REF!</v>
      </c>
      <c r="Q660" s="37">
        <f t="shared" si="123"/>
        <v>0</v>
      </c>
      <c r="R660" s="38" t="e">
        <f t="shared" si="124"/>
        <v>#REF!</v>
      </c>
      <c r="S660" s="39" t="e">
        <f t="shared" si="125"/>
        <v>#REF!</v>
      </c>
    </row>
    <row r="661" spans="1:19" x14ac:dyDescent="0.25">
      <c r="A661" s="2"/>
      <c r="C661">
        <f t="shared" si="126"/>
        <v>0</v>
      </c>
      <c r="D661" s="32" t="e">
        <f t="shared" si="127"/>
        <v>#N/A</v>
      </c>
      <c r="E661" s="32" t="e">
        <f>Basic!#REF!</f>
        <v>#REF!</v>
      </c>
      <c r="F661" s="40"/>
      <c r="G661" s="80">
        <f>IFERROR(VLOOKUP(A661,HistData!Y:Z,2,FALSE)/100,G660)</f>
        <v>0.19510000000000002</v>
      </c>
      <c r="H661" s="80" t="str">
        <f>_xll.BDH($B$1,"IVOL_MONEYNESS",A661,A661,"IVOL_MATURITY=MATURITY_1STM","IVOL_MONEYNESS_LEVEL=MONEY_LVL_100_","DTS=H","FACTOR=.01","DAYS=W")</f>
        <v>#N/A Start Date</v>
      </c>
      <c r="I661" s="81" t="str">
        <f t="shared" si="128"/>
        <v>#N/A Start Date</v>
      </c>
      <c r="J661" s="34" t="e">
        <f t="shared" si="120"/>
        <v>#REF!</v>
      </c>
      <c r="K661" s="35" t="e">
        <f t="shared" si="121"/>
        <v>#VALUE!</v>
      </c>
      <c r="L661" s="35" t="e">
        <f t="shared" si="122"/>
        <v>#REF!</v>
      </c>
      <c r="M661" s="35" t="e">
        <f t="shared" si="129"/>
        <v>#REF!</v>
      </c>
      <c r="N661" s="35" t="e">
        <f t="shared" si="130"/>
        <v>#REF!</v>
      </c>
      <c r="O661" s="36" t="e">
        <f t="shared" si="131"/>
        <v>#REF!</v>
      </c>
      <c r="Q661" s="37">
        <f t="shared" si="123"/>
        <v>0</v>
      </c>
      <c r="R661" s="38" t="e">
        <f t="shared" si="124"/>
        <v>#REF!</v>
      </c>
      <c r="S661" s="39" t="e">
        <f t="shared" si="125"/>
        <v>#REF!</v>
      </c>
    </row>
    <row r="662" spans="1:19" x14ac:dyDescent="0.25">
      <c r="A662" s="2"/>
      <c r="C662">
        <f t="shared" si="126"/>
        <v>0</v>
      </c>
      <c r="D662" s="32" t="e">
        <f t="shared" si="127"/>
        <v>#N/A</v>
      </c>
      <c r="E662" s="32" t="e">
        <f>Basic!#REF!</f>
        <v>#REF!</v>
      </c>
      <c r="F662" s="40"/>
      <c r="G662" s="80">
        <f>IFERROR(VLOOKUP(A662,HistData!Y:Z,2,FALSE)/100,G661)</f>
        <v>0.19510000000000002</v>
      </c>
      <c r="H662" s="80" t="str">
        <f>_xll.BDH($B$1,"IVOL_MONEYNESS",A662,A662,"IVOL_MATURITY=MATURITY_1STM","IVOL_MONEYNESS_LEVEL=MONEY_LVL_100_","DTS=H","FACTOR=.01","DAYS=W")</f>
        <v>#N/A Start Date</v>
      </c>
      <c r="I662" s="81" t="str">
        <f t="shared" si="128"/>
        <v>#N/A Start Date</v>
      </c>
      <c r="J662" s="34" t="e">
        <f t="shared" si="120"/>
        <v>#REF!</v>
      </c>
      <c r="K662" s="35" t="e">
        <f t="shared" si="121"/>
        <v>#VALUE!</v>
      </c>
      <c r="L662" s="35" t="e">
        <f t="shared" si="122"/>
        <v>#REF!</v>
      </c>
      <c r="M662" s="35" t="e">
        <f t="shared" si="129"/>
        <v>#REF!</v>
      </c>
      <c r="N662" s="35" t="e">
        <f t="shared" si="130"/>
        <v>#REF!</v>
      </c>
      <c r="O662" s="36" t="e">
        <f t="shared" si="131"/>
        <v>#REF!</v>
      </c>
      <c r="Q662" s="37">
        <f t="shared" si="123"/>
        <v>0</v>
      </c>
      <c r="R662" s="38" t="e">
        <f t="shared" si="124"/>
        <v>#REF!</v>
      </c>
      <c r="S662" s="39" t="e">
        <f t="shared" si="125"/>
        <v>#REF!</v>
      </c>
    </row>
    <row r="663" spans="1:19" x14ac:dyDescent="0.25">
      <c r="A663" s="2"/>
      <c r="C663">
        <f t="shared" si="126"/>
        <v>0</v>
      </c>
      <c r="D663" s="32" t="e">
        <f t="shared" si="127"/>
        <v>#N/A</v>
      </c>
      <c r="E663" s="32" t="e">
        <f>Basic!#REF!</f>
        <v>#REF!</v>
      </c>
      <c r="F663" s="40"/>
      <c r="G663" s="80">
        <f>IFERROR(VLOOKUP(A663,HistData!Y:Z,2,FALSE)/100,G662)</f>
        <v>0.19510000000000002</v>
      </c>
      <c r="H663" s="80" t="str">
        <f>_xll.BDH($B$1,"IVOL_MONEYNESS",A663,A663,"IVOL_MATURITY=MATURITY_1STM","IVOL_MONEYNESS_LEVEL=MONEY_LVL_100_","DTS=H","FACTOR=.01","DAYS=W")</f>
        <v>#N/A Start Date</v>
      </c>
      <c r="I663" s="81" t="str">
        <f t="shared" si="128"/>
        <v>#N/A Start Date</v>
      </c>
      <c r="J663" s="34" t="e">
        <f t="shared" si="120"/>
        <v>#REF!</v>
      </c>
      <c r="K663" s="35" t="e">
        <f t="shared" si="121"/>
        <v>#VALUE!</v>
      </c>
      <c r="L663" s="35" t="e">
        <f t="shared" si="122"/>
        <v>#REF!</v>
      </c>
      <c r="M663" s="35" t="e">
        <f t="shared" si="129"/>
        <v>#REF!</v>
      </c>
      <c r="N663" s="35" t="e">
        <f t="shared" si="130"/>
        <v>#REF!</v>
      </c>
      <c r="O663" s="36" t="e">
        <f t="shared" si="131"/>
        <v>#REF!</v>
      </c>
      <c r="Q663" s="37">
        <f t="shared" si="123"/>
        <v>0</v>
      </c>
      <c r="R663" s="38" t="e">
        <f t="shared" si="124"/>
        <v>#REF!</v>
      </c>
      <c r="S663" s="39" t="e">
        <f t="shared" si="125"/>
        <v>#REF!</v>
      </c>
    </row>
    <row r="664" spans="1:19" x14ac:dyDescent="0.25">
      <c r="A664" s="2"/>
      <c r="C664">
        <f t="shared" si="126"/>
        <v>0</v>
      </c>
      <c r="D664" s="32" t="e">
        <f t="shared" si="127"/>
        <v>#N/A</v>
      </c>
      <c r="E664" s="32" t="e">
        <f>Basic!#REF!</f>
        <v>#REF!</v>
      </c>
      <c r="F664" s="40"/>
      <c r="G664" s="80">
        <f>IFERROR(VLOOKUP(A664,HistData!Y:Z,2,FALSE)/100,G663)</f>
        <v>0.19510000000000002</v>
      </c>
      <c r="H664" s="80" t="str">
        <f>_xll.BDH($B$1,"IVOL_MONEYNESS",A664,A664,"IVOL_MATURITY=MATURITY_1STM","IVOL_MONEYNESS_LEVEL=MONEY_LVL_100_","DTS=H","FACTOR=.01","DAYS=W")</f>
        <v>#N/A Start Date</v>
      </c>
      <c r="I664" s="81" t="str">
        <f t="shared" si="128"/>
        <v>#N/A Start Date</v>
      </c>
      <c r="J664" s="34" t="e">
        <f t="shared" si="120"/>
        <v>#REF!</v>
      </c>
      <c r="K664" s="35" t="e">
        <f t="shared" si="121"/>
        <v>#VALUE!</v>
      </c>
      <c r="L664" s="35" t="e">
        <f t="shared" si="122"/>
        <v>#REF!</v>
      </c>
      <c r="M664" s="35" t="e">
        <f t="shared" si="129"/>
        <v>#REF!</v>
      </c>
      <c r="N664" s="35" t="e">
        <f t="shared" si="130"/>
        <v>#REF!</v>
      </c>
      <c r="O664" s="36" t="e">
        <f t="shared" si="131"/>
        <v>#REF!</v>
      </c>
      <c r="Q664" s="37">
        <f t="shared" si="123"/>
        <v>0</v>
      </c>
      <c r="R664" s="38" t="e">
        <f t="shared" si="124"/>
        <v>#REF!</v>
      </c>
      <c r="S664" s="39" t="e">
        <f t="shared" si="125"/>
        <v>#REF!</v>
      </c>
    </row>
    <row r="665" spans="1:19" x14ac:dyDescent="0.25">
      <c r="A665" s="2"/>
      <c r="C665">
        <f t="shared" si="126"/>
        <v>0</v>
      </c>
      <c r="D665" s="32" t="e">
        <f t="shared" si="127"/>
        <v>#N/A</v>
      </c>
      <c r="E665" s="32" t="e">
        <f>Basic!#REF!</f>
        <v>#REF!</v>
      </c>
      <c r="F665" s="40"/>
      <c r="G665" s="80">
        <f>IFERROR(VLOOKUP(A665,HistData!Y:Z,2,FALSE)/100,G664)</f>
        <v>0.19510000000000002</v>
      </c>
      <c r="H665" s="80" t="str">
        <f>_xll.BDH($B$1,"IVOL_MONEYNESS",A665,A665,"IVOL_MATURITY=MATURITY_1STM","IVOL_MONEYNESS_LEVEL=MONEY_LVL_100_","DTS=H","FACTOR=.01","DAYS=W")</f>
        <v>#N/A Start Date</v>
      </c>
      <c r="I665" s="81" t="str">
        <f t="shared" si="128"/>
        <v>#N/A Start Date</v>
      </c>
      <c r="J665" s="34" t="e">
        <f t="shared" si="120"/>
        <v>#REF!</v>
      </c>
      <c r="K665" s="35" t="e">
        <f t="shared" si="121"/>
        <v>#VALUE!</v>
      </c>
      <c r="L665" s="35" t="e">
        <f t="shared" si="122"/>
        <v>#REF!</v>
      </c>
      <c r="M665" s="35" t="e">
        <f t="shared" si="129"/>
        <v>#REF!</v>
      </c>
      <c r="N665" s="35" t="e">
        <f t="shared" si="130"/>
        <v>#REF!</v>
      </c>
      <c r="O665" s="36" t="e">
        <f t="shared" si="131"/>
        <v>#REF!</v>
      </c>
      <c r="Q665" s="37">
        <f t="shared" si="123"/>
        <v>0</v>
      </c>
      <c r="R665" s="38" t="e">
        <f t="shared" si="124"/>
        <v>#REF!</v>
      </c>
      <c r="S665" s="39" t="e">
        <f t="shared" si="125"/>
        <v>#REF!</v>
      </c>
    </row>
    <row r="666" spans="1:19" x14ac:dyDescent="0.25">
      <c r="A666" s="2"/>
      <c r="C666">
        <f t="shared" si="126"/>
        <v>0</v>
      </c>
      <c r="D666" s="32" t="e">
        <f t="shared" si="127"/>
        <v>#N/A</v>
      </c>
      <c r="E666" s="32" t="e">
        <f>Basic!#REF!</f>
        <v>#REF!</v>
      </c>
      <c r="F666" s="40"/>
      <c r="G666" s="80">
        <f>IFERROR(VLOOKUP(A666,HistData!Y:Z,2,FALSE)/100,G665)</f>
        <v>0.19510000000000002</v>
      </c>
      <c r="H666" s="80" t="str">
        <f>_xll.BDH($B$1,"IVOL_MONEYNESS",A666,A666,"IVOL_MATURITY=MATURITY_1STM","IVOL_MONEYNESS_LEVEL=MONEY_LVL_100_","DTS=H","FACTOR=.01","DAYS=W")</f>
        <v>#N/A Start Date</v>
      </c>
      <c r="I666" s="81" t="str">
        <f t="shared" si="128"/>
        <v>#N/A Start Date</v>
      </c>
      <c r="J666" s="34" t="e">
        <f t="shared" si="120"/>
        <v>#REF!</v>
      </c>
      <c r="K666" s="35" t="e">
        <f t="shared" si="121"/>
        <v>#VALUE!</v>
      </c>
      <c r="L666" s="35" t="e">
        <f t="shared" si="122"/>
        <v>#REF!</v>
      </c>
      <c r="M666" s="35" t="e">
        <f t="shared" si="129"/>
        <v>#REF!</v>
      </c>
      <c r="N666" s="35" t="e">
        <f t="shared" si="130"/>
        <v>#REF!</v>
      </c>
      <c r="O666" s="36" t="e">
        <f t="shared" si="131"/>
        <v>#REF!</v>
      </c>
      <c r="Q666" s="37">
        <f t="shared" si="123"/>
        <v>0</v>
      </c>
      <c r="R666" s="38" t="e">
        <f t="shared" si="124"/>
        <v>#REF!</v>
      </c>
      <c r="S666" s="39" t="e">
        <f t="shared" si="125"/>
        <v>#REF!</v>
      </c>
    </row>
    <row r="667" spans="1:19" x14ac:dyDescent="0.25">
      <c r="A667" s="2"/>
      <c r="C667">
        <f t="shared" si="126"/>
        <v>0</v>
      </c>
      <c r="D667" s="32" t="e">
        <f t="shared" si="127"/>
        <v>#N/A</v>
      </c>
      <c r="E667" s="32" t="e">
        <f>Basic!#REF!</f>
        <v>#REF!</v>
      </c>
      <c r="F667" s="40"/>
      <c r="G667" s="80">
        <f>IFERROR(VLOOKUP(A667,HistData!Y:Z,2,FALSE)/100,G666)</f>
        <v>0.19510000000000002</v>
      </c>
      <c r="H667" s="80" t="str">
        <f>_xll.BDH($B$1,"IVOL_MONEYNESS",A667,A667,"IVOL_MATURITY=MATURITY_1STM","IVOL_MONEYNESS_LEVEL=MONEY_LVL_100_","DTS=H","FACTOR=.01","DAYS=W")</f>
        <v>#N/A Start Date</v>
      </c>
      <c r="I667" s="81" t="str">
        <f t="shared" si="128"/>
        <v>#N/A Start Date</v>
      </c>
      <c r="J667" s="34" t="e">
        <f t="shared" si="120"/>
        <v>#REF!</v>
      </c>
      <c r="K667" s="35" t="e">
        <f t="shared" si="121"/>
        <v>#VALUE!</v>
      </c>
      <c r="L667" s="35" t="e">
        <f t="shared" si="122"/>
        <v>#REF!</v>
      </c>
      <c r="M667" s="35" t="e">
        <f t="shared" si="129"/>
        <v>#REF!</v>
      </c>
      <c r="N667" s="35" t="e">
        <f t="shared" si="130"/>
        <v>#REF!</v>
      </c>
      <c r="O667" s="36" t="e">
        <f t="shared" si="131"/>
        <v>#REF!</v>
      </c>
      <c r="Q667" s="37">
        <f t="shared" si="123"/>
        <v>0</v>
      </c>
      <c r="R667" s="38" t="e">
        <f t="shared" si="124"/>
        <v>#REF!</v>
      </c>
      <c r="S667" s="39" t="e">
        <f t="shared" si="125"/>
        <v>#REF!</v>
      </c>
    </row>
    <row r="668" spans="1:19" x14ac:dyDescent="0.25">
      <c r="A668" s="2"/>
      <c r="C668">
        <f t="shared" si="126"/>
        <v>0</v>
      </c>
      <c r="D668" s="32" t="e">
        <f t="shared" si="127"/>
        <v>#N/A</v>
      </c>
      <c r="E668" s="32" t="e">
        <f>Basic!#REF!</f>
        <v>#REF!</v>
      </c>
      <c r="F668" s="40"/>
      <c r="G668" s="80">
        <f>IFERROR(VLOOKUP(A668,HistData!Y:Z,2,FALSE)/100,G667)</f>
        <v>0.19510000000000002</v>
      </c>
      <c r="H668" s="80" t="str">
        <f>_xll.BDH($B$1,"IVOL_MONEYNESS",A668,A668,"IVOL_MATURITY=MATURITY_1STM","IVOL_MONEYNESS_LEVEL=MONEY_LVL_100_","DTS=H","FACTOR=.01","DAYS=W")</f>
        <v>#N/A Start Date</v>
      </c>
      <c r="I668" s="81" t="str">
        <f t="shared" si="128"/>
        <v>#N/A Start Date</v>
      </c>
      <c r="J668" s="34" t="e">
        <f t="shared" si="120"/>
        <v>#REF!</v>
      </c>
      <c r="K668" s="35" t="e">
        <f t="shared" si="121"/>
        <v>#VALUE!</v>
      </c>
      <c r="L668" s="35" t="e">
        <f t="shared" si="122"/>
        <v>#REF!</v>
      </c>
      <c r="M668" s="35" t="e">
        <f t="shared" si="129"/>
        <v>#REF!</v>
      </c>
      <c r="N668" s="35" t="e">
        <f t="shared" si="130"/>
        <v>#REF!</v>
      </c>
      <c r="O668" s="36" t="e">
        <f t="shared" si="131"/>
        <v>#REF!</v>
      </c>
      <c r="Q668" s="37">
        <f t="shared" si="123"/>
        <v>0</v>
      </c>
      <c r="R668" s="38" t="e">
        <f t="shared" si="124"/>
        <v>#REF!</v>
      </c>
      <c r="S668" s="39" t="e">
        <f t="shared" si="125"/>
        <v>#REF!</v>
      </c>
    </row>
    <row r="669" spans="1:19" x14ac:dyDescent="0.25">
      <c r="A669" s="2"/>
      <c r="C669">
        <f t="shared" si="126"/>
        <v>0</v>
      </c>
      <c r="D669" s="32" t="e">
        <f t="shared" si="127"/>
        <v>#N/A</v>
      </c>
      <c r="E669" s="32" t="e">
        <f>Basic!#REF!</f>
        <v>#REF!</v>
      </c>
      <c r="F669" s="40"/>
      <c r="G669" s="80">
        <f>IFERROR(VLOOKUP(A669,HistData!Y:Z,2,FALSE)/100,G668)</f>
        <v>0.19510000000000002</v>
      </c>
      <c r="H669" s="80" t="str">
        <f>_xll.BDH($B$1,"IVOL_MONEYNESS",A669,A669,"IVOL_MATURITY=MATURITY_1STM","IVOL_MONEYNESS_LEVEL=MONEY_LVL_100_","DTS=H","FACTOR=.01","DAYS=W")</f>
        <v>#N/A Start Date</v>
      </c>
      <c r="I669" s="81" t="str">
        <f t="shared" si="128"/>
        <v>#N/A Start Date</v>
      </c>
      <c r="J669" s="34" t="e">
        <f t="shared" si="120"/>
        <v>#REF!</v>
      </c>
      <c r="K669" s="35" t="e">
        <f t="shared" si="121"/>
        <v>#VALUE!</v>
      </c>
      <c r="L669" s="35" t="e">
        <f t="shared" si="122"/>
        <v>#REF!</v>
      </c>
      <c r="M669" s="35" t="e">
        <f t="shared" si="129"/>
        <v>#REF!</v>
      </c>
      <c r="N669" s="35" t="e">
        <f t="shared" si="130"/>
        <v>#REF!</v>
      </c>
      <c r="O669" s="36" t="e">
        <f t="shared" si="131"/>
        <v>#REF!</v>
      </c>
      <c r="Q669" s="37">
        <f t="shared" si="123"/>
        <v>0</v>
      </c>
      <c r="R669" s="38" t="e">
        <f t="shared" si="124"/>
        <v>#REF!</v>
      </c>
      <c r="S669" s="39" t="e">
        <f t="shared" si="125"/>
        <v>#REF!</v>
      </c>
    </row>
    <row r="670" spans="1:19" x14ac:dyDescent="0.25">
      <c r="A670" s="2"/>
      <c r="C670">
        <f t="shared" si="126"/>
        <v>0</v>
      </c>
      <c r="D670" s="32" t="e">
        <f t="shared" si="127"/>
        <v>#N/A</v>
      </c>
      <c r="E670" s="32" t="e">
        <f>Basic!#REF!</f>
        <v>#REF!</v>
      </c>
      <c r="F670" s="40"/>
      <c r="G670" s="80">
        <f>IFERROR(VLOOKUP(A670,HistData!Y:Z,2,FALSE)/100,G669)</f>
        <v>0.19510000000000002</v>
      </c>
      <c r="H670" s="80" t="str">
        <f>_xll.BDH($B$1,"IVOL_MONEYNESS",A670,A670,"IVOL_MATURITY=MATURITY_1STM","IVOL_MONEYNESS_LEVEL=MONEY_LVL_100_","DTS=H","FACTOR=.01","DAYS=W")</f>
        <v>#N/A Start Date</v>
      </c>
      <c r="I670" s="81" t="str">
        <f t="shared" si="128"/>
        <v>#N/A Start Date</v>
      </c>
      <c r="J670" s="34" t="e">
        <f t="shared" si="120"/>
        <v>#REF!</v>
      </c>
      <c r="K670" s="35" t="e">
        <f t="shared" si="121"/>
        <v>#VALUE!</v>
      </c>
      <c r="L670" s="35" t="e">
        <f t="shared" si="122"/>
        <v>#REF!</v>
      </c>
      <c r="M670" s="35" t="e">
        <f t="shared" si="129"/>
        <v>#REF!</v>
      </c>
      <c r="N670" s="35" t="e">
        <f t="shared" si="130"/>
        <v>#REF!</v>
      </c>
      <c r="O670" s="36" t="e">
        <f t="shared" si="131"/>
        <v>#REF!</v>
      </c>
      <c r="Q670" s="37">
        <f t="shared" si="123"/>
        <v>0</v>
      </c>
      <c r="R670" s="38" t="e">
        <f t="shared" si="124"/>
        <v>#REF!</v>
      </c>
      <c r="S670" s="39" t="e">
        <f t="shared" si="125"/>
        <v>#REF!</v>
      </c>
    </row>
    <row r="671" spans="1:19" x14ac:dyDescent="0.25">
      <c r="A671" s="2"/>
      <c r="C671">
        <f t="shared" si="126"/>
        <v>0</v>
      </c>
      <c r="D671" s="32" t="e">
        <f t="shared" si="127"/>
        <v>#N/A</v>
      </c>
      <c r="E671" s="32" t="e">
        <f>Basic!#REF!</f>
        <v>#REF!</v>
      </c>
      <c r="F671" s="40"/>
      <c r="G671" s="80">
        <f>IFERROR(VLOOKUP(A671,HistData!Y:Z,2,FALSE)/100,G670)</f>
        <v>0.19510000000000002</v>
      </c>
      <c r="H671" s="80" t="str">
        <f>_xll.BDH($B$1,"IVOL_MONEYNESS",A671,A671,"IVOL_MATURITY=MATURITY_1STM","IVOL_MONEYNESS_LEVEL=MONEY_LVL_100_","DTS=H","FACTOR=.01","DAYS=W")</f>
        <v>#N/A Start Date</v>
      </c>
      <c r="I671" s="81" t="str">
        <f t="shared" si="128"/>
        <v>#N/A Start Date</v>
      </c>
      <c r="J671" s="34" t="e">
        <f t="shared" si="120"/>
        <v>#REF!</v>
      </c>
      <c r="K671" s="35" t="e">
        <f t="shared" si="121"/>
        <v>#VALUE!</v>
      </c>
      <c r="L671" s="35" t="e">
        <f t="shared" si="122"/>
        <v>#REF!</v>
      </c>
      <c r="M671" s="35" t="e">
        <f t="shared" si="129"/>
        <v>#REF!</v>
      </c>
      <c r="N671" s="35" t="e">
        <f t="shared" si="130"/>
        <v>#REF!</v>
      </c>
      <c r="O671" s="36" t="e">
        <f t="shared" si="131"/>
        <v>#REF!</v>
      </c>
      <c r="Q671" s="37">
        <f t="shared" si="123"/>
        <v>0</v>
      </c>
      <c r="R671" s="38" t="e">
        <f t="shared" si="124"/>
        <v>#REF!</v>
      </c>
      <c r="S671" s="39" t="e">
        <f t="shared" si="125"/>
        <v>#REF!</v>
      </c>
    </row>
    <row r="672" spans="1:19" x14ac:dyDescent="0.25">
      <c r="A672" s="2"/>
      <c r="C672">
        <f t="shared" si="126"/>
        <v>0</v>
      </c>
      <c r="D672" s="32" t="e">
        <f t="shared" si="127"/>
        <v>#N/A</v>
      </c>
      <c r="E672" s="32" t="e">
        <f>Basic!#REF!</f>
        <v>#REF!</v>
      </c>
      <c r="F672" s="40"/>
      <c r="G672" s="80">
        <f>IFERROR(VLOOKUP(A672,HistData!Y:Z,2,FALSE)/100,G671)</f>
        <v>0.19510000000000002</v>
      </c>
      <c r="H672" s="80" t="str">
        <f>_xll.BDH($B$1,"IVOL_MONEYNESS",A672,A672,"IVOL_MATURITY=MATURITY_1STM","IVOL_MONEYNESS_LEVEL=MONEY_LVL_100_","DTS=H","FACTOR=.01","DAYS=W")</f>
        <v>#N/A Start Date</v>
      </c>
      <c r="I672" s="81" t="str">
        <f t="shared" si="128"/>
        <v>#N/A Start Date</v>
      </c>
      <c r="J672" s="34" t="e">
        <f t="shared" si="120"/>
        <v>#REF!</v>
      </c>
      <c r="K672" s="35" t="e">
        <f t="shared" si="121"/>
        <v>#VALUE!</v>
      </c>
      <c r="L672" s="35" t="e">
        <f t="shared" si="122"/>
        <v>#REF!</v>
      </c>
      <c r="M672" s="35" t="e">
        <f t="shared" si="129"/>
        <v>#REF!</v>
      </c>
      <c r="N672" s="35" t="e">
        <f t="shared" si="130"/>
        <v>#REF!</v>
      </c>
      <c r="O672" s="36" t="e">
        <f t="shared" si="131"/>
        <v>#REF!</v>
      </c>
      <c r="Q672" s="37">
        <f t="shared" si="123"/>
        <v>0</v>
      </c>
      <c r="R672" s="38" t="e">
        <f t="shared" si="124"/>
        <v>#REF!</v>
      </c>
      <c r="S672" s="39" t="e">
        <f t="shared" si="125"/>
        <v>#REF!</v>
      </c>
    </row>
    <row r="673" spans="1:19" x14ac:dyDescent="0.25">
      <c r="A673" s="2"/>
      <c r="C673">
        <f t="shared" si="126"/>
        <v>0</v>
      </c>
      <c r="D673" s="32" t="e">
        <f t="shared" si="127"/>
        <v>#N/A</v>
      </c>
      <c r="E673" s="32" t="e">
        <f>Basic!#REF!</f>
        <v>#REF!</v>
      </c>
      <c r="F673" s="40"/>
      <c r="G673" s="80">
        <f>IFERROR(VLOOKUP(A673,HistData!Y:Z,2,FALSE)/100,G672)</f>
        <v>0.19510000000000002</v>
      </c>
      <c r="H673" s="80" t="str">
        <f>_xll.BDH($B$1,"IVOL_MONEYNESS",A673,A673,"IVOL_MATURITY=MATURITY_1STM","IVOL_MONEYNESS_LEVEL=MONEY_LVL_100_","DTS=H","FACTOR=.01","DAYS=W")</f>
        <v>#N/A Start Date</v>
      </c>
      <c r="I673" s="81" t="str">
        <f t="shared" si="128"/>
        <v>#N/A Start Date</v>
      </c>
      <c r="J673" s="34" t="e">
        <f t="shared" si="120"/>
        <v>#REF!</v>
      </c>
      <c r="K673" s="35" t="e">
        <f t="shared" si="121"/>
        <v>#VALUE!</v>
      </c>
      <c r="L673" s="35" t="e">
        <f t="shared" si="122"/>
        <v>#REF!</v>
      </c>
      <c r="M673" s="35" t="e">
        <f t="shared" si="129"/>
        <v>#REF!</v>
      </c>
      <c r="N673" s="35" t="e">
        <f t="shared" si="130"/>
        <v>#REF!</v>
      </c>
      <c r="O673" s="36" t="e">
        <f t="shared" si="131"/>
        <v>#REF!</v>
      </c>
      <c r="Q673" s="37">
        <f t="shared" si="123"/>
        <v>0</v>
      </c>
      <c r="R673" s="38" t="e">
        <f t="shared" si="124"/>
        <v>#REF!</v>
      </c>
      <c r="S673" s="39" t="e">
        <f t="shared" si="125"/>
        <v>#REF!</v>
      </c>
    </row>
    <row r="674" spans="1:19" x14ac:dyDescent="0.25">
      <c r="A674" s="2"/>
      <c r="C674">
        <f t="shared" si="126"/>
        <v>0</v>
      </c>
      <c r="D674" s="32" t="e">
        <f t="shared" si="127"/>
        <v>#N/A</v>
      </c>
      <c r="E674" s="32" t="e">
        <f>Basic!#REF!</f>
        <v>#REF!</v>
      </c>
      <c r="F674" s="40"/>
      <c r="G674" s="80">
        <f>IFERROR(VLOOKUP(A674,HistData!Y:Z,2,FALSE)/100,G673)</f>
        <v>0.19510000000000002</v>
      </c>
      <c r="H674" s="80" t="str">
        <f>_xll.BDH($B$1,"IVOL_MONEYNESS",A674,A674,"IVOL_MATURITY=MATURITY_1STM","IVOL_MONEYNESS_LEVEL=MONEY_LVL_100_","DTS=H","FACTOR=.01","DAYS=W")</f>
        <v>#N/A Start Date</v>
      </c>
      <c r="I674" s="81" t="str">
        <f t="shared" si="128"/>
        <v>#N/A Start Date</v>
      </c>
      <c r="J674" s="34" t="e">
        <f t="shared" si="120"/>
        <v>#REF!</v>
      </c>
      <c r="K674" s="35" t="e">
        <f t="shared" si="121"/>
        <v>#VALUE!</v>
      </c>
      <c r="L674" s="35" t="e">
        <f t="shared" si="122"/>
        <v>#REF!</v>
      </c>
      <c r="M674" s="35" t="e">
        <f t="shared" si="129"/>
        <v>#REF!</v>
      </c>
      <c r="N674" s="35" t="e">
        <f t="shared" si="130"/>
        <v>#REF!</v>
      </c>
      <c r="O674" s="36" t="e">
        <f t="shared" si="131"/>
        <v>#REF!</v>
      </c>
      <c r="Q674" s="37">
        <f t="shared" si="123"/>
        <v>0</v>
      </c>
      <c r="R674" s="38" t="e">
        <f t="shared" si="124"/>
        <v>#REF!</v>
      </c>
      <c r="S674" s="39" t="e">
        <f t="shared" si="125"/>
        <v>#REF!</v>
      </c>
    </row>
    <row r="675" spans="1:19" x14ac:dyDescent="0.25">
      <c r="A675" s="2"/>
      <c r="C675">
        <f t="shared" si="126"/>
        <v>0</v>
      </c>
      <c r="D675" s="32" t="e">
        <f t="shared" si="127"/>
        <v>#N/A</v>
      </c>
      <c r="E675" s="32" t="e">
        <f>Basic!#REF!</f>
        <v>#REF!</v>
      </c>
      <c r="F675" s="40"/>
      <c r="G675" s="80">
        <f>IFERROR(VLOOKUP(A675,HistData!Y:Z,2,FALSE)/100,G674)</f>
        <v>0.19510000000000002</v>
      </c>
      <c r="H675" s="80" t="str">
        <f>_xll.BDH($B$1,"IVOL_MONEYNESS",A675,A675,"IVOL_MATURITY=MATURITY_1STM","IVOL_MONEYNESS_LEVEL=MONEY_LVL_100_","DTS=H","FACTOR=.01","DAYS=W")</f>
        <v>#N/A Start Date</v>
      </c>
      <c r="I675" s="81" t="str">
        <f t="shared" si="128"/>
        <v>#N/A Start Date</v>
      </c>
      <c r="J675" s="34" t="e">
        <f t="shared" si="120"/>
        <v>#REF!</v>
      </c>
      <c r="K675" s="35" t="e">
        <f t="shared" si="121"/>
        <v>#VALUE!</v>
      </c>
      <c r="L675" s="35" t="e">
        <f t="shared" si="122"/>
        <v>#REF!</v>
      </c>
      <c r="M675" s="35" t="e">
        <f t="shared" si="129"/>
        <v>#REF!</v>
      </c>
      <c r="N675" s="35" t="e">
        <f t="shared" si="130"/>
        <v>#REF!</v>
      </c>
      <c r="O675" s="36" t="e">
        <f t="shared" si="131"/>
        <v>#REF!</v>
      </c>
      <c r="Q675" s="37">
        <f t="shared" si="123"/>
        <v>0</v>
      </c>
      <c r="R675" s="38" t="e">
        <f t="shared" si="124"/>
        <v>#REF!</v>
      </c>
      <c r="S675" s="39" t="e">
        <f t="shared" si="125"/>
        <v>#REF!</v>
      </c>
    </row>
    <row r="676" spans="1:19" x14ac:dyDescent="0.25">
      <c r="A676" s="2"/>
      <c r="C676">
        <f t="shared" si="126"/>
        <v>0</v>
      </c>
      <c r="D676" s="32" t="e">
        <f t="shared" si="127"/>
        <v>#N/A</v>
      </c>
      <c r="E676" s="32" t="e">
        <f>Basic!#REF!</f>
        <v>#REF!</v>
      </c>
      <c r="F676" s="40"/>
      <c r="G676" s="80">
        <f>IFERROR(VLOOKUP(A676,HistData!Y:Z,2,FALSE)/100,G675)</f>
        <v>0.19510000000000002</v>
      </c>
      <c r="H676" s="80" t="str">
        <f>_xll.BDH($B$1,"IVOL_MONEYNESS",A676,A676,"IVOL_MATURITY=MATURITY_1STM","IVOL_MONEYNESS_LEVEL=MONEY_LVL_100_","DTS=H","FACTOR=.01","DAYS=W")</f>
        <v>#N/A Start Date</v>
      </c>
      <c r="I676" s="81" t="str">
        <f t="shared" si="128"/>
        <v>#N/A Start Date</v>
      </c>
      <c r="J676" s="34" t="e">
        <f t="shared" si="120"/>
        <v>#REF!</v>
      </c>
      <c r="K676" s="35" t="e">
        <f t="shared" si="121"/>
        <v>#VALUE!</v>
      </c>
      <c r="L676" s="35" t="e">
        <f t="shared" si="122"/>
        <v>#REF!</v>
      </c>
      <c r="M676" s="35" t="e">
        <f t="shared" si="129"/>
        <v>#REF!</v>
      </c>
      <c r="N676" s="35" t="e">
        <f t="shared" si="130"/>
        <v>#REF!</v>
      </c>
      <c r="O676" s="36" t="e">
        <f t="shared" si="131"/>
        <v>#REF!</v>
      </c>
      <c r="Q676" s="37">
        <f t="shared" si="123"/>
        <v>0</v>
      </c>
      <c r="R676" s="38" t="e">
        <f t="shared" si="124"/>
        <v>#REF!</v>
      </c>
      <c r="S676" s="39" t="e">
        <f t="shared" si="125"/>
        <v>#REF!</v>
      </c>
    </row>
    <row r="677" spans="1:19" x14ac:dyDescent="0.25">
      <c r="A677" s="2"/>
      <c r="C677">
        <f t="shared" si="126"/>
        <v>0</v>
      </c>
      <c r="D677" s="32" t="e">
        <f t="shared" si="127"/>
        <v>#N/A</v>
      </c>
      <c r="E677" s="32" t="e">
        <f>Basic!#REF!</f>
        <v>#REF!</v>
      </c>
      <c r="F677" s="40"/>
      <c r="G677" s="80">
        <f>IFERROR(VLOOKUP(A677,HistData!Y:Z,2,FALSE)/100,G676)</f>
        <v>0.19510000000000002</v>
      </c>
      <c r="H677" s="80" t="str">
        <f>_xll.BDH($B$1,"IVOL_MONEYNESS",A677,A677,"IVOL_MATURITY=MATURITY_1STM","IVOL_MONEYNESS_LEVEL=MONEY_LVL_100_","DTS=H","FACTOR=.01","DAYS=W")</f>
        <v>#N/A Start Date</v>
      </c>
      <c r="I677" s="81" t="str">
        <f t="shared" si="128"/>
        <v>#N/A Start Date</v>
      </c>
      <c r="J677" s="34" t="e">
        <f t="shared" si="120"/>
        <v>#REF!</v>
      </c>
      <c r="K677" s="35" t="e">
        <f t="shared" si="121"/>
        <v>#VALUE!</v>
      </c>
      <c r="L677" s="35" t="e">
        <f t="shared" si="122"/>
        <v>#REF!</v>
      </c>
      <c r="M677" s="35" t="e">
        <f t="shared" si="129"/>
        <v>#REF!</v>
      </c>
      <c r="N677" s="35" t="e">
        <f t="shared" si="130"/>
        <v>#REF!</v>
      </c>
      <c r="O677" s="36" t="e">
        <f t="shared" si="131"/>
        <v>#REF!</v>
      </c>
      <c r="Q677" s="37">
        <f t="shared" si="123"/>
        <v>0</v>
      </c>
      <c r="R677" s="38" t="e">
        <f t="shared" si="124"/>
        <v>#REF!</v>
      </c>
      <c r="S677" s="39" t="e">
        <f t="shared" si="125"/>
        <v>#REF!</v>
      </c>
    </row>
    <row r="678" spans="1:19" x14ac:dyDescent="0.25">
      <c r="A678" s="2"/>
      <c r="C678">
        <f t="shared" si="126"/>
        <v>0</v>
      </c>
      <c r="D678" s="32" t="e">
        <f t="shared" si="127"/>
        <v>#N/A</v>
      </c>
      <c r="E678" s="32" t="e">
        <f>Basic!#REF!</f>
        <v>#REF!</v>
      </c>
      <c r="F678" s="40"/>
      <c r="G678" s="80">
        <f>IFERROR(VLOOKUP(A678,HistData!Y:Z,2,FALSE)/100,G677)</f>
        <v>0.19510000000000002</v>
      </c>
      <c r="H678" s="80" t="str">
        <f>_xll.BDH($B$1,"IVOL_MONEYNESS",A678,A678,"IVOL_MATURITY=MATURITY_1STM","IVOL_MONEYNESS_LEVEL=MONEY_LVL_100_","DTS=H","FACTOR=.01","DAYS=W")</f>
        <v>#N/A Start Date</v>
      </c>
      <c r="I678" s="81" t="str">
        <f t="shared" si="128"/>
        <v>#N/A Start Date</v>
      </c>
      <c r="J678" s="34" t="e">
        <f t="shared" si="120"/>
        <v>#REF!</v>
      </c>
      <c r="K678" s="35" t="e">
        <f t="shared" si="121"/>
        <v>#VALUE!</v>
      </c>
      <c r="L678" s="35" t="e">
        <f t="shared" si="122"/>
        <v>#REF!</v>
      </c>
      <c r="M678" s="35" t="e">
        <f t="shared" si="129"/>
        <v>#REF!</v>
      </c>
      <c r="N678" s="35" t="e">
        <f t="shared" si="130"/>
        <v>#REF!</v>
      </c>
      <c r="O678" s="36" t="e">
        <f t="shared" si="131"/>
        <v>#REF!</v>
      </c>
      <c r="Q678" s="37">
        <f t="shared" si="123"/>
        <v>0</v>
      </c>
      <c r="R678" s="38" t="e">
        <f t="shared" si="124"/>
        <v>#REF!</v>
      </c>
      <c r="S678" s="39" t="e">
        <f t="shared" si="125"/>
        <v>#REF!</v>
      </c>
    </row>
    <row r="679" spans="1:19" x14ac:dyDescent="0.25">
      <c r="A679" s="2"/>
      <c r="C679">
        <f t="shared" si="126"/>
        <v>0</v>
      </c>
      <c r="D679" s="32" t="e">
        <f t="shared" si="127"/>
        <v>#N/A</v>
      </c>
      <c r="E679" s="32" t="e">
        <f>Basic!#REF!</f>
        <v>#REF!</v>
      </c>
      <c r="F679" s="40"/>
      <c r="G679" s="80">
        <f>IFERROR(VLOOKUP(A679,HistData!Y:Z,2,FALSE)/100,G678)</f>
        <v>0.19510000000000002</v>
      </c>
      <c r="H679" s="80" t="str">
        <f>_xll.BDH($B$1,"IVOL_MONEYNESS",A679,A679,"IVOL_MATURITY=MATURITY_1STM","IVOL_MONEYNESS_LEVEL=MONEY_LVL_100_","DTS=H","FACTOR=.01","DAYS=W")</f>
        <v>#N/A Start Date</v>
      </c>
      <c r="I679" s="81" t="str">
        <f t="shared" si="128"/>
        <v>#N/A Start Date</v>
      </c>
      <c r="J679" s="34" t="e">
        <f t="shared" si="120"/>
        <v>#REF!</v>
      </c>
      <c r="K679" s="35" t="e">
        <f t="shared" si="121"/>
        <v>#VALUE!</v>
      </c>
      <c r="L679" s="35" t="e">
        <f t="shared" si="122"/>
        <v>#REF!</v>
      </c>
      <c r="M679" s="35" t="e">
        <f t="shared" si="129"/>
        <v>#REF!</v>
      </c>
      <c r="N679" s="35" t="e">
        <f t="shared" si="130"/>
        <v>#REF!</v>
      </c>
      <c r="O679" s="36" t="e">
        <f t="shared" si="131"/>
        <v>#REF!</v>
      </c>
      <c r="Q679" s="37">
        <f t="shared" si="123"/>
        <v>0</v>
      </c>
      <c r="R679" s="38" t="e">
        <f t="shared" si="124"/>
        <v>#REF!</v>
      </c>
      <c r="S679" s="39" t="e">
        <f t="shared" si="125"/>
        <v>#REF!</v>
      </c>
    </row>
    <row r="680" spans="1:19" x14ac:dyDescent="0.25">
      <c r="A680" s="2"/>
      <c r="C680">
        <f t="shared" si="126"/>
        <v>0</v>
      </c>
      <c r="D680" s="32" t="e">
        <f t="shared" si="127"/>
        <v>#N/A</v>
      </c>
      <c r="E680" s="32" t="e">
        <f>Basic!#REF!</f>
        <v>#REF!</v>
      </c>
      <c r="F680" s="40"/>
      <c r="G680" s="80">
        <f>IFERROR(VLOOKUP(A680,HistData!Y:Z,2,FALSE)/100,G679)</f>
        <v>0.19510000000000002</v>
      </c>
      <c r="H680" s="80" t="str">
        <f>_xll.BDH($B$1,"IVOL_MONEYNESS",A680,A680,"IVOL_MATURITY=MATURITY_1STM","IVOL_MONEYNESS_LEVEL=MONEY_LVL_100_","DTS=H","FACTOR=.01","DAYS=W")</f>
        <v>#N/A Start Date</v>
      </c>
      <c r="I680" s="81" t="str">
        <f t="shared" si="128"/>
        <v>#N/A Start Date</v>
      </c>
      <c r="J680" s="34" t="e">
        <f t="shared" si="120"/>
        <v>#REF!</v>
      </c>
      <c r="K680" s="35" t="e">
        <f t="shared" si="121"/>
        <v>#VALUE!</v>
      </c>
      <c r="L680" s="35" t="e">
        <f t="shared" si="122"/>
        <v>#REF!</v>
      </c>
      <c r="M680" s="35" t="e">
        <f t="shared" si="129"/>
        <v>#REF!</v>
      </c>
      <c r="N680" s="35" t="e">
        <f t="shared" si="130"/>
        <v>#REF!</v>
      </c>
      <c r="O680" s="36" t="e">
        <f t="shared" si="131"/>
        <v>#REF!</v>
      </c>
      <c r="Q680" s="37">
        <f t="shared" si="123"/>
        <v>0</v>
      </c>
      <c r="R680" s="38" t="e">
        <f t="shared" si="124"/>
        <v>#REF!</v>
      </c>
      <c r="S680" s="39" t="e">
        <f t="shared" si="125"/>
        <v>#REF!</v>
      </c>
    </row>
    <row r="681" spans="1:19" x14ac:dyDescent="0.25">
      <c r="A681" s="2"/>
      <c r="C681">
        <f t="shared" si="126"/>
        <v>0</v>
      </c>
      <c r="D681" s="32" t="e">
        <f t="shared" si="127"/>
        <v>#N/A</v>
      </c>
      <c r="E681" s="32" t="e">
        <f>Basic!#REF!</f>
        <v>#REF!</v>
      </c>
      <c r="F681" s="40"/>
      <c r="G681" s="80">
        <f>IFERROR(VLOOKUP(A681,HistData!Y:Z,2,FALSE)/100,G680)</f>
        <v>0.19510000000000002</v>
      </c>
      <c r="H681" s="80" t="str">
        <f>_xll.BDH($B$1,"IVOL_MONEYNESS",A681,A681,"IVOL_MATURITY=MATURITY_1STM","IVOL_MONEYNESS_LEVEL=MONEY_LVL_100_","DTS=H","FACTOR=.01","DAYS=W")</f>
        <v>#N/A Start Date</v>
      </c>
      <c r="I681" s="81" t="str">
        <f t="shared" si="128"/>
        <v>#N/A Start Date</v>
      </c>
      <c r="J681" s="34" t="e">
        <f t="shared" si="120"/>
        <v>#REF!</v>
      </c>
      <c r="K681" s="35" t="e">
        <f t="shared" si="121"/>
        <v>#VALUE!</v>
      </c>
      <c r="L681" s="35" t="e">
        <f t="shared" si="122"/>
        <v>#REF!</v>
      </c>
      <c r="M681" s="35" t="e">
        <f t="shared" si="129"/>
        <v>#REF!</v>
      </c>
      <c r="N681" s="35" t="e">
        <f t="shared" si="130"/>
        <v>#REF!</v>
      </c>
      <c r="O681" s="36" t="e">
        <f t="shared" si="131"/>
        <v>#REF!</v>
      </c>
      <c r="Q681" s="37">
        <f t="shared" si="123"/>
        <v>0</v>
      </c>
      <c r="R681" s="38" t="e">
        <f t="shared" si="124"/>
        <v>#REF!</v>
      </c>
      <c r="S681" s="39" t="e">
        <f t="shared" si="125"/>
        <v>#REF!</v>
      </c>
    </row>
    <row r="682" spans="1:19" x14ac:dyDescent="0.25">
      <c r="A682" s="2"/>
      <c r="C682">
        <f t="shared" si="126"/>
        <v>0</v>
      </c>
      <c r="D682" s="32" t="e">
        <f t="shared" si="127"/>
        <v>#N/A</v>
      </c>
      <c r="E682" s="32" t="e">
        <f>Basic!#REF!</f>
        <v>#REF!</v>
      </c>
      <c r="F682" s="40"/>
      <c r="G682" s="80">
        <f>IFERROR(VLOOKUP(A682,HistData!Y:Z,2,FALSE)/100,G681)</f>
        <v>0.19510000000000002</v>
      </c>
      <c r="H682" s="80" t="str">
        <f>_xll.BDH($B$1,"IVOL_MONEYNESS",A682,A682,"IVOL_MATURITY=MATURITY_1STM","IVOL_MONEYNESS_LEVEL=MONEY_LVL_100_","DTS=H","FACTOR=.01","DAYS=W")</f>
        <v>#N/A Start Date</v>
      </c>
      <c r="I682" s="81" t="str">
        <f t="shared" si="128"/>
        <v>#N/A Start Date</v>
      </c>
      <c r="J682" s="34" t="e">
        <f t="shared" si="120"/>
        <v>#REF!</v>
      </c>
      <c r="K682" s="35" t="e">
        <f t="shared" si="121"/>
        <v>#VALUE!</v>
      </c>
      <c r="L682" s="35" t="e">
        <f t="shared" si="122"/>
        <v>#REF!</v>
      </c>
      <c r="M682" s="35" t="e">
        <f t="shared" si="129"/>
        <v>#REF!</v>
      </c>
      <c r="N682" s="35" t="e">
        <f t="shared" si="130"/>
        <v>#REF!</v>
      </c>
      <c r="O682" s="36" t="e">
        <f t="shared" si="131"/>
        <v>#REF!</v>
      </c>
      <c r="Q682" s="37">
        <f t="shared" si="123"/>
        <v>0</v>
      </c>
      <c r="R682" s="38" t="e">
        <f t="shared" si="124"/>
        <v>#REF!</v>
      </c>
      <c r="S682" s="39" t="e">
        <f t="shared" si="125"/>
        <v>#REF!</v>
      </c>
    </row>
    <row r="683" spans="1:19" x14ac:dyDescent="0.25">
      <c r="A683" s="2"/>
      <c r="C683">
        <f t="shared" si="126"/>
        <v>0</v>
      </c>
      <c r="D683" s="32" t="e">
        <f t="shared" si="127"/>
        <v>#N/A</v>
      </c>
      <c r="E683" s="32" t="e">
        <f>Basic!#REF!</f>
        <v>#REF!</v>
      </c>
      <c r="F683" s="40"/>
      <c r="G683" s="80">
        <f>IFERROR(VLOOKUP(A683,HistData!Y:Z,2,FALSE)/100,G682)</f>
        <v>0.19510000000000002</v>
      </c>
      <c r="H683" s="80" t="str">
        <f>_xll.BDH($B$1,"IVOL_MONEYNESS",A683,A683,"IVOL_MATURITY=MATURITY_1STM","IVOL_MONEYNESS_LEVEL=MONEY_LVL_100_","DTS=H","FACTOR=.01","DAYS=W")</f>
        <v>#N/A Start Date</v>
      </c>
      <c r="I683" s="81" t="str">
        <f t="shared" si="128"/>
        <v>#N/A Start Date</v>
      </c>
      <c r="J683" s="34" t="e">
        <f t="shared" si="120"/>
        <v>#REF!</v>
      </c>
      <c r="K683" s="35" t="e">
        <f t="shared" si="121"/>
        <v>#VALUE!</v>
      </c>
      <c r="L683" s="35" t="e">
        <f t="shared" si="122"/>
        <v>#REF!</v>
      </c>
      <c r="M683" s="35" t="e">
        <f t="shared" si="129"/>
        <v>#REF!</v>
      </c>
      <c r="N683" s="35" t="e">
        <f t="shared" si="130"/>
        <v>#REF!</v>
      </c>
      <c r="O683" s="36" t="e">
        <f t="shared" si="131"/>
        <v>#REF!</v>
      </c>
      <c r="Q683" s="37">
        <f t="shared" si="123"/>
        <v>0</v>
      </c>
      <c r="R683" s="38" t="e">
        <f t="shared" si="124"/>
        <v>#REF!</v>
      </c>
      <c r="S683" s="39" t="e">
        <f t="shared" si="125"/>
        <v>#REF!</v>
      </c>
    </row>
    <row r="684" spans="1:19" x14ac:dyDescent="0.25">
      <c r="A684" s="2"/>
      <c r="C684">
        <f t="shared" si="126"/>
        <v>0</v>
      </c>
      <c r="D684" s="32" t="e">
        <f t="shared" si="127"/>
        <v>#N/A</v>
      </c>
      <c r="E684" s="32" t="e">
        <f>Basic!#REF!</f>
        <v>#REF!</v>
      </c>
      <c r="F684" s="40"/>
      <c r="G684" s="80">
        <f>IFERROR(VLOOKUP(A684,HistData!Y:Z,2,FALSE)/100,G683)</f>
        <v>0.19510000000000002</v>
      </c>
      <c r="H684" s="80" t="str">
        <f>_xll.BDH($B$1,"IVOL_MONEYNESS",A684,A684,"IVOL_MATURITY=MATURITY_1STM","IVOL_MONEYNESS_LEVEL=MONEY_LVL_100_","DTS=H","FACTOR=.01","DAYS=W")</f>
        <v>#N/A Start Date</v>
      </c>
      <c r="I684" s="81" t="str">
        <f t="shared" si="128"/>
        <v>#N/A Start Date</v>
      </c>
      <c r="J684" s="34" t="e">
        <f t="shared" si="120"/>
        <v>#REF!</v>
      </c>
      <c r="K684" s="35" t="e">
        <f t="shared" si="121"/>
        <v>#VALUE!</v>
      </c>
      <c r="L684" s="35" t="e">
        <f t="shared" si="122"/>
        <v>#REF!</v>
      </c>
      <c r="M684" s="35" t="e">
        <f t="shared" si="129"/>
        <v>#REF!</v>
      </c>
      <c r="N684" s="35" t="e">
        <f t="shared" si="130"/>
        <v>#REF!</v>
      </c>
      <c r="O684" s="36" t="e">
        <f t="shared" si="131"/>
        <v>#REF!</v>
      </c>
      <c r="Q684" s="37">
        <f t="shared" si="123"/>
        <v>0</v>
      </c>
      <c r="R684" s="38" t="e">
        <f t="shared" si="124"/>
        <v>#REF!</v>
      </c>
      <c r="S684" s="39" t="e">
        <f t="shared" si="125"/>
        <v>#REF!</v>
      </c>
    </row>
    <row r="685" spans="1:19" x14ac:dyDescent="0.25">
      <c r="A685" s="2"/>
      <c r="C685">
        <f t="shared" si="126"/>
        <v>0</v>
      </c>
      <c r="D685" s="32" t="e">
        <f t="shared" si="127"/>
        <v>#N/A</v>
      </c>
      <c r="E685" s="32" t="e">
        <f>Basic!#REF!</f>
        <v>#REF!</v>
      </c>
      <c r="F685" s="40"/>
      <c r="G685" s="80">
        <f>IFERROR(VLOOKUP(A685,HistData!Y:Z,2,FALSE)/100,G684)</f>
        <v>0.19510000000000002</v>
      </c>
      <c r="H685" s="80" t="str">
        <f>_xll.BDH($B$1,"IVOL_MONEYNESS",A685,A685,"IVOL_MATURITY=MATURITY_1STM","IVOL_MONEYNESS_LEVEL=MONEY_LVL_100_","DTS=H","FACTOR=.01","DAYS=W")</f>
        <v>#N/A Start Date</v>
      </c>
      <c r="I685" s="81" t="str">
        <f t="shared" si="128"/>
        <v>#N/A Start Date</v>
      </c>
      <c r="J685" s="34" t="e">
        <f t="shared" si="120"/>
        <v>#REF!</v>
      </c>
      <c r="K685" s="35" t="e">
        <f t="shared" si="121"/>
        <v>#VALUE!</v>
      </c>
      <c r="L685" s="35" t="e">
        <f t="shared" si="122"/>
        <v>#REF!</v>
      </c>
      <c r="M685" s="35" t="e">
        <f t="shared" si="129"/>
        <v>#REF!</v>
      </c>
      <c r="N685" s="35" t="e">
        <f t="shared" si="130"/>
        <v>#REF!</v>
      </c>
      <c r="O685" s="36" t="e">
        <f t="shared" si="131"/>
        <v>#REF!</v>
      </c>
      <c r="Q685" s="37">
        <f t="shared" si="123"/>
        <v>0</v>
      </c>
      <c r="R685" s="38" t="e">
        <f t="shared" si="124"/>
        <v>#REF!</v>
      </c>
      <c r="S685" s="39" t="e">
        <f t="shared" si="125"/>
        <v>#REF!</v>
      </c>
    </row>
    <row r="686" spans="1:19" x14ac:dyDescent="0.25">
      <c r="A686" s="2"/>
      <c r="C686">
        <f t="shared" si="126"/>
        <v>0</v>
      </c>
      <c r="D686" s="32" t="e">
        <f t="shared" si="127"/>
        <v>#N/A</v>
      </c>
      <c r="E686" s="32" t="e">
        <f>Basic!#REF!</f>
        <v>#REF!</v>
      </c>
      <c r="F686" s="40"/>
      <c r="G686" s="80">
        <f>IFERROR(VLOOKUP(A686,HistData!Y:Z,2,FALSE)/100,G685)</f>
        <v>0.19510000000000002</v>
      </c>
      <c r="H686" s="80" t="str">
        <f>_xll.BDH($B$1,"IVOL_MONEYNESS",A686,A686,"IVOL_MATURITY=MATURITY_1STM","IVOL_MONEYNESS_LEVEL=MONEY_LVL_100_","DTS=H","FACTOR=.01","DAYS=W")</f>
        <v>#N/A Start Date</v>
      </c>
      <c r="I686" s="81" t="str">
        <f t="shared" si="128"/>
        <v>#N/A Start Date</v>
      </c>
      <c r="J686" s="34" t="e">
        <f t="shared" si="120"/>
        <v>#REF!</v>
      </c>
      <c r="K686" s="35" t="e">
        <f t="shared" si="121"/>
        <v>#VALUE!</v>
      </c>
      <c r="L686" s="35" t="e">
        <f t="shared" si="122"/>
        <v>#REF!</v>
      </c>
      <c r="M686" s="35" t="e">
        <f t="shared" si="129"/>
        <v>#REF!</v>
      </c>
      <c r="N686" s="35" t="e">
        <f t="shared" si="130"/>
        <v>#REF!</v>
      </c>
      <c r="O686" s="36" t="e">
        <f t="shared" si="131"/>
        <v>#REF!</v>
      </c>
      <c r="Q686" s="37">
        <f t="shared" si="123"/>
        <v>0</v>
      </c>
      <c r="R686" s="38" t="e">
        <f t="shared" si="124"/>
        <v>#REF!</v>
      </c>
      <c r="S686" s="39" t="e">
        <f t="shared" si="125"/>
        <v>#REF!</v>
      </c>
    </row>
    <row r="687" spans="1:19" x14ac:dyDescent="0.25">
      <c r="A687" s="2"/>
      <c r="C687">
        <f t="shared" si="126"/>
        <v>0</v>
      </c>
      <c r="D687" s="32" t="e">
        <f t="shared" si="127"/>
        <v>#N/A</v>
      </c>
      <c r="E687" s="32" t="e">
        <f>Basic!#REF!</f>
        <v>#REF!</v>
      </c>
      <c r="F687" s="40"/>
      <c r="G687" s="80">
        <f>IFERROR(VLOOKUP(A687,HistData!Y:Z,2,FALSE)/100,G686)</f>
        <v>0.19510000000000002</v>
      </c>
      <c r="H687" s="80" t="str">
        <f>_xll.BDH($B$1,"IVOL_MONEYNESS",A687,A687,"IVOL_MATURITY=MATURITY_1STM","IVOL_MONEYNESS_LEVEL=MONEY_LVL_100_","DTS=H","FACTOR=.01","DAYS=W")</f>
        <v>#N/A Start Date</v>
      </c>
      <c r="I687" s="81" t="str">
        <f t="shared" si="128"/>
        <v>#N/A Start Date</v>
      </c>
      <c r="J687" s="34" t="e">
        <f t="shared" si="120"/>
        <v>#REF!</v>
      </c>
      <c r="K687" s="35" t="e">
        <f t="shared" si="121"/>
        <v>#VALUE!</v>
      </c>
      <c r="L687" s="35" t="e">
        <f t="shared" si="122"/>
        <v>#REF!</v>
      </c>
      <c r="M687" s="35" t="e">
        <f t="shared" si="129"/>
        <v>#REF!</v>
      </c>
      <c r="N687" s="35" t="e">
        <f t="shared" si="130"/>
        <v>#REF!</v>
      </c>
      <c r="O687" s="36" t="e">
        <f t="shared" si="131"/>
        <v>#REF!</v>
      </c>
      <c r="Q687" s="37">
        <f t="shared" si="123"/>
        <v>0</v>
      </c>
      <c r="R687" s="38" t="e">
        <f t="shared" si="124"/>
        <v>#REF!</v>
      </c>
      <c r="S687" s="39" t="e">
        <f t="shared" si="125"/>
        <v>#REF!</v>
      </c>
    </row>
    <row r="688" spans="1:19" x14ac:dyDescent="0.25">
      <c r="A688" s="2"/>
      <c r="C688">
        <f t="shared" si="126"/>
        <v>0</v>
      </c>
      <c r="D688" s="32" t="e">
        <f t="shared" si="127"/>
        <v>#N/A</v>
      </c>
      <c r="E688" s="32" t="e">
        <f>Basic!#REF!</f>
        <v>#REF!</v>
      </c>
      <c r="F688" s="40"/>
      <c r="G688" s="80">
        <f>IFERROR(VLOOKUP(A688,HistData!Y:Z,2,FALSE)/100,G687)</f>
        <v>0.19510000000000002</v>
      </c>
      <c r="H688" s="80" t="str">
        <f>_xll.BDH($B$1,"IVOL_MONEYNESS",A688,A688,"IVOL_MATURITY=MATURITY_1STM","IVOL_MONEYNESS_LEVEL=MONEY_LVL_100_","DTS=H","FACTOR=.01","DAYS=W")</f>
        <v>#N/A Start Date</v>
      </c>
      <c r="I688" s="81" t="str">
        <f t="shared" si="128"/>
        <v>#N/A Start Date</v>
      </c>
      <c r="J688" s="34" t="e">
        <f t="shared" si="120"/>
        <v>#REF!</v>
      </c>
      <c r="K688" s="35" t="e">
        <f t="shared" si="121"/>
        <v>#VALUE!</v>
      </c>
      <c r="L688" s="35" t="e">
        <f t="shared" si="122"/>
        <v>#REF!</v>
      </c>
      <c r="M688" s="35" t="e">
        <f t="shared" si="129"/>
        <v>#REF!</v>
      </c>
      <c r="N688" s="35" t="e">
        <f t="shared" si="130"/>
        <v>#REF!</v>
      </c>
      <c r="O688" s="36" t="e">
        <f t="shared" si="131"/>
        <v>#REF!</v>
      </c>
      <c r="Q688" s="37">
        <f t="shared" si="123"/>
        <v>0</v>
      </c>
      <c r="R688" s="38" t="e">
        <f t="shared" si="124"/>
        <v>#REF!</v>
      </c>
      <c r="S688" s="39" t="e">
        <f t="shared" si="125"/>
        <v>#REF!</v>
      </c>
    </row>
    <row r="689" spans="1:19" x14ac:dyDescent="0.25">
      <c r="A689" s="2"/>
      <c r="C689">
        <f t="shared" si="126"/>
        <v>0</v>
      </c>
      <c r="D689" s="32" t="e">
        <f t="shared" si="127"/>
        <v>#N/A</v>
      </c>
      <c r="E689" s="32" t="e">
        <f>Basic!#REF!</f>
        <v>#REF!</v>
      </c>
      <c r="F689" s="40"/>
      <c r="G689" s="80">
        <f>IFERROR(VLOOKUP(A689,HistData!Y:Z,2,FALSE)/100,G688)</f>
        <v>0.19510000000000002</v>
      </c>
      <c r="H689" s="80" t="str">
        <f>_xll.BDH($B$1,"IVOL_MONEYNESS",A689,A689,"IVOL_MATURITY=MATURITY_1STM","IVOL_MONEYNESS_LEVEL=MONEY_LVL_100_","DTS=H","FACTOR=.01","DAYS=W")</f>
        <v>#N/A Start Date</v>
      </c>
      <c r="I689" s="81" t="str">
        <f t="shared" si="128"/>
        <v>#N/A Start Date</v>
      </c>
      <c r="J689" s="34" t="e">
        <f t="shared" si="120"/>
        <v>#REF!</v>
      </c>
      <c r="K689" s="35" t="e">
        <f t="shared" si="121"/>
        <v>#VALUE!</v>
      </c>
      <c r="L689" s="35" t="e">
        <f t="shared" si="122"/>
        <v>#REF!</v>
      </c>
      <c r="M689" s="35" t="e">
        <f t="shared" si="129"/>
        <v>#REF!</v>
      </c>
      <c r="N689" s="35" t="e">
        <f t="shared" si="130"/>
        <v>#REF!</v>
      </c>
      <c r="O689" s="36" t="e">
        <f t="shared" si="131"/>
        <v>#REF!</v>
      </c>
      <c r="Q689" s="37">
        <f t="shared" si="123"/>
        <v>0</v>
      </c>
      <c r="R689" s="38" t="e">
        <f t="shared" si="124"/>
        <v>#REF!</v>
      </c>
      <c r="S689" s="39" t="e">
        <f t="shared" si="125"/>
        <v>#REF!</v>
      </c>
    </row>
    <row r="690" spans="1:19" x14ac:dyDescent="0.25">
      <c r="A690" s="2"/>
      <c r="C690">
        <f t="shared" si="126"/>
        <v>0</v>
      </c>
      <c r="D690" s="32" t="e">
        <f t="shared" si="127"/>
        <v>#N/A</v>
      </c>
      <c r="E690" s="32" t="e">
        <f>Basic!#REF!</f>
        <v>#REF!</v>
      </c>
      <c r="F690" s="40"/>
      <c r="G690" s="80">
        <f>IFERROR(VLOOKUP(A690,HistData!Y:Z,2,FALSE)/100,G689)</f>
        <v>0.19510000000000002</v>
      </c>
      <c r="H690" s="80" t="str">
        <f>_xll.BDH($B$1,"IVOL_MONEYNESS",A690,A690,"IVOL_MATURITY=MATURITY_1STM","IVOL_MONEYNESS_LEVEL=MONEY_LVL_100_","DTS=H","FACTOR=.01","DAYS=W")</f>
        <v>#N/A Start Date</v>
      </c>
      <c r="I690" s="81" t="str">
        <f t="shared" si="128"/>
        <v>#N/A Start Date</v>
      </c>
      <c r="J690" s="34" t="e">
        <f t="shared" si="120"/>
        <v>#REF!</v>
      </c>
      <c r="K690" s="35" t="e">
        <f t="shared" si="121"/>
        <v>#VALUE!</v>
      </c>
      <c r="L690" s="35" t="e">
        <f t="shared" si="122"/>
        <v>#REF!</v>
      </c>
      <c r="M690" s="35" t="e">
        <f t="shared" si="129"/>
        <v>#REF!</v>
      </c>
      <c r="N690" s="35" t="e">
        <f t="shared" si="130"/>
        <v>#REF!</v>
      </c>
      <c r="O690" s="36" t="e">
        <f t="shared" si="131"/>
        <v>#REF!</v>
      </c>
      <c r="Q690" s="37">
        <f t="shared" si="123"/>
        <v>0</v>
      </c>
      <c r="R690" s="38" t="e">
        <f t="shared" si="124"/>
        <v>#REF!</v>
      </c>
      <c r="S690" s="39" t="e">
        <f t="shared" si="125"/>
        <v>#REF!</v>
      </c>
    </row>
    <row r="691" spans="1:19" x14ac:dyDescent="0.25">
      <c r="A691" s="2"/>
      <c r="C691">
        <f t="shared" si="126"/>
        <v>0</v>
      </c>
      <c r="D691" s="32" t="e">
        <f t="shared" si="127"/>
        <v>#N/A</v>
      </c>
      <c r="E691" s="32" t="e">
        <f>Basic!#REF!</f>
        <v>#REF!</v>
      </c>
      <c r="F691" s="40"/>
      <c r="G691" s="80">
        <f>IFERROR(VLOOKUP(A691,HistData!Y:Z,2,FALSE)/100,G690)</f>
        <v>0.19510000000000002</v>
      </c>
      <c r="H691" s="80" t="str">
        <f>_xll.BDH($B$1,"IVOL_MONEYNESS",A691,A691,"IVOL_MATURITY=MATURITY_1STM","IVOL_MONEYNESS_LEVEL=MONEY_LVL_100_","DTS=H","FACTOR=.01","DAYS=W")</f>
        <v>#N/A Start Date</v>
      </c>
      <c r="I691" s="81" t="str">
        <f t="shared" si="128"/>
        <v>#N/A Start Date</v>
      </c>
      <c r="J691" s="34" t="e">
        <f t="shared" si="120"/>
        <v>#REF!</v>
      </c>
      <c r="K691" s="35" t="e">
        <f t="shared" si="121"/>
        <v>#VALUE!</v>
      </c>
      <c r="L691" s="35" t="e">
        <f t="shared" si="122"/>
        <v>#REF!</v>
      </c>
      <c r="M691" s="35" t="e">
        <f t="shared" si="129"/>
        <v>#REF!</v>
      </c>
      <c r="N691" s="35" t="e">
        <f t="shared" si="130"/>
        <v>#REF!</v>
      </c>
      <c r="O691" s="36" t="e">
        <f t="shared" si="131"/>
        <v>#REF!</v>
      </c>
      <c r="Q691" s="37">
        <f t="shared" si="123"/>
        <v>0</v>
      </c>
      <c r="R691" s="38" t="e">
        <f t="shared" si="124"/>
        <v>#REF!</v>
      </c>
      <c r="S691" s="39" t="e">
        <f t="shared" si="125"/>
        <v>#REF!</v>
      </c>
    </row>
    <row r="692" spans="1:19" x14ac:dyDescent="0.25">
      <c r="A692" s="2"/>
      <c r="C692">
        <f t="shared" si="126"/>
        <v>0</v>
      </c>
      <c r="D692" s="32" t="e">
        <f t="shared" si="127"/>
        <v>#N/A</v>
      </c>
      <c r="E692" s="32" t="e">
        <f>Basic!#REF!</f>
        <v>#REF!</v>
      </c>
      <c r="F692" s="40"/>
      <c r="G692" s="80">
        <f>IFERROR(VLOOKUP(A692,HistData!Y:Z,2,FALSE)/100,G691)</f>
        <v>0.19510000000000002</v>
      </c>
      <c r="H692" s="80" t="str">
        <f>_xll.BDH($B$1,"IVOL_MONEYNESS",A692,A692,"IVOL_MATURITY=MATURITY_1STM","IVOL_MONEYNESS_LEVEL=MONEY_LVL_100_","DTS=H","FACTOR=.01","DAYS=W")</f>
        <v>#N/A Start Date</v>
      </c>
      <c r="I692" s="81" t="str">
        <f t="shared" si="128"/>
        <v>#N/A Start Date</v>
      </c>
      <c r="J692" s="34" t="e">
        <f t="shared" si="120"/>
        <v>#REF!</v>
      </c>
      <c r="K692" s="35" t="e">
        <f t="shared" si="121"/>
        <v>#VALUE!</v>
      </c>
      <c r="L692" s="35" t="e">
        <f t="shared" si="122"/>
        <v>#REF!</v>
      </c>
      <c r="M692" s="35" t="e">
        <f t="shared" si="129"/>
        <v>#REF!</v>
      </c>
      <c r="N692" s="35" t="e">
        <f t="shared" si="130"/>
        <v>#REF!</v>
      </c>
      <c r="O692" s="36" t="e">
        <f t="shared" si="131"/>
        <v>#REF!</v>
      </c>
      <c r="Q692" s="37">
        <f t="shared" si="123"/>
        <v>0</v>
      </c>
      <c r="R692" s="38" t="e">
        <f t="shared" si="124"/>
        <v>#REF!</v>
      </c>
      <c r="S692" s="39" t="e">
        <f t="shared" si="125"/>
        <v>#REF!</v>
      </c>
    </row>
    <row r="693" spans="1:19" x14ac:dyDescent="0.25">
      <c r="A693" s="2"/>
      <c r="C693">
        <f t="shared" si="126"/>
        <v>0</v>
      </c>
      <c r="D693" s="32" t="e">
        <f t="shared" si="127"/>
        <v>#N/A</v>
      </c>
      <c r="E693" s="32" t="e">
        <f>Basic!#REF!</f>
        <v>#REF!</v>
      </c>
      <c r="F693" s="40"/>
      <c r="G693" s="80">
        <f>IFERROR(VLOOKUP(A693,HistData!Y:Z,2,FALSE)/100,G692)</f>
        <v>0.19510000000000002</v>
      </c>
      <c r="H693" s="80" t="str">
        <f>_xll.BDH($B$1,"IVOL_MONEYNESS",A693,A693,"IVOL_MATURITY=MATURITY_1STM","IVOL_MONEYNESS_LEVEL=MONEY_LVL_100_","DTS=H","FACTOR=.01","DAYS=W")</f>
        <v>#N/A Start Date</v>
      </c>
      <c r="I693" s="81" t="str">
        <f t="shared" si="128"/>
        <v>#N/A Start Date</v>
      </c>
      <c r="J693" s="34" t="e">
        <f t="shared" si="120"/>
        <v>#REF!</v>
      </c>
      <c r="K693" s="35" t="e">
        <f t="shared" si="121"/>
        <v>#VALUE!</v>
      </c>
      <c r="L693" s="35" t="e">
        <f t="shared" si="122"/>
        <v>#REF!</v>
      </c>
      <c r="M693" s="35" t="e">
        <f t="shared" si="129"/>
        <v>#REF!</v>
      </c>
      <c r="N693" s="35" t="e">
        <f t="shared" si="130"/>
        <v>#REF!</v>
      </c>
      <c r="O693" s="36" t="e">
        <f t="shared" si="131"/>
        <v>#REF!</v>
      </c>
      <c r="Q693" s="37">
        <f t="shared" si="123"/>
        <v>0</v>
      </c>
      <c r="R693" s="38" t="e">
        <f t="shared" si="124"/>
        <v>#REF!</v>
      </c>
      <c r="S693" s="39" t="e">
        <f t="shared" si="125"/>
        <v>#REF!</v>
      </c>
    </row>
    <row r="694" spans="1:19" x14ac:dyDescent="0.25">
      <c r="A694" s="2"/>
      <c r="C694">
        <f t="shared" si="126"/>
        <v>0</v>
      </c>
      <c r="D694" s="32" t="e">
        <f t="shared" si="127"/>
        <v>#N/A</v>
      </c>
      <c r="E694" s="32" t="e">
        <f>Basic!#REF!</f>
        <v>#REF!</v>
      </c>
      <c r="F694" s="40"/>
      <c r="G694" s="80">
        <f>IFERROR(VLOOKUP(A694,HistData!Y:Z,2,FALSE)/100,G693)</f>
        <v>0.19510000000000002</v>
      </c>
      <c r="H694" s="80" t="str">
        <f>_xll.BDH($B$1,"IVOL_MONEYNESS",A694,A694,"IVOL_MATURITY=MATURITY_1STM","IVOL_MONEYNESS_LEVEL=MONEY_LVL_100_","DTS=H","FACTOR=.01","DAYS=W")</f>
        <v>#N/A Start Date</v>
      </c>
      <c r="I694" s="81" t="str">
        <f t="shared" si="128"/>
        <v>#N/A Start Date</v>
      </c>
      <c r="J694" s="34" t="e">
        <f t="shared" si="120"/>
        <v>#REF!</v>
      </c>
      <c r="K694" s="35" t="e">
        <f t="shared" si="121"/>
        <v>#VALUE!</v>
      </c>
      <c r="L694" s="35" t="e">
        <f t="shared" si="122"/>
        <v>#REF!</v>
      </c>
      <c r="M694" s="35" t="e">
        <f t="shared" si="129"/>
        <v>#REF!</v>
      </c>
      <c r="N694" s="35" t="e">
        <f t="shared" si="130"/>
        <v>#REF!</v>
      </c>
      <c r="O694" s="36" t="e">
        <f t="shared" si="131"/>
        <v>#REF!</v>
      </c>
      <c r="Q694" s="37">
        <f t="shared" si="123"/>
        <v>0</v>
      </c>
      <c r="R694" s="38" t="e">
        <f t="shared" si="124"/>
        <v>#REF!</v>
      </c>
      <c r="S694" s="39" t="e">
        <f t="shared" si="125"/>
        <v>#REF!</v>
      </c>
    </row>
    <row r="695" spans="1:19" x14ac:dyDescent="0.25">
      <c r="A695" s="2"/>
      <c r="C695">
        <f t="shared" si="126"/>
        <v>0</v>
      </c>
      <c r="D695" s="32" t="e">
        <f t="shared" si="127"/>
        <v>#N/A</v>
      </c>
      <c r="E695" s="32" t="e">
        <f>Basic!#REF!</f>
        <v>#REF!</v>
      </c>
      <c r="F695" s="40"/>
      <c r="G695" s="80">
        <f>IFERROR(VLOOKUP(A695,HistData!Y:Z,2,FALSE)/100,G694)</f>
        <v>0.19510000000000002</v>
      </c>
      <c r="H695" s="80" t="str">
        <f>_xll.BDH($B$1,"IVOL_MONEYNESS",A695,A695,"IVOL_MATURITY=MATURITY_1STM","IVOL_MONEYNESS_LEVEL=MONEY_LVL_100_","DTS=H","FACTOR=.01","DAYS=W")</f>
        <v>#N/A Start Date</v>
      </c>
      <c r="I695" s="81" t="str">
        <f t="shared" si="128"/>
        <v>#N/A Start Date</v>
      </c>
      <c r="J695" s="34" t="e">
        <f t="shared" si="120"/>
        <v>#REF!</v>
      </c>
      <c r="K695" s="35" t="e">
        <f t="shared" si="121"/>
        <v>#VALUE!</v>
      </c>
      <c r="L695" s="35" t="e">
        <f t="shared" si="122"/>
        <v>#REF!</v>
      </c>
      <c r="M695" s="35" t="e">
        <f t="shared" si="129"/>
        <v>#REF!</v>
      </c>
      <c r="N695" s="35" t="e">
        <f t="shared" si="130"/>
        <v>#REF!</v>
      </c>
      <c r="O695" s="36" t="e">
        <f t="shared" si="131"/>
        <v>#REF!</v>
      </c>
      <c r="Q695" s="37">
        <f t="shared" si="123"/>
        <v>0</v>
      </c>
      <c r="R695" s="38" t="e">
        <f t="shared" si="124"/>
        <v>#REF!</v>
      </c>
      <c r="S695" s="39" t="e">
        <f t="shared" si="125"/>
        <v>#REF!</v>
      </c>
    </row>
    <row r="696" spans="1:19" x14ac:dyDescent="0.25">
      <c r="A696" s="2"/>
      <c r="C696">
        <f t="shared" si="126"/>
        <v>0</v>
      </c>
      <c r="D696" s="32" t="e">
        <f t="shared" si="127"/>
        <v>#N/A</v>
      </c>
      <c r="E696" s="32" t="e">
        <f>Basic!#REF!</f>
        <v>#REF!</v>
      </c>
      <c r="F696" s="40"/>
      <c r="G696" s="80">
        <f>IFERROR(VLOOKUP(A696,HistData!Y:Z,2,FALSE)/100,G695)</f>
        <v>0.19510000000000002</v>
      </c>
      <c r="H696" s="80" t="str">
        <f>_xll.BDH($B$1,"IVOL_MONEYNESS",A696,A696,"IVOL_MATURITY=MATURITY_1STM","IVOL_MONEYNESS_LEVEL=MONEY_LVL_100_","DTS=H","FACTOR=.01","DAYS=W")</f>
        <v>#N/A Start Date</v>
      </c>
      <c r="I696" s="81" t="str">
        <f t="shared" si="128"/>
        <v>#N/A Start Date</v>
      </c>
      <c r="J696" s="34" t="e">
        <f t="shared" si="120"/>
        <v>#REF!</v>
      </c>
      <c r="K696" s="35" t="e">
        <f t="shared" si="121"/>
        <v>#VALUE!</v>
      </c>
      <c r="L696" s="35" t="e">
        <f t="shared" si="122"/>
        <v>#REF!</v>
      </c>
      <c r="M696" s="35" t="e">
        <f t="shared" si="129"/>
        <v>#REF!</v>
      </c>
      <c r="N696" s="35" t="e">
        <f t="shared" si="130"/>
        <v>#REF!</v>
      </c>
      <c r="O696" s="36" t="e">
        <f t="shared" si="131"/>
        <v>#REF!</v>
      </c>
      <c r="Q696" s="37">
        <f t="shared" si="123"/>
        <v>0</v>
      </c>
      <c r="R696" s="38" t="e">
        <f t="shared" si="124"/>
        <v>#REF!</v>
      </c>
      <c r="S696" s="39" t="e">
        <f t="shared" si="125"/>
        <v>#REF!</v>
      </c>
    </row>
    <row r="697" spans="1:19" x14ac:dyDescent="0.25">
      <c r="A697" s="2"/>
      <c r="C697">
        <f t="shared" si="126"/>
        <v>0</v>
      </c>
      <c r="D697" s="32" t="e">
        <f t="shared" si="127"/>
        <v>#N/A</v>
      </c>
      <c r="E697" s="32" t="e">
        <f>Basic!#REF!</f>
        <v>#REF!</v>
      </c>
      <c r="F697" s="40"/>
      <c r="G697" s="80">
        <f>IFERROR(VLOOKUP(A697,HistData!Y:Z,2,FALSE)/100,G696)</f>
        <v>0.19510000000000002</v>
      </c>
      <c r="H697" s="80" t="str">
        <f>_xll.BDH($B$1,"IVOL_MONEYNESS",A697,A697,"IVOL_MATURITY=MATURITY_1STM","IVOL_MONEYNESS_LEVEL=MONEY_LVL_100_","DTS=H","FACTOR=.01","DAYS=W")</f>
        <v>#N/A Start Date</v>
      </c>
      <c r="I697" s="81" t="str">
        <f t="shared" si="128"/>
        <v>#N/A Start Date</v>
      </c>
      <c r="J697" s="34" t="e">
        <f t="shared" si="120"/>
        <v>#REF!</v>
      </c>
      <c r="K697" s="35" t="e">
        <f t="shared" si="121"/>
        <v>#VALUE!</v>
      </c>
      <c r="L697" s="35" t="e">
        <f t="shared" si="122"/>
        <v>#REF!</v>
      </c>
      <c r="M697" s="35" t="e">
        <f t="shared" si="129"/>
        <v>#REF!</v>
      </c>
      <c r="N697" s="35" t="e">
        <f t="shared" si="130"/>
        <v>#REF!</v>
      </c>
      <c r="O697" s="36" t="e">
        <f t="shared" si="131"/>
        <v>#REF!</v>
      </c>
      <c r="Q697" s="37">
        <f t="shared" si="123"/>
        <v>0</v>
      </c>
      <c r="R697" s="38" t="e">
        <f t="shared" si="124"/>
        <v>#REF!</v>
      </c>
      <c r="S697" s="39" t="e">
        <f t="shared" si="125"/>
        <v>#REF!</v>
      </c>
    </row>
    <row r="698" spans="1:19" x14ac:dyDescent="0.25">
      <c r="A698" s="2"/>
      <c r="C698">
        <f t="shared" si="126"/>
        <v>0</v>
      </c>
      <c r="D698" s="32" t="e">
        <f t="shared" si="127"/>
        <v>#N/A</v>
      </c>
      <c r="E698" s="32" t="e">
        <f>Basic!#REF!</f>
        <v>#REF!</v>
      </c>
      <c r="F698" s="40"/>
      <c r="G698" s="80">
        <f>IFERROR(VLOOKUP(A698,HistData!Y:Z,2,FALSE)/100,G697)</f>
        <v>0.19510000000000002</v>
      </c>
      <c r="H698" s="80" t="str">
        <f>_xll.BDH($B$1,"IVOL_MONEYNESS",A698,A698,"IVOL_MATURITY=MATURITY_1STM","IVOL_MONEYNESS_LEVEL=MONEY_LVL_100_","DTS=H","FACTOR=.01","DAYS=W")</f>
        <v>#N/A Start Date</v>
      </c>
      <c r="I698" s="81" t="str">
        <f t="shared" si="128"/>
        <v>#N/A Start Date</v>
      </c>
      <c r="J698" s="34" t="e">
        <f t="shared" si="120"/>
        <v>#REF!</v>
      </c>
      <c r="K698" s="35" t="e">
        <f t="shared" si="121"/>
        <v>#VALUE!</v>
      </c>
      <c r="L698" s="35" t="e">
        <f t="shared" si="122"/>
        <v>#REF!</v>
      </c>
      <c r="M698" s="35" t="e">
        <f t="shared" si="129"/>
        <v>#REF!</v>
      </c>
      <c r="N698" s="35" t="e">
        <f t="shared" si="130"/>
        <v>#REF!</v>
      </c>
      <c r="O698" s="36" t="e">
        <f t="shared" si="131"/>
        <v>#REF!</v>
      </c>
      <c r="Q698" s="37">
        <f t="shared" si="123"/>
        <v>0</v>
      </c>
      <c r="R698" s="38" t="e">
        <f t="shared" si="124"/>
        <v>#REF!</v>
      </c>
      <c r="S698" s="39" t="e">
        <f t="shared" si="125"/>
        <v>#REF!</v>
      </c>
    </row>
    <row r="699" spans="1:19" x14ac:dyDescent="0.25">
      <c r="A699" s="2"/>
      <c r="C699">
        <f t="shared" si="126"/>
        <v>0</v>
      </c>
      <c r="D699" s="32" t="e">
        <f t="shared" si="127"/>
        <v>#N/A</v>
      </c>
      <c r="E699" s="32" t="e">
        <f>Basic!#REF!</f>
        <v>#REF!</v>
      </c>
      <c r="F699" s="40"/>
      <c r="G699" s="80">
        <f>IFERROR(VLOOKUP(A699,HistData!Y:Z,2,FALSE)/100,G698)</f>
        <v>0.19510000000000002</v>
      </c>
      <c r="H699" s="80" t="str">
        <f>_xll.BDH($B$1,"IVOL_MONEYNESS",A699,A699,"IVOL_MATURITY=MATURITY_1STM","IVOL_MONEYNESS_LEVEL=MONEY_LVL_100_","DTS=H","FACTOR=.01","DAYS=W")</f>
        <v>#N/A Start Date</v>
      </c>
      <c r="I699" s="81" t="str">
        <f t="shared" si="128"/>
        <v>#N/A Start Date</v>
      </c>
      <c r="J699" s="34" t="e">
        <f t="shared" si="120"/>
        <v>#REF!</v>
      </c>
      <c r="K699" s="35" t="e">
        <f t="shared" si="121"/>
        <v>#VALUE!</v>
      </c>
      <c r="L699" s="35" t="e">
        <f t="shared" si="122"/>
        <v>#REF!</v>
      </c>
      <c r="M699" s="35" t="e">
        <f t="shared" si="129"/>
        <v>#REF!</v>
      </c>
      <c r="N699" s="35" t="e">
        <f t="shared" si="130"/>
        <v>#REF!</v>
      </c>
      <c r="O699" s="36" t="e">
        <f t="shared" si="131"/>
        <v>#REF!</v>
      </c>
      <c r="Q699" s="37">
        <f t="shared" si="123"/>
        <v>0</v>
      </c>
      <c r="R699" s="38" t="e">
        <f t="shared" si="124"/>
        <v>#REF!</v>
      </c>
      <c r="S699" s="39" t="e">
        <f t="shared" si="125"/>
        <v>#REF!</v>
      </c>
    </row>
    <row r="700" spans="1:19" x14ac:dyDescent="0.25">
      <c r="A700" s="2"/>
      <c r="C700">
        <f t="shared" si="126"/>
        <v>0</v>
      </c>
      <c r="D700" s="32" t="e">
        <f t="shared" si="127"/>
        <v>#N/A</v>
      </c>
      <c r="E700" s="32" t="e">
        <f>Basic!#REF!</f>
        <v>#REF!</v>
      </c>
      <c r="F700" s="40"/>
      <c r="G700" s="80">
        <f>IFERROR(VLOOKUP(A700,HistData!Y:Z,2,FALSE)/100,G699)</f>
        <v>0.19510000000000002</v>
      </c>
      <c r="H700" s="80" t="str">
        <f>_xll.BDH($B$1,"IVOL_MONEYNESS",A700,A700,"IVOL_MATURITY=MATURITY_1STM","IVOL_MONEYNESS_LEVEL=MONEY_LVL_100_","DTS=H","FACTOR=.01","DAYS=W")</f>
        <v>#N/A Start Date</v>
      </c>
      <c r="I700" s="81" t="str">
        <f t="shared" si="128"/>
        <v>#N/A Start Date</v>
      </c>
      <c r="J700" s="34" t="e">
        <f t="shared" si="120"/>
        <v>#REF!</v>
      </c>
      <c r="K700" s="35" t="e">
        <f t="shared" si="121"/>
        <v>#VALUE!</v>
      </c>
      <c r="L700" s="35" t="e">
        <f t="shared" si="122"/>
        <v>#REF!</v>
      </c>
      <c r="M700" s="35" t="e">
        <f t="shared" si="129"/>
        <v>#REF!</v>
      </c>
      <c r="N700" s="35" t="e">
        <f t="shared" si="130"/>
        <v>#REF!</v>
      </c>
      <c r="O700" s="36" t="e">
        <f t="shared" si="131"/>
        <v>#REF!</v>
      </c>
      <c r="Q700" s="37">
        <f t="shared" si="123"/>
        <v>0</v>
      </c>
      <c r="R700" s="38" t="e">
        <f t="shared" si="124"/>
        <v>#REF!</v>
      </c>
      <c r="S700" s="39" t="e">
        <f t="shared" si="125"/>
        <v>#REF!</v>
      </c>
    </row>
    <row r="701" spans="1:19" x14ac:dyDescent="0.25">
      <c r="A701" s="2"/>
      <c r="C701">
        <f t="shared" si="126"/>
        <v>0</v>
      </c>
      <c r="D701" s="32" t="e">
        <f t="shared" si="127"/>
        <v>#N/A</v>
      </c>
      <c r="E701" s="32" t="e">
        <f>Basic!#REF!</f>
        <v>#REF!</v>
      </c>
      <c r="F701" s="40"/>
      <c r="G701" s="80">
        <f>IFERROR(VLOOKUP(A701,HistData!Y:Z,2,FALSE)/100,G700)</f>
        <v>0.19510000000000002</v>
      </c>
      <c r="H701" s="80" t="str">
        <f>_xll.BDH($B$1,"IVOL_MONEYNESS",A701,A701,"IVOL_MATURITY=MATURITY_1STM","IVOL_MONEYNESS_LEVEL=MONEY_LVL_100_","DTS=H","FACTOR=.01","DAYS=W")</f>
        <v>#N/A Start Date</v>
      </c>
      <c r="I701" s="81" t="str">
        <f t="shared" si="128"/>
        <v>#N/A Start Date</v>
      </c>
      <c r="J701" s="34" t="e">
        <f t="shared" si="120"/>
        <v>#REF!</v>
      </c>
      <c r="K701" s="35" t="e">
        <f t="shared" si="121"/>
        <v>#VALUE!</v>
      </c>
      <c r="L701" s="35" t="e">
        <f t="shared" si="122"/>
        <v>#REF!</v>
      </c>
      <c r="M701" s="35" t="e">
        <f t="shared" si="129"/>
        <v>#REF!</v>
      </c>
      <c r="N701" s="35" t="e">
        <f t="shared" si="130"/>
        <v>#REF!</v>
      </c>
      <c r="O701" s="36" t="e">
        <f t="shared" si="131"/>
        <v>#REF!</v>
      </c>
      <c r="Q701" s="37">
        <f t="shared" si="123"/>
        <v>0</v>
      </c>
      <c r="R701" s="38" t="e">
        <f t="shared" si="124"/>
        <v>#REF!</v>
      </c>
      <c r="S701" s="39" t="e">
        <f t="shared" si="125"/>
        <v>#REF!</v>
      </c>
    </row>
    <row r="702" spans="1:19" x14ac:dyDescent="0.25">
      <c r="A702" s="2"/>
      <c r="C702">
        <f t="shared" si="126"/>
        <v>0</v>
      </c>
      <c r="D702" s="32" t="e">
        <f t="shared" si="127"/>
        <v>#N/A</v>
      </c>
      <c r="E702" s="32" t="e">
        <f>Basic!#REF!</f>
        <v>#REF!</v>
      </c>
      <c r="F702" s="40"/>
      <c r="G702" s="80">
        <f>IFERROR(VLOOKUP(A702,HistData!Y:Z,2,FALSE)/100,G701)</f>
        <v>0.19510000000000002</v>
      </c>
      <c r="H702" s="80" t="str">
        <f>_xll.BDH($B$1,"IVOL_MONEYNESS",A702,A702,"IVOL_MATURITY=MATURITY_1STM","IVOL_MONEYNESS_LEVEL=MONEY_LVL_100_","DTS=H","FACTOR=.01","DAYS=W")</f>
        <v>#N/A Start Date</v>
      </c>
      <c r="I702" s="81" t="str">
        <f t="shared" si="128"/>
        <v>#N/A Start Date</v>
      </c>
      <c r="J702" s="34" t="e">
        <f t="shared" si="120"/>
        <v>#REF!</v>
      </c>
      <c r="K702" s="35" t="e">
        <f t="shared" si="121"/>
        <v>#VALUE!</v>
      </c>
      <c r="L702" s="35" t="e">
        <f t="shared" si="122"/>
        <v>#REF!</v>
      </c>
      <c r="M702" s="35" t="e">
        <f t="shared" si="129"/>
        <v>#REF!</v>
      </c>
      <c r="N702" s="35" t="e">
        <f t="shared" si="130"/>
        <v>#REF!</v>
      </c>
      <c r="O702" s="36" t="e">
        <f t="shared" si="131"/>
        <v>#REF!</v>
      </c>
      <c r="Q702" s="37">
        <f t="shared" si="123"/>
        <v>0</v>
      </c>
      <c r="R702" s="38" t="e">
        <f t="shared" si="124"/>
        <v>#REF!</v>
      </c>
      <c r="S702" s="39" t="e">
        <f t="shared" si="125"/>
        <v>#REF!</v>
      </c>
    </row>
    <row r="703" spans="1:19" x14ac:dyDescent="0.25">
      <c r="A703" s="2"/>
      <c r="C703">
        <f t="shared" si="126"/>
        <v>0</v>
      </c>
      <c r="D703" s="32" t="e">
        <f t="shared" si="127"/>
        <v>#N/A</v>
      </c>
      <c r="E703" s="32" t="e">
        <f>Basic!#REF!</f>
        <v>#REF!</v>
      </c>
      <c r="F703" s="40"/>
      <c r="G703" s="80">
        <f>IFERROR(VLOOKUP(A703,HistData!Y:Z,2,FALSE)/100,G702)</f>
        <v>0.19510000000000002</v>
      </c>
      <c r="H703" s="80" t="str">
        <f>_xll.BDH($B$1,"IVOL_MONEYNESS",A703,A703,"IVOL_MATURITY=MATURITY_1STM","IVOL_MONEYNESS_LEVEL=MONEY_LVL_100_","DTS=H","FACTOR=.01","DAYS=W")</f>
        <v>#N/A Start Date</v>
      </c>
      <c r="I703" s="81" t="str">
        <f t="shared" si="128"/>
        <v>#N/A Start Date</v>
      </c>
      <c r="J703" s="34" t="e">
        <f t="shared" si="120"/>
        <v>#REF!</v>
      </c>
      <c r="K703" s="35" t="e">
        <f t="shared" si="121"/>
        <v>#VALUE!</v>
      </c>
      <c r="L703" s="35" t="e">
        <f t="shared" si="122"/>
        <v>#REF!</v>
      </c>
      <c r="M703" s="35" t="e">
        <f t="shared" si="129"/>
        <v>#REF!</v>
      </c>
      <c r="N703" s="35" t="e">
        <f t="shared" si="130"/>
        <v>#REF!</v>
      </c>
      <c r="O703" s="36" t="e">
        <f t="shared" si="131"/>
        <v>#REF!</v>
      </c>
      <c r="Q703" s="37">
        <f t="shared" si="123"/>
        <v>0</v>
      </c>
      <c r="R703" s="38" t="e">
        <f t="shared" si="124"/>
        <v>#REF!</v>
      </c>
      <c r="S703" s="39" t="e">
        <f t="shared" si="125"/>
        <v>#REF!</v>
      </c>
    </row>
    <row r="704" spans="1:19" x14ac:dyDescent="0.25">
      <c r="A704" s="2"/>
      <c r="C704">
        <f t="shared" si="126"/>
        <v>0</v>
      </c>
      <c r="D704" s="32" t="e">
        <f t="shared" si="127"/>
        <v>#N/A</v>
      </c>
      <c r="E704" s="32" t="e">
        <f>Basic!#REF!</f>
        <v>#REF!</v>
      </c>
      <c r="F704" s="40"/>
      <c r="G704" s="80">
        <f>IFERROR(VLOOKUP(A704,HistData!Y:Z,2,FALSE)/100,G703)</f>
        <v>0.19510000000000002</v>
      </c>
      <c r="H704" s="80" t="str">
        <f>_xll.BDH($B$1,"IVOL_MONEYNESS",A704,A704,"IVOL_MATURITY=MATURITY_1STM","IVOL_MONEYNESS_LEVEL=MONEY_LVL_100_","DTS=H","FACTOR=.01","DAYS=W")</f>
        <v>#N/A Start Date</v>
      </c>
      <c r="I704" s="81" t="str">
        <f t="shared" si="128"/>
        <v>#N/A Start Date</v>
      </c>
      <c r="J704" s="34" t="e">
        <f t="shared" si="120"/>
        <v>#REF!</v>
      </c>
      <c r="K704" s="35" t="e">
        <f t="shared" si="121"/>
        <v>#VALUE!</v>
      </c>
      <c r="L704" s="35" t="e">
        <f t="shared" si="122"/>
        <v>#REF!</v>
      </c>
      <c r="M704" s="35" t="e">
        <f t="shared" si="129"/>
        <v>#REF!</v>
      </c>
      <c r="N704" s="35" t="e">
        <f t="shared" si="130"/>
        <v>#REF!</v>
      </c>
      <c r="O704" s="36" t="e">
        <f t="shared" si="131"/>
        <v>#REF!</v>
      </c>
      <c r="Q704" s="37">
        <f t="shared" si="123"/>
        <v>0</v>
      </c>
      <c r="R704" s="38" t="e">
        <f t="shared" si="124"/>
        <v>#REF!</v>
      </c>
      <c r="S704" s="39" t="e">
        <f t="shared" si="125"/>
        <v>#REF!</v>
      </c>
    </row>
    <row r="705" spans="1:19" x14ac:dyDescent="0.25">
      <c r="A705" s="2"/>
      <c r="C705">
        <f t="shared" si="126"/>
        <v>0</v>
      </c>
      <c r="D705" s="32" t="e">
        <f t="shared" si="127"/>
        <v>#N/A</v>
      </c>
      <c r="E705" s="32" t="e">
        <f>Basic!#REF!</f>
        <v>#REF!</v>
      </c>
      <c r="F705" s="40"/>
      <c r="G705" s="80">
        <f>IFERROR(VLOOKUP(A705,HistData!Y:Z,2,FALSE)/100,G704)</f>
        <v>0.19510000000000002</v>
      </c>
      <c r="H705" s="80" t="str">
        <f>_xll.BDH($B$1,"IVOL_MONEYNESS",A705,A705,"IVOL_MATURITY=MATURITY_1STM","IVOL_MONEYNESS_LEVEL=MONEY_LVL_100_","DTS=H","FACTOR=.01","DAYS=W")</f>
        <v>#N/A Start Date</v>
      </c>
      <c r="I705" s="81" t="str">
        <f t="shared" si="128"/>
        <v>#N/A Start Date</v>
      </c>
      <c r="J705" s="34" t="e">
        <f t="shared" si="120"/>
        <v>#REF!</v>
      </c>
      <c r="K705" s="35" t="e">
        <f t="shared" si="121"/>
        <v>#VALUE!</v>
      </c>
      <c r="L705" s="35" t="e">
        <f t="shared" si="122"/>
        <v>#REF!</v>
      </c>
      <c r="M705" s="35" t="e">
        <f t="shared" si="129"/>
        <v>#REF!</v>
      </c>
      <c r="N705" s="35" t="e">
        <f t="shared" si="130"/>
        <v>#REF!</v>
      </c>
      <c r="O705" s="36" t="e">
        <f t="shared" si="131"/>
        <v>#REF!</v>
      </c>
      <c r="Q705" s="37">
        <f t="shared" si="123"/>
        <v>0</v>
      </c>
      <c r="R705" s="38" t="e">
        <f t="shared" si="124"/>
        <v>#REF!</v>
      </c>
      <c r="S705" s="39" t="e">
        <f t="shared" si="125"/>
        <v>#REF!</v>
      </c>
    </row>
    <row r="706" spans="1:19" x14ac:dyDescent="0.25">
      <c r="A706" s="2"/>
      <c r="C706">
        <f t="shared" si="126"/>
        <v>0</v>
      </c>
      <c r="D706" s="32" t="e">
        <f t="shared" si="127"/>
        <v>#N/A</v>
      </c>
      <c r="E706" s="32" t="e">
        <f>Basic!#REF!</f>
        <v>#REF!</v>
      </c>
      <c r="F706" s="40"/>
      <c r="G706" s="80">
        <f>IFERROR(VLOOKUP(A706,HistData!Y:Z,2,FALSE)/100,G705)</f>
        <v>0.19510000000000002</v>
      </c>
      <c r="H706" s="80" t="str">
        <f>_xll.BDH($B$1,"IVOL_MONEYNESS",A706,A706,"IVOL_MATURITY=MATURITY_1STM","IVOL_MONEYNESS_LEVEL=MONEY_LVL_100_","DTS=H","FACTOR=.01","DAYS=W")</f>
        <v>#N/A Start Date</v>
      </c>
      <c r="I706" s="81" t="str">
        <f t="shared" si="128"/>
        <v>#N/A Start Date</v>
      </c>
      <c r="J706" s="34" t="e">
        <f t="shared" si="120"/>
        <v>#REF!</v>
      </c>
      <c r="K706" s="35" t="e">
        <f t="shared" si="121"/>
        <v>#VALUE!</v>
      </c>
      <c r="L706" s="35" t="e">
        <f t="shared" si="122"/>
        <v>#REF!</v>
      </c>
      <c r="M706" s="35" t="e">
        <f t="shared" si="129"/>
        <v>#REF!</v>
      </c>
      <c r="N706" s="35" t="e">
        <f t="shared" si="130"/>
        <v>#REF!</v>
      </c>
      <c r="O706" s="36" t="e">
        <f t="shared" si="131"/>
        <v>#REF!</v>
      </c>
      <c r="Q706" s="37">
        <f t="shared" si="123"/>
        <v>0</v>
      </c>
      <c r="R706" s="38" t="e">
        <f t="shared" si="124"/>
        <v>#REF!</v>
      </c>
      <c r="S706" s="39" t="e">
        <f t="shared" si="125"/>
        <v>#REF!</v>
      </c>
    </row>
    <row r="707" spans="1:19" x14ac:dyDescent="0.25">
      <c r="A707" s="2"/>
      <c r="C707">
        <f t="shared" si="126"/>
        <v>0</v>
      </c>
      <c r="D707" s="32" t="e">
        <f t="shared" si="127"/>
        <v>#N/A</v>
      </c>
      <c r="E707" s="32" t="e">
        <f>Basic!#REF!</f>
        <v>#REF!</v>
      </c>
      <c r="F707" s="40"/>
      <c r="G707" s="80">
        <f>IFERROR(VLOOKUP(A707,HistData!Y:Z,2,FALSE)/100,G706)</f>
        <v>0.19510000000000002</v>
      </c>
      <c r="H707" s="80" t="str">
        <f>_xll.BDH($B$1,"IVOL_MONEYNESS",A707,A707,"IVOL_MATURITY=MATURITY_1STM","IVOL_MONEYNESS_LEVEL=MONEY_LVL_100_","DTS=H","FACTOR=.01","DAYS=W")</f>
        <v>#N/A Start Date</v>
      </c>
      <c r="I707" s="81" t="str">
        <f t="shared" si="128"/>
        <v>#N/A Start Date</v>
      </c>
      <c r="J707" s="34" t="e">
        <f t="shared" si="120"/>
        <v>#REF!</v>
      </c>
      <c r="K707" s="35" t="e">
        <f t="shared" si="121"/>
        <v>#VALUE!</v>
      </c>
      <c r="L707" s="35" t="e">
        <f t="shared" si="122"/>
        <v>#REF!</v>
      </c>
      <c r="M707" s="35" t="e">
        <f t="shared" si="129"/>
        <v>#REF!</v>
      </c>
      <c r="N707" s="35" t="e">
        <f t="shared" si="130"/>
        <v>#REF!</v>
      </c>
      <c r="O707" s="36" t="e">
        <f t="shared" si="131"/>
        <v>#REF!</v>
      </c>
      <c r="Q707" s="37">
        <f t="shared" si="123"/>
        <v>0</v>
      </c>
      <c r="R707" s="38" t="e">
        <f t="shared" si="124"/>
        <v>#REF!</v>
      </c>
      <c r="S707" s="39" t="e">
        <f t="shared" si="125"/>
        <v>#REF!</v>
      </c>
    </row>
    <row r="708" spans="1:19" x14ac:dyDescent="0.25">
      <c r="A708" s="2"/>
      <c r="C708">
        <f t="shared" si="126"/>
        <v>0</v>
      </c>
      <c r="D708" s="32" t="e">
        <f t="shared" si="127"/>
        <v>#N/A</v>
      </c>
      <c r="E708" s="32" t="e">
        <f>Basic!#REF!</f>
        <v>#REF!</v>
      </c>
      <c r="F708" s="40"/>
      <c r="G708" s="80">
        <f>IFERROR(VLOOKUP(A708,HistData!Y:Z,2,FALSE)/100,G707)</f>
        <v>0.19510000000000002</v>
      </c>
      <c r="H708" s="80" t="str">
        <f>_xll.BDH($B$1,"IVOL_MONEYNESS",A708,A708,"IVOL_MATURITY=MATURITY_1STM","IVOL_MONEYNESS_LEVEL=MONEY_LVL_100_","DTS=H","FACTOR=.01","DAYS=W")</f>
        <v>#N/A Start Date</v>
      </c>
      <c r="I708" s="81" t="str">
        <f t="shared" si="128"/>
        <v>#N/A Start Date</v>
      </c>
      <c r="J708" s="34" t="e">
        <f t="shared" si="120"/>
        <v>#REF!</v>
      </c>
      <c r="K708" s="35" t="e">
        <f t="shared" si="121"/>
        <v>#VALUE!</v>
      </c>
      <c r="L708" s="35" t="e">
        <f t="shared" si="122"/>
        <v>#REF!</v>
      </c>
      <c r="M708" s="35" t="e">
        <f t="shared" si="129"/>
        <v>#REF!</v>
      </c>
      <c r="N708" s="35" t="e">
        <f t="shared" si="130"/>
        <v>#REF!</v>
      </c>
      <c r="O708" s="36" t="e">
        <f t="shared" si="131"/>
        <v>#REF!</v>
      </c>
      <c r="Q708" s="37">
        <f t="shared" si="123"/>
        <v>0</v>
      </c>
      <c r="R708" s="38" t="e">
        <f t="shared" si="124"/>
        <v>#REF!</v>
      </c>
      <c r="S708" s="39" t="e">
        <f t="shared" si="125"/>
        <v>#REF!</v>
      </c>
    </row>
    <row r="709" spans="1:19" x14ac:dyDescent="0.25">
      <c r="A709" s="2"/>
      <c r="C709">
        <f t="shared" si="126"/>
        <v>0</v>
      </c>
      <c r="D709" s="32" t="e">
        <f t="shared" si="127"/>
        <v>#N/A</v>
      </c>
      <c r="E709" s="32" t="e">
        <f>Basic!#REF!</f>
        <v>#REF!</v>
      </c>
      <c r="F709" s="40"/>
      <c r="G709" s="80">
        <f>IFERROR(VLOOKUP(A709,HistData!Y:Z,2,FALSE)/100,G708)</f>
        <v>0.19510000000000002</v>
      </c>
      <c r="H709" s="80" t="str">
        <f>_xll.BDH($B$1,"IVOL_MONEYNESS",A709,A709,"IVOL_MATURITY=MATURITY_1STM","IVOL_MONEYNESS_LEVEL=MONEY_LVL_100_","DTS=H","FACTOR=.01","DAYS=W")</f>
        <v>#N/A Start Date</v>
      </c>
      <c r="I709" s="81" t="str">
        <f t="shared" si="128"/>
        <v>#N/A Start Date</v>
      </c>
      <c r="J709" s="34" t="e">
        <f t="shared" si="120"/>
        <v>#REF!</v>
      </c>
      <c r="K709" s="35" t="e">
        <f t="shared" si="121"/>
        <v>#VALUE!</v>
      </c>
      <c r="L709" s="35" t="e">
        <f t="shared" si="122"/>
        <v>#REF!</v>
      </c>
      <c r="M709" s="35" t="e">
        <f t="shared" si="129"/>
        <v>#REF!</v>
      </c>
      <c r="N709" s="35" t="e">
        <f t="shared" si="130"/>
        <v>#REF!</v>
      </c>
      <c r="O709" s="36" t="e">
        <f t="shared" si="131"/>
        <v>#REF!</v>
      </c>
      <c r="Q709" s="37">
        <f t="shared" si="123"/>
        <v>0</v>
      </c>
      <c r="R709" s="38" t="e">
        <f t="shared" si="124"/>
        <v>#REF!</v>
      </c>
      <c r="S709" s="39" t="e">
        <f t="shared" si="125"/>
        <v>#REF!</v>
      </c>
    </row>
    <row r="710" spans="1:19" x14ac:dyDescent="0.25">
      <c r="A710" s="2"/>
      <c r="C710">
        <f t="shared" si="126"/>
        <v>0</v>
      </c>
      <c r="D710" s="32" t="e">
        <f t="shared" si="127"/>
        <v>#N/A</v>
      </c>
      <c r="E710" s="32" t="e">
        <f>Basic!#REF!</f>
        <v>#REF!</v>
      </c>
      <c r="F710" s="40"/>
      <c r="G710" s="80">
        <f>IFERROR(VLOOKUP(A710,HistData!Y:Z,2,FALSE)/100,G709)</f>
        <v>0.19510000000000002</v>
      </c>
      <c r="H710" s="80" t="str">
        <f>_xll.BDH($B$1,"IVOL_MONEYNESS",A710,A710,"IVOL_MATURITY=MATURITY_1STM","IVOL_MONEYNESS_LEVEL=MONEY_LVL_100_","DTS=H","FACTOR=.01","DAYS=W")</f>
        <v>#N/A Start Date</v>
      </c>
      <c r="I710" s="81" t="str">
        <f t="shared" si="128"/>
        <v>#N/A Start Date</v>
      </c>
      <c r="J710" s="34" t="e">
        <f t="shared" ref="J710:J773" si="132">++E710*EXP(-F710*(D710/365))</f>
        <v>#REF!</v>
      </c>
      <c r="K710" s="35" t="e">
        <f t="shared" ref="K710:K773" si="133">+I710*(D710/365)^0.5</f>
        <v>#VALUE!</v>
      </c>
      <c r="L710" s="35" t="e">
        <f t="shared" ref="L710:L773" si="134">++(LN(B710/E710)+(F710+I710*I710/2)*(D710/365))/(I710*(D710/365)^0.5)</f>
        <v>#REF!</v>
      </c>
      <c r="M710" s="35" t="e">
        <f t="shared" si="129"/>
        <v>#REF!</v>
      </c>
      <c r="N710" s="35" t="e">
        <f t="shared" si="130"/>
        <v>#REF!</v>
      </c>
      <c r="O710" s="36" t="e">
        <f t="shared" si="131"/>
        <v>#REF!</v>
      </c>
      <c r="Q710" s="37">
        <f t="shared" ref="Q710:Q773" si="135">A710</f>
        <v>0</v>
      </c>
      <c r="R710" s="38" t="e">
        <f t="shared" ref="R710:R773" si="136">+N710*B710-O710</f>
        <v>#REF!</v>
      </c>
      <c r="S710" s="39" t="e">
        <f t="shared" ref="S710:S773" si="137">+R710+J710-B710</f>
        <v>#REF!</v>
      </c>
    </row>
    <row r="711" spans="1:19" x14ac:dyDescent="0.25">
      <c r="A711" s="2"/>
      <c r="C711">
        <f t="shared" ref="C711:C774" si="138">IF(AND(DAY(A711)&gt;=15,DAY(A711)&lt;=21,WEEKDAY(A711)-1=5),1,0)</f>
        <v>0</v>
      </c>
      <c r="D711" s="32" t="e">
        <f t="shared" ref="D711:D774" si="139">MATCH(1,C712:C755,0)</f>
        <v>#N/A</v>
      </c>
      <c r="E711" s="32" t="e">
        <f>Basic!#REF!</f>
        <v>#REF!</v>
      </c>
      <c r="F711" s="40"/>
      <c r="G711" s="80">
        <f>IFERROR(VLOOKUP(A711,HistData!Y:Z,2,FALSE)/100,G710)</f>
        <v>0.19510000000000002</v>
      </c>
      <c r="H711" s="80" t="str">
        <f>_xll.BDH($B$1,"IVOL_MONEYNESS",A711,A711,"IVOL_MATURITY=MATURITY_1STM","IVOL_MONEYNESS_LEVEL=MONEY_LVL_100_","DTS=H","FACTOR=.01","DAYS=W")</f>
        <v>#N/A Start Date</v>
      </c>
      <c r="I711" s="81" t="str">
        <f t="shared" ref="I711:I774" si="140">H711</f>
        <v>#N/A Start Date</v>
      </c>
      <c r="J711" s="34" t="e">
        <f t="shared" si="132"/>
        <v>#REF!</v>
      </c>
      <c r="K711" s="35" t="e">
        <f t="shared" si="133"/>
        <v>#VALUE!</v>
      </c>
      <c r="L711" s="35" t="e">
        <f t="shared" si="134"/>
        <v>#REF!</v>
      </c>
      <c r="M711" s="35" t="e">
        <f t="shared" ref="M711:M774" si="141">+L711-K711</f>
        <v>#REF!</v>
      </c>
      <c r="N711" s="35" t="e">
        <f t="shared" ref="N711:N774" si="142">NORMDIST(L711,0,1,TRUE)</f>
        <v>#REF!</v>
      </c>
      <c r="O711" s="36" t="e">
        <f t="shared" ref="O711:O774" si="143">NORMDIST(M711,0,1,TRUE)*J711</f>
        <v>#REF!</v>
      </c>
      <c r="Q711" s="37">
        <f t="shared" si="135"/>
        <v>0</v>
      </c>
      <c r="R711" s="38" t="e">
        <f t="shared" si="136"/>
        <v>#REF!</v>
      </c>
      <c r="S711" s="39" t="e">
        <f t="shared" si="137"/>
        <v>#REF!</v>
      </c>
    </row>
    <row r="712" spans="1:19" x14ac:dyDescent="0.25">
      <c r="A712" s="2"/>
      <c r="C712">
        <f t="shared" si="138"/>
        <v>0</v>
      </c>
      <c r="D712" s="32" t="e">
        <f t="shared" si="139"/>
        <v>#N/A</v>
      </c>
      <c r="E712" s="32" t="e">
        <f>Basic!#REF!</f>
        <v>#REF!</v>
      </c>
      <c r="F712" s="40"/>
      <c r="G712" s="80">
        <f>IFERROR(VLOOKUP(A712,HistData!Y:Z,2,FALSE)/100,G711)</f>
        <v>0.19510000000000002</v>
      </c>
      <c r="H712" s="80" t="str">
        <f>_xll.BDH($B$1,"IVOL_MONEYNESS",A712,A712,"IVOL_MATURITY=MATURITY_1STM","IVOL_MONEYNESS_LEVEL=MONEY_LVL_100_","DTS=H","FACTOR=.01","DAYS=W")</f>
        <v>#N/A Start Date</v>
      </c>
      <c r="I712" s="81" t="str">
        <f t="shared" si="140"/>
        <v>#N/A Start Date</v>
      </c>
      <c r="J712" s="34" t="e">
        <f t="shared" si="132"/>
        <v>#REF!</v>
      </c>
      <c r="K712" s="35" t="e">
        <f t="shared" si="133"/>
        <v>#VALUE!</v>
      </c>
      <c r="L712" s="35" t="e">
        <f t="shared" si="134"/>
        <v>#REF!</v>
      </c>
      <c r="M712" s="35" t="e">
        <f t="shared" si="141"/>
        <v>#REF!</v>
      </c>
      <c r="N712" s="35" t="e">
        <f t="shared" si="142"/>
        <v>#REF!</v>
      </c>
      <c r="O712" s="36" t="e">
        <f t="shared" si="143"/>
        <v>#REF!</v>
      </c>
      <c r="Q712" s="37">
        <f t="shared" si="135"/>
        <v>0</v>
      </c>
      <c r="R712" s="38" t="e">
        <f t="shared" si="136"/>
        <v>#REF!</v>
      </c>
      <c r="S712" s="39" t="e">
        <f t="shared" si="137"/>
        <v>#REF!</v>
      </c>
    </row>
    <row r="713" spans="1:19" x14ac:dyDescent="0.25">
      <c r="A713" s="2"/>
      <c r="C713">
        <f t="shared" si="138"/>
        <v>0</v>
      </c>
      <c r="D713" s="32" t="e">
        <f t="shared" si="139"/>
        <v>#N/A</v>
      </c>
      <c r="E713" s="32" t="e">
        <f>Basic!#REF!</f>
        <v>#REF!</v>
      </c>
      <c r="F713" s="40"/>
      <c r="G713" s="80">
        <f>IFERROR(VLOOKUP(A713,HistData!Y:Z,2,FALSE)/100,G712)</f>
        <v>0.19510000000000002</v>
      </c>
      <c r="H713" s="80" t="str">
        <f>_xll.BDH($B$1,"IVOL_MONEYNESS",A713,A713,"IVOL_MATURITY=MATURITY_1STM","IVOL_MONEYNESS_LEVEL=MONEY_LVL_100_","DTS=H","FACTOR=.01","DAYS=W")</f>
        <v>#N/A Start Date</v>
      </c>
      <c r="I713" s="81" t="str">
        <f t="shared" si="140"/>
        <v>#N/A Start Date</v>
      </c>
      <c r="J713" s="34" t="e">
        <f t="shared" si="132"/>
        <v>#REF!</v>
      </c>
      <c r="K713" s="35" t="e">
        <f t="shared" si="133"/>
        <v>#VALUE!</v>
      </c>
      <c r="L713" s="35" t="e">
        <f t="shared" si="134"/>
        <v>#REF!</v>
      </c>
      <c r="M713" s="35" t="e">
        <f t="shared" si="141"/>
        <v>#REF!</v>
      </c>
      <c r="N713" s="35" t="e">
        <f t="shared" si="142"/>
        <v>#REF!</v>
      </c>
      <c r="O713" s="36" t="e">
        <f t="shared" si="143"/>
        <v>#REF!</v>
      </c>
      <c r="Q713" s="37">
        <f t="shared" si="135"/>
        <v>0</v>
      </c>
      <c r="R713" s="38" t="e">
        <f t="shared" si="136"/>
        <v>#REF!</v>
      </c>
      <c r="S713" s="39" t="e">
        <f t="shared" si="137"/>
        <v>#REF!</v>
      </c>
    </row>
    <row r="714" spans="1:19" x14ac:dyDescent="0.25">
      <c r="A714" s="2"/>
      <c r="C714">
        <f t="shared" si="138"/>
        <v>0</v>
      </c>
      <c r="D714" s="32" t="e">
        <f t="shared" si="139"/>
        <v>#N/A</v>
      </c>
      <c r="E714" s="32" t="e">
        <f>Basic!#REF!</f>
        <v>#REF!</v>
      </c>
      <c r="F714" s="40"/>
      <c r="G714" s="80">
        <f>IFERROR(VLOOKUP(A714,HistData!Y:Z,2,FALSE)/100,G713)</f>
        <v>0.19510000000000002</v>
      </c>
      <c r="H714" s="80" t="str">
        <f>_xll.BDH($B$1,"IVOL_MONEYNESS",A714,A714,"IVOL_MATURITY=MATURITY_1STM","IVOL_MONEYNESS_LEVEL=MONEY_LVL_100_","DTS=H","FACTOR=.01","DAYS=W")</f>
        <v>#N/A Start Date</v>
      </c>
      <c r="I714" s="81" t="str">
        <f t="shared" si="140"/>
        <v>#N/A Start Date</v>
      </c>
      <c r="J714" s="34" t="e">
        <f t="shared" si="132"/>
        <v>#REF!</v>
      </c>
      <c r="K714" s="35" t="e">
        <f t="shared" si="133"/>
        <v>#VALUE!</v>
      </c>
      <c r="L714" s="35" t="e">
        <f t="shared" si="134"/>
        <v>#REF!</v>
      </c>
      <c r="M714" s="35" t="e">
        <f t="shared" si="141"/>
        <v>#REF!</v>
      </c>
      <c r="N714" s="35" t="e">
        <f t="shared" si="142"/>
        <v>#REF!</v>
      </c>
      <c r="O714" s="36" t="e">
        <f t="shared" si="143"/>
        <v>#REF!</v>
      </c>
      <c r="Q714" s="37">
        <f t="shared" si="135"/>
        <v>0</v>
      </c>
      <c r="R714" s="38" t="e">
        <f t="shared" si="136"/>
        <v>#REF!</v>
      </c>
      <c r="S714" s="39" t="e">
        <f t="shared" si="137"/>
        <v>#REF!</v>
      </c>
    </row>
    <row r="715" spans="1:19" x14ac:dyDescent="0.25">
      <c r="A715" s="2"/>
      <c r="C715">
        <f t="shared" si="138"/>
        <v>0</v>
      </c>
      <c r="D715" s="32" t="e">
        <f t="shared" si="139"/>
        <v>#N/A</v>
      </c>
      <c r="E715" s="32" t="e">
        <f>Basic!#REF!</f>
        <v>#REF!</v>
      </c>
      <c r="F715" s="40"/>
      <c r="G715" s="80">
        <f>IFERROR(VLOOKUP(A715,HistData!Y:Z,2,FALSE)/100,G714)</f>
        <v>0.19510000000000002</v>
      </c>
      <c r="H715" s="80" t="str">
        <f>_xll.BDH($B$1,"IVOL_MONEYNESS",A715,A715,"IVOL_MATURITY=MATURITY_1STM","IVOL_MONEYNESS_LEVEL=MONEY_LVL_100_","DTS=H","FACTOR=.01","DAYS=W")</f>
        <v>#N/A Start Date</v>
      </c>
      <c r="I715" s="81" t="str">
        <f t="shared" si="140"/>
        <v>#N/A Start Date</v>
      </c>
      <c r="J715" s="34" t="e">
        <f t="shared" si="132"/>
        <v>#REF!</v>
      </c>
      <c r="K715" s="35" t="e">
        <f t="shared" si="133"/>
        <v>#VALUE!</v>
      </c>
      <c r="L715" s="35" t="e">
        <f t="shared" si="134"/>
        <v>#REF!</v>
      </c>
      <c r="M715" s="35" t="e">
        <f t="shared" si="141"/>
        <v>#REF!</v>
      </c>
      <c r="N715" s="35" t="e">
        <f t="shared" si="142"/>
        <v>#REF!</v>
      </c>
      <c r="O715" s="36" t="e">
        <f t="shared" si="143"/>
        <v>#REF!</v>
      </c>
      <c r="Q715" s="37">
        <f t="shared" si="135"/>
        <v>0</v>
      </c>
      <c r="R715" s="38" t="e">
        <f t="shared" si="136"/>
        <v>#REF!</v>
      </c>
      <c r="S715" s="39" t="e">
        <f t="shared" si="137"/>
        <v>#REF!</v>
      </c>
    </row>
    <row r="716" spans="1:19" x14ac:dyDescent="0.25">
      <c r="A716" s="2"/>
      <c r="C716">
        <f t="shared" si="138"/>
        <v>0</v>
      </c>
      <c r="D716" s="32" t="e">
        <f t="shared" si="139"/>
        <v>#N/A</v>
      </c>
      <c r="E716" s="32" t="e">
        <f>Basic!#REF!</f>
        <v>#REF!</v>
      </c>
      <c r="F716" s="40"/>
      <c r="G716" s="80">
        <f>IFERROR(VLOOKUP(A716,HistData!Y:Z,2,FALSE)/100,G715)</f>
        <v>0.19510000000000002</v>
      </c>
      <c r="H716" s="80" t="str">
        <f>_xll.BDH($B$1,"IVOL_MONEYNESS",A716,A716,"IVOL_MATURITY=MATURITY_1STM","IVOL_MONEYNESS_LEVEL=MONEY_LVL_100_","DTS=H","FACTOR=.01","DAYS=W")</f>
        <v>#N/A Start Date</v>
      </c>
      <c r="I716" s="81" t="str">
        <f t="shared" si="140"/>
        <v>#N/A Start Date</v>
      </c>
      <c r="J716" s="34" t="e">
        <f t="shared" si="132"/>
        <v>#REF!</v>
      </c>
      <c r="K716" s="35" t="e">
        <f t="shared" si="133"/>
        <v>#VALUE!</v>
      </c>
      <c r="L716" s="35" t="e">
        <f t="shared" si="134"/>
        <v>#REF!</v>
      </c>
      <c r="M716" s="35" t="e">
        <f t="shared" si="141"/>
        <v>#REF!</v>
      </c>
      <c r="N716" s="35" t="e">
        <f t="shared" si="142"/>
        <v>#REF!</v>
      </c>
      <c r="O716" s="36" t="e">
        <f t="shared" si="143"/>
        <v>#REF!</v>
      </c>
      <c r="Q716" s="37">
        <f t="shared" si="135"/>
        <v>0</v>
      </c>
      <c r="R716" s="38" t="e">
        <f t="shared" si="136"/>
        <v>#REF!</v>
      </c>
      <c r="S716" s="39" t="e">
        <f t="shared" si="137"/>
        <v>#REF!</v>
      </c>
    </row>
    <row r="717" spans="1:19" x14ac:dyDescent="0.25">
      <c r="A717" s="2"/>
      <c r="C717">
        <f t="shared" si="138"/>
        <v>0</v>
      </c>
      <c r="D717" s="32" t="e">
        <f t="shared" si="139"/>
        <v>#N/A</v>
      </c>
      <c r="E717" s="32" t="e">
        <f>Basic!#REF!</f>
        <v>#REF!</v>
      </c>
      <c r="F717" s="40"/>
      <c r="G717" s="80">
        <f>IFERROR(VLOOKUP(A717,HistData!Y:Z,2,FALSE)/100,G716)</f>
        <v>0.19510000000000002</v>
      </c>
      <c r="H717" s="80" t="str">
        <f>_xll.BDH($B$1,"IVOL_MONEYNESS",A717,A717,"IVOL_MATURITY=MATURITY_1STM","IVOL_MONEYNESS_LEVEL=MONEY_LVL_100_","DTS=H","FACTOR=.01","DAYS=W")</f>
        <v>#N/A Start Date</v>
      </c>
      <c r="I717" s="81" t="str">
        <f t="shared" si="140"/>
        <v>#N/A Start Date</v>
      </c>
      <c r="J717" s="34" t="e">
        <f t="shared" si="132"/>
        <v>#REF!</v>
      </c>
      <c r="K717" s="35" t="e">
        <f t="shared" si="133"/>
        <v>#VALUE!</v>
      </c>
      <c r="L717" s="35" t="e">
        <f t="shared" si="134"/>
        <v>#REF!</v>
      </c>
      <c r="M717" s="35" t="e">
        <f t="shared" si="141"/>
        <v>#REF!</v>
      </c>
      <c r="N717" s="35" t="e">
        <f t="shared" si="142"/>
        <v>#REF!</v>
      </c>
      <c r="O717" s="36" t="e">
        <f t="shared" si="143"/>
        <v>#REF!</v>
      </c>
      <c r="Q717" s="37">
        <f t="shared" si="135"/>
        <v>0</v>
      </c>
      <c r="R717" s="38" t="e">
        <f t="shared" si="136"/>
        <v>#REF!</v>
      </c>
      <c r="S717" s="39" t="e">
        <f t="shared" si="137"/>
        <v>#REF!</v>
      </c>
    </row>
    <row r="718" spans="1:19" x14ac:dyDescent="0.25">
      <c r="A718" s="2"/>
      <c r="C718">
        <f t="shared" si="138"/>
        <v>0</v>
      </c>
      <c r="D718" s="32" t="e">
        <f t="shared" si="139"/>
        <v>#N/A</v>
      </c>
      <c r="E718" s="32" t="e">
        <f>Basic!#REF!</f>
        <v>#REF!</v>
      </c>
      <c r="F718" s="40"/>
      <c r="G718" s="80">
        <f>IFERROR(VLOOKUP(A718,HistData!Y:Z,2,FALSE)/100,G717)</f>
        <v>0.19510000000000002</v>
      </c>
      <c r="H718" s="80" t="str">
        <f>_xll.BDH($B$1,"IVOL_MONEYNESS",A718,A718,"IVOL_MATURITY=MATURITY_1STM","IVOL_MONEYNESS_LEVEL=MONEY_LVL_100_","DTS=H","FACTOR=.01","DAYS=W")</f>
        <v>#N/A Start Date</v>
      </c>
      <c r="I718" s="81" t="str">
        <f t="shared" si="140"/>
        <v>#N/A Start Date</v>
      </c>
      <c r="J718" s="34" t="e">
        <f t="shared" si="132"/>
        <v>#REF!</v>
      </c>
      <c r="K718" s="35" t="e">
        <f t="shared" si="133"/>
        <v>#VALUE!</v>
      </c>
      <c r="L718" s="35" t="e">
        <f t="shared" si="134"/>
        <v>#REF!</v>
      </c>
      <c r="M718" s="35" t="e">
        <f t="shared" si="141"/>
        <v>#REF!</v>
      </c>
      <c r="N718" s="35" t="e">
        <f t="shared" si="142"/>
        <v>#REF!</v>
      </c>
      <c r="O718" s="36" t="e">
        <f t="shared" si="143"/>
        <v>#REF!</v>
      </c>
      <c r="Q718" s="37">
        <f t="shared" si="135"/>
        <v>0</v>
      </c>
      <c r="R718" s="38" t="e">
        <f t="shared" si="136"/>
        <v>#REF!</v>
      </c>
      <c r="S718" s="39" t="e">
        <f t="shared" si="137"/>
        <v>#REF!</v>
      </c>
    </row>
    <row r="719" spans="1:19" x14ac:dyDescent="0.25">
      <c r="A719" s="2"/>
      <c r="C719">
        <f t="shared" si="138"/>
        <v>0</v>
      </c>
      <c r="D719" s="32" t="e">
        <f t="shared" si="139"/>
        <v>#N/A</v>
      </c>
      <c r="E719" s="32" t="e">
        <f>Basic!#REF!</f>
        <v>#REF!</v>
      </c>
      <c r="F719" s="40"/>
      <c r="G719" s="80">
        <f>IFERROR(VLOOKUP(A719,HistData!Y:Z,2,FALSE)/100,G718)</f>
        <v>0.19510000000000002</v>
      </c>
      <c r="H719" s="80" t="str">
        <f>_xll.BDH($B$1,"IVOL_MONEYNESS",A719,A719,"IVOL_MATURITY=MATURITY_1STM","IVOL_MONEYNESS_LEVEL=MONEY_LVL_100_","DTS=H","FACTOR=.01","DAYS=W")</f>
        <v>#N/A Start Date</v>
      </c>
      <c r="I719" s="81" t="str">
        <f t="shared" si="140"/>
        <v>#N/A Start Date</v>
      </c>
      <c r="J719" s="34" t="e">
        <f t="shared" si="132"/>
        <v>#REF!</v>
      </c>
      <c r="K719" s="35" t="e">
        <f t="shared" si="133"/>
        <v>#VALUE!</v>
      </c>
      <c r="L719" s="35" t="e">
        <f t="shared" si="134"/>
        <v>#REF!</v>
      </c>
      <c r="M719" s="35" t="e">
        <f t="shared" si="141"/>
        <v>#REF!</v>
      </c>
      <c r="N719" s="35" t="e">
        <f t="shared" si="142"/>
        <v>#REF!</v>
      </c>
      <c r="O719" s="36" t="e">
        <f t="shared" si="143"/>
        <v>#REF!</v>
      </c>
      <c r="Q719" s="37">
        <f t="shared" si="135"/>
        <v>0</v>
      </c>
      <c r="R719" s="38" t="e">
        <f t="shared" si="136"/>
        <v>#REF!</v>
      </c>
      <c r="S719" s="39" t="e">
        <f t="shared" si="137"/>
        <v>#REF!</v>
      </c>
    </row>
    <row r="720" spans="1:19" x14ac:dyDescent="0.25">
      <c r="A720" s="2"/>
      <c r="C720">
        <f t="shared" si="138"/>
        <v>0</v>
      </c>
      <c r="D720" s="32" t="e">
        <f t="shared" si="139"/>
        <v>#N/A</v>
      </c>
      <c r="E720" s="32" t="e">
        <f>Basic!#REF!</f>
        <v>#REF!</v>
      </c>
      <c r="F720" s="40"/>
      <c r="G720" s="80">
        <f>IFERROR(VLOOKUP(A720,HistData!Y:Z,2,FALSE)/100,G719)</f>
        <v>0.19510000000000002</v>
      </c>
      <c r="H720" s="80" t="str">
        <f>_xll.BDH($B$1,"IVOL_MONEYNESS",A720,A720,"IVOL_MATURITY=MATURITY_1STM","IVOL_MONEYNESS_LEVEL=MONEY_LVL_100_","DTS=H","FACTOR=.01","DAYS=W")</f>
        <v>#N/A Start Date</v>
      </c>
      <c r="I720" s="81" t="str">
        <f t="shared" si="140"/>
        <v>#N/A Start Date</v>
      </c>
      <c r="J720" s="34" t="e">
        <f t="shared" si="132"/>
        <v>#REF!</v>
      </c>
      <c r="K720" s="35" t="e">
        <f t="shared" si="133"/>
        <v>#VALUE!</v>
      </c>
      <c r="L720" s="35" t="e">
        <f t="shared" si="134"/>
        <v>#REF!</v>
      </c>
      <c r="M720" s="35" t="e">
        <f t="shared" si="141"/>
        <v>#REF!</v>
      </c>
      <c r="N720" s="35" t="e">
        <f t="shared" si="142"/>
        <v>#REF!</v>
      </c>
      <c r="O720" s="36" t="e">
        <f t="shared" si="143"/>
        <v>#REF!</v>
      </c>
      <c r="Q720" s="37">
        <f t="shared" si="135"/>
        <v>0</v>
      </c>
      <c r="R720" s="38" t="e">
        <f t="shared" si="136"/>
        <v>#REF!</v>
      </c>
      <c r="S720" s="39" t="e">
        <f t="shared" si="137"/>
        <v>#REF!</v>
      </c>
    </row>
    <row r="721" spans="1:19" x14ac:dyDescent="0.25">
      <c r="A721" s="2"/>
      <c r="C721">
        <f t="shared" si="138"/>
        <v>0</v>
      </c>
      <c r="D721" s="32" t="e">
        <f t="shared" si="139"/>
        <v>#N/A</v>
      </c>
      <c r="E721" s="32" t="e">
        <f>Basic!#REF!</f>
        <v>#REF!</v>
      </c>
      <c r="F721" s="40"/>
      <c r="G721" s="80">
        <f>IFERROR(VLOOKUP(A721,HistData!Y:Z,2,FALSE)/100,G720)</f>
        <v>0.19510000000000002</v>
      </c>
      <c r="H721" s="80" t="str">
        <f>_xll.BDH($B$1,"IVOL_MONEYNESS",A721,A721,"IVOL_MATURITY=MATURITY_1STM","IVOL_MONEYNESS_LEVEL=MONEY_LVL_100_","DTS=H","FACTOR=.01","DAYS=W")</f>
        <v>#N/A Start Date</v>
      </c>
      <c r="I721" s="81" t="str">
        <f t="shared" si="140"/>
        <v>#N/A Start Date</v>
      </c>
      <c r="J721" s="34" t="e">
        <f t="shared" si="132"/>
        <v>#REF!</v>
      </c>
      <c r="K721" s="35" t="e">
        <f t="shared" si="133"/>
        <v>#VALUE!</v>
      </c>
      <c r="L721" s="35" t="e">
        <f t="shared" si="134"/>
        <v>#REF!</v>
      </c>
      <c r="M721" s="35" t="e">
        <f t="shared" si="141"/>
        <v>#REF!</v>
      </c>
      <c r="N721" s="35" t="e">
        <f t="shared" si="142"/>
        <v>#REF!</v>
      </c>
      <c r="O721" s="36" t="e">
        <f t="shared" si="143"/>
        <v>#REF!</v>
      </c>
      <c r="Q721" s="37">
        <f t="shared" si="135"/>
        <v>0</v>
      </c>
      <c r="R721" s="38" t="e">
        <f t="shared" si="136"/>
        <v>#REF!</v>
      </c>
      <c r="S721" s="39" t="e">
        <f t="shared" si="137"/>
        <v>#REF!</v>
      </c>
    </row>
    <row r="722" spans="1:19" x14ac:dyDescent="0.25">
      <c r="A722" s="2"/>
      <c r="C722">
        <f t="shared" si="138"/>
        <v>0</v>
      </c>
      <c r="D722" s="32" t="e">
        <f t="shared" si="139"/>
        <v>#N/A</v>
      </c>
      <c r="E722" s="32" t="e">
        <f>Basic!#REF!</f>
        <v>#REF!</v>
      </c>
      <c r="F722" s="40"/>
      <c r="G722" s="80">
        <f>IFERROR(VLOOKUP(A722,HistData!Y:Z,2,FALSE)/100,G721)</f>
        <v>0.19510000000000002</v>
      </c>
      <c r="H722" s="80" t="str">
        <f>_xll.BDH($B$1,"IVOL_MONEYNESS",A722,A722,"IVOL_MATURITY=MATURITY_1STM","IVOL_MONEYNESS_LEVEL=MONEY_LVL_100_","DTS=H","FACTOR=.01","DAYS=W")</f>
        <v>#N/A Start Date</v>
      </c>
      <c r="I722" s="81" t="str">
        <f t="shared" si="140"/>
        <v>#N/A Start Date</v>
      </c>
      <c r="J722" s="34" t="e">
        <f t="shared" si="132"/>
        <v>#REF!</v>
      </c>
      <c r="K722" s="35" t="e">
        <f t="shared" si="133"/>
        <v>#VALUE!</v>
      </c>
      <c r="L722" s="35" t="e">
        <f t="shared" si="134"/>
        <v>#REF!</v>
      </c>
      <c r="M722" s="35" t="e">
        <f t="shared" si="141"/>
        <v>#REF!</v>
      </c>
      <c r="N722" s="35" t="e">
        <f t="shared" si="142"/>
        <v>#REF!</v>
      </c>
      <c r="O722" s="36" t="e">
        <f t="shared" si="143"/>
        <v>#REF!</v>
      </c>
      <c r="Q722" s="37">
        <f t="shared" si="135"/>
        <v>0</v>
      </c>
      <c r="R722" s="38" t="e">
        <f t="shared" si="136"/>
        <v>#REF!</v>
      </c>
      <c r="S722" s="39" t="e">
        <f t="shared" si="137"/>
        <v>#REF!</v>
      </c>
    </row>
    <row r="723" spans="1:19" x14ac:dyDescent="0.25">
      <c r="A723" s="2"/>
      <c r="C723">
        <f t="shared" si="138"/>
        <v>0</v>
      </c>
      <c r="D723" s="32" t="e">
        <f t="shared" si="139"/>
        <v>#N/A</v>
      </c>
      <c r="E723" s="32" t="e">
        <f>Basic!#REF!</f>
        <v>#REF!</v>
      </c>
      <c r="F723" s="40"/>
      <c r="G723" s="80">
        <f>IFERROR(VLOOKUP(A723,HistData!Y:Z,2,FALSE)/100,G722)</f>
        <v>0.19510000000000002</v>
      </c>
      <c r="H723" s="80" t="str">
        <f>_xll.BDH($B$1,"IVOL_MONEYNESS",A723,A723,"IVOL_MATURITY=MATURITY_1STM","IVOL_MONEYNESS_LEVEL=MONEY_LVL_100_","DTS=H","FACTOR=.01","DAYS=W")</f>
        <v>#N/A Start Date</v>
      </c>
      <c r="I723" s="81" t="str">
        <f t="shared" si="140"/>
        <v>#N/A Start Date</v>
      </c>
      <c r="J723" s="34" t="e">
        <f t="shared" si="132"/>
        <v>#REF!</v>
      </c>
      <c r="K723" s="35" t="e">
        <f t="shared" si="133"/>
        <v>#VALUE!</v>
      </c>
      <c r="L723" s="35" t="e">
        <f t="shared" si="134"/>
        <v>#REF!</v>
      </c>
      <c r="M723" s="35" t="e">
        <f t="shared" si="141"/>
        <v>#REF!</v>
      </c>
      <c r="N723" s="35" t="e">
        <f t="shared" si="142"/>
        <v>#REF!</v>
      </c>
      <c r="O723" s="36" t="e">
        <f t="shared" si="143"/>
        <v>#REF!</v>
      </c>
      <c r="Q723" s="37">
        <f t="shared" si="135"/>
        <v>0</v>
      </c>
      <c r="R723" s="38" t="e">
        <f t="shared" si="136"/>
        <v>#REF!</v>
      </c>
      <c r="S723" s="39" t="e">
        <f t="shared" si="137"/>
        <v>#REF!</v>
      </c>
    </row>
    <row r="724" spans="1:19" x14ac:dyDescent="0.25">
      <c r="A724" s="2"/>
      <c r="C724">
        <f t="shared" si="138"/>
        <v>0</v>
      </c>
      <c r="D724" s="32" t="e">
        <f t="shared" si="139"/>
        <v>#N/A</v>
      </c>
      <c r="E724" s="32" t="e">
        <f>Basic!#REF!</f>
        <v>#REF!</v>
      </c>
      <c r="F724" s="40"/>
      <c r="G724" s="80">
        <f>IFERROR(VLOOKUP(A724,HistData!Y:Z,2,FALSE)/100,G723)</f>
        <v>0.19510000000000002</v>
      </c>
      <c r="H724" s="80" t="str">
        <f>_xll.BDH($B$1,"IVOL_MONEYNESS",A724,A724,"IVOL_MATURITY=MATURITY_1STM","IVOL_MONEYNESS_LEVEL=MONEY_LVL_100_","DTS=H","FACTOR=.01","DAYS=W")</f>
        <v>#N/A Start Date</v>
      </c>
      <c r="I724" s="81" t="str">
        <f t="shared" si="140"/>
        <v>#N/A Start Date</v>
      </c>
      <c r="J724" s="34" t="e">
        <f t="shared" si="132"/>
        <v>#REF!</v>
      </c>
      <c r="K724" s="35" t="e">
        <f t="shared" si="133"/>
        <v>#VALUE!</v>
      </c>
      <c r="L724" s="35" t="e">
        <f t="shared" si="134"/>
        <v>#REF!</v>
      </c>
      <c r="M724" s="35" t="e">
        <f t="shared" si="141"/>
        <v>#REF!</v>
      </c>
      <c r="N724" s="35" t="e">
        <f t="shared" si="142"/>
        <v>#REF!</v>
      </c>
      <c r="O724" s="36" t="e">
        <f t="shared" si="143"/>
        <v>#REF!</v>
      </c>
      <c r="Q724" s="37">
        <f t="shared" si="135"/>
        <v>0</v>
      </c>
      <c r="R724" s="38" t="e">
        <f t="shared" si="136"/>
        <v>#REF!</v>
      </c>
      <c r="S724" s="39" t="e">
        <f t="shared" si="137"/>
        <v>#REF!</v>
      </c>
    </row>
    <row r="725" spans="1:19" x14ac:dyDescent="0.25">
      <c r="A725" s="2"/>
      <c r="C725">
        <f t="shared" si="138"/>
        <v>0</v>
      </c>
      <c r="D725" s="32" t="e">
        <f t="shared" si="139"/>
        <v>#N/A</v>
      </c>
      <c r="E725" s="32" t="e">
        <f>Basic!#REF!</f>
        <v>#REF!</v>
      </c>
      <c r="F725" s="40"/>
      <c r="G725" s="80">
        <f>IFERROR(VLOOKUP(A725,HistData!Y:Z,2,FALSE)/100,G724)</f>
        <v>0.19510000000000002</v>
      </c>
      <c r="H725" s="80" t="str">
        <f>_xll.BDH($B$1,"IVOL_MONEYNESS",A725,A725,"IVOL_MATURITY=MATURITY_1STM","IVOL_MONEYNESS_LEVEL=MONEY_LVL_100_","DTS=H","FACTOR=.01","DAYS=W")</f>
        <v>#N/A Start Date</v>
      </c>
      <c r="I725" s="81" t="str">
        <f t="shared" si="140"/>
        <v>#N/A Start Date</v>
      </c>
      <c r="J725" s="34" t="e">
        <f t="shared" si="132"/>
        <v>#REF!</v>
      </c>
      <c r="K725" s="35" t="e">
        <f t="shared" si="133"/>
        <v>#VALUE!</v>
      </c>
      <c r="L725" s="35" t="e">
        <f t="shared" si="134"/>
        <v>#REF!</v>
      </c>
      <c r="M725" s="35" t="e">
        <f t="shared" si="141"/>
        <v>#REF!</v>
      </c>
      <c r="N725" s="35" t="e">
        <f t="shared" si="142"/>
        <v>#REF!</v>
      </c>
      <c r="O725" s="36" t="e">
        <f t="shared" si="143"/>
        <v>#REF!</v>
      </c>
      <c r="Q725" s="37">
        <f t="shared" si="135"/>
        <v>0</v>
      </c>
      <c r="R725" s="38" t="e">
        <f t="shared" si="136"/>
        <v>#REF!</v>
      </c>
      <c r="S725" s="39" t="e">
        <f t="shared" si="137"/>
        <v>#REF!</v>
      </c>
    </row>
    <row r="726" spans="1:19" x14ac:dyDescent="0.25">
      <c r="A726" s="2"/>
      <c r="C726">
        <f t="shared" si="138"/>
        <v>0</v>
      </c>
      <c r="D726" s="32" t="e">
        <f t="shared" si="139"/>
        <v>#N/A</v>
      </c>
      <c r="E726" s="32" t="e">
        <f>Basic!#REF!</f>
        <v>#REF!</v>
      </c>
      <c r="F726" s="40"/>
      <c r="G726" s="80">
        <f>IFERROR(VLOOKUP(A726,HistData!Y:Z,2,FALSE)/100,G725)</f>
        <v>0.19510000000000002</v>
      </c>
      <c r="H726" s="80" t="str">
        <f>_xll.BDH($B$1,"IVOL_MONEYNESS",A726,A726,"IVOL_MATURITY=MATURITY_1STM","IVOL_MONEYNESS_LEVEL=MONEY_LVL_100_","DTS=H","FACTOR=.01","DAYS=W")</f>
        <v>#N/A Start Date</v>
      </c>
      <c r="I726" s="81" t="str">
        <f t="shared" si="140"/>
        <v>#N/A Start Date</v>
      </c>
      <c r="J726" s="34" t="e">
        <f t="shared" si="132"/>
        <v>#REF!</v>
      </c>
      <c r="K726" s="35" t="e">
        <f t="shared" si="133"/>
        <v>#VALUE!</v>
      </c>
      <c r="L726" s="35" t="e">
        <f t="shared" si="134"/>
        <v>#REF!</v>
      </c>
      <c r="M726" s="35" t="e">
        <f t="shared" si="141"/>
        <v>#REF!</v>
      </c>
      <c r="N726" s="35" t="e">
        <f t="shared" si="142"/>
        <v>#REF!</v>
      </c>
      <c r="O726" s="36" t="e">
        <f t="shared" si="143"/>
        <v>#REF!</v>
      </c>
      <c r="Q726" s="37">
        <f t="shared" si="135"/>
        <v>0</v>
      </c>
      <c r="R726" s="38" t="e">
        <f t="shared" si="136"/>
        <v>#REF!</v>
      </c>
      <c r="S726" s="39" t="e">
        <f t="shared" si="137"/>
        <v>#REF!</v>
      </c>
    </row>
    <row r="727" spans="1:19" x14ac:dyDescent="0.25">
      <c r="A727" s="2"/>
      <c r="C727">
        <f t="shared" si="138"/>
        <v>0</v>
      </c>
      <c r="D727" s="32" t="e">
        <f t="shared" si="139"/>
        <v>#N/A</v>
      </c>
      <c r="E727" s="32" t="e">
        <f>Basic!#REF!</f>
        <v>#REF!</v>
      </c>
      <c r="F727" s="40"/>
      <c r="G727" s="80">
        <f>IFERROR(VLOOKUP(A727,HistData!Y:Z,2,FALSE)/100,G726)</f>
        <v>0.19510000000000002</v>
      </c>
      <c r="H727" s="80" t="str">
        <f>_xll.BDH($B$1,"IVOL_MONEYNESS",A727,A727,"IVOL_MATURITY=MATURITY_1STM","IVOL_MONEYNESS_LEVEL=MONEY_LVL_100_","DTS=H","FACTOR=.01","DAYS=W")</f>
        <v>#N/A Start Date</v>
      </c>
      <c r="I727" s="81" t="str">
        <f t="shared" si="140"/>
        <v>#N/A Start Date</v>
      </c>
      <c r="J727" s="34" t="e">
        <f t="shared" si="132"/>
        <v>#REF!</v>
      </c>
      <c r="K727" s="35" t="e">
        <f t="shared" si="133"/>
        <v>#VALUE!</v>
      </c>
      <c r="L727" s="35" t="e">
        <f t="shared" si="134"/>
        <v>#REF!</v>
      </c>
      <c r="M727" s="35" t="e">
        <f t="shared" si="141"/>
        <v>#REF!</v>
      </c>
      <c r="N727" s="35" t="e">
        <f t="shared" si="142"/>
        <v>#REF!</v>
      </c>
      <c r="O727" s="36" t="e">
        <f t="shared" si="143"/>
        <v>#REF!</v>
      </c>
      <c r="Q727" s="37">
        <f t="shared" si="135"/>
        <v>0</v>
      </c>
      <c r="R727" s="38" t="e">
        <f t="shared" si="136"/>
        <v>#REF!</v>
      </c>
      <c r="S727" s="39" t="e">
        <f t="shared" si="137"/>
        <v>#REF!</v>
      </c>
    </row>
    <row r="728" spans="1:19" x14ac:dyDescent="0.25">
      <c r="A728" s="2"/>
      <c r="C728">
        <f t="shared" si="138"/>
        <v>0</v>
      </c>
      <c r="D728" s="32" t="e">
        <f t="shared" si="139"/>
        <v>#N/A</v>
      </c>
      <c r="E728" s="32" t="e">
        <f>Basic!#REF!</f>
        <v>#REF!</v>
      </c>
      <c r="F728" s="40"/>
      <c r="G728" s="80">
        <f>IFERROR(VLOOKUP(A728,HistData!Y:Z,2,FALSE)/100,G727)</f>
        <v>0.19510000000000002</v>
      </c>
      <c r="H728" s="80" t="str">
        <f>_xll.BDH($B$1,"IVOL_MONEYNESS",A728,A728,"IVOL_MATURITY=MATURITY_1STM","IVOL_MONEYNESS_LEVEL=MONEY_LVL_100_","DTS=H","FACTOR=.01","DAYS=W")</f>
        <v>#N/A Start Date</v>
      </c>
      <c r="I728" s="81" t="str">
        <f t="shared" si="140"/>
        <v>#N/A Start Date</v>
      </c>
      <c r="J728" s="34" t="e">
        <f t="shared" si="132"/>
        <v>#REF!</v>
      </c>
      <c r="K728" s="35" t="e">
        <f t="shared" si="133"/>
        <v>#VALUE!</v>
      </c>
      <c r="L728" s="35" t="e">
        <f t="shared" si="134"/>
        <v>#REF!</v>
      </c>
      <c r="M728" s="35" t="e">
        <f t="shared" si="141"/>
        <v>#REF!</v>
      </c>
      <c r="N728" s="35" t="e">
        <f t="shared" si="142"/>
        <v>#REF!</v>
      </c>
      <c r="O728" s="36" t="e">
        <f t="shared" si="143"/>
        <v>#REF!</v>
      </c>
      <c r="Q728" s="37">
        <f t="shared" si="135"/>
        <v>0</v>
      </c>
      <c r="R728" s="38" t="e">
        <f t="shared" si="136"/>
        <v>#REF!</v>
      </c>
      <c r="S728" s="39" t="e">
        <f t="shared" si="137"/>
        <v>#REF!</v>
      </c>
    </row>
    <row r="729" spans="1:19" x14ac:dyDescent="0.25">
      <c r="A729" s="2"/>
      <c r="C729">
        <f t="shared" si="138"/>
        <v>0</v>
      </c>
      <c r="D729" s="32" t="e">
        <f t="shared" si="139"/>
        <v>#N/A</v>
      </c>
      <c r="E729" s="32" t="e">
        <f>Basic!#REF!</f>
        <v>#REF!</v>
      </c>
      <c r="F729" s="40"/>
      <c r="G729" s="80">
        <f>IFERROR(VLOOKUP(A729,HistData!Y:Z,2,FALSE)/100,G728)</f>
        <v>0.19510000000000002</v>
      </c>
      <c r="H729" s="80" t="str">
        <f>_xll.BDH($B$1,"IVOL_MONEYNESS",A729,A729,"IVOL_MATURITY=MATURITY_1STM","IVOL_MONEYNESS_LEVEL=MONEY_LVL_100_","DTS=H","FACTOR=.01","DAYS=W")</f>
        <v>#N/A Start Date</v>
      </c>
      <c r="I729" s="81" t="str">
        <f t="shared" si="140"/>
        <v>#N/A Start Date</v>
      </c>
      <c r="J729" s="34" t="e">
        <f t="shared" si="132"/>
        <v>#REF!</v>
      </c>
      <c r="K729" s="35" t="e">
        <f t="shared" si="133"/>
        <v>#VALUE!</v>
      </c>
      <c r="L729" s="35" t="e">
        <f t="shared" si="134"/>
        <v>#REF!</v>
      </c>
      <c r="M729" s="35" t="e">
        <f t="shared" si="141"/>
        <v>#REF!</v>
      </c>
      <c r="N729" s="35" t="e">
        <f t="shared" si="142"/>
        <v>#REF!</v>
      </c>
      <c r="O729" s="36" t="e">
        <f t="shared" si="143"/>
        <v>#REF!</v>
      </c>
      <c r="Q729" s="37">
        <f t="shared" si="135"/>
        <v>0</v>
      </c>
      <c r="R729" s="38" t="e">
        <f t="shared" si="136"/>
        <v>#REF!</v>
      </c>
      <c r="S729" s="39" t="e">
        <f t="shared" si="137"/>
        <v>#REF!</v>
      </c>
    </row>
    <row r="730" spans="1:19" x14ac:dyDescent="0.25">
      <c r="A730" s="2"/>
      <c r="C730">
        <f t="shared" si="138"/>
        <v>0</v>
      </c>
      <c r="D730" s="32" t="e">
        <f t="shared" si="139"/>
        <v>#N/A</v>
      </c>
      <c r="E730" s="32" t="e">
        <f>Basic!#REF!</f>
        <v>#REF!</v>
      </c>
      <c r="F730" s="40"/>
      <c r="G730" s="80">
        <f>IFERROR(VLOOKUP(A730,HistData!Y:Z,2,FALSE)/100,G729)</f>
        <v>0.19510000000000002</v>
      </c>
      <c r="H730" s="80" t="str">
        <f>_xll.BDH($B$1,"IVOL_MONEYNESS",A730,A730,"IVOL_MATURITY=MATURITY_1STM","IVOL_MONEYNESS_LEVEL=MONEY_LVL_100_","DTS=H","FACTOR=.01","DAYS=W")</f>
        <v>#N/A Start Date</v>
      </c>
      <c r="I730" s="81" t="str">
        <f t="shared" si="140"/>
        <v>#N/A Start Date</v>
      </c>
      <c r="J730" s="34" t="e">
        <f t="shared" si="132"/>
        <v>#REF!</v>
      </c>
      <c r="K730" s="35" t="e">
        <f t="shared" si="133"/>
        <v>#VALUE!</v>
      </c>
      <c r="L730" s="35" t="e">
        <f t="shared" si="134"/>
        <v>#REF!</v>
      </c>
      <c r="M730" s="35" t="e">
        <f t="shared" si="141"/>
        <v>#REF!</v>
      </c>
      <c r="N730" s="35" t="e">
        <f t="shared" si="142"/>
        <v>#REF!</v>
      </c>
      <c r="O730" s="36" t="e">
        <f t="shared" si="143"/>
        <v>#REF!</v>
      </c>
      <c r="Q730" s="37">
        <f t="shared" si="135"/>
        <v>0</v>
      </c>
      <c r="R730" s="38" t="e">
        <f t="shared" si="136"/>
        <v>#REF!</v>
      </c>
      <c r="S730" s="39" t="e">
        <f t="shared" si="137"/>
        <v>#REF!</v>
      </c>
    </row>
    <row r="731" spans="1:19" x14ac:dyDescent="0.25">
      <c r="A731" s="2"/>
      <c r="C731">
        <f t="shared" si="138"/>
        <v>0</v>
      </c>
      <c r="D731" s="32" t="e">
        <f t="shared" si="139"/>
        <v>#N/A</v>
      </c>
      <c r="E731" s="32" t="e">
        <f>Basic!#REF!</f>
        <v>#REF!</v>
      </c>
      <c r="F731" s="40"/>
      <c r="G731" s="80">
        <f>IFERROR(VLOOKUP(A731,HistData!Y:Z,2,FALSE)/100,G730)</f>
        <v>0.19510000000000002</v>
      </c>
      <c r="H731" s="80" t="str">
        <f>_xll.BDH($B$1,"IVOL_MONEYNESS",A731,A731,"IVOL_MATURITY=MATURITY_1STM","IVOL_MONEYNESS_LEVEL=MONEY_LVL_100_","DTS=H","FACTOR=.01","DAYS=W")</f>
        <v>#N/A Start Date</v>
      </c>
      <c r="I731" s="81" t="str">
        <f t="shared" si="140"/>
        <v>#N/A Start Date</v>
      </c>
      <c r="J731" s="34" t="e">
        <f t="shared" si="132"/>
        <v>#REF!</v>
      </c>
      <c r="K731" s="35" t="e">
        <f t="shared" si="133"/>
        <v>#VALUE!</v>
      </c>
      <c r="L731" s="35" t="e">
        <f t="shared" si="134"/>
        <v>#REF!</v>
      </c>
      <c r="M731" s="35" t="e">
        <f t="shared" si="141"/>
        <v>#REF!</v>
      </c>
      <c r="N731" s="35" t="e">
        <f t="shared" si="142"/>
        <v>#REF!</v>
      </c>
      <c r="O731" s="36" t="e">
        <f t="shared" si="143"/>
        <v>#REF!</v>
      </c>
      <c r="Q731" s="37">
        <f t="shared" si="135"/>
        <v>0</v>
      </c>
      <c r="R731" s="38" t="e">
        <f t="shared" si="136"/>
        <v>#REF!</v>
      </c>
      <c r="S731" s="39" t="e">
        <f t="shared" si="137"/>
        <v>#REF!</v>
      </c>
    </row>
    <row r="732" spans="1:19" x14ac:dyDescent="0.25">
      <c r="A732" s="2"/>
      <c r="C732">
        <f t="shared" si="138"/>
        <v>0</v>
      </c>
      <c r="D732" s="32" t="e">
        <f t="shared" si="139"/>
        <v>#N/A</v>
      </c>
      <c r="E732" s="32" t="e">
        <f>Basic!#REF!</f>
        <v>#REF!</v>
      </c>
      <c r="F732" s="40"/>
      <c r="G732" s="80">
        <f>IFERROR(VLOOKUP(A732,HistData!Y:Z,2,FALSE)/100,G731)</f>
        <v>0.19510000000000002</v>
      </c>
      <c r="H732" s="80" t="str">
        <f>_xll.BDH($B$1,"IVOL_MONEYNESS",A732,A732,"IVOL_MATURITY=MATURITY_1STM","IVOL_MONEYNESS_LEVEL=MONEY_LVL_100_","DTS=H","FACTOR=.01","DAYS=W")</f>
        <v>#N/A Start Date</v>
      </c>
      <c r="I732" s="81" t="str">
        <f t="shared" si="140"/>
        <v>#N/A Start Date</v>
      </c>
      <c r="J732" s="34" t="e">
        <f t="shared" si="132"/>
        <v>#REF!</v>
      </c>
      <c r="K732" s="35" t="e">
        <f t="shared" si="133"/>
        <v>#VALUE!</v>
      </c>
      <c r="L732" s="35" t="e">
        <f t="shared" si="134"/>
        <v>#REF!</v>
      </c>
      <c r="M732" s="35" t="e">
        <f t="shared" si="141"/>
        <v>#REF!</v>
      </c>
      <c r="N732" s="35" t="e">
        <f t="shared" si="142"/>
        <v>#REF!</v>
      </c>
      <c r="O732" s="36" t="e">
        <f t="shared" si="143"/>
        <v>#REF!</v>
      </c>
      <c r="Q732" s="37">
        <f t="shared" si="135"/>
        <v>0</v>
      </c>
      <c r="R732" s="38" t="e">
        <f t="shared" si="136"/>
        <v>#REF!</v>
      </c>
      <c r="S732" s="39" t="e">
        <f t="shared" si="137"/>
        <v>#REF!</v>
      </c>
    </row>
    <row r="733" spans="1:19" x14ac:dyDescent="0.25">
      <c r="A733" s="2"/>
      <c r="C733">
        <f t="shared" si="138"/>
        <v>0</v>
      </c>
      <c r="D733" s="32" t="e">
        <f t="shared" si="139"/>
        <v>#N/A</v>
      </c>
      <c r="E733" s="32" t="e">
        <f>Basic!#REF!</f>
        <v>#REF!</v>
      </c>
      <c r="F733" s="40"/>
      <c r="G733" s="80">
        <f>IFERROR(VLOOKUP(A733,HistData!Y:Z,2,FALSE)/100,G732)</f>
        <v>0.19510000000000002</v>
      </c>
      <c r="H733" s="80" t="str">
        <f>_xll.BDH($B$1,"IVOL_MONEYNESS",A733,A733,"IVOL_MATURITY=MATURITY_1STM","IVOL_MONEYNESS_LEVEL=MONEY_LVL_100_","DTS=H","FACTOR=.01","DAYS=W")</f>
        <v>#N/A Start Date</v>
      </c>
      <c r="I733" s="81" t="str">
        <f t="shared" si="140"/>
        <v>#N/A Start Date</v>
      </c>
      <c r="J733" s="34" t="e">
        <f t="shared" si="132"/>
        <v>#REF!</v>
      </c>
      <c r="K733" s="35" t="e">
        <f t="shared" si="133"/>
        <v>#VALUE!</v>
      </c>
      <c r="L733" s="35" t="e">
        <f t="shared" si="134"/>
        <v>#REF!</v>
      </c>
      <c r="M733" s="35" t="e">
        <f t="shared" si="141"/>
        <v>#REF!</v>
      </c>
      <c r="N733" s="35" t="e">
        <f t="shared" si="142"/>
        <v>#REF!</v>
      </c>
      <c r="O733" s="36" t="e">
        <f t="shared" si="143"/>
        <v>#REF!</v>
      </c>
      <c r="Q733" s="37">
        <f t="shared" si="135"/>
        <v>0</v>
      </c>
      <c r="R733" s="38" t="e">
        <f t="shared" si="136"/>
        <v>#REF!</v>
      </c>
      <c r="S733" s="39" t="e">
        <f t="shared" si="137"/>
        <v>#REF!</v>
      </c>
    </row>
    <row r="734" spans="1:19" x14ac:dyDescent="0.25">
      <c r="A734" s="2"/>
      <c r="C734">
        <f t="shared" si="138"/>
        <v>0</v>
      </c>
      <c r="D734" s="32" t="e">
        <f t="shared" si="139"/>
        <v>#N/A</v>
      </c>
      <c r="E734" s="32" t="e">
        <f>Basic!#REF!</f>
        <v>#REF!</v>
      </c>
      <c r="F734" s="40"/>
      <c r="G734" s="80">
        <f>IFERROR(VLOOKUP(A734,HistData!Y:Z,2,FALSE)/100,G733)</f>
        <v>0.19510000000000002</v>
      </c>
      <c r="H734" s="80" t="str">
        <f>_xll.BDH($B$1,"IVOL_MONEYNESS",A734,A734,"IVOL_MATURITY=MATURITY_1STM","IVOL_MONEYNESS_LEVEL=MONEY_LVL_100_","DTS=H","FACTOR=.01","DAYS=W")</f>
        <v>#N/A Start Date</v>
      </c>
      <c r="I734" s="81" t="str">
        <f t="shared" si="140"/>
        <v>#N/A Start Date</v>
      </c>
      <c r="J734" s="34" t="e">
        <f t="shared" si="132"/>
        <v>#REF!</v>
      </c>
      <c r="K734" s="35" t="e">
        <f t="shared" si="133"/>
        <v>#VALUE!</v>
      </c>
      <c r="L734" s="35" t="e">
        <f t="shared" si="134"/>
        <v>#REF!</v>
      </c>
      <c r="M734" s="35" t="e">
        <f t="shared" si="141"/>
        <v>#REF!</v>
      </c>
      <c r="N734" s="35" t="e">
        <f t="shared" si="142"/>
        <v>#REF!</v>
      </c>
      <c r="O734" s="36" t="e">
        <f t="shared" si="143"/>
        <v>#REF!</v>
      </c>
      <c r="Q734" s="37">
        <f t="shared" si="135"/>
        <v>0</v>
      </c>
      <c r="R734" s="38" t="e">
        <f t="shared" si="136"/>
        <v>#REF!</v>
      </c>
      <c r="S734" s="39" t="e">
        <f t="shared" si="137"/>
        <v>#REF!</v>
      </c>
    </row>
    <row r="735" spans="1:19" x14ac:dyDescent="0.25">
      <c r="A735" s="2"/>
      <c r="C735">
        <f t="shared" si="138"/>
        <v>0</v>
      </c>
      <c r="D735" s="32" t="e">
        <f t="shared" si="139"/>
        <v>#N/A</v>
      </c>
      <c r="E735" s="32" t="e">
        <f>Basic!#REF!</f>
        <v>#REF!</v>
      </c>
      <c r="F735" s="40"/>
      <c r="G735" s="80">
        <f>IFERROR(VLOOKUP(A735,HistData!Y:Z,2,FALSE)/100,G734)</f>
        <v>0.19510000000000002</v>
      </c>
      <c r="H735" s="80" t="str">
        <f>_xll.BDH($B$1,"IVOL_MONEYNESS",A735,A735,"IVOL_MATURITY=MATURITY_1STM","IVOL_MONEYNESS_LEVEL=MONEY_LVL_100_","DTS=H","FACTOR=.01","DAYS=W")</f>
        <v>#N/A Start Date</v>
      </c>
      <c r="I735" s="81" t="str">
        <f t="shared" si="140"/>
        <v>#N/A Start Date</v>
      </c>
      <c r="J735" s="34" t="e">
        <f t="shared" si="132"/>
        <v>#REF!</v>
      </c>
      <c r="K735" s="35" t="e">
        <f t="shared" si="133"/>
        <v>#VALUE!</v>
      </c>
      <c r="L735" s="35" t="e">
        <f t="shared" si="134"/>
        <v>#REF!</v>
      </c>
      <c r="M735" s="35" t="e">
        <f t="shared" si="141"/>
        <v>#REF!</v>
      </c>
      <c r="N735" s="35" t="e">
        <f t="shared" si="142"/>
        <v>#REF!</v>
      </c>
      <c r="O735" s="36" t="e">
        <f t="shared" si="143"/>
        <v>#REF!</v>
      </c>
      <c r="Q735" s="37">
        <f t="shared" si="135"/>
        <v>0</v>
      </c>
      <c r="R735" s="38" t="e">
        <f t="shared" si="136"/>
        <v>#REF!</v>
      </c>
      <c r="S735" s="39" t="e">
        <f t="shared" si="137"/>
        <v>#REF!</v>
      </c>
    </row>
    <row r="736" spans="1:19" x14ac:dyDescent="0.25">
      <c r="A736" s="2"/>
      <c r="C736">
        <f t="shared" si="138"/>
        <v>0</v>
      </c>
      <c r="D736" s="32" t="e">
        <f t="shared" si="139"/>
        <v>#N/A</v>
      </c>
      <c r="E736" s="32" t="e">
        <f>Basic!#REF!</f>
        <v>#REF!</v>
      </c>
      <c r="F736" s="40"/>
      <c r="G736" s="80">
        <f>IFERROR(VLOOKUP(A736,HistData!Y:Z,2,FALSE)/100,G735)</f>
        <v>0.19510000000000002</v>
      </c>
      <c r="H736" s="80" t="str">
        <f>_xll.BDH($B$1,"IVOL_MONEYNESS",A736,A736,"IVOL_MATURITY=MATURITY_1STM","IVOL_MONEYNESS_LEVEL=MONEY_LVL_100_","DTS=H","FACTOR=.01","DAYS=W")</f>
        <v>#N/A Start Date</v>
      </c>
      <c r="I736" s="81" t="str">
        <f t="shared" si="140"/>
        <v>#N/A Start Date</v>
      </c>
      <c r="J736" s="34" t="e">
        <f t="shared" si="132"/>
        <v>#REF!</v>
      </c>
      <c r="K736" s="35" t="e">
        <f t="shared" si="133"/>
        <v>#VALUE!</v>
      </c>
      <c r="L736" s="35" t="e">
        <f t="shared" si="134"/>
        <v>#REF!</v>
      </c>
      <c r="M736" s="35" t="e">
        <f t="shared" si="141"/>
        <v>#REF!</v>
      </c>
      <c r="N736" s="35" t="e">
        <f t="shared" si="142"/>
        <v>#REF!</v>
      </c>
      <c r="O736" s="36" t="e">
        <f t="shared" si="143"/>
        <v>#REF!</v>
      </c>
      <c r="Q736" s="37">
        <f t="shared" si="135"/>
        <v>0</v>
      </c>
      <c r="R736" s="38" t="e">
        <f t="shared" si="136"/>
        <v>#REF!</v>
      </c>
      <c r="S736" s="39" t="e">
        <f t="shared" si="137"/>
        <v>#REF!</v>
      </c>
    </row>
    <row r="737" spans="1:19" x14ac:dyDescent="0.25">
      <c r="A737" s="2"/>
      <c r="C737">
        <f t="shared" si="138"/>
        <v>0</v>
      </c>
      <c r="D737" s="32" t="e">
        <f t="shared" si="139"/>
        <v>#N/A</v>
      </c>
      <c r="E737" s="32" t="e">
        <f>Basic!#REF!</f>
        <v>#REF!</v>
      </c>
      <c r="F737" s="40"/>
      <c r="G737" s="80">
        <f>IFERROR(VLOOKUP(A737,HistData!Y:Z,2,FALSE)/100,G736)</f>
        <v>0.19510000000000002</v>
      </c>
      <c r="H737" s="80" t="str">
        <f>_xll.BDH($B$1,"IVOL_MONEYNESS",A737,A737,"IVOL_MATURITY=MATURITY_1STM","IVOL_MONEYNESS_LEVEL=MONEY_LVL_100_","DTS=H","FACTOR=.01","DAYS=W")</f>
        <v>#N/A Start Date</v>
      </c>
      <c r="I737" s="81" t="str">
        <f t="shared" si="140"/>
        <v>#N/A Start Date</v>
      </c>
      <c r="J737" s="34" t="e">
        <f t="shared" si="132"/>
        <v>#REF!</v>
      </c>
      <c r="K737" s="35" t="e">
        <f t="shared" si="133"/>
        <v>#VALUE!</v>
      </c>
      <c r="L737" s="35" t="e">
        <f t="shared" si="134"/>
        <v>#REF!</v>
      </c>
      <c r="M737" s="35" t="e">
        <f t="shared" si="141"/>
        <v>#REF!</v>
      </c>
      <c r="N737" s="35" t="e">
        <f t="shared" si="142"/>
        <v>#REF!</v>
      </c>
      <c r="O737" s="36" t="e">
        <f t="shared" si="143"/>
        <v>#REF!</v>
      </c>
      <c r="Q737" s="37">
        <f t="shared" si="135"/>
        <v>0</v>
      </c>
      <c r="R737" s="38" t="e">
        <f t="shared" si="136"/>
        <v>#REF!</v>
      </c>
      <c r="S737" s="39" t="e">
        <f t="shared" si="137"/>
        <v>#REF!</v>
      </c>
    </row>
    <row r="738" spans="1:19" x14ac:dyDescent="0.25">
      <c r="A738" s="2"/>
      <c r="C738">
        <f t="shared" si="138"/>
        <v>0</v>
      </c>
      <c r="D738" s="32" t="e">
        <f t="shared" si="139"/>
        <v>#N/A</v>
      </c>
      <c r="E738" s="32" t="e">
        <f>Basic!#REF!</f>
        <v>#REF!</v>
      </c>
      <c r="F738" s="40"/>
      <c r="G738" s="80">
        <f>IFERROR(VLOOKUP(A738,HistData!Y:Z,2,FALSE)/100,G737)</f>
        <v>0.19510000000000002</v>
      </c>
      <c r="H738" s="80" t="str">
        <f>_xll.BDH($B$1,"IVOL_MONEYNESS",A738,A738,"IVOL_MATURITY=MATURITY_1STM","IVOL_MONEYNESS_LEVEL=MONEY_LVL_100_","DTS=H","FACTOR=.01","DAYS=W")</f>
        <v>#N/A Start Date</v>
      </c>
      <c r="I738" s="81" t="str">
        <f t="shared" si="140"/>
        <v>#N/A Start Date</v>
      </c>
      <c r="J738" s="34" t="e">
        <f t="shared" si="132"/>
        <v>#REF!</v>
      </c>
      <c r="K738" s="35" t="e">
        <f t="shared" si="133"/>
        <v>#VALUE!</v>
      </c>
      <c r="L738" s="35" t="e">
        <f t="shared" si="134"/>
        <v>#REF!</v>
      </c>
      <c r="M738" s="35" t="e">
        <f t="shared" si="141"/>
        <v>#REF!</v>
      </c>
      <c r="N738" s="35" t="e">
        <f t="shared" si="142"/>
        <v>#REF!</v>
      </c>
      <c r="O738" s="36" t="e">
        <f t="shared" si="143"/>
        <v>#REF!</v>
      </c>
      <c r="Q738" s="37">
        <f t="shared" si="135"/>
        <v>0</v>
      </c>
      <c r="R738" s="38" t="e">
        <f t="shared" si="136"/>
        <v>#REF!</v>
      </c>
      <c r="S738" s="39" t="e">
        <f t="shared" si="137"/>
        <v>#REF!</v>
      </c>
    </row>
    <row r="739" spans="1:19" x14ac:dyDescent="0.25">
      <c r="A739" s="2"/>
      <c r="C739">
        <f t="shared" si="138"/>
        <v>0</v>
      </c>
      <c r="D739" s="32" t="e">
        <f t="shared" si="139"/>
        <v>#N/A</v>
      </c>
      <c r="E739" s="32" t="e">
        <f>Basic!#REF!</f>
        <v>#REF!</v>
      </c>
      <c r="F739" s="40"/>
      <c r="G739" s="80">
        <f>IFERROR(VLOOKUP(A739,HistData!Y:Z,2,FALSE)/100,G738)</f>
        <v>0.19510000000000002</v>
      </c>
      <c r="H739" s="80" t="str">
        <f>_xll.BDH($B$1,"IVOL_MONEYNESS",A739,A739,"IVOL_MATURITY=MATURITY_1STM","IVOL_MONEYNESS_LEVEL=MONEY_LVL_100_","DTS=H","FACTOR=.01","DAYS=W")</f>
        <v>#N/A Start Date</v>
      </c>
      <c r="I739" s="81" t="str">
        <f t="shared" si="140"/>
        <v>#N/A Start Date</v>
      </c>
      <c r="J739" s="34" t="e">
        <f t="shared" si="132"/>
        <v>#REF!</v>
      </c>
      <c r="K739" s="35" t="e">
        <f t="shared" si="133"/>
        <v>#VALUE!</v>
      </c>
      <c r="L739" s="35" t="e">
        <f t="shared" si="134"/>
        <v>#REF!</v>
      </c>
      <c r="M739" s="35" t="e">
        <f t="shared" si="141"/>
        <v>#REF!</v>
      </c>
      <c r="N739" s="35" t="e">
        <f t="shared" si="142"/>
        <v>#REF!</v>
      </c>
      <c r="O739" s="36" t="e">
        <f t="shared" si="143"/>
        <v>#REF!</v>
      </c>
      <c r="Q739" s="37">
        <f t="shared" si="135"/>
        <v>0</v>
      </c>
      <c r="R739" s="38" t="e">
        <f t="shared" si="136"/>
        <v>#REF!</v>
      </c>
      <c r="S739" s="39" t="e">
        <f t="shared" si="137"/>
        <v>#REF!</v>
      </c>
    </row>
    <row r="740" spans="1:19" x14ac:dyDescent="0.25">
      <c r="A740" s="2"/>
      <c r="C740">
        <f t="shared" si="138"/>
        <v>0</v>
      </c>
      <c r="D740" s="32" t="e">
        <f t="shared" si="139"/>
        <v>#N/A</v>
      </c>
      <c r="E740" s="32" t="e">
        <f>Basic!#REF!</f>
        <v>#REF!</v>
      </c>
      <c r="F740" s="40"/>
      <c r="G740" s="80">
        <f>IFERROR(VLOOKUP(A740,HistData!Y:Z,2,FALSE)/100,G739)</f>
        <v>0.19510000000000002</v>
      </c>
      <c r="H740" s="80" t="str">
        <f>_xll.BDH($B$1,"IVOL_MONEYNESS",A740,A740,"IVOL_MATURITY=MATURITY_1STM","IVOL_MONEYNESS_LEVEL=MONEY_LVL_100_","DTS=H","FACTOR=.01","DAYS=W")</f>
        <v>#N/A Start Date</v>
      </c>
      <c r="I740" s="81" t="str">
        <f t="shared" si="140"/>
        <v>#N/A Start Date</v>
      </c>
      <c r="J740" s="34" t="e">
        <f t="shared" si="132"/>
        <v>#REF!</v>
      </c>
      <c r="K740" s="35" t="e">
        <f t="shared" si="133"/>
        <v>#VALUE!</v>
      </c>
      <c r="L740" s="35" t="e">
        <f t="shared" si="134"/>
        <v>#REF!</v>
      </c>
      <c r="M740" s="35" t="e">
        <f t="shared" si="141"/>
        <v>#REF!</v>
      </c>
      <c r="N740" s="35" t="e">
        <f t="shared" si="142"/>
        <v>#REF!</v>
      </c>
      <c r="O740" s="36" t="e">
        <f t="shared" si="143"/>
        <v>#REF!</v>
      </c>
      <c r="Q740" s="37">
        <f t="shared" si="135"/>
        <v>0</v>
      </c>
      <c r="R740" s="38" t="e">
        <f t="shared" si="136"/>
        <v>#REF!</v>
      </c>
      <c r="S740" s="39" t="e">
        <f t="shared" si="137"/>
        <v>#REF!</v>
      </c>
    </row>
    <row r="741" spans="1:19" x14ac:dyDescent="0.25">
      <c r="A741" s="2"/>
      <c r="C741">
        <f t="shared" si="138"/>
        <v>0</v>
      </c>
      <c r="D741" s="32" t="e">
        <f t="shared" si="139"/>
        <v>#N/A</v>
      </c>
      <c r="E741" s="32" t="e">
        <f>Basic!#REF!</f>
        <v>#REF!</v>
      </c>
      <c r="F741" s="40"/>
      <c r="G741" s="80">
        <f>IFERROR(VLOOKUP(A741,HistData!Y:Z,2,FALSE)/100,G740)</f>
        <v>0.19510000000000002</v>
      </c>
      <c r="H741" s="80" t="str">
        <f>_xll.BDH($B$1,"IVOL_MONEYNESS",A741,A741,"IVOL_MATURITY=MATURITY_1STM","IVOL_MONEYNESS_LEVEL=MONEY_LVL_100_","DTS=H","FACTOR=.01","DAYS=W")</f>
        <v>#N/A Start Date</v>
      </c>
      <c r="I741" s="81" t="str">
        <f t="shared" si="140"/>
        <v>#N/A Start Date</v>
      </c>
      <c r="J741" s="34" t="e">
        <f t="shared" si="132"/>
        <v>#REF!</v>
      </c>
      <c r="K741" s="35" t="e">
        <f t="shared" si="133"/>
        <v>#VALUE!</v>
      </c>
      <c r="L741" s="35" t="e">
        <f t="shared" si="134"/>
        <v>#REF!</v>
      </c>
      <c r="M741" s="35" t="e">
        <f t="shared" si="141"/>
        <v>#REF!</v>
      </c>
      <c r="N741" s="35" t="e">
        <f t="shared" si="142"/>
        <v>#REF!</v>
      </c>
      <c r="O741" s="36" t="e">
        <f t="shared" si="143"/>
        <v>#REF!</v>
      </c>
      <c r="Q741" s="37">
        <f t="shared" si="135"/>
        <v>0</v>
      </c>
      <c r="R741" s="38" t="e">
        <f t="shared" si="136"/>
        <v>#REF!</v>
      </c>
      <c r="S741" s="39" t="e">
        <f t="shared" si="137"/>
        <v>#REF!</v>
      </c>
    </row>
    <row r="742" spans="1:19" x14ac:dyDescent="0.25">
      <c r="A742" s="2"/>
      <c r="C742">
        <f t="shared" si="138"/>
        <v>0</v>
      </c>
      <c r="D742" s="32" t="e">
        <f t="shared" si="139"/>
        <v>#N/A</v>
      </c>
      <c r="E742" s="32" t="e">
        <f>Basic!#REF!</f>
        <v>#REF!</v>
      </c>
      <c r="F742" s="40"/>
      <c r="G742" s="80">
        <f>IFERROR(VLOOKUP(A742,HistData!Y:Z,2,FALSE)/100,G741)</f>
        <v>0.19510000000000002</v>
      </c>
      <c r="H742" s="80" t="str">
        <f>_xll.BDH($B$1,"IVOL_MONEYNESS",A742,A742,"IVOL_MATURITY=MATURITY_1STM","IVOL_MONEYNESS_LEVEL=MONEY_LVL_100_","DTS=H","FACTOR=.01","DAYS=W")</f>
        <v>#N/A Start Date</v>
      </c>
      <c r="I742" s="81" t="str">
        <f t="shared" si="140"/>
        <v>#N/A Start Date</v>
      </c>
      <c r="J742" s="34" t="e">
        <f t="shared" si="132"/>
        <v>#REF!</v>
      </c>
      <c r="K742" s="35" t="e">
        <f t="shared" si="133"/>
        <v>#VALUE!</v>
      </c>
      <c r="L742" s="35" t="e">
        <f t="shared" si="134"/>
        <v>#REF!</v>
      </c>
      <c r="M742" s="35" t="e">
        <f t="shared" si="141"/>
        <v>#REF!</v>
      </c>
      <c r="N742" s="35" t="e">
        <f t="shared" si="142"/>
        <v>#REF!</v>
      </c>
      <c r="O742" s="36" t="e">
        <f t="shared" si="143"/>
        <v>#REF!</v>
      </c>
      <c r="Q742" s="37">
        <f t="shared" si="135"/>
        <v>0</v>
      </c>
      <c r="R742" s="38" t="e">
        <f t="shared" si="136"/>
        <v>#REF!</v>
      </c>
      <c r="S742" s="39" t="e">
        <f t="shared" si="137"/>
        <v>#REF!</v>
      </c>
    </row>
    <row r="743" spans="1:19" x14ac:dyDescent="0.25">
      <c r="A743" s="2"/>
      <c r="C743">
        <f t="shared" si="138"/>
        <v>0</v>
      </c>
      <c r="D743" s="32" t="e">
        <f t="shared" si="139"/>
        <v>#N/A</v>
      </c>
      <c r="E743" s="32" t="e">
        <f>Basic!#REF!</f>
        <v>#REF!</v>
      </c>
      <c r="F743" s="40"/>
      <c r="G743" s="80">
        <f>IFERROR(VLOOKUP(A743,HistData!Y:Z,2,FALSE)/100,G742)</f>
        <v>0.19510000000000002</v>
      </c>
      <c r="H743" s="80" t="str">
        <f>_xll.BDH($B$1,"IVOL_MONEYNESS",A743,A743,"IVOL_MATURITY=MATURITY_1STM","IVOL_MONEYNESS_LEVEL=MONEY_LVL_100_","DTS=H","FACTOR=.01","DAYS=W")</f>
        <v>#N/A Start Date</v>
      </c>
      <c r="I743" s="81" t="str">
        <f t="shared" si="140"/>
        <v>#N/A Start Date</v>
      </c>
      <c r="J743" s="34" t="e">
        <f t="shared" si="132"/>
        <v>#REF!</v>
      </c>
      <c r="K743" s="35" t="e">
        <f t="shared" si="133"/>
        <v>#VALUE!</v>
      </c>
      <c r="L743" s="35" t="e">
        <f t="shared" si="134"/>
        <v>#REF!</v>
      </c>
      <c r="M743" s="35" t="e">
        <f t="shared" si="141"/>
        <v>#REF!</v>
      </c>
      <c r="N743" s="35" t="e">
        <f t="shared" si="142"/>
        <v>#REF!</v>
      </c>
      <c r="O743" s="36" t="e">
        <f t="shared" si="143"/>
        <v>#REF!</v>
      </c>
      <c r="Q743" s="37">
        <f t="shared" si="135"/>
        <v>0</v>
      </c>
      <c r="R743" s="38" t="e">
        <f t="shared" si="136"/>
        <v>#REF!</v>
      </c>
      <c r="S743" s="39" t="e">
        <f t="shared" si="137"/>
        <v>#REF!</v>
      </c>
    </row>
    <row r="744" spans="1:19" x14ac:dyDescent="0.25">
      <c r="A744" s="2"/>
      <c r="C744">
        <f t="shared" si="138"/>
        <v>0</v>
      </c>
      <c r="D744" s="32" t="e">
        <f t="shared" si="139"/>
        <v>#N/A</v>
      </c>
      <c r="E744" s="32" t="e">
        <f>Basic!#REF!</f>
        <v>#REF!</v>
      </c>
      <c r="F744" s="40"/>
      <c r="G744" s="80">
        <f>IFERROR(VLOOKUP(A744,HistData!Y:Z,2,FALSE)/100,G743)</f>
        <v>0.19510000000000002</v>
      </c>
      <c r="H744" s="80" t="str">
        <f>_xll.BDH($B$1,"IVOL_MONEYNESS",A744,A744,"IVOL_MATURITY=MATURITY_1STM","IVOL_MONEYNESS_LEVEL=MONEY_LVL_100_","DTS=H","FACTOR=.01","DAYS=W")</f>
        <v>#N/A Start Date</v>
      </c>
      <c r="I744" s="81" t="str">
        <f t="shared" si="140"/>
        <v>#N/A Start Date</v>
      </c>
      <c r="J744" s="34" t="e">
        <f t="shared" si="132"/>
        <v>#REF!</v>
      </c>
      <c r="K744" s="35" t="e">
        <f t="shared" si="133"/>
        <v>#VALUE!</v>
      </c>
      <c r="L744" s="35" t="e">
        <f t="shared" si="134"/>
        <v>#REF!</v>
      </c>
      <c r="M744" s="35" t="e">
        <f t="shared" si="141"/>
        <v>#REF!</v>
      </c>
      <c r="N744" s="35" t="e">
        <f t="shared" si="142"/>
        <v>#REF!</v>
      </c>
      <c r="O744" s="36" t="e">
        <f t="shared" si="143"/>
        <v>#REF!</v>
      </c>
      <c r="Q744" s="37">
        <f t="shared" si="135"/>
        <v>0</v>
      </c>
      <c r="R744" s="38" t="e">
        <f t="shared" si="136"/>
        <v>#REF!</v>
      </c>
      <c r="S744" s="39" t="e">
        <f t="shared" si="137"/>
        <v>#REF!</v>
      </c>
    </row>
    <row r="745" spans="1:19" x14ac:dyDescent="0.25">
      <c r="A745" s="2"/>
      <c r="C745">
        <f t="shared" si="138"/>
        <v>0</v>
      </c>
      <c r="D745" s="32" t="e">
        <f t="shared" si="139"/>
        <v>#N/A</v>
      </c>
      <c r="E745" s="32" t="e">
        <f>Basic!#REF!</f>
        <v>#REF!</v>
      </c>
      <c r="F745" s="40"/>
      <c r="G745" s="80">
        <f>IFERROR(VLOOKUP(A745,HistData!Y:Z,2,FALSE)/100,G744)</f>
        <v>0.19510000000000002</v>
      </c>
      <c r="H745" s="80" t="str">
        <f>_xll.BDH($B$1,"IVOL_MONEYNESS",A745,A745,"IVOL_MATURITY=MATURITY_1STM","IVOL_MONEYNESS_LEVEL=MONEY_LVL_100_","DTS=H","FACTOR=.01","DAYS=W")</f>
        <v>#N/A Start Date</v>
      </c>
      <c r="I745" s="81" t="str">
        <f t="shared" si="140"/>
        <v>#N/A Start Date</v>
      </c>
      <c r="J745" s="34" t="e">
        <f t="shared" si="132"/>
        <v>#REF!</v>
      </c>
      <c r="K745" s="35" t="e">
        <f t="shared" si="133"/>
        <v>#VALUE!</v>
      </c>
      <c r="L745" s="35" t="e">
        <f t="shared" si="134"/>
        <v>#REF!</v>
      </c>
      <c r="M745" s="35" t="e">
        <f t="shared" si="141"/>
        <v>#REF!</v>
      </c>
      <c r="N745" s="35" t="e">
        <f t="shared" si="142"/>
        <v>#REF!</v>
      </c>
      <c r="O745" s="36" t="e">
        <f t="shared" si="143"/>
        <v>#REF!</v>
      </c>
      <c r="Q745" s="37">
        <f t="shared" si="135"/>
        <v>0</v>
      </c>
      <c r="R745" s="38" t="e">
        <f t="shared" si="136"/>
        <v>#REF!</v>
      </c>
      <c r="S745" s="39" t="e">
        <f t="shared" si="137"/>
        <v>#REF!</v>
      </c>
    </row>
    <row r="746" spans="1:19" x14ac:dyDescent="0.25">
      <c r="A746" s="2"/>
      <c r="C746">
        <f t="shared" si="138"/>
        <v>0</v>
      </c>
      <c r="D746" s="32" t="e">
        <f t="shared" si="139"/>
        <v>#N/A</v>
      </c>
      <c r="E746" s="32" t="e">
        <f>Basic!#REF!</f>
        <v>#REF!</v>
      </c>
      <c r="F746" s="40"/>
      <c r="G746" s="80">
        <f>IFERROR(VLOOKUP(A746,HistData!Y:Z,2,FALSE)/100,G745)</f>
        <v>0.19510000000000002</v>
      </c>
      <c r="H746" s="80" t="str">
        <f>_xll.BDH($B$1,"IVOL_MONEYNESS",A746,A746,"IVOL_MATURITY=MATURITY_1STM","IVOL_MONEYNESS_LEVEL=MONEY_LVL_100_","DTS=H","FACTOR=.01","DAYS=W")</f>
        <v>#N/A Start Date</v>
      </c>
      <c r="I746" s="81" t="str">
        <f t="shared" si="140"/>
        <v>#N/A Start Date</v>
      </c>
      <c r="J746" s="34" t="e">
        <f t="shared" si="132"/>
        <v>#REF!</v>
      </c>
      <c r="K746" s="35" t="e">
        <f t="shared" si="133"/>
        <v>#VALUE!</v>
      </c>
      <c r="L746" s="35" t="e">
        <f t="shared" si="134"/>
        <v>#REF!</v>
      </c>
      <c r="M746" s="35" t="e">
        <f t="shared" si="141"/>
        <v>#REF!</v>
      </c>
      <c r="N746" s="35" t="e">
        <f t="shared" si="142"/>
        <v>#REF!</v>
      </c>
      <c r="O746" s="36" t="e">
        <f t="shared" si="143"/>
        <v>#REF!</v>
      </c>
      <c r="Q746" s="37">
        <f t="shared" si="135"/>
        <v>0</v>
      </c>
      <c r="R746" s="38" t="e">
        <f t="shared" si="136"/>
        <v>#REF!</v>
      </c>
      <c r="S746" s="39" t="e">
        <f t="shared" si="137"/>
        <v>#REF!</v>
      </c>
    </row>
    <row r="747" spans="1:19" x14ac:dyDescent="0.25">
      <c r="A747" s="2"/>
      <c r="C747">
        <f t="shared" si="138"/>
        <v>0</v>
      </c>
      <c r="D747" s="32" t="e">
        <f t="shared" si="139"/>
        <v>#N/A</v>
      </c>
      <c r="E747" s="32" t="e">
        <f>Basic!#REF!</f>
        <v>#REF!</v>
      </c>
      <c r="F747" s="40"/>
      <c r="G747" s="80">
        <f>IFERROR(VLOOKUP(A747,HistData!Y:Z,2,FALSE)/100,G746)</f>
        <v>0.19510000000000002</v>
      </c>
      <c r="H747" s="80" t="str">
        <f>_xll.BDH($B$1,"IVOL_MONEYNESS",A747,A747,"IVOL_MATURITY=MATURITY_1STM","IVOL_MONEYNESS_LEVEL=MONEY_LVL_100_","DTS=H","FACTOR=.01","DAYS=W")</f>
        <v>#N/A Start Date</v>
      </c>
      <c r="I747" s="81" t="str">
        <f t="shared" si="140"/>
        <v>#N/A Start Date</v>
      </c>
      <c r="J747" s="34" t="e">
        <f t="shared" si="132"/>
        <v>#REF!</v>
      </c>
      <c r="K747" s="35" t="e">
        <f t="shared" si="133"/>
        <v>#VALUE!</v>
      </c>
      <c r="L747" s="35" t="e">
        <f t="shared" si="134"/>
        <v>#REF!</v>
      </c>
      <c r="M747" s="35" t="e">
        <f t="shared" si="141"/>
        <v>#REF!</v>
      </c>
      <c r="N747" s="35" t="e">
        <f t="shared" si="142"/>
        <v>#REF!</v>
      </c>
      <c r="O747" s="36" t="e">
        <f t="shared" si="143"/>
        <v>#REF!</v>
      </c>
      <c r="Q747" s="37">
        <f t="shared" si="135"/>
        <v>0</v>
      </c>
      <c r="R747" s="38" t="e">
        <f t="shared" si="136"/>
        <v>#REF!</v>
      </c>
      <c r="S747" s="39" t="e">
        <f t="shared" si="137"/>
        <v>#REF!</v>
      </c>
    </row>
    <row r="748" spans="1:19" x14ac:dyDescent="0.25">
      <c r="A748" s="2"/>
      <c r="C748">
        <f t="shared" si="138"/>
        <v>0</v>
      </c>
      <c r="D748" s="32" t="e">
        <f t="shared" si="139"/>
        <v>#N/A</v>
      </c>
      <c r="E748" s="32" t="e">
        <f>Basic!#REF!</f>
        <v>#REF!</v>
      </c>
      <c r="F748" s="40"/>
      <c r="G748" s="80">
        <f>IFERROR(VLOOKUP(A748,HistData!Y:Z,2,FALSE)/100,G747)</f>
        <v>0.19510000000000002</v>
      </c>
      <c r="H748" s="80" t="str">
        <f>_xll.BDH($B$1,"IVOL_MONEYNESS",A748,A748,"IVOL_MATURITY=MATURITY_1STM","IVOL_MONEYNESS_LEVEL=MONEY_LVL_100_","DTS=H","FACTOR=.01","DAYS=W")</f>
        <v>#N/A Start Date</v>
      </c>
      <c r="I748" s="81" t="str">
        <f t="shared" si="140"/>
        <v>#N/A Start Date</v>
      </c>
      <c r="J748" s="34" t="e">
        <f t="shared" si="132"/>
        <v>#REF!</v>
      </c>
      <c r="K748" s="35" t="e">
        <f t="shared" si="133"/>
        <v>#VALUE!</v>
      </c>
      <c r="L748" s="35" t="e">
        <f t="shared" si="134"/>
        <v>#REF!</v>
      </c>
      <c r="M748" s="35" t="e">
        <f t="shared" si="141"/>
        <v>#REF!</v>
      </c>
      <c r="N748" s="35" t="e">
        <f t="shared" si="142"/>
        <v>#REF!</v>
      </c>
      <c r="O748" s="36" t="e">
        <f t="shared" si="143"/>
        <v>#REF!</v>
      </c>
      <c r="Q748" s="37">
        <f t="shared" si="135"/>
        <v>0</v>
      </c>
      <c r="R748" s="38" t="e">
        <f t="shared" si="136"/>
        <v>#REF!</v>
      </c>
      <c r="S748" s="39" t="e">
        <f t="shared" si="137"/>
        <v>#REF!</v>
      </c>
    </row>
    <row r="749" spans="1:19" x14ac:dyDescent="0.25">
      <c r="A749" s="2"/>
      <c r="C749">
        <f t="shared" si="138"/>
        <v>0</v>
      </c>
      <c r="D749" s="32" t="e">
        <f t="shared" si="139"/>
        <v>#N/A</v>
      </c>
      <c r="E749" s="32" t="e">
        <f>Basic!#REF!</f>
        <v>#REF!</v>
      </c>
      <c r="F749" s="40"/>
      <c r="G749" s="80">
        <f>IFERROR(VLOOKUP(A749,HistData!Y:Z,2,FALSE)/100,G748)</f>
        <v>0.19510000000000002</v>
      </c>
      <c r="H749" s="80" t="str">
        <f>_xll.BDH($B$1,"IVOL_MONEYNESS",A749,A749,"IVOL_MATURITY=MATURITY_1STM","IVOL_MONEYNESS_LEVEL=MONEY_LVL_100_","DTS=H","FACTOR=.01","DAYS=W")</f>
        <v>#N/A Start Date</v>
      </c>
      <c r="I749" s="81" t="str">
        <f t="shared" si="140"/>
        <v>#N/A Start Date</v>
      </c>
      <c r="J749" s="34" t="e">
        <f t="shared" si="132"/>
        <v>#REF!</v>
      </c>
      <c r="K749" s="35" t="e">
        <f t="shared" si="133"/>
        <v>#VALUE!</v>
      </c>
      <c r="L749" s="35" t="e">
        <f t="shared" si="134"/>
        <v>#REF!</v>
      </c>
      <c r="M749" s="35" t="e">
        <f t="shared" si="141"/>
        <v>#REF!</v>
      </c>
      <c r="N749" s="35" t="e">
        <f t="shared" si="142"/>
        <v>#REF!</v>
      </c>
      <c r="O749" s="36" t="e">
        <f t="shared" si="143"/>
        <v>#REF!</v>
      </c>
      <c r="Q749" s="37">
        <f t="shared" si="135"/>
        <v>0</v>
      </c>
      <c r="R749" s="38" t="e">
        <f t="shared" si="136"/>
        <v>#REF!</v>
      </c>
      <c r="S749" s="39" t="e">
        <f t="shared" si="137"/>
        <v>#REF!</v>
      </c>
    </row>
    <row r="750" spans="1:19" x14ac:dyDescent="0.25">
      <c r="A750" s="2"/>
      <c r="C750">
        <f t="shared" si="138"/>
        <v>0</v>
      </c>
      <c r="D750" s="32" t="e">
        <f t="shared" si="139"/>
        <v>#N/A</v>
      </c>
      <c r="E750" s="32" t="e">
        <f>Basic!#REF!</f>
        <v>#REF!</v>
      </c>
      <c r="F750" s="40"/>
      <c r="G750" s="80">
        <f>IFERROR(VLOOKUP(A750,HistData!Y:Z,2,FALSE)/100,G749)</f>
        <v>0.19510000000000002</v>
      </c>
      <c r="H750" s="80" t="str">
        <f>_xll.BDH($B$1,"IVOL_MONEYNESS",A750,A750,"IVOL_MATURITY=MATURITY_1STM","IVOL_MONEYNESS_LEVEL=MONEY_LVL_100_","DTS=H","FACTOR=.01","DAYS=W")</f>
        <v>#N/A Start Date</v>
      </c>
      <c r="I750" s="81" t="str">
        <f t="shared" si="140"/>
        <v>#N/A Start Date</v>
      </c>
      <c r="J750" s="34" t="e">
        <f t="shared" si="132"/>
        <v>#REF!</v>
      </c>
      <c r="K750" s="35" t="e">
        <f t="shared" si="133"/>
        <v>#VALUE!</v>
      </c>
      <c r="L750" s="35" t="e">
        <f t="shared" si="134"/>
        <v>#REF!</v>
      </c>
      <c r="M750" s="35" t="e">
        <f t="shared" si="141"/>
        <v>#REF!</v>
      </c>
      <c r="N750" s="35" t="e">
        <f t="shared" si="142"/>
        <v>#REF!</v>
      </c>
      <c r="O750" s="36" t="e">
        <f t="shared" si="143"/>
        <v>#REF!</v>
      </c>
      <c r="Q750" s="37">
        <f t="shared" si="135"/>
        <v>0</v>
      </c>
      <c r="R750" s="38" t="e">
        <f t="shared" si="136"/>
        <v>#REF!</v>
      </c>
      <c r="S750" s="39" t="e">
        <f t="shared" si="137"/>
        <v>#REF!</v>
      </c>
    </row>
    <row r="751" spans="1:19" x14ac:dyDescent="0.25">
      <c r="A751" s="2"/>
      <c r="C751">
        <f t="shared" si="138"/>
        <v>0</v>
      </c>
      <c r="D751" s="32" t="e">
        <f t="shared" si="139"/>
        <v>#N/A</v>
      </c>
      <c r="E751" s="32" t="e">
        <f>Basic!#REF!</f>
        <v>#REF!</v>
      </c>
      <c r="F751" s="40"/>
      <c r="G751" s="80">
        <f>IFERROR(VLOOKUP(A751,HistData!Y:Z,2,FALSE)/100,G750)</f>
        <v>0.19510000000000002</v>
      </c>
      <c r="H751" s="80" t="str">
        <f>_xll.BDH($B$1,"IVOL_MONEYNESS",A751,A751,"IVOL_MATURITY=MATURITY_1STM","IVOL_MONEYNESS_LEVEL=MONEY_LVL_100_","DTS=H","FACTOR=.01","DAYS=W")</f>
        <v>#N/A Start Date</v>
      </c>
      <c r="I751" s="81" t="str">
        <f t="shared" si="140"/>
        <v>#N/A Start Date</v>
      </c>
      <c r="J751" s="34" t="e">
        <f t="shared" si="132"/>
        <v>#REF!</v>
      </c>
      <c r="K751" s="35" t="e">
        <f t="shared" si="133"/>
        <v>#VALUE!</v>
      </c>
      <c r="L751" s="35" t="e">
        <f t="shared" si="134"/>
        <v>#REF!</v>
      </c>
      <c r="M751" s="35" t="e">
        <f t="shared" si="141"/>
        <v>#REF!</v>
      </c>
      <c r="N751" s="35" t="e">
        <f t="shared" si="142"/>
        <v>#REF!</v>
      </c>
      <c r="O751" s="36" t="e">
        <f t="shared" si="143"/>
        <v>#REF!</v>
      </c>
      <c r="Q751" s="37">
        <f t="shared" si="135"/>
        <v>0</v>
      </c>
      <c r="R751" s="38" t="e">
        <f t="shared" si="136"/>
        <v>#REF!</v>
      </c>
      <c r="S751" s="39" t="e">
        <f t="shared" si="137"/>
        <v>#REF!</v>
      </c>
    </row>
    <row r="752" spans="1:19" x14ac:dyDescent="0.25">
      <c r="A752" s="2"/>
      <c r="C752">
        <f t="shared" si="138"/>
        <v>0</v>
      </c>
      <c r="D752" s="32" t="e">
        <f t="shared" si="139"/>
        <v>#N/A</v>
      </c>
      <c r="E752" s="32" t="e">
        <f>Basic!#REF!</f>
        <v>#REF!</v>
      </c>
      <c r="F752" s="40"/>
      <c r="G752" s="80">
        <f>IFERROR(VLOOKUP(A752,HistData!Y:Z,2,FALSE)/100,G751)</f>
        <v>0.19510000000000002</v>
      </c>
      <c r="H752" s="80" t="str">
        <f>_xll.BDH($B$1,"IVOL_MONEYNESS",A752,A752,"IVOL_MATURITY=MATURITY_1STM","IVOL_MONEYNESS_LEVEL=MONEY_LVL_100_","DTS=H","FACTOR=.01","DAYS=W")</f>
        <v>#N/A Start Date</v>
      </c>
      <c r="I752" s="81" t="str">
        <f t="shared" si="140"/>
        <v>#N/A Start Date</v>
      </c>
      <c r="J752" s="34" t="e">
        <f t="shared" si="132"/>
        <v>#REF!</v>
      </c>
      <c r="K752" s="35" t="e">
        <f t="shared" si="133"/>
        <v>#VALUE!</v>
      </c>
      <c r="L752" s="35" t="e">
        <f t="shared" si="134"/>
        <v>#REF!</v>
      </c>
      <c r="M752" s="35" t="e">
        <f t="shared" si="141"/>
        <v>#REF!</v>
      </c>
      <c r="N752" s="35" t="e">
        <f t="shared" si="142"/>
        <v>#REF!</v>
      </c>
      <c r="O752" s="36" t="e">
        <f t="shared" si="143"/>
        <v>#REF!</v>
      </c>
      <c r="Q752" s="37">
        <f t="shared" si="135"/>
        <v>0</v>
      </c>
      <c r="R752" s="38" t="e">
        <f t="shared" si="136"/>
        <v>#REF!</v>
      </c>
      <c r="S752" s="39" t="e">
        <f t="shared" si="137"/>
        <v>#REF!</v>
      </c>
    </row>
    <row r="753" spans="1:19" x14ac:dyDescent="0.25">
      <c r="A753" s="2"/>
      <c r="C753">
        <f t="shared" si="138"/>
        <v>0</v>
      </c>
      <c r="D753" s="32" t="e">
        <f t="shared" si="139"/>
        <v>#N/A</v>
      </c>
      <c r="E753" s="32" t="e">
        <f>Basic!#REF!</f>
        <v>#REF!</v>
      </c>
      <c r="F753" s="40"/>
      <c r="G753" s="80">
        <f>IFERROR(VLOOKUP(A753,HistData!Y:Z,2,FALSE)/100,G752)</f>
        <v>0.19510000000000002</v>
      </c>
      <c r="H753" s="80" t="str">
        <f>_xll.BDH($B$1,"IVOL_MONEYNESS",A753,A753,"IVOL_MATURITY=MATURITY_1STM","IVOL_MONEYNESS_LEVEL=MONEY_LVL_100_","DTS=H","FACTOR=.01","DAYS=W")</f>
        <v>#N/A Start Date</v>
      </c>
      <c r="I753" s="81" t="str">
        <f t="shared" si="140"/>
        <v>#N/A Start Date</v>
      </c>
      <c r="J753" s="34" t="e">
        <f t="shared" si="132"/>
        <v>#REF!</v>
      </c>
      <c r="K753" s="35" t="e">
        <f t="shared" si="133"/>
        <v>#VALUE!</v>
      </c>
      <c r="L753" s="35" t="e">
        <f t="shared" si="134"/>
        <v>#REF!</v>
      </c>
      <c r="M753" s="35" t="e">
        <f t="shared" si="141"/>
        <v>#REF!</v>
      </c>
      <c r="N753" s="35" t="e">
        <f t="shared" si="142"/>
        <v>#REF!</v>
      </c>
      <c r="O753" s="36" t="e">
        <f t="shared" si="143"/>
        <v>#REF!</v>
      </c>
      <c r="Q753" s="37">
        <f t="shared" si="135"/>
        <v>0</v>
      </c>
      <c r="R753" s="38" t="e">
        <f t="shared" si="136"/>
        <v>#REF!</v>
      </c>
      <c r="S753" s="39" t="e">
        <f t="shared" si="137"/>
        <v>#REF!</v>
      </c>
    </row>
    <row r="754" spans="1:19" x14ac:dyDescent="0.25">
      <c r="A754" s="2"/>
      <c r="C754">
        <f t="shared" si="138"/>
        <v>0</v>
      </c>
      <c r="D754" s="32" t="e">
        <f t="shared" si="139"/>
        <v>#N/A</v>
      </c>
      <c r="E754" s="32" t="e">
        <f>Basic!#REF!</f>
        <v>#REF!</v>
      </c>
      <c r="F754" s="40"/>
      <c r="G754" s="80">
        <f>IFERROR(VLOOKUP(A754,HistData!Y:Z,2,FALSE)/100,G753)</f>
        <v>0.19510000000000002</v>
      </c>
      <c r="H754" s="80" t="str">
        <f>_xll.BDH($B$1,"IVOL_MONEYNESS",A754,A754,"IVOL_MATURITY=MATURITY_1STM","IVOL_MONEYNESS_LEVEL=MONEY_LVL_100_","DTS=H","FACTOR=.01","DAYS=W")</f>
        <v>#N/A Start Date</v>
      </c>
      <c r="I754" s="81" t="str">
        <f t="shared" si="140"/>
        <v>#N/A Start Date</v>
      </c>
      <c r="J754" s="34" t="e">
        <f t="shared" si="132"/>
        <v>#REF!</v>
      </c>
      <c r="K754" s="35" t="e">
        <f t="shared" si="133"/>
        <v>#VALUE!</v>
      </c>
      <c r="L754" s="35" t="e">
        <f t="shared" si="134"/>
        <v>#REF!</v>
      </c>
      <c r="M754" s="35" t="e">
        <f t="shared" si="141"/>
        <v>#REF!</v>
      </c>
      <c r="N754" s="35" t="e">
        <f t="shared" si="142"/>
        <v>#REF!</v>
      </c>
      <c r="O754" s="36" t="e">
        <f t="shared" si="143"/>
        <v>#REF!</v>
      </c>
      <c r="Q754" s="37">
        <f t="shared" si="135"/>
        <v>0</v>
      </c>
      <c r="R754" s="38" t="e">
        <f t="shared" si="136"/>
        <v>#REF!</v>
      </c>
      <c r="S754" s="39" t="e">
        <f t="shared" si="137"/>
        <v>#REF!</v>
      </c>
    </row>
    <row r="755" spans="1:19" x14ac:dyDescent="0.25">
      <c r="A755" s="2"/>
      <c r="C755">
        <f t="shared" si="138"/>
        <v>0</v>
      </c>
      <c r="D755" s="32" t="e">
        <f t="shared" si="139"/>
        <v>#N/A</v>
      </c>
      <c r="E755" s="32" t="e">
        <f>Basic!#REF!</f>
        <v>#REF!</v>
      </c>
      <c r="F755" s="40"/>
      <c r="G755" s="80">
        <f>IFERROR(VLOOKUP(A755,HistData!Y:Z,2,FALSE)/100,G754)</f>
        <v>0.19510000000000002</v>
      </c>
      <c r="H755" s="80" t="str">
        <f>_xll.BDH($B$1,"IVOL_MONEYNESS",A755,A755,"IVOL_MATURITY=MATURITY_1STM","IVOL_MONEYNESS_LEVEL=MONEY_LVL_100_","DTS=H","FACTOR=.01","DAYS=W")</f>
        <v>#N/A Start Date</v>
      </c>
      <c r="I755" s="81" t="str">
        <f t="shared" si="140"/>
        <v>#N/A Start Date</v>
      </c>
      <c r="J755" s="34" t="e">
        <f t="shared" si="132"/>
        <v>#REF!</v>
      </c>
      <c r="K755" s="35" t="e">
        <f t="shared" si="133"/>
        <v>#VALUE!</v>
      </c>
      <c r="L755" s="35" t="e">
        <f t="shared" si="134"/>
        <v>#REF!</v>
      </c>
      <c r="M755" s="35" t="e">
        <f t="shared" si="141"/>
        <v>#REF!</v>
      </c>
      <c r="N755" s="35" t="e">
        <f t="shared" si="142"/>
        <v>#REF!</v>
      </c>
      <c r="O755" s="36" t="e">
        <f t="shared" si="143"/>
        <v>#REF!</v>
      </c>
      <c r="Q755" s="37">
        <f t="shared" si="135"/>
        <v>0</v>
      </c>
      <c r="R755" s="38" t="e">
        <f t="shared" si="136"/>
        <v>#REF!</v>
      </c>
      <c r="S755" s="39" t="e">
        <f t="shared" si="137"/>
        <v>#REF!</v>
      </c>
    </row>
    <row r="756" spans="1:19" x14ac:dyDescent="0.25">
      <c r="A756" s="2"/>
      <c r="C756">
        <f t="shared" si="138"/>
        <v>0</v>
      </c>
      <c r="D756" s="32" t="e">
        <f t="shared" si="139"/>
        <v>#N/A</v>
      </c>
      <c r="E756" s="32" t="e">
        <f>Basic!#REF!</f>
        <v>#REF!</v>
      </c>
      <c r="F756" s="40"/>
      <c r="G756" s="80">
        <f>IFERROR(VLOOKUP(A756,HistData!Y:Z,2,FALSE)/100,G755)</f>
        <v>0.19510000000000002</v>
      </c>
      <c r="H756" s="80" t="str">
        <f>_xll.BDH($B$1,"IVOL_MONEYNESS",A756,A756,"IVOL_MATURITY=MATURITY_1STM","IVOL_MONEYNESS_LEVEL=MONEY_LVL_100_","DTS=H","FACTOR=.01","DAYS=W")</f>
        <v>#N/A Start Date</v>
      </c>
      <c r="I756" s="81" t="str">
        <f t="shared" si="140"/>
        <v>#N/A Start Date</v>
      </c>
      <c r="J756" s="34" t="e">
        <f t="shared" si="132"/>
        <v>#REF!</v>
      </c>
      <c r="K756" s="35" t="e">
        <f t="shared" si="133"/>
        <v>#VALUE!</v>
      </c>
      <c r="L756" s="35" t="e">
        <f t="shared" si="134"/>
        <v>#REF!</v>
      </c>
      <c r="M756" s="35" t="e">
        <f t="shared" si="141"/>
        <v>#REF!</v>
      </c>
      <c r="N756" s="35" t="e">
        <f t="shared" si="142"/>
        <v>#REF!</v>
      </c>
      <c r="O756" s="36" t="e">
        <f t="shared" si="143"/>
        <v>#REF!</v>
      </c>
      <c r="Q756" s="37">
        <f t="shared" si="135"/>
        <v>0</v>
      </c>
      <c r="R756" s="38" t="e">
        <f t="shared" si="136"/>
        <v>#REF!</v>
      </c>
      <c r="S756" s="39" t="e">
        <f t="shared" si="137"/>
        <v>#REF!</v>
      </c>
    </row>
    <row r="757" spans="1:19" x14ac:dyDescent="0.25">
      <c r="A757" s="2"/>
      <c r="C757">
        <f t="shared" si="138"/>
        <v>0</v>
      </c>
      <c r="D757" s="32" t="e">
        <f t="shared" si="139"/>
        <v>#N/A</v>
      </c>
      <c r="E757" s="32" t="e">
        <f>Basic!#REF!</f>
        <v>#REF!</v>
      </c>
      <c r="F757" s="40"/>
      <c r="G757" s="80">
        <f>IFERROR(VLOOKUP(A757,HistData!Y:Z,2,FALSE)/100,G756)</f>
        <v>0.19510000000000002</v>
      </c>
      <c r="H757" s="80" t="str">
        <f>_xll.BDH($B$1,"IVOL_MONEYNESS",A757,A757,"IVOL_MATURITY=MATURITY_1STM","IVOL_MONEYNESS_LEVEL=MONEY_LVL_100_","DTS=H","FACTOR=.01","DAYS=W")</f>
        <v>#N/A Start Date</v>
      </c>
      <c r="I757" s="81" t="str">
        <f t="shared" si="140"/>
        <v>#N/A Start Date</v>
      </c>
      <c r="J757" s="34" t="e">
        <f t="shared" si="132"/>
        <v>#REF!</v>
      </c>
      <c r="K757" s="35" t="e">
        <f t="shared" si="133"/>
        <v>#VALUE!</v>
      </c>
      <c r="L757" s="35" t="e">
        <f t="shared" si="134"/>
        <v>#REF!</v>
      </c>
      <c r="M757" s="35" t="e">
        <f t="shared" si="141"/>
        <v>#REF!</v>
      </c>
      <c r="N757" s="35" t="e">
        <f t="shared" si="142"/>
        <v>#REF!</v>
      </c>
      <c r="O757" s="36" t="e">
        <f t="shared" si="143"/>
        <v>#REF!</v>
      </c>
      <c r="Q757" s="37">
        <f t="shared" si="135"/>
        <v>0</v>
      </c>
      <c r="R757" s="38" t="e">
        <f t="shared" si="136"/>
        <v>#REF!</v>
      </c>
      <c r="S757" s="39" t="e">
        <f t="shared" si="137"/>
        <v>#REF!</v>
      </c>
    </row>
    <row r="758" spans="1:19" x14ac:dyDescent="0.25">
      <c r="A758" s="2"/>
      <c r="C758">
        <f t="shared" si="138"/>
        <v>0</v>
      </c>
      <c r="D758" s="32" t="e">
        <f t="shared" si="139"/>
        <v>#N/A</v>
      </c>
      <c r="E758" s="32" t="e">
        <f>Basic!#REF!</f>
        <v>#REF!</v>
      </c>
      <c r="F758" s="40"/>
      <c r="G758" s="80">
        <f>IFERROR(VLOOKUP(A758,HistData!Y:Z,2,FALSE)/100,G757)</f>
        <v>0.19510000000000002</v>
      </c>
      <c r="H758" s="80" t="str">
        <f>_xll.BDH($B$1,"IVOL_MONEYNESS",A758,A758,"IVOL_MATURITY=MATURITY_1STM","IVOL_MONEYNESS_LEVEL=MONEY_LVL_100_","DTS=H","FACTOR=.01","DAYS=W")</f>
        <v>#N/A Start Date</v>
      </c>
      <c r="I758" s="81" t="str">
        <f t="shared" si="140"/>
        <v>#N/A Start Date</v>
      </c>
      <c r="J758" s="34" t="e">
        <f t="shared" si="132"/>
        <v>#REF!</v>
      </c>
      <c r="K758" s="35" t="e">
        <f t="shared" si="133"/>
        <v>#VALUE!</v>
      </c>
      <c r="L758" s="35" t="e">
        <f t="shared" si="134"/>
        <v>#REF!</v>
      </c>
      <c r="M758" s="35" t="e">
        <f t="shared" si="141"/>
        <v>#REF!</v>
      </c>
      <c r="N758" s="35" t="e">
        <f t="shared" si="142"/>
        <v>#REF!</v>
      </c>
      <c r="O758" s="36" t="e">
        <f t="shared" si="143"/>
        <v>#REF!</v>
      </c>
      <c r="Q758" s="37">
        <f t="shared" si="135"/>
        <v>0</v>
      </c>
      <c r="R758" s="38" t="e">
        <f t="shared" si="136"/>
        <v>#REF!</v>
      </c>
      <c r="S758" s="39" t="e">
        <f t="shared" si="137"/>
        <v>#REF!</v>
      </c>
    </row>
    <row r="759" spans="1:19" x14ac:dyDescent="0.25">
      <c r="A759" s="2"/>
      <c r="C759">
        <f t="shared" si="138"/>
        <v>0</v>
      </c>
      <c r="D759" s="32" t="e">
        <f t="shared" si="139"/>
        <v>#N/A</v>
      </c>
      <c r="E759" s="32" t="e">
        <f>Basic!#REF!</f>
        <v>#REF!</v>
      </c>
      <c r="F759" s="40"/>
      <c r="G759" s="80">
        <f>IFERROR(VLOOKUP(A759,HistData!Y:Z,2,FALSE)/100,G758)</f>
        <v>0.19510000000000002</v>
      </c>
      <c r="H759" s="80" t="str">
        <f>_xll.BDH($B$1,"IVOL_MONEYNESS",A759,A759,"IVOL_MATURITY=MATURITY_1STM","IVOL_MONEYNESS_LEVEL=MONEY_LVL_100_","DTS=H","FACTOR=.01","DAYS=W")</f>
        <v>#N/A Start Date</v>
      </c>
      <c r="I759" s="81" t="str">
        <f t="shared" si="140"/>
        <v>#N/A Start Date</v>
      </c>
      <c r="J759" s="34" t="e">
        <f t="shared" si="132"/>
        <v>#REF!</v>
      </c>
      <c r="K759" s="35" t="e">
        <f t="shared" si="133"/>
        <v>#VALUE!</v>
      </c>
      <c r="L759" s="35" t="e">
        <f t="shared" si="134"/>
        <v>#REF!</v>
      </c>
      <c r="M759" s="35" t="e">
        <f t="shared" si="141"/>
        <v>#REF!</v>
      </c>
      <c r="N759" s="35" t="e">
        <f t="shared" si="142"/>
        <v>#REF!</v>
      </c>
      <c r="O759" s="36" t="e">
        <f t="shared" si="143"/>
        <v>#REF!</v>
      </c>
      <c r="Q759" s="37">
        <f t="shared" si="135"/>
        <v>0</v>
      </c>
      <c r="R759" s="38" t="e">
        <f t="shared" si="136"/>
        <v>#REF!</v>
      </c>
      <c r="S759" s="39" t="e">
        <f t="shared" si="137"/>
        <v>#REF!</v>
      </c>
    </row>
    <row r="760" spans="1:19" x14ac:dyDescent="0.25">
      <c r="A760" s="2"/>
      <c r="C760">
        <f t="shared" si="138"/>
        <v>0</v>
      </c>
      <c r="D760" s="32" t="e">
        <f t="shared" si="139"/>
        <v>#N/A</v>
      </c>
      <c r="E760" s="32" t="e">
        <f>Basic!#REF!</f>
        <v>#REF!</v>
      </c>
      <c r="F760" s="40"/>
      <c r="G760" s="80">
        <f>IFERROR(VLOOKUP(A760,HistData!Y:Z,2,FALSE)/100,G759)</f>
        <v>0.19510000000000002</v>
      </c>
      <c r="H760" s="80" t="str">
        <f>_xll.BDH($B$1,"IVOL_MONEYNESS",A760,A760,"IVOL_MATURITY=MATURITY_1STM","IVOL_MONEYNESS_LEVEL=MONEY_LVL_100_","DTS=H","FACTOR=.01","DAYS=W")</f>
        <v>#N/A Start Date</v>
      </c>
      <c r="I760" s="81" t="str">
        <f t="shared" si="140"/>
        <v>#N/A Start Date</v>
      </c>
      <c r="J760" s="34" t="e">
        <f t="shared" si="132"/>
        <v>#REF!</v>
      </c>
      <c r="K760" s="35" t="e">
        <f t="shared" si="133"/>
        <v>#VALUE!</v>
      </c>
      <c r="L760" s="35" t="e">
        <f t="shared" si="134"/>
        <v>#REF!</v>
      </c>
      <c r="M760" s="35" t="e">
        <f t="shared" si="141"/>
        <v>#REF!</v>
      </c>
      <c r="N760" s="35" t="e">
        <f t="shared" si="142"/>
        <v>#REF!</v>
      </c>
      <c r="O760" s="36" t="e">
        <f t="shared" si="143"/>
        <v>#REF!</v>
      </c>
      <c r="Q760" s="37">
        <f t="shared" si="135"/>
        <v>0</v>
      </c>
      <c r="R760" s="38" t="e">
        <f t="shared" si="136"/>
        <v>#REF!</v>
      </c>
      <c r="S760" s="39" t="e">
        <f t="shared" si="137"/>
        <v>#REF!</v>
      </c>
    </row>
    <row r="761" spans="1:19" x14ac:dyDescent="0.25">
      <c r="A761" s="2"/>
      <c r="C761">
        <f t="shared" si="138"/>
        <v>0</v>
      </c>
      <c r="D761" s="32" t="e">
        <f t="shared" si="139"/>
        <v>#N/A</v>
      </c>
      <c r="E761" s="32" t="e">
        <f>Basic!#REF!</f>
        <v>#REF!</v>
      </c>
      <c r="F761" s="40"/>
      <c r="G761" s="80">
        <f>IFERROR(VLOOKUP(A761,HistData!Y:Z,2,FALSE)/100,G760)</f>
        <v>0.19510000000000002</v>
      </c>
      <c r="H761" s="80" t="str">
        <f>_xll.BDH($B$1,"IVOL_MONEYNESS",A761,A761,"IVOL_MATURITY=MATURITY_1STM","IVOL_MONEYNESS_LEVEL=MONEY_LVL_100_","DTS=H","FACTOR=.01","DAYS=W")</f>
        <v>#N/A Start Date</v>
      </c>
      <c r="I761" s="81" t="str">
        <f t="shared" si="140"/>
        <v>#N/A Start Date</v>
      </c>
      <c r="J761" s="34" t="e">
        <f t="shared" si="132"/>
        <v>#REF!</v>
      </c>
      <c r="K761" s="35" t="e">
        <f t="shared" si="133"/>
        <v>#VALUE!</v>
      </c>
      <c r="L761" s="35" t="e">
        <f t="shared" si="134"/>
        <v>#REF!</v>
      </c>
      <c r="M761" s="35" t="e">
        <f t="shared" si="141"/>
        <v>#REF!</v>
      </c>
      <c r="N761" s="35" t="e">
        <f t="shared" si="142"/>
        <v>#REF!</v>
      </c>
      <c r="O761" s="36" t="e">
        <f t="shared" si="143"/>
        <v>#REF!</v>
      </c>
      <c r="Q761" s="37">
        <f t="shared" si="135"/>
        <v>0</v>
      </c>
      <c r="R761" s="38" t="e">
        <f t="shared" si="136"/>
        <v>#REF!</v>
      </c>
      <c r="S761" s="39" t="e">
        <f t="shared" si="137"/>
        <v>#REF!</v>
      </c>
    </row>
    <row r="762" spans="1:19" x14ac:dyDescent="0.25">
      <c r="A762" s="2"/>
      <c r="C762">
        <f t="shared" si="138"/>
        <v>0</v>
      </c>
      <c r="D762" s="32" t="e">
        <f t="shared" si="139"/>
        <v>#N/A</v>
      </c>
      <c r="E762" s="32" t="e">
        <f>Basic!#REF!</f>
        <v>#REF!</v>
      </c>
      <c r="F762" s="40"/>
      <c r="G762" s="80">
        <f>IFERROR(VLOOKUP(A762,HistData!Y:Z,2,FALSE)/100,G761)</f>
        <v>0.19510000000000002</v>
      </c>
      <c r="H762" s="80" t="str">
        <f>_xll.BDH($B$1,"IVOL_MONEYNESS",A762,A762,"IVOL_MATURITY=MATURITY_1STM","IVOL_MONEYNESS_LEVEL=MONEY_LVL_100_","DTS=H","FACTOR=.01","DAYS=W")</f>
        <v>#N/A Start Date</v>
      </c>
      <c r="I762" s="81" t="str">
        <f t="shared" si="140"/>
        <v>#N/A Start Date</v>
      </c>
      <c r="J762" s="34" t="e">
        <f t="shared" si="132"/>
        <v>#REF!</v>
      </c>
      <c r="K762" s="35" t="e">
        <f t="shared" si="133"/>
        <v>#VALUE!</v>
      </c>
      <c r="L762" s="35" t="e">
        <f t="shared" si="134"/>
        <v>#REF!</v>
      </c>
      <c r="M762" s="35" t="e">
        <f t="shared" si="141"/>
        <v>#REF!</v>
      </c>
      <c r="N762" s="35" t="e">
        <f t="shared" si="142"/>
        <v>#REF!</v>
      </c>
      <c r="O762" s="36" t="e">
        <f t="shared" si="143"/>
        <v>#REF!</v>
      </c>
      <c r="Q762" s="37">
        <f t="shared" si="135"/>
        <v>0</v>
      </c>
      <c r="R762" s="38" t="e">
        <f t="shared" si="136"/>
        <v>#REF!</v>
      </c>
      <c r="S762" s="39" t="e">
        <f t="shared" si="137"/>
        <v>#REF!</v>
      </c>
    </row>
    <row r="763" spans="1:19" x14ac:dyDescent="0.25">
      <c r="A763" s="2"/>
      <c r="C763">
        <f t="shared" si="138"/>
        <v>0</v>
      </c>
      <c r="D763" s="32" t="e">
        <f t="shared" si="139"/>
        <v>#N/A</v>
      </c>
      <c r="E763" s="32" t="e">
        <f>Basic!#REF!</f>
        <v>#REF!</v>
      </c>
      <c r="F763" s="40"/>
      <c r="G763" s="80">
        <f>IFERROR(VLOOKUP(A763,HistData!Y:Z,2,FALSE)/100,G762)</f>
        <v>0.19510000000000002</v>
      </c>
      <c r="H763" s="80" t="str">
        <f>_xll.BDH($B$1,"IVOL_MONEYNESS",A763,A763,"IVOL_MATURITY=MATURITY_1STM","IVOL_MONEYNESS_LEVEL=MONEY_LVL_100_","DTS=H","FACTOR=.01","DAYS=W")</f>
        <v>#N/A Start Date</v>
      </c>
      <c r="I763" s="81" t="str">
        <f t="shared" si="140"/>
        <v>#N/A Start Date</v>
      </c>
      <c r="J763" s="34" t="e">
        <f t="shared" si="132"/>
        <v>#REF!</v>
      </c>
      <c r="K763" s="35" t="e">
        <f t="shared" si="133"/>
        <v>#VALUE!</v>
      </c>
      <c r="L763" s="35" t="e">
        <f t="shared" si="134"/>
        <v>#REF!</v>
      </c>
      <c r="M763" s="35" t="e">
        <f t="shared" si="141"/>
        <v>#REF!</v>
      </c>
      <c r="N763" s="35" t="e">
        <f t="shared" si="142"/>
        <v>#REF!</v>
      </c>
      <c r="O763" s="36" t="e">
        <f t="shared" si="143"/>
        <v>#REF!</v>
      </c>
      <c r="Q763" s="37">
        <f t="shared" si="135"/>
        <v>0</v>
      </c>
      <c r="R763" s="38" t="e">
        <f t="shared" si="136"/>
        <v>#REF!</v>
      </c>
      <c r="S763" s="39" t="e">
        <f t="shared" si="137"/>
        <v>#REF!</v>
      </c>
    </row>
    <row r="764" spans="1:19" x14ac:dyDescent="0.25">
      <c r="A764" s="2"/>
      <c r="C764">
        <f t="shared" si="138"/>
        <v>0</v>
      </c>
      <c r="D764" s="32" t="e">
        <f t="shared" si="139"/>
        <v>#N/A</v>
      </c>
      <c r="E764" s="32" t="e">
        <f>Basic!#REF!</f>
        <v>#REF!</v>
      </c>
      <c r="F764" s="40"/>
      <c r="G764" s="80">
        <f>IFERROR(VLOOKUP(A764,HistData!Y:Z,2,FALSE)/100,G763)</f>
        <v>0.19510000000000002</v>
      </c>
      <c r="H764" s="80" t="str">
        <f>_xll.BDH($B$1,"IVOL_MONEYNESS",A764,A764,"IVOL_MATURITY=MATURITY_1STM","IVOL_MONEYNESS_LEVEL=MONEY_LVL_100_","DTS=H","FACTOR=.01","DAYS=W")</f>
        <v>#N/A Start Date</v>
      </c>
      <c r="I764" s="81" t="str">
        <f t="shared" si="140"/>
        <v>#N/A Start Date</v>
      </c>
      <c r="J764" s="34" t="e">
        <f t="shared" si="132"/>
        <v>#REF!</v>
      </c>
      <c r="K764" s="35" t="e">
        <f t="shared" si="133"/>
        <v>#VALUE!</v>
      </c>
      <c r="L764" s="35" t="e">
        <f t="shared" si="134"/>
        <v>#REF!</v>
      </c>
      <c r="M764" s="35" t="e">
        <f t="shared" si="141"/>
        <v>#REF!</v>
      </c>
      <c r="N764" s="35" t="e">
        <f t="shared" si="142"/>
        <v>#REF!</v>
      </c>
      <c r="O764" s="36" t="e">
        <f t="shared" si="143"/>
        <v>#REF!</v>
      </c>
      <c r="Q764" s="37">
        <f t="shared" si="135"/>
        <v>0</v>
      </c>
      <c r="R764" s="38" t="e">
        <f t="shared" si="136"/>
        <v>#REF!</v>
      </c>
      <c r="S764" s="39" t="e">
        <f t="shared" si="137"/>
        <v>#REF!</v>
      </c>
    </row>
    <row r="765" spans="1:19" x14ac:dyDescent="0.25">
      <c r="A765" s="2"/>
      <c r="C765">
        <f t="shared" si="138"/>
        <v>0</v>
      </c>
      <c r="D765" s="32" t="e">
        <f t="shared" si="139"/>
        <v>#N/A</v>
      </c>
      <c r="E765" s="32" t="e">
        <f>Basic!#REF!</f>
        <v>#REF!</v>
      </c>
      <c r="F765" s="40"/>
      <c r="G765" s="80">
        <f>IFERROR(VLOOKUP(A765,HistData!Y:Z,2,FALSE)/100,G764)</f>
        <v>0.19510000000000002</v>
      </c>
      <c r="H765" s="80" t="str">
        <f>_xll.BDH($B$1,"IVOL_MONEYNESS",A765,A765,"IVOL_MATURITY=MATURITY_1STM","IVOL_MONEYNESS_LEVEL=MONEY_LVL_100_","DTS=H","FACTOR=.01","DAYS=W")</f>
        <v>#N/A Start Date</v>
      </c>
      <c r="I765" s="81" t="str">
        <f t="shared" si="140"/>
        <v>#N/A Start Date</v>
      </c>
      <c r="J765" s="34" t="e">
        <f t="shared" si="132"/>
        <v>#REF!</v>
      </c>
      <c r="K765" s="35" t="e">
        <f t="shared" si="133"/>
        <v>#VALUE!</v>
      </c>
      <c r="L765" s="35" t="e">
        <f t="shared" si="134"/>
        <v>#REF!</v>
      </c>
      <c r="M765" s="35" t="e">
        <f t="shared" si="141"/>
        <v>#REF!</v>
      </c>
      <c r="N765" s="35" t="e">
        <f t="shared" si="142"/>
        <v>#REF!</v>
      </c>
      <c r="O765" s="36" t="e">
        <f t="shared" si="143"/>
        <v>#REF!</v>
      </c>
      <c r="Q765" s="37">
        <f t="shared" si="135"/>
        <v>0</v>
      </c>
      <c r="R765" s="38" t="e">
        <f t="shared" si="136"/>
        <v>#REF!</v>
      </c>
      <c r="S765" s="39" t="e">
        <f t="shared" si="137"/>
        <v>#REF!</v>
      </c>
    </row>
    <row r="766" spans="1:19" x14ac:dyDescent="0.25">
      <c r="A766" s="2"/>
      <c r="C766">
        <f t="shared" si="138"/>
        <v>0</v>
      </c>
      <c r="D766" s="32" t="e">
        <f t="shared" si="139"/>
        <v>#N/A</v>
      </c>
      <c r="E766" s="32" t="e">
        <f>Basic!#REF!</f>
        <v>#REF!</v>
      </c>
      <c r="F766" s="40"/>
      <c r="G766" s="80">
        <f>IFERROR(VLOOKUP(A766,HistData!Y:Z,2,FALSE)/100,G765)</f>
        <v>0.19510000000000002</v>
      </c>
      <c r="H766" s="80" t="str">
        <f>_xll.BDH($B$1,"IVOL_MONEYNESS",A766,A766,"IVOL_MATURITY=MATURITY_1STM","IVOL_MONEYNESS_LEVEL=MONEY_LVL_100_","DTS=H","FACTOR=.01","DAYS=W")</f>
        <v>#N/A Start Date</v>
      </c>
      <c r="I766" s="81" t="str">
        <f t="shared" si="140"/>
        <v>#N/A Start Date</v>
      </c>
      <c r="J766" s="34" t="e">
        <f t="shared" si="132"/>
        <v>#REF!</v>
      </c>
      <c r="K766" s="35" t="e">
        <f t="shared" si="133"/>
        <v>#VALUE!</v>
      </c>
      <c r="L766" s="35" t="e">
        <f t="shared" si="134"/>
        <v>#REF!</v>
      </c>
      <c r="M766" s="35" t="e">
        <f t="shared" si="141"/>
        <v>#REF!</v>
      </c>
      <c r="N766" s="35" t="e">
        <f t="shared" si="142"/>
        <v>#REF!</v>
      </c>
      <c r="O766" s="36" t="e">
        <f t="shared" si="143"/>
        <v>#REF!</v>
      </c>
      <c r="Q766" s="37">
        <f t="shared" si="135"/>
        <v>0</v>
      </c>
      <c r="R766" s="38" t="e">
        <f t="shared" si="136"/>
        <v>#REF!</v>
      </c>
      <c r="S766" s="39" t="e">
        <f t="shared" si="137"/>
        <v>#REF!</v>
      </c>
    </row>
    <row r="767" spans="1:19" x14ac:dyDescent="0.25">
      <c r="A767" s="2"/>
      <c r="C767">
        <f t="shared" si="138"/>
        <v>0</v>
      </c>
      <c r="D767" s="32" t="e">
        <f t="shared" si="139"/>
        <v>#N/A</v>
      </c>
      <c r="E767" s="32" t="e">
        <f>Basic!#REF!</f>
        <v>#REF!</v>
      </c>
      <c r="F767" s="40"/>
      <c r="G767" s="80">
        <f>IFERROR(VLOOKUP(A767,HistData!Y:Z,2,FALSE)/100,G766)</f>
        <v>0.19510000000000002</v>
      </c>
      <c r="H767" s="80" t="str">
        <f>_xll.BDH($B$1,"IVOL_MONEYNESS",A767,A767,"IVOL_MATURITY=MATURITY_1STM","IVOL_MONEYNESS_LEVEL=MONEY_LVL_100_","DTS=H","FACTOR=.01","DAYS=W")</f>
        <v>#N/A Start Date</v>
      </c>
      <c r="I767" s="81" t="str">
        <f t="shared" si="140"/>
        <v>#N/A Start Date</v>
      </c>
      <c r="J767" s="34" t="e">
        <f t="shared" si="132"/>
        <v>#REF!</v>
      </c>
      <c r="K767" s="35" t="e">
        <f t="shared" si="133"/>
        <v>#VALUE!</v>
      </c>
      <c r="L767" s="35" t="e">
        <f t="shared" si="134"/>
        <v>#REF!</v>
      </c>
      <c r="M767" s="35" t="e">
        <f t="shared" si="141"/>
        <v>#REF!</v>
      </c>
      <c r="N767" s="35" t="e">
        <f t="shared" si="142"/>
        <v>#REF!</v>
      </c>
      <c r="O767" s="36" t="e">
        <f t="shared" si="143"/>
        <v>#REF!</v>
      </c>
      <c r="Q767" s="37">
        <f t="shared" si="135"/>
        <v>0</v>
      </c>
      <c r="R767" s="38" t="e">
        <f t="shared" si="136"/>
        <v>#REF!</v>
      </c>
      <c r="S767" s="39" t="e">
        <f t="shared" si="137"/>
        <v>#REF!</v>
      </c>
    </row>
    <row r="768" spans="1:19" x14ac:dyDescent="0.25">
      <c r="A768" s="2"/>
      <c r="C768">
        <f t="shared" si="138"/>
        <v>0</v>
      </c>
      <c r="D768" s="32" t="e">
        <f t="shared" si="139"/>
        <v>#N/A</v>
      </c>
      <c r="E768" s="32" t="e">
        <f>Basic!#REF!</f>
        <v>#REF!</v>
      </c>
      <c r="F768" s="40"/>
      <c r="G768" s="80">
        <f>IFERROR(VLOOKUP(A768,HistData!Y:Z,2,FALSE)/100,G767)</f>
        <v>0.19510000000000002</v>
      </c>
      <c r="H768" s="80" t="str">
        <f>_xll.BDH($B$1,"IVOL_MONEYNESS",A768,A768,"IVOL_MATURITY=MATURITY_1STM","IVOL_MONEYNESS_LEVEL=MONEY_LVL_100_","DTS=H","FACTOR=.01","DAYS=W")</f>
        <v>#N/A Start Date</v>
      </c>
      <c r="I768" s="81" t="str">
        <f t="shared" si="140"/>
        <v>#N/A Start Date</v>
      </c>
      <c r="J768" s="34" t="e">
        <f t="shared" si="132"/>
        <v>#REF!</v>
      </c>
      <c r="K768" s="35" t="e">
        <f t="shared" si="133"/>
        <v>#VALUE!</v>
      </c>
      <c r="L768" s="35" t="e">
        <f t="shared" si="134"/>
        <v>#REF!</v>
      </c>
      <c r="M768" s="35" t="e">
        <f t="shared" si="141"/>
        <v>#REF!</v>
      </c>
      <c r="N768" s="35" t="e">
        <f t="shared" si="142"/>
        <v>#REF!</v>
      </c>
      <c r="O768" s="36" t="e">
        <f t="shared" si="143"/>
        <v>#REF!</v>
      </c>
      <c r="Q768" s="37">
        <f t="shared" si="135"/>
        <v>0</v>
      </c>
      <c r="R768" s="38" t="e">
        <f t="shared" si="136"/>
        <v>#REF!</v>
      </c>
      <c r="S768" s="39" t="e">
        <f t="shared" si="137"/>
        <v>#REF!</v>
      </c>
    </row>
    <row r="769" spans="1:19" x14ac:dyDescent="0.25">
      <c r="A769" s="2"/>
      <c r="C769">
        <f t="shared" si="138"/>
        <v>0</v>
      </c>
      <c r="D769" s="32" t="e">
        <f t="shared" si="139"/>
        <v>#N/A</v>
      </c>
      <c r="E769" s="32" t="e">
        <f>Basic!#REF!</f>
        <v>#REF!</v>
      </c>
      <c r="F769" s="40"/>
      <c r="G769" s="80">
        <f>IFERROR(VLOOKUP(A769,HistData!Y:Z,2,FALSE)/100,G768)</f>
        <v>0.19510000000000002</v>
      </c>
      <c r="H769" s="80" t="str">
        <f>_xll.BDH($B$1,"IVOL_MONEYNESS",A769,A769,"IVOL_MATURITY=MATURITY_1STM","IVOL_MONEYNESS_LEVEL=MONEY_LVL_100_","DTS=H","FACTOR=.01","DAYS=W")</f>
        <v>#N/A Start Date</v>
      </c>
      <c r="I769" s="81" t="str">
        <f t="shared" si="140"/>
        <v>#N/A Start Date</v>
      </c>
      <c r="J769" s="34" t="e">
        <f t="shared" si="132"/>
        <v>#REF!</v>
      </c>
      <c r="K769" s="35" t="e">
        <f t="shared" si="133"/>
        <v>#VALUE!</v>
      </c>
      <c r="L769" s="35" t="e">
        <f t="shared" si="134"/>
        <v>#REF!</v>
      </c>
      <c r="M769" s="35" t="e">
        <f t="shared" si="141"/>
        <v>#REF!</v>
      </c>
      <c r="N769" s="35" t="e">
        <f t="shared" si="142"/>
        <v>#REF!</v>
      </c>
      <c r="O769" s="36" t="e">
        <f t="shared" si="143"/>
        <v>#REF!</v>
      </c>
      <c r="Q769" s="37">
        <f t="shared" si="135"/>
        <v>0</v>
      </c>
      <c r="R769" s="38" t="e">
        <f t="shared" si="136"/>
        <v>#REF!</v>
      </c>
      <c r="S769" s="39" t="e">
        <f t="shared" si="137"/>
        <v>#REF!</v>
      </c>
    </row>
    <row r="770" spans="1:19" x14ac:dyDescent="0.25">
      <c r="A770" s="2"/>
      <c r="C770">
        <f t="shared" si="138"/>
        <v>0</v>
      </c>
      <c r="D770" s="32" t="e">
        <f t="shared" si="139"/>
        <v>#N/A</v>
      </c>
      <c r="E770" s="32" t="e">
        <f>Basic!#REF!</f>
        <v>#REF!</v>
      </c>
      <c r="F770" s="40"/>
      <c r="G770" s="80">
        <f>IFERROR(VLOOKUP(A770,HistData!Y:Z,2,FALSE)/100,G769)</f>
        <v>0.19510000000000002</v>
      </c>
      <c r="H770" s="80" t="str">
        <f>_xll.BDH($B$1,"IVOL_MONEYNESS",A770,A770,"IVOL_MATURITY=MATURITY_1STM","IVOL_MONEYNESS_LEVEL=MONEY_LVL_100_","DTS=H","FACTOR=.01","DAYS=W")</f>
        <v>#N/A Start Date</v>
      </c>
      <c r="I770" s="81" t="str">
        <f t="shared" si="140"/>
        <v>#N/A Start Date</v>
      </c>
      <c r="J770" s="34" t="e">
        <f t="shared" si="132"/>
        <v>#REF!</v>
      </c>
      <c r="K770" s="35" t="e">
        <f t="shared" si="133"/>
        <v>#VALUE!</v>
      </c>
      <c r="L770" s="35" t="e">
        <f t="shared" si="134"/>
        <v>#REF!</v>
      </c>
      <c r="M770" s="35" t="e">
        <f t="shared" si="141"/>
        <v>#REF!</v>
      </c>
      <c r="N770" s="35" t="e">
        <f t="shared" si="142"/>
        <v>#REF!</v>
      </c>
      <c r="O770" s="36" t="e">
        <f t="shared" si="143"/>
        <v>#REF!</v>
      </c>
      <c r="Q770" s="37">
        <f t="shared" si="135"/>
        <v>0</v>
      </c>
      <c r="R770" s="38" t="e">
        <f t="shared" si="136"/>
        <v>#REF!</v>
      </c>
      <c r="S770" s="39" t="e">
        <f t="shared" si="137"/>
        <v>#REF!</v>
      </c>
    </row>
    <row r="771" spans="1:19" x14ac:dyDescent="0.25">
      <c r="A771" s="2"/>
      <c r="C771">
        <f t="shared" si="138"/>
        <v>0</v>
      </c>
      <c r="D771" s="32" t="e">
        <f t="shared" si="139"/>
        <v>#N/A</v>
      </c>
      <c r="E771" s="32" t="e">
        <f>Basic!#REF!</f>
        <v>#REF!</v>
      </c>
      <c r="F771" s="40"/>
      <c r="G771" s="80">
        <f>IFERROR(VLOOKUP(A771,HistData!Y:Z,2,FALSE)/100,G770)</f>
        <v>0.19510000000000002</v>
      </c>
      <c r="H771" s="80" t="str">
        <f>_xll.BDH($B$1,"IVOL_MONEYNESS",A771,A771,"IVOL_MATURITY=MATURITY_1STM","IVOL_MONEYNESS_LEVEL=MONEY_LVL_100_","DTS=H","FACTOR=.01","DAYS=W")</f>
        <v>#N/A Start Date</v>
      </c>
      <c r="I771" s="81" t="str">
        <f t="shared" si="140"/>
        <v>#N/A Start Date</v>
      </c>
      <c r="J771" s="34" t="e">
        <f t="shared" si="132"/>
        <v>#REF!</v>
      </c>
      <c r="K771" s="35" t="e">
        <f t="shared" si="133"/>
        <v>#VALUE!</v>
      </c>
      <c r="L771" s="35" t="e">
        <f t="shared" si="134"/>
        <v>#REF!</v>
      </c>
      <c r="M771" s="35" t="e">
        <f t="shared" si="141"/>
        <v>#REF!</v>
      </c>
      <c r="N771" s="35" t="e">
        <f t="shared" si="142"/>
        <v>#REF!</v>
      </c>
      <c r="O771" s="36" t="e">
        <f t="shared" si="143"/>
        <v>#REF!</v>
      </c>
      <c r="Q771" s="37">
        <f t="shared" si="135"/>
        <v>0</v>
      </c>
      <c r="R771" s="38" t="e">
        <f t="shared" si="136"/>
        <v>#REF!</v>
      </c>
      <c r="S771" s="39" t="e">
        <f t="shared" si="137"/>
        <v>#REF!</v>
      </c>
    </row>
    <row r="772" spans="1:19" x14ac:dyDescent="0.25">
      <c r="A772" s="2"/>
      <c r="C772">
        <f t="shared" si="138"/>
        <v>0</v>
      </c>
      <c r="D772" s="32" t="e">
        <f t="shared" si="139"/>
        <v>#N/A</v>
      </c>
      <c r="E772" s="32" t="e">
        <f>Basic!#REF!</f>
        <v>#REF!</v>
      </c>
      <c r="F772" s="40"/>
      <c r="G772" s="80">
        <f>IFERROR(VLOOKUP(A772,HistData!Y:Z,2,FALSE)/100,G771)</f>
        <v>0.19510000000000002</v>
      </c>
      <c r="H772" s="80" t="str">
        <f>_xll.BDH($B$1,"IVOL_MONEYNESS",A772,A772,"IVOL_MATURITY=MATURITY_1STM","IVOL_MONEYNESS_LEVEL=MONEY_LVL_100_","DTS=H","FACTOR=.01","DAYS=W")</f>
        <v>#N/A Start Date</v>
      </c>
      <c r="I772" s="81" t="str">
        <f t="shared" si="140"/>
        <v>#N/A Start Date</v>
      </c>
      <c r="J772" s="34" t="e">
        <f t="shared" si="132"/>
        <v>#REF!</v>
      </c>
      <c r="K772" s="35" t="e">
        <f t="shared" si="133"/>
        <v>#VALUE!</v>
      </c>
      <c r="L772" s="35" t="e">
        <f t="shared" si="134"/>
        <v>#REF!</v>
      </c>
      <c r="M772" s="35" t="e">
        <f t="shared" si="141"/>
        <v>#REF!</v>
      </c>
      <c r="N772" s="35" t="e">
        <f t="shared" si="142"/>
        <v>#REF!</v>
      </c>
      <c r="O772" s="36" t="e">
        <f t="shared" si="143"/>
        <v>#REF!</v>
      </c>
      <c r="Q772" s="37">
        <f t="shared" si="135"/>
        <v>0</v>
      </c>
      <c r="R772" s="38" t="e">
        <f t="shared" si="136"/>
        <v>#REF!</v>
      </c>
      <c r="S772" s="39" t="e">
        <f t="shared" si="137"/>
        <v>#REF!</v>
      </c>
    </row>
    <row r="773" spans="1:19" x14ac:dyDescent="0.25">
      <c r="A773" s="2"/>
      <c r="C773">
        <f t="shared" si="138"/>
        <v>0</v>
      </c>
      <c r="D773" s="32" t="e">
        <f t="shared" si="139"/>
        <v>#N/A</v>
      </c>
      <c r="E773" s="32" t="e">
        <f>Basic!#REF!</f>
        <v>#REF!</v>
      </c>
      <c r="F773" s="40"/>
      <c r="G773" s="80">
        <f>IFERROR(VLOOKUP(A773,HistData!Y:Z,2,FALSE)/100,G772)</f>
        <v>0.19510000000000002</v>
      </c>
      <c r="H773" s="80" t="str">
        <f>_xll.BDH($B$1,"IVOL_MONEYNESS",A773,A773,"IVOL_MATURITY=MATURITY_1STM","IVOL_MONEYNESS_LEVEL=MONEY_LVL_100_","DTS=H","FACTOR=.01","DAYS=W")</f>
        <v>#N/A Start Date</v>
      </c>
      <c r="I773" s="81" t="str">
        <f t="shared" si="140"/>
        <v>#N/A Start Date</v>
      </c>
      <c r="J773" s="34" t="e">
        <f t="shared" si="132"/>
        <v>#REF!</v>
      </c>
      <c r="K773" s="35" t="e">
        <f t="shared" si="133"/>
        <v>#VALUE!</v>
      </c>
      <c r="L773" s="35" t="e">
        <f t="shared" si="134"/>
        <v>#REF!</v>
      </c>
      <c r="M773" s="35" t="e">
        <f t="shared" si="141"/>
        <v>#REF!</v>
      </c>
      <c r="N773" s="35" t="e">
        <f t="shared" si="142"/>
        <v>#REF!</v>
      </c>
      <c r="O773" s="36" t="e">
        <f t="shared" si="143"/>
        <v>#REF!</v>
      </c>
      <c r="Q773" s="37">
        <f t="shared" si="135"/>
        <v>0</v>
      </c>
      <c r="R773" s="38" t="e">
        <f t="shared" si="136"/>
        <v>#REF!</v>
      </c>
      <c r="S773" s="39" t="e">
        <f t="shared" si="137"/>
        <v>#REF!</v>
      </c>
    </row>
    <row r="774" spans="1:19" x14ac:dyDescent="0.25">
      <c r="A774" s="2"/>
      <c r="C774">
        <f t="shared" si="138"/>
        <v>0</v>
      </c>
      <c r="D774" s="32" t="e">
        <f t="shared" si="139"/>
        <v>#N/A</v>
      </c>
      <c r="E774" s="32" t="e">
        <f>Basic!#REF!</f>
        <v>#REF!</v>
      </c>
      <c r="F774" s="40"/>
      <c r="G774" s="80">
        <f>IFERROR(VLOOKUP(A774,HistData!Y:Z,2,FALSE)/100,G773)</f>
        <v>0.19510000000000002</v>
      </c>
      <c r="H774" s="80" t="str">
        <f>_xll.BDH($B$1,"IVOL_MONEYNESS",A774,A774,"IVOL_MATURITY=MATURITY_1STM","IVOL_MONEYNESS_LEVEL=MONEY_LVL_100_","DTS=H","FACTOR=.01","DAYS=W")</f>
        <v>#N/A Start Date</v>
      </c>
      <c r="I774" s="81" t="str">
        <f t="shared" si="140"/>
        <v>#N/A Start Date</v>
      </c>
      <c r="J774" s="34" t="e">
        <f t="shared" ref="J774:J837" si="144">++E774*EXP(-F774*(D774/365))</f>
        <v>#REF!</v>
      </c>
      <c r="K774" s="35" t="e">
        <f t="shared" ref="K774:K837" si="145">+I774*(D774/365)^0.5</f>
        <v>#VALUE!</v>
      </c>
      <c r="L774" s="35" t="e">
        <f t="shared" ref="L774:L837" si="146">++(LN(B774/E774)+(F774+I774*I774/2)*(D774/365))/(I774*(D774/365)^0.5)</f>
        <v>#REF!</v>
      </c>
      <c r="M774" s="35" t="e">
        <f t="shared" si="141"/>
        <v>#REF!</v>
      </c>
      <c r="N774" s="35" t="e">
        <f t="shared" si="142"/>
        <v>#REF!</v>
      </c>
      <c r="O774" s="36" t="e">
        <f t="shared" si="143"/>
        <v>#REF!</v>
      </c>
      <c r="Q774" s="37">
        <f t="shared" ref="Q774:Q837" si="147">A774</f>
        <v>0</v>
      </c>
      <c r="R774" s="38" t="e">
        <f t="shared" ref="R774:R837" si="148">+N774*B774-O774</f>
        <v>#REF!</v>
      </c>
      <c r="S774" s="39" t="e">
        <f t="shared" ref="S774:S837" si="149">+R774+J774-B774</f>
        <v>#REF!</v>
      </c>
    </row>
    <row r="775" spans="1:19" x14ac:dyDescent="0.25">
      <c r="A775" s="2"/>
      <c r="C775">
        <f t="shared" ref="C775:C838" si="150">IF(AND(DAY(A775)&gt;=15,DAY(A775)&lt;=21,WEEKDAY(A775)-1=5),1,0)</f>
        <v>0</v>
      </c>
      <c r="D775" s="32" t="e">
        <f t="shared" ref="D775:D838" si="151">MATCH(1,C776:C819,0)</f>
        <v>#N/A</v>
      </c>
      <c r="E775" s="32" t="e">
        <f>Basic!#REF!</f>
        <v>#REF!</v>
      </c>
      <c r="F775" s="40"/>
      <c r="G775" s="80">
        <f>IFERROR(VLOOKUP(A775,HistData!Y:Z,2,FALSE)/100,G774)</f>
        <v>0.19510000000000002</v>
      </c>
      <c r="H775" s="80" t="str">
        <f>_xll.BDH($B$1,"IVOL_MONEYNESS",A775,A775,"IVOL_MATURITY=MATURITY_1STM","IVOL_MONEYNESS_LEVEL=MONEY_LVL_100_","DTS=H","FACTOR=.01","DAYS=W")</f>
        <v>#N/A Start Date</v>
      </c>
      <c r="I775" s="81" t="str">
        <f t="shared" ref="I775:I838" si="152">H775</f>
        <v>#N/A Start Date</v>
      </c>
      <c r="J775" s="34" t="e">
        <f t="shared" si="144"/>
        <v>#REF!</v>
      </c>
      <c r="K775" s="35" t="e">
        <f t="shared" si="145"/>
        <v>#VALUE!</v>
      </c>
      <c r="L775" s="35" t="e">
        <f t="shared" si="146"/>
        <v>#REF!</v>
      </c>
      <c r="M775" s="35" t="e">
        <f t="shared" ref="M775:M838" si="153">+L775-K775</f>
        <v>#REF!</v>
      </c>
      <c r="N775" s="35" t="e">
        <f t="shared" ref="N775:N838" si="154">NORMDIST(L775,0,1,TRUE)</f>
        <v>#REF!</v>
      </c>
      <c r="O775" s="36" t="e">
        <f t="shared" ref="O775:O838" si="155">NORMDIST(M775,0,1,TRUE)*J775</f>
        <v>#REF!</v>
      </c>
      <c r="Q775" s="37">
        <f t="shared" si="147"/>
        <v>0</v>
      </c>
      <c r="R775" s="38" t="e">
        <f t="shared" si="148"/>
        <v>#REF!</v>
      </c>
      <c r="S775" s="39" t="e">
        <f t="shared" si="149"/>
        <v>#REF!</v>
      </c>
    </row>
    <row r="776" spans="1:19" x14ac:dyDescent="0.25">
      <c r="A776" s="2"/>
      <c r="C776">
        <f t="shared" si="150"/>
        <v>0</v>
      </c>
      <c r="D776" s="32" t="e">
        <f t="shared" si="151"/>
        <v>#N/A</v>
      </c>
      <c r="E776" s="32" t="e">
        <f>Basic!#REF!</f>
        <v>#REF!</v>
      </c>
      <c r="F776" s="40"/>
      <c r="G776" s="80">
        <f>IFERROR(VLOOKUP(A776,HistData!Y:Z,2,FALSE)/100,G775)</f>
        <v>0.19510000000000002</v>
      </c>
      <c r="H776" s="80" t="str">
        <f>_xll.BDH($B$1,"IVOL_MONEYNESS",A776,A776,"IVOL_MATURITY=MATURITY_1STM","IVOL_MONEYNESS_LEVEL=MONEY_LVL_100_","DTS=H","FACTOR=.01","DAYS=W")</f>
        <v>#N/A Start Date</v>
      </c>
      <c r="I776" s="81" t="str">
        <f t="shared" si="152"/>
        <v>#N/A Start Date</v>
      </c>
      <c r="J776" s="34" t="e">
        <f t="shared" si="144"/>
        <v>#REF!</v>
      </c>
      <c r="K776" s="35" t="e">
        <f t="shared" si="145"/>
        <v>#VALUE!</v>
      </c>
      <c r="L776" s="35" t="e">
        <f t="shared" si="146"/>
        <v>#REF!</v>
      </c>
      <c r="M776" s="35" t="e">
        <f t="shared" si="153"/>
        <v>#REF!</v>
      </c>
      <c r="N776" s="35" t="e">
        <f t="shared" si="154"/>
        <v>#REF!</v>
      </c>
      <c r="O776" s="36" t="e">
        <f t="shared" si="155"/>
        <v>#REF!</v>
      </c>
      <c r="Q776" s="37">
        <f t="shared" si="147"/>
        <v>0</v>
      </c>
      <c r="R776" s="38" t="e">
        <f t="shared" si="148"/>
        <v>#REF!</v>
      </c>
      <c r="S776" s="39" t="e">
        <f t="shared" si="149"/>
        <v>#REF!</v>
      </c>
    </row>
    <row r="777" spans="1:19" x14ac:dyDescent="0.25">
      <c r="A777" s="2"/>
      <c r="C777">
        <f t="shared" si="150"/>
        <v>0</v>
      </c>
      <c r="D777" s="32" t="e">
        <f t="shared" si="151"/>
        <v>#N/A</v>
      </c>
      <c r="E777" s="32" t="e">
        <f>Basic!#REF!</f>
        <v>#REF!</v>
      </c>
      <c r="F777" s="40"/>
      <c r="G777" s="80">
        <f>IFERROR(VLOOKUP(A777,HistData!Y:Z,2,FALSE)/100,G776)</f>
        <v>0.19510000000000002</v>
      </c>
      <c r="H777" s="80" t="str">
        <f>_xll.BDH($B$1,"IVOL_MONEYNESS",A777,A777,"IVOL_MATURITY=MATURITY_1STM","IVOL_MONEYNESS_LEVEL=MONEY_LVL_100_","DTS=H","FACTOR=.01","DAYS=W")</f>
        <v>#N/A Start Date</v>
      </c>
      <c r="I777" s="81" t="str">
        <f t="shared" si="152"/>
        <v>#N/A Start Date</v>
      </c>
      <c r="J777" s="34" t="e">
        <f t="shared" si="144"/>
        <v>#REF!</v>
      </c>
      <c r="K777" s="35" t="e">
        <f t="shared" si="145"/>
        <v>#VALUE!</v>
      </c>
      <c r="L777" s="35" t="e">
        <f t="shared" si="146"/>
        <v>#REF!</v>
      </c>
      <c r="M777" s="35" t="e">
        <f t="shared" si="153"/>
        <v>#REF!</v>
      </c>
      <c r="N777" s="35" t="e">
        <f t="shared" si="154"/>
        <v>#REF!</v>
      </c>
      <c r="O777" s="36" t="e">
        <f t="shared" si="155"/>
        <v>#REF!</v>
      </c>
      <c r="Q777" s="37">
        <f t="shared" si="147"/>
        <v>0</v>
      </c>
      <c r="R777" s="38" t="e">
        <f t="shared" si="148"/>
        <v>#REF!</v>
      </c>
      <c r="S777" s="39" t="e">
        <f t="shared" si="149"/>
        <v>#REF!</v>
      </c>
    </row>
    <row r="778" spans="1:19" x14ac:dyDescent="0.25">
      <c r="A778" s="2"/>
      <c r="C778">
        <f t="shared" si="150"/>
        <v>0</v>
      </c>
      <c r="D778" s="32" t="e">
        <f t="shared" si="151"/>
        <v>#N/A</v>
      </c>
      <c r="E778" s="32" t="e">
        <f>Basic!#REF!</f>
        <v>#REF!</v>
      </c>
      <c r="F778" s="40"/>
      <c r="G778" s="80">
        <f>IFERROR(VLOOKUP(A778,HistData!Y:Z,2,FALSE)/100,G777)</f>
        <v>0.19510000000000002</v>
      </c>
      <c r="H778" s="80" t="str">
        <f>_xll.BDH($B$1,"IVOL_MONEYNESS",A778,A778,"IVOL_MATURITY=MATURITY_1STM","IVOL_MONEYNESS_LEVEL=MONEY_LVL_100_","DTS=H","FACTOR=.01","DAYS=W")</f>
        <v>#N/A Start Date</v>
      </c>
      <c r="I778" s="81" t="str">
        <f t="shared" si="152"/>
        <v>#N/A Start Date</v>
      </c>
      <c r="J778" s="34" t="e">
        <f t="shared" si="144"/>
        <v>#REF!</v>
      </c>
      <c r="K778" s="35" t="e">
        <f t="shared" si="145"/>
        <v>#VALUE!</v>
      </c>
      <c r="L778" s="35" t="e">
        <f t="shared" si="146"/>
        <v>#REF!</v>
      </c>
      <c r="M778" s="35" t="e">
        <f t="shared" si="153"/>
        <v>#REF!</v>
      </c>
      <c r="N778" s="35" t="e">
        <f t="shared" si="154"/>
        <v>#REF!</v>
      </c>
      <c r="O778" s="36" t="e">
        <f t="shared" si="155"/>
        <v>#REF!</v>
      </c>
      <c r="Q778" s="37">
        <f t="shared" si="147"/>
        <v>0</v>
      </c>
      <c r="R778" s="38" t="e">
        <f t="shared" si="148"/>
        <v>#REF!</v>
      </c>
      <c r="S778" s="39" t="e">
        <f t="shared" si="149"/>
        <v>#REF!</v>
      </c>
    </row>
    <row r="779" spans="1:19" x14ac:dyDescent="0.25">
      <c r="A779" s="2"/>
      <c r="C779">
        <f t="shared" si="150"/>
        <v>0</v>
      </c>
      <c r="D779" s="32" t="e">
        <f t="shared" si="151"/>
        <v>#N/A</v>
      </c>
      <c r="E779" s="32" t="e">
        <f>Basic!#REF!</f>
        <v>#REF!</v>
      </c>
      <c r="F779" s="40"/>
      <c r="G779" s="80">
        <f>IFERROR(VLOOKUP(A779,HistData!Y:Z,2,FALSE)/100,G778)</f>
        <v>0.19510000000000002</v>
      </c>
      <c r="H779" s="80" t="str">
        <f>_xll.BDH($B$1,"IVOL_MONEYNESS",A779,A779,"IVOL_MATURITY=MATURITY_1STM","IVOL_MONEYNESS_LEVEL=MONEY_LVL_100_","DTS=H","FACTOR=.01","DAYS=W")</f>
        <v>#N/A Start Date</v>
      </c>
      <c r="I779" s="81" t="str">
        <f t="shared" si="152"/>
        <v>#N/A Start Date</v>
      </c>
      <c r="J779" s="34" t="e">
        <f t="shared" si="144"/>
        <v>#REF!</v>
      </c>
      <c r="K779" s="35" t="e">
        <f t="shared" si="145"/>
        <v>#VALUE!</v>
      </c>
      <c r="L779" s="35" t="e">
        <f t="shared" si="146"/>
        <v>#REF!</v>
      </c>
      <c r="M779" s="35" t="e">
        <f t="shared" si="153"/>
        <v>#REF!</v>
      </c>
      <c r="N779" s="35" t="e">
        <f t="shared" si="154"/>
        <v>#REF!</v>
      </c>
      <c r="O779" s="36" t="e">
        <f t="shared" si="155"/>
        <v>#REF!</v>
      </c>
      <c r="Q779" s="37">
        <f t="shared" si="147"/>
        <v>0</v>
      </c>
      <c r="R779" s="38" t="e">
        <f t="shared" si="148"/>
        <v>#REF!</v>
      </c>
      <c r="S779" s="39" t="e">
        <f t="shared" si="149"/>
        <v>#REF!</v>
      </c>
    </row>
    <row r="780" spans="1:19" x14ac:dyDescent="0.25">
      <c r="A780" s="2"/>
      <c r="C780">
        <f t="shared" si="150"/>
        <v>0</v>
      </c>
      <c r="D780" s="32" t="e">
        <f t="shared" si="151"/>
        <v>#N/A</v>
      </c>
      <c r="E780" s="32" t="e">
        <f>Basic!#REF!</f>
        <v>#REF!</v>
      </c>
      <c r="F780" s="40"/>
      <c r="G780" s="80">
        <f>IFERROR(VLOOKUP(A780,HistData!Y:Z,2,FALSE)/100,G779)</f>
        <v>0.19510000000000002</v>
      </c>
      <c r="H780" s="80" t="str">
        <f>_xll.BDH($B$1,"IVOL_MONEYNESS",A780,A780,"IVOL_MATURITY=MATURITY_1STM","IVOL_MONEYNESS_LEVEL=MONEY_LVL_100_","DTS=H","FACTOR=.01","DAYS=W")</f>
        <v>#N/A Start Date</v>
      </c>
      <c r="I780" s="81" t="str">
        <f t="shared" si="152"/>
        <v>#N/A Start Date</v>
      </c>
      <c r="J780" s="34" t="e">
        <f t="shared" si="144"/>
        <v>#REF!</v>
      </c>
      <c r="K780" s="35" t="e">
        <f t="shared" si="145"/>
        <v>#VALUE!</v>
      </c>
      <c r="L780" s="35" t="e">
        <f t="shared" si="146"/>
        <v>#REF!</v>
      </c>
      <c r="M780" s="35" t="e">
        <f t="shared" si="153"/>
        <v>#REF!</v>
      </c>
      <c r="N780" s="35" t="e">
        <f t="shared" si="154"/>
        <v>#REF!</v>
      </c>
      <c r="O780" s="36" t="e">
        <f t="shared" si="155"/>
        <v>#REF!</v>
      </c>
      <c r="Q780" s="37">
        <f t="shared" si="147"/>
        <v>0</v>
      </c>
      <c r="R780" s="38" t="e">
        <f t="shared" si="148"/>
        <v>#REF!</v>
      </c>
      <c r="S780" s="39" t="e">
        <f t="shared" si="149"/>
        <v>#REF!</v>
      </c>
    </row>
    <row r="781" spans="1:19" x14ac:dyDescent="0.25">
      <c r="A781" s="2"/>
      <c r="C781">
        <f t="shared" si="150"/>
        <v>0</v>
      </c>
      <c r="D781" s="32" t="e">
        <f t="shared" si="151"/>
        <v>#N/A</v>
      </c>
      <c r="E781" s="32" t="e">
        <f>Basic!#REF!</f>
        <v>#REF!</v>
      </c>
      <c r="F781" s="40"/>
      <c r="G781" s="80">
        <f>IFERROR(VLOOKUP(A781,HistData!Y:Z,2,FALSE)/100,G780)</f>
        <v>0.19510000000000002</v>
      </c>
      <c r="H781" s="80" t="str">
        <f>_xll.BDH($B$1,"IVOL_MONEYNESS",A781,A781,"IVOL_MATURITY=MATURITY_1STM","IVOL_MONEYNESS_LEVEL=MONEY_LVL_100_","DTS=H","FACTOR=.01","DAYS=W")</f>
        <v>#N/A Start Date</v>
      </c>
      <c r="I781" s="81" t="str">
        <f t="shared" si="152"/>
        <v>#N/A Start Date</v>
      </c>
      <c r="J781" s="34" t="e">
        <f t="shared" si="144"/>
        <v>#REF!</v>
      </c>
      <c r="K781" s="35" t="e">
        <f t="shared" si="145"/>
        <v>#VALUE!</v>
      </c>
      <c r="L781" s="35" t="e">
        <f t="shared" si="146"/>
        <v>#REF!</v>
      </c>
      <c r="M781" s="35" t="e">
        <f t="shared" si="153"/>
        <v>#REF!</v>
      </c>
      <c r="N781" s="35" t="e">
        <f t="shared" si="154"/>
        <v>#REF!</v>
      </c>
      <c r="O781" s="36" t="e">
        <f t="shared" si="155"/>
        <v>#REF!</v>
      </c>
      <c r="Q781" s="37">
        <f t="shared" si="147"/>
        <v>0</v>
      </c>
      <c r="R781" s="38" t="e">
        <f t="shared" si="148"/>
        <v>#REF!</v>
      </c>
      <c r="S781" s="39" t="e">
        <f t="shared" si="149"/>
        <v>#REF!</v>
      </c>
    </row>
    <row r="782" spans="1:19" x14ac:dyDescent="0.25">
      <c r="A782" s="2"/>
      <c r="C782">
        <f t="shared" si="150"/>
        <v>0</v>
      </c>
      <c r="D782" s="32" t="e">
        <f t="shared" si="151"/>
        <v>#N/A</v>
      </c>
      <c r="E782" s="32" t="e">
        <f>Basic!#REF!</f>
        <v>#REF!</v>
      </c>
      <c r="F782" s="40"/>
      <c r="G782" s="80">
        <f>IFERROR(VLOOKUP(A782,HistData!Y:Z,2,FALSE)/100,G781)</f>
        <v>0.19510000000000002</v>
      </c>
      <c r="H782" s="80" t="str">
        <f>_xll.BDH($B$1,"IVOL_MONEYNESS",A782,A782,"IVOL_MATURITY=MATURITY_1STM","IVOL_MONEYNESS_LEVEL=MONEY_LVL_100_","DTS=H","FACTOR=.01","DAYS=W")</f>
        <v>#N/A Start Date</v>
      </c>
      <c r="I782" s="81" t="str">
        <f t="shared" si="152"/>
        <v>#N/A Start Date</v>
      </c>
      <c r="J782" s="34" t="e">
        <f t="shared" si="144"/>
        <v>#REF!</v>
      </c>
      <c r="K782" s="35" t="e">
        <f t="shared" si="145"/>
        <v>#VALUE!</v>
      </c>
      <c r="L782" s="35" t="e">
        <f t="shared" si="146"/>
        <v>#REF!</v>
      </c>
      <c r="M782" s="35" t="e">
        <f t="shared" si="153"/>
        <v>#REF!</v>
      </c>
      <c r="N782" s="35" t="e">
        <f t="shared" si="154"/>
        <v>#REF!</v>
      </c>
      <c r="O782" s="36" t="e">
        <f t="shared" si="155"/>
        <v>#REF!</v>
      </c>
      <c r="Q782" s="37">
        <f t="shared" si="147"/>
        <v>0</v>
      </c>
      <c r="R782" s="38" t="e">
        <f t="shared" si="148"/>
        <v>#REF!</v>
      </c>
      <c r="S782" s="39" t="e">
        <f t="shared" si="149"/>
        <v>#REF!</v>
      </c>
    </row>
    <row r="783" spans="1:19" x14ac:dyDescent="0.25">
      <c r="A783" s="2"/>
      <c r="C783">
        <f t="shared" si="150"/>
        <v>0</v>
      </c>
      <c r="D783" s="32" t="e">
        <f t="shared" si="151"/>
        <v>#N/A</v>
      </c>
      <c r="E783" s="32" t="e">
        <f>Basic!#REF!</f>
        <v>#REF!</v>
      </c>
      <c r="F783" s="40"/>
      <c r="G783" s="80">
        <f>IFERROR(VLOOKUP(A783,HistData!Y:Z,2,FALSE)/100,G782)</f>
        <v>0.19510000000000002</v>
      </c>
      <c r="H783" s="80" t="str">
        <f>_xll.BDH($B$1,"IVOL_MONEYNESS",A783,A783,"IVOL_MATURITY=MATURITY_1STM","IVOL_MONEYNESS_LEVEL=MONEY_LVL_100_","DTS=H","FACTOR=.01","DAYS=W")</f>
        <v>#N/A Start Date</v>
      </c>
      <c r="I783" s="81" t="str">
        <f t="shared" si="152"/>
        <v>#N/A Start Date</v>
      </c>
      <c r="J783" s="34" t="e">
        <f t="shared" si="144"/>
        <v>#REF!</v>
      </c>
      <c r="K783" s="35" t="e">
        <f t="shared" si="145"/>
        <v>#VALUE!</v>
      </c>
      <c r="L783" s="35" t="e">
        <f t="shared" si="146"/>
        <v>#REF!</v>
      </c>
      <c r="M783" s="35" t="e">
        <f t="shared" si="153"/>
        <v>#REF!</v>
      </c>
      <c r="N783" s="35" t="e">
        <f t="shared" si="154"/>
        <v>#REF!</v>
      </c>
      <c r="O783" s="36" t="e">
        <f t="shared" si="155"/>
        <v>#REF!</v>
      </c>
      <c r="Q783" s="37">
        <f t="shared" si="147"/>
        <v>0</v>
      </c>
      <c r="R783" s="38" t="e">
        <f t="shared" si="148"/>
        <v>#REF!</v>
      </c>
      <c r="S783" s="39" t="e">
        <f t="shared" si="149"/>
        <v>#REF!</v>
      </c>
    </row>
    <row r="784" spans="1:19" x14ac:dyDescent="0.25">
      <c r="A784" s="2"/>
      <c r="C784">
        <f t="shared" si="150"/>
        <v>0</v>
      </c>
      <c r="D784" s="32" t="e">
        <f t="shared" si="151"/>
        <v>#N/A</v>
      </c>
      <c r="E784" s="32" t="e">
        <f>Basic!#REF!</f>
        <v>#REF!</v>
      </c>
      <c r="F784" s="40"/>
      <c r="G784" s="80">
        <f>IFERROR(VLOOKUP(A784,HistData!Y:Z,2,FALSE)/100,G783)</f>
        <v>0.19510000000000002</v>
      </c>
      <c r="H784" s="80" t="str">
        <f>_xll.BDH($B$1,"IVOL_MONEYNESS",A784,A784,"IVOL_MATURITY=MATURITY_1STM","IVOL_MONEYNESS_LEVEL=MONEY_LVL_100_","DTS=H","FACTOR=.01","DAYS=W")</f>
        <v>#N/A Start Date</v>
      </c>
      <c r="I784" s="81" t="str">
        <f t="shared" si="152"/>
        <v>#N/A Start Date</v>
      </c>
      <c r="J784" s="34" t="e">
        <f t="shared" si="144"/>
        <v>#REF!</v>
      </c>
      <c r="K784" s="35" t="e">
        <f t="shared" si="145"/>
        <v>#VALUE!</v>
      </c>
      <c r="L784" s="35" t="e">
        <f t="shared" si="146"/>
        <v>#REF!</v>
      </c>
      <c r="M784" s="35" t="e">
        <f t="shared" si="153"/>
        <v>#REF!</v>
      </c>
      <c r="N784" s="35" t="e">
        <f t="shared" si="154"/>
        <v>#REF!</v>
      </c>
      <c r="O784" s="36" t="e">
        <f t="shared" si="155"/>
        <v>#REF!</v>
      </c>
      <c r="Q784" s="37">
        <f t="shared" si="147"/>
        <v>0</v>
      </c>
      <c r="R784" s="38" t="e">
        <f t="shared" si="148"/>
        <v>#REF!</v>
      </c>
      <c r="S784" s="39" t="e">
        <f t="shared" si="149"/>
        <v>#REF!</v>
      </c>
    </row>
    <row r="785" spans="1:19" x14ac:dyDescent="0.25">
      <c r="A785" s="2"/>
      <c r="C785">
        <f t="shared" si="150"/>
        <v>0</v>
      </c>
      <c r="D785" s="32" t="e">
        <f t="shared" si="151"/>
        <v>#N/A</v>
      </c>
      <c r="E785" s="32" t="e">
        <f>Basic!#REF!</f>
        <v>#REF!</v>
      </c>
      <c r="F785" s="40"/>
      <c r="G785" s="80">
        <f>IFERROR(VLOOKUP(A785,HistData!Y:Z,2,FALSE)/100,G784)</f>
        <v>0.19510000000000002</v>
      </c>
      <c r="H785" s="80" t="str">
        <f>_xll.BDH($B$1,"IVOL_MONEYNESS",A785,A785,"IVOL_MATURITY=MATURITY_1STM","IVOL_MONEYNESS_LEVEL=MONEY_LVL_100_","DTS=H","FACTOR=.01","DAYS=W")</f>
        <v>#N/A Start Date</v>
      </c>
      <c r="I785" s="81" t="str">
        <f t="shared" si="152"/>
        <v>#N/A Start Date</v>
      </c>
      <c r="J785" s="34" t="e">
        <f t="shared" si="144"/>
        <v>#REF!</v>
      </c>
      <c r="K785" s="35" t="e">
        <f t="shared" si="145"/>
        <v>#VALUE!</v>
      </c>
      <c r="L785" s="35" t="e">
        <f t="shared" si="146"/>
        <v>#REF!</v>
      </c>
      <c r="M785" s="35" t="e">
        <f t="shared" si="153"/>
        <v>#REF!</v>
      </c>
      <c r="N785" s="35" t="e">
        <f t="shared" si="154"/>
        <v>#REF!</v>
      </c>
      <c r="O785" s="36" t="e">
        <f t="shared" si="155"/>
        <v>#REF!</v>
      </c>
      <c r="Q785" s="37">
        <f t="shared" si="147"/>
        <v>0</v>
      </c>
      <c r="R785" s="38" t="e">
        <f t="shared" si="148"/>
        <v>#REF!</v>
      </c>
      <c r="S785" s="39" t="e">
        <f t="shared" si="149"/>
        <v>#REF!</v>
      </c>
    </row>
    <row r="786" spans="1:19" x14ac:dyDescent="0.25">
      <c r="A786" s="2"/>
      <c r="C786">
        <f t="shared" si="150"/>
        <v>0</v>
      </c>
      <c r="D786" s="32" t="e">
        <f t="shared" si="151"/>
        <v>#N/A</v>
      </c>
      <c r="E786" s="32" t="e">
        <f>Basic!#REF!</f>
        <v>#REF!</v>
      </c>
      <c r="F786" s="40"/>
      <c r="G786" s="80">
        <f>IFERROR(VLOOKUP(A786,HistData!Y:Z,2,FALSE)/100,G785)</f>
        <v>0.19510000000000002</v>
      </c>
      <c r="H786" s="80" t="str">
        <f>_xll.BDH($B$1,"IVOL_MONEYNESS",A786,A786,"IVOL_MATURITY=MATURITY_1STM","IVOL_MONEYNESS_LEVEL=MONEY_LVL_100_","DTS=H","FACTOR=.01","DAYS=W")</f>
        <v>#N/A Start Date</v>
      </c>
      <c r="I786" s="81" t="str">
        <f t="shared" si="152"/>
        <v>#N/A Start Date</v>
      </c>
      <c r="J786" s="34" t="e">
        <f t="shared" si="144"/>
        <v>#REF!</v>
      </c>
      <c r="K786" s="35" t="e">
        <f t="shared" si="145"/>
        <v>#VALUE!</v>
      </c>
      <c r="L786" s="35" t="e">
        <f t="shared" si="146"/>
        <v>#REF!</v>
      </c>
      <c r="M786" s="35" t="e">
        <f t="shared" si="153"/>
        <v>#REF!</v>
      </c>
      <c r="N786" s="35" t="e">
        <f t="shared" si="154"/>
        <v>#REF!</v>
      </c>
      <c r="O786" s="36" t="e">
        <f t="shared" si="155"/>
        <v>#REF!</v>
      </c>
      <c r="Q786" s="37">
        <f t="shared" si="147"/>
        <v>0</v>
      </c>
      <c r="R786" s="38" t="e">
        <f t="shared" si="148"/>
        <v>#REF!</v>
      </c>
      <c r="S786" s="39" t="e">
        <f t="shared" si="149"/>
        <v>#REF!</v>
      </c>
    </row>
    <row r="787" spans="1:19" x14ac:dyDescent="0.25">
      <c r="A787" s="2"/>
      <c r="C787">
        <f t="shared" si="150"/>
        <v>0</v>
      </c>
      <c r="D787" s="32" t="e">
        <f t="shared" si="151"/>
        <v>#N/A</v>
      </c>
      <c r="E787" s="32" t="e">
        <f>Basic!#REF!</f>
        <v>#REF!</v>
      </c>
      <c r="F787" s="40"/>
      <c r="G787" s="80">
        <f>IFERROR(VLOOKUP(A787,HistData!Y:Z,2,FALSE)/100,G786)</f>
        <v>0.19510000000000002</v>
      </c>
      <c r="H787" s="80" t="str">
        <f>_xll.BDH($B$1,"IVOL_MONEYNESS",A787,A787,"IVOL_MATURITY=MATURITY_1STM","IVOL_MONEYNESS_LEVEL=MONEY_LVL_100_","DTS=H","FACTOR=.01","DAYS=W")</f>
        <v>#N/A Start Date</v>
      </c>
      <c r="I787" s="81" t="str">
        <f t="shared" si="152"/>
        <v>#N/A Start Date</v>
      </c>
      <c r="J787" s="34" t="e">
        <f t="shared" si="144"/>
        <v>#REF!</v>
      </c>
      <c r="K787" s="35" t="e">
        <f t="shared" si="145"/>
        <v>#VALUE!</v>
      </c>
      <c r="L787" s="35" t="e">
        <f t="shared" si="146"/>
        <v>#REF!</v>
      </c>
      <c r="M787" s="35" t="e">
        <f t="shared" si="153"/>
        <v>#REF!</v>
      </c>
      <c r="N787" s="35" t="e">
        <f t="shared" si="154"/>
        <v>#REF!</v>
      </c>
      <c r="O787" s="36" t="e">
        <f t="shared" si="155"/>
        <v>#REF!</v>
      </c>
      <c r="Q787" s="37">
        <f t="shared" si="147"/>
        <v>0</v>
      </c>
      <c r="R787" s="38" t="e">
        <f t="shared" si="148"/>
        <v>#REF!</v>
      </c>
      <c r="S787" s="39" t="e">
        <f t="shared" si="149"/>
        <v>#REF!</v>
      </c>
    </row>
    <row r="788" spans="1:19" x14ac:dyDescent="0.25">
      <c r="A788" s="2"/>
      <c r="C788">
        <f t="shared" si="150"/>
        <v>0</v>
      </c>
      <c r="D788" s="32" t="e">
        <f t="shared" si="151"/>
        <v>#N/A</v>
      </c>
      <c r="E788" s="32" t="e">
        <f>Basic!#REF!</f>
        <v>#REF!</v>
      </c>
      <c r="F788" s="40"/>
      <c r="G788" s="80">
        <f>IFERROR(VLOOKUP(A788,HistData!Y:Z,2,FALSE)/100,G787)</f>
        <v>0.19510000000000002</v>
      </c>
      <c r="H788" s="80" t="str">
        <f>_xll.BDH($B$1,"IVOL_MONEYNESS",A788,A788,"IVOL_MATURITY=MATURITY_1STM","IVOL_MONEYNESS_LEVEL=MONEY_LVL_100_","DTS=H","FACTOR=.01","DAYS=W")</f>
        <v>#N/A Start Date</v>
      </c>
      <c r="I788" s="81" t="str">
        <f t="shared" si="152"/>
        <v>#N/A Start Date</v>
      </c>
      <c r="J788" s="34" t="e">
        <f t="shared" si="144"/>
        <v>#REF!</v>
      </c>
      <c r="K788" s="35" t="e">
        <f t="shared" si="145"/>
        <v>#VALUE!</v>
      </c>
      <c r="L788" s="35" t="e">
        <f t="shared" si="146"/>
        <v>#REF!</v>
      </c>
      <c r="M788" s="35" t="e">
        <f t="shared" si="153"/>
        <v>#REF!</v>
      </c>
      <c r="N788" s="35" t="e">
        <f t="shared" si="154"/>
        <v>#REF!</v>
      </c>
      <c r="O788" s="36" t="e">
        <f t="shared" si="155"/>
        <v>#REF!</v>
      </c>
      <c r="Q788" s="37">
        <f t="shared" si="147"/>
        <v>0</v>
      </c>
      <c r="R788" s="38" t="e">
        <f t="shared" si="148"/>
        <v>#REF!</v>
      </c>
      <c r="S788" s="39" t="e">
        <f t="shared" si="149"/>
        <v>#REF!</v>
      </c>
    </row>
    <row r="789" spans="1:19" x14ac:dyDescent="0.25">
      <c r="A789" s="2"/>
      <c r="C789">
        <f t="shared" si="150"/>
        <v>0</v>
      </c>
      <c r="D789" s="32" t="e">
        <f t="shared" si="151"/>
        <v>#N/A</v>
      </c>
      <c r="E789" s="32" t="e">
        <f>Basic!#REF!</f>
        <v>#REF!</v>
      </c>
      <c r="F789" s="40"/>
      <c r="G789" s="80">
        <f>IFERROR(VLOOKUP(A789,HistData!Y:Z,2,FALSE)/100,G788)</f>
        <v>0.19510000000000002</v>
      </c>
      <c r="H789" s="80" t="str">
        <f>_xll.BDH($B$1,"IVOL_MONEYNESS",A789,A789,"IVOL_MATURITY=MATURITY_1STM","IVOL_MONEYNESS_LEVEL=MONEY_LVL_100_","DTS=H","FACTOR=.01","DAYS=W")</f>
        <v>#N/A Start Date</v>
      </c>
      <c r="I789" s="81" t="str">
        <f t="shared" si="152"/>
        <v>#N/A Start Date</v>
      </c>
      <c r="J789" s="34" t="e">
        <f t="shared" si="144"/>
        <v>#REF!</v>
      </c>
      <c r="K789" s="35" t="e">
        <f t="shared" si="145"/>
        <v>#VALUE!</v>
      </c>
      <c r="L789" s="35" t="e">
        <f t="shared" si="146"/>
        <v>#REF!</v>
      </c>
      <c r="M789" s="35" t="e">
        <f t="shared" si="153"/>
        <v>#REF!</v>
      </c>
      <c r="N789" s="35" t="e">
        <f t="shared" si="154"/>
        <v>#REF!</v>
      </c>
      <c r="O789" s="36" t="e">
        <f t="shared" si="155"/>
        <v>#REF!</v>
      </c>
      <c r="Q789" s="37">
        <f t="shared" si="147"/>
        <v>0</v>
      </c>
      <c r="R789" s="38" t="e">
        <f t="shared" si="148"/>
        <v>#REF!</v>
      </c>
      <c r="S789" s="39" t="e">
        <f t="shared" si="149"/>
        <v>#REF!</v>
      </c>
    </row>
    <row r="790" spans="1:19" x14ac:dyDescent="0.25">
      <c r="A790" s="2"/>
      <c r="C790">
        <f t="shared" si="150"/>
        <v>0</v>
      </c>
      <c r="D790" s="32" t="e">
        <f t="shared" si="151"/>
        <v>#N/A</v>
      </c>
      <c r="E790" s="32" t="e">
        <f>Basic!#REF!</f>
        <v>#REF!</v>
      </c>
      <c r="F790" s="40"/>
      <c r="G790" s="80">
        <f>IFERROR(VLOOKUP(A790,HistData!Y:Z,2,FALSE)/100,G789)</f>
        <v>0.19510000000000002</v>
      </c>
      <c r="H790" s="80" t="str">
        <f>_xll.BDH($B$1,"IVOL_MONEYNESS",A790,A790,"IVOL_MATURITY=MATURITY_1STM","IVOL_MONEYNESS_LEVEL=MONEY_LVL_100_","DTS=H","FACTOR=.01","DAYS=W")</f>
        <v>#N/A Start Date</v>
      </c>
      <c r="I790" s="81" t="str">
        <f t="shared" si="152"/>
        <v>#N/A Start Date</v>
      </c>
      <c r="J790" s="34" t="e">
        <f t="shared" si="144"/>
        <v>#REF!</v>
      </c>
      <c r="K790" s="35" t="e">
        <f t="shared" si="145"/>
        <v>#VALUE!</v>
      </c>
      <c r="L790" s="35" t="e">
        <f t="shared" si="146"/>
        <v>#REF!</v>
      </c>
      <c r="M790" s="35" t="e">
        <f t="shared" si="153"/>
        <v>#REF!</v>
      </c>
      <c r="N790" s="35" t="e">
        <f t="shared" si="154"/>
        <v>#REF!</v>
      </c>
      <c r="O790" s="36" t="e">
        <f t="shared" si="155"/>
        <v>#REF!</v>
      </c>
      <c r="Q790" s="37">
        <f t="shared" si="147"/>
        <v>0</v>
      </c>
      <c r="R790" s="38" t="e">
        <f t="shared" si="148"/>
        <v>#REF!</v>
      </c>
      <c r="S790" s="39" t="e">
        <f t="shared" si="149"/>
        <v>#REF!</v>
      </c>
    </row>
    <row r="791" spans="1:19" x14ac:dyDescent="0.25">
      <c r="A791" s="2"/>
      <c r="C791">
        <f t="shared" si="150"/>
        <v>0</v>
      </c>
      <c r="D791" s="32" t="e">
        <f t="shared" si="151"/>
        <v>#N/A</v>
      </c>
      <c r="E791" s="32" t="e">
        <f>Basic!#REF!</f>
        <v>#REF!</v>
      </c>
      <c r="F791" s="40"/>
      <c r="G791" s="80">
        <f>IFERROR(VLOOKUP(A791,HistData!Y:Z,2,FALSE)/100,G790)</f>
        <v>0.19510000000000002</v>
      </c>
      <c r="H791" s="80" t="str">
        <f>_xll.BDH($B$1,"IVOL_MONEYNESS",A791,A791,"IVOL_MATURITY=MATURITY_1STM","IVOL_MONEYNESS_LEVEL=MONEY_LVL_100_","DTS=H","FACTOR=.01","DAYS=W")</f>
        <v>#N/A Start Date</v>
      </c>
      <c r="I791" s="81" t="str">
        <f t="shared" si="152"/>
        <v>#N/A Start Date</v>
      </c>
      <c r="J791" s="34" t="e">
        <f t="shared" si="144"/>
        <v>#REF!</v>
      </c>
      <c r="K791" s="35" t="e">
        <f t="shared" si="145"/>
        <v>#VALUE!</v>
      </c>
      <c r="L791" s="35" t="e">
        <f t="shared" si="146"/>
        <v>#REF!</v>
      </c>
      <c r="M791" s="35" t="e">
        <f t="shared" si="153"/>
        <v>#REF!</v>
      </c>
      <c r="N791" s="35" t="e">
        <f t="shared" si="154"/>
        <v>#REF!</v>
      </c>
      <c r="O791" s="36" t="e">
        <f t="shared" si="155"/>
        <v>#REF!</v>
      </c>
      <c r="Q791" s="37">
        <f t="shared" si="147"/>
        <v>0</v>
      </c>
      <c r="R791" s="38" t="e">
        <f t="shared" si="148"/>
        <v>#REF!</v>
      </c>
      <c r="S791" s="39" t="e">
        <f t="shared" si="149"/>
        <v>#REF!</v>
      </c>
    </row>
    <row r="792" spans="1:19" x14ac:dyDescent="0.25">
      <c r="A792" s="2"/>
      <c r="C792">
        <f t="shared" si="150"/>
        <v>0</v>
      </c>
      <c r="D792" s="32" t="e">
        <f t="shared" si="151"/>
        <v>#N/A</v>
      </c>
      <c r="E792" s="32" t="e">
        <f>Basic!#REF!</f>
        <v>#REF!</v>
      </c>
      <c r="F792" s="40"/>
      <c r="G792" s="80">
        <f>IFERROR(VLOOKUP(A792,HistData!Y:Z,2,FALSE)/100,G791)</f>
        <v>0.19510000000000002</v>
      </c>
      <c r="H792" s="80" t="str">
        <f>_xll.BDH($B$1,"IVOL_MONEYNESS",A792,A792,"IVOL_MATURITY=MATURITY_1STM","IVOL_MONEYNESS_LEVEL=MONEY_LVL_100_","DTS=H","FACTOR=.01","DAYS=W")</f>
        <v>#N/A Start Date</v>
      </c>
      <c r="I792" s="81" t="str">
        <f t="shared" si="152"/>
        <v>#N/A Start Date</v>
      </c>
      <c r="J792" s="34" t="e">
        <f t="shared" si="144"/>
        <v>#REF!</v>
      </c>
      <c r="K792" s="35" t="e">
        <f t="shared" si="145"/>
        <v>#VALUE!</v>
      </c>
      <c r="L792" s="35" t="e">
        <f t="shared" si="146"/>
        <v>#REF!</v>
      </c>
      <c r="M792" s="35" t="e">
        <f t="shared" si="153"/>
        <v>#REF!</v>
      </c>
      <c r="N792" s="35" t="e">
        <f t="shared" si="154"/>
        <v>#REF!</v>
      </c>
      <c r="O792" s="36" t="e">
        <f t="shared" si="155"/>
        <v>#REF!</v>
      </c>
      <c r="Q792" s="37">
        <f t="shared" si="147"/>
        <v>0</v>
      </c>
      <c r="R792" s="38" t="e">
        <f t="shared" si="148"/>
        <v>#REF!</v>
      </c>
      <c r="S792" s="39" t="e">
        <f t="shared" si="149"/>
        <v>#REF!</v>
      </c>
    </row>
    <row r="793" spans="1:19" x14ac:dyDescent="0.25">
      <c r="A793" s="2"/>
      <c r="C793">
        <f t="shared" si="150"/>
        <v>0</v>
      </c>
      <c r="D793" s="32" t="e">
        <f t="shared" si="151"/>
        <v>#N/A</v>
      </c>
      <c r="E793" s="32" t="e">
        <f>Basic!#REF!</f>
        <v>#REF!</v>
      </c>
      <c r="F793" s="40"/>
      <c r="G793" s="80">
        <f>IFERROR(VLOOKUP(A793,HistData!Y:Z,2,FALSE)/100,G792)</f>
        <v>0.19510000000000002</v>
      </c>
      <c r="H793" s="80" t="str">
        <f>_xll.BDH($B$1,"IVOL_MONEYNESS",A793,A793,"IVOL_MATURITY=MATURITY_1STM","IVOL_MONEYNESS_LEVEL=MONEY_LVL_100_","DTS=H","FACTOR=.01","DAYS=W")</f>
        <v>#N/A Start Date</v>
      </c>
      <c r="I793" s="81" t="str">
        <f t="shared" si="152"/>
        <v>#N/A Start Date</v>
      </c>
      <c r="J793" s="34" t="e">
        <f t="shared" si="144"/>
        <v>#REF!</v>
      </c>
      <c r="K793" s="35" t="e">
        <f t="shared" si="145"/>
        <v>#VALUE!</v>
      </c>
      <c r="L793" s="35" t="e">
        <f t="shared" si="146"/>
        <v>#REF!</v>
      </c>
      <c r="M793" s="35" t="e">
        <f t="shared" si="153"/>
        <v>#REF!</v>
      </c>
      <c r="N793" s="35" t="e">
        <f t="shared" si="154"/>
        <v>#REF!</v>
      </c>
      <c r="O793" s="36" t="e">
        <f t="shared" si="155"/>
        <v>#REF!</v>
      </c>
      <c r="Q793" s="37">
        <f t="shared" si="147"/>
        <v>0</v>
      </c>
      <c r="R793" s="38" t="e">
        <f t="shared" si="148"/>
        <v>#REF!</v>
      </c>
      <c r="S793" s="39" t="e">
        <f t="shared" si="149"/>
        <v>#REF!</v>
      </c>
    </row>
    <row r="794" spans="1:19" x14ac:dyDescent="0.25">
      <c r="A794" s="2"/>
      <c r="C794">
        <f t="shared" si="150"/>
        <v>0</v>
      </c>
      <c r="D794" s="32" t="e">
        <f t="shared" si="151"/>
        <v>#N/A</v>
      </c>
      <c r="E794" s="32" t="e">
        <f>Basic!#REF!</f>
        <v>#REF!</v>
      </c>
      <c r="F794" s="40"/>
      <c r="G794" s="80">
        <f>IFERROR(VLOOKUP(A794,HistData!Y:Z,2,FALSE)/100,G793)</f>
        <v>0.19510000000000002</v>
      </c>
      <c r="H794" s="80" t="str">
        <f>_xll.BDH($B$1,"IVOL_MONEYNESS",A794,A794,"IVOL_MATURITY=MATURITY_1STM","IVOL_MONEYNESS_LEVEL=MONEY_LVL_100_","DTS=H","FACTOR=.01","DAYS=W")</f>
        <v>#N/A Start Date</v>
      </c>
      <c r="I794" s="81" t="str">
        <f t="shared" si="152"/>
        <v>#N/A Start Date</v>
      </c>
      <c r="J794" s="34" t="e">
        <f t="shared" si="144"/>
        <v>#REF!</v>
      </c>
      <c r="K794" s="35" t="e">
        <f t="shared" si="145"/>
        <v>#VALUE!</v>
      </c>
      <c r="L794" s="35" t="e">
        <f t="shared" si="146"/>
        <v>#REF!</v>
      </c>
      <c r="M794" s="35" t="e">
        <f t="shared" si="153"/>
        <v>#REF!</v>
      </c>
      <c r="N794" s="35" t="e">
        <f t="shared" si="154"/>
        <v>#REF!</v>
      </c>
      <c r="O794" s="36" t="e">
        <f t="shared" si="155"/>
        <v>#REF!</v>
      </c>
      <c r="Q794" s="37">
        <f t="shared" si="147"/>
        <v>0</v>
      </c>
      <c r="R794" s="38" t="e">
        <f t="shared" si="148"/>
        <v>#REF!</v>
      </c>
      <c r="S794" s="39" t="e">
        <f t="shared" si="149"/>
        <v>#REF!</v>
      </c>
    </row>
    <row r="795" spans="1:19" x14ac:dyDescent="0.25">
      <c r="A795" s="2"/>
      <c r="C795">
        <f t="shared" si="150"/>
        <v>0</v>
      </c>
      <c r="D795" s="32" t="e">
        <f t="shared" si="151"/>
        <v>#N/A</v>
      </c>
      <c r="E795" s="32" t="e">
        <f>Basic!#REF!</f>
        <v>#REF!</v>
      </c>
      <c r="F795" s="40"/>
      <c r="G795" s="80">
        <f>IFERROR(VLOOKUP(A795,HistData!Y:Z,2,FALSE)/100,G794)</f>
        <v>0.19510000000000002</v>
      </c>
      <c r="H795" s="80" t="str">
        <f>_xll.BDH($B$1,"IVOL_MONEYNESS",A795,A795,"IVOL_MATURITY=MATURITY_1STM","IVOL_MONEYNESS_LEVEL=MONEY_LVL_100_","DTS=H","FACTOR=.01","DAYS=W")</f>
        <v>#N/A Start Date</v>
      </c>
      <c r="I795" s="81" t="str">
        <f t="shared" si="152"/>
        <v>#N/A Start Date</v>
      </c>
      <c r="J795" s="34" t="e">
        <f t="shared" si="144"/>
        <v>#REF!</v>
      </c>
      <c r="K795" s="35" t="e">
        <f t="shared" si="145"/>
        <v>#VALUE!</v>
      </c>
      <c r="L795" s="35" t="e">
        <f t="shared" si="146"/>
        <v>#REF!</v>
      </c>
      <c r="M795" s="35" t="e">
        <f t="shared" si="153"/>
        <v>#REF!</v>
      </c>
      <c r="N795" s="35" t="e">
        <f t="shared" si="154"/>
        <v>#REF!</v>
      </c>
      <c r="O795" s="36" t="e">
        <f t="shared" si="155"/>
        <v>#REF!</v>
      </c>
      <c r="Q795" s="37">
        <f t="shared" si="147"/>
        <v>0</v>
      </c>
      <c r="R795" s="38" t="e">
        <f t="shared" si="148"/>
        <v>#REF!</v>
      </c>
      <c r="S795" s="39" t="e">
        <f t="shared" si="149"/>
        <v>#REF!</v>
      </c>
    </row>
    <row r="796" spans="1:19" x14ac:dyDescent="0.25">
      <c r="A796" s="2"/>
      <c r="C796">
        <f t="shared" si="150"/>
        <v>0</v>
      </c>
      <c r="D796" s="32" t="e">
        <f t="shared" si="151"/>
        <v>#N/A</v>
      </c>
      <c r="E796" s="32" t="e">
        <f>Basic!#REF!</f>
        <v>#REF!</v>
      </c>
      <c r="F796" s="40"/>
      <c r="G796" s="80">
        <f>IFERROR(VLOOKUP(A796,HistData!Y:Z,2,FALSE)/100,G795)</f>
        <v>0.19510000000000002</v>
      </c>
      <c r="H796" s="80" t="str">
        <f>_xll.BDH($B$1,"IVOL_MONEYNESS",A796,A796,"IVOL_MATURITY=MATURITY_1STM","IVOL_MONEYNESS_LEVEL=MONEY_LVL_100_","DTS=H","FACTOR=.01","DAYS=W")</f>
        <v>#N/A Start Date</v>
      </c>
      <c r="I796" s="81" t="str">
        <f t="shared" si="152"/>
        <v>#N/A Start Date</v>
      </c>
      <c r="J796" s="34" t="e">
        <f t="shared" si="144"/>
        <v>#REF!</v>
      </c>
      <c r="K796" s="35" t="e">
        <f t="shared" si="145"/>
        <v>#VALUE!</v>
      </c>
      <c r="L796" s="35" t="e">
        <f t="shared" si="146"/>
        <v>#REF!</v>
      </c>
      <c r="M796" s="35" t="e">
        <f t="shared" si="153"/>
        <v>#REF!</v>
      </c>
      <c r="N796" s="35" t="e">
        <f t="shared" si="154"/>
        <v>#REF!</v>
      </c>
      <c r="O796" s="36" t="e">
        <f t="shared" si="155"/>
        <v>#REF!</v>
      </c>
      <c r="Q796" s="37">
        <f t="shared" si="147"/>
        <v>0</v>
      </c>
      <c r="R796" s="38" t="e">
        <f t="shared" si="148"/>
        <v>#REF!</v>
      </c>
      <c r="S796" s="39" t="e">
        <f t="shared" si="149"/>
        <v>#REF!</v>
      </c>
    </row>
    <row r="797" spans="1:19" x14ac:dyDescent="0.25">
      <c r="A797" s="2"/>
      <c r="C797">
        <f t="shared" si="150"/>
        <v>0</v>
      </c>
      <c r="D797" s="32" t="e">
        <f t="shared" si="151"/>
        <v>#N/A</v>
      </c>
      <c r="E797" s="32" t="e">
        <f>Basic!#REF!</f>
        <v>#REF!</v>
      </c>
      <c r="F797" s="40"/>
      <c r="G797" s="80">
        <f>IFERROR(VLOOKUP(A797,HistData!Y:Z,2,FALSE)/100,G796)</f>
        <v>0.19510000000000002</v>
      </c>
      <c r="H797" s="80" t="str">
        <f>_xll.BDH($B$1,"IVOL_MONEYNESS",A797,A797,"IVOL_MATURITY=MATURITY_1STM","IVOL_MONEYNESS_LEVEL=MONEY_LVL_100_","DTS=H","FACTOR=.01","DAYS=W")</f>
        <v>#N/A Start Date</v>
      </c>
      <c r="I797" s="81" t="str">
        <f t="shared" si="152"/>
        <v>#N/A Start Date</v>
      </c>
      <c r="J797" s="34" t="e">
        <f t="shared" si="144"/>
        <v>#REF!</v>
      </c>
      <c r="K797" s="35" t="e">
        <f t="shared" si="145"/>
        <v>#VALUE!</v>
      </c>
      <c r="L797" s="35" t="e">
        <f t="shared" si="146"/>
        <v>#REF!</v>
      </c>
      <c r="M797" s="35" t="e">
        <f t="shared" si="153"/>
        <v>#REF!</v>
      </c>
      <c r="N797" s="35" t="e">
        <f t="shared" si="154"/>
        <v>#REF!</v>
      </c>
      <c r="O797" s="36" t="e">
        <f t="shared" si="155"/>
        <v>#REF!</v>
      </c>
      <c r="Q797" s="37">
        <f t="shared" si="147"/>
        <v>0</v>
      </c>
      <c r="R797" s="38" t="e">
        <f t="shared" si="148"/>
        <v>#REF!</v>
      </c>
      <c r="S797" s="39" t="e">
        <f t="shared" si="149"/>
        <v>#REF!</v>
      </c>
    </row>
    <row r="798" spans="1:19" x14ac:dyDescent="0.25">
      <c r="A798" s="2"/>
      <c r="C798">
        <f t="shared" si="150"/>
        <v>0</v>
      </c>
      <c r="D798" s="32" t="e">
        <f t="shared" si="151"/>
        <v>#N/A</v>
      </c>
      <c r="E798" s="32" t="e">
        <f>Basic!#REF!</f>
        <v>#REF!</v>
      </c>
      <c r="F798" s="40"/>
      <c r="G798" s="80">
        <f>IFERROR(VLOOKUP(A798,HistData!Y:Z,2,FALSE)/100,G797)</f>
        <v>0.19510000000000002</v>
      </c>
      <c r="H798" s="80" t="str">
        <f>_xll.BDH($B$1,"IVOL_MONEYNESS",A798,A798,"IVOL_MATURITY=MATURITY_1STM","IVOL_MONEYNESS_LEVEL=MONEY_LVL_100_","DTS=H","FACTOR=.01","DAYS=W")</f>
        <v>#N/A Start Date</v>
      </c>
      <c r="I798" s="81" t="str">
        <f t="shared" si="152"/>
        <v>#N/A Start Date</v>
      </c>
      <c r="J798" s="34" t="e">
        <f t="shared" si="144"/>
        <v>#REF!</v>
      </c>
      <c r="K798" s="35" t="e">
        <f t="shared" si="145"/>
        <v>#VALUE!</v>
      </c>
      <c r="L798" s="35" t="e">
        <f t="shared" si="146"/>
        <v>#REF!</v>
      </c>
      <c r="M798" s="35" t="e">
        <f t="shared" si="153"/>
        <v>#REF!</v>
      </c>
      <c r="N798" s="35" t="e">
        <f t="shared" si="154"/>
        <v>#REF!</v>
      </c>
      <c r="O798" s="36" t="e">
        <f t="shared" si="155"/>
        <v>#REF!</v>
      </c>
      <c r="Q798" s="37">
        <f t="shared" si="147"/>
        <v>0</v>
      </c>
      <c r="R798" s="38" t="e">
        <f t="shared" si="148"/>
        <v>#REF!</v>
      </c>
      <c r="S798" s="39" t="e">
        <f t="shared" si="149"/>
        <v>#REF!</v>
      </c>
    </row>
    <row r="799" spans="1:19" x14ac:dyDescent="0.25">
      <c r="A799" s="2"/>
      <c r="C799">
        <f t="shared" si="150"/>
        <v>0</v>
      </c>
      <c r="D799" s="32" t="e">
        <f t="shared" si="151"/>
        <v>#N/A</v>
      </c>
      <c r="E799" s="32" t="e">
        <f>Basic!#REF!</f>
        <v>#REF!</v>
      </c>
      <c r="F799" s="40"/>
      <c r="G799" s="80">
        <f>IFERROR(VLOOKUP(A799,HistData!Y:Z,2,FALSE)/100,G798)</f>
        <v>0.19510000000000002</v>
      </c>
      <c r="H799" s="80" t="str">
        <f>_xll.BDH($B$1,"IVOL_MONEYNESS",A799,A799,"IVOL_MATURITY=MATURITY_1STM","IVOL_MONEYNESS_LEVEL=MONEY_LVL_100_","DTS=H","FACTOR=.01","DAYS=W")</f>
        <v>#N/A Start Date</v>
      </c>
      <c r="I799" s="81" t="str">
        <f t="shared" si="152"/>
        <v>#N/A Start Date</v>
      </c>
      <c r="J799" s="34" t="e">
        <f t="shared" si="144"/>
        <v>#REF!</v>
      </c>
      <c r="K799" s="35" t="e">
        <f t="shared" si="145"/>
        <v>#VALUE!</v>
      </c>
      <c r="L799" s="35" t="e">
        <f t="shared" si="146"/>
        <v>#REF!</v>
      </c>
      <c r="M799" s="35" t="e">
        <f t="shared" si="153"/>
        <v>#REF!</v>
      </c>
      <c r="N799" s="35" t="e">
        <f t="shared" si="154"/>
        <v>#REF!</v>
      </c>
      <c r="O799" s="36" t="e">
        <f t="shared" si="155"/>
        <v>#REF!</v>
      </c>
      <c r="Q799" s="37">
        <f t="shared" si="147"/>
        <v>0</v>
      </c>
      <c r="R799" s="38" t="e">
        <f t="shared" si="148"/>
        <v>#REF!</v>
      </c>
      <c r="S799" s="39" t="e">
        <f t="shared" si="149"/>
        <v>#REF!</v>
      </c>
    </row>
    <row r="800" spans="1:19" x14ac:dyDescent="0.25">
      <c r="A800" s="2"/>
      <c r="C800">
        <f t="shared" si="150"/>
        <v>0</v>
      </c>
      <c r="D800" s="32" t="e">
        <f t="shared" si="151"/>
        <v>#N/A</v>
      </c>
      <c r="E800" s="32" t="e">
        <f>Basic!#REF!</f>
        <v>#REF!</v>
      </c>
      <c r="F800" s="40"/>
      <c r="G800" s="80">
        <f>IFERROR(VLOOKUP(A800,HistData!Y:Z,2,FALSE)/100,G799)</f>
        <v>0.19510000000000002</v>
      </c>
      <c r="H800" s="80" t="str">
        <f>_xll.BDH($B$1,"IVOL_MONEYNESS",A800,A800,"IVOL_MATURITY=MATURITY_1STM","IVOL_MONEYNESS_LEVEL=MONEY_LVL_100_","DTS=H","FACTOR=.01","DAYS=W")</f>
        <v>#N/A Start Date</v>
      </c>
      <c r="I800" s="81" t="str">
        <f t="shared" si="152"/>
        <v>#N/A Start Date</v>
      </c>
      <c r="J800" s="34" t="e">
        <f t="shared" si="144"/>
        <v>#REF!</v>
      </c>
      <c r="K800" s="35" t="e">
        <f t="shared" si="145"/>
        <v>#VALUE!</v>
      </c>
      <c r="L800" s="35" t="e">
        <f t="shared" si="146"/>
        <v>#REF!</v>
      </c>
      <c r="M800" s="35" t="e">
        <f t="shared" si="153"/>
        <v>#REF!</v>
      </c>
      <c r="N800" s="35" t="e">
        <f t="shared" si="154"/>
        <v>#REF!</v>
      </c>
      <c r="O800" s="36" t="e">
        <f t="shared" si="155"/>
        <v>#REF!</v>
      </c>
      <c r="Q800" s="37">
        <f t="shared" si="147"/>
        <v>0</v>
      </c>
      <c r="R800" s="38" t="e">
        <f t="shared" si="148"/>
        <v>#REF!</v>
      </c>
      <c r="S800" s="39" t="e">
        <f t="shared" si="149"/>
        <v>#REF!</v>
      </c>
    </row>
    <row r="801" spans="1:19" x14ac:dyDescent="0.25">
      <c r="A801" s="2"/>
      <c r="C801">
        <f t="shared" si="150"/>
        <v>0</v>
      </c>
      <c r="D801" s="32" t="e">
        <f t="shared" si="151"/>
        <v>#N/A</v>
      </c>
      <c r="E801" s="32" t="e">
        <f>Basic!#REF!</f>
        <v>#REF!</v>
      </c>
      <c r="F801" s="40"/>
      <c r="G801" s="80">
        <f>IFERROR(VLOOKUP(A801,HistData!Y:Z,2,FALSE)/100,G800)</f>
        <v>0.19510000000000002</v>
      </c>
      <c r="H801" s="80" t="str">
        <f>_xll.BDH($B$1,"IVOL_MONEYNESS",A801,A801,"IVOL_MATURITY=MATURITY_1STM","IVOL_MONEYNESS_LEVEL=MONEY_LVL_100_","DTS=H","FACTOR=.01","DAYS=W")</f>
        <v>#N/A Start Date</v>
      </c>
      <c r="I801" s="81" t="str">
        <f t="shared" si="152"/>
        <v>#N/A Start Date</v>
      </c>
      <c r="J801" s="34" t="e">
        <f t="shared" si="144"/>
        <v>#REF!</v>
      </c>
      <c r="K801" s="35" t="e">
        <f t="shared" si="145"/>
        <v>#VALUE!</v>
      </c>
      <c r="L801" s="35" t="e">
        <f t="shared" si="146"/>
        <v>#REF!</v>
      </c>
      <c r="M801" s="35" t="e">
        <f t="shared" si="153"/>
        <v>#REF!</v>
      </c>
      <c r="N801" s="35" t="e">
        <f t="shared" si="154"/>
        <v>#REF!</v>
      </c>
      <c r="O801" s="36" t="e">
        <f t="shared" si="155"/>
        <v>#REF!</v>
      </c>
      <c r="Q801" s="37">
        <f t="shared" si="147"/>
        <v>0</v>
      </c>
      <c r="R801" s="38" t="e">
        <f t="shared" si="148"/>
        <v>#REF!</v>
      </c>
      <c r="S801" s="39" t="e">
        <f t="shared" si="149"/>
        <v>#REF!</v>
      </c>
    </row>
    <row r="802" spans="1:19" x14ac:dyDescent="0.25">
      <c r="A802" s="2"/>
      <c r="C802">
        <f t="shared" si="150"/>
        <v>0</v>
      </c>
      <c r="D802" s="32" t="e">
        <f t="shared" si="151"/>
        <v>#N/A</v>
      </c>
      <c r="E802" s="32" t="e">
        <f>Basic!#REF!</f>
        <v>#REF!</v>
      </c>
      <c r="F802" s="40"/>
      <c r="G802" s="80">
        <f>IFERROR(VLOOKUP(A802,HistData!Y:Z,2,FALSE)/100,G801)</f>
        <v>0.19510000000000002</v>
      </c>
      <c r="H802" s="80" t="str">
        <f>_xll.BDH($B$1,"IVOL_MONEYNESS",A802,A802,"IVOL_MATURITY=MATURITY_1STM","IVOL_MONEYNESS_LEVEL=MONEY_LVL_100_","DTS=H","FACTOR=.01","DAYS=W")</f>
        <v>#N/A Start Date</v>
      </c>
      <c r="I802" s="81" t="str">
        <f t="shared" si="152"/>
        <v>#N/A Start Date</v>
      </c>
      <c r="J802" s="34" t="e">
        <f t="shared" si="144"/>
        <v>#REF!</v>
      </c>
      <c r="K802" s="35" t="e">
        <f t="shared" si="145"/>
        <v>#VALUE!</v>
      </c>
      <c r="L802" s="35" t="e">
        <f t="shared" si="146"/>
        <v>#REF!</v>
      </c>
      <c r="M802" s="35" t="e">
        <f t="shared" si="153"/>
        <v>#REF!</v>
      </c>
      <c r="N802" s="35" t="e">
        <f t="shared" si="154"/>
        <v>#REF!</v>
      </c>
      <c r="O802" s="36" t="e">
        <f t="shared" si="155"/>
        <v>#REF!</v>
      </c>
      <c r="Q802" s="37">
        <f t="shared" si="147"/>
        <v>0</v>
      </c>
      <c r="R802" s="38" t="e">
        <f t="shared" si="148"/>
        <v>#REF!</v>
      </c>
      <c r="S802" s="39" t="e">
        <f t="shared" si="149"/>
        <v>#REF!</v>
      </c>
    </row>
    <row r="803" spans="1:19" x14ac:dyDescent="0.25">
      <c r="A803" s="2"/>
      <c r="C803">
        <f t="shared" si="150"/>
        <v>0</v>
      </c>
      <c r="D803" s="32" t="e">
        <f t="shared" si="151"/>
        <v>#N/A</v>
      </c>
      <c r="E803" s="32" t="e">
        <f>Basic!#REF!</f>
        <v>#REF!</v>
      </c>
      <c r="F803" s="40"/>
      <c r="G803" s="80">
        <f>IFERROR(VLOOKUP(A803,HistData!Y:Z,2,FALSE)/100,G802)</f>
        <v>0.19510000000000002</v>
      </c>
      <c r="H803" s="80" t="str">
        <f>_xll.BDH($B$1,"IVOL_MONEYNESS",A803,A803,"IVOL_MATURITY=MATURITY_1STM","IVOL_MONEYNESS_LEVEL=MONEY_LVL_100_","DTS=H","FACTOR=.01","DAYS=W")</f>
        <v>#N/A Start Date</v>
      </c>
      <c r="I803" s="81" t="str">
        <f t="shared" si="152"/>
        <v>#N/A Start Date</v>
      </c>
      <c r="J803" s="34" t="e">
        <f t="shared" si="144"/>
        <v>#REF!</v>
      </c>
      <c r="K803" s="35" t="e">
        <f t="shared" si="145"/>
        <v>#VALUE!</v>
      </c>
      <c r="L803" s="35" t="e">
        <f t="shared" si="146"/>
        <v>#REF!</v>
      </c>
      <c r="M803" s="35" t="e">
        <f t="shared" si="153"/>
        <v>#REF!</v>
      </c>
      <c r="N803" s="35" t="e">
        <f t="shared" si="154"/>
        <v>#REF!</v>
      </c>
      <c r="O803" s="36" t="e">
        <f t="shared" si="155"/>
        <v>#REF!</v>
      </c>
      <c r="Q803" s="37">
        <f t="shared" si="147"/>
        <v>0</v>
      </c>
      <c r="R803" s="38" t="e">
        <f t="shared" si="148"/>
        <v>#REF!</v>
      </c>
      <c r="S803" s="39" t="e">
        <f t="shared" si="149"/>
        <v>#REF!</v>
      </c>
    </row>
    <row r="804" spans="1:19" x14ac:dyDescent="0.25">
      <c r="A804" s="2"/>
      <c r="C804">
        <f t="shared" si="150"/>
        <v>0</v>
      </c>
      <c r="D804" s="32" t="e">
        <f t="shared" si="151"/>
        <v>#N/A</v>
      </c>
      <c r="E804" s="32" t="e">
        <f>Basic!#REF!</f>
        <v>#REF!</v>
      </c>
      <c r="F804" s="40"/>
      <c r="G804" s="80">
        <f>IFERROR(VLOOKUP(A804,HistData!Y:Z,2,FALSE)/100,G803)</f>
        <v>0.19510000000000002</v>
      </c>
      <c r="H804" s="80" t="str">
        <f>_xll.BDH($B$1,"IVOL_MONEYNESS",A804,A804,"IVOL_MATURITY=MATURITY_1STM","IVOL_MONEYNESS_LEVEL=MONEY_LVL_100_","DTS=H","FACTOR=.01","DAYS=W")</f>
        <v>#N/A Start Date</v>
      </c>
      <c r="I804" s="81" t="str">
        <f t="shared" si="152"/>
        <v>#N/A Start Date</v>
      </c>
      <c r="J804" s="34" t="e">
        <f t="shared" si="144"/>
        <v>#REF!</v>
      </c>
      <c r="K804" s="35" t="e">
        <f t="shared" si="145"/>
        <v>#VALUE!</v>
      </c>
      <c r="L804" s="35" t="e">
        <f t="shared" si="146"/>
        <v>#REF!</v>
      </c>
      <c r="M804" s="35" t="e">
        <f t="shared" si="153"/>
        <v>#REF!</v>
      </c>
      <c r="N804" s="35" t="e">
        <f t="shared" si="154"/>
        <v>#REF!</v>
      </c>
      <c r="O804" s="36" t="e">
        <f t="shared" si="155"/>
        <v>#REF!</v>
      </c>
      <c r="Q804" s="37">
        <f t="shared" si="147"/>
        <v>0</v>
      </c>
      <c r="R804" s="38" t="e">
        <f t="shared" si="148"/>
        <v>#REF!</v>
      </c>
      <c r="S804" s="39" t="e">
        <f t="shared" si="149"/>
        <v>#REF!</v>
      </c>
    </row>
    <row r="805" spans="1:19" x14ac:dyDescent="0.25">
      <c r="A805" s="2"/>
      <c r="C805">
        <f t="shared" si="150"/>
        <v>0</v>
      </c>
      <c r="D805" s="32" t="e">
        <f t="shared" si="151"/>
        <v>#N/A</v>
      </c>
      <c r="E805" s="32" t="e">
        <f>Basic!#REF!</f>
        <v>#REF!</v>
      </c>
      <c r="F805" s="40"/>
      <c r="G805" s="80">
        <f>IFERROR(VLOOKUP(A805,HistData!Y:Z,2,FALSE)/100,G804)</f>
        <v>0.19510000000000002</v>
      </c>
      <c r="H805" s="80" t="str">
        <f>_xll.BDH($B$1,"IVOL_MONEYNESS",A805,A805,"IVOL_MATURITY=MATURITY_1STM","IVOL_MONEYNESS_LEVEL=MONEY_LVL_100_","DTS=H","FACTOR=.01","DAYS=W")</f>
        <v>#N/A Start Date</v>
      </c>
      <c r="I805" s="81" t="str">
        <f t="shared" si="152"/>
        <v>#N/A Start Date</v>
      </c>
      <c r="J805" s="34" t="e">
        <f t="shared" si="144"/>
        <v>#REF!</v>
      </c>
      <c r="K805" s="35" t="e">
        <f t="shared" si="145"/>
        <v>#VALUE!</v>
      </c>
      <c r="L805" s="35" t="e">
        <f t="shared" si="146"/>
        <v>#REF!</v>
      </c>
      <c r="M805" s="35" t="e">
        <f t="shared" si="153"/>
        <v>#REF!</v>
      </c>
      <c r="N805" s="35" t="e">
        <f t="shared" si="154"/>
        <v>#REF!</v>
      </c>
      <c r="O805" s="36" t="e">
        <f t="shared" si="155"/>
        <v>#REF!</v>
      </c>
      <c r="Q805" s="37">
        <f t="shared" si="147"/>
        <v>0</v>
      </c>
      <c r="R805" s="38" t="e">
        <f t="shared" si="148"/>
        <v>#REF!</v>
      </c>
      <c r="S805" s="39" t="e">
        <f t="shared" si="149"/>
        <v>#REF!</v>
      </c>
    </row>
    <row r="806" spans="1:19" x14ac:dyDescent="0.25">
      <c r="A806" s="2"/>
      <c r="C806">
        <f t="shared" si="150"/>
        <v>0</v>
      </c>
      <c r="D806" s="32" t="e">
        <f t="shared" si="151"/>
        <v>#N/A</v>
      </c>
      <c r="E806" s="32" t="e">
        <f>Basic!#REF!</f>
        <v>#REF!</v>
      </c>
      <c r="F806" s="40"/>
      <c r="G806" s="80">
        <f>IFERROR(VLOOKUP(A806,HistData!Y:Z,2,FALSE)/100,G805)</f>
        <v>0.19510000000000002</v>
      </c>
      <c r="H806" s="80" t="str">
        <f>_xll.BDH($B$1,"IVOL_MONEYNESS",A806,A806,"IVOL_MATURITY=MATURITY_1STM","IVOL_MONEYNESS_LEVEL=MONEY_LVL_100_","DTS=H","FACTOR=.01","DAYS=W")</f>
        <v>#N/A Start Date</v>
      </c>
      <c r="I806" s="81" t="str">
        <f t="shared" si="152"/>
        <v>#N/A Start Date</v>
      </c>
      <c r="J806" s="34" t="e">
        <f t="shared" si="144"/>
        <v>#REF!</v>
      </c>
      <c r="K806" s="35" t="e">
        <f t="shared" si="145"/>
        <v>#VALUE!</v>
      </c>
      <c r="L806" s="35" t="e">
        <f t="shared" si="146"/>
        <v>#REF!</v>
      </c>
      <c r="M806" s="35" t="e">
        <f t="shared" si="153"/>
        <v>#REF!</v>
      </c>
      <c r="N806" s="35" t="e">
        <f t="shared" si="154"/>
        <v>#REF!</v>
      </c>
      <c r="O806" s="36" t="e">
        <f t="shared" si="155"/>
        <v>#REF!</v>
      </c>
      <c r="Q806" s="37">
        <f t="shared" si="147"/>
        <v>0</v>
      </c>
      <c r="R806" s="38" t="e">
        <f t="shared" si="148"/>
        <v>#REF!</v>
      </c>
      <c r="S806" s="39" t="e">
        <f t="shared" si="149"/>
        <v>#REF!</v>
      </c>
    </row>
    <row r="807" spans="1:19" x14ac:dyDescent="0.25">
      <c r="A807" s="2"/>
      <c r="C807">
        <f t="shared" si="150"/>
        <v>0</v>
      </c>
      <c r="D807" s="32" t="e">
        <f t="shared" si="151"/>
        <v>#N/A</v>
      </c>
      <c r="E807" s="32" t="e">
        <f>Basic!#REF!</f>
        <v>#REF!</v>
      </c>
      <c r="F807" s="40"/>
      <c r="G807" s="80">
        <f>IFERROR(VLOOKUP(A807,HistData!Y:Z,2,FALSE)/100,G806)</f>
        <v>0.19510000000000002</v>
      </c>
      <c r="H807" s="80" t="str">
        <f>_xll.BDH($B$1,"IVOL_MONEYNESS",A807,A807,"IVOL_MATURITY=MATURITY_1STM","IVOL_MONEYNESS_LEVEL=MONEY_LVL_100_","DTS=H","FACTOR=.01","DAYS=W")</f>
        <v>#N/A Start Date</v>
      </c>
      <c r="I807" s="81" t="str">
        <f t="shared" si="152"/>
        <v>#N/A Start Date</v>
      </c>
      <c r="J807" s="34" t="e">
        <f t="shared" si="144"/>
        <v>#REF!</v>
      </c>
      <c r="K807" s="35" t="e">
        <f t="shared" si="145"/>
        <v>#VALUE!</v>
      </c>
      <c r="L807" s="35" t="e">
        <f t="shared" si="146"/>
        <v>#REF!</v>
      </c>
      <c r="M807" s="35" t="e">
        <f t="shared" si="153"/>
        <v>#REF!</v>
      </c>
      <c r="N807" s="35" t="e">
        <f t="shared" si="154"/>
        <v>#REF!</v>
      </c>
      <c r="O807" s="36" t="e">
        <f t="shared" si="155"/>
        <v>#REF!</v>
      </c>
      <c r="Q807" s="37">
        <f t="shared" si="147"/>
        <v>0</v>
      </c>
      <c r="R807" s="38" t="e">
        <f t="shared" si="148"/>
        <v>#REF!</v>
      </c>
      <c r="S807" s="39" t="e">
        <f t="shared" si="149"/>
        <v>#REF!</v>
      </c>
    </row>
    <row r="808" spans="1:19" x14ac:dyDescent="0.25">
      <c r="A808" s="2"/>
      <c r="C808">
        <f t="shared" si="150"/>
        <v>0</v>
      </c>
      <c r="D808" s="32" t="e">
        <f t="shared" si="151"/>
        <v>#N/A</v>
      </c>
      <c r="E808" s="32" t="e">
        <f>Basic!#REF!</f>
        <v>#REF!</v>
      </c>
      <c r="F808" s="40"/>
      <c r="G808" s="80">
        <f>IFERROR(VLOOKUP(A808,HistData!Y:Z,2,FALSE)/100,G807)</f>
        <v>0.19510000000000002</v>
      </c>
      <c r="H808" s="80" t="str">
        <f>_xll.BDH($B$1,"IVOL_MONEYNESS",A808,A808,"IVOL_MATURITY=MATURITY_1STM","IVOL_MONEYNESS_LEVEL=MONEY_LVL_100_","DTS=H","FACTOR=.01","DAYS=W")</f>
        <v>#N/A Start Date</v>
      </c>
      <c r="I808" s="81" t="str">
        <f t="shared" si="152"/>
        <v>#N/A Start Date</v>
      </c>
      <c r="J808" s="34" t="e">
        <f t="shared" si="144"/>
        <v>#REF!</v>
      </c>
      <c r="K808" s="35" t="e">
        <f t="shared" si="145"/>
        <v>#VALUE!</v>
      </c>
      <c r="L808" s="35" t="e">
        <f t="shared" si="146"/>
        <v>#REF!</v>
      </c>
      <c r="M808" s="35" t="e">
        <f t="shared" si="153"/>
        <v>#REF!</v>
      </c>
      <c r="N808" s="35" t="e">
        <f t="shared" si="154"/>
        <v>#REF!</v>
      </c>
      <c r="O808" s="36" t="e">
        <f t="shared" si="155"/>
        <v>#REF!</v>
      </c>
      <c r="Q808" s="37">
        <f t="shared" si="147"/>
        <v>0</v>
      </c>
      <c r="R808" s="38" t="e">
        <f t="shared" si="148"/>
        <v>#REF!</v>
      </c>
      <c r="S808" s="39" t="e">
        <f t="shared" si="149"/>
        <v>#REF!</v>
      </c>
    </row>
    <row r="809" spans="1:19" x14ac:dyDescent="0.25">
      <c r="A809" s="2"/>
      <c r="C809">
        <f t="shared" si="150"/>
        <v>0</v>
      </c>
      <c r="D809" s="32" t="e">
        <f t="shared" si="151"/>
        <v>#N/A</v>
      </c>
      <c r="E809" s="32" t="e">
        <f>Basic!#REF!</f>
        <v>#REF!</v>
      </c>
      <c r="F809" s="40"/>
      <c r="G809" s="80">
        <f>IFERROR(VLOOKUP(A809,HistData!Y:Z,2,FALSE)/100,G808)</f>
        <v>0.19510000000000002</v>
      </c>
      <c r="H809" s="80" t="str">
        <f>_xll.BDH($B$1,"IVOL_MONEYNESS",A809,A809,"IVOL_MATURITY=MATURITY_1STM","IVOL_MONEYNESS_LEVEL=MONEY_LVL_100_","DTS=H","FACTOR=.01","DAYS=W")</f>
        <v>#N/A Start Date</v>
      </c>
      <c r="I809" s="81" t="str">
        <f t="shared" si="152"/>
        <v>#N/A Start Date</v>
      </c>
      <c r="J809" s="34" t="e">
        <f t="shared" si="144"/>
        <v>#REF!</v>
      </c>
      <c r="K809" s="35" t="e">
        <f t="shared" si="145"/>
        <v>#VALUE!</v>
      </c>
      <c r="L809" s="35" t="e">
        <f t="shared" si="146"/>
        <v>#REF!</v>
      </c>
      <c r="M809" s="35" t="e">
        <f t="shared" si="153"/>
        <v>#REF!</v>
      </c>
      <c r="N809" s="35" t="e">
        <f t="shared" si="154"/>
        <v>#REF!</v>
      </c>
      <c r="O809" s="36" t="e">
        <f t="shared" si="155"/>
        <v>#REF!</v>
      </c>
      <c r="Q809" s="37">
        <f t="shared" si="147"/>
        <v>0</v>
      </c>
      <c r="R809" s="38" t="e">
        <f t="shared" si="148"/>
        <v>#REF!</v>
      </c>
      <c r="S809" s="39" t="e">
        <f t="shared" si="149"/>
        <v>#REF!</v>
      </c>
    </row>
    <row r="810" spans="1:19" x14ac:dyDescent="0.25">
      <c r="A810" s="2"/>
      <c r="C810">
        <f t="shared" si="150"/>
        <v>0</v>
      </c>
      <c r="D810" s="32" t="e">
        <f t="shared" si="151"/>
        <v>#N/A</v>
      </c>
      <c r="E810" s="32" t="e">
        <f>Basic!#REF!</f>
        <v>#REF!</v>
      </c>
      <c r="F810" s="40"/>
      <c r="G810" s="80">
        <f>IFERROR(VLOOKUP(A810,HistData!Y:Z,2,FALSE)/100,G809)</f>
        <v>0.19510000000000002</v>
      </c>
      <c r="H810" s="80" t="str">
        <f>_xll.BDH($B$1,"IVOL_MONEYNESS",A810,A810,"IVOL_MATURITY=MATURITY_1STM","IVOL_MONEYNESS_LEVEL=MONEY_LVL_100_","DTS=H","FACTOR=.01","DAYS=W")</f>
        <v>#N/A Start Date</v>
      </c>
      <c r="I810" s="81" t="str">
        <f t="shared" si="152"/>
        <v>#N/A Start Date</v>
      </c>
      <c r="J810" s="34" t="e">
        <f t="shared" si="144"/>
        <v>#REF!</v>
      </c>
      <c r="K810" s="35" t="e">
        <f t="shared" si="145"/>
        <v>#VALUE!</v>
      </c>
      <c r="L810" s="35" t="e">
        <f t="shared" si="146"/>
        <v>#REF!</v>
      </c>
      <c r="M810" s="35" t="e">
        <f t="shared" si="153"/>
        <v>#REF!</v>
      </c>
      <c r="N810" s="35" t="e">
        <f t="shared" si="154"/>
        <v>#REF!</v>
      </c>
      <c r="O810" s="36" t="e">
        <f t="shared" si="155"/>
        <v>#REF!</v>
      </c>
      <c r="Q810" s="37">
        <f t="shared" si="147"/>
        <v>0</v>
      </c>
      <c r="R810" s="38" t="e">
        <f t="shared" si="148"/>
        <v>#REF!</v>
      </c>
      <c r="S810" s="39" t="e">
        <f t="shared" si="149"/>
        <v>#REF!</v>
      </c>
    </row>
    <row r="811" spans="1:19" x14ac:dyDescent="0.25">
      <c r="A811" s="2"/>
      <c r="C811">
        <f t="shared" si="150"/>
        <v>0</v>
      </c>
      <c r="D811" s="32" t="e">
        <f t="shared" si="151"/>
        <v>#N/A</v>
      </c>
      <c r="E811" s="32" t="e">
        <f>Basic!#REF!</f>
        <v>#REF!</v>
      </c>
      <c r="F811" s="40"/>
      <c r="G811" s="80">
        <f>IFERROR(VLOOKUP(A811,HistData!Y:Z,2,FALSE)/100,G810)</f>
        <v>0.19510000000000002</v>
      </c>
      <c r="H811" s="80" t="str">
        <f>_xll.BDH($B$1,"IVOL_MONEYNESS",A811,A811,"IVOL_MATURITY=MATURITY_1STM","IVOL_MONEYNESS_LEVEL=MONEY_LVL_100_","DTS=H","FACTOR=.01","DAYS=W")</f>
        <v>#N/A Start Date</v>
      </c>
      <c r="I811" s="81" t="str">
        <f t="shared" si="152"/>
        <v>#N/A Start Date</v>
      </c>
      <c r="J811" s="34" t="e">
        <f t="shared" si="144"/>
        <v>#REF!</v>
      </c>
      <c r="K811" s="35" t="e">
        <f t="shared" si="145"/>
        <v>#VALUE!</v>
      </c>
      <c r="L811" s="35" t="e">
        <f t="shared" si="146"/>
        <v>#REF!</v>
      </c>
      <c r="M811" s="35" t="e">
        <f t="shared" si="153"/>
        <v>#REF!</v>
      </c>
      <c r="N811" s="35" t="e">
        <f t="shared" si="154"/>
        <v>#REF!</v>
      </c>
      <c r="O811" s="36" t="e">
        <f t="shared" si="155"/>
        <v>#REF!</v>
      </c>
      <c r="Q811" s="37">
        <f t="shared" si="147"/>
        <v>0</v>
      </c>
      <c r="R811" s="38" t="e">
        <f t="shared" si="148"/>
        <v>#REF!</v>
      </c>
      <c r="S811" s="39" t="e">
        <f t="shared" si="149"/>
        <v>#REF!</v>
      </c>
    </row>
    <row r="812" spans="1:19" x14ac:dyDescent="0.25">
      <c r="A812" s="2"/>
      <c r="C812">
        <f t="shared" si="150"/>
        <v>0</v>
      </c>
      <c r="D812" s="32" t="e">
        <f t="shared" si="151"/>
        <v>#N/A</v>
      </c>
      <c r="E812" s="32" t="e">
        <f>Basic!#REF!</f>
        <v>#REF!</v>
      </c>
      <c r="F812" s="40"/>
      <c r="G812" s="80">
        <f>IFERROR(VLOOKUP(A812,HistData!Y:Z,2,FALSE)/100,G811)</f>
        <v>0.19510000000000002</v>
      </c>
      <c r="H812" s="80" t="str">
        <f>_xll.BDH($B$1,"IVOL_MONEYNESS",A812,A812,"IVOL_MATURITY=MATURITY_1STM","IVOL_MONEYNESS_LEVEL=MONEY_LVL_100_","DTS=H","FACTOR=.01","DAYS=W")</f>
        <v>#N/A Start Date</v>
      </c>
      <c r="I812" s="81" t="str">
        <f t="shared" si="152"/>
        <v>#N/A Start Date</v>
      </c>
      <c r="J812" s="34" t="e">
        <f t="shared" si="144"/>
        <v>#REF!</v>
      </c>
      <c r="K812" s="35" t="e">
        <f t="shared" si="145"/>
        <v>#VALUE!</v>
      </c>
      <c r="L812" s="35" t="e">
        <f t="shared" si="146"/>
        <v>#REF!</v>
      </c>
      <c r="M812" s="35" t="e">
        <f t="shared" si="153"/>
        <v>#REF!</v>
      </c>
      <c r="N812" s="35" t="e">
        <f t="shared" si="154"/>
        <v>#REF!</v>
      </c>
      <c r="O812" s="36" t="e">
        <f t="shared" si="155"/>
        <v>#REF!</v>
      </c>
      <c r="Q812" s="37">
        <f t="shared" si="147"/>
        <v>0</v>
      </c>
      <c r="R812" s="38" t="e">
        <f t="shared" si="148"/>
        <v>#REF!</v>
      </c>
      <c r="S812" s="39" t="e">
        <f t="shared" si="149"/>
        <v>#REF!</v>
      </c>
    </row>
    <row r="813" spans="1:19" x14ac:dyDescent="0.25">
      <c r="A813" s="2"/>
      <c r="C813">
        <f t="shared" si="150"/>
        <v>0</v>
      </c>
      <c r="D813" s="32" t="e">
        <f t="shared" si="151"/>
        <v>#N/A</v>
      </c>
      <c r="E813" s="32" t="e">
        <f>Basic!#REF!</f>
        <v>#REF!</v>
      </c>
      <c r="F813" s="40"/>
      <c r="G813" s="80">
        <f>IFERROR(VLOOKUP(A813,HistData!Y:Z,2,FALSE)/100,G812)</f>
        <v>0.19510000000000002</v>
      </c>
      <c r="H813" s="80" t="str">
        <f>_xll.BDH($B$1,"IVOL_MONEYNESS",A813,A813,"IVOL_MATURITY=MATURITY_1STM","IVOL_MONEYNESS_LEVEL=MONEY_LVL_100_","DTS=H","FACTOR=.01","DAYS=W")</f>
        <v>#N/A Start Date</v>
      </c>
      <c r="I813" s="81" t="str">
        <f t="shared" si="152"/>
        <v>#N/A Start Date</v>
      </c>
      <c r="J813" s="34" t="e">
        <f t="shared" si="144"/>
        <v>#REF!</v>
      </c>
      <c r="K813" s="35" t="e">
        <f t="shared" si="145"/>
        <v>#VALUE!</v>
      </c>
      <c r="L813" s="35" t="e">
        <f t="shared" si="146"/>
        <v>#REF!</v>
      </c>
      <c r="M813" s="35" t="e">
        <f t="shared" si="153"/>
        <v>#REF!</v>
      </c>
      <c r="N813" s="35" t="e">
        <f t="shared" si="154"/>
        <v>#REF!</v>
      </c>
      <c r="O813" s="36" t="e">
        <f t="shared" si="155"/>
        <v>#REF!</v>
      </c>
      <c r="Q813" s="37">
        <f t="shared" si="147"/>
        <v>0</v>
      </c>
      <c r="R813" s="38" t="e">
        <f t="shared" si="148"/>
        <v>#REF!</v>
      </c>
      <c r="S813" s="39" t="e">
        <f t="shared" si="149"/>
        <v>#REF!</v>
      </c>
    </row>
    <row r="814" spans="1:19" x14ac:dyDescent="0.25">
      <c r="A814" s="2"/>
      <c r="C814">
        <f t="shared" si="150"/>
        <v>0</v>
      </c>
      <c r="D814" s="32" t="e">
        <f t="shared" si="151"/>
        <v>#N/A</v>
      </c>
      <c r="E814" s="32" t="e">
        <f>Basic!#REF!</f>
        <v>#REF!</v>
      </c>
      <c r="F814" s="40"/>
      <c r="G814" s="80">
        <f>IFERROR(VLOOKUP(A814,HistData!Y:Z,2,FALSE)/100,G813)</f>
        <v>0.19510000000000002</v>
      </c>
      <c r="H814" s="80" t="str">
        <f>_xll.BDH($B$1,"IVOL_MONEYNESS",A814,A814,"IVOL_MATURITY=MATURITY_1STM","IVOL_MONEYNESS_LEVEL=MONEY_LVL_100_","DTS=H","FACTOR=.01","DAYS=W")</f>
        <v>#N/A Start Date</v>
      </c>
      <c r="I814" s="81" t="str">
        <f t="shared" si="152"/>
        <v>#N/A Start Date</v>
      </c>
      <c r="J814" s="34" t="e">
        <f t="shared" si="144"/>
        <v>#REF!</v>
      </c>
      <c r="K814" s="35" t="e">
        <f t="shared" si="145"/>
        <v>#VALUE!</v>
      </c>
      <c r="L814" s="35" t="e">
        <f t="shared" si="146"/>
        <v>#REF!</v>
      </c>
      <c r="M814" s="35" t="e">
        <f t="shared" si="153"/>
        <v>#REF!</v>
      </c>
      <c r="N814" s="35" t="e">
        <f t="shared" si="154"/>
        <v>#REF!</v>
      </c>
      <c r="O814" s="36" t="e">
        <f t="shared" si="155"/>
        <v>#REF!</v>
      </c>
      <c r="Q814" s="37">
        <f t="shared" si="147"/>
        <v>0</v>
      </c>
      <c r="R814" s="38" t="e">
        <f t="shared" si="148"/>
        <v>#REF!</v>
      </c>
      <c r="S814" s="39" t="e">
        <f t="shared" si="149"/>
        <v>#REF!</v>
      </c>
    </row>
    <row r="815" spans="1:19" x14ac:dyDescent="0.25">
      <c r="A815" s="2"/>
      <c r="C815">
        <f t="shared" si="150"/>
        <v>0</v>
      </c>
      <c r="D815" s="32" t="e">
        <f t="shared" si="151"/>
        <v>#N/A</v>
      </c>
      <c r="E815" s="32" t="e">
        <f>Basic!#REF!</f>
        <v>#REF!</v>
      </c>
      <c r="F815" s="40"/>
      <c r="G815" s="80">
        <f>IFERROR(VLOOKUP(A815,HistData!Y:Z,2,FALSE)/100,G814)</f>
        <v>0.19510000000000002</v>
      </c>
      <c r="H815" s="80" t="str">
        <f>_xll.BDH($B$1,"IVOL_MONEYNESS",A815,A815,"IVOL_MATURITY=MATURITY_1STM","IVOL_MONEYNESS_LEVEL=MONEY_LVL_100_","DTS=H","FACTOR=.01","DAYS=W")</f>
        <v>#N/A Start Date</v>
      </c>
      <c r="I815" s="81" t="str">
        <f t="shared" si="152"/>
        <v>#N/A Start Date</v>
      </c>
      <c r="J815" s="34" t="e">
        <f t="shared" si="144"/>
        <v>#REF!</v>
      </c>
      <c r="K815" s="35" t="e">
        <f t="shared" si="145"/>
        <v>#VALUE!</v>
      </c>
      <c r="L815" s="35" t="e">
        <f t="shared" si="146"/>
        <v>#REF!</v>
      </c>
      <c r="M815" s="35" t="e">
        <f t="shared" si="153"/>
        <v>#REF!</v>
      </c>
      <c r="N815" s="35" t="e">
        <f t="shared" si="154"/>
        <v>#REF!</v>
      </c>
      <c r="O815" s="36" t="e">
        <f t="shared" si="155"/>
        <v>#REF!</v>
      </c>
      <c r="Q815" s="37">
        <f t="shared" si="147"/>
        <v>0</v>
      </c>
      <c r="R815" s="38" t="e">
        <f t="shared" si="148"/>
        <v>#REF!</v>
      </c>
      <c r="S815" s="39" t="e">
        <f t="shared" si="149"/>
        <v>#REF!</v>
      </c>
    </row>
    <row r="816" spans="1:19" x14ac:dyDescent="0.25">
      <c r="A816" s="2"/>
      <c r="C816">
        <f t="shared" si="150"/>
        <v>0</v>
      </c>
      <c r="D816" s="32" t="e">
        <f t="shared" si="151"/>
        <v>#N/A</v>
      </c>
      <c r="E816" s="32" t="e">
        <f>Basic!#REF!</f>
        <v>#REF!</v>
      </c>
      <c r="F816" s="40"/>
      <c r="G816" s="80">
        <f>IFERROR(VLOOKUP(A816,HistData!Y:Z,2,FALSE)/100,G815)</f>
        <v>0.19510000000000002</v>
      </c>
      <c r="H816" s="80" t="str">
        <f>_xll.BDH($B$1,"IVOL_MONEYNESS",A816,A816,"IVOL_MATURITY=MATURITY_1STM","IVOL_MONEYNESS_LEVEL=MONEY_LVL_100_","DTS=H","FACTOR=.01","DAYS=W")</f>
        <v>#N/A Start Date</v>
      </c>
      <c r="I816" s="81" t="str">
        <f t="shared" si="152"/>
        <v>#N/A Start Date</v>
      </c>
      <c r="J816" s="34" t="e">
        <f t="shared" si="144"/>
        <v>#REF!</v>
      </c>
      <c r="K816" s="35" t="e">
        <f t="shared" si="145"/>
        <v>#VALUE!</v>
      </c>
      <c r="L816" s="35" t="e">
        <f t="shared" si="146"/>
        <v>#REF!</v>
      </c>
      <c r="M816" s="35" t="e">
        <f t="shared" si="153"/>
        <v>#REF!</v>
      </c>
      <c r="N816" s="35" t="e">
        <f t="shared" si="154"/>
        <v>#REF!</v>
      </c>
      <c r="O816" s="36" t="e">
        <f t="shared" si="155"/>
        <v>#REF!</v>
      </c>
      <c r="Q816" s="37">
        <f t="shared" si="147"/>
        <v>0</v>
      </c>
      <c r="R816" s="38" t="e">
        <f t="shared" si="148"/>
        <v>#REF!</v>
      </c>
      <c r="S816" s="39" t="e">
        <f t="shared" si="149"/>
        <v>#REF!</v>
      </c>
    </row>
    <row r="817" spans="1:19" x14ac:dyDescent="0.25">
      <c r="A817" s="2"/>
      <c r="C817">
        <f t="shared" si="150"/>
        <v>0</v>
      </c>
      <c r="D817" s="32" t="e">
        <f t="shared" si="151"/>
        <v>#N/A</v>
      </c>
      <c r="E817" s="32" t="e">
        <f>Basic!#REF!</f>
        <v>#REF!</v>
      </c>
      <c r="F817" s="40"/>
      <c r="G817" s="80">
        <f>IFERROR(VLOOKUP(A817,HistData!Y:Z,2,FALSE)/100,G816)</f>
        <v>0.19510000000000002</v>
      </c>
      <c r="H817" s="80" t="str">
        <f>_xll.BDH($B$1,"IVOL_MONEYNESS",A817,A817,"IVOL_MATURITY=MATURITY_1STM","IVOL_MONEYNESS_LEVEL=MONEY_LVL_100_","DTS=H","FACTOR=.01","DAYS=W")</f>
        <v>#N/A Start Date</v>
      </c>
      <c r="I817" s="81" t="str">
        <f t="shared" si="152"/>
        <v>#N/A Start Date</v>
      </c>
      <c r="J817" s="34" t="e">
        <f t="shared" si="144"/>
        <v>#REF!</v>
      </c>
      <c r="K817" s="35" t="e">
        <f t="shared" si="145"/>
        <v>#VALUE!</v>
      </c>
      <c r="L817" s="35" t="e">
        <f t="shared" si="146"/>
        <v>#REF!</v>
      </c>
      <c r="M817" s="35" t="e">
        <f t="shared" si="153"/>
        <v>#REF!</v>
      </c>
      <c r="N817" s="35" t="e">
        <f t="shared" si="154"/>
        <v>#REF!</v>
      </c>
      <c r="O817" s="36" t="e">
        <f t="shared" si="155"/>
        <v>#REF!</v>
      </c>
      <c r="Q817" s="37">
        <f t="shared" si="147"/>
        <v>0</v>
      </c>
      <c r="R817" s="38" t="e">
        <f t="shared" si="148"/>
        <v>#REF!</v>
      </c>
      <c r="S817" s="39" t="e">
        <f t="shared" si="149"/>
        <v>#REF!</v>
      </c>
    </row>
    <row r="818" spans="1:19" x14ac:dyDescent="0.25">
      <c r="A818" s="2"/>
      <c r="C818">
        <f t="shared" si="150"/>
        <v>0</v>
      </c>
      <c r="D818" s="32" t="e">
        <f t="shared" si="151"/>
        <v>#N/A</v>
      </c>
      <c r="E818" s="32" t="e">
        <f>Basic!#REF!</f>
        <v>#REF!</v>
      </c>
      <c r="F818" s="40"/>
      <c r="G818" s="80">
        <f>IFERROR(VLOOKUP(A818,HistData!Y:Z,2,FALSE)/100,G817)</f>
        <v>0.19510000000000002</v>
      </c>
      <c r="H818" s="80" t="str">
        <f>_xll.BDH($B$1,"IVOL_MONEYNESS",A818,A818,"IVOL_MATURITY=MATURITY_1STM","IVOL_MONEYNESS_LEVEL=MONEY_LVL_100_","DTS=H","FACTOR=.01","DAYS=W")</f>
        <v>#N/A Start Date</v>
      </c>
      <c r="I818" s="81" t="str">
        <f t="shared" si="152"/>
        <v>#N/A Start Date</v>
      </c>
      <c r="J818" s="34" t="e">
        <f t="shared" si="144"/>
        <v>#REF!</v>
      </c>
      <c r="K818" s="35" t="e">
        <f t="shared" si="145"/>
        <v>#VALUE!</v>
      </c>
      <c r="L818" s="35" t="e">
        <f t="shared" si="146"/>
        <v>#REF!</v>
      </c>
      <c r="M818" s="35" t="e">
        <f t="shared" si="153"/>
        <v>#REF!</v>
      </c>
      <c r="N818" s="35" t="e">
        <f t="shared" si="154"/>
        <v>#REF!</v>
      </c>
      <c r="O818" s="36" t="e">
        <f t="shared" si="155"/>
        <v>#REF!</v>
      </c>
      <c r="Q818" s="37">
        <f t="shared" si="147"/>
        <v>0</v>
      </c>
      <c r="R818" s="38" t="e">
        <f t="shared" si="148"/>
        <v>#REF!</v>
      </c>
      <c r="S818" s="39" t="e">
        <f t="shared" si="149"/>
        <v>#REF!</v>
      </c>
    </row>
    <row r="819" spans="1:19" x14ac:dyDescent="0.25">
      <c r="A819" s="2"/>
      <c r="C819">
        <f t="shared" si="150"/>
        <v>0</v>
      </c>
      <c r="D819" s="32" t="e">
        <f t="shared" si="151"/>
        <v>#N/A</v>
      </c>
      <c r="E819" s="32" t="e">
        <f>Basic!#REF!</f>
        <v>#REF!</v>
      </c>
      <c r="F819" s="40"/>
      <c r="G819" s="80">
        <f>IFERROR(VLOOKUP(A819,HistData!Y:Z,2,FALSE)/100,G818)</f>
        <v>0.19510000000000002</v>
      </c>
      <c r="H819" s="80" t="str">
        <f>_xll.BDH($B$1,"IVOL_MONEYNESS",A819,A819,"IVOL_MATURITY=MATURITY_1STM","IVOL_MONEYNESS_LEVEL=MONEY_LVL_100_","DTS=H","FACTOR=.01","DAYS=W")</f>
        <v>#N/A Start Date</v>
      </c>
      <c r="I819" s="81" t="str">
        <f t="shared" si="152"/>
        <v>#N/A Start Date</v>
      </c>
      <c r="J819" s="34" t="e">
        <f t="shared" si="144"/>
        <v>#REF!</v>
      </c>
      <c r="K819" s="35" t="e">
        <f t="shared" si="145"/>
        <v>#VALUE!</v>
      </c>
      <c r="L819" s="35" t="e">
        <f t="shared" si="146"/>
        <v>#REF!</v>
      </c>
      <c r="M819" s="35" t="e">
        <f t="shared" si="153"/>
        <v>#REF!</v>
      </c>
      <c r="N819" s="35" t="e">
        <f t="shared" si="154"/>
        <v>#REF!</v>
      </c>
      <c r="O819" s="36" t="e">
        <f t="shared" si="155"/>
        <v>#REF!</v>
      </c>
      <c r="Q819" s="37">
        <f t="shared" si="147"/>
        <v>0</v>
      </c>
      <c r="R819" s="38" t="e">
        <f t="shared" si="148"/>
        <v>#REF!</v>
      </c>
      <c r="S819" s="39" t="e">
        <f t="shared" si="149"/>
        <v>#REF!</v>
      </c>
    </row>
    <row r="820" spans="1:19" x14ac:dyDescent="0.25">
      <c r="A820" s="2"/>
      <c r="C820">
        <f t="shared" si="150"/>
        <v>0</v>
      </c>
      <c r="D820" s="32" t="e">
        <f t="shared" si="151"/>
        <v>#N/A</v>
      </c>
      <c r="E820" s="32" t="e">
        <f>Basic!#REF!</f>
        <v>#REF!</v>
      </c>
      <c r="F820" s="40"/>
      <c r="G820" s="80">
        <f>IFERROR(VLOOKUP(A820,HistData!Y:Z,2,FALSE)/100,G819)</f>
        <v>0.19510000000000002</v>
      </c>
      <c r="H820" s="80" t="str">
        <f>_xll.BDH($B$1,"IVOL_MONEYNESS",A820,A820,"IVOL_MATURITY=MATURITY_1STM","IVOL_MONEYNESS_LEVEL=MONEY_LVL_100_","DTS=H","FACTOR=.01","DAYS=W")</f>
        <v>#N/A Start Date</v>
      </c>
      <c r="I820" s="81" t="str">
        <f t="shared" si="152"/>
        <v>#N/A Start Date</v>
      </c>
      <c r="J820" s="34" t="e">
        <f t="shared" si="144"/>
        <v>#REF!</v>
      </c>
      <c r="K820" s="35" t="e">
        <f t="shared" si="145"/>
        <v>#VALUE!</v>
      </c>
      <c r="L820" s="35" t="e">
        <f t="shared" si="146"/>
        <v>#REF!</v>
      </c>
      <c r="M820" s="35" t="e">
        <f t="shared" si="153"/>
        <v>#REF!</v>
      </c>
      <c r="N820" s="35" t="e">
        <f t="shared" si="154"/>
        <v>#REF!</v>
      </c>
      <c r="O820" s="36" t="e">
        <f t="shared" si="155"/>
        <v>#REF!</v>
      </c>
      <c r="Q820" s="37">
        <f t="shared" si="147"/>
        <v>0</v>
      </c>
      <c r="R820" s="38" t="e">
        <f t="shared" si="148"/>
        <v>#REF!</v>
      </c>
      <c r="S820" s="39" t="e">
        <f t="shared" si="149"/>
        <v>#REF!</v>
      </c>
    </row>
    <row r="821" spans="1:19" x14ac:dyDescent="0.25">
      <c r="A821" s="2"/>
      <c r="C821">
        <f t="shared" si="150"/>
        <v>0</v>
      </c>
      <c r="D821" s="32" t="e">
        <f t="shared" si="151"/>
        <v>#N/A</v>
      </c>
      <c r="E821" s="32" t="e">
        <f>Basic!#REF!</f>
        <v>#REF!</v>
      </c>
      <c r="F821" s="40"/>
      <c r="G821" s="80">
        <f>IFERROR(VLOOKUP(A821,HistData!Y:Z,2,FALSE)/100,G820)</f>
        <v>0.19510000000000002</v>
      </c>
      <c r="H821" s="80" t="str">
        <f>_xll.BDH($B$1,"IVOL_MONEYNESS",A821,A821,"IVOL_MATURITY=MATURITY_1STM","IVOL_MONEYNESS_LEVEL=MONEY_LVL_100_","DTS=H","FACTOR=.01","DAYS=W")</f>
        <v>#N/A Start Date</v>
      </c>
      <c r="I821" s="81" t="str">
        <f t="shared" si="152"/>
        <v>#N/A Start Date</v>
      </c>
      <c r="J821" s="34" t="e">
        <f t="shared" si="144"/>
        <v>#REF!</v>
      </c>
      <c r="K821" s="35" t="e">
        <f t="shared" si="145"/>
        <v>#VALUE!</v>
      </c>
      <c r="L821" s="35" t="e">
        <f t="shared" si="146"/>
        <v>#REF!</v>
      </c>
      <c r="M821" s="35" t="e">
        <f t="shared" si="153"/>
        <v>#REF!</v>
      </c>
      <c r="N821" s="35" t="e">
        <f t="shared" si="154"/>
        <v>#REF!</v>
      </c>
      <c r="O821" s="36" t="e">
        <f t="shared" si="155"/>
        <v>#REF!</v>
      </c>
      <c r="Q821" s="37">
        <f t="shared" si="147"/>
        <v>0</v>
      </c>
      <c r="R821" s="38" t="e">
        <f t="shared" si="148"/>
        <v>#REF!</v>
      </c>
      <c r="S821" s="39" t="e">
        <f t="shared" si="149"/>
        <v>#REF!</v>
      </c>
    </row>
    <row r="822" spans="1:19" x14ac:dyDescent="0.25">
      <c r="A822" s="2"/>
      <c r="C822">
        <f t="shared" si="150"/>
        <v>0</v>
      </c>
      <c r="D822" s="32" t="e">
        <f t="shared" si="151"/>
        <v>#N/A</v>
      </c>
      <c r="E822" s="32" t="e">
        <f>Basic!#REF!</f>
        <v>#REF!</v>
      </c>
      <c r="F822" s="40"/>
      <c r="G822" s="80">
        <f>IFERROR(VLOOKUP(A822,HistData!Y:Z,2,FALSE)/100,G821)</f>
        <v>0.19510000000000002</v>
      </c>
      <c r="H822" s="80" t="str">
        <f>_xll.BDH($B$1,"IVOL_MONEYNESS",A822,A822,"IVOL_MATURITY=MATURITY_1STM","IVOL_MONEYNESS_LEVEL=MONEY_LVL_100_","DTS=H","FACTOR=.01","DAYS=W")</f>
        <v>#N/A Start Date</v>
      </c>
      <c r="I822" s="81" t="str">
        <f t="shared" si="152"/>
        <v>#N/A Start Date</v>
      </c>
      <c r="J822" s="34" t="e">
        <f t="shared" si="144"/>
        <v>#REF!</v>
      </c>
      <c r="K822" s="35" t="e">
        <f t="shared" si="145"/>
        <v>#VALUE!</v>
      </c>
      <c r="L822" s="35" t="e">
        <f t="shared" si="146"/>
        <v>#REF!</v>
      </c>
      <c r="M822" s="35" t="e">
        <f t="shared" si="153"/>
        <v>#REF!</v>
      </c>
      <c r="N822" s="35" t="e">
        <f t="shared" si="154"/>
        <v>#REF!</v>
      </c>
      <c r="O822" s="36" t="e">
        <f t="shared" si="155"/>
        <v>#REF!</v>
      </c>
      <c r="Q822" s="37">
        <f t="shared" si="147"/>
        <v>0</v>
      </c>
      <c r="R822" s="38" t="e">
        <f t="shared" si="148"/>
        <v>#REF!</v>
      </c>
      <c r="S822" s="39" t="e">
        <f t="shared" si="149"/>
        <v>#REF!</v>
      </c>
    </row>
    <row r="823" spans="1:19" x14ac:dyDescent="0.25">
      <c r="A823" s="2"/>
      <c r="C823">
        <f t="shared" si="150"/>
        <v>0</v>
      </c>
      <c r="D823" s="32" t="e">
        <f t="shared" si="151"/>
        <v>#N/A</v>
      </c>
      <c r="E823" s="32" t="e">
        <f>Basic!#REF!</f>
        <v>#REF!</v>
      </c>
      <c r="F823" s="40"/>
      <c r="G823" s="80">
        <f>IFERROR(VLOOKUP(A823,HistData!Y:Z,2,FALSE)/100,G822)</f>
        <v>0.19510000000000002</v>
      </c>
      <c r="H823" s="80" t="str">
        <f>_xll.BDH($B$1,"IVOL_MONEYNESS",A823,A823,"IVOL_MATURITY=MATURITY_1STM","IVOL_MONEYNESS_LEVEL=MONEY_LVL_100_","DTS=H","FACTOR=.01","DAYS=W")</f>
        <v>#N/A Start Date</v>
      </c>
      <c r="I823" s="81" t="str">
        <f t="shared" si="152"/>
        <v>#N/A Start Date</v>
      </c>
      <c r="J823" s="34" t="e">
        <f t="shared" si="144"/>
        <v>#REF!</v>
      </c>
      <c r="K823" s="35" t="e">
        <f t="shared" si="145"/>
        <v>#VALUE!</v>
      </c>
      <c r="L823" s="35" t="e">
        <f t="shared" si="146"/>
        <v>#REF!</v>
      </c>
      <c r="M823" s="35" t="e">
        <f t="shared" si="153"/>
        <v>#REF!</v>
      </c>
      <c r="N823" s="35" t="e">
        <f t="shared" si="154"/>
        <v>#REF!</v>
      </c>
      <c r="O823" s="36" t="e">
        <f t="shared" si="155"/>
        <v>#REF!</v>
      </c>
      <c r="Q823" s="37">
        <f t="shared" si="147"/>
        <v>0</v>
      </c>
      <c r="R823" s="38" t="e">
        <f t="shared" si="148"/>
        <v>#REF!</v>
      </c>
      <c r="S823" s="39" t="e">
        <f t="shared" si="149"/>
        <v>#REF!</v>
      </c>
    </row>
    <row r="824" spans="1:19" x14ac:dyDescent="0.25">
      <c r="A824" s="2"/>
      <c r="C824">
        <f t="shared" si="150"/>
        <v>0</v>
      </c>
      <c r="D824" s="32" t="e">
        <f t="shared" si="151"/>
        <v>#N/A</v>
      </c>
      <c r="E824" s="32" t="e">
        <f>Basic!#REF!</f>
        <v>#REF!</v>
      </c>
      <c r="F824" s="40"/>
      <c r="G824" s="80">
        <f>IFERROR(VLOOKUP(A824,HistData!Y:Z,2,FALSE)/100,G823)</f>
        <v>0.19510000000000002</v>
      </c>
      <c r="H824" s="80" t="str">
        <f>_xll.BDH($B$1,"IVOL_MONEYNESS",A824,A824,"IVOL_MATURITY=MATURITY_1STM","IVOL_MONEYNESS_LEVEL=MONEY_LVL_100_","DTS=H","FACTOR=.01","DAYS=W")</f>
        <v>#N/A Start Date</v>
      </c>
      <c r="I824" s="81" t="str">
        <f t="shared" si="152"/>
        <v>#N/A Start Date</v>
      </c>
      <c r="J824" s="34" t="e">
        <f t="shared" si="144"/>
        <v>#REF!</v>
      </c>
      <c r="K824" s="35" t="e">
        <f t="shared" si="145"/>
        <v>#VALUE!</v>
      </c>
      <c r="L824" s="35" t="e">
        <f t="shared" si="146"/>
        <v>#REF!</v>
      </c>
      <c r="M824" s="35" t="e">
        <f t="shared" si="153"/>
        <v>#REF!</v>
      </c>
      <c r="N824" s="35" t="e">
        <f t="shared" si="154"/>
        <v>#REF!</v>
      </c>
      <c r="O824" s="36" t="e">
        <f t="shared" si="155"/>
        <v>#REF!</v>
      </c>
      <c r="Q824" s="37">
        <f t="shared" si="147"/>
        <v>0</v>
      </c>
      <c r="R824" s="38" t="e">
        <f t="shared" si="148"/>
        <v>#REF!</v>
      </c>
      <c r="S824" s="39" t="e">
        <f t="shared" si="149"/>
        <v>#REF!</v>
      </c>
    </row>
    <row r="825" spans="1:19" x14ac:dyDescent="0.25">
      <c r="A825" s="2"/>
      <c r="C825">
        <f t="shared" si="150"/>
        <v>0</v>
      </c>
      <c r="D825" s="32" t="e">
        <f t="shared" si="151"/>
        <v>#N/A</v>
      </c>
      <c r="E825" s="32" t="e">
        <f>Basic!#REF!</f>
        <v>#REF!</v>
      </c>
      <c r="F825" s="40"/>
      <c r="G825" s="80">
        <f>IFERROR(VLOOKUP(A825,HistData!Y:Z,2,FALSE)/100,G824)</f>
        <v>0.19510000000000002</v>
      </c>
      <c r="H825" s="80" t="str">
        <f>_xll.BDH($B$1,"IVOL_MONEYNESS",A825,A825,"IVOL_MATURITY=MATURITY_1STM","IVOL_MONEYNESS_LEVEL=MONEY_LVL_100_","DTS=H","FACTOR=.01","DAYS=W")</f>
        <v>#N/A Start Date</v>
      </c>
      <c r="I825" s="81" t="str">
        <f t="shared" si="152"/>
        <v>#N/A Start Date</v>
      </c>
      <c r="J825" s="34" t="e">
        <f t="shared" si="144"/>
        <v>#REF!</v>
      </c>
      <c r="K825" s="35" t="e">
        <f t="shared" si="145"/>
        <v>#VALUE!</v>
      </c>
      <c r="L825" s="35" t="e">
        <f t="shared" si="146"/>
        <v>#REF!</v>
      </c>
      <c r="M825" s="35" t="e">
        <f t="shared" si="153"/>
        <v>#REF!</v>
      </c>
      <c r="N825" s="35" t="e">
        <f t="shared" si="154"/>
        <v>#REF!</v>
      </c>
      <c r="O825" s="36" t="e">
        <f t="shared" si="155"/>
        <v>#REF!</v>
      </c>
      <c r="Q825" s="37">
        <f t="shared" si="147"/>
        <v>0</v>
      </c>
      <c r="R825" s="38" t="e">
        <f t="shared" si="148"/>
        <v>#REF!</v>
      </c>
      <c r="S825" s="39" t="e">
        <f t="shared" si="149"/>
        <v>#REF!</v>
      </c>
    </row>
    <row r="826" spans="1:19" x14ac:dyDescent="0.25">
      <c r="A826" s="2"/>
      <c r="C826">
        <f t="shared" si="150"/>
        <v>0</v>
      </c>
      <c r="D826" s="32" t="e">
        <f t="shared" si="151"/>
        <v>#N/A</v>
      </c>
      <c r="E826" s="32" t="e">
        <f>Basic!#REF!</f>
        <v>#REF!</v>
      </c>
      <c r="F826" s="40"/>
      <c r="G826" s="80">
        <f>IFERROR(VLOOKUP(A826,HistData!Y:Z,2,FALSE)/100,G825)</f>
        <v>0.19510000000000002</v>
      </c>
      <c r="H826" s="80" t="str">
        <f>_xll.BDH($B$1,"IVOL_MONEYNESS",A826,A826,"IVOL_MATURITY=MATURITY_1STM","IVOL_MONEYNESS_LEVEL=MONEY_LVL_100_","DTS=H","FACTOR=.01","DAYS=W")</f>
        <v>#N/A Start Date</v>
      </c>
      <c r="I826" s="81" t="str">
        <f t="shared" si="152"/>
        <v>#N/A Start Date</v>
      </c>
      <c r="J826" s="34" t="e">
        <f t="shared" si="144"/>
        <v>#REF!</v>
      </c>
      <c r="K826" s="35" t="e">
        <f t="shared" si="145"/>
        <v>#VALUE!</v>
      </c>
      <c r="L826" s="35" t="e">
        <f t="shared" si="146"/>
        <v>#REF!</v>
      </c>
      <c r="M826" s="35" t="e">
        <f t="shared" si="153"/>
        <v>#REF!</v>
      </c>
      <c r="N826" s="35" t="e">
        <f t="shared" si="154"/>
        <v>#REF!</v>
      </c>
      <c r="O826" s="36" t="e">
        <f t="shared" si="155"/>
        <v>#REF!</v>
      </c>
      <c r="Q826" s="37">
        <f t="shared" si="147"/>
        <v>0</v>
      </c>
      <c r="R826" s="38" t="e">
        <f t="shared" si="148"/>
        <v>#REF!</v>
      </c>
      <c r="S826" s="39" t="e">
        <f t="shared" si="149"/>
        <v>#REF!</v>
      </c>
    </row>
    <row r="827" spans="1:19" x14ac:dyDescent="0.25">
      <c r="A827" s="2"/>
      <c r="C827">
        <f t="shared" si="150"/>
        <v>0</v>
      </c>
      <c r="D827" s="32" t="e">
        <f t="shared" si="151"/>
        <v>#N/A</v>
      </c>
      <c r="E827" s="32" t="e">
        <f>Basic!#REF!</f>
        <v>#REF!</v>
      </c>
      <c r="F827" s="40"/>
      <c r="G827" s="80">
        <f>IFERROR(VLOOKUP(A827,HistData!Y:Z,2,FALSE)/100,G826)</f>
        <v>0.19510000000000002</v>
      </c>
      <c r="H827" s="80" t="str">
        <f>_xll.BDH($B$1,"IVOL_MONEYNESS",A827,A827,"IVOL_MATURITY=MATURITY_1STM","IVOL_MONEYNESS_LEVEL=MONEY_LVL_100_","DTS=H","FACTOR=.01","DAYS=W")</f>
        <v>#N/A Start Date</v>
      </c>
      <c r="I827" s="81" t="str">
        <f t="shared" si="152"/>
        <v>#N/A Start Date</v>
      </c>
      <c r="J827" s="34" t="e">
        <f t="shared" si="144"/>
        <v>#REF!</v>
      </c>
      <c r="K827" s="35" t="e">
        <f t="shared" si="145"/>
        <v>#VALUE!</v>
      </c>
      <c r="L827" s="35" t="e">
        <f t="shared" si="146"/>
        <v>#REF!</v>
      </c>
      <c r="M827" s="35" t="e">
        <f t="shared" si="153"/>
        <v>#REF!</v>
      </c>
      <c r="N827" s="35" t="e">
        <f t="shared" si="154"/>
        <v>#REF!</v>
      </c>
      <c r="O827" s="36" t="e">
        <f t="shared" si="155"/>
        <v>#REF!</v>
      </c>
      <c r="Q827" s="37">
        <f t="shared" si="147"/>
        <v>0</v>
      </c>
      <c r="R827" s="38" t="e">
        <f t="shared" si="148"/>
        <v>#REF!</v>
      </c>
      <c r="S827" s="39" t="e">
        <f t="shared" si="149"/>
        <v>#REF!</v>
      </c>
    </row>
    <row r="828" spans="1:19" x14ac:dyDescent="0.25">
      <c r="A828" s="2"/>
      <c r="C828">
        <f t="shared" si="150"/>
        <v>0</v>
      </c>
      <c r="D828" s="32" t="e">
        <f t="shared" si="151"/>
        <v>#N/A</v>
      </c>
      <c r="E828" s="32" t="e">
        <f>Basic!#REF!</f>
        <v>#REF!</v>
      </c>
      <c r="F828" s="40"/>
      <c r="G828" s="80">
        <f>IFERROR(VLOOKUP(A828,HistData!Y:Z,2,FALSE)/100,G827)</f>
        <v>0.19510000000000002</v>
      </c>
      <c r="H828" s="80" t="str">
        <f>_xll.BDH($B$1,"IVOL_MONEYNESS",A828,A828,"IVOL_MATURITY=MATURITY_1STM","IVOL_MONEYNESS_LEVEL=MONEY_LVL_100_","DTS=H","FACTOR=.01","DAYS=W")</f>
        <v>#N/A Start Date</v>
      </c>
      <c r="I828" s="81" t="str">
        <f t="shared" si="152"/>
        <v>#N/A Start Date</v>
      </c>
      <c r="J828" s="34" t="e">
        <f t="shared" si="144"/>
        <v>#REF!</v>
      </c>
      <c r="K828" s="35" t="e">
        <f t="shared" si="145"/>
        <v>#VALUE!</v>
      </c>
      <c r="L828" s="35" t="e">
        <f t="shared" si="146"/>
        <v>#REF!</v>
      </c>
      <c r="M828" s="35" t="e">
        <f t="shared" si="153"/>
        <v>#REF!</v>
      </c>
      <c r="N828" s="35" t="e">
        <f t="shared" si="154"/>
        <v>#REF!</v>
      </c>
      <c r="O828" s="36" t="e">
        <f t="shared" si="155"/>
        <v>#REF!</v>
      </c>
      <c r="Q828" s="37">
        <f t="shared" si="147"/>
        <v>0</v>
      </c>
      <c r="R828" s="38" t="e">
        <f t="shared" si="148"/>
        <v>#REF!</v>
      </c>
      <c r="S828" s="39" t="e">
        <f t="shared" si="149"/>
        <v>#REF!</v>
      </c>
    </row>
    <row r="829" spans="1:19" x14ac:dyDescent="0.25">
      <c r="A829" s="2"/>
      <c r="C829">
        <f t="shared" si="150"/>
        <v>0</v>
      </c>
      <c r="D829" s="32" t="e">
        <f t="shared" si="151"/>
        <v>#N/A</v>
      </c>
      <c r="E829" s="32" t="e">
        <f>Basic!#REF!</f>
        <v>#REF!</v>
      </c>
      <c r="F829" s="40"/>
      <c r="G829" s="80">
        <f>IFERROR(VLOOKUP(A829,HistData!Y:Z,2,FALSE)/100,G828)</f>
        <v>0.19510000000000002</v>
      </c>
      <c r="H829" s="80" t="str">
        <f>_xll.BDH($B$1,"IVOL_MONEYNESS",A829,A829,"IVOL_MATURITY=MATURITY_1STM","IVOL_MONEYNESS_LEVEL=MONEY_LVL_100_","DTS=H","FACTOR=.01","DAYS=W")</f>
        <v>#N/A Start Date</v>
      </c>
      <c r="I829" s="81" t="str">
        <f t="shared" si="152"/>
        <v>#N/A Start Date</v>
      </c>
      <c r="J829" s="34" t="e">
        <f t="shared" si="144"/>
        <v>#REF!</v>
      </c>
      <c r="K829" s="35" t="e">
        <f t="shared" si="145"/>
        <v>#VALUE!</v>
      </c>
      <c r="L829" s="35" t="e">
        <f t="shared" si="146"/>
        <v>#REF!</v>
      </c>
      <c r="M829" s="35" t="e">
        <f t="shared" si="153"/>
        <v>#REF!</v>
      </c>
      <c r="N829" s="35" t="e">
        <f t="shared" si="154"/>
        <v>#REF!</v>
      </c>
      <c r="O829" s="36" t="e">
        <f t="shared" si="155"/>
        <v>#REF!</v>
      </c>
      <c r="Q829" s="37">
        <f t="shared" si="147"/>
        <v>0</v>
      </c>
      <c r="R829" s="38" t="e">
        <f t="shared" si="148"/>
        <v>#REF!</v>
      </c>
      <c r="S829" s="39" t="e">
        <f t="shared" si="149"/>
        <v>#REF!</v>
      </c>
    </row>
    <row r="830" spans="1:19" x14ac:dyDescent="0.25">
      <c r="A830" s="2"/>
      <c r="C830">
        <f t="shared" si="150"/>
        <v>0</v>
      </c>
      <c r="D830" s="32" t="e">
        <f t="shared" si="151"/>
        <v>#N/A</v>
      </c>
      <c r="E830" s="32" t="e">
        <f>Basic!#REF!</f>
        <v>#REF!</v>
      </c>
      <c r="F830" s="40"/>
      <c r="G830" s="80">
        <f>IFERROR(VLOOKUP(A830,HistData!Y:Z,2,FALSE)/100,G829)</f>
        <v>0.19510000000000002</v>
      </c>
      <c r="H830" s="80" t="str">
        <f>_xll.BDH($B$1,"IVOL_MONEYNESS",A830,A830,"IVOL_MATURITY=MATURITY_1STM","IVOL_MONEYNESS_LEVEL=MONEY_LVL_100_","DTS=H","FACTOR=.01","DAYS=W")</f>
        <v>#N/A Start Date</v>
      </c>
      <c r="I830" s="81" t="str">
        <f t="shared" si="152"/>
        <v>#N/A Start Date</v>
      </c>
      <c r="J830" s="34" t="e">
        <f t="shared" si="144"/>
        <v>#REF!</v>
      </c>
      <c r="K830" s="35" t="e">
        <f t="shared" si="145"/>
        <v>#VALUE!</v>
      </c>
      <c r="L830" s="35" t="e">
        <f t="shared" si="146"/>
        <v>#REF!</v>
      </c>
      <c r="M830" s="35" t="e">
        <f t="shared" si="153"/>
        <v>#REF!</v>
      </c>
      <c r="N830" s="35" t="e">
        <f t="shared" si="154"/>
        <v>#REF!</v>
      </c>
      <c r="O830" s="36" t="e">
        <f t="shared" si="155"/>
        <v>#REF!</v>
      </c>
      <c r="Q830" s="37">
        <f t="shared" si="147"/>
        <v>0</v>
      </c>
      <c r="R830" s="38" t="e">
        <f t="shared" si="148"/>
        <v>#REF!</v>
      </c>
      <c r="S830" s="39" t="e">
        <f t="shared" si="149"/>
        <v>#REF!</v>
      </c>
    </row>
    <row r="831" spans="1:19" x14ac:dyDescent="0.25">
      <c r="A831" s="2"/>
      <c r="C831">
        <f t="shared" si="150"/>
        <v>0</v>
      </c>
      <c r="D831" s="32" t="e">
        <f t="shared" si="151"/>
        <v>#N/A</v>
      </c>
      <c r="E831" s="32" t="e">
        <f>Basic!#REF!</f>
        <v>#REF!</v>
      </c>
      <c r="F831" s="40"/>
      <c r="G831" s="80">
        <f>IFERROR(VLOOKUP(A831,HistData!Y:Z,2,FALSE)/100,G830)</f>
        <v>0.19510000000000002</v>
      </c>
      <c r="H831" s="80" t="str">
        <f>_xll.BDH($B$1,"IVOL_MONEYNESS",A831,A831,"IVOL_MATURITY=MATURITY_1STM","IVOL_MONEYNESS_LEVEL=MONEY_LVL_100_","DTS=H","FACTOR=.01","DAYS=W")</f>
        <v>#N/A Start Date</v>
      </c>
      <c r="I831" s="81" t="str">
        <f t="shared" si="152"/>
        <v>#N/A Start Date</v>
      </c>
      <c r="J831" s="34" t="e">
        <f t="shared" si="144"/>
        <v>#REF!</v>
      </c>
      <c r="K831" s="35" t="e">
        <f t="shared" si="145"/>
        <v>#VALUE!</v>
      </c>
      <c r="L831" s="35" t="e">
        <f t="shared" si="146"/>
        <v>#REF!</v>
      </c>
      <c r="M831" s="35" t="e">
        <f t="shared" si="153"/>
        <v>#REF!</v>
      </c>
      <c r="N831" s="35" t="e">
        <f t="shared" si="154"/>
        <v>#REF!</v>
      </c>
      <c r="O831" s="36" t="e">
        <f t="shared" si="155"/>
        <v>#REF!</v>
      </c>
      <c r="Q831" s="37">
        <f t="shared" si="147"/>
        <v>0</v>
      </c>
      <c r="R831" s="38" t="e">
        <f t="shared" si="148"/>
        <v>#REF!</v>
      </c>
      <c r="S831" s="39" t="e">
        <f t="shared" si="149"/>
        <v>#REF!</v>
      </c>
    </row>
    <row r="832" spans="1:19" x14ac:dyDescent="0.25">
      <c r="A832" s="2"/>
      <c r="C832">
        <f t="shared" si="150"/>
        <v>0</v>
      </c>
      <c r="D832" s="32" t="e">
        <f t="shared" si="151"/>
        <v>#N/A</v>
      </c>
      <c r="E832" s="32" t="e">
        <f>Basic!#REF!</f>
        <v>#REF!</v>
      </c>
      <c r="F832" s="40"/>
      <c r="G832" s="80">
        <f>IFERROR(VLOOKUP(A832,HistData!Y:Z,2,FALSE)/100,G831)</f>
        <v>0.19510000000000002</v>
      </c>
      <c r="H832" s="80" t="str">
        <f>_xll.BDH($B$1,"IVOL_MONEYNESS",A832,A832,"IVOL_MATURITY=MATURITY_1STM","IVOL_MONEYNESS_LEVEL=MONEY_LVL_100_","DTS=H","FACTOR=.01","DAYS=W")</f>
        <v>#N/A Start Date</v>
      </c>
      <c r="I832" s="81" t="str">
        <f t="shared" si="152"/>
        <v>#N/A Start Date</v>
      </c>
      <c r="J832" s="34" t="e">
        <f t="shared" si="144"/>
        <v>#REF!</v>
      </c>
      <c r="K832" s="35" t="e">
        <f t="shared" si="145"/>
        <v>#VALUE!</v>
      </c>
      <c r="L832" s="35" t="e">
        <f t="shared" si="146"/>
        <v>#REF!</v>
      </c>
      <c r="M832" s="35" t="e">
        <f t="shared" si="153"/>
        <v>#REF!</v>
      </c>
      <c r="N832" s="35" t="e">
        <f t="shared" si="154"/>
        <v>#REF!</v>
      </c>
      <c r="O832" s="36" t="e">
        <f t="shared" si="155"/>
        <v>#REF!</v>
      </c>
      <c r="Q832" s="37">
        <f t="shared" si="147"/>
        <v>0</v>
      </c>
      <c r="R832" s="38" t="e">
        <f t="shared" si="148"/>
        <v>#REF!</v>
      </c>
      <c r="S832" s="39" t="e">
        <f t="shared" si="149"/>
        <v>#REF!</v>
      </c>
    </row>
    <row r="833" spans="1:19" x14ac:dyDescent="0.25">
      <c r="A833" s="2"/>
      <c r="C833">
        <f t="shared" si="150"/>
        <v>0</v>
      </c>
      <c r="D833" s="32" t="e">
        <f t="shared" si="151"/>
        <v>#N/A</v>
      </c>
      <c r="E833" s="32" t="e">
        <f>Basic!#REF!</f>
        <v>#REF!</v>
      </c>
      <c r="F833" s="40"/>
      <c r="G833" s="80">
        <f>IFERROR(VLOOKUP(A833,HistData!Y:Z,2,FALSE)/100,G832)</f>
        <v>0.19510000000000002</v>
      </c>
      <c r="H833" s="80" t="str">
        <f>_xll.BDH($B$1,"IVOL_MONEYNESS",A833,A833,"IVOL_MATURITY=MATURITY_1STM","IVOL_MONEYNESS_LEVEL=MONEY_LVL_100_","DTS=H","FACTOR=.01","DAYS=W")</f>
        <v>#N/A Start Date</v>
      </c>
      <c r="I833" s="81" t="str">
        <f t="shared" si="152"/>
        <v>#N/A Start Date</v>
      </c>
      <c r="J833" s="34" t="e">
        <f t="shared" si="144"/>
        <v>#REF!</v>
      </c>
      <c r="K833" s="35" t="e">
        <f t="shared" si="145"/>
        <v>#VALUE!</v>
      </c>
      <c r="L833" s="35" t="e">
        <f t="shared" si="146"/>
        <v>#REF!</v>
      </c>
      <c r="M833" s="35" t="e">
        <f t="shared" si="153"/>
        <v>#REF!</v>
      </c>
      <c r="N833" s="35" t="e">
        <f t="shared" si="154"/>
        <v>#REF!</v>
      </c>
      <c r="O833" s="36" t="e">
        <f t="shared" si="155"/>
        <v>#REF!</v>
      </c>
      <c r="Q833" s="37">
        <f t="shared" si="147"/>
        <v>0</v>
      </c>
      <c r="R833" s="38" t="e">
        <f t="shared" si="148"/>
        <v>#REF!</v>
      </c>
      <c r="S833" s="39" t="e">
        <f t="shared" si="149"/>
        <v>#REF!</v>
      </c>
    </row>
    <row r="834" spans="1:19" x14ac:dyDescent="0.25">
      <c r="A834" s="2"/>
      <c r="C834">
        <f t="shared" si="150"/>
        <v>0</v>
      </c>
      <c r="D834" s="32" t="e">
        <f t="shared" si="151"/>
        <v>#N/A</v>
      </c>
      <c r="E834" s="32" t="e">
        <f>Basic!#REF!</f>
        <v>#REF!</v>
      </c>
      <c r="F834" s="40"/>
      <c r="G834" s="80">
        <f>IFERROR(VLOOKUP(A834,HistData!Y:Z,2,FALSE)/100,G833)</f>
        <v>0.19510000000000002</v>
      </c>
      <c r="H834" s="80" t="str">
        <f>_xll.BDH($B$1,"IVOL_MONEYNESS",A834,A834,"IVOL_MATURITY=MATURITY_1STM","IVOL_MONEYNESS_LEVEL=MONEY_LVL_100_","DTS=H","FACTOR=.01","DAYS=W")</f>
        <v>#N/A Start Date</v>
      </c>
      <c r="I834" s="81" t="str">
        <f t="shared" si="152"/>
        <v>#N/A Start Date</v>
      </c>
      <c r="J834" s="34" t="e">
        <f t="shared" si="144"/>
        <v>#REF!</v>
      </c>
      <c r="K834" s="35" t="e">
        <f t="shared" si="145"/>
        <v>#VALUE!</v>
      </c>
      <c r="L834" s="35" t="e">
        <f t="shared" si="146"/>
        <v>#REF!</v>
      </c>
      <c r="M834" s="35" t="e">
        <f t="shared" si="153"/>
        <v>#REF!</v>
      </c>
      <c r="N834" s="35" t="e">
        <f t="shared" si="154"/>
        <v>#REF!</v>
      </c>
      <c r="O834" s="36" t="e">
        <f t="shared" si="155"/>
        <v>#REF!</v>
      </c>
      <c r="Q834" s="37">
        <f t="shared" si="147"/>
        <v>0</v>
      </c>
      <c r="R834" s="38" t="e">
        <f t="shared" si="148"/>
        <v>#REF!</v>
      </c>
      <c r="S834" s="39" t="e">
        <f t="shared" si="149"/>
        <v>#REF!</v>
      </c>
    </row>
    <row r="835" spans="1:19" x14ac:dyDescent="0.25">
      <c r="A835" s="2"/>
      <c r="C835">
        <f t="shared" si="150"/>
        <v>0</v>
      </c>
      <c r="D835" s="32" t="e">
        <f t="shared" si="151"/>
        <v>#N/A</v>
      </c>
      <c r="E835" s="32" t="e">
        <f>Basic!#REF!</f>
        <v>#REF!</v>
      </c>
      <c r="F835" s="40"/>
      <c r="G835" s="80">
        <f>IFERROR(VLOOKUP(A835,HistData!Y:Z,2,FALSE)/100,G834)</f>
        <v>0.19510000000000002</v>
      </c>
      <c r="H835" s="80" t="str">
        <f>_xll.BDH($B$1,"IVOL_MONEYNESS",A835,A835,"IVOL_MATURITY=MATURITY_1STM","IVOL_MONEYNESS_LEVEL=MONEY_LVL_100_","DTS=H","FACTOR=.01","DAYS=W")</f>
        <v>#N/A Start Date</v>
      </c>
      <c r="I835" s="81" t="str">
        <f t="shared" si="152"/>
        <v>#N/A Start Date</v>
      </c>
      <c r="J835" s="34" t="e">
        <f t="shared" si="144"/>
        <v>#REF!</v>
      </c>
      <c r="K835" s="35" t="e">
        <f t="shared" si="145"/>
        <v>#VALUE!</v>
      </c>
      <c r="L835" s="35" t="e">
        <f t="shared" si="146"/>
        <v>#REF!</v>
      </c>
      <c r="M835" s="35" t="e">
        <f t="shared" si="153"/>
        <v>#REF!</v>
      </c>
      <c r="N835" s="35" t="e">
        <f t="shared" si="154"/>
        <v>#REF!</v>
      </c>
      <c r="O835" s="36" t="e">
        <f t="shared" si="155"/>
        <v>#REF!</v>
      </c>
      <c r="Q835" s="37">
        <f t="shared" si="147"/>
        <v>0</v>
      </c>
      <c r="R835" s="38" t="e">
        <f t="shared" si="148"/>
        <v>#REF!</v>
      </c>
      <c r="S835" s="39" t="e">
        <f t="shared" si="149"/>
        <v>#REF!</v>
      </c>
    </row>
    <row r="836" spans="1:19" x14ac:dyDescent="0.25">
      <c r="A836" s="2"/>
      <c r="C836">
        <f t="shared" si="150"/>
        <v>0</v>
      </c>
      <c r="D836" s="32" t="e">
        <f t="shared" si="151"/>
        <v>#N/A</v>
      </c>
      <c r="E836" s="32" t="e">
        <f>Basic!#REF!</f>
        <v>#REF!</v>
      </c>
      <c r="F836" s="40"/>
      <c r="G836" s="80">
        <f>IFERROR(VLOOKUP(A836,HistData!Y:Z,2,FALSE)/100,G835)</f>
        <v>0.19510000000000002</v>
      </c>
      <c r="H836" s="80" t="str">
        <f>_xll.BDH($B$1,"IVOL_MONEYNESS",A836,A836,"IVOL_MATURITY=MATURITY_1STM","IVOL_MONEYNESS_LEVEL=MONEY_LVL_100_","DTS=H","FACTOR=.01","DAYS=W")</f>
        <v>#N/A Start Date</v>
      </c>
      <c r="I836" s="81" t="str">
        <f t="shared" si="152"/>
        <v>#N/A Start Date</v>
      </c>
      <c r="J836" s="34" t="e">
        <f t="shared" si="144"/>
        <v>#REF!</v>
      </c>
      <c r="K836" s="35" t="e">
        <f t="shared" si="145"/>
        <v>#VALUE!</v>
      </c>
      <c r="L836" s="35" t="e">
        <f t="shared" si="146"/>
        <v>#REF!</v>
      </c>
      <c r="M836" s="35" t="e">
        <f t="shared" si="153"/>
        <v>#REF!</v>
      </c>
      <c r="N836" s="35" t="e">
        <f t="shared" si="154"/>
        <v>#REF!</v>
      </c>
      <c r="O836" s="36" t="e">
        <f t="shared" si="155"/>
        <v>#REF!</v>
      </c>
      <c r="Q836" s="37">
        <f t="shared" si="147"/>
        <v>0</v>
      </c>
      <c r="R836" s="38" t="e">
        <f t="shared" si="148"/>
        <v>#REF!</v>
      </c>
      <c r="S836" s="39" t="e">
        <f t="shared" si="149"/>
        <v>#REF!</v>
      </c>
    </row>
    <row r="837" spans="1:19" x14ac:dyDescent="0.25">
      <c r="A837" s="2"/>
      <c r="C837">
        <f t="shared" si="150"/>
        <v>0</v>
      </c>
      <c r="D837" s="32" t="e">
        <f t="shared" si="151"/>
        <v>#N/A</v>
      </c>
      <c r="E837" s="32" t="e">
        <f>Basic!#REF!</f>
        <v>#REF!</v>
      </c>
      <c r="F837" s="40"/>
      <c r="G837" s="80">
        <f>IFERROR(VLOOKUP(A837,HistData!Y:Z,2,FALSE)/100,G836)</f>
        <v>0.19510000000000002</v>
      </c>
      <c r="H837" s="80" t="str">
        <f>_xll.BDH($B$1,"IVOL_MONEYNESS",A837,A837,"IVOL_MATURITY=MATURITY_1STM","IVOL_MONEYNESS_LEVEL=MONEY_LVL_100_","DTS=H","FACTOR=.01","DAYS=W")</f>
        <v>#N/A Start Date</v>
      </c>
      <c r="I837" s="81" t="str">
        <f t="shared" si="152"/>
        <v>#N/A Start Date</v>
      </c>
      <c r="J837" s="34" t="e">
        <f t="shared" si="144"/>
        <v>#REF!</v>
      </c>
      <c r="K837" s="35" t="e">
        <f t="shared" si="145"/>
        <v>#VALUE!</v>
      </c>
      <c r="L837" s="35" t="e">
        <f t="shared" si="146"/>
        <v>#REF!</v>
      </c>
      <c r="M837" s="35" t="e">
        <f t="shared" si="153"/>
        <v>#REF!</v>
      </c>
      <c r="N837" s="35" t="e">
        <f t="shared" si="154"/>
        <v>#REF!</v>
      </c>
      <c r="O837" s="36" t="e">
        <f t="shared" si="155"/>
        <v>#REF!</v>
      </c>
      <c r="Q837" s="37">
        <f t="shared" si="147"/>
        <v>0</v>
      </c>
      <c r="R837" s="38" t="e">
        <f t="shared" si="148"/>
        <v>#REF!</v>
      </c>
      <c r="S837" s="39" t="e">
        <f t="shared" si="149"/>
        <v>#REF!</v>
      </c>
    </row>
    <row r="838" spans="1:19" x14ac:dyDescent="0.25">
      <c r="A838" s="2"/>
      <c r="C838">
        <f t="shared" si="150"/>
        <v>0</v>
      </c>
      <c r="D838" s="32" t="e">
        <f t="shared" si="151"/>
        <v>#N/A</v>
      </c>
      <c r="E838" s="32" t="e">
        <f>Basic!#REF!</f>
        <v>#REF!</v>
      </c>
      <c r="F838" s="40"/>
      <c r="G838" s="80">
        <f>IFERROR(VLOOKUP(A838,HistData!Y:Z,2,FALSE)/100,G837)</f>
        <v>0.19510000000000002</v>
      </c>
      <c r="H838" s="80" t="str">
        <f>_xll.BDH($B$1,"IVOL_MONEYNESS",A838,A838,"IVOL_MATURITY=MATURITY_1STM","IVOL_MONEYNESS_LEVEL=MONEY_LVL_100_","DTS=H","FACTOR=.01","DAYS=W")</f>
        <v>#N/A Start Date</v>
      </c>
      <c r="I838" s="81" t="str">
        <f t="shared" si="152"/>
        <v>#N/A Start Date</v>
      </c>
      <c r="J838" s="34" t="e">
        <f t="shared" ref="J838:J901" si="156">++E838*EXP(-F838*(D838/365))</f>
        <v>#REF!</v>
      </c>
      <c r="K838" s="35" t="e">
        <f t="shared" ref="K838:K901" si="157">+I838*(D838/365)^0.5</f>
        <v>#VALUE!</v>
      </c>
      <c r="L838" s="35" t="e">
        <f t="shared" ref="L838:L901" si="158">++(LN(B838/E838)+(F838+I838*I838/2)*(D838/365))/(I838*(D838/365)^0.5)</f>
        <v>#REF!</v>
      </c>
      <c r="M838" s="35" t="e">
        <f t="shared" si="153"/>
        <v>#REF!</v>
      </c>
      <c r="N838" s="35" t="e">
        <f t="shared" si="154"/>
        <v>#REF!</v>
      </c>
      <c r="O838" s="36" t="e">
        <f t="shared" si="155"/>
        <v>#REF!</v>
      </c>
      <c r="Q838" s="37">
        <f t="shared" ref="Q838:Q901" si="159">A838</f>
        <v>0</v>
      </c>
      <c r="R838" s="38" t="e">
        <f t="shared" ref="R838:R901" si="160">+N838*B838-O838</f>
        <v>#REF!</v>
      </c>
      <c r="S838" s="39" t="e">
        <f t="shared" ref="S838:S901" si="161">+R838+J838-B838</f>
        <v>#REF!</v>
      </c>
    </row>
    <row r="839" spans="1:19" x14ac:dyDescent="0.25">
      <c r="A839" s="2"/>
      <c r="C839">
        <f t="shared" ref="C839:C902" si="162">IF(AND(DAY(A839)&gt;=15,DAY(A839)&lt;=21,WEEKDAY(A839)-1=5),1,0)</f>
        <v>0</v>
      </c>
      <c r="D839" s="32" t="e">
        <f t="shared" ref="D839:D902" si="163">MATCH(1,C840:C883,0)</f>
        <v>#N/A</v>
      </c>
      <c r="E839" s="32" t="e">
        <f>Basic!#REF!</f>
        <v>#REF!</v>
      </c>
      <c r="F839" s="40"/>
      <c r="G839" s="80">
        <f>IFERROR(VLOOKUP(A839,HistData!Y:Z,2,FALSE)/100,G838)</f>
        <v>0.19510000000000002</v>
      </c>
      <c r="H839" s="80" t="str">
        <f>_xll.BDH($B$1,"IVOL_MONEYNESS",A839,A839,"IVOL_MATURITY=MATURITY_1STM","IVOL_MONEYNESS_LEVEL=MONEY_LVL_100_","DTS=H","FACTOR=.01","DAYS=W")</f>
        <v>#N/A Start Date</v>
      </c>
      <c r="I839" s="81" t="str">
        <f t="shared" ref="I839:I902" si="164">H839</f>
        <v>#N/A Start Date</v>
      </c>
      <c r="J839" s="34" t="e">
        <f t="shared" si="156"/>
        <v>#REF!</v>
      </c>
      <c r="K839" s="35" t="e">
        <f t="shared" si="157"/>
        <v>#VALUE!</v>
      </c>
      <c r="L839" s="35" t="e">
        <f t="shared" si="158"/>
        <v>#REF!</v>
      </c>
      <c r="M839" s="35" t="e">
        <f t="shared" ref="M839:M902" si="165">+L839-K839</f>
        <v>#REF!</v>
      </c>
      <c r="N839" s="35" t="e">
        <f t="shared" ref="N839:N902" si="166">NORMDIST(L839,0,1,TRUE)</f>
        <v>#REF!</v>
      </c>
      <c r="O839" s="36" t="e">
        <f t="shared" ref="O839:O902" si="167">NORMDIST(M839,0,1,TRUE)*J839</f>
        <v>#REF!</v>
      </c>
      <c r="Q839" s="37">
        <f t="shared" si="159"/>
        <v>0</v>
      </c>
      <c r="R839" s="38" t="e">
        <f t="shared" si="160"/>
        <v>#REF!</v>
      </c>
      <c r="S839" s="39" t="e">
        <f t="shared" si="161"/>
        <v>#REF!</v>
      </c>
    </row>
    <row r="840" spans="1:19" x14ac:dyDescent="0.25">
      <c r="A840" s="2"/>
      <c r="C840">
        <f t="shared" si="162"/>
        <v>0</v>
      </c>
      <c r="D840" s="32" t="e">
        <f t="shared" si="163"/>
        <v>#N/A</v>
      </c>
      <c r="E840" s="32" t="e">
        <f>Basic!#REF!</f>
        <v>#REF!</v>
      </c>
      <c r="F840" s="40"/>
      <c r="G840" s="80">
        <f>IFERROR(VLOOKUP(A840,HistData!Y:Z,2,FALSE)/100,G839)</f>
        <v>0.19510000000000002</v>
      </c>
      <c r="H840" s="80" t="str">
        <f>_xll.BDH($B$1,"IVOL_MONEYNESS",A840,A840,"IVOL_MATURITY=MATURITY_1STM","IVOL_MONEYNESS_LEVEL=MONEY_LVL_100_","DTS=H","FACTOR=.01","DAYS=W")</f>
        <v>#N/A Start Date</v>
      </c>
      <c r="I840" s="81" t="str">
        <f t="shared" si="164"/>
        <v>#N/A Start Date</v>
      </c>
      <c r="J840" s="34" t="e">
        <f t="shared" si="156"/>
        <v>#REF!</v>
      </c>
      <c r="K840" s="35" t="e">
        <f t="shared" si="157"/>
        <v>#VALUE!</v>
      </c>
      <c r="L840" s="35" t="e">
        <f t="shared" si="158"/>
        <v>#REF!</v>
      </c>
      <c r="M840" s="35" t="e">
        <f t="shared" si="165"/>
        <v>#REF!</v>
      </c>
      <c r="N840" s="35" t="e">
        <f t="shared" si="166"/>
        <v>#REF!</v>
      </c>
      <c r="O840" s="36" t="e">
        <f t="shared" si="167"/>
        <v>#REF!</v>
      </c>
      <c r="Q840" s="37">
        <f t="shared" si="159"/>
        <v>0</v>
      </c>
      <c r="R840" s="38" t="e">
        <f t="shared" si="160"/>
        <v>#REF!</v>
      </c>
      <c r="S840" s="39" t="e">
        <f t="shared" si="161"/>
        <v>#REF!</v>
      </c>
    </row>
    <row r="841" spans="1:19" x14ac:dyDescent="0.25">
      <c r="A841" s="2"/>
      <c r="C841">
        <f t="shared" si="162"/>
        <v>0</v>
      </c>
      <c r="D841" s="32" t="e">
        <f t="shared" si="163"/>
        <v>#N/A</v>
      </c>
      <c r="E841" s="32" t="e">
        <f>Basic!#REF!</f>
        <v>#REF!</v>
      </c>
      <c r="F841" s="40"/>
      <c r="G841" s="80">
        <f>IFERROR(VLOOKUP(A841,HistData!Y:Z,2,FALSE)/100,G840)</f>
        <v>0.19510000000000002</v>
      </c>
      <c r="H841" s="80" t="str">
        <f>_xll.BDH($B$1,"IVOL_MONEYNESS",A841,A841,"IVOL_MATURITY=MATURITY_1STM","IVOL_MONEYNESS_LEVEL=MONEY_LVL_100_","DTS=H","FACTOR=.01","DAYS=W")</f>
        <v>#N/A Start Date</v>
      </c>
      <c r="I841" s="81" t="str">
        <f t="shared" si="164"/>
        <v>#N/A Start Date</v>
      </c>
      <c r="J841" s="34" t="e">
        <f t="shared" si="156"/>
        <v>#REF!</v>
      </c>
      <c r="K841" s="35" t="e">
        <f t="shared" si="157"/>
        <v>#VALUE!</v>
      </c>
      <c r="L841" s="35" t="e">
        <f t="shared" si="158"/>
        <v>#REF!</v>
      </c>
      <c r="M841" s="35" t="e">
        <f t="shared" si="165"/>
        <v>#REF!</v>
      </c>
      <c r="N841" s="35" t="e">
        <f t="shared" si="166"/>
        <v>#REF!</v>
      </c>
      <c r="O841" s="36" t="e">
        <f t="shared" si="167"/>
        <v>#REF!</v>
      </c>
      <c r="Q841" s="37">
        <f t="shared" si="159"/>
        <v>0</v>
      </c>
      <c r="R841" s="38" t="e">
        <f t="shared" si="160"/>
        <v>#REF!</v>
      </c>
      <c r="S841" s="39" t="e">
        <f t="shared" si="161"/>
        <v>#REF!</v>
      </c>
    </row>
    <row r="842" spans="1:19" x14ac:dyDescent="0.25">
      <c r="A842" s="2"/>
      <c r="C842">
        <f t="shared" si="162"/>
        <v>0</v>
      </c>
      <c r="D842" s="32" t="e">
        <f t="shared" si="163"/>
        <v>#N/A</v>
      </c>
      <c r="E842" s="32" t="e">
        <f>Basic!#REF!</f>
        <v>#REF!</v>
      </c>
      <c r="F842" s="40"/>
      <c r="G842" s="80">
        <f>IFERROR(VLOOKUP(A842,HistData!Y:Z,2,FALSE)/100,G841)</f>
        <v>0.19510000000000002</v>
      </c>
      <c r="H842" s="80" t="str">
        <f>_xll.BDH($B$1,"IVOL_MONEYNESS",A842,A842,"IVOL_MATURITY=MATURITY_1STM","IVOL_MONEYNESS_LEVEL=MONEY_LVL_100_","DTS=H","FACTOR=.01","DAYS=W")</f>
        <v>#N/A Start Date</v>
      </c>
      <c r="I842" s="81" t="str">
        <f t="shared" si="164"/>
        <v>#N/A Start Date</v>
      </c>
      <c r="J842" s="34" t="e">
        <f t="shared" si="156"/>
        <v>#REF!</v>
      </c>
      <c r="K842" s="35" t="e">
        <f t="shared" si="157"/>
        <v>#VALUE!</v>
      </c>
      <c r="L842" s="35" t="e">
        <f t="shared" si="158"/>
        <v>#REF!</v>
      </c>
      <c r="M842" s="35" t="e">
        <f t="shared" si="165"/>
        <v>#REF!</v>
      </c>
      <c r="N842" s="35" t="e">
        <f t="shared" si="166"/>
        <v>#REF!</v>
      </c>
      <c r="O842" s="36" t="e">
        <f t="shared" si="167"/>
        <v>#REF!</v>
      </c>
      <c r="Q842" s="37">
        <f t="shared" si="159"/>
        <v>0</v>
      </c>
      <c r="R842" s="38" t="e">
        <f t="shared" si="160"/>
        <v>#REF!</v>
      </c>
      <c r="S842" s="39" t="e">
        <f t="shared" si="161"/>
        <v>#REF!</v>
      </c>
    </row>
    <row r="843" spans="1:19" x14ac:dyDescent="0.25">
      <c r="A843" s="2"/>
      <c r="C843">
        <f t="shared" si="162"/>
        <v>0</v>
      </c>
      <c r="D843" s="32" t="e">
        <f t="shared" si="163"/>
        <v>#N/A</v>
      </c>
      <c r="E843" s="32" t="e">
        <f>Basic!#REF!</f>
        <v>#REF!</v>
      </c>
      <c r="F843" s="40"/>
      <c r="G843" s="80">
        <f>IFERROR(VLOOKUP(A843,HistData!Y:Z,2,FALSE)/100,G842)</f>
        <v>0.19510000000000002</v>
      </c>
      <c r="H843" s="80" t="str">
        <f>_xll.BDH($B$1,"IVOL_MONEYNESS",A843,A843,"IVOL_MATURITY=MATURITY_1STM","IVOL_MONEYNESS_LEVEL=MONEY_LVL_100_","DTS=H","FACTOR=.01","DAYS=W")</f>
        <v>#N/A Start Date</v>
      </c>
      <c r="I843" s="81" t="str">
        <f t="shared" si="164"/>
        <v>#N/A Start Date</v>
      </c>
      <c r="J843" s="34" t="e">
        <f t="shared" si="156"/>
        <v>#REF!</v>
      </c>
      <c r="K843" s="35" t="e">
        <f t="shared" si="157"/>
        <v>#VALUE!</v>
      </c>
      <c r="L843" s="35" t="e">
        <f t="shared" si="158"/>
        <v>#REF!</v>
      </c>
      <c r="M843" s="35" t="e">
        <f t="shared" si="165"/>
        <v>#REF!</v>
      </c>
      <c r="N843" s="35" t="e">
        <f t="shared" si="166"/>
        <v>#REF!</v>
      </c>
      <c r="O843" s="36" t="e">
        <f t="shared" si="167"/>
        <v>#REF!</v>
      </c>
      <c r="Q843" s="37">
        <f t="shared" si="159"/>
        <v>0</v>
      </c>
      <c r="R843" s="38" t="e">
        <f t="shared" si="160"/>
        <v>#REF!</v>
      </c>
      <c r="S843" s="39" t="e">
        <f t="shared" si="161"/>
        <v>#REF!</v>
      </c>
    </row>
    <row r="844" spans="1:19" x14ac:dyDescent="0.25">
      <c r="A844" s="2"/>
      <c r="C844">
        <f t="shared" si="162"/>
        <v>0</v>
      </c>
      <c r="D844" s="32" t="e">
        <f t="shared" si="163"/>
        <v>#N/A</v>
      </c>
      <c r="E844" s="32" t="e">
        <f>Basic!#REF!</f>
        <v>#REF!</v>
      </c>
      <c r="F844" s="40"/>
      <c r="G844" s="80">
        <f>IFERROR(VLOOKUP(A844,HistData!Y:Z,2,FALSE)/100,G843)</f>
        <v>0.19510000000000002</v>
      </c>
      <c r="H844" s="80" t="str">
        <f>_xll.BDH($B$1,"IVOL_MONEYNESS",A844,A844,"IVOL_MATURITY=MATURITY_1STM","IVOL_MONEYNESS_LEVEL=MONEY_LVL_100_","DTS=H","FACTOR=.01","DAYS=W")</f>
        <v>#N/A Start Date</v>
      </c>
      <c r="I844" s="81" t="str">
        <f t="shared" si="164"/>
        <v>#N/A Start Date</v>
      </c>
      <c r="J844" s="34" t="e">
        <f t="shared" si="156"/>
        <v>#REF!</v>
      </c>
      <c r="K844" s="35" t="e">
        <f t="shared" si="157"/>
        <v>#VALUE!</v>
      </c>
      <c r="L844" s="35" t="e">
        <f t="shared" si="158"/>
        <v>#REF!</v>
      </c>
      <c r="M844" s="35" t="e">
        <f t="shared" si="165"/>
        <v>#REF!</v>
      </c>
      <c r="N844" s="35" t="e">
        <f t="shared" si="166"/>
        <v>#REF!</v>
      </c>
      <c r="O844" s="36" t="e">
        <f t="shared" si="167"/>
        <v>#REF!</v>
      </c>
      <c r="Q844" s="37">
        <f t="shared" si="159"/>
        <v>0</v>
      </c>
      <c r="R844" s="38" t="e">
        <f t="shared" si="160"/>
        <v>#REF!</v>
      </c>
      <c r="S844" s="39" t="e">
        <f t="shared" si="161"/>
        <v>#REF!</v>
      </c>
    </row>
    <row r="845" spans="1:19" x14ac:dyDescent="0.25">
      <c r="A845" s="2"/>
      <c r="C845">
        <f t="shared" si="162"/>
        <v>0</v>
      </c>
      <c r="D845" s="32" t="e">
        <f t="shared" si="163"/>
        <v>#N/A</v>
      </c>
      <c r="E845" s="32" t="e">
        <f>Basic!#REF!</f>
        <v>#REF!</v>
      </c>
      <c r="F845" s="40"/>
      <c r="G845" s="80">
        <f>IFERROR(VLOOKUP(A845,HistData!Y:Z,2,FALSE)/100,G844)</f>
        <v>0.19510000000000002</v>
      </c>
      <c r="H845" s="80" t="str">
        <f>_xll.BDH($B$1,"IVOL_MONEYNESS",A845,A845,"IVOL_MATURITY=MATURITY_1STM","IVOL_MONEYNESS_LEVEL=MONEY_LVL_100_","DTS=H","FACTOR=.01","DAYS=W")</f>
        <v>#N/A Start Date</v>
      </c>
      <c r="I845" s="81" t="str">
        <f t="shared" si="164"/>
        <v>#N/A Start Date</v>
      </c>
      <c r="J845" s="34" t="e">
        <f t="shared" si="156"/>
        <v>#REF!</v>
      </c>
      <c r="K845" s="35" t="e">
        <f t="shared" si="157"/>
        <v>#VALUE!</v>
      </c>
      <c r="L845" s="35" t="e">
        <f t="shared" si="158"/>
        <v>#REF!</v>
      </c>
      <c r="M845" s="35" t="e">
        <f t="shared" si="165"/>
        <v>#REF!</v>
      </c>
      <c r="N845" s="35" t="e">
        <f t="shared" si="166"/>
        <v>#REF!</v>
      </c>
      <c r="O845" s="36" t="e">
        <f t="shared" si="167"/>
        <v>#REF!</v>
      </c>
      <c r="Q845" s="37">
        <f t="shared" si="159"/>
        <v>0</v>
      </c>
      <c r="R845" s="38" t="e">
        <f t="shared" si="160"/>
        <v>#REF!</v>
      </c>
      <c r="S845" s="39" t="e">
        <f t="shared" si="161"/>
        <v>#REF!</v>
      </c>
    </row>
    <row r="846" spans="1:19" x14ac:dyDescent="0.25">
      <c r="A846" s="2"/>
      <c r="C846">
        <f t="shared" si="162"/>
        <v>0</v>
      </c>
      <c r="D846" s="32" t="e">
        <f t="shared" si="163"/>
        <v>#N/A</v>
      </c>
      <c r="E846" s="32" t="e">
        <f>Basic!#REF!</f>
        <v>#REF!</v>
      </c>
      <c r="F846" s="40"/>
      <c r="G846" s="80">
        <f>IFERROR(VLOOKUP(A846,HistData!Y:Z,2,FALSE)/100,G845)</f>
        <v>0.19510000000000002</v>
      </c>
      <c r="H846" s="80" t="str">
        <f>_xll.BDH($B$1,"IVOL_MONEYNESS",A846,A846,"IVOL_MATURITY=MATURITY_1STM","IVOL_MONEYNESS_LEVEL=MONEY_LVL_100_","DTS=H","FACTOR=.01","DAYS=W")</f>
        <v>#N/A Start Date</v>
      </c>
      <c r="I846" s="81" t="str">
        <f t="shared" si="164"/>
        <v>#N/A Start Date</v>
      </c>
      <c r="J846" s="34" t="e">
        <f t="shared" si="156"/>
        <v>#REF!</v>
      </c>
      <c r="K846" s="35" t="e">
        <f t="shared" si="157"/>
        <v>#VALUE!</v>
      </c>
      <c r="L846" s="35" t="e">
        <f t="shared" si="158"/>
        <v>#REF!</v>
      </c>
      <c r="M846" s="35" t="e">
        <f t="shared" si="165"/>
        <v>#REF!</v>
      </c>
      <c r="N846" s="35" t="e">
        <f t="shared" si="166"/>
        <v>#REF!</v>
      </c>
      <c r="O846" s="36" t="e">
        <f t="shared" si="167"/>
        <v>#REF!</v>
      </c>
      <c r="Q846" s="37">
        <f t="shared" si="159"/>
        <v>0</v>
      </c>
      <c r="R846" s="38" t="e">
        <f t="shared" si="160"/>
        <v>#REF!</v>
      </c>
      <c r="S846" s="39" t="e">
        <f t="shared" si="161"/>
        <v>#REF!</v>
      </c>
    </row>
    <row r="847" spans="1:19" x14ac:dyDescent="0.25">
      <c r="A847" s="2"/>
      <c r="C847">
        <f t="shared" si="162"/>
        <v>0</v>
      </c>
      <c r="D847" s="32" t="e">
        <f t="shared" si="163"/>
        <v>#N/A</v>
      </c>
      <c r="E847" s="32" t="e">
        <f>Basic!#REF!</f>
        <v>#REF!</v>
      </c>
      <c r="F847" s="40"/>
      <c r="G847" s="80">
        <f>IFERROR(VLOOKUP(A847,HistData!Y:Z,2,FALSE)/100,G846)</f>
        <v>0.19510000000000002</v>
      </c>
      <c r="H847" s="80" t="str">
        <f>_xll.BDH($B$1,"IVOL_MONEYNESS",A847,A847,"IVOL_MATURITY=MATURITY_1STM","IVOL_MONEYNESS_LEVEL=MONEY_LVL_100_","DTS=H","FACTOR=.01","DAYS=W")</f>
        <v>#N/A Start Date</v>
      </c>
      <c r="I847" s="81" t="str">
        <f t="shared" si="164"/>
        <v>#N/A Start Date</v>
      </c>
      <c r="J847" s="34" t="e">
        <f t="shared" si="156"/>
        <v>#REF!</v>
      </c>
      <c r="K847" s="35" t="e">
        <f t="shared" si="157"/>
        <v>#VALUE!</v>
      </c>
      <c r="L847" s="35" t="e">
        <f t="shared" si="158"/>
        <v>#REF!</v>
      </c>
      <c r="M847" s="35" t="e">
        <f t="shared" si="165"/>
        <v>#REF!</v>
      </c>
      <c r="N847" s="35" t="e">
        <f t="shared" si="166"/>
        <v>#REF!</v>
      </c>
      <c r="O847" s="36" t="e">
        <f t="shared" si="167"/>
        <v>#REF!</v>
      </c>
      <c r="Q847" s="37">
        <f t="shared" si="159"/>
        <v>0</v>
      </c>
      <c r="R847" s="38" t="e">
        <f t="shared" si="160"/>
        <v>#REF!</v>
      </c>
      <c r="S847" s="39" t="e">
        <f t="shared" si="161"/>
        <v>#REF!</v>
      </c>
    </row>
    <row r="848" spans="1:19" x14ac:dyDescent="0.25">
      <c r="A848" s="2"/>
      <c r="C848">
        <f t="shared" si="162"/>
        <v>0</v>
      </c>
      <c r="D848" s="32" t="e">
        <f t="shared" si="163"/>
        <v>#N/A</v>
      </c>
      <c r="E848" s="32" t="e">
        <f>Basic!#REF!</f>
        <v>#REF!</v>
      </c>
      <c r="F848" s="40"/>
      <c r="G848" s="80">
        <f>IFERROR(VLOOKUP(A848,HistData!Y:Z,2,FALSE)/100,G847)</f>
        <v>0.19510000000000002</v>
      </c>
      <c r="H848" s="80" t="str">
        <f>_xll.BDH($B$1,"IVOL_MONEYNESS",A848,A848,"IVOL_MATURITY=MATURITY_1STM","IVOL_MONEYNESS_LEVEL=MONEY_LVL_100_","DTS=H","FACTOR=.01","DAYS=W")</f>
        <v>#N/A Start Date</v>
      </c>
      <c r="I848" s="81" t="str">
        <f t="shared" si="164"/>
        <v>#N/A Start Date</v>
      </c>
      <c r="J848" s="34" t="e">
        <f t="shared" si="156"/>
        <v>#REF!</v>
      </c>
      <c r="K848" s="35" t="e">
        <f t="shared" si="157"/>
        <v>#VALUE!</v>
      </c>
      <c r="L848" s="35" t="e">
        <f t="shared" si="158"/>
        <v>#REF!</v>
      </c>
      <c r="M848" s="35" t="e">
        <f t="shared" si="165"/>
        <v>#REF!</v>
      </c>
      <c r="N848" s="35" t="e">
        <f t="shared" si="166"/>
        <v>#REF!</v>
      </c>
      <c r="O848" s="36" t="e">
        <f t="shared" si="167"/>
        <v>#REF!</v>
      </c>
      <c r="Q848" s="37">
        <f t="shared" si="159"/>
        <v>0</v>
      </c>
      <c r="R848" s="38" t="e">
        <f t="shared" si="160"/>
        <v>#REF!</v>
      </c>
      <c r="S848" s="39" t="e">
        <f t="shared" si="161"/>
        <v>#REF!</v>
      </c>
    </row>
    <row r="849" spans="1:19" x14ac:dyDescent="0.25">
      <c r="A849" s="2"/>
      <c r="C849">
        <f t="shared" si="162"/>
        <v>0</v>
      </c>
      <c r="D849" s="32" t="e">
        <f t="shared" si="163"/>
        <v>#N/A</v>
      </c>
      <c r="E849" s="32" t="e">
        <f>Basic!#REF!</f>
        <v>#REF!</v>
      </c>
      <c r="F849" s="40"/>
      <c r="G849" s="80">
        <f>IFERROR(VLOOKUP(A849,HistData!Y:Z,2,FALSE)/100,G848)</f>
        <v>0.19510000000000002</v>
      </c>
      <c r="H849" s="80" t="str">
        <f>_xll.BDH($B$1,"IVOL_MONEYNESS",A849,A849,"IVOL_MATURITY=MATURITY_1STM","IVOL_MONEYNESS_LEVEL=MONEY_LVL_100_","DTS=H","FACTOR=.01","DAYS=W")</f>
        <v>#N/A Start Date</v>
      </c>
      <c r="I849" s="81" t="str">
        <f t="shared" si="164"/>
        <v>#N/A Start Date</v>
      </c>
      <c r="J849" s="34" t="e">
        <f t="shared" si="156"/>
        <v>#REF!</v>
      </c>
      <c r="K849" s="35" t="e">
        <f t="shared" si="157"/>
        <v>#VALUE!</v>
      </c>
      <c r="L849" s="35" t="e">
        <f t="shared" si="158"/>
        <v>#REF!</v>
      </c>
      <c r="M849" s="35" t="e">
        <f t="shared" si="165"/>
        <v>#REF!</v>
      </c>
      <c r="N849" s="35" t="e">
        <f t="shared" si="166"/>
        <v>#REF!</v>
      </c>
      <c r="O849" s="36" t="e">
        <f t="shared" si="167"/>
        <v>#REF!</v>
      </c>
      <c r="Q849" s="37">
        <f t="shared" si="159"/>
        <v>0</v>
      </c>
      <c r="R849" s="38" t="e">
        <f t="shared" si="160"/>
        <v>#REF!</v>
      </c>
      <c r="S849" s="39" t="e">
        <f t="shared" si="161"/>
        <v>#REF!</v>
      </c>
    </row>
    <row r="850" spans="1:19" x14ac:dyDescent="0.25">
      <c r="A850" s="2"/>
      <c r="C850">
        <f t="shared" si="162"/>
        <v>0</v>
      </c>
      <c r="D850" s="32" t="e">
        <f t="shared" si="163"/>
        <v>#N/A</v>
      </c>
      <c r="E850" s="32" t="e">
        <f>Basic!#REF!</f>
        <v>#REF!</v>
      </c>
      <c r="F850" s="40"/>
      <c r="G850" s="80">
        <f>IFERROR(VLOOKUP(A850,HistData!Y:Z,2,FALSE)/100,G849)</f>
        <v>0.19510000000000002</v>
      </c>
      <c r="H850" s="80" t="str">
        <f>_xll.BDH($B$1,"IVOL_MONEYNESS",A850,A850,"IVOL_MATURITY=MATURITY_1STM","IVOL_MONEYNESS_LEVEL=MONEY_LVL_100_","DTS=H","FACTOR=.01","DAYS=W")</f>
        <v>#N/A Start Date</v>
      </c>
      <c r="I850" s="81" t="str">
        <f t="shared" si="164"/>
        <v>#N/A Start Date</v>
      </c>
      <c r="J850" s="34" t="e">
        <f t="shared" si="156"/>
        <v>#REF!</v>
      </c>
      <c r="K850" s="35" t="e">
        <f t="shared" si="157"/>
        <v>#VALUE!</v>
      </c>
      <c r="L850" s="35" t="e">
        <f t="shared" si="158"/>
        <v>#REF!</v>
      </c>
      <c r="M850" s="35" t="e">
        <f t="shared" si="165"/>
        <v>#REF!</v>
      </c>
      <c r="N850" s="35" t="e">
        <f t="shared" si="166"/>
        <v>#REF!</v>
      </c>
      <c r="O850" s="36" t="e">
        <f t="shared" si="167"/>
        <v>#REF!</v>
      </c>
      <c r="Q850" s="37">
        <f t="shared" si="159"/>
        <v>0</v>
      </c>
      <c r="R850" s="38" t="e">
        <f t="shared" si="160"/>
        <v>#REF!</v>
      </c>
      <c r="S850" s="39" t="e">
        <f t="shared" si="161"/>
        <v>#REF!</v>
      </c>
    </row>
    <row r="851" spans="1:19" x14ac:dyDescent="0.25">
      <c r="A851" s="2"/>
      <c r="C851">
        <f t="shared" si="162"/>
        <v>0</v>
      </c>
      <c r="D851" s="32" t="e">
        <f t="shared" si="163"/>
        <v>#N/A</v>
      </c>
      <c r="E851" s="32" t="e">
        <f>Basic!#REF!</f>
        <v>#REF!</v>
      </c>
      <c r="F851" s="40"/>
      <c r="G851" s="80">
        <f>IFERROR(VLOOKUP(A851,HistData!Y:Z,2,FALSE)/100,G850)</f>
        <v>0.19510000000000002</v>
      </c>
      <c r="H851" s="80" t="str">
        <f>_xll.BDH($B$1,"IVOL_MONEYNESS",A851,A851,"IVOL_MATURITY=MATURITY_1STM","IVOL_MONEYNESS_LEVEL=MONEY_LVL_100_","DTS=H","FACTOR=.01","DAYS=W")</f>
        <v>#N/A Start Date</v>
      </c>
      <c r="I851" s="81" t="str">
        <f t="shared" si="164"/>
        <v>#N/A Start Date</v>
      </c>
      <c r="J851" s="34" t="e">
        <f t="shared" si="156"/>
        <v>#REF!</v>
      </c>
      <c r="K851" s="35" t="e">
        <f t="shared" si="157"/>
        <v>#VALUE!</v>
      </c>
      <c r="L851" s="35" t="e">
        <f t="shared" si="158"/>
        <v>#REF!</v>
      </c>
      <c r="M851" s="35" t="e">
        <f t="shared" si="165"/>
        <v>#REF!</v>
      </c>
      <c r="N851" s="35" t="e">
        <f t="shared" si="166"/>
        <v>#REF!</v>
      </c>
      <c r="O851" s="36" t="e">
        <f t="shared" si="167"/>
        <v>#REF!</v>
      </c>
      <c r="Q851" s="37">
        <f t="shared" si="159"/>
        <v>0</v>
      </c>
      <c r="R851" s="38" t="e">
        <f t="shared" si="160"/>
        <v>#REF!</v>
      </c>
      <c r="S851" s="39" t="e">
        <f t="shared" si="161"/>
        <v>#REF!</v>
      </c>
    </row>
    <row r="852" spans="1:19" x14ac:dyDescent="0.25">
      <c r="A852" s="2"/>
      <c r="C852">
        <f t="shared" si="162"/>
        <v>0</v>
      </c>
      <c r="D852" s="32" t="e">
        <f t="shared" si="163"/>
        <v>#N/A</v>
      </c>
      <c r="E852" s="32" t="e">
        <f>Basic!#REF!</f>
        <v>#REF!</v>
      </c>
      <c r="F852" s="40"/>
      <c r="G852" s="80">
        <f>IFERROR(VLOOKUP(A852,HistData!Y:Z,2,FALSE)/100,G851)</f>
        <v>0.19510000000000002</v>
      </c>
      <c r="H852" s="80" t="str">
        <f>_xll.BDH($B$1,"IVOL_MONEYNESS",A852,A852,"IVOL_MATURITY=MATURITY_1STM","IVOL_MONEYNESS_LEVEL=MONEY_LVL_100_","DTS=H","FACTOR=.01","DAYS=W")</f>
        <v>#N/A Start Date</v>
      </c>
      <c r="I852" s="81" t="str">
        <f t="shared" si="164"/>
        <v>#N/A Start Date</v>
      </c>
      <c r="J852" s="34" t="e">
        <f t="shared" si="156"/>
        <v>#REF!</v>
      </c>
      <c r="K852" s="35" t="e">
        <f t="shared" si="157"/>
        <v>#VALUE!</v>
      </c>
      <c r="L852" s="35" t="e">
        <f t="shared" si="158"/>
        <v>#REF!</v>
      </c>
      <c r="M852" s="35" t="e">
        <f t="shared" si="165"/>
        <v>#REF!</v>
      </c>
      <c r="N852" s="35" t="e">
        <f t="shared" si="166"/>
        <v>#REF!</v>
      </c>
      <c r="O852" s="36" t="e">
        <f t="shared" si="167"/>
        <v>#REF!</v>
      </c>
      <c r="Q852" s="37">
        <f t="shared" si="159"/>
        <v>0</v>
      </c>
      <c r="R852" s="38" t="e">
        <f t="shared" si="160"/>
        <v>#REF!</v>
      </c>
      <c r="S852" s="39" t="e">
        <f t="shared" si="161"/>
        <v>#REF!</v>
      </c>
    </row>
    <row r="853" spans="1:19" x14ac:dyDescent="0.25">
      <c r="A853" s="2"/>
      <c r="C853">
        <f t="shared" si="162"/>
        <v>0</v>
      </c>
      <c r="D853" s="32" t="e">
        <f t="shared" si="163"/>
        <v>#N/A</v>
      </c>
      <c r="E853" s="32" t="e">
        <f>Basic!#REF!</f>
        <v>#REF!</v>
      </c>
      <c r="F853" s="40"/>
      <c r="G853" s="80">
        <f>IFERROR(VLOOKUP(A853,HistData!Y:Z,2,FALSE)/100,G852)</f>
        <v>0.19510000000000002</v>
      </c>
      <c r="H853" s="80" t="str">
        <f>_xll.BDH($B$1,"IVOL_MONEYNESS",A853,A853,"IVOL_MATURITY=MATURITY_1STM","IVOL_MONEYNESS_LEVEL=MONEY_LVL_100_","DTS=H","FACTOR=.01","DAYS=W")</f>
        <v>#N/A Start Date</v>
      </c>
      <c r="I853" s="81" t="str">
        <f t="shared" si="164"/>
        <v>#N/A Start Date</v>
      </c>
      <c r="J853" s="34" t="e">
        <f t="shared" si="156"/>
        <v>#REF!</v>
      </c>
      <c r="K853" s="35" t="e">
        <f t="shared" si="157"/>
        <v>#VALUE!</v>
      </c>
      <c r="L853" s="35" t="e">
        <f t="shared" si="158"/>
        <v>#REF!</v>
      </c>
      <c r="M853" s="35" t="e">
        <f t="shared" si="165"/>
        <v>#REF!</v>
      </c>
      <c r="N853" s="35" t="e">
        <f t="shared" si="166"/>
        <v>#REF!</v>
      </c>
      <c r="O853" s="36" t="e">
        <f t="shared" si="167"/>
        <v>#REF!</v>
      </c>
      <c r="Q853" s="37">
        <f t="shared" si="159"/>
        <v>0</v>
      </c>
      <c r="R853" s="38" t="e">
        <f t="shared" si="160"/>
        <v>#REF!</v>
      </c>
      <c r="S853" s="39" t="e">
        <f t="shared" si="161"/>
        <v>#REF!</v>
      </c>
    </row>
    <row r="854" spans="1:19" x14ac:dyDescent="0.25">
      <c r="A854" s="2"/>
      <c r="C854">
        <f t="shared" si="162"/>
        <v>0</v>
      </c>
      <c r="D854" s="32" t="e">
        <f t="shared" si="163"/>
        <v>#N/A</v>
      </c>
      <c r="E854" s="32" t="e">
        <f>Basic!#REF!</f>
        <v>#REF!</v>
      </c>
      <c r="F854" s="40"/>
      <c r="G854" s="80">
        <f>IFERROR(VLOOKUP(A854,HistData!Y:Z,2,FALSE)/100,G853)</f>
        <v>0.19510000000000002</v>
      </c>
      <c r="H854" s="80" t="str">
        <f>_xll.BDH($B$1,"IVOL_MONEYNESS",A854,A854,"IVOL_MATURITY=MATURITY_1STM","IVOL_MONEYNESS_LEVEL=MONEY_LVL_100_","DTS=H","FACTOR=.01","DAYS=W")</f>
        <v>#N/A Start Date</v>
      </c>
      <c r="I854" s="81" t="str">
        <f t="shared" si="164"/>
        <v>#N/A Start Date</v>
      </c>
      <c r="J854" s="34" t="e">
        <f t="shared" si="156"/>
        <v>#REF!</v>
      </c>
      <c r="K854" s="35" t="e">
        <f t="shared" si="157"/>
        <v>#VALUE!</v>
      </c>
      <c r="L854" s="35" t="e">
        <f t="shared" si="158"/>
        <v>#REF!</v>
      </c>
      <c r="M854" s="35" t="e">
        <f t="shared" si="165"/>
        <v>#REF!</v>
      </c>
      <c r="N854" s="35" t="e">
        <f t="shared" si="166"/>
        <v>#REF!</v>
      </c>
      <c r="O854" s="36" t="e">
        <f t="shared" si="167"/>
        <v>#REF!</v>
      </c>
      <c r="Q854" s="37">
        <f t="shared" si="159"/>
        <v>0</v>
      </c>
      <c r="R854" s="38" t="e">
        <f t="shared" si="160"/>
        <v>#REF!</v>
      </c>
      <c r="S854" s="39" t="e">
        <f t="shared" si="161"/>
        <v>#REF!</v>
      </c>
    </row>
    <row r="855" spans="1:19" x14ac:dyDescent="0.25">
      <c r="A855" s="2"/>
      <c r="C855">
        <f t="shared" si="162"/>
        <v>0</v>
      </c>
      <c r="D855" s="32" t="e">
        <f t="shared" si="163"/>
        <v>#N/A</v>
      </c>
      <c r="E855" s="32" t="e">
        <f>Basic!#REF!</f>
        <v>#REF!</v>
      </c>
      <c r="F855" s="40"/>
      <c r="G855" s="80">
        <f>IFERROR(VLOOKUP(A855,HistData!Y:Z,2,FALSE)/100,G854)</f>
        <v>0.19510000000000002</v>
      </c>
      <c r="H855" s="80" t="str">
        <f>_xll.BDH($B$1,"IVOL_MONEYNESS",A855,A855,"IVOL_MATURITY=MATURITY_1STM","IVOL_MONEYNESS_LEVEL=MONEY_LVL_100_","DTS=H","FACTOR=.01","DAYS=W")</f>
        <v>#N/A Start Date</v>
      </c>
      <c r="I855" s="81" t="str">
        <f t="shared" si="164"/>
        <v>#N/A Start Date</v>
      </c>
      <c r="J855" s="34" t="e">
        <f t="shared" si="156"/>
        <v>#REF!</v>
      </c>
      <c r="K855" s="35" t="e">
        <f t="shared" si="157"/>
        <v>#VALUE!</v>
      </c>
      <c r="L855" s="35" t="e">
        <f t="shared" si="158"/>
        <v>#REF!</v>
      </c>
      <c r="M855" s="35" t="e">
        <f t="shared" si="165"/>
        <v>#REF!</v>
      </c>
      <c r="N855" s="35" t="e">
        <f t="shared" si="166"/>
        <v>#REF!</v>
      </c>
      <c r="O855" s="36" t="e">
        <f t="shared" si="167"/>
        <v>#REF!</v>
      </c>
      <c r="Q855" s="37">
        <f t="shared" si="159"/>
        <v>0</v>
      </c>
      <c r="R855" s="38" t="e">
        <f t="shared" si="160"/>
        <v>#REF!</v>
      </c>
      <c r="S855" s="39" t="e">
        <f t="shared" si="161"/>
        <v>#REF!</v>
      </c>
    </row>
    <row r="856" spans="1:19" x14ac:dyDescent="0.25">
      <c r="A856" s="2"/>
      <c r="C856">
        <f t="shared" si="162"/>
        <v>0</v>
      </c>
      <c r="D856" s="32" t="e">
        <f t="shared" si="163"/>
        <v>#N/A</v>
      </c>
      <c r="E856" s="32" t="e">
        <f>Basic!#REF!</f>
        <v>#REF!</v>
      </c>
      <c r="F856" s="40"/>
      <c r="G856" s="80">
        <f>IFERROR(VLOOKUP(A856,HistData!Y:Z,2,FALSE)/100,G855)</f>
        <v>0.19510000000000002</v>
      </c>
      <c r="H856" s="80" t="str">
        <f>_xll.BDH($B$1,"IVOL_MONEYNESS",A856,A856,"IVOL_MATURITY=MATURITY_1STM","IVOL_MONEYNESS_LEVEL=MONEY_LVL_100_","DTS=H","FACTOR=.01","DAYS=W")</f>
        <v>#N/A Start Date</v>
      </c>
      <c r="I856" s="81" t="str">
        <f t="shared" si="164"/>
        <v>#N/A Start Date</v>
      </c>
      <c r="J856" s="34" t="e">
        <f t="shared" si="156"/>
        <v>#REF!</v>
      </c>
      <c r="K856" s="35" t="e">
        <f t="shared" si="157"/>
        <v>#VALUE!</v>
      </c>
      <c r="L856" s="35" t="e">
        <f t="shared" si="158"/>
        <v>#REF!</v>
      </c>
      <c r="M856" s="35" t="e">
        <f t="shared" si="165"/>
        <v>#REF!</v>
      </c>
      <c r="N856" s="35" t="e">
        <f t="shared" si="166"/>
        <v>#REF!</v>
      </c>
      <c r="O856" s="36" t="e">
        <f t="shared" si="167"/>
        <v>#REF!</v>
      </c>
      <c r="Q856" s="37">
        <f t="shared" si="159"/>
        <v>0</v>
      </c>
      <c r="R856" s="38" t="e">
        <f t="shared" si="160"/>
        <v>#REF!</v>
      </c>
      <c r="S856" s="39" t="e">
        <f t="shared" si="161"/>
        <v>#REF!</v>
      </c>
    </row>
    <row r="857" spans="1:19" x14ac:dyDescent="0.25">
      <c r="A857" s="2"/>
      <c r="C857">
        <f t="shared" si="162"/>
        <v>0</v>
      </c>
      <c r="D857" s="32" t="e">
        <f t="shared" si="163"/>
        <v>#N/A</v>
      </c>
      <c r="E857" s="32" t="e">
        <f>Basic!#REF!</f>
        <v>#REF!</v>
      </c>
      <c r="F857" s="40"/>
      <c r="G857" s="80">
        <f>IFERROR(VLOOKUP(A857,HistData!Y:Z,2,FALSE)/100,G856)</f>
        <v>0.19510000000000002</v>
      </c>
      <c r="H857" s="80" t="str">
        <f>_xll.BDH($B$1,"IVOL_MONEYNESS",A857,A857,"IVOL_MATURITY=MATURITY_1STM","IVOL_MONEYNESS_LEVEL=MONEY_LVL_100_","DTS=H","FACTOR=.01","DAYS=W")</f>
        <v>#N/A Start Date</v>
      </c>
      <c r="I857" s="81" t="str">
        <f t="shared" si="164"/>
        <v>#N/A Start Date</v>
      </c>
      <c r="J857" s="34" t="e">
        <f t="shared" si="156"/>
        <v>#REF!</v>
      </c>
      <c r="K857" s="35" t="e">
        <f t="shared" si="157"/>
        <v>#VALUE!</v>
      </c>
      <c r="L857" s="35" t="e">
        <f t="shared" si="158"/>
        <v>#REF!</v>
      </c>
      <c r="M857" s="35" t="e">
        <f t="shared" si="165"/>
        <v>#REF!</v>
      </c>
      <c r="N857" s="35" t="e">
        <f t="shared" si="166"/>
        <v>#REF!</v>
      </c>
      <c r="O857" s="36" t="e">
        <f t="shared" si="167"/>
        <v>#REF!</v>
      </c>
      <c r="Q857" s="37">
        <f t="shared" si="159"/>
        <v>0</v>
      </c>
      <c r="R857" s="38" t="e">
        <f t="shared" si="160"/>
        <v>#REF!</v>
      </c>
      <c r="S857" s="39" t="e">
        <f t="shared" si="161"/>
        <v>#REF!</v>
      </c>
    </row>
    <row r="858" spans="1:19" x14ac:dyDescent="0.25">
      <c r="A858" s="2"/>
      <c r="C858">
        <f t="shared" si="162"/>
        <v>0</v>
      </c>
      <c r="D858" s="32" t="e">
        <f t="shared" si="163"/>
        <v>#N/A</v>
      </c>
      <c r="E858" s="32" t="e">
        <f>Basic!#REF!</f>
        <v>#REF!</v>
      </c>
      <c r="F858" s="40"/>
      <c r="G858" s="80">
        <f>IFERROR(VLOOKUP(A858,HistData!Y:Z,2,FALSE)/100,G857)</f>
        <v>0.19510000000000002</v>
      </c>
      <c r="H858" s="80" t="str">
        <f>_xll.BDH($B$1,"IVOL_MONEYNESS",A858,A858,"IVOL_MATURITY=MATURITY_1STM","IVOL_MONEYNESS_LEVEL=MONEY_LVL_100_","DTS=H","FACTOR=.01","DAYS=W")</f>
        <v>#N/A Start Date</v>
      </c>
      <c r="I858" s="81" t="str">
        <f t="shared" si="164"/>
        <v>#N/A Start Date</v>
      </c>
      <c r="J858" s="34" t="e">
        <f t="shared" si="156"/>
        <v>#REF!</v>
      </c>
      <c r="K858" s="35" t="e">
        <f t="shared" si="157"/>
        <v>#VALUE!</v>
      </c>
      <c r="L858" s="35" t="e">
        <f t="shared" si="158"/>
        <v>#REF!</v>
      </c>
      <c r="M858" s="35" t="e">
        <f t="shared" si="165"/>
        <v>#REF!</v>
      </c>
      <c r="N858" s="35" t="e">
        <f t="shared" si="166"/>
        <v>#REF!</v>
      </c>
      <c r="O858" s="36" t="e">
        <f t="shared" si="167"/>
        <v>#REF!</v>
      </c>
      <c r="Q858" s="37">
        <f t="shared" si="159"/>
        <v>0</v>
      </c>
      <c r="R858" s="38" t="e">
        <f t="shared" si="160"/>
        <v>#REF!</v>
      </c>
      <c r="S858" s="39" t="e">
        <f t="shared" si="161"/>
        <v>#REF!</v>
      </c>
    </row>
    <row r="859" spans="1:19" x14ac:dyDescent="0.25">
      <c r="A859" s="2"/>
      <c r="C859">
        <f t="shared" si="162"/>
        <v>0</v>
      </c>
      <c r="D859" s="32" t="e">
        <f t="shared" si="163"/>
        <v>#N/A</v>
      </c>
      <c r="E859" s="32" t="e">
        <f>Basic!#REF!</f>
        <v>#REF!</v>
      </c>
      <c r="F859" s="40"/>
      <c r="G859" s="80">
        <f>IFERROR(VLOOKUP(A859,HistData!Y:Z,2,FALSE)/100,G858)</f>
        <v>0.19510000000000002</v>
      </c>
      <c r="H859" s="80" t="str">
        <f>_xll.BDH($B$1,"IVOL_MONEYNESS",A859,A859,"IVOL_MATURITY=MATURITY_1STM","IVOL_MONEYNESS_LEVEL=MONEY_LVL_100_","DTS=H","FACTOR=.01","DAYS=W")</f>
        <v>#N/A Start Date</v>
      </c>
      <c r="I859" s="81" t="str">
        <f t="shared" si="164"/>
        <v>#N/A Start Date</v>
      </c>
      <c r="J859" s="34" t="e">
        <f t="shared" si="156"/>
        <v>#REF!</v>
      </c>
      <c r="K859" s="35" t="e">
        <f t="shared" si="157"/>
        <v>#VALUE!</v>
      </c>
      <c r="L859" s="35" t="e">
        <f t="shared" si="158"/>
        <v>#REF!</v>
      </c>
      <c r="M859" s="35" t="e">
        <f t="shared" si="165"/>
        <v>#REF!</v>
      </c>
      <c r="N859" s="35" t="e">
        <f t="shared" si="166"/>
        <v>#REF!</v>
      </c>
      <c r="O859" s="36" t="e">
        <f t="shared" si="167"/>
        <v>#REF!</v>
      </c>
      <c r="Q859" s="37">
        <f t="shared" si="159"/>
        <v>0</v>
      </c>
      <c r="R859" s="38" t="e">
        <f t="shared" si="160"/>
        <v>#REF!</v>
      </c>
      <c r="S859" s="39" t="e">
        <f t="shared" si="161"/>
        <v>#REF!</v>
      </c>
    </row>
    <row r="860" spans="1:19" x14ac:dyDescent="0.25">
      <c r="A860" s="2"/>
      <c r="C860">
        <f t="shared" si="162"/>
        <v>0</v>
      </c>
      <c r="D860" s="32" t="e">
        <f t="shared" si="163"/>
        <v>#N/A</v>
      </c>
      <c r="E860" s="32" t="e">
        <f>Basic!#REF!</f>
        <v>#REF!</v>
      </c>
      <c r="F860" s="40"/>
      <c r="G860" s="80">
        <f>IFERROR(VLOOKUP(A860,HistData!Y:Z,2,FALSE)/100,G859)</f>
        <v>0.19510000000000002</v>
      </c>
      <c r="H860" s="80" t="str">
        <f>_xll.BDH($B$1,"IVOL_MONEYNESS",A860,A860,"IVOL_MATURITY=MATURITY_1STM","IVOL_MONEYNESS_LEVEL=MONEY_LVL_100_","DTS=H","FACTOR=.01","DAYS=W")</f>
        <v>#N/A Start Date</v>
      </c>
      <c r="I860" s="81" t="str">
        <f t="shared" si="164"/>
        <v>#N/A Start Date</v>
      </c>
      <c r="J860" s="34" t="e">
        <f t="shared" si="156"/>
        <v>#REF!</v>
      </c>
      <c r="K860" s="35" t="e">
        <f t="shared" si="157"/>
        <v>#VALUE!</v>
      </c>
      <c r="L860" s="35" t="e">
        <f t="shared" si="158"/>
        <v>#REF!</v>
      </c>
      <c r="M860" s="35" t="e">
        <f t="shared" si="165"/>
        <v>#REF!</v>
      </c>
      <c r="N860" s="35" t="e">
        <f t="shared" si="166"/>
        <v>#REF!</v>
      </c>
      <c r="O860" s="36" t="e">
        <f t="shared" si="167"/>
        <v>#REF!</v>
      </c>
      <c r="Q860" s="37">
        <f t="shared" si="159"/>
        <v>0</v>
      </c>
      <c r="R860" s="38" t="e">
        <f t="shared" si="160"/>
        <v>#REF!</v>
      </c>
      <c r="S860" s="39" t="e">
        <f t="shared" si="161"/>
        <v>#REF!</v>
      </c>
    </row>
    <row r="861" spans="1:19" x14ac:dyDescent="0.25">
      <c r="A861" s="2"/>
      <c r="C861">
        <f t="shared" si="162"/>
        <v>0</v>
      </c>
      <c r="D861" s="32" t="e">
        <f t="shared" si="163"/>
        <v>#N/A</v>
      </c>
      <c r="E861" s="32" t="e">
        <f>Basic!#REF!</f>
        <v>#REF!</v>
      </c>
      <c r="F861" s="40"/>
      <c r="G861" s="80">
        <f>IFERROR(VLOOKUP(A861,HistData!Y:Z,2,FALSE)/100,G860)</f>
        <v>0.19510000000000002</v>
      </c>
      <c r="H861" s="80" t="str">
        <f>_xll.BDH($B$1,"IVOL_MONEYNESS",A861,A861,"IVOL_MATURITY=MATURITY_1STM","IVOL_MONEYNESS_LEVEL=MONEY_LVL_100_","DTS=H","FACTOR=.01","DAYS=W")</f>
        <v>#N/A Start Date</v>
      </c>
      <c r="I861" s="81" t="str">
        <f t="shared" si="164"/>
        <v>#N/A Start Date</v>
      </c>
      <c r="J861" s="34" t="e">
        <f t="shared" si="156"/>
        <v>#REF!</v>
      </c>
      <c r="K861" s="35" t="e">
        <f t="shared" si="157"/>
        <v>#VALUE!</v>
      </c>
      <c r="L861" s="35" t="e">
        <f t="shared" si="158"/>
        <v>#REF!</v>
      </c>
      <c r="M861" s="35" t="e">
        <f t="shared" si="165"/>
        <v>#REF!</v>
      </c>
      <c r="N861" s="35" t="e">
        <f t="shared" si="166"/>
        <v>#REF!</v>
      </c>
      <c r="O861" s="36" t="e">
        <f t="shared" si="167"/>
        <v>#REF!</v>
      </c>
      <c r="Q861" s="37">
        <f t="shared" si="159"/>
        <v>0</v>
      </c>
      <c r="R861" s="38" t="e">
        <f t="shared" si="160"/>
        <v>#REF!</v>
      </c>
      <c r="S861" s="39" t="e">
        <f t="shared" si="161"/>
        <v>#REF!</v>
      </c>
    </row>
    <row r="862" spans="1:19" x14ac:dyDescent="0.25">
      <c r="A862" s="2"/>
      <c r="C862">
        <f t="shared" si="162"/>
        <v>0</v>
      </c>
      <c r="D862" s="32" t="e">
        <f t="shared" si="163"/>
        <v>#N/A</v>
      </c>
      <c r="E862" s="32" t="e">
        <f>Basic!#REF!</f>
        <v>#REF!</v>
      </c>
      <c r="F862" s="40"/>
      <c r="G862" s="80">
        <f>IFERROR(VLOOKUP(A862,HistData!Y:Z,2,FALSE)/100,G861)</f>
        <v>0.19510000000000002</v>
      </c>
      <c r="H862" s="80" t="str">
        <f>_xll.BDH($B$1,"IVOL_MONEYNESS",A862,A862,"IVOL_MATURITY=MATURITY_1STM","IVOL_MONEYNESS_LEVEL=MONEY_LVL_100_","DTS=H","FACTOR=.01","DAYS=W")</f>
        <v>#N/A Start Date</v>
      </c>
      <c r="I862" s="81" t="str">
        <f t="shared" si="164"/>
        <v>#N/A Start Date</v>
      </c>
      <c r="J862" s="34" t="e">
        <f t="shared" si="156"/>
        <v>#REF!</v>
      </c>
      <c r="K862" s="35" t="e">
        <f t="shared" si="157"/>
        <v>#VALUE!</v>
      </c>
      <c r="L862" s="35" t="e">
        <f t="shared" si="158"/>
        <v>#REF!</v>
      </c>
      <c r="M862" s="35" t="e">
        <f t="shared" si="165"/>
        <v>#REF!</v>
      </c>
      <c r="N862" s="35" t="e">
        <f t="shared" si="166"/>
        <v>#REF!</v>
      </c>
      <c r="O862" s="36" t="e">
        <f t="shared" si="167"/>
        <v>#REF!</v>
      </c>
      <c r="Q862" s="37">
        <f t="shared" si="159"/>
        <v>0</v>
      </c>
      <c r="R862" s="38" t="e">
        <f t="shared" si="160"/>
        <v>#REF!</v>
      </c>
      <c r="S862" s="39" t="e">
        <f t="shared" si="161"/>
        <v>#REF!</v>
      </c>
    </row>
    <row r="863" spans="1:19" x14ac:dyDescent="0.25">
      <c r="A863" s="2"/>
      <c r="C863">
        <f t="shared" si="162"/>
        <v>0</v>
      </c>
      <c r="D863" s="32" t="e">
        <f t="shared" si="163"/>
        <v>#N/A</v>
      </c>
      <c r="E863" s="32" t="e">
        <f>Basic!#REF!</f>
        <v>#REF!</v>
      </c>
      <c r="F863" s="40"/>
      <c r="G863" s="80">
        <f>IFERROR(VLOOKUP(A863,HistData!Y:Z,2,FALSE)/100,G862)</f>
        <v>0.19510000000000002</v>
      </c>
      <c r="H863" s="80" t="str">
        <f>_xll.BDH($B$1,"IVOL_MONEYNESS",A863,A863,"IVOL_MATURITY=MATURITY_1STM","IVOL_MONEYNESS_LEVEL=MONEY_LVL_100_","DTS=H","FACTOR=.01","DAYS=W")</f>
        <v>#N/A Start Date</v>
      </c>
      <c r="I863" s="81" t="str">
        <f t="shared" si="164"/>
        <v>#N/A Start Date</v>
      </c>
      <c r="J863" s="34" t="e">
        <f t="shared" si="156"/>
        <v>#REF!</v>
      </c>
      <c r="K863" s="35" t="e">
        <f t="shared" si="157"/>
        <v>#VALUE!</v>
      </c>
      <c r="L863" s="35" t="e">
        <f t="shared" si="158"/>
        <v>#REF!</v>
      </c>
      <c r="M863" s="35" t="e">
        <f t="shared" si="165"/>
        <v>#REF!</v>
      </c>
      <c r="N863" s="35" t="e">
        <f t="shared" si="166"/>
        <v>#REF!</v>
      </c>
      <c r="O863" s="36" t="e">
        <f t="shared" si="167"/>
        <v>#REF!</v>
      </c>
      <c r="Q863" s="37">
        <f t="shared" si="159"/>
        <v>0</v>
      </c>
      <c r="R863" s="38" t="e">
        <f t="shared" si="160"/>
        <v>#REF!</v>
      </c>
      <c r="S863" s="39" t="e">
        <f t="shared" si="161"/>
        <v>#REF!</v>
      </c>
    </row>
    <row r="864" spans="1:19" x14ac:dyDescent="0.25">
      <c r="A864" s="2"/>
      <c r="C864">
        <f t="shared" si="162"/>
        <v>0</v>
      </c>
      <c r="D864" s="32" t="e">
        <f t="shared" si="163"/>
        <v>#N/A</v>
      </c>
      <c r="E864" s="32" t="e">
        <f>Basic!#REF!</f>
        <v>#REF!</v>
      </c>
      <c r="F864" s="40"/>
      <c r="G864" s="80">
        <f>IFERROR(VLOOKUP(A864,HistData!Y:Z,2,FALSE)/100,G863)</f>
        <v>0.19510000000000002</v>
      </c>
      <c r="H864" s="80" t="str">
        <f>_xll.BDH($B$1,"IVOL_MONEYNESS",A864,A864,"IVOL_MATURITY=MATURITY_1STM","IVOL_MONEYNESS_LEVEL=MONEY_LVL_100_","DTS=H","FACTOR=.01","DAYS=W")</f>
        <v>#N/A Start Date</v>
      </c>
      <c r="I864" s="81" t="str">
        <f t="shared" si="164"/>
        <v>#N/A Start Date</v>
      </c>
      <c r="J864" s="34" t="e">
        <f t="shared" si="156"/>
        <v>#REF!</v>
      </c>
      <c r="K864" s="35" t="e">
        <f t="shared" si="157"/>
        <v>#VALUE!</v>
      </c>
      <c r="L864" s="35" t="e">
        <f t="shared" si="158"/>
        <v>#REF!</v>
      </c>
      <c r="M864" s="35" t="e">
        <f t="shared" si="165"/>
        <v>#REF!</v>
      </c>
      <c r="N864" s="35" t="e">
        <f t="shared" si="166"/>
        <v>#REF!</v>
      </c>
      <c r="O864" s="36" t="e">
        <f t="shared" si="167"/>
        <v>#REF!</v>
      </c>
      <c r="Q864" s="37">
        <f t="shared" si="159"/>
        <v>0</v>
      </c>
      <c r="R864" s="38" t="e">
        <f t="shared" si="160"/>
        <v>#REF!</v>
      </c>
      <c r="S864" s="39" t="e">
        <f t="shared" si="161"/>
        <v>#REF!</v>
      </c>
    </row>
    <row r="865" spans="1:19" x14ac:dyDescent="0.25">
      <c r="A865" s="2"/>
      <c r="C865">
        <f t="shared" si="162"/>
        <v>0</v>
      </c>
      <c r="D865" s="32" t="e">
        <f t="shared" si="163"/>
        <v>#N/A</v>
      </c>
      <c r="E865" s="32" t="e">
        <f>Basic!#REF!</f>
        <v>#REF!</v>
      </c>
      <c r="F865" s="40"/>
      <c r="G865" s="80">
        <f>IFERROR(VLOOKUP(A865,HistData!Y:Z,2,FALSE)/100,G864)</f>
        <v>0.19510000000000002</v>
      </c>
      <c r="H865" s="80" t="str">
        <f>_xll.BDH($B$1,"IVOL_MONEYNESS",A865,A865,"IVOL_MATURITY=MATURITY_1STM","IVOL_MONEYNESS_LEVEL=MONEY_LVL_100_","DTS=H","FACTOR=.01","DAYS=W")</f>
        <v>#N/A Start Date</v>
      </c>
      <c r="I865" s="81" t="str">
        <f t="shared" si="164"/>
        <v>#N/A Start Date</v>
      </c>
      <c r="J865" s="34" t="e">
        <f t="shared" si="156"/>
        <v>#REF!</v>
      </c>
      <c r="K865" s="35" t="e">
        <f t="shared" si="157"/>
        <v>#VALUE!</v>
      </c>
      <c r="L865" s="35" t="e">
        <f t="shared" si="158"/>
        <v>#REF!</v>
      </c>
      <c r="M865" s="35" t="e">
        <f t="shared" si="165"/>
        <v>#REF!</v>
      </c>
      <c r="N865" s="35" t="e">
        <f t="shared" si="166"/>
        <v>#REF!</v>
      </c>
      <c r="O865" s="36" t="e">
        <f t="shared" si="167"/>
        <v>#REF!</v>
      </c>
      <c r="Q865" s="37">
        <f t="shared" si="159"/>
        <v>0</v>
      </c>
      <c r="R865" s="38" t="e">
        <f t="shared" si="160"/>
        <v>#REF!</v>
      </c>
      <c r="S865" s="39" t="e">
        <f t="shared" si="161"/>
        <v>#REF!</v>
      </c>
    </row>
    <row r="866" spans="1:19" x14ac:dyDescent="0.25">
      <c r="A866" s="2"/>
      <c r="C866">
        <f t="shared" si="162"/>
        <v>0</v>
      </c>
      <c r="D866" s="32" t="e">
        <f t="shared" si="163"/>
        <v>#N/A</v>
      </c>
      <c r="E866" s="32" t="e">
        <f>Basic!#REF!</f>
        <v>#REF!</v>
      </c>
      <c r="F866" s="40"/>
      <c r="G866" s="80">
        <f>IFERROR(VLOOKUP(A866,HistData!Y:Z,2,FALSE)/100,G865)</f>
        <v>0.19510000000000002</v>
      </c>
      <c r="H866" s="80" t="str">
        <f>_xll.BDH($B$1,"IVOL_MONEYNESS",A866,A866,"IVOL_MATURITY=MATURITY_1STM","IVOL_MONEYNESS_LEVEL=MONEY_LVL_100_","DTS=H","FACTOR=.01","DAYS=W")</f>
        <v>#N/A Start Date</v>
      </c>
      <c r="I866" s="81" t="str">
        <f t="shared" si="164"/>
        <v>#N/A Start Date</v>
      </c>
      <c r="J866" s="34" t="e">
        <f t="shared" si="156"/>
        <v>#REF!</v>
      </c>
      <c r="K866" s="35" t="e">
        <f t="shared" si="157"/>
        <v>#VALUE!</v>
      </c>
      <c r="L866" s="35" t="e">
        <f t="shared" si="158"/>
        <v>#REF!</v>
      </c>
      <c r="M866" s="35" t="e">
        <f t="shared" si="165"/>
        <v>#REF!</v>
      </c>
      <c r="N866" s="35" t="e">
        <f t="shared" si="166"/>
        <v>#REF!</v>
      </c>
      <c r="O866" s="36" t="e">
        <f t="shared" si="167"/>
        <v>#REF!</v>
      </c>
      <c r="Q866" s="37">
        <f t="shared" si="159"/>
        <v>0</v>
      </c>
      <c r="R866" s="38" t="e">
        <f t="shared" si="160"/>
        <v>#REF!</v>
      </c>
      <c r="S866" s="39" t="e">
        <f t="shared" si="161"/>
        <v>#REF!</v>
      </c>
    </row>
    <row r="867" spans="1:19" x14ac:dyDescent="0.25">
      <c r="A867" s="2"/>
      <c r="C867">
        <f t="shared" si="162"/>
        <v>0</v>
      </c>
      <c r="D867" s="32" t="e">
        <f t="shared" si="163"/>
        <v>#N/A</v>
      </c>
      <c r="E867" s="32" t="e">
        <f>Basic!#REF!</f>
        <v>#REF!</v>
      </c>
      <c r="F867" s="40"/>
      <c r="G867" s="80">
        <f>IFERROR(VLOOKUP(A867,HistData!Y:Z,2,FALSE)/100,G866)</f>
        <v>0.19510000000000002</v>
      </c>
      <c r="H867" s="80" t="str">
        <f>_xll.BDH($B$1,"IVOL_MONEYNESS",A867,A867,"IVOL_MATURITY=MATURITY_1STM","IVOL_MONEYNESS_LEVEL=MONEY_LVL_100_","DTS=H","FACTOR=.01","DAYS=W")</f>
        <v>#N/A Start Date</v>
      </c>
      <c r="I867" s="81" t="str">
        <f t="shared" si="164"/>
        <v>#N/A Start Date</v>
      </c>
      <c r="J867" s="34" t="e">
        <f t="shared" si="156"/>
        <v>#REF!</v>
      </c>
      <c r="K867" s="35" t="e">
        <f t="shared" si="157"/>
        <v>#VALUE!</v>
      </c>
      <c r="L867" s="35" t="e">
        <f t="shared" si="158"/>
        <v>#REF!</v>
      </c>
      <c r="M867" s="35" t="e">
        <f t="shared" si="165"/>
        <v>#REF!</v>
      </c>
      <c r="N867" s="35" t="e">
        <f t="shared" si="166"/>
        <v>#REF!</v>
      </c>
      <c r="O867" s="36" t="e">
        <f t="shared" si="167"/>
        <v>#REF!</v>
      </c>
      <c r="Q867" s="37">
        <f t="shared" si="159"/>
        <v>0</v>
      </c>
      <c r="R867" s="38" t="e">
        <f t="shared" si="160"/>
        <v>#REF!</v>
      </c>
      <c r="S867" s="39" t="e">
        <f t="shared" si="161"/>
        <v>#REF!</v>
      </c>
    </row>
    <row r="868" spans="1:19" x14ac:dyDescent="0.25">
      <c r="A868" s="2"/>
      <c r="C868">
        <f t="shared" si="162"/>
        <v>0</v>
      </c>
      <c r="D868" s="32" t="e">
        <f t="shared" si="163"/>
        <v>#N/A</v>
      </c>
      <c r="E868" s="32" t="e">
        <f>Basic!#REF!</f>
        <v>#REF!</v>
      </c>
      <c r="F868" s="40"/>
      <c r="G868" s="80">
        <f>IFERROR(VLOOKUP(A868,HistData!Y:Z,2,FALSE)/100,G867)</f>
        <v>0.19510000000000002</v>
      </c>
      <c r="H868" s="80" t="str">
        <f>_xll.BDH($B$1,"IVOL_MONEYNESS",A868,A868,"IVOL_MATURITY=MATURITY_1STM","IVOL_MONEYNESS_LEVEL=MONEY_LVL_100_","DTS=H","FACTOR=.01","DAYS=W")</f>
        <v>#N/A Start Date</v>
      </c>
      <c r="I868" s="81" t="str">
        <f t="shared" si="164"/>
        <v>#N/A Start Date</v>
      </c>
      <c r="J868" s="34" t="e">
        <f t="shared" si="156"/>
        <v>#REF!</v>
      </c>
      <c r="K868" s="35" t="e">
        <f t="shared" si="157"/>
        <v>#VALUE!</v>
      </c>
      <c r="L868" s="35" t="e">
        <f t="shared" si="158"/>
        <v>#REF!</v>
      </c>
      <c r="M868" s="35" t="e">
        <f t="shared" si="165"/>
        <v>#REF!</v>
      </c>
      <c r="N868" s="35" t="e">
        <f t="shared" si="166"/>
        <v>#REF!</v>
      </c>
      <c r="O868" s="36" t="e">
        <f t="shared" si="167"/>
        <v>#REF!</v>
      </c>
      <c r="Q868" s="37">
        <f t="shared" si="159"/>
        <v>0</v>
      </c>
      <c r="R868" s="38" t="e">
        <f t="shared" si="160"/>
        <v>#REF!</v>
      </c>
      <c r="S868" s="39" t="e">
        <f t="shared" si="161"/>
        <v>#REF!</v>
      </c>
    </row>
    <row r="869" spans="1:19" x14ac:dyDescent="0.25">
      <c r="A869" s="2"/>
      <c r="C869">
        <f t="shared" si="162"/>
        <v>0</v>
      </c>
      <c r="D869" s="32" t="e">
        <f t="shared" si="163"/>
        <v>#N/A</v>
      </c>
      <c r="E869" s="32" t="e">
        <f>Basic!#REF!</f>
        <v>#REF!</v>
      </c>
      <c r="F869" s="40"/>
      <c r="G869" s="80">
        <f>IFERROR(VLOOKUP(A869,HistData!Y:Z,2,FALSE)/100,G868)</f>
        <v>0.19510000000000002</v>
      </c>
      <c r="H869" s="80" t="str">
        <f>_xll.BDH($B$1,"IVOL_MONEYNESS",A869,A869,"IVOL_MATURITY=MATURITY_1STM","IVOL_MONEYNESS_LEVEL=MONEY_LVL_100_","DTS=H","FACTOR=.01","DAYS=W")</f>
        <v>#N/A Start Date</v>
      </c>
      <c r="I869" s="81" t="str">
        <f t="shared" si="164"/>
        <v>#N/A Start Date</v>
      </c>
      <c r="J869" s="34" t="e">
        <f t="shared" si="156"/>
        <v>#REF!</v>
      </c>
      <c r="K869" s="35" t="e">
        <f t="shared" si="157"/>
        <v>#VALUE!</v>
      </c>
      <c r="L869" s="35" t="e">
        <f t="shared" si="158"/>
        <v>#REF!</v>
      </c>
      <c r="M869" s="35" t="e">
        <f t="shared" si="165"/>
        <v>#REF!</v>
      </c>
      <c r="N869" s="35" t="e">
        <f t="shared" si="166"/>
        <v>#REF!</v>
      </c>
      <c r="O869" s="36" t="e">
        <f t="shared" si="167"/>
        <v>#REF!</v>
      </c>
      <c r="Q869" s="37">
        <f t="shared" si="159"/>
        <v>0</v>
      </c>
      <c r="R869" s="38" t="e">
        <f t="shared" si="160"/>
        <v>#REF!</v>
      </c>
      <c r="S869" s="39" t="e">
        <f t="shared" si="161"/>
        <v>#REF!</v>
      </c>
    </row>
    <row r="870" spans="1:19" x14ac:dyDescent="0.25">
      <c r="A870" s="2"/>
      <c r="C870">
        <f t="shared" si="162"/>
        <v>0</v>
      </c>
      <c r="D870" s="32" t="e">
        <f t="shared" si="163"/>
        <v>#N/A</v>
      </c>
      <c r="E870" s="32" t="e">
        <f>Basic!#REF!</f>
        <v>#REF!</v>
      </c>
      <c r="F870" s="40"/>
      <c r="G870" s="80">
        <f>IFERROR(VLOOKUP(A870,HistData!Y:Z,2,FALSE)/100,G869)</f>
        <v>0.19510000000000002</v>
      </c>
      <c r="H870" s="80" t="str">
        <f>_xll.BDH($B$1,"IVOL_MONEYNESS",A870,A870,"IVOL_MATURITY=MATURITY_1STM","IVOL_MONEYNESS_LEVEL=MONEY_LVL_100_","DTS=H","FACTOR=.01","DAYS=W")</f>
        <v>#N/A Start Date</v>
      </c>
      <c r="I870" s="81" t="str">
        <f t="shared" si="164"/>
        <v>#N/A Start Date</v>
      </c>
      <c r="J870" s="34" t="e">
        <f t="shared" si="156"/>
        <v>#REF!</v>
      </c>
      <c r="K870" s="35" t="e">
        <f t="shared" si="157"/>
        <v>#VALUE!</v>
      </c>
      <c r="L870" s="35" t="e">
        <f t="shared" si="158"/>
        <v>#REF!</v>
      </c>
      <c r="M870" s="35" t="e">
        <f t="shared" si="165"/>
        <v>#REF!</v>
      </c>
      <c r="N870" s="35" t="e">
        <f t="shared" si="166"/>
        <v>#REF!</v>
      </c>
      <c r="O870" s="36" t="e">
        <f t="shared" si="167"/>
        <v>#REF!</v>
      </c>
      <c r="Q870" s="37">
        <f t="shared" si="159"/>
        <v>0</v>
      </c>
      <c r="R870" s="38" t="e">
        <f t="shared" si="160"/>
        <v>#REF!</v>
      </c>
      <c r="S870" s="39" t="e">
        <f t="shared" si="161"/>
        <v>#REF!</v>
      </c>
    </row>
    <row r="871" spans="1:19" x14ac:dyDescent="0.25">
      <c r="A871" s="2"/>
      <c r="C871">
        <f t="shared" si="162"/>
        <v>0</v>
      </c>
      <c r="D871" s="32" t="e">
        <f t="shared" si="163"/>
        <v>#N/A</v>
      </c>
      <c r="E871" s="32" t="e">
        <f>Basic!#REF!</f>
        <v>#REF!</v>
      </c>
      <c r="F871" s="40"/>
      <c r="G871" s="80">
        <f>IFERROR(VLOOKUP(A871,HistData!Y:Z,2,FALSE)/100,G870)</f>
        <v>0.19510000000000002</v>
      </c>
      <c r="H871" s="80" t="str">
        <f>_xll.BDH($B$1,"IVOL_MONEYNESS",A871,A871,"IVOL_MATURITY=MATURITY_1STM","IVOL_MONEYNESS_LEVEL=MONEY_LVL_100_","DTS=H","FACTOR=.01","DAYS=W")</f>
        <v>#N/A Start Date</v>
      </c>
      <c r="I871" s="81" t="str">
        <f t="shared" si="164"/>
        <v>#N/A Start Date</v>
      </c>
      <c r="J871" s="34" t="e">
        <f t="shared" si="156"/>
        <v>#REF!</v>
      </c>
      <c r="K871" s="35" t="e">
        <f t="shared" si="157"/>
        <v>#VALUE!</v>
      </c>
      <c r="L871" s="35" t="e">
        <f t="shared" si="158"/>
        <v>#REF!</v>
      </c>
      <c r="M871" s="35" t="e">
        <f t="shared" si="165"/>
        <v>#REF!</v>
      </c>
      <c r="N871" s="35" t="e">
        <f t="shared" si="166"/>
        <v>#REF!</v>
      </c>
      <c r="O871" s="36" t="e">
        <f t="shared" si="167"/>
        <v>#REF!</v>
      </c>
      <c r="Q871" s="37">
        <f t="shared" si="159"/>
        <v>0</v>
      </c>
      <c r="R871" s="38" t="e">
        <f t="shared" si="160"/>
        <v>#REF!</v>
      </c>
      <c r="S871" s="39" t="e">
        <f t="shared" si="161"/>
        <v>#REF!</v>
      </c>
    </row>
    <row r="872" spans="1:19" x14ac:dyDescent="0.25">
      <c r="A872" s="2"/>
      <c r="C872">
        <f t="shared" si="162"/>
        <v>0</v>
      </c>
      <c r="D872" s="32" t="e">
        <f t="shared" si="163"/>
        <v>#N/A</v>
      </c>
      <c r="E872" s="32" t="e">
        <f>Basic!#REF!</f>
        <v>#REF!</v>
      </c>
      <c r="F872" s="40"/>
      <c r="G872" s="80">
        <f>IFERROR(VLOOKUP(A872,HistData!Y:Z,2,FALSE)/100,G871)</f>
        <v>0.19510000000000002</v>
      </c>
      <c r="H872" s="80" t="str">
        <f>_xll.BDH($B$1,"IVOL_MONEYNESS",A872,A872,"IVOL_MATURITY=MATURITY_1STM","IVOL_MONEYNESS_LEVEL=MONEY_LVL_100_","DTS=H","FACTOR=.01","DAYS=W")</f>
        <v>#N/A Start Date</v>
      </c>
      <c r="I872" s="81" t="str">
        <f t="shared" si="164"/>
        <v>#N/A Start Date</v>
      </c>
      <c r="J872" s="34" t="e">
        <f t="shared" si="156"/>
        <v>#REF!</v>
      </c>
      <c r="K872" s="35" t="e">
        <f t="shared" si="157"/>
        <v>#VALUE!</v>
      </c>
      <c r="L872" s="35" t="e">
        <f t="shared" si="158"/>
        <v>#REF!</v>
      </c>
      <c r="M872" s="35" t="e">
        <f t="shared" si="165"/>
        <v>#REF!</v>
      </c>
      <c r="N872" s="35" t="e">
        <f t="shared" si="166"/>
        <v>#REF!</v>
      </c>
      <c r="O872" s="36" t="e">
        <f t="shared" si="167"/>
        <v>#REF!</v>
      </c>
      <c r="Q872" s="37">
        <f t="shared" si="159"/>
        <v>0</v>
      </c>
      <c r="R872" s="38" t="e">
        <f t="shared" si="160"/>
        <v>#REF!</v>
      </c>
      <c r="S872" s="39" t="e">
        <f t="shared" si="161"/>
        <v>#REF!</v>
      </c>
    </row>
    <row r="873" spans="1:19" x14ac:dyDescent="0.25">
      <c r="A873" s="2"/>
      <c r="C873">
        <f t="shared" si="162"/>
        <v>0</v>
      </c>
      <c r="D873" s="32" t="e">
        <f t="shared" si="163"/>
        <v>#N/A</v>
      </c>
      <c r="E873" s="32" t="e">
        <f>Basic!#REF!</f>
        <v>#REF!</v>
      </c>
      <c r="F873" s="40"/>
      <c r="G873" s="80">
        <f>IFERROR(VLOOKUP(A873,HistData!Y:Z,2,FALSE)/100,G872)</f>
        <v>0.19510000000000002</v>
      </c>
      <c r="H873" s="80" t="str">
        <f>_xll.BDH($B$1,"IVOL_MONEYNESS",A873,A873,"IVOL_MATURITY=MATURITY_1STM","IVOL_MONEYNESS_LEVEL=MONEY_LVL_100_","DTS=H","FACTOR=.01","DAYS=W")</f>
        <v>#N/A Start Date</v>
      </c>
      <c r="I873" s="81" t="str">
        <f t="shared" si="164"/>
        <v>#N/A Start Date</v>
      </c>
      <c r="J873" s="34" t="e">
        <f t="shared" si="156"/>
        <v>#REF!</v>
      </c>
      <c r="K873" s="35" t="e">
        <f t="shared" si="157"/>
        <v>#VALUE!</v>
      </c>
      <c r="L873" s="35" t="e">
        <f t="shared" si="158"/>
        <v>#REF!</v>
      </c>
      <c r="M873" s="35" t="e">
        <f t="shared" si="165"/>
        <v>#REF!</v>
      </c>
      <c r="N873" s="35" t="e">
        <f t="shared" si="166"/>
        <v>#REF!</v>
      </c>
      <c r="O873" s="36" t="e">
        <f t="shared" si="167"/>
        <v>#REF!</v>
      </c>
      <c r="Q873" s="37">
        <f t="shared" si="159"/>
        <v>0</v>
      </c>
      <c r="R873" s="38" t="e">
        <f t="shared" si="160"/>
        <v>#REF!</v>
      </c>
      <c r="S873" s="39" t="e">
        <f t="shared" si="161"/>
        <v>#REF!</v>
      </c>
    </row>
    <row r="874" spans="1:19" x14ac:dyDescent="0.25">
      <c r="A874" s="2"/>
      <c r="C874">
        <f t="shared" si="162"/>
        <v>0</v>
      </c>
      <c r="D874" s="32" t="e">
        <f t="shared" si="163"/>
        <v>#N/A</v>
      </c>
      <c r="E874" s="32" t="e">
        <f>Basic!#REF!</f>
        <v>#REF!</v>
      </c>
      <c r="F874" s="40"/>
      <c r="G874" s="80">
        <f>IFERROR(VLOOKUP(A874,HistData!Y:Z,2,FALSE)/100,G873)</f>
        <v>0.19510000000000002</v>
      </c>
      <c r="H874" s="80" t="str">
        <f>_xll.BDH($B$1,"IVOL_MONEYNESS",A874,A874,"IVOL_MATURITY=MATURITY_1STM","IVOL_MONEYNESS_LEVEL=MONEY_LVL_100_","DTS=H","FACTOR=.01","DAYS=W")</f>
        <v>#N/A Start Date</v>
      </c>
      <c r="I874" s="81" t="str">
        <f t="shared" si="164"/>
        <v>#N/A Start Date</v>
      </c>
      <c r="J874" s="34" t="e">
        <f t="shared" si="156"/>
        <v>#REF!</v>
      </c>
      <c r="K874" s="35" t="e">
        <f t="shared" si="157"/>
        <v>#VALUE!</v>
      </c>
      <c r="L874" s="35" t="e">
        <f t="shared" si="158"/>
        <v>#REF!</v>
      </c>
      <c r="M874" s="35" t="e">
        <f t="shared" si="165"/>
        <v>#REF!</v>
      </c>
      <c r="N874" s="35" t="e">
        <f t="shared" si="166"/>
        <v>#REF!</v>
      </c>
      <c r="O874" s="36" t="e">
        <f t="shared" si="167"/>
        <v>#REF!</v>
      </c>
      <c r="Q874" s="37">
        <f t="shared" si="159"/>
        <v>0</v>
      </c>
      <c r="R874" s="38" t="e">
        <f t="shared" si="160"/>
        <v>#REF!</v>
      </c>
      <c r="S874" s="39" t="e">
        <f t="shared" si="161"/>
        <v>#REF!</v>
      </c>
    </row>
    <row r="875" spans="1:19" x14ac:dyDescent="0.25">
      <c r="A875" s="2"/>
      <c r="C875">
        <f t="shared" si="162"/>
        <v>0</v>
      </c>
      <c r="D875" s="32" t="e">
        <f t="shared" si="163"/>
        <v>#N/A</v>
      </c>
      <c r="E875" s="32" t="e">
        <f>Basic!#REF!</f>
        <v>#REF!</v>
      </c>
      <c r="F875" s="40"/>
      <c r="G875" s="80">
        <f>IFERROR(VLOOKUP(A875,HistData!Y:Z,2,FALSE)/100,G874)</f>
        <v>0.19510000000000002</v>
      </c>
      <c r="H875" s="80" t="str">
        <f>_xll.BDH($B$1,"IVOL_MONEYNESS",A875,A875,"IVOL_MATURITY=MATURITY_1STM","IVOL_MONEYNESS_LEVEL=MONEY_LVL_100_","DTS=H","FACTOR=.01","DAYS=W")</f>
        <v>#N/A Start Date</v>
      </c>
      <c r="I875" s="81" t="str">
        <f t="shared" si="164"/>
        <v>#N/A Start Date</v>
      </c>
      <c r="J875" s="34" t="e">
        <f t="shared" si="156"/>
        <v>#REF!</v>
      </c>
      <c r="K875" s="35" t="e">
        <f t="shared" si="157"/>
        <v>#VALUE!</v>
      </c>
      <c r="L875" s="35" t="e">
        <f t="shared" si="158"/>
        <v>#REF!</v>
      </c>
      <c r="M875" s="35" t="e">
        <f t="shared" si="165"/>
        <v>#REF!</v>
      </c>
      <c r="N875" s="35" t="e">
        <f t="shared" si="166"/>
        <v>#REF!</v>
      </c>
      <c r="O875" s="36" t="e">
        <f t="shared" si="167"/>
        <v>#REF!</v>
      </c>
      <c r="Q875" s="37">
        <f t="shared" si="159"/>
        <v>0</v>
      </c>
      <c r="R875" s="38" t="e">
        <f t="shared" si="160"/>
        <v>#REF!</v>
      </c>
      <c r="S875" s="39" t="e">
        <f t="shared" si="161"/>
        <v>#REF!</v>
      </c>
    </row>
    <row r="876" spans="1:19" x14ac:dyDescent="0.25">
      <c r="A876" s="2"/>
      <c r="C876">
        <f t="shared" si="162"/>
        <v>0</v>
      </c>
      <c r="D876" s="32" t="e">
        <f t="shared" si="163"/>
        <v>#N/A</v>
      </c>
      <c r="E876" s="32" t="e">
        <f>Basic!#REF!</f>
        <v>#REF!</v>
      </c>
      <c r="F876" s="40"/>
      <c r="G876" s="80">
        <f>IFERROR(VLOOKUP(A876,HistData!Y:Z,2,FALSE)/100,G875)</f>
        <v>0.19510000000000002</v>
      </c>
      <c r="H876" s="80" t="str">
        <f>_xll.BDH($B$1,"IVOL_MONEYNESS",A876,A876,"IVOL_MATURITY=MATURITY_1STM","IVOL_MONEYNESS_LEVEL=MONEY_LVL_100_","DTS=H","FACTOR=.01","DAYS=W")</f>
        <v>#N/A Start Date</v>
      </c>
      <c r="I876" s="81" t="str">
        <f t="shared" si="164"/>
        <v>#N/A Start Date</v>
      </c>
      <c r="J876" s="34" t="e">
        <f t="shared" si="156"/>
        <v>#REF!</v>
      </c>
      <c r="K876" s="35" t="e">
        <f t="shared" si="157"/>
        <v>#VALUE!</v>
      </c>
      <c r="L876" s="35" t="e">
        <f t="shared" si="158"/>
        <v>#REF!</v>
      </c>
      <c r="M876" s="35" t="e">
        <f t="shared" si="165"/>
        <v>#REF!</v>
      </c>
      <c r="N876" s="35" t="e">
        <f t="shared" si="166"/>
        <v>#REF!</v>
      </c>
      <c r="O876" s="36" t="e">
        <f t="shared" si="167"/>
        <v>#REF!</v>
      </c>
      <c r="Q876" s="37">
        <f t="shared" si="159"/>
        <v>0</v>
      </c>
      <c r="R876" s="38" t="e">
        <f t="shared" si="160"/>
        <v>#REF!</v>
      </c>
      <c r="S876" s="39" t="e">
        <f t="shared" si="161"/>
        <v>#REF!</v>
      </c>
    </row>
    <row r="877" spans="1:19" x14ac:dyDescent="0.25">
      <c r="A877" s="2"/>
      <c r="C877">
        <f t="shared" si="162"/>
        <v>0</v>
      </c>
      <c r="D877" s="32" t="e">
        <f t="shared" si="163"/>
        <v>#N/A</v>
      </c>
      <c r="E877" s="32" t="e">
        <f>Basic!#REF!</f>
        <v>#REF!</v>
      </c>
      <c r="F877" s="40"/>
      <c r="G877" s="80">
        <f>IFERROR(VLOOKUP(A877,HistData!Y:Z,2,FALSE)/100,G876)</f>
        <v>0.19510000000000002</v>
      </c>
      <c r="H877" s="80" t="str">
        <f>_xll.BDH($B$1,"IVOL_MONEYNESS",A877,A877,"IVOL_MATURITY=MATURITY_1STM","IVOL_MONEYNESS_LEVEL=MONEY_LVL_100_","DTS=H","FACTOR=.01","DAYS=W")</f>
        <v>#N/A Start Date</v>
      </c>
      <c r="I877" s="81" t="str">
        <f t="shared" si="164"/>
        <v>#N/A Start Date</v>
      </c>
      <c r="J877" s="34" t="e">
        <f t="shared" si="156"/>
        <v>#REF!</v>
      </c>
      <c r="K877" s="35" t="e">
        <f t="shared" si="157"/>
        <v>#VALUE!</v>
      </c>
      <c r="L877" s="35" t="e">
        <f t="shared" si="158"/>
        <v>#REF!</v>
      </c>
      <c r="M877" s="35" t="e">
        <f t="shared" si="165"/>
        <v>#REF!</v>
      </c>
      <c r="N877" s="35" t="e">
        <f t="shared" si="166"/>
        <v>#REF!</v>
      </c>
      <c r="O877" s="36" t="e">
        <f t="shared" si="167"/>
        <v>#REF!</v>
      </c>
      <c r="Q877" s="37">
        <f t="shared" si="159"/>
        <v>0</v>
      </c>
      <c r="R877" s="38" t="e">
        <f t="shared" si="160"/>
        <v>#REF!</v>
      </c>
      <c r="S877" s="39" t="e">
        <f t="shared" si="161"/>
        <v>#REF!</v>
      </c>
    </row>
    <row r="878" spans="1:19" x14ac:dyDescent="0.25">
      <c r="A878" s="2"/>
      <c r="C878">
        <f t="shared" si="162"/>
        <v>0</v>
      </c>
      <c r="D878" s="32" t="e">
        <f t="shared" si="163"/>
        <v>#N/A</v>
      </c>
      <c r="E878" s="32" t="e">
        <f>Basic!#REF!</f>
        <v>#REF!</v>
      </c>
      <c r="F878" s="40"/>
      <c r="G878" s="80">
        <f>IFERROR(VLOOKUP(A878,HistData!Y:Z,2,FALSE)/100,G877)</f>
        <v>0.19510000000000002</v>
      </c>
      <c r="H878" s="80" t="str">
        <f>_xll.BDH($B$1,"IVOL_MONEYNESS",A878,A878,"IVOL_MATURITY=MATURITY_1STM","IVOL_MONEYNESS_LEVEL=MONEY_LVL_100_","DTS=H","FACTOR=.01","DAYS=W")</f>
        <v>#N/A Start Date</v>
      </c>
      <c r="I878" s="81" t="str">
        <f t="shared" si="164"/>
        <v>#N/A Start Date</v>
      </c>
      <c r="J878" s="34" t="e">
        <f t="shared" si="156"/>
        <v>#REF!</v>
      </c>
      <c r="K878" s="35" t="e">
        <f t="shared" si="157"/>
        <v>#VALUE!</v>
      </c>
      <c r="L878" s="35" t="e">
        <f t="shared" si="158"/>
        <v>#REF!</v>
      </c>
      <c r="M878" s="35" t="e">
        <f t="shared" si="165"/>
        <v>#REF!</v>
      </c>
      <c r="N878" s="35" t="e">
        <f t="shared" si="166"/>
        <v>#REF!</v>
      </c>
      <c r="O878" s="36" t="e">
        <f t="shared" si="167"/>
        <v>#REF!</v>
      </c>
      <c r="Q878" s="37">
        <f t="shared" si="159"/>
        <v>0</v>
      </c>
      <c r="R878" s="38" t="e">
        <f t="shared" si="160"/>
        <v>#REF!</v>
      </c>
      <c r="S878" s="39" t="e">
        <f t="shared" si="161"/>
        <v>#REF!</v>
      </c>
    </row>
    <row r="879" spans="1:19" x14ac:dyDescent="0.25">
      <c r="A879" s="2"/>
      <c r="C879">
        <f t="shared" si="162"/>
        <v>0</v>
      </c>
      <c r="D879" s="32" t="e">
        <f t="shared" si="163"/>
        <v>#N/A</v>
      </c>
      <c r="E879" s="32" t="e">
        <f>Basic!#REF!</f>
        <v>#REF!</v>
      </c>
      <c r="F879" s="40"/>
      <c r="G879" s="80">
        <f>IFERROR(VLOOKUP(A879,HistData!Y:Z,2,FALSE)/100,G878)</f>
        <v>0.19510000000000002</v>
      </c>
      <c r="H879" s="80" t="str">
        <f>_xll.BDH($B$1,"IVOL_MONEYNESS",A879,A879,"IVOL_MATURITY=MATURITY_1STM","IVOL_MONEYNESS_LEVEL=MONEY_LVL_100_","DTS=H","FACTOR=.01","DAYS=W")</f>
        <v>#N/A Start Date</v>
      </c>
      <c r="I879" s="81" t="str">
        <f t="shared" si="164"/>
        <v>#N/A Start Date</v>
      </c>
      <c r="J879" s="34" t="e">
        <f t="shared" si="156"/>
        <v>#REF!</v>
      </c>
      <c r="K879" s="35" t="e">
        <f t="shared" si="157"/>
        <v>#VALUE!</v>
      </c>
      <c r="L879" s="35" t="e">
        <f t="shared" si="158"/>
        <v>#REF!</v>
      </c>
      <c r="M879" s="35" t="e">
        <f t="shared" si="165"/>
        <v>#REF!</v>
      </c>
      <c r="N879" s="35" t="e">
        <f t="shared" si="166"/>
        <v>#REF!</v>
      </c>
      <c r="O879" s="36" t="e">
        <f t="shared" si="167"/>
        <v>#REF!</v>
      </c>
      <c r="Q879" s="37">
        <f t="shared" si="159"/>
        <v>0</v>
      </c>
      <c r="R879" s="38" t="e">
        <f t="shared" si="160"/>
        <v>#REF!</v>
      </c>
      <c r="S879" s="39" t="e">
        <f t="shared" si="161"/>
        <v>#REF!</v>
      </c>
    </row>
    <row r="880" spans="1:19" x14ac:dyDescent="0.25">
      <c r="A880" s="2"/>
      <c r="C880">
        <f t="shared" si="162"/>
        <v>0</v>
      </c>
      <c r="D880" s="32" t="e">
        <f t="shared" si="163"/>
        <v>#N/A</v>
      </c>
      <c r="E880" s="32" t="e">
        <f>Basic!#REF!</f>
        <v>#REF!</v>
      </c>
      <c r="F880" s="40"/>
      <c r="G880" s="80">
        <f>IFERROR(VLOOKUP(A880,HistData!Y:Z,2,FALSE)/100,G879)</f>
        <v>0.19510000000000002</v>
      </c>
      <c r="H880" s="80" t="str">
        <f>_xll.BDH($B$1,"IVOL_MONEYNESS",A880,A880,"IVOL_MATURITY=MATURITY_1STM","IVOL_MONEYNESS_LEVEL=MONEY_LVL_100_","DTS=H","FACTOR=.01","DAYS=W")</f>
        <v>#N/A Start Date</v>
      </c>
      <c r="I880" s="81" t="str">
        <f t="shared" si="164"/>
        <v>#N/A Start Date</v>
      </c>
      <c r="J880" s="34" t="e">
        <f t="shared" si="156"/>
        <v>#REF!</v>
      </c>
      <c r="K880" s="35" t="e">
        <f t="shared" si="157"/>
        <v>#VALUE!</v>
      </c>
      <c r="L880" s="35" t="e">
        <f t="shared" si="158"/>
        <v>#REF!</v>
      </c>
      <c r="M880" s="35" t="e">
        <f t="shared" si="165"/>
        <v>#REF!</v>
      </c>
      <c r="N880" s="35" t="e">
        <f t="shared" si="166"/>
        <v>#REF!</v>
      </c>
      <c r="O880" s="36" t="e">
        <f t="shared" si="167"/>
        <v>#REF!</v>
      </c>
      <c r="Q880" s="37">
        <f t="shared" si="159"/>
        <v>0</v>
      </c>
      <c r="R880" s="38" t="e">
        <f t="shared" si="160"/>
        <v>#REF!</v>
      </c>
      <c r="S880" s="39" t="e">
        <f t="shared" si="161"/>
        <v>#REF!</v>
      </c>
    </row>
    <row r="881" spans="1:19" x14ac:dyDescent="0.25">
      <c r="A881" s="2"/>
      <c r="C881">
        <f t="shared" si="162"/>
        <v>0</v>
      </c>
      <c r="D881" s="32" t="e">
        <f t="shared" si="163"/>
        <v>#N/A</v>
      </c>
      <c r="E881" s="32" t="e">
        <f>Basic!#REF!</f>
        <v>#REF!</v>
      </c>
      <c r="F881" s="40"/>
      <c r="G881" s="80">
        <f>IFERROR(VLOOKUP(A881,HistData!Y:Z,2,FALSE)/100,G880)</f>
        <v>0.19510000000000002</v>
      </c>
      <c r="H881" s="80" t="str">
        <f>_xll.BDH($B$1,"IVOL_MONEYNESS",A881,A881,"IVOL_MATURITY=MATURITY_1STM","IVOL_MONEYNESS_LEVEL=MONEY_LVL_100_","DTS=H","FACTOR=.01","DAYS=W")</f>
        <v>#N/A Start Date</v>
      </c>
      <c r="I881" s="81" t="str">
        <f t="shared" si="164"/>
        <v>#N/A Start Date</v>
      </c>
      <c r="J881" s="34" t="e">
        <f t="shared" si="156"/>
        <v>#REF!</v>
      </c>
      <c r="K881" s="35" t="e">
        <f t="shared" si="157"/>
        <v>#VALUE!</v>
      </c>
      <c r="L881" s="35" t="e">
        <f t="shared" si="158"/>
        <v>#REF!</v>
      </c>
      <c r="M881" s="35" t="e">
        <f t="shared" si="165"/>
        <v>#REF!</v>
      </c>
      <c r="N881" s="35" t="e">
        <f t="shared" si="166"/>
        <v>#REF!</v>
      </c>
      <c r="O881" s="36" t="e">
        <f t="shared" si="167"/>
        <v>#REF!</v>
      </c>
      <c r="Q881" s="37">
        <f t="shared" si="159"/>
        <v>0</v>
      </c>
      <c r="R881" s="38" t="e">
        <f t="shared" si="160"/>
        <v>#REF!</v>
      </c>
      <c r="S881" s="39" t="e">
        <f t="shared" si="161"/>
        <v>#REF!</v>
      </c>
    </row>
    <row r="882" spans="1:19" x14ac:dyDescent="0.25">
      <c r="A882" s="2"/>
      <c r="C882">
        <f t="shared" si="162"/>
        <v>0</v>
      </c>
      <c r="D882" s="32" t="e">
        <f t="shared" si="163"/>
        <v>#N/A</v>
      </c>
      <c r="E882" s="32" t="e">
        <f>Basic!#REF!</f>
        <v>#REF!</v>
      </c>
      <c r="F882" s="40"/>
      <c r="G882" s="80">
        <f>IFERROR(VLOOKUP(A882,HistData!Y:Z,2,FALSE)/100,G881)</f>
        <v>0.19510000000000002</v>
      </c>
      <c r="H882" s="80" t="str">
        <f>_xll.BDH($B$1,"IVOL_MONEYNESS",A882,A882,"IVOL_MATURITY=MATURITY_1STM","IVOL_MONEYNESS_LEVEL=MONEY_LVL_100_","DTS=H","FACTOR=.01","DAYS=W")</f>
        <v>#N/A Start Date</v>
      </c>
      <c r="I882" s="81" t="str">
        <f t="shared" si="164"/>
        <v>#N/A Start Date</v>
      </c>
      <c r="J882" s="34" t="e">
        <f t="shared" si="156"/>
        <v>#REF!</v>
      </c>
      <c r="K882" s="35" t="e">
        <f t="shared" si="157"/>
        <v>#VALUE!</v>
      </c>
      <c r="L882" s="35" t="e">
        <f t="shared" si="158"/>
        <v>#REF!</v>
      </c>
      <c r="M882" s="35" t="e">
        <f t="shared" si="165"/>
        <v>#REF!</v>
      </c>
      <c r="N882" s="35" t="e">
        <f t="shared" si="166"/>
        <v>#REF!</v>
      </c>
      <c r="O882" s="36" t="e">
        <f t="shared" si="167"/>
        <v>#REF!</v>
      </c>
      <c r="Q882" s="37">
        <f t="shared" si="159"/>
        <v>0</v>
      </c>
      <c r="R882" s="38" t="e">
        <f t="shared" si="160"/>
        <v>#REF!</v>
      </c>
      <c r="S882" s="39" t="e">
        <f t="shared" si="161"/>
        <v>#REF!</v>
      </c>
    </row>
    <row r="883" spans="1:19" x14ac:dyDescent="0.25">
      <c r="A883" s="2"/>
      <c r="C883">
        <f t="shared" si="162"/>
        <v>0</v>
      </c>
      <c r="D883" s="32" t="e">
        <f t="shared" si="163"/>
        <v>#N/A</v>
      </c>
      <c r="E883" s="32" t="e">
        <f>Basic!#REF!</f>
        <v>#REF!</v>
      </c>
      <c r="F883" s="40"/>
      <c r="G883" s="80">
        <f>IFERROR(VLOOKUP(A883,HistData!Y:Z,2,FALSE)/100,G882)</f>
        <v>0.19510000000000002</v>
      </c>
      <c r="H883" s="80" t="str">
        <f>_xll.BDH($B$1,"IVOL_MONEYNESS",A883,A883,"IVOL_MATURITY=MATURITY_1STM","IVOL_MONEYNESS_LEVEL=MONEY_LVL_100_","DTS=H","FACTOR=.01","DAYS=W")</f>
        <v>#N/A Start Date</v>
      </c>
      <c r="I883" s="81" t="str">
        <f t="shared" si="164"/>
        <v>#N/A Start Date</v>
      </c>
      <c r="J883" s="34" t="e">
        <f t="shared" si="156"/>
        <v>#REF!</v>
      </c>
      <c r="K883" s="35" t="e">
        <f t="shared" si="157"/>
        <v>#VALUE!</v>
      </c>
      <c r="L883" s="35" t="e">
        <f t="shared" si="158"/>
        <v>#REF!</v>
      </c>
      <c r="M883" s="35" t="e">
        <f t="shared" si="165"/>
        <v>#REF!</v>
      </c>
      <c r="N883" s="35" t="e">
        <f t="shared" si="166"/>
        <v>#REF!</v>
      </c>
      <c r="O883" s="36" t="e">
        <f t="shared" si="167"/>
        <v>#REF!</v>
      </c>
      <c r="Q883" s="37">
        <f t="shared" si="159"/>
        <v>0</v>
      </c>
      <c r="R883" s="38" t="e">
        <f t="shared" si="160"/>
        <v>#REF!</v>
      </c>
      <c r="S883" s="39" t="e">
        <f t="shared" si="161"/>
        <v>#REF!</v>
      </c>
    </row>
    <row r="884" spans="1:19" x14ac:dyDescent="0.25">
      <c r="A884" s="2"/>
      <c r="C884">
        <f t="shared" si="162"/>
        <v>0</v>
      </c>
      <c r="D884" s="32" t="e">
        <f t="shared" si="163"/>
        <v>#N/A</v>
      </c>
      <c r="E884" s="32" t="e">
        <f>Basic!#REF!</f>
        <v>#REF!</v>
      </c>
      <c r="F884" s="40"/>
      <c r="G884" s="80">
        <f>IFERROR(VLOOKUP(A884,HistData!Y:Z,2,FALSE)/100,G883)</f>
        <v>0.19510000000000002</v>
      </c>
      <c r="H884" s="80" t="str">
        <f>_xll.BDH($B$1,"IVOL_MONEYNESS",A884,A884,"IVOL_MATURITY=MATURITY_1STM","IVOL_MONEYNESS_LEVEL=MONEY_LVL_100_","DTS=H","FACTOR=.01","DAYS=W")</f>
        <v>#N/A Start Date</v>
      </c>
      <c r="I884" s="81" t="str">
        <f t="shared" si="164"/>
        <v>#N/A Start Date</v>
      </c>
      <c r="J884" s="34" t="e">
        <f t="shared" si="156"/>
        <v>#REF!</v>
      </c>
      <c r="K884" s="35" t="e">
        <f t="shared" si="157"/>
        <v>#VALUE!</v>
      </c>
      <c r="L884" s="35" t="e">
        <f t="shared" si="158"/>
        <v>#REF!</v>
      </c>
      <c r="M884" s="35" t="e">
        <f t="shared" si="165"/>
        <v>#REF!</v>
      </c>
      <c r="N884" s="35" t="e">
        <f t="shared" si="166"/>
        <v>#REF!</v>
      </c>
      <c r="O884" s="36" t="e">
        <f t="shared" si="167"/>
        <v>#REF!</v>
      </c>
      <c r="Q884" s="37">
        <f t="shared" si="159"/>
        <v>0</v>
      </c>
      <c r="R884" s="38" t="e">
        <f t="shared" si="160"/>
        <v>#REF!</v>
      </c>
      <c r="S884" s="39" t="e">
        <f t="shared" si="161"/>
        <v>#REF!</v>
      </c>
    </row>
    <row r="885" spans="1:19" x14ac:dyDescent="0.25">
      <c r="A885" s="2"/>
      <c r="C885">
        <f t="shared" si="162"/>
        <v>0</v>
      </c>
      <c r="D885" s="32" t="e">
        <f t="shared" si="163"/>
        <v>#N/A</v>
      </c>
      <c r="E885" s="32" t="e">
        <f>Basic!#REF!</f>
        <v>#REF!</v>
      </c>
      <c r="F885" s="40"/>
      <c r="G885" s="80">
        <f>IFERROR(VLOOKUP(A885,HistData!Y:Z,2,FALSE)/100,G884)</f>
        <v>0.19510000000000002</v>
      </c>
      <c r="H885" s="80" t="str">
        <f>_xll.BDH($B$1,"IVOL_MONEYNESS",A885,A885,"IVOL_MATURITY=MATURITY_1STM","IVOL_MONEYNESS_LEVEL=MONEY_LVL_100_","DTS=H","FACTOR=.01","DAYS=W")</f>
        <v>#N/A Start Date</v>
      </c>
      <c r="I885" s="81" t="str">
        <f t="shared" si="164"/>
        <v>#N/A Start Date</v>
      </c>
      <c r="J885" s="34" t="e">
        <f t="shared" si="156"/>
        <v>#REF!</v>
      </c>
      <c r="K885" s="35" t="e">
        <f t="shared" si="157"/>
        <v>#VALUE!</v>
      </c>
      <c r="L885" s="35" t="e">
        <f t="shared" si="158"/>
        <v>#REF!</v>
      </c>
      <c r="M885" s="35" t="e">
        <f t="shared" si="165"/>
        <v>#REF!</v>
      </c>
      <c r="N885" s="35" t="e">
        <f t="shared" si="166"/>
        <v>#REF!</v>
      </c>
      <c r="O885" s="36" t="e">
        <f t="shared" si="167"/>
        <v>#REF!</v>
      </c>
      <c r="Q885" s="37">
        <f t="shared" si="159"/>
        <v>0</v>
      </c>
      <c r="R885" s="38" t="e">
        <f t="shared" si="160"/>
        <v>#REF!</v>
      </c>
      <c r="S885" s="39" t="e">
        <f t="shared" si="161"/>
        <v>#REF!</v>
      </c>
    </row>
    <row r="886" spans="1:19" x14ac:dyDescent="0.25">
      <c r="A886" s="2"/>
      <c r="C886">
        <f t="shared" si="162"/>
        <v>0</v>
      </c>
      <c r="D886" s="32" t="e">
        <f t="shared" si="163"/>
        <v>#N/A</v>
      </c>
      <c r="E886" s="32" t="e">
        <f>Basic!#REF!</f>
        <v>#REF!</v>
      </c>
      <c r="F886" s="40"/>
      <c r="G886" s="80">
        <f>IFERROR(VLOOKUP(A886,HistData!Y:Z,2,FALSE)/100,G885)</f>
        <v>0.19510000000000002</v>
      </c>
      <c r="H886" s="80" t="str">
        <f>_xll.BDH($B$1,"IVOL_MONEYNESS",A886,A886,"IVOL_MATURITY=MATURITY_1STM","IVOL_MONEYNESS_LEVEL=MONEY_LVL_100_","DTS=H","FACTOR=.01","DAYS=W")</f>
        <v>#N/A Start Date</v>
      </c>
      <c r="I886" s="81" t="str">
        <f t="shared" si="164"/>
        <v>#N/A Start Date</v>
      </c>
      <c r="J886" s="34" t="e">
        <f t="shared" si="156"/>
        <v>#REF!</v>
      </c>
      <c r="K886" s="35" t="e">
        <f t="shared" si="157"/>
        <v>#VALUE!</v>
      </c>
      <c r="L886" s="35" t="e">
        <f t="shared" si="158"/>
        <v>#REF!</v>
      </c>
      <c r="M886" s="35" t="e">
        <f t="shared" si="165"/>
        <v>#REF!</v>
      </c>
      <c r="N886" s="35" t="e">
        <f t="shared" si="166"/>
        <v>#REF!</v>
      </c>
      <c r="O886" s="36" t="e">
        <f t="shared" si="167"/>
        <v>#REF!</v>
      </c>
      <c r="Q886" s="37">
        <f t="shared" si="159"/>
        <v>0</v>
      </c>
      <c r="R886" s="38" t="e">
        <f t="shared" si="160"/>
        <v>#REF!</v>
      </c>
      <c r="S886" s="39" t="e">
        <f t="shared" si="161"/>
        <v>#REF!</v>
      </c>
    </row>
    <row r="887" spans="1:19" x14ac:dyDescent="0.25">
      <c r="A887" s="2"/>
      <c r="C887">
        <f t="shared" si="162"/>
        <v>0</v>
      </c>
      <c r="D887" s="32" t="e">
        <f t="shared" si="163"/>
        <v>#N/A</v>
      </c>
      <c r="E887" s="32" t="e">
        <f>Basic!#REF!</f>
        <v>#REF!</v>
      </c>
      <c r="F887" s="40"/>
      <c r="G887" s="80">
        <f>IFERROR(VLOOKUP(A887,HistData!Y:Z,2,FALSE)/100,G886)</f>
        <v>0.19510000000000002</v>
      </c>
      <c r="H887" s="80" t="str">
        <f>_xll.BDH($B$1,"IVOL_MONEYNESS",A887,A887,"IVOL_MATURITY=MATURITY_1STM","IVOL_MONEYNESS_LEVEL=MONEY_LVL_100_","DTS=H","FACTOR=.01","DAYS=W")</f>
        <v>#N/A Start Date</v>
      </c>
      <c r="I887" s="81" t="str">
        <f t="shared" si="164"/>
        <v>#N/A Start Date</v>
      </c>
      <c r="J887" s="34" t="e">
        <f t="shared" si="156"/>
        <v>#REF!</v>
      </c>
      <c r="K887" s="35" t="e">
        <f t="shared" si="157"/>
        <v>#VALUE!</v>
      </c>
      <c r="L887" s="35" t="e">
        <f t="shared" si="158"/>
        <v>#REF!</v>
      </c>
      <c r="M887" s="35" t="e">
        <f t="shared" si="165"/>
        <v>#REF!</v>
      </c>
      <c r="N887" s="35" t="e">
        <f t="shared" si="166"/>
        <v>#REF!</v>
      </c>
      <c r="O887" s="36" t="e">
        <f t="shared" si="167"/>
        <v>#REF!</v>
      </c>
      <c r="Q887" s="37">
        <f t="shared" si="159"/>
        <v>0</v>
      </c>
      <c r="R887" s="38" t="e">
        <f t="shared" si="160"/>
        <v>#REF!</v>
      </c>
      <c r="S887" s="39" t="e">
        <f t="shared" si="161"/>
        <v>#REF!</v>
      </c>
    </row>
    <row r="888" spans="1:19" x14ac:dyDescent="0.25">
      <c r="A888" s="2"/>
      <c r="C888">
        <f t="shared" si="162"/>
        <v>0</v>
      </c>
      <c r="D888" s="32" t="e">
        <f t="shared" si="163"/>
        <v>#N/A</v>
      </c>
      <c r="E888" s="32" t="e">
        <f>Basic!#REF!</f>
        <v>#REF!</v>
      </c>
      <c r="F888" s="40"/>
      <c r="G888" s="80">
        <f>IFERROR(VLOOKUP(A888,HistData!Y:Z,2,FALSE)/100,G887)</f>
        <v>0.19510000000000002</v>
      </c>
      <c r="H888" s="80" t="str">
        <f>_xll.BDH($B$1,"IVOL_MONEYNESS",A888,A888,"IVOL_MATURITY=MATURITY_1STM","IVOL_MONEYNESS_LEVEL=MONEY_LVL_100_","DTS=H","FACTOR=.01","DAYS=W")</f>
        <v>#N/A Start Date</v>
      </c>
      <c r="I888" s="81" t="str">
        <f t="shared" si="164"/>
        <v>#N/A Start Date</v>
      </c>
      <c r="J888" s="34" t="e">
        <f t="shared" si="156"/>
        <v>#REF!</v>
      </c>
      <c r="K888" s="35" t="e">
        <f t="shared" si="157"/>
        <v>#VALUE!</v>
      </c>
      <c r="L888" s="35" t="e">
        <f t="shared" si="158"/>
        <v>#REF!</v>
      </c>
      <c r="M888" s="35" t="e">
        <f t="shared" si="165"/>
        <v>#REF!</v>
      </c>
      <c r="N888" s="35" t="e">
        <f t="shared" si="166"/>
        <v>#REF!</v>
      </c>
      <c r="O888" s="36" t="e">
        <f t="shared" si="167"/>
        <v>#REF!</v>
      </c>
      <c r="Q888" s="37">
        <f t="shared" si="159"/>
        <v>0</v>
      </c>
      <c r="R888" s="38" t="e">
        <f t="shared" si="160"/>
        <v>#REF!</v>
      </c>
      <c r="S888" s="39" t="e">
        <f t="shared" si="161"/>
        <v>#REF!</v>
      </c>
    </row>
    <row r="889" spans="1:19" x14ac:dyDescent="0.25">
      <c r="A889" s="2"/>
      <c r="C889">
        <f t="shared" si="162"/>
        <v>0</v>
      </c>
      <c r="D889" s="32" t="e">
        <f t="shared" si="163"/>
        <v>#N/A</v>
      </c>
      <c r="E889" s="32" t="e">
        <f>Basic!#REF!</f>
        <v>#REF!</v>
      </c>
      <c r="F889" s="40"/>
      <c r="G889" s="80">
        <f>IFERROR(VLOOKUP(A889,HistData!Y:Z,2,FALSE)/100,G888)</f>
        <v>0.19510000000000002</v>
      </c>
      <c r="H889" s="80" t="str">
        <f>_xll.BDH($B$1,"IVOL_MONEYNESS",A889,A889,"IVOL_MATURITY=MATURITY_1STM","IVOL_MONEYNESS_LEVEL=MONEY_LVL_100_","DTS=H","FACTOR=.01","DAYS=W")</f>
        <v>#N/A Start Date</v>
      </c>
      <c r="I889" s="81" t="str">
        <f t="shared" si="164"/>
        <v>#N/A Start Date</v>
      </c>
      <c r="J889" s="34" t="e">
        <f t="shared" si="156"/>
        <v>#REF!</v>
      </c>
      <c r="K889" s="35" t="e">
        <f t="shared" si="157"/>
        <v>#VALUE!</v>
      </c>
      <c r="L889" s="35" t="e">
        <f t="shared" si="158"/>
        <v>#REF!</v>
      </c>
      <c r="M889" s="35" t="e">
        <f t="shared" si="165"/>
        <v>#REF!</v>
      </c>
      <c r="N889" s="35" t="e">
        <f t="shared" si="166"/>
        <v>#REF!</v>
      </c>
      <c r="O889" s="36" t="e">
        <f t="shared" si="167"/>
        <v>#REF!</v>
      </c>
      <c r="Q889" s="37">
        <f t="shared" si="159"/>
        <v>0</v>
      </c>
      <c r="R889" s="38" t="e">
        <f t="shared" si="160"/>
        <v>#REF!</v>
      </c>
      <c r="S889" s="39" t="e">
        <f t="shared" si="161"/>
        <v>#REF!</v>
      </c>
    </row>
    <row r="890" spans="1:19" x14ac:dyDescent="0.25">
      <c r="A890" s="2"/>
      <c r="C890">
        <f t="shared" si="162"/>
        <v>0</v>
      </c>
      <c r="D890" s="32" t="e">
        <f t="shared" si="163"/>
        <v>#N/A</v>
      </c>
      <c r="E890" s="32" t="e">
        <f>Basic!#REF!</f>
        <v>#REF!</v>
      </c>
      <c r="F890" s="40"/>
      <c r="G890" s="80">
        <f>IFERROR(VLOOKUP(A890,HistData!Y:Z,2,FALSE)/100,G889)</f>
        <v>0.19510000000000002</v>
      </c>
      <c r="H890" s="80" t="str">
        <f>_xll.BDH($B$1,"IVOL_MONEYNESS",A890,A890,"IVOL_MATURITY=MATURITY_1STM","IVOL_MONEYNESS_LEVEL=MONEY_LVL_100_","DTS=H","FACTOR=.01","DAYS=W")</f>
        <v>#N/A Start Date</v>
      </c>
      <c r="I890" s="81" t="str">
        <f t="shared" si="164"/>
        <v>#N/A Start Date</v>
      </c>
      <c r="J890" s="34" t="e">
        <f t="shared" si="156"/>
        <v>#REF!</v>
      </c>
      <c r="K890" s="35" t="e">
        <f t="shared" si="157"/>
        <v>#VALUE!</v>
      </c>
      <c r="L890" s="35" t="e">
        <f t="shared" si="158"/>
        <v>#REF!</v>
      </c>
      <c r="M890" s="35" t="e">
        <f t="shared" si="165"/>
        <v>#REF!</v>
      </c>
      <c r="N890" s="35" t="e">
        <f t="shared" si="166"/>
        <v>#REF!</v>
      </c>
      <c r="O890" s="36" t="e">
        <f t="shared" si="167"/>
        <v>#REF!</v>
      </c>
      <c r="Q890" s="37">
        <f t="shared" si="159"/>
        <v>0</v>
      </c>
      <c r="R890" s="38" t="e">
        <f t="shared" si="160"/>
        <v>#REF!</v>
      </c>
      <c r="S890" s="39" t="e">
        <f t="shared" si="161"/>
        <v>#REF!</v>
      </c>
    </row>
    <row r="891" spans="1:19" x14ac:dyDescent="0.25">
      <c r="A891" s="2"/>
      <c r="C891">
        <f t="shared" si="162"/>
        <v>0</v>
      </c>
      <c r="D891" s="32" t="e">
        <f t="shared" si="163"/>
        <v>#N/A</v>
      </c>
      <c r="E891" s="32" t="e">
        <f>Basic!#REF!</f>
        <v>#REF!</v>
      </c>
      <c r="F891" s="40"/>
      <c r="G891" s="80">
        <f>IFERROR(VLOOKUP(A891,HistData!Y:Z,2,FALSE)/100,G890)</f>
        <v>0.19510000000000002</v>
      </c>
      <c r="H891" s="80" t="str">
        <f>_xll.BDH($B$1,"IVOL_MONEYNESS",A891,A891,"IVOL_MATURITY=MATURITY_1STM","IVOL_MONEYNESS_LEVEL=MONEY_LVL_100_","DTS=H","FACTOR=.01","DAYS=W")</f>
        <v>#N/A Start Date</v>
      </c>
      <c r="I891" s="81" t="str">
        <f t="shared" si="164"/>
        <v>#N/A Start Date</v>
      </c>
      <c r="J891" s="34" t="e">
        <f t="shared" si="156"/>
        <v>#REF!</v>
      </c>
      <c r="K891" s="35" t="e">
        <f t="shared" si="157"/>
        <v>#VALUE!</v>
      </c>
      <c r="L891" s="35" t="e">
        <f t="shared" si="158"/>
        <v>#REF!</v>
      </c>
      <c r="M891" s="35" t="e">
        <f t="shared" si="165"/>
        <v>#REF!</v>
      </c>
      <c r="N891" s="35" t="e">
        <f t="shared" si="166"/>
        <v>#REF!</v>
      </c>
      <c r="O891" s="36" t="e">
        <f t="shared" si="167"/>
        <v>#REF!</v>
      </c>
      <c r="Q891" s="37">
        <f t="shared" si="159"/>
        <v>0</v>
      </c>
      <c r="R891" s="38" t="e">
        <f t="shared" si="160"/>
        <v>#REF!</v>
      </c>
      <c r="S891" s="39" t="e">
        <f t="shared" si="161"/>
        <v>#REF!</v>
      </c>
    </row>
    <row r="892" spans="1:19" x14ac:dyDescent="0.25">
      <c r="A892" s="2"/>
      <c r="C892">
        <f t="shared" si="162"/>
        <v>0</v>
      </c>
      <c r="D892" s="32" t="e">
        <f t="shared" si="163"/>
        <v>#N/A</v>
      </c>
      <c r="E892" s="32" t="e">
        <f>Basic!#REF!</f>
        <v>#REF!</v>
      </c>
      <c r="F892" s="40"/>
      <c r="G892" s="80">
        <f>IFERROR(VLOOKUP(A892,HistData!Y:Z,2,FALSE)/100,G891)</f>
        <v>0.19510000000000002</v>
      </c>
      <c r="H892" s="80" t="str">
        <f>_xll.BDH($B$1,"IVOL_MONEYNESS",A892,A892,"IVOL_MATURITY=MATURITY_1STM","IVOL_MONEYNESS_LEVEL=MONEY_LVL_100_","DTS=H","FACTOR=.01","DAYS=W")</f>
        <v>#N/A Start Date</v>
      </c>
      <c r="I892" s="81" t="str">
        <f t="shared" si="164"/>
        <v>#N/A Start Date</v>
      </c>
      <c r="J892" s="34" t="e">
        <f t="shared" si="156"/>
        <v>#REF!</v>
      </c>
      <c r="K892" s="35" t="e">
        <f t="shared" si="157"/>
        <v>#VALUE!</v>
      </c>
      <c r="L892" s="35" t="e">
        <f t="shared" si="158"/>
        <v>#REF!</v>
      </c>
      <c r="M892" s="35" t="e">
        <f t="shared" si="165"/>
        <v>#REF!</v>
      </c>
      <c r="N892" s="35" t="e">
        <f t="shared" si="166"/>
        <v>#REF!</v>
      </c>
      <c r="O892" s="36" t="e">
        <f t="shared" si="167"/>
        <v>#REF!</v>
      </c>
      <c r="Q892" s="37">
        <f t="shared" si="159"/>
        <v>0</v>
      </c>
      <c r="R892" s="38" t="e">
        <f t="shared" si="160"/>
        <v>#REF!</v>
      </c>
      <c r="S892" s="39" t="e">
        <f t="shared" si="161"/>
        <v>#REF!</v>
      </c>
    </row>
    <row r="893" spans="1:19" x14ac:dyDescent="0.25">
      <c r="A893" s="2"/>
      <c r="C893">
        <f t="shared" si="162"/>
        <v>0</v>
      </c>
      <c r="D893" s="32" t="e">
        <f t="shared" si="163"/>
        <v>#N/A</v>
      </c>
      <c r="E893" s="32" t="e">
        <f>Basic!#REF!</f>
        <v>#REF!</v>
      </c>
      <c r="F893" s="40"/>
      <c r="G893" s="80">
        <f>IFERROR(VLOOKUP(A893,HistData!Y:Z,2,FALSE)/100,G892)</f>
        <v>0.19510000000000002</v>
      </c>
      <c r="H893" s="80" t="str">
        <f>_xll.BDH($B$1,"IVOL_MONEYNESS",A893,A893,"IVOL_MATURITY=MATURITY_1STM","IVOL_MONEYNESS_LEVEL=MONEY_LVL_100_","DTS=H","FACTOR=.01","DAYS=W")</f>
        <v>#N/A Start Date</v>
      </c>
      <c r="I893" s="81" t="str">
        <f t="shared" si="164"/>
        <v>#N/A Start Date</v>
      </c>
      <c r="J893" s="34" t="e">
        <f t="shared" si="156"/>
        <v>#REF!</v>
      </c>
      <c r="K893" s="35" t="e">
        <f t="shared" si="157"/>
        <v>#VALUE!</v>
      </c>
      <c r="L893" s="35" t="e">
        <f t="shared" si="158"/>
        <v>#REF!</v>
      </c>
      <c r="M893" s="35" t="e">
        <f t="shared" si="165"/>
        <v>#REF!</v>
      </c>
      <c r="N893" s="35" t="e">
        <f t="shared" si="166"/>
        <v>#REF!</v>
      </c>
      <c r="O893" s="36" t="e">
        <f t="shared" si="167"/>
        <v>#REF!</v>
      </c>
      <c r="Q893" s="37">
        <f t="shared" si="159"/>
        <v>0</v>
      </c>
      <c r="R893" s="38" t="e">
        <f t="shared" si="160"/>
        <v>#REF!</v>
      </c>
      <c r="S893" s="39" t="e">
        <f t="shared" si="161"/>
        <v>#REF!</v>
      </c>
    </row>
    <row r="894" spans="1:19" x14ac:dyDescent="0.25">
      <c r="A894" s="2"/>
      <c r="C894">
        <f t="shared" si="162"/>
        <v>0</v>
      </c>
      <c r="D894" s="32" t="e">
        <f t="shared" si="163"/>
        <v>#N/A</v>
      </c>
      <c r="E894" s="32" t="e">
        <f>Basic!#REF!</f>
        <v>#REF!</v>
      </c>
      <c r="F894" s="40"/>
      <c r="G894" s="80">
        <f>IFERROR(VLOOKUP(A894,HistData!Y:Z,2,FALSE)/100,G893)</f>
        <v>0.19510000000000002</v>
      </c>
      <c r="H894" s="80" t="str">
        <f>_xll.BDH($B$1,"IVOL_MONEYNESS",A894,A894,"IVOL_MATURITY=MATURITY_1STM","IVOL_MONEYNESS_LEVEL=MONEY_LVL_100_","DTS=H","FACTOR=.01","DAYS=W")</f>
        <v>#N/A Start Date</v>
      </c>
      <c r="I894" s="81" t="str">
        <f t="shared" si="164"/>
        <v>#N/A Start Date</v>
      </c>
      <c r="J894" s="34" t="e">
        <f t="shared" si="156"/>
        <v>#REF!</v>
      </c>
      <c r="K894" s="35" t="e">
        <f t="shared" si="157"/>
        <v>#VALUE!</v>
      </c>
      <c r="L894" s="35" t="e">
        <f t="shared" si="158"/>
        <v>#REF!</v>
      </c>
      <c r="M894" s="35" t="e">
        <f t="shared" si="165"/>
        <v>#REF!</v>
      </c>
      <c r="N894" s="35" t="e">
        <f t="shared" si="166"/>
        <v>#REF!</v>
      </c>
      <c r="O894" s="36" t="e">
        <f t="shared" si="167"/>
        <v>#REF!</v>
      </c>
      <c r="Q894" s="37">
        <f t="shared" si="159"/>
        <v>0</v>
      </c>
      <c r="R894" s="38" t="e">
        <f t="shared" si="160"/>
        <v>#REF!</v>
      </c>
      <c r="S894" s="39" t="e">
        <f t="shared" si="161"/>
        <v>#REF!</v>
      </c>
    </row>
    <row r="895" spans="1:19" x14ac:dyDescent="0.25">
      <c r="A895" s="2"/>
      <c r="C895">
        <f t="shared" si="162"/>
        <v>0</v>
      </c>
      <c r="D895" s="32" t="e">
        <f t="shared" si="163"/>
        <v>#N/A</v>
      </c>
      <c r="E895" s="32" t="e">
        <f>Basic!#REF!</f>
        <v>#REF!</v>
      </c>
      <c r="F895" s="40"/>
      <c r="G895" s="80">
        <f>IFERROR(VLOOKUP(A895,HistData!Y:Z,2,FALSE)/100,G894)</f>
        <v>0.19510000000000002</v>
      </c>
      <c r="H895" s="80" t="str">
        <f>_xll.BDH($B$1,"IVOL_MONEYNESS",A895,A895,"IVOL_MATURITY=MATURITY_1STM","IVOL_MONEYNESS_LEVEL=MONEY_LVL_100_","DTS=H","FACTOR=.01","DAYS=W")</f>
        <v>#N/A Start Date</v>
      </c>
      <c r="I895" s="81" t="str">
        <f t="shared" si="164"/>
        <v>#N/A Start Date</v>
      </c>
      <c r="J895" s="34" t="e">
        <f t="shared" si="156"/>
        <v>#REF!</v>
      </c>
      <c r="K895" s="35" t="e">
        <f t="shared" si="157"/>
        <v>#VALUE!</v>
      </c>
      <c r="L895" s="35" t="e">
        <f t="shared" si="158"/>
        <v>#REF!</v>
      </c>
      <c r="M895" s="35" t="e">
        <f t="shared" si="165"/>
        <v>#REF!</v>
      </c>
      <c r="N895" s="35" t="e">
        <f t="shared" si="166"/>
        <v>#REF!</v>
      </c>
      <c r="O895" s="36" t="e">
        <f t="shared" si="167"/>
        <v>#REF!</v>
      </c>
      <c r="Q895" s="37">
        <f t="shared" si="159"/>
        <v>0</v>
      </c>
      <c r="R895" s="38" t="e">
        <f t="shared" si="160"/>
        <v>#REF!</v>
      </c>
      <c r="S895" s="39" t="e">
        <f t="shared" si="161"/>
        <v>#REF!</v>
      </c>
    </row>
    <row r="896" spans="1:19" x14ac:dyDescent="0.25">
      <c r="A896" s="2"/>
      <c r="C896">
        <f t="shared" si="162"/>
        <v>0</v>
      </c>
      <c r="D896" s="32" t="e">
        <f t="shared" si="163"/>
        <v>#N/A</v>
      </c>
      <c r="E896" s="32" t="e">
        <f>Basic!#REF!</f>
        <v>#REF!</v>
      </c>
      <c r="F896" s="40"/>
      <c r="G896" s="80">
        <f>IFERROR(VLOOKUP(A896,HistData!Y:Z,2,FALSE)/100,G895)</f>
        <v>0.19510000000000002</v>
      </c>
      <c r="H896" s="80" t="str">
        <f>_xll.BDH($B$1,"IVOL_MONEYNESS",A896,A896,"IVOL_MATURITY=MATURITY_1STM","IVOL_MONEYNESS_LEVEL=MONEY_LVL_100_","DTS=H","FACTOR=.01","DAYS=W")</f>
        <v>#N/A Start Date</v>
      </c>
      <c r="I896" s="81" t="str">
        <f t="shared" si="164"/>
        <v>#N/A Start Date</v>
      </c>
      <c r="J896" s="34" t="e">
        <f t="shared" si="156"/>
        <v>#REF!</v>
      </c>
      <c r="K896" s="35" t="e">
        <f t="shared" si="157"/>
        <v>#VALUE!</v>
      </c>
      <c r="L896" s="35" t="e">
        <f t="shared" si="158"/>
        <v>#REF!</v>
      </c>
      <c r="M896" s="35" t="e">
        <f t="shared" si="165"/>
        <v>#REF!</v>
      </c>
      <c r="N896" s="35" t="e">
        <f t="shared" si="166"/>
        <v>#REF!</v>
      </c>
      <c r="O896" s="36" t="e">
        <f t="shared" si="167"/>
        <v>#REF!</v>
      </c>
      <c r="Q896" s="37">
        <f t="shared" si="159"/>
        <v>0</v>
      </c>
      <c r="R896" s="38" t="e">
        <f t="shared" si="160"/>
        <v>#REF!</v>
      </c>
      <c r="S896" s="39" t="e">
        <f t="shared" si="161"/>
        <v>#REF!</v>
      </c>
    </row>
    <row r="897" spans="1:19" x14ac:dyDescent="0.25">
      <c r="A897" s="2"/>
      <c r="C897">
        <f t="shared" si="162"/>
        <v>0</v>
      </c>
      <c r="D897" s="32" t="e">
        <f t="shared" si="163"/>
        <v>#N/A</v>
      </c>
      <c r="E897" s="32" t="e">
        <f>Basic!#REF!</f>
        <v>#REF!</v>
      </c>
      <c r="F897" s="40"/>
      <c r="G897" s="80">
        <f>IFERROR(VLOOKUP(A897,HistData!Y:Z,2,FALSE)/100,G896)</f>
        <v>0.19510000000000002</v>
      </c>
      <c r="H897" s="80" t="str">
        <f>_xll.BDH($B$1,"IVOL_MONEYNESS",A897,A897,"IVOL_MATURITY=MATURITY_1STM","IVOL_MONEYNESS_LEVEL=MONEY_LVL_100_","DTS=H","FACTOR=.01","DAYS=W")</f>
        <v>#N/A Start Date</v>
      </c>
      <c r="I897" s="81" t="str">
        <f t="shared" si="164"/>
        <v>#N/A Start Date</v>
      </c>
      <c r="J897" s="34" t="e">
        <f t="shared" si="156"/>
        <v>#REF!</v>
      </c>
      <c r="K897" s="35" t="e">
        <f t="shared" si="157"/>
        <v>#VALUE!</v>
      </c>
      <c r="L897" s="35" t="e">
        <f t="shared" si="158"/>
        <v>#REF!</v>
      </c>
      <c r="M897" s="35" t="e">
        <f t="shared" si="165"/>
        <v>#REF!</v>
      </c>
      <c r="N897" s="35" t="e">
        <f t="shared" si="166"/>
        <v>#REF!</v>
      </c>
      <c r="O897" s="36" t="e">
        <f t="shared" si="167"/>
        <v>#REF!</v>
      </c>
      <c r="Q897" s="37">
        <f t="shared" si="159"/>
        <v>0</v>
      </c>
      <c r="R897" s="38" t="e">
        <f t="shared" si="160"/>
        <v>#REF!</v>
      </c>
      <c r="S897" s="39" t="e">
        <f t="shared" si="161"/>
        <v>#REF!</v>
      </c>
    </row>
    <row r="898" spans="1:19" x14ac:dyDescent="0.25">
      <c r="A898" s="2"/>
      <c r="C898">
        <f t="shared" si="162"/>
        <v>0</v>
      </c>
      <c r="D898" s="32" t="e">
        <f t="shared" si="163"/>
        <v>#N/A</v>
      </c>
      <c r="E898" s="32" t="e">
        <f>Basic!#REF!</f>
        <v>#REF!</v>
      </c>
      <c r="F898" s="40"/>
      <c r="G898" s="80">
        <f>IFERROR(VLOOKUP(A898,HistData!Y:Z,2,FALSE)/100,G897)</f>
        <v>0.19510000000000002</v>
      </c>
      <c r="H898" s="80" t="str">
        <f>_xll.BDH($B$1,"IVOL_MONEYNESS",A898,A898,"IVOL_MATURITY=MATURITY_1STM","IVOL_MONEYNESS_LEVEL=MONEY_LVL_100_","DTS=H","FACTOR=.01","DAYS=W")</f>
        <v>#N/A Start Date</v>
      </c>
      <c r="I898" s="81" t="str">
        <f t="shared" si="164"/>
        <v>#N/A Start Date</v>
      </c>
      <c r="J898" s="34" t="e">
        <f t="shared" si="156"/>
        <v>#REF!</v>
      </c>
      <c r="K898" s="35" t="e">
        <f t="shared" si="157"/>
        <v>#VALUE!</v>
      </c>
      <c r="L898" s="35" t="e">
        <f t="shared" si="158"/>
        <v>#REF!</v>
      </c>
      <c r="M898" s="35" t="e">
        <f t="shared" si="165"/>
        <v>#REF!</v>
      </c>
      <c r="N898" s="35" t="e">
        <f t="shared" si="166"/>
        <v>#REF!</v>
      </c>
      <c r="O898" s="36" t="e">
        <f t="shared" si="167"/>
        <v>#REF!</v>
      </c>
      <c r="Q898" s="37">
        <f t="shared" si="159"/>
        <v>0</v>
      </c>
      <c r="R898" s="38" t="e">
        <f t="shared" si="160"/>
        <v>#REF!</v>
      </c>
      <c r="S898" s="39" t="e">
        <f t="shared" si="161"/>
        <v>#REF!</v>
      </c>
    </row>
    <row r="899" spans="1:19" x14ac:dyDescent="0.25">
      <c r="A899" s="2"/>
      <c r="C899">
        <f t="shared" si="162"/>
        <v>0</v>
      </c>
      <c r="D899" s="32" t="e">
        <f t="shared" si="163"/>
        <v>#N/A</v>
      </c>
      <c r="E899" s="32" t="e">
        <f>Basic!#REF!</f>
        <v>#REF!</v>
      </c>
      <c r="F899" s="40"/>
      <c r="G899" s="80">
        <f>IFERROR(VLOOKUP(A899,HistData!Y:Z,2,FALSE)/100,G898)</f>
        <v>0.19510000000000002</v>
      </c>
      <c r="H899" s="80" t="str">
        <f>_xll.BDH($B$1,"IVOL_MONEYNESS",A899,A899,"IVOL_MATURITY=MATURITY_1STM","IVOL_MONEYNESS_LEVEL=MONEY_LVL_100_","DTS=H","FACTOR=.01","DAYS=W")</f>
        <v>#N/A Start Date</v>
      </c>
      <c r="I899" s="81" t="str">
        <f t="shared" si="164"/>
        <v>#N/A Start Date</v>
      </c>
      <c r="J899" s="34" t="e">
        <f t="shared" si="156"/>
        <v>#REF!</v>
      </c>
      <c r="K899" s="35" t="e">
        <f t="shared" si="157"/>
        <v>#VALUE!</v>
      </c>
      <c r="L899" s="35" t="e">
        <f t="shared" si="158"/>
        <v>#REF!</v>
      </c>
      <c r="M899" s="35" t="e">
        <f t="shared" si="165"/>
        <v>#REF!</v>
      </c>
      <c r="N899" s="35" t="e">
        <f t="shared" si="166"/>
        <v>#REF!</v>
      </c>
      <c r="O899" s="36" t="e">
        <f t="shared" si="167"/>
        <v>#REF!</v>
      </c>
      <c r="Q899" s="37">
        <f t="shared" si="159"/>
        <v>0</v>
      </c>
      <c r="R899" s="38" t="e">
        <f t="shared" si="160"/>
        <v>#REF!</v>
      </c>
      <c r="S899" s="39" t="e">
        <f t="shared" si="161"/>
        <v>#REF!</v>
      </c>
    </row>
    <row r="900" spans="1:19" x14ac:dyDescent="0.25">
      <c r="A900" s="2"/>
      <c r="C900">
        <f t="shared" si="162"/>
        <v>0</v>
      </c>
      <c r="D900" s="32" t="e">
        <f t="shared" si="163"/>
        <v>#N/A</v>
      </c>
      <c r="E900" s="32" t="e">
        <f>Basic!#REF!</f>
        <v>#REF!</v>
      </c>
      <c r="F900" s="40"/>
      <c r="G900" s="80">
        <f>IFERROR(VLOOKUP(A900,HistData!Y:Z,2,FALSE)/100,G899)</f>
        <v>0.19510000000000002</v>
      </c>
      <c r="H900" s="80" t="str">
        <f>_xll.BDH($B$1,"IVOL_MONEYNESS",A900,A900,"IVOL_MATURITY=MATURITY_1STM","IVOL_MONEYNESS_LEVEL=MONEY_LVL_100_","DTS=H","FACTOR=.01","DAYS=W")</f>
        <v>#N/A Start Date</v>
      </c>
      <c r="I900" s="81" t="str">
        <f t="shared" si="164"/>
        <v>#N/A Start Date</v>
      </c>
      <c r="J900" s="34" t="e">
        <f t="shared" si="156"/>
        <v>#REF!</v>
      </c>
      <c r="K900" s="35" t="e">
        <f t="shared" si="157"/>
        <v>#VALUE!</v>
      </c>
      <c r="L900" s="35" t="e">
        <f t="shared" si="158"/>
        <v>#REF!</v>
      </c>
      <c r="M900" s="35" t="e">
        <f t="shared" si="165"/>
        <v>#REF!</v>
      </c>
      <c r="N900" s="35" t="e">
        <f t="shared" si="166"/>
        <v>#REF!</v>
      </c>
      <c r="O900" s="36" t="e">
        <f t="shared" si="167"/>
        <v>#REF!</v>
      </c>
      <c r="Q900" s="37">
        <f t="shared" si="159"/>
        <v>0</v>
      </c>
      <c r="R900" s="38" t="e">
        <f t="shared" si="160"/>
        <v>#REF!</v>
      </c>
      <c r="S900" s="39" t="e">
        <f t="shared" si="161"/>
        <v>#REF!</v>
      </c>
    </row>
    <row r="901" spans="1:19" x14ac:dyDescent="0.25">
      <c r="A901" s="2"/>
      <c r="C901">
        <f t="shared" si="162"/>
        <v>0</v>
      </c>
      <c r="D901" s="32" t="e">
        <f t="shared" si="163"/>
        <v>#N/A</v>
      </c>
      <c r="E901" s="32" t="e">
        <f>Basic!#REF!</f>
        <v>#REF!</v>
      </c>
      <c r="F901" s="40"/>
      <c r="G901" s="80">
        <f>IFERROR(VLOOKUP(A901,HistData!Y:Z,2,FALSE)/100,G900)</f>
        <v>0.19510000000000002</v>
      </c>
      <c r="H901" s="80" t="str">
        <f>_xll.BDH($B$1,"IVOL_MONEYNESS",A901,A901,"IVOL_MATURITY=MATURITY_1STM","IVOL_MONEYNESS_LEVEL=MONEY_LVL_100_","DTS=H","FACTOR=.01","DAYS=W")</f>
        <v>#N/A Start Date</v>
      </c>
      <c r="I901" s="81" t="str">
        <f t="shared" si="164"/>
        <v>#N/A Start Date</v>
      </c>
      <c r="J901" s="34" t="e">
        <f t="shared" si="156"/>
        <v>#REF!</v>
      </c>
      <c r="K901" s="35" t="e">
        <f t="shared" si="157"/>
        <v>#VALUE!</v>
      </c>
      <c r="L901" s="35" t="e">
        <f t="shared" si="158"/>
        <v>#REF!</v>
      </c>
      <c r="M901" s="35" t="e">
        <f t="shared" si="165"/>
        <v>#REF!</v>
      </c>
      <c r="N901" s="35" t="e">
        <f t="shared" si="166"/>
        <v>#REF!</v>
      </c>
      <c r="O901" s="36" t="e">
        <f t="shared" si="167"/>
        <v>#REF!</v>
      </c>
      <c r="Q901" s="37">
        <f t="shared" si="159"/>
        <v>0</v>
      </c>
      <c r="R901" s="38" t="e">
        <f t="shared" si="160"/>
        <v>#REF!</v>
      </c>
      <c r="S901" s="39" t="e">
        <f t="shared" si="161"/>
        <v>#REF!</v>
      </c>
    </row>
    <row r="902" spans="1:19" x14ac:dyDescent="0.25">
      <c r="A902" s="2"/>
      <c r="C902">
        <f t="shared" si="162"/>
        <v>0</v>
      </c>
      <c r="D902" s="32" t="e">
        <f t="shared" si="163"/>
        <v>#N/A</v>
      </c>
      <c r="E902" s="32" t="e">
        <f>Basic!#REF!</f>
        <v>#REF!</v>
      </c>
      <c r="F902" s="40"/>
      <c r="G902" s="80">
        <f>IFERROR(VLOOKUP(A902,HistData!Y:Z,2,FALSE)/100,G901)</f>
        <v>0.19510000000000002</v>
      </c>
      <c r="H902" s="80" t="str">
        <f>_xll.BDH($B$1,"IVOL_MONEYNESS",A902,A902,"IVOL_MATURITY=MATURITY_1STM","IVOL_MONEYNESS_LEVEL=MONEY_LVL_100_","DTS=H","FACTOR=.01","DAYS=W")</f>
        <v>#N/A Start Date</v>
      </c>
      <c r="I902" s="81" t="str">
        <f t="shared" si="164"/>
        <v>#N/A Start Date</v>
      </c>
      <c r="J902" s="34" t="e">
        <f t="shared" ref="J902:J965" si="168">++E902*EXP(-F902*(D902/365))</f>
        <v>#REF!</v>
      </c>
      <c r="K902" s="35" t="e">
        <f t="shared" ref="K902:K965" si="169">+I902*(D902/365)^0.5</f>
        <v>#VALUE!</v>
      </c>
      <c r="L902" s="35" t="e">
        <f t="shared" ref="L902:L965" si="170">++(LN(B902/E902)+(F902+I902*I902/2)*(D902/365))/(I902*(D902/365)^0.5)</f>
        <v>#REF!</v>
      </c>
      <c r="M902" s="35" t="e">
        <f t="shared" si="165"/>
        <v>#REF!</v>
      </c>
      <c r="N902" s="35" t="e">
        <f t="shared" si="166"/>
        <v>#REF!</v>
      </c>
      <c r="O902" s="36" t="e">
        <f t="shared" si="167"/>
        <v>#REF!</v>
      </c>
      <c r="Q902" s="37">
        <f t="shared" ref="Q902:Q965" si="171">A902</f>
        <v>0</v>
      </c>
      <c r="R902" s="38" t="e">
        <f t="shared" ref="R902:R965" si="172">+N902*B902-O902</f>
        <v>#REF!</v>
      </c>
      <c r="S902" s="39" t="e">
        <f t="shared" ref="S902:S965" si="173">+R902+J902-B902</f>
        <v>#REF!</v>
      </c>
    </row>
    <row r="903" spans="1:19" x14ac:dyDescent="0.25">
      <c r="A903" s="2"/>
      <c r="C903">
        <f t="shared" ref="C903:C966" si="174">IF(AND(DAY(A903)&gt;=15,DAY(A903)&lt;=21,WEEKDAY(A903)-1=5),1,0)</f>
        <v>0</v>
      </c>
      <c r="D903" s="32" t="e">
        <f t="shared" ref="D903:D966" si="175">MATCH(1,C904:C947,0)</f>
        <v>#N/A</v>
      </c>
      <c r="E903" s="32" t="e">
        <f>Basic!#REF!</f>
        <v>#REF!</v>
      </c>
      <c r="F903" s="40"/>
      <c r="G903" s="80">
        <f>IFERROR(VLOOKUP(A903,HistData!Y:Z,2,FALSE)/100,G902)</f>
        <v>0.19510000000000002</v>
      </c>
      <c r="H903" s="80" t="str">
        <f>_xll.BDH($B$1,"IVOL_MONEYNESS",A903,A903,"IVOL_MATURITY=MATURITY_1STM","IVOL_MONEYNESS_LEVEL=MONEY_LVL_100_","DTS=H","FACTOR=.01","DAYS=W")</f>
        <v>#N/A Start Date</v>
      </c>
      <c r="I903" s="81" t="str">
        <f t="shared" ref="I903:I966" si="176">H903</f>
        <v>#N/A Start Date</v>
      </c>
      <c r="J903" s="34" t="e">
        <f t="shared" si="168"/>
        <v>#REF!</v>
      </c>
      <c r="K903" s="35" t="e">
        <f t="shared" si="169"/>
        <v>#VALUE!</v>
      </c>
      <c r="L903" s="35" t="e">
        <f t="shared" si="170"/>
        <v>#REF!</v>
      </c>
      <c r="M903" s="35" t="e">
        <f t="shared" ref="M903:M966" si="177">+L903-K903</f>
        <v>#REF!</v>
      </c>
      <c r="N903" s="35" t="e">
        <f t="shared" ref="N903:N966" si="178">NORMDIST(L903,0,1,TRUE)</f>
        <v>#REF!</v>
      </c>
      <c r="O903" s="36" t="e">
        <f t="shared" ref="O903:O966" si="179">NORMDIST(M903,0,1,TRUE)*J903</f>
        <v>#REF!</v>
      </c>
      <c r="Q903" s="37">
        <f t="shared" si="171"/>
        <v>0</v>
      </c>
      <c r="R903" s="38" t="e">
        <f t="shared" si="172"/>
        <v>#REF!</v>
      </c>
      <c r="S903" s="39" t="e">
        <f t="shared" si="173"/>
        <v>#REF!</v>
      </c>
    </row>
    <row r="904" spans="1:19" x14ac:dyDescent="0.25">
      <c r="A904" s="2"/>
      <c r="C904">
        <f t="shared" si="174"/>
        <v>0</v>
      </c>
      <c r="D904" s="32" t="e">
        <f t="shared" si="175"/>
        <v>#N/A</v>
      </c>
      <c r="E904" s="32" t="e">
        <f>Basic!#REF!</f>
        <v>#REF!</v>
      </c>
      <c r="F904" s="40"/>
      <c r="G904" s="80">
        <f>IFERROR(VLOOKUP(A904,HistData!Y:Z,2,FALSE)/100,G903)</f>
        <v>0.19510000000000002</v>
      </c>
      <c r="H904" s="80" t="str">
        <f>_xll.BDH($B$1,"IVOL_MONEYNESS",A904,A904,"IVOL_MATURITY=MATURITY_1STM","IVOL_MONEYNESS_LEVEL=MONEY_LVL_100_","DTS=H","FACTOR=.01","DAYS=W")</f>
        <v>#N/A Start Date</v>
      </c>
      <c r="I904" s="81" t="str">
        <f t="shared" si="176"/>
        <v>#N/A Start Date</v>
      </c>
      <c r="J904" s="34" t="e">
        <f t="shared" si="168"/>
        <v>#REF!</v>
      </c>
      <c r="K904" s="35" t="e">
        <f t="shared" si="169"/>
        <v>#VALUE!</v>
      </c>
      <c r="L904" s="35" t="e">
        <f t="shared" si="170"/>
        <v>#REF!</v>
      </c>
      <c r="M904" s="35" t="e">
        <f t="shared" si="177"/>
        <v>#REF!</v>
      </c>
      <c r="N904" s="35" t="e">
        <f t="shared" si="178"/>
        <v>#REF!</v>
      </c>
      <c r="O904" s="36" t="e">
        <f t="shared" si="179"/>
        <v>#REF!</v>
      </c>
      <c r="Q904" s="37">
        <f t="shared" si="171"/>
        <v>0</v>
      </c>
      <c r="R904" s="38" t="e">
        <f t="shared" si="172"/>
        <v>#REF!</v>
      </c>
      <c r="S904" s="39" t="e">
        <f t="shared" si="173"/>
        <v>#REF!</v>
      </c>
    </row>
    <row r="905" spans="1:19" x14ac:dyDescent="0.25">
      <c r="A905" s="2"/>
      <c r="C905">
        <f t="shared" si="174"/>
        <v>0</v>
      </c>
      <c r="D905" s="32" t="e">
        <f t="shared" si="175"/>
        <v>#N/A</v>
      </c>
      <c r="E905" s="32" t="e">
        <f>Basic!#REF!</f>
        <v>#REF!</v>
      </c>
      <c r="F905" s="40"/>
      <c r="G905" s="80">
        <f>IFERROR(VLOOKUP(A905,HistData!Y:Z,2,FALSE)/100,G904)</f>
        <v>0.19510000000000002</v>
      </c>
      <c r="H905" s="80" t="str">
        <f>_xll.BDH($B$1,"IVOL_MONEYNESS",A905,A905,"IVOL_MATURITY=MATURITY_1STM","IVOL_MONEYNESS_LEVEL=MONEY_LVL_100_","DTS=H","FACTOR=.01","DAYS=W")</f>
        <v>#N/A Start Date</v>
      </c>
      <c r="I905" s="81" t="str">
        <f t="shared" si="176"/>
        <v>#N/A Start Date</v>
      </c>
      <c r="J905" s="34" t="e">
        <f t="shared" si="168"/>
        <v>#REF!</v>
      </c>
      <c r="K905" s="35" t="e">
        <f t="shared" si="169"/>
        <v>#VALUE!</v>
      </c>
      <c r="L905" s="35" t="e">
        <f t="shared" si="170"/>
        <v>#REF!</v>
      </c>
      <c r="M905" s="35" t="e">
        <f t="shared" si="177"/>
        <v>#REF!</v>
      </c>
      <c r="N905" s="35" t="e">
        <f t="shared" si="178"/>
        <v>#REF!</v>
      </c>
      <c r="O905" s="36" t="e">
        <f t="shared" si="179"/>
        <v>#REF!</v>
      </c>
      <c r="Q905" s="37">
        <f t="shared" si="171"/>
        <v>0</v>
      </c>
      <c r="R905" s="38" t="e">
        <f t="shared" si="172"/>
        <v>#REF!</v>
      </c>
      <c r="S905" s="39" t="e">
        <f t="shared" si="173"/>
        <v>#REF!</v>
      </c>
    </row>
    <row r="906" spans="1:19" x14ac:dyDescent="0.25">
      <c r="A906" s="2"/>
      <c r="C906">
        <f t="shared" si="174"/>
        <v>0</v>
      </c>
      <c r="D906" s="32" t="e">
        <f t="shared" si="175"/>
        <v>#N/A</v>
      </c>
      <c r="E906" s="32" t="e">
        <f>Basic!#REF!</f>
        <v>#REF!</v>
      </c>
      <c r="F906" s="40"/>
      <c r="G906" s="80">
        <f>IFERROR(VLOOKUP(A906,HistData!Y:Z,2,FALSE)/100,G905)</f>
        <v>0.19510000000000002</v>
      </c>
      <c r="H906" s="80" t="str">
        <f>_xll.BDH($B$1,"IVOL_MONEYNESS",A906,A906,"IVOL_MATURITY=MATURITY_1STM","IVOL_MONEYNESS_LEVEL=MONEY_LVL_100_","DTS=H","FACTOR=.01","DAYS=W")</f>
        <v>#N/A Start Date</v>
      </c>
      <c r="I906" s="81" t="str">
        <f t="shared" si="176"/>
        <v>#N/A Start Date</v>
      </c>
      <c r="J906" s="34" t="e">
        <f t="shared" si="168"/>
        <v>#REF!</v>
      </c>
      <c r="K906" s="35" t="e">
        <f t="shared" si="169"/>
        <v>#VALUE!</v>
      </c>
      <c r="L906" s="35" t="e">
        <f t="shared" si="170"/>
        <v>#REF!</v>
      </c>
      <c r="M906" s="35" t="e">
        <f t="shared" si="177"/>
        <v>#REF!</v>
      </c>
      <c r="N906" s="35" t="e">
        <f t="shared" si="178"/>
        <v>#REF!</v>
      </c>
      <c r="O906" s="36" t="e">
        <f t="shared" si="179"/>
        <v>#REF!</v>
      </c>
      <c r="Q906" s="37">
        <f t="shared" si="171"/>
        <v>0</v>
      </c>
      <c r="R906" s="38" t="e">
        <f t="shared" si="172"/>
        <v>#REF!</v>
      </c>
      <c r="S906" s="39" t="e">
        <f t="shared" si="173"/>
        <v>#REF!</v>
      </c>
    </row>
    <row r="907" spans="1:19" x14ac:dyDescent="0.25">
      <c r="A907" s="2"/>
      <c r="C907">
        <f t="shared" si="174"/>
        <v>0</v>
      </c>
      <c r="D907" s="32" t="e">
        <f t="shared" si="175"/>
        <v>#N/A</v>
      </c>
      <c r="E907" s="32" t="e">
        <f>Basic!#REF!</f>
        <v>#REF!</v>
      </c>
      <c r="F907" s="40"/>
      <c r="G907" s="80">
        <f>IFERROR(VLOOKUP(A907,HistData!Y:Z,2,FALSE)/100,G906)</f>
        <v>0.19510000000000002</v>
      </c>
      <c r="H907" s="80" t="str">
        <f>_xll.BDH($B$1,"IVOL_MONEYNESS",A907,A907,"IVOL_MATURITY=MATURITY_1STM","IVOL_MONEYNESS_LEVEL=MONEY_LVL_100_","DTS=H","FACTOR=.01","DAYS=W")</f>
        <v>#N/A Start Date</v>
      </c>
      <c r="I907" s="81" t="str">
        <f t="shared" si="176"/>
        <v>#N/A Start Date</v>
      </c>
      <c r="J907" s="34" t="e">
        <f t="shared" si="168"/>
        <v>#REF!</v>
      </c>
      <c r="K907" s="35" t="e">
        <f t="shared" si="169"/>
        <v>#VALUE!</v>
      </c>
      <c r="L907" s="35" t="e">
        <f t="shared" si="170"/>
        <v>#REF!</v>
      </c>
      <c r="M907" s="35" t="e">
        <f t="shared" si="177"/>
        <v>#REF!</v>
      </c>
      <c r="N907" s="35" t="e">
        <f t="shared" si="178"/>
        <v>#REF!</v>
      </c>
      <c r="O907" s="36" t="e">
        <f t="shared" si="179"/>
        <v>#REF!</v>
      </c>
      <c r="Q907" s="37">
        <f t="shared" si="171"/>
        <v>0</v>
      </c>
      <c r="R907" s="38" t="e">
        <f t="shared" si="172"/>
        <v>#REF!</v>
      </c>
      <c r="S907" s="39" t="e">
        <f t="shared" si="173"/>
        <v>#REF!</v>
      </c>
    </row>
    <row r="908" spans="1:19" x14ac:dyDescent="0.25">
      <c r="A908" s="2"/>
      <c r="C908">
        <f t="shared" si="174"/>
        <v>0</v>
      </c>
      <c r="D908" s="32" t="e">
        <f t="shared" si="175"/>
        <v>#N/A</v>
      </c>
      <c r="E908" s="32" t="e">
        <f>Basic!#REF!</f>
        <v>#REF!</v>
      </c>
      <c r="F908" s="40"/>
      <c r="G908" s="80">
        <f>IFERROR(VLOOKUP(A908,HistData!Y:Z,2,FALSE)/100,G907)</f>
        <v>0.19510000000000002</v>
      </c>
      <c r="H908" s="80" t="str">
        <f>_xll.BDH($B$1,"IVOL_MONEYNESS",A908,A908,"IVOL_MATURITY=MATURITY_1STM","IVOL_MONEYNESS_LEVEL=MONEY_LVL_100_","DTS=H","FACTOR=.01","DAYS=W")</f>
        <v>#N/A Start Date</v>
      </c>
      <c r="I908" s="81" t="str">
        <f t="shared" si="176"/>
        <v>#N/A Start Date</v>
      </c>
      <c r="J908" s="34" t="e">
        <f t="shared" si="168"/>
        <v>#REF!</v>
      </c>
      <c r="K908" s="35" t="e">
        <f t="shared" si="169"/>
        <v>#VALUE!</v>
      </c>
      <c r="L908" s="35" t="e">
        <f t="shared" si="170"/>
        <v>#REF!</v>
      </c>
      <c r="M908" s="35" t="e">
        <f t="shared" si="177"/>
        <v>#REF!</v>
      </c>
      <c r="N908" s="35" t="e">
        <f t="shared" si="178"/>
        <v>#REF!</v>
      </c>
      <c r="O908" s="36" t="e">
        <f t="shared" si="179"/>
        <v>#REF!</v>
      </c>
      <c r="Q908" s="37">
        <f t="shared" si="171"/>
        <v>0</v>
      </c>
      <c r="R908" s="38" t="e">
        <f t="shared" si="172"/>
        <v>#REF!</v>
      </c>
      <c r="S908" s="39" t="e">
        <f t="shared" si="173"/>
        <v>#REF!</v>
      </c>
    </row>
    <row r="909" spans="1:19" x14ac:dyDescent="0.25">
      <c r="A909" s="2"/>
      <c r="C909">
        <f t="shared" si="174"/>
        <v>0</v>
      </c>
      <c r="D909" s="32" t="e">
        <f t="shared" si="175"/>
        <v>#N/A</v>
      </c>
      <c r="E909" s="32" t="e">
        <f>Basic!#REF!</f>
        <v>#REF!</v>
      </c>
      <c r="F909" s="40"/>
      <c r="G909" s="80">
        <f>IFERROR(VLOOKUP(A909,HistData!Y:Z,2,FALSE)/100,G908)</f>
        <v>0.19510000000000002</v>
      </c>
      <c r="H909" s="80" t="str">
        <f>_xll.BDH($B$1,"IVOL_MONEYNESS",A909,A909,"IVOL_MATURITY=MATURITY_1STM","IVOL_MONEYNESS_LEVEL=MONEY_LVL_100_","DTS=H","FACTOR=.01","DAYS=W")</f>
        <v>#N/A Start Date</v>
      </c>
      <c r="I909" s="81" t="str">
        <f t="shared" si="176"/>
        <v>#N/A Start Date</v>
      </c>
      <c r="J909" s="34" t="e">
        <f t="shared" si="168"/>
        <v>#REF!</v>
      </c>
      <c r="K909" s="35" t="e">
        <f t="shared" si="169"/>
        <v>#VALUE!</v>
      </c>
      <c r="L909" s="35" t="e">
        <f t="shared" si="170"/>
        <v>#REF!</v>
      </c>
      <c r="M909" s="35" t="e">
        <f t="shared" si="177"/>
        <v>#REF!</v>
      </c>
      <c r="N909" s="35" t="e">
        <f t="shared" si="178"/>
        <v>#REF!</v>
      </c>
      <c r="O909" s="36" t="e">
        <f t="shared" si="179"/>
        <v>#REF!</v>
      </c>
      <c r="Q909" s="37">
        <f t="shared" si="171"/>
        <v>0</v>
      </c>
      <c r="R909" s="38" t="e">
        <f t="shared" si="172"/>
        <v>#REF!</v>
      </c>
      <c r="S909" s="39" t="e">
        <f t="shared" si="173"/>
        <v>#REF!</v>
      </c>
    </row>
    <row r="910" spans="1:19" x14ac:dyDescent="0.25">
      <c r="A910" s="2"/>
      <c r="C910">
        <f t="shared" si="174"/>
        <v>0</v>
      </c>
      <c r="D910" s="32" t="e">
        <f t="shared" si="175"/>
        <v>#N/A</v>
      </c>
      <c r="E910" s="32" t="e">
        <f>Basic!#REF!</f>
        <v>#REF!</v>
      </c>
      <c r="F910" s="40"/>
      <c r="G910" s="80">
        <f>IFERROR(VLOOKUP(A910,HistData!Y:Z,2,FALSE)/100,G909)</f>
        <v>0.19510000000000002</v>
      </c>
      <c r="H910" s="80" t="str">
        <f>_xll.BDH($B$1,"IVOL_MONEYNESS",A910,A910,"IVOL_MATURITY=MATURITY_1STM","IVOL_MONEYNESS_LEVEL=MONEY_LVL_100_","DTS=H","FACTOR=.01","DAYS=W")</f>
        <v>#N/A Start Date</v>
      </c>
      <c r="I910" s="81" t="str">
        <f t="shared" si="176"/>
        <v>#N/A Start Date</v>
      </c>
      <c r="J910" s="34" t="e">
        <f t="shared" si="168"/>
        <v>#REF!</v>
      </c>
      <c r="K910" s="35" t="e">
        <f t="shared" si="169"/>
        <v>#VALUE!</v>
      </c>
      <c r="L910" s="35" t="e">
        <f t="shared" si="170"/>
        <v>#REF!</v>
      </c>
      <c r="M910" s="35" t="e">
        <f t="shared" si="177"/>
        <v>#REF!</v>
      </c>
      <c r="N910" s="35" t="e">
        <f t="shared" si="178"/>
        <v>#REF!</v>
      </c>
      <c r="O910" s="36" t="e">
        <f t="shared" si="179"/>
        <v>#REF!</v>
      </c>
      <c r="Q910" s="37">
        <f t="shared" si="171"/>
        <v>0</v>
      </c>
      <c r="R910" s="38" t="e">
        <f t="shared" si="172"/>
        <v>#REF!</v>
      </c>
      <c r="S910" s="39" t="e">
        <f t="shared" si="173"/>
        <v>#REF!</v>
      </c>
    </row>
    <row r="911" spans="1:19" x14ac:dyDescent="0.25">
      <c r="A911" s="2"/>
      <c r="C911">
        <f t="shared" si="174"/>
        <v>0</v>
      </c>
      <c r="D911" s="32" t="e">
        <f t="shared" si="175"/>
        <v>#N/A</v>
      </c>
      <c r="E911" s="32" t="e">
        <f>Basic!#REF!</f>
        <v>#REF!</v>
      </c>
      <c r="F911" s="40"/>
      <c r="G911" s="80">
        <f>IFERROR(VLOOKUP(A911,HistData!Y:Z,2,FALSE)/100,G910)</f>
        <v>0.19510000000000002</v>
      </c>
      <c r="H911" s="80" t="str">
        <f>_xll.BDH($B$1,"IVOL_MONEYNESS",A911,A911,"IVOL_MATURITY=MATURITY_1STM","IVOL_MONEYNESS_LEVEL=MONEY_LVL_100_","DTS=H","FACTOR=.01","DAYS=W")</f>
        <v>#N/A Start Date</v>
      </c>
      <c r="I911" s="81" t="str">
        <f t="shared" si="176"/>
        <v>#N/A Start Date</v>
      </c>
      <c r="J911" s="34" t="e">
        <f t="shared" si="168"/>
        <v>#REF!</v>
      </c>
      <c r="K911" s="35" t="e">
        <f t="shared" si="169"/>
        <v>#VALUE!</v>
      </c>
      <c r="L911" s="35" t="e">
        <f t="shared" si="170"/>
        <v>#REF!</v>
      </c>
      <c r="M911" s="35" t="e">
        <f t="shared" si="177"/>
        <v>#REF!</v>
      </c>
      <c r="N911" s="35" t="e">
        <f t="shared" si="178"/>
        <v>#REF!</v>
      </c>
      <c r="O911" s="36" t="e">
        <f t="shared" si="179"/>
        <v>#REF!</v>
      </c>
      <c r="Q911" s="37">
        <f t="shared" si="171"/>
        <v>0</v>
      </c>
      <c r="R911" s="38" t="e">
        <f t="shared" si="172"/>
        <v>#REF!</v>
      </c>
      <c r="S911" s="39" t="e">
        <f t="shared" si="173"/>
        <v>#REF!</v>
      </c>
    </row>
    <row r="912" spans="1:19" x14ac:dyDescent="0.25">
      <c r="A912" s="2"/>
      <c r="C912">
        <f t="shared" si="174"/>
        <v>0</v>
      </c>
      <c r="D912" s="32" t="e">
        <f t="shared" si="175"/>
        <v>#N/A</v>
      </c>
      <c r="E912" s="32" t="e">
        <f>Basic!#REF!</f>
        <v>#REF!</v>
      </c>
      <c r="F912" s="40"/>
      <c r="G912" s="80">
        <f>IFERROR(VLOOKUP(A912,HistData!Y:Z,2,FALSE)/100,G911)</f>
        <v>0.19510000000000002</v>
      </c>
      <c r="H912" s="80" t="str">
        <f>_xll.BDH($B$1,"IVOL_MONEYNESS",A912,A912,"IVOL_MATURITY=MATURITY_1STM","IVOL_MONEYNESS_LEVEL=MONEY_LVL_100_","DTS=H","FACTOR=.01","DAYS=W")</f>
        <v>#N/A Start Date</v>
      </c>
      <c r="I912" s="81" t="str">
        <f t="shared" si="176"/>
        <v>#N/A Start Date</v>
      </c>
      <c r="J912" s="34" t="e">
        <f t="shared" si="168"/>
        <v>#REF!</v>
      </c>
      <c r="K912" s="35" t="e">
        <f t="shared" si="169"/>
        <v>#VALUE!</v>
      </c>
      <c r="L912" s="35" t="e">
        <f t="shared" si="170"/>
        <v>#REF!</v>
      </c>
      <c r="M912" s="35" t="e">
        <f t="shared" si="177"/>
        <v>#REF!</v>
      </c>
      <c r="N912" s="35" t="e">
        <f t="shared" si="178"/>
        <v>#REF!</v>
      </c>
      <c r="O912" s="36" t="e">
        <f t="shared" si="179"/>
        <v>#REF!</v>
      </c>
      <c r="Q912" s="37">
        <f t="shared" si="171"/>
        <v>0</v>
      </c>
      <c r="R912" s="38" t="e">
        <f t="shared" si="172"/>
        <v>#REF!</v>
      </c>
      <c r="S912" s="39" t="e">
        <f t="shared" si="173"/>
        <v>#REF!</v>
      </c>
    </row>
    <row r="913" spans="1:19" x14ac:dyDescent="0.25">
      <c r="A913" s="2"/>
      <c r="C913">
        <f t="shared" si="174"/>
        <v>0</v>
      </c>
      <c r="D913" s="32" t="e">
        <f t="shared" si="175"/>
        <v>#N/A</v>
      </c>
      <c r="E913" s="32" t="e">
        <f>Basic!#REF!</f>
        <v>#REF!</v>
      </c>
      <c r="F913" s="40"/>
      <c r="G913" s="80">
        <f>IFERROR(VLOOKUP(A913,HistData!Y:Z,2,FALSE)/100,G912)</f>
        <v>0.19510000000000002</v>
      </c>
      <c r="H913" s="80" t="str">
        <f>_xll.BDH($B$1,"IVOL_MONEYNESS",A913,A913,"IVOL_MATURITY=MATURITY_1STM","IVOL_MONEYNESS_LEVEL=MONEY_LVL_100_","DTS=H","FACTOR=.01","DAYS=W")</f>
        <v>#N/A Start Date</v>
      </c>
      <c r="I913" s="81" t="str">
        <f t="shared" si="176"/>
        <v>#N/A Start Date</v>
      </c>
      <c r="J913" s="34" t="e">
        <f t="shared" si="168"/>
        <v>#REF!</v>
      </c>
      <c r="K913" s="35" t="e">
        <f t="shared" si="169"/>
        <v>#VALUE!</v>
      </c>
      <c r="L913" s="35" t="e">
        <f t="shared" si="170"/>
        <v>#REF!</v>
      </c>
      <c r="M913" s="35" t="e">
        <f t="shared" si="177"/>
        <v>#REF!</v>
      </c>
      <c r="N913" s="35" t="e">
        <f t="shared" si="178"/>
        <v>#REF!</v>
      </c>
      <c r="O913" s="36" t="e">
        <f t="shared" si="179"/>
        <v>#REF!</v>
      </c>
      <c r="Q913" s="37">
        <f t="shared" si="171"/>
        <v>0</v>
      </c>
      <c r="R913" s="38" t="e">
        <f t="shared" si="172"/>
        <v>#REF!</v>
      </c>
      <c r="S913" s="39" t="e">
        <f t="shared" si="173"/>
        <v>#REF!</v>
      </c>
    </row>
    <row r="914" spans="1:19" x14ac:dyDescent="0.25">
      <c r="A914" s="2"/>
      <c r="C914">
        <f t="shared" si="174"/>
        <v>0</v>
      </c>
      <c r="D914" s="32" t="e">
        <f t="shared" si="175"/>
        <v>#N/A</v>
      </c>
      <c r="E914" s="32" t="e">
        <f>Basic!#REF!</f>
        <v>#REF!</v>
      </c>
      <c r="F914" s="40"/>
      <c r="G914" s="80">
        <f>IFERROR(VLOOKUP(A914,HistData!Y:Z,2,FALSE)/100,G913)</f>
        <v>0.19510000000000002</v>
      </c>
      <c r="H914" s="80" t="str">
        <f>_xll.BDH($B$1,"IVOL_MONEYNESS",A914,A914,"IVOL_MATURITY=MATURITY_1STM","IVOL_MONEYNESS_LEVEL=MONEY_LVL_100_","DTS=H","FACTOR=.01","DAYS=W")</f>
        <v>#N/A Start Date</v>
      </c>
      <c r="I914" s="81" t="str">
        <f t="shared" si="176"/>
        <v>#N/A Start Date</v>
      </c>
      <c r="J914" s="34" t="e">
        <f t="shared" si="168"/>
        <v>#REF!</v>
      </c>
      <c r="K914" s="35" t="e">
        <f t="shared" si="169"/>
        <v>#VALUE!</v>
      </c>
      <c r="L914" s="35" t="e">
        <f t="shared" si="170"/>
        <v>#REF!</v>
      </c>
      <c r="M914" s="35" t="e">
        <f t="shared" si="177"/>
        <v>#REF!</v>
      </c>
      <c r="N914" s="35" t="e">
        <f t="shared" si="178"/>
        <v>#REF!</v>
      </c>
      <c r="O914" s="36" t="e">
        <f t="shared" si="179"/>
        <v>#REF!</v>
      </c>
      <c r="Q914" s="37">
        <f t="shared" si="171"/>
        <v>0</v>
      </c>
      <c r="R914" s="38" t="e">
        <f t="shared" si="172"/>
        <v>#REF!</v>
      </c>
      <c r="S914" s="39" t="e">
        <f t="shared" si="173"/>
        <v>#REF!</v>
      </c>
    </row>
    <row r="915" spans="1:19" x14ac:dyDescent="0.25">
      <c r="A915" s="2"/>
      <c r="C915">
        <f t="shared" si="174"/>
        <v>0</v>
      </c>
      <c r="D915" s="32" t="e">
        <f t="shared" si="175"/>
        <v>#N/A</v>
      </c>
      <c r="E915" s="32" t="e">
        <f>Basic!#REF!</f>
        <v>#REF!</v>
      </c>
      <c r="F915" s="40"/>
      <c r="G915" s="80">
        <f>IFERROR(VLOOKUP(A915,HistData!Y:Z,2,FALSE)/100,G914)</f>
        <v>0.19510000000000002</v>
      </c>
      <c r="H915" s="80" t="str">
        <f>_xll.BDH($B$1,"IVOL_MONEYNESS",A915,A915,"IVOL_MATURITY=MATURITY_1STM","IVOL_MONEYNESS_LEVEL=MONEY_LVL_100_","DTS=H","FACTOR=.01","DAYS=W")</f>
        <v>#N/A Start Date</v>
      </c>
      <c r="I915" s="81" t="str">
        <f t="shared" si="176"/>
        <v>#N/A Start Date</v>
      </c>
      <c r="J915" s="34" t="e">
        <f t="shared" si="168"/>
        <v>#REF!</v>
      </c>
      <c r="K915" s="35" t="e">
        <f t="shared" si="169"/>
        <v>#VALUE!</v>
      </c>
      <c r="L915" s="35" t="e">
        <f t="shared" si="170"/>
        <v>#REF!</v>
      </c>
      <c r="M915" s="35" t="e">
        <f t="shared" si="177"/>
        <v>#REF!</v>
      </c>
      <c r="N915" s="35" t="e">
        <f t="shared" si="178"/>
        <v>#REF!</v>
      </c>
      <c r="O915" s="36" t="e">
        <f t="shared" si="179"/>
        <v>#REF!</v>
      </c>
      <c r="Q915" s="37">
        <f t="shared" si="171"/>
        <v>0</v>
      </c>
      <c r="R915" s="38" t="e">
        <f t="shared" si="172"/>
        <v>#REF!</v>
      </c>
      <c r="S915" s="39" t="e">
        <f t="shared" si="173"/>
        <v>#REF!</v>
      </c>
    </row>
    <row r="916" spans="1:19" x14ac:dyDescent="0.25">
      <c r="A916" s="2"/>
      <c r="C916">
        <f t="shared" si="174"/>
        <v>0</v>
      </c>
      <c r="D916" s="32" t="e">
        <f t="shared" si="175"/>
        <v>#N/A</v>
      </c>
      <c r="E916" s="32" t="e">
        <f>Basic!#REF!</f>
        <v>#REF!</v>
      </c>
      <c r="F916" s="40"/>
      <c r="G916" s="80">
        <f>IFERROR(VLOOKUP(A916,HistData!Y:Z,2,FALSE)/100,G915)</f>
        <v>0.19510000000000002</v>
      </c>
      <c r="H916" s="80" t="str">
        <f>_xll.BDH($B$1,"IVOL_MONEYNESS",A916,A916,"IVOL_MATURITY=MATURITY_1STM","IVOL_MONEYNESS_LEVEL=MONEY_LVL_100_","DTS=H","FACTOR=.01","DAYS=W")</f>
        <v>#N/A Start Date</v>
      </c>
      <c r="I916" s="81" t="str">
        <f t="shared" si="176"/>
        <v>#N/A Start Date</v>
      </c>
      <c r="J916" s="34" t="e">
        <f t="shared" si="168"/>
        <v>#REF!</v>
      </c>
      <c r="K916" s="35" t="e">
        <f t="shared" si="169"/>
        <v>#VALUE!</v>
      </c>
      <c r="L916" s="35" t="e">
        <f t="shared" si="170"/>
        <v>#REF!</v>
      </c>
      <c r="M916" s="35" t="e">
        <f t="shared" si="177"/>
        <v>#REF!</v>
      </c>
      <c r="N916" s="35" t="e">
        <f t="shared" si="178"/>
        <v>#REF!</v>
      </c>
      <c r="O916" s="36" t="e">
        <f t="shared" si="179"/>
        <v>#REF!</v>
      </c>
      <c r="Q916" s="37">
        <f t="shared" si="171"/>
        <v>0</v>
      </c>
      <c r="R916" s="38" t="e">
        <f t="shared" si="172"/>
        <v>#REF!</v>
      </c>
      <c r="S916" s="39" t="e">
        <f t="shared" si="173"/>
        <v>#REF!</v>
      </c>
    </row>
    <row r="917" spans="1:19" x14ac:dyDescent="0.25">
      <c r="A917" s="2"/>
      <c r="C917">
        <f t="shared" si="174"/>
        <v>0</v>
      </c>
      <c r="D917" s="32" t="e">
        <f t="shared" si="175"/>
        <v>#N/A</v>
      </c>
      <c r="E917" s="32" t="e">
        <f>Basic!#REF!</f>
        <v>#REF!</v>
      </c>
      <c r="F917" s="40"/>
      <c r="G917" s="80">
        <f>IFERROR(VLOOKUP(A917,HistData!Y:Z,2,FALSE)/100,G916)</f>
        <v>0.19510000000000002</v>
      </c>
      <c r="H917" s="80" t="str">
        <f>_xll.BDH($B$1,"IVOL_MONEYNESS",A917,A917,"IVOL_MATURITY=MATURITY_1STM","IVOL_MONEYNESS_LEVEL=MONEY_LVL_100_","DTS=H","FACTOR=.01","DAYS=W")</f>
        <v>#N/A Start Date</v>
      </c>
      <c r="I917" s="81" t="str">
        <f t="shared" si="176"/>
        <v>#N/A Start Date</v>
      </c>
      <c r="J917" s="34" t="e">
        <f t="shared" si="168"/>
        <v>#REF!</v>
      </c>
      <c r="K917" s="35" t="e">
        <f t="shared" si="169"/>
        <v>#VALUE!</v>
      </c>
      <c r="L917" s="35" t="e">
        <f t="shared" si="170"/>
        <v>#REF!</v>
      </c>
      <c r="M917" s="35" t="e">
        <f t="shared" si="177"/>
        <v>#REF!</v>
      </c>
      <c r="N917" s="35" t="e">
        <f t="shared" si="178"/>
        <v>#REF!</v>
      </c>
      <c r="O917" s="36" t="e">
        <f t="shared" si="179"/>
        <v>#REF!</v>
      </c>
      <c r="Q917" s="37">
        <f t="shared" si="171"/>
        <v>0</v>
      </c>
      <c r="R917" s="38" t="e">
        <f t="shared" si="172"/>
        <v>#REF!</v>
      </c>
      <c r="S917" s="39" t="e">
        <f t="shared" si="173"/>
        <v>#REF!</v>
      </c>
    </row>
    <row r="918" spans="1:19" x14ac:dyDescent="0.25">
      <c r="A918" s="2"/>
      <c r="C918">
        <f t="shared" si="174"/>
        <v>0</v>
      </c>
      <c r="D918" s="32" t="e">
        <f t="shared" si="175"/>
        <v>#N/A</v>
      </c>
      <c r="E918" s="32" t="e">
        <f>Basic!#REF!</f>
        <v>#REF!</v>
      </c>
      <c r="F918" s="40"/>
      <c r="G918" s="80">
        <f>IFERROR(VLOOKUP(A918,HistData!Y:Z,2,FALSE)/100,G917)</f>
        <v>0.19510000000000002</v>
      </c>
      <c r="H918" s="80" t="str">
        <f>_xll.BDH($B$1,"IVOL_MONEYNESS",A918,A918,"IVOL_MATURITY=MATURITY_1STM","IVOL_MONEYNESS_LEVEL=MONEY_LVL_100_","DTS=H","FACTOR=.01","DAYS=W")</f>
        <v>#N/A Start Date</v>
      </c>
      <c r="I918" s="81" t="str">
        <f t="shared" si="176"/>
        <v>#N/A Start Date</v>
      </c>
      <c r="J918" s="34" t="e">
        <f t="shared" si="168"/>
        <v>#REF!</v>
      </c>
      <c r="K918" s="35" t="e">
        <f t="shared" si="169"/>
        <v>#VALUE!</v>
      </c>
      <c r="L918" s="35" t="e">
        <f t="shared" si="170"/>
        <v>#REF!</v>
      </c>
      <c r="M918" s="35" t="e">
        <f t="shared" si="177"/>
        <v>#REF!</v>
      </c>
      <c r="N918" s="35" t="e">
        <f t="shared" si="178"/>
        <v>#REF!</v>
      </c>
      <c r="O918" s="36" t="e">
        <f t="shared" si="179"/>
        <v>#REF!</v>
      </c>
      <c r="Q918" s="37">
        <f t="shared" si="171"/>
        <v>0</v>
      </c>
      <c r="R918" s="38" t="e">
        <f t="shared" si="172"/>
        <v>#REF!</v>
      </c>
      <c r="S918" s="39" t="e">
        <f t="shared" si="173"/>
        <v>#REF!</v>
      </c>
    </row>
    <row r="919" spans="1:19" x14ac:dyDescent="0.25">
      <c r="A919" s="2"/>
      <c r="C919">
        <f t="shared" si="174"/>
        <v>0</v>
      </c>
      <c r="D919" s="32" t="e">
        <f t="shared" si="175"/>
        <v>#N/A</v>
      </c>
      <c r="E919" s="32" t="e">
        <f>Basic!#REF!</f>
        <v>#REF!</v>
      </c>
      <c r="F919" s="40"/>
      <c r="G919" s="80">
        <f>IFERROR(VLOOKUP(A919,HistData!Y:Z,2,FALSE)/100,G918)</f>
        <v>0.19510000000000002</v>
      </c>
      <c r="H919" s="80" t="str">
        <f>_xll.BDH($B$1,"IVOL_MONEYNESS",A919,A919,"IVOL_MATURITY=MATURITY_1STM","IVOL_MONEYNESS_LEVEL=MONEY_LVL_100_","DTS=H","FACTOR=.01","DAYS=W")</f>
        <v>#N/A Start Date</v>
      </c>
      <c r="I919" s="81" t="str">
        <f t="shared" si="176"/>
        <v>#N/A Start Date</v>
      </c>
      <c r="J919" s="34" t="e">
        <f t="shared" si="168"/>
        <v>#REF!</v>
      </c>
      <c r="K919" s="35" t="e">
        <f t="shared" si="169"/>
        <v>#VALUE!</v>
      </c>
      <c r="L919" s="35" t="e">
        <f t="shared" si="170"/>
        <v>#REF!</v>
      </c>
      <c r="M919" s="35" t="e">
        <f t="shared" si="177"/>
        <v>#REF!</v>
      </c>
      <c r="N919" s="35" t="e">
        <f t="shared" si="178"/>
        <v>#REF!</v>
      </c>
      <c r="O919" s="36" t="e">
        <f t="shared" si="179"/>
        <v>#REF!</v>
      </c>
      <c r="Q919" s="37">
        <f t="shared" si="171"/>
        <v>0</v>
      </c>
      <c r="R919" s="38" t="e">
        <f t="shared" si="172"/>
        <v>#REF!</v>
      </c>
      <c r="S919" s="39" t="e">
        <f t="shared" si="173"/>
        <v>#REF!</v>
      </c>
    </row>
    <row r="920" spans="1:19" x14ac:dyDescent="0.25">
      <c r="A920" s="2"/>
      <c r="C920">
        <f t="shared" si="174"/>
        <v>0</v>
      </c>
      <c r="D920" s="32" t="e">
        <f t="shared" si="175"/>
        <v>#N/A</v>
      </c>
      <c r="E920" s="32" t="e">
        <f>Basic!#REF!</f>
        <v>#REF!</v>
      </c>
      <c r="F920" s="40"/>
      <c r="G920" s="80">
        <f>IFERROR(VLOOKUP(A920,HistData!Y:Z,2,FALSE)/100,G919)</f>
        <v>0.19510000000000002</v>
      </c>
      <c r="H920" s="80" t="str">
        <f>_xll.BDH($B$1,"IVOL_MONEYNESS",A920,A920,"IVOL_MATURITY=MATURITY_1STM","IVOL_MONEYNESS_LEVEL=MONEY_LVL_100_","DTS=H","FACTOR=.01","DAYS=W")</f>
        <v>#N/A Start Date</v>
      </c>
      <c r="I920" s="81" t="str">
        <f t="shared" si="176"/>
        <v>#N/A Start Date</v>
      </c>
      <c r="J920" s="34" t="e">
        <f t="shared" si="168"/>
        <v>#REF!</v>
      </c>
      <c r="K920" s="35" t="e">
        <f t="shared" si="169"/>
        <v>#VALUE!</v>
      </c>
      <c r="L920" s="35" t="e">
        <f t="shared" si="170"/>
        <v>#REF!</v>
      </c>
      <c r="M920" s="35" t="e">
        <f t="shared" si="177"/>
        <v>#REF!</v>
      </c>
      <c r="N920" s="35" t="e">
        <f t="shared" si="178"/>
        <v>#REF!</v>
      </c>
      <c r="O920" s="36" t="e">
        <f t="shared" si="179"/>
        <v>#REF!</v>
      </c>
      <c r="Q920" s="37">
        <f t="shared" si="171"/>
        <v>0</v>
      </c>
      <c r="R920" s="38" t="e">
        <f t="shared" si="172"/>
        <v>#REF!</v>
      </c>
      <c r="S920" s="39" t="e">
        <f t="shared" si="173"/>
        <v>#REF!</v>
      </c>
    </row>
    <row r="921" spans="1:19" x14ac:dyDescent="0.25">
      <c r="A921" s="2"/>
      <c r="C921">
        <f t="shared" si="174"/>
        <v>0</v>
      </c>
      <c r="D921" s="32" t="e">
        <f t="shared" si="175"/>
        <v>#N/A</v>
      </c>
      <c r="E921" s="32" t="e">
        <f>Basic!#REF!</f>
        <v>#REF!</v>
      </c>
      <c r="F921" s="40"/>
      <c r="G921" s="80">
        <f>IFERROR(VLOOKUP(A921,HistData!Y:Z,2,FALSE)/100,G920)</f>
        <v>0.19510000000000002</v>
      </c>
      <c r="H921" s="80" t="str">
        <f>_xll.BDH($B$1,"IVOL_MONEYNESS",A921,A921,"IVOL_MATURITY=MATURITY_1STM","IVOL_MONEYNESS_LEVEL=MONEY_LVL_100_","DTS=H","FACTOR=.01","DAYS=W")</f>
        <v>#N/A Start Date</v>
      </c>
      <c r="I921" s="81" t="str">
        <f t="shared" si="176"/>
        <v>#N/A Start Date</v>
      </c>
      <c r="J921" s="34" t="e">
        <f t="shared" si="168"/>
        <v>#REF!</v>
      </c>
      <c r="K921" s="35" t="e">
        <f t="shared" si="169"/>
        <v>#VALUE!</v>
      </c>
      <c r="L921" s="35" t="e">
        <f t="shared" si="170"/>
        <v>#REF!</v>
      </c>
      <c r="M921" s="35" t="e">
        <f t="shared" si="177"/>
        <v>#REF!</v>
      </c>
      <c r="N921" s="35" t="e">
        <f t="shared" si="178"/>
        <v>#REF!</v>
      </c>
      <c r="O921" s="36" t="e">
        <f t="shared" si="179"/>
        <v>#REF!</v>
      </c>
      <c r="Q921" s="37">
        <f t="shared" si="171"/>
        <v>0</v>
      </c>
      <c r="R921" s="38" t="e">
        <f t="shared" si="172"/>
        <v>#REF!</v>
      </c>
      <c r="S921" s="39" t="e">
        <f t="shared" si="173"/>
        <v>#REF!</v>
      </c>
    </row>
    <row r="922" spans="1:19" x14ac:dyDescent="0.25">
      <c r="A922" s="2"/>
      <c r="C922">
        <f t="shared" si="174"/>
        <v>0</v>
      </c>
      <c r="D922" s="32" t="e">
        <f t="shared" si="175"/>
        <v>#N/A</v>
      </c>
      <c r="E922" s="32" t="e">
        <f>Basic!#REF!</f>
        <v>#REF!</v>
      </c>
      <c r="F922" s="40"/>
      <c r="G922" s="80">
        <f>IFERROR(VLOOKUP(A922,HistData!Y:Z,2,FALSE)/100,G921)</f>
        <v>0.19510000000000002</v>
      </c>
      <c r="H922" s="80" t="str">
        <f>_xll.BDH($B$1,"IVOL_MONEYNESS",A922,A922,"IVOL_MATURITY=MATURITY_1STM","IVOL_MONEYNESS_LEVEL=MONEY_LVL_100_","DTS=H","FACTOR=.01","DAYS=W")</f>
        <v>#N/A Start Date</v>
      </c>
      <c r="I922" s="81" t="str">
        <f t="shared" si="176"/>
        <v>#N/A Start Date</v>
      </c>
      <c r="J922" s="34" t="e">
        <f t="shared" si="168"/>
        <v>#REF!</v>
      </c>
      <c r="K922" s="35" t="e">
        <f t="shared" si="169"/>
        <v>#VALUE!</v>
      </c>
      <c r="L922" s="35" t="e">
        <f t="shared" si="170"/>
        <v>#REF!</v>
      </c>
      <c r="M922" s="35" t="e">
        <f t="shared" si="177"/>
        <v>#REF!</v>
      </c>
      <c r="N922" s="35" t="e">
        <f t="shared" si="178"/>
        <v>#REF!</v>
      </c>
      <c r="O922" s="36" t="e">
        <f t="shared" si="179"/>
        <v>#REF!</v>
      </c>
      <c r="Q922" s="37">
        <f t="shared" si="171"/>
        <v>0</v>
      </c>
      <c r="R922" s="38" t="e">
        <f t="shared" si="172"/>
        <v>#REF!</v>
      </c>
      <c r="S922" s="39" t="e">
        <f t="shared" si="173"/>
        <v>#REF!</v>
      </c>
    </row>
    <row r="923" spans="1:19" x14ac:dyDescent="0.25">
      <c r="A923" s="2"/>
      <c r="C923">
        <f t="shared" si="174"/>
        <v>0</v>
      </c>
      <c r="D923" s="32" t="e">
        <f t="shared" si="175"/>
        <v>#N/A</v>
      </c>
      <c r="E923" s="32" t="e">
        <f>Basic!#REF!</f>
        <v>#REF!</v>
      </c>
      <c r="F923" s="40"/>
      <c r="G923" s="80">
        <f>IFERROR(VLOOKUP(A923,HistData!Y:Z,2,FALSE)/100,G922)</f>
        <v>0.19510000000000002</v>
      </c>
      <c r="H923" s="80" t="str">
        <f>_xll.BDH($B$1,"IVOL_MONEYNESS",A923,A923,"IVOL_MATURITY=MATURITY_1STM","IVOL_MONEYNESS_LEVEL=MONEY_LVL_100_","DTS=H","FACTOR=.01","DAYS=W")</f>
        <v>#N/A Start Date</v>
      </c>
      <c r="I923" s="81" t="str">
        <f t="shared" si="176"/>
        <v>#N/A Start Date</v>
      </c>
      <c r="J923" s="34" t="e">
        <f t="shared" si="168"/>
        <v>#REF!</v>
      </c>
      <c r="K923" s="35" t="e">
        <f t="shared" si="169"/>
        <v>#VALUE!</v>
      </c>
      <c r="L923" s="35" t="e">
        <f t="shared" si="170"/>
        <v>#REF!</v>
      </c>
      <c r="M923" s="35" t="e">
        <f t="shared" si="177"/>
        <v>#REF!</v>
      </c>
      <c r="N923" s="35" t="e">
        <f t="shared" si="178"/>
        <v>#REF!</v>
      </c>
      <c r="O923" s="36" t="e">
        <f t="shared" si="179"/>
        <v>#REF!</v>
      </c>
      <c r="Q923" s="37">
        <f t="shared" si="171"/>
        <v>0</v>
      </c>
      <c r="R923" s="38" t="e">
        <f t="shared" si="172"/>
        <v>#REF!</v>
      </c>
      <c r="S923" s="39" t="e">
        <f t="shared" si="173"/>
        <v>#REF!</v>
      </c>
    </row>
    <row r="924" spans="1:19" x14ac:dyDescent="0.25">
      <c r="A924" s="2"/>
      <c r="C924">
        <f t="shared" si="174"/>
        <v>0</v>
      </c>
      <c r="D924" s="32" t="e">
        <f t="shared" si="175"/>
        <v>#N/A</v>
      </c>
      <c r="E924" s="32" t="e">
        <f>Basic!#REF!</f>
        <v>#REF!</v>
      </c>
      <c r="F924" s="40"/>
      <c r="G924" s="80">
        <f>IFERROR(VLOOKUP(A924,HistData!Y:Z,2,FALSE)/100,G923)</f>
        <v>0.19510000000000002</v>
      </c>
      <c r="H924" s="80" t="str">
        <f>_xll.BDH($B$1,"IVOL_MONEYNESS",A924,A924,"IVOL_MATURITY=MATURITY_1STM","IVOL_MONEYNESS_LEVEL=MONEY_LVL_100_","DTS=H","FACTOR=.01","DAYS=W")</f>
        <v>#N/A Start Date</v>
      </c>
      <c r="I924" s="81" t="str">
        <f t="shared" si="176"/>
        <v>#N/A Start Date</v>
      </c>
      <c r="J924" s="34" t="e">
        <f t="shared" si="168"/>
        <v>#REF!</v>
      </c>
      <c r="K924" s="35" t="e">
        <f t="shared" si="169"/>
        <v>#VALUE!</v>
      </c>
      <c r="L924" s="35" t="e">
        <f t="shared" si="170"/>
        <v>#REF!</v>
      </c>
      <c r="M924" s="35" t="e">
        <f t="shared" si="177"/>
        <v>#REF!</v>
      </c>
      <c r="N924" s="35" t="e">
        <f t="shared" si="178"/>
        <v>#REF!</v>
      </c>
      <c r="O924" s="36" t="e">
        <f t="shared" si="179"/>
        <v>#REF!</v>
      </c>
      <c r="Q924" s="37">
        <f t="shared" si="171"/>
        <v>0</v>
      </c>
      <c r="R924" s="38" t="e">
        <f t="shared" si="172"/>
        <v>#REF!</v>
      </c>
      <c r="S924" s="39" t="e">
        <f t="shared" si="173"/>
        <v>#REF!</v>
      </c>
    </row>
    <row r="925" spans="1:19" x14ac:dyDescent="0.25">
      <c r="A925" s="2"/>
      <c r="C925">
        <f t="shared" si="174"/>
        <v>0</v>
      </c>
      <c r="D925" s="32" t="e">
        <f t="shared" si="175"/>
        <v>#N/A</v>
      </c>
      <c r="E925" s="32" t="e">
        <f>Basic!#REF!</f>
        <v>#REF!</v>
      </c>
      <c r="F925" s="40"/>
      <c r="G925" s="80">
        <f>IFERROR(VLOOKUP(A925,HistData!Y:Z,2,FALSE)/100,G924)</f>
        <v>0.19510000000000002</v>
      </c>
      <c r="H925" s="80" t="str">
        <f>_xll.BDH($B$1,"IVOL_MONEYNESS",A925,A925,"IVOL_MATURITY=MATURITY_1STM","IVOL_MONEYNESS_LEVEL=MONEY_LVL_100_","DTS=H","FACTOR=.01","DAYS=W")</f>
        <v>#N/A Start Date</v>
      </c>
      <c r="I925" s="81" t="str">
        <f t="shared" si="176"/>
        <v>#N/A Start Date</v>
      </c>
      <c r="J925" s="34" t="e">
        <f t="shared" si="168"/>
        <v>#REF!</v>
      </c>
      <c r="K925" s="35" t="e">
        <f t="shared" si="169"/>
        <v>#VALUE!</v>
      </c>
      <c r="L925" s="35" t="e">
        <f t="shared" si="170"/>
        <v>#REF!</v>
      </c>
      <c r="M925" s="35" t="e">
        <f t="shared" si="177"/>
        <v>#REF!</v>
      </c>
      <c r="N925" s="35" t="e">
        <f t="shared" si="178"/>
        <v>#REF!</v>
      </c>
      <c r="O925" s="36" t="e">
        <f t="shared" si="179"/>
        <v>#REF!</v>
      </c>
      <c r="Q925" s="37">
        <f t="shared" si="171"/>
        <v>0</v>
      </c>
      <c r="R925" s="38" t="e">
        <f t="shared" si="172"/>
        <v>#REF!</v>
      </c>
      <c r="S925" s="39" t="e">
        <f t="shared" si="173"/>
        <v>#REF!</v>
      </c>
    </row>
    <row r="926" spans="1:19" x14ac:dyDescent="0.25">
      <c r="A926" s="2"/>
      <c r="C926">
        <f t="shared" si="174"/>
        <v>0</v>
      </c>
      <c r="D926" s="32" t="e">
        <f t="shared" si="175"/>
        <v>#N/A</v>
      </c>
      <c r="E926" s="32" t="e">
        <f>Basic!#REF!</f>
        <v>#REF!</v>
      </c>
      <c r="F926" s="40"/>
      <c r="G926" s="80">
        <f>IFERROR(VLOOKUP(A926,HistData!Y:Z,2,FALSE)/100,G925)</f>
        <v>0.19510000000000002</v>
      </c>
      <c r="H926" s="80" t="str">
        <f>_xll.BDH($B$1,"IVOL_MONEYNESS",A926,A926,"IVOL_MATURITY=MATURITY_1STM","IVOL_MONEYNESS_LEVEL=MONEY_LVL_100_","DTS=H","FACTOR=.01","DAYS=W")</f>
        <v>#N/A Start Date</v>
      </c>
      <c r="I926" s="81" t="str">
        <f t="shared" si="176"/>
        <v>#N/A Start Date</v>
      </c>
      <c r="J926" s="34" t="e">
        <f t="shared" si="168"/>
        <v>#REF!</v>
      </c>
      <c r="K926" s="35" t="e">
        <f t="shared" si="169"/>
        <v>#VALUE!</v>
      </c>
      <c r="L926" s="35" t="e">
        <f t="shared" si="170"/>
        <v>#REF!</v>
      </c>
      <c r="M926" s="35" t="e">
        <f t="shared" si="177"/>
        <v>#REF!</v>
      </c>
      <c r="N926" s="35" t="e">
        <f t="shared" si="178"/>
        <v>#REF!</v>
      </c>
      <c r="O926" s="36" t="e">
        <f t="shared" si="179"/>
        <v>#REF!</v>
      </c>
      <c r="Q926" s="37">
        <f t="shared" si="171"/>
        <v>0</v>
      </c>
      <c r="R926" s="38" t="e">
        <f t="shared" si="172"/>
        <v>#REF!</v>
      </c>
      <c r="S926" s="39" t="e">
        <f t="shared" si="173"/>
        <v>#REF!</v>
      </c>
    </row>
    <row r="927" spans="1:19" x14ac:dyDescent="0.25">
      <c r="A927" s="2"/>
      <c r="C927">
        <f t="shared" si="174"/>
        <v>0</v>
      </c>
      <c r="D927" s="32" t="e">
        <f t="shared" si="175"/>
        <v>#N/A</v>
      </c>
      <c r="E927" s="32" t="e">
        <f>Basic!#REF!</f>
        <v>#REF!</v>
      </c>
      <c r="F927" s="40"/>
      <c r="G927" s="80">
        <f>IFERROR(VLOOKUP(A927,HistData!Y:Z,2,FALSE)/100,G926)</f>
        <v>0.19510000000000002</v>
      </c>
      <c r="H927" s="80" t="str">
        <f>_xll.BDH($B$1,"IVOL_MONEYNESS",A927,A927,"IVOL_MATURITY=MATURITY_1STM","IVOL_MONEYNESS_LEVEL=MONEY_LVL_100_","DTS=H","FACTOR=.01","DAYS=W")</f>
        <v>#N/A Start Date</v>
      </c>
      <c r="I927" s="81" t="str">
        <f t="shared" si="176"/>
        <v>#N/A Start Date</v>
      </c>
      <c r="J927" s="34" t="e">
        <f t="shared" si="168"/>
        <v>#REF!</v>
      </c>
      <c r="K927" s="35" t="e">
        <f t="shared" si="169"/>
        <v>#VALUE!</v>
      </c>
      <c r="L927" s="35" t="e">
        <f t="shared" si="170"/>
        <v>#REF!</v>
      </c>
      <c r="M927" s="35" t="e">
        <f t="shared" si="177"/>
        <v>#REF!</v>
      </c>
      <c r="N927" s="35" t="e">
        <f t="shared" si="178"/>
        <v>#REF!</v>
      </c>
      <c r="O927" s="36" t="e">
        <f t="shared" si="179"/>
        <v>#REF!</v>
      </c>
      <c r="Q927" s="37">
        <f t="shared" si="171"/>
        <v>0</v>
      </c>
      <c r="R927" s="38" t="e">
        <f t="shared" si="172"/>
        <v>#REF!</v>
      </c>
      <c r="S927" s="39" t="e">
        <f t="shared" si="173"/>
        <v>#REF!</v>
      </c>
    </row>
    <row r="928" spans="1:19" x14ac:dyDescent="0.25">
      <c r="A928" s="2"/>
      <c r="C928">
        <f t="shared" si="174"/>
        <v>0</v>
      </c>
      <c r="D928" s="32" t="e">
        <f t="shared" si="175"/>
        <v>#N/A</v>
      </c>
      <c r="E928" s="32" t="e">
        <f>Basic!#REF!</f>
        <v>#REF!</v>
      </c>
      <c r="F928" s="40"/>
      <c r="G928" s="80">
        <f>IFERROR(VLOOKUP(A928,HistData!Y:Z,2,FALSE)/100,G927)</f>
        <v>0.19510000000000002</v>
      </c>
      <c r="H928" s="80" t="str">
        <f>_xll.BDH($B$1,"IVOL_MONEYNESS",A928,A928,"IVOL_MATURITY=MATURITY_1STM","IVOL_MONEYNESS_LEVEL=MONEY_LVL_100_","DTS=H","FACTOR=.01","DAYS=W")</f>
        <v>#N/A Start Date</v>
      </c>
      <c r="I928" s="81" t="str">
        <f t="shared" si="176"/>
        <v>#N/A Start Date</v>
      </c>
      <c r="J928" s="34" t="e">
        <f t="shared" si="168"/>
        <v>#REF!</v>
      </c>
      <c r="K928" s="35" t="e">
        <f t="shared" si="169"/>
        <v>#VALUE!</v>
      </c>
      <c r="L928" s="35" t="e">
        <f t="shared" si="170"/>
        <v>#REF!</v>
      </c>
      <c r="M928" s="35" t="e">
        <f t="shared" si="177"/>
        <v>#REF!</v>
      </c>
      <c r="N928" s="35" t="e">
        <f t="shared" si="178"/>
        <v>#REF!</v>
      </c>
      <c r="O928" s="36" t="e">
        <f t="shared" si="179"/>
        <v>#REF!</v>
      </c>
      <c r="Q928" s="37">
        <f t="shared" si="171"/>
        <v>0</v>
      </c>
      <c r="R928" s="38" t="e">
        <f t="shared" si="172"/>
        <v>#REF!</v>
      </c>
      <c r="S928" s="39" t="e">
        <f t="shared" si="173"/>
        <v>#REF!</v>
      </c>
    </row>
    <row r="929" spans="1:19" x14ac:dyDescent="0.25">
      <c r="A929" s="2"/>
      <c r="C929">
        <f t="shared" si="174"/>
        <v>0</v>
      </c>
      <c r="D929" s="32" t="e">
        <f t="shared" si="175"/>
        <v>#N/A</v>
      </c>
      <c r="E929" s="32" t="e">
        <f>Basic!#REF!</f>
        <v>#REF!</v>
      </c>
      <c r="F929" s="40"/>
      <c r="G929" s="80">
        <f>IFERROR(VLOOKUP(A929,HistData!Y:Z,2,FALSE)/100,G928)</f>
        <v>0.19510000000000002</v>
      </c>
      <c r="H929" s="80" t="str">
        <f>_xll.BDH($B$1,"IVOL_MONEYNESS",A929,A929,"IVOL_MATURITY=MATURITY_1STM","IVOL_MONEYNESS_LEVEL=MONEY_LVL_100_","DTS=H","FACTOR=.01","DAYS=W")</f>
        <v>#N/A Start Date</v>
      </c>
      <c r="I929" s="81" t="str">
        <f t="shared" si="176"/>
        <v>#N/A Start Date</v>
      </c>
      <c r="J929" s="34" t="e">
        <f t="shared" si="168"/>
        <v>#REF!</v>
      </c>
      <c r="K929" s="35" t="e">
        <f t="shared" si="169"/>
        <v>#VALUE!</v>
      </c>
      <c r="L929" s="35" t="e">
        <f t="shared" si="170"/>
        <v>#REF!</v>
      </c>
      <c r="M929" s="35" t="e">
        <f t="shared" si="177"/>
        <v>#REF!</v>
      </c>
      <c r="N929" s="35" t="e">
        <f t="shared" si="178"/>
        <v>#REF!</v>
      </c>
      <c r="O929" s="36" t="e">
        <f t="shared" si="179"/>
        <v>#REF!</v>
      </c>
      <c r="Q929" s="37">
        <f t="shared" si="171"/>
        <v>0</v>
      </c>
      <c r="R929" s="38" t="e">
        <f t="shared" si="172"/>
        <v>#REF!</v>
      </c>
      <c r="S929" s="39" t="e">
        <f t="shared" si="173"/>
        <v>#REF!</v>
      </c>
    </row>
    <row r="930" spans="1:19" x14ac:dyDescent="0.25">
      <c r="A930" s="2"/>
      <c r="C930">
        <f t="shared" si="174"/>
        <v>0</v>
      </c>
      <c r="D930" s="32" t="e">
        <f t="shared" si="175"/>
        <v>#N/A</v>
      </c>
      <c r="E930" s="32" t="e">
        <f>Basic!#REF!</f>
        <v>#REF!</v>
      </c>
      <c r="F930" s="40"/>
      <c r="G930" s="80">
        <f>IFERROR(VLOOKUP(A930,HistData!Y:Z,2,FALSE)/100,G929)</f>
        <v>0.19510000000000002</v>
      </c>
      <c r="H930" s="80" t="str">
        <f>_xll.BDH($B$1,"IVOL_MONEYNESS",A930,A930,"IVOL_MATURITY=MATURITY_1STM","IVOL_MONEYNESS_LEVEL=MONEY_LVL_100_","DTS=H","FACTOR=.01","DAYS=W")</f>
        <v>#N/A Start Date</v>
      </c>
      <c r="I930" s="81" t="str">
        <f t="shared" si="176"/>
        <v>#N/A Start Date</v>
      </c>
      <c r="J930" s="34" t="e">
        <f t="shared" si="168"/>
        <v>#REF!</v>
      </c>
      <c r="K930" s="35" t="e">
        <f t="shared" si="169"/>
        <v>#VALUE!</v>
      </c>
      <c r="L930" s="35" t="e">
        <f t="shared" si="170"/>
        <v>#REF!</v>
      </c>
      <c r="M930" s="35" t="e">
        <f t="shared" si="177"/>
        <v>#REF!</v>
      </c>
      <c r="N930" s="35" t="e">
        <f t="shared" si="178"/>
        <v>#REF!</v>
      </c>
      <c r="O930" s="36" t="e">
        <f t="shared" si="179"/>
        <v>#REF!</v>
      </c>
      <c r="Q930" s="37">
        <f t="shared" si="171"/>
        <v>0</v>
      </c>
      <c r="R930" s="38" t="e">
        <f t="shared" si="172"/>
        <v>#REF!</v>
      </c>
      <c r="S930" s="39" t="e">
        <f t="shared" si="173"/>
        <v>#REF!</v>
      </c>
    </row>
    <row r="931" spans="1:19" x14ac:dyDescent="0.25">
      <c r="A931" s="2"/>
      <c r="C931">
        <f t="shared" si="174"/>
        <v>0</v>
      </c>
      <c r="D931" s="32" t="e">
        <f t="shared" si="175"/>
        <v>#N/A</v>
      </c>
      <c r="E931" s="32" t="e">
        <f>Basic!#REF!</f>
        <v>#REF!</v>
      </c>
      <c r="F931" s="40"/>
      <c r="G931" s="80">
        <f>IFERROR(VLOOKUP(A931,HistData!Y:Z,2,FALSE)/100,G930)</f>
        <v>0.19510000000000002</v>
      </c>
      <c r="H931" s="80" t="str">
        <f>_xll.BDH($B$1,"IVOL_MONEYNESS",A931,A931,"IVOL_MATURITY=MATURITY_1STM","IVOL_MONEYNESS_LEVEL=MONEY_LVL_100_","DTS=H","FACTOR=.01","DAYS=W")</f>
        <v>#N/A Start Date</v>
      </c>
      <c r="I931" s="81" t="str">
        <f t="shared" si="176"/>
        <v>#N/A Start Date</v>
      </c>
      <c r="J931" s="34" t="e">
        <f t="shared" si="168"/>
        <v>#REF!</v>
      </c>
      <c r="K931" s="35" t="e">
        <f t="shared" si="169"/>
        <v>#VALUE!</v>
      </c>
      <c r="L931" s="35" t="e">
        <f t="shared" si="170"/>
        <v>#REF!</v>
      </c>
      <c r="M931" s="35" t="e">
        <f t="shared" si="177"/>
        <v>#REF!</v>
      </c>
      <c r="N931" s="35" t="e">
        <f t="shared" si="178"/>
        <v>#REF!</v>
      </c>
      <c r="O931" s="36" t="e">
        <f t="shared" si="179"/>
        <v>#REF!</v>
      </c>
      <c r="Q931" s="37">
        <f t="shared" si="171"/>
        <v>0</v>
      </c>
      <c r="R931" s="38" t="e">
        <f t="shared" si="172"/>
        <v>#REF!</v>
      </c>
      <c r="S931" s="39" t="e">
        <f t="shared" si="173"/>
        <v>#REF!</v>
      </c>
    </row>
    <row r="932" spans="1:19" x14ac:dyDescent="0.25">
      <c r="A932" s="2"/>
      <c r="C932">
        <f t="shared" si="174"/>
        <v>0</v>
      </c>
      <c r="D932" s="32" t="e">
        <f t="shared" si="175"/>
        <v>#N/A</v>
      </c>
      <c r="E932" s="32" t="e">
        <f>Basic!#REF!</f>
        <v>#REF!</v>
      </c>
      <c r="F932" s="40"/>
      <c r="G932" s="80">
        <f>IFERROR(VLOOKUP(A932,HistData!Y:Z,2,FALSE)/100,G931)</f>
        <v>0.19510000000000002</v>
      </c>
      <c r="H932" s="80" t="str">
        <f>_xll.BDH($B$1,"IVOL_MONEYNESS",A932,A932,"IVOL_MATURITY=MATURITY_1STM","IVOL_MONEYNESS_LEVEL=MONEY_LVL_100_","DTS=H","FACTOR=.01","DAYS=W")</f>
        <v>#N/A Start Date</v>
      </c>
      <c r="I932" s="81" t="str">
        <f t="shared" si="176"/>
        <v>#N/A Start Date</v>
      </c>
      <c r="J932" s="34" t="e">
        <f t="shared" si="168"/>
        <v>#REF!</v>
      </c>
      <c r="K932" s="35" t="e">
        <f t="shared" si="169"/>
        <v>#VALUE!</v>
      </c>
      <c r="L932" s="35" t="e">
        <f t="shared" si="170"/>
        <v>#REF!</v>
      </c>
      <c r="M932" s="35" t="e">
        <f t="shared" si="177"/>
        <v>#REF!</v>
      </c>
      <c r="N932" s="35" t="e">
        <f t="shared" si="178"/>
        <v>#REF!</v>
      </c>
      <c r="O932" s="36" t="e">
        <f t="shared" si="179"/>
        <v>#REF!</v>
      </c>
      <c r="Q932" s="37">
        <f t="shared" si="171"/>
        <v>0</v>
      </c>
      <c r="R932" s="38" t="e">
        <f t="shared" si="172"/>
        <v>#REF!</v>
      </c>
      <c r="S932" s="39" t="e">
        <f t="shared" si="173"/>
        <v>#REF!</v>
      </c>
    </row>
    <row r="933" spans="1:19" x14ac:dyDescent="0.25">
      <c r="A933" s="2"/>
      <c r="C933">
        <f t="shared" si="174"/>
        <v>0</v>
      </c>
      <c r="D933" s="32" t="e">
        <f t="shared" si="175"/>
        <v>#N/A</v>
      </c>
      <c r="E933" s="32" t="e">
        <f>Basic!#REF!</f>
        <v>#REF!</v>
      </c>
      <c r="F933" s="40"/>
      <c r="G933" s="80">
        <f>IFERROR(VLOOKUP(A933,HistData!Y:Z,2,FALSE)/100,G932)</f>
        <v>0.19510000000000002</v>
      </c>
      <c r="H933" s="80" t="str">
        <f>_xll.BDH($B$1,"IVOL_MONEYNESS",A933,A933,"IVOL_MATURITY=MATURITY_1STM","IVOL_MONEYNESS_LEVEL=MONEY_LVL_100_","DTS=H","FACTOR=.01","DAYS=W")</f>
        <v>#N/A Start Date</v>
      </c>
      <c r="I933" s="81" t="str">
        <f t="shared" si="176"/>
        <v>#N/A Start Date</v>
      </c>
      <c r="J933" s="34" t="e">
        <f t="shared" si="168"/>
        <v>#REF!</v>
      </c>
      <c r="K933" s="35" t="e">
        <f t="shared" si="169"/>
        <v>#VALUE!</v>
      </c>
      <c r="L933" s="35" t="e">
        <f t="shared" si="170"/>
        <v>#REF!</v>
      </c>
      <c r="M933" s="35" t="e">
        <f t="shared" si="177"/>
        <v>#REF!</v>
      </c>
      <c r="N933" s="35" t="e">
        <f t="shared" si="178"/>
        <v>#REF!</v>
      </c>
      <c r="O933" s="36" t="e">
        <f t="shared" si="179"/>
        <v>#REF!</v>
      </c>
      <c r="Q933" s="37">
        <f t="shared" si="171"/>
        <v>0</v>
      </c>
      <c r="R933" s="38" t="e">
        <f t="shared" si="172"/>
        <v>#REF!</v>
      </c>
      <c r="S933" s="39" t="e">
        <f t="shared" si="173"/>
        <v>#REF!</v>
      </c>
    </row>
    <row r="934" spans="1:19" x14ac:dyDescent="0.25">
      <c r="A934" s="2"/>
      <c r="C934">
        <f t="shared" si="174"/>
        <v>0</v>
      </c>
      <c r="D934" s="32" t="e">
        <f t="shared" si="175"/>
        <v>#N/A</v>
      </c>
      <c r="E934" s="32" t="e">
        <f>Basic!#REF!</f>
        <v>#REF!</v>
      </c>
      <c r="F934" s="40"/>
      <c r="G934" s="80">
        <f>IFERROR(VLOOKUP(A934,HistData!Y:Z,2,FALSE)/100,G933)</f>
        <v>0.19510000000000002</v>
      </c>
      <c r="H934" s="80" t="str">
        <f>_xll.BDH($B$1,"IVOL_MONEYNESS",A934,A934,"IVOL_MATURITY=MATURITY_1STM","IVOL_MONEYNESS_LEVEL=MONEY_LVL_100_","DTS=H","FACTOR=.01","DAYS=W")</f>
        <v>#N/A Start Date</v>
      </c>
      <c r="I934" s="81" t="str">
        <f t="shared" si="176"/>
        <v>#N/A Start Date</v>
      </c>
      <c r="J934" s="34" t="e">
        <f t="shared" si="168"/>
        <v>#REF!</v>
      </c>
      <c r="K934" s="35" t="e">
        <f t="shared" si="169"/>
        <v>#VALUE!</v>
      </c>
      <c r="L934" s="35" t="e">
        <f t="shared" si="170"/>
        <v>#REF!</v>
      </c>
      <c r="M934" s="35" t="e">
        <f t="shared" si="177"/>
        <v>#REF!</v>
      </c>
      <c r="N934" s="35" t="e">
        <f t="shared" si="178"/>
        <v>#REF!</v>
      </c>
      <c r="O934" s="36" t="e">
        <f t="shared" si="179"/>
        <v>#REF!</v>
      </c>
      <c r="Q934" s="37">
        <f t="shared" si="171"/>
        <v>0</v>
      </c>
      <c r="R934" s="38" t="e">
        <f t="shared" si="172"/>
        <v>#REF!</v>
      </c>
      <c r="S934" s="39" t="e">
        <f t="shared" si="173"/>
        <v>#REF!</v>
      </c>
    </row>
    <row r="935" spans="1:19" x14ac:dyDescent="0.25">
      <c r="A935" s="2"/>
      <c r="C935">
        <f t="shared" si="174"/>
        <v>0</v>
      </c>
      <c r="D935" s="32" t="e">
        <f t="shared" si="175"/>
        <v>#N/A</v>
      </c>
      <c r="E935" s="32" t="e">
        <f>Basic!#REF!</f>
        <v>#REF!</v>
      </c>
      <c r="F935" s="40"/>
      <c r="G935" s="80">
        <f>IFERROR(VLOOKUP(A935,HistData!Y:Z,2,FALSE)/100,G934)</f>
        <v>0.19510000000000002</v>
      </c>
      <c r="H935" s="80" t="str">
        <f>_xll.BDH($B$1,"IVOL_MONEYNESS",A935,A935,"IVOL_MATURITY=MATURITY_1STM","IVOL_MONEYNESS_LEVEL=MONEY_LVL_100_","DTS=H","FACTOR=.01","DAYS=W")</f>
        <v>#N/A Start Date</v>
      </c>
      <c r="I935" s="81" t="str">
        <f t="shared" si="176"/>
        <v>#N/A Start Date</v>
      </c>
      <c r="J935" s="34" t="e">
        <f t="shared" si="168"/>
        <v>#REF!</v>
      </c>
      <c r="K935" s="35" t="e">
        <f t="shared" si="169"/>
        <v>#VALUE!</v>
      </c>
      <c r="L935" s="35" t="e">
        <f t="shared" si="170"/>
        <v>#REF!</v>
      </c>
      <c r="M935" s="35" t="e">
        <f t="shared" si="177"/>
        <v>#REF!</v>
      </c>
      <c r="N935" s="35" t="e">
        <f t="shared" si="178"/>
        <v>#REF!</v>
      </c>
      <c r="O935" s="36" t="e">
        <f t="shared" si="179"/>
        <v>#REF!</v>
      </c>
      <c r="Q935" s="37">
        <f t="shared" si="171"/>
        <v>0</v>
      </c>
      <c r="R935" s="38" t="e">
        <f t="shared" si="172"/>
        <v>#REF!</v>
      </c>
      <c r="S935" s="39" t="e">
        <f t="shared" si="173"/>
        <v>#REF!</v>
      </c>
    </row>
    <row r="936" spans="1:19" x14ac:dyDescent="0.25">
      <c r="A936" s="2"/>
      <c r="C936">
        <f t="shared" si="174"/>
        <v>0</v>
      </c>
      <c r="D936" s="32" t="e">
        <f t="shared" si="175"/>
        <v>#N/A</v>
      </c>
      <c r="E936" s="32" t="e">
        <f>Basic!#REF!</f>
        <v>#REF!</v>
      </c>
      <c r="F936" s="40"/>
      <c r="G936" s="80">
        <f>IFERROR(VLOOKUP(A936,HistData!Y:Z,2,FALSE)/100,G935)</f>
        <v>0.19510000000000002</v>
      </c>
      <c r="H936" s="80" t="str">
        <f>_xll.BDH($B$1,"IVOL_MONEYNESS",A936,A936,"IVOL_MATURITY=MATURITY_1STM","IVOL_MONEYNESS_LEVEL=MONEY_LVL_100_","DTS=H","FACTOR=.01","DAYS=W")</f>
        <v>#N/A Start Date</v>
      </c>
      <c r="I936" s="81" t="str">
        <f t="shared" si="176"/>
        <v>#N/A Start Date</v>
      </c>
      <c r="J936" s="34" t="e">
        <f t="shared" si="168"/>
        <v>#REF!</v>
      </c>
      <c r="K936" s="35" t="e">
        <f t="shared" si="169"/>
        <v>#VALUE!</v>
      </c>
      <c r="L936" s="35" t="e">
        <f t="shared" si="170"/>
        <v>#REF!</v>
      </c>
      <c r="M936" s="35" t="e">
        <f t="shared" si="177"/>
        <v>#REF!</v>
      </c>
      <c r="N936" s="35" t="e">
        <f t="shared" si="178"/>
        <v>#REF!</v>
      </c>
      <c r="O936" s="36" t="e">
        <f t="shared" si="179"/>
        <v>#REF!</v>
      </c>
      <c r="Q936" s="37">
        <f t="shared" si="171"/>
        <v>0</v>
      </c>
      <c r="R936" s="38" t="e">
        <f t="shared" si="172"/>
        <v>#REF!</v>
      </c>
      <c r="S936" s="39" t="e">
        <f t="shared" si="173"/>
        <v>#REF!</v>
      </c>
    </row>
    <row r="937" spans="1:19" x14ac:dyDescent="0.25">
      <c r="A937" s="2"/>
      <c r="C937">
        <f t="shared" si="174"/>
        <v>0</v>
      </c>
      <c r="D937" s="32" t="e">
        <f t="shared" si="175"/>
        <v>#N/A</v>
      </c>
      <c r="E937" s="32" t="e">
        <f>Basic!#REF!</f>
        <v>#REF!</v>
      </c>
      <c r="F937" s="40"/>
      <c r="G937" s="80">
        <f>IFERROR(VLOOKUP(A937,HistData!Y:Z,2,FALSE)/100,G936)</f>
        <v>0.19510000000000002</v>
      </c>
      <c r="H937" s="80" t="str">
        <f>_xll.BDH($B$1,"IVOL_MONEYNESS",A937,A937,"IVOL_MATURITY=MATURITY_1STM","IVOL_MONEYNESS_LEVEL=MONEY_LVL_100_","DTS=H","FACTOR=.01","DAYS=W")</f>
        <v>#N/A Start Date</v>
      </c>
      <c r="I937" s="81" t="str">
        <f t="shared" si="176"/>
        <v>#N/A Start Date</v>
      </c>
      <c r="J937" s="34" t="e">
        <f t="shared" si="168"/>
        <v>#REF!</v>
      </c>
      <c r="K937" s="35" t="e">
        <f t="shared" si="169"/>
        <v>#VALUE!</v>
      </c>
      <c r="L937" s="35" t="e">
        <f t="shared" si="170"/>
        <v>#REF!</v>
      </c>
      <c r="M937" s="35" t="e">
        <f t="shared" si="177"/>
        <v>#REF!</v>
      </c>
      <c r="N937" s="35" t="e">
        <f t="shared" si="178"/>
        <v>#REF!</v>
      </c>
      <c r="O937" s="36" t="e">
        <f t="shared" si="179"/>
        <v>#REF!</v>
      </c>
      <c r="Q937" s="37">
        <f t="shared" si="171"/>
        <v>0</v>
      </c>
      <c r="R937" s="38" t="e">
        <f t="shared" si="172"/>
        <v>#REF!</v>
      </c>
      <c r="S937" s="39" t="e">
        <f t="shared" si="173"/>
        <v>#REF!</v>
      </c>
    </row>
    <row r="938" spans="1:19" x14ac:dyDescent="0.25">
      <c r="A938" s="2"/>
      <c r="C938">
        <f t="shared" si="174"/>
        <v>0</v>
      </c>
      <c r="D938" s="32" t="e">
        <f t="shared" si="175"/>
        <v>#N/A</v>
      </c>
      <c r="E938" s="32" t="e">
        <f>Basic!#REF!</f>
        <v>#REF!</v>
      </c>
      <c r="F938" s="40"/>
      <c r="G938" s="80">
        <f>IFERROR(VLOOKUP(A938,HistData!Y:Z,2,FALSE)/100,G937)</f>
        <v>0.19510000000000002</v>
      </c>
      <c r="H938" s="80" t="str">
        <f>_xll.BDH($B$1,"IVOL_MONEYNESS",A938,A938,"IVOL_MATURITY=MATURITY_1STM","IVOL_MONEYNESS_LEVEL=MONEY_LVL_100_","DTS=H","FACTOR=.01","DAYS=W")</f>
        <v>#N/A Start Date</v>
      </c>
      <c r="I938" s="81" t="str">
        <f t="shared" si="176"/>
        <v>#N/A Start Date</v>
      </c>
      <c r="J938" s="34" t="e">
        <f t="shared" si="168"/>
        <v>#REF!</v>
      </c>
      <c r="K938" s="35" t="e">
        <f t="shared" si="169"/>
        <v>#VALUE!</v>
      </c>
      <c r="L938" s="35" t="e">
        <f t="shared" si="170"/>
        <v>#REF!</v>
      </c>
      <c r="M938" s="35" t="e">
        <f t="shared" si="177"/>
        <v>#REF!</v>
      </c>
      <c r="N938" s="35" t="e">
        <f t="shared" si="178"/>
        <v>#REF!</v>
      </c>
      <c r="O938" s="36" t="e">
        <f t="shared" si="179"/>
        <v>#REF!</v>
      </c>
      <c r="Q938" s="37">
        <f t="shared" si="171"/>
        <v>0</v>
      </c>
      <c r="R938" s="38" t="e">
        <f t="shared" si="172"/>
        <v>#REF!</v>
      </c>
      <c r="S938" s="39" t="e">
        <f t="shared" si="173"/>
        <v>#REF!</v>
      </c>
    </row>
    <row r="939" spans="1:19" x14ac:dyDescent="0.25">
      <c r="A939" s="2"/>
      <c r="C939">
        <f t="shared" si="174"/>
        <v>0</v>
      </c>
      <c r="D939" s="32" t="e">
        <f t="shared" si="175"/>
        <v>#N/A</v>
      </c>
      <c r="E939" s="32" t="e">
        <f>Basic!#REF!</f>
        <v>#REF!</v>
      </c>
      <c r="F939" s="40"/>
      <c r="G939" s="80">
        <f>IFERROR(VLOOKUP(A939,HistData!Y:Z,2,FALSE)/100,G938)</f>
        <v>0.19510000000000002</v>
      </c>
      <c r="H939" s="80" t="str">
        <f>_xll.BDH($B$1,"IVOL_MONEYNESS",A939,A939,"IVOL_MATURITY=MATURITY_1STM","IVOL_MONEYNESS_LEVEL=MONEY_LVL_100_","DTS=H","FACTOR=.01","DAYS=W")</f>
        <v>#N/A Start Date</v>
      </c>
      <c r="I939" s="81" t="str">
        <f t="shared" si="176"/>
        <v>#N/A Start Date</v>
      </c>
      <c r="J939" s="34" t="e">
        <f t="shared" si="168"/>
        <v>#REF!</v>
      </c>
      <c r="K939" s="35" t="e">
        <f t="shared" si="169"/>
        <v>#VALUE!</v>
      </c>
      <c r="L939" s="35" t="e">
        <f t="shared" si="170"/>
        <v>#REF!</v>
      </c>
      <c r="M939" s="35" t="e">
        <f t="shared" si="177"/>
        <v>#REF!</v>
      </c>
      <c r="N939" s="35" t="e">
        <f t="shared" si="178"/>
        <v>#REF!</v>
      </c>
      <c r="O939" s="36" t="e">
        <f t="shared" si="179"/>
        <v>#REF!</v>
      </c>
      <c r="Q939" s="37">
        <f t="shared" si="171"/>
        <v>0</v>
      </c>
      <c r="R939" s="38" t="e">
        <f t="shared" si="172"/>
        <v>#REF!</v>
      </c>
      <c r="S939" s="39" t="e">
        <f t="shared" si="173"/>
        <v>#REF!</v>
      </c>
    </row>
    <row r="940" spans="1:19" x14ac:dyDescent="0.25">
      <c r="A940" s="2"/>
      <c r="C940">
        <f t="shared" si="174"/>
        <v>0</v>
      </c>
      <c r="D940" s="32" t="e">
        <f t="shared" si="175"/>
        <v>#N/A</v>
      </c>
      <c r="E940" s="32" t="e">
        <f>Basic!#REF!</f>
        <v>#REF!</v>
      </c>
      <c r="F940" s="40"/>
      <c r="G940" s="80">
        <f>IFERROR(VLOOKUP(A940,HistData!Y:Z,2,FALSE)/100,G939)</f>
        <v>0.19510000000000002</v>
      </c>
      <c r="H940" s="80" t="str">
        <f>_xll.BDH($B$1,"IVOL_MONEYNESS",A940,A940,"IVOL_MATURITY=MATURITY_1STM","IVOL_MONEYNESS_LEVEL=MONEY_LVL_100_","DTS=H","FACTOR=.01","DAYS=W")</f>
        <v>#N/A Start Date</v>
      </c>
      <c r="I940" s="81" t="str">
        <f t="shared" si="176"/>
        <v>#N/A Start Date</v>
      </c>
      <c r="J940" s="34" t="e">
        <f t="shared" si="168"/>
        <v>#REF!</v>
      </c>
      <c r="K940" s="35" t="e">
        <f t="shared" si="169"/>
        <v>#VALUE!</v>
      </c>
      <c r="L940" s="35" t="e">
        <f t="shared" si="170"/>
        <v>#REF!</v>
      </c>
      <c r="M940" s="35" t="e">
        <f t="shared" si="177"/>
        <v>#REF!</v>
      </c>
      <c r="N940" s="35" t="e">
        <f t="shared" si="178"/>
        <v>#REF!</v>
      </c>
      <c r="O940" s="36" t="e">
        <f t="shared" si="179"/>
        <v>#REF!</v>
      </c>
      <c r="Q940" s="37">
        <f t="shared" si="171"/>
        <v>0</v>
      </c>
      <c r="R940" s="38" t="e">
        <f t="shared" si="172"/>
        <v>#REF!</v>
      </c>
      <c r="S940" s="39" t="e">
        <f t="shared" si="173"/>
        <v>#REF!</v>
      </c>
    </row>
    <row r="941" spans="1:19" x14ac:dyDescent="0.25">
      <c r="A941" s="2"/>
      <c r="C941">
        <f t="shared" si="174"/>
        <v>0</v>
      </c>
      <c r="D941" s="32" t="e">
        <f t="shared" si="175"/>
        <v>#N/A</v>
      </c>
      <c r="E941" s="32" t="e">
        <f>Basic!#REF!</f>
        <v>#REF!</v>
      </c>
      <c r="F941" s="40"/>
      <c r="G941" s="80">
        <f>IFERROR(VLOOKUP(A941,HistData!Y:Z,2,FALSE)/100,G940)</f>
        <v>0.19510000000000002</v>
      </c>
      <c r="H941" s="80" t="str">
        <f>_xll.BDH($B$1,"IVOL_MONEYNESS",A941,A941,"IVOL_MATURITY=MATURITY_1STM","IVOL_MONEYNESS_LEVEL=MONEY_LVL_100_","DTS=H","FACTOR=.01","DAYS=W")</f>
        <v>#N/A Start Date</v>
      </c>
      <c r="I941" s="81" t="str">
        <f t="shared" si="176"/>
        <v>#N/A Start Date</v>
      </c>
      <c r="J941" s="34" t="e">
        <f t="shared" si="168"/>
        <v>#REF!</v>
      </c>
      <c r="K941" s="35" t="e">
        <f t="shared" si="169"/>
        <v>#VALUE!</v>
      </c>
      <c r="L941" s="35" t="e">
        <f t="shared" si="170"/>
        <v>#REF!</v>
      </c>
      <c r="M941" s="35" t="e">
        <f t="shared" si="177"/>
        <v>#REF!</v>
      </c>
      <c r="N941" s="35" t="e">
        <f t="shared" si="178"/>
        <v>#REF!</v>
      </c>
      <c r="O941" s="36" t="e">
        <f t="shared" si="179"/>
        <v>#REF!</v>
      </c>
      <c r="Q941" s="37">
        <f t="shared" si="171"/>
        <v>0</v>
      </c>
      <c r="R941" s="38" t="e">
        <f t="shared" si="172"/>
        <v>#REF!</v>
      </c>
      <c r="S941" s="39" t="e">
        <f t="shared" si="173"/>
        <v>#REF!</v>
      </c>
    </row>
    <row r="942" spans="1:19" x14ac:dyDescent="0.25">
      <c r="A942" s="2"/>
      <c r="C942">
        <f t="shared" si="174"/>
        <v>0</v>
      </c>
      <c r="D942" s="32" t="e">
        <f t="shared" si="175"/>
        <v>#N/A</v>
      </c>
      <c r="E942" s="32" t="e">
        <f>Basic!#REF!</f>
        <v>#REF!</v>
      </c>
      <c r="F942" s="40"/>
      <c r="G942" s="80">
        <f>IFERROR(VLOOKUP(A942,HistData!Y:Z,2,FALSE)/100,G941)</f>
        <v>0.19510000000000002</v>
      </c>
      <c r="H942" s="80" t="str">
        <f>_xll.BDH($B$1,"IVOL_MONEYNESS",A942,A942,"IVOL_MATURITY=MATURITY_1STM","IVOL_MONEYNESS_LEVEL=MONEY_LVL_100_","DTS=H","FACTOR=.01","DAYS=W")</f>
        <v>#N/A Start Date</v>
      </c>
      <c r="I942" s="81" t="str">
        <f t="shared" si="176"/>
        <v>#N/A Start Date</v>
      </c>
      <c r="J942" s="34" t="e">
        <f t="shared" si="168"/>
        <v>#REF!</v>
      </c>
      <c r="K942" s="35" t="e">
        <f t="shared" si="169"/>
        <v>#VALUE!</v>
      </c>
      <c r="L942" s="35" t="e">
        <f t="shared" si="170"/>
        <v>#REF!</v>
      </c>
      <c r="M942" s="35" t="e">
        <f t="shared" si="177"/>
        <v>#REF!</v>
      </c>
      <c r="N942" s="35" t="e">
        <f t="shared" si="178"/>
        <v>#REF!</v>
      </c>
      <c r="O942" s="36" t="e">
        <f t="shared" si="179"/>
        <v>#REF!</v>
      </c>
      <c r="Q942" s="37">
        <f t="shared" si="171"/>
        <v>0</v>
      </c>
      <c r="R942" s="38" t="e">
        <f t="shared" si="172"/>
        <v>#REF!</v>
      </c>
      <c r="S942" s="39" t="e">
        <f t="shared" si="173"/>
        <v>#REF!</v>
      </c>
    </row>
    <row r="943" spans="1:19" x14ac:dyDescent="0.25">
      <c r="A943" s="2"/>
      <c r="C943">
        <f t="shared" si="174"/>
        <v>0</v>
      </c>
      <c r="D943" s="32" t="e">
        <f t="shared" si="175"/>
        <v>#N/A</v>
      </c>
      <c r="E943" s="32" t="e">
        <f>Basic!#REF!</f>
        <v>#REF!</v>
      </c>
      <c r="F943" s="40"/>
      <c r="G943" s="80">
        <f>IFERROR(VLOOKUP(A943,HistData!Y:Z,2,FALSE)/100,G942)</f>
        <v>0.19510000000000002</v>
      </c>
      <c r="H943" s="80" t="str">
        <f>_xll.BDH($B$1,"IVOL_MONEYNESS",A943,A943,"IVOL_MATURITY=MATURITY_1STM","IVOL_MONEYNESS_LEVEL=MONEY_LVL_100_","DTS=H","FACTOR=.01","DAYS=W")</f>
        <v>#N/A Start Date</v>
      </c>
      <c r="I943" s="81" t="str">
        <f t="shared" si="176"/>
        <v>#N/A Start Date</v>
      </c>
      <c r="J943" s="34" t="e">
        <f t="shared" si="168"/>
        <v>#REF!</v>
      </c>
      <c r="K943" s="35" t="e">
        <f t="shared" si="169"/>
        <v>#VALUE!</v>
      </c>
      <c r="L943" s="35" t="e">
        <f t="shared" si="170"/>
        <v>#REF!</v>
      </c>
      <c r="M943" s="35" t="e">
        <f t="shared" si="177"/>
        <v>#REF!</v>
      </c>
      <c r="N943" s="35" t="e">
        <f t="shared" si="178"/>
        <v>#REF!</v>
      </c>
      <c r="O943" s="36" t="e">
        <f t="shared" si="179"/>
        <v>#REF!</v>
      </c>
      <c r="Q943" s="37">
        <f t="shared" si="171"/>
        <v>0</v>
      </c>
      <c r="R943" s="38" t="e">
        <f t="shared" si="172"/>
        <v>#REF!</v>
      </c>
      <c r="S943" s="39" t="e">
        <f t="shared" si="173"/>
        <v>#REF!</v>
      </c>
    </row>
    <row r="944" spans="1:19" x14ac:dyDescent="0.25">
      <c r="A944" s="2"/>
      <c r="C944">
        <f t="shared" si="174"/>
        <v>0</v>
      </c>
      <c r="D944" s="32" t="e">
        <f t="shared" si="175"/>
        <v>#N/A</v>
      </c>
      <c r="E944" s="32" t="e">
        <f>Basic!#REF!</f>
        <v>#REF!</v>
      </c>
      <c r="F944" s="40"/>
      <c r="G944" s="80">
        <f>IFERROR(VLOOKUP(A944,HistData!Y:Z,2,FALSE)/100,G943)</f>
        <v>0.19510000000000002</v>
      </c>
      <c r="H944" s="80" t="str">
        <f>_xll.BDH($B$1,"IVOL_MONEYNESS",A944,A944,"IVOL_MATURITY=MATURITY_1STM","IVOL_MONEYNESS_LEVEL=MONEY_LVL_100_","DTS=H","FACTOR=.01","DAYS=W")</f>
        <v>#N/A Start Date</v>
      </c>
      <c r="I944" s="81" t="str">
        <f t="shared" si="176"/>
        <v>#N/A Start Date</v>
      </c>
      <c r="J944" s="34" t="e">
        <f t="shared" si="168"/>
        <v>#REF!</v>
      </c>
      <c r="K944" s="35" t="e">
        <f t="shared" si="169"/>
        <v>#VALUE!</v>
      </c>
      <c r="L944" s="35" t="e">
        <f t="shared" si="170"/>
        <v>#REF!</v>
      </c>
      <c r="M944" s="35" t="e">
        <f t="shared" si="177"/>
        <v>#REF!</v>
      </c>
      <c r="N944" s="35" t="e">
        <f t="shared" si="178"/>
        <v>#REF!</v>
      </c>
      <c r="O944" s="36" t="e">
        <f t="shared" si="179"/>
        <v>#REF!</v>
      </c>
      <c r="Q944" s="37">
        <f t="shared" si="171"/>
        <v>0</v>
      </c>
      <c r="R944" s="38" t="e">
        <f t="shared" si="172"/>
        <v>#REF!</v>
      </c>
      <c r="S944" s="39" t="e">
        <f t="shared" si="173"/>
        <v>#REF!</v>
      </c>
    </row>
    <row r="945" spans="1:19" x14ac:dyDescent="0.25">
      <c r="A945" s="2"/>
      <c r="C945">
        <f t="shared" si="174"/>
        <v>0</v>
      </c>
      <c r="D945" s="32" t="e">
        <f t="shared" si="175"/>
        <v>#N/A</v>
      </c>
      <c r="E945" s="32" t="e">
        <f>Basic!#REF!</f>
        <v>#REF!</v>
      </c>
      <c r="F945" s="40"/>
      <c r="G945" s="80">
        <f>IFERROR(VLOOKUP(A945,HistData!Y:Z,2,FALSE)/100,G944)</f>
        <v>0.19510000000000002</v>
      </c>
      <c r="H945" s="80" t="str">
        <f>_xll.BDH($B$1,"IVOL_MONEYNESS",A945,A945,"IVOL_MATURITY=MATURITY_1STM","IVOL_MONEYNESS_LEVEL=MONEY_LVL_100_","DTS=H","FACTOR=.01","DAYS=W")</f>
        <v>#N/A Start Date</v>
      </c>
      <c r="I945" s="81" t="str">
        <f t="shared" si="176"/>
        <v>#N/A Start Date</v>
      </c>
      <c r="J945" s="34" t="e">
        <f t="shared" si="168"/>
        <v>#REF!</v>
      </c>
      <c r="K945" s="35" t="e">
        <f t="shared" si="169"/>
        <v>#VALUE!</v>
      </c>
      <c r="L945" s="35" t="e">
        <f t="shared" si="170"/>
        <v>#REF!</v>
      </c>
      <c r="M945" s="35" t="e">
        <f t="shared" si="177"/>
        <v>#REF!</v>
      </c>
      <c r="N945" s="35" t="e">
        <f t="shared" si="178"/>
        <v>#REF!</v>
      </c>
      <c r="O945" s="36" t="e">
        <f t="shared" si="179"/>
        <v>#REF!</v>
      </c>
      <c r="Q945" s="37">
        <f t="shared" si="171"/>
        <v>0</v>
      </c>
      <c r="R945" s="38" t="e">
        <f t="shared" si="172"/>
        <v>#REF!</v>
      </c>
      <c r="S945" s="39" t="e">
        <f t="shared" si="173"/>
        <v>#REF!</v>
      </c>
    </row>
    <row r="946" spans="1:19" x14ac:dyDescent="0.25">
      <c r="A946" s="2"/>
      <c r="C946">
        <f t="shared" si="174"/>
        <v>0</v>
      </c>
      <c r="D946" s="32" t="e">
        <f t="shared" si="175"/>
        <v>#N/A</v>
      </c>
      <c r="E946" s="32" t="e">
        <f>Basic!#REF!</f>
        <v>#REF!</v>
      </c>
      <c r="F946" s="40"/>
      <c r="G946" s="80">
        <f>IFERROR(VLOOKUP(A946,HistData!Y:Z,2,FALSE)/100,G945)</f>
        <v>0.19510000000000002</v>
      </c>
      <c r="H946" s="80" t="str">
        <f>_xll.BDH($B$1,"IVOL_MONEYNESS",A946,A946,"IVOL_MATURITY=MATURITY_1STM","IVOL_MONEYNESS_LEVEL=MONEY_LVL_100_","DTS=H","FACTOR=.01","DAYS=W")</f>
        <v>#N/A Start Date</v>
      </c>
      <c r="I946" s="81" t="str">
        <f t="shared" si="176"/>
        <v>#N/A Start Date</v>
      </c>
      <c r="J946" s="34" t="e">
        <f t="shared" si="168"/>
        <v>#REF!</v>
      </c>
      <c r="K946" s="35" t="e">
        <f t="shared" si="169"/>
        <v>#VALUE!</v>
      </c>
      <c r="L946" s="35" t="e">
        <f t="shared" si="170"/>
        <v>#REF!</v>
      </c>
      <c r="M946" s="35" t="e">
        <f t="shared" si="177"/>
        <v>#REF!</v>
      </c>
      <c r="N946" s="35" t="e">
        <f t="shared" si="178"/>
        <v>#REF!</v>
      </c>
      <c r="O946" s="36" t="e">
        <f t="shared" si="179"/>
        <v>#REF!</v>
      </c>
      <c r="Q946" s="37">
        <f t="shared" si="171"/>
        <v>0</v>
      </c>
      <c r="R946" s="38" t="e">
        <f t="shared" si="172"/>
        <v>#REF!</v>
      </c>
      <c r="S946" s="39" t="e">
        <f t="shared" si="173"/>
        <v>#REF!</v>
      </c>
    </row>
    <row r="947" spans="1:19" x14ac:dyDescent="0.25">
      <c r="A947" s="2"/>
      <c r="C947">
        <f t="shared" si="174"/>
        <v>0</v>
      </c>
      <c r="D947" s="32" t="e">
        <f t="shared" si="175"/>
        <v>#N/A</v>
      </c>
      <c r="E947" s="32" t="e">
        <f>Basic!#REF!</f>
        <v>#REF!</v>
      </c>
      <c r="F947" s="40"/>
      <c r="G947" s="80">
        <f>IFERROR(VLOOKUP(A947,HistData!Y:Z,2,FALSE)/100,G946)</f>
        <v>0.19510000000000002</v>
      </c>
      <c r="H947" s="80" t="str">
        <f>_xll.BDH($B$1,"IVOL_MONEYNESS",A947,A947,"IVOL_MATURITY=MATURITY_1STM","IVOL_MONEYNESS_LEVEL=MONEY_LVL_100_","DTS=H","FACTOR=.01","DAYS=W")</f>
        <v>#N/A Start Date</v>
      </c>
      <c r="I947" s="81" t="str">
        <f t="shared" si="176"/>
        <v>#N/A Start Date</v>
      </c>
      <c r="J947" s="34" t="e">
        <f t="shared" si="168"/>
        <v>#REF!</v>
      </c>
      <c r="K947" s="35" t="e">
        <f t="shared" si="169"/>
        <v>#VALUE!</v>
      </c>
      <c r="L947" s="35" t="e">
        <f t="shared" si="170"/>
        <v>#REF!</v>
      </c>
      <c r="M947" s="35" t="e">
        <f t="shared" si="177"/>
        <v>#REF!</v>
      </c>
      <c r="N947" s="35" t="e">
        <f t="shared" si="178"/>
        <v>#REF!</v>
      </c>
      <c r="O947" s="36" t="e">
        <f t="shared" si="179"/>
        <v>#REF!</v>
      </c>
      <c r="Q947" s="37">
        <f t="shared" si="171"/>
        <v>0</v>
      </c>
      <c r="R947" s="38" t="e">
        <f t="shared" si="172"/>
        <v>#REF!</v>
      </c>
      <c r="S947" s="39" t="e">
        <f t="shared" si="173"/>
        <v>#REF!</v>
      </c>
    </row>
    <row r="948" spans="1:19" x14ac:dyDescent="0.25">
      <c r="A948" s="2"/>
      <c r="C948">
        <f t="shared" si="174"/>
        <v>0</v>
      </c>
      <c r="D948" s="32" t="e">
        <f t="shared" si="175"/>
        <v>#N/A</v>
      </c>
      <c r="E948" s="32" t="e">
        <f>Basic!#REF!</f>
        <v>#REF!</v>
      </c>
      <c r="F948" s="40"/>
      <c r="G948" s="80">
        <f>IFERROR(VLOOKUP(A948,HistData!Y:Z,2,FALSE)/100,G947)</f>
        <v>0.19510000000000002</v>
      </c>
      <c r="H948" s="80" t="str">
        <f>_xll.BDH($B$1,"IVOL_MONEYNESS",A948,A948,"IVOL_MATURITY=MATURITY_1STM","IVOL_MONEYNESS_LEVEL=MONEY_LVL_100_","DTS=H","FACTOR=.01","DAYS=W")</f>
        <v>#N/A Start Date</v>
      </c>
      <c r="I948" s="81" t="str">
        <f t="shared" si="176"/>
        <v>#N/A Start Date</v>
      </c>
      <c r="J948" s="34" t="e">
        <f t="shared" si="168"/>
        <v>#REF!</v>
      </c>
      <c r="K948" s="35" t="e">
        <f t="shared" si="169"/>
        <v>#VALUE!</v>
      </c>
      <c r="L948" s="35" t="e">
        <f t="shared" si="170"/>
        <v>#REF!</v>
      </c>
      <c r="M948" s="35" t="e">
        <f t="shared" si="177"/>
        <v>#REF!</v>
      </c>
      <c r="N948" s="35" t="e">
        <f t="shared" si="178"/>
        <v>#REF!</v>
      </c>
      <c r="O948" s="36" t="e">
        <f t="shared" si="179"/>
        <v>#REF!</v>
      </c>
      <c r="Q948" s="37">
        <f t="shared" si="171"/>
        <v>0</v>
      </c>
      <c r="R948" s="38" t="e">
        <f t="shared" si="172"/>
        <v>#REF!</v>
      </c>
      <c r="S948" s="39" t="e">
        <f t="shared" si="173"/>
        <v>#REF!</v>
      </c>
    </row>
    <row r="949" spans="1:19" x14ac:dyDescent="0.25">
      <c r="A949" s="2"/>
      <c r="C949">
        <f t="shared" si="174"/>
        <v>0</v>
      </c>
      <c r="D949" s="32" t="e">
        <f t="shared" si="175"/>
        <v>#N/A</v>
      </c>
      <c r="E949" s="32" t="e">
        <f>Basic!#REF!</f>
        <v>#REF!</v>
      </c>
      <c r="F949" s="40"/>
      <c r="G949" s="80">
        <f>IFERROR(VLOOKUP(A949,HistData!Y:Z,2,FALSE)/100,G948)</f>
        <v>0.19510000000000002</v>
      </c>
      <c r="H949" s="80" t="str">
        <f>_xll.BDH($B$1,"IVOL_MONEYNESS",A949,A949,"IVOL_MATURITY=MATURITY_1STM","IVOL_MONEYNESS_LEVEL=MONEY_LVL_100_","DTS=H","FACTOR=.01","DAYS=W")</f>
        <v>#N/A Start Date</v>
      </c>
      <c r="I949" s="81" t="str">
        <f t="shared" si="176"/>
        <v>#N/A Start Date</v>
      </c>
      <c r="J949" s="34" t="e">
        <f t="shared" si="168"/>
        <v>#REF!</v>
      </c>
      <c r="K949" s="35" t="e">
        <f t="shared" si="169"/>
        <v>#VALUE!</v>
      </c>
      <c r="L949" s="35" t="e">
        <f t="shared" si="170"/>
        <v>#REF!</v>
      </c>
      <c r="M949" s="35" t="e">
        <f t="shared" si="177"/>
        <v>#REF!</v>
      </c>
      <c r="N949" s="35" t="e">
        <f t="shared" si="178"/>
        <v>#REF!</v>
      </c>
      <c r="O949" s="36" t="e">
        <f t="shared" si="179"/>
        <v>#REF!</v>
      </c>
      <c r="Q949" s="37">
        <f t="shared" si="171"/>
        <v>0</v>
      </c>
      <c r="R949" s="38" t="e">
        <f t="shared" si="172"/>
        <v>#REF!</v>
      </c>
      <c r="S949" s="39" t="e">
        <f t="shared" si="173"/>
        <v>#REF!</v>
      </c>
    </row>
    <row r="950" spans="1:19" x14ac:dyDescent="0.25">
      <c r="A950" s="2"/>
      <c r="C950">
        <f t="shared" si="174"/>
        <v>0</v>
      </c>
      <c r="D950" s="32" t="e">
        <f t="shared" si="175"/>
        <v>#N/A</v>
      </c>
      <c r="E950" s="32" t="e">
        <f>Basic!#REF!</f>
        <v>#REF!</v>
      </c>
      <c r="F950" s="40"/>
      <c r="G950" s="80">
        <f>IFERROR(VLOOKUP(A950,HistData!Y:Z,2,FALSE)/100,G949)</f>
        <v>0.19510000000000002</v>
      </c>
      <c r="H950" s="80" t="str">
        <f>_xll.BDH($B$1,"IVOL_MONEYNESS",A950,A950,"IVOL_MATURITY=MATURITY_1STM","IVOL_MONEYNESS_LEVEL=MONEY_LVL_100_","DTS=H","FACTOR=.01","DAYS=W")</f>
        <v>#N/A Start Date</v>
      </c>
      <c r="I950" s="81" t="str">
        <f t="shared" si="176"/>
        <v>#N/A Start Date</v>
      </c>
      <c r="J950" s="34" t="e">
        <f t="shared" si="168"/>
        <v>#REF!</v>
      </c>
      <c r="K950" s="35" t="e">
        <f t="shared" si="169"/>
        <v>#VALUE!</v>
      </c>
      <c r="L950" s="35" t="e">
        <f t="shared" si="170"/>
        <v>#REF!</v>
      </c>
      <c r="M950" s="35" t="e">
        <f t="shared" si="177"/>
        <v>#REF!</v>
      </c>
      <c r="N950" s="35" t="e">
        <f t="shared" si="178"/>
        <v>#REF!</v>
      </c>
      <c r="O950" s="36" t="e">
        <f t="shared" si="179"/>
        <v>#REF!</v>
      </c>
      <c r="Q950" s="37">
        <f t="shared" si="171"/>
        <v>0</v>
      </c>
      <c r="R950" s="38" t="e">
        <f t="shared" si="172"/>
        <v>#REF!</v>
      </c>
      <c r="S950" s="39" t="e">
        <f t="shared" si="173"/>
        <v>#REF!</v>
      </c>
    </row>
    <row r="951" spans="1:19" x14ac:dyDescent="0.25">
      <c r="A951" s="2"/>
      <c r="C951">
        <f t="shared" si="174"/>
        <v>0</v>
      </c>
      <c r="D951" s="32" t="e">
        <f t="shared" si="175"/>
        <v>#N/A</v>
      </c>
      <c r="E951" s="32" t="e">
        <f>Basic!#REF!</f>
        <v>#REF!</v>
      </c>
      <c r="F951" s="40"/>
      <c r="G951" s="80">
        <f>IFERROR(VLOOKUP(A951,HistData!Y:Z,2,FALSE)/100,G950)</f>
        <v>0.19510000000000002</v>
      </c>
      <c r="H951" s="80" t="str">
        <f>_xll.BDH($B$1,"IVOL_MONEYNESS",A951,A951,"IVOL_MATURITY=MATURITY_1STM","IVOL_MONEYNESS_LEVEL=MONEY_LVL_100_","DTS=H","FACTOR=.01","DAYS=W")</f>
        <v>#N/A Start Date</v>
      </c>
      <c r="I951" s="81" t="str">
        <f t="shared" si="176"/>
        <v>#N/A Start Date</v>
      </c>
      <c r="J951" s="34" t="e">
        <f t="shared" si="168"/>
        <v>#REF!</v>
      </c>
      <c r="K951" s="35" t="e">
        <f t="shared" si="169"/>
        <v>#VALUE!</v>
      </c>
      <c r="L951" s="35" t="e">
        <f t="shared" si="170"/>
        <v>#REF!</v>
      </c>
      <c r="M951" s="35" t="e">
        <f t="shared" si="177"/>
        <v>#REF!</v>
      </c>
      <c r="N951" s="35" t="e">
        <f t="shared" si="178"/>
        <v>#REF!</v>
      </c>
      <c r="O951" s="36" t="e">
        <f t="shared" si="179"/>
        <v>#REF!</v>
      </c>
      <c r="Q951" s="37">
        <f t="shared" si="171"/>
        <v>0</v>
      </c>
      <c r="R951" s="38" t="e">
        <f t="shared" si="172"/>
        <v>#REF!</v>
      </c>
      <c r="S951" s="39" t="e">
        <f t="shared" si="173"/>
        <v>#REF!</v>
      </c>
    </row>
    <row r="952" spans="1:19" x14ac:dyDescent="0.25">
      <c r="A952" s="2"/>
      <c r="C952">
        <f t="shared" si="174"/>
        <v>0</v>
      </c>
      <c r="D952" s="32" t="e">
        <f t="shared" si="175"/>
        <v>#N/A</v>
      </c>
      <c r="E952" s="32" t="e">
        <f>Basic!#REF!</f>
        <v>#REF!</v>
      </c>
      <c r="F952" s="40"/>
      <c r="G952" s="80">
        <f>IFERROR(VLOOKUP(A952,HistData!Y:Z,2,FALSE)/100,G951)</f>
        <v>0.19510000000000002</v>
      </c>
      <c r="H952" s="80" t="str">
        <f>_xll.BDH($B$1,"IVOL_MONEYNESS",A952,A952,"IVOL_MATURITY=MATURITY_1STM","IVOL_MONEYNESS_LEVEL=MONEY_LVL_100_","DTS=H","FACTOR=.01","DAYS=W")</f>
        <v>#N/A Start Date</v>
      </c>
      <c r="I952" s="81" t="str">
        <f t="shared" si="176"/>
        <v>#N/A Start Date</v>
      </c>
      <c r="J952" s="34" t="e">
        <f t="shared" si="168"/>
        <v>#REF!</v>
      </c>
      <c r="K952" s="35" t="e">
        <f t="shared" si="169"/>
        <v>#VALUE!</v>
      </c>
      <c r="L952" s="35" t="e">
        <f t="shared" si="170"/>
        <v>#REF!</v>
      </c>
      <c r="M952" s="35" t="e">
        <f t="shared" si="177"/>
        <v>#REF!</v>
      </c>
      <c r="N952" s="35" t="e">
        <f t="shared" si="178"/>
        <v>#REF!</v>
      </c>
      <c r="O952" s="36" t="e">
        <f t="shared" si="179"/>
        <v>#REF!</v>
      </c>
      <c r="Q952" s="37">
        <f t="shared" si="171"/>
        <v>0</v>
      </c>
      <c r="R952" s="38" t="e">
        <f t="shared" si="172"/>
        <v>#REF!</v>
      </c>
      <c r="S952" s="39" t="e">
        <f t="shared" si="173"/>
        <v>#REF!</v>
      </c>
    </row>
    <row r="953" spans="1:19" x14ac:dyDescent="0.25">
      <c r="A953" s="2"/>
      <c r="C953">
        <f t="shared" si="174"/>
        <v>0</v>
      </c>
      <c r="D953" s="32" t="e">
        <f t="shared" si="175"/>
        <v>#N/A</v>
      </c>
      <c r="E953" s="32" t="e">
        <f>Basic!#REF!</f>
        <v>#REF!</v>
      </c>
      <c r="F953" s="40"/>
      <c r="G953" s="80">
        <f>IFERROR(VLOOKUP(A953,HistData!Y:Z,2,FALSE)/100,G952)</f>
        <v>0.19510000000000002</v>
      </c>
      <c r="H953" s="80" t="str">
        <f>_xll.BDH($B$1,"IVOL_MONEYNESS",A953,A953,"IVOL_MATURITY=MATURITY_1STM","IVOL_MONEYNESS_LEVEL=MONEY_LVL_100_","DTS=H","FACTOR=.01","DAYS=W")</f>
        <v>#N/A Start Date</v>
      </c>
      <c r="I953" s="81" t="str">
        <f t="shared" si="176"/>
        <v>#N/A Start Date</v>
      </c>
      <c r="J953" s="34" t="e">
        <f t="shared" si="168"/>
        <v>#REF!</v>
      </c>
      <c r="K953" s="35" t="e">
        <f t="shared" si="169"/>
        <v>#VALUE!</v>
      </c>
      <c r="L953" s="35" t="e">
        <f t="shared" si="170"/>
        <v>#REF!</v>
      </c>
      <c r="M953" s="35" t="e">
        <f t="shared" si="177"/>
        <v>#REF!</v>
      </c>
      <c r="N953" s="35" t="e">
        <f t="shared" si="178"/>
        <v>#REF!</v>
      </c>
      <c r="O953" s="36" t="e">
        <f t="shared" si="179"/>
        <v>#REF!</v>
      </c>
      <c r="Q953" s="37">
        <f t="shared" si="171"/>
        <v>0</v>
      </c>
      <c r="R953" s="38" t="e">
        <f t="shared" si="172"/>
        <v>#REF!</v>
      </c>
      <c r="S953" s="39" t="e">
        <f t="shared" si="173"/>
        <v>#REF!</v>
      </c>
    </row>
    <row r="954" spans="1:19" x14ac:dyDescent="0.25">
      <c r="A954" s="2"/>
      <c r="C954">
        <f t="shared" si="174"/>
        <v>0</v>
      </c>
      <c r="D954" s="32" t="e">
        <f t="shared" si="175"/>
        <v>#N/A</v>
      </c>
      <c r="E954" s="32" t="e">
        <f>Basic!#REF!</f>
        <v>#REF!</v>
      </c>
      <c r="F954" s="40"/>
      <c r="G954" s="80">
        <f>IFERROR(VLOOKUP(A954,HistData!Y:Z,2,FALSE)/100,G953)</f>
        <v>0.19510000000000002</v>
      </c>
      <c r="H954" s="80" t="str">
        <f>_xll.BDH($B$1,"IVOL_MONEYNESS",A954,A954,"IVOL_MATURITY=MATURITY_1STM","IVOL_MONEYNESS_LEVEL=MONEY_LVL_100_","DTS=H","FACTOR=.01","DAYS=W")</f>
        <v>#N/A Start Date</v>
      </c>
      <c r="I954" s="81" t="str">
        <f t="shared" si="176"/>
        <v>#N/A Start Date</v>
      </c>
      <c r="J954" s="34" t="e">
        <f t="shared" si="168"/>
        <v>#REF!</v>
      </c>
      <c r="K954" s="35" t="e">
        <f t="shared" si="169"/>
        <v>#VALUE!</v>
      </c>
      <c r="L954" s="35" t="e">
        <f t="shared" si="170"/>
        <v>#REF!</v>
      </c>
      <c r="M954" s="35" t="e">
        <f t="shared" si="177"/>
        <v>#REF!</v>
      </c>
      <c r="N954" s="35" t="e">
        <f t="shared" si="178"/>
        <v>#REF!</v>
      </c>
      <c r="O954" s="36" t="e">
        <f t="shared" si="179"/>
        <v>#REF!</v>
      </c>
      <c r="Q954" s="37">
        <f t="shared" si="171"/>
        <v>0</v>
      </c>
      <c r="R954" s="38" t="e">
        <f t="shared" si="172"/>
        <v>#REF!</v>
      </c>
      <c r="S954" s="39" t="e">
        <f t="shared" si="173"/>
        <v>#REF!</v>
      </c>
    </row>
    <row r="955" spans="1:19" x14ac:dyDescent="0.25">
      <c r="A955" s="2"/>
      <c r="C955">
        <f t="shared" si="174"/>
        <v>0</v>
      </c>
      <c r="D955" s="32" t="e">
        <f t="shared" si="175"/>
        <v>#N/A</v>
      </c>
      <c r="E955" s="32" t="e">
        <f>Basic!#REF!</f>
        <v>#REF!</v>
      </c>
      <c r="F955" s="40"/>
      <c r="G955" s="80">
        <f>IFERROR(VLOOKUP(A955,HistData!Y:Z,2,FALSE)/100,G954)</f>
        <v>0.19510000000000002</v>
      </c>
      <c r="H955" s="80" t="str">
        <f>_xll.BDH($B$1,"IVOL_MONEYNESS",A955,A955,"IVOL_MATURITY=MATURITY_1STM","IVOL_MONEYNESS_LEVEL=MONEY_LVL_100_","DTS=H","FACTOR=.01","DAYS=W")</f>
        <v>#N/A Start Date</v>
      </c>
      <c r="I955" s="81" t="str">
        <f t="shared" si="176"/>
        <v>#N/A Start Date</v>
      </c>
      <c r="J955" s="34" t="e">
        <f t="shared" si="168"/>
        <v>#REF!</v>
      </c>
      <c r="K955" s="35" t="e">
        <f t="shared" si="169"/>
        <v>#VALUE!</v>
      </c>
      <c r="L955" s="35" t="e">
        <f t="shared" si="170"/>
        <v>#REF!</v>
      </c>
      <c r="M955" s="35" t="e">
        <f t="shared" si="177"/>
        <v>#REF!</v>
      </c>
      <c r="N955" s="35" t="e">
        <f t="shared" si="178"/>
        <v>#REF!</v>
      </c>
      <c r="O955" s="36" t="e">
        <f t="shared" si="179"/>
        <v>#REF!</v>
      </c>
      <c r="Q955" s="37">
        <f t="shared" si="171"/>
        <v>0</v>
      </c>
      <c r="R955" s="38" t="e">
        <f t="shared" si="172"/>
        <v>#REF!</v>
      </c>
      <c r="S955" s="39" t="e">
        <f t="shared" si="173"/>
        <v>#REF!</v>
      </c>
    </row>
    <row r="956" spans="1:19" x14ac:dyDescent="0.25">
      <c r="A956" s="2"/>
      <c r="C956">
        <f t="shared" si="174"/>
        <v>0</v>
      </c>
      <c r="D956" s="32" t="e">
        <f t="shared" si="175"/>
        <v>#N/A</v>
      </c>
      <c r="E956" s="32" t="e">
        <f>Basic!#REF!</f>
        <v>#REF!</v>
      </c>
      <c r="F956" s="40"/>
      <c r="G956" s="80">
        <f>IFERROR(VLOOKUP(A956,HistData!Y:Z,2,FALSE)/100,G955)</f>
        <v>0.19510000000000002</v>
      </c>
      <c r="H956" s="80" t="str">
        <f>_xll.BDH($B$1,"IVOL_MONEYNESS",A956,A956,"IVOL_MATURITY=MATURITY_1STM","IVOL_MONEYNESS_LEVEL=MONEY_LVL_100_","DTS=H","FACTOR=.01","DAYS=W")</f>
        <v>#N/A Start Date</v>
      </c>
      <c r="I956" s="81" t="str">
        <f t="shared" si="176"/>
        <v>#N/A Start Date</v>
      </c>
      <c r="J956" s="34" t="e">
        <f t="shared" si="168"/>
        <v>#REF!</v>
      </c>
      <c r="K956" s="35" t="e">
        <f t="shared" si="169"/>
        <v>#VALUE!</v>
      </c>
      <c r="L956" s="35" t="e">
        <f t="shared" si="170"/>
        <v>#REF!</v>
      </c>
      <c r="M956" s="35" t="e">
        <f t="shared" si="177"/>
        <v>#REF!</v>
      </c>
      <c r="N956" s="35" t="e">
        <f t="shared" si="178"/>
        <v>#REF!</v>
      </c>
      <c r="O956" s="36" t="e">
        <f t="shared" si="179"/>
        <v>#REF!</v>
      </c>
      <c r="Q956" s="37">
        <f t="shared" si="171"/>
        <v>0</v>
      </c>
      <c r="R956" s="38" t="e">
        <f t="shared" si="172"/>
        <v>#REF!</v>
      </c>
      <c r="S956" s="39" t="e">
        <f t="shared" si="173"/>
        <v>#REF!</v>
      </c>
    </row>
    <row r="957" spans="1:19" x14ac:dyDescent="0.25">
      <c r="A957" s="2"/>
      <c r="C957">
        <f t="shared" si="174"/>
        <v>0</v>
      </c>
      <c r="D957" s="32" t="e">
        <f t="shared" si="175"/>
        <v>#N/A</v>
      </c>
      <c r="E957" s="32" t="e">
        <f>Basic!#REF!</f>
        <v>#REF!</v>
      </c>
      <c r="F957" s="40"/>
      <c r="G957" s="80">
        <f>IFERROR(VLOOKUP(A957,HistData!Y:Z,2,FALSE)/100,G956)</f>
        <v>0.19510000000000002</v>
      </c>
      <c r="H957" s="80" t="str">
        <f>_xll.BDH($B$1,"IVOL_MONEYNESS",A957,A957,"IVOL_MATURITY=MATURITY_1STM","IVOL_MONEYNESS_LEVEL=MONEY_LVL_100_","DTS=H","FACTOR=.01","DAYS=W")</f>
        <v>#N/A Start Date</v>
      </c>
      <c r="I957" s="81" t="str">
        <f t="shared" si="176"/>
        <v>#N/A Start Date</v>
      </c>
      <c r="J957" s="34" t="e">
        <f t="shared" si="168"/>
        <v>#REF!</v>
      </c>
      <c r="K957" s="35" t="e">
        <f t="shared" si="169"/>
        <v>#VALUE!</v>
      </c>
      <c r="L957" s="35" t="e">
        <f t="shared" si="170"/>
        <v>#REF!</v>
      </c>
      <c r="M957" s="35" t="e">
        <f t="shared" si="177"/>
        <v>#REF!</v>
      </c>
      <c r="N957" s="35" t="e">
        <f t="shared" si="178"/>
        <v>#REF!</v>
      </c>
      <c r="O957" s="36" t="e">
        <f t="shared" si="179"/>
        <v>#REF!</v>
      </c>
      <c r="Q957" s="37">
        <f t="shared" si="171"/>
        <v>0</v>
      </c>
      <c r="R957" s="38" t="e">
        <f t="shared" si="172"/>
        <v>#REF!</v>
      </c>
      <c r="S957" s="39" t="e">
        <f t="shared" si="173"/>
        <v>#REF!</v>
      </c>
    </row>
    <row r="958" spans="1:19" x14ac:dyDescent="0.25">
      <c r="A958" s="2"/>
      <c r="C958">
        <f t="shared" si="174"/>
        <v>0</v>
      </c>
      <c r="D958" s="32" t="e">
        <f t="shared" si="175"/>
        <v>#N/A</v>
      </c>
      <c r="E958" s="32" t="e">
        <f>Basic!#REF!</f>
        <v>#REF!</v>
      </c>
      <c r="F958" s="40"/>
      <c r="G958" s="80">
        <f>IFERROR(VLOOKUP(A958,HistData!Y:Z,2,FALSE)/100,G957)</f>
        <v>0.19510000000000002</v>
      </c>
      <c r="H958" s="80" t="str">
        <f>_xll.BDH($B$1,"IVOL_MONEYNESS",A958,A958,"IVOL_MATURITY=MATURITY_1STM","IVOL_MONEYNESS_LEVEL=MONEY_LVL_100_","DTS=H","FACTOR=.01","DAYS=W")</f>
        <v>#N/A Start Date</v>
      </c>
      <c r="I958" s="81" t="str">
        <f t="shared" si="176"/>
        <v>#N/A Start Date</v>
      </c>
      <c r="J958" s="34" t="e">
        <f t="shared" si="168"/>
        <v>#REF!</v>
      </c>
      <c r="K958" s="35" t="e">
        <f t="shared" si="169"/>
        <v>#VALUE!</v>
      </c>
      <c r="L958" s="35" t="e">
        <f t="shared" si="170"/>
        <v>#REF!</v>
      </c>
      <c r="M958" s="35" t="e">
        <f t="shared" si="177"/>
        <v>#REF!</v>
      </c>
      <c r="N958" s="35" t="e">
        <f t="shared" si="178"/>
        <v>#REF!</v>
      </c>
      <c r="O958" s="36" t="e">
        <f t="shared" si="179"/>
        <v>#REF!</v>
      </c>
      <c r="Q958" s="37">
        <f t="shared" si="171"/>
        <v>0</v>
      </c>
      <c r="R958" s="38" t="e">
        <f t="shared" si="172"/>
        <v>#REF!</v>
      </c>
      <c r="S958" s="39" t="e">
        <f t="shared" si="173"/>
        <v>#REF!</v>
      </c>
    </row>
    <row r="959" spans="1:19" x14ac:dyDescent="0.25">
      <c r="A959" s="2"/>
      <c r="C959">
        <f t="shared" si="174"/>
        <v>0</v>
      </c>
      <c r="D959" s="32" t="e">
        <f t="shared" si="175"/>
        <v>#N/A</v>
      </c>
      <c r="E959" s="32" t="e">
        <f>Basic!#REF!</f>
        <v>#REF!</v>
      </c>
      <c r="F959" s="40"/>
      <c r="G959" s="80">
        <f>IFERROR(VLOOKUP(A959,HistData!Y:Z,2,FALSE)/100,G958)</f>
        <v>0.19510000000000002</v>
      </c>
      <c r="H959" s="80" t="str">
        <f>_xll.BDH($B$1,"IVOL_MONEYNESS",A959,A959,"IVOL_MATURITY=MATURITY_1STM","IVOL_MONEYNESS_LEVEL=MONEY_LVL_100_","DTS=H","FACTOR=.01","DAYS=W")</f>
        <v>#N/A Start Date</v>
      </c>
      <c r="I959" s="81" t="str">
        <f t="shared" si="176"/>
        <v>#N/A Start Date</v>
      </c>
      <c r="J959" s="34" t="e">
        <f t="shared" si="168"/>
        <v>#REF!</v>
      </c>
      <c r="K959" s="35" t="e">
        <f t="shared" si="169"/>
        <v>#VALUE!</v>
      </c>
      <c r="L959" s="35" t="e">
        <f t="shared" si="170"/>
        <v>#REF!</v>
      </c>
      <c r="M959" s="35" t="e">
        <f t="shared" si="177"/>
        <v>#REF!</v>
      </c>
      <c r="N959" s="35" t="e">
        <f t="shared" si="178"/>
        <v>#REF!</v>
      </c>
      <c r="O959" s="36" t="e">
        <f t="shared" si="179"/>
        <v>#REF!</v>
      </c>
      <c r="Q959" s="37">
        <f t="shared" si="171"/>
        <v>0</v>
      </c>
      <c r="R959" s="38" t="e">
        <f t="shared" si="172"/>
        <v>#REF!</v>
      </c>
      <c r="S959" s="39" t="e">
        <f t="shared" si="173"/>
        <v>#REF!</v>
      </c>
    </row>
    <row r="960" spans="1:19" x14ac:dyDescent="0.25">
      <c r="A960" s="2"/>
      <c r="C960">
        <f t="shared" si="174"/>
        <v>0</v>
      </c>
      <c r="D960" s="32" t="e">
        <f t="shared" si="175"/>
        <v>#N/A</v>
      </c>
      <c r="E960" s="32" t="e">
        <f>Basic!#REF!</f>
        <v>#REF!</v>
      </c>
      <c r="F960" s="40"/>
      <c r="G960" s="80">
        <f>IFERROR(VLOOKUP(A960,HistData!Y:Z,2,FALSE)/100,G959)</f>
        <v>0.19510000000000002</v>
      </c>
      <c r="H960" s="80" t="str">
        <f>_xll.BDH($B$1,"IVOL_MONEYNESS",A960,A960,"IVOL_MATURITY=MATURITY_1STM","IVOL_MONEYNESS_LEVEL=MONEY_LVL_100_","DTS=H","FACTOR=.01","DAYS=W")</f>
        <v>#N/A Start Date</v>
      </c>
      <c r="I960" s="81" t="str">
        <f t="shared" si="176"/>
        <v>#N/A Start Date</v>
      </c>
      <c r="J960" s="34" t="e">
        <f t="shared" si="168"/>
        <v>#REF!</v>
      </c>
      <c r="K960" s="35" t="e">
        <f t="shared" si="169"/>
        <v>#VALUE!</v>
      </c>
      <c r="L960" s="35" t="e">
        <f t="shared" si="170"/>
        <v>#REF!</v>
      </c>
      <c r="M960" s="35" t="e">
        <f t="shared" si="177"/>
        <v>#REF!</v>
      </c>
      <c r="N960" s="35" t="e">
        <f t="shared" si="178"/>
        <v>#REF!</v>
      </c>
      <c r="O960" s="36" t="e">
        <f t="shared" si="179"/>
        <v>#REF!</v>
      </c>
      <c r="Q960" s="37">
        <f t="shared" si="171"/>
        <v>0</v>
      </c>
      <c r="R960" s="38" t="e">
        <f t="shared" si="172"/>
        <v>#REF!</v>
      </c>
      <c r="S960" s="39" t="e">
        <f t="shared" si="173"/>
        <v>#REF!</v>
      </c>
    </row>
    <row r="961" spans="1:19" x14ac:dyDescent="0.25">
      <c r="A961" s="2"/>
      <c r="C961">
        <f t="shared" si="174"/>
        <v>0</v>
      </c>
      <c r="D961" s="32" t="e">
        <f t="shared" si="175"/>
        <v>#N/A</v>
      </c>
      <c r="E961" s="32" t="e">
        <f>Basic!#REF!</f>
        <v>#REF!</v>
      </c>
      <c r="F961" s="40"/>
      <c r="G961" s="80">
        <f>IFERROR(VLOOKUP(A961,HistData!Y:Z,2,FALSE)/100,G960)</f>
        <v>0.19510000000000002</v>
      </c>
      <c r="H961" s="80" t="str">
        <f>_xll.BDH($B$1,"IVOL_MONEYNESS",A961,A961,"IVOL_MATURITY=MATURITY_1STM","IVOL_MONEYNESS_LEVEL=MONEY_LVL_100_","DTS=H","FACTOR=.01","DAYS=W")</f>
        <v>#N/A Start Date</v>
      </c>
      <c r="I961" s="81" t="str">
        <f t="shared" si="176"/>
        <v>#N/A Start Date</v>
      </c>
      <c r="J961" s="34" t="e">
        <f t="shared" si="168"/>
        <v>#REF!</v>
      </c>
      <c r="K961" s="35" t="e">
        <f t="shared" si="169"/>
        <v>#VALUE!</v>
      </c>
      <c r="L961" s="35" t="e">
        <f t="shared" si="170"/>
        <v>#REF!</v>
      </c>
      <c r="M961" s="35" t="e">
        <f t="shared" si="177"/>
        <v>#REF!</v>
      </c>
      <c r="N961" s="35" t="e">
        <f t="shared" si="178"/>
        <v>#REF!</v>
      </c>
      <c r="O961" s="36" t="e">
        <f t="shared" si="179"/>
        <v>#REF!</v>
      </c>
      <c r="Q961" s="37">
        <f t="shared" si="171"/>
        <v>0</v>
      </c>
      <c r="R961" s="38" t="e">
        <f t="shared" si="172"/>
        <v>#REF!</v>
      </c>
      <c r="S961" s="39" t="e">
        <f t="shared" si="173"/>
        <v>#REF!</v>
      </c>
    </row>
    <row r="962" spans="1:19" x14ac:dyDescent="0.25">
      <c r="A962" s="2"/>
      <c r="C962">
        <f t="shared" si="174"/>
        <v>0</v>
      </c>
      <c r="D962" s="32" t="e">
        <f t="shared" si="175"/>
        <v>#N/A</v>
      </c>
      <c r="E962" s="32" t="e">
        <f>Basic!#REF!</f>
        <v>#REF!</v>
      </c>
      <c r="F962" s="40"/>
      <c r="G962" s="80">
        <f>IFERROR(VLOOKUP(A962,HistData!Y:Z,2,FALSE)/100,G961)</f>
        <v>0.19510000000000002</v>
      </c>
      <c r="H962" s="80" t="str">
        <f>_xll.BDH($B$1,"IVOL_MONEYNESS",A962,A962,"IVOL_MATURITY=MATURITY_1STM","IVOL_MONEYNESS_LEVEL=MONEY_LVL_100_","DTS=H","FACTOR=.01","DAYS=W")</f>
        <v>#N/A Start Date</v>
      </c>
      <c r="I962" s="81" t="str">
        <f t="shared" si="176"/>
        <v>#N/A Start Date</v>
      </c>
      <c r="J962" s="34" t="e">
        <f t="shared" si="168"/>
        <v>#REF!</v>
      </c>
      <c r="K962" s="35" t="e">
        <f t="shared" si="169"/>
        <v>#VALUE!</v>
      </c>
      <c r="L962" s="35" t="e">
        <f t="shared" si="170"/>
        <v>#REF!</v>
      </c>
      <c r="M962" s="35" t="e">
        <f t="shared" si="177"/>
        <v>#REF!</v>
      </c>
      <c r="N962" s="35" t="e">
        <f t="shared" si="178"/>
        <v>#REF!</v>
      </c>
      <c r="O962" s="36" t="e">
        <f t="shared" si="179"/>
        <v>#REF!</v>
      </c>
      <c r="Q962" s="37">
        <f t="shared" si="171"/>
        <v>0</v>
      </c>
      <c r="R962" s="38" t="e">
        <f t="shared" si="172"/>
        <v>#REF!</v>
      </c>
      <c r="S962" s="39" t="e">
        <f t="shared" si="173"/>
        <v>#REF!</v>
      </c>
    </row>
    <row r="963" spans="1:19" x14ac:dyDescent="0.25">
      <c r="A963" s="2"/>
      <c r="C963">
        <f t="shared" si="174"/>
        <v>0</v>
      </c>
      <c r="D963" s="32" t="e">
        <f t="shared" si="175"/>
        <v>#N/A</v>
      </c>
      <c r="E963" s="32" t="e">
        <f>Basic!#REF!</f>
        <v>#REF!</v>
      </c>
      <c r="F963" s="40"/>
      <c r="G963" s="80">
        <f>IFERROR(VLOOKUP(A963,HistData!Y:Z,2,FALSE)/100,G962)</f>
        <v>0.19510000000000002</v>
      </c>
      <c r="H963" s="80" t="str">
        <f>_xll.BDH($B$1,"IVOL_MONEYNESS",A963,A963,"IVOL_MATURITY=MATURITY_1STM","IVOL_MONEYNESS_LEVEL=MONEY_LVL_100_","DTS=H","FACTOR=.01","DAYS=W")</f>
        <v>#N/A Start Date</v>
      </c>
      <c r="I963" s="81" t="str">
        <f t="shared" si="176"/>
        <v>#N/A Start Date</v>
      </c>
      <c r="J963" s="34" t="e">
        <f t="shared" si="168"/>
        <v>#REF!</v>
      </c>
      <c r="K963" s="35" t="e">
        <f t="shared" si="169"/>
        <v>#VALUE!</v>
      </c>
      <c r="L963" s="35" t="e">
        <f t="shared" si="170"/>
        <v>#REF!</v>
      </c>
      <c r="M963" s="35" t="e">
        <f t="shared" si="177"/>
        <v>#REF!</v>
      </c>
      <c r="N963" s="35" t="e">
        <f t="shared" si="178"/>
        <v>#REF!</v>
      </c>
      <c r="O963" s="36" t="e">
        <f t="shared" si="179"/>
        <v>#REF!</v>
      </c>
      <c r="Q963" s="37">
        <f t="shared" si="171"/>
        <v>0</v>
      </c>
      <c r="R963" s="38" t="e">
        <f t="shared" si="172"/>
        <v>#REF!</v>
      </c>
      <c r="S963" s="39" t="e">
        <f t="shared" si="173"/>
        <v>#REF!</v>
      </c>
    </row>
    <row r="964" spans="1:19" x14ac:dyDescent="0.25">
      <c r="A964" s="2"/>
      <c r="C964">
        <f t="shared" si="174"/>
        <v>0</v>
      </c>
      <c r="D964" s="32" t="e">
        <f t="shared" si="175"/>
        <v>#N/A</v>
      </c>
      <c r="E964" s="32" t="e">
        <f>Basic!#REF!</f>
        <v>#REF!</v>
      </c>
      <c r="F964" s="40"/>
      <c r="G964" s="80">
        <f>IFERROR(VLOOKUP(A964,HistData!Y:Z,2,FALSE)/100,G963)</f>
        <v>0.19510000000000002</v>
      </c>
      <c r="H964" s="80" t="str">
        <f>_xll.BDH($B$1,"IVOL_MONEYNESS",A964,A964,"IVOL_MATURITY=MATURITY_1STM","IVOL_MONEYNESS_LEVEL=MONEY_LVL_100_","DTS=H","FACTOR=.01","DAYS=W")</f>
        <v>#N/A Start Date</v>
      </c>
      <c r="I964" s="81" t="str">
        <f t="shared" si="176"/>
        <v>#N/A Start Date</v>
      </c>
      <c r="J964" s="34" t="e">
        <f t="shared" si="168"/>
        <v>#REF!</v>
      </c>
      <c r="K964" s="35" t="e">
        <f t="shared" si="169"/>
        <v>#VALUE!</v>
      </c>
      <c r="L964" s="35" t="e">
        <f t="shared" si="170"/>
        <v>#REF!</v>
      </c>
      <c r="M964" s="35" t="e">
        <f t="shared" si="177"/>
        <v>#REF!</v>
      </c>
      <c r="N964" s="35" t="e">
        <f t="shared" si="178"/>
        <v>#REF!</v>
      </c>
      <c r="O964" s="36" t="e">
        <f t="shared" si="179"/>
        <v>#REF!</v>
      </c>
      <c r="Q964" s="37">
        <f t="shared" si="171"/>
        <v>0</v>
      </c>
      <c r="R964" s="38" t="e">
        <f t="shared" si="172"/>
        <v>#REF!</v>
      </c>
      <c r="S964" s="39" t="e">
        <f t="shared" si="173"/>
        <v>#REF!</v>
      </c>
    </row>
    <row r="965" spans="1:19" x14ac:dyDescent="0.25">
      <c r="A965" s="2"/>
      <c r="C965">
        <f t="shared" si="174"/>
        <v>0</v>
      </c>
      <c r="D965" s="32" t="e">
        <f t="shared" si="175"/>
        <v>#N/A</v>
      </c>
      <c r="E965" s="32" t="e">
        <f>Basic!#REF!</f>
        <v>#REF!</v>
      </c>
      <c r="F965" s="40"/>
      <c r="G965" s="80">
        <f>IFERROR(VLOOKUP(A965,HistData!Y:Z,2,FALSE)/100,G964)</f>
        <v>0.19510000000000002</v>
      </c>
      <c r="H965" s="80" t="str">
        <f>_xll.BDH($B$1,"IVOL_MONEYNESS",A965,A965,"IVOL_MATURITY=MATURITY_1STM","IVOL_MONEYNESS_LEVEL=MONEY_LVL_100_","DTS=H","FACTOR=.01","DAYS=W")</f>
        <v>#N/A Start Date</v>
      </c>
      <c r="I965" s="81" t="str">
        <f t="shared" si="176"/>
        <v>#N/A Start Date</v>
      </c>
      <c r="J965" s="34" t="e">
        <f t="shared" si="168"/>
        <v>#REF!</v>
      </c>
      <c r="K965" s="35" t="e">
        <f t="shared" si="169"/>
        <v>#VALUE!</v>
      </c>
      <c r="L965" s="35" t="e">
        <f t="shared" si="170"/>
        <v>#REF!</v>
      </c>
      <c r="M965" s="35" t="e">
        <f t="shared" si="177"/>
        <v>#REF!</v>
      </c>
      <c r="N965" s="35" t="e">
        <f t="shared" si="178"/>
        <v>#REF!</v>
      </c>
      <c r="O965" s="36" t="e">
        <f t="shared" si="179"/>
        <v>#REF!</v>
      </c>
      <c r="Q965" s="37">
        <f t="shared" si="171"/>
        <v>0</v>
      </c>
      <c r="R965" s="38" t="e">
        <f t="shared" si="172"/>
        <v>#REF!</v>
      </c>
      <c r="S965" s="39" t="e">
        <f t="shared" si="173"/>
        <v>#REF!</v>
      </c>
    </row>
    <row r="966" spans="1:19" x14ac:dyDescent="0.25">
      <c r="A966" s="2"/>
      <c r="C966">
        <f t="shared" si="174"/>
        <v>0</v>
      </c>
      <c r="D966" s="32" t="e">
        <f t="shared" si="175"/>
        <v>#N/A</v>
      </c>
      <c r="E966" s="32" t="e">
        <f>Basic!#REF!</f>
        <v>#REF!</v>
      </c>
      <c r="F966" s="40"/>
      <c r="G966" s="80">
        <f>IFERROR(VLOOKUP(A966,HistData!Y:Z,2,FALSE)/100,G965)</f>
        <v>0.19510000000000002</v>
      </c>
      <c r="H966" s="80" t="str">
        <f>_xll.BDH($B$1,"IVOL_MONEYNESS",A966,A966,"IVOL_MATURITY=MATURITY_1STM","IVOL_MONEYNESS_LEVEL=MONEY_LVL_100_","DTS=H","FACTOR=.01","DAYS=W")</f>
        <v>#N/A Start Date</v>
      </c>
      <c r="I966" s="81" t="str">
        <f t="shared" si="176"/>
        <v>#N/A Start Date</v>
      </c>
      <c r="J966" s="34" t="e">
        <f t="shared" ref="J966:J1029" si="180">++E966*EXP(-F966*(D966/365))</f>
        <v>#REF!</v>
      </c>
      <c r="K966" s="35" t="e">
        <f t="shared" ref="K966:K1029" si="181">+I966*(D966/365)^0.5</f>
        <v>#VALUE!</v>
      </c>
      <c r="L966" s="35" t="e">
        <f t="shared" ref="L966:L1029" si="182">++(LN(B966/E966)+(F966+I966*I966/2)*(D966/365))/(I966*(D966/365)^0.5)</f>
        <v>#REF!</v>
      </c>
      <c r="M966" s="35" t="e">
        <f t="shared" si="177"/>
        <v>#REF!</v>
      </c>
      <c r="N966" s="35" t="e">
        <f t="shared" si="178"/>
        <v>#REF!</v>
      </c>
      <c r="O966" s="36" t="e">
        <f t="shared" si="179"/>
        <v>#REF!</v>
      </c>
      <c r="Q966" s="37">
        <f t="shared" ref="Q966:Q1029" si="183">A966</f>
        <v>0</v>
      </c>
      <c r="R966" s="38" t="e">
        <f t="shared" ref="R966:R1029" si="184">+N966*B966-O966</f>
        <v>#REF!</v>
      </c>
      <c r="S966" s="39" t="e">
        <f t="shared" ref="S966:S1029" si="185">+R966+J966-B966</f>
        <v>#REF!</v>
      </c>
    </row>
    <row r="967" spans="1:19" x14ac:dyDescent="0.25">
      <c r="A967" s="2"/>
      <c r="C967">
        <f t="shared" ref="C967:C1030" si="186">IF(AND(DAY(A967)&gt;=15,DAY(A967)&lt;=21,WEEKDAY(A967)-1=5),1,0)</f>
        <v>0</v>
      </c>
      <c r="D967" s="32" t="e">
        <f t="shared" ref="D967:D1030" si="187">MATCH(1,C968:C1011,0)</f>
        <v>#N/A</v>
      </c>
      <c r="E967" s="32" t="e">
        <f>Basic!#REF!</f>
        <v>#REF!</v>
      </c>
      <c r="F967" s="40"/>
      <c r="G967" s="80">
        <f>IFERROR(VLOOKUP(A967,HistData!Y:Z,2,FALSE)/100,G966)</f>
        <v>0.19510000000000002</v>
      </c>
      <c r="H967" s="80" t="str">
        <f>_xll.BDH($B$1,"IVOL_MONEYNESS",A967,A967,"IVOL_MATURITY=MATURITY_1STM","IVOL_MONEYNESS_LEVEL=MONEY_LVL_100_","DTS=H","FACTOR=.01","DAYS=W")</f>
        <v>#N/A Start Date</v>
      </c>
      <c r="I967" s="81" t="str">
        <f t="shared" ref="I967:I1030" si="188">H967</f>
        <v>#N/A Start Date</v>
      </c>
      <c r="J967" s="34" t="e">
        <f t="shared" si="180"/>
        <v>#REF!</v>
      </c>
      <c r="K967" s="35" t="e">
        <f t="shared" si="181"/>
        <v>#VALUE!</v>
      </c>
      <c r="L967" s="35" t="e">
        <f t="shared" si="182"/>
        <v>#REF!</v>
      </c>
      <c r="M967" s="35" t="e">
        <f t="shared" ref="M967:M1030" si="189">+L967-K967</f>
        <v>#REF!</v>
      </c>
      <c r="N967" s="35" t="e">
        <f t="shared" ref="N967:N1030" si="190">NORMDIST(L967,0,1,TRUE)</f>
        <v>#REF!</v>
      </c>
      <c r="O967" s="36" t="e">
        <f t="shared" ref="O967:O1030" si="191">NORMDIST(M967,0,1,TRUE)*J967</f>
        <v>#REF!</v>
      </c>
      <c r="Q967" s="37">
        <f t="shared" si="183"/>
        <v>0</v>
      </c>
      <c r="R967" s="38" t="e">
        <f t="shared" si="184"/>
        <v>#REF!</v>
      </c>
      <c r="S967" s="39" t="e">
        <f t="shared" si="185"/>
        <v>#REF!</v>
      </c>
    </row>
    <row r="968" spans="1:19" x14ac:dyDescent="0.25">
      <c r="A968" s="2"/>
      <c r="C968">
        <f t="shared" si="186"/>
        <v>0</v>
      </c>
      <c r="D968" s="32" t="e">
        <f t="shared" si="187"/>
        <v>#N/A</v>
      </c>
      <c r="E968" s="32" t="e">
        <f>Basic!#REF!</f>
        <v>#REF!</v>
      </c>
      <c r="F968" s="40"/>
      <c r="G968" s="80">
        <f>IFERROR(VLOOKUP(A968,HistData!Y:Z,2,FALSE)/100,G967)</f>
        <v>0.19510000000000002</v>
      </c>
      <c r="H968" s="80" t="str">
        <f>_xll.BDH($B$1,"IVOL_MONEYNESS",A968,A968,"IVOL_MATURITY=MATURITY_1STM","IVOL_MONEYNESS_LEVEL=MONEY_LVL_100_","DTS=H","FACTOR=.01","DAYS=W")</f>
        <v>#N/A Start Date</v>
      </c>
      <c r="I968" s="81" t="str">
        <f t="shared" si="188"/>
        <v>#N/A Start Date</v>
      </c>
      <c r="J968" s="34" t="e">
        <f t="shared" si="180"/>
        <v>#REF!</v>
      </c>
      <c r="K968" s="35" t="e">
        <f t="shared" si="181"/>
        <v>#VALUE!</v>
      </c>
      <c r="L968" s="35" t="e">
        <f t="shared" si="182"/>
        <v>#REF!</v>
      </c>
      <c r="M968" s="35" t="e">
        <f t="shared" si="189"/>
        <v>#REF!</v>
      </c>
      <c r="N968" s="35" t="e">
        <f t="shared" si="190"/>
        <v>#REF!</v>
      </c>
      <c r="O968" s="36" t="e">
        <f t="shared" si="191"/>
        <v>#REF!</v>
      </c>
      <c r="Q968" s="37">
        <f t="shared" si="183"/>
        <v>0</v>
      </c>
      <c r="R968" s="38" t="e">
        <f t="shared" si="184"/>
        <v>#REF!</v>
      </c>
      <c r="S968" s="39" t="e">
        <f t="shared" si="185"/>
        <v>#REF!</v>
      </c>
    </row>
    <row r="969" spans="1:19" x14ac:dyDescent="0.25">
      <c r="A969" s="2"/>
      <c r="C969">
        <f t="shared" si="186"/>
        <v>0</v>
      </c>
      <c r="D969" s="32" t="e">
        <f t="shared" si="187"/>
        <v>#N/A</v>
      </c>
      <c r="E969" s="32" t="e">
        <f>Basic!#REF!</f>
        <v>#REF!</v>
      </c>
      <c r="F969" s="40"/>
      <c r="G969" s="80">
        <f>IFERROR(VLOOKUP(A969,HistData!Y:Z,2,FALSE)/100,G968)</f>
        <v>0.19510000000000002</v>
      </c>
      <c r="H969" s="80" t="str">
        <f>_xll.BDH($B$1,"IVOL_MONEYNESS",A969,A969,"IVOL_MATURITY=MATURITY_1STM","IVOL_MONEYNESS_LEVEL=MONEY_LVL_100_","DTS=H","FACTOR=.01","DAYS=W")</f>
        <v>#N/A Start Date</v>
      </c>
      <c r="I969" s="81" t="str">
        <f t="shared" si="188"/>
        <v>#N/A Start Date</v>
      </c>
      <c r="J969" s="34" t="e">
        <f t="shared" si="180"/>
        <v>#REF!</v>
      </c>
      <c r="K969" s="35" t="e">
        <f t="shared" si="181"/>
        <v>#VALUE!</v>
      </c>
      <c r="L969" s="35" t="e">
        <f t="shared" si="182"/>
        <v>#REF!</v>
      </c>
      <c r="M969" s="35" t="e">
        <f t="shared" si="189"/>
        <v>#REF!</v>
      </c>
      <c r="N969" s="35" t="e">
        <f t="shared" si="190"/>
        <v>#REF!</v>
      </c>
      <c r="O969" s="36" t="e">
        <f t="shared" si="191"/>
        <v>#REF!</v>
      </c>
      <c r="Q969" s="37">
        <f t="shared" si="183"/>
        <v>0</v>
      </c>
      <c r="R969" s="38" t="e">
        <f t="shared" si="184"/>
        <v>#REF!</v>
      </c>
      <c r="S969" s="39" t="e">
        <f t="shared" si="185"/>
        <v>#REF!</v>
      </c>
    </row>
    <row r="970" spans="1:19" x14ac:dyDescent="0.25">
      <c r="A970" s="2"/>
      <c r="C970">
        <f t="shared" si="186"/>
        <v>0</v>
      </c>
      <c r="D970" s="32" t="e">
        <f t="shared" si="187"/>
        <v>#N/A</v>
      </c>
      <c r="E970" s="32" t="e">
        <f>Basic!#REF!</f>
        <v>#REF!</v>
      </c>
      <c r="F970" s="40"/>
      <c r="G970" s="80">
        <f>IFERROR(VLOOKUP(A970,HistData!Y:Z,2,FALSE)/100,G969)</f>
        <v>0.19510000000000002</v>
      </c>
      <c r="H970" s="80" t="str">
        <f>_xll.BDH($B$1,"IVOL_MONEYNESS",A970,A970,"IVOL_MATURITY=MATURITY_1STM","IVOL_MONEYNESS_LEVEL=MONEY_LVL_100_","DTS=H","FACTOR=.01","DAYS=W")</f>
        <v>#N/A Start Date</v>
      </c>
      <c r="I970" s="81" t="str">
        <f t="shared" si="188"/>
        <v>#N/A Start Date</v>
      </c>
      <c r="J970" s="34" t="e">
        <f t="shared" si="180"/>
        <v>#REF!</v>
      </c>
      <c r="K970" s="35" t="e">
        <f t="shared" si="181"/>
        <v>#VALUE!</v>
      </c>
      <c r="L970" s="35" t="e">
        <f t="shared" si="182"/>
        <v>#REF!</v>
      </c>
      <c r="M970" s="35" t="e">
        <f t="shared" si="189"/>
        <v>#REF!</v>
      </c>
      <c r="N970" s="35" t="e">
        <f t="shared" si="190"/>
        <v>#REF!</v>
      </c>
      <c r="O970" s="36" t="e">
        <f t="shared" si="191"/>
        <v>#REF!</v>
      </c>
      <c r="Q970" s="37">
        <f t="shared" si="183"/>
        <v>0</v>
      </c>
      <c r="R970" s="38" t="e">
        <f t="shared" si="184"/>
        <v>#REF!</v>
      </c>
      <c r="S970" s="39" t="e">
        <f t="shared" si="185"/>
        <v>#REF!</v>
      </c>
    </row>
    <row r="971" spans="1:19" x14ac:dyDescent="0.25">
      <c r="A971" s="2"/>
      <c r="C971">
        <f t="shared" si="186"/>
        <v>0</v>
      </c>
      <c r="D971" s="32" t="e">
        <f t="shared" si="187"/>
        <v>#N/A</v>
      </c>
      <c r="E971" s="32" t="e">
        <f>Basic!#REF!</f>
        <v>#REF!</v>
      </c>
      <c r="F971" s="40"/>
      <c r="G971" s="80">
        <f>IFERROR(VLOOKUP(A971,HistData!Y:Z,2,FALSE)/100,G970)</f>
        <v>0.19510000000000002</v>
      </c>
      <c r="H971" s="80" t="str">
        <f>_xll.BDH($B$1,"IVOL_MONEYNESS",A971,A971,"IVOL_MATURITY=MATURITY_1STM","IVOL_MONEYNESS_LEVEL=MONEY_LVL_100_","DTS=H","FACTOR=.01","DAYS=W")</f>
        <v>#N/A Start Date</v>
      </c>
      <c r="I971" s="81" t="str">
        <f t="shared" si="188"/>
        <v>#N/A Start Date</v>
      </c>
      <c r="J971" s="34" t="e">
        <f t="shared" si="180"/>
        <v>#REF!</v>
      </c>
      <c r="K971" s="35" t="e">
        <f t="shared" si="181"/>
        <v>#VALUE!</v>
      </c>
      <c r="L971" s="35" t="e">
        <f t="shared" si="182"/>
        <v>#REF!</v>
      </c>
      <c r="M971" s="35" t="e">
        <f t="shared" si="189"/>
        <v>#REF!</v>
      </c>
      <c r="N971" s="35" t="e">
        <f t="shared" si="190"/>
        <v>#REF!</v>
      </c>
      <c r="O971" s="36" t="e">
        <f t="shared" si="191"/>
        <v>#REF!</v>
      </c>
      <c r="Q971" s="37">
        <f t="shared" si="183"/>
        <v>0</v>
      </c>
      <c r="R971" s="38" t="e">
        <f t="shared" si="184"/>
        <v>#REF!</v>
      </c>
      <c r="S971" s="39" t="e">
        <f t="shared" si="185"/>
        <v>#REF!</v>
      </c>
    </row>
    <row r="972" spans="1:19" x14ac:dyDescent="0.25">
      <c r="A972" s="2"/>
      <c r="C972">
        <f t="shared" si="186"/>
        <v>0</v>
      </c>
      <c r="D972" s="32" t="e">
        <f t="shared" si="187"/>
        <v>#N/A</v>
      </c>
      <c r="E972" s="32" t="e">
        <f>Basic!#REF!</f>
        <v>#REF!</v>
      </c>
      <c r="F972" s="40"/>
      <c r="G972" s="80">
        <f>IFERROR(VLOOKUP(A972,HistData!Y:Z,2,FALSE)/100,G971)</f>
        <v>0.19510000000000002</v>
      </c>
      <c r="H972" s="80" t="str">
        <f>_xll.BDH($B$1,"IVOL_MONEYNESS",A972,A972,"IVOL_MATURITY=MATURITY_1STM","IVOL_MONEYNESS_LEVEL=MONEY_LVL_100_","DTS=H","FACTOR=.01","DAYS=W")</f>
        <v>#N/A Start Date</v>
      </c>
      <c r="I972" s="81" t="str">
        <f t="shared" si="188"/>
        <v>#N/A Start Date</v>
      </c>
      <c r="J972" s="34" t="e">
        <f t="shared" si="180"/>
        <v>#REF!</v>
      </c>
      <c r="K972" s="35" t="e">
        <f t="shared" si="181"/>
        <v>#VALUE!</v>
      </c>
      <c r="L972" s="35" t="e">
        <f t="shared" si="182"/>
        <v>#REF!</v>
      </c>
      <c r="M972" s="35" t="e">
        <f t="shared" si="189"/>
        <v>#REF!</v>
      </c>
      <c r="N972" s="35" t="e">
        <f t="shared" si="190"/>
        <v>#REF!</v>
      </c>
      <c r="O972" s="36" t="e">
        <f t="shared" si="191"/>
        <v>#REF!</v>
      </c>
      <c r="Q972" s="37">
        <f t="shared" si="183"/>
        <v>0</v>
      </c>
      <c r="R972" s="38" t="e">
        <f t="shared" si="184"/>
        <v>#REF!</v>
      </c>
      <c r="S972" s="39" t="e">
        <f t="shared" si="185"/>
        <v>#REF!</v>
      </c>
    </row>
    <row r="973" spans="1:19" x14ac:dyDescent="0.25">
      <c r="A973" s="2"/>
      <c r="C973">
        <f t="shared" si="186"/>
        <v>0</v>
      </c>
      <c r="D973" s="32" t="e">
        <f t="shared" si="187"/>
        <v>#N/A</v>
      </c>
      <c r="E973" s="32" t="e">
        <f>Basic!#REF!</f>
        <v>#REF!</v>
      </c>
      <c r="F973" s="40"/>
      <c r="G973" s="80">
        <f>IFERROR(VLOOKUP(A973,HistData!Y:Z,2,FALSE)/100,G972)</f>
        <v>0.19510000000000002</v>
      </c>
      <c r="H973" s="80" t="str">
        <f>_xll.BDH($B$1,"IVOL_MONEYNESS",A973,A973,"IVOL_MATURITY=MATURITY_1STM","IVOL_MONEYNESS_LEVEL=MONEY_LVL_100_","DTS=H","FACTOR=.01","DAYS=W")</f>
        <v>#N/A Start Date</v>
      </c>
      <c r="I973" s="81" t="str">
        <f t="shared" si="188"/>
        <v>#N/A Start Date</v>
      </c>
      <c r="J973" s="34" t="e">
        <f t="shared" si="180"/>
        <v>#REF!</v>
      </c>
      <c r="K973" s="35" t="e">
        <f t="shared" si="181"/>
        <v>#VALUE!</v>
      </c>
      <c r="L973" s="35" t="e">
        <f t="shared" si="182"/>
        <v>#REF!</v>
      </c>
      <c r="M973" s="35" t="e">
        <f t="shared" si="189"/>
        <v>#REF!</v>
      </c>
      <c r="N973" s="35" t="e">
        <f t="shared" si="190"/>
        <v>#REF!</v>
      </c>
      <c r="O973" s="36" t="e">
        <f t="shared" si="191"/>
        <v>#REF!</v>
      </c>
      <c r="Q973" s="37">
        <f t="shared" si="183"/>
        <v>0</v>
      </c>
      <c r="R973" s="38" t="e">
        <f t="shared" si="184"/>
        <v>#REF!</v>
      </c>
      <c r="S973" s="39" t="e">
        <f t="shared" si="185"/>
        <v>#REF!</v>
      </c>
    </row>
    <row r="974" spans="1:19" x14ac:dyDescent="0.25">
      <c r="A974" s="2"/>
      <c r="C974">
        <f t="shared" si="186"/>
        <v>0</v>
      </c>
      <c r="D974" s="32" t="e">
        <f t="shared" si="187"/>
        <v>#N/A</v>
      </c>
      <c r="E974" s="32" t="e">
        <f>Basic!#REF!</f>
        <v>#REF!</v>
      </c>
      <c r="F974" s="40"/>
      <c r="G974" s="80">
        <f>IFERROR(VLOOKUP(A974,HistData!Y:Z,2,FALSE)/100,G973)</f>
        <v>0.19510000000000002</v>
      </c>
      <c r="H974" s="80" t="str">
        <f>_xll.BDH($B$1,"IVOL_MONEYNESS",A974,A974,"IVOL_MATURITY=MATURITY_1STM","IVOL_MONEYNESS_LEVEL=MONEY_LVL_100_","DTS=H","FACTOR=.01","DAYS=W")</f>
        <v>#N/A Start Date</v>
      </c>
      <c r="I974" s="81" t="str">
        <f t="shared" si="188"/>
        <v>#N/A Start Date</v>
      </c>
      <c r="J974" s="34" t="e">
        <f t="shared" si="180"/>
        <v>#REF!</v>
      </c>
      <c r="K974" s="35" t="e">
        <f t="shared" si="181"/>
        <v>#VALUE!</v>
      </c>
      <c r="L974" s="35" t="e">
        <f t="shared" si="182"/>
        <v>#REF!</v>
      </c>
      <c r="M974" s="35" t="e">
        <f t="shared" si="189"/>
        <v>#REF!</v>
      </c>
      <c r="N974" s="35" t="e">
        <f t="shared" si="190"/>
        <v>#REF!</v>
      </c>
      <c r="O974" s="36" t="e">
        <f t="shared" si="191"/>
        <v>#REF!</v>
      </c>
      <c r="Q974" s="37">
        <f t="shared" si="183"/>
        <v>0</v>
      </c>
      <c r="R974" s="38" t="e">
        <f t="shared" si="184"/>
        <v>#REF!</v>
      </c>
      <c r="S974" s="39" t="e">
        <f t="shared" si="185"/>
        <v>#REF!</v>
      </c>
    </row>
    <row r="975" spans="1:19" x14ac:dyDescent="0.25">
      <c r="A975" s="2"/>
      <c r="C975">
        <f t="shared" si="186"/>
        <v>0</v>
      </c>
      <c r="D975" s="32" t="e">
        <f t="shared" si="187"/>
        <v>#N/A</v>
      </c>
      <c r="E975" s="32" t="e">
        <f>Basic!#REF!</f>
        <v>#REF!</v>
      </c>
      <c r="F975" s="40"/>
      <c r="G975" s="80">
        <f>IFERROR(VLOOKUP(A975,HistData!Y:Z,2,FALSE)/100,G974)</f>
        <v>0.19510000000000002</v>
      </c>
      <c r="H975" s="80" t="str">
        <f>_xll.BDH($B$1,"IVOL_MONEYNESS",A975,A975,"IVOL_MATURITY=MATURITY_1STM","IVOL_MONEYNESS_LEVEL=MONEY_LVL_100_","DTS=H","FACTOR=.01","DAYS=W")</f>
        <v>#N/A Start Date</v>
      </c>
      <c r="I975" s="81" t="str">
        <f t="shared" si="188"/>
        <v>#N/A Start Date</v>
      </c>
      <c r="J975" s="34" t="e">
        <f t="shared" si="180"/>
        <v>#REF!</v>
      </c>
      <c r="K975" s="35" t="e">
        <f t="shared" si="181"/>
        <v>#VALUE!</v>
      </c>
      <c r="L975" s="35" t="e">
        <f t="shared" si="182"/>
        <v>#REF!</v>
      </c>
      <c r="M975" s="35" t="e">
        <f t="shared" si="189"/>
        <v>#REF!</v>
      </c>
      <c r="N975" s="35" t="e">
        <f t="shared" si="190"/>
        <v>#REF!</v>
      </c>
      <c r="O975" s="36" t="e">
        <f t="shared" si="191"/>
        <v>#REF!</v>
      </c>
      <c r="Q975" s="37">
        <f t="shared" si="183"/>
        <v>0</v>
      </c>
      <c r="R975" s="38" t="e">
        <f t="shared" si="184"/>
        <v>#REF!</v>
      </c>
      <c r="S975" s="39" t="e">
        <f t="shared" si="185"/>
        <v>#REF!</v>
      </c>
    </row>
    <row r="976" spans="1:19" x14ac:dyDescent="0.25">
      <c r="A976" s="2"/>
      <c r="C976">
        <f t="shared" si="186"/>
        <v>0</v>
      </c>
      <c r="D976" s="32" t="e">
        <f t="shared" si="187"/>
        <v>#N/A</v>
      </c>
      <c r="E976" s="32" t="e">
        <f>Basic!#REF!</f>
        <v>#REF!</v>
      </c>
      <c r="F976" s="40"/>
      <c r="G976" s="80">
        <f>IFERROR(VLOOKUP(A976,HistData!Y:Z,2,FALSE)/100,G975)</f>
        <v>0.19510000000000002</v>
      </c>
      <c r="H976" s="80" t="str">
        <f>_xll.BDH($B$1,"IVOL_MONEYNESS",A976,A976,"IVOL_MATURITY=MATURITY_1STM","IVOL_MONEYNESS_LEVEL=MONEY_LVL_100_","DTS=H","FACTOR=.01","DAYS=W")</f>
        <v>#N/A Start Date</v>
      </c>
      <c r="I976" s="81" t="str">
        <f t="shared" si="188"/>
        <v>#N/A Start Date</v>
      </c>
      <c r="J976" s="34" t="e">
        <f t="shared" si="180"/>
        <v>#REF!</v>
      </c>
      <c r="K976" s="35" t="e">
        <f t="shared" si="181"/>
        <v>#VALUE!</v>
      </c>
      <c r="L976" s="35" t="e">
        <f t="shared" si="182"/>
        <v>#REF!</v>
      </c>
      <c r="M976" s="35" t="e">
        <f t="shared" si="189"/>
        <v>#REF!</v>
      </c>
      <c r="N976" s="35" t="e">
        <f t="shared" si="190"/>
        <v>#REF!</v>
      </c>
      <c r="O976" s="36" t="e">
        <f t="shared" si="191"/>
        <v>#REF!</v>
      </c>
      <c r="Q976" s="37">
        <f t="shared" si="183"/>
        <v>0</v>
      </c>
      <c r="R976" s="38" t="e">
        <f t="shared" si="184"/>
        <v>#REF!</v>
      </c>
      <c r="S976" s="39" t="e">
        <f t="shared" si="185"/>
        <v>#REF!</v>
      </c>
    </row>
    <row r="977" spans="1:19" x14ac:dyDescent="0.25">
      <c r="A977" s="2"/>
      <c r="C977">
        <f t="shared" si="186"/>
        <v>0</v>
      </c>
      <c r="D977" s="32" t="e">
        <f t="shared" si="187"/>
        <v>#N/A</v>
      </c>
      <c r="E977" s="32" t="e">
        <f>Basic!#REF!</f>
        <v>#REF!</v>
      </c>
      <c r="F977" s="40"/>
      <c r="G977" s="80">
        <f>IFERROR(VLOOKUP(A977,HistData!Y:Z,2,FALSE)/100,G976)</f>
        <v>0.19510000000000002</v>
      </c>
      <c r="H977" s="80" t="str">
        <f>_xll.BDH($B$1,"IVOL_MONEYNESS",A977,A977,"IVOL_MATURITY=MATURITY_1STM","IVOL_MONEYNESS_LEVEL=MONEY_LVL_100_","DTS=H","FACTOR=.01","DAYS=W")</f>
        <v>#N/A Start Date</v>
      </c>
      <c r="I977" s="81" t="str">
        <f t="shared" si="188"/>
        <v>#N/A Start Date</v>
      </c>
      <c r="J977" s="34" t="e">
        <f t="shared" si="180"/>
        <v>#REF!</v>
      </c>
      <c r="K977" s="35" t="e">
        <f t="shared" si="181"/>
        <v>#VALUE!</v>
      </c>
      <c r="L977" s="35" t="e">
        <f t="shared" si="182"/>
        <v>#REF!</v>
      </c>
      <c r="M977" s="35" t="e">
        <f t="shared" si="189"/>
        <v>#REF!</v>
      </c>
      <c r="N977" s="35" t="e">
        <f t="shared" si="190"/>
        <v>#REF!</v>
      </c>
      <c r="O977" s="36" t="e">
        <f t="shared" si="191"/>
        <v>#REF!</v>
      </c>
      <c r="Q977" s="37">
        <f t="shared" si="183"/>
        <v>0</v>
      </c>
      <c r="R977" s="38" t="e">
        <f t="shared" si="184"/>
        <v>#REF!</v>
      </c>
      <c r="S977" s="39" t="e">
        <f t="shared" si="185"/>
        <v>#REF!</v>
      </c>
    </row>
    <row r="978" spans="1:19" x14ac:dyDescent="0.25">
      <c r="A978" s="2"/>
      <c r="C978">
        <f t="shared" si="186"/>
        <v>0</v>
      </c>
      <c r="D978" s="32" t="e">
        <f t="shared" si="187"/>
        <v>#N/A</v>
      </c>
      <c r="E978" s="32" t="e">
        <f>Basic!#REF!</f>
        <v>#REF!</v>
      </c>
      <c r="F978" s="40"/>
      <c r="G978" s="80">
        <f>IFERROR(VLOOKUP(A978,HistData!Y:Z,2,FALSE)/100,G977)</f>
        <v>0.19510000000000002</v>
      </c>
      <c r="H978" s="80" t="str">
        <f>_xll.BDH($B$1,"IVOL_MONEYNESS",A978,A978,"IVOL_MATURITY=MATURITY_1STM","IVOL_MONEYNESS_LEVEL=MONEY_LVL_100_","DTS=H","FACTOR=.01","DAYS=W")</f>
        <v>#N/A Start Date</v>
      </c>
      <c r="I978" s="81" t="str">
        <f t="shared" si="188"/>
        <v>#N/A Start Date</v>
      </c>
      <c r="J978" s="34" t="e">
        <f t="shared" si="180"/>
        <v>#REF!</v>
      </c>
      <c r="K978" s="35" t="e">
        <f t="shared" si="181"/>
        <v>#VALUE!</v>
      </c>
      <c r="L978" s="35" t="e">
        <f t="shared" si="182"/>
        <v>#REF!</v>
      </c>
      <c r="M978" s="35" t="e">
        <f t="shared" si="189"/>
        <v>#REF!</v>
      </c>
      <c r="N978" s="35" t="e">
        <f t="shared" si="190"/>
        <v>#REF!</v>
      </c>
      <c r="O978" s="36" t="e">
        <f t="shared" si="191"/>
        <v>#REF!</v>
      </c>
      <c r="Q978" s="37">
        <f t="shared" si="183"/>
        <v>0</v>
      </c>
      <c r="R978" s="38" t="e">
        <f t="shared" si="184"/>
        <v>#REF!</v>
      </c>
      <c r="S978" s="39" t="e">
        <f t="shared" si="185"/>
        <v>#REF!</v>
      </c>
    </row>
    <row r="979" spans="1:19" x14ac:dyDescent="0.25">
      <c r="A979" s="2"/>
      <c r="C979">
        <f t="shared" si="186"/>
        <v>0</v>
      </c>
      <c r="D979" s="32" t="e">
        <f t="shared" si="187"/>
        <v>#N/A</v>
      </c>
      <c r="E979" s="32" t="e">
        <f>Basic!#REF!</f>
        <v>#REF!</v>
      </c>
      <c r="F979" s="40"/>
      <c r="G979" s="80">
        <f>IFERROR(VLOOKUP(A979,HistData!Y:Z,2,FALSE)/100,G978)</f>
        <v>0.19510000000000002</v>
      </c>
      <c r="H979" s="80" t="str">
        <f>_xll.BDH($B$1,"IVOL_MONEYNESS",A979,A979,"IVOL_MATURITY=MATURITY_1STM","IVOL_MONEYNESS_LEVEL=MONEY_LVL_100_","DTS=H","FACTOR=.01","DAYS=W")</f>
        <v>#N/A Start Date</v>
      </c>
      <c r="I979" s="81" t="str">
        <f t="shared" si="188"/>
        <v>#N/A Start Date</v>
      </c>
      <c r="J979" s="34" t="e">
        <f t="shared" si="180"/>
        <v>#REF!</v>
      </c>
      <c r="K979" s="35" t="e">
        <f t="shared" si="181"/>
        <v>#VALUE!</v>
      </c>
      <c r="L979" s="35" t="e">
        <f t="shared" si="182"/>
        <v>#REF!</v>
      </c>
      <c r="M979" s="35" t="e">
        <f t="shared" si="189"/>
        <v>#REF!</v>
      </c>
      <c r="N979" s="35" t="e">
        <f t="shared" si="190"/>
        <v>#REF!</v>
      </c>
      <c r="O979" s="36" t="e">
        <f t="shared" si="191"/>
        <v>#REF!</v>
      </c>
      <c r="Q979" s="37">
        <f t="shared" si="183"/>
        <v>0</v>
      </c>
      <c r="R979" s="38" t="e">
        <f t="shared" si="184"/>
        <v>#REF!</v>
      </c>
      <c r="S979" s="39" t="e">
        <f t="shared" si="185"/>
        <v>#REF!</v>
      </c>
    </row>
    <row r="980" spans="1:19" x14ac:dyDescent="0.25">
      <c r="A980" s="2"/>
      <c r="C980">
        <f t="shared" si="186"/>
        <v>0</v>
      </c>
      <c r="D980" s="32" t="e">
        <f t="shared" si="187"/>
        <v>#N/A</v>
      </c>
      <c r="E980" s="32" t="e">
        <f>Basic!#REF!</f>
        <v>#REF!</v>
      </c>
      <c r="F980" s="40"/>
      <c r="G980" s="80">
        <f>IFERROR(VLOOKUP(A980,HistData!Y:Z,2,FALSE)/100,G979)</f>
        <v>0.19510000000000002</v>
      </c>
      <c r="H980" s="80" t="str">
        <f>_xll.BDH($B$1,"IVOL_MONEYNESS",A980,A980,"IVOL_MATURITY=MATURITY_1STM","IVOL_MONEYNESS_LEVEL=MONEY_LVL_100_","DTS=H","FACTOR=.01","DAYS=W")</f>
        <v>#N/A Start Date</v>
      </c>
      <c r="I980" s="81" t="str">
        <f t="shared" si="188"/>
        <v>#N/A Start Date</v>
      </c>
      <c r="J980" s="34" t="e">
        <f t="shared" si="180"/>
        <v>#REF!</v>
      </c>
      <c r="K980" s="35" t="e">
        <f t="shared" si="181"/>
        <v>#VALUE!</v>
      </c>
      <c r="L980" s="35" t="e">
        <f t="shared" si="182"/>
        <v>#REF!</v>
      </c>
      <c r="M980" s="35" t="e">
        <f t="shared" si="189"/>
        <v>#REF!</v>
      </c>
      <c r="N980" s="35" t="e">
        <f t="shared" si="190"/>
        <v>#REF!</v>
      </c>
      <c r="O980" s="36" t="e">
        <f t="shared" si="191"/>
        <v>#REF!</v>
      </c>
      <c r="Q980" s="37">
        <f t="shared" si="183"/>
        <v>0</v>
      </c>
      <c r="R980" s="38" t="e">
        <f t="shared" si="184"/>
        <v>#REF!</v>
      </c>
      <c r="S980" s="39" t="e">
        <f t="shared" si="185"/>
        <v>#REF!</v>
      </c>
    </row>
    <row r="981" spans="1:19" x14ac:dyDescent="0.25">
      <c r="A981" s="2"/>
      <c r="C981">
        <f t="shared" si="186"/>
        <v>0</v>
      </c>
      <c r="D981" s="32" t="e">
        <f t="shared" si="187"/>
        <v>#N/A</v>
      </c>
      <c r="E981" s="32" t="e">
        <f>Basic!#REF!</f>
        <v>#REF!</v>
      </c>
      <c r="F981" s="40"/>
      <c r="G981" s="80">
        <f>IFERROR(VLOOKUP(A981,HistData!Y:Z,2,FALSE)/100,G980)</f>
        <v>0.19510000000000002</v>
      </c>
      <c r="H981" s="80" t="str">
        <f>_xll.BDH($B$1,"IVOL_MONEYNESS",A981,A981,"IVOL_MATURITY=MATURITY_1STM","IVOL_MONEYNESS_LEVEL=MONEY_LVL_100_","DTS=H","FACTOR=.01","DAYS=W")</f>
        <v>#N/A Start Date</v>
      </c>
      <c r="I981" s="81" t="str">
        <f t="shared" si="188"/>
        <v>#N/A Start Date</v>
      </c>
      <c r="J981" s="34" t="e">
        <f t="shared" si="180"/>
        <v>#REF!</v>
      </c>
      <c r="K981" s="35" t="e">
        <f t="shared" si="181"/>
        <v>#VALUE!</v>
      </c>
      <c r="L981" s="35" t="e">
        <f t="shared" si="182"/>
        <v>#REF!</v>
      </c>
      <c r="M981" s="35" t="e">
        <f t="shared" si="189"/>
        <v>#REF!</v>
      </c>
      <c r="N981" s="35" t="e">
        <f t="shared" si="190"/>
        <v>#REF!</v>
      </c>
      <c r="O981" s="36" t="e">
        <f t="shared" si="191"/>
        <v>#REF!</v>
      </c>
      <c r="Q981" s="37">
        <f t="shared" si="183"/>
        <v>0</v>
      </c>
      <c r="R981" s="38" t="e">
        <f t="shared" si="184"/>
        <v>#REF!</v>
      </c>
      <c r="S981" s="39" t="e">
        <f t="shared" si="185"/>
        <v>#REF!</v>
      </c>
    </row>
    <row r="982" spans="1:19" x14ac:dyDescent="0.25">
      <c r="A982" s="2"/>
      <c r="C982">
        <f t="shared" si="186"/>
        <v>0</v>
      </c>
      <c r="D982" s="32" t="e">
        <f t="shared" si="187"/>
        <v>#N/A</v>
      </c>
      <c r="E982" s="32" t="e">
        <f>Basic!#REF!</f>
        <v>#REF!</v>
      </c>
      <c r="F982" s="40"/>
      <c r="G982" s="80">
        <f>IFERROR(VLOOKUP(A982,HistData!Y:Z,2,FALSE)/100,G981)</f>
        <v>0.19510000000000002</v>
      </c>
      <c r="H982" s="80" t="str">
        <f>_xll.BDH($B$1,"IVOL_MONEYNESS",A982,A982,"IVOL_MATURITY=MATURITY_1STM","IVOL_MONEYNESS_LEVEL=MONEY_LVL_100_","DTS=H","FACTOR=.01","DAYS=W")</f>
        <v>#N/A Start Date</v>
      </c>
      <c r="I982" s="81" t="str">
        <f t="shared" si="188"/>
        <v>#N/A Start Date</v>
      </c>
      <c r="J982" s="34" t="e">
        <f t="shared" si="180"/>
        <v>#REF!</v>
      </c>
      <c r="K982" s="35" t="e">
        <f t="shared" si="181"/>
        <v>#VALUE!</v>
      </c>
      <c r="L982" s="35" t="e">
        <f t="shared" si="182"/>
        <v>#REF!</v>
      </c>
      <c r="M982" s="35" t="e">
        <f t="shared" si="189"/>
        <v>#REF!</v>
      </c>
      <c r="N982" s="35" t="e">
        <f t="shared" si="190"/>
        <v>#REF!</v>
      </c>
      <c r="O982" s="36" t="e">
        <f t="shared" si="191"/>
        <v>#REF!</v>
      </c>
      <c r="Q982" s="37">
        <f t="shared" si="183"/>
        <v>0</v>
      </c>
      <c r="R982" s="38" t="e">
        <f t="shared" si="184"/>
        <v>#REF!</v>
      </c>
      <c r="S982" s="39" t="e">
        <f t="shared" si="185"/>
        <v>#REF!</v>
      </c>
    </row>
    <row r="983" spans="1:19" x14ac:dyDescent="0.25">
      <c r="A983" s="2"/>
      <c r="C983">
        <f t="shared" si="186"/>
        <v>0</v>
      </c>
      <c r="D983" s="32" t="e">
        <f t="shared" si="187"/>
        <v>#N/A</v>
      </c>
      <c r="E983" s="32" t="e">
        <f>Basic!#REF!</f>
        <v>#REF!</v>
      </c>
      <c r="F983" s="40"/>
      <c r="G983" s="80">
        <f>IFERROR(VLOOKUP(A983,HistData!Y:Z,2,FALSE)/100,G982)</f>
        <v>0.19510000000000002</v>
      </c>
      <c r="H983" s="80" t="str">
        <f>_xll.BDH($B$1,"IVOL_MONEYNESS",A983,A983,"IVOL_MATURITY=MATURITY_1STM","IVOL_MONEYNESS_LEVEL=MONEY_LVL_100_","DTS=H","FACTOR=.01","DAYS=W")</f>
        <v>#N/A Start Date</v>
      </c>
      <c r="I983" s="81" t="str">
        <f t="shared" si="188"/>
        <v>#N/A Start Date</v>
      </c>
      <c r="J983" s="34" t="e">
        <f t="shared" si="180"/>
        <v>#REF!</v>
      </c>
      <c r="K983" s="35" t="e">
        <f t="shared" si="181"/>
        <v>#VALUE!</v>
      </c>
      <c r="L983" s="35" t="e">
        <f t="shared" si="182"/>
        <v>#REF!</v>
      </c>
      <c r="M983" s="35" t="e">
        <f t="shared" si="189"/>
        <v>#REF!</v>
      </c>
      <c r="N983" s="35" t="e">
        <f t="shared" si="190"/>
        <v>#REF!</v>
      </c>
      <c r="O983" s="36" t="e">
        <f t="shared" si="191"/>
        <v>#REF!</v>
      </c>
      <c r="Q983" s="37">
        <f t="shared" si="183"/>
        <v>0</v>
      </c>
      <c r="R983" s="38" t="e">
        <f t="shared" si="184"/>
        <v>#REF!</v>
      </c>
      <c r="S983" s="39" t="e">
        <f t="shared" si="185"/>
        <v>#REF!</v>
      </c>
    </row>
    <row r="984" spans="1:19" x14ac:dyDescent="0.25">
      <c r="A984" s="2"/>
      <c r="C984">
        <f t="shared" si="186"/>
        <v>0</v>
      </c>
      <c r="D984" s="32" t="e">
        <f t="shared" si="187"/>
        <v>#N/A</v>
      </c>
      <c r="E984" s="32" t="e">
        <f>Basic!#REF!</f>
        <v>#REF!</v>
      </c>
      <c r="F984" s="40"/>
      <c r="G984" s="80">
        <f>IFERROR(VLOOKUP(A984,HistData!Y:Z,2,FALSE)/100,G983)</f>
        <v>0.19510000000000002</v>
      </c>
      <c r="H984" s="80" t="str">
        <f>_xll.BDH($B$1,"IVOL_MONEYNESS",A984,A984,"IVOL_MATURITY=MATURITY_1STM","IVOL_MONEYNESS_LEVEL=MONEY_LVL_100_","DTS=H","FACTOR=.01","DAYS=W")</f>
        <v>#N/A Start Date</v>
      </c>
      <c r="I984" s="81" t="str">
        <f t="shared" si="188"/>
        <v>#N/A Start Date</v>
      </c>
      <c r="J984" s="34" t="e">
        <f t="shared" si="180"/>
        <v>#REF!</v>
      </c>
      <c r="K984" s="35" t="e">
        <f t="shared" si="181"/>
        <v>#VALUE!</v>
      </c>
      <c r="L984" s="35" t="e">
        <f t="shared" si="182"/>
        <v>#REF!</v>
      </c>
      <c r="M984" s="35" t="e">
        <f t="shared" si="189"/>
        <v>#REF!</v>
      </c>
      <c r="N984" s="35" t="e">
        <f t="shared" si="190"/>
        <v>#REF!</v>
      </c>
      <c r="O984" s="36" t="e">
        <f t="shared" si="191"/>
        <v>#REF!</v>
      </c>
      <c r="Q984" s="37">
        <f t="shared" si="183"/>
        <v>0</v>
      </c>
      <c r="R984" s="38" t="e">
        <f t="shared" si="184"/>
        <v>#REF!</v>
      </c>
      <c r="S984" s="39" t="e">
        <f t="shared" si="185"/>
        <v>#REF!</v>
      </c>
    </row>
    <row r="985" spans="1:19" x14ac:dyDescent="0.25">
      <c r="A985" s="2"/>
      <c r="C985">
        <f t="shared" si="186"/>
        <v>0</v>
      </c>
      <c r="D985" s="32" t="e">
        <f t="shared" si="187"/>
        <v>#N/A</v>
      </c>
      <c r="E985" s="32" t="e">
        <f>Basic!#REF!</f>
        <v>#REF!</v>
      </c>
      <c r="F985" s="40"/>
      <c r="G985" s="80">
        <f>IFERROR(VLOOKUP(A985,HistData!Y:Z,2,FALSE)/100,G984)</f>
        <v>0.19510000000000002</v>
      </c>
      <c r="H985" s="80" t="str">
        <f>_xll.BDH($B$1,"IVOL_MONEYNESS",A985,A985,"IVOL_MATURITY=MATURITY_1STM","IVOL_MONEYNESS_LEVEL=MONEY_LVL_100_","DTS=H","FACTOR=.01","DAYS=W")</f>
        <v>#N/A Start Date</v>
      </c>
      <c r="I985" s="81" t="str">
        <f t="shared" si="188"/>
        <v>#N/A Start Date</v>
      </c>
      <c r="J985" s="34" t="e">
        <f t="shared" si="180"/>
        <v>#REF!</v>
      </c>
      <c r="K985" s="35" t="e">
        <f t="shared" si="181"/>
        <v>#VALUE!</v>
      </c>
      <c r="L985" s="35" t="e">
        <f t="shared" si="182"/>
        <v>#REF!</v>
      </c>
      <c r="M985" s="35" t="e">
        <f t="shared" si="189"/>
        <v>#REF!</v>
      </c>
      <c r="N985" s="35" t="e">
        <f t="shared" si="190"/>
        <v>#REF!</v>
      </c>
      <c r="O985" s="36" t="e">
        <f t="shared" si="191"/>
        <v>#REF!</v>
      </c>
      <c r="Q985" s="37">
        <f t="shared" si="183"/>
        <v>0</v>
      </c>
      <c r="R985" s="38" t="e">
        <f t="shared" si="184"/>
        <v>#REF!</v>
      </c>
      <c r="S985" s="39" t="e">
        <f t="shared" si="185"/>
        <v>#REF!</v>
      </c>
    </row>
    <row r="986" spans="1:19" x14ac:dyDescent="0.25">
      <c r="A986" s="2"/>
      <c r="C986">
        <f t="shared" si="186"/>
        <v>0</v>
      </c>
      <c r="D986" s="32" t="e">
        <f t="shared" si="187"/>
        <v>#N/A</v>
      </c>
      <c r="E986" s="32" t="e">
        <f>Basic!#REF!</f>
        <v>#REF!</v>
      </c>
      <c r="F986" s="40"/>
      <c r="G986" s="80">
        <f>IFERROR(VLOOKUP(A986,HistData!Y:Z,2,FALSE)/100,G985)</f>
        <v>0.19510000000000002</v>
      </c>
      <c r="H986" s="80" t="str">
        <f>_xll.BDH($B$1,"IVOL_MONEYNESS",A986,A986,"IVOL_MATURITY=MATURITY_1STM","IVOL_MONEYNESS_LEVEL=MONEY_LVL_100_","DTS=H","FACTOR=.01","DAYS=W")</f>
        <v>#N/A Start Date</v>
      </c>
      <c r="I986" s="81" t="str">
        <f t="shared" si="188"/>
        <v>#N/A Start Date</v>
      </c>
      <c r="J986" s="34" t="e">
        <f t="shared" si="180"/>
        <v>#REF!</v>
      </c>
      <c r="K986" s="35" t="e">
        <f t="shared" si="181"/>
        <v>#VALUE!</v>
      </c>
      <c r="L986" s="35" t="e">
        <f t="shared" si="182"/>
        <v>#REF!</v>
      </c>
      <c r="M986" s="35" t="e">
        <f t="shared" si="189"/>
        <v>#REF!</v>
      </c>
      <c r="N986" s="35" t="e">
        <f t="shared" si="190"/>
        <v>#REF!</v>
      </c>
      <c r="O986" s="36" t="e">
        <f t="shared" si="191"/>
        <v>#REF!</v>
      </c>
      <c r="Q986" s="37">
        <f t="shared" si="183"/>
        <v>0</v>
      </c>
      <c r="R986" s="38" t="e">
        <f t="shared" si="184"/>
        <v>#REF!</v>
      </c>
      <c r="S986" s="39" t="e">
        <f t="shared" si="185"/>
        <v>#REF!</v>
      </c>
    </row>
    <row r="987" spans="1:19" x14ac:dyDescent="0.25">
      <c r="A987" s="2"/>
      <c r="C987">
        <f t="shared" si="186"/>
        <v>0</v>
      </c>
      <c r="D987" s="32" t="e">
        <f t="shared" si="187"/>
        <v>#N/A</v>
      </c>
      <c r="E987" s="32" t="e">
        <f>Basic!#REF!</f>
        <v>#REF!</v>
      </c>
      <c r="F987" s="40"/>
      <c r="G987" s="80">
        <f>IFERROR(VLOOKUP(A987,HistData!Y:Z,2,FALSE)/100,G986)</f>
        <v>0.19510000000000002</v>
      </c>
      <c r="H987" s="80" t="str">
        <f>_xll.BDH($B$1,"IVOL_MONEYNESS",A987,A987,"IVOL_MATURITY=MATURITY_1STM","IVOL_MONEYNESS_LEVEL=MONEY_LVL_100_","DTS=H","FACTOR=.01","DAYS=W")</f>
        <v>#N/A Start Date</v>
      </c>
      <c r="I987" s="81" t="str">
        <f t="shared" si="188"/>
        <v>#N/A Start Date</v>
      </c>
      <c r="J987" s="34" t="e">
        <f t="shared" si="180"/>
        <v>#REF!</v>
      </c>
      <c r="K987" s="35" t="e">
        <f t="shared" si="181"/>
        <v>#VALUE!</v>
      </c>
      <c r="L987" s="35" t="e">
        <f t="shared" si="182"/>
        <v>#REF!</v>
      </c>
      <c r="M987" s="35" t="e">
        <f t="shared" si="189"/>
        <v>#REF!</v>
      </c>
      <c r="N987" s="35" t="e">
        <f t="shared" si="190"/>
        <v>#REF!</v>
      </c>
      <c r="O987" s="36" t="e">
        <f t="shared" si="191"/>
        <v>#REF!</v>
      </c>
      <c r="Q987" s="37">
        <f t="shared" si="183"/>
        <v>0</v>
      </c>
      <c r="R987" s="38" t="e">
        <f t="shared" si="184"/>
        <v>#REF!</v>
      </c>
      <c r="S987" s="39" t="e">
        <f t="shared" si="185"/>
        <v>#REF!</v>
      </c>
    </row>
    <row r="988" spans="1:19" x14ac:dyDescent="0.25">
      <c r="A988" s="2"/>
      <c r="C988">
        <f t="shared" si="186"/>
        <v>0</v>
      </c>
      <c r="D988" s="32" t="e">
        <f t="shared" si="187"/>
        <v>#N/A</v>
      </c>
      <c r="E988" s="32" t="e">
        <f>Basic!#REF!</f>
        <v>#REF!</v>
      </c>
      <c r="F988" s="40"/>
      <c r="G988" s="80">
        <f>IFERROR(VLOOKUP(A988,HistData!Y:Z,2,FALSE)/100,G987)</f>
        <v>0.19510000000000002</v>
      </c>
      <c r="H988" s="80" t="str">
        <f>_xll.BDH($B$1,"IVOL_MONEYNESS",A988,A988,"IVOL_MATURITY=MATURITY_1STM","IVOL_MONEYNESS_LEVEL=MONEY_LVL_100_","DTS=H","FACTOR=.01","DAYS=W")</f>
        <v>#N/A Start Date</v>
      </c>
      <c r="I988" s="81" t="str">
        <f t="shared" si="188"/>
        <v>#N/A Start Date</v>
      </c>
      <c r="J988" s="34" t="e">
        <f t="shared" si="180"/>
        <v>#REF!</v>
      </c>
      <c r="K988" s="35" t="e">
        <f t="shared" si="181"/>
        <v>#VALUE!</v>
      </c>
      <c r="L988" s="35" t="e">
        <f t="shared" si="182"/>
        <v>#REF!</v>
      </c>
      <c r="M988" s="35" t="e">
        <f t="shared" si="189"/>
        <v>#REF!</v>
      </c>
      <c r="N988" s="35" t="e">
        <f t="shared" si="190"/>
        <v>#REF!</v>
      </c>
      <c r="O988" s="36" t="e">
        <f t="shared" si="191"/>
        <v>#REF!</v>
      </c>
      <c r="Q988" s="37">
        <f t="shared" si="183"/>
        <v>0</v>
      </c>
      <c r="R988" s="38" t="e">
        <f t="shared" si="184"/>
        <v>#REF!</v>
      </c>
      <c r="S988" s="39" t="e">
        <f t="shared" si="185"/>
        <v>#REF!</v>
      </c>
    </row>
    <row r="989" spans="1:19" x14ac:dyDescent="0.25">
      <c r="A989" s="2"/>
      <c r="C989">
        <f t="shared" si="186"/>
        <v>0</v>
      </c>
      <c r="D989" s="32" t="e">
        <f t="shared" si="187"/>
        <v>#N/A</v>
      </c>
      <c r="E989" s="32" t="e">
        <f>Basic!#REF!</f>
        <v>#REF!</v>
      </c>
      <c r="F989" s="40"/>
      <c r="G989" s="80">
        <f>IFERROR(VLOOKUP(A989,HistData!Y:Z,2,FALSE)/100,G988)</f>
        <v>0.19510000000000002</v>
      </c>
      <c r="H989" s="80" t="str">
        <f>_xll.BDH($B$1,"IVOL_MONEYNESS",A989,A989,"IVOL_MATURITY=MATURITY_1STM","IVOL_MONEYNESS_LEVEL=MONEY_LVL_100_","DTS=H","FACTOR=.01","DAYS=W")</f>
        <v>#N/A Start Date</v>
      </c>
      <c r="I989" s="81" t="str">
        <f t="shared" si="188"/>
        <v>#N/A Start Date</v>
      </c>
      <c r="J989" s="34" t="e">
        <f t="shared" si="180"/>
        <v>#REF!</v>
      </c>
      <c r="K989" s="35" t="e">
        <f t="shared" si="181"/>
        <v>#VALUE!</v>
      </c>
      <c r="L989" s="35" t="e">
        <f t="shared" si="182"/>
        <v>#REF!</v>
      </c>
      <c r="M989" s="35" t="e">
        <f t="shared" si="189"/>
        <v>#REF!</v>
      </c>
      <c r="N989" s="35" t="e">
        <f t="shared" si="190"/>
        <v>#REF!</v>
      </c>
      <c r="O989" s="36" t="e">
        <f t="shared" si="191"/>
        <v>#REF!</v>
      </c>
      <c r="Q989" s="37">
        <f t="shared" si="183"/>
        <v>0</v>
      </c>
      <c r="R989" s="38" t="e">
        <f t="shared" si="184"/>
        <v>#REF!</v>
      </c>
      <c r="S989" s="39" t="e">
        <f t="shared" si="185"/>
        <v>#REF!</v>
      </c>
    </row>
    <row r="990" spans="1:19" x14ac:dyDescent="0.25">
      <c r="A990" s="2"/>
      <c r="C990">
        <f t="shared" si="186"/>
        <v>0</v>
      </c>
      <c r="D990" s="32" t="e">
        <f t="shared" si="187"/>
        <v>#N/A</v>
      </c>
      <c r="E990" s="32" t="e">
        <f>Basic!#REF!</f>
        <v>#REF!</v>
      </c>
      <c r="F990" s="40"/>
      <c r="G990" s="80">
        <f>IFERROR(VLOOKUP(A990,HistData!Y:Z,2,FALSE)/100,G989)</f>
        <v>0.19510000000000002</v>
      </c>
      <c r="H990" s="80" t="str">
        <f>_xll.BDH($B$1,"IVOL_MONEYNESS",A990,A990,"IVOL_MATURITY=MATURITY_1STM","IVOL_MONEYNESS_LEVEL=MONEY_LVL_100_","DTS=H","FACTOR=.01","DAYS=W")</f>
        <v>#N/A Start Date</v>
      </c>
      <c r="I990" s="81" t="str">
        <f t="shared" si="188"/>
        <v>#N/A Start Date</v>
      </c>
      <c r="J990" s="34" t="e">
        <f t="shared" si="180"/>
        <v>#REF!</v>
      </c>
      <c r="K990" s="35" t="e">
        <f t="shared" si="181"/>
        <v>#VALUE!</v>
      </c>
      <c r="L990" s="35" t="e">
        <f t="shared" si="182"/>
        <v>#REF!</v>
      </c>
      <c r="M990" s="35" t="e">
        <f t="shared" si="189"/>
        <v>#REF!</v>
      </c>
      <c r="N990" s="35" t="e">
        <f t="shared" si="190"/>
        <v>#REF!</v>
      </c>
      <c r="O990" s="36" t="e">
        <f t="shared" si="191"/>
        <v>#REF!</v>
      </c>
      <c r="Q990" s="37">
        <f t="shared" si="183"/>
        <v>0</v>
      </c>
      <c r="R990" s="38" t="e">
        <f t="shared" si="184"/>
        <v>#REF!</v>
      </c>
      <c r="S990" s="39" t="e">
        <f t="shared" si="185"/>
        <v>#REF!</v>
      </c>
    </row>
    <row r="991" spans="1:19" x14ac:dyDescent="0.25">
      <c r="A991" s="2"/>
      <c r="C991">
        <f t="shared" si="186"/>
        <v>0</v>
      </c>
      <c r="D991" s="32" t="e">
        <f t="shared" si="187"/>
        <v>#N/A</v>
      </c>
      <c r="E991" s="32" t="e">
        <f>Basic!#REF!</f>
        <v>#REF!</v>
      </c>
      <c r="F991" s="40"/>
      <c r="G991" s="80">
        <f>IFERROR(VLOOKUP(A991,HistData!Y:Z,2,FALSE)/100,G990)</f>
        <v>0.19510000000000002</v>
      </c>
      <c r="H991" s="80" t="str">
        <f>_xll.BDH($B$1,"IVOL_MONEYNESS",A991,A991,"IVOL_MATURITY=MATURITY_1STM","IVOL_MONEYNESS_LEVEL=MONEY_LVL_100_","DTS=H","FACTOR=.01","DAYS=W")</f>
        <v>#N/A Start Date</v>
      </c>
      <c r="I991" s="81" t="str">
        <f t="shared" si="188"/>
        <v>#N/A Start Date</v>
      </c>
      <c r="J991" s="34" t="e">
        <f t="shared" si="180"/>
        <v>#REF!</v>
      </c>
      <c r="K991" s="35" t="e">
        <f t="shared" si="181"/>
        <v>#VALUE!</v>
      </c>
      <c r="L991" s="35" t="e">
        <f t="shared" si="182"/>
        <v>#REF!</v>
      </c>
      <c r="M991" s="35" t="e">
        <f t="shared" si="189"/>
        <v>#REF!</v>
      </c>
      <c r="N991" s="35" t="e">
        <f t="shared" si="190"/>
        <v>#REF!</v>
      </c>
      <c r="O991" s="36" t="e">
        <f t="shared" si="191"/>
        <v>#REF!</v>
      </c>
      <c r="Q991" s="37">
        <f t="shared" si="183"/>
        <v>0</v>
      </c>
      <c r="R991" s="38" t="e">
        <f t="shared" si="184"/>
        <v>#REF!</v>
      </c>
      <c r="S991" s="39" t="e">
        <f t="shared" si="185"/>
        <v>#REF!</v>
      </c>
    </row>
    <row r="992" spans="1:19" x14ac:dyDescent="0.25">
      <c r="A992" s="2"/>
      <c r="C992">
        <f t="shared" si="186"/>
        <v>0</v>
      </c>
      <c r="D992" s="32" t="e">
        <f t="shared" si="187"/>
        <v>#N/A</v>
      </c>
      <c r="E992" s="32" t="e">
        <f>Basic!#REF!</f>
        <v>#REF!</v>
      </c>
      <c r="F992" s="40"/>
      <c r="G992" s="80">
        <f>IFERROR(VLOOKUP(A992,HistData!Y:Z,2,FALSE)/100,G991)</f>
        <v>0.19510000000000002</v>
      </c>
      <c r="H992" s="80" t="str">
        <f>_xll.BDH($B$1,"IVOL_MONEYNESS",A992,A992,"IVOL_MATURITY=MATURITY_1STM","IVOL_MONEYNESS_LEVEL=MONEY_LVL_100_","DTS=H","FACTOR=.01","DAYS=W")</f>
        <v>#N/A Start Date</v>
      </c>
      <c r="I992" s="81" t="str">
        <f t="shared" si="188"/>
        <v>#N/A Start Date</v>
      </c>
      <c r="J992" s="34" t="e">
        <f t="shared" si="180"/>
        <v>#REF!</v>
      </c>
      <c r="K992" s="35" t="e">
        <f t="shared" si="181"/>
        <v>#VALUE!</v>
      </c>
      <c r="L992" s="35" t="e">
        <f t="shared" si="182"/>
        <v>#REF!</v>
      </c>
      <c r="M992" s="35" t="e">
        <f t="shared" si="189"/>
        <v>#REF!</v>
      </c>
      <c r="N992" s="35" t="e">
        <f t="shared" si="190"/>
        <v>#REF!</v>
      </c>
      <c r="O992" s="36" t="e">
        <f t="shared" si="191"/>
        <v>#REF!</v>
      </c>
      <c r="Q992" s="37">
        <f t="shared" si="183"/>
        <v>0</v>
      </c>
      <c r="R992" s="38" t="e">
        <f t="shared" si="184"/>
        <v>#REF!</v>
      </c>
      <c r="S992" s="39" t="e">
        <f t="shared" si="185"/>
        <v>#REF!</v>
      </c>
    </row>
    <row r="993" spans="1:19" x14ac:dyDescent="0.25">
      <c r="A993" s="2"/>
      <c r="C993">
        <f t="shared" si="186"/>
        <v>0</v>
      </c>
      <c r="D993" s="32" t="e">
        <f t="shared" si="187"/>
        <v>#N/A</v>
      </c>
      <c r="E993" s="32" t="e">
        <f>Basic!#REF!</f>
        <v>#REF!</v>
      </c>
      <c r="F993" s="40"/>
      <c r="G993" s="80">
        <f>IFERROR(VLOOKUP(A993,HistData!Y:Z,2,FALSE)/100,G992)</f>
        <v>0.19510000000000002</v>
      </c>
      <c r="H993" s="80" t="str">
        <f>_xll.BDH($B$1,"IVOL_MONEYNESS",A993,A993,"IVOL_MATURITY=MATURITY_1STM","IVOL_MONEYNESS_LEVEL=MONEY_LVL_100_","DTS=H","FACTOR=.01","DAYS=W")</f>
        <v>#N/A Start Date</v>
      </c>
      <c r="I993" s="81" t="str">
        <f t="shared" si="188"/>
        <v>#N/A Start Date</v>
      </c>
      <c r="J993" s="34" t="e">
        <f t="shared" si="180"/>
        <v>#REF!</v>
      </c>
      <c r="K993" s="35" t="e">
        <f t="shared" si="181"/>
        <v>#VALUE!</v>
      </c>
      <c r="L993" s="35" t="e">
        <f t="shared" si="182"/>
        <v>#REF!</v>
      </c>
      <c r="M993" s="35" t="e">
        <f t="shared" si="189"/>
        <v>#REF!</v>
      </c>
      <c r="N993" s="35" t="e">
        <f t="shared" si="190"/>
        <v>#REF!</v>
      </c>
      <c r="O993" s="36" t="e">
        <f t="shared" si="191"/>
        <v>#REF!</v>
      </c>
      <c r="Q993" s="37">
        <f t="shared" si="183"/>
        <v>0</v>
      </c>
      <c r="R993" s="38" t="e">
        <f t="shared" si="184"/>
        <v>#REF!</v>
      </c>
      <c r="S993" s="39" t="e">
        <f t="shared" si="185"/>
        <v>#REF!</v>
      </c>
    </row>
    <row r="994" spans="1:19" x14ac:dyDescent="0.25">
      <c r="A994" s="2"/>
      <c r="C994">
        <f t="shared" si="186"/>
        <v>0</v>
      </c>
      <c r="D994" s="32" t="e">
        <f t="shared" si="187"/>
        <v>#N/A</v>
      </c>
      <c r="E994" s="32" t="e">
        <f>Basic!#REF!</f>
        <v>#REF!</v>
      </c>
      <c r="F994" s="40"/>
      <c r="G994" s="80">
        <f>IFERROR(VLOOKUP(A994,HistData!Y:Z,2,FALSE)/100,G993)</f>
        <v>0.19510000000000002</v>
      </c>
      <c r="H994" s="80" t="str">
        <f>_xll.BDH($B$1,"IVOL_MONEYNESS",A994,A994,"IVOL_MATURITY=MATURITY_1STM","IVOL_MONEYNESS_LEVEL=MONEY_LVL_100_","DTS=H","FACTOR=.01","DAYS=W")</f>
        <v>#N/A Start Date</v>
      </c>
      <c r="I994" s="81" t="str">
        <f t="shared" si="188"/>
        <v>#N/A Start Date</v>
      </c>
      <c r="J994" s="34" t="e">
        <f t="shared" si="180"/>
        <v>#REF!</v>
      </c>
      <c r="K994" s="35" t="e">
        <f t="shared" si="181"/>
        <v>#VALUE!</v>
      </c>
      <c r="L994" s="35" t="e">
        <f t="shared" si="182"/>
        <v>#REF!</v>
      </c>
      <c r="M994" s="35" t="e">
        <f t="shared" si="189"/>
        <v>#REF!</v>
      </c>
      <c r="N994" s="35" t="e">
        <f t="shared" si="190"/>
        <v>#REF!</v>
      </c>
      <c r="O994" s="36" t="e">
        <f t="shared" si="191"/>
        <v>#REF!</v>
      </c>
      <c r="Q994" s="37">
        <f t="shared" si="183"/>
        <v>0</v>
      </c>
      <c r="R994" s="38" t="e">
        <f t="shared" si="184"/>
        <v>#REF!</v>
      </c>
      <c r="S994" s="39" t="e">
        <f t="shared" si="185"/>
        <v>#REF!</v>
      </c>
    </row>
    <row r="995" spans="1:19" x14ac:dyDescent="0.25">
      <c r="A995" s="2"/>
      <c r="C995">
        <f t="shared" si="186"/>
        <v>0</v>
      </c>
      <c r="D995" s="32" t="e">
        <f t="shared" si="187"/>
        <v>#N/A</v>
      </c>
      <c r="E995" s="32" t="e">
        <f>Basic!#REF!</f>
        <v>#REF!</v>
      </c>
      <c r="F995" s="40"/>
      <c r="G995" s="80">
        <f>IFERROR(VLOOKUP(A995,HistData!Y:Z,2,FALSE)/100,G994)</f>
        <v>0.19510000000000002</v>
      </c>
      <c r="H995" s="80" t="str">
        <f>_xll.BDH($B$1,"IVOL_MONEYNESS",A995,A995,"IVOL_MATURITY=MATURITY_1STM","IVOL_MONEYNESS_LEVEL=MONEY_LVL_100_","DTS=H","FACTOR=.01","DAYS=W")</f>
        <v>#N/A Start Date</v>
      </c>
      <c r="I995" s="81" t="str">
        <f t="shared" si="188"/>
        <v>#N/A Start Date</v>
      </c>
      <c r="J995" s="34" t="e">
        <f t="shared" si="180"/>
        <v>#REF!</v>
      </c>
      <c r="K995" s="35" t="e">
        <f t="shared" si="181"/>
        <v>#VALUE!</v>
      </c>
      <c r="L995" s="35" t="e">
        <f t="shared" si="182"/>
        <v>#REF!</v>
      </c>
      <c r="M995" s="35" t="e">
        <f t="shared" si="189"/>
        <v>#REF!</v>
      </c>
      <c r="N995" s="35" t="e">
        <f t="shared" si="190"/>
        <v>#REF!</v>
      </c>
      <c r="O995" s="36" t="e">
        <f t="shared" si="191"/>
        <v>#REF!</v>
      </c>
      <c r="Q995" s="37">
        <f t="shared" si="183"/>
        <v>0</v>
      </c>
      <c r="R995" s="38" t="e">
        <f t="shared" si="184"/>
        <v>#REF!</v>
      </c>
      <c r="S995" s="39" t="e">
        <f t="shared" si="185"/>
        <v>#REF!</v>
      </c>
    </row>
    <row r="996" spans="1:19" x14ac:dyDescent="0.25">
      <c r="A996" s="2"/>
      <c r="C996">
        <f t="shared" si="186"/>
        <v>0</v>
      </c>
      <c r="D996" s="32" t="e">
        <f t="shared" si="187"/>
        <v>#N/A</v>
      </c>
      <c r="E996" s="32" t="e">
        <f>Basic!#REF!</f>
        <v>#REF!</v>
      </c>
      <c r="F996" s="40"/>
      <c r="G996" s="80">
        <f>IFERROR(VLOOKUP(A996,HistData!Y:Z,2,FALSE)/100,G995)</f>
        <v>0.19510000000000002</v>
      </c>
      <c r="H996" s="80" t="str">
        <f>_xll.BDH($B$1,"IVOL_MONEYNESS",A996,A996,"IVOL_MATURITY=MATURITY_1STM","IVOL_MONEYNESS_LEVEL=MONEY_LVL_100_","DTS=H","FACTOR=.01","DAYS=W")</f>
        <v>#N/A Start Date</v>
      </c>
      <c r="I996" s="81" t="str">
        <f t="shared" si="188"/>
        <v>#N/A Start Date</v>
      </c>
      <c r="J996" s="34" t="e">
        <f t="shared" si="180"/>
        <v>#REF!</v>
      </c>
      <c r="K996" s="35" t="e">
        <f t="shared" si="181"/>
        <v>#VALUE!</v>
      </c>
      <c r="L996" s="35" t="e">
        <f t="shared" si="182"/>
        <v>#REF!</v>
      </c>
      <c r="M996" s="35" t="e">
        <f t="shared" si="189"/>
        <v>#REF!</v>
      </c>
      <c r="N996" s="35" t="e">
        <f t="shared" si="190"/>
        <v>#REF!</v>
      </c>
      <c r="O996" s="36" t="e">
        <f t="shared" si="191"/>
        <v>#REF!</v>
      </c>
      <c r="Q996" s="37">
        <f t="shared" si="183"/>
        <v>0</v>
      </c>
      <c r="R996" s="38" t="e">
        <f t="shared" si="184"/>
        <v>#REF!</v>
      </c>
      <c r="S996" s="39" t="e">
        <f t="shared" si="185"/>
        <v>#REF!</v>
      </c>
    </row>
    <row r="997" spans="1:19" x14ac:dyDescent="0.25">
      <c r="A997" s="2"/>
      <c r="C997">
        <f t="shared" si="186"/>
        <v>0</v>
      </c>
      <c r="D997" s="32" t="e">
        <f t="shared" si="187"/>
        <v>#N/A</v>
      </c>
      <c r="E997" s="32" t="e">
        <f>Basic!#REF!</f>
        <v>#REF!</v>
      </c>
      <c r="F997" s="40"/>
      <c r="G997" s="80">
        <f>IFERROR(VLOOKUP(A997,HistData!Y:Z,2,FALSE)/100,G996)</f>
        <v>0.19510000000000002</v>
      </c>
      <c r="H997" s="80" t="str">
        <f>_xll.BDH($B$1,"IVOL_MONEYNESS",A997,A997,"IVOL_MATURITY=MATURITY_1STM","IVOL_MONEYNESS_LEVEL=MONEY_LVL_100_","DTS=H","FACTOR=.01","DAYS=W")</f>
        <v>#N/A Start Date</v>
      </c>
      <c r="I997" s="81" t="str">
        <f t="shared" si="188"/>
        <v>#N/A Start Date</v>
      </c>
      <c r="J997" s="34" t="e">
        <f t="shared" si="180"/>
        <v>#REF!</v>
      </c>
      <c r="K997" s="35" t="e">
        <f t="shared" si="181"/>
        <v>#VALUE!</v>
      </c>
      <c r="L997" s="35" t="e">
        <f t="shared" si="182"/>
        <v>#REF!</v>
      </c>
      <c r="M997" s="35" t="e">
        <f t="shared" si="189"/>
        <v>#REF!</v>
      </c>
      <c r="N997" s="35" t="e">
        <f t="shared" si="190"/>
        <v>#REF!</v>
      </c>
      <c r="O997" s="36" t="e">
        <f t="shared" si="191"/>
        <v>#REF!</v>
      </c>
      <c r="Q997" s="37">
        <f t="shared" si="183"/>
        <v>0</v>
      </c>
      <c r="R997" s="38" t="e">
        <f t="shared" si="184"/>
        <v>#REF!</v>
      </c>
      <c r="S997" s="39" t="e">
        <f t="shared" si="185"/>
        <v>#REF!</v>
      </c>
    </row>
    <row r="998" spans="1:19" x14ac:dyDescent="0.25">
      <c r="A998" s="2"/>
      <c r="C998">
        <f t="shared" si="186"/>
        <v>0</v>
      </c>
      <c r="D998" s="32" t="e">
        <f t="shared" si="187"/>
        <v>#N/A</v>
      </c>
      <c r="E998" s="32" t="e">
        <f>Basic!#REF!</f>
        <v>#REF!</v>
      </c>
      <c r="F998" s="40"/>
      <c r="G998" s="80">
        <f>IFERROR(VLOOKUP(A998,HistData!Y:Z,2,FALSE)/100,G997)</f>
        <v>0.19510000000000002</v>
      </c>
      <c r="H998" s="80" t="str">
        <f>_xll.BDH($B$1,"IVOL_MONEYNESS",A998,A998,"IVOL_MATURITY=MATURITY_1STM","IVOL_MONEYNESS_LEVEL=MONEY_LVL_100_","DTS=H","FACTOR=.01","DAYS=W")</f>
        <v>#N/A Start Date</v>
      </c>
      <c r="I998" s="81" t="str">
        <f t="shared" si="188"/>
        <v>#N/A Start Date</v>
      </c>
      <c r="J998" s="34" t="e">
        <f t="shared" si="180"/>
        <v>#REF!</v>
      </c>
      <c r="K998" s="35" t="e">
        <f t="shared" si="181"/>
        <v>#VALUE!</v>
      </c>
      <c r="L998" s="35" t="e">
        <f t="shared" si="182"/>
        <v>#REF!</v>
      </c>
      <c r="M998" s="35" t="e">
        <f t="shared" si="189"/>
        <v>#REF!</v>
      </c>
      <c r="N998" s="35" t="e">
        <f t="shared" si="190"/>
        <v>#REF!</v>
      </c>
      <c r="O998" s="36" t="e">
        <f t="shared" si="191"/>
        <v>#REF!</v>
      </c>
      <c r="Q998" s="37">
        <f t="shared" si="183"/>
        <v>0</v>
      </c>
      <c r="R998" s="38" t="e">
        <f t="shared" si="184"/>
        <v>#REF!</v>
      </c>
      <c r="S998" s="39" t="e">
        <f t="shared" si="185"/>
        <v>#REF!</v>
      </c>
    </row>
    <row r="999" spans="1:19" x14ac:dyDescent="0.25">
      <c r="A999" s="2"/>
      <c r="C999">
        <f t="shared" si="186"/>
        <v>0</v>
      </c>
      <c r="D999" s="32" t="e">
        <f t="shared" si="187"/>
        <v>#N/A</v>
      </c>
      <c r="E999" s="32" t="e">
        <f>Basic!#REF!</f>
        <v>#REF!</v>
      </c>
      <c r="F999" s="40"/>
      <c r="G999" s="80">
        <f>IFERROR(VLOOKUP(A999,HistData!Y:Z,2,FALSE)/100,G998)</f>
        <v>0.19510000000000002</v>
      </c>
      <c r="H999" s="80" t="str">
        <f>_xll.BDH($B$1,"IVOL_MONEYNESS",A999,A999,"IVOL_MATURITY=MATURITY_1STM","IVOL_MONEYNESS_LEVEL=MONEY_LVL_100_","DTS=H","FACTOR=.01","DAYS=W")</f>
        <v>#N/A Start Date</v>
      </c>
      <c r="I999" s="81" t="str">
        <f t="shared" si="188"/>
        <v>#N/A Start Date</v>
      </c>
      <c r="J999" s="34" t="e">
        <f t="shared" si="180"/>
        <v>#REF!</v>
      </c>
      <c r="K999" s="35" t="e">
        <f t="shared" si="181"/>
        <v>#VALUE!</v>
      </c>
      <c r="L999" s="35" t="e">
        <f t="shared" si="182"/>
        <v>#REF!</v>
      </c>
      <c r="M999" s="35" t="e">
        <f t="shared" si="189"/>
        <v>#REF!</v>
      </c>
      <c r="N999" s="35" t="e">
        <f t="shared" si="190"/>
        <v>#REF!</v>
      </c>
      <c r="O999" s="36" t="e">
        <f t="shared" si="191"/>
        <v>#REF!</v>
      </c>
      <c r="Q999" s="37">
        <f t="shared" si="183"/>
        <v>0</v>
      </c>
      <c r="R999" s="38" t="e">
        <f t="shared" si="184"/>
        <v>#REF!</v>
      </c>
      <c r="S999" s="39" t="e">
        <f t="shared" si="185"/>
        <v>#REF!</v>
      </c>
    </row>
    <row r="1000" spans="1:19" x14ac:dyDescent="0.25">
      <c r="A1000" s="2"/>
      <c r="C1000">
        <f t="shared" si="186"/>
        <v>0</v>
      </c>
      <c r="D1000" s="32" t="e">
        <f t="shared" si="187"/>
        <v>#N/A</v>
      </c>
      <c r="E1000" s="32" t="e">
        <f>Basic!#REF!</f>
        <v>#REF!</v>
      </c>
      <c r="F1000" s="40"/>
      <c r="G1000" s="80">
        <f>IFERROR(VLOOKUP(A1000,HistData!Y:Z,2,FALSE)/100,G999)</f>
        <v>0.19510000000000002</v>
      </c>
      <c r="H1000" s="80" t="str">
        <f>_xll.BDH($B$1,"IVOL_MONEYNESS",A1000,A1000,"IVOL_MATURITY=MATURITY_1STM","IVOL_MONEYNESS_LEVEL=MONEY_LVL_100_","DTS=H","FACTOR=.01","DAYS=W")</f>
        <v>#N/A Start Date</v>
      </c>
      <c r="I1000" s="81" t="str">
        <f t="shared" si="188"/>
        <v>#N/A Start Date</v>
      </c>
      <c r="J1000" s="34" t="e">
        <f t="shared" si="180"/>
        <v>#REF!</v>
      </c>
      <c r="K1000" s="35" t="e">
        <f t="shared" si="181"/>
        <v>#VALUE!</v>
      </c>
      <c r="L1000" s="35" t="e">
        <f t="shared" si="182"/>
        <v>#REF!</v>
      </c>
      <c r="M1000" s="35" t="e">
        <f t="shared" si="189"/>
        <v>#REF!</v>
      </c>
      <c r="N1000" s="35" t="e">
        <f t="shared" si="190"/>
        <v>#REF!</v>
      </c>
      <c r="O1000" s="36" t="e">
        <f t="shared" si="191"/>
        <v>#REF!</v>
      </c>
      <c r="Q1000" s="37">
        <f t="shared" si="183"/>
        <v>0</v>
      </c>
      <c r="R1000" s="38" t="e">
        <f t="shared" si="184"/>
        <v>#REF!</v>
      </c>
      <c r="S1000" s="39" t="e">
        <f t="shared" si="185"/>
        <v>#REF!</v>
      </c>
    </row>
    <row r="1001" spans="1:19" x14ac:dyDescent="0.25">
      <c r="A1001" s="2"/>
      <c r="C1001">
        <f t="shared" si="186"/>
        <v>0</v>
      </c>
      <c r="D1001" s="32" t="e">
        <f t="shared" si="187"/>
        <v>#N/A</v>
      </c>
      <c r="E1001" s="32" t="e">
        <f>Basic!#REF!</f>
        <v>#REF!</v>
      </c>
      <c r="F1001" s="40"/>
      <c r="G1001" s="80">
        <f>IFERROR(VLOOKUP(A1001,HistData!Y:Z,2,FALSE)/100,G1000)</f>
        <v>0.19510000000000002</v>
      </c>
      <c r="H1001" s="80" t="str">
        <f>_xll.BDH($B$1,"IVOL_MONEYNESS",A1001,A1001,"IVOL_MATURITY=MATURITY_1STM","IVOL_MONEYNESS_LEVEL=MONEY_LVL_100_","DTS=H","FACTOR=.01","DAYS=W")</f>
        <v>#N/A Start Date</v>
      </c>
      <c r="I1001" s="81" t="str">
        <f t="shared" si="188"/>
        <v>#N/A Start Date</v>
      </c>
      <c r="J1001" s="34" t="e">
        <f t="shared" si="180"/>
        <v>#REF!</v>
      </c>
      <c r="K1001" s="35" t="e">
        <f t="shared" si="181"/>
        <v>#VALUE!</v>
      </c>
      <c r="L1001" s="35" t="e">
        <f t="shared" si="182"/>
        <v>#REF!</v>
      </c>
      <c r="M1001" s="35" t="e">
        <f t="shared" si="189"/>
        <v>#REF!</v>
      </c>
      <c r="N1001" s="35" t="e">
        <f t="shared" si="190"/>
        <v>#REF!</v>
      </c>
      <c r="O1001" s="36" t="e">
        <f t="shared" si="191"/>
        <v>#REF!</v>
      </c>
      <c r="Q1001" s="37">
        <f t="shared" si="183"/>
        <v>0</v>
      </c>
      <c r="R1001" s="38" t="e">
        <f t="shared" si="184"/>
        <v>#REF!</v>
      </c>
      <c r="S1001" s="39" t="e">
        <f t="shared" si="185"/>
        <v>#REF!</v>
      </c>
    </row>
    <row r="1002" spans="1:19" x14ac:dyDescent="0.25">
      <c r="A1002" s="2"/>
      <c r="C1002">
        <f t="shared" si="186"/>
        <v>0</v>
      </c>
      <c r="D1002" s="32" t="e">
        <f t="shared" si="187"/>
        <v>#N/A</v>
      </c>
      <c r="E1002" s="32" t="e">
        <f>Basic!#REF!</f>
        <v>#REF!</v>
      </c>
      <c r="F1002" s="40"/>
      <c r="G1002" s="80">
        <f>IFERROR(VLOOKUP(A1002,HistData!Y:Z,2,FALSE)/100,G1001)</f>
        <v>0.19510000000000002</v>
      </c>
      <c r="H1002" s="80" t="str">
        <f>_xll.BDH($B$1,"IVOL_MONEYNESS",A1002,A1002,"IVOL_MATURITY=MATURITY_1STM","IVOL_MONEYNESS_LEVEL=MONEY_LVL_100_","DTS=H","FACTOR=.01","DAYS=W")</f>
        <v>#N/A Start Date</v>
      </c>
      <c r="I1002" s="81" t="str">
        <f t="shared" si="188"/>
        <v>#N/A Start Date</v>
      </c>
      <c r="J1002" s="34" t="e">
        <f t="shared" si="180"/>
        <v>#REF!</v>
      </c>
      <c r="K1002" s="35" t="e">
        <f t="shared" si="181"/>
        <v>#VALUE!</v>
      </c>
      <c r="L1002" s="35" t="e">
        <f t="shared" si="182"/>
        <v>#REF!</v>
      </c>
      <c r="M1002" s="35" t="e">
        <f t="shared" si="189"/>
        <v>#REF!</v>
      </c>
      <c r="N1002" s="35" t="e">
        <f t="shared" si="190"/>
        <v>#REF!</v>
      </c>
      <c r="O1002" s="36" t="e">
        <f t="shared" si="191"/>
        <v>#REF!</v>
      </c>
      <c r="Q1002" s="37">
        <f t="shared" si="183"/>
        <v>0</v>
      </c>
      <c r="R1002" s="38" t="e">
        <f t="shared" si="184"/>
        <v>#REF!</v>
      </c>
      <c r="S1002" s="39" t="e">
        <f t="shared" si="185"/>
        <v>#REF!</v>
      </c>
    </row>
    <row r="1003" spans="1:19" x14ac:dyDescent="0.25">
      <c r="A1003" s="2"/>
      <c r="C1003">
        <f t="shared" si="186"/>
        <v>0</v>
      </c>
      <c r="D1003" s="32" t="e">
        <f t="shared" si="187"/>
        <v>#N/A</v>
      </c>
      <c r="E1003" s="32" t="e">
        <f>Basic!#REF!</f>
        <v>#REF!</v>
      </c>
      <c r="F1003" s="40"/>
      <c r="G1003" s="80">
        <f>IFERROR(VLOOKUP(A1003,HistData!Y:Z,2,FALSE)/100,G1002)</f>
        <v>0.19510000000000002</v>
      </c>
      <c r="H1003" s="80" t="str">
        <f>_xll.BDH($B$1,"IVOL_MONEYNESS",A1003,A1003,"IVOL_MATURITY=MATURITY_1STM","IVOL_MONEYNESS_LEVEL=MONEY_LVL_100_","DTS=H","FACTOR=.01","DAYS=W")</f>
        <v>#N/A Start Date</v>
      </c>
      <c r="I1003" s="81" t="str">
        <f t="shared" si="188"/>
        <v>#N/A Start Date</v>
      </c>
      <c r="J1003" s="34" t="e">
        <f t="shared" si="180"/>
        <v>#REF!</v>
      </c>
      <c r="K1003" s="35" t="e">
        <f t="shared" si="181"/>
        <v>#VALUE!</v>
      </c>
      <c r="L1003" s="35" t="e">
        <f t="shared" si="182"/>
        <v>#REF!</v>
      </c>
      <c r="M1003" s="35" t="e">
        <f t="shared" si="189"/>
        <v>#REF!</v>
      </c>
      <c r="N1003" s="35" t="e">
        <f t="shared" si="190"/>
        <v>#REF!</v>
      </c>
      <c r="O1003" s="36" t="e">
        <f t="shared" si="191"/>
        <v>#REF!</v>
      </c>
      <c r="Q1003" s="37">
        <f t="shared" si="183"/>
        <v>0</v>
      </c>
      <c r="R1003" s="38" t="e">
        <f t="shared" si="184"/>
        <v>#REF!</v>
      </c>
      <c r="S1003" s="39" t="e">
        <f t="shared" si="185"/>
        <v>#REF!</v>
      </c>
    </row>
    <row r="1004" spans="1:19" x14ac:dyDescent="0.25">
      <c r="A1004" s="2"/>
      <c r="C1004">
        <f t="shared" si="186"/>
        <v>0</v>
      </c>
      <c r="D1004" s="32" t="e">
        <f t="shared" si="187"/>
        <v>#N/A</v>
      </c>
      <c r="E1004" s="32" t="e">
        <f>Basic!#REF!</f>
        <v>#REF!</v>
      </c>
      <c r="F1004" s="40"/>
      <c r="G1004" s="80">
        <f>IFERROR(VLOOKUP(A1004,HistData!Y:Z,2,FALSE)/100,G1003)</f>
        <v>0.19510000000000002</v>
      </c>
      <c r="H1004" s="80" t="str">
        <f>_xll.BDH($B$1,"IVOL_MONEYNESS",A1004,A1004,"IVOL_MATURITY=MATURITY_1STM","IVOL_MONEYNESS_LEVEL=MONEY_LVL_100_","DTS=H","FACTOR=.01","DAYS=W")</f>
        <v>#N/A Start Date</v>
      </c>
      <c r="I1004" s="81" t="str">
        <f t="shared" si="188"/>
        <v>#N/A Start Date</v>
      </c>
      <c r="J1004" s="34" t="e">
        <f t="shared" si="180"/>
        <v>#REF!</v>
      </c>
      <c r="K1004" s="35" t="e">
        <f t="shared" si="181"/>
        <v>#VALUE!</v>
      </c>
      <c r="L1004" s="35" t="e">
        <f t="shared" si="182"/>
        <v>#REF!</v>
      </c>
      <c r="M1004" s="35" t="e">
        <f t="shared" si="189"/>
        <v>#REF!</v>
      </c>
      <c r="N1004" s="35" t="e">
        <f t="shared" si="190"/>
        <v>#REF!</v>
      </c>
      <c r="O1004" s="36" t="e">
        <f t="shared" si="191"/>
        <v>#REF!</v>
      </c>
      <c r="Q1004" s="37">
        <f t="shared" si="183"/>
        <v>0</v>
      </c>
      <c r="R1004" s="38" t="e">
        <f t="shared" si="184"/>
        <v>#REF!</v>
      </c>
      <c r="S1004" s="39" t="e">
        <f t="shared" si="185"/>
        <v>#REF!</v>
      </c>
    </row>
    <row r="1005" spans="1:19" x14ac:dyDescent="0.25">
      <c r="A1005" s="2"/>
      <c r="C1005">
        <f t="shared" si="186"/>
        <v>0</v>
      </c>
      <c r="D1005" s="32" t="e">
        <f t="shared" si="187"/>
        <v>#N/A</v>
      </c>
      <c r="E1005" s="32" t="e">
        <f>Basic!#REF!</f>
        <v>#REF!</v>
      </c>
      <c r="F1005" s="40"/>
      <c r="G1005" s="80">
        <f>IFERROR(VLOOKUP(A1005,HistData!Y:Z,2,FALSE)/100,G1004)</f>
        <v>0.19510000000000002</v>
      </c>
      <c r="H1005" s="80" t="str">
        <f>_xll.BDH($B$1,"IVOL_MONEYNESS",A1005,A1005,"IVOL_MATURITY=MATURITY_1STM","IVOL_MONEYNESS_LEVEL=MONEY_LVL_100_","DTS=H","FACTOR=.01","DAYS=W")</f>
        <v>#N/A Start Date</v>
      </c>
      <c r="I1005" s="81" t="str">
        <f t="shared" si="188"/>
        <v>#N/A Start Date</v>
      </c>
      <c r="J1005" s="34" t="e">
        <f t="shared" si="180"/>
        <v>#REF!</v>
      </c>
      <c r="K1005" s="35" t="e">
        <f t="shared" si="181"/>
        <v>#VALUE!</v>
      </c>
      <c r="L1005" s="35" t="e">
        <f t="shared" si="182"/>
        <v>#REF!</v>
      </c>
      <c r="M1005" s="35" t="e">
        <f t="shared" si="189"/>
        <v>#REF!</v>
      </c>
      <c r="N1005" s="35" t="e">
        <f t="shared" si="190"/>
        <v>#REF!</v>
      </c>
      <c r="O1005" s="36" t="e">
        <f t="shared" si="191"/>
        <v>#REF!</v>
      </c>
      <c r="Q1005" s="37">
        <f t="shared" si="183"/>
        <v>0</v>
      </c>
      <c r="R1005" s="38" t="e">
        <f t="shared" si="184"/>
        <v>#REF!</v>
      </c>
      <c r="S1005" s="39" t="e">
        <f t="shared" si="185"/>
        <v>#REF!</v>
      </c>
    </row>
    <row r="1006" spans="1:19" x14ac:dyDescent="0.25">
      <c r="A1006" s="2"/>
      <c r="C1006">
        <f t="shared" si="186"/>
        <v>0</v>
      </c>
      <c r="D1006" s="32" t="e">
        <f t="shared" si="187"/>
        <v>#N/A</v>
      </c>
      <c r="E1006" s="32" t="e">
        <f>Basic!#REF!</f>
        <v>#REF!</v>
      </c>
      <c r="F1006" s="40"/>
      <c r="G1006" s="80">
        <f>IFERROR(VLOOKUP(A1006,HistData!Y:Z,2,FALSE)/100,G1005)</f>
        <v>0.19510000000000002</v>
      </c>
      <c r="H1006" s="80" t="str">
        <f>_xll.BDH($B$1,"IVOL_MONEYNESS",A1006,A1006,"IVOL_MATURITY=MATURITY_1STM","IVOL_MONEYNESS_LEVEL=MONEY_LVL_100_","DTS=H","FACTOR=.01","DAYS=W")</f>
        <v>#N/A Start Date</v>
      </c>
      <c r="I1006" s="81" t="str">
        <f t="shared" si="188"/>
        <v>#N/A Start Date</v>
      </c>
      <c r="J1006" s="34" t="e">
        <f t="shared" si="180"/>
        <v>#REF!</v>
      </c>
      <c r="K1006" s="35" t="e">
        <f t="shared" si="181"/>
        <v>#VALUE!</v>
      </c>
      <c r="L1006" s="35" t="e">
        <f t="shared" si="182"/>
        <v>#REF!</v>
      </c>
      <c r="M1006" s="35" t="e">
        <f t="shared" si="189"/>
        <v>#REF!</v>
      </c>
      <c r="N1006" s="35" t="e">
        <f t="shared" si="190"/>
        <v>#REF!</v>
      </c>
      <c r="O1006" s="36" t="e">
        <f t="shared" si="191"/>
        <v>#REF!</v>
      </c>
      <c r="Q1006" s="37">
        <f t="shared" si="183"/>
        <v>0</v>
      </c>
      <c r="R1006" s="38" t="e">
        <f t="shared" si="184"/>
        <v>#REF!</v>
      </c>
      <c r="S1006" s="39" t="e">
        <f t="shared" si="185"/>
        <v>#REF!</v>
      </c>
    </row>
    <row r="1007" spans="1:19" x14ac:dyDescent="0.25">
      <c r="A1007" s="2"/>
      <c r="C1007">
        <f t="shared" si="186"/>
        <v>0</v>
      </c>
      <c r="D1007" s="32" t="e">
        <f t="shared" si="187"/>
        <v>#N/A</v>
      </c>
      <c r="E1007" s="32" t="e">
        <f>Basic!#REF!</f>
        <v>#REF!</v>
      </c>
      <c r="F1007" s="40"/>
      <c r="G1007" s="80">
        <f>IFERROR(VLOOKUP(A1007,HistData!Y:Z,2,FALSE)/100,G1006)</f>
        <v>0.19510000000000002</v>
      </c>
      <c r="H1007" s="80" t="str">
        <f>_xll.BDH($B$1,"IVOL_MONEYNESS",A1007,A1007,"IVOL_MATURITY=MATURITY_1STM","IVOL_MONEYNESS_LEVEL=MONEY_LVL_100_","DTS=H","FACTOR=.01","DAYS=W")</f>
        <v>#N/A Start Date</v>
      </c>
      <c r="I1007" s="81" t="str">
        <f t="shared" si="188"/>
        <v>#N/A Start Date</v>
      </c>
      <c r="J1007" s="34" t="e">
        <f t="shared" si="180"/>
        <v>#REF!</v>
      </c>
      <c r="K1007" s="35" t="e">
        <f t="shared" si="181"/>
        <v>#VALUE!</v>
      </c>
      <c r="L1007" s="35" t="e">
        <f t="shared" si="182"/>
        <v>#REF!</v>
      </c>
      <c r="M1007" s="35" t="e">
        <f t="shared" si="189"/>
        <v>#REF!</v>
      </c>
      <c r="N1007" s="35" t="e">
        <f t="shared" si="190"/>
        <v>#REF!</v>
      </c>
      <c r="O1007" s="36" t="e">
        <f t="shared" si="191"/>
        <v>#REF!</v>
      </c>
      <c r="Q1007" s="37">
        <f t="shared" si="183"/>
        <v>0</v>
      </c>
      <c r="R1007" s="38" t="e">
        <f t="shared" si="184"/>
        <v>#REF!</v>
      </c>
      <c r="S1007" s="39" t="e">
        <f t="shared" si="185"/>
        <v>#REF!</v>
      </c>
    </row>
    <row r="1008" spans="1:19" x14ac:dyDescent="0.25">
      <c r="A1008" s="2"/>
      <c r="C1008">
        <f t="shared" si="186"/>
        <v>0</v>
      </c>
      <c r="D1008" s="32" t="e">
        <f t="shared" si="187"/>
        <v>#N/A</v>
      </c>
      <c r="E1008" s="32" t="e">
        <f>Basic!#REF!</f>
        <v>#REF!</v>
      </c>
      <c r="F1008" s="40"/>
      <c r="G1008" s="80">
        <f>IFERROR(VLOOKUP(A1008,HistData!Y:Z,2,FALSE)/100,G1007)</f>
        <v>0.19510000000000002</v>
      </c>
      <c r="H1008" s="80" t="str">
        <f>_xll.BDH($B$1,"IVOL_MONEYNESS",A1008,A1008,"IVOL_MATURITY=MATURITY_1STM","IVOL_MONEYNESS_LEVEL=MONEY_LVL_100_","DTS=H","FACTOR=.01","DAYS=W")</f>
        <v>#N/A Start Date</v>
      </c>
      <c r="I1008" s="81" t="str">
        <f t="shared" si="188"/>
        <v>#N/A Start Date</v>
      </c>
      <c r="J1008" s="34" t="e">
        <f t="shared" si="180"/>
        <v>#REF!</v>
      </c>
      <c r="K1008" s="35" t="e">
        <f t="shared" si="181"/>
        <v>#VALUE!</v>
      </c>
      <c r="L1008" s="35" t="e">
        <f t="shared" si="182"/>
        <v>#REF!</v>
      </c>
      <c r="M1008" s="35" t="e">
        <f t="shared" si="189"/>
        <v>#REF!</v>
      </c>
      <c r="N1008" s="35" t="e">
        <f t="shared" si="190"/>
        <v>#REF!</v>
      </c>
      <c r="O1008" s="36" t="e">
        <f t="shared" si="191"/>
        <v>#REF!</v>
      </c>
      <c r="Q1008" s="37">
        <f t="shared" si="183"/>
        <v>0</v>
      </c>
      <c r="R1008" s="38" t="e">
        <f t="shared" si="184"/>
        <v>#REF!</v>
      </c>
      <c r="S1008" s="39" t="e">
        <f t="shared" si="185"/>
        <v>#REF!</v>
      </c>
    </row>
    <row r="1009" spans="1:19" x14ac:dyDescent="0.25">
      <c r="A1009" s="2"/>
      <c r="C1009">
        <f t="shared" si="186"/>
        <v>0</v>
      </c>
      <c r="D1009" s="32" t="e">
        <f t="shared" si="187"/>
        <v>#N/A</v>
      </c>
      <c r="E1009" s="32" t="e">
        <f>Basic!#REF!</f>
        <v>#REF!</v>
      </c>
      <c r="F1009" s="40"/>
      <c r="G1009" s="80">
        <f>IFERROR(VLOOKUP(A1009,HistData!Y:Z,2,FALSE)/100,G1008)</f>
        <v>0.19510000000000002</v>
      </c>
      <c r="H1009" s="80" t="str">
        <f>_xll.BDH($B$1,"IVOL_MONEYNESS",A1009,A1009,"IVOL_MATURITY=MATURITY_1STM","IVOL_MONEYNESS_LEVEL=MONEY_LVL_100_","DTS=H","FACTOR=.01","DAYS=W")</f>
        <v>#N/A Start Date</v>
      </c>
      <c r="I1009" s="81" t="str">
        <f t="shared" si="188"/>
        <v>#N/A Start Date</v>
      </c>
      <c r="J1009" s="34" t="e">
        <f t="shared" si="180"/>
        <v>#REF!</v>
      </c>
      <c r="K1009" s="35" t="e">
        <f t="shared" si="181"/>
        <v>#VALUE!</v>
      </c>
      <c r="L1009" s="35" t="e">
        <f t="shared" si="182"/>
        <v>#REF!</v>
      </c>
      <c r="M1009" s="35" t="e">
        <f t="shared" si="189"/>
        <v>#REF!</v>
      </c>
      <c r="N1009" s="35" t="e">
        <f t="shared" si="190"/>
        <v>#REF!</v>
      </c>
      <c r="O1009" s="36" t="e">
        <f t="shared" si="191"/>
        <v>#REF!</v>
      </c>
      <c r="Q1009" s="37">
        <f t="shared" si="183"/>
        <v>0</v>
      </c>
      <c r="R1009" s="38" t="e">
        <f t="shared" si="184"/>
        <v>#REF!</v>
      </c>
      <c r="S1009" s="39" t="e">
        <f t="shared" si="185"/>
        <v>#REF!</v>
      </c>
    </row>
    <row r="1010" spans="1:19" x14ac:dyDescent="0.25">
      <c r="A1010" s="2"/>
      <c r="C1010">
        <f t="shared" si="186"/>
        <v>0</v>
      </c>
      <c r="D1010" s="32" t="e">
        <f t="shared" si="187"/>
        <v>#N/A</v>
      </c>
      <c r="E1010" s="32" t="e">
        <f>Basic!#REF!</f>
        <v>#REF!</v>
      </c>
      <c r="F1010" s="40"/>
      <c r="G1010" s="80">
        <f>IFERROR(VLOOKUP(A1010,HistData!Y:Z,2,FALSE)/100,G1009)</f>
        <v>0.19510000000000002</v>
      </c>
      <c r="H1010" s="80" t="str">
        <f>_xll.BDH($B$1,"IVOL_MONEYNESS",A1010,A1010,"IVOL_MATURITY=MATURITY_1STM","IVOL_MONEYNESS_LEVEL=MONEY_LVL_100_","DTS=H","FACTOR=.01","DAYS=W")</f>
        <v>#N/A Start Date</v>
      </c>
      <c r="I1010" s="81" t="str">
        <f t="shared" si="188"/>
        <v>#N/A Start Date</v>
      </c>
      <c r="J1010" s="34" t="e">
        <f t="shared" si="180"/>
        <v>#REF!</v>
      </c>
      <c r="K1010" s="35" t="e">
        <f t="shared" si="181"/>
        <v>#VALUE!</v>
      </c>
      <c r="L1010" s="35" t="e">
        <f t="shared" si="182"/>
        <v>#REF!</v>
      </c>
      <c r="M1010" s="35" t="e">
        <f t="shared" si="189"/>
        <v>#REF!</v>
      </c>
      <c r="N1010" s="35" t="e">
        <f t="shared" si="190"/>
        <v>#REF!</v>
      </c>
      <c r="O1010" s="36" t="e">
        <f t="shared" si="191"/>
        <v>#REF!</v>
      </c>
      <c r="Q1010" s="37">
        <f t="shared" si="183"/>
        <v>0</v>
      </c>
      <c r="R1010" s="38" t="e">
        <f t="shared" si="184"/>
        <v>#REF!</v>
      </c>
      <c r="S1010" s="39" t="e">
        <f t="shared" si="185"/>
        <v>#REF!</v>
      </c>
    </row>
    <row r="1011" spans="1:19" x14ac:dyDescent="0.25">
      <c r="A1011" s="2"/>
      <c r="C1011">
        <f t="shared" si="186"/>
        <v>0</v>
      </c>
      <c r="D1011" s="32" t="e">
        <f t="shared" si="187"/>
        <v>#N/A</v>
      </c>
      <c r="E1011" s="32" t="e">
        <f>Basic!#REF!</f>
        <v>#REF!</v>
      </c>
      <c r="F1011" s="40"/>
      <c r="G1011" s="80">
        <f>IFERROR(VLOOKUP(A1011,HistData!Y:Z,2,FALSE)/100,G1010)</f>
        <v>0.19510000000000002</v>
      </c>
      <c r="H1011" s="80" t="str">
        <f>_xll.BDH($B$1,"IVOL_MONEYNESS",A1011,A1011,"IVOL_MATURITY=MATURITY_1STM","IVOL_MONEYNESS_LEVEL=MONEY_LVL_100_","DTS=H","FACTOR=.01","DAYS=W")</f>
        <v>#N/A Start Date</v>
      </c>
      <c r="I1011" s="81" t="str">
        <f t="shared" si="188"/>
        <v>#N/A Start Date</v>
      </c>
      <c r="J1011" s="34" t="e">
        <f t="shared" si="180"/>
        <v>#REF!</v>
      </c>
      <c r="K1011" s="35" t="e">
        <f t="shared" si="181"/>
        <v>#VALUE!</v>
      </c>
      <c r="L1011" s="35" t="e">
        <f t="shared" si="182"/>
        <v>#REF!</v>
      </c>
      <c r="M1011" s="35" t="e">
        <f t="shared" si="189"/>
        <v>#REF!</v>
      </c>
      <c r="N1011" s="35" t="e">
        <f t="shared" si="190"/>
        <v>#REF!</v>
      </c>
      <c r="O1011" s="36" t="e">
        <f t="shared" si="191"/>
        <v>#REF!</v>
      </c>
      <c r="Q1011" s="37">
        <f t="shared" si="183"/>
        <v>0</v>
      </c>
      <c r="R1011" s="38" t="e">
        <f t="shared" si="184"/>
        <v>#REF!</v>
      </c>
      <c r="S1011" s="39" t="e">
        <f t="shared" si="185"/>
        <v>#REF!</v>
      </c>
    </row>
    <row r="1012" spans="1:19" x14ac:dyDescent="0.25">
      <c r="A1012" s="2"/>
      <c r="C1012">
        <f t="shared" si="186"/>
        <v>0</v>
      </c>
      <c r="D1012" s="32" t="e">
        <f t="shared" si="187"/>
        <v>#N/A</v>
      </c>
      <c r="E1012" s="32" t="e">
        <f>Basic!#REF!</f>
        <v>#REF!</v>
      </c>
      <c r="F1012" s="40"/>
      <c r="G1012" s="80">
        <f>IFERROR(VLOOKUP(A1012,HistData!Y:Z,2,FALSE)/100,G1011)</f>
        <v>0.19510000000000002</v>
      </c>
      <c r="H1012" s="80" t="str">
        <f>_xll.BDH($B$1,"IVOL_MONEYNESS",A1012,A1012,"IVOL_MATURITY=MATURITY_1STM","IVOL_MONEYNESS_LEVEL=MONEY_LVL_100_","DTS=H","FACTOR=.01","DAYS=W")</f>
        <v>#N/A Start Date</v>
      </c>
      <c r="I1012" s="81" t="str">
        <f t="shared" si="188"/>
        <v>#N/A Start Date</v>
      </c>
      <c r="J1012" s="34" t="e">
        <f t="shared" si="180"/>
        <v>#REF!</v>
      </c>
      <c r="K1012" s="35" t="e">
        <f t="shared" si="181"/>
        <v>#VALUE!</v>
      </c>
      <c r="L1012" s="35" t="e">
        <f t="shared" si="182"/>
        <v>#REF!</v>
      </c>
      <c r="M1012" s="35" t="e">
        <f t="shared" si="189"/>
        <v>#REF!</v>
      </c>
      <c r="N1012" s="35" t="e">
        <f t="shared" si="190"/>
        <v>#REF!</v>
      </c>
      <c r="O1012" s="36" t="e">
        <f t="shared" si="191"/>
        <v>#REF!</v>
      </c>
      <c r="Q1012" s="37">
        <f t="shared" si="183"/>
        <v>0</v>
      </c>
      <c r="R1012" s="38" t="e">
        <f t="shared" si="184"/>
        <v>#REF!</v>
      </c>
      <c r="S1012" s="39" t="e">
        <f t="shared" si="185"/>
        <v>#REF!</v>
      </c>
    </row>
    <row r="1013" spans="1:19" x14ac:dyDescent="0.25">
      <c r="A1013" s="2"/>
      <c r="C1013">
        <f t="shared" si="186"/>
        <v>0</v>
      </c>
      <c r="D1013" s="32" t="e">
        <f t="shared" si="187"/>
        <v>#N/A</v>
      </c>
      <c r="E1013" s="32" t="e">
        <f>Basic!#REF!</f>
        <v>#REF!</v>
      </c>
      <c r="F1013" s="40"/>
      <c r="G1013" s="80">
        <f>IFERROR(VLOOKUP(A1013,HistData!Y:Z,2,FALSE)/100,G1012)</f>
        <v>0.19510000000000002</v>
      </c>
      <c r="H1013" s="80" t="str">
        <f>_xll.BDH($B$1,"IVOL_MONEYNESS",A1013,A1013,"IVOL_MATURITY=MATURITY_1STM","IVOL_MONEYNESS_LEVEL=MONEY_LVL_100_","DTS=H","FACTOR=.01","DAYS=W")</f>
        <v>#N/A Start Date</v>
      </c>
      <c r="I1013" s="81" t="str">
        <f t="shared" si="188"/>
        <v>#N/A Start Date</v>
      </c>
      <c r="J1013" s="34" t="e">
        <f t="shared" si="180"/>
        <v>#REF!</v>
      </c>
      <c r="K1013" s="35" t="e">
        <f t="shared" si="181"/>
        <v>#VALUE!</v>
      </c>
      <c r="L1013" s="35" t="e">
        <f t="shared" si="182"/>
        <v>#REF!</v>
      </c>
      <c r="M1013" s="35" t="e">
        <f t="shared" si="189"/>
        <v>#REF!</v>
      </c>
      <c r="N1013" s="35" t="e">
        <f t="shared" si="190"/>
        <v>#REF!</v>
      </c>
      <c r="O1013" s="36" t="e">
        <f t="shared" si="191"/>
        <v>#REF!</v>
      </c>
      <c r="Q1013" s="37">
        <f t="shared" si="183"/>
        <v>0</v>
      </c>
      <c r="R1013" s="38" t="e">
        <f t="shared" si="184"/>
        <v>#REF!</v>
      </c>
      <c r="S1013" s="39" t="e">
        <f t="shared" si="185"/>
        <v>#REF!</v>
      </c>
    </row>
    <row r="1014" spans="1:19" x14ac:dyDescent="0.25">
      <c r="A1014" s="2"/>
      <c r="C1014">
        <f t="shared" si="186"/>
        <v>0</v>
      </c>
      <c r="D1014" s="32" t="e">
        <f t="shared" si="187"/>
        <v>#N/A</v>
      </c>
      <c r="E1014" s="32" t="e">
        <f>Basic!#REF!</f>
        <v>#REF!</v>
      </c>
      <c r="F1014" s="40"/>
      <c r="G1014" s="80">
        <f>IFERROR(VLOOKUP(A1014,HistData!Y:Z,2,FALSE)/100,G1013)</f>
        <v>0.19510000000000002</v>
      </c>
      <c r="H1014" s="80" t="str">
        <f>_xll.BDH($B$1,"IVOL_MONEYNESS",A1014,A1014,"IVOL_MATURITY=MATURITY_1STM","IVOL_MONEYNESS_LEVEL=MONEY_LVL_100_","DTS=H","FACTOR=.01","DAYS=W")</f>
        <v>#N/A Start Date</v>
      </c>
      <c r="I1014" s="81" t="str">
        <f t="shared" si="188"/>
        <v>#N/A Start Date</v>
      </c>
      <c r="J1014" s="34" t="e">
        <f t="shared" si="180"/>
        <v>#REF!</v>
      </c>
      <c r="K1014" s="35" t="e">
        <f t="shared" si="181"/>
        <v>#VALUE!</v>
      </c>
      <c r="L1014" s="35" t="e">
        <f t="shared" si="182"/>
        <v>#REF!</v>
      </c>
      <c r="M1014" s="35" t="e">
        <f t="shared" si="189"/>
        <v>#REF!</v>
      </c>
      <c r="N1014" s="35" t="e">
        <f t="shared" si="190"/>
        <v>#REF!</v>
      </c>
      <c r="O1014" s="36" t="e">
        <f t="shared" si="191"/>
        <v>#REF!</v>
      </c>
      <c r="Q1014" s="37">
        <f t="shared" si="183"/>
        <v>0</v>
      </c>
      <c r="R1014" s="38" t="e">
        <f t="shared" si="184"/>
        <v>#REF!</v>
      </c>
      <c r="S1014" s="39" t="e">
        <f t="shared" si="185"/>
        <v>#REF!</v>
      </c>
    </row>
    <row r="1015" spans="1:19" x14ac:dyDescent="0.25">
      <c r="A1015" s="2"/>
      <c r="C1015">
        <f t="shared" si="186"/>
        <v>0</v>
      </c>
      <c r="D1015" s="32" t="e">
        <f t="shared" si="187"/>
        <v>#N/A</v>
      </c>
      <c r="E1015" s="32" t="e">
        <f>Basic!#REF!</f>
        <v>#REF!</v>
      </c>
      <c r="F1015" s="40"/>
      <c r="G1015" s="80">
        <f>IFERROR(VLOOKUP(A1015,HistData!Y:Z,2,FALSE)/100,G1014)</f>
        <v>0.19510000000000002</v>
      </c>
      <c r="H1015" s="80" t="str">
        <f>_xll.BDH($B$1,"IVOL_MONEYNESS",A1015,A1015,"IVOL_MATURITY=MATURITY_1STM","IVOL_MONEYNESS_LEVEL=MONEY_LVL_100_","DTS=H","FACTOR=.01","DAYS=W")</f>
        <v>#N/A Start Date</v>
      </c>
      <c r="I1015" s="81" t="str">
        <f t="shared" si="188"/>
        <v>#N/A Start Date</v>
      </c>
      <c r="J1015" s="34" t="e">
        <f t="shared" si="180"/>
        <v>#REF!</v>
      </c>
      <c r="K1015" s="35" t="e">
        <f t="shared" si="181"/>
        <v>#VALUE!</v>
      </c>
      <c r="L1015" s="35" t="e">
        <f t="shared" si="182"/>
        <v>#REF!</v>
      </c>
      <c r="M1015" s="35" t="e">
        <f t="shared" si="189"/>
        <v>#REF!</v>
      </c>
      <c r="N1015" s="35" t="e">
        <f t="shared" si="190"/>
        <v>#REF!</v>
      </c>
      <c r="O1015" s="36" t="e">
        <f t="shared" si="191"/>
        <v>#REF!</v>
      </c>
      <c r="Q1015" s="37">
        <f t="shared" si="183"/>
        <v>0</v>
      </c>
      <c r="R1015" s="38" t="e">
        <f t="shared" si="184"/>
        <v>#REF!</v>
      </c>
      <c r="S1015" s="39" t="e">
        <f t="shared" si="185"/>
        <v>#REF!</v>
      </c>
    </row>
    <row r="1016" spans="1:19" x14ac:dyDescent="0.25">
      <c r="A1016" s="2"/>
      <c r="C1016">
        <f t="shared" si="186"/>
        <v>0</v>
      </c>
      <c r="D1016" s="32" t="e">
        <f t="shared" si="187"/>
        <v>#N/A</v>
      </c>
      <c r="E1016" s="32" t="e">
        <f>Basic!#REF!</f>
        <v>#REF!</v>
      </c>
      <c r="F1016" s="40"/>
      <c r="G1016" s="80">
        <f>IFERROR(VLOOKUP(A1016,HistData!Y:Z,2,FALSE)/100,G1015)</f>
        <v>0.19510000000000002</v>
      </c>
      <c r="H1016" s="80" t="str">
        <f>_xll.BDH($B$1,"IVOL_MONEYNESS",A1016,A1016,"IVOL_MATURITY=MATURITY_1STM","IVOL_MONEYNESS_LEVEL=MONEY_LVL_100_","DTS=H","FACTOR=.01","DAYS=W")</f>
        <v>#N/A Start Date</v>
      </c>
      <c r="I1016" s="81" t="str">
        <f t="shared" si="188"/>
        <v>#N/A Start Date</v>
      </c>
      <c r="J1016" s="34" t="e">
        <f t="shared" si="180"/>
        <v>#REF!</v>
      </c>
      <c r="K1016" s="35" t="e">
        <f t="shared" si="181"/>
        <v>#VALUE!</v>
      </c>
      <c r="L1016" s="35" t="e">
        <f t="shared" si="182"/>
        <v>#REF!</v>
      </c>
      <c r="M1016" s="35" t="e">
        <f t="shared" si="189"/>
        <v>#REF!</v>
      </c>
      <c r="N1016" s="35" t="e">
        <f t="shared" si="190"/>
        <v>#REF!</v>
      </c>
      <c r="O1016" s="36" t="e">
        <f t="shared" si="191"/>
        <v>#REF!</v>
      </c>
      <c r="Q1016" s="37">
        <f t="shared" si="183"/>
        <v>0</v>
      </c>
      <c r="R1016" s="38" t="e">
        <f t="shared" si="184"/>
        <v>#REF!</v>
      </c>
      <c r="S1016" s="39" t="e">
        <f t="shared" si="185"/>
        <v>#REF!</v>
      </c>
    </row>
    <row r="1017" spans="1:19" x14ac:dyDescent="0.25">
      <c r="A1017" s="2"/>
      <c r="C1017">
        <f t="shared" si="186"/>
        <v>0</v>
      </c>
      <c r="D1017" s="32" t="e">
        <f t="shared" si="187"/>
        <v>#N/A</v>
      </c>
      <c r="E1017" s="32" t="e">
        <f>Basic!#REF!</f>
        <v>#REF!</v>
      </c>
      <c r="F1017" s="40"/>
      <c r="G1017" s="80">
        <f>IFERROR(VLOOKUP(A1017,HistData!Y:Z,2,FALSE)/100,G1016)</f>
        <v>0.19510000000000002</v>
      </c>
      <c r="H1017" s="80" t="str">
        <f>_xll.BDH($B$1,"IVOL_MONEYNESS",A1017,A1017,"IVOL_MATURITY=MATURITY_1STM","IVOL_MONEYNESS_LEVEL=MONEY_LVL_100_","DTS=H","FACTOR=.01","DAYS=W")</f>
        <v>#N/A Start Date</v>
      </c>
      <c r="I1017" s="81" t="str">
        <f t="shared" si="188"/>
        <v>#N/A Start Date</v>
      </c>
      <c r="J1017" s="34" t="e">
        <f t="shared" si="180"/>
        <v>#REF!</v>
      </c>
      <c r="K1017" s="35" t="e">
        <f t="shared" si="181"/>
        <v>#VALUE!</v>
      </c>
      <c r="L1017" s="35" t="e">
        <f t="shared" si="182"/>
        <v>#REF!</v>
      </c>
      <c r="M1017" s="35" t="e">
        <f t="shared" si="189"/>
        <v>#REF!</v>
      </c>
      <c r="N1017" s="35" t="e">
        <f t="shared" si="190"/>
        <v>#REF!</v>
      </c>
      <c r="O1017" s="36" t="e">
        <f t="shared" si="191"/>
        <v>#REF!</v>
      </c>
      <c r="Q1017" s="37">
        <f t="shared" si="183"/>
        <v>0</v>
      </c>
      <c r="R1017" s="38" t="e">
        <f t="shared" si="184"/>
        <v>#REF!</v>
      </c>
      <c r="S1017" s="39" t="e">
        <f t="shared" si="185"/>
        <v>#REF!</v>
      </c>
    </row>
    <row r="1018" spans="1:19" x14ac:dyDescent="0.25">
      <c r="A1018" s="2"/>
      <c r="C1018">
        <f t="shared" si="186"/>
        <v>0</v>
      </c>
      <c r="D1018" s="32" t="e">
        <f t="shared" si="187"/>
        <v>#N/A</v>
      </c>
      <c r="E1018" s="32" t="e">
        <f>Basic!#REF!</f>
        <v>#REF!</v>
      </c>
      <c r="F1018" s="40"/>
      <c r="G1018" s="80">
        <f>IFERROR(VLOOKUP(A1018,HistData!Y:Z,2,FALSE)/100,G1017)</f>
        <v>0.19510000000000002</v>
      </c>
      <c r="H1018" s="80" t="str">
        <f>_xll.BDH($B$1,"IVOL_MONEYNESS",A1018,A1018,"IVOL_MATURITY=MATURITY_1STM","IVOL_MONEYNESS_LEVEL=MONEY_LVL_100_","DTS=H","FACTOR=.01","DAYS=W")</f>
        <v>#N/A Start Date</v>
      </c>
      <c r="I1018" s="81" t="str">
        <f t="shared" si="188"/>
        <v>#N/A Start Date</v>
      </c>
      <c r="J1018" s="34" t="e">
        <f t="shared" si="180"/>
        <v>#REF!</v>
      </c>
      <c r="K1018" s="35" t="e">
        <f t="shared" si="181"/>
        <v>#VALUE!</v>
      </c>
      <c r="L1018" s="35" t="e">
        <f t="shared" si="182"/>
        <v>#REF!</v>
      </c>
      <c r="M1018" s="35" t="e">
        <f t="shared" si="189"/>
        <v>#REF!</v>
      </c>
      <c r="N1018" s="35" t="e">
        <f t="shared" si="190"/>
        <v>#REF!</v>
      </c>
      <c r="O1018" s="36" t="e">
        <f t="shared" si="191"/>
        <v>#REF!</v>
      </c>
      <c r="Q1018" s="37">
        <f t="shared" si="183"/>
        <v>0</v>
      </c>
      <c r="R1018" s="38" t="e">
        <f t="shared" si="184"/>
        <v>#REF!</v>
      </c>
      <c r="S1018" s="39" t="e">
        <f t="shared" si="185"/>
        <v>#REF!</v>
      </c>
    </row>
    <row r="1019" spans="1:19" x14ac:dyDescent="0.25">
      <c r="A1019" s="2"/>
      <c r="C1019">
        <f t="shared" si="186"/>
        <v>0</v>
      </c>
      <c r="D1019" s="32" t="e">
        <f t="shared" si="187"/>
        <v>#N/A</v>
      </c>
      <c r="E1019" s="32" t="e">
        <f>Basic!#REF!</f>
        <v>#REF!</v>
      </c>
      <c r="F1019" s="40"/>
      <c r="G1019" s="80">
        <f>IFERROR(VLOOKUP(A1019,HistData!Y:Z,2,FALSE)/100,G1018)</f>
        <v>0.19510000000000002</v>
      </c>
      <c r="H1019" s="80" t="str">
        <f>_xll.BDH($B$1,"IVOL_MONEYNESS",A1019,A1019,"IVOL_MATURITY=MATURITY_1STM","IVOL_MONEYNESS_LEVEL=MONEY_LVL_100_","DTS=H","FACTOR=.01","DAYS=W")</f>
        <v>#N/A Start Date</v>
      </c>
      <c r="I1019" s="81" t="str">
        <f t="shared" si="188"/>
        <v>#N/A Start Date</v>
      </c>
      <c r="J1019" s="34" t="e">
        <f t="shared" si="180"/>
        <v>#REF!</v>
      </c>
      <c r="K1019" s="35" t="e">
        <f t="shared" si="181"/>
        <v>#VALUE!</v>
      </c>
      <c r="L1019" s="35" t="e">
        <f t="shared" si="182"/>
        <v>#REF!</v>
      </c>
      <c r="M1019" s="35" t="e">
        <f t="shared" si="189"/>
        <v>#REF!</v>
      </c>
      <c r="N1019" s="35" t="e">
        <f t="shared" si="190"/>
        <v>#REF!</v>
      </c>
      <c r="O1019" s="36" t="e">
        <f t="shared" si="191"/>
        <v>#REF!</v>
      </c>
      <c r="Q1019" s="37">
        <f t="shared" si="183"/>
        <v>0</v>
      </c>
      <c r="R1019" s="38" t="e">
        <f t="shared" si="184"/>
        <v>#REF!</v>
      </c>
      <c r="S1019" s="39" t="e">
        <f t="shared" si="185"/>
        <v>#REF!</v>
      </c>
    </row>
    <row r="1020" spans="1:19" x14ac:dyDescent="0.25">
      <c r="A1020" s="2"/>
      <c r="C1020">
        <f t="shared" si="186"/>
        <v>0</v>
      </c>
      <c r="D1020" s="32" t="e">
        <f t="shared" si="187"/>
        <v>#N/A</v>
      </c>
      <c r="E1020" s="32" t="e">
        <f>Basic!#REF!</f>
        <v>#REF!</v>
      </c>
      <c r="F1020" s="40"/>
      <c r="G1020" s="80">
        <f>IFERROR(VLOOKUP(A1020,HistData!Y:Z,2,FALSE)/100,G1019)</f>
        <v>0.19510000000000002</v>
      </c>
      <c r="H1020" s="80" t="str">
        <f>_xll.BDH($B$1,"IVOL_MONEYNESS",A1020,A1020,"IVOL_MATURITY=MATURITY_1STM","IVOL_MONEYNESS_LEVEL=MONEY_LVL_100_","DTS=H","FACTOR=.01","DAYS=W")</f>
        <v>#N/A Start Date</v>
      </c>
      <c r="I1020" s="81" t="str">
        <f t="shared" si="188"/>
        <v>#N/A Start Date</v>
      </c>
      <c r="J1020" s="34" t="e">
        <f t="shared" si="180"/>
        <v>#REF!</v>
      </c>
      <c r="K1020" s="35" t="e">
        <f t="shared" si="181"/>
        <v>#VALUE!</v>
      </c>
      <c r="L1020" s="35" t="e">
        <f t="shared" si="182"/>
        <v>#REF!</v>
      </c>
      <c r="M1020" s="35" t="e">
        <f t="shared" si="189"/>
        <v>#REF!</v>
      </c>
      <c r="N1020" s="35" t="e">
        <f t="shared" si="190"/>
        <v>#REF!</v>
      </c>
      <c r="O1020" s="36" t="e">
        <f t="shared" si="191"/>
        <v>#REF!</v>
      </c>
      <c r="Q1020" s="37">
        <f t="shared" si="183"/>
        <v>0</v>
      </c>
      <c r="R1020" s="38" t="e">
        <f t="shared" si="184"/>
        <v>#REF!</v>
      </c>
      <c r="S1020" s="39" t="e">
        <f t="shared" si="185"/>
        <v>#REF!</v>
      </c>
    </row>
    <row r="1021" spans="1:19" x14ac:dyDescent="0.25">
      <c r="A1021" s="2"/>
      <c r="C1021">
        <f t="shared" si="186"/>
        <v>0</v>
      </c>
      <c r="D1021" s="32" t="e">
        <f t="shared" si="187"/>
        <v>#N/A</v>
      </c>
      <c r="E1021" s="32" t="e">
        <f>Basic!#REF!</f>
        <v>#REF!</v>
      </c>
      <c r="F1021" s="40"/>
      <c r="G1021" s="80">
        <f>IFERROR(VLOOKUP(A1021,HistData!Y:Z,2,FALSE)/100,G1020)</f>
        <v>0.19510000000000002</v>
      </c>
      <c r="H1021" s="80" t="str">
        <f>_xll.BDH($B$1,"IVOL_MONEYNESS",A1021,A1021,"IVOL_MATURITY=MATURITY_1STM","IVOL_MONEYNESS_LEVEL=MONEY_LVL_100_","DTS=H","FACTOR=.01","DAYS=W")</f>
        <v>#N/A Start Date</v>
      </c>
      <c r="I1021" s="81" t="str">
        <f t="shared" si="188"/>
        <v>#N/A Start Date</v>
      </c>
      <c r="J1021" s="34" t="e">
        <f t="shared" si="180"/>
        <v>#REF!</v>
      </c>
      <c r="K1021" s="35" t="e">
        <f t="shared" si="181"/>
        <v>#VALUE!</v>
      </c>
      <c r="L1021" s="35" t="e">
        <f t="shared" si="182"/>
        <v>#REF!</v>
      </c>
      <c r="M1021" s="35" t="e">
        <f t="shared" si="189"/>
        <v>#REF!</v>
      </c>
      <c r="N1021" s="35" t="e">
        <f t="shared" si="190"/>
        <v>#REF!</v>
      </c>
      <c r="O1021" s="36" t="e">
        <f t="shared" si="191"/>
        <v>#REF!</v>
      </c>
      <c r="Q1021" s="37">
        <f t="shared" si="183"/>
        <v>0</v>
      </c>
      <c r="R1021" s="38" t="e">
        <f t="shared" si="184"/>
        <v>#REF!</v>
      </c>
      <c r="S1021" s="39" t="e">
        <f t="shared" si="185"/>
        <v>#REF!</v>
      </c>
    </row>
    <row r="1022" spans="1:19" x14ac:dyDescent="0.25">
      <c r="A1022" s="2"/>
      <c r="C1022">
        <f t="shared" si="186"/>
        <v>0</v>
      </c>
      <c r="D1022" s="32" t="e">
        <f t="shared" si="187"/>
        <v>#N/A</v>
      </c>
      <c r="E1022" s="32" t="e">
        <f>Basic!#REF!</f>
        <v>#REF!</v>
      </c>
      <c r="F1022" s="40"/>
      <c r="G1022" s="80">
        <f>IFERROR(VLOOKUP(A1022,HistData!Y:Z,2,FALSE)/100,G1021)</f>
        <v>0.19510000000000002</v>
      </c>
      <c r="H1022" s="80" t="str">
        <f>_xll.BDH($B$1,"IVOL_MONEYNESS",A1022,A1022,"IVOL_MATURITY=MATURITY_1STM","IVOL_MONEYNESS_LEVEL=MONEY_LVL_100_","DTS=H","FACTOR=.01","DAYS=W")</f>
        <v>#N/A Start Date</v>
      </c>
      <c r="I1022" s="81" t="str">
        <f t="shared" si="188"/>
        <v>#N/A Start Date</v>
      </c>
      <c r="J1022" s="34" t="e">
        <f t="shared" si="180"/>
        <v>#REF!</v>
      </c>
      <c r="K1022" s="35" t="e">
        <f t="shared" si="181"/>
        <v>#VALUE!</v>
      </c>
      <c r="L1022" s="35" t="e">
        <f t="shared" si="182"/>
        <v>#REF!</v>
      </c>
      <c r="M1022" s="35" t="e">
        <f t="shared" si="189"/>
        <v>#REF!</v>
      </c>
      <c r="N1022" s="35" t="e">
        <f t="shared" si="190"/>
        <v>#REF!</v>
      </c>
      <c r="O1022" s="36" t="e">
        <f t="shared" si="191"/>
        <v>#REF!</v>
      </c>
      <c r="Q1022" s="37">
        <f t="shared" si="183"/>
        <v>0</v>
      </c>
      <c r="R1022" s="38" t="e">
        <f t="shared" si="184"/>
        <v>#REF!</v>
      </c>
      <c r="S1022" s="39" t="e">
        <f t="shared" si="185"/>
        <v>#REF!</v>
      </c>
    </row>
    <row r="1023" spans="1:19" x14ac:dyDescent="0.25">
      <c r="A1023" s="2"/>
      <c r="C1023">
        <f t="shared" si="186"/>
        <v>0</v>
      </c>
      <c r="D1023" s="32" t="e">
        <f t="shared" si="187"/>
        <v>#N/A</v>
      </c>
      <c r="E1023" s="32" t="e">
        <f>Basic!#REF!</f>
        <v>#REF!</v>
      </c>
      <c r="F1023" s="40"/>
      <c r="G1023" s="80">
        <f>IFERROR(VLOOKUP(A1023,HistData!Y:Z,2,FALSE)/100,G1022)</f>
        <v>0.19510000000000002</v>
      </c>
      <c r="H1023" s="80" t="str">
        <f>_xll.BDH($B$1,"IVOL_MONEYNESS",A1023,A1023,"IVOL_MATURITY=MATURITY_1STM","IVOL_MONEYNESS_LEVEL=MONEY_LVL_100_","DTS=H","FACTOR=.01","DAYS=W")</f>
        <v>#N/A Start Date</v>
      </c>
      <c r="I1023" s="81" t="str">
        <f t="shared" si="188"/>
        <v>#N/A Start Date</v>
      </c>
      <c r="J1023" s="34" t="e">
        <f t="shared" si="180"/>
        <v>#REF!</v>
      </c>
      <c r="K1023" s="35" t="e">
        <f t="shared" si="181"/>
        <v>#VALUE!</v>
      </c>
      <c r="L1023" s="35" t="e">
        <f t="shared" si="182"/>
        <v>#REF!</v>
      </c>
      <c r="M1023" s="35" t="e">
        <f t="shared" si="189"/>
        <v>#REF!</v>
      </c>
      <c r="N1023" s="35" t="e">
        <f t="shared" si="190"/>
        <v>#REF!</v>
      </c>
      <c r="O1023" s="36" t="e">
        <f t="shared" si="191"/>
        <v>#REF!</v>
      </c>
      <c r="Q1023" s="37">
        <f t="shared" si="183"/>
        <v>0</v>
      </c>
      <c r="R1023" s="38" t="e">
        <f t="shared" si="184"/>
        <v>#REF!</v>
      </c>
      <c r="S1023" s="39" t="e">
        <f t="shared" si="185"/>
        <v>#REF!</v>
      </c>
    </row>
    <row r="1024" spans="1:19" x14ac:dyDescent="0.25">
      <c r="A1024" s="2"/>
      <c r="C1024">
        <f t="shared" si="186"/>
        <v>0</v>
      </c>
      <c r="D1024" s="32" t="e">
        <f t="shared" si="187"/>
        <v>#N/A</v>
      </c>
      <c r="E1024" s="32" t="e">
        <f>Basic!#REF!</f>
        <v>#REF!</v>
      </c>
      <c r="F1024" s="40"/>
      <c r="G1024" s="80">
        <f>IFERROR(VLOOKUP(A1024,HistData!Y:Z,2,FALSE)/100,G1023)</f>
        <v>0.19510000000000002</v>
      </c>
      <c r="H1024" s="80" t="str">
        <f>_xll.BDH($B$1,"IVOL_MONEYNESS",A1024,A1024,"IVOL_MATURITY=MATURITY_1STM","IVOL_MONEYNESS_LEVEL=MONEY_LVL_100_","DTS=H","FACTOR=.01","DAYS=W")</f>
        <v>#N/A Start Date</v>
      </c>
      <c r="I1024" s="81" t="str">
        <f t="shared" si="188"/>
        <v>#N/A Start Date</v>
      </c>
      <c r="J1024" s="34" t="e">
        <f t="shared" si="180"/>
        <v>#REF!</v>
      </c>
      <c r="K1024" s="35" t="e">
        <f t="shared" si="181"/>
        <v>#VALUE!</v>
      </c>
      <c r="L1024" s="35" t="e">
        <f t="shared" si="182"/>
        <v>#REF!</v>
      </c>
      <c r="M1024" s="35" t="e">
        <f t="shared" si="189"/>
        <v>#REF!</v>
      </c>
      <c r="N1024" s="35" t="e">
        <f t="shared" si="190"/>
        <v>#REF!</v>
      </c>
      <c r="O1024" s="36" t="e">
        <f t="shared" si="191"/>
        <v>#REF!</v>
      </c>
      <c r="Q1024" s="37">
        <f t="shared" si="183"/>
        <v>0</v>
      </c>
      <c r="R1024" s="38" t="e">
        <f t="shared" si="184"/>
        <v>#REF!</v>
      </c>
      <c r="S1024" s="39" t="e">
        <f t="shared" si="185"/>
        <v>#REF!</v>
      </c>
    </row>
    <row r="1025" spans="1:19" x14ac:dyDescent="0.25">
      <c r="A1025" s="2"/>
      <c r="C1025">
        <f t="shared" si="186"/>
        <v>0</v>
      </c>
      <c r="D1025" s="32" t="e">
        <f t="shared" si="187"/>
        <v>#N/A</v>
      </c>
      <c r="E1025" s="32" t="e">
        <f>Basic!#REF!</f>
        <v>#REF!</v>
      </c>
      <c r="F1025" s="40"/>
      <c r="G1025" s="80">
        <f>IFERROR(VLOOKUP(A1025,HistData!Y:Z,2,FALSE)/100,G1024)</f>
        <v>0.19510000000000002</v>
      </c>
      <c r="H1025" s="80" t="str">
        <f>_xll.BDH($B$1,"IVOL_MONEYNESS",A1025,A1025,"IVOL_MATURITY=MATURITY_1STM","IVOL_MONEYNESS_LEVEL=MONEY_LVL_100_","DTS=H","FACTOR=.01","DAYS=W")</f>
        <v>#N/A Start Date</v>
      </c>
      <c r="I1025" s="81" t="str">
        <f t="shared" si="188"/>
        <v>#N/A Start Date</v>
      </c>
      <c r="J1025" s="34" t="e">
        <f t="shared" si="180"/>
        <v>#REF!</v>
      </c>
      <c r="K1025" s="35" t="e">
        <f t="shared" si="181"/>
        <v>#VALUE!</v>
      </c>
      <c r="L1025" s="35" t="e">
        <f t="shared" si="182"/>
        <v>#REF!</v>
      </c>
      <c r="M1025" s="35" t="e">
        <f t="shared" si="189"/>
        <v>#REF!</v>
      </c>
      <c r="N1025" s="35" t="e">
        <f t="shared" si="190"/>
        <v>#REF!</v>
      </c>
      <c r="O1025" s="36" t="e">
        <f t="shared" si="191"/>
        <v>#REF!</v>
      </c>
      <c r="Q1025" s="37">
        <f t="shared" si="183"/>
        <v>0</v>
      </c>
      <c r="R1025" s="38" t="e">
        <f t="shared" si="184"/>
        <v>#REF!</v>
      </c>
      <c r="S1025" s="39" t="e">
        <f t="shared" si="185"/>
        <v>#REF!</v>
      </c>
    </row>
    <row r="1026" spans="1:19" x14ac:dyDescent="0.25">
      <c r="A1026" s="2"/>
      <c r="C1026">
        <f t="shared" si="186"/>
        <v>0</v>
      </c>
      <c r="D1026" s="32" t="e">
        <f t="shared" si="187"/>
        <v>#N/A</v>
      </c>
      <c r="E1026" s="32" t="e">
        <f>Basic!#REF!</f>
        <v>#REF!</v>
      </c>
      <c r="F1026" s="40"/>
      <c r="G1026" s="80">
        <f>IFERROR(VLOOKUP(A1026,HistData!Y:Z,2,FALSE)/100,G1025)</f>
        <v>0.19510000000000002</v>
      </c>
      <c r="H1026" s="80" t="str">
        <f>_xll.BDH($B$1,"IVOL_MONEYNESS",A1026,A1026,"IVOL_MATURITY=MATURITY_1STM","IVOL_MONEYNESS_LEVEL=MONEY_LVL_100_","DTS=H","FACTOR=.01","DAYS=W")</f>
        <v>#N/A Start Date</v>
      </c>
      <c r="I1026" s="81" t="str">
        <f t="shared" si="188"/>
        <v>#N/A Start Date</v>
      </c>
      <c r="J1026" s="34" t="e">
        <f t="shared" si="180"/>
        <v>#REF!</v>
      </c>
      <c r="K1026" s="35" t="e">
        <f t="shared" si="181"/>
        <v>#VALUE!</v>
      </c>
      <c r="L1026" s="35" t="e">
        <f t="shared" si="182"/>
        <v>#REF!</v>
      </c>
      <c r="M1026" s="35" t="e">
        <f t="shared" si="189"/>
        <v>#REF!</v>
      </c>
      <c r="N1026" s="35" t="e">
        <f t="shared" si="190"/>
        <v>#REF!</v>
      </c>
      <c r="O1026" s="36" t="e">
        <f t="shared" si="191"/>
        <v>#REF!</v>
      </c>
      <c r="Q1026" s="37">
        <f t="shared" si="183"/>
        <v>0</v>
      </c>
      <c r="R1026" s="38" t="e">
        <f t="shared" si="184"/>
        <v>#REF!</v>
      </c>
      <c r="S1026" s="39" t="e">
        <f t="shared" si="185"/>
        <v>#REF!</v>
      </c>
    </row>
    <row r="1027" spans="1:19" x14ac:dyDescent="0.25">
      <c r="A1027" s="2"/>
      <c r="C1027">
        <f t="shared" si="186"/>
        <v>0</v>
      </c>
      <c r="D1027" s="32" t="e">
        <f t="shared" si="187"/>
        <v>#N/A</v>
      </c>
      <c r="E1027" s="32" t="e">
        <f>Basic!#REF!</f>
        <v>#REF!</v>
      </c>
      <c r="F1027" s="40"/>
      <c r="G1027" s="80">
        <f>IFERROR(VLOOKUP(A1027,HistData!Y:Z,2,FALSE)/100,G1026)</f>
        <v>0.19510000000000002</v>
      </c>
      <c r="H1027" s="80" t="str">
        <f>_xll.BDH($B$1,"IVOL_MONEYNESS",A1027,A1027,"IVOL_MATURITY=MATURITY_1STM","IVOL_MONEYNESS_LEVEL=MONEY_LVL_100_","DTS=H","FACTOR=.01","DAYS=W")</f>
        <v>#N/A Start Date</v>
      </c>
      <c r="I1027" s="81" t="str">
        <f t="shared" si="188"/>
        <v>#N/A Start Date</v>
      </c>
      <c r="J1027" s="34" t="e">
        <f t="shared" si="180"/>
        <v>#REF!</v>
      </c>
      <c r="K1027" s="35" t="e">
        <f t="shared" si="181"/>
        <v>#VALUE!</v>
      </c>
      <c r="L1027" s="35" t="e">
        <f t="shared" si="182"/>
        <v>#REF!</v>
      </c>
      <c r="M1027" s="35" t="e">
        <f t="shared" si="189"/>
        <v>#REF!</v>
      </c>
      <c r="N1027" s="35" t="e">
        <f t="shared" si="190"/>
        <v>#REF!</v>
      </c>
      <c r="O1027" s="36" t="e">
        <f t="shared" si="191"/>
        <v>#REF!</v>
      </c>
      <c r="Q1027" s="37">
        <f t="shared" si="183"/>
        <v>0</v>
      </c>
      <c r="R1027" s="38" t="e">
        <f t="shared" si="184"/>
        <v>#REF!</v>
      </c>
      <c r="S1027" s="39" t="e">
        <f t="shared" si="185"/>
        <v>#REF!</v>
      </c>
    </row>
    <row r="1028" spans="1:19" x14ac:dyDescent="0.25">
      <c r="A1028" s="2"/>
      <c r="C1028">
        <f t="shared" si="186"/>
        <v>0</v>
      </c>
      <c r="D1028" s="32" t="e">
        <f t="shared" si="187"/>
        <v>#N/A</v>
      </c>
      <c r="E1028" s="32" t="e">
        <f>Basic!#REF!</f>
        <v>#REF!</v>
      </c>
      <c r="F1028" s="40"/>
      <c r="G1028" s="80">
        <f>IFERROR(VLOOKUP(A1028,HistData!Y:Z,2,FALSE)/100,G1027)</f>
        <v>0.19510000000000002</v>
      </c>
      <c r="H1028" s="80" t="str">
        <f>_xll.BDH($B$1,"IVOL_MONEYNESS",A1028,A1028,"IVOL_MATURITY=MATURITY_1STM","IVOL_MONEYNESS_LEVEL=MONEY_LVL_100_","DTS=H","FACTOR=.01","DAYS=W")</f>
        <v>#N/A Start Date</v>
      </c>
      <c r="I1028" s="81" t="str">
        <f t="shared" si="188"/>
        <v>#N/A Start Date</v>
      </c>
      <c r="J1028" s="34" t="e">
        <f t="shared" si="180"/>
        <v>#REF!</v>
      </c>
      <c r="K1028" s="35" t="e">
        <f t="shared" si="181"/>
        <v>#VALUE!</v>
      </c>
      <c r="L1028" s="35" t="e">
        <f t="shared" si="182"/>
        <v>#REF!</v>
      </c>
      <c r="M1028" s="35" t="e">
        <f t="shared" si="189"/>
        <v>#REF!</v>
      </c>
      <c r="N1028" s="35" t="e">
        <f t="shared" si="190"/>
        <v>#REF!</v>
      </c>
      <c r="O1028" s="36" t="e">
        <f t="shared" si="191"/>
        <v>#REF!</v>
      </c>
      <c r="Q1028" s="37">
        <f t="shared" si="183"/>
        <v>0</v>
      </c>
      <c r="R1028" s="38" t="e">
        <f t="shared" si="184"/>
        <v>#REF!</v>
      </c>
      <c r="S1028" s="39" t="e">
        <f t="shared" si="185"/>
        <v>#REF!</v>
      </c>
    </row>
    <row r="1029" spans="1:19" x14ac:dyDescent="0.25">
      <c r="A1029" s="2"/>
      <c r="C1029">
        <f t="shared" si="186"/>
        <v>0</v>
      </c>
      <c r="D1029" s="32" t="e">
        <f t="shared" si="187"/>
        <v>#N/A</v>
      </c>
      <c r="E1029" s="32" t="e">
        <f>Basic!#REF!</f>
        <v>#REF!</v>
      </c>
      <c r="F1029" s="40"/>
      <c r="G1029" s="80">
        <f>IFERROR(VLOOKUP(A1029,HistData!Y:Z,2,FALSE)/100,G1028)</f>
        <v>0.19510000000000002</v>
      </c>
      <c r="H1029" s="80" t="str">
        <f>_xll.BDH($B$1,"IVOL_MONEYNESS",A1029,A1029,"IVOL_MATURITY=MATURITY_1STM","IVOL_MONEYNESS_LEVEL=MONEY_LVL_100_","DTS=H","FACTOR=.01","DAYS=W")</f>
        <v>#N/A Start Date</v>
      </c>
      <c r="I1029" s="81" t="str">
        <f t="shared" si="188"/>
        <v>#N/A Start Date</v>
      </c>
      <c r="J1029" s="34" t="e">
        <f t="shared" si="180"/>
        <v>#REF!</v>
      </c>
      <c r="K1029" s="35" t="e">
        <f t="shared" si="181"/>
        <v>#VALUE!</v>
      </c>
      <c r="L1029" s="35" t="e">
        <f t="shared" si="182"/>
        <v>#REF!</v>
      </c>
      <c r="M1029" s="35" t="e">
        <f t="shared" si="189"/>
        <v>#REF!</v>
      </c>
      <c r="N1029" s="35" t="e">
        <f t="shared" si="190"/>
        <v>#REF!</v>
      </c>
      <c r="O1029" s="36" t="e">
        <f t="shared" si="191"/>
        <v>#REF!</v>
      </c>
      <c r="Q1029" s="37">
        <f t="shared" si="183"/>
        <v>0</v>
      </c>
      <c r="R1029" s="38" t="e">
        <f t="shared" si="184"/>
        <v>#REF!</v>
      </c>
      <c r="S1029" s="39" t="e">
        <f t="shared" si="185"/>
        <v>#REF!</v>
      </c>
    </row>
    <row r="1030" spans="1:19" x14ac:dyDescent="0.25">
      <c r="A1030" s="2"/>
      <c r="C1030">
        <f t="shared" si="186"/>
        <v>0</v>
      </c>
      <c r="D1030" s="32" t="e">
        <f t="shared" si="187"/>
        <v>#N/A</v>
      </c>
      <c r="E1030" s="32" t="e">
        <f>Basic!#REF!</f>
        <v>#REF!</v>
      </c>
      <c r="F1030" s="40"/>
      <c r="G1030" s="80">
        <f>IFERROR(VLOOKUP(A1030,HistData!Y:Z,2,FALSE)/100,G1029)</f>
        <v>0.19510000000000002</v>
      </c>
      <c r="H1030" s="80" t="str">
        <f>_xll.BDH($B$1,"IVOL_MONEYNESS",A1030,A1030,"IVOL_MATURITY=MATURITY_1STM","IVOL_MONEYNESS_LEVEL=MONEY_LVL_100_","DTS=H","FACTOR=.01","DAYS=W")</f>
        <v>#N/A Start Date</v>
      </c>
      <c r="I1030" s="81" t="str">
        <f t="shared" si="188"/>
        <v>#N/A Start Date</v>
      </c>
      <c r="J1030" s="34" t="e">
        <f t="shared" ref="J1030:J1093" si="192">++E1030*EXP(-F1030*(D1030/365))</f>
        <v>#REF!</v>
      </c>
      <c r="K1030" s="35" t="e">
        <f t="shared" ref="K1030:K1093" si="193">+I1030*(D1030/365)^0.5</f>
        <v>#VALUE!</v>
      </c>
      <c r="L1030" s="35" t="e">
        <f t="shared" ref="L1030:L1093" si="194">++(LN(B1030/E1030)+(F1030+I1030*I1030/2)*(D1030/365))/(I1030*(D1030/365)^0.5)</f>
        <v>#REF!</v>
      </c>
      <c r="M1030" s="35" t="e">
        <f t="shared" si="189"/>
        <v>#REF!</v>
      </c>
      <c r="N1030" s="35" t="e">
        <f t="shared" si="190"/>
        <v>#REF!</v>
      </c>
      <c r="O1030" s="36" t="e">
        <f t="shared" si="191"/>
        <v>#REF!</v>
      </c>
      <c r="Q1030" s="37">
        <f t="shared" ref="Q1030:Q1093" si="195">A1030</f>
        <v>0</v>
      </c>
      <c r="R1030" s="38" t="e">
        <f t="shared" ref="R1030:R1093" si="196">+N1030*B1030-O1030</f>
        <v>#REF!</v>
      </c>
      <c r="S1030" s="39" t="e">
        <f t="shared" ref="S1030:S1093" si="197">+R1030+J1030-B1030</f>
        <v>#REF!</v>
      </c>
    </row>
    <row r="1031" spans="1:19" x14ac:dyDescent="0.25">
      <c r="A1031" s="2"/>
      <c r="C1031">
        <f t="shared" ref="C1031:C1094" si="198">IF(AND(DAY(A1031)&gt;=15,DAY(A1031)&lt;=21,WEEKDAY(A1031)-1=5),1,0)</f>
        <v>0</v>
      </c>
      <c r="D1031" s="32" t="e">
        <f t="shared" ref="D1031:D1094" si="199">MATCH(1,C1032:C1075,0)</f>
        <v>#N/A</v>
      </c>
      <c r="E1031" s="32" t="e">
        <f>Basic!#REF!</f>
        <v>#REF!</v>
      </c>
      <c r="F1031" s="40"/>
      <c r="G1031" s="80">
        <f>IFERROR(VLOOKUP(A1031,HistData!Y:Z,2,FALSE)/100,G1030)</f>
        <v>0.19510000000000002</v>
      </c>
      <c r="H1031" s="80" t="str">
        <f>_xll.BDH($B$1,"IVOL_MONEYNESS",A1031,A1031,"IVOL_MATURITY=MATURITY_1STM","IVOL_MONEYNESS_LEVEL=MONEY_LVL_100_","DTS=H","FACTOR=.01","DAYS=W")</f>
        <v>#N/A Start Date</v>
      </c>
      <c r="I1031" s="81" t="str">
        <f t="shared" ref="I1031:I1094" si="200">H1031</f>
        <v>#N/A Start Date</v>
      </c>
      <c r="J1031" s="34" t="e">
        <f t="shared" si="192"/>
        <v>#REF!</v>
      </c>
      <c r="K1031" s="35" t="e">
        <f t="shared" si="193"/>
        <v>#VALUE!</v>
      </c>
      <c r="L1031" s="35" t="e">
        <f t="shared" si="194"/>
        <v>#REF!</v>
      </c>
      <c r="M1031" s="35" t="e">
        <f t="shared" ref="M1031:M1094" si="201">+L1031-K1031</f>
        <v>#REF!</v>
      </c>
      <c r="N1031" s="35" t="e">
        <f t="shared" ref="N1031:N1094" si="202">NORMDIST(L1031,0,1,TRUE)</f>
        <v>#REF!</v>
      </c>
      <c r="O1031" s="36" t="e">
        <f t="shared" ref="O1031:O1094" si="203">NORMDIST(M1031,0,1,TRUE)*J1031</f>
        <v>#REF!</v>
      </c>
      <c r="Q1031" s="37">
        <f t="shared" si="195"/>
        <v>0</v>
      </c>
      <c r="R1031" s="38" t="e">
        <f t="shared" si="196"/>
        <v>#REF!</v>
      </c>
      <c r="S1031" s="39" t="e">
        <f t="shared" si="197"/>
        <v>#REF!</v>
      </c>
    </row>
    <row r="1032" spans="1:19" x14ac:dyDescent="0.25">
      <c r="A1032" s="2"/>
      <c r="C1032">
        <f t="shared" si="198"/>
        <v>0</v>
      </c>
      <c r="D1032" s="32" t="e">
        <f t="shared" si="199"/>
        <v>#N/A</v>
      </c>
      <c r="E1032" s="32" t="e">
        <f>Basic!#REF!</f>
        <v>#REF!</v>
      </c>
      <c r="F1032" s="40"/>
      <c r="G1032" s="80">
        <f>IFERROR(VLOOKUP(A1032,HistData!Y:Z,2,FALSE)/100,G1031)</f>
        <v>0.19510000000000002</v>
      </c>
      <c r="H1032" s="80" t="str">
        <f>_xll.BDH($B$1,"IVOL_MONEYNESS",A1032,A1032,"IVOL_MATURITY=MATURITY_1STM","IVOL_MONEYNESS_LEVEL=MONEY_LVL_100_","DTS=H","FACTOR=.01","DAYS=W")</f>
        <v>#N/A Start Date</v>
      </c>
      <c r="I1032" s="81" t="str">
        <f t="shared" si="200"/>
        <v>#N/A Start Date</v>
      </c>
      <c r="J1032" s="34" t="e">
        <f t="shared" si="192"/>
        <v>#REF!</v>
      </c>
      <c r="K1032" s="35" t="e">
        <f t="shared" si="193"/>
        <v>#VALUE!</v>
      </c>
      <c r="L1032" s="35" t="e">
        <f t="shared" si="194"/>
        <v>#REF!</v>
      </c>
      <c r="M1032" s="35" t="e">
        <f t="shared" si="201"/>
        <v>#REF!</v>
      </c>
      <c r="N1032" s="35" t="e">
        <f t="shared" si="202"/>
        <v>#REF!</v>
      </c>
      <c r="O1032" s="36" t="e">
        <f t="shared" si="203"/>
        <v>#REF!</v>
      </c>
      <c r="Q1032" s="37">
        <f t="shared" si="195"/>
        <v>0</v>
      </c>
      <c r="R1032" s="38" t="e">
        <f t="shared" si="196"/>
        <v>#REF!</v>
      </c>
      <c r="S1032" s="39" t="e">
        <f t="shared" si="197"/>
        <v>#REF!</v>
      </c>
    </row>
    <row r="1033" spans="1:19" x14ac:dyDescent="0.25">
      <c r="A1033" s="2"/>
      <c r="C1033">
        <f t="shared" si="198"/>
        <v>0</v>
      </c>
      <c r="D1033" s="32" t="e">
        <f t="shared" si="199"/>
        <v>#N/A</v>
      </c>
      <c r="E1033" s="32" t="e">
        <f>Basic!#REF!</f>
        <v>#REF!</v>
      </c>
      <c r="F1033" s="40"/>
      <c r="G1033" s="80">
        <f>IFERROR(VLOOKUP(A1033,HistData!Y:Z,2,FALSE)/100,G1032)</f>
        <v>0.19510000000000002</v>
      </c>
      <c r="H1033" s="80" t="str">
        <f>_xll.BDH($B$1,"IVOL_MONEYNESS",A1033,A1033,"IVOL_MATURITY=MATURITY_1STM","IVOL_MONEYNESS_LEVEL=MONEY_LVL_100_","DTS=H","FACTOR=.01","DAYS=W")</f>
        <v>#N/A Start Date</v>
      </c>
      <c r="I1033" s="81" t="str">
        <f t="shared" si="200"/>
        <v>#N/A Start Date</v>
      </c>
      <c r="J1033" s="34" t="e">
        <f t="shared" si="192"/>
        <v>#REF!</v>
      </c>
      <c r="K1033" s="35" t="e">
        <f t="shared" si="193"/>
        <v>#VALUE!</v>
      </c>
      <c r="L1033" s="35" t="e">
        <f t="shared" si="194"/>
        <v>#REF!</v>
      </c>
      <c r="M1033" s="35" t="e">
        <f t="shared" si="201"/>
        <v>#REF!</v>
      </c>
      <c r="N1033" s="35" t="e">
        <f t="shared" si="202"/>
        <v>#REF!</v>
      </c>
      <c r="O1033" s="36" t="e">
        <f t="shared" si="203"/>
        <v>#REF!</v>
      </c>
      <c r="Q1033" s="37">
        <f t="shared" si="195"/>
        <v>0</v>
      </c>
      <c r="R1033" s="38" t="e">
        <f t="shared" si="196"/>
        <v>#REF!</v>
      </c>
      <c r="S1033" s="39" t="e">
        <f t="shared" si="197"/>
        <v>#REF!</v>
      </c>
    </row>
    <row r="1034" spans="1:19" x14ac:dyDescent="0.25">
      <c r="A1034" s="2"/>
      <c r="C1034">
        <f t="shared" si="198"/>
        <v>0</v>
      </c>
      <c r="D1034" s="32" t="e">
        <f t="shared" si="199"/>
        <v>#N/A</v>
      </c>
      <c r="E1034" s="32" t="e">
        <f>Basic!#REF!</f>
        <v>#REF!</v>
      </c>
      <c r="F1034" s="40"/>
      <c r="G1034" s="80">
        <f>IFERROR(VLOOKUP(A1034,HistData!Y:Z,2,FALSE)/100,G1033)</f>
        <v>0.19510000000000002</v>
      </c>
      <c r="H1034" s="80" t="str">
        <f>_xll.BDH($B$1,"IVOL_MONEYNESS",A1034,A1034,"IVOL_MATURITY=MATURITY_1STM","IVOL_MONEYNESS_LEVEL=MONEY_LVL_100_","DTS=H","FACTOR=.01","DAYS=W")</f>
        <v>#N/A Start Date</v>
      </c>
      <c r="I1034" s="81" t="str">
        <f t="shared" si="200"/>
        <v>#N/A Start Date</v>
      </c>
      <c r="J1034" s="34" t="e">
        <f t="shared" si="192"/>
        <v>#REF!</v>
      </c>
      <c r="K1034" s="35" t="e">
        <f t="shared" si="193"/>
        <v>#VALUE!</v>
      </c>
      <c r="L1034" s="35" t="e">
        <f t="shared" si="194"/>
        <v>#REF!</v>
      </c>
      <c r="M1034" s="35" t="e">
        <f t="shared" si="201"/>
        <v>#REF!</v>
      </c>
      <c r="N1034" s="35" t="e">
        <f t="shared" si="202"/>
        <v>#REF!</v>
      </c>
      <c r="O1034" s="36" t="e">
        <f t="shared" si="203"/>
        <v>#REF!</v>
      </c>
      <c r="Q1034" s="37">
        <f t="shared" si="195"/>
        <v>0</v>
      </c>
      <c r="R1034" s="38" t="e">
        <f t="shared" si="196"/>
        <v>#REF!</v>
      </c>
      <c r="S1034" s="39" t="e">
        <f t="shared" si="197"/>
        <v>#REF!</v>
      </c>
    </row>
    <row r="1035" spans="1:19" x14ac:dyDescent="0.25">
      <c r="A1035" s="2"/>
      <c r="C1035">
        <f t="shared" si="198"/>
        <v>0</v>
      </c>
      <c r="D1035" s="32" t="e">
        <f t="shared" si="199"/>
        <v>#N/A</v>
      </c>
      <c r="E1035" s="32" t="e">
        <f>Basic!#REF!</f>
        <v>#REF!</v>
      </c>
      <c r="F1035" s="40"/>
      <c r="G1035" s="80">
        <f>IFERROR(VLOOKUP(A1035,HistData!Y:Z,2,FALSE)/100,G1034)</f>
        <v>0.19510000000000002</v>
      </c>
      <c r="H1035" s="80" t="str">
        <f>_xll.BDH($B$1,"IVOL_MONEYNESS",A1035,A1035,"IVOL_MATURITY=MATURITY_1STM","IVOL_MONEYNESS_LEVEL=MONEY_LVL_100_","DTS=H","FACTOR=.01","DAYS=W")</f>
        <v>#N/A Start Date</v>
      </c>
      <c r="I1035" s="81" t="str">
        <f t="shared" si="200"/>
        <v>#N/A Start Date</v>
      </c>
      <c r="J1035" s="34" t="e">
        <f t="shared" si="192"/>
        <v>#REF!</v>
      </c>
      <c r="K1035" s="35" t="e">
        <f t="shared" si="193"/>
        <v>#VALUE!</v>
      </c>
      <c r="L1035" s="35" t="e">
        <f t="shared" si="194"/>
        <v>#REF!</v>
      </c>
      <c r="M1035" s="35" t="e">
        <f t="shared" si="201"/>
        <v>#REF!</v>
      </c>
      <c r="N1035" s="35" t="e">
        <f t="shared" si="202"/>
        <v>#REF!</v>
      </c>
      <c r="O1035" s="36" t="e">
        <f t="shared" si="203"/>
        <v>#REF!</v>
      </c>
      <c r="Q1035" s="37">
        <f t="shared" si="195"/>
        <v>0</v>
      </c>
      <c r="R1035" s="38" t="e">
        <f t="shared" si="196"/>
        <v>#REF!</v>
      </c>
      <c r="S1035" s="39" t="e">
        <f t="shared" si="197"/>
        <v>#REF!</v>
      </c>
    </row>
    <row r="1036" spans="1:19" x14ac:dyDescent="0.25">
      <c r="A1036" s="2"/>
      <c r="C1036">
        <f t="shared" si="198"/>
        <v>0</v>
      </c>
      <c r="D1036" s="32" t="e">
        <f t="shared" si="199"/>
        <v>#N/A</v>
      </c>
      <c r="E1036" s="32" t="e">
        <f>Basic!#REF!</f>
        <v>#REF!</v>
      </c>
      <c r="F1036" s="40"/>
      <c r="G1036" s="80">
        <f>IFERROR(VLOOKUP(A1036,HistData!Y:Z,2,FALSE)/100,G1035)</f>
        <v>0.19510000000000002</v>
      </c>
      <c r="H1036" s="80" t="str">
        <f>_xll.BDH($B$1,"IVOL_MONEYNESS",A1036,A1036,"IVOL_MATURITY=MATURITY_1STM","IVOL_MONEYNESS_LEVEL=MONEY_LVL_100_","DTS=H","FACTOR=.01","DAYS=W")</f>
        <v>#N/A Start Date</v>
      </c>
      <c r="I1036" s="81" t="str">
        <f t="shared" si="200"/>
        <v>#N/A Start Date</v>
      </c>
      <c r="J1036" s="34" t="e">
        <f t="shared" si="192"/>
        <v>#REF!</v>
      </c>
      <c r="K1036" s="35" t="e">
        <f t="shared" si="193"/>
        <v>#VALUE!</v>
      </c>
      <c r="L1036" s="35" t="e">
        <f t="shared" si="194"/>
        <v>#REF!</v>
      </c>
      <c r="M1036" s="35" t="e">
        <f t="shared" si="201"/>
        <v>#REF!</v>
      </c>
      <c r="N1036" s="35" t="e">
        <f t="shared" si="202"/>
        <v>#REF!</v>
      </c>
      <c r="O1036" s="36" t="e">
        <f t="shared" si="203"/>
        <v>#REF!</v>
      </c>
      <c r="Q1036" s="37">
        <f t="shared" si="195"/>
        <v>0</v>
      </c>
      <c r="R1036" s="38" t="e">
        <f t="shared" si="196"/>
        <v>#REF!</v>
      </c>
      <c r="S1036" s="39" t="e">
        <f t="shared" si="197"/>
        <v>#REF!</v>
      </c>
    </row>
    <row r="1037" spans="1:19" x14ac:dyDescent="0.25">
      <c r="A1037" s="2"/>
      <c r="C1037">
        <f t="shared" si="198"/>
        <v>0</v>
      </c>
      <c r="D1037" s="32" t="e">
        <f t="shared" si="199"/>
        <v>#N/A</v>
      </c>
      <c r="E1037" s="32" t="e">
        <f>Basic!#REF!</f>
        <v>#REF!</v>
      </c>
      <c r="F1037" s="40"/>
      <c r="G1037" s="80">
        <f>IFERROR(VLOOKUP(A1037,HistData!Y:Z,2,FALSE)/100,G1036)</f>
        <v>0.19510000000000002</v>
      </c>
      <c r="H1037" s="80" t="str">
        <f>_xll.BDH($B$1,"IVOL_MONEYNESS",A1037,A1037,"IVOL_MATURITY=MATURITY_1STM","IVOL_MONEYNESS_LEVEL=MONEY_LVL_100_","DTS=H","FACTOR=.01","DAYS=W")</f>
        <v>#N/A Start Date</v>
      </c>
      <c r="I1037" s="81" t="str">
        <f t="shared" si="200"/>
        <v>#N/A Start Date</v>
      </c>
      <c r="J1037" s="34" t="e">
        <f t="shared" si="192"/>
        <v>#REF!</v>
      </c>
      <c r="K1037" s="35" t="e">
        <f t="shared" si="193"/>
        <v>#VALUE!</v>
      </c>
      <c r="L1037" s="35" t="e">
        <f t="shared" si="194"/>
        <v>#REF!</v>
      </c>
      <c r="M1037" s="35" t="e">
        <f t="shared" si="201"/>
        <v>#REF!</v>
      </c>
      <c r="N1037" s="35" t="e">
        <f t="shared" si="202"/>
        <v>#REF!</v>
      </c>
      <c r="O1037" s="36" t="e">
        <f t="shared" si="203"/>
        <v>#REF!</v>
      </c>
      <c r="Q1037" s="37">
        <f t="shared" si="195"/>
        <v>0</v>
      </c>
      <c r="R1037" s="38" t="e">
        <f t="shared" si="196"/>
        <v>#REF!</v>
      </c>
      <c r="S1037" s="39" t="e">
        <f t="shared" si="197"/>
        <v>#REF!</v>
      </c>
    </row>
    <row r="1038" spans="1:19" x14ac:dyDescent="0.25">
      <c r="A1038" s="2"/>
      <c r="C1038">
        <f t="shared" si="198"/>
        <v>0</v>
      </c>
      <c r="D1038" s="32" t="e">
        <f t="shared" si="199"/>
        <v>#N/A</v>
      </c>
      <c r="E1038" s="32" t="e">
        <f>Basic!#REF!</f>
        <v>#REF!</v>
      </c>
      <c r="F1038" s="40"/>
      <c r="G1038" s="80">
        <f>IFERROR(VLOOKUP(A1038,HistData!Y:Z,2,FALSE)/100,G1037)</f>
        <v>0.19510000000000002</v>
      </c>
      <c r="H1038" s="80" t="str">
        <f>_xll.BDH($B$1,"IVOL_MONEYNESS",A1038,A1038,"IVOL_MATURITY=MATURITY_1STM","IVOL_MONEYNESS_LEVEL=MONEY_LVL_100_","DTS=H","FACTOR=.01","DAYS=W")</f>
        <v>#N/A Start Date</v>
      </c>
      <c r="I1038" s="81" t="str">
        <f t="shared" si="200"/>
        <v>#N/A Start Date</v>
      </c>
      <c r="J1038" s="34" t="e">
        <f t="shared" si="192"/>
        <v>#REF!</v>
      </c>
      <c r="K1038" s="35" t="e">
        <f t="shared" si="193"/>
        <v>#VALUE!</v>
      </c>
      <c r="L1038" s="35" t="e">
        <f t="shared" si="194"/>
        <v>#REF!</v>
      </c>
      <c r="M1038" s="35" t="e">
        <f t="shared" si="201"/>
        <v>#REF!</v>
      </c>
      <c r="N1038" s="35" t="e">
        <f t="shared" si="202"/>
        <v>#REF!</v>
      </c>
      <c r="O1038" s="36" t="e">
        <f t="shared" si="203"/>
        <v>#REF!</v>
      </c>
      <c r="Q1038" s="37">
        <f t="shared" si="195"/>
        <v>0</v>
      </c>
      <c r="R1038" s="38" t="e">
        <f t="shared" si="196"/>
        <v>#REF!</v>
      </c>
      <c r="S1038" s="39" t="e">
        <f t="shared" si="197"/>
        <v>#REF!</v>
      </c>
    </row>
    <row r="1039" spans="1:19" x14ac:dyDescent="0.25">
      <c r="A1039" s="2"/>
      <c r="C1039">
        <f t="shared" si="198"/>
        <v>0</v>
      </c>
      <c r="D1039" s="32" t="e">
        <f t="shared" si="199"/>
        <v>#N/A</v>
      </c>
      <c r="E1039" s="32" t="e">
        <f>Basic!#REF!</f>
        <v>#REF!</v>
      </c>
      <c r="F1039" s="40"/>
      <c r="G1039" s="80">
        <f>IFERROR(VLOOKUP(A1039,HistData!Y:Z,2,FALSE)/100,G1038)</f>
        <v>0.19510000000000002</v>
      </c>
      <c r="H1039" s="80" t="str">
        <f>_xll.BDH($B$1,"IVOL_MONEYNESS",A1039,A1039,"IVOL_MATURITY=MATURITY_1STM","IVOL_MONEYNESS_LEVEL=MONEY_LVL_100_","DTS=H","FACTOR=.01","DAYS=W")</f>
        <v>#N/A Start Date</v>
      </c>
      <c r="I1039" s="81" t="str">
        <f t="shared" si="200"/>
        <v>#N/A Start Date</v>
      </c>
      <c r="J1039" s="34" t="e">
        <f t="shared" si="192"/>
        <v>#REF!</v>
      </c>
      <c r="K1039" s="35" t="e">
        <f t="shared" si="193"/>
        <v>#VALUE!</v>
      </c>
      <c r="L1039" s="35" t="e">
        <f t="shared" si="194"/>
        <v>#REF!</v>
      </c>
      <c r="M1039" s="35" t="e">
        <f t="shared" si="201"/>
        <v>#REF!</v>
      </c>
      <c r="N1039" s="35" t="e">
        <f t="shared" si="202"/>
        <v>#REF!</v>
      </c>
      <c r="O1039" s="36" t="e">
        <f t="shared" si="203"/>
        <v>#REF!</v>
      </c>
      <c r="Q1039" s="37">
        <f t="shared" si="195"/>
        <v>0</v>
      </c>
      <c r="R1039" s="38" t="e">
        <f t="shared" si="196"/>
        <v>#REF!</v>
      </c>
      <c r="S1039" s="39" t="e">
        <f t="shared" si="197"/>
        <v>#REF!</v>
      </c>
    </row>
    <row r="1040" spans="1:19" x14ac:dyDescent="0.25">
      <c r="A1040" s="2"/>
      <c r="C1040">
        <f t="shared" si="198"/>
        <v>0</v>
      </c>
      <c r="D1040" s="32" t="e">
        <f t="shared" si="199"/>
        <v>#N/A</v>
      </c>
      <c r="E1040" s="32" t="e">
        <f>Basic!#REF!</f>
        <v>#REF!</v>
      </c>
      <c r="F1040" s="40"/>
      <c r="G1040" s="80">
        <f>IFERROR(VLOOKUP(A1040,HistData!Y:Z,2,FALSE)/100,G1039)</f>
        <v>0.19510000000000002</v>
      </c>
      <c r="H1040" s="80" t="str">
        <f>_xll.BDH($B$1,"IVOL_MONEYNESS",A1040,A1040,"IVOL_MATURITY=MATURITY_1STM","IVOL_MONEYNESS_LEVEL=MONEY_LVL_100_","DTS=H","FACTOR=.01","DAYS=W")</f>
        <v>#N/A Start Date</v>
      </c>
      <c r="I1040" s="81" t="str">
        <f t="shared" si="200"/>
        <v>#N/A Start Date</v>
      </c>
      <c r="J1040" s="34" t="e">
        <f t="shared" si="192"/>
        <v>#REF!</v>
      </c>
      <c r="K1040" s="35" t="e">
        <f t="shared" si="193"/>
        <v>#VALUE!</v>
      </c>
      <c r="L1040" s="35" t="e">
        <f t="shared" si="194"/>
        <v>#REF!</v>
      </c>
      <c r="M1040" s="35" t="e">
        <f t="shared" si="201"/>
        <v>#REF!</v>
      </c>
      <c r="N1040" s="35" t="e">
        <f t="shared" si="202"/>
        <v>#REF!</v>
      </c>
      <c r="O1040" s="36" t="e">
        <f t="shared" si="203"/>
        <v>#REF!</v>
      </c>
      <c r="Q1040" s="37">
        <f t="shared" si="195"/>
        <v>0</v>
      </c>
      <c r="R1040" s="38" t="e">
        <f t="shared" si="196"/>
        <v>#REF!</v>
      </c>
      <c r="S1040" s="39" t="e">
        <f t="shared" si="197"/>
        <v>#REF!</v>
      </c>
    </row>
    <row r="1041" spans="1:19" x14ac:dyDescent="0.25">
      <c r="A1041" s="2"/>
      <c r="C1041">
        <f t="shared" si="198"/>
        <v>0</v>
      </c>
      <c r="D1041" s="32" t="e">
        <f t="shared" si="199"/>
        <v>#N/A</v>
      </c>
      <c r="E1041" s="32" t="e">
        <f>Basic!#REF!</f>
        <v>#REF!</v>
      </c>
      <c r="F1041" s="40"/>
      <c r="G1041" s="80">
        <f>IFERROR(VLOOKUP(A1041,HistData!Y:Z,2,FALSE)/100,G1040)</f>
        <v>0.19510000000000002</v>
      </c>
      <c r="H1041" s="80" t="str">
        <f>_xll.BDH($B$1,"IVOL_MONEYNESS",A1041,A1041,"IVOL_MATURITY=MATURITY_1STM","IVOL_MONEYNESS_LEVEL=MONEY_LVL_100_","DTS=H","FACTOR=.01","DAYS=W")</f>
        <v>#N/A Start Date</v>
      </c>
      <c r="I1041" s="81" t="str">
        <f t="shared" si="200"/>
        <v>#N/A Start Date</v>
      </c>
      <c r="J1041" s="34" t="e">
        <f t="shared" si="192"/>
        <v>#REF!</v>
      </c>
      <c r="K1041" s="35" t="e">
        <f t="shared" si="193"/>
        <v>#VALUE!</v>
      </c>
      <c r="L1041" s="35" t="e">
        <f t="shared" si="194"/>
        <v>#REF!</v>
      </c>
      <c r="M1041" s="35" t="e">
        <f t="shared" si="201"/>
        <v>#REF!</v>
      </c>
      <c r="N1041" s="35" t="e">
        <f t="shared" si="202"/>
        <v>#REF!</v>
      </c>
      <c r="O1041" s="36" t="e">
        <f t="shared" si="203"/>
        <v>#REF!</v>
      </c>
      <c r="Q1041" s="37">
        <f t="shared" si="195"/>
        <v>0</v>
      </c>
      <c r="R1041" s="38" t="e">
        <f t="shared" si="196"/>
        <v>#REF!</v>
      </c>
      <c r="S1041" s="39" t="e">
        <f t="shared" si="197"/>
        <v>#REF!</v>
      </c>
    </row>
    <row r="1042" spans="1:19" x14ac:dyDescent="0.25">
      <c r="A1042" s="2"/>
      <c r="C1042">
        <f t="shared" si="198"/>
        <v>0</v>
      </c>
      <c r="D1042" s="32" t="e">
        <f t="shared" si="199"/>
        <v>#N/A</v>
      </c>
      <c r="E1042" s="32" t="e">
        <f>Basic!#REF!</f>
        <v>#REF!</v>
      </c>
      <c r="F1042" s="40"/>
      <c r="G1042" s="80">
        <f>IFERROR(VLOOKUP(A1042,HistData!Y:Z,2,FALSE)/100,G1041)</f>
        <v>0.19510000000000002</v>
      </c>
      <c r="H1042" s="80" t="str">
        <f>_xll.BDH($B$1,"IVOL_MONEYNESS",A1042,A1042,"IVOL_MATURITY=MATURITY_1STM","IVOL_MONEYNESS_LEVEL=MONEY_LVL_100_","DTS=H","FACTOR=.01","DAYS=W")</f>
        <v>#N/A Start Date</v>
      </c>
      <c r="I1042" s="81" t="str">
        <f t="shared" si="200"/>
        <v>#N/A Start Date</v>
      </c>
      <c r="J1042" s="34" t="e">
        <f t="shared" si="192"/>
        <v>#REF!</v>
      </c>
      <c r="K1042" s="35" t="e">
        <f t="shared" si="193"/>
        <v>#VALUE!</v>
      </c>
      <c r="L1042" s="35" t="e">
        <f t="shared" si="194"/>
        <v>#REF!</v>
      </c>
      <c r="M1042" s="35" t="e">
        <f t="shared" si="201"/>
        <v>#REF!</v>
      </c>
      <c r="N1042" s="35" t="e">
        <f t="shared" si="202"/>
        <v>#REF!</v>
      </c>
      <c r="O1042" s="36" t="e">
        <f t="shared" si="203"/>
        <v>#REF!</v>
      </c>
      <c r="Q1042" s="37">
        <f t="shared" si="195"/>
        <v>0</v>
      </c>
      <c r="R1042" s="38" t="e">
        <f t="shared" si="196"/>
        <v>#REF!</v>
      </c>
      <c r="S1042" s="39" t="e">
        <f t="shared" si="197"/>
        <v>#REF!</v>
      </c>
    </row>
    <row r="1043" spans="1:19" x14ac:dyDescent="0.25">
      <c r="A1043" s="2"/>
      <c r="C1043">
        <f t="shared" si="198"/>
        <v>0</v>
      </c>
      <c r="D1043" s="32" t="e">
        <f t="shared" si="199"/>
        <v>#N/A</v>
      </c>
      <c r="E1043" s="32" t="e">
        <f>Basic!#REF!</f>
        <v>#REF!</v>
      </c>
      <c r="F1043" s="40"/>
      <c r="G1043" s="80">
        <f>IFERROR(VLOOKUP(A1043,HistData!Y:Z,2,FALSE)/100,G1042)</f>
        <v>0.19510000000000002</v>
      </c>
      <c r="H1043" s="80" t="str">
        <f>_xll.BDH($B$1,"IVOL_MONEYNESS",A1043,A1043,"IVOL_MATURITY=MATURITY_1STM","IVOL_MONEYNESS_LEVEL=MONEY_LVL_100_","DTS=H","FACTOR=.01","DAYS=W")</f>
        <v>#N/A Start Date</v>
      </c>
      <c r="I1043" s="81" t="str">
        <f t="shared" si="200"/>
        <v>#N/A Start Date</v>
      </c>
      <c r="J1043" s="34" t="e">
        <f t="shared" si="192"/>
        <v>#REF!</v>
      </c>
      <c r="K1043" s="35" t="e">
        <f t="shared" si="193"/>
        <v>#VALUE!</v>
      </c>
      <c r="L1043" s="35" t="e">
        <f t="shared" si="194"/>
        <v>#REF!</v>
      </c>
      <c r="M1043" s="35" t="e">
        <f t="shared" si="201"/>
        <v>#REF!</v>
      </c>
      <c r="N1043" s="35" t="e">
        <f t="shared" si="202"/>
        <v>#REF!</v>
      </c>
      <c r="O1043" s="36" t="e">
        <f t="shared" si="203"/>
        <v>#REF!</v>
      </c>
      <c r="Q1043" s="37">
        <f t="shared" si="195"/>
        <v>0</v>
      </c>
      <c r="R1043" s="38" t="e">
        <f t="shared" si="196"/>
        <v>#REF!</v>
      </c>
      <c r="S1043" s="39" t="e">
        <f t="shared" si="197"/>
        <v>#REF!</v>
      </c>
    </row>
    <row r="1044" spans="1:19" x14ac:dyDescent="0.25">
      <c r="A1044" s="2"/>
      <c r="C1044">
        <f t="shared" si="198"/>
        <v>0</v>
      </c>
      <c r="D1044" s="32" t="e">
        <f t="shared" si="199"/>
        <v>#N/A</v>
      </c>
      <c r="E1044" s="32" t="e">
        <f>Basic!#REF!</f>
        <v>#REF!</v>
      </c>
      <c r="F1044" s="40"/>
      <c r="G1044" s="80">
        <f>IFERROR(VLOOKUP(A1044,HistData!Y:Z,2,FALSE)/100,G1043)</f>
        <v>0.19510000000000002</v>
      </c>
      <c r="H1044" s="80" t="str">
        <f>_xll.BDH($B$1,"IVOL_MONEYNESS",A1044,A1044,"IVOL_MATURITY=MATURITY_1STM","IVOL_MONEYNESS_LEVEL=MONEY_LVL_100_","DTS=H","FACTOR=.01","DAYS=W")</f>
        <v>#N/A Start Date</v>
      </c>
      <c r="I1044" s="81" t="str">
        <f t="shared" si="200"/>
        <v>#N/A Start Date</v>
      </c>
      <c r="J1044" s="34" t="e">
        <f t="shared" si="192"/>
        <v>#REF!</v>
      </c>
      <c r="K1044" s="35" t="e">
        <f t="shared" si="193"/>
        <v>#VALUE!</v>
      </c>
      <c r="L1044" s="35" t="e">
        <f t="shared" si="194"/>
        <v>#REF!</v>
      </c>
      <c r="M1044" s="35" t="e">
        <f t="shared" si="201"/>
        <v>#REF!</v>
      </c>
      <c r="N1044" s="35" t="e">
        <f t="shared" si="202"/>
        <v>#REF!</v>
      </c>
      <c r="O1044" s="36" t="e">
        <f t="shared" si="203"/>
        <v>#REF!</v>
      </c>
      <c r="Q1044" s="37">
        <f t="shared" si="195"/>
        <v>0</v>
      </c>
      <c r="R1044" s="38" t="e">
        <f t="shared" si="196"/>
        <v>#REF!</v>
      </c>
      <c r="S1044" s="39" t="e">
        <f t="shared" si="197"/>
        <v>#REF!</v>
      </c>
    </row>
    <row r="1045" spans="1:19" x14ac:dyDescent="0.25">
      <c r="A1045" s="2"/>
      <c r="C1045">
        <f t="shared" si="198"/>
        <v>0</v>
      </c>
      <c r="D1045" s="32" t="e">
        <f t="shared" si="199"/>
        <v>#N/A</v>
      </c>
      <c r="E1045" s="32" t="e">
        <f>Basic!#REF!</f>
        <v>#REF!</v>
      </c>
      <c r="F1045" s="40"/>
      <c r="G1045" s="80">
        <f>IFERROR(VLOOKUP(A1045,HistData!Y:Z,2,FALSE)/100,G1044)</f>
        <v>0.19510000000000002</v>
      </c>
      <c r="H1045" s="80" t="str">
        <f>_xll.BDH($B$1,"IVOL_MONEYNESS",A1045,A1045,"IVOL_MATURITY=MATURITY_1STM","IVOL_MONEYNESS_LEVEL=MONEY_LVL_100_","DTS=H","FACTOR=.01","DAYS=W")</f>
        <v>#N/A Start Date</v>
      </c>
      <c r="I1045" s="81" t="str">
        <f t="shared" si="200"/>
        <v>#N/A Start Date</v>
      </c>
      <c r="J1045" s="34" t="e">
        <f t="shared" si="192"/>
        <v>#REF!</v>
      </c>
      <c r="K1045" s="35" t="e">
        <f t="shared" si="193"/>
        <v>#VALUE!</v>
      </c>
      <c r="L1045" s="35" t="e">
        <f t="shared" si="194"/>
        <v>#REF!</v>
      </c>
      <c r="M1045" s="35" t="e">
        <f t="shared" si="201"/>
        <v>#REF!</v>
      </c>
      <c r="N1045" s="35" t="e">
        <f t="shared" si="202"/>
        <v>#REF!</v>
      </c>
      <c r="O1045" s="36" t="e">
        <f t="shared" si="203"/>
        <v>#REF!</v>
      </c>
      <c r="Q1045" s="37">
        <f t="shared" si="195"/>
        <v>0</v>
      </c>
      <c r="R1045" s="38" t="e">
        <f t="shared" si="196"/>
        <v>#REF!</v>
      </c>
      <c r="S1045" s="39" t="e">
        <f t="shared" si="197"/>
        <v>#REF!</v>
      </c>
    </row>
    <row r="1046" spans="1:19" x14ac:dyDescent="0.25">
      <c r="A1046" s="2"/>
      <c r="C1046">
        <f t="shared" si="198"/>
        <v>0</v>
      </c>
      <c r="D1046" s="32" t="e">
        <f t="shared" si="199"/>
        <v>#N/A</v>
      </c>
      <c r="E1046" s="32" t="e">
        <f>Basic!#REF!</f>
        <v>#REF!</v>
      </c>
      <c r="F1046" s="40"/>
      <c r="G1046" s="80">
        <f>IFERROR(VLOOKUP(A1046,HistData!Y:Z,2,FALSE)/100,G1045)</f>
        <v>0.19510000000000002</v>
      </c>
      <c r="H1046" s="80" t="str">
        <f>_xll.BDH($B$1,"IVOL_MONEYNESS",A1046,A1046,"IVOL_MATURITY=MATURITY_1STM","IVOL_MONEYNESS_LEVEL=MONEY_LVL_100_","DTS=H","FACTOR=.01","DAYS=W")</f>
        <v>#N/A Start Date</v>
      </c>
      <c r="I1046" s="81" t="str">
        <f t="shared" si="200"/>
        <v>#N/A Start Date</v>
      </c>
      <c r="J1046" s="34" t="e">
        <f t="shared" si="192"/>
        <v>#REF!</v>
      </c>
      <c r="K1046" s="35" t="e">
        <f t="shared" si="193"/>
        <v>#VALUE!</v>
      </c>
      <c r="L1046" s="35" t="e">
        <f t="shared" si="194"/>
        <v>#REF!</v>
      </c>
      <c r="M1046" s="35" t="e">
        <f t="shared" si="201"/>
        <v>#REF!</v>
      </c>
      <c r="N1046" s="35" t="e">
        <f t="shared" si="202"/>
        <v>#REF!</v>
      </c>
      <c r="O1046" s="36" t="e">
        <f t="shared" si="203"/>
        <v>#REF!</v>
      </c>
      <c r="Q1046" s="37">
        <f t="shared" si="195"/>
        <v>0</v>
      </c>
      <c r="R1046" s="38" t="e">
        <f t="shared" si="196"/>
        <v>#REF!</v>
      </c>
      <c r="S1046" s="39" t="e">
        <f t="shared" si="197"/>
        <v>#REF!</v>
      </c>
    </row>
    <row r="1047" spans="1:19" x14ac:dyDescent="0.25">
      <c r="A1047" s="2"/>
      <c r="C1047">
        <f t="shared" si="198"/>
        <v>0</v>
      </c>
      <c r="D1047" s="32" t="e">
        <f t="shared" si="199"/>
        <v>#N/A</v>
      </c>
      <c r="E1047" s="32" t="e">
        <f>Basic!#REF!</f>
        <v>#REF!</v>
      </c>
      <c r="F1047" s="40"/>
      <c r="G1047" s="80">
        <f>IFERROR(VLOOKUP(A1047,HistData!Y:Z,2,FALSE)/100,G1046)</f>
        <v>0.19510000000000002</v>
      </c>
      <c r="H1047" s="80" t="str">
        <f>_xll.BDH($B$1,"IVOL_MONEYNESS",A1047,A1047,"IVOL_MATURITY=MATURITY_1STM","IVOL_MONEYNESS_LEVEL=MONEY_LVL_100_","DTS=H","FACTOR=.01","DAYS=W")</f>
        <v>#N/A Start Date</v>
      </c>
      <c r="I1047" s="81" t="str">
        <f t="shared" si="200"/>
        <v>#N/A Start Date</v>
      </c>
      <c r="J1047" s="34" t="e">
        <f t="shared" si="192"/>
        <v>#REF!</v>
      </c>
      <c r="K1047" s="35" t="e">
        <f t="shared" si="193"/>
        <v>#VALUE!</v>
      </c>
      <c r="L1047" s="35" t="e">
        <f t="shared" si="194"/>
        <v>#REF!</v>
      </c>
      <c r="M1047" s="35" t="e">
        <f t="shared" si="201"/>
        <v>#REF!</v>
      </c>
      <c r="N1047" s="35" t="e">
        <f t="shared" si="202"/>
        <v>#REF!</v>
      </c>
      <c r="O1047" s="36" t="e">
        <f t="shared" si="203"/>
        <v>#REF!</v>
      </c>
      <c r="Q1047" s="37">
        <f t="shared" si="195"/>
        <v>0</v>
      </c>
      <c r="R1047" s="38" t="e">
        <f t="shared" si="196"/>
        <v>#REF!</v>
      </c>
      <c r="S1047" s="39" t="e">
        <f t="shared" si="197"/>
        <v>#REF!</v>
      </c>
    </row>
    <row r="1048" spans="1:19" x14ac:dyDescent="0.25">
      <c r="A1048" s="2"/>
      <c r="C1048">
        <f t="shared" si="198"/>
        <v>0</v>
      </c>
      <c r="D1048" s="32" t="e">
        <f t="shared" si="199"/>
        <v>#N/A</v>
      </c>
      <c r="E1048" s="32" t="e">
        <f>Basic!#REF!</f>
        <v>#REF!</v>
      </c>
      <c r="F1048" s="40"/>
      <c r="G1048" s="80">
        <f>IFERROR(VLOOKUP(A1048,HistData!Y:Z,2,FALSE)/100,G1047)</f>
        <v>0.19510000000000002</v>
      </c>
      <c r="H1048" s="80" t="str">
        <f>_xll.BDH($B$1,"IVOL_MONEYNESS",A1048,A1048,"IVOL_MATURITY=MATURITY_1STM","IVOL_MONEYNESS_LEVEL=MONEY_LVL_100_","DTS=H","FACTOR=.01","DAYS=W")</f>
        <v>#N/A Start Date</v>
      </c>
      <c r="I1048" s="81" t="str">
        <f t="shared" si="200"/>
        <v>#N/A Start Date</v>
      </c>
      <c r="J1048" s="34" t="e">
        <f t="shared" si="192"/>
        <v>#REF!</v>
      </c>
      <c r="K1048" s="35" t="e">
        <f t="shared" si="193"/>
        <v>#VALUE!</v>
      </c>
      <c r="L1048" s="35" t="e">
        <f t="shared" si="194"/>
        <v>#REF!</v>
      </c>
      <c r="M1048" s="35" t="e">
        <f t="shared" si="201"/>
        <v>#REF!</v>
      </c>
      <c r="N1048" s="35" t="e">
        <f t="shared" si="202"/>
        <v>#REF!</v>
      </c>
      <c r="O1048" s="36" t="e">
        <f t="shared" si="203"/>
        <v>#REF!</v>
      </c>
      <c r="Q1048" s="37">
        <f t="shared" si="195"/>
        <v>0</v>
      </c>
      <c r="R1048" s="38" t="e">
        <f t="shared" si="196"/>
        <v>#REF!</v>
      </c>
      <c r="S1048" s="39" t="e">
        <f t="shared" si="197"/>
        <v>#REF!</v>
      </c>
    </row>
    <row r="1049" spans="1:19" x14ac:dyDescent="0.25">
      <c r="A1049" s="2"/>
      <c r="C1049">
        <f t="shared" si="198"/>
        <v>0</v>
      </c>
      <c r="D1049" s="32" t="e">
        <f t="shared" si="199"/>
        <v>#N/A</v>
      </c>
      <c r="E1049" s="32" t="e">
        <f>Basic!#REF!</f>
        <v>#REF!</v>
      </c>
      <c r="F1049" s="40"/>
      <c r="G1049" s="80">
        <f>IFERROR(VLOOKUP(A1049,HistData!Y:Z,2,FALSE)/100,G1048)</f>
        <v>0.19510000000000002</v>
      </c>
      <c r="H1049" s="80" t="str">
        <f>_xll.BDH($B$1,"IVOL_MONEYNESS",A1049,A1049,"IVOL_MATURITY=MATURITY_1STM","IVOL_MONEYNESS_LEVEL=MONEY_LVL_100_","DTS=H","FACTOR=.01","DAYS=W")</f>
        <v>#N/A Start Date</v>
      </c>
      <c r="I1049" s="81" t="str">
        <f t="shared" si="200"/>
        <v>#N/A Start Date</v>
      </c>
      <c r="J1049" s="34" t="e">
        <f t="shared" si="192"/>
        <v>#REF!</v>
      </c>
      <c r="K1049" s="35" t="e">
        <f t="shared" si="193"/>
        <v>#VALUE!</v>
      </c>
      <c r="L1049" s="35" t="e">
        <f t="shared" si="194"/>
        <v>#REF!</v>
      </c>
      <c r="M1049" s="35" t="e">
        <f t="shared" si="201"/>
        <v>#REF!</v>
      </c>
      <c r="N1049" s="35" t="e">
        <f t="shared" si="202"/>
        <v>#REF!</v>
      </c>
      <c r="O1049" s="36" t="e">
        <f t="shared" si="203"/>
        <v>#REF!</v>
      </c>
      <c r="Q1049" s="37">
        <f t="shared" si="195"/>
        <v>0</v>
      </c>
      <c r="R1049" s="38" t="e">
        <f t="shared" si="196"/>
        <v>#REF!</v>
      </c>
      <c r="S1049" s="39" t="e">
        <f t="shared" si="197"/>
        <v>#REF!</v>
      </c>
    </row>
    <row r="1050" spans="1:19" x14ac:dyDescent="0.25">
      <c r="A1050" s="2"/>
      <c r="C1050">
        <f t="shared" si="198"/>
        <v>0</v>
      </c>
      <c r="D1050" s="32" t="e">
        <f t="shared" si="199"/>
        <v>#N/A</v>
      </c>
      <c r="E1050" s="32" t="e">
        <f>Basic!#REF!</f>
        <v>#REF!</v>
      </c>
      <c r="F1050" s="40"/>
      <c r="G1050" s="80">
        <f>IFERROR(VLOOKUP(A1050,HistData!Y:Z,2,FALSE)/100,G1049)</f>
        <v>0.19510000000000002</v>
      </c>
      <c r="H1050" s="80" t="str">
        <f>_xll.BDH($B$1,"IVOL_MONEYNESS",A1050,A1050,"IVOL_MATURITY=MATURITY_1STM","IVOL_MONEYNESS_LEVEL=MONEY_LVL_100_","DTS=H","FACTOR=.01","DAYS=W")</f>
        <v>#N/A Start Date</v>
      </c>
      <c r="I1050" s="81" t="str">
        <f t="shared" si="200"/>
        <v>#N/A Start Date</v>
      </c>
      <c r="J1050" s="34" t="e">
        <f t="shared" si="192"/>
        <v>#REF!</v>
      </c>
      <c r="K1050" s="35" t="e">
        <f t="shared" si="193"/>
        <v>#VALUE!</v>
      </c>
      <c r="L1050" s="35" t="e">
        <f t="shared" si="194"/>
        <v>#REF!</v>
      </c>
      <c r="M1050" s="35" t="e">
        <f t="shared" si="201"/>
        <v>#REF!</v>
      </c>
      <c r="N1050" s="35" t="e">
        <f t="shared" si="202"/>
        <v>#REF!</v>
      </c>
      <c r="O1050" s="36" t="e">
        <f t="shared" si="203"/>
        <v>#REF!</v>
      </c>
      <c r="Q1050" s="37">
        <f t="shared" si="195"/>
        <v>0</v>
      </c>
      <c r="R1050" s="38" t="e">
        <f t="shared" si="196"/>
        <v>#REF!</v>
      </c>
      <c r="S1050" s="39" t="e">
        <f t="shared" si="197"/>
        <v>#REF!</v>
      </c>
    </row>
    <row r="1051" spans="1:19" x14ac:dyDescent="0.25">
      <c r="A1051" s="2"/>
      <c r="C1051">
        <f t="shared" si="198"/>
        <v>0</v>
      </c>
      <c r="D1051" s="32" t="e">
        <f t="shared" si="199"/>
        <v>#N/A</v>
      </c>
      <c r="E1051" s="32" t="e">
        <f>Basic!#REF!</f>
        <v>#REF!</v>
      </c>
      <c r="F1051" s="40"/>
      <c r="G1051" s="80">
        <f>IFERROR(VLOOKUP(A1051,HistData!Y:Z,2,FALSE)/100,G1050)</f>
        <v>0.19510000000000002</v>
      </c>
      <c r="H1051" s="80" t="str">
        <f>_xll.BDH($B$1,"IVOL_MONEYNESS",A1051,A1051,"IVOL_MATURITY=MATURITY_1STM","IVOL_MONEYNESS_LEVEL=MONEY_LVL_100_","DTS=H","FACTOR=.01","DAYS=W")</f>
        <v>#N/A Start Date</v>
      </c>
      <c r="I1051" s="81" t="str">
        <f t="shared" si="200"/>
        <v>#N/A Start Date</v>
      </c>
      <c r="J1051" s="34" t="e">
        <f t="shared" si="192"/>
        <v>#REF!</v>
      </c>
      <c r="K1051" s="35" t="e">
        <f t="shared" si="193"/>
        <v>#VALUE!</v>
      </c>
      <c r="L1051" s="35" t="e">
        <f t="shared" si="194"/>
        <v>#REF!</v>
      </c>
      <c r="M1051" s="35" t="e">
        <f t="shared" si="201"/>
        <v>#REF!</v>
      </c>
      <c r="N1051" s="35" t="e">
        <f t="shared" si="202"/>
        <v>#REF!</v>
      </c>
      <c r="O1051" s="36" t="e">
        <f t="shared" si="203"/>
        <v>#REF!</v>
      </c>
      <c r="Q1051" s="37">
        <f t="shared" si="195"/>
        <v>0</v>
      </c>
      <c r="R1051" s="38" t="e">
        <f t="shared" si="196"/>
        <v>#REF!</v>
      </c>
      <c r="S1051" s="39" t="e">
        <f t="shared" si="197"/>
        <v>#REF!</v>
      </c>
    </row>
    <row r="1052" spans="1:19" x14ac:dyDescent="0.25">
      <c r="A1052" s="2"/>
      <c r="C1052">
        <f t="shared" si="198"/>
        <v>0</v>
      </c>
      <c r="D1052" s="32" t="e">
        <f t="shared" si="199"/>
        <v>#N/A</v>
      </c>
      <c r="E1052" s="32" t="e">
        <f>Basic!#REF!</f>
        <v>#REF!</v>
      </c>
      <c r="F1052" s="40"/>
      <c r="G1052" s="80">
        <f>IFERROR(VLOOKUP(A1052,HistData!Y:Z,2,FALSE)/100,G1051)</f>
        <v>0.19510000000000002</v>
      </c>
      <c r="H1052" s="80" t="str">
        <f>_xll.BDH($B$1,"IVOL_MONEYNESS",A1052,A1052,"IVOL_MATURITY=MATURITY_1STM","IVOL_MONEYNESS_LEVEL=MONEY_LVL_100_","DTS=H","FACTOR=.01","DAYS=W")</f>
        <v>#N/A Start Date</v>
      </c>
      <c r="I1052" s="81" t="str">
        <f t="shared" si="200"/>
        <v>#N/A Start Date</v>
      </c>
      <c r="J1052" s="34" t="e">
        <f t="shared" si="192"/>
        <v>#REF!</v>
      </c>
      <c r="K1052" s="35" t="e">
        <f t="shared" si="193"/>
        <v>#VALUE!</v>
      </c>
      <c r="L1052" s="35" t="e">
        <f t="shared" si="194"/>
        <v>#REF!</v>
      </c>
      <c r="M1052" s="35" t="e">
        <f t="shared" si="201"/>
        <v>#REF!</v>
      </c>
      <c r="N1052" s="35" t="e">
        <f t="shared" si="202"/>
        <v>#REF!</v>
      </c>
      <c r="O1052" s="36" t="e">
        <f t="shared" si="203"/>
        <v>#REF!</v>
      </c>
      <c r="Q1052" s="37">
        <f t="shared" si="195"/>
        <v>0</v>
      </c>
      <c r="R1052" s="38" t="e">
        <f t="shared" si="196"/>
        <v>#REF!</v>
      </c>
      <c r="S1052" s="39" t="e">
        <f t="shared" si="197"/>
        <v>#REF!</v>
      </c>
    </row>
    <row r="1053" spans="1:19" x14ac:dyDescent="0.25">
      <c r="A1053" s="2"/>
      <c r="C1053">
        <f t="shared" si="198"/>
        <v>0</v>
      </c>
      <c r="D1053" s="32" t="e">
        <f t="shared" si="199"/>
        <v>#N/A</v>
      </c>
      <c r="E1053" s="32" t="e">
        <f>Basic!#REF!</f>
        <v>#REF!</v>
      </c>
      <c r="F1053" s="40"/>
      <c r="G1053" s="80">
        <f>IFERROR(VLOOKUP(A1053,HistData!Y:Z,2,FALSE)/100,G1052)</f>
        <v>0.19510000000000002</v>
      </c>
      <c r="H1053" s="80" t="str">
        <f>_xll.BDH($B$1,"IVOL_MONEYNESS",A1053,A1053,"IVOL_MATURITY=MATURITY_1STM","IVOL_MONEYNESS_LEVEL=MONEY_LVL_100_","DTS=H","FACTOR=.01","DAYS=W")</f>
        <v>#N/A Start Date</v>
      </c>
      <c r="I1053" s="81" t="str">
        <f t="shared" si="200"/>
        <v>#N/A Start Date</v>
      </c>
      <c r="J1053" s="34" t="e">
        <f t="shared" si="192"/>
        <v>#REF!</v>
      </c>
      <c r="K1053" s="35" t="e">
        <f t="shared" si="193"/>
        <v>#VALUE!</v>
      </c>
      <c r="L1053" s="35" t="e">
        <f t="shared" si="194"/>
        <v>#REF!</v>
      </c>
      <c r="M1053" s="35" t="e">
        <f t="shared" si="201"/>
        <v>#REF!</v>
      </c>
      <c r="N1053" s="35" t="e">
        <f t="shared" si="202"/>
        <v>#REF!</v>
      </c>
      <c r="O1053" s="36" t="e">
        <f t="shared" si="203"/>
        <v>#REF!</v>
      </c>
      <c r="Q1053" s="37">
        <f t="shared" si="195"/>
        <v>0</v>
      </c>
      <c r="R1053" s="38" t="e">
        <f t="shared" si="196"/>
        <v>#REF!</v>
      </c>
      <c r="S1053" s="39" t="e">
        <f t="shared" si="197"/>
        <v>#REF!</v>
      </c>
    </row>
    <row r="1054" spans="1:19" x14ac:dyDescent="0.25">
      <c r="A1054" s="2"/>
      <c r="C1054">
        <f t="shared" si="198"/>
        <v>0</v>
      </c>
      <c r="D1054" s="32" t="e">
        <f t="shared" si="199"/>
        <v>#N/A</v>
      </c>
      <c r="E1054" s="32" t="e">
        <f>Basic!#REF!</f>
        <v>#REF!</v>
      </c>
      <c r="F1054" s="40"/>
      <c r="G1054" s="80">
        <f>IFERROR(VLOOKUP(A1054,HistData!Y:Z,2,FALSE)/100,G1053)</f>
        <v>0.19510000000000002</v>
      </c>
      <c r="H1054" s="80" t="str">
        <f>_xll.BDH($B$1,"IVOL_MONEYNESS",A1054,A1054,"IVOL_MATURITY=MATURITY_1STM","IVOL_MONEYNESS_LEVEL=MONEY_LVL_100_","DTS=H","FACTOR=.01","DAYS=W")</f>
        <v>#N/A Start Date</v>
      </c>
      <c r="I1054" s="81" t="str">
        <f t="shared" si="200"/>
        <v>#N/A Start Date</v>
      </c>
      <c r="J1054" s="34" t="e">
        <f t="shared" si="192"/>
        <v>#REF!</v>
      </c>
      <c r="K1054" s="35" t="e">
        <f t="shared" si="193"/>
        <v>#VALUE!</v>
      </c>
      <c r="L1054" s="35" t="e">
        <f t="shared" si="194"/>
        <v>#REF!</v>
      </c>
      <c r="M1054" s="35" t="e">
        <f t="shared" si="201"/>
        <v>#REF!</v>
      </c>
      <c r="N1054" s="35" t="e">
        <f t="shared" si="202"/>
        <v>#REF!</v>
      </c>
      <c r="O1054" s="36" t="e">
        <f t="shared" si="203"/>
        <v>#REF!</v>
      </c>
      <c r="Q1054" s="37">
        <f t="shared" si="195"/>
        <v>0</v>
      </c>
      <c r="R1054" s="38" t="e">
        <f t="shared" si="196"/>
        <v>#REF!</v>
      </c>
      <c r="S1054" s="39" t="e">
        <f t="shared" si="197"/>
        <v>#REF!</v>
      </c>
    </row>
    <row r="1055" spans="1:19" x14ac:dyDescent="0.25">
      <c r="A1055" s="2"/>
      <c r="C1055">
        <f t="shared" si="198"/>
        <v>0</v>
      </c>
      <c r="D1055" s="32" t="e">
        <f t="shared" si="199"/>
        <v>#N/A</v>
      </c>
      <c r="E1055" s="32" t="e">
        <f>Basic!#REF!</f>
        <v>#REF!</v>
      </c>
      <c r="F1055" s="40"/>
      <c r="G1055" s="80">
        <f>IFERROR(VLOOKUP(A1055,HistData!Y:Z,2,FALSE)/100,G1054)</f>
        <v>0.19510000000000002</v>
      </c>
      <c r="H1055" s="80" t="str">
        <f>_xll.BDH($B$1,"IVOL_MONEYNESS",A1055,A1055,"IVOL_MATURITY=MATURITY_1STM","IVOL_MONEYNESS_LEVEL=MONEY_LVL_100_","DTS=H","FACTOR=.01","DAYS=W")</f>
        <v>#N/A Start Date</v>
      </c>
      <c r="I1055" s="81" t="str">
        <f t="shared" si="200"/>
        <v>#N/A Start Date</v>
      </c>
      <c r="J1055" s="34" t="e">
        <f t="shared" si="192"/>
        <v>#REF!</v>
      </c>
      <c r="K1055" s="35" t="e">
        <f t="shared" si="193"/>
        <v>#VALUE!</v>
      </c>
      <c r="L1055" s="35" t="e">
        <f t="shared" si="194"/>
        <v>#REF!</v>
      </c>
      <c r="M1055" s="35" t="e">
        <f t="shared" si="201"/>
        <v>#REF!</v>
      </c>
      <c r="N1055" s="35" t="e">
        <f t="shared" si="202"/>
        <v>#REF!</v>
      </c>
      <c r="O1055" s="36" t="e">
        <f t="shared" si="203"/>
        <v>#REF!</v>
      </c>
      <c r="Q1055" s="37">
        <f t="shared" si="195"/>
        <v>0</v>
      </c>
      <c r="R1055" s="38" t="e">
        <f t="shared" si="196"/>
        <v>#REF!</v>
      </c>
      <c r="S1055" s="39" t="e">
        <f t="shared" si="197"/>
        <v>#REF!</v>
      </c>
    </row>
    <row r="1056" spans="1:19" x14ac:dyDescent="0.25">
      <c r="A1056" s="2"/>
      <c r="C1056">
        <f t="shared" si="198"/>
        <v>0</v>
      </c>
      <c r="D1056" s="32" t="e">
        <f t="shared" si="199"/>
        <v>#N/A</v>
      </c>
      <c r="E1056" s="32" t="e">
        <f>Basic!#REF!</f>
        <v>#REF!</v>
      </c>
      <c r="F1056" s="40"/>
      <c r="G1056" s="80">
        <f>IFERROR(VLOOKUP(A1056,HistData!Y:Z,2,FALSE)/100,G1055)</f>
        <v>0.19510000000000002</v>
      </c>
      <c r="H1056" s="80" t="str">
        <f>_xll.BDH($B$1,"IVOL_MONEYNESS",A1056,A1056,"IVOL_MATURITY=MATURITY_1STM","IVOL_MONEYNESS_LEVEL=MONEY_LVL_100_","DTS=H","FACTOR=.01","DAYS=W")</f>
        <v>#N/A Start Date</v>
      </c>
      <c r="I1056" s="81" t="str">
        <f t="shared" si="200"/>
        <v>#N/A Start Date</v>
      </c>
      <c r="J1056" s="34" t="e">
        <f t="shared" si="192"/>
        <v>#REF!</v>
      </c>
      <c r="K1056" s="35" t="e">
        <f t="shared" si="193"/>
        <v>#VALUE!</v>
      </c>
      <c r="L1056" s="35" t="e">
        <f t="shared" si="194"/>
        <v>#REF!</v>
      </c>
      <c r="M1056" s="35" t="e">
        <f t="shared" si="201"/>
        <v>#REF!</v>
      </c>
      <c r="N1056" s="35" t="e">
        <f t="shared" si="202"/>
        <v>#REF!</v>
      </c>
      <c r="O1056" s="36" t="e">
        <f t="shared" si="203"/>
        <v>#REF!</v>
      </c>
      <c r="Q1056" s="37">
        <f t="shared" si="195"/>
        <v>0</v>
      </c>
      <c r="R1056" s="38" t="e">
        <f t="shared" si="196"/>
        <v>#REF!</v>
      </c>
      <c r="S1056" s="39" t="e">
        <f t="shared" si="197"/>
        <v>#REF!</v>
      </c>
    </row>
    <row r="1057" spans="1:19" x14ac:dyDescent="0.25">
      <c r="A1057" s="2"/>
      <c r="C1057">
        <f t="shared" si="198"/>
        <v>0</v>
      </c>
      <c r="D1057" s="32" t="e">
        <f t="shared" si="199"/>
        <v>#N/A</v>
      </c>
      <c r="E1057" s="32" t="e">
        <f>Basic!#REF!</f>
        <v>#REF!</v>
      </c>
      <c r="F1057" s="40"/>
      <c r="G1057" s="80">
        <f>IFERROR(VLOOKUP(A1057,HistData!Y:Z,2,FALSE)/100,G1056)</f>
        <v>0.19510000000000002</v>
      </c>
      <c r="H1057" s="80" t="str">
        <f>_xll.BDH($B$1,"IVOL_MONEYNESS",A1057,A1057,"IVOL_MATURITY=MATURITY_1STM","IVOL_MONEYNESS_LEVEL=MONEY_LVL_100_","DTS=H","FACTOR=.01","DAYS=W")</f>
        <v>#N/A Start Date</v>
      </c>
      <c r="I1057" s="81" t="str">
        <f t="shared" si="200"/>
        <v>#N/A Start Date</v>
      </c>
      <c r="J1057" s="34" t="e">
        <f t="shared" si="192"/>
        <v>#REF!</v>
      </c>
      <c r="K1057" s="35" t="e">
        <f t="shared" si="193"/>
        <v>#VALUE!</v>
      </c>
      <c r="L1057" s="35" t="e">
        <f t="shared" si="194"/>
        <v>#REF!</v>
      </c>
      <c r="M1057" s="35" t="e">
        <f t="shared" si="201"/>
        <v>#REF!</v>
      </c>
      <c r="N1057" s="35" t="e">
        <f t="shared" si="202"/>
        <v>#REF!</v>
      </c>
      <c r="O1057" s="36" t="e">
        <f t="shared" si="203"/>
        <v>#REF!</v>
      </c>
      <c r="Q1057" s="37">
        <f t="shared" si="195"/>
        <v>0</v>
      </c>
      <c r="R1057" s="38" t="e">
        <f t="shared" si="196"/>
        <v>#REF!</v>
      </c>
      <c r="S1057" s="39" t="e">
        <f t="shared" si="197"/>
        <v>#REF!</v>
      </c>
    </row>
    <row r="1058" spans="1:19" x14ac:dyDescent="0.25">
      <c r="A1058" s="2"/>
      <c r="C1058">
        <f t="shared" si="198"/>
        <v>0</v>
      </c>
      <c r="D1058" s="32" t="e">
        <f t="shared" si="199"/>
        <v>#N/A</v>
      </c>
      <c r="E1058" s="32" t="e">
        <f>Basic!#REF!</f>
        <v>#REF!</v>
      </c>
      <c r="F1058" s="40"/>
      <c r="G1058" s="80">
        <f>IFERROR(VLOOKUP(A1058,HistData!Y:Z,2,FALSE)/100,G1057)</f>
        <v>0.19510000000000002</v>
      </c>
      <c r="H1058" s="80" t="str">
        <f>_xll.BDH($B$1,"IVOL_MONEYNESS",A1058,A1058,"IVOL_MATURITY=MATURITY_1STM","IVOL_MONEYNESS_LEVEL=MONEY_LVL_100_","DTS=H","FACTOR=.01","DAYS=W")</f>
        <v>#N/A Start Date</v>
      </c>
      <c r="I1058" s="81" t="str">
        <f t="shared" si="200"/>
        <v>#N/A Start Date</v>
      </c>
      <c r="J1058" s="34" t="e">
        <f t="shared" si="192"/>
        <v>#REF!</v>
      </c>
      <c r="K1058" s="35" t="e">
        <f t="shared" si="193"/>
        <v>#VALUE!</v>
      </c>
      <c r="L1058" s="35" t="e">
        <f t="shared" si="194"/>
        <v>#REF!</v>
      </c>
      <c r="M1058" s="35" t="e">
        <f t="shared" si="201"/>
        <v>#REF!</v>
      </c>
      <c r="N1058" s="35" t="e">
        <f t="shared" si="202"/>
        <v>#REF!</v>
      </c>
      <c r="O1058" s="36" t="e">
        <f t="shared" si="203"/>
        <v>#REF!</v>
      </c>
      <c r="Q1058" s="37">
        <f t="shared" si="195"/>
        <v>0</v>
      </c>
      <c r="R1058" s="38" t="e">
        <f t="shared" si="196"/>
        <v>#REF!</v>
      </c>
      <c r="S1058" s="39" t="e">
        <f t="shared" si="197"/>
        <v>#REF!</v>
      </c>
    </row>
    <row r="1059" spans="1:19" x14ac:dyDescent="0.25">
      <c r="A1059" s="2"/>
      <c r="C1059">
        <f t="shared" si="198"/>
        <v>0</v>
      </c>
      <c r="D1059" s="32" t="e">
        <f t="shared" si="199"/>
        <v>#N/A</v>
      </c>
      <c r="E1059" s="32" t="e">
        <f>Basic!#REF!</f>
        <v>#REF!</v>
      </c>
      <c r="F1059" s="40"/>
      <c r="G1059" s="80">
        <f>IFERROR(VLOOKUP(A1059,HistData!Y:Z,2,FALSE)/100,G1058)</f>
        <v>0.19510000000000002</v>
      </c>
      <c r="H1059" s="80" t="str">
        <f>_xll.BDH($B$1,"IVOL_MONEYNESS",A1059,A1059,"IVOL_MATURITY=MATURITY_1STM","IVOL_MONEYNESS_LEVEL=MONEY_LVL_100_","DTS=H","FACTOR=.01","DAYS=W")</f>
        <v>#N/A Start Date</v>
      </c>
      <c r="I1059" s="81" t="str">
        <f t="shared" si="200"/>
        <v>#N/A Start Date</v>
      </c>
      <c r="J1059" s="34" t="e">
        <f t="shared" si="192"/>
        <v>#REF!</v>
      </c>
      <c r="K1059" s="35" t="e">
        <f t="shared" si="193"/>
        <v>#VALUE!</v>
      </c>
      <c r="L1059" s="35" t="e">
        <f t="shared" si="194"/>
        <v>#REF!</v>
      </c>
      <c r="M1059" s="35" t="e">
        <f t="shared" si="201"/>
        <v>#REF!</v>
      </c>
      <c r="N1059" s="35" t="e">
        <f t="shared" si="202"/>
        <v>#REF!</v>
      </c>
      <c r="O1059" s="36" t="e">
        <f t="shared" si="203"/>
        <v>#REF!</v>
      </c>
      <c r="Q1059" s="37">
        <f t="shared" si="195"/>
        <v>0</v>
      </c>
      <c r="R1059" s="38" t="e">
        <f t="shared" si="196"/>
        <v>#REF!</v>
      </c>
      <c r="S1059" s="39" t="e">
        <f t="shared" si="197"/>
        <v>#REF!</v>
      </c>
    </row>
    <row r="1060" spans="1:19" x14ac:dyDescent="0.25">
      <c r="A1060" s="2"/>
      <c r="C1060">
        <f t="shared" si="198"/>
        <v>0</v>
      </c>
      <c r="D1060" s="32" t="e">
        <f t="shared" si="199"/>
        <v>#N/A</v>
      </c>
      <c r="E1060" s="32" t="e">
        <f>Basic!#REF!</f>
        <v>#REF!</v>
      </c>
      <c r="F1060" s="40"/>
      <c r="G1060" s="80">
        <f>IFERROR(VLOOKUP(A1060,HistData!Y:Z,2,FALSE)/100,G1059)</f>
        <v>0.19510000000000002</v>
      </c>
      <c r="H1060" s="80" t="str">
        <f>_xll.BDH($B$1,"IVOL_MONEYNESS",A1060,A1060,"IVOL_MATURITY=MATURITY_1STM","IVOL_MONEYNESS_LEVEL=MONEY_LVL_100_","DTS=H","FACTOR=.01","DAYS=W")</f>
        <v>#N/A Start Date</v>
      </c>
      <c r="I1060" s="81" t="str">
        <f t="shared" si="200"/>
        <v>#N/A Start Date</v>
      </c>
      <c r="J1060" s="34" t="e">
        <f t="shared" si="192"/>
        <v>#REF!</v>
      </c>
      <c r="K1060" s="35" t="e">
        <f t="shared" si="193"/>
        <v>#VALUE!</v>
      </c>
      <c r="L1060" s="35" t="e">
        <f t="shared" si="194"/>
        <v>#REF!</v>
      </c>
      <c r="M1060" s="35" t="e">
        <f t="shared" si="201"/>
        <v>#REF!</v>
      </c>
      <c r="N1060" s="35" t="e">
        <f t="shared" si="202"/>
        <v>#REF!</v>
      </c>
      <c r="O1060" s="36" t="e">
        <f t="shared" si="203"/>
        <v>#REF!</v>
      </c>
      <c r="Q1060" s="37">
        <f t="shared" si="195"/>
        <v>0</v>
      </c>
      <c r="R1060" s="38" t="e">
        <f t="shared" si="196"/>
        <v>#REF!</v>
      </c>
      <c r="S1060" s="39" t="e">
        <f t="shared" si="197"/>
        <v>#REF!</v>
      </c>
    </row>
    <row r="1061" spans="1:19" x14ac:dyDescent="0.25">
      <c r="A1061" s="2"/>
      <c r="C1061">
        <f t="shared" si="198"/>
        <v>0</v>
      </c>
      <c r="D1061" s="32" t="e">
        <f t="shared" si="199"/>
        <v>#N/A</v>
      </c>
      <c r="E1061" s="32" t="e">
        <f>Basic!#REF!</f>
        <v>#REF!</v>
      </c>
      <c r="F1061" s="40"/>
      <c r="G1061" s="80">
        <f>IFERROR(VLOOKUP(A1061,HistData!Y:Z,2,FALSE)/100,G1060)</f>
        <v>0.19510000000000002</v>
      </c>
      <c r="H1061" s="80" t="str">
        <f>_xll.BDH($B$1,"IVOL_MONEYNESS",A1061,A1061,"IVOL_MATURITY=MATURITY_1STM","IVOL_MONEYNESS_LEVEL=MONEY_LVL_100_","DTS=H","FACTOR=.01","DAYS=W")</f>
        <v>#N/A Start Date</v>
      </c>
      <c r="I1061" s="81" t="str">
        <f t="shared" si="200"/>
        <v>#N/A Start Date</v>
      </c>
      <c r="J1061" s="34" t="e">
        <f t="shared" si="192"/>
        <v>#REF!</v>
      </c>
      <c r="K1061" s="35" t="e">
        <f t="shared" si="193"/>
        <v>#VALUE!</v>
      </c>
      <c r="L1061" s="35" t="e">
        <f t="shared" si="194"/>
        <v>#REF!</v>
      </c>
      <c r="M1061" s="35" t="e">
        <f t="shared" si="201"/>
        <v>#REF!</v>
      </c>
      <c r="N1061" s="35" t="e">
        <f t="shared" si="202"/>
        <v>#REF!</v>
      </c>
      <c r="O1061" s="36" t="e">
        <f t="shared" si="203"/>
        <v>#REF!</v>
      </c>
      <c r="Q1061" s="37">
        <f t="shared" si="195"/>
        <v>0</v>
      </c>
      <c r="R1061" s="38" t="e">
        <f t="shared" si="196"/>
        <v>#REF!</v>
      </c>
      <c r="S1061" s="39" t="e">
        <f t="shared" si="197"/>
        <v>#REF!</v>
      </c>
    </row>
    <row r="1062" spans="1:19" x14ac:dyDescent="0.25">
      <c r="A1062" s="2"/>
      <c r="C1062">
        <f t="shared" si="198"/>
        <v>0</v>
      </c>
      <c r="D1062" s="32" t="e">
        <f t="shared" si="199"/>
        <v>#N/A</v>
      </c>
      <c r="E1062" s="32" t="e">
        <f>Basic!#REF!</f>
        <v>#REF!</v>
      </c>
      <c r="F1062" s="40"/>
      <c r="G1062" s="80">
        <f>IFERROR(VLOOKUP(A1062,HistData!Y:Z,2,FALSE)/100,G1061)</f>
        <v>0.19510000000000002</v>
      </c>
      <c r="H1062" s="80" t="str">
        <f>_xll.BDH($B$1,"IVOL_MONEYNESS",A1062,A1062,"IVOL_MATURITY=MATURITY_1STM","IVOL_MONEYNESS_LEVEL=MONEY_LVL_100_","DTS=H","FACTOR=.01","DAYS=W")</f>
        <v>#N/A Start Date</v>
      </c>
      <c r="I1062" s="81" t="str">
        <f t="shared" si="200"/>
        <v>#N/A Start Date</v>
      </c>
      <c r="J1062" s="34" t="e">
        <f t="shared" si="192"/>
        <v>#REF!</v>
      </c>
      <c r="K1062" s="35" t="e">
        <f t="shared" si="193"/>
        <v>#VALUE!</v>
      </c>
      <c r="L1062" s="35" t="e">
        <f t="shared" si="194"/>
        <v>#REF!</v>
      </c>
      <c r="M1062" s="35" t="e">
        <f t="shared" si="201"/>
        <v>#REF!</v>
      </c>
      <c r="N1062" s="35" t="e">
        <f t="shared" si="202"/>
        <v>#REF!</v>
      </c>
      <c r="O1062" s="36" t="e">
        <f t="shared" si="203"/>
        <v>#REF!</v>
      </c>
      <c r="Q1062" s="37">
        <f t="shared" si="195"/>
        <v>0</v>
      </c>
      <c r="R1062" s="38" t="e">
        <f t="shared" si="196"/>
        <v>#REF!</v>
      </c>
      <c r="S1062" s="39" t="e">
        <f t="shared" si="197"/>
        <v>#REF!</v>
      </c>
    </row>
    <row r="1063" spans="1:19" x14ac:dyDescent="0.25">
      <c r="A1063" s="2"/>
      <c r="C1063">
        <f t="shared" si="198"/>
        <v>0</v>
      </c>
      <c r="D1063" s="32" t="e">
        <f t="shared" si="199"/>
        <v>#N/A</v>
      </c>
      <c r="E1063" s="32" t="e">
        <f>Basic!#REF!</f>
        <v>#REF!</v>
      </c>
      <c r="F1063" s="40"/>
      <c r="G1063" s="80">
        <f>IFERROR(VLOOKUP(A1063,HistData!Y:Z,2,FALSE)/100,G1062)</f>
        <v>0.19510000000000002</v>
      </c>
      <c r="H1063" s="80" t="str">
        <f>_xll.BDH($B$1,"IVOL_MONEYNESS",A1063,A1063,"IVOL_MATURITY=MATURITY_1STM","IVOL_MONEYNESS_LEVEL=MONEY_LVL_100_","DTS=H","FACTOR=.01","DAYS=W")</f>
        <v>#N/A Start Date</v>
      </c>
      <c r="I1063" s="81" t="str">
        <f t="shared" si="200"/>
        <v>#N/A Start Date</v>
      </c>
      <c r="J1063" s="34" t="e">
        <f t="shared" si="192"/>
        <v>#REF!</v>
      </c>
      <c r="K1063" s="35" t="e">
        <f t="shared" si="193"/>
        <v>#VALUE!</v>
      </c>
      <c r="L1063" s="35" t="e">
        <f t="shared" si="194"/>
        <v>#REF!</v>
      </c>
      <c r="M1063" s="35" t="e">
        <f t="shared" si="201"/>
        <v>#REF!</v>
      </c>
      <c r="N1063" s="35" t="e">
        <f t="shared" si="202"/>
        <v>#REF!</v>
      </c>
      <c r="O1063" s="36" t="e">
        <f t="shared" si="203"/>
        <v>#REF!</v>
      </c>
      <c r="Q1063" s="37">
        <f t="shared" si="195"/>
        <v>0</v>
      </c>
      <c r="R1063" s="38" t="e">
        <f t="shared" si="196"/>
        <v>#REF!</v>
      </c>
      <c r="S1063" s="39" t="e">
        <f t="shared" si="197"/>
        <v>#REF!</v>
      </c>
    </row>
    <row r="1064" spans="1:19" x14ac:dyDescent="0.25">
      <c r="A1064" s="2"/>
      <c r="C1064">
        <f t="shared" si="198"/>
        <v>0</v>
      </c>
      <c r="D1064" s="32" t="e">
        <f t="shared" si="199"/>
        <v>#N/A</v>
      </c>
      <c r="E1064" s="32" t="e">
        <f>Basic!#REF!</f>
        <v>#REF!</v>
      </c>
      <c r="F1064" s="40"/>
      <c r="G1064" s="80">
        <f>IFERROR(VLOOKUP(A1064,HistData!Y:Z,2,FALSE)/100,G1063)</f>
        <v>0.19510000000000002</v>
      </c>
      <c r="H1064" s="80" t="str">
        <f>_xll.BDH($B$1,"IVOL_MONEYNESS",A1064,A1064,"IVOL_MATURITY=MATURITY_1STM","IVOL_MONEYNESS_LEVEL=MONEY_LVL_100_","DTS=H","FACTOR=.01","DAYS=W")</f>
        <v>#N/A Start Date</v>
      </c>
      <c r="I1064" s="81" t="str">
        <f t="shared" si="200"/>
        <v>#N/A Start Date</v>
      </c>
      <c r="J1064" s="34" t="e">
        <f t="shared" si="192"/>
        <v>#REF!</v>
      </c>
      <c r="K1064" s="35" t="e">
        <f t="shared" si="193"/>
        <v>#VALUE!</v>
      </c>
      <c r="L1064" s="35" t="e">
        <f t="shared" si="194"/>
        <v>#REF!</v>
      </c>
      <c r="M1064" s="35" t="e">
        <f t="shared" si="201"/>
        <v>#REF!</v>
      </c>
      <c r="N1064" s="35" t="e">
        <f t="shared" si="202"/>
        <v>#REF!</v>
      </c>
      <c r="O1064" s="36" t="e">
        <f t="shared" si="203"/>
        <v>#REF!</v>
      </c>
      <c r="Q1064" s="37">
        <f t="shared" si="195"/>
        <v>0</v>
      </c>
      <c r="R1064" s="38" t="e">
        <f t="shared" si="196"/>
        <v>#REF!</v>
      </c>
      <c r="S1064" s="39" t="e">
        <f t="shared" si="197"/>
        <v>#REF!</v>
      </c>
    </row>
    <row r="1065" spans="1:19" x14ac:dyDescent="0.25">
      <c r="A1065" s="2"/>
      <c r="C1065">
        <f t="shared" si="198"/>
        <v>0</v>
      </c>
      <c r="D1065" s="32" t="e">
        <f t="shared" si="199"/>
        <v>#N/A</v>
      </c>
      <c r="E1065" s="32" t="e">
        <f>Basic!#REF!</f>
        <v>#REF!</v>
      </c>
      <c r="F1065" s="40"/>
      <c r="G1065" s="80">
        <f>IFERROR(VLOOKUP(A1065,HistData!Y:Z,2,FALSE)/100,G1064)</f>
        <v>0.19510000000000002</v>
      </c>
      <c r="H1065" s="80" t="str">
        <f>_xll.BDH($B$1,"IVOL_MONEYNESS",A1065,A1065,"IVOL_MATURITY=MATURITY_1STM","IVOL_MONEYNESS_LEVEL=MONEY_LVL_100_","DTS=H","FACTOR=.01","DAYS=W")</f>
        <v>#N/A Start Date</v>
      </c>
      <c r="I1065" s="81" t="str">
        <f t="shared" si="200"/>
        <v>#N/A Start Date</v>
      </c>
      <c r="J1065" s="34" t="e">
        <f t="shared" si="192"/>
        <v>#REF!</v>
      </c>
      <c r="K1065" s="35" t="e">
        <f t="shared" si="193"/>
        <v>#VALUE!</v>
      </c>
      <c r="L1065" s="35" t="e">
        <f t="shared" si="194"/>
        <v>#REF!</v>
      </c>
      <c r="M1065" s="35" t="e">
        <f t="shared" si="201"/>
        <v>#REF!</v>
      </c>
      <c r="N1065" s="35" t="e">
        <f t="shared" si="202"/>
        <v>#REF!</v>
      </c>
      <c r="O1065" s="36" t="e">
        <f t="shared" si="203"/>
        <v>#REF!</v>
      </c>
      <c r="Q1065" s="37">
        <f t="shared" si="195"/>
        <v>0</v>
      </c>
      <c r="R1065" s="38" t="e">
        <f t="shared" si="196"/>
        <v>#REF!</v>
      </c>
      <c r="S1065" s="39" t="e">
        <f t="shared" si="197"/>
        <v>#REF!</v>
      </c>
    </row>
    <row r="1066" spans="1:19" x14ac:dyDescent="0.25">
      <c r="A1066" s="2"/>
      <c r="C1066">
        <f t="shared" si="198"/>
        <v>0</v>
      </c>
      <c r="D1066" s="32" t="e">
        <f t="shared" si="199"/>
        <v>#N/A</v>
      </c>
      <c r="E1066" s="32" t="e">
        <f>Basic!#REF!</f>
        <v>#REF!</v>
      </c>
      <c r="F1066" s="40"/>
      <c r="G1066" s="80">
        <f>IFERROR(VLOOKUP(A1066,HistData!Y:Z,2,FALSE)/100,G1065)</f>
        <v>0.19510000000000002</v>
      </c>
      <c r="H1066" s="80" t="str">
        <f>_xll.BDH($B$1,"IVOL_MONEYNESS",A1066,A1066,"IVOL_MATURITY=MATURITY_1STM","IVOL_MONEYNESS_LEVEL=MONEY_LVL_100_","DTS=H","FACTOR=.01","DAYS=W")</f>
        <v>#N/A Start Date</v>
      </c>
      <c r="I1066" s="81" t="str">
        <f t="shared" si="200"/>
        <v>#N/A Start Date</v>
      </c>
      <c r="J1066" s="34" t="e">
        <f t="shared" si="192"/>
        <v>#REF!</v>
      </c>
      <c r="K1066" s="35" t="e">
        <f t="shared" si="193"/>
        <v>#VALUE!</v>
      </c>
      <c r="L1066" s="35" t="e">
        <f t="shared" si="194"/>
        <v>#REF!</v>
      </c>
      <c r="M1066" s="35" t="e">
        <f t="shared" si="201"/>
        <v>#REF!</v>
      </c>
      <c r="N1066" s="35" t="e">
        <f t="shared" si="202"/>
        <v>#REF!</v>
      </c>
      <c r="O1066" s="36" t="e">
        <f t="shared" si="203"/>
        <v>#REF!</v>
      </c>
      <c r="Q1066" s="37">
        <f t="shared" si="195"/>
        <v>0</v>
      </c>
      <c r="R1066" s="38" t="e">
        <f t="shared" si="196"/>
        <v>#REF!</v>
      </c>
      <c r="S1066" s="39" t="e">
        <f t="shared" si="197"/>
        <v>#REF!</v>
      </c>
    </row>
    <row r="1067" spans="1:19" x14ac:dyDescent="0.25">
      <c r="A1067" s="2"/>
      <c r="C1067">
        <f t="shared" si="198"/>
        <v>0</v>
      </c>
      <c r="D1067" s="32" t="e">
        <f t="shared" si="199"/>
        <v>#N/A</v>
      </c>
      <c r="E1067" s="32" t="e">
        <f>Basic!#REF!</f>
        <v>#REF!</v>
      </c>
      <c r="F1067" s="40"/>
      <c r="G1067" s="80">
        <f>IFERROR(VLOOKUP(A1067,HistData!Y:Z,2,FALSE)/100,G1066)</f>
        <v>0.19510000000000002</v>
      </c>
      <c r="H1067" s="80" t="str">
        <f>_xll.BDH($B$1,"IVOL_MONEYNESS",A1067,A1067,"IVOL_MATURITY=MATURITY_1STM","IVOL_MONEYNESS_LEVEL=MONEY_LVL_100_","DTS=H","FACTOR=.01","DAYS=W")</f>
        <v>#N/A Start Date</v>
      </c>
      <c r="I1067" s="81" t="str">
        <f t="shared" si="200"/>
        <v>#N/A Start Date</v>
      </c>
      <c r="J1067" s="34" t="e">
        <f t="shared" si="192"/>
        <v>#REF!</v>
      </c>
      <c r="K1067" s="35" t="e">
        <f t="shared" si="193"/>
        <v>#VALUE!</v>
      </c>
      <c r="L1067" s="35" t="e">
        <f t="shared" si="194"/>
        <v>#REF!</v>
      </c>
      <c r="M1067" s="35" t="e">
        <f t="shared" si="201"/>
        <v>#REF!</v>
      </c>
      <c r="N1067" s="35" t="e">
        <f t="shared" si="202"/>
        <v>#REF!</v>
      </c>
      <c r="O1067" s="36" t="e">
        <f t="shared" si="203"/>
        <v>#REF!</v>
      </c>
      <c r="Q1067" s="37">
        <f t="shared" si="195"/>
        <v>0</v>
      </c>
      <c r="R1067" s="38" t="e">
        <f t="shared" si="196"/>
        <v>#REF!</v>
      </c>
      <c r="S1067" s="39" t="e">
        <f t="shared" si="197"/>
        <v>#REF!</v>
      </c>
    </row>
    <row r="1068" spans="1:19" x14ac:dyDescent="0.25">
      <c r="A1068" s="2"/>
      <c r="C1068">
        <f t="shared" si="198"/>
        <v>0</v>
      </c>
      <c r="D1068" s="32" t="e">
        <f t="shared" si="199"/>
        <v>#N/A</v>
      </c>
      <c r="E1068" s="32" t="e">
        <f>Basic!#REF!</f>
        <v>#REF!</v>
      </c>
      <c r="F1068" s="40"/>
      <c r="G1068" s="80">
        <f>IFERROR(VLOOKUP(A1068,HistData!Y:Z,2,FALSE)/100,G1067)</f>
        <v>0.19510000000000002</v>
      </c>
      <c r="H1068" s="80" t="str">
        <f>_xll.BDH($B$1,"IVOL_MONEYNESS",A1068,A1068,"IVOL_MATURITY=MATURITY_1STM","IVOL_MONEYNESS_LEVEL=MONEY_LVL_100_","DTS=H","FACTOR=.01","DAYS=W")</f>
        <v>#N/A Start Date</v>
      </c>
      <c r="I1068" s="81" t="str">
        <f t="shared" si="200"/>
        <v>#N/A Start Date</v>
      </c>
      <c r="J1068" s="34" t="e">
        <f t="shared" si="192"/>
        <v>#REF!</v>
      </c>
      <c r="K1068" s="35" t="e">
        <f t="shared" si="193"/>
        <v>#VALUE!</v>
      </c>
      <c r="L1068" s="35" t="e">
        <f t="shared" si="194"/>
        <v>#REF!</v>
      </c>
      <c r="M1068" s="35" t="e">
        <f t="shared" si="201"/>
        <v>#REF!</v>
      </c>
      <c r="N1068" s="35" t="e">
        <f t="shared" si="202"/>
        <v>#REF!</v>
      </c>
      <c r="O1068" s="36" t="e">
        <f t="shared" si="203"/>
        <v>#REF!</v>
      </c>
      <c r="Q1068" s="37">
        <f t="shared" si="195"/>
        <v>0</v>
      </c>
      <c r="R1068" s="38" t="e">
        <f t="shared" si="196"/>
        <v>#REF!</v>
      </c>
      <c r="S1068" s="39" t="e">
        <f t="shared" si="197"/>
        <v>#REF!</v>
      </c>
    </row>
    <row r="1069" spans="1:19" x14ac:dyDescent="0.25">
      <c r="A1069" s="2"/>
      <c r="C1069">
        <f t="shared" si="198"/>
        <v>0</v>
      </c>
      <c r="D1069" s="32" t="e">
        <f t="shared" si="199"/>
        <v>#N/A</v>
      </c>
      <c r="E1069" s="32" t="e">
        <f>Basic!#REF!</f>
        <v>#REF!</v>
      </c>
      <c r="F1069" s="40"/>
      <c r="G1069" s="80">
        <f>IFERROR(VLOOKUP(A1069,HistData!Y:Z,2,FALSE)/100,G1068)</f>
        <v>0.19510000000000002</v>
      </c>
      <c r="H1069" s="80" t="str">
        <f>_xll.BDH($B$1,"IVOL_MONEYNESS",A1069,A1069,"IVOL_MATURITY=MATURITY_1STM","IVOL_MONEYNESS_LEVEL=MONEY_LVL_100_","DTS=H","FACTOR=.01","DAYS=W")</f>
        <v>#N/A Start Date</v>
      </c>
      <c r="I1069" s="81" t="str">
        <f t="shared" si="200"/>
        <v>#N/A Start Date</v>
      </c>
      <c r="J1069" s="34" t="e">
        <f t="shared" si="192"/>
        <v>#REF!</v>
      </c>
      <c r="K1069" s="35" t="e">
        <f t="shared" si="193"/>
        <v>#VALUE!</v>
      </c>
      <c r="L1069" s="35" t="e">
        <f t="shared" si="194"/>
        <v>#REF!</v>
      </c>
      <c r="M1069" s="35" t="e">
        <f t="shared" si="201"/>
        <v>#REF!</v>
      </c>
      <c r="N1069" s="35" t="e">
        <f t="shared" si="202"/>
        <v>#REF!</v>
      </c>
      <c r="O1069" s="36" t="e">
        <f t="shared" si="203"/>
        <v>#REF!</v>
      </c>
      <c r="Q1069" s="37">
        <f t="shared" si="195"/>
        <v>0</v>
      </c>
      <c r="R1069" s="38" t="e">
        <f t="shared" si="196"/>
        <v>#REF!</v>
      </c>
      <c r="S1069" s="39" t="e">
        <f t="shared" si="197"/>
        <v>#REF!</v>
      </c>
    </row>
    <row r="1070" spans="1:19" x14ac:dyDescent="0.25">
      <c r="A1070" s="2"/>
      <c r="C1070">
        <f t="shared" si="198"/>
        <v>0</v>
      </c>
      <c r="D1070" s="32" t="e">
        <f t="shared" si="199"/>
        <v>#N/A</v>
      </c>
      <c r="E1070" s="32" t="e">
        <f>Basic!#REF!</f>
        <v>#REF!</v>
      </c>
      <c r="F1070" s="40"/>
      <c r="G1070" s="80">
        <f>IFERROR(VLOOKUP(A1070,HistData!Y:Z,2,FALSE)/100,G1069)</f>
        <v>0.19510000000000002</v>
      </c>
      <c r="H1070" s="80" t="str">
        <f>_xll.BDH($B$1,"IVOL_MONEYNESS",A1070,A1070,"IVOL_MATURITY=MATURITY_1STM","IVOL_MONEYNESS_LEVEL=MONEY_LVL_100_","DTS=H","FACTOR=.01","DAYS=W")</f>
        <v>#N/A Start Date</v>
      </c>
      <c r="I1070" s="81" t="str">
        <f t="shared" si="200"/>
        <v>#N/A Start Date</v>
      </c>
      <c r="J1070" s="34" t="e">
        <f t="shared" si="192"/>
        <v>#REF!</v>
      </c>
      <c r="K1070" s="35" t="e">
        <f t="shared" si="193"/>
        <v>#VALUE!</v>
      </c>
      <c r="L1070" s="35" t="e">
        <f t="shared" si="194"/>
        <v>#REF!</v>
      </c>
      <c r="M1070" s="35" t="e">
        <f t="shared" si="201"/>
        <v>#REF!</v>
      </c>
      <c r="N1070" s="35" t="e">
        <f t="shared" si="202"/>
        <v>#REF!</v>
      </c>
      <c r="O1070" s="36" t="e">
        <f t="shared" si="203"/>
        <v>#REF!</v>
      </c>
      <c r="Q1070" s="37">
        <f t="shared" si="195"/>
        <v>0</v>
      </c>
      <c r="R1070" s="38" t="e">
        <f t="shared" si="196"/>
        <v>#REF!</v>
      </c>
      <c r="S1070" s="39" t="e">
        <f t="shared" si="197"/>
        <v>#REF!</v>
      </c>
    </row>
    <row r="1071" spans="1:19" x14ac:dyDescent="0.25">
      <c r="A1071" s="2"/>
      <c r="C1071">
        <f t="shared" si="198"/>
        <v>0</v>
      </c>
      <c r="D1071" s="32" t="e">
        <f t="shared" si="199"/>
        <v>#N/A</v>
      </c>
      <c r="E1071" s="32" t="e">
        <f>Basic!#REF!</f>
        <v>#REF!</v>
      </c>
      <c r="F1071" s="40"/>
      <c r="G1071" s="80">
        <f>IFERROR(VLOOKUP(A1071,HistData!Y:Z,2,FALSE)/100,G1070)</f>
        <v>0.19510000000000002</v>
      </c>
      <c r="H1071" s="80" t="str">
        <f>_xll.BDH($B$1,"IVOL_MONEYNESS",A1071,A1071,"IVOL_MATURITY=MATURITY_1STM","IVOL_MONEYNESS_LEVEL=MONEY_LVL_100_","DTS=H","FACTOR=.01","DAYS=W")</f>
        <v>#N/A Start Date</v>
      </c>
      <c r="I1071" s="81" t="str">
        <f t="shared" si="200"/>
        <v>#N/A Start Date</v>
      </c>
      <c r="J1071" s="34" t="e">
        <f t="shared" si="192"/>
        <v>#REF!</v>
      </c>
      <c r="K1071" s="35" t="e">
        <f t="shared" si="193"/>
        <v>#VALUE!</v>
      </c>
      <c r="L1071" s="35" t="e">
        <f t="shared" si="194"/>
        <v>#REF!</v>
      </c>
      <c r="M1071" s="35" t="e">
        <f t="shared" si="201"/>
        <v>#REF!</v>
      </c>
      <c r="N1071" s="35" t="e">
        <f t="shared" si="202"/>
        <v>#REF!</v>
      </c>
      <c r="O1071" s="36" t="e">
        <f t="shared" si="203"/>
        <v>#REF!</v>
      </c>
      <c r="Q1071" s="37">
        <f t="shared" si="195"/>
        <v>0</v>
      </c>
      <c r="R1071" s="38" t="e">
        <f t="shared" si="196"/>
        <v>#REF!</v>
      </c>
      <c r="S1071" s="39" t="e">
        <f t="shared" si="197"/>
        <v>#REF!</v>
      </c>
    </row>
    <row r="1072" spans="1:19" x14ac:dyDescent="0.25">
      <c r="A1072" s="2"/>
      <c r="C1072">
        <f t="shared" si="198"/>
        <v>0</v>
      </c>
      <c r="D1072" s="32" t="e">
        <f t="shared" si="199"/>
        <v>#N/A</v>
      </c>
      <c r="E1072" s="32" t="e">
        <f>Basic!#REF!</f>
        <v>#REF!</v>
      </c>
      <c r="F1072" s="40"/>
      <c r="G1072" s="80">
        <f>IFERROR(VLOOKUP(A1072,HistData!Y:Z,2,FALSE)/100,G1071)</f>
        <v>0.19510000000000002</v>
      </c>
      <c r="H1072" s="80" t="str">
        <f>_xll.BDH($B$1,"IVOL_MONEYNESS",A1072,A1072,"IVOL_MATURITY=MATURITY_1STM","IVOL_MONEYNESS_LEVEL=MONEY_LVL_100_","DTS=H","FACTOR=.01","DAYS=W")</f>
        <v>#N/A Start Date</v>
      </c>
      <c r="I1072" s="81" t="str">
        <f t="shared" si="200"/>
        <v>#N/A Start Date</v>
      </c>
      <c r="J1072" s="34" t="e">
        <f t="shared" si="192"/>
        <v>#REF!</v>
      </c>
      <c r="K1072" s="35" t="e">
        <f t="shared" si="193"/>
        <v>#VALUE!</v>
      </c>
      <c r="L1072" s="35" t="e">
        <f t="shared" si="194"/>
        <v>#REF!</v>
      </c>
      <c r="M1072" s="35" t="e">
        <f t="shared" si="201"/>
        <v>#REF!</v>
      </c>
      <c r="N1072" s="35" t="e">
        <f t="shared" si="202"/>
        <v>#REF!</v>
      </c>
      <c r="O1072" s="36" t="e">
        <f t="shared" si="203"/>
        <v>#REF!</v>
      </c>
      <c r="Q1072" s="37">
        <f t="shared" si="195"/>
        <v>0</v>
      </c>
      <c r="R1072" s="38" t="e">
        <f t="shared" si="196"/>
        <v>#REF!</v>
      </c>
      <c r="S1072" s="39" t="e">
        <f t="shared" si="197"/>
        <v>#REF!</v>
      </c>
    </row>
    <row r="1073" spans="1:19" x14ac:dyDescent="0.25">
      <c r="A1073" s="2"/>
      <c r="C1073">
        <f t="shared" si="198"/>
        <v>0</v>
      </c>
      <c r="D1073" s="32" t="e">
        <f t="shared" si="199"/>
        <v>#N/A</v>
      </c>
      <c r="E1073" s="32" t="e">
        <f>Basic!#REF!</f>
        <v>#REF!</v>
      </c>
      <c r="F1073" s="40"/>
      <c r="G1073" s="80">
        <f>IFERROR(VLOOKUP(A1073,HistData!Y:Z,2,FALSE)/100,G1072)</f>
        <v>0.19510000000000002</v>
      </c>
      <c r="H1073" s="80" t="str">
        <f>_xll.BDH($B$1,"IVOL_MONEYNESS",A1073,A1073,"IVOL_MATURITY=MATURITY_1STM","IVOL_MONEYNESS_LEVEL=MONEY_LVL_100_","DTS=H","FACTOR=.01","DAYS=W")</f>
        <v>#N/A Start Date</v>
      </c>
      <c r="I1073" s="81" t="str">
        <f t="shared" si="200"/>
        <v>#N/A Start Date</v>
      </c>
      <c r="J1073" s="34" t="e">
        <f t="shared" si="192"/>
        <v>#REF!</v>
      </c>
      <c r="K1073" s="35" t="e">
        <f t="shared" si="193"/>
        <v>#VALUE!</v>
      </c>
      <c r="L1073" s="35" t="e">
        <f t="shared" si="194"/>
        <v>#REF!</v>
      </c>
      <c r="M1073" s="35" t="e">
        <f t="shared" si="201"/>
        <v>#REF!</v>
      </c>
      <c r="N1073" s="35" t="e">
        <f t="shared" si="202"/>
        <v>#REF!</v>
      </c>
      <c r="O1073" s="36" t="e">
        <f t="shared" si="203"/>
        <v>#REF!</v>
      </c>
      <c r="Q1073" s="37">
        <f t="shared" si="195"/>
        <v>0</v>
      </c>
      <c r="R1073" s="38" t="e">
        <f t="shared" si="196"/>
        <v>#REF!</v>
      </c>
      <c r="S1073" s="39" t="e">
        <f t="shared" si="197"/>
        <v>#REF!</v>
      </c>
    </row>
    <row r="1074" spans="1:19" x14ac:dyDescent="0.25">
      <c r="A1074" s="2"/>
      <c r="C1074">
        <f t="shared" si="198"/>
        <v>0</v>
      </c>
      <c r="D1074" s="32" t="e">
        <f t="shared" si="199"/>
        <v>#N/A</v>
      </c>
      <c r="E1074" s="32" t="e">
        <f>Basic!#REF!</f>
        <v>#REF!</v>
      </c>
      <c r="F1074" s="40"/>
      <c r="G1074" s="80">
        <f>IFERROR(VLOOKUP(A1074,HistData!Y:Z,2,FALSE)/100,G1073)</f>
        <v>0.19510000000000002</v>
      </c>
      <c r="H1074" s="80" t="str">
        <f>_xll.BDH($B$1,"IVOL_MONEYNESS",A1074,A1074,"IVOL_MATURITY=MATURITY_1STM","IVOL_MONEYNESS_LEVEL=MONEY_LVL_100_","DTS=H","FACTOR=.01","DAYS=W")</f>
        <v>#N/A Start Date</v>
      </c>
      <c r="I1074" s="81" t="str">
        <f t="shared" si="200"/>
        <v>#N/A Start Date</v>
      </c>
      <c r="J1074" s="34" t="e">
        <f t="shared" si="192"/>
        <v>#REF!</v>
      </c>
      <c r="K1074" s="35" t="e">
        <f t="shared" si="193"/>
        <v>#VALUE!</v>
      </c>
      <c r="L1074" s="35" t="e">
        <f t="shared" si="194"/>
        <v>#REF!</v>
      </c>
      <c r="M1074" s="35" t="e">
        <f t="shared" si="201"/>
        <v>#REF!</v>
      </c>
      <c r="N1074" s="35" t="e">
        <f t="shared" si="202"/>
        <v>#REF!</v>
      </c>
      <c r="O1074" s="36" t="e">
        <f t="shared" si="203"/>
        <v>#REF!</v>
      </c>
      <c r="Q1074" s="37">
        <f t="shared" si="195"/>
        <v>0</v>
      </c>
      <c r="R1074" s="38" t="e">
        <f t="shared" si="196"/>
        <v>#REF!</v>
      </c>
      <c r="S1074" s="39" t="e">
        <f t="shared" si="197"/>
        <v>#REF!</v>
      </c>
    </row>
    <row r="1075" spans="1:19" x14ac:dyDescent="0.25">
      <c r="A1075" s="2"/>
      <c r="C1075">
        <f t="shared" si="198"/>
        <v>0</v>
      </c>
      <c r="D1075" s="32" t="e">
        <f t="shared" si="199"/>
        <v>#N/A</v>
      </c>
      <c r="E1075" s="32" t="e">
        <f>Basic!#REF!</f>
        <v>#REF!</v>
      </c>
      <c r="F1075" s="40"/>
      <c r="G1075" s="80">
        <f>IFERROR(VLOOKUP(A1075,HistData!Y:Z,2,FALSE)/100,G1074)</f>
        <v>0.19510000000000002</v>
      </c>
      <c r="H1075" s="80" t="str">
        <f>_xll.BDH($B$1,"IVOL_MONEYNESS",A1075,A1075,"IVOL_MATURITY=MATURITY_1STM","IVOL_MONEYNESS_LEVEL=MONEY_LVL_100_","DTS=H","FACTOR=.01","DAYS=W")</f>
        <v>#N/A Start Date</v>
      </c>
      <c r="I1075" s="81" t="str">
        <f t="shared" si="200"/>
        <v>#N/A Start Date</v>
      </c>
      <c r="J1075" s="34" t="e">
        <f t="shared" si="192"/>
        <v>#REF!</v>
      </c>
      <c r="K1075" s="35" t="e">
        <f t="shared" si="193"/>
        <v>#VALUE!</v>
      </c>
      <c r="L1075" s="35" t="e">
        <f t="shared" si="194"/>
        <v>#REF!</v>
      </c>
      <c r="M1075" s="35" t="e">
        <f t="shared" si="201"/>
        <v>#REF!</v>
      </c>
      <c r="N1075" s="35" t="e">
        <f t="shared" si="202"/>
        <v>#REF!</v>
      </c>
      <c r="O1075" s="36" t="e">
        <f t="shared" si="203"/>
        <v>#REF!</v>
      </c>
      <c r="Q1075" s="37">
        <f t="shared" si="195"/>
        <v>0</v>
      </c>
      <c r="R1075" s="38" t="e">
        <f t="shared" si="196"/>
        <v>#REF!</v>
      </c>
      <c r="S1075" s="39" t="e">
        <f t="shared" si="197"/>
        <v>#REF!</v>
      </c>
    </row>
    <row r="1076" spans="1:19" x14ac:dyDescent="0.25">
      <c r="A1076" s="2"/>
      <c r="C1076">
        <f t="shared" si="198"/>
        <v>0</v>
      </c>
      <c r="D1076" s="32" t="e">
        <f t="shared" si="199"/>
        <v>#N/A</v>
      </c>
      <c r="E1076" s="32" t="e">
        <f>Basic!#REF!</f>
        <v>#REF!</v>
      </c>
      <c r="F1076" s="40"/>
      <c r="G1076" s="80">
        <f>IFERROR(VLOOKUP(A1076,HistData!Y:Z,2,FALSE)/100,G1075)</f>
        <v>0.19510000000000002</v>
      </c>
      <c r="H1076" s="80" t="str">
        <f>_xll.BDH($B$1,"IVOL_MONEYNESS",A1076,A1076,"IVOL_MATURITY=MATURITY_1STM","IVOL_MONEYNESS_LEVEL=MONEY_LVL_100_","DTS=H","FACTOR=.01","DAYS=W")</f>
        <v>#N/A Start Date</v>
      </c>
      <c r="I1076" s="81" t="str">
        <f t="shared" si="200"/>
        <v>#N/A Start Date</v>
      </c>
      <c r="J1076" s="34" t="e">
        <f t="shared" si="192"/>
        <v>#REF!</v>
      </c>
      <c r="K1076" s="35" t="e">
        <f t="shared" si="193"/>
        <v>#VALUE!</v>
      </c>
      <c r="L1076" s="35" t="e">
        <f t="shared" si="194"/>
        <v>#REF!</v>
      </c>
      <c r="M1076" s="35" t="e">
        <f t="shared" si="201"/>
        <v>#REF!</v>
      </c>
      <c r="N1076" s="35" t="e">
        <f t="shared" si="202"/>
        <v>#REF!</v>
      </c>
      <c r="O1076" s="36" t="e">
        <f t="shared" si="203"/>
        <v>#REF!</v>
      </c>
      <c r="Q1076" s="37">
        <f t="shared" si="195"/>
        <v>0</v>
      </c>
      <c r="R1076" s="38" t="e">
        <f t="shared" si="196"/>
        <v>#REF!</v>
      </c>
      <c r="S1076" s="39" t="e">
        <f t="shared" si="197"/>
        <v>#REF!</v>
      </c>
    </row>
    <row r="1077" spans="1:19" x14ac:dyDescent="0.25">
      <c r="A1077" s="2"/>
      <c r="C1077">
        <f t="shared" si="198"/>
        <v>0</v>
      </c>
      <c r="D1077" s="32" t="e">
        <f t="shared" si="199"/>
        <v>#N/A</v>
      </c>
      <c r="E1077" s="32" t="e">
        <f>Basic!#REF!</f>
        <v>#REF!</v>
      </c>
      <c r="F1077" s="40"/>
      <c r="G1077" s="80">
        <f>IFERROR(VLOOKUP(A1077,HistData!Y:Z,2,FALSE)/100,G1076)</f>
        <v>0.19510000000000002</v>
      </c>
      <c r="H1077" s="80" t="str">
        <f>_xll.BDH($B$1,"IVOL_MONEYNESS",A1077,A1077,"IVOL_MATURITY=MATURITY_1STM","IVOL_MONEYNESS_LEVEL=MONEY_LVL_100_","DTS=H","FACTOR=.01","DAYS=W")</f>
        <v>#N/A Start Date</v>
      </c>
      <c r="I1077" s="81" t="str">
        <f t="shared" si="200"/>
        <v>#N/A Start Date</v>
      </c>
      <c r="J1077" s="34" t="e">
        <f t="shared" si="192"/>
        <v>#REF!</v>
      </c>
      <c r="K1077" s="35" t="e">
        <f t="shared" si="193"/>
        <v>#VALUE!</v>
      </c>
      <c r="L1077" s="35" t="e">
        <f t="shared" si="194"/>
        <v>#REF!</v>
      </c>
      <c r="M1077" s="35" t="e">
        <f t="shared" si="201"/>
        <v>#REF!</v>
      </c>
      <c r="N1077" s="35" t="e">
        <f t="shared" si="202"/>
        <v>#REF!</v>
      </c>
      <c r="O1077" s="36" t="e">
        <f t="shared" si="203"/>
        <v>#REF!</v>
      </c>
      <c r="Q1077" s="37">
        <f t="shared" si="195"/>
        <v>0</v>
      </c>
      <c r="R1077" s="38" t="e">
        <f t="shared" si="196"/>
        <v>#REF!</v>
      </c>
      <c r="S1077" s="39" t="e">
        <f t="shared" si="197"/>
        <v>#REF!</v>
      </c>
    </row>
    <row r="1078" spans="1:19" x14ac:dyDescent="0.25">
      <c r="A1078" s="2"/>
      <c r="C1078">
        <f t="shared" si="198"/>
        <v>0</v>
      </c>
      <c r="D1078" s="32" t="e">
        <f t="shared" si="199"/>
        <v>#N/A</v>
      </c>
      <c r="E1078" s="32" t="e">
        <f>Basic!#REF!</f>
        <v>#REF!</v>
      </c>
      <c r="F1078" s="40"/>
      <c r="G1078" s="80">
        <f>IFERROR(VLOOKUP(A1078,HistData!Y:Z,2,FALSE)/100,G1077)</f>
        <v>0.19510000000000002</v>
      </c>
      <c r="H1078" s="80" t="str">
        <f>_xll.BDH($B$1,"IVOL_MONEYNESS",A1078,A1078,"IVOL_MATURITY=MATURITY_1STM","IVOL_MONEYNESS_LEVEL=MONEY_LVL_100_","DTS=H","FACTOR=.01","DAYS=W")</f>
        <v>#N/A Start Date</v>
      </c>
      <c r="I1078" s="81" t="str">
        <f t="shared" si="200"/>
        <v>#N/A Start Date</v>
      </c>
      <c r="J1078" s="34" t="e">
        <f t="shared" si="192"/>
        <v>#REF!</v>
      </c>
      <c r="K1078" s="35" t="e">
        <f t="shared" si="193"/>
        <v>#VALUE!</v>
      </c>
      <c r="L1078" s="35" t="e">
        <f t="shared" si="194"/>
        <v>#REF!</v>
      </c>
      <c r="M1078" s="35" t="e">
        <f t="shared" si="201"/>
        <v>#REF!</v>
      </c>
      <c r="N1078" s="35" t="e">
        <f t="shared" si="202"/>
        <v>#REF!</v>
      </c>
      <c r="O1078" s="36" t="e">
        <f t="shared" si="203"/>
        <v>#REF!</v>
      </c>
      <c r="Q1078" s="37">
        <f t="shared" si="195"/>
        <v>0</v>
      </c>
      <c r="R1078" s="38" t="e">
        <f t="shared" si="196"/>
        <v>#REF!</v>
      </c>
      <c r="S1078" s="39" t="e">
        <f t="shared" si="197"/>
        <v>#REF!</v>
      </c>
    </row>
    <row r="1079" spans="1:19" x14ac:dyDescent="0.25">
      <c r="A1079" s="2"/>
      <c r="C1079">
        <f t="shared" si="198"/>
        <v>0</v>
      </c>
      <c r="D1079" s="32" t="e">
        <f t="shared" si="199"/>
        <v>#N/A</v>
      </c>
      <c r="E1079" s="32" t="e">
        <f>Basic!#REF!</f>
        <v>#REF!</v>
      </c>
      <c r="F1079" s="40"/>
      <c r="G1079" s="80">
        <f>IFERROR(VLOOKUP(A1079,HistData!Y:Z,2,FALSE)/100,G1078)</f>
        <v>0.19510000000000002</v>
      </c>
      <c r="H1079" s="80" t="str">
        <f>_xll.BDH($B$1,"IVOL_MONEYNESS",A1079,A1079,"IVOL_MATURITY=MATURITY_1STM","IVOL_MONEYNESS_LEVEL=MONEY_LVL_100_","DTS=H","FACTOR=.01","DAYS=W")</f>
        <v>#N/A Start Date</v>
      </c>
      <c r="I1079" s="81" t="str">
        <f t="shared" si="200"/>
        <v>#N/A Start Date</v>
      </c>
      <c r="J1079" s="34" t="e">
        <f t="shared" si="192"/>
        <v>#REF!</v>
      </c>
      <c r="K1079" s="35" t="e">
        <f t="shared" si="193"/>
        <v>#VALUE!</v>
      </c>
      <c r="L1079" s="35" t="e">
        <f t="shared" si="194"/>
        <v>#REF!</v>
      </c>
      <c r="M1079" s="35" t="e">
        <f t="shared" si="201"/>
        <v>#REF!</v>
      </c>
      <c r="N1079" s="35" t="e">
        <f t="shared" si="202"/>
        <v>#REF!</v>
      </c>
      <c r="O1079" s="36" t="e">
        <f t="shared" si="203"/>
        <v>#REF!</v>
      </c>
      <c r="Q1079" s="37">
        <f t="shared" si="195"/>
        <v>0</v>
      </c>
      <c r="R1079" s="38" t="e">
        <f t="shared" si="196"/>
        <v>#REF!</v>
      </c>
      <c r="S1079" s="39" t="e">
        <f t="shared" si="197"/>
        <v>#REF!</v>
      </c>
    </row>
    <row r="1080" spans="1:19" x14ac:dyDescent="0.25">
      <c r="A1080" s="2"/>
      <c r="C1080">
        <f t="shared" si="198"/>
        <v>0</v>
      </c>
      <c r="D1080" s="32" t="e">
        <f t="shared" si="199"/>
        <v>#N/A</v>
      </c>
      <c r="E1080" s="32" t="e">
        <f>Basic!#REF!</f>
        <v>#REF!</v>
      </c>
      <c r="F1080" s="40"/>
      <c r="G1080" s="80">
        <f>IFERROR(VLOOKUP(A1080,HistData!Y:Z,2,FALSE)/100,G1079)</f>
        <v>0.19510000000000002</v>
      </c>
      <c r="H1080" s="80" t="str">
        <f>_xll.BDH($B$1,"IVOL_MONEYNESS",A1080,A1080,"IVOL_MATURITY=MATURITY_1STM","IVOL_MONEYNESS_LEVEL=MONEY_LVL_100_","DTS=H","FACTOR=.01","DAYS=W")</f>
        <v>#N/A Start Date</v>
      </c>
      <c r="I1080" s="81" t="str">
        <f t="shared" si="200"/>
        <v>#N/A Start Date</v>
      </c>
      <c r="J1080" s="34" t="e">
        <f t="shared" si="192"/>
        <v>#REF!</v>
      </c>
      <c r="K1080" s="35" t="e">
        <f t="shared" si="193"/>
        <v>#VALUE!</v>
      </c>
      <c r="L1080" s="35" t="e">
        <f t="shared" si="194"/>
        <v>#REF!</v>
      </c>
      <c r="M1080" s="35" t="e">
        <f t="shared" si="201"/>
        <v>#REF!</v>
      </c>
      <c r="N1080" s="35" t="e">
        <f t="shared" si="202"/>
        <v>#REF!</v>
      </c>
      <c r="O1080" s="36" t="e">
        <f t="shared" si="203"/>
        <v>#REF!</v>
      </c>
      <c r="Q1080" s="37">
        <f t="shared" si="195"/>
        <v>0</v>
      </c>
      <c r="R1080" s="38" t="e">
        <f t="shared" si="196"/>
        <v>#REF!</v>
      </c>
      <c r="S1080" s="39" t="e">
        <f t="shared" si="197"/>
        <v>#REF!</v>
      </c>
    </row>
    <row r="1081" spans="1:19" x14ac:dyDescent="0.25">
      <c r="A1081" s="2"/>
      <c r="C1081">
        <f t="shared" si="198"/>
        <v>0</v>
      </c>
      <c r="D1081" s="32" t="e">
        <f t="shared" si="199"/>
        <v>#N/A</v>
      </c>
      <c r="E1081" s="32" t="e">
        <f>Basic!#REF!</f>
        <v>#REF!</v>
      </c>
      <c r="F1081" s="40"/>
      <c r="G1081" s="80">
        <f>IFERROR(VLOOKUP(A1081,HistData!Y:Z,2,FALSE)/100,G1080)</f>
        <v>0.19510000000000002</v>
      </c>
      <c r="H1081" s="80" t="str">
        <f>_xll.BDH($B$1,"IVOL_MONEYNESS",A1081,A1081,"IVOL_MATURITY=MATURITY_1STM","IVOL_MONEYNESS_LEVEL=MONEY_LVL_100_","DTS=H","FACTOR=.01","DAYS=W")</f>
        <v>#N/A Start Date</v>
      </c>
      <c r="I1081" s="81" t="str">
        <f t="shared" si="200"/>
        <v>#N/A Start Date</v>
      </c>
      <c r="J1081" s="34" t="e">
        <f t="shared" si="192"/>
        <v>#REF!</v>
      </c>
      <c r="K1081" s="35" t="e">
        <f t="shared" si="193"/>
        <v>#VALUE!</v>
      </c>
      <c r="L1081" s="35" t="e">
        <f t="shared" si="194"/>
        <v>#REF!</v>
      </c>
      <c r="M1081" s="35" t="e">
        <f t="shared" si="201"/>
        <v>#REF!</v>
      </c>
      <c r="N1081" s="35" t="e">
        <f t="shared" si="202"/>
        <v>#REF!</v>
      </c>
      <c r="O1081" s="36" t="e">
        <f t="shared" si="203"/>
        <v>#REF!</v>
      </c>
      <c r="Q1081" s="37">
        <f t="shared" si="195"/>
        <v>0</v>
      </c>
      <c r="R1081" s="38" t="e">
        <f t="shared" si="196"/>
        <v>#REF!</v>
      </c>
      <c r="S1081" s="39" t="e">
        <f t="shared" si="197"/>
        <v>#REF!</v>
      </c>
    </row>
    <row r="1082" spans="1:19" x14ac:dyDescent="0.25">
      <c r="A1082" s="2"/>
      <c r="C1082">
        <f t="shared" si="198"/>
        <v>0</v>
      </c>
      <c r="D1082" s="32" t="e">
        <f t="shared" si="199"/>
        <v>#N/A</v>
      </c>
      <c r="E1082" s="32" t="e">
        <f>Basic!#REF!</f>
        <v>#REF!</v>
      </c>
      <c r="F1082" s="40"/>
      <c r="G1082" s="80">
        <f>IFERROR(VLOOKUP(A1082,HistData!Y:Z,2,FALSE)/100,G1081)</f>
        <v>0.19510000000000002</v>
      </c>
      <c r="H1082" s="80" t="str">
        <f>_xll.BDH($B$1,"IVOL_MONEYNESS",A1082,A1082,"IVOL_MATURITY=MATURITY_1STM","IVOL_MONEYNESS_LEVEL=MONEY_LVL_100_","DTS=H","FACTOR=.01","DAYS=W")</f>
        <v>#N/A Start Date</v>
      </c>
      <c r="I1082" s="81" t="str">
        <f t="shared" si="200"/>
        <v>#N/A Start Date</v>
      </c>
      <c r="J1082" s="34" t="e">
        <f t="shared" si="192"/>
        <v>#REF!</v>
      </c>
      <c r="K1082" s="35" t="e">
        <f t="shared" si="193"/>
        <v>#VALUE!</v>
      </c>
      <c r="L1082" s="35" t="e">
        <f t="shared" si="194"/>
        <v>#REF!</v>
      </c>
      <c r="M1082" s="35" t="e">
        <f t="shared" si="201"/>
        <v>#REF!</v>
      </c>
      <c r="N1082" s="35" t="e">
        <f t="shared" si="202"/>
        <v>#REF!</v>
      </c>
      <c r="O1082" s="36" t="e">
        <f t="shared" si="203"/>
        <v>#REF!</v>
      </c>
      <c r="Q1082" s="37">
        <f t="shared" si="195"/>
        <v>0</v>
      </c>
      <c r="R1082" s="38" t="e">
        <f t="shared" si="196"/>
        <v>#REF!</v>
      </c>
      <c r="S1082" s="39" t="e">
        <f t="shared" si="197"/>
        <v>#REF!</v>
      </c>
    </row>
    <row r="1083" spans="1:19" x14ac:dyDescent="0.25">
      <c r="A1083" s="2"/>
      <c r="C1083">
        <f t="shared" si="198"/>
        <v>0</v>
      </c>
      <c r="D1083" s="32" t="e">
        <f t="shared" si="199"/>
        <v>#N/A</v>
      </c>
      <c r="E1083" s="32" t="e">
        <f>Basic!#REF!</f>
        <v>#REF!</v>
      </c>
      <c r="F1083" s="40"/>
      <c r="G1083" s="80">
        <f>IFERROR(VLOOKUP(A1083,HistData!Y:Z,2,FALSE)/100,G1082)</f>
        <v>0.19510000000000002</v>
      </c>
      <c r="H1083" s="80" t="str">
        <f>_xll.BDH($B$1,"IVOL_MONEYNESS",A1083,A1083,"IVOL_MATURITY=MATURITY_1STM","IVOL_MONEYNESS_LEVEL=MONEY_LVL_100_","DTS=H","FACTOR=.01","DAYS=W")</f>
        <v>#N/A Start Date</v>
      </c>
      <c r="I1083" s="81" t="str">
        <f t="shared" si="200"/>
        <v>#N/A Start Date</v>
      </c>
      <c r="J1083" s="34" t="e">
        <f t="shared" si="192"/>
        <v>#REF!</v>
      </c>
      <c r="K1083" s="35" t="e">
        <f t="shared" si="193"/>
        <v>#VALUE!</v>
      </c>
      <c r="L1083" s="35" t="e">
        <f t="shared" si="194"/>
        <v>#REF!</v>
      </c>
      <c r="M1083" s="35" t="e">
        <f t="shared" si="201"/>
        <v>#REF!</v>
      </c>
      <c r="N1083" s="35" t="e">
        <f t="shared" si="202"/>
        <v>#REF!</v>
      </c>
      <c r="O1083" s="36" t="e">
        <f t="shared" si="203"/>
        <v>#REF!</v>
      </c>
      <c r="Q1083" s="37">
        <f t="shared" si="195"/>
        <v>0</v>
      </c>
      <c r="R1083" s="38" t="e">
        <f t="shared" si="196"/>
        <v>#REF!</v>
      </c>
      <c r="S1083" s="39" t="e">
        <f t="shared" si="197"/>
        <v>#REF!</v>
      </c>
    </row>
    <row r="1084" spans="1:19" x14ac:dyDescent="0.25">
      <c r="A1084" s="2"/>
      <c r="C1084">
        <f t="shared" si="198"/>
        <v>0</v>
      </c>
      <c r="D1084" s="32" t="e">
        <f t="shared" si="199"/>
        <v>#N/A</v>
      </c>
      <c r="E1084" s="32" t="e">
        <f>Basic!#REF!</f>
        <v>#REF!</v>
      </c>
      <c r="F1084" s="40"/>
      <c r="G1084" s="80">
        <f>IFERROR(VLOOKUP(A1084,HistData!Y:Z,2,FALSE)/100,G1083)</f>
        <v>0.19510000000000002</v>
      </c>
      <c r="H1084" s="80" t="str">
        <f>_xll.BDH($B$1,"IVOL_MONEYNESS",A1084,A1084,"IVOL_MATURITY=MATURITY_1STM","IVOL_MONEYNESS_LEVEL=MONEY_LVL_100_","DTS=H","FACTOR=.01","DAYS=W")</f>
        <v>#N/A Start Date</v>
      </c>
      <c r="I1084" s="81" t="str">
        <f t="shared" si="200"/>
        <v>#N/A Start Date</v>
      </c>
      <c r="J1084" s="34" t="e">
        <f t="shared" si="192"/>
        <v>#REF!</v>
      </c>
      <c r="K1084" s="35" t="e">
        <f t="shared" si="193"/>
        <v>#VALUE!</v>
      </c>
      <c r="L1084" s="35" t="e">
        <f t="shared" si="194"/>
        <v>#REF!</v>
      </c>
      <c r="M1084" s="35" t="e">
        <f t="shared" si="201"/>
        <v>#REF!</v>
      </c>
      <c r="N1084" s="35" t="e">
        <f t="shared" si="202"/>
        <v>#REF!</v>
      </c>
      <c r="O1084" s="36" t="e">
        <f t="shared" si="203"/>
        <v>#REF!</v>
      </c>
      <c r="Q1084" s="37">
        <f t="shared" si="195"/>
        <v>0</v>
      </c>
      <c r="R1084" s="38" t="e">
        <f t="shared" si="196"/>
        <v>#REF!</v>
      </c>
      <c r="S1084" s="39" t="e">
        <f t="shared" si="197"/>
        <v>#REF!</v>
      </c>
    </row>
    <row r="1085" spans="1:19" x14ac:dyDescent="0.25">
      <c r="A1085" s="2"/>
      <c r="C1085">
        <f t="shared" si="198"/>
        <v>0</v>
      </c>
      <c r="D1085" s="32" t="e">
        <f t="shared" si="199"/>
        <v>#N/A</v>
      </c>
      <c r="E1085" s="32" t="e">
        <f>Basic!#REF!</f>
        <v>#REF!</v>
      </c>
      <c r="F1085" s="40"/>
      <c r="G1085" s="80">
        <f>IFERROR(VLOOKUP(A1085,HistData!Y:Z,2,FALSE)/100,G1084)</f>
        <v>0.19510000000000002</v>
      </c>
      <c r="H1085" s="80" t="str">
        <f>_xll.BDH($B$1,"IVOL_MONEYNESS",A1085,A1085,"IVOL_MATURITY=MATURITY_1STM","IVOL_MONEYNESS_LEVEL=MONEY_LVL_100_","DTS=H","FACTOR=.01","DAYS=W")</f>
        <v>#N/A Start Date</v>
      </c>
      <c r="I1085" s="81" t="str">
        <f t="shared" si="200"/>
        <v>#N/A Start Date</v>
      </c>
      <c r="J1085" s="34" t="e">
        <f t="shared" si="192"/>
        <v>#REF!</v>
      </c>
      <c r="K1085" s="35" t="e">
        <f t="shared" si="193"/>
        <v>#VALUE!</v>
      </c>
      <c r="L1085" s="35" t="e">
        <f t="shared" si="194"/>
        <v>#REF!</v>
      </c>
      <c r="M1085" s="35" t="e">
        <f t="shared" si="201"/>
        <v>#REF!</v>
      </c>
      <c r="N1085" s="35" t="e">
        <f t="shared" si="202"/>
        <v>#REF!</v>
      </c>
      <c r="O1085" s="36" t="e">
        <f t="shared" si="203"/>
        <v>#REF!</v>
      </c>
      <c r="Q1085" s="37">
        <f t="shared" si="195"/>
        <v>0</v>
      </c>
      <c r="R1085" s="38" t="e">
        <f t="shared" si="196"/>
        <v>#REF!</v>
      </c>
      <c r="S1085" s="39" t="e">
        <f t="shared" si="197"/>
        <v>#REF!</v>
      </c>
    </row>
    <row r="1086" spans="1:19" x14ac:dyDescent="0.25">
      <c r="A1086" s="2"/>
      <c r="C1086">
        <f t="shared" si="198"/>
        <v>0</v>
      </c>
      <c r="D1086" s="32" t="e">
        <f t="shared" si="199"/>
        <v>#N/A</v>
      </c>
      <c r="E1086" s="32" t="e">
        <f>Basic!#REF!</f>
        <v>#REF!</v>
      </c>
      <c r="F1086" s="40"/>
      <c r="G1086" s="80">
        <f>IFERROR(VLOOKUP(A1086,HistData!Y:Z,2,FALSE)/100,G1085)</f>
        <v>0.19510000000000002</v>
      </c>
      <c r="H1086" s="80" t="str">
        <f>_xll.BDH($B$1,"IVOL_MONEYNESS",A1086,A1086,"IVOL_MATURITY=MATURITY_1STM","IVOL_MONEYNESS_LEVEL=MONEY_LVL_100_","DTS=H","FACTOR=.01","DAYS=W")</f>
        <v>#N/A Start Date</v>
      </c>
      <c r="I1086" s="81" t="str">
        <f t="shared" si="200"/>
        <v>#N/A Start Date</v>
      </c>
      <c r="J1086" s="34" t="e">
        <f t="shared" si="192"/>
        <v>#REF!</v>
      </c>
      <c r="K1086" s="35" t="e">
        <f t="shared" si="193"/>
        <v>#VALUE!</v>
      </c>
      <c r="L1086" s="35" t="e">
        <f t="shared" si="194"/>
        <v>#REF!</v>
      </c>
      <c r="M1086" s="35" t="e">
        <f t="shared" si="201"/>
        <v>#REF!</v>
      </c>
      <c r="N1086" s="35" t="e">
        <f t="shared" si="202"/>
        <v>#REF!</v>
      </c>
      <c r="O1086" s="36" t="e">
        <f t="shared" si="203"/>
        <v>#REF!</v>
      </c>
      <c r="Q1086" s="37">
        <f t="shared" si="195"/>
        <v>0</v>
      </c>
      <c r="R1086" s="38" t="e">
        <f t="shared" si="196"/>
        <v>#REF!</v>
      </c>
      <c r="S1086" s="39" t="e">
        <f t="shared" si="197"/>
        <v>#REF!</v>
      </c>
    </row>
    <row r="1087" spans="1:19" x14ac:dyDescent="0.25">
      <c r="A1087" s="2"/>
      <c r="C1087">
        <f t="shared" si="198"/>
        <v>0</v>
      </c>
      <c r="D1087" s="32" t="e">
        <f t="shared" si="199"/>
        <v>#N/A</v>
      </c>
      <c r="E1087" s="32" t="e">
        <f>Basic!#REF!</f>
        <v>#REF!</v>
      </c>
      <c r="F1087" s="40"/>
      <c r="G1087" s="80">
        <f>IFERROR(VLOOKUP(A1087,HistData!Y:Z,2,FALSE)/100,G1086)</f>
        <v>0.19510000000000002</v>
      </c>
      <c r="H1087" s="80" t="str">
        <f>_xll.BDH($B$1,"IVOL_MONEYNESS",A1087,A1087,"IVOL_MATURITY=MATURITY_1STM","IVOL_MONEYNESS_LEVEL=MONEY_LVL_100_","DTS=H","FACTOR=.01","DAYS=W")</f>
        <v>#N/A Start Date</v>
      </c>
      <c r="I1087" s="81" t="str">
        <f t="shared" si="200"/>
        <v>#N/A Start Date</v>
      </c>
      <c r="J1087" s="34" t="e">
        <f t="shared" si="192"/>
        <v>#REF!</v>
      </c>
      <c r="K1087" s="35" t="e">
        <f t="shared" si="193"/>
        <v>#VALUE!</v>
      </c>
      <c r="L1087" s="35" t="e">
        <f t="shared" si="194"/>
        <v>#REF!</v>
      </c>
      <c r="M1087" s="35" t="e">
        <f t="shared" si="201"/>
        <v>#REF!</v>
      </c>
      <c r="N1087" s="35" t="e">
        <f t="shared" si="202"/>
        <v>#REF!</v>
      </c>
      <c r="O1087" s="36" t="e">
        <f t="shared" si="203"/>
        <v>#REF!</v>
      </c>
      <c r="Q1087" s="37">
        <f t="shared" si="195"/>
        <v>0</v>
      </c>
      <c r="R1087" s="38" t="e">
        <f t="shared" si="196"/>
        <v>#REF!</v>
      </c>
      <c r="S1087" s="39" t="e">
        <f t="shared" si="197"/>
        <v>#REF!</v>
      </c>
    </row>
    <row r="1088" spans="1:19" x14ac:dyDescent="0.25">
      <c r="A1088" s="2"/>
      <c r="C1088">
        <f t="shared" si="198"/>
        <v>0</v>
      </c>
      <c r="D1088" s="32" t="e">
        <f t="shared" si="199"/>
        <v>#N/A</v>
      </c>
      <c r="E1088" s="32" t="e">
        <f>Basic!#REF!</f>
        <v>#REF!</v>
      </c>
      <c r="F1088" s="40"/>
      <c r="G1088" s="80">
        <f>IFERROR(VLOOKUP(A1088,HistData!Y:Z,2,FALSE)/100,G1087)</f>
        <v>0.19510000000000002</v>
      </c>
      <c r="H1088" s="80" t="str">
        <f>_xll.BDH($B$1,"IVOL_MONEYNESS",A1088,A1088,"IVOL_MATURITY=MATURITY_1STM","IVOL_MONEYNESS_LEVEL=MONEY_LVL_100_","DTS=H","FACTOR=.01","DAYS=W")</f>
        <v>#N/A Start Date</v>
      </c>
      <c r="I1088" s="81" t="str">
        <f t="shared" si="200"/>
        <v>#N/A Start Date</v>
      </c>
      <c r="J1088" s="34" t="e">
        <f t="shared" si="192"/>
        <v>#REF!</v>
      </c>
      <c r="K1088" s="35" t="e">
        <f t="shared" si="193"/>
        <v>#VALUE!</v>
      </c>
      <c r="L1088" s="35" t="e">
        <f t="shared" si="194"/>
        <v>#REF!</v>
      </c>
      <c r="M1088" s="35" t="e">
        <f t="shared" si="201"/>
        <v>#REF!</v>
      </c>
      <c r="N1088" s="35" t="e">
        <f t="shared" si="202"/>
        <v>#REF!</v>
      </c>
      <c r="O1088" s="36" t="e">
        <f t="shared" si="203"/>
        <v>#REF!</v>
      </c>
      <c r="Q1088" s="37">
        <f t="shared" si="195"/>
        <v>0</v>
      </c>
      <c r="R1088" s="38" t="e">
        <f t="shared" si="196"/>
        <v>#REF!</v>
      </c>
      <c r="S1088" s="39" t="e">
        <f t="shared" si="197"/>
        <v>#REF!</v>
      </c>
    </row>
    <row r="1089" spans="1:19" x14ac:dyDescent="0.25">
      <c r="A1089" s="2"/>
      <c r="C1089">
        <f t="shared" si="198"/>
        <v>0</v>
      </c>
      <c r="D1089" s="32" t="e">
        <f t="shared" si="199"/>
        <v>#N/A</v>
      </c>
      <c r="E1089" s="32" t="e">
        <f>Basic!#REF!</f>
        <v>#REF!</v>
      </c>
      <c r="F1089" s="40"/>
      <c r="G1089" s="80">
        <f>IFERROR(VLOOKUP(A1089,HistData!Y:Z,2,FALSE)/100,G1088)</f>
        <v>0.19510000000000002</v>
      </c>
      <c r="H1089" s="80" t="str">
        <f>_xll.BDH($B$1,"IVOL_MONEYNESS",A1089,A1089,"IVOL_MATURITY=MATURITY_1STM","IVOL_MONEYNESS_LEVEL=MONEY_LVL_100_","DTS=H","FACTOR=.01","DAYS=W")</f>
        <v>#N/A Start Date</v>
      </c>
      <c r="I1089" s="81" t="str">
        <f t="shared" si="200"/>
        <v>#N/A Start Date</v>
      </c>
      <c r="J1089" s="34" t="e">
        <f t="shared" si="192"/>
        <v>#REF!</v>
      </c>
      <c r="K1089" s="35" t="e">
        <f t="shared" si="193"/>
        <v>#VALUE!</v>
      </c>
      <c r="L1089" s="35" t="e">
        <f t="shared" si="194"/>
        <v>#REF!</v>
      </c>
      <c r="M1089" s="35" t="e">
        <f t="shared" si="201"/>
        <v>#REF!</v>
      </c>
      <c r="N1089" s="35" t="e">
        <f t="shared" si="202"/>
        <v>#REF!</v>
      </c>
      <c r="O1089" s="36" t="e">
        <f t="shared" si="203"/>
        <v>#REF!</v>
      </c>
      <c r="Q1089" s="37">
        <f t="shared" si="195"/>
        <v>0</v>
      </c>
      <c r="R1089" s="38" t="e">
        <f t="shared" si="196"/>
        <v>#REF!</v>
      </c>
      <c r="S1089" s="39" t="e">
        <f t="shared" si="197"/>
        <v>#REF!</v>
      </c>
    </row>
    <row r="1090" spans="1:19" x14ac:dyDescent="0.25">
      <c r="A1090" s="2"/>
      <c r="C1090">
        <f t="shared" si="198"/>
        <v>0</v>
      </c>
      <c r="D1090" s="32" t="e">
        <f t="shared" si="199"/>
        <v>#N/A</v>
      </c>
      <c r="E1090" s="32" t="e">
        <f>Basic!#REF!</f>
        <v>#REF!</v>
      </c>
      <c r="F1090" s="40"/>
      <c r="G1090" s="80">
        <f>IFERROR(VLOOKUP(A1090,HistData!Y:Z,2,FALSE)/100,G1089)</f>
        <v>0.19510000000000002</v>
      </c>
      <c r="H1090" s="80" t="str">
        <f>_xll.BDH($B$1,"IVOL_MONEYNESS",A1090,A1090,"IVOL_MATURITY=MATURITY_1STM","IVOL_MONEYNESS_LEVEL=MONEY_LVL_100_","DTS=H","FACTOR=.01","DAYS=W")</f>
        <v>#N/A Start Date</v>
      </c>
      <c r="I1090" s="81" t="str">
        <f t="shared" si="200"/>
        <v>#N/A Start Date</v>
      </c>
      <c r="J1090" s="34" t="e">
        <f t="shared" si="192"/>
        <v>#REF!</v>
      </c>
      <c r="K1090" s="35" t="e">
        <f t="shared" si="193"/>
        <v>#VALUE!</v>
      </c>
      <c r="L1090" s="35" t="e">
        <f t="shared" si="194"/>
        <v>#REF!</v>
      </c>
      <c r="M1090" s="35" t="e">
        <f t="shared" si="201"/>
        <v>#REF!</v>
      </c>
      <c r="N1090" s="35" t="e">
        <f t="shared" si="202"/>
        <v>#REF!</v>
      </c>
      <c r="O1090" s="36" t="e">
        <f t="shared" si="203"/>
        <v>#REF!</v>
      </c>
      <c r="Q1090" s="37">
        <f t="shared" si="195"/>
        <v>0</v>
      </c>
      <c r="R1090" s="38" t="e">
        <f t="shared" si="196"/>
        <v>#REF!</v>
      </c>
      <c r="S1090" s="39" t="e">
        <f t="shared" si="197"/>
        <v>#REF!</v>
      </c>
    </row>
    <row r="1091" spans="1:19" x14ac:dyDescent="0.25">
      <c r="A1091" s="2"/>
      <c r="C1091">
        <f t="shared" si="198"/>
        <v>0</v>
      </c>
      <c r="D1091" s="32" t="e">
        <f t="shared" si="199"/>
        <v>#N/A</v>
      </c>
      <c r="E1091" s="32" t="e">
        <f>Basic!#REF!</f>
        <v>#REF!</v>
      </c>
      <c r="F1091" s="40"/>
      <c r="G1091" s="80">
        <f>IFERROR(VLOOKUP(A1091,HistData!Y:Z,2,FALSE)/100,G1090)</f>
        <v>0.19510000000000002</v>
      </c>
      <c r="H1091" s="80" t="str">
        <f>_xll.BDH($B$1,"IVOL_MONEYNESS",A1091,A1091,"IVOL_MATURITY=MATURITY_1STM","IVOL_MONEYNESS_LEVEL=MONEY_LVL_100_","DTS=H","FACTOR=.01","DAYS=W")</f>
        <v>#N/A Start Date</v>
      </c>
      <c r="I1091" s="81" t="str">
        <f t="shared" si="200"/>
        <v>#N/A Start Date</v>
      </c>
      <c r="J1091" s="34" t="e">
        <f t="shared" si="192"/>
        <v>#REF!</v>
      </c>
      <c r="K1091" s="35" t="e">
        <f t="shared" si="193"/>
        <v>#VALUE!</v>
      </c>
      <c r="L1091" s="35" t="e">
        <f t="shared" si="194"/>
        <v>#REF!</v>
      </c>
      <c r="M1091" s="35" t="e">
        <f t="shared" si="201"/>
        <v>#REF!</v>
      </c>
      <c r="N1091" s="35" t="e">
        <f t="shared" si="202"/>
        <v>#REF!</v>
      </c>
      <c r="O1091" s="36" t="e">
        <f t="shared" si="203"/>
        <v>#REF!</v>
      </c>
      <c r="Q1091" s="37">
        <f t="shared" si="195"/>
        <v>0</v>
      </c>
      <c r="R1091" s="38" t="e">
        <f t="shared" si="196"/>
        <v>#REF!</v>
      </c>
      <c r="S1091" s="39" t="e">
        <f t="shared" si="197"/>
        <v>#REF!</v>
      </c>
    </row>
    <row r="1092" spans="1:19" x14ac:dyDescent="0.25">
      <c r="A1092" s="2"/>
      <c r="C1092">
        <f t="shared" si="198"/>
        <v>0</v>
      </c>
      <c r="D1092" s="32" t="e">
        <f t="shared" si="199"/>
        <v>#N/A</v>
      </c>
      <c r="E1092" s="32" t="e">
        <f>Basic!#REF!</f>
        <v>#REF!</v>
      </c>
      <c r="F1092" s="40"/>
      <c r="G1092" s="80">
        <f>IFERROR(VLOOKUP(A1092,HistData!Y:Z,2,FALSE)/100,G1091)</f>
        <v>0.19510000000000002</v>
      </c>
      <c r="H1092" s="80" t="str">
        <f>_xll.BDH($B$1,"IVOL_MONEYNESS",A1092,A1092,"IVOL_MATURITY=MATURITY_1STM","IVOL_MONEYNESS_LEVEL=MONEY_LVL_100_","DTS=H","FACTOR=.01","DAYS=W")</f>
        <v>#N/A Start Date</v>
      </c>
      <c r="I1092" s="81" t="str">
        <f t="shared" si="200"/>
        <v>#N/A Start Date</v>
      </c>
      <c r="J1092" s="34" t="e">
        <f t="shared" si="192"/>
        <v>#REF!</v>
      </c>
      <c r="K1092" s="35" t="e">
        <f t="shared" si="193"/>
        <v>#VALUE!</v>
      </c>
      <c r="L1092" s="35" t="e">
        <f t="shared" si="194"/>
        <v>#REF!</v>
      </c>
      <c r="M1092" s="35" t="e">
        <f t="shared" si="201"/>
        <v>#REF!</v>
      </c>
      <c r="N1092" s="35" t="e">
        <f t="shared" si="202"/>
        <v>#REF!</v>
      </c>
      <c r="O1092" s="36" t="e">
        <f t="shared" si="203"/>
        <v>#REF!</v>
      </c>
      <c r="Q1092" s="37">
        <f t="shared" si="195"/>
        <v>0</v>
      </c>
      <c r="R1092" s="38" t="e">
        <f t="shared" si="196"/>
        <v>#REF!</v>
      </c>
      <c r="S1092" s="39" t="e">
        <f t="shared" si="197"/>
        <v>#REF!</v>
      </c>
    </row>
    <row r="1093" spans="1:19" x14ac:dyDescent="0.25">
      <c r="A1093" s="2"/>
      <c r="C1093">
        <f t="shared" si="198"/>
        <v>0</v>
      </c>
      <c r="D1093" s="32" t="e">
        <f t="shared" si="199"/>
        <v>#N/A</v>
      </c>
      <c r="E1093" s="32" t="e">
        <f>Basic!#REF!</f>
        <v>#REF!</v>
      </c>
      <c r="F1093" s="40"/>
      <c r="G1093" s="80">
        <f>IFERROR(VLOOKUP(A1093,HistData!Y:Z,2,FALSE)/100,G1092)</f>
        <v>0.19510000000000002</v>
      </c>
      <c r="H1093" s="80" t="str">
        <f>_xll.BDH($B$1,"IVOL_MONEYNESS",A1093,A1093,"IVOL_MATURITY=MATURITY_1STM","IVOL_MONEYNESS_LEVEL=MONEY_LVL_100_","DTS=H","FACTOR=.01","DAYS=W")</f>
        <v>#N/A Start Date</v>
      </c>
      <c r="I1093" s="81" t="str">
        <f t="shared" si="200"/>
        <v>#N/A Start Date</v>
      </c>
      <c r="J1093" s="34" t="e">
        <f t="shared" si="192"/>
        <v>#REF!</v>
      </c>
      <c r="K1093" s="35" t="e">
        <f t="shared" si="193"/>
        <v>#VALUE!</v>
      </c>
      <c r="L1093" s="35" t="e">
        <f t="shared" si="194"/>
        <v>#REF!</v>
      </c>
      <c r="M1093" s="35" t="e">
        <f t="shared" si="201"/>
        <v>#REF!</v>
      </c>
      <c r="N1093" s="35" t="e">
        <f t="shared" si="202"/>
        <v>#REF!</v>
      </c>
      <c r="O1093" s="36" t="e">
        <f t="shared" si="203"/>
        <v>#REF!</v>
      </c>
      <c r="Q1093" s="37">
        <f t="shared" si="195"/>
        <v>0</v>
      </c>
      <c r="R1093" s="38" t="e">
        <f t="shared" si="196"/>
        <v>#REF!</v>
      </c>
      <c r="S1093" s="39" t="e">
        <f t="shared" si="197"/>
        <v>#REF!</v>
      </c>
    </row>
    <row r="1094" spans="1:19" x14ac:dyDescent="0.25">
      <c r="A1094" s="2"/>
      <c r="C1094">
        <f t="shared" si="198"/>
        <v>0</v>
      </c>
      <c r="D1094" s="32" t="e">
        <f t="shared" si="199"/>
        <v>#N/A</v>
      </c>
      <c r="E1094" s="32" t="e">
        <f>Basic!#REF!</f>
        <v>#REF!</v>
      </c>
      <c r="F1094" s="40"/>
      <c r="G1094" s="80">
        <f>IFERROR(VLOOKUP(A1094,HistData!Y:Z,2,FALSE)/100,G1093)</f>
        <v>0.19510000000000002</v>
      </c>
      <c r="H1094" s="80" t="str">
        <f>_xll.BDH($B$1,"IVOL_MONEYNESS",A1094,A1094,"IVOL_MATURITY=MATURITY_1STM","IVOL_MONEYNESS_LEVEL=MONEY_LVL_100_","DTS=H","FACTOR=.01","DAYS=W")</f>
        <v>#N/A Start Date</v>
      </c>
      <c r="I1094" s="81" t="str">
        <f t="shared" si="200"/>
        <v>#N/A Start Date</v>
      </c>
      <c r="J1094" s="34" t="e">
        <f t="shared" ref="J1094:J1157" si="204">++E1094*EXP(-F1094*(D1094/365))</f>
        <v>#REF!</v>
      </c>
      <c r="K1094" s="35" t="e">
        <f t="shared" ref="K1094:K1157" si="205">+I1094*(D1094/365)^0.5</f>
        <v>#VALUE!</v>
      </c>
      <c r="L1094" s="35" t="e">
        <f t="shared" ref="L1094:L1157" si="206">++(LN(B1094/E1094)+(F1094+I1094*I1094/2)*(D1094/365))/(I1094*(D1094/365)^0.5)</f>
        <v>#REF!</v>
      </c>
      <c r="M1094" s="35" t="e">
        <f t="shared" si="201"/>
        <v>#REF!</v>
      </c>
      <c r="N1094" s="35" t="e">
        <f t="shared" si="202"/>
        <v>#REF!</v>
      </c>
      <c r="O1094" s="36" t="e">
        <f t="shared" si="203"/>
        <v>#REF!</v>
      </c>
      <c r="Q1094" s="37">
        <f t="shared" ref="Q1094:Q1157" si="207">A1094</f>
        <v>0</v>
      </c>
      <c r="R1094" s="38" t="e">
        <f t="shared" ref="R1094:R1157" si="208">+N1094*B1094-O1094</f>
        <v>#REF!</v>
      </c>
      <c r="S1094" s="39" t="e">
        <f t="shared" ref="S1094:S1157" si="209">+R1094+J1094-B1094</f>
        <v>#REF!</v>
      </c>
    </row>
    <row r="1095" spans="1:19" x14ac:dyDescent="0.25">
      <c r="A1095" s="2"/>
      <c r="C1095">
        <f t="shared" ref="C1095:C1158" si="210">IF(AND(DAY(A1095)&gt;=15,DAY(A1095)&lt;=21,WEEKDAY(A1095)-1=5),1,0)</f>
        <v>0</v>
      </c>
      <c r="D1095" s="32" t="e">
        <f t="shared" ref="D1095:D1158" si="211">MATCH(1,C1096:C1139,0)</f>
        <v>#N/A</v>
      </c>
      <c r="E1095" s="32" t="e">
        <f>Basic!#REF!</f>
        <v>#REF!</v>
      </c>
      <c r="F1095" s="40"/>
      <c r="G1095" s="80">
        <f>IFERROR(VLOOKUP(A1095,HistData!Y:Z,2,FALSE)/100,G1094)</f>
        <v>0.19510000000000002</v>
      </c>
      <c r="H1095" s="80" t="str">
        <f>_xll.BDH($B$1,"IVOL_MONEYNESS",A1095,A1095,"IVOL_MATURITY=MATURITY_1STM","IVOL_MONEYNESS_LEVEL=MONEY_LVL_100_","DTS=H","FACTOR=.01","DAYS=W")</f>
        <v>#N/A Start Date</v>
      </c>
      <c r="I1095" s="81" t="str">
        <f t="shared" ref="I1095:I1158" si="212">H1095</f>
        <v>#N/A Start Date</v>
      </c>
      <c r="J1095" s="34" t="e">
        <f t="shared" si="204"/>
        <v>#REF!</v>
      </c>
      <c r="K1095" s="35" t="e">
        <f t="shared" si="205"/>
        <v>#VALUE!</v>
      </c>
      <c r="L1095" s="35" t="e">
        <f t="shared" si="206"/>
        <v>#REF!</v>
      </c>
      <c r="M1095" s="35" t="e">
        <f t="shared" ref="M1095:M1158" si="213">+L1095-K1095</f>
        <v>#REF!</v>
      </c>
      <c r="N1095" s="35" t="e">
        <f t="shared" ref="N1095:N1158" si="214">NORMDIST(L1095,0,1,TRUE)</f>
        <v>#REF!</v>
      </c>
      <c r="O1095" s="36" t="e">
        <f t="shared" ref="O1095:O1158" si="215">NORMDIST(M1095,0,1,TRUE)*J1095</f>
        <v>#REF!</v>
      </c>
      <c r="Q1095" s="37">
        <f t="shared" si="207"/>
        <v>0</v>
      </c>
      <c r="R1095" s="38" t="e">
        <f t="shared" si="208"/>
        <v>#REF!</v>
      </c>
      <c r="S1095" s="39" t="e">
        <f t="shared" si="209"/>
        <v>#REF!</v>
      </c>
    </row>
    <row r="1096" spans="1:19" x14ac:dyDescent="0.25">
      <c r="A1096" s="2"/>
      <c r="C1096">
        <f t="shared" si="210"/>
        <v>0</v>
      </c>
      <c r="D1096" s="32" t="e">
        <f t="shared" si="211"/>
        <v>#N/A</v>
      </c>
      <c r="E1096" s="32" t="e">
        <f>Basic!#REF!</f>
        <v>#REF!</v>
      </c>
      <c r="F1096" s="40"/>
      <c r="G1096" s="80">
        <f>IFERROR(VLOOKUP(A1096,HistData!Y:Z,2,FALSE)/100,G1095)</f>
        <v>0.19510000000000002</v>
      </c>
      <c r="H1096" s="80" t="str">
        <f>_xll.BDH($B$1,"IVOL_MONEYNESS",A1096,A1096,"IVOL_MATURITY=MATURITY_1STM","IVOL_MONEYNESS_LEVEL=MONEY_LVL_100_","DTS=H","FACTOR=.01","DAYS=W")</f>
        <v>#N/A Start Date</v>
      </c>
      <c r="I1096" s="81" t="str">
        <f t="shared" si="212"/>
        <v>#N/A Start Date</v>
      </c>
      <c r="J1096" s="34" t="e">
        <f t="shared" si="204"/>
        <v>#REF!</v>
      </c>
      <c r="K1096" s="35" t="e">
        <f t="shared" si="205"/>
        <v>#VALUE!</v>
      </c>
      <c r="L1096" s="35" t="e">
        <f t="shared" si="206"/>
        <v>#REF!</v>
      </c>
      <c r="M1096" s="35" t="e">
        <f t="shared" si="213"/>
        <v>#REF!</v>
      </c>
      <c r="N1096" s="35" t="e">
        <f t="shared" si="214"/>
        <v>#REF!</v>
      </c>
      <c r="O1096" s="36" t="e">
        <f t="shared" si="215"/>
        <v>#REF!</v>
      </c>
      <c r="Q1096" s="37">
        <f t="shared" si="207"/>
        <v>0</v>
      </c>
      <c r="R1096" s="38" t="e">
        <f t="shared" si="208"/>
        <v>#REF!</v>
      </c>
      <c r="S1096" s="39" t="e">
        <f t="shared" si="209"/>
        <v>#REF!</v>
      </c>
    </row>
    <row r="1097" spans="1:19" x14ac:dyDescent="0.25">
      <c r="A1097" s="2"/>
      <c r="C1097">
        <f t="shared" si="210"/>
        <v>0</v>
      </c>
      <c r="D1097" s="32" t="e">
        <f t="shared" si="211"/>
        <v>#N/A</v>
      </c>
      <c r="E1097" s="32" t="e">
        <f>Basic!#REF!</f>
        <v>#REF!</v>
      </c>
      <c r="F1097" s="40"/>
      <c r="G1097" s="80">
        <f>IFERROR(VLOOKUP(A1097,HistData!Y:Z,2,FALSE)/100,G1096)</f>
        <v>0.19510000000000002</v>
      </c>
      <c r="H1097" s="80" t="str">
        <f>_xll.BDH($B$1,"IVOL_MONEYNESS",A1097,A1097,"IVOL_MATURITY=MATURITY_1STM","IVOL_MONEYNESS_LEVEL=MONEY_LVL_100_","DTS=H","FACTOR=.01","DAYS=W")</f>
        <v>#N/A Start Date</v>
      </c>
      <c r="I1097" s="81" t="str">
        <f t="shared" si="212"/>
        <v>#N/A Start Date</v>
      </c>
      <c r="J1097" s="34" t="e">
        <f t="shared" si="204"/>
        <v>#REF!</v>
      </c>
      <c r="K1097" s="35" t="e">
        <f t="shared" si="205"/>
        <v>#VALUE!</v>
      </c>
      <c r="L1097" s="35" t="e">
        <f t="shared" si="206"/>
        <v>#REF!</v>
      </c>
      <c r="M1097" s="35" t="e">
        <f t="shared" si="213"/>
        <v>#REF!</v>
      </c>
      <c r="N1097" s="35" t="e">
        <f t="shared" si="214"/>
        <v>#REF!</v>
      </c>
      <c r="O1097" s="36" t="e">
        <f t="shared" si="215"/>
        <v>#REF!</v>
      </c>
      <c r="Q1097" s="37">
        <f t="shared" si="207"/>
        <v>0</v>
      </c>
      <c r="R1097" s="38" t="e">
        <f t="shared" si="208"/>
        <v>#REF!</v>
      </c>
      <c r="S1097" s="39" t="e">
        <f t="shared" si="209"/>
        <v>#REF!</v>
      </c>
    </row>
    <row r="1098" spans="1:19" x14ac:dyDescent="0.25">
      <c r="A1098" s="2"/>
      <c r="C1098">
        <f t="shared" si="210"/>
        <v>0</v>
      </c>
      <c r="D1098" s="32" t="e">
        <f t="shared" si="211"/>
        <v>#N/A</v>
      </c>
      <c r="E1098" s="32" t="e">
        <f>Basic!#REF!</f>
        <v>#REF!</v>
      </c>
      <c r="F1098" s="40"/>
      <c r="G1098" s="80">
        <f>IFERROR(VLOOKUP(A1098,HistData!Y:Z,2,FALSE)/100,G1097)</f>
        <v>0.19510000000000002</v>
      </c>
      <c r="H1098" s="80" t="str">
        <f>_xll.BDH($B$1,"IVOL_MONEYNESS",A1098,A1098,"IVOL_MATURITY=MATURITY_1STM","IVOL_MONEYNESS_LEVEL=MONEY_LVL_100_","DTS=H","FACTOR=.01","DAYS=W")</f>
        <v>#N/A Start Date</v>
      </c>
      <c r="I1098" s="81" t="str">
        <f t="shared" si="212"/>
        <v>#N/A Start Date</v>
      </c>
      <c r="J1098" s="34" t="e">
        <f t="shared" si="204"/>
        <v>#REF!</v>
      </c>
      <c r="K1098" s="35" t="e">
        <f t="shared" si="205"/>
        <v>#VALUE!</v>
      </c>
      <c r="L1098" s="35" t="e">
        <f t="shared" si="206"/>
        <v>#REF!</v>
      </c>
      <c r="M1098" s="35" t="e">
        <f t="shared" si="213"/>
        <v>#REF!</v>
      </c>
      <c r="N1098" s="35" t="e">
        <f t="shared" si="214"/>
        <v>#REF!</v>
      </c>
      <c r="O1098" s="36" t="e">
        <f t="shared" si="215"/>
        <v>#REF!</v>
      </c>
      <c r="Q1098" s="37">
        <f t="shared" si="207"/>
        <v>0</v>
      </c>
      <c r="R1098" s="38" t="e">
        <f t="shared" si="208"/>
        <v>#REF!</v>
      </c>
      <c r="S1098" s="39" t="e">
        <f t="shared" si="209"/>
        <v>#REF!</v>
      </c>
    </row>
    <row r="1099" spans="1:19" x14ac:dyDescent="0.25">
      <c r="A1099" s="2"/>
      <c r="C1099">
        <f t="shared" si="210"/>
        <v>0</v>
      </c>
      <c r="D1099" s="32" t="e">
        <f t="shared" si="211"/>
        <v>#N/A</v>
      </c>
      <c r="E1099" s="32" t="e">
        <f>Basic!#REF!</f>
        <v>#REF!</v>
      </c>
      <c r="F1099" s="40"/>
      <c r="G1099" s="80">
        <f>IFERROR(VLOOKUP(A1099,HistData!Y:Z,2,FALSE)/100,G1098)</f>
        <v>0.19510000000000002</v>
      </c>
      <c r="H1099" s="80" t="str">
        <f>_xll.BDH($B$1,"IVOL_MONEYNESS",A1099,A1099,"IVOL_MATURITY=MATURITY_1STM","IVOL_MONEYNESS_LEVEL=MONEY_LVL_100_","DTS=H","FACTOR=.01","DAYS=W")</f>
        <v>#N/A Start Date</v>
      </c>
      <c r="I1099" s="81" t="str">
        <f t="shared" si="212"/>
        <v>#N/A Start Date</v>
      </c>
      <c r="J1099" s="34" t="e">
        <f t="shared" si="204"/>
        <v>#REF!</v>
      </c>
      <c r="K1099" s="35" t="e">
        <f t="shared" si="205"/>
        <v>#VALUE!</v>
      </c>
      <c r="L1099" s="35" t="e">
        <f t="shared" si="206"/>
        <v>#REF!</v>
      </c>
      <c r="M1099" s="35" t="e">
        <f t="shared" si="213"/>
        <v>#REF!</v>
      </c>
      <c r="N1099" s="35" t="e">
        <f t="shared" si="214"/>
        <v>#REF!</v>
      </c>
      <c r="O1099" s="36" t="e">
        <f t="shared" si="215"/>
        <v>#REF!</v>
      </c>
      <c r="Q1099" s="37">
        <f t="shared" si="207"/>
        <v>0</v>
      </c>
      <c r="R1099" s="38" t="e">
        <f t="shared" si="208"/>
        <v>#REF!</v>
      </c>
      <c r="S1099" s="39" t="e">
        <f t="shared" si="209"/>
        <v>#REF!</v>
      </c>
    </row>
    <row r="1100" spans="1:19" x14ac:dyDescent="0.25">
      <c r="A1100" s="2"/>
      <c r="C1100">
        <f t="shared" si="210"/>
        <v>0</v>
      </c>
      <c r="D1100" s="32" t="e">
        <f t="shared" si="211"/>
        <v>#N/A</v>
      </c>
      <c r="E1100" s="32" t="e">
        <f>Basic!#REF!</f>
        <v>#REF!</v>
      </c>
      <c r="F1100" s="40"/>
      <c r="G1100" s="80">
        <f>IFERROR(VLOOKUP(A1100,HistData!Y:Z,2,FALSE)/100,G1099)</f>
        <v>0.19510000000000002</v>
      </c>
      <c r="H1100" s="80" t="str">
        <f>_xll.BDH($B$1,"IVOL_MONEYNESS",A1100,A1100,"IVOL_MATURITY=MATURITY_1STM","IVOL_MONEYNESS_LEVEL=MONEY_LVL_100_","DTS=H","FACTOR=.01","DAYS=W")</f>
        <v>#N/A Start Date</v>
      </c>
      <c r="I1100" s="81" t="str">
        <f t="shared" si="212"/>
        <v>#N/A Start Date</v>
      </c>
      <c r="J1100" s="34" t="e">
        <f t="shared" si="204"/>
        <v>#REF!</v>
      </c>
      <c r="K1100" s="35" t="e">
        <f t="shared" si="205"/>
        <v>#VALUE!</v>
      </c>
      <c r="L1100" s="35" t="e">
        <f t="shared" si="206"/>
        <v>#REF!</v>
      </c>
      <c r="M1100" s="35" t="e">
        <f t="shared" si="213"/>
        <v>#REF!</v>
      </c>
      <c r="N1100" s="35" t="e">
        <f t="shared" si="214"/>
        <v>#REF!</v>
      </c>
      <c r="O1100" s="36" t="e">
        <f t="shared" si="215"/>
        <v>#REF!</v>
      </c>
      <c r="Q1100" s="37">
        <f t="shared" si="207"/>
        <v>0</v>
      </c>
      <c r="R1100" s="38" t="e">
        <f t="shared" si="208"/>
        <v>#REF!</v>
      </c>
      <c r="S1100" s="39" t="e">
        <f t="shared" si="209"/>
        <v>#REF!</v>
      </c>
    </row>
    <row r="1101" spans="1:19" x14ac:dyDescent="0.25">
      <c r="A1101" s="2"/>
      <c r="C1101">
        <f t="shared" si="210"/>
        <v>0</v>
      </c>
      <c r="D1101" s="32" t="e">
        <f t="shared" si="211"/>
        <v>#N/A</v>
      </c>
      <c r="E1101" s="32" t="e">
        <f>Basic!#REF!</f>
        <v>#REF!</v>
      </c>
      <c r="F1101" s="40"/>
      <c r="G1101" s="80">
        <f>IFERROR(VLOOKUP(A1101,HistData!Y:Z,2,FALSE)/100,G1100)</f>
        <v>0.19510000000000002</v>
      </c>
      <c r="H1101" s="80" t="str">
        <f>_xll.BDH($B$1,"IVOL_MONEYNESS",A1101,A1101,"IVOL_MATURITY=MATURITY_1STM","IVOL_MONEYNESS_LEVEL=MONEY_LVL_100_","DTS=H","FACTOR=.01","DAYS=W")</f>
        <v>#N/A Start Date</v>
      </c>
      <c r="I1101" s="81" t="str">
        <f t="shared" si="212"/>
        <v>#N/A Start Date</v>
      </c>
      <c r="J1101" s="34" t="e">
        <f t="shared" si="204"/>
        <v>#REF!</v>
      </c>
      <c r="K1101" s="35" t="e">
        <f t="shared" si="205"/>
        <v>#VALUE!</v>
      </c>
      <c r="L1101" s="35" t="e">
        <f t="shared" si="206"/>
        <v>#REF!</v>
      </c>
      <c r="M1101" s="35" t="e">
        <f t="shared" si="213"/>
        <v>#REF!</v>
      </c>
      <c r="N1101" s="35" t="e">
        <f t="shared" si="214"/>
        <v>#REF!</v>
      </c>
      <c r="O1101" s="36" t="e">
        <f t="shared" si="215"/>
        <v>#REF!</v>
      </c>
      <c r="Q1101" s="37">
        <f t="shared" si="207"/>
        <v>0</v>
      </c>
      <c r="R1101" s="38" t="e">
        <f t="shared" si="208"/>
        <v>#REF!</v>
      </c>
      <c r="S1101" s="39" t="e">
        <f t="shared" si="209"/>
        <v>#REF!</v>
      </c>
    </row>
    <row r="1102" spans="1:19" x14ac:dyDescent="0.25">
      <c r="A1102" s="2"/>
      <c r="C1102">
        <f t="shared" si="210"/>
        <v>0</v>
      </c>
      <c r="D1102" s="32" t="e">
        <f t="shared" si="211"/>
        <v>#N/A</v>
      </c>
      <c r="E1102" s="32" t="e">
        <f>Basic!#REF!</f>
        <v>#REF!</v>
      </c>
      <c r="F1102" s="40"/>
      <c r="G1102" s="80">
        <f>IFERROR(VLOOKUP(A1102,HistData!Y:Z,2,FALSE)/100,G1101)</f>
        <v>0.19510000000000002</v>
      </c>
      <c r="H1102" s="80" t="str">
        <f>_xll.BDH($B$1,"IVOL_MONEYNESS",A1102,A1102,"IVOL_MATURITY=MATURITY_1STM","IVOL_MONEYNESS_LEVEL=MONEY_LVL_100_","DTS=H","FACTOR=.01","DAYS=W")</f>
        <v>#N/A Start Date</v>
      </c>
      <c r="I1102" s="81" t="str">
        <f t="shared" si="212"/>
        <v>#N/A Start Date</v>
      </c>
      <c r="J1102" s="34" t="e">
        <f t="shared" si="204"/>
        <v>#REF!</v>
      </c>
      <c r="K1102" s="35" t="e">
        <f t="shared" si="205"/>
        <v>#VALUE!</v>
      </c>
      <c r="L1102" s="35" t="e">
        <f t="shared" si="206"/>
        <v>#REF!</v>
      </c>
      <c r="M1102" s="35" t="e">
        <f t="shared" si="213"/>
        <v>#REF!</v>
      </c>
      <c r="N1102" s="35" t="e">
        <f t="shared" si="214"/>
        <v>#REF!</v>
      </c>
      <c r="O1102" s="36" t="e">
        <f t="shared" si="215"/>
        <v>#REF!</v>
      </c>
      <c r="Q1102" s="37">
        <f t="shared" si="207"/>
        <v>0</v>
      </c>
      <c r="R1102" s="38" t="e">
        <f t="shared" si="208"/>
        <v>#REF!</v>
      </c>
      <c r="S1102" s="39" t="e">
        <f t="shared" si="209"/>
        <v>#REF!</v>
      </c>
    </row>
    <row r="1103" spans="1:19" x14ac:dyDescent="0.25">
      <c r="A1103" s="2"/>
      <c r="C1103">
        <f t="shared" si="210"/>
        <v>0</v>
      </c>
      <c r="D1103" s="32" t="e">
        <f t="shared" si="211"/>
        <v>#N/A</v>
      </c>
      <c r="E1103" s="32" t="e">
        <f>Basic!#REF!</f>
        <v>#REF!</v>
      </c>
      <c r="F1103" s="40"/>
      <c r="G1103" s="80">
        <f>IFERROR(VLOOKUP(A1103,HistData!Y:Z,2,FALSE)/100,G1102)</f>
        <v>0.19510000000000002</v>
      </c>
      <c r="H1103" s="80" t="str">
        <f>_xll.BDH($B$1,"IVOL_MONEYNESS",A1103,A1103,"IVOL_MATURITY=MATURITY_1STM","IVOL_MONEYNESS_LEVEL=MONEY_LVL_100_","DTS=H","FACTOR=.01","DAYS=W")</f>
        <v>#N/A Start Date</v>
      </c>
      <c r="I1103" s="81" t="str">
        <f t="shared" si="212"/>
        <v>#N/A Start Date</v>
      </c>
      <c r="J1103" s="34" t="e">
        <f t="shared" si="204"/>
        <v>#REF!</v>
      </c>
      <c r="K1103" s="35" t="e">
        <f t="shared" si="205"/>
        <v>#VALUE!</v>
      </c>
      <c r="L1103" s="35" t="e">
        <f t="shared" si="206"/>
        <v>#REF!</v>
      </c>
      <c r="M1103" s="35" t="e">
        <f t="shared" si="213"/>
        <v>#REF!</v>
      </c>
      <c r="N1103" s="35" t="e">
        <f t="shared" si="214"/>
        <v>#REF!</v>
      </c>
      <c r="O1103" s="36" t="e">
        <f t="shared" si="215"/>
        <v>#REF!</v>
      </c>
      <c r="Q1103" s="37">
        <f t="shared" si="207"/>
        <v>0</v>
      </c>
      <c r="R1103" s="38" t="e">
        <f t="shared" si="208"/>
        <v>#REF!</v>
      </c>
      <c r="S1103" s="39" t="e">
        <f t="shared" si="209"/>
        <v>#REF!</v>
      </c>
    </row>
    <row r="1104" spans="1:19" x14ac:dyDescent="0.25">
      <c r="A1104" s="2"/>
      <c r="C1104">
        <f t="shared" si="210"/>
        <v>0</v>
      </c>
      <c r="D1104" s="32" t="e">
        <f t="shared" si="211"/>
        <v>#N/A</v>
      </c>
      <c r="E1104" s="32" t="e">
        <f>Basic!#REF!</f>
        <v>#REF!</v>
      </c>
      <c r="F1104" s="40"/>
      <c r="G1104" s="80">
        <f>IFERROR(VLOOKUP(A1104,HistData!Y:Z,2,FALSE)/100,G1103)</f>
        <v>0.19510000000000002</v>
      </c>
      <c r="H1104" s="80" t="str">
        <f>_xll.BDH($B$1,"IVOL_MONEYNESS",A1104,A1104,"IVOL_MATURITY=MATURITY_1STM","IVOL_MONEYNESS_LEVEL=MONEY_LVL_100_","DTS=H","FACTOR=.01","DAYS=W")</f>
        <v>#N/A Start Date</v>
      </c>
      <c r="I1104" s="81" t="str">
        <f t="shared" si="212"/>
        <v>#N/A Start Date</v>
      </c>
      <c r="J1104" s="34" t="e">
        <f t="shared" si="204"/>
        <v>#REF!</v>
      </c>
      <c r="K1104" s="35" t="e">
        <f t="shared" si="205"/>
        <v>#VALUE!</v>
      </c>
      <c r="L1104" s="35" t="e">
        <f t="shared" si="206"/>
        <v>#REF!</v>
      </c>
      <c r="M1104" s="35" t="e">
        <f t="shared" si="213"/>
        <v>#REF!</v>
      </c>
      <c r="N1104" s="35" t="e">
        <f t="shared" si="214"/>
        <v>#REF!</v>
      </c>
      <c r="O1104" s="36" t="e">
        <f t="shared" si="215"/>
        <v>#REF!</v>
      </c>
      <c r="Q1104" s="37">
        <f t="shared" si="207"/>
        <v>0</v>
      </c>
      <c r="R1104" s="38" t="e">
        <f t="shared" si="208"/>
        <v>#REF!</v>
      </c>
      <c r="S1104" s="39" t="e">
        <f t="shared" si="209"/>
        <v>#REF!</v>
      </c>
    </row>
    <row r="1105" spans="1:19" x14ac:dyDescent="0.25">
      <c r="A1105" s="2"/>
      <c r="C1105">
        <f t="shared" si="210"/>
        <v>0</v>
      </c>
      <c r="D1105" s="32" t="e">
        <f t="shared" si="211"/>
        <v>#N/A</v>
      </c>
      <c r="E1105" s="32" t="e">
        <f>Basic!#REF!</f>
        <v>#REF!</v>
      </c>
      <c r="F1105" s="40"/>
      <c r="G1105" s="80">
        <f>IFERROR(VLOOKUP(A1105,HistData!Y:Z,2,FALSE)/100,G1104)</f>
        <v>0.19510000000000002</v>
      </c>
      <c r="H1105" s="80" t="str">
        <f>_xll.BDH($B$1,"IVOL_MONEYNESS",A1105,A1105,"IVOL_MATURITY=MATURITY_1STM","IVOL_MONEYNESS_LEVEL=MONEY_LVL_100_","DTS=H","FACTOR=.01","DAYS=W")</f>
        <v>#N/A Start Date</v>
      </c>
      <c r="I1105" s="81" t="str">
        <f t="shared" si="212"/>
        <v>#N/A Start Date</v>
      </c>
      <c r="J1105" s="34" t="e">
        <f t="shared" si="204"/>
        <v>#REF!</v>
      </c>
      <c r="K1105" s="35" t="e">
        <f t="shared" si="205"/>
        <v>#VALUE!</v>
      </c>
      <c r="L1105" s="35" t="e">
        <f t="shared" si="206"/>
        <v>#REF!</v>
      </c>
      <c r="M1105" s="35" t="e">
        <f t="shared" si="213"/>
        <v>#REF!</v>
      </c>
      <c r="N1105" s="35" t="e">
        <f t="shared" si="214"/>
        <v>#REF!</v>
      </c>
      <c r="O1105" s="36" t="e">
        <f t="shared" si="215"/>
        <v>#REF!</v>
      </c>
      <c r="Q1105" s="37">
        <f t="shared" si="207"/>
        <v>0</v>
      </c>
      <c r="R1105" s="38" t="e">
        <f t="shared" si="208"/>
        <v>#REF!</v>
      </c>
      <c r="S1105" s="39" t="e">
        <f t="shared" si="209"/>
        <v>#REF!</v>
      </c>
    </row>
    <row r="1106" spans="1:19" x14ac:dyDescent="0.25">
      <c r="A1106" s="2"/>
      <c r="C1106">
        <f t="shared" si="210"/>
        <v>0</v>
      </c>
      <c r="D1106" s="32" t="e">
        <f t="shared" si="211"/>
        <v>#N/A</v>
      </c>
      <c r="E1106" s="32" t="e">
        <f>Basic!#REF!</f>
        <v>#REF!</v>
      </c>
      <c r="F1106" s="40"/>
      <c r="G1106" s="80">
        <f>IFERROR(VLOOKUP(A1106,HistData!Y:Z,2,FALSE)/100,G1105)</f>
        <v>0.19510000000000002</v>
      </c>
      <c r="H1106" s="80" t="str">
        <f>_xll.BDH($B$1,"IVOL_MONEYNESS",A1106,A1106,"IVOL_MATURITY=MATURITY_1STM","IVOL_MONEYNESS_LEVEL=MONEY_LVL_100_","DTS=H","FACTOR=.01","DAYS=W")</f>
        <v>#N/A Start Date</v>
      </c>
      <c r="I1106" s="81" t="str">
        <f t="shared" si="212"/>
        <v>#N/A Start Date</v>
      </c>
      <c r="J1106" s="34" t="e">
        <f t="shared" si="204"/>
        <v>#REF!</v>
      </c>
      <c r="K1106" s="35" t="e">
        <f t="shared" si="205"/>
        <v>#VALUE!</v>
      </c>
      <c r="L1106" s="35" t="e">
        <f t="shared" si="206"/>
        <v>#REF!</v>
      </c>
      <c r="M1106" s="35" t="e">
        <f t="shared" si="213"/>
        <v>#REF!</v>
      </c>
      <c r="N1106" s="35" t="e">
        <f t="shared" si="214"/>
        <v>#REF!</v>
      </c>
      <c r="O1106" s="36" t="e">
        <f t="shared" si="215"/>
        <v>#REF!</v>
      </c>
      <c r="Q1106" s="37">
        <f t="shared" si="207"/>
        <v>0</v>
      </c>
      <c r="R1106" s="38" t="e">
        <f t="shared" si="208"/>
        <v>#REF!</v>
      </c>
      <c r="S1106" s="39" t="e">
        <f t="shared" si="209"/>
        <v>#REF!</v>
      </c>
    </row>
    <row r="1107" spans="1:19" x14ac:dyDescent="0.25">
      <c r="A1107" s="2"/>
      <c r="C1107">
        <f t="shared" si="210"/>
        <v>0</v>
      </c>
      <c r="D1107" s="32" t="e">
        <f t="shared" si="211"/>
        <v>#N/A</v>
      </c>
      <c r="E1107" s="32" t="e">
        <f>Basic!#REF!</f>
        <v>#REF!</v>
      </c>
      <c r="F1107" s="40"/>
      <c r="G1107" s="80">
        <f>IFERROR(VLOOKUP(A1107,HistData!Y:Z,2,FALSE)/100,G1106)</f>
        <v>0.19510000000000002</v>
      </c>
      <c r="H1107" s="80" t="str">
        <f>_xll.BDH($B$1,"IVOL_MONEYNESS",A1107,A1107,"IVOL_MATURITY=MATURITY_1STM","IVOL_MONEYNESS_LEVEL=MONEY_LVL_100_","DTS=H","FACTOR=.01","DAYS=W")</f>
        <v>#N/A Start Date</v>
      </c>
      <c r="I1107" s="81" t="str">
        <f t="shared" si="212"/>
        <v>#N/A Start Date</v>
      </c>
      <c r="J1107" s="34" t="e">
        <f t="shared" si="204"/>
        <v>#REF!</v>
      </c>
      <c r="K1107" s="35" t="e">
        <f t="shared" si="205"/>
        <v>#VALUE!</v>
      </c>
      <c r="L1107" s="35" t="e">
        <f t="shared" si="206"/>
        <v>#REF!</v>
      </c>
      <c r="M1107" s="35" t="e">
        <f t="shared" si="213"/>
        <v>#REF!</v>
      </c>
      <c r="N1107" s="35" t="e">
        <f t="shared" si="214"/>
        <v>#REF!</v>
      </c>
      <c r="O1107" s="36" t="e">
        <f t="shared" si="215"/>
        <v>#REF!</v>
      </c>
      <c r="Q1107" s="37">
        <f t="shared" si="207"/>
        <v>0</v>
      </c>
      <c r="R1107" s="38" t="e">
        <f t="shared" si="208"/>
        <v>#REF!</v>
      </c>
      <c r="S1107" s="39" t="e">
        <f t="shared" si="209"/>
        <v>#REF!</v>
      </c>
    </row>
    <row r="1108" spans="1:19" x14ac:dyDescent="0.25">
      <c r="A1108" s="2"/>
      <c r="C1108">
        <f t="shared" si="210"/>
        <v>0</v>
      </c>
      <c r="D1108" s="32" t="e">
        <f t="shared" si="211"/>
        <v>#N/A</v>
      </c>
      <c r="E1108" s="32" t="e">
        <f>Basic!#REF!</f>
        <v>#REF!</v>
      </c>
      <c r="F1108" s="40"/>
      <c r="G1108" s="80">
        <f>IFERROR(VLOOKUP(A1108,HistData!Y:Z,2,FALSE)/100,G1107)</f>
        <v>0.19510000000000002</v>
      </c>
      <c r="H1108" s="80" t="str">
        <f>_xll.BDH($B$1,"IVOL_MONEYNESS",A1108,A1108,"IVOL_MATURITY=MATURITY_1STM","IVOL_MONEYNESS_LEVEL=MONEY_LVL_100_","DTS=H","FACTOR=.01","DAYS=W")</f>
        <v>#N/A Start Date</v>
      </c>
      <c r="I1108" s="81" t="str">
        <f t="shared" si="212"/>
        <v>#N/A Start Date</v>
      </c>
      <c r="J1108" s="34" t="e">
        <f t="shared" si="204"/>
        <v>#REF!</v>
      </c>
      <c r="K1108" s="35" t="e">
        <f t="shared" si="205"/>
        <v>#VALUE!</v>
      </c>
      <c r="L1108" s="35" t="e">
        <f t="shared" si="206"/>
        <v>#REF!</v>
      </c>
      <c r="M1108" s="35" t="e">
        <f t="shared" si="213"/>
        <v>#REF!</v>
      </c>
      <c r="N1108" s="35" t="e">
        <f t="shared" si="214"/>
        <v>#REF!</v>
      </c>
      <c r="O1108" s="36" t="e">
        <f t="shared" si="215"/>
        <v>#REF!</v>
      </c>
      <c r="Q1108" s="37">
        <f t="shared" si="207"/>
        <v>0</v>
      </c>
      <c r="R1108" s="38" t="e">
        <f t="shared" si="208"/>
        <v>#REF!</v>
      </c>
      <c r="S1108" s="39" t="e">
        <f t="shared" si="209"/>
        <v>#REF!</v>
      </c>
    </row>
    <row r="1109" spans="1:19" x14ac:dyDescent="0.25">
      <c r="A1109" s="2"/>
      <c r="C1109">
        <f t="shared" si="210"/>
        <v>0</v>
      </c>
      <c r="D1109" s="32" t="e">
        <f t="shared" si="211"/>
        <v>#N/A</v>
      </c>
      <c r="E1109" s="32" t="e">
        <f>Basic!#REF!</f>
        <v>#REF!</v>
      </c>
      <c r="F1109" s="40"/>
      <c r="G1109" s="80">
        <f>IFERROR(VLOOKUP(A1109,HistData!Y:Z,2,FALSE)/100,G1108)</f>
        <v>0.19510000000000002</v>
      </c>
      <c r="H1109" s="80" t="str">
        <f>_xll.BDH($B$1,"IVOL_MONEYNESS",A1109,A1109,"IVOL_MATURITY=MATURITY_1STM","IVOL_MONEYNESS_LEVEL=MONEY_LVL_100_","DTS=H","FACTOR=.01","DAYS=W")</f>
        <v>#N/A Start Date</v>
      </c>
      <c r="I1109" s="81" t="str">
        <f t="shared" si="212"/>
        <v>#N/A Start Date</v>
      </c>
      <c r="J1109" s="34" t="e">
        <f t="shared" si="204"/>
        <v>#REF!</v>
      </c>
      <c r="K1109" s="35" t="e">
        <f t="shared" si="205"/>
        <v>#VALUE!</v>
      </c>
      <c r="L1109" s="35" t="e">
        <f t="shared" si="206"/>
        <v>#REF!</v>
      </c>
      <c r="M1109" s="35" t="e">
        <f t="shared" si="213"/>
        <v>#REF!</v>
      </c>
      <c r="N1109" s="35" t="e">
        <f t="shared" si="214"/>
        <v>#REF!</v>
      </c>
      <c r="O1109" s="36" t="e">
        <f t="shared" si="215"/>
        <v>#REF!</v>
      </c>
      <c r="Q1109" s="37">
        <f t="shared" si="207"/>
        <v>0</v>
      </c>
      <c r="R1109" s="38" t="e">
        <f t="shared" si="208"/>
        <v>#REF!</v>
      </c>
      <c r="S1109" s="39" t="e">
        <f t="shared" si="209"/>
        <v>#REF!</v>
      </c>
    </row>
    <row r="1110" spans="1:19" x14ac:dyDescent="0.25">
      <c r="A1110" s="2"/>
      <c r="C1110">
        <f t="shared" si="210"/>
        <v>0</v>
      </c>
      <c r="D1110" s="32" t="e">
        <f t="shared" si="211"/>
        <v>#N/A</v>
      </c>
      <c r="E1110" s="32" t="e">
        <f>Basic!#REF!</f>
        <v>#REF!</v>
      </c>
      <c r="F1110" s="40"/>
      <c r="G1110" s="80">
        <f>IFERROR(VLOOKUP(A1110,HistData!Y:Z,2,FALSE)/100,G1109)</f>
        <v>0.19510000000000002</v>
      </c>
      <c r="H1110" s="80" t="str">
        <f>_xll.BDH($B$1,"IVOL_MONEYNESS",A1110,A1110,"IVOL_MATURITY=MATURITY_1STM","IVOL_MONEYNESS_LEVEL=MONEY_LVL_100_","DTS=H","FACTOR=.01","DAYS=W")</f>
        <v>#N/A Start Date</v>
      </c>
      <c r="I1110" s="81" t="str">
        <f t="shared" si="212"/>
        <v>#N/A Start Date</v>
      </c>
      <c r="J1110" s="34" t="e">
        <f t="shared" si="204"/>
        <v>#REF!</v>
      </c>
      <c r="K1110" s="35" t="e">
        <f t="shared" si="205"/>
        <v>#VALUE!</v>
      </c>
      <c r="L1110" s="35" t="e">
        <f t="shared" si="206"/>
        <v>#REF!</v>
      </c>
      <c r="M1110" s="35" t="e">
        <f t="shared" si="213"/>
        <v>#REF!</v>
      </c>
      <c r="N1110" s="35" t="e">
        <f t="shared" si="214"/>
        <v>#REF!</v>
      </c>
      <c r="O1110" s="36" t="e">
        <f t="shared" si="215"/>
        <v>#REF!</v>
      </c>
      <c r="Q1110" s="37">
        <f t="shared" si="207"/>
        <v>0</v>
      </c>
      <c r="R1110" s="38" t="e">
        <f t="shared" si="208"/>
        <v>#REF!</v>
      </c>
      <c r="S1110" s="39" t="e">
        <f t="shared" si="209"/>
        <v>#REF!</v>
      </c>
    </row>
    <row r="1111" spans="1:19" x14ac:dyDescent="0.25">
      <c r="A1111" s="2"/>
      <c r="C1111">
        <f t="shared" si="210"/>
        <v>0</v>
      </c>
      <c r="D1111" s="32" t="e">
        <f t="shared" si="211"/>
        <v>#N/A</v>
      </c>
      <c r="E1111" s="32" t="e">
        <f>Basic!#REF!</f>
        <v>#REF!</v>
      </c>
      <c r="F1111" s="40"/>
      <c r="G1111" s="80">
        <f>IFERROR(VLOOKUP(A1111,HistData!Y:Z,2,FALSE)/100,G1110)</f>
        <v>0.19510000000000002</v>
      </c>
      <c r="H1111" s="80" t="str">
        <f>_xll.BDH($B$1,"IVOL_MONEYNESS",A1111,A1111,"IVOL_MATURITY=MATURITY_1STM","IVOL_MONEYNESS_LEVEL=MONEY_LVL_100_","DTS=H","FACTOR=.01","DAYS=W")</f>
        <v>#N/A Start Date</v>
      </c>
      <c r="I1111" s="81" t="str">
        <f t="shared" si="212"/>
        <v>#N/A Start Date</v>
      </c>
      <c r="J1111" s="34" t="e">
        <f t="shared" si="204"/>
        <v>#REF!</v>
      </c>
      <c r="K1111" s="35" t="e">
        <f t="shared" si="205"/>
        <v>#VALUE!</v>
      </c>
      <c r="L1111" s="35" t="e">
        <f t="shared" si="206"/>
        <v>#REF!</v>
      </c>
      <c r="M1111" s="35" t="e">
        <f t="shared" si="213"/>
        <v>#REF!</v>
      </c>
      <c r="N1111" s="35" t="e">
        <f t="shared" si="214"/>
        <v>#REF!</v>
      </c>
      <c r="O1111" s="36" t="e">
        <f t="shared" si="215"/>
        <v>#REF!</v>
      </c>
      <c r="Q1111" s="37">
        <f t="shared" si="207"/>
        <v>0</v>
      </c>
      <c r="R1111" s="38" t="e">
        <f t="shared" si="208"/>
        <v>#REF!</v>
      </c>
      <c r="S1111" s="39" t="e">
        <f t="shared" si="209"/>
        <v>#REF!</v>
      </c>
    </row>
    <row r="1112" spans="1:19" x14ac:dyDescent="0.25">
      <c r="A1112" s="2"/>
      <c r="C1112">
        <f t="shared" si="210"/>
        <v>0</v>
      </c>
      <c r="D1112" s="32" t="e">
        <f t="shared" si="211"/>
        <v>#N/A</v>
      </c>
      <c r="E1112" s="32" t="e">
        <f>Basic!#REF!</f>
        <v>#REF!</v>
      </c>
      <c r="F1112" s="40"/>
      <c r="G1112" s="80">
        <f>IFERROR(VLOOKUP(A1112,HistData!Y:Z,2,FALSE)/100,G1111)</f>
        <v>0.19510000000000002</v>
      </c>
      <c r="H1112" s="80" t="str">
        <f>_xll.BDH($B$1,"IVOL_MONEYNESS",A1112,A1112,"IVOL_MATURITY=MATURITY_1STM","IVOL_MONEYNESS_LEVEL=MONEY_LVL_100_","DTS=H","FACTOR=.01","DAYS=W")</f>
        <v>#N/A Start Date</v>
      </c>
      <c r="I1112" s="81" t="str">
        <f t="shared" si="212"/>
        <v>#N/A Start Date</v>
      </c>
      <c r="J1112" s="34" t="e">
        <f t="shared" si="204"/>
        <v>#REF!</v>
      </c>
      <c r="K1112" s="35" t="e">
        <f t="shared" si="205"/>
        <v>#VALUE!</v>
      </c>
      <c r="L1112" s="35" t="e">
        <f t="shared" si="206"/>
        <v>#REF!</v>
      </c>
      <c r="M1112" s="35" t="e">
        <f t="shared" si="213"/>
        <v>#REF!</v>
      </c>
      <c r="N1112" s="35" t="e">
        <f t="shared" si="214"/>
        <v>#REF!</v>
      </c>
      <c r="O1112" s="36" t="e">
        <f t="shared" si="215"/>
        <v>#REF!</v>
      </c>
      <c r="Q1112" s="37">
        <f t="shared" si="207"/>
        <v>0</v>
      </c>
      <c r="R1112" s="38" t="e">
        <f t="shared" si="208"/>
        <v>#REF!</v>
      </c>
      <c r="S1112" s="39" t="e">
        <f t="shared" si="209"/>
        <v>#REF!</v>
      </c>
    </row>
    <row r="1113" spans="1:19" x14ac:dyDescent="0.25">
      <c r="A1113" s="2"/>
      <c r="C1113">
        <f t="shared" si="210"/>
        <v>0</v>
      </c>
      <c r="D1113" s="32" t="e">
        <f t="shared" si="211"/>
        <v>#N/A</v>
      </c>
      <c r="E1113" s="32" t="e">
        <f>Basic!#REF!</f>
        <v>#REF!</v>
      </c>
      <c r="F1113" s="40"/>
      <c r="G1113" s="80">
        <f>IFERROR(VLOOKUP(A1113,HistData!Y:Z,2,FALSE)/100,G1112)</f>
        <v>0.19510000000000002</v>
      </c>
      <c r="H1113" s="80" t="str">
        <f>_xll.BDH($B$1,"IVOL_MONEYNESS",A1113,A1113,"IVOL_MATURITY=MATURITY_1STM","IVOL_MONEYNESS_LEVEL=MONEY_LVL_100_","DTS=H","FACTOR=.01","DAYS=W")</f>
        <v>#N/A Start Date</v>
      </c>
      <c r="I1113" s="81" t="str">
        <f t="shared" si="212"/>
        <v>#N/A Start Date</v>
      </c>
      <c r="J1113" s="34" t="e">
        <f t="shared" si="204"/>
        <v>#REF!</v>
      </c>
      <c r="K1113" s="35" t="e">
        <f t="shared" si="205"/>
        <v>#VALUE!</v>
      </c>
      <c r="L1113" s="35" t="e">
        <f t="shared" si="206"/>
        <v>#REF!</v>
      </c>
      <c r="M1113" s="35" t="e">
        <f t="shared" si="213"/>
        <v>#REF!</v>
      </c>
      <c r="N1113" s="35" t="e">
        <f t="shared" si="214"/>
        <v>#REF!</v>
      </c>
      <c r="O1113" s="36" t="e">
        <f t="shared" si="215"/>
        <v>#REF!</v>
      </c>
      <c r="Q1113" s="37">
        <f t="shared" si="207"/>
        <v>0</v>
      </c>
      <c r="R1113" s="38" t="e">
        <f t="shared" si="208"/>
        <v>#REF!</v>
      </c>
      <c r="S1113" s="39" t="e">
        <f t="shared" si="209"/>
        <v>#REF!</v>
      </c>
    </row>
    <row r="1114" spans="1:19" x14ac:dyDescent="0.25">
      <c r="A1114" s="2"/>
      <c r="C1114">
        <f t="shared" si="210"/>
        <v>0</v>
      </c>
      <c r="D1114" s="32" t="e">
        <f t="shared" si="211"/>
        <v>#N/A</v>
      </c>
      <c r="E1114" s="32" t="e">
        <f>Basic!#REF!</f>
        <v>#REF!</v>
      </c>
      <c r="F1114" s="40"/>
      <c r="G1114" s="80">
        <f>IFERROR(VLOOKUP(A1114,HistData!Y:Z,2,FALSE)/100,G1113)</f>
        <v>0.19510000000000002</v>
      </c>
      <c r="H1114" s="80" t="str">
        <f>_xll.BDH($B$1,"IVOL_MONEYNESS",A1114,A1114,"IVOL_MATURITY=MATURITY_1STM","IVOL_MONEYNESS_LEVEL=MONEY_LVL_100_","DTS=H","FACTOR=.01","DAYS=W")</f>
        <v>#N/A Start Date</v>
      </c>
      <c r="I1114" s="81" t="str">
        <f t="shared" si="212"/>
        <v>#N/A Start Date</v>
      </c>
      <c r="J1114" s="34" t="e">
        <f t="shared" si="204"/>
        <v>#REF!</v>
      </c>
      <c r="K1114" s="35" t="e">
        <f t="shared" si="205"/>
        <v>#VALUE!</v>
      </c>
      <c r="L1114" s="35" t="e">
        <f t="shared" si="206"/>
        <v>#REF!</v>
      </c>
      <c r="M1114" s="35" t="e">
        <f t="shared" si="213"/>
        <v>#REF!</v>
      </c>
      <c r="N1114" s="35" t="e">
        <f t="shared" si="214"/>
        <v>#REF!</v>
      </c>
      <c r="O1114" s="36" t="e">
        <f t="shared" si="215"/>
        <v>#REF!</v>
      </c>
      <c r="Q1114" s="37">
        <f t="shared" si="207"/>
        <v>0</v>
      </c>
      <c r="R1114" s="38" t="e">
        <f t="shared" si="208"/>
        <v>#REF!</v>
      </c>
      <c r="S1114" s="39" t="e">
        <f t="shared" si="209"/>
        <v>#REF!</v>
      </c>
    </row>
    <row r="1115" spans="1:19" x14ac:dyDescent="0.25">
      <c r="A1115" s="2"/>
      <c r="C1115">
        <f t="shared" si="210"/>
        <v>0</v>
      </c>
      <c r="D1115" s="32" t="e">
        <f t="shared" si="211"/>
        <v>#N/A</v>
      </c>
      <c r="E1115" s="32" t="e">
        <f>Basic!#REF!</f>
        <v>#REF!</v>
      </c>
      <c r="F1115" s="40"/>
      <c r="G1115" s="80">
        <f>IFERROR(VLOOKUP(A1115,HistData!Y:Z,2,FALSE)/100,G1114)</f>
        <v>0.19510000000000002</v>
      </c>
      <c r="H1115" s="80" t="str">
        <f>_xll.BDH($B$1,"IVOL_MONEYNESS",A1115,A1115,"IVOL_MATURITY=MATURITY_1STM","IVOL_MONEYNESS_LEVEL=MONEY_LVL_100_","DTS=H","FACTOR=.01","DAYS=W")</f>
        <v>#N/A Start Date</v>
      </c>
      <c r="I1115" s="81" t="str">
        <f t="shared" si="212"/>
        <v>#N/A Start Date</v>
      </c>
      <c r="J1115" s="34" t="e">
        <f t="shared" si="204"/>
        <v>#REF!</v>
      </c>
      <c r="K1115" s="35" t="e">
        <f t="shared" si="205"/>
        <v>#VALUE!</v>
      </c>
      <c r="L1115" s="35" t="e">
        <f t="shared" si="206"/>
        <v>#REF!</v>
      </c>
      <c r="M1115" s="35" t="e">
        <f t="shared" si="213"/>
        <v>#REF!</v>
      </c>
      <c r="N1115" s="35" t="e">
        <f t="shared" si="214"/>
        <v>#REF!</v>
      </c>
      <c r="O1115" s="36" t="e">
        <f t="shared" si="215"/>
        <v>#REF!</v>
      </c>
      <c r="Q1115" s="37">
        <f t="shared" si="207"/>
        <v>0</v>
      </c>
      <c r="R1115" s="38" t="e">
        <f t="shared" si="208"/>
        <v>#REF!</v>
      </c>
      <c r="S1115" s="39" t="e">
        <f t="shared" si="209"/>
        <v>#REF!</v>
      </c>
    </row>
    <row r="1116" spans="1:19" x14ac:dyDescent="0.25">
      <c r="A1116" s="2"/>
      <c r="C1116">
        <f t="shared" si="210"/>
        <v>0</v>
      </c>
      <c r="D1116" s="32" t="e">
        <f t="shared" si="211"/>
        <v>#N/A</v>
      </c>
      <c r="E1116" s="32" t="e">
        <f>Basic!#REF!</f>
        <v>#REF!</v>
      </c>
      <c r="F1116" s="40"/>
      <c r="G1116" s="80">
        <f>IFERROR(VLOOKUP(A1116,HistData!Y:Z,2,FALSE)/100,G1115)</f>
        <v>0.19510000000000002</v>
      </c>
      <c r="H1116" s="80" t="str">
        <f>_xll.BDH($B$1,"IVOL_MONEYNESS",A1116,A1116,"IVOL_MATURITY=MATURITY_1STM","IVOL_MONEYNESS_LEVEL=MONEY_LVL_100_","DTS=H","FACTOR=.01","DAYS=W")</f>
        <v>#N/A Start Date</v>
      </c>
      <c r="I1116" s="81" t="str">
        <f t="shared" si="212"/>
        <v>#N/A Start Date</v>
      </c>
      <c r="J1116" s="34" t="e">
        <f t="shared" si="204"/>
        <v>#REF!</v>
      </c>
      <c r="K1116" s="35" t="e">
        <f t="shared" si="205"/>
        <v>#VALUE!</v>
      </c>
      <c r="L1116" s="35" t="e">
        <f t="shared" si="206"/>
        <v>#REF!</v>
      </c>
      <c r="M1116" s="35" t="e">
        <f t="shared" si="213"/>
        <v>#REF!</v>
      </c>
      <c r="N1116" s="35" t="e">
        <f t="shared" si="214"/>
        <v>#REF!</v>
      </c>
      <c r="O1116" s="36" t="e">
        <f t="shared" si="215"/>
        <v>#REF!</v>
      </c>
      <c r="Q1116" s="37">
        <f t="shared" si="207"/>
        <v>0</v>
      </c>
      <c r="R1116" s="38" t="e">
        <f t="shared" si="208"/>
        <v>#REF!</v>
      </c>
      <c r="S1116" s="39" t="e">
        <f t="shared" si="209"/>
        <v>#REF!</v>
      </c>
    </row>
    <row r="1117" spans="1:19" x14ac:dyDescent="0.25">
      <c r="A1117" s="2"/>
      <c r="C1117">
        <f t="shared" si="210"/>
        <v>0</v>
      </c>
      <c r="D1117" s="32" t="e">
        <f t="shared" si="211"/>
        <v>#N/A</v>
      </c>
      <c r="E1117" s="32" t="e">
        <f>Basic!#REF!</f>
        <v>#REF!</v>
      </c>
      <c r="F1117" s="40"/>
      <c r="G1117" s="80">
        <f>IFERROR(VLOOKUP(A1117,HistData!Y:Z,2,FALSE)/100,G1116)</f>
        <v>0.19510000000000002</v>
      </c>
      <c r="H1117" s="80" t="str">
        <f>_xll.BDH($B$1,"IVOL_MONEYNESS",A1117,A1117,"IVOL_MATURITY=MATURITY_1STM","IVOL_MONEYNESS_LEVEL=MONEY_LVL_100_","DTS=H","FACTOR=.01","DAYS=W")</f>
        <v>#N/A Start Date</v>
      </c>
      <c r="I1117" s="81" t="str">
        <f t="shared" si="212"/>
        <v>#N/A Start Date</v>
      </c>
      <c r="J1117" s="34" t="e">
        <f t="shared" si="204"/>
        <v>#REF!</v>
      </c>
      <c r="K1117" s="35" t="e">
        <f t="shared" si="205"/>
        <v>#VALUE!</v>
      </c>
      <c r="L1117" s="35" t="e">
        <f t="shared" si="206"/>
        <v>#REF!</v>
      </c>
      <c r="M1117" s="35" t="e">
        <f t="shared" si="213"/>
        <v>#REF!</v>
      </c>
      <c r="N1117" s="35" t="e">
        <f t="shared" si="214"/>
        <v>#REF!</v>
      </c>
      <c r="O1117" s="36" t="e">
        <f t="shared" si="215"/>
        <v>#REF!</v>
      </c>
      <c r="Q1117" s="37">
        <f t="shared" si="207"/>
        <v>0</v>
      </c>
      <c r="R1117" s="38" t="e">
        <f t="shared" si="208"/>
        <v>#REF!</v>
      </c>
      <c r="S1117" s="39" t="e">
        <f t="shared" si="209"/>
        <v>#REF!</v>
      </c>
    </row>
    <row r="1118" spans="1:19" x14ac:dyDescent="0.25">
      <c r="A1118" s="2"/>
      <c r="C1118">
        <f t="shared" si="210"/>
        <v>0</v>
      </c>
      <c r="D1118" s="32" t="e">
        <f t="shared" si="211"/>
        <v>#N/A</v>
      </c>
      <c r="E1118" s="32" t="e">
        <f>Basic!#REF!</f>
        <v>#REF!</v>
      </c>
      <c r="F1118" s="40"/>
      <c r="G1118" s="80">
        <f>IFERROR(VLOOKUP(A1118,HistData!Y:Z,2,FALSE)/100,G1117)</f>
        <v>0.19510000000000002</v>
      </c>
      <c r="H1118" s="80" t="str">
        <f>_xll.BDH($B$1,"IVOL_MONEYNESS",A1118,A1118,"IVOL_MATURITY=MATURITY_1STM","IVOL_MONEYNESS_LEVEL=MONEY_LVL_100_","DTS=H","FACTOR=.01","DAYS=W")</f>
        <v>#N/A Start Date</v>
      </c>
      <c r="I1118" s="81" t="str">
        <f t="shared" si="212"/>
        <v>#N/A Start Date</v>
      </c>
      <c r="J1118" s="34" t="e">
        <f t="shared" si="204"/>
        <v>#REF!</v>
      </c>
      <c r="K1118" s="35" t="e">
        <f t="shared" si="205"/>
        <v>#VALUE!</v>
      </c>
      <c r="L1118" s="35" t="e">
        <f t="shared" si="206"/>
        <v>#REF!</v>
      </c>
      <c r="M1118" s="35" t="e">
        <f t="shared" si="213"/>
        <v>#REF!</v>
      </c>
      <c r="N1118" s="35" t="e">
        <f t="shared" si="214"/>
        <v>#REF!</v>
      </c>
      <c r="O1118" s="36" t="e">
        <f t="shared" si="215"/>
        <v>#REF!</v>
      </c>
      <c r="Q1118" s="37">
        <f t="shared" si="207"/>
        <v>0</v>
      </c>
      <c r="R1118" s="38" t="e">
        <f t="shared" si="208"/>
        <v>#REF!</v>
      </c>
      <c r="S1118" s="39" t="e">
        <f t="shared" si="209"/>
        <v>#REF!</v>
      </c>
    </row>
    <row r="1119" spans="1:19" x14ac:dyDescent="0.25">
      <c r="A1119" s="2"/>
      <c r="C1119">
        <f t="shared" si="210"/>
        <v>0</v>
      </c>
      <c r="D1119" s="32" t="e">
        <f t="shared" si="211"/>
        <v>#N/A</v>
      </c>
      <c r="E1119" s="32" t="e">
        <f>Basic!#REF!</f>
        <v>#REF!</v>
      </c>
      <c r="F1119" s="40"/>
      <c r="G1119" s="80">
        <f>IFERROR(VLOOKUP(A1119,HistData!Y:Z,2,FALSE)/100,G1118)</f>
        <v>0.19510000000000002</v>
      </c>
      <c r="H1119" s="80" t="str">
        <f>_xll.BDH($B$1,"IVOL_MONEYNESS",A1119,A1119,"IVOL_MATURITY=MATURITY_1STM","IVOL_MONEYNESS_LEVEL=MONEY_LVL_100_","DTS=H","FACTOR=.01","DAYS=W")</f>
        <v>#N/A Start Date</v>
      </c>
      <c r="I1119" s="81" t="str">
        <f t="shared" si="212"/>
        <v>#N/A Start Date</v>
      </c>
      <c r="J1119" s="34" t="e">
        <f t="shared" si="204"/>
        <v>#REF!</v>
      </c>
      <c r="K1119" s="35" t="e">
        <f t="shared" si="205"/>
        <v>#VALUE!</v>
      </c>
      <c r="L1119" s="35" t="e">
        <f t="shared" si="206"/>
        <v>#REF!</v>
      </c>
      <c r="M1119" s="35" t="e">
        <f t="shared" si="213"/>
        <v>#REF!</v>
      </c>
      <c r="N1119" s="35" t="e">
        <f t="shared" si="214"/>
        <v>#REF!</v>
      </c>
      <c r="O1119" s="36" t="e">
        <f t="shared" si="215"/>
        <v>#REF!</v>
      </c>
      <c r="Q1119" s="37">
        <f t="shared" si="207"/>
        <v>0</v>
      </c>
      <c r="R1119" s="38" t="e">
        <f t="shared" si="208"/>
        <v>#REF!</v>
      </c>
      <c r="S1119" s="39" t="e">
        <f t="shared" si="209"/>
        <v>#REF!</v>
      </c>
    </row>
    <row r="1120" spans="1:19" x14ac:dyDescent="0.25">
      <c r="A1120" s="2"/>
      <c r="C1120">
        <f t="shared" si="210"/>
        <v>0</v>
      </c>
      <c r="D1120" s="32" t="e">
        <f t="shared" si="211"/>
        <v>#N/A</v>
      </c>
      <c r="E1120" s="32" t="e">
        <f>Basic!#REF!</f>
        <v>#REF!</v>
      </c>
      <c r="F1120" s="40"/>
      <c r="G1120" s="80">
        <f>IFERROR(VLOOKUP(A1120,HistData!Y:Z,2,FALSE)/100,G1119)</f>
        <v>0.19510000000000002</v>
      </c>
      <c r="H1120" s="80" t="str">
        <f>_xll.BDH($B$1,"IVOL_MONEYNESS",A1120,A1120,"IVOL_MATURITY=MATURITY_1STM","IVOL_MONEYNESS_LEVEL=MONEY_LVL_100_","DTS=H","FACTOR=.01","DAYS=W")</f>
        <v>#N/A Start Date</v>
      </c>
      <c r="I1120" s="81" t="str">
        <f t="shared" si="212"/>
        <v>#N/A Start Date</v>
      </c>
      <c r="J1120" s="34" t="e">
        <f t="shared" si="204"/>
        <v>#REF!</v>
      </c>
      <c r="K1120" s="35" t="e">
        <f t="shared" si="205"/>
        <v>#VALUE!</v>
      </c>
      <c r="L1120" s="35" t="e">
        <f t="shared" si="206"/>
        <v>#REF!</v>
      </c>
      <c r="M1120" s="35" t="e">
        <f t="shared" si="213"/>
        <v>#REF!</v>
      </c>
      <c r="N1120" s="35" t="e">
        <f t="shared" si="214"/>
        <v>#REF!</v>
      </c>
      <c r="O1120" s="36" t="e">
        <f t="shared" si="215"/>
        <v>#REF!</v>
      </c>
      <c r="Q1120" s="37">
        <f t="shared" si="207"/>
        <v>0</v>
      </c>
      <c r="R1120" s="38" t="e">
        <f t="shared" si="208"/>
        <v>#REF!</v>
      </c>
      <c r="S1120" s="39" t="e">
        <f t="shared" si="209"/>
        <v>#REF!</v>
      </c>
    </row>
    <row r="1121" spans="1:19" x14ac:dyDescent="0.25">
      <c r="A1121" s="2"/>
      <c r="C1121">
        <f t="shared" si="210"/>
        <v>0</v>
      </c>
      <c r="D1121" s="32" t="e">
        <f t="shared" si="211"/>
        <v>#N/A</v>
      </c>
      <c r="E1121" s="32" t="e">
        <f>Basic!#REF!</f>
        <v>#REF!</v>
      </c>
      <c r="F1121" s="40"/>
      <c r="G1121" s="80">
        <f>IFERROR(VLOOKUP(A1121,HistData!Y:Z,2,FALSE)/100,G1120)</f>
        <v>0.19510000000000002</v>
      </c>
      <c r="H1121" s="80" t="str">
        <f>_xll.BDH($B$1,"IVOL_MONEYNESS",A1121,A1121,"IVOL_MATURITY=MATURITY_1STM","IVOL_MONEYNESS_LEVEL=MONEY_LVL_100_","DTS=H","FACTOR=.01","DAYS=W")</f>
        <v>#N/A Start Date</v>
      </c>
      <c r="I1121" s="81" t="str">
        <f t="shared" si="212"/>
        <v>#N/A Start Date</v>
      </c>
      <c r="J1121" s="34" t="e">
        <f t="shared" si="204"/>
        <v>#REF!</v>
      </c>
      <c r="K1121" s="35" t="e">
        <f t="shared" si="205"/>
        <v>#VALUE!</v>
      </c>
      <c r="L1121" s="35" t="e">
        <f t="shared" si="206"/>
        <v>#REF!</v>
      </c>
      <c r="M1121" s="35" t="e">
        <f t="shared" si="213"/>
        <v>#REF!</v>
      </c>
      <c r="N1121" s="35" t="e">
        <f t="shared" si="214"/>
        <v>#REF!</v>
      </c>
      <c r="O1121" s="36" t="e">
        <f t="shared" si="215"/>
        <v>#REF!</v>
      </c>
      <c r="Q1121" s="37">
        <f t="shared" si="207"/>
        <v>0</v>
      </c>
      <c r="R1121" s="38" t="e">
        <f t="shared" si="208"/>
        <v>#REF!</v>
      </c>
      <c r="S1121" s="39" t="e">
        <f t="shared" si="209"/>
        <v>#REF!</v>
      </c>
    </row>
    <row r="1122" spans="1:19" x14ac:dyDescent="0.25">
      <c r="A1122" s="2"/>
      <c r="C1122">
        <f t="shared" si="210"/>
        <v>0</v>
      </c>
      <c r="D1122" s="32" t="e">
        <f t="shared" si="211"/>
        <v>#N/A</v>
      </c>
      <c r="E1122" s="32" t="e">
        <f>Basic!#REF!</f>
        <v>#REF!</v>
      </c>
      <c r="F1122" s="40"/>
      <c r="G1122" s="80">
        <f>IFERROR(VLOOKUP(A1122,HistData!Y:Z,2,FALSE)/100,G1121)</f>
        <v>0.19510000000000002</v>
      </c>
      <c r="H1122" s="80" t="str">
        <f>_xll.BDH($B$1,"IVOL_MONEYNESS",A1122,A1122,"IVOL_MATURITY=MATURITY_1STM","IVOL_MONEYNESS_LEVEL=MONEY_LVL_100_","DTS=H","FACTOR=.01","DAYS=W")</f>
        <v>#N/A Start Date</v>
      </c>
      <c r="I1122" s="81" t="str">
        <f t="shared" si="212"/>
        <v>#N/A Start Date</v>
      </c>
      <c r="J1122" s="34" t="e">
        <f t="shared" si="204"/>
        <v>#REF!</v>
      </c>
      <c r="K1122" s="35" t="e">
        <f t="shared" si="205"/>
        <v>#VALUE!</v>
      </c>
      <c r="L1122" s="35" t="e">
        <f t="shared" si="206"/>
        <v>#REF!</v>
      </c>
      <c r="M1122" s="35" t="e">
        <f t="shared" si="213"/>
        <v>#REF!</v>
      </c>
      <c r="N1122" s="35" t="e">
        <f t="shared" si="214"/>
        <v>#REF!</v>
      </c>
      <c r="O1122" s="36" t="e">
        <f t="shared" si="215"/>
        <v>#REF!</v>
      </c>
      <c r="Q1122" s="37">
        <f t="shared" si="207"/>
        <v>0</v>
      </c>
      <c r="R1122" s="38" t="e">
        <f t="shared" si="208"/>
        <v>#REF!</v>
      </c>
      <c r="S1122" s="39" t="e">
        <f t="shared" si="209"/>
        <v>#REF!</v>
      </c>
    </row>
    <row r="1123" spans="1:19" x14ac:dyDescent="0.25">
      <c r="A1123" s="2"/>
      <c r="C1123">
        <f t="shared" si="210"/>
        <v>0</v>
      </c>
      <c r="D1123" s="32" t="e">
        <f t="shared" si="211"/>
        <v>#N/A</v>
      </c>
      <c r="E1123" s="32" t="e">
        <f>Basic!#REF!</f>
        <v>#REF!</v>
      </c>
      <c r="F1123" s="40"/>
      <c r="G1123" s="80">
        <f>IFERROR(VLOOKUP(A1123,HistData!Y:Z,2,FALSE)/100,G1122)</f>
        <v>0.19510000000000002</v>
      </c>
      <c r="H1123" s="80" t="str">
        <f>_xll.BDH($B$1,"IVOL_MONEYNESS",A1123,A1123,"IVOL_MATURITY=MATURITY_1STM","IVOL_MONEYNESS_LEVEL=MONEY_LVL_100_","DTS=H","FACTOR=.01","DAYS=W")</f>
        <v>#N/A Start Date</v>
      </c>
      <c r="I1123" s="81" t="str">
        <f t="shared" si="212"/>
        <v>#N/A Start Date</v>
      </c>
      <c r="J1123" s="34" t="e">
        <f t="shared" si="204"/>
        <v>#REF!</v>
      </c>
      <c r="K1123" s="35" t="e">
        <f t="shared" si="205"/>
        <v>#VALUE!</v>
      </c>
      <c r="L1123" s="35" t="e">
        <f t="shared" si="206"/>
        <v>#REF!</v>
      </c>
      <c r="M1123" s="35" t="e">
        <f t="shared" si="213"/>
        <v>#REF!</v>
      </c>
      <c r="N1123" s="35" t="e">
        <f t="shared" si="214"/>
        <v>#REF!</v>
      </c>
      <c r="O1123" s="36" t="e">
        <f t="shared" si="215"/>
        <v>#REF!</v>
      </c>
      <c r="Q1123" s="37">
        <f t="shared" si="207"/>
        <v>0</v>
      </c>
      <c r="R1123" s="38" t="e">
        <f t="shared" si="208"/>
        <v>#REF!</v>
      </c>
      <c r="S1123" s="39" t="e">
        <f t="shared" si="209"/>
        <v>#REF!</v>
      </c>
    </row>
    <row r="1124" spans="1:19" x14ac:dyDescent="0.25">
      <c r="A1124" s="2"/>
      <c r="C1124">
        <f t="shared" si="210"/>
        <v>0</v>
      </c>
      <c r="D1124" s="32" t="e">
        <f t="shared" si="211"/>
        <v>#N/A</v>
      </c>
      <c r="E1124" s="32" t="e">
        <f>Basic!#REF!</f>
        <v>#REF!</v>
      </c>
      <c r="F1124" s="40"/>
      <c r="G1124" s="80">
        <f>IFERROR(VLOOKUP(A1124,HistData!Y:Z,2,FALSE)/100,G1123)</f>
        <v>0.19510000000000002</v>
      </c>
      <c r="H1124" s="80" t="str">
        <f>_xll.BDH($B$1,"IVOL_MONEYNESS",A1124,A1124,"IVOL_MATURITY=MATURITY_1STM","IVOL_MONEYNESS_LEVEL=MONEY_LVL_100_","DTS=H","FACTOR=.01","DAYS=W")</f>
        <v>#N/A Start Date</v>
      </c>
      <c r="I1124" s="81" t="str">
        <f t="shared" si="212"/>
        <v>#N/A Start Date</v>
      </c>
      <c r="J1124" s="34" t="e">
        <f t="shared" si="204"/>
        <v>#REF!</v>
      </c>
      <c r="K1124" s="35" t="e">
        <f t="shared" si="205"/>
        <v>#VALUE!</v>
      </c>
      <c r="L1124" s="35" t="e">
        <f t="shared" si="206"/>
        <v>#REF!</v>
      </c>
      <c r="M1124" s="35" t="e">
        <f t="shared" si="213"/>
        <v>#REF!</v>
      </c>
      <c r="N1124" s="35" t="e">
        <f t="shared" si="214"/>
        <v>#REF!</v>
      </c>
      <c r="O1124" s="36" t="e">
        <f t="shared" si="215"/>
        <v>#REF!</v>
      </c>
      <c r="Q1124" s="37">
        <f t="shared" si="207"/>
        <v>0</v>
      </c>
      <c r="R1124" s="38" t="e">
        <f t="shared" si="208"/>
        <v>#REF!</v>
      </c>
      <c r="S1124" s="39" t="e">
        <f t="shared" si="209"/>
        <v>#REF!</v>
      </c>
    </row>
    <row r="1125" spans="1:19" x14ac:dyDescent="0.25">
      <c r="A1125" s="2"/>
      <c r="C1125">
        <f t="shared" si="210"/>
        <v>0</v>
      </c>
      <c r="D1125" s="32" t="e">
        <f t="shared" si="211"/>
        <v>#N/A</v>
      </c>
      <c r="E1125" s="32" t="e">
        <f>Basic!#REF!</f>
        <v>#REF!</v>
      </c>
      <c r="F1125" s="40"/>
      <c r="G1125" s="80">
        <f>IFERROR(VLOOKUP(A1125,HistData!Y:Z,2,FALSE)/100,G1124)</f>
        <v>0.19510000000000002</v>
      </c>
      <c r="H1125" s="80" t="str">
        <f>_xll.BDH($B$1,"IVOL_MONEYNESS",A1125,A1125,"IVOL_MATURITY=MATURITY_1STM","IVOL_MONEYNESS_LEVEL=MONEY_LVL_100_","DTS=H","FACTOR=.01","DAYS=W")</f>
        <v>#N/A Start Date</v>
      </c>
      <c r="I1125" s="81" t="str">
        <f t="shared" si="212"/>
        <v>#N/A Start Date</v>
      </c>
      <c r="J1125" s="34" t="e">
        <f t="shared" si="204"/>
        <v>#REF!</v>
      </c>
      <c r="K1125" s="35" t="e">
        <f t="shared" si="205"/>
        <v>#VALUE!</v>
      </c>
      <c r="L1125" s="35" t="e">
        <f t="shared" si="206"/>
        <v>#REF!</v>
      </c>
      <c r="M1125" s="35" t="e">
        <f t="shared" si="213"/>
        <v>#REF!</v>
      </c>
      <c r="N1125" s="35" t="e">
        <f t="shared" si="214"/>
        <v>#REF!</v>
      </c>
      <c r="O1125" s="36" t="e">
        <f t="shared" si="215"/>
        <v>#REF!</v>
      </c>
      <c r="Q1125" s="37">
        <f t="shared" si="207"/>
        <v>0</v>
      </c>
      <c r="R1125" s="38" t="e">
        <f t="shared" si="208"/>
        <v>#REF!</v>
      </c>
      <c r="S1125" s="39" t="e">
        <f t="shared" si="209"/>
        <v>#REF!</v>
      </c>
    </row>
    <row r="1126" spans="1:19" x14ac:dyDescent="0.25">
      <c r="A1126" s="2"/>
      <c r="C1126">
        <f t="shared" si="210"/>
        <v>0</v>
      </c>
      <c r="D1126" s="32" t="e">
        <f t="shared" si="211"/>
        <v>#N/A</v>
      </c>
      <c r="E1126" s="32" t="e">
        <f>Basic!#REF!</f>
        <v>#REF!</v>
      </c>
      <c r="F1126" s="40"/>
      <c r="G1126" s="80">
        <f>IFERROR(VLOOKUP(A1126,HistData!Y:Z,2,FALSE)/100,G1125)</f>
        <v>0.19510000000000002</v>
      </c>
      <c r="H1126" s="80" t="str">
        <f>_xll.BDH($B$1,"IVOL_MONEYNESS",A1126,A1126,"IVOL_MATURITY=MATURITY_1STM","IVOL_MONEYNESS_LEVEL=MONEY_LVL_100_","DTS=H","FACTOR=.01","DAYS=W")</f>
        <v>#N/A Start Date</v>
      </c>
      <c r="I1126" s="81" t="str">
        <f t="shared" si="212"/>
        <v>#N/A Start Date</v>
      </c>
      <c r="J1126" s="34" t="e">
        <f t="shared" si="204"/>
        <v>#REF!</v>
      </c>
      <c r="K1126" s="35" t="e">
        <f t="shared" si="205"/>
        <v>#VALUE!</v>
      </c>
      <c r="L1126" s="35" t="e">
        <f t="shared" si="206"/>
        <v>#REF!</v>
      </c>
      <c r="M1126" s="35" t="e">
        <f t="shared" si="213"/>
        <v>#REF!</v>
      </c>
      <c r="N1126" s="35" t="e">
        <f t="shared" si="214"/>
        <v>#REF!</v>
      </c>
      <c r="O1126" s="36" t="e">
        <f t="shared" si="215"/>
        <v>#REF!</v>
      </c>
      <c r="Q1126" s="37">
        <f t="shared" si="207"/>
        <v>0</v>
      </c>
      <c r="R1126" s="38" t="e">
        <f t="shared" si="208"/>
        <v>#REF!</v>
      </c>
      <c r="S1126" s="39" t="e">
        <f t="shared" si="209"/>
        <v>#REF!</v>
      </c>
    </row>
    <row r="1127" spans="1:19" x14ac:dyDescent="0.25">
      <c r="A1127" s="2"/>
      <c r="C1127">
        <f t="shared" si="210"/>
        <v>0</v>
      </c>
      <c r="D1127" s="32" t="e">
        <f t="shared" si="211"/>
        <v>#N/A</v>
      </c>
      <c r="E1127" s="32" t="e">
        <f>Basic!#REF!</f>
        <v>#REF!</v>
      </c>
      <c r="F1127" s="40"/>
      <c r="G1127" s="80">
        <f>IFERROR(VLOOKUP(A1127,HistData!Y:Z,2,FALSE)/100,G1126)</f>
        <v>0.19510000000000002</v>
      </c>
      <c r="H1127" s="80" t="str">
        <f>_xll.BDH($B$1,"IVOL_MONEYNESS",A1127,A1127,"IVOL_MATURITY=MATURITY_1STM","IVOL_MONEYNESS_LEVEL=MONEY_LVL_100_","DTS=H","FACTOR=.01","DAYS=W")</f>
        <v>#N/A Start Date</v>
      </c>
      <c r="I1127" s="81" t="str">
        <f t="shared" si="212"/>
        <v>#N/A Start Date</v>
      </c>
      <c r="J1127" s="34" t="e">
        <f t="shared" si="204"/>
        <v>#REF!</v>
      </c>
      <c r="K1127" s="35" t="e">
        <f t="shared" si="205"/>
        <v>#VALUE!</v>
      </c>
      <c r="L1127" s="35" t="e">
        <f t="shared" si="206"/>
        <v>#REF!</v>
      </c>
      <c r="M1127" s="35" t="e">
        <f t="shared" si="213"/>
        <v>#REF!</v>
      </c>
      <c r="N1127" s="35" t="e">
        <f t="shared" si="214"/>
        <v>#REF!</v>
      </c>
      <c r="O1127" s="36" t="e">
        <f t="shared" si="215"/>
        <v>#REF!</v>
      </c>
      <c r="Q1127" s="37">
        <f t="shared" si="207"/>
        <v>0</v>
      </c>
      <c r="R1127" s="38" t="e">
        <f t="shared" si="208"/>
        <v>#REF!</v>
      </c>
      <c r="S1127" s="39" t="e">
        <f t="shared" si="209"/>
        <v>#REF!</v>
      </c>
    </row>
    <row r="1128" spans="1:19" x14ac:dyDescent="0.25">
      <c r="A1128" s="2"/>
      <c r="C1128">
        <f t="shared" si="210"/>
        <v>0</v>
      </c>
      <c r="D1128" s="32" t="e">
        <f t="shared" si="211"/>
        <v>#N/A</v>
      </c>
      <c r="E1128" s="32" t="e">
        <f>Basic!#REF!</f>
        <v>#REF!</v>
      </c>
      <c r="F1128" s="40"/>
      <c r="G1128" s="80">
        <f>IFERROR(VLOOKUP(A1128,HistData!Y:Z,2,FALSE)/100,G1127)</f>
        <v>0.19510000000000002</v>
      </c>
      <c r="H1128" s="80" t="str">
        <f>_xll.BDH($B$1,"IVOL_MONEYNESS",A1128,A1128,"IVOL_MATURITY=MATURITY_1STM","IVOL_MONEYNESS_LEVEL=MONEY_LVL_100_","DTS=H","FACTOR=.01","DAYS=W")</f>
        <v>#N/A Start Date</v>
      </c>
      <c r="I1128" s="81" t="str">
        <f t="shared" si="212"/>
        <v>#N/A Start Date</v>
      </c>
      <c r="J1128" s="34" t="e">
        <f t="shared" si="204"/>
        <v>#REF!</v>
      </c>
      <c r="K1128" s="35" t="e">
        <f t="shared" si="205"/>
        <v>#VALUE!</v>
      </c>
      <c r="L1128" s="35" t="e">
        <f t="shared" si="206"/>
        <v>#REF!</v>
      </c>
      <c r="M1128" s="35" t="e">
        <f t="shared" si="213"/>
        <v>#REF!</v>
      </c>
      <c r="N1128" s="35" t="e">
        <f t="shared" si="214"/>
        <v>#REF!</v>
      </c>
      <c r="O1128" s="36" t="e">
        <f t="shared" si="215"/>
        <v>#REF!</v>
      </c>
      <c r="Q1128" s="37">
        <f t="shared" si="207"/>
        <v>0</v>
      </c>
      <c r="R1128" s="38" t="e">
        <f t="shared" si="208"/>
        <v>#REF!</v>
      </c>
      <c r="S1128" s="39" t="e">
        <f t="shared" si="209"/>
        <v>#REF!</v>
      </c>
    </row>
    <row r="1129" spans="1:19" x14ac:dyDescent="0.25">
      <c r="A1129" s="2"/>
      <c r="C1129">
        <f t="shared" si="210"/>
        <v>0</v>
      </c>
      <c r="D1129" s="32" t="e">
        <f t="shared" si="211"/>
        <v>#N/A</v>
      </c>
      <c r="E1129" s="32" t="e">
        <f>Basic!#REF!</f>
        <v>#REF!</v>
      </c>
      <c r="F1129" s="40"/>
      <c r="G1129" s="80">
        <f>IFERROR(VLOOKUP(A1129,HistData!Y:Z,2,FALSE)/100,G1128)</f>
        <v>0.19510000000000002</v>
      </c>
      <c r="H1129" s="80" t="str">
        <f>_xll.BDH($B$1,"IVOL_MONEYNESS",A1129,A1129,"IVOL_MATURITY=MATURITY_1STM","IVOL_MONEYNESS_LEVEL=MONEY_LVL_100_","DTS=H","FACTOR=.01","DAYS=W")</f>
        <v>#N/A Start Date</v>
      </c>
      <c r="I1129" s="81" t="str">
        <f t="shared" si="212"/>
        <v>#N/A Start Date</v>
      </c>
      <c r="J1129" s="34" t="e">
        <f t="shared" si="204"/>
        <v>#REF!</v>
      </c>
      <c r="K1129" s="35" t="e">
        <f t="shared" si="205"/>
        <v>#VALUE!</v>
      </c>
      <c r="L1129" s="35" t="e">
        <f t="shared" si="206"/>
        <v>#REF!</v>
      </c>
      <c r="M1129" s="35" t="e">
        <f t="shared" si="213"/>
        <v>#REF!</v>
      </c>
      <c r="N1129" s="35" t="e">
        <f t="shared" si="214"/>
        <v>#REF!</v>
      </c>
      <c r="O1129" s="36" t="e">
        <f t="shared" si="215"/>
        <v>#REF!</v>
      </c>
      <c r="Q1129" s="37">
        <f t="shared" si="207"/>
        <v>0</v>
      </c>
      <c r="R1129" s="38" t="e">
        <f t="shared" si="208"/>
        <v>#REF!</v>
      </c>
      <c r="S1129" s="39" t="e">
        <f t="shared" si="209"/>
        <v>#REF!</v>
      </c>
    </row>
    <row r="1130" spans="1:19" x14ac:dyDescent="0.25">
      <c r="A1130" s="2"/>
      <c r="C1130">
        <f t="shared" si="210"/>
        <v>0</v>
      </c>
      <c r="D1130" s="32" t="e">
        <f t="shared" si="211"/>
        <v>#N/A</v>
      </c>
      <c r="E1130" s="32" t="e">
        <f>Basic!#REF!</f>
        <v>#REF!</v>
      </c>
      <c r="F1130" s="40"/>
      <c r="G1130" s="80">
        <f>IFERROR(VLOOKUP(A1130,HistData!Y:Z,2,FALSE)/100,G1129)</f>
        <v>0.19510000000000002</v>
      </c>
      <c r="H1130" s="80" t="str">
        <f>_xll.BDH($B$1,"IVOL_MONEYNESS",A1130,A1130,"IVOL_MATURITY=MATURITY_1STM","IVOL_MONEYNESS_LEVEL=MONEY_LVL_100_","DTS=H","FACTOR=.01","DAYS=W")</f>
        <v>#N/A Start Date</v>
      </c>
      <c r="I1130" s="81" t="str">
        <f t="shared" si="212"/>
        <v>#N/A Start Date</v>
      </c>
      <c r="J1130" s="34" t="e">
        <f t="shared" si="204"/>
        <v>#REF!</v>
      </c>
      <c r="K1130" s="35" t="e">
        <f t="shared" si="205"/>
        <v>#VALUE!</v>
      </c>
      <c r="L1130" s="35" t="e">
        <f t="shared" si="206"/>
        <v>#REF!</v>
      </c>
      <c r="M1130" s="35" t="e">
        <f t="shared" si="213"/>
        <v>#REF!</v>
      </c>
      <c r="N1130" s="35" t="e">
        <f t="shared" si="214"/>
        <v>#REF!</v>
      </c>
      <c r="O1130" s="36" t="e">
        <f t="shared" si="215"/>
        <v>#REF!</v>
      </c>
      <c r="Q1130" s="37">
        <f t="shared" si="207"/>
        <v>0</v>
      </c>
      <c r="R1130" s="38" t="e">
        <f t="shared" si="208"/>
        <v>#REF!</v>
      </c>
      <c r="S1130" s="39" t="e">
        <f t="shared" si="209"/>
        <v>#REF!</v>
      </c>
    </row>
    <row r="1131" spans="1:19" x14ac:dyDescent="0.25">
      <c r="A1131" s="2"/>
      <c r="C1131">
        <f t="shared" si="210"/>
        <v>0</v>
      </c>
      <c r="D1131" s="32" t="e">
        <f t="shared" si="211"/>
        <v>#N/A</v>
      </c>
      <c r="E1131" s="32" t="e">
        <f>Basic!#REF!</f>
        <v>#REF!</v>
      </c>
      <c r="F1131" s="40"/>
      <c r="G1131" s="80">
        <f>IFERROR(VLOOKUP(A1131,HistData!Y:Z,2,FALSE)/100,G1130)</f>
        <v>0.19510000000000002</v>
      </c>
      <c r="H1131" s="80" t="str">
        <f>_xll.BDH($B$1,"IVOL_MONEYNESS",A1131,A1131,"IVOL_MATURITY=MATURITY_1STM","IVOL_MONEYNESS_LEVEL=MONEY_LVL_100_","DTS=H","FACTOR=.01","DAYS=W")</f>
        <v>#N/A Start Date</v>
      </c>
      <c r="I1131" s="81" t="str">
        <f t="shared" si="212"/>
        <v>#N/A Start Date</v>
      </c>
      <c r="J1131" s="34" t="e">
        <f t="shared" si="204"/>
        <v>#REF!</v>
      </c>
      <c r="K1131" s="35" t="e">
        <f t="shared" si="205"/>
        <v>#VALUE!</v>
      </c>
      <c r="L1131" s="35" t="e">
        <f t="shared" si="206"/>
        <v>#REF!</v>
      </c>
      <c r="M1131" s="35" t="e">
        <f t="shared" si="213"/>
        <v>#REF!</v>
      </c>
      <c r="N1131" s="35" t="e">
        <f t="shared" si="214"/>
        <v>#REF!</v>
      </c>
      <c r="O1131" s="36" t="e">
        <f t="shared" si="215"/>
        <v>#REF!</v>
      </c>
      <c r="Q1131" s="37">
        <f t="shared" si="207"/>
        <v>0</v>
      </c>
      <c r="R1131" s="38" t="e">
        <f t="shared" si="208"/>
        <v>#REF!</v>
      </c>
      <c r="S1131" s="39" t="e">
        <f t="shared" si="209"/>
        <v>#REF!</v>
      </c>
    </row>
    <row r="1132" spans="1:19" x14ac:dyDescent="0.25">
      <c r="A1132" s="2"/>
      <c r="C1132">
        <f t="shared" si="210"/>
        <v>0</v>
      </c>
      <c r="D1132" s="32" t="e">
        <f t="shared" si="211"/>
        <v>#N/A</v>
      </c>
      <c r="E1132" s="32" t="e">
        <f>Basic!#REF!</f>
        <v>#REF!</v>
      </c>
      <c r="F1132" s="40"/>
      <c r="G1132" s="80">
        <f>IFERROR(VLOOKUP(A1132,HistData!Y:Z,2,FALSE)/100,G1131)</f>
        <v>0.19510000000000002</v>
      </c>
      <c r="H1132" s="80" t="str">
        <f>_xll.BDH($B$1,"IVOL_MONEYNESS",A1132,A1132,"IVOL_MATURITY=MATURITY_1STM","IVOL_MONEYNESS_LEVEL=MONEY_LVL_100_","DTS=H","FACTOR=.01","DAYS=W")</f>
        <v>#N/A Start Date</v>
      </c>
      <c r="I1132" s="81" t="str">
        <f t="shared" si="212"/>
        <v>#N/A Start Date</v>
      </c>
      <c r="J1132" s="34" t="e">
        <f t="shared" si="204"/>
        <v>#REF!</v>
      </c>
      <c r="K1132" s="35" t="e">
        <f t="shared" si="205"/>
        <v>#VALUE!</v>
      </c>
      <c r="L1132" s="35" t="e">
        <f t="shared" si="206"/>
        <v>#REF!</v>
      </c>
      <c r="M1132" s="35" t="e">
        <f t="shared" si="213"/>
        <v>#REF!</v>
      </c>
      <c r="N1132" s="35" t="e">
        <f t="shared" si="214"/>
        <v>#REF!</v>
      </c>
      <c r="O1132" s="36" t="e">
        <f t="shared" si="215"/>
        <v>#REF!</v>
      </c>
      <c r="Q1132" s="37">
        <f t="shared" si="207"/>
        <v>0</v>
      </c>
      <c r="R1132" s="38" t="e">
        <f t="shared" si="208"/>
        <v>#REF!</v>
      </c>
      <c r="S1132" s="39" t="e">
        <f t="shared" si="209"/>
        <v>#REF!</v>
      </c>
    </row>
    <row r="1133" spans="1:19" x14ac:dyDescent="0.25">
      <c r="A1133" s="2"/>
      <c r="C1133">
        <f t="shared" si="210"/>
        <v>0</v>
      </c>
      <c r="D1133" s="32" t="e">
        <f t="shared" si="211"/>
        <v>#N/A</v>
      </c>
      <c r="E1133" s="32" t="e">
        <f>Basic!#REF!</f>
        <v>#REF!</v>
      </c>
      <c r="F1133" s="40"/>
      <c r="G1133" s="80">
        <f>IFERROR(VLOOKUP(A1133,HistData!Y:Z,2,FALSE)/100,G1132)</f>
        <v>0.19510000000000002</v>
      </c>
      <c r="H1133" s="80" t="str">
        <f>_xll.BDH($B$1,"IVOL_MONEYNESS",A1133,A1133,"IVOL_MATURITY=MATURITY_1STM","IVOL_MONEYNESS_LEVEL=MONEY_LVL_100_","DTS=H","FACTOR=.01","DAYS=W")</f>
        <v>#N/A Start Date</v>
      </c>
      <c r="I1133" s="81" t="str">
        <f t="shared" si="212"/>
        <v>#N/A Start Date</v>
      </c>
      <c r="J1133" s="34" t="e">
        <f t="shared" si="204"/>
        <v>#REF!</v>
      </c>
      <c r="K1133" s="35" t="e">
        <f t="shared" si="205"/>
        <v>#VALUE!</v>
      </c>
      <c r="L1133" s="35" t="e">
        <f t="shared" si="206"/>
        <v>#REF!</v>
      </c>
      <c r="M1133" s="35" t="e">
        <f t="shared" si="213"/>
        <v>#REF!</v>
      </c>
      <c r="N1133" s="35" t="e">
        <f t="shared" si="214"/>
        <v>#REF!</v>
      </c>
      <c r="O1133" s="36" t="e">
        <f t="shared" si="215"/>
        <v>#REF!</v>
      </c>
      <c r="Q1133" s="37">
        <f t="shared" si="207"/>
        <v>0</v>
      </c>
      <c r="R1133" s="38" t="e">
        <f t="shared" si="208"/>
        <v>#REF!</v>
      </c>
      <c r="S1133" s="39" t="e">
        <f t="shared" si="209"/>
        <v>#REF!</v>
      </c>
    </row>
    <row r="1134" spans="1:19" x14ac:dyDescent="0.25">
      <c r="A1134" s="2"/>
      <c r="C1134">
        <f t="shared" si="210"/>
        <v>0</v>
      </c>
      <c r="D1134" s="32" t="e">
        <f t="shared" si="211"/>
        <v>#N/A</v>
      </c>
      <c r="E1134" s="32" t="e">
        <f>Basic!#REF!</f>
        <v>#REF!</v>
      </c>
      <c r="F1134" s="40"/>
      <c r="G1134" s="80">
        <f>IFERROR(VLOOKUP(A1134,HistData!Y:Z,2,FALSE)/100,G1133)</f>
        <v>0.19510000000000002</v>
      </c>
      <c r="H1134" s="80" t="str">
        <f>_xll.BDH($B$1,"IVOL_MONEYNESS",A1134,A1134,"IVOL_MATURITY=MATURITY_1STM","IVOL_MONEYNESS_LEVEL=MONEY_LVL_100_","DTS=H","FACTOR=.01","DAYS=W")</f>
        <v>#N/A Start Date</v>
      </c>
      <c r="I1134" s="81" t="str">
        <f t="shared" si="212"/>
        <v>#N/A Start Date</v>
      </c>
      <c r="J1134" s="34" t="e">
        <f t="shared" si="204"/>
        <v>#REF!</v>
      </c>
      <c r="K1134" s="35" t="e">
        <f t="shared" si="205"/>
        <v>#VALUE!</v>
      </c>
      <c r="L1134" s="35" t="e">
        <f t="shared" si="206"/>
        <v>#REF!</v>
      </c>
      <c r="M1134" s="35" t="e">
        <f t="shared" si="213"/>
        <v>#REF!</v>
      </c>
      <c r="N1134" s="35" t="e">
        <f t="shared" si="214"/>
        <v>#REF!</v>
      </c>
      <c r="O1134" s="36" t="e">
        <f t="shared" si="215"/>
        <v>#REF!</v>
      </c>
      <c r="Q1134" s="37">
        <f t="shared" si="207"/>
        <v>0</v>
      </c>
      <c r="R1134" s="38" t="e">
        <f t="shared" si="208"/>
        <v>#REF!</v>
      </c>
      <c r="S1134" s="39" t="e">
        <f t="shared" si="209"/>
        <v>#REF!</v>
      </c>
    </row>
    <row r="1135" spans="1:19" x14ac:dyDescent="0.25">
      <c r="A1135" s="2"/>
      <c r="C1135">
        <f t="shared" si="210"/>
        <v>0</v>
      </c>
      <c r="D1135" s="32" t="e">
        <f t="shared" si="211"/>
        <v>#N/A</v>
      </c>
      <c r="E1135" s="32" t="e">
        <f>Basic!#REF!</f>
        <v>#REF!</v>
      </c>
      <c r="F1135" s="40"/>
      <c r="G1135" s="80">
        <f>IFERROR(VLOOKUP(A1135,HistData!Y:Z,2,FALSE)/100,G1134)</f>
        <v>0.19510000000000002</v>
      </c>
      <c r="H1135" s="80" t="str">
        <f>_xll.BDH($B$1,"IVOL_MONEYNESS",A1135,A1135,"IVOL_MATURITY=MATURITY_1STM","IVOL_MONEYNESS_LEVEL=MONEY_LVL_100_","DTS=H","FACTOR=.01","DAYS=W")</f>
        <v>#N/A Start Date</v>
      </c>
      <c r="I1135" s="81" t="str">
        <f t="shared" si="212"/>
        <v>#N/A Start Date</v>
      </c>
      <c r="J1135" s="34" t="e">
        <f t="shared" si="204"/>
        <v>#REF!</v>
      </c>
      <c r="K1135" s="35" t="e">
        <f t="shared" si="205"/>
        <v>#VALUE!</v>
      </c>
      <c r="L1135" s="35" t="e">
        <f t="shared" si="206"/>
        <v>#REF!</v>
      </c>
      <c r="M1135" s="35" t="e">
        <f t="shared" si="213"/>
        <v>#REF!</v>
      </c>
      <c r="N1135" s="35" t="e">
        <f t="shared" si="214"/>
        <v>#REF!</v>
      </c>
      <c r="O1135" s="36" t="e">
        <f t="shared" si="215"/>
        <v>#REF!</v>
      </c>
      <c r="Q1135" s="37">
        <f t="shared" si="207"/>
        <v>0</v>
      </c>
      <c r="R1135" s="38" t="e">
        <f t="shared" si="208"/>
        <v>#REF!</v>
      </c>
      <c r="S1135" s="39" t="e">
        <f t="shared" si="209"/>
        <v>#REF!</v>
      </c>
    </row>
    <row r="1136" spans="1:19" x14ac:dyDescent="0.25">
      <c r="A1136" s="2"/>
      <c r="C1136">
        <f t="shared" si="210"/>
        <v>0</v>
      </c>
      <c r="D1136" s="32" t="e">
        <f t="shared" si="211"/>
        <v>#N/A</v>
      </c>
      <c r="E1136" s="32" t="e">
        <f>Basic!#REF!</f>
        <v>#REF!</v>
      </c>
      <c r="F1136" s="40"/>
      <c r="G1136" s="80">
        <f>IFERROR(VLOOKUP(A1136,HistData!Y:Z,2,FALSE)/100,G1135)</f>
        <v>0.19510000000000002</v>
      </c>
      <c r="H1136" s="80" t="str">
        <f>_xll.BDH($B$1,"IVOL_MONEYNESS",A1136,A1136,"IVOL_MATURITY=MATURITY_1STM","IVOL_MONEYNESS_LEVEL=MONEY_LVL_100_","DTS=H","FACTOR=.01","DAYS=W")</f>
        <v>#N/A Start Date</v>
      </c>
      <c r="I1136" s="81" t="str">
        <f t="shared" si="212"/>
        <v>#N/A Start Date</v>
      </c>
      <c r="J1136" s="34" t="e">
        <f t="shared" si="204"/>
        <v>#REF!</v>
      </c>
      <c r="K1136" s="35" t="e">
        <f t="shared" si="205"/>
        <v>#VALUE!</v>
      </c>
      <c r="L1136" s="35" t="e">
        <f t="shared" si="206"/>
        <v>#REF!</v>
      </c>
      <c r="M1136" s="35" t="e">
        <f t="shared" si="213"/>
        <v>#REF!</v>
      </c>
      <c r="N1136" s="35" t="e">
        <f t="shared" si="214"/>
        <v>#REF!</v>
      </c>
      <c r="O1136" s="36" t="e">
        <f t="shared" si="215"/>
        <v>#REF!</v>
      </c>
      <c r="Q1136" s="37">
        <f t="shared" si="207"/>
        <v>0</v>
      </c>
      <c r="R1136" s="38" t="e">
        <f t="shared" si="208"/>
        <v>#REF!</v>
      </c>
      <c r="S1136" s="39" t="e">
        <f t="shared" si="209"/>
        <v>#REF!</v>
      </c>
    </row>
    <row r="1137" spans="1:19" x14ac:dyDescent="0.25">
      <c r="A1137" s="2"/>
      <c r="C1137">
        <f t="shared" si="210"/>
        <v>0</v>
      </c>
      <c r="D1137" s="32" t="e">
        <f t="shared" si="211"/>
        <v>#N/A</v>
      </c>
      <c r="E1137" s="32" t="e">
        <f>Basic!#REF!</f>
        <v>#REF!</v>
      </c>
      <c r="F1137" s="40"/>
      <c r="G1137" s="80">
        <f>IFERROR(VLOOKUP(A1137,HistData!Y:Z,2,FALSE)/100,G1136)</f>
        <v>0.19510000000000002</v>
      </c>
      <c r="H1137" s="80" t="str">
        <f>_xll.BDH($B$1,"IVOL_MONEYNESS",A1137,A1137,"IVOL_MATURITY=MATURITY_1STM","IVOL_MONEYNESS_LEVEL=MONEY_LVL_100_","DTS=H","FACTOR=.01","DAYS=W")</f>
        <v>#N/A Start Date</v>
      </c>
      <c r="I1137" s="81" t="str">
        <f t="shared" si="212"/>
        <v>#N/A Start Date</v>
      </c>
      <c r="J1137" s="34" t="e">
        <f t="shared" si="204"/>
        <v>#REF!</v>
      </c>
      <c r="K1137" s="35" t="e">
        <f t="shared" si="205"/>
        <v>#VALUE!</v>
      </c>
      <c r="L1137" s="35" t="e">
        <f t="shared" si="206"/>
        <v>#REF!</v>
      </c>
      <c r="M1137" s="35" t="e">
        <f t="shared" si="213"/>
        <v>#REF!</v>
      </c>
      <c r="N1137" s="35" t="e">
        <f t="shared" si="214"/>
        <v>#REF!</v>
      </c>
      <c r="O1137" s="36" t="e">
        <f t="shared" si="215"/>
        <v>#REF!</v>
      </c>
      <c r="Q1137" s="37">
        <f t="shared" si="207"/>
        <v>0</v>
      </c>
      <c r="R1137" s="38" t="e">
        <f t="shared" si="208"/>
        <v>#REF!</v>
      </c>
      <c r="S1137" s="39" t="e">
        <f t="shared" si="209"/>
        <v>#REF!</v>
      </c>
    </row>
    <row r="1138" spans="1:19" x14ac:dyDescent="0.25">
      <c r="A1138" s="2"/>
      <c r="C1138">
        <f t="shared" si="210"/>
        <v>0</v>
      </c>
      <c r="D1138" s="32" t="e">
        <f t="shared" si="211"/>
        <v>#N/A</v>
      </c>
      <c r="E1138" s="32" t="e">
        <f>Basic!#REF!</f>
        <v>#REF!</v>
      </c>
      <c r="F1138" s="40"/>
      <c r="G1138" s="80">
        <f>IFERROR(VLOOKUP(A1138,HistData!Y:Z,2,FALSE)/100,G1137)</f>
        <v>0.19510000000000002</v>
      </c>
      <c r="H1138" s="80" t="str">
        <f>_xll.BDH($B$1,"IVOL_MONEYNESS",A1138,A1138,"IVOL_MATURITY=MATURITY_1STM","IVOL_MONEYNESS_LEVEL=MONEY_LVL_100_","DTS=H","FACTOR=.01","DAYS=W")</f>
        <v>#N/A Start Date</v>
      </c>
      <c r="I1138" s="81" t="str">
        <f t="shared" si="212"/>
        <v>#N/A Start Date</v>
      </c>
      <c r="J1138" s="34" t="e">
        <f t="shared" si="204"/>
        <v>#REF!</v>
      </c>
      <c r="K1138" s="35" t="e">
        <f t="shared" si="205"/>
        <v>#VALUE!</v>
      </c>
      <c r="L1138" s="35" t="e">
        <f t="shared" si="206"/>
        <v>#REF!</v>
      </c>
      <c r="M1138" s="35" t="e">
        <f t="shared" si="213"/>
        <v>#REF!</v>
      </c>
      <c r="N1138" s="35" t="e">
        <f t="shared" si="214"/>
        <v>#REF!</v>
      </c>
      <c r="O1138" s="36" t="e">
        <f t="shared" si="215"/>
        <v>#REF!</v>
      </c>
      <c r="Q1138" s="37">
        <f t="shared" si="207"/>
        <v>0</v>
      </c>
      <c r="R1138" s="38" t="e">
        <f t="shared" si="208"/>
        <v>#REF!</v>
      </c>
      <c r="S1138" s="39" t="e">
        <f t="shared" si="209"/>
        <v>#REF!</v>
      </c>
    </row>
    <row r="1139" spans="1:19" x14ac:dyDescent="0.25">
      <c r="A1139" s="2"/>
      <c r="C1139">
        <f t="shared" si="210"/>
        <v>0</v>
      </c>
      <c r="D1139" s="32" t="e">
        <f t="shared" si="211"/>
        <v>#N/A</v>
      </c>
      <c r="E1139" s="32" t="e">
        <f>Basic!#REF!</f>
        <v>#REF!</v>
      </c>
      <c r="F1139" s="40"/>
      <c r="G1139" s="80">
        <f>IFERROR(VLOOKUP(A1139,HistData!Y:Z,2,FALSE)/100,G1138)</f>
        <v>0.19510000000000002</v>
      </c>
      <c r="H1139" s="80" t="str">
        <f>_xll.BDH($B$1,"IVOL_MONEYNESS",A1139,A1139,"IVOL_MATURITY=MATURITY_1STM","IVOL_MONEYNESS_LEVEL=MONEY_LVL_100_","DTS=H","FACTOR=.01","DAYS=W")</f>
        <v>#N/A Start Date</v>
      </c>
      <c r="I1139" s="81" t="str">
        <f t="shared" si="212"/>
        <v>#N/A Start Date</v>
      </c>
      <c r="J1139" s="34" t="e">
        <f t="shared" si="204"/>
        <v>#REF!</v>
      </c>
      <c r="K1139" s="35" t="e">
        <f t="shared" si="205"/>
        <v>#VALUE!</v>
      </c>
      <c r="L1139" s="35" t="e">
        <f t="shared" si="206"/>
        <v>#REF!</v>
      </c>
      <c r="M1139" s="35" t="e">
        <f t="shared" si="213"/>
        <v>#REF!</v>
      </c>
      <c r="N1139" s="35" t="e">
        <f t="shared" si="214"/>
        <v>#REF!</v>
      </c>
      <c r="O1139" s="36" t="e">
        <f t="shared" si="215"/>
        <v>#REF!</v>
      </c>
      <c r="Q1139" s="37">
        <f t="shared" si="207"/>
        <v>0</v>
      </c>
      <c r="R1139" s="38" t="e">
        <f t="shared" si="208"/>
        <v>#REF!</v>
      </c>
      <c r="S1139" s="39" t="e">
        <f t="shared" si="209"/>
        <v>#REF!</v>
      </c>
    </row>
    <row r="1140" spans="1:19" x14ac:dyDescent="0.25">
      <c r="A1140" s="2"/>
      <c r="C1140">
        <f t="shared" si="210"/>
        <v>0</v>
      </c>
      <c r="D1140" s="32" t="e">
        <f t="shared" si="211"/>
        <v>#N/A</v>
      </c>
      <c r="E1140" s="32" t="e">
        <f>Basic!#REF!</f>
        <v>#REF!</v>
      </c>
      <c r="F1140" s="40"/>
      <c r="G1140" s="80">
        <f>IFERROR(VLOOKUP(A1140,HistData!Y:Z,2,FALSE)/100,G1139)</f>
        <v>0.19510000000000002</v>
      </c>
      <c r="H1140" s="80" t="str">
        <f>_xll.BDH($B$1,"IVOL_MONEYNESS",A1140,A1140,"IVOL_MATURITY=MATURITY_1STM","IVOL_MONEYNESS_LEVEL=MONEY_LVL_100_","DTS=H","FACTOR=.01","DAYS=W")</f>
        <v>#N/A Start Date</v>
      </c>
      <c r="I1140" s="81" t="str">
        <f t="shared" si="212"/>
        <v>#N/A Start Date</v>
      </c>
      <c r="J1140" s="34" t="e">
        <f t="shared" si="204"/>
        <v>#REF!</v>
      </c>
      <c r="K1140" s="35" t="e">
        <f t="shared" si="205"/>
        <v>#VALUE!</v>
      </c>
      <c r="L1140" s="35" t="e">
        <f t="shared" si="206"/>
        <v>#REF!</v>
      </c>
      <c r="M1140" s="35" t="e">
        <f t="shared" si="213"/>
        <v>#REF!</v>
      </c>
      <c r="N1140" s="35" t="e">
        <f t="shared" si="214"/>
        <v>#REF!</v>
      </c>
      <c r="O1140" s="36" t="e">
        <f t="shared" si="215"/>
        <v>#REF!</v>
      </c>
      <c r="Q1140" s="37">
        <f t="shared" si="207"/>
        <v>0</v>
      </c>
      <c r="R1140" s="38" t="e">
        <f t="shared" si="208"/>
        <v>#REF!</v>
      </c>
      <c r="S1140" s="39" t="e">
        <f t="shared" si="209"/>
        <v>#REF!</v>
      </c>
    </row>
    <row r="1141" spans="1:19" x14ac:dyDescent="0.25">
      <c r="A1141" s="2"/>
      <c r="C1141">
        <f t="shared" si="210"/>
        <v>0</v>
      </c>
      <c r="D1141" s="32" t="e">
        <f t="shared" si="211"/>
        <v>#N/A</v>
      </c>
      <c r="E1141" s="32" t="e">
        <f>Basic!#REF!</f>
        <v>#REF!</v>
      </c>
      <c r="F1141" s="40"/>
      <c r="G1141" s="80">
        <f>IFERROR(VLOOKUP(A1141,HistData!Y:Z,2,FALSE)/100,G1140)</f>
        <v>0.19510000000000002</v>
      </c>
      <c r="H1141" s="80" t="str">
        <f>_xll.BDH($B$1,"IVOL_MONEYNESS",A1141,A1141,"IVOL_MATURITY=MATURITY_1STM","IVOL_MONEYNESS_LEVEL=MONEY_LVL_100_","DTS=H","FACTOR=.01","DAYS=W")</f>
        <v>#N/A Start Date</v>
      </c>
      <c r="I1141" s="81" t="str">
        <f t="shared" si="212"/>
        <v>#N/A Start Date</v>
      </c>
      <c r="J1141" s="34" t="e">
        <f t="shared" si="204"/>
        <v>#REF!</v>
      </c>
      <c r="K1141" s="35" t="e">
        <f t="shared" si="205"/>
        <v>#VALUE!</v>
      </c>
      <c r="L1141" s="35" t="e">
        <f t="shared" si="206"/>
        <v>#REF!</v>
      </c>
      <c r="M1141" s="35" t="e">
        <f t="shared" si="213"/>
        <v>#REF!</v>
      </c>
      <c r="N1141" s="35" t="e">
        <f t="shared" si="214"/>
        <v>#REF!</v>
      </c>
      <c r="O1141" s="36" t="e">
        <f t="shared" si="215"/>
        <v>#REF!</v>
      </c>
      <c r="Q1141" s="37">
        <f t="shared" si="207"/>
        <v>0</v>
      </c>
      <c r="R1141" s="38" t="e">
        <f t="shared" si="208"/>
        <v>#REF!</v>
      </c>
      <c r="S1141" s="39" t="e">
        <f t="shared" si="209"/>
        <v>#REF!</v>
      </c>
    </row>
    <row r="1142" spans="1:19" x14ac:dyDescent="0.25">
      <c r="A1142" s="2"/>
      <c r="C1142">
        <f t="shared" si="210"/>
        <v>0</v>
      </c>
      <c r="D1142" s="32" t="e">
        <f t="shared" si="211"/>
        <v>#N/A</v>
      </c>
      <c r="E1142" s="32" t="e">
        <f>Basic!#REF!</f>
        <v>#REF!</v>
      </c>
      <c r="F1142" s="40"/>
      <c r="G1142" s="80">
        <f>IFERROR(VLOOKUP(A1142,HistData!Y:Z,2,FALSE)/100,G1141)</f>
        <v>0.19510000000000002</v>
      </c>
      <c r="H1142" s="80" t="str">
        <f>_xll.BDH($B$1,"IVOL_MONEYNESS",A1142,A1142,"IVOL_MATURITY=MATURITY_1STM","IVOL_MONEYNESS_LEVEL=MONEY_LVL_100_","DTS=H","FACTOR=.01","DAYS=W")</f>
        <v>#N/A Start Date</v>
      </c>
      <c r="I1142" s="81" t="str">
        <f t="shared" si="212"/>
        <v>#N/A Start Date</v>
      </c>
      <c r="J1142" s="34" t="e">
        <f t="shared" si="204"/>
        <v>#REF!</v>
      </c>
      <c r="K1142" s="35" t="e">
        <f t="shared" si="205"/>
        <v>#VALUE!</v>
      </c>
      <c r="L1142" s="35" t="e">
        <f t="shared" si="206"/>
        <v>#REF!</v>
      </c>
      <c r="M1142" s="35" t="e">
        <f t="shared" si="213"/>
        <v>#REF!</v>
      </c>
      <c r="N1142" s="35" t="e">
        <f t="shared" si="214"/>
        <v>#REF!</v>
      </c>
      <c r="O1142" s="36" t="e">
        <f t="shared" si="215"/>
        <v>#REF!</v>
      </c>
      <c r="Q1142" s="37">
        <f t="shared" si="207"/>
        <v>0</v>
      </c>
      <c r="R1142" s="38" t="e">
        <f t="shared" si="208"/>
        <v>#REF!</v>
      </c>
      <c r="S1142" s="39" t="e">
        <f t="shared" si="209"/>
        <v>#REF!</v>
      </c>
    </row>
    <row r="1143" spans="1:19" x14ac:dyDescent="0.25">
      <c r="A1143" s="2"/>
      <c r="C1143">
        <f t="shared" si="210"/>
        <v>0</v>
      </c>
      <c r="D1143" s="32" t="e">
        <f t="shared" si="211"/>
        <v>#N/A</v>
      </c>
      <c r="E1143" s="32" t="e">
        <f>Basic!#REF!</f>
        <v>#REF!</v>
      </c>
      <c r="F1143" s="40"/>
      <c r="G1143" s="80">
        <f>IFERROR(VLOOKUP(A1143,HistData!Y:Z,2,FALSE)/100,G1142)</f>
        <v>0.19510000000000002</v>
      </c>
      <c r="H1143" s="80" t="str">
        <f>_xll.BDH($B$1,"IVOL_MONEYNESS",A1143,A1143,"IVOL_MATURITY=MATURITY_1STM","IVOL_MONEYNESS_LEVEL=MONEY_LVL_100_","DTS=H","FACTOR=.01","DAYS=W")</f>
        <v>#N/A Start Date</v>
      </c>
      <c r="I1143" s="81" t="str">
        <f t="shared" si="212"/>
        <v>#N/A Start Date</v>
      </c>
      <c r="J1143" s="34" t="e">
        <f t="shared" si="204"/>
        <v>#REF!</v>
      </c>
      <c r="K1143" s="35" t="e">
        <f t="shared" si="205"/>
        <v>#VALUE!</v>
      </c>
      <c r="L1143" s="35" t="e">
        <f t="shared" si="206"/>
        <v>#REF!</v>
      </c>
      <c r="M1143" s="35" t="e">
        <f t="shared" si="213"/>
        <v>#REF!</v>
      </c>
      <c r="N1143" s="35" t="e">
        <f t="shared" si="214"/>
        <v>#REF!</v>
      </c>
      <c r="O1143" s="36" t="e">
        <f t="shared" si="215"/>
        <v>#REF!</v>
      </c>
      <c r="Q1143" s="37">
        <f t="shared" si="207"/>
        <v>0</v>
      </c>
      <c r="R1143" s="38" t="e">
        <f t="shared" si="208"/>
        <v>#REF!</v>
      </c>
      <c r="S1143" s="39" t="e">
        <f t="shared" si="209"/>
        <v>#REF!</v>
      </c>
    </row>
    <row r="1144" spans="1:19" x14ac:dyDescent="0.25">
      <c r="A1144" s="2"/>
      <c r="C1144">
        <f t="shared" si="210"/>
        <v>0</v>
      </c>
      <c r="D1144" s="32" t="e">
        <f t="shared" si="211"/>
        <v>#N/A</v>
      </c>
      <c r="E1144" s="32" t="e">
        <f>Basic!#REF!</f>
        <v>#REF!</v>
      </c>
      <c r="F1144" s="40"/>
      <c r="G1144" s="80">
        <f>IFERROR(VLOOKUP(A1144,HistData!Y:Z,2,FALSE)/100,G1143)</f>
        <v>0.19510000000000002</v>
      </c>
      <c r="H1144" s="80" t="str">
        <f>_xll.BDH($B$1,"IVOL_MONEYNESS",A1144,A1144,"IVOL_MATURITY=MATURITY_1STM","IVOL_MONEYNESS_LEVEL=MONEY_LVL_100_","DTS=H","FACTOR=.01","DAYS=W")</f>
        <v>#N/A Start Date</v>
      </c>
      <c r="I1144" s="81" t="str">
        <f t="shared" si="212"/>
        <v>#N/A Start Date</v>
      </c>
      <c r="J1144" s="34" t="e">
        <f t="shared" si="204"/>
        <v>#REF!</v>
      </c>
      <c r="K1144" s="35" t="e">
        <f t="shared" si="205"/>
        <v>#VALUE!</v>
      </c>
      <c r="L1144" s="35" t="e">
        <f t="shared" si="206"/>
        <v>#REF!</v>
      </c>
      <c r="M1144" s="35" t="e">
        <f t="shared" si="213"/>
        <v>#REF!</v>
      </c>
      <c r="N1144" s="35" t="e">
        <f t="shared" si="214"/>
        <v>#REF!</v>
      </c>
      <c r="O1144" s="36" t="e">
        <f t="shared" si="215"/>
        <v>#REF!</v>
      </c>
      <c r="Q1144" s="37">
        <f t="shared" si="207"/>
        <v>0</v>
      </c>
      <c r="R1144" s="38" t="e">
        <f t="shared" si="208"/>
        <v>#REF!</v>
      </c>
      <c r="S1144" s="39" t="e">
        <f t="shared" si="209"/>
        <v>#REF!</v>
      </c>
    </row>
    <row r="1145" spans="1:19" x14ac:dyDescent="0.25">
      <c r="A1145" s="2"/>
      <c r="C1145">
        <f t="shared" si="210"/>
        <v>0</v>
      </c>
      <c r="D1145" s="32" t="e">
        <f t="shared" si="211"/>
        <v>#N/A</v>
      </c>
      <c r="E1145" s="32" t="e">
        <f>Basic!#REF!</f>
        <v>#REF!</v>
      </c>
      <c r="F1145" s="40"/>
      <c r="G1145" s="80">
        <f>IFERROR(VLOOKUP(A1145,HistData!Y:Z,2,FALSE)/100,G1144)</f>
        <v>0.19510000000000002</v>
      </c>
      <c r="H1145" s="80" t="str">
        <f>_xll.BDH($B$1,"IVOL_MONEYNESS",A1145,A1145,"IVOL_MATURITY=MATURITY_1STM","IVOL_MONEYNESS_LEVEL=MONEY_LVL_100_","DTS=H","FACTOR=.01","DAYS=W")</f>
        <v>#N/A Start Date</v>
      </c>
      <c r="I1145" s="81" t="str">
        <f t="shared" si="212"/>
        <v>#N/A Start Date</v>
      </c>
      <c r="J1145" s="34" t="e">
        <f t="shared" si="204"/>
        <v>#REF!</v>
      </c>
      <c r="K1145" s="35" t="e">
        <f t="shared" si="205"/>
        <v>#VALUE!</v>
      </c>
      <c r="L1145" s="35" t="e">
        <f t="shared" si="206"/>
        <v>#REF!</v>
      </c>
      <c r="M1145" s="35" t="e">
        <f t="shared" si="213"/>
        <v>#REF!</v>
      </c>
      <c r="N1145" s="35" t="e">
        <f t="shared" si="214"/>
        <v>#REF!</v>
      </c>
      <c r="O1145" s="36" t="e">
        <f t="shared" si="215"/>
        <v>#REF!</v>
      </c>
      <c r="Q1145" s="37">
        <f t="shared" si="207"/>
        <v>0</v>
      </c>
      <c r="R1145" s="38" t="e">
        <f t="shared" si="208"/>
        <v>#REF!</v>
      </c>
      <c r="S1145" s="39" t="e">
        <f t="shared" si="209"/>
        <v>#REF!</v>
      </c>
    </row>
    <row r="1146" spans="1:19" x14ac:dyDescent="0.25">
      <c r="A1146" s="2"/>
      <c r="C1146">
        <f t="shared" si="210"/>
        <v>0</v>
      </c>
      <c r="D1146" s="32" t="e">
        <f t="shared" si="211"/>
        <v>#N/A</v>
      </c>
      <c r="E1146" s="32" t="e">
        <f>Basic!#REF!</f>
        <v>#REF!</v>
      </c>
      <c r="F1146" s="40"/>
      <c r="G1146" s="80">
        <f>IFERROR(VLOOKUP(A1146,HistData!Y:Z,2,FALSE)/100,G1145)</f>
        <v>0.19510000000000002</v>
      </c>
      <c r="H1146" s="80" t="str">
        <f>_xll.BDH($B$1,"IVOL_MONEYNESS",A1146,A1146,"IVOL_MATURITY=MATURITY_1STM","IVOL_MONEYNESS_LEVEL=MONEY_LVL_100_","DTS=H","FACTOR=.01","DAYS=W")</f>
        <v>#N/A Start Date</v>
      </c>
      <c r="I1146" s="81" t="str">
        <f t="shared" si="212"/>
        <v>#N/A Start Date</v>
      </c>
      <c r="J1146" s="34" t="e">
        <f t="shared" si="204"/>
        <v>#REF!</v>
      </c>
      <c r="K1146" s="35" t="e">
        <f t="shared" si="205"/>
        <v>#VALUE!</v>
      </c>
      <c r="L1146" s="35" t="e">
        <f t="shared" si="206"/>
        <v>#REF!</v>
      </c>
      <c r="M1146" s="35" t="e">
        <f t="shared" si="213"/>
        <v>#REF!</v>
      </c>
      <c r="N1146" s="35" t="e">
        <f t="shared" si="214"/>
        <v>#REF!</v>
      </c>
      <c r="O1146" s="36" t="e">
        <f t="shared" si="215"/>
        <v>#REF!</v>
      </c>
      <c r="Q1146" s="37">
        <f t="shared" si="207"/>
        <v>0</v>
      </c>
      <c r="R1146" s="38" t="e">
        <f t="shared" si="208"/>
        <v>#REF!</v>
      </c>
      <c r="S1146" s="39" t="e">
        <f t="shared" si="209"/>
        <v>#REF!</v>
      </c>
    </row>
    <row r="1147" spans="1:19" x14ac:dyDescent="0.25">
      <c r="A1147" s="2"/>
      <c r="C1147">
        <f t="shared" si="210"/>
        <v>0</v>
      </c>
      <c r="D1147" s="32" t="e">
        <f t="shared" si="211"/>
        <v>#N/A</v>
      </c>
      <c r="E1147" s="32" t="e">
        <f>Basic!#REF!</f>
        <v>#REF!</v>
      </c>
      <c r="F1147" s="40"/>
      <c r="G1147" s="80">
        <f>IFERROR(VLOOKUP(A1147,HistData!Y:Z,2,FALSE)/100,G1146)</f>
        <v>0.19510000000000002</v>
      </c>
      <c r="H1147" s="80" t="str">
        <f>_xll.BDH($B$1,"IVOL_MONEYNESS",A1147,A1147,"IVOL_MATURITY=MATURITY_1STM","IVOL_MONEYNESS_LEVEL=MONEY_LVL_100_","DTS=H","FACTOR=.01","DAYS=W")</f>
        <v>#N/A Start Date</v>
      </c>
      <c r="I1147" s="81" t="str">
        <f t="shared" si="212"/>
        <v>#N/A Start Date</v>
      </c>
      <c r="J1147" s="34" t="e">
        <f t="shared" si="204"/>
        <v>#REF!</v>
      </c>
      <c r="K1147" s="35" t="e">
        <f t="shared" si="205"/>
        <v>#VALUE!</v>
      </c>
      <c r="L1147" s="35" t="e">
        <f t="shared" si="206"/>
        <v>#REF!</v>
      </c>
      <c r="M1147" s="35" t="e">
        <f t="shared" si="213"/>
        <v>#REF!</v>
      </c>
      <c r="N1147" s="35" t="e">
        <f t="shared" si="214"/>
        <v>#REF!</v>
      </c>
      <c r="O1147" s="36" t="e">
        <f t="shared" si="215"/>
        <v>#REF!</v>
      </c>
      <c r="Q1147" s="37">
        <f t="shared" si="207"/>
        <v>0</v>
      </c>
      <c r="R1147" s="38" t="e">
        <f t="shared" si="208"/>
        <v>#REF!</v>
      </c>
      <c r="S1147" s="39" t="e">
        <f t="shared" si="209"/>
        <v>#REF!</v>
      </c>
    </row>
    <row r="1148" spans="1:19" x14ac:dyDescent="0.25">
      <c r="A1148" s="2"/>
      <c r="C1148">
        <f t="shared" si="210"/>
        <v>0</v>
      </c>
      <c r="D1148" s="32" t="e">
        <f t="shared" si="211"/>
        <v>#N/A</v>
      </c>
      <c r="E1148" s="32" t="e">
        <f>Basic!#REF!</f>
        <v>#REF!</v>
      </c>
      <c r="F1148" s="40"/>
      <c r="G1148" s="80">
        <f>IFERROR(VLOOKUP(A1148,HistData!Y:Z,2,FALSE)/100,G1147)</f>
        <v>0.19510000000000002</v>
      </c>
      <c r="H1148" s="80" t="str">
        <f>_xll.BDH($B$1,"IVOL_MONEYNESS",A1148,A1148,"IVOL_MATURITY=MATURITY_1STM","IVOL_MONEYNESS_LEVEL=MONEY_LVL_100_","DTS=H","FACTOR=.01","DAYS=W")</f>
        <v>#N/A Start Date</v>
      </c>
      <c r="I1148" s="81" t="str">
        <f t="shared" si="212"/>
        <v>#N/A Start Date</v>
      </c>
      <c r="J1148" s="34" t="e">
        <f t="shared" si="204"/>
        <v>#REF!</v>
      </c>
      <c r="K1148" s="35" t="e">
        <f t="shared" si="205"/>
        <v>#VALUE!</v>
      </c>
      <c r="L1148" s="35" t="e">
        <f t="shared" si="206"/>
        <v>#REF!</v>
      </c>
      <c r="M1148" s="35" t="e">
        <f t="shared" si="213"/>
        <v>#REF!</v>
      </c>
      <c r="N1148" s="35" t="e">
        <f t="shared" si="214"/>
        <v>#REF!</v>
      </c>
      <c r="O1148" s="36" t="e">
        <f t="shared" si="215"/>
        <v>#REF!</v>
      </c>
      <c r="Q1148" s="37">
        <f t="shared" si="207"/>
        <v>0</v>
      </c>
      <c r="R1148" s="38" t="e">
        <f t="shared" si="208"/>
        <v>#REF!</v>
      </c>
      <c r="S1148" s="39" t="e">
        <f t="shared" si="209"/>
        <v>#REF!</v>
      </c>
    </row>
    <row r="1149" spans="1:19" x14ac:dyDescent="0.25">
      <c r="A1149" s="2"/>
      <c r="C1149">
        <f t="shared" si="210"/>
        <v>0</v>
      </c>
      <c r="D1149" s="32" t="e">
        <f t="shared" si="211"/>
        <v>#N/A</v>
      </c>
      <c r="E1149" s="32" t="e">
        <f>Basic!#REF!</f>
        <v>#REF!</v>
      </c>
      <c r="F1149" s="40"/>
      <c r="G1149" s="80">
        <f>IFERROR(VLOOKUP(A1149,HistData!Y:Z,2,FALSE)/100,G1148)</f>
        <v>0.19510000000000002</v>
      </c>
      <c r="H1149" s="80" t="str">
        <f>_xll.BDH($B$1,"IVOL_MONEYNESS",A1149,A1149,"IVOL_MATURITY=MATURITY_1STM","IVOL_MONEYNESS_LEVEL=MONEY_LVL_100_","DTS=H","FACTOR=.01","DAYS=W")</f>
        <v>#N/A Start Date</v>
      </c>
      <c r="I1149" s="81" t="str">
        <f t="shared" si="212"/>
        <v>#N/A Start Date</v>
      </c>
      <c r="J1149" s="34" t="e">
        <f t="shared" si="204"/>
        <v>#REF!</v>
      </c>
      <c r="K1149" s="35" t="e">
        <f t="shared" si="205"/>
        <v>#VALUE!</v>
      </c>
      <c r="L1149" s="35" t="e">
        <f t="shared" si="206"/>
        <v>#REF!</v>
      </c>
      <c r="M1149" s="35" t="e">
        <f t="shared" si="213"/>
        <v>#REF!</v>
      </c>
      <c r="N1149" s="35" t="e">
        <f t="shared" si="214"/>
        <v>#REF!</v>
      </c>
      <c r="O1149" s="36" t="e">
        <f t="shared" si="215"/>
        <v>#REF!</v>
      </c>
      <c r="Q1149" s="37">
        <f t="shared" si="207"/>
        <v>0</v>
      </c>
      <c r="R1149" s="38" t="e">
        <f t="shared" si="208"/>
        <v>#REF!</v>
      </c>
      <c r="S1149" s="39" t="e">
        <f t="shared" si="209"/>
        <v>#REF!</v>
      </c>
    </row>
    <row r="1150" spans="1:19" x14ac:dyDescent="0.25">
      <c r="A1150" s="2"/>
      <c r="C1150">
        <f t="shared" si="210"/>
        <v>0</v>
      </c>
      <c r="D1150" s="32" t="e">
        <f t="shared" si="211"/>
        <v>#N/A</v>
      </c>
      <c r="E1150" s="32" t="e">
        <f>Basic!#REF!</f>
        <v>#REF!</v>
      </c>
      <c r="F1150" s="40"/>
      <c r="G1150" s="80">
        <f>IFERROR(VLOOKUP(A1150,HistData!Y:Z,2,FALSE)/100,G1149)</f>
        <v>0.19510000000000002</v>
      </c>
      <c r="H1150" s="80" t="str">
        <f>_xll.BDH($B$1,"IVOL_MONEYNESS",A1150,A1150,"IVOL_MATURITY=MATURITY_1STM","IVOL_MONEYNESS_LEVEL=MONEY_LVL_100_","DTS=H","FACTOR=.01","DAYS=W")</f>
        <v>#N/A Start Date</v>
      </c>
      <c r="I1150" s="81" t="str">
        <f t="shared" si="212"/>
        <v>#N/A Start Date</v>
      </c>
      <c r="J1150" s="34" t="e">
        <f t="shared" si="204"/>
        <v>#REF!</v>
      </c>
      <c r="K1150" s="35" t="e">
        <f t="shared" si="205"/>
        <v>#VALUE!</v>
      </c>
      <c r="L1150" s="35" t="e">
        <f t="shared" si="206"/>
        <v>#REF!</v>
      </c>
      <c r="M1150" s="35" t="e">
        <f t="shared" si="213"/>
        <v>#REF!</v>
      </c>
      <c r="N1150" s="35" t="e">
        <f t="shared" si="214"/>
        <v>#REF!</v>
      </c>
      <c r="O1150" s="36" t="e">
        <f t="shared" si="215"/>
        <v>#REF!</v>
      </c>
      <c r="Q1150" s="37">
        <f t="shared" si="207"/>
        <v>0</v>
      </c>
      <c r="R1150" s="38" t="e">
        <f t="shared" si="208"/>
        <v>#REF!</v>
      </c>
      <c r="S1150" s="39" t="e">
        <f t="shared" si="209"/>
        <v>#REF!</v>
      </c>
    </row>
    <row r="1151" spans="1:19" x14ac:dyDescent="0.25">
      <c r="A1151" s="2"/>
      <c r="C1151">
        <f t="shared" si="210"/>
        <v>0</v>
      </c>
      <c r="D1151" s="32" t="e">
        <f t="shared" si="211"/>
        <v>#N/A</v>
      </c>
      <c r="E1151" s="32" t="e">
        <f>Basic!#REF!</f>
        <v>#REF!</v>
      </c>
      <c r="F1151" s="40"/>
      <c r="G1151" s="80">
        <f>IFERROR(VLOOKUP(A1151,HistData!Y:Z,2,FALSE)/100,G1150)</f>
        <v>0.19510000000000002</v>
      </c>
      <c r="H1151" s="80" t="str">
        <f>_xll.BDH($B$1,"IVOL_MONEYNESS",A1151,A1151,"IVOL_MATURITY=MATURITY_1STM","IVOL_MONEYNESS_LEVEL=MONEY_LVL_100_","DTS=H","FACTOR=.01","DAYS=W")</f>
        <v>#N/A Start Date</v>
      </c>
      <c r="I1151" s="81" t="str">
        <f t="shared" si="212"/>
        <v>#N/A Start Date</v>
      </c>
      <c r="J1151" s="34" t="e">
        <f t="shared" si="204"/>
        <v>#REF!</v>
      </c>
      <c r="K1151" s="35" t="e">
        <f t="shared" si="205"/>
        <v>#VALUE!</v>
      </c>
      <c r="L1151" s="35" t="e">
        <f t="shared" si="206"/>
        <v>#REF!</v>
      </c>
      <c r="M1151" s="35" t="e">
        <f t="shared" si="213"/>
        <v>#REF!</v>
      </c>
      <c r="N1151" s="35" t="e">
        <f t="shared" si="214"/>
        <v>#REF!</v>
      </c>
      <c r="O1151" s="36" t="e">
        <f t="shared" si="215"/>
        <v>#REF!</v>
      </c>
      <c r="Q1151" s="37">
        <f t="shared" si="207"/>
        <v>0</v>
      </c>
      <c r="R1151" s="38" t="e">
        <f t="shared" si="208"/>
        <v>#REF!</v>
      </c>
      <c r="S1151" s="39" t="e">
        <f t="shared" si="209"/>
        <v>#REF!</v>
      </c>
    </row>
    <row r="1152" spans="1:19" x14ac:dyDescent="0.25">
      <c r="A1152" s="2"/>
      <c r="C1152">
        <f t="shared" si="210"/>
        <v>0</v>
      </c>
      <c r="D1152" s="32" t="e">
        <f t="shared" si="211"/>
        <v>#N/A</v>
      </c>
      <c r="E1152" s="32" t="e">
        <f>Basic!#REF!</f>
        <v>#REF!</v>
      </c>
      <c r="F1152" s="40"/>
      <c r="G1152" s="80">
        <f>IFERROR(VLOOKUP(A1152,HistData!Y:Z,2,FALSE)/100,G1151)</f>
        <v>0.19510000000000002</v>
      </c>
      <c r="H1152" s="80" t="str">
        <f>_xll.BDH($B$1,"IVOL_MONEYNESS",A1152,A1152,"IVOL_MATURITY=MATURITY_1STM","IVOL_MONEYNESS_LEVEL=MONEY_LVL_100_","DTS=H","FACTOR=.01","DAYS=W")</f>
        <v>#N/A Start Date</v>
      </c>
      <c r="I1152" s="81" t="str">
        <f t="shared" si="212"/>
        <v>#N/A Start Date</v>
      </c>
      <c r="J1152" s="34" t="e">
        <f t="shared" si="204"/>
        <v>#REF!</v>
      </c>
      <c r="K1152" s="35" t="e">
        <f t="shared" si="205"/>
        <v>#VALUE!</v>
      </c>
      <c r="L1152" s="35" t="e">
        <f t="shared" si="206"/>
        <v>#REF!</v>
      </c>
      <c r="M1152" s="35" t="e">
        <f t="shared" si="213"/>
        <v>#REF!</v>
      </c>
      <c r="N1152" s="35" t="e">
        <f t="shared" si="214"/>
        <v>#REF!</v>
      </c>
      <c r="O1152" s="36" t="e">
        <f t="shared" si="215"/>
        <v>#REF!</v>
      </c>
      <c r="Q1152" s="37">
        <f t="shared" si="207"/>
        <v>0</v>
      </c>
      <c r="R1152" s="38" t="e">
        <f t="shared" si="208"/>
        <v>#REF!</v>
      </c>
      <c r="S1152" s="39" t="e">
        <f t="shared" si="209"/>
        <v>#REF!</v>
      </c>
    </row>
    <row r="1153" spans="1:19" x14ac:dyDescent="0.25">
      <c r="A1153" s="2"/>
      <c r="C1153">
        <f t="shared" si="210"/>
        <v>0</v>
      </c>
      <c r="D1153" s="32" t="e">
        <f t="shared" si="211"/>
        <v>#N/A</v>
      </c>
      <c r="E1153" s="32" t="e">
        <f>Basic!#REF!</f>
        <v>#REF!</v>
      </c>
      <c r="F1153" s="40"/>
      <c r="G1153" s="80">
        <f>IFERROR(VLOOKUP(A1153,HistData!Y:Z,2,FALSE)/100,G1152)</f>
        <v>0.19510000000000002</v>
      </c>
      <c r="H1153" s="80" t="str">
        <f>_xll.BDH($B$1,"IVOL_MONEYNESS",A1153,A1153,"IVOL_MATURITY=MATURITY_1STM","IVOL_MONEYNESS_LEVEL=MONEY_LVL_100_","DTS=H","FACTOR=.01","DAYS=W")</f>
        <v>#N/A Start Date</v>
      </c>
      <c r="I1153" s="81" t="str">
        <f t="shared" si="212"/>
        <v>#N/A Start Date</v>
      </c>
      <c r="J1153" s="34" t="e">
        <f t="shared" si="204"/>
        <v>#REF!</v>
      </c>
      <c r="K1153" s="35" t="e">
        <f t="shared" si="205"/>
        <v>#VALUE!</v>
      </c>
      <c r="L1153" s="35" t="e">
        <f t="shared" si="206"/>
        <v>#REF!</v>
      </c>
      <c r="M1153" s="35" t="e">
        <f t="shared" si="213"/>
        <v>#REF!</v>
      </c>
      <c r="N1153" s="35" t="e">
        <f t="shared" si="214"/>
        <v>#REF!</v>
      </c>
      <c r="O1153" s="36" t="e">
        <f t="shared" si="215"/>
        <v>#REF!</v>
      </c>
      <c r="Q1153" s="37">
        <f t="shared" si="207"/>
        <v>0</v>
      </c>
      <c r="R1153" s="38" t="e">
        <f t="shared" si="208"/>
        <v>#REF!</v>
      </c>
      <c r="S1153" s="39" t="e">
        <f t="shared" si="209"/>
        <v>#REF!</v>
      </c>
    </row>
    <row r="1154" spans="1:19" x14ac:dyDescent="0.25">
      <c r="A1154" s="2"/>
      <c r="C1154">
        <f t="shared" si="210"/>
        <v>0</v>
      </c>
      <c r="D1154" s="32" t="e">
        <f t="shared" si="211"/>
        <v>#N/A</v>
      </c>
      <c r="E1154" s="32" t="e">
        <f>Basic!#REF!</f>
        <v>#REF!</v>
      </c>
      <c r="F1154" s="40"/>
      <c r="G1154" s="80">
        <f>IFERROR(VLOOKUP(A1154,HistData!Y:Z,2,FALSE)/100,G1153)</f>
        <v>0.19510000000000002</v>
      </c>
      <c r="H1154" s="80" t="str">
        <f>_xll.BDH($B$1,"IVOL_MONEYNESS",A1154,A1154,"IVOL_MATURITY=MATURITY_1STM","IVOL_MONEYNESS_LEVEL=MONEY_LVL_100_","DTS=H","FACTOR=.01","DAYS=W")</f>
        <v>#N/A Start Date</v>
      </c>
      <c r="I1154" s="81" t="str">
        <f t="shared" si="212"/>
        <v>#N/A Start Date</v>
      </c>
      <c r="J1154" s="34" t="e">
        <f t="shared" si="204"/>
        <v>#REF!</v>
      </c>
      <c r="K1154" s="35" t="e">
        <f t="shared" si="205"/>
        <v>#VALUE!</v>
      </c>
      <c r="L1154" s="35" t="e">
        <f t="shared" si="206"/>
        <v>#REF!</v>
      </c>
      <c r="M1154" s="35" t="e">
        <f t="shared" si="213"/>
        <v>#REF!</v>
      </c>
      <c r="N1154" s="35" t="e">
        <f t="shared" si="214"/>
        <v>#REF!</v>
      </c>
      <c r="O1154" s="36" t="e">
        <f t="shared" si="215"/>
        <v>#REF!</v>
      </c>
      <c r="Q1154" s="37">
        <f t="shared" si="207"/>
        <v>0</v>
      </c>
      <c r="R1154" s="38" t="e">
        <f t="shared" si="208"/>
        <v>#REF!</v>
      </c>
      <c r="S1154" s="39" t="e">
        <f t="shared" si="209"/>
        <v>#REF!</v>
      </c>
    </row>
    <row r="1155" spans="1:19" x14ac:dyDescent="0.25">
      <c r="A1155" s="2"/>
      <c r="C1155">
        <f t="shared" si="210"/>
        <v>0</v>
      </c>
      <c r="D1155" s="32" t="e">
        <f t="shared" si="211"/>
        <v>#N/A</v>
      </c>
      <c r="E1155" s="32" t="e">
        <f>Basic!#REF!</f>
        <v>#REF!</v>
      </c>
      <c r="F1155" s="40"/>
      <c r="G1155" s="80">
        <f>IFERROR(VLOOKUP(A1155,HistData!Y:Z,2,FALSE)/100,G1154)</f>
        <v>0.19510000000000002</v>
      </c>
      <c r="H1155" s="80" t="str">
        <f>_xll.BDH($B$1,"IVOL_MONEYNESS",A1155,A1155,"IVOL_MATURITY=MATURITY_1STM","IVOL_MONEYNESS_LEVEL=MONEY_LVL_100_","DTS=H","FACTOR=.01","DAYS=W")</f>
        <v>#N/A Start Date</v>
      </c>
      <c r="I1155" s="81" t="str">
        <f t="shared" si="212"/>
        <v>#N/A Start Date</v>
      </c>
      <c r="J1155" s="34" t="e">
        <f t="shared" si="204"/>
        <v>#REF!</v>
      </c>
      <c r="K1155" s="35" t="e">
        <f t="shared" si="205"/>
        <v>#VALUE!</v>
      </c>
      <c r="L1155" s="35" t="e">
        <f t="shared" si="206"/>
        <v>#REF!</v>
      </c>
      <c r="M1155" s="35" t="e">
        <f t="shared" si="213"/>
        <v>#REF!</v>
      </c>
      <c r="N1155" s="35" t="e">
        <f t="shared" si="214"/>
        <v>#REF!</v>
      </c>
      <c r="O1155" s="36" t="e">
        <f t="shared" si="215"/>
        <v>#REF!</v>
      </c>
      <c r="Q1155" s="37">
        <f t="shared" si="207"/>
        <v>0</v>
      </c>
      <c r="R1155" s="38" t="e">
        <f t="shared" si="208"/>
        <v>#REF!</v>
      </c>
      <c r="S1155" s="39" t="e">
        <f t="shared" si="209"/>
        <v>#REF!</v>
      </c>
    </row>
    <row r="1156" spans="1:19" x14ac:dyDescent="0.25">
      <c r="A1156" s="2"/>
      <c r="C1156">
        <f t="shared" si="210"/>
        <v>0</v>
      </c>
      <c r="D1156" s="32" t="e">
        <f t="shared" si="211"/>
        <v>#N/A</v>
      </c>
      <c r="E1156" s="32" t="e">
        <f>Basic!#REF!</f>
        <v>#REF!</v>
      </c>
      <c r="F1156" s="40"/>
      <c r="G1156" s="80">
        <f>IFERROR(VLOOKUP(A1156,HistData!Y:Z,2,FALSE)/100,G1155)</f>
        <v>0.19510000000000002</v>
      </c>
      <c r="H1156" s="80" t="str">
        <f>_xll.BDH($B$1,"IVOL_MONEYNESS",A1156,A1156,"IVOL_MATURITY=MATURITY_1STM","IVOL_MONEYNESS_LEVEL=MONEY_LVL_100_","DTS=H","FACTOR=.01","DAYS=W")</f>
        <v>#N/A Start Date</v>
      </c>
      <c r="I1156" s="81" t="str">
        <f t="shared" si="212"/>
        <v>#N/A Start Date</v>
      </c>
      <c r="J1156" s="34" t="e">
        <f t="shared" si="204"/>
        <v>#REF!</v>
      </c>
      <c r="K1156" s="35" t="e">
        <f t="shared" si="205"/>
        <v>#VALUE!</v>
      </c>
      <c r="L1156" s="35" t="e">
        <f t="shared" si="206"/>
        <v>#REF!</v>
      </c>
      <c r="M1156" s="35" t="e">
        <f t="shared" si="213"/>
        <v>#REF!</v>
      </c>
      <c r="N1156" s="35" t="e">
        <f t="shared" si="214"/>
        <v>#REF!</v>
      </c>
      <c r="O1156" s="36" t="e">
        <f t="shared" si="215"/>
        <v>#REF!</v>
      </c>
      <c r="Q1156" s="37">
        <f t="shared" si="207"/>
        <v>0</v>
      </c>
      <c r="R1156" s="38" t="e">
        <f t="shared" si="208"/>
        <v>#REF!</v>
      </c>
      <c r="S1156" s="39" t="e">
        <f t="shared" si="209"/>
        <v>#REF!</v>
      </c>
    </row>
    <row r="1157" spans="1:19" x14ac:dyDescent="0.25">
      <c r="A1157" s="2"/>
      <c r="C1157">
        <f t="shared" si="210"/>
        <v>0</v>
      </c>
      <c r="D1157" s="32" t="e">
        <f t="shared" si="211"/>
        <v>#N/A</v>
      </c>
      <c r="E1157" s="32" t="e">
        <f>Basic!#REF!</f>
        <v>#REF!</v>
      </c>
      <c r="F1157" s="40"/>
      <c r="G1157" s="80">
        <f>IFERROR(VLOOKUP(A1157,HistData!Y:Z,2,FALSE)/100,G1156)</f>
        <v>0.19510000000000002</v>
      </c>
      <c r="H1157" s="80" t="str">
        <f>_xll.BDH($B$1,"IVOL_MONEYNESS",A1157,A1157,"IVOL_MATURITY=MATURITY_1STM","IVOL_MONEYNESS_LEVEL=MONEY_LVL_100_","DTS=H","FACTOR=.01","DAYS=W")</f>
        <v>#N/A Start Date</v>
      </c>
      <c r="I1157" s="81" t="str">
        <f t="shared" si="212"/>
        <v>#N/A Start Date</v>
      </c>
      <c r="J1157" s="34" t="e">
        <f t="shared" si="204"/>
        <v>#REF!</v>
      </c>
      <c r="K1157" s="35" t="e">
        <f t="shared" si="205"/>
        <v>#VALUE!</v>
      </c>
      <c r="L1157" s="35" t="e">
        <f t="shared" si="206"/>
        <v>#REF!</v>
      </c>
      <c r="M1157" s="35" t="e">
        <f t="shared" si="213"/>
        <v>#REF!</v>
      </c>
      <c r="N1157" s="35" t="e">
        <f t="shared" si="214"/>
        <v>#REF!</v>
      </c>
      <c r="O1157" s="36" t="e">
        <f t="shared" si="215"/>
        <v>#REF!</v>
      </c>
      <c r="Q1157" s="37">
        <f t="shared" si="207"/>
        <v>0</v>
      </c>
      <c r="R1157" s="38" t="e">
        <f t="shared" si="208"/>
        <v>#REF!</v>
      </c>
      <c r="S1157" s="39" t="e">
        <f t="shared" si="209"/>
        <v>#REF!</v>
      </c>
    </row>
    <row r="1158" spans="1:19" x14ac:dyDescent="0.25">
      <c r="A1158" s="2"/>
      <c r="C1158">
        <f t="shared" si="210"/>
        <v>0</v>
      </c>
      <c r="D1158" s="32" t="e">
        <f t="shared" si="211"/>
        <v>#N/A</v>
      </c>
      <c r="E1158" s="32" t="e">
        <f>Basic!#REF!</f>
        <v>#REF!</v>
      </c>
      <c r="F1158" s="40"/>
      <c r="G1158" s="80">
        <f>IFERROR(VLOOKUP(A1158,HistData!Y:Z,2,FALSE)/100,G1157)</f>
        <v>0.19510000000000002</v>
      </c>
      <c r="H1158" s="80" t="str">
        <f>_xll.BDH($B$1,"IVOL_MONEYNESS",A1158,A1158,"IVOL_MATURITY=MATURITY_1STM","IVOL_MONEYNESS_LEVEL=MONEY_LVL_100_","DTS=H","FACTOR=.01","DAYS=W")</f>
        <v>#N/A Start Date</v>
      </c>
      <c r="I1158" s="81" t="str">
        <f t="shared" si="212"/>
        <v>#N/A Start Date</v>
      </c>
      <c r="J1158" s="34" t="e">
        <f t="shared" ref="J1158:J1221" si="216">++E1158*EXP(-F1158*(D1158/365))</f>
        <v>#REF!</v>
      </c>
      <c r="K1158" s="35" t="e">
        <f t="shared" ref="K1158:K1221" si="217">+I1158*(D1158/365)^0.5</f>
        <v>#VALUE!</v>
      </c>
      <c r="L1158" s="35" t="e">
        <f t="shared" ref="L1158:L1221" si="218">++(LN(B1158/E1158)+(F1158+I1158*I1158/2)*(D1158/365))/(I1158*(D1158/365)^0.5)</f>
        <v>#REF!</v>
      </c>
      <c r="M1158" s="35" t="e">
        <f t="shared" si="213"/>
        <v>#REF!</v>
      </c>
      <c r="N1158" s="35" t="e">
        <f t="shared" si="214"/>
        <v>#REF!</v>
      </c>
      <c r="O1158" s="36" t="e">
        <f t="shared" si="215"/>
        <v>#REF!</v>
      </c>
      <c r="Q1158" s="37">
        <f t="shared" ref="Q1158:Q1221" si="219">A1158</f>
        <v>0</v>
      </c>
      <c r="R1158" s="38" t="e">
        <f t="shared" ref="R1158:R1221" si="220">+N1158*B1158-O1158</f>
        <v>#REF!</v>
      </c>
      <c r="S1158" s="39" t="e">
        <f t="shared" ref="S1158:S1221" si="221">+R1158+J1158-B1158</f>
        <v>#REF!</v>
      </c>
    </row>
    <row r="1159" spans="1:19" x14ac:dyDescent="0.25">
      <c r="A1159" s="2"/>
      <c r="C1159">
        <f t="shared" ref="C1159:C1222" si="222">IF(AND(DAY(A1159)&gt;=15,DAY(A1159)&lt;=21,WEEKDAY(A1159)-1=5),1,0)</f>
        <v>0</v>
      </c>
      <c r="D1159" s="32" t="e">
        <f t="shared" ref="D1159:D1222" si="223">MATCH(1,C1160:C1203,0)</f>
        <v>#N/A</v>
      </c>
      <c r="E1159" s="32" t="e">
        <f>Basic!#REF!</f>
        <v>#REF!</v>
      </c>
      <c r="F1159" s="40"/>
      <c r="G1159" s="80">
        <f>IFERROR(VLOOKUP(A1159,HistData!Y:Z,2,FALSE)/100,G1158)</f>
        <v>0.19510000000000002</v>
      </c>
      <c r="H1159" s="80" t="str">
        <f>_xll.BDH($B$1,"IVOL_MONEYNESS",A1159,A1159,"IVOL_MATURITY=MATURITY_1STM","IVOL_MONEYNESS_LEVEL=MONEY_LVL_100_","DTS=H","FACTOR=.01","DAYS=W")</f>
        <v>#N/A Start Date</v>
      </c>
      <c r="I1159" s="81" t="str">
        <f t="shared" ref="I1159:I1222" si="224">H1159</f>
        <v>#N/A Start Date</v>
      </c>
      <c r="J1159" s="34" t="e">
        <f t="shared" si="216"/>
        <v>#REF!</v>
      </c>
      <c r="K1159" s="35" t="e">
        <f t="shared" si="217"/>
        <v>#VALUE!</v>
      </c>
      <c r="L1159" s="35" t="e">
        <f t="shared" si="218"/>
        <v>#REF!</v>
      </c>
      <c r="M1159" s="35" t="e">
        <f t="shared" ref="M1159:M1222" si="225">+L1159-K1159</f>
        <v>#REF!</v>
      </c>
      <c r="N1159" s="35" t="e">
        <f t="shared" ref="N1159:N1222" si="226">NORMDIST(L1159,0,1,TRUE)</f>
        <v>#REF!</v>
      </c>
      <c r="O1159" s="36" t="e">
        <f t="shared" ref="O1159:O1222" si="227">NORMDIST(M1159,0,1,TRUE)*J1159</f>
        <v>#REF!</v>
      </c>
      <c r="Q1159" s="37">
        <f t="shared" si="219"/>
        <v>0</v>
      </c>
      <c r="R1159" s="38" t="e">
        <f t="shared" si="220"/>
        <v>#REF!</v>
      </c>
      <c r="S1159" s="39" t="e">
        <f t="shared" si="221"/>
        <v>#REF!</v>
      </c>
    </row>
    <row r="1160" spans="1:19" x14ac:dyDescent="0.25">
      <c r="A1160" s="2"/>
      <c r="C1160">
        <f t="shared" si="222"/>
        <v>0</v>
      </c>
      <c r="D1160" s="32" t="e">
        <f t="shared" si="223"/>
        <v>#N/A</v>
      </c>
      <c r="E1160" s="32" t="e">
        <f>Basic!#REF!</f>
        <v>#REF!</v>
      </c>
      <c r="F1160" s="40"/>
      <c r="G1160" s="80">
        <f>IFERROR(VLOOKUP(A1160,HistData!Y:Z,2,FALSE)/100,G1159)</f>
        <v>0.19510000000000002</v>
      </c>
      <c r="H1160" s="80" t="str">
        <f>_xll.BDH($B$1,"IVOL_MONEYNESS",A1160,A1160,"IVOL_MATURITY=MATURITY_1STM","IVOL_MONEYNESS_LEVEL=MONEY_LVL_100_","DTS=H","FACTOR=.01","DAYS=W")</f>
        <v>#N/A Start Date</v>
      </c>
      <c r="I1160" s="81" t="str">
        <f t="shared" si="224"/>
        <v>#N/A Start Date</v>
      </c>
      <c r="J1160" s="34" t="e">
        <f t="shared" si="216"/>
        <v>#REF!</v>
      </c>
      <c r="K1160" s="35" t="e">
        <f t="shared" si="217"/>
        <v>#VALUE!</v>
      </c>
      <c r="L1160" s="35" t="e">
        <f t="shared" si="218"/>
        <v>#REF!</v>
      </c>
      <c r="M1160" s="35" t="e">
        <f t="shared" si="225"/>
        <v>#REF!</v>
      </c>
      <c r="N1160" s="35" t="e">
        <f t="shared" si="226"/>
        <v>#REF!</v>
      </c>
      <c r="O1160" s="36" t="e">
        <f t="shared" si="227"/>
        <v>#REF!</v>
      </c>
      <c r="Q1160" s="37">
        <f t="shared" si="219"/>
        <v>0</v>
      </c>
      <c r="R1160" s="38" t="e">
        <f t="shared" si="220"/>
        <v>#REF!</v>
      </c>
      <c r="S1160" s="39" t="e">
        <f t="shared" si="221"/>
        <v>#REF!</v>
      </c>
    </row>
    <row r="1161" spans="1:19" x14ac:dyDescent="0.25">
      <c r="A1161" s="2"/>
      <c r="C1161">
        <f t="shared" si="222"/>
        <v>0</v>
      </c>
      <c r="D1161" s="32" t="e">
        <f t="shared" si="223"/>
        <v>#N/A</v>
      </c>
      <c r="E1161" s="32" t="e">
        <f>Basic!#REF!</f>
        <v>#REF!</v>
      </c>
      <c r="F1161" s="40"/>
      <c r="G1161" s="80">
        <f>IFERROR(VLOOKUP(A1161,HistData!Y:Z,2,FALSE)/100,G1160)</f>
        <v>0.19510000000000002</v>
      </c>
      <c r="H1161" s="80" t="str">
        <f>_xll.BDH($B$1,"IVOL_MONEYNESS",A1161,A1161,"IVOL_MATURITY=MATURITY_1STM","IVOL_MONEYNESS_LEVEL=MONEY_LVL_100_","DTS=H","FACTOR=.01","DAYS=W")</f>
        <v>#N/A Start Date</v>
      </c>
      <c r="I1161" s="81" t="str">
        <f t="shared" si="224"/>
        <v>#N/A Start Date</v>
      </c>
      <c r="J1161" s="34" t="e">
        <f t="shared" si="216"/>
        <v>#REF!</v>
      </c>
      <c r="K1161" s="35" t="e">
        <f t="shared" si="217"/>
        <v>#VALUE!</v>
      </c>
      <c r="L1161" s="35" t="e">
        <f t="shared" si="218"/>
        <v>#REF!</v>
      </c>
      <c r="M1161" s="35" t="e">
        <f t="shared" si="225"/>
        <v>#REF!</v>
      </c>
      <c r="N1161" s="35" t="e">
        <f t="shared" si="226"/>
        <v>#REF!</v>
      </c>
      <c r="O1161" s="36" t="e">
        <f t="shared" si="227"/>
        <v>#REF!</v>
      </c>
      <c r="Q1161" s="37">
        <f t="shared" si="219"/>
        <v>0</v>
      </c>
      <c r="R1161" s="38" t="e">
        <f t="shared" si="220"/>
        <v>#REF!</v>
      </c>
      <c r="S1161" s="39" t="e">
        <f t="shared" si="221"/>
        <v>#REF!</v>
      </c>
    </row>
    <row r="1162" spans="1:19" x14ac:dyDescent="0.25">
      <c r="A1162" s="2"/>
      <c r="C1162">
        <f t="shared" si="222"/>
        <v>0</v>
      </c>
      <c r="D1162" s="32" t="e">
        <f t="shared" si="223"/>
        <v>#N/A</v>
      </c>
      <c r="E1162" s="32" t="e">
        <f>Basic!#REF!</f>
        <v>#REF!</v>
      </c>
      <c r="F1162" s="40"/>
      <c r="G1162" s="80">
        <f>IFERROR(VLOOKUP(A1162,HistData!Y:Z,2,FALSE)/100,G1161)</f>
        <v>0.19510000000000002</v>
      </c>
      <c r="H1162" s="80" t="str">
        <f>_xll.BDH($B$1,"IVOL_MONEYNESS",A1162,A1162,"IVOL_MATURITY=MATURITY_1STM","IVOL_MONEYNESS_LEVEL=MONEY_LVL_100_","DTS=H","FACTOR=.01","DAYS=W")</f>
        <v>#N/A Start Date</v>
      </c>
      <c r="I1162" s="81" t="str">
        <f t="shared" si="224"/>
        <v>#N/A Start Date</v>
      </c>
      <c r="J1162" s="34" t="e">
        <f t="shared" si="216"/>
        <v>#REF!</v>
      </c>
      <c r="K1162" s="35" t="e">
        <f t="shared" si="217"/>
        <v>#VALUE!</v>
      </c>
      <c r="L1162" s="35" t="e">
        <f t="shared" si="218"/>
        <v>#REF!</v>
      </c>
      <c r="M1162" s="35" t="e">
        <f t="shared" si="225"/>
        <v>#REF!</v>
      </c>
      <c r="N1162" s="35" t="e">
        <f t="shared" si="226"/>
        <v>#REF!</v>
      </c>
      <c r="O1162" s="36" t="e">
        <f t="shared" si="227"/>
        <v>#REF!</v>
      </c>
      <c r="Q1162" s="37">
        <f t="shared" si="219"/>
        <v>0</v>
      </c>
      <c r="R1162" s="38" t="e">
        <f t="shared" si="220"/>
        <v>#REF!</v>
      </c>
      <c r="S1162" s="39" t="e">
        <f t="shared" si="221"/>
        <v>#REF!</v>
      </c>
    </row>
    <row r="1163" spans="1:19" x14ac:dyDescent="0.25">
      <c r="A1163" s="2"/>
      <c r="C1163">
        <f t="shared" si="222"/>
        <v>0</v>
      </c>
      <c r="D1163" s="32" t="e">
        <f t="shared" si="223"/>
        <v>#N/A</v>
      </c>
      <c r="E1163" s="32" t="e">
        <f>Basic!#REF!</f>
        <v>#REF!</v>
      </c>
      <c r="F1163" s="40"/>
      <c r="G1163" s="80">
        <f>IFERROR(VLOOKUP(A1163,HistData!Y:Z,2,FALSE)/100,G1162)</f>
        <v>0.19510000000000002</v>
      </c>
      <c r="H1163" s="80" t="str">
        <f>_xll.BDH($B$1,"IVOL_MONEYNESS",A1163,A1163,"IVOL_MATURITY=MATURITY_1STM","IVOL_MONEYNESS_LEVEL=MONEY_LVL_100_","DTS=H","FACTOR=.01","DAYS=W")</f>
        <v>#N/A Start Date</v>
      </c>
      <c r="I1163" s="81" t="str">
        <f t="shared" si="224"/>
        <v>#N/A Start Date</v>
      </c>
      <c r="J1163" s="34" t="e">
        <f t="shared" si="216"/>
        <v>#REF!</v>
      </c>
      <c r="K1163" s="35" t="e">
        <f t="shared" si="217"/>
        <v>#VALUE!</v>
      </c>
      <c r="L1163" s="35" t="e">
        <f t="shared" si="218"/>
        <v>#REF!</v>
      </c>
      <c r="M1163" s="35" t="e">
        <f t="shared" si="225"/>
        <v>#REF!</v>
      </c>
      <c r="N1163" s="35" t="e">
        <f t="shared" si="226"/>
        <v>#REF!</v>
      </c>
      <c r="O1163" s="36" t="e">
        <f t="shared" si="227"/>
        <v>#REF!</v>
      </c>
      <c r="Q1163" s="37">
        <f t="shared" si="219"/>
        <v>0</v>
      </c>
      <c r="R1163" s="38" t="e">
        <f t="shared" si="220"/>
        <v>#REF!</v>
      </c>
      <c r="S1163" s="39" t="e">
        <f t="shared" si="221"/>
        <v>#REF!</v>
      </c>
    </row>
    <row r="1164" spans="1:19" x14ac:dyDescent="0.25">
      <c r="A1164" s="2"/>
      <c r="C1164">
        <f t="shared" si="222"/>
        <v>0</v>
      </c>
      <c r="D1164" s="32" t="e">
        <f t="shared" si="223"/>
        <v>#N/A</v>
      </c>
      <c r="E1164" s="32" t="e">
        <f>Basic!#REF!</f>
        <v>#REF!</v>
      </c>
      <c r="F1164" s="40"/>
      <c r="G1164" s="80">
        <f>IFERROR(VLOOKUP(A1164,HistData!Y:Z,2,FALSE)/100,G1163)</f>
        <v>0.19510000000000002</v>
      </c>
      <c r="H1164" s="80" t="str">
        <f>_xll.BDH($B$1,"IVOL_MONEYNESS",A1164,A1164,"IVOL_MATURITY=MATURITY_1STM","IVOL_MONEYNESS_LEVEL=MONEY_LVL_100_","DTS=H","FACTOR=.01","DAYS=W")</f>
        <v>#N/A Start Date</v>
      </c>
      <c r="I1164" s="81" t="str">
        <f t="shared" si="224"/>
        <v>#N/A Start Date</v>
      </c>
      <c r="J1164" s="34" t="e">
        <f t="shared" si="216"/>
        <v>#REF!</v>
      </c>
      <c r="K1164" s="35" t="e">
        <f t="shared" si="217"/>
        <v>#VALUE!</v>
      </c>
      <c r="L1164" s="35" t="e">
        <f t="shared" si="218"/>
        <v>#REF!</v>
      </c>
      <c r="M1164" s="35" t="e">
        <f t="shared" si="225"/>
        <v>#REF!</v>
      </c>
      <c r="N1164" s="35" t="e">
        <f t="shared" si="226"/>
        <v>#REF!</v>
      </c>
      <c r="O1164" s="36" t="e">
        <f t="shared" si="227"/>
        <v>#REF!</v>
      </c>
      <c r="Q1164" s="37">
        <f t="shared" si="219"/>
        <v>0</v>
      </c>
      <c r="R1164" s="38" t="e">
        <f t="shared" si="220"/>
        <v>#REF!</v>
      </c>
      <c r="S1164" s="39" t="e">
        <f t="shared" si="221"/>
        <v>#REF!</v>
      </c>
    </row>
    <row r="1165" spans="1:19" x14ac:dyDescent="0.25">
      <c r="A1165" s="2"/>
      <c r="C1165">
        <f t="shared" si="222"/>
        <v>0</v>
      </c>
      <c r="D1165" s="32" t="e">
        <f t="shared" si="223"/>
        <v>#N/A</v>
      </c>
      <c r="E1165" s="32" t="e">
        <f>Basic!#REF!</f>
        <v>#REF!</v>
      </c>
      <c r="F1165" s="40"/>
      <c r="G1165" s="80">
        <f>IFERROR(VLOOKUP(A1165,HistData!Y:Z,2,FALSE)/100,G1164)</f>
        <v>0.19510000000000002</v>
      </c>
      <c r="H1165" s="80" t="str">
        <f>_xll.BDH($B$1,"IVOL_MONEYNESS",A1165,A1165,"IVOL_MATURITY=MATURITY_1STM","IVOL_MONEYNESS_LEVEL=MONEY_LVL_100_","DTS=H","FACTOR=.01","DAYS=W")</f>
        <v>#N/A Start Date</v>
      </c>
      <c r="I1165" s="81" t="str">
        <f t="shared" si="224"/>
        <v>#N/A Start Date</v>
      </c>
      <c r="J1165" s="34" t="e">
        <f t="shared" si="216"/>
        <v>#REF!</v>
      </c>
      <c r="K1165" s="35" t="e">
        <f t="shared" si="217"/>
        <v>#VALUE!</v>
      </c>
      <c r="L1165" s="35" t="e">
        <f t="shared" si="218"/>
        <v>#REF!</v>
      </c>
      <c r="M1165" s="35" t="e">
        <f t="shared" si="225"/>
        <v>#REF!</v>
      </c>
      <c r="N1165" s="35" t="e">
        <f t="shared" si="226"/>
        <v>#REF!</v>
      </c>
      <c r="O1165" s="36" t="e">
        <f t="shared" si="227"/>
        <v>#REF!</v>
      </c>
      <c r="Q1165" s="37">
        <f t="shared" si="219"/>
        <v>0</v>
      </c>
      <c r="R1165" s="38" t="e">
        <f t="shared" si="220"/>
        <v>#REF!</v>
      </c>
      <c r="S1165" s="39" t="e">
        <f t="shared" si="221"/>
        <v>#REF!</v>
      </c>
    </row>
    <row r="1166" spans="1:19" x14ac:dyDescent="0.25">
      <c r="A1166" s="2"/>
      <c r="C1166">
        <f t="shared" si="222"/>
        <v>0</v>
      </c>
      <c r="D1166" s="32" t="e">
        <f t="shared" si="223"/>
        <v>#N/A</v>
      </c>
      <c r="E1166" s="32" t="e">
        <f>Basic!#REF!</f>
        <v>#REF!</v>
      </c>
      <c r="F1166" s="40"/>
      <c r="G1166" s="80">
        <f>IFERROR(VLOOKUP(A1166,HistData!Y:Z,2,FALSE)/100,G1165)</f>
        <v>0.19510000000000002</v>
      </c>
      <c r="H1166" s="80" t="str">
        <f>_xll.BDH($B$1,"IVOL_MONEYNESS",A1166,A1166,"IVOL_MATURITY=MATURITY_1STM","IVOL_MONEYNESS_LEVEL=MONEY_LVL_100_","DTS=H","FACTOR=.01","DAYS=W")</f>
        <v>#N/A Start Date</v>
      </c>
      <c r="I1166" s="81" t="str">
        <f t="shared" si="224"/>
        <v>#N/A Start Date</v>
      </c>
      <c r="J1166" s="34" t="e">
        <f t="shared" si="216"/>
        <v>#REF!</v>
      </c>
      <c r="K1166" s="35" t="e">
        <f t="shared" si="217"/>
        <v>#VALUE!</v>
      </c>
      <c r="L1166" s="35" t="e">
        <f t="shared" si="218"/>
        <v>#REF!</v>
      </c>
      <c r="M1166" s="35" t="e">
        <f t="shared" si="225"/>
        <v>#REF!</v>
      </c>
      <c r="N1166" s="35" t="e">
        <f t="shared" si="226"/>
        <v>#REF!</v>
      </c>
      <c r="O1166" s="36" t="e">
        <f t="shared" si="227"/>
        <v>#REF!</v>
      </c>
      <c r="Q1166" s="37">
        <f t="shared" si="219"/>
        <v>0</v>
      </c>
      <c r="R1166" s="38" t="e">
        <f t="shared" si="220"/>
        <v>#REF!</v>
      </c>
      <c r="S1166" s="39" t="e">
        <f t="shared" si="221"/>
        <v>#REF!</v>
      </c>
    </row>
    <row r="1167" spans="1:19" x14ac:dyDescent="0.25">
      <c r="A1167" s="2"/>
      <c r="C1167">
        <f t="shared" si="222"/>
        <v>0</v>
      </c>
      <c r="D1167" s="32" t="e">
        <f t="shared" si="223"/>
        <v>#N/A</v>
      </c>
      <c r="E1167" s="32" t="e">
        <f>Basic!#REF!</f>
        <v>#REF!</v>
      </c>
      <c r="F1167" s="40"/>
      <c r="G1167" s="80">
        <f>IFERROR(VLOOKUP(A1167,HistData!Y:Z,2,FALSE)/100,G1166)</f>
        <v>0.19510000000000002</v>
      </c>
      <c r="H1167" s="80" t="str">
        <f>_xll.BDH($B$1,"IVOL_MONEYNESS",A1167,A1167,"IVOL_MATURITY=MATURITY_1STM","IVOL_MONEYNESS_LEVEL=MONEY_LVL_100_","DTS=H","FACTOR=.01","DAYS=W")</f>
        <v>#N/A Start Date</v>
      </c>
      <c r="I1167" s="81" t="str">
        <f t="shared" si="224"/>
        <v>#N/A Start Date</v>
      </c>
      <c r="J1167" s="34" t="e">
        <f t="shared" si="216"/>
        <v>#REF!</v>
      </c>
      <c r="K1167" s="35" t="e">
        <f t="shared" si="217"/>
        <v>#VALUE!</v>
      </c>
      <c r="L1167" s="35" t="e">
        <f t="shared" si="218"/>
        <v>#REF!</v>
      </c>
      <c r="M1167" s="35" t="e">
        <f t="shared" si="225"/>
        <v>#REF!</v>
      </c>
      <c r="N1167" s="35" t="e">
        <f t="shared" si="226"/>
        <v>#REF!</v>
      </c>
      <c r="O1167" s="36" t="e">
        <f t="shared" si="227"/>
        <v>#REF!</v>
      </c>
      <c r="Q1167" s="37">
        <f t="shared" si="219"/>
        <v>0</v>
      </c>
      <c r="R1167" s="38" t="e">
        <f t="shared" si="220"/>
        <v>#REF!</v>
      </c>
      <c r="S1167" s="39" t="e">
        <f t="shared" si="221"/>
        <v>#REF!</v>
      </c>
    </row>
    <row r="1168" spans="1:19" x14ac:dyDescent="0.25">
      <c r="A1168" s="2"/>
      <c r="C1168">
        <f t="shared" si="222"/>
        <v>0</v>
      </c>
      <c r="D1168" s="32" t="e">
        <f t="shared" si="223"/>
        <v>#N/A</v>
      </c>
      <c r="E1168" s="32" t="e">
        <f>Basic!#REF!</f>
        <v>#REF!</v>
      </c>
      <c r="F1168" s="40"/>
      <c r="G1168" s="80">
        <f>IFERROR(VLOOKUP(A1168,HistData!Y:Z,2,FALSE)/100,G1167)</f>
        <v>0.19510000000000002</v>
      </c>
      <c r="H1168" s="80" t="str">
        <f>_xll.BDH($B$1,"IVOL_MONEYNESS",A1168,A1168,"IVOL_MATURITY=MATURITY_1STM","IVOL_MONEYNESS_LEVEL=MONEY_LVL_100_","DTS=H","FACTOR=.01","DAYS=W")</f>
        <v>#N/A Start Date</v>
      </c>
      <c r="I1168" s="81" t="str">
        <f t="shared" si="224"/>
        <v>#N/A Start Date</v>
      </c>
      <c r="J1168" s="34" t="e">
        <f t="shared" si="216"/>
        <v>#REF!</v>
      </c>
      <c r="K1168" s="35" t="e">
        <f t="shared" si="217"/>
        <v>#VALUE!</v>
      </c>
      <c r="L1168" s="35" t="e">
        <f t="shared" si="218"/>
        <v>#REF!</v>
      </c>
      <c r="M1168" s="35" t="e">
        <f t="shared" si="225"/>
        <v>#REF!</v>
      </c>
      <c r="N1168" s="35" t="e">
        <f t="shared" si="226"/>
        <v>#REF!</v>
      </c>
      <c r="O1168" s="36" t="e">
        <f t="shared" si="227"/>
        <v>#REF!</v>
      </c>
      <c r="Q1168" s="37">
        <f t="shared" si="219"/>
        <v>0</v>
      </c>
      <c r="R1168" s="38" t="e">
        <f t="shared" si="220"/>
        <v>#REF!</v>
      </c>
      <c r="S1168" s="39" t="e">
        <f t="shared" si="221"/>
        <v>#REF!</v>
      </c>
    </row>
    <row r="1169" spans="1:19" x14ac:dyDescent="0.25">
      <c r="A1169" s="2"/>
      <c r="C1169">
        <f t="shared" si="222"/>
        <v>0</v>
      </c>
      <c r="D1169" s="32" t="e">
        <f t="shared" si="223"/>
        <v>#N/A</v>
      </c>
      <c r="E1169" s="32" t="e">
        <f>Basic!#REF!</f>
        <v>#REF!</v>
      </c>
      <c r="F1169" s="40"/>
      <c r="G1169" s="80">
        <f>IFERROR(VLOOKUP(A1169,HistData!Y:Z,2,FALSE)/100,G1168)</f>
        <v>0.19510000000000002</v>
      </c>
      <c r="H1169" s="80" t="str">
        <f>_xll.BDH($B$1,"IVOL_MONEYNESS",A1169,A1169,"IVOL_MATURITY=MATURITY_1STM","IVOL_MONEYNESS_LEVEL=MONEY_LVL_100_","DTS=H","FACTOR=.01","DAYS=W")</f>
        <v>#N/A Start Date</v>
      </c>
      <c r="I1169" s="81" t="str">
        <f t="shared" si="224"/>
        <v>#N/A Start Date</v>
      </c>
      <c r="J1169" s="34" t="e">
        <f t="shared" si="216"/>
        <v>#REF!</v>
      </c>
      <c r="K1169" s="35" t="e">
        <f t="shared" si="217"/>
        <v>#VALUE!</v>
      </c>
      <c r="L1169" s="35" t="e">
        <f t="shared" si="218"/>
        <v>#REF!</v>
      </c>
      <c r="M1169" s="35" t="e">
        <f t="shared" si="225"/>
        <v>#REF!</v>
      </c>
      <c r="N1169" s="35" t="e">
        <f t="shared" si="226"/>
        <v>#REF!</v>
      </c>
      <c r="O1169" s="36" t="e">
        <f t="shared" si="227"/>
        <v>#REF!</v>
      </c>
      <c r="Q1169" s="37">
        <f t="shared" si="219"/>
        <v>0</v>
      </c>
      <c r="R1169" s="38" t="e">
        <f t="shared" si="220"/>
        <v>#REF!</v>
      </c>
      <c r="S1169" s="39" t="e">
        <f t="shared" si="221"/>
        <v>#REF!</v>
      </c>
    </row>
    <row r="1170" spans="1:19" x14ac:dyDescent="0.25">
      <c r="A1170" s="2"/>
      <c r="C1170">
        <f t="shared" si="222"/>
        <v>0</v>
      </c>
      <c r="D1170" s="32" t="e">
        <f t="shared" si="223"/>
        <v>#N/A</v>
      </c>
      <c r="E1170" s="32" t="e">
        <f>Basic!#REF!</f>
        <v>#REF!</v>
      </c>
      <c r="F1170" s="40"/>
      <c r="G1170" s="80">
        <f>IFERROR(VLOOKUP(A1170,HistData!Y:Z,2,FALSE)/100,G1169)</f>
        <v>0.19510000000000002</v>
      </c>
      <c r="H1170" s="80" t="str">
        <f>_xll.BDH($B$1,"IVOL_MONEYNESS",A1170,A1170,"IVOL_MATURITY=MATURITY_1STM","IVOL_MONEYNESS_LEVEL=MONEY_LVL_100_","DTS=H","FACTOR=.01","DAYS=W")</f>
        <v>#N/A Start Date</v>
      </c>
      <c r="I1170" s="81" t="str">
        <f t="shared" si="224"/>
        <v>#N/A Start Date</v>
      </c>
      <c r="J1170" s="34" t="e">
        <f t="shared" si="216"/>
        <v>#REF!</v>
      </c>
      <c r="K1170" s="35" t="e">
        <f t="shared" si="217"/>
        <v>#VALUE!</v>
      </c>
      <c r="L1170" s="35" t="e">
        <f t="shared" si="218"/>
        <v>#REF!</v>
      </c>
      <c r="M1170" s="35" t="e">
        <f t="shared" si="225"/>
        <v>#REF!</v>
      </c>
      <c r="N1170" s="35" t="e">
        <f t="shared" si="226"/>
        <v>#REF!</v>
      </c>
      <c r="O1170" s="36" t="e">
        <f t="shared" si="227"/>
        <v>#REF!</v>
      </c>
      <c r="Q1170" s="37">
        <f t="shared" si="219"/>
        <v>0</v>
      </c>
      <c r="R1170" s="38" t="e">
        <f t="shared" si="220"/>
        <v>#REF!</v>
      </c>
      <c r="S1170" s="39" t="e">
        <f t="shared" si="221"/>
        <v>#REF!</v>
      </c>
    </row>
    <row r="1171" spans="1:19" x14ac:dyDescent="0.25">
      <c r="A1171" s="2"/>
      <c r="C1171">
        <f t="shared" si="222"/>
        <v>0</v>
      </c>
      <c r="D1171" s="32" t="e">
        <f t="shared" si="223"/>
        <v>#N/A</v>
      </c>
      <c r="E1171" s="32" t="e">
        <f>Basic!#REF!</f>
        <v>#REF!</v>
      </c>
      <c r="F1171" s="40"/>
      <c r="G1171" s="80">
        <f>IFERROR(VLOOKUP(A1171,HistData!Y:Z,2,FALSE)/100,G1170)</f>
        <v>0.19510000000000002</v>
      </c>
      <c r="H1171" s="80" t="str">
        <f>_xll.BDH($B$1,"IVOL_MONEYNESS",A1171,A1171,"IVOL_MATURITY=MATURITY_1STM","IVOL_MONEYNESS_LEVEL=MONEY_LVL_100_","DTS=H","FACTOR=.01","DAYS=W")</f>
        <v>#N/A Start Date</v>
      </c>
      <c r="I1171" s="81" t="str">
        <f t="shared" si="224"/>
        <v>#N/A Start Date</v>
      </c>
      <c r="J1171" s="34" t="e">
        <f t="shared" si="216"/>
        <v>#REF!</v>
      </c>
      <c r="K1171" s="35" t="e">
        <f t="shared" si="217"/>
        <v>#VALUE!</v>
      </c>
      <c r="L1171" s="35" t="e">
        <f t="shared" si="218"/>
        <v>#REF!</v>
      </c>
      <c r="M1171" s="35" t="e">
        <f t="shared" si="225"/>
        <v>#REF!</v>
      </c>
      <c r="N1171" s="35" t="e">
        <f t="shared" si="226"/>
        <v>#REF!</v>
      </c>
      <c r="O1171" s="36" t="e">
        <f t="shared" si="227"/>
        <v>#REF!</v>
      </c>
      <c r="Q1171" s="37">
        <f t="shared" si="219"/>
        <v>0</v>
      </c>
      <c r="R1171" s="38" t="e">
        <f t="shared" si="220"/>
        <v>#REF!</v>
      </c>
      <c r="S1171" s="39" t="e">
        <f t="shared" si="221"/>
        <v>#REF!</v>
      </c>
    </row>
    <row r="1172" spans="1:19" x14ac:dyDescent="0.25">
      <c r="A1172" s="2"/>
      <c r="C1172">
        <f t="shared" si="222"/>
        <v>0</v>
      </c>
      <c r="D1172" s="32" t="e">
        <f t="shared" si="223"/>
        <v>#N/A</v>
      </c>
      <c r="E1172" s="32" t="e">
        <f>Basic!#REF!</f>
        <v>#REF!</v>
      </c>
      <c r="F1172" s="40"/>
      <c r="G1172" s="80">
        <f>IFERROR(VLOOKUP(A1172,HistData!Y:Z,2,FALSE)/100,G1171)</f>
        <v>0.19510000000000002</v>
      </c>
      <c r="H1172" s="80" t="str">
        <f>_xll.BDH($B$1,"IVOL_MONEYNESS",A1172,A1172,"IVOL_MATURITY=MATURITY_1STM","IVOL_MONEYNESS_LEVEL=MONEY_LVL_100_","DTS=H","FACTOR=.01","DAYS=W")</f>
        <v>#N/A Start Date</v>
      </c>
      <c r="I1172" s="81" t="str">
        <f t="shared" si="224"/>
        <v>#N/A Start Date</v>
      </c>
      <c r="J1172" s="34" t="e">
        <f t="shared" si="216"/>
        <v>#REF!</v>
      </c>
      <c r="K1172" s="35" t="e">
        <f t="shared" si="217"/>
        <v>#VALUE!</v>
      </c>
      <c r="L1172" s="35" t="e">
        <f t="shared" si="218"/>
        <v>#REF!</v>
      </c>
      <c r="M1172" s="35" t="e">
        <f t="shared" si="225"/>
        <v>#REF!</v>
      </c>
      <c r="N1172" s="35" t="e">
        <f t="shared" si="226"/>
        <v>#REF!</v>
      </c>
      <c r="O1172" s="36" t="e">
        <f t="shared" si="227"/>
        <v>#REF!</v>
      </c>
      <c r="Q1172" s="37">
        <f t="shared" si="219"/>
        <v>0</v>
      </c>
      <c r="R1172" s="38" t="e">
        <f t="shared" si="220"/>
        <v>#REF!</v>
      </c>
      <c r="S1172" s="39" t="e">
        <f t="shared" si="221"/>
        <v>#REF!</v>
      </c>
    </row>
    <row r="1173" spans="1:19" x14ac:dyDescent="0.25">
      <c r="A1173" s="2"/>
      <c r="C1173">
        <f t="shared" si="222"/>
        <v>0</v>
      </c>
      <c r="D1173" s="32" t="e">
        <f t="shared" si="223"/>
        <v>#N/A</v>
      </c>
      <c r="E1173" s="32" t="e">
        <f>Basic!#REF!</f>
        <v>#REF!</v>
      </c>
      <c r="F1173" s="40"/>
      <c r="G1173" s="80">
        <f>IFERROR(VLOOKUP(A1173,HistData!Y:Z,2,FALSE)/100,G1172)</f>
        <v>0.19510000000000002</v>
      </c>
      <c r="H1173" s="80" t="str">
        <f>_xll.BDH($B$1,"IVOL_MONEYNESS",A1173,A1173,"IVOL_MATURITY=MATURITY_1STM","IVOL_MONEYNESS_LEVEL=MONEY_LVL_100_","DTS=H","FACTOR=.01","DAYS=W")</f>
        <v>#N/A Start Date</v>
      </c>
      <c r="I1173" s="81" t="str">
        <f t="shared" si="224"/>
        <v>#N/A Start Date</v>
      </c>
      <c r="J1173" s="34" t="e">
        <f t="shared" si="216"/>
        <v>#REF!</v>
      </c>
      <c r="K1173" s="35" t="e">
        <f t="shared" si="217"/>
        <v>#VALUE!</v>
      </c>
      <c r="L1173" s="35" t="e">
        <f t="shared" si="218"/>
        <v>#REF!</v>
      </c>
      <c r="M1173" s="35" t="e">
        <f t="shared" si="225"/>
        <v>#REF!</v>
      </c>
      <c r="N1173" s="35" t="e">
        <f t="shared" si="226"/>
        <v>#REF!</v>
      </c>
      <c r="O1173" s="36" t="e">
        <f t="shared" si="227"/>
        <v>#REF!</v>
      </c>
      <c r="Q1173" s="37">
        <f t="shared" si="219"/>
        <v>0</v>
      </c>
      <c r="R1173" s="38" t="e">
        <f t="shared" si="220"/>
        <v>#REF!</v>
      </c>
      <c r="S1173" s="39" t="e">
        <f t="shared" si="221"/>
        <v>#REF!</v>
      </c>
    </row>
    <row r="1174" spans="1:19" x14ac:dyDescent="0.25">
      <c r="A1174" s="2"/>
      <c r="C1174">
        <f t="shared" si="222"/>
        <v>0</v>
      </c>
      <c r="D1174" s="32" t="e">
        <f t="shared" si="223"/>
        <v>#N/A</v>
      </c>
      <c r="E1174" s="32" t="e">
        <f>Basic!#REF!</f>
        <v>#REF!</v>
      </c>
      <c r="F1174" s="40"/>
      <c r="G1174" s="80">
        <f>IFERROR(VLOOKUP(A1174,HistData!Y:Z,2,FALSE)/100,G1173)</f>
        <v>0.19510000000000002</v>
      </c>
      <c r="H1174" s="80" t="str">
        <f>_xll.BDH($B$1,"IVOL_MONEYNESS",A1174,A1174,"IVOL_MATURITY=MATURITY_1STM","IVOL_MONEYNESS_LEVEL=MONEY_LVL_100_","DTS=H","FACTOR=.01","DAYS=W")</f>
        <v>#N/A Start Date</v>
      </c>
      <c r="I1174" s="81" t="str">
        <f t="shared" si="224"/>
        <v>#N/A Start Date</v>
      </c>
      <c r="J1174" s="34" t="e">
        <f t="shared" si="216"/>
        <v>#REF!</v>
      </c>
      <c r="K1174" s="35" t="e">
        <f t="shared" si="217"/>
        <v>#VALUE!</v>
      </c>
      <c r="L1174" s="35" t="e">
        <f t="shared" si="218"/>
        <v>#REF!</v>
      </c>
      <c r="M1174" s="35" t="e">
        <f t="shared" si="225"/>
        <v>#REF!</v>
      </c>
      <c r="N1174" s="35" t="e">
        <f t="shared" si="226"/>
        <v>#REF!</v>
      </c>
      <c r="O1174" s="36" t="e">
        <f t="shared" si="227"/>
        <v>#REF!</v>
      </c>
      <c r="Q1174" s="37">
        <f t="shared" si="219"/>
        <v>0</v>
      </c>
      <c r="R1174" s="38" t="e">
        <f t="shared" si="220"/>
        <v>#REF!</v>
      </c>
      <c r="S1174" s="39" t="e">
        <f t="shared" si="221"/>
        <v>#REF!</v>
      </c>
    </row>
    <row r="1175" spans="1:19" x14ac:dyDescent="0.25">
      <c r="A1175" s="2"/>
      <c r="C1175">
        <f t="shared" si="222"/>
        <v>0</v>
      </c>
      <c r="D1175" s="32" t="e">
        <f t="shared" si="223"/>
        <v>#N/A</v>
      </c>
      <c r="E1175" s="32" t="e">
        <f>Basic!#REF!</f>
        <v>#REF!</v>
      </c>
      <c r="F1175" s="40"/>
      <c r="G1175" s="80">
        <f>IFERROR(VLOOKUP(A1175,HistData!Y:Z,2,FALSE)/100,G1174)</f>
        <v>0.19510000000000002</v>
      </c>
      <c r="H1175" s="80" t="str">
        <f>_xll.BDH($B$1,"IVOL_MONEYNESS",A1175,A1175,"IVOL_MATURITY=MATURITY_1STM","IVOL_MONEYNESS_LEVEL=MONEY_LVL_100_","DTS=H","FACTOR=.01","DAYS=W")</f>
        <v>#N/A Start Date</v>
      </c>
      <c r="I1175" s="81" t="str">
        <f t="shared" si="224"/>
        <v>#N/A Start Date</v>
      </c>
      <c r="J1175" s="34" t="e">
        <f t="shared" si="216"/>
        <v>#REF!</v>
      </c>
      <c r="K1175" s="35" t="e">
        <f t="shared" si="217"/>
        <v>#VALUE!</v>
      </c>
      <c r="L1175" s="35" t="e">
        <f t="shared" si="218"/>
        <v>#REF!</v>
      </c>
      <c r="M1175" s="35" t="e">
        <f t="shared" si="225"/>
        <v>#REF!</v>
      </c>
      <c r="N1175" s="35" t="e">
        <f t="shared" si="226"/>
        <v>#REF!</v>
      </c>
      <c r="O1175" s="36" t="e">
        <f t="shared" si="227"/>
        <v>#REF!</v>
      </c>
      <c r="Q1175" s="37">
        <f t="shared" si="219"/>
        <v>0</v>
      </c>
      <c r="R1175" s="38" t="e">
        <f t="shared" si="220"/>
        <v>#REF!</v>
      </c>
      <c r="S1175" s="39" t="e">
        <f t="shared" si="221"/>
        <v>#REF!</v>
      </c>
    </row>
    <row r="1176" spans="1:19" x14ac:dyDescent="0.25">
      <c r="A1176" s="2"/>
      <c r="C1176">
        <f t="shared" si="222"/>
        <v>0</v>
      </c>
      <c r="D1176" s="32" t="e">
        <f t="shared" si="223"/>
        <v>#N/A</v>
      </c>
      <c r="E1176" s="32" t="e">
        <f>Basic!#REF!</f>
        <v>#REF!</v>
      </c>
      <c r="F1176" s="40"/>
      <c r="G1176" s="80">
        <f>IFERROR(VLOOKUP(A1176,HistData!Y:Z,2,FALSE)/100,G1175)</f>
        <v>0.19510000000000002</v>
      </c>
      <c r="H1176" s="80" t="str">
        <f>_xll.BDH($B$1,"IVOL_MONEYNESS",A1176,A1176,"IVOL_MATURITY=MATURITY_1STM","IVOL_MONEYNESS_LEVEL=MONEY_LVL_100_","DTS=H","FACTOR=.01","DAYS=W")</f>
        <v>#N/A Start Date</v>
      </c>
      <c r="I1176" s="81" t="str">
        <f t="shared" si="224"/>
        <v>#N/A Start Date</v>
      </c>
      <c r="J1176" s="34" t="e">
        <f t="shared" si="216"/>
        <v>#REF!</v>
      </c>
      <c r="K1176" s="35" t="e">
        <f t="shared" si="217"/>
        <v>#VALUE!</v>
      </c>
      <c r="L1176" s="35" t="e">
        <f t="shared" si="218"/>
        <v>#REF!</v>
      </c>
      <c r="M1176" s="35" t="e">
        <f t="shared" si="225"/>
        <v>#REF!</v>
      </c>
      <c r="N1176" s="35" t="e">
        <f t="shared" si="226"/>
        <v>#REF!</v>
      </c>
      <c r="O1176" s="36" t="e">
        <f t="shared" si="227"/>
        <v>#REF!</v>
      </c>
      <c r="Q1176" s="37">
        <f t="shared" si="219"/>
        <v>0</v>
      </c>
      <c r="R1176" s="38" t="e">
        <f t="shared" si="220"/>
        <v>#REF!</v>
      </c>
      <c r="S1176" s="39" t="e">
        <f t="shared" si="221"/>
        <v>#REF!</v>
      </c>
    </row>
    <row r="1177" spans="1:19" x14ac:dyDescent="0.25">
      <c r="A1177" s="2"/>
      <c r="C1177">
        <f t="shared" si="222"/>
        <v>0</v>
      </c>
      <c r="D1177" s="32" t="e">
        <f t="shared" si="223"/>
        <v>#N/A</v>
      </c>
      <c r="E1177" s="32" t="e">
        <f>Basic!#REF!</f>
        <v>#REF!</v>
      </c>
      <c r="F1177" s="40"/>
      <c r="G1177" s="80">
        <f>IFERROR(VLOOKUP(A1177,HistData!Y:Z,2,FALSE)/100,G1176)</f>
        <v>0.19510000000000002</v>
      </c>
      <c r="H1177" s="80" t="str">
        <f>_xll.BDH($B$1,"IVOL_MONEYNESS",A1177,A1177,"IVOL_MATURITY=MATURITY_1STM","IVOL_MONEYNESS_LEVEL=MONEY_LVL_100_","DTS=H","FACTOR=.01","DAYS=W")</f>
        <v>#N/A Start Date</v>
      </c>
      <c r="I1177" s="81" t="str">
        <f t="shared" si="224"/>
        <v>#N/A Start Date</v>
      </c>
      <c r="J1177" s="34" t="e">
        <f t="shared" si="216"/>
        <v>#REF!</v>
      </c>
      <c r="K1177" s="35" t="e">
        <f t="shared" si="217"/>
        <v>#VALUE!</v>
      </c>
      <c r="L1177" s="35" t="e">
        <f t="shared" si="218"/>
        <v>#REF!</v>
      </c>
      <c r="M1177" s="35" t="e">
        <f t="shared" si="225"/>
        <v>#REF!</v>
      </c>
      <c r="N1177" s="35" t="e">
        <f t="shared" si="226"/>
        <v>#REF!</v>
      </c>
      <c r="O1177" s="36" t="e">
        <f t="shared" si="227"/>
        <v>#REF!</v>
      </c>
      <c r="Q1177" s="37">
        <f t="shared" si="219"/>
        <v>0</v>
      </c>
      <c r="R1177" s="38" t="e">
        <f t="shared" si="220"/>
        <v>#REF!</v>
      </c>
      <c r="S1177" s="39" t="e">
        <f t="shared" si="221"/>
        <v>#REF!</v>
      </c>
    </row>
    <row r="1178" spans="1:19" x14ac:dyDescent="0.25">
      <c r="A1178" s="2"/>
      <c r="C1178">
        <f t="shared" si="222"/>
        <v>0</v>
      </c>
      <c r="D1178" s="32" t="e">
        <f t="shared" si="223"/>
        <v>#N/A</v>
      </c>
      <c r="E1178" s="32" t="e">
        <f>Basic!#REF!</f>
        <v>#REF!</v>
      </c>
      <c r="F1178" s="40"/>
      <c r="G1178" s="80">
        <f>IFERROR(VLOOKUP(A1178,HistData!Y:Z,2,FALSE)/100,G1177)</f>
        <v>0.19510000000000002</v>
      </c>
      <c r="H1178" s="80" t="str">
        <f>_xll.BDH($B$1,"IVOL_MONEYNESS",A1178,A1178,"IVOL_MATURITY=MATURITY_1STM","IVOL_MONEYNESS_LEVEL=MONEY_LVL_100_","DTS=H","FACTOR=.01","DAYS=W")</f>
        <v>#N/A Start Date</v>
      </c>
      <c r="I1178" s="81" t="str">
        <f t="shared" si="224"/>
        <v>#N/A Start Date</v>
      </c>
      <c r="J1178" s="34" t="e">
        <f t="shared" si="216"/>
        <v>#REF!</v>
      </c>
      <c r="K1178" s="35" t="e">
        <f t="shared" si="217"/>
        <v>#VALUE!</v>
      </c>
      <c r="L1178" s="35" t="e">
        <f t="shared" si="218"/>
        <v>#REF!</v>
      </c>
      <c r="M1178" s="35" t="e">
        <f t="shared" si="225"/>
        <v>#REF!</v>
      </c>
      <c r="N1178" s="35" t="e">
        <f t="shared" si="226"/>
        <v>#REF!</v>
      </c>
      <c r="O1178" s="36" t="e">
        <f t="shared" si="227"/>
        <v>#REF!</v>
      </c>
      <c r="Q1178" s="37">
        <f t="shared" si="219"/>
        <v>0</v>
      </c>
      <c r="R1178" s="38" t="e">
        <f t="shared" si="220"/>
        <v>#REF!</v>
      </c>
      <c r="S1178" s="39" t="e">
        <f t="shared" si="221"/>
        <v>#REF!</v>
      </c>
    </row>
    <row r="1179" spans="1:19" x14ac:dyDescent="0.25">
      <c r="A1179" s="2"/>
      <c r="C1179">
        <f t="shared" si="222"/>
        <v>0</v>
      </c>
      <c r="D1179" s="32" t="e">
        <f t="shared" si="223"/>
        <v>#N/A</v>
      </c>
      <c r="E1179" s="32" t="e">
        <f>Basic!#REF!</f>
        <v>#REF!</v>
      </c>
      <c r="F1179" s="40"/>
      <c r="G1179" s="80">
        <f>IFERROR(VLOOKUP(A1179,HistData!Y:Z,2,FALSE)/100,G1178)</f>
        <v>0.19510000000000002</v>
      </c>
      <c r="H1179" s="80" t="str">
        <f>_xll.BDH($B$1,"IVOL_MONEYNESS",A1179,A1179,"IVOL_MATURITY=MATURITY_1STM","IVOL_MONEYNESS_LEVEL=MONEY_LVL_100_","DTS=H","FACTOR=.01","DAYS=W")</f>
        <v>#N/A Start Date</v>
      </c>
      <c r="I1179" s="81" t="str">
        <f t="shared" si="224"/>
        <v>#N/A Start Date</v>
      </c>
      <c r="J1179" s="34" t="e">
        <f t="shared" si="216"/>
        <v>#REF!</v>
      </c>
      <c r="K1179" s="35" t="e">
        <f t="shared" si="217"/>
        <v>#VALUE!</v>
      </c>
      <c r="L1179" s="35" t="e">
        <f t="shared" si="218"/>
        <v>#REF!</v>
      </c>
      <c r="M1179" s="35" t="e">
        <f t="shared" si="225"/>
        <v>#REF!</v>
      </c>
      <c r="N1179" s="35" t="e">
        <f t="shared" si="226"/>
        <v>#REF!</v>
      </c>
      <c r="O1179" s="36" t="e">
        <f t="shared" si="227"/>
        <v>#REF!</v>
      </c>
      <c r="Q1179" s="37">
        <f t="shared" si="219"/>
        <v>0</v>
      </c>
      <c r="R1179" s="38" t="e">
        <f t="shared" si="220"/>
        <v>#REF!</v>
      </c>
      <c r="S1179" s="39" t="e">
        <f t="shared" si="221"/>
        <v>#REF!</v>
      </c>
    </row>
    <row r="1180" spans="1:19" x14ac:dyDescent="0.25">
      <c r="A1180" s="2"/>
      <c r="C1180">
        <f t="shared" si="222"/>
        <v>0</v>
      </c>
      <c r="D1180" s="32" t="e">
        <f t="shared" si="223"/>
        <v>#N/A</v>
      </c>
      <c r="E1180" s="32" t="e">
        <f>Basic!#REF!</f>
        <v>#REF!</v>
      </c>
      <c r="F1180" s="40"/>
      <c r="G1180" s="80">
        <f>IFERROR(VLOOKUP(A1180,HistData!Y:Z,2,FALSE)/100,G1179)</f>
        <v>0.19510000000000002</v>
      </c>
      <c r="H1180" s="80" t="str">
        <f>_xll.BDH($B$1,"IVOL_MONEYNESS",A1180,A1180,"IVOL_MATURITY=MATURITY_1STM","IVOL_MONEYNESS_LEVEL=MONEY_LVL_100_","DTS=H","FACTOR=.01","DAYS=W")</f>
        <v>#N/A Start Date</v>
      </c>
      <c r="I1180" s="81" t="str">
        <f t="shared" si="224"/>
        <v>#N/A Start Date</v>
      </c>
      <c r="J1180" s="34" t="e">
        <f t="shared" si="216"/>
        <v>#REF!</v>
      </c>
      <c r="K1180" s="35" t="e">
        <f t="shared" si="217"/>
        <v>#VALUE!</v>
      </c>
      <c r="L1180" s="35" t="e">
        <f t="shared" si="218"/>
        <v>#REF!</v>
      </c>
      <c r="M1180" s="35" t="e">
        <f t="shared" si="225"/>
        <v>#REF!</v>
      </c>
      <c r="N1180" s="35" t="e">
        <f t="shared" si="226"/>
        <v>#REF!</v>
      </c>
      <c r="O1180" s="36" t="e">
        <f t="shared" si="227"/>
        <v>#REF!</v>
      </c>
      <c r="Q1180" s="37">
        <f t="shared" si="219"/>
        <v>0</v>
      </c>
      <c r="R1180" s="38" t="e">
        <f t="shared" si="220"/>
        <v>#REF!</v>
      </c>
      <c r="S1180" s="39" t="e">
        <f t="shared" si="221"/>
        <v>#REF!</v>
      </c>
    </row>
    <row r="1181" spans="1:19" x14ac:dyDescent="0.25">
      <c r="A1181" s="2"/>
      <c r="C1181">
        <f t="shared" si="222"/>
        <v>0</v>
      </c>
      <c r="D1181" s="32" t="e">
        <f t="shared" si="223"/>
        <v>#N/A</v>
      </c>
      <c r="E1181" s="32" t="e">
        <f>Basic!#REF!</f>
        <v>#REF!</v>
      </c>
      <c r="F1181" s="40"/>
      <c r="G1181" s="80">
        <f>IFERROR(VLOOKUP(A1181,HistData!Y:Z,2,FALSE)/100,G1180)</f>
        <v>0.19510000000000002</v>
      </c>
      <c r="H1181" s="80" t="str">
        <f>_xll.BDH($B$1,"IVOL_MONEYNESS",A1181,A1181,"IVOL_MATURITY=MATURITY_1STM","IVOL_MONEYNESS_LEVEL=MONEY_LVL_100_","DTS=H","FACTOR=.01","DAYS=W")</f>
        <v>#N/A Start Date</v>
      </c>
      <c r="I1181" s="81" t="str">
        <f t="shared" si="224"/>
        <v>#N/A Start Date</v>
      </c>
      <c r="J1181" s="34" t="e">
        <f t="shared" si="216"/>
        <v>#REF!</v>
      </c>
      <c r="K1181" s="35" t="e">
        <f t="shared" si="217"/>
        <v>#VALUE!</v>
      </c>
      <c r="L1181" s="35" t="e">
        <f t="shared" si="218"/>
        <v>#REF!</v>
      </c>
      <c r="M1181" s="35" t="e">
        <f t="shared" si="225"/>
        <v>#REF!</v>
      </c>
      <c r="N1181" s="35" t="e">
        <f t="shared" si="226"/>
        <v>#REF!</v>
      </c>
      <c r="O1181" s="36" t="e">
        <f t="shared" si="227"/>
        <v>#REF!</v>
      </c>
      <c r="Q1181" s="37">
        <f t="shared" si="219"/>
        <v>0</v>
      </c>
      <c r="R1181" s="38" t="e">
        <f t="shared" si="220"/>
        <v>#REF!</v>
      </c>
      <c r="S1181" s="39" t="e">
        <f t="shared" si="221"/>
        <v>#REF!</v>
      </c>
    </row>
    <row r="1182" spans="1:19" x14ac:dyDescent="0.25">
      <c r="A1182" s="2"/>
      <c r="C1182">
        <f t="shared" si="222"/>
        <v>0</v>
      </c>
      <c r="D1182" s="32" t="e">
        <f t="shared" si="223"/>
        <v>#N/A</v>
      </c>
      <c r="E1182" s="32" t="e">
        <f>Basic!#REF!</f>
        <v>#REF!</v>
      </c>
      <c r="F1182" s="40"/>
      <c r="G1182" s="80">
        <f>IFERROR(VLOOKUP(A1182,HistData!Y:Z,2,FALSE)/100,G1181)</f>
        <v>0.19510000000000002</v>
      </c>
      <c r="H1182" s="80" t="str">
        <f>_xll.BDH($B$1,"IVOL_MONEYNESS",A1182,A1182,"IVOL_MATURITY=MATURITY_1STM","IVOL_MONEYNESS_LEVEL=MONEY_LVL_100_","DTS=H","FACTOR=.01","DAYS=W")</f>
        <v>#N/A Start Date</v>
      </c>
      <c r="I1182" s="81" t="str">
        <f t="shared" si="224"/>
        <v>#N/A Start Date</v>
      </c>
      <c r="J1182" s="34" t="e">
        <f t="shared" si="216"/>
        <v>#REF!</v>
      </c>
      <c r="K1182" s="35" t="e">
        <f t="shared" si="217"/>
        <v>#VALUE!</v>
      </c>
      <c r="L1182" s="35" t="e">
        <f t="shared" si="218"/>
        <v>#REF!</v>
      </c>
      <c r="M1182" s="35" t="e">
        <f t="shared" si="225"/>
        <v>#REF!</v>
      </c>
      <c r="N1182" s="35" t="e">
        <f t="shared" si="226"/>
        <v>#REF!</v>
      </c>
      <c r="O1182" s="36" t="e">
        <f t="shared" si="227"/>
        <v>#REF!</v>
      </c>
      <c r="Q1182" s="37">
        <f t="shared" si="219"/>
        <v>0</v>
      </c>
      <c r="R1182" s="38" t="e">
        <f t="shared" si="220"/>
        <v>#REF!</v>
      </c>
      <c r="S1182" s="39" t="e">
        <f t="shared" si="221"/>
        <v>#REF!</v>
      </c>
    </row>
    <row r="1183" spans="1:19" x14ac:dyDescent="0.25">
      <c r="A1183" s="2"/>
      <c r="C1183">
        <f t="shared" si="222"/>
        <v>0</v>
      </c>
      <c r="D1183" s="32" t="e">
        <f t="shared" si="223"/>
        <v>#N/A</v>
      </c>
      <c r="E1183" s="32" t="e">
        <f>Basic!#REF!</f>
        <v>#REF!</v>
      </c>
      <c r="F1183" s="40"/>
      <c r="G1183" s="80">
        <f>IFERROR(VLOOKUP(A1183,HistData!Y:Z,2,FALSE)/100,G1182)</f>
        <v>0.19510000000000002</v>
      </c>
      <c r="H1183" s="80" t="str">
        <f>_xll.BDH($B$1,"IVOL_MONEYNESS",A1183,A1183,"IVOL_MATURITY=MATURITY_1STM","IVOL_MONEYNESS_LEVEL=MONEY_LVL_100_","DTS=H","FACTOR=.01","DAYS=W")</f>
        <v>#N/A Start Date</v>
      </c>
      <c r="I1183" s="81" t="str">
        <f t="shared" si="224"/>
        <v>#N/A Start Date</v>
      </c>
      <c r="J1183" s="34" t="e">
        <f t="shared" si="216"/>
        <v>#REF!</v>
      </c>
      <c r="K1183" s="35" t="e">
        <f t="shared" si="217"/>
        <v>#VALUE!</v>
      </c>
      <c r="L1183" s="35" t="e">
        <f t="shared" si="218"/>
        <v>#REF!</v>
      </c>
      <c r="M1183" s="35" t="e">
        <f t="shared" si="225"/>
        <v>#REF!</v>
      </c>
      <c r="N1183" s="35" t="e">
        <f t="shared" si="226"/>
        <v>#REF!</v>
      </c>
      <c r="O1183" s="36" t="e">
        <f t="shared" si="227"/>
        <v>#REF!</v>
      </c>
      <c r="Q1183" s="37">
        <f t="shared" si="219"/>
        <v>0</v>
      </c>
      <c r="R1183" s="38" t="e">
        <f t="shared" si="220"/>
        <v>#REF!</v>
      </c>
      <c r="S1183" s="39" t="e">
        <f t="shared" si="221"/>
        <v>#REF!</v>
      </c>
    </row>
    <row r="1184" spans="1:19" x14ac:dyDescent="0.25">
      <c r="A1184" s="2"/>
      <c r="C1184">
        <f t="shared" si="222"/>
        <v>0</v>
      </c>
      <c r="D1184" s="32" t="e">
        <f t="shared" si="223"/>
        <v>#N/A</v>
      </c>
      <c r="E1184" s="32" t="e">
        <f>Basic!#REF!</f>
        <v>#REF!</v>
      </c>
      <c r="F1184" s="40"/>
      <c r="G1184" s="80">
        <f>IFERROR(VLOOKUP(A1184,HistData!Y:Z,2,FALSE)/100,G1183)</f>
        <v>0.19510000000000002</v>
      </c>
      <c r="H1184" s="80" t="str">
        <f>_xll.BDH($B$1,"IVOL_MONEYNESS",A1184,A1184,"IVOL_MATURITY=MATURITY_1STM","IVOL_MONEYNESS_LEVEL=MONEY_LVL_100_","DTS=H","FACTOR=.01","DAYS=W")</f>
        <v>#N/A Start Date</v>
      </c>
      <c r="I1184" s="81" t="str">
        <f t="shared" si="224"/>
        <v>#N/A Start Date</v>
      </c>
      <c r="J1184" s="34" t="e">
        <f t="shared" si="216"/>
        <v>#REF!</v>
      </c>
      <c r="K1184" s="35" t="e">
        <f t="shared" si="217"/>
        <v>#VALUE!</v>
      </c>
      <c r="L1184" s="35" t="e">
        <f t="shared" si="218"/>
        <v>#REF!</v>
      </c>
      <c r="M1184" s="35" t="e">
        <f t="shared" si="225"/>
        <v>#REF!</v>
      </c>
      <c r="N1184" s="35" t="e">
        <f t="shared" si="226"/>
        <v>#REF!</v>
      </c>
      <c r="O1184" s="36" t="e">
        <f t="shared" si="227"/>
        <v>#REF!</v>
      </c>
      <c r="Q1184" s="37">
        <f t="shared" si="219"/>
        <v>0</v>
      </c>
      <c r="R1184" s="38" t="e">
        <f t="shared" si="220"/>
        <v>#REF!</v>
      </c>
      <c r="S1184" s="39" t="e">
        <f t="shared" si="221"/>
        <v>#REF!</v>
      </c>
    </row>
    <row r="1185" spans="1:19" x14ac:dyDescent="0.25">
      <c r="A1185" s="2"/>
      <c r="C1185">
        <f t="shared" si="222"/>
        <v>0</v>
      </c>
      <c r="D1185" s="32" t="e">
        <f t="shared" si="223"/>
        <v>#N/A</v>
      </c>
      <c r="E1185" s="32" t="e">
        <f>Basic!#REF!</f>
        <v>#REF!</v>
      </c>
      <c r="F1185" s="40"/>
      <c r="G1185" s="80">
        <f>IFERROR(VLOOKUP(A1185,HistData!Y:Z,2,FALSE)/100,G1184)</f>
        <v>0.19510000000000002</v>
      </c>
      <c r="H1185" s="80" t="str">
        <f>_xll.BDH($B$1,"IVOL_MONEYNESS",A1185,A1185,"IVOL_MATURITY=MATURITY_1STM","IVOL_MONEYNESS_LEVEL=MONEY_LVL_100_","DTS=H","FACTOR=.01","DAYS=W")</f>
        <v>#N/A Start Date</v>
      </c>
      <c r="I1185" s="81" t="str">
        <f t="shared" si="224"/>
        <v>#N/A Start Date</v>
      </c>
      <c r="J1185" s="34" t="e">
        <f t="shared" si="216"/>
        <v>#REF!</v>
      </c>
      <c r="K1185" s="35" t="e">
        <f t="shared" si="217"/>
        <v>#VALUE!</v>
      </c>
      <c r="L1185" s="35" t="e">
        <f t="shared" si="218"/>
        <v>#REF!</v>
      </c>
      <c r="M1185" s="35" t="e">
        <f t="shared" si="225"/>
        <v>#REF!</v>
      </c>
      <c r="N1185" s="35" t="e">
        <f t="shared" si="226"/>
        <v>#REF!</v>
      </c>
      <c r="O1185" s="36" t="e">
        <f t="shared" si="227"/>
        <v>#REF!</v>
      </c>
      <c r="Q1185" s="37">
        <f t="shared" si="219"/>
        <v>0</v>
      </c>
      <c r="R1185" s="38" t="e">
        <f t="shared" si="220"/>
        <v>#REF!</v>
      </c>
      <c r="S1185" s="39" t="e">
        <f t="shared" si="221"/>
        <v>#REF!</v>
      </c>
    </row>
    <row r="1186" spans="1:19" x14ac:dyDescent="0.25">
      <c r="A1186" s="2"/>
      <c r="C1186">
        <f t="shared" si="222"/>
        <v>0</v>
      </c>
      <c r="D1186" s="32" t="e">
        <f t="shared" si="223"/>
        <v>#N/A</v>
      </c>
      <c r="E1186" s="32" t="e">
        <f>Basic!#REF!</f>
        <v>#REF!</v>
      </c>
      <c r="F1186" s="40"/>
      <c r="G1186" s="80">
        <f>IFERROR(VLOOKUP(A1186,HistData!Y:Z,2,FALSE)/100,G1185)</f>
        <v>0.19510000000000002</v>
      </c>
      <c r="H1186" s="80" t="str">
        <f>_xll.BDH($B$1,"IVOL_MONEYNESS",A1186,A1186,"IVOL_MATURITY=MATURITY_1STM","IVOL_MONEYNESS_LEVEL=MONEY_LVL_100_","DTS=H","FACTOR=.01","DAYS=W")</f>
        <v>#N/A Start Date</v>
      </c>
      <c r="I1186" s="81" t="str">
        <f t="shared" si="224"/>
        <v>#N/A Start Date</v>
      </c>
      <c r="J1186" s="34" t="e">
        <f t="shared" si="216"/>
        <v>#REF!</v>
      </c>
      <c r="K1186" s="35" t="e">
        <f t="shared" si="217"/>
        <v>#VALUE!</v>
      </c>
      <c r="L1186" s="35" t="e">
        <f t="shared" si="218"/>
        <v>#REF!</v>
      </c>
      <c r="M1186" s="35" t="e">
        <f t="shared" si="225"/>
        <v>#REF!</v>
      </c>
      <c r="N1186" s="35" t="e">
        <f t="shared" si="226"/>
        <v>#REF!</v>
      </c>
      <c r="O1186" s="36" t="e">
        <f t="shared" si="227"/>
        <v>#REF!</v>
      </c>
      <c r="Q1186" s="37">
        <f t="shared" si="219"/>
        <v>0</v>
      </c>
      <c r="R1186" s="38" t="e">
        <f t="shared" si="220"/>
        <v>#REF!</v>
      </c>
      <c r="S1186" s="39" t="e">
        <f t="shared" si="221"/>
        <v>#REF!</v>
      </c>
    </row>
    <row r="1187" spans="1:19" x14ac:dyDescent="0.25">
      <c r="A1187" s="2"/>
      <c r="C1187">
        <f t="shared" si="222"/>
        <v>0</v>
      </c>
      <c r="D1187" s="32" t="e">
        <f t="shared" si="223"/>
        <v>#N/A</v>
      </c>
      <c r="E1187" s="32" t="e">
        <f>Basic!#REF!</f>
        <v>#REF!</v>
      </c>
      <c r="F1187" s="40"/>
      <c r="G1187" s="80">
        <f>IFERROR(VLOOKUP(A1187,HistData!Y:Z,2,FALSE)/100,G1186)</f>
        <v>0.19510000000000002</v>
      </c>
      <c r="H1187" s="80" t="str">
        <f>_xll.BDH($B$1,"IVOL_MONEYNESS",A1187,A1187,"IVOL_MATURITY=MATURITY_1STM","IVOL_MONEYNESS_LEVEL=MONEY_LVL_100_","DTS=H","FACTOR=.01","DAYS=W")</f>
        <v>#N/A Start Date</v>
      </c>
      <c r="I1187" s="81" t="str">
        <f t="shared" si="224"/>
        <v>#N/A Start Date</v>
      </c>
      <c r="J1187" s="34" t="e">
        <f t="shared" si="216"/>
        <v>#REF!</v>
      </c>
      <c r="K1187" s="35" t="e">
        <f t="shared" si="217"/>
        <v>#VALUE!</v>
      </c>
      <c r="L1187" s="35" t="e">
        <f t="shared" si="218"/>
        <v>#REF!</v>
      </c>
      <c r="M1187" s="35" t="e">
        <f t="shared" si="225"/>
        <v>#REF!</v>
      </c>
      <c r="N1187" s="35" t="e">
        <f t="shared" si="226"/>
        <v>#REF!</v>
      </c>
      <c r="O1187" s="36" t="e">
        <f t="shared" si="227"/>
        <v>#REF!</v>
      </c>
      <c r="Q1187" s="37">
        <f t="shared" si="219"/>
        <v>0</v>
      </c>
      <c r="R1187" s="38" t="e">
        <f t="shared" si="220"/>
        <v>#REF!</v>
      </c>
      <c r="S1187" s="39" t="e">
        <f t="shared" si="221"/>
        <v>#REF!</v>
      </c>
    </row>
    <row r="1188" spans="1:19" x14ac:dyDescent="0.25">
      <c r="A1188" s="2"/>
      <c r="C1188">
        <f t="shared" si="222"/>
        <v>0</v>
      </c>
      <c r="D1188" s="32" t="e">
        <f t="shared" si="223"/>
        <v>#N/A</v>
      </c>
      <c r="E1188" s="32" t="e">
        <f>Basic!#REF!</f>
        <v>#REF!</v>
      </c>
      <c r="F1188" s="40"/>
      <c r="G1188" s="80">
        <f>IFERROR(VLOOKUP(A1188,HistData!Y:Z,2,FALSE)/100,G1187)</f>
        <v>0.19510000000000002</v>
      </c>
      <c r="H1188" s="80" t="str">
        <f>_xll.BDH($B$1,"IVOL_MONEYNESS",A1188,A1188,"IVOL_MATURITY=MATURITY_1STM","IVOL_MONEYNESS_LEVEL=MONEY_LVL_100_","DTS=H","FACTOR=.01","DAYS=W")</f>
        <v>#N/A Start Date</v>
      </c>
      <c r="I1188" s="81" t="str">
        <f t="shared" si="224"/>
        <v>#N/A Start Date</v>
      </c>
      <c r="J1188" s="34" t="e">
        <f t="shared" si="216"/>
        <v>#REF!</v>
      </c>
      <c r="K1188" s="35" t="e">
        <f t="shared" si="217"/>
        <v>#VALUE!</v>
      </c>
      <c r="L1188" s="35" t="e">
        <f t="shared" si="218"/>
        <v>#REF!</v>
      </c>
      <c r="M1188" s="35" t="e">
        <f t="shared" si="225"/>
        <v>#REF!</v>
      </c>
      <c r="N1188" s="35" t="e">
        <f t="shared" si="226"/>
        <v>#REF!</v>
      </c>
      <c r="O1188" s="36" t="e">
        <f t="shared" si="227"/>
        <v>#REF!</v>
      </c>
      <c r="Q1188" s="37">
        <f t="shared" si="219"/>
        <v>0</v>
      </c>
      <c r="R1188" s="38" t="e">
        <f t="shared" si="220"/>
        <v>#REF!</v>
      </c>
      <c r="S1188" s="39" t="e">
        <f t="shared" si="221"/>
        <v>#REF!</v>
      </c>
    </row>
    <row r="1189" spans="1:19" x14ac:dyDescent="0.25">
      <c r="A1189" s="2"/>
      <c r="C1189">
        <f t="shared" si="222"/>
        <v>0</v>
      </c>
      <c r="D1189" s="32" t="e">
        <f t="shared" si="223"/>
        <v>#N/A</v>
      </c>
      <c r="E1189" s="32" t="e">
        <f>Basic!#REF!</f>
        <v>#REF!</v>
      </c>
      <c r="F1189" s="40"/>
      <c r="G1189" s="80">
        <f>IFERROR(VLOOKUP(A1189,HistData!Y:Z,2,FALSE)/100,G1188)</f>
        <v>0.19510000000000002</v>
      </c>
      <c r="H1189" s="80" t="str">
        <f>_xll.BDH($B$1,"IVOL_MONEYNESS",A1189,A1189,"IVOL_MATURITY=MATURITY_1STM","IVOL_MONEYNESS_LEVEL=MONEY_LVL_100_","DTS=H","FACTOR=.01","DAYS=W")</f>
        <v>#N/A Start Date</v>
      </c>
      <c r="I1189" s="81" t="str">
        <f t="shared" si="224"/>
        <v>#N/A Start Date</v>
      </c>
      <c r="J1189" s="34" t="e">
        <f t="shared" si="216"/>
        <v>#REF!</v>
      </c>
      <c r="K1189" s="35" t="e">
        <f t="shared" si="217"/>
        <v>#VALUE!</v>
      </c>
      <c r="L1189" s="35" t="e">
        <f t="shared" si="218"/>
        <v>#REF!</v>
      </c>
      <c r="M1189" s="35" t="e">
        <f t="shared" si="225"/>
        <v>#REF!</v>
      </c>
      <c r="N1189" s="35" t="e">
        <f t="shared" si="226"/>
        <v>#REF!</v>
      </c>
      <c r="O1189" s="36" t="e">
        <f t="shared" si="227"/>
        <v>#REF!</v>
      </c>
      <c r="Q1189" s="37">
        <f t="shared" si="219"/>
        <v>0</v>
      </c>
      <c r="R1189" s="38" t="e">
        <f t="shared" si="220"/>
        <v>#REF!</v>
      </c>
      <c r="S1189" s="39" t="e">
        <f t="shared" si="221"/>
        <v>#REF!</v>
      </c>
    </row>
    <row r="1190" spans="1:19" x14ac:dyDescent="0.25">
      <c r="A1190" s="2"/>
      <c r="C1190">
        <f t="shared" si="222"/>
        <v>0</v>
      </c>
      <c r="D1190" s="32" t="e">
        <f t="shared" si="223"/>
        <v>#N/A</v>
      </c>
      <c r="E1190" s="32" t="e">
        <f>Basic!#REF!</f>
        <v>#REF!</v>
      </c>
      <c r="F1190" s="40"/>
      <c r="G1190" s="80">
        <f>IFERROR(VLOOKUP(A1190,HistData!Y:Z,2,FALSE)/100,G1189)</f>
        <v>0.19510000000000002</v>
      </c>
      <c r="H1190" s="80" t="str">
        <f>_xll.BDH($B$1,"IVOL_MONEYNESS",A1190,A1190,"IVOL_MATURITY=MATURITY_1STM","IVOL_MONEYNESS_LEVEL=MONEY_LVL_100_","DTS=H","FACTOR=.01","DAYS=W")</f>
        <v>#N/A Start Date</v>
      </c>
      <c r="I1190" s="81" t="str">
        <f t="shared" si="224"/>
        <v>#N/A Start Date</v>
      </c>
      <c r="J1190" s="34" t="e">
        <f t="shared" si="216"/>
        <v>#REF!</v>
      </c>
      <c r="K1190" s="35" t="e">
        <f t="shared" si="217"/>
        <v>#VALUE!</v>
      </c>
      <c r="L1190" s="35" t="e">
        <f t="shared" si="218"/>
        <v>#REF!</v>
      </c>
      <c r="M1190" s="35" t="e">
        <f t="shared" si="225"/>
        <v>#REF!</v>
      </c>
      <c r="N1190" s="35" t="e">
        <f t="shared" si="226"/>
        <v>#REF!</v>
      </c>
      <c r="O1190" s="36" t="e">
        <f t="shared" si="227"/>
        <v>#REF!</v>
      </c>
      <c r="Q1190" s="37">
        <f t="shared" si="219"/>
        <v>0</v>
      </c>
      <c r="R1190" s="38" t="e">
        <f t="shared" si="220"/>
        <v>#REF!</v>
      </c>
      <c r="S1190" s="39" t="e">
        <f t="shared" si="221"/>
        <v>#REF!</v>
      </c>
    </row>
    <row r="1191" spans="1:19" x14ac:dyDescent="0.25">
      <c r="A1191" s="2"/>
      <c r="C1191">
        <f t="shared" si="222"/>
        <v>0</v>
      </c>
      <c r="D1191" s="32" t="e">
        <f t="shared" si="223"/>
        <v>#N/A</v>
      </c>
      <c r="E1191" s="32" t="e">
        <f>Basic!#REF!</f>
        <v>#REF!</v>
      </c>
      <c r="F1191" s="40"/>
      <c r="G1191" s="80">
        <f>IFERROR(VLOOKUP(A1191,HistData!Y:Z,2,FALSE)/100,G1190)</f>
        <v>0.19510000000000002</v>
      </c>
      <c r="H1191" s="80" t="str">
        <f>_xll.BDH($B$1,"IVOL_MONEYNESS",A1191,A1191,"IVOL_MATURITY=MATURITY_1STM","IVOL_MONEYNESS_LEVEL=MONEY_LVL_100_","DTS=H","FACTOR=.01","DAYS=W")</f>
        <v>#N/A Start Date</v>
      </c>
      <c r="I1191" s="81" t="str">
        <f t="shared" si="224"/>
        <v>#N/A Start Date</v>
      </c>
      <c r="J1191" s="34" t="e">
        <f t="shared" si="216"/>
        <v>#REF!</v>
      </c>
      <c r="K1191" s="35" t="e">
        <f t="shared" si="217"/>
        <v>#VALUE!</v>
      </c>
      <c r="L1191" s="35" t="e">
        <f t="shared" si="218"/>
        <v>#REF!</v>
      </c>
      <c r="M1191" s="35" t="e">
        <f t="shared" si="225"/>
        <v>#REF!</v>
      </c>
      <c r="N1191" s="35" t="e">
        <f t="shared" si="226"/>
        <v>#REF!</v>
      </c>
      <c r="O1191" s="36" t="e">
        <f t="shared" si="227"/>
        <v>#REF!</v>
      </c>
      <c r="Q1191" s="37">
        <f t="shared" si="219"/>
        <v>0</v>
      </c>
      <c r="R1191" s="38" t="e">
        <f t="shared" si="220"/>
        <v>#REF!</v>
      </c>
      <c r="S1191" s="39" t="e">
        <f t="shared" si="221"/>
        <v>#REF!</v>
      </c>
    </row>
    <row r="1192" spans="1:19" x14ac:dyDescent="0.25">
      <c r="A1192" s="2"/>
      <c r="C1192">
        <f t="shared" si="222"/>
        <v>0</v>
      </c>
      <c r="D1192" s="32" t="e">
        <f t="shared" si="223"/>
        <v>#N/A</v>
      </c>
      <c r="E1192" s="32" t="e">
        <f>Basic!#REF!</f>
        <v>#REF!</v>
      </c>
      <c r="F1192" s="40"/>
      <c r="G1192" s="80">
        <f>IFERROR(VLOOKUP(A1192,HistData!Y:Z,2,FALSE)/100,G1191)</f>
        <v>0.19510000000000002</v>
      </c>
      <c r="H1192" s="80" t="str">
        <f>_xll.BDH($B$1,"IVOL_MONEYNESS",A1192,A1192,"IVOL_MATURITY=MATURITY_1STM","IVOL_MONEYNESS_LEVEL=MONEY_LVL_100_","DTS=H","FACTOR=.01","DAYS=W")</f>
        <v>#N/A Start Date</v>
      </c>
      <c r="I1192" s="81" t="str">
        <f t="shared" si="224"/>
        <v>#N/A Start Date</v>
      </c>
      <c r="J1192" s="34" t="e">
        <f t="shared" si="216"/>
        <v>#REF!</v>
      </c>
      <c r="K1192" s="35" t="e">
        <f t="shared" si="217"/>
        <v>#VALUE!</v>
      </c>
      <c r="L1192" s="35" t="e">
        <f t="shared" si="218"/>
        <v>#REF!</v>
      </c>
      <c r="M1192" s="35" t="e">
        <f t="shared" si="225"/>
        <v>#REF!</v>
      </c>
      <c r="N1192" s="35" t="e">
        <f t="shared" si="226"/>
        <v>#REF!</v>
      </c>
      <c r="O1192" s="36" t="e">
        <f t="shared" si="227"/>
        <v>#REF!</v>
      </c>
      <c r="Q1192" s="37">
        <f t="shared" si="219"/>
        <v>0</v>
      </c>
      <c r="R1192" s="38" t="e">
        <f t="shared" si="220"/>
        <v>#REF!</v>
      </c>
      <c r="S1192" s="39" t="e">
        <f t="shared" si="221"/>
        <v>#REF!</v>
      </c>
    </row>
    <row r="1193" spans="1:19" x14ac:dyDescent="0.25">
      <c r="A1193" s="2"/>
      <c r="C1193">
        <f t="shared" si="222"/>
        <v>0</v>
      </c>
      <c r="D1193" s="32" t="e">
        <f t="shared" si="223"/>
        <v>#N/A</v>
      </c>
      <c r="E1193" s="32" t="e">
        <f>Basic!#REF!</f>
        <v>#REF!</v>
      </c>
      <c r="F1193" s="40"/>
      <c r="G1193" s="80">
        <f>IFERROR(VLOOKUP(A1193,HistData!Y:Z,2,FALSE)/100,G1192)</f>
        <v>0.19510000000000002</v>
      </c>
      <c r="H1193" s="80" t="str">
        <f>_xll.BDH($B$1,"IVOL_MONEYNESS",A1193,A1193,"IVOL_MATURITY=MATURITY_1STM","IVOL_MONEYNESS_LEVEL=MONEY_LVL_100_","DTS=H","FACTOR=.01","DAYS=W")</f>
        <v>#N/A Start Date</v>
      </c>
      <c r="I1193" s="81" t="str">
        <f t="shared" si="224"/>
        <v>#N/A Start Date</v>
      </c>
      <c r="J1193" s="34" t="e">
        <f t="shared" si="216"/>
        <v>#REF!</v>
      </c>
      <c r="K1193" s="35" t="e">
        <f t="shared" si="217"/>
        <v>#VALUE!</v>
      </c>
      <c r="L1193" s="35" t="e">
        <f t="shared" si="218"/>
        <v>#REF!</v>
      </c>
      <c r="M1193" s="35" t="e">
        <f t="shared" si="225"/>
        <v>#REF!</v>
      </c>
      <c r="N1193" s="35" t="e">
        <f t="shared" si="226"/>
        <v>#REF!</v>
      </c>
      <c r="O1193" s="36" t="e">
        <f t="shared" si="227"/>
        <v>#REF!</v>
      </c>
      <c r="Q1193" s="37">
        <f t="shared" si="219"/>
        <v>0</v>
      </c>
      <c r="R1193" s="38" t="e">
        <f t="shared" si="220"/>
        <v>#REF!</v>
      </c>
      <c r="S1193" s="39" t="e">
        <f t="shared" si="221"/>
        <v>#REF!</v>
      </c>
    </row>
    <row r="1194" spans="1:19" x14ac:dyDescent="0.25">
      <c r="A1194" s="2"/>
      <c r="C1194">
        <f t="shared" si="222"/>
        <v>0</v>
      </c>
      <c r="D1194" s="32" t="e">
        <f t="shared" si="223"/>
        <v>#N/A</v>
      </c>
      <c r="E1194" s="32" t="e">
        <f>Basic!#REF!</f>
        <v>#REF!</v>
      </c>
      <c r="F1194" s="40"/>
      <c r="G1194" s="80">
        <f>IFERROR(VLOOKUP(A1194,HistData!Y:Z,2,FALSE)/100,G1193)</f>
        <v>0.19510000000000002</v>
      </c>
      <c r="H1194" s="80" t="str">
        <f>_xll.BDH($B$1,"IVOL_MONEYNESS",A1194,A1194,"IVOL_MATURITY=MATURITY_1STM","IVOL_MONEYNESS_LEVEL=MONEY_LVL_100_","DTS=H","FACTOR=.01","DAYS=W")</f>
        <v>#N/A Start Date</v>
      </c>
      <c r="I1194" s="81" t="str">
        <f t="shared" si="224"/>
        <v>#N/A Start Date</v>
      </c>
      <c r="J1194" s="34" t="e">
        <f t="shared" si="216"/>
        <v>#REF!</v>
      </c>
      <c r="K1194" s="35" t="e">
        <f t="shared" si="217"/>
        <v>#VALUE!</v>
      </c>
      <c r="L1194" s="35" t="e">
        <f t="shared" si="218"/>
        <v>#REF!</v>
      </c>
      <c r="M1194" s="35" t="e">
        <f t="shared" si="225"/>
        <v>#REF!</v>
      </c>
      <c r="N1194" s="35" t="e">
        <f t="shared" si="226"/>
        <v>#REF!</v>
      </c>
      <c r="O1194" s="36" t="e">
        <f t="shared" si="227"/>
        <v>#REF!</v>
      </c>
      <c r="Q1194" s="37">
        <f t="shared" si="219"/>
        <v>0</v>
      </c>
      <c r="R1194" s="38" t="e">
        <f t="shared" si="220"/>
        <v>#REF!</v>
      </c>
      <c r="S1194" s="39" t="e">
        <f t="shared" si="221"/>
        <v>#REF!</v>
      </c>
    </row>
    <row r="1195" spans="1:19" x14ac:dyDescent="0.25">
      <c r="A1195" s="2"/>
      <c r="C1195">
        <f t="shared" si="222"/>
        <v>0</v>
      </c>
      <c r="D1195" s="32" t="e">
        <f t="shared" si="223"/>
        <v>#N/A</v>
      </c>
      <c r="E1195" s="32" t="e">
        <f>Basic!#REF!</f>
        <v>#REF!</v>
      </c>
      <c r="F1195" s="40"/>
      <c r="G1195" s="80">
        <f>IFERROR(VLOOKUP(A1195,HistData!Y:Z,2,FALSE)/100,G1194)</f>
        <v>0.19510000000000002</v>
      </c>
      <c r="H1195" s="80" t="str">
        <f>_xll.BDH($B$1,"IVOL_MONEYNESS",A1195,A1195,"IVOL_MATURITY=MATURITY_1STM","IVOL_MONEYNESS_LEVEL=MONEY_LVL_100_","DTS=H","FACTOR=.01","DAYS=W")</f>
        <v>#N/A Start Date</v>
      </c>
      <c r="I1195" s="81" t="str">
        <f t="shared" si="224"/>
        <v>#N/A Start Date</v>
      </c>
      <c r="J1195" s="34" t="e">
        <f t="shared" si="216"/>
        <v>#REF!</v>
      </c>
      <c r="K1195" s="35" t="e">
        <f t="shared" si="217"/>
        <v>#VALUE!</v>
      </c>
      <c r="L1195" s="35" t="e">
        <f t="shared" si="218"/>
        <v>#REF!</v>
      </c>
      <c r="M1195" s="35" t="e">
        <f t="shared" si="225"/>
        <v>#REF!</v>
      </c>
      <c r="N1195" s="35" t="e">
        <f t="shared" si="226"/>
        <v>#REF!</v>
      </c>
      <c r="O1195" s="36" t="e">
        <f t="shared" si="227"/>
        <v>#REF!</v>
      </c>
      <c r="Q1195" s="37">
        <f t="shared" si="219"/>
        <v>0</v>
      </c>
      <c r="R1195" s="38" t="e">
        <f t="shared" si="220"/>
        <v>#REF!</v>
      </c>
      <c r="S1195" s="39" t="e">
        <f t="shared" si="221"/>
        <v>#REF!</v>
      </c>
    </row>
    <row r="1196" spans="1:19" x14ac:dyDescent="0.25">
      <c r="A1196" s="2"/>
      <c r="C1196">
        <f t="shared" si="222"/>
        <v>0</v>
      </c>
      <c r="D1196" s="32" t="e">
        <f t="shared" si="223"/>
        <v>#N/A</v>
      </c>
      <c r="E1196" s="32" t="e">
        <f>Basic!#REF!</f>
        <v>#REF!</v>
      </c>
      <c r="F1196" s="40"/>
      <c r="G1196" s="80">
        <f>IFERROR(VLOOKUP(A1196,HistData!Y:Z,2,FALSE)/100,G1195)</f>
        <v>0.19510000000000002</v>
      </c>
      <c r="H1196" s="80" t="str">
        <f>_xll.BDH($B$1,"IVOL_MONEYNESS",A1196,A1196,"IVOL_MATURITY=MATURITY_1STM","IVOL_MONEYNESS_LEVEL=MONEY_LVL_100_","DTS=H","FACTOR=.01","DAYS=W")</f>
        <v>#N/A Start Date</v>
      </c>
      <c r="I1196" s="81" t="str">
        <f t="shared" si="224"/>
        <v>#N/A Start Date</v>
      </c>
      <c r="J1196" s="34" t="e">
        <f t="shared" si="216"/>
        <v>#REF!</v>
      </c>
      <c r="K1196" s="35" t="e">
        <f t="shared" si="217"/>
        <v>#VALUE!</v>
      </c>
      <c r="L1196" s="35" t="e">
        <f t="shared" si="218"/>
        <v>#REF!</v>
      </c>
      <c r="M1196" s="35" t="e">
        <f t="shared" si="225"/>
        <v>#REF!</v>
      </c>
      <c r="N1196" s="35" t="e">
        <f t="shared" si="226"/>
        <v>#REF!</v>
      </c>
      <c r="O1196" s="36" t="e">
        <f t="shared" si="227"/>
        <v>#REF!</v>
      </c>
      <c r="Q1196" s="37">
        <f t="shared" si="219"/>
        <v>0</v>
      </c>
      <c r="R1196" s="38" t="e">
        <f t="shared" si="220"/>
        <v>#REF!</v>
      </c>
      <c r="S1196" s="39" t="e">
        <f t="shared" si="221"/>
        <v>#REF!</v>
      </c>
    </row>
    <row r="1197" spans="1:19" x14ac:dyDescent="0.25">
      <c r="A1197" s="2"/>
      <c r="C1197">
        <f t="shared" si="222"/>
        <v>0</v>
      </c>
      <c r="D1197" s="32" t="e">
        <f t="shared" si="223"/>
        <v>#N/A</v>
      </c>
      <c r="E1197" s="32" t="e">
        <f>Basic!#REF!</f>
        <v>#REF!</v>
      </c>
      <c r="F1197" s="40"/>
      <c r="G1197" s="80">
        <f>IFERROR(VLOOKUP(A1197,HistData!Y:Z,2,FALSE)/100,G1196)</f>
        <v>0.19510000000000002</v>
      </c>
      <c r="H1197" s="80" t="str">
        <f>_xll.BDH($B$1,"IVOL_MONEYNESS",A1197,A1197,"IVOL_MATURITY=MATURITY_1STM","IVOL_MONEYNESS_LEVEL=MONEY_LVL_100_","DTS=H","FACTOR=.01","DAYS=W")</f>
        <v>#N/A Start Date</v>
      </c>
      <c r="I1197" s="81" t="str">
        <f t="shared" si="224"/>
        <v>#N/A Start Date</v>
      </c>
      <c r="J1197" s="34" t="e">
        <f t="shared" si="216"/>
        <v>#REF!</v>
      </c>
      <c r="K1197" s="35" t="e">
        <f t="shared" si="217"/>
        <v>#VALUE!</v>
      </c>
      <c r="L1197" s="35" t="e">
        <f t="shared" si="218"/>
        <v>#REF!</v>
      </c>
      <c r="M1197" s="35" t="e">
        <f t="shared" si="225"/>
        <v>#REF!</v>
      </c>
      <c r="N1197" s="35" t="e">
        <f t="shared" si="226"/>
        <v>#REF!</v>
      </c>
      <c r="O1197" s="36" t="e">
        <f t="shared" si="227"/>
        <v>#REF!</v>
      </c>
      <c r="Q1197" s="37">
        <f t="shared" si="219"/>
        <v>0</v>
      </c>
      <c r="R1197" s="38" t="e">
        <f t="shared" si="220"/>
        <v>#REF!</v>
      </c>
      <c r="S1197" s="39" t="e">
        <f t="shared" si="221"/>
        <v>#REF!</v>
      </c>
    </row>
    <row r="1198" spans="1:19" x14ac:dyDescent="0.25">
      <c r="A1198" s="2"/>
      <c r="C1198">
        <f t="shared" si="222"/>
        <v>0</v>
      </c>
      <c r="D1198" s="32" t="e">
        <f t="shared" si="223"/>
        <v>#N/A</v>
      </c>
      <c r="E1198" s="32" t="e">
        <f>Basic!#REF!</f>
        <v>#REF!</v>
      </c>
      <c r="F1198" s="40"/>
      <c r="G1198" s="80">
        <f>IFERROR(VLOOKUP(A1198,HistData!Y:Z,2,FALSE)/100,G1197)</f>
        <v>0.19510000000000002</v>
      </c>
      <c r="H1198" s="80" t="str">
        <f>_xll.BDH($B$1,"IVOL_MONEYNESS",A1198,A1198,"IVOL_MATURITY=MATURITY_1STM","IVOL_MONEYNESS_LEVEL=MONEY_LVL_100_","DTS=H","FACTOR=.01","DAYS=W")</f>
        <v>#N/A Start Date</v>
      </c>
      <c r="I1198" s="81" t="str">
        <f t="shared" si="224"/>
        <v>#N/A Start Date</v>
      </c>
      <c r="J1198" s="34" t="e">
        <f t="shared" si="216"/>
        <v>#REF!</v>
      </c>
      <c r="K1198" s="35" t="e">
        <f t="shared" si="217"/>
        <v>#VALUE!</v>
      </c>
      <c r="L1198" s="35" t="e">
        <f t="shared" si="218"/>
        <v>#REF!</v>
      </c>
      <c r="M1198" s="35" t="e">
        <f t="shared" si="225"/>
        <v>#REF!</v>
      </c>
      <c r="N1198" s="35" t="e">
        <f t="shared" si="226"/>
        <v>#REF!</v>
      </c>
      <c r="O1198" s="36" t="e">
        <f t="shared" si="227"/>
        <v>#REF!</v>
      </c>
      <c r="Q1198" s="37">
        <f t="shared" si="219"/>
        <v>0</v>
      </c>
      <c r="R1198" s="38" t="e">
        <f t="shared" si="220"/>
        <v>#REF!</v>
      </c>
      <c r="S1198" s="39" t="e">
        <f t="shared" si="221"/>
        <v>#REF!</v>
      </c>
    </row>
    <row r="1199" spans="1:19" x14ac:dyDescent="0.25">
      <c r="A1199" s="2"/>
      <c r="C1199">
        <f t="shared" si="222"/>
        <v>0</v>
      </c>
      <c r="D1199" s="32" t="e">
        <f t="shared" si="223"/>
        <v>#N/A</v>
      </c>
      <c r="E1199" s="32" t="e">
        <f>Basic!#REF!</f>
        <v>#REF!</v>
      </c>
      <c r="F1199" s="40"/>
      <c r="G1199" s="80">
        <f>IFERROR(VLOOKUP(A1199,HistData!Y:Z,2,FALSE)/100,G1198)</f>
        <v>0.19510000000000002</v>
      </c>
      <c r="H1199" s="80" t="str">
        <f>_xll.BDH($B$1,"IVOL_MONEYNESS",A1199,A1199,"IVOL_MATURITY=MATURITY_1STM","IVOL_MONEYNESS_LEVEL=MONEY_LVL_100_","DTS=H","FACTOR=.01","DAYS=W")</f>
        <v>#N/A Start Date</v>
      </c>
      <c r="I1199" s="81" t="str">
        <f t="shared" si="224"/>
        <v>#N/A Start Date</v>
      </c>
      <c r="J1199" s="34" t="e">
        <f t="shared" si="216"/>
        <v>#REF!</v>
      </c>
      <c r="K1199" s="35" t="e">
        <f t="shared" si="217"/>
        <v>#VALUE!</v>
      </c>
      <c r="L1199" s="35" t="e">
        <f t="shared" si="218"/>
        <v>#REF!</v>
      </c>
      <c r="M1199" s="35" t="e">
        <f t="shared" si="225"/>
        <v>#REF!</v>
      </c>
      <c r="N1199" s="35" t="e">
        <f t="shared" si="226"/>
        <v>#REF!</v>
      </c>
      <c r="O1199" s="36" t="e">
        <f t="shared" si="227"/>
        <v>#REF!</v>
      </c>
      <c r="Q1199" s="37">
        <f t="shared" si="219"/>
        <v>0</v>
      </c>
      <c r="R1199" s="38" t="e">
        <f t="shared" si="220"/>
        <v>#REF!</v>
      </c>
      <c r="S1199" s="39" t="e">
        <f t="shared" si="221"/>
        <v>#REF!</v>
      </c>
    </row>
    <row r="1200" spans="1:19" x14ac:dyDescent="0.25">
      <c r="A1200" s="2"/>
      <c r="C1200">
        <f t="shared" si="222"/>
        <v>0</v>
      </c>
      <c r="D1200" s="32" t="e">
        <f t="shared" si="223"/>
        <v>#N/A</v>
      </c>
      <c r="E1200" s="32" t="e">
        <f>Basic!#REF!</f>
        <v>#REF!</v>
      </c>
      <c r="F1200" s="40"/>
      <c r="G1200" s="80">
        <f>IFERROR(VLOOKUP(A1200,HistData!Y:Z,2,FALSE)/100,G1199)</f>
        <v>0.19510000000000002</v>
      </c>
      <c r="H1200" s="80" t="str">
        <f>_xll.BDH($B$1,"IVOL_MONEYNESS",A1200,A1200,"IVOL_MATURITY=MATURITY_1STM","IVOL_MONEYNESS_LEVEL=MONEY_LVL_100_","DTS=H","FACTOR=.01","DAYS=W")</f>
        <v>#N/A Start Date</v>
      </c>
      <c r="I1200" s="81" t="str">
        <f t="shared" si="224"/>
        <v>#N/A Start Date</v>
      </c>
      <c r="J1200" s="34" t="e">
        <f t="shared" si="216"/>
        <v>#REF!</v>
      </c>
      <c r="K1200" s="35" t="e">
        <f t="shared" si="217"/>
        <v>#VALUE!</v>
      </c>
      <c r="L1200" s="35" t="e">
        <f t="shared" si="218"/>
        <v>#REF!</v>
      </c>
      <c r="M1200" s="35" t="e">
        <f t="shared" si="225"/>
        <v>#REF!</v>
      </c>
      <c r="N1200" s="35" t="e">
        <f t="shared" si="226"/>
        <v>#REF!</v>
      </c>
      <c r="O1200" s="36" t="e">
        <f t="shared" si="227"/>
        <v>#REF!</v>
      </c>
      <c r="Q1200" s="37">
        <f t="shared" si="219"/>
        <v>0</v>
      </c>
      <c r="R1200" s="38" t="e">
        <f t="shared" si="220"/>
        <v>#REF!</v>
      </c>
      <c r="S1200" s="39" t="e">
        <f t="shared" si="221"/>
        <v>#REF!</v>
      </c>
    </row>
    <row r="1201" spans="1:19" x14ac:dyDescent="0.25">
      <c r="A1201" s="2"/>
      <c r="C1201">
        <f t="shared" si="222"/>
        <v>0</v>
      </c>
      <c r="D1201" s="32" t="e">
        <f t="shared" si="223"/>
        <v>#N/A</v>
      </c>
      <c r="E1201" s="32" t="e">
        <f>Basic!#REF!</f>
        <v>#REF!</v>
      </c>
      <c r="F1201" s="40"/>
      <c r="G1201" s="80">
        <f>IFERROR(VLOOKUP(A1201,HistData!Y:Z,2,FALSE)/100,G1200)</f>
        <v>0.19510000000000002</v>
      </c>
      <c r="H1201" s="80" t="str">
        <f>_xll.BDH($B$1,"IVOL_MONEYNESS",A1201,A1201,"IVOL_MATURITY=MATURITY_1STM","IVOL_MONEYNESS_LEVEL=MONEY_LVL_100_","DTS=H","FACTOR=.01","DAYS=W")</f>
        <v>#N/A Start Date</v>
      </c>
      <c r="I1201" s="81" t="str">
        <f t="shared" si="224"/>
        <v>#N/A Start Date</v>
      </c>
      <c r="J1201" s="34" t="e">
        <f t="shared" si="216"/>
        <v>#REF!</v>
      </c>
      <c r="K1201" s="35" t="e">
        <f t="shared" si="217"/>
        <v>#VALUE!</v>
      </c>
      <c r="L1201" s="35" t="e">
        <f t="shared" si="218"/>
        <v>#REF!</v>
      </c>
      <c r="M1201" s="35" t="e">
        <f t="shared" si="225"/>
        <v>#REF!</v>
      </c>
      <c r="N1201" s="35" t="e">
        <f t="shared" si="226"/>
        <v>#REF!</v>
      </c>
      <c r="O1201" s="36" t="e">
        <f t="shared" si="227"/>
        <v>#REF!</v>
      </c>
      <c r="Q1201" s="37">
        <f t="shared" si="219"/>
        <v>0</v>
      </c>
      <c r="R1201" s="38" t="e">
        <f t="shared" si="220"/>
        <v>#REF!</v>
      </c>
      <c r="S1201" s="39" t="e">
        <f t="shared" si="221"/>
        <v>#REF!</v>
      </c>
    </row>
    <row r="1202" spans="1:19" x14ac:dyDescent="0.25">
      <c r="A1202" s="2"/>
      <c r="C1202">
        <f t="shared" si="222"/>
        <v>0</v>
      </c>
      <c r="D1202" s="32" t="e">
        <f t="shared" si="223"/>
        <v>#N/A</v>
      </c>
      <c r="E1202" s="32" t="e">
        <f>Basic!#REF!</f>
        <v>#REF!</v>
      </c>
      <c r="F1202" s="40"/>
      <c r="G1202" s="80">
        <f>IFERROR(VLOOKUP(A1202,HistData!Y:Z,2,FALSE)/100,G1201)</f>
        <v>0.19510000000000002</v>
      </c>
      <c r="H1202" s="80" t="str">
        <f>_xll.BDH($B$1,"IVOL_MONEYNESS",A1202,A1202,"IVOL_MATURITY=MATURITY_1STM","IVOL_MONEYNESS_LEVEL=MONEY_LVL_100_","DTS=H","FACTOR=.01","DAYS=W")</f>
        <v>#N/A Start Date</v>
      </c>
      <c r="I1202" s="81" t="str">
        <f t="shared" si="224"/>
        <v>#N/A Start Date</v>
      </c>
      <c r="J1202" s="34" t="e">
        <f t="shared" si="216"/>
        <v>#REF!</v>
      </c>
      <c r="K1202" s="35" t="e">
        <f t="shared" si="217"/>
        <v>#VALUE!</v>
      </c>
      <c r="L1202" s="35" t="e">
        <f t="shared" si="218"/>
        <v>#REF!</v>
      </c>
      <c r="M1202" s="35" t="e">
        <f t="shared" si="225"/>
        <v>#REF!</v>
      </c>
      <c r="N1202" s="35" t="e">
        <f t="shared" si="226"/>
        <v>#REF!</v>
      </c>
      <c r="O1202" s="36" t="e">
        <f t="shared" si="227"/>
        <v>#REF!</v>
      </c>
      <c r="Q1202" s="37">
        <f t="shared" si="219"/>
        <v>0</v>
      </c>
      <c r="R1202" s="38" t="e">
        <f t="shared" si="220"/>
        <v>#REF!</v>
      </c>
      <c r="S1202" s="39" t="e">
        <f t="shared" si="221"/>
        <v>#REF!</v>
      </c>
    </row>
    <row r="1203" spans="1:19" x14ac:dyDescent="0.25">
      <c r="A1203" s="2"/>
      <c r="C1203">
        <f t="shared" si="222"/>
        <v>0</v>
      </c>
      <c r="D1203" s="32" t="e">
        <f t="shared" si="223"/>
        <v>#N/A</v>
      </c>
      <c r="E1203" s="32" t="e">
        <f>Basic!#REF!</f>
        <v>#REF!</v>
      </c>
      <c r="F1203" s="40"/>
      <c r="G1203" s="80">
        <f>IFERROR(VLOOKUP(A1203,HistData!Y:Z,2,FALSE)/100,G1202)</f>
        <v>0.19510000000000002</v>
      </c>
      <c r="H1203" s="80" t="str">
        <f>_xll.BDH($B$1,"IVOL_MONEYNESS",A1203,A1203,"IVOL_MATURITY=MATURITY_1STM","IVOL_MONEYNESS_LEVEL=MONEY_LVL_100_","DTS=H","FACTOR=.01","DAYS=W")</f>
        <v>#N/A Start Date</v>
      </c>
      <c r="I1203" s="81" t="str">
        <f t="shared" si="224"/>
        <v>#N/A Start Date</v>
      </c>
      <c r="J1203" s="34" t="e">
        <f t="shared" si="216"/>
        <v>#REF!</v>
      </c>
      <c r="K1203" s="35" t="e">
        <f t="shared" si="217"/>
        <v>#VALUE!</v>
      </c>
      <c r="L1203" s="35" t="e">
        <f t="shared" si="218"/>
        <v>#REF!</v>
      </c>
      <c r="M1203" s="35" t="e">
        <f t="shared" si="225"/>
        <v>#REF!</v>
      </c>
      <c r="N1203" s="35" t="e">
        <f t="shared" si="226"/>
        <v>#REF!</v>
      </c>
      <c r="O1203" s="36" t="e">
        <f t="shared" si="227"/>
        <v>#REF!</v>
      </c>
      <c r="Q1203" s="37">
        <f t="shared" si="219"/>
        <v>0</v>
      </c>
      <c r="R1203" s="38" t="e">
        <f t="shared" si="220"/>
        <v>#REF!</v>
      </c>
      <c r="S1203" s="39" t="e">
        <f t="shared" si="221"/>
        <v>#REF!</v>
      </c>
    </row>
    <row r="1204" spans="1:19" x14ac:dyDescent="0.25">
      <c r="A1204" s="2"/>
      <c r="C1204">
        <f t="shared" si="222"/>
        <v>0</v>
      </c>
      <c r="D1204" s="32" t="e">
        <f t="shared" si="223"/>
        <v>#N/A</v>
      </c>
      <c r="E1204" s="32" t="e">
        <f>Basic!#REF!</f>
        <v>#REF!</v>
      </c>
      <c r="F1204" s="40"/>
      <c r="G1204" s="80">
        <f>IFERROR(VLOOKUP(A1204,HistData!Y:Z,2,FALSE)/100,G1203)</f>
        <v>0.19510000000000002</v>
      </c>
      <c r="H1204" s="80" t="str">
        <f>_xll.BDH($B$1,"IVOL_MONEYNESS",A1204,A1204,"IVOL_MATURITY=MATURITY_1STM","IVOL_MONEYNESS_LEVEL=MONEY_LVL_100_","DTS=H","FACTOR=.01","DAYS=W")</f>
        <v>#N/A Start Date</v>
      </c>
      <c r="I1204" s="81" t="str">
        <f t="shared" si="224"/>
        <v>#N/A Start Date</v>
      </c>
      <c r="J1204" s="34" t="e">
        <f t="shared" si="216"/>
        <v>#REF!</v>
      </c>
      <c r="K1204" s="35" t="e">
        <f t="shared" si="217"/>
        <v>#VALUE!</v>
      </c>
      <c r="L1204" s="35" t="e">
        <f t="shared" si="218"/>
        <v>#REF!</v>
      </c>
      <c r="M1204" s="35" t="e">
        <f t="shared" si="225"/>
        <v>#REF!</v>
      </c>
      <c r="N1204" s="35" t="e">
        <f t="shared" si="226"/>
        <v>#REF!</v>
      </c>
      <c r="O1204" s="36" t="e">
        <f t="shared" si="227"/>
        <v>#REF!</v>
      </c>
      <c r="Q1204" s="37">
        <f t="shared" si="219"/>
        <v>0</v>
      </c>
      <c r="R1204" s="38" t="e">
        <f t="shared" si="220"/>
        <v>#REF!</v>
      </c>
      <c r="S1204" s="39" t="e">
        <f t="shared" si="221"/>
        <v>#REF!</v>
      </c>
    </row>
    <row r="1205" spans="1:19" x14ac:dyDescent="0.25">
      <c r="A1205" s="2"/>
      <c r="C1205">
        <f t="shared" si="222"/>
        <v>0</v>
      </c>
      <c r="D1205" s="32" t="e">
        <f t="shared" si="223"/>
        <v>#N/A</v>
      </c>
      <c r="E1205" s="32" t="e">
        <f>Basic!#REF!</f>
        <v>#REF!</v>
      </c>
      <c r="F1205" s="40"/>
      <c r="G1205" s="80">
        <f>IFERROR(VLOOKUP(A1205,HistData!Y:Z,2,FALSE)/100,G1204)</f>
        <v>0.19510000000000002</v>
      </c>
      <c r="H1205" s="80" t="str">
        <f>_xll.BDH($B$1,"IVOL_MONEYNESS",A1205,A1205,"IVOL_MATURITY=MATURITY_1STM","IVOL_MONEYNESS_LEVEL=MONEY_LVL_100_","DTS=H","FACTOR=.01","DAYS=W")</f>
        <v>#N/A Start Date</v>
      </c>
      <c r="I1205" s="81" t="str">
        <f t="shared" si="224"/>
        <v>#N/A Start Date</v>
      </c>
      <c r="J1205" s="34" t="e">
        <f t="shared" si="216"/>
        <v>#REF!</v>
      </c>
      <c r="K1205" s="35" t="e">
        <f t="shared" si="217"/>
        <v>#VALUE!</v>
      </c>
      <c r="L1205" s="35" t="e">
        <f t="shared" si="218"/>
        <v>#REF!</v>
      </c>
      <c r="M1205" s="35" t="e">
        <f t="shared" si="225"/>
        <v>#REF!</v>
      </c>
      <c r="N1205" s="35" t="e">
        <f t="shared" si="226"/>
        <v>#REF!</v>
      </c>
      <c r="O1205" s="36" t="e">
        <f t="shared" si="227"/>
        <v>#REF!</v>
      </c>
      <c r="Q1205" s="37">
        <f t="shared" si="219"/>
        <v>0</v>
      </c>
      <c r="R1205" s="38" t="e">
        <f t="shared" si="220"/>
        <v>#REF!</v>
      </c>
      <c r="S1205" s="39" t="e">
        <f t="shared" si="221"/>
        <v>#REF!</v>
      </c>
    </row>
    <row r="1206" spans="1:19" x14ac:dyDescent="0.25">
      <c r="A1206" s="2"/>
      <c r="C1206">
        <f t="shared" si="222"/>
        <v>0</v>
      </c>
      <c r="D1206" s="32" t="e">
        <f t="shared" si="223"/>
        <v>#N/A</v>
      </c>
      <c r="E1206" s="32" t="e">
        <f>Basic!#REF!</f>
        <v>#REF!</v>
      </c>
      <c r="F1206" s="40"/>
      <c r="G1206" s="80">
        <f>IFERROR(VLOOKUP(A1206,HistData!Y:Z,2,FALSE)/100,G1205)</f>
        <v>0.19510000000000002</v>
      </c>
      <c r="H1206" s="80" t="str">
        <f>_xll.BDH($B$1,"IVOL_MONEYNESS",A1206,A1206,"IVOL_MATURITY=MATURITY_1STM","IVOL_MONEYNESS_LEVEL=MONEY_LVL_100_","DTS=H","FACTOR=.01","DAYS=W")</f>
        <v>#N/A Start Date</v>
      </c>
      <c r="I1206" s="81" t="str">
        <f t="shared" si="224"/>
        <v>#N/A Start Date</v>
      </c>
      <c r="J1206" s="34" t="e">
        <f t="shared" si="216"/>
        <v>#REF!</v>
      </c>
      <c r="K1206" s="35" t="e">
        <f t="shared" si="217"/>
        <v>#VALUE!</v>
      </c>
      <c r="L1206" s="35" t="e">
        <f t="shared" si="218"/>
        <v>#REF!</v>
      </c>
      <c r="M1206" s="35" t="e">
        <f t="shared" si="225"/>
        <v>#REF!</v>
      </c>
      <c r="N1206" s="35" t="e">
        <f t="shared" si="226"/>
        <v>#REF!</v>
      </c>
      <c r="O1206" s="36" t="e">
        <f t="shared" si="227"/>
        <v>#REF!</v>
      </c>
      <c r="Q1206" s="37">
        <f t="shared" si="219"/>
        <v>0</v>
      </c>
      <c r="R1206" s="38" t="e">
        <f t="shared" si="220"/>
        <v>#REF!</v>
      </c>
      <c r="S1206" s="39" t="e">
        <f t="shared" si="221"/>
        <v>#REF!</v>
      </c>
    </row>
    <row r="1207" spans="1:19" x14ac:dyDescent="0.25">
      <c r="A1207" s="2"/>
      <c r="C1207">
        <f t="shared" si="222"/>
        <v>0</v>
      </c>
      <c r="D1207" s="32" t="e">
        <f t="shared" si="223"/>
        <v>#N/A</v>
      </c>
      <c r="E1207" s="32" t="e">
        <f>Basic!#REF!</f>
        <v>#REF!</v>
      </c>
      <c r="F1207" s="40"/>
      <c r="G1207" s="80">
        <f>IFERROR(VLOOKUP(A1207,HistData!Y:Z,2,FALSE)/100,G1206)</f>
        <v>0.19510000000000002</v>
      </c>
      <c r="H1207" s="80" t="str">
        <f>_xll.BDH($B$1,"IVOL_MONEYNESS",A1207,A1207,"IVOL_MATURITY=MATURITY_1STM","IVOL_MONEYNESS_LEVEL=MONEY_LVL_100_","DTS=H","FACTOR=.01","DAYS=W")</f>
        <v>#N/A Start Date</v>
      </c>
      <c r="I1207" s="81" t="str">
        <f t="shared" si="224"/>
        <v>#N/A Start Date</v>
      </c>
      <c r="J1207" s="34" t="e">
        <f t="shared" si="216"/>
        <v>#REF!</v>
      </c>
      <c r="K1207" s="35" t="e">
        <f t="shared" si="217"/>
        <v>#VALUE!</v>
      </c>
      <c r="L1207" s="35" t="e">
        <f t="shared" si="218"/>
        <v>#REF!</v>
      </c>
      <c r="M1207" s="35" t="e">
        <f t="shared" si="225"/>
        <v>#REF!</v>
      </c>
      <c r="N1207" s="35" t="e">
        <f t="shared" si="226"/>
        <v>#REF!</v>
      </c>
      <c r="O1207" s="36" t="e">
        <f t="shared" si="227"/>
        <v>#REF!</v>
      </c>
      <c r="Q1207" s="37">
        <f t="shared" si="219"/>
        <v>0</v>
      </c>
      <c r="R1207" s="38" t="e">
        <f t="shared" si="220"/>
        <v>#REF!</v>
      </c>
      <c r="S1207" s="39" t="e">
        <f t="shared" si="221"/>
        <v>#REF!</v>
      </c>
    </row>
    <row r="1208" spans="1:19" x14ac:dyDescent="0.25">
      <c r="A1208" s="2"/>
      <c r="C1208">
        <f t="shared" si="222"/>
        <v>0</v>
      </c>
      <c r="D1208" s="32" t="e">
        <f t="shared" si="223"/>
        <v>#N/A</v>
      </c>
      <c r="E1208" s="32" t="e">
        <f>Basic!#REF!</f>
        <v>#REF!</v>
      </c>
      <c r="F1208" s="40"/>
      <c r="G1208" s="80">
        <f>IFERROR(VLOOKUP(A1208,HistData!Y:Z,2,FALSE)/100,G1207)</f>
        <v>0.19510000000000002</v>
      </c>
      <c r="H1208" s="80" t="str">
        <f>_xll.BDH($B$1,"IVOL_MONEYNESS",A1208,A1208,"IVOL_MATURITY=MATURITY_1STM","IVOL_MONEYNESS_LEVEL=MONEY_LVL_100_","DTS=H","FACTOR=.01","DAYS=W")</f>
        <v>#N/A Start Date</v>
      </c>
      <c r="I1208" s="81" t="str">
        <f t="shared" si="224"/>
        <v>#N/A Start Date</v>
      </c>
      <c r="J1208" s="34" t="e">
        <f t="shared" si="216"/>
        <v>#REF!</v>
      </c>
      <c r="K1208" s="35" t="e">
        <f t="shared" si="217"/>
        <v>#VALUE!</v>
      </c>
      <c r="L1208" s="35" t="e">
        <f t="shared" si="218"/>
        <v>#REF!</v>
      </c>
      <c r="M1208" s="35" t="e">
        <f t="shared" si="225"/>
        <v>#REF!</v>
      </c>
      <c r="N1208" s="35" t="e">
        <f t="shared" si="226"/>
        <v>#REF!</v>
      </c>
      <c r="O1208" s="36" t="e">
        <f t="shared" si="227"/>
        <v>#REF!</v>
      </c>
      <c r="Q1208" s="37">
        <f t="shared" si="219"/>
        <v>0</v>
      </c>
      <c r="R1208" s="38" t="e">
        <f t="shared" si="220"/>
        <v>#REF!</v>
      </c>
      <c r="S1208" s="39" t="e">
        <f t="shared" si="221"/>
        <v>#REF!</v>
      </c>
    </row>
    <row r="1209" spans="1:19" x14ac:dyDescent="0.25">
      <c r="A1209" s="2"/>
      <c r="C1209">
        <f t="shared" si="222"/>
        <v>0</v>
      </c>
      <c r="D1209" s="32" t="e">
        <f t="shared" si="223"/>
        <v>#N/A</v>
      </c>
      <c r="E1209" s="32" t="e">
        <f>Basic!#REF!</f>
        <v>#REF!</v>
      </c>
      <c r="F1209" s="40"/>
      <c r="G1209" s="80">
        <f>IFERROR(VLOOKUP(A1209,HistData!Y:Z,2,FALSE)/100,G1208)</f>
        <v>0.19510000000000002</v>
      </c>
      <c r="H1209" s="80" t="str">
        <f>_xll.BDH($B$1,"IVOL_MONEYNESS",A1209,A1209,"IVOL_MATURITY=MATURITY_1STM","IVOL_MONEYNESS_LEVEL=MONEY_LVL_100_","DTS=H","FACTOR=.01","DAYS=W")</f>
        <v>#N/A Start Date</v>
      </c>
      <c r="I1209" s="81" t="str">
        <f t="shared" si="224"/>
        <v>#N/A Start Date</v>
      </c>
      <c r="J1209" s="34" t="e">
        <f t="shared" si="216"/>
        <v>#REF!</v>
      </c>
      <c r="K1209" s="35" t="e">
        <f t="shared" si="217"/>
        <v>#VALUE!</v>
      </c>
      <c r="L1209" s="35" t="e">
        <f t="shared" si="218"/>
        <v>#REF!</v>
      </c>
      <c r="M1209" s="35" t="e">
        <f t="shared" si="225"/>
        <v>#REF!</v>
      </c>
      <c r="N1209" s="35" t="e">
        <f t="shared" si="226"/>
        <v>#REF!</v>
      </c>
      <c r="O1209" s="36" t="e">
        <f t="shared" si="227"/>
        <v>#REF!</v>
      </c>
      <c r="Q1209" s="37">
        <f t="shared" si="219"/>
        <v>0</v>
      </c>
      <c r="R1209" s="38" t="e">
        <f t="shared" si="220"/>
        <v>#REF!</v>
      </c>
      <c r="S1209" s="39" t="e">
        <f t="shared" si="221"/>
        <v>#REF!</v>
      </c>
    </row>
    <row r="1210" spans="1:19" x14ac:dyDescent="0.25">
      <c r="A1210" s="2"/>
      <c r="C1210">
        <f t="shared" si="222"/>
        <v>0</v>
      </c>
      <c r="D1210" s="32" t="e">
        <f t="shared" si="223"/>
        <v>#N/A</v>
      </c>
      <c r="E1210" s="32" t="e">
        <f>Basic!#REF!</f>
        <v>#REF!</v>
      </c>
      <c r="F1210" s="40"/>
      <c r="G1210" s="80">
        <f>IFERROR(VLOOKUP(A1210,HistData!Y:Z,2,FALSE)/100,G1209)</f>
        <v>0.19510000000000002</v>
      </c>
      <c r="H1210" s="80" t="str">
        <f>_xll.BDH($B$1,"IVOL_MONEYNESS",A1210,A1210,"IVOL_MATURITY=MATURITY_1STM","IVOL_MONEYNESS_LEVEL=MONEY_LVL_100_","DTS=H","FACTOR=.01","DAYS=W")</f>
        <v>#N/A Start Date</v>
      </c>
      <c r="I1210" s="81" t="str">
        <f t="shared" si="224"/>
        <v>#N/A Start Date</v>
      </c>
      <c r="J1210" s="34" t="e">
        <f t="shared" si="216"/>
        <v>#REF!</v>
      </c>
      <c r="K1210" s="35" t="e">
        <f t="shared" si="217"/>
        <v>#VALUE!</v>
      </c>
      <c r="L1210" s="35" t="e">
        <f t="shared" si="218"/>
        <v>#REF!</v>
      </c>
      <c r="M1210" s="35" t="e">
        <f t="shared" si="225"/>
        <v>#REF!</v>
      </c>
      <c r="N1210" s="35" t="e">
        <f t="shared" si="226"/>
        <v>#REF!</v>
      </c>
      <c r="O1210" s="36" t="e">
        <f t="shared" si="227"/>
        <v>#REF!</v>
      </c>
      <c r="Q1210" s="37">
        <f t="shared" si="219"/>
        <v>0</v>
      </c>
      <c r="R1210" s="38" t="e">
        <f t="shared" si="220"/>
        <v>#REF!</v>
      </c>
      <c r="S1210" s="39" t="e">
        <f t="shared" si="221"/>
        <v>#REF!</v>
      </c>
    </row>
    <row r="1211" spans="1:19" x14ac:dyDescent="0.25">
      <c r="A1211" s="2"/>
      <c r="C1211">
        <f t="shared" si="222"/>
        <v>0</v>
      </c>
      <c r="D1211" s="32" t="e">
        <f t="shared" si="223"/>
        <v>#N/A</v>
      </c>
      <c r="E1211" s="32" t="e">
        <f>Basic!#REF!</f>
        <v>#REF!</v>
      </c>
      <c r="F1211" s="40"/>
      <c r="G1211" s="80">
        <f>IFERROR(VLOOKUP(A1211,HistData!Y:Z,2,FALSE)/100,G1210)</f>
        <v>0.19510000000000002</v>
      </c>
      <c r="H1211" s="80" t="str">
        <f>_xll.BDH($B$1,"IVOL_MONEYNESS",A1211,A1211,"IVOL_MATURITY=MATURITY_1STM","IVOL_MONEYNESS_LEVEL=MONEY_LVL_100_","DTS=H","FACTOR=.01","DAYS=W")</f>
        <v>#N/A Start Date</v>
      </c>
      <c r="I1211" s="81" t="str">
        <f t="shared" si="224"/>
        <v>#N/A Start Date</v>
      </c>
      <c r="J1211" s="34" t="e">
        <f t="shared" si="216"/>
        <v>#REF!</v>
      </c>
      <c r="K1211" s="35" t="e">
        <f t="shared" si="217"/>
        <v>#VALUE!</v>
      </c>
      <c r="L1211" s="35" t="e">
        <f t="shared" si="218"/>
        <v>#REF!</v>
      </c>
      <c r="M1211" s="35" t="e">
        <f t="shared" si="225"/>
        <v>#REF!</v>
      </c>
      <c r="N1211" s="35" t="e">
        <f t="shared" si="226"/>
        <v>#REF!</v>
      </c>
      <c r="O1211" s="36" t="e">
        <f t="shared" si="227"/>
        <v>#REF!</v>
      </c>
      <c r="Q1211" s="37">
        <f t="shared" si="219"/>
        <v>0</v>
      </c>
      <c r="R1211" s="38" t="e">
        <f t="shared" si="220"/>
        <v>#REF!</v>
      </c>
      <c r="S1211" s="39" t="e">
        <f t="shared" si="221"/>
        <v>#REF!</v>
      </c>
    </row>
    <row r="1212" spans="1:19" x14ac:dyDescent="0.25">
      <c r="A1212" s="2"/>
      <c r="C1212">
        <f t="shared" si="222"/>
        <v>0</v>
      </c>
      <c r="D1212" s="32" t="e">
        <f t="shared" si="223"/>
        <v>#N/A</v>
      </c>
      <c r="E1212" s="32" t="e">
        <f>Basic!#REF!</f>
        <v>#REF!</v>
      </c>
      <c r="F1212" s="40"/>
      <c r="G1212" s="80">
        <f>IFERROR(VLOOKUP(A1212,HistData!Y:Z,2,FALSE)/100,G1211)</f>
        <v>0.19510000000000002</v>
      </c>
      <c r="H1212" s="80" t="str">
        <f>_xll.BDH($B$1,"IVOL_MONEYNESS",A1212,A1212,"IVOL_MATURITY=MATURITY_1STM","IVOL_MONEYNESS_LEVEL=MONEY_LVL_100_","DTS=H","FACTOR=.01","DAYS=W")</f>
        <v>#N/A Start Date</v>
      </c>
      <c r="I1212" s="81" t="str">
        <f t="shared" si="224"/>
        <v>#N/A Start Date</v>
      </c>
      <c r="J1212" s="34" t="e">
        <f t="shared" si="216"/>
        <v>#REF!</v>
      </c>
      <c r="K1212" s="35" t="e">
        <f t="shared" si="217"/>
        <v>#VALUE!</v>
      </c>
      <c r="L1212" s="35" t="e">
        <f t="shared" si="218"/>
        <v>#REF!</v>
      </c>
      <c r="M1212" s="35" t="e">
        <f t="shared" si="225"/>
        <v>#REF!</v>
      </c>
      <c r="N1212" s="35" t="e">
        <f t="shared" si="226"/>
        <v>#REF!</v>
      </c>
      <c r="O1212" s="36" t="e">
        <f t="shared" si="227"/>
        <v>#REF!</v>
      </c>
      <c r="Q1212" s="37">
        <f t="shared" si="219"/>
        <v>0</v>
      </c>
      <c r="R1212" s="38" t="e">
        <f t="shared" si="220"/>
        <v>#REF!</v>
      </c>
      <c r="S1212" s="39" t="e">
        <f t="shared" si="221"/>
        <v>#REF!</v>
      </c>
    </row>
    <row r="1213" spans="1:19" x14ac:dyDescent="0.25">
      <c r="A1213" s="2"/>
      <c r="C1213">
        <f t="shared" si="222"/>
        <v>0</v>
      </c>
      <c r="D1213" s="32" t="e">
        <f t="shared" si="223"/>
        <v>#N/A</v>
      </c>
      <c r="E1213" s="32" t="e">
        <f>Basic!#REF!</f>
        <v>#REF!</v>
      </c>
      <c r="F1213" s="40"/>
      <c r="G1213" s="80">
        <f>IFERROR(VLOOKUP(A1213,HistData!Y:Z,2,FALSE)/100,G1212)</f>
        <v>0.19510000000000002</v>
      </c>
      <c r="H1213" s="80" t="str">
        <f>_xll.BDH($B$1,"IVOL_MONEYNESS",A1213,A1213,"IVOL_MATURITY=MATURITY_1STM","IVOL_MONEYNESS_LEVEL=MONEY_LVL_100_","DTS=H","FACTOR=.01","DAYS=W")</f>
        <v>#N/A Start Date</v>
      </c>
      <c r="I1213" s="81" t="str">
        <f t="shared" si="224"/>
        <v>#N/A Start Date</v>
      </c>
      <c r="J1213" s="34" t="e">
        <f t="shared" si="216"/>
        <v>#REF!</v>
      </c>
      <c r="K1213" s="35" t="e">
        <f t="shared" si="217"/>
        <v>#VALUE!</v>
      </c>
      <c r="L1213" s="35" t="e">
        <f t="shared" si="218"/>
        <v>#REF!</v>
      </c>
      <c r="M1213" s="35" t="e">
        <f t="shared" si="225"/>
        <v>#REF!</v>
      </c>
      <c r="N1213" s="35" t="e">
        <f t="shared" si="226"/>
        <v>#REF!</v>
      </c>
      <c r="O1213" s="36" t="e">
        <f t="shared" si="227"/>
        <v>#REF!</v>
      </c>
      <c r="Q1213" s="37">
        <f t="shared" si="219"/>
        <v>0</v>
      </c>
      <c r="R1213" s="38" t="e">
        <f t="shared" si="220"/>
        <v>#REF!</v>
      </c>
      <c r="S1213" s="39" t="e">
        <f t="shared" si="221"/>
        <v>#REF!</v>
      </c>
    </row>
    <row r="1214" spans="1:19" x14ac:dyDescent="0.25">
      <c r="A1214" s="2"/>
      <c r="C1214">
        <f t="shared" si="222"/>
        <v>0</v>
      </c>
      <c r="D1214" s="32" t="e">
        <f t="shared" si="223"/>
        <v>#N/A</v>
      </c>
      <c r="E1214" s="32" t="e">
        <f>Basic!#REF!</f>
        <v>#REF!</v>
      </c>
      <c r="F1214" s="40"/>
      <c r="G1214" s="80">
        <f>IFERROR(VLOOKUP(A1214,HistData!Y:Z,2,FALSE)/100,G1213)</f>
        <v>0.19510000000000002</v>
      </c>
      <c r="H1214" s="80" t="str">
        <f>_xll.BDH($B$1,"IVOL_MONEYNESS",A1214,A1214,"IVOL_MATURITY=MATURITY_1STM","IVOL_MONEYNESS_LEVEL=MONEY_LVL_100_","DTS=H","FACTOR=.01","DAYS=W")</f>
        <v>#N/A Start Date</v>
      </c>
      <c r="I1214" s="81" t="str">
        <f t="shared" si="224"/>
        <v>#N/A Start Date</v>
      </c>
      <c r="J1214" s="34" t="e">
        <f t="shared" si="216"/>
        <v>#REF!</v>
      </c>
      <c r="K1214" s="35" t="e">
        <f t="shared" si="217"/>
        <v>#VALUE!</v>
      </c>
      <c r="L1214" s="35" t="e">
        <f t="shared" si="218"/>
        <v>#REF!</v>
      </c>
      <c r="M1214" s="35" t="e">
        <f t="shared" si="225"/>
        <v>#REF!</v>
      </c>
      <c r="N1214" s="35" t="e">
        <f t="shared" si="226"/>
        <v>#REF!</v>
      </c>
      <c r="O1214" s="36" t="e">
        <f t="shared" si="227"/>
        <v>#REF!</v>
      </c>
      <c r="Q1214" s="37">
        <f t="shared" si="219"/>
        <v>0</v>
      </c>
      <c r="R1214" s="38" t="e">
        <f t="shared" si="220"/>
        <v>#REF!</v>
      </c>
      <c r="S1214" s="39" t="e">
        <f t="shared" si="221"/>
        <v>#REF!</v>
      </c>
    </row>
    <row r="1215" spans="1:19" x14ac:dyDescent="0.25">
      <c r="A1215" s="2"/>
      <c r="C1215">
        <f t="shared" si="222"/>
        <v>0</v>
      </c>
      <c r="D1215" s="32" t="e">
        <f t="shared" si="223"/>
        <v>#N/A</v>
      </c>
      <c r="E1215" s="32" t="e">
        <f>Basic!#REF!</f>
        <v>#REF!</v>
      </c>
      <c r="F1215" s="40"/>
      <c r="G1215" s="80">
        <f>IFERROR(VLOOKUP(A1215,HistData!Y:Z,2,FALSE)/100,G1214)</f>
        <v>0.19510000000000002</v>
      </c>
      <c r="H1215" s="80" t="str">
        <f>_xll.BDH($B$1,"IVOL_MONEYNESS",A1215,A1215,"IVOL_MATURITY=MATURITY_1STM","IVOL_MONEYNESS_LEVEL=MONEY_LVL_100_","DTS=H","FACTOR=.01","DAYS=W")</f>
        <v>#N/A Start Date</v>
      </c>
      <c r="I1215" s="81" t="str">
        <f t="shared" si="224"/>
        <v>#N/A Start Date</v>
      </c>
      <c r="J1215" s="34" t="e">
        <f t="shared" si="216"/>
        <v>#REF!</v>
      </c>
      <c r="K1215" s="35" t="e">
        <f t="shared" si="217"/>
        <v>#VALUE!</v>
      </c>
      <c r="L1215" s="35" t="e">
        <f t="shared" si="218"/>
        <v>#REF!</v>
      </c>
      <c r="M1215" s="35" t="e">
        <f t="shared" si="225"/>
        <v>#REF!</v>
      </c>
      <c r="N1215" s="35" t="e">
        <f t="shared" si="226"/>
        <v>#REF!</v>
      </c>
      <c r="O1215" s="36" t="e">
        <f t="shared" si="227"/>
        <v>#REF!</v>
      </c>
      <c r="Q1215" s="37">
        <f t="shared" si="219"/>
        <v>0</v>
      </c>
      <c r="R1215" s="38" t="e">
        <f t="shared" si="220"/>
        <v>#REF!</v>
      </c>
      <c r="S1215" s="39" t="e">
        <f t="shared" si="221"/>
        <v>#REF!</v>
      </c>
    </row>
    <row r="1216" spans="1:19" x14ac:dyDescent="0.25">
      <c r="A1216" s="2"/>
      <c r="C1216">
        <f t="shared" si="222"/>
        <v>0</v>
      </c>
      <c r="D1216" s="32" t="e">
        <f t="shared" si="223"/>
        <v>#N/A</v>
      </c>
      <c r="E1216" s="32" t="e">
        <f>Basic!#REF!</f>
        <v>#REF!</v>
      </c>
      <c r="F1216" s="40"/>
      <c r="G1216" s="80">
        <f>IFERROR(VLOOKUP(A1216,HistData!Y:Z,2,FALSE)/100,G1215)</f>
        <v>0.19510000000000002</v>
      </c>
      <c r="H1216" s="80" t="str">
        <f>_xll.BDH($B$1,"IVOL_MONEYNESS",A1216,A1216,"IVOL_MATURITY=MATURITY_1STM","IVOL_MONEYNESS_LEVEL=MONEY_LVL_100_","DTS=H","FACTOR=.01","DAYS=W")</f>
        <v>#N/A Start Date</v>
      </c>
      <c r="I1216" s="81" t="str">
        <f t="shared" si="224"/>
        <v>#N/A Start Date</v>
      </c>
      <c r="J1216" s="34" t="e">
        <f t="shared" si="216"/>
        <v>#REF!</v>
      </c>
      <c r="K1216" s="35" t="e">
        <f t="shared" si="217"/>
        <v>#VALUE!</v>
      </c>
      <c r="L1216" s="35" t="e">
        <f t="shared" si="218"/>
        <v>#REF!</v>
      </c>
      <c r="M1216" s="35" t="e">
        <f t="shared" si="225"/>
        <v>#REF!</v>
      </c>
      <c r="N1216" s="35" t="e">
        <f t="shared" si="226"/>
        <v>#REF!</v>
      </c>
      <c r="O1216" s="36" t="e">
        <f t="shared" si="227"/>
        <v>#REF!</v>
      </c>
      <c r="Q1216" s="37">
        <f t="shared" si="219"/>
        <v>0</v>
      </c>
      <c r="R1216" s="38" t="e">
        <f t="shared" si="220"/>
        <v>#REF!</v>
      </c>
      <c r="S1216" s="39" t="e">
        <f t="shared" si="221"/>
        <v>#REF!</v>
      </c>
    </row>
    <row r="1217" spans="1:19" x14ac:dyDescent="0.25">
      <c r="A1217" s="2"/>
      <c r="C1217">
        <f t="shared" si="222"/>
        <v>0</v>
      </c>
      <c r="D1217" s="32" t="e">
        <f t="shared" si="223"/>
        <v>#N/A</v>
      </c>
      <c r="E1217" s="32" t="e">
        <f>Basic!#REF!</f>
        <v>#REF!</v>
      </c>
      <c r="F1217" s="40"/>
      <c r="G1217" s="80">
        <f>IFERROR(VLOOKUP(A1217,HistData!Y:Z,2,FALSE)/100,G1216)</f>
        <v>0.19510000000000002</v>
      </c>
      <c r="H1217" s="80" t="str">
        <f>_xll.BDH($B$1,"IVOL_MONEYNESS",A1217,A1217,"IVOL_MATURITY=MATURITY_1STM","IVOL_MONEYNESS_LEVEL=MONEY_LVL_100_","DTS=H","FACTOR=.01","DAYS=W")</f>
        <v>#N/A Start Date</v>
      </c>
      <c r="I1217" s="81" t="str">
        <f t="shared" si="224"/>
        <v>#N/A Start Date</v>
      </c>
      <c r="J1217" s="34" t="e">
        <f t="shared" si="216"/>
        <v>#REF!</v>
      </c>
      <c r="K1217" s="35" t="e">
        <f t="shared" si="217"/>
        <v>#VALUE!</v>
      </c>
      <c r="L1217" s="35" t="e">
        <f t="shared" si="218"/>
        <v>#REF!</v>
      </c>
      <c r="M1217" s="35" t="e">
        <f t="shared" si="225"/>
        <v>#REF!</v>
      </c>
      <c r="N1217" s="35" t="e">
        <f t="shared" si="226"/>
        <v>#REF!</v>
      </c>
      <c r="O1217" s="36" t="e">
        <f t="shared" si="227"/>
        <v>#REF!</v>
      </c>
      <c r="Q1217" s="37">
        <f t="shared" si="219"/>
        <v>0</v>
      </c>
      <c r="R1217" s="38" t="e">
        <f t="shared" si="220"/>
        <v>#REF!</v>
      </c>
      <c r="S1217" s="39" t="e">
        <f t="shared" si="221"/>
        <v>#REF!</v>
      </c>
    </row>
    <row r="1218" spans="1:19" x14ac:dyDescent="0.25">
      <c r="A1218" s="2"/>
      <c r="C1218">
        <f t="shared" si="222"/>
        <v>0</v>
      </c>
      <c r="D1218" s="32" t="e">
        <f t="shared" si="223"/>
        <v>#N/A</v>
      </c>
      <c r="E1218" s="32" t="e">
        <f>Basic!#REF!</f>
        <v>#REF!</v>
      </c>
      <c r="F1218" s="40"/>
      <c r="G1218" s="80">
        <f>IFERROR(VLOOKUP(A1218,HistData!Y:Z,2,FALSE)/100,G1217)</f>
        <v>0.19510000000000002</v>
      </c>
      <c r="H1218" s="80" t="str">
        <f>_xll.BDH($B$1,"IVOL_MONEYNESS",A1218,A1218,"IVOL_MATURITY=MATURITY_1STM","IVOL_MONEYNESS_LEVEL=MONEY_LVL_100_","DTS=H","FACTOR=.01","DAYS=W")</f>
        <v>#N/A Start Date</v>
      </c>
      <c r="I1218" s="81" t="str">
        <f t="shared" si="224"/>
        <v>#N/A Start Date</v>
      </c>
      <c r="J1218" s="34" t="e">
        <f t="shared" si="216"/>
        <v>#REF!</v>
      </c>
      <c r="K1218" s="35" t="e">
        <f t="shared" si="217"/>
        <v>#VALUE!</v>
      </c>
      <c r="L1218" s="35" t="e">
        <f t="shared" si="218"/>
        <v>#REF!</v>
      </c>
      <c r="M1218" s="35" t="e">
        <f t="shared" si="225"/>
        <v>#REF!</v>
      </c>
      <c r="N1218" s="35" t="e">
        <f t="shared" si="226"/>
        <v>#REF!</v>
      </c>
      <c r="O1218" s="36" t="e">
        <f t="shared" si="227"/>
        <v>#REF!</v>
      </c>
      <c r="Q1218" s="37">
        <f t="shared" si="219"/>
        <v>0</v>
      </c>
      <c r="R1218" s="38" t="e">
        <f t="shared" si="220"/>
        <v>#REF!</v>
      </c>
      <c r="S1218" s="39" t="e">
        <f t="shared" si="221"/>
        <v>#REF!</v>
      </c>
    </row>
    <row r="1219" spans="1:19" x14ac:dyDescent="0.25">
      <c r="A1219" s="2"/>
      <c r="C1219">
        <f t="shared" si="222"/>
        <v>0</v>
      </c>
      <c r="D1219" s="32" t="e">
        <f t="shared" si="223"/>
        <v>#N/A</v>
      </c>
      <c r="E1219" s="32" t="e">
        <f>Basic!#REF!</f>
        <v>#REF!</v>
      </c>
      <c r="F1219" s="40"/>
      <c r="G1219" s="80">
        <f>IFERROR(VLOOKUP(A1219,HistData!Y:Z,2,FALSE)/100,G1218)</f>
        <v>0.19510000000000002</v>
      </c>
      <c r="H1219" s="80" t="str">
        <f>_xll.BDH($B$1,"IVOL_MONEYNESS",A1219,A1219,"IVOL_MATURITY=MATURITY_1STM","IVOL_MONEYNESS_LEVEL=MONEY_LVL_100_","DTS=H","FACTOR=.01","DAYS=W")</f>
        <v>#N/A Start Date</v>
      </c>
      <c r="I1219" s="81" t="str">
        <f t="shared" si="224"/>
        <v>#N/A Start Date</v>
      </c>
      <c r="J1219" s="34" t="e">
        <f t="shared" si="216"/>
        <v>#REF!</v>
      </c>
      <c r="K1219" s="35" t="e">
        <f t="shared" si="217"/>
        <v>#VALUE!</v>
      </c>
      <c r="L1219" s="35" t="e">
        <f t="shared" si="218"/>
        <v>#REF!</v>
      </c>
      <c r="M1219" s="35" t="e">
        <f t="shared" si="225"/>
        <v>#REF!</v>
      </c>
      <c r="N1219" s="35" t="e">
        <f t="shared" si="226"/>
        <v>#REF!</v>
      </c>
      <c r="O1219" s="36" t="e">
        <f t="shared" si="227"/>
        <v>#REF!</v>
      </c>
      <c r="Q1219" s="37">
        <f t="shared" si="219"/>
        <v>0</v>
      </c>
      <c r="R1219" s="38" t="e">
        <f t="shared" si="220"/>
        <v>#REF!</v>
      </c>
      <c r="S1219" s="39" t="e">
        <f t="shared" si="221"/>
        <v>#REF!</v>
      </c>
    </row>
    <row r="1220" spans="1:19" x14ac:dyDescent="0.25">
      <c r="A1220" s="2"/>
      <c r="C1220">
        <f t="shared" si="222"/>
        <v>0</v>
      </c>
      <c r="D1220" s="32" t="e">
        <f t="shared" si="223"/>
        <v>#N/A</v>
      </c>
      <c r="E1220" s="32" t="e">
        <f>Basic!#REF!</f>
        <v>#REF!</v>
      </c>
      <c r="F1220" s="40"/>
      <c r="G1220" s="80">
        <f>IFERROR(VLOOKUP(A1220,HistData!Y:Z,2,FALSE)/100,G1219)</f>
        <v>0.19510000000000002</v>
      </c>
      <c r="H1220" s="80" t="str">
        <f>_xll.BDH($B$1,"IVOL_MONEYNESS",A1220,A1220,"IVOL_MATURITY=MATURITY_1STM","IVOL_MONEYNESS_LEVEL=MONEY_LVL_100_","DTS=H","FACTOR=.01","DAYS=W")</f>
        <v>#N/A Start Date</v>
      </c>
      <c r="I1220" s="81" t="str">
        <f t="shared" si="224"/>
        <v>#N/A Start Date</v>
      </c>
      <c r="J1220" s="34" t="e">
        <f t="shared" si="216"/>
        <v>#REF!</v>
      </c>
      <c r="K1220" s="35" t="e">
        <f t="shared" si="217"/>
        <v>#VALUE!</v>
      </c>
      <c r="L1220" s="35" t="e">
        <f t="shared" si="218"/>
        <v>#REF!</v>
      </c>
      <c r="M1220" s="35" t="e">
        <f t="shared" si="225"/>
        <v>#REF!</v>
      </c>
      <c r="N1220" s="35" t="e">
        <f t="shared" si="226"/>
        <v>#REF!</v>
      </c>
      <c r="O1220" s="36" t="e">
        <f t="shared" si="227"/>
        <v>#REF!</v>
      </c>
      <c r="Q1220" s="37">
        <f t="shared" si="219"/>
        <v>0</v>
      </c>
      <c r="R1220" s="38" t="e">
        <f t="shared" si="220"/>
        <v>#REF!</v>
      </c>
      <c r="S1220" s="39" t="e">
        <f t="shared" si="221"/>
        <v>#REF!</v>
      </c>
    </row>
    <row r="1221" spans="1:19" x14ac:dyDescent="0.25">
      <c r="A1221" s="2"/>
      <c r="C1221">
        <f t="shared" si="222"/>
        <v>0</v>
      </c>
      <c r="D1221" s="32" t="e">
        <f t="shared" si="223"/>
        <v>#N/A</v>
      </c>
      <c r="E1221" s="32" t="e">
        <f>Basic!#REF!</f>
        <v>#REF!</v>
      </c>
      <c r="F1221" s="40"/>
      <c r="G1221" s="80">
        <f>IFERROR(VLOOKUP(A1221,HistData!Y:Z,2,FALSE)/100,G1220)</f>
        <v>0.19510000000000002</v>
      </c>
      <c r="H1221" s="80" t="str">
        <f>_xll.BDH($B$1,"IVOL_MONEYNESS",A1221,A1221,"IVOL_MATURITY=MATURITY_1STM","IVOL_MONEYNESS_LEVEL=MONEY_LVL_100_","DTS=H","FACTOR=.01","DAYS=W")</f>
        <v>#N/A Start Date</v>
      </c>
      <c r="I1221" s="81" t="str">
        <f t="shared" si="224"/>
        <v>#N/A Start Date</v>
      </c>
      <c r="J1221" s="34" t="e">
        <f t="shared" si="216"/>
        <v>#REF!</v>
      </c>
      <c r="K1221" s="35" t="e">
        <f t="shared" si="217"/>
        <v>#VALUE!</v>
      </c>
      <c r="L1221" s="35" t="e">
        <f t="shared" si="218"/>
        <v>#REF!</v>
      </c>
      <c r="M1221" s="35" t="e">
        <f t="shared" si="225"/>
        <v>#REF!</v>
      </c>
      <c r="N1221" s="35" t="e">
        <f t="shared" si="226"/>
        <v>#REF!</v>
      </c>
      <c r="O1221" s="36" t="e">
        <f t="shared" si="227"/>
        <v>#REF!</v>
      </c>
      <c r="Q1221" s="37">
        <f t="shared" si="219"/>
        <v>0</v>
      </c>
      <c r="R1221" s="38" t="e">
        <f t="shared" si="220"/>
        <v>#REF!</v>
      </c>
      <c r="S1221" s="39" t="e">
        <f t="shared" si="221"/>
        <v>#REF!</v>
      </c>
    </row>
    <row r="1222" spans="1:19" x14ac:dyDescent="0.25">
      <c r="A1222" s="2"/>
      <c r="C1222">
        <f t="shared" si="222"/>
        <v>0</v>
      </c>
      <c r="D1222" s="32" t="e">
        <f t="shared" si="223"/>
        <v>#N/A</v>
      </c>
      <c r="E1222" s="32" t="e">
        <f>Basic!#REF!</f>
        <v>#REF!</v>
      </c>
      <c r="F1222" s="40"/>
      <c r="G1222" s="80">
        <f>IFERROR(VLOOKUP(A1222,HistData!Y:Z,2,FALSE)/100,G1221)</f>
        <v>0.19510000000000002</v>
      </c>
      <c r="H1222" s="80" t="str">
        <f>_xll.BDH($B$1,"IVOL_MONEYNESS",A1222,A1222,"IVOL_MATURITY=MATURITY_1STM","IVOL_MONEYNESS_LEVEL=MONEY_LVL_100_","DTS=H","FACTOR=.01","DAYS=W")</f>
        <v>#N/A Start Date</v>
      </c>
      <c r="I1222" s="81" t="str">
        <f t="shared" si="224"/>
        <v>#N/A Start Date</v>
      </c>
      <c r="J1222" s="34" t="e">
        <f t="shared" ref="J1222:J1285" si="228">++E1222*EXP(-F1222*(D1222/365))</f>
        <v>#REF!</v>
      </c>
      <c r="K1222" s="35" t="e">
        <f t="shared" ref="K1222:K1285" si="229">+I1222*(D1222/365)^0.5</f>
        <v>#VALUE!</v>
      </c>
      <c r="L1222" s="35" t="e">
        <f t="shared" ref="L1222:L1285" si="230">++(LN(B1222/E1222)+(F1222+I1222*I1222/2)*(D1222/365))/(I1222*(D1222/365)^0.5)</f>
        <v>#REF!</v>
      </c>
      <c r="M1222" s="35" t="e">
        <f t="shared" si="225"/>
        <v>#REF!</v>
      </c>
      <c r="N1222" s="35" t="e">
        <f t="shared" si="226"/>
        <v>#REF!</v>
      </c>
      <c r="O1222" s="36" t="e">
        <f t="shared" si="227"/>
        <v>#REF!</v>
      </c>
      <c r="Q1222" s="37">
        <f t="shared" ref="Q1222:Q1285" si="231">A1222</f>
        <v>0</v>
      </c>
      <c r="R1222" s="38" t="e">
        <f t="shared" ref="R1222:R1285" si="232">+N1222*B1222-O1222</f>
        <v>#REF!</v>
      </c>
      <c r="S1222" s="39" t="e">
        <f t="shared" ref="S1222:S1285" si="233">+R1222+J1222-B1222</f>
        <v>#REF!</v>
      </c>
    </row>
    <row r="1223" spans="1:19" x14ac:dyDescent="0.25">
      <c r="A1223" s="2"/>
      <c r="C1223">
        <f t="shared" ref="C1223:C1286" si="234">IF(AND(DAY(A1223)&gt;=15,DAY(A1223)&lt;=21,WEEKDAY(A1223)-1=5),1,0)</f>
        <v>0</v>
      </c>
      <c r="D1223" s="32" t="e">
        <f t="shared" ref="D1223:D1286" si="235">MATCH(1,C1224:C1267,0)</f>
        <v>#N/A</v>
      </c>
      <c r="E1223" s="32" t="e">
        <f>Basic!#REF!</f>
        <v>#REF!</v>
      </c>
      <c r="F1223" s="40"/>
      <c r="G1223" s="80">
        <f>IFERROR(VLOOKUP(A1223,HistData!Y:Z,2,FALSE)/100,G1222)</f>
        <v>0.19510000000000002</v>
      </c>
      <c r="H1223" s="80" t="str">
        <f>_xll.BDH($B$1,"IVOL_MONEYNESS",A1223,A1223,"IVOL_MATURITY=MATURITY_1STM","IVOL_MONEYNESS_LEVEL=MONEY_LVL_100_","DTS=H","FACTOR=.01","DAYS=W")</f>
        <v>#N/A Start Date</v>
      </c>
      <c r="I1223" s="81" t="str">
        <f t="shared" ref="I1223:I1286" si="236">H1223</f>
        <v>#N/A Start Date</v>
      </c>
      <c r="J1223" s="34" t="e">
        <f t="shared" si="228"/>
        <v>#REF!</v>
      </c>
      <c r="K1223" s="35" t="e">
        <f t="shared" si="229"/>
        <v>#VALUE!</v>
      </c>
      <c r="L1223" s="35" t="e">
        <f t="shared" si="230"/>
        <v>#REF!</v>
      </c>
      <c r="M1223" s="35" t="e">
        <f t="shared" ref="M1223:M1286" si="237">+L1223-K1223</f>
        <v>#REF!</v>
      </c>
      <c r="N1223" s="35" t="e">
        <f t="shared" ref="N1223:N1286" si="238">NORMDIST(L1223,0,1,TRUE)</f>
        <v>#REF!</v>
      </c>
      <c r="O1223" s="36" t="e">
        <f t="shared" ref="O1223:O1286" si="239">NORMDIST(M1223,0,1,TRUE)*J1223</f>
        <v>#REF!</v>
      </c>
      <c r="Q1223" s="37">
        <f t="shared" si="231"/>
        <v>0</v>
      </c>
      <c r="R1223" s="38" t="e">
        <f t="shared" si="232"/>
        <v>#REF!</v>
      </c>
      <c r="S1223" s="39" t="e">
        <f t="shared" si="233"/>
        <v>#REF!</v>
      </c>
    </row>
    <row r="1224" spans="1:19" x14ac:dyDescent="0.25">
      <c r="A1224" s="2"/>
      <c r="C1224">
        <f t="shared" si="234"/>
        <v>0</v>
      </c>
      <c r="D1224" s="32" t="e">
        <f t="shared" si="235"/>
        <v>#N/A</v>
      </c>
      <c r="E1224" s="32" t="e">
        <f>Basic!#REF!</f>
        <v>#REF!</v>
      </c>
      <c r="F1224" s="40"/>
      <c r="G1224" s="80">
        <f>IFERROR(VLOOKUP(A1224,HistData!Y:Z,2,FALSE)/100,G1223)</f>
        <v>0.19510000000000002</v>
      </c>
      <c r="H1224" s="80" t="str">
        <f>_xll.BDH($B$1,"IVOL_MONEYNESS",A1224,A1224,"IVOL_MATURITY=MATURITY_1STM","IVOL_MONEYNESS_LEVEL=MONEY_LVL_100_","DTS=H","FACTOR=.01","DAYS=W")</f>
        <v>#N/A Start Date</v>
      </c>
      <c r="I1224" s="81" t="str">
        <f t="shared" si="236"/>
        <v>#N/A Start Date</v>
      </c>
      <c r="J1224" s="34" t="e">
        <f t="shared" si="228"/>
        <v>#REF!</v>
      </c>
      <c r="K1224" s="35" t="e">
        <f t="shared" si="229"/>
        <v>#VALUE!</v>
      </c>
      <c r="L1224" s="35" t="e">
        <f t="shared" si="230"/>
        <v>#REF!</v>
      </c>
      <c r="M1224" s="35" t="e">
        <f t="shared" si="237"/>
        <v>#REF!</v>
      </c>
      <c r="N1224" s="35" t="e">
        <f t="shared" si="238"/>
        <v>#REF!</v>
      </c>
      <c r="O1224" s="36" t="e">
        <f t="shared" si="239"/>
        <v>#REF!</v>
      </c>
      <c r="Q1224" s="37">
        <f t="shared" si="231"/>
        <v>0</v>
      </c>
      <c r="R1224" s="38" t="e">
        <f t="shared" si="232"/>
        <v>#REF!</v>
      </c>
      <c r="S1224" s="39" t="e">
        <f t="shared" si="233"/>
        <v>#REF!</v>
      </c>
    </row>
    <row r="1225" spans="1:19" x14ac:dyDescent="0.25">
      <c r="A1225" s="2"/>
      <c r="C1225">
        <f t="shared" si="234"/>
        <v>0</v>
      </c>
      <c r="D1225" s="32" t="e">
        <f t="shared" si="235"/>
        <v>#N/A</v>
      </c>
      <c r="E1225" s="32" t="e">
        <f>Basic!#REF!</f>
        <v>#REF!</v>
      </c>
      <c r="F1225" s="40"/>
      <c r="G1225" s="80">
        <f>IFERROR(VLOOKUP(A1225,HistData!Y:Z,2,FALSE)/100,G1224)</f>
        <v>0.19510000000000002</v>
      </c>
      <c r="H1225" s="80" t="str">
        <f>_xll.BDH($B$1,"IVOL_MONEYNESS",A1225,A1225,"IVOL_MATURITY=MATURITY_1STM","IVOL_MONEYNESS_LEVEL=MONEY_LVL_100_","DTS=H","FACTOR=.01","DAYS=W")</f>
        <v>#N/A Start Date</v>
      </c>
      <c r="I1225" s="81" t="str">
        <f t="shared" si="236"/>
        <v>#N/A Start Date</v>
      </c>
      <c r="J1225" s="34" t="e">
        <f t="shared" si="228"/>
        <v>#REF!</v>
      </c>
      <c r="K1225" s="35" t="e">
        <f t="shared" si="229"/>
        <v>#VALUE!</v>
      </c>
      <c r="L1225" s="35" t="e">
        <f t="shared" si="230"/>
        <v>#REF!</v>
      </c>
      <c r="M1225" s="35" t="e">
        <f t="shared" si="237"/>
        <v>#REF!</v>
      </c>
      <c r="N1225" s="35" t="e">
        <f t="shared" si="238"/>
        <v>#REF!</v>
      </c>
      <c r="O1225" s="36" t="e">
        <f t="shared" si="239"/>
        <v>#REF!</v>
      </c>
      <c r="Q1225" s="37">
        <f t="shared" si="231"/>
        <v>0</v>
      </c>
      <c r="R1225" s="38" t="e">
        <f t="shared" si="232"/>
        <v>#REF!</v>
      </c>
      <c r="S1225" s="39" t="e">
        <f t="shared" si="233"/>
        <v>#REF!</v>
      </c>
    </row>
    <row r="1226" spans="1:19" x14ac:dyDescent="0.25">
      <c r="A1226" s="2"/>
      <c r="C1226">
        <f t="shared" si="234"/>
        <v>0</v>
      </c>
      <c r="D1226" s="32" t="e">
        <f t="shared" si="235"/>
        <v>#N/A</v>
      </c>
      <c r="E1226" s="32" t="e">
        <f>Basic!#REF!</f>
        <v>#REF!</v>
      </c>
      <c r="F1226" s="40"/>
      <c r="G1226" s="80">
        <f>IFERROR(VLOOKUP(A1226,HistData!Y:Z,2,FALSE)/100,G1225)</f>
        <v>0.19510000000000002</v>
      </c>
      <c r="H1226" s="80" t="str">
        <f>_xll.BDH($B$1,"IVOL_MONEYNESS",A1226,A1226,"IVOL_MATURITY=MATURITY_1STM","IVOL_MONEYNESS_LEVEL=MONEY_LVL_100_","DTS=H","FACTOR=.01","DAYS=W")</f>
        <v>#N/A Start Date</v>
      </c>
      <c r="I1226" s="81" t="str">
        <f t="shared" si="236"/>
        <v>#N/A Start Date</v>
      </c>
      <c r="J1226" s="34" t="e">
        <f t="shared" si="228"/>
        <v>#REF!</v>
      </c>
      <c r="K1226" s="35" t="e">
        <f t="shared" si="229"/>
        <v>#VALUE!</v>
      </c>
      <c r="L1226" s="35" t="e">
        <f t="shared" si="230"/>
        <v>#REF!</v>
      </c>
      <c r="M1226" s="35" t="e">
        <f t="shared" si="237"/>
        <v>#REF!</v>
      </c>
      <c r="N1226" s="35" t="e">
        <f t="shared" si="238"/>
        <v>#REF!</v>
      </c>
      <c r="O1226" s="36" t="e">
        <f t="shared" si="239"/>
        <v>#REF!</v>
      </c>
      <c r="Q1226" s="37">
        <f t="shared" si="231"/>
        <v>0</v>
      </c>
      <c r="R1226" s="38" t="e">
        <f t="shared" si="232"/>
        <v>#REF!</v>
      </c>
      <c r="S1226" s="39" t="e">
        <f t="shared" si="233"/>
        <v>#REF!</v>
      </c>
    </row>
    <row r="1227" spans="1:19" x14ac:dyDescent="0.25">
      <c r="A1227" s="2"/>
      <c r="C1227">
        <f t="shared" si="234"/>
        <v>0</v>
      </c>
      <c r="D1227" s="32" t="e">
        <f t="shared" si="235"/>
        <v>#N/A</v>
      </c>
      <c r="E1227" s="32" t="e">
        <f>Basic!#REF!</f>
        <v>#REF!</v>
      </c>
      <c r="F1227" s="40"/>
      <c r="G1227" s="80">
        <f>IFERROR(VLOOKUP(A1227,HistData!Y:Z,2,FALSE)/100,G1226)</f>
        <v>0.19510000000000002</v>
      </c>
      <c r="H1227" s="80" t="str">
        <f>_xll.BDH($B$1,"IVOL_MONEYNESS",A1227,A1227,"IVOL_MATURITY=MATURITY_1STM","IVOL_MONEYNESS_LEVEL=MONEY_LVL_100_","DTS=H","FACTOR=.01","DAYS=W")</f>
        <v>#N/A Start Date</v>
      </c>
      <c r="I1227" s="81" t="str">
        <f t="shared" si="236"/>
        <v>#N/A Start Date</v>
      </c>
      <c r="J1227" s="34" t="e">
        <f t="shared" si="228"/>
        <v>#REF!</v>
      </c>
      <c r="K1227" s="35" t="e">
        <f t="shared" si="229"/>
        <v>#VALUE!</v>
      </c>
      <c r="L1227" s="35" t="e">
        <f t="shared" si="230"/>
        <v>#REF!</v>
      </c>
      <c r="M1227" s="35" t="e">
        <f t="shared" si="237"/>
        <v>#REF!</v>
      </c>
      <c r="N1227" s="35" t="e">
        <f t="shared" si="238"/>
        <v>#REF!</v>
      </c>
      <c r="O1227" s="36" t="e">
        <f t="shared" si="239"/>
        <v>#REF!</v>
      </c>
      <c r="Q1227" s="37">
        <f t="shared" si="231"/>
        <v>0</v>
      </c>
      <c r="R1227" s="38" t="e">
        <f t="shared" si="232"/>
        <v>#REF!</v>
      </c>
      <c r="S1227" s="39" t="e">
        <f t="shared" si="233"/>
        <v>#REF!</v>
      </c>
    </row>
    <row r="1228" spans="1:19" x14ac:dyDescent="0.25">
      <c r="A1228" s="2"/>
      <c r="C1228">
        <f t="shared" si="234"/>
        <v>0</v>
      </c>
      <c r="D1228" s="32" t="e">
        <f t="shared" si="235"/>
        <v>#N/A</v>
      </c>
      <c r="E1228" s="32" t="e">
        <f>Basic!#REF!</f>
        <v>#REF!</v>
      </c>
      <c r="F1228" s="40"/>
      <c r="G1228" s="80">
        <f>IFERROR(VLOOKUP(A1228,HistData!Y:Z,2,FALSE)/100,G1227)</f>
        <v>0.19510000000000002</v>
      </c>
      <c r="H1228" s="80" t="str">
        <f>_xll.BDH($B$1,"IVOL_MONEYNESS",A1228,A1228,"IVOL_MATURITY=MATURITY_1STM","IVOL_MONEYNESS_LEVEL=MONEY_LVL_100_","DTS=H","FACTOR=.01","DAYS=W")</f>
        <v>#N/A Start Date</v>
      </c>
      <c r="I1228" s="81" t="str">
        <f t="shared" si="236"/>
        <v>#N/A Start Date</v>
      </c>
      <c r="J1228" s="34" t="e">
        <f t="shared" si="228"/>
        <v>#REF!</v>
      </c>
      <c r="K1228" s="35" t="e">
        <f t="shared" si="229"/>
        <v>#VALUE!</v>
      </c>
      <c r="L1228" s="35" t="e">
        <f t="shared" si="230"/>
        <v>#REF!</v>
      </c>
      <c r="M1228" s="35" t="e">
        <f t="shared" si="237"/>
        <v>#REF!</v>
      </c>
      <c r="N1228" s="35" t="e">
        <f t="shared" si="238"/>
        <v>#REF!</v>
      </c>
      <c r="O1228" s="36" t="e">
        <f t="shared" si="239"/>
        <v>#REF!</v>
      </c>
      <c r="Q1228" s="37">
        <f t="shared" si="231"/>
        <v>0</v>
      </c>
      <c r="R1228" s="38" t="e">
        <f t="shared" si="232"/>
        <v>#REF!</v>
      </c>
      <c r="S1228" s="39" t="e">
        <f t="shared" si="233"/>
        <v>#REF!</v>
      </c>
    </row>
    <row r="1229" spans="1:19" x14ac:dyDescent="0.25">
      <c r="A1229" s="2"/>
      <c r="C1229">
        <f t="shared" si="234"/>
        <v>0</v>
      </c>
      <c r="D1229" s="32" t="e">
        <f t="shared" si="235"/>
        <v>#N/A</v>
      </c>
      <c r="E1229" s="32" t="e">
        <f>Basic!#REF!</f>
        <v>#REF!</v>
      </c>
      <c r="F1229" s="40"/>
      <c r="G1229" s="80">
        <f>IFERROR(VLOOKUP(A1229,HistData!Y:Z,2,FALSE)/100,G1228)</f>
        <v>0.19510000000000002</v>
      </c>
      <c r="H1229" s="80" t="str">
        <f>_xll.BDH($B$1,"IVOL_MONEYNESS",A1229,A1229,"IVOL_MATURITY=MATURITY_1STM","IVOL_MONEYNESS_LEVEL=MONEY_LVL_100_","DTS=H","FACTOR=.01","DAYS=W")</f>
        <v>#N/A Start Date</v>
      </c>
      <c r="I1229" s="81" t="str">
        <f t="shared" si="236"/>
        <v>#N/A Start Date</v>
      </c>
      <c r="J1229" s="34" t="e">
        <f t="shared" si="228"/>
        <v>#REF!</v>
      </c>
      <c r="K1229" s="35" t="e">
        <f t="shared" si="229"/>
        <v>#VALUE!</v>
      </c>
      <c r="L1229" s="35" t="e">
        <f t="shared" si="230"/>
        <v>#REF!</v>
      </c>
      <c r="M1229" s="35" t="e">
        <f t="shared" si="237"/>
        <v>#REF!</v>
      </c>
      <c r="N1229" s="35" t="e">
        <f t="shared" si="238"/>
        <v>#REF!</v>
      </c>
      <c r="O1229" s="36" t="e">
        <f t="shared" si="239"/>
        <v>#REF!</v>
      </c>
      <c r="Q1229" s="37">
        <f t="shared" si="231"/>
        <v>0</v>
      </c>
      <c r="R1229" s="38" t="e">
        <f t="shared" si="232"/>
        <v>#REF!</v>
      </c>
      <c r="S1229" s="39" t="e">
        <f t="shared" si="233"/>
        <v>#REF!</v>
      </c>
    </row>
    <row r="1230" spans="1:19" x14ac:dyDescent="0.25">
      <c r="A1230" s="2"/>
      <c r="C1230">
        <f t="shared" si="234"/>
        <v>0</v>
      </c>
      <c r="D1230" s="32" t="e">
        <f t="shared" si="235"/>
        <v>#N/A</v>
      </c>
      <c r="E1230" s="32" t="e">
        <f>Basic!#REF!</f>
        <v>#REF!</v>
      </c>
      <c r="F1230" s="40"/>
      <c r="G1230" s="80">
        <f>IFERROR(VLOOKUP(A1230,HistData!Y:Z,2,FALSE)/100,G1229)</f>
        <v>0.19510000000000002</v>
      </c>
      <c r="H1230" s="80" t="str">
        <f>_xll.BDH($B$1,"IVOL_MONEYNESS",A1230,A1230,"IVOL_MATURITY=MATURITY_1STM","IVOL_MONEYNESS_LEVEL=MONEY_LVL_100_","DTS=H","FACTOR=.01","DAYS=W")</f>
        <v>#N/A Start Date</v>
      </c>
      <c r="I1230" s="81" t="str">
        <f t="shared" si="236"/>
        <v>#N/A Start Date</v>
      </c>
      <c r="J1230" s="34" t="e">
        <f t="shared" si="228"/>
        <v>#REF!</v>
      </c>
      <c r="K1230" s="35" t="e">
        <f t="shared" si="229"/>
        <v>#VALUE!</v>
      </c>
      <c r="L1230" s="35" t="e">
        <f t="shared" si="230"/>
        <v>#REF!</v>
      </c>
      <c r="M1230" s="35" t="e">
        <f t="shared" si="237"/>
        <v>#REF!</v>
      </c>
      <c r="N1230" s="35" t="e">
        <f t="shared" si="238"/>
        <v>#REF!</v>
      </c>
      <c r="O1230" s="36" t="e">
        <f t="shared" si="239"/>
        <v>#REF!</v>
      </c>
      <c r="Q1230" s="37">
        <f t="shared" si="231"/>
        <v>0</v>
      </c>
      <c r="R1230" s="38" t="e">
        <f t="shared" si="232"/>
        <v>#REF!</v>
      </c>
      <c r="S1230" s="39" t="e">
        <f t="shared" si="233"/>
        <v>#REF!</v>
      </c>
    </row>
    <row r="1231" spans="1:19" x14ac:dyDescent="0.25">
      <c r="A1231" s="2"/>
      <c r="C1231">
        <f t="shared" si="234"/>
        <v>0</v>
      </c>
      <c r="D1231" s="32" t="e">
        <f t="shared" si="235"/>
        <v>#N/A</v>
      </c>
      <c r="E1231" s="32" t="e">
        <f>Basic!#REF!</f>
        <v>#REF!</v>
      </c>
      <c r="F1231" s="40"/>
      <c r="G1231" s="80">
        <f>IFERROR(VLOOKUP(A1231,HistData!Y:Z,2,FALSE)/100,G1230)</f>
        <v>0.19510000000000002</v>
      </c>
      <c r="H1231" s="80" t="str">
        <f>_xll.BDH($B$1,"IVOL_MONEYNESS",A1231,A1231,"IVOL_MATURITY=MATURITY_1STM","IVOL_MONEYNESS_LEVEL=MONEY_LVL_100_","DTS=H","FACTOR=.01","DAYS=W")</f>
        <v>#N/A Start Date</v>
      </c>
      <c r="I1231" s="81" t="str">
        <f t="shared" si="236"/>
        <v>#N/A Start Date</v>
      </c>
      <c r="J1231" s="34" t="e">
        <f t="shared" si="228"/>
        <v>#REF!</v>
      </c>
      <c r="K1231" s="35" t="e">
        <f t="shared" si="229"/>
        <v>#VALUE!</v>
      </c>
      <c r="L1231" s="35" t="e">
        <f t="shared" si="230"/>
        <v>#REF!</v>
      </c>
      <c r="M1231" s="35" t="e">
        <f t="shared" si="237"/>
        <v>#REF!</v>
      </c>
      <c r="N1231" s="35" t="e">
        <f t="shared" si="238"/>
        <v>#REF!</v>
      </c>
      <c r="O1231" s="36" t="e">
        <f t="shared" si="239"/>
        <v>#REF!</v>
      </c>
      <c r="Q1231" s="37">
        <f t="shared" si="231"/>
        <v>0</v>
      </c>
      <c r="R1231" s="38" t="e">
        <f t="shared" si="232"/>
        <v>#REF!</v>
      </c>
      <c r="S1231" s="39" t="e">
        <f t="shared" si="233"/>
        <v>#REF!</v>
      </c>
    </row>
    <row r="1232" spans="1:19" x14ac:dyDescent="0.25">
      <c r="A1232" s="2"/>
      <c r="C1232">
        <f t="shared" si="234"/>
        <v>0</v>
      </c>
      <c r="D1232" s="32" t="e">
        <f t="shared" si="235"/>
        <v>#N/A</v>
      </c>
      <c r="E1232" s="32" t="e">
        <f>Basic!#REF!</f>
        <v>#REF!</v>
      </c>
      <c r="F1232" s="40"/>
      <c r="G1232" s="80">
        <f>IFERROR(VLOOKUP(A1232,HistData!Y:Z,2,FALSE)/100,G1231)</f>
        <v>0.19510000000000002</v>
      </c>
      <c r="H1232" s="80" t="str">
        <f>_xll.BDH($B$1,"IVOL_MONEYNESS",A1232,A1232,"IVOL_MATURITY=MATURITY_1STM","IVOL_MONEYNESS_LEVEL=MONEY_LVL_100_","DTS=H","FACTOR=.01","DAYS=W")</f>
        <v>#N/A Start Date</v>
      </c>
      <c r="I1232" s="81" t="str">
        <f t="shared" si="236"/>
        <v>#N/A Start Date</v>
      </c>
      <c r="J1232" s="34" t="e">
        <f t="shared" si="228"/>
        <v>#REF!</v>
      </c>
      <c r="K1232" s="35" t="e">
        <f t="shared" si="229"/>
        <v>#VALUE!</v>
      </c>
      <c r="L1232" s="35" t="e">
        <f t="shared" si="230"/>
        <v>#REF!</v>
      </c>
      <c r="M1232" s="35" t="e">
        <f t="shared" si="237"/>
        <v>#REF!</v>
      </c>
      <c r="N1232" s="35" t="e">
        <f t="shared" si="238"/>
        <v>#REF!</v>
      </c>
      <c r="O1232" s="36" t="e">
        <f t="shared" si="239"/>
        <v>#REF!</v>
      </c>
      <c r="Q1232" s="37">
        <f t="shared" si="231"/>
        <v>0</v>
      </c>
      <c r="R1232" s="38" t="e">
        <f t="shared" si="232"/>
        <v>#REF!</v>
      </c>
      <c r="S1232" s="39" t="e">
        <f t="shared" si="233"/>
        <v>#REF!</v>
      </c>
    </row>
    <row r="1233" spans="1:19" x14ac:dyDescent="0.25">
      <c r="A1233" s="2"/>
      <c r="C1233">
        <f t="shared" si="234"/>
        <v>0</v>
      </c>
      <c r="D1233" s="32" t="e">
        <f t="shared" si="235"/>
        <v>#N/A</v>
      </c>
      <c r="E1233" s="32" t="e">
        <f>Basic!#REF!</f>
        <v>#REF!</v>
      </c>
      <c r="F1233" s="40"/>
      <c r="G1233" s="80">
        <f>IFERROR(VLOOKUP(A1233,HistData!Y:Z,2,FALSE)/100,G1232)</f>
        <v>0.19510000000000002</v>
      </c>
      <c r="H1233" s="80" t="str">
        <f>_xll.BDH($B$1,"IVOL_MONEYNESS",A1233,A1233,"IVOL_MATURITY=MATURITY_1STM","IVOL_MONEYNESS_LEVEL=MONEY_LVL_100_","DTS=H","FACTOR=.01","DAYS=W")</f>
        <v>#N/A Start Date</v>
      </c>
      <c r="I1233" s="81" t="str">
        <f t="shared" si="236"/>
        <v>#N/A Start Date</v>
      </c>
      <c r="J1233" s="34" t="e">
        <f t="shared" si="228"/>
        <v>#REF!</v>
      </c>
      <c r="K1233" s="35" t="e">
        <f t="shared" si="229"/>
        <v>#VALUE!</v>
      </c>
      <c r="L1233" s="35" t="e">
        <f t="shared" si="230"/>
        <v>#REF!</v>
      </c>
      <c r="M1233" s="35" t="e">
        <f t="shared" si="237"/>
        <v>#REF!</v>
      </c>
      <c r="N1233" s="35" t="e">
        <f t="shared" si="238"/>
        <v>#REF!</v>
      </c>
      <c r="O1233" s="36" t="e">
        <f t="shared" si="239"/>
        <v>#REF!</v>
      </c>
      <c r="Q1233" s="37">
        <f t="shared" si="231"/>
        <v>0</v>
      </c>
      <c r="R1233" s="38" t="e">
        <f t="shared" si="232"/>
        <v>#REF!</v>
      </c>
      <c r="S1233" s="39" t="e">
        <f t="shared" si="233"/>
        <v>#REF!</v>
      </c>
    </row>
    <row r="1234" spans="1:19" x14ac:dyDescent="0.25">
      <c r="A1234" s="2"/>
      <c r="C1234">
        <f t="shared" si="234"/>
        <v>0</v>
      </c>
      <c r="D1234" s="32" t="e">
        <f t="shared" si="235"/>
        <v>#N/A</v>
      </c>
      <c r="E1234" s="32" t="e">
        <f>Basic!#REF!</f>
        <v>#REF!</v>
      </c>
      <c r="F1234" s="40"/>
      <c r="G1234" s="80">
        <f>IFERROR(VLOOKUP(A1234,HistData!Y:Z,2,FALSE)/100,G1233)</f>
        <v>0.19510000000000002</v>
      </c>
      <c r="H1234" s="80" t="str">
        <f>_xll.BDH($B$1,"IVOL_MONEYNESS",A1234,A1234,"IVOL_MATURITY=MATURITY_1STM","IVOL_MONEYNESS_LEVEL=MONEY_LVL_100_","DTS=H","FACTOR=.01","DAYS=W")</f>
        <v>#N/A Start Date</v>
      </c>
      <c r="I1234" s="81" t="str">
        <f t="shared" si="236"/>
        <v>#N/A Start Date</v>
      </c>
      <c r="J1234" s="34" t="e">
        <f t="shared" si="228"/>
        <v>#REF!</v>
      </c>
      <c r="K1234" s="35" t="e">
        <f t="shared" si="229"/>
        <v>#VALUE!</v>
      </c>
      <c r="L1234" s="35" t="e">
        <f t="shared" si="230"/>
        <v>#REF!</v>
      </c>
      <c r="M1234" s="35" t="e">
        <f t="shared" si="237"/>
        <v>#REF!</v>
      </c>
      <c r="N1234" s="35" t="e">
        <f t="shared" si="238"/>
        <v>#REF!</v>
      </c>
      <c r="O1234" s="36" t="e">
        <f t="shared" si="239"/>
        <v>#REF!</v>
      </c>
      <c r="Q1234" s="37">
        <f t="shared" si="231"/>
        <v>0</v>
      </c>
      <c r="R1234" s="38" t="e">
        <f t="shared" si="232"/>
        <v>#REF!</v>
      </c>
      <c r="S1234" s="39" t="e">
        <f t="shared" si="233"/>
        <v>#REF!</v>
      </c>
    </row>
    <row r="1235" spans="1:19" x14ac:dyDescent="0.25">
      <c r="A1235" s="2"/>
      <c r="C1235">
        <f t="shared" si="234"/>
        <v>0</v>
      </c>
      <c r="D1235" s="32" t="e">
        <f t="shared" si="235"/>
        <v>#N/A</v>
      </c>
      <c r="E1235" s="32" t="e">
        <f>Basic!#REF!</f>
        <v>#REF!</v>
      </c>
      <c r="F1235" s="40"/>
      <c r="G1235" s="80">
        <f>IFERROR(VLOOKUP(A1235,HistData!Y:Z,2,FALSE)/100,G1234)</f>
        <v>0.19510000000000002</v>
      </c>
      <c r="H1235" s="80" t="str">
        <f>_xll.BDH($B$1,"IVOL_MONEYNESS",A1235,A1235,"IVOL_MATURITY=MATURITY_1STM","IVOL_MONEYNESS_LEVEL=MONEY_LVL_100_","DTS=H","FACTOR=.01","DAYS=W")</f>
        <v>#N/A Start Date</v>
      </c>
      <c r="I1235" s="81" t="str">
        <f t="shared" si="236"/>
        <v>#N/A Start Date</v>
      </c>
      <c r="J1235" s="34" t="e">
        <f t="shared" si="228"/>
        <v>#REF!</v>
      </c>
      <c r="K1235" s="35" t="e">
        <f t="shared" si="229"/>
        <v>#VALUE!</v>
      </c>
      <c r="L1235" s="35" t="e">
        <f t="shared" si="230"/>
        <v>#REF!</v>
      </c>
      <c r="M1235" s="35" t="e">
        <f t="shared" si="237"/>
        <v>#REF!</v>
      </c>
      <c r="N1235" s="35" t="e">
        <f t="shared" si="238"/>
        <v>#REF!</v>
      </c>
      <c r="O1235" s="36" t="e">
        <f t="shared" si="239"/>
        <v>#REF!</v>
      </c>
      <c r="Q1235" s="37">
        <f t="shared" si="231"/>
        <v>0</v>
      </c>
      <c r="R1235" s="38" t="e">
        <f t="shared" si="232"/>
        <v>#REF!</v>
      </c>
      <c r="S1235" s="39" t="e">
        <f t="shared" si="233"/>
        <v>#REF!</v>
      </c>
    </row>
    <row r="1236" spans="1:19" x14ac:dyDescent="0.25">
      <c r="A1236" s="2"/>
      <c r="C1236">
        <f t="shared" si="234"/>
        <v>0</v>
      </c>
      <c r="D1236" s="32" t="e">
        <f t="shared" si="235"/>
        <v>#N/A</v>
      </c>
      <c r="E1236" s="32" t="e">
        <f>Basic!#REF!</f>
        <v>#REF!</v>
      </c>
      <c r="F1236" s="40"/>
      <c r="G1236" s="80">
        <f>IFERROR(VLOOKUP(A1236,HistData!Y:Z,2,FALSE)/100,G1235)</f>
        <v>0.19510000000000002</v>
      </c>
      <c r="H1236" s="80" t="str">
        <f>_xll.BDH($B$1,"IVOL_MONEYNESS",A1236,A1236,"IVOL_MATURITY=MATURITY_1STM","IVOL_MONEYNESS_LEVEL=MONEY_LVL_100_","DTS=H","FACTOR=.01","DAYS=W")</f>
        <v>#N/A Start Date</v>
      </c>
      <c r="I1236" s="81" t="str">
        <f t="shared" si="236"/>
        <v>#N/A Start Date</v>
      </c>
      <c r="J1236" s="34" t="e">
        <f t="shared" si="228"/>
        <v>#REF!</v>
      </c>
      <c r="K1236" s="35" t="e">
        <f t="shared" si="229"/>
        <v>#VALUE!</v>
      </c>
      <c r="L1236" s="35" t="e">
        <f t="shared" si="230"/>
        <v>#REF!</v>
      </c>
      <c r="M1236" s="35" t="e">
        <f t="shared" si="237"/>
        <v>#REF!</v>
      </c>
      <c r="N1236" s="35" t="e">
        <f t="shared" si="238"/>
        <v>#REF!</v>
      </c>
      <c r="O1236" s="36" t="e">
        <f t="shared" si="239"/>
        <v>#REF!</v>
      </c>
      <c r="Q1236" s="37">
        <f t="shared" si="231"/>
        <v>0</v>
      </c>
      <c r="R1236" s="38" t="e">
        <f t="shared" si="232"/>
        <v>#REF!</v>
      </c>
      <c r="S1236" s="39" t="e">
        <f t="shared" si="233"/>
        <v>#REF!</v>
      </c>
    </row>
    <row r="1237" spans="1:19" x14ac:dyDescent="0.25">
      <c r="A1237" s="2"/>
      <c r="C1237">
        <f t="shared" si="234"/>
        <v>0</v>
      </c>
      <c r="D1237" s="32" t="e">
        <f t="shared" si="235"/>
        <v>#N/A</v>
      </c>
      <c r="E1237" s="32" t="e">
        <f>Basic!#REF!</f>
        <v>#REF!</v>
      </c>
      <c r="F1237" s="40"/>
      <c r="G1237" s="80">
        <f>IFERROR(VLOOKUP(A1237,HistData!Y:Z,2,FALSE)/100,G1236)</f>
        <v>0.19510000000000002</v>
      </c>
      <c r="H1237" s="80" t="str">
        <f>_xll.BDH($B$1,"IVOL_MONEYNESS",A1237,A1237,"IVOL_MATURITY=MATURITY_1STM","IVOL_MONEYNESS_LEVEL=MONEY_LVL_100_","DTS=H","FACTOR=.01","DAYS=W")</f>
        <v>#N/A Start Date</v>
      </c>
      <c r="I1237" s="81" t="str">
        <f t="shared" si="236"/>
        <v>#N/A Start Date</v>
      </c>
      <c r="J1237" s="34" t="e">
        <f t="shared" si="228"/>
        <v>#REF!</v>
      </c>
      <c r="K1237" s="35" t="e">
        <f t="shared" si="229"/>
        <v>#VALUE!</v>
      </c>
      <c r="L1237" s="35" t="e">
        <f t="shared" si="230"/>
        <v>#REF!</v>
      </c>
      <c r="M1237" s="35" t="e">
        <f t="shared" si="237"/>
        <v>#REF!</v>
      </c>
      <c r="N1237" s="35" t="e">
        <f t="shared" si="238"/>
        <v>#REF!</v>
      </c>
      <c r="O1237" s="36" t="e">
        <f t="shared" si="239"/>
        <v>#REF!</v>
      </c>
      <c r="Q1237" s="37">
        <f t="shared" si="231"/>
        <v>0</v>
      </c>
      <c r="R1237" s="38" t="e">
        <f t="shared" si="232"/>
        <v>#REF!</v>
      </c>
      <c r="S1237" s="39" t="e">
        <f t="shared" si="233"/>
        <v>#REF!</v>
      </c>
    </row>
    <row r="1238" spans="1:19" x14ac:dyDescent="0.25">
      <c r="A1238" s="2"/>
      <c r="C1238">
        <f t="shared" si="234"/>
        <v>0</v>
      </c>
      <c r="D1238" s="32" t="e">
        <f t="shared" si="235"/>
        <v>#N/A</v>
      </c>
      <c r="E1238" s="32" t="e">
        <f>Basic!#REF!</f>
        <v>#REF!</v>
      </c>
      <c r="F1238" s="40"/>
      <c r="G1238" s="80">
        <f>IFERROR(VLOOKUP(A1238,HistData!Y:Z,2,FALSE)/100,G1237)</f>
        <v>0.19510000000000002</v>
      </c>
      <c r="H1238" s="80" t="str">
        <f>_xll.BDH($B$1,"IVOL_MONEYNESS",A1238,A1238,"IVOL_MATURITY=MATURITY_1STM","IVOL_MONEYNESS_LEVEL=MONEY_LVL_100_","DTS=H","FACTOR=.01","DAYS=W")</f>
        <v>#N/A Start Date</v>
      </c>
      <c r="I1238" s="81" t="str">
        <f t="shared" si="236"/>
        <v>#N/A Start Date</v>
      </c>
      <c r="J1238" s="34" t="e">
        <f t="shared" si="228"/>
        <v>#REF!</v>
      </c>
      <c r="K1238" s="35" t="e">
        <f t="shared" si="229"/>
        <v>#VALUE!</v>
      </c>
      <c r="L1238" s="35" t="e">
        <f t="shared" si="230"/>
        <v>#REF!</v>
      </c>
      <c r="M1238" s="35" t="e">
        <f t="shared" si="237"/>
        <v>#REF!</v>
      </c>
      <c r="N1238" s="35" t="e">
        <f t="shared" si="238"/>
        <v>#REF!</v>
      </c>
      <c r="O1238" s="36" t="e">
        <f t="shared" si="239"/>
        <v>#REF!</v>
      </c>
      <c r="Q1238" s="37">
        <f t="shared" si="231"/>
        <v>0</v>
      </c>
      <c r="R1238" s="38" t="e">
        <f t="shared" si="232"/>
        <v>#REF!</v>
      </c>
      <c r="S1238" s="39" t="e">
        <f t="shared" si="233"/>
        <v>#REF!</v>
      </c>
    </row>
    <row r="1239" spans="1:19" x14ac:dyDescent="0.25">
      <c r="A1239" s="2"/>
      <c r="C1239">
        <f t="shared" si="234"/>
        <v>0</v>
      </c>
      <c r="D1239" s="32" t="e">
        <f t="shared" si="235"/>
        <v>#N/A</v>
      </c>
      <c r="E1239" s="32" t="e">
        <f>Basic!#REF!</f>
        <v>#REF!</v>
      </c>
      <c r="F1239" s="40"/>
      <c r="G1239" s="80">
        <f>IFERROR(VLOOKUP(A1239,HistData!Y:Z,2,FALSE)/100,G1238)</f>
        <v>0.19510000000000002</v>
      </c>
      <c r="H1239" s="80" t="str">
        <f>_xll.BDH($B$1,"IVOL_MONEYNESS",A1239,A1239,"IVOL_MATURITY=MATURITY_1STM","IVOL_MONEYNESS_LEVEL=MONEY_LVL_100_","DTS=H","FACTOR=.01","DAYS=W")</f>
        <v>#N/A Start Date</v>
      </c>
      <c r="I1239" s="81" t="str">
        <f t="shared" si="236"/>
        <v>#N/A Start Date</v>
      </c>
      <c r="J1239" s="34" t="e">
        <f t="shared" si="228"/>
        <v>#REF!</v>
      </c>
      <c r="K1239" s="35" t="e">
        <f t="shared" si="229"/>
        <v>#VALUE!</v>
      </c>
      <c r="L1239" s="35" t="e">
        <f t="shared" si="230"/>
        <v>#REF!</v>
      </c>
      <c r="M1239" s="35" t="e">
        <f t="shared" si="237"/>
        <v>#REF!</v>
      </c>
      <c r="N1239" s="35" t="e">
        <f t="shared" si="238"/>
        <v>#REF!</v>
      </c>
      <c r="O1239" s="36" t="e">
        <f t="shared" si="239"/>
        <v>#REF!</v>
      </c>
      <c r="Q1239" s="37">
        <f t="shared" si="231"/>
        <v>0</v>
      </c>
      <c r="R1239" s="38" t="e">
        <f t="shared" si="232"/>
        <v>#REF!</v>
      </c>
      <c r="S1239" s="39" t="e">
        <f t="shared" si="233"/>
        <v>#REF!</v>
      </c>
    </row>
    <row r="1240" spans="1:19" x14ac:dyDescent="0.25">
      <c r="A1240" s="2"/>
      <c r="C1240">
        <f t="shared" si="234"/>
        <v>0</v>
      </c>
      <c r="D1240" s="32" t="e">
        <f t="shared" si="235"/>
        <v>#N/A</v>
      </c>
      <c r="E1240" s="32" t="e">
        <f>Basic!#REF!</f>
        <v>#REF!</v>
      </c>
      <c r="F1240" s="40"/>
      <c r="G1240" s="80">
        <f>IFERROR(VLOOKUP(A1240,HistData!Y:Z,2,FALSE)/100,G1239)</f>
        <v>0.19510000000000002</v>
      </c>
      <c r="H1240" s="80" t="str">
        <f>_xll.BDH($B$1,"IVOL_MONEYNESS",A1240,A1240,"IVOL_MATURITY=MATURITY_1STM","IVOL_MONEYNESS_LEVEL=MONEY_LVL_100_","DTS=H","FACTOR=.01","DAYS=W")</f>
        <v>#N/A Start Date</v>
      </c>
      <c r="I1240" s="81" t="str">
        <f t="shared" si="236"/>
        <v>#N/A Start Date</v>
      </c>
      <c r="J1240" s="34" t="e">
        <f t="shared" si="228"/>
        <v>#REF!</v>
      </c>
      <c r="K1240" s="35" t="e">
        <f t="shared" si="229"/>
        <v>#VALUE!</v>
      </c>
      <c r="L1240" s="35" t="e">
        <f t="shared" si="230"/>
        <v>#REF!</v>
      </c>
      <c r="M1240" s="35" t="e">
        <f t="shared" si="237"/>
        <v>#REF!</v>
      </c>
      <c r="N1240" s="35" t="e">
        <f t="shared" si="238"/>
        <v>#REF!</v>
      </c>
      <c r="O1240" s="36" t="e">
        <f t="shared" si="239"/>
        <v>#REF!</v>
      </c>
      <c r="Q1240" s="37">
        <f t="shared" si="231"/>
        <v>0</v>
      </c>
      <c r="R1240" s="38" t="e">
        <f t="shared" si="232"/>
        <v>#REF!</v>
      </c>
      <c r="S1240" s="39" t="e">
        <f t="shared" si="233"/>
        <v>#REF!</v>
      </c>
    </row>
    <row r="1241" spans="1:19" x14ac:dyDescent="0.25">
      <c r="A1241" s="2"/>
      <c r="C1241">
        <f t="shared" si="234"/>
        <v>0</v>
      </c>
      <c r="D1241" s="32" t="e">
        <f t="shared" si="235"/>
        <v>#N/A</v>
      </c>
      <c r="E1241" s="32" t="e">
        <f>Basic!#REF!</f>
        <v>#REF!</v>
      </c>
      <c r="F1241" s="40"/>
      <c r="G1241" s="80">
        <f>IFERROR(VLOOKUP(A1241,HistData!Y:Z,2,FALSE)/100,G1240)</f>
        <v>0.19510000000000002</v>
      </c>
      <c r="H1241" s="80" t="str">
        <f>_xll.BDH($B$1,"IVOL_MONEYNESS",A1241,A1241,"IVOL_MATURITY=MATURITY_1STM","IVOL_MONEYNESS_LEVEL=MONEY_LVL_100_","DTS=H","FACTOR=.01","DAYS=W")</f>
        <v>#N/A Start Date</v>
      </c>
      <c r="I1241" s="81" t="str">
        <f t="shared" si="236"/>
        <v>#N/A Start Date</v>
      </c>
      <c r="J1241" s="34" t="e">
        <f t="shared" si="228"/>
        <v>#REF!</v>
      </c>
      <c r="K1241" s="35" t="e">
        <f t="shared" si="229"/>
        <v>#VALUE!</v>
      </c>
      <c r="L1241" s="35" t="e">
        <f t="shared" si="230"/>
        <v>#REF!</v>
      </c>
      <c r="M1241" s="35" t="e">
        <f t="shared" si="237"/>
        <v>#REF!</v>
      </c>
      <c r="N1241" s="35" t="e">
        <f t="shared" si="238"/>
        <v>#REF!</v>
      </c>
      <c r="O1241" s="36" t="e">
        <f t="shared" si="239"/>
        <v>#REF!</v>
      </c>
      <c r="Q1241" s="37">
        <f t="shared" si="231"/>
        <v>0</v>
      </c>
      <c r="R1241" s="38" t="e">
        <f t="shared" si="232"/>
        <v>#REF!</v>
      </c>
      <c r="S1241" s="39" t="e">
        <f t="shared" si="233"/>
        <v>#REF!</v>
      </c>
    </row>
    <row r="1242" spans="1:19" x14ac:dyDescent="0.25">
      <c r="A1242" s="2"/>
      <c r="C1242">
        <f t="shared" si="234"/>
        <v>0</v>
      </c>
      <c r="D1242" s="32" t="e">
        <f t="shared" si="235"/>
        <v>#N/A</v>
      </c>
      <c r="E1242" s="32" t="e">
        <f>Basic!#REF!</f>
        <v>#REF!</v>
      </c>
      <c r="F1242" s="40"/>
      <c r="G1242" s="80">
        <f>IFERROR(VLOOKUP(A1242,HistData!Y:Z,2,FALSE)/100,G1241)</f>
        <v>0.19510000000000002</v>
      </c>
      <c r="H1242" s="80" t="str">
        <f>_xll.BDH($B$1,"IVOL_MONEYNESS",A1242,A1242,"IVOL_MATURITY=MATURITY_1STM","IVOL_MONEYNESS_LEVEL=MONEY_LVL_100_","DTS=H","FACTOR=.01","DAYS=W")</f>
        <v>#N/A Start Date</v>
      </c>
      <c r="I1242" s="81" t="str">
        <f t="shared" si="236"/>
        <v>#N/A Start Date</v>
      </c>
      <c r="J1242" s="34" t="e">
        <f t="shared" si="228"/>
        <v>#REF!</v>
      </c>
      <c r="K1242" s="35" t="e">
        <f t="shared" si="229"/>
        <v>#VALUE!</v>
      </c>
      <c r="L1242" s="35" t="e">
        <f t="shared" si="230"/>
        <v>#REF!</v>
      </c>
      <c r="M1242" s="35" t="e">
        <f t="shared" si="237"/>
        <v>#REF!</v>
      </c>
      <c r="N1242" s="35" t="e">
        <f t="shared" si="238"/>
        <v>#REF!</v>
      </c>
      <c r="O1242" s="36" t="e">
        <f t="shared" si="239"/>
        <v>#REF!</v>
      </c>
      <c r="Q1242" s="37">
        <f t="shared" si="231"/>
        <v>0</v>
      </c>
      <c r="R1242" s="38" t="e">
        <f t="shared" si="232"/>
        <v>#REF!</v>
      </c>
      <c r="S1242" s="39" t="e">
        <f t="shared" si="233"/>
        <v>#REF!</v>
      </c>
    </row>
    <row r="1243" spans="1:19" x14ac:dyDescent="0.25">
      <c r="A1243" s="2"/>
      <c r="C1243">
        <f t="shared" si="234"/>
        <v>0</v>
      </c>
      <c r="D1243" s="32" t="e">
        <f t="shared" si="235"/>
        <v>#N/A</v>
      </c>
      <c r="E1243" s="32" t="e">
        <f>Basic!#REF!</f>
        <v>#REF!</v>
      </c>
      <c r="F1243" s="40"/>
      <c r="G1243" s="80">
        <f>IFERROR(VLOOKUP(A1243,HistData!Y:Z,2,FALSE)/100,G1242)</f>
        <v>0.19510000000000002</v>
      </c>
      <c r="H1243" s="80" t="str">
        <f>_xll.BDH($B$1,"IVOL_MONEYNESS",A1243,A1243,"IVOL_MATURITY=MATURITY_1STM","IVOL_MONEYNESS_LEVEL=MONEY_LVL_100_","DTS=H","FACTOR=.01","DAYS=W")</f>
        <v>#N/A Start Date</v>
      </c>
      <c r="I1243" s="81" t="str">
        <f t="shared" si="236"/>
        <v>#N/A Start Date</v>
      </c>
      <c r="J1243" s="34" t="e">
        <f t="shared" si="228"/>
        <v>#REF!</v>
      </c>
      <c r="K1243" s="35" t="e">
        <f t="shared" si="229"/>
        <v>#VALUE!</v>
      </c>
      <c r="L1243" s="35" t="e">
        <f t="shared" si="230"/>
        <v>#REF!</v>
      </c>
      <c r="M1243" s="35" t="e">
        <f t="shared" si="237"/>
        <v>#REF!</v>
      </c>
      <c r="N1243" s="35" t="e">
        <f t="shared" si="238"/>
        <v>#REF!</v>
      </c>
      <c r="O1243" s="36" t="e">
        <f t="shared" si="239"/>
        <v>#REF!</v>
      </c>
      <c r="Q1243" s="37">
        <f t="shared" si="231"/>
        <v>0</v>
      </c>
      <c r="R1243" s="38" t="e">
        <f t="shared" si="232"/>
        <v>#REF!</v>
      </c>
      <c r="S1243" s="39" t="e">
        <f t="shared" si="233"/>
        <v>#REF!</v>
      </c>
    </row>
    <row r="1244" spans="1:19" x14ac:dyDescent="0.25">
      <c r="A1244" s="2"/>
      <c r="C1244">
        <f t="shared" si="234"/>
        <v>0</v>
      </c>
      <c r="D1244" s="32" t="e">
        <f t="shared" si="235"/>
        <v>#N/A</v>
      </c>
      <c r="E1244" s="32" t="e">
        <f>Basic!#REF!</f>
        <v>#REF!</v>
      </c>
      <c r="F1244" s="40"/>
      <c r="G1244" s="80">
        <f>IFERROR(VLOOKUP(A1244,HistData!Y:Z,2,FALSE)/100,G1243)</f>
        <v>0.19510000000000002</v>
      </c>
      <c r="H1244" s="80" t="str">
        <f>_xll.BDH($B$1,"IVOL_MONEYNESS",A1244,A1244,"IVOL_MATURITY=MATURITY_1STM","IVOL_MONEYNESS_LEVEL=MONEY_LVL_100_","DTS=H","FACTOR=.01","DAYS=W")</f>
        <v>#N/A Start Date</v>
      </c>
      <c r="I1244" s="81" t="str">
        <f t="shared" si="236"/>
        <v>#N/A Start Date</v>
      </c>
      <c r="J1244" s="34" t="e">
        <f t="shared" si="228"/>
        <v>#REF!</v>
      </c>
      <c r="K1244" s="35" t="e">
        <f t="shared" si="229"/>
        <v>#VALUE!</v>
      </c>
      <c r="L1244" s="35" t="e">
        <f t="shared" si="230"/>
        <v>#REF!</v>
      </c>
      <c r="M1244" s="35" t="e">
        <f t="shared" si="237"/>
        <v>#REF!</v>
      </c>
      <c r="N1244" s="35" t="e">
        <f t="shared" si="238"/>
        <v>#REF!</v>
      </c>
      <c r="O1244" s="36" t="e">
        <f t="shared" si="239"/>
        <v>#REF!</v>
      </c>
      <c r="Q1244" s="37">
        <f t="shared" si="231"/>
        <v>0</v>
      </c>
      <c r="R1244" s="38" t="e">
        <f t="shared" si="232"/>
        <v>#REF!</v>
      </c>
      <c r="S1244" s="39" t="e">
        <f t="shared" si="233"/>
        <v>#REF!</v>
      </c>
    </row>
    <row r="1245" spans="1:19" x14ac:dyDescent="0.25">
      <c r="A1245" s="2"/>
      <c r="C1245">
        <f t="shared" si="234"/>
        <v>0</v>
      </c>
      <c r="D1245" s="32" t="e">
        <f t="shared" si="235"/>
        <v>#N/A</v>
      </c>
      <c r="E1245" s="32" t="e">
        <f>Basic!#REF!</f>
        <v>#REF!</v>
      </c>
      <c r="F1245" s="40"/>
      <c r="G1245" s="80">
        <f>IFERROR(VLOOKUP(A1245,HistData!Y:Z,2,FALSE)/100,G1244)</f>
        <v>0.19510000000000002</v>
      </c>
      <c r="H1245" s="80" t="str">
        <f>_xll.BDH($B$1,"IVOL_MONEYNESS",A1245,A1245,"IVOL_MATURITY=MATURITY_1STM","IVOL_MONEYNESS_LEVEL=MONEY_LVL_100_","DTS=H","FACTOR=.01","DAYS=W")</f>
        <v>#N/A Start Date</v>
      </c>
      <c r="I1245" s="81" t="str">
        <f t="shared" si="236"/>
        <v>#N/A Start Date</v>
      </c>
      <c r="J1245" s="34" t="e">
        <f t="shared" si="228"/>
        <v>#REF!</v>
      </c>
      <c r="K1245" s="35" t="e">
        <f t="shared" si="229"/>
        <v>#VALUE!</v>
      </c>
      <c r="L1245" s="35" t="e">
        <f t="shared" si="230"/>
        <v>#REF!</v>
      </c>
      <c r="M1245" s="35" t="e">
        <f t="shared" si="237"/>
        <v>#REF!</v>
      </c>
      <c r="N1245" s="35" t="e">
        <f t="shared" si="238"/>
        <v>#REF!</v>
      </c>
      <c r="O1245" s="36" t="e">
        <f t="shared" si="239"/>
        <v>#REF!</v>
      </c>
      <c r="Q1245" s="37">
        <f t="shared" si="231"/>
        <v>0</v>
      </c>
      <c r="R1245" s="38" t="e">
        <f t="shared" si="232"/>
        <v>#REF!</v>
      </c>
      <c r="S1245" s="39" t="e">
        <f t="shared" si="233"/>
        <v>#REF!</v>
      </c>
    </row>
    <row r="1246" spans="1:19" x14ac:dyDescent="0.25">
      <c r="A1246" s="2"/>
      <c r="C1246">
        <f t="shared" si="234"/>
        <v>0</v>
      </c>
      <c r="D1246" s="32" t="e">
        <f t="shared" si="235"/>
        <v>#N/A</v>
      </c>
      <c r="E1246" s="32" t="e">
        <f>Basic!#REF!</f>
        <v>#REF!</v>
      </c>
      <c r="F1246" s="40"/>
      <c r="G1246" s="80">
        <f>IFERROR(VLOOKUP(A1246,HistData!Y:Z,2,FALSE)/100,G1245)</f>
        <v>0.19510000000000002</v>
      </c>
      <c r="H1246" s="80" t="str">
        <f>_xll.BDH($B$1,"IVOL_MONEYNESS",A1246,A1246,"IVOL_MATURITY=MATURITY_1STM","IVOL_MONEYNESS_LEVEL=MONEY_LVL_100_","DTS=H","FACTOR=.01","DAYS=W")</f>
        <v>#N/A Start Date</v>
      </c>
      <c r="I1246" s="81" t="str">
        <f t="shared" si="236"/>
        <v>#N/A Start Date</v>
      </c>
      <c r="J1246" s="34" t="e">
        <f t="shared" si="228"/>
        <v>#REF!</v>
      </c>
      <c r="K1246" s="35" t="e">
        <f t="shared" si="229"/>
        <v>#VALUE!</v>
      </c>
      <c r="L1246" s="35" t="e">
        <f t="shared" si="230"/>
        <v>#REF!</v>
      </c>
      <c r="M1246" s="35" t="e">
        <f t="shared" si="237"/>
        <v>#REF!</v>
      </c>
      <c r="N1246" s="35" t="e">
        <f t="shared" si="238"/>
        <v>#REF!</v>
      </c>
      <c r="O1246" s="36" t="e">
        <f t="shared" si="239"/>
        <v>#REF!</v>
      </c>
      <c r="Q1246" s="37">
        <f t="shared" si="231"/>
        <v>0</v>
      </c>
      <c r="R1246" s="38" t="e">
        <f t="shared" si="232"/>
        <v>#REF!</v>
      </c>
      <c r="S1246" s="39" t="e">
        <f t="shared" si="233"/>
        <v>#REF!</v>
      </c>
    </row>
    <row r="1247" spans="1:19" x14ac:dyDescent="0.25">
      <c r="A1247" s="2"/>
      <c r="C1247">
        <f t="shared" si="234"/>
        <v>0</v>
      </c>
      <c r="D1247" s="32" t="e">
        <f t="shared" si="235"/>
        <v>#N/A</v>
      </c>
      <c r="E1247" s="32" t="e">
        <f>Basic!#REF!</f>
        <v>#REF!</v>
      </c>
      <c r="F1247" s="40"/>
      <c r="G1247" s="80">
        <f>IFERROR(VLOOKUP(A1247,HistData!Y:Z,2,FALSE)/100,G1246)</f>
        <v>0.19510000000000002</v>
      </c>
      <c r="H1247" s="80" t="str">
        <f>_xll.BDH($B$1,"IVOL_MONEYNESS",A1247,A1247,"IVOL_MATURITY=MATURITY_1STM","IVOL_MONEYNESS_LEVEL=MONEY_LVL_100_","DTS=H","FACTOR=.01","DAYS=W")</f>
        <v>#N/A Start Date</v>
      </c>
      <c r="I1247" s="81" t="str">
        <f t="shared" si="236"/>
        <v>#N/A Start Date</v>
      </c>
      <c r="J1247" s="34" t="e">
        <f t="shared" si="228"/>
        <v>#REF!</v>
      </c>
      <c r="K1247" s="35" t="e">
        <f t="shared" si="229"/>
        <v>#VALUE!</v>
      </c>
      <c r="L1247" s="35" t="e">
        <f t="shared" si="230"/>
        <v>#REF!</v>
      </c>
      <c r="M1247" s="35" t="e">
        <f t="shared" si="237"/>
        <v>#REF!</v>
      </c>
      <c r="N1247" s="35" t="e">
        <f t="shared" si="238"/>
        <v>#REF!</v>
      </c>
      <c r="O1247" s="36" t="e">
        <f t="shared" si="239"/>
        <v>#REF!</v>
      </c>
      <c r="Q1247" s="37">
        <f t="shared" si="231"/>
        <v>0</v>
      </c>
      <c r="R1247" s="38" t="e">
        <f t="shared" si="232"/>
        <v>#REF!</v>
      </c>
      <c r="S1247" s="39" t="e">
        <f t="shared" si="233"/>
        <v>#REF!</v>
      </c>
    </row>
    <row r="1248" spans="1:19" x14ac:dyDescent="0.25">
      <c r="A1248" s="2"/>
      <c r="C1248">
        <f t="shared" si="234"/>
        <v>0</v>
      </c>
      <c r="D1248" s="32" t="e">
        <f t="shared" si="235"/>
        <v>#N/A</v>
      </c>
      <c r="E1248" s="32" t="e">
        <f>Basic!#REF!</f>
        <v>#REF!</v>
      </c>
      <c r="F1248" s="40"/>
      <c r="G1248" s="80">
        <f>IFERROR(VLOOKUP(A1248,HistData!Y:Z,2,FALSE)/100,G1247)</f>
        <v>0.19510000000000002</v>
      </c>
      <c r="H1248" s="80" t="str">
        <f>_xll.BDH($B$1,"IVOL_MONEYNESS",A1248,A1248,"IVOL_MATURITY=MATURITY_1STM","IVOL_MONEYNESS_LEVEL=MONEY_LVL_100_","DTS=H","FACTOR=.01","DAYS=W")</f>
        <v>#N/A Start Date</v>
      </c>
      <c r="I1248" s="81" t="str">
        <f t="shared" si="236"/>
        <v>#N/A Start Date</v>
      </c>
      <c r="J1248" s="34" t="e">
        <f t="shared" si="228"/>
        <v>#REF!</v>
      </c>
      <c r="K1248" s="35" t="e">
        <f t="shared" si="229"/>
        <v>#VALUE!</v>
      </c>
      <c r="L1248" s="35" t="e">
        <f t="shared" si="230"/>
        <v>#REF!</v>
      </c>
      <c r="M1248" s="35" t="e">
        <f t="shared" si="237"/>
        <v>#REF!</v>
      </c>
      <c r="N1248" s="35" t="e">
        <f t="shared" si="238"/>
        <v>#REF!</v>
      </c>
      <c r="O1248" s="36" t="e">
        <f t="shared" si="239"/>
        <v>#REF!</v>
      </c>
      <c r="Q1248" s="37">
        <f t="shared" si="231"/>
        <v>0</v>
      </c>
      <c r="R1248" s="38" t="e">
        <f t="shared" si="232"/>
        <v>#REF!</v>
      </c>
      <c r="S1248" s="39" t="e">
        <f t="shared" si="233"/>
        <v>#REF!</v>
      </c>
    </row>
    <row r="1249" spans="1:19" x14ac:dyDescent="0.25">
      <c r="A1249" s="2"/>
      <c r="C1249">
        <f t="shared" si="234"/>
        <v>0</v>
      </c>
      <c r="D1249" s="32" t="e">
        <f t="shared" si="235"/>
        <v>#N/A</v>
      </c>
      <c r="E1249" s="32" t="e">
        <f>Basic!#REF!</f>
        <v>#REF!</v>
      </c>
      <c r="F1249" s="40"/>
      <c r="G1249" s="80">
        <f>IFERROR(VLOOKUP(A1249,HistData!Y:Z,2,FALSE)/100,G1248)</f>
        <v>0.19510000000000002</v>
      </c>
      <c r="H1249" s="80" t="str">
        <f>_xll.BDH($B$1,"IVOL_MONEYNESS",A1249,A1249,"IVOL_MATURITY=MATURITY_1STM","IVOL_MONEYNESS_LEVEL=MONEY_LVL_100_","DTS=H","FACTOR=.01","DAYS=W")</f>
        <v>#N/A Start Date</v>
      </c>
      <c r="I1249" s="81" t="str">
        <f t="shared" si="236"/>
        <v>#N/A Start Date</v>
      </c>
      <c r="J1249" s="34" t="e">
        <f t="shared" si="228"/>
        <v>#REF!</v>
      </c>
      <c r="K1249" s="35" t="e">
        <f t="shared" si="229"/>
        <v>#VALUE!</v>
      </c>
      <c r="L1249" s="35" t="e">
        <f t="shared" si="230"/>
        <v>#REF!</v>
      </c>
      <c r="M1249" s="35" t="e">
        <f t="shared" si="237"/>
        <v>#REF!</v>
      </c>
      <c r="N1249" s="35" t="e">
        <f t="shared" si="238"/>
        <v>#REF!</v>
      </c>
      <c r="O1249" s="36" t="e">
        <f t="shared" si="239"/>
        <v>#REF!</v>
      </c>
      <c r="Q1249" s="37">
        <f t="shared" si="231"/>
        <v>0</v>
      </c>
      <c r="R1249" s="38" t="e">
        <f t="shared" si="232"/>
        <v>#REF!</v>
      </c>
      <c r="S1249" s="39" t="e">
        <f t="shared" si="233"/>
        <v>#REF!</v>
      </c>
    </row>
    <row r="1250" spans="1:19" x14ac:dyDescent="0.25">
      <c r="A1250" s="2"/>
      <c r="C1250">
        <f t="shared" si="234"/>
        <v>0</v>
      </c>
      <c r="D1250" s="32" t="e">
        <f t="shared" si="235"/>
        <v>#N/A</v>
      </c>
      <c r="E1250" s="32" t="e">
        <f>Basic!#REF!</f>
        <v>#REF!</v>
      </c>
      <c r="F1250" s="40"/>
      <c r="G1250" s="80">
        <f>IFERROR(VLOOKUP(A1250,HistData!Y:Z,2,FALSE)/100,G1249)</f>
        <v>0.19510000000000002</v>
      </c>
      <c r="H1250" s="80" t="str">
        <f>_xll.BDH($B$1,"IVOL_MONEYNESS",A1250,A1250,"IVOL_MATURITY=MATURITY_1STM","IVOL_MONEYNESS_LEVEL=MONEY_LVL_100_","DTS=H","FACTOR=.01","DAYS=W")</f>
        <v>#N/A Start Date</v>
      </c>
      <c r="I1250" s="81" t="str">
        <f t="shared" si="236"/>
        <v>#N/A Start Date</v>
      </c>
      <c r="J1250" s="34" t="e">
        <f t="shared" si="228"/>
        <v>#REF!</v>
      </c>
      <c r="K1250" s="35" t="e">
        <f t="shared" si="229"/>
        <v>#VALUE!</v>
      </c>
      <c r="L1250" s="35" t="e">
        <f t="shared" si="230"/>
        <v>#REF!</v>
      </c>
      <c r="M1250" s="35" t="e">
        <f t="shared" si="237"/>
        <v>#REF!</v>
      </c>
      <c r="N1250" s="35" t="e">
        <f t="shared" si="238"/>
        <v>#REF!</v>
      </c>
      <c r="O1250" s="36" t="e">
        <f t="shared" si="239"/>
        <v>#REF!</v>
      </c>
      <c r="Q1250" s="37">
        <f t="shared" si="231"/>
        <v>0</v>
      </c>
      <c r="R1250" s="38" t="e">
        <f t="shared" si="232"/>
        <v>#REF!</v>
      </c>
      <c r="S1250" s="39" t="e">
        <f t="shared" si="233"/>
        <v>#REF!</v>
      </c>
    </row>
    <row r="1251" spans="1:19" x14ac:dyDescent="0.25">
      <c r="A1251" s="2"/>
      <c r="C1251">
        <f t="shared" si="234"/>
        <v>0</v>
      </c>
      <c r="D1251" s="32" t="e">
        <f t="shared" si="235"/>
        <v>#N/A</v>
      </c>
      <c r="E1251" s="32" t="e">
        <f>Basic!#REF!</f>
        <v>#REF!</v>
      </c>
      <c r="F1251" s="40"/>
      <c r="G1251" s="80">
        <f>IFERROR(VLOOKUP(A1251,HistData!Y:Z,2,FALSE)/100,G1250)</f>
        <v>0.19510000000000002</v>
      </c>
      <c r="H1251" s="80" t="str">
        <f>_xll.BDH($B$1,"IVOL_MONEYNESS",A1251,A1251,"IVOL_MATURITY=MATURITY_1STM","IVOL_MONEYNESS_LEVEL=MONEY_LVL_100_","DTS=H","FACTOR=.01","DAYS=W")</f>
        <v>#N/A Start Date</v>
      </c>
      <c r="I1251" s="81" t="str">
        <f t="shared" si="236"/>
        <v>#N/A Start Date</v>
      </c>
      <c r="J1251" s="34" t="e">
        <f t="shared" si="228"/>
        <v>#REF!</v>
      </c>
      <c r="K1251" s="35" t="e">
        <f t="shared" si="229"/>
        <v>#VALUE!</v>
      </c>
      <c r="L1251" s="35" t="e">
        <f t="shared" si="230"/>
        <v>#REF!</v>
      </c>
      <c r="M1251" s="35" t="e">
        <f t="shared" si="237"/>
        <v>#REF!</v>
      </c>
      <c r="N1251" s="35" t="e">
        <f t="shared" si="238"/>
        <v>#REF!</v>
      </c>
      <c r="O1251" s="36" t="e">
        <f t="shared" si="239"/>
        <v>#REF!</v>
      </c>
      <c r="Q1251" s="37">
        <f t="shared" si="231"/>
        <v>0</v>
      </c>
      <c r="R1251" s="38" t="e">
        <f t="shared" si="232"/>
        <v>#REF!</v>
      </c>
      <c r="S1251" s="39" t="e">
        <f t="shared" si="233"/>
        <v>#REF!</v>
      </c>
    </row>
    <row r="1252" spans="1:19" x14ac:dyDescent="0.25">
      <c r="A1252" s="2"/>
      <c r="C1252">
        <f t="shared" si="234"/>
        <v>0</v>
      </c>
      <c r="D1252" s="32" t="e">
        <f t="shared" si="235"/>
        <v>#N/A</v>
      </c>
      <c r="E1252" s="32" t="e">
        <f>Basic!#REF!</f>
        <v>#REF!</v>
      </c>
      <c r="F1252" s="40"/>
      <c r="G1252" s="80">
        <f>IFERROR(VLOOKUP(A1252,HistData!Y:Z,2,FALSE)/100,G1251)</f>
        <v>0.19510000000000002</v>
      </c>
      <c r="H1252" s="80" t="str">
        <f>_xll.BDH($B$1,"IVOL_MONEYNESS",A1252,A1252,"IVOL_MATURITY=MATURITY_1STM","IVOL_MONEYNESS_LEVEL=MONEY_LVL_100_","DTS=H","FACTOR=.01","DAYS=W")</f>
        <v>#N/A Start Date</v>
      </c>
      <c r="I1252" s="81" t="str">
        <f t="shared" si="236"/>
        <v>#N/A Start Date</v>
      </c>
      <c r="J1252" s="34" t="e">
        <f t="shared" si="228"/>
        <v>#REF!</v>
      </c>
      <c r="K1252" s="35" t="e">
        <f t="shared" si="229"/>
        <v>#VALUE!</v>
      </c>
      <c r="L1252" s="35" t="e">
        <f t="shared" si="230"/>
        <v>#REF!</v>
      </c>
      <c r="M1252" s="35" t="e">
        <f t="shared" si="237"/>
        <v>#REF!</v>
      </c>
      <c r="N1252" s="35" t="e">
        <f t="shared" si="238"/>
        <v>#REF!</v>
      </c>
      <c r="O1252" s="36" t="e">
        <f t="shared" si="239"/>
        <v>#REF!</v>
      </c>
      <c r="Q1252" s="37">
        <f t="shared" si="231"/>
        <v>0</v>
      </c>
      <c r="R1252" s="38" t="e">
        <f t="shared" si="232"/>
        <v>#REF!</v>
      </c>
      <c r="S1252" s="39" t="e">
        <f t="shared" si="233"/>
        <v>#REF!</v>
      </c>
    </row>
    <row r="1253" spans="1:19" x14ac:dyDescent="0.25">
      <c r="A1253" s="2"/>
      <c r="C1253">
        <f t="shared" si="234"/>
        <v>0</v>
      </c>
      <c r="D1253" s="32" t="e">
        <f t="shared" si="235"/>
        <v>#N/A</v>
      </c>
      <c r="E1253" s="32" t="e">
        <f>Basic!#REF!</f>
        <v>#REF!</v>
      </c>
      <c r="F1253" s="40"/>
      <c r="G1253" s="80">
        <f>IFERROR(VLOOKUP(A1253,HistData!Y:Z,2,FALSE)/100,G1252)</f>
        <v>0.19510000000000002</v>
      </c>
      <c r="H1253" s="80" t="str">
        <f>_xll.BDH($B$1,"IVOL_MONEYNESS",A1253,A1253,"IVOL_MATURITY=MATURITY_1STM","IVOL_MONEYNESS_LEVEL=MONEY_LVL_100_","DTS=H","FACTOR=.01","DAYS=W")</f>
        <v>#N/A Start Date</v>
      </c>
      <c r="I1253" s="81" t="str">
        <f t="shared" si="236"/>
        <v>#N/A Start Date</v>
      </c>
      <c r="J1253" s="34" t="e">
        <f t="shared" si="228"/>
        <v>#REF!</v>
      </c>
      <c r="K1253" s="35" t="e">
        <f t="shared" si="229"/>
        <v>#VALUE!</v>
      </c>
      <c r="L1253" s="35" t="e">
        <f t="shared" si="230"/>
        <v>#REF!</v>
      </c>
      <c r="M1253" s="35" t="e">
        <f t="shared" si="237"/>
        <v>#REF!</v>
      </c>
      <c r="N1253" s="35" t="e">
        <f t="shared" si="238"/>
        <v>#REF!</v>
      </c>
      <c r="O1253" s="36" t="e">
        <f t="shared" si="239"/>
        <v>#REF!</v>
      </c>
      <c r="Q1253" s="37">
        <f t="shared" si="231"/>
        <v>0</v>
      </c>
      <c r="R1253" s="38" t="e">
        <f t="shared" si="232"/>
        <v>#REF!</v>
      </c>
      <c r="S1253" s="39" t="e">
        <f t="shared" si="233"/>
        <v>#REF!</v>
      </c>
    </row>
    <row r="1254" spans="1:19" x14ac:dyDescent="0.25">
      <c r="A1254" s="2"/>
      <c r="C1254">
        <f t="shared" si="234"/>
        <v>0</v>
      </c>
      <c r="D1254" s="32" t="e">
        <f t="shared" si="235"/>
        <v>#N/A</v>
      </c>
      <c r="E1254" s="32" t="e">
        <f>Basic!#REF!</f>
        <v>#REF!</v>
      </c>
      <c r="F1254" s="40"/>
      <c r="G1254" s="80">
        <f>IFERROR(VLOOKUP(A1254,HistData!Y:Z,2,FALSE)/100,G1253)</f>
        <v>0.19510000000000002</v>
      </c>
      <c r="H1254" s="80" t="str">
        <f>_xll.BDH($B$1,"IVOL_MONEYNESS",A1254,A1254,"IVOL_MATURITY=MATURITY_1STM","IVOL_MONEYNESS_LEVEL=MONEY_LVL_100_","DTS=H","FACTOR=.01","DAYS=W")</f>
        <v>#N/A Start Date</v>
      </c>
      <c r="I1254" s="81" t="str">
        <f t="shared" si="236"/>
        <v>#N/A Start Date</v>
      </c>
      <c r="J1254" s="34" t="e">
        <f t="shared" si="228"/>
        <v>#REF!</v>
      </c>
      <c r="K1254" s="35" t="e">
        <f t="shared" si="229"/>
        <v>#VALUE!</v>
      </c>
      <c r="L1254" s="35" t="e">
        <f t="shared" si="230"/>
        <v>#REF!</v>
      </c>
      <c r="M1254" s="35" t="e">
        <f t="shared" si="237"/>
        <v>#REF!</v>
      </c>
      <c r="N1254" s="35" t="e">
        <f t="shared" si="238"/>
        <v>#REF!</v>
      </c>
      <c r="O1254" s="36" t="e">
        <f t="shared" si="239"/>
        <v>#REF!</v>
      </c>
      <c r="Q1254" s="37">
        <f t="shared" si="231"/>
        <v>0</v>
      </c>
      <c r="R1254" s="38" t="e">
        <f t="shared" si="232"/>
        <v>#REF!</v>
      </c>
      <c r="S1254" s="39" t="e">
        <f t="shared" si="233"/>
        <v>#REF!</v>
      </c>
    </row>
    <row r="1255" spans="1:19" x14ac:dyDescent="0.25">
      <c r="A1255" s="2"/>
      <c r="C1255">
        <f t="shared" si="234"/>
        <v>0</v>
      </c>
      <c r="D1255" s="32" t="e">
        <f t="shared" si="235"/>
        <v>#N/A</v>
      </c>
      <c r="E1255" s="32" t="e">
        <f>Basic!#REF!</f>
        <v>#REF!</v>
      </c>
      <c r="F1255" s="40"/>
      <c r="G1255" s="80">
        <f>IFERROR(VLOOKUP(A1255,HistData!Y:Z,2,FALSE)/100,G1254)</f>
        <v>0.19510000000000002</v>
      </c>
      <c r="H1255" s="80" t="str">
        <f>_xll.BDH($B$1,"IVOL_MONEYNESS",A1255,A1255,"IVOL_MATURITY=MATURITY_1STM","IVOL_MONEYNESS_LEVEL=MONEY_LVL_100_","DTS=H","FACTOR=.01","DAYS=W")</f>
        <v>#N/A Start Date</v>
      </c>
      <c r="I1255" s="81" t="str">
        <f t="shared" si="236"/>
        <v>#N/A Start Date</v>
      </c>
      <c r="J1255" s="34" t="e">
        <f t="shared" si="228"/>
        <v>#REF!</v>
      </c>
      <c r="K1255" s="35" t="e">
        <f t="shared" si="229"/>
        <v>#VALUE!</v>
      </c>
      <c r="L1255" s="35" t="e">
        <f t="shared" si="230"/>
        <v>#REF!</v>
      </c>
      <c r="M1255" s="35" t="e">
        <f t="shared" si="237"/>
        <v>#REF!</v>
      </c>
      <c r="N1255" s="35" t="e">
        <f t="shared" si="238"/>
        <v>#REF!</v>
      </c>
      <c r="O1255" s="36" t="e">
        <f t="shared" si="239"/>
        <v>#REF!</v>
      </c>
      <c r="Q1255" s="37">
        <f t="shared" si="231"/>
        <v>0</v>
      </c>
      <c r="R1255" s="38" t="e">
        <f t="shared" si="232"/>
        <v>#REF!</v>
      </c>
      <c r="S1255" s="39" t="e">
        <f t="shared" si="233"/>
        <v>#REF!</v>
      </c>
    </row>
    <row r="1256" spans="1:19" x14ac:dyDescent="0.25">
      <c r="A1256" s="2"/>
      <c r="C1256">
        <f t="shared" si="234"/>
        <v>0</v>
      </c>
      <c r="D1256" s="32" t="e">
        <f t="shared" si="235"/>
        <v>#N/A</v>
      </c>
      <c r="E1256" s="32" t="e">
        <f>Basic!#REF!</f>
        <v>#REF!</v>
      </c>
      <c r="F1256" s="40"/>
      <c r="G1256" s="80">
        <f>IFERROR(VLOOKUP(A1256,HistData!Y:Z,2,FALSE)/100,G1255)</f>
        <v>0.19510000000000002</v>
      </c>
      <c r="H1256" s="80" t="str">
        <f>_xll.BDH($B$1,"IVOL_MONEYNESS",A1256,A1256,"IVOL_MATURITY=MATURITY_1STM","IVOL_MONEYNESS_LEVEL=MONEY_LVL_100_","DTS=H","FACTOR=.01","DAYS=W")</f>
        <v>#N/A Start Date</v>
      </c>
      <c r="I1256" s="81" t="str">
        <f t="shared" si="236"/>
        <v>#N/A Start Date</v>
      </c>
      <c r="J1256" s="34" t="e">
        <f t="shared" si="228"/>
        <v>#REF!</v>
      </c>
      <c r="K1256" s="35" t="e">
        <f t="shared" si="229"/>
        <v>#VALUE!</v>
      </c>
      <c r="L1256" s="35" t="e">
        <f t="shared" si="230"/>
        <v>#REF!</v>
      </c>
      <c r="M1256" s="35" t="e">
        <f t="shared" si="237"/>
        <v>#REF!</v>
      </c>
      <c r="N1256" s="35" t="e">
        <f t="shared" si="238"/>
        <v>#REF!</v>
      </c>
      <c r="O1256" s="36" t="e">
        <f t="shared" si="239"/>
        <v>#REF!</v>
      </c>
      <c r="Q1256" s="37">
        <f t="shared" si="231"/>
        <v>0</v>
      </c>
      <c r="R1256" s="38" t="e">
        <f t="shared" si="232"/>
        <v>#REF!</v>
      </c>
      <c r="S1256" s="39" t="e">
        <f t="shared" si="233"/>
        <v>#REF!</v>
      </c>
    </row>
    <row r="1257" spans="1:19" x14ac:dyDescent="0.25">
      <c r="A1257" s="2"/>
      <c r="C1257">
        <f t="shared" si="234"/>
        <v>0</v>
      </c>
      <c r="D1257" s="32" t="e">
        <f t="shared" si="235"/>
        <v>#N/A</v>
      </c>
      <c r="E1257" s="32" t="e">
        <f>Basic!#REF!</f>
        <v>#REF!</v>
      </c>
      <c r="F1257" s="40"/>
      <c r="G1257" s="80">
        <f>IFERROR(VLOOKUP(A1257,HistData!Y:Z,2,FALSE)/100,G1256)</f>
        <v>0.19510000000000002</v>
      </c>
      <c r="H1257" s="80" t="str">
        <f>_xll.BDH($B$1,"IVOL_MONEYNESS",A1257,A1257,"IVOL_MATURITY=MATURITY_1STM","IVOL_MONEYNESS_LEVEL=MONEY_LVL_100_","DTS=H","FACTOR=.01","DAYS=W")</f>
        <v>#N/A Start Date</v>
      </c>
      <c r="I1257" s="81" t="str">
        <f t="shared" si="236"/>
        <v>#N/A Start Date</v>
      </c>
      <c r="J1257" s="34" t="e">
        <f t="shared" si="228"/>
        <v>#REF!</v>
      </c>
      <c r="K1257" s="35" t="e">
        <f t="shared" si="229"/>
        <v>#VALUE!</v>
      </c>
      <c r="L1257" s="35" t="e">
        <f t="shared" si="230"/>
        <v>#REF!</v>
      </c>
      <c r="M1257" s="35" t="e">
        <f t="shared" si="237"/>
        <v>#REF!</v>
      </c>
      <c r="N1257" s="35" t="e">
        <f t="shared" si="238"/>
        <v>#REF!</v>
      </c>
      <c r="O1257" s="36" t="e">
        <f t="shared" si="239"/>
        <v>#REF!</v>
      </c>
      <c r="Q1257" s="37">
        <f t="shared" si="231"/>
        <v>0</v>
      </c>
      <c r="R1257" s="38" t="e">
        <f t="shared" si="232"/>
        <v>#REF!</v>
      </c>
      <c r="S1257" s="39" t="e">
        <f t="shared" si="233"/>
        <v>#REF!</v>
      </c>
    </row>
    <row r="1258" spans="1:19" x14ac:dyDescent="0.25">
      <c r="A1258" s="2"/>
      <c r="C1258">
        <f t="shared" si="234"/>
        <v>0</v>
      </c>
      <c r="D1258" s="32" t="e">
        <f t="shared" si="235"/>
        <v>#N/A</v>
      </c>
      <c r="E1258" s="32" t="e">
        <f>Basic!#REF!</f>
        <v>#REF!</v>
      </c>
      <c r="F1258" s="40"/>
      <c r="G1258" s="80">
        <f>IFERROR(VLOOKUP(A1258,HistData!Y:Z,2,FALSE)/100,G1257)</f>
        <v>0.19510000000000002</v>
      </c>
      <c r="H1258" s="80" t="str">
        <f>_xll.BDH($B$1,"IVOL_MONEYNESS",A1258,A1258,"IVOL_MATURITY=MATURITY_1STM","IVOL_MONEYNESS_LEVEL=MONEY_LVL_100_","DTS=H","FACTOR=.01","DAYS=W")</f>
        <v>#N/A Start Date</v>
      </c>
      <c r="I1258" s="81" t="str">
        <f t="shared" si="236"/>
        <v>#N/A Start Date</v>
      </c>
      <c r="J1258" s="34" t="e">
        <f t="shared" si="228"/>
        <v>#REF!</v>
      </c>
      <c r="K1258" s="35" t="e">
        <f t="shared" si="229"/>
        <v>#VALUE!</v>
      </c>
      <c r="L1258" s="35" t="e">
        <f t="shared" si="230"/>
        <v>#REF!</v>
      </c>
      <c r="M1258" s="35" t="e">
        <f t="shared" si="237"/>
        <v>#REF!</v>
      </c>
      <c r="N1258" s="35" t="e">
        <f t="shared" si="238"/>
        <v>#REF!</v>
      </c>
      <c r="O1258" s="36" t="e">
        <f t="shared" si="239"/>
        <v>#REF!</v>
      </c>
      <c r="Q1258" s="37">
        <f t="shared" si="231"/>
        <v>0</v>
      </c>
      <c r="R1258" s="38" t="e">
        <f t="shared" si="232"/>
        <v>#REF!</v>
      </c>
      <c r="S1258" s="39" t="e">
        <f t="shared" si="233"/>
        <v>#REF!</v>
      </c>
    </row>
    <row r="1259" spans="1:19" x14ac:dyDescent="0.25">
      <c r="A1259" s="2"/>
      <c r="C1259">
        <f t="shared" si="234"/>
        <v>0</v>
      </c>
      <c r="D1259" s="32" t="e">
        <f t="shared" si="235"/>
        <v>#N/A</v>
      </c>
      <c r="E1259" s="32" t="e">
        <f>Basic!#REF!</f>
        <v>#REF!</v>
      </c>
      <c r="F1259" s="40"/>
      <c r="G1259" s="80">
        <f>IFERROR(VLOOKUP(A1259,HistData!Y:Z,2,FALSE)/100,G1258)</f>
        <v>0.19510000000000002</v>
      </c>
      <c r="H1259" s="80" t="str">
        <f>_xll.BDH($B$1,"IVOL_MONEYNESS",A1259,A1259,"IVOL_MATURITY=MATURITY_1STM","IVOL_MONEYNESS_LEVEL=MONEY_LVL_100_","DTS=H","FACTOR=.01","DAYS=W")</f>
        <v>#N/A Start Date</v>
      </c>
      <c r="I1259" s="81" t="str">
        <f t="shared" si="236"/>
        <v>#N/A Start Date</v>
      </c>
      <c r="J1259" s="34" t="e">
        <f t="shared" si="228"/>
        <v>#REF!</v>
      </c>
      <c r="K1259" s="35" t="e">
        <f t="shared" si="229"/>
        <v>#VALUE!</v>
      </c>
      <c r="L1259" s="35" t="e">
        <f t="shared" si="230"/>
        <v>#REF!</v>
      </c>
      <c r="M1259" s="35" t="e">
        <f t="shared" si="237"/>
        <v>#REF!</v>
      </c>
      <c r="N1259" s="35" t="e">
        <f t="shared" si="238"/>
        <v>#REF!</v>
      </c>
      <c r="O1259" s="36" t="e">
        <f t="shared" si="239"/>
        <v>#REF!</v>
      </c>
      <c r="Q1259" s="37">
        <f t="shared" si="231"/>
        <v>0</v>
      </c>
      <c r="R1259" s="38" t="e">
        <f t="shared" si="232"/>
        <v>#REF!</v>
      </c>
      <c r="S1259" s="39" t="e">
        <f t="shared" si="233"/>
        <v>#REF!</v>
      </c>
    </row>
    <row r="1260" spans="1:19" x14ac:dyDescent="0.25">
      <c r="A1260" s="2"/>
      <c r="C1260">
        <f t="shared" si="234"/>
        <v>0</v>
      </c>
      <c r="D1260" s="32" t="e">
        <f t="shared" si="235"/>
        <v>#N/A</v>
      </c>
      <c r="E1260" s="32" t="e">
        <f>Basic!#REF!</f>
        <v>#REF!</v>
      </c>
      <c r="F1260" s="40"/>
      <c r="G1260" s="80">
        <f>IFERROR(VLOOKUP(A1260,HistData!Y:Z,2,FALSE)/100,G1259)</f>
        <v>0.19510000000000002</v>
      </c>
      <c r="H1260" s="80" t="str">
        <f>_xll.BDH($B$1,"IVOL_MONEYNESS",A1260,A1260,"IVOL_MATURITY=MATURITY_1STM","IVOL_MONEYNESS_LEVEL=MONEY_LVL_100_","DTS=H","FACTOR=.01","DAYS=W")</f>
        <v>#N/A Start Date</v>
      </c>
      <c r="I1260" s="81" t="str">
        <f t="shared" si="236"/>
        <v>#N/A Start Date</v>
      </c>
      <c r="J1260" s="34" t="e">
        <f t="shared" si="228"/>
        <v>#REF!</v>
      </c>
      <c r="K1260" s="35" t="e">
        <f t="shared" si="229"/>
        <v>#VALUE!</v>
      </c>
      <c r="L1260" s="35" t="e">
        <f t="shared" si="230"/>
        <v>#REF!</v>
      </c>
      <c r="M1260" s="35" t="e">
        <f t="shared" si="237"/>
        <v>#REF!</v>
      </c>
      <c r="N1260" s="35" t="e">
        <f t="shared" si="238"/>
        <v>#REF!</v>
      </c>
      <c r="O1260" s="36" t="e">
        <f t="shared" si="239"/>
        <v>#REF!</v>
      </c>
      <c r="Q1260" s="37">
        <f t="shared" si="231"/>
        <v>0</v>
      </c>
      <c r="R1260" s="38" t="e">
        <f t="shared" si="232"/>
        <v>#REF!</v>
      </c>
      <c r="S1260" s="39" t="e">
        <f t="shared" si="233"/>
        <v>#REF!</v>
      </c>
    </row>
    <row r="1261" spans="1:19" x14ac:dyDescent="0.25">
      <c r="A1261" s="2"/>
      <c r="C1261">
        <f t="shared" si="234"/>
        <v>0</v>
      </c>
      <c r="D1261" s="32" t="e">
        <f t="shared" si="235"/>
        <v>#N/A</v>
      </c>
      <c r="E1261" s="32" t="e">
        <f>Basic!#REF!</f>
        <v>#REF!</v>
      </c>
      <c r="F1261" s="40"/>
      <c r="G1261" s="80">
        <f>IFERROR(VLOOKUP(A1261,HistData!Y:Z,2,FALSE)/100,G1260)</f>
        <v>0.19510000000000002</v>
      </c>
      <c r="H1261" s="80" t="str">
        <f>_xll.BDH($B$1,"IVOL_MONEYNESS",A1261,A1261,"IVOL_MATURITY=MATURITY_1STM","IVOL_MONEYNESS_LEVEL=MONEY_LVL_100_","DTS=H","FACTOR=.01","DAYS=W")</f>
        <v>#N/A Start Date</v>
      </c>
      <c r="I1261" s="81" t="str">
        <f t="shared" si="236"/>
        <v>#N/A Start Date</v>
      </c>
      <c r="J1261" s="34" t="e">
        <f t="shared" si="228"/>
        <v>#REF!</v>
      </c>
      <c r="K1261" s="35" t="e">
        <f t="shared" si="229"/>
        <v>#VALUE!</v>
      </c>
      <c r="L1261" s="35" t="e">
        <f t="shared" si="230"/>
        <v>#REF!</v>
      </c>
      <c r="M1261" s="35" t="e">
        <f t="shared" si="237"/>
        <v>#REF!</v>
      </c>
      <c r="N1261" s="35" t="e">
        <f t="shared" si="238"/>
        <v>#REF!</v>
      </c>
      <c r="O1261" s="36" t="e">
        <f t="shared" si="239"/>
        <v>#REF!</v>
      </c>
      <c r="Q1261" s="37">
        <f t="shared" si="231"/>
        <v>0</v>
      </c>
      <c r="R1261" s="38" t="e">
        <f t="shared" si="232"/>
        <v>#REF!</v>
      </c>
      <c r="S1261" s="39" t="e">
        <f t="shared" si="233"/>
        <v>#REF!</v>
      </c>
    </row>
    <row r="1262" spans="1:19" x14ac:dyDescent="0.25">
      <c r="A1262" s="2"/>
      <c r="C1262">
        <f t="shared" si="234"/>
        <v>0</v>
      </c>
      <c r="D1262" s="32" t="e">
        <f t="shared" si="235"/>
        <v>#N/A</v>
      </c>
      <c r="E1262" s="32" t="e">
        <f>Basic!#REF!</f>
        <v>#REF!</v>
      </c>
      <c r="F1262" s="40"/>
      <c r="G1262" s="80">
        <f>IFERROR(VLOOKUP(A1262,HistData!Y:Z,2,FALSE)/100,G1261)</f>
        <v>0.19510000000000002</v>
      </c>
      <c r="H1262" s="80" t="str">
        <f>_xll.BDH($B$1,"IVOL_MONEYNESS",A1262,A1262,"IVOL_MATURITY=MATURITY_1STM","IVOL_MONEYNESS_LEVEL=MONEY_LVL_100_","DTS=H","FACTOR=.01","DAYS=W")</f>
        <v>#N/A Start Date</v>
      </c>
      <c r="I1262" s="81" t="str">
        <f t="shared" si="236"/>
        <v>#N/A Start Date</v>
      </c>
      <c r="J1262" s="34" t="e">
        <f t="shared" si="228"/>
        <v>#REF!</v>
      </c>
      <c r="K1262" s="35" t="e">
        <f t="shared" si="229"/>
        <v>#VALUE!</v>
      </c>
      <c r="L1262" s="35" t="e">
        <f t="shared" si="230"/>
        <v>#REF!</v>
      </c>
      <c r="M1262" s="35" t="e">
        <f t="shared" si="237"/>
        <v>#REF!</v>
      </c>
      <c r="N1262" s="35" t="e">
        <f t="shared" si="238"/>
        <v>#REF!</v>
      </c>
      <c r="O1262" s="36" t="e">
        <f t="shared" si="239"/>
        <v>#REF!</v>
      </c>
      <c r="Q1262" s="37">
        <f t="shared" si="231"/>
        <v>0</v>
      </c>
      <c r="R1262" s="38" t="e">
        <f t="shared" si="232"/>
        <v>#REF!</v>
      </c>
      <c r="S1262" s="39" t="e">
        <f t="shared" si="233"/>
        <v>#REF!</v>
      </c>
    </row>
    <row r="1263" spans="1:19" x14ac:dyDescent="0.25">
      <c r="A1263" s="2"/>
      <c r="C1263">
        <f t="shared" si="234"/>
        <v>0</v>
      </c>
      <c r="D1263" s="32" t="e">
        <f t="shared" si="235"/>
        <v>#N/A</v>
      </c>
      <c r="E1263" s="32" t="e">
        <f>Basic!#REF!</f>
        <v>#REF!</v>
      </c>
      <c r="F1263" s="40"/>
      <c r="G1263" s="80">
        <f>IFERROR(VLOOKUP(A1263,HistData!Y:Z,2,FALSE)/100,G1262)</f>
        <v>0.19510000000000002</v>
      </c>
      <c r="H1263" s="80" t="str">
        <f>_xll.BDH($B$1,"IVOL_MONEYNESS",A1263,A1263,"IVOL_MATURITY=MATURITY_1STM","IVOL_MONEYNESS_LEVEL=MONEY_LVL_100_","DTS=H","FACTOR=.01","DAYS=W")</f>
        <v>#N/A Start Date</v>
      </c>
      <c r="I1263" s="81" t="str">
        <f t="shared" si="236"/>
        <v>#N/A Start Date</v>
      </c>
      <c r="J1263" s="34" t="e">
        <f t="shared" si="228"/>
        <v>#REF!</v>
      </c>
      <c r="K1263" s="35" t="e">
        <f t="shared" si="229"/>
        <v>#VALUE!</v>
      </c>
      <c r="L1263" s="35" t="e">
        <f t="shared" si="230"/>
        <v>#REF!</v>
      </c>
      <c r="M1263" s="35" t="e">
        <f t="shared" si="237"/>
        <v>#REF!</v>
      </c>
      <c r="N1263" s="35" t="e">
        <f t="shared" si="238"/>
        <v>#REF!</v>
      </c>
      <c r="O1263" s="36" t="e">
        <f t="shared" si="239"/>
        <v>#REF!</v>
      </c>
      <c r="Q1263" s="37">
        <f t="shared" si="231"/>
        <v>0</v>
      </c>
      <c r="R1263" s="38" t="e">
        <f t="shared" si="232"/>
        <v>#REF!</v>
      </c>
      <c r="S1263" s="39" t="e">
        <f t="shared" si="233"/>
        <v>#REF!</v>
      </c>
    </row>
    <row r="1264" spans="1:19" x14ac:dyDescent="0.25">
      <c r="A1264" s="2"/>
      <c r="C1264">
        <f t="shared" si="234"/>
        <v>0</v>
      </c>
      <c r="D1264" s="32" t="e">
        <f t="shared" si="235"/>
        <v>#N/A</v>
      </c>
      <c r="E1264" s="32" t="e">
        <f>Basic!#REF!</f>
        <v>#REF!</v>
      </c>
      <c r="F1264" s="40"/>
      <c r="G1264" s="80">
        <f>IFERROR(VLOOKUP(A1264,HistData!Y:Z,2,FALSE)/100,G1263)</f>
        <v>0.19510000000000002</v>
      </c>
      <c r="H1264" s="80" t="str">
        <f>_xll.BDH($B$1,"IVOL_MONEYNESS",A1264,A1264,"IVOL_MATURITY=MATURITY_1STM","IVOL_MONEYNESS_LEVEL=MONEY_LVL_100_","DTS=H","FACTOR=.01","DAYS=W")</f>
        <v>#N/A Start Date</v>
      </c>
      <c r="I1264" s="81" t="str">
        <f t="shared" si="236"/>
        <v>#N/A Start Date</v>
      </c>
      <c r="J1264" s="34" t="e">
        <f t="shared" si="228"/>
        <v>#REF!</v>
      </c>
      <c r="K1264" s="35" t="e">
        <f t="shared" si="229"/>
        <v>#VALUE!</v>
      </c>
      <c r="L1264" s="35" t="e">
        <f t="shared" si="230"/>
        <v>#REF!</v>
      </c>
      <c r="M1264" s="35" t="e">
        <f t="shared" si="237"/>
        <v>#REF!</v>
      </c>
      <c r="N1264" s="35" t="e">
        <f t="shared" si="238"/>
        <v>#REF!</v>
      </c>
      <c r="O1264" s="36" t="e">
        <f t="shared" si="239"/>
        <v>#REF!</v>
      </c>
      <c r="Q1264" s="37">
        <f t="shared" si="231"/>
        <v>0</v>
      </c>
      <c r="R1264" s="38" t="e">
        <f t="shared" si="232"/>
        <v>#REF!</v>
      </c>
      <c r="S1264" s="39" t="e">
        <f t="shared" si="233"/>
        <v>#REF!</v>
      </c>
    </row>
    <row r="1265" spans="1:19" x14ac:dyDescent="0.25">
      <c r="A1265" s="2"/>
      <c r="C1265">
        <f t="shared" si="234"/>
        <v>0</v>
      </c>
      <c r="D1265" s="32" t="e">
        <f t="shared" si="235"/>
        <v>#N/A</v>
      </c>
      <c r="E1265" s="32" t="e">
        <f>Basic!#REF!</f>
        <v>#REF!</v>
      </c>
      <c r="F1265" s="40"/>
      <c r="G1265" s="80">
        <f>IFERROR(VLOOKUP(A1265,HistData!Y:Z,2,FALSE)/100,G1264)</f>
        <v>0.19510000000000002</v>
      </c>
      <c r="H1265" s="80" t="str">
        <f>_xll.BDH($B$1,"IVOL_MONEYNESS",A1265,A1265,"IVOL_MATURITY=MATURITY_1STM","IVOL_MONEYNESS_LEVEL=MONEY_LVL_100_","DTS=H","FACTOR=.01","DAYS=W")</f>
        <v>#N/A Start Date</v>
      </c>
      <c r="I1265" s="81" t="str">
        <f t="shared" si="236"/>
        <v>#N/A Start Date</v>
      </c>
      <c r="J1265" s="34" t="e">
        <f t="shared" si="228"/>
        <v>#REF!</v>
      </c>
      <c r="K1265" s="35" t="e">
        <f t="shared" si="229"/>
        <v>#VALUE!</v>
      </c>
      <c r="L1265" s="35" t="e">
        <f t="shared" si="230"/>
        <v>#REF!</v>
      </c>
      <c r="M1265" s="35" t="e">
        <f t="shared" si="237"/>
        <v>#REF!</v>
      </c>
      <c r="N1265" s="35" t="e">
        <f t="shared" si="238"/>
        <v>#REF!</v>
      </c>
      <c r="O1265" s="36" t="e">
        <f t="shared" si="239"/>
        <v>#REF!</v>
      </c>
      <c r="Q1265" s="37">
        <f t="shared" si="231"/>
        <v>0</v>
      </c>
      <c r="R1265" s="38" t="e">
        <f t="shared" si="232"/>
        <v>#REF!</v>
      </c>
      <c r="S1265" s="39" t="e">
        <f t="shared" si="233"/>
        <v>#REF!</v>
      </c>
    </row>
    <row r="1266" spans="1:19" x14ac:dyDescent="0.25">
      <c r="A1266" s="2"/>
      <c r="C1266">
        <f t="shared" si="234"/>
        <v>0</v>
      </c>
      <c r="D1266" s="32" t="e">
        <f t="shared" si="235"/>
        <v>#N/A</v>
      </c>
      <c r="E1266" s="32" t="e">
        <f>Basic!#REF!</f>
        <v>#REF!</v>
      </c>
      <c r="F1266" s="40"/>
      <c r="G1266" s="80">
        <f>IFERROR(VLOOKUP(A1266,HistData!Y:Z,2,FALSE)/100,G1265)</f>
        <v>0.19510000000000002</v>
      </c>
      <c r="H1266" s="80" t="str">
        <f>_xll.BDH($B$1,"IVOL_MONEYNESS",A1266,A1266,"IVOL_MATURITY=MATURITY_1STM","IVOL_MONEYNESS_LEVEL=MONEY_LVL_100_","DTS=H","FACTOR=.01","DAYS=W")</f>
        <v>#N/A Start Date</v>
      </c>
      <c r="I1266" s="81" t="str">
        <f t="shared" si="236"/>
        <v>#N/A Start Date</v>
      </c>
      <c r="J1266" s="34" t="e">
        <f t="shared" si="228"/>
        <v>#REF!</v>
      </c>
      <c r="K1266" s="35" t="e">
        <f t="shared" si="229"/>
        <v>#VALUE!</v>
      </c>
      <c r="L1266" s="35" t="e">
        <f t="shared" si="230"/>
        <v>#REF!</v>
      </c>
      <c r="M1266" s="35" t="e">
        <f t="shared" si="237"/>
        <v>#REF!</v>
      </c>
      <c r="N1266" s="35" t="e">
        <f t="shared" si="238"/>
        <v>#REF!</v>
      </c>
      <c r="O1266" s="36" t="e">
        <f t="shared" si="239"/>
        <v>#REF!</v>
      </c>
      <c r="Q1266" s="37">
        <f t="shared" si="231"/>
        <v>0</v>
      </c>
      <c r="R1266" s="38" t="e">
        <f t="shared" si="232"/>
        <v>#REF!</v>
      </c>
      <c r="S1266" s="39" t="e">
        <f t="shared" si="233"/>
        <v>#REF!</v>
      </c>
    </row>
    <row r="1267" spans="1:19" x14ac:dyDescent="0.25">
      <c r="A1267" s="2"/>
      <c r="C1267">
        <f t="shared" si="234"/>
        <v>0</v>
      </c>
      <c r="D1267" s="32" t="e">
        <f t="shared" si="235"/>
        <v>#N/A</v>
      </c>
      <c r="E1267" s="32" t="e">
        <f>Basic!#REF!</f>
        <v>#REF!</v>
      </c>
      <c r="F1267" s="40"/>
      <c r="G1267" s="80">
        <f>IFERROR(VLOOKUP(A1267,HistData!Y:Z,2,FALSE)/100,G1266)</f>
        <v>0.19510000000000002</v>
      </c>
      <c r="H1267" s="80" t="str">
        <f>_xll.BDH($B$1,"IVOL_MONEYNESS",A1267,A1267,"IVOL_MATURITY=MATURITY_1STM","IVOL_MONEYNESS_LEVEL=MONEY_LVL_100_","DTS=H","FACTOR=.01","DAYS=W")</f>
        <v>#N/A Start Date</v>
      </c>
      <c r="I1267" s="81" t="str">
        <f t="shared" si="236"/>
        <v>#N/A Start Date</v>
      </c>
      <c r="J1267" s="34" t="e">
        <f t="shared" si="228"/>
        <v>#REF!</v>
      </c>
      <c r="K1267" s="35" t="e">
        <f t="shared" si="229"/>
        <v>#VALUE!</v>
      </c>
      <c r="L1267" s="35" t="e">
        <f t="shared" si="230"/>
        <v>#REF!</v>
      </c>
      <c r="M1267" s="35" t="e">
        <f t="shared" si="237"/>
        <v>#REF!</v>
      </c>
      <c r="N1267" s="35" t="e">
        <f t="shared" si="238"/>
        <v>#REF!</v>
      </c>
      <c r="O1267" s="36" t="e">
        <f t="shared" si="239"/>
        <v>#REF!</v>
      </c>
      <c r="Q1267" s="37">
        <f t="shared" si="231"/>
        <v>0</v>
      </c>
      <c r="R1267" s="38" t="e">
        <f t="shared" si="232"/>
        <v>#REF!</v>
      </c>
      <c r="S1267" s="39" t="e">
        <f t="shared" si="233"/>
        <v>#REF!</v>
      </c>
    </row>
    <row r="1268" spans="1:19" x14ac:dyDescent="0.25">
      <c r="A1268" s="2"/>
      <c r="C1268">
        <f t="shared" si="234"/>
        <v>0</v>
      </c>
      <c r="D1268" s="32" t="e">
        <f t="shared" si="235"/>
        <v>#N/A</v>
      </c>
      <c r="E1268" s="32" t="e">
        <f>Basic!#REF!</f>
        <v>#REF!</v>
      </c>
      <c r="F1268" s="40"/>
      <c r="G1268" s="80">
        <f>IFERROR(VLOOKUP(A1268,HistData!Y:Z,2,FALSE)/100,G1267)</f>
        <v>0.19510000000000002</v>
      </c>
      <c r="H1268" s="80" t="str">
        <f>_xll.BDH($B$1,"IVOL_MONEYNESS",A1268,A1268,"IVOL_MATURITY=MATURITY_1STM","IVOL_MONEYNESS_LEVEL=MONEY_LVL_100_","DTS=H","FACTOR=.01","DAYS=W")</f>
        <v>#N/A Start Date</v>
      </c>
      <c r="I1268" s="81" t="str">
        <f t="shared" si="236"/>
        <v>#N/A Start Date</v>
      </c>
      <c r="J1268" s="34" t="e">
        <f t="shared" si="228"/>
        <v>#REF!</v>
      </c>
      <c r="K1268" s="35" t="e">
        <f t="shared" si="229"/>
        <v>#VALUE!</v>
      </c>
      <c r="L1268" s="35" t="e">
        <f t="shared" si="230"/>
        <v>#REF!</v>
      </c>
      <c r="M1268" s="35" t="e">
        <f t="shared" si="237"/>
        <v>#REF!</v>
      </c>
      <c r="N1268" s="35" t="e">
        <f t="shared" si="238"/>
        <v>#REF!</v>
      </c>
      <c r="O1268" s="36" t="e">
        <f t="shared" si="239"/>
        <v>#REF!</v>
      </c>
      <c r="Q1268" s="37">
        <f t="shared" si="231"/>
        <v>0</v>
      </c>
      <c r="R1268" s="38" t="e">
        <f t="shared" si="232"/>
        <v>#REF!</v>
      </c>
      <c r="S1268" s="39" t="e">
        <f t="shared" si="233"/>
        <v>#REF!</v>
      </c>
    </row>
    <row r="1269" spans="1:19" x14ac:dyDescent="0.25">
      <c r="A1269" s="2"/>
      <c r="C1269">
        <f t="shared" si="234"/>
        <v>0</v>
      </c>
      <c r="D1269" s="32" t="e">
        <f t="shared" si="235"/>
        <v>#N/A</v>
      </c>
      <c r="E1269" s="32" t="e">
        <f>Basic!#REF!</f>
        <v>#REF!</v>
      </c>
      <c r="F1269" s="40"/>
      <c r="G1269" s="80">
        <f>IFERROR(VLOOKUP(A1269,HistData!Y:Z,2,FALSE)/100,G1268)</f>
        <v>0.19510000000000002</v>
      </c>
      <c r="H1269" s="80" t="str">
        <f>_xll.BDH($B$1,"IVOL_MONEYNESS",A1269,A1269,"IVOL_MATURITY=MATURITY_1STM","IVOL_MONEYNESS_LEVEL=MONEY_LVL_100_","DTS=H","FACTOR=.01","DAYS=W")</f>
        <v>#N/A Start Date</v>
      </c>
      <c r="I1269" s="81" t="str">
        <f t="shared" si="236"/>
        <v>#N/A Start Date</v>
      </c>
      <c r="J1269" s="34" t="e">
        <f t="shared" si="228"/>
        <v>#REF!</v>
      </c>
      <c r="K1269" s="35" t="e">
        <f t="shared" si="229"/>
        <v>#VALUE!</v>
      </c>
      <c r="L1269" s="35" t="e">
        <f t="shared" si="230"/>
        <v>#REF!</v>
      </c>
      <c r="M1269" s="35" t="e">
        <f t="shared" si="237"/>
        <v>#REF!</v>
      </c>
      <c r="N1269" s="35" t="e">
        <f t="shared" si="238"/>
        <v>#REF!</v>
      </c>
      <c r="O1269" s="36" t="e">
        <f t="shared" si="239"/>
        <v>#REF!</v>
      </c>
      <c r="Q1269" s="37">
        <f t="shared" si="231"/>
        <v>0</v>
      </c>
      <c r="R1269" s="38" t="e">
        <f t="shared" si="232"/>
        <v>#REF!</v>
      </c>
      <c r="S1269" s="39" t="e">
        <f t="shared" si="233"/>
        <v>#REF!</v>
      </c>
    </row>
    <row r="1270" spans="1:19" x14ac:dyDescent="0.25">
      <c r="A1270" s="2"/>
      <c r="C1270">
        <f t="shared" si="234"/>
        <v>0</v>
      </c>
      <c r="D1270" s="32" t="e">
        <f t="shared" si="235"/>
        <v>#N/A</v>
      </c>
      <c r="E1270" s="32" t="e">
        <f>Basic!#REF!</f>
        <v>#REF!</v>
      </c>
      <c r="F1270" s="40"/>
      <c r="G1270" s="80">
        <f>IFERROR(VLOOKUP(A1270,HistData!Y:Z,2,FALSE)/100,G1269)</f>
        <v>0.19510000000000002</v>
      </c>
      <c r="H1270" s="80" t="str">
        <f>_xll.BDH($B$1,"IVOL_MONEYNESS",A1270,A1270,"IVOL_MATURITY=MATURITY_1STM","IVOL_MONEYNESS_LEVEL=MONEY_LVL_100_","DTS=H","FACTOR=.01","DAYS=W")</f>
        <v>#N/A Start Date</v>
      </c>
      <c r="I1270" s="81" t="str">
        <f t="shared" si="236"/>
        <v>#N/A Start Date</v>
      </c>
      <c r="J1270" s="34" t="e">
        <f t="shared" si="228"/>
        <v>#REF!</v>
      </c>
      <c r="K1270" s="35" t="e">
        <f t="shared" si="229"/>
        <v>#VALUE!</v>
      </c>
      <c r="L1270" s="35" t="e">
        <f t="shared" si="230"/>
        <v>#REF!</v>
      </c>
      <c r="M1270" s="35" t="e">
        <f t="shared" si="237"/>
        <v>#REF!</v>
      </c>
      <c r="N1270" s="35" t="e">
        <f t="shared" si="238"/>
        <v>#REF!</v>
      </c>
      <c r="O1270" s="36" t="e">
        <f t="shared" si="239"/>
        <v>#REF!</v>
      </c>
      <c r="Q1270" s="37">
        <f t="shared" si="231"/>
        <v>0</v>
      </c>
      <c r="R1270" s="38" t="e">
        <f t="shared" si="232"/>
        <v>#REF!</v>
      </c>
      <c r="S1270" s="39" t="e">
        <f t="shared" si="233"/>
        <v>#REF!</v>
      </c>
    </row>
    <row r="1271" spans="1:19" x14ac:dyDescent="0.25">
      <c r="A1271" s="2"/>
      <c r="C1271">
        <f t="shared" si="234"/>
        <v>0</v>
      </c>
      <c r="D1271" s="32" t="e">
        <f t="shared" si="235"/>
        <v>#N/A</v>
      </c>
      <c r="E1271" s="32" t="e">
        <f>Basic!#REF!</f>
        <v>#REF!</v>
      </c>
      <c r="F1271" s="40"/>
      <c r="G1271" s="80">
        <f>IFERROR(VLOOKUP(A1271,HistData!Y:Z,2,FALSE)/100,G1270)</f>
        <v>0.19510000000000002</v>
      </c>
      <c r="H1271" s="80" t="str">
        <f>_xll.BDH($B$1,"IVOL_MONEYNESS",A1271,A1271,"IVOL_MATURITY=MATURITY_1STM","IVOL_MONEYNESS_LEVEL=MONEY_LVL_100_","DTS=H","FACTOR=.01","DAYS=W")</f>
        <v>#N/A Start Date</v>
      </c>
      <c r="I1271" s="81" t="str">
        <f t="shared" si="236"/>
        <v>#N/A Start Date</v>
      </c>
      <c r="J1271" s="34" t="e">
        <f t="shared" si="228"/>
        <v>#REF!</v>
      </c>
      <c r="K1271" s="35" t="e">
        <f t="shared" si="229"/>
        <v>#VALUE!</v>
      </c>
      <c r="L1271" s="35" t="e">
        <f t="shared" si="230"/>
        <v>#REF!</v>
      </c>
      <c r="M1271" s="35" t="e">
        <f t="shared" si="237"/>
        <v>#REF!</v>
      </c>
      <c r="N1271" s="35" t="e">
        <f t="shared" si="238"/>
        <v>#REF!</v>
      </c>
      <c r="O1271" s="36" t="e">
        <f t="shared" si="239"/>
        <v>#REF!</v>
      </c>
      <c r="Q1271" s="37">
        <f t="shared" si="231"/>
        <v>0</v>
      </c>
      <c r="R1271" s="38" t="e">
        <f t="shared" si="232"/>
        <v>#REF!</v>
      </c>
      <c r="S1271" s="39" t="e">
        <f t="shared" si="233"/>
        <v>#REF!</v>
      </c>
    </row>
    <row r="1272" spans="1:19" x14ac:dyDescent="0.25">
      <c r="A1272" s="2"/>
      <c r="C1272">
        <f t="shared" si="234"/>
        <v>0</v>
      </c>
      <c r="D1272" s="32" t="e">
        <f t="shared" si="235"/>
        <v>#N/A</v>
      </c>
      <c r="E1272" s="32" t="e">
        <f>Basic!#REF!</f>
        <v>#REF!</v>
      </c>
      <c r="F1272" s="40"/>
      <c r="G1272" s="80">
        <f>IFERROR(VLOOKUP(A1272,HistData!Y:Z,2,FALSE)/100,G1271)</f>
        <v>0.19510000000000002</v>
      </c>
      <c r="H1272" s="80" t="str">
        <f>_xll.BDH($B$1,"IVOL_MONEYNESS",A1272,A1272,"IVOL_MATURITY=MATURITY_1STM","IVOL_MONEYNESS_LEVEL=MONEY_LVL_100_","DTS=H","FACTOR=.01","DAYS=W")</f>
        <v>#N/A Start Date</v>
      </c>
      <c r="I1272" s="81" t="str">
        <f t="shared" si="236"/>
        <v>#N/A Start Date</v>
      </c>
      <c r="J1272" s="34" t="e">
        <f t="shared" si="228"/>
        <v>#REF!</v>
      </c>
      <c r="K1272" s="35" t="e">
        <f t="shared" si="229"/>
        <v>#VALUE!</v>
      </c>
      <c r="L1272" s="35" t="e">
        <f t="shared" si="230"/>
        <v>#REF!</v>
      </c>
      <c r="M1272" s="35" t="e">
        <f t="shared" si="237"/>
        <v>#REF!</v>
      </c>
      <c r="N1272" s="35" t="e">
        <f t="shared" si="238"/>
        <v>#REF!</v>
      </c>
      <c r="O1272" s="36" t="e">
        <f t="shared" si="239"/>
        <v>#REF!</v>
      </c>
      <c r="Q1272" s="37">
        <f t="shared" si="231"/>
        <v>0</v>
      </c>
      <c r="R1272" s="38" t="e">
        <f t="shared" si="232"/>
        <v>#REF!</v>
      </c>
      <c r="S1272" s="39" t="e">
        <f t="shared" si="233"/>
        <v>#REF!</v>
      </c>
    </row>
    <row r="1273" spans="1:19" x14ac:dyDescent="0.25">
      <c r="A1273" s="2"/>
      <c r="C1273">
        <f t="shared" si="234"/>
        <v>0</v>
      </c>
      <c r="D1273" s="32" t="e">
        <f t="shared" si="235"/>
        <v>#N/A</v>
      </c>
      <c r="E1273" s="32" t="e">
        <f>Basic!#REF!</f>
        <v>#REF!</v>
      </c>
      <c r="F1273" s="40"/>
      <c r="G1273" s="80">
        <f>IFERROR(VLOOKUP(A1273,HistData!Y:Z,2,FALSE)/100,G1272)</f>
        <v>0.19510000000000002</v>
      </c>
      <c r="H1273" s="80" t="str">
        <f>_xll.BDH($B$1,"IVOL_MONEYNESS",A1273,A1273,"IVOL_MATURITY=MATURITY_1STM","IVOL_MONEYNESS_LEVEL=MONEY_LVL_100_","DTS=H","FACTOR=.01","DAYS=W")</f>
        <v>#N/A Start Date</v>
      </c>
      <c r="I1273" s="81" t="str">
        <f t="shared" si="236"/>
        <v>#N/A Start Date</v>
      </c>
      <c r="J1273" s="34" t="e">
        <f t="shared" si="228"/>
        <v>#REF!</v>
      </c>
      <c r="K1273" s="35" t="e">
        <f t="shared" si="229"/>
        <v>#VALUE!</v>
      </c>
      <c r="L1273" s="35" t="e">
        <f t="shared" si="230"/>
        <v>#REF!</v>
      </c>
      <c r="M1273" s="35" t="e">
        <f t="shared" si="237"/>
        <v>#REF!</v>
      </c>
      <c r="N1273" s="35" t="e">
        <f t="shared" si="238"/>
        <v>#REF!</v>
      </c>
      <c r="O1273" s="36" t="e">
        <f t="shared" si="239"/>
        <v>#REF!</v>
      </c>
      <c r="Q1273" s="37">
        <f t="shared" si="231"/>
        <v>0</v>
      </c>
      <c r="R1273" s="38" t="e">
        <f t="shared" si="232"/>
        <v>#REF!</v>
      </c>
      <c r="S1273" s="39" t="e">
        <f t="shared" si="233"/>
        <v>#REF!</v>
      </c>
    </row>
    <row r="1274" spans="1:19" x14ac:dyDescent="0.25">
      <c r="A1274" s="2"/>
      <c r="C1274">
        <f t="shared" si="234"/>
        <v>0</v>
      </c>
      <c r="D1274" s="32" t="e">
        <f t="shared" si="235"/>
        <v>#N/A</v>
      </c>
      <c r="E1274" s="32" t="e">
        <f>Basic!#REF!</f>
        <v>#REF!</v>
      </c>
      <c r="F1274" s="40"/>
      <c r="G1274" s="80">
        <f>IFERROR(VLOOKUP(A1274,HistData!Y:Z,2,FALSE)/100,G1273)</f>
        <v>0.19510000000000002</v>
      </c>
      <c r="H1274" s="80" t="str">
        <f>_xll.BDH($B$1,"IVOL_MONEYNESS",A1274,A1274,"IVOL_MATURITY=MATURITY_1STM","IVOL_MONEYNESS_LEVEL=MONEY_LVL_100_","DTS=H","FACTOR=.01","DAYS=W")</f>
        <v>#N/A Start Date</v>
      </c>
      <c r="I1274" s="81" t="str">
        <f t="shared" si="236"/>
        <v>#N/A Start Date</v>
      </c>
      <c r="J1274" s="34" t="e">
        <f t="shared" si="228"/>
        <v>#REF!</v>
      </c>
      <c r="K1274" s="35" t="e">
        <f t="shared" si="229"/>
        <v>#VALUE!</v>
      </c>
      <c r="L1274" s="35" t="e">
        <f t="shared" si="230"/>
        <v>#REF!</v>
      </c>
      <c r="M1274" s="35" t="e">
        <f t="shared" si="237"/>
        <v>#REF!</v>
      </c>
      <c r="N1274" s="35" t="e">
        <f t="shared" si="238"/>
        <v>#REF!</v>
      </c>
      <c r="O1274" s="36" t="e">
        <f t="shared" si="239"/>
        <v>#REF!</v>
      </c>
      <c r="Q1274" s="37">
        <f t="shared" si="231"/>
        <v>0</v>
      </c>
      <c r="R1274" s="38" t="e">
        <f t="shared" si="232"/>
        <v>#REF!</v>
      </c>
      <c r="S1274" s="39" t="e">
        <f t="shared" si="233"/>
        <v>#REF!</v>
      </c>
    </row>
    <row r="1275" spans="1:19" x14ac:dyDescent="0.25">
      <c r="A1275" s="2"/>
      <c r="C1275">
        <f t="shared" si="234"/>
        <v>0</v>
      </c>
      <c r="D1275" s="32" t="e">
        <f t="shared" si="235"/>
        <v>#N/A</v>
      </c>
      <c r="E1275" s="32" t="e">
        <f>Basic!#REF!</f>
        <v>#REF!</v>
      </c>
      <c r="F1275" s="40"/>
      <c r="G1275" s="80">
        <f>IFERROR(VLOOKUP(A1275,HistData!Y:Z,2,FALSE)/100,G1274)</f>
        <v>0.19510000000000002</v>
      </c>
      <c r="H1275" s="80" t="str">
        <f>_xll.BDH($B$1,"IVOL_MONEYNESS",A1275,A1275,"IVOL_MATURITY=MATURITY_1STM","IVOL_MONEYNESS_LEVEL=MONEY_LVL_100_","DTS=H","FACTOR=.01","DAYS=W")</f>
        <v>#N/A Start Date</v>
      </c>
      <c r="I1275" s="81" t="str">
        <f t="shared" si="236"/>
        <v>#N/A Start Date</v>
      </c>
      <c r="J1275" s="34" t="e">
        <f t="shared" si="228"/>
        <v>#REF!</v>
      </c>
      <c r="K1275" s="35" t="e">
        <f t="shared" si="229"/>
        <v>#VALUE!</v>
      </c>
      <c r="L1275" s="35" t="e">
        <f t="shared" si="230"/>
        <v>#REF!</v>
      </c>
      <c r="M1275" s="35" t="e">
        <f t="shared" si="237"/>
        <v>#REF!</v>
      </c>
      <c r="N1275" s="35" t="e">
        <f t="shared" si="238"/>
        <v>#REF!</v>
      </c>
      <c r="O1275" s="36" t="e">
        <f t="shared" si="239"/>
        <v>#REF!</v>
      </c>
      <c r="Q1275" s="37">
        <f t="shared" si="231"/>
        <v>0</v>
      </c>
      <c r="R1275" s="38" t="e">
        <f t="shared" si="232"/>
        <v>#REF!</v>
      </c>
      <c r="S1275" s="39" t="e">
        <f t="shared" si="233"/>
        <v>#REF!</v>
      </c>
    </row>
    <row r="1276" spans="1:19" x14ac:dyDescent="0.25">
      <c r="A1276" s="2"/>
      <c r="C1276">
        <f t="shared" si="234"/>
        <v>0</v>
      </c>
      <c r="D1276" s="32" t="e">
        <f t="shared" si="235"/>
        <v>#N/A</v>
      </c>
      <c r="E1276" s="32" t="e">
        <f>Basic!#REF!</f>
        <v>#REF!</v>
      </c>
      <c r="F1276" s="40"/>
      <c r="G1276" s="80">
        <f>IFERROR(VLOOKUP(A1276,HistData!Y:Z,2,FALSE)/100,G1275)</f>
        <v>0.19510000000000002</v>
      </c>
      <c r="H1276" s="80" t="str">
        <f>_xll.BDH($B$1,"IVOL_MONEYNESS",A1276,A1276,"IVOL_MATURITY=MATURITY_1STM","IVOL_MONEYNESS_LEVEL=MONEY_LVL_100_","DTS=H","FACTOR=.01","DAYS=W")</f>
        <v>#N/A Start Date</v>
      </c>
      <c r="I1276" s="81" t="str">
        <f t="shared" si="236"/>
        <v>#N/A Start Date</v>
      </c>
      <c r="J1276" s="34" t="e">
        <f t="shared" si="228"/>
        <v>#REF!</v>
      </c>
      <c r="K1276" s="35" t="e">
        <f t="shared" si="229"/>
        <v>#VALUE!</v>
      </c>
      <c r="L1276" s="35" t="e">
        <f t="shared" si="230"/>
        <v>#REF!</v>
      </c>
      <c r="M1276" s="35" t="e">
        <f t="shared" si="237"/>
        <v>#REF!</v>
      </c>
      <c r="N1276" s="35" t="e">
        <f t="shared" si="238"/>
        <v>#REF!</v>
      </c>
      <c r="O1276" s="36" t="e">
        <f t="shared" si="239"/>
        <v>#REF!</v>
      </c>
      <c r="Q1276" s="37">
        <f t="shared" si="231"/>
        <v>0</v>
      </c>
      <c r="R1276" s="38" t="e">
        <f t="shared" si="232"/>
        <v>#REF!</v>
      </c>
      <c r="S1276" s="39" t="e">
        <f t="shared" si="233"/>
        <v>#REF!</v>
      </c>
    </row>
    <row r="1277" spans="1:19" x14ac:dyDescent="0.25">
      <c r="A1277" s="2"/>
      <c r="C1277">
        <f t="shared" si="234"/>
        <v>0</v>
      </c>
      <c r="D1277" s="32" t="e">
        <f t="shared" si="235"/>
        <v>#N/A</v>
      </c>
      <c r="E1277" s="32" t="e">
        <f>Basic!#REF!</f>
        <v>#REF!</v>
      </c>
      <c r="F1277" s="40"/>
      <c r="G1277" s="80">
        <f>IFERROR(VLOOKUP(A1277,HistData!Y:Z,2,FALSE)/100,G1276)</f>
        <v>0.19510000000000002</v>
      </c>
      <c r="H1277" s="80" t="str">
        <f>_xll.BDH($B$1,"IVOL_MONEYNESS",A1277,A1277,"IVOL_MATURITY=MATURITY_1STM","IVOL_MONEYNESS_LEVEL=MONEY_LVL_100_","DTS=H","FACTOR=.01","DAYS=W")</f>
        <v>#N/A Start Date</v>
      </c>
      <c r="I1277" s="81" t="str">
        <f t="shared" si="236"/>
        <v>#N/A Start Date</v>
      </c>
      <c r="J1277" s="34" t="e">
        <f t="shared" si="228"/>
        <v>#REF!</v>
      </c>
      <c r="K1277" s="35" t="e">
        <f t="shared" si="229"/>
        <v>#VALUE!</v>
      </c>
      <c r="L1277" s="35" t="e">
        <f t="shared" si="230"/>
        <v>#REF!</v>
      </c>
      <c r="M1277" s="35" t="e">
        <f t="shared" si="237"/>
        <v>#REF!</v>
      </c>
      <c r="N1277" s="35" t="e">
        <f t="shared" si="238"/>
        <v>#REF!</v>
      </c>
      <c r="O1277" s="36" t="e">
        <f t="shared" si="239"/>
        <v>#REF!</v>
      </c>
      <c r="Q1277" s="37">
        <f t="shared" si="231"/>
        <v>0</v>
      </c>
      <c r="R1277" s="38" t="e">
        <f t="shared" si="232"/>
        <v>#REF!</v>
      </c>
      <c r="S1277" s="39" t="e">
        <f t="shared" si="233"/>
        <v>#REF!</v>
      </c>
    </row>
    <row r="1278" spans="1:19" x14ac:dyDescent="0.25">
      <c r="A1278" s="2"/>
      <c r="C1278">
        <f t="shared" si="234"/>
        <v>0</v>
      </c>
      <c r="D1278" s="32" t="e">
        <f t="shared" si="235"/>
        <v>#N/A</v>
      </c>
      <c r="E1278" s="32" t="e">
        <f>Basic!#REF!</f>
        <v>#REF!</v>
      </c>
      <c r="F1278" s="40"/>
      <c r="G1278" s="80">
        <f>IFERROR(VLOOKUP(A1278,HistData!Y:Z,2,FALSE)/100,G1277)</f>
        <v>0.19510000000000002</v>
      </c>
      <c r="H1278" s="80" t="str">
        <f>_xll.BDH($B$1,"IVOL_MONEYNESS",A1278,A1278,"IVOL_MATURITY=MATURITY_1STM","IVOL_MONEYNESS_LEVEL=MONEY_LVL_100_","DTS=H","FACTOR=.01","DAYS=W")</f>
        <v>#N/A Start Date</v>
      </c>
      <c r="I1278" s="81" t="str">
        <f t="shared" si="236"/>
        <v>#N/A Start Date</v>
      </c>
      <c r="J1278" s="34" t="e">
        <f t="shared" si="228"/>
        <v>#REF!</v>
      </c>
      <c r="K1278" s="35" t="e">
        <f t="shared" si="229"/>
        <v>#VALUE!</v>
      </c>
      <c r="L1278" s="35" t="e">
        <f t="shared" si="230"/>
        <v>#REF!</v>
      </c>
      <c r="M1278" s="35" t="e">
        <f t="shared" si="237"/>
        <v>#REF!</v>
      </c>
      <c r="N1278" s="35" t="e">
        <f t="shared" si="238"/>
        <v>#REF!</v>
      </c>
      <c r="O1278" s="36" t="e">
        <f t="shared" si="239"/>
        <v>#REF!</v>
      </c>
      <c r="Q1278" s="37">
        <f t="shared" si="231"/>
        <v>0</v>
      </c>
      <c r="R1278" s="38" t="e">
        <f t="shared" si="232"/>
        <v>#REF!</v>
      </c>
      <c r="S1278" s="39" t="e">
        <f t="shared" si="233"/>
        <v>#REF!</v>
      </c>
    </row>
    <row r="1279" spans="1:19" x14ac:dyDescent="0.25">
      <c r="A1279" s="2"/>
      <c r="C1279">
        <f t="shared" si="234"/>
        <v>0</v>
      </c>
      <c r="D1279" s="32" t="e">
        <f t="shared" si="235"/>
        <v>#N/A</v>
      </c>
      <c r="E1279" s="32" t="e">
        <f>Basic!#REF!</f>
        <v>#REF!</v>
      </c>
      <c r="F1279" s="40"/>
      <c r="G1279" s="80">
        <f>IFERROR(VLOOKUP(A1279,HistData!Y:Z,2,FALSE)/100,G1278)</f>
        <v>0.19510000000000002</v>
      </c>
      <c r="H1279" s="80" t="str">
        <f>_xll.BDH($B$1,"IVOL_MONEYNESS",A1279,A1279,"IVOL_MATURITY=MATURITY_1STM","IVOL_MONEYNESS_LEVEL=MONEY_LVL_100_","DTS=H","FACTOR=.01","DAYS=W")</f>
        <v>#N/A Start Date</v>
      </c>
      <c r="I1279" s="81" t="str">
        <f t="shared" si="236"/>
        <v>#N/A Start Date</v>
      </c>
      <c r="J1279" s="34" t="e">
        <f t="shared" si="228"/>
        <v>#REF!</v>
      </c>
      <c r="K1279" s="35" t="e">
        <f t="shared" si="229"/>
        <v>#VALUE!</v>
      </c>
      <c r="L1279" s="35" t="e">
        <f t="shared" si="230"/>
        <v>#REF!</v>
      </c>
      <c r="M1279" s="35" t="e">
        <f t="shared" si="237"/>
        <v>#REF!</v>
      </c>
      <c r="N1279" s="35" t="e">
        <f t="shared" si="238"/>
        <v>#REF!</v>
      </c>
      <c r="O1279" s="36" t="e">
        <f t="shared" si="239"/>
        <v>#REF!</v>
      </c>
      <c r="Q1279" s="37">
        <f t="shared" si="231"/>
        <v>0</v>
      </c>
      <c r="R1279" s="38" t="e">
        <f t="shared" si="232"/>
        <v>#REF!</v>
      </c>
      <c r="S1279" s="39" t="e">
        <f t="shared" si="233"/>
        <v>#REF!</v>
      </c>
    </row>
    <row r="1280" spans="1:19" x14ac:dyDescent="0.25">
      <c r="A1280" s="2"/>
      <c r="C1280">
        <f t="shared" si="234"/>
        <v>0</v>
      </c>
      <c r="D1280" s="32" t="e">
        <f t="shared" si="235"/>
        <v>#N/A</v>
      </c>
      <c r="E1280" s="32" t="e">
        <f>Basic!#REF!</f>
        <v>#REF!</v>
      </c>
      <c r="F1280" s="40"/>
      <c r="G1280" s="80">
        <f>IFERROR(VLOOKUP(A1280,HistData!Y:Z,2,FALSE)/100,G1279)</f>
        <v>0.19510000000000002</v>
      </c>
      <c r="H1280" s="80" t="str">
        <f>_xll.BDH($B$1,"IVOL_MONEYNESS",A1280,A1280,"IVOL_MATURITY=MATURITY_1STM","IVOL_MONEYNESS_LEVEL=MONEY_LVL_100_","DTS=H","FACTOR=.01","DAYS=W")</f>
        <v>#N/A Start Date</v>
      </c>
      <c r="I1280" s="81" t="str">
        <f t="shared" si="236"/>
        <v>#N/A Start Date</v>
      </c>
      <c r="J1280" s="34" t="e">
        <f t="shared" si="228"/>
        <v>#REF!</v>
      </c>
      <c r="K1280" s="35" t="e">
        <f t="shared" si="229"/>
        <v>#VALUE!</v>
      </c>
      <c r="L1280" s="35" t="e">
        <f t="shared" si="230"/>
        <v>#REF!</v>
      </c>
      <c r="M1280" s="35" t="e">
        <f t="shared" si="237"/>
        <v>#REF!</v>
      </c>
      <c r="N1280" s="35" t="e">
        <f t="shared" si="238"/>
        <v>#REF!</v>
      </c>
      <c r="O1280" s="36" t="e">
        <f t="shared" si="239"/>
        <v>#REF!</v>
      </c>
      <c r="Q1280" s="37">
        <f t="shared" si="231"/>
        <v>0</v>
      </c>
      <c r="R1280" s="38" t="e">
        <f t="shared" si="232"/>
        <v>#REF!</v>
      </c>
      <c r="S1280" s="39" t="e">
        <f t="shared" si="233"/>
        <v>#REF!</v>
      </c>
    </row>
    <row r="1281" spans="1:19" x14ac:dyDescent="0.25">
      <c r="A1281" s="2"/>
      <c r="C1281">
        <f t="shared" si="234"/>
        <v>0</v>
      </c>
      <c r="D1281" s="32" t="e">
        <f t="shared" si="235"/>
        <v>#N/A</v>
      </c>
      <c r="E1281" s="32" t="e">
        <f>Basic!#REF!</f>
        <v>#REF!</v>
      </c>
      <c r="F1281" s="40"/>
      <c r="G1281" s="80">
        <f>IFERROR(VLOOKUP(A1281,HistData!Y:Z,2,FALSE)/100,G1280)</f>
        <v>0.19510000000000002</v>
      </c>
      <c r="H1281" s="80" t="str">
        <f>_xll.BDH($B$1,"IVOL_MONEYNESS",A1281,A1281,"IVOL_MATURITY=MATURITY_1STM","IVOL_MONEYNESS_LEVEL=MONEY_LVL_100_","DTS=H","FACTOR=.01","DAYS=W")</f>
        <v>#N/A Start Date</v>
      </c>
      <c r="I1281" s="81" t="str">
        <f t="shared" si="236"/>
        <v>#N/A Start Date</v>
      </c>
      <c r="J1281" s="34" t="e">
        <f t="shared" si="228"/>
        <v>#REF!</v>
      </c>
      <c r="K1281" s="35" t="e">
        <f t="shared" si="229"/>
        <v>#VALUE!</v>
      </c>
      <c r="L1281" s="35" t="e">
        <f t="shared" si="230"/>
        <v>#REF!</v>
      </c>
      <c r="M1281" s="35" t="e">
        <f t="shared" si="237"/>
        <v>#REF!</v>
      </c>
      <c r="N1281" s="35" t="e">
        <f t="shared" si="238"/>
        <v>#REF!</v>
      </c>
      <c r="O1281" s="36" t="e">
        <f t="shared" si="239"/>
        <v>#REF!</v>
      </c>
      <c r="Q1281" s="37">
        <f t="shared" si="231"/>
        <v>0</v>
      </c>
      <c r="R1281" s="38" t="e">
        <f t="shared" si="232"/>
        <v>#REF!</v>
      </c>
      <c r="S1281" s="39" t="e">
        <f t="shared" si="233"/>
        <v>#REF!</v>
      </c>
    </row>
    <row r="1282" spans="1:19" x14ac:dyDescent="0.25">
      <c r="A1282" s="2"/>
      <c r="C1282">
        <f t="shared" si="234"/>
        <v>0</v>
      </c>
      <c r="D1282" s="32" t="e">
        <f t="shared" si="235"/>
        <v>#N/A</v>
      </c>
      <c r="E1282" s="32" t="e">
        <f>Basic!#REF!</f>
        <v>#REF!</v>
      </c>
      <c r="F1282" s="40"/>
      <c r="G1282" s="80">
        <f>IFERROR(VLOOKUP(A1282,HistData!Y:Z,2,FALSE)/100,G1281)</f>
        <v>0.19510000000000002</v>
      </c>
      <c r="H1282" s="80" t="str">
        <f>_xll.BDH($B$1,"IVOL_MONEYNESS",A1282,A1282,"IVOL_MATURITY=MATURITY_1STM","IVOL_MONEYNESS_LEVEL=MONEY_LVL_100_","DTS=H","FACTOR=.01","DAYS=W")</f>
        <v>#N/A Start Date</v>
      </c>
      <c r="I1282" s="81" t="str">
        <f t="shared" si="236"/>
        <v>#N/A Start Date</v>
      </c>
      <c r="J1282" s="34" t="e">
        <f t="shared" si="228"/>
        <v>#REF!</v>
      </c>
      <c r="K1282" s="35" t="e">
        <f t="shared" si="229"/>
        <v>#VALUE!</v>
      </c>
      <c r="L1282" s="35" t="e">
        <f t="shared" si="230"/>
        <v>#REF!</v>
      </c>
      <c r="M1282" s="35" t="e">
        <f t="shared" si="237"/>
        <v>#REF!</v>
      </c>
      <c r="N1282" s="35" t="e">
        <f t="shared" si="238"/>
        <v>#REF!</v>
      </c>
      <c r="O1282" s="36" t="e">
        <f t="shared" si="239"/>
        <v>#REF!</v>
      </c>
      <c r="Q1282" s="37">
        <f t="shared" si="231"/>
        <v>0</v>
      </c>
      <c r="R1282" s="38" t="e">
        <f t="shared" si="232"/>
        <v>#REF!</v>
      </c>
      <c r="S1282" s="39" t="e">
        <f t="shared" si="233"/>
        <v>#REF!</v>
      </c>
    </row>
    <row r="1283" spans="1:19" x14ac:dyDescent="0.25">
      <c r="A1283" s="2"/>
      <c r="C1283">
        <f t="shared" si="234"/>
        <v>0</v>
      </c>
      <c r="D1283" s="32" t="e">
        <f t="shared" si="235"/>
        <v>#N/A</v>
      </c>
      <c r="E1283" s="32" t="e">
        <f>Basic!#REF!</f>
        <v>#REF!</v>
      </c>
      <c r="F1283" s="40"/>
      <c r="G1283" s="80">
        <f>IFERROR(VLOOKUP(A1283,HistData!Y:Z,2,FALSE)/100,G1282)</f>
        <v>0.19510000000000002</v>
      </c>
      <c r="H1283" s="80" t="str">
        <f>_xll.BDH($B$1,"IVOL_MONEYNESS",A1283,A1283,"IVOL_MATURITY=MATURITY_1STM","IVOL_MONEYNESS_LEVEL=MONEY_LVL_100_","DTS=H","FACTOR=.01","DAYS=W")</f>
        <v>#N/A Start Date</v>
      </c>
      <c r="I1283" s="81" t="str">
        <f t="shared" si="236"/>
        <v>#N/A Start Date</v>
      </c>
      <c r="J1283" s="34" t="e">
        <f t="shared" si="228"/>
        <v>#REF!</v>
      </c>
      <c r="K1283" s="35" t="e">
        <f t="shared" si="229"/>
        <v>#VALUE!</v>
      </c>
      <c r="L1283" s="35" t="e">
        <f t="shared" si="230"/>
        <v>#REF!</v>
      </c>
      <c r="M1283" s="35" t="e">
        <f t="shared" si="237"/>
        <v>#REF!</v>
      </c>
      <c r="N1283" s="35" t="e">
        <f t="shared" si="238"/>
        <v>#REF!</v>
      </c>
      <c r="O1283" s="36" t="e">
        <f t="shared" si="239"/>
        <v>#REF!</v>
      </c>
      <c r="Q1283" s="37">
        <f t="shared" si="231"/>
        <v>0</v>
      </c>
      <c r="R1283" s="38" t="e">
        <f t="shared" si="232"/>
        <v>#REF!</v>
      </c>
      <c r="S1283" s="39" t="e">
        <f t="shared" si="233"/>
        <v>#REF!</v>
      </c>
    </row>
    <row r="1284" spans="1:19" x14ac:dyDescent="0.25">
      <c r="A1284" s="2"/>
      <c r="C1284">
        <f t="shared" si="234"/>
        <v>0</v>
      </c>
      <c r="D1284" s="32" t="e">
        <f t="shared" si="235"/>
        <v>#N/A</v>
      </c>
      <c r="E1284" s="32" t="e">
        <f>Basic!#REF!</f>
        <v>#REF!</v>
      </c>
      <c r="F1284" s="40"/>
      <c r="G1284" s="80">
        <f>IFERROR(VLOOKUP(A1284,HistData!Y:Z,2,FALSE)/100,G1283)</f>
        <v>0.19510000000000002</v>
      </c>
      <c r="H1284" s="80" t="str">
        <f>_xll.BDH($B$1,"IVOL_MONEYNESS",A1284,A1284,"IVOL_MATURITY=MATURITY_1STM","IVOL_MONEYNESS_LEVEL=MONEY_LVL_100_","DTS=H","FACTOR=.01","DAYS=W")</f>
        <v>#N/A Start Date</v>
      </c>
      <c r="I1284" s="81" t="str">
        <f t="shared" si="236"/>
        <v>#N/A Start Date</v>
      </c>
      <c r="J1284" s="34" t="e">
        <f t="shared" si="228"/>
        <v>#REF!</v>
      </c>
      <c r="K1284" s="35" t="e">
        <f t="shared" si="229"/>
        <v>#VALUE!</v>
      </c>
      <c r="L1284" s="35" t="e">
        <f t="shared" si="230"/>
        <v>#REF!</v>
      </c>
      <c r="M1284" s="35" t="e">
        <f t="shared" si="237"/>
        <v>#REF!</v>
      </c>
      <c r="N1284" s="35" t="e">
        <f t="shared" si="238"/>
        <v>#REF!</v>
      </c>
      <c r="O1284" s="36" t="e">
        <f t="shared" si="239"/>
        <v>#REF!</v>
      </c>
      <c r="Q1284" s="37">
        <f t="shared" si="231"/>
        <v>0</v>
      </c>
      <c r="R1284" s="38" t="e">
        <f t="shared" si="232"/>
        <v>#REF!</v>
      </c>
      <c r="S1284" s="39" t="e">
        <f t="shared" si="233"/>
        <v>#REF!</v>
      </c>
    </row>
    <row r="1285" spans="1:19" x14ac:dyDescent="0.25">
      <c r="A1285" s="2"/>
      <c r="C1285">
        <f t="shared" si="234"/>
        <v>0</v>
      </c>
      <c r="D1285" s="32" t="e">
        <f t="shared" si="235"/>
        <v>#N/A</v>
      </c>
      <c r="E1285" s="32" t="e">
        <f>Basic!#REF!</f>
        <v>#REF!</v>
      </c>
      <c r="F1285" s="40"/>
      <c r="G1285" s="80">
        <f>IFERROR(VLOOKUP(A1285,HistData!Y:Z,2,FALSE)/100,G1284)</f>
        <v>0.19510000000000002</v>
      </c>
      <c r="H1285" s="80" t="str">
        <f>_xll.BDH($B$1,"IVOL_MONEYNESS",A1285,A1285,"IVOL_MATURITY=MATURITY_1STM","IVOL_MONEYNESS_LEVEL=MONEY_LVL_100_","DTS=H","FACTOR=.01","DAYS=W")</f>
        <v>#N/A Start Date</v>
      </c>
      <c r="I1285" s="81" t="str">
        <f t="shared" si="236"/>
        <v>#N/A Start Date</v>
      </c>
      <c r="J1285" s="34" t="e">
        <f t="shared" si="228"/>
        <v>#REF!</v>
      </c>
      <c r="K1285" s="35" t="e">
        <f t="shared" si="229"/>
        <v>#VALUE!</v>
      </c>
      <c r="L1285" s="35" t="e">
        <f t="shared" si="230"/>
        <v>#REF!</v>
      </c>
      <c r="M1285" s="35" t="e">
        <f t="shared" si="237"/>
        <v>#REF!</v>
      </c>
      <c r="N1285" s="35" t="e">
        <f t="shared" si="238"/>
        <v>#REF!</v>
      </c>
      <c r="O1285" s="36" t="e">
        <f t="shared" si="239"/>
        <v>#REF!</v>
      </c>
      <c r="Q1285" s="37">
        <f t="shared" si="231"/>
        <v>0</v>
      </c>
      <c r="R1285" s="38" t="e">
        <f t="shared" si="232"/>
        <v>#REF!</v>
      </c>
      <c r="S1285" s="39" t="e">
        <f t="shared" si="233"/>
        <v>#REF!</v>
      </c>
    </row>
    <row r="1286" spans="1:19" x14ac:dyDescent="0.25">
      <c r="A1286" s="2"/>
      <c r="C1286">
        <f t="shared" si="234"/>
        <v>0</v>
      </c>
      <c r="D1286" s="32" t="e">
        <f t="shared" si="235"/>
        <v>#N/A</v>
      </c>
      <c r="E1286" s="32" t="e">
        <f>Basic!#REF!</f>
        <v>#REF!</v>
      </c>
      <c r="F1286" s="40"/>
      <c r="G1286" s="80">
        <f>IFERROR(VLOOKUP(A1286,HistData!Y:Z,2,FALSE)/100,G1285)</f>
        <v>0.19510000000000002</v>
      </c>
      <c r="H1286" s="80" t="str">
        <f>_xll.BDH($B$1,"IVOL_MONEYNESS",A1286,A1286,"IVOL_MATURITY=MATURITY_1STM","IVOL_MONEYNESS_LEVEL=MONEY_LVL_100_","DTS=H","FACTOR=.01","DAYS=W")</f>
        <v>#N/A Start Date</v>
      </c>
      <c r="I1286" s="81" t="str">
        <f t="shared" si="236"/>
        <v>#N/A Start Date</v>
      </c>
      <c r="J1286" s="34" t="e">
        <f t="shared" ref="J1286:J1349" si="240">++E1286*EXP(-F1286*(D1286/365))</f>
        <v>#REF!</v>
      </c>
      <c r="K1286" s="35" t="e">
        <f t="shared" ref="K1286:K1349" si="241">+I1286*(D1286/365)^0.5</f>
        <v>#VALUE!</v>
      </c>
      <c r="L1286" s="35" t="e">
        <f t="shared" ref="L1286:L1349" si="242">++(LN(B1286/E1286)+(F1286+I1286*I1286/2)*(D1286/365))/(I1286*(D1286/365)^0.5)</f>
        <v>#REF!</v>
      </c>
      <c r="M1286" s="35" t="e">
        <f t="shared" si="237"/>
        <v>#REF!</v>
      </c>
      <c r="N1286" s="35" t="e">
        <f t="shared" si="238"/>
        <v>#REF!</v>
      </c>
      <c r="O1286" s="36" t="e">
        <f t="shared" si="239"/>
        <v>#REF!</v>
      </c>
      <c r="Q1286" s="37">
        <f t="shared" ref="Q1286:Q1349" si="243">A1286</f>
        <v>0</v>
      </c>
      <c r="R1286" s="38" t="e">
        <f t="shared" ref="R1286:R1349" si="244">+N1286*B1286-O1286</f>
        <v>#REF!</v>
      </c>
      <c r="S1286" s="39" t="e">
        <f t="shared" ref="S1286:S1349" si="245">+R1286+J1286-B1286</f>
        <v>#REF!</v>
      </c>
    </row>
    <row r="1287" spans="1:19" x14ac:dyDescent="0.25">
      <c r="A1287" s="2"/>
      <c r="C1287">
        <f t="shared" ref="C1287:C1350" si="246">IF(AND(DAY(A1287)&gt;=15,DAY(A1287)&lt;=21,WEEKDAY(A1287)-1=5),1,0)</f>
        <v>0</v>
      </c>
      <c r="D1287" s="32" t="e">
        <f t="shared" ref="D1287:D1350" si="247">MATCH(1,C1288:C1331,0)</f>
        <v>#N/A</v>
      </c>
      <c r="E1287" s="32" t="e">
        <f>Basic!#REF!</f>
        <v>#REF!</v>
      </c>
      <c r="F1287" s="40"/>
      <c r="G1287" s="80">
        <f>IFERROR(VLOOKUP(A1287,HistData!Y:Z,2,FALSE)/100,G1286)</f>
        <v>0.19510000000000002</v>
      </c>
      <c r="H1287" s="80" t="str">
        <f>_xll.BDH($B$1,"IVOL_MONEYNESS",A1287,A1287,"IVOL_MATURITY=MATURITY_1STM","IVOL_MONEYNESS_LEVEL=MONEY_LVL_100_","DTS=H","FACTOR=.01","DAYS=W")</f>
        <v>#N/A Start Date</v>
      </c>
      <c r="I1287" s="81" t="str">
        <f t="shared" ref="I1287:I1350" si="248">H1287</f>
        <v>#N/A Start Date</v>
      </c>
      <c r="J1287" s="34" t="e">
        <f t="shared" si="240"/>
        <v>#REF!</v>
      </c>
      <c r="K1287" s="35" t="e">
        <f t="shared" si="241"/>
        <v>#VALUE!</v>
      </c>
      <c r="L1287" s="35" t="e">
        <f t="shared" si="242"/>
        <v>#REF!</v>
      </c>
      <c r="M1287" s="35" t="e">
        <f t="shared" ref="M1287:M1350" si="249">+L1287-K1287</f>
        <v>#REF!</v>
      </c>
      <c r="N1287" s="35" t="e">
        <f t="shared" ref="N1287:N1350" si="250">NORMDIST(L1287,0,1,TRUE)</f>
        <v>#REF!</v>
      </c>
      <c r="O1287" s="36" t="e">
        <f t="shared" ref="O1287:O1350" si="251">NORMDIST(M1287,0,1,TRUE)*J1287</f>
        <v>#REF!</v>
      </c>
      <c r="Q1287" s="37">
        <f t="shared" si="243"/>
        <v>0</v>
      </c>
      <c r="R1287" s="38" t="e">
        <f t="shared" si="244"/>
        <v>#REF!</v>
      </c>
      <c r="S1287" s="39" t="e">
        <f t="shared" si="245"/>
        <v>#REF!</v>
      </c>
    </row>
    <row r="1288" spans="1:19" x14ac:dyDescent="0.25">
      <c r="A1288" s="2"/>
      <c r="C1288">
        <f t="shared" si="246"/>
        <v>0</v>
      </c>
      <c r="D1288" s="32" t="e">
        <f t="shared" si="247"/>
        <v>#N/A</v>
      </c>
      <c r="E1288" s="32" t="e">
        <f>Basic!#REF!</f>
        <v>#REF!</v>
      </c>
      <c r="F1288" s="40"/>
      <c r="G1288" s="80">
        <f>IFERROR(VLOOKUP(A1288,HistData!Y:Z,2,FALSE)/100,G1287)</f>
        <v>0.19510000000000002</v>
      </c>
      <c r="H1288" s="80" t="str">
        <f>_xll.BDH($B$1,"IVOL_MONEYNESS",A1288,A1288,"IVOL_MATURITY=MATURITY_1STM","IVOL_MONEYNESS_LEVEL=MONEY_LVL_100_","DTS=H","FACTOR=.01","DAYS=W")</f>
        <v>#N/A Start Date</v>
      </c>
      <c r="I1288" s="81" t="str">
        <f t="shared" si="248"/>
        <v>#N/A Start Date</v>
      </c>
      <c r="J1288" s="34" t="e">
        <f t="shared" si="240"/>
        <v>#REF!</v>
      </c>
      <c r="K1288" s="35" t="e">
        <f t="shared" si="241"/>
        <v>#VALUE!</v>
      </c>
      <c r="L1288" s="35" t="e">
        <f t="shared" si="242"/>
        <v>#REF!</v>
      </c>
      <c r="M1288" s="35" t="e">
        <f t="shared" si="249"/>
        <v>#REF!</v>
      </c>
      <c r="N1288" s="35" t="e">
        <f t="shared" si="250"/>
        <v>#REF!</v>
      </c>
      <c r="O1288" s="36" t="e">
        <f t="shared" si="251"/>
        <v>#REF!</v>
      </c>
      <c r="Q1288" s="37">
        <f t="shared" si="243"/>
        <v>0</v>
      </c>
      <c r="R1288" s="38" t="e">
        <f t="shared" si="244"/>
        <v>#REF!</v>
      </c>
      <c r="S1288" s="39" t="e">
        <f t="shared" si="245"/>
        <v>#REF!</v>
      </c>
    </row>
    <row r="1289" spans="1:19" x14ac:dyDescent="0.25">
      <c r="A1289" s="2"/>
      <c r="C1289">
        <f t="shared" si="246"/>
        <v>0</v>
      </c>
      <c r="D1289" s="32" t="e">
        <f t="shared" si="247"/>
        <v>#N/A</v>
      </c>
      <c r="E1289" s="32" t="e">
        <f>Basic!#REF!</f>
        <v>#REF!</v>
      </c>
      <c r="F1289" s="40"/>
      <c r="G1289" s="80">
        <f>IFERROR(VLOOKUP(A1289,HistData!Y:Z,2,FALSE)/100,G1288)</f>
        <v>0.19510000000000002</v>
      </c>
      <c r="H1289" s="80" t="str">
        <f>_xll.BDH($B$1,"IVOL_MONEYNESS",A1289,A1289,"IVOL_MATURITY=MATURITY_1STM","IVOL_MONEYNESS_LEVEL=MONEY_LVL_100_","DTS=H","FACTOR=.01","DAYS=W")</f>
        <v>#N/A Start Date</v>
      </c>
      <c r="I1289" s="81" t="str">
        <f t="shared" si="248"/>
        <v>#N/A Start Date</v>
      </c>
      <c r="J1289" s="34" t="e">
        <f t="shared" si="240"/>
        <v>#REF!</v>
      </c>
      <c r="K1289" s="35" t="e">
        <f t="shared" si="241"/>
        <v>#VALUE!</v>
      </c>
      <c r="L1289" s="35" t="e">
        <f t="shared" si="242"/>
        <v>#REF!</v>
      </c>
      <c r="M1289" s="35" t="e">
        <f t="shared" si="249"/>
        <v>#REF!</v>
      </c>
      <c r="N1289" s="35" t="e">
        <f t="shared" si="250"/>
        <v>#REF!</v>
      </c>
      <c r="O1289" s="36" t="e">
        <f t="shared" si="251"/>
        <v>#REF!</v>
      </c>
      <c r="Q1289" s="37">
        <f t="shared" si="243"/>
        <v>0</v>
      </c>
      <c r="R1289" s="38" t="e">
        <f t="shared" si="244"/>
        <v>#REF!</v>
      </c>
      <c r="S1289" s="39" t="e">
        <f t="shared" si="245"/>
        <v>#REF!</v>
      </c>
    </row>
    <row r="1290" spans="1:19" x14ac:dyDescent="0.25">
      <c r="A1290" s="2"/>
      <c r="C1290">
        <f t="shared" si="246"/>
        <v>0</v>
      </c>
      <c r="D1290" s="32" t="e">
        <f t="shared" si="247"/>
        <v>#N/A</v>
      </c>
      <c r="E1290" s="32" t="e">
        <f>Basic!#REF!</f>
        <v>#REF!</v>
      </c>
      <c r="F1290" s="40"/>
      <c r="G1290" s="80">
        <f>IFERROR(VLOOKUP(A1290,HistData!Y:Z,2,FALSE)/100,G1289)</f>
        <v>0.19510000000000002</v>
      </c>
      <c r="H1290" s="80" t="str">
        <f>_xll.BDH($B$1,"IVOL_MONEYNESS",A1290,A1290,"IVOL_MATURITY=MATURITY_1STM","IVOL_MONEYNESS_LEVEL=MONEY_LVL_100_","DTS=H","FACTOR=.01","DAYS=W")</f>
        <v>#N/A Start Date</v>
      </c>
      <c r="I1290" s="81" t="str">
        <f t="shared" si="248"/>
        <v>#N/A Start Date</v>
      </c>
      <c r="J1290" s="34" t="e">
        <f t="shared" si="240"/>
        <v>#REF!</v>
      </c>
      <c r="K1290" s="35" t="e">
        <f t="shared" si="241"/>
        <v>#VALUE!</v>
      </c>
      <c r="L1290" s="35" t="e">
        <f t="shared" si="242"/>
        <v>#REF!</v>
      </c>
      <c r="M1290" s="35" t="e">
        <f t="shared" si="249"/>
        <v>#REF!</v>
      </c>
      <c r="N1290" s="35" t="e">
        <f t="shared" si="250"/>
        <v>#REF!</v>
      </c>
      <c r="O1290" s="36" t="e">
        <f t="shared" si="251"/>
        <v>#REF!</v>
      </c>
      <c r="Q1290" s="37">
        <f t="shared" si="243"/>
        <v>0</v>
      </c>
      <c r="R1290" s="38" t="e">
        <f t="shared" si="244"/>
        <v>#REF!</v>
      </c>
      <c r="S1290" s="39" t="e">
        <f t="shared" si="245"/>
        <v>#REF!</v>
      </c>
    </row>
    <row r="1291" spans="1:19" x14ac:dyDescent="0.25">
      <c r="A1291" s="2"/>
      <c r="C1291">
        <f t="shared" si="246"/>
        <v>0</v>
      </c>
      <c r="D1291" s="32" t="e">
        <f t="shared" si="247"/>
        <v>#N/A</v>
      </c>
      <c r="E1291" s="32" t="e">
        <f>Basic!#REF!</f>
        <v>#REF!</v>
      </c>
      <c r="F1291" s="40"/>
      <c r="G1291" s="80">
        <f>IFERROR(VLOOKUP(A1291,HistData!Y:Z,2,FALSE)/100,G1290)</f>
        <v>0.19510000000000002</v>
      </c>
      <c r="H1291" s="80" t="str">
        <f>_xll.BDH($B$1,"IVOL_MONEYNESS",A1291,A1291,"IVOL_MATURITY=MATURITY_1STM","IVOL_MONEYNESS_LEVEL=MONEY_LVL_100_","DTS=H","FACTOR=.01","DAYS=W")</f>
        <v>#N/A Start Date</v>
      </c>
      <c r="I1291" s="81" t="str">
        <f t="shared" si="248"/>
        <v>#N/A Start Date</v>
      </c>
      <c r="J1291" s="34" t="e">
        <f t="shared" si="240"/>
        <v>#REF!</v>
      </c>
      <c r="K1291" s="35" t="e">
        <f t="shared" si="241"/>
        <v>#VALUE!</v>
      </c>
      <c r="L1291" s="35" t="e">
        <f t="shared" si="242"/>
        <v>#REF!</v>
      </c>
      <c r="M1291" s="35" t="e">
        <f t="shared" si="249"/>
        <v>#REF!</v>
      </c>
      <c r="N1291" s="35" t="e">
        <f t="shared" si="250"/>
        <v>#REF!</v>
      </c>
      <c r="O1291" s="36" t="e">
        <f t="shared" si="251"/>
        <v>#REF!</v>
      </c>
      <c r="Q1291" s="37">
        <f t="shared" si="243"/>
        <v>0</v>
      </c>
      <c r="R1291" s="38" t="e">
        <f t="shared" si="244"/>
        <v>#REF!</v>
      </c>
      <c r="S1291" s="39" t="e">
        <f t="shared" si="245"/>
        <v>#REF!</v>
      </c>
    </row>
    <row r="1292" spans="1:19" x14ac:dyDescent="0.25">
      <c r="A1292" s="2"/>
      <c r="C1292">
        <f t="shared" si="246"/>
        <v>0</v>
      </c>
      <c r="D1292" s="32" t="e">
        <f t="shared" si="247"/>
        <v>#N/A</v>
      </c>
      <c r="E1292" s="32" t="e">
        <f>Basic!#REF!</f>
        <v>#REF!</v>
      </c>
      <c r="F1292" s="40"/>
      <c r="G1292" s="80">
        <f>IFERROR(VLOOKUP(A1292,HistData!Y:Z,2,FALSE)/100,G1291)</f>
        <v>0.19510000000000002</v>
      </c>
      <c r="H1292" s="80" t="str">
        <f>_xll.BDH($B$1,"IVOL_MONEYNESS",A1292,A1292,"IVOL_MATURITY=MATURITY_1STM","IVOL_MONEYNESS_LEVEL=MONEY_LVL_100_","DTS=H","FACTOR=.01","DAYS=W")</f>
        <v>#N/A Start Date</v>
      </c>
      <c r="I1292" s="81" t="str">
        <f t="shared" si="248"/>
        <v>#N/A Start Date</v>
      </c>
      <c r="J1292" s="34" t="e">
        <f t="shared" si="240"/>
        <v>#REF!</v>
      </c>
      <c r="K1292" s="35" t="e">
        <f t="shared" si="241"/>
        <v>#VALUE!</v>
      </c>
      <c r="L1292" s="35" t="e">
        <f t="shared" si="242"/>
        <v>#REF!</v>
      </c>
      <c r="M1292" s="35" t="e">
        <f t="shared" si="249"/>
        <v>#REF!</v>
      </c>
      <c r="N1292" s="35" t="e">
        <f t="shared" si="250"/>
        <v>#REF!</v>
      </c>
      <c r="O1292" s="36" t="e">
        <f t="shared" si="251"/>
        <v>#REF!</v>
      </c>
      <c r="Q1292" s="37">
        <f t="shared" si="243"/>
        <v>0</v>
      </c>
      <c r="R1292" s="38" t="e">
        <f t="shared" si="244"/>
        <v>#REF!</v>
      </c>
      <c r="S1292" s="39" t="e">
        <f t="shared" si="245"/>
        <v>#REF!</v>
      </c>
    </row>
    <row r="1293" spans="1:19" x14ac:dyDescent="0.25">
      <c r="A1293" s="2"/>
      <c r="C1293">
        <f t="shared" si="246"/>
        <v>0</v>
      </c>
      <c r="D1293" s="32" t="e">
        <f t="shared" si="247"/>
        <v>#N/A</v>
      </c>
      <c r="E1293" s="32" t="e">
        <f>Basic!#REF!</f>
        <v>#REF!</v>
      </c>
      <c r="F1293" s="40"/>
      <c r="G1293" s="80">
        <f>IFERROR(VLOOKUP(A1293,HistData!Y:Z,2,FALSE)/100,G1292)</f>
        <v>0.19510000000000002</v>
      </c>
      <c r="H1293" s="80" t="str">
        <f>_xll.BDH($B$1,"IVOL_MONEYNESS",A1293,A1293,"IVOL_MATURITY=MATURITY_1STM","IVOL_MONEYNESS_LEVEL=MONEY_LVL_100_","DTS=H","FACTOR=.01","DAYS=W")</f>
        <v>#N/A Start Date</v>
      </c>
      <c r="I1293" s="81" t="str">
        <f t="shared" si="248"/>
        <v>#N/A Start Date</v>
      </c>
      <c r="J1293" s="34" t="e">
        <f t="shared" si="240"/>
        <v>#REF!</v>
      </c>
      <c r="K1293" s="35" t="e">
        <f t="shared" si="241"/>
        <v>#VALUE!</v>
      </c>
      <c r="L1293" s="35" t="e">
        <f t="shared" si="242"/>
        <v>#REF!</v>
      </c>
      <c r="M1293" s="35" t="e">
        <f t="shared" si="249"/>
        <v>#REF!</v>
      </c>
      <c r="N1293" s="35" t="e">
        <f t="shared" si="250"/>
        <v>#REF!</v>
      </c>
      <c r="O1293" s="36" t="e">
        <f t="shared" si="251"/>
        <v>#REF!</v>
      </c>
      <c r="Q1293" s="37">
        <f t="shared" si="243"/>
        <v>0</v>
      </c>
      <c r="R1293" s="38" t="e">
        <f t="shared" si="244"/>
        <v>#REF!</v>
      </c>
      <c r="S1293" s="39" t="e">
        <f t="shared" si="245"/>
        <v>#REF!</v>
      </c>
    </row>
    <row r="1294" spans="1:19" x14ac:dyDescent="0.25">
      <c r="A1294" s="2"/>
      <c r="C1294">
        <f t="shared" si="246"/>
        <v>0</v>
      </c>
      <c r="D1294" s="32" t="e">
        <f t="shared" si="247"/>
        <v>#N/A</v>
      </c>
      <c r="E1294" s="32" t="e">
        <f>Basic!#REF!</f>
        <v>#REF!</v>
      </c>
      <c r="F1294" s="40"/>
      <c r="G1294" s="80">
        <f>IFERROR(VLOOKUP(A1294,HistData!Y:Z,2,FALSE)/100,G1293)</f>
        <v>0.19510000000000002</v>
      </c>
      <c r="H1294" s="80" t="str">
        <f>_xll.BDH($B$1,"IVOL_MONEYNESS",A1294,A1294,"IVOL_MATURITY=MATURITY_1STM","IVOL_MONEYNESS_LEVEL=MONEY_LVL_100_","DTS=H","FACTOR=.01","DAYS=W")</f>
        <v>#N/A Start Date</v>
      </c>
      <c r="I1294" s="81" t="str">
        <f t="shared" si="248"/>
        <v>#N/A Start Date</v>
      </c>
      <c r="J1294" s="34" t="e">
        <f t="shared" si="240"/>
        <v>#REF!</v>
      </c>
      <c r="K1294" s="35" t="e">
        <f t="shared" si="241"/>
        <v>#VALUE!</v>
      </c>
      <c r="L1294" s="35" t="e">
        <f t="shared" si="242"/>
        <v>#REF!</v>
      </c>
      <c r="M1294" s="35" t="e">
        <f t="shared" si="249"/>
        <v>#REF!</v>
      </c>
      <c r="N1294" s="35" t="e">
        <f t="shared" si="250"/>
        <v>#REF!</v>
      </c>
      <c r="O1294" s="36" t="e">
        <f t="shared" si="251"/>
        <v>#REF!</v>
      </c>
      <c r="Q1294" s="37">
        <f t="shared" si="243"/>
        <v>0</v>
      </c>
      <c r="R1294" s="38" t="e">
        <f t="shared" si="244"/>
        <v>#REF!</v>
      </c>
      <c r="S1294" s="39" t="e">
        <f t="shared" si="245"/>
        <v>#REF!</v>
      </c>
    </row>
    <row r="1295" spans="1:19" x14ac:dyDescent="0.25">
      <c r="A1295" s="2"/>
      <c r="C1295">
        <f t="shared" si="246"/>
        <v>0</v>
      </c>
      <c r="D1295" s="32" t="e">
        <f t="shared" si="247"/>
        <v>#N/A</v>
      </c>
      <c r="E1295" s="32" t="e">
        <f>Basic!#REF!</f>
        <v>#REF!</v>
      </c>
      <c r="F1295" s="40"/>
      <c r="G1295" s="80">
        <f>IFERROR(VLOOKUP(A1295,HistData!Y:Z,2,FALSE)/100,G1294)</f>
        <v>0.19510000000000002</v>
      </c>
      <c r="H1295" s="80" t="str">
        <f>_xll.BDH($B$1,"IVOL_MONEYNESS",A1295,A1295,"IVOL_MATURITY=MATURITY_1STM","IVOL_MONEYNESS_LEVEL=MONEY_LVL_100_","DTS=H","FACTOR=.01","DAYS=W")</f>
        <v>#N/A Start Date</v>
      </c>
      <c r="I1295" s="81" t="str">
        <f t="shared" si="248"/>
        <v>#N/A Start Date</v>
      </c>
      <c r="J1295" s="34" t="e">
        <f t="shared" si="240"/>
        <v>#REF!</v>
      </c>
      <c r="K1295" s="35" t="e">
        <f t="shared" si="241"/>
        <v>#VALUE!</v>
      </c>
      <c r="L1295" s="35" t="e">
        <f t="shared" si="242"/>
        <v>#REF!</v>
      </c>
      <c r="M1295" s="35" t="e">
        <f t="shared" si="249"/>
        <v>#REF!</v>
      </c>
      <c r="N1295" s="35" t="e">
        <f t="shared" si="250"/>
        <v>#REF!</v>
      </c>
      <c r="O1295" s="36" t="e">
        <f t="shared" si="251"/>
        <v>#REF!</v>
      </c>
      <c r="Q1295" s="37">
        <f t="shared" si="243"/>
        <v>0</v>
      </c>
      <c r="R1295" s="38" t="e">
        <f t="shared" si="244"/>
        <v>#REF!</v>
      </c>
      <c r="S1295" s="39" t="e">
        <f t="shared" si="245"/>
        <v>#REF!</v>
      </c>
    </row>
    <row r="1296" spans="1:19" x14ac:dyDescent="0.25">
      <c r="A1296" s="2"/>
      <c r="C1296">
        <f t="shared" si="246"/>
        <v>0</v>
      </c>
      <c r="D1296" s="32" t="e">
        <f t="shared" si="247"/>
        <v>#N/A</v>
      </c>
      <c r="E1296" s="32" t="e">
        <f>Basic!#REF!</f>
        <v>#REF!</v>
      </c>
      <c r="F1296" s="40"/>
      <c r="G1296" s="80">
        <f>IFERROR(VLOOKUP(A1296,HistData!Y:Z,2,FALSE)/100,G1295)</f>
        <v>0.19510000000000002</v>
      </c>
      <c r="H1296" s="80" t="str">
        <f>_xll.BDH($B$1,"IVOL_MONEYNESS",A1296,A1296,"IVOL_MATURITY=MATURITY_1STM","IVOL_MONEYNESS_LEVEL=MONEY_LVL_100_","DTS=H","FACTOR=.01","DAYS=W")</f>
        <v>#N/A Start Date</v>
      </c>
      <c r="I1296" s="81" t="str">
        <f t="shared" si="248"/>
        <v>#N/A Start Date</v>
      </c>
      <c r="J1296" s="34" t="e">
        <f t="shared" si="240"/>
        <v>#REF!</v>
      </c>
      <c r="K1296" s="35" t="e">
        <f t="shared" si="241"/>
        <v>#VALUE!</v>
      </c>
      <c r="L1296" s="35" t="e">
        <f t="shared" si="242"/>
        <v>#REF!</v>
      </c>
      <c r="M1296" s="35" t="e">
        <f t="shared" si="249"/>
        <v>#REF!</v>
      </c>
      <c r="N1296" s="35" t="e">
        <f t="shared" si="250"/>
        <v>#REF!</v>
      </c>
      <c r="O1296" s="36" t="e">
        <f t="shared" si="251"/>
        <v>#REF!</v>
      </c>
      <c r="Q1296" s="37">
        <f t="shared" si="243"/>
        <v>0</v>
      </c>
      <c r="R1296" s="38" t="e">
        <f t="shared" si="244"/>
        <v>#REF!</v>
      </c>
      <c r="S1296" s="39" t="e">
        <f t="shared" si="245"/>
        <v>#REF!</v>
      </c>
    </row>
    <row r="1297" spans="1:19" x14ac:dyDescent="0.25">
      <c r="A1297" s="2"/>
      <c r="C1297">
        <f t="shared" si="246"/>
        <v>0</v>
      </c>
      <c r="D1297" s="32" t="e">
        <f t="shared" si="247"/>
        <v>#N/A</v>
      </c>
      <c r="E1297" s="32" t="e">
        <f>Basic!#REF!</f>
        <v>#REF!</v>
      </c>
      <c r="F1297" s="40"/>
      <c r="G1297" s="80">
        <f>IFERROR(VLOOKUP(A1297,HistData!Y:Z,2,FALSE)/100,G1296)</f>
        <v>0.19510000000000002</v>
      </c>
      <c r="H1297" s="80" t="str">
        <f>_xll.BDH($B$1,"IVOL_MONEYNESS",A1297,A1297,"IVOL_MATURITY=MATURITY_1STM","IVOL_MONEYNESS_LEVEL=MONEY_LVL_100_","DTS=H","FACTOR=.01","DAYS=W")</f>
        <v>#N/A Start Date</v>
      </c>
      <c r="I1297" s="81" t="str">
        <f t="shared" si="248"/>
        <v>#N/A Start Date</v>
      </c>
      <c r="J1297" s="34" t="e">
        <f t="shared" si="240"/>
        <v>#REF!</v>
      </c>
      <c r="K1297" s="35" t="e">
        <f t="shared" si="241"/>
        <v>#VALUE!</v>
      </c>
      <c r="L1297" s="35" t="e">
        <f t="shared" si="242"/>
        <v>#REF!</v>
      </c>
      <c r="M1297" s="35" t="e">
        <f t="shared" si="249"/>
        <v>#REF!</v>
      </c>
      <c r="N1297" s="35" t="e">
        <f t="shared" si="250"/>
        <v>#REF!</v>
      </c>
      <c r="O1297" s="36" t="e">
        <f t="shared" si="251"/>
        <v>#REF!</v>
      </c>
      <c r="Q1297" s="37">
        <f t="shared" si="243"/>
        <v>0</v>
      </c>
      <c r="R1297" s="38" t="e">
        <f t="shared" si="244"/>
        <v>#REF!</v>
      </c>
      <c r="S1297" s="39" t="e">
        <f t="shared" si="245"/>
        <v>#REF!</v>
      </c>
    </row>
    <row r="1298" spans="1:19" x14ac:dyDescent="0.25">
      <c r="A1298" s="2"/>
      <c r="C1298">
        <f t="shared" si="246"/>
        <v>0</v>
      </c>
      <c r="D1298" s="32" t="e">
        <f t="shared" si="247"/>
        <v>#N/A</v>
      </c>
      <c r="E1298" s="32" t="e">
        <f>Basic!#REF!</f>
        <v>#REF!</v>
      </c>
      <c r="F1298" s="40"/>
      <c r="G1298" s="80">
        <f>IFERROR(VLOOKUP(A1298,HistData!Y:Z,2,FALSE)/100,G1297)</f>
        <v>0.19510000000000002</v>
      </c>
      <c r="H1298" s="80" t="str">
        <f>_xll.BDH($B$1,"IVOL_MONEYNESS",A1298,A1298,"IVOL_MATURITY=MATURITY_1STM","IVOL_MONEYNESS_LEVEL=MONEY_LVL_100_","DTS=H","FACTOR=.01","DAYS=W")</f>
        <v>#N/A Start Date</v>
      </c>
      <c r="I1298" s="81" t="str">
        <f t="shared" si="248"/>
        <v>#N/A Start Date</v>
      </c>
      <c r="J1298" s="34" t="e">
        <f t="shared" si="240"/>
        <v>#REF!</v>
      </c>
      <c r="K1298" s="35" t="e">
        <f t="shared" si="241"/>
        <v>#VALUE!</v>
      </c>
      <c r="L1298" s="35" t="e">
        <f t="shared" si="242"/>
        <v>#REF!</v>
      </c>
      <c r="M1298" s="35" t="e">
        <f t="shared" si="249"/>
        <v>#REF!</v>
      </c>
      <c r="N1298" s="35" t="e">
        <f t="shared" si="250"/>
        <v>#REF!</v>
      </c>
      <c r="O1298" s="36" t="e">
        <f t="shared" si="251"/>
        <v>#REF!</v>
      </c>
      <c r="Q1298" s="37">
        <f t="shared" si="243"/>
        <v>0</v>
      </c>
      <c r="R1298" s="38" t="e">
        <f t="shared" si="244"/>
        <v>#REF!</v>
      </c>
      <c r="S1298" s="39" t="e">
        <f t="shared" si="245"/>
        <v>#REF!</v>
      </c>
    </row>
    <row r="1299" spans="1:19" x14ac:dyDescent="0.25">
      <c r="A1299" s="2"/>
      <c r="C1299">
        <f t="shared" si="246"/>
        <v>0</v>
      </c>
      <c r="D1299" s="32" t="e">
        <f t="shared" si="247"/>
        <v>#N/A</v>
      </c>
      <c r="E1299" s="32" t="e">
        <f>Basic!#REF!</f>
        <v>#REF!</v>
      </c>
      <c r="F1299" s="40"/>
      <c r="G1299" s="80">
        <f>IFERROR(VLOOKUP(A1299,HistData!Y:Z,2,FALSE)/100,G1298)</f>
        <v>0.19510000000000002</v>
      </c>
      <c r="H1299" s="80" t="str">
        <f>_xll.BDH($B$1,"IVOL_MONEYNESS",A1299,A1299,"IVOL_MATURITY=MATURITY_1STM","IVOL_MONEYNESS_LEVEL=MONEY_LVL_100_","DTS=H","FACTOR=.01","DAYS=W")</f>
        <v>#N/A Start Date</v>
      </c>
      <c r="I1299" s="81" t="str">
        <f t="shared" si="248"/>
        <v>#N/A Start Date</v>
      </c>
      <c r="J1299" s="34" t="e">
        <f t="shared" si="240"/>
        <v>#REF!</v>
      </c>
      <c r="K1299" s="35" t="e">
        <f t="shared" si="241"/>
        <v>#VALUE!</v>
      </c>
      <c r="L1299" s="35" t="e">
        <f t="shared" si="242"/>
        <v>#REF!</v>
      </c>
      <c r="M1299" s="35" t="e">
        <f t="shared" si="249"/>
        <v>#REF!</v>
      </c>
      <c r="N1299" s="35" t="e">
        <f t="shared" si="250"/>
        <v>#REF!</v>
      </c>
      <c r="O1299" s="36" t="e">
        <f t="shared" si="251"/>
        <v>#REF!</v>
      </c>
      <c r="Q1299" s="37">
        <f t="shared" si="243"/>
        <v>0</v>
      </c>
      <c r="R1299" s="38" t="e">
        <f t="shared" si="244"/>
        <v>#REF!</v>
      </c>
      <c r="S1299" s="39" t="e">
        <f t="shared" si="245"/>
        <v>#REF!</v>
      </c>
    </row>
    <row r="1300" spans="1:19" x14ac:dyDescent="0.25">
      <c r="A1300" s="2"/>
      <c r="C1300">
        <f t="shared" si="246"/>
        <v>0</v>
      </c>
      <c r="D1300" s="32" t="e">
        <f t="shared" si="247"/>
        <v>#N/A</v>
      </c>
      <c r="E1300" s="32" t="e">
        <f>Basic!#REF!</f>
        <v>#REF!</v>
      </c>
      <c r="F1300" s="40"/>
      <c r="G1300" s="80">
        <f>IFERROR(VLOOKUP(A1300,HistData!Y:Z,2,FALSE)/100,G1299)</f>
        <v>0.19510000000000002</v>
      </c>
      <c r="H1300" s="80" t="str">
        <f>_xll.BDH($B$1,"IVOL_MONEYNESS",A1300,A1300,"IVOL_MATURITY=MATURITY_1STM","IVOL_MONEYNESS_LEVEL=MONEY_LVL_100_","DTS=H","FACTOR=.01","DAYS=W")</f>
        <v>#N/A Start Date</v>
      </c>
      <c r="I1300" s="81" t="str">
        <f t="shared" si="248"/>
        <v>#N/A Start Date</v>
      </c>
      <c r="J1300" s="34" t="e">
        <f t="shared" si="240"/>
        <v>#REF!</v>
      </c>
      <c r="K1300" s="35" t="e">
        <f t="shared" si="241"/>
        <v>#VALUE!</v>
      </c>
      <c r="L1300" s="35" t="e">
        <f t="shared" si="242"/>
        <v>#REF!</v>
      </c>
      <c r="M1300" s="35" t="e">
        <f t="shared" si="249"/>
        <v>#REF!</v>
      </c>
      <c r="N1300" s="35" t="e">
        <f t="shared" si="250"/>
        <v>#REF!</v>
      </c>
      <c r="O1300" s="36" t="e">
        <f t="shared" si="251"/>
        <v>#REF!</v>
      </c>
      <c r="Q1300" s="37">
        <f t="shared" si="243"/>
        <v>0</v>
      </c>
      <c r="R1300" s="38" t="e">
        <f t="shared" si="244"/>
        <v>#REF!</v>
      </c>
      <c r="S1300" s="39" t="e">
        <f t="shared" si="245"/>
        <v>#REF!</v>
      </c>
    </row>
    <row r="1301" spans="1:19" x14ac:dyDescent="0.25">
      <c r="A1301" s="2"/>
      <c r="C1301">
        <f t="shared" si="246"/>
        <v>0</v>
      </c>
      <c r="D1301" s="32" t="e">
        <f t="shared" si="247"/>
        <v>#N/A</v>
      </c>
      <c r="E1301" s="32" t="e">
        <f>Basic!#REF!</f>
        <v>#REF!</v>
      </c>
      <c r="F1301" s="40"/>
      <c r="G1301" s="80">
        <f>IFERROR(VLOOKUP(A1301,HistData!Y:Z,2,FALSE)/100,G1300)</f>
        <v>0.19510000000000002</v>
      </c>
      <c r="H1301" s="80" t="str">
        <f>_xll.BDH($B$1,"IVOL_MONEYNESS",A1301,A1301,"IVOL_MATURITY=MATURITY_1STM","IVOL_MONEYNESS_LEVEL=MONEY_LVL_100_","DTS=H","FACTOR=.01","DAYS=W")</f>
        <v>#N/A Start Date</v>
      </c>
      <c r="I1301" s="81" t="str">
        <f t="shared" si="248"/>
        <v>#N/A Start Date</v>
      </c>
      <c r="J1301" s="34" t="e">
        <f t="shared" si="240"/>
        <v>#REF!</v>
      </c>
      <c r="K1301" s="35" t="e">
        <f t="shared" si="241"/>
        <v>#VALUE!</v>
      </c>
      <c r="L1301" s="35" t="e">
        <f t="shared" si="242"/>
        <v>#REF!</v>
      </c>
      <c r="M1301" s="35" t="e">
        <f t="shared" si="249"/>
        <v>#REF!</v>
      </c>
      <c r="N1301" s="35" t="e">
        <f t="shared" si="250"/>
        <v>#REF!</v>
      </c>
      <c r="O1301" s="36" t="e">
        <f t="shared" si="251"/>
        <v>#REF!</v>
      </c>
      <c r="Q1301" s="37">
        <f t="shared" si="243"/>
        <v>0</v>
      </c>
      <c r="R1301" s="38" t="e">
        <f t="shared" si="244"/>
        <v>#REF!</v>
      </c>
      <c r="S1301" s="39" t="e">
        <f t="shared" si="245"/>
        <v>#REF!</v>
      </c>
    </row>
    <row r="1302" spans="1:19" x14ac:dyDescent="0.25">
      <c r="A1302" s="2"/>
      <c r="C1302">
        <f t="shared" si="246"/>
        <v>0</v>
      </c>
      <c r="D1302" s="32" t="e">
        <f t="shared" si="247"/>
        <v>#N/A</v>
      </c>
      <c r="E1302" s="32" t="e">
        <f>Basic!#REF!</f>
        <v>#REF!</v>
      </c>
      <c r="F1302" s="40"/>
      <c r="G1302" s="80">
        <f>IFERROR(VLOOKUP(A1302,HistData!Y:Z,2,FALSE)/100,G1301)</f>
        <v>0.19510000000000002</v>
      </c>
      <c r="H1302" s="80" t="str">
        <f>_xll.BDH($B$1,"IVOL_MONEYNESS",A1302,A1302,"IVOL_MATURITY=MATURITY_1STM","IVOL_MONEYNESS_LEVEL=MONEY_LVL_100_","DTS=H","FACTOR=.01","DAYS=W")</f>
        <v>#N/A Start Date</v>
      </c>
      <c r="I1302" s="81" t="str">
        <f t="shared" si="248"/>
        <v>#N/A Start Date</v>
      </c>
      <c r="J1302" s="34" t="e">
        <f t="shared" si="240"/>
        <v>#REF!</v>
      </c>
      <c r="K1302" s="35" t="e">
        <f t="shared" si="241"/>
        <v>#VALUE!</v>
      </c>
      <c r="L1302" s="35" t="e">
        <f t="shared" si="242"/>
        <v>#REF!</v>
      </c>
      <c r="M1302" s="35" t="e">
        <f t="shared" si="249"/>
        <v>#REF!</v>
      </c>
      <c r="N1302" s="35" t="e">
        <f t="shared" si="250"/>
        <v>#REF!</v>
      </c>
      <c r="O1302" s="36" t="e">
        <f t="shared" si="251"/>
        <v>#REF!</v>
      </c>
      <c r="Q1302" s="37">
        <f t="shared" si="243"/>
        <v>0</v>
      </c>
      <c r="R1302" s="38" t="e">
        <f t="shared" si="244"/>
        <v>#REF!</v>
      </c>
      <c r="S1302" s="39" t="e">
        <f t="shared" si="245"/>
        <v>#REF!</v>
      </c>
    </row>
    <row r="1303" spans="1:19" x14ac:dyDescent="0.25">
      <c r="A1303" s="2"/>
      <c r="C1303">
        <f t="shared" si="246"/>
        <v>0</v>
      </c>
      <c r="D1303" s="32" t="e">
        <f t="shared" si="247"/>
        <v>#N/A</v>
      </c>
      <c r="E1303" s="32" t="e">
        <f>Basic!#REF!</f>
        <v>#REF!</v>
      </c>
      <c r="F1303" s="40"/>
      <c r="G1303" s="80">
        <f>IFERROR(VLOOKUP(A1303,HistData!Y:Z,2,FALSE)/100,G1302)</f>
        <v>0.19510000000000002</v>
      </c>
      <c r="H1303" s="80" t="str">
        <f>_xll.BDH($B$1,"IVOL_MONEYNESS",A1303,A1303,"IVOL_MATURITY=MATURITY_1STM","IVOL_MONEYNESS_LEVEL=MONEY_LVL_100_","DTS=H","FACTOR=.01","DAYS=W")</f>
        <v>#N/A Start Date</v>
      </c>
      <c r="I1303" s="81" t="str">
        <f t="shared" si="248"/>
        <v>#N/A Start Date</v>
      </c>
      <c r="J1303" s="34" t="e">
        <f t="shared" si="240"/>
        <v>#REF!</v>
      </c>
      <c r="K1303" s="35" t="e">
        <f t="shared" si="241"/>
        <v>#VALUE!</v>
      </c>
      <c r="L1303" s="35" t="e">
        <f t="shared" si="242"/>
        <v>#REF!</v>
      </c>
      <c r="M1303" s="35" t="e">
        <f t="shared" si="249"/>
        <v>#REF!</v>
      </c>
      <c r="N1303" s="35" t="e">
        <f t="shared" si="250"/>
        <v>#REF!</v>
      </c>
      <c r="O1303" s="36" t="e">
        <f t="shared" si="251"/>
        <v>#REF!</v>
      </c>
      <c r="Q1303" s="37">
        <f t="shared" si="243"/>
        <v>0</v>
      </c>
      <c r="R1303" s="38" t="e">
        <f t="shared" si="244"/>
        <v>#REF!</v>
      </c>
      <c r="S1303" s="39" t="e">
        <f t="shared" si="245"/>
        <v>#REF!</v>
      </c>
    </row>
    <row r="1304" spans="1:19" x14ac:dyDescent="0.25">
      <c r="A1304" s="2"/>
      <c r="C1304">
        <f t="shared" si="246"/>
        <v>0</v>
      </c>
      <c r="D1304" s="32" t="e">
        <f t="shared" si="247"/>
        <v>#N/A</v>
      </c>
      <c r="E1304" s="32" t="e">
        <f>Basic!#REF!</f>
        <v>#REF!</v>
      </c>
      <c r="F1304" s="40"/>
      <c r="G1304" s="80">
        <f>IFERROR(VLOOKUP(A1304,HistData!Y:Z,2,FALSE)/100,G1303)</f>
        <v>0.19510000000000002</v>
      </c>
      <c r="H1304" s="80" t="str">
        <f>_xll.BDH($B$1,"IVOL_MONEYNESS",A1304,A1304,"IVOL_MATURITY=MATURITY_1STM","IVOL_MONEYNESS_LEVEL=MONEY_LVL_100_","DTS=H","FACTOR=.01","DAYS=W")</f>
        <v>#N/A Start Date</v>
      </c>
      <c r="I1304" s="81" t="str">
        <f t="shared" si="248"/>
        <v>#N/A Start Date</v>
      </c>
      <c r="J1304" s="34" t="e">
        <f t="shared" si="240"/>
        <v>#REF!</v>
      </c>
      <c r="K1304" s="35" t="e">
        <f t="shared" si="241"/>
        <v>#VALUE!</v>
      </c>
      <c r="L1304" s="35" t="e">
        <f t="shared" si="242"/>
        <v>#REF!</v>
      </c>
      <c r="M1304" s="35" t="e">
        <f t="shared" si="249"/>
        <v>#REF!</v>
      </c>
      <c r="N1304" s="35" t="e">
        <f t="shared" si="250"/>
        <v>#REF!</v>
      </c>
      <c r="O1304" s="36" t="e">
        <f t="shared" si="251"/>
        <v>#REF!</v>
      </c>
      <c r="Q1304" s="37">
        <f t="shared" si="243"/>
        <v>0</v>
      </c>
      <c r="R1304" s="38" t="e">
        <f t="shared" si="244"/>
        <v>#REF!</v>
      </c>
      <c r="S1304" s="39" t="e">
        <f t="shared" si="245"/>
        <v>#REF!</v>
      </c>
    </row>
    <row r="1305" spans="1:19" x14ac:dyDescent="0.25">
      <c r="A1305" s="2"/>
      <c r="C1305">
        <f t="shared" si="246"/>
        <v>0</v>
      </c>
      <c r="D1305" s="32" t="e">
        <f t="shared" si="247"/>
        <v>#N/A</v>
      </c>
      <c r="E1305" s="32" t="e">
        <f>Basic!#REF!</f>
        <v>#REF!</v>
      </c>
      <c r="F1305" s="40"/>
      <c r="G1305" s="80">
        <f>IFERROR(VLOOKUP(A1305,HistData!Y:Z,2,FALSE)/100,G1304)</f>
        <v>0.19510000000000002</v>
      </c>
      <c r="H1305" s="80" t="str">
        <f>_xll.BDH($B$1,"IVOL_MONEYNESS",A1305,A1305,"IVOL_MATURITY=MATURITY_1STM","IVOL_MONEYNESS_LEVEL=MONEY_LVL_100_","DTS=H","FACTOR=.01","DAYS=W")</f>
        <v>#N/A Start Date</v>
      </c>
      <c r="I1305" s="81" t="str">
        <f t="shared" si="248"/>
        <v>#N/A Start Date</v>
      </c>
      <c r="J1305" s="34" t="e">
        <f t="shared" si="240"/>
        <v>#REF!</v>
      </c>
      <c r="K1305" s="35" t="e">
        <f t="shared" si="241"/>
        <v>#VALUE!</v>
      </c>
      <c r="L1305" s="35" t="e">
        <f t="shared" si="242"/>
        <v>#REF!</v>
      </c>
      <c r="M1305" s="35" t="e">
        <f t="shared" si="249"/>
        <v>#REF!</v>
      </c>
      <c r="N1305" s="35" t="e">
        <f t="shared" si="250"/>
        <v>#REF!</v>
      </c>
      <c r="O1305" s="36" t="e">
        <f t="shared" si="251"/>
        <v>#REF!</v>
      </c>
      <c r="Q1305" s="37">
        <f t="shared" si="243"/>
        <v>0</v>
      </c>
      <c r="R1305" s="38" t="e">
        <f t="shared" si="244"/>
        <v>#REF!</v>
      </c>
      <c r="S1305" s="39" t="e">
        <f t="shared" si="245"/>
        <v>#REF!</v>
      </c>
    </row>
    <row r="1306" spans="1:19" x14ac:dyDescent="0.25">
      <c r="A1306" s="2"/>
      <c r="C1306">
        <f t="shared" si="246"/>
        <v>0</v>
      </c>
      <c r="D1306" s="32" t="e">
        <f t="shared" si="247"/>
        <v>#N/A</v>
      </c>
      <c r="E1306" s="32" t="e">
        <f>Basic!#REF!</f>
        <v>#REF!</v>
      </c>
      <c r="F1306" s="40"/>
      <c r="G1306" s="80">
        <f>IFERROR(VLOOKUP(A1306,HistData!Y:Z,2,FALSE)/100,G1305)</f>
        <v>0.19510000000000002</v>
      </c>
      <c r="H1306" s="80" t="str">
        <f>_xll.BDH($B$1,"IVOL_MONEYNESS",A1306,A1306,"IVOL_MATURITY=MATURITY_1STM","IVOL_MONEYNESS_LEVEL=MONEY_LVL_100_","DTS=H","FACTOR=.01","DAYS=W")</f>
        <v>#N/A Start Date</v>
      </c>
      <c r="I1306" s="81" t="str">
        <f t="shared" si="248"/>
        <v>#N/A Start Date</v>
      </c>
      <c r="J1306" s="34" t="e">
        <f t="shared" si="240"/>
        <v>#REF!</v>
      </c>
      <c r="K1306" s="35" t="e">
        <f t="shared" si="241"/>
        <v>#VALUE!</v>
      </c>
      <c r="L1306" s="35" t="e">
        <f t="shared" si="242"/>
        <v>#REF!</v>
      </c>
      <c r="M1306" s="35" t="e">
        <f t="shared" si="249"/>
        <v>#REF!</v>
      </c>
      <c r="N1306" s="35" t="e">
        <f t="shared" si="250"/>
        <v>#REF!</v>
      </c>
      <c r="O1306" s="36" t="e">
        <f t="shared" si="251"/>
        <v>#REF!</v>
      </c>
      <c r="Q1306" s="37">
        <f t="shared" si="243"/>
        <v>0</v>
      </c>
      <c r="R1306" s="38" t="e">
        <f t="shared" si="244"/>
        <v>#REF!</v>
      </c>
      <c r="S1306" s="39" t="e">
        <f t="shared" si="245"/>
        <v>#REF!</v>
      </c>
    </row>
    <row r="1307" spans="1:19" x14ac:dyDescent="0.25">
      <c r="A1307" s="2"/>
      <c r="C1307">
        <f t="shared" si="246"/>
        <v>0</v>
      </c>
      <c r="D1307" s="32" t="e">
        <f t="shared" si="247"/>
        <v>#N/A</v>
      </c>
      <c r="E1307" s="32" t="e">
        <f>Basic!#REF!</f>
        <v>#REF!</v>
      </c>
      <c r="F1307" s="40"/>
      <c r="G1307" s="80">
        <f>IFERROR(VLOOKUP(A1307,HistData!Y:Z,2,FALSE)/100,G1306)</f>
        <v>0.19510000000000002</v>
      </c>
      <c r="H1307" s="80" t="str">
        <f>_xll.BDH($B$1,"IVOL_MONEYNESS",A1307,A1307,"IVOL_MATURITY=MATURITY_1STM","IVOL_MONEYNESS_LEVEL=MONEY_LVL_100_","DTS=H","FACTOR=.01","DAYS=W")</f>
        <v>#N/A Start Date</v>
      </c>
      <c r="I1307" s="81" t="str">
        <f t="shared" si="248"/>
        <v>#N/A Start Date</v>
      </c>
      <c r="J1307" s="34" t="e">
        <f t="shared" si="240"/>
        <v>#REF!</v>
      </c>
      <c r="K1307" s="35" t="e">
        <f t="shared" si="241"/>
        <v>#VALUE!</v>
      </c>
      <c r="L1307" s="35" t="e">
        <f t="shared" si="242"/>
        <v>#REF!</v>
      </c>
      <c r="M1307" s="35" t="e">
        <f t="shared" si="249"/>
        <v>#REF!</v>
      </c>
      <c r="N1307" s="35" t="e">
        <f t="shared" si="250"/>
        <v>#REF!</v>
      </c>
      <c r="O1307" s="36" t="e">
        <f t="shared" si="251"/>
        <v>#REF!</v>
      </c>
      <c r="Q1307" s="37">
        <f t="shared" si="243"/>
        <v>0</v>
      </c>
      <c r="R1307" s="38" t="e">
        <f t="shared" si="244"/>
        <v>#REF!</v>
      </c>
      <c r="S1307" s="39" t="e">
        <f t="shared" si="245"/>
        <v>#REF!</v>
      </c>
    </row>
    <row r="1308" spans="1:19" x14ac:dyDescent="0.25">
      <c r="A1308" s="2"/>
      <c r="C1308">
        <f t="shared" si="246"/>
        <v>0</v>
      </c>
      <c r="D1308" s="32" t="e">
        <f t="shared" si="247"/>
        <v>#N/A</v>
      </c>
      <c r="E1308" s="32" t="e">
        <f>Basic!#REF!</f>
        <v>#REF!</v>
      </c>
      <c r="F1308" s="40"/>
      <c r="G1308" s="80">
        <f>IFERROR(VLOOKUP(A1308,HistData!Y:Z,2,FALSE)/100,G1307)</f>
        <v>0.19510000000000002</v>
      </c>
      <c r="H1308" s="80" t="str">
        <f>_xll.BDH($B$1,"IVOL_MONEYNESS",A1308,A1308,"IVOL_MATURITY=MATURITY_1STM","IVOL_MONEYNESS_LEVEL=MONEY_LVL_100_","DTS=H","FACTOR=.01","DAYS=W")</f>
        <v>#N/A Start Date</v>
      </c>
      <c r="I1308" s="81" t="str">
        <f t="shared" si="248"/>
        <v>#N/A Start Date</v>
      </c>
      <c r="J1308" s="34" t="e">
        <f t="shared" si="240"/>
        <v>#REF!</v>
      </c>
      <c r="K1308" s="35" t="e">
        <f t="shared" si="241"/>
        <v>#VALUE!</v>
      </c>
      <c r="L1308" s="35" t="e">
        <f t="shared" si="242"/>
        <v>#REF!</v>
      </c>
      <c r="M1308" s="35" t="e">
        <f t="shared" si="249"/>
        <v>#REF!</v>
      </c>
      <c r="N1308" s="35" t="e">
        <f t="shared" si="250"/>
        <v>#REF!</v>
      </c>
      <c r="O1308" s="36" t="e">
        <f t="shared" si="251"/>
        <v>#REF!</v>
      </c>
      <c r="Q1308" s="37">
        <f t="shared" si="243"/>
        <v>0</v>
      </c>
      <c r="R1308" s="38" t="e">
        <f t="shared" si="244"/>
        <v>#REF!</v>
      </c>
      <c r="S1308" s="39" t="e">
        <f t="shared" si="245"/>
        <v>#REF!</v>
      </c>
    </row>
    <row r="1309" spans="1:19" x14ac:dyDescent="0.25">
      <c r="A1309" s="2"/>
      <c r="C1309">
        <f t="shared" si="246"/>
        <v>0</v>
      </c>
      <c r="D1309" s="32" t="e">
        <f t="shared" si="247"/>
        <v>#N/A</v>
      </c>
      <c r="E1309" s="32" t="e">
        <f>Basic!#REF!</f>
        <v>#REF!</v>
      </c>
      <c r="F1309" s="40"/>
      <c r="G1309" s="80">
        <f>IFERROR(VLOOKUP(A1309,HistData!Y:Z,2,FALSE)/100,G1308)</f>
        <v>0.19510000000000002</v>
      </c>
      <c r="H1309" s="80" t="str">
        <f>_xll.BDH($B$1,"IVOL_MONEYNESS",A1309,A1309,"IVOL_MATURITY=MATURITY_1STM","IVOL_MONEYNESS_LEVEL=MONEY_LVL_100_","DTS=H","FACTOR=.01","DAYS=W")</f>
        <v>#N/A Start Date</v>
      </c>
      <c r="I1309" s="81" t="str">
        <f t="shared" si="248"/>
        <v>#N/A Start Date</v>
      </c>
      <c r="J1309" s="34" t="e">
        <f t="shared" si="240"/>
        <v>#REF!</v>
      </c>
      <c r="K1309" s="35" t="e">
        <f t="shared" si="241"/>
        <v>#VALUE!</v>
      </c>
      <c r="L1309" s="35" t="e">
        <f t="shared" si="242"/>
        <v>#REF!</v>
      </c>
      <c r="M1309" s="35" t="e">
        <f t="shared" si="249"/>
        <v>#REF!</v>
      </c>
      <c r="N1309" s="35" t="e">
        <f t="shared" si="250"/>
        <v>#REF!</v>
      </c>
      <c r="O1309" s="36" t="e">
        <f t="shared" si="251"/>
        <v>#REF!</v>
      </c>
      <c r="Q1309" s="37">
        <f t="shared" si="243"/>
        <v>0</v>
      </c>
      <c r="R1309" s="38" t="e">
        <f t="shared" si="244"/>
        <v>#REF!</v>
      </c>
      <c r="S1309" s="39" t="e">
        <f t="shared" si="245"/>
        <v>#REF!</v>
      </c>
    </row>
    <row r="1310" spans="1:19" x14ac:dyDescent="0.25">
      <c r="A1310" s="2"/>
      <c r="C1310">
        <f t="shared" si="246"/>
        <v>0</v>
      </c>
      <c r="D1310" s="32" t="e">
        <f t="shared" si="247"/>
        <v>#N/A</v>
      </c>
      <c r="E1310" s="32" t="e">
        <f>Basic!#REF!</f>
        <v>#REF!</v>
      </c>
      <c r="F1310" s="40"/>
      <c r="G1310" s="80">
        <f>IFERROR(VLOOKUP(A1310,HistData!Y:Z,2,FALSE)/100,G1309)</f>
        <v>0.19510000000000002</v>
      </c>
      <c r="H1310" s="80" t="str">
        <f>_xll.BDH($B$1,"IVOL_MONEYNESS",A1310,A1310,"IVOL_MATURITY=MATURITY_1STM","IVOL_MONEYNESS_LEVEL=MONEY_LVL_100_","DTS=H","FACTOR=.01","DAYS=W")</f>
        <v>#N/A Start Date</v>
      </c>
      <c r="I1310" s="81" t="str">
        <f t="shared" si="248"/>
        <v>#N/A Start Date</v>
      </c>
      <c r="J1310" s="34" t="e">
        <f t="shared" si="240"/>
        <v>#REF!</v>
      </c>
      <c r="K1310" s="35" t="e">
        <f t="shared" si="241"/>
        <v>#VALUE!</v>
      </c>
      <c r="L1310" s="35" t="e">
        <f t="shared" si="242"/>
        <v>#REF!</v>
      </c>
      <c r="M1310" s="35" t="e">
        <f t="shared" si="249"/>
        <v>#REF!</v>
      </c>
      <c r="N1310" s="35" t="e">
        <f t="shared" si="250"/>
        <v>#REF!</v>
      </c>
      <c r="O1310" s="36" t="e">
        <f t="shared" si="251"/>
        <v>#REF!</v>
      </c>
      <c r="Q1310" s="37">
        <f t="shared" si="243"/>
        <v>0</v>
      </c>
      <c r="R1310" s="38" t="e">
        <f t="shared" si="244"/>
        <v>#REF!</v>
      </c>
      <c r="S1310" s="39" t="e">
        <f t="shared" si="245"/>
        <v>#REF!</v>
      </c>
    </row>
    <row r="1311" spans="1:19" x14ac:dyDescent="0.25">
      <c r="A1311" s="2"/>
      <c r="C1311">
        <f t="shared" si="246"/>
        <v>0</v>
      </c>
      <c r="D1311" s="32" t="e">
        <f t="shared" si="247"/>
        <v>#N/A</v>
      </c>
      <c r="E1311" s="32" t="e">
        <f>Basic!#REF!</f>
        <v>#REF!</v>
      </c>
      <c r="F1311" s="40"/>
      <c r="G1311" s="80">
        <f>IFERROR(VLOOKUP(A1311,HistData!Y:Z,2,FALSE)/100,G1310)</f>
        <v>0.19510000000000002</v>
      </c>
      <c r="H1311" s="80" t="str">
        <f>_xll.BDH($B$1,"IVOL_MONEYNESS",A1311,A1311,"IVOL_MATURITY=MATURITY_1STM","IVOL_MONEYNESS_LEVEL=MONEY_LVL_100_","DTS=H","FACTOR=.01","DAYS=W")</f>
        <v>#N/A Start Date</v>
      </c>
      <c r="I1311" s="81" t="str">
        <f t="shared" si="248"/>
        <v>#N/A Start Date</v>
      </c>
      <c r="J1311" s="34" t="e">
        <f t="shared" si="240"/>
        <v>#REF!</v>
      </c>
      <c r="K1311" s="35" t="e">
        <f t="shared" si="241"/>
        <v>#VALUE!</v>
      </c>
      <c r="L1311" s="35" t="e">
        <f t="shared" si="242"/>
        <v>#REF!</v>
      </c>
      <c r="M1311" s="35" t="e">
        <f t="shared" si="249"/>
        <v>#REF!</v>
      </c>
      <c r="N1311" s="35" t="e">
        <f t="shared" si="250"/>
        <v>#REF!</v>
      </c>
      <c r="O1311" s="36" t="e">
        <f t="shared" si="251"/>
        <v>#REF!</v>
      </c>
      <c r="Q1311" s="37">
        <f t="shared" si="243"/>
        <v>0</v>
      </c>
      <c r="R1311" s="38" t="e">
        <f t="shared" si="244"/>
        <v>#REF!</v>
      </c>
      <c r="S1311" s="39" t="e">
        <f t="shared" si="245"/>
        <v>#REF!</v>
      </c>
    </row>
    <row r="1312" spans="1:19" x14ac:dyDescent="0.25">
      <c r="A1312" s="2"/>
      <c r="C1312">
        <f t="shared" si="246"/>
        <v>0</v>
      </c>
      <c r="D1312" s="32" t="e">
        <f t="shared" si="247"/>
        <v>#N/A</v>
      </c>
      <c r="E1312" s="32" t="e">
        <f>Basic!#REF!</f>
        <v>#REF!</v>
      </c>
      <c r="F1312" s="40"/>
      <c r="G1312" s="80">
        <f>IFERROR(VLOOKUP(A1312,HistData!Y:Z,2,FALSE)/100,G1311)</f>
        <v>0.19510000000000002</v>
      </c>
      <c r="H1312" s="80" t="str">
        <f>_xll.BDH($B$1,"IVOL_MONEYNESS",A1312,A1312,"IVOL_MATURITY=MATURITY_1STM","IVOL_MONEYNESS_LEVEL=MONEY_LVL_100_","DTS=H","FACTOR=.01","DAYS=W")</f>
        <v>#N/A Start Date</v>
      </c>
      <c r="I1312" s="81" t="str">
        <f t="shared" si="248"/>
        <v>#N/A Start Date</v>
      </c>
      <c r="J1312" s="34" t="e">
        <f t="shared" si="240"/>
        <v>#REF!</v>
      </c>
      <c r="K1312" s="35" t="e">
        <f t="shared" si="241"/>
        <v>#VALUE!</v>
      </c>
      <c r="L1312" s="35" t="e">
        <f t="shared" si="242"/>
        <v>#REF!</v>
      </c>
      <c r="M1312" s="35" t="e">
        <f t="shared" si="249"/>
        <v>#REF!</v>
      </c>
      <c r="N1312" s="35" t="e">
        <f t="shared" si="250"/>
        <v>#REF!</v>
      </c>
      <c r="O1312" s="36" t="e">
        <f t="shared" si="251"/>
        <v>#REF!</v>
      </c>
      <c r="Q1312" s="37">
        <f t="shared" si="243"/>
        <v>0</v>
      </c>
      <c r="R1312" s="38" t="e">
        <f t="shared" si="244"/>
        <v>#REF!</v>
      </c>
      <c r="S1312" s="39" t="e">
        <f t="shared" si="245"/>
        <v>#REF!</v>
      </c>
    </row>
    <row r="1313" spans="1:19" x14ac:dyDescent="0.25">
      <c r="A1313" s="2"/>
      <c r="C1313">
        <f t="shared" si="246"/>
        <v>0</v>
      </c>
      <c r="D1313" s="32" t="e">
        <f t="shared" si="247"/>
        <v>#N/A</v>
      </c>
      <c r="E1313" s="32" t="e">
        <f>Basic!#REF!</f>
        <v>#REF!</v>
      </c>
      <c r="F1313" s="40"/>
      <c r="G1313" s="80">
        <f>IFERROR(VLOOKUP(A1313,HistData!Y:Z,2,FALSE)/100,G1312)</f>
        <v>0.19510000000000002</v>
      </c>
      <c r="H1313" s="80" t="str">
        <f>_xll.BDH($B$1,"IVOL_MONEYNESS",A1313,A1313,"IVOL_MATURITY=MATURITY_1STM","IVOL_MONEYNESS_LEVEL=MONEY_LVL_100_","DTS=H","FACTOR=.01","DAYS=W")</f>
        <v>#N/A Start Date</v>
      </c>
      <c r="I1313" s="81" t="str">
        <f t="shared" si="248"/>
        <v>#N/A Start Date</v>
      </c>
      <c r="J1313" s="34" t="e">
        <f t="shared" si="240"/>
        <v>#REF!</v>
      </c>
      <c r="K1313" s="35" t="e">
        <f t="shared" si="241"/>
        <v>#VALUE!</v>
      </c>
      <c r="L1313" s="35" t="e">
        <f t="shared" si="242"/>
        <v>#REF!</v>
      </c>
      <c r="M1313" s="35" t="e">
        <f t="shared" si="249"/>
        <v>#REF!</v>
      </c>
      <c r="N1313" s="35" t="e">
        <f t="shared" si="250"/>
        <v>#REF!</v>
      </c>
      <c r="O1313" s="36" t="e">
        <f t="shared" si="251"/>
        <v>#REF!</v>
      </c>
      <c r="Q1313" s="37">
        <f t="shared" si="243"/>
        <v>0</v>
      </c>
      <c r="R1313" s="38" t="e">
        <f t="shared" si="244"/>
        <v>#REF!</v>
      </c>
      <c r="S1313" s="39" t="e">
        <f t="shared" si="245"/>
        <v>#REF!</v>
      </c>
    </row>
    <row r="1314" spans="1:19" x14ac:dyDescent="0.25">
      <c r="A1314" s="2"/>
      <c r="C1314">
        <f t="shared" si="246"/>
        <v>0</v>
      </c>
      <c r="D1314" s="32" t="e">
        <f t="shared" si="247"/>
        <v>#N/A</v>
      </c>
      <c r="E1314" s="32" t="e">
        <f>Basic!#REF!</f>
        <v>#REF!</v>
      </c>
      <c r="F1314" s="40"/>
      <c r="G1314" s="80">
        <f>IFERROR(VLOOKUP(A1314,HistData!Y:Z,2,FALSE)/100,G1313)</f>
        <v>0.19510000000000002</v>
      </c>
      <c r="H1314" s="80" t="str">
        <f>_xll.BDH($B$1,"IVOL_MONEYNESS",A1314,A1314,"IVOL_MATURITY=MATURITY_1STM","IVOL_MONEYNESS_LEVEL=MONEY_LVL_100_","DTS=H","FACTOR=.01","DAYS=W")</f>
        <v>#N/A Start Date</v>
      </c>
      <c r="I1314" s="81" t="str">
        <f t="shared" si="248"/>
        <v>#N/A Start Date</v>
      </c>
      <c r="J1314" s="34" t="e">
        <f t="shared" si="240"/>
        <v>#REF!</v>
      </c>
      <c r="K1314" s="35" t="e">
        <f t="shared" si="241"/>
        <v>#VALUE!</v>
      </c>
      <c r="L1314" s="35" t="e">
        <f t="shared" si="242"/>
        <v>#REF!</v>
      </c>
      <c r="M1314" s="35" t="e">
        <f t="shared" si="249"/>
        <v>#REF!</v>
      </c>
      <c r="N1314" s="35" t="e">
        <f t="shared" si="250"/>
        <v>#REF!</v>
      </c>
      <c r="O1314" s="36" t="e">
        <f t="shared" si="251"/>
        <v>#REF!</v>
      </c>
      <c r="Q1314" s="37">
        <f t="shared" si="243"/>
        <v>0</v>
      </c>
      <c r="R1314" s="38" t="e">
        <f t="shared" si="244"/>
        <v>#REF!</v>
      </c>
      <c r="S1314" s="39" t="e">
        <f t="shared" si="245"/>
        <v>#REF!</v>
      </c>
    </row>
    <row r="1315" spans="1:19" x14ac:dyDescent="0.25">
      <c r="A1315" s="2"/>
      <c r="C1315">
        <f t="shared" si="246"/>
        <v>0</v>
      </c>
      <c r="D1315" s="32" t="e">
        <f t="shared" si="247"/>
        <v>#N/A</v>
      </c>
      <c r="E1315" s="32" t="e">
        <f>Basic!#REF!</f>
        <v>#REF!</v>
      </c>
      <c r="F1315" s="40"/>
      <c r="G1315" s="80">
        <f>IFERROR(VLOOKUP(A1315,HistData!Y:Z,2,FALSE)/100,G1314)</f>
        <v>0.19510000000000002</v>
      </c>
      <c r="H1315" s="80" t="str">
        <f>_xll.BDH($B$1,"IVOL_MONEYNESS",A1315,A1315,"IVOL_MATURITY=MATURITY_1STM","IVOL_MONEYNESS_LEVEL=MONEY_LVL_100_","DTS=H","FACTOR=.01","DAYS=W")</f>
        <v>#N/A Start Date</v>
      </c>
      <c r="I1315" s="81" t="str">
        <f t="shared" si="248"/>
        <v>#N/A Start Date</v>
      </c>
      <c r="J1315" s="34" t="e">
        <f t="shared" si="240"/>
        <v>#REF!</v>
      </c>
      <c r="K1315" s="35" t="e">
        <f t="shared" si="241"/>
        <v>#VALUE!</v>
      </c>
      <c r="L1315" s="35" t="e">
        <f t="shared" si="242"/>
        <v>#REF!</v>
      </c>
      <c r="M1315" s="35" t="e">
        <f t="shared" si="249"/>
        <v>#REF!</v>
      </c>
      <c r="N1315" s="35" t="e">
        <f t="shared" si="250"/>
        <v>#REF!</v>
      </c>
      <c r="O1315" s="36" t="e">
        <f t="shared" si="251"/>
        <v>#REF!</v>
      </c>
      <c r="Q1315" s="37">
        <f t="shared" si="243"/>
        <v>0</v>
      </c>
      <c r="R1315" s="38" t="e">
        <f t="shared" si="244"/>
        <v>#REF!</v>
      </c>
      <c r="S1315" s="39" t="e">
        <f t="shared" si="245"/>
        <v>#REF!</v>
      </c>
    </row>
    <row r="1316" spans="1:19" x14ac:dyDescent="0.25">
      <c r="A1316" s="2"/>
      <c r="C1316">
        <f t="shared" si="246"/>
        <v>0</v>
      </c>
      <c r="D1316" s="32" t="e">
        <f t="shared" si="247"/>
        <v>#N/A</v>
      </c>
      <c r="E1316" s="32" t="e">
        <f>Basic!#REF!</f>
        <v>#REF!</v>
      </c>
      <c r="F1316" s="40"/>
      <c r="G1316" s="80">
        <f>IFERROR(VLOOKUP(A1316,HistData!Y:Z,2,FALSE)/100,G1315)</f>
        <v>0.19510000000000002</v>
      </c>
      <c r="H1316" s="80" t="str">
        <f>_xll.BDH($B$1,"IVOL_MONEYNESS",A1316,A1316,"IVOL_MATURITY=MATURITY_1STM","IVOL_MONEYNESS_LEVEL=MONEY_LVL_100_","DTS=H","FACTOR=.01","DAYS=W")</f>
        <v>#N/A Start Date</v>
      </c>
      <c r="I1316" s="81" t="str">
        <f t="shared" si="248"/>
        <v>#N/A Start Date</v>
      </c>
      <c r="J1316" s="34" t="e">
        <f t="shared" si="240"/>
        <v>#REF!</v>
      </c>
      <c r="K1316" s="35" t="e">
        <f t="shared" si="241"/>
        <v>#VALUE!</v>
      </c>
      <c r="L1316" s="35" t="e">
        <f t="shared" si="242"/>
        <v>#REF!</v>
      </c>
      <c r="M1316" s="35" t="e">
        <f t="shared" si="249"/>
        <v>#REF!</v>
      </c>
      <c r="N1316" s="35" t="e">
        <f t="shared" si="250"/>
        <v>#REF!</v>
      </c>
      <c r="O1316" s="36" t="e">
        <f t="shared" si="251"/>
        <v>#REF!</v>
      </c>
      <c r="Q1316" s="37">
        <f t="shared" si="243"/>
        <v>0</v>
      </c>
      <c r="R1316" s="38" t="e">
        <f t="shared" si="244"/>
        <v>#REF!</v>
      </c>
      <c r="S1316" s="39" t="e">
        <f t="shared" si="245"/>
        <v>#REF!</v>
      </c>
    </row>
    <row r="1317" spans="1:19" x14ac:dyDescent="0.25">
      <c r="A1317" s="2"/>
      <c r="C1317">
        <f t="shared" si="246"/>
        <v>0</v>
      </c>
      <c r="D1317" s="32" t="e">
        <f t="shared" si="247"/>
        <v>#N/A</v>
      </c>
      <c r="E1317" s="32" t="e">
        <f>Basic!#REF!</f>
        <v>#REF!</v>
      </c>
      <c r="F1317" s="40"/>
      <c r="G1317" s="80">
        <f>IFERROR(VLOOKUP(A1317,HistData!Y:Z,2,FALSE)/100,G1316)</f>
        <v>0.19510000000000002</v>
      </c>
      <c r="H1317" s="80" t="str">
        <f>_xll.BDH($B$1,"IVOL_MONEYNESS",A1317,A1317,"IVOL_MATURITY=MATURITY_1STM","IVOL_MONEYNESS_LEVEL=MONEY_LVL_100_","DTS=H","FACTOR=.01","DAYS=W")</f>
        <v>#N/A Start Date</v>
      </c>
      <c r="I1317" s="81" t="str">
        <f t="shared" si="248"/>
        <v>#N/A Start Date</v>
      </c>
      <c r="J1317" s="34" t="e">
        <f t="shared" si="240"/>
        <v>#REF!</v>
      </c>
      <c r="K1317" s="35" t="e">
        <f t="shared" si="241"/>
        <v>#VALUE!</v>
      </c>
      <c r="L1317" s="35" t="e">
        <f t="shared" si="242"/>
        <v>#REF!</v>
      </c>
      <c r="M1317" s="35" t="e">
        <f t="shared" si="249"/>
        <v>#REF!</v>
      </c>
      <c r="N1317" s="35" t="e">
        <f t="shared" si="250"/>
        <v>#REF!</v>
      </c>
      <c r="O1317" s="36" t="e">
        <f t="shared" si="251"/>
        <v>#REF!</v>
      </c>
      <c r="Q1317" s="37">
        <f t="shared" si="243"/>
        <v>0</v>
      </c>
      <c r="R1317" s="38" t="e">
        <f t="shared" si="244"/>
        <v>#REF!</v>
      </c>
      <c r="S1317" s="39" t="e">
        <f t="shared" si="245"/>
        <v>#REF!</v>
      </c>
    </row>
    <row r="1318" spans="1:19" x14ac:dyDescent="0.25">
      <c r="A1318" s="2"/>
      <c r="C1318">
        <f t="shared" si="246"/>
        <v>0</v>
      </c>
      <c r="D1318" s="32" t="e">
        <f t="shared" si="247"/>
        <v>#N/A</v>
      </c>
      <c r="E1318" s="32" t="e">
        <f>Basic!#REF!</f>
        <v>#REF!</v>
      </c>
      <c r="F1318" s="40"/>
      <c r="G1318" s="80">
        <f>IFERROR(VLOOKUP(A1318,HistData!Y:Z,2,FALSE)/100,G1317)</f>
        <v>0.19510000000000002</v>
      </c>
      <c r="H1318" s="80" t="str">
        <f>_xll.BDH($B$1,"IVOL_MONEYNESS",A1318,A1318,"IVOL_MATURITY=MATURITY_1STM","IVOL_MONEYNESS_LEVEL=MONEY_LVL_100_","DTS=H","FACTOR=.01","DAYS=W")</f>
        <v>#N/A Start Date</v>
      </c>
      <c r="I1318" s="81" t="str">
        <f t="shared" si="248"/>
        <v>#N/A Start Date</v>
      </c>
      <c r="J1318" s="34" t="e">
        <f t="shared" si="240"/>
        <v>#REF!</v>
      </c>
      <c r="K1318" s="35" t="e">
        <f t="shared" si="241"/>
        <v>#VALUE!</v>
      </c>
      <c r="L1318" s="35" t="e">
        <f t="shared" si="242"/>
        <v>#REF!</v>
      </c>
      <c r="M1318" s="35" t="e">
        <f t="shared" si="249"/>
        <v>#REF!</v>
      </c>
      <c r="N1318" s="35" t="e">
        <f t="shared" si="250"/>
        <v>#REF!</v>
      </c>
      <c r="O1318" s="36" t="e">
        <f t="shared" si="251"/>
        <v>#REF!</v>
      </c>
      <c r="Q1318" s="37">
        <f t="shared" si="243"/>
        <v>0</v>
      </c>
      <c r="R1318" s="38" t="e">
        <f t="shared" si="244"/>
        <v>#REF!</v>
      </c>
      <c r="S1318" s="39" t="e">
        <f t="shared" si="245"/>
        <v>#REF!</v>
      </c>
    </row>
    <row r="1319" spans="1:19" x14ac:dyDescent="0.25">
      <c r="A1319" s="2"/>
      <c r="C1319">
        <f t="shared" si="246"/>
        <v>0</v>
      </c>
      <c r="D1319" s="32" t="e">
        <f t="shared" si="247"/>
        <v>#N/A</v>
      </c>
      <c r="E1319" s="32" t="e">
        <f>Basic!#REF!</f>
        <v>#REF!</v>
      </c>
      <c r="F1319" s="40"/>
      <c r="G1319" s="80">
        <f>IFERROR(VLOOKUP(A1319,HistData!Y:Z,2,FALSE)/100,G1318)</f>
        <v>0.19510000000000002</v>
      </c>
      <c r="H1319" s="80" t="str">
        <f>_xll.BDH($B$1,"IVOL_MONEYNESS",A1319,A1319,"IVOL_MATURITY=MATURITY_1STM","IVOL_MONEYNESS_LEVEL=MONEY_LVL_100_","DTS=H","FACTOR=.01","DAYS=W")</f>
        <v>#N/A Start Date</v>
      </c>
      <c r="I1319" s="81" t="str">
        <f t="shared" si="248"/>
        <v>#N/A Start Date</v>
      </c>
      <c r="J1319" s="34" t="e">
        <f t="shared" si="240"/>
        <v>#REF!</v>
      </c>
      <c r="K1319" s="35" t="e">
        <f t="shared" si="241"/>
        <v>#VALUE!</v>
      </c>
      <c r="L1319" s="35" t="e">
        <f t="shared" si="242"/>
        <v>#REF!</v>
      </c>
      <c r="M1319" s="35" t="e">
        <f t="shared" si="249"/>
        <v>#REF!</v>
      </c>
      <c r="N1319" s="35" t="e">
        <f t="shared" si="250"/>
        <v>#REF!</v>
      </c>
      <c r="O1319" s="36" t="e">
        <f t="shared" si="251"/>
        <v>#REF!</v>
      </c>
      <c r="Q1319" s="37">
        <f t="shared" si="243"/>
        <v>0</v>
      </c>
      <c r="R1319" s="38" t="e">
        <f t="shared" si="244"/>
        <v>#REF!</v>
      </c>
      <c r="S1319" s="39" t="e">
        <f t="shared" si="245"/>
        <v>#REF!</v>
      </c>
    </row>
    <row r="1320" spans="1:19" x14ac:dyDescent="0.25">
      <c r="A1320" s="2"/>
      <c r="C1320">
        <f t="shared" si="246"/>
        <v>0</v>
      </c>
      <c r="D1320" s="32" t="e">
        <f t="shared" si="247"/>
        <v>#N/A</v>
      </c>
      <c r="E1320" s="32" t="e">
        <f>Basic!#REF!</f>
        <v>#REF!</v>
      </c>
      <c r="F1320" s="40"/>
      <c r="G1320" s="80">
        <f>IFERROR(VLOOKUP(A1320,HistData!Y:Z,2,FALSE)/100,G1319)</f>
        <v>0.19510000000000002</v>
      </c>
      <c r="H1320" s="80" t="str">
        <f>_xll.BDH($B$1,"IVOL_MONEYNESS",A1320,A1320,"IVOL_MATURITY=MATURITY_1STM","IVOL_MONEYNESS_LEVEL=MONEY_LVL_100_","DTS=H","FACTOR=.01","DAYS=W")</f>
        <v>#N/A Start Date</v>
      </c>
      <c r="I1320" s="81" t="str">
        <f t="shared" si="248"/>
        <v>#N/A Start Date</v>
      </c>
      <c r="J1320" s="34" t="e">
        <f t="shared" si="240"/>
        <v>#REF!</v>
      </c>
      <c r="K1320" s="35" t="e">
        <f t="shared" si="241"/>
        <v>#VALUE!</v>
      </c>
      <c r="L1320" s="35" t="e">
        <f t="shared" si="242"/>
        <v>#REF!</v>
      </c>
      <c r="M1320" s="35" t="e">
        <f t="shared" si="249"/>
        <v>#REF!</v>
      </c>
      <c r="N1320" s="35" t="e">
        <f t="shared" si="250"/>
        <v>#REF!</v>
      </c>
      <c r="O1320" s="36" t="e">
        <f t="shared" si="251"/>
        <v>#REF!</v>
      </c>
      <c r="Q1320" s="37">
        <f t="shared" si="243"/>
        <v>0</v>
      </c>
      <c r="R1320" s="38" t="e">
        <f t="shared" si="244"/>
        <v>#REF!</v>
      </c>
      <c r="S1320" s="39" t="e">
        <f t="shared" si="245"/>
        <v>#REF!</v>
      </c>
    </row>
    <row r="1321" spans="1:19" x14ac:dyDescent="0.25">
      <c r="A1321" s="2"/>
      <c r="C1321">
        <f t="shared" si="246"/>
        <v>0</v>
      </c>
      <c r="D1321" s="32" t="e">
        <f t="shared" si="247"/>
        <v>#N/A</v>
      </c>
      <c r="E1321" s="32" t="e">
        <f>Basic!#REF!</f>
        <v>#REF!</v>
      </c>
      <c r="F1321" s="40"/>
      <c r="G1321" s="80">
        <f>IFERROR(VLOOKUP(A1321,HistData!Y:Z,2,FALSE)/100,G1320)</f>
        <v>0.19510000000000002</v>
      </c>
      <c r="H1321" s="80" t="str">
        <f>_xll.BDH($B$1,"IVOL_MONEYNESS",A1321,A1321,"IVOL_MATURITY=MATURITY_1STM","IVOL_MONEYNESS_LEVEL=MONEY_LVL_100_","DTS=H","FACTOR=.01","DAYS=W")</f>
        <v>#N/A Start Date</v>
      </c>
      <c r="I1321" s="81" t="str">
        <f t="shared" si="248"/>
        <v>#N/A Start Date</v>
      </c>
      <c r="J1321" s="34" t="e">
        <f t="shared" si="240"/>
        <v>#REF!</v>
      </c>
      <c r="K1321" s="35" t="e">
        <f t="shared" si="241"/>
        <v>#VALUE!</v>
      </c>
      <c r="L1321" s="35" t="e">
        <f t="shared" si="242"/>
        <v>#REF!</v>
      </c>
      <c r="M1321" s="35" t="e">
        <f t="shared" si="249"/>
        <v>#REF!</v>
      </c>
      <c r="N1321" s="35" t="e">
        <f t="shared" si="250"/>
        <v>#REF!</v>
      </c>
      <c r="O1321" s="36" t="e">
        <f t="shared" si="251"/>
        <v>#REF!</v>
      </c>
      <c r="Q1321" s="37">
        <f t="shared" si="243"/>
        <v>0</v>
      </c>
      <c r="R1321" s="38" t="e">
        <f t="shared" si="244"/>
        <v>#REF!</v>
      </c>
      <c r="S1321" s="39" t="e">
        <f t="shared" si="245"/>
        <v>#REF!</v>
      </c>
    </row>
    <row r="1322" spans="1:19" x14ac:dyDescent="0.25">
      <c r="A1322" s="2"/>
      <c r="C1322">
        <f t="shared" si="246"/>
        <v>0</v>
      </c>
      <c r="D1322" s="32" t="e">
        <f t="shared" si="247"/>
        <v>#N/A</v>
      </c>
      <c r="E1322" s="32" t="e">
        <f>Basic!#REF!</f>
        <v>#REF!</v>
      </c>
      <c r="F1322" s="40"/>
      <c r="G1322" s="80">
        <f>IFERROR(VLOOKUP(A1322,HistData!Y:Z,2,FALSE)/100,G1321)</f>
        <v>0.19510000000000002</v>
      </c>
      <c r="H1322" s="80" t="str">
        <f>_xll.BDH($B$1,"IVOL_MONEYNESS",A1322,A1322,"IVOL_MATURITY=MATURITY_1STM","IVOL_MONEYNESS_LEVEL=MONEY_LVL_100_","DTS=H","FACTOR=.01","DAYS=W")</f>
        <v>#N/A Start Date</v>
      </c>
      <c r="I1322" s="81" t="str">
        <f t="shared" si="248"/>
        <v>#N/A Start Date</v>
      </c>
      <c r="J1322" s="34" t="e">
        <f t="shared" si="240"/>
        <v>#REF!</v>
      </c>
      <c r="K1322" s="35" t="e">
        <f t="shared" si="241"/>
        <v>#VALUE!</v>
      </c>
      <c r="L1322" s="35" t="e">
        <f t="shared" si="242"/>
        <v>#REF!</v>
      </c>
      <c r="M1322" s="35" t="e">
        <f t="shared" si="249"/>
        <v>#REF!</v>
      </c>
      <c r="N1322" s="35" t="e">
        <f t="shared" si="250"/>
        <v>#REF!</v>
      </c>
      <c r="O1322" s="36" t="e">
        <f t="shared" si="251"/>
        <v>#REF!</v>
      </c>
      <c r="Q1322" s="37">
        <f t="shared" si="243"/>
        <v>0</v>
      </c>
      <c r="R1322" s="38" t="e">
        <f t="shared" si="244"/>
        <v>#REF!</v>
      </c>
      <c r="S1322" s="39" t="e">
        <f t="shared" si="245"/>
        <v>#REF!</v>
      </c>
    </row>
    <row r="1323" spans="1:19" x14ac:dyDescent="0.25">
      <c r="A1323" s="2"/>
      <c r="C1323">
        <f t="shared" si="246"/>
        <v>0</v>
      </c>
      <c r="D1323" s="32" t="e">
        <f t="shared" si="247"/>
        <v>#N/A</v>
      </c>
      <c r="E1323" s="32" t="e">
        <f>Basic!#REF!</f>
        <v>#REF!</v>
      </c>
      <c r="F1323" s="40"/>
      <c r="G1323" s="80">
        <f>IFERROR(VLOOKUP(A1323,HistData!Y:Z,2,FALSE)/100,G1322)</f>
        <v>0.19510000000000002</v>
      </c>
      <c r="H1323" s="80" t="str">
        <f>_xll.BDH($B$1,"IVOL_MONEYNESS",A1323,A1323,"IVOL_MATURITY=MATURITY_1STM","IVOL_MONEYNESS_LEVEL=MONEY_LVL_100_","DTS=H","FACTOR=.01","DAYS=W")</f>
        <v>#N/A Start Date</v>
      </c>
      <c r="I1323" s="81" t="str">
        <f t="shared" si="248"/>
        <v>#N/A Start Date</v>
      </c>
      <c r="J1323" s="34" t="e">
        <f t="shared" si="240"/>
        <v>#REF!</v>
      </c>
      <c r="K1323" s="35" t="e">
        <f t="shared" si="241"/>
        <v>#VALUE!</v>
      </c>
      <c r="L1323" s="35" t="e">
        <f t="shared" si="242"/>
        <v>#REF!</v>
      </c>
      <c r="M1323" s="35" t="e">
        <f t="shared" si="249"/>
        <v>#REF!</v>
      </c>
      <c r="N1323" s="35" t="e">
        <f t="shared" si="250"/>
        <v>#REF!</v>
      </c>
      <c r="O1323" s="36" t="e">
        <f t="shared" si="251"/>
        <v>#REF!</v>
      </c>
      <c r="Q1323" s="37">
        <f t="shared" si="243"/>
        <v>0</v>
      </c>
      <c r="R1323" s="38" t="e">
        <f t="shared" si="244"/>
        <v>#REF!</v>
      </c>
      <c r="S1323" s="39" t="e">
        <f t="shared" si="245"/>
        <v>#REF!</v>
      </c>
    </row>
    <row r="1324" spans="1:19" x14ac:dyDescent="0.25">
      <c r="A1324" s="2"/>
      <c r="C1324">
        <f t="shared" si="246"/>
        <v>0</v>
      </c>
      <c r="D1324" s="32" t="e">
        <f t="shared" si="247"/>
        <v>#N/A</v>
      </c>
      <c r="E1324" s="32" t="e">
        <f>Basic!#REF!</f>
        <v>#REF!</v>
      </c>
      <c r="F1324" s="40"/>
      <c r="G1324" s="80">
        <f>IFERROR(VLOOKUP(A1324,HistData!Y:Z,2,FALSE)/100,G1323)</f>
        <v>0.19510000000000002</v>
      </c>
      <c r="H1324" s="80" t="str">
        <f>_xll.BDH($B$1,"IVOL_MONEYNESS",A1324,A1324,"IVOL_MATURITY=MATURITY_1STM","IVOL_MONEYNESS_LEVEL=MONEY_LVL_100_","DTS=H","FACTOR=.01","DAYS=W")</f>
        <v>#N/A Start Date</v>
      </c>
      <c r="I1324" s="81" t="str">
        <f t="shared" si="248"/>
        <v>#N/A Start Date</v>
      </c>
      <c r="J1324" s="34" t="e">
        <f t="shared" si="240"/>
        <v>#REF!</v>
      </c>
      <c r="K1324" s="35" t="e">
        <f t="shared" si="241"/>
        <v>#VALUE!</v>
      </c>
      <c r="L1324" s="35" t="e">
        <f t="shared" si="242"/>
        <v>#REF!</v>
      </c>
      <c r="M1324" s="35" t="e">
        <f t="shared" si="249"/>
        <v>#REF!</v>
      </c>
      <c r="N1324" s="35" t="e">
        <f t="shared" si="250"/>
        <v>#REF!</v>
      </c>
      <c r="O1324" s="36" t="e">
        <f t="shared" si="251"/>
        <v>#REF!</v>
      </c>
      <c r="Q1324" s="37">
        <f t="shared" si="243"/>
        <v>0</v>
      </c>
      <c r="R1324" s="38" t="e">
        <f t="shared" si="244"/>
        <v>#REF!</v>
      </c>
      <c r="S1324" s="39" t="e">
        <f t="shared" si="245"/>
        <v>#REF!</v>
      </c>
    </row>
    <row r="1325" spans="1:19" x14ac:dyDescent="0.25">
      <c r="A1325" s="2"/>
      <c r="C1325">
        <f t="shared" si="246"/>
        <v>0</v>
      </c>
      <c r="D1325" s="32" t="e">
        <f t="shared" si="247"/>
        <v>#N/A</v>
      </c>
      <c r="E1325" s="32" t="e">
        <f>Basic!#REF!</f>
        <v>#REF!</v>
      </c>
      <c r="F1325" s="40"/>
      <c r="G1325" s="80">
        <f>IFERROR(VLOOKUP(A1325,HistData!Y:Z,2,FALSE)/100,G1324)</f>
        <v>0.19510000000000002</v>
      </c>
      <c r="H1325" s="80" t="str">
        <f>_xll.BDH($B$1,"IVOL_MONEYNESS",A1325,A1325,"IVOL_MATURITY=MATURITY_1STM","IVOL_MONEYNESS_LEVEL=MONEY_LVL_100_","DTS=H","FACTOR=.01","DAYS=W")</f>
        <v>#N/A Start Date</v>
      </c>
      <c r="I1325" s="81" t="str">
        <f t="shared" si="248"/>
        <v>#N/A Start Date</v>
      </c>
      <c r="J1325" s="34" t="e">
        <f t="shared" si="240"/>
        <v>#REF!</v>
      </c>
      <c r="K1325" s="35" t="e">
        <f t="shared" si="241"/>
        <v>#VALUE!</v>
      </c>
      <c r="L1325" s="35" t="e">
        <f t="shared" si="242"/>
        <v>#REF!</v>
      </c>
      <c r="M1325" s="35" t="e">
        <f t="shared" si="249"/>
        <v>#REF!</v>
      </c>
      <c r="N1325" s="35" t="e">
        <f t="shared" si="250"/>
        <v>#REF!</v>
      </c>
      <c r="O1325" s="36" t="e">
        <f t="shared" si="251"/>
        <v>#REF!</v>
      </c>
      <c r="Q1325" s="37">
        <f t="shared" si="243"/>
        <v>0</v>
      </c>
      <c r="R1325" s="38" t="e">
        <f t="shared" si="244"/>
        <v>#REF!</v>
      </c>
      <c r="S1325" s="39" t="e">
        <f t="shared" si="245"/>
        <v>#REF!</v>
      </c>
    </row>
    <row r="1326" spans="1:19" x14ac:dyDescent="0.25">
      <c r="A1326" s="2"/>
      <c r="C1326">
        <f t="shared" si="246"/>
        <v>0</v>
      </c>
      <c r="D1326" s="32" t="e">
        <f t="shared" si="247"/>
        <v>#N/A</v>
      </c>
      <c r="E1326" s="32" t="e">
        <f>Basic!#REF!</f>
        <v>#REF!</v>
      </c>
      <c r="F1326" s="40"/>
      <c r="G1326" s="80">
        <f>IFERROR(VLOOKUP(A1326,HistData!Y:Z,2,FALSE)/100,G1325)</f>
        <v>0.19510000000000002</v>
      </c>
      <c r="H1326" s="80" t="str">
        <f>_xll.BDH($B$1,"IVOL_MONEYNESS",A1326,A1326,"IVOL_MATURITY=MATURITY_1STM","IVOL_MONEYNESS_LEVEL=MONEY_LVL_100_","DTS=H","FACTOR=.01","DAYS=W")</f>
        <v>#N/A Start Date</v>
      </c>
      <c r="I1326" s="81" t="str">
        <f t="shared" si="248"/>
        <v>#N/A Start Date</v>
      </c>
      <c r="J1326" s="34" t="e">
        <f t="shared" si="240"/>
        <v>#REF!</v>
      </c>
      <c r="K1326" s="35" t="e">
        <f t="shared" si="241"/>
        <v>#VALUE!</v>
      </c>
      <c r="L1326" s="35" t="e">
        <f t="shared" si="242"/>
        <v>#REF!</v>
      </c>
      <c r="M1326" s="35" t="e">
        <f t="shared" si="249"/>
        <v>#REF!</v>
      </c>
      <c r="N1326" s="35" t="e">
        <f t="shared" si="250"/>
        <v>#REF!</v>
      </c>
      <c r="O1326" s="36" t="e">
        <f t="shared" si="251"/>
        <v>#REF!</v>
      </c>
      <c r="Q1326" s="37">
        <f t="shared" si="243"/>
        <v>0</v>
      </c>
      <c r="R1326" s="38" t="e">
        <f t="shared" si="244"/>
        <v>#REF!</v>
      </c>
      <c r="S1326" s="39" t="e">
        <f t="shared" si="245"/>
        <v>#REF!</v>
      </c>
    </row>
    <row r="1327" spans="1:19" x14ac:dyDescent="0.25">
      <c r="A1327" s="2"/>
      <c r="C1327">
        <f t="shared" si="246"/>
        <v>0</v>
      </c>
      <c r="D1327" s="32" t="e">
        <f t="shared" si="247"/>
        <v>#N/A</v>
      </c>
      <c r="E1327" s="32" t="e">
        <f>Basic!#REF!</f>
        <v>#REF!</v>
      </c>
      <c r="F1327" s="40"/>
      <c r="G1327" s="80">
        <f>IFERROR(VLOOKUP(A1327,HistData!Y:Z,2,FALSE)/100,G1326)</f>
        <v>0.19510000000000002</v>
      </c>
      <c r="H1327" s="80" t="str">
        <f>_xll.BDH($B$1,"IVOL_MONEYNESS",A1327,A1327,"IVOL_MATURITY=MATURITY_1STM","IVOL_MONEYNESS_LEVEL=MONEY_LVL_100_","DTS=H","FACTOR=.01","DAYS=W")</f>
        <v>#N/A Start Date</v>
      </c>
      <c r="I1327" s="81" t="str">
        <f t="shared" si="248"/>
        <v>#N/A Start Date</v>
      </c>
      <c r="J1327" s="34" t="e">
        <f t="shared" si="240"/>
        <v>#REF!</v>
      </c>
      <c r="K1327" s="35" t="e">
        <f t="shared" si="241"/>
        <v>#VALUE!</v>
      </c>
      <c r="L1327" s="35" t="e">
        <f t="shared" si="242"/>
        <v>#REF!</v>
      </c>
      <c r="M1327" s="35" t="e">
        <f t="shared" si="249"/>
        <v>#REF!</v>
      </c>
      <c r="N1327" s="35" t="e">
        <f t="shared" si="250"/>
        <v>#REF!</v>
      </c>
      <c r="O1327" s="36" t="e">
        <f t="shared" si="251"/>
        <v>#REF!</v>
      </c>
      <c r="Q1327" s="37">
        <f t="shared" si="243"/>
        <v>0</v>
      </c>
      <c r="R1327" s="38" t="e">
        <f t="shared" si="244"/>
        <v>#REF!</v>
      </c>
      <c r="S1327" s="39" t="e">
        <f t="shared" si="245"/>
        <v>#REF!</v>
      </c>
    </row>
    <row r="1328" spans="1:19" x14ac:dyDescent="0.25">
      <c r="A1328" s="2"/>
      <c r="C1328">
        <f t="shared" si="246"/>
        <v>0</v>
      </c>
      <c r="D1328" s="32" t="e">
        <f t="shared" si="247"/>
        <v>#N/A</v>
      </c>
      <c r="E1328" s="32" t="e">
        <f>Basic!#REF!</f>
        <v>#REF!</v>
      </c>
      <c r="F1328" s="40"/>
      <c r="G1328" s="80">
        <f>IFERROR(VLOOKUP(A1328,HistData!Y:Z,2,FALSE)/100,G1327)</f>
        <v>0.19510000000000002</v>
      </c>
      <c r="H1328" s="80" t="str">
        <f>_xll.BDH($B$1,"IVOL_MONEYNESS",A1328,A1328,"IVOL_MATURITY=MATURITY_1STM","IVOL_MONEYNESS_LEVEL=MONEY_LVL_100_","DTS=H","FACTOR=.01","DAYS=W")</f>
        <v>#N/A Start Date</v>
      </c>
      <c r="I1328" s="81" t="str">
        <f t="shared" si="248"/>
        <v>#N/A Start Date</v>
      </c>
      <c r="J1328" s="34" t="e">
        <f t="shared" si="240"/>
        <v>#REF!</v>
      </c>
      <c r="K1328" s="35" t="e">
        <f t="shared" si="241"/>
        <v>#VALUE!</v>
      </c>
      <c r="L1328" s="35" t="e">
        <f t="shared" si="242"/>
        <v>#REF!</v>
      </c>
      <c r="M1328" s="35" t="e">
        <f t="shared" si="249"/>
        <v>#REF!</v>
      </c>
      <c r="N1328" s="35" t="e">
        <f t="shared" si="250"/>
        <v>#REF!</v>
      </c>
      <c r="O1328" s="36" t="e">
        <f t="shared" si="251"/>
        <v>#REF!</v>
      </c>
      <c r="Q1328" s="37">
        <f t="shared" si="243"/>
        <v>0</v>
      </c>
      <c r="R1328" s="38" t="e">
        <f t="shared" si="244"/>
        <v>#REF!</v>
      </c>
      <c r="S1328" s="39" t="e">
        <f t="shared" si="245"/>
        <v>#REF!</v>
      </c>
    </row>
    <row r="1329" spans="1:19" x14ac:dyDescent="0.25">
      <c r="A1329" s="2"/>
      <c r="C1329">
        <f t="shared" si="246"/>
        <v>0</v>
      </c>
      <c r="D1329" s="32" t="e">
        <f t="shared" si="247"/>
        <v>#N/A</v>
      </c>
      <c r="E1329" s="32" t="e">
        <f>Basic!#REF!</f>
        <v>#REF!</v>
      </c>
      <c r="F1329" s="40"/>
      <c r="G1329" s="80">
        <f>IFERROR(VLOOKUP(A1329,HistData!Y:Z,2,FALSE)/100,G1328)</f>
        <v>0.19510000000000002</v>
      </c>
      <c r="H1329" s="80" t="str">
        <f>_xll.BDH($B$1,"IVOL_MONEYNESS",A1329,A1329,"IVOL_MATURITY=MATURITY_1STM","IVOL_MONEYNESS_LEVEL=MONEY_LVL_100_","DTS=H","FACTOR=.01","DAYS=W")</f>
        <v>#N/A Start Date</v>
      </c>
      <c r="I1329" s="81" t="str">
        <f t="shared" si="248"/>
        <v>#N/A Start Date</v>
      </c>
      <c r="J1329" s="34" t="e">
        <f t="shared" si="240"/>
        <v>#REF!</v>
      </c>
      <c r="K1329" s="35" t="e">
        <f t="shared" si="241"/>
        <v>#VALUE!</v>
      </c>
      <c r="L1329" s="35" t="e">
        <f t="shared" si="242"/>
        <v>#REF!</v>
      </c>
      <c r="M1329" s="35" t="e">
        <f t="shared" si="249"/>
        <v>#REF!</v>
      </c>
      <c r="N1329" s="35" t="e">
        <f t="shared" si="250"/>
        <v>#REF!</v>
      </c>
      <c r="O1329" s="36" t="e">
        <f t="shared" si="251"/>
        <v>#REF!</v>
      </c>
      <c r="Q1329" s="37">
        <f t="shared" si="243"/>
        <v>0</v>
      </c>
      <c r="R1329" s="38" t="e">
        <f t="shared" si="244"/>
        <v>#REF!</v>
      </c>
      <c r="S1329" s="39" t="e">
        <f t="shared" si="245"/>
        <v>#REF!</v>
      </c>
    </row>
    <row r="1330" spans="1:19" x14ac:dyDescent="0.25">
      <c r="A1330" s="2"/>
      <c r="C1330">
        <f t="shared" si="246"/>
        <v>0</v>
      </c>
      <c r="D1330" s="32" t="e">
        <f t="shared" si="247"/>
        <v>#N/A</v>
      </c>
      <c r="E1330" s="32" t="e">
        <f>Basic!#REF!</f>
        <v>#REF!</v>
      </c>
      <c r="F1330" s="40"/>
      <c r="G1330" s="80">
        <f>IFERROR(VLOOKUP(A1330,HistData!Y:Z,2,FALSE)/100,G1329)</f>
        <v>0.19510000000000002</v>
      </c>
      <c r="H1330" s="80" t="str">
        <f>_xll.BDH($B$1,"IVOL_MONEYNESS",A1330,A1330,"IVOL_MATURITY=MATURITY_1STM","IVOL_MONEYNESS_LEVEL=MONEY_LVL_100_","DTS=H","FACTOR=.01","DAYS=W")</f>
        <v>#N/A Start Date</v>
      </c>
      <c r="I1330" s="81" t="str">
        <f t="shared" si="248"/>
        <v>#N/A Start Date</v>
      </c>
      <c r="J1330" s="34" t="e">
        <f t="shared" si="240"/>
        <v>#REF!</v>
      </c>
      <c r="K1330" s="35" t="e">
        <f t="shared" si="241"/>
        <v>#VALUE!</v>
      </c>
      <c r="L1330" s="35" t="e">
        <f t="shared" si="242"/>
        <v>#REF!</v>
      </c>
      <c r="M1330" s="35" t="e">
        <f t="shared" si="249"/>
        <v>#REF!</v>
      </c>
      <c r="N1330" s="35" t="e">
        <f t="shared" si="250"/>
        <v>#REF!</v>
      </c>
      <c r="O1330" s="36" t="e">
        <f t="shared" si="251"/>
        <v>#REF!</v>
      </c>
      <c r="Q1330" s="37">
        <f t="shared" si="243"/>
        <v>0</v>
      </c>
      <c r="R1330" s="38" t="e">
        <f t="shared" si="244"/>
        <v>#REF!</v>
      </c>
      <c r="S1330" s="39" t="e">
        <f t="shared" si="245"/>
        <v>#REF!</v>
      </c>
    </row>
    <row r="1331" spans="1:19" x14ac:dyDescent="0.25">
      <c r="A1331" s="2"/>
      <c r="C1331">
        <f t="shared" si="246"/>
        <v>0</v>
      </c>
      <c r="D1331" s="32" t="e">
        <f t="shared" si="247"/>
        <v>#N/A</v>
      </c>
      <c r="E1331" s="32" t="e">
        <f>Basic!#REF!</f>
        <v>#REF!</v>
      </c>
      <c r="F1331" s="40"/>
      <c r="G1331" s="80">
        <f>IFERROR(VLOOKUP(A1331,HistData!Y:Z,2,FALSE)/100,G1330)</f>
        <v>0.19510000000000002</v>
      </c>
      <c r="H1331" s="80" t="str">
        <f>_xll.BDH($B$1,"IVOL_MONEYNESS",A1331,A1331,"IVOL_MATURITY=MATURITY_1STM","IVOL_MONEYNESS_LEVEL=MONEY_LVL_100_","DTS=H","FACTOR=.01","DAYS=W")</f>
        <v>#N/A Start Date</v>
      </c>
      <c r="I1331" s="81" t="str">
        <f t="shared" si="248"/>
        <v>#N/A Start Date</v>
      </c>
      <c r="J1331" s="34" t="e">
        <f t="shared" si="240"/>
        <v>#REF!</v>
      </c>
      <c r="K1331" s="35" t="e">
        <f t="shared" si="241"/>
        <v>#VALUE!</v>
      </c>
      <c r="L1331" s="35" t="e">
        <f t="shared" si="242"/>
        <v>#REF!</v>
      </c>
      <c r="M1331" s="35" t="e">
        <f t="shared" si="249"/>
        <v>#REF!</v>
      </c>
      <c r="N1331" s="35" t="e">
        <f t="shared" si="250"/>
        <v>#REF!</v>
      </c>
      <c r="O1331" s="36" t="e">
        <f t="shared" si="251"/>
        <v>#REF!</v>
      </c>
      <c r="Q1331" s="37">
        <f t="shared" si="243"/>
        <v>0</v>
      </c>
      <c r="R1331" s="38" t="e">
        <f t="shared" si="244"/>
        <v>#REF!</v>
      </c>
      <c r="S1331" s="39" t="e">
        <f t="shared" si="245"/>
        <v>#REF!</v>
      </c>
    </row>
    <row r="1332" spans="1:19" x14ac:dyDescent="0.25">
      <c r="A1332" s="2"/>
      <c r="C1332">
        <f t="shared" si="246"/>
        <v>0</v>
      </c>
      <c r="D1332" s="32" t="e">
        <f t="shared" si="247"/>
        <v>#N/A</v>
      </c>
      <c r="E1332" s="32" t="e">
        <f>Basic!#REF!</f>
        <v>#REF!</v>
      </c>
      <c r="F1332" s="40"/>
      <c r="G1332" s="80">
        <f>IFERROR(VLOOKUP(A1332,HistData!Y:Z,2,FALSE)/100,G1331)</f>
        <v>0.19510000000000002</v>
      </c>
      <c r="H1332" s="80" t="str">
        <f>_xll.BDH($B$1,"IVOL_MONEYNESS",A1332,A1332,"IVOL_MATURITY=MATURITY_1STM","IVOL_MONEYNESS_LEVEL=MONEY_LVL_100_","DTS=H","FACTOR=.01","DAYS=W")</f>
        <v>#N/A Start Date</v>
      </c>
      <c r="I1332" s="81" t="str">
        <f t="shared" si="248"/>
        <v>#N/A Start Date</v>
      </c>
      <c r="J1332" s="34" t="e">
        <f t="shared" si="240"/>
        <v>#REF!</v>
      </c>
      <c r="K1332" s="35" t="e">
        <f t="shared" si="241"/>
        <v>#VALUE!</v>
      </c>
      <c r="L1332" s="35" t="e">
        <f t="shared" si="242"/>
        <v>#REF!</v>
      </c>
      <c r="M1332" s="35" t="e">
        <f t="shared" si="249"/>
        <v>#REF!</v>
      </c>
      <c r="N1332" s="35" t="e">
        <f t="shared" si="250"/>
        <v>#REF!</v>
      </c>
      <c r="O1332" s="36" t="e">
        <f t="shared" si="251"/>
        <v>#REF!</v>
      </c>
      <c r="Q1332" s="37">
        <f t="shared" si="243"/>
        <v>0</v>
      </c>
      <c r="R1332" s="38" t="e">
        <f t="shared" si="244"/>
        <v>#REF!</v>
      </c>
      <c r="S1332" s="39" t="e">
        <f t="shared" si="245"/>
        <v>#REF!</v>
      </c>
    </row>
    <row r="1333" spans="1:19" x14ac:dyDescent="0.25">
      <c r="A1333" s="2"/>
      <c r="C1333">
        <f t="shared" si="246"/>
        <v>0</v>
      </c>
      <c r="D1333" s="32" t="e">
        <f t="shared" si="247"/>
        <v>#N/A</v>
      </c>
      <c r="E1333" s="32" t="e">
        <f>Basic!#REF!</f>
        <v>#REF!</v>
      </c>
      <c r="F1333" s="40"/>
      <c r="G1333" s="80">
        <f>IFERROR(VLOOKUP(A1333,HistData!Y:Z,2,FALSE)/100,G1332)</f>
        <v>0.19510000000000002</v>
      </c>
      <c r="H1333" s="80" t="str">
        <f>_xll.BDH($B$1,"IVOL_MONEYNESS",A1333,A1333,"IVOL_MATURITY=MATURITY_1STM","IVOL_MONEYNESS_LEVEL=MONEY_LVL_100_","DTS=H","FACTOR=.01","DAYS=W")</f>
        <v>#N/A Start Date</v>
      </c>
      <c r="I1333" s="81" t="str">
        <f t="shared" si="248"/>
        <v>#N/A Start Date</v>
      </c>
      <c r="J1333" s="34" t="e">
        <f t="shared" si="240"/>
        <v>#REF!</v>
      </c>
      <c r="K1333" s="35" t="e">
        <f t="shared" si="241"/>
        <v>#VALUE!</v>
      </c>
      <c r="L1333" s="35" t="e">
        <f t="shared" si="242"/>
        <v>#REF!</v>
      </c>
      <c r="M1333" s="35" t="e">
        <f t="shared" si="249"/>
        <v>#REF!</v>
      </c>
      <c r="N1333" s="35" t="e">
        <f t="shared" si="250"/>
        <v>#REF!</v>
      </c>
      <c r="O1333" s="36" t="e">
        <f t="shared" si="251"/>
        <v>#REF!</v>
      </c>
      <c r="Q1333" s="37">
        <f t="shared" si="243"/>
        <v>0</v>
      </c>
      <c r="R1333" s="38" t="e">
        <f t="shared" si="244"/>
        <v>#REF!</v>
      </c>
      <c r="S1333" s="39" t="e">
        <f t="shared" si="245"/>
        <v>#REF!</v>
      </c>
    </row>
    <row r="1334" spans="1:19" x14ac:dyDescent="0.25">
      <c r="A1334" s="2"/>
      <c r="C1334">
        <f t="shared" si="246"/>
        <v>0</v>
      </c>
      <c r="D1334" s="32" t="e">
        <f t="shared" si="247"/>
        <v>#N/A</v>
      </c>
      <c r="E1334" s="32" t="e">
        <f>Basic!#REF!</f>
        <v>#REF!</v>
      </c>
      <c r="F1334" s="40"/>
      <c r="G1334" s="80">
        <f>IFERROR(VLOOKUP(A1334,HistData!Y:Z,2,FALSE)/100,G1333)</f>
        <v>0.19510000000000002</v>
      </c>
      <c r="H1334" s="80" t="str">
        <f>_xll.BDH($B$1,"IVOL_MONEYNESS",A1334,A1334,"IVOL_MATURITY=MATURITY_1STM","IVOL_MONEYNESS_LEVEL=MONEY_LVL_100_","DTS=H","FACTOR=.01","DAYS=W")</f>
        <v>#N/A Start Date</v>
      </c>
      <c r="I1334" s="81" t="str">
        <f t="shared" si="248"/>
        <v>#N/A Start Date</v>
      </c>
      <c r="J1334" s="34" t="e">
        <f t="shared" si="240"/>
        <v>#REF!</v>
      </c>
      <c r="K1334" s="35" t="e">
        <f t="shared" si="241"/>
        <v>#VALUE!</v>
      </c>
      <c r="L1334" s="35" t="e">
        <f t="shared" si="242"/>
        <v>#REF!</v>
      </c>
      <c r="M1334" s="35" t="e">
        <f t="shared" si="249"/>
        <v>#REF!</v>
      </c>
      <c r="N1334" s="35" t="e">
        <f t="shared" si="250"/>
        <v>#REF!</v>
      </c>
      <c r="O1334" s="36" t="e">
        <f t="shared" si="251"/>
        <v>#REF!</v>
      </c>
      <c r="Q1334" s="37">
        <f t="shared" si="243"/>
        <v>0</v>
      </c>
      <c r="R1334" s="38" t="e">
        <f t="shared" si="244"/>
        <v>#REF!</v>
      </c>
      <c r="S1334" s="39" t="e">
        <f t="shared" si="245"/>
        <v>#REF!</v>
      </c>
    </row>
    <row r="1335" spans="1:19" x14ac:dyDescent="0.25">
      <c r="A1335" s="2"/>
      <c r="C1335">
        <f t="shared" si="246"/>
        <v>0</v>
      </c>
      <c r="D1335" s="32" t="e">
        <f t="shared" si="247"/>
        <v>#N/A</v>
      </c>
      <c r="E1335" s="32" t="e">
        <f>Basic!#REF!</f>
        <v>#REF!</v>
      </c>
      <c r="F1335" s="40"/>
      <c r="G1335" s="80">
        <f>IFERROR(VLOOKUP(A1335,HistData!Y:Z,2,FALSE)/100,G1334)</f>
        <v>0.19510000000000002</v>
      </c>
      <c r="H1335" s="80" t="str">
        <f>_xll.BDH($B$1,"IVOL_MONEYNESS",A1335,A1335,"IVOL_MATURITY=MATURITY_1STM","IVOL_MONEYNESS_LEVEL=MONEY_LVL_100_","DTS=H","FACTOR=.01","DAYS=W")</f>
        <v>#N/A Start Date</v>
      </c>
      <c r="I1335" s="81" t="str">
        <f t="shared" si="248"/>
        <v>#N/A Start Date</v>
      </c>
      <c r="J1335" s="34" t="e">
        <f t="shared" si="240"/>
        <v>#REF!</v>
      </c>
      <c r="K1335" s="35" t="e">
        <f t="shared" si="241"/>
        <v>#VALUE!</v>
      </c>
      <c r="L1335" s="35" t="e">
        <f t="shared" si="242"/>
        <v>#REF!</v>
      </c>
      <c r="M1335" s="35" t="e">
        <f t="shared" si="249"/>
        <v>#REF!</v>
      </c>
      <c r="N1335" s="35" t="e">
        <f t="shared" si="250"/>
        <v>#REF!</v>
      </c>
      <c r="O1335" s="36" t="e">
        <f t="shared" si="251"/>
        <v>#REF!</v>
      </c>
      <c r="Q1335" s="37">
        <f t="shared" si="243"/>
        <v>0</v>
      </c>
      <c r="R1335" s="38" t="e">
        <f t="shared" si="244"/>
        <v>#REF!</v>
      </c>
      <c r="S1335" s="39" t="e">
        <f t="shared" si="245"/>
        <v>#REF!</v>
      </c>
    </row>
    <row r="1336" spans="1:19" x14ac:dyDescent="0.25">
      <c r="A1336" s="2"/>
      <c r="C1336">
        <f t="shared" si="246"/>
        <v>0</v>
      </c>
      <c r="D1336" s="32" t="e">
        <f t="shared" si="247"/>
        <v>#N/A</v>
      </c>
      <c r="E1336" s="32" t="e">
        <f>Basic!#REF!</f>
        <v>#REF!</v>
      </c>
      <c r="F1336" s="40"/>
      <c r="G1336" s="80">
        <f>IFERROR(VLOOKUP(A1336,HistData!Y:Z,2,FALSE)/100,G1335)</f>
        <v>0.19510000000000002</v>
      </c>
      <c r="H1336" s="80" t="str">
        <f>_xll.BDH($B$1,"IVOL_MONEYNESS",A1336,A1336,"IVOL_MATURITY=MATURITY_1STM","IVOL_MONEYNESS_LEVEL=MONEY_LVL_100_","DTS=H","FACTOR=.01","DAYS=W")</f>
        <v>#N/A Start Date</v>
      </c>
      <c r="I1336" s="81" t="str">
        <f t="shared" si="248"/>
        <v>#N/A Start Date</v>
      </c>
      <c r="J1336" s="34" t="e">
        <f t="shared" si="240"/>
        <v>#REF!</v>
      </c>
      <c r="K1336" s="35" t="e">
        <f t="shared" si="241"/>
        <v>#VALUE!</v>
      </c>
      <c r="L1336" s="35" t="e">
        <f t="shared" si="242"/>
        <v>#REF!</v>
      </c>
      <c r="M1336" s="35" t="e">
        <f t="shared" si="249"/>
        <v>#REF!</v>
      </c>
      <c r="N1336" s="35" t="e">
        <f t="shared" si="250"/>
        <v>#REF!</v>
      </c>
      <c r="O1336" s="36" t="e">
        <f t="shared" si="251"/>
        <v>#REF!</v>
      </c>
      <c r="Q1336" s="37">
        <f t="shared" si="243"/>
        <v>0</v>
      </c>
      <c r="R1336" s="38" t="e">
        <f t="shared" si="244"/>
        <v>#REF!</v>
      </c>
      <c r="S1336" s="39" t="e">
        <f t="shared" si="245"/>
        <v>#REF!</v>
      </c>
    </row>
    <row r="1337" spans="1:19" x14ac:dyDescent="0.25">
      <c r="A1337" s="2"/>
      <c r="C1337">
        <f t="shared" si="246"/>
        <v>0</v>
      </c>
      <c r="D1337" s="32" t="e">
        <f t="shared" si="247"/>
        <v>#N/A</v>
      </c>
      <c r="E1337" s="32" t="e">
        <f>Basic!#REF!</f>
        <v>#REF!</v>
      </c>
      <c r="F1337" s="40"/>
      <c r="G1337" s="80">
        <f>IFERROR(VLOOKUP(A1337,HistData!Y:Z,2,FALSE)/100,G1336)</f>
        <v>0.19510000000000002</v>
      </c>
      <c r="H1337" s="80" t="str">
        <f>_xll.BDH($B$1,"IVOL_MONEYNESS",A1337,A1337,"IVOL_MATURITY=MATURITY_1STM","IVOL_MONEYNESS_LEVEL=MONEY_LVL_100_","DTS=H","FACTOR=.01","DAYS=W")</f>
        <v>#N/A Start Date</v>
      </c>
      <c r="I1337" s="81" t="str">
        <f t="shared" si="248"/>
        <v>#N/A Start Date</v>
      </c>
      <c r="J1337" s="34" t="e">
        <f t="shared" si="240"/>
        <v>#REF!</v>
      </c>
      <c r="K1337" s="35" t="e">
        <f t="shared" si="241"/>
        <v>#VALUE!</v>
      </c>
      <c r="L1337" s="35" t="e">
        <f t="shared" si="242"/>
        <v>#REF!</v>
      </c>
      <c r="M1337" s="35" t="e">
        <f t="shared" si="249"/>
        <v>#REF!</v>
      </c>
      <c r="N1337" s="35" t="e">
        <f t="shared" si="250"/>
        <v>#REF!</v>
      </c>
      <c r="O1337" s="36" t="e">
        <f t="shared" si="251"/>
        <v>#REF!</v>
      </c>
      <c r="Q1337" s="37">
        <f t="shared" si="243"/>
        <v>0</v>
      </c>
      <c r="R1337" s="38" t="e">
        <f t="shared" si="244"/>
        <v>#REF!</v>
      </c>
      <c r="S1337" s="39" t="e">
        <f t="shared" si="245"/>
        <v>#REF!</v>
      </c>
    </row>
    <row r="1338" spans="1:19" x14ac:dyDescent="0.25">
      <c r="A1338" s="2"/>
      <c r="C1338">
        <f t="shared" si="246"/>
        <v>0</v>
      </c>
      <c r="D1338" s="32" t="e">
        <f t="shared" si="247"/>
        <v>#N/A</v>
      </c>
      <c r="E1338" s="32" t="e">
        <f>Basic!#REF!</f>
        <v>#REF!</v>
      </c>
      <c r="F1338" s="40"/>
      <c r="G1338" s="80">
        <f>IFERROR(VLOOKUP(A1338,HistData!Y:Z,2,FALSE)/100,G1337)</f>
        <v>0.19510000000000002</v>
      </c>
      <c r="H1338" s="80" t="str">
        <f>_xll.BDH($B$1,"IVOL_MONEYNESS",A1338,A1338,"IVOL_MATURITY=MATURITY_1STM","IVOL_MONEYNESS_LEVEL=MONEY_LVL_100_","DTS=H","FACTOR=.01","DAYS=W")</f>
        <v>#N/A Start Date</v>
      </c>
      <c r="I1338" s="81" t="str">
        <f t="shared" si="248"/>
        <v>#N/A Start Date</v>
      </c>
      <c r="J1338" s="34" t="e">
        <f t="shared" si="240"/>
        <v>#REF!</v>
      </c>
      <c r="K1338" s="35" t="e">
        <f t="shared" si="241"/>
        <v>#VALUE!</v>
      </c>
      <c r="L1338" s="35" t="e">
        <f t="shared" si="242"/>
        <v>#REF!</v>
      </c>
      <c r="M1338" s="35" t="e">
        <f t="shared" si="249"/>
        <v>#REF!</v>
      </c>
      <c r="N1338" s="35" t="e">
        <f t="shared" si="250"/>
        <v>#REF!</v>
      </c>
      <c r="O1338" s="36" t="e">
        <f t="shared" si="251"/>
        <v>#REF!</v>
      </c>
      <c r="Q1338" s="37">
        <f t="shared" si="243"/>
        <v>0</v>
      </c>
      <c r="R1338" s="38" t="e">
        <f t="shared" si="244"/>
        <v>#REF!</v>
      </c>
      <c r="S1338" s="39" t="e">
        <f t="shared" si="245"/>
        <v>#REF!</v>
      </c>
    </row>
    <row r="1339" spans="1:19" x14ac:dyDescent="0.25">
      <c r="A1339" s="2"/>
      <c r="C1339">
        <f t="shared" si="246"/>
        <v>0</v>
      </c>
      <c r="D1339" s="32" t="e">
        <f t="shared" si="247"/>
        <v>#N/A</v>
      </c>
      <c r="E1339" s="32" t="e">
        <f>Basic!#REF!</f>
        <v>#REF!</v>
      </c>
      <c r="F1339" s="40"/>
      <c r="G1339" s="80">
        <f>IFERROR(VLOOKUP(A1339,HistData!Y:Z,2,FALSE)/100,G1338)</f>
        <v>0.19510000000000002</v>
      </c>
      <c r="H1339" s="80" t="str">
        <f>_xll.BDH($B$1,"IVOL_MONEYNESS",A1339,A1339,"IVOL_MATURITY=MATURITY_1STM","IVOL_MONEYNESS_LEVEL=MONEY_LVL_100_","DTS=H","FACTOR=.01","DAYS=W")</f>
        <v>#N/A Start Date</v>
      </c>
      <c r="I1339" s="81" t="str">
        <f t="shared" si="248"/>
        <v>#N/A Start Date</v>
      </c>
      <c r="J1339" s="34" t="e">
        <f t="shared" si="240"/>
        <v>#REF!</v>
      </c>
      <c r="K1339" s="35" t="e">
        <f t="shared" si="241"/>
        <v>#VALUE!</v>
      </c>
      <c r="L1339" s="35" t="e">
        <f t="shared" si="242"/>
        <v>#REF!</v>
      </c>
      <c r="M1339" s="35" t="e">
        <f t="shared" si="249"/>
        <v>#REF!</v>
      </c>
      <c r="N1339" s="35" t="e">
        <f t="shared" si="250"/>
        <v>#REF!</v>
      </c>
      <c r="O1339" s="36" t="e">
        <f t="shared" si="251"/>
        <v>#REF!</v>
      </c>
      <c r="Q1339" s="37">
        <f t="shared" si="243"/>
        <v>0</v>
      </c>
      <c r="R1339" s="38" t="e">
        <f t="shared" si="244"/>
        <v>#REF!</v>
      </c>
      <c r="S1339" s="39" t="e">
        <f t="shared" si="245"/>
        <v>#REF!</v>
      </c>
    </row>
    <row r="1340" spans="1:19" x14ac:dyDescent="0.25">
      <c r="A1340" s="2"/>
      <c r="C1340">
        <f t="shared" si="246"/>
        <v>0</v>
      </c>
      <c r="D1340" s="32" t="e">
        <f t="shared" si="247"/>
        <v>#N/A</v>
      </c>
      <c r="E1340" s="32" t="e">
        <f>Basic!#REF!</f>
        <v>#REF!</v>
      </c>
      <c r="F1340" s="40"/>
      <c r="G1340" s="80">
        <f>IFERROR(VLOOKUP(A1340,HistData!Y:Z,2,FALSE)/100,G1339)</f>
        <v>0.19510000000000002</v>
      </c>
      <c r="H1340" s="80" t="str">
        <f>_xll.BDH($B$1,"IVOL_MONEYNESS",A1340,A1340,"IVOL_MATURITY=MATURITY_1STM","IVOL_MONEYNESS_LEVEL=MONEY_LVL_100_","DTS=H","FACTOR=.01","DAYS=W")</f>
        <v>#N/A Start Date</v>
      </c>
      <c r="I1340" s="81" t="str">
        <f t="shared" si="248"/>
        <v>#N/A Start Date</v>
      </c>
      <c r="J1340" s="34" t="e">
        <f t="shared" si="240"/>
        <v>#REF!</v>
      </c>
      <c r="K1340" s="35" t="e">
        <f t="shared" si="241"/>
        <v>#VALUE!</v>
      </c>
      <c r="L1340" s="35" t="e">
        <f t="shared" si="242"/>
        <v>#REF!</v>
      </c>
      <c r="M1340" s="35" t="e">
        <f t="shared" si="249"/>
        <v>#REF!</v>
      </c>
      <c r="N1340" s="35" t="e">
        <f t="shared" si="250"/>
        <v>#REF!</v>
      </c>
      <c r="O1340" s="36" t="e">
        <f t="shared" si="251"/>
        <v>#REF!</v>
      </c>
      <c r="Q1340" s="37">
        <f t="shared" si="243"/>
        <v>0</v>
      </c>
      <c r="R1340" s="38" t="e">
        <f t="shared" si="244"/>
        <v>#REF!</v>
      </c>
      <c r="S1340" s="39" t="e">
        <f t="shared" si="245"/>
        <v>#REF!</v>
      </c>
    </row>
    <row r="1341" spans="1:19" x14ac:dyDescent="0.25">
      <c r="A1341" s="2"/>
      <c r="C1341">
        <f t="shared" si="246"/>
        <v>0</v>
      </c>
      <c r="D1341" s="32" t="e">
        <f t="shared" si="247"/>
        <v>#N/A</v>
      </c>
      <c r="E1341" s="32" t="e">
        <f>Basic!#REF!</f>
        <v>#REF!</v>
      </c>
      <c r="F1341" s="40"/>
      <c r="G1341" s="80">
        <f>IFERROR(VLOOKUP(A1341,HistData!Y:Z,2,FALSE)/100,G1340)</f>
        <v>0.19510000000000002</v>
      </c>
      <c r="H1341" s="80" t="str">
        <f>_xll.BDH($B$1,"IVOL_MONEYNESS",A1341,A1341,"IVOL_MATURITY=MATURITY_1STM","IVOL_MONEYNESS_LEVEL=MONEY_LVL_100_","DTS=H","FACTOR=.01","DAYS=W")</f>
        <v>#N/A Start Date</v>
      </c>
      <c r="I1341" s="81" t="str">
        <f t="shared" si="248"/>
        <v>#N/A Start Date</v>
      </c>
      <c r="J1341" s="34" t="e">
        <f t="shared" si="240"/>
        <v>#REF!</v>
      </c>
      <c r="K1341" s="35" t="e">
        <f t="shared" si="241"/>
        <v>#VALUE!</v>
      </c>
      <c r="L1341" s="35" t="e">
        <f t="shared" si="242"/>
        <v>#REF!</v>
      </c>
      <c r="M1341" s="35" t="e">
        <f t="shared" si="249"/>
        <v>#REF!</v>
      </c>
      <c r="N1341" s="35" t="e">
        <f t="shared" si="250"/>
        <v>#REF!</v>
      </c>
      <c r="O1341" s="36" t="e">
        <f t="shared" si="251"/>
        <v>#REF!</v>
      </c>
      <c r="Q1341" s="37">
        <f t="shared" si="243"/>
        <v>0</v>
      </c>
      <c r="R1341" s="38" t="e">
        <f t="shared" si="244"/>
        <v>#REF!</v>
      </c>
      <c r="S1341" s="39" t="e">
        <f t="shared" si="245"/>
        <v>#REF!</v>
      </c>
    </row>
    <row r="1342" spans="1:19" x14ac:dyDescent="0.25">
      <c r="A1342" s="2"/>
      <c r="C1342">
        <f t="shared" si="246"/>
        <v>0</v>
      </c>
      <c r="D1342" s="32" t="e">
        <f t="shared" si="247"/>
        <v>#N/A</v>
      </c>
      <c r="E1342" s="32" t="e">
        <f>Basic!#REF!</f>
        <v>#REF!</v>
      </c>
      <c r="F1342" s="40"/>
      <c r="G1342" s="80">
        <f>IFERROR(VLOOKUP(A1342,HistData!Y:Z,2,FALSE)/100,G1341)</f>
        <v>0.19510000000000002</v>
      </c>
      <c r="H1342" s="80" t="str">
        <f>_xll.BDH($B$1,"IVOL_MONEYNESS",A1342,A1342,"IVOL_MATURITY=MATURITY_1STM","IVOL_MONEYNESS_LEVEL=MONEY_LVL_100_","DTS=H","FACTOR=.01","DAYS=W")</f>
        <v>#N/A Start Date</v>
      </c>
      <c r="I1342" s="81" t="str">
        <f t="shared" si="248"/>
        <v>#N/A Start Date</v>
      </c>
      <c r="J1342" s="34" t="e">
        <f t="shared" si="240"/>
        <v>#REF!</v>
      </c>
      <c r="K1342" s="35" t="e">
        <f t="shared" si="241"/>
        <v>#VALUE!</v>
      </c>
      <c r="L1342" s="35" t="e">
        <f t="shared" si="242"/>
        <v>#REF!</v>
      </c>
      <c r="M1342" s="35" t="e">
        <f t="shared" si="249"/>
        <v>#REF!</v>
      </c>
      <c r="N1342" s="35" t="e">
        <f t="shared" si="250"/>
        <v>#REF!</v>
      </c>
      <c r="O1342" s="36" t="e">
        <f t="shared" si="251"/>
        <v>#REF!</v>
      </c>
      <c r="Q1342" s="37">
        <f t="shared" si="243"/>
        <v>0</v>
      </c>
      <c r="R1342" s="38" t="e">
        <f t="shared" si="244"/>
        <v>#REF!</v>
      </c>
      <c r="S1342" s="39" t="e">
        <f t="shared" si="245"/>
        <v>#REF!</v>
      </c>
    </row>
    <row r="1343" spans="1:19" x14ac:dyDescent="0.25">
      <c r="A1343" s="2"/>
      <c r="C1343">
        <f t="shared" si="246"/>
        <v>0</v>
      </c>
      <c r="D1343" s="32" t="e">
        <f t="shared" si="247"/>
        <v>#N/A</v>
      </c>
      <c r="E1343" s="32" t="e">
        <f>Basic!#REF!</f>
        <v>#REF!</v>
      </c>
      <c r="F1343" s="40"/>
      <c r="G1343" s="80">
        <f>IFERROR(VLOOKUP(A1343,HistData!Y:Z,2,FALSE)/100,G1342)</f>
        <v>0.19510000000000002</v>
      </c>
      <c r="H1343" s="80" t="str">
        <f>_xll.BDH($B$1,"IVOL_MONEYNESS",A1343,A1343,"IVOL_MATURITY=MATURITY_1STM","IVOL_MONEYNESS_LEVEL=MONEY_LVL_100_","DTS=H","FACTOR=.01","DAYS=W")</f>
        <v>#N/A Start Date</v>
      </c>
      <c r="I1343" s="81" t="str">
        <f t="shared" si="248"/>
        <v>#N/A Start Date</v>
      </c>
      <c r="J1343" s="34" t="e">
        <f t="shared" si="240"/>
        <v>#REF!</v>
      </c>
      <c r="K1343" s="35" t="e">
        <f t="shared" si="241"/>
        <v>#VALUE!</v>
      </c>
      <c r="L1343" s="35" t="e">
        <f t="shared" si="242"/>
        <v>#REF!</v>
      </c>
      <c r="M1343" s="35" t="e">
        <f t="shared" si="249"/>
        <v>#REF!</v>
      </c>
      <c r="N1343" s="35" t="e">
        <f t="shared" si="250"/>
        <v>#REF!</v>
      </c>
      <c r="O1343" s="36" t="e">
        <f t="shared" si="251"/>
        <v>#REF!</v>
      </c>
      <c r="Q1343" s="37">
        <f t="shared" si="243"/>
        <v>0</v>
      </c>
      <c r="R1343" s="38" t="e">
        <f t="shared" si="244"/>
        <v>#REF!</v>
      </c>
      <c r="S1343" s="39" t="e">
        <f t="shared" si="245"/>
        <v>#REF!</v>
      </c>
    </row>
    <row r="1344" spans="1:19" x14ac:dyDescent="0.25">
      <c r="A1344" s="2"/>
      <c r="C1344">
        <f t="shared" si="246"/>
        <v>0</v>
      </c>
      <c r="D1344" s="32" t="e">
        <f t="shared" si="247"/>
        <v>#N/A</v>
      </c>
      <c r="E1344" s="32" t="e">
        <f>Basic!#REF!</f>
        <v>#REF!</v>
      </c>
      <c r="F1344" s="40"/>
      <c r="G1344" s="80">
        <f>IFERROR(VLOOKUP(A1344,HistData!Y:Z,2,FALSE)/100,G1343)</f>
        <v>0.19510000000000002</v>
      </c>
      <c r="H1344" s="80" t="str">
        <f>_xll.BDH($B$1,"IVOL_MONEYNESS",A1344,A1344,"IVOL_MATURITY=MATURITY_1STM","IVOL_MONEYNESS_LEVEL=MONEY_LVL_100_","DTS=H","FACTOR=.01","DAYS=W")</f>
        <v>#N/A Start Date</v>
      </c>
      <c r="I1344" s="81" t="str">
        <f t="shared" si="248"/>
        <v>#N/A Start Date</v>
      </c>
      <c r="J1344" s="34" t="e">
        <f t="shared" si="240"/>
        <v>#REF!</v>
      </c>
      <c r="K1344" s="35" t="e">
        <f t="shared" si="241"/>
        <v>#VALUE!</v>
      </c>
      <c r="L1344" s="35" t="e">
        <f t="shared" si="242"/>
        <v>#REF!</v>
      </c>
      <c r="M1344" s="35" t="e">
        <f t="shared" si="249"/>
        <v>#REF!</v>
      </c>
      <c r="N1344" s="35" t="e">
        <f t="shared" si="250"/>
        <v>#REF!</v>
      </c>
      <c r="O1344" s="36" t="e">
        <f t="shared" si="251"/>
        <v>#REF!</v>
      </c>
      <c r="Q1344" s="37">
        <f t="shared" si="243"/>
        <v>0</v>
      </c>
      <c r="R1344" s="38" t="e">
        <f t="shared" si="244"/>
        <v>#REF!</v>
      </c>
      <c r="S1344" s="39" t="e">
        <f t="shared" si="245"/>
        <v>#REF!</v>
      </c>
    </row>
    <row r="1345" spans="1:19" x14ac:dyDescent="0.25">
      <c r="A1345" s="2"/>
      <c r="C1345">
        <f t="shared" si="246"/>
        <v>0</v>
      </c>
      <c r="D1345" s="32" t="e">
        <f t="shared" si="247"/>
        <v>#N/A</v>
      </c>
      <c r="E1345" s="32" t="e">
        <f>Basic!#REF!</f>
        <v>#REF!</v>
      </c>
      <c r="F1345" s="40"/>
      <c r="G1345" s="80">
        <f>IFERROR(VLOOKUP(A1345,HistData!Y:Z,2,FALSE)/100,G1344)</f>
        <v>0.19510000000000002</v>
      </c>
      <c r="H1345" s="80" t="str">
        <f>_xll.BDH($B$1,"IVOL_MONEYNESS",A1345,A1345,"IVOL_MATURITY=MATURITY_1STM","IVOL_MONEYNESS_LEVEL=MONEY_LVL_100_","DTS=H","FACTOR=.01","DAYS=W")</f>
        <v>#N/A Start Date</v>
      </c>
      <c r="I1345" s="81" t="str">
        <f t="shared" si="248"/>
        <v>#N/A Start Date</v>
      </c>
      <c r="J1345" s="34" t="e">
        <f t="shared" si="240"/>
        <v>#REF!</v>
      </c>
      <c r="K1345" s="35" t="e">
        <f t="shared" si="241"/>
        <v>#VALUE!</v>
      </c>
      <c r="L1345" s="35" t="e">
        <f t="shared" si="242"/>
        <v>#REF!</v>
      </c>
      <c r="M1345" s="35" t="e">
        <f t="shared" si="249"/>
        <v>#REF!</v>
      </c>
      <c r="N1345" s="35" t="e">
        <f t="shared" si="250"/>
        <v>#REF!</v>
      </c>
      <c r="O1345" s="36" t="e">
        <f t="shared" si="251"/>
        <v>#REF!</v>
      </c>
      <c r="Q1345" s="37">
        <f t="shared" si="243"/>
        <v>0</v>
      </c>
      <c r="R1345" s="38" t="e">
        <f t="shared" si="244"/>
        <v>#REF!</v>
      </c>
      <c r="S1345" s="39" t="e">
        <f t="shared" si="245"/>
        <v>#REF!</v>
      </c>
    </row>
    <row r="1346" spans="1:19" x14ac:dyDescent="0.25">
      <c r="A1346" s="2"/>
      <c r="C1346">
        <f t="shared" si="246"/>
        <v>0</v>
      </c>
      <c r="D1346" s="32" t="e">
        <f t="shared" si="247"/>
        <v>#N/A</v>
      </c>
      <c r="E1346" s="32" t="e">
        <f>Basic!#REF!</f>
        <v>#REF!</v>
      </c>
      <c r="F1346" s="40"/>
      <c r="G1346" s="80">
        <f>IFERROR(VLOOKUP(A1346,HistData!Y:Z,2,FALSE)/100,G1345)</f>
        <v>0.19510000000000002</v>
      </c>
      <c r="H1346" s="80" t="str">
        <f>_xll.BDH($B$1,"IVOL_MONEYNESS",A1346,A1346,"IVOL_MATURITY=MATURITY_1STM","IVOL_MONEYNESS_LEVEL=MONEY_LVL_100_","DTS=H","FACTOR=.01","DAYS=W")</f>
        <v>#N/A Start Date</v>
      </c>
      <c r="I1346" s="81" t="str">
        <f t="shared" si="248"/>
        <v>#N/A Start Date</v>
      </c>
      <c r="J1346" s="34" t="e">
        <f t="shared" si="240"/>
        <v>#REF!</v>
      </c>
      <c r="K1346" s="35" t="e">
        <f t="shared" si="241"/>
        <v>#VALUE!</v>
      </c>
      <c r="L1346" s="35" t="e">
        <f t="shared" si="242"/>
        <v>#REF!</v>
      </c>
      <c r="M1346" s="35" t="e">
        <f t="shared" si="249"/>
        <v>#REF!</v>
      </c>
      <c r="N1346" s="35" t="e">
        <f t="shared" si="250"/>
        <v>#REF!</v>
      </c>
      <c r="O1346" s="36" t="e">
        <f t="shared" si="251"/>
        <v>#REF!</v>
      </c>
      <c r="Q1346" s="37">
        <f t="shared" si="243"/>
        <v>0</v>
      </c>
      <c r="R1346" s="38" t="e">
        <f t="shared" si="244"/>
        <v>#REF!</v>
      </c>
      <c r="S1346" s="39" t="e">
        <f t="shared" si="245"/>
        <v>#REF!</v>
      </c>
    </row>
    <row r="1347" spans="1:19" x14ac:dyDescent="0.25">
      <c r="A1347" s="2"/>
      <c r="C1347">
        <f t="shared" si="246"/>
        <v>0</v>
      </c>
      <c r="D1347" s="32" t="e">
        <f t="shared" si="247"/>
        <v>#N/A</v>
      </c>
      <c r="E1347" s="32" t="e">
        <f>Basic!#REF!</f>
        <v>#REF!</v>
      </c>
      <c r="F1347" s="40"/>
      <c r="G1347" s="80">
        <f>IFERROR(VLOOKUP(A1347,HistData!Y:Z,2,FALSE)/100,G1346)</f>
        <v>0.19510000000000002</v>
      </c>
      <c r="H1347" s="80" t="str">
        <f>_xll.BDH($B$1,"IVOL_MONEYNESS",A1347,A1347,"IVOL_MATURITY=MATURITY_1STM","IVOL_MONEYNESS_LEVEL=MONEY_LVL_100_","DTS=H","FACTOR=.01","DAYS=W")</f>
        <v>#N/A Start Date</v>
      </c>
      <c r="I1347" s="81" t="str">
        <f t="shared" si="248"/>
        <v>#N/A Start Date</v>
      </c>
      <c r="J1347" s="34" t="e">
        <f t="shared" si="240"/>
        <v>#REF!</v>
      </c>
      <c r="K1347" s="35" t="e">
        <f t="shared" si="241"/>
        <v>#VALUE!</v>
      </c>
      <c r="L1347" s="35" t="e">
        <f t="shared" si="242"/>
        <v>#REF!</v>
      </c>
      <c r="M1347" s="35" t="e">
        <f t="shared" si="249"/>
        <v>#REF!</v>
      </c>
      <c r="N1347" s="35" t="e">
        <f t="shared" si="250"/>
        <v>#REF!</v>
      </c>
      <c r="O1347" s="36" t="e">
        <f t="shared" si="251"/>
        <v>#REF!</v>
      </c>
      <c r="Q1347" s="37">
        <f t="shared" si="243"/>
        <v>0</v>
      </c>
      <c r="R1347" s="38" t="e">
        <f t="shared" si="244"/>
        <v>#REF!</v>
      </c>
      <c r="S1347" s="39" t="e">
        <f t="shared" si="245"/>
        <v>#REF!</v>
      </c>
    </row>
    <row r="1348" spans="1:19" x14ac:dyDescent="0.25">
      <c r="A1348" s="2"/>
      <c r="C1348">
        <f t="shared" si="246"/>
        <v>0</v>
      </c>
      <c r="D1348" s="32" t="e">
        <f t="shared" si="247"/>
        <v>#N/A</v>
      </c>
      <c r="E1348" s="32" t="e">
        <f>Basic!#REF!</f>
        <v>#REF!</v>
      </c>
      <c r="F1348" s="40"/>
      <c r="G1348" s="80">
        <f>IFERROR(VLOOKUP(A1348,HistData!Y:Z,2,FALSE)/100,G1347)</f>
        <v>0.19510000000000002</v>
      </c>
      <c r="H1348" s="80" t="str">
        <f>_xll.BDH($B$1,"IVOL_MONEYNESS",A1348,A1348,"IVOL_MATURITY=MATURITY_1STM","IVOL_MONEYNESS_LEVEL=MONEY_LVL_100_","DTS=H","FACTOR=.01","DAYS=W")</f>
        <v>#N/A Start Date</v>
      </c>
      <c r="I1348" s="81" t="str">
        <f t="shared" si="248"/>
        <v>#N/A Start Date</v>
      </c>
      <c r="J1348" s="34" t="e">
        <f t="shared" si="240"/>
        <v>#REF!</v>
      </c>
      <c r="K1348" s="35" t="e">
        <f t="shared" si="241"/>
        <v>#VALUE!</v>
      </c>
      <c r="L1348" s="35" t="e">
        <f t="shared" si="242"/>
        <v>#REF!</v>
      </c>
      <c r="M1348" s="35" t="e">
        <f t="shared" si="249"/>
        <v>#REF!</v>
      </c>
      <c r="N1348" s="35" t="e">
        <f t="shared" si="250"/>
        <v>#REF!</v>
      </c>
      <c r="O1348" s="36" t="e">
        <f t="shared" si="251"/>
        <v>#REF!</v>
      </c>
      <c r="Q1348" s="37">
        <f t="shared" si="243"/>
        <v>0</v>
      </c>
      <c r="R1348" s="38" t="e">
        <f t="shared" si="244"/>
        <v>#REF!</v>
      </c>
      <c r="S1348" s="39" t="e">
        <f t="shared" si="245"/>
        <v>#REF!</v>
      </c>
    </row>
    <row r="1349" spans="1:19" x14ac:dyDescent="0.25">
      <c r="A1349" s="2"/>
      <c r="C1349">
        <f t="shared" si="246"/>
        <v>0</v>
      </c>
      <c r="D1349" s="32" t="e">
        <f t="shared" si="247"/>
        <v>#N/A</v>
      </c>
      <c r="E1349" s="32" t="e">
        <f>Basic!#REF!</f>
        <v>#REF!</v>
      </c>
      <c r="F1349" s="40"/>
      <c r="G1349" s="80">
        <f>IFERROR(VLOOKUP(A1349,HistData!Y:Z,2,FALSE)/100,G1348)</f>
        <v>0.19510000000000002</v>
      </c>
      <c r="H1349" s="80" t="str">
        <f>_xll.BDH($B$1,"IVOL_MONEYNESS",A1349,A1349,"IVOL_MATURITY=MATURITY_1STM","IVOL_MONEYNESS_LEVEL=MONEY_LVL_100_","DTS=H","FACTOR=.01","DAYS=W")</f>
        <v>#N/A Start Date</v>
      </c>
      <c r="I1349" s="81" t="str">
        <f t="shared" si="248"/>
        <v>#N/A Start Date</v>
      </c>
      <c r="J1349" s="34" t="e">
        <f t="shared" si="240"/>
        <v>#REF!</v>
      </c>
      <c r="K1349" s="35" t="e">
        <f t="shared" si="241"/>
        <v>#VALUE!</v>
      </c>
      <c r="L1349" s="35" t="e">
        <f t="shared" si="242"/>
        <v>#REF!</v>
      </c>
      <c r="M1349" s="35" t="e">
        <f t="shared" si="249"/>
        <v>#REF!</v>
      </c>
      <c r="N1349" s="35" t="e">
        <f t="shared" si="250"/>
        <v>#REF!</v>
      </c>
      <c r="O1349" s="36" t="e">
        <f t="shared" si="251"/>
        <v>#REF!</v>
      </c>
      <c r="Q1349" s="37">
        <f t="shared" si="243"/>
        <v>0</v>
      </c>
      <c r="R1349" s="38" t="e">
        <f t="shared" si="244"/>
        <v>#REF!</v>
      </c>
      <c r="S1349" s="39" t="e">
        <f t="shared" si="245"/>
        <v>#REF!</v>
      </c>
    </row>
    <row r="1350" spans="1:19" x14ac:dyDescent="0.25">
      <c r="A1350" s="2"/>
      <c r="C1350">
        <f t="shared" si="246"/>
        <v>0</v>
      </c>
      <c r="D1350" s="32" t="e">
        <f t="shared" si="247"/>
        <v>#N/A</v>
      </c>
      <c r="E1350" s="32" t="e">
        <f>Basic!#REF!</f>
        <v>#REF!</v>
      </c>
      <c r="F1350" s="40"/>
      <c r="G1350" s="80">
        <f>IFERROR(VLOOKUP(A1350,HistData!Y:Z,2,FALSE)/100,G1349)</f>
        <v>0.19510000000000002</v>
      </c>
      <c r="H1350" s="80" t="str">
        <f>_xll.BDH($B$1,"IVOL_MONEYNESS",A1350,A1350,"IVOL_MATURITY=MATURITY_1STM","IVOL_MONEYNESS_LEVEL=MONEY_LVL_100_","DTS=H","FACTOR=.01","DAYS=W")</f>
        <v>#N/A Start Date</v>
      </c>
      <c r="I1350" s="81" t="str">
        <f t="shared" si="248"/>
        <v>#N/A Start Date</v>
      </c>
      <c r="J1350" s="34" t="e">
        <f t="shared" ref="J1350:J1413" si="252">++E1350*EXP(-F1350*(D1350/365))</f>
        <v>#REF!</v>
      </c>
      <c r="K1350" s="35" t="e">
        <f t="shared" ref="K1350:K1413" si="253">+I1350*(D1350/365)^0.5</f>
        <v>#VALUE!</v>
      </c>
      <c r="L1350" s="35" t="e">
        <f t="shared" ref="L1350:L1413" si="254">++(LN(B1350/E1350)+(F1350+I1350*I1350/2)*(D1350/365))/(I1350*(D1350/365)^0.5)</f>
        <v>#REF!</v>
      </c>
      <c r="M1350" s="35" t="e">
        <f t="shared" si="249"/>
        <v>#REF!</v>
      </c>
      <c r="N1350" s="35" t="e">
        <f t="shared" si="250"/>
        <v>#REF!</v>
      </c>
      <c r="O1350" s="36" t="e">
        <f t="shared" si="251"/>
        <v>#REF!</v>
      </c>
      <c r="Q1350" s="37">
        <f t="shared" ref="Q1350:Q1413" si="255">A1350</f>
        <v>0</v>
      </c>
      <c r="R1350" s="38" t="e">
        <f t="shared" ref="R1350:R1413" si="256">+N1350*B1350-O1350</f>
        <v>#REF!</v>
      </c>
      <c r="S1350" s="39" t="e">
        <f t="shared" ref="S1350:S1413" si="257">+R1350+J1350-B1350</f>
        <v>#REF!</v>
      </c>
    </row>
    <row r="1351" spans="1:19" x14ac:dyDescent="0.25">
      <c r="A1351" s="2"/>
      <c r="C1351">
        <f t="shared" ref="C1351:C1414" si="258">IF(AND(DAY(A1351)&gt;=15,DAY(A1351)&lt;=21,WEEKDAY(A1351)-1=5),1,0)</f>
        <v>0</v>
      </c>
      <c r="D1351" s="32" t="e">
        <f t="shared" ref="D1351:D1414" si="259">MATCH(1,C1352:C1395,0)</f>
        <v>#N/A</v>
      </c>
      <c r="E1351" s="32" t="e">
        <f>Basic!#REF!</f>
        <v>#REF!</v>
      </c>
      <c r="F1351" s="40"/>
      <c r="G1351" s="80">
        <f>IFERROR(VLOOKUP(A1351,HistData!Y:Z,2,FALSE)/100,G1350)</f>
        <v>0.19510000000000002</v>
      </c>
      <c r="H1351" s="80" t="str">
        <f>_xll.BDH($B$1,"IVOL_MONEYNESS",A1351,A1351,"IVOL_MATURITY=MATURITY_1STM","IVOL_MONEYNESS_LEVEL=MONEY_LVL_100_","DTS=H","FACTOR=.01","DAYS=W")</f>
        <v>#N/A Start Date</v>
      </c>
      <c r="I1351" s="81" t="str">
        <f t="shared" ref="I1351:I1414" si="260">H1351</f>
        <v>#N/A Start Date</v>
      </c>
      <c r="J1351" s="34" t="e">
        <f t="shared" si="252"/>
        <v>#REF!</v>
      </c>
      <c r="K1351" s="35" t="e">
        <f t="shared" si="253"/>
        <v>#VALUE!</v>
      </c>
      <c r="L1351" s="35" t="e">
        <f t="shared" si="254"/>
        <v>#REF!</v>
      </c>
      <c r="M1351" s="35" t="e">
        <f t="shared" ref="M1351:M1414" si="261">+L1351-K1351</f>
        <v>#REF!</v>
      </c>
      <c r="N1351" s="35" t="e">
        <f t="shared" ref="N1351:N1414" si="262">NORMDIST(L1351,0,1,TRUE)</f>
        <v>#REF!</v>
      </c>
      <c r="O1351" s="36" t="e">
        <f t="shared" ref="O1351:O1414" si="263">NORMDIST(M1351,0,1,TRUE)*J1351</f>
        <v>#REF!</v>
      </c>
      <c r="Q1351" s="37">
        <f t="shared" si="255"/>
        <v>0</v>
      </c>
      <c r="R1351" s="38" t="e">
        <f t="shared" si="256"/>
        <v>#REF!</v>
      </c>
      <c r="S1351" s="39" t="e">
        <f t="shared" si="257"/>
        <v>#REF!</v>
      </c>
    </row>
    <row r="1352" spans="1:19" x14ac:dyDescent="0.25">
      <c r="A1352" s="2"/>
      <c r="C1352">
        <f t="shared" si="258"/>
        <v>0</v>
      </c>
      <c r="D1352" s="32" t="e">
        <f t="shared" si="259"/>
        <v>#N/A</v>
      </c>
      <c r="E1352" s="32" t="e">
        <f>Basic!#REF!</f>
        <v>#REF!</v>
      </c>
      <c r="F1352" s="40"/>
      <c r="G1352" s="80">
        <f>IFERROR(VLOOKUP(A1352,HistData!Y:Z,2,FALSE)/100,G1351)</f>
        <v>0.19510000000000002</v>
      </c>
      <c r="H1352" s="80" t="str">
        <f>_xll.BDH($B$1,"IVOL_MONEYNESS",A1352,A1352,"IVOL_MATURITY=MATURITY_1STM","IVOL_MONEYNESS_LEVEL=MONEY_LVL_100_","DTS=H","FACTOR=.01","DAYS=W")</f>
        <v>#N/A Start Date</v>
      </c>
      <c r="I1352" s="81" t="str">
        <f t="shared" si="260"/>
        <v>#N/A Start Date</v>
      </c>
      <c r="J1352" s="34" t="e">
        <f t="shared" si="252"/>
        <v>#REF!</v>
      </c>
      <c r="K1352" s="35" t="e">
        <f t="shared" si="253"/>
        <v>#VALUE!</v>
      </c>
      <c r="L1352" s="35" t="e">
        <f t="shared" si="254"/>
        <v>#REF!</v>
      </c>
      <c r="M1352" s="35" t="e">
        <f t="shared" si="261"/>
        <v>#REF!</v>
      </c>
      <c r="N1352" s="35" t="e">
        <f t="shared" si="262"/>
        <v>#REF!</v>
      </c>
      <c r="O1352" s="36" t="e">
        <f t="shared" si="263"/>
        <v>#REF!</v>
      </c>
      <c r="Q1352" s="37">
        <f t="shared" si="255"/>
        <v>0</v>
      </c>
      <c r="R1352" s="38" t="e">
        <f t="shared" si="256"/>
        <v>#REF!</v>
      </c>
      <c r="S1352" s="39" t="e">
        <f t="shared" si="257"/>
        <v>#REF!</v>
      </c>
    </row>
    <row r="1353" spans="1:19" x14ac:dyDescent="0.25">
      <c r="A1353" s="2"/>
      <c r="C1353">
        <f t="shared" si="258"/>
        <v>0</v>
      </c>
      <c r="D1353" s="32" t="e">
        <f t="shared" si="259"/>
        <v>#N/A</v>
      </c>
      <c r="E1353" s="32" t="e">
        <f>Basic!#REF!</f>
        <v>#REF!</v>
      </c>
      <c r="F1353" s="40"/>
      <c r="G1353" s="80">
        <f>IFERROR(VLOOKUP(A1353,HistData!Y:Z,2,FALSE)/100,G1352)</f>
        <v>0.19510000000000002</v>
      </c>
      <c r="H1353" s="80" t="str">
        <f>_xll.BDH($B$1,"IVOL_MONEYNESS",A1353,A1353,"IVOL_MATURITY=MATURITY_1STM","IVOL_MONEYNESS_LEVEL=MONEY_LVL_100_","DTS=H","FACTOR=.01","DAYS=W")</f>
        <v>#N/A Start Date</v>
      </c>
      <c r="I1353" s="81" t="str">
        <f t="shared" si="260"/>
        <v>#N/A Start Date</v>
      </c>
      <c r="J1353" s="34" t="e">
        <f t="shared" si="252"/>
        <v>#REF!</v>
      </c>
      <c r="K1353" s="35" t="e">
        <f t="shared" si="253"/>
        <v>#VALUE!</v>
      </c>
      <c r="L1353" s="35" t="e">
        <f t="shared" si="254"/>
        <v>#REF!</v>
      </c>
      <c r="M1353" s="35" t="e">
        <f t="shared" si="261"/>
        <v>#REF!</v>
      </c>
      <c r="N1353" s="35" t="e">
        <f t="shared" si="262"/>
        <v>#REF!</v>
      </c>
      <c r="O1353" s="36" t="e">
        <f t="shared" si="263"/>
        <v>#REF!</v>
      </c>
      <c r="Q1353" s="37">
        <f t="shared" si="255"/>
        <v>0</v>
      </c>
      <c r="R1353" s="38" t="e">
        <f t="shared" si="256"/>
        <v>#REF!</v>
      </c>
      <c r="S1353" s="39" t="e">
        <f t="shared" si="257"/>
        <v>#REF!</v>
      </c>
    </row>
    <row r="1354" spans="1:19" x14ac:dyDescent="0.25">
      <c r="A1354" s="2"/>
      <c r="C1354">
        <f t="shared" si="258"/>
        <v>0</v>
      </c>
      <c r="D1354" s="32" t="e">
        <f t="shared" si="259"/>
        <v>#N/A</v>
      </c>
      <c r="E1354" s="32" t="e">
        <f>Basic!#REF!</f>
        <v>#REF!</v>
      </c>
      <c r="F1354" s="40"/>
      <c r="G1354" s="80">
        <f>IFERROR(VLOOKUP(A1354,HistData!Y:Z,2,FALSE)/100,G1353)</f>
        <v>0.19510000000000002</v>
      </c>
      <c r="H1354" s="80" t="str">
        <f>_xll.BDH($B$1,"IVOL_MONEYNESS",A1354,A1354,"IVOL_MATURITY=MATURITY_1STM","IVOL_MONEYNESS_LEVEL=MONEY_LVL_100_","DTS=H","FACTOR=.01","DAYS=W")</f>
        <v>#N/A Start Date</v>
      </c>
      <c r="I1354" s="81" t="str">
        <f t="shared" si="260"/>
        <v>#N/A Start Date</v>
      </c>
      <c r="J1354" s="34" t="e">
        <f t="shared" si="252"/>
        <v>#REF!</v>
      </c>
      <c r="K1354" s="35" t="e">
        <f t="shared" si="253"/>
        <v>#VALUE!</v>
      </c>
      <c r="L1354" s="35" t="e">
        <f t="shared" si="254"/>
        <v>#REF!</v>
      </c>
      <c r="M1354" s="35" t="e">
        <f t="shared" si="261"/>
        <v>#REF!</v>
      </c>
      <c r="N1354" s="35" t="e">
        <f t="shared" si="262"/>
        <v>#REF!</v>
      </c>
      <c r="O1354" s="36" t="e">
        <f t="shared" si="263"/>
        <v>#REF!</v>
      </c>
      <c r="Q1354" s="37">
        <f t="shared" si="255"/>
        <v>0</v>
      </c>
      <c r="R1354" s="38" t="e">
        <f t="shared" si="256"/>
        <v>#REF!</v>
      </c>
      <c r="S1354" s="39" t="e">
        <f t="shared" si="257"/>
        <v>#REF!</v>
      </c>
    </row>
    <row r="1355" spans="1:19" x14ac:dyDescent="0.25">
      <c r="A1355" s="2"/>
      <c r="C1355">
        <f t="shared" si="258"/>
        <v>0</v>
      </c>
      <c r="D1355" s="32" t="e">
        <f t="shared" si="259"/>
        <v>#N/A</v>
      </c>
      <c r="E1355" s="32" t="e">
        <f>Basic!#REF!</f>
        <v>#REF!</v>
      </c>
      <c r="F1355" s="40"/>
      <c r="G1355" s="80">
        <f>IFERROR(VLOOKUP(A1355,HistData!Y:Z,2,FALSE)/100,G1354)</f>
        <v>0.19510000000000002</v>
      </c>
      <c r="H1355" s="80" t="str">
        <f>_xll.BDH($B$1,"IVOL_MONEYNESS",A1355,A1355,"IVOL_MATURITY=MATURITY_1STM","IVOL_MONEYNESS_LEVEL=MONEY_LVL_100_","DTS=H","FACTOR=.01","DAYS=W")</f>
        <v>#N/A Start Date</v>
      </c>
      <c r="I1355" s="81" t="str">
        <f t="shared" si="260"/>
        <v>#N/A Start Date</v>
      </c>
      <c r="J1355" s="34" t="e">
        <f t="shared" si="252"/>
        <v>#REF!</v>
      </c>
      <c r="K1355" s="35" t="e">
        <f t="shared" si="253"/>
        <v>#VALUE!</v>
      </c>
      <c r="L1355" s="35" t="e">
        <f t="shared" si="254"/>
        <v>#REF!</v>
      </c>
      <c r="M1355" s="35" t="e">
        <f t="shared" si="261"/>
        <v>#REF!</v>
      </c>
      <c r="N1355" s="35" t="e">
        <f t="shared" si="262"/>
        <v>#REF!</v>
      </c>
      <c r="O1355" s="36" t="e">
        <f t="shared" si="263"/>
        <v>#REF!</v>
      </c>
      <c r="Q1355" s="37">
        <f t="shared" si="255"/>
        <v>0</v>
      </c>
      <c r="R1355" s="38" t="e">
        <f t="shared" si="256"/>
        <v>#REF!</v>
      </c>
      <c r="S1355" s="39" t="e">
        <f t="shared" si="257"/>
        <v>#REF!</v>
      </c>
    </row>
    <row r="1356" spans="1:19" x14ac:dyDescent="0.25">
      <c r="A1356" s="2"/>
      <c r="C1356">
        <f t="shared" si="258"/>
        <v>0</v>
      </c>
      <c r="D1356" s="32" t="e">
        <f t="shared" si="259"/>
        <v>#N/A</v>
      </c>
      <c r="E1356" s="32" t="e">
        <f>Basic!#REF!</f>
        <v>#REF!</v>
      </c>
      <c r="F1356" s="40"/>
      <c r="G1356" s="80">
        <f>IFERROR(VLOOKUP(A1356,HistData!Y:Z,2,FALSE)/100,G1355)</f>
        <v>0.19510000000000002</v>
      </c>
      <c r="H1356" s="80" t="str">
        <f>_xll.BDH($B$1,"IVOL_MONEYNESS",A1356,A1356,"IVOL_MATURITY=MATURITY_1STM","IVOL_MONEYNESS_LEVEL=MONEY_LVL_100_","DTS=H","FACTOR=.01","DAYS=W")</f>
        <v>#N/A Start Date</v>
      </c>
      <c r="I1356" s="81" t="str">
        <f t="shared" si="260"/>
        <v>#N/A Start Date</v>
      </c>
      <c r="J1356" s="34" t="e">
        <f t="shared" si="252"/>
        <v>#REF!</v>
      </c>
      <c r="K1356" s="35" t="e">
        <f t="shared" si="253"/>
        <v>#VALUE!</v>
      </c>
      <c r="L1356" s="35" t="e">
        <f t="shared" si="254"/>
        <v>#REF!</v>
      </c>
      <c r="M1356" s="35" t="e">
        <f t="shared" si="261"/>
        <v>#REF!</v>
      </c>
      <c r="N1356" s="35" t="e">
        <f t="shared" si="262"/>
        <v>#REF!</v>
      </c>
      <c r="O1356" s="36" t="e">
        <f t="shared" si="263"/>
        <v>#REF!</v>
      </c>
      <c r="Q1356" s="37">
        <f t="shared" si="255"/>
        <v>0</v>
      </c>
      <c r="R1356" s="38" t="e">
        <f t="shared" si="256"/>
        <v>#REF!</v>
      </c>
      <c r="S1356" s="39" t="e">
        <f t="shared" si="257"/>
        <v>#REF!</v>
      </c>
    </row>
    <row r="1357" spans="1:19" x14ac:dyDescent="0.25">
      <c r="A1357" s="2"/>
      <c r="C1357">
        <f t="shared" si="258"/>
        <v>0</v>
      </c>
      <c r="D1357" s="32" t="e">
        <f t="shared" si="259"/>
        <v>#N/A</v>
      </c>
      <c r="E1357" s="32" t="e">
        <f>Basic!#REF!</f>
        <v>#REF!</v>
      </c>
      <c r="F1357" s="40"/>
      <c r="G1357" s="80">
        <f>IFERROR(VLOOKUP(A1357,HistData!Y:Z,2,FALSE)/100,G1356)</f>
        <v>0.19510000000000002</v>
      </c>
      <c r="H1357" s="80" t="str">
        <f>_xll.BDH($B$1,"IVOL_MONEYNESS",A1357,A1357,"IVOL_MATURITY=MATURITY_1STM","IVOL_MONEYNESS_LEVEL=MONEY_LVL_100_","DTS=H","FACTOR=.01","DAYS=W")</f>
        <v>#N/A Start Date</v>
      </c>
      <c r="I1357" s="81" t="str">
        <f t="shared" si="260"/>
        <v>#N/A Start Date</v>
      </c>
      <c r="J1357" s="34" t="e">
        <f t="shared" si="252"/>
        <v>#REF!</v>
      </c>
      <c r="K1357" s="35" t="e">
        <f t="shared" si="253"/>
        <v>#VALUE!</v>
      </c>
      <c r="L1357" s="35" t="e">
        <f t="shared" si="254"/>
        <v>#REF!</v>
      </c>
      <c r="M1357" s="35" t="e">
        <f t="shared" si="261"/>
        <v>#REF!</v>
      </c>
      <c r="N1357" s="35" t="e">
        <f t="shared" si="262"/>
        <v>#REF!</v>
      </c>
      <c r="O1357" s="36" t="e">
        <f t="shared" si="263"/>
        <v>#REF!</v>
      </c>
      <c r="Q1357" s="37">
        <f t="shared" si="255"/>
        <v>0</v>
      </c>
      <c r="R1357" s="38" t="e">
        <f t="shared" si="256"/>
        <v>#REF!</v>
      </c>
      <c r="S1357" s="39" t="e">
        <f t="shared" si="257"/>
        <v>#REF!</v>
      </c>
    </row>
    <row r="1358" spans="1:19" x14ac:dyDescent="0.25">
      <c r="A1358" s="2"/>
      <c r="C1358">
        <f t="shared" si="258"/>
        <v>0</v>
      </c>
      <c r="D1358" s="32" t="e">
        <f t="shared" si="259"/>
        <v>#N/A</v>
      </c>
      <c r="E1358" s="32" t="e">
        <f>Basic!#REF!</f>
        <v>#REF!</v>
      </c>
      <c r="F1358" s="40"/>
      <c r="G1358" s="80">
        <f>IFERROR(VLOOKUP(A1358,HistData!Y:Z,2,FALSE)/100,G1357)</f>
        <v>0.19510000000000002</v>
      </c>
      <c r="H1358" s="80" t="str">
        <f>_xll.BDH($B$1,"IVOL_MONEYNESS",A1358,A1358,"IVOL_MATURITY=MATURITY_1STM","IVOL_MONEYNESS_LEVEL=MONEY_LVL_100_","DTS=H","FACTOR=.01","DAYS=W")</f>
        <v>#N/A Start Date</v>
      </c>
      <c r="I1358" s="81" t="str">
        <f t="shared" si="260"/>
        <v>#N/A Start Date</v>
      </c>
      <c r="J1358" s="34" t="e">
        <f t="shared" si="252"/>
        <v>#REF!</v>
      </c>
      <c r="K1358" s="35" t="e">
        <f t="shared" si="253"/>
        <v>#VALUE!</v>
      </c>
      <c r="L1358" s="35" t="e">
        <f t="shared" si="254"/>
        <v>#REF!</v>
      </c>
      <c r="M1358" s="35" t="e">
        <f t="shared" si="261"/>
        <v>#REF!</v>
      </c>
      <c r="N1358" s="35" t="e">
        <f t="shared" si="262"/>
        <v>#REF!</v>
      </c>
      <c r="O1358" s="36" t="e">
        <f t="shared" si="263"/>
        <v>#REF!</v>
      </c>
      <c r="Q1358" s="37">
        <f t="shared" si="255"/>
        <v>0</v>
      </c>
      <c r="R1358" s="38" t="e">
        <f t="shared" si="256"/>
        <v>#REF!</v>
      </c>
      <c r="S1358" s="39" t="e">
        <f t="shared" si="257"/>
        <v>#REF!</v>
      </c>
    </row>
    <row r="1359" spans="1:19" x14ac:dyDescent="0.25">
      <c r="A1359" s="2"/>
      <c r="C1359">
        <f t="shared" si="258"/>
        <v>0</v>
      </c>
      <c r="D1359" s="32" t="e">
        <f t="shared" si="259"/>
        <v>#N/A</v>
      </c>
      <c r="E1359" s="32" t="e">
        <f>Basic!#REF!</f>
        <v>#REF!</v>
      </c>
      <c r="F1359" s="40"/>
      <c r="G1359" s="80">
        <f>IFERROR(VLOOKUP(A1359,HistData!Y:Z,2,FALSE)/100,G1358)</f>
        <v>0.19510000000000002</v>
      </c>
      <c r="H1359" s="80" t="str">
        <f>_xll.BDH($B$1,"IVOL_MONEYNESS",A1359,A1359,"IVOL_MATURITY=MATURITY_1STM","IVOL_MONEYNESS_LEVEL=MONEY_LVL_100_","DTS=H","FACTOR=.01","DAYS=W")</f>
        <v>#N/A Start Date</v>
      </c>
      <c r="I1359" s="81" t="str">
        <f t="shared" si="260"/>
        <v>#N/A Start Date</v>
      </c>
      <c r="J1359" s="34" t="e">
        <f t="shared" si="252"/>
        <v>#REF!</v>
      </c>
      <c r="K1359" s="35" t="e">
        <f t="shared" si="253"/>
        <v>#VALUE!</v>
      </c>
      <c r="L1359" s="35" t="e">
        <f t="shared" si="254"/>
        <v>#REF!</v>
      </c>
      <c r="M1359" s="35" t="e">
        <f t="shared" si="261"/>
        <v>#REF!</v>
      </c>
      <c r="N1359" s="35" t="e">
        <f t="shared" si="262"/>
        <v>#REF!</v>
      </c>
      <c r="O1359" s="36" t="e">
        <f t="shared" si="263"/>
        <v>#REF!</v>
      </c>
      <c r="Q1359" s="37">
        <f t="shared" si="255"/>
        <v>0</v>
      </c>
      <c r="R1359" s="38" t="e">
        <f t="shared" si="256"/>
        <v>#REF!</v>
      </c>
      <c r="S1359" s="39" t="e">
        <f t="shared" si="257"/>
        <v>#REF!</v>
      </c>
    </row>
    <row r="1360" spans="1:19" x14ac:dyDescent="0.25">
      <c r="A1360" s="2"/>
      <c r="C1360">
        <f t="shared" si="258"/>
        <v>0</v>
      </c>
      <c r="D1360" s="32" t="e">
        <f t="shared" si="259"/>
        <v>#N/A</v>
      </c>
      <c r="E1360" s="32" t="e">
        <f>Basic!#REF!</f>
        <v>#REF!</v>
      </c>
      <c r="F1360" s="40"/>
      <c r="G1360" s="80">
        <f>IFERROR(VLOOKUP(A1360,HistData!Y:Z,2,FALSE)/100,G1359)</f>
        <v>0.19510000000000002</v>
      </c>
      <c r="H1360" s="80" t="str">
        <f>_xll.BDH($B$1,"IVOL_MONEYNESS",A1360,A1360,"IVOL_MATURITY=MATURITY_1STM","IVOL_MONEYNESS_LEVEL=MONEY_LVL_100_","DTS=H","FACTOR=.01","DAYS=W")</f>
        <v>#N/A Start Date</v>
      </c>
      <c r="I1360" s="81" t="str">
        <f t="shared" si="260"/>
        <v>#N/A Start Date</v>
      </c>
      <c r="J1360" s="34" t="e">
        <f t="shared" si="252"/>
        <v>#REF!</v>
      </c>
      <c r="K1360" s="35" t="e">
        <f t="shared" si="253"/>
        <v>#VALUE!</v>
      </c>
      <c r="L1360" s="35" t="e">
        <f t="shared" si="254"/>
        <v>#REF!</v>
      </c>
      <c r="M1360" s="35" t="e">
        <f t="shared" si="261"/>
        <v>#REF!</v>
      </c>
      <c r="N1360" s="35" t="e">
        <f t="shared" si="262"/>
        <v>#REF!</v>
      </c>
      <c r="O1360" s="36" t="e">
        <f t="shared" si="263"/>
        <v>#REF!</v>
      </c>
      <c r="Q1360" s="37">
        <f t="shared" si="255"/>
        <v>0</v>
      </c>
      <c r="R1360" s="38" t="e">
        <f t="shared" si="256"/>
        <v>#REF!</v>
      </c>
      <c r="S1360" s="39" t="e">
        <f t="shared" si="257"/>
        <v>#REF!</v>
      </c>
    </row>
    <row r="1361" spans="1:19" x14ac:dyDescent="0.25">
      <c r="A1361" s="2"/>
      <c r="C1361">
        <f t="shared" si="258"/>
        <v>0</v>
      </c>
      <c r="D1361" s="32" t="e">
        <f t="shared" si="259"/>
        <v>#N/A</v>
      </c>
      <c r="E1361" s="32" t="e">
        <f>Basic!#REF!</f>
        <v>#REF!</v>
      </c>
      <c r="F1361" s="40"/>
      <c r="G1361" s="80">
        <f>IFERROR(VLOOKUP(A1361,HistData!Y:Z,2,FALSE)/100,G1360)</f>
        <v>0.19510000000000002</v>
      </c>
      <c r="H1361" s="80" t="str">
        <f>_xll.BDH($B$1,"IVOL_MONEYNESS",A1361,A1361,"IVOL_MATURITY=MATURITY_1STM","IVOL_MONEYNESS_LEVEL=MONEY_LVL_100_","DTS=H","FACTOR=.01","DAYS=W")</f>
        <v>#N/A Start Date</v>
      </c>
      <c r="I1361" s="81" t="str">
        <f t="shared" si="260"/>
        <v>#N/A Start Date</v>
      </c>
      <c r="J1361" s="34" t="e">
        <f t="shared" si="252"/>
        <v>#REF!</v>
      </c>
      <c r="K1361" s="35" t="e">
        <f t="shared" si="253"/>
        <v>#VALUE!</v>
      </c>
      <c r="L1361" s="35" t="e">
        <f t="shared" si="254"/>
        <v>#REF!</v>
      </c>
      <c r="M1361" s="35" t="e">
        <f t="shared" si="261"/>
        <v>#REF!</v>
      </c>
      <c r="N1361" s="35" t="e">
        <f t="shared" si="262"/>
        <v>#REF!</v>
      </c>
      <c r="O1361" s="36" t="e">
        <f t="shared" si="263"/>
        <v>#REF!</v>
      </c>
      <c r="Q1361" s="37">
        <f t="shared" si="255"/>
        <v>0</v>
      </c>
      <c r="R1361" s="38" t="e">
        <f t="shared" si="256"/>
        <v>#REF!</v>
      </c>
      <c r="S1361" s="39" t="e">
        <f t="shared" si="257"/>
        <v>#REF!</v>
      </c>
    </row>
    <row r="1362" spans="1:19" x14ac:dyDescent="0.25">
      <c r="A1362" s="2"/>
      <c r="C1362">
        <f t="shared" si="258"/>
        <v>0</v>
      </c>
      <c r="D1362" s="32" t="e">
        <f t="shared" si="259"/>
        <v>#N/A</v>
      </c>
      <c r="E1362" s="32" t="e">
        <f>Basic!#REF!</f>
        <v>#REF!</v>
      </c>
      <c r="F1362" s="40"/>
      <c r="G1362" s="80">
        <f>IFERROR(VLOOKUP(A1362,HistData!Y:Z,2,FALSE)/100,G1361)</f>
        <v>0.19510000000000002</v>
      </c>
      <c r="H1362" s="80" t="str">
        <f>_xll.BDH($B$1,"IVOL_MONEYNESS",A1362,A1362,"IVOL_MATURITY=MATURITY_1STM","IVOL_MONEYNESS_LEVEL=MONEY_LVL_100_","DTS=H","FACTOR=.01","DAYS=W")</f>
        <v>#N/A Start Date</v>
      </c>
      <c r="I1362" s="81" t="str">
        <f t="shared" si="260"/>
        <v>#N/A Start Date</v>
      </c>
      <c r="J1362" s="34" t="e">
        <f t="shared" si="252"/>
        <v>#REF!</v>
      </c>
      <c r="K1362" s="35" t="e">
        <f t="shared" si="253"/>
        <v>#VALUE!</v>
      </c>
      <c r="L1362" s="35" t="e">
        <f t="shared" si="254"/>
        <v>#REF!</v>
      </c>
      <c r="M1362" s="35" t="e">
        <f t="shared" si="261"/>
        <v>#REF!</v>
      </c>
      <c r="N1362" s="35" t="e">
        <f t="shared" si="262"/>
        <v>#REF!</v>
      </c>
      <c r="O1362" s="36" t="e">
        <f t="shared" si="263"/>
        <v>#REF!</v>
      </c>
      <c r="Q1362" s="37">
        <f t="shared" si="255"/>
        <v>0</v>
      </c>
      <c r="R1362" s="38" t="e">
        <f t="shared" si="256"/>
        <v>#REF!</v>
      </c>
      <c r="S1362" s="39" t="e">
        <f t="shared" si="257"/>
        <v>#REF!</v>
      </c>
    </row>
    <row r="1363" spans="1:19" x14ac:dyDescent="0.25">
      <c r="A1363" s="2"/>
      <c r="C1363">
        <f t="shared" si="258"/>
        <v>0</v>
      </c>
      <c r="D1363" s="32" t="e">
        <f t="shared" si="259"/>
        <v>#N/A</v>
      </c>
      <c r="E1363" s="32" t="e">
        <f>Basic!#REF!</f>
        <v>#REF!</v>
      </c>
      <c r="F1363" s="40"/>
      <c r="G1363" s="80">
        <f>IFERROR(VLOOKUP(A1363,HistData!Y:Z,2,FALSE)/100,G1362)</f>
        <v>0.19510000000000002</v>
      </c>
      <c r="H1363" s="80" t="str">
        <f>_xll.BDH($B$1,"IVOL_MONEYNESS",A1363,A1363,"IVOL_MATURITY=MATURITY_1STM","IVOL_MONEYNESS_LEVEL=MONEY_LVL_100_","DTS=H","FACTOR=.01","DAYS=W")</f>
        <v>#N/A Start Date</v>
      </c>
      <c r="I1363" s="81" t="str">
        <f t="shared" si="260"/>
        <v>#N/A Start Date</v>
      </c>
      <c r="J1363" s="34" t="e">
        <f t="shared" si="252"/>
        <v>#REF!</v>
      </c>
      <c r="K1363" s="35" t="e">
        <f t="shared" si="253"/>
        <v>#VALUE!</v>
      </c>
      <c r="L1363" s="35" t="e">
        <f t="shared" si="254"/>
        <v>#REF!</v>
      </c>
      <c r="M1363" s="35" t="e">
        <f t="shared" si="261"/>
        <v>#REF!</v>
      </c>
      <c r="N1363" s="35" t="e">
        <f t="shared" si="262"/>
        <v>#REF!</v>
      </c>
      <c r="O1363" s="36" t="e">
        <f t="shared" si="263"/>
        <v>#REF!</v>
      </c>
      <c r="Q1363" s="37">
        <f t="shared" si="255"/>
        <v>0</v>
      </c>
      <c r="R1363" s="38" t="e">
        <f t="shared" si="256"/>
        <v>#REF!</v>
      </c>
      <c r="S1363" s="39" t="e">
        <f t="shared" si="257"/>
        <v>#REF!</v>
      </c>
    </row>
    <row r="1364" spans="1:19" x14ac:dyDescent="0.25">
      <c r="A1364" s="2"/>
      <c r="C1364">
        <f t="shared" si="258"/>
        <v>0</v>
      </c>
      <c r="D1364" s="32" t="e">
        <f t="shared" si="259"/>
        <v>#N/A</v>
      </c>
      <c r="E1364" s="32" t="e">
        <f>Basic!#REF!</f>
        <v>#REF!</v>
      </c>
      <c r="F1364" s="40"/>
      <c r="G1364" s="80">
        <f>IFERROR(VLOOKUP(A1364,HistData!Y:Z,2,FALSE)/100,G1363)</f>
        <v>0.19510000000000002</v>
      </c>
      <c r="H1364" s="80" t="str">
        <f>_xll.BDH($B$1,"IVOL_MONEYNESS",A1364,A1364,"IVOL_MATURITY=MATURITY_1STM","IVOL_MONEYNESS_LEVEL=MONEY_LVL_100_","DTS=H","FACTOR=.01","DAYS=W")</f>
        <v>#N/A Start Date</v>
      </c>
      <c r="I1364" s="81" t="str">
        <f t="shared" si="260"/>
        <v>#N/A Start Date</v>
      </c>
      <c r="J1364" s="34" t="e">
        <f t="shared" si="252"/>
        <v>#REF!</v>
      </c>
      <c r="K1364" s="35" t="e">
        <f t="shared" si="253"/>
        <v>#VALUE!</v>
      </c>
      <c r="L1364" s="35" t="e">
        <f t="shared" si="254"/>
        <v>#REF!</v>
      </c>
      <c r="M1364" s="35" t="e">
        <f t="shared" si="261"/>
        <v>#REF!</v>
      </c>
      <c r="N1364" s="35" t="e">
        <f t="shared" si="262"/>
        <v>#REF!</v>
      </c>
      <c r="O1364" s="36" t="e">
        <f t="shared" si="263"/>
        <v>#REF!</v>
      </c>
      <c r="Q1364" s="37">
        <f t="shared" si="255"/>
        <v>0</v>
      </c>
      <c r="R1364" s="38" t="e">
        <f t="shared" si="256"/>
        <v>#REF!</v>
      </c>
      <c r="S1364" s="39" t="e">
        <f t="shared" si="257"/>
        <v>#REF!</v>
      </c>
    </row>
    <row r="1365" spans="1:19" x14ac:dyDescent="0.25">
      <c r="A1365" s="2"/>
      <c r="C1365">
        <f t="shared" si="258"/>
        <v>0</v>
      </c>
      <c r="D1365" s="32" t="e">
        <f t="shared" si="259"/>
        <v>#N/A</v>
      </c>
      <c r="E1365" s="32" t="e">
        <f>Basic!#REF!</f>
        <v>#REF!</v>
      </c>
      <c r="F1365" s="40"/>
      <c r="G1365" s="80">
        <f>IFERROR(VLOOKUP(A1365,HistData!Y:Z,2,FALSE)/100,G1364)</f>
        <v>0.19510000000000002</v>
      </c>
      <c r="H1365" s="80" t="str">
        <f>_xll.BDH($B$1,"IVOL_MONEYNESS",A1365,A1365,"IVOL_MATURITY=MATURITY_1STM","IVOL_MONEYNESS_LEVEL=MONEY_LVL_100_","DTS=H","FACTOR=.01","DAYS=W")</f>
        <v>#N/A Start Date</v>
      </c>
      <c r="I1365" s="81" t="str">
        <f t="shared" si="260"/>
        <v>#N/A Start Date</v>
      </c>
      <c r="J1365" s="34" t="e">
        <f t="shared" si="252"/>
        <v>#REF!</v>
      </c>
      <c r="K1365" s="35" t="e">
        <f t="shared" si="253"/>
        <v>#VALUE!</v>
      </c>
      <c r="L1365" s="35" t="e">
        <f t="shared" si="254"/>
        <v>#REF!</v>
      </c>
      <c r="M1365" s="35" t="e">
        <f t="shared" si="261"/>
        <v>#REF!</v>
      </c>
      <c r="N1365" s="35" t="e">
        <f t="shared" si="262"/>
        <v>#REF!</v>
      </c>
      <c r="O1365" s="36" t="e">
        <f t="shared" si="263"/>
        <v>#REF!</v>
      </c>
      <c r="Q1365" s="37">
        <f t="shared" si="255"/>
        <v>0</v>
      </c>
      <c r="R1365" s="38" t="e">
        <f t="shared" si="256"/>
        <v>#REF!</v>
      </c>
      <c r="S1365" s="39" t="e">
        <f t="shared" si="257"/>
        <v>#REF!</v>
      </c>
    </row>
    <row r="1366" spans="1:19" x14ac:dyDescent="0.25">
      <c r="A1366" s="2"/>
      <c r="C1366">
        <f t="shared" si="258"/>
        <v>0</v>
      </c>
      <c r="D1366" s="32" t="e">
        <f t="shared" si="259"/>
        <v>#N/A</v>
      </c>
      <c r="E1366" s="32" t="e">
        <f>Basic!#REF!</f>
        <v>#REF!</v>
      </c>
      <c r="F1366" s="40"/>
      <c r="G1366" s="80">
        <f>IFERROR(VLOOKUP(A1366,HistData!Y:Z,2,FALSE)/100,G1365)</f>
        <v>0.19510000000000002</v>
      </c>
      <c r="H1366" s="80" t="str">
        <f>_xll.BDH($B$1,"IVOL_MONEYNESS",A1366,A1366,"IVOL_MATURITY=MATURITY_1STM","IVOL_MONEYNESS_LEVEL=MONEY_LVL_100_","DTS=H","FACTOR=.01","DAYS=W")</f>
        <v>#N/A Start Date</v>
      </c>
      <c r="I1366" s="81" t="str">
        <f t="shared" si="260"/>
        <v>#N/A Start Date</v>
      </c>
      <c r="J1366" s="34" t="e">
        <f t="shared" si="252"/>
        <v>#REF!</v>
      </c>
      <c r="K1366" s="35" t="e">
        <f t="shared" si="253"/>
        <v>#VALUE!</v>
      </c>
      <c r="L1366" s="35" t="e">
        <f t="shared" si="254"/>
        <v>#REF!</v>
      </c>
      <c r="M1366" s="35" t="e">
        <f t="shared" si="261"/>
        <v>#REF!</v>
      </c>
      <c r="N1366" s="35" t="e">
        <f t="shared" si="262"/>
        <v>#REF!</v>
      </c>
      <c r="O1366" s="36" t="e">
        <f t="shared" si="263"/>
        <v>#REF!</v>
      </c>
      <c r="Q1366" s="37">
        <f t="shared" si="255"/>
        <v>0</v>
      </c>
      <c r="R1366" s="38" t="e">
        <f t="shared" si="256"/>
        <v>#REF!</v>
      </c>
      <c r="S1366" s="39" t="e">
        <f t="shared" si="257"/>
        <v>#REF!</v>
      </c>
    </row>
    <row r="1367" spans="1:19" x14ac:dyDescent="0.25">
      <c r="A1367" s="2"/>
      <c r="C1367">
        <f t="shared" si="258"/>
        <v>0</v>
      </c>
      <c r="D1367" s="32" t="e">
        <f t="shared" si="259"/>
        <v>#N/A</v>
      </c>
      <c r="E1367" s="32" t="e">
        <f>Basic!#REF!</f>
        <v>#REF!</v>
      </c>
      <c r="F1367" s="40"/>
      <c r="G1367" s="80">
        <f>IFERROR(VLOOKUP(A1367,HistData!Y:Z,2,FALSE)/100,G1366)</f>
        <v>0.19510000000000002</v>
      </c>
      <c r="H1367" s="80" t="str">
        <f>_xll.BDH($B$1,"IVOL_MONEYNESS",A1367,A1367,"IVOL_MATURITY=MATURITY_1STM","IVOL_MONEYNESS_LEVEL=MONEY_LVL_100_","DTS=H","FACTOR=.01","DAYS=W")</f>
        <v>#N/A Start Date</v>
      </c>
      <c r="I1367" s="81" t="str">
        <f t="shared" si="260"/>
        <v>#N/A Start Date</v>
      </c>
      <c r="J1367" s="34" t="e">
        <f t="shared" si="252"/>
        <v>#REF!</v>
      </c>
      <c r="K1367" s="35" t="e">
        <f t="shared" si="253"/>
        <v>#VALUE!</v>
      </c>
      <c r="L1367" s="35" t="e">
        <f t="shared" si="254"/>
        <v>#REF!</v>
      </c>
      <c r="M1367" s="35" t="e">
        <f t="shared" si="261"/>
        <v>#REF!</v>
      </c>
      <c r="N1367" s="35" t="e">
        <f t="shared" si="262"/>
        <v>#REF!</v>
      </c>
      <c r="O1367" s="36" t="e">
        <f t="shared" si="263"/>
        <v>#REF!</v>
      </c>
      <c r="Q1367" s="37">
        <f t="shared" si="255"/>
        <v>0</v>
      </c>
      <c r="R1367" s="38" t="e">
        <f t="shared" si="256"/>
        <v>#REF!</v>
      </c>
      <c r="S1367" s="39" t="e">
        <f t="shared" si="257"/>
        <v>#REF!</v>
      </c>
    </row>
    <row r="1368" spans="1:19" x14ac:dyDescent="0.25">
      <c r="A1368" s="2"/>
      <c r="C1368">
        <f t="shared" si="258"/>
        <v>0</v>
      </c>
      <c r="D1368" s="32" t="e">
        <f t="shared" si="259"/>
        <v>#N/A</v>
      </c>
      <c r="E1368" s="32" t="e">
        <f>Basic!#REF!</f>
        <v>#REF!</v>
      </c>
      <c r="F1368" s="40"/>
      <c r="G1368" s="80">
        <f>IFERROR(VLOOKUP(A1368,HistData!Y:Z,2,FALSE)/100,G1367)</f>
        <v>0.19510000000000002</v>
      </c>
      <c r="H1368" s="80" t="str">
        <f>_xll.BDH($B$1,"IVOL_MONEYNESS",A1368,A1368,"IVOL_MATURITY=MATURITY_1STM","IVOL_MONEYNESS_LEVEL=MONEY_LVL_100_","DTS=H","FACTOR=.01","DAYS=W")</f>
        <v>#N/A Start Date</v>
      </c>
      <c r="I1368" s="81" t="str">
        <f t="shared" si="260"/>
        <v>#N/A Start Date</v>
      </c>
      <c r="J1368" s="34" t="e">
        <f t="shared" si="252"/>
        <v>#REF!</v>
      </c>
      <c r="K1368" s="35" t="e">
        <f t="shared" si="253"/>
        <v>#VALUE!</v>
      </c>
      <c r="L1368" s="35" t="e">
        <f t="shared" si="254"/>
        <v>#REF!</v>
      </c>
      <c r="M1368" s="35" t="e">
        <f t="shared" si="261"/>
        <v>#REF!</v>
      </c>
      <c r="N1368" s="35" t="e">
        <f t="shared" si="262"/>
        <v>#REF!</v>
      </c>
      <c r="O1368" s="36" t="e">
        <f t="shared" si="263"/>
        <v>#REF!</v>
      </c>
      <c r="Q1368" s="37">
        <f t="shared" si="255"/>
        <v>0</v>
      </c>
      <c r="R1368" s="38" t="e">
        <f t="shared" si="256"/>
        <v>#REF!</v>
      </c>
      <c r="S1368" s="39" t="e">
        <f t="shared" si="257"/>
        <v>#REF!</v>
      </c>
    </row>
    <row r="1369" spans="1:19" x14ac:dyDescent="0.25">
      <c r="A1369" s="2"/>
      <c r="C1369">
        <f t="shared" si="258"/>
        <v>0</v>
      </c>
      <c r="D1369" s="32" t="e">
        <f t="shared" si="259"/>
        <v>#N/A</v>
      </c>
      <c r="E1369" s="32" t="e">
        <f>Basic!#REF!</f>
        <v>#REF!</v>
      </c>
      <c r="F1369" s="40"/>
      <c r="G1369" s="80">
        <f>IFERROR(VLOOKUP(A1369,HistData!Y:Z,2,FALSE)/100,G1368)</f>
        <v>0.19510000000000002</v>
      </c>
      <c r="H1369" s="80" t="str">
        <f>_xll.BDH($B$1,"IVOL_MONEYNESS",A1369,A1369,"IVOL_MATURITY=MATURITY_1STM","IVOL_MONEYNESS_LEVEL=MONEY_LVL_100_","DTS=H","FACTOR=.01","DAYS=W")</f>
        <v>#N/A Start Date</v>
      </c>
      <c r="I1369" s="81" t="str">
        <f t="shared" si="260"/>
        <v>#N/A Start Date</v>
      </c>
      <c r="J1369" s="34" t="e">
        <f t="shared" si="252"/>
        <v>#REF!</v>
      </c>
      <c r="K1369" s="35" t="e">
        <f t="shared" si="253"/>
        <v>#VALUE!</v>
      </c>
      <c r="L1369" s="35" t="e">
        <f t="shared" si="254"/>
        <v>#REF!</v>
      </c>
      <c r="M1369" s="35" t="e">
        <f t="shared" si="261"/>
        <v>#REF!</v>
      </c>
      <c r="N1369" s="35" t="e">
        <f t="shared" si="262"/>
        <v>#REF!</v>
      </c>
      <c r="O1369" s="36" t="e">
        <f t="shared" si="263"/>
        <v>#REF!</v>
      </c>
      <c r="Q1369" s="37">
        <f t="shared" si="255"/>
        <v>0</v>
      </c>
      <c r="R1369" s="38" t="e">
        <f t="shared" si="256"/>
        <v>#REF!</v>
      </c>
      <c r="S1369" s="39" t="e">
        <f t="shared" si="257"/>
        <v>#REF!</v>
      </c>
    </row>
    <row r="1370" spans="1:19" x14ac:dyDescent="0.25">
      <c r="A1370" s="2"/>
      <c r="C1370">
        <f t="shared" si="258"/>
        <v>0</v>
      </c>
      <c r="D1370" s="32" t="e">
        <f t="shared" si="259"/>
        <v>#N/A</v>
      </c>
      <c r="E1370" s="32" t="e">
        <f>Basic!#REF!</f>
        <v>#REF!</v>
      </c>
      <c r="F1370" s="40"/>
      <c r="G1370" s="80">
        <f>IFERROR(VLOOKUP(A1370,HistData!Y:Z,2,FALSE)/100,G1369)</f>
        <v>0.19510000000000002</v>
      </c>
      <c r="H1370" s="80" t="str">
        <f>_xll.BDH($B$1,"IVOL_MONEYNESS",A1370,A1370,"IVOL_MATURITY=MATURITY_1STM","IVOL_MONEYNESS_LEVEL=MONEY_LVL_100_","DTS=H","FACTOR=.01","DAYS=W")</f>
        <v>#N/A Start Date</v>
      </c>
      <c r="I1370" s="81" t="str">
        <f t="shared" si="260"/>
        <v>#N/A Start Date</v>
      </c>
      <c r="J1370" s="34" t="e">
        <f t="shared" si="252"/>
        <v>#REF!</v>
      </c>
      <c r="K1370" s="35" t="e">
        <f t="shared" si="253"/>
        <v>#VALUE!</v>
      </c>
      <c r="L1370" s="35" t="e">
        <f t="shared" si="254"/>
        <v>#REF!</v>
      </c>
      <c r="M1370" s="35" t="e">
        <f t="shared" si="261"/>
        <v>#REF!</v>
      </c>
      <c r="N1370" s="35" t="e">
        <f t="shared" si="262"/>
        <v>#REF!</v>
      </c>
      <c r="O1370" s="36" t="e">
        <f t="shared" si="263"/>
        <v>#REF!</v>
      </c>
      <c r="Q1370" s="37">
        <f t="shared" si="255"/>
        <v>0</v>
      </c>
      <c r="R1370" s="38" t="e">
        <f t="shared" si="256"/>
        <v>#REF!</v>
      </c>
      <c r="S1370" s="39" t="e">
        <f t="shared" si="257"/>
        <v>#REF!</v>
      </c>
    </row>
    <row r="1371" spans="1:19" x14ac:dyDescent="0.25">
      <c r="A1371" s="2"/>
      <c r="C1371">
        <f t="shared" si="258"/>
        <v>0</v>
      </c>
      <c r="D1371" s="32" t="e">
        <f t="shared" si="259"/>
        <v>#N/A</v>
      </c>
      <c r="E1371" s="32" t="e">
        <f>Basic!#REF!</f>
        <v>#REF!</v>
      </c>
      <c r="F1371" s="40"/>
      <c r="G1371" s="80">
        <f>IFERROR(VLOOKUP(A1371,HistData!Y:Z,2,FALSE)/100,G1370)</f>
        <v>0.19510000000000002</v>
      </c>
      <c r="H1371" s="80" t="str">
        <f>_xll.BDH($B$1,"IVOL_MONEYNESS",A1371,A1371,"IVOL_MATURITY=MATURITY_1STM","IVOL_MONEYNESS_LEVEL=MONEY_LVL_100_","DTS=H","FACTOR=.01","DAYS=W")</f>
        <v>#N/A Start Date</v>
      </c>
      <c r="I1371" s="81" t="str">
        <f t="shared" si="260"/>
        <v>#N/A Start Date</v>
      </c>
      <c r="J1371" s="34" t="e">
        <f t="shared" si="252"/>
        <v>#REF!</v>
      </c>
      <c r="K1371" s="35" t="e">
        <f t="shared" si="253"/>
        <v>#VALUE!</v>
      </c>
      <c r="L1371" s="35" t="e">
        <f t="shared" si="254"/>
        <v>#REF!</v>
      </c>
      <c r="M1371" s="35" t="e">
        <f t="shared" si="261"/>
        <v>#REF!</v>
      </c>
      <c r="N1371" s="35" t="e">
        <f t="shared" si="262"/>
        <v>#REF!</v>
      </c>
      <c r="O1371" s="36" t="e">
        <f t="shared" si="263"/>
        <v>#REF!</v>
      </c>
      <c r="Q1371" s="37">
        <f t="shared" si="255"/>
        <v>0</v>
      </c>
      <c r="R1371" s="38" t="e">
        <f t="shared" si="256"/>
        <v>#REF!</v>
      </c>
      <c r="S1371" s="39" t="e">
        <f t="shared" si="257"/>
        <v>#REF!</v>
      </c>
    </row>
    <row r="1372" spans="1:19" x14ac:dyDescent="0.25">
      <c r="A1372" s="2"/>
      <c r="C1372">
        <f t="shared" si="258"/>
        <v>0</v>
      </c>
      <c r="D1372" s="32" t="e">
        <f t="shared" si="259"/>
        <v>#N/A</v>
      </c>
      <c r="E1372" s="32" t="e">
        <f>Basic!#REF!</f>
        <v>#REF!</v>
      </c>
      <c r="F1372" s="40"/>
      <c r="G1372" s="80">
        <f>IFERROR(VLOOKUP(A1372,HistData!Y:Z,2,FALSE)/100,G1371)</f>
        <v>0.19510000000000002</v>
      </c>
      <c r="H1372" s="80" t="str">
        <f>_xll.BDH($B$1,"IVOL_MONEYNESS",A1372,A1372,"IVOL_MATURITY=MATURITY_1STM","IVOL_MONEYNESS_LEVEL=MONEY_LVL_100_","DTS=H","FACTOR=.01","DAYS=W")</f>
        <v>#N/A Start Date</v>
      </c>
      <c r="I1372" s="81" t="str">
        <f t="shared" si="260"/>
        <v>#N/A Start Date</v>
      </c>
      <c r="J1372" s="34" t="e">
        <f t="shared" si="252"/>
        <v>#REF!</v>
      </c>
      <c r="K1372" s="35" t="e">
        <f t="shared" si="253"/>
        <v>#VALUE!</v>
      </c>
      <c r="L1372" s="35" t="e">
        <f t="shared" si="254"/>
        <v>#REF!</v>
      </c>
      <c r="M1372" s="35" t="e">
        <f t="shared" si="261"/>
        <v>#REF!</v>
      </c>
      <c r="N1372" s="35" t="e">
        <f t="shared" si="262"/>
        <v>#REF!</v>
      </c>
      <c r="O1372" s="36" t="e">
        <f t="shared" si="263"/>
        <v>#REF!</v>
      </c>
      <c r="Q1372" s="37">
        <f t="shared" si="255"/>
        <v>0</v>
      </c>
      <c r="R1372" s="38" t="e">
        <f t="shared" si="256"/>
        <v>#REF!</v>
      </c>
      <c r="S1372" s="39" t="e">
        <f t="shared" si="257"/>
        <v>#REF!</v>
      </c>
    </row>
    <row r="1373" spans="1:19" x14ac:dyDescent="0.25">
      <c r="A1373" s="2"/>
      <c r="C1373">
        <f t="shared" si="258"/>
        <v>0</v>
      </c>
      <c r="D1373" s="32" t="e">
        <f t="shared" si="259"/>
        <v>#N/A</v>
      </c>
      <c r="E1373" s="32" t="e">
        <f>Basic!#REF!</f>
        <v>#REF!</v>
      </c>
      <c r="F1373" s="40"/>
      <c r="G1373" s="80">
        <f>IFERROR(VLOOKUP(A1373,HistData!Y:Z,2,FALSE)/100,G1372)</f>
        <v>0.19510000000000002</v>
      </c>
      <c r="H1373" s="80" t="str">
        <f>_xll.BDH($B$1,"IVOL_MONEYNESS",A1373,A1373,"IVOL_MATURITY=MATURITY_1STM","IVOL_MONEYNESS_LEVEL=MONEY_LVL_100_","DTS=H","FACTOR=.01","DAYS=W")</f>
        <v>#N/A Start Date</v>
      </c>
      <c r="I1373" s="81" t="str">
        <f t="shared" si="260"/>
        <v>#N/A Start Date</v>
      </c>
      <c r="J1373" s="34" t="e">
        <f t="shared" si="252"/>
        <v>#REF!</v>
      </c>
      <c r="K1373" s="35" t="e">
        <f t="shared" si="253"/>
        <v>#VALUE!</v>
      </c>
      <c r="L1373" s="35" t="e">
        <f t="shared" si="254"/>
        <v>#REF!</v>
      </c>
      <c r="M1373" s="35" t="e">
        <f t="shared" si="261"/>
        <v>#REF!</v>
      </c>
      <c r="N1373" s="35" t="e">
        <f t="shared" si="262"/>
        <v>#REF!</v>
      </c>
      <c r="O1373" s="36" t="e">
        <f t="shared" si="263"/>
        <v>#REF!</v>
      </c>
      <c r="Q1373" s="37">
        <f t="shared" si="255"/>
        <v>0</v>
      </c>
      <c r="R1373" s="38" t="e">
        <f t="shared" si="256"/>
        <v>#REF!</v>
      </c>
      <c r="S1373" s="39" t="e">
        <f t="shared" si="257"/>
        <v>#REF!</v>
      </c>
    </row>
    <row r="1374" spans="1:19" x14ac:dyDescent="0.25">
      <c r="A1374" s="2"/>
      <c r="C1374">
        <f t="shared" si="258"/>
        <v>0</v>
      </c>
      <c r="D1374" s="32" t="e">
        <f t="shared" si="259"/>
        <v>#N/A</v>
      </c>
      <c r="E1374" s="32" t="e">
        <f>Basic!#REF!</f>
        <v>#REF!</v>
      </c>
      <c r="F1374" s="40"/>
      <c r="G1374" s="80">
        <f>IFERROR(VLOOKUP(A1374,HistData!Y:Z,2,FALSE)/100,G1373)</f>
        <v>0.19510000000000002</v>
      </c>
      <c r="H1374" s="80" t="str">
        <f>_xll.BDH($B$1,"IVOL_MONEYNESS",A1374,A1374,"IVOL_MATURITY=MATURITY_1STM","IVOL_MONEYNESS_LEVEL=MONEY_LVL_100_","DTS=H","FACTOR=.01","DAYS=W")</f>
        <v>#N/A Start Date</v>
      </c>
      <c r="I1374" s="81" t="str">
        <f t="shared" si="260"/>
        <v>#N/A Start Date</v>
      </c>
      <c r="J1374" s="34" t="e">
        <f t="shared" si="252"/>
        <v>#REF!</v>
      </c>
      <c r="K1374" s="35" t="e">
        <f t="shared" si="253"/>
        <v>#VALUE!</v>
      </c>
      <c r="L1374" s="35" t="e">
        <f t="shared" si="254"/>
        <v>#REF!</v>
      </c>
      <c r="M1374" s="35" t="e">
        <f t="shared" si="261"/>
        <v>#REF!</v>
      </c>
      <c r="N1374" s="35" t="e">
        <f t="shared" si="262"/>
        <v>#REF!</v>
      </c>
      <c r="O1374" s="36" t="e">
        <f t="shared" si="263"/>
        <v>#REF!</v>
      </c>
      <c r="Q1374" s="37">
        <f t="shared" si="255"/>
        <v>0</v>
      </c>
      <c r="R1374" s="38" t="e">
        <f t="shared" si="256"/>
        <v>#REF!</v>
      </c>
      <c r="S1374" s="39" t="e">
        <f t="shared" si="257"/>
        <v>#REF!</v>
      </c>
    </row>
    <row r="1375" spans="1:19" x14ac:dyDescent="0.25">
      <c r="A1375" s="2"/>
      <c r="C1375">
        <f t="shared" si="258"/>
        <v>0</v>
      </c>
      <c r="D1375" s="32" t="e">
        <f t="shared" si="259"/>
        <v>#N/A</v>
      </c>
      <c r="E1375" s="32" t="e">
        <f>Basic!#REF!</f>
        <v>#REF!</v>
      </c>
      <c r="F1375" s="40"/>
      <c r="G1375" s="80">
        <f>IFERROR(VLOOKUP(A1375,HistData!Y:Z,2,FALSE)/100,G1374)</f>
        <v>0.19510000000000002</v>
      </c>
      <c r="H1375" s="80" t="str">
        <f>_xll.BDH($B$1,"IVOL_MONEYNESS",A1375,A1375,"IVOL_MATURITY=MATURITY_1STM","IVOL_MONEYNESS_LEVEL=MONEY_LVL_100_","DTS=H","FACTOR=.01","DAYS=W")</f>
        <v>#N/A Start Date</v>
      </c>
      <c r="I1375" s="81" t="str">
        <f t="shared" si="260"/>
        <v>#N/A Start Date</v>
      </c>
      <c r="J1375" s="34" t="e">
        <f t="shared" si="252"/>
        <v>#REF!</v>
      </c>
      <c r="K1375" s="35" t="e">
        <f t="shared" si="253"/>
        <v>#VALUE!</v>
      </c>
      <c r="L1375" s="35" t="e">
        <f t="shared" si="254"/>
        <v>#REF!</v>
      </c>
      <c r="M1375" s="35" t="e">
        <f t="shared" si="261"/>
        <v>#REF!</v>
      </c>
      <c r="N1375" s="35" t="e">
        <f t="shared" si="262"/>
        <v>#REF!</v>
      </c>
      <c r="O1375" s="36" t="e">
        <f t="shared" si="263"/>
        <v>#REF!</v>
      </c>
      <c r="Q1375" s="37">
        <f t="shared" si="255"/>
        <v>0</v>
      </c>
      <c r="R1375" s="38" t="e">
        <f t="shared" si="256"/>
        <v>#REF!</v>
      </c>
      <c r="S1375" s="39" t="e">
        <f t="shared" si="257"/>
        <v>#REF!</v>
      </c>
    </row>
    <row r="1376" spans="1:19" x14ac:dyDescent="0.25">
      <c r="A1376" s="2"/>
      <c r="C1376">
        <f t="shared" si="258"/>
        <v>0</v>
      </c>
      <c r="D1376" s="32" t="e">
        <f t="shared" si="259"/>
        <v>#N/A</v>
      </c>
      <c r="E1376" s="32" t="e">
        <f>Basic!#REF!</f>
        <v>#REF!</v>
      </c>
      <c r="F1376" s="40"/>
      <c r="G1376" s="80">
        <f>IFERROR(VLOOKUP(A1376,HistData!Y:Z,2,FALSE)/100,G1375)</f>
        <v>0.19510000000000002</v>
      </c>
      <c r="H1376" s="80" t="str">
        <f>_xll.BDH($B$1,"IVOL_MONEYNESS",A1376,A1376,"IVOL_MATURITY=MATURITY_1STM","IVOL_MONEYNESS_LEVEL=MONEY_LVL_100_","DTS=H","FACTOR=.01","DAYS=W")</f>
        <v>#N/A Start Date</v>
      </c>
      <c r="I1376" s="81" t="str">
        <f t="shared" si="260"/>
        <v>#N/A Start Date</v>
      </c>
      <c r="J1376" s="34" t="e">
        <f t="shared" si="252"/>
        <v>#REF!</v>
      </c>
      <c r="K1376" s="35" t="e">
        <f t="shared" si="253"/>
        <v>#VALUE!</v>
      </c>
      <c r="L1376" s="35" t="e">
        <f t="shared" si="254"/>
        <v>#REF!</v>
      </c>
      <c r="M1376" s="35" t="e">
        <f t="shared" si="261"/>
        <v>#REF!</v>
      </c>
      <c r="N1376" s="35" t="e">
        <f t="shared" si="262"/>
        <v>#REF!</v>
      </c>
      <c r="O1376" s="36" t="e">
        <f t="shared" si="263"/>
        <v>#REF!</v>
      </c>
      <c r="Q1376" s="37">
        <f t="shared" si="255"/>
        <v>0</v>
      </c>
      <c r="R1376" s="38" t="e">
        <f t="shared" si="256"/>
        <v>#REF!</v>
      </c>
      <c r="S1376" s="39" t="e">
        <f t="shared" si="257"/>
        <v>#REF!</v>
      </c>
    </row>
    <row r="1377" spans="1:19" x14ac:dyDescent="0.25">
      <c r="A1377" s="2"/>
      <c r="C1377">
        <f t="shared" si="258"/>
        <v>0</v>
      </c>
      <c r="D1377" s="32" t="e">
        <f t="shared" si="259"/>
        <v>#N/A</v>
      </c>
      <c r="E1377" s="32" t="e">
        <f>Basic!#REF!</f>
        <v>#REF!</v>
      </c>
      <c r="F1377" s="40"/>
      <c r="G1377" s="80">
        <f>IFERROR(VLOOKUP(A1377,HistData!Y:Z,2,FALSE)/100,G1376)</f>
        <v>0.19510000000000002</v>
      </c>
      <c r="H1377" s="80" t="str">
        <f>_xll.BDH($B$1,"IVOL_MONEYNESS",A1377,A1377,"IVOL_MATURITY=MATURITY_1STM","IVOL_MONEYNESS_LEVEL=MONEY_LVL_100_","DTS=H","FACTOR=.01","DAYS=W")</f>
        <v>#N/A Start Date</v>
      </c>
      <c r="I1377" s="81" t="str">
        <f t="shared" si="260"/>
        <v>#N/A Start Date</v>
      </c>
      <c r="J1377" s="34" t="e">
        <f t="shared" si="252"/>
        <v>#REF!</v>
      </c>
      <c r="K1377" s="35" t="e">
        <f t="shared" si="253"/>
        <v>#VALUE!</v>
      </c>
      <c r="L1377" s="35" t="e">
        <f t="shared" si="254"/>
        <v>#REF!</v>
      </c>
      <c r="M1377" s="35" t="e">
        <f t="shared" si="261"/>
        <v>#REF!</v>
      </c>
      <c r="N1377" s="35" t="e">
        <f t="shared" si="262"/>
        <v>#REF!</v>
      </c>
      <c r="O1377" s="36" t="e">
        <f t="shared" si="263"/>
        <v>#REF!</v>
      </c>
      <c r="Q1377" s="37">
        <f t="shared" si="255"/>
        <v>0</v>
      </c>
      <c r="R1377" s="38" t="e">
        <f t="shared" si="256"/>
        <v>#REF!</v>
      </c>
      <c r="S1377" s="39" t="e">
        <f t="shared" si="257"/>
        <v>#REF!</v>
      </c>
    </row>
    <row r="1378" spans="1:19" x14ac:dyDescent="0.25">
      <c r="A1378" s="2"/>
      <c r="C1378">
        <f t="shared" si="258"/>
        <v>0</v>
      </c>
      <c r="D1378" s="32" t="e">
        <f t="shared" si="259"/>
        <v>#N/A</v>
      </c>
      <c r="E1378" s="32" t="e">
        <f>Basic!#REF!</f>
        <v>#REF!</v>
      </c>
      <c r="F1378" s="40"/>
      <c r="G1378" s="80">
        <f>IFERROR(VLOOKUP(A1378,HistData!Y:Z,2,FALSE)/100,G1377)</f>
        <v>0.19510000000000002</v>
      </c>
      <c r="H1378" s="80" t="str">
        <f>_xll.BDH($B$1,"IVOL_MONEYNESS",A1378,A1378,"IVOL_MATURITY=MATURITY_1STM","IVOL_MONEYNESS_LEVEL=MONEY_LVL_100_","DTS=H","FACTOR=.01","DAYS=W")</f>
        <v>#N/A Start Date</v>
      </c>
      <c r="I1378" s="81" t="str">
        <f t="shared" si="260"/>
        <v>#N/A Start Date</v>
      </c>
      <c r="J1378" s="34" t="e">
        <f t="shared" si="252"/>
        <v>#REF!</v>
      </c>
      <c r="K1378" s="35" t="e">
        <f t="shared" si="253"/>
        <v>#VALUE!</v>
      </c>
      <c r="L1378" s="35" t="e">
        <f t="shared" si="254"/>
        <v>#REF!</v>
      </c>
      <c r="M1378" s="35" t="e">
        <f t="shared" si="261"/>
        <v>#REF!</v>
      </c>
      <c r="N1378" s="35" t="e">
        <f t="shared" si="262"/>
        <v>#REF!</v>
      </c>
      <c r="O1378" s="36" t="e">
        <f t="shared" si="263"/>
        <v>#REF!</v>
      </c>
      <c r="Q1378" s="37">
        <f t="shared" si="255"/>
        <v>0</v>
      </c>
      <c r="R1378" s="38" t="e">
        <f t="shared" si="256"/>
        <v>#REF!</v>
      </c>
      <c r="S1378" s="39" t="e">
        <f t="shared" si="257"/>
        <v>#REF!</v>
      </c>
    </row>
    <row r="1379" spans="1:19" x14ac:dyDescent="0.25">
      <c r="A1379" s="2"/>
      <c r="C1379">
        <f t="shared" si="258"/>
        <v>0</v>
      </c>
      <c r="D1379" s="32" t="e">
        <f t="shared" si="259"/>
        <v>#N/A</v>
      </c>
      <c r="E1379" s="32" t="e">
        <f>Basic!#REF!</f>
        <v>#REF!</v>
      </c>
      <c r="F1379" s="40"/>
      <c r="G1379" s="80">
        <f>IFERROR(VLOOKUP(A1379,HistData!Y:Z,2,FALSE)/100,G1378)</f>
        <v>0.19510000000000002</v>
      </c>
      <c r="H1379" s="80" t="str">
        <f>_xll.BDH($B$1,"IVOL_MONEYNESS",A1379,A1379,"IVOL_MATURITY=MATURITY_1STM","IVOL_MONEYNESS_LEVEL=MONEY_LVL_100_","DTS=H","FACTOR=.01","DAYS=W")</f>
        <v>#N/A Start Date</v>
      </c>
      <c r="I1379" s="81" t="str">
        <f t="shared" si="260"/>
        <v>#N/A Start Date</v>
      </c>
      <c r="J1379" s="34" t="e">
        <f t="shared" si="252"/>
        <v>#REF!</v>
      </c>
      <c r="K1379" s="35" t="e">
        <f t="shared" si="253"/>
        <v>#VALUE!</v>
      </c>
      <c r="L1379" s="35" t="e">
        <f t="shared" si="254"/>
        <v>#REF!</v>
      </c>
      <c r="M1379" s="35" t="e">
        <f t="shared" si="261"/>
        <v>#REF!</v>
      </c>
      <c r="N1379" s="35" t="e">
        <f t="shared" si="262"/>
        <v>#REF!</v>
      </c>
      <c r="O1379" s="36" t="e">
        <f t="shared" si="263"/>
        <v>#REF!</v>
      </c>
      <c r="Q1379" s="37">
        <f t="shared" si="255"/>
        <v>0</v>
      </c>
      <c r="R1379" s="38" t="e">
        <f t="shared" si="256"/>
        <v>#REF!</v>
      </c>
      <c r="S1379" s="39" t="e">
        <f t="shared" si="257"/>
        <v>#REF!</v>
      </c>
    </row>
    <row r="1380" spans="1:19" x14ac:dyDescent="0.25">
      <c r="A1380" s="2"/>
      <c r="C1380">
        <f t="shared" si="258"/>
        <v>0</v>
      </c>
      <c r="D1380" s="32" t="e">
        <f t="shared" si="259"/>
        <v>#N/A</v>
      </c>
      <c r="E1380" s="32" t="e">
        <f>Basic!#REF!</f>
        <v>#REF!</v>
      </c>
      <c r="F1380" s="40"/>
      <c r="G1380" s="80">
        <f>IFERROR(VLOOKUP(A1380,HistData!Y:Z,2,FALSE)/100,G1379)</f>
        <v>0.19510000000000002</v>
      </c>
      <c r="H1380" s="80" t="str">
        <f>_xll.BDH($B$1,"IVOL_MONEYNESS",A1380,A1380,"IVOL_MATURITY=MATURITY_1STM","IVOL_MONEYNESS_LEVEL=MONEY_LVL_100_","DTS=H","FACTOR=.01","DAYS=W")</f>
        <v>#N/A Start Date</v>
      </c>
      <c r="I1380" s="81" t="str">
        <f t="shared" si="260"/>
        <v>#N/A Start Date</v>
      </c>
      <c r="J1380" s="34" t="e">
        <f t="shared" si="252"/>
        <v>#REF!</v>
      </c>
      <c r="K1380" s="35" t="e">
        <f t="shared" si="253"/>
        <v>#VALUE!</v>
      </c>
      <c r="L1380" s="35" t="e">
        <f t="shared" si="254"/>
        <v>#REF!</v>
      </c>
      <c r="M1380" s="35" t="e">
        <f t="shared" si="261"/>
        <v>#REF!</v>
      </c>
      <c r="N1380" s="35" t="e">
        <f t="shared" si="262"/>
        <v>#REF!</v>
      </c>
      <c r="O1380" s="36" t="e">
        <f t="shared" si="263"/>
        <v>#REF!</v>
      </c>
      <c r="Q1380" s="37">
        <f t="shared" si="255"/>
        <v>0</v>
      </c>
      <c r="R1380" s="38" t="e">
        <f t="shared" si="256"/>
        <v>#REF!</v>
      </c>
      <c r="S1380" s="39" t="e">
        <f t="shared" si="257"/>
        <v>#REF!</v>
      </c>
    </row>
    <row r="1381" spans="1:19" x14ac:dyDescent="0.25">
      <c r="A1381" s="2"/>
      <c r="C1381">
        <f t="shared" si="258"/>
        <v>0</v>
      </c>
      <c r="D1381" s="32" t="e">
        <f t="shared" si="259"/>
        <v>#N/A</v>
      </c>
      <c r="E1381" s="32" t="e">
        <f>Basic!#REF!</f>
        <v>#REF!</v>
      </c>
      <c r="F1381" s="40"/>
      <c r="G1381" s="80">
        <f>IFERROR(VLOOKUP(A1381,HistData!Y:Z,2,FALSE)/100,G1380)</f>
        <v>0.19510000000000002</v>
      </c>
      <c r="H1381" s="80" t="str">
        <f>_xll.BDH($B$1,"IVOL_MONEYNESS",A1381,A1381,"IVOL_MATURITY=MATURITY_1STM","IVOL_MONEYNESS_LEVEL=MONEY_LVL_100_","DTS=H","FACTOR=.01","DAYS=W")</f>
        <v>#N/A Start Date</v>
      </c>
      <c r="I1381" s="81" t="str">
        <f t="shared" si="260"/>
        <v>#N/A Start Date</v>
      </c>
      <c r="J1381" s="34" t="e">
        <f t="shared" si="252"/>
        <v>#REF!</v>
      </c>
      <c r="K1381" s="35" t="e">
        <f t="shared" si="253"/>
        <v>#VALUE!</v>
      </c>
      <c r="L1381" s="35" t="e">
        <f t="shared" si="254"/>
        <v>#REF!</v>
      </c>
      <c r="M1381" s="35" t="e">
        <f t="shared" si="261"/>
        <v>#REF!</v>
      </c>
      <c r="N1381" s="35" t="e">
        <f t="shared" si="262"/>
        <v>#REF!</v>
      </c>
      <c r="O1381" s="36" t="e">
        <f t="shared" si="263"/>
        <v>#REF!</v>
      </c>
      <c r="Q1381" s="37">
        <f t="shared" si="255"/>
        <v>0</v>
      </c>
      <c r="R1381" s="38" t="e">
        <f t="shared" si="256"/>
        <v>#REF!</v>
      </c>
      <c r="S1381" s="39" t="e">
        <f t="shared" si="257"/>
        <v>#REF!</v>
      </c>
    </row>
    <row r="1382" spans="1:19" x14ac:dyDescent="0.25">
      <c r="A1382" s="2"/>
      <c r="C1382">
        <f t="shared" si="258"/>
        <v>0</v>
      </c>
      <c r="D1382" s="32" t="e">
        <f t="shared" si="259"/>
        <v>#N/A</v>
      </c>
      <c r="E1382" s="32" t="e">
        <f>Basic!#REF!</f>
        <v>#REF!</v>
      </c>
      <c r="F1382" s="40"/>
      <c r="G1382" s="80">
        <f>IFERROR(VLOOKUP(A1382,HistData!Y:Z,2,FALSE)/100,G1381)</f>
        <v>0.19510000000000002</v>
      </c>
      <c r="H1382" s="80" t="str">
        <f>_xll.BDH($B$1,"IVOL_MONEYNESS",A1382,A1382,"IVOL_MATURITY=MATURITY_1STM","IVOL_MONEYNESS_LEVEL=MONEY_LVL_100_","DTS=H","FACTOR=.01","DAYS=W")</f>
        <v>#N/A Start Date</v>
      </c>
      <c r="I1382" s="81" t="str">
        <f t="shared" si="260"/>
        <v>#N/A Start Date</v>
      </c>
      <c r="J1382" s="34" t="e">
        <f t="shared" si="252"/>
        <v>#REF!</v>
      </c>
      <c r="K1382" s="35" t="e">
        <f t="shared" si="253"/>
        <v>#VALUE!</v>
      </c>
      <c r="L1382" s="35" t="e">
        <f t="shared" si="254"/>
        <v>#REF!</v>
      </c>
      <c r="M1382" s="35" t="e">
        <f t="shared" si="261"/>
        <v>#REF!</v>
      </c>
      <c r="N1382" s="35" t="e">
        <f t="shared" si="262"/>
        <v>#REF!</v>
      </c>
      <c r="O1382" s="36" t="e">
        <f t="shared" si="263"/>
        <v>#REF!</v>
      </c>
      <c r="Q1382" s="37">
        <f t="shared" si="255"/>
        <v>0</v>
      </c>
      <c r="R1382" s="38" t="e">
        <f t="shared" si="256"/>
        <v>#REF!</v>
      </c>
      <c r="S1382" s="39" t="e">
        <f t="shared" si="257"/>
        <v>#REF!</v>
      </c>
    </row>
    <row r="1383" spans="1:19" x14ac:dyDescent="0.25">
      <c r="A1383" s="2"/>
      <c r="C1383">
        <f t="shared" si="258"/>
        <v>0</v>
      </c>
      <c r="D1383" s="32" t="e">
        <f t="shared" si="259"/>
        <v>#N/A</v>
      </c>
      <c r="E1383" s="32" t="e">
        <f>Basic!#REF!</f>
        <v>#REF!</v>
      </c>
      <c r="F1383" s="40"/>
      <c r="G1383" s="80">
        <f>IFERROR(VLOOKUP(A1383,HistData!Y:Z,2,FALSE)/100,G1382)</f>
        <v>0.19510000000000002</v>
      </c>
      <c r="H1383" s="80" t="str">
        <f>_xll.BDH($B$1,"IVOL_MONEYNESS",A1383,A1383,"IVOL_MATURITY=MATURITY_1STM","IVOL_MONEYNESS_LEVEL=MONEY_LVL_100_","DTS=H","FACTOR=.01","DAYS=W")</f>
        <v>#N/A Start Date</v>
      </c>
      <c r="I1383" s="81" t="str">
        <f t="shared" si="260"/>
        <v>#N/A Start Date</v>
      </c>
      <c r="J1383" s="34" t="e">
        <f t="shared" si="252"/>
        <v>#REF!</v>
      </c>
      <c r="K1383" s="35" t="e">
        <f t="shared" si="253"/>
        <v>#VALUE!</v>
      </c>
      <c r="L1383" s="35" t="e">
        <f t="shared" si="254"/>
        <v>#REF!</v>
      </c>
      <c r="M1383" s="35" t="e">
        <f t="shared" si="261"/>
        <v>#REF!</v>
      </c>
      <c r="N1383" s="35" t="e">
        <f t="shared" si="262"/>
        <v>#REF!</v>
      </c>
      <c r="O1383" s="36" t="e">
        <f t="shared" si="263"/>
        <v>#REF!</v>
      </c>
      <c r="Q1383" s="37">
        <f t="shared" si="255"/>
        <v>0</v>
      </c>
      <c r="R1383" s="38" t="e">
        <f t="shared" si="256"/>
        <v>#REF!</v>
      </c>
      <c r="S1383" s="39" t="e">
        <f t="shared" si="257"/>
        <v>#REF!</v>
      </c>
    </row>
    <row r="1384" spans="1:19" x14ac:dyDescent="0.25">
      <c r="A1384" s="2"/>
      <c r="C1384">
        <f t="shared" si="258"/>
        <v>0</v>
      </c>
      <c r="D1384" s="32" t="e">
        <f t="shared" si="259"/>
        <v>#N/A</v>
      </c>
      <c r="E1384" s="32" t="e">
        <f>Basic!#REF!</f>
        <v>#REF!</v>
      </c>
      <c r="F1384" s="40"/>
      <c r="G1384" s="80">
        <f>IFERROR(VLOOKUP(A1384,HistData!Y:Z,2,FALSE)/100,G1383)</f>
        <v>0.19510000000000002</v>
      </c>
      <c r="H1384" s="80" t="str">
        <f>_xll.BDH($B$1,"IVOL_MONEYNESS",A1384,A1384,"IVOL_MATURITY=MATURITY_1STM","IVOL_MONEYNESS_LEVEL=MONEY_LVL_100_","DTS=H","FACTOR=.01","DAYS=W")</f>
        <v>#N/A Start Date</v>
      </c>
      <c r="I1384" s="81" t="str">
        <f t="shared" si="260"/>
        <v>#N/A Start Date</v>
      </c>
      <c r="J1384" s="34" t="e">
        <f t="shared" si="252"/>
        <v>#REF!</v>
      </c>
      <c r="K1384" s="35" t="e">
        <f t="shared" si="253"/>
        <v>#VALUE!</v>
      </c>
      <c r="L1384" s="35" t="e">
        <f t="shared" si="254"/>
        <v>#REF!</v>
      </c>
      <c r="M1384" s="35" t="e">
        <f t="shared" si="261"/>
        <v>#REF!</v>
      </c>
      <c r="N1384" s="35" t="e">
        <f t="shared" si="262"/>
        <v>#REF!</v>
      </c>
      <c r="O1384" s="36" t="e">
        <f t="shared" si="263"/>
        <v>#REF!</v>
      </c>
      <c r="Q1384" s="37">
        <f t="shared" si="255"/>
        <v>0</v>
      </c>
      <c r="R1384" s="38" t="e">
        <f t="shared" si="256"/>
        <v>#REF!</v>
      </c>
      <c r="S1384" s="39" t="e">
        <f t="shared" si="257"/>
        <v>#REF!</v>
      </c>
    </row>
    <row r="1385" spans="1:19" x14ac:dyDescent="0.25">
      <c r="A1385" s="2"/>
      <c r="C1385">
        <f t="shared" si="258"/>
        <v>0</v>
      </c>
      <c r="D1385" s="32" t="e">
        <f t="shared" si="259"/>
        <v>#N/A</v>
      </c>
      <c r="E1385" s="32" t="e">
        <f>Basic!#REF!</f>
        <v>#REF!</v>
      </c>
      <c r="F1385" s="40"/>
      <c r="G1385" s="80">
        <f>IFERROR(VLOOKUP(A1385,HistData!Y:Z,2,FALSE)/100,G1384)</f>
        <v>0.19510000000000002</v>
      </c>
      <c r="H1385" s="80" t="str">
        <f>_xll.BDH($B$1,"IVOL_MONEYNESS",A1385,A1385,"IVOL_MATURITY=MATURITY_1STM","IVOL_MONEYNESS_LEVEL=MONEY_LVL_100_","DTS=H","FACTOR=.01","DAYS=W")</f>
        <v>#N/A Start Date</v>
      </c>
      <c r="I1385" s="81" t="str">
        <f t="shared" si="260"/>
        <v>#N/A Start Date</v>
      </c>
      <c r="J1385" s="34" t="e">
        <f t="shared" si="252"/>
        <v>#REF!</v>
      </c>
      <c r="K1385" s="35" t="e">
        <f t="shared" si="253"/>
        <v>#VALUE!</v>
      </c>
      <c r="L1385" s="35" t="e">
        <f t="shared" si="254"/>
        <v>#REF!</v>
      </c>
      <c r="M1385" s="35" t="e">
        <f t="shared" si="261"/>
        <v>#REF!</v>
      </c>
      <c r="N1385" s="35" t="e">
        <f t="shared" si="262"/>
        <v>#REF!</v>
      </c>
      <c r="O1385" s="36" t="e">
        <f t="shared" si="263"/>
        <v>#REF!</v>
      </c>
      <c r="Q1385" s="37">
        <f t="shared" si="255"/>
        <v>0</v>
      </c>
      <c r="R1385" s="38" t="e">
        <f t="shared" si="256"/>
        <v>#REF!</v>
      </c>
      <c r="S1385" s="39" t="e">
        <f t="shared" si="257"/>
        <v>#REF!</v>
      </c>
    </row>
    <row r="1386" spans="1:19" x14ac:dyDescent="0.25">
      <c r="A1386" s="2"/>
      <c r="C1386">
        <f t="shared" si="258"/>
        <v>0</v>
      </c>
      <c r="D1386" s="32" t="e">
        <f t="shared" si="259"/>
        <v>#N/A</v>
      </c>
      <c r="E1386" s="32" t="e">
        <f>Basic!#REF!</f>
        <v>#REF!</v>
      </c>
      <c r="F1386" s="40"/>
      <c r="G1386" s="80">
        <f>IFERROR(VLOOKUP(A1386,HistData!Y:Z,2,FALSE)/100,G1385)</f>
        <v>0.19510000000000002</v>
      </c>
      <c r="H1386" s="80" t="str">
        <f>_xll.BDH($B$1,"IVOL_MONEYNESS",A1386,A1386,"IVOL_MATURITY=MATURITY_1STM","IVOL_MONEYNESS_LEVEL=MONEY_LVL_100_","DTS=H","FACTOR=.01","DAYS=W")</f>
        <v>#N/A Start Date</v>
      </c>
      <c r="I1386" s="81" t="str">
        <f t="shared" si="260"/>
        <v>#N/A Start Date</v>
      </c>
      <c r="J1386" s="34" t="e">
        <f t="shared" si="252"/>
        <v>#REF!</v>
      </c>
      <c r="K1386" s="35" t="e">
        <f t="shared" si="253"/>
        <v>#VALUE!</v>
      </c>
      <c r="L1386" s="35" t="e">
        <f t="shared" si="254"/>
        <v>#REF!</v>
      </c>
      <c r="M1386" s="35" t="e">
        <f t="shared" si="261"/>
        <v>#REF!</v>
      </c>
      <c r="N1386" s="35" t="e">
        <f t="shared" si="262"/>
        <v>#REF!</v>
      </c>
      <c r="O1386" s="36" t="e">
        <f t="shared" si="263"/>
        <v>#REF!</v>
      </c>
      <c r="Q1386" s="37">
        <f t="shared" si="255"/>
        <v>0</v>
      </c>
      <c r="R1386" s="38" t="e">
        <f t="shared" si="256"/>
        <v>#REF!</v>
      </c>
      <c r="S1386" s="39" t="e">
        <f t="shared" si="257"/>
        <v>#REF!</v>
      </c>
    </row>
    <row r="1387" spans="1:19" x14ac:dyDescent="0.25">
      <c r="A1387" s="2"/>
      <c r="C1387">
        <f t="shared" si="258"/>
        <v>0</v>
      </c>
      <c r="D1387" s="32" t="e">
        <f t="shared" si="259"/>
        <v>#N/A</v>
      </c>
      <c r="E1387" s="32" t="e">
        <f>Basic!#REF!</f>
        <v>#REF!</v>
      </c>
      <c r="F1387" s="40"/>
      <c r="G1387" s="80">
        <f>IFERROR(VLOOKUP(A1387,HistData!Y:Z,2,FALSE)/100,G1386)</f>
        <v>0.19510000000000002</v>
      </c>
      <c r="H1387" s="80" t="str">
        <f>_xll.BDH($B$1,"IVOL_MONEYNESS",A1387,A1387,"IVOL_MATURITY=MATURITY_1STM","IVOL_MONEYNESS_LEVEL=MONEY_LVL_100_","DTS=H","FACTOR=.01","DAYS=W")</f>
        <v>#N/A Start Date</v>
      </c>
      <c r="I1387" s="81" t="str">
        <f t="shared" si="260"/>
        <v>#N/A Start Date</v>
      </c>
      <c r="J1387" s="34" t="e">
        <f t="shared" si="252"/>
        <v>#REF!</v>
      </c>
      <c r="K1387" s="35" t="e">
        <f t="shared" si="253"/>
        <v>#VALUE!</v>
      </c>
      <c r="L1387" s="35" t="e">
        <f t="shared" si="254"/>
        <v>#REF!</v>
      </c>
      <c r="M1387" s="35" t="e">
        <f t="shared" si="261"/>
        <v>#REF!</v>
      </c>
      <c r="N1387" s="35" t="e">
        <f t="shared" si="262"/>
        <v>#REF!</v>
      </c>
      <c r="O1387" s="36" t="e">
        <f t="shared" si="263"/>
        <v>#REF!</v>
      </c>
      <c r="Q1387" s="37">
        <f t="shared" si="255"/>
        <v>0</v>
      </c>
      <c r="R1387" s="38" t="e">
        <f t="shared" si="256"/>
        <v>#REF!</v>
      </c>
      <c r="S1387" s="39" t="e">
        <f t="shared" si="257"/>
        <v>#REF!</v>
      </c>
    </row>
    <row r="1388" spans="1:19" x14ac:dyDescent="0.25">
      <c r="A1388" s="2"/>
      <c r="C1388">
        <f t="shared" si="258"/>
        <v>0</v>
      </c>
      <c r="D1388" s="32" t="e">
        <f t="shared" si="259"/>
        <v>#N/A</v>
      </c>
      <c r="E1388" s="32" t="e">
        <f>Basic!#REF!</f>
        <v>#REF!</v>
      </c>
      <c r="F1388" s="40"/>
      <c r="G1388" s="80">
        <f>IFERROR(VLOOKUP(A1388,HistData!Y:Z,2,FALSE)/100,G1387)</f>
        <v>0.19510000000000002</v>
      </c>
      <c r="H1388" s="80" t="str">
        <f>_xll.BDH($B$1,"IVOL_MONEYNESS",A1388,A1388,"IVOL_MATURITY=MATURITY_1STM","IVOL_MONEYNESS_LEVEL=MONEY_LVL_100_","DTS=H","FACTOR=.01","DAYS=W")</f>
        <v>#N/A Start Date</v>
      </c>
      <c r="I1388" s="81" t="str">
        <f t="shared" si="260"/>
        <v>#N/A Start Date</v>
      </c>
      <c r="J1388" s="34" t="e">
        <f t="shared" si="252"/>
        <v>#REF!</v>
      </c>
      <c r="K1388" s="35" t="e">
        <f t="shared" si="253"/>
        <v>#VALUE!</v>
      </c>
      <c r="L1388" s="35" t="e">
        <f t="shared" si="254"/>
        <v>#REF!</v>
      </c>
      <c r="M1388" s="35" t="e">
        <f t="shared" si="261"/>
        <v>#REF!</v>
      </c>
      <c r="N1388" s="35" t="e">
        <f t="shared" si="262"/>
        <v>#REF!</v>
      </c>
      <c r="O1388" s="36" t="e">
        <f t="shared" si="263"/>
        <v>#REF!</v>
      </c>
      <c r="Q1388" s="37">
        <f t="shared" si="255"/>
        <v>0</v>
      </c>
      <c r="R1388" s="38" t="e">
        <f t="shared" si="256"/>
        <v>#REF!</v>
      </c>
      <c r="S1388" s="39" t="e">
        <f t="shared" si="257"/>
        <v>#REF!</v>
      </c>
    </row>
    <row r="1389" spans="1:19" x14ac:dyDescent="0.25">
      <c r="A1389" s="2"/>
      <c r="C1389">
        <f t="shared" si="258"/>
        <v>0</v>
      </c>
      <c r="D1389" s="32" t="e">
        <f t="shared" si="259"/>
        <v>#N/A</v>
      </c>
      <c r="E1389" s="32" t="e">
        <f>Basic!#REF!</f>
        <v>#REF!</v>
      </c>
      <c r="F1389" s="40"/>
      <c r="G1389" s="80">
        <f>IFERROR(VLOOKUP(A1389,HistData!Y:Z,2,FALSE)/100,G1388)</f>
        <v>0.19510000000000002</v>
      </c>
      <c r="H1389" s="80" t="str">
        <f>_xll.BDH($B$1,"IVOL_MONEYNESS",A1389,A1389,"IVOL_MATURITY=MATURITY_1STM","IVOL_MONEYNESS_LEVEL=MONEY_LVL_100_","DTS=H","FACTOR=.01","DAYS=W")</f>
        <v>#N/A Start Date</v>
      </c>
      <c r="I1389" s="81" t="str">
        <f t="shared" si="260"/>
        <v>#N/A Start Date</v>
      </c>
      <c r="J1389" s="34" t="e">
        <f t="shared" si="252"/>
        <v>#REF!</v>
      </c>
      <c r="K1389" s="35" t="e">
        <f t="shared" si="253"/>
        <v>#VALUE!</v>
      </c>
      <c r="L1389" s="35" t="e">
        <f t="shared" si="254"/>
        <v>#REF!</v>
      </c>
      <c r="M1389" s="35" t="e">
        <f t="shared" si="261"/>
        <v>#REF!</v>
      </c>
      <c r="N1389" s="35" t="e">
        <f t="shared" si="262"/>
        <v>#REF!</v>
      </c>
      <c r="O1389" s="36" t="e">
        <f t="shared" si="263"/>
        <v>#REF!</v>
      </c>
      <c r="Q1389" s="37">
        <f t="shared" si="255"/>
        <v>0</v>
      </c>
      <c r="R1389" s="38" t="e">
        <f t="shared" si="256"/>
        <v>#REF!</v>
      </c>
      <c r="S1389" s="39" t="e">
        <f t="shared" si="257"/>
        <v>#REF!</v>
      </c>
    </row>
    <row r="1390" spans="1:19" x14ac:dyDescent="0.25">
      <c r="A1390" s="2"/>
      <c r="C1390">
        <f t="shared" si="258"/>
        <v>0</v>
      </c>
      <c r="D1390" s="32" t="e">
        <f t="shared" si="259"/>
        <v>#N/A</v>
      </c>
      <c r="E1390" s="32" t="e">
        <f>Basic!#REF!</f>
        <v>#REF!</v>
      </c>
      <c r="F1390" s="40"/>
      <c r="G1390" s="80">
        <f>IFERROR(VLOOKUP(A1390,HistData!Y:Z,2,FALSE)/100,G1389)</f>
        <v>0.19510000000000002</v>
      </c>
      <c r="H1390" s="80" t="str">
        <f>_xll.BDH($B$1,"IVOL_MONEYNESS",A1390,A1390,"IVOL_MATURITY=MATURITY_1STM","IVOL_MONEYNESS_LEVEL=MONEY_LVL_100_","DTS=H","FACTOR=.01","DAYS=W")</f>
        <v>#N/A Start Date</v>
      </c>
      <c r="I1390" s="81" t="str">
        <f t="shared" si="260"/>
        <v>#N/A Start Date</v>
      </c>
      <c r="J1390" s="34" t="e">
        <f t="shared" si="252"/>
        <v>#REF!</v>
      </c>
      <c r="K1390" s="35" t="e">
        <f t="shared" si="253"/>
        <v>#VALUE!</v>
      </c>
      <c r="L1390" s="35" t="e">
        <f t="shared" si="254"/>
        <v>#REF!</v>
      </c>
      <c r="M1390" s="35" t="e">
        <f t="shared" si="261"/>
        <v>#REF!</v>
      </c>
      <c r="N1390" s="35" t="e">
        <f t="shared" si="262"/>
        <v>#REF!</v>
      </c>
      <c r="O1390" s="36" t="e">
        <f t="shared" si="263"/>
        <v>#REF!</v>
      </c>
      <c r="Q1390" s="37">
        <f t="shared" si="255"/>
        <v>0</v>
      </c>
      <c r="R1390" s="38" t="e">
        <f t="shared" si="256"/>
        <v>#REF!</v>
      </c>
      <c r="S1390" s="39" t="e">
        <f t="shared" si="257"/>
        <v>#REF!</v>
      </c>
    </row>
    <row r="1391" spans="1:19" x14ac:dyDescent="0.25">
      <c r="A1391" s="2"/>
      <c r="C1391">
        <f t="shared" si="258"/>
        <v>0</v>
      </c>
      <c r="D1391" s="32" t="e">
        <f t="shared" si="259"/>
        <v>#N/A</v>
      </c>
      <c r="E1391" s="32" t="e">
        <f>Basic!#REF!</f>
        <v>#REF!</v>
      </c>
      <c r="F1391" s="40"/>
      <c r="G1391" s="80">
        <f>IFERROR(VLOOKUP(A1391,HistData!Y:Z,2,FALSE)/100,G1390)</f>
        <v>0.19510000000000002</v>
      </c>
      <c r="H1391" s="80" t="str">
        <f>_xll.BDH($B$1,"IVOL_MONEYNESS",A1391,A1391,"IVOL_MATURITY=MATURITY_1STM","IVOL_MONEYNESS_LEVEL=MONEY_LVL_100_","DTS=H","FACTOR=.01","DAYS=W")</f>
        <v>#N/A Start Date</v>
      </c>
      <c r="I1391" s="81" t="str">
        <f t="shared" si="260"/>
        <v>#N/A Start Date</v>
      </c>
      <c r="J1391" s="34" t="e">
        <f t="shared" si="252"/>
        <v>#REF!</v>
      </c>
      <c r="K1391" s="35" t="e">
        <f t="shared" si="253"/>
        <v>#VALUE!</v>
      </c>
      <c r="L1391" s="35" t="e">
        <f t="shared" si="254"/>
        <v>#REF!</v>
      </c>
      <c r="M1391" s="35" t="e">
        <f t="shared" si="261"/>
        <v>#REF!</v>
      </c>
      <c r="N1391" s="35" t="e">
        <f t="shared" si="262"/>
        <v>#REF!</v>
      </c>
      <c r="O1391" s="36" t="e">
        <f t="shared" si="263"/>
        <v>#REF!</v>
      </c>
      <c r="Q1391" s="37">
        <f t="shared" si="255"/>
        <v>0</v>
      </c>
      <c r="R1391" s="38" t="e">
        <f t="shared" si="256"/>
        <v>#REF!</v>
      </c>
      <c r="S1391" s="39" t="e">
        <f t="shared" si="257"/>
        <v>#REF!</v>
      </c>
    </row>
    <row r="1392" spans="1:19" x14ac:dyDescent="0.25">
      <c r="A1392" s="2"/>
      <c r="C1392">
        <f t="shared" si="258"/>
        <v>0</v>
      </c>
      <c r="D1392" s="32" t="e">
        <f t="shared" si="259"/>
        <v>#N/A</v>
      </c>
      <c r="E1392" s="32" t="e">
        <f>Basic!#REF!</f>
        <v>#REF!</v>
      </c>
      <c r="F1392" s="40"/>
      <c r="G1392" s="80">
        <f>IFERROR(VLOOKUP(A1392,HistData!Y:Z,2,FALSE)/100,G1391)</f>
        <v>0.19510000000000002</v>
      </c>
      <c r="H1392" s="80" t="str">
        <f>_xll.BDH($B$1,"IVOL_MONEYNESS",A1392,A1392,"IVOL_MATURITY=MATURITY_1STM","IVOL_MONEYNESS_LEVEL=MONEY_LVL_100_","DTS=H","FACTOR=.01","DAYS=W")</f>
        <v>#N/A Start Date</v>
      </c>
      <c r="I1392" s="81" t="str">
        <f t="shared" si="260"/>
        <v>#N/A Start Date</v>
      </c>
      <c r="J1392" s="34" t="e">
        <f t="shared" si="252"/>
        <v>#REF!</v>
      </c>
      <c r="K1392" s="35" t="e">
        <f t="shared" si="253"/>
        <v>#VALUE!</v>
      </c>
      <c r="L1392" s="35" t="e">
        <f t="shared" si="254"/>
        <v>#REF!</v>
      </c>
      <c r="M1392" s="35" t="e">
        <f t="shared" si="261"/>
        <v>#REF!</v>
      </c>
      <c r="N1392" s="35" t="e">
        <f t="shared" si="262"/>
        <v>#REF!</v>
      </c>
      <c r="O1392" s="36" t="e">
        <f t="shared" si="263"/>
        <v>#REF!</v>
      </c>
      <c r="Q1392" s="37">
        <f t="shared" si="255"/>
        <v>0</v>
      </c>
      <c r="R1392" s="38" t="e">
        <f t="shared" si="256"/>
        <v>#REF!</v>
      </c>
      <c r="S1392" s="39" t="e">
        <f t="shared" si="257"/>
        <v>#REF!</v>
      </c>
    </row>
    <row r="1393" spans="1:19" x14ac:dyDescent="0.25">
      <c r="A1393" s="2"/>
      <c r="C1393">
        <f t="shared" si="258"/>
        <v>0</v>
      </c>
      <c r="D1393" s="32" t="e">
        <f t="shared" si="259"/>
        <v>#N/A</v>
      </c>
      <c r="E1393" s="32" t="e">
        <f>Basic!#REF!</f>
        <v>#REF!</v>
      </c>
      <c r="F1393" s="40"/>
      <c r="G1393" s="80">
        <f>IFERROR(VLOOKUP(A1393,HistData!Y:Z,2,FALSE)/100,G1392)</f>
        <v>0.19510000000000002</v>
      </c>
      <c r="H1393" s="80" t="str">
        <f>_xll.BDH($B$1,"IVOL_MONEYNESS",A1393,A1393,"IVOL_MATURITY=MATURITY_1STM","IVOL_MONEYNESS_LEVEL=MONEY_LVL_100_","DTS=H","FACTOR=.01","DAYS=W")</f>
        <v>#N/A Start Date</v>
      </c>
      <c r="I1393" s="81" t="str">
        <f t="shared" si="260"/>
        <v>#N/A Start Date</v>
      </c>
      <c r="J1393" s="34" t="e">
        <f t="shared" si="252"/>
        <v>#REF!</v>
      </c>
      <c r="K1393" s="35" t="e">
        <f t="shared" si="253"/>
        <v>#VALUE!</v>
      </c>
      <c r="L1393" s="35" t="e">
        <f t="shared" si="254"/>
        <v>#REF!</v>
      </c>
      <c r="M1393" s="35" t="e">
        <f t="shared" si="261"/>
        <v>#REF!</v>
      </c>
      <c r="N1393" s="35" t="e">
        <f t="shared" si="262"/>
        <v>#REF!</v>
      </c>
      <c r="O1393" s="36" t="e">
        <f t="shared" si="263"/>
        <v>#REF!</v>
      </c>
      <c r="Q1393" s="37">
        <f t="shared" si="255"/>
        <v>0</v>
      </c>
      <c r="R1393" s="38" t="e">
        <f t="shared" si="256"/>
        <v>#REF!</v>
      </c>
      <c r="S1393" s="39" t="e">
        <f t="shared" si="257"/>
        <v>#REF!</v>
      </c>
    </row>
    <row r="1394" spans="1:19" x14ac:dyDescent="0.25">
      <c r="A1394" s="2"/>
      <c r="C1394">
        <f t="shared" si="258"/>
        <v>0</v>
      </c>
      <c r="D1394" s="32" t="e">
        <f t="shared" si="259"/>
        <v>#N/A</v>
      </c>
      <c r="E1394" s="32" t="e">
        <f>Basic!#REF!</f>
        <v>#REF!</v>
      </c>
      <c r="F1394" s="40"/>
      <c r="G1394" s="80">
        <f>IFERROR(VLOOKUP(A1394,HistData!Y:Z,2,FALSE)/100,G1393)</f>
        <v>0.19510000000000002</v>
      </c>
      <c r="H1394" s="80" t="str">
        <f>_xll.BDH($B$1,"IVOL_MONEYNESS",A1394,A1394,"IVOL_MATURITY=MATURITY_1STM","IVOL_MONEYNESS_LEVEL=MONEY_LVL_100_","DTS=H","FACTOR=.01","DAYS=W")</f>
        <v>#N/A Start Date</v>
      </c>
      <c r="I1394" s="81" t="str">
        <f t="shared" si="260"/>
        <v>#N/A Start Date</v>
      </c>
      <c r="J1394" s="34" t="e">
        <f t="shared" si="252"/>
        <v>#REF!</v>
      </c>
      <c r="K1394" s="35" t="e">
        <f t="shared" si="253"/>
        <v>#VALUE!</v>
      </c>
      <c r="L1394" s="35" t="e">
        <f t="shared" si="254"/>
        <v>#REF!</v>
      </c>
      <c r="M1394" s="35" t="e">
        <f t="shared" si="261"/>
        <v>#REF!</v>
      </c>
      <c r="N1394" s="35" t="e">
        <f t="shared" si="262"/>
        <v>#REF!</v>
      </c>
      <c r="O1394" s="36" t="e">
        <f t="shared" si="263"/>
        <v>#REF!</v>
      </c>
      <c r="Q1394" s="37">
        <f t="shared" si="255"/>
        <v>0</v>
      </c>
      <c r="R1394" s="38" t="e">
        <f t="shared" si="256"/>
        <v>#REF!</v>
      </c>
      <c r="S1394" s="39" t="e">
        <f t="shared" si="257"/>
        <v>#REF!</v>
      </c>
    </row>
    <row r="1395" spans="1:19" x14ac:dyDescent="0.25">
      <c r="A1395" s="2"/>
      <c r="C1395">
        <f t="shared" si="258"/>
        <v>0</v>
      </c>
      <c r="D1395" s="32" t="e">
        <f t="shared" si="259"/>
        <v>#N/A</v>
      </c>
      <c r="E1395" s="32" t="e">
        <f>Basic!#REF!</f>
        <v>#REF!</v>
      </c>
      <c r="F1395" s="40"/>
      <c r="G1395" s="80">
        <f>IFERROR(VLOOKUP(A1395,HistData!Y:Z,2,FALSE)/100,G1394)</f>
        <v>0.19510000000000002</v>
      </c>
      <c r="H1395" s="80" t="str">
        <f>_xll.BDH($B$1,"IVOL_MONEYNESS",A1395,A1395,"IVOL_MATURITY=MATURITY_1STM","IVOL_MONEYNESS_LEVEL=MONEY_LVL_100_","DTS=H","FACTOR=.01","DAYS=W")</f>
        <v>#N/A Start Date</v>
      </c>
      <c r="I1395" s="81" t="str">
        <f t="shared" si="260"/>
        <v>#N/A Start Date</v>
      </c>
      <c r="J1395" s="34" t="e">
        <f t="shared" si="252"/>
        <v>#REF!</v>
      </c>
      <c r="K1395" s="35" t="e">
        <f t="shared" si="253"/>
        <v>#VALUE!</v>
      </c>
      <c r="L1395" s="35" t="e">
        <f t="shared" si="254"/>
        <v>#REF!</v>
      </c>
      <c r="M1395" s="35" t="e">
        <f t="shared" si="261"/>
        <v>#REF!</v>
      </c>
      <c r="N1395" s="35" t="e">
        <f t="shared" si="262"/>
        <v>#REF!</v>
      </c>
      <c r="O1395" s="36" t="e">
        <f t="shared" si="263"/>
        <v>#REF!</v>
      </c>
      <c r="Q1395" s="37">
        <f t="shared" si="255"/>
        <v>0</v>
      </c>
      <c r="R1395" s="38" t="e">
        <f t="shared" si="256"/>
        <v>#REF!</v>
      </c>
      <c r="S1395" s="39" t="e">
        <f t="shared" si="257"/>
        <v>#REF!</v>
      </c>
    </row>
    <row r="1396" spans="1:19" x14ac:dyDescent="0.25">
      <c r="A1396" s="2"/>
      <c r="C1396">
        <f t="shared" si="258"/>
        <v>0</v>
      </c>
      <c r="D1396" s="32" t="e">
        <f t="shared" si="259"/>
        <v>#N/A</v>
      </c>
      <c r="E1396" s="32" t="e">
        <f>Basic!#REF!</f>
        <v>#REF!</v>
      </c>
      <c r="F1396" s="40"/>
      <c r="G1396" s="80">
        <f>IFERROR(VLOOKUP(A1396,HistData!Y:Z,2,FALSE)/100,G1395)</f>
        <v>0.19510000000000002</v>
      </c>
      <c r="H1396" s="80" t="str">
        <f>_xll.BDH($B$1,"IVOL_MONEYNESS",A1396,A1396,"IVOL_MATURITY=MATURITY_1STM","IVOL_MONEYNESS_LEVEL=MONEY_LVL_100_","DTS=H","FACTOR=.01","DAYS=W")</f>
        <v>#N/A Start Date</v>
      </c>
      <c r="I1396" s="81" t="str">
        <f t="shared" si="260"/>
        <v>#N/A Start Date</v>
      </c>
      <c r="J1396" s="34" t="e">
        <f t="shared" si="252"/>
        <v>#REF!</v>
      </c>
      <c r="K1396" s="35" t="e">
        <f t="shared" si="253"/>
        <v>#VALUE!</v>
      </c>
      <c r="L1396" s="35" t="e">
        <f t="shared" si="254"/>
        <v>#REF!</v>
      </c>
      <c r="M1396" s="35" t="e">
        <f t="shared" si="261"/>
        <v>#REF!</v>
      </c>
      <c r="N1396" s="35" t="e">
        <f t="shared" si="262"/>
        <v>#REF!</v>
      </c>
      <c r="O1396" s="36" t="e">
        <f t="shared" si="263"/>
        <v>#REF!</v>
      </c>
      <c r="Q1396" s="37">
        <f t="shared" si="255"/>
        <v>0</v>
      </c>
      <c r="R1396" s="38" t="e">
        <f t="shared" si="256"/>
        <v>#REF!</v>
      </c>
      <c r="S1396" s="39" t="e">
        <f t="shared" si="257"/>
        <v>#REF!</v>
      </c>
    </row>
    <row r="1397" spans="1:19" x14ac:dyDescent="0.25">
      <c r="A1397" s="2"/>
      <c r="C1397">
        <f t="shared" si="258"/>
        <v>0</v>
      </c>
      <c r="D1397" s="32" t="e">
        <f t="shared" si="259"/>
        <v>#N/A</v>
      </c>
      <c r="E1397" s="32" t="e">
        <f>Basic!#REF!</f>
        <v>#REF!</v>
      </c>
      <c r="F1397" s="40"/>
      <c r="G1397" s="80">
        <f>IFERROR(VLOOKUP(A1397,HistData!Y:Z,2,FALSE)/100,G1396)</f>
        <v>0.19510000000000002</v>
      </c>
      <c r="H1397" s="80" t="str">
        <f>_xll.BDH($B$1,"IVOL_MONEYNESS",A1397,A1397,"IVOL_MATURITY=MATURITY_1STM","IVOL_MONEYNESS_LEVEL=MONEY_LVL_100_","DTS=H","FACTOR=.01","DAYS=W")</f>
        <v>#N/A Start Date</v>
      </c>
      <c r="I1397" s="81" t="str">
        <f t="shared" si="260"/>
        <v>#N/A Start Date</v>
      </c>
      <c r="J1397" s="34" t="e">
        <f t="shared" si="252"/>
        <v>#REF!</v>
      </c>
      <c r="K1397" s="35" t="e">
        <f t="shared" si="253"/>
        <v>#VALUE!</v>
      </c>
      <c r="L1397" s="35" t="e">
        <f t="shared" si="254"/>
        <v>#REF!</v>
      </c>
      <c r="M1397" s="35" t="e">
        <f t="shared" si="261"/>
        <v>#REF!</v>
      </c>
      <c r="N1397" s="35" t="e">
        <f t="shared" si="262"/>
        <v>#REF!</v>
      </c>
      <c r="O1397" s="36" t="e">
        <f t="shared" si="263"/>
        <v>#REF!</v>
      </c>
      <c r="Q1397" s="37">
        <f t="shared" si="255"/>
        <v>0</v>
      </c>
      <c r="R1397" s="38" t="e">
        <f t="shared" si="256"/>
        <v>#REF!</v>
      </c>
      <c r="S1397" s="39" t="e">
        <f t="shared" si="257"/>
        <v>#REF!</v>
      </c>
    </row>
    <row r="1398" spans="1:19" x14ac:dyDescent="0.25">
      <c r="A1398" s="2"/>
      <c r="C1398">
        <f t="shared" si="258"/>
        <v>0</v>
      </c>
      <c r="D1398" s="32" t="e">
        <f t="shared" si="259"/>
        <v>#N/A</v>
      </c>
      <c r="E1398" s="32" t="e">
        <f>Basic!#REF!</f>
        <v>#REF!</v>
      </c>
      <c r="F1398" s="40"/>
      <c r="G1398" s="80">
        <f>IFERROR(VLOOKUP(A1398,HistData!Y:Z,2,FALSE)/100,G1397)</f>
        <v>0.19510000000000002</v>
      </c>
      <c r="H1398" s="80" t="str">
        <f>_xll.BDH($B$1,"IVOL_MONEYNESS",A1398,A1398,"IVOL_MATURITY=MATURITY_1STM","IVOL_MONEYNESS_LEVEL=MONEY_LVL_100_","DTS=H","FACTOR=.01","DAYS=W")</f>
        <v>#N/A Start Date</v>
      </c>
      <c r="I1398" s="81" t="str">
        <f t="shared" si="260"/>
        <v>#N/A Start Date</v>
      </c>
      <c r="J1398" s="34" t="e">
        <f t="shared" si="252"/>
        <v>#REF!</v>
      </c>
      <c r="K1398" s="35" t="e">
        <f t="shared" si="253"/>
        <v>#VALUE!</v>
      </c>
      <c r="L1398" s="35" t="e">
        <f t="shared" si="254"/>
        <v>#REF!</v>
      </c>
      <c r="M1398" s="35" t="e">
        <f t="shared" si="261"/>
        <v>#REF!</v>
      </c>
      <c r="N1398" s="35" t="e">
        <f t="shared" si="262"/>
        <v>#REF!</v>
      </c>
      <c r="O1398" s="36" t="e">
        <f t="shared" si="263"/>
        <v>#REF!</v>
      </c>
      <c r="Q1398" s="37">
        <f t="shared" si="255"/>
        <v>0</v>
      </c>
      <c r="R1398" s="38" t="e">
        <f t="shared" si="256"/>
        <v>#REF!</v>
      </c>
      <c r="S1398" s="39" t="e">
        <f t="shared" si="257"/>
        <v>#REF!</v>
      </c>
    </row>
    <row r="1399" spans="1:19" x14ac:dyDescent="0.25">
      <c r="A1399" s="2"/>
      <c r="C1399">
        <f t="shared" si="258"/>
        <v>0</v>
      </c>
      <c r="D1399" s="32" t="e">
        <f t="shared" si="259"/>
        <v>#N/A</v>
      </c>
      <c r="E1399" s="32" t="e">
        <f>Basic!#REF!</f>
        <v>#REF!</v>
      </c>
      <c r="F1399" s="40"/>
      <c r="G1399" s="80">
        <f>IFERROR(VLOOKUP(A1399,HistData!Y:Z,2,FALSE)/100,G1398)</f>
        <v>0.19510000000000002</v>
      </c>
      <c r="H1399" s="80" t="str">
        <f>_xll.BDH($B$1,"IVOL_MONEYNESS",A1399,A1399,"IVOL_MATURITY=MATURITY_1STM","IVOL_MONEYNESS_LEVEL=MONEY_LVL_100_","DTS=H","FACTOR=.01","DAYS=W")</f>
        <v>#N/A Start Date</v>
      </c>
      <c r="I1399" s="81" t="str">
        <f t="shared" si="260"/>
        <v>#N/A Start Date</v>
      </c>
      <c r="J1399" s="34" t="e">
        <f t="shared" si="252"/>
        <v>#REF!</v>
      </c>
      <c r="K1399" s="35" t="e">
        <f t="shared" si="253"/>
        <v>#VALUE!</v>
      </c>
      <c r="L1399" s="35" t="e">
        <f t="shared" si="254"/>
        <v>#REF!</v>
      </c>
      <c r="M1399" s="35" t="e">
        <f t="shared" si="261"/>
        <v>#REF!</v>
      </c>
      <c r="N1399" s="35" t="e">
        <f t="shared" si="262"/>
        <v>#REF!</v>
      </c>
      <c r="O1399" s="36" t="e">
        <f t="shared" si="263"/>
        <v>#REF!</v>
      </c>
      <c r="Q1399" s="37">
        <f t="shared" si="255"/>
        <v>0</v>
      </c>
      <c r="R1399" s="38" t="e">
        <f t="shared" si="256"/>
        <v>#REF!</v>
      </c>
      <c r="S1399" s="39" t="e">
        <f t="shared" si="257"/>
        <v>#REF!</v>
      </c>
    </row>
    <row r="1400" spans="1:19" x14ac:dyDescent="0.25">
      <c r="A1400" s="2"/>
      <c r="C1400">
        <f t="shared" si="258"/>
        <v>0</v>
      </c>
      <c r="D1400" s="32" t="e">
        <f t="shared" si="259"/>
        <v>#N/A</v>
      </c>
      <c r="E1400" s="32" t="e">
        <f>Basic!#REF!</f>
        <v>#REF!</v>
      </c>
      <c r="F1400" s="40"/>
      <c r="G1400" s="80">
        <f>IFERROR(VLOOKUP(A1400,HistData!Y:Z,2,FALSE)/100,G1399)</f>
        <v>0.19510000000000002</v>
      </c>
      <c r="H1400" s="80" t="str">
        <f>_xll.BDH($B$1,"IVOL_MONEYNESS",A1400,A1400,"IVOL_MATURITY=MATURITY_1STM","IVOL_MONEYNESS_LEVEL=MONEY_LVL_100_","DTS=H","FACTOR=.01","DAYS=W")</f>
        <v>#N/A Start Date</v>
      </c>
      <c r="I1400" s="81" t="str">
        <f t="shared" si="260"/>
        <v>#N/A Start Date</v>
      </c>
      <c r="J1400" s="34" t="e">
        <f t="shared" si="252"/>
        <v>#REF!</v>
      </c>
      <c r="K1400" s="35" t="e">
        <f t="shared" si="253"/>
        <v>#VALUE!</v>
      </c>
      <c r="L1400" s="35" t="e">
        <f t="shared" si="254"/>
        <v>#REF!</v>
      </c>
      <c r="M1400" s="35" t="e">
        <f t="shared" si="261"/>
        <v>#REF!</v>
      </c>
      <c r="N1400" s="35" t="e">
        <f t="shared" si="262"/>
        <v>#REF!</v>
      </c>
      <c r="O1400" s="36" t="e">
        <f t="shared" si="263"/>
        <v>#REF!</v>
      </c>
      <c r="Q1400" s="37">
        <f t="shared" si="255"/>
        <v>0</v>
      </c>
      <c r="R1400" s="38" t="e">
        <f t="shared" si="256"/>
        <v>#REF!</v>
      </c>
      <c r="S1400" s="39" t="e">
        <f t="shared" si="257"/>
        <v>#REF!</v>
      </c>
    </row>
    <row r="1401" spans="1:19" x14ac:dyDescent="0.25">
      <c r="A1401" s="2"/>
      <c r="C1401">
        <f t="shared" si="258"/>
        <v>0</v>
      </c>
      <c r="D1401" s="32" t="e">
        <f t="shared" si="259"/>
        <v>#N/A</v>
      </c>
      <c r="E1401" s="32" t="e">
        <f>Basic!#REF!</f>
        <v>#REF!</v>
      </c>
      <c r="F1401" s="40"/>
      <c r="G1401" s="80">
        <f>IFERROR(VLOOKUP(A1401,HistData!Y:Z,2,FALSE)/100,G1400)</f>
        <v>0.19510000000000002</v>
      </c>
      <c r="H1401" s="80" t="str">
        <f>_xll.BDH($B$1,"IVOL_MONEYNESS",A1401,A1401,"IVOL_MATURITY=MATURITY_1STM","IVOL_MONEYNESS_LEVEL=MONEY_LVL_100_","DTS=H","FACTOR=.01","DAYS=W")</f>
        <v>#N/A Start Date</v>
      </c>
      <c r="I1401" s="81" t="str">
        <f t="shared" si="260"/>
        <v>#N/A Start Date</v>
      </c>
      <c r="J1401" s="34" t="e">
        <f t="shared" si="252"/>
        <v>#REF!</v>
      </c>
      <c r="K1401" s="35" t="e">
        <f t="shared" si="253"/>
        <v>#VALUE!</v>
      </c>
      <c r="L1401" s="35" t="e">
        <f t="shared" si="254"/>
        <v>#REF!</v>
      </c>
      <c r="M1401" s="35" t="e">
        <f t="shared" si="261"/>
        <v>#REF!</v>
      </c>
      <c r="N1401" s="35" t="e">
        <f t="shared" si="262"/>
        <v>#REF!</v>
      </c>
      <c r="O1401" s="36" t="e">
        <f t="shared" si="263"/>
        <v>#REF!</v>
      </c>
      <c r="Q1401" s="37">
        <f t="shared" si="255"/>
        <v>0</v>
      </c>
      <c r="R1401" s="38" t="e">
        <f t="shared" si="256"/>
        <v>#REF!</v>
      </c>
      <c r="S1401" s="39" t="e">
        <f t="shared" si="257"/>
        <v>#REF!</v>
      </c>
    </row>
    <row r="1402" spans="1:19" x14ac:dyDescent="0.25">
      <c r="A1402" s="2"/>
      <c r="C1402">
        <f t="shared" si="258"/>
        <v>0</v>
      </c>
      <c r="D1402" s="32" t="e">
        <f t="shared" si="259"/>
        <v>#N/A</v>
      </c>
      <c r="E1402" s="32" t="e">
        <f>Basic!#REF!</f>
        <v>#REF!</v>
      </c>
      <c r="F1402" s="40"/>
      <c r="G1402" s="80">
        <f>IFERROR(VLOOKUP(A1402,HistData!Y:Z,2,FALSE)/100,G1401)</f>
        <v>0.19510000000000002</v>
      </c>
      <c r="H1402" s="80" t="str">
        <f>_xll.BDH($B$1,"IVOL_MONEYNESS",A1402,A1402,"IVOL_MATURITY=MATURITY_1STM","IVOL_MONEYNESS_LEVEL=MONEY_LVL_100_","DTS=H","FACTOR=.01","DAYS=W")</f>
        <v>#N/A Start Date</v>
      </c>
      <c r="I1402" s="81" t="str">
        <f t="shared" si="260"/>
        <v>#N/A Start Date</v>
      </c>
      <c r="J1402" s="34" t="e">
        <f t="shared" si="252"/>
        <v>#REF!</v>
      </c>
      <c r="K1402" s="35" t="e">
        <f t="shared" si="253"/>
        <v>#VALUE!</v>
      </c>
      <c r="L1402" s="35" t="e">
        <f t="shared" si="254"/>
        <v>#REF!</v>
      </c>
      <c r="M1402" s="35" t="e">
        <f t="shared" si="261"/>
        <v>#REF!</v>
      </c>
      <c r="N1402" s="35" t="e">
        <f t="shared" si="262"/>
        <v>#REF!</v>
      </c>
      <c r="O1402" s="36" t="e">
        <f t="shared" si="263"/>
        <v>#REF!</v>
      </c>
      <c r="Q1402" s="37">
        <f t="shared" si="255"/>
        <v>0</v>
      </c>
      <c r="R1402" s="38" t="e">
        <f t="shared" si="256"/>
        <v>#REF!</v>
      </c>
      <c r="S1402" s="39" t="e">
        <f t="shared" si="257"/>
        <v>#REF!</v>
      </c>
    </row>
    <row r="1403" spans="1:19" x14ac:dyDescent="0.25">
      <c r="A1403" s="2"/>
      <c r="C1403">
        <f t="shared" si="258"/>
        <v>0</v>
      </c>
      <c r="D1403" s="32" t="e">
        <f t="shared" si="259"/>
        <v>#N/A</v>
      </c>
      <c r="E1403" s="32" t="e">
        <f>Basic!#REF!</f>
        <v>#REF!</v>
      </c>
      <c r="F1403" s="40"/>
      <c r="G1403" s="80">
        <f>IFERROR(VLOOKUP(A1403,HistData!Y:Z,2,FALSE)/100,G1402)</f>
        <v>0.19510000000000002</v>
      </c>
      <c r="H1403" s="80" t="str">
        <f>_xll.BDH($B$1,"IVOL_MONEYNESS",A1403,A1403,"IVOL_MATURITY=MATURITY_1STM","IVOL_MONEYNESS_LEVEL=MONEY_LVL_100_","DTS=H","FACTOR=.01","DAYS=W")</f>
        <v>#N/A Start Date</v>
      </c>
      <c r="I1403" s="81" t="str">
        <f t="shared" si="260"/>
        <v>#N/A Start Date</v>
      </c>
      <c r="J1403" s="34" t="e">
        <f t="shared" si="252"/>
        <v>#REF!</v>
      </c>
      <c r="K1403" s="35" t="e">
        <f t="shared" si="253"/>
        <v>#VALUE!</v>
      </c>
      <c r="L1403" s="35" t="e">
        <f t="shared" si="254"/>
        <v>#REF!</v>
      </c>
      <c r="M1403" s="35" t="e">
        <f t="shared" si="261"/>
        <v>#REF!</v>
      </c>
      <c r="N1403" s="35" t="e">
        <f t="shared" si="262"/>
        <v>#REF!</v>
      </c>
      <c r="O1403" s="36" t="e">
        <f t="shared" si="263"/>
        <v>#REF!</v>
      </c>
      <c r="Q1403" s="37">
        <f t="shared" si="255"/>
        <v>0</v>
      </c>
      <c r="R1403" s="38" t="e">
        <f t="shared" si="256"/>
        <v>#REF!</v>
      </c>
      <c r="S1403" s="39" t="e">
        <f t="shared" si="257"/>
        <v>#REF!</v>
      </c>
    </row>
    <row r="1404" spans="1:19" x14ac:dyDescent="0.25">
      <c r="A1404" s="2"/>
      <c r="C1404">
        <f t="shared" si="258"/>
        <v>0</v>
      </c>
      <c r="D1404" s="32" t="e">
        <f t="shared" si="259"/>
        <v>#N/A</v>
      </c>
      <c r="E1404" s="32" t="e">
        <f>Basic!#REF!</f>
        <v>#REF!</v>
      </c>
      <c r="F1404" s="40"/>
      <c r="G1404" s="80">
        <f>IFERROR(VLOOKUP(A1404,HistData!Y:Z,2,FALSE)/100,G1403)</f>
        <v>0.19510000000000002</v>
      </c>
      <c r="H1404" s="80" t="str">
        <f>_xll.BDH($B$1,"IVOL_MONEYNESS",A1404,A1404,"IVOL_MATURITY=MATURITY_1STM","IVOL_MONEYNESS_LEVEL=MONEY_LVL_100_","DTS=H","FACTOR=.01","DAYS=W")</f>
        <v>#N/A Start Date</v>
      </c>
      <c r="I1404" s="81" t="str">
        <f t="shared" si="260"/>
        <v>#N/A Start Date</v>
      </c>
      <c r="J1404" s="34" t="e">
        <f t="shared" si="252"/>
        <v>#REF!</v>
      </c>
      <c r="K1404" s="35" t="e">
        <f t="shared" si="253"/>
        <v>#VALUE!</v>
      </c>
      <c r="L1404" s="35" t="e">
        <f t="shared" si="254"/>
        <v>#REF!</v>
      </c>
      <c r="M1404" s="35" t="e">
        <f t="shared" si="261"/>
        <v>#REF!</v>
      </c>
      <c r="N1404" s="35" t="e">
        <f t="shared" si="262"/>
        <v>#REF!</v>
      </c>
      <c r="O1404" s="36" t="e">
        <f t="shared" si="263"/>
        <v>#REF!</v>
      </c>
      <c r="Q1404" s="37">
        <f t="shared" si="255"/>
        <v>0</v>
      </c>
      <c r="R1404" s="38" t="e">
        <f t="shared" si="256"/>
        <v>#REF!</v>
      </c>
      <c r="S1404" s="39" t="e">
        <f t="shared" si="257"/>
        <v>#REF!</v>
      </c>
    </row>
    <row r="1405" spans="1:19" x14ac:dyDescent="0.25">
      <c r="A1405" s="2"/>
      <c r="C1405">
        <f t="shared" si="258"/>
        <v>0</v>
      </c>
      <c r="D1405" s="32" t="e">
        <f t="shared" si="259"/>
        <v>#N/A</v>
      </c>
      <c r="E1405" s="32" t="e">
        <f>Basic!#REF!</f>
        <v>#REF!</v>
      </c>
      <c r="F1405" s="40"/>
      <c r="G1405" s="80">
        <f>IFERROR(VLOOKUP(A1405,HistData!Y:Z,2,FALSE)/100,G1404)</f>
        <v>0.19510000000000002</v>
      </c>
      <c r="H1405" s="80" t="str">
        <f>_xll.BDH($B$1,"IVOL_MONEYNESS",A1405,A1405,"IVOL_MATURITY=MATURITY_1STM","IVOL_MONEYNESS_LEVEL=MONEY_LVL_100_","DTS=H","FACTOR=.01","DAYS=W")</f>
        <v>#N/A Start Date</v>
      </c>
      <c r="I1405" s="81" t="str">
        <f t="shared" si="260"/>
        <v>#N/A Start Date</v>
      </c>
      <c r="J1405" s="34" t="e">
        <f t="shared" si="252"/>
        <v>#REF!</v>
      </c>
      <c r="K1405" s="35" t="e">
        <f t="shared" si="253"/>
        <v>#VALUE!</v>
      </c>
      <c r="L1405" s="35" t="e">
        <f t="shared" si="254"/>
        <v>#REF!</v>
      </c>
      <c r="M1405" s="35" t="e">
        <f t="shared" si="261"/>
        <v>#REF!</v>
      </c>
      <c r="N1405" s="35" t="e">
        <f t="shared" si="262"/>
        <v>#REF!</v>
      </c>
      <c r="O1405" s="36" t="e">
        <f t="shared" si="263"/>
        <v>#REF!</v>
      </c>
      <c r="Q1405" s="37">
        <f t="shared" si="255"/>
        <v>0</v>
      </c>
      <c r="R1405" s="38" t="e">
        <f t="shared" si="256"/>
        <v>#REF!</v>
      </c>
      <c r="S1405" s="39" t="e">
        <f t="shared" si="257"/>
        <v>#REF!</v>
      </c>
    </row>
    <row r="1406" spans="1:19" x14ac:dyDescent="0.25">
      <c r="A1406" s="2"/>
      <c r="C1406">
        <f t="shared" si="258"/>
        <v>0</v>
      </c>
      <c r="D1406" s="32" t="e">
        <f t="shared" si="259"/>
        <v>#N/A</v>
      </c>
      <c r="E1406" s="32" t="e">
        <f>Basic!#REF!</f>
        <v>#REF!</v>
      </c>
      <c r="F1406" s="40"/>
      <c r="G1406" s="80">
        <f>IFERROR(VLOOKUP(A1406,HistData!Y:Z,2,FALSE)/100,G1405)</f>
        <v>0.19510000000000002</v>
      </c>
      <c r="H1406" s="80" t="str">
        <f>_xll.BDH($B$1,"IVOL_MONEYNESS",A1406,A1406,"IVOL_MATURITY=MATURITY_1STM","IVOL_MONEYNESS_LEVEL=MONEY_LVL_100_","DTS=H","FACTOR=.01","DAYS=W")</f>
        <v>#N/A Start Date</v>
      </c>
      <c r="I1406" s="81" t="str">
        <f t="shared" si="260"/>
        <v>#N/A Start Date</v>
      </c>
      <c r="J1406" s="34" t="e">
        <f t="shared" si="252"/>
        <v>#REF!</v>
      </c>
      <c r="K1406" s="35" t="e">
        <f t="shared" si="253"/>
        <v>#VALUE!</v>
      </c>
      <c r="L1406" s="35" t="e">
        <f t="shared" si="254"/>
        <v>#REF!</v>
      </c>
      <c r="M1406" s="35" t="e">
        <f t="shared" si="261"/>
        <v>#REF!</v>
      </c>
      <c r="N1406" s="35" t="e">
        <f t="shared" si="262"/>
        <v>#REF!</v>
      </c>
      <c r="O1406" s="36" t="e">
        <f t="shared" si="263"/>
        <v>#REF!</v>
      </c>
      <c r="Q1406" s="37">
        <f t="shared" si="255"/>
        <v>0</v>
      </c>
      <c r="R1406" s="38" t="e">
        <f t="shared" si="256"/>
        <v>#REF!</v>
      </c>
      <c r="S1406" s="39" t="e">
        <f t="shared" si="257"/>
        <v>#REF!</v>
      </c>
    </row>
    <row r="1407" spans="1:19" x14ac:dyDescent="0.25">
      <c r="A1407" s="2"/>
      <c r="C1407">
        <f t="shared" si="258"/>
        <v>0</v>
      </c>
      <c r="D1407" s="32" t="e">
        <f t="shared" si="259"/>
        <v>#N/A</v>
      </c>
      <c r="E1407" s="32" t="e">
        <f>Basic!#REF!</f>
        <v>#REF!</v>
      </c>
      <c r="F1407" s="40"/>
      <c r="G1407" s="80">
        <f>IFERROR(VLOOKUP(A1407,HistData!Y:Z,2,FALSE)/100,G1406)</f>
        <v>0.19510000000000002</v>
      </c>
      <c r="H1407" s="80" t="str">
        <f>_xll.BDH($B$1,"IVOL_MONEYNESS",A1407,A1407,"IVOL_MATURITY=MATURITY_1STM","IVOL_MONEYNESS_LEVEL=MONEY_LVL_100_","DTS=H","FACTOR=.01","DAYS=W")</f>
        <v>#N/A Start Date</v>
      </c>
      <c r="I1407" s="81" t="str">
        <f t="shared" si="260"/>
        <v>#N/A Start Date</v>
      </c>
      <c r="J1407" s="34" t="e">
        <f t="shared" si="252"/>
        <v>#REF!</v>
      </c>
      <c r="K1407" s="35" t="e">
        <f t="shared" si="253"/>
        <v>#VALUE!</v>
      </c>
      <c r="L1407" s="35" t="e">
        <f t="shared" si="254"/>
        <v>#REF!</v>
      </c>
      <c r="M1407" s="35" t="e">
        <f t="shared" si="261"/>
        <v>#REF!</v>
      </c>
      <c r="N1407" s="35" t="e">
        <f t="shared" si="262"/>
        <v>#REF!</v>
      </c>
      <c r="O1407" s="36" t="e">
        <f t="shared" si="263"/>
        <v>#REF!</v>
      </c>
      <c r="Q1407" s="37">
        <f t="shared" si="255"/>
        <v>0</v>
      </c>
      <c r="R1407" s="38" t="e">
        <f t="shared" si="256"/>
        <v>#REF!</v>
      </c>
      <c r="S1407" s="39" t="e">
        <f t="shared" si="257"/>
        <v>#REF!</v>
      </c>
    </row>
    <row r="1408" spans="1:19" x14ac:dyDescent="0.25">
      <c r="A1408" s="2"/>
      <c r="C1408">
        <f t="shared" si="258"/>
        <v>0</v>
      </c>
      <c r="D1408" s="32" t="e">
        <f t="shared" si="259"/>
        <v>#N/A</v>
      </c>
      <c r="E1408" s="32" t="e">
        <f>Basic!#REF!</f>
        <v>#REF!</v>
      </c>
      <c r="F1408" s="40"/>
      <c r="G1408" s="80">
        <f>IFERROR(VLOOKUP(A1408,HistData!Y:Z,2,FALSE)/100,G1407)</f>
        <v>0.19510000000000002</v>
      </c>
      <c r="H1408" s="80" t="str">
        <f>_xll.BDH($B$1,"IVOL_MONEYNESS",A1408,A1408,"IVOL_MATURITY=MATURITY_1STM","IVOL_MONEYNESS_LEVEL=MONEY_LVL_100_","DTS=H","FACTOR=.01","DAYS=W")</f>
        <v>#N/A Start Date</v>
      </c>
      <c r="I1408" s="81" t="str">
        <f t="shared" si="260"/>
        <v>#N/A Start Date</v>
      </c>
      <c r="J1408" s="34" t="e">
        <f t="shared" si="252"/>
        <v>#REF!</v>
      </c>
      <c r="K1408" s="35" t="e">
        <f t="shared" si="253"/>
        <v>#VALUE!</v>
      </c>
      <c r="L1408" s="35" t="e">
        <f t="shared" si="254"/>
        <v>#REF!</v>
      </c>
      <c r="M1408" s="35" t="e">
        <f t="shared" si="261"/>
        <v>#REF!</v>
      </c>
      <c r="N1408" s="35" t="e">
        <f t="shared" si="262"/>
        <v>#REF!</v>
      </c>
      <c r="O1408" s="36" t="e">
        <f t="shared" si="263"/>
        <v>#REF!</v>
      </c>
      <c r="Q1408" s="37">
        <f t="shared" si="255"/>
        <v>0</v>
      </c>
      <c r="R1408" s="38" t="e">
        <f t="shared" si="256"/>
        <v>#REF!</v>
      </c>
      <c r="S1408" s="39" t="e">
        <f t="shared" si="257"/>
        <v>#REF!</v>
      </c>
    </row>
    <row r="1409" spans="1:19" x14ac:dyDescent="0.25">
      <c r="A1409" s="2"/>
      <c r="C1409">
        <f t="shared" si="258"/>
        <v>0</v>
      </c>
      <c r="D1409" s="32" t="e">
        <f t="shared" si="259"/>
        <v>#N/A</v>
      </c>
      <c r="E1409" s="32" t="e">
        <f>Basic!#REF!</f>
        <v>#REF!</v>
      </c>
      <c r="F1409" s="40"/>
      <c r="G1409" s="80">
        <f>IFERROR(VLOOKUP(A1409,HistData!Y:Z,2,FALSE)/100,G1408)</f>
        <v>0.19510000000000002</v>
      </c>
      <c r="H1409" s="80" t="str">
        <f>_xll.BDH($B$1,"IVOL_MONEYNESS",A1409,A1409,"IVOL_MATURITY=MATURITY_1STM","IVOL_MONEYNESS_LEVEL=MONEY_LVL_100_","DTS=H","FACTOR=.01","DAYS=W")</f>
        <v>#N/A Start Date</v>
      </c>
      <c r="I1409" s="81" t="str">
        <f t="shared" si="260"/>
        <v>#N/A Start Date</v>
      </c>
      <c r="J1409" s="34" t="e">
        <f t="shared" si="252"/>
        <v>#REF!</v>
      </c>
      <c r="K1409" s="35" t="e">
        <f t="shared" si="253"/>
        <v>#VALUE!</v>
      </c>
      <c r="L1409" s="35" t="e">
        <f t="shared" si="254"/>
        <v>#REF!</v>
      </c>
      <c r="M1409" s="35" t="e">
        <f t="shared" si="261"/>
        <v>#REF!</v>
      </c>
      <c r="N1409" s="35" t="e">
        <f t="shared" si="262"/>
        <v>#REF!</v>
      </c>
      <c r="O1409" s="36" t="e">
        <f t="shared" si="263"/>
        <v>#REF!</v>
      </c>
      <c r="Q1409" s="37">
        <f t="shared" si="255"/>
        <v>0</v>
      </c>
      <c r="R1409" s="38" t="e">
        <f t="shared" si="256"/>
        <v>#REF!</v>
      </c>
      <c r="S1409" s="39" t="e">
        <f t="shared" si="257"/>
        <v>#REF!</v>
      </c>
    </row>
    <row r="1410" spans="1:19" x14ac:dyDescent="0.25">
      <c r="A1410" s="2"/>
      <c r="C1410">
        <f t="shared" si="258"/>
        <v>0</v>
      </c>
      <c r="D1410" s="32" t="e">
        <f t="shared" si="259"/>
        <v>#N/A</v>
      </c>
      <c r="E1410" s="32" t="e">
        <f>Basic!#REF!</f>
        <v>#REF!</v>
      </c>
      <c r="F1410" s="40"/>
      <c r="G1410" s="80">
        <f>IFERROR(VLOOKUP(A1410,HistData!Y:Z,2,FALSE)/100,G1409)</f>
        <v>0.19510000000000002</v>
      </c>
      <c r="H1410" s="80" t="str">
        <f>_xll.BDH($B$1,"IVOL_MONEYNESS",A1410,A1410,"IVOL_MATURITY=MATURITY_1STM","IVOL_MONEYNESS_LEVEL=MONEY_LVL_100_","DTS=H","FACTOR=.01","DAYS=W")</f>
        <v>#N/A Start Date</v>
      </c>
      <c r="I1410" s="81" t="str">
        <f t="shared" si="260"/>
        <v>#N/A Start Date</v>
      </c>
      <c r="J1410" s="34" t="e">
        <f t="shared" si="252"/>
        <v>#REF!</v>
      </c>
      <c r="K1410" s="35" t="e">
        <f t="shared" si="253"/>
        <v>#VALUE!</v>
      </c>
      <c r="L1410" s="35" t="e">
        <f t="shared" si="254"/>
        <v>#REF!</v>
      </c>
      <c r="M1410" s="35" t="e">
        <f t="shared" si="261"/>
        <v>#REF!</v>
      </c>
      <c r="N1410" s="35" t="e">
        <f t="shared" si="262"/>
        <v>#REF!</v>
      </c>
      <c r="O1410" s="36" t="e">
        <f t="shared" si="263"/>
        <v>#REF!</v>
      </c>
      <c r="Q1410" s="37">
        <f t="shared" si="255"/>
        <v>0</v>
      </c>
      <c r="R1410" s="38" t="e">
        <f t="shared" si="256"/>
        <v>#REF!</v>
      </c>
      <c r="S1410" s="39" t="e">
        <f t="shared" si="257"/>
        <v>#REF!</v>
      </c>
    </row>
    <row r="1411" spans="1:19" x14ac:dyDescent="0.25">
      <c r="A1411" s="2"/>
      <c r="C1411">
        <f t="shared" si="258"/>
        <v>0</v>
      </c>
      <c r="D1411" s="32" t="e">
        <f t="shared" si="259"/>
        <v>#N/A</v>
      </c>
      <c r="E1411" s="32" t="e">
        <f>Basic!#REF!</f>
        <v>#REF!</v>
      </c>
      <c r="F1411" s="40"/>
      <c r="G1411" s="80">
        <f>IFERROR(VLOOKUP(A1411,HistData!Y:Z,2,FALSE)/100,G1410)</f>
        <v>0.19510000000000002</v>
      </c>
      <c r="H1411" s="80" t="str">
        <f>_xll.BDH($B$1,"IVOL_MONEYNESS",A1411,A1411,"IVOL_MATURITY=MATURITY_1STM","IVOL_MONEYNESS_LEVEL=MONEY_LVL_100_","DTS=H","FACTOR=.01","DAYS=W")</f>
        <v>#N/A Start Date</v>
      </c>
      <c r="I1411" s="81" t="str">
        <f t="shared" si="260"/>
        <v>#N/A Start Date</v>
      </c>
      <c r="J1411" s="34" t="e">
        <f t="shared" si="252"/>
        <v>#REF!</v>
      </c>
      <c r="K1411" s="35" t="e">
        <f t="shared" si="253"/>
        <v>#VALUE!</v>
      </c>
      <c r="L1411" s="35" t="e">
        <f t="shared" si="254"/>
        <v>#REF!</v>
      </c>
      <c r="M1411" s="35" t="e">
        <f t="shared" si="261"/>
        <v>#REF!</v>
      </c>
      <c r="N1411" s="35" t="e">
        <f t="shared" si="262"/>
        <v>#REF!</v>
      </c>
      <c r="O1411" s="36" t="e">
        <f t="shared" si="263"/>
        <v>#REF!</v>
      </c>
      <c r="Q1411" s="37">
        <f t="shared" si="255"/>
        <v>0</v>
      </c>
      <c r="R1411" s="38" t="e">
        <f t="shared" si="256"/>
        <v>#REF!</v>
      </c>
      <c r="S1411" s="39" t="e">
        <f t="shared" si="257"/>
        <v>#REF!</v>
      </c>
    </row>
    <row r="1412" spans="1:19" x14ac:dyDescent="0.25">
      <c r="A1412" s="2"/>
      <c r="C1412">
        <f t="shared" si="258"/>
        <v>0</v>
      </c>
      <c r="D1412" s="32" t="e">
        <f t="shared" si="259"/>
        <v>#N/A</v>
      </c>
      <c r="E1412" s="32" t="e">
        <f>Basic!#REF!</f>
        <v>#REF!</v>
      </c>
      <c r="F1412" s="40"/>
      <c r="G1412" s="80">
        <f>IFERROR(VLOOKUP(A1412,HistData!Y:Z,2,FALSE)/100,G1411)</f>
        <v>0.19510000000000002</v>
      </c>
      <c r="H1412" s="80" t="str">
        <f>_xll.BDH($B$1,"IVOL_MONEYNESS",A1412,A1412,"IVOL_MATURITY=MATURITY_1STM","IVOL_MONEYNESS_LEVEL=MONEY_LVL_100_","DTS=H","FACTOR=.01","DAYS=W")</f>
        <v>#N/A Start Date</v>
      </c>
      <c r="I1412" s="81" t="str">
        <f t="shared" si="260"/>
        <v>#N/A Start Date</v>
      </c>
      <c r="J1412" s="34" t="e">
        <f t="shared" si="252"/>
        <v>#REF!</v>
      </c>
      <c r="K1412" s="35" t="e">
        <f t="shared" si="253"/>
        <v>#VALUE!</v>
      </c>
      <c r="L1412" s="35" t="e">
        <f t="shared" si="254"/>
        <v>#REF!</v>
      </c>
      <c r="M1412" s="35" t="e">
        <f t="shared" si="261"/>
        <v>#REF!</v>
      </c>
      <c r="N1412" s="35" t="e">
        <f t="shared" si="262"/>
        <v>#REF!</v>
      </c>
      <c r="O1412" s="36" t="e">
        <f t="shared" si="263"/>
        <v>#REF!</v>
      </c>
      <c r="Q1412" s="37">
        <f t="shared" si="255"/>
        <v>0</v>
      </c>
      <c r="R1412" s="38" t="e">
        <f t="shared" si="256"/>
        <v>#REF!</v>
      </c>
      <c r="S1412" s="39" t="e">
        <f t="shared" si="257"/>
        <v>#REF!</v>
      </c>
    </row>
    <row r="1413" spans="1:19" x14ac:dyDescent="0.25">
      <c r="A1413" s="2"/>
      <c r="C1413">
        <f t="shared" si="258"/>
        <v>0</v>
      </c>
      <c r="D1413" s="32" t="e">
        <f t="shared" si="259"/>
        <v>#N/A</v>
      </c>
      <c r="E1413" s="32" t="e">
        <f>Basic!#REF!</f>
        <v>#REF!</v>
      </c>
      <c r="F1413" s="40"/>
      <c r="G1413" s="80">
        <f>IFERROR(VLOOKUP(A1413,HistData!Y:Z,2,FALSE)/100,G1412)</f>
        <v>0.19510000000000002</v>
      </c>
      <c r="H1413" s="80" t="str">
        <f>_xll.BDH($B$1,"IVOL_MONEYNESS",A1413,A1413,"IVOL_MATURITY=MATURITY_1STM","IVOL_MONEYNESS_LEVEL=MONEY_LVL_100_","DTS=H","FACTOR=.01","DAYS=W")</f>
        <v>#N/A Start Date</v>
      </c>
      <c r="I1413" s="81" t="str">
        <f t="shared" si="260"/>
        <v>#N/A Start Date</v>
      </c>
      <c r="J1413" s="34" t="e">
        <f t="shared" si="252"/>
        <v>#REF!</v>
      </c>
      <c r="K1413" s="35" t="e">
        <f t="shared" si="253"/>
        <v>#VALUE!</v>
      </c>
      <c r="L1413" s="35" t="e">
        <f t="shared" si="254"/>
        <v>#REF!</v>
      </c>
      <c r="M1413" s="35" t="e">
        <f t="shared" si="261"/>
        <v>#REF!</v>
      </c>
      <c r="N1413" s="35" t="e">
        <f t="shared" si="262"/>
        <v>#REF!</v>
      </c>
      <c r="O1413" s="36" t="e">
        <f t="shared" si="263"/>
        <v>#REF!</v>
      </c>
      <c r="Q1413" s="37">
        <f t="shared" si="255"/>
        <v>0</v>
      </c>
      <c r="R1413" s="38" t="e">
        <f t="shared" si="256"/>
        <v>#REF!</v>
      </c>
      <c r="S1413" s="39" t="e">
        <f t="shared" si="257"/>
        <v>#REF!</v>
      </c>
    </row>
    <row r="1414" spans="1:19" x14ac:dyDescent="0.25">
      <c r="A1414" s="2"/>
      <c r="C1414">
        <f t="shared" si="258"/>
        <v>0</v>
      </c>
      <c r="D1414" s="32" t="e">
        <f t="shared" si="259"/>
        <v>#N/A</v>
      </c>
      <c r="E1414" s="32" t="e">
        <f>Basic!#REF!</f>
        <v>#REF!</v>
      </c>
      <c r="F1414" s="40"/>
      <c r="G1414" s="80">
        <f>IFERROR(VLOOKUP(A1414,HistData!Y:Z,2,FALSE)/100,G1413)</f>
        <v>0.19510000000000002</v>
      </c>
      <c r="H1414" s="80" t="str">
        <f>_xll.BDH($B$1,"IVOL_MONEYNESS",A1414,A1414,"IVOL_MATURITY=MATURITY_1STM","IVOL_MONEYNESS_LEVEL=MONEY_LVL_100_","DTS=H","FACTOR=.01","DAYS=W")</f>
        <v>#N/A Start Date</v>
      </c>
      <c r="I1414" s="81" t="str">
        <f t="shared" si="260"/>
        <v>#N/A Start Date</v>
      </c>
      <c r="J1414" s="34" t="e">
        <f t="shared" ref="J1414:J1477" si="264">++E1414*EXP(-F1414*(D1414/365))</f>
        <v>#REF!</v>
      </c>
      <c r="K1414" s="35" t="e">
        <f t="shared" ref="K1414:K1477" si="265">+I1414*(D1414/365)^0.5</f>
        <v>#VALUE!</v>
      </c>
      <c r="L1414" s="35" t="e">
        <f t="shared" ref="L1414:L1477" si="266">++(LN(B1414/E1414)+(F1414+I1414*I1414/2)*(D1414/365))/(I1414*(D1414/365)^0.5)</f>
        <v>#REF!</v>
      </c>
      <c r="M1414" s="35" t="e">
        <f t="shared" si="261"/>
        <v>#REF!</v>
      </c>
      <c r="N1414" s="35" t="e">
        <f t="shared" si="262"/>
        <v>#REF!</v>
      </c>
      <c r="O1414" s="36" t="e">
        <f t="shared" si="263"/>
        <v>#REF!</v>
      </c>
      <c r="Q1414" s="37">
        <f t="shared" ref="Q1414:Q1477" si="267">A1414</f>
        <v>0</v>
      </c>
      <c r="R1414" s="38" t="e">
        <f t="shared" ref="R1414:R1477" si="268">+N1414*B1414-O1414</f>
        <v>#REF!</v>
      </c>
      <c r="S1414" s="39" t="e">
        <f t="shared" ref="S1414:S1477" si="269">+R1414+J1414-B1414</f>
        <v>#REF!</v>
      </c>
    </row>
    <row r="1415" spans="1:19" x14ac:dyDescent="0.25">
      <c r="A1415" s="2"/>
      <c r="C1415">
        <f t="shared" ref="C1415:C1478" si="270">IF(AND(DAY(A1415)&gt;=15,DAY(A1415)&lt;=21,WEEKDAY(A1415)-1=5),1,0)</f>
        <v>0</v>
      </c>
      <c r="D1415" s="32" t="e">
        <f t="shared" ref="D1415:D1478" si="271">MATCH(1,C1416:C1459,0)</f>
        <v>#N/A</v>
      </c>
      <c r="E1415" s="32" t="e">
        <f>Basic!#REF!</f>
        <v>#REF!</v>
      </c>
      <c r="F1415" s="40"/>
      <c r="G1415" s="80">
        <f>IFERROR(VLOOKUP(A1415,HistData!Y:Z,2,FALSE)/100,G1414)</f>
        <v>0.19510000000000002</v>
      </c>
      <c r="H1415" s="80" t="str">
        <f>_xll.BDH($B$1,"IVOL_MONEYNESS",A1415,A1415,"IVOL_MATURITY=MATURITY_1STM","IVOL_MONEYNESS_LEVEL=MONEY_LVL_100_","DTS=H","FACTOR=.01","DAYS=W")</f>
        <v>#N/A Start Date</v>
      </c>
      <c r="I1415" s="81" t="str">
        <f t="shared" ref="I1415:I1478" si="272">H1415</f>
        <v>#N/A Start Date</v>
      </c>
      <c r="J1415" s="34" t="e">
        <f t="shared" si="264"/>
        <v>#REF!</v>
      </c>
      <c r="K1415" s="35" t="e">
        <f t="shared" si="265"/>
        <v>#VALUE!</v>
      </c>
      <c r="L1415" s="35" t="e">
        <f t="shared" si="266"/>
        <v>#REF!</v>
      </c>
      <c r="M1415" s="35" t="e">
        <f t="shared" ref="M1415:M1478" si="273">+L1415-K1415</f>
        <v>#REF!</v>
      </c>
      <c r="N1415" s="35" t="e">
        <f t="shared" ref="N1415:N1478" si="274">NORMDIST(L1415,0,1,TRUE)</f>
        <v>#REF!</v>
      </c>
      <c r="O1415" s="36" t="e">
        <f t="shared" ref="O1415:O1478" si="275">NORMDIST(M1415,0,1,TRUE)*J1415</f>
        <v>#REF!</v>
      </c>
      <c r="Q1415" s="37">
        <f t="shared" si="267"/>
        <v>0</v>
      </c>
      <c r="R1415" s="38" t="e">
        <f t="shared" si="268"/>
        <v>#REF!</v>
      </c>
      <c r="S1415" s="39" t="e">
        <f t="shared" si="269"/>
        <v>#REF!</v>
      </c>
    </row>
    <row r="1416" spans="1:19" x14ac:dyDescent="0.25">
      <c r="A1416" s="2"/>
      <c r="C1416">
        <f t="shared" si="270"/>
        <v>0</v>
      </c>
      <c r="D1416" s="32" t="e">
        <f t="shared" si="271"/>
        <v>#N/A</v>
      </c>
      <c r="E1416" s="32" t="e">
        <f>Basic!#REF!</f>
        <v>#REF!</v>
      </c>
      <c r="F1416" s="40"/>
      <c r="G1416" s="80">
        <f>IFERROR(VLOOKUP(A1416,HistData!Y:Z,2,FALSE)/100,G1415)</f>
        <v>0.19510000000000002</v>
      </c>
      <c r="H1416" s="80" t="str">
        <f>_xll.BDH($B$1,"IVOL_MONEYNESS",A1416,A1416,"IVOL_MATURITY=MATURITY_1STM","IVOL_MONEYNESS_LEVEL=MONEY_LVL_100_","DTS=H","FACTOR=.01","DAYS=W")</f>
        <v>#N/A Start Date</v>
      </c>
      <c r="I1416" s="81" t="str">
        <f t="shared" si="272"/>
        <v>#N/A Start Date</v>
      </c>
      <c r="J1416" s="34" t="e">
        <f t="shared" si="264"/>
        <v>#REF!</v>
      </c>
      <c r="K1416" s="35" t="e">
        <f t="shared" si="265"/>
        <v>#VALUE!</v>
      </c>
      <c r="L1416" s="35" t="e">
        <f t="shared" si="266"/>
        <v>#REF!</v>
      </c>
      <c r="M1416" s="35" t="e">
        <f t="shared" si="273"/>
        <v>#REF!</v>
      </c>
      <c r="N1416" s="35" t="e">
        <f t="shared" si="274"/>
        <v>#REF!</v>
      </c>
      <c r="O1416" s="36" t="e">
        <f t="shared" si="275"/>
        <v>#REF!</v>
      </c>
      <c r="Q1416" s="37">
        <f t="shared" si="267"/>
        <v>0</v>
      </c>
      <c r="R1416" s="38" t="e">
        <f t="shared" si="268"/>
        <v>#REF!</v>
      </c>
      <c r="S1416" s="39" t="e">
        <f t="shared" si="269"/>
        <v>#REF!</v>
      </c>
    </row>
    <row r="1417" spans="1:19" x14ac:dyDescent="0.25">
      <c r="A1417" s="2"/>
      <c r="C1417">
        <f t="shared" si="270"/>
        <v>0</v>
      </c>
      <c r="D1417" s="32" t="e">
        <f t="shared" si="271"/>
        <v>#N/A</v>
      </c>
      <c r="E1417" s="32" t="e">
        <f>Basic!#REF!</f>
        <v>#REF!</v>
      </c>
      <c r="F1417" s="40"/>
      <c r="G1417" s="80">
        <f>IFERROR(VLOOKUP(A1417,HistData!Y:Z,2,FALSE)/100,G1416)</f>
        <v>0.19510000000000002</v>
      </c>
      <c r="H1417" s="80" t="str">
        <f>_xll.BDH($B$1,"IVOL_MONEYNESS",A1417,A1417,"IVOL_MATURITY=MATURITY_1STM","IVOL_MONEYNESS_LEVEL=MONEY_LVL_100_","DTS=H","FACTOR=.01","DAYS=W")</f>
        <v>#N/A Start Date</v>
      </c>
      <c r="I1417" s="81" t="str">
        <f t="shared" si="272"/>
        <v>#N/A Start Date</v>
      </c>
      <c r="J1417" s="34" t="e">
        <f t="shared" si="264"/>
        <v>#REF!</v>
      </c>
      <c r="K1417" s="35" t="e">
        <f t="shared" si="265"/>
        <v>#VALUE!</v>
      </c>
      <c r="L1417" s="35" t="e">
        <f t="shared" si="266"/>
        <v>#REF!</v>
      </c>
      <c r="M1417" s="35" t="e">
        <f t="shared" si="273"/>
        <v>#REF!</v>
      </c>
      <c r="N1417" s="35" t="e">
        <f t="shared" si="274"/>
        <v>#REF!</v>
      </c>
      <c r="O1417" s="36" t="e">
        <f t="shared" si="275"/>
        <v>#REF!</v>
      </c>
      <c r="Q1417" s="37">
        <f t="shared" si="267"/>
        <v>0</v>
      </c>
      <c r="R1417" s="38" t="e">
        <f t="shared" si="268"/>
        <v>#REF!</v>
      </c>
      <c r="S1417" s="39" t="e">
        <f t="shared" si="269"/>
        <v>#REF!</v>
      </c>
    </row>
    <row r="1418" spans="1:19" x14ac:dyDescent="0.25">
      <c r="A1418" s="2"/>
      <c r="C1418">
        <f t="shared" si="270"/>
        <v>0</v>
      </c>
      <c r="D1418" s="32" t="e">
        <f t="shared" si="271"/>
        <v>#N/A</v>
      </c>
      <c r="E1418" s="32" t="e">
        <f>Basic!#REF!</f>
        <v>#REF!</v>
      </c>
      <c r="F1418" s="40"/>
      <c r="G1418" s="80">
        <f>IFERROR(VLOOKUP(A1418,HistData!Y:Z,2,FALSE)/100,G1417)</f>
        <v>0.19510000000000002</v>
      </c>
      <c r="H1418" s="80" t="str">
        <f>_xll.BDH($B$1,"IVOL_MONEYNESS",A1418,A1418,"IVOL_MATURITY=MATURITY_1STM","IVOL_MONEYNESS_LEVEL=MONEY_LVL_100_","DTS=H","FACTOR=.01","DAYS=W")</f>
        <v>#N/A Start Date</v>
      </c>
      <c r="I1418" s="81" t="str">
        <f t="shared" si="272"/>
        <v>#N/A Start Date</v>
      </c>
      <c r="J1418" s="34" t="e">
        <f t="shared" si="264"/>
        <v>#REF!</v>
      </c>
      <c r="K1418" s="35" t="e">
        <f t="shared" si="265"/>
        <v>#VALUE!</v>
      </c>
      <c r="L1418" s="35" t="e">
        <f t="shared" si="266"/>
        <v>#REF!</v>
      </c>
      <c r="M1418" s="35" t="e">
        <f t="shared" si="273"/>
        <v>#REF!</v>
      </c>
      <c r="N1418" s="35" t="e">
        <f t="shared" si="274"/>
        <v>#REF!</v>
      </c>
      <c r="O1418" s="36" t="e">
        <f t="shared" si="275"/>
        <v>#REF!</v>
      </c>
      <c r="Q1418" s="37">
        <f t="shared" si="267"/>
        <v>0</v>
      </c>
      <c r="R1418" s="38" t="e">
        <f t="shared" si="268"/>
        <v>#REF!</v>
      </c>
      <c r="S1418" s="39" t="e">
        <f t="shared" si="269"/>
        <v>#REF!</v>
      </c>
    </row>
    <row r="1419" spans="1:19" x14ac:dyDescent="0.25">
      <c r="A1419" s="2"/>
      <c r="C1419">
        <f t="shared" si="270"/>
        <v>0</v>
      </c>
      <c r="D1419" s="32" t="e">
        <f t="shared" si="271"/>
        <v>#N/A</v>
      </c>
      <c r="E1419" s="32" t="e">
        <f>Basic!#REF!</f>
        <v>#REF!</v>
      </c>
      <c r="F1419" s="40"/>
      <c r="G1419" s="80">
        <f>IFERROR(VLOOKUP(A1419,HistData!Y:Z,2,FALSE)/100,G1418)</f>
        <v>0.19510000000000002</v>
      </c>
      <c r="H1419" s="80" t="str">
        <f>_xll.BDH($B$1,"IVOL_MONEYNESS",A1419,A1419,"IVOL_MATURITY=MATURITY_1STM","IVOL_MONEYNESS_LEVEL=MONEY_LVL_100_","DTS=H","FACTOR=.01","DAYS=W")</f>
        <v>#N/A Start Date</v>
      </c>
      <c r="I1419" s="81" t="str">
        <f t="shared" si="272"/>
        <v>#N/A Start Date</v>
      </c>
      <c r="J1419" s="34" t="e">
        <f t="shared" si="264"/>
        <v>#REF!</v>
      </c>
      <c r="K1419" s="35" t="e">
        <f t="shared" si="265"/>
        <v>#VALUE!</v>
      </c>
      <c r="L1419" s="35" t="e">
        <f t="shared" si="266"/>
        <v>#REF!</v>
      </c>
      <c r="M1419" s="35" t="e">
        <f t="shared" si="273"/>
        <v>#REF!</v>
      </c>
      <c r="N1419" s="35" t="e">
        <f t="shared" si="274"/>
        <v>#REF!</v>
      </c>
      <c r="O1419" s="36" t="e">
        <f t="shared" si="275"/>
        <v>#REF!</v>
      </c>
      <c r="Q1419" s="37">
        <f t="shared" si="267"/>
        <v>0</v>
      </c>
      <c r="R1419" s="38" t="e">
        <f t="shared" si="268"/>
        <v>#REF!</v>
      </c>
      <c r="S1419" s="39" t="e">
        <f t="shared" si="269"/>
        <v>#REF!</v>
      </c>
    </row>
    <row r="1420" spans="1:19" x14ac:dyDescent="0.25">
      <c r="A1420" s="2"/>
      <c r="C1420">
        <f t="shared" si="270"/>
        <v>0</v>
      </c>
      <c r="D1420" s="32" t="e">
        <f t="shared" si="271"/>
        <v>#N/A</v>
      </c>
      <c r="E1420" s="32" t="e">
        <f>Basic!#REF!</f>
        <v>#REF!</v>
      </c>
      <c r="F1420" s="40"/>
      <c r="G1420" s="80">
        <f>IFERROR(VLOOKUP(A1420,HistData!Y:Z,2,FALSE)/100,G1419)</f>
        <v>0.19510000000000002</v>
      </c>
      <c r="H1420" s="80" t="str">
        <f>_xll.BDH($B$1,"IVOL_MONEYNESS",A1420,A1420,"IVOL_MATURITY=MATURITY_1STM","IVOL_MONEYNESS_LEVEL=MONEY_LVL_100_","DTS=H","FACTOR=.01","DAYS=W")</f>
        <v>#N/A Start Date</v>
      </c>
      <c r="I1420" s="81" t="str">
        <f t="shared" si="272"/>
        <v>#N/A Start Date</v>
      </c>
      <c r="J1420" s="34" t="e">
        <f t="shared" si="264"/>
        <v>#REF!</v>
      </c>
      <c r="K1420" s="35" t="e">
        <f t="shared" si="265"/>
        <v>#VALUE!</v>
      </c>
      <c r="L1420" s="35" t="e">
        <f t="shared" si="266"/>
        <v>#REF!</v>
      </c>
      <c r="M1420" s="35" t="e">
        <f t="shared" si="273"/>
        <v>#REF!</v>
      </c>
      <c r="N1420" s="35" t="e">
        <f t="shared" si="274"/>
        <v>#REF!</v>
      </c>
      <c r="O1420" s="36" t="e">
        <f t="shared" si="275"/>
        <v>#REF!</v>
      </c>
      <c r="Q1420" s="37">
        <f t="shared" si="267"/>
        <v>0</v>
      </c>
      <c r="R1420" s="38" t="e">
        <f t="shared" si="268"/>
        <v>#REF!</v>
      </c>
      <c r="S1420" s="39" t="e">
        <f t="shared" si="269"/>
        <v>#REF!</v>
      </c>
    </row>
    <row r="1421" spans="1:19" x14ac:dyDescent="0.25">
      <c r="A1421" s="2"/>
      <c r="C1421">
        <f t="shared" si="270"/>
        <v>0</v>
      </c>
      <c r="D1421" s="32" t="e">
        <f t="shared" si="271"/>
        <v>#N/A</v>
      </c>
      <c r="E1421" s="32" t="e">
        <f>Basic!#REF!</f>
        <v>#REF!</v>
      </c>
      <c r="F1421" s="40"/>
      <c r="G1421" s="80">
        <f>IFERROR(VLOOKUP(A1421,HistData!Y:Z,2,FALSE)/100,G1420)</f>
        <v>0.19510000000000002</v>
      </c>
      <c r="H1421" s="80" t="str">
        <f>_xll.BDH($B$1,"IVOL_MONEYNESS",A1421,A1421,"IVOL_MATURITY=MATURITY_1STM","IVOL_MONEYNESS_LEVEL=MONEY_LVL_100_","DTS=H","FACTOR=.01","DAYS=W")</f>
        <v>#N/A Start Date</v>
      </c>
      <c r="I1421" s="81" t="str">
        <f t="shared" si="272"/>
        <v>#N/A Start Date</v>
      </c>
      <c r="J1421" s="34" t="e">
        <f t="shared" si="264"/>
        <v>#REF!</v>
      </c>
      <c r="K1421" s="35" t="e">
        <f t="shared" si="265"/>
        <v>#VALUE!</v>
      </c>
      <c r="L1421" s="35" t="e">
        <f t="shared" si="266"/>
        <v>#REF!</v>
      </c>
      <c r="M1421" s="35" t="e">
        <f t="shared" si="273"/>
        <v>#REF!</v>
      </c>
      <c r="N1421" s="35" t="e">
        <f t="shared" si="274"/>
        <v>#REF!</v>
      </c>
      <c r="O1421" s="36" t="e">
        <f t="shared" si="275"/>
        <v>#REF!</v>
      </c>
      <c r="Q1421" s="37">
        <f t="shared" si="267"/>
        <v>0</v>
      </c>
      <c r="R1421" s="38" t="e">
        <f t="shared" si="268"/>
        <v>#REF!</v>
      </c>
      <c r="S1421" s="39" t="e">
        <f t="shared" si="269"/>
        <v>#REF!</v>
      </c>
    </row>
    <row r="1422" spans="1:19" x14ac:dyDescent="0.25">
      <c r="A1422" s="2"/>
      <c r="C1422">
        <f t="shared" si="270"/>
        <v>0</v>
      </c>
      <c r="D1422" s="32" t="e">
        <f t="shared" si="271"/>
        <v>#N/A</v>
      </c>
      <c r="E1422" s="32" t="e">
        <f>Basic!#REF!</f>
        <v>#REF!</v>
      </c>
      <c r="F1422" s="40"/>
      <c r="G1422" s="80">
        <f>IFERROR(VLOOKUP(A1422,HistData!Y:Z,2,FALSE)/100,G1421)</f>
        <v>0.19510000000000002</v>
      </c>
      <c r="H1422" s="80" t="str">
        <f>_xll.BDH($B$1,"IVOL_MONEYNESS",A1422,A1422,"IVOL_MATURITY=MATURITY_1STM","IVOL_MONEYNESS_LEVEL=MONEY_LVL_100_","DTS=H","FACTOR=.01","DAYS=W")</f>
        <v>#N/A Start Date</v>
      </c>
      <c r="I1422" s="81" t="str">
        <f t="shared" si="272"/>
        <v>#N/A Start Date</v>
      </c>
      <c r="J1422" s="34" t="e">
        <f t="shared" si="264"/>
        <v>#REF!</v>
      </c>
      <c r="K1422" s="35" t="e">
        <f t="shared" si="265"/>
        <v>#VALUE!</v>
      </c>
      <c r="L1422" s="35" t="e">
        <f t="shared" si="266"/>
        <v>#REF!</v>
      </c>
      <c r="M1422" s="35" t="e">
        <f t="shared" si="273"/>
        <v>#REF!</v>
      </c>
      <c r="N1422" s="35" t="e">
        <f t="shared" si="274"/>
        <v>#REF!</v>
      </c>
      <c r="O1422" s="36" t="e">
        <f t="shared" si="275"/>
        <v>#REF!</v>
      </c>
      <c r="Q1422" s="37">
        <f t="shared" si="267"/>
        <v>0</v>
      </c>
      <c r="R1422" s="38" t="e">
        <f t="shared" si="268"/>
        <v>#REF!</v>
      </c>
      <c r="S1422" s="39" t="e">
        <f t="shared" si="269"/>
        <v>#REF!</v>
      </c>
    </row>
    <row r="1423" spans="1:19" x14ac:dyDescent="0.25">
      <c r="A1423" s="2"/>
      <c r="C1423">
        <f t="shared" si="270"/>
        <v>0</v>
      </c>
      <c r="D1423" s="32" t="e">
        <f t="shared" si="271"/>
        <v>#N/A</v>
      </c>
      <c r="E1423" s="32" t="e">
        <f>Basic!#REF!</f>
        <v>#REF!</v>
      </c>
      <c r="F1423" s="40"/>
      <c r="G1423" s="80">
        <f>IFERROR(VLOOKUP(A1423,HistData!Y:Z,2,FALSE)/100,G1422)</f>
        <v>0.19510000000000002</v>
      </c>
      <c r="H1423" s="80" t="str">
        <f>_xll.BDH($B$1,"IVOL_MONEYNESS",A1423,A1423,"IVOL_MATURITY=MATURITY_1STM","IVOL_MONEYNESS_LEVEL=MONEY_LVL_100_","DTS=H","FACTOR=.01","DAYS=W")</f>
        <v>#N/A Start Date</v>
      </c>
      <c r="I1423" s="81" t="str">
        <f t="shared" si="272"/>
        <v>#N/A Start Date</v>
      </c>
      <c r="J1423" s="34" t="e">
        <f t="shared" si="264"/>
        <v>#REF!</v>
      </c>
      <c r="K1423" s="35" t="e">
        <f t="shared" si="265"/>
        <v>#VALUE!</v>
      </c>
      <c r="L1423" s="35" t="e">
        <f t="shared" si="266"/>
        <v>#REF!</v>
      </c>
      <c r="M1423" s="35" t="e">
        <f t="shared" si="273"/>
        <v>#REF!</v>
      </c>
      <c r="N1423" s="35" t="e">
        <f t="shared" si="274"/>
        <v>#REF!</v>
      </c>
      <c r="O1423" s="36" t="e">
        <f t="shared" si="275"/>
        <v>#REF!</v>
      </c>
      <c r="Q1423" s="37">
        <f t="shared" si="267"/>
        <v>0</v>
      </c>
      <c r="R1423" s="38" t="e">
        <f t="shared" si="268"/>
        <v>#REF!</v>
      </c>
      <c r="S1423" s="39" t="e">
        <f t="shared" si="269"/>
        <v>#REF!</v>
      </c>
    </row>
    <row r="1424" spans="1:19" x14ac:dyDescent="0.25">
      <c r="A1424" s="2"/>
      <c r="C1424">
        <f t="shared" si="270"/>
        <v>0</v>
      </c>
      <c r="D1424" s="32" t="e">
        <f t="shared" si="271"/>
        <v>#N/A</v>
      </c>
      <c r="E1424" s="32" t="e">
        <f>Basic!#REF!</f>
        <v>#REF!</v>
      </c>
      <c r="F1424" s="40"/>
      <c r="G1424" s="80">
        <f>IFERROR(VLOOKUP(A1424,HistData!Y:Z,2,FALSE)/100,G1423)</f>
        <v>0.19510000000000002</v>
      </c>
      <c r="H1424" s="80" t="str">
        <f>_xll.BDH($B$1,"IVOL_MONEYNESS",A1424,A1424,"IVOL_MATURITY=MATURITY_1STM","IVOL_MONEYNESS_LEVEL=MONEY_LVL_100_","DTS=H","FACTOR=.01","DAYS=W")</f>
        <v>#N/A Start Date</v>
      </c>
      <c r="I1424" s="81" t="str">
        <f t="shared" si="272"/>
        <v>#N/A Start Date</v>
      </c>
      <c r="J1424" s="34" t="e">
        <f t="shared" si="264"/>
        <v>#REF!</v>
      </c>
      <c r="K1424" s="35" t="e">
        <f t="shared" si="265"/>
        <v>#VALUE!</v>
      </c>
      <c r="L1424" s="35" t="e">
        <f t="shared" si="266"/>
        <v>#REF!</v>
      </c>
      <c r="M1424" s="35" t="e">
        <f t="shared" si="273"/>
        <v>#REF!</v>
      </c>
      <c r="N1424" s="35" t="e">
        <f t="shared" si="274"/>
        <v>#REF!</v>
      </c>
      <c r="O1424" s="36" t="e">
        <f t="shared" si="275"/>
        <v>#REF!</v>
      </c>
      <c r="Q1424" s="37">
        <f t="shared" si="267"/>
        <v>0</v>
      </c>
      <c r="R1424" s="38" t="e">
        <f t="shared" si="268"/>
        <v>#REF!</v>
      </c>
      <c r="S1424" s="39" t="e">
        <f t="shared" si="269"/>
        <v>#REF!</v>
      </c>
    </row>
    <row r="1425" spans="1:19" x14ac:dyDescent="0.25">
      <c r="A1425" s="2"/>
      <c r="C1425">
        <f t="shared" si="270"/>
        <v>0</v>
      </c>
      <c r="D1425" s="32" t="e">
        <f t="shared" si="271"/>
        <v>#N/A</v>
      </c>
      <c r="E1425" s="32" t="e">
        <f>Basic!#REF!</f>
        <v>#REF!</v>
      </c>
      <c r="F1425" s="40"/>
      <c r="G1425" s="80">
        <f>IFERROR(VLOOKUP(A1425,HistData!Y:Z,2,FALSE)/100,G1424)</f>
        <v>0.19510000000000002</v>
      </c>
      <c r="H1425" s="80" t="str">
        <f>_xll.BDH($B$1,"IVOL_MONEYNESS",A1425,A1425,"IVOL_MATURITY=MATURITY_1STM","IVOL_MONEYNESS_LEVEL=MONEY_LVL_100_","DTS=H","FACTOR=.01","DAYS=W")</f>
        <v>#N/A Start Date</v>
      </c>
      <c r="I1425" s="81" t="str">
        <f t="shared" si="272"/>
        <v>#N/A Start Date</v>
      </c>
      <c r="J1425" s="34" t="e">
        <f t="shared" si="264"/>
        <v>#REF!</v>
      </c>
      <c r="K1425" s="35" t="e">
        <f t="shared" si="265"/>
        <v>#VALUE!</v>
      </c>
      <c r="L1425" s="35" t="e">
        <f t="shared" si="266"/>
        <v>#REF!</v>
      </c>
      <c r="M1425" s="35" t="e">
        <f t="shared" si="273"/>
        <v>#REF!</v>
      </c>
      <c r="N1425" s="35" t="e">
        <f t="shared" si="274"/>
        <v>#REF!</v>
      </c>
      <c r="O1425" s="36" t="e">
        <f t="shared" si="275"/>
        <v>#REF!</v>
      </c>
      <c r="Q1425" s="37">
        <f t="shared" si="267"/>
        <v>0</v>
      </c>
      <c r="R1425" s="38" t="e">
        <f t="shared" si="268"/>
        <v>#REF!</v>
      </c>
      <c r="S1425" s="39" t="e">
        <f t="shared" si="269"/>
        <v>#REF!</v>
      </c>
    </row>
    <row r="1426" spans="1:19" x14ac:dyDescent="0.25">
      <c r="A1426" s="2"/>
      <c r="C1426">
        <f t="shared" si="270"/>
        <v>0</v>
      </c>
      <c r="D1426" s="32" t="e">
        <f t="shared" si="271"/>
        <v>#N/A</v>
      </c>
      <c r="E1426" s="32" t="e">
        <f>Basic!#REF!</f>
        <v>#REF!</v>
      </c>
      <c r="F1426" s="40"/>
      <c r="G1426" s="80">
        <f>IFERROR(VLOOKUP(A1426,HistData!Y:Z,2,FALSE)/100,G1425)</f>
        <v>0.19510000000000002</v>
      </c>
      <c r="H1426" s="80" t="str">
        <f>_xll.BDH($B$1,"IVOL_MONEYNESS",A1426,A1426,"IVOL_MATURITY=MATURITY_1STM","IVOL_MONEYNESS_LEVEL=MONEY_LVL_100_","DTS=H","FACTOR=.01","DAYS=W")</f>
        <v>#N/A Start Date</v>
      </c>
      <c r="I1426" s="81" t="str">
        <f t="shared" si="272"/>
        <v>#N/A Start Date</v>
      </c>
      <c r="J1426" s="34" t="e">
        <f t="shared" si="264"/>
        <v>#REF!</v>
      </c>
      <c r="K1426" s="35" t="e">
        <f t="shared" si="265"/>
        <v>#VALUE!</v>
      </c>
      <c r="L1426" s="35" t="e">
        <f t="shared" si="266"/>
        <v>#REF!</v>
      </c>
      <c r="M1426" s="35" t="e">
        <f t="shared" si="273"/>
        <v>#REF!</v>
      </c>
      <c r="N1426" s="35" t="e">
        <f t="shared" si="274"/>
        <v>#REF!</v>
      </c>
      <c r="O1426" s="36" t="e">
        <f t="shared" si="275"/>
        <v>#REF!</v>
      </c>
      <c r="Q1426" s="37">
        <f t="shared" si="267"/>
        <v>0</v>
      </c>
      <c r="R1426" s="38" t="e">
        <f t="shared" si="268"/>
        <v>#REF!</v>
      </c>
      <c r="S1426" s="39" t="e">
        <f t="shared" si="269"/>
        <v>#REF!</v>
      </c>
    </row>
    <row r="1427" spans="1:19" x14ac:dyDescent="0.25">
      <c r="A1427" s="2"/>
      <c r="C1427">
        <f t="shared" si="270"/>
        <v>0</v>
      </c>
      <c r="D1427" s="32" t="e">
        <f t="shared" si="271"/>
        <v>#N/A</v>
      </c>
      <c r="E1427" s="32" t="e">
        <f>Basic!#REF!</f>
        <v>#REF!</v>
      </c>
      <c r="F1427" s="40"/>
      <c r="G1427" s="80">
        <f>IFERROR(VLOOKUP(A1427,HistData!Y:Z,2,FALSE)/100,G1426)</f>
        <v>0.19510000000000002</v>
      </c>
      <c r="H1427" s="80" t="str">
        <f>_xll.BDH($B$1,"IVOL_MONEYNESS",A1427,A1427,"IVOL_MATURITY=MATURITY_1STM","IVOL_MONEYNESS_LEVEL=MONEY_LVL_100_","DTS=H","FACTOR=.01","DAYS=W")</f>
        <v>#N/A Start Date</v>
      </c>
      <c r="I1427" s="81" t="str">
        <f t="shared" si="272"/>
        <v>#N/A Start Date</v>
      </c>
      <c r="J1427" s="34" t="e">
        <f t="shared" si="264"/>
        <v>#REF!</v>
      </c>
      <c r="K1427" s="35" t="e">
        <f t="shared" si="265"/>
        <v>#VALUE!</v>
      </c>
      <c r="L1427" s="35" t="e">
        <f t="shared" si="266"/>
        <v>#REF!</v>
      </c>
      <c r="M1427" s="35" t="e">
        <f t="shared" si="273"/>
        <v>#REF!</v>
      </c>
      <c r="N1427" s="35" t="e">
        <f t="shared" si="274"/>
        <v>#REF!</v>
      </c>
      <c r="O1427" s="36" t="e">
        <f t="shared" si="275"/>
        <v>#REF!</v>
      </c>
      <c r="Q1427" s="37">
        <f t="shared" si="267"/>
        <v>0</v>
      </c>
      <c r="R1427" s="38" t="e">
        <f t="shared" si="268"/>
        <v>#REF!</v>
      </c>
      <c r="S1427" s="39" t="e">
        <f t="shared" si="269"/>
        <v>#REF!</v>
      </c>
    </row>
    <row r="1428" spans="1:19" x14ac:dyDescent="0.25">
      <c r="A1428" s="2"/>
      <c r="C1428">
        <f t="shared" si="270"/>
        <v>0</v>
      </c>
      <c r="D1428" s="32" t="e">
        <f t="shared" si="271"/>
        <v>#N/A</v>
      </c>
      <c r="E1428" s="32" t="e">
        <f>Basic!#REF!</f>
        <v>#REF!</v>
      </c>
      <c r="F1428" s="40"/>
      <c r="G1428" s="80">
        <f>IFERROR(VLOOKUP(A1428,HistData!Y:Z,2,FALSE)/100,G1427)</f>
        <v>0.19510000000000002</v>
      </c>
      <c r="H1428" s="80" t="str">
        <f>_xll.BDH($B$1,"IVOL_MONEYNESS",A1428,A1428,"IVOL_MATURITY=MATURITY_1STM","IVOL_MONEYNESS_LEVEL=MONEY_LVL_100_","DTS=H","FACTOR=.01","DAYS=W")</f>
        <v>#N/A Start Date</v>
      </c>
      <c r="I1428" s="81" t="str">
        <f t="shared" si="272"/>
        <v>#N/A Start Date</v>
      </c>
      <c r="J1428" s="34" t="e">
        <f t="shared" si="264"/>
        <v>#REF!</v>
      </c>
      <c r="K1428" s="35" t="e">
        <f t="shared" si="265"/>
        <v>#VALUE!</v>
      </c>
      <c r="L1428" s="35" t="e">
        <f t="shared" si="266"/>
        <v>#REF!</v>
      </c>
      <c r="M1428" s="35" t="e">
        <f t="shared" si="273"/>
        <v>#REF!</v>
      </c>
      <c r="N1428" s="35" t="e">
        <f t="shared" si="274"/>
        <v>#REF!</v>
      </c>
      <c r="O1428" s="36" t="e">
        <f t="shared" si="275"/>
        <v>#REF!</v>
      </c>
      <c r="Q1428" s="37">
        <f t="shared" si="267"/>
        <v>0</v>
      </c>
      <c r="R1428" s="38" t="e">
        <f t="shared" si="268"/>
        <v>#REF!</v>
      </c>
      <c r="S1428" s="39" t="e">
        <f t="shared" si="269"/>
        <v>#REF!</v>
      </c>
    </row>
    <row r="1429" spans="1:19" x14ac:dyDescent="0.25">
      <c r="A1429" s="2"/>
      <c r="C1429">
        <f t="shared" si="270"/>
        <v>0</v>
      </c>
      <c r="D1429" s="32" t="e">
        <f t="shared" si="271"/>
        <v>#N/A</v>
      </c>
      <c r="E1429" s="32" t="e">
        <f>Basic!#REF!</f>
        <v>#REF!</v>
      </c>
      <c r="F1429" s="40"/>
      <c r="G1429" s="80">
        <f>IFERROR(VLOOKUP(A1429,HistData!Y:Z,2,FALSE)/100,G1428)</f>
        <v>0.19510000000000002</v>
      </c>
      <c r="H1429" s="80" t="str">
        <f>_xll.BDH($B$1,"IVOL_MONEYNESS",A1429,A1429,"IVOL_MATURITY=MATURITY_1STM","IVOL_MONEYNESS_LEVEL=MONEY_LVL_100_","DTS=H","FACTOR=.01","DAYS=W")</f>
        <v>#N/A Start Date</v>
      </c>
      <c r="I1429" s="81" t="str">
        <f t="shared" si="272"/>
        <v>#N/A Start Date</v>
      </c>
      <c r="J1429" s="34" t="e">
        <f t="shared" si="264"/>
        <v>#REF!</v>
      </c>
      <c r="K1429" s="35" t="e">
        <f t="shared" si="265"/>
        <v>#VALUE!</v>
      </c>
      <c r="L1429" s="35" t="e">
        <f t="shared" si="266"/>
        <v>#REF!</v>
      </c>
      <c r="M1429" s="35" t="e">
        <f t="shared" si="273"/>
        <v>#REF!</v>
      </c>
      <c r="N1429" s="35" t="e">
        <f t="shared" si="274"/>
        <v>#REF!</v>
      </c>
      <c r="O1429" s="36" t="e">
        <f t="shared" si="275"/>
        <v>#REF!</v>
      </c>
      <c r="Q1429" s="37">
        <f t="shared" si="267"/>
        <v>0</v>
      </c>
      <c r="R1429" s="38" t="e">
        <f t="shared" si="268"/>
        <v>#REF!</v>
      </c>
      <c r="S1429" s="39" t="e">
        <f t="shared" si="269"/>
        <v>#REF!</v>
      </c>
    </row>
    <row r="1430" spans="1:19" x14ac:dyDescent="0.25">
      <c r="A1430" s="2"/>
      <c r="C1430">
        <f t="shared" si="270"/>
        <v>0</v>
      </c>
      <c r="D1430" s="32" t="e">
        <f t="shared" si="271"/>
        <v>#N/A</v>
      </c>
      <c r="E1430" s="32" t="e">
        <f>Basic!#REF!</f>
        <v>#REF!</v>
      </c>
      <c r="F1430" s="40"/>
      <c r="G1430" s="80">
        <f>IFERROR(VLOOKUP(A1430,HistData!Y:Z,2,FALSE)/100,G1429)</f>
        <v>0.19510000000000002</v>
      </c>
      <c r="H1430" s="80" t="str">
        <f>_xll.BDH($B$1,"IVOL_MONEYNESS",A1430,A1430,"IVOL_MATURITY=MATURITY_1STM","IVOL_MONEYNESS_LEVEL=MONEY_LVL_100_","DTS=H","FACTOR=.01","DAYS=W")</f>
        <v>#N/A Start Date</v>
      </c>
      <c r="I1430" s="81" t="str">
        <f t="shared" si="272"/>
        <v>#N/A Start Date</v>
      </c>
      <c r="J1430" s="34" t="e">
        <f t="shared" si="264"/>
        <v>#REF!</v>
      </c>
      <c r="K1430" s="35" t="e">
        <f t="shared" si="265"/>
        <v>#VALUE!</v>
      </c>
      <c r="L1430" s="35" t="e">
        <f t="shared" si="266"/>
        <v>#REF!</v>
      </c>
      <c r="M1430" s="35" t="e">
        <f t="shared" si="273"/>
        <v>#REF!</v>
      </c>
      <c r="N1430" s="35" t="e">
        <f t="shared" si="274"/>
        <v>#REF!</v>
      </c>
      <c r="O1430" s="36" t="e">
        <f t="shared" si="275"/>
        <v>#REF!</v>
      </c>
      <c r="Q1430" s="37">
        <f t="shared" si="267"/>
        <v>0</v>
      </c>
      <c r="R1430" s="38" t="e">
        <f t="shared" si="268"/>
        <v>#REF!</v>
      </c>
      <c r="S1430" s="39" t="e">
        <f t="shared" si="269"/>
        <v>#REF!</v>
      </c>
    </row>
    <row r="1431" spans="1:19" x14ac:dyDescent="0.25">
      <c r="A1431" s="2"/>
      <c r="C1431">
        <f t="shared" si="270"/>
        <v>0</v>
      </c>
      <c r="D1431" s="32" t="e">
        <f t="shared" si="271"/>
        <v>#N/A</v>
      </c>
      <c r="E1431" s="32" t="e">
        <f>Basic!#REF!</f>
        <v>#REF!</v>
      </c>
      <c r="F1431" s="40"/>
      <c r="G1431" s="80">
        <f>IFERROR(VLOOKUP(A1431,HistData!Y:Z,2,FALSE)/100,G1430)</f>
        <v>0.19510000000000002</v>
      </c>
      <c r="H1431" s="80" t="str">
        <f>_xll.BDH($B$1,"IVOL_MONEYNESS",A1431,A1431,"IVOL_MATURITY=MATURITY_1STM","IVOL_MONEYNESS_LEVEL=MONEY_LVL_100_","DTS=H","FACTOR=.01","DAYS=W")</f>
        <v>#N/A Start Date</v>
      </c>
      <c r="I1431" s="81" t="str">
        <f t="shared" si="272"/>
        <v>#N/A Start Date</v>
      </c>
      <c r="J1431" s="34" t="e">
        <f t="shared" si="264"/>
        <v>#REF!</v>
      </c>
      <c r="K1431" s="35" t="e">
        <f t="shared" si="265"/>
        <v>#VALUE!</v>
      </c>
      <c r="L1431" s="35" t="e">
        <f t="shared" si="266"/>
        <v>#REF!</v>
      </c>
      <c r="M1431" s="35" t="e">
        <f t="shared" si="273"/>
        <v>#REF!</v>
      </c>
      <c r="N1431" s="35" t="e">
        <f t="shared" si="274"/>
        <v>#REF!</v>
      </c>
      <c r="O1431" s="36" t="e">
        <f t="shared" si="275"/>
        <v>#REF!</v>
      </c>
      <c r="Q1431" s="37">
        <f t="shared" si="267"/>
        <v>0</v>
      </c>
      <c r="R1431" s="38" t="e">
        <f t="shared" si="268"/>
        <v>#REF!</v>
      </c>
      <c r="S1431" s="39" t="e">
        <f t="shared" si="269"/>
        <v>#REF!</v>
      </c>
    </row>
    <row r="1432" spans="1:19" x14ac:dyDescent="0.25">
      <c r="A1432" s="2"/>
      <c r="C1432">
        <f t="shared" si="270"/>
        <v>0</v>
      </c>
      <c r="D1432" s="32" t="e">
        <f t="shared" si="271"/>
        <v>#N/A</v>
      </c>
      <c r="E1432" s="32" t="e">
        <f>Basic!#REF!</f>
        <v>#REF!</v>
      </c>
      <c r="F1432" s="40"/>
      <c r="G1432" s="80">
        <f>IFERROR(VLOOKUP(A1432,HistData!Y:Z,2,FALSE)/100,G1431)</f>
        <v>0.19510000000000002</v>
      </c>
      <c r="H1432" s="80" t="str">
        <f>_xll.BDH($B$1,"IVOL_MONEYNESS",A1432,A1432,"IVOL_MATURITY=MATURITY_1STM","IVOL_MONEYNESS_LEVEL=MONEY_LVL_100_","DTS=H","FACTOR=.01","DAYS=W")</f>
        <v>#N/A Start Date</v>
      </c>
      <c r="I1432" s="81" t="str">
        <f t="shared" si="272"/>
        <v>#N/A Start Date</v>
      </c>
      <c r="J1432" s="34" t="e">
        <f t="shared" si="264"/>
        <v>#REF!</v>
      </c>
      <c r="K1432" s="35" t="e">
        <f t="shared" si="265"/>
        <v>#VALUE!</v>
      </c>
      <c r="L1432" s="35" t="e">
        <f t="shared" si="266"/>
        <v>#REF!</v>
      </c>
      <c r="M1432" s="35" t="e">
        <f t="shared" si="273"/>
        <v>#REF!</v>
      </c>
      <c r="N1432" s="35" t="e">
        <f t="shared" si="274"/>
        <v>#REF!</v>
      </c>
      <c r="O1432" s="36" t="e">
        <f t="shared" si="275"/>
        <v>#REF!</v>
      </c>
      <c r="Q1432" s="37">
        <f t="shared" si="267"/>
        <v>0</v>
      </c>
      <c r="R1432" s="38" t="e">
        <f t="shared" si="268"/>
        <v>#REF!</v>
      </c>
      <c r="S1432" s="39" t="e">
        <f t="shared" si="269"/>
        <v>#REF!</v>
      </c>
    </row>
    <row r="1433" spans="1:19" x14ac:dyDescent="0.25">
      <c r="A1433" s="2"/>
      <c r="C1433">
        <f t="shared" si="270"/>
        <v>0</v>
      </c>
      <c r="D1433" s="32" t="e">
        <f t="shared" si="271"/>
        <v>#N/A</v>
      </c>
      <c r="E1433" s="32" t="e">
        <f>Basic!#REF!</f>
        <v>#REF!</v>
      </c>
      <c r="F1433" s="40"/>
      <c r="G1433" s="80">
        <f>IFERROR(VLOOKUP(A1433,HistData!Y:Z,2,FALSE)/100,G1432)</f>
        <v>0.19510000000000002</v>
      </c>
      <c r="H1433" s="80" t="str">
        <f>_xll.BDH($B$1,"IVOL_MONEYNESS",A1433,A1433,"IVOL_MATURITY=MATURITY_1STM","IVOL_MONEYNESS_LEVEL=MONEY_LVL_100_","DTS=H","FACTOR=.01","DAYS=W")</f>
        <v>#N/A Start Date</v>
      </c>
      <c r="I1433" s="81" t="str">
        <f t="shared" si="272"/>
        <v>#N/A Start Date</v>
      </c>
      <c r="J1433" s="34" t="e">
        <f t="shared" si="264"/>
        <v>#REF!</v>
      </c>
      <c r="K1433" s="35" t="e">
        <f t="shared" si="265"/>
        <v>#VALUE!</v>
      </c>
      <c r="L1433" s="35" t="e">
        <f t="shared" si="266"/>
        <v>#REF!</v>
      </c>
      <c r="M1433" s="35" t="e">
        <f t="shared" si="273"/>
        <v>#REF!</v>
      </c>
      <c r="N1433" s="35" t="e">
        <f t="shared" si="274"/>
        <v>#REF!</v>
      </c>
      <c r="O1433" s="36" t="e">
        <f t="shared" si="275"/>
        <v>#REF!</v>
      </c>
      <c r="Q1433" s="37">
        <f t="shared" si="267"/>
        <v>0</v>
      </c>
      <c r="R1433" s="38" t="e">
        <f t="shared" si="268"/>
        <v>#REF!</v>
      </c>
      <c r="S1433" s="39" t="e">
        <f t="shared" si="269"/>
        <v>#REF!</v>
      </c>
    </row>
    <row r="1434" spans="1:19" x14ac:dyDescent="0.25">
      <c r="A1434" s="2"/>
      <c r="C1434">
        <f t="shared" si="270"/>
        <v>0</v>
      </c>
      <c r="D1434" s="32" t="e">
        <f t="shared" si="271"/>
        <v>#N/A</v>
      </c>
      <c r="E1434" s="32" t="e">
        <f>Basic!#REF!</f>
        <v>#REF!</v>
      </c>
      <c r="F1434" s="40"/>
      <c r="G1434" s="80">
        <f>IFERROR(VLOOKUP(A1434,HistData!Y:Z,2,FALSE)/100,G1433)</f>
        <v>0.19510000000000002</v>
      </c>
      <c r="H1434" s="80" t="str">
        <f>_xll.BDH($B$1,"IVOL_MONEYNESS",A1434,A1434,"IVOL_MATURITY=MATURITY_1STM","IVOL_MONEYNESS_LEVEL=MONEY_LVL_100_","DTS=H","FACTOR=.01","DAYS=W")</f>
        <v>#N/A Start Date</v>
      </c>
      <c r="I1434" s="81" t="str">
        <f t="shared" si="272"/>
        <v>#N/A Start Date</v>
      </c>
      <c r="J1434" s="34" t="e">
        <f t="shared" si="264"/>
        <v>#REF!</v>
      </c>
      <c r="K1434" s="35" t="e">
        <f t="shared" si="265"/>
        <v>#VALUE!</v>
      </c>
      <c r="L1434" s="35" t="e">
        <f t="shared" si="266"/>
        <v>#REF!</v>
      </c>
      <c r="M1434" s="35" t="e">
        <f t="shared" si="273"/>
        <v>#REF!</v>
      </c>
      <c r="N1434" s="35" t="e">
        <f t="shared" si="274"/>
        <v>#REF!</v>
      </c>
      <c r="O1434" s="36" t="e">
        <f t="shared" si="275"/>
        <v>#REF!</v>
      </c>
      <c r="Q1434" s="37">
        <f t="shared" si="267"/>
        <v>0</v>
      </c>
      <c r="R1434" s="38" t="e">
        <f t="shared" si="268"/>
        <v>#REF!</v>
      </c>
      <c r="S1434" s="39" t="e">
        <f t="shared" si="269"/>
        <v>#REF!</v>
      </c>
    </row>
    <row r="1435" spans="1:19" x14ac:dyDescent="0.25">
      <c r="A1435" s="2"/>
      <c r="C1435">
        <f t="shared" si="270"/>
        <v>0</v>
      </c>
      <c r="D1435" s="32" t="e">
        <f t="shared" si="271"/>
        <v>#N/A</v>
      </c>
      <c r="E1435" s="32" t="e">
        <f>Basic!#REF!</f>
        <v>#REF!</v>
      </c>
      <c r="F1435" s="40"/>
      <c r="G1435" s="80">
        <f>IFERROR(VLOOKUP(A1435,HistData!Y:Z,2,FALSE)/100,G1434)</f>
        <v>0.19510000000000002</v>
      </c>
      <c r="H1435" s="80" t="str">
        <f>_xll.BDH($B$1,"IVOL_MONEYNESS",A1435,A1435,"IVOL_MATURITY=MATURITY_1STM","IVOL_MONEYNESS_LEVEL=MONEY_LVL_100_","DTS=H","FACTOR=.01","DAYS=W")</f>
        <v>#N/A Start Date</v>
      </c>
      <c r="I1435" s="81" t="str">
        <f t="shared" si="272"/>
        <v>#N/A Start Date</v>
      </c>
      <c r="J1435" s="34" t="e">
        <f t="shared" si="264"/>
        <v>#REF!</v>
      </c>
      <c r="K1435" s="35" t="e">
        <f t="shared" si="265"/>
        <v>#VALUE!</v>
      </c>
      <c r="L1435" s="35" t="e">
        <f t="shared" si="266"/>
        <v>#REF!</v>
      </c>
      <c r="M1435" s="35" t="e">
        <f t="shared" si="273"/>
        <v>#REF!</v>
      </c>
      <c r="N1435" s="35" t="e">
        <f t="shared" si="274"/>
        <v>#REF!</v>
      </c>
      <c r="O1435" s="36" t="e">
        <f t="shared" si="275"/>
        <v>#REF!</v>
      </c>
      <c r="Q1435" s="37">
        <f t="shared" si="267"/>
        <v>0</v>
      </c>
      <c r="R1435" s="38" t="e">
        <f t="shared" si="268"/>
        <v>#REF!</v>
      </c>
      <c r="S1435" s="39" t="e">
        <f t="shared" si="269"/>
        <v>#REF!</v>
      </c>
    </row>
    <row r="1436" spans="1:19" x14ac:dyDescent="0.25">
      <c r="A1436" s="2"/>
      <c r="C1436">
        <f t="shared" si="270"/>
        <v>0</v>
      </c>
      <c r="D1436" s="32" t="e">
        <f t="shared" si="271"/>
        <v>#N/A</v>
      </c>
      <c r="E1436" s="32" t="e">
        <f>Basic!#REF!</f>
        <v>#REF!</v>
      </c>
      <c r="F1436" s="40"/>
      <c r="G1436" s="80">
        <f>IFERROR(VLOOKUP(A1436,HistData!Y:Z,2,FALSE)/100,G1435)</f>
        <v>0.19510000000000002</v>
      </c>
      <c r="H1436" s="80" t="str">
        <f>_xll.BDH($B$1,"IVOL_MONEYNESS",A1436,A1436,"IVOL_MATURITY=MATURITY_1STM","IVOL_MONEYNESS_LEVEL=MONEY_LVL_100_","DTS=H","FACTOR=.01","DAYS=W")</f>
        <v>#N/A Start Date</v>
      </c>
      <c r="I1436" s="81" t="str">
        <f t="shared" si="272"/>
        <v>#N/A Start Date</v>
      </c>
      <c r="J1436" s="34" t="e">
        <f t="shared" si="264"/>
        <v>#REF!</v>
      </c>
      <c r="K1436" s="35" t="e">
        <f t="shared" si="265"/>
        <v>#VALUE!</v>
      </c>
      <c r="L1436" s="35" t="e">
        <f t="shared" si="266"/>
        <v>#REF!</v>
      </c>
      <c r="M1436" s="35" t="e">
        <f t="shared" si="273"/>
        <v>#REF!</v>
      </c>
      <c r="N1436" s="35" t="e">
        <f t="shared" si="274"/>
        <v>#REF!</v>
      </c>
      <c r="O1436" s="36" t="e">
        <f t="shared" si="275"/>
        <v>#REF!</v>
      </c>
      <c r="Q1436" s="37">
        <f t="shared" si="267"/>
        <v>0</v>
      </c>
      <c r="R1436" s="38" t="e">
        <f t="shared" si="268"/>
        <v>#REF!</v>
      </c>
      <c r="S1436" s="39" t="e">
        <f t="shared" si="269"/>
        <v>#REF!</v>
      </c>
    </row>
    <row r="1437" spans="1:19" x14ac:dyDescent="0.25">
      <c r="A1437" s="2"/>
      <c r="C1437">
        <f t="shared" si="270"/>
        <v>0</v>
      </c>
      <c r="D1437" s="32" t="e">
        <f t="shared" si="271"/>
        <v>#N/A</v>
      </c>
      <c r="E1437" s="32" t="e">
        <f>Basic!#REF!</f>
        <v>#REF!</v>
      </c>
      <c r="F1437" s="40"/>
      <c r="G1437" s="80">
        <f>IFERROR(VLOOKUP(A1437,HistData!Y:Z,2,FALSE)/100,G1436)</f>
        <v>0.19510000000000002</v>
      </c>
      <c r="H1437" s="80" t="str">
        <f>_xll.BDH($B$1,"IVOL_MONEYNESS",A1437,A1437,"IVOL_MATURITY=MATURITY_1STM","IVOL_MONEYNESS_LEVEL=MONEY_LVL_100_","DTS=H","FACTOR=.01","DAYS=W")</f>
        <v>#N/A Start Date</v>
      </c>
      <c r="I1437" s="81" t="str">
        <f t="shared" si="272"/>
        <v>#N/A Start Date</v>
      </c>
      <c r="J1437" s="34" t="e">
        <f t="shared" si="264"/>
        <v>#REF!</v>
      </c>
      <c r="K1437" s="35" t="e">
        <f t="shared" si="265"/>
        <v>#VALUE!</v>
      </c>
      <c r="L1437" s="35" t="e">
        <f t="shared" si="266"/>
        <v>#REF!</v>
      </c>
      <c r="M1437" s="35" t="e">
        <f t="shared" si="273"/>
        <v>#REF!</v>
      </c>
      <c r="N1437" s="35" t="e">
        <f t="shared" si="274"/>
        <v>#REF!</v>
      </c>
      <c r="O1437" s="36" t="e">
        <f t="shared" si="275"/>
        <v>#REF!</v>
      </c>
      <c r="Q1437" s="37">
        <f t="shared" si="267"/>
        <v>0</v>
      </c>
      <c r="R1437" s="38" t="e">
        <f t="shared" si="268"/>
        <v>#REF!</v>
      </c>
      <c r="S1437" s="39" t="e">
        <f t="shared" si="269"/>
        <v>#REF!</v>
      </c>
    </row>
    <row r="1438" spans="1:19" x14ac:dyDescent="0.25">
      <c r="A1438" s="2"/>
      <c r="C1438">
        <f t="shared" si="270"/>
        <v>0</v>
      </c>
      <c r="D1438" s="32" t="e">
        <f t="shared" si="271"/>
        <v>#N/A</v>
      </c>
      <c r="E1438" s="32" t="e">
        <f>Basic!#REF!</f>
        <v>#REF!</v>
      </c>
      <c r="F1438" s="40"/>
      <c r="G1438" s="80">
        <f>IFERROR(VLOOKUP(A1438,HistData!Y:Z,2,FALSE)/100,G1437)</f>
        <v>0.19510000000000002</v>
      </c>
      <c r="H1438" s="80" t="str">
        <f>_xll.BDH($B$1,"IVOL_MONEYNESS",A1438,A1438,"IVOL_MATURITY=MATURITY_1STM","IVOL_MONEYNESS_LEVEL=MONEY_LVL_100_","DTS=H","FACTOR=.01","DAYS=W")</f>
        <v>#N/A Start Date</v>
      </c>
      <c r="I1438" s="81" t="str">
        <f t="shared" si="272"/>
        <v>#N/A Start Date</v>
      </c>
      <c r="J1438" s="34" t="e">
        <f t="shared" si="264"/>
        <v>#REF!</v>
      </c>
      <c r="K1438" s="35" t="e">
        <f t="shared" si="265"/>
        <v>#VALUE!</v>
      </c>
      <c r="L1438" s="35" t="e">
        <f t="shared" si="266"/>
        <v>#REF!</v>
      </c>
      <c r="M1438" s="35" t="e">
        <f t="shared" si="273"/>
        <v>#REF!</v>
      </c>
      <c r="N1438" s="35" t="e">
        <f t="shared" si="274"/>
        <v>#REF!</v>
      </c>
      <c r="O1438" s="36" t="e">
        <f t="shared" si="275"/>
        <v>#REF!</v>
      </c>
      <c r="Q1438" s="37">
        <f t="shared" si="267"/>
        <v>0</v>
      </c>
      <c r="R1438" s="38" t="e">
        <f t="shared" si="268"/>
        <v>#REF!</v>
      </c>
      <c r="S1438" s="39" t="e">
        <f t="shared" si="269"/>
        <v>#REF!</v>
      </c>
    </row>
    <row r="1439" spans="1:19" x14ac:dyDescent="0.25">
      <c r="A1439" s="2"/>
      <c r="C1439">
        <f t="shared" si="270"/>
        <v>0</v>
      </c>
      <c r="D1439" s="32" t="e">
        <f t="shared" si="271"/>
        <v>#N/A</v>
      </c>
      <c r="E1439" s="32" t="e">
        <f>Basic!#REF!</f>
        <v>#REF!</v>
      </c>
      <c r="F1439" s="40"/>
      <c r="G1439" s="80">
        <f>IFERROR(VLOOKUP(A1439,HistData!Y:Z,2,FALSE)/100,G1438)</f>
        <v>0.19510000000000002</v>
      </c>
      <c r="H1439" s="80" t="str">
        <f>_xll.BDH($B$1,"IVOL_MONEYNESS",A1439,A1439,"IVOL_MATURITY=MATURITY_1STM","IVOL_MONEYNESS_LEVEL=MONEY_LVL_100_","DTS=H","FACTOR=.01","DAYS=W")</f>
        <v>#N/A Start Date</v>
      </c>
      <c r="I1439" s="81" t="str">
        <f t="shared" si="272"/>
        <v>#N/A Start Date</v>
      </c>
      <c r="J1439" s="34" t="e">
        <f t="shared" si="264"/>
        <v>#REF!</v>
      </c>
      <c r="K1439" s="35" t="e">
        <f t="shared" si="265"/>
        <v>#VALUE!</v>
      </c>
      <c r="L1439" s="35" t="e">
        <f t="shared" si="266"/>
        <v>#REF!</v>
      </c>
      <c r="M1439" s="35" t="e">
        <f t="shared" si="273"/>
        <v>#REF!</v>
      </c>
      <c r="N1439" s="35" t="e">
        <f t="shared" si="274"/>
        <v>#REF!</v>
      </c>
      <c r="O1439" s="36" t="e">
        <f t="shared" si="275"/>
        <v>#REF!</v>
      </c>
      <c r="Q1439" s="37">
        <f t="shared" si="267"/>
        <v>0</v>
      </c>
      <c r="R1439" s="38" t="e">
        <f t="shared" si="268"/>
        <v>#REF!</v>
      </c>
      <c r="S1439" s="39" t="e">
        <f t="shared" si="269"/>
        <v>#REF!</v>
      </c>
    </row>
    <row r="1440" spans="1:19" x14ac:dyDescent="0.25">
      <c r="A1440" s="2"/>
      <c r="C1440">
        <f t="shared" si="270"/>
        <v>0</v>
      </c>
      <c r="D1440" s="32" t="e">
        <f t="shared" si="271"/>
        <v>#N/A</v>
      </c>
      <c r="E1440" s="32" t="e">
        <f>Basic!#REF!</f>
        <v>#REF!</v>
      </c>
      <c r="F1440" s="40"/>
      <c r="G1440" s="80">
        <f>IFERROR(VLOOKUP(A1440,HistData!Y:Z,2,FALSE)/100,G1439)</f>
        <v>0.19510000000000002</v>
      </c>
      <c r="H1440" s="80" t="str">
        <f>_xll.BDH($B$1,"IVOL_MONEYNESS",A1440,A1440,"IVOL_MATURITY=MATURITY_1STM","IVOL_MONEYNESS_LEVEL=MONEY_LVL_100_","DTS=H","FACTOR=.01","DAYS=W")</f>
        <v>#N/A Start Date</v>
      </c>
      <c r="I1440" s="81" t="str">
        <f t="shared" si="272"/>
        <v>#N/A Start Date</v>
      </c>
      <c r="J1440" s="34" t="e">
        <f t="shared" si="264"/>
        <v>#REF!</v>
      </c>
      <c r="K1440" s="35" t="e">
        <f t="shared" si="265"/>
        <v>#VALUE!</v>
      </c>
      <c r="L1440" s="35" t="e">
        <f t="shared" si="266"/>
        <v>#REF!</v>
      </c>
      <c r="M1440" s="35" t="e">
        <f t="shared" si="273"/>
        <v>#REF!</v>
      </c>
      <c r="N1440" s="35" t="e">
        <f t="shared" si="274"/>
        <v>#REF!</v>
      </c>
      <c r="O1440" s="36" t="e">
        <f t="shared" si="275"/>
        <v>#REF!</v>
      </c>
      <c r="Q1440" s="37">
        <f t="shared" si="267"/>
        <v>0</v>
      </c>
      <c r="R1440" s="38" t="e">
        <f t="shared" si="268"/>
        <v>#REF!</v>
      </c>
      <c r="S1440" s="39" t="e">
        <f t="shared" si="269"/>
        <v>#REF!</v>
      </c>
    </row>
    <row r="1441" spans="1:19" x14ac:dyDescent="0.25">
      <c r="A1441" s="2"/>
      <c r="C1441">
        <f t="shared" si="270"/>
        <v>0</v>
      </c>
      <c r="D1441" s="32" t="e">
        <f t="shared" si="271"/>
        <v>#N/A</v>
      </c>
      <c r="E1441" s="32" t="e">
        <f>Basic!#REF!</f>
        <v>#REF!</v>
      </c>
      <c r="F1441" s="40"/>
      <c r="G1441" s="80">
        <f>IFERROR(VLOOKUP(A1441,HistData!Y:Z,2,FALSE)/100,G1440)</f>
        <v>0.19510000000000002</v>
      </c>
      <c r="H1441" s="80" t="str">
        <f>_xll.BDH($B$1,"IVOL_MONEYNESS",A1441,A1441,"IVOL_MATURITY=MATURITY_1STM","IVOL_MONEYNESS_LEVEL=MONEY_LVL_100_","DTS=H","FACTOR=.01","DAYS=W")</f>
        <v>#N/A Start Date</v>
      </c>
      <c r="I1441" s="81" t="str">
        <f t="shared" si="272"/>
        <v>#N/A Start Date</v>
      </c>
      <c r="J1441" s="34" t="e">
        <f t="shared" si="264"/>
        <v>#REF!</v>
      </c>
      <c r="K1441" s="35" t="e">
        <f t="shared" si="265"/>
        <v>#VALUE!</v>
      </c>
      <c r="L1441" s="35" t="e">
        <f t="shared" si="266"/>
        <v>#REF!</v>
      </c>
      <c r="M1441" s="35" t="e">
        <f t="shared" si="273"/>
        <v>#REF!</v>
      </c>
      <c r="N1441" s="35" t="e">
        <f t="shared" si="274"/>
        <v>#REF!</v>
      </c>
      <c r="O1441" s="36" t="e">
        <f t="shared" si="275"/>
        <v>#REF!</v>
      </c>
      <c r="Q1441" s="37">
        <f t="shared" si="267"/>
        <v>0</v>
      </c>
      <c r="R1441" s="38" t="e">
        <f t="shared" si="268"/>
        <v>#REF!</v>
      </c>
      <c r="S1441" s="39" t="e">
        <f t="shared" si="269"/>
        <v>#REF!</v>
      </c>
    </row>
    <row r="1442" spans="1:19" x14ac:dyDescent="0.25">
      <c r="A1442" s="2"/>
      <c r="C1442">
        <f t="shared" si="270"/>
        <v>0</v>
      </c>
      <c r="D1442" s="32" t="e">
        <f t="shared" si="271"/>
        <v>#N/A</v>
      </c>
      <c r="E1442" s="32" t="e">
        <f>Basic!#REF!</f>
        <v>#REF!</v>
      </c>
      <c r="F1442" s="40"/>
      <c r="G1442" s="80">
        <f>IFERROR(VLOOKUP(A1442,HistData!Y:Z,2,FALSE)/100,G1441)</f>
        <v>0.19510000000000002</v>
      </c>
      <c r="H1442" s="80" t="str">
        <f>_xll.BDH($B$1,"IVOL_MONEYNESS",A1442,A1442,"IVOL_MATURITY=MATURITY_1STM","IVOL_MONEYNESS_LEVEL=MONEY_LVL_100_","DTS=H","FACTOR=.01","DAYS=W")</f>
        <v>#N/A Start Date</v>
      </c>
      <c r="I1442" s="81" t="str">
        <f t="shared" si="272"/>
        <v>#N/A Start Date</v>
      </c>
      <c r="J1442" s="34" t="e">
        <f t="shared" si="264"/>
        <v>#REF!</v>
      </c>
      <c r="K1442" s="35" t="e">
        <f t="shared" si="265"/>
        <v>#VALUE!</v>
      </c>
      <c r="L1442" s="35" t="e">
        <f t="shared" si="266"/>
        <v>#REF!</v>
      </c>
      <c r="M1442" s="35" t="e">
        <f t="shared" si="273"/>
        <v>#REF!</v>
      </c>
      <c r="N1442" s="35" t="e">
        <f t="shared" si="274"/>
        <v>#REF!</v>
      </c>
      <c r="O1442" s="36" t="e">
        <f t="shared" si="275"/>
        <v>#REF!</v>
      </c>
      <c r="Q1442" s="37">
        <f t="shared" si="267"/>
        <v>0</v>
      </c>
      <c r="R1442" s="38" t="e">
        <f t="shared" si="268"/>
        <v>#REF!</v>
      </c>
      <c r="S1442" s="39" t="e">
        <f t="shared" si="269"/>
        <v>#REF!</v>
      </c>
    </row>
    <row r="1443" spans="1:19" x14ac:dyDescent="0.25">
      <c r="A1443" s="2"/>
      <c r="C1443">
        <f t="shared" si="270"/>
        <v>0</v>
      </c>
      <c r="D1443" s="32" t="e">
        <f t="shared" si="271"/>
        <v>#N/A</v>
      </c>
      <c r="E1443" s="32" t="e">
        <f>Basic!#REF!</f>
        <v>#REF!</v>
      </c>
      <c r="F1443" s="40"/>
      <c r="G1443" s="80">
        <f>IFERROR(VLOOKUP(A1443,HistData!Y:Z,2,FALSE)/100,G1442)</f>
        <v>0.19510000000000002</v>
      </c>
      <c r="H1443" s="80" t="str">
        <f>_xll.BDH($B$1,"IVOL_MONEYNESS",A1443,A1443,"IVOL_MATURITY=MATURITY_1STM","IVOL_MONEYNESS_LEVEL=MONEY_LVL_100_","DTS=H","FACTOR=.01","DAYS=W")</f>
        <v>#N/A Start Date</v>
      </c>
      <c r="I1443" s="81" t="str">
        <f t="shared" si="272"/>
        <v>#N/A Start Date</v>
      </c>
      <c r="J1443" s="34" t="e">
        <f t="shared" si="264"/>
        <v>#REF!</v>
      </c>
      <c r="K1443" s="35" t="e">
        <f t="shared" si="265"/>
        <v>#VALUE!</v>
      </c>
      <c r="L1443" s="35" t="e">
        <f t="shared" si="266"/>
        <v>#REF!</v>
      </c>
      <c r="M1443" s="35" t="e">
        <f t="shared" si="273"/>
        <v>#REF!</v>
      </c>
      <c r="N1443" s="35" t="e">
        <f t="shared" si="274"/>
        <v>#REF!</v>
      </c>
      <c r="O1443" s="36" t="e">
        <f t="shared" si="275"/>
        <v>#REF!</v>
      </c>
      <c r="Q1443" s="37">
        <f t="shared" si="267"/>
        <v>0</v>
      </c>
      <c r="R1443" s="38" t="e">
        <f t="shared" si="268"/>
        <v>#REF!</v>
      </c>
      <c r="S1443" s="39" t="e">
        <f t="shared" si="269"/>
        <v>#REF!</v>
      </c>
    </row>
    <row r="1444" spans="1:19" x14ac:dyDescent="0.25">
      <c r="A1444" s="2"/>
      <c r="C1444">
        <f t="shared" si="270"/>
        <v>0</v>
      </c>
      <c r="D1444" s="32" t="e">
        <f t="shared" si="271"/>
        <v>#N/A</v>
      </c>
      <c r="E1444" s="32" t="e">
        <f>Basic!#REF!</f>
        <v>#REF!</v>
      </c>
      <c r="F1444" s="40"/>
      <c r="G1444" s="80">
        <f>IFERROR(VLOOKUP(A1444,HistData!Y:Z,2,FALSE)/100,G1443)</f>
        <v>0.19510000000000002</v>
      </c>
      <c r="H1444" s="80" t="str">
        <f>_xll.BDH($B$1,"IVOL_MONEYNESS",A1444,A1444,"IVOL_MATURITY=MATURITY_1STM","IVOL_MONEYNESS_LEVEL=MONEY_LVL_100_","DTS=H","FACTOR=.01","DAYS=W")</f>
        <v>#N/A Start Date</v>
      </c>
      <c r="I1444" s="81" t="str">
        <f t="shared" si="272"/>
        <v>#N/A Start Date</v>
      </c>
      <c r="J1444" s="34" t="e">
        <f t="shared" si="264"/>
        <v>#REF!</v>
      </c>
      <c r="K1444" s="35" t="e">
        <f t="shared" si="265"/>
        <v>#VALUE!</v>
      </c>
      <c r="L1444" s="35" t="e">
        <f t="shared" si="266"/>
        <v>#REF!</v>
      </c>
      <c r="M1444" s="35" t="e">
        <f t="shared" si="273"/>
        <v>#REF!</v>
      </c>
      <c r="N1444" s="35" t="e">
        <f t="shared" si="274"/>
        <v>#REF!</v>
      </c>
      <c r="O1444" s="36" t="e">
        <f t="shared" si="275"/>
        <v>#REF!</v>
      </c>
      <c r="Q1444" s="37">
        <f t="shared" si="267"/>
        <v>0</v>
      </c>
      <c r="R1444" s="38" t="e">
        <f t="shared" si="268"/>
        <v>#REF!</v>
      </c>
      <c r="S1444" s="39" t="e">
        <f t="shared" si="269"/>
        <v>#REF!</v>
      </c>
    </row>
    <row r="1445" spans="1:19" x14ac:dyDescent="0.25">
      <c r="A1445" s="2"/>
      <c r="C1445">
        <f t="shared" si="270"/>
        <v>0</v>
      </c>
      <c r="D1445" s="32" t="e">
        <f t="shared" si="271"/>
        <v>#N/A</v>
      </c>
      <c r="E1445" s="32" t="e">
        <f>Basic!#REF!</f>
        <v>#REF!</v>
      </c>
      <c r="F1445" s="40"/>
      <c r="G1445" s="80">
        <f>IFERROR(VLOOKUP(A1445,HistData!Y:Z,2,FALSE)/100,G1444)</f>
        <v>0.19510000000000002</v>
      </c>
      <c r="H1445" s="80" t="str">
        <f>_xll.BDH($B$1,"IVOL_MONEYNESS",A1445,A1445,"IVOL_MATURITY=MATURITY_1STM","IVOL_MONEYNESS_LEVEL=MONEY_LVL_100_","DTS=H","FACTOR=.01","DAYS=W")</f>
        <v>#N/A Start Date</v>
      </c>
      <c r="I1445" s="81" t="str">
        <f t="shared" si="272"/>
        <v>#N/A Start Date</v>
      </c>
      <c r="J1445" s="34" t="e">
        <f t="shared" si="264"/>
        <v>#REF!</v>
      </c>
      <c r="K1445" s="35" t="e">
        <f t="shared" si="265"/>
        <v>#VALUE!</v>
      </c>
      <c r="L1445" s="35" t="e">
        <f t="shared" si="266"/>
        <v>#REF!</v>
      </c>
      <c r="M1445" s="35" t="e">
        <f t="shared" si="273"/>
        <v>#REF!</v>
      </c>
      <c r="N1445" s="35" t="e">
        <f t="shared" si="274"/>
        <v>#REF!</v>
      </c>
      <c r="O1445" s="36" t="e">
        <f t="shared" si="275"/>
        <v>#REF!</v>
      </c>
      <c r="Q1445" s="37">
        <f t="shared" si="267"/>
        <v>0</v>
      </c>
      <c r="R1445" s="38" t="e">
        <f t="shared" si="268"/>
        <v>#REF!</v>
      </c>
      <c r="S1445" s="39" t="e">
        <f t="shared" si="269"/>
        <v>#REF!</v>
      </c>
    </row>
    <row r="1446" spans="1:19" x14ac:dyDescent="0.25">
      <c r="A1446" s="2"/>
      <c r="C1446">
        <f t="shared" si="270"/>
        <v>0</v>
      </c>
      <c r="D1446" s="32" t="e">
        <f t="shared" si="271"/>
        <v>#N/A</v>
      </c>
      <c r="E1446" s="32" t="e">
        <f>Basic!#REF!</f>
        <v>#REF!</v>
      </c>
      <c r="F1446" s="40"/>
      <c r="G1446" s="80">
        <f>IFERROR(VLOOKUP(A1446,HistData!Y:Z,2,FALSE)/100,G1445)</f>
        <v>0.19510000000000002</v>
      </c>
      <c r="H1446" s="80" t="str">
        <f>_xll.BDH($B$1,"IVOL_MONEYNESS",A1446,A1446,"IVOL_MATURITY=MATURITY_1STM","IVOL_MONEYNESS_LEVEL=MONEY_LVL_100_","DTS=H","FACTOR=.01","DAYS=W")</f>
        <v>#N/A Start Date</v>
      </c>
      <c r="I1446" s="81" t="str">
        <f t="shared" si="272"/>
        <v>#N/A Start Date</v>
      </c>
      <c r="J1446" s="34" t="e">
        <f t="shared" si="264"/>
        <v>#REF!</v>
      </c>
      <c r="K1446" s="35" t="e">
        <f t="shared" si="265"/>
        <v>#VALUE!</v>
      </c>
      <c r="L1446" s="35" t="e">
        <f t="shared" si="266"/>
        <v>#REF!</v>
      </c>
      <c r="M1446" s="35" t="e">
        <f t="shared" si="273"/>
        <v>#REF!</v>
      </c>
      <c r="N1446" s="35" t="e">
        <f t="shared" si="274"/>
        <v>#REF!</v>
      </c>
      <c r="O1446" s="36" t="e">
        <f t="shared" si="275"/>
        <v>#REF!</v>
      </c>
      <c r="Q1446" s="37">
        <f t="shared" si="267"/>
        <v>0</v>
      </c>
      <c r="R1446" s="38" t="e">
        <f t="shared" si="268"/>
        <v>#REF!</v>
      </c>
      <c r="S1446" s="39" t="e">
        <f t="shared" si="269"/>
        <v>#REF!</v>
      </c>
    </row>
    <row r="1447" spans="1:19" x14ac:dyDescent="0.25">
      <c r="A1447" s="2"/>
      <c r="C1447">
        <f t="shared" si="270"/>
        <v>0</v>
      </c>
      <c r="D1447" s="32" t="e">
        <f t="shared" si="271"/>
        <v>#N/A</v>
      </c>
      <c r="E1447" s="32" t="e">
        <f>Basic!#REF!</f>
        <v>#REF!</v>
      </c>
      <c r="F1447" s="40"/>
      <c r="G1447" s="80">
        <f>IFERROR(VLOOKUP(A1447,HistData!Y:Z,2,FALSE)/100,G1446)</f>
        <v>0.19510000000000002</v>
      </c>
      <c r="H1447" s="80" t="str">
        <f>_xll.BDH($B$1,"IVOL_MONEYNESS",A1447,A1447,"IVOL_MATURITY=MATURITY_1STM","IVOL_MONEYNESS_LEVEL=MONEY_LVL_100_","DTS=H","FACTOR=.01","DAYS=W")</f>
        <v>#N/A Start Date</v>
      </c>
      <c r="I1447" s="81" t="str">
        <f t="shared" si="272"/>
        <v>#N/A Start Date</v>
      </c>
      <c r="J1447" s="34" t="e">
        <f t="shared" si="264"/>
        <v>#REF!</v>
      </c>
      <c r="K1447" s="35" t="e">
        <f t="shared" si="265"/>
        <v>#VALUE!</v>
      </c>
      <c r="L1447" s="35" t="e">
        <f t="shared" si="266"/>
        <v>#REF!</v>
      </c>
      <c r="M1447" s="35" t="e">
        <f t="shared" si="273"/>
        <v>#REF!</v>
      </c>
      <c r="N1447" s="35" t="e">
        <f t="shared" si="274"/>
        <v>#REF!</v>
      </c>
      <c r="O1447" s="36" t="e">
        <f t="shared" si="275"/>
        <v>#REF!</v>
      </c>
      <c r="Q1447" s="37">
        <f t="shared" si="267"/>
        <v>0</v>
      </c>
      <c r="R1447" s="38" t="e">
        <f t="shared" si="268"/>
        <v>#REF!</v>
      </c>
      <c r="S1447" s="39" t="e">
        <f t="shared" si="269"/>
        <v>#REF!</v>
      </c>
    </row>
    <row r="1448" spans="1:19" x14ac:dyDescent="0.25">
      <c r="A1448" s="2"/>
      <c r="C1448">
        <f t="shared" si="270"/>
        <v>0</v>
      </c>
      <c r="D1448" s="32" t="e">
        <f t="shared" si="271"/>
        <v>#N/A</v>
      </c>
      <c r="E1448" s="32" t="e">
        <f>Basic!#REF!</f>
        <v>#REF!</v>
      </c>
      <c r="F1448" s="40"/>
      <c r="G1448" s="80">
        <f>IFERROR(VLOOKUP(A1448,HistData!Y:Z,2,FALSE)/100,G1447)</f>
        <v>0.19510000000000002</v>
      </c>
      <c r="H1448" s="80" t="str">
        <f>_xll.BDH($B$1,"IVOL_MONEYNESS",A1448,A1448,"IVOL_MATURITY=MATURITY_1STM","IVOL_MONEYNESS_LEVEL=MONEY_LVL_100_","DTS=H","FACTOR=.01","DAYS=W")</f>
        <v>#N/A Start Date</v>
      </c>
      <c r="I1448" s="81" t="str">
        <f t="shared" si="272"/>
        <v>#N/A Start Date</v>
      </c>
      <c r="J1448" s="34" t="e">
        <f t="shared" si="264"/>
        <v>#REF!</v>
      </c>
      <c r="K1448" s="35" t="e">
        <f t="shared" si="265"/>
        <v>#VALUE!</v>
      </c>
      <c r="L1448" s="35" t="e">
        <f t="shared" si="266"/>
        <v>#REF!</v>
      </c>
      <c r="M1448" s="35" t="e">
        <f t="shared" si="273"/>
        <v>#REF!</v>
      </c>
      <c r="N1448" s="35" t="e">
        <f t="shared" si="274"/>
        <v>#REF!</v>
      </c>
      <c r="O1448" s="36" t="e">
        <f t="shared" si="275"/>
        <v>#REF!</v>
      </c>
      <c r="Q1448" s="37">
        <f t="shared" si="267"/>
        <v>0</v>
      </c>
      <c r="R1448" s="38" t="e">
        <f t="shared" si="268"/>
        <v>#REF!</v>
      </c>
      <c r="S1448" s="39" t="e">
        <f t="shared" si="269"/>
        <v>#REF!</v>
      </c>
    </row>
    <row r="1449" spans="1:19" x14ac:dyDescent="0.25">
      <c r="A1449" s="2"/>
      <c r="C1449">
        <f t="shared" si="270"/>
        <v>0</v>
      </c>
      <c r="D1449" s="32" t="e">
        <f t="shared" si="271"/>
        <v>#N/A</v>
      </c>
      <c r="E1449" s="32" t="e">
        <f>Basic!#REF!</f>
        <v>#REF!</v>
      </c>
      <c r="F1449" s="40"/>
      <c r="G1449" s="80">
        <f>IFERROR(VLOOKUP(A1449,HistData!Y:Z,2,FALSE)/100,G1448)</f>
        <v>0.19510000000000002</v>
      </c>
      <c r="H1449" s="80" t="str">
        <f>_xll.BDH($B$1,"IVOL_MONEYNESS",A1449,A1449,"IVOL_MATURITY=MATURITY_1STM","IVOL_MONEYNESS_LEVEL=MONEY_LVL_100_","DTS=H","FACTOR=.01","DAYS=W")</f>
        <v>#N/A Start Date</v>
      </c>
      <c r="I1449" s="81" t="str">
        <f t="shared" si="272"/>
        <v>#N/A Start Date</v>
      </c>
      <c r="J1449" s="34" t="e">
        <f t="shared" si="264"/>
        <v>#REF!</v>
      </c>
      <c r="K1449" s="35" t="e">
        <f t="shared" si="265"/>
        <v>#VALUE!</v>
      </c>
      <c r="L1449" s="35" t="e">
        <f t="shared" si="266"/>
        <v>#REF!</v>
      </c>
      <c r="M1449" s="35" t="e">
        <f t="shared" si="273"/>
        <v>#REF!</v>
      </c>
      <c r="N1449" s="35" t="e">
        <f t="shared" si="274"/>
        <v>#REF!</v>
      </c>
      <c r="O1449" s="36" t="e">
        <f t="shared" si="275"/>
        <v>#REF!</v>
      </c>
      <c r="Q1449" s="37">
        <f t="shared" si="267"/>
        <v>0</v>
      </c>
      <c r="R1449" s="38" t="e">
        <f t="shared" si="268"/>
        <v>#REF!</v>
      </c>
      <c r="S1449" s="39" t="e">
        <f t="shared" si="269"/>
        <v>#REF!</v>
      </c>
    </row>
    <row r="1450" spans="1:19" x14ac:dyDescent="0.25">
      <c r="A1450" s="2"/>
      <c r="C1450">
        <f t="shared" si="270"/>
        <v>0</v>
      </c>
      <c r="D1450" s="32" t="e">
        <f t="shared" si="271"/>
        <v>#N/A</v>
      </c>
      <c r="E1450" s="32" t="e">
        <f>Basic!#REF!</f>
        <v>#REF!</v>
      </c>
      <c r="F1450" s="40"/>
      <c r="G1450" s="80">
        <f>IFERROR(VLOOKUP(A1450,HistData!Y:Z,2,FALSE)/100,G1449)</f>
        <v>0.19510000000000002</v>
      </c>
      <c r="H1450" s="80" t="str">
        <f>_xll.BDH($B$1,"IVOL_MONEYNESS",A1450,A1450,"IVOL_MATURITY=MATURITY_1STM","IVOL_MONEYNESS_LEVEL=MONEY_LVL_100_","DTS=H","FACTOR=.01","DAYS=W")</f>
        <v>#N/A Start Date</v>
      </c>
      <c r="I1450" s="81" t="str">
        <f t="shared" si="272"/>
        <v>#N/A Start Date</v>
      </c>
      <c r="J1450" s="34" t="e">
        <f t="shared" si="264"/>
        <v>#REF!</v>
      </c>
      <c r="K1450" s="35" t="e">
        <f t="shared" si="265"/>
        <v>#VALUE!</v>
      </c>
      <c r="L1450" s="35" t="e">
        <f t="shared" si="266"/>
        <v>#REF!</v>
      </c>
      <c r="M1450" s="35" t="e">
        <f t="shared" si="273"/>
        <v>#REF!</v>
      </c>
      <c r="N1450" s="35" t="e">
        <f t="shared" si="274"/>
        <v>#REF!</v>
      </c>
      <c r="O1450" s="36" t="e">
        <f t="shared" si="275"/>
        <v>#REF!</v>
      </c>
      <c r="Q1450" s="37">
        <f t="shared" si="267"/>
        <v>0</v>
      </c>
      <c r="R1450" s="38" t="e">
        <f t="shared" si="268"/>
        <v>#REF!</v>
      </c>
      <c r="S1450" s="39" t="e">
        <f t="shared" si="269"/>
        <v>#REF!</v>
      </c>
    </row>
    <row r="1451" spans="1:19" x14ac:dyDescent="0.25">
      <c r="A1451" s="2"/>
      <c r="C1451">
        <f t="shared" si="270"/>
        <v>0</v>
      </c>
      <c r="D1451" s="32" t="e">
        <f t="shared" si="271"/>
        <v>#N/A</v>
      </c>
      <c r="E1451" s="32" t="e">
        <f>Basic!#REF!</f>
        <v>#REF!</v>
      </c>
      <c r="F1451" s="40"/>
      <c r="G1451" s="80">
        <f>IFERROR(VLOOKUP(A1451,HistData!Y:Z,2,FALSE)/100,G1450)</f>
        <v>0.19510000000000002</v>
      </c>
      <c r="H1451" s="80" t="str">
        <f>_xll.BDH($B$1,"IVOL_MONEYNESS",A1451,A1451,"IVOL_MATURITY=MATURITY_1STM","IVOL_MONEYNESS_LEVEL=MONEY_LVL_100_","DTS=H","FACTOR=.01","DAYS=W")</f>
        <v>#N/A Start Date</v>
      </c>
      <c r="I1451" s="81" t="str">
        <f t="shared" si="272"/>
        <v>#N/A Start Date</v>
      </c>
      <c r="J1451" s="34" t="e">
        <f t="shared" si="264"/>
        <v>#REF!</v>
      </c>
      <c r="K1451" s="35" t="e">
        <f t="shared" si="265"/>
        <v>#VALUE!</v>
      </c>
      <c r="L1451" s="35" t="e">
        <f t="shared" si="266"/>
        <v>#REF!</v>
      </c>
      <c r="M1451" s="35" t="e">
        <f t="shared" si="273"/>
        <v>#REF!</v>
      </c>
      <c r="N1451" s="35" t="e">
        <f t="shared" si="274"/>
        <v>#REF!</v>
      </c>
      <c r="O1451" s="36" t="e">
        <f t="shared" si="275"/>
        <v>#REF!</v>
      </c>
      <c r="Q1451" s="37">
        <f t="shared" si="267"/>
        <v>0</v>
      </c>
      <c r="R1451" s="38" t="e">
        <f t="shared" si="268"/>
        <v>#REF!</v>
      </c>
      <c r="S1451" s="39" t="e">
        <f t="shared" si="269"/>
        <v>#REF!</v>
      </c>
    </row>
    <row r="1452" spans="1:19" x14ac:dyDescent="0.25">
      <c r="A1452" s="2"/>
      <c r="C1452">
        <f t="shared" si="270"/>
        <v>0</v>
      </c>
      <c r="D1452" s="32" t="e">
        <f t="shared" si="271"/>
        <v>#N/A</v>
      </c>
      <c r="E1452" s="32" t="e">
        <f>Basic!#REF!</f>
        <v>#REF!</v>
      </c>
      <c r="F1452" s="40"/>
      <c r="G1452" s="80">
        <f>IFERROR(VLOOKUP(A1452,HistData!Y:Z,2,FALSE)/100,G1451)</f>
        <v>0.19510000000000002</v>
      </c>
      <c r="H1452" s="80" t="str">
        <f>_xll.BDH($B$1,"IVOL_MONEYNESS",A1452,A1452,"IVOL_MATURITY=MATURITY_1STM","IVOL_MONEYNESS_LEVEL=MONEY_LVL_100_","DTS=H","FACTOR=.01","DAYS=W")</f>
        <v>#N/A Start Date</v>
      </c>
      <c r="I1452" s="81" t="str">
        <f t="shared" si="272"/>
        <v>#N/A Start Date</v>
      </c>
      <c r="J1452" s="34" t="e">
        <f t="shared" si="264"/>
        <v>#REF!</v>
      </c>
      <c r="K1452" s="35" t="e">
        <f t="shared" si="265"/>
        <v>#VALUE!</v>
      </c>
      <c r="L1452" s="35" t="e">
        <f t="shared" si="266"/>
        <v>#REF!</v>
      </c>
      <c r="M1452" s="35" t="e">
        <f t="shared" si="273"/>
        <v>#REF!</v>
      </c>
      <c r="N1452" s="35" t="e">
        <f t="shared" si="274"/>
        <v>#REF!</v>
      </c>
      <c r="O1452" s="36" t="e">
        <f t="shared" si="275"/>
        <v>#REF!</v>
      </c>
      <c r="Q1452" s="37">
        <f t="shared" si="267"/>
        <v>0</v>
      </c>
      <c r="R1452" s="38" t="e">
        <f t="shared" si="268"/>
        <v>#REF!</v>
      </c>
      <c r="S1452" s="39" t="e">
        <f t="shared" si="269"/>
        <v>#REF!</v>
      </c>
    </row>
    <row r="1453" spans="1:19" x14ac:dyDescent="0.25">
      <c r="A1453" s="2"/>
      <c r="C1453">
        <f t="shared" si="270"/>
        <v>0</v>
      </c>
      <c r="D1453" s="32" t="e">
        <f t="shared" si="271"/>
        <v>#N/A</v>
      </c>
      <c r="E1453" s="32" t="e">
        <f>Basic!#REF!</f>
        <v>#REF!</v>
      </c>
      <c r="F1453" s="40"/>
      <c r="G1453" s="80">
        <f>IFERROR(VLOOKUP(A1453,HistData!Y:Z,2,FALSE)/100,G1452)</f>
        <v>0.19510000000000002</v>
      </c>
      <c r="H1453" s="80" t="str">
        <f>_xll.BDH($B$1,"IVOL_MONEYNESS",A1453,A1453,"IVOL_MATURITY=MATURITY_1STM","IVOL_MONEYNESS_LEVEL=MONEY_LVL_100_","DTS=H","FACTOR=.01","DAYS=W")</f>
        <v>#N/A Start Date</v>
      </c>
      <c r="I1453" s="81" t="str">
        <f t="shared" si="272"/>
        <v>#N/A Start Date</v>
      </c>
      <c r="J1453" s="34" t="e">
        <f t="shared" si="264"/>
        <v>#REF!</v>
      </c>
      <c r="K1453" s="35" t="e">
        <f t="shared" si="265"/>
        <v>#VALUE!</v>
      </c>
      <c r="L1453" s="35" t="e">
        <f t="shared" si="266"/>
        <v>#REF!</v>
      </c>
      <c r="M1453" s="35" t="e">
        <f t="shared" si="273"/>
        <v>#REF!</v>
      </c>
      <c r="N1453" s="35" t="e">
        <f t="shared" si="274"/>
        <v>#REF!</v>
      </c>
      <c r="O1453" s="36" t="e">
        <f t="shared" si="275"/>
        <v>#REF!</v>
      </c>
      <c r="Q1453" s="37">
        <f t="shared" si="267"/>
        <v>0</v>
      </c>
      <c r="R1453" s="38" t="e">
        <f t="shared" si="268"/>
        <v>#REF!</v>
      </c>
      <c r="S1453" s="39" t="e">
        <f t="shared" si="269"/>
        <v>#REF!</v>
      </c>
    </row>
    <row r="1454" spans="1:19" x14ac:dyDescent="0.25">
      <c r="A1454" s="2"/>
      <c r="C1454">
        <f t="shared" si="270"/>
        <v>0</v>
      </c>
      <c r="D1454" s="32" t="e">
        <f t="shared" si="271"/>
        <v>#N/A</v>
      </c>
      <c r="E1454" s="32" t="e">
        <f>Basic!#REF!</f>
        <v>#REF!</v>
      </c>
      <c r="F1454" s="40"/>
      <c r="G1454" s="80">
        <f>IFERROR(VLOOKUP(A1454,HistData!Y:Z,2,FALSE)/100,G1453)</f>
        <v>0.19510000000000002</v>
      </c>
      <c r="H1454" s="80" t="str">
        <f>_xll.BDH($B$1,"IVOL_MONEYNESS",A1454,A1454,"IVOL_MATURITY=MATURITY_1STM","IVOL_MONEYNESS_LEVEL=MONEY_LVL_100_","DTS=H","FACTOR=.01","DAYS=W")</f>
        <v>#N/A Start Date</v>
      </c>
      <c r="I1454" s="81" t="str">
        <f t="shared" si="272"/>
        <v>#N/A Start Date</v>
      </c>
      <c r="J1454" s="34" t="e">
        <f t="shared" si="264"/>
        <v>#REF!</v>
      </c>
      <c r="K1454" s="35" t="e">
        <f t="shared" si="265"/>
        <v>#VALUE!</v>
      </c>
      <c r="L1454" s="35" t="e">
        <f t="shared" si="266"/>
        <v>#REF!</v>
      </c>
      <c r="M1454" s="35" t="e">
        <f t="shared" si="273"/>
        <v>#REF!</v>
      </c>
      <c r="N1454" s="35" t="e">
        <f t="shared" si="274"/>
        <v>#REF!</v>
      </c>
      <c r="O1454" s="36" t="e">
        <f t="shared" si="275"/>
        <v>#REF!</v>
      </c>
      <c r="Q1454" s="37">
        <f t="shared" si="267"/>
        <v>0</v>
      </c>
      <c r="R1454" s="38" t="e">
        <f t="shared" si="268"/>
        <v>#REF!</v>
      </c>
      <c r="S1454" s="39" t="e">
        <f t="shared" si="269"/>
        <v>#REF!</v>
      </c>
    </row>
    <row r="1455" spans="1:19" x14ac:dyDescent="0.25">
      <c r="A1455" s="2"/>
      <c r="C1455">
        <f t="shared" si="270"/>
        <v>0</v>
      </c>
      <c r="D1455" s="32" t="e">
        <f t="shared" si="271"/>
        <v>#N/A</v>
      </c>
      <c r="E1455" s="32" t="e">
        <f>Basic!#REF!</f>
        <v>#REF!</v>
      </c>
      <c r="F1455" s="40"/>
      <c r="G1455" s="80">
        <f>IFERROR(VLOOKUP(A1455,HistData!Y:Z,2,FALSE)/100,G1454)</f>
        <v>0.19510000000000002</v>
      </c>
      <c r="H1455" s="80" t="str">
        <f>_xll.BDH($B$1,"IVOL_MONEYNESS",A1455,A1455,"IVOL_MATURITY=MATURITY_1STM","IVOL_MONEYNESS_LEVEL=MONEY_LVL_100_","DTS=H","FACTOR=.01","DAYS=W")</f>
        <v>#N/A Start Date</v>
      </c>
      <c r="I1455" s="81" t="str">
        <f t="shared" si="272"/>
        <v>#N/A Start Date</v>
      </c>
      <c r="J1455" s="34" t="e">
        <f t="shared" si="264"/>
        <v>#REF!</v>
      </c>
      <c r="K1455" s="35" t="e">
        <f t="shared" si="265"/>
        <v>#VALUE!</v>
      </c>
      <c r="L1455" s="35" t="e">
        <f t="shared" si="266"/>
        <v>#REF!</v>
      </c>
      <c r="M1455" s="35" t="e">
        <f t="shared" si="273"/>
        <v>#REF!</v>
      </c>
      <c r="N1455" s="35" t="e">
        <f t="shared" si="274"/>
        <v>#REF!</v>
      </c>
      <c r="O1455" s="36" t="e">
        <f t="shared" si="275"/>
        <v>#REF!</v>
      </c>
      <c r="Q1455" s="37">
        <f t="shared" si="267"/>
        <v>0</v>
      </c>
      <c r="R1455" s="38" t="e">
        <f t="shared" si="268"/>
        <v>#REF!</v>
      </c>
      <c r="S1455" s="39" t="e">
        <f t="shared" si="269"/>
        <v>#REF!</v>
      </c>
    </row>
    <row r="1456" spans="1:19" x14ac:dyDescent="0.25">
      <c r="A1456" s="2"/>
      <c r="C1456">
        <f t="shared" si="270"/>
        <v>0</v>
      </c>
      <c r="D1456" s="32" t="e">
        <f t="shared" si="271"/>
        <v>#N/A</v>
      </c>
      <c r="E1456" s="32" t="e">
        <f>Basic!#REF!</f>
        <v>#REF!</v>
      </c>
      <c r="F1456" s="40"/>
      <c r="G1456" s="80">
        <f>IFERROR(VLOOKUP(A1456,HistData!Y:Z,2,FALSE)/100,G1455)</f>
        <v>0.19510000000000002</v>
      </c>
      <c r="H1456" s="80" t="str">
        <f>_xll.BDH($B$1,"IVOL_MONEYNESS",A1456,A1456,"IVOL_MATURITY=MATURITY_1STM","IVOL_MONEYNESS_LEVEL=MONEY_LVL_100_","DTS=H","FACTOR=.01","DAYS=W")</f>
        <v>#N/A Start Date</v>
      </c>
      <c r="I1456" s="81" t="str">
        <f t="shared" si="272"/>
        <v>#N/A Start Date</v>
      </c>
      <c r="J1456" s="34" t="e">
        <f t="shared" si="264"/>
        <v>#REF!</v>
      </c>
      <c r="K1456" s="35" t="e">
        <f t="shared" si="265"/>
        <v>#VALUE!</v>
      </c>
      <c r="L1456" s="35" t="e">
        <f t="shared" si="266"/>
        <v>#REF!</v>
      </c>
      <c r="M1456" s="35" t="e">
        <f t="shared" si="273"/>
        <v>#REF!</v>
      </c>
      <c r="N1456" s="35" t="e">
        <f t="shared" si="274"/>
        <v>#REF!</v>
      </c>
      <c r="O1456" s="36" t="e">
        <f t="shared" si="275"/>
        <v>#REF!</v>
      </c>
      <c r="Q1456" s="37">
        <f t="shared" si="267"/>
        <v>0</v>
      </c>
      <c r="R1456" s="38" t="e">
        <f t="shared" si="268"/>
        <v>#REF!</v>
      </c>
      <c r="S1456" s="39" t="e">
        <f t="shared" si="269"/>
        <v>#REF!</v>
      </c>
    </row>
    <row r="1457" spans="1:19" x14ac:dyDescent="0.25">
      <c r="A1457" s="2"/>
      <c r="C1457">
        <f t="shared" si="270"/>
        <v>0</v>
      </c>
      <c r="D1457" s="32" t="e">
        <f t="shared" si="271"/>
        <v>#N/A</v>
      </c>
      <c r="E1457" s="32" t="e">
        <f>Basic!#REF!</f>
        <v>#REF!</v>
      </c>
      <c r="F1457" s="40"/>
      <c r="G1457" s="80">
        <f>IFERROR(VLOOKUP(A1457,HistData!Y:Z,2,FALSE)/100,G1456)</f>
        <v>0.19510000000000002</v>
      </c>
      <c r="H1457" s="80" t="str">
        <f>_xll.BDH($B$1,"IVOL_MONEYNESS",A1457,A1457,"IVOL_MATURITY=MATURITY_1STM","IVOL_MONEYNESS_LEVEL=MONEY_LVL_100_","DTS=H","FACTOR=.01","DAYS=W")</f>
        <v>#N/A Start Date</v>
      </c>
      <c r="I1457" s="81" t="str">
        <f t="shared" si="272"/>
        <v>#N/A Start Date</v>
      </c>
      <c r="J1457" s="34" t="e">
        <f t="shared" si="264"/>
        <v>#REF!</v>
      </c>
      <c r="K1457" s="35" t="e">
        <f t="shared" si="265"/>
        <v>#VALUE!</v>
      </c>
      <c r="L1457" s="35" t="e">
        <f t="shared" si="266"/>
        <v>#REF!</v>
      </c>
      <c r="M1457" s="35" t="e">
        <f t="shared" si="273"/>
        <v>#REF!</v>
      </c>
      <c r="N1457" s="35" t="e">
        <f t="shared" si="274"/>
        <v>#REF!</v>
      </c>
      <c r="O1457" s="36" t="e">
        <f t="shared" si="275"/>
        <v>#REF!</v>
      </c>
      <c r="Q1457" s="37">
        <f t="shared" si="267"/>
        <v>0</v>
      </c>
      <c r="R1457" s="38" t="e">
        <f t="shared" si="268"/>
        <v>#REF!</v>
      </c>
      <c r="S1457" s="39" t="e">
        <f t="shared" si="269"/>
        <v>#REF!</v>
      </c>
    </row>
    <row r="1458" spans="1:19" x14ac:dyDescent="0.25">
      <c r="A1458" s="2"/>
      <c r="C1458">
        <f t="shared" si="270"/>
        <v>0</v>
      </c>
      <c r="D1458" s="32" t="e">
        <f t="shared" si="271"/>
        <v>#N/A</v>
      </c>
      <c r="E1458" s="32" t="e">
        <f>Basic!#REF!</f>
        <v>#REF!</v>
      </c>
      <c r="F1458" s="40"/>
      <c r="G1458" s="80">
        <f>IFERROR(VLOOKUP(A1458,HistData!Y:Z,2,FALSE)/100,G1457)</f>
        <v>0.19510000000000002</v>
      </c>
      <c r="H1458" s="80" t="str">
        <f>_xll.BDH($B$1,"IVOL_MONEYNESS",A1458,A1458,"IVOL_MATURITY=MATURITY_1STM","IVOL_MONEYNESS_LEVEL=MONEY_LVL_100_","DTS=H","FACTOR=.01","DAYS=W")</f>
        <v>#N/A Start Date</v>
      </c>
      <c r="I1458" s="81" t="str">
        <f t="shared" si="272"/>
        <v>#N/A Start Date</v>
      </c>
      <c r="J1458" s="34" t="e">
        <f t="shared" si="264"/>
        <v>#REF!</v>
      </c>
      <c r="K1458" s="35" t="e">
        <f t="shared" si="265"/>
        <v>#VALUE!</v>
      </c>
      <c r="L1458" s="35" t="e">
        <f t="shared" si="266"/>
        <v>#REF!</v>
      </c>
      <c r="M1458" s="35" t="e">
        <f t="shared" si="273"/>
        <v>#REF!</v>
      </c>
      <c r="N1458" s="35" t="e">
        <f t="shared" si="274"/>
        <v>#REF!</v>
      </c>
      <c r="O1458" s="36" t="e">
        <f t="shared" si="275"/>
        <v>#REF!</v>
      </c>
      <c r="Q1458" s="37">
        <f t="shared" si="267"/>
        <v>0</v>
      </c>
      <c r="R1458" s="38" t="e">
        <f t="shared" si="268"/>
        <v>#REF!</v>
      </c>
      <c r="S1458" s="39" t="e">
        <f t="shared" si="269"/>
        <v>#REF!</v>
      </c>
    </row>
    <row r="1459" spans="1:19" x14ac:dyDescent="0.25">
      <c r="A1459" s="2"/>
      <c r="C1459">
        <f t="shared" si="270"/>
        <v>0</v>
      </c>
      <c r="D1459" s="32" t="e">
        <f t="shared" si="271"/>
        <v>#N/A</v>
      </c>
      <c r="E1459" s="32" t="e">
        <f>Basic!#REF!</f>
        <v>#REF!</v>
      </c>
      <c r="F1459" s="40"/>
      <c r="G1459" s="80">
        <f>IFERROR(VLOOKUP(A1459,HistData!Y:Z,2,FALSE)/100,G1458)</f>
        <v>0.19510000000000002</v>
      </c>
      <c r="H1459" s="80" t="str">
        <f>_xll.BDH($B$1,"IVOL_MONEYNESS",A1459,A1459,"IVOL_MATURITY=MATURITY_1STM","IVOL_MONEYNESS_LEVEL=MONEY_LVL_100_","DTS=H","FACTOR=.01","DAYS=W")</f>
        <v>#N/A Start Date</v>
      </c>
      <c r="I1459" s="81" t="str">
        <f t="shared" si="272"/>
        <v>#N/A Start Date</v>
      </c>
      <c r="J1459" s="34" t="e">
        <f t="shared" si="264"/>
        <v>#REF!</v>
      </c>
      <c r="K1459" s="35" t="e">
        <f t="shared" si="265"/>
        <v>#VALUE!</v>
      </c>
      <c r="L1459" s="35" t="e">
        <f t="shared" si="266"/>
        <v>#REF!</v>
      </c>
      <c r="M1459" s="35" t="e">
        <f t="shared" si="273"/>
        <v>#REF!</v>
      </c>
      <c r="N1459" s="35" t="e">
        <f t="shared" si="274"/>
        <v>#REF!</v>
      </c>
      <c r="O1459" s="36" t="e">
        <f t="shared" si="275"/>
        <v>#REF!</v>
      </c>
      <c r="Q1459" s="37">
        <f t="shared" si="267"/>
        <v>0</v>
      </c>
      <c r="R1459" s="38" t="e">
        <f t="shared" si="268"/>
        <v>#REF!</v>
      </c>
      <c r="S1459" s="39" t="e">
        <f t="shared" si="269"/>
        <v>#REF!</v>
      </c>
    </row>
    <row r="1460" spans="1:19" x14ac:dyDescent="0.25">
      <c r="A1460" s="2"/>
      <c r="C1460">
        <f t="shared" si="270"/>
        <v>0</v>
      </c>
      <c r="D1460" s="32" t="e">
        <f t="shared" si="271"/>
        <v>#N/A</v>
      </c>
      <c r="E1460" s="32" t="e">
        <f>Basic!#REF!</f>
        <v>#REF!</v>
      </c>
      <c r="F1460" s="40"/>
      <c r="G1460" s="80">
        <f>IFERROR(VLOOKUP(A1460,HistData!Y:Z,2,FALSE)/100,G1459)</f>
        <v>0.19510000000000002</v>
      </c>
      <c r="H1460" s="80" t="str">
        <f>_xll.BDH($B$1,"IVOL_MONEYNESS",A1460,A1460,"IVOL_MATURITY=MATURITY_1STM","IVOL_MONEYNESS_LEVEL=MONEY_LVL_100_","DTS=H","FACTOR=.01","DAYS=W")</f>
        <v>#N/A Start Date</v>
      </c>
      <c r="I1460" s="81" t="str">
        <f t="shared" si="272"/>
        <v>#N/A Start Date</v>
      </c>
      <c r="J1460" s="34" t="e">
        <f t="shared" si="264"/>
        <v>#REF!</v>
      </c>
      <c r="K1460" s="35" t="e">
        <f t="shared" si="265"/>
        <v>#VALUE!</v>
      </c>
      <c r="L1460" s="35" t="e">
        <f t="shared" si="266"/>
        <v>#REF!</v>
      </c>
      <c r="M1460" s="35" t="e">
        <f t="shared" si="273"/>
        <v>#REF!</v>
      </c>
      <c r="N1460" s="35" t="e">
        <f t="shared" si="274"/>
        <v>#REF!</v>
      </c>
      <c r="O1460" s="36" t="e">
        <f t="shared" si="275"/>
        <v>#REF!</v>
      </c>
      <c r="Q1460" s="37">
        <f t="shared" si="267"/>
        <v>0</v>
      </c>
      <c r="R1460" s="38" t="e">
        <f t="shared" si="268"/>
        <v>#REF!</v>
      </c>
      <c r="S1460" s="39" t="e">
        <f t="shared" si="269"/>
        <v>#REF!</v>
      </c>
    </row>
    <row r="1461" spans="1:19" x14ac:dyDescent="0.25">
      <c r="A1461" s="2"/>
      <c r="C1461">
        <f t="shared" si="270"/>
        <v>0</v>
      </c>
      <c r="D1461" s="32" t="e">
        <f t="shared" si="271"/>
        <v>#N/A</v>
      </c>
      <c r="E1461" s="32" t="e">
        <f>Basic!#REF!</f>
        <v>#REF!</v>
      </c>
      <c r="F1461" s="40"/>
      <c r="G1461" s="80">
        <f>IFERROR(VLOOKUP(A1461,HistData!Y:Z,2,FALSE)/100,G1460)</f>
        <v>0.19510000000000002</v>
      </c>
      <c r="H1461" s="80" t="str">
        <f>_xll.BDH($B$1,"IVOL_MONEYNESS",A1461,A1461,"IVOL_MATURITY=MATURITY_1STM","IVOL_MONEYNESS_LEVEL=MONEY_LVL_100_","DTS=H","FACTOR=.01","DAYS=W")</f>
        <v>#N/A Start Date</v>
      </c>
      <c r="I1461" s="81" t="str">
        <f t="shared" si="272"/>
        <v>#N/A Start Date</v>
      </c>
      <c r="J1461" s="34" t="e">
        <f t="shared" si="264"/>
        <v>#REF!</v>
      </c>
      <c r="K1461" s="35" t="e">
        <f t="shared" si="265"/>
        <v>#VALUE!</v>
      </c>
      <c r="L1461" s="35" t="e">
        <f t="shared" si="266"/>
        <v>#REF!</v>
      </c>
      <c r="M1461" s="35" t="e">
        <f t="shared" si="273"/>
        <v>#REF!</v>
      </c>
      <c r="N1461" s="35" t="e">
        <f t="shared" si="274"/>
        <v>#REF!</v>
      </c>
      <c r="O1461" s="36" t="e">
        <f t="shared" si="275"/>
        <v>#REF!</v>
      </c>
      <c r="Q1461" s="37">
        <f t="shared" si="267"/>
        <v>0</v>
      </c>
      <c r="R1461" s="38" t="e">
        <f t="shared" si="268"/>
        <v>#REF!</v>
      </c>
      <c r="S1461" s="39" t="e">
        <f t="shared" si="269"/>
        <v>#REF!</v>
      </c>
    </row>
    <row r="1462" spans="1:19" x14ac:dyDescent="0.25">
      <c r="A1462" s="2"/>
      <c r="C1462">
        <f t="shared" si="270"/>
        <v>0</v>
      </c>
      <c r="D1462" s="32" t="e">
        <f t="shared" si="271"/>
        <v>#N/A</v>
      </c>
      <c r="E1462" s="32" t="e">
        <f>Basic!#REF!</f>
        <v>#REF!</v>
      </c>
      <c r="F1462" s="40"/>
      <c r="G1462" s="80">
        <f>IFERROR(VLOOKUP(A1462,HistData!Y:Z,2,FALSE)/100,G1461)</f>
        <v>0.19510000000000002</v>
      </c>
      <c r="H1462" s="80" t="str">
        <f>_xll.BDH($B$1,"IVOL_MONEYNESS",A1462,A1462,"IVOL_MATURITY=MATURITY_1STM","IVOL_MONEYNESS_LEVEL=MONEY_LVL_100_","DTS=H","FACTOR=.01","DAYS=W")</f>
        <v>#N/A Start Date</v>
      </c>
      <c r="I1462" s="81" t="str">
        <f t="shared" si="272"/>
        <v>#N/A Start Date</v>
      </c>
      <c r="J1462" s="34" t="e">
        <f t="shared" si="264"/>
        <v>#REF!</v>
      </c>
      <c r="K1462" s="35" t="e">
        <f t="shared" si="265"/>
        <v>#VALUE!</v>
      </c>
      <c r="L1462" s="35" t="e">
        <f t="shared" si="266"/>
        <v>#REF!</v>
      </c>
      <c r="M1462" s="35" t="e">
        <f t="shared" si="273"/>
        <v>#REF!</v>
      </c>
      <c r="N1462" s="35" t="e">
        <f t="shared" si="274"/>
        <v>#REF!</v>
      </c>
      <c r="O1462" s="36" t="e">
        <f t="shared" si="275"/>
        <v>#REF!</v>
      </c>
      <c r="Q1462" s="37">
        <f t="shared" si="267"/>
        <v>0</v>
      </c>
      <c r="R1462" s="38" t="e">
        <f t="shared" si="268"/>
        <v>#REF!</v>
      </c>
      <c r="S1462" s="39" t="e">
        <f t="shared" si="269"/>
        <v>#REF!</v>
      </c>
    </row>
    <row r="1463" spans="1:19" x14ac:dyDescent="0.25">
      <c r="A1463" s="2"/>
      <c r="C1463">
        <f t="shared" si="270"/>
        <v>0</v>
      </c>
      <c r="D1463" s="32" t="e">
        <f t="shared" si="271"/>
        <v>#N/A</v>
      </c>
      <c r="E1463" s="32" t="e">
        <f>Basic!#REF!</f>
        <v>#REF!</v>
      </c>
      <c r="F1463" s="40"/>
      <c r="G1463" s="80">
        <f>IFERROR(VLOOKUP(A1463,HistData!Y:Z,2,FALSE)/100,G1462)</f>
        <v>0.19510000000000002</v>
      </c>
      <c r="H1463" s="80" t="str">
        <f>_xll.BDH($B$1,"IVOL_MONEYNESS",A1463,A1463,"IVOL_MATURITY=MATURITY_1STM","IVOL_MONEYNESS_LEVEL=MONEY_LVL_100_","DTS=H","FACTOR=.01","DAYS=W")</f>
        <v>#N/A Start Date</v>
      </c>
      <c r="I1463" s="81" t="str">
        <f t="shared" si="272"/>
        <v>#N/A Start Date</v>
      </c>
      <c r="J1463" s="34" t="e">
        <f t="shared" si="264"/>
        <v>#REF!</v>
      </c>
      <c r="K1463" s="35" t="e">
        <f t="shared" si="265"/>
        <v>#VALUE!</v>
      </c>
      <c r="L1463" s="35" t="e">
        <f t="shared" si="266"/>
        <v>#REF!</v>
      </c>
      <c r="M1463" s="35" t="e">
        <f t="shared" si="273"/>
        <v>#REF!</v>
      </c>
      <c r="N1463" s="35" t="e">
        <f t="shared" si="274"/>
        <v>#REF!</v>
      </c>
      <c r="O1463" s="36" t="e">
        <f t="shared" si="275"/>
        <v>#REF!</v>
      </c>
      <c r="Q1463" s="37">
        <f t="shared" si="267"/>
        <v>0</v>
      </c>
      <c r="R1463" s="38" t="e">
        <f t="shared" si="268"/>
        <v>#REF!</v>
      </c>
      <c r="S1463" s="39" t="e">
        <f t="shared" si="269"/>
        <v>#REF!</v>
      </c>
    </row>
    <row r="1464" spans="1:19" x14ac:dyDescent="0.25">
      <c r="A1464" s="2"/>
      <c r="C1464">
        <f t="shared" si="270"/>
        <v>0</v>
      </c>
      <c r="D1464" s="32" t="e">
        <f t="shared" si="271"/>
        <v>#N/A</v>
      </c>
      <c r="E1464" s="32" t="e">
        <f>Basic!#REF!</f>
        <v>#REF!</v>
      </c>
      <c r="F1464" s="40"/>
      <c r="G1464" s="80">
        <f>IFERROR(VLOOKUP(A1464,HistData!Y:Z,2,FALSE)/100,G1463)</f>
        <v>0.19510000000000002</v>
      </c>
      <c r="H1464" s="80" t="str">
        <f>_xll.BDH($B$1,"IVOL_MONEYNESS",A1464,A1464,"IVOL_MATURITY=MATURITY_1STM","IVOL_MONEYNESS_LEVEL=MONEY_LVL_100_","DTS=H","FACTOR=.01","DAYS=W")</f>
        <v>#N/A Start Date</v>
      </c>
      <c r="I1464" s="81" t="str">
        <f t="shared" si="272"/>
        <v>#N/A Start Date</v>
      </c>
      <c r="J1464" s="34" t="e">
        <f t="shared" si="264"/>
        <v>#REF!</v>
      </c>
      <c r="K1464" s="35" t="e">
        <f t="shared" si="265"/>
        <v>#VALUE!</v>
      </c>
      <c r="L1464" s="35" t="e">
        <f t="shared" si="266"/>
        <v>#REF!</v>
      </c>
      <c r="M1464" s="35" t="e">
        <f t="shared" si="273"/>
        <v>#REF!</v>
      </c>
      <c r="N1464" s="35" t="e">
        <f t="shared" si="274"/>
        <v>#REF!</v>
      </c>
      <c r="O1464" s="36" t="e">
        <f t="shared" si="275"/>
        <v>#REF!</v>
      </c>
      <c r="Q1464" s="37">
        <f t="shared" si="267"/>
        <v>0</v>
      </c>
      <c r="R1464" s="38" t="e">
        <f t="shared" si="268"/>
        <v>#REF!</v>
      </c>
      <c r="S1464" s="39" t="e">
        <f t="shared" si="269"/>
        <v>#REF!</v>
      </c>
    </row>
    <row r="1465" spans="1:19" x14ac:dyDescent="0.25">
      <c r="A1465" s="2"/>
      <c r="C1465">
        <f t="shared" si="270"/>
        <v>0</v>
      </c>
      <c r="D1465" s="32" t="e">
        <f t="shared" si="271"/>
        <v>#N/A</v>
      </c>
      <c r="E1465" s="32" t="e">
        <f>Basic!#REF!</f>
        <v>#REF!</v>
      </c>
      <c r="F1465" s="40"/>
      <c r="G1465" s="80">
        <f>IFERROR(VLOOKUP(A1465,HistData!Y:Z,2,FALSE)/100,G1464)</f>
        <v>0.19510000000000002</v>
      </c>
      <c r="H1465" s="80" t="str">
        <f>_xll.BDH($B$1,"IVOL_MONEYNESS",A1465,A1465,"IVOL_MATURITY=MATURITY_1STM","IVOL_MONEYNESS_LEVEL=MONEY_LVL_100_","DTS=H","FACTOR=.01","DAYS=W")</f>
        <v>#N/A Start Date</v>
      </c>
      <c r="I1465" s="81" t="str">
        <f t="shared" si="272"/>
        <v>#N/A Start Date</v>
      </c>
      <c r="J1465" s="34" t="e">
        <f t="shared" si="264"/>
        <v>#REF!</v>
      </c>
      <c r="K1465" s="35" t="e">
        <f t="shared" si="265"/>
        <v>#VALUE!</v>
      </c>
      <c r="L1465" s="35" t="e">
        <f t="shared" si="266"/>
        <v>#REF!</v>
      </c>
      <c r="M1465" s="35" t="e">
        <f t="shared" si="273"/>
        <v>#REF!</v>
      </c>
      <c r="N1465" s="35" t="e">
        <f t="shared" si="274"/>
        <v>#REF!</v>
      </c>
      <c r="O1465" s="36" t="e">
        <f t="shared" si="275"/>
        <v>#REF!</v>
      </c>
      <c r="Q1465" s="37">
        <f t="shared" si="267"/>
        <v>0</v>
      </c>
      <c r="R1465" s="38" t="e">
        <f t="shared" si="268"/>
        <v>#REF!</v>
      </c>
      <c r="S1465" s="39" t="e">
        <f t="shared" si="269"/>
        <v>#REF!</v>
      </c>
    </row>
    <row r="1466" spans="1:19" x14ac:dyDescent="0.25">
      <c r="A1466" s="2"/>
      <c r="C1466">
        <f t="shared" si="270"/>
        <v>0</v>
      </c>
      <c r="D1466" s="32" t="e">
        <f t="shared" si="271"/>
        <v>#N/A</v>
      </c>
      <c r="E1466" s="32" t="e">
        <f>Basic!#REF!</f>
        <v>#REF!</v>
      </c>
      <c r="F1466" s="40"/>
      <c r="G1466" s="80">
        <f>IFERROR(VLOOKUP(A1466,HistData!Y:Z,2,FALSE)/100,G1465)</f>
        <v>0.19510000000000002</v>
      </c>
      <c r="H1466" s="80" t="str">
        <f>_xll.BDH($B$1,"IVOL_MONEYNESS",A1466,A1466,"IVOL_MATURITY=MATURITY_1STM","IVOL_MONEYNESS_LEVEL=MONEY_LVL_100_","DTS=H","FACTOR=.01","DAYS=W")</f>
        <v>#N/A Start Date</v>
      </c>
      <c r="I1466" s="81" t="str">
        <f t="shared" si="272"/>
        <v>#N/A Start Date</v>
      </c>
      <c r="J1466" s="34" t="e">
        <f t="shared" si="264"/>
        <v>#REF!</v>
      </c>
      <c r="K1466" s="35" t="e">
        <f t="shared" si="265"/>
        <v>#VALUE!</v>
      </c>
      <c r="L1466" s="35" t="e">
        <f t="shared" si="266"/>
        <v>#REF!</v>
      </c>
      <c r="M1466" s="35" t="e">
        <f t="shared" si="273"/>
        <v>#REF!</v>
      </c>
      <c r="N1466" s="35" t="e">
        <f t="shared" si="274"/>
        <v>#REF!</v>
      </c>
      <c r="O1466" s="36" t="e">
        <f t="shared" si="275"/>
        <v>#REF!</v>
      </c>
      <c r="Q1466" s="37">
        <f t="shared" si="267"/>
        <v>0</v>
      </c>
      <c r="R1466" s="38" t="e">
        <f t="shared" si="268"/>
        <v>#REF!</v>
      </c>
      <c r="S1466" s="39" t="e">
        <f t="shared" si="269"/>
        <v>#REF!</v>
      </c>
    </row>
    <row r="1467" spans="1:19" x14ac:dyDescent="0.25">
      <c r="A1467" s="2"/>
      <c r="C1467">
        <f t="shared" si="270"/>
        <v>0</v>
      </c>
      <c r="D1467" s="32" t="e">
        <f t="shared" si="271"/>
        <v>#N/A</v>
      </c>
      <c r="E1467" s="32" t="e">
        <f>Basic!#REF!</f>
        <v>#REF!</v>
      </c>
      <c r="F1467" s="40"/>
      <c r="G1467" s="80">
        <f>IFERROR(VLOOKUP(A1467,HistData!Y:Z,2,FALSE)/100,G1466)</f>
        <v>0.19510000000000002</v>
      </c>
      <c r="H1467" s="80" t="str">
        <f>_xll.BDH($B$1,"IVOL_MONEYNESS",A1467,A1467,"IVOL_MATURITY=MATURITY_1STM","IVOL_MONEYNESS_LEVEL=MONEY_LVL_100_","DTS=H","FACTOR=.01","DAYS=W")</f>
        <v>#N/A Start Date</v>
      </c>
      <c r="I1467" s="81" t="str">
        <f t="shared" si="272"/>
        <v>#N/A Start Date</v>
      </c>
      <c r="J1467" s="34" t="e">
        <f t="shared" si="264"/>
        <v>#REF!</v>
      </c>
      <c r="K1467" s="35" t="e">
        <f t="shared" si="265"/>
        <v>#VALUE!</v>
      </c>
      <c r="L1467" s="35" t="e">
        <f t="shared" si="266"/>
        <v>#REF!</v>
      </c>
      <c r="M1467" s="35" t="e">
        <f t="shared" si="273"/>
        <v>#REF!</v>
      </c>
      <c r="N1467" s="35" t="e">
        <f t="shared" si="274"/>
        <v>#REF!</v>
      </c>
      <c r="O1467" s="36" t="e">
        <f t="shared" si="275"/>
        <v>#REF!</v>
      </c>
      <c r="Q1467" s="37">
        <f t="shared" si="267"/>
        <v>0</v>
      </c>
      <c r="R1467" s="38" t="e">
        <f t="shared" si="268"/>
        <v>#REF!</v>
      </c>
      <c r="S1467" s="39" t="e">
        <f t="shared" si="269"/>
        <v>#REF!</v>
      </c>
    </row>
    <row r="1468" spans="1:19" x14ac:dyDescent="0.25">
      <c r="A1468" s="2"/>
      <c r="C1468">
        <f t="shared" si="270"/>
        <v>0</v>
      </c>
      <c r="D1468" s="32" t="e">
        <f t="shared" si="271"/>
        <v>#N/A</v>
      </c>
      <c r="E1468" s="32" t="e">
        <f>Basic!#REF!</f>
        <v>#REF!</v>
      </c>
      <c r="F1468" s="40"/>
      <c r="G1468" s="80">
        <f>IFERROR(VLOOKUP(A1468,HistData!Y:Z,2,FALSE)/100,G1467)</f>
        <v>0.19510000000000002</v>
      </c>
      <c r="H1468" s="80" t="str">
        <f>_xll.BDH($B$1,"IVOL_MONEYNESS",A1468,A1468,"IVOL_MATURITY=MATURITY_1STM","IVOL_MONEYNESS_LEVEL=MONEY_LVL_100_","DTS=H","FACTOR=.01","DAYS=W")</f>
        <v>#N/A Start Date</v>
      </c>
      <c r="I1468" s="81" t="str">
        <f t="shared" si="272"/>
        <v>#N/A Start Date</v>
      </c>
      <c r="J1468" s="34" t="e">
        <f t="shared" si="264"/>
        <v>#REF!</v>
      </c>
      <c r="K1468" s="35" t="e">
        <f t="shared" si="265"/>
        <v>#VALUE!</v>
      </c>
      <c r="L1468" s="35" t="e">
        <f t="shared" si="266"/>
        <v>#REF!</v>
      </c>
      <c r="M1468" s="35" t="e">
        <f t="shared" si="273"/>
        <v>#REF!</v>
      </c>
      <c r="N1468" s="35" t="e">
        <f t="shared" si="274"/>
        <v>#REF!</v>
      </c>
      <c r="O1468" s="36" t="e">
        <f t="shared" si="275"/>
        <v>#REF!</v>
      </c>
      <c r="Q1468" s="37">
        <f t="shared" si="267"/>
        <v>0</v>
      </c>
      <c r="R1468" s="38" t="e">
        <f t="shared" si="268"/>
        <v>#REF!</v>
      </c>
      <c r="S1468" s="39" t="e">
        <f t="shared" si="269"/>
        <v>#REF!</v>
      </c>
    </row>
    <row r="1469" spans="1:19" x14ac:dyDescent="0.25">
      <c r="A1469" s="2"/>
      <c r="C1469">
        <f t="shared" si="270"/>
        <v>0</v>
      </c>
      <c r="D1469" s="32" t="e">
        <f t="shared" si="271"/>
        <v>#N/A</v>
      </c>
      <c r="E1469" s="32" t="e">
        <f>Basic!#REF!</f>
        <v>#REF!</v>
      </c>
      <c r="F1469" s="40"/>
      <c r="G1469" s="80">
        <f>IFERROR(VLOOKUP(A1469,HistData!Y:Z,2,FALSE)/100,G1468)</f>
        <v>0.19510000000000002</v>
      </c>
      <c r="H1469" s="80" t="str">
        <f>_xll.BDH($B$1,"IVOL_MONEYNESS",A1469,A1469,"IVOL_MATURITY=MATURITY_1STM","IVOL_MONEYNESS_LEVEL=MONEY_LVL_100_","DTS=H","FACTOR=.01","DAYS=W")</f>
        <v>#N/A Start Date</v>
      </c>
      <c r="I1469" s="81" t="str">
        <f t="shared" si="272"/>
        <v>#N/A Start Date</v>
      </c>
      <c r="J1469" s="34" t="e">
        <f t="shared" si="264"/>
        <v>#REF!</v>
      </c>
      <c r="K1469" s="35" t="e">
        <f t="shared" si="265"/>
        <v>#VALUE!</v>
      </c>
      <c r="L1469" s="35" t="e">
        <f t="shared" si="266"/>
        <v>#REF!</v>
      </c>
      <c r="M1469" s="35" t="e">
        <f t="shared" si="273"/>
        <v>#REF!</v>
      </c>
      <c r="N1469" s="35" t="e">
        <f t="shared" si="274"/>
        <v>#REF!</v>
      </c>
      <c r="O1469" s="36" t="e">
        <f t="shared" si="275"/>
        <v>#REF!</v>
      </c>
      <c r="Q1469" s="37">
        <f t="shared" si="267"/>
        <v>0</v>
      </c>
      <c r="R1469" s="38" t="e">
        <f t="shared" si="268"/>
        <v>#REF!</v>
      </c>
      <c r="S1469" s="39" t="e">
        <f t="shared" si="269"/>
        <v>#REF!</v>
      </c>
    </row>
    <row r="1470" spans="1:19" x14ac:dyDescent="0.25">
      <c r="A1470" s="2"/>
      <c r="C1470">
        <f t="shared" si="270"/>
        <v>0</v>
      </c>
      <c r="D1470" s="32" t="e">
        <f t="shared" si="271"/>
        <v>#N/A</v>
      </c>
      <c r="E1470" s="32" t="e">
        <f>Basic!#REF!</f>
        <v>#REF!</v>
      </c>
      <c r="F1470" s="40"/>
      <c r="G1470" s="80">
        <f>IFERROR(VLOOKUP(A1470,HistData!Y:Z,2,FALSE)/100,G1469)</f>
        <v>0.19510000000000002</v>
      </c>
      <c r="H1470" s="80" t="str">
        <f>_xll.BDH($B$1,"IVOL_MONEYNESS",A1470,A1470,"IVOL_MATURITY=MATURITY_1STM","IVOL_MONEYNESS_LEVEL=MONEY_LVL_100_","DTS=H","FACTOR=.01","DAYS=W")</f>
        <v>#N/A Start Date</v>
      </c>
      <c r="I1470" s="81" t="str">
        <f t="shared" si="272"/>
        <v>#N/A Start Date</v>
      </c>
      <c r="J1470" s="34" t="e">
        <f t="shared" si="264"/>
        <v>#REF!</v>
      </c>
      <c r="K1470" s="35" t="e">
        <f t="shared" si="265"/>
        <v>#VALUE!</v>
      </c>
      <c r="L1470" s="35" t="e">
        <f t="shared" si="266"/>
        <v>#REF!</v>
      </c>
      <c r="M1470" s="35" t="e">
        <f t="shared" si="273"/>
        <v>#REF!</v>
      </c>
      <c r="N1470" s="35" t="e">
        <f t="shared" si="274"/>
        <v>#REF!</v>
      </c>
      <c r="O1470" s="36" t="e">
        <f t="shared" si="275"/>
        <v>#REF!</v>
      </c>
      <c r="Q1470" s="37">
        <f t="shared" si="267"/>
        <v>0</v>
      </c>
      <c r="R1470" s="38" t="e">
        <f t="shared" si="268"/>
        <v>#REF!</v>
      </c>
      <c r="S1470" s="39" t="e">
        <f t="shared" si="269"/>
        <v>#REF!</v>
      </c>
    </row>
    <row r="1471" spans="1:19" x14ac:dyDescent="0.25">
      <c r="A1471" s="2"/>
      <c r="C1471">
        <f t="shared" si="270"/>
        <v>0</v>
      </c>
      <c r="D1471" s="32" t="e">
        <f t="shared" si="271"/>
        <v>#N/A</v>
      </c>
      <c r="E1471" s="32" t="e">
        <f>Basic!#REF!</f>
        <v>#REF!</v>
      </c>
      <c r="F1471" s="40"/>
      <c r="G1471" s="80">
        <f>IFERROR(VLOOKUP(A1471,HistData!Y:Z,2,FALSE)/100,G1470)</f>
        <v>0.19510000000000002</v>
      </c>
      <c r="H1471" s="80" t="str">
        <f>_xll.BDH($B$1,"IVOL_MONEYNESS",A1471,A1471,"IVOL_MATURITY=MATURITY_1STM","IVOL_MONEYNESS_LEVEL=MONEY_LVL_100_","DTS=H","FACTOR=.01","DAYS=W")</f>
        <v>#N/A Start Date</v>
      </c>
      <c r="I1471" s="81" t="str">
        <f t="shared" si="272"/>
        <v>#N/A Start Date</v>
      </c>
      <c r="J1471" s="34" t="e">
        <f t="shared" si="264"/>
        <v>#REF!</v>
      </c>
      <c r="K1471" s="35" t="e">
        <f t="shared" si="265"/>
        <v>#VALUE!</v>
      </c>
      <c r="L1471" s="35" t="e">
        <f t="shared" si="266"/>
        <v>#REF!</v>
      </c>
      <c r="M1471" s="35" t="e">
        <f t="shared" si="273"/>
        <v>#REF!</v>
      </c>
      <c r="N1471" s="35" t="e">
        <f t="shared" si="274"/>
        <v>#REF!</v>
      </c>
      <c r="O1471" s="36" t="e">
        <f t="shared" si="275"/>
        <v>#REF!</v>
      </c>
      <c r="Q1471" s="37">
        <f t="shared" si="267"/>
        <v>0</v>
      </c>
      <c r="R1471" s="38" t="e">
        <f t="shared" si="268"/>
        <v>#REF!</v>
      </c>
      <c r="S1471" s="39" t="e">
        <f t="shared" si="269"/>
        <v>#REF!</v>
      </c>
    </row>
    <row r="1472" spans="1:19" x14ac:dyDescent="0.25">
      <c r="A1472" s="2"/>
      <c r="C1472">
        <f t="shared" si="270"/>
        <v>0</v>
      </c>
      <c r="D1472" s="32" t="e">
        <f t="shared" si="271"/>
        <v>#N/A</v>
      </c>
      <c r="E1472" s="32" t="e">
        <f>Basic!#REF!</f>
        <v>#REF!</v>
      </c>
      <c r="F1472" s="40"/>
      <c r="G1472" s="80">
        <f>IFERROR(VLOOKUP(A1472,HistData!Y:Z,2,FALSE)/100,G1471)</f>
        <v>0.19510000000000002</v>
      </c>
      <c r="H1472" s="80" t="str">
        <f>_xll.BDH($B$1,"IVOL_MONEYNESS",A1472,A1472,"IVOL_MATURITY=MATURITY_1STM","IVOL_MONEYNESS_LEVEL=MONEY_LVL_100_","DTS=H","FACTOR=.01","DAYS=W")</f>
        <v>#N/A Start Date</v>
      </c>
      <c r="I1472" s="81" t="str">
        <f t="shared" si="272"/>
        <v>#N/A Start Date</v>
      </c>
      <c r="J1472" s="34" t="e">
        <f t="shared" si="264"/>
        <v>#REF!</v>
      </c>
      <c r="K1472" s="35" t="e">
        <f t="shared" si="265"/>
        <v>#VALUE!</v>
      </c>
      <c r="L1472" s="35" t="e">
        <f t="shared" si="266"/>
        <v>#REF!</v>
      </c>
      <c r="M1472" s="35" t="e">
        <f t="shared" si="273"/>
        <v>#REF!</v>
      </c>
      <c r="N1472" s="35" t="e">
        <f t="shared" si="274"/>
        <v>#REF!</v>
      </c>
      <c r="O1472" s="36" t="e">
        <f t="shared" si="275"/>
        <v>#REF!</v>
      </c>
      <c r="Q1472" s="37">
        <f t="shared" si="267"/>
        <v>0</v>
      </c>
      <c r="R1472" s="38" t="e">
        <f t="shared" si="268"/>
        <v>#REF!</v>
      </c>
      <c r="S1472" s="39" t="e">
        <f t="shared" si="269"/>
        <v>#REF!</v>
      </c>
    </row>
    <row r="1473" spans="1:19" x14ac:dyDescent="0.25">
      <c r="A1473" s="2"/>
      <c r="C1473">
        <f t="shared" si="270"/>
        <v>0</v>
      </c>
      <c r="D1473" s="32" t="e">
        <f t="shared" si="271"/>
        <v>#N/A</v>
      </c>
      <c r="E1473" s="32" t="e">
        <f>Basic!#REF!</f>
        <v>#REF!</v>
      </c>
      <c r="F1473" s="40"/>
      <c r="G1473" s="80">
        <f>IFERROR(VLOOKUP(A1473,HistData!Y:Z,2,FALSE)/100,G1472)</f>
        <v>0.19510000000000002</v>
      </c>
      <c r="H1473" s="80" t="str">
        <f>_xll.BDH($B$1,"IVOL_MONEYNESS",A1473,A1473,"IVOL_MATURITY=MATURITY_1STM","IVOL_MONEYNESS_LEVEL=MONEY_LVL_100_","DTS=H","FACTOR=.01","DAYS=W")</f>
        <v>#N/A Start Date</v>
      </c>
      <c r="I1473" s="81" t="str">
        <f t="shared" si="272"/>
        <v>#N/A Start Date</v>
      </c>
      <c r="J1473" s="34" t="e">
        <f t="shared" si="264"/>
        <v>#REF!</v>
      </c>
      <c r="K1473" s="35" t="e">
        <f t="shared" si="265"/>
        <v>#VALUE!</v>
      </c>
      <c r="L1473" s="35" t="e">
        <f t="shared" si="266"/>
        <v>#REF!</v>
      </c>
      <c r="M1473" s="35" t="e">
        <f t="shared" si="273"/>
        <v>#REF!</v>
      </c>
      <c r="N1473" s="35" t="e">
        <f t="shared" si="274"/>
        <v>#REF!</v>
      </c>
      <c r="O1473" s="36" t="e">
        <f t="shared" si="275"/>
        <v>#REF!</v>
      </c>
      <c r="Q1473" s="37">
        <f t="shared" si="267"/>
        <v>0</v>
      </c>
      <c r="R1473" s="38" t="e">
        <f t="shared" si="268"/>
        <v>#REF!</v>
      </c>
      <c r="S1473" s="39" t="e">
        <f t="shared" si="269"/>
        <v>#REF!</v>
      </c>
    </row>
    <row r="1474" spans="1:19" x14ac:dyDescent="0.25">
      <c r="A1474" s="2"/>
      <c r="C1474">
        <f t="shared" si="270"/>
        <v>0</v>
      </c>
      <c r="D1474" s="32" t="e">
        <f t="shared" si="271"/>
        <v>#N/A</v>
      </c>
      <c r="E1474" s="32" t="e">
        <f>Basic!#REF!</f>
        <v>#REF!</v>
      </c>
      <c r="F1474" s="40"/>
      <c r="G1474" s="80">
        <f>IFERROR(VLOOKUP(A1474,HistData!Y:Z,2,FALSE)/100,G1473)</f>
        <v>0.19510000000000002</v>
      </c>
      <c r="H1474" s="80" t="str">
        <f>_xll.BDH($B$1,"IVOL_MONEYNESS",A1474,A1474,"IVOL_MATURITY=MATURITY_1STM","IVOL_MONEYNESS_LEVEL=MONEY_LVL_100_","DTS=H","FACTOR=.01","DAYS=W")</f>
        <v>#N/A Start Date</v>
      </c>
      <c r="I1474" s="81" t="str">
        <f t="shared" si="272"/>
        <v>#N/A Start Date</v>
      </c>
      <c r="J1474" s="34" t="e">
        <f t="shared" si="264"/>
        <v>#REF!</v>
      </c>
      <c r="K1474" s="35" t="e">
        <f t="shared" si="265"/>
        <v>#VALUE!</v>
      </c>
      <c r="L1474" s="35" t="e">
        <f t="shared" si="266"/>
        <v>#REF!</v>
      </c>
      <c r="M1474" s="35" t="e">
        <f t="shared" si="273"/>
        <v>#REF!</v>
      </c>
      <c r="N1474" s="35" t="e">
        <f t="shared" si="274"/>
        <v>#REF!</v>
      </c>
      <c r="O1474" s="36" t="e">
        <f t="shared" si="275"/>
        <v>#REF!</v>
      </c>
      <c r="Q1474" s="37">
        <f t="shared" si="267"/>
        <v>0</v>
      </c>
      <c r="R1474" s="38" t="e">
        <f t="shared" si="268"/>
        <v>#REF!</v>
      </c>
      <c r="S1474" s="39" t="e">
        <f t="shared" si="269"/>
        <v>#REF!</v>
      </c>
    </row>
    <row r="1475" spans="1:19" x14ac:dyDescent="0.25">
      <c r="A1475" s="2"/>
      <c r="C1475">
        <f t="shared" si="270"/>
        <v>0</v>
      </c>
      <c r="D1475" s="32" t="e">
        <f t="shared" si="271"/>
        <v>#N/A</v>
      </c>
      <c r="E1475" s="32" t="e">
        <f>Basic!#REF!</f>
        <v>#REF!</v>
      </c>
      <c r="F1475" s="40"/>
      <c r="G1475" s="80">
        <f>IFERROR(VLOOKUP(A1475,HistData!Y:Z,2,FALSE)/100,G1474)</f>
        <v>0.19510000000000002</v>
      </c>
      <c r="H1475" s="80" t="str">
        <f>_xll.BDH($B$1,"IVOL_MONEYNESS",A1475,A1475,"IVOL_MATURITY=MATURITY_1STM","IVOL_MONEYNESS_LEVEL=MONEY_LVL_100_","DTS=H","FACTOR=.01","DAYS=W")</f>
        <v>#N/A Start Date</v>
      </c>
      <c r="I1475" s="81" t="str">
        <f t="shared" si="272"/>
        <v>#N/A Start Date</v>
      </c>
      <c r="J1475" s="34" t="e">
        <f t="shared" si="264"/>
        <v>#REF!</v>
      </c>
      <c r="K1475" s="35" t="e">
        <f t="shared" si="265"/>
        <v>#VALUE!</v>
      </c>
      <c r="L1475" s="35" t="e">
        <f t="shared" si="266"/>
        <v>#REF!</v>
      </c>
      <c r="M1475" s="35" t="e">
        <f t="shared" si="273"/>
        <v>#REF!</v>
      </c>
      <c r="N1475" s="35" t="e">
        <f t="shared" si="274"/>
        <v>#REF!</v>
      </c>
      <c r="O1475" s="36" t="e">
        <f t="shared" si="275"/>
        <v>#REF!</v>
      </c>
      <c r="Q1475" s="37">
        <f t="shared" si="267"/>
        <v>0</v>
      </c>
      <c r="R1475" s="38" t="e">
        <f t="shared" si="268"/>
        <v>#REF!</v>
      </c>
      <c r="S1475" s="39" t="e">
        <f t="shared" si="269"/>
        <v>#REF!</v>
      </c>
    </row>
    <row r="1476" spans="1:19" x14ac:dyDescent="0.25">
      <c r="A1476" s="2"/>
      <c r="C1476">
        <f t="shared" si="270"/>
        <v>0</v>
      </c>
      <c r="D1476" s="32" t="e">
        <f t="shared" si="271"/>
        <v>#N/A</v>
      </c>
      <c r="E1476" s="32" t="e">
        <f>Basic!#REF!</f>
        <v>#REF!</v>
      </c>
      <c r="F1476" s="40"/>
      <c r="G1476" s="80">
        <f>IFERROR(VLOOKUP(A1476,HistData!Y:Z,2,FALSE)/100,G1475)</f>
        <v>0.19510000000000002</v>
      </c>
      <c r="H1476" s="80" t="str">
        <f>_xll.BDH($B$1,"IVOL_MONEYNESS",A1476,A1476,"IVOL_MATURITY=MATURITY_1STM","IVOL_MONEYNESS_LEVEL=MONEY_LVL_100_","DTS=H","FACTOR=.01","DAYS=W")</f>
        <v>#N/A Start Date</v>
      </c>
      <c r="I1476" s="81" t="str">
        <f t="shared" si="272"/>
        <v>#N/A Start Date</v>
      </c>
      <c r="J1476" s="34" t="e">
        <f t="shared" si="264"/>
        <v>#REF!</v>
      </c>
      <c r="K1476" s="35" t="e">
        <f t="shared" si="265"/>
        <v>#VALUE!</v>
      </c>
      <c r="L1476" s="35" t="e">
        <f t="shared" si="266"/>
        <v>#REF!</v>
      </c>
      <c r="M1476" s="35" t="e">
        <f t="shared" si="273"/>
        <v>#REF!</v>
      </c>
      <c r="N1476" s="35" t="e">
        <f t="shared" si="274"/>
        <v>#REF!</v>
      </c>
      <c r="O1476" s="36" t="e">
        <f t="shared" si="275"/>
        <v>#REF!</v>
      </c>
      <c r="Q1476" s="37">
        <f t="shared" si="267"/>
        <v>0</v>
      </c>
      <c r="R1476" s="38" t="e">
        <f t="shared" si="268"/>
        <v>#REF!</v>
      </c>
      <c r="S1476" s="39" t="e">
        <f t="shared" si="269"/>
        <v>#REF!</v>
      </c>
    </row>
    <row r="1477" spans="1:19" x14ac:dyDescent="0.25">
      <c r="A1477" s="2"/>
      <c r="C1477">
        <f t="shared" si="270"/>
        <v>0</v>
      </c>
      <c r="D1477" s="32" t="e">
        <f t="shared" si="271"/>
        <v>#N/A</v>
      </c>
      <c r="E1477" s="32" t="e">
        <f>Basic!#REF!</f>
        <v>#REF!</v>
      </c>
      <c r="F1477" s="40"/>
      <c r="G1477" s="80">
        <f>IFERROR(VLOOKUP(A1477,HistData!Y:Z,2,FALSE)/100,G1476)</f>
        <v>0.19510000000000002</v>
      </c>
      <c r="H1477" s="80" t="str">
        <f>_xll.BDH($B$1,"IVOL_MONEYNESS",A1477,A1477,"IVOL_MATURITY=MATURITY_1STM","IVOL_MONEYNESS_LEVEL=MONEY_LVL_100_","DTS=H","FACTOR=.01","DAYS=W")</f>
        <v>#N/A Start Date</v>
      </c>
      <c r="I1477" s="81" t="str">
        <f t="shared" si="272"/>
        <v>#N/A Start Date</v>
      </c>
      <c r="J1477" s="34" t="e">
        <f t="shared" si="264"/>
        <v>#REF!</v>
      </c>
      <c r="K1477" s="35" t="e">
        <f t="shared" si="265"/>
        <v>#VALUE!</v>
      </c>
      <c r="L1477" s="35" t="e">
        <f t="shared" si="266"/>
        <v>#REF!</v>
      </c>
      <c r="M1477" s="35" t="e">
        <f t="shared" si="273"/>
        <v>#REF!</v>
      </c>
      <c r="N1477" s="35" t="e">
        <f t="shared" si="274"/>
        <v>#REF!</v>
      </c>
      <c r="O1477" s="36" t="e">
        <f t="shared" si="275"/>
        <v>#REF!</v>
      </c>
      <c r="Q1477" s="37">
        <f t="shared" si="267"/>
        <v>0</v>
      </c>
      <c r="R1477" s="38" t="e">
        <f t="shared" si="268"/>
        <v>#REF!</v>
      </c>
      <c r="S1477" s="39" t="e">
        <f t="shared" si="269"/>
        <v>#REF!</v>
      </c>
    </row>
    <row r="1478" spans="1:19" x14ac:dyDescent="0.25">
      <c r="A1478" s="2"/>
      <c r="C1478">
        <f t="shared" si="270"/>
        <v>0</v>
      </c>
      <c r="D1478" s="32" t="e">
        <f t="shared" si="271"/>
        <v>#N/A</v>
      </c>
      <c r="E1478" s="32" t="e">
        <f>Basic!#REF!</f>
        <v>#REF!</v>
      </c>
      <c r="F1478" s="40"/>
      <c r="G1478" s="80">
        <f>IFERROR(VLOOKUP(A1478,HistData!Y:Z,2,FALSE)/100,G1477)</f>
        <v>0.19510000000000002</v>
      </c>
      <c r="H1478" s="80" t="str">
        <f>_xll.BDH($B$1,"IVOL_MONEYNESS",A1478,A1478,"IVOL_MATURITY=MATURITY_1STM","IVOL_MONEYNESS_LEVEL=MONEY_LVL_100_","DTS=H","FACTOR=.01","DAYS=W")</f>
        <v>#N/A Start Date</v>
      </c>
      <c r="I1478" s="81" t="str">
        <f t="shared" si="272"/>
        <v>#N/A Start Date</v>
      </c>
      <c r="J1478" s="34" t="e">
        <f t="shared" ref="J1478:J1541" si="276">++E1478*EXP(-F1478*(D1478/365))</f>
        <v>#REF!</v>
      </c>
      <c r="K1478" s="35" t="e">
        <f t="shared" ref="K1478:K1541" si="277">+I1478*(D1478/365)^0.5</f>
        <v>#VALUE!</v>
      </c>
      <c r="L1478" s="35" t="e">
        <f t="shared" ref="L1478:L1541" si="278">++(LN(B1478/E1478)+(F1478+I1478*I1478/2)*(D1478/365))/(I1478*(D1478/365)^0.5)</f>
        <v>#REF!</v>
      </c>
      <c r="M1478" s="35" t="e">
        <f t="shared" si="273"/>
        <v>#REF!</v>
      </c>
      <c r="N1478" s="35" t="e">
        <f t="shared" si="274"/>
        <v>#REF!</v>
      </c>
      <c r="O1478" s="36" t="e">
        <f t="shared" si="275"/>
        <v>#REF!</v>
      </c>
      <c r="Q1478" s="37">
        <f t="shared" ref="Q1478:Q1541" si="279">A1478</f>
        <v>0</v>
      </c>
      <c r="R1478" s="38" t="e">
        <f t="shared" ref="R1478:R1541" si="280">+N1478*B1478-O1478</f>
        <v>#REF!</v>
      </c>
      <c r="S1478" s="39" t="e">
        <f t="shared" ref="S1478:S1541" si="281">+R1478+J1478-B1478</f>
        <v>#REF!</v>
      </c>
    </row>
    <row r="1479" spans="1:19" x14ac:dyDescent="0.25">
      <c r="A1479" s="2"/>
      <c r="C1479">
        <f t="shared" ref="C1479:C1542" si="282">IF(AND(DAY(A1479)&gt;=15,DAY(A1479)&lt;=21,WEEKDAY(A1479)-1=5),1,0)</f>
        <v>0</v>
      </c>
      <c r="D1479" s="32" t="e">
        <f t="shared" ref="D1479:D1542" si="283">MATCH(1,C1480:C1523,0)</f>
        <v>#N/A</v>
      </c>
      <c r="E1479" s="32" t="e">
        <f>Basic!#REF!</f>
        <v>#REF!</v>
      </c>
      <c r="F1479" s="40"/>
      <c r="G1479" s="80">
        <f>IFERROR(VLOOKUP(A1479,HistData!Y:Z,2,FALSE)/100,G1478)</f>
        <v>0.19510000000000002</v>
      </c>
      <c r="H1479" s="80" t="str">
        <f>_xll.BDH($B$1,"IVOL_MONEYNESS",A1479,A1479,"IVOL_MATURITY=MATURITY_1STM","IVOL_MONEYNESS_LEVEL=MONEY_LVL_100_","DTS=H","FACTOR=.01","DAYS=W")</f>
        <v>#N/A Start Date</v>
      </c>
      <c r="I1479" s="81" t="str">
        <f t="shared" ref="I1479:I1542" si="284">H1479</f>
        <v>#N/A Start Date</v>
      </c>
      <c r="J1479" s="34" t="e">
        <f t="shared" si="276"/>
        <v>#REF!</v>
      </c>
      <c r="K1479" s="35" t="e">
        <f t="shared" si="277"/>
        <v>#VALUE!</v>
      </c>
      <c r="L1479" s="35" t="e">
        <f t="shared" si="278"/>
        <v>#REF!</v>
      </c>
      <c r="M1479" s="35" t="e">
        <f t="shared" ref="M1479:M1542" si="285">+L1479-K1479</f>
        <v>#REF!</v>
      </c>
      <c r="N1479" s="35" t="e">
        <f t="shared" ref="N1479:N1542" si="286">NORMDIST(L1479,0,1,TRUE)</f>
        <v>#REF!</v>
      </c>
      <c r="O1479" s="36" t="e">
        <f t="shared" ref="O1479:O1542" si="287">NORMDIST(M1479,0,1,TRUE)*J1479</f>
        <v>#REF!</v>
      </c>
      <c r="Q1479" s="37">
        <f t="shared" si="279"/>
        <v>0</v>
      </c>
      <c r="R1479" s="38" t="e">
        <f t="shared" si="280"/>
        <v>#REF!</v>
      </c>
      <c r="S1479" s="39" t="e">
        <f t="shared" si="281"/>
        <v>#REF!</v>
      </c>
    </row>
    <row r="1480" spans="1:19" x14ac:dyDescent="0.25">
      <c r="A1480" s="2"/>
      <c r="C1480">
        <f t="shared" si="282"/>
        <v>0</v>
      </c>
      <c r="D1480" s="32" t="e">
        <f t="shared" si="283"/>
        <v>#N/A</v>
      </c>
      <c r="E1480" s="32" t="e">
        <f>Basic!#REF!</f>
        <v>#REF!</v>
      </c>
      <c r="F1480" s="40"/>
      <c r="G1480" s="80">
        <f>IFERROR(VLOOKUP(A1480,HistData!Y:Z,2,FALSE)/100,G1479)</f>
        <v>0.19510000000000002</v>
      </c>
      <c r="H1480" s="80" t="str">
        <f>_xll.BDH($B$1,"IVOL_MONEYNESS",A1480,A1480,"IVOL_MATURITY=MATURITY_1STM","IVOL_MONEYNESS_LEVEL=MONEY_LVL_100_","DTS=H","FACTOR=.01","DAYS=W")</f>
        <v>#N/A Start Date</v>
      </c>
      <c r="I1480" s="81" t="str">
        <f t="shared" si="284"/>
        <v>#N/A Start Date</v>
      </c>
      <c r="J1480" s="34" t="e">
        <f t="shared" si="276"/>
        <v>#REF!</v>
      </c>
      <c r="K1480" s="35" t="e">
        <f t="shared" si="277"/>
        <v>#VALUE!</v>
      </c>
      <c r="L1480" s="35" t="e">
        <f t="shared" si="278"/>
        <v>#REF!</v>
      </c>
      <c r="M1480" s="35" t="e">
        <f t="shared" si="285"/>
        <v>#REF!</v>
      </c>
      <c r="N1480" s="35" t="e">
        <f t="shared" si="286"/>
        <v>#REF!</v>
      </c>
      <c r="O1480" s="36" t="e">
        <f t="shared" si="287"/>
        <v>#REF!</v>
      </c>
      <c r="Q1480" s="37">
        <f t="shared" si="279"/>
        <v>0</v>
      </c>
      <c r="R1480" s="38" t="e">
        <f t="shared" si="280"/>
        <v>#REF!</v>
      </c>
      <c r="S1480" s="39" t="e">
        <f t="shared" si="281"/>
        <v>#REF!</v>
      </c>
    </row>
    <row r="1481" spans="1:19" x14ac:dyDescent="0.25">
      <c r="A1481" s="2"/>
      <c r="C1481">
        <f t="shared" si="282"/>
        <v>0</v>
      </c>
      <c r="D1481" s="32" t="e">
        <f t="shared" si="283"/>
        <v>#N/A</v>
      </c>
      <c r="E1481" s="32" t="e">
        <f>Basic!#REF!</f>
        <v>#REF!</v>
      </c>
      <c r="F1481" s="40"/>
      <c r="G1481" s="80">
        <f>IFERROR(VLOOKUP(A1481,HistData!Y:Z,2,FALSE)/100,G1480)</f>
        <v>0.19510000000000002</v>
      </c>
      <c r="H1481" s="80" t="str">
        <f>_xll.BDH($B$1,"IVOL_MONEYNESS",A1481,A1481,"IVOL_MATURITY=MATURITY_1STM","IVOL_MONEYNESS_LEVEL=MONEY_LVL_100_","DTS=H","FACTOR=.01","DAYS=W")</f>
        <v>#N/A Start Date</v>
      </c>
      <c r="I1481" s="81" t="str">
        <f t="shared" si="284"/>
        <v>#N/A Start Date</v>
      </c>
      <c r="J1481" s="34" t="e">
        <f t="shared" si="276"/>
        <v>#REF!</v>
      </c>
      <c r="K1481" s="35" t="e">
        <f t="shared" si="277"/>
        <v>#VALUE!</v>
      </c>
      <c r="L1481" s="35" t="e">
        <f t="shared" si="278"/>
        <v>#REF!</v>
      </c>
      <c r="M1481" s="35" t="e">
        <f t="shared" si="285"/>
        <v>#REF!</v>
      </c>
      <c r="N1481" s="35" t="e">
        <f t="shared" si="286"/>
        <v>#REF!</v>
      </c>
      <c r="O1481" s="36" t="e">
        <f t="shared" si="287"/>
        <v>#REF!</v>
      </c>
      <c r="Q1481" s="37">
        <f t="shared" si="279"/>
        <v>0</v>
      </c>
      <c r="R1481" s="38" t="e">
        <f t="shared" si="280"/>
        <v>#REF!</v>
      </c>
      <c r="S1481" s="39" t="e">
        <f t="shared" si="281"/>
        <v>#REF!</v>
      </c>
    </row>
    <row r="1482" spans="1:19" x14ac:dyDescent="0.25">
      <c r="A1482" s="2"/>
      <c r="C1482">
        <f t="shared" si="282"/>
        <v>0</v>
      </c>
      <c r="D1482" s="32" t="e">
        <f t="shared" si="283"/>
        <v>#N/A</v>
      </c>
      <c r="E1482" s="32" t="e">
        <f>Basic!#REF!</f>
        <v>#REF!</v>
      </c>
      <c r="F1482" s="40"/>
      <c r="G1482" s="80">
        <f>IFERROR(VLOOKUP(A1482,HistData!Y:Z,2,FALSE)/100,G1481)</f>
        <v>0.19510000000000002</v>
      </c>
      <c r="H1482" s="80" t="str">
        <f>_xll.BDH($B$1,"IVOL_MONEYNESS",A1482,A1482,"IVOL_MATURITY=MATURITY_1STM","IVOL_MONEYNESS_LEVEL=MONEY_LVL_100_","DTS=H","FACTOR=.01","DAYS=W")</f>
        <v>#N/A Start Date</v>
      </c>
      <c r="I1482" s="81" t="str">
        <f t="shared" si="284"/>
        <v>#N/A Start Date</v>
      </c>
      <c r="J1482" s="34" t="e">
        <f t="shared" si="276"/>
        <v>#REF!</v>
      </c>
      <c r="K1482" s="35" t="e">
        <f t="shared" si="277"/>
        <v>#VALUE!</v>
      </c>
      <c r="L1482" s="35" t="e">
        <f t="shared" si="278"/>
        <v>#REF!</v>
      </c>
      <c r="M1482" s="35" t="e">
        <f t="shared" si="285"/>
        <v>#REF!</v>
      </c>
      <c r="N1482" s="35" t="e">
        <f t="shared" si="286"/>
        <v>#REF!</v>
      </c>
      <c r="O1482" s="36" t="e">
        <f t="shared" si="287"/>
        <v>#REF!</v>
      </c>
      <c r="Q1482" s="37">
        <f t="shared" si="279"/>
        <v>0</v>
      </c>
      <c r="R1482" s="38" t="e">
        <f t="shared" si="280"/>
        <v>#REF!</v>
      </c>
      <c r="S1482" s="39" t="e">
        <f t="shared" si="281"/>
        <v>#REF!</v>
      </c>
    </row>
    <row r="1483" spans="1:19" x14ac:dyDescent="0.25">
      <c r="A1483" s="2"/>
      <c r="C1483">
        <f t="shared" si="282"/>
        <v>0</v>
      </c>
      <c r="D1483" s="32" t="e">
        <f t="shared" si="283"/>
        <v>#N/A</v>
      </c>
      <c r="E1483" s="32" t="e">
        <f>Basic!#REF!</f>
        <v>#REF!</v>
      </c>
      <c r="F1483" s="40"/>
      <c r="G1483" s="80">
        <f>IFERROR(VLOOKUP(A1483,HistData!Y:Z,2,FALSE)/100,G1482)</f>
        <v>0.19510000000000002</v>
      </c>
      <c r="H1483" s="80" t="str">
        <f>_xll.BDH($B$1,"IVOL_MONEYNESS",A1483,A1483,"IVOL_MATURITY=MATURITY_1STM","IVOL_MONEYNESS_LEVEL=MONEY_LVL_100_","DTS=H","FACTOR=.01","DAYS=W")</f>
        <v>#N/A Start Date</v>
      </c>
      <c r="I1483" s="81" t="str">
        <f t="shared" si="284"/>
        <v>#N/A Start Date</v>
      </c>
      <c r="J1483" s="34" t="e">
        <f t="shared" si="276"/>
        <v>#REF!</v>
      </c>
      <c r="K1483" s="35" t="e">
        <f t="shared" si="277"/>
        <v>#VALUE!</v>
      </c>
      <c r="L1483" s="35" t="e">
        <f t="shared" si="278"/>
        <v>#REF!</v>
      </c>
      <c r="M1483" s="35" t="e">
        <f t="shared" si="285"/>
        <v>#REF!</v>
      </c>
      <c r="N1483" s="35" t="e">
        <f t="shared" si="286"/>
        <v>#REF!</v>
      </c>
      <c r="O1483" s="36" t="e">
        <f t="shared" si="287"/>
        <v>#REF!</v>
      </c>
      <c r="Q1483" s="37">
        <f t="shared" si="279"/>
        <v>0</v>
      </c>
      <c r="R1483" s="38" t="e">
        <f t="shared" si="280"/>
        <v>#REF!</v>
      </c>
      <c r="S1483" s="39" t="e">
        <f t="shared" si="281"/>
        <v>#REF!</v>
      </c>
    </row>
    <row r="1484" spans="1:19" x14ac:dyDescent="0.25">
      <c r="A1484" s="2"/>
      <c r="C1484">
        <f t="shared" si="282"/>
        <v>0</v>
      </c>
      <c r="D1484" s="32" t="e">
        <f t="shared" si="283"/>
        <v>#N/A</v>
      </c>
      <c r="E1484" s="32" t="e">
        <f>Basic!#REF!</f>
        <v>#REF!</v>
      </c>
      <c r="F1484" s="40"/>
      <c r="G1484" s="80">
        <f>IFERROR(VLOOKUP(A1484,HistData!Y:Z,2,FALSE)/100,G1483)</f>
        <v>0.19510000000000002</v>
      </c>
      <c r="H1484" s="80" t="str">
        <f>_xll.BDH($B$1,"IVOL_MONEYNESS",A1484,A1484,"IVOL_MATURITY=MATURITY_1STM","IVOL_MONEYNESS_LEVEL=MONEY_LVL_100_","DTS=H","FACTOR=.01","DAYS=W")</f>
        <v>#N/A Start Date</v>
      </c>
      <c r="I1484" s="81" t="str">
        <f t="shared" si="284"/>
        <v>#N/A Start Date</v>
      </c>
      <c r="J1484" s="34" t="e">
        <f t="shared" si="276"/>
        <v>#REF!</v>
      </c>
      <c r="K1484" s="35" t="e">
        <f t="shared" si="277"/>
        <v>#VALUE!</v>
      </c>
      <c r="L1484" s="35" t="e">
        <f t="shared" si="278"/>
        <v>#REF!</v>
      </c>
      <c r="M1484" s="35" t="e">
        <f t="shared" si="285"/>
        <v>#REF!</v>
      </c>
      <c r="N1484" s="35" t="e">
        <f t="shared" si="286"/>
        <v>#REF!</v>
      </c>
      <c r="O1484" s="36" t="e">
        <f t="shared" si="287"/>
        <v>#REF!</v>
      </c>
      <c r="Q1484" s="37">
        <f t="shared" si="279"/>
        <v>0</v>
      </c>
      <c r="R1484" s="38" t="e">
        <f t="shared" si="280"/>
        <v>#REF!</v>
      </c>
      <c r="S1484" s="39" t="e">
        <f t="shared" si="281"/>
        <v>#REF!</v>
      </c>
    </row>
    <row r="1485" spans="1:19" x14ac:dyDescent="0.25">
      <c r="A1485" s="2"/>
      <c r="C1485">
        <f t="shared" si="282"/>
        <v>0</v>
      </c>
      <c r="D1485" s="32" t="e">
        <f t="shared" si="283"/>
        <v>#N/A</v>
      </c>
      <c r="E1485" s="32" t="e">
        <f>Basic!#REF!</f>
        <v>#REF!</v>
      </c>
      <c r="F1485" s="40"/>
      <c r="G1485" s="80">
        <f>IFERROR(VLOOKUP(A1485,HistData!Y:Z,2,FALSE)/100,G1484)</f>
        <v>0.19510000000000002</v>
      </c>
      <c r="H1485" s="80" t="str">
        <f>_xll.BDH($B$1,"IVOL_MONEYNESS",A1485,A1485,"IVOL_MATURITY=MATURITY_1STM","IVOL_MONEYNESS_LEVEL=MONEY_LVL_100_","DTS=H","FACTOR=.01","DAYS=W")</f>
        <v>#N/A Start Date</v>
      </c>
      <c r="I1485" s="81" t="str">
        <f t="shared" si="284"/>
        <v>#N/A Start Date</v>
      </c>
      <c r="J1485" s="34" t="e">
        <f t="shared" si="276"/>
        <v>#REF!</v>
      </c>
      <c r="K1485" s="35" t="e">
        <f t="shared" si="277"/>
        <v>#VALUE!</v>
      </c>
      <c r="L1485" s="35" t="e">
        <f t="shared" si="278"/>
        <v>#REF!</v>
      </c>
      <c r="M1485" s="35" t="e">
        <f t="shared" si="285"/>
        <v>#REF!</v>
      </c>
      <c r="N1485" s="35" t="e">
        <f t="shared" si="286"/>
        <v>#REF!</v>
      </c>
      <c r="O1485" s="36" t="e">
        <f t="shared" si="287"/>
        <v>#REF!</v>
      </c>
      <c r="Q1485" s="37">
        <f t="shared" si="279"/>
        <v>0</v>
      </c>
      <c r="R1485" s="38" t="e">
        <f t="shared" si="280"/>
        <v>#REF!</v>
      </c>
      <c r="S1485" s="39" t="e">
        <f t="shared" si="281"/>
        <v>#REF!</v>
      </c>
    </row>
    <row r="1486" spans="1:19" x14ac:dyDescent="0.25">
      <c r="A1486" s="2"/>
      <c r="C1486">
        <f t="shared" si="282"/>
        <v>0</v>
      </c>
      <c r="D1486" s="32" t="e">
        <f t="shared" si="283"/>
        <v>#N/A</v>
      </c>
      <c r="E1486" s="32" t="e">
        <f>Basic!#REF!</f>
        <v>#REF!</v>
      </c>
      <c r="F1486" s="40"/>
      <c r="G1486" s="80">
        <f>IFERROR(VLOOKUP(A1486,HistData!Y:Z,2,FALSE)/100,G1485)</f>
        <v>0.19510000000000002</v>
      </c>
      <c r="H1486" s="80" t="str">
        <f>_xll.BDH($B$1,"IVOL_MONEYNESS",A1486,A1486,"IVOL_MATURITY=MATURITY_1STM","IVOL_MONEYNESS_LEVEL=MONEY_LVL_100_","DTS=H","FACTOR=.01","DAYS=W")</f>
        <v>#N/A Start Date</v>
      </c>
      <c r="I1486" s="81" t="str">
        <f t="shared" si="284"/>
        <v>#N/A Start Date</v>
      </c>
      <c r="J1486" s="34" t="e">
        <f t="shared" si="276"/>
        <v>#REF!</v>
      </c>
      <c r="K1486" s="35" t="e">
        <f t="shared" si="277"/>
        <v>#VALUE!</v>
      </c>
      <c r="L1486" s="35" t="e">
        <f t="shared" si="278"/>
        <v>#REF!</v>
      </c>
      <c r="M1486" s="35" t="e">
        <f t="shared" si="285"/>
        <v>#REF!</v>
      </c>
      <c r="N1486" s="35" t="e">
        <f t="shared" si="286"/>
        <v>#REF!</v>
      </c>
      <c r="O1486" s="36" t="e">
        <f t="shared" si="287"/>
        <v>#REF!</v>
      </c>
      <c r="Q1486" s="37">
        <f t="shared" si="279"/>
        <v>0</v>
      </c>
      <c r="R1486" s="38" t="e">
        <f t="shared" si="280"/>
        <v>#REF!</v>
      </c>
      <c r="S1486" s="39" t="e">
        <f t="shared" si="281"/>
        <v>#REF!</v>
      </c>
    </row>
    <row r="1487" spans="1:19" x14ac:dyDescent="0.25">
      <c r="A1487" s="2"/>
      <c r="C1487">
        <f t="shared" si="282"/>
        <v>0</v>
      </c>
      <c r="D1487" s="32" t="e">
        <f t="shared" si="283"/>
        <v>#N/A</v>
      </c>
      <c r="E1487" s="32" t="e">
        <f>Basic!#REF!</f>
        <v>#REF!</v>
      </c>
      <c r="F1487" s="40"/>
      <c r="G1487" s="80">
        <f>IFERROR(VLOOKUP(A1487,HistData!Y:Z,2,FALSE)/100,G1486)</f>
        <v>0.19510000000000002</v>
      </c>
      <c r="H1487" s="80" t="str">
        <f>_xll.BDH($B$1,"IVOL_MONEYNESS",A1487,A1487,"IVOL_MATURITY=MATURITY_1STM","IVOL_MONEYNESS_LEVEL=MONEY_LVL_100_","DTS=H","FACTOR=.01","DAYS=W")</f>
        <v>#N/A Start Date</v>
      </c>
      <c r="I1487" s="81" t="str">
        <f t="shared" si="284"/>
        <v>#N/A Start Date</v>
      </c>
      <c r="J1487" s="34" t="e">
        <f t="shared" si="276"/>
        <v>#REF!</v>
      </c>
      <c r="K1487" s="35" t="e">
        <f t="shared" si="277"/>
        <v>#VALUE!</v>
      </c>
      <c r="L1487" s="35" t="e">
        <f t="shared" si="278"/>
        <v>#REF!</v>
      </c>
      <c r="M1487" s="35" t="e">
        <f t="shared" si="285"/>
        <v>#REF!</v>
      </c>
      <c r="N1487" s="35" t="e">
        <f t="shared" si="286"/>
        <v>#REF!</v>
      </c>
      <c r="O1487" s="36" t="e">
        <f t="shared" si="287"/>
        <v>#REF!</v>
      </c>
      <c r="Q1487" s="37">
        <f t="shared" si="279"/>
        <v>0</v>
      </c>
      <c r="R1487" s="38" t="e">
        <f t="shared" si="280"/>
        <v>#REF!</v>
      </c>
      <c r="S1487" s="39" t="e">
        <f t="shared" si="281"/>
        <v>#REF!</v>
      </c>
    </row>
    <row r="1488" spans="1:19" x14ac:dyDescent="0.25">
      <c r="A1488" s="2"/>
      <c r="C1488">
        <f t="shared" si="282"/>
        <v>0</v>
      </c>
      <c r="D1488" s="32" t="e">
        <f t="shared" si="283"/>
        <v>#N/A</v>
      </c>
      <c r="E1488" s="32" t="e">
        <f>Basic!#REF!</f>
        <v>#REF!</v>
      </c>
      <c r="F1488" s="40"/>
      <c r="G1488" s="80">
        <f>IFERROR(VLOOKUP(A1488,HistData!Y:Z,2,FALSE)/100,G1487)</f>
        <v>0.19510000000000002</v>
      </c>
      <c r="H1488" s="80" t="str">
        <f>_xll.BDH($B$1,"IVOL_MONEYNESS",A1488,A1488,"IVOL_MATURITY=MATURITY_1STM","IVOL_MONEYNESS_LEVEL=MONEY_LVL_100_","DTS=H","FACTOR=.01","DAYS=W")</f>
        <v>#N/A Start Date</v>
      </c>
      <c r="I1488" s="81" t="str">
        <f t="shared" si="284"/>
        <v>#N/A Start Date</v>
      </c>
      <c r="J1488" s="34" t="e">
        <f t="shared" si="276"/>
        <v>#REF!</v>
      </c>
      <c r="K1488" s="35" t="e">
        <f t="shared" si="277"/>
        <v>#VALUE!</v>
      </c>
      <c r="L1488" s="35" t="e">
        <f t="shared" si="278"/>
        <v>#REF!</v>
      </c>
      <c r="M1488" s="35" t="e">
        <f t="shared" si="285"/>
        <v>#REF!</v>
      </c>
      <c r="N1488" s="35" t="e">
        <f t="shared" si="286"/>
        <v>#REF!</v>
      </c>
      <c r="O1488" s="36" t="e">
        <f t="shared" si="287"/>
        <v>#REF!</v>
      </c>
      <c r="Q1488" s="37">
        <f t="shared" si="279"/>
        <v>0</v>
      </c>
      <c r="R1488" s="38" t="e">
        <f t="shared" si="280"/>
        <v>#REF!</v>
      </c>
      <c r="S1488" s="39" t="e">
        <f t="shared" si="281"/>
        <v>#REF!</v>
      </c>
    </row>
    <row r="1489" spans="1:19" x14ac:dyDescent="0.25">
      <c r="A1489" s="2"/>
      <c r="C1489">
        <f t="shared" si="282"/>
        <v>0</v>
      </c>
      <c r="D1489" s="32" t="e">
        <f t="shared" si="283"/>
        <v>#N/A</v>
      </c>
      <c r="E1489" s="32" t="e">
        <f>Basic!#REF!</f>
        <v>#REF!</v>
      </c>
      <c r="F1489" s="40"/>
      <c r="G1489" s="80">
        <f>IFERROR(VLOOKUP(A1489,HistData!Y:Z,2,FALSE)/100,G1488)</f>
        <v>0.19510000000000002</v>
      </c>
      <c r="H1489" s="80" t="str">
        <f>_xll.BDH($B$1,"IVOL_MONEYNESS",A1489,A1489,"IVOL_MATURITY=MATURITY_1STM","IVOL_MONEYNESS_LEVEL=MONEY_LVL_100_","DTS=H","FACTOR=.01","DAYS=W")</f>
        <v>#N/A Start Date</v>
      </c>
      <c r="I1489" s="81" t="str">
        <f t="shared" si="284"/>
        <v>#N/A Start Date</v>
      </c>
      <c r="J1489" s="34" t="e">
        <f t="shared" si="276"/>
        <v>#REF!</v>
      </c>
      <c r="K1489" s="35" t="e">
        <f t="shared" si="277"/>
        <v>#VALUE!</v>
      </c>
      <c r="L1489" s="35" t="e">
        <f t="shared" si="278"/>
        <v>#REF!</v>
      </c>
      <c r="M1489" s="35" t="e">
        <f t="shared" si="285"/>
        <v>#REF!</v>
      </c>
      <c r="N1489" s="35" t="e">
        <f t="shared" si="286"/>
        <v>#REF!</v>
      </c>
      <c r="O1489" s="36" t="e">
        <f t="shared" si="287"/>
        <v>#REF!</v>
      </c>
      <c r="Q1489" s="37">
        <f t="shared" si="279"/>
        <v>0</v>
      </c>
      <c r="R1489" s="38" t="e">
        <f t="shared" si="280"/>
        <v>#REF!</v>
      </c>
      <c r="S1489" s="39" t="e">
        <f t="shared" si="281"/>
        <v>#REF!</v>
      </c>
    </row>
    <row r="1490" spans="1:19" x14ac:dyDescent="0.25">
      <c r="A1490" s="2"/>
      <c r="C1490">
        <f t="shared" si="282"/>
        <v>0</v>
      </c>
      <c r="D1490" s="32" t="e">
        <f t="shared" si="283"/>
        <v>#N/A</v>
      </c>
      <c r="E1490" s="32" t="e">
        <f>Basic!#REF!</f>
        <v>#REF!</v>
      </c>
      <c r="F1490" s="40"/>
      <c r="G1490" s="80">
        <f>IFERROR(VLOOKUP(A1490,HistData!Y:Z,2,FALSE)/100,G1489)</f>
        <v>0.19510000000000002</v>
      </c>
      <c r="H1490" s="80" t="str">
        <f>_xll.BDH($B$1,"IVOL_MONEYNESS",A1490,A1490,"IVOL_MATURITY=MATURITY_1STM","IVOL_MONEYNESS_LEVEL=MONEY_LVL_100_","DTS=H","FACTOR=.01","DAYS=W")</f>
        <v>#N/A Start Date</v>
      </c>
      <c r="I1490" s="81" t="str">
        <f t="shared" si="284"/>
        <v>#N/A Start Date</v>
      </c>
      <c r="J1490" s="34" t="e">
        <f t="shared" si="276"/>
        <v>#REF!</v>
      </c>
      <c r="K1490" s="35" t="e">
        <f t="shared" si="277"/>
        <v>#VALUE!</v>
      </c>
      <c r="L1490" s="35" t="e">
        <f t="shared" si="278"/>
        <v>#REF!</v>
      </c>
      <c r="M1490" s="35" t="e">
        <f t="shared" si="285"/>
        <v>#REF!</v>
      </c>
      <c r="N1490" s="35" t="e">
        <f t="shared" si="286"/>
        <v>#REF!</v>
      </c>
      <c r="O1490" s="36" t="e">
        <f t="shared" si="287"/>
        <v>#REF!</v>
      </c>
      <c r="Q1490" s="37">
        <f t="shared" si="279"/>
        <v>0</v>
      </c>
      <c r="R1490" s="38" t="e">
        <f t="shared" si="280"/>
        <v>#REF!</v>
      </c>
      <c r="S1490" s="39" t="e">
        <f t="shared" si="281"/>
        <v>#REF!</v>
      </c>
    </row>
    <row r="1491" spans="1:19" x14ac:dyDescent="0.25">
      <c r="A1491" s="2"/>
      <c r="C1491">
        <f t="shared" si="282"/>
        <v>0</v>
      </c>
      <c r="D1491" s="32" t="e">
        <f t="shared" si="283"/>
        <v>#N/A</v>
      </c>
      <c r="E1491" s="32" t="e">
        <f>Basic!#REF!</f>
        <v>#REF!</v>
      </c>
      <c r="F1491" s="40"/>
      <c r="G1491" s="80">
        <f>IFERROR(VLOOKUP(A1491,HistData!Y:Z,2,FALSE)/100,G1490)</f>
        <v>0.19510000000000002</v>
      </c>
      <c r="H1491" s="80" t="str">
        <f>_xll.BDH($B$1,"IVOL_MONEYNESS",A1491,A1491,"IVOL_MATURITY=MATURITY_1STM","IVOL_MONEYNESS_LEVEL=MONEY_LVL_100_","DTS=H","FACTOR=.01","DAYS=W")</f>
        <v>#N/A Start Date</v>
      </c>
      <c r="I1491" s="81" t="str">
        <f t="shared" si="284"/>
        <v>#N/A Start Date</v>
      </c>
      <c r="J1491" s="34" t="e">
        <f t="shared" si="276"/>
        <v>#REF!</v>
      </c>
      <c r="K1491" s="35" t="e">
        <f t="shared" si="277"/>
        <v>#VALUE!</v>
      </c>
      <c r="L1491" s="35" t="e">
        <f t="shared" si="278"/>
        <v>#REF!</v>
      </c>
      <c r="M1491" s="35" t="e">
        <f t="shared" si="285"/>
        <v>#REF!</v>
      </c>
      <c r="N1491" s="35" t="e">
        <f t="shared" si="286"/>
        <v>#REF!</v>
      </c>
      <c r="O1491" s="36" t="e">
        <f t="shared" si="287"/>
        <v>#REF!</v>
      </c>
      <c r="Q1491" s="37">
        <f t="shared" si="279"/>
        <v>0</v>
      </c>
      <c r="R1491" s="38" t="e">
        <f t="shared" si="280"/>
        <v>#REF!</v>
      </c>
      <c r="S1491" s="39" t="e">
        <f t="shared" si="281"/>
        <v>#REF!</v>
      </c>
    </row>
    <row r="1492" spans="1:19" x14ac:dyDescent="0.25">
      <c r="A1492" s="2"/>
      <c r="C1492">
        <f t="shared" si="282"/>
        <v>0</v>
      </c>
      <c r="D1492" s="32" t="e">
        <f t="shared" si="283"/>
        <v>#N/A</v>
      </c>
      <c r="E1492" s="32" t="e">
        <f>Basic!#REF!</f>
        <v>#REF!</v>
      </c>
      <c r="F1492" s="40"/>
      <c r="G1492" s="80">
        <f>IFERROR(VLOOKUP(A1492,HistData!Y:Z,2,FALSE)/100,G1491)</f>
        <v>0.19510000000000002</v>
      </c>
      <c r="H1492" s="80" t="str">
        <f>_xll.BDH($B$1,"IVOL_MONEYNESS",A1492,A1492,"IVOL_MATURITY=MATURITY_1STM","IVOL_MONEYNESS_LEVEL=MONEY_LVL_100_","DTS=H","FACTOR=.01","DAYS=W")</f>
        <v>#N/A Start Date</v>
      </c>
      <c r="I1492" s="81" t="str">
        <f t="shared" si="284"/>
        <v>#N/A Start Date</v>
      </c>
      <c r="J1492" s="34" t="e">
        <f t="shared" si="276"/>
        <v>#REF!</v>
      </c>
      <c r="K1492" s="35" t="e">
        <f t="shared" si="277"/>
        <v>#VALUE!</v>
      </c>
      <c r="L1492" s="35" t="e">
        <f t="shared" si="278"/>
        <v>#REF!</v>
      </c>
      <c r="M1492" s="35" t="e">
        <f t="shared" si="285"/>
        <v>#REF!</v>
      </c>
      <c r="N1492" s="35" t="e">
        <f t="shared" si="286"/>
        <v>#REF!</v>
      </c>
      <c r="O1492" s="36" t="e">
        <f t="shared" si="287"/>
        <v>#REF!</v>
      </c>
      <c r="Q1492" s="37">
        <f t="shared" si="279"/>
        <v>0</v>
      </c>
      <c r="R1492" s="38" t="e">
        <f t="shared" si="280"/>
        <v>#REF!</v>
      </c>
      <c r="S1492" s="39" t="e">
        <f t="shared" si="281"/>
        <v>#REF!</v>
      </c>
    </row>
    <row r="1493" spans="1:19" x14ac:dyDescent="0.25">
      <c r="A1493" s="2"/>
      <c r="C1493">
        <f t="shared" si="282"/>
        <v>0</v>
      </c>
      <c r="D1493" s="32" t="e">
        <f t="shared" si="283"/>
        <v>#N/A</v>
      </c>
      <c r="E1493" s="32" t="e">
        <f>Basic!#REF!</f>
        <v>#REF!</v>
      </c>
      <c r="F1493" s="40"/>
      <c r="G1493" s="80">
        <f>IFERROR(VLOOKUP(A1493,HistData!Y:Z,2,FALSE)/100,G1492)</f>
        <v>0.19510000000000002</v>
      </c>
      <c r="H1493" s="80" t="str">
        <f>_xll.BDH($B$1,"IVOL_MONEYNESS",A1493,A1493,"IVOL_MATURITY=MATURITY_1STM","IVOL_MONEYNESS_LEVEL=MONEY_LVL_100_","DTS=H","FACTOR=.01","DAYS=W")</f>
        <v>#N/A Start Date</v>
      </c>
      <c r="I1493" s="81" t="str">
        <f t="shared" si="284"/>
        <v>#N/A Start Date</v>
      </c>
      <c r="J1493" s="34" t="e">
        <f t="shared" si="276"/>
        <v>#REF!</v>
      </c>
      <c r="K1493" s="35" t="e">
        <f t="shared" si="277"/>
        <v>#VALUE!</v>
      </c>
      <c r="L1493" s="35" t="e">
        <f t="shared" si="278"/>
        <v>#REF!</v>
      </c>
      <c r="M1493" s="35" t="e">
        <f t="shared" si="285"/>
        <v>#REF!</v>
      </c>
      <c r="N1493" s="35" t="e">
        <f t="shared" si="286"/>
        <v>#REF!</v>
      </c>
      <c r="O1493" s="36" t="e">
        <f t="shared" si="287"/>
        <v>#REF!</v>
      </c>
      <c r="Q1493" s="37">
        <f t="shared" si="279"/>
        <v>0</v>
      </c>
      <c r="R1493" s="38" t="e">
        <f t="shared" si="280"/>
        <v>#REF!</v>
      </c>
      <c r="S1493" s="39" t="e">
        <f t="shared" si="281"/>
        <v>#REF!</v>
      </c>
    </row>
    <row r="1494" spans="1:19" x14ac:dyDescent="0.25">
      <c r="A1494" s="2"/>
      <c r="C1494">
        <f t="shared" si="282"/>
        <v>0</v>
      </c>
      <c r="D1494" s="32" t="e">
        <f t="shared" si="283"/>
        <v>#N/A</v>
      </c>
      <c r="E1494" s="32" t="e">
        <f>Basic!#REF!</f>
        <v>#REF!</v>
      </c>
      <c r="F1494" s="40"/>
      <c r="G1494" s="80">
        <f>IFERROR(VLOOKUP(A1494,HistData!Y:Z,2,FALSE)/100,G1493)</f>
        <v>0.19510000000000002</v>
      </c>
      <c r="H1494" s="80" t="str">
        <f>_xll.BDH($B$1,"IVOL_MONEYNESS",A1494,A1494,"IVOL_MATURITY=MATURITY_1STM","IVOL_MONEYNESS_LEVEL=MONEY_LVL_100_","DTS=H","FACTOR=.01","DAYS=W")</f>
        <v>#N/A Start Date</v>
      </c>
      <c r="I1494" s="81" t="str">
        <f t="shared" si="284"/>
        <v>#N/A Start Date</v>
      </c>
      <c r="J1494" s="34" t="e">
        <f t="shared" si="276"/>
        <v>#REF!</v>
      </c>
      <c r="K1494" s="35" t="e">
        <f t="shared" si="277"/>
        <v>#VALUE!</v>
      </c>
      <c r="L1494" s="35" t="e">
        <f t="shared" si="278"/>
        <v>#REF!</v>
      </c>
      <c r="M1494" s="35" t="e">
        <f t="shared" si="285"/>
        <v>#REF!</v>
      </c>
      <c r="N1494" s="35" t="e">
        <f t="shared" si="286"/>
        <v>#REF!</v>
      </c>
      <c r="O1494" s="36" t="e">
        <f t="shared" si="287"/>
        <v>#REF!</v>
      </c>
      <c r="Q1494" s="37">
        <f t="shared" si="279"/>
        <v>0</v>
      </c>
      <c r="R1494" s="38" t="e">
        <f t="shared" si="280"/>
        <v>#REF!</v>
      </c>
      <c r="S1494" s="39" t="e">
        <f t="shared" si="281"/>
        <v>#REF!</v>
      </c>
    </row>
    <row r="1495" spans="1:19" x14ac:dyDescent="0.25">
      <c r="A1495" s="2"/>
      <c r="C1495">
        <f t="shared" si="282"/>
        <v>0</v>
      </c>
      <c r="D1495" s="32" t="e">
        <f t="shared" si="283"/>
        <v>#N/A</v>
      </c>
      <c r="E1495" s="32" t="e">
        <f>Basic!#REF!</f>
        <v>#REF!</v>
      </c>
      <c r="F1495" s="40"/>
      <c r="G1495" s="80">
        <f>IFERROR(VLOOKUP(A1495,HistData!Y:Z,2,FALSE)/100,G1494)</f>
        <v>0.19510000000000002</v>
      </c>
      <c r="H1495" s="80" t="str">
        <f>_xll.BDH($B$1,"IVOL_MONEYNESS",A1495,A1495,"IVOL_MATURITY=MATURITY_1STM","IVOL_MONEYNESS_LEVEL=MONEY_LVL_100_","DTS=H","FACTOR=.01","DAYS=W")</f>
        <v>#N/A Start Date</v>
      </c>
      <c r="I1495" s="81" t="str">
        <f t="shared" si="284"/>
        <v>#N/A Start Date</v>
      </c>
      <c r="J1495" s="34" t="e">
        <f t="shared" si="276"/>
        <v>#REF!</v>
      </c>
      <c r="K1495" s="35" t="e">
        <f t="shared" si="277"/>
        <v>#VALUE!</v>
      </c>
      <c r="L1495" s="35" t="e">
        <f t="shared" si="278"/>
        <v>#REF!</v>
      </c>
      <c r="M1495" s="35" t="e">
        <f t="shared" si="285"/>
        <v>#REF!</v>
      </c>
      <c r="N1495" s="35" t="e">
        <f t="shared" si="286"/>
        <v>#REF!</v>
      </c>
      <c r="O1495" s="36" t="e">
        <f t="shared" si="287"/>
        <v>#REF!</v>
      </c>
      <c r="Q1495" s="37">
        <f t="shared" si="279"/>
        <v>0</v>
      </c>
      <c r="R1495" s="38" t="e">
        <f t="shared" si="280"/>
        <v>#REF!</v>
      </c>
      <c r="S1495" s="39" t="e">
        <f t="shared" si="281"/>
        <v>#REF!</v>
      </c>
    </row>
    <row r="1496" spans="1:19" x14ac:dyDescent="0.25">
      <c r="A1496" s="2"/>
      <c r="C1496">
        <f t="shared" si="282"/>
        <v>0</v>
      </c>
      <c r="D1496" s="32" t="e">
        <f t="shared" si="283"/>
        <v>#N/A</v>
      </c>
      <c r="E1496" s="32" t="e">
        <f>Basic!#REF!</f>
        <v>#REF!</v>
      </c>
      <c r="F1496" s="40"/>
      <c r="G1496" s="80">
        <f>IFERROR(VLOOKUP(A1496,HistData!Y:Z,2,FALSE)/100,G1495)</f>
        <v>0.19510000000000002</v>
      </c>
      <c r="H1496" s="80" t="str">
        <f>_xll.BDH($B$1,"IVOL_MONEYNESS",A1496,A1496,"IVOL_MATURITY=MATURITY_1STM","IVOL_MONEYNESS_LEVEL=MONEY_LVL_100_","DTS=H","FACTOR=.01","DAYS=W")</f>
        <v>#N/A Start Date</v>
      </c>
      <c r="I1496" s="81" t="str">
        <f t="shared" si="284"/>
        <v>#N/A Start Date</v>
      </c>
      <c r="J1496" s="34" t="e">
        <f t="shared" si="276"/>
        <v>#REF!</v>
      </c>
      <c r="K1496" s="35" t="e">
        <f t="shared" si="277"/>
        <v>#VALUE!</v>
      </c>
      <c r="L1496" s="35" t="e">
        <f t="shared" si="278"/>
        <v>#REF!</v>
      </c>
      <c r="M1496" s="35" t="e">
        <f t="shared" si="285"/>
        <v>#REF!</v>
      </c>
      <c r="N1496" s="35" t="e">
        <f t="shared" si="286"/>
        <v>#REF!</v>
      </c>
      <c r="O1496" s="36" t="e">
        <f t="shared" si="287"/>
        <v>#REF!</v>
      </c>
      <c r="Q1496" s="37">
        <f t="shared" si="279"/>
        <v>0</v>
      </c>
      <c r="R1496" s="38" t="e">
        <f t="shared" si="280"/>
        <v>#REF!</v>
      </c>
      <c r="S1496" s="39" t="e">
        <f t="shared" si="281"/>
        <v>#REF!</v>
      </c>
    </row>
    <row r="1497" spans="1:19" x14ac:dyDescent="0.25">
      <c r="A1497" s="2"/>
      <c r="C1497">
        <f t="shared" si="282"/>
        <v>0</v>
      </c>
      <c r="D1497" s="32" t="e">
        <f t="shared" si="283"/>
        <v>#N/A</v>
      </c>
      <c r="E1497" s="32" t="e">
        <f>Basic!#REF!</f>
        <v>#REF!</v>
      </c>
      <c r="F1497" s="40"/>
      <c r="G1497" s="80">
        <f>IFERROR(VLOOKUP(A1497,HistData!Y:Z,2,FALSE)/100,G1496)</f>
        <v>0.19510000000000002</v>
      </c>
      <c r="H1497" s="80" t="str">
        <f>_xll.BDH($B$1,"IVOL_MONEYNESS",A1497,A1497,"IVOL_MATURITY=MATURITY_1STM","IVOL_MONEYNESS_LEVEL=MONEY_LVL_100_","DTS=H","FACTOR=.01","DAYS=W")</f>
        <v>#N/A Start Date</v>
      </c>
      <c r="I1497" s="81" t="str">
        <f t="shared" si="284"/>
        <v>#N/A Start Date</v>
      </c>
      <c r="J1497" s="34" t="e">
        <f t="shared" si="276"/>
        <v>#REF!</v>
      </c>
      <c r="K1497" s="35" t="e">
        <f t="shared" si="277"/>
        <v>#VALUE!</v>
      </c>
      <c r="L1497" s="35" t="e">
        <f t="shared" si="278"/>
        <v>#REF!</v>
      </c>
      <c r="M1497" s="35" t="e">
        <f t="shared" si="285"/>
        <v>#REF!</v>
      </c>
      <c r="N1497" s="35" t="e">
        <f t="shared" si="286"/>
        <v>#REF!</v>
      </c>
      <c r="O1497" s="36" t="e">
        <f t="shared" si="287"/>
        <v>#REF!</v>
      </c>
      <c r="Q1497" s="37">
        <f t="shared" si="279"/>
        <v>0</v>
      </c>
      <c r="R1497" s="38" t="e">
        <f t="shared" si="280"/>
        <v>#REF!</v>
      </c>
      <c r="S1497" s="39" t="e">
        <f t="shared" si="281"/>
        <v>#REF!</v>
      </c>
    </row>
    <row r="1498" spans="1:19" x14ac:dyDescent="0.25">
      <c r="A1498" s="2"/>
      <c r="C1498">
        <f t="shared" si="282"/>
        <v>0</v>
      </c>
      <c r="D1498" s="32" t="e">
        <f t="shared" si="283"/>
        <v>#N/A</v>
      </c>
      <c r="E1498" s="32" t="e">
        <f>Basic!#REF!</f>
        <v>#REF!</v>
      </c>
      <c r="F1498" s="40"/>
      <c r="G1498" s="80">
        <f>IFERROR(VLOOKUP(A1498,HistData!Y:Z,2,FALSE)/100,G1497)</f>
        <v>0.19510000000000002</v>
      </c>
      <c r="H1498" s="80" t="str">
        <f>_xll.BDH($B$1,"IVOL_MONEYNESS",A1498,A1498,"IVOL_MATURITY=MATURITY_1STM","IVOL_MONEYNESS_LEVEL=MONEY_LVL_100_","DTS=H","FACTOR=.01","DAYS=W")</f>
        <v>#N/A Start Date</v>
      </c>
      <c r="I1498" s="81" t="str">
        <f t="shared" si="284"/>
        <v>#N/A Start Date</v>
      </c>
      <c r="J1498" s="34" t="e">
        <f t="shared" si="276"/>
        <v>#REF!</v>
      </c>
      <c r="K1498" s="35" t="e">
        <f t="shared" si="277"/>
        <v>#VALUE!</v>
      </c>
      <c r="L1498" s="35" t="e">
        <f t="shared" si="278"/>
        <v>#REF!</v>
      </c>
      <c r="M1498" s="35" t="e">
        <f t="shared" si="285"/>
        <v>#REF!</v>
      </c>
      <c r="N1498" s="35" t="e">
        <f t="shared" si="286"/>
        <v>#REF!</v>
      </c>
      <c r="O1498" s="36" t="e">
        <f t="shared" si="287"/>
        <v>#REF!</v>
      </c>
      <c r="Q1498" s="37">
        <f t="shared" si="279"/>
        <v>0</v>
      </c>
      <c r="R1498" s="38" t="e">
        <f t="shared" si="280"/>
        <v>#REF!</v>
      </c>
      <c r="S1498" s="39" t="e">
        <f t="shared" si="281"/>
        <v>#REF!</v>
      </c>
    </row>
    <row r="1499" spans="1:19" x14ac:dyDescent="0.25">
      <c r="A1499" s="2"/>
      <c r="C1499">
        <f t="shared" si="282"/>
        <v>0</v>
      </c>
      <c r="D1499" s="32" t="e">
        <f t="shared" si="283"/>
        <v>#N/A</v>
      </c>
      <c r="E1499" s="32" t="e">
        <f>Basic!#REF!</f>
        <v>#REF!</v>
      </c>
      <c r="F1499" s="40"/>
      <c r="G1499" s="80">
        <f>IFERROR(VLOOKUP(A1499,HistData!Y:Z,2,FALSE)/100,G1498)</f>
        <v>0.19510000000000002</v>
      </c>
      <c r="H1499" s="80" t="str">
        <f>_xll.BDH($B$1,"IVOL_MONEYNESS",A1499,A1499,"IVOL_MATURITY=MATURITY_1STM","IVOL_MONEYNESS_LEVEL=MONEY_LVL_100_","DTS=H","FACTOR=.01","DAYS=W")</f>
        <v>#N/A Start Date</v>
      </c>
      <c r="I1499" s="81" t="str">
        <f t="shared" si="284"/>
        <v>#N/A Start Date</v>
      </c>
      <c r="J1499" s="34" t="e">
        <f t="shared" si="276"/>
        <v>#REF!</v>
      </c>
      <c r="K1499" s="35" t="e">
        <f t="shared" si="277"/>
        <v>#VALUE!</v>
      </c>
      <c r="L1499" s="35" t="e">
        <f t="shared" si="278"/>
        <v>#REF!</v>
      </c>
      <c r="M1499" s="35" t="e">
        <f t="shared" si="285"/>
        <v>#REF!</v>
      </c>
      <c r="N1499" s="35" t="e">
        <f t="shared" si="286"/>
        <v>#REF!</v>
      </c>
      <c r="O1499" s="36" t="e">
        <f t="shared" si="287"/>
        <v>#REF!</v>
      </c>
      <c r="Q1499" s="37">
        <f t="shared" si="279"/>
        <v>0</v>
      </c>
      <c r="R1499" s="38" t="e">
        <f t="shared" si="280"/>
        <v>#REF!</v>
      </c>
      <c r="S1499" s="39" t="e">
        <f t="shared" si="281"/>
        <v>#REF!</v>
      </c>
    </row>
    <row r="1500" spans="1:19" x14ac:dyDescent="0.25">
      <c r="A1500" s="2"/>
      <c r="C1500">
        <f t="shared" si="282"/>
        <v>0</v>
      </c>
      <c r="D1500" s="32" t="e">
        <f t="shared" si="283"/>
        <v>#N/A</v>
      </c>
      <c r="E1500" s="32" t="e">
        <f>Basic!#REF!</f>
        <v>#REF!</v>
      </c>
      <c r="F1500" s="40"/>
      <c r="G1500" s="80">
        <f>IFERROR(VLOOKUP(A1500,HistData!Y:Z,2,FALSE)/100,G1499)</f>
        <v>0.19510000000000002</v>
      </c>
      <c r="H1500" s="80" t="str">
        <f>_xll.BDH($B$1,"IVOL_MONEYNESS",A1500,A1500,"IVOL_MATURITY=MATURITY_1STM","IVOL_MONEYNESS_LEVEL=MONEY_LVL_100_","DTS=H","FACTOR=.01","DAYS=W")</f>
        <v>#N/A Start Date</v>
      </c>
      <c r="I1500" s="81" t="str">
        <f t="shared" si="284"/>
        <v>#N/A Start Date</v>
      </c>
      <c r="J1500" s="34" t="e">
        <f t="shared" si="276"/>
        <v>#REF!</v>
      </c>
      <c r="K1500" s="35" t="e">
        <f t="shared" si="277"/>
        <v>#VALUE!</v>
      </c>
      <c r="L1500" s="35" t="e">
        <f t="shared" si="278"/>
        <v>#REF!</v>
      </c>
      <c r="M1500" s="35" t="e">
        <f t="shared" si="285"/>
        <v>#REF!</v>
      </c>
      <c r="N1500" s="35" t="e">
        <f t="shared" si="286"/>
        <v>#REF!</v>
      </c>
      <c r="O1500" s="36" t="e">
        <f t="shared" si="287"/>
        <v>#REF!</v>
      </c>
      <c r="Q1500" s="37">
        <f t="shared" si="279"/>
        <v>0</v>
      </c>
      <c r="R1500" s="38" t="e">
        <f t="shared" si="280"/>
        <v>#REF!</v>
      </c>
      <c r="S1500" s="39" t="e">
        <f t="shared" si="281"/>
        <v>#REF!</v>
      </c>
    </row>
    <row r="1501" spans="1:19" x14ac:dyDescent="0.25">
      <c r="A1501" s="2"/>
      <c r="C1501">
        <f t="shared" si="282"/>
        <v>0</v>
      </c>
      <c r="D1501" s="32" t="e">
        <f t="shared" si="283"/>
        <v>#N/A</v>
      </c>
      <c r="E1501" s="32" t="e">
        <f>Basic!#REF!</f>
        <v>#REF!</v>
      </c>
      <c r="F1501" s="40"/>
      <c r="G1501" s="80">
        <f>IFERROR(VLOOKUP(A1501,HistData!Y:Z,2,FALSE)/100,G1500)</f>
        <v>0.19510000000000002</v>
      </c>
      <c r="H1501" s="80" t="str">
        <f>_xll.BDH($B$1,"IVOL_MONEYNESS",A1501,A1501,"IVOL_MATURITY=MATURITY_1STM","IVOL_MONEYNESS_LEVEL=MONEY_LVL_100_","DTS=H","FACTOR=.01","DAYS=W")</f>
        <v>#N/A Start Date</v>
      </c>
      <c r="I1501" s="81" t="str">
        <f t="shared" si="284"/>
        <v>#N/A Start Date</v>
      </c>
      <c r="J1501" s="34" t="e">
        <f t="shared" si="276"/>
        <v>#REF!</v>
      </c>
      <c r="K1501" s="35" t="e">
        <f t="shared" si="277"/>
        <v>#VALUE!</v>
      </c>
      <c r="L1501" s="35" t="e">
        <f t="shared" si="278"/>
        <v>#REF!</v>
      </c>
      <c r="M1501" s="35" t="e">
        <f t="shared" si="285"/>
        <v>#REF!</v>
      </c>
      <c r="N1501" s="35" t="e">
        <f t="shared" si="286"/>
        <v>#REF!</v>
      </c>
      <c r="O1501" s="36" t="e">
        <f t="shared" si="287"/>
        <v>#REF!</v>
      </c>
      <c r="Q1501" s="37">
        <f t="shared" si="279"/>
        <v>0</v>
      </c>
      <c r="R1501" s="38" t="e">
        <f t="shared" si="280"/>
        <v>#REF!</v>
      </c>
      <c r="S1501" s="39" t="e">
        <f t="shared" si="281"/>
        <v>#REF!</v>
      </c>
    </row>
    <row r="1502" spans="1:19" x14ac:dyDescent="0.25">
      <c r="A1502" s="2"/>
      <c r="C1502">
        <f t="shared" si="282"/>
        <v>0</v>
      </c>
      <c r="D1502" s="32" t="e">
        <f t="shared" si="283"/>
        <v>#N/A</v>
      </c>
      <c r="E1502" s="32" t="e">
        <f>Basic!#REF!</f>
        <v>#REF!</v>
      </c>
      <c r="F1502" s="40"/>
      <c r="G1502" s="80">
        <f>IFERROR(VLOOKUP(A1502,HistData!Y:Z,2,FALSE)/100,G1501)</f>
        <v>0.19510000000000002</v>
      </c>
      <c r="H1502" s="80" t="str">
        <f>_xll.BDH($B$1,"IVOL_MONEYNESS",A1502,A1502,"IVOL_MATURITY=MATURITY_1STM","IVOL_MONEYNESS_LEVEL=MONEY_LVL_100_","DTS=H","FACTOR=.01","DAYS=W")</f>
        <v>#N/A Start Date</v>
      </c>
      <c r="I1502" s="81" t="str">
        <f t="shared" si="284"/>
        <v>#N/A Start Date</v>
      </c>
      <c r="J1502" s="34" t="e">
        <f t="shared" si="276"/>
        <v>#REF!</v>
      </c>
      <c r="K1502" s="35" t="e">
        <f t="shared" si="277"/>
        <v>#VALUE!</v>
      </c>
      <c r="L1502" s="35" t="e">
        <f t="shared" si="278"/>
        <v>#REF!</v>
      </c>
      <c r="M1502" s="35" t="e">
        <f t="shared" si="285"/>
        <v>#REF!</v>
      </c>
      <c r="N1502" s="35" t="e">
        <f t="shared" si="286"/>
        <v>#REF!</v>
      </c>
      <c r="O1502" s="36" t="e">
        <f t="shared" si="287"/>
        <v>#REF!</v>
      </c>
      <c r="Q1502" s="37">
        <f t="shared" si="279"/>
        <v>0</v>
      </c>
      <c r="R1502" s="38" t="e">
        <f t="shared" si="280"/>
        <v>#REF!</v>
      </c>
      <c r="S1502" s="39" t="e">
        <f t="shared" si="281"/>
        <v>#REF!</v>
      </c>
    </row>
    <row r="1503" spans="1:19" x14ac:dyDescent="0.25">
      <c r="A1503" s="2"/>
      <c r="C1503">
        <f t="shared" si="282"/>
        <v>0</v>
      </c>
      <c r="D1503" s="32" t="e">
        <f t="shared" si="283"/>
        <v>#N/A</v>
      </c>
      <c r="E1503" s="32" t="e">
        <f>Basic!#REF!</f>
        <v>#REF!</v>
      </c>
      <c r="F1503" s="40"/>
      <c r="G1503" s="80">
        <f>IFERROR(VLOOKUP(A1503,HistData!Y:Z,2,FALSE)/100,G1502)</f>
        <v>0.19510000000000002</v>
      </c>
      <c r="H1503" s="80" t="str">
        <f>_xll.BDH($B$1,"IVOL_MONEYNESS",A1503,A1503,"IVOL_MATURITY=MATURITY_1STM","IVOL_MONEYNESS_LEVEL=MONEY_LVL_100_","DTS=H","FACTOR=.01","DAYS=W")</f>
        <v>#N/A Start Date</v>
      </c>
      <c r="I1503" s="81" t="str">
        <f t="shared" si="284"/>
        <v>#N/A Start Date</v>
      </c>
      <c r="J1503" s="34" t="e">
        <f t="shared" si="276"/>
        <v>#REF!</v>
      </c>
      <c r="K1503" s="35" t="e">
        <f t="shared" si="277"/>
        <v>#VALUE!</v>
      </c>
      <c r="L1503" s="35" t="e">
        <f t="shared" si="278"/>
        <v>#REF!</v>
      </c>
      <c r="M1503" s="35" t="e">
        <f t="shared" si="285"/>
        <v>#REF!</v>
      </c>
      <c r="N1503" s="35" t="e">
        <f t="shared" si="286"/>
        <v>#REF!</v>
      </c>
      <c r="O1503" s="36" t="e">
        <f t="shared" si="287"/>
        <v>#REF!</v>
      </c>
      <c r="Q1503" s="37">
        <f t="shared" si="279"/>
        <v>0</v>
      </c>
      <c r="R1503" s="38" t="e">
        <f t="shared" si="280"/>
        <v>#REF!</v>
      </c>
      <c r="S1503" s="39" t="e">
        <f t="shared" si="281"/>
        <v>#REF!</v>
      </c>
    </row>
    <row r="1504" spans="1:19" x14ac:dyDescent="0.25">
      <c r="A1504" s="2"/>
      <c r="C1504">
        <f t="shared" si="282"/>
        <v>0</v>
      </c>
      <c r="D1504" s="32" t="e">
        <f t="shared" si="283"/>
        <v>#N/A</v>
      </c>
      <c r="E1504" s="32" t="e">
        <f>Basic!#REF!</f>
        <v>#REF!</v>
      </c>
      <c r="F1504" s="40"/>
      <c r="G1504" s="80">
        <f>IFERROR(VLOOKUP(A1504,HistData!Y:Z,2,FALSE)/100,G1503)</f>
        <v>0.19510000000000002</v>
      </c>
      <c r="H1504" s="80" t="str">
        <f>_xll.BDH($B$1,"IVOL_MONEYNESS",A1504,A1504,"IVOL_MATURITY=MATURITY_1STM","IVOL_MONEYNESS_LEVEL=MONEY_LVL_100_","DTS=H","FACTOR=.01","DAYS=W")</f>
        <v>#N/A Start Date</v>
      </c>
      <c r="I1504" s="81" t="str">
        <f t="shared" si="284"/>
        <v>#N/A Start Date</v>
      </c>
      <c r="J1504" s="34" t="e">
        <f t="shared" si="276"/>
        <v>#REF!</v>
      </c>
      <c r="K1504" s="35" t="e">
        <f t="shared" si="277"/>
        <v>#VALUE!</v>
      </c>
      <c r="L1504" s="35" t="e">
        <f t="shared" si="278"/>
        <v>#REF!</v>
      </c>
      <c r="M1504" s="35" t="e">
        <f t="shared" si="285"/>
        <v>#REF!</v>
      </c>
      <c r="N1504" s="35" t="e">
        <f t="shared" si="286"/>
        <v>#REF!</v>
      </c>
      <c r="O1504" s="36" t="e">
        <f t="shared" si="287"/>
        <v>#REF!</v>
      </c>
      <c r="Q1504" s="37">
        <f t="shared" si="279"/>
        <v>0</v>
      </c>
      <c r="R1504" s="38" t="e">
        <f t="shared" si="280"/>
        <v>#REF!</v>
      </c>
      <c r="S1504" s="39" t="e">
        <f t="shared" si="281"/>
        <v>#REF!</v>
      </c>
    </row>
    <row r="1505" spans="1:19" x14ac:dyDescent="0.25">
      <c r="A1505" s="2"/>
      <c r="C1505">
        <f t="shared" si="282"/>
        <v>0</v>
      </c>
      <c r="D1505" s="32" t="e">
        <f t="shared" si="283"/>
        <v>#N/A</v>
      </c>
      <c r="E1505" s="32" t="e">
        <f>Basic!#REF!</f>
        <v>#REF!</v>
      </c>
      <c r="F1505" s="40"/>
      <c r="G1505" s="80">
        <f>IFERROR(VLOOKUP(A1505,HistData!Y:Z,2,FALSE)/100,G1504)</f>
        <v>0.19510000000000002</v>
      </c>
      <c r="H1505" s="80" t="str">
        <f>_xll.BDH($B$1,"IVOL_MONEYNESS",A1505,A1505,"IVOL_MATURITY=MATURITY_1STM","IVOL_MONEYNESS_LEVEL=MONEY_LVL_100_","DTS=H","FACTOR=.01","DAYS=W")</f>
        <v>#N/A Start Date</v>
      </c>
      <c r="I1505" s="81" t="str">
        <f t="shared" si="284"/>
        <v>#N/A Start Date</v>
      </c>
      <c r="J1505" s="34" t="e">
        <f t="shared" si="276"/>
        <v>#REF!</v>
      </c>
      <c r="K1505" s="35" t="e">
        <f t="shared" si="277"/>
        <v>#VALUE!</v>
      </c>
      <c r="L1505" s="35" t="e">
        <f t="shared" si="278"/>
        <v>#REF!</v>
      </c>
      <c r="M1505" s="35" t="e">
        <f t="shared" si="285"/>
        <v>#REF!</v>
      </c>
      <c r="N1505" s="35" t="e">
        <f t="shared" si="286"/>
        <v>#REF!</v>
      </c>
      <c r="O1505" s="36" t="e">
        <f t="shared" si="287"/>
        <v>#REF!</v>
      </c>
      <c r="Q1505" s="37">
        <f t="shared" si="279"/>
        <v>0</v>
      </c>
      <c r="R1505" s="38" t="e">
        <f t="shared" si="280"/>
        <v>#REF!</v>
      </c>
      <c r="S1505" s="39" t="e">
        <f t="shared" si="281"/>
        <v>#REF!</v>
      </c>
    </row>
    <row r="1506" spans="1:19" x14ac:dyDescent="0.25">
      <c r="A1506" s="2"/>
      <c r="C1506">
        <f t="shared" si="282"/>
        <v>0</v>
      </c>
      <c r="D1506" s="32" t="e">
        <f t="shared" si="283"/>
        <v>#N/A</v>
      </c>
      <c r="E1506" s="32" t="e">
        <f>Basic!#REF!</f>
        <v>#REF!</v>
      </c>
      <c r="F1506" s="40"/>
      <c r="G1506" s="80">
        <f>IFERROR(VLOOKUP(A1506,HistData!Y:Z,2,FALSE)/100,G1505)</f>
        <v>0.19510000000000002</v>
      </c>
      <c r="H1506" s="80" t="str">
        <f>_xll.BDH($B$1,"IVOL_MONEYNESS",A1506,A1506,"IVOL_MATURITY=MATURITY_1STM","IVOL_MONEYNESS_LEVEL=MONEY_LVL_100_","DTS=H","FACTOR=.01","DAYS=W")</f>
        <v>#N/A Start Date</v>
      </c>
      <c r="I1506" s="81" t="str">
        <f t="shared" si="284"/>
        <v>#N/A Start Date</v>
      </c>
      <c r="J1506" s="34" t="e">
        <f t="shared" si="276"/>
        <v>#REF!</v>
      </c>
      <c r="K1506" s="35" t="e">
        <f t="shared" si="277"/>
        <v>#VALUE!</v>
      </c>
      <c r="L1506" s="35" t="e">
        <f t="shared" si="278"/>
        <v>#REF!</v>
      </c>
      <c r="M1506" s="35" t="e">
        <f t="shared" si="285"/>
        <v>#REF!</v>
      </c>
      <c r="N1506" s="35" t="e">
        <f t="shared" si="286"/>
        <v>#REF!</v>
      </c>
      <c r="O1506" s="36" t="e">
        <f t="shared" si="287"/>
        <v>#REF!</v>
      </c>
      <c r="Q1506" s="37">
        <f t="shared" si="279"/>
        <v>0</v>
      </c>
      <c r="R1506" s="38" t="e">
        <f t="shared" si="280"/>
        <v>#REF!</v>
      </c>
      <c r="S1506" s="39" t="e">
        <f t="shared" si="281"/>
        <v>#REF!</v>
      </c>
    </row>
    <row r="1507" spans="1:19" x14ac:dyDescent="0.25">
      <c r="A1507" s="2"/>
      <c r="C1507">
        <f t="shared" si="282"/>
        <v>0</v>
      </c>
      <c r="D1507" s="32" t="e">
        <f t="shared" si="283"/>
        <v>#N/A</v>
      </c>
      <c r="E1507" s="32" t="e">
        <f>Basic!#REF!</f>
        <v>#REF!</v>
      </c>
      <c r="F1507" s="40"/>
      <c r="G1507" s="80">
        <f>IFERROR(VLOOKUP(A1507,HistData!Y:Z,2,FALSE)/100,G1506)</f>
        <v>0.19510000000000002</v>
      </c>
      <c r="H1507" s="80" t="str">
        <f>_xll.BDH($B$1,"IVOL_MONEYNESS",A1507,A1507,"IVOL_MATURITY=MATURITY_1STM","IVOL_MONEYNESS_LEVEL=MONEY_LVL_100_","DTS=H","FACTOR=.01","DAYS=W")</f>
        <v>#N/A Start Date</v>
      </c>
      <c r="I1507" s="81" t="str">
        <f t="shared" si="284"/>
        <v>#N/A Start Date</v>
      </c>
      <c r="J1507" s="34" t="e">
        <f t="shared" si="276"/>
        <v>#REF!</v>
      </c>
      <c r="K1507" s="35" t="e">
        <f t="shared" si="277"/>
        <v>#VALUE!</v>
      </c>
      <c r="L1507" s="35" t="e">
        <f t="shared" si="278"/>
        <v>#REF!</v>
      </c>
      <c r="M1507" s="35" t="e">
        <f t="shared" si="285"/>
        <v>#REF!</v>
      </c>
      <c r="N1507" s="35" t="e">
        <f t="shared" si="286"/>
        <v>#REF!</v>
      </c>
      <c r="O1507" s="36" t="e">
        <f t="shared" si="287"/>
        <v>#REF!</v>
      </c>
      <c r="Q1507" s="37">
        <f t="shared" si="279"/>
        <v>0</v>
      </c>
      <c r="R1507" s="38" t="e">
        <f t="shared" si="280"/>
        <v>#REF!</v>
      </c>
      <c r="S1507" s="39" t="e">
        <f t="shared" si="281"/>
        <v>#REF!</v>
      </c>
    </row>
    <row r="1508" spans="1:19" x14ac:dyDescent="0.25">
      <c r="A1508" s="2"/>
      <c r="C1508">
        <f t="shared" si="282"/>
        <v>0</v>
      </c>
      <c r="D1508" s="32" t="e">
        <f t="shared" si="283"/>
        <v>#N/A</v>
      </c>
      <c r="E1508" s="32" t="e">
        <f>Basic!#REF!</f>
        <v>#REF!</v>
      </c>
      <c r="F1508" s="40"/>
      <c r="G1508" s="80">
        <f>IFERROR(VLOOKUP(A1508,HistData!Y:Z,2,FALSE)/100,G1507)</f>
        <v>0.19510000000000002</v>
      </c>
      <c r="H1508" s="80" t="str">
        <f>_xll.BDH($B$1,"IVOL_MONEYNESS",A1508,A1508,"IVOL_MATURITY=MATURITY_1STM","IVOL_MONEYNESS_LEVEL=MONEY_LVL_100_","DTS=H","FACTOR=.01","DAYS=W")</f>
        <v>#N/A Start Date</v>
      </c>
      <c r="I1508" s="81" t="str">
        <f t="shared" si="284"/>
        <v>#N/A Start Date</v>
      </c>
      <c r="J1508" s="34" t="e">
        <f t="shared" si="276"/>
        <v>#REF!</v>
      </c>
      <c r="K1508" s="35" t="e">
        <f t="shared" si="277"/>
        <v>#VALUE!</v>
      </c>
      <c r="L1508" s="35" t="e">
        <f t="shared" si="278"/>
        <v>#REF!</v>
      </c>
      <c r="M1508" s="35" t="e">
        <f t="shared" si="285"/>
        <v>#REF!</v>
      </c>
      <c r="N1508" s="35" t="e">
        <f t="shared" si="286"/>
        <v>#REF!</v>
      </c>
      <c r="O1508" s="36" t="e">
        <f t="shared" si="287"/>
        <v>#REF!</v>
      </c>
      <c r="Q1508" s="37">
        <f t="shared" si="279"/>
        <v>0</v>
      </c>
      <c r="R1508" s="38" t="e">
        <f t="shared" si="280"/>
        <v>#REF!</v>
      </c>
      <c r="S1508" s="39" t="e">
        <f t="shared" si="281"/>
        <v>#REF!</v>
      </c>
    </row>
    <row r="1509" spans="1:19" x14ac:dyDescent="0.25">
      <c r="A1509" s="2"/>
      <c r="C1509">
        <f t="shared" si="282"/>
        <v>0</v>
      </c>
      <c r="D1509" s="32" t="e">
        <f t="shared" si="283"/>
        <v>#N/A</v>
      </c>
      <c r="E1509" s="32" t="e">
        <f>Basic!#REF!</f>
        <v>#REF!</v>
      </c>
      <c r="F1509" s="40"/>
      <c r="G1509" s="80">
        <f>IFERROR(VLOOKUP(A1509,HistData!Y:Z,2,FALSE)/100,G1508)</f>
        <v>0.19510000000000002</v>
      </c>
      <c r="H1509" s="80" t="str">
        <f>_xll.BDH($B$1,"IVOL_MONEYNESS",A1509,A1509,"IVOL_MATURITY=MATURITY_1STM","IVOL_MONEYNESS_LEVEL=MONEY_LVL_100_","DTS=H","FACTOR=.01","DAYS=W")</f>
        <v>#N/A Start Date</v>
      </c>
      <c r="I1509" s="81" t="str">
        <f t="shared" si="284"/>
        <v>#N/A Start Date</v>
      </c>
      <c r="J1509" s="34" t="e">
        <f t="shared" si="276"/>
        <v>#REF!</v>
      </c>
      <c r="K1509" s="35" t="e">
        <f t="shared" si="277"/>
        <v>#VALUE!</v>
      </c>
      <c r="L1509" s="35" t="e">
        <f t="shared" si="278"/>
        <v>#REF!</v>
      </c>
      <c r="M1509" s="35" t="e">
        <f t="shared" si="285"/>
        <v>#REF!</v>
      </c>
      <c r="N1509" s="35" t="e">
        <f t="shared" si="286"/>
        <v>#REF!</v>
      </c>
      <c r="O1509" s="36" t="e">
        <f t="shared" si="287"/>
        <v>#REF!</v>
      </c>
      <c r="Q1509" s="37">
        <f t="shared" si="279"/>
        <v>0</v>
      </c>
      <c r="R1509" s="38" t="e">
        <f t="shared" si="280"/>
        <v>#REF!</v>
      </c>
      <c r="S1509" s="39" t="e">
        <f t="shared" si="281"/>
        <v>#REF!</v>
      </c>
    </row>
    <row r="1510" spans="1:19" x14ac:dyDescent="0.25">
      <c r="A1510" s="2"/>
      <c r="C1510">
        <f t="shared" si="282"/>
        <v>0</v>
      </c>
      <c r="D1510" s="32" t="e">
        <f t="shared" si="283"/>
        <v>#N/A</v>
      </c>
      <c r="E1510" s="32" t="e">
        <f>Basic!#REF!</f>
        <v>#REF!</v>
      </c>
      <c r="F1510" s="40"/>
      <c r="G1510" s="80">
        <f>IFERROR(VLOOKUP(A1510,HistData!Y:Z,2,FALSE)/100,G1509)</f>
        <v>0.19510000000000002</v>
      </c>
      <c r="H1510" s="80" t="str">
        <f>_xll.BDH($B$1,"IVOL_MONEYNESS",A1510,A1510,"IVOL_MATURITY=MATURITY_1STM","IVOL_MONEYNESS_LEVEL=MONEY_LVL_100_","DTS=H","FACTOR=.01","DAYS=W")</f>
        <v>#N/A Start Date</v>
      </c>
      <c r="I1510" s="81" t="str">
        <f t="shared" si="284"/>
        <v>#N/A Start Date</v>
      </c>
      <c r="J1510" s="34" t="e">
        <f t="shared" si="276"/>
        <v>#REF!</v>
      </c>
      <c r="K1510" s="35" t="e">
        <f t="shared" si="277"/>
        <v>#VALUE!</v>
      </c>
      <c r="L1510" s="35" t="e">
        <f t="shared" si="278"/>
        <v>#REF!</v>
      </c>
      <c r="M1510" s="35" t="e">
        <f t="shared" si="285"/>
        <v>#REF!</v>
      </c>
      <c r="N1510" s="35" t="e">
        <f t="shared" si="286"/>
        <v>#REF!</v>
      </c>
      <c r="O1510" s="36" t="e">
        <f t="shared" si="287"/>
        <v>#REF!</v>
      </c>
      <c r="Q1510" s="37">
        <f t="shared" si="279"/>
        <v>0</v>
      </c>
      <c r="R1510" s="38" t="e">
        <f t="shared" si="280"/>
        <v>#REF!</v>
      </c>
      <c r="S1510" s="39" t="e">
        <f t="shared" si="281"/>
        <v>#REF!</v>
      </c>
    </row>
    <row r="1511" spans="1:19" x14ac:dyDescent="0.25">
      <c r="A1511" s="2"/>
      <c r="C1511">
        <f t="shared" si="282"/>
        <v>0</v>
      </c>
      <c r="D1511" s="32" t="e">
        <f t="shared" si="283"/>
        <v>#N/A</v>
      </c>
      <c r="E1511" s="32" t="e">
        <f>Basic!#REF!</f>
        <v>#REF!</v>
      </c>
      <c r="F1511" s="40"/>
      <c r="G1511" s="80">
        <f>IFERROR(VLOOKUP(A1511,HistData!Y:Z,2,FALSE)/100,G1510)</f>
        <v>0.19510000000000002</v>
      </c>
      <c r="H1511" s="80" t="str">
        <f>_xll.BDH($B$1,"IVOL_MONEYNESS",A1511,A1511,"IVOL_MATURITY=MATURITY_1STM","IVOL_MONEYNESS_LEVEL=MONEY_LVL_100_","DTS=H","FACTOR=.01","DAYS=W")</f>
        <v>#N/A Start Date</v>
      </c>
      <c r="I1511" s="81" t="str">
        <f t="shared" si="284"/>
        <v>#N/A Start Date</v>
      </c>
      <c r="J1511" s="34" t="e">
        <f t="shared" si="276"/>
        <v>#REF!</v>
      </c>
      <c r="K1511" s="35" t="e">
        <f t="shared" si="277"/>
        <v>#VALUE!</v>
      </c>
      <c r="L1511" s="35" t="e">
        <f t="shared" si="278"/>
        <v>#REF!</v>
      </c>
      <c r="M1511" s="35" t="e">
        <f t="shared" si="285"/>
        <v>#REF!</v>
      </c>
      <c r="N1511" s="35" t="e">
        <f t="shared" si="286"/>
        <v>#REF!</v>
      </c>
      <c r="O1511" s="36" t="e">
        <f t="shared" si="287"/>
        <v>#REF!</v>
      </c>
      <c r="Q1511" s="37">
        <f t="shared" si="279"/>
        <v>0</v>
      </c>
      <c r="R1511" s="38" t="e">
        <f t="shared" si="280"/>
        <v>#REF!</v>
      </c>
      <c r="S1511" s="39" t="e">
        <f t="shared" si="281"/>
        <v>#REF!</v>
      </c>
    </row>
    <row r="1512" spans="1:19" x14ac:dyDescent="0.25">
      <c r="A1512" s="2"/>
      <c r="C1512">
        <f t="shared" si="282"/>
        <v>0</v>
      </c>
      <c r="D1512" s="32" t="e">
        <f t="shared" si="283"/>
        <v>#N/A</v>
      </c>
      <c r="E1512" s="32" t="e">
        <f>Basic!#REF!</f>
        <v>#REF!</v>
      </c>
      <c r="F1512" s="40"/>
      <c r="G1512" s="80">
        <f>IFERROR(VLOOKUP(A1512,HistData!Y:Z,2,FALSE)/100,G1511)</f>
        <v>0.19510000000000002</v>
      </c>
      <c r="H1512" s="80" t="str">
        <f>_xll.BDH($B$1,"IVOL_MONEYNESS",A1512,A1512,"IVOL_MATURITY=MATURITY_1STM","IVOL_MONEYNESS_LEVEL=MONEY_LVL_100_","DTS=H","FACTOR=.01","DAYS=W")</f>
        <v>#N/A Start Date</v>
      </c>
      <c r="I1512" s="81" t="str">
        <f t="shared" si="284"/>
        <v>#N/A Start Date</v>
      </c>
      <c r="J1512" s="34" t="e">
        <f t="shared" si="276"/>
        <v>#REF!</v>
      </c>
      <c r="K1512" s="35" t="e">
        <f t="shared" si="277"/>
        <v>#VALUE!</v>
      </c>
      <c r="L1512" s="35" t="e">
        <f t="shared" si="278"/>
        <v>#REF!</v>
      </c>
      <c r="M1512" s="35" t="e">
        <f t="shared" si="285"/>
        <v>#REF!</v>
      </c>
      <c r="N1512" s="35" t="e">
        <f t="shared" si="286"/>
        <v>#REF!</v>
      </c>
      <c r="O1512" s="36" t="e">
        <f t="shared" si="287"/>
        <v>#REF!</v>
      </c>
      <c r="Q1512" s="37">
        <f t="shared" si="279"/>
        <v>0</v>
      </c>
      <c r="R1512" s="38" t="e">
        <f t="shared" si="280"/>
        <v>#REF!</v>
      </c>
      <c r="S1512" s="39" t="e">
        <f t="shared" si="281"/>
        <v>#REF!</v>
      </c>
    </row>
    <row r="1513" spans="1:19" x14ac:dyDescent="0.25">
      <c r="A1513" s="2"/>
      <c r="C1513">
        <f t="shared" si="282"/>
        <v>0</v>
      </c>
      <c r="D1513" s="32" t="e">
        <f t="shared" si="283"/>
        <v>#N/A</v>
      </c>
      <c r="E1513" s="32" t="e">
        <f>Basic!#REF!</f>
        <v>#REF!</v>
      </c>
      <c r="F1513" s="40"/>
      <c r="G1513" s="80">
        <f>IFERROR(VLOOKUP(A1513,HistData!Y:Z,2,FALSE)/100,G1512)</f>
        <v>0.19510000000000002</v>
      </c>
      <c r="H1513" s="80" t="str">
        <f>_xll.BDH($B$1,"IVOL_MONEYNESS",A1513,A1513,"IVOL_MATURITY=MATURITY_1STM","IVOL_MONEYNESS_LEVEL=MONEY_LVL_100_","DTS=H","FACTOR=.01","DAYS=W")</f>
        <v>#N/A Start Date</v>
      </c>
      <c r="I1513" s="81" t="str">
        <f t="shared" si="284"/>
        <v>#N/A Start Date</v>
      </c>
      <c r="J1513" s="34" t="e">
        <f t="shared" si="276"/>
        <v>#REF!</v>
      </c>
      <c r="K1513" s="35" t="e">
        <f t="shared" si="277"/>
        <v>#VALUE!</v>
      </c>
      <c r="L1513" s="35" t="e">
        <f t="shared" si="278"/>
        <v>#REF!</v>
      </c>
      <c r="M1513" s="35" t="e">
        <f t="shared" si="285"/>
        <v>#REF!</v>
      </c>
      <c r="N1513" s="35" t="e">
        <f t="shared" si="286"/>
        <v>#REF!</v>
      </c>
      <c r="O1513" s="36" t="e">
        <f t="shared" si="287"/>
        <v>#REF!</v>
      </c>
      <c r="Q1513" s="37">
        <f t="shared" si="279"/>
        <v>0</v>
      </c>
      <c r="R1513" s="38" t="e">
        <f t="shared" si="280"/>
        <v>#REF!</v>
      </c>
      <c r="S1513" s="39" t="e">
        <f t="shared" si="281"/>
        <v>#REF!</v>
      </c>
    </row>
    <row r="1514" spans="1:19" x14ac:dyDescent="0.25">
      <c r="A1514" s="2"/>
      <c r="C1514">
        <f t="shared" si="282"/>
        <v>0</v>
      </c>
      <c r="D1514" s="32" t="e">
        <f t="shared" si="283"/>
        <v>#N/A</v>
      </c>
      <c r="E1514" s="32" t="e">
        <f>Basic!#REF!</f>
        <v>#REF!</v>
      </c>
      <c r="F1514" s="40"/>
      <c r="G1514" s="80">
        <f>IFERROR(VLOOKUP(A1514,HistData!Y:Z,2,FALSE)/100,G1513)</f>
        <v>0.19510000000000002</v>
      </c>
      <c r="H1514" s="80" t="str">
        <f>_xll.BDH($B$1,"IVOL_MONEYNESS",A1514,A1514,"IVOL_MATURITY=MATURITY_1STM","IVOL_MONEYNESS_LEVEL=MONEY_LVL_100_","DTS=H","FACTOR=.01","DAYS=W")</f>
        <v>#N/A Start Date</v>
      </c>
      <c r="I1514" s="81" t="str">
        <f t="shared" si="284"/>
        <v>#N/A Start Date</v>
      </c>
      <c r="J1514" s="34" t="e">
        <f t="shared" si="276"/>
        <v>#REF!</v>
      </c>
      <c r="K1514" s="35" t="e">
        <f t="shared" si="277"/>
        <v>#VALUE!</v>
      </c>
      <c r="L1514" s="35" t="e">
        <f t="shared" si="278"/>
        <v>#REF!</v>
      </c>
      <c r="M1514" s="35" t="e">
        <f t="shared" si="285"/>
        <v>#REF!</v>
      </c>
      <c r="N1514" s="35" t="e">
        <f t="shared" si="286"/>
        <v>#REF!</v>
      </c>
      <c r="O1514" s="36" t="e">
        <f t="shared" si="287"/>
        <v>#REF!</v>
      </c>
      <c r="Q1514" s="37">
        <f t="shared" si="279"/>
        <v>0</v>
      </c>
      <c r="R1514" s="38" t="e">
        <f t="shared" si="280"/>
        <v>#REF!</v>
      </c>
      <c r="S1514" s="39" t="e">
        <f t="shared" si="281"/>
        <v>#REF!</v>
      </c>
    </row>
    <row r="1515" spans="1:19" x14ac:dyDescent="0.25">
      <c r="A1515" s="2"/>
      <c r="C1515">
        <f t="shared" si="282"/>
        <v>0</v>
      </c>
      <c r="D1515" s="32" t="e">
        <f t="shared" si="283"/>
        <v>#N/A</v>
      </c>
      <c r="E1515" s="32" t="e">
        <f>Basic!#REF!</f>
        <v>#REF!</v>
      </c>
      <c r="F1515" s="40"/>
      <c r="G1515" s="80">
        <f>IFERROR(VLOOKUP(A1515,HistData!Y:Z,2,FALSE)/100,G1514)</f>
        <v>0.19510000000000002</v>
      </c>
      <c r="H1515" s="80" t="str">
        <f>_xll.BDH($B$1,"IVOL_MONEYNESS",A1515,A1515,"IVOL_MATURITY=MATURITY_1STM","IVOL_MONEYNESS_LEVEL=MONEY_LVL_100_","DTS=H","FACTOR=.01","DAYS=W")</f>
        <v>#N/A Start Date</v>
      </c>
      <c r="I1515" s="81" t="str">
        <f t="shared" si="284"/>
        <v>#N/A Start Date</v>
      </c>
      <c r="J1515" s="34" t="e">
        <f t="shared" si="276"/>
        <v>#REF!</v>
      </c>
      <c r="K1515" s="35" t="e">
        <f t="shared" si="277"/>
        <v>#VALUE!</v>
      </c>
      <c r="L1515" s="35" t="e">
        <f t="shared" si="278"/>
        <v>#REF!</v>
      </c>
      <c r="M1515" s="35" t="e">
        <f t="shared" si="285"/>
        <v>#REF!</v>
      </c>
      <c r="N1515" s="35" t="e">
        <f t="shared" si="286"/>
        <v>#REF!</v>
      </c>
      <c r="O1515" s="36" t="e">
        <f t="shared" si="287"/>
        <v>#REF!</v>
      </c>
      <c r="Q1515" s="37">
        <f t="shared" si="279"/>
        <v>0</v>
      </c>
      <c r="R1515" s="38" t="e">
        <f t="shared" si="280"/>
        <v>#REF!</v>
      </c>
      <c r="S1515" s="39" t="e">
        <f t="shared" si="281"/>
        <v>#REF!</v>
      </c>
    </row>
    <row r="1516" spans="1:19" x14ac:dyDescent="0.25">
      <c r="A1516" s="2"/>
      <c r="C1516">
        <f t="shared" si="282"/>
        <v>0</v>
      </c>
      <c r="D1516" s="32" t="e">
        <f t="shared" si="283"/>
        <v>#N/A</v>
      </c>
      <c r="E1516" s="32" t="e">
        <f>Basic!#REF!</f>
        <v>#REF!</v>
      </c>
      <c r="F1516" s="40"/>
      <c r="G1516" s="80">
        <f>IFERROR(VLOOKUP(A1516,HistData!Y:Z,2,FALSE)/100,G1515)</f>
        <v>0.19510000000000002</v>
      </c>
      <c r="H1516" s="80" t="str">
        <f>_xll.BDH($B$1,"IVOL_MONEYNESS",A1516,A1516,"IVOL_MATURITY=MATURITY_1STM","IVOL_MONEYNESS_LEVEL=MONEY_LVL_100_","DTS=H","FACTOR=.01","DAYS=W")</f>
        <v>#N/A Start Date</v>
      </c>
      <c r="I1516" s="81" t="str">
        <f t="shared" si="284"/>
        <v>#N/A Start Date</v>
      </c>
      <c r="J1516" s="34" t="e">
        <f t="shared" si="276"/>
        <v>#REF!</v>
      </c>
      <c r="K1516" s="35" t="e">
        <f t="shared" si="277"/>
        <v>#VALUE!</v>
      </c>
      <c r="L1516" s="35" t="e">
        <f t="shared" si="278"/>
        <v>#REF!</v>
      </c>
      <c r="M1516" s="35" t="e">
        <f t="shared" si="285"/>
        <v>#REF!</v>
      </c>
      <c r="N1516" s="35" t="e">
        <f t="shared" si="286"/>
        <v>#REF!</v>
      </c>
      <c r="O1516" s="36" t="e">
        <f t="shared" si="287"/>
        <v>#REF!</v>
      </c>
      <c r="Q1516" s="37">
        <f t="shared" si="279"/>
        <v>0</v>
      </c>
      <c r="R1516" s="38" t="e">
        <f t="shared" si="280"/>
        <v>#REF!</v>
      </c>
      <c r="S1516" s="39" t="e">
        <f t="shared" si="281"/>
        <v>#REF!</v>
      </c>
    </row>
    <row r="1517" spans="1:19" x14ac:dyDescent="0.25">
      <c r="A1517" s="2"/>
      <c r="C1517">
        <f t="shared" si="282"/>
        <v>0</v>
      </c>
      <c r="D1517" s="32" t="e">
        <f t="shared" si="283"/>
        <v>#N/A</v>
      </c>
      <c r="E1517" s="32" t="e">
        <f>Basic!#REF!</f>
        <v>#REF!</v>
      </c>
      <c r="F1517" s="40"/>
      <c r="G1517" s="80">
        <f>IFERROR(VLOOKUP(A1517,HistData!Y:Z,2,FALSE)/100,G1516)</f>
        <v>0.19510000000000002</v>
      </c>
      <c r="H1517" s="80" t="str">
        <f>_xll.BDH($B$1,"IVOL_MONEYNESS",A1517,A1517,"IVOL_MATURITY=MATURITY_1STM","IVOL_MONEYNESS_LEVEL=MONEY_LVL_100_","DTS=H","FACTOR=.01","DAYS=W")</f>
        <v>#N/A Start Date</v>
      </c>
      <c r="I1517" s="81" t="str">
        <f t="shared" si="284"/>
        <v>#N/A Start Date</v>
      </c>
      <c r="J1517" s="34" t="e">
        <f t="shared" si="276"/>
        <v>#REF!</v>
      </c>
      <c r="K1517" s="35" t="e">
        <f t="shared" si="277"/>
        <v>#VALUE!</v>
      </c>
      <c r="L1517" s="35" t="e">
        <f t="shared" si="278"/>
        <v>#REF!</v>
      </c>
      <c r="M1517" s="35" t="e">
        <f t="shared" si="285"/>
        <v>#REF!</v>
      </c>
      <c r="N1517" s="35" t="e">
        <f t="shared" si="286"/>
        <v>#REF!</v>
      </c>
      <c r="O1517" s="36" t="e">
        <f t="shared" si="287"/>
        <v>#REF!</v>
      </c>
      <c r="Q1517" s="37">
        <f t="shared" si="279"/>
        <v>0</v>
      </c>
      <c r="R1517" s="38" t="e">
        <f t="shared" si="280"/>
        <v>#REF!</v>
      </c>
      <c r="S1517" s="39" t="e">
        <f t="shared" si="281"/>
        <v>#REF!</v>
      </c>
    </row>
    <row r="1518" spans="1:19" x14ac:dyDescent="0.25">
      <c r="A1518" s="2"/>
      <c r="C1518">
        <f t="shared" si="282"/>
        <v>0</v>
      </c>
      <c r="D1518" s="32" t="e">
        <f t="shared" si="283"/>
        <v>#N/A</v>
      </c>
      <c r="E1518" s="32" t="e">
        <f>Basic!#REF!</f>
        <v>#REF!</v>
      </c>
      <c r="F1518" s="40"/>
      <c r="G1518" s="80">
        <f>IFERROR(VLOOKUP(A1518,HistData!Y:Z,2,FALSE)/100,G1517)</f>
        <v>0.19510000000000002</v>
      </c>
      <c r="H1518" s="80" t="str">
        <f>_xll.BDH($B$1,"IVOL_MONEYNESS",A1518,A1518,"IVOL_MATURITY=MATURITY_1STM","IVOL_MONEYNESS_LEVEL=MONEY_LVL_100_","DTS=H","FACTOR=.01","DAYS=W")</f>
        <v>#N/A Start Date</v>
      </c>
      <c r="I1518" s="81" t="str">
        <f t="shared" si="284"/>
        <v>#N/A Start Date</v>
      </c>
      <c r="J1518" s="34" t="e">
        <f t="shared" si="276"/>
        <v>#REF!</v>
      </c>
      <c r="K1518" s="35" t="e">
        <f t="shared" si="277"/>
        <v>#VALUE!</v>
      </c>
      <c r="L1518" s="35" t="e">
        <f t="shared" si="278"/>
        <v>#REF!</v>
      </c>
      <c r="M1518" s="35" t="e">
        <f t="shared" si="285"/>
        <v>#REF!</v>
      </c>
      <c r="N1518" s="35" t="e">
        <f t="shared" si="286"/>
        <v>#REF!</v>
      </c>
      <c r="O1518" s="36" t="e">
        <f t="shared" si="287"/>
        <v>#REF!</v>
      </c>
      <c r="Q1518" s="37">
        <f t="shared" si="279"/>
        <v>0</v>
      </c>
      <c r="R1518" s="38" t="e">
        <f t="shared" si="280"/>
        <v>#REF!</v>
      </c>
      <c r="S1518" s="39" t="e">
        <f t="shared" si="281"/>
        <v>#REF!</v>
      </c>
    </row>
    <row r="1519" spans="1:19" x14ac:dyDescent="0.25">
      <c r="A1519" s="2"/>
      <c r="C1519">
        <f t="shared" si="282"/>
        <v>0</v>
      </c>
      <c r="D1519" s="32" t="e">
        <f t="shared" si="283"/>
        <v>#N/A</v>
      </c>
      <c r="E1519" s="32" t="e">
        <f>Basic!#REF!</f>
        <v>#REF!</v>
      </c>
      <c r="F1519" s="40"/>
      <c r="G1519" s="80">
        <f>IFERROR(VLOOKUP(A1519,HistData!Y:Z,2,FALSE)/100,G1518)</f>
        <v>0.19510000000000002</v>
      </c>
      <c r="H1519" s="80" t="str">
        <f>_xll.BDH($B$1,"IVOL_MONEYNESS",A1519,A1519,"IVOL_MATURITY=MATURITY_1STM","IVOL_MONEYNESS_LEVEL=MONEY_LVL_100_","DTS=H","FACTOR=.01","DAYS=W")</f>
        <v>#N/A Start Date</v>
      </c>
      <c r="I1519" s="81" t="str">
        <f t="shared" si="284"/>
        <v>#N/A Start Date</v>
      </c>
      <c r="J1519" s="34" t="e">
        <f t="shared" si="276"/>
        <v>#REF!</v>
      </c>
      <c r="K1519" s="35" t="e">
        <f t="shared" si="277"/>
        <v>#VALUE!</v>
      </c>
      <c r="L1519" s="35" t="e">
        <f t="shared" si="278"/>
        <v>#REF!</v>
      </c>
      <c r="M1519" s="35" t="e">
        <f t="shared" si="285"/>
        <v>#REF!</v>
      </c>
      <c r="N1519" s="35" t="e">
        <f t="shared" si="286"/>
        <v>#REF!</v>
      </c>
      <c r="O1519" s="36" t="e">
        <f t="shared" si="287"/>
        <v>#REF!</v>
      </c>
      <c r="Q1519" s="37">
        <f t="shared" si="279"/>
        <v>0</v>
      </c>
      <c r="R1519" s="38" t="e">
        <f t="shared" si="280"/>
        <v>#REF!</v>
      </c>
      <c r="S1519" s="39" t="e">
        <f t="shared" si="281"/>
        <v>#REF!</v>
      </c>
    </row>
    <row r="1520" spans="1:19" x14ac:dyDescent="0.25">
      <c r="A1520" s="2"/>
      <c r="C1520">
        <f t="shared" si="282"/>
        <v>0</v>
      </c>
      <c r="D1520" s="32" t="e">
        <f t="shared" si="283"/>
        <v>#N/A</v>
      </c>
      <c r="E1520" s="32" t="e">
        <f>Basic!#REF!</f>
        <v>#REF!</v>
      </c>
      <c r="F1520" s="40"/>
      <c r="G1520" s="80">
        <f>IFERROR(VLOOKUP(A1520,HistData!Y:Z,2,FALSE)/100,G1519)</f>
        <v>0.19510000000000002</v>
      </c>
      <c r="H1520" s="80" t="str">
        <f>_xll.BDH($B$1,"IVOL_MONEYNESS",A1520,A1520,"IVOL_MATURITY=MATURITY_1STM","IVOL_MONEYNESS_LEVEL=MONEY_LVL_100_","DTS=H","FACTOR=.01","DAYS=W")</f>
        <v>#N/A Start Date</v>
      </c>
      <c r="I1520" s="81" t="str">
        <f t="shared" si="284"/>
        <v>#N/A Start Date</v>
      </c>
      <c r="J1520" s="34" t="e">
        <f t="shared" si="276"/>
        <v>#REF!</v>
      </c>
      <c r="K1520" s="35" t="e">
        <f t="shared" si="277"/>
        <v>#VALUE!</v>
      </c>
      <c r="L1520" s="35" t="e">
        <f t="shared" si="278"/>
        <v>#REF!</v>
      </c>
      <c r="M1520" s="35" t="e">
        <f t="shared" si="285"/>
        <v>#REF!</v>
      </c>
      <c r="N1520" s="35" t="e">
        <f t="shared" si="286"/>
        <v>#REF!</v>
      </c>
      <c r="O1520" s="36" t="e">
        <f t="shared" si="287"/>
        <v>#REF!</v>
      </c>
      <c r="Q1520" s="37">
        <f t="shared" si="279"/>
        <v>0</v>
      </c>
      <c r="R1520" s="38" t="e">
        <f t="shared" si="280"/>
        <v>#REF!</v>
      </c>
      <c r="S1520" s="39" t="e">
        <f t="shared" si="281"/>
        <v>#REF!</v>
      </c>
    </row>
    <row r="1521" spans="1:19" x14ac:dyDescent="0.25">
      <c r="A1521" s="2"/>
      <c r="C1521">
        <f t="shared" si="282"/>
        <v>0</v>
      </c>
      <c r="D1521" s="32" t="e">
        <f t="shared" si="283"/>
        <v>#N/A</v>
      </c>
      <c r="E1521" s="32" t="e">
        <f>Basic!#REF!</f>
        <v>#REF!</v>
      </c>
      <c r="F1521" s="40"/>
      <c r="G1521" s="80">
        <f>IFERROR(VLOOKUP(A1521,HistData!Y:Z,2,FALSE)/100,G1520)</f>
        <v>0.19510000000000002</v>
      </c>
      <c r="H1521" s="80" t="str">
        <f>_xll.BDH($B$1,"IVOL_MONEYNESS",A1521,A1521,"IVOL_MATURITY=MATURITY_1STM","IVOL_MONEYNESS_LEVEL=MONEY_LVL_100_","DTS=H","FACTOR=.01","DAYS=W")</f>
        <v>#N/A Start Date</v>
      </c>
      <c r="I1521" s="81" t="str">
        <f t="shared" si="284"/>
        <v>#N/A Start Date</v>
      </c>
      <c r="J1521" s="34" t="e">
        <f t="shared" si="276"/>
        <v>#REF!</v>
      </c>
      <c r="K1521" s="35" t="e">
        <f t="shared" si="277"/>
        <v>#VALUE!</v>
      </c>
      <c r="L1521" s="35" t="e">
        <f t="shared" si="278"/>
        <v>#REF!</v>
      </c>
      <c r="M1521" s="35" t="e">
        <f t="shared" si="285"/>
        <v>#REF!</v>
      </c>
      <c r="N1521" s="35" t="e">
        <f t="shared" si="286"/>
        <v>#REF!</v>
      </c>
      <c r="O1521" s="36" t="e">
        <f t="shared" si="287"/>
        <v>#REF!</v>
      </c>
      <c r="Q1521" s="37">
        <f t="shared" si="279"/>
        <v>0</v>
      </c>
      <c r="R1521" s="38" t="e">
        <f t="shared" si="280"/>
        <v>#REF!</v>
      </c>
      <c r="S1521" s="39" t="e">
        <f t="shared" si="281"/>
        <v>#REF!</v>
      </c>
    </row>
    <row r="1522" spans="1:19" x14ac:dyDescent="0.25">
      <c r="A1522" s="2"/>
      <c r="C1522">
        <f t="shared" si="282"/>
        <v>0</v>
      </c>
      <c r="D1522" s="32" t="e">
        <f t="shared" si="283"/>
        <v>#N/A</v>
      </c>
      <c r="E1522" s="32" t="e">
        <f>Basic!#REF!</f>
        <v>#REF!</v>
      </c>
      <c r="F1522" s="40"/>
      <c r="G1522" s="80">
        <f>IFERROR(VLOOKUP(A1522,HistData!Y:Z,2,FALSE)/100,G1521)</f>
        <v>0.19510000000000002</v>
      </c>
      <c r="H1522" s="80" t="str">
        <f>_xll.BDH($B$1,"IVOL_MONEYNESS",A1522,A1522,"IVOL_MATURITY=MATURITY_1STM","IVOL_MONEYNESS_LEVEL=MONEY_LVL_100_","DTS=H","FACTOR=.01","DAYS=W")</f>
        <v>#N/A Start Date</v>
      </c>
      <c r="I1522" s="81" t="str">
        <f t="shared" si="284"/>
        <v>#N/A Start Date</v>
      </c>
      <c r="J1522" s="34" t="e">
        <f t="shared" si="276"/>
        <v>#REF!</v>
      </c>
      <c r="K1522" s="35" t="e">
        <f t="shared" si="277"/>
        <v>#VALUE!</v>
      </c>
      <c r="L1522" s="35" t="e">
        <f t="shared" si="278"/>
        <v>#REF!</v>
      </c>
      <c r="M1522" s="35" t="e">
        <f t="shared" si="285"/>
        <v>#REF!</v>
      </c>
      <c r="N1522" s="35" t="e">
        <f t="shared" si="286"/>
        <v>#REF!</v>
      </c>
      <c r="O1522" s="36" t="e">
        <f t="shared" si="287"/>
        <v>#REF!</v>
      </c>
      <c r="Q1522" s="37">
        <f t="shared" si="279"/>
        <v>0</v>
      </c>
      <c r="R1522" s="38" t="e">
        <f t="shared" si="280"/>
        <v>#REF!</v>
      </c>
      <c r="S1522" s="39" t="e">
        <f t="shared" si="281"/>
        <v>#REF!</v>
      </c>
    </row>
    <row r="1523" spans="1:19" x14ac:dyDescent="0.25">
      <c r="A1523" s="2"/>
      <c r="C1523">
        <f t="shared" si="282"/>
        <v>0</v>
      </c>
      <c r="D1523" s="32" t="e">
        <f t="shared" si="283"/>
        <v>#N/A</v>
      </c>
      <c r="E1523" s="32" t="e">
        <f>Basic!#REF!</f>
        <v>#REF!</v>
      </c>
      <c r="F1523" s="40"/>
      <c r="G1523" s="80">
        <f>IFERROR(VLOOKUP(A1523,HistData!Y:Z,2,FALSE)/100,G1522)</f>
        <v>0.19510000000000002</v>
      </c>
      <c r="H1523" s="80" t="str">
        <f>_xll.BDH($B$1,"IVOL_MONEYNESS",A1523,A1523,"IVOL_MATURITY=MATURITY_1STM","IVOL_MONEYNESS_LEVEL=MONEY_LVL_100_","DTS=H","FACTOR=.01","DAYS=W")</f>
        <v>#N/A Start Date</v>
      </c>
      <c r="I1523" s="81" t="str">
        <f t="shared" si="284"/>
        <v>#N/A Start Date</v>
      </c>
      <c r="J1523" s="34" t="e">
        <f t="shared" si="276"/>
        <v>#REF!</v>
      </c>
      <c r="K1523" s="35" t="e">
        <f t="shared" si="277"/>
        <v>#VALUE!</v>
      </c>
      <c r="L1523" s="35" t="e">
        <f t="shared" si="278"/>
        <v>#REF!</v>
      </c>
      <c r="M1523" s="35" t="e">
        <f t="shared" si="285"/>
        <v>#REF!</v>
      </c>
      <c r="N1523" s="35" t="e">
        <f t="shared" si="286"/>
        <v>#REF!</v>
      </c>
      <c r="O1523" s="36" t="e">
        <f t="shared" si="287"/>
        <v>#REF!</v>
      </c>
      <c r="Q1523" s="37">
        <f t="shared" si="279"/>
        <v>0</v>
      </c>
      <c r="R1523" s="38" t="e">
        <f t="shared" si="280"/>
        <v>#REF!</v>
      </c>
      <c r="S1523" s="39" t="e">
        <f t="shared" si="281"/>
        <v>#REF!</v>
      </c>
    </row>
    <row r="1524" spans="1:19" x14ac:dyDescent="0.25">
      <c r="A1524" s="2"/>
      <c r="C1524">
        <f t="shared" si="282"/>
        <v>0</v>
      </c>
      <c r="D1524" s="32" t="e">
        <f t="shared" si="283"/>
        <v>#N/A</v>
      </c>
      <c r="E1524" s="32" t="e">
        <f>Basic!#REF!</f>
        <v>#REF!</v>
      </c>
      <c r="F1524" s="40"/>
      <c r="G1524" s="80">
        <f>IFERROR(VLOOKUP(A1524,HistData!Y:Z,2,FALSE)/100,G1523)</f>
        <v>0.19510000000000002</v>
      </c>
      <c r="H1524" s="80" t="str">
        <f>_xll.BDH($B$1,"IVOL_MONEYNESS",A1524,A1524,"IVOL_MATURITY=MATURITY_1STM","IVOL_MONEYNESS_LEVEL=MONEY_LVL_100_","DTS=H","FACTOR=.01","DAYS=W")</f>
        <v>#N/A Start Date</v>
      </c>
      <c r="I1524" s="81" t="str">
        <f t="shared" si="284"/>
        <v>#N/A Start Date</v>
      </c>
      <c r="J1524" s="34" t="e">
        <f t="shared" si="276"/>
        <v>#REF!</v>
      </c>
      <c r="K1524" s="35" t="e">
        <f t="shared" si="277"/>
        <v>#VALUE!</v>
      </c>
      <c r="L1524" s="35" t="e">
        <f t="shared" si="278"/>
        <v>#REF!</v>
      </c>
      <c r="M1524" s="35" t="e">
        <f t="shared" si="285"/>
        <v>#REF!</v>
      </c>
      <c r="N1524" s="35" t="e">
        <f t="shared" si="286"/>
        <v>#REF!</v>
      </c>
      <c r="O1524" s="36" t="e">
        <f t="shared" si="287"/>
        <v>#REF!</v>
      </c>
      <c r="Q1524" s="37">
        <f t="shared" si="279"/>
        <v>0</v>
      </c>
      <c r="R1524" s="38" t="e">
        <f t="shared" si="280"/>
        <v>#REF!</v>
      </c>
      <c r="S1524" s="39" t="e">
        <f t="shared" si="281"/>
        <v>#REF!</v>
      </c>
    </row>
    <row r="1525" spans="1:19" x14ac:dyDescent="0.25">
      <c r="A1525" s="2"/>
      <c r="C1525">
        <f t="shared" si="282"/>
        <v>0</v>
      </c>
      <c r="D1525" s="32" t="e">
        <f t="shared" si="283"/>
        <v>#N/A</v>
      </c>
      <c r="E1525" s="32" t="e">
        <f>Basic!#REF!</f>
        <v>#REF!</v>
      </c>
      <c r="F1525" s="40"/>
      <c r="G1525" s="80">
        <f>IFERROR(VLOOKUP(A1525,HistData!Y:Z,2,FALSE)/100,G1524)</f>
        <v>0.19510000000000002</v>
      </c>
      <c r="H1525" s="80" t="str">
        <f>_xll.BDH($B$1,"IVOL_MONEYNESS",A1525,A1525,"IVOL_MATURITY=MATURITY_1STM","IVOL_MONEYNESS_LEVEL=MONEY_LVL_100_","DTS=H","FACTOR=.01","DAYS=W")</f>
        <v>#N/A Start Date</v>
      </c>
      <c r="I1525" s="81" t="str">
        <f t="shared" si="284"/>
        <v>#N/A Start Date</v>
      </c>
      <c r="J1525" s="34" t="e">
        <f t="shared" si="276"/>
        <v>#REF!</v>
      </c>
      <c r="K1525" s="35" t="e">
        <f t="shared" si="277"/>
        <v>#VALUE!</v>
      </c>
      <c r="L1525" s="35" t="e">
        <f t="shared" si="278"/>
        <v>#REF!</v>
      </c>
      <c r="M1525" s="35" t="e">
        <f t="shared" si="285"/>
        <v>#REF!</v>
      </c>
      <c r="N1525" s="35" t="e">
        <f t="shared" si="286"/>
        <v>#REF!</v>
      </c>
      <c r="O1525" s="36" t="e">
        <f t="shared" si="287"/>
        <v>#REF!</v>
      </c>
      <c r="Q1525" s="37">
        <f t="shared" si="279"/>
        <v>0</v>
      </c>
      <c r="R1525" s="38" t="e">
        <f t="shared" si="280"/>
        <v>#REF!</v>
      </c>
      <c r="S1525" s="39" t="e">
        <f t="shared" si="281"/>
        <v>#REF!</v>
      </c>
    </row>
    <row r="1526" spans="1:19" x14ac:dyDescent="0.25">
      <c r="A1526" s="2"/>
      <c r="C1526">
        <f t="shared" si="282"/>
        <v>0</v>
      </c>
      <c r="D1526" s="32" t="e">
        <f t="shared" si="283"/>
        <v>#N/A</v>
      </c>
      <c r="E1526" s="32" t="e">
        <f>Basic!#REF!</f>
        <v>#REF!</v>
      </c>
      <c r="F1526" s="40"/>
      <c r="G1526" s="80">
        <f>IFERROR(VLOOKUP(A1526,HistData!Y:Z,2,FALSE)/100,G1525)</f>
        <v>0.19510000000000002</v>
      </c>
      <c r="H1526" s="80" t="str">
        <f>_xll.BDH($B$1,"IVOL_MONEYNESS",A1526,A1526,"IVOL_MATURITY=MATURITY_1STM","IVOL_MONEYNESS_LEVEL=MONEY_LVL_100_","DTS=H","FACTOR=.01","DAYS=W")</f>
        <v>#N/A Start Date</v>
      </c>
      <c r="I1526" s="81" t="str">
        <f t="shared" si="284"/>
        <v>#N/A Start Date</v>
      </c>
      <c r="J1526" s="34" t="e">
        <f t="shared" si="276"/>
        <v>#REF!</v>
      </c>
      <c r="K1526" s="35" t="e">
        <f t="shared" si="277"/>
        <v>#VALUE!</v>
      </c>
      <c r="L1526" s="35" t="e">
        <f t="shared" si="278"/>
        <v>#REF!</v>
      </c>
      <c r="M1526" s="35" t="e">
        <f t="shared" si="285"/>
        <v>#REF!</v>
      </c>
      <c r="N1526" s="35" t="e">
        <f t="shared" si="286"/>
        <v>#REF!</v>
      </c>
      <c r="O1526" s="36" t="e">
        <f t="shared" si="287"/>
        <v>#REF!</v>
      </c>
      <c r="Q1526" s="37">
        <f t="shared" si="279"/>
        <v>0</v>
      </c>
      <c r="R1526" s="38" t="e">
        <f t="shared" si="280"/>
        <v>#REF!</v>
      </c>
      <c r="S1526" s="39" t="e">
        <f t="shared" si="281"/>
        <v>#REF!</v>
      </c>
    </row>
    <row r="1527" spans="1:19" x14ac:dyDescent="0.25">
      <c r="A1527" s="2"/>
      <c r="C1527">
        <f t="shared" si="282"/>
        <v>0</v>
      </c>
      <c r="D1527" s="32" t="e">
        <f t="shared" si="283"/>
        <v>#N/A</v>
      </c>
      <c r="E1527" s="32" t="e">
        <f>Basic!#REF!</f>
        <v>#REF!</v>
      </c>
      <c r="F1527" s="40"/>
      <c r="G1527" s="80">
        <f>IFERROR(VLOOKUP(A1527,HistData!Y:Z,2,FALSE)/100,G1526)</f>
        <v>0.19510000000000002</v>
      </c>
      <c r="H1527" s="80" t="str">
        <f>_xll.BDH($B$1,"IVOL_MONEYNESS",A1527,A1527,"IVOL_MATURITY=MATURITY_1STM","IVOL_MONEYNESS_LEVEL=MONEY_LVL_100_","DTS=H","FACTOR=.01","DAYS=W")</f>
        <v>#N/A Start Date</v>
      </c>
      <c r="I1527" s="81" t="str">
        <f t="shared" si="284"/>
        <v>#N/A Start Date</v>
      </c>
      <c r="J1527" s="34" t="e">
        <f t="shared" si="276"/>
        <v>#REF!</v>
      </c>
      <c r="K1527" s="35" t="e">
        <f t="shared" si="277"/>
        <v>#VALUE!</v>
      </c>
      <c r="L1527" s="35" t="e">
        <f t="shared" si="278"/>
        <v>#REF!</v>
      </c>
      <c r="M1527" s="35" t="e">
        <f t="shared" si="285"/>
        <v>#REF!</v>
      </c>
      <c r="N1527" s="35" t="e">
        <f t="shared" si="286"/>
        <v>#REF!</v>
      </c>
      <c r="O1527" s="36" t="e">
        <f t="shared" si="287"/>
        <v>#REF!</v>
      </c>
      <c r="Q1527" s="37">
        <f t="shared" si="279"/>
        <v>0</v>
      </c>
      <c r="R1527" s="38" t="e">
        <f t="shared" si="280"/>
        <v>#REF!</v>
      </c>
      <c r="S1527" s="39" t="e">
        <f t="shared" si="281"/>
        <v>#REF!</v>
      </c>
    </row>
    <row r="1528" spans="1:19" x14ac:dyDescent="0.25">
      <c r="A1528" s="2"/>
      <c r="C1528">
        <f t="shared" si="282"/>
        <v>0</v>
      </c>
      <c r="D1528" s="32" t="e">
        <f t="shared" si="283"/>
        <v>#N/A</v>
      </c>
      <c r="E1528" s="32" t="e">
        <f>Basic!#REF!</f>
        <v>#REF!</v>
      </c>
      <c r="F1528" s="40"/>
      <c r="G1528" s="80">
        <f>IFERROR(VLOOKUP(A1528,HistData!Y:Z,2,FALSE)/100,G1527)</f>
        <v>0.19510000000000002</v>
      </c>
      <c r="H1528" s="80" t="str">
        <f>_xll.BDH($B$1,"IVOL_MONEYNESS",A1528,A1528,"IVOL_MATURITY=MATURITY_1STM","IVOL_MONEYNESS_LEVEL=MONEY_LVL_100_","DTS=H","FACTOR=.01","DAYS=W")</f>
        <v>#N/A Start Date</v>
      </c>
      <c r="I1528" s="81" t="str">
        <f t="shared" si="284"/>
        <v>#N/A Start Date</v>
      </c>
      <c r="J1528" s="34" t="e">
        <f t="shared" si="276"/>
        <v>#REF!</v>
      </c>
      <c r="K1528" s="35" t="e">
        <f t="shared" si="277"/>
        <v>#VALUE!</v>
      </c>
      <c r="L1528" s="35" t="e">
        <f t="shared" si="278"/>
        <v>#REF!</v>
      </c>
      <c r="M1528" s="35" t="e">
        <f t="shared" si="285"/>
        <v>#REF!</v>
      </c>
      <c r="N1528" s="35" t="e">
        <f t="shared" si="286"/>
        <v>#REF!</v>
      </c>
      <c r="O1528" s="36" t="e">
        <f t="shared" si="287"/>
        <v>#REF!</v>
      </c>
      <c r="Q1528" s="37">
        <f t="shared" si="279"/>
        <v>0</v>
      </c>
      <c r="R1528" s="38" t="e">
        <f t="shared" si="280"/>
        <v>#REF!</v>
      </c>
      <c r="S1528" s="39" t="e">
        <f t="shared" si="281"/>
        <v>#REF!</v>
      </c>
    </row>
    <row r="1529" spans="1:19" x14ac:dyDescent="0.25">
      <c r="A1529" s="2"/>
      <c r="C1529">
        <f t="shared" si="282"/>
        <v>0</v>
      </c>
      <c r="D1529" s="32" t="e">
        <f t="shared" si="283"/>
        <v>#N/A</v>
      </c>
      <c r="E1529" s="32" t="e">
        <f>Basic!#REF!</f>
        <v>#REF!</v>
      </c>
      <c r="F1529" s="40"/>
      <c r="G1529" s="80">
        <f>IFERROR(VLOOKUP(A1529,HistData!Y:Z,2,FALSE)/100,G1528)</f>
        <v>0.19510000000000002</v>
      </c>
      <c r="H1529" s="80" t="str">
        <f>_xll.BDH($B$1,"IVOL_MONEYNESS",A1529,A1529,"IVOL_MATURITY=MATURITY_1STM","IVOL_MONEYNESS_LEVEL=MONEY_LVL_100_","DTS=H","FACTOR=.01","DAYS=W")</f>
        <v>#N/A Start Date</v>
      </c>
      <c r="I1529" s="81" t="str">
        <f t="shared" si="284"/>
        <v>#N/A Start Date</v>
      </c>
      <c r="J1529" s="34" t="e">
        <f t="shared" si="276"/>
        <v>#REF!</v>
      </c>
      <c r="K1529" s="35" t="e">
        <f t="shared" si="277"/>
        <v>#VALUE!</v>
      </c>
      <c r="L1529" s="35" t="e">
        <f t="shared" si="278"/>
        <v>#REF!</v>
      </c>
      <c r="M1529" s="35" t="e">
        <f t="shared" si="285"/>
        <v>#REF!</v>
      </c>
      <c r="N1529" s="35" t="e">
        <f t="shared" si="286"/>
        <v>#REF!</v>
      </c>
      <c r="O1529" s="36" t="e">
        <f t="shared" si="287"/>
        <v>#REF!</v>
      </c>
      <c r="Q1529" s="37">
        <f t="shared" si="279"/>
        <v>0</v>
      </c>
      <c r="R1529" s="38" t="e">
        <f t="shared" si="280"/>
        <v>#REF!</v>
      </c>
      <c r="S1529" s="39" t="e">
        <f t="shared" si="281"/>
        <v>#REF!</v>
      </c>
    </row>
    <row r="1530" spans="1:19" x14ac:dyDescent="0.25">
      <c r="A1530" s="2"/>
      <c r="C1530">
        <f t="shared" si="282"/>
        <v>0</v>
      </c>
      <c r="D1530" s="32" t="e">
        <f t="shared" si="283"/>
        <v>#N/A</v>
      </c>
      <c r="E1530" s="32" t="e">
        <f>Basic!#REF!</f>
        <v>#REF!</v>
      </c>
      <c r="F1530" s="40"/>
      <c r="G1530" s="80">
        <f>IFERROR(VLOOKUP(A1530,HistData!Y:Z,2,FALSE)/100,G1529)</f>
        <v>0.19510000000000002</v>
      </c>
      <c r="H1530" s="80" t="str">
        <f>_xll.BDH($B$1,"IVOL_MONEYNESS",A1530,A1530,"IVOL_MATURITY=MATURITY_1STM","IVOL_MONEYNESS_LEVEL=MONEY_LVL_100_","DTS=H","FACTOR=.01","DAYS=W")</f>
        <v>#N/A Start Date</v>
      </c>
      <c r="I1530" s="81" t="str">
        <f t="shared" si="284"/>
        <v>#N/A Start Date</v>
      </c>
      <c r="J1530" s="34" t="e">
        <f t="shared" si="276"/>
        <v>#REF!</v>
      </c>
      <c r="K1530" s="35" t="e">
        <f t="shared" si="277"/>
        <v>#VALUE!</v>
      </c>
      <c r="L1530" s="35" t="e">
        <f t="shared" si="278"/>
        <v>#REF!</v>
      </c>
      <c r="M1530" s="35" t="e">
        <f t="shared" si="285"/>
        <v>#REF!</v>
      </c>
      <c r="N1530" s="35" t="e">
        <f t="shared" si="286"/>
        <v>#REF!</v>
      </c>
      <c r="O1530" s="36" t="e">
        <f t="shared" si="287"/>
        <v>#REF!</v>
      </c>
      <c r="Q1530" s="37">
        <f t="shared" si="279"/>
        <v>0</v>
      </c>
      <c r="R1530" s="38" t="e">
        <f t="shared" si="280"/>
        <v>#REF!</v>
      </c>
      <c r="S1530" s="39" t="e">
        <f t="shared" si="281"/>
        <v>#REF!</v>
      </c>
    </row>
    <row r="1531" spans="1:19" x14ac:dyDescent="0.25">
      <c r="A1531" s="2"/>
      <c r="C1531">
        <f t="shared" si="282"/>
        <v>0</v>
      </c>
      <c r="D1531" s="32" t="e">
        <f t="shared" si="283"/>
        <v>#N/A</v>
      </c>
      <c r="E1531" s="32" t="e">
        <f>Basic!#REF!</f>
        <v>#REF!</v>
      </c>
      <c r="F1531" s="40"/>
      <c r="G1531" s="80">
        <f>IFERROR(VLOOKUP(A1531,HistData!Y:Z,2,FALSE)/100,G1530)</f>
        <v>0.19510000000000002</v>
      </c>
      <c r="H1531" s="80" t="str">
        <f>_xll.BDH($B$1,"IVOL_MONEYNESS",A1531,A1531,"IVOL_MATURITY=MATURITY_1STM","IVOL_MONEYNESS_LEVEL=MONEY_LVL_100_","DTS=H","FACTOR=.01","DAYS=W")</f>
        <v>#N/A Start Date</v>
      </c>
      <c r="I1531" s="81" t="str">
        <f t="shared" si="284"/>
        <v>#N/A Start Date</v>
      </c>
      <c r="J1531" s="34" t="e">
        <f t="shared" si="276"/>
        <v>#REF!</v>
      </c>
      <c r="K1531" s="35" t="e">
        <f t="shared" si="277"/>
        <v>#VALUE!</v>
      </c>
      <c r="L1531" s="35" t="e">
        <f t="shared" si="278"/>
        <v>#REF!</v>
      </c>
      <c r="M1531" s="35" t="e">
        <f t="shared" si="285"/>
        <v>#REF!</v>
      </c>
      <c r="N1531" s="35" t="e">
        <f t="shared" si="286"/>
        <v>#REF!</v>
      </c>
      <c r="O1531" s="36" t="e">
        <f t="shared" si="287"/>
        <v>#REF!</v>
      </c>
      <c r="Q1531" s="37">
        <f t="shared" si="279"/>
        <v>0</v>
      </c>
      <c r="R1531" s="38" t="e">
        <f t="shared" si="280"/>
        <v>#REF!</v>
      </c>
      <c r="S1531" s="39" t="e">
        <f t="shared" si="281"/>
        <v>#REF!</v>
      </c>
    </row>
    <row r="1532" spans="1:19" x14ac:dyDescent="0.25">
      <c r="A1532" s="2"/>
      <c r="C1532">
        <f t="shared" si="282"/>
        <v>0</v>
      </c>
      <c r="D1532" s="32" t="e">
        <f t="shared" si="283"/>
        <v>#N/A</v>
      </c>
      <c r="E1532" s="32" t="e">
        <f>Basic!#REF!</f>
        <v>#REF!</v>
      </c>
      <c r="F1532" s="40"/>
      <c r="G1532" s="80">
        <f>IFERROR(VLOOKUP(A1532,HistData!Y:Z,2,FALSE)/100,G1531)</f>
        <v>0.19510000000000002</v>
      </c>
      <c r="H1532" s="80" t="str">
        <f>_xll.BDH($B$1,"IVOL_MONEYNESS",A1532,A1532,"IVOL_MATURITY=MATURITY_1STM","IVOL_MONEYNESS_LEVEL=MONEY_LVL_100_","DTS=H","FACTOR=.01","DAYS=W")</f>
        <v>#N/A Start Date</v>
      </c>
      <c r="I1532" s="81" t="str">
        <f t="shared" si="284"/>
        <v>#N/A Start Date</v>
      </c>
      <c r="J1532" s="34" t="e">
        <f t="shared" si="276"/>
        <v>#REF!</v>
      </c>
      <c r="K1532" s="35" t="e">
        <f t="shared" si="277"/>
        <v>#VALUE!</v>
      </c>
      <c r="L1532" s="35" t="e">
        <f t="shared" si="278"/>
        <v>#REF!</v>
      </c>
      <c r="M1532" s="35" t="e">
        <f t="shared" si="285"/>
        <v>#REF!</v>
      </c>
      <c r="N1532" s="35" t="e">
        <f t="shared" si="286"/>
        <v>#REF!</v>
      </c>
      <c r="O1532" s="36" t="e">
        <f t="shared" si="287"/>
        <v>#REF!</v>
      </c>
      <c r="Q1532" s="37">
        <f t="shared" si="279"/>
        <v>0</v>
      </c>
      <c r="R1532" s="38" t="e">
        <f t="shared" si="280"/>
        <v>#REF!</v>
      </c>
      <c r="S1532" s="39" t="e">
        <f t="shared" si="281"/>
        <v>#REF!</v>
      </c>
    </row>
    <row r="1533" spans="1:19" x14ac:dyDescent="0.25">
      <c r="A1533" s="2"/>
      <c r="C1533">
        <f t="shared" si="282"/>
        <v>0</v>
      </c>
      <c r="D1533" s="32" t="e">
        <f t="shared" si="283"/>
        <v>#N/A</v>
      </c>
      <c r="E1533" s="32" t="e">
        <f>Basic!#REF!</f>
        <v>#REF!</v>
      </c>
      <c r="F1533" s="40"/>
      <c r="G1533" s="80">
        <f>IFERROR(VLOOKUP(A1533,HistData!Y:Z,2,FALSE)/100,G1532)</f>
        <v>0.19510000000000002</v>
      </c>
      <c r="H1533" s="80" t="str">
        <f>_xll.BDH($B$1,"IVOL_MONEYNESS",A1533,A1533,"IVOL_MATURITY=MATURITY_1STM","IVOL_MONEYNESS_LEVEL=MONEY_LVL_100_","DTS=H","FACTOR=.01","DAYS=W")</f>
        <v>#N/A Start Date</v>
      </c>
      <c r="I1533" s="81" t="str">
        <f t="shared" si="284"/>
        <v>#N/A Start Date</v>
      </c>
      <c r="J1533" s="34" t="e">
        <f t="shared" si="276"/>
        <v>#REF!</v>
      </c>
      <c r="K1533" s="35" t="e">
        <f t="shared" si="277"/>
        <v>#VALUE!</v>
      </c>
      <c r="L1533" s="35" t="e">
        <f t="shared" si="278"/>
        <v>#REF!</v>
      </c>
      <c r="M1533" s="35" t="e">
        <f t="shared" si="285"/>
        <v>#REF!</v>
      </c>
      <c r="N1533" s="35" t="e">
        <f t="shared" si="286"/>
        <v>#REF!</v>
      </c>
      <c r="O1533" s="36" t="e">
        <f t="shared" si="287"/>
        <v>#REF!</v>
      </c>
      <c r="Q1533" s="37">
        <f t="shared" si="279"/>
        <v>0</v>
      </c>
      <c r="R1533" s="38" t="e">
        <f t="shared" si="280"/>
        <v>#REF!</v>
      </c>
      <c r="S1533" s="39" t="e">
        <f t="shared" si="281"/>
        <v>#REF!</v>
      </c>
    </row>
    <row r="1534" spans="1:19" x14ac:dyDescent="0.25">
      <c r="A1534" s="2"/>
      <c r="C1534">
        <f t="shared" si="282"/>
        <v>0</v>
      </c>
      <c r="D1534" s="32" t="e">
        <f t="shared" si="283"/>
        <v>#N/A</v>
      </c>
      <c r="E1534" s="32" t="e">
        <f>Basic!#REF!</f>
        <v>#REF!</v>
      </c>
      <c r="F1534" s="40"/>
      <c r="G1534" s="80">
        <f>IFERROR(VLOOKUP(A1534,HistData!Y:Z,2,FALSE)/100,G1533)</f>
        <v>0.19510000000000002</v>
      </c>
      <c r="H1534" s="80" t="str">
        <f>_xll.BDH($B$1,"IVOL_MONEYNESS",A1534,A1534,"IVOL_MATURITY=MATURITY_1STM","IVOL_MONEYNESS_LEVEL=MONEY_LVL_100_","DTS=H","FACTOR=.01","DAYS=W")</f>
        <v>#N/A Start Date</v>
      </c>
      <c r="I1534" s="81" t="str">
        <f t="shared" si="284"/>
        <v>#N/A Start Date</v>
      </c>
      <c r="J1534" s="34" t="e">
        <f t="shared" si="276"/>
        <v>#REF!</v>
      </c>
      <c r="K1534" s="35" t="e">
        <f t="shared" si="277"/>
        <v>#VALUE!</v>
      </c>
      <c r="L1534" s="35" t="e">
        <f t="shared" si="278"/>
        <v>#REF!</v>
      </c>
      <c r="M1534" s="35" t="e">
        <f t="shared" si="285"/>
        <v>#REF!</v>
      </c>
      <c r="N1534" s="35" t="e">
        <f t="shared" si="286"/>
        <v>#REF!</v>
      </c>
      <c r="O1534" s="36" t="e">
        <f t="shared" si="287"/>
        <v>#REF!</v>
      </c>
      <c r="Q1534" s="37">
        <f t="shared" si="279"/>
        <v>0</v>
      </c>
      <c r="R1534" s="38" t="e">
        <f t="shared" si="280"/>
        <v>#REF!</v>
      </c>
      <c r="S1534" s="39" t="e">
        <f t="shared" si="281"/>
        <v>#REF!</v>
      </c>
    </row>
    <row r="1535" spans="1:19" x14ac:dyDescent="0.25">
      <c r="A1535" s="2"/>
      <c r="C1535">
        <f t="shared" si="282"/>
        <v>0</v>
      </c>
      <c r="D1535" s="32" t="e">
        <f t="shared" si="283"/>
        <v>#N/A</v>
      </c>
      <c r="E1535" s="32" t="e">
        <f>Basic!#REF!</f>
        <v>#REF!</v>
      </c>
      <c r="F1535" s="40"/>
      <c r="G1535" s="80">
        <f>IFERROR(VLOOKUP(A1535,HistData!Y:Z,2,FALSE)/100,G1534)</f>
        <v>0.19510000000000002</v>
      </c>
      <c r="H1535" s="80" t="str">
        <f>_xll.BDH($B$1,"IVOL_MONEYNESS",A1535,A1535,"IVOL_MATURITY=MATURITY_1STM","IVOL_MONEYNESS_LEVEL=MONEY_LVL_100_","DTS=H","FACTOR=.01","DAYS=W")</f>
        <v>#N/A Start Date</v>
      </c>
      <c r="I1535" s="81" t="str">
        <f t="shared" si="284"/>
        <v>#N/A Start Date</v>
      </c>
      <c r="J1535" s="34" t="e">
        <f t="shared" si="276"/>
        <v>#REF!</v>
      </c>
      <c r="K1535" s="35" t="e">
        <f t="shared" si="277"/>
        <v>#VALUE!</v>
      </c>
      <c r="L1535" s="35" t="e">
        <f t="shared" si="278"/>
        <v>#REF!</v>
      </c>
      <c r="M1535" s="35" t="e">
        <f t="shared" si="285"/>
        <v>#REF!</v>
      </c>
      <c r="N1535" s="35" t="e">
        <f t="shared" si="286"/>
        <v>#REF!</v>
      </c>
      <c r="O1535" s="36" t="e">
        <f t="shared" si="287"/>
        <v>#REF!</v>
      </c>
      <c r="Q1535" s="37">
        <f t="shared" si="279"/>
        <v>0</v>
      </c>
      <c r="R1535" s="38" t="e">
        <f t="shared" si="280"/>
        <v>#REF!</v>
      </c>
      <c r="S1535" s="39" t="e">
        <f t="shared" si="281"/>
        <v>#REF!</v>
      </c>
    </row>
    <row r="1536" spans="1:19" x14ac:dyDescent="0.25">
      <c r="A1536" s="2"/>
      <c r="C1536">
        <f t="shared" si="282"/>
        <v>0</v>
      </c>
      <c r="D1536" s="32" t="e">
        <f t="shared" si="283"/>
        <v>#N/A</v>
      </c>
      <c r="E1536" s="32" t="e">
        <f>Basic!#REF!</f>
        <v>#REF!</v>
      </c>
      <c r="F1536" s="40"/>
      <c r="G1536" s="80">
        <f>IFERROR(VLOOKUP(A1536,HistData!Y:Z,2,FALSE)/100,G1535)</f>
        <v>0.19510000000000002</v>
      </c>
      <c r="H1536" s="80" t="str">
        <f>_xll.BDH($B$1,"IVOL_MONEYNESS",A1536,A1536,"IVOL_MATURITY=MATURITY_1STM","IVOL_MONEYNESS_LEVEL=MONEY_LVL_100_","DTS=H","FACTOR=.01","DAYS=W")</f>
        <v>#N/A Start Date</v>
      </c>
      <c r="I1536" s="81" t="str">
        <f t="shared" si="284"/>
        <v>#N/A Start Date</v>
      </c>
      <c r="J1536" s="34" t="e">
        <f t="shared" si="276"/>
        <v>#REF!</v>
      </c>
      <c r="K1536" s="35" t="e">
        <f t="shared" si="277"/>
        <v>#VALUE!</v>
      </c>
      <c r="L1536" s="35" t="e">
        <f t="shared" si="278"/>
        <v>#REF!</v>
      </c>
      <c r="M1536" s="35" t="e">
        <f t="shared" si="285"/>
        <v>#REF!</v>
      </c>
      <c r="N1536" s="35" t="e">
        <f t="shared" si="286"/>
        <v>#REF!</v>
      </c>
      <c r="O1536" s="36" t="e">
        <f t="shared" si="287"/>
        <v>#REF!</v>
      </c>
      <c r="Q1536" s="37">
        <f t="shared" si="279"/>
        <v>0</v>
      </c>
      <c r="R1536" s="38" t="e">
        <f t="shared" si="280"/>
        <v>#REF!</v>
      </c>
      <c r="S1536" s="39" t="e">
        <f t="shared" si="281"/>
        <v>#REF!</v>
      </c>
    </row>
    <row r="1537" spans="1:19" x14ac:dyDescent="0.25">
      <c r="A1537" s="2"/>
      <c r="C1537">
        <f t="shared" si="282"/>
        <v>0</v>
      </c>
      <c r="D1537" s="32" t="e">
        <f t="shared" si="283"/>
        <v>#N/A</v>
      </c>
      <c r="E1537" s="32" t="e">
        <f>Basic!#REF!</f>
        <v>#REF!</v>
      </c>
      <c r="F1537" s="40"/>
      <c r="G1537" s="80">
        <f>IFERROR(VLOOKUP(A1537,HistData!Y:Z,2,FALSE)/100,G1536)</f>
        <v>0.19510000000000002</v>
      </c>
      <c r="H1537" s="80" t="str">
        <f>_xll.BDH($B$1,"IVOL_MONEYNESS",A1537,A1537,"IVOL_MATURITY=MATURITY_1STM","IVOL_MONEYNESS_LEVEL=MONEY_LVL_100_","DTS=H","FACTOR=.01","DAYS=W")</f>
        <v>#N/A Start Date</v>
      </c>
      <c r="I1537" s="81" t="str">
        <f t="shared" si="284"/>
        <v>#N/A Start Date</v>
      </c>
      <c r="J1537" s="34" t="e">
        <f t="shared" si="276"/>
        <v>#REF!</v>
      </c>
      <c r="K1537" s="35" t="e">
        <f t="shared" si="277"/>
        <v>#VALUE!</v>
      </c>
      <c r="L1537" s="35" t="e">
        <f t="shared" si="278"/>
        <v>#REF!</v>
      </c>
      <c r="M1537" s="35" t="e">
        <f t="shared" si="285"/>
        <v>#REF!</v>
      </c>
      <c r="N1537" s="35" t="e">
        <f t="shared" si="286"/>
        <v>#REF!</v>
      </c>
      <c r="O1537" s="36" t="e">
        <f t="shared" si="287"/>
        <v>#REF!</v>
      </c>
      <c r="Q1537" s="37">
        <f t="shared" si="279"/>
        <v>0</v>
      </c>
      <c r="R1537" s="38" t="e">
        <f t="shared" si="280"/>
        <v>#REF!</v>
      </c>
      <c r="S1537" s="39" t="e">
        <f t="shared" si="281"/>
        <v>#REF!</v>
      </c>
    </row>
    <row r="1538" spans="1:19" x14ac:dyDescent="0.25">
      <c r="A1538" s="2"/>
      <c r="C1538">
        <f t="shared" si="282"/>
        <v>0</v>
      </c>
      <c r="D1538" s="32" t="e">
        <f t="shared" si="283"/>
        <v>#N/A</v>
      </c>
      <c r="E1538" s="32" t="e">
        <f>Basic!#REF!</f>
        <v>#REF!</v>
      </c>
      <c r="F1538" s="40"/>
      <c r="G1538" s="80">
        <f>IFERROR(VLOOKUP(A1538,HistData!Y:Z,2,FALSE)/100,G1537)</f>
        <v>0.19510000000000002</v>
      </c>
      <c r="H1538" s="80" t="str">
        <f>_xll.BDH($B$1,"IVOL_MONEYNESS",A1538,A1538,"IVOL_MATURITY=MATURITY_1STM","IVOL_MONEYNESS_LEVEL=MONEY_LVL_100_","DTS=H","FACTOR=.01","DAYS=W")</f>
        <v>#N/A Start Date</v>
      </c>
      <c r="I1538" s="81" t="str">
        <f t="shared" si="284"/>
        <v>#N/A Start Date</v>
      </c>
      <c r="J1538" s="34" t="e">
        <f t="shared" si="276"/>
        <v>#REF!</v>
      </c>
      <c r="K1538" s="35" t="e">
        <f t="shared" si="277"/>
        <v>#VALUE!</v>
      </c>
      <c r="L1538" s="35" t="e">
        <f t="shared" si="278"/>
        <v>#REF!</v>
      </c>
      <c r="M1538" s="35" t="e">
        <f t="shared" si="285"/>
        <v>#REF!</v>
      </c>
      <c r="N1538" s="35" t="e">
        <f t="shared" si="286"/>
        <v>#REF!</v>
      </c>
      <c r="O1538" s="36" t="e">
        <f t="shared" si="287"/>
        <v>#REF!</v>
      </c>
      <c r="Q1538" s="37">
        <f t="shared" si="279"/>
        <v>0</v>
      </c>
      <c r="R1538" s="38" t="e">
        <f t="shared" si="280"/>
        <v>#REF!</v>
      </c>
      <c r="S1538" s="39" t="e">
        <f t="shared" si="281"/>
        <v>#REF!</v>
      </c>
    </row>
    <row r="1539" spans="1:19" x14ac:dyDescent="0.25">
      <c r="A1539" s="2"/>
      <c r="C1539">
        <f t="shared" si="282"/>
        <v>0</v>
      </c>
      <c r="D1539" s="32" t="e">
        <f t="shared" si="283"/>
        <v>#N/A</v>
      </c>
      <c r="E1539" s="32" t="e">
        <f>Basic!#REF!</f>
        <v>#REF!</v>
      </c>
      <c r="F1539" s="40"/>
      <c r="G1539" s="80">
        <f>IFERROR(VLOOKUP(A1539,HistData!Y:Z,2,FALSE)/100,G1538)</f>
        <v>0.19510000000000002</v>
      </c>
      <c r="H1539" s="80" t="str">
        <f>_xll.BDH($B$1,"IVOL_MONEYNESS",A1539,A1539,"IVOL_MATURITY=MATURITY_1STM","IVOL_MONEYNESS_LEVEL=MONEY_LVL_100_","DTS=H","FACTOR=.01","DAYS=W")</f>
        <v>#N/A Start Date</v>
      </c>
      <c r="I1539" s="81" t="str">
        <f t="shared" si="284"/>
        <v>#N/A Start Date</v>
      </c>
      <c r="J1539" s="34" t="e">
        <f t="shared" si="276"/>
        <v>#REF!</v>
      </c>
      <c r="K1539" s="35" t="e">
        <f t="shared" si="277"/>
        <v>#VALUE!</v>
      </c>
      <c r="L1539" s="35" t="e">
        <f t="shared" si="278"/>
        <v>#REF!</v>
      </c>
      <c r="M1539" s="35" t="e">
        <f t="shared" si="285"/>
        <v>#REF!</v>
      </c>
      <c r="N1539" s="35" t="e">
        <f t="shared" si="286"/>
        <v>#REF!</v>
      </c>
      <c r="O1539" s="36" t="e">
        <f t="shared" si="287"/>
        <v>#REF!</v>
      </c>
      <c r="Q1539" s="37">
        <f t="shared" si="279"/>
        <v>0</v>
      </c>
      <c r="R1539" s="38" t="e">
        <f t="shared" si="280"/>
        <v>#REF!</v>
      </c>
      <c r="S1539" s="39" t="e">
        <f t="shared" si="281"/>
        <v>#REF!</v>
      </c>
    </row>
    <row r="1540" spans="1:19" x14ac:dyDescent="0.25">
      <c r="A1540" s="2"/>
      <c r="C1540">
        <f t="shared" si="282"/>
        <v>0</v>
      </c>
      <c r="D1540" s="32" t="e">
        <f t="shared" si="283"/>
        <v>#N/A</v>
      </c>
      <c r="E1540" s="32" t="e">
        <f>Basic!#REF!</f>
        <v>#REF!</v>
      </c>
      <c r="F1540" s="40"/>
      <c r="G1540" s="80">
        <f>IFERROR(VLOOKUP(A1540,HistData!Y:Z,2,FALSE)/100,G1539)</f>
        <v>0.19510000000000002</v>
      </c>
      <c r="H1540" s="80" t="str">
        <f>_xll.BDH($B$1,"IVOL_MONEYNESS",A1540,A1540,"IVOL_MATURITY=MATURITY_1STM","IVOL_MONEYNESS_LEVEL=MONEY_LVL_100_","DTS=H","FACTOR=.01","DAYS=W")</f>
        <v>#N/A Start Date</v>
      </c>
      <c r="I1540" s="81" t="str">
        <f t="shared" si="284"/>
        <v>#N/A Start Date</v>
      </c>
      <c r="J1540" s="34" t="e">
        <f t="shared" si="276"/>
        <v>#REF!</v>
      </c>
      <c r="K1540" s="35" t="e">
        <f t="shared" si="277"/>
        <v>#VALUE!</v>
      </c>
      <c r="L1540" s="35" t="e">
        <f t="shared" si="278"/>
        <v>#REF!</v>
      </c>
      <c r="M1540" s="35" t="e">
        <f t="shared" si="285"/>
        <v>#REF!</v>
      </c>
      <c r="N1540" s="35" t="e">
        <f t="shared" si="286"/>
        <v>#REF!</v>
      </c>
      <c r="O1540" s="36" t="e">
        <f t="shared" si="287"/>
        <v>#REF!</v>
      </c>
      <c r="Q1540" s="37">
        <f t="shared" si="279"/>
        <v>0</v>
      </c>
      <c r="R1540" s="38" t="e">
        <f t="shared" si="280"/>
        <v>#REF!</v>
      </c>
      <c r="S1540" s="39" t="e">
        <f t="shared" si="281"/>
        <v>#REF!</v>
      </c>
    </row>
    <row r="1541" spans="1:19" x14ac:dyDescent="0.25">
      <c r="A1541" s="2"/>
      <c r="C1541">
        <f t="shared" si="282"/>
        <v>0</v>
      </c>
      <c r="D1541" s="32" t="e">
        <f t="shared" si="283"/>
        <v>#N/A</v>
      </c>
      <c r="E1541" s="32" t="e">
        <f>Basic!#REF!</f>
        <v>#REF!</v>
      </c>
      <c r="F1541" s="40"/>
      <c r="G1541" s="80">
        <f>IFERROR(VLOOKUP(A1541,HistData!Y:Z,2,FALSE)/100,G1540)</f>
        <v>0.19510000000000002</v>
      </c>
      <c r="H1541" s="80" t="str">
        <f>_xll.BDH($B$1,"IVOL_MONEYNESS",A1541,A1541,"IVOL_MATURITY=MATURITY_1STM","IVOL_MONEYNESS_LEVEL=MONEY_LVL_100_","DTS=H","FACTOR=.01","DAYS=W")</f>
        <v>#N/A Start Date</v>
      </c>
      <c r="I1541" s="81" t="str">
        <f t="shared" si="284"/>
        <v>#N/A Start Date</v>
      </c>
      <c r="J1541" s="34" t="e">
        <f t="shared" si="276"/>
        <v>#REF!</v>
      </c>
      <c r="K1541" s="35" t="e">
        <f t="shared" si="277"/>
        <v>#VALUE!</v>
      </c>
      <c r="L1541" s="35" t="e">
        <f t="shared" si="278"/>
        <v>#REF!</v>
      </c>
      <c r="M1541" s="35" t="e">
        <f t="shared" si="285"/>
        <v>#REF!</v>
      </c>
      <c r="N1541" s="35" t="e">
        <f t="shared" si="286"/>
        <v>#REF!</v>
      </c>
      <c r="O1541" s="36" t="e">
        <f t="shared" si="287"/>
        <v>#REF!</v>
      </c>
      <c r="Q1541" s="37">
        <f t="shared" si="279"/>
        <v>0</v>
      </c>
      <c r="R1541" s="38" t="e">
        <f t="shared" si="280"/>
        <v>#REF!</v>
      </c>
      <c r="S1541" s="39" t="e">
        <f t="shared" si="281"/>
        <v>#REF!</v>
      </c>
    </row>
    <row r="1542" spans="1:19" x14ac:dyDescent="0.25">
      <c r="A1542" s="2"/>
      <c r="C1542">
        <f t="shared" si="282"/>
        <v>0</v>
      </c>
      <c r="D1542" s="32" t="e">
        <f t="shared" si="283"/>
        <v>#N/A</v>
      </c>
      <c r="E1542" s="32" t="e">
        <f>Basic!#REF!</f>
        <v>#REF!</v>
      </c>
      <c r="F1542" s="40"/>
      <c r="G1542" s="80">
        <f>IFERROR(VLOOKUP(A1542,HistData!Y:Z,2,FALSE)/100,G1541)</f>
        <v>0.19510000000000002</v>
      </c>
      <c r="H1542" s="80" t="str">
        <f>_xll.BDH($B$1,"IVOL_MONEYNESS",A1542,A1542,"IVOL_MATURITY=MATURITY_1STM","IVOL_MONEYNESS_LEVEL=MONEY_LVL_100_","DTS=H","FACTOR=.01","DAYS=W")</f>
        <v>#N/A Start Date</v>
      </c>
      <c r="I1542" s="81" t="str">
        <f t="shared" si="284"/>
        <v>#N/A Start Date</v>
      </c>
      <c r="J1542" s="34" t="e">
        <f t="shared" ref="J1542:J1605" si="288">++E1542*EXP(-F1542*(D1542/365))</f>
        <v>#REF!</v>
      </c>
      <c r="K1542" s="35" t="e">
        <f t="shared" ref="K1542:K1605" si="289">+I1542*(D1542/365)^0.5</f>
        <v>#VALUE!</v>
      </c>
      <c r="L1542" s="35" t="e">
        <f t="shared" ref="L1542:L1605" si="290">++(LN(B1542/E1542)+(F1542+I1542*I1542/2)*(D1542/365))/(I1542*(D1542/365)^0.5)</f>
        <v>#REF!</v>
      </c>
      <c r="M1542" s="35" t="e">
        <f t="shared" si="285"/>
        <v>#REF!</v>
      </c>
      <c r="N1542" s="35" t="e">
        <f t="shared" si="286"/>
        <v>#REF!</v>
      </c>
      <c r="O1542" s="36" t="e">
        <f t="shared" si="287"/>
        <v>#REF!</v>
      </c>
      <c r="Q1542" s="37">
        <f t="shared" ref="Q1542:Q1605" si="291">A1542</f>
        <v>0</v>
      </c>
      <c r="R1542" s="38" t="e">
        <f t="shared" ref="R1542:R1605" si="292">+N1542*B1542-O1542</f>
        <v>#REF!</v>
      </c>
      <c r="S1542" s="39" t="e">
        <f t="shared" ref="S1542:S1605" si="293">+R1542+J1542-B1542</f>
        <v>#REF!</v>
      </c>
    </row>
    <row r="1543" spans="1:19" x14ac:dyDescent="0.25">
      <c r="A1543" s="2"/>
      <c r="C1543">
        <f t="shared" ref="C1543:C1606" si="294">IF(AND(DAY(A1543)&gt;=15,DAY(A1543)&lt;=21,WEEKDAY(A1543)-1=5),1,0)</f>
        <v>0</v>
      </c>
      <c r="D1543" s="32" t="e">
        <f t="shared" ref="D1543:D1606" si="295">MATCH(1,C1544:C1587,0)</f>
        <v>#N/A</v>
      </c>
      <c r="E1543" s="32" t="e">
        <f>Basic!#REF!</f>
        <v>#REF!</v>
      </c>
      <c r="F1543" s="40"/>
      <c r="G1543" s="80">
        <f>IFERROR(VLOOKUP(A1543,HistData!Y:Z,2,FALSE)/100,G1542)</f>
        <v>0.19510000000000002</v>
      </c>
      <c r="H1543" s="80" t="str">
        <f>_xll.BDH($B$1,"IVOL_MONEYNESS",A1543,A1543,"IVOL_MATURITY=MATURITY_1STM","IVOL_MONEYNESS_LEVEL=MONEY_LVL_100_","DTS=H","FACTOR=.01","DAYS=W")</f>
        <v>#N/A Start Date</v>
      </c>
      <c r="I1543" s="81" t="str">
        <f t="shared" ref="I1543:I1606" si="296">H1543</f>
        <v>#N/A Start Date</v>
      </c>
      <c r="J1543" s="34" t="e">
        <f t="shared" si="288"/>
        <v>#REF!</v>
      </c>
      <c r="K1543" s="35" t="e">
        <f t="shared" si="289"/>
        <v>#VALUE!</v>
      </c>
      <c r="L1543" s="35" t="e">
        <f t="shared" si="290"/>
        <v>#REF!</v>
      </c>
      <c r="M1543" s="35" t="e">
        <f t="shared" ref="M1543:M1606" si="297">+L1543-K1543</f>
        <v>#REF!</v>
      </c>
      <c r="N1543" s="35" t="e">
        <f t="shared" ref="N1543:N1606" si="298">NORMDIST(L1543,0,1,TRUE)</f>
        <v>#REF!</v>
      </c>
      <c r="O1543" s="36" t="e">
        <f t="shared" ref="O1543:O1606" si="299">NORMDIST(M1543,0,1,TRUE)*J1543</f>
        <v>#REF!</v>
      </c>
      <c r="Q1543" s="37">
        <f t="shared" si="291"/>
        <v>0</v>
      </c>
      <c r="R1543" s="38" t="e">
        <f t="shared" si="292"/>
        <v>#REF!</v>
      </c>
      <c r="S1543" s="39" t="e">
        <f t="shared" si="293"/>
        <v>#REF!</v>
      </c>
    </row>
    <row r="1544" spans="1:19" x14ac:dyDescent="0.25">
      <c r="A1544" s="2"/>
      <c r="C1544">
        <f t="shared" si="294"/>
        <v>0</v>
      </c>
      <c r="D1544" s="32" t="e">
        <f t="shared" si="295"/>
        <v>#N/A</v>
      </c>
      <c r="E1544" s="32" t="e">
        <f>Basic!#REF!</f>
        <v>#REF!</v>
      </c>
      <c r="F1544" s="40"/>
      <c r="G1544" s="80">
        <f>IFERROR(VLOOKUP(A1544,HistData!Y:Z,2,FALSE)/100,G1543)</f>
        <v>0.19510000000000002</v>
      </c>
      <c r="H1544" s="80" t="str">
        <f>_xll.BDH($B$1,"IVOL_MONEYNESS",A1544,A1544,"IVOL_MATURITY=MATURITY_1STM","IVOL_MONEYNESS_LEVEL=MONEY_LVL_100_","DTS=H","FACTOR=.01","DAYS=W")</f>
        <v>#N/A Start Date</v>
      </c>
      <c r="I1544" s="81" t="str">
        <f t="shared" si="296"/>
        <v>#N/A Start Date</v>
      </c>
      <c r="J1544" s="34" t="e">
        <f t="shared" si="288"/>
        <v>#REF!</v>
      </c>
      <c r="K1544" s="35" t="e">
        <f t="shared" si="289"/>
        <v>#VALUE!</v>
      </c>
      <c r="L1544" s="35" t="e">
        <f t="shared" si="290"/>
        <v>#REF!</v>
      </c>
      <c r="M1544" s="35" t="e">
        <f t="shared" si="297"/>
        <v>#REF!</v>
      </c>
      <c r="N1544" s="35" t="e">
        <f t="shared" si="298"/>
        <v>#REF!</v>
      </c>
      <c r="O1544" s="36" t="e">
        <f t="shared" si="299"/>
        <v>#REF!</v>
      </c>
      <c r="Q1544" s="37">
        <f t="shared" si="291"/>
        <v>0</v>
      </c>
      <c r="R1544" s="38" t="e">
        <f t="shared" si="292"/>
        <v>#REF!</v>
      </c>
      <c r="S1544" s="39" t="e">
        <f t="shared" si="293"/>
        <v>#REF!</v>
      </c>
    </row>
    <row r="1545" spans="1:19" x14ac:dyDescent="0.25">
      <c r="A1545" s="2"/>
      <c r="C1545">
        <f t="shared" si="294"/>
        <v>0</v>
      </c>
      <c r="D1545" s="32" t="e">
        <f t="shared" si="295"/>
        <v>#N/A</v>
      </c>
      <c r="E1545" s="32" t="e">
        <f>Basic!#REF!</f>
        <v>#REF!</v>
      </c>
      <c r="F1545" s="40"/>
      <c r="G1545" s="80">
        <f>IFERROR(VLOOKUP(A1545,HistData!Y:Z,2,FALSE)/100,G1544)</f>
        <v>0.19510000000000002</v>
      </c>
      <c r="H1545" s="80" t="str">
        <f>_xll.BDH($B$1,"IVOL_MONEYNESS",A1545,A1545,"IVOL_MATURITY=MATURITY_1STM","IVOL_MONEYNESS_LEVEL=MONEY_LVL_100_","DTS=H","FACTOR=.01","DAYS=W")</f>
        <v>#N/A Start Date</v>
      </c>
      <c r="I1545" s="81" t="str">
        <f t="shared" si="296"/>
        <v>#N/A Start Date</v>
      </c>
      <c r="J1545" s="34" t="e">
        <f t="shared" si="288"/>
        <v>#REF!</v>
      </c>
      <c r="K1545" s="35" t="e">
        <f t="shared" si="289"/>
        <v>#VALUE!</v>
      </c>
      <c r="L1545" s="35" t="e">
        <f t="shared" si="290"/>
        <v>#REF!</v>
      </c>
      <c r="M1545" s="35" t="e">
        <f t="shared" si="297"/>
        <v>#REF!</v>
      </c>
      <c r="N1545" s="35" t="e">
        <f t="shared" si="298"/>
        <v>#REF!</v>
      </c>
      <c r="O1545" s="36" t="e">
        <f t="shared" si="299"/>
        <v>#REF!</v>
      </c>
      <c r="Q1545" s="37">
        <f t="shared" si="291"/>
        <v>0</v>
      </c>
      <c r="R1545" s="38" t="e">
        <f t="shared" si="292"/>
        <v>#REF!</v>
      </c>
      <c r="S1545" s="39" t="e">
        <f t="shared" si="293"/>
        <v>#REF!</v>
      </c>
    </row>
    <row r="1546" spans="1:19" x14ac:dyDescent="0.25">
      <c r="A1546" s="2"/>
      <c r="C1546">
        <f t="shared" si="294"/>
        <v>0</v>
      </c>
      <c r="D1546" s="32" t="e">
        <f t="shared" si="295"/>
        <v>#N/A</v>
      </c>
      <c r="E1546" s="32" t="e">
        <f>Basic!#REF!</f>
        <v>#REF!</v>
      </c>
      <c r="F1546" s="40"/>
      <c r="G1546" s="80">
        <f>IFERROR(VLOOKUP(A1546,HistData!Y:Z,2,FALSE)/100,G1545)</f>
        <v>0.19510000000000002</v>
      </c>
      <c r="H1546" s="80" t="str">
        <f>_xll.BDH($B$1,"IVOL_MONEYNESS",A1546,A1546,"IVOL_MATURITY=MATURITY_1STM","IVOL_MONEYNESS_LEVEL=MONEY_LVL_100_","DTS=H","FACTOR=.01","DAYS=W")</f>
        <v>#N/A Start Date</v>
      </c>
      <c r="I1546" s="81" t="str">
        <f t="shared" si="296"/>
        <v>#N/A Start Date</v>
      </c>
      <c r="J1546" s="34" t="e">
        <f t="shared" si="288"/>
        <v>#REF!</v>
      </c>
      <c r="K1546" s="35" t="e">
        <f t="shared" si="289"/>
        <v>#VALUE!</v>
      </c>
      <c r="L1546" s="35" t="e">
        <f t="shared" si="290"/>
        <v>#REF!</v>
      </c>
      <c r="M1546" s="35" t="e">
        <f t="shared" si="297"/>
        <v>#REF!</v>
      </c>
      <c r="N1546" s="35" t="e">
        <f t="shared" si="298"/>
        <v>#REF!</v>
      </c>
      <c r="O1546" s="36" t="e">
        <f t="shared" si="299"/>
        <v>#REF!</v>
      </c>
      <c r="Q1546" s="37">
        <f t="shared" si="291"/>
        <v>0</v>
      </c>
      <c r="R1546" s="38" t="e">
        <f t="shared" si="292"/>
        <v>#REF!</v>
      </c>
      <c r="S1546" s="39" t="e">
        <f t="shared" si="293"/>
        <v>#REF!</v>
      </c>
    </row>
    <row r="1547" spans="1:19" x14ac:dyDescent="0.25">
      <c r="A1547" s="2"/>
      <c r="C1547">
        <f t="shared" si="294"/>
        <v>0</v>
      </c>
      <c r="D1547" s="32" t="e">
        <f t="shared" si="295"/>
        <v>#N/A</v>
      </c>
      <c r="E1547" s="32" t="e">
        <f>Basic!#REF!</f>
        <v>#REF!</v>
      </c>
      <c r="F1547" s="40"/>
      <c r="G1547" s="80">
        <f>IFERROR(VLOOKUP(A1547,HistData!Y:Z,2,FALSE)/100,G1546)</f>
        <v>0.19510000000000002</v>
      </c>
      <c r="H1547" s="80" t="str">
        <f>_xll.BDH($B$1,"IVOL_MONEYNESS",A1547,A1547,"IVOL_MATURITY=MATURITY_1STM","IVOL_MONEYNESS_LEVEL=MONEY_LVL_100_","DTS=H","FACTOR=.01","DAYS=W")</f>
        <v>#N/A Start Date</v>
      </c>
      <c r="I1547" s="81" t="str">
        <f t="shared" si="296"/>
        <v>#N/A Start Date</v>
      </c>
      <c r="J1547" s="34" t="e">
        <f t="shared" si="288"/>
        <v>#REF!</v>
      </c>
      <c r="K1547" s="35" t="e">
        <f t="shared" si="289"/>
        <v>#VALUE!</v>
      </c>
      <c r="L1547" s="35" t="e">
        <f t="shared" si="290"/>
        <v>#REF!</v>
      </c>
      <c r="M1547" s="35" t="e">
        <f t="shared" si="297"/>
        <v>#REF!</v>
      </c>
      <c r="N1547" s="35" t="e">
        <f t="shared" si="298"/>
        <v>#REF!</v>
      </c>
      <c r="O1547" s="36" t="e">
        <f t="shared" si="299"/>
        <v>#REF!</v>
      </c>
      <c r="Q1547" s="37">
        <f t="shared" si="291"/>
        <v>0</v>
      </c>
      <c r="R1547" s="38" t="e">
        <f t="shared" si="292"/>
        <v>#REF!</v>
      </c>
      <c r="S1547" s="39" t="e">
        <f t="shared" si="293"/>
        <v>#REF!</v>
      </c>
    </row>
    <row r="1548" spans="1:19" x14ac:dyDescent="0.25">
      <c r="A1548" s="2"/>
      <c r="C1548">
        <f t="shared" si="294"/>
        <v>0</v>
      </c>
      <c r="D1548" s="32" t="e">
        <f t="shared" si="295"/>
        <v>#N/A</v>
      </c>
      <c r="E1548" s="32" t="e">
        <f>Basic!#REF!</f>
        <v>#REF!</v>
      </c>
      <c r="F1548" s="40"/>
      <c r="G1548" s="80">
        <f>IFERROR(VLOOKUP(A1548,HistData!Y:Z,2,FALSE)/100,G1547)</f>
        <v>0.19510000000000002</v>
      </c>
      <c r="H1548" s="80" t="str">
        <f>_xll.BDH($B$1,"IVOL_MONEYNESS",A1548,A1548,"IVOL_MATURITY=MATURITY_1STM","IVOL_MONEYNESS_LEVEL=MONEY_LVL_100_","DTS=H","FACTOR=.01","DAYS=W")</f>
        <v>#N/A Start Date</v>
      </c>
      <c r="I1548" s="81" t="str">
        <f t="shared" si="296"/>
        <v>#N/A Start Date</v>
      </c>
      <c r="J1548" s="34" t="e">
        <f t="shared" si="288"/>
        <v>#REF!</v>
      </c>
      <c r="K1548" s="35" t="e">
        <f t="shared" si="289"/>
        <v>#VALUE!</v>
      </c>
      <c r="L1548" s="35" t="e">
        <f t="shared" si="290"/>
        <v>#REF!</v>
      </c>
      <c r="M1548" s="35" t="e">
        <f t="shared" si="297"/>
        <v>#REF!</v>
      </c>
      <c r="N1548" s="35" t="e">
        <f t="shared" si="298"/>
        <v>#REF!</v>
      </c>
      <c r="O1548" s="36" t="e">
        <f t="shared" si="299"/>
        <v>#REF!</v>
      </c>
      <c r="Q1548" s="37">
        <f t="shared" si="291"/>
        <v>0</v>
      </c>
      <c r="R1548" s="38" t="e">
        <f t="shared" si="292"/>
        <v>#REF!</v>
      </c>
      <c r="S1548" s="39" t="e">
        <f t="shared" si="293"/>
        <v>#REF!</v>
      </c>
    </row>
    <row r="1549" spans="1:19" x14ac:dyDescent="0.25">
      <c r="A1549" s="2"/>
      <c r="C1549">
        <f t="shared" si="294"/>
        <v>0</v>
      </c>
      <c r="D1549" s="32" t="e">
        <f t="shared" si="295"/>
        <v>#N/A</v>
      </c>
      <c r="E1549" s="32" t="e">
        <f>Basic!#REF!</f>
        <v>#REF!</v>
      </c>
      <c r="F1549" s="40"/>
      <c r="G1549" s="80">
        <f>IFERROR(VLOOKUP(A1549,HistData!Y:Z,2,FALSE)/100,G1548)</f>
        <v>0.19510000000000002</v>
      </c>
      <c r="H1549" s="80" t="str">
        <f>_xll.BDH($B$1,"IVOL_MONEYNESS",A1549,A1549,"IVOL_MATURITY=MATURITY_1STM","IVOL_MONEYNESS_LEVEL=MONEY_LVL_100_","DTS=H","FACTOR=.01","DAYS=W")</f>
        <v>#N/A Start Date</v>
      </c>
      <c r="I1549" s="81" t="str">
        <f t="shared" si="296"/>
        <v>#N/A Start Date</v>
      </c>
      <c r="J1549" s="34" t="e">
        <f t="shared" si="288"/>
        <v>#REF!</v>
      </c>
      <c r="K1549" s="35" t="e">
        <f t="shared" si="289"/>
        <v>#VALUE!</v>
      </c>
      <c r="L1549" s="35" t="e">
        <f t="shared" si="290"/>
        <v>#REF!</v>
      </c>
      <c r="M1549" s="35" t="e">
        <f t="shared" si="297"/>
        <v>#REF!</v>
      </c>
      <c r="N1549" s="35" t="e">
        <f t="shared" si="298"/>
        <v>#REF!</v>
      </c>
      <c r="O1549" s="36" t="e">
        <f t="shared" si="299"/>
        <v>#REF!</v>
      </c>
      <c r="Q1549" s="37">
        <f t="shared" si="291"/>
        <v>0</v>
      </c>
      <c r="R1549" s="38" t="e">
        <f t="shared" si="292"/>
        <v>#REF!</v>
      </c>
      <c r="S1549" s="39" t="e">
        <f t="shared" si="293"/>
        <v>#REF!</v>
      </c>
    </row>
    <row r="1550" spans="1:19" x14ac:dyDescent="0.25">
      <c r="A1550" s="2"/>
      <c r="C1550">
        <f t="shared" si="294"/>
        <v>0</v>
      </c>
      <c r="D1550" s="32" t="e">
        <f t="shared" si="295"/>
        <v>#N/A</v>
      </c>
      <c r="E1550" s="32" t="e">
        <f>Basic!#REF!</f>
        <v>#REF!</v>
      </c>
      <c r="F1550" s="40"/>
      <c r="G1550" s="80">
        <f>IFERROR(VLOOKUP(A1550,HistData!Y:Z,2,FALSE)/100,G1549)</f>
        <v>0.19510000000000002</v>
      </c>
      <c r="H1550" s="80" t="str">
        <f>_xll.BDH($B$1,"IVOL_MONEYNESS",A1550,A1550,"IVOL_MATURITY=MATURITY_1STM","IVOL_MONEYNESS_LEVEL=MONEY_LVL_100_","DTS=H","FACTOR=.01","DAYS=W")</f>
        <v>#N/A Start Date</v>
      </c>
      <c r="I1550" s="81" t="str">
        <f t="shared" si="296"/>
        <v>#N/A Start Date</v>
      </c>
      <c r="J1550" s="34" t="e">
        <f t="shared" si="288"/>
        <v>#REF!</v>
      </c>
      <c r="K1550" s="35" t="e">
        <f t="shared" si="289"/>
        <v>#VALUE!</v>
      </c>
      <c r="L1550" s="35" t="e">
        <f t="shared" si="290"/>
        <v>#REF!</v>
      </c>
      <c r="M1550" s="35" t="e">
        <f t="shared" si="297"/>
        <v>#REF!</v>
      </c>
      <c r="N1550" s="35" t="e">
        <f t="shared" si="298"/>
        <v>#REF!</v>
      </c>
      <c r="O1550" s="36" t="e">
        <f t="shared" si="299"/>
        <v>#REF!</v>
      </c>
      <c r="Q1550" s="37">
        <f t="shared" si="291"/>
        <v>0</v>
      </c>
      <c r="R1550" s="38" t="e">
        <f t="shared" si="292"/>
        <v>#REF!</v>
      </c>
      <c r="S1550" s="39" t="e">
        <f t="shared" si="293"/>
        <v>#REF!</v>
      </c>
    </row>
    <row r="1551" spans="1:19" x14ac:dyDescent="0.25">
      <c r="A1551" s="2"/>
      <c r="C1551">
        <f t="shared" si="294"/>
        <v>0</v>
      </c>
      <c r="D1551" s="32" t="e">
        <f t="shared" si="295"/>
        <v>#N/A</v>
      </c>
      <c r="E1551" s="32" t="e">
        <f>Basic!#REF!</f>
        <v>#REF!</v>
      </c>
      <c r="F1551" s="40"/>
      <c r="G1551" s="80">
        <f>IFERROR(VLOOKUP(A1551,HistData!Y:Z,2,FALSE)/100,G1550)</f>
        <v>0.19510000000000002</v>
      </c>
      <c r="H1551" s="80" t="str">
        <f>_xll.BDH($B$1,"IVOL_MONEYNESS",A1551,A1551,"IVOL_MATURITY=MATURITY_1STM","IVOL_MONEYNESS_LEVEL=MONEY_LVL_100_","DTS=H","FACTOR=.01","DAYS=W")</f>
        <v>#N/A Start Date</v>
      </c>
      <c r="I1551" s="81" t="str">
        <f t="shared" si="296"/>
        <v>#N/A Start Date</v>
      </c>
      <c r="J1551" s="34" t="e">
        <f t="shared" si="288"/>
        <v>#REF!</v>
      </c>
      <c r="K1551" s="35" t="e">
        <f t="shared" si="289"/>
        <v>#VALUE!</v>
      </c>
      <c r="L1551" s="35" t="e">
        <f t="shared" si="290"/>
        <v>#REF!</v>
      </c>
      <c r="M1551" s="35" t="e">
        <f t="shared" si="297"/>
        <v>#REF!</v>
      </c>
      <c r="N1551" s="35" t="e">
        <f t="shared" si="298"/>
        <v>#REF!</v>
      </c>
      <c r="O1551" s="36" t="e">
        <f t="shared" si="299"/>
        <v>#REF!</v>
      </c>
      <c r="Q1551" s="37">
        <f t="shared" si="291"/>
        <v>0</v>
      </c>
      <c r="R1551" s="38" t="e">
        <f t="shared" si="292"/>
        <v>#REF!</v>
      </c>
      <c r="S1551" s="39" t="e">
        <f t="shared" si="293"/>
        <v>#REF!</v>
      </c>
    </row>
    <row r="1552" spans="1:19" x14ac:dyDescent="0.25">
      <c r="A1552" s="2"/>
      <c r="C1552">
        <f t="shared" si="294"/>
        <v>0</v>
      </c>
      <c r="D1552" s="32" t="e">
        <f t="shared" si="295"/>
        <v>#N/A</v>
      </c>
      <c r="E1552" s="32" t="e">
        <f>Basic!#REF!</f>
        <v>#REF!</v>
      </c>
      <c r="F1552" s="40"/>
      <c r="G1552" s="80">
        <f>IFERROR(VLOOKUP(A1552,HistData!Y:Z,2,FALSE)/100,G1551)</f>
        <v>0.19510000000000002</v>
      </c>
      <c r="H1552" s="80" t="str">
        <f>_xll.BDH($B$1,"IVOL_MONEYNESS",A1552,A1552,"IVOL_MATURITY=MATURITY_1STM","IVOL_MONEYNESS_LEVEL=MONEY_LVL_100_","DTS=H","FACTOR=.01","DAYS=W")</f>
        <v>#N/A Start Date</v>
      </c>
      <c r="I1552" s="81" t="str">
        <f t="shared" si="296"/>
        <v>#N/A Start Date</v>
      </c>
      <c r="J1552" s="34" t="e">
        <f t="shared" si="288"/>
        <v>#REF!</v>
      </c>
      <c r="K1552" s="35" t="e">
        <f t="shared" si="289"/>
        <v>#VALUE!</v>
      </c>
      <c r="L1552" s="35" t="e">
        <f t="shared" si="290"/>
        <v>#REF!</v>
      </c>
      <c r="M1552" s="35" t="e">
        <f t="shared" si="297"/>
        <v>#REF!</v>
      </c>
      <c r="N1552" s="35" t="e">
        <f t="shared" si="298"/>
        <v>#REF!</v>
      </c>
      <c r="O1552" s="36" t="e">
        <f t="shared" si="299"/>
        <v>#REF!</v>
      </c>
      <c r="Q1552" s="37">
        <f t="shared" si="291"/>
        <v>0</v>
      </c>
      <c r="R1552" s="38" t="e">
        <f t="shared" si="292"/>
        <v>#REF!</v>
      </c>
      <c r="S1552" s="39" t="e">
        <f t="shared" si="293"/>
        <v>#REF!</v>
      </c>
    </row>
    <row r="1553" spans="1:19" x14ac:dyDescent="0.25">
      <c r="A1553" s="2"/>
      <c r="C1553">
        <f t="shared" si="294"/>
        <v>0</v>
      </c>
      <c r="D1553" s="32" t="e">
        <f t="shared" si="295"/>
        <v>#N/A</v>
      </c>
      <c r="E1553" s="32" t="e">
        <f>Basic!#REF!</f>
        <v>#REF!</v>
      </c>
      <c r="F1553" s="40"/>
      <c r="G1553" s="80">
        <f>IFERROR(VLOOKUP(A1553,HistData!Y:Z,2,FALSE)/100,G1552)</f>
        <v>0.19510000000000002</v>
      </c>
      <c r="H1553" s="80" t="str">
        <f>_xll.BDH($B$1,"IVOL_MONEYNESS",A1553,A1553,"IVOL_MATURITY=MATURITY_1STM","IVOL_MONEYNESS_LEVEL=MONEY_LVL_100_","DTS=H","FACTOR=.01","DAYS=W")</f>
        <v>#N/A Start Date</v>
      </c>
      <c r="I1553" s="81" t="str">
        <f t="shared" si="296"/>
        <v>#N/A Start Date</v>
      </c>
      <c r="J1553" s="34" t="e">
        <f t="shared" si="288"/>
        <v>#REF!</v>
      </c>
      <c r="K1553" s="35" t="e">
        <f t="shared" si="289"/>
        <v>#VALUE!</v>
      </c>
      <c r="L1553" s="35" t="e">
        <f t="shared" si="290"/>
        <v>#REF!</v>
      </c>
      <c r="M1553" s="35" t="e">
        <f t="shared" si="297"/>
        <v>#REF!</v>
      </c>
      <c r="N1553" s="35" t="e">
        <f t="shared" si="298"/>
        <v>#REF!</v>
      </c>
      <c r="O1553" s="36" t="e">
        <f t="shared" si="299"/>
        <v>#REF!</v>
      </c>
      <c r="Q1553" s="37">
        <f t="shared" si="291"/>
        <v>0</v>
      </c>
      <c r="R1553" s="38" t="e">
        <f t="shared" si="292"/>
        <v>#REF!</v>
      </c>
      <c r="S1553" s="39" t="e">
        <f t="shared" si="293"/>
        <v>#REF!</v>
      </c>
    </row>
    <row r="1554" spans="1:19" x14ac:dyDescent="0.25">
      <c r="A1554" s="2"/>
      <c r="C1554">
        <f t="shared" si="294"/>
        <v>0</v>
      </c>
      <c r="D1554" s="32" t="e">
        <f t="shared" si="295"/>
        <v>#N/A</v>
      </c>
      <c r="E1554" s="32" t="e">
        <f>Basic!#REF!</f>
        <v>#REF!</v>
      </c>
      <c r="F1554" s="40"/>
      <c r="G1554" s="80">
        <f>IFERROR(VLOOKUP(A1554,HistData!Y:Z,2,FALSE)/100,G1553)</f>
        <v>0.19510000000000002</v>
      </c>
      <c r="H1554" s="80" t="str">
        <f>_xll.BDH($B$1,"IVOL_MONEYNESS",A1554,A1554,"IVOL_MATURITY=MATURITY_1STM","IVOL_MONEYNESS_LEVEL=MONEY_LVL_100_","DTS=H","FACTOR=.01","DAYS=W")</f>
        <v>#N/A Start Date</v>
      </c>
      <c r="I1554" s="81" t="str">
        <f t="shared" si="296"/>
        <v>#N/A Start Date</v>
      </c>
      <c r="J1554" s="34" t="e">
        <f t="shared" si="288"/>
        <v>#REF!</v>
      </c>
      <c r="K1554" s="35" t="e">
        <f t="shared" si="289"/>
        <v>#VALUE!</v>
      </c>
      <c r="L1554" s="35" t="e">
        <f t="shared" si="290"/>
        <v>#REF!</v>
      </c>
      <c r="M1554" s="35" t="e">
        <f t="shared" si="297"/>
        <v>#REF!</v>
      </c>
      <c r="N1554" s="35" t="e">
        <f t="shared" si="298"/>
        <v>#REF!</v>
      </c>
      <c r="O1554" s="36" t="e">
        <f t="shared" si="299"/>
        <v>#REF!</v>
      </c>
      <c r="Q1554" s="37">
        <f t="shared" si="291"/>
        <v>0</v>
      </c>
      <c r="R1554" s="38" t="e">
        <f t="shared" si="292"/>
        <v>#REF!</v>
      </c>
      <c r="S1554" s="39" t="e">
        <f t="shared" si="293"/>
        <v>#REF!</v>
      </c>
    </row>
    <row r="1555" spans="1:19" x14ac:dyDescent="0.25">
      <c r="A1555" s="2"/>
      <c r="C1555">
        <f t="shared" si="294"/>
        <v>0</v>
      </c>
      <c r="D1555" s="32" t="e">
        <f t="shared" si="295"/>
        <v>#N/A</v>
      </c>
      <c r="E1555" s="32" t="e">
        <f>Basic!#REF!</f>
        <v>#REF!</v>
      </c>
      <c r="F1555" s="40"/>
      <c r="G1555" s="80">
        <f>IFERROR(VLOOKUP(A1555,HistData!Y:Z,2,FALSE)/100,G1554)</f>
        <v>0.19510000000000002</v>
      </c>
      <c r="H1555" s="80" t="str">
        <f>_xll.BDH($B$1,"IVOL_MONEYNESS",A1555,A1555,"IVOL_MATURITY=MATURITY_1STM","IVOL_MONEYNESS_LEVEL=MONEY_LVL_100_","DTS=H","FACTOR=.01","DAYS=W")</f>
        <v>#N/A Start Date</v>
      </c>
      <c r="I1555" s="81" t="str">
        <f t="shared" si="296"/>
        <v>#N/A Start Date</v>
      </c>
      <c r="J1555" s="34" t="e">
        <f t="shared" si="288"/>
        <v>#REF!</v>
      </c>
      <c r="K1555" s="35" t="e">
        <f t="shared" si="289"/>
        <v>#VALUE!</v>
      </c>
      <c r="L1555" s="35" t="e">
        <f t="shared" si="290"/>
        <v>#REF!</v>
      </c>
      <c r="M1555" s="35" t="e">
        <f t="shared" si="297"/>
        <v>#REF!</v>
      </c>
      <c r="N1555" s="35" t="e">
        <f t="shared" si="298"/>
        <v>#REF!</v>
      </c>
      <c r="O1555" s="36" t="e">
        <f t="shared" si="299"/>
        <v>#REF!</v>
      </c>
      <c r="Q1555" s="37">
        <f t="shared" si="291"/>
        <v>0</v>
      </c>
      <c r="R1555" s="38" t="e">
        <f t="shared" si="292"/>
        <v>#REF!</v>
      </c>
      <c r="S1555" s="39" t="e">
        <f t="shared" si="293"/>
        <v>#REF!</v>
      </c>
    </row>
    <row r="1556" spans="1:19" x14ac:dyDescent="0.25">
      <c r="A1556" s="2"/>
      <c r="C1556">
        <f t="shared" si="294"/>
        <v>0</v>
      </c>
      <c r="D1556" s="32" t="e">
        <f t="shared" si="295"/>
        <v>#N/A</v>
      </c>
      <c r="E1556" s="32" t="e">
        <f>Basic!#REF!</f>
        <v>#REF!</v>
      </c>
      <c r="F1556" s="40"/>
      <c r="G1556" s="80">
        <f>IFERROR(VLOOKUP(A1556,HistData!Y:Z,2,FALSE)/100,G1555)</f>
        <v>0.19510000000000002</v>
      </c>
      <c r="H1556" s="80" t="str">
        <f>_xll.BDH($B$1,"IVOL_MONEYNESS",A1556,A1556,"IVOL_MATURITY=MATURITY_1STM","IVOL_MONEYNESS_LEVEL=MONEY_LVL_100_","DTS=H","FACTOR=.01","DAYS=W")</f>
        <v>#N/A Start Date</v>
      </c>
      <c r="I1556" s="81" t="str">
        <f t="shared" si="296"/>
        <v>#N/A Start Date</v>
      </c>
      <c r="J1556" s="34" t="e">
        <f t="shared" si="288"/>
        <v>#REF!</v>
      </c>
      <c r="K1556" s="35" t="e">
        <f t="shared" si="289"/>
        <v>#VALUE!</v>
      </c>
      <c r="L1556" s="35" t="e">
        <f t="shared" si="290"/>
        <v>#REF!</v>
      </c>
      <c r="M1556" s="35" t="e">
        <f t="shared" si="297"/>
        <v>#REF!</v>
      </c>
      <c r="N1556" s="35" t="e">
        <f t="shared" si="298"/>
        <v>#REF!</v>
      </c>
      <c r="O1556" s="36" t="e">
        <f t="shared" si="299"/>
        <v>#REF!</v>
      </c>
      <c r="Q1556" s="37">
        <f t="shared" si="291"/>
        <v>0</v>
      </c>
      <c r="R1556" s="38" t="e">
        <f t="shared" si="292"/>
        <v>#REF!</v>
      </c>
      <c r="S1556" s="39" t="e">
        <f t="shared" si="293"/>
        <v>#REF!</v>
      </c>
    </row>
    <row r="1557" spans="1:19" x14ac:dyDescent="0.25">
      <c r="A1557" s="2"/>
      <c r="C1557">
        <f t="shared" si="294"/>
        <v>0</v>
      </c>
      <c r="D1557" s="32" t="e">
        <f t="shared" si="295"/>
        <v>#N/A</v>
      </c>
      <c r="E1557" s="32" t="e">
        <f>Basic!#REF!</f>
        <v>#REF!</v>
      </c>
      <c r="F1557" s="40"/>
      <c r="G1557" s="80">
        <f>IFERROR(VLOOKUP(A1557,HistData!Y:Z,2,FALSE)/100,G1556)</f>
        <v>0.19510000000000002</v>
      </c>
      <c r="H1557" s="80" t="str">
        <f>_xll.BDH($B$1,"IVOL_MONEYNESS",A1557,A1557,"IVOL_MATURITY=MATURITY_1STM","IVOL_MONEYNESS_LEVEL=MONEY_LVL_100_","DTS=H","FACTOR=.01","DAYS=W")</f>
        <v>#N/A Start Date</v>
      </c>
      <c r="I1557" s="81" t="str">
        <f t="shared" si="296"/>
        <v>#N/A Start Date</v>
      </c>
      <c r="J1557" s="34" t="e">
        <f t="shared" si="288"/>
        <v>#REF!</v>
      </c>
      <c r="K1557" s="35" t="e">
        <f t="shared" si="289"/>
        <v>#VALUE!</v>
      </c>
      <c r="L1557" s="35" t="e">
        <f t="shared" si="290"/>
        <v>#REF!</v>
      </c>
      <c r="M1557" s="35" t="e">
        <f t="shared" si="297"/>
        <v>#REF!</v>
      </c>
      <c r="N1557" s="35" t="e">
        <f t="shared" si="298"/>
        <v>#REF!</v>
      </c>
      <c r="O1557" s="36" t="e">
        <f t="shared" si="299"/>
        <v>#REF!</v>
      </c>
      <c r="Q1557" s="37">
        <f t="shared" si="291"/>
        <v>0</v>
      </c>
      <c r="R1557" s="38" t="e">
        <f t="shared" si="292"/>
        <v>#REF!</v>
      </c>
      <c r="S1557" s="39" t="e">
        <f t="shared" si="293"/>
        <v>#REF!</v>
      </c>
    </row>
    <row r="1558" spans="1:19" x14ac:dyDescent="0.25">
      <c r="A1558" s="2"/>
      <c r="C1558">
        <f t="shared" si="294"/>
        <v>0</v>
      </c>
      <c r="D1558" s="32" t="e">
        <f t="shared" si="295"/>
        <v>#N/A</v>
      </c>
      <c r="E1558" s="32" t="e">
        <f>Basic!#REF!</f>
        <v>#REF!</v>
      </c>
      <c r="F1558" s="40"/>
      <c r="G1558" s="80">
        <f>IFERROR(VLOOKUP(A1558,HistData!Y:Z,2,FALSE)/100,G1557)</f>
        <v>0.19510000000000002</v>
      </c>
      <c r="H1558" s="80" t="str">
        <f>_xll.BDH($B$1,"IVOL_MONEYNESS",A1558,A1558,"IVOL_MATURITY=MATURITY_1STM","IVOL_MONEYNESS_LEVEL=MONEY_LVL_100_","DTS=H","FACTOR=.01","DAYS=W")</f>
        <v>#N/A Start Date</v>
      </c>
      <c r="I1558" s="81" t="str">
        <f t="shared" si="296"/>
        <v>#N/A Start Date</v>
      </c>
      <c r="J1558" s="34" t="e">
        <f t="shared" si="288"/>
        <v>#REF!</v>
      </c>
      <c r="K1558" s="35" t="e">
        <f t="shared" si="289"/>
        <v>#VALUE!</v>
      </c>
      <c r="L1558" s="35" t="e">
        <f t="shared" si="290"/>
        <v>#REF!</v>
      </c>
      <c r="M1558" s="35" t="e">
        <f t="shared" si="297"/>
        <v>#REF!</v>
      </c>
      <c r="N1558" s="35" t="e">
        <f t="shared" si="298"/>
        <v>#REF!</v>
      </c>
      <c r="O1558" s="36" t="e">
        <f t="shared" si="299"/>
        <v>#REF!</v>
      </c>
      <c r="Q1558" s="37">
        <f t="shared" si="291"/>
        <v>0</v>
      </c>
      <c r="R1558" s="38" t="e">
        <f t="shared" si="292"/>
        <v>#REF!</v>
      </c>
      <c r="S1558" s="39" t="e">
        <f t="shared" si="293"/>
        <v>#REF!</v>
      </c>
    </row>
    <row r="1559" spans="1:19" x14ac:dyDescent="0.25">
      <c r="A1559" s="2"/>
      <c r="C1559">
        <f t="shared" si="294"/>
        <v>0</v>
      </c>
      <c r="D1559" s="32" t="e">
        <f t="shared" si="295"/>
        <v>#N/A</v>
      </c>
      <c r="E1559" s="32" t="e">
        <f>Basic!#REF!</f>
        <v>#REF!</v>
      </c>
      <c r="F1559" s="40"/>
      <c r="G1559" s="80">
        <f>IFERROR(VLOOKUP(A1559,HistData!Y:Z,2,FALSE)/100,G1558)</f>
        <v>0.19510000000000002</v>
      </c>
      <c r="H1559" s="80" t="str">
        <f>_xll.BDH($B$1,"IVOL_MONEYNESS",A1559,A1559,"IVOL_MATURITY=MATURITY_1STM","IVOL_MONEYNESS_LEVEL=MONEY_LVL_100_","DTS=H","FACTOR=.01","DAYS=W")</f>
        <v>#N/A Start Date</v>
      </c>
      <c r="I1559" s="81" t="str">
        <f t="shared" si="296"/>
        <v>#N/A Start Date</v>
      </c>
      <c r="J1559" s="34" t="e">
        <f t="shared" si="288"/>
        <v>#REF!</v>
      </c>
      <c r="K1559" s="35" t="e">
        <f t="shared" si="289"/>
        <v>#VALUE!</v>
      </c>
      <c r="L1559" s="35" t="e">
        <f t="shared" si="290"/>
        <v>#REF!</v>
      </c>
      <c r="M1559" s="35" t="e">
        <f t="shared" si="297"/>
        <v>#REF!</v>
      </c>
      <c r="N1559" s="35" t="e">
        <f t="shared" si="298"/>
        <v>#REF!</v>
      </c>
      <c r="O1559" s="36" t="e">
        <f t="shared" si="299"/>
        <v>#REF!</v>
      </c>
      <c r="Q1559" s="37">
        <f t="shared" si="291"/>
        <v>0</v>
      </c>
      <c r="R1559" s="38" t="e">
        <f t="shared" si="292"/>
        <v>#REF!</v>
      </c>
      <c r="S1559" s="39" t="e">
        <f t="shared" si="293"/>
        <v>#REF!</v>
      </c>
    </row>
    <row r="1560" spans="1:19" x14ac:dyDescent="0.25">
      <c r="A1560" s="2"/>
      <c r="C1560">
        <f t="shared" si="294"/>
        <v>0</v>
      </c>
      <c r="D1560" s="32" t="e">
        <f t="shared" si="295"/>
        <v>#N/A</v>
      </c>
      <c r="E1560" s="32" t="e">
        <f>Basic!#REF!</f>
        <v>#REF!</v>
      </c>
      <c r="F1560" s="40"/>
      <c r="G1560" s="80">
        <f>IFERROR(VLOOKUP(A1560,HistData!Y:Z,2,FALSE)/100,G1559)</f>
        <v>0.19510000000000002</v>
      </c>
      <c r="H1560" s="80" t="str">
        <f>_xll.BDH($B$1,"IVOL_MONEYNESS",A1560,A1560,"IVOL_MATURITY=MATURITY_1STM","IVOL_MONEYNESS_LEVEL=MONEY_LVL_100_","DTS=H","FACTOR=.01","DAYS=W")</f>
        <v>#N/A Start Date</v>
      </c>
      <c r="I1560" s="81" t="str">
        <f t="shared" si="296"/>
        <v>#N/A Start Date</v>
      </c>
      <c r="J1560" s="34" t="e">
        <f t="shared" si="288"/>
        <v>#REF!</v>
      </c>
      <c r="K1560" s="35" t="e">
        <f t="shared" si="289"/>
        <v>#VALUE!</v>
      </c>
      <c r="L1560" s="35" t="e">
        <f t="shared" si="290"/>
        <v>#REF!</v>
      </c>
      <c r="M1560" s="35" t="e">
        <f t="shared" si="297"/>
        <v>#REF!</v>
      </c>
      <c r="N1560" s="35" t="e">
        <f t="shared" si="298"/>
        <v>#REF!</v>
      </c>
      <c r="O1560" s="36" t="e">
        <f t="shared" si="299"/>
        <v>#REF!</v>
      </c>
      <c r="Q1560" s="37">
        <f t="shared" si="291"/>
        <v>0</v>
      </c>
      <c r="R1560" s="38" t="e">
        <f t="shared" si="292"/>
        <v>#REF!</v>
      </c>
      <c r="S1560" s="39" t="e">
        <f t="shared" si="293"/>
        <v>#REF!</v>
      </c>
    </row>
    <row r="1561" spans="1:19" x14ac:dyDescent="0.25">
      <c r="A1561" s="2"/>
      <c r="C1561">
        <f t="shared" si="294"/>
        <v>0</v>
      </c>
      <c r="D1561" s="32" t="e">
        <f t="shared" si="295"/>
        <v>#N/A</v>
      </c>
      <c r="E1561" s="32" t="e">
        <f>Basic!#REF!</f>
        <v>#REF!</v>
      </c>
      <c r="F1561" s="40"/>
      <c r="G1561" s="80">
        <f>IFERROR(VLOOKUP(A1561,HistData!Y:Z,2,FALSE)/100,G1560)</f>
        <v>0.19510000000000002</v>
      </c>
      <c r="H1561" s="80" t="str">
        <f>_xll.BDH($B$1,"IVOL_MONEYNESS",A1561,A1561,"IVOL_MATURITY=MATURITY_1STM","IVOL_MONEYNESS_LEVEL=MONEY_LVL_100_","DTS=H","FACTOR=.01","DAYS=W")</f>
        <v>#N/A Start Date</v>
      </c>
      <c r="I1561" s="81" t="str">
        <f t="shared" si="296"/>
        <v>#N/A Start Date</v>
      </c>
      <c r="J1561" s="34" t="e">
        <f t="shared" si="288"/>
        <v>#REF!</v>
      </c>
      <c r="K1561" s="35" t="e">
        <f t="shared" si="289"/>
        <v>#VALUE!</v>
      </c>
      <c r="L1561" s="35" t="e">
        <f t="shared" si="290"/>
        <v>#REF!</v>
      </c>
      <c r="M1561" s="35" t="e">
        <f t="shared" si="297"/>
        <v>#REF!</v>
      </c>
      <c r="N1561" s="35" t="e">
        <f t="shared" si="298"/>
        <v>#REF!</v>
      </c>
      <c r="O1561" s="36" t="e">
        <f t="shared" si="299"/>
        <v>#REF!</v>
      </c>
      <c r="Q1561" s="37">
        <f t="shared" si="291"/>
        <v>0</v>
      </c>
      <c r="R1561" s="38" t="e">
        <f t="shared" si="292"/>
        <v>#REF!</v>
      </c>
      <c r="S1561" s="39" t="e">
        <f t="shared" si="293"/>
        <v>#REF!</v>
      </c>
    </row>
    <row r="1562" spans="1:19" x14ac:dyDescent="0.25">
      <c r="A1562" s="2"/>
      <c r="C1562">
        <f t="shared" si="294"/>
        <v>0</v>
      </c>
      <c r="D1562" s="32" t="e">
        <f t="shared" si="295"/>
        <v>#N/A</v>
      </c>
      <c r="E1562" s="32" t="e">
        <f>Basic!#REF!</f>
        <v>#REF!</v>
      </c>
      <c r="F1562" s="40"/>
      <c r="G1562" s="80">
        <f>IFERROR(VLOOKUP(A1562,HistData!Y:Z,2,FALSE)/100,G1561)</f>
        <v>0.19510000000000002</v>
      </c>
      <c r="H1562" s="80" t="str">
        <f>_xll.BDH($B$1,"IVOL_MONEYNESS",A1562,A1562,"IVOL_MATURITY=MATURITY_1STM","IVOL_MONEYNESS_LEVEL=MONEY_LVL_100_","DTS=H","FACTOR=.01","DAYS=W")</f>
        <v>#N/A Start Date</v>
      </c>
      <c r="I1562" s="81" t="str">
        <f t="shared" si="296"/>
        <v>#N/A Start Date</v>
      </c>
      <c r="J1562" s="34" t="e">
        <f t="shared" si="288"/>
        <v>#REF!</v>
      </c>
      <c r="K1562" s="35" t="e">
        <f t="shared" si="289"/>
        <v>#VALUE!</v>
      </c>
      <c r="L1562" s="35" t="e">
        <f t="shared" si="290"/>
        <v>#REF!</v>
      </c>
      <c r="M1562" s="35" t="e">
        <f t="shared" si="297"/>
        <v>#REF!</v>
      </c>
      <c r="N1562" s="35" t="e">
        <f t="shared" si="298"/>
        <v>#REF!</v>
      </c>
      <c r="O1562" s="36" t="e">
        <f t="shared" si="299"/>
        <v>#REF!</v>
      </c>
      <c r="Q1562" s="37">
        <f t="shared" si="291"/>
        <v>0</v>
      </c>
      <c r="R1562" s="38" t="e">
        <f t="shared" si="292"/>
        <v>#REF!</v>
      </c>
      <c r="S1562" s="39" t="e">
        <f t="shared" si="293"/>
        <v>#REF!</v>
      </c>
    </row>
    <row r="1563" spans="1:19" x14ac:dyDescent="0.25">
      <c r="A1563" s="2"/>
      <c r="C1563">
        <f t="shared" si="294"/>
        <v>0</v>
      </c>
      <c r="D1563" s="32" t="e">
        <f t="shared" si="295"/>
        <v>#N/A</v>
      </c>
      <c r="E1563" s="32" t="e">
        <f>Basic!#REF!</f>
        <v>#REF!</v>
      </c>
      <c r="F1563" s="40"/>
      <c r="G1563" s="80">
        <f>IFERROR(VLOOKUP(A1563,HistData!Y:Z,2,FALSE)/100,G1562)</f>
        <v>0.19510000000000002</v>
      </c>
      <c r="H1563" s="80" t="str">
        <f>_xll.BDH($B$1,"IVOL_MONEYNESS",A1563,A1563,"IVOL_MATURITY=MATURITY_1STM","IVOL_MONEYNESS_LEVEL=MONEY_LVL_100_","DTS=H","FACTOR=.01","DAYS=W")</f>
        <v>#N/A Start Date</v>
      </c>
      <c r="I1563" s="81" t="str">
        <f t="shared" si="296"/>
        <v>#N/A Start Date</v>
      </c>
      <c r="J1563" s="34" t="e">
        <f t="shared" si="288"/>
        <v>#REF!</v>
      </c>
      <c r="K1563" s="35" t="e">
        <f t="shared" si="289"/>
        <v>#VALUE!</v>
      </c>
      <c r="L1563" s="35" t="e">
        <f t="shared" si="290"/>
        <v>#REF!</v>
      </c>
      <c r="M1563" s="35" t="e">
        <f t="shared" si="297"/>
        <v>#REF!</v>
      </c>
      <c r="N1563" s="35" t="e">
        <f t="shared" si="298"/>
        <v>#REF!</v>
      </c>
      <c r="O1563" s="36" t="e">
        <f t="shared" si="299"/>
        <v>#REF!</v>
      </c>
      <c r="Q1563" s="37">
        <f t="shared" si="291"/>
        <v>0</v>
      </c>
      <c r="R1563" s="38" t="e">
        <f t="shared" si="292"/>
        <v>#REF!</v>
      </c>
      <c r="S1563" s="39" t="e">
        <f t="shared" si="293"/>
        <v>#REF!</v>
      </c>
    </row>
    <row r="1564" spans="1:19" x14ac:dyDescent="0.25">
      <c r="A1564" s="2"/>
      <c r="C1564">
        <f t="shared" si="294"/>
        <v>0</v>
      </c>
      <c r="D1564" s="32" t="e">
        <f t="shared" si="295"/>
        <v>#N/A</v>
      </c>
      <c r="E1564" s="32" t="e">
        <f>Basic!#REF!</f>
        <v>#REF!</v>
      </c>
      <c r="F1564" s="40"/>
      <c r="G1564" s="80">
        <f>IFERROR(VLOOKUP(A1564,HistData!Y:Z,2,FALSE)/100,G1563)</f>
        <v>0.19510000000000002</v>
      </c>
      <c r="H1564" s="80" t="str">
        <f>_xll.BDH($B$1,"IVOL_MONEYNESS",A1564,A1564,"IVOL_MATURITY=MATURITY_1STM","IVOL_MONEYNESS_LEVEL=MONEY_LVL_100_","DTS=H","FACTOR=.01","DAYS=W")</f>
        <v>#N/A Start Date</v>
      </c>
      <c r="I1564" s="81" t="str">
        <f t="shared" si="296"/>
        <v>#N/A Start Date</v>
      </c>
      <c r="J1564" s="34" t="e">
        <f t="shared" si="288"/>
        <v>#REF!</v>
      </c>
      <c r="K1564" s="35" t="e">
        <f t="shared" si="289"/>
        <v>#VALUE!</v>
      </c>
      <c r="L1564" s="35" t="e">
        <f t="shared" si="290"/>
        <v>#REF!</v>
      </c>
      <c r="M1564" s="35" t="e">
        <f t="shared" si="297"/>
        <v>#REF!</v>
      </c>
      <c r="N1564" s="35" t="e">
        <f t="shared" si="298"/>
        <v>#REF!</v>
      </c>
      <c r="O1564" s="36" t="e">
        <f t="shared" si="299"/>
        <v>#REF!</v>
      </c>
      <c r="Q1564" s="37">
        <f t="shared" si="291"/>
        <v>0</v>
      </c>
      <c r="R1564" s="38" t="e">
        <f t="shared" si="292"/>
        <v>#REF!</v>
      </c>
      <c r="S1564" s="39" t="e">
        <f t="shared" si="293"/>
        <v>#REF!</v>
      </c>
    </row>
    <row r="1565" spans="1:19" x14ac:dyDescent="0.25">
      <c r="A1565" s="2"/>
      <c r="C1565">
        <f t="shared" si="294"/>
        <v>0</v>
      </c>
      <c r="D1565" s="32" t="e">
        <f t="shared" si="295"/>
        <v>#N/A</v>
      </c>
      <c r="E1565" s="32" t="e">
        <f>Basic!#REF!</f>
        <v>#REF!</v>
      </c>
      <c r="F1565" s="40"/>
      <c r="G1565" s="80">
        <f>IFERROR(VLOOKUP(A1565,HistData!Y:Z,2,FALSE)/100,G1564)</f>
        <v>0.19510000000000002</v>
      </c>
      <c r="H1565" s="80" t="str">
        <f>_xll.BDH($B$1,"IVOL_MONEYNESS",A1565,A1565,"IVOL_MATURITY=MATURITY_1STM","IVOL_MONEYNESS_LEVEL=MONEY_LVL_100_","DTS=H","FACTOR=.01","DAYS=W")</f>
        <v>#N/A Start Date</v>
      </c>
      <c r="I1565" s="81" t="str">
        <f t="shared" si="296"/>
        <v>#N/A Start Date</v>
      </c>
      <c r="J1565" s="34" t="e">
        <f t="shared" si="288"/>
        <v>#REF!</v>
      </c>
      <c r="K1565" s="35" t="e">
        <f t="shared" si="289"/>
        <v>#VALUE!</v>
      </c>
      <c r="L1565" s="35" t="e">
        <f t="shared" si="290"/>
        <v>#REF!</v>
      </c>
      <c r="M1565" s="35" t="e">
        <f t="shared" si="297"/>
        <v>#REF!</v>
      </c>
      <c r="N1565" s="35" t="e">
        <f t="shared" si="298"/>
        <v>#REF!</v>
      </c>
      <c r="O1565" s="36" t="e">
        <f t="shared" si="299"/>
        <v>#REF!</v>
      </c>
      <c r="Q1565" s="37">
        <f t="shared" si="291"/>
        <v>0</v>
      </c>
      <c r="R1565" s="38" t="e">
        <f t="shared" si="292"/>
        <v>#REF!</v>
      </c>
      <c r="S1565" s="39" t="e">
        <f t="shared" si="293"/>
        <v>#REF!</v>
      </c>
    </row>
    <row r="1566" spans="1:19" x14ac:dyDescent="0.25">
      <c r="A1566" s="2"/>
      <c r="C1566">
        <f t="shared" si="294"/>
        <v>0</v>
      </c>
      <c r="D1566" s="32" t="e">
        <f t="shared" si="295"/>
        <v>#N/A</v>
      </c>
      <c r="E1566" s="32" t="e">
        <f>Basic!#REF!</f>
        <v>#REF!</v>
      </c>
      <c r="F1566" s="40"/>
      <c r="G1566" s="80">
        <f>IFERROR(VLOOKUP(A1566,HistData!Y:Z,2,FALSE)/100,G1565)</f>
        <v>0.19510000000000002</v>
      </c>
      <c r="H1566" s="80" t="str">
        <f>_xll.BDH($B$1,"IVOL_MONEYNESS",A1566,A1566,"IVOL_MATURITY=MATURITY_1STM","IVOL_MONEYNESS_LEVEL=MONEY_LVL_100_","DTS=H","FACTOR=.01","DAYS=W")</f>
        <v>#N/A Start Date</v>
      </c>
      <c r="I1566" s="81" t="str">
        <f t="shared" si="296"/>
        <v>#N/A Start Date</v>
      </c>
      <c r="J1566" s="34" t="e">
        <f t="shared" si="288"/>
        <v>#REF!</v>
      </c>
      <c r="K1566" s="35" t="e">
        <f t="shared" si="289"/>
        <v>#VALUE!</v>
      </c>
      <c r="L1566" s="35" t="e">
        <f t="shared" si="290"/>
        <v>#REF!</v>
      </c>
      <c r="M1566" s="35" t="e">
        <f t="shared" si="297"/>
        <v>#REF!</v>
      </c>
      <c r="N1566" s="35" t="e">
        <f t="shared" si="298"/>
        <v>#REF!</v>
      </c>
      <c r="O1566" s="36" t="e">
        <f t="shared" si="299"/>
        <v>#REF!</v>
      </c>
      <c r="Q1566" s="37">
        <f t="shared" si="291"/>
        <v>0</v>
      </c>
      <c r="R1566" s="38" t="e">
        <f t="shared" si="292"/>
        <v>#REF!</v>
      </c>
      <c r="S1566" s="39" t="e">
        <f t="shared" si="293"/>
        <v>#REF!</v>
      </c>
    </row>
    <row r="1567" spans="1:19" x14ac:dyDescent="0.25">
      <c r="A1567" s="2"/>
      <c r="C1567">
        <f t="shared" si="294"/>
        <v>0</v>
      </c>
      <c r="D1567" s="32" t="e">
        <f t="shared" si="295"/>
        <v>#N/A</v>
      </c>
      <c r="E1567" s="32" t="e">
        <f>Basic!#REF!</f>
        <v>#REF!</v>
      </c>
      <c r="F1567" s="40"/>
      <c r="G1567" s="80">
        <f>IFERROR(VLOOKUP(A1567,HistData!Y:Z,2,FALSE)/100,G1566)</f>
        <v>0.19510000000000002</v>
      </c>
      <c r="H1567" s="80" t="str">
        <f>_xll.BDH($B$1,"IVOL_MONEYNESS",A1567,A1567,"IVOL_MATURITY=MATURITY_1STM","IVOL_MONEYNESS_LEVEL=MONEY_LVL_100_","DTS=H","FACTOR=.01","DAYS=W")</f>
        <v>#N/A Start Date</v>
      </c>
      <c r="I1567" s="81" t="str">
        <f t="shared" si="296"/>
        <v>#N/A Start Date</v>
      </c>
      <c r="J1567" s="34" t="e">
        <f t="shared" si="288"/>
        <v>#REF!</v>
      </c>
      <c r="K1567" s="35" t="e">
        <f t="shared" si="289"/>
        <v>#VALUE!</v>
      </c>
      <c r="L1567" s="35" t="e">
        <f t="shared" si="290"/>
        <v>#REF!</v>
      </c>
      <c r="M1567" s="35" t="e">
        <f t="shared" si="297"/>
        <v>#REF!</v>
      </c>
      <c r="N1567" s="35" t="e">
        <f t="shared" si="298"/>
        <v>#REF!</v>
      </c>
      <c r="O1567" s="36" t="e">
        <f t="shared" si="299"/>
        <v>#REF!</v>
      </c>
      <c r="Q1567" s="37">
        <f t="shared" si="291"/>
        <v>0</v>
      </c>
      <c r="R1567" s="38" t="e">
        <f t="shared" si="292"/>
        <v>#REF!</v>
      </c>
      <c r="S1567" s="39" t="e">
        <f t="shared" si="293"/>
        <v>#REF!</v>
      </c>
    </row>
    <row r="1568" spans="1:19" x14ac:dyDescent="0.25">
      <c r="A1568" s="2"/>
      <c r="C1568">
        <f t="shared" si="294"/>
        <v>0</v>
      </c>
      <c r="D1568" s="32" t="e">
        <f t="shared" si="295"/>
        <v>#N/A</v>
      </c>
      <c r="E1568" s="32" t="e">
        <f>Basic!#REF!</f>
        <v>#REF!</v>
      </c>
      <c r="F1568" s="40"/>
      <c r="G1568" s="80">
        <f>IFERROR(VLOOKUP(A1568,HistData!Y:Z,2,FALSE)/100,G1567)</f>
        <v>0.19510000000000002</v>
      </c>
      <c r="H1568" s="80" t="str">
        <f>_xll.BDH($B$1,"IVOL_MONEYNESS",A1568,A1568,"IVOL_MATURITY=MATURITY_1STM","IVOL_MONEYNESS_LEVEL=MONEY_LVL_100_","DTS=H","FACTOR=.01","DAYS=W")</f>
        <v>#N/A Start Date</v>
      </c>
      <c r="I1568" s="81" t="str">
        <f t="shared" si="296"/>
        <v>#N/A Start Date</v>
      </c>
      <c r="J1568" s="34" t="e">
        <f t="shared" si="288"/>
        <v>#REF!</v>
      </c>
      <c r="K1568" s="35" t="e">
        <f t="shared" si="289"/>
        <v>#VALUE!</v>
      </c>
      <c r="L1568" s="35" t="e">
        <f t="shared" si="290"/>
        <v>#REF!</v>
      </c>
      <c r="M1568" s="35" t="e">
        <f t="shared" si="297"/>
        <v>#REF!</v>
      </c>
      <c r="N1568" s="35" t="e">
        <f t="shared" si="298"/>
        <v>#REF!</v>
      </c>
      <c r="O1568" s="36" t="e">
        <f t="shared" si="299"/>
        <v>#REF!</v>
      </c>
      <c r="Q1568" s="37">
        <f t="shared" si="291"/>
        <v>0</v>
      </c>
      <c r="R1568" s="38" t="e">
        <f t="shared" si="292"/>
        <v>#REF!</v>
      </c>
      <c r="S1568" s="39" t="e">
        <f t="shared" si="293"/>
        <v>#REF!</v>
      </c>
    </row>
    <row r="1569" spans="1:19" x14ac:dyDescent="0.25">
      <c r="A1569" s="2"/>
      <c r="C1569">
        <f t="shared" si="294"/>
        <v>0</v>
      </c>
      <c r="D1569" s="32" t="e">
        <f t="shared" si="295"/>
        <v>#N/A</v>
      </c>
      <c r="E1569" s="32" t="e">
        <f>Basic!#REF!</f>
        <v>#REF!</v>
      </c>
      <c r="F1569" s="40"/>
      <c r="G1569" s="80">
        <f>IFERROR(VLOOKUP(A1569,HistData!Y:Z,2,FALSE)/100,G1568)</f>
        <v>0.19510000000000002</v>
      </c>
      <c r="H1569" s="80" t="str">
        <f>_xll.BDH($B$1,"IVOL_MONEYNESS",A1569,A1569,"IVOL_MATURITY=MATURITY_1STM","IVOL_MONEYNESS_LEVEL=MONEY_LVL_100_","DTS=H","FACTOR=.01","DAYS=W")</f>
        <v>#N/A Start Date</v>
      </c>
      <c r="I1569" s="81" t="str">
        <f t="shared" si="296"/>
        <v>#N/A Start Date</v>
      </c>
      <c r="J1569" s="34" t="e">
        <f t="shared" si="288"/>
        <v>#REF!</v>
      </c>
      <c r="K1569" s="35" t="e">
        <f t="shared" si="289"/>
        <v>#VALUE!</v>
      </c>
      <c r="L1569" s="35" t="e">
        <f t="shared" si="290"/>
        <v>#REF!</v>
      </c>
      <c r="M1569" s="35" t="e">
        <f t="shared" si="297"/>
        <v>#REF!</v>
      </c>
      <c r="N1569" s="35" t="e">
        <f t="shared" si="298"/>
        <v>#REF!</v>
      </c>
      <c r="O1569" s="36" t="e">
        <f t="shared" si="299"/>
        <v>#REF!</v>
      </c>
      <c r="Q1569" s="37">
        <f t="shared" si="291"/>
        <v>0</v>
      </c>
      <c r="R1569" s="38" t="e">
        <f t="shared" si="292"/>
        <v>#REF!</v>
      </c>
      <c r="S1569" s="39" t="e">
        <f t="shared" si="293"/>
        <v>#REF!</v>
      </c>
    </row>
    <row r="1570" spans="1:19" x14ac:dyDescent="0.25">
      <c r="A1570" s="2"/>
      <c r="C1570">
        <f t="shared" si="294"/>
        <v>0</v>
      </c>
      <c r="D1570" s="32" t="e">
        <f t="shared" si="295"/>
        <v>#N/A</v>
      </c>
      <c r="E1570" s="32" t="e">
        <f>Basic!#REF!</f>
        <v>#REF!</v>
      </c>
      <c r="F1570" s="40"/>
      <c r="G1570" s="80">
        <f>IFERROR(VLOOKUP(A1570,HistData!Y:Z,2,FALSE)/100,G1569)</f>
        <v>0.19510000000000002</v>
      </c>
      <c r="H1570" s="80" t="str">
        <f>_xll.BDH($B$1,"IVOL_MONEYNESS",A1570,A1570,"IVOL_MATURITY=MATURITY_1STM","IVOL_MONEYNESS_LEVEL=MONEY_LVL_100_","DTS=H","FACTOR=.01","DAYS=W")</f>
        <v>#N/A Start Date</v>
      </c>
      <c r="I1570" s="81" t="str">
        <f t="shared" si="296"/>
        <v>#N/A Start Date</v>
      </c>
      <c r="J1570" s="34" t="e">
        <f t="shared" si="288"/>
        <v>#REF!</v>
      </c>
      <c r="K1570" s="35" t="e">
        <f t="shared" si="289"/>
        <v>#VALUE!</v>
      </c>
      <c r="L1570" s="35" t="e">
        <f t="shared" si="290"/>
        <v>#REF!</v>
      </c>
      <c r="M1570" s="35" t="e">
        <f t="shared" si="297"/>
        <v>#REF!</v>
      </c>
      <c r="N1570" s="35" t="e">
        <f t="shared" si="298"/>
        <v>#REF!</v>
      </c>
      <c r="O1570" s="36" t="e">
        <f t="shared" si="299"/>
        <v>#REF!</v>
      </c>
      <c r="Q1570" s="37">
        <f t="shared" si="291"/>
        <v>0</v>
      </c>
      <c r="R1570" s="38" t="e">
        <f t="shared" si="292"/>
        <v>#REF!</v>
      </c>
      <c r="S1570" s="39" t="e">
        <f t="shared" si="293"/>
        <v>#REF!</v>
      </c>
    </row>
    <row r="1571" spans="1:19" x14ac:dyDescent="0.25">
      <c r="A1571" s="2"/>
      <c r="C1571">
        <f t="shared" si="294"/>
        <v>0</v>
      </c>
      <c r="D1571" s="32" t="e">
        <f t="shared" si="295"/>
        <v>#N/A</v>
      </c>
      <c r="E1571" s="32" t="e">
        <f>Basic!#REF!</f>
        <v>#REF!</v>
      </c>
      <c r="F1571" s="40"/>
      <c r="G1571" s="80">
        <f>IFERROR(VLOOKUP(A1571,HistData!Y:Z,2,FALSE)/100,G1570)</f>
        <v>0.19510000000000002</v>
      </c>
      <c r="H1571" s="80" t="str">
        <f>_xll.BDH($B$1,"IVOL_MONEYNESS",A1571,A1571,"IVOL_MATURITY=MATURITY_1STM","IVOL_MONEYNESS_LEVEL=MONEY_LVL_100_","DTS=H","FACTOR=.01","DAYS=W")</f>
        <v>#N/A Start Date</v>
      </c>
      <c r="I1571" s="81" t="str">
        <f t="shared" si="296"/>
        <v>#N/A Start Date</v>
      </c>
      <c r="J1571" s="34" t="e">
        <f t="shared" si="288"/>
        <v>#REF!</v>
      </c>
      <c r="K1571" s="35" t="e">
        <f t="shared" si="289"/>
        <v>#VALUE!</v>
      </c>
      <c r="L1571" s="35" t="e">
        <f t="shared" si="290"/>
        <v>#REF!</v>
      </c>
      <c r="M1571" s="35" t="e">
        <f t="shared" si="297"/>
        <v>#REF!</v>
      </c>
      <c r="N1571" s="35" t="e">
        <f t="shared" si="298"/>
        <v>#REF!</v>
      </c>
      <c r="O1571" s="36" t="e">
        <f t="shared" si="299"/>
        <v>#REF!</v>
      </c>
      <c r="Q1571" s="37">
        <f t="shared" si="291"/>
        <v>0</v>
      </c>
      <c r="R1571" s="38" t="e">
        <f t="shared" si="292"/>
        <v>#REF!</v>
      </c>
      <c r="S1571" s="39" t="e">
        <f t="shared" si="293"/>
        <v>#REF!</v>
      </c>
    </row>
    <row r="1572" spans="1:19" x14ac:dyDescent="0.25">
      <c r="A1572" s="2"/>
      <c r="C1572">
        <f t="shared" si="294"/>
        <v>0</v>
      </c>
      <c r="D1572" s="32" t="e">
        <f t="shared" si="295"/>
        <v>#N/A</v>
      </c>
      <c r="E1572" s="32" t="e">
        <f>Basic!#REF!</f>
        <v>#REF!</v>
      </c>
      <c r="F1572" s="40"/>
      <c r="G1572" s="80">
        <f>IFERROR(VLOOKUP(A1572,HistData!Y:Z,2,FALSE)/100,G1571)</f>
        <v>0.19510000000000002</v>
      </c>
      <c r="H1572" s="80" t="str">
        <f>_xll.BDH($B$1,"IVOL_MONEYNESS",A1572,A1572,"IVOL_MATURITY=MATURITY_1STM","IVOL_MONEYNESS_LEVEL=MONEY_LVL_100_","DTS=H","FACTOR=.01","DAYS=W")</f>
        <v>#N/A Start Date</v>
      </c>
      <c r="I1572" s="81" t="str">
        <f t="shared" si="296"/>
        <v>#N/A Start Date</v>
      </c>
      <c r="J1572" s="34" t="e">
        <f t="shared" si="288"/>
        <v>#REF!</v>
      </c>
      <c r="K1572" s="35" t="e">
        <f t="shared" si="289"/>
        <v>#VALUE!</v>
      </c>
      <c r="L1572" s="35" t="e">
        <f t="shared" si="290"/>
        <v>#REF!</v>
      </c>
      <c r="M1572" s="35" t="e">
        <f t="shared" si="297"/>
        <v>#REF!</v>
      </c>
      <c r="N1572" s="35" t="e">
        <f t="shared" si="298"/>
        <v>#REF!</v>
      </c>
      <c r="O1572" s="36" t="e">
        <f t="shared" si="299"/>
        <v>#REF!</v>
      </c>
      <c r="Q1572" s="37">
        <f t="shared" si="291"/>
        <v>0</v>
      </c>
      <c r="R1572" s="38" t="e">
        <f t="shared" si="292"/>
        <v>#REF!</v>
      </c>
      <c r="S1572" s="39" t="e">
        <f t="shared" si="293"/>
        <v>#REF!</v>
      </c>
    </row>
    <row r="1573" spans="1:19" x14ac:dyDescent="0.25">
      <c r="A1573" s="2"/>
      <c r="C1573">
        <f t="shared" si="294"/>
        <v>0</v>
      </c>
      <c r="D1573" s="32" t="e">
        <f t="shared" si="295"/>
        <v>#N/A</v>
      </c>
      <c r="E1573" s="32" t="e">
        <f>Basic!#REF!</f>
        <v>#REF!</v>
      </c>
      <c r="F1573" s="40"/>
      <c r="G1573" s="80">
        <f>IFERROR(VLOOKUP(A1573,HistData!Y:Z,2,FALSE)/100,G1572)</f>
        <v>0.19510000000000002</v>
      </c>
      <c r="H1573" s="80" t="str">
        <f>_xll.BDH($B$1,"IVOL_MONEYNESS",A1573,A1573,"IVOL_MATURITY=MATURITY_1STM","IVOL_MONEYNESS_LEVEL=MONEY_LVL_100_","DTS=H","FACTOR=.01","DAYS=W")</f>
        <v>#N/A Start Date</v>
      </c>
      <c r="I1573" s="81" t="str">
        <f t="shared" si="296"/>
        <v>#N/A Start Date</v>
      </c>
      <c r="J1573" s="34" t="e">
        <f t="shared" si="288"/>
        <v>#REF!</v>
      </c>
      <c r="K1573" s="35" t="e">
        <f t="shared" si="289"/>
        <v>#VALUE!</v>
      </c>
      <c r="L1573" s="35" t="e">
        <f t="shared" si="290"/>
        <v>#REF!</v>
      </c>
      <c r="M1573" s="35" t="e">
        <f t="shared" si="297"/>
        <v>#REF!</v>
      </c>
      <c r="N1573" s="35" t="e">
        <f t="shared" si="298"/>
        <v>#REF!</v>
      </c>
      <c r="O1573" s="36" t="e">
        <f t="shared" si="299"/>
        <v>#REF!</v>
      </c>
      <c r="Q1573" s="37">
        <f t="shared" si="291"/>
        <v>0</v>
      </c>
      <c r="R1573" s="38" t="e">
        <f t="shared" si="292"/>
        <v>#REF!</v>
      </c>
      <c r="S1573" s="39" t="e">
        <f t="shared" si="293"/>
        <v>#REF!</v>
      </c>
    </row>
    <row r="1574" spans="1:19" x14ac:dyDescent="0.25">
      <c r="A1574" s="2"/>
      <c r="C1574">
        <f t="shared" si="294"/>
        <v>0</v>
      </c>
      <c r="D1574" s="32" t="e">
        <f t="shared" si="295"/>
        <v>#N/A</v>
      </c>
      <c r="E1574" s="32" t="e">
        <f>Basic!#REF!</f>
        <v>#REF!</v>
      </c>
      <c r="F1574" s="40"/>
      <c r="G1574" s="80">
        <f>IFERROR(VLOOKUP(A1574,HistData!Y:Z,2,FALSE)/100,G1573)</f>
        <v>0.19510000000000002</v>
      </c>
      <c r="H1574" s="80" t="str">
        <f>_xll.BDH($B$1,"IVOL_MONEYNESS",A1574,A1574,"IVOL_MATURITY=MATURITY_1STM","IVOL_MONEYNESS_LEVEL=MONEY_LVL_100_","DTS=H","FACTOR=.01","DAYS=W")</f>
        <v>#N/A Start Date</v>
      </c>
      <c r="I1574" s="81" t="str">
        <f t="shared" si="296"/>
        <v>#N/A Start Date</v>
      </c>
      <c r="J1574" s="34" t="e">
        <f t="shared" si="288"/>
        <v>#REF!</v>
      </c>
      <c r="K1574" s="35" t="e">
        <f t="shared" si="289"/>
        <v>#VALUE!</v>
      </c>
      <c r="L1574" s="35" t="e">
        <f t="shared" si="290"/>
        <v>#REF!</v>
      </c>
      <c r="M1574" s="35" t="e">
        <f t="shared" si="297"/>
        <v>#REF!</v>
      </c>
      <c r="N1574" s="35" t="e">
        <f t="shared" si="298"/>
        <v>#REF!</v>
      </c>
      <c r="O1574" s="36" t="e">
        <f t="shared" si="299"/>
        <v>#REF!</v>
      </c>
      <c r="Q1574" s="37">
        <f t="shared" si="291"/>
        <v>0</v>
      </c>
      <c r="R1574" s="38" t="e">
        <f t="shared" si="292"/>
        <v>#REF!</v>
      </c>
      <c r="S1574" s="39" t="e">
        <f t="shared" si="293"/>
        <v>#REF!</v>
      </c>
    </row>
    <row r="1575" spans="1:19" x14ac:dyDescent="0.25">
      <c r="A1575" s="2"/>
      <c r="C1575">
        <f t="shared" si="294"/>
        <v>0</v>
      </c>
      <c r="D1575" s="32" t="e">
        <f t="shared" si="295"/>
        <v>#N/A</v>
      </c>
      <c r="E1575" s="32" t="e">
        <f>Basic!#REF!</f>
        <v>#REF!</v>
      </c>
      <c r="F1575" s="40"/>
      <c r="G1575" s="80">
        <f>IFERROR(VLOOKUP(A1575,HistData!Y:Z,2,FALSE)/100,G1574)</f>
        <v>0.19510000000000002</v>
      </c>
      <c r="H1575" s="80" t="str">
        <f>_xll.BDH($B$1,"IVOL_MONEYNESS",A1575,A1575,"IVOL_MATURITY=MATURITY_1STM","IVOL_MONEYNESS_LEVEL=MONEY_LVL_100_","DTS=H","FACTOR=.01","DAYS=W")</f>
        <v>#N/A Start Date</v>
      </c>
      <c r="I1575" s="81" t="str">
        <f t="shared" si="296"/>
        <v>#N/A Start Date</v>
      </c>
      <c r="J1575" s="34" t="e">
        <f t="shared" si="288"/>
        <v>#REF!</v>
      </c>
      <c r="K1575" s="35" t="e">
        <f t="shared" si="289"/>
        <v>#VALUE!</v>
      </c>
      <c r="L1575" s="35" t="e">
        <f t="shared" si="290"/>
        <v>#REF!</v>
      </c>
      <c r="M1575" s="35" t="e">
        <f t="shared" si="297"/>
        <v>#REF!</v>
      </c>
      <c r="N1575" s="35" t="e">
        <f t="shared" si="298"/>
        <v>#REF!</v>
      </c>
      <c r="O1575" s="36" t="e">
        <f t="shared" si="299"/>
        <v>#REF!</v>
      </c>
      <c r="Q1575" s="37">
        <f t="shared" si="291"/>
        <v>0</v>
      </c>
      <c r="R1575" s="38" t="e">
        <f t="shared" si="292"/>
        <v>#REF!</v>
      </c>
      <c r="S1575" s="39" t="e">
        <f t="shared" si="293"/>
        <v>#REF!</v>
      </c>
    </row>
    <row r="1576" spans="1:19" x14ac:dyDescent="0.25">
      <c r="A1576" s="2"/>
      <c r="C1576">
        <f t="shared" si="294"/>
        <v>0</v>
      </c>
      <c r="D1576" s="32" t="e">
        <f t="shared" si="295"/>
        <v>#N/A</v>
      </c>
      <c r="E1576" s="32" t="e">
        <f>Basic!#REF!</f>
        <v>#REF!</v>
      </c>
      <c r="F1576" s="40"/>
      <c r="G1576" s="80">
        <f>IFERROR(VLOOKUP(A1576,HistData!Y:Z,2,FALSE)/100,G1575)</f>
        <v>0.19510000000000002</v>
      </c>
      <c r="H1576" s="80" t="str">
        <f>_xll.BDH($B$1,"IVOL_MONEYNESS",A1576,A1576,"IVOL_MATURITY=MATURITY_1STM","IVOL_MONEYNESS_LEVEL=MONEY_LVL_100_","DTS=H","FACTOR=.01","DAYS=W")</f>
        <v>#N/A Start Date</v>
      </c>
      <c r="I1576" s="81" t="str">
        <f t="shared" si="296"/>
        <v>#N/A Start Date</v>
      </c>
      <c r="J1576" s="34" t="e">
        <f t="shared" si="288"/>
        <v>#REF!</v>
      </c>
      <c r="K1576" s="35" t="e">
        <f t="shared" si="289"/>
        <v>#VALUE!</v>
      </c>
      <c r="L1576" s="35" t="e">
        <f t="shared" si="290"/>
        <v>#REF!</v>
      </c>
      <c r="M1576" s="35" t="e">
        <f t="shared" si="297"/>
        <v>#REF!</v>
      </c>
      <c r="N1576" s="35" t="e">
        <f t="shared" si="298"/>
        <v>#REF!</v>
      </c>
      <c r="O1576" s="36" t="e">
        <f t="shared" si="299"/>
        <v>#REF!</v>
      </c>
      <c r="Q1576" s="37">
        <f t="shared" si="291"/>
        <v>0</v>
      </c>
      <c r="R1576" s="38" t="e">
        <f t="shared" si="292"/>
        <v>#REF!</v>
      </c>
      <c r="S1576" s="39" t="e">
        <f t="shared" si="293"/>
        <v>#REF!</v>
      </c>
    </row>
    <row r="1577" spans="1:19" x14ac:dyDescent="0.25">
      <c r="A1577" s="2"/>
      <c r="C1577">
        <f t="shared" si="294"/>
        <v>0</v>
      </c>
      <c r="D1577" s="32" t="e">
        <f t="shared" si="295"/>
        <v>#N/A</v>
      </c>
      <c r="E1577" s="32" t="e">
        <f>Basic!#REF!</f>
        <v>#REF!</v>
      </c>
      <c r="F1577" s="40"/>
      <c r="G1577" s="80">
        <f>IFERROR(VLOOKUP(A1577,HistData!Y:Z,2,FALSE)/100,G1576)</f>
        <v>0.19510000000000002</v>
      </c>
      <c r="H1577" s="80" t="str">
        <f>_xll.BDH($B$1,"IVOL_MONEYNESS",A1577,A1577,"IVOL_MATURITY=MATURITY_1STM","IVOL_MONEYNESS_LEVEL=MONEY_LVL_100_","DTS=H","FACTOR=.01","DAYS=W")</f>
        <v>#N/A Start Date</v>
      </c>
      <c r="I1577" s="81" t="str">
        <f t="shared" si="296"/>
        <v>#N/A Start Date</v>
      </c>
      <c r="J1577" s="34" t="e">
        <f t="shared" si="288"/>
        <v>#REF!</v>
      </c>
      <c r="K1577" s="35" t="e">
        <f t="shared" si="289"/>
        <v>#VALUE!</v>
      </c>
      <c r="L1577" s="35" t="e">
        <f t="shared" si="290"/>
        <v>#REF!</v>
      </c>
      <c r="M1577" s="35" t="e">
        <f t="shared" si="297"/>
        <v>#REF!</v>
      </c>
      <c r="N1577" s="35" t="e">
        <f t="shared" si="298"/>
        <v>#REF!</v>
      </c>
      <c r="O1577" s="36" t="e">
        <f t="shared" si="299"/>
        <v>#REF!</v>
      </c>
      <c r="Q1577" s="37">
        <f t="shared" si="291"/>
        <v>0</v>
      </c>
      <c r="R1577" s="38" t="e">
        <f t="shared" si="292"/>
        <v>#REF!</v>
      </c>
      <c r="S1577" s="39" t="e">
        <f t="shared" si="293"/>
        <v>#REF!</v>
      </c>
    </row>
    <row r="1578" spans="1:19" x14ac:dyDescent="0.25">
      <c r="A1578" s="2"/>
      <c r="C1578">
        <f t="shared" si="294"/>
        <v>0</v>
      </c>
      <c r="D1578" s="32" t="e">
        <f t="shared" si="295"/>
        <v>#N/A</v>
      </c>
      <c r="E1578" s="32" t="e">
        <f>Basic!#REF!</f>
        <v>#REF!</v>
      </c>
      <c r="F1578" s="40"/>
      <c r="G1578" s="80">
        <f>IFERROR(VLOOKUP(A1578,HistData!Y:Z,2,FALSE)/100,G1577)</f>
        <v>0.19510000000000002</v>
      </c>
      <c r="H1578" s="80" t="str">
        <f>_xll.BDH($B$1,"IVOL_MONEYNESS",A1578,A1578,"IVOL_MATURITY=MATURITY_1STM","IVOL_MONEYNESS_LEVEL=MONEY_LVL_100_","DTS=H","FACTOR=.01","DAYS=W")</f>
        <v>#N/A Start Date</v>
      </c>
      <c r="I1578" s="81" t="str">
        <f t="shared" si="296"/>
        <v>#N/A Start Date</v>
      </c>
      <c r="J1578" s="34" t="e">
        <f t="shared" si="288"/>
        <v>#REF!</v>
      </c>
      <c r="K1578" s="35" t="e">
        <f t="shared" si="289"/>
        <v>#VALUE!</v>
      </c>
      <c r="L1578" s="35" t="e">
        <f t="shared" si="290"/>
        <v>#REF!</v>
      </c>
      <c r="M1578" s="35" t="e">
        <f t="shared" si="297"/>
        <v>#REF!</v>
      </c>
      <c r="N1578" s="35" t="e">
        <f t="shared" si="298"/>
        <v>#REF!</v>
      </c>
      <c r="O1578" s="36" t="e">
        <f t="shared" si="299"/>
        <v>#REF!</v>
      </c>
      <c r="Q1578" s="37">
        <f t="shared" si="291"/>
        <v>0</v>
      </c>
      <c r="R1578" s="38" t="e">
        <f t="shared" si="292"/>
        <v>#REF!</v>
      </c>
      <c r="S1578" s="39" t="e">
        <f t="shared" si="293"/>
        <v>#REF!</v>
      </c>
    </row>
    <row r="1579" spans="1:19" x14ac:dyDescent="0.25">
      <c r="A1579" s="2"/>
      <c r="C1579">
        <f t="shared" si="294"/>
        <v>0</v>
      </c>
      <c r="D1579" s="32" t="e">
        <f t="shared" si="295"/>
        <v>#N/A</v>
      </c>
      <c r="E1579" s="32" t="e">
        <f>Basic!#REF!</f>
        <v>#REF!</v>
      </c>
      <c r="F1579" s="40"/>
      <c r="G1579" s="80">
        <f>IFERROR(VLOOKUP(A1579,HistData!Y:Z,2,FALSE)/100,G1578)</f>
        <v>0.19510000000000002</v>
      </c>
      <c r="H1579" s="80" t="str">
        <f>_xll.BDH($B$1,"IVOL_MONEYNESS",A1579,A1579,"IVOL_MATURITY=MATURITY_1STM","IVOL_MONEYNESS_LEVEL=MONEY_LVL_100_","DTS=H","FACTOR=.01","DAYS=W")</f>
        <v>#N/A Start Date</v>
      </c>
      <c r="I1579" s="81" t="str">
        <f t="shared" si="296"/>
        <v>#N/A Start Date</v>
      </c>
      <c r="J1579" s="34" t="e">
        <f t="shared" si="288"/>
        <v>#REF!</v>
      </c>
      <c r="K1579" s="35" t="e">
        <f t="shared" si="289"/>
        <v>#VALUE!</v>
      </c>
      <c r="L1579" s="35" t="e">
        <f t="shared" si="290"/>
        <v>#REF!</v>
      </c>
      <c r="M1579" s="35" t="e">
        <f t="shared" si="297"/>
        <v>#REF!</v>
      </c>
      <c r="N1579" s="35" t="e">
        <f t="shared" si="298"/>
        <v>#REF!</v>
      </c>
      <c r="O1579" s="36" t="e">
        <f t="shared" si="299"/>
        <v>#REF!</v>
      </c>
      <c r="Q1579" s="37">
        <f t="shared" si="291"/>
        <v>0</v>
      </c>
      <c r="R1579" s="38" t="e">
        <f t="shared" si="292"/>
        <v>#REF!</v>
      </c>
      <c r="S1579" s="39" t="e">
        <f t="shared" si="293"/>
        <v>#REF!</v>
      </c>
    </row>
    <row r="1580" spans="1:19" x14ac:dyDescent="0.25">
      <c r="A1580" s="2"/>
      <c r="C1580">
        <f t="shared" si="294"/>
        <v>0</v>
      </c>
      <c r="D1580" s="32" t="e">
        <f t="shared" si="295"/>
        <v>#N/A</v>
      </c>
      <c r="E1580" s="32" t="e">
        <f>Basic!#REF!</f>
        <v>#REF!</v>
      </c>
      <c r="F1580" s="40"/>
      <c r="G1580" s="80">
        <f>IFERROR(VLOOKUP(A1580,HistData!Y:Z,2,FALSE)/100,G1579)</f>
        <v>0.19510000000000002</v>
      </c>
      <c r="H1580" s="80" t="str">
        <f>_xll.BDH($B$1,"IVOL_MONEYNESS",A1580,A1580,"IVOL_MATURITY=MATURITY_1STM","IVOL_MONEYNESS_LEVEL=MONEY_LVL_100_","DTS=H","FACTOR=.01","DAYS=W")</f>
        <v>#N/A Start Date</v>
      </c>
      <c r="I1580" s="81" t="str">
        <f t="shared" si="296"/>
        <v>#N/A Start Date</v>
      </c>
      <c r="J1580" s="34" t="e">
        <f t="shared" si="288"/>
        <v>#REF!</v>
      </c>
      <c r="K1580" s="35" t="e">
        <f t="shared" si="289"/>
        <v>#VALUE!</v>
      </c>
      <c r="L1580" s="35" t="e">
        <f t="shared" si="290"/>
        <v>#REF!</v>
      </c>
      <c r="M1580" s="35" t="e">
        <f t="shared" si="297"/>
        <v>#REF!</v>
      </c>
      <c r="N1580" s="35" t="e">
        <f t="shared" si="298"/>
        <v>#REF!</v>
      </c>
      <c r="O1580" s="36" t="e">
        <f t="shared" si="299"/>
        <v>#REF!</v>
      </c>
      <c r="Q1580" s="37">
        <f t="shared" si="291"/>
        <v>0</v>
      </c>
      <c r="R1580" s="38" t="e">
        <f t="shared" si="292"/>
        <v>#REF!</v>
      </c>
      <c r="S1580" s="39" t="e">
        <f t="shared" si="293"/>
        <v>#REF!</v>
      </c>
    </row>
    <row r="1581" spans="1:19" x14ac:dyDescent="0.25">
      <c r="A1581" s="2"/>
      <c r="C1581">
        <f t="shared" si="294"/>
        <v>0</v>
      </c>
      <c r="D1581" s="32" t="e">
        <f t="shared" si="295"/>
        <v>#N/A</v>
      </c>
      <c r="E1581" s="32" t="e">
        <f>Basic!#REF!</f>
        <v>#REF!</v>
      </c>
      <c r="F1581" s="40"/>
      <c r="G1581" s="80">
        <f>IFERROR(VLOOKUP(A1581,HistData!Y:Z,2,FALSE)/100,G1580)</f>
        <v>0.19510000000000002</v>
      </c>
      <c r="H1581" s="80" t="str">
        <f>_xll.BDH($B$1,"IVOL_MONEYNESS",A1581,A1581,"IVOL_MATURITY=MATURITY_1STM","IVOL_MONEYNESS_LEVEL=MONEY_LVL_100_","DTS=H","FACTOR=.01","DAYS=W")</f>
        <v>#N/A Start Date</v>
      </c>
      <c r="I1581" s="81" t="str">
        <f t="shared" si="296"/>
        <v>#N/A Start Date</v>
      </c>
      <c r="J1581" s="34" t="e">
        <f t="shared" si="288"/>
        <v>#REF!</v>
      </c>
      <c r="K1581" s="35" t="e">
        <f t="shared" si="289"/>
        <v>#VALUE!</v>
      </c>
      <c r="L1581" s="35" t="e">
        <f t="shared" si="290"/>
        <v>#REF!</v>
      </c>
      <c r="M1581" s="35" t="e">
        <f t="shared" si="297"/>
        <v>#REF!</v>
      </c>
      <c r="N1581" s="35" t="e">
        <f t="shared" si="298"/>
        <v>#REF!</v>
      </c>
      <c r="O1581" s="36" t="e">
        <f t="shared" si="299"/>
        <v>#REF!</v>
      </c>
      <c r="Q1581" s="37">
        <f t="shared" si="291"/>
        <v>0</v>
      </c>
      <c r="R1581" s="38" t="e">
        <f t="shared" si="292"/>
        <v>#REF!</v>
      </c>
      <c r="S1581" s="39" t="e">
        <f t="shared" si="293"/>
        <v>#REF!</v>
      </c>
    </row>
    <row r="1582" spans="1:19" x14ac:dyDescent="0.25">
      <c r="A1582" s="2"/>
      <c r="C1582">
        <f t="shared" si="294"/>
        <v>0</v>
      </c>
      <c r="D1582" s="32" t="e">
        <f t="shared" si="295"/>
        <v>#N/A</v>
      </c>
      <c r="E1582" s="32" t="e">
        <f>Basic!#REF!</f>
        <v>#REF!</v>
      </c>
      <c r="F1582" s="40"/>
      <c r="G1582" s="80">
        <f>IFERROR(VLOOKUP(A1582,HistData!Y:Z,2,FALSE)/100,G1581)</f>
        <v>0.19510000000000002</v>
      </c>
      <c r="H1582" s="80" t="str">
        <f>_xll.BDH($B$1,"IVOL_MONEYNESS",A1582,A1582,"IVOL_MATURITY=MATURITY_1STM","IVOL_MONEYNESS_LEVEL=MONEY_LVL_100_","DTS=H","FACTOR=.01","DAYS=W")</f>
        <v>#N/A Start Date</v>
      </c>
      <c r="I1582" s="81" t="str">
        <f t="shared" si="296"/>
        <v>#N/A Start Date</v>
      </c>
      <c r="J1582" s="34" t="e">
        <f t="shared" si="288"/>
        <v>#REF!</v>
      </c>
      <c r="K1582" s="35" t="e">
        <f t="shared" si="289"/>
        <v>#VALUE!</v>
      </c>
      <c r="L1582" s="35" t="e">
        <f t="shared" si="290"/>
        <v>#REF!</v>
      </c>
      <c r="M1582" s="35" t="e">
        <f t="shared" si="297"/>
        <v>#REF!</v>
      </c>
      <c r="N1582" s="35" t="e">
        <f t="shared" si="298"/>
        <v>#REF!</v>
      </c>
      <c r="O1582" s="36" t="e">
        <f t="shared" si="299"/>
        <v>#REF!</v>
      </c>
      <c r="Q1582" s="37">
        <f t="shared" si="291"/>
        <v>0</v>
      </c>
      <c r="R1582" s="38" t="e">
        <f t="shared" si="292"/>
        <v>#REF!</v>
      </c>
      <c r="S1582" s="39" t="e">
        <f t="shared" si="293"/>
        <v>#REF!</v>
      </c>
    </row>
    <row r="1583" spans="1:19" x14ac:dyDescent="0.25">
      <c r="A1583" s="2"/>
      <c r="C1583">
        <f t="shared" si="294"/>
        <v>0</v>
      </c>
      <c r="D1583" s="32" t="e">
        <f t="shared" si="295"/>
        <v>#N/A</v>
      </c>
      <c r="E1583" s="32" t="e">
        <f>Basic!#REF!</f>
        <v>#REF!</v>
      </c>
      <c r="F1583" s="40"/>
      <c r="G1583" s="80">
        <f>IFERROR(VLOOKUP(A1583,HistData!Y:Z,2,FALSE)/100,G1582)</f>
        <v>0.19510000000000002</v>
      </c>
      <c r="H1583" s="80" t="str">
        <f>_xll.BDH($B$1,"IVOL_MONEYNESS",A1583,A1583,"IVOL_MATURITY=MATURITY_1STM","IVOL_MONEYNESS_LEVEL=MONEY_LVL_100_","DTS=H","FACTOR=.01","DAYS=W")</f>
        <v>#N/A Start Date</v>
      </c>
      <c r="I1583" s="81" t="str">
        <f t="shared" si="296"/>
        <v>#N/A Start Date</v>
      </c>
      <c r="J1583" s="34" t="e">
        <f t="shared" si="288"/>
        <v>#REF!</v>
      </c>
      <c r="K1583" s="35" t="e">
        <f t="shared" si="289"/>
        <v>#VALUE!</v>
      </c>
      <c r="L1583" s="35" t="e">
        <f t="shared" si="290"/>
        <v>#REF!</v>
      </c>
      <c r="M1583" s="35" t="e">
        <f t="shared" si="297"/>
        <v>#REF!</v>
      </c>
      <c r="N1583" s="35" t="e">
        <f t="shared" si="298"/>
        <v>#REF!</v>
      </c>
      <c r="O1583" s="36" t="e">
        <f t="shared" si="299"/>
        <v>#REF!</v>
      </c>
      <c r="Q1583" s="37">
        <f t="shared" si="291"/>
        <v>0</v>
      </c>
      <c r="R1583" s="38" t="e">
        <f t="shared" si="292"/>
        <v>#REF!</v>
      </c>
      <c r="S1583" s="39" t="e">
        <f t="shared" si="293"/>
        <v>#REF!</v>
      </c>
    </row>
    <row r="1584" spans="1:19" x14ac:dyDescent="0.25">
      <c r="A1584" s="2"/>
      <c r="C1584">
        <f t="shared" si="294"/>
        <v>0</v>
      </c>
      <c r="D1584" s="32" t="e">
        <f t="shared" si="295"/>
        <v>#N/A</v>
      </c>
      <c r="E1584" s="32" t="e">
        <f>Basic!#REF!</f>
        <v>#REF!</v>
      </c>
      <c r="F1584" s="40"/>
      <c r="G1584" s="80">
        <f>IFERROR(VLOOKUP(A1584,HistData!Y:Z,2,FALSE)/100,G1583)</f>
        <v>0.19510000000000002</v>
      </c>
      <c r="H1584" s="80" t="str">
        <f>_xll.BDH($B$1,"IVOL_MONEYNESS",A1584,A1584,"IVOL_MATURITY=MATURITY_1STM","IVOL_MONEYNESS_LEVEL=MONEY_LVL_100_","DTS=H","FACTOR=.01","DAYS=W")</f>
        <v>#N/A Start Date</v>
      </c>
      <c r="I1584" s="81" t="str">
        <f t="shared" si="296"/>
        <v>#N/A Start Date</v>
      </c>
      <c r="J1584" s="34" t="e">
        <f t="shared" si="288"/>
        <v>#REF!</v>
      </c>
      <c r="K1584" s="35" t="e">
        <f t="shared" si="289"/>
        <v>#VALUE!</v>
      </c>
      <c r="L1584" s="35" t="e">
        <f t="shared" si="290"/>
        <v>#REF!</v>
      </c>
      <c r="M1584" s="35" t="e">
        <f t="shared" si="297"/>
        <v>#REF!</v>
      </c>
      <c r="N1584" s="35" t="e">
        <f t="shared" si="298"/>
        <v>#REF!</v>
      </c>
      <c r="O1584" s="36" t="e">
        <f t="shared" si="299"/>
        <v>#REF!</v>
      </c>
      <c r="Q1584" s="37">
        <f t="shared" si="291"/>
        <v>0</v>
      </c>
      <c r="R1584" s="38" t="e">
        <f t="shared" si="292"/>
        <v>#REF!</v>
      </c>
      <c r="S1584" s="39" t="e">
        <f t="shared" si="293"/>
        <v>#REF!</v>
      </c>
    </row>
    <row r="1585" spans="1:19" x14ac:dyDescent="0.25">
      <c r="A1585" s="2"/>
      <c r="C1585">
        <f t="shared" si="294"/>
        <v>0</v>
      </c>
      <c r="D1585" s="32" t="e">
        <f t="shared" si="295"/>
        <v>#N/A</v>
      </c>
      <c r="E1585" s="32" t="e">
        <f>Basic!#REF!</f>
        <v>#REF!</v>
      </c>
      <c r="F1585" s="40"/>
      <c r="G1585" s="80">
        <f>IFERROR(VLOOKUP(A1585,HistData!Y:Z,2,FALSE)/100,G1584)</f>
        <v>0.19510000000000002</v>
      </c>
      <c r="H1585" s="80" t="str">
        <f>_xll.BDH($B$1,"IVOL_MONEYNESS",A1585,A1585,"IVOL_MATURITY=MATURITY_1STM","IVOL_MONEYNESS_LEVEL=MONEY_LVL_100_","DTS=H","FACTOR=.01","DAYS=W")</f>
        <v>#N/A Start Date</v>
      </c>
      <c r="I1585" s="81" t="str">
        <f t="shared" si="296"/>
        <v>#N/A Start Date</v>
      </c>
      <c r="J1585" s="34" t="e">
        <f t="shared" si="288"/>
        <v>#REF!</v>
      </c>
      <c r="K1585" s="35" t="e">
        <f t="shared" si="289"/>
        <v>#VALUE!</v>
      </c>
      <c r="L1585" s="35" t="e">
        <f t="shared" si="290"/>
        <v>#REF!</v>
      </c>
      <c r="M1585" s="35" t="e">
        <f t="shared" si="297"/>
        <v>#REF!</v>
      </c>
      <c r="N1585" s="35" t="e">
        <f t="shared" si="298"/>
        <v>#REF!</v>
      </c>
      <c r="O1585" s="36" t="e">
        <f t="shared" si="299"/>
        <v>#REF!</v>
      </c>
      <c r="Q1585" s="37">
        <f t="shared" si="291"/>
        <v>0</v>
      </c>
      <c r="R1585" s="38" t="e">
        <f t="shared" si="292"/>
        <v>#REF!</v>
      </c>
      <c r="S1585" s="39" t="e">
        <f t="shared" si="293"/>
        <v>#REF!</v>
      </c>
    </row>
    <row r="1586" spans="1:19" x14ac:dyDescent="0.25">
      <c r="A1586" s="2"/>
      <c r="C1586">
        <f t="shared" si="294"/>
        <v>0</v>
      </c>
      <c r="D1586" s="32" t="e">
        <f t="shared" si="295"/>
        <v>#N/A</v>
      </c>
      <c r="E1586" s="32" t="e">
        <f>Basic!#REF!</f>
        <v>#REF!</v>
      </c>
      <c r="F1586" s="40"/>
      <c r="G1586" s="80">
        <f>IFERROR(VLOOKUP(A1586,HistData!Y:Z,2,FALSE)/100,G1585)</f>
        <v>0.19510000000000002</v>
      </c>
      <c r="H1586" s="80" t="str">
        <f>_xll.BDH($B$1,"IVOL_MONEYNESS",A1586,A1586,"IVOL_MATURITY=MATURITY_1STM","IVOL_MONEYNESS_LEVEL=MONEY_LVL_100_","DTS=H","FACTOR=.01","DAYS=W")</f>
        <v>#N/A Start Date</v>
      </c>
      <c r="I1586" s="81" t="str">
        <f t="shared" si="296"/>
        <v>#N/A Start Date</v>
      </c>
      <c r="J1586" s="34" t="e">
        <f t="shared" si="288"/>
        <v>#REF!</v>
      </c>
      <c r="K1586" s="35" t="e">
        <f t="shared" si="289"/>
        <v>#VALUE!</v>
      </c>
      <c r="L1586" s="35" t="e">
        <f t="shared" si="290"/>
        <v>#REF!</v>
      </c>
      <c r="M1586" s="35" t="e">
        <f t="shared" si="297"/>
        <v>#REF!</v>
      </c>
      <c r="N1586" s="35" t="e">
        <f t="shared" si="298"/>
        <v>#REF!</v>
      </c>
      <c r="O1586" s="36" t="e">
        <f t="shared" si="299"/>
        <v>#REF!</v>
      </c>
      <c r="Q1586" s="37">
        <f t="shared" si="291"/>
        <v>0</v>
      </c>
      <c r="R1586" s="38" t="e">
        <f t="shared" si="292"/>
        <v>#REF!</v>
      </c>
      <c r="S1586" s="39" t="e">
        <f t="shared" si="293"/>
        <v>#REF!</v>
      </c>
    </row>
    <row r="1587" spans="1:19" x14ac:dyDescent="0.25">
      <c r="A1587" s="2"/>
      <c r="C1587">
        <f t="shared" si="294"/>
        <v>0</v>
      </c>
      <c r="D1587" s="32" t="e">
        <f t="shared" si="295"/>
        <v>#N/A</v>
      </c>
      <c r="E1587" s="32" t="e">
        <f>Basic!#REF!</f>
        <v>#REF!</v>
      </c>
      <c r="F1587" s="40"/>
      <c r="G1587" s="80">
        <f>IFERROR(VLOOKUP(A1587,HistData!Y:Z,2,FALSE)/100,G1586)</f>
        <v>0.19510000000000002</v>
      </c>
      <c r="H1587" s="80" t="str">
        <f>_xll.BDH($B$1,"IVOL_MONEYNESS",A1587,A1587,"IVOL_MATURITY=MATURITY_1STM","IVOL_MONEYNESS_LEVEL=MONEY_LVL_100_","DTS=H","FACTOR=.01","DAYS=W")</f>
        <v>#N/A Start Date</v>
      </c>
      <c r="I1587" s="81" t="str">
        <f t="shared" si="296"/>
        <v>#N/A Start Date</v>
      </c>
      <c r="J1587" s="34" t="e">
        <f t="shared" si="288"/>
        <v>#REF!</v>
      </c>
      <c r="K1587" s="35" t="e">
        <f t="shared" si="289"/>
        <v>#VALUE!</v>
      </c>
      <c r="L1587" s="35" t="e">
        <f t="shared" si="290"/>
        <v>#REF!</v>
      </c>
      <c r="M1587" s="35" t="e">
        <f t="shared" si="297"/>
        <v>#REF!</v>
      </c>
      <c r="N1587" s="35" t="e">
        <f t="shared" si="298"/>
        <v>#REF!</v>
      </c>
      <c r="O1587" s="36" t="e">
        <f t="shared" si="299"/>
        <v>#REF!</v>
      </c>
      <c r="Q1587" s="37">
        <f t="shared" si="291"/>
        <v>0</v>
      </c>
      <c r="R1587" s="38" t="e">
        <f t="shared" si="292"/>
        <v>#REF!</v>
      </c>
      <c r="S1587" s="39" t="e">
        <f t="shared" si="293"/>
        <v>#REF!</v>
      </c>
    </row>
    <row r="1588" spans="1:19" x14ac:dyDescent="0.25">
      <c r="A1588" s="2"/>
      <c r="C1588">
        <f t="shared" si="294"/>
        <v>0</v>
      </c>
      <c r="D1588" s="32" t="e">
        <f t="shared" si="295"/>
        <v>#N/A</v>
      </c>
      <c r="E1588" s="32" t="e">
        <f>Basic!#REF!</f>
        <v>#REF!</v>
      </c>
      <c r="F1588" s="40"/>
      <c r="G1588" s="80">
        <f>IFERROR(VLOOKUP(A1588,HistData!Y:Z,2,FALSE)/100,G1587)</f>
        <v>0.19510000000000002</v>
      </c>
      <c r="H1588" s="80" t="str">
        <f>_xll.BDH($B$1,"IVOL_MONEYNESS",A1588,A1588,"IVOL_MATURITY=MATURITY_1STM","IVOL_MONEYNESS_LEVEL=MONEY_LVL_100_","DTS=H","FACTOR=.01","DAYS=W")</f>
        <v>#N/A Start Date</v>
      </c>
      <c r="I1588" s="81" t="str">
        <f t="shared" si="296"/>
        <v>#N/A Start Date</v>
      </c>
      <c r="J1588" s="34" t="e">
        <f t="shared" si="288"/>
        <v>#REF!</v>
      </c>
      <c r="K1588" s="35" t="e">
        <f t="shared" si="289"/>
        <v>#VALUE!</v>
      </c>
      <c r="L1588" s="35" t="e">
        <f t="shared" si="290"/>
        <v>#REF!</v>
      </c>
      <c r="M1588" s="35" t="e">
        <f t="shared" si="297"/>
        <v>#REF!</v>
      </c>
      <c r="N1588" s="35" t="e">
        <f t="shared" si="298"/>
        <v>#REF!</v>
      </c>
      <c r="O1588" s="36" t="e">
        <f t="shared" si="299"/>
        <v>#REF!</v>
      </c>
      <c r="Q1588" s="37">
        <f t="shared" si="291"/>
        <v>0</v>
      </c>
      <c r="R1588" s="38" t="e">
        <f t="shared" si="292"/>
        <v>#REF!</v>
      </c>
      <c r="S1588" s="39" t="e">
        <f t="shared" si="293"/>
        <v>#REF!</v>
      </c>
    </row>
    <row r="1589" spans="1:19" x14ac:dyDescent="0.25">
      <c r="A1589" s="2"/>
      <c r="C1589">
        <f t="shared" si="294"/>
        <v>0</v>
      </c>
      <c r="D1589" s="32" t="e">
        <f t="shared" si="295"/>
        <v>#N/A</v>
      </c>
      <c r="E1589" s="32" t="e">
        <f>Basic!#REF!</f>
        <v>#REF!</v>
      </c>
      <c r="F1589" s="40"/>
      <c r="G1589" s="80">
        <f>IFERROR(VLOOKUP(A1589,HistData!Y:Z,2,FALSE)/100,G1588)</f>
        <v>0.19510000000000002</v>
      </c>
      <c r="H1589" s="80" t="str">
        <f>_xll.BDH($B$1,"IVOL_MONEYNESS",A1589,A1589,"IVOL_MATURITY=MATURITY_1STM","IVOL_MONEYNESS_LEVEL=MONEY_LVL_100_","DTS=H","FACTOR=.01","DAYS=W")</f>
        <v>#N/A Start Date</v>
      </c>
      <c r="I1589" s="81" t="str">
        <f t="shared" si="296"/>
        <v>#N/A Start Date</v>
      </c>
      <c r="J1589" s="34" t="e">
        <f t="shared" si="288"/>
        <v>#REF!</v>
      </c>
      <c r="K1589" s="35" t="e">
        <f t="shared" si="289"/>
        <v>#VALUE!</v>
      </c>
      <c r="L1589" s="35" t="e">
        <f t="shared" si="290"/>
        <v>#REF!</v>
      </c>
      <c r="M1589" s="35" t="e">
        <f t="shared" si="297"/>
        <v>#REF!</v>
      </c>
      <c r="N1589" s="35" t="e">
        <f t="shared" si="298"/>
        <v>#REF!</v>
      </c>
      <c r="O1589" s="36" t="e">
        <f t="shared" si="299"/>
        <v>#REF!</v>
      </c>
      <c r="Q1589" s="37">
        <f t="shared" si="291"/>
        <v>0</v>
      </c>
      <c r="R1589" s="38" t="e">
        <f t="shared" si="292"/>
        <v>#REF!</v>
      </c>
      <c r="S1589" s="39" t="e">
        <f t="shared" si="293"/>
        <v>#REF!</v>
      </c>
    </row>
    <row r="1590" spans="1:19" x14ac:dyDescent="0.25">
      <c r="A1590" s="2"/>
      <c r="C1590">
        <f t="shared" si="294"/>
        <v>0</v>
      </c>
      <c r="D1590" s="32" t="e">
        <f t="shared" si="295"/>
        <v>#N/A</v>
      </c>
      <c r="E1590" s="32" t="e">
        <f>Basic!#REF!</f>
        <v>#REF!</v>
      </c>
      <c r="F1590" s="40"/>
      <c r="G1590" s="80">
        <f>IFERROR(VLOOKUP(A1590,HistData!Y:Z,2,FALSE)/100,G1589)</f>
        <v>0.19510000000000002</v>
      </c>
      <c r="H1590" s="80" t="str">
        <f>_xll.BDH($B$1,"IVOL_MONEYNESS",A1590,A1590,"IVOL_MATURITY=MATURITY_1STM","IVOL_MONEYNESS_LEVEL=MONEY_LVL_100_","DTS=H","FACTOR=.01","DAYS=W")</f>
        <v>#N/A Start Date</v>
      </c>
      <c r="I1590" s="81" t="str">
        <f t="shared" si="296"/>
        <v>#N/A Start Date</v>
      </c>
      <c r="J1590" s="34" t="e">
        <f t="shared" si="288"/>
        <v>#REF!</v>
      </c>
      <c r="K1590" s="35" t="e">
        <f t="shared" si="289"/>
        <v>#VALUE!</v>
      </c>
      <c r="L1590" s="35" t="e">
        <f t="shared" si="290"/>
        <v>#REF!</v>
      </c>
      <c r="M1590" s="35" t="e">
        <f t="shared" si="297"/>
        <v>#REF!</v>
      </c>
      <c r="N1590" s="35" t="e">
        <f t="shared" si="298"/>
        <v>#REF!</v>
      </c>
      <c r="O1590" s="36" t="e">
        <f t="shared" si="299"/>
        <v>#REF!</v>
      </c>
      <c r="Q1590" s="37">
        <f t="shared" si="291"/>
        <v>0</v>
      </c>
      <c r="R1590" s="38" t="e">
        <f t="shared" si="292"/>
        <v>#REF!</v>
      </c>
      <c r="S1590" s="39" t="e">
        <f t="shared" si="293"/>
        <v>#REF!</v>
      </c>
    </row>
    <row r="1591" spans="1:19" x14ac:dyDescent="0.25">
      <c r="A1591" s="2"/>
      <c r="C1591">
        <f t="shared" si="294"/>
        <v>0</v>
      </c>
      <c r="D1591" s="32" t="e">
        <f t="shared" si="295"/>
        <v>#N/A</v>
      </c>
      <c r="E1591" s="32" t="e">
        <f>Basic!#REF!</f>
        <v>#REF!</v>
      </c>
      <c r="F1591" s="40"/>
      <c r="G1591" s="80">
        <f>IFERROR(VLOOKUP(A1591,HistData!Y:Z,2,FALSE)/100,G1590)</f>
        <v>0.19510000000000002</v>
      </c>
      <c r="H1591" s="80" t="str">
        <f>_xll.BDH($B$1,"IVOL_MONEYNESS",A1591,A1591,"IVOL_MATURITY=MATURITY_1STM","IVOL_MONEYNESS_LEVEL=MONEY_LVL_100_","DTS=H","FACTOR=.01","DAYS=W")</f>
        <v>#N/A Start Date</v>
      </c>
      <c r="I1591" s="81" t="str">
        <f t="shared" si="296"/>
        <v>#N/A Start Date</v>
      </c>
      <c r="J1591" s="34" t="e">
        <f t="shared" si="288"/>
        <v>#REF!</v>
      </c>
      <c r="K1591" s="35" t="e">
        <f t="shared" si="289"/>
        <v>#VALUE!</v>
      </c>
      <c r="L1591" s="35" t="e">
        <f t="shared" si="290"/>
        <v>#REF!</v>
      </c>
      <c r="M1591" s="35" t="e">
        <f t="shared" si="297"/>
        <v>#REF!</v>
      </c>
      <c r="N1591" s="35" t="e">
        <f t="shared" si="298"/>
        <v>#REF!</v>
      </c>
      <c r="O1591" s="36" t="e">
        <f t="shared" si="299"/>
        <v>#REF!</v>
      </c>
      <c r="Q1591" s="37">
        <f t="shared" si="291"/>
        <v>0</v>
      </c>
      <c r="R1591" s="38" t="e">
        <f t="shared" si="292"/>
        <v>#REF!</v>
      </c>
      <c r="S1591" s="39" t="e">
        <f t="shared" si="293"/>
        <v>#REF!</v>
      </c>
    </row>
    <row r="1592" spans="1:19" x14ac:dyDescent="0.25">
      <c r="A1592" s="2"/>
      <c r="C1592">
        <f t="shared" si="294"/>
        <v>0</v>
      </c>
      <c r="D1592" s="32" t="e">
        <f t="shared" si="295"/>
        <v>#N/A</v>
      </c>
      <c r="E1592" s="32" t="e">
        <f>Basic!#REF!</f>
        <v>#REF!</v>
      </c>
      <c r="F1592" s="40"/>
      <c r="G1592" s="80">
        <f>IFERROR(VLOOKUP(A1592,HistData!Y:Z,2,FALSE)/100,G1591)</f>
        <v>0.19510000000000002</v>
      </c>
      <c r="H1592" s="80" t="str">
        <f>_xll.BDH($B$1,"IVOL_MONEYNESS",A1592,A1592,"IVOL_MATURITY=MATURITY_1STM","IVOL_MONEYNESS_LEVEL=MONEY_LVL_100_","DTS=H","FACTOR=.01","DAYS=W")</f>
        <v>#N/A Start Date</v>
      </c>
      <c r="I1592" s="81" t="str">
        <f t="shared" si="296"/>
        <v>#N/A Start Date</v>
      </c>
      <c r="J1592" s="34" t="e">
        <f t="shared" si="288"/>
        <v>#REF!</v>
      </c>
      <c r="K1592" s="35" t="e">
        <f t="shared" si="289"/>
        <v>#VALUE!</v>
      </c>
      <c r="L1592" s="35" t="e">
        <f t="shared" si="290"/>
        <v>#REF!</v>
      </c>
      <c r="M1592" s="35" t="e">
        <f t="shared" si="297"/>
        <v>#REF!</v>
      </c>
      <c r="N1592" s="35" t="e">
        <f t="shared" si="298"/>
        <v>#REF!</v>
      </c>
      <c r="O1592" s="36" t="e">
        <f t="shared" si="299"/>
        <v>#REF!</v>
      </c>
      <c r="Q1592" s="37">
        <f t="shared" si="291"/>
        <v>0</v>
      </c>
      <c r="R1592" s="38" t="e">
        <f t="shared" si="292"/>
        <v>#REF!</v>
      </c>
      <c r="S1592" s="39" t="e">
        <f t="shared" si="293"/>
        <v>#REF!</v>
      </c>
    </row>
    <row r="1593" spans="1:19" x14ac:dyDescent="0.25">
      <c r="A1593" s="2"/>
      <c r="C1593">
        <f t="shared" si="294"/>
        <v>0</v>
      </c>
      <c r="D1593" s="32" t="e">
        <f t="shared" si="295"/>
        <v>#N/A</v>
      </c>
      <c r="E1593" s="32" t="e">
        <f>Basic!#REF!</f>
        <v>#REF!</v>
      </c>
      <c r="F1593" s="40"/>
      <c r="G1593" s="80">
        <f>IFERROR(VLOOKUP(A1593,HistData!Y:Z,2,FALSE)/100,G1592)</f>
        <v>0.19510000000000002</v>
      </c>
      <c r="H1593" s="80" t="str">
        <f>_xll.BDH($B$1,"IVOL_MONEYNESS",A1593,A1593,"IVOL_MATURITY=MATURITY_1STM","IVOL_MONEYNESS_LEVEL=MONEY_LVL_100_","DTS=H","FACTOR=.01","DAYS=W")</f>
        <v>#N/A Start Date</v>
      </c>
      <c r="I1593" s="81" t="str">
        <f t="shared" si="296"/>
        <v>#N/A Start Date</v>
      </c>
      <c r="J1593" s="34" t="e">
        <f t="shared" si="288"/>
        <v>#REF!</v>
      </c>
      <c r="K1593" s="35" t="e">
        <f t="shared" si="289"/>
        <v>#VALUE!</v>
      </c>
      <c r="L1593" s="35" t="e">
        <f t="shared" si="290"/>
        <v>#REF!</v>
      </c>
      <c r="M1593" s="35" t="e">
        <f t="shared" si="297"/>
        <v>#REF!</v>
      </c>
      <c r="N1593" s="35" t="e">
        <f t="shared" si="298"/>
        <v>#REF!</v>
      </c>
      <c r="O1593" s="36" t="e">
        <f t="shared" si="299"/>
        <v>#REF!</v>
      </c>
      <c r="Q1593" s="37">
        <f t="shared" si="291"/>
        <v>0</v>
      </c>
      <c r="R1593" s="38" t="e">
        <f t="shared" si="292"/>
        <v>#REF!</v>
      </c>
      <c r="S1593" s="39" t="e">
        <f t="shared" si="293"/>
        <v>#REF!</v>
      </c>
    </row>
    <row r="1594" spans="1:19" x14ac:dyDescent="0.25">
      <c r="A1594" s="2"/>
      <c r="C1594">
        <f t="shared" si="294"/>
        <v>0</v>
      </c>
      <c r="D1594" s="32" t="e">
        <f t="shared" si="295"/>
        <v>#N/A</v>
      </c>
      <c r="E1594" s="32" t="e">
        <f>Basic!#REF!</f>
        <v>#REF!</v>
      </c>
      <c r="F1594" s="40"/>
      <c r="G1594" s="80">
        <f>IFERROR(VLOOKUP(A1594,HistData!Y:Z,2,FALSE)/100,G1593)</f>
        <v>0.19510000000000002</v>
      </c>
      <c r="H1594" s="80" t="str">
        <f>_xll.BDH($B$1,"IVOL_MONEYNESS",A1594,A1594,"IVOL_MATURITY=MATURITY_1STM","IVOL_MONEYNESS_LEVEL=MONEY_LVL_100_","DTS=H","FACTOR=.01","DAYS=W")</f>
        <v>#N/A Start Date</v>
      </c>
      <c r="I1594" s="81" t="str">
        <f t="shared" si="296"/>
        <v>#N/A Start Date</v>
      </c>
      <c r="J1594" s="34" t="e">
        <f t="shared" si="288"/>
        <v>#REF!</v>
      </c>
      <c r="K1594" s="35" t="e">
        <f t="shared" si="289"/>
        <v>#VALUE!</v>
      </c>
      <c r="L1594" s="35" t="e">
        <f t="shared" si="290"/>
        <v>#REF!</v>
      </c>
      <c r="M1594" s="35" t="e">
        <f t="shared" si="297"/>
        <v>#REF!</v>
      </c>
      <c r="N1594" s="35" t="e">
        <f t="shared" si="298"/>
        <v>#REF!</v>
      </c>
      <c r="O1594" s="36" t="e">
        <f t="shared" si="299"/>
        <v>#REF!</v>
      </c>
      <c r="Q1594" s="37">
        <f t="shared" si="291"/>
        <v>0</v>
      </c>
      <c r="R1594" s="38" t="e">
        <f t="shared" si="292"/>
        <v>#REF!</v>
      </c>
      <c r="S1594" s="39" t="e">
        <f t="shared" si="293"/>
        <v>#REF!</v>
      </c>
    </row>
    <row r="1595" spans="1:19" x14ac:dyDescent="0.25">
      <c r="A1595" s="2"/>
      <c r="C1595">
        <f t="shared" si="294"/>
        <v>0</v>
      </c>
      <c r="D1595" s="32" t="e">
        <f t="shared" si="295"/>
        <v>#N/A</v>
      </c>
      <c r="E1595" s="32" t="e">
        <f>Basic!#REF!</f>
        <v>#REF!</v>
      </c>
      <c r="F1595" s="40"/>
      <c r="G1595" s="80">
        <f>IFERROR(VLOOKUP(A1595,HistData!Y:Z,2,FALSE)/100,G1594)</f>
        <v>0.19510000000000002</v>
      </c>
      <c r="H1595" s="80" t="str">
        <f>_xll.BDH($B$1,"IVOL_MONEYNESS",A1595,A1595,"IVOL_MATURITY=MATURITY_1STM","IVOL_MONEYNESS_LEVEL=MONEY_LVL_100_","DTS=H","FACTOR=.01","DAYS=W")</f>
        <v>#N/A Start Date</v>
      </c>
      <c r="I1595" s="81" t="str">
        <f t="shared" si="296"/>
        <v>#N/A Start Date</v>
      </c>
      <c r="J1595" s="34" t="e">
        <f t="shared" si="288"/>
        <v>#REF!</v>
      </c>
      <c r="K1595" s="35" t="e">
        <f t="shared" si="289"/>
        <v>#VALUE!</v>
      </c>
      <c r="L1595" s="35" t="e">
        <f t="shared" si="290"/>
        <v>#REF!</v>
      </c>
      <c r="M1595" s="35" t="e">
        <f t="shared" si="297"/>
        <v>#REF!</v>
      </c>
      <c r="N1595" s="35" t="e">
        <f t="shared" si="298"/>
        <v>#REF!</v>
      </c>
      <c r="O1595" s="36" t="e">
        <f t="shared" si="299"/>
        <v>#REF!</v>
      </c>
      <c r="Q1595" s="37">
        <f t="shared" si="291"/>
        <v>0</v>
      </c>
      <c r="R1595" s="38" t="e">
        <f t="shared" si="292"/>
        <v>#REF!</v>
      </c>
      <c r="S1595" s="39" t="e">
        <f t="shared" si="293"/>
        <v>#REF!</v>
      </c>
    </row>
    <row r="1596" spans="1:19" x14ac:dyDescent="0.25">
      <c r="A1596" s="2"/>
      <c r="C1596">
        <f t="shared" si="294"/>
        <v>0</v>
      </c>
      <c r="D1596" s="32" t="e">
        <f t="shared" si="295"/>
        <v>#N/A</v>
      </c>
      <c r="E1596" s="32" t="e">
        <f>Basic!#REF!</f>
        <v>#REF!</v>
      </c>
      <c r="F1596" s="40"/>
      <c r="G1596" s="80">
        <f>IFERROR(VLOOKUP(A1596,HistData!Y:Z,2,FALSE)/100,G1595)</f>
        <v>0.19510000000000002</v>
      </c>
      <c r="H1596" s="80" t="str">
        <f>_xll.BDH($B$1,"IVOL_MONEYNESS",A1596,A1596,"IVOL_MATURITY=MATURITY_1STM","IVOL_MONEYNESS_LEVEL=MONEY_LVL_100_","DTS=H","FACTOR=.01","DAYS=W")</f>
        <v>#N/A Start Date</v>
      </c>
      <c r="I1596" s="81" t="str">
        <f t="shared" si="296"/>
        <v>#N/A Start Date</v>
      </c>
      <c r="J1596" s="34" t="e">
        <f t="shared" si="288"/>
        <v>#REF!</v>
      </c>
      <c r="K1596" s="35" t="e">
        <f t="shared" si="289"/>
        <v>#VALUE!</v>
      </c>
      <c r="L1596" s="35" t="e">
        <f t="shared" si="290"/>
        <v>#REF!</v>
      </c>
      <c r="M1596" s="35" t="e">
        <f t="shared" si="297"/>
        <v>#REF!</v>
      </c>
      <c r="N1596" s="35" t="e">
        <f t="shared" si="298"/>
        <v>#REF!</v>
      </c>
      <c r="O1596" s="36" t="e">
        <f t="shared" si="299"/>
        <v>#REF!</v>
      </c>
      <c r="Q1596" s="37">
        <f t="shared" si="291"/>
        <v>0</v>
      </c>
      <c r="R1596" s="38" t="e">
        <f t="shared" si="292"/>
        <v>#REF!</v>
      </c>
      <c r="S1596" s="39" t="e">
        <f t="shared" si="293"/>
        <v>#REF!</v>
      </c>
    </row>
    <row r="1597" spans="1:19" x14ac:dyDescent="0.25">
      <c r="A1597" s="2"/>
      <c r="C1597">
        <f t="shared" si="294"/>
        <v>0</v>
      </c>
      <c r="D1597" s="32" t="e">
        <f t="shared" si="295"/>
        <v>#N/A</v>
      </c>
      <c r="E1597" s="32" t="e">
        <f>Basic!#REF!</f>
        <v>#REF!</v>
      </c>
      <c r="F1597" s="40"/>
      <c r="G1597" s="80">
        <f>IFERROR(VLOOKUP(A1597,HistData!Y:Z,2,FALSE)/100,G1596)</f>
        <v>0.19510000000000002</v>
      </c>
      <c r="H1597" s="80" t="str">
        <f>_xll.BDH($B$1,"IVOL_MONEYNESS",A1597,A1597,"IVOL_MATURITY=MATURITY_1STM","IVOL_MONEYNESS_LEVEL=MONEY_LVL_100_","DTS=H","FACTOR=.01","DAYS=W")</f>
        <v>#N/A Start Date</v>
      </c>
      <c r="I1597" s="81" t="str">
        <f t="shared" si="296"/>
        <v>#N/A Start Date</v>
      </c>
      <c r="J1597" s="34" t="e">
        <f t="shared" si="288"/>
        <v>#REF!</v>
      </c>
      <c r="K1597" s="35" t="e">
        <f t="shared" si="289"/>
        <v>#VALUE!</v>
      </c>
      <c r="L1597" s="35" t="e">
        <f t="shared" si="290"/>
        <v>#REF!</v>
      </c>
      <c r="M1597" s="35" t="e">
        <f t="shared" si="297"/>
        <v>#REF!</v>
      </c>
      <c r="N1597" s="35" t="e">
        <f t="shared" si="298"/>
        <v>#REF!</v>
      </c>
      <c r="O1597" s="36" t="e">
        <f t="shared" si="299"/>
        <v>#REF!</v>
      </c>
      <c r="Q1597" s="37">
        <f t="shared" si="291"/>
        <v>0</v>
      </c>
      <c r="R1597" s="38" t="e">
        <f t="shared" si="292"/>
        <v>#REF!</v>
      </c>
      <c r="S1597" s="39" t="e">
        <f t="shared" si="293"/>
        <v>#REF!</v>
      </c>
    </row>
    <row r="1598" spans="1:19" x14ac:dyDescent="0.25">
      <c r="A1598" s="2"/>
      <c r="C1598">
        <f t="shared" si="294"/>
        <v>0</v>
      </c>
      <c r="D1598" s="32" t="e">
        <f t="shared" si="295"/>
        <v>#N/A</v>
      </c>
      <c r="E1598" s="32" t="e">
        <f>Basic!#REF!</f>
        <v>#REF!</v>
      </c>
      <c r="F1598" s="40"/>
      <c r="G1598" s="80">
        <f>IFERROR(VLOOKUP(A1598,HistData!Y:Z,2,FALSE)/100,G1597)</f>
        <v>0.19510000000000002</v>
      </c>
      <c r="H1598" s="80" t="str">
        <f>_xll.BDH($B$1,"IVOL_MONEYNESS",A1598,A1598,"IVOL_MATURITY=MATURITY_1STM","IVOL_MONEYNESS_LEVEL=MONEY_LVL_100_","DTS=H","FACTOR=.01","DAYS=W")</f>
        <v>#N/A Start Date</v>
      </c>
      <c r="I1598" s="81" t="str">
        <f t="shared" si="296"/>
        <v>#N/A Start Date</v>
      </c>
      <c r="J1598" s="34" t="e">
        <f t="shared" si="288"/>
        <v>#REF!</v>
      </c>
      <c r="K1598" s="35" t="e">
        <f t="shared" si="289"/>
        <v>#VALUE!</v>
      </c>
      <c r="L1598" s="35" t="e">
        <f t="shared" si="290"/>
        <v>#REF!</v>
      </c>
      <c r="M1598" s="35" t="e">
        <f t="shared" si="297"/>
        <v>#REF!</v>
      </c>
      <c r="N1598" s="35" t="e">
        <f t="shared" si="298"/>
        <v>#REF!</v>
      </c>
      <c r="O1598" s="36" t="e">
        <f t="shared" si="299"/>
        <v>#REF!</v>
      </c>
      <c r="Q1598" s="37">
        <f t="shared" si="291"/>
        <v>0</v>
      </c>
      <c r="R1598" s="38" t="e">
        <f t="shared" si="292"/>
        <v>#REF!</v>
      </c>
      <c r="S1598" s="39" t="e">
        <f t="shared" si="293"/>
        <v>#REF!</v>
      </c>
    </row>
    <row r="1599" spans="1:19" x14ac:dyDescent="0.25">
      <c r="A1599" s="2"/>
      <c r="C1599">
        <f t="shared" si="294"/>
        <v>0</v>
      </c>
      <c r="D1599" s="32" t="e">
        <f t="shared" si="295"/>
        <v>#N/A</v>
      </c>
      <c r="E1599" s="32" t="e">
        <f>Basic!#REF!</f>
        <v>#REF!</v>
      </c>
      <c r="F1599" s="40"/>
      <c r="G1599" s="80">
        <f>IFERROR(VLOOKUP(A1599,HistData!Y:Z,2,FALSE)/100,G1598)</f>
        <v>0.19510000000000002</v>
      </c>
      <c r="H1599" s="80" t="str">
        <f>_xll.BDH($B$1,"IVOL_MONEYNESS",A1599,A1599,"IVOL_MATURITY=MATURITY_1STM","IVOL_MONEYNESS_LEVEL=MONEY_LVL_100_","DTS=H","FACTOR=.01","DAYS=W")</f>
        <v>#N/A Start Date</v>
      </c>
      <c r="I1599" s="81" t="str">
        <f t="shared" si="296"/>
        <v>#N/A Start Date</v>
      </c>
      <c r="J1599" s="34" t="e">
        <f t="shared" si="288"/>
        <v>#REF!</v>
      </c>
      <c r="K1599" s="35" t="e">
        <f t="shared" si="289"/>
        <v>#VALUE!</v>
      </c>
      <c r="L1599" s="35" t="e">
        <f t="shared" si="290"/>
        <v>#REF!</v>
      </c>
      <c r="M1599" s="35" t="e">
        <f t="shared" si="297"/>
        <v>#REF!</v>
      </c>
      <c r="N1599" s="35" t="e">
        <f t="shared" si="298"/>
        <v>#REF!</v>
      </c>
      <c r="O1599" s="36" t="e">
        <f t="shared" si="299"/>
        <v>#REF!</v>
      </c>
      <c r="Q1599" s="37">
        <f t="shared" si="291"/>
        <v>0</v>
      </c>
      <c r="R1599" s="38" t="e">
        <f t="shared" si="292"/>
        <v>#REF!</v>
      </c>
      <c r="S1599" s="39" t="e">
        <f t="shared" si="293"/>
        <v>#REF!</v>
      </c>
    </row>
    <row r="1600" spans="1:19" x14ac:dyDescent="0.25">
      <c r="A1600" s="2"/>
      <c r="C1600">
        <f t="shared" si="294"/>
        <v>0</v>
      </c>
      <c r="D1600" s="32" t="e">
        <f t="shared" si="295"/>
        <v>#N/A</v>
      </c>
      <c r="E1600" s="32" t="e">
        <f>Basic!#REF!</f>
        <v>#REF!</v>
      </c>
      <c r="F1600" s="40"/>
      <c r="G1600" s="80">
        <f>IFERROR(VLOOKUP(A1600,HistData!Y:Z,2,FALSE)/100,G1599)</f>
        <v>0.19510000000000002</v>
      </c>
      <c r="H1600" s="80" t="str">
        <f>_xll.BDH($B$1,"IVOL_MONEYNESS",A1600,A1600,"IVOL_MATURITY=MATURITY_1STM","IVOL_MONEYNESS_LEVEL=MONEY_LVL_100_","DTS=H","FACTOR=.01","DAYS=W")</f>
        <v>#N/A Start Date</v>
      </c>
      <c r="I1600" s="81" t="str">
        <f t="shared" si="296"/>
        <v>#N/A Start Date</v>
      </c>
      <c r="J1600" s="34" t="e">
        <f t="shared" si="288"/>
        <v>#REF!</v>
      </c>
      <c r="K1600" s="35" t="e">
        <f t="shared" si="289"/>
        <v>#VALUE!</v>
      </c>
      <c r="L1600" s="35" t="e">
        <f t="shared" si="290"/>
        <v>#REF!</v>
      </c>
      <c r="M1600" s="35" t="e">
        <f t="shared" si="297"/>
        <v>#REF!</v>
      </c>
      <c r="N1600" s="35" t="e">
        <f t="shared" si="298"/>
        <v>#REF!</v>
      </c>
      <c r="O1600" s="36" t="e">
        <f t="shared" si="299"/>
        <v>#REF!</v>
      </c>
      <c r="Q1600" s="37">
        <f t="shared" si="291"/>
        <v>0</v>
      </c>
      <c r="R1600" s="38" t="e">
        <f t="shared" si="292"/>
        <v>#REF!</v>
      </c>
      <c r="S1600" s="39" t="e">
        <f t="shared" si="293"/>
        <v>#REF!</v>
      </c>
    </row>
    <row r="1601" spans="1:19" x14ac:dyDescent="0.25">
      <c r="A1601" s="2"/>
      <c r="C1601">
        <f t="shared" si="294"/>
        <v>0</v>
      </c>
      <c r="D1601" s="32" t="e">
        <f t="shared" si="295"/>
        <v>#N/A</v>
      </c>
      <c r="E1601" s="32" t="e">
        <f>Basic!#REF!</f>
        <v>#REF!</v>
      </c>
      <c r="F1601" s="40"/>
      <c r="G1601" s="80">
        <f>IFERROR(VLOOKUP(A1601,HistData!Y:Z,2,FALSE)/100,G1600)</f>
        <v>0.19510000000000002</v>
      </c>
      <c r="H1601" s="80" t="str">
        <f>_xll.BDH($B$1,"IVOL_MONEYNESS",A1601,A1601,"IVOL_MATURITY=MATURITY_1STM","IVOL_MONEYNESS_LEVEL=MONEY_LVL_100_","DTS=H","FACTOR=.01","DAYS=W")</f>
        <v>#N/A Start Date</v>
      </c>
      <c r="I1601" s="81" t="str">
        <f t="shared" si="296"/>
        <v>#N/A Start Date</v>
      </c>
      <c r="J1601" s="34" t="e">
        <f t="shared" si="288"/>
        <v>#REF!</v>
      </c>
      <c r="K1601" s="35" t="e">
        <f t="shared" si="289"/>
        <v>#VALUE!</v>
      </c>
      <c r="L1601" s="35" t="e">
        <f t="shared" si="290"/>
        <v>#REF!</v>
      </c>
      <c r="M1601" s="35" t="e">
        <f t="shared" si="297"/>
        <v>#REF!</v>
      </c>
      <c r="N1601" s="35" t="e">
        <f t="shared" si="298"/>
        <v>#REF!</v>
      </c>
      <c r="O1601" s="36" t="e">
        <f t="shared" si="299"/>
        <v>#REF!</v>
      </c>
      <c r="Q1601" s="37">
        <f t="shared" si="291"/>
        <v>0</v>
      </c>
      <c r="R1601" s="38" t="e">
        <f t="shared" si="292"/>
        <v>#REF!</v>
      </c>
      <c r="S1601" s="39" t="e">
        <f t="shared" si="293"/>
        <v>#REF!</v>
      </c>
    </row>
    <row r="1602" spans="1:19" x14ac:dyDescent="0.25">
      <c r="A1602" s="2"/>
      <c r="C1602">
        <f t="shared" si="294"/>
        <v>0</v>
      </c>
      <c r="D1602" s="32" t="e">
        <f t="shared" si="295"/>
        <v>#N/A</v>
      </c>
      <c r="E1602" s="32" t="e">
        <f>Basic!#REF!</f>
        <v>#REF!</v>
      </c>
      <c r="F1602" s="40"/>
      <c r="G1602" s="80">
        <f>IFERROR(VLOOKUP(A1602,HistData!Y:Z,2,FALSE)/100,G1601)</f>
        <v>0.19510000000000002</v>
      </c>
      <c r="H1602" s="80" t="str">
        <f>_xll.BDH($B$1,"IVOL_MONEYNESS",A1602,A1602,"IVOL_MATURITY=MATURITY_1STM","IVOL_MONEYNESS_LEVEL=MONEY_LVL_100_","DTS=H","FACTOR=.01","DAYS=W")</f>
        <v>#N/A Start Date</v>
      </c>
      <c r="I1602" s="81" t="str">
        <f t="shared" si="296"/>
        <v>#N/A Start Date</v>
      </c>
      <c r="J1602" s="34" t="e">
        <f t="shared" si="288"/>
        <v>#REF!</v>
      </c>
      <c r="K1602" s="35" t="e">
        <f t="shared" si="289"/>
        <v>#VALUE!</v>
      </c>
      <c r="L1602" s="35" t="e">
        <f t="shared" si="290"/>
        <v>#REF!</v>
      </c>
      <c r="M1602" s="35" t="e">
        <f t="shared" si="297"/>
        <v>#REF!</v>
      </c>
      <c r="N1602" s="35" t="e">
        <f t="shared" si="298"/>
        <v>#REF!</v>
      </c>
      <c r="O1602" s="36" t="e">
        <f t="shared" si="299"/>
        <v>#REF!</v>
      </c>
      <c r="Q1602" s="37">
        <f t="shared" si="291"/>
        <v>0</v>
      </c>
      <c r="R1602" s="38" t="e">
        <f t="shared" si="292"/>
        <v>#REF!</v>
      </c>
      <c r="S1602" s="39" t="e">
        <f t="shared" si="293"/>
        <v>#REF!</v>
      </c>
    </row>
    <row r="1603" spans="1:19" x14ac:dyDescent="0.25">
      <c r="A1603" s="2"/>
      <c r="C1603">
        <f t="shared" si="294"/>
        <v>0</v>
      </c>
      <c r="D1603" s="32" t="e">
        <f t="shared" si="295"/>
        <v>#N/A</v>
      </c>
      <c r="E1603" s="32" t="e">
        <f>Basic!#REF!</f>
        <v>#REF!</v>
      </c>
      <c r="F1603" s="40"/>
      <c r="G1603" s="80">
        <f>IFERROR(VLOOKUP(A1603,HistData!Y:Z,2,FALSE)/100,G1602)</f>
        <v>0.19510000000000002</v>
      </c>
      <c r="H1603" s="80" t="str">
        <f>_xll.BDH($B$1,"IVOL_MONEYNESS",A1603,A1603,"IVOL_MATURITY=MATURITY_1STM","IVOL_MONEYNESS_LEVEL=MONEY_LVL_100_","DTS=H","FACTOR=.01","DAYS=W")</f>
        <v>#N/A Start Date</v>
      </c>
      <c r="I1603" s="81" t="str">
        <f t="shared" si="296"/>
        <v>#N/A Start Date</v>
      </c>
      <c r="J1603" s="34" t="e">
        <f t="shared" si="288"/>
        <v>#REF!</v>
      </c>
      <c r="K1603" s="35" t="e">
        <f t="shared" si="289"/>
        <v>#VALUE!</v>
      </c>
      <c r="L1603" s="35" t="e">
        <f t="shared" si="290"/>
        <v>#REF!</v>
      </c>
      <c r="M1603" s="35" t="e">
        <f t="shared" si="297"/>
        <v>#REF!</v>
      </c>
      <c r="N1603" s="35" t="e">
        <f t="shared" si="298"/>
        <v>#REF!</v>
      </c>
      <c r="O1603" s="36" t="e">
        <f t="shared" si="299"/>
        <v>#REF!</v>
      </c>
      <c r="Q1603" s="37">
        <f t="shared" si="291"/>
        <v>0</v>
      </c>
      <c r="R1603" s="38" t="e">
        <f t="shared" si="292"/>
        <v>#REF!</v>
      </c>
      <c r="S1603" s="39" t="e">
        <f t="shared" si="293"/>
        <v>#REF!</v>
      </c>
    </row>
    <row r="1604" spans="1:19" x14ac:dyDescent="0.25">
      <c r="A1604" s="2"/>
      <c r="C1604">
        <f t="shared" si="294"/>
        <v>0</v>
      </c>
      <c r="D1604" s="32" t="e">
        <f t="shared" si="295"/>
        <v>#N/A</v>
      </c>
      <c r="E1604" s="32" t="e">
        <f>Basic!#REF!</f>
        <v>#REF!</v>
      </c>
      <c r="F1604" s="40"/>
      <c r="G1604" s="80">
        <f>IFERROR(VLOOKUP(A1604,HistData!Y:Z,2,FALSE)/100,G1603)</f>
        <v>0.19510000000000002</v>
      </c>
      <c r="H1604" s="80" t="str">
        <f>_xll.BDH($B$1,"IVOL_MONEYNESS",A1604,A1604,"IVOL_MATURITY=MATURITY_1STM","IVOL_MONEYNESS_LEVEL=MONEY_LVL_100_","DTS=H","FACTOR=.01","DAYS=W")</f>
        <v>#N/A Start Date</v>
      </c>
      <c r="I1604" s="81" t="str">
        <f t="shared" si="296"/>
        <v>#N/A Start Date</v>
      </c>
      <c r="J1604" s="34" t="e">
        <f t="shared" si="288"/>
        <v>#REF!</v>
      </c>
      <c r="K1604" s="35" t="e">
        <f t="shared" si="289"/>
        <v>#VALUE!</v>
      </c>
      <c r="L1604" s="35" t="e">
        <f t="shared" si="290"/>
        <v>#REF!</v>
      </c>
      <c r="M1604" s="35" t="e">
        <f t="shared" si="297"/>
        <v>#REF!</v>
      </c>
      <c r="N1604" s="35" t="e">
        <f t="shared" si="298"/>
        <v>#REF!</v>
      </c>
      <c r="O1604" s="36" t="e">
        <f t="shared" si="299"/>
        <v>#REF!</v>
      </c>
      <c r="Q1604" s="37">
        <f t="shared" si="291"/>
        <v>0</v>
      </c>
      <c r="R1604" s="38" t="e">
        <f t="shared" si="292"/>
        <v>#REF!</v>
      </c>
      <c r="S1604" s="39" t="e">
        <f t="shared" si="293"/>
        <v>#REF!</v>
      </c>
    </row>
    <row r="1605" spans="1:19" x14ac:dyDescent="0.25">
      <c r="A1605" s="2"/>
      <c r="C1605">
        <f t="shared" si="294"/>
        <v>0</v>
      </c>
      <c r="D1605" s="32" t="e">
        <f t="shared" si="295"/>
        <v>#N/A</v>
      </c>
      <c r="E1605" s="32" t="e">
        <f>Basic!#REF!</f>
        <v>#REF!</v>
      </c>
      <c r="F1605" s="40"/>
      <c r="G1605" s="80">
        <f>IFERROR(VLOOKUP(A1605,HistData!Y:Z,2,FALSE)/100,G1604)</f>
        <v>0.19510000000000002</v>
      </c>
      <c r="H1605" s="80" t="str">
        <f>_xll.BDH($B$1,"IVOL_MONEYNESS",A1605,A1605,"IVOL_MATURITY=MATURITY_1STM","IVOL_MONEYNESS_LEVEL=MONEY_LVL_100_","DTS=H","FACTOR=.01","DAYS=W")</f>
        <v>#N/A Start Date</v>
      </c>
      <c r="I1605" s="81" t="str">
        <f t="shared" si="296"/>
        <v>#N/A Start Date</v>
      </c>
      <c r="J1605" s="34" t="e">
        <f t="shared" si="288"/>
        <v>#REF!</v>
      </c>
      <c r="K1605" s="35" t="e">
        <f t="shared" si="289"/>
        <v>#VALUE!</v>
      </c>
      <c r="L1605" s="35" t="e">
        <f t="shared" si="290"/>
        <v>#REF!</v>
      </c>
      <c r="M1605" s="35" t="e">
        <f t="shared" si="297"/>
        <v>#REF!</v>
      </c>
      <c r="N1605" s="35" t="e">
        <f t="shared" si="298"/>
        <v>#REF!</v>
      </c>
      <c r="O1605" s="36" t="e">
        <f t="shared" si="299"/>
        <v>#REF!</v>
      </c>
      <c r="Q1605" s="37">
        <f t="shared" si="291"/>
        <v>0</v>
      </c>
      <c r="R1605" s="38" t="e">
        <f t="shared" si="292"/>
        <v>#REF!</v>
      </c>
      <c r="S1605" s="39" t="e">
        <f t="shared" si="293"/>
        <v>#REF!</v>
      </c>
    </row>
    <row r="1606" spans="1:19" x14ac:dyDescent="0.25">
      <c r="A1606" s="2"/>
      <c r="C1606">
        <f t="shared" si="294"/>
        <v>0</v>
      </c>
      <c r="D1606" s="32" t="e">
        <f t="shared" si="295"/>
        <v>#N/A</v>
      </c>
      <c r="E1606" s="32" t="e">
        <f>Basic!#REF!</f>
        <v>#REF!</v>
      </c>
      <c r="F1606" s="40"/>
      <c r="G1606" s="80">
        <f>IFERROR(VLOOKUP(A1606,HistData!Y:Z,2,FALSE)/100,G1605)</f>
        <v>0.19510000000000002</v>
      </c>
      <c r="H1606" s="80" t="str">
        <f>_xll.BDH($B$1,"IVOL_MONEYNESS",A1606,A1606,"IVOL_MATURITY=MATURITY_1STM","IVOL_MONEYNESS_LEVEL=MONEY_LVL_100_","DTS=H","FACTOR=.01","DAYS=W")</f>
        <v>#N/A Start Date</v>
      </c>
      <c r="I1606" s="81" t="str">
        <f t="shared" si="296"/>
        <v>#N/A Start Date</v>
      </c>
      <c r="J1606" s="34" t="e">
        <f t="shared" ref="J1606:J1669" si="300">++E1606*EXP(-F1606*(D1606/365))</f>
        <v>#REF!</v>
      </c>
      <c r="K1606" s="35" t="e">
        <f t="shared" ref="K1606:K1669" si="301">+I1606*(D1606/365)^0.5</f>
        <v>#VALUE!</v>
      </c>
      <c r="L1606" s="35" t="e">
        <f t="shared" ref="L1606:L1669" si="302">++(LN(B1606/E1606)+(F1606+I1606*I1606/2)*(D1606/365))/(I1606*(D1606/365)^0.5)</f>
        <v>#REF!</v>
      </c>
      <c r="M1606" s="35" t="e">
        <f t="shared" si="297"/>
        <v>#REF!</v>
      </c>
      <c r="N1606" s="35" t="e">
        <f t="shared" si="298"/>
        <v>#REF!</v>
      </c>
      <c r="O1606" s="36" t="e">
        <f t="shared" si="299"/>
        <v>#REF!</v>
      </c>
      <c r="Q1606" s="37">
        <f t="shared" ref="Q1606:Q1669" si="303">A1606</f>
        <v>0</v>
      </c>
      <c r="R1606" s="38" t="e">
        <f t="shared" ref="R1606:R1669" si="304">+N1606*B1606-O1606</f>
        <v>#REF!</v>
      </c>
      <c r="S1606" s="39" t="e">
        <f t="shared" ref="S1606:S1669" si="305">+R1606+J1606-B1606</f>
        <v>#REF!</v>
      </c>
    </row>
    <row r="1607" spans="1:19" x14ac:dyDescent="0.25">
      <c r="A1607" s="2"/>
      <c r="C1607">
        <f t="shared" ref="C1607:C1670" si="306">IF(AND(DAY(A1607)&gt;=15,DAY(A1607)&lt;=21,WEEKDAY(A1607)-1=5),1,0)</f>
        <v>0</v>
      </c>
      <c r="D1607" s="32" t="e">
        <f t="shared" ref="D1607:D1670" si="307">MATCH(1,C1608:C1651,0)</f>
        <v>#N/A</v>
      </c>
      <c r="E1607" s="32" t="e">
        <f>Basic!#REF!</f>
        <v>#REF!</v>
      </c>
      <c r="F1607" s="40"/>
      <c r="G1607" s="80">
        <f>IFERROR(VLOOKUP(A1607,HistData!Y:Z,2,FALSE)/100,G1606)</f>
        <v>0.19510000000000002</v>
      </c>
      <c r="H1607" s="80" t="str">
        <f>_xll.BDH($B$1,"IVOL_MONEYNESS",A1607,A1607,"IVOL_MATURITY=MATURITY_1STM","IVOL_MONEYNESS_LEVEL=MONEY_LVL_100_","DTS=H","FACTOR=.01","DAYS=W")</f>
        <v>#N/A Start Date</v>
      </c>
      <c r="I1607" s="81" t="str">
        <f t="shared" ref="I1607:I1670" si="308">H1607</f>
        <v>#N/A Start Date</v>
      </c>
      <c r="J1607" s="34" t="e">
        <f t="shared" si="300"/>
        <v>#REF!</v>
      </c>
      <c r="K1607" s="35" t="e">
        <f t="shared" si="301"/>
        <v>#VALUE!</v>
      </c>
      <c r="L1607" s="35" t="e">
        <f t="shared" si="302"/>
        <v>#REF!</v>
      </c>
      <c r="M1607" s="35" t="e">
        <f t="shared" ref="M1607:M1670" si="309">+L1607-K1607</f>
        <v>#REF!</v>
      </c>
      <c r="N1607" s="35" t="e">
        <f t="shared" ref="N1607:N1670" si="310">NORMDIST(L1607,0,1,TRUE)</f>
        <v>#REF!</v>
      </c>
      <c r="O1607" s="36" t="e">
        <f t="shared" ref="O1607:O1670" si="311">NORMDIST(M1607,0,1,TRUE)*J1607</f>
        <v>#REF!</v>
      </c>
      <c r="Q1607" s="37">
        <f t="shared" si="303"/>
        <v>0</v>
      </c>
      <c r="R1607" s="38" t="e">
        <f t="shared" si="304"/>
        <v>#REF!</v>
      </c>
      <c r="S1607" s="39" t="e">
        <f t="shared" si="305"/>
        <v>#REF!</v>
      </c>
    </row>
    <row r="1608" spans="1:19" x14ac:dyDescent="0.25">
      <c r="A1608" s="2"/>
      <c r="C1608">
        <f t="shared" si="306"/>
        <v>0</v>
      </c>
      <c r="D1608" s="32" t="e">
        <f t="shared" si="307"/>
        <v>#N/A</v>
      </c>
      <c r="E1608" s="32" t="e">
        <f>Basic!#REF!</f>
        <v>#REF!</v>
      </c>
      <c r="F1608" s="40"/>
      <c r="G1608" s="80">
        <f>IFERROR(VLOOKUP(A1608,HistData!Y:Z,2,FALSE)/100,G1607)</f>
        <v>0.19510000000000002</v>
      </c>
      <c r="H1608" s="80" t="str">
        <f>_xll.BDH($B$1,"IVOL_MONEYNESS",A1608,A1608,"IVOL_MATURITY=MATURITY_1STM","IVOL_MONEYNESS_LEVEL=MONEY_LVL_100_","DTS=H","FACTOR=.01","DAYS=W")</f>
        <v>#N/A Start Date</v>
      </c>
      <c r="I1608" s="81" t="str">
        <f t="shared" si="308"/>
        <v>#N/A Start Date</v>
      </c>
      <c r="J1608" s="34" t="e">
        <f t="shared" si="300"/>
        <v>#REF!</v>
      </c>
      <c r="K1608" s="35" t="e">
        <f t="shared" si="301"/>
        <v>#VALUE!</v>
      </c>
      <c r="L1608" s="35" t="e">
        <f t="shared" si="302"/>
        <v>#REF!</v>
      </c>
      <c r="M1608" s="35" t="e">
        <f t="shared" si="309"/>
        <v>#REF!</v>
      </c>
      <c r="N1608" s="35" t="e">
        <f t="shared" si="310"/>
        <v>#REF!</v>
      </c>
      <c r="O1608" s="36" t="e">
        <f t="shared" si="311"/>
        <v>#REF!</v>
      </c>
      <c r="Q1608" s="37">
        <f t="shared" si="303"/>
        <v>0</v>
      </c>
      <c r="R1608" s="38" t="e">
        <f t="shared" si="304"/>
        <v>#REF!</v>
      </c>
      <c r="S1608" s="39" t="e">
        <f t="shared" si="305"/>
        <v>#REF!</v>
      </c>
    </row>
    <row r="1609" spans="1:19" x14ac:dyDescent="0.25">
      <c r="A1609" s="2"/>
      <c r="C1609">
        <f t="shared" si="306"/>
        <v>0</v>
      </c>
      <c r="D1609" s="32" t="e">
        <f t="shared" si="307"/>
        <v>#N/A</v>
      </c>
      <c r="E1609" s="32" t="e">
        <f>Basic!#REF!</f>
        <v>#REF!</v>
      </c>
      <c r="F1609" s="40"/>
      <c r="G1609" s="80">
        <f>IFERROR(VLOOKUP(A1609,HistData!Y:Z,2,FALSE)/100,G1608)</f>
        <v>0.19510000000000002</v>
      </c>
      <c r="H1609" s="80" t="str">
        <f>_xll.BDH($B$1,"IVOL_MONEYNESS",A1609,A1609,"IVOL_MATURITY=MATURITY_1STM","IVOL_MONEYNESS_LEVEL=MONEY_LVL_100_","DTS=H","FACTOR=.01","DAYS=W")</f>
        <v>#N/A Start Date</v>
      </c>
      <c r="I1609" s="81" t="str">
        <f t="shared" si="308"/>
        <v>#N/A Start Date</v>
      </c>
      <c r="J1609" s="34" t="e">
        <f t="shared" si="300"/>
        <v>#REF!</v>
      </c>
      <c r="K1609" s="35" t="e">
        <f t="shared" si="301"/>
        <v>#VALUE!</v>
      </c>
      <c r="L1609" s="35" t="e">
        <f t="shared" si="302"/>
        <v>#REF!</v>
      </c>
      <c r="M1609" s="35" t="e">
        <f t="shared" si="309"/>
        <v>#REF!</v>
      </c>
      <c r="N1609" s="35" t="e">
        <f t="shared" si="310"/>
        <v>#REF!</v>
      </c>
      <c r="O1609" s="36" t="e">
        <f t="shared" si="311"/>
        <v>#REF!</v>
      </c>
      <c r="Q1609" s="37">
        <f t="shared" si="303"/>
        <v>0</v>
      </c>
      <c r="R1609" s="38" t="e">
        <f t="shared" si="304"/>
        <v>#REF!</v>
      </c>
      <c r="S1609" s="39" t="e">
        <f t="shared" si="305"/>
        <v>#REF!</v>
      </c>
    </row>
    <row r="1610" spans="1:19" x14ac:dyDescent="0.25">
      <c r="A1610" s="2"/>
      <c r="C1610">
        <f t="shared" si="306"/>
        <v>0</v>
      </c>
      <c r="D1610" s="32" t="e">
        <f t="shared" si="307"/>
        <v>#N/A</v>
      </c>
      <c r="E1610" s="32" t="e">
        <f>Basic!#REF!</f>
        <v>#REF!</v>
      </c>
      <c r="F1610" s="40"/>
      <c r="G1610" s="80">
        <f>IFERROR(VLOOKUP(A1610,HistData!Y:Z,2,FALSE)/100,G1609)</f>
        <v>0.19510000000000002</v>
      </c>
      <c r="H1610" s="80" t="str">
        <f>_xll.BDH($B$1,"IVOL_MONEYNESS",A1610,A1610,"IVOL_MATURITY=MATURITY_1STM","IVOL_MONEYNESS_LEVEL=MONEY_LVL_100_","DTS=H","FACTOR=.01","DAYS=W")</f>
        <v>#N/A Start Date</v>
      </c>
      <c r="I1610" s="81" t="str">
        <f t="shared" si="308"/>
        <v>#N/A Start Date</v>
      </c>
      <c r="J1610" s="34" t="e">
        <f t="shared" si="300"/>
        <v>#REF!</v>
      </c>
      <c r="K1610" s="35" t="e">
        <f t="shared" si="301"/>
        <v>#VALUE!</v>
      </c>
      <c r="L1610" s="35" t="e">
        <f t="shared" si="302"/>
        <v>#REF!</v>
      </c>
      <c r="M1610" s="35" t="e">
        <f t="shared" si="309"/>
        <v>#REF!</v>
      </c>
      <c r="N1610" s="35" t="e">
        <f t="shared" si="310"/>
        <v>#REF!</v>
      </c>
      <c r="O1610" s="36" t="e">
        <f t="shared" si="311"/>
        <v>#REF!</v>
      </c>
      <c r="Q1610" s="37">
        <f t="shared" si="303"/>
        <v>0</v>
      </c>
      <c r="R1610" s="38" t="e">
        <f t="shared" si="304"/>
        <v>#REF!</v>
      </c>
      <c r="S1610" s="39" t="e">
        <f t="shared" si="305"/>
        <v>#REF!</v>
      </c>
    </row>
    <row r="1611" spans="1:19" x14ac:dyDescent="0.25">
      <c r="A1611" s="2"/>
      <c r="C1611">
        <f t="shared" si="306"/>
        <v>0</v>
      </c>
      <c r="D1611" s="32" t="e">
        <f t="shared" si="307"/>
        <v>#N/A</v>
      </c>
      <c r="E1611" s="32" t="e">
        <f>Basic!#REF!</f>
        <v>#REF!</v>
      </c>
      <c r="F1611" s="40"/>
      <c r="G1611" s="80">
        <f>IFERROR(VLOOKUP(A1611,HistData!Y:Z,2,FALSE)/100,G1610)</f>
        <v>0.19510000000000002</v>
      </c>
      <c r="H1611" s="80" t="str">
        <f>_xll.BDH($B$1,"IVOL_MONEYNESS",A1611,A1611,"IVOL_MATURITY=MATURITY_1STM","IVOL_MONEYNESS_LEVEL=MONEY_LVL_100_","DTS=H","FACTOR=.01","DAYS=W")</f>
        <v>#N/A Start Date</v>
      </c>
      <c r="I1611" s="81" t="str">
        <f t="shared" si="308"/>
        <v>#N/A Start Date</v>
      </c>
      <c r="J1611" s="34" t="e">
        <f t="shared" si="300"/>
        <v>#REF!</v>
      </c>
      <c r="K1611" s="35" t="e">
        <f t="shared" si="301"/>
        <v>#VALUE!</v>
      </c>
      <c r="L1611" s="35" t="e">
        <f t="shared" si="302"/>
        <v>#REF!</v>
      </c>
      <c r="M1611" s="35" t="e">
        <f t="shared" si="309"/>
        <v>#REF!</v>
      </c>
      <c r="N1611" s="35" t="e">
        <f t="shared" si="310"/>
        <v>#REF!</v>
      </c>
      <c r="O1611" s="36" t="e">
        <f t="shared" si="311"/>
        <v>#REF!</v>
      </c>
      <c r="Q1611" s="37">
        <f t="shared" si="303"/>
        <v>0</v>
      </c>
      <c r="R1611" s="38" t="e">
        <f t="shared" si="304"/>
        <v>#REF!</v>
      </c>
      <c r="S1611" s="39" t="e">
        <f t="shared" si="305"/>
        <v>#REF!</v>
      </c>
    </row>
    <row r="1612" spans="1:19" x14ac:dyDescent="0.25">
      <c r="A1612" s="2"/>
      <c r="C1612">
        <f t="shared" si="306"/>
        <v>0</v>
      </c>
      <c r="D1612" s="32" t="e">
        <f t="shared" si="307"/>
        <v>#N/A</v>
      </c>
      <c r="E1612" s="32" t="e">
        <f>Basic!#REF!</f>
        <v>#REF!</v>
      </c>
      <c r="F1612" s="40"/>
      <c r="G1612" s="80">
        <f>IFERROR(VLOOKUP(A1612,HistData!Y:Z,2,FALSE)/100,G1611)</f>
        <v>0.19510000000000002</v>
      </c>
      <c r="H1612" s="80" t="str">
        <f>_xll.BDH($B$1,"IVOL_MONEYNESS",A1612,A1612,"IVOL_MATURITY=MATURITY_1STM","IVOL_MONEYNESS_LEVEL=MONEY_LVL_100_","DTS=H","FACTOR=.01","DAYS=W")</f>
        <v>#N/A Start Date</v>
      </c>
      <c r="I1612" s="81" t="str">
        <f t="shared" si="308"/>
        <v>#N/A Start Date</v>
      </c>
      <c r="J1612" s="34" t="e">
        <f t="shared" si="300"/>
        <v>#REF!</v>
      </c>
      <c r="K1612" s="35" t="e">
        <f t="shared" si="301"/>
        <v>#VALUE!</v>
      </c>
      <c r="L1612" s="35" t="e">
        <f t="shared" si="302"/>
        <v>#REF!</v>
      </c>
      <c r="M1612" s="35" t="e">
        <f t="shared" si="309"/>
        <v>#REF!</v>
      </c>
      <c r="N1612" s="35" t="e">
        <f t="shared" si="310"/>
        <v>#REF!</v>
      </c>
      <c r="O1612" s="36" t="e">
        <f t="shared" si="311"/>
        <v>#REF!</v>
      </c>
      <c r="Q1612" s="37">
        <f t="shared" si="303"/>
        <v>0</v>
      </c>
      <c r="R1612" s="38" t="e">
        <f t="shared" si="304"/>
        <v>#REF!</v>
      </c>
      <c r="S1612" s="39" t="e">
        <f t="shared" si="305"/>
        <v>#REF!</v>
      </c>
    </row>
    <row r="1613" spans="1:19" x14ac:dyDescent="0.25">
      <c r="A1613" s="2"/>
      <c r="C1613">
        <f t="shared" si="306"/>
        <v>0</v>
      </c>
      <c r="D1613" s="32" t="e">
        <f t="shared" si="307"/>
        <v>#N/A</v>
      </c>
      <c r="E1613" s="32" t="e">
        <f>Basic!#REF!</f>
        <v>#REF!</v>
      </c>
      <c r="F1613" s="40"/>
      <c r="G1613" s="80">
        <f>IFERROR(VLOOKUP(A1613,HistData!Y:Z,2,FALSE)/100,G1612)</f>
        <v>0.19510000000000002</v>
      </c>
      <c r="H1613" s="80" t="str">
        <f>_xll.BDH($B$1,"IVOL_MONEYNESS",A1613,A1613,"IVOL_MATURITY=MATURITY_1STM","IVOL_MONEYNESS_LEVEL=MONEY_LVL_100_","DTS=H","FACTOR=.01","DAYS=W")</f>
        <v>#N/A Start Date</v>
      </c>
      <c r="I1613" s="81" t="str">
        <f t="shared" si="308"/>
        <v>#N/A Start Date</v>
      </c>
      <c r="J1613" s="34" t="e">
        <f t="shared" si="300"/>
        <v>#REF!</v>
      </c>
      <c r="K1613" s="35" t="e">
        <f t="shared" si="301"/>
        <v>#VALUE!</v>
      </c>
      <c r="L1613" s="35" t="e">
        <f t="shared" si="302"/>
        <v>#REF!</v>
      </c>
      <c r="M1613" s="35" t="e">
        <f t="shared" si="309"/>
        <v>#REF!</v>
      </c>
      <c r="N1613" s="35" t="e">
        <f t="shared" si="310"/>
        <v>#REF!</v>
      </c>
      <c r="O1613" s="36" t="e">
        <f t="shared" si="311"/>
        <v>#REF!</v>
      </c>
      <c r="Q1613" s="37">
        <f t="shared" si="303"/>
        <v>0</v>
      </c>
      <c r="R1613" s="38" t="e">
        <f t="shared" si="304"/>
        <v>#REF!</v>
      </c>
      <c r="S1613" s="39" t="e">
        <f t="shared" si="305"/>
        <v>#REF!</v>
      </c>
    </row>
    <row r="1614" spans="1:19" x14ac:dyDescent="0.25">
      <c r="A1614" s="2"/>
      <c r="C1614">
        <f t="shared" si="306"/>
        <v>0</v>
      </c>
      <c r="D1614" s="32" t="e">
        <f t="shared" si="307"/>
        <v>#N/A</v>
      </c>
      <c r="E1614" s="32" t="e">
        <f>Basic!#REF!</f>
        <v>#REF!</v>
      </c>
      <c r="F1614" s="40"/>
      <c r="G1614" s="80">
        <f>IFERROR(VLOOKUP(A1614,HistData!Y:Z,2,FALSE)/100,G1613)</f>
        <v>0.19510000000000002</v>
      </c>
      <c r="H1614" s="80" t="str">
        <f>_xll.BDH($B$1,"IVOL_MONEYNESS",A1614,A1614,"IVOL_MATURITY=MATURITY_1STM","IVOL_MONEYNESS_LEVEL=MONEY_LVL_100_","DTS=H","FACTOR=.01","DAYS=W")</f>
        <v>#N/A Start Date</v>
      </c>
      <c r="I1614" s="81" t="str">
        <f t="shared" si="308"/>
        <v>#N/A Start Date</v>
      </c>
      <c r="J1614" s="34" t="e">
        <f t="shared" si="300"/>
        <v>#REF!</v>
      </c>
      <c r="K1614" s="35" t="e">
        <f t="shared" si="301"/>
        <v>#VALUE!</v>
      </c>
      <c r="L1614" s="35" t="e">
        <f t="shared" si="302"/>
        <v>#REF!</v>
      </c>
      <c r="M1614" s="35" t="e">
        <f t="shared" si="309"/>
        <v>#REF!</v>
      </c>
      <c r="N1614" s="35" t="e">
        <f t="shared" si="310"/>
        <v>#REF!</v>
      </c>
      <c r="O1614" s="36" t="e">
        <f t="shared" si="311"/>
        <v>#REF!</v>
      </c>
      <c r="Q1614" s="37">
        <f t="shared" si="303"/>
        <v>0</v>
      </c>
      <c r="R1614" s="38" t="e">
        <f t="shared" si="304"/>
        <v>#REF!</v>
      </c>
      <c r="S1614" s="39" t="e">
        <f t="shared" si="305"/>
        <v>#REF!</v>
      </c>
    </row>
    <row r="1615" spans="1:19" x14ac:dyDescent="0.25">
      <c r="A1615" s="2"/>
      <c r="C1615">
        <f t="shared" si="306"/>
        <v>0</v>
      </c>
      <c r="D1615" s="32" t="e">
        <f t="shared" si="307"/>
        <v>#N/A</v>
      </c>
      <c r="E1615" s="32" t="e">
        <f>Basic!#REF!</f>
        <v>#REF!</v>
      </c>
      <c r="F1615" s="40"/>
      <c r="G1615" s="80">
        <f>IFERROR(VLOOKUP(A1615,HistData!Y:Z,2,FALSE)/100,G1614)</f>
        <v>0.19510000000000002</v>
      </c>
      <c r="H1615" s="80" t="str">
        <f>_xll.BDH($B$1,"IVOL_MONEYNESS",A1615,A1615,"IVOL_MATURITY=MATURITY_1STM","IVOL_MONEYNESS_LEVEL=MONEY_LVL_100_","DTS=H","FACTOR=.01","DAYS=W")</f>
        <v>#N/A Start Date</v>
      </c>
      <c r="I1615" s="81" t="str">
        <f t="shared" si="308"/>
        <v>#N/A Start Date</v>
      </c>
      <c r="J1615" s="34" t="e">
        <f t="shared" si="300"/>
        <v>#REF!</v>
      </c>
      <c r="K1615" s="35" t="e">
        <f t="shared" si="301"/>
        <v>#VALUE!</v>
      </c>
      <c r="L1615" s="35" t="e">
        <f t="shared" si="302"/>
        <v>#REF!</v>
      </c>
      <c r="M1615" s="35" t="e">
        <f t="shared" si="309"/>
        <v>#REF!</v>
      </c>
      <c r="N1615" s="35" t="e">
        <f t="shared" si="310"/>
        <v>#REF!</v>
      </c>
      <c r="O1615" s="36" t="e">
        <f t="shared" si="311"/>
        <v>#REF!</v>
      </c>
      <c r="Q1615" s="37">
        <f t="shared" si="303"/>
        <v>0</v>
      </c>
      <c r="R1615" s="38" t="e">
        <f t="shared" si="304"/>
        <v>#REF!</v>
      </c>
      <c r="S1615" s="39" t="e">
        <f t="shared" si="305"/>
        <v>#REF!</v>
      </c>
    </row>
    <row r="1616" spans="1:19" x14ac:dyDescent="0.25">
      <c r="A1616" s="2"/>
      <c r="C1616">
        <f t="shared" si="306"/>
        <v>0</v>
      </c>
      <c r="D1616" s="32" t="e">
        <f t="shared" si="307"/>
        <v>#N/A</v>
      </c>
      <c r="E1616" s="32" t="e">
        <f>Basic!#REF!</f>
        <v>#REF!</v>
      </c>
      <c r="F1616" s="40"/>
      <c r="G1616" s="80">
        <f>IFERROR(VLOOKUP(A1616,HistData!Y:Z,2,FALSE)/100,G1615)</f>
        <v>0.19510000000000002</v>
      </c>
      <c r="H1616" s="80" t="str">
        <f>_xll.BDH($B$1,"IVOL_MONEYNESS",A1616,A1616,"IVOL_MATURITY=MATURITY_1STM","IVOL_MONEYNESS_LEVEL=MONEY_LVL_100_","DTS=H","FACTOR=.01","DAYS=W")</f>
        <v>#N/A Start Date</v>
      </c>
      <c r="I1616" s="81" t="str">
        <f t="shared" si="308"/>
        <v>#N/A Start Date</v>
      </c>
      <c r="J1616" s="34" t="e">
        <f t="shared" si="300"/>
        <v>#REF!</v>
      </c>
      <c r="K1616" s="35" t="e">
        <f t="shared" si="301"/>
        <v>#VALUE!</v>
      </c>
      <c r="L1616" s="35" t="e">
        <f t="shared" si="302"/>
        <v>#REF!</v>
      </c>
      <c r="M1616" s="35" t="e">
        <f t="shared" si="309"/>
        <v>#REF!</v>
      </c>
      <c r="N1616" s="35" t="e">
        <f t="shared" si="310"/>
        <v>#REF!</v>
      </c>
      <c r="O1616" s="36" t="e">
        <f t="shared" si="311"/>
        <v>#REF!</v>
      </c>
      <c r="Q1616" s="37">
        <f t="shared" si="303"/>
        <v>0</v>
      </c>
      <c r="R1616" s="38" t="e">
        <f t="shared" si="304"/>
        <v>#REF!</v>
      </c>
      <c r="S1616" s="39" t="e">
        <f t="shared" si="305"/>
        <v>#REF!</v>
      </c>
    </row>
    <row r="1617" spans="1:19" x14ac:dyDescent="0.25">
      <c r="A1617" s="2"/>
      <c r="C1617">
        <f t="shared" si="306"/>
        <v>0</v>
      </c>
      <c r="D1617" s="32" t="e">
        <f t="shared" si="307"/>
        <v>#N/A</v>
      </c>
      <c r="E1617" s="32" t="e">
        <f>Basic!#REF!</f>
        <v>#REF!</v>
      </c>
      <c r="F1617" s="40"/>
      <c r="G1617" s="80">
        <f>IFERROR(VLOOKUP(A1617,HistData!Y:Z,2,FALSE)/100,G1616)</f>
        <v>0.19510000000000002</v>
      </c>
      <c r="H1617" s="80" t="str">
        <f>_xll.BDH($B$1,"IVOL_MONEYNESS",A1617,A1617,"IVOL_MATURITY=MATURITY_1STM","IVOL_MONEYNESS_LEVEL=MONEY_LVL_100_","DTS=H","FACTOR=.01","DAYS=W")</f>
        <v>#N/A Start Date</v>
      </c>
      <c r="I1617" s="81" t="str">
        <f t="shared" si="308"/>
        <v>#N/A Start Date</v>
      </c>
      <c r="J1617" s="34" t="e">
        <f t="shared" si="300"/>
        <v>#REF!</v>
      </c>
      <c r="K1617" s="35" t="e">
        <f t="shared" si="301"/>
        <v>#VALUE!</v>
      </c>
      <c r="L1617" s="35" t="e">
        <f t="shared" si="302"/>
        <v>#REF!</v>
      </c>
      <c r="M1617" s="35" t="e">
        <f t="shared" si="309"/>
        <v>#REF!</v>
      </c>
      <c r="N1617" s="35" t="e">
        <f t="shared" si="310"/>
        <v>#REF!</v>
      </c>
      <c r="O1617" s="36" t="e">
        <f t="shared" si="311"/>
        <v>#REF!</v>
      </c>
      <c r="Q1617" s="37">
        <f t="shared" si="303"/>
        <v>0</v>
      </c>
      <c r="R1617" s="38" t="e">
        <f t="shared" si="304"/>
        <v>#REF!</v>
      </c>
      <c r="S1617" s="39" t="e">
        <f t="shared" si="305"/>
        <v>#REF!</v>
      </c>
    </row>
    <row r="1618" spans="1:19" x14ac:dyDescent="0.25">
      <c r="A1618" s="2"/>
      <c r="C1618">
        <f t="shared" si="306"/>
        <v>0</v>
      </c>
      <c r="D1618" s="32" t="e">
        <f t="shared" si="307"/>
        <v>#N/A</v>
      </c>
      <c r="E1618" s="32" t="e">
        <f>Basic!#REF!</f>
        <v>#REF!</v>
      </c>
      <c r="F1618" s="40"/>
      <c r="G1618" s="80">
        <f>IFERROR(VLOOKUP(A1618,HistData!Y:Z,2,FALSE)/100,G1617)</f>
        <v>0.19510000000000002</v>
      </c>
      <c r="H1618" s="80" t="str">
        <f>_xll.BDH($B$1,"IVOL_MONEYNESS",A1618,A1618,"IVOL_MATURITY=MATURITY_1STM","IVOL_MONEYNESS_LEVEL=MONEY_LVL_100_","DTS=H","FACTOR=.01","DAYS=W")</f>
        <v>#N/A Start Date</v>
      </c>
      <c r="I1618" s="81" t="str">
        <f t="shared" si="308"/>
        <v>#N/A Start Date</v>
      </c>
      <c r="J1618" s="34" t="e">
        <f t="shared" si="300"/>
        <v>#REF!</v>
      </c>
      <c r="K1618" s="35" t="e">
        <f t="shared" si="301"/>
        <v>#VALUE!</v>
      </c>
      <c r="L1618" s="35" t="e">
        <f t="shared" si="302"/>
        <v>#REF!</v>
      </c>
      <c r="M1618" s="35" t="e">
        <f t="shared" si="309"/>
        <v>#REF!</v>
      </c>
      <c r="N1618" s="35" t="e">
        <f t="shared" si="310"/>
        <v>#REF!</v>
      </c>
      <c r="O1618" s="36" t="e">
        <f t="shared" si="311"/>
        <v>#REF!</v>
      </c>
      <c r="Q1618" s="37">
        <f t="shared" si="303"/>
        <v>0</v>
      </c>
      <c r="R1618" s="38" t="e">
        <f t="shared" si="304"/>
        <v>#REF!</v>
      </c>
      <c r="S1618" s="39" t="e">
        <f t="shared" si="305"/>
        <v>#REF!</v>
      </c>
    </row>
    <row r="1619" spans="1:19" x14ac:dyDescent="0.25">
      <c r="A1619" s="2"/>
      <c r="C1619">
        <f t="shared" si="306"/>
        <v>0</v>
      </c>
      <c r="D1619" s="32" t="e">
        <f t="shared" si="307"/>
        <v>#N/A</v>
      </c>
      <c r="E1619" s="32" t="e">
        <f>Basic!#REF!</f>
        <v>#REF!</v>
      </c>
      <c r="F1619" s="40"/>
      <c r="G1619" s="80">
        <f>IFERROR(VLOOKUP(A1619,HistData!Y:Z,2,FALSE)/100,G1618)</f>
        <v>0.19510000000000002</v>
      </c>
      <c r="H1619" s="80" t="str">
        <f>_xll.BDH($B$1,"IVOL_MONEYNESS",A1619,A1619,"IVOL_MATURITY=MATURITY_1STM","IVOL_MONEYNESS_LEVEL=MONEY_LVL_100_","DTS=H","FACTOR=.01","DAYS=W")</f>
        <v>#N/A Start Date</v>
      </c>
      <c r="I1619" s="81" t="str">
        <f t="shared" si="308"/>
        <v>#N/A Start Date</v>
      </c>
      <c r="J1619" s="34" t="e">
        <f t="shared" si="300"/>
        <v>#REF!</v>
      </c>
      <c r="K1619" s="35" t="e">
        <f t="shared" si="301"/>
        <v>#VALUE!</v>
      </c>
      <c r="L1619" s="35" t="e">
        <f t="shared" si="302"/>
        <v>#REF!</v>
      </c>
      <c r="M1619" s="35" t="e">
        <f t="shared" si="309"/>
        <v>#REF!</v>
      </c>
      <c r="N1619" s="35" t="e">
        <f t="shared" si="310"/>
        <v>#REF!</v>
      </c>
      <c r="O1619" s="36" t="e">
        <f t="shared" si="311"/>
        <v>#REF!</v>
      </c>
      <c r="Q1619" s="37">
        <f t="shared" si="303"/>
        <v>0</v>
      </c>
      <c r="R1619" s="38" t="e">
        <f t="shared" si="304"/>
        <v>#REF!</v>
      </c>
      <c r="S1619" s="39" t="e">
        <f t="shared" si="305"/>
        <v>#REF!</v>
      </c>
    </row>
    <row r="1620" spans="1:19" x14ac:dyDescent="0.25">
      <c r="A1620" s="2"/>
      <c r="C1620">
        <f t="shared" si="306"/>
        <v>0</v>
      </c>
      <c r="D1620" s="32" t="e">
        <f t="shared" si="307"/>
        <v>#N/A</v>
      </c>
      <c r="E1620" s="32" t="e">
        <f>Basic!#REF!</f>
        <v>#REF!</v>
      </c>
      <c r="F1620" s="40"/>
      <c r="G1620" s="80">
        <f>IFERROR(VLOOKUP(A1620,HistData!Y:Z,2,FALSE)/100,G1619)</f>
        <v>0.19510000000000002</v>
      </c>
      <c r="H1620" s="80" t="str">
        <f>_xll.BDH($B$1,"IVOL_MONEYNESS",A1620,A1620,"IVOL_MATURITY=MATURITY_1STM","IVOL_MONEYNESS_LEVEL=MONEY_LVL_100_","DTS=H","FACTOR=.01","DAYS=W")</f>
        <v>#N/A Start Date</v>
      </c>
      <c r="I1620" s="81" t="str">
        <f t="shared" si="308"/>
        <v>#N/A Start Date</v>
      </c>
      <c r="J1620" s="34" t="e">
        <f t="shared" si="300"/>
        <v>#REF!</v>
      </c>
      <c r="K1620" s="35" t="e">
        <f t="shared" si="301"/>
        <v>#VALUE!</v>
      </c>
      <c r="L1620" s="35" t="e">
        <f t="shared" si="302"/>
        <v>#REF!</v>
      </c>
      <c r="M1620" s="35" t="e">
        <f t="shared" si="309"/>
        <v>#REF!</v>
      </c>
      <c r="N1620" s="35" t="e">
        <f t="shared" si="310"/>
        <v>#REF!</v>
      </c>
      <c r="O1620" s="36" t="e">
        <f t="shared" si="311"/>
        <v>#REF!</v>
      </c>
      <c r="Q1620" s="37">
        <f t="shared" si="303"/>
        <v>0</v>
      </c>
      <c r="R1620" s="38" t="e">
        <f t="shared" si="304"/>
        <v>#REF!</v>
      </c>
      <c r="S1620" s="39" t="e">
        <f t="shared" si="305"/>
        <v>#REF!</v>
      </c>
    </row>
    <row r="1621" spans="1:19" x14ac:dyDescent="0.25">
      <c r="A1621" s="2"/>
      <c r="C1621">
        <f t="shared" si="306"/>
        <v>0</v>
      </c>
      <c r="D1621" s="32" t="e">
        <f t="shared" si="307"/>
        <v>#N/A</v>
      </c>
      <c r="E1621" s="32" t="e">
        <f>Basic!#REF!</f>
        <v>#REF!</v>
      </c>
      <c r="F1621" s="40"/>
      <c r="G1621" s="80">
        <f>IFERROR(VLOOKUP(A1621,HistData!Y:Z,2,FALSE)/100,G1620)</f>
        <v>0.19510000000000002</v>
      </c>
      <c r="H1621" s="80" t="str">
        <f>_xll.BDH($B$1,"IVOL_MONEYNESS",A1621,A1621,"IVOL_MATURITY=MATURITY_1STM","IVOL_MONEYNESS_LEVEL=MONEY_LVL_100_","DTS=H","FACTOR=.01","DAYS=W")</f>
        <v>#N/A Start Date</v>
      </c>
      <c r="I1621" s="81" t="str">
        <f t="shared" si="308"/>
        <v>#N/A Start Date</v>
      </c>
      <c r="J1621" s="34" t="e">
        <f t="shared" si="300"/>
        <v>#REF!</v>
      </c>
      <c r="K1621" s="35" t="e">
        <f t="shared" si="301"/>
        <v>#VALUE!</v>
      </c>
      <c r="L1621" s="35" t="e">
        <f t="shared" si="302"/>
        <v>#REF!</v>
      </c>
      <c r="M1621" s="35" t="e">
        <f t="shared" si="309"/>
        <v>#REF!</v>
      </c>
      <c r="N1621" s="35" t="e">
        <f t="shared" si="310"/>
        <v>#REF!</v>
      </c>
      <c r="O1621" s="36" t="e">
        <f t="shared" si="311"/>
        <v>#REF!</v>
      </c>
      <c r="Q1621" s="37">
        <f t="shared" si="303"/>
        <v>0</v>
      </c>
      <c r="R1621" s="38" t="e">
        <f t="shared" si="304"/>
        <v>#REF!</v>
      </c>
      <c r="S1621" s="39" t="e">
        <f t="shared" si="305"/>
        <v>#REF!</v>
      </c>
    </row>
    <row r="1622" spans="1:19" x14ac:dyDescent="0.25">
      <c r="A1622" s="2"/>
      <c r="C1622">
        <f t="shared" si="306"/>
        <v>0</v>
      </c>
      <c r="D1622" s="32" t="e">
        <f t="shared" si="307"/>
        <v>#N/A</v>
      </c>
      <c r="E1622" s="32" t="e">
        <f>Basic!#REF!</f>
        <v>#REF!</v>
      </c>
      <c r="F1622" s="40"/>
      <c r="G1622" s="80">
        <f>IFERROR(VLOOKUP(A1622,HistData!Y:Z,2,FALSE)/100,G1621)</f>
        <v>0.19510000000000002</v>
      </c>
      <c r="H1622" s="80" t="str">
        <f>_xll.BDH($B$1,"IVOL_MONEYNESS",A1622,A1622,"IVOL_MATURITY=MATURITY_1STM","IVOL_MONEYNESS_LEVEL=MONEY_LVL_100_","DTS=H","FACTOR=.01","DAYS=W")</f>
        <v>#N/A Start Date</v>
      </c>
      <c r="I1622" s="81" t="str">
        <f t="shared" si="308"/>
        <v>#N/A Start Date</v>
      </c>
      <c r="J1622" s="34" t="e">
        <f t="shared" si="300"/>
        <v>#REF!</v>
      </c>
      <c r="K1622" s="35" t="e">
        <f t="shared" si="301"/>
        <v>#VALUE!</v>
      </c>
      <c r="L1622" s="35" t="e">
        <f t="shared" si="302"/>
        <v>#REF!</v>
      </c>
      <c r="M1622" s="35" t="e">
        <f t="shared" si="309"/>
        <v>#REF!</v>
      </c>
      <c r="N1622" s="35" t="e">
        <f t="shared" si="310"/>
        <v>#REF!</v>
      </c>
      <c r="O1622" s="36" t="e">
        <f t="shared" si="311"/>
        <v>#REF!</v>
      </c>
      <c r="Q1622" s="37">
        <f t="shared" si="303"/>
        <v>0</v>
      </c>
      <c r="R1622" s="38" t="e">
        <f t="shared" si="304"/>
        <v>#REF!</v>
      </c>
      <c r="S1622" s="39" t="e">
        <f t="shared" si="305"/>
        <v>#REF!</v>
      </c>
    </row>
    <row r="1623" spans="1:19" x14ac:dyDescent="0.25">
      <c r="A1623" s="2"/>
      <c r="C1623">
        <f t="shared" si="306"/>
        <v>0</v>
      </c>
      <c r="D1623" s="32" t="e">
        <f t="shared" si="307"/>
        <v>#N/A</v>
      </c>
      <c r="E1623" s="32" t="e">
        <f>Basic!#REF!</f>
        <v>#REF!</v>
      </c>
      <c r="F1623" s="40"/>
      <c r="G1623" s="80">
        <f>IFERROR(VLOOKUP(A1623,HistData!Y:Z,2,FALSE)/100,G1622)</f>
        <v>0.19510000000000002</v>
      </c>
      <c r="H1623" s="80" t="str">
        <f>_xll.BDH($B$1,"IVOL_MONEYNESS",A1623,A1623,"IVOL_MATURITY=MATURITY_1STM","IVOL_MONEYNESS_LEVEL=MONEY_LVL_100_","DTS=H","FACTOR=.01","DAYS=W")</f>
        <v>#N/A Start Date</v>
      </c>
      <c r="I1623" s="81" t="str">
        <f t="shared" si="308"/>
        <v>#N/A Start Date</v>
      </c>
      <c r="J1623" s="34" t="e">
        <f t="shared" si="300"/>
        <v>#REF!</v>
      </c>
      <c r="K1623" s="35" t="e">
        <f t="shared" si="301"/>
        <v>#VALUE!</v>
      </c>
      <c r="L1623" s="35" t="e">
        <f t="shared" si="302"/>
        <v>#REF!</v>
      </c>
      <c r="M1623" s="35" t="e">
        <f t="shared" si="309"/>
        <v>#REF!</v>
      </c>
      <c r="N1623" s="35" t="e">
        <f t="shared" si="310"/>
        <v>#REF!</v>
      </c>
      <c r="O1623" s="36" t="e">
        <f t="shared" si="311"/>
        <v>#REF!</v>
      </c>
      <c r="Q1623" s="37">
        <f t="shared" si="303"/>
        <v>0</v>
      </c>
      <c r="R1623" s="38" t="e">
        <f t="shared" si="304"/>
        <v>#REF!</v>
      </c>
      <c r="S1623" s="39" t="e">
        <f t="shared" si="305"/>
        <v>#REF!</v>
      </c>
    </row>
    <row r="1624" spans="1:19" x14ac:dyDescent="0.25">
      <c r="A1624" s="2"/>
      <c r="C1624">
        <f t="shared" si="306"/>
        <v>0</v>
      </c>
      <c r="D1624" s="32" t="e">
        <f t="shared" si="307"/>
        <v>#N/A</v>
      </c>
      <c r="E1624" s="32" t="e">
        <f>Basic!#REF!</f>
        <v>#REF!</v>
      </c>
      <c r="F1624" s="40"/>
      <c r="G1624" s="80">
        <f>IFERROR(VLOOKUP(A1624,HistData!Y:Z,2,FALSE)/100,G1623)</f>
        <v>0.19510000000000002</v>
      </c>
      <c r="H1624" s="80" t="str">
        <f>_xll.BDH($B$1,"IVOL_MONEYNESS",A1624,A1624,"IVOL_MATURITY=MATURITY_1STM","IVOL_MONEYNESS_LEVEL=MONEY_LVL_100_","DTS=H","FACTOR=.01","DAYS=W")</f>
        <v>#N/A Start Date</v>
      </c>
      <c r="I1624" s="81" t="str">
        <f t="shared" si="308"/>
        <v>#N/A Start Date</v>
      </c>
      <c r="J1624" s="34" t="e">
        <f t="shared" si="300"/>
        <v>#REF!</v>
      </c>
      <c r="K1624" s="35" t="e">
        <f t="shared" si="301"/>
        <v>#VALUE!</v>
      </c>
      <c r="L1624" s="35" t="e">
        <f t="shared" si="302"/>
        <v>#REF!</v>
      </c>
      <c r="M1624" s="35" t="e">
        <f t="shared" si="309"/>
        <v>#REF!</v>
      </c>
      <c r="N1624" s="35" t="e">
        <f t="shared" si="310"/>
        <v>#REF!</v>
      </c>
      <c r="O1624" s="36" t="e">
        <f t="shared" si="311"/>
        <v>#REF!</v>
      </c>
      <c r="Q1624" s="37">
        <f t="shared" si="303"/>
        <v>0</v>
      </c>
      <c r="R1624" s="38" t="e">
        <f t="shared" si="304"/>
        <v>#REF!</v>
      </c>
      <c r="S1624" s="39" t="e">
        <f t="shared" si="305"/>
        <v>#REF!</v>
      </c>
    </row>
    <row r="1625" spans="1:19" x14ac:dyDescent="0.25">
      <c r="A1625" s="2"/>
      <c r="C1625">
        <f t="shared" si="306"/>
        <v>0</v>
      </c>
      <c r="D1625" s="32" t="e">
        <f t="shared" si="307"/>
        <v>#N/A</v>
      </c>
      <c r="E1625" s="32" t="e">
        <f>Basic!#REF!</f>
        <v>#REF!</v>
      </c>
      <c r="F1625" s="40"/>
      <c r="G1625" s="80">
        <f>IFERROR(VLOOKUP(A1625,HistData!Y:Z,2,FALSE)/100,G1624)</f>
        <v>0.19510000000000002</v>
      </c>
      <c r="H1625" s="80" t="str">
        <f>_xll.BDH($B$1,"IVOL_MONEYNESS",A1625,A1625,"IVOL_MATURITY=MATURITY_1STM","IVOL_MONEYNESS_LEVEL=MONEY_LVL_100_","DTS=H","FACTOR=.01","DAYS=W")</f>
        <v>#N/A Start Date</v>
      </c>
      <c r="I1625" s="81" t="str">
        <f t="shared" si="308"/>
        <v>#N/A Start Date</v>
      </c>
      <c r="J1625" s="34" t="e">
        <f t="shared" si="300"/>
        <v>#REF!</v>
      </c>
      <c r="K1625" s="35" t="e">
        <f t="shared" si="301"/>
        <v>#VALUE!</v>
      </c>
      <c r="L1625" s="35" t="e">
        <f t="shared" si="302"/>
        <v>#REF!</v>
      </c>
      <c r="M1625" s="35" t="e">
        <f t="shared" si="309"/>
        <v>#REF!</v>
      </c>
      <c r="N1625" s="35" t="e">
        <f t="shared" si="310"/>
        <v>#REF!</v>
      </c>
      <c r="O1625" s="36" t="e">
        <f t="shared" si="311"/>
        <v>#REF!</v>
      </c>
      <c r="Q1625" s="37">
        <f t="shared" si="303"/>
        <v>0</v>
      </c>
      <c r="R1625" s="38" t="e">
        <f t="shared" si="304"/>
        <v>#REF!</v>
      </c>
      <c r="S1625" s="39" t="e">
        <f t="shared" si="305"/>
        <v>#REF!</v>
      </c>
    </row>
    <row r="1626" spans="1:19" x14ac:dyDescent="0.25">
      <c r="A1626" s="2"/>
      <c r="C1626">
        <f t="shared" si="306"/>
        <v>0</v>
      </c>
      <c r="D1626" s="32" t="e">
        <f t="shared" si="307"/>
        <v>#N/A</v>
      </c>
      <c r="E1626" s="32" t="e">
        <f>Basic!#REF!</f>
        <v>#REF!</v>
      </c>
      <c r="F1626" s="40"/>
      <c r="G1626" s="80">
        <f>IFERROR(VLOOKUP(A1626,HistData!Y:Z,2,FALSE)/100,G1625)</f>
        <v>0.19510000000000002</v>
      </c>
      <c r="H1626" s="80" t="str">
        <f>_xll.BDH($B$1,"IVOL_MONEYNESS",A1626,A1626,"IVOL_MATURITY=MATURITY_1STM","IVOL_MONEYNESS_LEVEL=MONEY_LVL_100_","DTS=H","FACTOR=.01","DAYS=W")</f>
        <v>#N/A Start Date</v>
      </c>
      <c r="I1626" s="81" t="str">
        <f t="shared" si="308"/>
        <v>#N/A Start Date</v>
      </c>
      <c r="J1626" s="34" t="e">
        <f t="shared" si="300"/>
        <v>#REF!</v>
      </c>
      <c r="K1626" s="35" t="e">
        <f t="shared" si="301"/>
        <v>#VALUE!</v>
      </c>
      <c r="L1626" s="35" t="e">
        <f t="shared" si="302"/>
        <v>#REF!</v>
      </c>
      <c r="M1626" s="35" t="e">
        <f t="shared" si="309"/>
        <v>#REF!</v>
      </c>
      <c r="N1626" s="35" t="e">
        <f t="shared" si="310"/>
        <v>#REF!</v>
      </c>
      <c r="O1626" s="36" t="e">
        <f t="shared" si="311"/>
        <v>#REF!</v>
      </c>
      <c r="Q1626" s="37">
        <f t="shared" si="303"/>
        <v>0</v>
      </c>
      <c r="R1626" s="38" t="e">
        <f t="shared" si="304"/>
        <v>#REF!</v>
      </c>
      <c r="S1626" s="39" t="e">
        <f t="shared" si="305"/>
        <v>#REF!</v>
      </c>
    </row>
    <row r="1627" spans="1:19" x14ac:dyDescent="0.25">
      <c r="A1627" s="2"/>
      <c r="C1627">
        <f t="shared" si="306"/>
        <v>0</v>
      </c>
      <c r="D1627" s="32" t="e">
        <f t="shared" si="307"/>
        <v>#N/A</v>
      </c>
      <c r="E1627" s="32" t="e">
        <f>Basic!#REF!</f>
        <v>#REF!</v>
      </c>
      <c r="F1627" s="40"/>
      <c r="G1627" s="80">
        <f>IFERROR(VLOOKUP(A1627,HistData!Y:Z,2,FALSE)/100,G1626)</f>
        <v>0.19510000000000002</v>
      </c>
      <c r="H1627" s="80" t="str">
        <f>_xll.BDH($B$1,"IVOL_MONEYNESS",A1627,A1627,"IVOL_MATURITY=MATURITY_1STM","IVOL_MONEYNESS_LEVEL=MONEY_LVL_100_","DTS=H","FACTOR=.01","DAYS=W")</f>
        <v>#N/A Start Date</v>
      </c>
      <c r="I1627" s="81" t="str">
        <f t="shared" si="308"/>
        <v>#N/A Start Date</v>
      </c>
      <c r="J1627" s="34" t="e">
        <f t="shared" si="300"/>
        <v>#REF!</v>
      </c>
      <c r="K1627" s="35" t="e">
        <f t="shared" si="301"/>
        <v>#VALUE!</v>
      </c>
      <c r="L1627" s="35" t="e">
        <f t="shared" si="302"/>
        <v>#REF!</v>
      </c>
      <c r="M1627" s="35" t="e">
        <f t="shared" si="309"/>
        <v>#REF!</v>
      </c>
      <c r="N1627" s="35" t="e">
        <f t="shared" si="310"/>
        <v>#REF!</v>
      </c>
      <c r="O1627" s="36" t="e">
        <f t="shared" si="311"/>
        <v>#REF!</v>
      </c>
      <c r="Q1627" s="37">
        <f t="shared" si="303"/>
        <v>0</v>
      </c>
      <c r="R1627" s="38" t="e">
        <f t="shared" si="304"/>
        <v>#REF!</v>
      </c>
      <c r="S1627" s="39" t="e">
        <f t="shared" si="305"/>
        <v>#REF!</v>
      </c>
    </row>
    <row r="1628" spans="1:19" x14ac:dyDescent="0.25">
      <c r="A1628" s="2"/>
      <c r="C1628">
        <f t="shared" si="306"/>
        <v>0</v>
      </c>
      <c r="D1628" s="32" t="e">
        <f t="shared" si="307"/>
        <v>#N/A</v>
      </c>
      <c r="E1628" s="32" t="e">
        <f>Basic!#REF!</f>
        <v>#REF!</v>
      </c>
      <c r="F1628" s="40"/>
      <c r="G1628" s="80">
        <f>IFERROR(VLOOKUP(A1628,HistData!Y:Z,2,FALSE)/100,G1627)</f>
        <v>0.19510000000000002</v>
      </c>
      <c r="H1628" s="80" t="str">
        <f>_xll.BDH($B$1,"IVOL_MONEYNESS",A1628,A1628,"IVOL_MATURITY=MATURITY_1STM","IVOL_MONEYNESS_LEVEL=MONEY_LVL_100_","DTS=H","FACTOR=.01","DAYS=W")</f>
        <v>#N/A Start Date</v>
      </c>
      <c r="I1628" s="81" t="str">
        <f t="shared" si="308"/>
        <v>#N/A Start Date</v>
      </c>
      <c r="J1628" s="34" t="e">
        <f t="shared" si="300"/>
        <v>#REF!</v>
      </c>
      <c r="K1628" s="35" t="e">
        <f t="shared" si="301"/>
        <v>#VALUE!</v>
      </c>
      <c r="L1628" s="35" t="e">
        <f t="shared" si="302"/>
        <v>#REF!</v>
      </c>
      <c r="M1628" s="35" t="e">
        <f t="shared" si="309"/>
        <v>#REF!</v>
      </c>
      <c r="N1628" s="35" t="e">
        <f t="shared" si="310"/>
        <v>#REF!</v>
      </c>
      <c r="O1628" s="36" t="e">
        <f t="shared" si="311"/>
        <v>#REF!</v>
      </c>
      <c r="Q1628" s="37">
        <f t="shared" si="303"/>
        <v>0</v>
      </c>
      <c r="R1628" s="38" t="e">
        <f t="shared" si="304"/>
        <v>#REF!</v>
      </c>
      <c r="S1628" s="39" t="e">
        <f t="shared" si="305"/>
        <v>#REF!</v>
      </c>
    </row>
    <row r="1629" spans="1:19" x14ac:dyDescent="0.25">
      <c r="A1629" s="2"/>
      <c r="C1629">
        <f t="shared" si="306"/>
        <v>0</v>
      </c>
      <c r="D1629" s="32" t="e">
        <f t="shared" si="307"/>
        <v>#N/A</v>
      </c>
      <c r="E1629" s="32" t="e">
        <f>Basic!#REF!</f>
        <v>#REF!</v>
      </c>
      <c r="F1629" s="40"/>
      <c r="G1629" s="80">
        <f>IFERROR(VLOOKUP(A1629,HistData!Y:Z,2,FALSE)/100,G1628)</f>
        <v>0.19510000000000002</v>
      </c>
      <c r="H1629" s="80" t="str">
        <f>_xll.BDH($B$1,"IVOL_MONEYNESS",A1629,A1629,"IVOL_MATURITY=MATURITY_1STM","IVOL_MONEYNESS_LEVEL=MONEY_LVL_100_","DTS=H","FACTOR=.01","DAYS=W")</f>
        <v>#N/A Start Date</v>
      </c>
      <c r="I1629" s="81" t="str">
        <f t="shared" si="308"/>
        <v>#N/A Start Date</v>
      </c>
      <c r="J1629" s="34" t="e">
        <f t="shared" si="300"/>
        <v>#REF!</v>
      </c>
      <c r="K1629" s="35" t="e">
        <f t="shared" si="301"/>
        <v>#VALUE!</v>
      </c>
      <c r="L1629" s="35" t="e">
        <f t="shared" si="302"/>
        <v>#REF!</v>
      </c>
      <c r="M1629" s="35" t="e">
        <f t="shared" si="309"/>
        <v>#REF!</v>
      </c>
      <c r="N1629" s="35" t="e">
        <f t="shared" si="310"/>
        <v>#REF!</v>
      </c>
      <c r="O1629" s="36" t="e">
        <f t="shared" si="311"/>
        <v>#REF!</v>
      </c>
      <c r="Q1629" s="37">
        <f t="shared" si="303"/>
        <v>0</v>
      </c>
      <c r="R1629" s="38" t="e">
        <f t="shared" si="304"/>
        <v>#REF!</v>
      </c>
      <c r="S1629" s="39" t="e">
        <f t="shared" si="305"/>
        <v>#REF!</v>
      </c>
    </row>
    <row r="1630" spans="1:19" x14ac:dyDescent="0.25">
      <c r="A1630" s="2"/>
      <c r="C1630">
        <f t="shared" si="306"/>
        <v>0</v>
      </c>
      <c r="D1630" s="32" t="e">
        <f t="shared" si="307"/>
        <v>#N/A</v>
      </c>
      <c r="E1630" s="32" t="e">
        <f>Basic!#REF!</f>
        <v>#REF!</v>
      </c>
      <c r="F1630" s="40"/>
      <c r="G1630" s="80">
        <f>IFERROR(VLOOKUP(A1630,HistData!Y:Z,2,FALSE)/100,G1629)</f>
        <v>0.19510000000000002</v>
      </c>
      <c r="H1630" s="80" t="str">
        <f>_xll.BDH($B$1,"IVOL_MONEYNESS",A1630,A1630,"IVOL_MATURITY=MATURITY_1STM","IVOL_MONEYNESS_LEVEL=MONEY_LVL_100_","DTS=H","FACTOR=.01","DAYS=W")</f>
        <v>#N/A Start Date</v>
      </c>
      <c r="I1630" s="81" t="str">
        <f t="shared" si="308"/>
        <v>#N/A Start Date</v>
      </c>
      <c r="J1630" s="34" t="e">
        <f t="shared" si="300"/>
        <v>#REF!</v>
      </c>
      <c r="K1630" s="35" t="e">
        <f t="shared" si="301"/>
        <v>#VALUE!</v>
      </c>
      <c r="L1630" s="35" t="e">
        <f t="shared" si="302"/>
        <v>#REF!</v>
      </c>
      <c r="M1630" s="35" t="e">
        <f t="shared" si="309"/>
        <v>#REF!</v>
      </c>
      <c r="N1630" s="35" t="e">
        <f t="shared" si="310"/>
        <v>#REF!</v>
      </c>
      <c r="O1630" s="36" t="e">
        <f t="shared" si="311"/>
        <v>#REF!</v>
      </c>
      <c r="Q1630" s="37">
        <f t="shared" si="303"/>
        <v>0</v>
      </c>
      <c r="R1630" s="38" t="e">
        <f t="shared" si="304"/>
        <v>#REF!</v>
      </c>
      <c r="S1630" s="39" t="e">
        <f t="shared" si="305"/>
        <v>#REF!</v>
      </c>
    </row>
    <row r="1631" spans="1:19" x14ac:dyDescent="0.25">
      <c r="A1631" s="2"/>
      <c r="C1631">
        <f t="shared" si="306"/>
        <v>0</v>
      </c>
      <c r="D1631" s="32" t="e">
        <f t="shared" si="307"/>
        <v>#N/A</v>
      </c>
      <c r="E1631" s="32" t="e">
        <f>Basic!#REF!</f>
        <v>#REF!</v>
      </c>
      <c r="F1631" s="40"/>
      <c r="G1631" s="80">
        <f>IFERROR(VLOOKUP(A1631,HistData!Y:Z,2,FALSE)/100,G1630)</f>
        <v>0.19510000000000002</v>
      </c>
      <c r="H1631" s="80" t="str">
        <f>_xll.BDH($B$1,"IVOL_MONEYNESS",A1631,A1631,"IVOL_MATURITY=MATURITY_1STM","IVOL_MONEYNESS_LEVEL=MONEY_LVL_100_","DTS=H","FACTOR=.01","DAYS=W")</f>
        <v>#N/A Start Date</v>
      </c>
      <c r="I1631" s="81" t="str">
        <f t="shared" si="308"/>
        <v>#N/A Start Date</v>
      </c>
      <c r="J1631" s="34" t="e">
        <f t="shared" si="300"/>
        <v>#REF!</v>
      </c>
      <c r="K1631" s="35" t="e">
        <f t="shared" si="301"/>
        <v>#VALUE!</v>
      </c>
      <c r="L1631" s="35" t="e">
        <f t="shared" si="302"/>
        <v>#REF!</v>
      </c>
      <c r="M1631" s="35" t="e">
        <f t="shared" si="309"/>
        <v>#REF!</v>
      </c>
      <c r="N1631" s="35" t="e">
        <f t="shared" si="310"/>
        <v>#REF!</v>
      </c>
      <c r="O1631" s="36" t="e">
        <f t="shared" si="311"/>
        <v>#REF!</v>
      </c>
      <c r="Q1631" s="37">
        <f t="shared" si="303"/>
        <v>0</v>
      </c>
      <c r="R1631" s="38" t="e">
        <f t="shared" si="304"/>
        <v>#REF!</v>
      </c>
      <c r="S1631" s="39" t="e">
        <f t="shared" si="305"/>
        <v>#REF!</v>
      </c>
    </row>
    <row r="1632" spans="1:19" x14ac:dyDescent="0.25">
      <c r="A1632" s="2"/>
      <c r="C1632">
        <f t="shared" si="306"/>
        <v>0</v>
      </c>
      <c r="D1632" s="32" t="e">
        <f t="shared" si="307"/>
        <v>#N/A</v>
      </c>
      <c r="E1632" s="32" t="e">
        <f>Basic!#REF!</f>
        <v>#REF!</v>
      </c>
      <c r="F1632" s="40"/>
      <c r="G1632" s="80">
        <f>IFERROR(VLOOKUP(A1632,HistData!Y:Z,2,FALSE)/100,G1631)</f>
        <v>0.19510000000000002</v>
      </c>
      <c r="H1632" s="80" t="str">
        <f>_xll.BDH($B$1,"IVOL_MONEYNESS",A1632,A1632,"IVOL_MATURITY=MATURITY_1STM","IVOL_MONEYNESS_LEVEL=MONEY_LVL_100_","DTS=H","FACTOR=.01","DAYS=W")</f>
        <v>#N/A Start Date</v>
      </c>
      <c r="I1632" s="81" t="str">
        <f t="shared" si="308"/>
        <v>#N/A Start Date</v>
      </c>
      <c r="J1632" s="34" t="e">
        <f t="shared" si="300"/>
        <v>#REF!</v>
      </c>
      <c r="K1632" s="35" t="e">
        <f t="shared" si="301"/>
        <v>#VALUE!</v>
      </c>
      <c r="L1632" s="35" t="e">
        <f t="shared" si="302"/>
        <v>#REF!</v>
      </c>
      <c r="M1632" s="35" t="e">
        <f t="shared" si="309"/>
        <v>#REF!</v>
      </c>
      <c r="N1632" s="35" t="e">
        <f t="shared" si="310"/>
        <v>#REF!</v>
      </c>
      <c r="O1632" s="36" t="e">
        <f t="shared" si="311"/>
        <v>#REF!</v>
      </c>
      <c r="Q1632" s="37">
        <f t="shared" si="303"/>
        <v>0</v>
      </c>
      <c r="R1632" s="38" t="e">
        <f t="shared" si="304"/>
        <v>#REF!</v>
      </c>
      <c r="S1632" s="39" t="e">
        <f t="shared" si="305"/>
        <v>#REF!</v>
      </c>
    </row>
    <row r="1633" spans="1:19" x14ac:dyDescent="0.25">
      <c r="A1633" s="2"/>
      <c r="C1633">
        <f t="shared" si="306"/>
        <v>0</v>
      </c>
      <c r="D1633" s="32" t="e">
        <f t="shared" si="307"/>
        <v>#N/A</v>
      </c>
      <c r="E1633" s="32" t="e">
        <f>Basic!#REF!</f>
        <v>#REF!</v>
      </c>
      <c r="F1633" s="40"/>
      <c r="G1633" s="80">
        <f>IFERROR(VLOOKUP(A1633,HistData!Y:Z,2,FALSE)/100,G1632)</f>
        <v>0.19510000000000002</v>
      </c>
      <c r="H1633" s="80" t="str">
        <f>_xll.BDH($B$1,"IVOL_MONEYNESS",A1633,A1633,"IVOL_MATURITY=MATURITY_1STM","IVOL_MONEYNESS_LEVEL=MONEY_LVL_100_","DTS=H","FACTOR=.01","DAYS=W")</f>
        <v>#N/A Start Date</v>
      </c>
      <c r="I1633" s="81" t="str">
        <f t="shared" si="308"/>
        <v>#N/A Start Date</v>
      </c>
      <c r="J1633" s="34" t="e">
        <f t="shared" si="300"/>
        <v>#REF!</v>
      </c>
      <c r="K1633" s="35" t="e">
        <f t="shared" si="301"/>
        <v>#VALUE!</v>
      </c>
      <c r="L1633" s="35" t="e">
        <f t="shared" si="302"/>
        <v>#REF!</v>
      </c>
      <c r="M1633" s="35" t="e">
        <f t="shared" si="309"/>
        <v>#REF!</v>
      </c>
      <c r="N1633" s="35" t="e">
        <f t="shared" si="310"/>
        <v>#REF!</v>
      </c>
      <c r="O1633" s="36" t="e">
        <f t="shared" si="311"/>
        <v>#REF!</v>
      </c>
      <c r="Q1633" s="37">
        <f t="shared" si="303"/>
        <v>0</v>
      </c>
      <c r="R1633" s="38" t="e">
        <f t="shared" si="304"/>
        <v>#REF!</v>
      </c>
      <c r="S1633" s="39" t="e">
        <f t="shared" si="305"/>
        <v>#REF!</v>
      </c>
    </row>
    <row r="1634" spans="1:19" x14ac:dyDescent="0.25">
      <c r="A1634" s="2"/>
      <c r="C1634">
        <f t="shared" si="306"/>
        <v>0</v>
      </c>
      <c r="D1634" s="32" t="e">
        <f t="shared" si="307"/>
        <v>#N/A</v>
      </c>
      <c r="E1634" s="32" t="e">
        <f>Basic!#REF!</f>
        <v>#REF!</v>
      </c>
      <c r="F1634" s="40"/>
      <c r="G1634" s="80">
        <f>IFERROR(VLOOKUP(A1634,HistData!Y:Z,2,FALSE)/100,G1633)</f>
        <v>0.19510000000000002</v>
      </c>
      <c r="H1634" s="80" t="str">
        <f>_xll.BDH($B$1,"IVOL_MONEYNESS",A1634,A1634,"IVOL_MATURITY=MATURITY_1STM","IVOL_MONEYNESS_LEVEL=MONEY_LVL_100_","DTS=H","FACTOR=.01","DAYS=W")</f>
        <v>#N/A Start Date</v>
      </c>
      <c r="I1634" s="81" t="str">
        <f t="shared" si="308"/>
        <v>#N/A Start Date</v>
      </c>
      <c r="J1634" s="34" t="e">
        <f t="shared" si="300"/>
        <v>#REF!</v>
      </c>
      <c r="K1634" s="35" t="e">
        <f t="shared" si="301"/>
        <v>#VALUE!</v>
      </c>
      <c r="L1634" s="35" t="e">
        <f t="shared" si="302"/>
        <v>#REF!</v>
      </c>
      <c r="M1634" s="35" t="e">
        <f t="shared" si="309"/>
        <v>#REF!</v>
      </c>
      <c r="N1634" s="35" t="e">
        <f t="shared" si="310"/>
        <v>#REF!</v>
      </c>
      <c r="O1634" s="36" t="e">
        <f t="shared" si="311"/>
        <v>#REF!</v>
      </c>
      <c r="Q1634" s="37">
        <f t="shared" si="303"/>
        <v>0</v>
      </c>
      <c r="R1634" s="38" t="e">
        <f t="shared" si="304"/>
        <v>#REF!</v>
      </c>
      <c r="S1634" s="39" t="e">
        <f t="shared" si="305"/>
        <v>#REF!</v>
      </c>
    </row>
    <row r="1635" spans="1:19" x14ac:dyDescent="0.25">
      <c r="A1635" s="2"/>
      <c r="C1635">
        <f t="shared" si="306"/>
        <v>0</v>
      </c>
      <c r="D1635" s="32" t="e">
        <f t="shared" si="307"/>
        <v>#N/A</v>
      </c>
      <c r="E1635" s="32" t="e">
        <f>Basic!#REF!</f>
        <v>#REF!</v>
      </c>
      <c r="F1635" s="40"/>
      <c r="G1635" s="80">
        <f>IFERROR(VLOOKUP(A1635,HistData!Y:Z,2,FALSE)/100,G1634)</f>
        <v>0.19510000000000002</v>
      </c>
      <c r="H1635" s="80" t="str">
        <f>_xll.BDH($B$1,"IVOL_MONEYNESS",A1635,A1635,"IVOL_MATURITY=MATURITY_1STM","IVOL_MONEYNESS_LEVEL=MONEY_LVL_100_","DTS=H","FACTOR=.01","DAYS=W")</f>
        <v>#N/A Start Date</v>
      </c>
      <c r="I1635" s="81" t="str">
        <f t="shared" si="308"/>
        <v>#N/A Start Date</v>
      </c>
      <c r="J1635" s="34" t="e">
        <f t="shared" si="300"/>
        <v>#REF!</v>
      </c>
      <c r="K1635" s="35" t="e">
        <f t="shared" si="301"/>
        <v>#VALUE!</v>
      </c>
      <c r="L1635" s="35" t="e">
        <f t="shared" si="302"/>
        <v>#REF!</v>
      </c>
      <c r="M1635" s="35" t="e">
        <f t="shared" si="309"/>
        <v>#REF!</v>
      </c>
      <c r="N1635" s="35" t="e">
        <f t="shared" si="310"/>
        <v>#REF!</v>
      </c>
      <c r="O1635" s="36" t="e">
        <f t="shared" si="311"/>
        <v>#REF!</v>
      </c>
      <c r="Q1635" s="37">
        <f t="shared" si="303"/>
        <v>0</v>
      </c>
      <c r="R1635" s="38" t="e">
        <f t="shared" si="304"/>
        <v>#REF!</v>
      </c>
      <c r="S1635" s="39" t="e">
        <f t="shared" si="305"/>
        <v>#REF!</v>
      </c>
    </row>
    <row r="1636" spans="1:19" x14ac:dyDescent="0.25">
      <c r="A1636" s="2"/>
      <c r="C1636">
        <f t="shared" si="306"/>
        <v>0</v>
      </c>
      <c r="D1636" s="32" t="e">
        <f t="shared" si="307"/>
        <v>#N/A</v>
      </c>
      <c r="E1636" s="32" t="e">
        <f>Basic!#REF!</f>
        <v>#REF!</v>
      </c>
      <c r="F1636" s="40"/>
      <c r="G1636" s="80">
        <f>IFERROR(VLOOKUP(A1636,HistData!Y:Z,2,FALSE)/100,G1635)</f>
        <v>0.19510000000000002</v>
      </c>
      <c r="H1636" s="80" t="str">
        <f>_xll.BDH($B$1,"IVOL_MONEYNESS",A1636,A1636,"IVOL_MATURITY=MATURITY_1STM","IVOL_MONEYNESS_LEVEL=MONEY_LVL_100_","DTS=H","FACTOR=.01","DAYS=W")</f>
        <v>#N/A Start Date</v>
      </c>
      <c r="I1636" s="81" t="str">
        <f t="shared" si="308"/>
        <v>#N/A Start Date</v>
      </c>
      <c r="J1636" s="34" t="e">
        <f t="shared" si="300"/>
        <v>#REF!</v>
      </c>
      <c r="K1636" s="35" t="e">
        <f t="shared" si="301"/>
        <v>#VALUE!</v>
      </c>
      <c r="L1636" s="35" t="e">
        <f t="shared" si="302"/>
        <v>#REF!</v>
      </c>
      <c r="M1636" s="35" t="e">
        <f t="shared" si="309"/>
        <v>#REF!</v>
      </c>
      <c r="N1636" s="35" t="e">
        <f t="shared" si="310"/>
        <v>#REF!</v>
      </c>
      <c r="O1636" s="36" t="e">
        <f t="shared" si="311"/>
        <v>#REF!</v>
      </c>
      <c r="Q1636" s="37">
        <f t="shared" si="303"/>
        <v>0</v>
      </c>
      <c r="R1636" s="38" t="e">
        <f t="shared" si="304"/>
        <v>#REF!</v>
      </c>
      <c r="S1636" s="39" t="e">
        <f t="shared" si="305"/>
        <v>#REF!</v>
      </c>
    </row>
    <row r="1637" spans="1:19" x14ac:dyDescent="0.25">
      <c r="A1637" s="2"/>
      <c r="C1637">
        <f t="shared" si="306"/>
        <v>0</v>
      </c>
      <c r="D1637" s="32" t="e">
        <f t="shared" si="307"/>
        <v>#N/A</v>
      </c>
      <c r="E1637" s="32" t="e">
        <f>Basic!#REF!</f>
        <v>#REF!</v>
      </c>
      <c r="F1637" s="40"/>
      <c r="G1637" s="80">
        <f>IFERROR(VLOOKUP(A1637,HistData!Y:Z,2,FALSE)/100,G1636)</f>
        <v>0.19510000000000002</v>
      </c>
      <c r="H1637" s="80" t="str">
        <f>_xll.BDH($B$1,"IVOL_MONEYNESS",A1637,A1637,"IVOL_MATURITY=MATURITY_1STM","IVOL_MONEYNESS_LEVEL=MONEY_LVL_100_","DTS=H","FACTOR=.01","DAYS=W")</f>
        <v>#N/A Start Date</v>
      </c>
      <c r="I1637" s="81" t="str">
        <f t="shared" si="308"/>
        <v>#N/A Start Date</v>
      </c>
      <c r="J1637" s="34" t="e">
        <f t="shared" si="300"/>
        <v>#REF!</v>
      </c>
      <c r="K1637" s="35" t="e">
        <f t="shared" si="301"/>
        <v>#VALUE!</v>
      </c>
      <c r="L1637" s="35" t="e">
        <f t="shared" si="302"/>
        <v>#REF!</v>
      </c>
      <c r="M1637" s="35" t="e">
        <f t="shared" si="309"/>
        <v>#REF!</v>
      </c>
      <c r="N1637" s="35" t="e">
        <f t="shared" si="310"/>
        <v>#REF!</v>
      </c>
      <c r="O1637" s="36" t="e">
        <f t="shared" si="311"/>
        <v>#REF!</v>
      </c>
      <c r="Q1637" s="37">
        <f t="shared" si="303"/>
        <v>0</v>
      </c>
      <c r="R1637" s="38" t="e">
        <f t="shared" si="304"/>
        <v>#REF!</v>
      </c>
      <c r="S1637" s="39" t="e">
        <f t="shared" si="305"/>
        <v>#REF!</v>
      </c>
    </row>
    <row r="1638" spans="1:19" x14ac:dyDescent="0.25">
      <c r="A1638" s="2"/>
      <c r="C1638">
        <f t="shared" si="306"/>
        <v>0</v>
      </c>
      <c r="D1638" s="32" t="e">
        <f t="shared" si="307"/>
        <v>#N/A</v>
      </c>
      <c r="E1638" s="32" t="e">
        <f>Basic!#REF!</f>
        <v>#REF!</v>
      </c>
      <c r="F1638" s="40"/>
      <c r="G1638" s="80">
        <f>IFERROR(VLOOKUP(A1638,HistData!Y:Z,2,FALSE)/100,G1637)</f>
        <v>0.19510000000000002</v>
      </c>
      <c r="H1638" s="80" t="str">
        <f>_xll.BDH($B$1,"IVOL_MONEYNESS",A1638,A1638,"IVOL_MATURITY=MATURITY_1STM","IVOL_MONEYNESS_LEVEL=MONEY_LVL_100_","DTS=H","FACTOR=.01","DAYS=W")</f>
        <v>#N/A Start Date</v>
      </c>
      <c r="I1638" s="81" t="str">
        <f t="shared" si="308"/>
        <v>#N/A Start Date</v>
      </c>
      <c r="J1638" s="34" t="e">
        <f t="shared" si="300"/>
        <v>#REF!</v>
      </c>
      <c r="K1638" s="35" t="e">
        <f t="shared" si="301"/>
        <v>#VALUE!</v>
      </c>
      <c r="L1638" s="35" t="e">
        <f t="shared" si="302"/>
        <v>#REF!</v>
      </c>
      <c r="M1638" s="35" t="e">
        <f t="shared" si="309"/>
        <v>#REF!</v>
      </c>
      <c r="N1638" s="35" t="e">
        <f t="shared" si="310"/>
        <v>#REF!</v>
      </c>
      <c r="O1638" s="36" t="e">
        <f t="shared" si="311"/>
        <v>#REF!</v>
      </c>
      <c r="Q1638" s="37">
        <f t="shared" si="303"/>
        <v>0</v>
      </c>
      <c r="R1638" s="38" t="e">
        <f t="shared" si="304"/>
        <v>#REF!</v>
      </c>
      <c r="S1638" s="39" t="e">
        <f t="shared" si="305"/>
        <v>#REF!</v>
      </c>
    </row>
    <row r="1639" spans="1:19" x14ac:dyDescent="0.25">
      <c r="A1639" s="2"/>
      <c r="C1639">
        <f t="shared" si="306"/>
        <v>0</v>
      </c>
      <c r="D1639" s="32" t="e">
        <f t="shared" si="307"/>
        <v>#N/A</v>
      </c>
      <c r="E1639" s="32" t="e">
        <f>Basic!#REF!</f>
        <v>#REF!</v>
      </c>
      <c r="F1639" s="40"/>
      <c r="G1639" s="80">
        <f>IFERROR(VLOOKUP(A1639,HistData!Y:Z,2,FALSE)/100,G1638)</f>
        <v>0.19510000000000002</v>
      </c>
      <c r="H1639" s="80" t="str">
        <f>_xll.BDH($B$1,"IVOL_MONEYNESS",A1639,A1639,"IVOL_MATURITY=MATURITY_1STM","IVOL_MONEYNESS_LEVEL=MONEY_LVL_100_","DTS=H","FACTOR=.01","DAYS=W")</f>
        <v>#N/A Start Date</v>
      </c>
      <c r="I1639" s="81" t="str">
        <f t="shared" si="308"/>
        <v>#N/A Start Date</v>
      </c>
      <c r="J1639" s="34" t="e">
        <f t="shared" si="300"/>
        <v>#REF!</v>
      </c>
      <c r="K1639" s="35" t="e">
        <f t="shared" si="301"/>
        <v>#VALUE!</v>
      </c>
      <c r="L1639" s="35" t="e">
        <f t="shared" si="302"/>
        <v>#REF!</v>
      </c>
      <c r="M1639" s="35" t="e">
        <f t="shared" si="309"/>
        <v>#REF!</v>
      </c>
      <c r="N1639" s="35" t="e">
        <f t="shared" si="310"/>
        <v>#REF!</v>
      </c>
      <c r="O1639" s="36" t="e">
        <f t="shared" si="311"/>
        <v>#REF!</v>
      </c>
      <c r="Q1639" s="37">
        <f t="shared" si="303"/>
        <v>0</v>
      </c>
      <c r="R1639" s="38" t="e">
        <f t="shared" si="304"/>
        <v>#REF!</v>
      </c>
      <c r="S1639" s="39" t="e">
        <f t="shared" si="305"/>
        <v>#REF!</v>
      </c>
    </row>
    <row r="1640" spans="1:19" x14ac:dyDescent="0.25">
      <c r="A1640" s="2"/>
      <c r="C1640">
        <f t="shared" si="306"/>
        <v>0</v>
      </c>
      <c r="D1640" s="32" t="e">
        <f t="shared" si="307"/>
        <v>#N/A</v>
      </c>
      <c r="E1640" s="32" t="e">
        <f>Basic!#REF!</f>
        <v>#REF!</v>
      </c>
      <c r="F1640" s="40"/>
      <c r="G1640" s="80">
        <f>IFERROR(VLOOKUP(A1640,HistData!Y:Z,2,FALSE)/100,G1639)</f>
        <v>0.19510000000000002</v>
      </c>
      <c r="H1640" s="80" t="str">
        <f>_xll.BDH($B$1,"IVOL_MONEYNESS",A1640,A1640,"IVOL_MATURITY=MATURITY_1STM","IVOL_MONEYNESS_LEVEL=MONEY_LVL_100_","DTS=H","FACTOR=.01","DAYS=W")</f>
        <v>#N/A Start Date</v>
      </c>
      <c r="I1640" s="81" t="str">
        <f t="shared" si="308"/>
        <v>#N/A Start Date</v>
      </c>
      <c r="J1640" s="34" t="e">
        <f t="shared" si="300"/>
        <v>#REF!</v>
      </c>
      <c r="K1640" s="35" t="e">
        <f t="shared" si="301"/>
        <v>#VALUE!</v>
      </c>
      <c r="L1640" s="35" t="e">
        <f t="shared" si="302"/>
        <v>#REF!</v>
      </c>
      <c r="M1640" s="35" t="e">
        <f t="shared" si="309"/>
        <v>#REF!</v>
      </c>
      <c r="N1640" s="35" t="e">
        <f t="shared" si="310"/>
        <v>#REF!</v>
      </c>
      <c r="O1640" s="36" t="e">
        <f t="shared" si="311"/>
        <v>#REF!</v>
      </c>
      <c r="Q1640" s="37">
        <f t="shared" si="303"/>
        <v>0</v>
      </c>
      <c r="R1640" s="38" t="e">
        <f t="shared" si="304"/>
        <v>#REF!</v>
      </c>
      <c r="S1640" s="39" t="e">
        <f t="shared" si="305"/>
        <v>#REF!</v>
      </c>
    </row>
    <row r="1641" spans="1:19" x14ac:dyDescent="0.25">
      <c r="A1641" s="2"/>
      <c r="C1641">
        <f t="shared" si="306"/>
        <v>0</v>
      </c>
      <c r="D1641" s="32" t="e">
        <f t="shared" si="307"/>
        <v>#N/A</v>
      </c>
      <c r="E1641" s="32" t="e">
        <f>Basic!#REF!</f>
        <v>#REF!</v>
      </c>
      <c r="F1641" s="40"/>
      <c r="G1641" s="80">
        <f>IFERROR(VLOOKUP(A1641,HistData!Y:Z,2,FALSE)/100,G1640)</f>
        <v>0.19510000000000002</v>
      </c>
      <c r="H1641" s="80" t="str">
        <f>_xll.BDH($B$1,"IVOL_MONEYNESS",A1641,A1641,"IVOL_MATURITY=MATURITY_1STM","IVOL_MONEYNESS_LEVEL=MONEY_LVL_100_","DTS=H","FACTOR=.01","DAYS=W")</f>
        <v>#N/A Start Date</v>
      </c>
      <c r="I1641" s="81" t="str">
        <f t="shared" si="308"/>
        <v>#N/A Start Date</v>
      </c>
      <c r="J1641" s="34" t="e">
        <f t="shared" si="300"/>
        <v>#REF!</v>
      </c>
      <c r="K1641" s="35" t="e">
        <f t="shared" si="301"/>
        <v>#VALUE!</v>
      </c>
      <c r="L1641" s="35" t="e">
        <f t="shared" si="302"/>
        <v>#REF!</v>
      </c>
      <c r="M1641" s="35" t="e">
        <f t="shared" si="309"/>
        <v>#REF!</v>
      </c>
      <c r="N1641" s="35" t="e">
        <f t="shared" si="310"/>
        <v>#REF!</v>
      </c>
      <c r="O1641" s="36" t="e">
        <f t="shared" si="311"/>
        <v>#REF!</v>
      </c>
      <c r="Q1641" s="37">
        <f t="shared" si="303"/>
        <v>0</v>
      </c>
      <c r="R1641" s="38" t="e">
        <f t="shared" si="304"/>
        <v>#REF!</v>
      </c>
      <c r="S1641" s="39" t="e">
        <f t="shared" si="305"/>
        <v>#REF!</v>
      </c>
    </row>
    <row r="1642" spans="1:19" x14ac:dyDescent="0.25">
      <c r="A1642" s="2"/>
      <c r="C1642">
        <f t="shared" si="306"/>
        <v>0</v>
      </c>
      <c r="D1642" s="32" t="e">
        <f t="shared" si="307"/>
        <v>#N/A</v>
      </c>
      <c r="E1642" s="32" t="e">
        <f>Basic!#REF!</f>
        <v>#REF!</v>
      </c>
      <c r="F1642" s="40"/>
      <c r="G1642" s="80">
        <f>IFERROR(VLOOKUP(A1642,HistData!Y:Z,2,FALSE)/100,G1641)</f>
        <v>0.19510000000000002</v>
      </c>
      <c r="H1642" s="80" t="str">
        <f>_xll.BDH($B$1,"IVOL_MONEYNESS",A1642,A1642,"IVOL_MATURITY=MATURITY_1STM","IVOL_MONEYNESS_LEVEL=MONEY_LVL_100_","DTS=H","FACTOR=.01","DAYS=W")</f>
        <v>#N/A Start Date</v>
      </c>
      <c r="I1642" s="81" t="str">
        <f t="shared" si="308"/>
        <v>#N/A Start Date</v>
      </c>
      <c r="J1642" s="34" t="e">
        <f t="shared" si="300"/>
        <v>#REF!</v>
      </c>
      <c r="K1642" s="35" t="e">
        <f t="shared" si="301"/>
        <v>#VALUE!</v>
      </c>
      <c r="L1642" s="35" t="e">
        <f t="shared" si="302"/>
        <v>#REF!</v>
      </c>
      <c r="M1642" s="35" t="e">
        <f t="shared" si="309"/>
        <v>#REF!</v>
      </c>
      <c r="N1642" s="35" t="e">
        <f t="shared" si="310"/>
        <v>#REF!</v>
      </c>
      <c r="O1642" s="36" t="e">
        <f t="shared" si="311"/>
        <v>#REF!</v>
      </c>
      <c r="Q1642" s="37">
        <f t="shared" si="303"/>
        <v>0</v>
      </c>
      <c r="R1642" s="38" t="e">
        <f t="shared" si="304"/>
        <v>#REF!</v>
      </c>
      <c r="S1642" s="39" t="e">
        <f t="shared" si="305"/>
        <v>#REF!</v>
      </c>
    </row>
    <row r="1643" spans="1:19" x14ac:dyDescent="0.25">
      <c r="A1643" s="2"/>
      <c r="C1643">
        <f t="shared" si="306"/>
        <v>0</v>
      </c>
      <c r="D1643" s="32" t="e">
        <f t="shared" si="307"/>
        <v>#N/A</v>
      </c>
      <c r="E1643" s="32" t="e">
        <f>Basic!#REF!</f>
        <v>#REF!</v>
      </c>
      <c r="F1643" s="40"/>
      <c r="G1643" s="80">
        <f>IFERROR(VLOOKUP(A1643,HistData!Y:Z,2,FALSE)/100,G1642)</f>
        <v>0.19510000000000002</v>
      </c>
      <c r="H1643" s="80" t="str">
        <f>_xll.BDH($B$1,"IVOL_MONEYNESS",A1643,A1643,"IVOL_MATURITY=MATURITY_1STM","IVOL_MONEYNESS_LEVEL=MONEY_LVL_100_","DTS=H","FACTOR=.01","DAYS=W")</f>
        <v>#N/A Start Date</v>
      </c>
      <c r="I1643" s="81" t="str">
        <f t="shared" si="308"/>
        <v>#N/A Start Date</v>
      </c>
      <c r="J1643" s="34" t="e">
        <f t="shared" si="300"/>
        <v>#REF!</v>
      </c>
      <c r="K1643" s="35" t="e">
        <f t="shared" si="301"/>
        <v>#VALUE!</v>
      </c>
      <c r="L1643" s="35" t="e">
        <f t="shared" si="302"/>
        <v>#REF!</v>
      </c>
      <c r="M1643" s="35" t="e">
        <f t="shared" si="309"/>
        <v>#REF!</v>
      </c>
      <c r="N1643" s="35" t="e">
        <f t="shared" si="310"/>
        <v>#REF!</v>
      </c>
      <c r="O1643" s="36" t="e">
        <f t="shared" si="311"/>
        <v>#REF!</v>
      </c>
      <c r="Q1643" s="37">
        <f t="shared" si="303"/>
        <v>0</v>
      </c>
      <c r="R1643" s="38" t="e">
        <f t="shared" si="304"/>
        <v>#REF!</v>
      </c>
      <c r="S1643" s="39" t="e">
        <f t="shared" si="305"/>
        <v>#REF!</v>
      </c>
    </row>
    <row r="1644" spans="1:19" x14ac:dyDescent="0.25">
      <c r="A1644" s="2"/>
      <c r="C1644">
        <f t="shared" si="306"/>
        <v>0</v>
      </c>
      <c r="D1644" s="32" t="e">
        <f t="shared" si="307"/>
        <v>#N/A</v>
      </c>
      <c r="E1644" s="32" t="e">
        <f>Basic!#REF!</f>
        <v>#REF!</v>
      </c>
      <c r="F1644" s="40"/>
      <c r="G1644" s="80">
        <f>IFERROR(VLOOKUP(A1644,HistData!Y:Z,2,FALSE)/100,G1643)</f>
        <v>0.19510000000000002</v>
      </c>
      <c r="H1644" s="80" t="str">
        <f>_xll.BDH($B$1,"IVOL_MONEYNESS",A1644,A1644,"IVOL_MATURITY=MATURITY_1STM","IVOL_MONEYNESS_LEVEL=MONEY_LVL_100_","DTS=H","FACTOR=.01","DAYS=W")</f>
        <v>#N/A Start Date</v>
      </c>
      <c r="I1644" s="81" t="str">
        <f t="shared" si="308"/>
        <v>#N/A Start Date</v>
      </c>
      <c r="J1644" s="34" t="e">
        <f t="shared" si="300"/>
        <v>#REF!</v>
      </c>
      <c r="K1644" s="35" t="e">
        <f t="shared" si="301"/>
        <v>#VALUE!</v>
      </c>
      <c r="L1644" s="35" t="e">
        <f t="shared" si="302"/>
        <v>#REF!</v>
      </c>
      <c r="M1644" s="35" t="e">
        <f t="shared" si="309"/>
        <v>#REF!</v>
      </c>
      <c r="N1644" s="35" t="e">
        <f t="shared" si="310"/>
        <v>#REF!</v>
      </c>
      <c r="O1644" s="36" t="e">
        <f t="shared" si="311"/>
        <v>#REF!</v>
      </c>
      <c r="Q1644" s="37">
        <f t="shared" si="303"/>
        <v>0</v>
      </c>
      <c r="R1644" s="38" t="e">
        <f t="shared" si="304"/>
        <v>#REF!</v>
      </c>
      <c r="S1644" s="39" t="e">
        <f t="shared" si="305"/>
        <v>#REF!</v>
      </c>
    </row>
    <row r="1645" spans="1:19" x14ac:dyDescent="0.25">
      <c r="A1645" s="2"/>
      <c r="C1645">
        <f t="shared" si="306"/>
        <v>0</v>
      </c>
      <c r="D1645" s="32" t="e">
        <f t="shared" si="307"/>
        <v>#N/A</v>
      </c>
      <c r="E1645" s="32" t="e">
        <f>Basic!#REF!</f>
        <v>#REF!</v>
      </c>
      <c r="F1645" s="40"/>
      <c r="G1645" s="80">
        <f>IFERROR(VLOOKUP(A1645,HistData!Y:Z,2,FALSE)/100,G1644)</f>
        <v>0.19510000000000002</v>
      </c>
      <c r="H1645" s="80" t="str">
        <f>_xll.BDH($B$1,"IVOL_MONEYNESS",A1645,A1645,"IVOL_MATURITY=MATURITY_1STM","IVOL_MONEYNESS_LEVEL=MONEY_LVL_100_","DTS=H","FACTOR=.01","DAYS=W")</f>
        <v>#N/A Start Date</v>
      </c>
      <c r="I1645" s="81" t="str">
        <f t="shared" si="308"/>
        <v>#N/A Start Date</v>
      </c>
      <c r="J1645" s="34" t="e">
        <f t="shared" si="300"/>
        <v>#REF!</v>
      </c>
      <c r="K1645" s="35" t="e">
        <f t="shared" si="301"/>
        <v>#VALUE!</v>
      </c>
      <c r="L1645" s="35" t="e">
        <f t="shared" si="302"/>
        <v>#REF!</v>
      </c>
      <c r="M1645" s="35" t="e">
        <f t="shared" si="309"/>
        <v>#REF!</v>
      </c>
      <c r="N1645" s="35" t="e">
        <f t="shared" si="310"/>
        <v>#REF!</v>
      </c>
      <c r="O1645" s="36" t="e">
        <f t="shared" si="311"/>
        <v>#REF!</v>
      </c>
      <c r="Q1645" s="37">
        <f t="shared" si="303"/>
        <v>0</v>
      </c>
      <c r="R1645" s="38" t="e">
        <f t="shared" si="304"/>
        <v>#REF!</v>
      </c>
      <c r="S1645" s="39" t="e">
        <f t="shared" si="305"/>
        <v>#REF!</v>
      </c>
    </row>
    <row r="1646" spans="1:19" x14ac:dyDescent="0.25">
      <c r="A1646" s="2"/>
      <c r="C1646">
        <f t="shared" si="306"/>
        <v>0</v>
      </c>
      <c r="D1646" s="32" t="e">
        <f t="shared" si="307"/>
        <v>#N/A</v>
      </c>
      <c r="E1646" s="32" t="e">
        <f>Basic!#REF!</f>
        <v>#REF!</v>
      </c>
      <c r="F1646" s="40"/>
      <c r="G1646" s="80">
        <f>IFERROR(VLOOKUP(A1646,HistData!Y:Z,2,FALSE)/100,G1645)</f>
        <v>0.19510000000000002</v>
      </c>
      <c r="H1646" s="80" t="str">
        <f>_xll.BDH($B$1,"IVOL_MONEYNESS",A1646,A1646,"IVOL_MATURITY=MATURITY_1STM","IVOL_MONEYNESS_LEVEL=MONEY_LVL_100_","DTS=H","FACTOR=.01","DAYS=W")</f>
        <v>#N/A Start Date</v>
      </c>
      <c r="I1646" s="81" t="str">
        <f t="shared" si="308"/>
        <v>#N/A Start Date</v>
      </c>
      <c r="J1646" s="34" t="e">
        <f t="shared" si="300"/>
        <v>#REF!</v>
      </c>
      <c r="K1646" s="35" t="e">
        <f t="shared" si="301"/>
        <v>#VALUE!</v>
      </c>
      <c r="L1646" s="35" t="e">
        <f t="shared" si="302"/>
        <v>#REF!</v>
      </c>
      <c r="M1646" s="35" t="e">
        <f t="shared" si="309"/>
        <v>#REF!</v>
      </c>
      <c r="N1646" s="35" t="e">
        <f t="shared" si="310"/>
        <v>#REF!</v>
      </c>
      <c r="O1646" s="36" t="e">
        <f t="shared" si="311"/>
        <v>#REF!</v>
      </c>
      <c r="Q1646" s="37">
        <f t="shared" si="303"/>
        <v>0</v>
      </c>
      <c r="R1646" s="38" t="e">
        <f t="shared" si="304"/>
        <v>#REF!</v>
      </c>
      <c r="S1646" s="39" t="e">
        <f t="shared" si="305"/>
        <v>#REF!</v>
      </c>
    </row>
    <row r="1647" spans="1:19" x14ac:dyDescent="0.25">
      <c r="A1647" s="2"/>
      <c r="C1647">
        <f t="shared" si="306"/>
        <v>0</v>
      </c>
      <c r="D1647" s="32" t="e">
        <f t="shared" si="307"/>
        <v>#N/A</v>
      </c>
      <c r="E1647" s="32" t="e">
        <f>Basic!#REF!</f>
        <v>#REF!</v>
      </c>
      <c r="F1647" s="40"/>
      <c r="G1647" s="80">
        <f>IFERROR(VLOOKUP(A1647,HistData!Y:Z,2,FALSE)/100,G1646)</f>
        <v>0.19510000000000002</v>
      </c>
      <c r="H1647" s="80" t="str">
        <f>_xll.BDH($B$1,"IVOL_MONEYNESS",A1647,A1647,"IVOL_MATURITY=MATURITY_1STM","IVOL_MONEYNESS_LEVEL=MONEY_LVL_100_","DTS=H","FACTOR=.01","DAYS=W")</f>
        <v>#N/A Start Date</v>
      </c>
      <c r="I1647" s="81" t="str">
        <f t="shared" si="308"/>
        <v>#N/A Start Date</v>
      </c>
      <c r="J1647" s="34" t="e">
        <f t="shared" si="300"/>
        <v>#REF!</v>
      </c>
      <c r="K1647" s="35" t="e">
        <f t="shared" si="301"/>
        <v>#VALUE!</v>
      </c>
      <c r="L1647" s="35" t="e">
        <f t="shared" si="302"/>
        <v>#REF!</v>
      </c>
      <c r="M1647" s="35" t="e">
        <f t="shared" si="309"/>
        <v>#REF!</v>
      </c>
      <c r="N1647" s="35" t="e">
        <f t="shared" si="310"/>
        <v>#REF!</v>
      </c>
      <c r="O1647" s="36" t="e">
        <f t="shared" si="311"/>
        <v>#REF!</v>
      </c>
      <c r="Q1647" s="37">
        <f t="shared" si="303"/>
        <v>0</v>
      </c>
      <c r="R1647" s="38" t="e">
        <f t="shared" si="304"/>
        <v>#REF!</v>
      </c>
      <c r="S1647" s="39" t="e">
        <f t="shared" si="305"/>
        <v>#REF!</v>
      </c>
    </row>
    <row r="1648" spans="1:19" x14ac:dyDescent="0.25">
      <c r="A1648" s="2"/>
      <c r="C1648">
        <f t="shared" si="306"/>
        <v>0</v>
      </c>
      <c r="D1648" s="32" t="e">
        <f t="shared" si="307"/>
        <v>#N/A</v>
      </c>
      <c r="E1648" s="32" t="e">
        <f>Basic!#REF!</f>
        <v>#REF!</v>
      </c>
      <c r="F1648" s="40"/>
      <c r="G1648" s="80">
        <f>IFERROR(VLOOKUP(A1648,HistData!Y:Z,2,FALSE)/100,G1647)</f>
        <v>0.19510000000000002</v>
      </c>
      <c r="H1648" s="80" t="str">
        <f>_xll.BDH($B$1,"IVOL_MONEYNESS",A1648,A1648,"IVOL_MATURITY=MATURITY_1STM","IVOL_MONEYNESS_LEVEL=MONEY_LVL_100_","DTS=H","FACTOR=.01","DAYS=W")</f>
        <v>#N/A Start Date</v>
      </c>
      <c r="I1648" s="81" t="str">
        <f t="shared" si="308"/>
        <v>#N/A Start Date</v>
      </c>
      <c r="J1648" s="34" t="e">
        <f t="shared" si="300"/>
        <v>#REF!</v>
      </c>
      <c r="K1648" s="35" t="e">
        <f t="shared" si="301"/>
        <v>#VALUE!</v>
      </c>
      <c r="L1648" s="35" t="e">
        <f t="shared" si="302"/>
        <v>#REF!</v>
      </c>
      <c r="M1648" s="35" t="e">
        <f t="shared" si="309"/>
        <v>#REF!</v>
      </c>
      <c r="N1648" s="35" t="e">
        <f t="shared" si="310"/>
        <v>#REF!</v>
      </c>
      <c r="O1648" s="36" t="e">
        <f t="shared" si="311"/>
        <v>#REF!</v>
      </c>
      <c r="Q1648" s="37">
        <f t="shared" si="303"/>
        <v>0</v>
      </c>
      <c r="R1648" s="38" t="e">
        <f t="shared" si="304"/>
        <v>#REF!</v>
      </c>
      <c r="S1648" s="39" t="e">
        <f t="shared" si="305"/>
        <v>#REF!</v>
      </c>
    </row>
    <row r="1649" spans="1:19" x14ac:dyDescent="0.25">
      <c r="A1649" s="2"/>
      <c r="C1649">
        <f t="shared" si="306"/>
        <v>0</v>
      </c>
      <c r="D1649" s="32" t="e">
        <f t="shared" si="307"/>
        <v>#N/A</v>
      </c>
      <c r="E1649" s="32" t="e">
        <f>Basic!#REF!</f>
        <v>#REF!</v>
      </c>
      <c r="F1649" s="40"/>
      <c r="G1649" s="80">
        <f>IFERROR(VLOOKUP(A1649,HistData!Y:Z,2,FALSE)/100,G1648)</f>
        <v>0.19510000000000002</v>
      </c>
      <c r="H1649" s="80" t="str">
        <f>_xll.BDH($B$1,"IVOL_MONEYNESS",A1649,A1649,"IVOL_MATURITY=MATURITY_1STM","IVOL_MONEYNESS_LEVEL=MONEY_LVL_100_","DTS=H","FACTOR=.01","DAYS=W")</f>
        <v>#N/A Start Date</v>
      </c>
      <c r="I1649" s="81" t="str">
        <f t="shared" si="308"/>
        <v>#N/A Start Date</v>
      </c>
      <c r="J1649" s="34" t="e">
        <f t="shared" si="300"/>
        <v>#REF!</v>
      </c>
      <c r="K1649" s="35" t="e">
        <f t="shared" si="301"/>
        <v>#VALUE!</v>
      </c>
      <c r="L1649" s="35" t="e">
        <f t="shared" si="302"/>
        <v>#REF!</v>
      </c>
      <c r="M1649" s="35" t="e">
        <f t="shared" si="309"/>
        <v>#REF!</v>
      </c>
      <c r="N1649" s="35" t="e">
        <f t="shared" si="310"/>
        <v>#REF!</v>
      </c>
      <c r="O1649" s="36" t="e">
        <f t="shared" si="311"/>
        <v>#REF!</v>
      </c>
      <c r="Q1649" s="37">
        <f t="shared" si="303"/>
        <v>0</v>
      </c>
      <c r="R1649" s="38" t="e">
        <f t="shared" si="304"/>
        <v>#REF!</v>
      </c>
      <c r="S1649" s="39" t="e">
        <f t="shared" si="305"/>
        <v>#REF!</v>
      </c>
    </row>
    <row r="1650" spans="1:19" x14ac:dyDescent="0.25">
      <c r="A1650" s="2"/>
      <c r="C1650">
        <f t="shared" si="306"/>
        <v>0</v>
      </c>
      <c r="D1650" s="32" t="e">
        <f t="shared" si="307"/>
        <v>#N/A</v>
      </c>
      <c r="E1650" s="32" t="e">
        <f>Basic!#REF!</f>
        <v>#REF!</v>
      </c>
      <c r="F1650" s="40"/>
      <c r="G1650" s="80">
        <f>IFERROR(VLOOKUP(A1650,HistData!Y:Z,2,FALSE)/100,G1649)</f>
        <v>0.19510000000000002</v>
      </c>
      <c r="H1650" s="80" t="str">
        <f>_xll.BDH($B$1,"IVOL_MONEYNESS",A1650,A1650,"IVOL_MATURITY=MATURITY_1STM","IVOL_MONEYNESS_LEVEL=MONEY_LVL_100_","DTS=H","FACTOR=.01","DAYS=W")</f>
        <v>#N/A Start Date</v>
      </c>
      <c r="I1650" s="81" t="str">
        <f t="shared" si="308"/>
        <v>#N/A Start Date</v>
      </c>
      <c r="J1650" s="34" t="e">
        <f t="shared" si="300"/>
        <v>#REF!</v>
      </c>
      <c r="K1650" s="35" t="e">
        <f t="shared" si="301"/>
        <v>#VALUE!</v>
      </c>
      <c r="L1650" s="35" t="e">
        <f t="shared" si="302"/>
        <v>#REF!</v>
      </c>
      <c r="M1650" s="35" t="e">
        <f t="shared" si="309"/>
        <v>#REF!</v>
      </c>
      <c r="N1650" s="35" t="e">
        <f t="shared" si="310"/>
        <v>#REF!</v>
      </c>
      <c r="O1650" s="36" t="e">
        <f t="shared" si="311"/>
        <v>#REF!</v>
      </c>
      <c r="Q1650" s="37">
        <f t="shared" si="303"/>
        <v>0</v>
      </c>
      <c r="R1650" s="38" t="e">
        <f t="shared" si="304"/>
        <v>#REF!</v>
      </c>
      <c r="S1650" s="39" t="e">
        <f t="shared" si="305"/>
        <v>#REF!</v>
      </c>
    </row>
    <row r="1651" spans="1:19" x14ac:dyDescent="0.25">
      <c r="A1651" s="2"/>
      <c r="C1651">
        <f t="shared" si="306"/>
        <v>0</v>
      </c>
      <c r="D1651" s="32" t="e">
        <f t="shared" si="307"/>
        <v>#N/A</v>
      </c>
      <c r="E1651" s="32" t="e">
        <f>Basic!#REF!</f>
        <v>#REF!</v>
      </c>
      <c r="F1651" s="40"/>
      <c r="G1651" s="80">
        <f>IFERROR(VLOOKUP(A1651,HistData!Y:Z,2,FALSE)/100,G1650)</f>
        <v>0.19510000000000002</v>
      </c>
      <c r="H1651" s="80" t="str">
        <f>_xll.BDH($B$1,"IVOL_MONEYNESS",A1651,A1651,"IVOL_MATURITY=MATURITY_1STM","IVOL_MONEYNESS_LEVEL=MONEY_LVL_100_","DTS=H","FACTOR=.01","DAYS=W")</f>
        <v>#N/A Start Date</v>
      </c>
      <c r="I1651" s="81" t="str">
        <f t="shared" si="308"/>
        <v>#N/A Start Date</v>
      </c>
      <c r="J1651" s="34" t="e">
        <f t="shared" si="300"/>
        <v>#REF!</v>
      </c>
      <c r="K1651" s="35" t="e">
        <f t="shared" si="301"/>
        <v>#VALUE!</v>
      </c>
      <c r="L1651" s="35" t="e">
        <f t="shared" si="302"/>
        <v>#REF!</v>
      </c>
      <c r="M1651" s="35" t="e">
        <f t="shared" si="309"/>
        <v>#REF!</v>
      </c>
      <c r="N1651" s="35" t="e">
        <f t="shared" si="310"/>
        <v>#REF!</v>
      </c>
      <c r="O1651" s="36" t="e">
        <f t="shared" si="311"/>
        <v>#REF!</v>
      </c>
      <c r="Q1651" s="37">
        <f t="shared" si="303"/>
        <v>0</v>
      </c>
      <c r="R1651" s="38" t="e">
        <f t="shared" si="304"/>
        <v>#REF!</v>
      </c>
      <c r="S1651" s="39" t="e">
        <f t="shared" si="305"/>
        <v>#REF!</v>
      </c>
    </row>
    <row r="1652" spans="1:19" x14ac:dyDescent="0.25">
      <c r="A1652" s="2"/>
      <c r="C1652">
        <f t="shared" si="306"/>
        <v>0</v>
      </c>
      <c r="D1652" s="32" t="e">
        <f t="shared" si="307"/>
        <v>#N/A</v>
      </c>
      <c r="E1652" s="32" t="e">
        <f>Basic!#REF!</f>
        <v>#REF!</v>
      </c>
      <c r="F1652" s="40"/>
      <c r="G1652" s="80">
        <f>IFERROR(VLOOKUP(A1652,HistData!Y:Z,2,FALSE)/100,G1651)</f>
        <v>0.19510000000000002</v>
      </c>
      <c r="H1652" s="80" t="str">
        <f>_xll.BDH($B$1,"IVOL_MONEYNESS",A1652,A1652,"IVOL_MATURITY=MATURITY_1STM","IVOL_MONEYNESS_LEVEL=MONEY_LVL_100_","DTS=H","FACTOR=.01","DAYS=W")</f>
        <v>#N/A Start Date</v>
      </c>
      <c r="I1652" s="81" t="str">
        <f t="shared" si="308"/>
        <v>#N/A Start Date</v>
      </c>
      <c r="J1652" s="34" t="e">
        <f t="shared" si="300"/>
        <v>#REF!</v>
      </c>
      <c r="K1652" s="35" t="e">
        <f t="shared" si="301"/>
        <v>#VALUE!</v>
      </c>
      <c r="L1652" s="35" t="e">
        <f t="shared" si="302"/>
        <v>#REF!</v>
      </c>
      <c r="M1652" s="35" t="e">
        <f t="shared" si="309"/>
        <v>#REF!</v>
      </c>
      <c r="N1652" s="35" t="e">
        <f t="shared" si="310"/>
        <v>#REF!</v>
      </c>
      <c r="O1652" s="36" t="e">
        <f t="shared" si="311"/>
        <v>#REF!</v>
      </c>
      <c r="Q1652" s="37">
        <f t="shared" si="303"/>
        <v>0</v>
      </c>
      <c r="R1652" s="38" t="e">
        <f t="shared" si="304"/>
        <v>#REF!</v>
      </c>
      <c r="S1652" s="39" t="e">
        <f t="shared" si="305"/>
        <v>#REF!</v>
      </c>
    </row>
    <row r="1653" spans="1:19" x14ac:dyDescent="0.25">
      <c r="A1653" s="2"/>
      <c r="C1653">
        <f t="shared" si="306"/>
        <v>0</v>
      </c>
      <c r="D1653" s="32" t="e">
        <f t="shared" si="307"/>
        <v>#N/A</v>
      </c>
      <c r="E1653" s="32" t="e">
        <f>Basic!#REF!</f>
        <v>#REF!</v>
      </c>
      <c r="F1653" s="40"/>
      <c r="G1653" s="80">
        <f>IFERROR(VLOOKUP(A1653,HistData!Y:Z,2,FALSE)/100,G1652)</f>
        <v>0.19510000000000002</v>
      </c>
      <c r="H1653" s="80" t="str">
        <f>_xll.BDH($B$1,"IVOL_MONEYNESS",A1653,A1653,"IVOL_MATURITY=MATURITY_1STM","IVOL_MONEYNESS_LEVEL=MONEY_LVL_100_","DTS=H","FACTOR=.01","DAYS=W")</f>
        <v>#N/A Start Date</v>
      </c>
      <c r="I1653" s="81" t="str">
        <f t="shared" si="308"/>
        <v>#N/A Start Date</v>
      </c>
      <c r="J1653" s="34" t="e">
        <f t="shared" si="300"/>
        <v>#REF!</v>
      </c>
      <c r="K1653" s="35" t="e">
        <f t="shared" si="301"/>
        <v>#VALUE!</v>
      </c>
      <c r="L1653" s="35" t="e">
        <f t="shared" si="302"/>
        <v>#REF!</v>
      </c>
      <c r="M1653" s="35" t="e">
        <f t="shared" si="309"/>
        <v>#REF!</v>
      </c>
      <c r="N1653" s="35" t="e">
        <f t="shared" si="310"/>
        <v>#REF!</v>
      </c>
      <c r="O1653" s="36" t="e">
        <f t="shared" si="311"/>
        <v>#REF!</v>
      </c>
      <c r="Q1653" s="37">
        <f t="shared" si="303"/>
        <v>0</v>
      </c>
      <c r="R1653" s="38" t="e">
        <f t="shared" si="304"/>
        <v>#REF!</v>
      </c>
      <c r="S1653" s="39" t="e">
        <f t="shared" si="305"/>
        <v>#REF!</v>
      </c>
    </row>
    <row r="1654" spans="1:19" x14ac:dyDescent="0.25">
      <c r="A1654" s="2"/>
      <c r="C1654">
        <f t="shared" si="306"/>
        <v>0</v>
      </c>
      <c r="D1654" s="32" t="e">
        <f t="shared" si="307"/>
        <v>#N/A</v>
      </c>
      <c r="E1654" s="32" t="e">
        <f>Basic!#REF!</f>
        <v>#REF!</v>
      </c>
      <c r="F1654" s="40"/>
      <c r="G1654" s="80">
        <f>IFERROR(VLOOKUP(A1654,HistData!Y:Z,2,FALSE)/100,G1653)</f>
        <v>0.19510000000000002</v>
      </c>
      <c r="H1654" s="80" t="str">
        <f>_xll.BDH($B$1,"IVOL_MONEYNESS",A1654,A1654,"IVOL_MATURITY=MATURITY_1STM","IVOL_MONEYNESS_LEVEL=MONEY_LVL_100_","DTS=H","FACTOR=.01","DAYS=W")</f>
        <v>#N/A Start Date</v>
      </c>
      <c r="I1654" s="81" t="str">
        <f t="shared" si="308"/>
        <v>#N/A Start Date</v>
      </c>
      <c r="J1654" s="34" t="e">
        <f t="shared" si="300"/>
        <v>#REF!</v>
      </c>
      <c r="K1654" s="35" t="e">
        <f t="shared" si="301"/>
        <v>#VALUE!</v>
      </c>
      <c r="L1654" s="35" t="e">
        <f t="shared" si="302"/>
        <v>#REF!</v>
      </c>
      <c r="M1654" s="35" t="e">
        <f t="shared" si="309"/>
        <v>#REF!</v>
      </c>
      <c r="N1654" s="35" t="e">
        <f t="shared" si="310"/>
        <v>#REF!</v>
      </c>
      <c r="O1654" s="36" t="e">
        <f t="shared" si="311"/>
        <v>#REF!</v>
      </c>
      <c r="Q1654" s="37">
        <f t="shared" si="303"/>
        <v>0</v>
      </c>
      <c r="R1654" s="38" t="e">
        <f t="shared" si="304"/>
        <v>#REF!</v>
      </c>
      <c r="S1654" s="39" t="e">
        <f t="shared" si="305"/>
        <v>#REF!</v>
      </c>
    </row>
    <row r="1655" spans="1:19" x14ac:dyDescent="0.25">
      <c r="A1655" s="2"/>
      <c r="C1655">
        <f t="shared" si="306"/>
        <v>0</v>
      </c>
      <c r="D1655" s="32" t="e">
        <f t="shared" si="307"/>
        <v>#N/A</v>
      </c>
      <c r="E1655" s="32" t="e">
        <f>Basic!#REF!</f>
        <v>#REF!</v>
      </c>
      <c r="F1655" s="40"/>
      <c r="G1655" s="80">
        <f>IFERROR(VLOOKUP(A1655,HistData!Y:Z,2,FALSE)/100,G1654)</f>
        <v>0.19510000000000002</v>
      </c>
      <c r="H1655" s="80" t="str">
        <f>_xll.BDH($B$1,"IVOL_MONEYNESS",A1655,A1655,"IVOL_MATURITY=MATURITY_1STM","IVOL_MONEYNESS_LEVEL=MONEY_LVL_100_","DTS=H","FACTOR=.01","DAYS=W")</f>
        <v>#N/A Start Date</v>
      </c>
      <c r="I1655" s="81" t="str">
        <f t="shared" si="308"/>
        <v>#N/A Start Date</v>
      </c>
      <c r="J1655" s="34" t="e">
        <f t="shared" si="300"/>
        <v>#REF!</v>
      </c>
      <c r="K1655" s="35" t="e">
        <f t="shared" si="301"/>
        <v>#VALUE!</v>
      </c>
      <c r="L1655" s="35" t="e">
        <f t="shared" si="302"/>
        <v>#REF!</v>
      </c>
      <c r="M1655" s="35" t="e">
        <f t="shared" si="309"/>
        <v>#REF!</v>
      </c>
      <c r="N1655" s="35" t="e">
        <f t="shared" si="310"/>
        <v>#REF!</v>
      </c>
      <c r="O1655" s="36" t="e">
        <f t="shared" si="311"/>
        <v>#REF!</v>
      </c>
      <c r="Q1655" s="37">
        <f t="shared" si="303"/>
        <v>0</v>
      </c>
      <c r="R1655" s="38" t="e">
        <f t="shared" si="304"/>
        <v>#REF!</v>
      </c>
      <c r="S1655" s="39" t="e">
        <f t="shared" si="305"/>
        <v>#REF!</v>
      </c>
    </row>
    <row r="1656" spans="1:19" x14ac:dyDescent="0.25">
      <c r="A1656" s="2"/>
      <c r="C1656">
        <f t="shared" si="306"/>
        <v>0</v>
      </c>
      <c r="D1656" s="32" t="e">
        <f t="shared" si="307"/>
        <v>#N/A</v>
      </c>
      <c r="E1656" s="32" t="e">
        <f>Basic!#REF!</f>
        <v>#REF!</v>
      </c>
      <c r="F1656" s="40"/>
      <c r="G1656" s="80">
        <f>IFERROR(VLOOKUP(A1656,HistData!Y:Z,2,FALSE)/100,G1655)</f>
        <v>0.19510000000000002</v>
      </c>
      <c r="H1656" s="80" t="str">
        <f>_xll.BDH($B$1,"IVOL_MONEYNESS",A1656,A1656,"IVOL_MATURITY=MATURITY_1STM","IVOL_MONEYNESS_LEVEL=MONEY_LVL_100_","DTS=H","FACTOR=.01","DAYS=W")</f>
        <v>#N/A Start Date</v>
      </c>
      <c r="I1656" s="81" t="str">
        <f t="shared" si="308"/>
        <v>#N/A Start Date</v>
      </c>
      <c r="J1656" s="34" t="e">
        <f t="shared" si="300"/>
        <v>#REF!</v>
      </c>
      <c r="K1656" s="35" t="e">
        <f t="shared" si="301"/>
        <v>#VALUE!</v>
      </c>
      <c r="L1656" s="35" t="e">
        <f t="shared" si="302"/>
        <v>#REF!</v>
      </c>
      <c r="M1656" s="35" t="e">
        <f t="shared" si="309"/>
        <v>#REF!</v>
      </c>
      <c r="N1656" s="35" t="e">
        <f t="shared" si="310"/>
        <v>#REF!</v>
      </c>
      <c r="O1656" s="36" t="e">
        <f t="shared" si="311"/>
        <v>#REF!</v>
      </c>
      <c r="Q1656" s="37">
        <f t="shared" si="303"/>
        <v>0</v>
      </c>
      <c r="R1656" s="38" t="e">
        <f t="shared" si="304"/>
        <v>#REF!</v>
      </c>
      <c r="S1656" s="39" t="e">
        <f t="shared" si="305"/>
        <v>#REF!</v>
      </c>
    </row>
    <row r="1657" spans="1:19" x14ac:dyDescent="0.25">
      <c r="A1657" s="2"/>
      <c r="C1657">
        <f t="shared" si="306"/>
        <v>0</v>
      </c>
      <c r="D1657" s="32" t="e">
        <f t="shared" si="307"/>
        <v>#N/A</v>
      </c>
      <c r="E1657" s="32" t="e">
        <f>Basic!#REF!</f>
        <v>#REF!</v>
      </c>
      <c r="F1657" s="40"/>
      <c r="G1657" s="80">
        <f>IFERROR(VLOOKUP(A1657,HistData!Y:Z,2,FALSE)/100,G1656)</f>
        <v>0.19510000000000002</v>
      </c>
      <c r="H1657" s="80" t="str">
        <f>_xll.BDH($B$1,"IVOL_MONEYNESS",A1657,A1657,"IVOL_MATURITY=MATURITY_1STM","IVOL_MONEYNESS_LEVEL=MONEY_LVL_100_","DTS=H","FACTOR=.01","DAYS=W")</f>
        <v>#N/A Start Date</v>
      </c>
      <c r="I1657" s="81" t="str">
        <f t="shared" si="308"/>
        <v>#N/A Start Date</v>
      </c>
      <c r="J1657" s="34" t="e">
        <f t="shared" si="300"/>
        <v>#REF!</v>
      </c>
      <c r="K1657" s="35" t="e">
        <f t="shared" si="301"/>
        <v>#VALUE!</v>
      </c>
      <c r="L1657" s="35" t="e">
        <f t="shared" si="302"/>
        <v>#REF!</v>
      </c>
      <c r="M1657" s="35" t="e">
        <f t="shared" si="309"/>
        <v>#REF!</v>
      </c>
      <c r="N1657" s="35" t="e">
        <f t="shared" si="310"/>
        <v>#REF!</v>
      </c>
      <c r="O1657" s="36" t="e">
        <f t="shared" si="311"/>
        <v>#REF!</v>
      </c>
      <c r="Q1657" s="37">
        <f t="shared" si="303"/>
        <v>0</v>
      </c>
      <c r="R1657" s="38" t="e">
        <f t="shared" si="304"/>
        <v>#REF!</v>
      </c>
      <c r="S1657" s="39" t="e">
        <f t="shared" si="305"/>
        <v>#REF!</v>
      </c>
    </row>
    <row r="1658" spans="1:19" x14ac:dyDescent="0.25">
      <c r="A1658" s="2"/>
      <c r="C1658">
        <f t="shared" si="306"/>
        <v>0</v>
      </c>
      <c r="D1658" s="32" t="e">
        <f t="shared" si="307"/>
        <v>#N/A</v>
      </c>
      <c r="E1658" s="32" t="e">
        <f>Basic!#REF!</f>
        <v>#REF!</v>
      </c>
      <c r="F1658" s="40"/>
      <c r="G1658" s="80">
        <f>IFERROR(VLOOKUP(A1658,HistData!Y:Z,2,FALSE)/100,G1657)</f>
        <v>0.19510000000000002</v>
      </c>
      <c r="H1658" s="80" t="str">
        <f>_xll.BDH($B$1,"IVOL_MONEYNESS",A1658,A1658,"IVOL_MATURITY=MATURITY_1STM","IVOL_MONEYNESS_LEVEL=MONEY_LVL_100_","DTS=H","FACTOR=.01","DAYS=W")</f>
        <v>#N/A Start Date</v>
      </c>
      <c r="I1658" s="81" t="str">
        <f t="shared" si="308"/>
        <v>#N/A Start Date</v>
      </c>
      <c r="J1658" s="34" t="e">
        <f t="shared" si="300"/>
        <v>#REF!</v>
      </c>
      <c r="K1658" s="35" t="e">
        <f t="shared" si="301"/>
        <v>#VALUE!</v>
      </c>
      <c r="L1658" s="35" t="e">
        <f t="shared" si="302"/>
        <v>#REF!</v>
      </c>
      <c r="M1658" s="35" t="e">
        <f t="shared" si="309"/>
        <v>#REF!</v>
      </c>
      <c r="N1658" s="35" t="e">
        <f t="shared" si="310"/>
        <v>#REF!</v>
      </c>
      <c r="O1658" s="36" t="e">
        <f t="shared" si="311"/>
        <v>#REF!</v>
      </c>
      <c r="Q1658" s="37">
        <f t="shared" si="303"/>
        <v>0</v>
      </c>
      <c r="R1658" s="38" t="e">
        <f t="shared" si="304"/>
        <v>#REF!</v>
      </c>
      <c r="S1658" s="39" t="e">
        <f t="shared" si="305"/>
        <v>#REF!</v>
      </c>
    </row>
    <row r="1659" spans="1:19" x14ac:dyDescent="0.25">
      <c r="A1659" s="2"/>
      <c r="C1659">
        <f t="shared" si="306"/>
        <v>0</v>
      </c>
      <c r="D1659" s="32" t="e">
        <f t="shared" si="307"/>
        <v>#N/A</v>
      </c>
      <c r="E1659" s="32" t="e">
        <f>Basic!#REF!</f>
        <v>#REF!</v>
      </c>
      <c r="F1659" s="40"/>
      <c r="G1659" s="80">
        <f>IFERROR(VLOOKUP(A1659,HistData!Y:Z,2,FALSE)/100,G1658)</f>
        <v>0.19510000000000002</v>
      </c>
      <c r="H1659" s="80" t="str">
        <f>_xll.BDH($B$1,"IVOL_MONEYNESS",A1659,A1659,"IVOL_MATURITY=MATURITY_1STM","IVOL_MONEYNESS_LEVEL=MONEY_LVL_100_","DTS=H","FACTOR=.01","DAYS=W")</f>
        <v>#N/A Start Date</v>
      </c>
      <c r="I1659" s="81" t="str">
        <f t="shared" si="308"/>
        <v>#N/A Start Date</v>
      </c>
      <c r="J1659" s="34" t="e">
        <f t="shared" si="300"/>
        <v>#REF!</v>
      </c>
      <c r="K1659" s="35" t="e">
        <f t="shared" si="301"/>
        <v>#VALUE!</v>
      </c>
      <c r="L1659" s="35" t="e">
        <f t="shared" si="302"/>
        <v>#REF!</v>
      </c>
      <c r="M1659" s="35" t="e">
        <f t="shared" si="309"/>
        <v>#REF!</v>
      </c>
      <c r="N1659" s="35" t="e">
        <f t="shared" si="310"/>
        <v>#REF!</v>
      </c>
      <c r="O1659" s="36" t="e">
        <f t="shared" si="311"/>
        <v>#REF!</v>
      </c>
      <c r="Q1659" s="37">
        <f t="shared" si="303"/>
        <v>0</v>
      </c>
      <c r="R1659" s="38" t="e">
        <f t="shared" si="304"/>
        <v>#REF!</v>
      </c>
      <c r="S1659" s="39" t="e">
        <f t="shared" si="305"/>
        <v>#REF!</v>
      </c>
    </row>
    <row r="1660" spans="1:19" x14ac:dyDescent="0.25">
      <c r="A1660" s="2"/>
      <c r="C1660">
        <f t="shared" si="306"/>
        <v>0</v>
      </c>
      <c r="D1660" s="32" t="e">
        <f t="shared" si="307"/>
        <v>#N/A</v>
      </c>
      <c r="E1660" s="32" t="e">
        <f>Basic!#REF!</f>
        <v>#REF!</v>
      </c>
      <c r="F1660" s="40"/>
      <c r="G1660" s="80">
        <f>IFERROR(VLOOKUP(A1660,HistData!Y:Z,2,FALSE)/100,G1659)</f>
        <v>0.19510000000000002</v>
      </c>
      <c r="H1660" s="80" t="str">
        <f>_xll.BDH($B$1,"IVOL_MONEYNESS",A1660,A1660,"IVOL_MATURITY=MATURITY_1STM","IVOL_MONEYNESS_LEVEL=MONEY_LVL_100_","DTS=H","FACTOR=.01","DAYS=W")</f>
        <v>#N/A Start Date</v>
      </c>
      <c r="I1660" s="81" t="str">
        <f t="shared" si="308"/>
        <v>#N/A Start Date</v>
      </c>
      <c r="J1660" s="34" t="e">
        <f t="shared" si="300"/>
        <v>#REF!</v>
      </c>
      <c r="K1660" s="35" t="e">
        <f t="shared" si="301"/>
        <v>#VALUE!</v>
      </c>
      <c r="L1660" s="35" t="e">
        <f t="shared" si="302"/>
        <v>#REF!</v>
      </c>
      <c r="M1660" s="35" t="e">
        <f t="shared" si="309"/>
        <v>#REF!</v>
      </c>
      <c r="N1660" s="35" t="e">
        <f t="shared" si="310"/>
        <v>#REF!</v>
      </c>
      <c r="O1660" s="36" t="e">
        <f t="shared" si="311"/>
        <v>#REF!</v>
      </c>
      <c r="Q1660" s="37">
        <f t="shared" si="303"/>
        <v>0</v>
      </c>
      <c r="R1660" s="38" t="e">
        <f t="shared" si="304"/>
        <v>#REF!</v>
      </c>
      <c r="S1660" s="39" t="e">
        <f t="shared" si="305"/>
        <v>#REF!</v>
      </c>
    </row>
    <row r="1661" spans="1:19" x14ac:dyDescent="0.25">
      <c r="A1661" s="2"/>
      <c r="C1661">
        <f t="shared" si="306"/>
        <v>0</v>
      </c>
      <c r="D1661" s="32" t="e">
        <f t="shared" si="307"/>
        <v>#N/A</v>
      </c>
      <c r="E1661" s="32" t="e">
        <f>Basic!#REF!</f>
        <v>#REF!</v>
      </c>
      <c r="F1661" s="40"/>
      <c r="G1661" s="80">
        <f>IFERROR(VLOOKUP(A1661,HistData!Y:Z,2,FALSE)/100,G1660)</f>
        <v>0.19510000000000002</v>
      </c>
      <c r="H1661" s="80" t="str">
        <f>_xll.BDH($B$1,"IVOL_MONEYNESS",A1661,A1661,"IVOL_MATURITY=MATURITY_1STM","IVOL_MONEYNESS_LEVEL=MONEY_LVL_100_","DTS=H","FACTOR=.01","DAYS=W")</f>
        <v>#N/A Start Date</v>
      </c>
      <c r="I1661" s="81" t="str">
        <f t="shared" si="308"/>
        <v>#N/A Start Date</v>
      </c>
      <c r="J1661" s="34" t="e">
        <f t="shared" si="300"/>
        <v>#REF!</v>
      </c>
      <c r="K1661" s="35" t="e">
        <f t="shared" si="301"/>
        <v>#VALUE!</v>
      </c>
      <c r="L1661" s="35" t="e">
        <f t="shared" si="302"/>
        <v>#REF!</v>
      </c>
      <c r="M1661" s="35" t="e">
        <f t="shared" si="309"/>
        <v>#REF!</v>
      </c>
      <c r="N1661" s="35" t="e">
        <f t="shared" si="310"/>
        <v>#REF!</v>
      </c>
      <c r="O1661" s="36" t="e">
        <f t="shared" si="311"/>
        <v>#REF!</v>
      </c>
      <c r="Q1661" s="37">
        <f t="shared" si="303"/>
        <v>0</v>
      </c>
      <c r="R1661" s="38" t="e">
        <f t="shared" si="304"/>
        <v>#REF!</v>
      </c>
      <c r="S1661" s="39" t="e">
        <f t="shared" si="305"/>
        <v>#REF!</v>
      </c>
    </row>
    <row r="1662" spans="1:19" x14ac:dyDescent="0.25">
      <c r="A1662" s="2"/>
      <c r="C1662">
        <f t="shared" si="306"/>
        <v>0</v>
      </c>
      <c r="D1662" s="32" t="e">
        <f t="shared" si="307"/>
        <v>#N/A</v>
      </c>
      <c r="E1662" s="32" t="e">
        <f>Basic!#REF!</f>
        <v>#REF!</v>
      </c>
      <c r="F1662" s="40"/>
      <c r="G1662" s="80">
        <f>IFERROR(VLOOKUP(A1662,HistData!Y:Z,2,FALSE)/100,G1661)</f>
        <v>0.19510000000000002</v>
      </c>
      <c r="H1662" s="80" t="str">
        <f>_xll.BDH($B$1,"IVOL_MONEYNESS",A1662,A1662,"IVOL_MATURITY=MATURITY_1STM","IVOL_MONEYNESS_LEVEL=MONEY_LVL_100_","DTS=H","FACTOR=.01","DAYS=W")</f>
        <v>#N/A Start Date</v>
      </c>
      <c r="I1662" s="81" t="str">
        <f t="shared" si="308"/>
        <v>#N/A Start Date</v>
      </c>
      <c r="J1662" s="34" t="e">
        <f t="shared" si="300"/>
        <v>#REF!</v>
      </c>
      <c r="K1662" s="35" t="e">
        <f t="shared" si="301"/>
        <v>#VALUE!</v>
      </c>
      <c r="L1662" s="35" t="e">
        <f t="shared" si="302"/>
        <v>#REF!</v>
      </c>
      <c r="M1662" s="35" t="e">
        <f t="shared" si="309"/>
        <v>#REF!</v>
      </c>
      <c r="N1662" s="35" t="e">
        <f t="shared" si="310"/>
        <v>#REF!</v>
      </c>
      <c r="O1662" s="36" t="e">
        <f t="shared" si="311"/>
        <v>#REF!</v>
      </c>
      <c r="Q1662" s="37">
        <f t="shared" si="303"/>
        <v>0</v>
      </c>
      <c r="R1662" s="38" t="e">
        <f t="shared" si="304"/>
        <v>#REF!</v>
      </c>
      <c r="S1662" s="39" t="e">
        <f t="shared" si="305"/>
        <v>#REF!</v>
      </c>
    </row>
    <row r="1663" spans="1:19" x14ac:dyDescent="0.25">
      <c r="A1663" s="2"/>
      <c r="C1663">
        <f t="shared" si="306"/>
        <v>0</v>
      </c>
      <c r="D1663" s="32" t="e">
        <f t="shared" si="307"/>
        <v>#N/A</v>
      </c>
      <c r="E1663" s="32" t="e">
        <f>Basic!#REF!</f>
        <v>#REF!</v>
      </c>
      <c r="F1663" s="40"/>
      <c r="G1663" s="80">
        <f>IFERROR(VLOOKUP(A1663,HistData!Y:Z,2,FALSE)/100,G1662)</f>
        <v>0.19510000000000002</v>
      </c>
      <c r="H1663" s="80" t="str">
        <f>_xll.BDH($B$1,"IVOL_MONEYNESS",A1663,A1663,"IVOL_MATURITY=MATURITY_1STM","IVOL_MONEYNESS_LEVEL=MONEY_LVL_100_","DTS=H","FACTOR=.01","DAYS=W")</f>
        <v>#N/A Start Date</v>
      </c>
      <c r="I1663" s="81" t="str">
        <f t="shared" si="308"/>
        <v>#N/A Start Date</v>
      </c>
      <c r="J1663" s="34" t="e">
        <f t="shared" si="300"/>
        <v>#REF!</v>
      </c>
      <c r="K1663" s="35" t="e">
        <f t="shared" si="301"/>
        <v>#VALUE!</v>
      </c>
      <c r="L1663" s="35" t="e">
        <f t="shared" si="302"/>
        <v>#REF!</v>
      </c>
      <c r="M1663" s="35" t="e">
        <f t="shared" si="309"/>
        <v>#REF!</v>
      </c>
      <c r="N1663" s="35" t="e">
        <f t="shared" si="310"/>
        <v>#REF!</v>
      </c>
      <c r="O1663" s="36" t="e">
        <f t="shared" si="311"/>
        <v>#REF!</v>
      </c>
      <c r="Q1663" s="37">
        <f t="shared" si="303"/>
        <v>0</v>
      </c>
      <c r="R1663" s="38" t="e">
        <f t="shared" si="304"/>
        <v>#REF!</v>
      </c>
      <c r="S1663" s="39" t="e">
        <f t="shared" si="305"/>
        <v>#REF!</v>
      </c>
    </row>
    <row r="1664" spans="1:19" x14ac:dyDescent="0.25">
      <c r="A1664" s="2"/>
      <c r="C1664">
        <f t="shared" si="306"/>
        <v>0</v>
      </c>
      <c r="D1664" s="32" t="e">
        <f t="shared" si="307"/>
        <v>#N/A</v>
      </c>
      <c r="E1664" s="32" t="e">
        <f>Basic!#REF!</f>
        <v>#REF!</v>
      </c>
      <c r="F1664" s="40"/>
      <c r="G1664" s="80">
        <f>IFERROR(VLOOKUP(A1664,HistData!Y:Z,2,FALSE)/100,G1663)</f>
        <v>0.19510000000000002</v>
      </c>
      <c r="H1664" s="80" t="str">
        <f>_xll.BDH($B$1,"IVOL_MONEYNESS",A1664,A1664,"IVOL_MATURITY=MATURITY_1STM","IVOL_MONEYNESS_LEVEL=MONEY_LVL_100_","DTS=H","FACTOR=.01","DAYS=W")</f>
        <v>#N/A Start Date</v>
      </c>
      <c r="I1664" s="81" t="str">
        <f t="shared" si="308"/>
        <v>#N/A Start Date</v>
      </c>
      <c r="J1664" s="34" t="e">
        <f t="shared" si="300"/>
        <v>#REF!</v>
      </c>
      <c r="K1664" s="35" t="e">
        <f t="shared" si="301"/>
        <v>#VALUE!</v>
      </c>
      <c r="L1664" s="35" t="e">
        <f t="shared" si="302"/>
        <v>#REF!</v>
      </c>
      <c r="M1664" s="35" t="e">
        <f t="shared" si="309"/>
        <v>#REF!</v>
      </c>
      <c r="N1664" s="35" t="e">
        <f t="shared" si="310"/>
        <v>#REF!</v>
      </c>
      <c r="O1664" s="36" t="e">
        <f t="shared" si="311"/>
        <v>#REF!</v>
      </c>
      <c r="Q1664" s="37">
        <f t="shared" si="303"/>
        <v>0</v>
      </c>
      <c r="R1664" s="38" t="e">
        <f t="shared" si="304"/>
        <v>#REF!</v>
      </c>
      <c r="S1664" s="39" t="e">
        <f t="shared" si="305"/>
        <v>#REF!</v>
      </c>
    </row>
    <row r="1665" spans="1:19" x14ac:dyDescent="0.25">
      <c r="A1665" s="2"/>
      <c r="C1665">
        <f t="shared" si="306"/>
        <v>0</v>
      </c>
      <c r="D1665" s="32" t="e">
        <f t="shared" si="307"/>
        <v>#N/A</v>
      </c>
      <c r="E1665" s="32" t="e">
        <f>Basic!#REF!</f>
        <v>#REF!</v>
      </c>
      <c r="F1665" s="40"/>
      <c r="G1665" s="80">
        <f>IFERROR(VLOOKUP(A1665,HistData!Y:Z,2,FALSE)/100,G1664)</f>
        <v>0.19510000000000002</v>
      </c>
      <c r="H1665" s="80" t="str">
        <f>_xll.BDH($B$1,"IVOL_MONEYNESS",A1665,A1665,"IVOL_MATURITY=MATURITY_1STM","IVOL_MONEYNESS_LEVEL=MONEY_LVL_100_","DTS=H","FACTOR=.01","DAYS=W")</f>
        <v>#N/A Start Date</v>
      </c>
      <c r="I1665" s="81" t="str">
        <f t="shared" si="308"/>
        <v>#N/A Start Date</v>
      </c>
      <c r="J1665" s="34" t="e">
        <f t="shared" si="300"/>
        <v>#REF!</v>
      </c>
      <c r="K1665" s="35" t="e">
        <f t="shared" si="301"/>
        <v>#VALUE!</v>
      </c>
      <c r="L1665" s="35" t="e">
        <f t="shared" si="302"/>
        <v>#REF!</v>
      </c>
      <c r="M1665" s="35" t="e">
        <f t="shared" si="309"/>
        <v>#REF!</v>
      </c>
      <c r="N1665" s="35" t="e">
        <f t="shared" si="310"/>
        <v>#REF!</v>
      </c>
      <c r="O1665" s="36" t="e">
        <f t="shared" si="311"/>
        <v>#REF!</v>
      </c>
      <c r="Q1665" s="37">
        <f t="shared" si="303"/>
        <v>0</v>
      </c>
      <c r="R1665" s="38" t="e">
        <f t="shared" si="304"/>
        <v>#REF!</v>
      </c>
      <c r="S1665" s="39" t="e">
        <f t="shared" si="305"/>
        <v>#REF!</v>
      </c>
    </row>
    <row r="1666" spans="1:19" x14ac:dyDescent="0.25">
      <c r="A1666" s="2"/>
      <c r="C1666">
        <f t="shared" si="306"/>
        <v>0</v>
      </c>
      <c r="D1666" s="32" t="e">
        <f t="shared" si="307"/>
        <v>#N/A</v>
      </c>
      <c r="E1666" s="32" t="e">
        <f>Basic!#REF!</f>
        <v>#REF!</v>
      </c>
      <c r="F1666" s="40"/>
      <c r="G1666" s="80">
        <f>IFERROR(VLOOKUP(A1666,HistData!Y:Z,2,FALSE)/100,G1665)</f>
        <v>0.19510000000000002</v>
      </c>
      <c r="H1666" s="80" t="str">
        <f>_xll.BDH($B$1,"IVOL_MONEYNESS",A1666,A1666,"IVOL_MATURITY=MATURITY_1STM","IVOL_MONEYNESS_LEVEL=MONEY_LVL_100_","DTS=H","FACTOR=.01","DAYS=W")</f>
        <v>#N/A Start Date</v>
      </c>
      <c r="I1666" s="81" t="str">
        <f t="shared" si="308"/>
        <v>#N/A Start Date</v>
      </c>
      <c r="J1666" s="34" t="e">
        <f t="shared" si="300"/>
        <v>#REF!</v>
      </c>
      <c r="K1666" s="35" t="e">
        <f t="shared" si="301"/>
        <v>#VALUE!</v>
      </c>
      <c r="L1666" s="35" t="e">
        <f t="shared" si="302"/>
        <v>#REF!</v>
      </c>
      <c r="M1666" s="35" t="e">
        <f t="shared" si="309"/>
        <v>#REF!</v>
      </c>
      <c r="N1666" s="35" t="e">
        <f t="shared" si="310"/>
        <v>#REF!</v>
      </c>
      <c r="O1666" s="36" t="e">
        <f t="shared" si="311"/>
        <v>#REF!</v>
      </c>
      <c r="Q1666" s="37">
        <f t="shared" si="303"/>
        <v>0</v>
      </c>
      <c r="R1666" s="38" t="e">
        <f t="shared" si="304"/>
        <v>#REF!</v>
      </c>
      <c r="S1666" s="39" t="e">
        <f t="shared" si="305"/>
        <v>#REF!</v>
      </c>
    </row>
    <row r="1667" spans="1:19" x14ac:dyDescent="0.25">
      <c r="A1667" s="2"/>
      <c r="C1667">
        <f t="shared" si="306"/>
        <v>0</v>
      </c>
      <c r="D1667" s="32" t="e">
        <f t="shared" si="307"/>
        <v>#N/A</v>
      </c>
      <c r="E1667" s="32" t="e">
        <f>Basic!#REF!</f>
        <v>#REF!</v>
      </c>
      <c r="F1667" s="40"/>
      <c r="G1667" s="80">
        <f>IFERROR(VLOOKUP(A1667,HistData!Y:Z,2,FALSE)/100,G1666)</f>
        <v>0.19510000000000002</v>
      </c>
      <c r="H1667" s="80" t="str">
        <f>_xll.BDH($B$1,"IVOL_MONEYNESS",A1667,A1667,"IVOL_MATURITY=MATURITY_1STM","IVOL_MONEYNESS_LEVEL=MONEY_LVL_100_","DTS=H","FACTOR=.01","DAYS=W")</f>
        <v>#N/A Start Date</v>
      </c>
      <c r="I1667" s="81" t="str">
        <f t="shared" si="308"/>
        <v>#N/A Start Date</v>
      </c>
      <c r="J1667" s="34" t="e">
        <f t="shared" si="300"/>
        <v>#REF!</v>
      </c>
      <c r="K1667" s="35" t="e">
        <f t="shared" si="301"/>
        <v>#VALUE!</v>
      </c>
      <c r="L1667" s="35" t="e">
        <f t="shared" si="302"/>
        <v>#REF!</v>
      </c>
      <c r="M1667" s="35" t="e">
        <f t="shared" si="309"/>
        <v>#REF!</v>
      </c>
      <c r="N1667" s="35" t="e">
        <f t="shared" si="310"/>
        <v>#REF!</v>
      </c>
      <c r="O1667" s="36" t="e">
        <f t="shared" si="311"/>
        <v>#REF!</v>
      </c>
      <c r="Q1667" s="37">
        <f t="shared" si="303"/>
        <v>0</v>
      </c>
      <c r="R1667" s="38" t="e">
        <f t="shared" si="304"/>
        <v>#REF!</v>
      </c>
      <c r="S1667" s="39" t="e">
        <f t="shared" si="305"/>
        <v>#REF!</v>
      </c>
    </row>
    <row r="1668" spans="1:19" x14ac:dyDescent="0.25">
      <c r="A1668" s="2"/>
      <c r="C1668">
        <f t="shared" si="306"/>
        <v>0</v>
      </c>
      <c r="D1668" s="32" t="e">
        <f t="shared" si="307"/>
        <v>#N/A</v>
      </c>
      <c r="E1668" s="32" t="e">
        <f>Basic!#REF!</f>
        <v>#REF!</v>
      </c>
      <c r="F1668" s="40"/>
      <c r="G1668" s="80">
        <f>IFERROR(VLOOKUP(A1668,HistData!Y:Z,2,FALSE)/100,G1667)</f>
        <v>0.19510000000000002</v>
      </c>
      <c r="H1668" s="80" t="str">
        <f>_xll.BDH($B$1,"IVOL_MONEYNESS",A1668,A1668,"IVOL_MATURITY=MATURITY_1STM","IVOL_MONEYNESS_LEVEL=MONEY_LVL_100_","DTS=H","FACTOR=.01","DAYS=W")</f>
        <v>#N/A Start Date</v>
      </c>
      <c r="I1668" s="81" t="str">
        <f t="shared" si="308"/>
        <v>#N/A Start Date</v>
      </c>
      <c r="J1668" s="34" t="e">
        <f t="shared" si="300"/>
        <v>#REF!</v>
      </c>
      <c r="K1668" s="35" t="e">
        <f t="shared" si="301"/>
        <v>#VALUE!</v>
      </c>
      <c r="L1668" s="35" t="e">
        <f t="shared" si="302"/>
        <v>#REF!</v>
      </c>
      <c r="M1668" s="35" t="e">
        <f t="shared" si="309"/>
        <v>#REF!</v>
      </c>
      <c r="N1668" s="35" t="e">
        <f t="shared" si="310"/>
        <v>#REF!</v>
      </c>
      <c r="O1668" s="36" t="e">
        <f t="shared" si="311"/>
        <v>#REF!</v>
      </c>
      <c r="Q1668" s="37">
        <f t="shared" si="303"/>
        <v>0</v>
      </c>
      <c r="R1668" s="38" t="e">
        <f t="shared" si="304"/>
        <v>#REF!</v>
      </c>
      <c r="S1668" s="39" t="e">
        <f t="shared" si="305"/>
        <v>#REF!</v>
      </c>
    </row>
    <row r="1669" spans="1:19" x14ac:dyDescent="0.25">
      <c r="A1669" s="2"/>
      <c r="C1669">
        <f t="shared" si="306"/>
        <v>0</v>
      </c>
      <c r="D1669" s="32" t="e">
        <f t="shared" si="307"/>
        <v>#N/A</v>
      </c>
      <c r="E1669" s="32" t="e">
        <f>Basic!#REF!</f>
        <v>#REF!</v>
      </c>
      <c r="F1669" s="40"/>
      <c r="G1669" s="80">
        <f>IFERROR(VLOOKUP(A1669,HistData!Y:Z,2,FALSE)/100,G1668)</f>
        <v>0.19510000000000002</v>
      </c>
      <c r="H1669" s="80" t="str">
        <f>_xll.BDH($B$1,"IVOL_MONEYNESS",A1669,A1669,"IVOL_MATURITY=MATURITY_1STM","IVOL_MONEYNESS_LEVEL=MONEY_LVL_100_","DTS=H","FACTOR=.01","DAYS=W")</f>
        <v>#N/A Start Date</v>
      </c>
      <c r="I1669" s="81" t="str">
        <f t="shared" si="308"/>
        <v>#N/A Start Date</v>
      </c>
      <c r="J1669" s="34" t="e">
        <f t="shared" si="300"/>
        <v>#REF!</v>
      </c>
      <c r="K1669" s="35" t="e">
        <f t="shared" si="301"/>
        <v>#VALUE!</v>
      </c>
      <c r="L1669" s="35" t="e">
        <f t="shared" si="302"/>
        <v>#REF!</v>
      </c>
      <c r="M1669" s="35" t="e">
        <f t="shared" si="309"/>
        <v>#REF!</v>
      </c>
      <c r="N1669" s="35" t="e">
        <f t="shared" si="310"/>
        <v>#REF!</v>
      </c>
      <c r="O1669" s="36" t="e">
        <f t="shared" si="311"/>
        <v>#REF!</v>
      </c>
      <c r="Q1669" s="37">
        <f t="shared" si="303"/>
        <v>0</v>
      </c>
      <c r="R1669" s="38" t="e">
        <f t="shared" si="304"/>
        <v>#REF!</v>
      </c>
      <c r="S1669" s="39" t="e">
        <f t="shared" si="305"/>
        <v>#REF!</v>
      </c>
    </row>
    <row r="1670" spans="1:19" x14ac:dyDescent="0.25">
      <c r="A1670" s="2"/>
      <c r="C1670">
        <f t="shared" si="306"/>
        <v>0</v>
      </c>
      <c r="D1670" s="32" t="e">
        <f t="shared" si="307"/>
        <v>#N/A</v>
      </c>
      <c r="E1670" s="32" t="e">
        <f>Basic!#REF!</f>
        <v>#REF!</v>
      </c>
      <c r="F1670" s="40"/>
      <c r="G1670" s="80">
        <f>IFERROR(VLOOKUP(A1670,HistData!Y:Z,2,FALSE)/100,G1669)</f>
        <v>0.19510000000000002</v>
      </c>
      <c r="H1670" s="80" t="str">
        <f>_xll.BDH($B$1,"IVOL_MONEYNESS",A1670,A1670,"IVOL_MATURITY=MATURITY_1STM","IVOL_MONEYNESS_LEVEL=MONEY_LVL_100_","DTS=H","FACTOR=.01","DAYS=W")</f>
        <v>#N/A Start Date</v>
      </c>
      <c r="I1670" s="81" t="str">
        <f t="shared" si="308"/>
        <v>#N/A Start Date</v>
      </c>
      <c r="J1670" s="34" t="e">
        <f t="shared" ref="J1670:J1733" si="312">++E1670*EXP(-F1670*(D1670/365))</f>
        <v>#REF!</v>
      </c>
      <c r="K1670" s="35" t="e">
        <f t="shared" ref="K1670:K1733" si="313">+I1670*(D1670/365)^0.5</f>
        <v>#VALUE!</v>
      </c>
      <c r="L1670" s="35" t="e">
        <f t="shared" ref="L1670:L1733" si="314">++(LN(B1670/E1670)+(F1670+I1670*I1670/2)*(D1670/365))/(I1670*(D1670/365)^0.5)</f>
        <v>#REF!</v>
      </c>
      <c r="M1670" s="35" t="e">
        <f t="shared" si="309"/>
        <v>#REF!</v>
      </c>
      <c r="N1670" s="35" t="e">
        <f t="shared" si="310"/>
        <v>#REF!</v>
      </c>
      <c r="O1670" s="36" t="e">
        <f t="shared" si="311"/>
        <v>#REF!</v>
      </c>
      <c r="Q1670" s="37">
        <f t="shared" ref="Q1670:Q1733" si="315">A1670</f>
        <v>0</v>
      </c>
      <c r="R1670" s="38" t="e">
        <f t="shared" ref="R1670:R1733" si="316">+N1670*B1670-O1670</f>
        <v>#REF!</v>
      </c>
      <c r="S1670" s="39" t="e">
        <f t="shared" ref="S1670:S1733" si="317">+R1670+J1670-B1670</f>
        <v>#REF!</v>
      </c>
    </row>
    <row r="1671" spans="1:19" x14ac:dyDescent="0.25">
      <c r="A1671" s="2"/>
      <c r="C1671">
        <f t="shared" ref="C1671:C1734" si="318">IF(AND(DAY(A1671)&gt;=15,DAY(A1671)&lt;=21,WEEKDAY(A1671)-1=5),1,0)</f>
        <v>0</v>
      </c>
      <c r="D1671" s="32" t="e">
        <f t="shared" ref="D1671:D1734" si="319">MATCH(1,C1672:C1715,0)</f>
        <v>#N/A</v>
      </c>
      <c r="E1671" s="32" t="e">
        <f>Basic!#REF!</f>
        <v>#REF!</v>
      </c>
      <c r="F1671" s="40"/>
      <c r="G1671" s="80">
        <f>IFERROR(VLOOKUP(A1671,HistData!Y:Z,2,FALSE)/100,G1670)</f>
        <v>0.19510000000000002</v>
      </c>
      <c r="H1671" s="80" t="str">
        <f>_xll.BDH($B$1,"IVOL_MONEYNESS",A1671,A1671,"IVOL_MATURITY=MATURITY_1STM","IVOL_MONEYNESS_LEVEL=MONEY_LVL_100_","DTS=H","FACTOR=.01","DAYS=W")</f>
        <v>#N/A Start Date</v>
      </c>
      <c r="I1671" s="81" t="str">
        <f t="shared" ref="I1671:I1734" si="320">H1671</f>
        <v>#N/A Start Date</v>
      </c>
      <c r="J1671" s="34" t="e">
        <f t="shared" si="312"/>
        <v>#REF!</v>
      </c>
      <c r="K1671" s="35" t="e">
        <f t="shared" si="313"/>
        <v>#VALUE!</v>
      </c>
      <c r="L1671" s="35" t="e">
        <f t="shared" si="314"/>
        <v>#REF!</v>
      </c>
      <c r="M1671" s="35" t="e">
        <f t="shared" ref="M1671:M1734" si="321">+L1671-K1671</f>
        <v>#REF!</v>
      </c>
      <c r="N1671" s="35" t="e">
        <f t="shared" ref="N1671:N1734" si="322">NORMDIST(L1671,0,1,TRUE)</f>
        <v>#REF!</v>
      </c>
      <c r="O1671" s="36" t="e">
        <f t="shared" ref="O1671:O1734" si="323">NORMDIST(M1671,0,1,TRUE)*J1671</f>
        <v>#REF!</v>
      </c>
      <c r="Q1671" s="37">
        <f t="shared" si="315"/>
        <v>0</v>
      </c>
      <c r="R1671" s="38" t="e">
        <f t="shared" si="316"/>
        <v>#REF!</v>
      </c>
      <c r="S1671" s="39" t="e">
        <f t="shared" si="317"/>
        <v>#REF!</v>
      </c>
    </row>
    <row r="1672" spans="1:19" x14ac:dyDescent="0.25">
      <c r="A1672" s="2"/>
      <c r="C1672">
        <f t="shared" si="318"/>
        <v>0</v>
      </c>
      <c r="D1672" s="32" t="e">
        <f t="shared" si="319"/>
        <v>#N/A</v>
      </c>
      <c r="E1672" s="32" t="e">
        <f>Basic!#REF!</f>
        <v>#REF!</v>
      </c>
      <c r="F1672" s="40"/>
      <c r="G1672" s="80">
        <f>IFERROR(VLOOKUP(A1672,HistData!Y:Z,2,FALSE)/100,G1671)</f>
        <v>0.19510000000000002</v>
      </c>
      <c r="H1672" s="80" t="str">
        <f>_xll.BDH($B$1,"IVOL_MONEYNESS",A1672,A1672,"IVOL_MATURITY=MATURITY_1STM","IVOL_MONEYNESS_LEVEL=MONEY_LVL_100_","DTS=H","FACTOR=.01","DAYS=W")</f>
        <v>#N/A Start Date</v>
      </c>
      <c r="I1672" s="81" t="str">
        <f t="shared" si="320"/>
        <v>#N/A Start Date</v>
      </c>
      <c r="J1672" s="34" t="e">
        <f t="shared" si="312"/>
        <v>#REF!</v>
      </c>
      <c r="K1672" s="35" t="e">
        <f t="shared" si="313"/>
        <v>#VALUE!</v>
      </c>
      <c r="L1672" s="35" t="e">
        <f t="shared" si="314"/>
        <v>#REF!</v>
      </c>
      <c r="M1672" s="35" t="e">
        <f t="shared" si="321"/>
        <v>#REF!</v>
      </c>
      <c r="N1672" s="35" t="e">
        <f t="shared" si="322"/>
        <v>#REF!</v>
      </c>
      <c r="O1672" s="36" t="e">
        <f t="shared" si="323"/>
        <v>#REF!</v>
      </c>
      <c r="Q1672" s="37">
        <f t="shared" si="315"/>
        <v>0</v>
      </c>
      <c r="R1672" s="38" t="e">
        <f t="shared" si="316"/>
        <v>#REF!</v>
      </c>
      <c r="S1672" s="39" t="e">
        <f t="shared" si="317"/>
        <v>#REF!</v>
      </c>
    </row>
    <row r="1673" spans="1:19" x14ac:dyDescent="0.25">
      <c r="A1673" s="2"/>
      <c r="C1673">
        <f t="shared" si="318"/>
        <v>0</v>
      </c>
      <c r="D1673" s="32" t="e">
        <f t="shared" si="319"/>
        <v>#N/A</v>
      </c>
      <c r="E1673" s="32" t="e">
        <f>Basic!#REF!</f>
        <v>#REF!</v>
      </c>
      <c r="F1673" s="40"/>
      <c r="G1673" s="80">
        <f>IFERROR(VLOOKUP(A1673,HistData!Y:Z,2,FALSE)/100,G1672)</f>
        <v>0.19510000000000002</v>
      </c>
      <c r="H1673" s="80" t="str">
        <f>_xll.BDH($B$1,"IVOL_MONEYNESS",A1673,A1673,"IVOL_MATURITY=MATURITY_1STM","IVOL_MONEYNESS_LEVEL=MONEY_LVL_100_","DTS=H","FACTOR=.01","DAYS=W")</f>
        <v>#N/A Start Date</v>
      </c>
      <c r="I1673" s="81" t="str">
        <f t="shared" si="320"/>
        <v>#N/A Start Date</v>
      </c>
      <c r="J1673" s="34" t="e">
        <f t="shared" si="312"/>
        <v>#REF!</v>
      </c>
      <c r="K1673" s="35" t="e">
        <f t="shared" si="313"/>
        <v>#VALUE!</v>
      </c>
      <c r="L1673" s="35" t="e">
        <f t="shared" si="314"/>
        <v>#REF!</v>
      </c>
      <c r="M1673" s="35" t="e">
        <f t="shared" si="321"/>
        <v>#REF!</v>
      </c>
      <c r="N1673" s="35" t="e">
        <f t="shared" si="322"/>
        <v>#REF!</v>
      </c>
      <c r="O1673" s="36" t="e">
        <f t="shared" si="323"/>
        <v>#REF!</v>
      </c>
      <c r="Q1673" s="37">
        <f t="shared" si="315"/>
        <v>0</v>
      </c>
      <c r="R1673" s="38" t="e">
        <f t="shared" si="316"/>
        <v>#REF!</v>
      </c>
      <c r="S1673" s="39" t="e">
        <f t="shared" si="317"/>
        <v>#REF!</v>
      </c>
    </row>
    <row r="1674" spans="1:19" x14ac:dyDescent="0.25">
      <c r="A1674" s="2"/>
      <c r="C1674">
        <f t="shared" si="318"/>
        <v>0</v>
      </c>
      <c r="D1674" s="32" t="e">
        <f t="shared" si="319"/>
        <v>#N/A</v>
      </c>
      <c r="E1674" s="32" t="e">
        <f>Basic!#REF!</f>
        <v>#REF!</v>
      </c>
      <c r="F1674" s="40"/>
      <c r="G1674" s="80">
        <f>IFERROR(VLOOKUP(A1674,HistData!Y:Z,2,FALSE)/100,G1673)</f>
        <v>0.19510000000000002</v>
      </c>
      <c r="H1674" s="80" t="str">
        <f>_xll.BDH($B$1,"IVOL_MONEYNESS",A1674,A1674,"IVOL_MATURITY=MATURITY_1STM","IVOL_MONEYNESS_LEVEL=MONEY_LVL_100_","DTS=H","FACTOR=.01","DAYS=W")</f>
        <v>#N/A Start Date</v>
      </c>
      <c r="I1674" s="81" t="str">
        <f t="shared" si="320"/>
        <v>#N/A Start Date</v>
      </c>
      <c r="J1674" s="34" t="e">
        <f t="shared" si="312"/>
        <v>#REF!</v>
      </c>
      <c r="K1674" s="35" t="e">
        <f t="shared" si="313"/>
        <v>#VALUE!</v>
      </c>
      <c r="L1674" s="35" t="e">
        <f t="shared" si="314"/>
        <v>#REF!</v>
      </c>
      <c r="M1674" s="35" t="e">
        <f t="shared" si="321"/>
        <v>#REF!</v>
      </c>
      <c r="N1674" s="35" t="e">
        <f t="shared" si="322"/>
        <v>#REF!</v>
      </c>
      <c r="O1674" s="36" t="e">
        <f t="shared" si="323"/>
        <v>#REF!</v>
      </c>
      <c r="Q1674" s="37">
        <f t="shared" si="315"/>
        <v>0</v>
      </c>
      <c r="R1674" s="38" t="e">
        <f t="shared" si="316"/>
        <v>#REF!</v>
      </c>
      <c r="S1674" s="39" t="e">
        <f t="shared" si="317"/>
        <v>#REF!</v>
      </c>
    </row>
    <row r="1675" spans="1:19" x14ac:dyDescent="0.25">
      <c r="A1675" s="2"/>
      <c r="C1675">
        <f t="shared" si="318"/>
        <v>0</v>
      </c>
      <c r="D1675" s="32" t="e">
        <f t="shared" si="319"/>
        <v>#N/A</v>
      </c>
      <c r="E1675" s="32" t="e">
        <f>Basic!#REF!</f>
        <v>#REF!</v>
      </c>
      <c r="F1675" s="40"/>
      <c r="G1675" s="80">
        <f>IFERROR(VLOOKUP(A1675,HistData!Y:Z,2,FALSE)/100,G1674)</f>
        <v>0.19510000000000002</v>
      </c>
      <c r="H1675" s="80" t="str">
        <f>_xll.BDH($B$1,"IVOL_MONEYNESS",A1675,A1675,"IVOL_MATURITY=MATURITY_1STM","IVOL_MONEYNESS_LEVEL=MONEY_LVL_100_","DTS=H","FACTOR=.01","DAYS=W")</f>
        <v>#N/A Start Date</v>
      </c>
      <c r="I1675" s="81" t="str">
        <f t="shared" si="320"/>
        <v>#N/A Start Date</v>
      </c>
      <c r="J1675" s="34" t="e">
        <f t="shared" si="312"/>
        <v>#REF!</v>
      </c>
      <c r="K1675" s="35" t="e">
        <f t="shared" si="313"/>
        <v>#VALUE!</v>
      </c>
      <c r="L1675" s="35" t="e">
        <f t="shared" si="314"/>
        <v>#REF!</v>
      </c>
      <c r="M1675" s="35" t="e">
        <f t="shared" si="321"/>
        <v>#REF!</v>
      </c>
      <c r="N1675" s="35" t="e">
        <f t="shared" si="322"/>
        <v>#REF!</v>
      </c>
      <c r="O1675" s="36" t="e">
        <f t="shared" si="323"/>
        <v>#REF!</v>
      </c>
      <c r="Q1675" s="37">
        <f t="shared" si="315"/>
        <v>0</v>
      </c>
      <c r="R1675" s="38" t="e">
        <f t="shared" si="316"/>
        <v>#REF!</v>
      </c>
      <c r="S1675" s="39" t="e">
        <f t="shared" si="317"/>
        <v>#REF!</v>
      </c>
    </row>
    <row r="1676" spans="1:19" x14ac:dyDescent="0.25">
      <c r="A1676" s="2"/>
      <c r="C1676">
        <f t="shared" si="318"/>
        <v>0</v>
      </c>
      <c r="D1676" s="32" t="e">
        <f t="shared" si="319"/>
        <v>#N/A</v>
      </c>
      <c r="E1676" s="32" t="e">
        <f>Basic!#REF!</f>
        <v>#REF!</v>
      </c>
      <c r="F1676" s="40"/>
      <c r="G1676" s="80">
        <f>IFERROR(VLOOKUP(A1676,HistData!Y:Z,2,FALSE)/100,G1675)</f>
        <v>0.19510000000000002</v>
      </c>
      <c r="H1676" s="80" t="str">
        <f>_xll.BDH($B$1,"IVOL_MONEYNESS",A1676,A1676,"IVOL_MATURITY=MATURITY_1STM","IVOL_MONEYNESS_LEVEL=MONEY_LVL_100_","DTS=H","FACTOR=.01","DAYS=W")</f>
        <v>#N/A Start Date</v>
      </c>
      <c r="I1676" s="81" t="str">
        <f t="shared" si="320"/>
        <v>#N/A Start Date</v>
      </c>
      <c r="J1676" s="34" t="e">
        <f t="shared" si="312"/>
        <v>#REF!</v>
      </c>
      <c r="K1676" s="35" t="e">
        <f t="shared" si="313"/>
        <v>#VALUE!</v>
      </c>
      <c r="L1676" s="35" t="e">
        <f t="shared" si="314"/>
        <v>#REF!</v>
      </c>
      <c r="M1676" s="35" t="e">
        <f t="shared" si="321"/>
        <v>#REF!</v>
      </c>
      <c r="N1676" s="35" t="e">
        <f t="shared" si="322"/>
        <v>#REF!</v>
      </c>
      <c r="O1676" s="36" t="e">
        <f t="shared" si="323"/>
        <v>#REF!</v>
      </c>
      <c r="Q1676" s="37">
        <f t="shared" si="315"/>
        <v>0</v>
      </c>
      <c r="R1676" s="38" t="e">
        <f t="shared" si="316"/>
        <v>#REF!</v>
      </c>
      <c r="S1676" s="39" t="e">
        <f t="shared" si="317"/>
        <v>#REF!</v>
      </c>
    </row>
    <row r="1677" spans="1:19" x14ac:dyDescent="0.25">
      <c r="A1677" s="2"/>
      <c r="C1677">
        <f t="shared" si="318"/>
        <v>0</v>
      </c>
      <c r="D1677" s="32" t="e">
        <f t="shared" si="319"/>
        <v>#N/A</v>
      </c>
      <c r="E1677" s="32" t="e">
        <f>Basic!#REF!</f>
        <v>#REF!</v>
      </c>
      <c r="F1677" s="40"/>
      <c r="G1677" s="80">
        <f>IFERROR(VLOOKUP(A1677,HistData!Y:Z,2,FALSE)/100,G1676)</f>
        <v>0.19510000000000002</v>
      </c>
      <c r="H1677" s="80" t="str">
        <f>_xll.BDH($B$1,"IVOL_MONEYNESS",A1677,A1677,"IVOL_MATURITY=MATURITY_1STM","IVOL_MONEYNESS_LEVEL=MONEY_LVL_100_","DTS=H","FACTOR=.01","DAYS=W")</f>
        <v>#N/A Start Date</v>
      </c>
      <c r="I1677" s="81" t="str">
        <f t="shared" si="320"/>
        <v>#N/A Start Date</v>
      </c>
      <c r="J1677" s="34" t="e">
        <f t="shared" si="312"/>
        <v>#REF!</v>
      </c>
      <c r="K1677" s="35" t="e">
        <f t="shared" si="313"/>
        <v>#VALUE!</v>
      </c>
      <c r="L1677" s="35" t="e">
        <f t="shared" si="314"/>
        <v>#REF!</v>
      </c>
      <c r="M1677" s="35" t="e">
        <f t="shared" si="321"/>
        <v>#REF!</v>
      </c>
      <c r="N1677" s="35" t="e">
        <f t="shared" si="322"/>
        <v>#REF!</v>
      </c>
      <c r="O1677" s="36" t="e">
        <f t="shared" si="323"/>
        <v>#REF!</v>
      </c>
      <c r="Q1677" s="37">
        <f t="shared" si="315"/>
        <v>0</v>
      </c>
      <c r="R1677" s="38" t="e">
        <f t="shared" si="316"/>
        <v>#REF!</v>
      </c>
      <c r="S1677" s="39" t="e">
        <f t="shared" si="317"/>
        <v>#REF!</v>
      </c>
    </row>
    <row r="1678" spans="1:19" x14ac:dyDescent="0.25">
      <c r="A1678" s="2"/>
      <c r="C1678">
        <f t="shared" si="318"/>
        <v>0</v>
      </c>
      <c r="D1678" s="32" t="e">
        <f t="shared" si="319"/>
        <v>#N/A</v>
      </c>
      <c r="E1678" s="32" t="e">
        <f>Basic!#REF!</f>
        <v>#REF!</v>
      </c>
      <c r="F1678" s="40"/>
      <c r="G1678" s="80">
        <f>IFERROR(VLOOKUP(A1678,HistData!Y:Z,2,FALSE)/100,G1677)</f>
        <v>0.19510000000000002</v>
      </c>
      <c r="H1678" s="80" t="str">
        <f>_xll.BDH($B$1,"IVOL_MONEYNESS",A1678,A1678,"IVOL_MATURITY=MATURITY_1STM","IVOL_MONEYNESS_LEVEL=MONEY_LVL_100_","DTS=H","FACTOR=.01","DAYS=W")</f>
        <v>#N/A Start Date</v>
      </c>
      <c r="I1678" s="81" t="str">
        <f t="shared" si="320"/>
        <v>#N/A Start Date</v>
      </c>
      <c r="J1678" s="34" t="e">
        <f t="shared" si="312"/>
        <v>#REF!</v>
      </c>
      <c r="K1678" s="35" t="e">
        <f t="shared" si="313"/>
        <v>#VALUE!</v>
      </c>
      <c r="L1678" s="35" t="e">
        <f t="shared" si="314"/>
        <v>#REF!</v>
      </c>
      <c r="M1678" s="35" t="e">
        <f t="shared" si="321"/>
        <v>#REF!</v>
      </c>
      <c r="N1678" s="35" t="e">
        <f t="shared" si="322"/>
        <v>#REF!</v>
      </c>
      <c r="O1678" s="36" t="e">
        <f t="shared" si="323"/>
        <v>#REF!</v>
      </c>
      <c r="Q1678" s="37">
        <f t="shared" si="315"/>
        <v>0</v>
      </c>
      <c r="R1678" s="38" t="e">
        <f t="shared" si="316"/>
        <v>#REF!</v>
      </c>
      <c r="S1678" s="39" t="e">
        <f t="shared" si="317"/>
        <v>#REF!</v>
      </c>
    </row>
    <row r="1679" spans="1:19" x14ac:dyDescent="0.25">
      <c r="A1679" s="2"/>
      <c r="C1679">
        <f t="shared" si="318"/>
        <v>0</v>
      </c>
      <c r="D1679" s="32" t="e">
        <f t="shared" si="319"/>
        <v>#N/A</v>
      </c>
      <c r="E1679" s="32" t="e">
        <f>Basic!#REF!</f>
        <v>#REF!</v>
      </c>
      <c r="F1679" s="40"/>
      <c r="G1679" s="80">
        <f>IFERROR(VLOOKUP(A1679,HistData!Y:Z,2,FALSE)/100,G1678)</f>
        <v>0.19510000000000002</v>
      </c>
      <c r="H1679" s="80" t="str">
        <f>_xll.BDH($B$1,"IVOL_MONEYNESS",A1679,A1679,"IVOL_MATURITY=MATURITY_1STM","IVOL_MONEYNESS_LEVEL=MONEY_LVL_100_","DTS=H","FACTOR=.01","DAYS=W")</f>
        <v>#N/A Start Date</v>
      </c>
      <c r="I1679" s="81" t="str">
        <f t="shared" si="320"/>
        <v>#N/A Start Date</v>
      </c>
      <c r="J1679" s="34" t="e">
        <f t="shared" si="312"/>
        <v>#REF!</v>
      </c>
      <c r="K1679" s="35" t="e">
        <f t="shared" si="313"/>
        <v>#VALUE!</v>
      </c>
      <c r="L1679" s="35" t="e">
        <f t="shared" si="314"/>
        <v>#REF!</v>
      </c>
      <c r="M1679" s="35" t="e">
        <f t="shared" si="321"/>
        <v>#REF!</v>
      </c>
      <c r="N1679" s="35" t="e">
        <f t="shared" si="322"/>
        <v>#REF!</v>
      </c>
      <c r="O1679" s="36" t="e">
        <f t="shared" si="323"/>
        <v>#REF!</v>
      </c>
      <c r="Q1679" s="37">
        <f t="shared" si="315"/>
        <v>0</v>
      </c>
      <c r="R1679" s="38" t="e">
        <f t="shared" si="316"/>
        <v>#REF!</v>
      </c>
      <c r="S1679" s="39" t="e">
        <f t="shared" si="317"/>
        <v>#REF!</v>
      </c>
    </row>
    <row r="1680" spans="1:19" x14ac:dyDescent="0.25">
      <c r="A1680" s="2"/>
      <c r="C1680">
        <f t="shared" si="318"/>
        <v>0</v>
      </c>
      <c r="D1680" s="32" t="e">
        <f t="shared" si="319"/>
        <v>#N/A</v>
      </c>
      <c r="E1680" s="32" t="e">
        <f>Basic!#REF!</f>
        <v>#REF!</v>
      </c>
      <c r="F1680" s="40"/>
      <c r="G1680" s="80">
        <f>IFERROR(VLOOKUP(A1680,HistData!Y:Z,2,FALSE)/100,G1679)</f>
        <v>0.19510000000000002</v>
      </c>
      <c r="H1680" s="80" t="str">
        <f>_xll.BDH($B$1,"IVOL_MONEYNESS",A1680,A1680,"IVOL_MATURITY=MATURITY_1STM","IVOL_MONEYNESS_LEVEL=MONEY_LVL_100_","DTS=H","FACTOR=.01","DAYS=W")</f>
        <v>#N/A Start Date</v>
      </c>
      <c r="I1680" s="81" t="str">
        <f t="shared" si="320"/>
        <v>#N/A Start Date</v>
      </c>
      <c r="J1680" s="34" t="e">
        <f t="shared" si="312"/>
        <v>#REF!</v>
      </c>
      <c r="K1680" s="35" t="e">
        <f t="shared" si="313"/>
        <v>#VALUE!</v>
      </c>
      <c r="L1680" s="35" t="e">
        <f t="shared" si="314"/>
        <v>#REF!</v>
      </c>
      <c r="M1680" s="35" t="e">
        <f t="shared" si="321"/>
        <v>#REF!</v>
      </c>
      <c r="N1680" s="35" t="e">
        <f t="shared" si="322"/>
        <v>#REF!</v>
      </c>
      <c r="O1680" s="36" t="e">
        <f t="shared" si="323"/>
        <v>#REF!</v>
      </c>
      <c r="Q1680" s="37">
        <f t="shared" si="315"/>
        <v>0</v>
      </c>
      <c r="R1680" s="38" t="e">
        <f t="shared" si="316"/>
        <v>#REF!</v>
      </c>
      <c r="S1680" s="39" t="e">
        <f t="shared" si="317"/>
        <v>#REF!</v>
      </c>
    </row>
    <row r="1681" spans="1:19" x14ac:dyDescent="0.25">
      <c r="A1681" s="2"/>
      <c r="C1681">
        <f t="shared" si="318"/>
        <v>0</v>
      </c>
      <c r="D1681" s="32" t="e">
        <f t="shared" si="319"/>
        <v>#N/A</v>
      </c>
      <c r="E1681" s="32" t="e">
        <f>Basic!#REF!</f>
        <v>#REF!</v>
      </c>
      <c r="F1681" s="40"/>
      <c r="G1681" s="80">
        <f>IFERROR(VLOOKUP(A1681,HistData!Y:Z,2,FALSE)/100,G1680)</f>
        <v>0.19510000000000002</v>
      </c>
      <c r="H1681" s="80" t="str">
        <f>_xll.BDH($B$1,"IVOL_MONEYNESS",A1681,A1681,"IVOL_MATURITY=MATURITY_1STM","IVOL_MONEYNESS_LEVEL=MONEY_LVL_100_","DTS=H","FACTOR=.01","DAYS=W")</f>
        <v>#N/A Start Date</v>
      </c>
      <c r="I1681" s="81" t="str">
        <f t="shared" si="320"/>
        <v>#N/A Start Date</v>
      </c>
      <c r="J1681" s="34" t="e">
        <f t="shared" si="312"/>
        <v>#REF!</v>
      </c>
      <c r="K1681" s="35" t="e">
        <f t="shared" si="313"/>
        <v>#VALUE!</v>
      </c>
      <c r="L1681" s="35" t="e">
        <f t="shared" si="314"/>
        <v>#REF!</v>
      </c>
      <c r="M1681" s="35" t="e">
        <f t="shared" si="321"/>
        <v>#REF!</v>
      </c>
      <c r="N1681" s="35" t="e">
        <f t="shared" si="322"/>
        <v>#REF!</v>
      </c>
      <c r="O1681" s="36" t="e">
        <f t="shared" si="323"/>
        <v>#REF!</v>
      </c>
      <c r="Q1681" s="37">
        <f t="shared" si="315"/>
        <v>0</v>
      </c>
      <c r="R1681" s="38" t="e">
        <f t="shared" si="316"/>
        <v>#REF!</v>
      </c>
      <c r="S1681" s="39" t="e">
        <f t="shared" si="317"/>
        <v>#REF!</v>
      </c>
    </row>
    <row r="1682" spans="1:19" x14ac:dyDescent="0.25">
      <c r="A1682" s="2"/>
      <c r="C1682">
        <f t="shared" si="318"/>
        <v>0</v>
      </c>
      <c r="D1682" s="32" t="e">
        <f t="shared" si="319"/>
        <v>#N/A</v>
      </c>
      <c r="E1682" s="32" t="e">
        <f>Basic!#REF!</f>
        <v>#REF!</v>
      </c>
      <c r="F1682" s="40"/>
      <c r="G1682" s="80">
        <f>IFERROR(VLOOKUP(A1682,HistData!Y:Z,2,FALSE)/100,G1681)</f>
        <v>0.19510000000000002</v>
      </c>
      <c r="H1682" s="80" t="str">
        <f>_xll.BDH($B$1,"IVOL_MONEYNESS",A1682,A1682,"IVOL_MATURITY=MATURITY_1STM","IVOL_MONEYNESS_LEVEL=MONEY_LVL_100_","DTS=H","FACTOR=.01","DAYS=W")</f>
        <v>#N/A Start Date</v>
      </c>
      <c r="I1682" s="81" t="str">
        <f t="shared" si="320"/>
        <v>#N/A Start Date</v>
      </c>
      <c r="J1682" s="34" t="e">
        <f t="shared" si="312"/>
        <v>#REF!</v>
      </c>
      <c r="K1682" s="35" t="e">
        <f t="shared" si="313"/>
        <v>#VALUE!</v>
      </c>
      <c r="L1682" s="35" t="e">
        <f t="shared" si="314"/>
        <v>#REF!</v>
      </c>
      <c r="M1682" s="35" t="e">
        <f t="shared" si="321"/>
        <v>#REF!</v>
      </c>
      <c r="N1682" s="35" t="e">
        <f t="shared" si="322"/>
        <v>#REF!</v>
      </c>
      <c r="O1682" s="36" t="e">
        <f t="shared" si="323"/>
        <v>#REF!</v>
      </c>
      <c r="Q1682" s="37">
        <f t="shared" si="315"/>
        <v>0</v>
      </c>
      <c r="R1682" s="38" t="e">
        <f t="shared" si="316"/>
        <v>#REF!</v>
      </c>
      <c r="S1682" s="39" t="e">
        <f t="shared" si="317"/>
        <v>#REF!</v>
      </c>
    </row>
    <row r="1683" spans="1:19" x14ac:dyDescent="0.25">
      <c r="A1683" s="2"/>
      <c r="C1683">
        <f t="shared" si="318"/>
        <v>0</v>
      </c>
      <c r="D1683" s="32" t="e">
        <f t="shared" si="319"/>
        <v>#N/A</v>
      </c>
      <c r="E1683" s="32" t="e">
        <f>Basic!#REF!</f>
        <v>#REF!</v>
      </c>
      <c r="F1683" s="40"/>
      <c r="G1683" s="80">
        <f>IFERROR(VLOOKUP(A1683,HistData!Y:Z,2,FALSE)/100,G1682)</f>
        <v>0.19510000000000002</v>
      </c>
      <c r="H1683" s="80" t="str">
        <f>_xll.BDH($B$1,"IVOL_MONEYNESS",A1683,A1683,"IVOL_MATURITY=MATURITY_1STM","IVOL_MONEYNESS_LEVEL=MONEY_LVL_100_","DTS=H","FACTOR=.01","DAYS=W")</f>
        <v>#N/A Start Date</v>
      </c>
      <c r="I1683" s="81" t="str">
        <f t="shared" si="320"/>
        <v>#N/A Start Date</v>
      </c>
      <c r="J1683" s="34" t="e">
        <f t="shared" si="312"/>
        <v>#REF!</v>
      </c>
      <c r="K1683" s="35" t="e">
        <f t="shared" si="313"/>
        <v>#VALUE!</v>
      </c>
      <c r="L1683" s="35" t="e">
        <f t="shared" si="314"/>
        <v>#REF!</v>
      </c>
      <c r="M1683" s="35" t="e">
        <f t="shared" si="321"/>
        <v>#REF!</v>
      </c>
      <c r="N1683" s="35" t="e">
        <f t="shared" si="322"/>
        <v>#REF!</v>
      </c>
      <c r="O1683" s="36" t="e">
        <f t="shared" si="323"/>
        <v>#REF!</v>
      </c>
      <c r="Q1683" s="37">
        <f t="shared" si="315"/>
        <v>0</v>
      </c>
      <c r="R1683" s="38" t="e">
        <f t="shared" si="316"/>
        <v>#REF!</v>
      </c>
      <c r="S1683" s="39" t="e">
        <f t="shared" si="317"/>
        <v>#REF!</v>
      </c>
    </row>
    <row r="1684" spans="1:19" x14ac:dyDescent="0.25">
      <c r="A1684" s="2"/>
      <c r="C1684">
        <f t="shared" si="318"/>
        <v>0</v>
      </c>
      <c r="D1684" s="32" t="e">
        <f t="shared" si="319"/>
        <v>#N/A</v>
      </c>
      <c r="E1684" s="32" t="e">
        <f>Basic!#REF!</f>
        <v>#REF!</v>
      </c>
      <c r="F1684" s="40"/>
      <c r="G1684" s="80">
        <f>IFERROR(VLOOKUP(A1684,HistData!Y:Z,2,FALSE)/100,G1683)</f>
        <v>0.19510000000000002</v>
      </c>
      <c r="H1684" s="80" t="str">
        <f>_xll.BDH($B$1,"IVOL_MONEYNESS",A1684,A1684,"IVOL_MATURITY=MATURITY_1STM","IVOL_MONEYNESS_LEVEL=MONEY_LVL_100_","DTS=H","FACTOR=.01","DAYS=W")</f>
        <v>#N/A Start Date</v>
      </c>
      <c r="I1684" s="81" t="str">
        <f t="shared" si="320"/>
        <v>#N/A Start Date</v>
      </c>
      <c r="J1684" s="34" t="e">
        <f t="shared" si="312"/>
        <v>#REF!</v>
      </c>
      <c r="K1684" s="35" t="e">
        <f t="shared" si="313"/>
        <v>#VALUE!</v>
      </c>
      <c r="L1684" s="35" t="e">
        <f t="shared" si="314"/>
        <v>#REF!</v>
      </c>
      <c r="M1684" s="35" t="e">
        <f t="shared" si="321"/>
        <v>#REF!</v>
      </c>
      <c r="N1684" s="35" t="e">
        <f t="shared" si="322"/>
        <v>#REF!</v>
      </c>
      <c r="O1684" s="36" t="e">
        <f t="shared" si="323"/>
        <v>#REF!</v>
      </c>
      <c r="Q1684" s="37">
        <f t="shared" si="315"/>
        <v>0</v>
      </c>
      <c r="R1684" s="38" t="e">
        <f t="shared" si="316"/>
        <v>#REF!</v>
      </c>
      <c r="S1684" s="39" t="e">
        <f t="shared" si="317"/>
        <v>#REF!</v>
      </c>
    </row>
    <row r="1685" spans="1:19" x14ac:dyDescent="0.25">
      <c r="A1685" s="2"/>
      <c r="C1685">
        <f t="shared" si="318"/>
        <v>0</v>
      </c>
      <c r="D1685" s="32" t="e">
        <f t="shared" si="319"/>
        <v>#N/A</v>
      </c>
      <c r="E1685" s="32" t="e">
        <f>Basic!#REF!</f>
        <v>#REF!</v>
      </c>
      <c r="F1685" s="40"/>
      <c r="G1685" s="80">
        <f>IFERROR(VLOOKUP(A1685,HistData!Y:Z,2,FALSE)/100,G1684)</f>
        <v>0.19510000000000002</v>
      </c>
      <c r="H1685" s="80" t="str">
        <f>_xll.BDH($B$1,"IVOL_MONEYNESS",A1685,A1685,"IVOL_MATURITY=MATURITY_1STM","IVOL_MONEYNESS_LEVEL=MONEY_LVL_100_","DTS=H","FACTOR=.01","DAYS=W")</f>
        <v>#N/A Start Date</v>
      </c>
      <c r="I1685" s="81" t="str">
        <f t="shared" si="320"/>
        <v>#N/A Start Date</v>
      </c>
      <c r="J1685" s="34" t="e">
        <f t="shared" si="312"/>
        <v>#REF!</v>
      </c>
      <c r="K1685" s="35" t="e">
        <f t="shared" si="313"/>
        <v>#VALUE!</v>
      </c>
      <c r="L1685" s="35" t="e">
        <f t="shared" si="314"/>
        <v>#REF!</v>
      </c>
      <c r="M1685" s="35" t="e">
        <f t="shared" si="321"/>
        <v>#REF!</v>
      </c>
      <c r="N1685" s="35" t="e">
        <f t="shared" si="322"/>
        <v>#REF!</v>
      </c>
      <c r="O1685" s="36" t="e">
        <f t="shared" si="323"/>
        <v>#REF!</v>
      </c>
      <c r="Q1685" s="37">
        <f t="shared" si="315"/>
        <v>0</v>
      </c>
      <c r="R1685" s="38" t="e">
        <f t="shared" si="316"/>
        <v>#REF!</v>
      </c>
      <c r="S1685" s="39" t="e">
        <f t="shared" si="317"/>
        <v>#REF!</v>
      </c>
    </row>
    <row r="1686" spans="1:19" x14ac:dyDescent="0.25">
      <c r="A1686" s="2"/>
      <c r="C1686">
        <f t="shared" si="318"/>
        <v>0</v>
      </c>
      <c r="D1686" s="32" t="e">
        <f t="shared" si="319"/>
        <v>#N/A</v>
      </c>
      <c r="E1686" s="32" t="e">
        <f>Basic!#REF!</f>
        <v>#REF!</v>
      </c>
      <c r="F1686" s="40"/>
      <c r="G1686" s="80">
        <f>IFERROR(VLOOKUP(A1686,HistData!Y:Z,2,FALSE)/100,G1685)</f>
        <v>0.19510000000000002</v>
      </c>
      <c r="H1686" s="80" t="str">
        <f>_xll.BDH($B$1,"IVOL_MONEYNESS",A1686,A1686,"IVOL_MATURITY=MATURITY_1STM","IVOL_MONEYNESS_LEVEL=MONEY_LVL_100_","DTS=H","FACTOR=.01","DAYS=W")</f>
        <v>#N/A Start Date</v>
      </c>
      <c r="I1686" s="81" t="str">
        <f t="shared" si="320"/>
        <v>#N/A Start Date</v>
      </c>
      <c r="J1686" s="34" t="e">
        <f t="shared" si="312"/>
        <v>#REF!</v>
      </c>
      <c r="K1686" s="35" t="e">
        <f t="shared" si="313"/>
        <v>#VALUE!</v>
      </c>
      <c r="L1686" s="35" t="e">
        <f t="shared" si="314"/>
        <v>#REF!</v>
      </c>
      <c r="M1686" s="35" t="e">
        <f t="shared" si="321"/>
        <v>#REF!</v>
      </c>
      <c r="N1686" s="35" t="e">
        <f t="shared" si="322"/>
        <v>#REF!</v>
      </c>
      <c r="O1686" s="36" t="e">
        <f t="shared" si="323"/>
        <v>#REF!</v>
      </c>
      <c r="Q1686" s="37">
        <f t="shared" si="315"/>
        <v>0</v>
      </c>
      <c r="R1686" s="38" t="e">
        <f t="shared" si="316"/>
        <v>#REF!</v>
      </c>
      <c r="S1686" s="39" t="e">
        <f t="shared" si="317"/>
        <v>#REF!</v>
      </c>
    </row>
    <row r="1687" spans="1:19" x14ac:dyDescent="0.25">
      <c r="A1687" s="2"/>
      <c r="C1687">
        <f t="shared" si="318"/>
        <v>0</v>
      </c>
      <c r="D1687" s="32" t="e">
        <f t="shared" si="319"/>
        <v>#N/A</v>
      </c>
      <c r="E1687" s="32" t="e">
        <f>Basic!#REF!</f>
        <v>#REF!</v>
      </c>
      <c r="F1687" s="40"/>
      <c r="G1687" s="80">
        <f>IFERROR(VLOOKUP(A1687,HistData!Y:Z,2,FALSE)/100,G1686)</f>
        <v>0.19510000000000002</v>
      </c>
      <c r="H1687" s="80" t="str">
        <f>_xll.BDH($B$1,"IVOL_MONEYNESS",A1687,A1687,"IVOL_MATURITY=MATURITY_1STM","IVOL_MONEYNESS_LEVEL=MONEY_LVL_100_","DTS=H","FACTOR=.01","DAYS=W")</f>
        <v>#N/A Start Date</v>
      </c>
      <c r="I1687" s="81" t="str">
        <f t="shared" si="320"/>
        <v>#N/A Start Date</v>
      </c>
      <c r="J1687" s="34" t="e">
        <f t="shared" si="312"/>
        <v>#REF!</v>
      </c>
      <c r="K1687" s="35" t="e">
        <f t="shared" si="313"/>
        <v>#VALUE!</v>
      </c>
      <c r="L1687" s="35" t="e">
        <f t="shared" si="314"/>
        <v>#REF!</v>
      </c>
      <c r="M1687" s="35" t="e">
        <f t="shared" si="321"/>
        <v>#REF!</v>
      </c>
      <c r="N1687" s="35" t="e">
        <f t="shared" si="322"/>
        <v>#REF!</v>
      </c>
      <c r="O1687" s="36" t="e">
        <f t="shared" si="323"/>
        <v>#REF!</v>
      </c>
      <c r="Q1687" s="37">
        <f t="shared" si="315"/>
        <v>0</v>
      </c>
      <c r="R1687" s="38" t="e">
        <f t="shared" si="316"/>
        <v>#REF!</v>
      </c>
      <c r="S1687" s="39" t="e">
        <f t="shared" si="317"/>
        <v>#REF!</v>
      </c>
    </row>
    <row r="1688" spans="1:19" x14ac:dyDescent="0.25">
      <c r="A1688" s="2"/>
      <c r="C1688">
        <f t="shared" si="318"/>
        <v>0</v>
      </c>
      <c r="D1688" s="32" t="e">
        <f t="shared" si="319"/>
        <v>#N/A</v>
      </c>
      <c r="E1688" s="32" t="e">
        <f>Basic!#REF!</f>
        <v>#REF!</v>
      </c>
      <c r="F1688" s="40"/>
      <c r="G1688" s="80">
        <f>IFERROR(VLOOKUP(A1688,HistData!Y:Z,2,FALSE)/100,G1687)</f>
        <v>0.19510000000000002</v>
      </c>
      <c r="H1688" s="80" t="str">
        <f>_xll.BDH($B$1,"IVOL_MONEYNESS",A1688,A1688,"IVOL_MATURITY=MATURITY_1STM","IVOL_MONEYNESS_LEVEL=MONEY_LVL_100_","DTS=H","FACTOR=.01","DAYS=W")</f>
        <v>#N/A Start Date</v>
      </c>
      <c r="I1688" s="81" t="str">
        <f t="shared" si="320"/>
        <v>#N/A Start Date</v>
      </c>
      <c r="J1688" s="34" t="e">
        <f t="shared" si="312"/>
        <v>#REF!</v>
      </c>
      <c r="K1688" s="35" t="e">
        <f t="shared" si="313"/>
        <v>#VALUE!</v>
      </c>
      <c r="L1688" s="35" t="e">
        <f t="shared" si="314"/>
        <v>#REF!</v>
      </c>
      <c r="M1688" s="35" t="e">
        <f t="shared" si="321"/>
        <v>#REF!</v>
      </c>
      <c r="N1688" s="35" t="e">
        <f t="shared" si="322"/>
        <v>#REF!</v>
      </c>
      <c r="O1688" s="36" t="e">
        <f t="shared" si="323"/>
        <v>#REF!</v>
      </c>
      <c r="Q1688" s="37">
        <f t="shared" si="315"/>
        <v>0</v>
      </c>
      <c r="R1688" s="38" t="e">
        <f t="shared" si="316"/>
        <v>#REF!</v>
      </c>
      <c r="S1688" s="39" t="e">
        <f t="shared" si="317"/>
        <v>#REF!</v>
      </c>
    </row>
    <row r="1689" spans="1:19" x14ac:dyDescent="0.25">
      <c r="A1689" s="2"/>
      <c r="C1689">
        <f t="shared" si="318"/>
        <v>0</v>
      </c>
      <c r="D1689" s="32" t="e">
        <f t="shared" si="319"/>
        <v>#N/A</v>
      </c>
      <c r="E1689" s="32" t="e">
        <f>Basic!#REF!</f>
        <v>#REF!</v>
      </c>
      <c r="F1689" s="40"/>
      <c r="G1689" s="80">
        <f>IFERROR(VLOOKUP(A1689,HistData!Y:Z,2,FALSE)/100,G1688)</f>
        <v>0.19510000000000002</v>
      </c>
      <c r="H1689" s="80" t="str">
        <f>_xll.BDH($B$1,"IVOL_MONEYNESS",A1689,A1689,"IVOL_MATURITY=MATURITY_1STM","IVOL_MONEYNESS_LEVEL=MONEY_LVL_100_","DTS=H","FACTOR=.01","DAYS=W")</f>
        <v>#N/A Start Date</v>
      </c>
      <c r="I1689" s="81" t="str">
        <f t="shared" si="320"/>
        <v>#N/A Start Date</v>
      </c>
      <c r="J1689" s="34" t="e">
        <f t="shared" si="312"/>
        <v>#REF!</v>
      </c>
      <c r="K1689" s="35" t="e">
        <f t="shared" si="313"/>
        <v>#VALUE!</v>
      </c>
      <c r="L1689" s="35" t="e">
        <f t="shared" si="314"/>
        <v>#REF!</v>
      </c>
      <c r="M1689" s="35" t="e">
        <f t="shared" si="321"/>
        <v>#REF!</v>
      </c>
      <c r="N1689" s="35" t="e">
        <f t="shared" si="322"/>
        <v>#REF!</v>
      </c>
      <c r="O1689" s="36" t="e">
        <f t="shared" si="323"/>
        <v>#REF!</v>
      </c>
      <c r="Q1689" s="37">
        <f t="shared" si="315"/>
        <v>0</v>
      </c>
      <c r="R1689" s="38" t="e">
        <f t="shared" si="316"/>
        <v>#REF!</v>
      </c>
      <c r="S1689" s="39" t="e">
        <f t="shared" si="317"/>
        <v>#REF!</v>
      </c>
    </row>
    <row r="1690" spans="1:19" x14ac:dyDescent="0.25">
      <c r="A1690" s="2"/>
      <c r="C1690">
        <f t="shared" si="318"/>
        <v>0</v>
      </c>
      <c r="D1690" s="32" t="e">
        <f t="shared" si="319"/>
        <v>#N/A</v>
      </c>
      <c r="E1690" s="32" t="e">
        <f>Basic!#REF!</f>
        <v>#REF!</v>
      </c>
      <c r="F1690" s="40"/>
      <c r="G1690" s="80">
        <f>IFERROR(VLOOKUP(A1690,HistData!Y:Z,2,FALSE)/100,G1689)</f>
        <v>0.19510000000000002</v>
      </c>
      <c r="H1690" s="80" t="str">
        <f>_xll.BDH($B$1,"IVOL_MONEYNESS",A1690,A1690,"IVOL_MATURITY=MATURITY_1STM","IVOL_MONEYNESS_LEVEL=MONEY_LVL_100_","DTS=H","FACTOR=.01","DAYS=W")</f>
        <v>#N/A Start Date</v>
      </c>
      <c r="I1690" s="81" t="str">
        <f t="shared" si="320"/>
        <v>#N/A Start Date</v>
      </c>
      <c r="J1690" s="34" t="e">
        <f t="shared" si="312"/>
        <v>#REF!</v>
      </c>
      <c r="K1690" s="35" t="e">
        <f t="shared" si="313"/>
        <v>#VALUE!</v>
      </c>
      <c r="L1690" s="35" t="e">
        <f t="shared" si="314"/>
        <v>#REF!</v>
      </c>
      <c r="M1690" s="35" t="e">
        <f t="shared" si="321"/>
        <v>#REF!</v>
      </c>
      <c r="N1690" s="35" t="e">
        <f t="shared" si="322"/>
        <v>#REF!</v>
      </c>
      <c r="O1690" s="36" t="e">
        <f t="shared" si="323"/>
        <v>#REF!</v>
      </c>
      <c r="Q1690" s="37">
        <f t="shared" si="315"/>
        <v>0</v>
      </c>
      <c r="R1690" s="38" t="e">
        <f t="shared" si="316"/>
        <v>#REF!</v>
      </c>
      <c r="S1690" s="39" t="e">
        <f t="shared" si="317"/>
        <v>#REF!</v>
      </c>
    </row>
    <row r="1691" spans="1:19" x14ac:dyDescent="0.25">
      <c r="A1691" s="2"/>
      <c r="C1691">
        <f t="shared" si="318"/>
        <v>0</v>
      </c>
      <c r="D1691" s="32" t="e">
        <f t="shared" si="319"/>
        <v>#N/A</v>
      </c>
      <c r="E1691" s="32" t="e">
        <f>Basic!#REF!</f>
        <v>#REF!</v>
      </c>
      <c r="F1691" s="40"/>
      <c r="G1691" s="80">
        <f>IFERROR(VLOOKUP(A1691,HistData!Y:Z,2,FALSE)/100,G1690)</f>
        <v>0.19510000000000002</v>
      </c>
      <c r="H1691" s="80" t="str">
        <f>_xll.BDH($B$1,"IVOL_MONEYNESS",A1691,A1691,"IVOL_MATURITY=MATURITY_1STM","IVOL_MONEYNESS_LEVEL=MONEY_LVL_100_","DTS=H","FACTOR=.01","DAYS=W")</f>
        <v>#N/A Start Date</v>
      </c>
      <c r="I1691" s="81" t="str">
        <f t="shared" si="320"/>
        <v>#N/A Start Date</v>
      </c>
      <c r="J1691" s="34" t="e">
        <f t="shared" si="312"/>
        <v>#REF!</v>
      </c>
      <c r="K1691" s="35" t="e">
        <f t="shared" si="313"/>
        <v>#VALUE!</v>
      </c>
      <c r="L1691" s="35" t="e">
        <f t="shared" si="314"/>
        <v>#REF!</v>
      </c>
      <c r="M1691" s="35" t="e">
        <f t="shared" si="321"/>
        <v>#REF!</v>
      </c>
      <c r="N1691" s="35" t="e">
        <f t="shared" si="322"/>
        <v>#REF!</v>
      </c>
      <c r="O1691" s="36" t="e">
        <f t="shared" si="323"/>
        <v>#REF!</v>
      </c>
      <c r="Q1691" s="37">
        <f t="shared" si="315"/>
        <v>0</v>
      </c>
      <c r="R1691" s="38" t="e">
        <f t="shared" si="316"/>
        <v>#REF!</v>
      </c>
      <c r="S1691" s="39" t="e">
        <f t="shared" si="317"/>
        <v>#REF!</v>
      </c>
    </row>
    <row r="1692" spans="1:19" x14ac:dyDescent="0.25">
      <c r="A1692" s="2"/>
      <c r="C1692">
        <f t="shared" si="318"/>
        <v>0</v>
      </c>
      <c r="D1692" s="32" t="e">
        <f t="shared" si="319"/>
        <v>#N/A</v>
      </c>
      <c r="E1692" s="32" t="e">
        <f>Basic!#REF!</f>
        <v>#REF!</v>
      </c>
      <c r="F1692" s="40"/>
      <c r="G1692" s="80">
        <f>IFERROR(VLOOKUP(A1692,HistData!Y:Z,2,FALSE)/100,G1691)</f>
        <v>0.19510000000000002</v>
      </c>
      <c r="H1692" s="80" t="str">
        <f>_xll.BDH($B$1,"IVOL_MONEYNESS",A1692,A1692,"IVOL_MATURITY=MATURITY_1STM","IVOL_MONEYNESS_LEVEL=MONEY_LVL_100_","DTS=H","FACTOR=.01","DAYS=W")</f>
        <v>#N/A Start Date</v>
      </c>
      <c r="I1692" s="81" t="str">
        <f t="shared" si="320"/>
        <v>#N/A Start Date</v>
      </c>
      <c r="J1692" s="34" t="e">
        <f t="shared" si="312"/>
        <v>#REF!</v>
      </c>
      <c r="K1692" s="35" t="e">
        <f t="shared" si="313"/>
        <v>#VALUE!</v>
      </c>
      <c r="L1692" s="35" t="e">
        <f t="shared" si="314"/>
        <v>#REF!</v>
      </c>
      <c r="M1692" s="35" t="e">
        <f t="shared" si="321"/>
        <v>#REF!</v>
      </c>
      <c r="N1692" s="35" t="e">
        <f t="shared" si="322"/>
        <v>#REF!</v>
      </c>
      <c r="O1692" s="36" t="e">
        <f t="shared" si="323"/>
        <v>#REF!</v>
      </c>
      <c r="Q1692" s="37">
        <f t="shared" si="315"/>
        <v>0</v>
      </c>
      <c r="R1692" s="38" t="e">
        <f t="shared" si="316"/>
        <v>#REF!</v>
      </c>
      <c r="S1692" s="39" t="e">
        <f t="shared" si="317"/>
        <v>#REF!</v>
      </c>
    </row>
    <row r="1693" spans="1:19" x14ac:dyDescent="0.25">
      <c r="A1693" s="2"/>
      <c r="C1693">
        <f t="shared" si="318"/>
        <v>0</v>
      </c>
      <c r="D1693" s="32" t="e">
        <f t="shared" si="319"/>
        <v>#N/A</v>
      </c>
      <c r="E1693" s="32" t="e">
        <f>Basic!#REF!</f>
        <v>#REF!</v>
      </c>
      <c r="F1693" s="40"/>
      <c r="G1693" s="80">
        <f>IFERROR(VLOOKUP(A1693,HistData!Y:Z,2,FALSE)/100,G1692)</f>
        <v>0.19510000000000002</v>
      </c>
      <c r="H1693" s="80" t="str">
        <f>_xll.BDH($B$1,"IVOL_MONEYNESS",A1693,A1693,"IVOL_MATURITY=MATURITY_1STM","IVOL_MONEYNESS_LEVEL=MONEY_LVL_100_","DTS=H","FACTOR=.01","DAYS=W")</f>
        <v>#N/A Start Date</v>
      </c>
      <c r="I1693" s="81" t="str">
        <f t="shared" si="320"/>
        <v>#N/A Start Date</v>
      </c>
      <c r="J1693" s="34" t="e">
        <f t="shared" si="312"/>
        <v>#REF!</v>
      </c>
      <c r="K1693" s="35" t="e">
        <f t="shared" si="313"/>
        <v>#VALUE!</v>
      </c>
      <c r="L1693" s="35" t="e">
        <f t="shared" si="314"/>
        <v>#REF!</v>
      </c>
      <c r="M1693" s="35" t="e">
        <f t="shared" si="321"/>
        <v>#REF!</v>
      </c>
      <c r="N1693" s="35" t="e">
        <f t="shared" si="322"/>
        <v>#REF!</v>
      </c>
      <c r="O1693" s="36" t="e">
        <f t="shared" si="323"/>
        <v>#REF!</v>
      </c>
      <c r="Q1693" s="37">
        <f t="shared" si="315"/>
        <v>0</v>
      </c>
      <c r="R1693" s="38" t="e">
        <f t="shared" si="316"/>
        <v>#REF!</v>
      </c>
      <c r="S1693" s="39" t="e">
        <f t="shared" si="317"/>
        <v>#REF!</v>
      </c>
    </row>
    <row r="1694" spans="1:19" x14ac:dyDescent="0.25">
      <c r="A1694" s="2"/>
      <c r="C1694">
        <f t="shared" si="318"/>
        <v>0</v>
      </c>
      <c r="D1694" s="32" t="e">
        <f t="shared" si="319"/>
        <v>#N/A</v>
      </c>
      <c r="E1694" s="32" t="e">
        <f>Basic!#REF!</f>
        <v>#REF!</v>
      </c>
      <c r="F1694" s="40"/>
      <c r="G1694" s="80">
        <f>IFERROR(VLOOKUP(A1694,HistData!Y:Z,2,FALSE)/100,G1693)</f>
        <v>0.19510000000000002</v>
      </c>
      <c r="H1694" s="80" t="str">
        <f>_xll.BDH($B$1,"IVOL_MONEYNESS",A1694,A1694,"IVOL_MATURITY=MATURITY_1STM","IVOL_MONEYNESS_LEVEL=MONEY_LVL_100_","DTS=H","FACTOR=.01","DAYS=W")</f>
        <v>#N/A Start Date</v>
      </c>
      <c r="I1694" s="81" t="str">
        <f t="shared" si="320"/>
        <v>#N/A Start Date</v>
      </c>
      <c r="J1694" s="34" t="e">
        <f t="shared" si="312"/>
        <v>#REF!</v>
      </c>
      <c r="K1694" s="35" t="e">
        <f t="shared" si="313"/>
        <v>#VALUE!</v>
      </c>
      <c r="L1694" s="35" t="e">
        <f t="shared" si="314"/>
        <v>#REF!</v>
      </c>
      <c r="M1694" s="35" t="e">
        <f t="shared" si="321"/>
        <v>#REF!</v>
      </c>
      <c r="N1694" s="35" t="e">
        <f t="shared" si="322"/>
        <v>#REF!</v>
      </c>
      <c r="O1694" s="36" t="e">
        <f t="shared" si="323"/>
        <v>#REF!</v>
      </c>
      <c r="Q1694" s="37">
        <f t="shared" si="315"/>
        <v>0</v>
      </c>
      <c r="R1694" s="38" t="e">
        <f t="shared" si="316"/>
        <v>#REF!</v>
      </c>
      <c r="S1694" s="39" t="e">
        <f t="shared" si="317"/>
        <v>#REF!</v>
      </c>
    </row>
    <row r="1695" spans="1:19" x14ac:dyDescent="0.25">
      <c r="A1695" s="2"/>
      <c r="C1695">
        <f t="shared" si="318"/>
        <v>0</v>
      </c>
      <c r="D1695" s="32" t="e">
        <f t="shared" si="319"/>
        <v>#N/A</v>
      </c>
      <c r="E1695" s="32" t="e">
        <f>Basic!#REF!</f>
        <v>#REF!</v>
      </c>
      <c r="F1695" s="40"/>
      <c r="G1695" s="80">
        <f>IFERROR(VLOOKUP(A1695,HistData!Y:Z,2,FALSE)/100,G1694)</f>
        <v>0.19510000000000002</v>
      </c>
      <c r="H1695" s="80" t="str">
        <f>_xll.BDH($B$1,"IVOL_MONEYNESS",A1695,A1695,"IVOL_MATURITY=MATURITY_1STM","IVOL_MONEYNESS_LEVEL=MONEY_LVL_100_","DTS=H","FACTOR=.01","DAYS=W")</f>
        <v>#N/A Start Date</v>
      </c>
      <c r="I1695" s="81" t="str">
        <f t="shared" si="320"/>
        <v>#N/A Start Date</v>
      </c>
      <c r="J1695" s="34" t="e">
        <f t="shared" si="312"/>
        <v>#REF!</v>
      </c>
      <c r="K1695" s="35" t="e">
        <f t="shared" si="313"/>
        <v>#VALUE!</v>
      </c>
      <c r="L1695" s="35" t="e">
        <f t="shared" si="314"/>
        <v>#REF!</v>
      </c>
      <c r="M1695" s="35" t="e">
        <f t="shared" si="321"/>
        <v>#REF!</v>
      </c>
      <c r="N1695" s="35" t="e">
        <f t="shared" si="322"/>
        <v>#REF!</v>
      </c>
      <c r="O1695" s="36" t="e">
        <f t="shared" si="323"/>
        <v>#REF!</v>
      </c>
      <c r="Q1695" s="37">
        <f t="shared" si="315"/>
        <v>0</v>
      </c>
      <c r="R1695" s="38" t="e">
        <f t="shared" si="316"/>
        <v>#REF!</v>
      </c>
      <c r="S1695" s="39" t="e">
        <f t="shared" si="317"/>
        <v>#REF!</v>
      </c>
    </row>
    <row r="1696" spans="1:19" x14ac:dyDescent="0.25">
      <c r="A1696" s="2"/>
      <c r="C1696">
        <f t="shared" si="318"/>
        <v>0</v>
      </c>
      <c r="D1696" s="32" t="e">
        <f t="shared" si="319"/>
        <v>#N/A</v>
      </c>
      <c r="E1696" s="32" t="e">
        <f>Basic!#REF!</f>
        <v>#REF!</v>
      </c>
      <c r="F1696" s="40"/>
      <c r="G1696" s="80">
        <f>IFERROR(VLOOKUP(A1696,HistData!Y:Z,2,FALSE)/100,G1695)</f>
        <v>0.19510000000000002</v>
      </c>
      <c r="H1696" s="80" t="str">
        <f>_xll.BDH($B$1,"IVOL_MONEYNESS",A1696,A1696,"IVOL_MATURITY=MATURITY_1STM","IVOL_MONEYNESS_LEVEL=MONEY_LVL_100_","DTS=H","FACTOR=.01","DAYS=W")</f>
        <v>#N/A Start Date</v>
      </c>
      <c r="I1696" s="81" t="str">
        <f t="shared" si="320"/>
        <v>#N/A Start Date</v>
      </c>
      <c r="J1696" s="34" t="e">
        <f t="shared" si="312"/>
        <v>#REF!</v>
      </c>
      <c r="K1696" s="35" t="e">
        <f t="shared" si="313"/>
        <v>#VALUE!</v>
      </c>
      <c r="L1696" s="35" t="e">
        <f t="shared" si="314"/>
        <v>#REF!</v>
      </c>
      <c r="M1696" s="35" t="e">
        <f t="shared" si="321"/>
        <v>#REF!</v>
      </c>
      <c r="N1696" s="35" t="e">
        <f t="shared" si="322"/>
        <v>#REF!</v>
      </c>
      <c r="O1696" s="36" t="e">
        <f t="shared" si="323"/>
        <v>#REF!</v>
      </c>
      <c r="Q1696" s="37">
        <f t="shared" si="315"/>
        <v>0</v>
      </c>
      <c r="R1696" s="38" t="e">
        <f t="shared" si="316"/>
        <v>#REF!</v>
      </c>
      <c r="S1696" s="39" t="e">
        <f t="shared" si="317"/>
        <v>#REF!</v>
      </c>
    </row>
    <row r="1697" spans="1:19" x14ac:dyDescent="0.25">
      <c r="A1697" s="2"/>
      <c r="C1697">
        <f t="shared" si="318"/>
        <v>0</v>
      </c>
      <c r="D1697" s="32" t="e">
        <f t="shared" si="319"/>
        <v>#N/A</v>
      </c>
      <c r="E1697" s="32" t="e">
        <f>Basic!#REF!</f>
        <v>#REF!</v>
      </c>
      <c r="F1697" s="40"/>
      <c r="G1697" s="80">
        <f>IFERROR(VLOOKUP(A1697,HistData!Y:Z,2,FALSE)/100,G1696)</f>
        <v>0.19510000000000002</v>
      </c>
      <c r="H1697" s="80" t="str">
        <f>_xll.BDH($B$1,"IVOL_MONEYNESS",A1697,A1697,"IVOL_MATURITY=MATURITY_1STM","IVOL_MONEYNESS_LEVEL=MONEY_LVL_100_","DTS=H","FACTOR=.01","DAYS=W")</f>
        <v>#N/A Start Date</v>
      </c>
      <c r="I1697" s="81" t="str">
        <f t="shared" si="320"/>
        <v>#N/A Start Date</v>
      </c>
      <c r="J1697" s="34" t="e">
        <f t="shared" si="312"/>
        <v>#REF!</v>
      </c>
      <c r="K1697" s="35" t="e">
        <f t="shared" si="313"/>
        <v>#VALUE!</v>
      </c>
      <c r="L1697" s="35" t="e">
        <f t="shared" si="314"/>
        <v>#REF!</v>
      </c>
      <c r="M1697" s="35" t="e">
        <f t="shared" si="321"/>
        <v>#REF!</v>
      </c>
      <c r="N1697" s="35" t="e">
        <f t="shared" si="322"/>
        <v>#REF!</v>
      </c>
      <c r="O1697" s="36" t="e">
        <f t="shared" si="323"/>
        <v>#REF!</v>
      </c>
      <c r="Q1697" s="37">
        <f t="shared" si="315"/>
        <v>0</v>
      </c>
      <c r="R1697" s="38" t="e">
        <f t="shared" si="316"/>
        <v>#REF!</v>
      </c>
      <c r="S1697" s="39" t="e">
        <f t="shared" si="317"/>
        <v>#REF!</v>
      </c>
    </row>
    <row r="1698" spans="1:19" x14ac:dyDescent="0.25">
      <c r="A1698" s="2"/>
      <c r="C1698">
        <f t="shared" si="318"/>
        <v>0</v>
      </c>
      <c r="D1698" s="32" t="e">
        <f t="shared" si="319"/>
        <v>#N/A</v>
      </c>
      <c r="E1698" s="32" t="e">
        <f>Basic!#REF!</f>
        <v>#REF!</v>
      </c>
      <c r="F1698" s="40"/>
      <c r="G1698" s="80">
        <f>IFERROR(VLOOKUP(A1698,HistData!Y:Z,2,FALSE)/100,G1697)</f>
        <v>0.19510000000000002</v>
      </c>
      <c r="H1698" s="80" t="str">
        <f>_xll.BDH($B$1,"IVOL_MONEYNESS",A1698,A1698,"IVOL_MATURITY=MATURITY_1STM","IVOL_MONEYNESS_LEVEL=MONEY_LVL_100_","DTS=H","FACTOR=.01","DAYS=W")</f>
        <v>#N/A Start Date</v>
      </c>
      <c r="I1698" s="81" t="str">
        <f t="shared" si="320"/>
        <v>#N/A Start Date</v>
      </c>
      <c r="J1698" s="34" t="e">
        <f t="shared" si="312"/>
        <v>#REF!</v>
      </c>
      <c r="K1698" s="35" t="e">
        <f t="shared" si="313"/>
        <v>#VALUE!</v>
      </c>
      <c r="L1698" s="35" t="e">
        <f t="shared" si="314"/>
        <v>#REF!</v>
      </c>
      <c r="M1698" s="35" t="e">
        <f t="shared" si="321"/>
        <v>#REF!</v>
      </c>
      <c r="N1698" s="35" t="e">
        <f t="shared" si="322"/>
        <v>#REF!</v>
      </c>
      <c r="O1698" s="36" t="e">
        <f t="shared" si="323"/>
        <v>#REF!</v>
      </c>
      <c r="Q1698" s="37">
        <f t="shared" si="315"/>
        <v>0</v>
      </c>
      <c r="R1698" s="38" t="e">
        <f t="shared" si="316"/>
        <v>#REF!</v>
      </c>
      <c r="S1698" s="39" t="e">
        <f t="shared" si="317"/>
        <v>#REF!</v>
      </c>
    </row>
    <row r="1699" spans="1:19" x14ac:dyDescent="0.25">
      <c r="A1699" s="2"/>
      <c r="C1699">
        <f t="shared" si="318"/>
        <v>0</v>
      </c>
      <c r="D1699" s="32" t="e">
        <f t="shared" si="319"/>
        <v>#N/A</v>
      </c>
      <c r="E1699" s="32" t="e">
        <f>Basic!#REF!</f>
        <v>#REF!</v>
      </c>
      <c r="F1699" s="40"/>
      <c r="G1699" s="80">
        <f>IFERROR(VLOOKUP(A1699,HistData!Y:Z,2,FALSE)/100,G1698)</f>
        <v>0.19510000000000002</v>
      </c>
      <c r="H1699" s="80" t="str">
        <f>_xll.BDH($B$1,"IVOL_MONEYNESS",A1699,A1699,"IVOL_MATURITY=MATURITY_1STM","IVOL_MONEYNESS_LEVEL=MONEY_LVL_100_","DTS=H","FACTOR=.01","DAYS=W")</f>
        <v>#N/A Start Date</v>
      </c>
      <c r="I1699" s="81" t="str">
        <f t="shared" si="320"/>
        <v>#N/A Start Date</v>
      </c>
      <c r="J1699" s="34" t="e">
        <f t="shared" si="312"/>
        <v>#REF!</v>
      </c>
      <c r="K1699" s="35" t="e">
        <f t="shared" si="313"/>
        <v>#VALUE!</v>
      </c>
      <c r="L1699" s="35" t="e">
        <f t="shared" si="314"/>
        <v>#REF!</v>
      </c>
      <c r="M1699" s="35" t="e">
        <f t="shared" si="321"/>
        <v>#REF!</v>
      </c>
      <c r="N1699" s="35" t="e">
        <f t="shared" si="322"/>
        <v>#REF!</v>
      </c>
      <c r="O1699" s="36" t="e">
        <f t="shared" si="323"/>
        <v>#REF!</v>
      </c>
      <c r="Q1699" s="37">
        <f t="shared" si="315"/>
        <v>0</v>
      </c>
      <c r="R1699" s="38" t="e">
        <f t="shared" si="316"/>
        <v>#REF!</v>
      </c>
      <c r="S1699" s="39" t="e">
        <f t="shared" si="317"/>
        <v>#REF!</v>
      </c>
    </row>
    <row r="1700" spans="1:19" x14ac:dyDescent="0.25">
      <c r="A1700" s="2"/>
      <c r="C1700">
        <f t="shared" si="318"/>
        <v>0</v>
      </c>
      <c r="D1700" s="32" t="e">
        <f t="shared" si="319"/>
        <v>#N/A</v>
      </c>
      <c r="E1700" s="32" t="e">
        <f>Basic!#REF!</f>
        <v>#REF!</v>
      </c>
      <c r="F1700" s="40"/>
      <c r="G1700" s="80">
        <f>IFERROR(VLOOKUP(A1700,HistData!Y:Z,2,FALSE)/100,G1699)</f>
        <v>0.19510000000000002</v>
      </c>
      <c r="H1700" s="80" t="str">
        <f>_xll.BDH($B$1,"IVOL_MONEYNESS",A1700,A1700,"IVOL_MATURITY=MATURITY_1STM","IVOL_MONEYNESS_LEVEL=MONEY_LVL_100_","DTS=H","FACTOR=.01","DAYS=W")</f>
        <v>#N/A Start Date</v>
      </c>
      <c r="I1700" s="81" t="str">
        <f t="shared" si="320"/>
        <v>#N/A Start Date</v>
      </c>
      <c r="J1700" s="34" t="e">
        <f t="shared" si="312"/>
        <v>#REF!</v>
      </c>
      <c r="K1700" s="35" t="e">
        <f t="shared" si="313"/>
        <v>#VALUE!</v>
      </c>
      <c r="L1700" s="35" t="e">
        <f t="shared" si="314"/>
        <v>#REF!</v>
      </c>
      <c r="M1700" s="35" t="e">
        <f t="shared" si="321"/>
        <v>#REF!</v>
      </c>
      <c r="N1700" s="35" t="e">
        <f t="shared" si="322"/>
        <v>#REF!</v>
      </c>
      <c r="O1700" s="36" t="e">
        <f t="shared" si="323"/>
        <v>#REF!</v>
      </c>
      <c r="Q1700" s="37">
        <f t="shared" si="315"/>
        <v>0</v>
      </c>
      <c r="R1700" s="38" t="e">
        <f t="shared" si="316"/>
        <v>#REF!</v>
      </c>
      <c r="S1700" s="39" t="e">
        <f t="shared" si="317"/>
        <v>#REF!</v>
      </c>
    </row>
    <row r="1701" spans="1:19" x14ac:dyDescent="0.25">
      <c r="A1701" s="2"/>
      <c r="C1701">
        <f t="shared" si="318"/>
        <v>0</v>
      </c>
      <c r="D1701" s="32" t="e">
        <f t="shared" si="319"/>
        <v>#N/A</v>
      </c>
      <c r="E1701" s="32" t="e">
        <f>Basic!#REF!</f>
        <v>#REF!</v>
      </c>
      <c r="F1701" s="40"/>
      <c r="G1701" s="80">
        <f>IFERROR(VLOOKUP(A1701,HistData!Y:Z,2,FALSE)/100,G1700)</f>
        <v>0.19510000000000002</v>
      </c>
      <c r="H1701" s="80" t="str">
        <f>_xll.BDH($B$1,"IVOL_MONEYNESS",A1701,A1701,"IVOL_MATURITY=MATURITY_1STM","IVOL_MONEYNESS_LEVEL=MONEY_LVL_100_","DTS=H","FACTOR=.01","DAYS=W")</f>
        <v>#N/A Start Date</v>
      </c>
      <c r="I1701" s="81" t="str">
        <f t="shared" si="320"/>
        <v>#N/A Start Date</v>
      </c>
      <c r="J1701" s="34" t="e">
        <f t="shared" si="312"/>
        <v>#REF!</v>
      </c>
      <c r="K1701" s="35" t="e">
        <f t="shared" si="313"/>
        <v>#VALUE!</v>
      </c>
      <c r="L1701" s="35" t="e">
        <f t="shared" si="314"/>
        <v>#REF!</v>
      </c>
      <c r="M1701" s="35" t="e">
        <f t="shared" si="321"/>
        <v>#REF!</v>
      </c>
      <c r="N1701" s="35" t="e">
        <f t="shared" si="322"/>
        <v>#REF!</v>
      </c>
      <c r="O1701" s="36" t="e">
        <f t="shared" si="323"/>
        <v>#REF!</v>
      </c>
      <c r="Q1701" s="37">
        <f t="shared" si="315"/>
        <v>0</v>
      </c>
      <c r="R1701" s="38" t="e">
        <f t="shared" si="316"/>
        <v>#REF!</v>
      </c>
      <c r="S1701" s="39" t="e">
        <f t="shared" si="317"/>
        <v>#REF!</v>
      </c>
    </row>
    <row r="1702" spans="1:19" x14ac:dyDescent="0.25">
      <c r="A1702" s="2"/>
      <c r="C1702">
        <f t="shared" si="318"/>
        <v>0</v>
      </c>
      <c r="D1702" s="32" t="e">
        <f t="shared" si="319"/>
        <v>#N/A</v>
      </c>
      <c r="E1702" s="32" t="e">
        <f>Basic!#REF!</f>
        <v>#REF!</v>
      </c>
      <c r="F1702" s="40"/>
      <c r="G1702" s="80">
        <f>IFERROR(VLOOKUP(A1702,HistData!Y:Z,2,FALSE)/100,G1701)</f>
        <v>0.19510000000000002</v>
      </c>
      <c r="H1702" s="80" t="str">
        <f>_xll.BDH($B$1,"IVOL_MONEYNESS",A1702,A1702,"IVOL_MATURITY=MATURITY_1STM","IVOL_MONEYNESS_LEVEL=MONEY_LVL_100_","DTS=H","FACTOR=.01","DAYS=W")</f>
        <v>#N/A Start Date</v>
      </c>
      <c r="I1702" s="81" t="str">
        <f t="shared" si="320"/>
        <v>#N/A Start Date</v>
      </c>
      <c r="J1702" s="34" t="e">
        <f t="shared" si="312"/>
        <v>#REF!</v>
      </c>
      <c r="K1702" s="35" t="e">
        <f t="shared" si="313"/>
        <v>#VALUE!</v>
      </c>
      <c r="L1702" s="35" t="e">
        <f t="shared" si="314"/>
        <v>#REF!</v>
      </c>
      <c r="M1702" s="35" t="e">
        <f t="shared" si="321"/>
        <v>#REF!</v>
      </c>
      <c r="N1702" s="35" t="e">
        <f t="shared" si="322"/>
        <v>#REF!</v>
      </c>
      <c r="O1702" s="36" t="e">
        <f t="shared" si="323"/>
        <v>#REF!</v>
      </c>
      <c r="Q1702" s="37">
        <f t="shared" si="315"/>
        <v>0</v>
      </c>
      <c r="R1702" s="38" t="e">
        <f t="shared" si="316"/>
        <v>#REF!</v>
      </c>
      <c r="S1702" s="39" t="e">
        <f t="shared" si="317"/>
        <v>#REF!</v>
      </c>
    </row>
    <row r="1703" spans="1:19" x14ac:dyDescent="0.25">
      <c r="A1703" s="2"/>
      <c r="C1703">
        <f t="shared" si="318"/>
        <v>0</v>
      </c>
      <c r="D1703" s="32" t="e">
        <f t="shared" si="319"/>
        <v>#N/A</v>
      </c>
      <c r="E1703" s="32" t="e">
        <f>Basic!#REF!</f>
        <v>#REF!</v>
      </c>
      <c r="F1703" s="40"/>
      <c r="G1703" s="80">
        <f>IFERROR(VLOOKUP(A1703,HistData!Y:Z,2,FALSE)/100,G1702)</f>
        <v>0.19510000000000002</v>
      </c>
      <c r="H1703" s="80" t="str">
        <f>_xll.BDH($B$1,"IVOL_MONEYNESS",A1703,A1703,"IVOL_MATURITY=MATURITY_1STM","IVOL_MONEYNESS_LEVEL=MONEY_LVL_100_","DTS=H","FACTOR=.01","DAYS=W")</f>
        <v>#N/A Start Date</v>
      </c>
      <c r="I1703" s="81" t="str">
        <f t="shared" si="320"/>
        <v>#N/A Start Date</v>
      </c>
      <c r="J1703" s="34" t="e">
        <f t="shared" si="312"/>
        <v>#REF!</v>
      </c>
      <c r="K1703" s="35" t="e">
        <f t="shared" si="313"/>
        <v>#VALUE!</v>
      </c>
      <c r="L1703" s="35" t="e">
        <f t="shared" si="314"/>
        <v>#REF!</v>
      </c>
      <c r="M1703" s="35" t="e">
        <f t="shared" si="321"/>
        <v>#REF!</v>
      </c>
      <c r="N1703" s="35" t="e">
        <f t="shared" si="322"/>
        <v>#REF!</v>
      </c>
      <c r="O1703" s="36" t="e">
        <f t="shared" si="323"/>
        <v>#REF!</v>
      </c>
      <c r="Q1703" s="37">
        <f t="shared" si="315"/>
        <v>0</v>
      </c>
      <c r="R1703" s="38" t="e">
        <f t="shared" si="316"/>
        <v>#REF!</v>
      </c>
      <c r="S1703" s="39" t="e">
        <f t="shared" si="317"/>
        <v>#REF!</v>
      </c>
    </row>
    <row r="1704" spans="1:19" x14ac:dyDescent="0.25">
      <c r="A1704" s="2"/>
      <c r="C1704">
        <f t="shared" si="318"/>
        <v>0</v>
      </c>
      <c r="D1704" s="32" t="e">
        <f t="shared" si="319"/>
        <v>#N/A</v>
      </c>
      <c r="E1704" s="32" t="e">
        <f>Basic!#REF!</f>
        <v>#REF!</v>
      </c>
      <c r="F1704" s="40"/>
      <c r="G1704" s="80">
        <f>IFERROR(VLOOKUP(A1704,HistData!Y:Z,2,FALSE)/100,G1703)</f>
        <v>0.19510000000000002</v>
      </c>
      <c r="H1704" s="80" t="str">
        <f>_xll.BDH($B$1,"IVOL_MONEYNESS",A1704,A1704,"IVOL_MATURITY=MATURITY_1STM","IVOL_MONEYNESS_LEVEL=MONEY_LVL_100_","DTS=H","FACTOR=.01","DAYS=W")</f>
        <v>#N/A Start Date</v>
      </c>
      <c r="I1704" s="81" t="str">
        <f t="shared" si="320"/>
        <v>#N/A Start Date</v>
      </c>
      <c r="J1704" s="34" t="e">
        <f t="shared" si="312"/>
        <v>#REF!</v>
      </c>
      <c r="K1704" s="35" t="e">
        <f t="shared" si="313"/>
        <v>#VALUE!</v>
      </c>
      <c r="L1704" s="35" t="e">
        <f t="shared" si="314"/>
        <v>#REF!</v>
      </c>
      <c r="M1704" s="35" t="e">
        <f t="shared" si="321"/>
        <v>#REF!</v>
      </c>
      <c r="N1704" s="35" t="e">
        <f t="shared" si="322"/>
        <v>#REF!</v>
      </c>
      <c r="O1704" s="36" t="e">
        <f t="shared" si="323"/>
        <v>#REF!</v>
      </c>
      <c r="Q1704" s="37">
        <f t="shared" si="315"/>
        <v>0</v>
      </c>
      <c r="R1704" s="38" t="e">
        <f t="shared" si="316"/>
        <v>#REF!</v>
      </c>
      <c r="S1704" s="39" t="e">
        <f t="shared" si="317"/>
        <v>#REF!</v>
      </c>
    </row>
    <row r="1705" spans="1:19" x14ac:dyDescent="0.25">
      <c r="A1705" s="2"/>
      <c r="C1705">
        <f t="shared" si="318"/>
        <v>0</v>
      </c>
      <c r="D1705" s="32" t="e">
        <f t="shared" si="319"/>
        <v>#N/A</v>
      </c>
      <c r="E1705" s="32" t="e">
        <f>Basic!#REF!</f>
        <v>#REF!</v>
      </c>
      <c r="F1705" s="40"/>
      <c r="G1705" s="80">
        <f>IFERROR(VLOOKUP(A1705,HistData!Y:Z,2,FALSE)/100,G1704)</f>
        <v>0.19510000000000002</v>
      </c>
      <c r="H1705" s="80" t="str">
        <f>_xll.BDH($B$1,"IVOL_MONEYNESS",A1705,A1705,"IVOL_MATURITY=MATURITY_1STM","IVOL_MONEYNESS_LEVEL=MONEY_LVL_100_","DTS=H","FACTOR=.01","DAYS=W")</f>
        <v>#N/A Start Date</v>
      </c>
      <c r="I1705" s="81" t="str">
        <f t="shared" si="320"/>
        <v>#N/A Start Date</v>
      </c>
      <c r="J1705" s="34" t="e">
        <f t="shared" si="312"/>
        <v>#REF!</v>
      </c>
      <c r="K1705" s="35" t="e">
        <f t="shared" si="313"/>
        <v>#VALUE!</v>
      </c>
      <c r="L1705" s="35" t="e">
        <f t="shared" si="314"/>
        <v>#REF!</v>
      </c>
      <c r="M1705" s="35" t="e">
        <f t="shared" si="321"/>
        <v>#REF!</v>
      </c>
      <c r="N1705" s="35" t="e">
        <f t="shared" si="322"/>
        <v>#REF!</v>
      </c>
      <c r="O1705" s="36" t="e">
        <f t="shared" si="323"/>
        <v>#REF!</v>
      </c>
      <c r="Q1705" s="37">
        <f t="shared" si="315"/>
        <v>0</v>
      </c>
      <c r="R1705" s="38" t="e">
        <f t="shared" si="316"/>
        <v>#REF!</v>
      </c>
      <c r="S1705" s="39" t="e">
        <f t="shared" si="317"/>
        <v>#REF!</v>
      </c>
    </row>
    <row r="1706" spans="1:19" x14ac:dyDescent="0.25">
      <c r="A1706" s="2"/>
      <c r="C1706">
        <f t="shared" si="318"/>
        <v>0</v>
      </c>
      <c r="D1706" s="32" t="e">
        <f t="shared" si="319"/>
        <v>#N/A</v>
      </c>
      <c r="E1706" s="32" t="e">
        <f>Basic!#REF!</f>
        <v>#REF!</v>
      </c>
      <c r="F1706" s="40"/>
      <c r="G1706" s="80">
        <f>IFERROR(VLOOKUP(A1706,HistData!Y:Z,2,FALSE)/100,G1705)</f>
        <v>0.19510000000000002</v>
      </c>
      <c r="H1706" s="80" t="str">
        <f>_xll.BDH($B$1,"IVOL_MONEYNESS",A1706,A1706,"IVOL_MATURITY=MATURITY_1STM","IVOL_MONEYNESS_LEVEL=MONEY_LVL_100_","DTS=H","FACTOR=.01","DAYS=W")</f>
        <v>#N/A Start Date</v>
      </c>
      <c r="I1706" s="81" t="str">
        <f t="shared" si="320"/>
        <v>#N/A Start Date</v>
      </c>
      <c r="J1706" s="34" t="e">
        <f t="shared" si="312"/>
        <v>#REF!</v>
      </c>
      <c r="K1706" s="35" t="e">
        <f t="shared" si="313"/>
        <v>#VALUE!</v>
      </c>
      <c r="L1706" s="35" t="e">
        <f t="shared" si="314"/>
        <v>#REF!</v>
      </c>
      <c r="M1706" s="35" t="e">
        <f t="shared" si="321"/>
        <v>#REF!</v>
      </c>
      <c r="N1706" s="35" t="e">
        <f t="shared" si="322"/>
        <v>#REF!</v>
      </c>
      <c r="O1706" s="36" t="e">
        <f t="shared" si="323"/>
        <v>#REF!</v>
      </c>
      <c r="Q1706" s="37">
        <f t="shared" si="315"/>
        <v>0</v>
      </c>
      <c r="R1706" s="38" t="e">
        <f t="shared" si="316"/>
        <v>#REF!</v>
      </c>
      <c r="S1706" s="39" t="e">
        <f t="shared" si="317"/>
        <v>#REF!</v>
      </c>
    </row>
    <row r="1707" spans="1:19" x14ac:dyDescent="0.25">
      <c r="A1707" s="2"/>
      <c r="C1707">
        <f t="shared" si="318"/>
        <v>0</v>
      </c>
      <c r="D1707" s="32" t="e">
        <f t="shared" si="319"/>
        <v>#N/A</v>
      </c>
      <c r="E1707" s="32" t="e">
        <f>Basic!#REF!</f>
        <v>#REF!</v>
      </c>
      <c r="F1707" s="40"/>
      <c r="G1707" s="80">
        <f>IFERROR(VLOOKUP(A1707,HistData!Y:Z,2,FALSE)/100,G1706)</f>
        <v>0.19510000000000002</v>
      </c>
      <c r="H1707" s="80" t="str">
        <f>_xll.BDH($B$1,"IVOL_MONEYNESS",A1707,A1707,"IVOL_MATURITY=MATURITY_1STM","IVOL_MONEYNESS_LEVEL=MONEY_LVL_100_","DTS=H","FACTOR=.01","DAYS=W")</f>
        <v>#N/A Start Date</v>
      </c>
      <c r="I1707" s="81" t="str">
        <f t="shared" si="320"/>
        <v>#N/A Start Date</v>
      </c>
      <c r="J1707" s="34" t="e">
        <f t="shared" si="312"/>
        <v>#REF!</v>
      </c>
      <c r="K1707" s="35" t="e">
        <f t="shared" si="313"/>
        <v>#VALUE!</v>
      </c>
      <c r="L1707" s="35" t="e">
        <f t="shared" si="314"/>
        <v>#REF!</v>
      </c>
      <c r="M1707" s="35" t="e">
        <f t="shared" si="321"/>
        <v>#REF!</v>
      </c>
      <c r="N1707" s="35" t="e">
        <f t="shared" si="322"/>
        <v>#REF!</v>
      </c>
      <c r="O1707" s="36" t="e">
        <f t="shared" si="323"/>
        <v>#REF!</v>
      </c>
      <c r="Q1707" s="37">
        <f t="shared" si="315"/>
        <v>0</v>
      </c>
      <c r="R1707" s="38" t="e">
        <f t="shared" si="316"/>
        <v>#REF!</v>
      </c>
      <c r="S1707" s="39" t="e">
        <f t="shared" si="317"/>
        <v>#REF!</v>
      </c>
    </row>
    <row r="1708" spans="1:19" x14ac:dyDescent="0.25">
      <c r="A1708" s="2"/>
      <c r="C1708">
        <f t="shared" si="318"/>
        <v>0</v>
      </c>
      <c r="D1708" s="32" t="e">
        <f t="shared" si="319"/>
        <v>#N/A</v>
      </c>
      <c r="E1708" s="32" t="e">
        <f>Basic!#REF!</f>
        <v>#REF!</v>
      </c>
      <c r="F1708" s="40"/>
      <c r="G1708" s="80">
        <f>IFERROR(VLOOKUP(A1708,HistData!Y:Z,2,FALSE)/100,G1707)</f>
        <v>0.19510000000000002</v>
      </c>
      <c r="H1708" s="80" t="str">
        <f>_xll.BDH($B$1,"IVOL_MONEYNESS",A1708,A1708,"IVOL_MATURITY=MATURITY_1STM","IVOL_MONEYNESS_LEVEL=MONEY_LVL_100_","DTS=H","FACTOR=.01","DAYS=W")</f>
        <v>#N/A Start Date</v>
      </c>
      <c r="I1708" s="81" t="str">
        <f t="shared" si="320"/>
        <v>#N/A Start Date</v>
      </c>
      <c r="J1708" s="34" t="e">
        <f t="shared" si="312"/>
        <v>#REF!</v>
      </c>
      <c r="K1708" s="35" t="e">
        <f t="shared" si="313"/>
        <v>#VALUE!</v>
      </c>
      <c r="L1708" s="35" t="e">
        <f t="shared" si="314"/>
        <v>#REF!</v>
      </c>
      <c r="M1708" s="35" t="e">
        <f t="shared" si="321"/>
        <v>#REF!</v>
      </c>
      <c r="N1708" s="35" t="e">
        <f t="shared" si="322"/>
        <v>#REF!</v>
      </c>
      <c r="O1708" s="36" t="e">
        <f t="shared" si="323"/>
        <v>#REF!</v>
      </c>
      <c r="Q1708" s="37">
        <f t="shared" si="315"/>
        <v>0</v>
      </c>
      <c r="R1708" s="38" t="e">
        <f t="shared" si="316"/>
        <v>#REF!</v>
      </c>
      <c r="S1708" s="39" t="e">
        <f t="shared" si="317"/>
        <v>#REF!</v>
      </c>
    </row>
    <row r="1709" spans="1:19" x14ac:dyDescent="0.25">
      <c r="A1709" s="2"/>
      <c r="C1709">
        <f t="shared" si="318"/>
        <v>0</v>
      </c>
      <c r="D1709" s="32" t="e">
        <f t="shared" si="319"/>
        <v>#N/A</v>
      </c>
      <c r="E1709" s="32" t="e">
        <f>Basic!#REF!</f>
        <v>#REF!</v>
      </c>
      <c r="F1709" s="40"/>
      <c r="G1709" s="80">
        <f>IFERROR(VLOOKUP(A1709,HistData!Y:Z,2,FALSE)/100,G1708)</f>
        <v>0.19510000000000002</v>
      </c>
      <c r="H1709" s="80" t="str">
        <f>_xll.BDH($B$1,"IVOL_MONEYNESS",A1709,A1709,"IVOL_MATURITY=MATURITY_1STM","IVOL_MONEYNESS_LEVEL=MONEY_LVL_100_","DTS=H","FACTOR=.01","DAYS=W")</f>
        <v>#N/A Start Date</v>
      </c>
      <c r="I1709" s="81" t="str">
        <f t="shared" si="320"/>
        <v>#N/A Start Date</v>
      </c>
      <c r="J1709" s="34" t="e">
        <f t="shared" si="312"/>
        <v>#REF!</v>
      </c>
      <c r="K1709" s="35" t="e">
        <f t="shared" si="313"/>
        <v>#VALUE!</v>
      </c>
      <c r="L1709" s="35" t="e">
        <f t="shared" si="314"/>
        <v>#REF!</v>
      </c>
      <c r="M1709" s="35" t="e">
        <f t="shared" si="321"/>
        <v>#REF!</v>
      </c>
      <c r="N1709" s="35" t="e">
        <f t="shared" si="322"/>
        <v>#REF!</v>
      </c>
      <c r="O1709" s="36" t="e">
        <f t="shared" si="323"/>
        <v>#REF!</v>
      </c>
      <c r="Q1709" s="37">
        <f t="shared" si="315"/>
        <v>0</v>
      </c>
      <c r="R1709" s="38" t="e">
        <f t="shared" si="316"/>
        <v>#REF!</v>
      </c>
      <c r="S1709" s="39" t="e">
        <f t="shared" si="317"/>
        <v>#REF!</v>
      </c>
    </row>
    <row r="1710" spans="1:19" x14ac:dyDescent="0.25">
      <c r="A1710" s="2"/>
      <c r="C1710">
        <f t="shared" si="318"/>
        <v>0</v>
      </c>
      <c r="D1710" s="32" t="e">
        <f t="shared" si="319"/>
        <v>#N/A</v>
      </c>
      <c r="E1710" s="32" t="e">
        <f>Basic!#REF!</f>
        <v>#REF!</v>
      </c>
      <c r="F1710" s="40"/>
      <c r="G1710" s="80">
        <f>IFERROR(VLOOKUP(A1710,HistData!Y:Z,2,FALSE)/100,G1709)</f>
        <v>0.19510000000000002</v>
      </c>
      <c r="H1710" s="80" t="str">
        <f>_xll.BDH($B$1,"IVOL_MONEYNESS",A1710,A1710,"IVOL_MATURITY=MATURITY_1STM","IVOL_MONEYNESS_LEVEL=MONEY_LVL_100_","DTS=H","FACTOR=.01","DAYS=W")</f>
        <v>#N/A Start Date</v>
      </c>
      <c r="I1710" s="81" t="str">
        <f t="shared" si="320"/>
        <v>#N/A Start Date</v>
      </c>
      <c r="J1710" s="34" t="e">
        <f t="shared" si="312"/>
        <v>#REF!</v>
      </c>
      <c r="K1710" s="35" t="e">
        <f t="shared" si="313"/>
        <v>#VALUE!</v>
      </c>
      <c r="L1710" s="35" t="e">
        <f t="shared" si="314"/>
        <v>#REF!</v>
      </c>
      <c r="M1710" s="35" t="e">
        <f t="shared" si="321"/>
        <v>#REF!</v>
      </c>
      <c r="N1710" s="35" t="e">
        <f t="shared" si="322"/>
        <v>#REF!</v>
      </c>
      <c r="O1710" s="36" t="e">
        <f t="shared" si="323"/>
        <v>#REF!</v>
      </c>
      <c r="Q1710" s="37">
        <f t="shared" si="315"/>
        <v>0</v>
      </c>
      <c r="R1710" s="38" t="e">
        <f t="shared" si="316"/>
        <v>#REF!</v>
      </c>
      <c r="S1710" s="39" t="e">
        <f t="shared" si="317"/>
        <v>#REF!</v>
      </c>
    </row>
    <row r="1711" spans="1:19" x14ac:dyDescent="0.25">
      <c r="A1711" s="2"/>
      <c r="C1711">
        <f t="shared" si="318"/>
        <v>0</v>
      </c>
      <c r="D1711" s="32" t="e">
        <f t="shared" si="319"/>
        <v>#N/A</v>
      </c>
      <c r="E1711" s="32" t="e">
        <f>Basic!#REF!</f>
        <v>#REF!</v>
      </c>
      <c r="F1711" s="40"/>
      <c r="G1711" s="80">
        <f>IFERROR(VLOOKUP(A1711,HistData!Y:Z,2,FALSE)/100,G1710)</f>
        <v>0.19510000000000002</v>
      </c>
      <c r="H1711" s="80" t="str">
        <f>_xll.BDH($B$1,"IVOL_MONEYNESS",A1711,A1711,"IVOL_MATURITY=MATURITY_1STM","IVOL_MONEYNESS_LEVEL=MONEY_LVL_100_","DTS=H","FACTOR=.01","DAYS=W")</f>
        <v>#N/A Start Date</v>
      </c>
      <c r="I1711" s="81" t="str">
        <f t="shared" si="320"/>
        <v>#N/A Start Date</v>
      </c>
      <c r="J1711" s="34" t="e">
        <f t="shared" si="312"/>
        <v>#REF!</v>
      </c>
      <c r="K1711" s="35" t="e">
        <f t="shared" si="313"/>
        <v>#VALUE!</v>
      </c>
      <c r="L1711" s="35" t="e">
        <f t="shared" si="314"/>
        <v>#REF!</v>
      </c>
      <c r="M1711" s="35" t="e">
        <f t="shared" si="321"/>
        <v>#REF!</v>
      </c>
      <c r="N1711" s="35" t="e">
        <f t="shared" si="322"/>
        <v>#REF!</v>
      </c>
      <c r="O1711" s="36" t="e">
        <f t="shared" si="323"/>
        <v>#REF!</v>
      </c>
      <c r="Q1711" s="37">
        <f t="shared" si="315"/>
        <v>0</v>
      </c>
      <c r="R1711" s="38" t="e">
        <f t="shared" si="316"/>
        <v>#REF!</v>
      </c>
      <c r="S1711" s="39" t="e">
        <f t="shared" si="317"/>
        <v>#REF!</v>
      </c>
    </row>
    <row r="1712" spans="1:19" x14ac:dyDescent="0.25">
      <c r="A1712" s="2"/>
      <c r="C1712">
        <f t="shared" si="318"/>
        <v>0</v>
      </c>
      <c r="D1712" s="32" t="e">
        <f t="shared" si="319"/>
        <v>#N/A</v>
      </c>
      <c r="E1712" s="32" t="e">
        <f>Basic!#REF!</f>
        <v>#REF!</v>
      </c>
      <c r="F1712" s="40"/>
      <c r="G1712" s="80">
        <f>IFERROR(VLOOKUP(A1712,HistData!Y:Z,2,FALSE)/100,G1711)</f>
        <v>0.19510000000000002</v>
      </c>
      <c r="H1712" s="80" t="str">
        <f>_xll.BDH($B$1,"IVOL_MONEYNESS",A1712,A1712,"IVOL_MATURITY=MATURITY_1STM","IVOL_MONEYNESS_LEVEL=MONEY_LVL_100_","DTS=H","FACTOR=.01","DAYS=W")</f>
        <v>#N/A Start Date</v>
      </c>
      <c r="I1712" s="81" t="str">
        <f t="shared" si="320"/>
        <v>#N/A Start Date</v>
      </c>
      <c r="J1712" s="34" t="e">
        <f t="shared" si="312"/>
        <v>#REF!</v>
      </c>
      <c r="K1712" s="35" t="e">
        <f t="shared" si="313"/>
        <v>#VALUE!</v>
      </c>
      <c r="L1712" s="35" t="e">
        <f t="shared" si="314"/>
        <v>#REF!</v>
      </c>
      <c r="M1712" s="35" t="e">
        <f t="shared" si="321"/>
        <v>#REF!</v>
      </c>
      <c r="N1712" s="35" t="e">
        <f t="shared" si="322"/>
        <v>#REF!</v>
      </c>
      <c r="O1712" s="36" t="e">
        <f t="shared" si="323"/>
        <v>#REF!</v>
      </c>
      <c r="Q1712" s="37">
        <f t="shared" si="315"/>
        <v>0</v>
      </c>
      <c r="R1712" s="38" t="e">
        <f t="shared" si="316"/>
        <v>#REF!</v>
      </c>
      <c r="S1712" s="39" t="e">
        <f t="shared" si="317"/>
        <v>#REF!</v>
      </c>
    </row>
    <row r="1713" spans="1:19" x14ac:dyDescent="0.25">
      <c r="A1713" s="2"/>
      <c r="C1713">
        <f t="shared" si="318"/>
        <v>0</v>
      </c>
      <c r="D1713" s="32" t="e">
        <f t="shared" si="319"/>
        <v>#N/A</v>
      </c>
      <c r="E1713" s="32" t="e">
        <f>Basic!#REF!</f>
        <v>#REF!</v>
      </c>
      <c r="F1713" s="40"/>
      <c r="G1713" s="80">
        <f>IFERROR(VLOOKUP(A1713,HistData!Y:Z,2,FALSE)/100,G1712)</f>
        <v>0.19510000000000002</v>
      </c>
      <c r="H1713" s="80" t="str">
        <f>_xll.BDH($B$1,"IVOL_MONEYNESS",A1713,A1713,"IVOL_MATURITY=MATURITY_1STM","IVOL_MONEYNESS_LEVEL=MONEY_LVL_100_","DTS=H","FACTOR=.01","DAYS=W")</f>
        <v>#N/A Start Date</v>
      </c>
      <c r="I1713" s="81" t="str">
        <f t="shared" si="320"/>
        <v>#N/A Start Date</v>
      </c>
      <c r="J1713" s="34" t="e">
        <f t="shared" si="312"/>
        <v>#REF!</v>
      </c>
      <c r="K1713" s="35" t="e">
        <f t="shared" si="313"/>
        <v>#VALUE!</v>
      </c>
      <c r="L1713" s="35" t="e">
        <f t="shared" si="314"/>
        <v>#REF!</v>
      </c>
      <c r="M1713" s="35" t="e">
        <f t="shared" si="321"/>
        <v>#REF!</v>
      </c>
      <c r="N1713" s="35" t="e">
        <f t="shared" si="322"/>
        <v>#REF!</v>
      </c>
      <c r="O1713" s="36" t="e">
        <f t="shared" si="323"/>
        <v>#REF!</v>
      </c>
      <c r="Q1713" s="37">
        <f t="shared" si="315"/>
        <v>0</v>
      </c>
      <c r="R1713" s="38" t="e">
        <f t="shared" si="316"/>
        <v>#REF!</v>
      </c>
      <c r="S1713" s="39" t="e">
        <f t="shared" si="317"/>
        <v>#REF!</v>
      </c>
    </row>
    <row r="1714" spans="1:19" x14ac:dyDescent="0.25">
      <c r="A1714" s="2"/>
      <c r="C1714">
        <f t="shared" si="318"/>
        <v>0</v>
      </c>
      <c r="D1714" s="32" t="e">
        <f t="shared" si="319"/>
        <v>#N/A</v>
      </c>
      <c r="E1714" s="32" t="e">
        <f>Basic!#REF!</f>
        <v>#REF!</v>
      </c>
      <c r="F1714" s="40"/>
      <c r="G1714" s="80">
        <f>IFERROR(VLOOKUP(A1714,HistData!Y:Z,2,FALSE)/100,G1713)</f>
        <v>0.19510000000000002</v>
      </c>
      <c r="H1714" s="80" t="str">
        <f>_xll.BDH($B$1,"IVOL_MONEYNESS",A1714,A1714,"IVOL_MATURITY=MATURITY_1STM","IVOL_MONEYNESS_LEVEL=MONEY_LVL_100_","DTS=H","FACTOR=.01","DAYS=W")</f>
        <v>#N/A Start Date</v>
      </c>
      <c r="I1714" s="81" t="str">
        <f t="shared" si="320"/>
        <v>#N/A Start Date</v>
      </c>
      <c r="J1714" s="34" t="e">
        <f t="shared" si="312"/>
        <v>#REF!</v>
      </c>
      <c r="K1714" s="35" t="e">
        <f t="shared" si="313"/>
        <v>#VALUE!</v>
      </c>
      <c r="L1714" s="35" t="e">
        <f t="shared" si="314"/>
        <v>#REF!</v>
      </c>
      <c r="M1714" s="35" t="e">
        <f t="shared" si="321"/>
        <v>#REF!</v>
      </c>
      <c r="N1714" s="35" t="e">
        <f t="shared" si="322"/>
        <v>#REF!</v>
      </c>
      <c r="O1714" s="36" t="e">
        <f t="shared" si="323"/>
        <v>#REF!</v>
      </c>
      <c r="Q1714" s="37">
        <f t="shared" si="315"/>
        <v>0</v>
      </c>
      <c r="R1714" s="38" t="e">
        <f t="shared" si="316"/>
        <v>#REF!</v>
      </c>
      <c r="S1714" s="39" t="e">
        <f t="shared" si="317"/>
        <v>#REF!</v>
      </c>
    </row>
    <row r="1715" spans="1:19" x14ac:dyDescent="0.25">
      <c r="A1715" s="2"/>
      <c r="C1715">
        <f t="shared" si="318"/>
        <v>0</v>
      </c>
      <c r="D1715" s="32" t="e">
        <f t="shared" si="319"/>
        <v>#N/A</v>
      </c>
      <c r="E1715" s="32" t="e">
        <f>Basic!#REF!</f>
        <v>#REF!</v>
      </c>
      <c r="F1715" s="40"/>
      <c r="G1715" s="80">
        <f>IFERROR(VLOOKUP(A1715,HistData!Y:Z,2,FALSE)/100,G1714)</f>
        <v>0.19510000000000002</v>
      </c>
      <c r="H1715" s="80" t="str">
        <f>_xll.BDH($B$1,"IVOL_MONEYNESS",A1715,A1715,"IVOL_MATURITY=MATURITY_1STM","IVOL_MONEYNESS_LEVEL=MONEY_LVL_100_","DTS=H","FACTOR=.01","DAYS=W")</f>
        <v>#N/A Start Date</v>
      </c>
      <c r="I1715" s="81" t="str">
        <f t="shared" si="320"/>
        <v>#N/A Start Date</v>
      </c>
      <c r="J1715" s="34" t="e">
        <f t="shared" si="312"/>
        <v>#REF!</v>
      </c>
      <c r="K1715" s="35" t="e">
        <f t="shared" si="313"/>
        <v>#VALUE!</v>
      </c>
      <c r="L1715" s="35" t="e">
        <f t="shared" si="314"/>
        <v>#REF!</v>
      </c>
      <c r="M1715" s="35" t="e">
        <f t="shared" si="321"/>
        <v>#REF!</v>
      </c>
      <c r="N1715" s="35" t="e">
        <f t="shared" si="322"/>
        <v>#REF!</v>
      </c>
      <c r="O1715" s="36" t="e">
        <f t="shared" si="323"/>
        <v>#REF!</v>
      </c>
      <c r="Q1715" s="37">
        <f t="shared" si="315"/>
        <v>0</v>
      </c>
      <c r="R1715" s="38" t="e">
        <f t="shared" si="316"/>
        <v>#REF!</v>
      </c>
      <c r="S1715" s="39" t="e">
        <f t="shared" si="317"/>
        <v>#REF!</v>
      </c>
    </row>
    <row r="1716" spans="1:19" x14ac:dyDescent="0.25">
      <c r="A1716" s="2"/>
      <c r="C1716">
        <f t="shared" si="318"/>
        <v>0</v>
      </c>
      <c r="D1716" s="32" t="e">
        <f t="shared" si="319"/>
        <v>#N/A</v>
      </c>
      <c r="E1716" s="32" t="e">
        <f>Basic!#REF!</f>
        <v>#REF!</v>
      </c>
      <c r="F1716" s="40"/>
      <c r="G1716" s="80">
        <f>IFERROR(VLOOKUP(A1716,HistData!Y:Z,2,FALSE)/100,G1715)</f>
        <v>0.19510000000000002</v>
      </c>
      <c r="H1716" s="80" t="str">
        <f>_xll.BDH($B$1,"IVOL_MONEYNESS",A1716,A1716,"IVOL_MATURITY=MATURITY_1STM","IVOL_MONEYNESS_LEVEL=MONEY_LVL_100_","DTS=H","FACTOR=.01","DAYS=W")</f>
        <v>#N/A Start Date</v>
      </c>
      <c r="I1716" s="81" t="str">
        <f t="shared" si="320"/>
        <v>#N/A Start Date</v>
      </c>
      <c r="J1716" s="34" t="e">
        <f t="shared" si="312"/>
        <v>#REF!</v>
      </c>
      <c r="K1716" s="35" t="e">
        <f t="shared" si="313"/>
        <v>#VALUE!</v>
      </c>
      <c r="L1716" s="35" t="e">
        <f t="shared" si="314"/>
        <v>#REF!</v>
      </c>
      <c r="M1716" s="35" t="e">
        <f t="shared" si="321"/>
        <v>#REF!</v>
      </c>
      <c r="N1716" s="35" t="e">
        <f t="shared" si="322"/>
        <v>#REF!</v>
      </c>
      <c r="O1716" s="36" t="e">
        <f t="shared" si="323"/>
        <v>#REF!</v>
      </c>
      <c r="Q1716" s="37">
        <f t="shared" si="315"/>
        <v>0</v>
      </c>
      <c r="R1716" s="38" t="e">
        <f t="shared" si="316"/>
        <v>#REF!</v>
      </c>
      <c r="S1716" s="39" t="e">
        <f t="shared" si="317"/>
        <v>#REF!</v>
      </c>
    </row>
    <row r="1717" spans="1:19" x14ac:dyDescent="0.25">
      <c r="A1717" s="2"/>
      <c r="C1717">
        <f t="shared" si="318"/>
        <v>0</v>
      </c>
      <c r="D1717" s="32" t="e">
        <f t="shared" si="319"/>
        <v>#N/A</v>
      </c>
      <c r="E1717" s="32" t="e">
        <f>Basic!#REF!</f>
        <v>#REF!</v>
      </c>
      <c r="F1717" s="40"/>
      <c r="G1717" s="80">
        <f>IFERROR(VLOOKUP(A1717,HistData!Y:Z,2,FALSE)/100,G1716)</f>
        <v>0.19510000000000002</v>
      </c>
      <c r="H1717" s="80" t="str">
        <f>_xll.BDH($B$1,"IVOL_MONEYNESS",A1717,A1717,"IVOL_MATURITY=MATURITY_1STM","IVOL_MONEYNESS_LEVEL=MONEY_LVL_100_","DTS=H","FACTOR=.01","DAYS=W")</f>
        <v>#N/A Start Date</v>
      </c>
      <c r="I1717" s="81" t="str">
        <f t="shared" si="320"/>
        <v>#N/A Start Date</v>
      </c>
      <c r="J1717" s="34" t="e">
        <f t="shared" si="312"/>
        <v>#REF!</v>
      </c>
      <c r="K1717" s="35" t="e">
        <f t="shared" si="313"/>
        <v>#VALUE!</v>
      </c>
      <c r="L1717" s="35" t="e">
        <f t="shared" si="314"/>
        <v>#REF!</v>
      </c>
      <c r="M1717" s="35" t="e">
        <f t="shared" si="321"/>
        <v>#REF!</v>
      </c>
      <c r="N1717" s="35" t="e">
        <f t="shared" si="322"/>
        <v>#REF!</v>
      </c>
      <c r="O1717" s="36" t="e">
        <f t="shared" si="323"/>
        <v>#REF!</v>
      </c>
      <c r="Q1717" s="37">
        <f t="shared" si="315"/>
        <v>0</v>
      </c>
      <c r="R1717" s="38" t="e">
        <f t="shared" si="316"/>
        <v>#REF!</v>
      </c>
      <c r="S1717" s="39" t="e">
        <f t="shared" si="317"/>
        <v>#REF!</v>
      </c>
    </row>
    <row r="1718" spans="1:19" x14ac:dyDescent="0.25">
      <c r="A1718" s="2"/>
      <c r="C1718">
        <f t="shared" si="318"/>
        <v>0</v>
      </c>
      <c r="D1718" s="32" t="e">
        <f t="shared" si="319"/>
        <v>#N/A</v>
      </c>
      <c r="E1718" s="32" t="e">
        <f>Basic!#REF!</f>
        <v>#REF!</v>
      </c>
      <c r="F1718" s="40"/>
      <c r="G1718" s="80">
        <f>IFERROR(VLOOKUP(A1718,HistData!Y:Z,2,FALSE)/100,G1717)</f>
        <v>0.19510000000000002</v>
      </c>
      <c r="H1718" s="80" t="str">
        <f>_xll.BDH($B$1,"IVOL_MONEYNESS",A1718,A1718,"IVOL_MATURITY=MATURITY_1STM","IVOL_MONEYNESS_LEVEL=MONEY_LVL_100_","DTS=H","FACTOR=.01","DAYS=W")</f>
        <v>#N/A Start Date</v>
      </c>
      <c r="I1718" s="81" t="str">
        <f t="shared" si="320"/>
        <v>#N/A Start Date</v>
      </c>
      <c r="J1718" s="34" t="e">
        <f t="shared" si="312"/>
        <v>#REF!</v>
      </c>
      <c r="K1718" s="35" t="e">
        <f t="shared" si="313"/>
        <v>#VALUE!</v>
      </c>
      <c r="L1718" s="35" t="e">
        <f t="shared" si="314"/>
        <v>#REF!</v>
      </c>
      <c r="M1718" s="35" t="e">
        <f t="shared" si="321"/>
        <v>#REF!</v>
      </c>
      <c r="N1718" s="35" t="e">
        <f t="shared" si="322"/>
        <v>#REF!</v>
      </c>
      <c r="O1718" s="36" t="e">
        <f t="shared" si="323"/>
        <v>#REF!</v>
      </c>
      <c r="Q1718" s="37">
        <f t="shared" si="315"/>
        <v>0</v>
      </c>
      <c r="R1718" s="38" t="e">
        <f t="shared" si="316"/>
        <v>#REF!</v>
      </c>
      <c r="S1718" s="39" t="e">
        <f t="shared" si="317"/>
        <v>#REF!</v>
      </c>
    </row>
    <row r="1719" spans="1:19" x14ac:dyDescent="0.25">
      <c r="A1719" s="2"/>
      <c r="C1719">
        <f t="shared" si="318"/>
        <v>0</v>
      </c>
      <c r="D1719" s="32" t="e">
        <f t="shared" si="319"/>
        <v>#N/A</v>
      </c>
      <c r="E1719" s="32" t="e">
        <f>Basic!#REF!</f>
        <v>#REF!</v>
      </c>
      <c r="F1719" s="40"/>
      <c r="G1719" s="80">
        <f>IFERROR(VLOOKUP(A1719,HistData!Y:Z,2,FALSE)/100,G1718)</f>
        <v>0.19510000000000002</v>
      </c>
      <c r="H1719" s="80" t="str">
        <f>_xll.BDH($B$1,"IVOL_MONEYNESS",A1719,A1719,"IVOL_MATURITY=MATURITY_1STM","IVOL_MONEYNESS_LEVEL=MONEY_LVL_100_","DTS=H","FACTOR=.01","DAYS=W")</f>
        <v>#N/A Start Date</v>
      </c>
      <c r="I1719" s="81" t="str">
        <f t="shared" si="320"/>
        <v>#N/A Start Date</v>
      </c>
      <c r="J1719" s="34" t="e">
        <f t="shared" si="312"/>
        <v>#REF!</v>
      </c>
      <c r="K1719" s="35" t="e">
        <f t="shared" si="313"/>
        <v>#VALUE!</v>
      </c>
      <c r="L1719" s="35" t="e">
        <f t="shared" si="314"/>
        <v>#REF!</v>
      </c>
      <c r="M1719" s="35" t="e">
        <f t="shared" si="321"/>
        <v>#REF!</v>
      </c>
      <c r="N1719" s="35" t="e">
        <f t="shared" si="322"/>
        <v>#REF!</v>
      </c>
      <c r="O1719" s="36" t="e">
        <f t="shared" si="323"/>
        <v>#REF!</v>
      </c>
      <c r="Q1719" s="37">
        <f t="shared" si="315"/>
        <v>0</v>
      </c>
      <c r="R1719" s="38" t="e">
        <f t="shared" si="316"/>
        <v>#REF!</v>
      </c>
      <c r="S1719" s="39" t="e">
        <f t="shared" si="317"/>
        <v>#REF!</v>
      </c>
    </row>
    <row r="1720" spans="1:19" x14ac:dyDescent="0.25">
      <c r="A1720" s="2"/>
      <c r="C1720">
        <f t="shared" si="318"/>
        <v>0</v>
      </c>
      <c r="D1720" s="32" t="e">
        <f t="shared" si="319"/>
        <v>#N/A</v>
      </c>
      <c r="E1720" s="32" t="e">
        <f>Basic!#REF!</f>
        <v>#REF!</v>
      </c>
      <c r="F1720" s="40"/>
      <c r="G1720" s="80">
        <f>IFERROR(VLOOKUP(A1720,HistData!Y:Z,2,FALSE)/100,G1719)</f>
        <v>0.19510000000000002</v>
      </c>
      <c r="H1720" s="80" t="str">
        <f>_xll.BDH($B$1,"IVOL_MONEYNESS",A1720,A1720,"IVOL_MATURITY=MATURITY_1STM","IVOL_MONEYNESS_LEVEL=MONEY_LVL_100_","DTS=H","FACTOR=.01","DAYS=W")</f>
        <v>#N/A Start Date</v>
      </c>
      <c r="I1720" s="81" t="str">
        <f t="shared" si="320"/>
        <v>#N/A Start Date</v>
      </c>
      <c r="J1720" s="34" t="e">
        <f t="shared" si="312"/>
        <v>#REF!</v>
      </c>
      <c r="K1720" s="35" t="e">
        <f t="shared" si="313"/>
        <v>#VALUE!</v>
      </c>
      <c r="L1720" s="35" t="e">
        <f t="shared" si="314"/>
        <v>#REF!</v>
      </c>
      <c r="M1720" s="35" t="e">
        <f t="shared" si="321"/>
        <v>#REF!</v>
      </c>
      <c r="N1720" s="35" t="e">
        <f t="shared" si="322"/>
        <v>#REF!</v>
      </c>
      <c r="O1720" s="36" t="e">
        <f t="shared" si="323"/>
        <v>#REF!</v>
      </c>
      <c r="Q1720" s="37">
        <f t="shared" si="315"/>
        <v>0</v>
      </c>
      <c r="R1720" s="38" t="e">
        <f t="shared" si="316"/>
        <v>#REF!</v>
      </c>
      <c r="S1720" s="39" t="e">
        <f t="shared" si="317"/>
        <v>#REF!</v>
      </c>
    </row>
    <row r="1721" spans="1:19" x14ac:dyDescent="0.25">
      <c r="A1721" s="2"/>
      <c r="C1721">
        <f t="shared" si="318"/>
        <v>0</v>
      </c>
      <c r="D1721" s="32" t="e">
        <f t="shared" si="319"/>
        <v>#N/A</v>
      </c>
      <c r="E1721" s="32" t="e">
        <f>Basic!#REF!</f>
        <v>#REF!</v>
      </c>
      <c r="F1721" s="40"/>
      <c r="G1721" s="80">
        <f>IFERROR(VLOOKUP(A1721,HistData!Y:Z,2,FALSE)/100,G1720)</f>
        <v>0.19510000000000002</v>
      </c>
      <c r="H1721" s="80" t="str">
        <f>_xll.BDH($B$1,"IVOL_MONEYNESS",A1721,A1721,"IVOL_MATURITY=MATURITY_1STM","IVOL_MONEYNESS_LEVEL=MONEY_LVL_100_","DTS=H","FACTOR=.01","DAYS=W")</f>
        <v>#N/A Start Date</v>
      </c>
      <c r="I1721" s="81" t="str">
        <f t="shared" si="320"/>
        <v>#N/A Start Date</v>
      </c>
      <c r="J1721" s="34" t="e">
        <f t="shared" si="312"/>
        <v>#REF!</v>
      </c>
      <c r="K1721" s="35" t="e">
        <f t="shared" si="313"/>
        <v>#VALUE!</v>
      </c>
      <c r="L1721" s="35" t="e">
        <f t="shared" si="314"/>
        <v>#REF!</v>
      </c>
      <c r="M1721" s="35" t="e">
        <f t="shared" si="321"/>
        <v>#REF!</v>
      </c>
      <c r="N1721" s="35" t="e">
        <f t="shared" si="322"/>
        <v>#REF!</v>
      </c>
      <c r="O1721" s="36" t="e">
        <f t="shared" si="323"/>
        <v>#REF!</v>
      </c>
      <c r="Q1721" s="37">
        <f t="shared" si="315"/>
        <v>0</v>
      </c>
      <c r="R1721" s="38" t="e">
        <f t="shared" si="316"/>
        <v>#REF!</v>
      </c>
      <c r="S1721" s="39" t="e">
        <f t="shared" si="317"/>
        <v>#REF!</v>
      </c>
    </row>
    <row r="1722" spans="1:19" x14ac:dyDescent="0.25">
      <c r="A1722" s="2"/>
      <c r="C1722">
        <f t="shared" si="318"/>
        <v>0</v>
      </c>
      <c r="D1722" s="32" t="e">
        <f t="shared" si="319"/>
        <v>#N/A</v>
      </c>
      <c r="E1722" s="32" t="e">
        <f>Basic!#REF!</f>
        <v>#REF!</v>
      </c>
      <c r="F1722" s="40"/>
      <c r="G1722" s="80">
        <f>IFERROR(VLOOKUP(A1722,HistData!Y:Z,2,FALSE)/100,G1721)</f>
        <v>0.19510000000000002</v>
      </c>
      <c r="H1722" s="80" t="str">
        <f>_xll.BDH($B$1,"IVOL_MONEYNESS",A1722,A1722,"IVOL_MATURITY=MATURITY_1STM","IVOL_MONEYNESS_LEVEL=MONEY_LVL_100_","DTS=H","FACTOR=.01","DAYS=W")</f>
        <v>#N/A Start Date</v>
      </c>
      <c r="I1722" s="81" t="str">
        <f t="shared" si="320"/>
        <v>#N/A Start Date</v>
      </c>
      <c r="J1722" s="34" t="e">
        <f t="shared" si="312"/>
        <v>#REF!</v>
      </c>
      <c r="K1722" s="35" t="e">
        <f t="shared" si="313"/>
        <v>#VALUE!</v>
      </c>
      <c r="L1722" s="35" t="e">
        <f t="shared" si="314"/>
        <v>#REF!</v>
      </c>
      <c r="M1722" s="35" t="e">
        <f t="shared" si="321"/>
        <v>#REF!</v>
      </c>
      <c r="N1722" s="35" t="e">
        <f t="shared" si="322"/>
        <v>#REF!</v>
      </c>
      <c r="O1722" s="36" t="e">
        <f t="shared" si="323"/>
        <v>#REF!</v>
      </c>
      <c r="Q1722" s="37">
        <f t="shared" si="315"/>
        <v>0</v>
      </c>
      <c r="R1722" s="38" t="e">
        <f t="shared" si="316"/>
        <v>#REF!</v>
      </c>
      <c r="S1722" s="39" t="e">
        <f t="shared" si="317"/>
        <v>#REF!</v>
      </c>
    </row>
    <row r="1723" spans="1:19" x14ac:dyDescent="0.25">
      <c r="A1723" s="2"/>
      <c r="C1723">
        <f t="shared" si="318"/>
        <v>0</v>
      </c>
      <c r="D1723" s="32" t="e">
        <f t="shared" si="319"/>
        <v>#N/A</v>
      </c>
      <c r="E1723" s="32" t="e">
        <f>Basic!#REF!</f>
        <v>#REF!</v>
      </c>
      <c r="F1723" s="40"/>
      <c r="G1723" s="80">
        <f>IFERROR(VLOOKUP(A1723,HistData!Y:Z,2,FALSE)/100,G1722)</f>
        <v>0.19510000000000002</v>
      </c>
      <c r="H1723" s="80" t="str">
        <f>_xll.BDH($B$1,"IVOL_MONEYNESS",A1723,A1723,"IVOL_MATURITY=MATURITY_1STM","IVOL_MONEYNESS_LEVEL=MONEY_LVL_100_","DTS=H","FACTOR=.01","DAYS=W")</f>
        <v>#N/A Start Date</v>
      </c>
      <c r="I1723" s="81" t="str">
        <f t="shared" si="320"/>
        <v>#N/A Start Date</v>
      </c>
      <c r="J1723" s="34" t="e">
        <f t="shared" si="312"/>
        <v>#REF!</v>
      </c>
      <c r="K1723" s="35" t="e">
        <f t="shared" si="313"/>
        <v>#VALUE!</v>
      </c>
      <c r="L1723" s="35" t="e">
        <f t="shared" si="314"/>
        <v>#REF!</v>
      </c>
      <c r="M1723" s="35" t="e">
        <f t="shared" si="321"/>
        <v>#REF!</v>
      </c>
      <c r="N1723" s="35" t="e">
        <f t="shared" si="322"/>
        <v>#REF!</v>
      </c>
      <c r="O1723" s="36" t="e">
        <f t="shared" si="323"/>
        <v>#REF!</v>
      </c>
      <c r="Q1723" s="37">
        <f t="shared" si="315"/>
        <v>0</v>
      </c>
      <c r="R1723" s="38" t="e">
        <f t="shared" si="316"/>
        <v>#REF!</v>
      </c>
      <c r="S1723" s="39" t="e">
        <f t="shared" si="317"/>
        <v>#REF!</v>
      </c>
    </row>
    <row r="1724" spans="1:19" x14ac:dyDescent="0.25">
      <c r="A1724" s="2"/>
      <c r="C1724">
        <f t="shared" si="318"/>
        <v>0</v>
      </c>
      <c r="D1724" s="32" t="e">
        <f t="shared" si="319"/>
        <v>#N/A</v>
      </c>
      <c r="E1724" s="32" t="e">
        <f>Basic!#REF!</f>
        <v>#REF!</v>
      </c>
      <c r="F1724" s="40"/>
      <c r="G1724" s="80">
        <f>IFERROR(VLOOKUP(A1724,HistData!Y:Z,2,FALSE)/100,G1723)</f>
        <v>0.19510000000000002</v>
      </c>
      <c r="H1724" s="80" t="str">
        <f>_xll.BDH($B$1,"IVOL_MONEYNESS",A1724,A1724,"IVOL_MATURITY=MATURITY_1STM","IVOL_MONEYNESS_LEVEL=MONEY_LVL_100_","DTS=H","FACTOR=.01","DAYS=W")</f>
        <v>#N/A Start Date</v>
      </c>
      <c r="I1724" s="81" t="str">
        <f t="shared" si="320"/>
        <v>#N/A Start Date</v>
      </c>
      <c r="J1724" s="34" t="e">
        <f t="shared" si="312"/>
        <v>#REF!</v>
      </c>
      <c r="K1724" s="35" t="e">
        <f t="shared" si="313"/>
        <v>#VALUE!</v>
      </c>
      <c r="L1724" s="35" t="e">
        <f t="shared" si="314"/>
        <v>#REF!</v>
      </c>
      <c r="M1724" s="35" t="e">
        <f t="shared" si="321"/>
        <v>#REF!</v>
      </c>
      <c r="N1724" s="35" t="e">
        <f t="shared" si="322"/>
        <v>#REF!</v>
      </c>
      <c r="O1724" s="36" t="e">
        <f t="shared" si="323"/>
        <v>#REF!</v>
      </c>
      <c r="Q1724" s="37">
        <f t="shared" si="315"/>
        <v>0</v>
      </c>
      <c r="R1724" s="38" t="e">
        <f t="shared" si="316"/>
        <v>#REF!</v>
      </c>
      <c r="S1724" s="39" t="e">
        <f t="shared" si="317"/>
        <v>#REF!</v>
      </c>
    </row>
    <row r="1725" spans="1:19" x14ac:dyDescent="0.25">
      <c r="A1725" s="2"/>
      <c r="C1725">
        <f t="shared" si="318"/>
        <v>0</v>
      </c>
      <c r="D1725" s="32" t="e">
        <f t="shared" si="319"/>
        <v>#N/A</v>
      </c>
      <c r="E1725" s="32" t="e">
        <f>Basic!#REF!</f>
        <v>#REF!</v>
      </c>
      <c r="F1725" s="40"/>
      <c r="G1725" s="80">
        <f>IFERROR(VLOOKUP(A1725,HistData!Y:Z,2,FALSE)/100,G1724)</f>
        <v>0.19510000000000002</v>
      </c>
      <c r="H1725" s="80" t="str">
        <f>_xll.BDH($B$1,"IVOL_MONEYNESS",A1725,A1725,"IVOL_MATURITY=MATURITY_1STM","IVOL_MONEYNESS_LEVEL=MONEY_LVL_100_","DTS=H","FACTOR=.01","DAYS=W")</f>
        <v>#N/A Start Date</v>
      </c>
      <c r="I1725" s="81" t="str">
        <f t="shared" si="320"/>
        <v>#N/A Start Date</v>
      </c>
      <c r="J1725" s="34" t="e">
        <f t="shared" si="312"/>
        <v>#REF!</v>
      </c>
      <c r="K1725" s="35" t="e">
        <f t="shared" si="313"/>
        <v>#VALUE!</v>
      </c>
      <c r="L1725" s="35" t="e">
        <f t="shared" si="314"/>
        <v>#REF!</v>
      </c>
      <c r="M1725" s="35" t="e">
        <f t="shared" si="321"/>
        <v>#REF!</v>
      </c>
      <c r="N1725" s="35" t="e">
        <f t="shared" si="322"/>
        <v>#REF!</v>
      </c>
      <c r="O1725" s="36" t="e">
        <f t="shared" si="323"/>
        <v>#REF!</v>
      </c>
      <c r="Q1725" s="37">
        <f t="shared" si="315"/>
        <v>0</v>
      </c>
      <c r="R1725" s="38" t="e">
        <f t="shared" si="316"/>
        <v>#REF!</v>
      </c>
      <c r="S1725" s="39" t="e">
        <f t="shared" si="317"/>
        <v>#REF!</v>
      </c>
    </row>
    <row r="1726" spans="1:19" x14ac:dyDescent="0.25">
      <c r="A1726" s="2"/>
      <c r="C1726">
        <f t="shared" si="318"/>
        <v>0</v>
      </c>
      <c r="D1726" s="32" t="e">
        <f t="shared" si="319"/>
        <v>#N/A</v>
      </c>
      <c r="E1726" s="32" t="e">
        <f>Basic!#REF!</f>
        <v>#REF!</v>
      </c>
      <c r="F1726" s="40"/>
      <c r="G1726" s="80">
        <f>IFERROR(VLOOKUP(A1726,HistData!Y:Z,2,FALSE)/100,G1725)</f>
        <v>0.19510000000000002</v>
      </c>
      <c r="H1726" s="80" t="str">
        <f>_xll.BDH($B$1,"IVOL_MONEYNESS",A1726,A1726,"IVOL_MATURITY=MATURITY_1STM","IVOL_MONEYNESS_LEVEL=MONEY_LVL_100_","DTS=H","FACTOR=.01","DAYS=W")</f>
        <v>#N/A Start Date</v>
      </c>
      <c r="I1726" s="81" t="str">
        <f t="shared" si="320"/>
        <v>#N/A Start Date</v>
      </c>
      <c r="J1726" s="34" t="e">
        <f t="shared" si="312"/>
        <v>#REF!</v>
      </c>
      <c r="K1726" s="35" t="e">
        <f t="shared" si="313"/>
        <v>#VALUE!</v>
      </c>
      <c r="L1726" s="35" t="e">
        <f t="shared" si="314"/>
        <v>#REF!</v>
      </c>
      <c r="M1726" s="35" t="e">
        <f t="shared" si="321"/>
        <v>#REF!</v>
      </c>
      <c r="N1726" s="35" t="e">
        <f t="shared" si="322"/>
        <v>#REF!</v>
      </c>
      <c r="O1726" s="36" t="e">
        <f t="shared" si="323"/>
        <v>#REF!</v>
      </c>
      <c r="Q1726" s="37">
        <f t="shared" si="315"/>
        <v>0</v>
      </c>
      <c r="R1726" s="38" t="e">
        <f t="shared" si="316"/>
        <v>#REF!</v>
      </c>
      <c r="S1726" s="39" t="e">
        <f t="shared" si="317"/>
        <v>#REF!</v>
      </c>
    </row>
    <row r="1727" spans="1:19" x14ac:dyDescent="0.25">
      <c r="A1727" s="2"/>
      <c r="C1727">
        <f t="shared" si="318"/>
        <v>0</v>
      </c>
      <c r="D1727" s="32" t="e">
        <f t="shared" si="319"/>
        <v>#N/A</v>
      </c>
      <c r="E1727" s="32" t="e">
        <f>Basic!#REF!</f>
        <v>#REF!</v>
      </c>
      <c r="F1727" s="40"/>
      <c r="G1727" s="80">
        <f>IFERROR(VLOOKUP(A1727,HistData!Y:Z,2,FALSE)/100,G1726)</f>
        <v>0.19510000000000002</v>
      </c>
      <c r="H1727" s="80" t="str">
        <f>_xll.BDH($B$1,"IVOL_MONEYNESS",A1727,A1727,"IVOL_MATURITY=MATURITY_1STM","IVOL_MONEYNESS_LEVEL=MONEY_LVL_100_","DTS=H","FACTOR=.01","DAYS=W")</f>
        <v>#N/A Start Date</v>
      </c>
      <c r="I1727" s="81" t="str">
        <f t="shared" si="320"/>
        <v>#N/A Start Date</v>
      </c>
      <c r="J1727" s="34" t="e">
        <f t="shared" si="312"/>
        <v>#REF!</v>
      </c>
      <c r="K1727" s="35" t="e">
        <f t="shared" si="313"/>
        <v>#VALUE!</v>
      </c>
      <c r="L1727" s="35" t="e">
        <f t="shared" si="314"/>
        <v>#REF!</v>
      </c>
      <c r="M1727" s="35" t="e">
        <f t="shared" si="321"/>
        <v>#REF!</v>
      </c>
      <c r="N1727" s="35" t="e">
        <f t="shared" si="322"/>
        <v>#REF!</v>
      </c>
      <c r="O1727" s="36" t="e">
        <f t="shared" si="323"/>
        <v>#REF!</v>
      </c>
      <c r="Q1727" s="37">
        <f t="shared" si="315"/>
        <v>0</v>
      </c>
      <c r="R1727" s="38" t="e">
        <f t="shared" si="316"/>
        <v>#REF!</v>
      </c>
      <c r="S1727" s="39" t="e">
        <f t="shared" si="317"/>
        <v>#REF!</v>
      </c>
    </row>
    <row r="1728" spans="1:19" x14ac:dyDescent="0.25">
      <c r="A1728" s="2"/>
      <c r="C1728">
        <f t="shared" si="318"/>
        <v>0</v>
      </c>
      <c r="D1728" s="32" t="e">
        <f t="shared" si="319"/>
        <v>#N/A</v>
      </c>
      <c r="E1728" s="32" t="e">
        <f>Basic!#REF!</f>
        <v>#REF!</v>
      </c>
      <c r="F1728" s="40"/>
      <c r="G1728" s="80">
        <f>IFERROR(VLOOKUP(A1728,HistData!Y:Z,2,FALSE)/100,G1727)</f>
        <v>0.19510000000000002</v>
      </c>
      <c r="H1728" s="80" t="str">
        <f>_xll.BDH($B$1,"IVOL_MONEYNESS",A1728,A1728,"IVOL_MATURITY=MATURITY_1STM","IVOL_MONEYNESS_LEVEL=MONEY_LVL_100_","DTS=H","FACTOR=.01","DAYS=W")</f>
        <v>#N/A Start Date</v>
      </c>
      <c r="I1728" s="81" t="str">
        <f t="shared" si="320"/>
        <v>#N/A Start Date</v>
      </c>
      <c r="J1728" s="34" t="e">
        <f t="shared" si="312"/>
        <v>#REF!</v>
      </c>
      <c r="K1728" s="35" t="e">
        <f t="shared" si="313"/>
        <v>#VALUE!</v>
      </c>
      <c r="L1728" s="35" t="e">
        <f t="shared" si="314"/>
        <v>#REF!</v>
      </c>
      <c r="M1728" s="35" t="e">
        <f t="shared" si="321"/>
        <v>#REF!</v>
      </c>
      <c r="N1728" s="35" t="e">
        <f t="shared" si="322"/>
        <v>#REF!</v>
      </c>
      <c r="O1728" s="36" t="e">
        <f t="shared" si="323"/>
        <v>#REF!</v>
      </c>
      <c r="Q1728" s="37">
        <f t="shared" si="315"/>
        <v>0</v>
      </c>
      <c r="R1728" s="38" t="e">
        <f t="shared" si="316"/>
        <v>#REF!</v>
      </c>
      <c r="S1728" s="39" t="e">
        <f t="shared" si="317"/>
        <v>#REF!</v>
      </c>
    </row>
    <row r="1729" spans="1:19" x14ac:dyDescent="0.25">
      <c r="A1729" s="2"/>
      <c r="C1729">
        <f t="shared" si="318"/>
        <v>0</v>
      </c>
      <c r="D1729" s="32" t="e">
        <f t="shared" si="319"/>
        <v>#N/A</v>
      </c>
      <c r="E1729" s="32" t="e">
        <f>Basic!#REF!</f>
        <v>#REF!</v>
      </c>
      <c r="F1729" s="40"/>
      <c r="G1729" s="80">
        <f>IFERROR(VLOOKUP(A1729,HistData!Y:Z,2,FALSE)/100,G1728)</f>
        <v>0.19510000000000002</v>
      </c>
      <c r="H1729" s="80" t="str">
        <f>_xll.BDH($B$1,"IVOL_MONEYNESS",A1729,A1729,"IVOL_MATURITY=MATURITY_1STM","IVOL_MONEYNESS_LEVEL=MONEY_LVL_100_","DTS=H","FACTOR=.01","DAYS=W")</f>
        <v>#N/A Start Date</v>
      </c>
      <c r="I1729" s="81" t="str">
        <f t="shared" si="320"/>
        <v>#N/A Start Date</v>
      </c>
      <c r="J1729" s="34" t="e">
        <f t="shared" si="312"/>
        <v>#REF!</v>
      </c>
      <c r="K1729" s="35" t="e">
        <f t="shared" si="313"/>
        <v>#VALUE!</v>
      </c>
      <c r="L1729" s="35" t="e">
        <f t="shared" si="314"/>
        <v>#REF!</v>
      </c>
      <c r="M1729" s="35" t="e">
        <f t="shared" si="321"/>
        <v>#REF!</v>
      </c>
      <c r="N1729" s="35" t="e">
        <f t="shared" si="322"/>
        <v>#REF!</v>
      </c>
      <c r="O1729" s="36" t="e">
        <f t="shared" si="323"/>
        <v>#REF!</v>
      </c>
      <c r="Q1729" s="37">
        <f t="shared" si="315"/>
        <v>0</v>
      </c>
      <c r="R1729" s="38" t="e">
        <f t="shared" si="316"/>
        <v>#REF!</v>
      </c>
      <c r="S1729" s="39" t="e">
        <f t="shared" si="317"/>
        <v>#REF!</v>
      </c>
    </row>
    <row r="1730" spans="1:19" x14ac:dyDescent="0.25">
      <c r="A1730" s="2"/>
      <c r="C1730">
        <f t="shared" si="318"/>
        <v>0</v>
      </c>
      <c r="D1730" s="32" t="e">
        <f t="shared" si="319"/>
        <v>#N/A</v>
      </c>
      <c r="E1730" s="32" t="e">
        <f>Basic!#REF!</f>
        <v>#REF!</v>
      </c>
      <c r="F1730" s="40"/>
      <c r="G1730" s="80">
        <f>IFERROR(VLOOKUP(A1730,HistData!Y:Z,2,FALSE)/100,G1729)</f>
        <v>0.19510000000000002</v>
      </c>
      <c r="H1730" s="80" t="str">
        <f>_xll.BDH($B$1,"IVOL_MONEYNESS",A1730,A1730,"IVOL_MATURITY=MATURITY_1STM","IVOL_MONEYNESS_LEVEL=MONEY_LVL_100_","DTS=H","FACTOR=.01","DAYS=W")</f>
        <v>#N/A Start Date</v>
      </c>
      <c r="I1730" s="81" t="str">
        <f t="shared" si="320"/>
        <v>#N/A Start Date</v>
      </c>
      <c r="J1730" s="34" t="e">
        <f t="shared" si="312"/>
        <v>#REF!</v>
      </c>
      <c r="K1730" s="35" t="e">
        <f t="shared" si="313"/>
        <v>#VALUE!</v>
      </c>
      <c r="L1730" s="35" t="e">
        <f t="shared" si="314"/>
        <v>#REF!</v>
      </c>
      <c r="M1730" s="35" t="e">
        <f t="shared" si="321"/>
        <v>#REF!</v>
      </c>
      <c r="N1730" s="35" t="e">
        <f t="shared" si="322"/>
        <v>#REF!</v>
      </c>
      <c r="O1730" s="36" t="e">
        <f t="shared" si="323"/>
        <v>#REF!</v>
      </c>
      <c r="Q1730" s="37">
        <f t="shared" si="315"/>
        <v>0</v>
      </c>
      <c r="R1730" s="38" t="e">
        <f t="shared" si="316"/>
        <v>#REF!</v>
      </c>
      <c r="S1730" s="39" t="e">
        <f t="shared" si="317"/>
        <v>#REF!</v>
      </c>
    </row>
    <row r="1731" spans="1:19" x14ac:dyDescent="0.25">
      <c r="A1731" s="2"/>
      <c r="C1731">
        <f t="shared" si="318"/>
        <v>0</v>
      </c>
      <c r="D1731" s="32" t="e">
        <f t="shared" si="319"/>
        <v>#N/A</v>
      </c>
      <c r="E1731" s="32" t="e">
        <f>Basic!#REF!</f>
        <v>#REF!</v>
      </c>
      <c r="F1731" s="40"/>
      <c r="G1731" s="80">
        <f>IFERROR(VLOOKUP(A1731,HistData!Y:Z,2,FALSE)/100,G1730)</f>
        <v>0.19510000000000002</v>
      </c>
      <c r="H1731" s="80" t="str">
        <f>_xll.BDH($B$1,"IVOL_MONEYNESS",A1731,A1731,"IVOL_MATURITY=MATURITY_1STM","IVOL_MONEYNESS_LEVEL=MONEY_LVL_100_","DTS=H","FACTOR=.01","DAYS=W")</f>
        <v>#N/A Start Date</v>
      </c>
      <c r="I1731" s="81" t="str">
        <f t="shared" si="320"/>
        <v>#N/A Start Date</v>
      </c>
      <c r="J1731" s="34" t="e">
        <f t="shared" si="312"/>
        <v>#REF!</v>
      </c>
      <c r="K1731" s="35" t="e">
        <f t="shared" si="313"/>
        <v>#VALUE!</v>
      </c>
      <c r="L1731" s="35" t="e">
        <f t="shared" si="314"/>
        <v>#REF!</v>
      </c>
      <c r="M1731" s="35" t="e">
        <f t="shared" si="321"/>
        <v>#REF!</v>
      </c>
      <c r="N1731" s="35" t="e">
        <f t="shared" si="322"/>
        <v>#REF!</v>
      </c>
      <c r="O1731" s="36" t="e">
        <f t="shared" si="323"/>
        <v>#REF!</v>
      </c>
      <c r="Q1731" s="37">
        <f t="shared" si="315"/>
        <v>0</v>
      </c>
      <c r="R1731" s="38" t="e">
        <f t="shared" si="316"/>
        <v>#REF!</v>
      </c>
      <c r="S1731" s="39" t="e">
        <f t="shared" si="317"/>
        <v>#REF!</v>
      </c>
    </row>
    <row r="1732" spans="1:19" x14ac:dyDescent="0.25">
      <c r="A1732" s="2"/>
      <c r="C1732">
        <f t="shared" si="318"/>
        <v>0</v>
      </c>
      <c r="D1732" s="32" t="e">
        <f t="shared" si="319"/>
        <v>#N/A</v>
      </c>
      <c r="E1732" s="32" t="e">
        <f>Basic!#REF!</f>
        <v>#REF!</v>
      </c>
      <c r="F1732" s="40"/>
      <c r="G1732" s="80">
        <f>IFERROR(VLOOKUP(A1732,HistData!Y:Z,2,FALSE)/100,G1731)</f>
        <v>0.19510000000000002</v>
      </c>
      <c r="H1732" s="80" t="str">
        <f>_xll.BDH($B$1,"IVOL_MONEYNESS",A1732,A1732,"IVOL_MATURITY=MATURITY_1STM","IVOL_MONEYNESS_LEVEL=MONEY_LVL_100_","DTS=H","FACTOR=.01","DAYS=W")</f>
        <v>#N/A Start Date</v>
      </c>
      <c r="I1732" s="81" t="str">
        <f t="shared" si="320"/>
        <v>#N/A Start Date</v>
      </c>
      <c r="J1732" s="34" t="e">
        <f t="shared" si="312"/>
        <v>#REF!</v>
      </c>
      <c r="K1732" s="35" t="e">
        <f t="shared" si="313"/>
        <v>#VALUE!</v>
      </c>
      <c r="L1732" s="35" t="e">
        <f t="shared" si="314"/>
        <v>#REF!</v>
      </c>
      <c r="M1732" s="35" t="e">
        <f t="shared" si="321"/>
        <v>#REF!</v>
      </c>
      <c r="N1732" s="35" t="e">
        <f t="shared" si="322"/>
        <v>#REF!</v>
      </c>
      <c r="O1732" s="36" t="e">
        <f t="shared" si="323"/>
        <v>#REF!</v>
      </c>
      <c r="Q1732" s="37">
        <f t="shared" si="315"/>
        <v>0</v>
      </c>
      <c r="R1732" s="38" t="e">
        <f t="shared" si="316"/>
        <v>#REF!</v>
      </c>
      <c r="S1732" s="39" t="e">
        <f t="shared" si="317"/>
        <v>#REF!</v>
      </c>
    </row>
    <row r="1733" spans="1:19" x14ac:dyDescent="0.25">
      <c r="A1733" s="2"/>
      <c r="C1733">
        <f t="shared" si="318"/>
        <v>0</v>
      </c>
      <c r="D1733" s="32" t="e">
        <f t="shared" si="319"/>
        <v>#N/A</v>
      </c>
      <c r="E1733" s="32" t="e">
        <f>Basic!#REF!</f>
        <v>#REF!</v>
      </c>
      <c r="F1733" s="40"/>
      <c r="G1733" s="80">
        <f>IFERROR(VLOOKUP(A1733,HistData!Y:Z,2,FALSE)/100,G1732)</f>
        <v>0.19510000000000002</v>
      </c>
      <c r="H1733" s="80" t="str">
        <f>_xll.BDH($B$1,"IVOL_MONEYNESS",A1733,A1733,"IVOL_MATURITY=MATURITY_1STM","IVOL_MONEYNESS_LEVEL=MONEY_LVL_100_","DTS=H","FACTOR=.01","DAYS=W")</f>
        <v>#N/A Start Date</v>
      </c>
      <c r="I1733" s="81" t="str">
        <f t="shared" si="320"/>
        <v>#N/A Start Date</v>
      </c>
      <c r="J1733" s="34" t="e">
        <f t="shared" si="312"/>
        <v>#REF!</v>
      </c>
      <c r="K1733" s="35" t="e">
        <f t="shared" si="313"/>
        <v>#VALUE!</v>
      </c>
      <c r="L1733" s="35" t="e">
        <f t="shared" si="314"/>
        <v>#REF!</v>
      </c>
      <c r="M1733" s="35" t="e">
        <f t="shared" si="321"/>
        <v>#REF!</v>
      </c>
      <c r="N1733" s="35" t="e">
        <f t="shared" si="322"/>
        <v>#REF!</v>
      </c>
      <c r="O1733" s="36" t="e">
        <f t="shared" si="323"/>
        <v>#REF!</v>
      </c>
      <c r="Q1733" s="37">
        <f t="shared" si="315"/>
        <v>0</v>
      </c>
      <c r="R1733" s="38" t="e">
        <f t="shared" si="316"/>
        <v>#REF!</v>
      </c>
      <c r="S1733" s="39" t="e">
        <f t="shared" si="317"/>
        <v>#REF!</v>
      </c>
    </row>
    <row r="1734" spans="1:19" x14ac:dyDescent="0.25">
      <c r="A1734" s="2"/>
      <c r="C1734">
        <f t="shared" si="318"/>
        <v>0</v>
      </c>
      <c r="D1734" s="32" t="e">
        <f t="shared" si="319"/>
        <v>#N/A</v>
      </c>
      <c r="E1734" s="32" t="e">
        <f>Basic!#REF!</f>
        <v>#REF!</v>
      </c>
      <c r="F1734" s="40"/>
      <c r="G1734" s="80">
        <f>IFERROR(VLOOKUP(A1734,HistData!Y:Z,2,FALSE)/100,G1733)</f>
        <v>0.19510000000000002</v>
      </c>
      <c r="H1734" s="80" t="str">
        <f>_xll.BDH($B$1,"IVOL_MONEYNESS",A1734,A1734,"IVOL_MATURITY=MATURITY_1STM","IVOL_MONEYNESS_LEVEL=MONEY_LVL_100_","DTS=H","FACTOR=.01","DAYS=W")</f>
        <v>#N/A Start Date</v>
      </c>
      <c r="I1734" s="81" t="str">
        <f t="shared" si="320"/>
        <v>#N/A Start Date</v>
      </c>
      <c r="J1734" s="34" t="e">
        <f t="shared" ref="J1734:J1797" si="324">++E1734*EXP(-F1734*(D1734/365))</f>
        <v>#REF!</v>
      </c>
      <c r="K1734" s="35" t="e">
        <f t="shared" ref="K1734:K1797" si="325">+I1734*(D1734/365)^0.5</f>
        <v>#VALUE!</v>
      </c>
      <c r="L1734" s="35" t="e">
        <f t="shared" ref="L1734:L1797" si="326">++(LN(B1734/E1734)+(F1734+I1734*I1734/2)*(D1734/365))/(I1734*(D1734/365)^0.5)</f>
        <v>#REF!</v>
      </c>
      <c r="M1734" s="35" t="e">
        <f t="shared" si="321"/>
        <v>#REF!</v>
      </c>
      <c r="N1734" s="35" t="e">
        <f t="shared" si="322"/>
        <v>#REF!</v>
      </c>
      <c r="O1734" s="36" t="e">
        <f t="shared" si="323"/>
        <v>#REF!</v>
      </c>
      <c r="Q1734" s="37">
        <f t="shared" ref="Q1734:Q1797" si="327">A1734</f>
        <v>0</v>
      </c>
      <c r="R1734" s="38" t="e">
        <f t="shared" ref="R1734:R1797" si="328">+N1734*B1734-O1734</f>
        <v>#REF!</v>
      </c>
      <c r="S1734" s="39" t="e">
        <f t="shared" ref="S1734:S1797" si="329">+R1734+J1734-B1734</f>
        <v>#REF!</v>
      </c>
    </row>
    <row r="1735" spans="1:19" x14ac:dyDescent="0.25">
      <c r="A1735" s="2"/>
      <c r="C1735">
        <f t="shared" ref="C1735:C1798" si="330">IF(AND(DAY(A1735)&gt;=15,DAY(A1735)&lt;=21,WEEKDAY(A1735)-1=5),1,0)</f>
        <v>0</v>
      </c>
      <c r="D1735" s="32" t="e">
        <f t="shared" ref="D1735:D1798" si="331">MATCH(1,C1736:C1779,0)</f>
        <v>#N/A</v>
      </c>
      <c r="E1735" s="32" t="e">
        <f>Basic!#REF!</f>
        <v>#REF!</v>
      </c>
      <c r="F1735" s="40"/>
      <c r="G1735" s="80">
        <f>IFERROR(VLOOKUP(A1735,HistData!Y:Z,2,FALSE)/100,G1734)</f>
        <v>0.19510000000000002</v>
      </c>
      <c r="H1735" s="80" t="str">
        <f>_xll.BDH($B$1,"IVOL_MONEYNESS",A1735,A1735,"IVOL_MATURITY=MATURITY_1STM","IVOL_MONEYNESS_LEVEL=MONEY_LVL_100_","DTS=H","FACTOR=.01","DAYS=W")</f>
        <v>#N/A Start Date</v>
      </c>
      <c r="I1735" s="81" t="str">
        <f t="shared" ref="I1735:I1798" si="332">H1735</f>
        <v>#N/A Start Date</v>
      </c>
      <c r="J1735" s="34" t="e">
        <f t="shared" si="324"/>
        <v>#REF!</v>
      </c>
      <c r="K1735" s="35" t="e">
        <f t="shared" si="325"/>
        <v>#VALUE!</v>
      </c>
      <c r="L1735" s="35" t="e">
        <f t="shared" si="326"/>
        <v>#REF!</v>
      </c>
      <c r="M1735" s="35" t="e">
        <f t="shared" ref="M1735:M1798" si="333">+L1735-K1735</f>
        <v>#REF!</v>
      </c>
      <c r="N1735" s="35" t="e">
        <f t="shared" ref="N1735:N1798" si="334">NORMDIST(L1735,0,1,TRUE)</f>
        <v>#REF!</v>
      </c>
      <c r="O1735" s="36" t="e">
        <f t="shared" ref="O1735:O1798" si="335">NORMDIST(M1735,0,1,TRUE)*J1735</f>
        <v>#REF!</v>
      </c>
      <c r="Q1735" s="37">
        <f t="shared" si="327"/>
        <v>0</v>
      </c>
      <c r="R1735" s="38" t="e">
        <f t="shared" si="328"/>
        <v>#REF!</v>
      </c>
      <c r="S1735" s="39" t="e">
        <f t="shared" si="329"/>
        <v>#REF!</v>
      </c>
    </row>
    <row r="1736" spans="1:19" x14ac:dyDescent="0.25">
      <c r="A1736" s="2"/>
      <c r="C1736">
        <f t="shared" si="330"/>
        <v>0</v>
      </c>
      <c r="D1736" s="32" t="e">
        <f t="shared" si="331"/>
        <v>#N/A</v>
      </c>
      <c r="E1736" s="32" t="e">
        <f>Basic!#REF!</f>
        <v>#REF!</v>
      </c>
      <c r="F1736" s="40"/>
      <c r="G1736" s="80">
        <f>IFERROR(VLOOKUP(A1736,HistData!Y:Z,2,FALSE)/100,G1735)</f>
        <v>0.19510000000000002</v>
      </c>
      <c r="H1736" s="80" t="str">
        <f>_xll.BDH($B$1,"IVOL_MONEYNESS",A1736,A1736,"IVOL_MATURITY=MATURITY_1STM","IVOL_MONEYNESS_LEVEL=MONEY_LVL_100_","DTS=H","FACTOR=.01","DAYS=W")</f>
        <v>#N/A Start Date</v>
      </c>
      <c r="I1736" s="81" t="str">
        <f t="shared" si="332"/>
        <v>#N/A Start Date</v>
      </c>
      <c r="J1736" s="34" t="e">
        <f t="shared" si="324"/>
        <v>#REF!</v>
      </c>
      <c r="K1736" s="35" t="e">
        <f t="shared" si="325"/>
        <v>#VALUE!</v>
      </c>
      <c r="L1736" s="35" t="e">
        <f t="shared" si="326"/>
        <v>#REF!</v>
      </c>
      <c r="M1736" s="35" t="e">
        <f t="shared" si="333"/>
        <v>#REF!</v>
      </c>
      <c r="N1736" s="35" t="e">
        <f t="shared" si="334"/>
        <v>#REF!</v>
      </c>
      <c r="O1736" s="36" t="e">
        <f t="shared" si="335"/>
        <v>#REF!</v>
      </c>
      <c r="Q1736" s="37">
        <f t="shared" si="327"/>
        <v>0</v>
      </c>
      <c r="R1736" s="38" t="e">
        <f t="shared" si="328"/>
        <v>#REF!</v>
      </c>
      <c r="S1736" s="39" t="e">
        <f t="shared" si="329"/>
        <v>#REF!</v>
      </c>
    </row>
    <row r="1737" spans="1:19" x14ac:dyDescent="0.25">
      <c r="A1737" s="2"/>
      <c r="C1737">
        <f t="shared" si="330"/>
        <v>0</v>
      </c>
      <c r="D1737" s="32" t="e">
        <f t="shared" si="331"/>
        <v>#N/A</v>
      </c>
      <c r="E1737" s="32" t="e">
        <f>Basic!#REF!</f>
        <v>#REF!</v>
      </c>
      <c r="F1737" s="40"/>
      <c r="G1737" s="80">
        <f>IFERROR(VLOOKUP(A1737,HistData!Y:Z,2,FALSE)/100,G1736)</f>
        <v>0.19510000000000002</v>
      </c>
      <c r="H1737" s="80" t="str">
        <f>_xll.BDH($B$1,"IVOL_MONEYNESS",A1737,A1737,"IVOL_MATURITY=MATURITY_1STM","IVOL_MONEYNESS_LEVEL=MONEY_LVL_100_","DTS=H","FACTOR=.01","DAYS=W")</f>
        <v>#N/A Start Date</v>
      </c>
      <c r="I1737" s="81" t="str">
        <f t="shared" si="332"/>
        <v>#N/A Start Date</v>
      </c>
      <c r="J1737" s="34" t="e">
        <f t="shared" si="324"/>
        <v>#REF!</v>
      </c>
      <c r="K1737" s="35" t="e">
        <f t="shared" si="325"/>
        <v>#VALUE!</v>
      </c>
      <c r="L1737" s="35" t="e">
        <f t="shared" si="326"/>
        <v>#REF!</v>
      </c>
      <c r="M1737" s="35" t="e">
        <f t="shared" si="333"/>
        <v>#REF!</v>
      </c>
      <c r="N1737" s="35" t="e">
        <f t="shared" si="334"/>
        <v>#REF!</v>
      </c>
      <c r="O1737" s="36" t="e">
        <f t="shared" si="335"/>
        <v>#REF!</v>
      </c>
      <c r="Q1737" s="37">
        <f t="shared" si="327"/>
        <v>0</v>
      </c>
      <c r="R1737" s="38" t="e">
        <f t="shared" si="328"/>
        <v>#REF!</v>
      </c>
      <c r="S1737" s="39" t="e">
        <f t="shared" si="329"/>
        <v>#REF!</v>
      </c>
    </row>
    <row r="1738" spans="1:19" x14ac:dyDescent="0.25">
      <c r="A1738" s="2"/>
      <c r="C1738">
        <f t="shared" si="330"/>
        <v>0</v>
      </c>
      <c r="D1738" s="32" t="e">
        <f t="shared" si="331"/>
        <v>#N/A</v>
      </c>
      <c r="E1738" s="32" t="e">
        <f>Basic!#REF!</f>
        <v>#REF!</v>
      </c>
      <c r="F1738" s="40"/>
      <c r="G1738" s="80">
        <f>IFERROR(VLOOKUP(A1738,HistData!Y:Z,2,FALSE)/100,G1737)</f>
        <v>0.19510000000000002</v>
      </c>
      <c r="H1738" s="80" t="str">
        <f>_xll.BDH($B$1,"IVOL_MONEYNESS",A1738,A1738,"IVOL_MATURITY=MATURITY_1STM","IVOL_MONEYNESS_LEVEL=MONEY_LVL_100_","DTS=H","FACTOR=.01","DAYS=W")</f>
        <v>#N/A Start Date</v>
      </c>
      <c r="I1738" s="81" t="str">
        <f t="shared" si="332"/>
        <v>#N/A Start Date</v>
      </c>
      <c r="J1738" s="34" t="e">
        <f t="shared" si="324"/>
        <v>#REF!</v>
      </c>
      <c r="K1738" s="35" t="e">
        <f t="shared" si="325"/>
        <v>#VALUE!</v>
      </c>
      <c r="L1738" s="35" t="e">
        <f t="shared" si="326"/>
        <v>#REF!</v>
      </c>
      <c r="M1738" s="35" t="e">
        <f t="shared" si="333"/>
        <v>#REF!</v>
      </c>
      <c r="N1738" s="35" t="e">
        <f t="shared" si="334"/>
        <v>#REF!</v>
      </c>
      <c r="O1738" s="36" t="e">
        <f t="shared" si="335"/>
        <v>#REF!</v>
      </c>
      <c r="Q1738" s="37">
        <f t="shared" si="327"/>
        <v>0</v>
      </c>
      <c r="R1738" s="38" t="e">
        <f t="shared" si="328"/>
        <v>#REF!</v>
      </c>
      <c r="S1738" s="39" t="e">
        <f t="shared" si="329"/>
        <v>#REF!</v>
      </c>
    </row>
    <row r="1739" spans="1:19" x14ac:dyDescent="0.25">
      <c r="A1739" s="2"/>
      <c r="C1739">
        <f t="shared" si="330"/>
        <v>0</v>
      </c>
      <c r="D1739" s="32" t="e">
        <f t="shared" si="331"/>
        <v>#N/A</v>
      </c>
      <c r="E1739" s="32" t="e">
        <f>Basic!#REF!</f>
        <v>#REF!</v>
      </c>
      <c r="F1739" s="40"/>
      <c r="G1739" s="80">
        <f>IFERROR(VLOOKUP(A1739,HistData!Y:Z,2,FALSE)/100,G1738)</f>
        <v>0.19510000000000002</v>
      </c>
      <c r="H1739" s="80" t="str">
        <f>_xll.BDH($B$1,"IVOL_MONEYNESS",A1739,A1739,"IVOL_MATURITY=MATURITY_1STM","IVOL_MONEYNESS_LEVEL=MONEY_LVL_100_","DTS=H","FACTOR=.01","DAYS=W")</f>
        <v>#N/A Start Date</v>
      </c>
      <c r="I1739" s="81" t="str">
        <f t="shared" si="332"/>
        <v>#N/A Start Date</v>
      </c>
      <c r="J1739" s="34" t="e">
        <f t="shared" si="324"/>
        <v>#REF!</v>
      </c>
      <c r="K1739" s="35" t="e">
        <f t="shared" si="325"/>
        <v>#VALUE!</v>
      </c>
      <c r="L1739" s="35" t="e">
        <f t="shared" si="326"/>
        <v>#REF!</v>
      </c>
      <c r="M1739" s="35" t="e">
        <f t="shared" si="333"/>
        <v>#REF!</v>
      </c>
      <c r="N1739" s="35" t="e">
        <f t="shared" si="334"/>
        <v>#REF!</v>
      </c>
      <c r="O1739" s="36" t="e">
        <f t="shared" si="335"/>
        <v>#REF!</v>
      </c>
      <c r="Q1739" s="37">
        <f t="shared" si="327"/>
        <v>0</v>
      </c>
      <c r="R1739" s="38" t="e">
        <f t="shared" si="328"/>
        <v>#REF!</v>
      </c>
      <c r="S1739" s="39" t="e">
        <f t="shared" si="329"/>
        <v>#REF!</v>
      </c>
    </row>
    <row r="1740" spans="1:19" x14ac:dyDescent="0.25">
      <c r="A1740" s="2"/>
      <c r="C1740">
        <f t="shared" si="330"/>
        <v>0</v>
      </c>
      <c r="D1740" s="32" t="e">
        <f t="shared" si="331"/>
        <v>#N/A</v>
      </c>
      <c r="E1740" s="32" t="e">
        <f>Basic!#REF!</f>
        <v>#REF!</v>
      </c>
      <c r="F1740" s="40"/>
      <c r="G1740" s="80">
        <f>IFERROR(VLOOKUP(A1740,HistData!Y:Z,2,FALSE)/100,G1739)</f>
        <v>0.19510000000000002</v>
      </c>
      <c r="H1740" s="80" t="str">
        <f>_xll.BDH($B$1,"IVOL_MONEYNESS",A1740,A1740,"IVOL_MATURITY=MATURITY_1STM","IVOL_MONEYNESS_LEVEL=MONEY_LVL_100_","DTS=H","FACTOR=.01","DAYS=W")</f>
        <v>#N/A Start Date</v>
      </c>
      <c r="I1740" s="81" t="str">
        <f t="shared" si="332"/>
        <v>#N/A Start Date</v>
      </c>
      <c r="J1740" s="34" t="e">
        <f t="shared" si="324"/>
        <v>#REF!</v>
      </c>
      <c r="K1740" s="35" t="e">
        <f t="shared" si="325"/>
        <v>#VALUE!</v>
      </c>
      <c r="L1740" s="35" t="e">
        <f t="shared" si="326"/>
        <v>#REF!</v>
      </c>
      <c r="M1740" s="35" t="e">
        <f t="shared" si="333"/>
        <v>#REF!</v>
      </c>
      <c r="N1740" s="35" t="e">
        <f t="shared" si="334"/>
        <v>#REF!</v>
      </c>
      <c r="O1740" s="36" t="e">
        <f t="shared" si="335"/>
        <v>#REF!</v>
      </c>
      <c r="Q1740" s="37">
        <f t="shared" si="327"/>
        <v>0</v>
      </c>
      <c r="R1740" s="38" t="e">
        <f t="shared" si="328"/>
        <v>#REF!</v>
      </c>
      <c r="S1740" s="39" t="e">
        <f t="shared" si="329"/>
        <v>#REF!</v>
      </c>
    </row>
    <row r="1741" spans="1:19" x14ac:dyDescent="0.25">
      <c r="A1741" s="2"/>
      <c r="C1741">
        <f t="shared" si="330"/>
        <v>0</v>
      </c>
      <c r="D1741" s="32" t="e">
        <f t="shared" si="331"/>
        <v>#N/A</v>
      </c>
      <c r="E1741" s="32" t="e">
        <f>Basic!#REF!</f>
        <v>#REF!</v>
      </c>
      <c r="F1741" s="40"/>
      <c r="G1741" s="80">
        <f>IFERROR(VLOOKUP(A1741,HistData!Y:Z,2,FALSE)/100,G1740)</f>
        <v>0.19510000000000002</v>
      </c>
      <c r="H1741" s="80" t="str">
        <f>_xll.BDH($B$1,"IVOL_MONEYNESS",A1741,A1741,"IVOL_MATURITY=MATURITY_1STM","IVOL_MONEYNESS_LEVEL=MONEY_LVL_100_","DTS=H","FACTOR=.01","DAYS=W")</f>
        <v>#N/A Start Date</v>
      </c>
      <c r="I1741" s="81" t="str">
        <f t="shared" si="332"/>
        <v>#N/A Start Date</v>
      </c>
      <c r="J1741" s="34" t="e">
        <f t="shared" si="324"/>
        <v>#REF!</v>
      </c>
      <c r="K1741" s="35" t="e">
        <f t="shared" si="325"/>
        <v>#VALUE!</v>
      </c>
      <c r="L1741" s="35" t="e">
        <f t="shared" si="326"/>
        <v>#REF!</v>
      </c>
      <c r="M1741" s="35" t="e">
        <f t="shared" si="333"/>
        <v>#REF!</v>
      </c>
      <c r="N1741" s="35" t="e">
        <f t="shared" si="334"/>
        <v>#REF!</v>
      </c>
      <c r="O1741" s="36" t="e">
        <f t="shared" si="335"/>
        <v>#REF!</v>
      </c>
      <c r="Q1741" s="37">
        <f t="shared" si="327"/>
        <v>0</v>
      </c>
      <c r="R1741" s="38" t="e">
        <f t="shared" si="328"/>
        <v>#REF!</v>
      </c>
      <c r="S1741" s="39" t="e">
        <f t="shared" si="329"/>
        <v>#REF!</v>
      </c>
    </row>
    <row r="1742" spans="1:19" x14ac:dyDescent="0.25">
      <c r="A1742" s="2"/>
      <c r="C1742">
        <f t="shared" si="330"/>
        <v>0</v>
      </c>
      <c r="D1742" s="32" t="e">
        <f t="shared" si="331"/>
        <v>#N/A</v>
      </c>
      <c r="E1742" s="32" t="e">
        <f>Basic!#REF!</f>
        <v>#REF!</v>
      </c>
      <c r="F1742" s="40"/>
      <c r="G1742" s="80">
        <f>IFERROR(VLOOKUP(A1742,HistData!Y:Z,2,FALSE)/100,G1741)</f>
        <v>0.19510000000000002</v>
      </c>
      <c r="H1742" s="80" t="str">
        <f>_xll.BDH($B$1,"IVOL_MONEYNESS",A1742,A1742,"IVOL_MATURITY=MATURITY_1STM","IVOL_MONEYNESS_LEVEL=MONEY_LVL_100_","DTS=H","FACTOR=.01","DAYS=W")</f>
        <v>#N/A Start Date</v>
      </c>
      <c r="I1742" s="81" t="str">
        <f t="shared" si="332"/>
        <v>#N/A Start Date</v>
      </c>
      <c r="J1742" s="34" t="e">
        <f t="shared" si="324"/>
        <v>#REF!</v>
      </c>
      <c r="K1742" s="35" t="e">
        <f t="shared" si="325"/>
        <v>#VALUE!</v>
      </c>
      <c r="L1742" s="35" t="e">
        <f t="shared" si="326"/>
        <v>#REF!</v>
      </c>
      <c r="M1742" s="35" t="e">
        <f t="shared" si="333"/>
        <v>#REF!</v>
      </c>
      <c r="N1742" s="35" t="e">
        <f t="shared" si="334"/>
        <v>#REF!</v>
      </c>
      <c r="O1742" s="36" t="e">
        <f t="shared" si="335"/>
        <v>#REF!</v>
      </c>
      <c r="Q1742" s="37">
        <f t="shared" si="327"/>
        <v>0</v>
      </c>
      <c r="R1742" s="38" t="e">
        <f t="shared" si="328"/>
        <v>#REF!</v>
      </c>
      <c r="S1742" s="39" t="e">
        <f t="shared" si="329"/>
        <v>#REF!</v>
      </c>
    </row>
    <row r="1743" spans="1:19" x14ac:dyDescent="0.25">
      <c r="A1743" s="2"/>
      <c r="C1743">
        <f t="shared" si="330"/>
        <v>0</v>
      </c>
      <c r="D1743" s="32" t="e">
        <f t="shared" si="331"/>
        <v>#N/A</v>
      </c>
      <c r="E1743" s="32" t="e">
        <f>Basic!#REF!</f>
        <v>#REF!</v>
      </c>
      <c r="F1743" s="40"/>
      <c r="G1743" s="80">
        <f>IFERROR(VLOOKUP(A1743,HistData!Y:Z,2,FALSE)/100,G1742)</f>
        <v>0.19510000000000002</v>
      </c>
      <c r="H1743" s="80" t="str">
        <f>_xll.BDH($B$1,"IVOL_MONEYNESS",A1743,A1743,"IVOL_MATURITY=MATURITY_1STM","IVOL_MONEYNESS_LEVEL=MONEY_LVL_100_","DTS=H","FACTOR=.01","DAYS=W")</f>
        <v>#N/A Start Date</v>
      </c>
      <c r="I1743" s="81" t="str">
        <f t="shared" si="332"/>
        <v>#N/A Start Date</v>
      </c>
      <c r="J1743" s="34" t="e">
        <f t="shared" si="324"/>
        <v>#REF!</v>
      </c>
      <c r="K1743" s="35" t="e">
        <f t="shared" si="325"/>
        <v>#VALUE!</v>
      </c>
      <c r="L1743" s="35" t="e">
        <f t="shared" si="326"/>
        <v>#REF!</v>
      </c>
      <c r="M1743" s="35" t="e">
        <f t="shared" si="333"/>
        <v>#REF!</v>
      </c>
      <c r="N1743" s="35" t="e">
        <f t="shared" si="334"/>
        <v>#REF!</v>
      </c>
      <c r="O1743" s="36" t="e">
        <f t="shared" si="335"/>
        <v>#REF!</v>
      </c>
      <c r="Q1743" s="37">
        <f t="shared" si="327"/>
        <v>0</v>
      </c>
      <c r="R1743" s="38" t="e">
        <f t="shared" si="328"/>
        <v>#REF!</v>
      </c>
      <c r="S1743" s="39" t="e">
        <f t="shared" si="329"/>
        <v>#REF!</v>
      </c>
    </row>
    <row r="1744" spans="1:19" x14ac:dyDescent="0.25">
      <c r="A1744" s="2"/>
      <c r="C1744">
        <f t="shared" si="330"/>
        <v>0</v>
      </c>
      <c r="D1744" s="32" t="e">
        <f t="shared" si="331"/>
        <v>#N/A</v>
      </c>
      <c r="E1744" s="32" t="e">
        <f>Basic!#REF!</f>
        <v>#REF!</v>
      </c>
      <c r="F1744" s="40"/>
      <c r="G1744" s="80">
        <f>IFERROR(VLOOKUP(A1744,HistData!Y:Z,2,FALSE)/100,G1743)</f>
        <v>0.19510000000000002</v>
      </c>
      <c r="H1744" s="80" t="str">
        <f>_xll.BDH($B$1,"IVOL_MONEYNESS",A1744,A1744,"IVOL_MATURITY=MATURITY_1STM","IVOL_MONEYNESS_LEVEL=MONEY_LVL_100_","DTS=H","FACTOR=.01","DAYS=W")</f>
        <v>#N/A Start Date</v>
      </c>
      <c r="I1744" s="81" t="str">
        <f t="shared" si="332"/>
        <v>#N/A Start Date</v>
      </c>
      <c r="J1744" s="34" t="e">
        <f t="shared" si="324"/>
        <v>#REF!</v>
      </c>
      <c r="K1744" s="35" t="e">
        <f t="shared" si="325"/>
        <v>#VALUE!</v>
      </c>
      <c r="L1744" s="35" t="e">
        <f t="shared" si="326"/>
        <v>#REF!</v>
      </c>
      <c r="M1744" s="35" t="e">
        <f t="shared" si="333"/>
        <v>#REF!</v>
      </c>
      <c r="N1744" s="35" t="e">
        <f t="shared" si="334"/>
        <v>#REF!</v>
      </c>
      <c r="O1744" s="36" t="e">
        <f t="shared" si="335"/>
        <v>#REF!</v>
      </c>
      <c r="Q1744" s="37">
        <f t="shared" si="327"/>
        <v>0</v>
      </c>
      <c r="R1744" s="38" t="e">
        <f t="shared" si="328"/>
        <v>#REF!</v>
      </c>
      <c r="S1744" s="39" t="e">
        <f t="shared" si="329"/>
        <v>#REF!</v>
      </c>
    </row>
    <row r="1745" spans="1:19" x14ac:dyDescent="0.25">
      <c r="A1745" s="2"/>
      <c r="C1745">
        <f t="shared" si="330"/>
        <v>0</v>
      </c>
      <c r="D1745" s="32" t="e">
        <f t="shared" si="331"/>
        <v>#N/A</v>
      </c>
      <c r="E1745" s="32" t="e">
        <f>Basic!#REF!</f>
        <v>#REF!</v>
      </c>
      <c r="F1745" s="40"/>
      <c r="G1745" s="80">
        <f>IFERROR(VLOOKUP(A1745,HistData!Y:Z,2,FALSE)/100,G1744)</f>
        <v>0.19510000000000002</v>
      </c>
      <c r="H1745" s="80" t="str">
        <f>_xll.BDH($B$1,"IVOL_MONEYNESS",A1745,A1745,"IVOL_MATURITY=MATURITY_1STM","IVOL_MONEYNESS_LEVEL=MONEY_LVL_100_","DTS=H","FACTOR=.01","DAYS=W")</f>
        <v>#N/A Start Date</v>
      </c>
      <c r="I1745" s="81" t="str">
        <f t="shared" si="332"/>
        <v>#N/A Start Date</v>
      </c>
      <c r="J1745" s="34" t="e">
        <f t="shared" si="324"/>
        <v>#REF!</v>
      </c>
      <c r="K1745" s="35" t="e">
        <f t="shared" si="325"/>
        <v>#VALUE!</v>
      </c>
      <c r="L1745" s="35" t="e">
        <f t="shared" si="326"/>
        <v>#REF!</v>
      </c>
      <c r="M1745" s="35" t="e">
        <f t="shared" si="333"/>
        <v>#REF!</v>
      </c>
      <c r="N1745" s="35" t="e">
        <f t="shared" si="334"/>
        <v>#REF!</v>
      </c>
      <c r="O1745" s="36" t="e">
        <f t="shared" si="335"/>
        <v>#REF!</v>
      </c>
      <c r="Q1745" s="37">
        <f t="shared" si="327"/>
        <v>0</v>
      </c>
      <c r="R1745" s="38" t="e">
        <f t="shared" si="328"/>
        <v>#REF!</v>
      </c>
      <c r="S1745" s="39" t="e">
        <f t="shared" si="329"/>
        <v>#REF!</v>
      </c>
    </row>
    <row r="1746" spans="1:19" x14ac:dyDescent="0.25">
      <c r="A1746" s="2"/>
      <c r="C1746">
        <f t="shared" si="330"/>
        <v>0</v>
      </c>
      <c r="D1746" s="32" t="e">
        <f t="shared" si="331"/>
        <v>#N/A</v>
      </c>
      <c r="E1746" s="32" t="e">
        <f>Basic!#REF!</f>
        <v>#REF!</v>
      </c>
      <c r="F1746" s="40"/>
      <c r="G1746" s="80">
        <f>IFERROR(VLOOKUP(A1746,HistData!Y:Z,2,FALSE)/100,G1745)</f>
        <v>0.19510000000000002</v>
      </c>
      <c r="H1746" s="80" t="str">
        <f>_xll.BDH($B$1,"IVOL_MONEYNESS",A1746,A1746,"IVOL_MATURITY=MATURITY_1STM","IVOL_MONEYNESS_LEVEL=MONEY_LVL_100_","DTS=H","FACTOR=.01","DAYS=W")</f>
        <v>#N/A Start Date</v>
      </c>
      <c r="I1746" s="81" t="str">
        <f t="shared" si="332"/>
        <v>#N/A Start Date</v>
      </c>
      <c r="J1746" s="34" t="e">
        <f t="shared" si="324"/>
        <v>#REF!</v>
      </c>
      <c r="K1746" s="35" t="e">
        <f t="shared" si="325"/>
        <v>#VALUE!</v>
      </c>
      <c r="L1746" s="35" t="e">
        <f t="shared" si="326"/>
        <v>#REF!</v>
      </c>
      <c r="M1746" s="35" t="e">
        <f t="shared" si="333"/>
        <v>#REF!</v>
      </c>
      <c r="N1746" s="35" t="e">
        <f t="shared" si="334"/>
        <v>#REF!</v>
      </c>
      <c r="O1746" s="36" t="e">
        <f t="shared" si="335"/>
        <v>#REF!</v>
      </c>
      <c r="Q1746" s="37">
        <f t="shared" si="327"/>
        <v>0</v>
      </c>
      <c r="R1746" s="38" t="e">
        <f t="shared" si="328"/>
        <v>#REF!</v>
      </c>
      <c r="S1746" s="39" t="e">
        <f t="shared" si="329"/>
        <v>#REF!</v>
      </c>
    </row>
    <row r="1747" spans="1:19" x14ac:dyDescent="0.25">
      <c r="A1747" s="2"/>
      <c r="C1747">
        <f t="shared" si="330"/>
        <v>0</v>
      </c>
      <c r="D1747" s="32" t="e">
        <f t="shared" si="331"/>
        <v>#N/A</v>
      </c>
      <c r="E1747" s="32" t="e">
        <f>Basic!#REF!</f>
        <v>#REF!</v>
      </c>
      <c r="F1747" s="40"/>
      <c r="G1747" s="80">
        <f>IFERROR(VLOOKUP(A1747,HistData!Y:Z,2,FALSE)/100,G1746)</f>
        <v>0.19510000000000002</v>
      </c>
      <c r="H1747" s="80" t="str">
        <f>_xll.BDH($B$1,"IVOL_MONEYNESS",A1747,A1747,"IVOL_MATURITY=MATURITY_1STM","IVOL_MONEYNESS_LEVEL=MONEY_LVL_100_","DTS=H","FACTOR=.01","DAYS=W")</f>
        <v>#N/A Start Date</v>
      </c>
      <c r="I1747" s="81" t="str">
        <f t="shared" si="332"/>
        <v>#N/A Start Date</v>
      </c>
      <c r="J1747" s="34" t="e">
        <f t="shared" si="324"/>
        <v>#REF!</v>
      </c>
      <c r="K1747" s="35" t="e">
        <f t="shared" si="325"/>
        <v>#VALUE!</v>
      </c>
      <c r="L1747" s="35" t="e">
        <f t="shared" si="326"/>
        <v>#REF!</v>
      </c>
      <c r="M1747" s="35" t="e">
        <f t="shared" si="333"/>
        <v>#REF!</v>
      </c>
      <c r="N1747" s="35" t="e">
        <f t="shared" si="334"/>
        <v>#REF!</v>
      </c>
      <c r="O1747" s="36" t="e">
        <f t="shared" si="335"/>
        <v>#REF!</v>
      </c>
      <c r="Q1747" s="37">
        <f t="shared" si="327"/>
        <v>0</v>
      </c>
      <c r="R1747" s="38" t="e">
        <f t="shared" si="328"/>
        <v>#REF!</v>
      </c>
      <c r="S1747" s="39" t="e">
        <f t="shared" si="329"/>
        <v>#REF!</v>
      </c>
    </row>
    <row r="1748" spans="1:19" x14ac:dyDescent="0.25">
      <c r="A1748" s="2"/>
      <c r="C1748">
        <f t="shared" si="330"/>
        <v>0</v>
      </c>
      <c r="D1748" s="32" t="e">
        <f t="shared" si="331"/>
        <v>#N/A</v>
      </c>
      <c r="E1748" s="32" t="e">
        <f>Basic!#REF!</f>
        <v>#REF!</v>
      </c>
      <c r="F1748" s="40"/>
      <c r="G1748" s="80">
        <f>IFERROR(VLOOKUP(A1748,HistData!Y:Z,2,FALSE)/100,G1747)</f>
        <v>0.19510000000000002</v>
      </c>
      <c r="H1748" s="80" t="str">
        <f>_xll.BDH($B$1,"IVOL_MONEYNESS",A1748,A1748,"IVOL_MATURITY=MATURITY_1STM","IVOL_MONEYNESS_LEVEL=MONEY_LVL_100_","DTS=H","FACTOR=.01","DAYS=W")</f>
        <v>#N/A Start Date</v>
      </c>
      <c r="I1748" s="81" t="str">
        <f t="shared" si="332"/>
        <v>#N/A Start Date</v>
      </c>
      <c r="J1748" s="34" t="e">
        <f t="shared" si="324"/>
        <v>#REF!</v>
      </c>
      <c r="K1748" s="35" t="e">
        <f t="shared" si="325"/>
        <v>#VALUE!</v>
      </c>
      <c r="L1748" s="35" t="e">
        <f t="shared" si="326"/>
        <v>#REF!</v>
      </c>
      <c r="M1748" s="35" t="e">
        <f t="shared" si="333"/>
        <v>#REF!</v>
      </c>
      <c r="N1748" s="35" t="e">
        <f t="shared" si="334"/>
        <v>#REF!</v>
      </c>
      <c r="O1748" s="36" t="e">
        <f t="shared" si="335"/>
        <v>#REF!</v>
      </c>
      <c r="Q1748" s="37">
        <f t="shared" si="327"/>
        <v>0</v>
      </c>
      <c r="R1748" s="38" t="e">
        <f t="shared" si="328"/>
        <v>#REF!</v>
      </c>
      <c r="S1748" s="39" t="e">
        <f t="shared" si="329"/>
        <v>#REF!</v>
      </c>
    </row>
    <row r="1749" spans="1:19" x14ac:dyDescent="0.25">
      <c r="A1749" s="2"/>
      <c r="C1749">
        <f t="shared" si="330"/>
        <v>0</v>
      </c>
      <c r="D1749" s="32" t="e">
        <f t="shared" si="331"/>
        <v>#N/A</v>
      </c>
      <c r="E1749" s="32" t="e">
        <f>Basic!#REF!</f>
        <v>#REF!</v>
      </c>
      <c r="F1749" s="40"/>
      <c r="G1749" s="80">
        <f>IFERROR(VLOOKUP(A1749,HistData!Y:Z,2,FALSE)/100,G1748)</f>
        <v>0.19510000000000002</v>
      </c>
      <c r="H1749" s="80" t="str">
        <f>_xll.BDH($B$1,"IVOL_MONEYNESS",A1749,A1749,"IVOL_MATURITY=MATURITY_1STM","IVOL_MONEYNESS_LEVEL=MONEY_LVL_100_","DTS=H","FACTOR=.01","DAYS=W")</f>
        <v>#N/A Start Date</v>
      </c>
      <c r="I1749" s="81" t="str">
        <f t="shared" si="332"/>
        <v>#N/A Start Date</v>
      </c>
      <c r="J1749" s="34" t="e">
        <f t="shared" si="324"/>
        <v>#REF!</v>
      </c>
      <c r="K1749" s="35" t="e">
        <f t="shared" si="325"/>
        <v>#VALUE!</v>
      </c>
      <c r="L1749" s="35" t="e">
        <f t="shared" si="326"/>
        <v>#REF!</v>
      </c>
      <c r="M1749" s="35" t="e">
        <f t="shared" si="333"/>
        <v>#REF!</v>
      </c>
      <c r="N1749" s="35" t="e">
        <f t="shared" si="334"/>
        <v>#REF!</v>
      </c>
      <c r="O1749" s="36" t="e">
        <f t="shared" si="335"/>
        <v>#REF!</v>
      </c>
      <c r="Q1749" s="37">
        <f t="shared" si="327"/>
        <v>0</v>
      </c>
      <c r="R1749" s="38" t="e">
        <f t="shared" si="328"/>
        <v>#REF!</v>
      </c>
      <c r="S1749" s="39" t="e">
        <f t="shared" si="329"/>
        <v>#REF!</v>
      </c>
    </row>
    <row r="1750" spans="1:19" x14ac:dyDescent="0.25">
      <c r="A1750" s="2"/>
      <c r="C1750">
        <f t="shared" si="330"/>
        <v>0</v>
      </c>
      <c r="D1750" s="32" t="e">
        <f t="shared" si="331"/>
        <v>#N/A</v>
      </c>
      <c r="E1750" s="32" t="e">
        <f>Basic!#REF!</f>
        <v>#REF!</v>
      </c>
      <c r="F1750" s="40"/>
      <c r="G1750" s="80">
        <f>IFERROR(VLOOKUP(A1750,HistData!Y:Z,2,FALSE)/100,G1749)</f>
        <v>0.19510000000000002</v>
      </c>
      <c r="H1750" s="80" t="str">
        <f>_xll.BDH($B$1,"IVOL_MONEYNESS",A1750,A1750,"IVOL_MATURITY=MATURITY_1STM","IVOL_MONEYNESS_LEVEL=MONEY_LVL_100_","DTS=H","FACTOR=.01","DAYS=W")</f>
        <v>#N/A Start Date</v>
      </c>
      <c r="I1750" s="81" t="str">
        <f t="shared" si="332"/>
        <v>#N/A Start Date</v>
      </c>
      <c r="J1750" s="34" t="e">
        <f t="shared" si="324"/>
        <v>#REF!</v>
      </c>
      <c r="K1750" s="35" t="e">
        <f t="shared" si="325"/>
        <v>#VALUE!</v>
      </c>
      <c r="L1750" s="35" t="e">
        <f t="shared" si="326"/>
        <v>#REF!</v>
      </c>
      <c r="M1750" s="35" t="e">
        <f t="shared" si="333"/>
        <v>#REF!</v>
      </c>
      <c r="N1750" s="35" t="e">
        <f t="shared" si="334"/>
        <v>#REF!</v>
      </c>
      <c r="O1750" s="36" t="e">
        <f t="shared" si="335"/>
        <v>#REF!</v>
      </c>
      <c r="Q1750" s="37">
        <f t="shared" si="327"/>
        <v>0</v>
      </c>
      <c r="R1750" s="38" t="e">
        <f t="shared" si="328"/>
        <v>#REF!</v>
      </c>
      <c r="S1750" s="39" t="e">
        <f t="shared" si="329"/>
        <v>#REF!</v>
      </c>
    </row>
    <row r="1751" spans="1:19" x14ac:dyDescent="0.25">
      <c r="A1751" s="2"/>
      <c r="C1751">
        <f t="shared" si="330"/>
        <v>0</v>
      </c>
      <c r="D1751" s="32" t="e">
        <f t="shared" si="331"/>
        <v>#N/A</v>
      </c>
      <c r="E1751" s="32" t="e">
        <f>Basic!#REF!</f>
        <v>#REF!</v>
      </c>
      <c r="F1751" s="40"/>
      <c r="G1751" s="80">
        <f>IFERROR(VLOOKUP(A1751,HistData!Y:Z,2,FALSE)/100,G1750)</f>
        <v>0.19510000000000002</v>
      </c>
      <c r="H1751" s="80" t="str">
        <f>_xll.BDH($B$1,"IVOL_MONEYNESS",A1751,A1751,"IVOL_MATURITY=MATURITY_1STM","IVOL_MONEYNESS_LEVEL=MONEY_LVL_100_","DTS=H","FACTOR=.01","DAYS=W")</f>
        <v>#N/A Start Date</v>
      </c>
      <c r="I1751" s="81" t="str">
        <f t="shared" si="332"/>
        <v>#N/A Start Date</v>
      </c>
      <c r="J1751" s="34" t="e">
        <f t="shared" si="324"/>
        <v>#REF!</v>
      </c>
      <c r="K1751" s="35" t="e">
        <f t="shared" si="325"/>
        <v>#VALUE!</v>
      </c>
      <c r="L1751" s="35" t="e">
        <f t="shared" si="326"/>
        <v>#REF!</v>
      </c>
      <c r="M1751" s="35" t="e">
        <f t="shared" si="333"/>
        <v>#REF!</v>
      </c>
      <c r="N1751" s="35" t="e">
        <f t="shared" si="334"/>
        <v>#REF!</v>
      </c>
      <c r="O1751" s="36" t="e">
        <f t="shared" si="335"/>
        <v>#REF!</v>
      </c>
      <c r="Q1751" s="37">
        <f t="shared" si="327"/>
        <v>0</v>
      </c>
      <c r="R1751" s="38" t="e">
        <f t="shared" si="328"/>
        <v>#REF!</v>
      </c>
      <c r="S1751" s="39" t="e">
        <f t="shared" si="329"/>
        <v>#REF!</v>
      </c>
    </row>
    <row r="1752" spans="1:19" x14ac:dyDescent="0.25">
      <c r="A1752" s="2"/>
      <c r="C1752">
        <f t="shared" si="330"/>
        <v>0</v>
      </c>
      <c r="D1752" s="32" t="e">
        <f t="shared" si="331"/>
        <v>#N/A</v>
      </c>
      <c r="E1752" s="32" t="e">
        <f>Basic!#REF!</f>
        <v>#REF!</v>
      </c>
      <c r="F1752" s="40"/>
      <c r="G1752" s="80">
        <f>IFERROR(VLOOKUP(A1752,HistData!Y:Z,2,FALSE)/100,G1751)</f>
        <v>0.19510000000000002</v>
      </c>
      <c r="H1752" s="80" t="str">
        <f>_xll.BDH($B$1,"IVOL_MONEYNESS",A1752,A1752,"IVOL_MATURITY=MATURITY_1STM","IVOL_MONEYNESS_LEVEL=MONEY_LVL_100_","DTS=H","FACTOR=.01","DAYS=W")</f>
        <v>#N/A Start Date</v>
      </c>
      <c r="I1752" s="81" t="str">
        <f t="shared" si="332"/>
        <v>#N/A Start Date</v>
      </c>
      <c r="J1752" s="34" t="e">
        <f t="shared" si="324"/>
        <v>#REF!</v>
      </c>
      <c r="K1752" s="35" t="e">
        <f t="shared" si="325"/>
        <v>#VALUE!</v>
      </c>
      <c r="L1752" s="35" t="e">
        <f t="shared" si="326"/>
        <v>#REF!</v>
      </c>
      <c r="M1752" s="35" t="e">
        <f t="shared" si="333"/>
        <v>#REF!</v>
      </c>
      <c r="N1752" s="35" t="e">
        <f t="shared" si="334"/>
        <v>#REF!</v>
      </c>
      <c r="O1752" s="36" t="e">
        <f t="shared" si="335"/>
        <v>#REF!</v>
      </c>
      <c r="Q1752" s="37">
        <f t="shared" si="327"/>
        <v>0</v>
      </c>
      <c r="R1752" s="38" t="e">
        <f t="shared" si="328"/>
        <v>#REF!</v>
      </c>
      <c r="S1752" s="39" t="e">
        <f t="shared" si="329"/>
        <v>#REF!</v>
      </c>
    </row>
    <row r="1753" spans="1:19" x14ac:dyDescent="0.25">
      <c r="A1753" s="2"/>
      <c r="C1753">
        <f t="shared" si="330"/>
        <v>0</v>
      </c>
      <c r="D1753" s="32" t="e">
        <f t="shared" si="331"/>
        <v>#N/A</v>
      </c>
      <c r="E1753" s="32" t="e">
        <f>Basic!#REF!</f>
        <v>#REF!</v>
      </c>
      <c r="F1753" s="40"/>
      <c r="G1753" s="80">
        <f>IFERROR(VLOOKUP(A1753,HistData!Y:Z,2,FALSE)/100,G1752)</f>
        <v>0.19510000000000002</v>
      </c>
      <c r="H1753" s="80" t="str">
        <f>_xll.BDH($B$1,"IVOL_MONEYNESS",A1753,A1753,"IVOL_MATURITY=MATURITY_1STM","IVOL_MONEYNESS_LEVEL=MONEY_LVL_100_","DTS=H","FACTOR=.01","DAYS=W")</f>
        <v>#N/A Start Date</v>
      </c>
      <c r="I1753" s="81" t="str">
        <f t="shared" si="332"/>
        <v>#N/A Start Date</v>
      </c>
      <c r="J1753" s="34" t="e">
        <f t="shared" si="324"/>
        <v>#REF!</v>
      </c>
      <c r="K1753" s="35" t="e">
        <f t="shared" si="325"/>
        <v>#VALUE!</v>
      </c>
      <c r="L1753" s="35" t="e">
        <f t="shared" si="326"/>
        <v>#REF!</v>
      </c>
      <c r="M1753" s="35" t="e">
        <f t="shared" si="333"/>
        <v>#REF!</v>
      </c>
      <c r="N1753" s="35" t="e">
        <f t="shared" si="334"/>
        <v>#REF!</v>
      </c>
      <c r="O1753" s="36" t="e">
        <f t="shared" si="335"/>
        <v>#REF!</v>
      </c>
      <c r="Q1753" s="37">
        <f t="shared" si="327"/>
        <v>0</v>
      </c>
      <c r="R1753" s="38" t="e">
        <f t="shared" si="328"/>
        <v>#REF!</v>
      </c>
      <c r="S1753" s="39" t="e">
        <f t="shared" si="329"/>
        <v>#REF!</v>
      </c>
    </row>
    <row r="1754" spans="1:19" x14ac:dyDescent="0.25">
      <c r="A1754" s="2"/>
      <c r="C1754">
        <f t="shared" si="330"/>
        <v>0</v>
      </c>
      <c r="D1754" s="32" t="e">
        <f t="shared" si="331"/>
        <v>#N/A</v>
      </c>
      <c r="E1754" s="32" t="e">
        <f>Basic!#REF!</f>
        <v>#REF!</v>
      </c>
      <c r="F1754" s="40"/>
      <c r="G1754" s="80">
        <f>IFERROR(VLOOKUP(A1754,HistData!Y:Z,2,FALSE)/100,G1753)</f>
        <v>0.19510000000000002</v>
      </c>
      <c r="H1754" s="80" t="str">
        <f>_xll.BDH($B$1,"IVOL_MONEYNESS",A1754,A1754,"IVOL_MATURITY=MATURITY_1STM","IVOL_MONEYNESS_LEVEL=MONEY_LVL_100_","DTS=H","FACTOR=.01","DAYS=W")</f>
        <v>#N/A Start Date</v>
      </c>
      <c r="I1754" s="81" t="str">
        <f t="shared" si="332"/>
        <v>#N/A Start Date</v>
      </c>
      <c r="J1754" s="34" t="e">
        <f t="shared" si="324"/>
        <v>#REF!</v>
      </c>
      <c r="K1754" s="35" t="e">
        <f t="shared" si="325"/>
        <v>#VALUE!</v>
      </c>
      <c r="L1754" s="35" t="e">
        <f t="shared" si="326"/>
        <v>#REF!</v>
      </c>
      <c r="M1754" s="35" t="e">
        <f t="shared" si="333"/>
        <v>#REF!</v>
      </c>
      <c r="N1754" s="35" t="e">
        <f t="shared" si="334"/>
        <v>#REF!</v>
      </c>
      <c r="O1754" s="36" t="e">
        <f t="shared" si="335"/>
        <v>#REF!</v>
      </c>
      <c r="Q1754" s="37">
        <f t="shared" si="327"/>
        <v>0</v>
      </c>
      <c r="R1754" s="38" t="e">
        <f t="shared" si="328"/>
        <v>#REF!</v>
      </c>
      <c r="S1754" s="39" t="e">
        <f t="shared" si="329"/>
        <v>#REF!</v>
      </c>
    </row>
    <row r="1755" spans="1:19" x14ac:dyDescent="0.25">
      <c r="A1755" s="2"/>
      <c r="C1755">
        <f t="shared" si="330"/>
        <v>0</v>
      </c>
      <c r="D1755" s="32" t="e">
        <f t="shared" si="331"/>
        <v>#N/A</v>
      </c>
      <c r="E1755" s="32" t="e">
        <f>Basic!#REF!</f>
        <v>#REF!</v>
      </c>
      <c r="F1755" s="40"/>
      <c r="G1755" s="80">
        <f>IFERROR(VLOOKUP(A1755,HistData!Y:Z,2,FALSE)/100,G1754)</f>
        <v>0.19510000000000002</v>
      </c>
      <c r="H1755" s="80" t="str">
        <f>_xll.BDH($B$1,"IVOL_MONEYNESS",A1755,A1755,"IVOL_MATURITY=MATURITY_1STM","IVOL_MONEYNESS_LEVEL=MONEY_LVL_100_","DTS=H","FACTOR=.01","DAYS=W")</f>
        <v>#N/A Start Date</v>
      </c>
      <c r="I1755" s="81" t="str">
        <f t="shared" si="332"/>
        <v>#N/A Start Date</v>
      </c>
      <c r="J1755" s="34" t="e">
        <f t="shared" si="324"/>
        <v>#REF!</v>
      </c>
      <c r="K1755" s="35" t="e">
        <f t="shared" si="325"/>
        <v>#VALUE!</v>
      </c>
      <c r="L1755" s="35" t="e">
        <f t="shared" si="326"/>
        <v>#REF!</v>
      </c>
      <c r="M1755" s="35" t="e">
        <f t="shared" si="333"/>
        <v>#REF!</v>
      </c>
      <c r="N1755" s="35" t="e">
        <f t="shared" si="334"/>
        <v>#REF!</v>
      </c>
      <c r="O1755" s="36" t="e">
        <f t="shared" si="335"/>
        <v>#REF!</v>
      </c>
      <c r="Q1755" s="37">
        <f t="shared" si="327"/>
        <v>0</v>
      </c>
      <c r="R1755" s="38" t="e">
        <f t="shared" si="328"/>
        <v>#REF!</v>
      </c>
      <c r="S1755" s="39" t="e">
        <f t="shared" si="329"/>
        <v>#REF!</v>
      </c>
    </row>
    <row r="1756" spans="1:19" x14ac:dyDescent="0.25">
      <c r="A1756" s="2"/>
      <c r="C1756">
        <f t="shared" si="330"/>
        <v>0</v>
      </c>
      <c r="D1756" s="32" t="e">
        <f t="shared" si="331"/>
        <v>#N/A</v>
      </c>
      <c r="E1756" s="32" t="e">
        <f>Basic!#REF!</f>
        <v>#REF!</v>
      </c>
      <c r="F1756" s="40"/>
      <c r="G1756" s="80">
        <f>IFERROR(VLOOKUP(A1756,HistData!Y:Z,2,FALSE)/100,G1755)</f>
        <v>0.19510000000000002</v>
      </c>
      <c r="H1756" s="80" t="str">
        <f>_xll.BDH($B$1,"IVOL_MONEYNESS",A1756,A1756,"IVOL_MATURITY=MATURITY_1STM","IVOL_MONEYNESS_LEVEL=MONEY_LVL_100_","DTS=H","FACTOR=.01","DAYS=W")</f>
        <v>#N/A Start Date</v>
      </c>
      <c r="I1756" s="81" t="str">
        <f t="shared" si="332"/>
        <v>#N/A Start Date</v>
      </c>
      <c r="J1756" s="34" t="e">
        <f t="shared" si="324"/>
        <v>#REF!</v>
      </c>
      <c r="K1756" s="35" t="e">
        <f t="shared" si="325"/>
        <v>#VALUE!</v>
      </c>
      <c r="L1756" s="35" t="e">
        <f t="shared" si="326"/>
        <v>#REF!</v>
      </c>
      <c r="M1756" s="35" t="e">
        <f t="shared" si="333"/>
        <v>#REF!</v>
      </c>
      <c r="N1756" s="35" t="e">
        <f t="shared" si="334"/>
        <v>#REF!</v>
      </c>
      <c r="O1756" s="36" t="e">
        <f t="shared" si="335"/>
        <v>#REF!</v>
      </c>
      <c r="Q1756" s="37">
        <f t="shared" si="327"/>
        <v>0</v>
      </c>
      <c r="R1756" s="38" t="e">
        <f t="shared" si="328"/>
        <v>#REF!</v>
      </c>
      <c r="S1756" s="39" t="e">
        <f t="shared" si="329"/>
        <v>#REF!</v>
      </c>
    </row>
    <row r="1757" spans="1:19" x14ac:dyDescent="0.25">
      <c r="A1757" s="2"/>
      <c r="C1757">
        <f t="shared" si="330"/>
        <v>0</v>
      </c>
      <c r="D1757" s="32" t="e">
        <f t="shared" si="331"/>
        <v>#N/A</v>
      </c>
      <c r="E1757" s="32" t="e">
        <f>Basic!#REF!</f>
        <v>#REF!</v>
      </c>
      <c r="F1757" s="40"/>
      <c r="G1757" s="80">
        <f>IFERROR(VLOOKUP(A1757,HistData!Y:Z,2,FALSE)/100,G1756)</f>
        <v>0.19510000000000002</v>
      </c>
      <c r="H1757" s="80" t="str">
        <f>_xll.BDH($B$1,"IVOL_MONEYNESS",A1757,A1757,"IVOL_MATURITY=MATURITY_1STM","IVOL_MONEYNESS_LEVEL=MONEY_LVL_100_","DTS=H","FACTOR=.01","DAYS=W")</f>
        <v>#N/A Start Date</v>
      </c>
      <c r="I1757" s="81" t="str">
        <f t="shared" si="332"/>
        <v>#N/A Start Date</v>
      </c>
      <c r="J1757" s="34" t="e">
        <f t="shared" si="324"/>
        <v>#REF!</v>
      </c>
      <c r="K1757" s="35" t="e">
        <f t="shared" si="325"/>
        <v>#VALUE!</v>
      </c>
      <c r="L1757" s="35" t="e">
        <f t="shared" si="326"/>
        <v>#REF!</v>
      </c>
      <c r="M1757" s="35" t="e">
        <f t="shared" si="333"/>
        <v>#REF!</v>
      </c>
      <c r="N1757" s="35" t="e">
        <f t="shared" si="334"/>
        <v>#REF!</v>
      </c>
      <c r="O1757" s="36" t="e">
        <f t="shared" si="335"/>
        <v>#REF!</v>
      </c>
      <c r="Q1757" s="37">
        <f t="shared" si="327"/>
        <v>0</v>
      </c>
      <c r="R1757" s="38" t="e">
        <f t="shared" si="328"/>
        <v>#REF!</v>
      </c>
      <c r="S1757" s="39" t="e">
        <f t="shared" si="329"/>
        <v>#REF!</v>
      </c>
    </row>
    <row r="1758" spans="1:19" x14ac:dyDescent="0.25">
      <c r="A1758" s="2"/>
      <c r="C1758">
        <f t="shared" si="330"/>
        <v>0</v>
      </c>
      <c r="D1758" s="32" t="e">
        <f t="shared" si="331"/>
        <v>#N/A</v>
      </c>
      <c r="E1758" s="32" t="e">
        <f>Basic!#REF!</f>
        <v>#REF!</v>
      </c>
      <c r="F1758" s="40"/>
      <c r="G1758" s="80">
        <f>IFERROR(VLOOKUP(A1758,HistData!Y:Z,2,FALSE)/100,G1757)</f>
        <v>0.19510000000000002</v>
      </c>
      <c r="H1758" s="80" t="str">
        <f>_xll.BDH($B$1,"IVOL_MONEYNESS",A1758,A1758,"IVOL_MATURITY=MATURITY_1STM","IVOL_MONEYNESS_LEVEL=MONEY_LVL_100_","DTS=H","FACTOR=.01","DAYS=W")</f>
        <v>#N/A Start Date</v>
      </c>
      <c r="I1758" s="81" t="str">
        <f t="shared" si="332"/>
        <v>#N/A Start Date</v>
      </c>
      <c r="J1758" s="34" t="e">
        <f t="shared" si="324"/>
        <v>#REF!</v>
      </c>
      <c r="K1758" s="35" t="e">
        <f t="shared" si="325"/>
        <v>#VALUE!</v>
      </c>
      <c r="L1758" s="35" t="e">
        <f t="shared" si="326"/>
        <v>#REF!</v>
      </c>
      <c r="M1758" s="35" t="e">
        <f t="shared" si="333"/>
        <v>#REF!</v>
      </c>
      <c r="N1758" s="35" t="e">
        <f t="shared" si="334"/>
        <v>#REF!</v>
      </c>
      <c r="O1758" s="36" t="e">
        <f t="shared" si="335"/>
        <v>#REF!</v>
      </c>
      <c r="Q1758" s="37">
        <f t="shared" si="327"/>
        <v>0</v>
      </c>
      <c r="R1758" s="38" t="e">
        <f t="shared" si="328"/>
        <v>#REF!</v>
      </c>
      <c r="S1758" s="39" t="e">
        <f t="shared" si="329"/>
        <v>#REF!</v>
      </c>
    </row>
    <row r="1759" spans="1:19" x14ac:dyDescent="0.25">
      <c r="A1759" s="2"/>
      <c r="C1759">
        <f t="shared" si="330"/>
        <v>0</v>
      </c>
      <c r="D1759" s="32" t="e">
        <f t="shared" si="331"/>
        <v>#N/A</v>
      </c>
      <c r="E1759" s="32" t="e">
        <f>Basic!#REF!</f>
        <v>#REF!</v>
      </c>
      <c r="F1759" s="40"/>
      <c r="G1759" s="80">
        <f>IFERROR(VLOOKUP(A1759,HistData!Y:Z,2,FALSE)/100,G1758)</f>
        <v>0.19510000000000002</v>
      </c>
      <c r="H1759" s="80" t="str">
        <f>_xll.BDH($B$1,"IVOL_MONEYNESS",A1759,A1759,"IVOL_MATURITY=MATURITY_1STM","IVOL_MONEYNESS_LEVEL=MONEY_LVL_100_","DTS=H","FACTOR=.01","DAYS=W")</f>
        <v>#N/A Start Date</v>
      </c>
      <c r="I1759" s="81" t="str">
        <f t="shared" si="332"/>
        <v>#N/A Start Date</v>
      </c>
      <c r="J1759" s="34" t="e">
        <f t="shared" si="324"/>
        <v>#REF!</v>
      </c>
      <c r="K1759" s="35" t="e">
        <f t="shared" si="325"/>
        <v>#VALUE!</v>
      </c>
      <c r="L1759" s="35" t="e">
        <f t="shared" si="326"/>
        <v>#REF!</v>
      </c>
      <c r="M1759" s="35" t="e">
        <f t="shared" si="333"/>
        <v>#REF!</v>
      </c>
      <c r="N1759" s="35" t="e">
        <f t="shared" si="334"/>
        <v>#REF!</v>
      </c>
      <c r="O1759" s="36" t="e">
        <f t="shared" si="335"/>
        <v>#REF!</v>
      </c>
      <c r="Q1759" s="37">
        <f t="shared" si="327"/>
        <v>0</v>
      </c>
      <c r="R1759" s="38" t="e">
        <f t="shared" si="328"/>
        <v>#REF!</v>
      </c>
      <c r="S1759" s="39" t="e">
        <f t="shared" si="329"/>
        <v>#REF!</v>
      </c>
    </row>
    <row r="1760" spans="1:19" x14ac:dyDescent="0.25">
      <c r="A1760" s="2"/>
      <c r="C1760">
        <f t="shared" si="330"/>
        <v>0</v>
      </c>
      <c r="D1760" s="32" t="e">
        <f t="shared" si="331"/>
        <v>#N/A</v>
      </c>
      <c r="E1760" s="32" t="e">
        <f>Basic!#REF!</f>
        <v>#REF!</v>
      </c>
      <c r="F1760" s="40"/>
      <c r="G1760" s="80">
        <f>IFERROR(VLOOKUP(A1760,HistData!Y:Z,2,FALSE)/100,G1759)</f>
        <v>0.19510000000000002</v>
      </c>
      <c r="H1760" s="80" t="str">
        <f>_xll.BDH($B$1,"IVOL_MONEYNESS",A1760,A1760,"IVOL_MATURITY=MATURITY_1STM","IVOL_MONEYNESS_LEVEL=MONEY_LVL_100_","DTS=H","FACTOR=.01","DAYS=W")</f>
        <v>#N/A Start Date</v>
      </c>
      <c r="I1760" s="81" t="str">
        <f t="shared" si="332"/>
        <v>#N/A Start Date</v>
      </c>
      <c r="J1760" s="34" t="e">
        <f t="shared" si="324"/>
        <v>#REF!</v>
      </c>
      <c r="K1760" s="35" t="e">
        <f t="shared" si="325"/>
        <v>#VALUE!</v>
      </c>
      <c r="L1760" s="35" t="e">
        <f t="shared" si="326"/>
        <v>#REF!</v>
      </c>
      <c r="M1760" s="35" t="e">
        <f t="shared" si="333"/>
        <v>#REF!</v>
      </c>
      <c r="N1760" s="35" t="e">
        <f t="shared" si="334"/>
        <v>#REF!</v>
      </c>
      <c r="O1760" s="36" t="e">
        <f t="shared" si="335"/>
        <v>#REF!</v>
      </c>
      <c r="Q1760" s="37">
        <f t="shared" si="327"/>
        <v>0</v>
      </c>
      <c r="R1760" s="38" t="e">
        <f t="shared" si="328"/>
        <v>#REF!</v>
      </c>
      <c r="S1760" s="39" t="e">
        <f t="shared" si="329"/>
        <v>#REF!</v>
      </c>
    </row>
    <row r="1761" spans="1:19" x14ac:dyDescent="0.25">
      <c r="A1761" s="2"/>
      <c r="C1761">
        <f t="shared" si="330"/>
        <v>0</v>
      </c>
      <c r="D1761" s="32" t="e">
        <f t="shared" si="331"/>
        <v>#N/A</v>
      </c>
      <c r="E1761" s="32" t="e">
        <f>Basic!#REF!</f>
        <v>#REF!</v>
      </c>
      <c r="F1761" s="40"/>
      <c r="G1761" s="80">
        <f>IFERROR(VLOOKUP(A1761,HistData!Y:Z,2,FALSE)/100,G1760)</f>
        <v>0.19510000000000002</v>
      </c>
      <c r="H1761" s="80" t="str">
        <f>_xll.BDH($B$1,"IVOL_MONEYNESS",A1761,A1761,"IVOL_MATURITY=MATURITY_1STM","IVOL_MONEYNESS_LEVEL=MONEY_LVL_100_","DTS=H","FACTOR=.01","DAYS=W")</f>
        <v>#N/A Start Date</v>
      </c>
      <c r="I1761" s="81" t="str">
        <f t="shared" si="332"/>
        <v>#N/A Start Date</v>
      </c>
      <c r="J1761" s="34" t="e">
        <f t="shared" si="324"/>
        <v>#REF!</v>
      </c>
      <c r="K1761" s="35" t="e">
        <f t="shared" si="325"/>
        <v>#VALUE!</v>
      </c>
      <c r="L1761" s="35" t="e">
        <f t="shared" si="326"/>
        <v>#REF!</v>
      </c>
      <c r="M1761" s="35" t="e">
        <f t="shared" si="333"/>
        <v>#REF!</v>
      </c>
      <c r="N1761" s="35" t="e">
        <f t="shared" si="334"/>
        <v>#REF!</v>
      </c>
      <c r="O1761" s="36" t="e">
        <f t="shared" si="335"/>
        <v>#REF!</v>
      </c>
      <c r="Q1761" s="37">
        <f t="shared" si="327"/>
        <v>0</v>
      </c>
      <c r="R1761" s="38" t="e">
        <f t="shared" si="328"/>
        <v>#REF!</v>
      </c>
      <c r="S1761" s="39" t="e">
        <f t="shared" si="329"/>
        <v>#REF!</v>
      </c>
    </row>
    <row r="1762" spans="1:19" x14ac:dyDescent="0.25">
      <c r="A1762" s="2"/>
      <c r="C1762">
        <f t="shared" si="330"/>
        <v>0</v>
      </c>
      <c r="D1762" s="32" t="e">
        <f t="shared" si="331"/>
        <v>#N/A</v>
      </c>
      <c r="E1762" s="32" t="e">
        <f>Basic!#REF!</f>
        <v>#REF!</v>
      </c>
      <c r="F1762" s="40"/>
      <c r="G1762" s="80">
        <f>IFERROR(VLOOKUP(A1762,HistData!Y:Z,2,FALSE)/100,G1761)</f>
        <v>0.19510000000000002</v>
      </c>
      <c r="H1762" s="80" t="str">
        <f>_xll.BDH($B$1,"IVOL_MONEYNESS",A1762,A1762,"IVOL_MATURITY=MATURITY_1STM","IVOL_MONEYNESS_LEVEL=MONEY_LVL_100_","DTS=H","FACTOR=.01","DAYS=W")</f>
        <v>#N/A Start Date</v>
      </c>
      <c r="I1762" s="81" t="str">
        <f t="shared" si="332"/>
        <v>#N/A Start Date</v>
      </c>
      <c r="J1762" s="34" t="e">
        <f t="shared" si="324"/>
        <v>#REF!</v>
      </c>
      <c r="K1762" s="35" t="e">
        <f t="shared" si="325"/>
        <v>#VALUE!</v>
      </c>
      <c r="L1762" s="35" t="e">
        <f t="shared" si="326"/>
        <v>#REF!</v>
      </c>
      <c r="M1762" s="35" t="e">
        <f t="shared" si="333"/>
        <v>#REF!</v>
      </c>
      <c r="N1762" s="35" t="e">
        <f t="shared" si="334"/>
        <v>#REF!</v>
      </c>
      <c r="O1762" s="36" t="e">
        <f t="shared" si="335"/>
        <v>#REF!</v>
      </c>
      <c r="Q1762" s="37">
        <f t="shared" si="327"/>
        <v>0</v>
      </c>
      <c r="R1762" s="38" t="e">
        <f t="shared" si="328"/>
        <v>#REF!</v>
      </c>
      <c r="S1762" s="39" t="e">
        <f t="shared" si="329"/>
        <v>#REF!</v>
      </c>
    </row>
    <row r="1763" spans="1:19" x14ac:dyDescent="0.25">
      <c r="A1763" s="2"/>
      <c r="C1763">
        <f t="shared" si="330"/>
        <v>0</v>
      </c>
      <c r="D1763" s="32" t="e">
        <f t="shared" si="331"/>
        <v>#N/A</v>
      </c>
      <c r="E1763" s="32" t="e">
        <f>Basic!#REF!</f>
        <v>#REF!</v>
      </c>
      <c r="F1763" s="40"/>
      <c r="G1763" s="80">
        <f>IFERROR(VLOOKUP(A1763,HistData!Y:Z,2,FALSE)/100,G1762)</f>
        <v>0.19510000000000002</v>
      </c>
      <c r="H1763" s="80" t="str">
        <f>_xll.BDH($B$1,"IVOL_MONEYNESS",A1763,A1763,"IVOL_MATURITY=MATURITY_1STM","IVOL_MONEYNESS_LEVEL=MONEY_LVL_100_","DTS=H","FACTOR=.01","DAYS=W")</f>
        <v>#N/A Start Date</v>
      </c>
      <c r="I1763" s="81" t="str">
        <f t="shared" si="332"/>
        <v>#N/A Start Date</v>
      </c>
      <c r="J1763" s="34" t="e">
        <f t="shared" si="324"/>
        <v>#REF!</v>
      </c>
      <c r="K1763" s="35" t="e">
        <f t="shared" si="325"/>
        <v>#VALUE!</v>
      </c>
      <c r="L1763" s="35" t="e">
        <f t="shared" si="326"/>
        <v>#REF!</v>
      </c>
      <c r="M1763" s="35" t="e">
        <f t="shared" si="333"/>
        <v>#REF!</v>
      </c>
      <c r="N1763" s="35" t="e">
        <f t="shared" si="334"/>
        <v>#REF!</v>
      </c>
      <c r="O1763" s="36" t="e">
        <f t="shared" si="335"/>
        <v>#REF!</v>
      </c>
      <c r="Q1763" s="37">
        <f t="shared" si="327"/>
        <v>0</v>
      </c>
      <c r="R1763" s="38" t="e">
        <f t="shared" si="328"/>
        <v>#REF!</v>
      </c>
      <c r="S1763" s="39" t="e">
        <f t="shared" si="329"/>
        <v>#REF!</v>
      </c>
    </row>
    <row r="1764" spans="1:19" x14ac:dyDescent="0.25">
      <c r="A1764" s="2"/>
      <c r="C1764">
        <f t="shared" si="330"/>
        <v>0</v>
      </c>
      <c r="D1764" s="32" t="e">
        <f t="shared" si="331"/>
        <v>#N/A</v>
      </c>
      <c r="E1764" s="32" t="e">
        <f>Basic!#REF!</f>
        <v>#REF!</v>
      </c>
      <c r="F1764" s="40"/>
      <c r="G1764" s="80">
        <f>IFERROR(VLOOKUP(A1764,HistData!Y:Z,2,FALSE)/100,G1763)</f>
        <v>0.19510000000000002</v>
      </c>
      <c r="H1764" s="80" t="str">
        <f>_xll.BDH($B$1,"IVOL_MONEYNESS",A1764,A1764,"IVOL_MATURITY=MATURITY_1STM","IVOL_MONEYNESS_LEVEL=MONEY_LVL_100_","DTS=H","FACTOR=.01","DAYS=W")</f>
        <v>#N/A Start Date</v>
      </c>
      <c r="I1764" s="81" t="str">
        <f t="shared" si="332"/>
        <v>#N/A Start Date</v>
      </c>
      <c r="J1764" s="34" t="e">
        <f t="shared" si="324"/>
        <v>#REF!</v>
      </c>
      <c r="K1764" s="35" t="e">
        <f t="shared" si="325"/>
        <v>#VALUE!</v>
      </c>
      <c r="L1764" s="35" t="e">
        <f t="shared" si="326"/>
        <v>#REF!</v>
      </c>
      <c r="M1764" s="35" t="e">
        <f t="shared" si="333"/>
        <v>#REF!</v>
      </c>
      <c r="N1764" s="35" t="e">
        <f t="shared" si="334"/>
        <v>#REF!</v>
      </c>
      <c r="O1764" s="36" t="e">
        <f t="shared" si="335"/>
        <v>#REF!</v>
      </c>
      <c r="Q1764" s="37">
        <f t="shared" si="327"/>
        <v>0</v>
      </c>
      <c r="R1764" s="38" t="e">
        <f t="shared" si="328"/>
        <v>#REF!</v>
      </c>
      <c r="S1764" s="39" t="e">
        <f t="shared" si="329"/>
        <v>#REF!</v>
      </c>
    </row>
    <row r="1765" spans="1:19" x14ac:dyDescent="0.25">
      <c r="A1765" s="2"/>
      <c r="C1765">
        <f t="shared" si="330"/>
        <v>0</v>
      </c>
      <c r="D1765" s="32" t="e">
        <f t="shared" si="331"/>
        <v>#N/A</v>
      </c>
      <c r="E1765" s="32" t="e">
        <f>Basic!#REF!</f>
        <v>#REF!</v>
      </c>
      <c r="F1765" s="40"/>
      <c r="G1765" s="80">
        <f>IFERROR(VLOOKUP(A1765,HistData!Y:Z,2,FALSE)/100,G1764)</f>
        <v>0.19510000000000002</v>
      </c>
      <c r="H1765" s="80" t="str">
        <f>_xll.BDH($B$1,"IVOL_MONEYNESS",A1765,A1765,"IVOL_MATURITY=MATURITY_1STM","IVOL_MONEYNESS_LEVEL=MONEY_LVL_100_","DTS=H","FACTOR=.01","DAYS=W")</f>
        <v>#N/A Start Date</v>
      </c>
      <c r="I1765" s="81" t="str">
        <f t="shared" si="332"/>
        <v>#N/A Start Date</v>
      </c>
      <c r="J1765" s="34" t="e">
        <f t="shared" si="324"/>
        <v>#REF!</v>
      </c>
      <c r="K1765" s="35" t="e">
        <f t="shared" si="325"/>
        <v>#VALUE!</v>
      </c>
      <c r="L1765" s="35" t="e">
        <f t="shared" si="326"/>
        <v>#REF!</v>
      </c>
      <c r="M1765" s="35" t="e">
        <f t="shared" si="333"/>
        <v>#REF!</v>
      </c>
      <c r="N1765" s="35" t="e">
        <f t="shared" si="334"/>
        <v>#REF!</v>
      </c>
      <c r="O1765" s="36" t="e">
        <f t="shared" si="335"/>
        <v>#REF!</v>
      </c>
      <c r="Q1765" s="37">
        <f t="shared" si="327"/>
        <v>0</v>
      </c>
      <c r="R1765" s="38" t="e">
        <f t="shared" si="328"/>
        <v>#REF!</v>
      </c>
      <c r="S1765" s="39" t="e">
        <f t="shared" si="329"/>
        <v>#REF!</v>
      </c>
    </row>
    <row r="1766" spans="1:19" x14ac:dyDescent="0.25">
      <c r="A1766" s="2"/>
      <c r="C1766">
        <f t="shared" si="330"/>
        <v>0</v>
      </c>
      <c r="D1766" s="32" t="e">
        <f t="shared" si="331"/>
        <v>#N/A</v>
      </c>
      <c r="E1766" s="32" t="e">
        <f>Basic!#REF!</f>
        <v>#REF!</v>
      </c>
      <c r="F1766" s="40"/>
      <c r="G1766" s="80">
        <f>IFERROR(VLOOKUP(A1766,HistData!Y:Z,2,FALSE)/100,G1765)</f>
        <v>0.19510000000000002</v>
      </c>
      <c r="H1766" s="80" t="str">
        <f>_xll.BDH($B$1,"IVOL_MONEYNESS",A1766,A1766,"IVOL_MATURITY=MATURITY_1STM","IVOL_MONEYNESS_LEVEL=MONEY_LVL_100_","DTS=H","FACTOR=.01","DAYS=W")</f>
        <v>#N/A Start Date</v>
      </c>
      <c r="I1766" s="81" t="str">
        <f t="shared" si="332"/>
        <v>#N/A Start Date</v>
      </c>
      <c r="J1766" s="34" t="e">
        <f t="shared" si="324"/>
        <v>#REF!</v>
      </c>
      <c r="K1766" s="35" t="e">
        <f t="shared" si="325"/>
        <v>#VALUE!</v>
      </c>
      <c r="L1766" s="35" t="e">
        <f t="shared" si="326"/>
        <v>#REF!</v>
      </c>
      <c r="M1766" s="35" t="e">
        <f t="shared" si="333"/>
        <v>#REF!</v>
      </c>
      <c r="N1766" s="35" t="e">
        <f t="shared" si="334"/>
        <v>#REF!</v>
      </c>
      <c r="O1766" s="36" t="e">
        <f t="shared" si="335"/>
        <v>#REF!</v>
      </c>
      <c r="Q1766" s="37">
        <f t="shared" si="327"/>
        <v>0</v>
      </c>
      <c r="R1766" s="38" t="e">
        <f t="shared" si="328"/>
        <v>#REF!</v>
      </c>
      <c r="S1766" s="39" t="e">
        <f t="shared" si="329"/>
        <v>#REF!</v>
      </c>
    </row>
    <row r="1767" spans="1:19" x14ac:dyDescent="0.25">
      <c r="A1767" s="2"/>
      <c r="C1767">
        <f t="shared" si="330"/>
        <v>0</v>
      </c>
      <c r="D1767" s="32" t="e">
        <f t="shared" si="331"/>
        <v>#N/A</v>
      </c>
      <c r="E1767" s="32" t="e">
        <f>Basic!#REF!</f>
        <v>#REF!</v>
      </c>
      <c r="F1767" s="40"/>
      <c r="G1767" s="80">
        <f>IFERROR(VLOOKUP(A1767,HistData!Y:Z,2,FALSE)/100,G1766)</f>
        <v>0.19510000000000002</v>
      </c>
      <c r="H1767" s="80" t="str">
        <f>_xll.BDH($B$1,"IVOL_MONEYNESS",A1767,A1767,"IVOL_MATURITY=MATURITY_1STM","IVOL_MONEYNESS_LEVEL=MONEY_LVL_100_","DTS=H","FACTOR=.01","DAYS=W")</f>
        <v>#N/A Start Date</v>
      </c>
      <c r="I1767" s="81" t="str">
        <f t="shared" si="332"/>
        <v>#N/A Start Date</v>
      </c>
      <c r="J1767" s="34" t="e">
        <f t="shared" si="324"/>
        <v>#REF!</v>
      </c>
      <c r="K1767" s="35" t="e">
        <f t="shared" si="325"/>
        <v>#VALUE!</v>
      </c>
      <c r="L1767" s="35" t="e">
        <f t="shared" si="326"/>
        <v>#REF!</v>
      </c>
      <c r="M1767" s="35" t="e">
        <f t="shared" si="333"/>
        <v>#REF!</v>
      </c>
      <c r="N1767" s="35" t="e">
        <f t="shared" si="334"/>
        <v>#REF!</v>
      </c>
      <c r="O1767" s="36" t="e">
        <f t="shared" si="335"/>
        <v>#REF!</v>
      </c>
      <c r="Q1767" s="37">
        <f t="shared" si="327"/>
        <v>0</v>
      </c>
      <c r="R1767" s="38" t="e">
        <f t="shared" si="328"/>
        <v>#REF!</v>
      </c>
      <c r="S1767" s="39" t="e">
        <f t="shared" si="329"/>
        <v>#REF!</v>
      </c>
    </row>
    <row r="1768" spans="1:19" x14ac:dyDescent="0.25">
      <c r="A1768" s="2"/>
      <c r="C1768">
        <f t="shared" si="330"/>
        <v>0</v>
      </c>
      <c r="D1768" s="32" t="e">
        <f t="shared" si="331"/>
        <v>#N/A</v>
      </c>
      <c r="E1768" s="32" t="e">
        <f>Basic!#REF!</f>
        <v>#REF!</v>
      </c>
      <c r="F1768" s="40"/>
      <c r="G1768" s="80">
        <f>IFERROR(VLOOKUP(A1768,HistData!Y:Z,2,FALSE)/100,G1767)</f>
        <v>0.19510000000000002</v>
      </c>
      <c r="H1768" s="80" t="str">
        <f>_xll.BDH($B$1,"IVOL_MONEYNESS",A1768,A1768,"IVOL_MATURITY=MATURITY_1STM","IVOL_MONEYNESS_LEVEL=MONEY_LVL_100_","DTS=H","FACTOR=.01","DAYS=W")</f>
        <v>#N/A Start Date</v>
      </c>
      <c r="I1768" s="81" t="str">
        <f t="shared" si="332"/>
        <v>#N/A Start Date</v>
      </c>
      <c r="J1768" s="34" t="e">
        <f t="shared" si="324"/>
        <v>#REF!</v>
      </c>
      <c r="K1768" s="35" t="e">
        <f t="shared" si="325"/>
        <v>#VALUE!</v>
      </c>
      <c r="L1768" s="35" t="e">
        <f t="shared" si="326"/>
        <v>#REF!</v>
      </c>
      <c r="M1768" s="35" t="e">
        <f t="shared" si="333"/>
        <v>#REF!</v>
      </c>
      <c r="N1768" s="35" t="e">
        <f t="shared" si="334"/>
        <v>#REF!</v>
      </c>
      <c r="O1768" s="36" t="e">
        <f t="shared" si="335"/>
        <v>#REF!</v>
      </c>
      <c r="Q1768" s="37">
        <f t="shared" si="327"/>
        <v>0</v>
      </c>
      <c r="R1768" s="38" t="e">
        <f t="shared" si="328"/>
        <v>#REF!</v>
      </c>
      <c r="S1768" s="39" t="e">
        <f t="shared" si="329"/>
        <v>#REF!</v>
      </c>
    </row>
    <row r="1769" spans="1:19" x14ac:dyDescent="0.25">
      <c r="A1769" s="2"/>
      <c r="C1769">
        <f t="shared" si="330"/>
        <v>0</v>
      </c>
      <c r="D1769" s="32" t="e">
        <f t="shared" si="331"/>
        <v>#N/A</v>
      </c>
      <c r="E1769" s="32" t="e">
        <f>Basic!#REF!</f>
        <v>#REF!</v>
      </c>
      <c r="F1769" s="40"/>
      <c r="G1769" s="80">
        <f>IFERROR(VLOOKUP(A1769,HistData!Y:Z,2,FALSE)/100,G1768)</f>
        <v>0.19510000000000002</v>
      </c>
      <c r="H1769" s="80" t="str">
        <f>_xll.BDH($B$1,"IVOL_MONEYNESS",A1769,A1769,"IVOL_MATURITY=MATURITY_1STM","IVOL_MONEYNESS_LEVEL=MONEY_LVL_100_","DTS=H","FACTOR=.01","DAYS=W")</f>
        <v>#N/A Start Date</v>
      </c>
      <c r="I1769" s="81" t="str">
        <f t="shared" si="332"/>
        <v>#N/A Start Date</v>
      </c>
      <c r="J1769" s="34" t="e">
        <f t="shared" si="324"/>
        <v>#REF!</v>
      </c>
      <c r="K1769" s="35" t="e">
        <f t="shared" si="325"/>
        <v>#VALUE!</v>
      </c>
      <c r="L1769" s="35" t="e">
        <f t="shared" si="326"/>
        <v>#REF!</v>
      </c>
      <c r="M1769" s="35" t="e">
        <f t="shared" si="333"/>
        <v>#REF!</v>
      </c>
      <c r="N1769" s="35" t="e">
        <f t="shared" si="334"/>
        <v>#REF!</v>
      </c>
      <c r="O1769" s="36" t="e">
        <f t="shared" si="335"/>
        <v>#REF!</v>
      </c>
      <c r="Q1769" s="37">
        <f t="shared" si="327"/>
        <v>0</v>
      </c>
      <c r="R1769" s="38" t="e">
        <f t="shared" si="328"/>
        <v>#REF!</v>
      </c>
      <c r="S1769" s="39" t="e">
        <f t="shared" si="329"/>
        <v>#REF!</v>
      </c>
    </row>
    <row r="1770" spans="1:19" x14ac:dyDescent="0.25">
      <c r="A1770" s="2"/>
      <c r="C1770">
        <f t="shared" si="330"/>
        <v>0</v>
      </c>
      <c r="D1770" s="32" t="e">
        <f t="shared" si="331"/>
        <v>#N/A</v>
      </c>
      <c r="E1770" s="32" t="e">
        <f>Basic!#REF!</f>
        <v>#REF!</v>
      </c>
      <c r="F1770" s="40"/>
      <c r="G1770" s="80">
        <f>IFERROR(VLOOKUP(A1770,HistData!Y:Z,2,FALSE)/100,G1769)</f>
        <v>0.19510000000000002</v>
      </c>
      <c r="H1770" s="80" t="str">
        <f>_xll.BDH($B$1,"IVOL_MONEYNESS",A1770,A1770,"IVOL_MATURITY=MATURITY_1STM","IVOL_MONEYNESS_LEVEL=MONEY_LVL_100_","DTS=H","FACTOR=.01","DAYS=W")</f>
        <v>#N/A Start Date</v>
      </c>
      <c r="I1770" s="81" t="str">
        <f t="shared" si="332"/>
        <v>#N/A Start Date</v>
      </c>
      <c r="J1770" s="34" t="e">
        <f t="shared" si="324"/>
        <v>#REF!</v>
      </c>
      <c r="K1770" s="35" t="e">
        <f t="shared" si="325"/>
        <v>#VALUE!</v>
      </c>
      <c r="L1770" s="35" t="e">
        <f t="shared" si="326"/>
        <v>#REF!</v>
      </c>
      <c r="M1770" s="35" t="e">
        <f t="shared" si="333"/>
        <v>#REF!</v>
      </c>
      <c r="N1770" s="35" t="e">
        <f t="shared" si="334"/>
        <v>#REF!</v>
      </c>
      <c r="O1770" s="36" t="e">
        <f t="shared" si="335"/>
        <v>#REF!</v>
      </c>
      <c r="Q1770" s="37">
        <f t="shared" si="327"/>
        <v>0</v>
      </c>
      <c r="R1770" s="38" t="e">
        <f t="shared" si="328"/>
        <v>#REF!</v>
      </c>
      <c r="S1770" s="39" t="e">
        <f t="shared" si="329"/>
        <v>#REF!</v>
      </c>
    </row>
    <row r="1771" spans="1:19" x14ac:dyDescent="0.25">
      <c r="A1771" s="2"/>
      <c r="C1771">
        <f t="shared" si="330"/>
        <v>0</v>
      </c>
      <c r="D1771" s="32" t="e">
        <f t="shared" si="331"/>
        <v>#N/A</v>
      </c>
      <c r="E1771" s="32" t="e">
        <f>Basic!#REF!</f>
        <v>#REF!</v>
      </c>
      <c r="F1771" s="40"/>
      <c r="G1771" s="80">
        <f>IFERROR(VLOOKUP(A1771,HistData!Y:Z,2,FALSE)/100,G1770)</f>
        <v>0.19510000000000002</v>
      </c>
      <c r="H1771" s="80" t="str">
        <f>_xll.BDH($B$1,"IVOL_MONEYNESS",A1771,A1771,"IVOL_MATURITY=MATURITY_1STM","IVOL_MONEYNESS_LEVEL=MONEY_LVL_100_","DTS=H","FACTOR=.01","DAYS=W")</f>
        <v>#N/A Start Date</v>
      </c>
      <c r="I1771" s="81" t="str">
        <f t="shared" si="332"/>
        <v>#N/A Start Date</v>
      </c>
      <c r="J1771" s="34" t="e">
        <f t="shared" si="324"/>
        <v>#REF!</v>
      </c>
      <c r="K1771" s="35" t="e">
        <f t="shared" si="325"/>
        <v>#VALUE!</v>
      </c>
      <c r="L1771" s="35" t="e">
        <f t="shared" si="326"/>
        <v>#REF!</v>
      </c>
      <c r="M1771" s="35" t="e">
        <f t="shared" si="333"/>
        <v>#REF!</v>
      </c>
      <c r="N1771" s="35" t="e">
        <f t="shared" si="334"/>
        <v>#REF!</v>
      </c>
      <c r="O1771" s="36" t="e">
        <f t="shared" si="335"/>
        <v>#REF!</v>
      </c>
      <c r="Q1771" s="37">
        <f t="shared" si="327"/>
        <v>0</v>
      </c>
      <c r="R1771" s="38" t="e">
        <f t="shared" si="328"/>
        <v>#REF!</v>
      </c>
      <c r="S1771" s="39" t="e">
        <f t="shared" si="329"/>
        <v>#REF!</v>
      </c>
    </row>
    <row r="1772" spans="1:19" x14ac:dyDescent="0.25">
      <c r="A1772" s="2"/>
      <c r="C1772">
        <f t="shared" si="330"/>
        <v>0</v>
      </c>
      <c r="D1772" s="32" t="e">
        <f t="shared" si="331"/>
        <v>#N/A</v>
      </c>
      <c r="E1772" s="32" t="e">
        <f>Basic!#REF!</f>
        <v>#REF!</v>
      </c>
      <c r="F1772" s="40"/>
      <c r="G1772" s="80">
        <f>IFERROR(VLOOKUP(A1772,HistData!Y:Z,2,FALSE)/100,G1771)</f>
        <v>0.19510000000000002</v>
      </c>
      <c r="H1772" s="80" t="str">
        <f>_xll.BDH($B$1,"IVOL_MONEYNESS",A1772,A1772,"IVOL_MATURITY=MATURITY_1STM","IVOL_MONEYNESS_LEVEL=MONEY_LVL_100_","DTS=H","FACTOR=.01","DAYS=W")</f>
        <v>#N/A Start Date</v>
      </c>
      <c r="I1772" s="81" t="str">
        <f t="shared" si="332"/>
        <v>#N/A Start Date</v>
      </c>
      <c r="J1772" s="34" t="e">
        <f t="shared" si="324"/>
        <v>#REF!</v>
      </c>
      <c r="K1772" s="35" t="e">
        <f t="shared" si="325"/>
        <v>#VALUE!</v>
      </c>
      <c r="L1772" s="35" t="e">
        <f t="shared" si="326"/>
        <v>#REF!</v>
      </c>
      <c r="M1772" s="35" t="e">
        <f t="shared" si="333"/>
        <v>#REF!</v>
      </c>
      <c r="N1772" s="35" t="e">
        <f t="shared" si="334"/>
        <v>#REF!</v>
      </c>
      <c r="O1772" s="36" t="e">
        <f t="shared" si="335"/>
        <v>#REF!</v>
      </c>
      <c r="Q1772" s="37">
        <f t="shared" si="327"/>
        <v>0</v>
      </c>
      <c r="R1772" s="38" t="e">
        <f t="shared" si="328"/>
        <v>#REF!</v>
      </c>
      <c r="S1772" s="39" t="e">
        <f t="shared" si="329"/>
        <v>#REF!</v>
      </c>
    </row>
    <row r="1773" spans="1:19" x14ac:dyDescent="0.25">
      <c r="A1773" s="2"/>
      <c r="C1773">
        <f t="shared" si="330"/>
        <v>0</v>
      </c>
      <c r="D1773" s="32" t="e">
        <f t="shared" si="331"/>
        <v>#N/A</v>
      </c>
      <c r="E1773" s="32" t="e">
        <f>Basic!#REF!</f>
        <v>#REF!</v>
      </c>
      <c r="F1773" s="40"/>
      <c r="G1773" s="80">
        <f>IFERROR(VLOOKUP(A1773,HistData!Y:Z,2,FALSE)/100,G1772)</f>
        <v>0.19510000000000002</v>
      </c>
      <c r="H1773" s="80" t="str">
        <f>_xll.BDH($B$1,"IVOL_MONEYNESS",A1773,A1773,"IVOL_MATURITY=MATURITY_1STM","IVOL_MONEYNESS_LEVEL=MONEY_LVL_100_","DTS=H","FACTOR=.01","DAYS=W")</f>
        <v>#N/A Start Date</v>
      </c>
      <c r="I1773" s="81" t="str">
        <f t="shared" si="332"/>
        <v>#N/A Start Date</v>
      </c>
      <c r="J1773" s="34" t="e">
        <f t="shared" si="324"/>
        <v>#REF!</v>
      </c>
      <c r="K1773" s="35" t="e">
        <f t="shared" si="325"/>
        <v>#VALUE!</v>
      </c>
      <c r="L1773" s="35" t="e">
        <f t="shared" si="326"/>
        <v>#REF!</v>
      </c>
      <c r="M1773" s="35" t="e">
        <f t="shared" si="333"/>
        <v>#REF!</v>
      </c>
      <c r="N1773" s="35" t="e">
        <f t="shared" si="334"/>
        <v>#REF!</v>
      </c>
      <c r="O1773" s="36" t="e">
        <f t="shared" si="335"/>
        <v>#REF!</v>
      </c>
      <c r="Q1773" s="37">
        <f t="shared" si="327"/>
        <v>0</v>
      </c>
      <c r="R1773" s="38" t="e">
        <f t="shared" si="328"/>
        <v>#REF!</v>
      </c>
      <c r="S1773" s="39" t="e">
        <f t="shared" si="329"/>
        <v>#REF!</v>
      </c>
    </row>
    <row r="1774" spans="1:19" x14ac:dyDescent="0.25">
      <c r="A1774" s="2"/>
      <c r="C1774">
        <f t="shared" si="330"/>
        <v>0</v>
      </c>
      <c r="D1774" s="32" t="e">
        <f t="shared" si="331"/>
        <v>#N/A</v>
      </c>
      <c r="E1774" s="32" t="e">
        <f>Basic!#REF!</f>
        <v>#REF!</v>
      </c>
      <c r="F1774" s="40"/>
      <c r="G1774" s="80">
        <f>IFERROR(VLOOKUP(A1774,HistData!Y:Z,2,FALSE)/100,G1773)</f>
        <v>0.19510000000000002</v>
      </c>
      <c r="H1774" s="80" t="str">
        <f>_xll.BDH($B$1,"IVOL_MONEYNESS",A1774,A1774,"IVOL_MATURITY=MATURITY_1STM","IVOL_MONEYNESS_LEVEL=MONEY_LVL_100_","DTS=H","FACTOR=.01","DAYS=W")</f>
        <v>#N/A Start Date</v>
      </c>
      <c r="I1774" s="81" t="str">
        <f t="shared" si="332"/>
        <v>#N/A Start Date</v>
      </c>
      <c r="J1774" s="34" t="e">
        <f t="shared" si="324"/>
        <v>#REF!</v>
      </c>
      <c r="K1774" s="35" t="e">
        <f t="shared" si="325"/>
        <v>#VALUE!</v>
      </c>
      <c r="L1774" s="35" t="e">
        <f t="shared" si="326"/>
        <v>#REF!</v>
      </c>
      <c r="M1774" s="35" t="e">
        <f t="shared" si="333"/>
        <v>#REF!</v>
      </c>
      <c r="N1774" s="35" t="e">
        <f t="shared" si="334"/>
        <v>#REF!</v>
      </c>
      <c r="O1774" s="36" t="e">
        <f t="shared" si="335"/>
        <v>#REF!</v>
      </c>
      <c r="Q1774" s="37">
        <f t="shared" si="327"/>
        <v>0</v>
      </c>
      <c r="R1774" s="38" t="e">
        <f t="shared" si="328"/>
        <v>#REF!</v>
      </c>
      <c r="S1774" s="39" t="e">
        <f t="shared" si="329"/>
        <v>#REF!</v>
      </c>
    </row>
    <row r="1775" spans="1:19" x14ac:dyDescent="0.25">
      <c r="A1775" s="2"/>
      <c r="C1775">
        <f t="shared" si="330"/>
        <v>0</v>
      </c>
      <c r="D1775" s="32" t="e">
        <f t="shared" si="331"/>
        <v>#N/A</v>
      </c>
      <c r="E1775" s="32" t="e">
        <f>Basic!#REF!</f>
        <v>#REF!</v>
      </c>
      <c r="F1775" s="40"/>
      <c r="G1775" s="80">
        <f>IFERROR(VLOOKUP(A1775,HistData!Y:Z,2,FALSE)/100,G1774)</f>
        <v>0.19510000000000002</v>
      </c>
      <c r="H1775" s="80" t="str">
        <f>_xll.BDH($B$1,"IVOL_MONEYNESS",A1775,A1775,"IVOL_MATURITY=MATURITY_1STM","IVOL_MONEYNESS_LEVEL=MONEY_LVL_100_","DTS=H","FACTOR=.01","DAYS=W")</f>
        <v>#N/A Start Date</v>
      </c>
      <c r="I1775" s="81" t="str">
        <f t="shared" si="332"/>
        <v>#N/A Start Date</v>
      </c>
      <c r="J1775" s="34" t="e">
        <f t="shared" si="324"/>
        <v>#REF!</v>
      </c>
      <c r="K1775" s="35" t="e">
        <f t="shared" si="325"/>
        <v>#VALUE!</v>
      </c>
      <c r="L1775" s="35" t="e">
        <f t="shared" si="326"/>
        <v>#REF!</v>
      </c>
      <c r="M1775" s="35" t="e">
        <f t="shared" si="333"/>
        <v>#REF!</v>
      </c>
      <c r="N1775" s="35" t="e">
        <f t="shared" si="334"/>
        <v>#REF!</v>
      </c>
      <c r="O1775" s="36" t="e">
        <f t="shared" si="335"/>
        <v>#REF!</v>
      </c>
      <c r="Q1775" s="37">
        <f t="shared" si="327"/>
        <v>0</v>
      </c>
      <c r="R1775" s="38" t="e">
        <f t="shared" si="328"/>
        <v>#REF!</v>
      </c>
      <c r="S1775" s="39" t="e">
        <f t="shared" si="329"/>
        <v>#REF!</v>
      </c>
    </row>
    <row r="1776" spans="1:19" x14ac:dyDescent="0.25">
      <c r="A1776" s="2"/>
      <c r="C1776">
        <f t="shared" si="330"/>
        <v>0</v>
      </c>
      <c r="D1776" s="32" t="e">
        <f t="shared" si="331"/>
        <v>#N/A</v>
      </c>
      <c r="E1776" s="32" t="e">
        <f>Basic!#REF!</f>
        <v>#REF!</v>
      </c>
      <c r="F1776" s="40"/>
      <c r="G1776" s="80">
        <f>IFERROR(VLOOKUP(A1776,HistData!Y:Z,2,FALSE)/100,G1775)</f>
        <v>0.19510000000000002</v>
      </c>
      <c r="H1776" s="80" t="str">
        <f>_xll.BDH($B$1,"IVOL_MONEYNESS",A1776,A1776,"IVOL_MATURITY=MATURITY_1STM","IVOL_MONEYNESS_LEVEL=MONEY_LVL_100_","DTS=H","FACTOR=.01","DAYS=W")</f>
        <v>#N/A Start Date</v>
      </c>
      <c r="I1776" s="81" t="str">
        <f t="shared" si="332"/>
        <v>#N/A Start Date</v>
      </c>
      <c r="J1776" s="34" t="e">
        <f t="shared" si="324"/>
        <v>#REF!</v>
      </c>
      <c r="K1776" s="35" t="e">
        <f t="shared" si="325"/>
        <v>#VALUE!</v>
      </c>
      <c r="L1776" s="35" t="e">
        <f t="shared" si="326"/>
        <v>#REF!</v>
      </c>
      <c r="M1776" s="35" t="e">
        <f t="shared" si="333"/>
        <v>#REF!</v>
      </c>
      <c r="N1776" s="35" t="e">
        <f t="shared" si="334"/>
        <v>#REF!</v>
      </c>
      <c r="O1776" s="36" t="e">
        <f t="shared" si="335"/>
        <v>#REF!</v>
      </c>
      <c r="Q1776" s="37">
        <f t="shared" si="327"/>
        <v>0</v>
      </c>
      <c r="R1776" s="38" t="e">
        <f t="shared" si="328"/>
        <v>#REF!</v>
      </c>
      <c r="S1776" s="39" t="e">
        <f t="shared" si="329"/>
        <v>#REF!</v>
      </c>
    </row>
    <row r="1777" spans="1:19" x14ac:dyDescent="0.25">
      <c r="A1777" s="2"/>
      <c r="C1777">
        <f t="shared" si="330"/>
        <v>0</v>
      </c>
      <c r="D1777" s="32" t="e">
        <f t="shared" si="331"/>
        <v>#N/A</v>
      </c>
      <c r="E1777" s="32" t="e">
        <f>Basic!#REF!</f>
        <v>#REF!</v>
      </c>
      <c r="F1777" s="40"/>
      <c r="G1777" s="80">
        <f>IFERROR(VLOOKUP(A1777,HistData!Y:Z,2,FALSE)/100,G1776)</f>
        <v>0.19510000000000002</v>
      </c>
      <c r="H1777" s="80" t="str">
        <f>_xll.BDH($B$1,"IVOL_MONEYNESS",A1777,A1777,"IVOL_MATURITY=MATURITY_1STM","IVOL_MONEYNESS_LEVEL=MONEY_LVL_100_","DTS=H","FACTOR=.01","DAYS=W")</f>
        <v>#N/A Start Date</v>
      </c>
      <c r="I1777" s="81" t="str">
        <f t="shared" si="332"/>
        <v>#N/A Start Date</v>
      </c>
      <c r="J1777" s="34" t="e">
        <f t="shared" si="324"/>
        <v>#REF!</v>
      </c>
      <c r="K1777" s="35" t="e">
        <f t="shared" si="325"/>
        <v>#VALUE!</v>
      </c>
      <c r="L1777" s="35" t="e">
        <f t="shared" si="326"/>
        <v>#REF!</v>
      </c>
      <c r="M1777" s="35" t="e">
        <f t="shared" si="333"/>
        <v>#REF!</v>
      </c>
      <c r="N1777" s="35" t="e">
        <f t="shared" si="334"/>
        <v>#REF!</v>
      </c>
      <c r="O1777" s="36" t="e">
        <f t="shared" si="335"/>
        <v>#REF!</v>
      </c>
      <c r="Q1777" s="37">
        <f t="shared" si="327"/>
        <v>0</v>
      </c>
      <c r="R1777" s="38" t="e">
        <f t="shared" si="328"/>
        <v>#REF!</v>
      </c>
      <c r="S1777" s="39" t="e">
        <f t="shared" si="329"/>
        <v>#REF!</v>
      </c>
    </row>
    <row r="1778" spans="1:19" x14ac:dyDescent="0.25">
      <c r="A1778" s="2"/>
      <c r="C1778">
        <f t="shared" si="330"/>
        <v>0</v>
      </c>
      <c r="D1778" s="32" t="e">
        <f t="shared" si="331"/>
        <v>#N/A</v>
      </c>
      <c r="E1778" s="32" t="e">
        <f>Basic!#REF!</f>
        <v>#REF!</v>
      </c>
      <c r="F1778" s="40"/>
      <c r="G1778" s="80">
        <f>IFERROR(VLOOKUP(A1778,HistData!Y:Z,2,FALSE)/100,G1777)</f>
        <v>0.19510000000000002</v>
      </c>
      <c r="H1778" s="80" t="str">
        <f>_xll.BDH($B$1,"IVOL_MONEYNESS",A1778,A1778,"IVOL_MATURITY=MATURITY_1STM","IVOL_MONEYNESS_LEVEL=MONEY_LVL_100_","DTS=H","FACTOR=.01","DAYS=W")</f>
        <v>#N/A Start Date</v>
      </c>
      <c r="I1778" s="81" t="str">
        <f t="shared" si="332"/>
        <v>#N/A Start Date</v>
      </c>
      <c r="J1778" s="34" t="e">
        <f t="shared" si="324"/>
        <v>#REF!</v>
      </c>
      <c r="K1778" s="35" t="e">
        <f t="shared" si="325"/>
        <v>#VALUE!</v>
      </c>
      <c r="L1778" s="35" t="e">
        <f t="shared" si="326"/>
        <v>#REF!</v>
      </c>
      <c r="M1778" s="35" t="e">
        <f t="shared" si="333"/>
        <v>#REF!</v>
      </c>
      <c r="N1778" s="35" t="e">
        <f t="shared" si="334"/>
        <v>#REF!</v>
      </c>
      <c r="O1778" s="36" t="e">
        <f t="shared" si="335"/>
        <v>#REF!</v>
      </c>
      <c r="Q1778" s="37">
        <f t="shared" si="327"/>
        <v>0</v>
      </c>
      <c r="R1778" s="38" t="e">
        <f t="shared" si="328"/>
        <v>#REF!</v>
      </c>
      <c r="S1778" s="39" t="e">
        <f t="shared" si="329"/>
        <v>#REF!</v>
      </c>
    </row>
    <row r="1779" spans="1:19" x14ac:dyDescent="0.25">
      <c r="A1779" s="2"/>
      <c r="C1779">
        <f t="shared" si="330"/>
        <v>0</v>
      </c>
      <c r="D1779" s="32" t="e">
        <f t="shared" si="331"/>
        <v>#N/A</v>
      </c>
      <c r="E1779" s="32" t="e">
        <f>Basic!#REF!</f>
        <v>#REF!</v>
      </c>
      <c r="F1779" s="40"/>
      <c r="G1779" s="80">
        <f>IFERROR(VLOOKUP(A1779,HistData!Y:Z,2,FALSE)/100,G1778)</f>
        <v>0.19510000000000002</v>
      </c>
      <c r="H1779" s="80" t="str">
        <f>_xll.BDH($B$1,"IVOL_MONEYNESS",A1779,A1779,"IVOL_MATURITY=MATURITY_1STM","IVOL_MONEYNESS_LEVEL=MONEY_LVL_100_","DTS=H","FACTOR=.01","DAYS=W")</f>
        <v>#N/A Start Date</v>
      </c>
      <c r="I1779" s="81" t="str">
        <f t="shared" si="332"/>
        <v>#N/A Start Date</v>
      </c>
      <c r="J1779" s="34" t="e">
        <f t="shared" si="324"/>
        <v>#REF!</v>
      </c>
      <c r="K1779" s="35" t="e">
        <f t="shared" si="325"/>
        <v>#VALUE!</v>
      </c>
      <c r="L1779" s="35" t="e">
        <f t="shared" si="326"/>
        <v>#REF!</v>
      </c>
      <c r="M1779" s="35" t="e">
        <f t="shared" si="333"/>
        <v>#REF!</v>
      </c>
      <c r="N1779" s="35" t="e">
        <f t="shared" si="334"/>
        <v>#REF!</v>
      </c>
      <c r="O1779" s="36" t="e">
        <f t="shared" si="335"/>
        <v>#REF!</v>
      </c>
      <c r="Q1779" s="37">
        <f t="shared" si="327"/>
        <v>0</v>
      </c>
      <c r="R1779" s="38" t="e">
        <f t="shared" si="328"/>
        <v>#REF!</v>
      </c>
      <c r="S1779" s="39" t="e">
        <f t="shared" si="329"/>
        <v>#REF!</v>
      </c>
    </row>
    <row r="1780" spans="1:19" x14ac:dyDescent="0.25">
      <c r="A1780" s="2"/>
      <c r="C1780">
        <f t="shared" si="330"/>
        <v>0</v>
      </c>
      <c r="D1780" s="32" t="e">
        <f t="shared" si="331"/>
        <v>#N/A</v>
      </c>
      <c r="E1780" s="32" t="e">
        <f>Basic!#REF!</f>
        <v>#REF!</v>
      </c>
      <c r="F1780" s="40"/>
      <c r="G1780" s="80">
        <f>IFERROR(VLOOKUP(A1780,HistData!Y:Z,2,FALSE)/100,G1779)</f>
        <v>0.19510000000000002</v>
      </c>
      <c r="H1780" s="80" t="str">
        <f>_xll.BDH($B$1,"IVOL_MONEYNESS",A1780,A1780,"IVOL_MATURITY=MATURITY_1STM","IVOL_MONEYNESS_LEVEL=MONEY_LVL_100_","DTS=H","FACTOR=.01","DAYS=W")</f>
        <v>#N/A Start Date</v>
      </c>
      <c r="I1780" s="81" t="str">
        <f t="shared" si="332"/>
        <v>#N/A Start Date</v>
      </c>
      <c r="J1780" s="34" t="e">
        <f t="shared" si="324"/>
        <v>#REF!</v>
      </c>
      <c r="K1780" s="35" t="e">
        <f t="shared" si="325"/>
        <v>#VALUE!</v>
      </c>
      <c r="L1780" s="35" t="e">
        <f t="shared" si="326"/>
        <v>#REF!</v>
      </c>
      <c r="M1780" s="35" t="e">
        <f t="shared" si="333"/>
        <v>#REF!</v>
      </c>
      <c r="N1780" s="35" t="e">
        <f t="shared" si="334"/>
        <v>#REF!</v>
      </c>
      <c r="O1780" s="36" t="e">
        <f t="shared" si="335"/>
        <v>#REF!</v>
      </c>
      <c r="Q1780" s="37">
        <f t="shared" si="327"/>
        <v>0</v>
      </c>
      <c r="R1780" s="38" t="e">
        <f t="shared" si="328"/>
        <v>#REF!</v>
      </c>
      <c r="S1780" s="39" t="e">
        <f t="shared" si="329"/>
        <v>#REF!</v>
      </c>
    </row>
    <row r="1781" spans="1:19" x14ac:dyDescent="0.25">
      <c r="A1781" s="2"/>
      <c r="C1781">
        <f t="shared" si="330"/>
        <v>0</v>
      </c>
      <c r="D1781" s="32" t="e">
        <f t="shared" si="331"/>
        <v>#N/A</v>
      </c>
      <c r="E1781" s="32" t="e">
        <f>Basic!#REF!</f>
        <v>#REF!</v>
      </c>
      <c r="F1781" s="40"/>
      <c r="G1781" s="80">
        <f>IFERROR(VLOOKUP(A1781,HistData!Y:Z,2,FALSE)/100,G1780)</f>
        <v>0.19510000000000002</v>
      </c>
      <c r="H1781" s="80" t="str">
        <f>_xll.BDH($B$1,"IVOL_MONEYNESS",A1781,A1781,"IVOL_MATURITY=MATURITY_1STM","IVOL_MONEYNESS_LEVEL=MONEY_LVL_100_","DTS=H","FACTOR=.01","DAYS=W")</f>
        <v>#N/A Start Date</v>
      </c>
      <c r="I1781" s="81" t="str">
        <f t="shared" si="332"/>
        <v>#N/A Start Date</v>
      </c>
      <c r="J1781" s="34" t="e">
        <f t="shared" si="324"/>
        <v>#REF!</v>
      </c>
      <c r="K1781" s="35" t="e">
        <f t="shared" si="325"/>
        <v>#VALUE!</v>
      </c>
      <c r="L1781" s="35" t="e">
        <f t="shared" si="326"/>
        <v>#REF!</v>
      </c>
      <c r="M1781" s="35" t="e">
        <f t="shared" si="333"/>
        <v>#REF!</v>
      </c>
      <c r="N1781" s="35" t="e">
        <f t="shared" si="334"/>
        <v>#REF!</v>
      </c>
      <c r="O1781" s="36" t="e">
        <f t="shared" si="335"/>
        <v>#REF!</v>
      </c>
      <c r="Q1781" s="37">
        <f t="shared" si="327"/>
        <v>0</v>
      </c>
      <c r="R1781" s="38" t="e">
        <f t="shared" si="328"/>
        <v>#REF!</v>
      </c>
      <c r="S1781" s="39" t="e">
        <f t="shared" si="329"/>
        <v>#REF!</v>
      </c>
    </row>
    <row r="1782" spans="1:19" x14ac:dyDescent="0.25">
      <c r="A1782" s="2"/>
      <c r="C1782">
        <f t="shared" si="330"/>
        <v>0</v>
      </c>
      <c r="D1782" s="32" t="e">
        <f t="shared" si="331"/>
        <v>#N/A</v>
      </c>
      <c r="E1782" s="32" t="e">
        <f>Basic!#REF!</f>
        <v>#REF!</v>
      </c>
      <c r="F1782" s="40"/>
      <c r="G1782" s="80">
        <f>IFERROR(VLOOKUP(A1782,HistData!Y:Z,2,FALSE)/100,G1781)</f>
        <v>0.19510000000000002</v>
      </c>
      <c r="H1782" s="80" t="str">
        <f>_xll.BDH($B$1,"IVOL_MONEYNESS",A1782,A1782,"IVOL_MATURITY=MATURITY_1STM","IVOL_MONEYNESS_LEVEL=MONEY_LVL_100_","DTS=H","FACTOR=.01","DAYS=W")</f>
        <v>#N/A Start Date</v>
      </c>
      <c r="I1782" s="81" t="str">
        <f t="shared" si="332"/>
        <v>#N/A Start Date</v>
      </c>
      <c r="J1782" s="34" t="e">
        <f t="shared" si="324"/>
        <v>#REF!</v>
      </c>
      <c r="K1782" s="35" t="e">
        <f t="shared" si="325"/>
        <v>#VALUE!</v>
      </c>
      <c r="L1782" s="35" t="e">
        <f t="shared" si="326"/>
        <v>#REF!</v>
      </c>
      <c r="M1782" s="35" t="e">
        <f t="shared" si="333"/>
        <v>#REF!</v>
      </c>
      <c r="N1782" s="35" t="e">
        <f t="shared" si="334"/>
        <v>#REF!</v>
      </c>
      <c r="O1782" s="36" t="e">
        <f t="shared" si="335"/>
        <v>#REF!</v>
      </c>
      <c r="Q1782" s="37">
        <f t="shared" si="327"/>
        <v>0</v>
      </c>
      <c r="R1782" s="38" t="e">
        <f t="shared" si="328"/>
        <v>#REF!</v>
      </c>
      <c r="S1782" s="39" t="e">
        <f t="shared" si="329"/>
        <v>#REF!</v>
      </c>
    </row>
    <row r="1783" spans="1:19" x14ac:dyDescent="0.25">
      <c r="A1783" s="2"/>
      <c r="C1783">
        <f t="shared" si="330"/>
        <v>0</v>
      </c>
      <c r="D1783" s="32" t="e">
        <f t="shared" si="331"/>
        <v>#N/A</v>
      </c>
      <c r="E1783" s="32" t="e">
        <f>Basic!#REF!</f>
        <v>#REF!</v>
      </c>
      <c r="F1783" s="40"/>
      <c r="G1783" s="80">
        <f>IFERROR(VLOOKUP(A1783,HistData!Y:Z,2,FALSE)/100,G1782)</f>
        <v>0.19510000000000002</v>
      </c>
      <c r="H1783" s="80" t="str">
        <f>_xll.BDH($B$1,"IVOL_MONEYNESS",A1783,A1783,"IVOL_MATURITY=MATURITY_1STM","IVOL_MONEYNESS_LEVEL=MONEY_LVL_100_","DTS=H","FACTOR=.01","DAYS=W")</f>
        <v>#N/A Start Date</v>
      </c>
      <c r="I1783" s="81" t="str">
        <f t="shared" si="332"/>
        <v>#N/A Start Date</v>
      </c>
      <c r="J1783" s="34" t="e">
        <f t="shared" si="324"/>
        <v>#REF!</v>
      </c>
      <c r="K1783" s="35" t="e">
        <f t="shared" si="325"/>
        <v>#VALUE!</v>
      </c>
      <c r="L1783" s="35" t="e">
        <f t="shared" si="326"/>
        <v>#REF!</v>
      </c>
      <c r="M1783" s="35" t="e">
        <f t="shared" si="333"/>
        <v>#REF!</v>
      </c>
      <c r="N1783" s="35" t="e">
        <f t="shared" si="334"/>
        <v>#REF!</v>
      </c>
      <c r="O1783" s="36" t="e">
        <f t="shared" si="335"/>
        <v>#REF!</v>
      </c>
      <c r="Q1783" s="37">
        <f t="shared" si="327"/>
        <v>0</v>
      </c>
      <c r="R1783" s="38" t="e">
        <f t="shared" si="328"/>
        <v>#REF!</v>
      </c>
      <c r="S1783" s="39" t="e">
        <f t="shared" si="329"/>
        <v>#REF!</v>
      </c>
    </row>
    <row r="1784" spans="1:19" x14ac:dyDescent="0.25">
      <c r="A1784" s="2"/>
      <c r="C1784">
        <f t="shared" si="330"/>
        <v>0</v>
      </c>
      <c r="D1784" s="32" t="e">
        <f t="shared" si="331"/>
        <v>#N/A</v>
      </c>
      <c r="E1784" s="32" t="e">
        <f>Basic!#REF!</f>
        <v>#REF!</v>
      </c>
      <c r="F1784" s="40"/>
      <c r="G1784" s="80">
        <f>IFERROR(VLOOKUP(A1784,HistData!Y:Z,2,FALSE)/100,G1783)</f>
        <v>0.19510000000000002</v>
      </c>
      <c r="H1784" s="80" t="str">
        <f>_xll.BDH($B$1,"IVOL_MONEYNESS",A1784,A1784,"IVOL_MATURITY=MATURITY_1STM","IVOL_MONEYNESS_LEVEL=MONEY_LVL_100_","DTS=H","FACTOR=.01","DAYS=W")</f>
        <v>#N/A Start Date</v>
      </c>
      <c r="I1784" s="81" t="str">
        <f t="shared" si="332"/>
        <v>#N/A Start Date</v>
      </c>
      <c r="J1784" s="34" t="e">
        <f t="shared" si="324"/>
        <v>#REF!</v>
      </c>
      <c r="K1784" s="35" t="e">
        <f t="shared" si="325"/>
        <v>#VALUE!</v>
      </c>
      <c r="L1784" s="35" t="e">
        <f t="shared" si="326"/>
        <v>#REF!</v>
      </c>
      <c r="M1784" s="35" t="e">
        <f t="shared" si="333"/>
        <v>#REF!</v>
      </c>
      <c r="N1784" s="35" t="e">
        <f t="shared" si="334"/>
        <v>#REF!</v>
      </c>
      <c r="O1784" s="36" t="e">
        <f t="shared" si="335"/>
        <v>#REF!</v>
      </c>
      <c r="Q1784" s="37">
        <f t="shared" si="327"/>
        <v>0</v>
      </c>
      <c r="R1784" s="38" t="e">
        <f t="shared" si="328"/>
        <v>#REF!</v>
      </c>
      <c r="S1784" s="39" t="e">
        <f t="shared" si="329"/>
        <v>#REF!</v>
      </c>
    </row>
    <row r="1785" spans="1:19" x14ac:dyDescent="0.25">
      <c r="A1785" s="2"/>
      <c r="C1785">
        <f t="shared" si="330"/>
        <v>0</v>
      </c>
      <c r="D1785" s="32" t="e">
        <f t="shared" si="331"/>
        <v>#N/A</v>
      </c>
      <c r="E1785" s="32" t="e">
        <f>Basic!#REF!</f>
        <v>#REF!</v>
      </c>
      <c r="F1785" s="40"/>
      <c r="G1785" s="80">
        <f>IFERROR(VLOOKUP(A1785,HistData!Y:Z,2,FALSE)/100,G1784)</f>
        <v>0.19510000000000002</v>
      </c>
      <c r="H1785" s="80" t="str">
        <f>_xll.BDH($B$1,"IVOL_MONEYNESS",A1785,A1785,"IVOL_MATURITY=MATURITY_1STM","IVOL_MONEYNESS_LEVEL=MONEY_LVL_100_","DTS=H","FACTOR=.01","DAYS=W")</f>
        <v>#N/A Start Date</v>
      </c>
      <c r="I1785" s="81" t="str">
        <f t="shared" si="332"/>
        <v>#N/A Start Date</v>
      </c>
      <c r="J1785" s="34" t="e">
        <f t="shared" si="324"/>
        <v>#REF!</v>
      </c>
      <c r="K1785" s="35" t="e">
        <f t="shared" si="325"/>
        <v>#VALUE!</v>
      </c>
      <c r="L1785" s="35" t="e">
        <f t="shared" si="326"/>
        <v>#REF!</v>
      </c>
      <c r="M1785" s="35" t="e">
        <f t="shared" si="333"/>
        <v>#REF!</v>
      </c>
      <c r="N1785" s="35" t="e">
        <f t="shared" si="334"/>
        <v>#REF!</v>
      </c>
      <c r="O1785" s="36" t="e">
        <f t="shared" si="335"/>
        <v>#REF!</v>
      </c>
      <c r="Q1785" s="37">
        <f t="shared" si="327"/>
        <v>0</v>
      </c>
      <c r="R1785" s="38" t="e">
        <f t="shared" si="328"/>
        <v>#REF!</v>
      </c>
      <c r="S1785" s="39" t="e">
        <f t="shared" si="329"/>
        <v>#REF!</v>
      </c>
    </row>
    <row r="1786" spans="1:19" x14ac:dyDescent="0.25">
      <c r="A1786" s="2"/>
      <c r="C1786">
        <f t="shared" si="330"/>
        <v>0</v>
      </c>
      <c r="D1786" s="32" t="e">
        <f t="shared" si="331"/>
        <v>#N/A</v>
      </c>
      <c r="E1786" s="32" t="e">
        <f>Basic!#REF!</f>
        <v>#REF!</v>
      </c>
      <c r="F1786" s="40"/>
      <c r="G1786" s="80">
        <f>IFERROR(VLOOKUP(A1786,HistData!Y:Z,2,FALSE)/100,G1785)</f>
        <v>0.19510000000000002</v>
      </c>
      <c r="H1786" s="80" t="str">
        <f>_xll.BDH($B$1,"IVOL_MONEYNESS",A1786,A1786,"IVOL_MATURITY=MATURITY_1STM","IVOL_MONEYNESS_LEVEL=MONEY_LVL_100_","DTS=H","FACTOR=.01","DAYS=W")</f>
        <v>#N/A Start Date</v>
      </c>
      <c r="I1786" s="81" t="str">
        <f t="shared" si="332"/>
        <v>#N/A Start Date</v>
      </c>
      <c r="J1786" s="34" t="e">
        <f t="shared" si="324"/>
        <v>#REF!</v>
      </c>
      <c r="K1786" s="35" t="e">
        <f t="shared" si="325"/>
        <v>#VALUE!</v>
      </c>
      <c r="L1786" s="35" t="e">
        <f t="shared" si="326"/>
        <v>#REF!</v>
      </c>
      <c r="M1786" s="35" t="e">
        <f t="shared" si="333"/>
        <v>#REF!</v>
      </c>
      <c r="N1786" s="35" t="e">
        <f t="shared" si="334"/>
        <v>#REF!</v>
      </c>
      <c r="O1786" s="36" t="e">
        <f t="shared" si="335"/>
        <v>#REF!</v>
      </c>
      <c r="Q1786" s="37">
        <f t="shared" si="327"/>
        <v>0</v>
      </c>
      <c r="R1786" s="38" t="e">
        <f t="shared" si="328"/>
        <v>#REF!</v>
      </c>
      <c r="S1786" s="39" t="e">
        <f t="shared" si="329"/>
        <v>#REF!</v>
      </c>
    </row>
    <row r="1787" spans="1:19" x14ac:dyDescent="0.25">
      <c r="A1787" s="2"/>
      <c r="C1787">
        <f t="shared" si="330"/>
        <v>0</v>
      </c>
      <c r="D1787" s="32" t="e">
        <f t="shared" si="331"/>
        <v>#N/A</v>
      </c>
      <c r="E1787" s="32" t="e">
        <f>Basic!#REF!</f>
        <v>#REF!</v>
      </c>
      <c r="F1787" s="40"/>
      <c r="G1787" s="80">
        <f>IFERROR(VLOOKUP(A1787,HistData!Y:Z,2,FALSE)/100,G1786)</f>
        <v>0.19510000000000002</v>
      </c>
      <c r="H1787" s="80" t="str">
        <f>_xll.BDH($B$1,"IVOL_MONEYNESS",A1787,A1787,"IVOL_MATURITY=MATURITY_1STM","IVOL_MONEYNESS_LEVEL=MONEY_LVL_100_","DTS=H","FACTOR=.01","DAYS=W")</f>
        <v>#N/A Start Date</v>
      </c>
      <c r="I1787" s="81" t="str">
        <f t="shared" si="332"/>
        <v>#N/A Start Date</v>
      </c>
      <c r="J1787" s="34" t="e">
        <f t="shared" si="324"/>
        <v>#REF!</v>
      </c>
      <c r="K1787" s="35" t="e">
        <f t="shared" si="325"/>
        <v>#VALUE!</v>
      </c>
      <c r="L1787" s="35" t="e">
        <f t="shared" si="326"/>
        <v>#REF!</v>
      </c>
      <c r="M1787" s="35" t="e">
        <f t="shared" si="333"/>
        <v>#REF!</v>
      </c>
      <c r="N1787" s="35" t="e">
        <f t="shared" si="334"/>
        <v>#REF!</v>
      </c>
      <c r="O1787" s="36" t="e">
        <f t="shared" si="335"/>
        <v>#REF!</v>
      </c>
      <c r="Q1787" s="37">
        <f t="shared" si="327"/>
        <v>0</v>
      </c>
      <c r="R1787" s="38" t="e">
        <f t="shared" si="328"/>
        <v>#REF!</v>
      </c>
      <c r="S1787" s="39" t="e">
        <f t="shared" si="329"/>
        <v>#REF!</v>
      </c>
    </row>
    <row r="1788" spans="1:19" x14ac:dyDescent="0.25">
      <c r="A1788" s="2"/>
      <c r="C1788">
        <f t="shared" si="330"/>
        <v>0</v>
      </c>
      <c r="D1788" s="32" t="e">
        <f t="shared" si="331"/>
        <v>#N/A</v>
      </c>
      <c r="E1788" s="32" t="e">
        <f>Basic!#REF!</f>
        <v>#REF!</v>
      </c>
      <c r="F1788" s="40"/>
      <c r="G1788" s="80">
        <f>IFERROR(VLOOKUP(A1788,HistData!Y:Z,2,FALSE)/100,G1787)</f>
        <v>0.19510000000000002</v>
      </c>
      <c r="H1788" s="80" t="str">
        <f>_xll.BDH($B$1,"IVOL_MONEYNESS",A1788,A1788,"IVOL_MATURITY=MATURITY_1STM","IVOL_MONEYNESS_LEVEL=MONEY_LVL_100_","DTS=H","FACTOR=.01","DAYS=W")</f>
        <v>#N/A Start Date</v>
      </c>
      <c r="I1788" s="81" t="str">
        <f t="shared" si="332"/>
        <v>#N/A Start Date</v>
      </c>
      <c r="J1788" s="34" t="e">
        <f t="shared" si="324"/>
        <v>#REF!</v>
      </c>
      <c r="K1788" s="35" t="e">
        <f t="shared" si="325"/>
        <v>#VALUE!</v>
      </c>
      <c r="L1788" s="35" t="e">
        <f t="shared" si="326"/>
        <v>#REF!</v>
      </c>
      <c r="M1788" s="35" t="e">
        <f t="shared" si="333"/>
        <v>#REF!</v>
      </c>
      <c r="N1788" s="35" t="e">
        <f t="shared" si="334"/>
        <v>#REF!</v>
      </c>
      <c r="O1788" s="36" t="e">
        <f t="shared" si="335"/>
        <v>#REF!</v>
      </c>
      <c r="Q1788" s="37">
        <f t="shared" si="327"/>
        <v>0</v>
      </c>
      <c r="R1788" s="38" t="e">
        <f t="shared" si="328"/>
        <v>#REF!</v>
      </c>
      <c r="S1788" s="39" t="e">
        <f t="shared" si="329"/>
        <v>#REF!</v>
      </c>
    </row>
    <row r="1789" spans="1:19" x14ac:dyDescent="0.25">
      <c r="A1789" s="2"/>
      <c r="C1789">
        <f t="shared" si="330"/>
        <v>0</v>
      </c>
      <c r="D1789" s="32" t="e">
        <f t="shared" si="331"/>
        <v>#N/A</v>
      </c>
      <c r="E1789" s="32" t="e">
        <f>Basic!#REF!</f>
        <v>#REF!</v>
      </c>
      <c r="F1789" s="40"/>
      <c r="G1789" s="80">
        <f>IFERROR(VLOOKUP(A1789,HistData!Y:Z,2,FALSE)/100,G1788)</f>
        <v>0.19510000000000002</v>
      </c>
      <c r="H1789" s="80" t="str">
        <f>_xll.BDH($B$1,"IVOL_MONEYNESS",A1789,A1789,"IVOL_MATURITY=MATURITY_1STM","IVOL_MONEYNESS_LEVEL=MONEY_LVL_100_","DTS=H","FACTOR=.01","DAYS=W")</f>
        <v>#N/A Start Date</v>
      </c>
      <c r="I1789" s="81" t="str">
        <f t="shared" si="332"/>
        <v>#N/A Start Date</v>
      </c>
      <c r="J1789" s="34" t="e">
        <f t="shared" si="324"/>
        <v>#REF!</v>
      </c>
      <c r="K1789" s="35" t="e">
        <f t="shared" si="325"/>
        <v>#VALUE!</v>
      </c>
      <c r="L1789" s="35" t="e">
        <f t="shared" si="326"/>
        <v>#REF!</v>
      </c>
      <c r="M1789" s="35" t="e">
        <f t="shared" si="333"/>
        <v>#REF!</v>
      </c>
      <c r="N1789" s="35" t="e">
        <f t="shared" si="334"/>
        <v>#REF!</v>
      </c>
      <c r="O1789" s="36" t="e">
        <f t="shared" si="335"/>
        <v>#REF!</v>
      </c>
      <c r="Q1789" s="37">
        <f t="shared" si="327"/>
        <v>0</v>
      </c>
      <c r="R1789" s="38" t="e">
        <f t="shared" si="328"/>
        <v>#REF!</v>
      </c>
      <c r="S1789" s="39" t="e">
        <f t="shared" si="329"/>
        <v>#REF!</v>
      </c>
    </row>
    <row r="1790" spans="1:19" x14ac:dyDescent="0.25">
      <c r="A1790" s="2"/>
      <c r="C1790">
        <f t="shared" si="330"/>
        <v>0</v>
      </c>
      <c r="D1790" s="32" t="e">
        <f t="shared" si="331"/>
        <v>#N/A</v>
      </c>
      <c r="E1790" s="32" t="e">
        <f>Basic!#REF!</f>
        <v>#REF!</v>
      </c>
      <c r="F1790" s="40"/>
      <c r="G1790" s="80">
        <f>IFERROR(VLOOKUP(A1790,HistData!Y:Z,2,FALSE)/100,G1789)</f>
        <v>0.19510000000000002</v>
      </c>
      <c r="H1790" s="80" t="str">
        <f>_xll.BDH($B$1,"IVOL_MONEYNESS",A1790,A1790,"IVOL_MATURITY=MATURITY_1STM","IVOL_MONEYNESS_LEVEL=MONEY_LVL_100_","DTS=H","FACTOR=.01","DAYS=W")</f>
        <v>#N/A Start Date</v>
      </c>
      <c r="I1790" s="81" t="str">
        <f t="shared" si="332"/>
        <v>#N/A Start Date</v>
      </c>
      <c r="J1790" s="34" t="e">
        <f t="shared" si="324"/>
        <v>#REF!</v>
      </c>
      <c r="K1790" s="35" t="e">
        <f t="shared" si="325"/>
        <v>#VALUE!</v>
      </c>
      <c r="L1790" s="35" t="e">
        <f t="shared" si="326"/>
        <v>#REF!</v>
      </c>
      <c r="M1790" s="35" t="e">
        <f t="shared" si="333"/>
        <v>#REF!</v>
      </c>
      <c r="N1790" s="35" t="e">
        <f t="shared" si="334"/>
        <v>#REF!</v>
      </c>
      <c r="O1790" s="36" t="e">
        <f t="shared" si="335"/>
        <v>#REF!</v>
      </c>
      <c r="Q1790" s="37">
        <f t="shared" si="327"/>
        <v>0</v>
      </c>
      <c r="R1790" s="38" t="e">
        <f t="shared" si="328"/>
        <v>#REF!</v>
      </c>
      <c r="S1790" s="39" t="e">
        <f t="shared" si="329"/>
        <v>#REF!</v>
      </c>
    </row>
    <row r="1791" spans="1:19" x14ac:dyDescent="0.25">
      <c r="A1791" s="2"/>
      <c r="C1791">
        <f t="shared" si="330"/>
        <v>0</v>
      </c>
      <c r="D1791" s="32" t="e">
        <f t="shared" si="331"/>
        <v>#N/A</v>
      </c>
      <c r="E1791" s="32" t="e">
        <f>Basic!#REF!</f>
        <v>#REF!</v>
      </c>
      <c r="F1791" s="40"/>
      <c r="G1791" s="80">
        <f>IFERROR(VLOOKUP(A1791,HistData!Y:Z,2,FALSE)/100,G1790)</f>
        <v>0.19510000000000002</v>
      </c>
      <c r="H1791" s="80" t="str">
        <f>_xll.BDH($B$1,"IVOL_MONEYNESS",A1791,A1791,"IVOL_MATURITY=MATURITY_1STM","IVOL_MONEYNESS_LEVEL=MONEY_LVL_100_","DTS=H","FACTOR=.01","DAYS=W")</f>
        <v>#N/A Start Date</v>
      </c>
      <c r="I1791" s="81" t="str">
        <f t="shared" si="332"/>
        <v>#N/A Start Date</v>
      </c>
      <c r="J1791" s="34" t="e">
        <f t="shared" si="324"/>
        <v>#REF!</v>
      </c>
      <c r="K1791" s="35" t="e">
        <f t="shared" si="325"/>
        <v>#VALUE!</v>
      </c>
      <c r="L1791" s="35" t="e">
        <f t="shared" si="326"/>
        <v>#REF!</v>
      </c>
      <c r="M1791" s="35" t="e">
        <f t="shared" si="333"/>
        <v>#REF!</v>
      </c>
      <c r="N1791" s="35" t="e">
        <f t="shared" si="334"/>
        <v>#REF!</v>
      </c>
      <c r="O1791" s="36" t="e">
        <f t="shared" si="335"/>
        <v>#REF!</v>
      </c>
      <c r="Q1791" s="37">
        <f t="shared" si="327"/>
        <v>0</v>
      </c>
      <c r="R1791" s="38" t="e">
        <f t="shared" si="328"/>
        <v>#REF!</v>
      </c>
      <c r="S1791" s="39" t="e">
        <f t="shared" si="329"/>
        <v>#REF!</v>
      </c>
    </row>
    <row r="1792" spans="1:19" x14ac:dyDescent="0.25">
      <c r="A1792" s="2"/>
      <c r="C1792">
        <f t="shared" si="330"/>
        <v>0</v>
      </c>
      <c r="D1792" s="32" t="e">
        <f t="shared" si="331"/>
        <v>#N/A</v>
      </c>
      <c r="E1792" s="32" t="e">
        <f>Basic!#REF!</f>
        <v>#REF!</v>
      </c>
      <c r="F1792" s="40"/>
      <c r="G1792" s="80">
        <f>IFERROR(VLOOKUP(A1792,HistData!Y:Z,2,FALSE)/100,G1791)</f>
        <v>0.19510000000000002</v>
      </c>
      <c r="H1792" s="80" t="str">
        <f>_xll.BDH($B$1,"IVOL_MONEYNESS",A1792,A1792,"IVOL_MATURITY=MATURITY_1STM","IVOL_MONEYNESS_LEVEL=MONEY_LVL_100_","DTS=H","FACTOR=.01","DAYS=W")</f>
        <v>#N/A Start Date</v>
      </c>
      <c r="I1792" s="81" t="str">
        <f t="shared" si="332"/>
        <v>#N/A Start Date</v>
      </c>
      <c r="J1792" s="34" t="e">
        <f t="shared" si="324"/>
        <v>#REF!</v>
      </c>
      <c r="K1792" s="35" t="e">
        <f t="shared" si="325"/>
        <v>#VALUE!</v>
      </c>
      <c r="L1792" s="35" t="e">
        <f t="shared" si="326"/>
        <v>#REF!</v>
      </c>
      <c r="M1792" s="35" t="e">
        <f t="shared" si="333"/>
        <v>#REF!</v>
      </c>
      <c r="N1792" s="35" t="e">
        <f t="shared" si="334"/>
        <v>#REF!</v>
      </c>
      <c r="O1792" s="36" t="e">
        <f t="shared" si="335"/>
        <v>#REF!</v>
      </c>
      <c r="Q1792" s="37">
        <f t="shared" si="327"/>
        <v>0</v>
      </c>
      <c r="R1792" s="38" t="e">
        <f t="shared" si="328"/>
        <v>#REF!</v>
      </c>
      <c r="S1792" s="39" t="e">
        <f t="shared" si="329"/>
        <v>#REF!</v>
      </c>
    </row>
    <row r="1793" spans="1:19" x14ac:dyDescent="0.25">
      <c r="A1793" s="2"/>
      <c r="C1793">
        <f t="shared" si="330"/>
        <v>0</v>
      </c>
      <c r="D1793" s="32" t="e">
        <f t="shared" si="331"/>
        <v>#N/A</v>
      </c>
      <c r="E1793" s="32" t="e">
        <f>Basic!#REF!</f>
        <v>#REF!</v>
      </c>
      <c r="F1793" s="40"/>
      <c r="G1793" s="80">
        <f>IFERROR(VLOOKUP(A1793,HistData!Y:Z,2,FALSE)/100,G1792)</f>
        <v>0.19510000000000002</v>
      </c>
      <c r="H1793" s="80" t="str">
        <f>_xll.BDH($B$1,"IVOL_MONEYNESS",A1793,A1793,"IVOL_MATURITY=MATURITY_1STM","IVOL_MONEYNESS_LEVEL=MONEY_LVL_100_","DTS=H","FACTOR=.01","DAYS=W")</f>
        <v>#N/A Start Date</v>
      </c>
      <c r="I1793" s="81" t="str">
        <f t="shared" si="332"/>
        <v>#N/A Start Date</v>
      </c>
      <c r="J1793" s="34" t="e">
        <f t="shared" si="324"/>
        <v>#REF!</v>
      </c>
      <c r="K1793" s="35" t="e">
        <f t="shared" si="325"/>
        <v>#VALUE!</v>
      </c>
      <c r="L1793" s="35" t="e">
        <f t="shared" si="326"/>
        <v>#REF!</v>
      </c>
      <c r="M1793" s="35" t="e">
        <f t="shared" si="333"/>
        <v>#REF!</v>
      </c>
      <c r="N1793" s="35" t="e">
        <f t="shared" si="334"/>
        <v>#REF!</v>
      </c>
      <c r="O1793" s="36" t="e">
        <f t="shared" si="335"/>
        <v>#REF!</v>
      </c>
      <c r="Q1793" s="37">
        <f t="shared" si="327"/>
        <v>0</v>
      </c>
      <c r="R1793" s="38" t="e">
        <f t="shared" si="328"/>
        <v>#REF!</v>
      </c>
      <c r="S1793" s="39" t="e">
        <f t="shared" si="329"/>
        <v>#REF!</v>
      </c>
    </row>
    <row r="1794" spans="1:19" x14ac:dyDescent="0.25">
      <c r="A1794" s="2"/>
      <c r="C1794">
        <f t="shared" si="330"/>
        <v>0</v>
      </c>
      <c r="D1794" s="32" t="e">
        <f t="shared" si="331"/>
        <v>#N/A</v>
      </c>
      <c r="E1794" s="32" t="e">
        <f>Basic!#REF!</f>
        <v>#REF!</v>
      </c>
      <c r="F1794" s="40"/>
      <c r="G1794" s="80">
        <f>IFERROR(VLOOKUP(A1794,HistData!Y:Z,2,FALSE)/100,G1793)</f>
        <v>0.19510000000000002</v>
      </c>
      <c r="H1794" s="80" t="str">
        <f>_xll.BDH($B$1,"IVOL_MONEYNESS",A1794,A1794,"IVOL_MATURITY=MATURITY_1STM","IVOL_MONEYNESS_LEVEL=MONEY_LVL_100_","DTS=H","FACTOR=.01","DAYS=W")</f>
        <v>#N/A Start Date</v>
      </c>
      <c r="I1794" s="81" t="str">
        <f t="shared" si="332"/>
        <v>#N/A Start Date</v>
      </c>
      <c r="J1794" s="34" t="e">
        <f t="shared" si="324"/>
        <v>#REF!</v>
      </c>
      <c r="K1794" s="35" t="e">
        <f t="shared" si="325"/>
        <v>#VALUE!</v>
      </c>
      <c r="L1794" s="35" t="e">
        <f t="shared" si="326"/>
        <v>#REF!</v>
      </c>
      <c r="M1794" s="35" t="e">
        <f t="shared" si="333"/>
        <v>#REF!</v>
      </c>
      <c r="N1794" s="35" t="e">
        <f t="shared" si="334"/>
        <v>#REF!</v>
      </c>
      <c r="O1794" s="36" t="e">
        <f t="shared" si="335"/>
        <v>#REF!</v>
      </c>
      <c r="Q1794" s="37">
        <f t="shared" si="327"/>
        <v>0</v>
      </c>
      <c r="R1794" s="38" t="e">
        <f t="shared" si="328"/>
        <v>#REF!</v>
      </c>
      <c r="S1794" s="39" t="e">
        <f t="shared" si="329"/>
        <v>#REF!</v>
      </c>
    </row>
    <row r="1795" spans="1:19" x14ac:dyDescent="0.25">
      <c r="A1795" s="2"/>
      <c r="C1795">
        <f t="shared" si="330"/>
        <v>0</v>
      </c>
      <c r="D1795" s="32" t="e">
        <f t="shared" si="331"/>
        <v>#N/A</v>
      </c>
      <c r="E1795" s="32" t="e">
        <f>Basic!#REF!</f>
        <v>#REF!</v>
      </c>
      <c r="F1795" s="40"/>
      <c r="G1795" s="80">
        <f>IFERROR(VLOOKUP(A1795,HistData!Y:Z,2,FALSE)/100,G1794)</f>
        <v>0.19510000000000002</v>
      </c>
      <c r="H1795" s="80" t="str">
        <f>_xll.BDH($B$1,"IVOL_MONEYNESS",A1795,A1795,"IVOL_MATURITY=MATURITY_1STM","IVOL_MONEYNESS_LEVEL=MONEY_LVL_100_","DTS=H","FACTOR=.01","DAYS=W")</f>
        <v>#N/A Start Date</v>
      </c>
      <c r="I1795" s="81" t="str">
        <f t="shared" si="332"/>
        <v>#N/A Start Date</v>
      </c>
      <c r="J1795" s="34" t="e">
        <f t="shared" si="324"/>
        <v>#REF!</v>
      </c>
      <c r="K1795" s="35" t="e">
        <f t="shared" si="325"/>
        <v>#VALUE!</v>
      </c>
      <c r="L1795" s="35" t="e">
        <f t="shared" si="326"/>
        <v>#REF!</v>
      </c>
      <c r="M1795" s="35" t="e">
        <f t="shared" si="333"/>
        <v>#REF!</v>
      </c>
      <c r="N1795" s="35" t="e">
        <f t="shared" si="334"/>
        <v>#REF!</v>
      </c>
      <c r="O1795" s="36" t="e">
        <f t="shared" si="335"/>
        <v>#REF!</v>
      </c>
      <c r="Q1795" s="37">
        <f t="shared" si="327"/>
        <v>0</v>
      </c>
      <c r="R1795" s="38" t="e">
        <f t="shared" si="328"/>
        <v>#REF!</v>
      </c>
      <c r="S1795" s="39" t="e">
        <f t="shared" si="329"/>
        <v>#REF!</v>
      </c>
    </row>
    <row r="1796" spans="1:19" x14ac:dyDescent="0.25">
      <c r="A1796" s="2"/>
      <c r="C1796">
        <f t="shared" si="330"/>
        <v>0</v>
      </c>
      <c r="D1796" s="32" t="e">
        <f t="shared" si="331"/>
        <v>#N/A</v>
      </c>
      <c r="E1796" s="32" t="e">
        <f>Basic!#REF!</f>
        <v>#REF!</v>
      </c>
      <c r="F1796" s="40"/>
      <c r="G1796" s="80">
        <f>IFERROR(VLOOKUP(A1796,HistData!Y:Z,2,FALSE)/100,G1795)</f>
        <v>0.19510000000000002</v>
      </c>
      <c r="H1796" s="80" t="str">
        <f>_xll.BDH($B$1,"IVOL_MONEYNESS",A1796,A1796,"IVOL_MATURITY=MATURITY_1STM","IVOL_MONEYNESS_LEVEL=MONEY_LVL_100_","DTS=H","FACTOR=.01","DAYS=W")</f>
        <v>#N/A Start Date</v>
      </c>
      <c r="I1796" s="81" t="str">
        <f t="shared" si="332"/>
        <v>#N/A Start Date</v>
      </c>
      <c r="J1796" s="34" t="e">
        <f t="shared" si="324"/>
        <v>#REF!</v>
      </c>
      <c r="K1796" s="35" t="e">
        <f t="shared" si="325"/>
        <v>#VALUE!</v>
      </c>
      <c r="L1796" s="35" t="e">
        <f t="shared" si="326"/>
        <v>#REF!</v>
      </c>
      <c r="M1796" s="35" t="e">
        <f t="shared" si="333"/>
        <v>#REF!</v>
      </c>
      <c r="N1796" s="35" t="e">
        <f t="shared" si="334"/>
        <v>#REF!</v>
      </c>
      <c r="O1796" s="36" t="e">
        <f t="shared" si="335"/>
        <v>#REF!</v>
      </c>
      <c r="Q1796" s="37">
        <f t="shared" si="327"/>
        <v>0</v>
      </c>
      <c r="R1796" s="38" t="e">
        <f t="shared" si="328"/>
        <v>#REF!</v>
      </c>
      <c r="S1796" s="39" t="e">
        <f t="shared" si="329"/>
        <v>#REF!</v>
      </c>
    </row>
    <row r="1797" spans="1:19" x14ac:dyDescent="0.25">
      <c r="A1797" s="2"/>
      <c r="C1797">
        <f t="shared" si="330"/>
        <v>0</v>
      </c>
      <c r="D1797" s="32" t="e">
        <f t="shared" si="331"/>
        <v>#N/A</v>
      </c>
      <c r="E1797" s="32" t="e">
        <f>Basic!#REF!</f>
        <v>#REF!</v>
      </c>
      <c r="F1797" s="40"/>
      <c r="G1797" s="80">
        <f>IFERROR(VLOOKUP(A1797,HistData!Y:Z,2,FALSE)/100,G1796)</f>
        <v>0.19510000000000002</v>
      </c>
      <c r="H1797" s="80" t="str">
        <f>_xll.BDH($B$1,"IVOL_MONEYNESS",A1797,A1797,"IVOL_MATURITY=MATURITY_1STM","IVOL_MONEYNESS_LEVEL=MONEY_LVL_100_","DTS=H","FACTOR=.01","DAYS=W")</f>
        <v>#N/A Start Date</v>
      </c>
      <c r="I1797" s="81" t="str">
        <f t="shared" si="332"/>
        <v>#N/A Start Date</v>
      </c>
      <c r="J1797" s="34" t="e">
        <f t="shared" si="324"/>
        <v>#REF!</v>
      </c>
      <c r="K1797" s="35" t="e">
        <f t="shared" si="325"/>
        <v>#VALUE!</v>
      </c>
      <c r="L1797" s="35" t="e">
        <f t="shared" si="326"/>
        <v>#REF!</v>
      </c>
      <c r="M1797" s="35" t="e">
        <f t="shared" si="333"/>
        <v>#REF!</v>
      </c>
      <c r="N1797" s="35" t="e">
        <f t="shared" si="334"/>
        <v>#REF!</v>
      </c>
      <c r="O1797" s="36" t="e">
        <f t="shared" si="335"/>
        <v>#REF!</v>
      </c>
      <c r="Q1797" s="37">
        <f t="shared" si="327"/>
        <v>0</v>
      </c>
      <c r="R1797" s="38" t="e">
        <f t="shared" si="328"/>
        <v>#REF!</v>
      </c>
      <c r="S1797" s="39" t="e">
        <f t="shared" si="329"/>
        <v>#REF!</v>
      </c>
    </row>
    <row r="1798" spans="1:19" x14ac:dyDescent="0.25">
      <c r="A1798" s="2"/>
      <c r="C1798">
        <f t="shared" si="330"/>
        <v>0</v>
      </c>
      <c r="D1798" s="32" t="e">
        <f t="shared" si="331"/>
        <v>#N/A</v>
      </c>
      <c r="E1798" s="32" t="e">
        <f>Basic!#REF!</f>
        <v>#REF!</v>
      </c>
      <c r="F1798" s="40"/>
      <c r="G1798" s="80">
        <f>IFERROR(VLOOKUP(A1798,HistData!Y:Z,2,FALSE)/100,G1797)</f>
        <v>0.19510000000000002</v>
      </c>
      <c r="H1798" s="80" t="str">
        <f>_xll.BDH($B$1,"IVOL_MONEYNESS",A1798,A1798,"IVOL_MATURITY=MATURITY_1STM","IVOL_MONEYNESS_LEVEL=MONEY_LVL_100_","DTS=H","FACTOR=.01","DAYS=W")</f>
        <v>#N/A Start Date</v>
      </c>
      <c r="I1798" s="81" t="str">
        <f t="shared" si="332"/>
        <v>#N/A Start Date</v>
      </c>
      <c r="J1798" s="34" t="e">
        <f t="shared" ref="J1798:J1861" si="336">++E1798*EXP(-F1798*(D1798/365))</f>
        <v>#REF!</v>
      </c>
      <c r="K1798" s="35" t="e">
        <f t="shared" ref="K1798:K1861" si="337">+I1798*(D1798/365)^0.5</f>
        <v>#VALUE!</v>
      </c>
      <c r="L1798" s="35" t="e">
        <f t="shared" ref="L1798:L1861" si="338">++(LN(B1798/E1798)+(F1798+I1798*I1798/2)*(D1798/365))/(I1798*(D1798/365)^0.5)</f>
        <v>#REF!</v>
      </c>
      <c r="M1798" s="35" t="e">
        <f t="shared" si="333"/>
        <v>#REF!</v>
      </c>
      <c r="N1798" s="35" t="e">
        <f t="shared" si="334"/>
        <v>#REF!</v>
      </c>
      <c r="O1798" s="36" t="e">
        <f t="shared" si="335"/>
        <v>#REF!</v>
      </c>
      <c r="Q1798" s="37">
        <f t="shared" ref="Q1798:Q1861" si="339">A1798</f>
        <v>0</v>
      </c>
      <c r="R1798" s="38" t="e">
        <f t="shared" ref="R1798:R1861" si="340">+N1798*B1798-O1798</f>
        <v>#REF!</v>
      </c>
      <c r="S1798" s="39" t="e">
        <f t="shared" ref="S1798:S1861" si="341">+R1798+J1798-B1798</f>
        <v>#REF!</v>
      </c>
    </row>
    <row r="1799" spans="1:19" x14ac:dyDescent="0.25">
      <c r="A1799" s="2"/>
      <c r="C1799">
        <f t="shared" ref="C1799:C1862" si="342">IF(AND(DAY(A1799)&gt;=15,DAY(A1799)&lt;=21,WEEKDAY(A1799)-1=5),1,0)</f>
        <v>0</v>
      </c>
      <c r="D1799" s="32" t="e">
        <f t="shared" ref="D1799:D1862" si="343">MATCH(1,C1800:C1843,0)</f>
        <v>#N/A</v>
      </c>
      <c r="E1799" s="32" t="e">
        <f>Basic!#REF!</f>
        <v>#REF!</v>
      </c>
      <c r="F1799" s="40"/>
      <c r="G1799" s="80">
        <f>IFERROR(VLOOKUP(A1799,HistData!Y:Z,2,FALSE)/100,G1798)</f>
        <v>0.19510000000000002</v>
      </c>
      <c r="H1799" s="80" t="str">
        <f>_xll.BDH($B$1,"IVOL_MONEYNESS",A1799,A1799,"IVOL_MATURITY=MATURITY_1STM","IVOL_MONEYNESS_LEVEL=MONEY_LVL_100_","DTS=H","FACTOR=.01","DAYS=W")</f>
        <v>#N/A Start Date</v>
      </c>
      <c r="I1799" s="81" t="str">
        <f t="shared" ref="I1799:I1862" si="344">H1799</f>
        <v>#N/A Start Date</v>
      </c>
      <c r="J1799" s="34" t="e">
        <f t="shared" si="336"/>
        <v>#REF!</v>
      </c>
      <c r="K1799" s="35" t="e">
        <f t="shared" si="337"/>
        <v>#VALUE!</v>
      </c>
      <c r="L1799" s="35" t="e">
        <f t="shared" si="338"/>
        <v>#REF!</v>
      </c>
      <c r="M1799" s="35" t="e">
        <f t="shared" ref="M1799:M1862" si="345">+L1799-K1799</f>
        <v>#REF!</v>
      </c>
      <c r="N1799" s="35" t="e">
        <f t="shared" ref="N1799:N1862" si="346">NORMDIST(L1799,0,1,TRUE)</f>
        <v>#REF!</v>
      </c>
      <c r="O1799" s="36" t="e">
        <f t="shared" ref="O1799:O1862" si="347">NORMDIST(M1799,0,1,TRUE)*J1799</f>
        <v>#REF!</v>
      </c>
      <c r="Q1799" s="37">
        <f t="shared" si="339"/>
        <v>0</v>
      </c>
      <c r="R1799" s="38" t="e">
        <f t="shared" si="340"/>
        <v>#REF!</v>
      </c>
      <c r="S1799" s="39" t="e">
        <f t="shared" si="341"/>
        <v>#REF!</v>
      </c>
    </row>
    <row r="1800" spans="1:19" x14ac:dyDescent="0.25">
      <c r="A1800" s="2"/>
      <c r="C1800">
        <f t="shared" si="342"/>
        <v>0</v>
      </c>
      <c r="D1800" s="32" t="e">
        <f t="shared" si="343"/>
        <v>#N/A</v>
      </c>
      <c r="E1800" s="32" t="e">
        <f>Basic!#REF!</f>
        <v>#REF!</v>
      </c>
      <c r="F1800" s="40"/>
      <c r="G1800" s="80">
        <f>IFERROR(VLOOKUP(A1800,HistData!Y:Z,2,FALSE)/100,G1799)</f>
        <v>0.19510000000000002</v>
      </c>
      <c r="H1800" s="80" t="str">
        <f>_xll.BDH($B$1,"IVOL_MONEYNESS",A1800,A1800,"IVOL_MATURITY=MATURITY_1STM","IVOL_MONEYNESS_LEVEL=MONEY_LVL_100_","DTS=H","FACTOR=.01","DAYS=W")</f>
        <v>#N/A Start Date</v>
      </c>
      <c r="I1800" s="81" t="str">
        <f t="shared" si="344"/>
        <v>#N/A Start Date</v>
      </c>
      <c r="J1800" s="34" t="e">
        <f t="shared" si="336"/>
        <v>#REF!</v>
      </c>
      <c r="K1800" s="35" t="e">
        <f t="shared" si="337"/>
        <v>#VALUE!</v>
      </c>
      <c r="L1800" s="35" t="e">
        <f t="shared" si="338"/>
        <v>#REF!</v>
      </c>
      <c r="M1800" s="35" t="e">
        <f t="shared" si="345"/>
        <v>#REF!</v>
      </c>
      <c r="N1800" s="35" t="e">
        <f t="shared" si="346"/>
        <v>#REF!</v>
      </c>
      <c r="O1800" s="36" t="e">
        <f t="shared" si="347"/>
        <v>#REF!</v>
      </c>
      <c r="Q1800" s="37">
        <f t="shared" si="339"/>
        <v>0</v>
      </c>
      <c r="R1800" s="38" t="e">
        <f t="shared" si="340"/>
        <v>#REF!</v>
      </c>
      <c r="S1800" s="39" t="e">
        <f t="shared" si="341"/>
        <v>#REF!</v>
      </c>
    </row>
    <row r="1801" spans="1:19" x14ac:dyDescent="0.25">
      <c r="A1801" s="2"/>
      <c r="C1801">
        <f t="shared" si="342"/>
        <v>0</v>
      </c>
      <c r="D1801" s="32" t="e">
        <f t="shared" si="343"/>
        <v>#N/A</v>
      </c>
      <c r="E1801" s="32" t="e">
        <f>Basic!#REF!</f>
        <v>#REF!</v>
      </c>
      <c r="F1801" s="40"/>
      <c r="G1801" s="80">
        <f>IFERROR(VLOOKUP(A1801,HistData!Y:Z,2,FALSE)/100,G1800)</f>
        <v>0.19510000000000002</v>
      </c>
      <c r="H1801" s="80" t="str">
        <f>_xll.BDH($B$1,"IVOL_MONEYNESS",A1801,A1801,"IVOL_MATURITY=MATURITY_1STM","IVOL_MONEYNESS_LEVEL=MONEY_LVL_100_","DTS=H","FACTOR=.01","DAYS=W")</f>
        <v>#N/A Start Date</v>
      </c>
      <c r="I1801" s="81" t="str">
        <f t="shared" si="344"/>
        <v>#N/A Start Date</v>
      </c>
      <c r="J1801" s="34" t="e">
        <f t="shared" si="336"/>
        <v>#REF!</v>
      </c>
      <c r="K1801" s="35" t="e">
        <f t="shared" si="337"/>
        <v>#VALUE!</v>
      </c>
      <c r="L1801" s="35" t="e">
        <f t="shared" si="338"/>
        <v>#REF!</v>
      </c>
      <c r="M1801" s="35" t="e">
        <f t="shared" si="345"/>
        <v>#REF!</v>
      </c>
      <c r="N1801" s="35" t="e">
        <f t="shared" si="346"/>
        <v>#REF!</v>
      </c>
      <c r="O1801" s="36" t="e">
        <f t="shared" si="347"/>
        <v>#REF!</v>
      </c>
      <c r="Q1801" s="37">
        <f t="shared" si="339"/>
        <v>0</v>
      </c>
      <c r="R1801" s="38" t="e">
        <f t="shared" si="340"/>
        <v>#REF!</v>
      </c>
      <c r="S1801" s="39" t="e">
        <f t="shared" si="341"/>
        <v>#REF!</v>
      </c>
    </row>
    <row r="1802" spans="1:19" x14ac:dyDescent="0.25">
      <c r="A1802" s="2"/>
      <c r="C1802">
        <f t="shared" si="342"/>
        <v>0</v>
      </c>
      <c r="D1802" s="32" t="e">
        <f t="shared" si="343"/>
        <v>#N/A</v>
      </c>
      <c r="E1802" s="32" t="e">
        <f>Basic!#REF!</f>
        <v>#REF!</v>
      </c>
      <c r="F1802" s="40"/>
      <c r="G1802" s="80">
        <f>IFERROR(VLOOKUP(A1802,HistData!Y:Z,2,FALSE)/100,G1801)</f>
        <v>0.19510000000000002</v>
      </c>
      <c r="H1802" s="80" t="str">
        <f>_xll.BDH($B$1,"IVOL_MONEYNESS",A1802,A1802,"IVOL_MATURITY=MATURITY_1STM","IVOL_MONEYNESS_LEVEL=MONEY_LVL_100_","DTS=H","FACTOR=.01","DAYS=W")</f>
        <v>#N/A Start Date</v>
      </c>
      <c r="I1802" s="81" t="str">
        <f t="shared" si="344"/>
        <v>#N/A Start Date</v>
      </c>
      <c r="J1802" s="34" t="e">
        <f t="shared" si="336"/>
        <v>#REF!</v>
      </c>
      <c r="K1802" s="35" t="e">
        <f t="shared" si="337"/>
        <v>#VALUE!</v>
      </c>
      <c r="L1802" s="35" t="e">
        <f t="shared" si="338"/>
        <v>#REF!</v>
      </c>
      <c r="M1802" s="35" t="e">
        <f t="shared" si="345"/>
        <v>#REF!</v>
      </c>
      <c r="N1802" s="35" t="e">
        <f t="shared" si="346"/>
        <v>#REF!</v>
      </c>
      <c r="O1802" s="36" t="e">
        <f t="shared" si="347"/>
        <v>#REF!</v>
      </c>
      <c r="Q1802" s="37">
        <f t="shared" si="339"/>
        <v>0</v>
      </c>
      <c r="R1802" s="38" t="e">
        <f t="shared" si="340"/>
        <v>#REF!</v>
      </c>
      <c r="S1802" s="39" t="e">
        <f t="shared" si="341"/>
        <v>#REF!</v>
      </c>
    </row>
    <row r="1803" spans="1:19" x14ac:dyDescent="0.25">
      <c r="A1803" s="2"/>
      <c r="C1803">
        <f t="shared" si="342"/>
        <v>0</v>
      </c>
      <c r="D1803" s="32" t="e">
        <f t="shared" si="343"/>
        <v>#N/A</v>
      </c>
      <c r="E1803" s="32" t="e">
        <f>Basic!#REF!</f>
        <v>#REF!</v>
      </c>
      <c r="F1803" s="40"/>
      <c r="G1803" s="80">
        <f>IFERROR(VLOOKUP(A1803,HistData!Y:Z,2,FALSE)/100,G1802)</f>
        <v>0.19510000000000002</v>
      </c>
      <c r="H1803" s="80" t="str">
        <f>_xll.BDH($B$1,"IVOL_MONEYNESS",A1803,A1803,"IVOL_MATURITY=MATURITY_1STM","IVOL_MONEYNESS_LEVEL=MONEY_LVL_100_","DTS=H","FACTOR=.01","DAYS=W")</f>
        <v>#N/A Start Date</v>
      </c>
      <c r="I1803" s="81" t="str">
        <f t="shared" si="344"/>
        <v>#N/A Start Date</v>
      </c>
      <c r="J1803" s="34" t="e">
        <f t="shared" si="336"/>
        <v>#REF!</v>
      </c>
      <c r="K1803" s="35" t="e">
        <f t="shared" si="337"/>
        <v>#VALUE!</v>
      </c>
      <c r="L1803" s="35" t="e">
        <f t="shared" si="338"/>
        <v>#REF!</v>
      </c>
      <c r="M1803" s="35" t="e">
        <f t="shared" si="345"/>
        <v>#REF!</v>
      </c>
      <c r="N1803" s="35" t="e">
        <f t="shared" si="346"/>
        <v>#REF!</v>
      </c>
      <c r="O1803" s="36" t="e">
        <f t="shared" si="347"/>
        <v>#REF!</v>
      </c>
      <c r="Q1803" s="37">
        <f t="shared" si="339"/>
        <v>0</v>
      </c>
      <c r="R1803" s="38" t="e">
        <f t="shared" si="340"/>
        <v>#REF!</v>
      </c>
      <c r="S1803" s="39" t="e">
        <f t="shared" si="341"/>
        <v>#REF!</v>
      </c>
    </row>
    <row r="1804" spans="1:19" x14ac:dyDescent="0.25">
      <c r="A1804" s="2"/>
      <c r="C1804">
        <f t="shared" si="342"/>
        <v>0</v>
      </c>
      <c r="D1804" s="32" t="e">
        <f t="shared" si="343"/>
        <v>#N/A</v>
      </c>
      <c r="E1804" s="32" t="e">
        <f>Basic!#REF!</f>
        <v>#REF!</v>
      </c>
      <c r="F1804" s="40"/>
      <c r="G1804" s="80">
        <f>IFERROR(VLOOKUP(A1804,HistData!Y:Z,2,FALSE)/100,G1803)</f>
        <v>0.19510000000000002</v>
      </c>
      <c r="H1804" s="80" t="str">
        <f>_xll.BDH($B$1,"IVOL_MONEYNESS",A1804,A1804,"IVOL_MATURITY=MATURITY_1STM","IVOL_MONEYNESS_LEVEL=MONEY_LVL_100_","DTS=H","FACTOR=.01","DAYS=W")</f>
        <v>#N/A Start Date</v>
      </c>
      <c r="I1804" s="81" t="str">
        <f t="shared" si="344"/>
        <v>#N/A Start Date</v>
      </c>
      <c r="J1804" s="34" t="e">
        <f t="shared" si="336"/>
        <v>#REF!</v>
      </c>
      <c r="K1804" s="35" t="e">
        <f t="shared" si="337"/>
        <v>#VALUE!</v>
      </c>
      <c r="L1804" s="35" t="e">
        <f t="shared" si="338"/>
        <v>#REF!</v>
      </c>
      <c r="M1804" s="35" t="e">
        <f t="shared" si="345"/>
        <v>#REF!</v>
      </c>
      <c r="N1804" s="35" t="e">
        <f t="shared" si="346"/>
        <v>#REF!</v>
      </c>
      <c r="O1804" s="36" t="e">
        <f t="shared" si="347"/>
        <v>#REF!</v>
      </c>
      <c r="Q1804" s="37">
        <f t="shared" si="339"/>
        <v>0</v>
      </c>
      <c r="R1804" s="38" t="e">
        <f t="shared" si="340"/>
        <v>#REF!</v>
      </c>
      <c r="S1804" s="39" t="e">
        <f t="shared" si="341"/>
        <v>#REF!</v>
      </c>
    </row>
    <row r="1805" spans="1:19" x14ac:dyDescent="0.25">
      <c r="A1805" s="2"/>
      <c r="C1805">
        <f t="shared" si="342"/>
        <v>0</v>
      </c>
      <c r="D1805" s="32" t="e">
        <f t="shared" si="343"/>
        <v>#N/A</v>
      </c>
      <c r="E1805" s="32" t="e">
        <f>Basic!#REF!</f>
        <v>#REF!</v>
      </c>
      <c r="F1805" s="40"/>
      <c r="G1805" s="80">
        <f>IFERROR(VLOOKUP(A1805,HistData!Y:Z,2,FALSE)/100,G1804)</f>
        <v>0.19510000000000002</v>
      </c>
      <c r="H1805" s="80" t="str">
        <f>_xll.BDH($B$1,"IVOL_MONEYNESS",A1805,A1805,"IVOL_MATURITY=MATURITY_1STM","IVOL_MONEYNESS_LEVEL=MONEY_LVL_100_","DTS=H","FACTOR=.01","DAYS=W")</f>
        <v>#N/A Start Date</v>
      </c>
      <c r="I1805" s="81" t="str">
        <f t="shared" si="344"/>
        <v>#N/A Start Date</v>
      </c>
      <c r="J1805" s="34" t="e">
        <f t="shared" si="336"/>
        <v>#REF!</v>
      </c>
      <c r="K1805" s="35" t="e">
        <f t="shared" si="337"/>
        <v>#VALUE!</v>
      </c>
      <c r="L1805" s="35" t="e">
        <f t="shared" si="338"/>
        <v>#REF!</v>
      </c>
      <c r="M1805" s="35" t="e">
        <f t="shared" si="345"/>
        <v>#REF!</v>
      </c>
      <c r="N1805" s="35" t="e">
        <f t="shared" si="346"/>
        <v>#REF!</v>
      </c>
      <c r="O1805" s="36" t="e">
        <f t="shared" si="347"/>
        <v>#REF!</v>
      </c>
      <c r="Q1805" s="37">
        <f t="shared" si="339"/>
        <v>0</v>
      </c>
      <c r="R1805" s="38" t="e">
        <f t="shared" si="340"/>
        <v>#REF!</v>
      </c>
      <c r="S1805" s="39" t="e">
        <f t="shared" si="341"/>
        <v>#REF!</v>
      </c>
    </row>
    <row r="1806" spans="1:19" x14ac:dyDescent="0.25">
      <c r="A1806" s="2"/>
      <c r="C1806">
        <f t="shared" si="342"/>
        <v>0</v>
      </c>
      <c r="D1806" s="32" t="e">
        <f t="shared" si="343"/>
        <v>#N/A</v>
      </c>
      <c r="E1806" s="32" t="e">
        <f>Basic!#REF!</f>
        <v>#REF!</v>
      </c>
      <c r="F1806" s="40"/>
      <c r="G1806" s="80">
        <f>IFERROR(VLOOKUP(A1806,HistData!Y:Z,2,FALSE)/100,G1805)</f>
        <v>0.19510000000000002</v>
      </c>
      <c r="H1806" s="80" t="str">
        <f>_xll.BDH($B$1,"IVOL_MONEYNESS",A1806,A1806,"IVOL_MATURITY=MATURITY_1STM","IVOL_MONEYNESS_LEVEL=MONEY_LVL_100_","DTS=H","FACTOR=.01","DAYS=W")</f>
        <v>#N/A Start Date</v>
      </c>
      <c r="I1806" s="81" t="str">
        <f t="shared" si="344"/>
        <v>#N/A Start Date</v>
      </c>
      <c r="J1806" s="34" t="e">
        <f t="shared" si="336"/>
        <v>#REF!</v>
      </c>
      <c r="K1806" s="35" t="e">
        <f t="shared" si="337"/>
        <v>#VALUE!</v>
      </c>
      <c r="L1806" s="35" t="e">
        <f t="shared" si="338"/>
        <v>#REF!</v>
      </c>
      <c r="M1806" s="35" t="e">
        <f t="shared" si="345"/>
        <v>#REF!</v>
      </c>
      <c r="N1806" s="35" t="e">
        <f t="shared" si="346"/>
        <v>#REF!</v>
      </c>
      <c r="O1806" s="36" t="e">
        <f t="shared" si="347"/>
        <v>#REF!</v>
      </c>
      <c r="Q1806" s="37">
        <f t="shared" si="339"/>
        <v>0</v>
      </c>
      <c r="R1806" s="38" t="e">
        <f t="shared" si="340"/>
        <v>#REF!</v>
      </c>
      <c r="S1806" s="39" t="e">
        <f t="shared" si="341"/>
        <v>#REF!</v>
      </c>
    </row>
    <row r="1807" spans="1:19" x14ac:dyDescent="0.25">
      <c r="A1807" s="2"/>
      <c r="C1807">
        <f t="shared" si="342"/>
        <v>0</v>
      </c>
      <c r="D1807" s="32" t="e">
        <f t="shared" si="343"/>
        <v>#N/A</v>
      </c>
      <c r="E1807" s="32" t="e">
        <f>Basic!#REF!</f>
        <v>#REF!</v>
      </c>
      <c r="F1807" s="40"/>
      <c r="G1807" s="80">
        <f>IFERROR(VLOOKUP(A1807,HistData!Y:Z,2,FALSE)/100,G1806)</f>
        <v>0.19510000000000002</v>
      </c>
      <c r="H1807" s="80" t="str">
        <f>_xll.BDH($B$1,"IVOL_MONEYNESS",A1807,A1807,"IVOL_MATURITY=MATURITY_1STM","IVOL_MONEYNESS_LEVEL=MONEY_LVL_100_","DTS=H","FACTOR=.01","DAYS=W")</f>
        <v>#N/A Start Date</v>
      </c>
      <c r="I1807" s="81" t="str">
        <f t="shared" si="344"/>
        <v>#N/A Start Date</v>
      </c>
      <c r="J1807" s="34" t="e">
        <f t="shared" si="336"/>
        <v>#REF!</v>
      </c>
      <c r="K1807" s="35" t="e">
        <f t="shared" si="337"/>
        <v>#VALUE!</v>
      </c>
      <c r="L1807" s="35" t="e">
        <f t="shared" si="338"/>
        <v>#REF!</v>
      </c>
      <c r="M1807" s="35" t="e">
        <f t="shared" si="345"/>
        <v>#REF!</v>
      </c>
      <c r="N1807" s="35" t="e">
        <f t="shared" si="346"/>
        <v>#REF!</v>
      </c>
      <c r="O1807" s="36" t="e">
        <f t="shared" si="347"/>
        <v>#REF!</v>
      </c>
      <c r="Q1807" s="37">
        <f t="shared" si="339"/>
        <v>0</v>
      </c>
      <c r="R1807" s="38" t="e">
        <f t="shared" si="340"/>
        <v>#REF!</v>
      </c>
      <c r="S1807" s="39" t="e">
        <f t="shared" si="341"/>
        <v>#REF!</v>
      </c>
    </row>
    <row r="1808" spans="1:19" x14ac:dyDescent="0.25">
      <c r="A1808" s="2"/>
      <c r="C1808">
        <f t="shared" si="342"/>
        <v>0</v>
      </c>
      <c r="D1808" s="32" t="e">
        <f t="shared" si="343"/>
        <v>#N/A</v>
      </c>
      <c r="E1808" s="32" t="e">
        <f>Basic!#REF!</f>
        <v>#REF!</v>
      </c>
      <c r="F1808" s="40"/>
      <c r="G1808" s="80">
        <f>IFERROR(VLOOKUP(A1808,HistData!Y:Z,2,FALSE)/100,G1807)</f>
        <v>0.19510000000000002</v>
      </c>
      <c r="H1808" s="80" t="str">
        <f>_xll.BDH($B$1,"IVOL_MONEYNESS",A1808,A1808,"IVOL_MATURITY=MATURITY_1STM","IVOL_MONEYNESS_LEVEL=MONEY_LVL_100_","DTS=H","FACTOR=.01","DAYS=W")</f>
        <v>#N/A Start Date</v>
      </c>
      <c r="I1808" s="81" t="str">
        <f t="shared" si="344"/>
        <v>#N/A Start Date</v>
      </c>
      <c r="J1808" s="34" t="e">
        <f t="shared" si="336"/>
        <v>#REF!</v>
      </c>
      <c r="K1808" s="35" t="e">
        <f t="shared" si="337"/>
        <v>#VALUE!</v>
      </c>
      <c r="L1808" s="35" t="e">
        <f t="shared" si="338"/>
        <v>#REF!</v>
      </c>
      <c r="M1808" s="35" t="e">
        <f t="shared" si="345"/>
        <v>#REF!</v>
      </c>
      <c r="N1808" s="35" t="e">
        <f t="shared" si="346"/>
        <v>#REF!</v>
      </c>
      <c r="O1808" s="36" t="e">
        <f t="shared" si="347"/>
        <v>#REF!</v>
      </c>
      <c r="Q1808" s="37">
        <f t="shared" si="339"/>
        <v>0</v>
      </c>
      <c r="R1808" s="38" t="e">
        <f t="shared" si="340"/>
        <v>#REF!</v>
      </c>
      <c r="S1808" s="39" t="e">
        <f t="shared" si="341"/>
        <v>#REF!</v>
      </c>
    </row>
    <row r="1809" spans="1:19" x14ac:dyDescent="0.25">
      <c r="A1809" s="2"/>
      <c r="C1809">
        <f t="shared" si="342"/>
        <v>0</v>
      </c>
      <c r="D1809" s="32" t="e">
        <f t="shared" si="343"/>
        <v>#N/A</v>
      </c>
      <c r="E1809" s="32" t="e">
        <f>Basic!#REF!</f>
        <v>#REF!</v>
      </c>
      <c r="F1809" s="40"/>
      <c r="G1809" s="80">
        <f>IFERROR(VLOOKUP(A1809,HistData!Y:Z,2,FALSE)/100,G1808)</f>
        <v>0.19510000000000002</v>
      </c>
      <c r="H1809" s="80" t="str">
        <f>_xll.BDH($B$1,"IVOL_MONEYNESS",A1809,A1809,"IVOL_MATURITY=MATURITY_1STM","IVOL_MONEYNESS_LEVEL=MONEY_LVL_100_","DTS=H","FACTOR=.01","DAYS=W")</f>
        <v>#N/A Start Date</v>
      </c>
      <c r="I1809" s="81" t="str">
        <f t="shared" si="344"/>
        <v>#N/A Start Date</v>
      </c>
      <c r="J1809" s="34" t="e">
        <f t="shared" si="336"/>
        <v>#REF!</v>
      </c>
      <c r="K1809" s="35" t="e">
        <f t="shared" si="337"/>
        <v>#VALUE!</v>
      </c>
      <c r="L1809" s="35" t="e">
        <f t="shared" si="338"/>
        <v>#REF!</v>
      </c>
      <c r="M1809" s="35" t="e">
        <f t="shared" si="345"/>
        <v>#REF!</v>
      </c>
      <c r="N1809" s="35" t="e">
        <f t="shared" si="346"/>
        <v>#REF!</v>
      </c>
      <c r="O1809" s="36" t="e">
        <f t="shared" si="347"/>
        <v>#REF!</v>
      </c>
      <c r="Q1809" s="37">
        <f t="shared" si="339"/>
        <v>0</v>
      </c>
      <c r="R1809" s="38" t="e">
        <f t="shared" si="340"/>
        <v>#REF!</v>
      </c>
      <c r="S1809" s="39" t="e">
        <f t="shared" si="341"/>
        <v>#REF!</v>
      </c>
    </row>
    <row r="1810" spans="1:19" x14ac:dyDescent="0.25">
      <c r="A1810" s="2"/>
      <c r="C1810">
        <f t="shared" si="342"/>
        <v>0</v>
      </c>
      <c r="D1810" s="32" t="e">
        <f t="shared" si="343"/>
        <v>#N/A</v>
      </c>
      <c r="E1810" s="32" t="e">
        <f>Basic!#REF!</f>
        <v>#REF!</v>
      </c>
      <c r="F1810" s="40"/>
      <c r="G1810" s="80">
        <f>IFERROR(VLOOKUP(A1810,HistData!Y:Z,2,FALSE)/100,G1809)</f>
        <v>0.19510000000000002</v>
      </c>
      <c r="H1810" s="80" t="str">
        <f>_xll.BDH($B$1,"IVOL_MONEYNESS",A1810,A1810,"IVOL_MATURITY=MATURITY_1STM","IVOL_MONEYNESS_LEVEL=MONEY_LVL_100_","DTS=H","FACTOR=.01","DAYS=W")</f>
        <v>#N/A Start Date</v>
      </c>
      <c r="I1810" s="81" t="str">
        <f t="shared" si="344"/>
        <v>#N/A Start Date</v>
      </c>
      <c r="J1810" s="34" t="e">
        <f t="shared" si="336"/>
        <v>#REF!</v>
      </c>
      <c r="K1810" s="35" t="e">
        <f t="shared" si="337"/>
        <v>#VALUE!</v>
      </c>
      <c r="L1810" s="35" t="e">
        <f t="shared" si="338"/>
        <v>#REF!</v>
      </c>
      <c r="M1810" s="35" t="e">
        <f t="shared" si="345"/>
        <v>#REF!</v>
      </c>
      <c r="N1810" s="35" t="e">
        <f t="shared" si="346"/>
        <v>#REF!</v>
      </c>
      <c r="O1810" s="36" t="e">
        <f t="shared" si="347"/>
        <v>#REF!</v>
      </c>
      <c r="Q1810" s="37">
        <f t="shared" si="339"/>
        <v>0</v>
      </c>
      <c r="R1810" s="38" t="e">
        <f t="shared" si="340"/>
        <v>#REF!</v>
      </c>
      <c r="S1810" s="39" t="e">
        <f t="shared" si="341"/>
        <v>#REF!</v>
      </c>
    </row>
    <row r="1811" spans="1:19" x14ac:dyDescent="0.25">
      <c r="A1811" s="2"/>
      <c r="C1811">
        <f t="shared" si="342"/>
        <v>0</v>
      </c>
      <c r="D1811" s="32" t="e">
        <f t="shared" si="343"/>
        <v>#N/A</v>
      </c>
      <c r="E1811" s="32" t="e">
        <f>Basic!#REF!</f>
        <v>#REF!</v>
      </c>
      <c r="F1811" s="40"/>
      <c r="G1811" s="80">
        <f>IFERROR(VLOOKUP(A1811,HistData!Y:Z,2,FALSE)/100,G1810)</f>
        <v>0.19510000000000002</v>
      </c>
      <c r="H1811" s="80" t="str">
        <f>_xll.BDH($B$1,"IVOL_MONEYNESS",A1811,A1811,"IVOL_MATURITY=MATURITY_1STM","IVOL_MONEYNESS_LEVEL=MONEY_LVL_100_","DTS=H","FACTOR=.01","DAYS=W")</f>
        <v>#N/A Start Date</v>
      </c>
      <c r="I1811" s="81" t="str">
        <f t="shared" si="344"/>
        <v>#N/A Start Date</v>
      </c>
      <c r="J1811" s="34" t="e">
        <f t="shared" si="336"/>
        <v>#REF!</v>
      </c>
      <c r="K1811" s="35" t="e">
        <f t="shared" si="337"/>
        <v>#VALUE!</v>
      </c>
      <c r="L1811" s="35" t="e">
        <f t="shared" si="338"/>
        <v>#REF!</v>
      </c>
      <c r="M1811" s="35" t="e">
        <f t="shared" si="345"/>
        <v>#REF!</v>
      </c>
      <c r="N1811" s="35" t="e">
        <f t="shared" si="346"/>
        <v>#REF!</v>
      </c>
      <c r="O1811" s="36" t="e">
        <f t="shared" si="347"/>
        <v>#REF!</v>
      </c>
      <c r="Q1811" s="37">
        <f t="shared" si="339"/>
        <v>0</v>
      </c>
      <c r="R1811" s="38" t="e">
        <f t="shared" si="340"/>
        <v>#REF!</v>
      </c>
      <c r="S1811" s="39" t="e">
        <f t="shared" si="341"/>
        <v>#REF!</v>
      </c>
    </row>
    <row r="1812" spans="1:19" x14ac:dyDescent="0.25">
      <c r="A1812" s="2"/>
      <c r="C1812">
        <f t="shared" si="342"/>
        <v>0</v>
      </c>
      <c r="D1812" s="32" t="e">
        <f t="shared" si="343"/>
        <v>#N/A</v>
      </c>
      <c r="E1812" s="32" t="e">
        <f>Basic!#REF!</f>
        <v>#REF!</v>
      </c>
      <c r="F1812" s="40"/>
      <c r="G1812" s="80">
        <f>IFERROR(VLOOKUP(A1812,HistData!Y:Z,2,FALSE)/100,G1811)</f>
        <v>0.19510000000000002</v>
      </c>
      <c r="H1812" s="80" t="str">
        <f>_xll.BDH($B$1,"IVOL_MONEYNESS",A1812,A1812,"IVOL_MATURITY=MATURITY_1STM","IVOL_MONEYNESS_LEVEL=MONEY_LVL_100_","DTS=H","FACTOR=.01","DAYS=W")</f>
        <v>#N/A Start Date</v>
      </c>
      <c r="I1812" s="81" t="str">
        <f t="shared" si="344"/>
        <v>#N/A Start Date</v>
      </c>
      <c r="J1812" s="34" t="e">
        <f t="shared" si="336"/>
        <v>#REF!</v>
      </c>
      <c r="K1812" s="35" t="e">
        <f t="shared" si="337"/>
        <v>#VALUE!</v>
      </c>
      <c r="L1812" s="35" t="e">
        <f t="shared" si="338"/>
        <v>#REF!</v>
      </c>
      <c r="M1812" s="35" t="e">
        <f t="shared" si="345"/>
        <v>#REF!</v>
      </c>
      <c r="N1812" s="35" t="e">
        <f t="shared" si="346"/>
        <v>#REF!</v>
      </c>
      <c r="O1812" s="36" t="e">
        <f t="shared" si="347"/>
        <v>#REF!</v>
      </c>
      <c r="Q1812" s="37">
        <f t="shared" si="339"/>
        <v>0</v>
      </c>
      <c r="R1812" s="38" t="e">
        <f t="shared" si="340"/>
        <v>#REF!</v>
      </c>
      <c r="S1812" s="39" t="e">
        <f t="shared" si="341"/>
        <v>#REF!</v>
      </c>
    </row>
    <row r="1813" spans="1:19" x14ac:dyDescent="0.25">
      <c r="A1813" s="2"/>
      <c r="C1813">
        <f t="shared" si="342"/>
        <v>0</v>
      </c>
      <c r="D1813" s="32" t="e">
        <f t="shared" si="343"/>
        <v>#N/A</v>
      </c>
      <c r="E1813" s="32" t="e">
        <f>Basic!#REF!</f>
        <v>#REF!</v>
      </c>
      <c r="F1813" s="40"/>
      <c r="G1813" s="80">
        <f>IFERROR(VLOOKUP(A1813,HistData!Y:Z,2,FALSE)/100,G1812)</f>
        <v>0.19510000000000002</v>
      </c>
      <c r="H1813" s="80" t="str">
        <f>_xll.BDH($B$1,"IVOL_MONEYNESS",A1813,A1813,"IVOL_MATURITY=MATURITY_1STM","IVOL_MONEYNESS_LEVEL=MONEY_LVL_100_","DTS=H","FACTOR=.01","DAYS=W")</f>
        <v>#N/A Start Date</v>
      </c>
      <c r="I1813" s="81" t="str">
        <f t="shared" si="344"/>
        <v>#N/A Start Date</v>
      </c>
      <c r="J1813" s="34" t="e">
        <f t="shared" si="336"/>
        <v>#REF!</v>
      </c>
      <c r="K1813" s="35" t="e">
        <f t="shared" si="337"/>
        <v>#VALUE!</v>
      </c>
      <c r="L1813" s="35" t="e">
        <f t="shared" si="338"/>
        <v>#REF!</v>
      </c>
      <c r="M1813" s="35" t="e">
        <f t="shared" si="345"/>
        <v>#REF!</v>
      </c>
      <c r="N1813" s="35" t="e">
        <f t="shared" si="346"/>
        <v>#REF!</v>
      </c>
      <c r="O1813" s="36" t="e">
        <f t="shared" si="347"/>
        <v>#REF!</v>
      </c>
      <c r="Q1813" s="37">
        <f t="shared" si="339"/>
        <v>0</v>
      </c>
      <c r="R1813" s="38" t="e">
        <f t="shared" si="340"/>
        <v>#REF!</v>
      </c>
      <c r="S1813" s="39" t="e">
        <f t="shared" si="341"/>
        <v>#REF!</v>
      </c>
    </row>
    <row r="1814" spans="1:19" x14ac:dyDescent="0.25">
      <c r="A1814" s="2"/>
      <c r="C1814">
        <f t="shared" si="342"/>
        <v>0</v>
      </c>
      <c r="D1814" s="32" t="e">
        <f t="shared" si="343"/>
        <v>#N/A</v>
      </c>
      <c r="E1814" s="32" t="e">
        <f>Basic!#REF!</f>
        <v>#REF!</v>
      </c>
      <c r="F1814" s="40"/>
      <c r="G1814" s="80">
        <f>IFERROR(VLOOKUP(A1814,HistData!Y:Z,2,FALSE)/100,G1813)</f>
        <v>0.19510000000000002</v>
      </c>
      <c r="H1814" s="80" t="str">
        <f>_xll.BDH($B$1,"IVOL_MONEYNESS",A1814,A1814,"IVOL_MATURITY=MATURITY_1STM","IVOL_MONEYNESS_LEVEL=MONEY_LVL_100_","DTS=H","FACTOR=.01","DAYS=W")</f>
        <v>#N/A Start Date</v>
      </c>
      <c r="I1814" s="81" t="str">
        <f t="shared" si="344"/>
        <v>#N/A Start Date</v>
      </c>
      <c r="J1814" s="34" t="e">
        <f t="shared" si="336"/>
        <v>#REF!</v>
      </c>
      <c r="K1814" s="35" t="e">
        <f t="shared" si="337"/>
        <v>#VALUE!</v>
      </c>
      <c r="L1814" s="35" t="e">
        <f t="shared" si="338"/>
        <v>#REF!</v>
      </c>
      <c r="M1814" s="35" t="e">
        <f t="shared" si="345"/>
        <v>#REF!</v>
      </c>
      <c r="N1814" s="35" t="e">
        <f t="shared" si="346"/>
        <v>#REF!</v>
      </c>
      <c r="O1814" s="36" t="e">
        <f t="shared" si="347"/>
        <v>#REF!</v>
      </c>
      <c r="Q1814" s="37">
        <f t="shared" si="339"/>
        <v>0</v>
      </c>
      <c r="R1814" s="38" t="e">
        <f t="shared" si="340"/>
        <v>#REF!</v>
      </c>
      <c r="S1814" s="39" t="e">
        <f t="shared" si="341"/>
        <v>#REF!</v>
      </c>
    </row>
    <row r="1815" spans="1:19" x14ac:dyDescent="0.25">
      <c r="A1815" s="2"/>
      <c r="C1815">
        <f t="shared" si="342"/>
        <v>0</v>
      </c>
      <c r="D1815" s="32" t="e">
        <f t="shared" si="343"/>
        <v>#N/A</v>
      </c>
      <c r="E1815" s="32" t="e">
        <f>Basic!#REF!</f>
        <v>#REF!</v>
      </c>
      <c r="F1815" s="40"/>
      <c r="G1815" s="80">
        <f>IFERROR(VLOOKUP(A1815,HistData!Y:Z,2,FALSE)/100,G1814)</f>
        <v>0.19510000000000002</v>
      </c>
      <c r="H1815" s="80" t="str">
        <f>_xll.BDH($B$1,"IVOL_MONEYNESS",A1815,A1815,"IVOL_MATURITY=MATURITY_1STM","IVOL_MONEYNESS_LEVEL=MONEY_LVL_100_","DTS=H","FACTOR=.01","DAYS=W")</f>
        <v>#N/A Start Date</v>
      </c>
      <c r="I1815" s="81" t="str">
        <f t="shared" si="344"/>
        <v>#N/A Start Date</v>
      </c>
      <c r="J1815" s="34" t="e">
        <f t="shared" si="336"/>
        <v>#REF!</v>
      </c>
      <c r="K1815" s="35" t="e">
        <f t="shared" si="337"/>
        <v>#VALUE!</v>
      </c>
      <c r="L1815" s="35" t="e">
        <f t="shared" si="338"/>
        <v>#REF!</v>
      </c>
      <c r="M1815" s="35" t="e">
        <f t="shared" si="345"/>
        <v>#REF!</v>
      </c>
      <c r="N1815" s="35" t="e">
        <f t="shared" si="346"/>
        <v>#REF!</v>
      </c>
      <c r="O1815" s="36" t="e">
        <f t="shared" si="347"/>
        <v>#REF!</v>
      </c>
      <c r="Q1815" s="37">
        <f t="shared" si="339"/>
        <v>0</v>
      </c>
      <c r="R1815" s="38" t="e">
        <f t="shared" si="340"/>
        <v>#REF!</v>
      </c>
      <c r="S1815" s="39" t="e">
        <f t="shared" si="341"/>
        <v>#REF!</v>
      </c>
    </row>
    <row r="1816" spans="1:19" x14ac:dyDescent="0.25">
      <c r="A1816" s="2"/>
      <c r="C1816">
        <f t="shared" si="342"/>
        <v>0</v>
      </c>
      <c r="D1816" s="32" t="e">
        <f t="shared" si="343"/>
        <v>#N/A</v>
      </c>
      <c r="E1816" s="32" t="e">
        <f>Basic!#REF!</f>
        <v>#REF!</v>
      </c>
      <c r="F1816" s="40"/>
      <c r="G1816" s="80">
        <f>IFERROR(VLOOKUP(A1816,HistData!Y:Z,2,FALSE)/100,G1815)</f>
        <v>0.19510000000000002</v>
      </c>
      <c r="H1816" s="80" t="str">
        <f>_xll.BDH($B$1,"IVOL_MONEYNESS",A1816,A1816,"IVOL_MATURITY=MATURITY_1STM","IVOL_MONEYNESS_LEVEL=MONEY_LVL_100_","DTS=H","FACTOR=.01","DAYS=W")</f>
        <v>#N/A Start Date</v>
      </c>
      <c r="I1816" s="81" t="str">
        <f t="shared" si="344"/>
        <v>#N/A Start Date</v>
      </c>
      <c r="J1816" s="34" t="e">
        <f t="shared" si="336"/>
        <v>#REF!</v>
      </c>
      <c r="K1816" s="35" t="e">
        <f t="shared" si="337"/>
        <v>#VALUE!</v>
      </c>
      <c r="L1816" s="35" t="e">
        <f t="shared" si="338"/>
        <v>#REF!</v>
      </c>
      <c r="M1816" s="35" t="e">
        <f t="shared" si="345"/>
        <v>#REF!</v>
      </c>
      <c r="N1816" s="35" t="e">
        <f t="shared" si="346"/>
        <v>#REF!</v>
      </c>
      <c r="O1816" s="36" t="e">
        <f t="shared" si="347"/>
        <v>#REF!</v>
      </c>
      <c r="Q1816" s="37">
        <f t="shared" si="339"/>
        <v>0</v>
      </c>
      <c r="R1816" s="38" t="e">
        <f t="shared" si="340"/>
        <v>#REF!</v>
      </c>
      <c r="S1816" s="39" t="e">
        <f t="shared" si="341"/>
        <v>#REF!</v>
      </c>
    </row>
    <row r="1817" spans="1:19" x14ac:dyDescent="0.25">
      <c r="A1817" s="2"/>
      <c r="C1817">
        <f t="shared" si="342"/>
        <v>0</v>
      </c>
      <c r="D1817" s="32" t="e">
        <f t="shared" si="343"/>
        <v>#N/A</v>
      </c>
      <c r="E1817" s="32" t="e">
        <f>Basic!#REF!</f>
        <v>#REF!</v>
      </c>
      <c r="F1817" s="40"/>
      <c r="G1817" s="80">
        <f>IFERROR(VLOOKUP(A1817,HistData!Y:Z,2,FALSE)/100,G1816)</f>
        <v>0.19510000000000002</v>
      </c>
      <c r="H1817" s="80" t="str">
        <f>_xll.BDH($B$1,"IVOL_MONEYNESS",A1817,A1817,"IVOL_MATURITY=MATURITY_1STM","IVOL_MONEYNESS_LEVEL=MONEY_LVL_100_","DTS=H","FACTOR=.01","DAYS=W")</f>
        <v>#N/A Start Date</v>
      </c>
      <c r="I1817" s="81" t="str">
        <f t="shared" si="344"/>
        <v>#N/A Start Date</v>
      </c>
      <c r="J1817" s="34" t="e">
        <f t="shared" si="336"/>
        <v>#REF!</v>
      </c>
      <c r="K1817" s="35" t="e">
        <f t="shared" si="337"/>
        <v>#VALUE!</v>
      </c>
      <c r="L1817" s="35" t="e">
        <f t="shared" si="338"/>
        <v>#REF!</v>
      </c>
      <c r="M1817" s="35" t="e">
        <f t="shared" si="345"/>
        <v>#REF!</v>
      </c>
      <c r="N1817" s="35" t="e">
        <f t="shared" si="346"/>
        <v>#REF!</v>
      </c>
      <c r="O1817" s="36" t="e">
        <f t="shared" si="347"/>
        <v>#REF!</v>
      </c>
      <c r="Q1817" s="37">
        <f t="shared" si="339"/>
        <v>0</v>
      </c>
      <c r="R1817" s="38" t="e">
        <f t="shared" si="340"/>
        <v>#REF!</v>
      </c>
      <c r="S1817" s="39" t="e">
        <f t="shared" si="341"/>
        <v>#REF!</v>
      </c>
    </row>
    <row r="1818" spans="1:19" x14ac:dyDescent="0.25">
      <c r="A1818" s="2"/>
      <c r="C1818">
        <f t="shared" si="342"/>
        <v>0</v>
      </c>
      <c r="D1818" s="32" t="e">
        <f t="shared" si="343"/>
        <v>#N/A</v>
      </c>
      <c r="E1818" s="32" t="e">
        <f>Basic!#REF!</f>
        <v>#REF!</v>
      </c>
      <c r="F1818" s="40"/>
      <c r="G1818" s="80">
        <f>IFERROR(VLOOKUP(A1818,HistData!Y:Z,2,FALSE)/100,G1817)</f>
        <v>0.19510000000000002</v>
      </c>
      <c r="H1818" s="80" t="str">
        <f>_xll.BDH($B$1,"IVOL_MONEYNESS",A1818,A1818,"IVOL_MATURITY=MATURITY_1STM","IVOL_MONEYNESS_LEVEL=MONEY_LVL_100_","DTS=H","FACTOR=.01","DAYS=W")</f>
        <v>#N/A Start Date</v>
      </c>
      <c r="I1818" s="81" t="str">
        <f t="shared" si="344"/>
        <v>#N/A Start Date</v>
      </c>
      <c r="J1818" s="34" t="e">
        <f t="shared" si="336"/>
        <v>#REF!</v>
      </c>
      <c r="K1818" s="35" t="e">
        <f t="shared" si="337"/>
        <v>#VALUE!</v>
      </c>
      <c r="L1818" s="35" t="e">
        <f t="shared" si="338"/>
        <v>#REF!</v>
      </c>
      <c r="M1818" s="35" t="e">
        <f t="shared" si="345"/>
        <v>#REF!</v>
      </c>
      <c r="N1818" s="35" t="e">
        <f t="shared" si="346"/>
        <v>#REF!</v>
      </c>
      <c r="O1818" s="36" t="e">
        <f t="shared" si="347"/>
        <v>#REF!</v>
      </c>
      <c r="Q1818" s="37">
        <f t="shared" si="339"/>
        <v>0</v>
      </c>
      <c r="R1818" s="38" t="e">
        <f t="shared" si="340"/>
        <v>#REF!</v>
      </c>
      <c r="S1818" s="39" t="e">
        <f t="shared" si="341"/>
        <v>#REF!</v>
      </c>
    </row>
    <row r="1819" spans="1:19" x14ac:dyDescent="0.25">
      <c r="A1819" s="2"/>
      <c r="C1819">
        <f t="shared" si="342"/>
        <v>0</v>
      </c>
      <c r="D1819" s="32" t="e">
        <f t="shared" si="343"/>
        <v>#N/A</v>
      </c>
      <c r="E1819" s="32" t="e">
        <f>Basic!#REF!</f>
        <v>#REF!</v>
      </c>
      <c r="F1819" s="40"/>
      <c r="G1819" s="80">
        <f>IFERROR(VLOOKUP(A1819,HistData!Y:Z,2,FALSE)/100,G1818)</f>
        <v>0.19510000000000002</v>
      </c>
      <c r="H1819" s="80" t="str">
        <f>_xll.BDH($B$1,"IVOL_MONEYNESS",A1819,A1819,"IVOL_MATURITY=MATURITY_1STM","IVOL_MONEYNESS_LEVEL=MONEY_LVL_100_","DTS=H","FACTOR=.01","DAYS=W")</f>
        <v>#N/A Start Date</v>
      </c>
      <c r="I1819" s="81" t="str">
        <f t="shared" si="344"/>
        <v>#N/A Start Date</v>
      </c>
      <c r="J1819" s="34" t="e">
        <f t="shared" si="336"/>
        <v>#REF!</v>
      </c>
      <c r="K1819" s="35" t="e">
        <f t="shared" si="337"/>
        <v>#VALUE!</v>
      </c>
      <c r="L1819" s="35" t="e">
        <f t="shared" si="338"/>
        <v>#REF!</v>
      </c>
      <c r="M1819" s="35" t="e">
        <f t="shared" si="345"/>
        <v>#REF!</v>
      </c>
      <c r="N1819" s="35" t="e">
        <f t="shared" si="346"/>
        <v>#REF!</v>
      </c>
      <c r="O1819" s="36" t="e">
        <f t="shared" si="347"/>
        <v>#REF!</v>
      </c>
      <c r="Q1819" s="37">
        <f t="shared" si="339"/>
        <v>0</v>
      </c>
      <c r="R1819" s="38" t="e">
        <f t="shared" si="340"/>
        <v>#REF!</v>
      </c>
      <c r="S1819" s="39" t="e">
        <f t="shared" si="341"/>
        <v>#REF!</v>
      </c>
    </row>
    <row r="1820" spans="1:19" x14ac:dyDescent="0.25">
      <c r="A1820" s="2"/>
      <c r="C1820">
        <f t="shared" si="342"/>
        <v>0</v>
      </c>
      <c r="D1820" s="32" t="e">
        <f t="shared" si="343"/>
        <v>#N/A</v>
      </c>
      <c r="E1820" s="32" t="e">
        <f>Basic!#REF!</f>
        <v>#REF!</v>
      </c>
      <c r="F1820" s="40"/>
      <c r="G1820" s="80">
        <f>IFERROR(VLOOKUP(A1820,HistData!Y:Z,2,FALSE)/100,G1819)</f>
        <v>0.19510000000000002</v>
      </c>
      <c r="H1820" s="80" t="str">
        <f>_xll.BDH($B$1,"IVOL_MONEYNESS",A1820,A1820,"IVOL_MATURITY=MATURITY_1STM","IVOL_MONEYNESS_LEVEL=MONEY_LVL_100_","DTS=H","FACTOR=.01","DAYS=W")</f>
        <v>#N/A Start Date</v>
      </c>
      <c r="I1820" s="81" t="str">
        <f t="shared" si="344"/>
        <v>#N/A Start Date</v>
      </c>
      <c r="J1820" s="34" t="e">
        <f t="shared" si="336"/>
        <v>#REF!</v>
      </c>
      <c r="K1820" s="35" t="e">
        <f t="shared" si="337"/>
        <v>#VALUE!</v>
      </c>
      <c r="L1820" s="35" t="e">
        <f t="shared" si="338"/>
        <v>#REF!</v>
      </c>
      <c r="M1820" s="35" t="e">
        <f t="shared" si="345"/>
        <v>#REF!</v>
      </c>
      <c r="N1820" s="35" t="e">
        <f t="shared" si="346"/>
        <v>#REF!</v>
      </c>
      <c r="O1820" s="36" t="e">
        <f t="shared" si="347"/>
        <v>#REF!</v>
      </c>
      <c r="Q1820" s="37">
        <f t="shared" si="339"/>
        <v>0</v>
      </c>
      <c r="R1820" s="38" t="e">
        <f t="shared" si="340"/>
        <v>#REF!</v>
      </c>
      <c r="S1820" s="39" t="e">
        <f t="shared" si="341"/>
        <v>#REF!</v>
      </c>
    </row>
    <row r="1821" spans="1:19" x14ac:dyDescent="0.25">
      <c r="A1821" s="2"/>
      <c r="C1821">
        <f t="shared" si="342"/>
        <v>0</v>
      </c>
      <c r="D1821" s="32" t="e">
        <f t="shared" si="343"/>
        <v>#N/A</v>
      </c>
      <c r="E1821" s="32" t="e">
        <f>Basic!#REF!</f>
        <v>#REF!</v>
      </c>
      <c r="F1821" s="40"/>
      <c r="G1821" s="80">
        <f>IFERROR(VLOOKUP(A1821,HistData!Y:Z,2,FALSE)/100,G1820)</f>
        <v>0.19510000000000002</v>
      </c>
      <c r="H1821" s="80" t="str">
        <f>_xll.BDH($B$1,"IVOL_MONEYNESS",A1821,A1821,"IVOL_MATURITY=MATURITY_1STM","IVOL_MONEYNESS_LEVEL=MONEY_LVL_100_","DTS=H","FACTOR=.01","DAYS=W")</f>
        <v>#N/A Start Date</v>
      </c>
      <c r="I1821" s="81" t="str">
        <f t="shared" si="344"/>
        <v>#N/A Start Date</v>
      </c>
      <c r="J1821" s="34" t="e">
        <f t="shared" si="336"/>
        <v>#REF!</v>
      </c>
      <c r="K1821" s="35" t="e">
        <f t="shared" si="337"/>
        <v>#VALUE!</v>
      </c>
      <c r="L1821" s="35" t="e">
        <f t="shared" si="338"/>
        <v>#REF!</v>
      </c>
      <c r="M1821" s="35" t="e">
        <f t="shared" si="345"/>
        <v>#REF!</v>
      </c>
      <c r="N1821" s="35" t="e">
        <f t="shared" si="346"/>
        <v>#REF!</v>
      </c>
      <c r="O1821" s="36" t="e">
        <f t="shared" si="347"/>
        <v>#REF!</v>
      </c>
      <c r="Q1821" s="37">
        <f t="shared" si="339"/>
        <v>0</v>
      </c>
      <c r="R1821" s="38" t="e">
        <f t="shared" si="340"/>
        <v>#REF!</v>
      </c>
      <c r="S1821" s="39" t="e">
        <f t="shared" si="341"/>
        <v>#REF!</v>
      </c>
    </row>
    <row r="1822" spans="1:19" x14ac:dyDescent="0.25">
      <c r="A1822" s="2"/>
      <c r="C1822">
        <f t="shared" si="342"/>
        <v>0</v>
      </c>
      <c r="D1822" s="32" t="e">
        <f t="shared" si="343"/>
        <v>#N/A</v>
      </c>
      <c r="E1822" s="32" t="e">
        <f>Basic!#REF!</f>
        <v>#REF!</v>
      </c>
      <c r="F1822" s="40"/>
      <c r="G1822" s="80">
        <f>IFERROR(VLOOKUP(A1822,HistData!Y:Z,2,FALSE)/100,G1821)</f>
        <v>0.19510000000000002</v>
      </c>
      <c r="H1822" s="80" t="str">
        <f>_xll.BDH($B$1,"IVOL_MONEYNESS",A1822,A1822,"IVOL_MATURITY=MATURITY_1STM","IVOL_MONEYNESS_LEVEL=MONEY_LVL_100_","DTS=H","FACTOR=.01","DAYS=W")</f>
        <v>#N/A Start Date</v>
      </c>
      <c r="I1822" s="81" t="str">
        <f t="shared" si="344"/>
        <v>#N/A Start Date</v>
      </c>
      <c r="J1822" s="34" t="e">
        <f t="shared" si="336"/>
        <v>#REF!</v>
      </c>
      <c r="K1822" s="35" t="e">
        <f t="shared" si="337"/>
        <v>#VALUE!</v>
      </c>
      <c r="L1822" s="35" t="e">
        <f t="shared" si="338"/>
        <v>#REF!</v>
      </c>
      <c r="M1822" s="35" t="e">
        <f t="shared" si="345"/>
        <v>#REF!</v>
      </c>
      <c r="N1822" s="35" t="e">
        <f t="shared" si="346"/>
        <v>#REF!</v>
      </c>
      <c r="O1822" s="36" t="e">
        <f t="shared" si="347"/>
        <v>#REF!</v>
      </c>
      <c r="Q1822" s="37">
        <f t="shared" si="339"/>
        <v>0</v>
      </c>
      <c r="R1822" s="38" t="e">
        <f t="shared" si="340"/>
        <v>#REF!</v>
      </c>
      <c r="S1822" s="39" t="e">
        <f t="shared" si="341"/>
        <v>#REF!</v>
      </c>
    </row>
    <row r="1823" spans="1:19" x14ac:dyDescent="0.25">
      <c r="A1823" s="2"/>
      <c r="C1823">
        <f t="shared" si="342"/>
        <v>0</v>
      </c>
      <c r="D1823" s="32" t="e">
        <f t="shared" si="343"/>
        <v>#N/A</v>
      </c>
      <c r="E1823" s="32" t="e">
        <f>Basic!#REF!</f>
        <v>#REF!</v>
      </c>
      <c r="F1823" s="40"/>
      <c r="G1823" s="80">
        <f>IFERROR(VLOOKUP(A1823,HistData!Y:Z,2,FALSE)/100,G1822)</f>
        <v>0.19510000000000002</v>
      </c>
      <c r="H1823" s="80" t="str">
        <f>_xll.BDH($B$1,"IVOL_MONEYNESS",A1823,A1823,"IVOL_MATURITY=MATURITY_1STM","IVOL_MONEYNESS_LEVEL=MONEY_LVL_100_","DTS=H","FACTOR=.01","DAYS=W")</f>
        <v>#N/A Start Date</v>
      </c>
      <c r="I1823" s="81" t="str">
        <f t="shared" si="344"/>
        <v>#N/A Start Date</v>
      </c>
      <c r="J1823" s="34" t="e">
        <f t="shared" si="336"/>
        <v>#REF!</v>
      </c>
      <c r="K1823" s="35" t="e">
        <f t="shared" si="337"/>
        <v>#VALUE!</v>
      </c>
      <c r="L1823" s="35" t="e">
        <f t="shared" si="338"/>
        <v>#REF!</v>
      </c>
      <c r="M1823" s="35" t="e">
        <f t="shared" si="345"/>
        <v>#REF!</v>
      </c>
      <c r="N1823" s="35" t="e">
        <f t="shared" si="346"/>
        <v>#REF!</v>
      </c>
      <c r="O1823" s="36" t="e">
        <f t="shared" si="347"/>
        <v>#REF!</v>
      </c>
      <c r="Q1823" s="37">
        <f t="shared" si="339"/>
        <v>0</v>
      </c>
      <c r="R1823" s="38" t="e">
        <f t="shared" si="340"/>
        <v>#REF!</v>
      </c>
      <c r="S1823" s="39" t="e">
        <f t="shared" si="341"/>
        <v>#REF!</v>
      </c>
    </row>
    <row r="1824" spans="1:19" x14ac:dyDescent="0.25">
      <c r="A1824" s="2"/>
      <c r="C1824">
        <f t="shared" si="342"/>
        <v>0</v>
      </c>
      <c r="D1824" s="32" t="e">
        <f t="shared" si="343"/>
        <v>#N/A</v>
      </c>
      <c r="E1824" s="32" t="e">
        <f>Basic!#REF!</f>
        <v>#REF!</v>
      </c>
      <c r="F1824" s="40"/>
      <c r="G1824" s="80">
        <f>IFERROR(VLOOKUP(A1824,HistData!Y:Z,2,FALSE)/100,G1823)</f>
        <v>0.19510000000000002</v>
      </c>
      <c r="H1824" s="80" t="str">
        <f>_xll.BDH($B$1,"IVOL_MONEYNESS",A1824,A1824,"IVOL_MATURITY=MATURITY_1STM","IVOL_MONEYNESS_LEVEL=MONEY_LVL_100_","DTS=H","FACTOR=.01","DAYS=W")</f>
        <v>#N/A Start Date</v>
      </c>
      <c r="I1824" s="81" t="str">
        <f t="shared" si="344"/>
        <v>#N/A Start Date</v>
      </c>
      <c r="J1824" s="34" t="e">
        <f t="shared" si="336"/>
        <v>#REF!</v>
      </c>
      <c r="K1824" s="35" t="e">
        <f t="shared" si="337"/>
        <v>#VALUE!</v>
      </c>
      <c r="L1824" s="35" t="e">
        <f t="shared" si="338"/>
        <v>#REF!</v>
      </c>
      <c r="M1824" s="35" t="e">
        <f t="shared" si="345"/>
        <v>#REF!</v>
      </c>
      <c r="N1824" s="35" t="e">
        <f t="shared" si="346"/>
        <v>#REF!</v>
      </c>
      <c r="O1824" s="36" t="e">
        <f t="shared" si="347"/>
        <v>#REF!</v>
      </c>
      <c r="Q1824" s="37">
        <f t="shared" si="339"/>
        <v>0</v>
      </c>
      <c r="R1824" s="38" t="e">
        <f t="shared" si="340"/>
        <v>#REF!</v>
      </c>
      <c r="S1824" s="39" t="e">
        <f t="shared" si="341"/>
        <v>#REF!</v>
      </c>
    </row>
    <row r="1825" spans="1:19" x14ac:dyDescent="0.25">
      <c r="A1825" s="2"/>
      <c r="C1825">
        <f t="shared" si="342"/>
        <v>0</v>
      </c>
      <c r="D1825" s="32" t="e">
        <f t="shared" si="343"/>
        <v>#N/A</v>
      </c>
      <c r="E1825" s="32" t="e">
        <f>Basic!#REF!</f>
        <v>#REF!</v>
      </c>
      <c r="F1825" s="40"/>
      <c r="G1825" s="80">
        <f>IFERROR(VLOOKUP(A1825,HistData!Y:Z,2,FALSE)/100,G1824)</f>
        <v>0.19510000000000002</v>
      </c>
      <c r="H1825" s="80" t="str">
        <f>_xll.BDH($B$1,"IVOL_MONEYNESS",A1825,A1825,"IVOL_MATURITY=MATURITY_1STM","IVOL_MONEYNESS_LEVEL=MONEY_LVL_100_","DTS=H","FACTOR=.01","DAYS=W")</f>
        <v>#N/A Start Date</v>
      </c>
      <c r="I1825" s="81" t="str">
        <f t="shared" si="344"/>
        <v>#N/A Start Date</v>
      </c>
      <c r="J1825" s="34" t="e">
        <f t="shared" si="336"/>
        <v>#REF!</v>
      </c>
      <c r="K1825" s="35" t="e">
        <f t="shared" si="337"/>
        <v>#VALUE!</v>
      </c>
      <c r="L1825" s="35" t="e">
        <f t="shared" si="338"/>
        <v>#REF!</v>
      </c>
      <c r="M1825" s="35" t="e">
        <f t="shared" si="345"/>
        <v>#REF!</v>
      </c>
      <c r="N1825" s="35" t="e">
        <f t="shared" si="346"/>
        <v>#REF!</v>
      </c>
      <c r="O1825" s="36" t="e">
        <f t="shared" si="347"/>
        <v>#REF!</v>
      </c>
      <c r="Q1825" s="37">
        <f t="shared" si="339"/>
        <v>0</v>
      </c>
      <c r="R1825" s="38" t="e">
        <f t="shared" si="340"/>
        <v>#REF!</v>
      </c>
      <c r="S1825" s="39" t="e">
        <f t="shared" si="341"/>
        <v>#REF!</v>
      </c>
    </row>
    <row r="1826" spans="1:19" x14ac:dyDescent="0.25">
      <c r="A1826" s="2"/>
      <c r="C1826">
        <f t="shared" si="342"/>
        <v>0</v>
      </c>
      <c r="D1826" s="32" t="e">
        <f t="shared" si="343"/>
        <v>#N/A</v>
      </c>
      <c r="E1826" s="32" t="e">
        <f>Basic!#REF!</f>
        <v>#REF!</v>
      </c>
      <c r="F1826" s="40"/>
      <c r="G1826" s="80">
        <f>IFERROR(VLOOKUP(A1826,HistData!Y:Z,2,FALSE)/100,G1825)</f>
        <v>0.19510000000000002</v>
      </c>
      <c r="H1826" s="80" t="str">
        <f>_xll.BDH($B$1,"IVOL_MONEYNESS",A1826,A1826,"IVOL_MATURITY=MATURITY_1STM","IVOL_MONEYNESS_LEVEL=MONEY_LVL_100_","DTS=H","FACTOR=.01","DAYS=W")</f>
        <v>#N/A Start Date</v>
      </c>
      <c r="I1826" s="81" t="str">
        <f t="shared" si="344"/>
        <v>#N/A Start Date</v>
      </c>
      <c r="J1826" s="34" t="e">
        <f t="shared" si="336"/>
        <v>#REF!</v>
      </c>
      <c r="K1826" s="35" t="e">
        <f t="shared" si="337"/>
        <v>#VALUE!</v>
      </c>
      <c r="L1826" s="35" t="e">
        <f t="shared" si="338"/>
        <v>#REF!</v>
      </c>
      <c r="M1826" s="35" t="e">
        <f t="shared" si="345"/>
        <v>#REF!</v>
      </c>
      <c r="N1826" s="35" t="e">
        <f t="shared" si="346"/>
        <v>#REF!</v>
      </c>
      <c r="O1826" s="36" t="e">
        <f t="shared" si="347"/>
        <v>#REF!</v>
      </c>
      <c r="Q1826" s="37">
        <f t="shared" si="339"/>
        <v>0</v>
      </c>
      <c r="R1826" s="38" t="e">
        <f t="shared" si="340"/>
        <v>#REF!</v>
      </c>
      <c r="S1826" s="39" t="e">
        <f t="shared" si="341"/>
        <v>#REF!</v>
      </c>
    </row>
    <row r="1827" spans="1:19" x14ac:dyDescent="0.25">
      <c r="A1827" s="2"/>
      <c r="C1827">
        <f t="shared" si="342"/>
        <v>0</v>
      </c>
      <c r="D1827" s="32" t="e">
        <f t="shared" si="343"/>
        <v>#N/A</v>
      </c>
      <c r="E1827" s="32" t="e">
        <f>Basic!#REF!</f>
        <v>#REF!</v>
      </c>
      <c r="F1827" s="40"/>
      <c r="G1827" s="80">
        <f>IFERROR(VLOOKUP(A1827,HistData!Y:Z,2,FALSE)/100,G1826)</f>
        <v>0.19510000000000002</v>
      </c>
      <c r="H1827" s="80" t="str">
        <f>_xll.BDH($B$1,"IVOL_MONEYNESS",A1827,A1827,"IVOL_MATURITY=MATURITY_1STM","IVOL_MONEYNESS_LEVEL=MONEY_LVL_100_","DTS=H","FACTOR=.01","DAYS=W")</f>
        <v>#N/A Start Date</v>
      </c>
      <c r="I1827" s="81" t="str">
        <f t="shared" si="344"/>
        <v>#N/A Start Date</v>
      </c>
      <c r="J1827" s="34" t="e">
        <f t="shared" si="336"/>
        <v>#REF!</v>
      </c>
      <c r="K1827" s="35" t="e">
        <f t="shared" si="337"/>
        <v>#VALUE!</v>
      </c>
      <c r="L1827" s="35" t="e">
        <f t="shared" si="338"/>
        <v>#REF!</v>
      </c>
      <c r="M1827" s="35" t="e">
        <f t="shared" si="345"/>
        <v>#REF!</v>
      </c>
      <c r="N1827" s="35" t="e">
        <f t="shared" si="346"/>
        <v>#REF!</v>
      </c>
      <c r="O1827" s="36" t="e">
        <f t="shared" si="347"/>
        <v>#REF!</v>
      </c>
      <c r="Q1827" s="37">
        <f t="shared" si="339"/>
        <v>0</v>
      </c>
      <c r="R1827" s="38" t="e">
        <f t="shared" si="340"/>
        <v>#REF!</v>
      </c>
      <c r="S1827" s="39" t="e">
        <f t="shared" si="341"/>
        <v>#REF!</v>
      </c>
    </row>
    <row r="1828" spans="1:19" x14ac:dyDescent="0.25">
      <c r="A1828" s="2"/>
      <c r="C1828">
        <f t="shared" si="342"/>
        <v>0</v>
      </c>
      <c r="D1828" s="32" t="e">
        <f t="shared" si="343"/>
        <v>#N/A</v>
      </c>
      <c r="E1828" s="32" t="e">
        <f>Basic!#REF!</f>
        <v>#REF!</v>
      </c>
      <c r="F1828" s="40"/>
      <c r="G1828" s="80">
        <f>IFERROR(VLOOKUP(A1828,HistData!Y:Z,2,FALSE)/100,G1827)</f>
        <v>0.19510000000000002</v>
      </c>
      <c r="H1828" s="80" t="str">
        <f>_xll.BDH($B$1,"IVOL_MONEYNESS",A1828,A1828,"IVOL_MATURITY=MATURITY_1STM","IVOL_MONEYNESS_LEVEL=MONEY_LVL_100_","DTS=H","FACTOR=.01","DAYS=W")</f>
        <v>#N/A Start Date</v>
      </c>
      <c r="I1828" s="81" t="str">
        <f t="shared" si="344"/>
        <v>#N/A Start Date</v>
      </c>
      <c r="J1828" s="34" t="e">
        <f t="shared" si="336"/>
        <v>#REF!</v>
      </c>
      <c r="K1828" s="35" t="e">
        <f t="shared" si="337"/>
        <v>#VALUE!</v>
      </c>
      <c r="L1828" s="35" t="e">
        <f t="shared" si="338"/>
        <v>#REF!</v>
      </c>
      <c r="M1828" s="35" t="e">
        <f t="shared" si="345"/>
        <v>#REF!</v>
      </c>
      <c r="N1828" s="35" t="e">
        <f t="shared" si="346"/>
        <v>#REF!</v>
      </c>
      <c r="O1828" s="36" t="e">
        <f t="shared" si="347"/>
        <v>#REF!</v>
      </c>
      <c r="Q1828" s="37">
        <f t="shared" si="339"/>
        <v>0</v>
      </c>
      <c r="R1828" s="38" t="e">
        <f t="shared" si="340"/>
        <v>#REF!</v>
      </c>
      <c r="S1828" s="39" t="e">
        <f t="shared" si="341"/>
        <v>#REF!</v>
      </c>
    </row>
    <row r="1829" spans="1:19" x14ac:dyDescent="0.25">
      <c r="A1829" s="2"/>
      <c r="C1829">
        <f t="shared" si="342"/>
        <v>0</v>
      </c>
      <c r="D1829" s="32" t="e">
        <f t="shared" si="343"/>
        <v>#N/A</v>
      </c>
      <c r="E1829" s="32" t="e">
        <f>Basic!#REF!</f>
        <v>#REF!</v>
      </c>
      <c r="F1829" s="40"/>
      <c r="G1829" s="80">
        <f>IFERROR(VLOOKUP(A1829,HistData!Y:Z,2,FALSE)/100,G1828)</f>
        <v>0.19510000000000002</v>
      </c>
      <c r="H1829" s="80" t="str">
        <f>_xll.BDH($B$1,"IVOL_MONEYNESS",A1829,A1829,"IVOL_MATURITY=MATURITY_1STM","IVOL_MONEYNESS_LEVEL=MONEY_LVL_100_","DTS=H","FACTOR=.01","DAYS=W")</f>
        <v>#N/A Start Date</v>
      </c>
      <c r="I1829" s="81" t="str">
        <f t="shared" si="344"/>
        <v>#N/A Start Date</v>
      </c>
      <c r="J1829" s="34" t="e">
        <f t="shared" si="336"/>
        <v>#REF!</v>
      </c>
      <c r="K1829" s="35" t="e">
        <f t="shared" si="337"/>
        <v>#VALUE!</v>
      </c>
      <c r="L1829" s="35" t="e">
        <f t="shared" si="338"/>
        <v>#REF!</v>
      </c>
      <c r="M1829" s="35" t="e">
        <f t="shared" si="345"/>
        <v>#REF!</v>
      </c>
      <c r="N1829" s="35" t="e">
        <f t="shared" si="346"/>
        <v>#REF!</v>
      </c>
      <c r="O1829" s="36" t="e">
        <f t="shared" si="347"/>
        <v>#REF!</v>
      </c>
      <c r="Q1829" s="37">
        <f t="shared" si="339"/>
        <v>0</v>
      </c>
      <c r="R1829" s="38" t="e">
        <f t="shared" si="340"/>
        <v>#REF!</v>
      </c>
      <c r="S1829" s="39" t="e">
        <f t="shared" si="341"/>
        <v>#REF!</v>
      </c>
    </row>
    <row r="1830" spans="1:19" x14ac:dyDescent="0.25">
      <c r="A1830" s="2"/>
      <c r="C1830">
        <f t="shared" si="342"/>
        <v>0</v>
      </c>
      <c r="D1830" s="32" t="e">
        <f t="shared" si="343"/>
        <v>#N/A</v>
      </c>
      <c r="E1830" s="32" t="e">
        <f>Basic!#REF!</f>
        <v>#REF!</v>
      </c>
      <c r="F1830" s="40"/>
      <c r="G1830" s="80">
        <f>IFERROR(VLOOKUP(A1830,HistData!Y:Z,2,FALSE)/100,G1829)</f>
        <v>0.19510000000000002</v>
      </c>
      <c r="H1830" s="80" t="str">
        <f>_xll.BDH($B$1,"IVOL_MONEYNESS",A1830,A1830,"IVOL_MATURITY=MATURITY_1STM","IVOL_MONEYNESS_LEVEL=MONEY_LVL_100_","DTS=H","FACTOR=.01","DAYS=W")</f>
        <v>#N/A Start Date</v>
      </c>
      <c r="I1830" s="81" t="str">
        <f t="shared" si="344"/>
        <v>#N/A Start Date</v>
      </c>
      <c r="J1830" s="34" t="e">
        <f t="shared" si="336"/>
        <v>#REF!</v>
      </c>
      <c r="K1830" s="35" t="e">
        <f t="shared" si="337"/>
        <v>#VALUE!</v>
      </c>
      <c r="L1830" s="35" t="e">
        <f t="shared" si="338"/>
        <v>#REF!</v>
      </c>
      <c r="M1830" s="35" t="e">
        <f t="shared" si="345"/>
        <v>#REF!</v>
      </c>
      <c r="N1830" s="35" t="e">
        <f t="shared" si="346"/>
        <v>#REF!</v>
      </c>
      <c r="O1830" s="36" t="e">
        <f t="shared" si="347"/>
        <v>#REF!</v>
      </c>
      <c r="Q1830" s="37">
        <f t="shared" si="339"/>
        <v>0</v>
      </c>
      <c r="R1830" s="38" t="e">
        <f t="shared" si="340"/>
        <v>#REF!</v>
      </c>
      <c r="S1830" s="39" t="e">
        <f t="shared" si="341"/>
        <v>#REF!</v>
      </c>
    </row>
    <row r="1831" spans="1:19" x14ac:dyDescent="0.25">
      <c r="A1831" s="2"/>
      <c r="C1831">
        <f t="shared" si="342"/>
        <v>0</v>
      </c>
      <c r="D1831" s="32" t="e">
        <f t="shared" si="343"/>
        <v>#N/A</v>
      </c>
      <c r="E1831" s="32" t="e">
        <f>Basic!#REF!</f>
        <v>#REF!</v>
      </c>
      <c r="F1831" s="40"/>
      <c r="G1831" s="80">
        <f>IFERROR(VLOOKUP(A1831,HistData!Y:Z,2,FALSE)/100,G1830)</f>
        <v>0.19510000000000002</v>
      </c>
      <c r="H1831" s="80" t="str">
        <f>_xll.BDH($B$1,"IVOL_MONEYNESS",A1831,A1831,"IVOL_MATURITY=MATURITY_1STM","IVOL_MONEYNESS_LEVEL=MONEY_LVL_100_","DTS=H","FACTOR=.01","DAYS=W")</f>
        <v>#N/A Start Date</v>
      </c>
      <c r="I1831" s="81" t="str">
        <f t="shared" si="344"/>
        <v>#N/A Start Date</v>
      </c>
      <c r="J1831" s="34" t="e">
        <f t="shared" si="336"/>
        <v>#REF!</v>
      </c>
      <c r="K1831" s="35" t="e">
        <f t="shared" si="337"/>
        <v>#VALUE!</v>
      </c>
      <c r="L1831" s="35" t="e">
        <f t="shared" si="338"/>
        <v>#REF!</v>
      </c>
      <c r="M1831" s="35" t="e">
        <f t="shared" si="345"/>
        <v>#REF!</v>
      </c>
      <c r="N1831" s="35" t="e">
        <f t="shared" si="346"/>
        <v>#REF!</v>
      </c>
      <c r="O1831" s="36" t="e">
        <f t="shared" si="347"/>
        <v>#REF!</v>
      </c>
      <c r="Q1831" s="37">
        <f t="shared" si="339"/>
        <v>0</v>
      </c>
      <c r="R1831" s="38" t="e">
        <f t="shared" si="340"/>
        <v>#REF!</v>
      </c>
      <c r="S1831" s="39" t="e">
        <f t="shared" si="341"/>
        <v>#REF!</v>
      </c>
    </row>
    <row r="1832" spans="1:19" x14ac:dyDescent="0.25">
      <c r="A1832" s="2"/>
      <c r="C1832">
        <f t="shared" si="342"/>
        <v>0</v>
      </c>
      <c r="D1832" s="32" t="e">
        <f t="shared" si="343"/>
        <v>#N/A</v>
      </c>
      <c r="E1832" s="32" t="e">
        <f>Basic!#REF!</f>
        <v>#REF!</v>
      </c>
      <c r="F1832" s="40"/>
      <c r="G1832" s="80">
        <f>IFERROR(VLOOKUP(A1832,HistData!Y:Z,2,FALSE)/100,G1831)</f>
        <v>0.19510000000000002</v>
      </c>
      <c r="H1832" s="80" t="str">
        <f>_xll.BDH($B$1,"IVOL_MONEYNESS",A1832,A1832,"IVOL_MATURITY=MATURITY_1STM","IVOL_MONEYNESS_LEVEL=MONEY_LVL_100_","DTS=H","FACTOR=.01","DAYS=W")</f>
        <v>#N/A Start Date</v>
      </c>
      <c r="I1832" s="81" t="str">
        <f t="shared" si="344"/>
        <v>#N/A Start Date</v>
      </c>
      <c r="J1832" s="34" t="e">
        <f t="shared" si="336"/>
        <v>#REF!</v>
      </c>
      <c r="K1832" s="35" t="e">
        <f t="shared" si="337"/>
        <v>#VALUE!</v>
      </c>
      <c r="L1832" s="35" t="e">
        <f t="shared" si="338"/>
        <v>#REF!</v>
      </c>
      <c r="M1832" s="35" t="e">
        <f t="shared" si="345"/>
        <v>#REF!</v>
      </c>
      <c r="N1832" s="35" t="e">
        <f t="shared" si="346"/>
        <v>#REF!</v>
      </c>
      <c r="O1832" s="36" t="e">
        <f t="shared" si="347"/>
        <v>#REF!</v>
      </c>
      <c r="Q1832" s="37">
        <f t="shared" si="339"/>
        <v>0</v>
      </c>
      <c r="R1832" s="38" t="e">
        <f t="shared" si="340"/>
        <v>#REF!</v>
      </c>
      <c r="S1832" s="39" t="e">
        <f t="shared" si="341"/>
        <v>#REF!</v>
      </c>
    </row>
    <row r="1833" spans="1:19" x14ac:dyDescent="0.25">
      <c r="A1833" s="2"/>
      <c r="C1833">
        <f t="shared" si="342"/>
        <v>0</v>
      </c>
      <c r="D1833" s="32" t="e">
        <f t="shared" si="343"/>
        <v>#N/A</v>
      </c>
      <c r="E1833" s="32" t="e">
        <f>Basic!#REF!</f>
        <v>#REF!</v>
      </c>
      <c r="F1833" s="40"/>
      <c r="G1833" s="80">
        <f>IFERROR(VLOOKUP(A1833,HistData!Y:Z,2,FALSE)/100,G1832)</f>
        <v>0.19510000000000002</v>
      </c>
      <c r="H1833" s="80" t="str">
        <f>_xll.BDH($B$1,"IVOL_MONEYNESS",A1833,A1833,"IVOL_MATURITY=MATURITY_1STM","IVOL_MONEYNESS_LEVEL=MONEY_LVL_100_","DTS=H","FACTOR=.01","DAYS=W")</f>
        <v>#N/A Start Date</v>
      </c>
      <c r="I1833" s="81" t="str">
        <f t="shared" si="344"/>
        <v>#N/A Start Date</v>
      </c>
      <c r="J1833" s="34" t="e">
        <f t="shared" si="336"/>
        <v>#REF!</v>
      </c>
      <c r="K1833" s="35" t="e">
        <f t="shared" si="337"/>
        <v>#VALUE!</v>
      </c>
      <c r="L1833" s="35" t="e">
        <f t="shared" si="338"/>
        <v>#REF!</v>
      </c>
      <c r="M1833" s="35" t="e">
        <f t="shared" si="345"/>
        <v>#REF!</v>
      </c>
      <c r="N1833" s="35" t="e">
        <f t="shared" si="346"/>
        <v>#REF!</v>
      </c>
      <c r="O1833" s="36" t="e">
        <f t="shared" si="347"/>
        <v>#REF!</v>
      </c>
      <c r="Q1833" s="37">
        <f t="shared" si="339"/>
        <v>0</v>
      </c>
      <c r="R1833" s="38" t="e">
        <f t="shared" si="340"/>
        <v>#REF!</v>
      </c>
      <c r="S1833" s="39" t="e">
        <f t="shared" si="341"/>
        <v>#REF!</v>
      </c>
    </row>
    <row r="1834" spans="1:19" x14ac:dyDescent="0.25">
      <c r="A1834" s="2"/>
      <c r="C1834">
        <f t="shared" si="342"/>
        <v>0</v>
      </c>
      <c r="D1834" s="32" t="e">
        <f t="shared" si="343"/>
        <v>#N/A</v>
      </c>
      <c r="E1834" s="32" t="e">
        <f>Basic!#REF!</f>
        <v>#REF!</v>
      </c>
      <c r="F1834" s="40"/>
      <c r="G1834" s="80">
        <f>IFERROR(VLOOKUP(A1834,HistData!Y:Z,2,FALSE)/100,G1833)</f>
        <v>0.19510000000000002</v>
      </c>
      <c r="H1834" s="80" t="str">
        <f>_xll.BDH($B$1,"IVOL_MONEYNESS",A1834,A1834,"IVOL_MATURITY=MATURITY_1STM","IVOL_MONEYNESS_LEVEL=MONEY_LVL_100_","DTS=H","FACTOR=.01","DAYS=W")</f>
        <v>#N/A Start Date</v>
      </c>
      <c r="I1834" s="81" t="str">
        <f t="shared" si="344"/>
        <v>#N/A Start Date</v>
      </c>
      <c r="J1834" s="34" t="e">
        <f t="shared" si="336"/>
        <v>#REF!</v>
      </c>
      <c r="K1834" s="35" t="e">
        <f t="shared" si="337"/>
        <v>#VALUE!</v>
      </c>
      <c r="L1834" s="35" t="e">
        <f t="shared" si="338"/>
        <v>#REF!</v>
      </c>
      <c r="M1834" s="35" t="e">
        <f t="shared" si="345"/>
        <v>#REF!</v>
      </c>
      <c r="N1834" s="35" t="e">
        <f t="shared" si="346"/>
        <v>#REF!</v>
      </c>
      <c r="O1834" s="36" t="e">
        <f t="shared" si="347"/>
        <v>#REF!</v>
      </c>
      <c r="Q1834" s="37">
        <f t="shared" si="339"/>
        <v>0</v>
      </c>
      <c r="R1834" s="38" t="e">
        <f t="shared" si="340"/>
        <v>#REF!</v>
      </c>
      <c r="S1834" s="39" t="e">
        <f t="shared" si="341"/>
        <v>#REF!</v>
      </c>
    </row>
    <row r="1835" spans="1:19" x14ac:dyDescent="0.25">
      <c r="A1835" s="2"/>
      <c r="C1835">
        <f t="shared" si="342"/>
        <v>0</v>
      </c>
      <c r="D1835" s="32" t="e">
        <f t="shared" si="343"/>
        <v>#N/A</v>
      </c>
      <c r="E1835" s="32" t="e">
        <f>Basic!#REF!</f>
        <v>#REF!</v>
      </c>
      <c r="F1835" s="40"/>
      <c r="G1835" s="80">
        <f>IFERROR(VLOOKUP(A1835,HistData!Y:Z,2,FALSE)/100,G1834)</f>
        <v>0.19510000000000002</v>
      </c>
      <c r="H1835" s="80" t="str">
        <f>_xll.BDH($B$1,"IVOL_MONEYNESS",A1835,A1835,"IVOL_MATURITY=MATURITY_1STM","IVOL_MONEYNESS_LEVEL=MONEY_LVL_100_","DTS=H","FACTOR=.01","DAYS=W")</f>
        <v>#N/A Start Date</v>
      </c>
      <c r="I1835" s="81" t="str">
        <f t="shared" si="344"/>
        <v>#N/A Start Date</v>
      </c>
      <c r="J1835" s="34" t="e">
        <f t="shared" si="336"/>
        <v>#REF!</v>
      </c>
      <c r="K1835" s="35" t="e">
        <f t="shared" si="337"/>
        <v>#VALUE!</v>
      </c>
      <c r="L1835" s="35" t="e">
        <f t="shared" si="338"/>
        <v>#REF!</v>
      </c>
      <c r="M1835" s="35" t="e">
        <f t="shared" si="345"/>
        <v>#REF!</v>
      </c>
      <c r="N1835" s="35" t="e">
        <f t="shared" si="346"/>
        <v>#REF!</v>
      </c>
      <c r="O1835" s="36" t="e">
        <f t="shared" si="347"/>
        <v>#REF!</v>
      </c>
      <c r="Q1835" s="37">
        <f t="shared" si="339"/>
        <v>0</v>
      </c>
      <c r="R1835" s="38" t="e">
        <f t="shared" si="340"/>
        <v>#REF!</v>
      </c>
      <c r="S1835" s="39" t="e">
        <f t="shared" si="341"/>
        <v>#REF!</v>
      </c>
    </row>
    <row r="1836" spans="1:19" x14ac:dyDescent="0.25">
      <c r="A1836" s="2"/>
      <c r="C1836">
        <f t="shared" si="342"/>
        <v>0</v>
      </c>
      <c r="D1836" s="32" t="e">
        <f t="shared" si="343"/>
        <v>#N/A</v>
      </c>
      <c r="E1836" s="32" t="e">
        <f>Basic!#REF!</f>
        <v>#REF!</v>
      </c>
      <c r="F1836" s="40"/>
      <c r="G1836" s="80">
        <f>IFERROR(VLOOKUP(A1836,HistData!Y:Z,2,FALSE)/100,G1835)</f>
        <v>0.19510000000000002</v>
      </c>
      <c r="H1836" s="80" t="str">
        <f>_xll.BDH($B$1,"IVOL_MONEYNESS",A1836,A1836,"IVOL_MATURITY=MATURITY_1STM","IVOL_MONEYNESS_LEVEL=MONEY_LVL_100_","DTS=H","FACTOR=.01","DAYS=W")</f>
        <v>#N/A Start Date</v>
      </c>
      <c r="I1836" s="81" t="str">
        <f t="shared" si="344"/>
        <v>#N/A Start Date</v>
      </c>
      <c r="J1836" s="34" t="e">
        <f t="shared" si="336"/>
        <v>#REF!</v>
      </c>
      <c r="K1836" s="35" t="e">
        <f t="shared" si="337"/>
        <v>#VALUE!</v>
      </c>
      <c r="L1836" s="35" t="e">
        <f t="shared" si="338"/>
        <v>#REF!</v>
      </c>
      <c r="M1836" s="35" t="e">
        <f t="shared" si="345"/>
        <v>#REF!</v>
      </c>
      <c r="N1836" s="35" t="e">
        <f t="shared" si="346"/>
        <v>#REF!</v>
      </c>
      <c r="O1836" s="36" t="e">
        <f t="shared" si="347"/>
        <v>#REF!</v>
      </c>
      <c r="Q1836" s="37">
        <f t="shared" si="339"/>
        <v>0</v>
      </c>
      <c r="R1836" s="38" t="e">
        <f t="shared" si="340"/>
        <v>#REF!</v>
      </c>
      <c r="S1836" s="39" t="e">
        <f t="shared" si="341"/>
        <v>#REF!</v>
      </c>
    </row>
    <row r="1837" spans="1:19" x14ac:dyDescent="0.25">
      <c r="A1837" s="2"/>
      <c r="C1837">
        <f t="shared" si="342"/>
        <v>0</v>
      </c>
      <c r="D1837" s="32" t="e">
        <f t="shared" si="343"/>
        <v>#N/A</v>
      </c>
      <c r="E1837" s="32" t="e">
        <f>Basic!#REF!</f>
        <v>#REF!</v>
      </c>
      <c r="F1837" s="40"/>
      <c r="G1837" s="80">
        <f>IFERROR(VLOOKUP(A1837,HistData!Y:Z,2,FALSE)/100,G1836)</f>
        <v>0.19510000000000002</v>
      </c>
      <c r="H1837" s="80" t="str">
        <f>_xll.BDH($B$1,"IVOL_MONEYNESS",A1837,A1837,"IVOL_MATURITY=MATURITY_1STM","IVOL_MONEYNESS_LEVEL=MONEY_LVL_100_","DTS=H","FACTOR=.01","DAYS=W")</f>
        <v>#N/A Start Date</v>
      </c>
      <c r="I1837" s="81" t="str">
        <f t="shared" si="344"/>
        <v>#N/A Start Date</v>
      </c>
      <c r="J1837" s="34" t="e">
        <f t="shared" si="336"/>
        <v>#REF!</v>
      </c>
      <c r="K1837" s="35" t="e">
        <f t="shared" si="337"/>
        <v>#VALUE!</v>
      </c>
      <c r="L1837" s="35" t="e">
        <f t="shared" si="338"/>
        <v>#REF!</v>
      </c>
      <c r="M1837" s="35" t="e">
        <f t="shared" si="345"/>
        <v>#REF!</v>
      </c>
      <c r="N1837" s="35" t="e">
        <f t="shared" si="346"/>
        <v>#REF!</v>
      </c>
      <c r="O1837" s="36" t="e">
        <f t="shared" si="347"/>
        <v>#REF!</v>
      </c>
      <c r="Q1837" s="37">
        <f t="shared" si="339"/>
        <v>0</v>
      </c>
      <c r="R1837" s="38" t="e">
        <f t="shared" si="340"/>
        <v>#REF!</v>
      </c>
      <c r="S1837" s="39" t="e">
        <f t="shared" si="341"/>
        <v>#REF!</v>
      </c>
    </row>
    <row r="1838" spans="1:19" x14ac:dyDescent="0.25">
      <c r="A1838" s="2"/>
      <c r="C1838">
        <f t="shared" si="342"/>
        <v>0</v>
      </c>
      <c r="D1838" s="32" t="e">
        <f t="shared" si="343"/>
        <v>#N/A</v>
      </c>
      <c r="E1838" s="32" t="e">
        <f>Basic!#REF!</f>
        <v>#REF!</v>
      </c>
      <c r="F1838" s="40"/>
      <c r="G1838" s="80">
        <f>IFERROR(VLOOKUP(A1838,HistData!Y:Z,2,FALSE)/100,G1837)</f>
        <v>0.19510000000000002</v>
      </c>
      <c r="H1838" s="80" t="str">
        <f>_xll.BDH($B$1,"IVOL_MONEYNESS",A1838,A1838,"IVOL_MATURITY=MATURITY_1STM","IVOL_MONEYNESS_LEVEL=MONEY_LVL_100_","DTS=H","FACTOR=.01","DAYS=W")</f>
        <v>#N/A Start Date</v>
      </c>
      <c r="I1838" s="81" t="str">
        <f t="shared" si="344"/>
        <v>#N/A Start Date</v>
      </c>
      <c r="J1838" s="34" t="e">
        <f t="shared" si="336"/>
        <v>#REF!</v>
      </c>
      <c r="K1838" s="35" t="e">
        <f t="shared" si="337"/>
        <v>#VALUE!</v>
      </c>
      <c r="L1838" s="35" t="e">
        <f t="shared" si="338"/>
        <v>#REF!</v>
      </c>
      <c r="M1838" s="35" t="e">
        <f t="shared" si="345"/>
        <v>#REF!</v>
      </c>
      <c r="N1838" s="35" t="e">
        <f t="shared" si="346"/>
        <v>#REF!</v>
      </c>
      <c r="O1838" s="36" t="e">
        <f t="shared" si="347"/>
        <v>#REF!</v>
      </c>
      <c r="Q1838" s="37">
        <f t="shared" si="339"/>
        <v>0</v>
      </c>
      <c r="R1838" s="38" t="e">
        <f t="shared" si="340"/>
        <v>#REF!</v>
      </c>
      <c r="S1838" s="39" t="e">
        <f t="shared" si="341"/>
        <v>#REF!</v>
      </c>
    </row>
    <row r="1839" spans="1:19" x14ac:dyDescent="0.25">
      <c r="A1839" s="2"/>
      <c r="C1839">
        <f t="shared" si="342"/>
        <v>0</v>
      </c>
      <c r="D1839" s="32" t="e">
        <f t="shared" si="343"/>
        <v>#N/A</v>
      </c>
      <c r="E1839" s="32" t="e">
        <f>Basic!#REF!</f>
        <v>#REF!</v>
      </c>
      <c r="F1839" s="40"/>
      <c r="G1839" s="80">
        <f>IFERROR(VLOOKUP(A1839,HistData!Y:Z,2,FALSE)/100,G1838)</f>
        <v>0.19510000000000002</v>
      </c>
      <c r="H1839" s="80" t="str">
        <f>_xll.BDH($B$1,"IVOL_MONEYNESS",A1839,A1839,"IVOL_MATURITY=MATURITY_1STM","IVOL_MONEYNESS_LEVEL=MONEY_LVL_100_","DTS=H","FACTOR=.01","DAYS=W")</f>
        <v>#N/A Start Date</v>
      </c>
      <c r="I1839" s="81" t="str">
        <f t="shared" si="344"/>
        <v>#N/A Start Date</v>
      </c>
      <c r="J1839" s="34" t="e">
        <f t="shared" si="336"/>
        <v>#REF!</v>
      </c>
      <c r="K1839" s="35" t="e">
        <f t="shared" si="337"/>
        <v>#VALUE!</v>
      </c>
      <c r="L1839" s="35" t="e">
        <f t="shared" si="338"/>
        <v>#REF!</v>
      </c>
      <c r="M1839" s="35" t="e">
        <f t="shared" si="345"/>
        <v>#REF!</v>
      </c>
      <c r="N1839" s="35" t="e">
        <f t="shared" si="346"/>
        <v>#REF!</v>
      </c>
      <c r="O1839" s="36" t="e">
        <f t="shared" si="347"/>
        <v>#REF!</v>
      </c>
      <c r="Q1839" s="37">
        <f t="shared" si="339"/>
        <v>0</v>
      </c>
      <c r="R1839" s="38" t="e">
        <f t="shared" si="340"/>
        <v>#REF!</v>
      </c>
      <c r="S1839" s="39" t="e">
        <f t="shared" si="341"/>
        <v>#REF!</v>
      </c>
    </row>
    <row r="1840" spans="1:19" x14ac:dyDescent="0.25">
      <c r="A1840" s="2"/>
      <c r="C1840">
        <f t="shared" si="342"/>
        <v>0</v>
      </c>
      <c r="D1840" s="32" t="e">
        <f t="shared" si="343"/>
        <v>#N/A</v>
      </c>
      <c r="E1840" s="32" t="e">
        <f>Basic!#REF!</f>
        <v>#REF!</v>
      </c>
      <c r="F1840" s="40"/>
      <c r="G1840" s="80">
        <f>IFERROR(VLOOKUP(A1840,HistData!Y:Z,2,FALSE)/100,G1839)</f>
        <v>0.19510000000000002</v>
      </c>
      <c r="H1840" s="80" t="str">
        <f>_xll.BDH($B$1,"IVOL_MONEYNESS",A1840,A1840,"IVOL_MATURITY=MATURITY_1STM","IVOL_MONEYNESS_LEVEL=MONEY_LVL_100_","DTS=H","FACTOR=.01","DAYS=W")</f>
        <v>#N/A Start Date</v>
      </c>
      <c r="I1840" s="81" t="str">
        <f t="shared" si="344"/>
        <v>#N/A Start Date</v>
      </c>
      <c r="J1840" s="34" t="e">
        <f t="shared" si="336"/>
        <v>#REF!</v>
      </c>
      <c r="K1840" s="35" t="e">
        <f t="shared" si="337"/>
        <v>#VALUE!</v>
      </c>
      <c r="L1840" s="35" t="e">
        <f t="shared" si="338"/>
        <v>#REF!</v>
      </c>
      <c r="M1840" s="35" t="e">
        <f t="shared" si="345"/>
        <v>#REF!</v>
      </c>
      <c r="N1840" s="35" t="e">
        <f t="shared" si="346"/>
        <v>#REF!</v>
      </c>
      <c r="O1840" s="36" t="e">
        <f t="shared" si="347"/>
        <v>#REF!</v>
      </c>
      <c r="Q1840" s="37">
        <f t="shared" si="339"/>
        <v>0</v>
      </c>
      <c r="R1840" s="38" t="e">
        <f t="shared" si="340"/>
        <v>#REF!</v>
      </c>
      <c r="S1840" s="39" t="e">
        <f t="shared" si="341"/>
        <v>#REF!</v>
      </c>
    </row>
    <row r="1841" spans="1:19" x14ac:dyDescent="0.25">
      <c r="A1841" s="2"/>
      <c r="C1841">
        <f t="shared" si="342"/>
        <v>0</v>
      </c>
      <c r="D1841" s="32" t="e">
        <f t="shared" si="343"/>
        <v>#N/A</v>
      </c>
      <c r="E1841" s="32" t="e">
        <f>Basic!#REF!</f>
        <v>#REF!</v>
      </c>
      <c r="F1841" s="40"/>
      <c r="G1841" s="80">
        <f>IFERROR(VLOOKUP(A1841,HistData!Y:Z,2,FALSE)/100,G1840)</f>
        <v>0.19510000000000002</v>
      </c>
      <c r="H1841" s="80" t="str">
        <f>_xll.BDH($B$1,"IVOL_MONEYNESS",A1841,A1841,"IVOL_MATURITY=MATURITY_1STM","IVOL_MONEYNESS_LEVEL=MONEY_LVL_100_","DTS=H","FACTOR=.01","DAYS=W")</f>
        <v>#N/A Start Date</v>
      </c>
      <c r="I1841" s="81" t="str">
        <f t="shared" si="344"/>
        <v>#N/A Start Date</v>
      </c>
      <c r="J1841" s="34" t="e">
        <f t="shared" si="336"/>
        <v>#REF!</v>
      </c>
      <c r="K1841" s="35" t="e">
        <f t="shared" si="337"/>
        <v>#VALUE!</v>
      </c>
      <c r="L1841" s="35" t="e">
        <f t="shared" si="338"/>
        <v>#REF!</v>
      </c>
      <c r="M1841" s="35" t="e">
        <f t="shared" si="345"/>
        <v>#REF!</v>
      </c>
      <c r="N1841" s="35" t="e">
        <f t="shared" si="346"/>
        <v>#REF!</v>
      </c>
      <c r="O1841" s="36" t="e">
        <f t="shared" si="347"/>
        <v>#REF!</v>
      </c>
      <c r="Q1841" s="37">
        <f t="shared" si="339"/>
        <v>0</v>
      </c>
      <c r="R1841" s="38" t="e">
        <f t="shared" si="340"/>
        <v>#REF!</v>
      </c>
      <c r="S1841" s="39" t="e">
        <f t="shared" si="341"/>
        <v>#REF!</v>
      </c>
    </row>
    <row r="1842" spans="1:19" x14ac:dyDescent="0.25">
      <c r="A1842" s="2"/>
      <c r="C1842">
        <f t="shared" si="342"/>
        <v>0</v>
      </c>
      <c r="D1842" s="32" t="e">
        <f t="shared" si="343"/>
        <v>#N/A</v>
      </c>
      <c r="E1842" s="32" t="e">
        <f>Basic!#REF!</f>
        <v>#REF!</v>
      </c>
      <c r="F1842" s="40"/>
      <c r="G1842" s="80">
        <f>IFERROR(VLOOKUP(A1842,HistData!Y:Z,2,FALSE)/100,G1841)</f>
        <v>0.19510000000000002</v>
      </c>
      <c r="H1842" s="80" t="str">
        <f>_xll.BDH($B$1,"IVOL_MONEYNESS",A1842,A1842,"IVOL_MATURITY=MATURITY_1STM","IVOL_MONEYNESS_LEVEL=MONEY_LVL_100_","DTS=H","FACTOR=.01","DAYS=W")</f>
        <v>#N/A Start Date</v>
      </c>
      <c r="I1842" s="81" t="str">
        <f t="shared" si="344"/>
        <v>#N/A Start Date</v>
      </c>
      <c r="J1842" s="34" t="e">
        <f t="shared" si="336"/>
        <v>#REF!</v>
      </c>
      <c r="K1842" s="35" t="e">
        <f t="shared" si="337"/>
        <v>#VALUE!</v>
      </c>
      <c r="L1842" s="35" t="e">
        <f t="shared" si="338"/>
        <v>#REF!</v>
      </c>
      <c r="M1842" s="35" t="e">
        <f t="shared" si="345"/>
        <v>#REF!</v>
      </c>
      <c r="N1842" s="35" t="e">
        <f t="shared" si="346"/>
        <v>#REF!</v>
      </c>
      <c r="O1842" s="36" t="e">
        <f t="shared" si="347"/>
        <v>#REF!</v>
      </c>
      <c r="Q1842" s="37">
        <f t="shared" si="339"/>
        <v>0</v>
      </c>
      <c r="R1842" s="38" t="e">
        <f t="shared" si="340"/>
        <v>#REF!</v>
      </c>
      <c r="S1842" s="39" t="e">
        <f t="shared" si="341"/>
        <v>#REF!</v>
      </c>
    </row>
    <row r="1843" spans="1:19" x14ac:dyDescent="0.25">
      <c r="A1843" s="2"/>
      <c r="C1843">
        <f t="shared" si="342"/>
        <v>0</v>
      </c>
      <c r="D1843" s="32" t="e">
        <f t="shared" si="343"/>
        <v>#N/A</v>
      </c>
      <c r="E1843" s="32" t="e">
        <f>Basic!#REF!</f>
        <v>#REF!</v>
      </c>
      <c r="F1843" s="40"/>
      <c r="G1843" s="80">
        <f>IFERROR(VLOOKUP(A1843,HistData!Y:Z,2,FALSE)/100,G1842)</f>
        <v>0.19510000000000002</v>
      </c>
      <c r="H1843" s="80" t="str">
        <f>_xll.BDH($B$1,"IVOL_MONEYNESS",A1843,A1843,"IVOL_MATURITY=MATURITY_1STM","IVOL_MONEYNESS_LEVEL=MONEY_LVL_100_","DTS=H","FACTOR=.01","DAYS=W")</f>
        <v>#N/A Start Date</v>
      </c>
      <c r="I1843" s="81" t="str">
        <f t="shared" si="344"/>
        <v>#N/A Start Date</v>
      </c>
      <c r="J1843" s="34" t="e">
        <f t="shared" si="336"/>
        <v>#REF!</v>
      </c>
      <c r="K1843" s="35" t="e">
        <f t="shared" si="337"/>
        <v>#VALUE!</v>
      </c>
      <c r="L1843" s="35" t="e">
        <f t="shared" si="338"/>
        <v>#REF!</v>
      </c>
      <c r="M1843" s="35" t="e">
        <f t="shared" si="345"/>
        <v>#REF!</v>
      </c>
      <c r="N1843" s="35" t="e">
        <f t="shared" si="346"/>
        <v>#REF!</v>
      </c>
      <c r="O1843" s="36" t="e">
        <f t="shared" si="347"/>
        <v>#REF!</v>
      </c>
      <c r="Q1843" s="37">
        <f t="shared" si="339"/>
        <v>0</v>
      </c>
      <c r="R1843" s="38" t="e">
        <f t="shared" si="340"/>
        <v>#REF!</v>
      </c>
      <c r="S1843" s="39" t="e">
        <f t="shared" si="341"/>
        <v>#REF!</v>
      </c>
    </row>
    <row r="1844" spans="1:19" x14ac:dyDescent="0.25">
      <c r="A1844" s="2"/>
      <c r="C1844">
        <f t="shared" si="342"/>
        <v>0</v>
      </c>
      <c r="D1844" s="32" t="e">
        <f t="shared" si="343"/>
        <v>#N/A</v>
      </c>
      <c r="E1844" s="32" t="e">
        <f>Basic!#REF!</f>
        <v>#REF!</v>
      </c>
      <c r="F1844" s="40"/>
      <c r="G1844" s="80">
        <f>IFERROR(VLOOKUP(A1844,HistData!Y:Z,2,FALSE)/100,G1843)</f>
        <v>0.19510000000000002</v>
      </c>
      <c r="H1844" s="80" t="str">
        <f>_xll.BDH($B$1,"IVOL_MONEYNESS",A1844,A1844,"IVOL_MATURITY=MATURITY_1STM","IVOL_MONEYNESS_LEVEL=MONEY_LVL_100_","DTS=H","FACTOR=.01","DAYS=W")</f>
        <v>#N/A Start Date</v>
      </c>
      <c r="I1844" s="81" t="str">
        <f t="shared" si="344"/>
        <v>#N/A Start Date</v>
      </c>
      <c r="J1844" s="34" t="e">
        <f t="shared" si="336"/>
        <v>#REF!</v>
      </c>
      <c r="K1844" s="35" t="e">
        <f t="shared" si="337"/>
        <v>#VALUE!</v>
      </c>
      <c r="L1844" s="35" t="e">
        <f t="shared" si="338"/>
        <v>#REF!</v>
      </c>
      <c r="M1844" s="35" t="e">
        <f t="shared" si="345"/>
        <v>#REF!</v>
      </c>
      <c r="N1844" s="35" t="e">
        <f t="shared" si="346"/>
        <v>#REF!</v>
      </c>
      <c r="O1844" s="36" t="e">
        <f t="shared" si="347"/>
        <v>#REF!</v>
      </c>
      <c r="Q1844" s="37">
        <f t="shared" si="339"/>
        <v>0</v>
      </c>
      <c r="R1844" s="38" t="e">
        <f t="shared" si="340"/>
        <v>#REF!</v>
      </c>
      <c r="S1844" s="39" t="e">
        <f t="shared" si="341"/>
        <v>#REF!</v>
      </c>
    </row>
    <row r="1845" spans="1:19" x14ac:dyDescent="0.25">
      <c r="A1845" s="2"/>
      <c r="C1845">
        <f t="shared" si="342"/>
        <v>0</v>
      </c>
      <c r="D1845" s="32" t="e">
        <f t="shared" si="343"/>
        <v>#N/A</v>
      </c>
      <c r="E1845" s="32" t="e">
        <f>Basic!#REF!</f>
        <v>#REF!</v>
      </c>
      <c r="F1845" s="40"/>
      <c r="G1845" s="80">
        <f>IFERROR(VLOOKUP(A1845,HistData!Y:Z,2,FALSE)/100,G1844)</f>
        <v>0.19510000000000002</v>
      </c>
      <c r="H1845" s="80" t="str">
        <f>_xll.BDH($B$1,"IVOL_MONEYNESS",A1845,A1845,"IVOL_MATURITY=MATURITY_1STM","IVOL_MONEYNESS_LEVEL=MONEY_LVL_100_","DTS=H","FACTOR=.01","DAYS=W")</f>
        <v>#N/A Start Date</v>
      </c>
      <c r="I1845" s="81" t="str">
        <f t="shared" si="344"/>
        <v>#N/A Start Date</v>
      </c>
      <c r="J1845" s="34" t="e">
        <f t="shared" si="336"/>
        <v>#REF!</v>
      </c>
      <c r="K1845" s="35" t="e">
        <f t="shared" si="337"/>
        <v>#VALUE!</v>
      </c>
      <c r="L1845" s="35" t="e">
        <f t="shared" si="338"/>
        <v>#REF!</v>
      </c>
      <c r="M1845" s="35" t="e">
        <f t="shared" si="345"/>
        <v>#REF!</v>
      </c>
      <c r="N1845" s="35" t="e">
        <f t="shared" si="346"/>
        <v>#REF!</v>
      </c>
      <c r="O1845" s="36" t="e">
        <f t="shared" si="347"/>
        <v>#REF!</v>
      </c>
      <c r="Q1845" s="37">
        <f t="shared" si="339"/>
        <v>0</v>
      </c>
      <c r="R1845" s="38" t="e">
        <f t="shared" si="340"/>
        <v>#REF!</v>
      </c>
      <c r="S1845" s="39" t="e">
        <f t="shared" si="341"/>
        <v>#REF!</v>
      </c>
    </row>
    <row r="1846" spans="1:19" x14ac:dyDescent="0.25">
      <c r="A1846" s="2"/>
      <c r="C1846">
        <f t="shared" si="342"/>
        <v>0</v>
      </c>
      <c r="D1846" s="32" t="e">
        <f t="shared" si="343"/>
        <v>#N/A</v>
      </c>
      <c r="E1846" s="32" t="e">
        <f>Basic!#REF!</f>
        <v>#REF!</v>
      </c>
      <c r="F1846" s="40"/>
      <c r="G1846" s="80">
        <f>IFERROR(VLOOKUP(A1846,HistData!Y:Z,2,FALSE)/100,G1845)</f>
        <v>0.19510000000000002</v>
      </c>
      <c r="H1846" s="80" t="str">
        <f>_xll.BDH($B$1,"IVOL_MONEYNESS",A1846,A1846,"IVOL_MATURITY=MATURITY_1STM","IVOL_MONEYNESS_LEVEL=MONEY_LVL_100_","DTS=H","FACTOR=.01","DAYS=W")</f>
        <v>#N/A Start Date</v>
      </c>
      <c r="I1846" s="81" t="str">
        <f t="shared" si="344"/>
        <v>#N/A Start Date</v>
      </c>
      <c r="J1846" s="34" t="e">
        <f t="shared" si="336"/>
        <v>#REF!</v>
      </c>
      <c r="K1846" s="35" t="e">
        <f t="shared" si="337"/>
        <v>#VALUE!</v>
      </c>
      <c r="L1846" s="35" t="e">
        <f t="shared" si="338"/>
        <v>#REF!</v>
      </c>
      <c r="M1846" s="35" t="e">
        <f t="shared" si="345"/>
        <v>#REF!</v>
      </c>
      <c r="N1846" s="35" t="e">
        <f t="shared" si="346"/>
        <v>#REF!</v>
      </c>
      <c r="O1846" s="36" t="e">
        <f t="shared" si="347"/>
        <v>#REF!</v>
      </c>
      <c r="Q1846" s="37">
        <f t="shared" si="339"/>
        <v>0</v>
      </c>
      <c r="R1846" s="38" t="e">
        <f t="shared" si="340"/>
        <v>#REF!</v>
      </c>
      <c r="S1846" s="39" t="e">
        <f t="shared" si="341"/>
        <v>#REF!</v>
      </c>
    </row>
    <row r="1847" spans="1:19" x14ac:dyDescent="0.25">
      <c r="A1847" s="2"/>
      <c r="C1847">
        <f t="shared" si="342"/>
        <v>0</v>
      </c>
      <c r="D1847" s="32" t="e">
        <f t="shared" si="343"/>
        <v>#N/A</v>
      </c>
      <c r="E1847" s="32" t="e">
        <f>Basic!#REF!</f>
        <v>#REF!</v>
      </c>
      <c r="F1847" s="40"/>
      <c r="G1847" s="80">
        <f>IFERROR(VLOOKUP(A1847,HistData!Y:Z,2,FALSE)/100,G1846)</f>
        <v>0.19510000000000002</v>
      </c>
      <c r="H1847" s="80" t="str">
        <f>_xll.BDH($B$1,"IVOL_MONEYNESS",A1847,A1847,"IVOL_MATURITY=MATURITY_1STM","IVOL_MONEYNESS_LEVEL=MONEY_LVL_100_","DTS=H","FACTOR=.01","DAYS=W")</f>
        <v>#N/A Start Date</v>
      </c>
      <c r="I1847" s="81" t="str">
        <f t="shared" si="344"/>
        <v>#N/A Start Date</v>
      </c>
      <c r="J1847" s="34" t="e">
        <f t="shared" si="336"/>
        <v>#REF!</v>
      </c>
      <c r="K1847" s="35" t="e">
        <f t="shared" si="337"/>
        <v>#VALUE!</v>
      </c>
      <c r="L1847" s="35" t="e">
        <f t="shared" si="338"/>
        <v>#REF!</v>
      </c>
      <c r="M1847" s="35" t="e">
        <f t="shared" si="345"/>
        <v>#REF!</v>
      </c>
      <c r="N1847" s="35" t="e">
        <f t="shared" si="346"/>
        <v>#REF!</v>
      </c>
      <c r="O1847" s="36" t="e">
        <f t="shared" si="347"/>
        <v>#REF!</v>
      </c>
      <c r="Q1847" s="37">
        <f t="shared" si="339"/>
        <v>0</v>
      </c>
      <c r="R1847" s="38" t="e">
        <f t="shared" si="340"/>
        <v>#REF!</v>
      </c>
      <c r="S1847" s="39" t="e">
        <f t="shared" si="341"/>
        <v>#REF!</v>
      </c>
    </row>
    <row r="1848" spans="1:19" x14ac:dyDescent="0.25">
      <c r="A1848" s="2"/>
      <c r="C1848">
        <f t="shared" si="342"/>
        <v>0</v>
      </c>
      <c r="D1848" s="32" t="e">
        <f t="shared" si="343"/>
        <v>#N/A</v>
      </c>
      <c r="E1848" s="32" t="e">
        <f>Basic!#REF!</f>
        <v>#REF!</v>
      </c>
      <c r="F1848" s="40"/>
      <c r="G1848" s="80">
        <f>IFERROR(VLOOKUP(A1848,HistData!Y:Z,2,FALSE)/100,G1847)</f>
        <v>0.19510000000000002</v>
      </c>
      <c r="H1848" s="80" t="str">
        <f>_xll.BDH($B$1,"IVOL_MONEYNESS",A1848,A1848,"IVOL_MATURITY=MATURITY_1STM","IVOL_MONEYNESS_LEVEL=MONEY_LVL_100_","DTS=H","FACTOR=.01","DAYS=W")</f>
        <v>#N/A Start Date</v>
      </c>
      <c r="I1848" s="81" t="str">
        <f t="shared" si="344"/>
        <v>#N/A Start Date</v>
      </c>
      <c r="J1848" s="34" t="e">
        <f t="shared" si="336"/>
        <v>#REF!</v>
      </c>
      <c r="K1848" s="35" t="e">
        <f t="shared" si="337"/>
        <v>#VALUE!</v>
      </c>
      <c r="L1848" s="35" t="e">
        <f t="shared" si="338"/>
        <v>#REF!</v>
      </c>
      <c r="M1848" s="35" t="e">
        <f t="shared" si="345"/>
        <v>#REF!</v>
      </c>
      <c r="N1848" s="35" t="e">
        <f t="shared" si="346"/>
        <v>#REF!</v>
      </c>
      <c r="O1848" s="36" t="e">
        <f t="shared" si="347"/>
        <v>#REF!</v>
      </c>
      <c r="Q1848" s="37">
        <f t="shared" si="339"/>
        <v>0</v>
      </c>
      <c r="R1848" s="38" t="e">
        <f t="shared" si="340"/>
        <v>#REF!</v>
      </c>
      <c r="S1848" s="39" t="e">
        <f t="shared" si="341"/>
        <v>#REF!</v>
      </c>
    </row>
    <row r="1849" spans="1:19" x14ac:dyDescent="0.25">
      <c r="A1849" s="2"/>
      <c r="C1849">
        <f t="shared" si="342"/>
        <v>0</v>
      </c>
      <c r="D1849" s="32" t="e">
        <f t="shared" si="343"/>
        <v>#N/A</v>
      </c>
      <c r="E1849" s="32" t="e">
        <f>Basic!#REF!</f>
        <v>#REF!</v>
      </c>
      <c r="F1849" s="40"/>
      <c r="G1849" s="80">
        <f>IFERROR(VLOOKUP(A1849,HistData!Y:Z,2,FALSE)/100,G1848)</f>
        <v>0.19510000000000002</v>
      </c>
      <c r="H1849" s="80" t="str">
        <f>_xll.BDH($B$1,"IVOL_MONEYNESS",A1849,A1849,"IVOL_MATURITY=MATURITY_1STM","IVOL_MONEYNESS_LEVEL=MONEY_LVL_100_","DTS=H","FACTOR=.01","DAYS=W")</f>
        <v>#N/A Start Date</v>
      </c>
      <c r="I1849" s="81" t="str">
        <f t="shared" si="344"/>
        <v>#N/A Start Date</v>
      </c>
      <c r="J1849" s="34" t="e">
        <f t="shared" si="336"/>
        <v>#REF!</v>
      </c>
      <c r="K1849" s="35" t="e">
        <f t="shared" si="337"/>
        <v>#VALUE!</v>
      </c>
      <c r="L1849" s="35" t="e">
        <f t="shared" si="338"/>
        <v>#REF!</v>
      </c>
      <c r="M1849" s="35" t="e">
        <f t="shared" si="345"/>
        <v>#REF!</v>
      </c>
      <c r="N1849" s="35" t="e">
        <f t="shared" si="346"/>
        <v>#REF!</v>
      </c>
      <c r="O1849" s="36" t="e">
        <f t="shared" si="347"/>
        <v>#REF!</v>
      </c>
      <c r="Q1849" s="37">
        <f t="shared" si="339"/>
        <v>0</v>
      </c>
      <c r="R1849" s="38" t="e">
        <f t="shared" si="340"/>
        <v>#REF!</v>
      </c>
      <c r="S1849" s="39" t="e">
        <f t="shared" si="341"/>
        <v>#REF!</v>
      </c>
    </row>
    <row r="1850" spans="1:19" x14ac:dyDescent="0.25">
      <c r="A1850" s="2"/>
      <c r="C1850">
        <f t="shared" si="342"/>
        <v>0</v>
      </c>
      <c r="D1850" s="32" t="e">
        <f t="shared" si="343"/>
        <v>#N/A</v>
      </c>
      <c r="E1850" s="32" t="e">
        <f>Basic!#REF!</f>
        <v>#REF!</v>
      </c>
      <c r="F1850" s="40"/>
      <c r="G1850" s="80">
        <f>IFERROR(VLOOKUP(A1850,HistData!Y:Z,2,FALSE)/100,G1849)</f>
        <v>0.19510000000000002</v>
      </c>
      <c r="H1850" s="80" t="str">
        <f>_xll.BDH($B$1,"IVOL_MONEYNESS",A1850,A1850,"IVOL_MATURITY=MATURITY_1STM","IVOL_MONEYNESS_LEVEL=MONEY_LVL_100_","DTS=H","FACTOR=.01","DAYS=W")</f>
        <v>#N/A Start Date</v>
      </c>
      <c r="I1850" s="81" t="str">
        <f t="shared" si="344"/>
        <v>#N/A Start Date</v>
      </c>
      <c r="J1850" s="34" t="e">
        <f t="shared" si="336"/>
        <v>#REF!</v>
      </c>
      <c r="K1850" s="35" t="e">
        <f t="shared" si="337"/>
        <v>#VALUE!</v>
      </c>
      <c r="L1850" s="35" t="e">
        <f t="shared" si="338"/>
        <v>#REF!</v>
      </c>
      <c r="M1850" s="35" t="e">
        <f t="shared" si="345"/>
        <v>#REF!</v>
      </c>
      <c r="N1850" s="35" t="e">
        <f t="shared" si="346"/>
        <v>#REF!</v>
      </c>
      <c r="O1850" s="36" t="e">
        <f t="shared" si="347"/>
        <v>#REF!</v>
      </c>
      <c r="Q1850" s="37">
        <f t="shared" si="339"/>
        <v>0</v>
      </c>
      <c r="R1850" s="38" t="e">
        <f t="shared" si="340"/>
        <v>#REF!</v>
      </c>
      <c r="S1850" s="39" t="e">
        <f t="shared" si="341"/>
        <v>#REF!</v>
      </c>
    </row>
    <row r="1851" spans="1:19" x14ac:dyDescent="0.25">
      <c r="A1851" s="2"/>
      <c r="C1851">
        <f t="shared" si="342"/>
        <v>0</v>
      </c>
      <c r="D1851" s="32" t="e">
        <f t="shared" si="343"/>
        <v>#N/A</v>
      </c>
      <c r="E1851" s="32" t="e">
        <f>Basic!#REF!</f>
        <v>#REF!</v>
      </c>
      <c r="F1851" s="40"/>
      <c r="G1851" s="80">
        <f>IFERROR(VLOOKUP(A1851,HistData!Y:Z,2,FALSE)/100,G1850)</f>
        <v>0.19510000000000002</v>
      </c>
      <c r="H1851" s="80" t="str">
        <f>_xll.BDH($B$1,"IVOL_MONEYNESS",A1851,A1851,"IVOL_MATURITY=MATURITY_1STM","IVOL_MONEYNESS_LEVEL=MONEY_LVL_100_","DTS=H","FACTOR=.01","DAYS=W")</f>
        <v>#N/A Start Date</v>
      </c>
      <c r="I1851" s="81" t="str">
        <f t="shared" si="344"/>
        <v>#N/A Start Date</v>
      </c>
      <c r="J1851" s="34" t="e">
        <f t="shared" si="336"/>
        <v>#REF!</v>
      </c>
      <c r="K1851" s="35" t="e">
        <f t="shared" si="337"/>
        <v>#VALUE!</v>
      </c>
      <c r="L1851" s="35" t="e">
        <f t="shared" si="338"/>
        <v>#REF!</v>
      </c>
      <c r="M1851" s="35" t="e">
        <f t="shared" si="345"/>
        <v>#REF!</v>
      </c>
      <c r="N1851" s="35" t="e">
        <f t="shared" si="346"/>
        <v>#REF!</v>
      </c>
      <c r="O1851" s="36" t="e">
        <f t="shared" si="347"/>
        <v>#REF!</v>
      </c>
      <c r="Q1851" s="37">
        <f t="shared" si="339"/>
        <v>0</v>
      </c>
      <c r="R1851" s="38" t="e">
        <f t="shared" si="340"/>
        <v>#REF!</v>
      </c>
      <c r="S1851" s="39" t="e">
        <f t="shared" si="341"/>
        <v>#REF!</v>
      </c>
    </row>
    <row r="1852" spans="1:19" x14ac:dyDescent="0.25">
      <c r="A1852" s="2"/>
      <c r="C1852">
        <f t="shared" si="342"/>
        <v>0</v>
      </c>
      <c r="D1852" s="32" t="e">
        <f t="shared" si="343"/>
        <v>#N/A</v>
      </c>
      <c r="E1852" s="32" t="e">
        <f>Basic!#REF!</f>
        <v>#REF!</v>
      </c>
      <c r="F1852" s="40"/>
      <c r="G1852" s="80">
        <f>IFERROR(VLOOKUP(A1852,HistData!Y:Z,2,FALSE)/100,G1851)</f>
        <v>0.19510000000000002</v>
      </c>
      <c r="H1852" s="80" t="str">
        <f>_xll.BDH($B$1,"IVOL_MONEYNESS",A1852,A1852,"IVOL_MATURITY=MATURITY_1STM","IVOL_MONEYNESS_LEVEL=MONEY_LVL_100_","DTS=H","FACTOR=.01","DAYS=W")</f>
        <v>#N/A Start Date</v>
      </c>
      <c r="I1852" s="81" t="str">
        <f t="shared" si="344"/>
        <v>#N/A Start Date</v>
      </c>
      <c r="J1852" s="34" t="e">
        <f t="shared" si="336"/>
        <v>#REF!</v>
      </c>
      <c r="K1852" s="35" t="e">
        <f t="shared" si="337"/>
        <v>#VALUE!</v>
      </c>
      <c r="L1852" s="35" t="e">
        <f t="shared" si="338"/>
        <v>#REF!</v>
      </c>
      <c r="M1852" s="35" t="e">
        <f t="shared" si="345"/>
        <v>#REF!</v>
      </c>
      <c r="N1852" s="35" t="e">
        <f t="shared" si="346"/>
        <v>#REF!</v>
      </c>
      <c r="O1852" s="36" t="e">
        <f t="shared" si="347"/>
        <v>#REF!</v>
      </c>
      <c r="Q1852" s="37">
        <f t="shared" si="339"/>
        <v>0</v>
      </c>
      <c r="R1852" s="38" t="e">
        <f t="shared" si="340"/>
        <v>#REF!</v>
      </c>
      <c r="S1852" s="39" t="e">
        <f t="shared" si="341"/>
        <v>#REF!</v>
      </c>
    </row>
    <row r="1853" spans="1:19" x14ac:dyDescent="0.25">
      <c r="A1853" s="2"/>
      <c r="C1853">
        <f t="shared" si="342"/>
        <v>0</v>
      </c>
      <c r="D1853" s="32" t="e">
        <f t="shared" si="343"/>
        <v>#N/A</v>
      </c>
      <c r="E1853" s="32" t="e">
        <f>Basic!#REF!</f>
        <v>#REF!</v>
      </c>
      <c r="F1853" s="40"/>
      <c r="G1853" s="80">
        <f>IFERROR(VLOOKUP(A1853,HistData!Y:Z,2,FALSE)/100,G1852)</f>
        <v>0.19510000000000002</v>
      </c>
      <c r="H1853" s="80" t="str">
        <f>_xll.BDH($B$1,"IVOL_MONEYNESS",A1853,A1853,"IVOL_MATURITY=MATURITY_1STM","IVOL_MONEYNESS_LEVEL=MONEY_LVL_100_","DTS=H","FACTOR=.01","DAYS=W")</f>
        <v>#N/A Start Date</v>
      </c>
      <c r="I1853" s="81" t="str">
        <f t="shared" si="344"/>
        <v>#N/A Start Date</v>
      </c>
      <c r="J1853" s="34" t="e">
        <f t="shared" si="336"/>
        <v>#REF!</v>
      </c>
      <c r="K1853" s="35" t="e">
        <f t="shared" si="337"/>
        <v>#VALUE!</v>
      </c>
      <c r="L1853" s="35" t="e">
        <f t="shared" si="338"/>
        <v>#REF!</v>
      </c>
      <c r="M1853" s="35" t="e">
        <f t="shared" si="345"/>
        <v>#REF!</v>
      </c>
      <c r="N1853" s="35" t="e">
        <f t="shared" si="346"/>
        <v>#REF!</v>
      </c>
      <c r="O1853" s="36" t="e">
        <f t="shared" si="347"/>
        <v>#REF!</v>
      </c>
      <c r="Q1853" s="37">
        <f t="shared" si="339"/>
        <v>0</v>
      </c>
      <c r="R1853" s="38" t="e">
        <f t="shared" si="340"/>
        <v>#REF!</v>
      </c>
      <c r="S1853" s="39" t="e">
        <f t="shared" si="341"/>
        <v>#REF!</v>
      </c>
    </row>
    <row r="1854" spans="1:19" x14ac:dyDescent="0.25">
      <c r="A1854" s="2"/>
      <c r="C1854">
        <f t="shared" si="342"/>
        <v>0</v>
      </c>
      <c r="D1854" s="32" t="e">
        <f t="shared" si="343"/>
        <v>#N/A</v>
      </c>
      <c r="E1854" s="32" t="e">
        <f>Basic!#REF!</f>
        <v>#REF!</v>
      </c>
      <c r="F1854" s="40"/>
      <c r="G1854" s="80">
        <f>IFERROR(VLOOKUP(A1854,HistData!Y:Z,2,FALSE)/100,G1853)</f>
        <v>0.19510000000000002</v>
      </c>
      <c r="H1854" s="80" t="str">
        <f>_xll.BDH($B$1,"IVOL_MONEYNESS",A1854,A1854,"IVOL_MATURITY=MATURITY_1STM","IVOL_MONEYNESS_LEVEL=MONEY_LVL_100_","DTS=H","FACTOR=.01","DAYS=W")</f>
        <v>#N/A Start Date</v>
      </c>
      <c r="I1854" s="81" t="str">
        <f t="shared" si="344"/>
        <v>#N/A Start Date</v>
      </c>
      <c r="J1854" s="34" t="e">
        <f t="shared" si="336"/>
        <v>#REF!</v>
      </c>
      <c r="K1854" s="35" t="e">
        <f t="shared" si="337"/>
        <v>#VALUE!</v>
      </c>
      <c r="L1854" s="35" t="e">
        <f t="shared" si="338"/>
        <v>#REF!</v>
      </c>
      <c r="M1854" s="35" t="e">
        <f t="shared" si="345"/>
        <v>#REF!</v>
      </c>
      <c r="N1854" s="35" t="e">
        <f t="shared" si="346"/>
        <v>#REF!</v>
      </c>
      <c r="O1854" s="36" t="e">
        <f t="shared" si="347"/>
        <v>#REF!</v>
      </c>
      <c r="Q1854" s="37">
        <f t="shared" si="339"/>
        <v>0</v>
      </c>
      <c r="R1854" s="38" t="e">
        <f t="shared" si="340"/>
        <v>#REF!</v>
      </c>
      <c r="S1854" s="39" t="e">
        <f t="shared" si="341"/>
        <v>#REF!</v>
      </c>
    </row>
    <row r="1855" spans="1:19" x14ac:dyDescent="0.25">
      <c r="A1855" s="2"/>
      <c r="C1855">
        <f t="shared" si="342"/>
        <v>0</v>
      </c>
      <c r="D1855" s="32" t="e">
        <f t="shared" si="343"/>
        <v>#N/A</v>
      </c>
      <c r="E1855" s="32" t="e">
        <f>Basic!#REF!</f>
        <v>#REF!</v>
      </c>
      <c r="F1855" s="40"/>
      <c r="G1855" s="80">
        <f>IFERROR(VLOOKUP(A1855,HistData!Y:Z,2,FALSE)/100,G1854)</f>
        <v>0.19510000000000002</v>
      </c>
      <c r="H1855" s="80" t="str">
        <f>_xll.BDH($B$1,"IVOL_MONEYNESS",A1855,A1855,"IVOL_MATURITY=MATURITY_1STM","IVOL_MONEYNESS_LEVEL=MONEY_LVL_100_","DTS=H","FACTOR=.01","DAYS=W")</f>
        <v>#N/A Start Date</v>
      </c>
      <c r="I1855" s="81" t="str">
        <f t="shared" si="344"/>
        <v>#N/A Start Date</v>
      </c>
      <c r="J1855" s="34" t="e">
        <f t="shared" si="336"/>
        <v>#REF!</v>
      </c>
      <c r="K1855" s="35" t="e">
        <f t="shared" si="337"/>
        <v>#VALUE!</v>
      </c>
      <c r="L1855" s="35" t="e">
        <f t="shared" si="338"/>
        <v>#REF!</v>
      </c>
      <c r="M1855" s="35" t="e">
        <f t="shared" si="345"/>
        <v>#REF!</v>
      </c>
      <c r="N1855" s="35" t="e">
        <f t="shared" si="346"/>
        <v>#REF!</v>
      </c>
      <c r="O1855" s="36" t="e">
        <f t="shared" si="347"/>
        <v>#REF!</v>
      </c>
      <c r="Q1855" s="37">
        <f t="shared" si="339"/>
        <v>0</v>
      </c>
      <c r="R1855" s="38" t="e">
        <f t="shared" si="340"/>
        <v>#REF!</v>
      </c>
      <c r="S1855" s="39" t="e">
        <f t="shared" si="341"/>
        <v>#REF!</v>
      </c>
    </row>
    <row r="1856" spans="1:19" x14ac:dyDescent="0.25">
      <c r="A1856" s="2"/>
      <c r="C1856">
        <f t="shared" si="342"/>
        <v>0</v>
      </c>
      <c r="D1856" s="32" t="e">
        <f t="shared" si="343"/>
        <v>#N/A</v>
      </c>
      <c r="E1856" s="32" t="e">
        <f>Basic!#REF!</f>
        <v>#REF!</v>
      </c>
      <c r="F1856" s="40"/>
      <c r="G1856" s="80">
        <f>IFERROR(VLOOKUP(A1856,HistData!Y:Z,2,FALSE)/100,G1855)</f>
        <v>0.19510000000000002</v>
      </c>
      <c r="H1856" s="80" t="str">
        <f>_xll.BDH($B$1,"IVOL_MONEYNESS",A1856,A1856,"IVOL_MATURITY=MATURITY_1STM","IVOL_MONEYNESS_LEVEL=MONEY_LVL_100_","DTS=H","FACTOR=.01","DAYS=W")</f>
        <v>#N/A Start Date</v>
      </c>
      <c r="I1856" s="81" t="str">
        <f t="shared" si="344"/>
        <v>#N/A Start Date</v>
      </c>
      <c r="J1856" s="34" t="e">
        <f t="shared" si="336"/>
        <v>#REF!</v>
      </c>
      <c r="K1856" s="35" t="e">
        <f t="shared" si="337"/>
        <v>#VALUE!</v>
      </c>
      <c r="L1856" s="35" t="e">
        <f t="shared" si="338"/>
        <v>#REF!</v>
      </c>
      <c r="M1856" s="35" t="e">
        <f t="shared" si="345"/>
        <v>#REF!</v>
      </c>
      <c r="N1856" s="35" t="e">
        <f t="shared" si="346"/>
        <v>#REF!</v>
      </c>
      <c r="O1856" s="36" t="e">
        <f t="shared" si="347"/>
        <v>#REF!</v>
      </c>
      <c r="Q1856" s="37">
        <f t="shared" si="339"/>
        <v>0</v>
      </c>
      <c r="R1856" s="38" t="e">
        <f t="shared" si="340"/>
        <v>#REF!</v>
      </c>
      <c r="S1856" s="39" t="e">
        <f t="shared" si="341"/>
        <v>#REF!</v>
      </c>
    </row>
    <row r="1857" spans="1:19" x14ac:dyDescent="0.25">
      <c r="A1857" s="2"/>
      <c r="C1857">
        <f t="shared" si="342"/>
        <v>0</v>
      </c>
      <c r="D1857" s="32" t="e">
        <f t="shared" si="343"/>
        <v>#N/A</v>
      </c>
      <c r="E1857" s="32" t="e">
        <f>Basic!#REF!</f>
        <v>#REF!</v>
      </c>
      <c r="F1857" s="40"/>
      <c r="G1857" s="80">
        <f>IFERROR(VLOOKUP(A1857,HistData!Y:Z,2,FALSE)/100,G1856)</f>
        <v>0.19510000000000002</v>
      </c>
      <c r="H1857" s="80" t="str">
        <f>_xll.BDH($B$1,"IVOL_MONEYNESS",A1857,A1857,"IVOL_MATURITY=MATURITY_1STM","IVOL_MONEYNESS_LEVEL=MONEY_LVL_100_","DTS=H","FACTOR=.01","DAYS=W")</f>
        <v>#N/A Start Date</v>
      </c>
      <c r="I1857" s="81" t="str">
        <f t="shared" si="344"/>
        <v>#N/A Start Date</v>
      </c>
      <c r="J1857" s="34" t="e">
        <f t="shared" si="336"/>
        <v>#REF!</v>
      </c>
      <c r="K1857" s="35" t="e">
        <f t="shared" si="337"/>
        <v>#VALUE!</v>
      </c>
      <c r="L1857" s="35" t="e">
        <f t="shared" si="338"/>
        <v>#REF!</v>
      </c>
      <c r="M1857" s="35" t="e">
        <f t="shared" si="345"/>
        <v>#REF!</v>
      </c>
      <c r="N1857" s="35" t="e">
        <f t="shared" si="346"/>
        <v>#REF!</v>
      </c>
      <c r="O1857" s="36" t="e">
        <f t="shared" si="347"/>
        <v>#REF!</v>
      </c>
      <c r="Q1857" s="37">
        <f t="shared" si="339"/>
        <v>0</v>
      </c>
      <c r="R1857" s="38" t="e">
        <f t="shared" si="340"/>
        <v>#REF!</v>
      </c>
      <c r="S1857" s="39" t="e">
        <f t="shared" si="341"/>
        <v>#REF!</v>
      </c>
    </row>
    <row r="1858" spans="1:19" x14ac:dyDescent="0.25">
      <c r="A1858" s="2"/>
      <c r="C1858">
        <f t="shared" si="342"/>
        <v>0</v>
      </c>
      <c r="D1858" s="32" t="e">
        <f t="shared" si="343"/>
        <v>#N/A</v>
      </c>
      <c r="E1858" s="32" t="e">
        <f>Basic!#REF!</f>
        <v>#REF!</v>
      </c>
      <c r="F1858" s="40"/>
      <c r="G1858" s="80">
        <f>IFERROR(VLOOKUP(A1858,HistData!Y:Z,2,FALSE)/100,G1857)</f>
        <v>0.19510000000000002</v>
      </c>
      <c r="H1858" s="80" t="str">
        <f>_xll.BDH($B$1,"IVOL_MONEYNESS",A1858,A1858,"IVOL_MATURITY=MATURITY_1STM","IVOL_MONEYNESS_LEVEL=MONEY_LVL_100_","DTS=H","FACTOR=.01","DAYS=W")</f>
        <v>#N/A Start Date</v>
      </c>
      <c r="I1858" s="81" t="str">
        <f t="shared" si="344"/>
        <v>#N/A Start Date</v>
      </c>
      <c r="J1858" s="34" t="e">
        <f t="shared" si="336"/>
        <v>#REF!</v>
      </c>
      <c r="K1858" s="35" t="e">
        <f t="shared" si="337"/>
        <v>#VALUE!</v>
      </c>
      <c r="L1858" s="35" t="e">
        <f t="shared" si="338"/>
        <v>#REF!</v>
      </c>
      <c r="M1858" s="35" t="e">
        <f t="shared" si="345"/>
        <v>#REF!</v>
      </c>
      <c r="N1858" s="35" t="e">
        <f t="shared" si="346"/>
        <v>#REF!</v>
      </c>
      <c r="O1858" s="36" t="e">
        <f t="shared" si="347"/>
        <v>#REF!</v>
      </c>
      <c r="Q1858" s="37">
        <f t="shared" si="339"/>
        <v>0</v>
      </c>
      <c r="R1858" s="38" t="e">
        <f t="shared" si="340"/>
        <v>#REF!</v>
      </c>
      <c r="S1858" s="39" t="e">
        <f t="shared" si="341"/>
        <v>#REF!</v>
      </c>
    </row>
    <row r="1859" spans="1:19" x14ac:dyDescent="0.25">
      <c r="A1859" s="2"/>
      <c r="C1859">
        <f t="shared" si="342"/>
        <v>0</v>
      </c>
      <c r="D1859" s="32" t="e">
        <f t="shared" si="343"/>
        <v>#N/A</v>
      </c>
      <c r="E1859" s="32" t="e">
        <f>Basic!#REF!</f>
        <v>#REF!</v>
      </c>
      <c r="F1859" s="40"/>
      <c r="G1859" s="80">
        <f>IFERROR(VLOOKUP(A1859,HistData!Y:Z,2,FALSE)/100,G1858)</f>
        <v>0.19510000000000002</v>
      </c>
      <c r="H1859" s="80" t="str">
        <f>_xll.BDH($B$1,"IVOL_MONEYNESS",A1859,A1859,"IVOL_MATURITY=MATURITY_1STM","IVOL_MONEYNESS_LEVEL=MONEY_LVL_100_","DTS=H","FACTOR=.01","DAYS=W")</f>
        <v>#N/A Start Date</v>
      </c>
      <c r="I1859" s="81" t="str">
        <f t="shared" si="344"/>
        <v>#N/A Start Date</v>
      </c>
      <c r="J1859" s="34" t="e">
        <f t="shared" si="336"/>
        <v>#REF!</v>
      </c>
      <c r="K1859" s="35" t="e">
        <f t="shared" si="337"/>
        <v>#VALUE!</v>
      </c>
      <c r="L1859" s="35" t="e">
        <f t="shared" si="338"/>
        <v>#REF!</v>
      </c>
      <c r="M1859" s="35" t="e">
        <f t="shared" si="345"/>
        <v>#REF!</v>
      </c>
      <c r="N1859" s="35" t="e">
        <f t="shared" si="346"/>
        <v>#REF!</v>
      </c>
      <c r="O1859" s="36" t="e">
        <f t="shared" si="347"/>
        <v>#REF!</v>
      </c>
      <c r="Q1859" s="37">
        <f t="shared" si="339"/>
        <v>0</v>
      </c>
      <c r="R1859" s="38" t="e">
        <f t="shared" si="340"/>
        <v>#REF!</v>
      </c>
      <c r="S1859" s="39" t="e">
        <f t="shared" si="341"/>
        <v>#REF!</v>
      </c>
    </row>
    <row r="1860" spans="1:19" x14ac:dyDescent="0.25">
      <c r="A1860" s="2"/>
      <c r="C1860">
        <f t="shared" si="342"/>
        <v>0</v>
      </c>
      <c r="D1860" s="32" t="e">
        <f t="shared" si="343"/>
        <v>#N/A</v>
      </c>
      <c r="E1860" s="32" t="e">
        <f>Basic!#REF!</f>
        <v>#REF!</v>
      </c>
      <c r="F1860" s="40"/>
      <c r="G1860" s="80">
        <f>IFERROR(VLOOKUP(A1860,HistData!Y:Z,2,FALSE)/100,G1859)</f>
        <v>0.19510000000000002</v>
      </c>
      <c r="H1860" s="80" t="str">
        <f>_xll.BDH($B$1,"IVOL_MONEYNESS",A1860,A1860,"IVOL_MATURITY=MATURITY_1STM","IVOL_MONEYNESS_LEVEL=MONEY_LVL_100_","DTS=H","FACTOR=.01","DAYS=W")</f>
        <v>#N/A Start Date</v>
      </c>
      <c r="I1860" s="81" t="str">
        <f t="shared" si="344"/>
        <v>#N/A Start Date</v>
      </c>
      <c r="J1860" s="34" t="e">
        <f t="shared" si="336"/>
        <v>#REF!</v>
      </c>
      <c r="K1860" s="35" t="e">
        <f t="shared" si="337"/>
        <v>#VALUE!</v>
      </c>
      <c r="L1860" s="35" t="e">
        <f t="shared" si="338"/>
        <v>#REF!</v>
      </c>
      <c r="M1860" s="35" t="e">
        <f t="shared" si="345"/>
        <v>#REF!</v>
      </c>
      <c r="N1860" s="35" t="e">
        <f t="shared" si="346"/>
        <v>#REF!</v>
      </c>
      <c r="O1860" s="36" t="e">
        <f t="shared" si="347"/>
        <v>#REF!</v>
      </c>
      <c r="Q1860" s="37">
        <f t="shared" si="339"/>
        <v>0</v>
      </c>
      <c r="R1860" s="38" t="e">
        <f t="shared" si="340"/>
        <v>#REF!</v>
      </c>
      <c r="S1860" s="39" t="e">
        <f t="shared" si="341"/>
        <v>#REF!</v>
      </c>
    </row>
    <row r="1861" spans="1:19" x14ac:dyDescent="0.25">
      <c r="A1861" s="2"/>
      <c r="C1861">
        <f t="shared" si="342"/>
        <v>0</v>
      </c>
      <c r="D1861" s="32" t="e">
        <f t="shared" si="343"/>
        <v>#N/A</v>
      </c>
      <c r="E1861" s="32" t="e">
        <f>Basic!#REF!</f>
        <v>#REF!</v>
      </c>
      <c r="F1861" s="40"/>
      <c r="G1861" s="80">
        <f>IFERROR(VLOOKUP(A1861,HistData!Y:Z,2,FALSE)/100,G1860)</f>
        <v>0.19510000000000002</v>
      </c>
      <c r="H1861" s="80" t="str">
        <f>_xll.BDH($B$1,"IVOL_MONEYNESS",A1861,A1861,"IVOL_MATURITY=MATURITY_1STM","IVOL_MONEYNESS_LEVEL=MONEY_LVL_100_","DTS=H","FACTOR=.01","DAYS=W")</f>
        <v>#N/A Start Date</v>
      </c>
      <c r="I1861" s="81" t="str">
        <f t="shared" si="344"/>
        <v>#N/A Start Date</v>
      </c>
      <c r="J1861" s="34" t="e">
        <f t="shared" si="336"/>
        <v>#REF!</v>
      </c>
      <c r="K1861" s="35" t="e">
        <f t="shared" si="337"/>
        <v>#VALUE!</v>
      </c>
      <c r="L1861" s="35" t="e">
        <f t="shared" si="338"/>
        <v>#REF!</v>
      </c>
      <c r="M1861" s="35" t="e">
        <f t="shared" si="345"/>
        <v>#REF!</v>
      </c>
      <c r="N1861" s="35" t="e">
        <f t="shared" si="346"/>
        <v>#REF!</v>
      </c>
      <c r="O1861" s="36" t="e">
        <f t="shared" si="347"/>
        <v>#REF!</v>
      </c>
      <c r="Q1861" s="37">
        <f t="shared" si="339"/>
        <v>0</v>
      </c>
      <c r="R1861" s="38" t="e">
        <f t="shared" si="340"/>
        <v>#REF!</v>
      </c>
      <c r="S1861" s="39" t="e">
        <f t="shared" si="341"/>
        <v>#REF!</v>
      </c>
    </row>
    <row r="1862" spans="1:19" x14ac:dyDescent="0.25">
      <c r="A1862" s="2"/>
      <c r="C1862">
        <f t="shared" si="342"/>
        <v>0</v>
      </c>
      <c r="D1862" s="32" t="e">
        <f t="shared" si="343"/>
        <v>#N/A</v>
      </c>
      <c r="E1862" s="32" t="e">
        <f>Basic!#REF!</f>
        <v>#REF!</v>
      </c>
      <c r="F1862" s="40"/>
      <c r="G1862" s="80">
        <f>IFERROR(VLOOKUP(A1862,HistData!Y:Z,2,FALSE)/100,G1861)</f>
        <v>0.19510000000000002</v>
      </c>
      <c r="H1862" s="80" t="str">
        <f>_xll.BDH($B$1,"IVOL_MONEYNESS",A1862,A1862,"IVOL_MATURITY=MATURITY_1STM","IVOL_MONEYNESS_LEVEL=MONEY_LVL_100_","DTS=H","FACTOR=.01","DAYS=W")</f>
        <v>#N/A Start Date</v>
      </c>
      <c r="I1862" s="81" t="str">
        <f t="shared" si="344"/>
        <v>#N/A Start Date</v>
      </c>
      <c r="J1862" s="34" t="e">
        <f t="shared" ref="J1862:J1925" si="348">++E1862*EXP(-F1862*(D1862/365))</f>
        <v>#REF!</v>
      </c>
      <c r="K1862" s="35" t="e">
        <f t="shared" ref="K1862:K1925" si="349">+I1862*(D1862/365)^0.5</f>
        <v>#VALUE!</v>
      </c>
      <c r="L1862" s="35" t="e">
        <f t="shared" ref="L1862:L1925" si="350">++(LN(B1862/E1862)+(F1862+I1862*I1862/2)*(D1862/365))/(I1862*(D1862/365)^0.5)</f>
        <v>#REF!</v>
      </c>
      <c r="M1862" s="35" t="e">
        <f t="shared" si="345"/>
        <v>#REF!</v>
      </c>
      <c r="N1862" s="35" t="e">
        <f t="shared" si="346"/>
        <v>#REF!</v>
      </c>
      <c r="O1862" s="36" t="e">
        <f t="shared" si="347"/>
        <v>#REF!</v>
      </c>
      <c r="Q1862" s="37">
        <f t="shared" ref="Q1862:Q1925" si="351">A1862</f>
        <v>0</v>
      </c>
      <c r="R1862" s="38" t="e">
        <f t="shared" ref="R1862:R1925" si="352">+N1862*B1862-O1862</f>
        <v>#REF!</v>
      </c>
      <c r="S1862" s="39" t="e">
        <f t="shared" ref="S1862:S1925" si="353">+R1862+J1862-B1862</f>
        <v>#REF!</v>
      </c>
    </row>
    <row r="1863" spans="1:19" x14ac:dyDescent="0.25">
      <c r="A1863" s="2"/>
      <c r="C1863">
        <f t="shared" ref="C1863:C1926" si="354">IF(AND(DAY(A1863)&gt;=15,DAY(A1863)&lt;=21,WEEKDAY(A1863)-1=5),1,0)</f>
        <v>0</v>
      </c>
      <c r="D1863" s="32" t="e">
        <f t="shared" ref="D1863:D1926" si="355">MATCH(1,C1864:C1907,0)</f>
        <v>#N/A</v>
      </c>
      <c r="E1863" s="32" t="e">
        <f>Basic!#REF!</f>
        <v>#REF!</v>
      </c>
      <c r="F1863" s="40"/>
      <c r="G1863" s="80">
        <f>IFERROR(VLOOKUP(A1863,HistData!Y:Z,2,FALSE)/100,G1862)</f>
        <v>0.19510000000000002</v>
      </c>
      <c r="H1863" s="80" t="str">
        <f>_xll.BDH($B$1,"IVOL_MONEYNESS",A1863,A1863,"IVOL_MATURITY=MATURITY_1STM","IVOL_MONEYNESS_LEVEL=MONEY_LVL_100_","DTS=H","FACTOR=.01","DAYS=W")</f>
        <v>#N/A Start Date</v>
      </c>
      <c r="I1863" s="81" t="str">
        <f t="shared" ref="I1863:I1926" si="356">H1863</f>
        <v>#N/A Start Date</v>
      </c>
      <c r="J1863" s="34" t="e">
        <f t="shared" si="348"/>
        <v>#REF!</v>
      </c>
      <c r="K1863" s="35" t="e">
        <f t="shared" si="349"/>
        <v>#VALUE!</v>
      </c>
      <c r="L1863" s="35" t="e">
        <f t="shared" si="350"/>
        <v>#REF!</v>
      </c>
      <c r="M1863" s="35" t="e">
        <f t="shared" ref="M1863:M1926" si="357">+L1863-K1863</f>
        <v>#REF!</v>
      </c>
      <c r="N1863" s="35" t="e">
        <f t="shared" ref="N1863:N1926" si="358">NORMDIST(L1863,0,1,TRUE)</f>
        <v>#REF!</v>
      </c>
      <c r="O1863" s="36" t="e">
        <f t="shared" ref="O1863:O1926" si="359">NORMDIST(M1863,0,1,TRUE)*J1863</f>
        <v>#REF!</v>
      </c>
      <c r="Q1863" s="37">
        <f t="shared" si="351"/>
        <v>0</v>
      </c>
      <c r="R1863" s="38" t="e">
        <f t="shared" si="352"/>
        <v>#REF!</v>
      </c>
      <c r="S1863" s="39" t="e">
        <f t="shared" si="353"/>
        <v>#REF!</v>
      </c>
    </row>
    <row r="1864" spans="1:19" x14ac:dyDescent="0.25">
      <c r="A1864" s="2"/>
      <c r="C1864">
        <f t="shared" si="354"/>
        <v>0</v>
      </c>
      <c r="D1864" s="32" t="e">
        <f t="shared" si="355"/>
        <v>#N/A</v>
      </c>
      <c r="E1864" s="32" t="e">
        <f>Basic!#REF!</f>
        <v>#REF!</v>
      </c>
      <c r="F1864" s="40"/>
      <c r="G1864" s="80">
        <f>IFERROR(VLOOKUP(A1864,HistData!Y:Z,2,FALSE)/100,G1863)</f>
        <v>0.19510000000000002</v>
      </c>
      <c r="H1864" s="80" t="str">
        <f>_xll.BDH($B$1,"IVOL_MONEYNESS",A1864,A1864,"IVOL_MATURITY=MATURITY_1STM","IVOL_MONEYNESS_LEVEL=MONEY_LVL_100_","DTS=H","FACTOR=.01","DAYS=W")</f>
        <v>#N/A Start Date</v>
      </c>
      <c r="I1864" s="81" t="str">
        <f t="shared" si="356"/>
        <v>#N/A Start Date</v>
      </c>
      <c r="J1864" s="34" t="e">
        <f t="shared" si="348"/>
        <v>#REF!</v>
      </c>
      <c r="K1864" s="35" t="e">
        <f t="shared" si="349"/>
        <v>#VALUE!</v>
      </c>
      <c r="L1864" s="35" t="e">
        <f t="shared" si="350"/>
        <v>#REF!</v>
      </c>
      <c r="M1864" s="35" t="e">
        <f t="shared" si="357"/>
        <v>#REF!</v>
      </c>
      <c r="N1864" s="35" t="e">
        <f t="shared" si="358"/>
        <v>#REF!</v>
      </c>
      <c r="O1864" s="36" t="e">
        <f t="shared" si="359"/>
        <v>#REF!</v>
      </c>
      <c r="Q1864" s="37">
        <f t="shared" si="351"/>
        <v>0</v>
      </c>
      <c r="R1864" s="38" t="e">
        <f t="shared" si="352"/>
        <v>#REF!</v>
      </c>
      <c r="S1864" s="39" t="e">
        <f t="shared" si="353"/>
        <v>#REF!</v>
      </c>
    </row>
    <row r="1865" spans="1:19" x14ac:dyDescent="0.25">
      <c r="A1865" s="2"/>
      <c r="C1865">
        <f t="shared" si="354"/>
        <v>0</v>
      </c>
      <c r="D1865" s="32" t="e">
        <f t="shared" si="355"/>
        <v>#N/A</v>
      </c>
      <c r="E1865" s="32" t="e">
        <f>Basic!#REF!</f>
        <v>#REF!</v>
      </c>
      <c r="F1865" s="40"/>
      <c r="G1865" s="80">
        <f>IFERROR(VLOOKUP(A1865,HistData!Y:Z,2,FALSE)/100,G1864)</f>
        <v>0.19510000000000002</v>
      </c>
      <c r="H1865" s="80" t="str">
        <f>_xll.BDH($B$1,"IVOL_MONEYNESS",A1865,A1865,"IVOL_MATURITY=MATURITY_1STM","IVOL_MONEYNESS_LEVEL=MONEY_LVL_100_","DTS=H","FACTOR=.01","DAYS=W")</f>
        <v>#N/A Start Date</v>
      </c>
      <c r="I1865" s="81" t="str">
        <f t="shared" si="356"/>
        <v>#N/A Start Date</v>
      </c>
      <c r="J1865" s="34" t="e">
        <f t="shared" si="348"/>
        <v>#REF!</v>
      </c>
      <c r="K1865" s="35" t="e">
        <f t="shared" si="349"/>
        <v>#VALUE!</v>
      </c>
      <c r="L1865" s="35" t="e">
        <f t="shared" si="350"/>
        <v>#REF!</v>
      </c>
      <c r="M1865" s="35" t="e">
        <f t="shared" si="357"/>
        <v>#REF!</v>
      </c>
      <c r="N1865" s="35" t="e">
        <f t="shared" si="358"/>
        <v>#REF!</v>
      </c>
      <c r="O1865" s="36" t="e">
        <f t="shared" si="359"/>
        <v>#REF!</v>
      </c>
      <c r="Q1865" s="37">
        <f t="shared" si="351"/>
        <v>0</v>
      </c>
      <c r="R1865" s="38" t="e">
        <f t="shared" si="352"/>
        <v>#REF!</v>
      </c>
      <c r="S1865" s="39" t="e">
        <f t="shared" si="353"/>
        <v>#REF!</v>
      </c>
    </row>
    <row r="1866" spans="1:19" x14ac:dyDescent="0.25">
      <c r="A1866" s="2"/>
      <c r="C1866">
        <f t="shared" si="354"/>
        <v>0</v>
      </c>
      <c r="D1866" s="32" t="e">
        <f t="shared" si="355"/>
        <v>#N/A</v>
      </c>
      <c r="E1866" s="32" t="e">
        <f>Basic!#REF!</f>
        <v>#REF!</v>
      </c>
      <c r="F1866" s="40"/>
      <c r="G1866" s="80">
        <f>IFERROR(VLOOKUP(A1866,HistData!Y:Z,2,FALSE)/100,G1865)</f>
        <v>0.19510000000000002</v>
      </c>
      <c r="H1866" s="80" t="str">
        <f>_xll.BDH($B$1,"IVOL_MONEYNESS",A1866,A1866,"IVOL_MATURITY=MATURITY_1STM","IVOL_MONEYNESS_LEVEL=MONEY_LVL_100_","DTS=H","FACTOR=.01","DAYS=W")</f>
        <v>#N/A Start Date</v>
      </c>
      <c r="I1866" s="81" t="str">
        <f t="shared" si="356"/>
        <v>#N/A Start Date</v>
      </c>
      <c r="J1866" s="34" t="e">
        <f t="shared" si="348"/>
        <v>#REF!</v>
      </c>
      <c r="K1866" s="35" t="e">
        <f t="shared" si="349"/>
        <v>#VALUE!</v>
      </c>
      <c r="L1866" s="35" t="e">
        <f t="shared" si="350"/>
        <v>#REF!</v>
      </c>
      <c r="M1866" s="35" t="e">
        <f t="shared" si="357"/>
        <v>#REF!</v>
      </c>
      <c r="N1866" s="35" t="e">
        <f t="shared" si="358"/>
        <v>#REF!</v>
      </c>
      <c r="O1866" s="36" t="e">
        <f t="shared" si="359"/>
        <v>#REF!</v>
      </c>
      <c r="Q1866" s="37">
        <f t="shared" si="351"/>
        <v>0</v>
      </c>
      <c r="R1866" s="38" t="e">
        <f t="shared" si="352"/>
        <v>#REF!</v>
      </c>
      <c r="S1866" s="39" t="e">
        <f t="shared" si="353"/>
        <v>#REF!</v>
      </c>
    </row>
    <row r="1867" spans="1:19" x14ac:dyDescent="0.25">
      <c r="A1867" s="2"/>
      <c r="C1867">
        <f t="shared" si="354"/>
        <v>0</v>
      </c>
      <c r="D1867" s="32" t="e">
        <f t="shared" si="355"/>
        <v>#N/A</v>
      </c>
      <c r="E1867" s="32" t="e">
        <f>Basic!#REF!</f>
        <v>#REF!</v>
      </c>
      <c r="F1867" s="40"/>
      <c r="G1867" s="80">
        <f>IFERROR(VLOOKUP(A1867,HistData!Y:Z,2,FALSE)/100,G1866)</f>
        <v>0.19510000000000002</v>
      </c>
      <c r="H1867" s="80" t="str">
        <f>_xll.BDH($B$1,"IVOL_MONEYNESS",A1867,A1867,"IVOL_MATURITY=MATURITY_1STM","IVOL_MONEYNESS_LEVEL=MONEY_LVL_100_","DTS=H","FACTOR=.01","DAYS=W")</f>
        <v>#N/A Start Date</v>
      </c>
      <c r="I1867" s="81" t="str">
        <f t="shared" si="356"/>
        <v>#N/A Start Date</v>
      </c>
      <c r="J1867" s="34" t="e">
        <f t="shared" si="348"/>
        <v>#REF!</v>
      </c>
      <c r="K1867" s="35" t="e">
        <f t="shared" si="349"/>
        <v>#VALUE!</v>
      </c>
      <c r="L1867" s="35" t="e">
        <f t="shared" si="350"/>
        <v>#REF!</v>
      </c>
      <c r="M1867" s="35" t="e">
        <f t="shared" si="357"/>
        <v>#REF!</v>
      </c>
      <c r="N1867" s="35" t="e">
        <f t="shared" si="358"/>
        <v>#REF!</v>
      </c>
      <c r="O1867" s="36" t="e">
        <f t="shared" si="359"/>
        <v>#REF!</v>
      </c>
      <c r="Q1867" s="37">
        <f t="shared" si="351"/>
        <v>0</v>
      </c>
      <c r="R1867" s="38" t="e">
        <f t="shared" si="352"/>
        <v>#REF!</v>
      </c>
      <c r="S1867" s="39" t="e">
        <f t="shared" si="353"/>
        <v>#REF!</v>
      </c>
    </row>
    <row r="1868" spans="1:19" x14ac:dyDescent="0.25">
      <c r="A1868" s="2"/>
      <c r="C1868">
        <f t="shared" si="354"/>
        <v>0</v>
      </c>
      <c r="D1868" s="32" t="e">
        <f t="shared" si="355"/>
        <v>#N/A</v>
      </c>
      <c r="E1868" s="32" t="e">
        <f>Basic!#REF!</f>
        <v>#REF!</v>
      </c>
      <c r="F1868" s="40"/>
      <c r="G1868" s="80">
        <f>IFERROR(VLOOKUP(A1868,HistData!Y:Z,2,FALSE)/100,G1867)</f>
        <v>0.19510000000000002</v>
      </c>
      <c r="H1868" s="80" t="str">
        <f>_xll.BDH($B$1,"IVOL_MONEYNESS",A1868,A1868,"IVOL_MATURITY=MATURITY_1STM","IVOL_MONEYNESS_LEVEL=MONEY_LVL_100_","DTS=H","FACTOR=.01","DAYS=W")</f>
        <v>#N/A Start Date</v>
      </c>
      <c r="I1868" s="81" t="str">
        <f t="shared" si="356"/>
        <v>#N/A Start Date</v>
      </c>
      <c r="J1868" s="34" t="e">
        <f t="shared" si="348"/>
        <v>#REF!</v>
      </c>
      <c r="K1868" s="35" t="e">
        <f t="shared" si="349"/>
        <v>#VALUE!</v>
      </c>
      <c r="L1868" s="35" t="e">
        <f t="shared" si="350"/>
        <v>#REF!</v>
      </c>
      <c r="M1868" s="35" t="e">
        <f t="shared" si="357"/>
        <v>#REF!</v>
      </c>
      <c r="N1868" s="35" t="e">
        <f t="shared" si="358"/>
        <v>#REF!</v>
      </c>
      <c r="O1868" s="36" t="e">
        <f t="shared" si="359"/>
        <v>#REF!</v>
      </c>
      <c r="Q1868" s="37">
        <f t="shared" si="351"/>
        <v>0</v>
      </c>
      <c r="R1868" s="38" t="e">
        <f t="shared" si="352"/>
        <v>#REF!</v>
      </c>
      <c r="S1868" s="39" t="e">
        <f t="shared" si="353"/>
        <v>#REF!</v>
      </c>
    </row>
    <row r="1869" spans="1:19" x14ac:dyDescent="0.25">
      <c r="A1869" s="2"/>
      <c r="C1869">
        <f t="shared" si="354"/>
        <v>0</v>
      </c>
      <c r="D1869" s="32" t="e">
        <f t="shared" si="355"/>
        <v>#N/A</v>
      </c>
      <c r="E1869" s="32" t="e">
        <f>Basic!#REF!</f>
        <v>#REF!</v>
      </c>
      <c r="F1869" s="40"/>
      <c r="G1869" s="80">
        <f>IFERROR(VLOOKUP(A1869,HistData!Y:Z,2,FALSE)/100,G1868)</f>
        <v>0.19510000000000002</v>
      </c>
      <c r="H1869" s="80" t="str">
        <f>_xll.BDH($B$1,"IVOL_MONEYNESS",A1869,A1869,"IVOL_MATURITY=MATURITY_1STM","IVOL_MONEYNESS_LEVEL=MONEY_LVL_100_","DTS=H","FACTOR=.01","DAYS=W")</f>
        <v>#N/A Start Date</v>
      </c>
      <c r="I1869" s="81" t="str">
        <f t="shared" si="356"/>
        <v>#N/A Start Date</v>
      </c>
      <c r="J1869" s="34" t="e">
        <f t="shared" si="348"/>
        <v>#REF!</v>
      </c>
      <c r="K1869" s="35" t="e">
        <f t="shared" si="349"/>
        <v>#VALUE!</v>
      </c>
      <c r="L1869" s="35" t="e">
        <f t="shared" si="350"/>
        <v>#REF!</v>
      </c>
      <c r="M1869" s="35" t="e">
        <f t="shared" si="357"/>
        <v>#REF!</v>
      </c>
      <c r="N1869" s="35" t="e">
        <f t="shared" si="358"/>
        <v>#REF!</v>
      </c>
      <c r="O1869" s="36" t="e">
        <f t="shared" si="359"/>
        <v>#REF!</v>
      </c>
      <c r="Q1869" s="37">
        <f t="shared" si="351"/>
        <v>0</v>
      </c>
      <c r="R1869" s="38" t="e">
        <f t="shared" si="352"/>
        <v>#REF!</v>
      </c>
      <c r="S1869" s="39" t="e">
        <f t="shared" si="353"/>
        <v>#REF!</v>
      </c>
    </row>
    <row r="1870" spans="1:19" x14ac:dyDescent="0.25">
      <c r="A1870" s="2"/>
      <c r="C1870">
        <f t="shared" si="354"/>
        <v>0</v>
      </c>
      <c r="D1870" s="32" t="e">
        <f t="shared" si="355"/>
        <v>#N/A</v>
      </c>
      <c r="E1870" s="32" t="e">
        <f>Basic!#REF!</f>
        <v>#REF!</v>
      </c>
      <c r="F1870" s="40"/>
      <c r="G1870" s="80">
        <f>IFERROR(VLOOKUP(A1870,HistData!Y:Z,2,FALSE)/100,G1869)</f>
        <v>0.19510000000000002</v>
      </c>
      <c r="H1870" s="80" t="str">
        <f>_xll.BDH($B$1,"IVOL_MONEYNESS",A1870,A1870,"IVOL_MATURITY=MATURITY_1STM","IVOL_MONEYNESS_LEVEL=MONEY_LVL_100_","DTS=H","FACTOR=.01","DAYS=W")</f>
        <v>#N/A Start Date</v>
      </c>
      <c r="I1870" s="81" t="str">
        <f t="shared" si="356"/>
        <v>#N/A Start Date</v>
      </c>
      <c r="J1870" s="34" t="e">
        <f t="shared" si="348"/>
        <v>#REF!</v>
      </c>
      <c r="K1870" s="35" t="e">
        <f t="shared" si="349"/>
        <v>#VALUE!</v>
      </c>
      <c r="L1870" s="35" t="e">
        <f t="shared" si="350"/>
        <v>#REF!</v>
      </c>
      <c r="M1870" s="35" t="e">
        <f t="shared" si="357"/>
        <v>#REF!</v>
      </c>
      <c r="N1870" s="35" t="e">
        <f t="shared" si="358"/>
        <v>#REF!</v>
      </c>
      <c r="O1870" s="36" t="e">
        <f t="shared" si="359"/>
        <v>#REF!</v>
      </c>
      <c r="Q1870" s="37">
        <f t="shared" si="351"/>
        <v>0</v>
      </c>
      <c r="R1870" s="38" t="e">
        <f t="shared" si="352"/>
        <v>#REF!</v>
      </c>
      <c r="S1870" s="39" t="e">
        <f t="shared" si="353"/>
        <v>#REF!</v>
      </c>
    </row>
    <row r="1871" spans="1:19" x14ac:dyDescent="0.25">
      <c r="A1871" s="2"/>
      <c r="C1871">
        <f t="shared" si="354"/>
        <v>0</v>
      </c>
      <c r="D1871" s="32" t="e">
        <f t="shared" si="355"/>
        <v>#N/A</v>
      </c>
      <c r="E1871" s="32" t="e">
        <f>Basic!#REF!</f>
        <v>#REF!</v>
      </c>
      <c r="F1871" s="40"/>
      <c r="G1871" s="80">
        <f>IFERROR(VLOOKUP(A1871,HistData!Y:Z,2,FALSE)/100,G1870)</f>
        <v>0.19510000000000002</v>
      </c>
      <c r="H1871" s="80" t="str">
        <f>_xll.BDH($B$1,"IVOL_MONEYNESS",A1871,A1871,"IVOL_MATURITY=MATURITY_1STM","IVOL_MONEYNESS_LEVEL=MONEY_LVL_100_","DTS=H","FACTOR=.01","DAYS=W")</f>
        <v>#N/A Start Date</v>
      </c>
      <c r="I1871" s="81" t="str">
        <f t="shared" si="356"/>
        <v>#N/A Start Date</v>
      </c>
      <c r="J1871" s="34" t="e">
        <f t="shared" si="348"/>
        <v>#REF!</v>
      </c>
      <c r="K1871" s="35" t="e">
        <f t="shared" si="349"/>
        <v>#VALUE!</v>
      </c>
      <c r="L1871" s="35" t="e">
        <f t="shared" si="350"/>
        <v>#REF!</v>
      </c>
      <c r="M1871" s="35" t="e">
        <f t="shared" si="357"/>
        <v>#REF!</v>
      </c>
      <c r="N1871" s="35" t="e">
        <f t="shared" si="358"/>
        <v>#REF!</v>
      </c>
      <c r="O1871" s="36" t="e">
        <f t="shared" si="359"/>
        <v>#REF!</v>
      </c>
      <c r="Q1871" s="37">
        <f t="shared" si="351"/>
        <v>0</v>
      </c>
      <c r="R1871" s="38" t="e">
        <f t="shared" si="352"/>
        <v>#REF!</v>
      </c>
      <c r="S1871" s="39" t="e">
        <f t="shared" si="353"/>
        <v>#REF!</v>
      </c>
    </row>
    <row r="1872" spans="1:19" x14ac:dyDescent="0.25">
      <c r="A1872" s="2"/>
      <c r="C1872">
        <f t="shared" si="354"/>
        <v>0</v>
      </c>
      <c r="D1872" s="32" t="e">
        <f t="shared" si="355"/>
        <v>#N/A</v>
      </c>
      <c r="E1872" s="32" t="e">
        <f>Basic!#REF!</f>
        <v>#REF!</v>
      </c>
      <c r="F1872" s="40"/>
      <c r="G1872" s="80">
        <f>IFERROR(VLOOKUP(A1872,HistData!Y:Z,2,FALSE)/100,G1871)</f>
        <v>0.19510000000000002</v>
      </c>
      <c r="H1872" s="80" t="str">
        <f>_xll.BDH($B$1,"IVOL_MONEYNESS",A1872,A1872,"IVOL_MATURITY=MATURITY_1STM","IVOL_MONEYNESS_LEVEL=MONEY_LVL_100_","DTS=H","FACTOR=.01","DAYS=W")</f>
        <v>#N/A Start Date</v>
      </c>
      <c r="I1872" s="81" t="str">
        <f t="shared" si="356"/>
        <v>#N/A Start Date</v>
      </c>
      <c r="J1872" s="34" t="e">
        <f t="shared" si="348"/>
        <v>#REF!</v>
      </c>
      <c r="K1872" s="35" t="e">
        <f t="shared" si="349"/>
        <v>#VALUE!</v>
      </c>
      <c r="L1872" s="35" t="e">
        <f t="shared" si="350"/>
        <v>#REF!</v>
      </c>
      <c r="M1872" s="35" t="e">
        <f t="shared" si="357"/>
        <v>#REF!</v>
      </c>
      <c r="N1872" s="35" t="e">
        <f t="shared" si="358"/>
        <v>#REF!</v>
      </c>
      <c r="O1872" s="36" t="e">
        <f t="shared" si="359"/>
        <v>#REF!</v>
      </c>
      <c r="Q1872" s="37">
        <f t="shared" si="351"/>
        <v>0</v>
      </c>
      <c r="R1872" s="38" t="e">
        <f t="shared" si="352"/>
        <v>#REF!</v>
      </c>
      <c r="S1872" s="39" t="e">
        <f t="shared" si="353"/>
        <v>#REF!</v>
      </c>
    </row>
    <row r="1873" spans="1:19" x14ac:dyDescent="0.25">
      <c r="A1873" s="2"/>
      <c r="C1873">
        <f t="shared" si="354"/>
        <v>0</v>
      </c>
      <c r="D1873" s="32" t="e">
        <f t="shared" si="355"/>
        <v>#N/A</v>
      </c>
      <c r="E1873" s="32" t="e">
        <f>Basic!#REF!</f>
        <v>#REF!</v>
      </c>
      <c r="F1873" s="40"/>
      <c r="G1873" s="80">
        <f>IFERROR(VLOOKUP(A1873,HistData!Y:Z,2,FALSE)/100,G1872)</f>
        <v>0.19510000000000002</v>
      </c>
      <c r="H1873" s="80" t="str">
        <f>_xll.BDH($B$1,"IVOL_MONEYNESS",A1873,A1873,"IVOL_MATURITY=MATURITY_1STM","IVOL_MONEYNESS_LEVEL=MONEY_LVL_100_","DTS=H","FACTOR=.01","DAYS=W")</f>
        <v>#N/A Start Date</v>
      </c>
      <c r="I1873" s="81" t="str">
        <f t="shared" si="356"/>
        <v>#N/A Start Date</v>
      </c>
      <c r="J1873" s="34" t="e">
        <f t="shared" si="348"/>
        <v>#REF!</v>
      </c>
      <c r="K1873" s="35" t="e">
        <f t="shared" si="349"/>
        <v>#VALUE!</v>
      </c>
      <c r="L1873" s="35" t="e">
        <f t="shared" si="350"/>
        <v>#REF!</v>
      </c>
      <c r="M1873" s="35" t="e">
        <f t="shared" si="357"/>
        <v>#REF!</v>
      </c>
      <c r="N1873" s="35" t="e">
        <f t="shared" si="358"/>
        <v>#REF!</v>
      </c>
      <c r="O1873" s="36" t="e">
        <f t="shared" si="359"/>
        <v>#REF!</v>
      </c>
      <c r="Q1873" s="37">
        <f t="shared" si="351"/>
        <v>0</v>
      </c>
      <c r="R1873" s="38" t="e">
        <f t="shared" si="352"/>
        <v>#REF!</v>
      </c>
      <c r="S1873" s="39" t="e">
        <f t="shared" si="353"/>
        <v>#REF!</v>
      </c>
    </row>
    <row r="1874" spans="1:19" x14ac:dyDescent="0.25">
      <c r="A1874" s="2"/>
      <c r="C1874">
        <f t="shared" si="354"/>
        <v>0</v>
      </c>
      <c r="D1874" s="32" t="e">
        <f t="shared" si="355"/>
        <v>#N/A</v>
      </c>
      <c r="E1874" s="32" t="e">
        <f>Basic!#REF!</f>
        <v>#REF!</v>
      </c>
      <c r="F1874" s="40"/>
      <c r="G1874" s="80">
        <f>IFERROR(VLOOKUP(A1874,HistData!Y:Z,2,FALSE)/100,G1873)</f>
        <v>0.19510000000000002</v>
      </c>
      <c r="H1874" s="80" t="str">
        <f>_xll.BDH($B$1,"IVOL_MONEYNESS",A1874,A1874,"IVOL_MATURITY=MATURITY_1STM","IVOL_MONEYNESS_LEVEL=MONEY_LVL_100_","DTS=H","FACTOR=.01","DAYS=W")</f>
        <v>#N/A Start Date</v>
      </c>
      <c r="I1874" s="81" t="str">
        <f t="shared" si="356"/>
        <v>#N/A Start Date</v>
      </c>
      <c r="J1874" s="34" t="e">
        <f t="shared" si="348"/>
        <v>#REF!</v>
      </c>
      <c r="K1874" s="35" t="e">
        <f t="shared" si="349"/>
        <v>#VALUE!</v>
      </c>
      <c r="L1874" s="35" t="e">
        <f t="shared" si="350"/>
        <v>#REF!</v>
      </c>
      <c r="M1874" s="35" t="e">
        <f t="shared" si="357"/>
        <v>#REF!</v>
      </c>
      <c r="N1874" s="35" t="e">
        <f t="shared" si="358"/>
        <v>#REF!</v>
      </c>
      <c r="O1874" s="36" t="e">
        <f t="shared" si="359"/>
        <v>#REF!</v>
      </c>
      <c r="Q1874" s="37">
        <f t="shared" si="351"/>
        <v>0</v>
      </c>
      <c r="R1874" s="38" t="e">
        <f t="shared" si="352"/>
        <v>#REF!</v>
      </c>
      <c r="S1874" s="39" t="e">
        <f t="shared" si="353"/>
        <v>#REF!</v>
      </c>
    </row>
    <row r="1875" spans="1:19" x14ac:dyDescent="0.25">
      <c r="A1875" s="2"/>
      <c r="C1875">
        <f t="shared" si="354"/>
        <v>0</v>
      </c>
      <c r="D1875" s="32" t="e">
        <f t="shared" si="355"/>
        <v>#N/A</v>
      </c>
      <c r="E1875" s="32" t="e">
        <f>Basic!#REF!</f>
        <v>#REF!</v>
      </c>
      <c r="F1875" s="40"/>
      <c r="G1875" s="80">
        <f>IFERROR(VLOOKUP(A1875,HistData!Y:Z,2,FALSE)/100,G1874)</f>
        <v>0.19510000000000002</v>
      </c>
      <c r="H1875" s="80" t="str">
        <f>_xll.BDH($B$1,"IVOL_MONEYNESS",A1875,A1875,"IVOL_MATURITY=MATURITY_1STM","IVOL_MONEYNESS_LEVEL=MONEY_LVL_100_","DTS=H","FACTOR=.01","DAYS=W")</f>
        <v>#N/A Start Date</v>
      </c>
      <c r="I1875" s="81" t="str">
        <f t="shared" si="356"/>
        <v>#N/A Start Date</v>
      </c>
      <c r="J1875" s="34" t="e">
        <f t="shared" si="348"/>
        <v>#REF!</v>
      </c>
      <c r="K1875" s="35" t="e">
        <f t="shared" si="349"/>
        <v>#VALUE!</v>
      </c>
      <c r="L1875" s="35" t="e">
        <f t="shared" si="350"/>
        <v>#REF!</v>
      </c>
      <c r="M1875" s="35" t="e">
        <f t="shared" si="357"/>
        <v>#REF!</v>
      </c>
      <c r="N1875" s="35" t="e">
        <f t="shared" si="358"/>
        <v>#REF!</v>
      </c>
      <c r="O1875" s="36" t="e">
        <f t="shared" si="359"/>
        <v>#REF!</v>
      </c>
      <c r="Q1875" s="37">
        <f t="shared" si="351"/>
        <v>0</v>
      </c>
      <c r="R1875" s="38" t="e">
        <f t="shared" si="352"/>
        <v>#REF!</v>
      </c>
      <c r="S1875" s="39" t="e">
        <f t="shared" si="353"/>
        <v>#REF!</v>
      </c>
    </row>
    <row r="1876" spans="1:19" x14ac:dyDescent="0.25">
      <c r="A1876" s="2"/>
      <c r="C1876">
        <f t="shared" si="354"/>
        <v>0</v>
      </c>
      <c r="D1876" s="32" t="e">
        <f t="shared" si="355"/>
        <v>#N/A</v>
      </c>
      <c r="E1876" s="32" t="e">
        <f>Basic!#REF!</f>
        <v>#REF!</v>
      </c>
      <c r="F1876" s="40"/>
      <c r="G1876" s="80">
        <f>IFERROR(VLOOKUP(A1876,HistData!Y:Z,2,FALSE)/100,G1875)</f>
        <v>0.19510000000000002</v>
      </c>
      <c r="H1876" s="80" t="str">
        <f>_xll.BDH($B$1,"IVOL_MONEYNESS",A1876,A1876,"IVOL_MATURITY=MATURITY_1STM","IVOL_MONEYNESS_LEVEL=MONEY_LVL_100_","DTS=H","FACTOR=.01","DAYS=W")</f>
        <v>#N/A Start Date</v>
      </c>
      <c r="I1876" s="81" t="str">
        <f t="shared" si="356"/>
        <v>#N/A Start Date</v>
      </c>
      <c r="J1876" s="34" t="e">
        <f t="shared" si="348"/>
        <v>#REF!</v>
      </c>
      <c r="K1876" s="35" t="e">
        <f t="shared" si="349"/>
        <v>#VALUE!</v>
      </c>
      <c r="L1876" s="35" t="e">
        <f t="shared" si="350"/>
        <v>#REF!</v>
      </c>
      <c r="M1876" s="35" t="e">
        <f t="shared" si="357"/>
        <v>#REF!</v>
      </c>
      <c r="N1876" s="35" t="e">
        <f t="shared" si="358"/>
        <v>#REF!</v>
      </c>
      <c r="O1876" s="36" t="e">
        <f t="shared" si="359"/>
        <v>#REF!</v>
      </c>
      <c r="Q1876" s="37">
        <f t="shared" si="351"/>
        <v>0</v>
      </c>
      <c r="R1876" s="38" t="e">
        <f t="shared" si="352"/>
        <v>#REF!</v>
      </c>
      <c r="S1876" s="39" t="e">
        <f t="shared" si="353"/>
        <v>#REF!</v>
      </c>
    </row>
    <row r="1877" spans="1:19" x14ac:dyDescent="0.25">
      <c r="A1877" s="2"/>
      <c r="C1877">
        <f t="shared" si="354"/>
        <v>0</v>
      </c>
      <c r="D1877" s="32" t="e">
        <f t="shared" si="355"/>
        <v>#N/A</v>
      </c>
      <c r="E1877" s="32" t="e">
        <f>Basic!#REF!</f>
        <v>#REF!</v>
      </c>
      <c r="F1877" s="40"/>
      <c r="G1877" s="80">
        <f>IFERROR(VLOOKUP(A1877,HistData!Y:Z,2,FALSE)/100,G1876)</f>
        <v>0.19510000000000002</v>
      </c>
      <c r="H1877" s="80" t="str">
        <f>_xll.BDH($B$1,"IVOL_MONEYNESS",A1877,A1877,"IVOL_MATURITY=MATURITY_1STM","IVOL_MONEYNESS_LEVEL=MONEY_LVL_100_","DTS=H","FACTOR=.01","DAYS=W")</f>
        <v>#N/A Start Date</v>
      </c>
      <c r="I1877" s="81" t="str">
        <f t="shared" si="356"/>
        <v>#N/A Start Date</v>
      </c>
      <c r="J1877" s="34" t="e">
        <f t="shared" si="348"/>
        <v>#REF!</v>
      </c>
      <c r="K1877" s="35" t="e">
        <f t="shared" si="349"/>
        <v>#VALUE!</v>
      </c>
      <c r="L1877" s="35" t="e">
        <f t="shared" si="350"/>
        <v>#REF!</v>
      </c>
      <c r="M1877" s="35" t="e">
        <f t="shared" si="357"/>
        <v>#REF!</v>
      </c>
      <c r="N1877" s="35" t="e">
        <f t="shared" si="358"/>
        <v>#REF!</v>
      </c>
      <c r="O1877" s="36" t="e">
        <f t="shared" si="359"/>
        <v>#REF!</v>
      </c>
      <c r="Q1877" s="37">
        <f t="shared" si="351"/>
        <v>0</v>
      </c>
      <c r="R1877" s="38" t="e">
        <f t="shared" si="352"/>
        <v>#REF!</v>
      </c>
      <c r="S1877" s="39" t="e">
        <f t="shared" si="353"/>
        <v>#REF!</v>
      </c>
    </row>
    <row r="1878" spans="1:19" x14ac:dyDescent="0.25">
      <c r="A1878" s="2"/>
      <c r="C1878">
        <f t="shared" si="354"/>
        <v>0</v>
      </c>
      <c r="D1878" s="32" t="e">
        <f t="shared" si="355"/>
        <v>#N/A</v>
      </c>
      <c r="E1878" s="32" t="e">
        <f>Basic!#REF!</f>
        <v>#REF!</v>
      </c>
      <c r="F1878" s="40"/>
      <c r="G1878" s="80">
        <f>IFERROR(VLOOKUP(A1878,HistData!Y:Z,2,FALSE)/100,G1877)</f>
        <v>0.19510000000000002</v>
      </c>
      <c r="H1878" s="80" t="str">
        <f>_xll.BDH($B$1,"IVOL_MONEYNESS",A1878,A1878,"IVOL_MATURITY=MATURITY_1STM","IVOL_MONEYNESS_LEVEL=MONEY_LVL_100_","DTS=H","FACTOR=.01","DAYS=W")</f>
        <v>#N/A Start Date</v>
      </c>
      <c r="I1878" s="81" t="str">
        <f t="shared" si="356"/>
        <v>#N/A Start Date</v>
      </c>
      <c r="J1878" s="34" t="e">
        <f t="shared" si="348"/>
        <v>#REF!</v>
      </c>
      <c r="K1878" s="35" t="e">
        <f t="shared" si="349"/>
        <v>#VALUE!</v>
      </c>
      <c r="L1878" s="35" t="e">
        <f t="shared" si="350"/>
        <v>#REF!</v>
      </c>
      <c r="M1878" s="35" t="e">
        <f t="shared" si="357"/>
        <v>#REF!</v>
      </c>
      <c r="N1878" s="35" t="e">
        <f t="shared" si="358"/>
        <v>#REF!</v>
      </c>
      <c r="O1878" s="36" t="e">
        <f t="shared" si="359"/>
        <v>#REF!</v>
      </c>
      <c r="Q1878" s="37">
        <f t="shared" si="351"/>
        <v>0</v>
      </c>
      <c r="R1878" s="38" t="e">
        <f t="shared" si="352"/>
        <v>#REF!</v>
      </c>
      <c r="S1878" s="39" t="e">
        <f t="shared" si="353"/>
        <v>#REF!</v>
      </c>
    </row>
    <row r="1879" spans="1:19" x14ac:dyDescent="0.25">
      <c r="A1879" s="2"/>
      <c r="C1879">
        <f t="shared" si="354"/>
        <v>0</v>
      </c>
      <c r="D1879" s="32" t="e">
        <f t="shared" si="355"/>
        <v>#N/A</v>
      </c>
      <c r="E1879" s="32" t="e">
        <f>Basic!#REF!</f>
        <v>#REF!</v>
      </c>
      <c r="F1879" s="40"/>
      <c r="G1879" s="80">
        <f>IFERROR(VLOOKUP(A1879,HistData!Y:Z,2,FALSE)/100,G1878)</f>
        <v>0.19510000000000002</v>
      </c>
      <c r="H1879" s="80" t="str">
        <f>_xll.BDH($B$1,"IVOL_MONEYNESS",A1879,A1879,"IVOL_MATURITY=MATURITY_1STM","IVOL_MONEYNESS_LEVEL=MONEY_LVL_100_","DTS=H","FACTOR=.01","DAYS=W")</f>
        <v>#N/A Start Date</v>
      </c>
      <c r="I1879" s="81" t="str">
        <f t="shared" si="356"/>
        <v>#N/A Start Date</v>
      </c>
      <c r="J1879" s="34" t="e">
        <f t="shared" si="348"/>
        <v>#REF!</v>
      </c>
      <c r="K1879" s="35" t="e">
        <f t="shared" si="349"/>
        <v>#VALUE!</v>
      </c>
      <c r="L1879" s="35" t="e">
        <f t="shared" si="350"/>
        <v>#REF!</v>
      </c>
      <c r="M1879" s="35" t="e">
        <f t="shared" si="357"/>
        <v>#REF!</v>
      </c>
      <c r="N1879" s="35" t="e">
        <f t="shared" si="358"/>
        <v>#REF!</v>
      </c>
      <c r="O1879" s="36" t="e">
        <f t="shared" si="359"/>
        <v>#REF!</v>
      </c>
      <c r="Q1879" s="37">
        <f t="shared" si="351"/>
        <v>0</v>
      </c>
      <c r="R1879" s="38" t="e">
        <f t="shared" si="352"/>
        <v>#REF!</v>
      </c>
      <c r="S1879" s="39" t="e">
        <f t="shared" si="353"/>
        <v>#REF!</v>
      </c>
    </row>
    <row r="1880" spans="1:19" x14ac:dyDescent="0.25">
      <c r="A1880" s="2"/>
      <c r="C1880">
        <f t="shared" si="354"/>
        <v>0</v>
      </c>
      <c r="D1880" s="32" t="e">
        <f t="shared" si="355"/>
        <v>#N/A</v>
      </c>
      <c r="E1880" s="32" t="e">
        <f>Basic!#REF!</f>
        <v>#REF!</v>
      </c>
      <c r="F1880" s="40"/>
      <c r="G1880" s="80">
        <f>IFERROR(VLOOKUP(A1880,HistData!Y:Z,2,FALSE)/100,G1879)</f>
        <v>0.19510000000000002</v>
      </c>
      <c r="H1880" s="80" t="str">
        <f>_xll.BDH($B$1,"IVOL_MONEYNESS",A1880,A1880,"IVOL_MATURITY=MATURITY_1STM","IVOL_MONEYNESS_LEVEL=MONEY_LVL_100_","DTS=H","FACTOR=.01","DAYS=W")</f>
        <v>#N/A Start Date</v>
      </c>
      <c r="I1880" s="81" t="str">
        <f t="shared" si="356"/>
        <v>#N/A Start Date</v>
      </c>
      <c r="J1880" s="34" t="e">
        <f t="shared" si="348"/>
        <v>#REF!</v>
      </c>
      <c r="K1880" s="35" t="e">
        <f t="shared" si="349"/>
        <v>#VALUE!</v>
      </c>
      <c r="L1880" s="35" t="e">
        <f t="shared" si="350"/>
        <v>#REF!</v>
      </c>
      <c r="M1880" s="35" t="e">
        <f t="shared" si="357"/>
        <v>#REF!</v>
      </c>
      <c r="N1880" s="35" t="e">
        <f t="shared" si="358"/>
        <v>#REF!</v>
      </c>
      <c r="O1880" s="36" t="e">
        <f t="shared" si="359"/>
        <v>#REF!</v>
      </c>
      <c r="Q1880" s="37">
        <f t="shared" si="351"/>
        <v>0</v>
      </c>
      <c r="R1880" s="38" t="e">
        <f t="shared" si="352"/>
        <v>#REF!</v>
      </c>
      <c r="S1880" s="39" t="e">
        <f t="shared" si="353"/>
        <v>#REF!</v>
      </c>
    </row>
    <row r="1881" spans="1:19" x14ac:dyDescent="0.25">
      <c r="A1881" s="2"/>
      <c r="C1881">
        <f t="shared" si="354"/>
        <v>0</v>
      </c>
      <c r="D1881" s="32" t="e">
        <f t="shared" si="355"/>
        <v>#N/A</v>
      </c>
      <c r="E1881" s="32" t="e">
        <f>Basic!#REF!</f>
        <v>#REF!</v>
      </c>
      <c r="F1881" s="40"/>
      <c r="G1881" s="80">
        <f>IFERROR(VLOOKUP(A1881,HistData!Y:Z,2,FALSE)/100,G1880)</f>
        <v>0.19510000000000002</v>
      </c>
      <c r="H1881" s="80" t="str">
        <f>_xll.BDH($B$1,"IVOL_MONEYNESS",A1881,A1881,"IVOL_MATURITY=MATURITY_1STM","IVOL_MONEYNESS_LEVEL=MONEY_LVL_100_","DTS=H","FACTOR=.01","DAYS=W")</f>
        <v>#N/A Start Date</v>
      </c>
      <c r="I1881" s="81" t="str">
        <f t="shared" si="356"/>
        <v>#N/A Start Date</v>
      </c>
      <c r="J1881" s="34" t="e">
        <f t="shared" si="348"/>
        <v>#REF!</v>
      </c>
      <c r="K1881" s="35" t="e">
        <f t="shared" si="349"/>
        <v>#VALUE!</v>
      </c>
      <c r="L1881" s="35" t="e">
        <f t="shared" si="350"/>
        <v>#REF!</v>
      </c>
      <c r="M1881" s="35" t="e">
        <f t="shared" si="357"/>
        <v>#REF!</v>
      </c>
      <c r="N1881" s="35" t="e">
        <f t="shared" si="358"/>
        <v>#REF!</v>
      </c>
      <c r="O1881" s="36" t="e">
        <f t="shared" si="359"/>
        <v>#REF!</v>
      </c>
      <c r="Q1881" s="37">
        <f t="shared" si="351"/>
        <v>0</v>
      </c>
      <c r="R1881" s="38" t="e">
        <f t="shared" si="352"/>
        <v>#REF!</v>
      </c>
      <c r="S1881" s="39" t="e">
        <f t="shared" si="353"/>
        <v>#REF!</v>
      </c>
    </row>
    <row r="1882" spans="1:19" x14ac:dyDescent="0.25">
      <c r="A1882" s="2"/>
      <c r="C1882">
        <f t="shared" si="354"/>
        <v>0</v>
      </c>
      <c r="D1882" s="32" t="e">
        <f t="shared" si="355"/>
        <v>#N/A</v>
      </c>
      <c r="E1882" s="32" t="e">
        <f>Basic!#REF!</f>
        <v>#REF!</v>
      </c>
      <c r="F1882" s="40"/>
      <c r="G1882" s="80">
        <f>IFERROR(VLOOKUP(A1882,HistData!Y:Z,2,FALSE)/100,G1881)</f>
        <v>0.19510000000000002</v>
      </c>
      <c r="H1882" s="80" t="str">
        <f>_xll.BDH($B$1,"IVOL_MONEYNESS",A1882,A1882,"IVOL_MATURITY=MATURITY_1STM","IVOL_MONEYNESS_LEVEL=MONEY_LVL_100_","DTS=H","FACTOR=.01","DAYS=W")</f>
        <v>#N/A Start Date</v>
      </c>
      <c r="I1882" s="81" t="str">
        <f t="shared" si="356"/>
        <v>#N/A Start Date</v>
      </c>
      <c r="J1882" s="34" t="e">
        <f t="shared" si="348"/>
        <v>#REF!</v>
      </c>
      <c r="K1882" s="35" t="e">
        <f t="shared" si="349"/>
        <v>#VALUE!</v>
      </c>
      <c r="L1882" s="35" t="e">
        <f t="shared" si="350"/>
        <v>#REF!</v>
      </c>
      <c r="M1882" s="35" t="e">
        <f t="shared" si="357"/>
        <v>#REF!</v>
      </c>
      <c r="N1882" s="35" t="e">
        <f t="shared" si="358"/>
        <v>#REF!</v>
      </c>
      <c r="O1882" s="36" t="e">
        <f t="shared" si="359"/>
        <v>#REF!</v>
      </c>
      <c r="Q1882" s="37">
        <f t="shared" si="351"/>
        <v>0</v>
      </c>
      <c r="R1882" s="38" t="e">
        <f t="shared" si="352"/>
        <v>#REF!</v>
      </c>
      <c r="S1882" s="39" t="e">
        <f t="shared" si="353"/>
        <v>#REF!</v>
      </c>
    </row>
    <row r="1883" spans="1:19" x14ac:dyDescent="0.25">
      <c r="A1883" s="2"/>
      <c r="C1883">
        <f t="shared" si="354"/>
        <v>0</v>
      </c>
      <c r="D1883" s="32" t="e">
        <f t="shared" si="355"/>
        <v>#N/A</v>
      </c>
      <c r="E1883" s="32" t="e">
        <f>Basic!#REF!</f>
        <v>#REF!</v>
      </c>
      <c r="F1883" s="40"/>
      <c r="G1883" s="80">
        <f>IFERROR(VLOOKUP(A1883,HistData!Y:Z,2,FALSE)/100,G1882)</f>
        <v>0.19510000000000002</v>
      </c>
      <c r="H1883" s="80" t="str">
        <f>_xll.BDH($B$1,"IVOL_MONEYNESS",A1883,A1883,"IVOL_MATURITY=MATURITY_1STM","IVOL_MONEYNESS_LEVEL=MONEY_LVL_100_","DTS=H","FACTOR=.01","DAYS=W")</f>
        <v>#N/A Start Date</v>
      </c>
      <c r="I1883" s="81" t="str">
        <f t="shared" si="356"/>
        <v>#N/A Start Date</v>
      </c>
      <c r="J1883" s="34" t="e">
        <f t="shared" si="348"/>
        <v>#REF!</v>
      </c>
      <c r="K1883" s="35" t="e">
        <f t="shared" si="349"/>
        <v>#VALUE!</v>
      </c>
      <c r="L1883" s="35" t="e">
        <f t="shared" si="350"/>
        <v>#REF!</v>
      </c>
      <c r="M1883" s="35" t="e">
        <f t="shared" si="357"/>
        <v>#REF!</v>
      </c>
      <c r="N1883" s="35" t="e">
        <f t="shared" si="358"/>
        <v>#REF!</v>
      </c>
      <c r="O1883" s="36" t="e">
        <f t="shared" si="359"/>
        <v>#REF!</v>
      </c>
      <c r="Q1883" s="37">
        <f t="shared" si="351"/>
        <v>0</v>
      </c>
      <c r="R1883" s="38" t="e">
        <f t="shared" si="352"/>
        <v>#REF!</v>
      </c>
      <c r="S1883" s="39" t="e">
        <f t="shared" si="353"/>
        <v>#REF!</v>
      </c>
    </row>
    <row r="1884" spans="1:19" x14ac:dyDescent="0.25">
      <c r="A1884" s="2"/>
      <c r="C1884">
        <f t="shared" si="354"/>
        <v>0</v>
      </c>
      <c r="D1884" s="32" t="e">
        <f t="shared" si="355"/>
        <v>#N/A</v>
      </c>
      <c r="E1884" s="32" t="e">
        <f>Basic!#REF!</f>
        <v>#REF!</v>
      </c>
      <c r="F1884" s="40"/>
      <c r="G1884" s="80">
        <f>IFERROR(VLOOKUP(A1884,HistData!Y:Z,2,FALSE)/100,G1883)</f>
        <v>0.19510000000000002</v>
      </c>
      <c r="H1884" s="80" t="str">
        <f>_xll.BDH($B$1,"IVOL_MONEYNESS",A1884,A1884,"IVOL_MATURITY=MATURITY_1STM","IVOL_MONEYNESS_LEVEL=MONEY_LVL_100_","DTS=H","FACTOR=.01","DAYS=W")</f>
        <v>#N/A Start Date</v>
      </c>
      <c r="I1884" s="81" t="str">
        <f t="shared" si="356"/>
        <v>#N/A Start Date</v>
      </c>
      <c r="J1884" s="34" t="e">
        <f t="shared" si="348"/>
        <v>#REF!</v>
      </c>
      <c r="K1884" s="35" t="e">
        <f t="shared" si="349"/>
        <v>#VALUE!</v>
      </c>
      <c r="L1884" s="35" t="e">
        <f t="shared" si="350"/>
        <v>#REF!</v>
      </c>
      <c r="M1884" s="35" t="e">
        <f t="shared" si="357"/>
        <v>#REF!</v>
      </c>
      <c r="N1884" s="35" t="e">
        <f t="shared" si="358"/>
        <v>#REF!</v>
      </c>
      <c r="O1884" s="36" t="e">
        <f t="shared" si="359"/>
        <v>#REF!</v>
      </c>
      <c r="Q1884" s="37">
        <f t="shared" si="351"/>
        <v>0</v>
      </c>
      <c r="R1884" s="38" t="e">
        <f t="shared" si="352"/>
        <v>#REF!</v>
      </c>
      <c r="S1884" s="39" t="e">
        <f t="shared" si="353"/>
        <v>#REF!</v>
      </c>
    </row>
    <row r="1885" spans="1:19" x14ac:dyDescent="0.25">
      <c r="A1885" s="2"/>
      <c r="C1885">
        <f t="shared" si="354"/>
        <v>0</v>
      </c>
      <c r="D1885" s="32" t="e">
        <f t="shared" si="355"/>
        <v>#N/A</v>
      </c>
      <c r="E1885" s="32" t="e">
        <f>Basic!#REF!</f>
        <v>#REF!</v>
      </c>
      <c r="F1885" s="40"/>
      <c r="G1885" s="80">
        <f>IFERROR(VLOOKUP(A1885,HistData!Y:Z,2,FALSE)/100,G1884)</f>
        <v>0.19510000000000002</v>
      </c>
      <c r="H1885" s="80" t="str">
        <f>_xll.BDH($B$1,"IVOL_MONEYNESS",A1885,A1885,"IVOL_MATURITY=MATURITY_1STM","IVOL_MONEYNESS_LEVEL=MONEY_LVL_100_","DTS=H","FACTOR=.01","DAYS=W")</f>
        <v>#N/A Start Date</v>
      </c>
      <c r="I1885" s="81" t="str">
        <f t="shared" si="356"/>
        <v>#N/A Start Date</v>
      </c>
      <c r="J1885" s="34" t="e">
        <f t="shared" si="348"/>
        <v>#REF!</v>
      </c>
      <c r="K1885" s="35" t="e">
        <f t="shared" si="349"/>
        <v>#VALUE!</v>
      </c>
      <c r="L1885" s="35" t="e">
        <f t="shared" si="350"/>
        <v>#REF!</v>
      </c>
      <c r="M1885" s="35" t="e">
        <f t="shared" si="357"/>
        <v>#REF!</v>
      </c>
      <c r="N1885" s="35" t="e">
        <f t="shared" si="358"/>
        <v>#REF!</v>
      </c>
      <c r="O1885" s="36" t="e">
        <f t="shared" si="359"/>
        <v>#REF!</v>
      </c>
      <c r="Q1885" s="37">
        <f t="shared" si="351"/>
        <v>0</v>
      </c>
      <c r="R1885" s="38" t="e">
        <f t="shared" si="352"/>
        <v>#REF!</v>
      </c>
      <c r="S1885" s="39" t="e">
        <f t="shared" si="353"/>
        <v>#REF!</v>
      </c>
    </row>
    <row r="1886" spans="1:19" x14ac:dyDescent="0.25">
      <c r="A1886" s="2"/>
      <c r="C1886">
        <f t="shared" si="354"/>
        <v>0</v>
      </c>
      <c r="D1886" s="32" t="e">
        <f t="shared" si="355"/>
        <v>#N/A</v>
      </c>
      <c r="E1886" s="32" t="e">
        <f>Basic!#REF!</f>
        <v>#REF!</v>
      </c>
      <c r="F1886" s="40"/>
      <c r="G1886" s="80">
        <f>IFERROR(VLOOKUP(A1886,HistData!Y:Z,2,FALSE)/100,G1885)</f>
        <v>0.19510000000000002</v>
      </c>
      <c r="H1886" s="80" t="str">
        <f>_xll.BDH($B$1,"IVOL_MONEYNESS",A1886,A1886,"IVOL_MATURITY=MATURITY_1STM","IVOL_MONEYNESS_LEVEL=MONEY_LVL_100_","DTS=H","FACTOR=.01","DAYS=W")</f>
        <v>#N/A Start Date</v>
      </c>
      <c r="I1886" s="81" t="str">
        <f t="shared" si="356"/>
        <v>#N/A Start Date</v>
      </c>
      <c r="J1886" s="34" t="e">
        <f t="shared" si="348"/>
        <v>#REF!</v>
      </c>
      <c r="K1886" s="35" t="e">
        <f t="shared" si="349"/>
        <v>#VALUE!</v>
      </c>
      <c r="L1886" s="35" t="e">
        <f t="shared" si="350"/>
        <v>#REF!</v>
      </c>
      <c r="M1886" s="35" t="e">
        <f t="shared" si="357"/>
        <v>#REF!</v>
      </c>
      <c r="N1886" s="35" t="e">
        <f t="shared" si="358"/>
        <v>#REF!</v>
      </c>
      <c r="O1886" s="36" t="e">
        <f t="shared" si="359"/>
        <v>#REF!</v>
      </c>
      <c r="Q1886" s="37">
        <f t="shared" si="351"/>
        <v>0</v>
      </c>
      <c r="R1886" s="38" t="e">
        <f t="shared" si="352"/>
        <v>#REF!</v>
      </c>
      <c r="S1886" s="39" t="e">
        <f t="shared" si="353"/>
        <v>#REF!</v>
      </c>
    </row>
    <row r="1887" spans="1:19" x14ac:dyDescent="0.25">
      <c r="A1887" s="2"/>
      <c r="C1887">
        <f t="shared" si="354"/>
        <v>0</v>
      </c>
      <c r="D1887" s="32" t="e">
        <f t="shared" si="355"/>
        <v>#N/A</v>
      </c>
      <c r="E1887" s="32" t="e">
        <f>Basic!#REF!</f>
        <v>#REF!</v>
      </c>
      <c r="F1887" s="40"/>
      <c r="G1887" s="80">
        <f>IFERROR(VLOOKUP(A1887,HistData!Y:Z,2,FALSE)/100,G1886)</f>
        <v>0.19510000000000002</v>
      </c>
      <c r="H1887" s="80" t="str">
        <f>_xll.BDH($B$1,"IVOL_MONEYNESS",A1887,A1887,"IVOL_MATURITY=MATURITY_1STM","IVOL_MONEYNESS_LEVEL=MONEY_LVL_100_","DTS=H","FACTOR=.01","DAYS=W")</f>
        <v>#N/A Start Date</v>
      </c>
      <c r="I1887" s="81" t="str">
        <f t="shared" si="356"/>
        <v>#N/A Start Date</v>
      </c>
      <c r="J1887" s="34" t="e">
        <f t="shared" si="348"/>
        <v>#REF!</v>
      </c>
      <c r="K1887" s="35" t="e">
        <f t="shared" si="349"/>
        <v>#VALUE!</v>
      </c>
      <c r="L1887" s="35" t="e">
        <f t="shared" si="350"/>
        <v>#REF!</v>
      </c>
      <c r="M1887" s="35" t="e">
        <f t="shared" si="357"/>
        <v>#REF!</v>
      </c>
      <c r="N1887" s="35" t="e">
        <f t="shared" si="358"/>
        <v>#REF!</v>
      </c>
      <c r="O1887" s="36" t="e">
        <f t="shared" si="359"/>
        <v>#REF!</v>
      </c>
      <c r="Q1887" s="37">
        <f t="shared" si="351"/>
        <v>0</v>
      </c>
      <c r="R1887" s="38" t="e">
        <f t="shared" si="352"/>
        <v>#REF!</v>
      </c>
      <c r="S1887" s="39" t="e">
        <f t="shared" si="353"/>
        <v>#REF!</v>
      </c>
    </row>
    <row r="1888" spans="1:19" x14ac:dyDescent="0.25">
      <c r="A1888" s="2"/>
      <c r="C1888">
        <f t="shared" si="354"/>
        <v>0</v>
      </c>
      <c r="D1888" s="32" t="e">
        <f t="shared" si="355"/>
        <v>#N/A</v>
      </c>
      <c r="E1888" s="32" t="e">
        <f>Basic!#REF!</f>
        <v>#REF!</v>
      </c>
      <c r="F1888" s="40"/>
      <c r="G1888" s="80">
        <f>IFERROR(VLOOKUP(A1888,HistData!Y:Z,2,FALSE)/100,G1887)</f>
        <v>0.19510000000000002</v>
      </c>
      <c r="H1888" s="80" t="str">
        <f>_xll.BDH($B$1,"IVOL_MONEYNESS",A1888,A1888,"IVOL_MATURITY=MATURITY_1STM","IVOL_MONEYNESS_LEVEL=MONEY_LVL_100_","DTS=H","FACTOR=.01","DAYS=W")</f>
        <v>#N/A Start Date</v>
      </c>
      <c r="I1888" s="81" t="str">
        <f t="shared" si="356"/>
        <v>#N/A Start Date</v>
      </c>
      <c r="J1888" s="34" t="e">
        <f t="shared" si="348"/>
        <v>#REF!</v>
      </c>
      <c r="K1888" s="35" t="e">
        <f t="shared" si="349"/>
        <v>#VALUE!</v>
      </c>
      <c r="L1888" s="35" t="e">
        <f t="shared" si="350"/>
        <v>#REF!</v>
      </c>
      <c r="M1888" s="35" t="e">
        <f t="shared" si="357"/>
        <v>#REF!</v>
      </c>
      <c r="N1888" s="35" t="e">
        <f t="shared" si="358"/>
        <v>#REF!</v>
      </c>
      <c r="O1888" s="36" t="e">
        <f t="shared" si="359"/>
        <v>#REF!</v>
      </c>
      <c r="Q1888" s="37">
        <f t="shared" si="351"/>
        <v>0</v>
      </c>
      <c r="R1888" s="38" t="e">
        <f t="shared" si="352"/>
        <v>#REF!</v>
      </c>
      <c r="S1888" s="39" t="e">
        <f t="shared" si="353"/>
        <v>#REF!</v>
      </c>
    </row>
    <row r="1889" spans="1:19" x14ac:dyDescent="0.25">
      <c r="A1889" s="2"/>
      <c r="C1889">
        <f t="shared" si="354"/>
        <v>0</v>
      </c>
      <c r="D1889" s="32" t="e">
        <f t="shared" si="355"/>
        <v>#N/A</v>
      </c>
      <c r="E1889" s="32" t="e">
        <f>Basic!#REF!</f>
        <v>#REF!</v>
      </c>
      <c r="F1889" s="40"/>
      <c r="G1889" s="80">
        <f>IFERROR(VLOOKUP(A1889,HistData!Y:Z,2,FALSE)/100,G1888)</f>
        <v>0.19510000000000002</v>
      </c>
      <c r="H1889" s="80" t="str">
        <f>_xll.BDH($B$1,"IVOL_MONEYNESS",A1889,A1889,"IVOL_MATURITY=MATURITY_1STM","IVOL_MONEYNESS_LEVEL=MONEY_LVL_100_","DTS=H","FACTOR=.01","DAYS=W")</f>
        <v>#N/A Start Date</v>
      </c>
      <c r="I1889" s="81" t="str">
        <f t="shared" si="356"/>
        <v>#N/A Start Date</v>
      </c>
      <c r="J1889" s="34" t="e">
        <f t="shared" si="348"/>
        <v>#REF!</v>
      </c>
      <c r="K1889" s="35" t="e">
        <f t="shared" si="349"/>
        <v>#VALUE!</v>
      </c>
      <c r="L1889" s="35" t="e">
        <f t="shared" si="350"/>
        <v>#REF!</v>
      </c>
      <c r="M1889" s="35" t="e">
        <f t="shared" si="357"/>
        <v>#REF!</v>
      </c>
      <c r="N1889" s="35" t="e">
        <f t="shared" si="358"/>
        <v>#REF!</v>
      </c>
      <c r="O1889" s="36" t="e">
        <f t="shared" si="359"/>
        <v>#REF!</v>
      </c>
      <c r="Q1889" s="37">
        <f t="shared" si="351"/>
        <v>0</v>
      </c>
      <c r="R1889" s="38" t="e">
        <f t="shared" si="352"/>
        <v>#REF!</v>
      </c>
      <c r="S1889" s="39" t="e">
        <f t="shared" si="353"/>
        <v>#REF!</v>
      </c>
    </row>
    <row r="1890" spans="1:19" x14ac:dyDescent="0.25">
      <c r="A1890" s="2"/>
      <c r="C1890">
        <f t="shared" si="354"/>
        <v>0</v>
      </c>
      <c r="D1890" s="32" t="e">
        <f t="shared" si="355"/>
        <v>#N/A</v>
      </c>
      <c r="E1890" s="32" t="e">
        <f>Basic!#REF!</f>
        <v>#REF!</v>
      </c>
      <c r="F1890" s="40"/>
      <c r="G1890" s="80">
        <f>IFERROR(VLOOKUP(A1890,HistData!Y:Z,2,FALSE)/100,G1889)</f>
        <v>0.19510000000000002</v>
      </c>
      <c r="H1890" s="80" t="str">
        <f>_xll.BDH($B$1,"IVOL_MONEYNESS",A1890,A1890,"IVOL_MATURITY=MATURITY_1STM","IVOL_MONEYNESS_LEVEL=MONEY_LVL_100_","DTS=H","FACTOR=.01","DAYS=W")</f>
        <v>#N/A Start Date</v>
      </c>
      <c r="I1890" s="81" t="str">
        <f t="shared" si="356"/>
        <v>#N/A Start Date</v>
      </c>
      <c r="J1890" s="34" t="e">
        <f t="shared" si="348"/>
        <v>#REF!</v>
      </c>
      <c r="K1890" s="35" t="e">
        <f t="shared" si="349"/>
        <v>#VALUE!</v>
      </c>
      <c r="L1890" s="35" t="e">
        <f t="shared" si="350"/>
        <v>#REF!</v>
      </c>
      <c r="M1890" s="35" t="e">
        <f t="shared" si="357"/>
        <v>#REF!</v>
      </c>
      <c r="N1890" s="35" t="e">
        <f t="shared" si="358"/>
        <v>#REF!</v>
      </c>
      <c r="O1890" s="36" t="e">
        <f t="shared" si="359"/>
        <v>#REF!</v>
      </c>
      <c r="Q1890" s="37">
        <f t="shared" si="351"/>
        <v>0</v>
      </c>
      <c r="R1890" s="38" t="e">
        <f t="shared" si="352"/>
        <v>#REF!</v>
      </c>
      <c r="S1890" s="39" t="e">
        <f t="shared" si="353"/>
        <v>#REF!</v>
      </c>
    </row>
    <row r="1891" spans="1:19" x14ac:dyDescent="0.25">
      <c r="A1891" s="2"/>
      <c r="C1891">
        <f t="shared" si="354"/>
        <v>0</v>
      </c>
      <c r="D1891" s="32" t="e">
        <f t="shared" si="355"/>
        <v>#N/A</v>
      </c>
      <c r="E1891" s="32" t="e">
        <f>Basic!#REF!</f>
        <v>#REF!</v>
      </c>
      <c r="F1891" s="40"/>
      <c r="G1891" s="80">
        <f>IFERROR(VLOOKUP(A1891,HistData!Y:Z,2,FALSE)/100,G1890)</f>
        <v>0.19510000000000002</v>
      </c>
      <c r="H1891" s="80" t="str">
        <f>_xll.BDH($B$1,"IVOL_MONEYNESS",A1891,A1891,"IVOL_MATURITY=MATURITY_1STM","IVOL_MONEYNESS_LEVEL=MONEY_LVL_100_","DTS=H","FACTOR=.01","DAYS=W")</f>
        <v>#N/A Start Date</v>
      </c>
      <c r="I1891" s="81" t="str">
        <f t="shared" si="356"/>
        <v>#N/A Start Date</v>
      </c>
      <c r="J1891" s="34" t="e">
        <f t="shared" si="348"/>
        <v>#REF!</v>
      </c>
      <c r="K1891" s="35" t="e">
        <f t="shared" si="349"/>
        <v>#VALUE!</v>
      </c>
      <c r="L1891" s="35" t="e">
        <f t="shared" si="350"/>
        <v>#REF!</v>
      </c>
      <c r="M1891" s="35" t="e">
        <f t="shared" si="357"/>
        <v>#REF!</v>
      </c>
      <c r="N1891" s="35" t="e">
        <f t="shared" si="358"/>
        <v>#REF!</v>
      </c>
      <c r="O1891" s="36" t="e">
        <f t="shared" si="359"/>
        <v>#REF!</v>
      </c>
      <c r="Q1891" s="37">
        <f t="shared" si="351"/>
        <v>0</v>
      </c>
      <c r="R1891" s="38" t="e">
        <f t="shared" si="352"/>
        <v>#REF!</v>
      </c>
      <c r="S1891" s="39" t="e">
        <f t="shared" si="353"/>
        <v>#REF!</v>
      </c>
    </row>
    <row r="1892" spans="1:19" x14ac:dyDescent="0.25">
      <c r="A1892" s="2"/>
      <c r="C1892">
        <f t="shared" si="354"/>
        <v>0</v>
      </c>
      <c r="D1892" s="32" t="e">
        <f t="shared" si="355"/>
        <v>#N/A</v>
      </c>
      <c r="E1892" s="32" t="e">
        <f>Basic!#REF!</f>
        <v>#REF!</v>
      </c>
      <c r="F1892" s="40"/>
      <c r="G1892" s="80">
        <f>IFERROR(VLOOKUP(A1892,HistData!Y:Z,2,FALSE)/100,G1891)</f>
        <v>0.19510000000000002</v>
      </c>
      <c r="H1892" s="80" t="str">
        <f>_xll.BDH($B$1,"IVOL_MONEYNESS",A1892,A1892,"IVOL_MATURITY=MATURITY_1STM","IVOL_MONEYNESS_LEVEL=MONEY_LVL_100_","DTS=H","FACTOR=.01","DAYS=W")</f>
        <v>#N/A Start Date</v>
      </c>
      <c r="I1892" s="81" t="str">
        <f t="shared" si="356"/>
        <v>#N/A Start Date</v>
      </c>
      <c r="J1892" s="34" t="e">
        <f t="shared" si="348"/>
        <v>#REF!</v>
      </c>
      <c r="K1892" s="35" t="e">
        <f t="shared" si="349"/>
        <v>#VALUE!</v>
      </c>
      <c r="L1892" s="35" t="e">
        <f t="shared" si="350"/>
        <v>#REF!</v>
      </c>
      <c r="M1892" s="35" t="e">
        <f t="shared" si="357"/>
        <v>#REF!</v>
      </c>
      <c r="N1892" s="35" t="e">
        <f t="shared" si="358"/>
        <v>#REF!</v>
      </c>
      <c r="O1892" s="36" t="e">
        <f t="shared" si="359"/>
        <v>#REF!</v>
      </c>
      <c r="Q1892" s="37">
        <f t="shared" si="351"/>
        <v>0</v>
      </c>
      <c r="R1892" s="38" t="e">
        <f t="shared" si="352"/>
        <v>#REF!</v>
      </c>
      <c r="S1892" s="39" t="e">
        <f t="shared" si="353"/>
        <v>#REF!</v>
      </c>
    </row>
    <row r="1893" spans="1:19" x14ac:dyDescent="0.25">
      <c r="A1893" s="2"/>
      <c r="C1893">
        <f t="shared" si="354"/>
        <v>0</v>
      </c>
      <c r="D1893" s="32" t="e">
        <f t="shared" si="355"/>
        <v>#N/A</v>
      </c>
      <c r="E1893" s="32" t="e">
        <f>Basic!#REF!</f>
        <v>#REF!</v>
      </c>
      <c r="F1893" s="40"/>
      <c r="G1893" s="80">
        <f>IFERROR(VLOOKUP(A1893,HistData!Y:Z,2,FALSE)/100,G1892)</f>
        <v>0.19510000000000002</v>
      </c>
      <c r="H1893" s="80" t="str">
        <f>_xll.BDH($B$1,"IVOL_MONEYNESS",A1893,A1893,"IVOL_MATURITY=MATURITY_1STM","IVOL_MONEYNESS_LEVEL=MONEY_LVL_100_","DTS=H","FACTOR=.01","DAYS=W")</f>
        <v>#N/A Start Date</v>
      </c>
      <c r="I1893" s="81" t="str">
        <f t="shared" si="356"/>
        <v>#N/A Start Date</v>
      </c>
      <c r="J1893" s="34" t="e">
        <f t="shared" si="348"/>
        <v>#REF!</v>
      </c>
      <c r="K1893" s="35" t="e">
        <f t="shared" si="349"/>
        <v>#VALUE!</v>
      </c>
      <c r="L1893" s="35" t="e">
        <f t="shared" si="350"/>
        <v>#REF!</v>
      </c>
      <c r="M1893" s="35" t="e">
        <f t="shared" si="357"/>
        <v>#REF!</v>
      </c>
      <c r="N1893" s="35" t="e">
        <f t="shared" si="358"/>
        <v>#REF!</v>
      </c>
      <c r="O1893" s="36" t="e">
        <f t="shared" si="359"/>
        <v>#REF!</v>
      </c>
      <c r="Q1893" s="37">
        <f t="shared" si="351"/>
        <v>0</v>
      </c>
      <c r="R1893" s="38" t="e">
        <f t="shared" si="352"/>
        <v>#REF!</v>
      </c>
      <c r="S1893" s="39" t="e">
        <f t="shared" si="353"/>
        <v>#REF!</v>
      </c>
    </row>
    <row r="1894" spans="1:19" x14ac:dyDescent="0.25">
      <c r="A1894" s="2"/>
      <c r="C1894">
        <f t="shared" si="354"/>
        <v>0</v>
      </c>
      <c r="D1894" s="32" t="e">
        <f t="shared" si="355"/>
        <v>#N/A</v>
      </c>
      <c r="E1894" s="32" t="e">
        <f>Basic!#REF!</f>
        <v>#REF!</v>
      </c>
      <c r="F1894" s="40"/>
      <c r="G1894" s="80">
        <f>IFERROR(VLOOKUP(A1894,HistData!Y:Z,2,FALSE)/100,G1893)</f>
        <v>0.19510000000000002</v>
      </c>
      <c r="H1894" s="80" t="str">
        <f>_xll.BDH($B$1,"IVOL_MONEYNESS",A1894,A1894,"IVOL_MATURITY=MATURITY_1STM","IVOL_MONEYNESS_LEVEL=MONEY_LVL_100_","DTS=H","FACTOR=.01","DAYS=W")</f>
        <v>#N/A Start Date</v>
      </c>
      <c r="I1894" s="81" t="str">
        <f t="shared" si="356"/>
        <v>#N/A Start Date</v>
      </c>
      <c r="J1894" s="34" t="e">
        <f t="shared" si="348"/>
        <v>#REF!</v>
      </c>
      <c r="K1894" s="35" t="e">
        <f t="shared" si="349"/>
        <v>#VALUE!</v>
      </c>
      <c r="L1894" s="35" t="e">
        <f t="shared" si="350"/>
        <v>#REF!</v>
      </c>
      <c r="M1894" s="35" t="e">
        <f t="shared" si="357"/>
        <v>#REF!</v>
      </c>
      <c r="N1894" s="35" t="e">
        <f t="shared" si="358"/>
        <v>#REF!</v>
      </c>
      <c r="O1894" s="36" t="e">
        <f t="shared" si="359"/>
        <v>#REF!</v>
      </c>
      <c r="Q1894" s="37">
        <f t="shared" si="351"/>
        <v>0</v>
      </c>
      <c r="R1894" s="38" t="e">
        <f t="shared" si="352"/>
        <v>#REF!</v>
      </c>
      <c r="S1894" s="39" t="e">
        <f t="shared" si="353"/>
        <v>#REF!</v>
      </c>
    </row>
    <row r="1895" spans="1:19" x14ac:dyDescent="0.25">
      <c r="A1895" s="2"/>
      <c r="C1895">
        <f t="shared" si="354"/>
        <v>0</v>
      </c>
      <c r="D1895" s="32" t="e">
        <f t="shared" si="355"/>
        <v>#N/A</v>
      </c>
      <c r="E1895" s="32" t="e">
        <f>Basic!#REF!</f>
        <v>#REF!</v>
      </c>
      <c r="F1895" s="40"/>
      <c r="G1895" s="80">
        <f>IFERROR(VLOOKUP(A1895,HistData!Y:Z,2,FALSE)/100,G1894)</f>
        <v>0.19510000000000002</v>
      </c>
      <c r="H1895" s="80" t="str">
        <f>_xll.BDH($B$1,"IVOL_MONEYNESS",A1895,A1895,"IVOL_MATURITY=MATURITY_1STM","IVOL_MONEYNESS_LEVEL=MONEY_LVL_100_","DTS=H","FACTOR=.01","DAYS=W")</f>
        <v>#N/A Start Date</v>
      </c>
      <c r="I1895" s="81" t="str">
        <f t="shared" si="356"/>
        <v>#N/A Start Date</v>
      </c>
      <c r="J1895" s="34" t="e">
        <f t="shared" si="348"/>
        <v>#REF!</v>
      </c>
      <c r="K1895" s="35" t="e">
        <f t="shared" si="349"/>
        <v>#VALUE!</v>
      </c>
      <c r="L1895" s="35" t="e">
        <f t="shared" si="350"/>
        <v>#REF!</v>
      </c>
      <c r="M1895" s="35" t="e">
        <f t="shared" si="357"/>
        <v>#REF!</v>
      </c>
      <c r="N1895" s="35" t="e">
        <f t="shared" si="358"/>
        <v>#REF!</v>
      </c>
      <c r="O1895" s="36" t="e">
        <f t="shared" si="359"/>
        <v>#REF!</v>
      </c>
      <c r="Q1895" s="37">
        <f t="shared" si="351"/>
        <v>0</v>
      </c>
      <c r="R1895" s="38" t="e">
        <f t="shared" si="352"/>
        <v>#REF!</v>
      </c>
      <c r="S1895" s="39" t="e">
        <f t="shared" si="353"/>
        <v>#REF!</v>
      </c>
    </row>
    <row r="1896" spans="1:19" x14ac:dyDescent="0.25">
      <c r="A1896" s="2"/>
      <c r="C1896">
        <f t="shared" si="354"/>
        <v>0</v>
      </c>
      <c r="D1896" s="32" t="e">
        <f t="shared" si="355"/>
        <v>#N/A</v>
      </c>
      <c r="E1896" s="32" t="e">
        <f>Basic!#REF!</f>
        <v>#REF!</v>
      </c>
      <c r="F1896" s="40"/>
      <c r="G1896" s="80">
        <f>IFERROR(VLOOKUP(A1896,HistData!Y:Z,2,FALSE)/100,G1895)</f>
        <v>0.19510000000000002</v>
      </c>
      <c r="H1896" s="80" t="str">
        <f>_xll.BDH($B$1,"IVOL_MONEYNESS",A1896,A1896,"IVOL_MATURITY=MATURITY_1STM","IVOL_MONEYNESS_LEVEL=MONEY_LVL_100_","DTS=H","FACTOR=.01","DAYS=W")</f>
        <v>#N/A Start Date</v>
      </c>
      <c r="I1896" s="81" t="str">
        <f t="shared" si="356"/>
        <v>#N/A Start Date</v>
      </c>
      <c r="J1896" s="34" t="e">
        <f t="shared" si="348"/>
        <v>#REF!</v>
      </c>
      <c r="K1896" s="35" t="e">
        <f t="shared" si="349"/>
        <v>#VALUE!</v>
      </c>
      <c r="L1896" s="35" t="e">
        <f t="shared" si="350"/>
        <v>#REF!</v>
      </c>
      <c r="M1896" s="35" t="e">
        <f t="shared" si="357"/>
        <v>#REF!</v>
      </c>
      <c r="N1896" s="35" t="e">
        <f t="shared" si="358"/>
        <v>#REF!</v>
      </c>
      <c r="O1896" s="36" t="e">
        <f t="shared" si="359"/>
        <v>#REF!</v>
      </c>
      <c r="Q1896" s="37">
        <f t="shared" si="351"/>
        <v>0</v>
      </c>
      <c r="R1896" s="38" t="e">
        <f t="shared" si="352"/>
        <v>#REF!</v>
      </c>
      <c r="S1896" s="39" t="e">
        <f t="shared" si="353"/>
        <v>#REF!</v>
      </c>
    </row>
    <row r="1897" spans="1:19" x14ac:dyDescent="0.25">
      <c r="A1897" s="2"/>
      <c r="C1897">
        <f t="shared" si="354"/>
        <v>0</v>
      </c>
      <c r="D1897" s="32" t="e">
        <f t="shared" si="355"/>
        <v>#N/A</v>
      </c>
      <c r="E1897" s="32" t="e">
        <f>Basic!#REF!</f>
        <v>#REF!</v>
      </c>
      <c r="F1897" s="40"/>
      <c r="G1897" s="80">
        <f>IFERROR(VLOOKUP(A1897,HistData!Y:Z,2,FALSE)/100,G1896)</f>
        <v>0.19510000000000002</v>
      </c>
      <c r="H1897" s="80" t="str">
        <f>_xll.BDH($B$1,"IVOL_MONEYNESS",A1897,A1897,"IVOL_MATURITY=MATURITY_1STM","IVOL_MONEYNESS_LEVEL=MONEY_LVL_100_","DTS=H","FACTOR=.01","DAYS=W")</f>
        <v>#N/A Start Date</v>
      </c>
      <c r="I1897" s="81" t="str">
        <f t="shared" si="356"/>
        <v>#N/A Start Date</v>
      </c>
      <c r="J1897" s="34" t="e">
        <f t="shared" si="348"/>
        <v>#REF!</v>
      </c>
      <c r="K1897" s="35" t="e">
        <f t="shared" si="349"/>
        <v>#VALUE!</v>
      </c>
      <c r="L1897" s="35" t="e">
        <f t="shared" si="350"/>
        <v>#REF!</v>
      </c>
      <c r="M1897" s="35" t="e">
        <f t="shared" si="357"/>
        <v>#REF!</v>
      </c>
      <c r="N1897" s="35" t="e">
        <f t="shared" si="358"/>
        <v>#REF!</v>
      </c>
      <c r="O1897" s="36" t="e">
        <f t="shared" si="359"/>
        <v>#REF!</v>
      </c>
      <c r="Q1897" s="37">
        <f t="shared" si="351"/>
        <v>0</v>
      </c>
      <c r="R1897" s="38" t="e">
        <f t="shared" si="352"/>
        <v>#REF!</v>
      </c>
      <c r="S1897" s="39" t="e">
        <f t="shared" si="353"/>
        <v>#REF!</v>
      </c>
    </row>
    <row r="1898" spans="1:19" x14ac:dyDescent="0.25">
      <c r="A1898" s="2"/>
      <c r="C1898">
        <f t="shared" si="354"/>
        <v>0</v>
      </c>
      <c r="D1898" s="32" t="e">
        <f t="shared" si="355"/>
        <v>#N/A</v>
      </c>
      <c r="E1898" s="32" t="e">
        <f>Basic!#REF!</f>
        <v>#REF!</v>
      </c>
      <c r="F1898" s="40"/>
      <c r="G1898" s="80">
        <f>IFERROR(VLOOKUP(A1898,HistData!Y:Z,2,FALSE)/100,G1897)</f>
        <v>0.19510000000000002</v>
      </c>
      <c r="H1898" s="80" t="str">
        <f>_xll.BDH($B$1,"IVOL_MONEYNESS",A1898,A1898,"IVOL_MATURITY=MATURITY_1STM","IVOL_MONEYNESS_LEVEL=MONEY_LVL_100_","DTS=H","FACTOR=.01","DAYS=W")</f>
        <v>#N/A Start Date</v>
      </c>
      <c r="I1898" s="81" t="str">
        <f t="shared" si="356"/>
        <v>#N/A Start Date</v>
      </c>
      <c r="J1898" s="34" t="e">
        <f t="shared" si="348"/>
        <v>#REF!</v>
      </c>
      <c r="K1898" s="35" t="e">
        <f t="shared" si="349"/>
        <v>#VALUE!</v>
      </c>
      <c r="L1898" s="35" t="e">
        <f t="shared" si="350"/>
        <v>#REF!</v>
      </c>
      <c r="M1898" s="35" t="e">
        <f t="shared" si="357"/>
        <v>#REF!</v>
      </c>
      <c r="N1898" s="35" t="e">
        <f t="shared" si="358"/>
        <v>#REF!</v>
      </c>
      <c r="O1898" s="36" t="e">
        <f t="shared" si="359"/>
        <v>#REF!</v>
      </c>
      <c r="Q1898" s="37">
        <f t="shared" si="351"/>
        <v>0</v>
      </c>
      <c r="R1898" s="38" t="e">
        <f t="shared" si="352"/>
        <v>#REF!</v>
      </c>
      <c r="S1898" s="39" t="e">
        <f t="shared" si="353"/>
        <v>#REF!</v>
      </c>
    </row>
    <row r="1899" spans="1:19" x14ac:dyDescent="0.25">
      <c r="A1899" s="2"/>
      <c r="C1899">
        <f t="shared" si="354"/>
        <v>0</v>
      </c>
      <c r="D1899" s="32" t="e">
        <f t="shared" si="355"/>
        <v>#N/A</v>
      </c>
      <c r="E1899" s="32" t="e">
        <f>Basic!#REF!</f>
        <v>#REF!</v>
      </c>
      <c r="F1899" s="40"/>
      <c r="G1899" s="80">
        <f>IFERROR(VLOOKUP(A1899,HistData!Y:Z,2,FALSE)/100,G1898)</f>
        <v>0.19510000000000002</v>
      </c>
      <c r="H1899" s="80" t="str">
        <f>_xll.BDH($B$1,"IVOL_MONEYNESS",A1899,A1899,"IVOL_MATURITY=MATURITY_1STM","IVOL_MONEYNESS_LEVEL=MONEY_LVL_100_","DTS=H","FACTOR=.01","DAYS=W")</f>
        <v>#N/A Start Date</v>
      </c>
      <c r="I1899" s="81" t="str">
        <f t="shared" si="356"/>
        <v>#N/A Start Date</v>
      </c>
      <c r="J1899" s="34" t="e">
        <f t="shared" si="348"/>
        <v>#REF!</v>
      </c>
      <c r="K1899" s="35" t="e">
        <f t="shared" si="349"/>
        <v>#VALUE!</v>
      </c>
      <c r="L1899" s="35" t="e">
        <f t="shared" si="350"/>
        <v>#REF!</v>
      </c>
      <c r="M1899" s="35" t="e">
        <f t="shared" si="357"/>
        <v>#REF!</v>
      </c>
      <c r="N1899" s="35" t="e">
        <f t="shared" si="358"/>
        <v>#REF!</v>
      </c>
      <c r="O1899" s="36" t="e">
        <f t="shared" si="359"/>
        <v>#REF!</v>
      </c>
      <c r="Q1899" s="37">
        <f t="shared" si="351"/>
        <v>0</v>
      </c>
      <c r="R1899" s="38" t="e">
        <f t="shared" si="352"/>
        <v>#REF!</v>
      </c>
      <c r="S1899" s="39" t="e">
        <f t="shared" si="353"/>
        <v>#REF!</v>
      </c>
    </row>
    <row r="1900" spans="1:19" x14ac:dyDescent="0.25">
      <c r="A1900" s="2"/>
      <c r="C1900">
        <f t="shared" si="354"/>
        <v>0</v>
      </c>
      <c r="D1900" s="32" t="e">
        <f t="shared" si="355"/>
        <v>#N/A</v>
      </c>
      <c r="E1900" s="32" t="e">
        <f>Basic!#REF!</f>
        <v>#REF!</v>
      </c>
      <c r="F1900" s="40"/>
      <c r="G1900" s="80">
        <f>IFERROR(VLOOKUP(A1900,HistData!Y:Z,2,FALSE)/100,G1899)</f>
        <v>0.19510000000000002</v>
      </c>
      <c r="H1900" s="80" t="str">
        <f>_xll.BDH($B$1,"IVOL_MONEYNESS",A1900,A1900,"IVOL_MATURITY=MATURITY_1STM","IVOL_MONEYNESS_LEVEL=MONEY_LVL_100_","DTS=H","FACTOR=.01","DAYS=W")</f>
        <v>#N/A Start Date</v>
      </c>
      <c r="I1900" s="81" t="str">
        <f t="shared" si="356"/>
        <v>#N/A Start Date</v>
      </c>
      <c r="J1900" s="34" t="e">
        <f t="shared" si="348"/>
        <v>#REF!</v>
      </c>
      <c r="K1900" s="35" t="e">
        <f t="shared" si="349"/>
        <v>#VALUE!</v>
      </c>
      <c r="L1900" s="35" t="e">
        <f t="shared" si="350"/>
        <v>#REF!</v>
      </c>
      <c r="M1900" s="35" t="e">
        <f t="shared" si="357"/>
        <v>#REF!</v>
      </c>
      <c r="N1900" s="35" t="e">
        <f t="shared" si="358"/>
        <v>#REF!</v>
      </c>
      <c r="O1900" s="36" t="e">
        <f t="shared" si="359"/>
        <v>#REF!</v>
      </c>
      <c r="Q1900" s="37">
        <f t="shared" si="351"/>
        <v>0</v>
      </c>
      <c r="R1900" s="38" t="e">
        <f t="shared" si="352"/>
        <v>#REF!</v>
      </c>
      <c r="S1900" s="39" t="e">
        <f t="shared" si="353"/>
        <v>#REF!</v>
      </c>
    </row>
    <row r="1901" spans="1:19" x14ac:dyDescent="0.25">
      <c r="A1901" s="2"/>
      <c r="C1901">
        <f t="shared" si="354"/>
        <v>0</v>
      </c>
      <c r="D1901" s="32" t="e">
        <f t="shared" si="355"/>
        <v>#N/A</v>
      </c>
      <c r="E1901" s="32" t="e">
        <f>Basic!#REF!</f>
        <v>#REF!</v>
      </c>
      <c r="F1901" s="40"/>
      <c r="G1901" s="80">
        <f>IFERROR(VLOOKUP(A1901,HistData!Y:Z,2,FALSE)/100,G1900)</f>
        <v>0.19510000000000002</v>
      </c>
      <c r="H1901" s="80" t="str">
        <f>_xll.BDH($B$1,"IVOL_MONEYNESS",A1901,A1901,"IVOL_MATURITY=MATURITY_1STM","IVOL_MONEYNESS_LEVEL=MONEY_LVL_100_","DTS=H","FACTOR=.01","DAYS=W")</f>
        <v>#N/A Start Date</v>
      </c>
      <c r="I1901" s="81" t="str">
        <f t="shared" si="356"/>
        <v>#N/A Start Date</v>
      </c>
      <c r="J1901" s="34" t="e">
        <f t="shared" si="348"/>
        <v>#REF!</v>
      </c>
      <c r="K1901" s="35" t="e">
        <f t="shared" si="349"/>
        <v>#VALUE!</v>
      </c>
      <c r="L1901" s="35" t="e">
        <f t="shared" si="350"/>
        <v>#REF!</v>
      </c>
      <c r="M1901" s="35" t="e">
        <f t="shared" si="357"/>
        <v>#REF!</v>
      </c>
      <c r="N1901" s="35" t="e">
        <f t="shared" si="358"/>
        <v>#REF!</v>
      </c>
      <c r="O1901" s="36" t="e">
        <f t="shared" si="359"/>
        <v>#REF!</v>
      </c>
      <c r="Q1901" s="37">
        <f t="shared" si="351"/>
        <v>0</v>
      </c>
      <c r="R1901" s="38" t="e">
        <f t="shared" si="352"/>
        <v>#REF!</v>
      </c>
      <c r="S1901" s="39" t="e">
        <f t="shared" si="353"/>
        <v>#REF!</v>
      </c>
    </row>
    <row r="1902" spans="1:19" x14ac:dyDescent="0.25">
      <c r="A1902" s="2"/>
      <c r="C1902">
        <f t="shared" si="354"/>
        <v>0</v>
      </c>
      <c r="D1902" s="32" t="e">
        <f t="shared" si="355"/>
        <v>#N/A</v>
      </c>
      <c r="E1902" s="32" t="e">
        <f>Basic!#REF!</f>
        <v>#REF!</v>
      </c>
      <c r="F1902" s="40"/>
      <c r="G1902" s="80">
        <f>IFERROR(VLOOKUP(A1902,HistData!Y:Z,2,FALSE)/100,G1901)</f>
        <v>0.19510000000000002</v>
      </c>
      <c r="H1902" s="80" t="str">
        <f>_xll.BDH($B$1,"IVOL_MONEYNESS",A1902,A1902,"IVOL_MATURITY=MATURITY_1STM","IVOL_MONEYNESS_LEVEL=MONEY_LVL_100_","DTS=H","FACTOR=.01","DAYS=W")</f>
        <v>#N/A Start Date</v>
      </c>
      <c r="I1902" s="81" t="str">
        <f t="shared" si="356"/>
        <v>#N/A Start Date</v>
      </c>
      <c r="J1902" s="34" t="e">
        <f t="shared" si="348"/>
        <v>#REF!</v>
      </c>
      <c r="K1902" s="35" t="e">
        <f t="shared" si="349"/>
        <v>#VALUE!</v>
      </c>
      <c r="L1902" s="35" t="e">
        <f t="shared" si="350"/>
        <v>#REF!</v>
      </c>
      <c r="M1902" s="35" t="e">
        <f t="shared" si="357"/>
        <v>#REF!</v>
      </c>
      <c r="N1902" s="35" t="e">
        <f t="shared" si="358"/>
        <v>#REF!</v>
      </c>
      <c r="O1902" s="36" t="e">
        <f t="shared" si="359"/>
        <v>#REF!</v>
      </c>
      <c r="Q1902" s="37">
        <f t="shared" si="351"/>
        <v>0</v>
      </c>
      <c r="R1902" s="38" t="e">
        <f t="shared" si="352"/>
        <v>#REF!</v>
      </c>
      <c r="S1902" s="39" t="e">
        <f t="shared" si="353"/>
        <v>#REF!</v>
      </c>
    </row>
    <row r="1903" spans="1:19" x14ac:dyDescent="0.25">
      <c r="A1903" s="2"/>
      <c r="C1903">
        <f t="shared" si="354"/>
        <v>0</v>
      </c>
      <c r="D1903" s="32" t="e">
        <f t="shared" si="355"/>
        <v>#N/A</v>
      </c>
      <c r="E1903" s="32" t="e">
        <f>Basic!#REF!</f>
        <v>#REF!</v>
      </c>
      <c r="F1903" s="40"/>
      <c r="G1903" s="80">
        <f>IFERROR(VLOOKUP(A1903,HistData!Y:Z,2,FALSE)/100,G1902)</f>
        <v>0.19510000000000002</v>
      </c>
      <c r="H1903" s="80" t="str">
        <f>_xll.BDH($B$1,"IVOL_MONEYNESS",A1903,A1903,"IVOL_MATURITY=MATURITY_1STM","IVOL_MONEYNESS_LEVEL=MONEY_LVL_100_","DTS=H","FACTOR=.01","DAYS=W")</f>
        <v>#N/A Start Date</v>
      </c>
      <c r="I1903" s="81" t="str">
        <f t="shared" si="356"/>
        <v>#N/A Start Date</v>
      </c>
      <c r="J1903" s="34" t="e">
        <f t="shared" si="348"/>
        <v>#REF!</v>
      </c>
      <c r="K1903" s="35" t="e">
        <f t="shared" si="349"/>
        <v>#VALUE!</v>
      </c>
      <c r="L1903" s="35" t="e">
        <f t="shared" si="350"/>
        <v>#REF!</v>
      </c>
      <c r="M1903" s="35" t="e">
        <f t="shared" si="357"/>
        <v>#REF!</v>
      </c>
      <c r="N1903" s="35" t="e">
        <f t="shared" si="358"/>
        <v>#REF!</v>
      </c>
      <c r="O1903" s="36" t="e">
        <f t="shared" si="359"/>
        <v>#REF!</v>
      </c>
      <c r="Q1903" s="37">
        <f t="shared" si="351"/>
        <v>0</v>
      </c>
      <c r="R1903" s="38" t="e">
        <f t="shared" si="352"/>
        <v>#REF!</v>
      </c>
      <c r="S1903" s="39" t="e">
        <f t="shared" si="353"/>
        <v>#REF!</v>
      </c>
    </row>
    <row r="1904" spans="1:19" x14ac:dyDescent="0.25">
      <c r="A1904" s="2"/>
      <c r="C1904">
        <f t="shared" si="354"/>
        <v>0</v>
      </c>
      <c r="D1904" s="32" t="e">
        <f t="shared" si="355"/>
        <v>#N/A</v>
      </c>
      <c r="E1904" s="32" t="e">
        <f>Basic!#REF!</f>
        <v>#REF!</v>
      </c>
      <c r="F1904" s="40"/>
      <c r="G1904" s="80">
        <f>IFERROR(VLOOKUP(A1904,HistData!Y:Z,2,FALSE)/100,G1903)</f>
        <v>0.19510000000000002</v>
      </c>
      <c r="H1904" s="80" t="str">
        <f>_xll.BDH($B$1,"IVOL_MONEYNESS",A1904,A1904,"IVOL_MATURITY=MATURITY_1STM","IVOL_MONEYNESS_LEVEL=MONEY_LVL_100_","DTS=H","FACTOR=.01","DAYS=W")</f>
        <v>#N/A Start Date</v>
      </c>
      <c r="I1904" s="81" t="str">
        <f t="shared" si="356"/>
        <v>#N/A Start Date</v>
      </c>
      <c r="J1904" s="34" t="e">
        <f t="shared" si="348"/>
        <v>#REF!</v>
      </c>
      <c r="K1904" s="35" t="e">
        <f t="shared" si="349"/>
        <v>#VALUE!</v>
      </c>
      <c r="L1904" s="35" t="e">
        <f t="shared" si="350"/>
        <v>#REF!</v>
      </c>
      <c r="M1904" s="35" t="e">
        <f t="shared" si="357"/>
        <v>#REF!</v>
      </c>
      <c r="N1904" s="35" t="e">
        <f t="shared" si="358"/>
        <v>#REF!</v>
      </c>
      <c r="O1904" s="36" t="e">
        <f t="shared" si="359"/>
        <v>#REF!</v>
      </c>
      <c r="Q1904" s="37">
        <f t="shared" si="351"/>
        <v>0</v>
      </c>
      <c r="R1904" s="38" t="e">
        <f t="shared" si="352"/>
        <v>#REF!</v>
      </c>
      <c r="S1904" s="39" t="e">
        <f t="shared" si="353"/>
        <v>#REF!</v>
      </c>
    </row>
    <row r="1905" spans="1:19" x14ac:dyDescent="0.25">
      <c r="A1905" s="2"/>
      <c r="C1905">
        <f t="shared" si="354"/>
        <v>0</v>
      </c>
      <c r="D1905" s="32" t="e">
        <f t="shared" si="355"/>
        <v>#N/A</v>
      </c>
      <c r="E1905" s="32" t="e">
        <f>Basic!#REF!</f>
        <v>#REF!</v>
      </c>
      <c r="F1905" s="40"/>
      <c r="G1905" s="80">
        <f>IFERROR(VLOOKUP(A1905,HistData!Y:Z,2,FALSE)/100,G1904)</f>
        <v>0.19510000000000002</v>
      </c>
      <c r="H1905" s="80" t="str">
        <f>_xll.BDH($B$1,"IVOL_MONEYNESS",A1905,A1905,"IVOL_MATURITY=MATURITY_1STM","IVOL_MONEYNESS_LEVEL=MONEY_LVL_100_","DTS=H","FACTOR=.01","DAYS=W")</f>
        <v>#N/A Start Date</v>
      </c>
      <c r="I1905" s="81" t="str">
        <f t="shared" si="356"/>
        <v>#N/A Start Date</v>
      </c>
      <c r="J1905" s="34" t="e">
        <f t="shared" si="348"/>
        <v>#REF!</v>
      </c>
      <c r="K1905" s="35" t="e">
        <f t="shared" si="349"/>
        <v>#VALUE!</v>
      </c>
      <c r="L1905" s="35" t="e">
        <f t="shared" si="350"/>
        <v>#REF!</v>
      </c>
      <c r="M1905" s="35" t="e">
        <f t="shared" si="357"/>
        <v>#REF!</v>
      </c>
      <c r="N1905" s="35" t="e">
        <f t="shared" si="358"/>
        <v>#REF!</v>
      </c>
      <c r="O1905" s="36" t="e">
        <f t="shared" si="359"/>
        <v>#REF!</v>
      </c>
      <c r="Q1905" s="37">
        <f t="shared" si="351"/>
        <v>0</v>
      </c>
      <c r="R1905" s="38" t="e">
        <f t="shared" si="352"/>
        <v>#REF!</v>
      </c>
      <c r="S1905" s="39" t="e">
        <f t="shared" si="353"/>
        <v>#REF!</v>
      </c>
    </row>
    <row r="1906" spans="1:19" x14ac:dyDescent="0.25">
      <c r="A1906" s="2"/>
      <c r="C1906">
        <f t="shared" si="354"/>
        <v>0</v>
      </c>
      <c r="D1906" s="32" t="e">
        <f t="shared" si="355"/>
        <v>#N/A</v>
      </c>
      <c r="E1906" s="32" t="e">
        <f>Basic!#REF!</f>
        <v>#REF!</v>
      </c>
      <c r="F1906" s="40"/>
      <c r="G1906" s="80">
        <f>IFERROR(VLOOKUP(A1906,HistData!Y:Z,2,FALSE)/100,G1905)</f>
        <v>0.19510000000000002</v>
      </c>
      <c r="H1906" s="80" t="str">
        <f>_xll.BDH($B$1,"IVOL_MONEYNESS",A1906,A1906,"IVOL_MATURITY=MATURITY_1STM","IVOL_MONEYNESS_LEVEL=MONEY_LVL_100_","DTS=H","FACTOR=.01","DAYS=W")</f>
        <v>#N/A Start Date</v>
      </c>
      <c r="I1906" s="81" t="str">
        <f t="shared" si="356"/>
        <v>#N/A Start Date</v>
      </c>
      <c r="J1906" s="34" t="e">
        <f t="shared" si="348"/>
        <v>#REF!</v>
      </c>
      <c r="K1906" s="35" t="e">
        <f t="shared" si="349"/>
        <v>#VALUE!</v>
      </c>
      <c r="L1906" s="35" t="e">
        <f t="shared" si="350"/>
        <v>#REF!</v>
      </c>
      <c r="M1906" s="35" t="e">
        <f t="shared" si="357"/>
        <v>#REF!</v>
      </c>
      <c r="N1906" s="35" t="e">
        <f t="shared" si="358"/>
        <v>#REF!</v>
      </c>
      <c r="O1906" s="36" t="e">
        <f t="shared" si="359"/>
        <v>#REF!</v>
      </c>
      <c r="Q1906" s="37">
        <f t="shared" si="351"/>
        <v>0</v>
      </c>
      <c r="R1906" s="38" t="e">
        <f t="shared" si="352"/>
        <v>#REF!</v>
      </c>
      <c r="S1906" s="39" t="e">
        <f t="shared" si="353"/>
        <v>#REF!</v>
      </c>
    </row>
    <row r="1907" spans="1:19" x14ac:dyDescent="0.25">
      <c r="A1907" s="2"/>
      <c r="C1907">
        <f t="shared" si="354"/>
        <v>0</v>
      </c>
      <c r="D1907" s="32" t="e">
        <f t="shared" si="355"/>
        <v>#N/A</v>
      </c>
      <c r="E1907" s="32" t="e">
        <f>Basic!#REF!</f>
        <v>#REF!</v>
      </c>
      <c r="F1907" s="40"/>
      <c r="G1907" s="80">
        <f>IFERROR(VLOOKUP(A1907,HistData!Y:Z,2,FALSE)/100,G1906)</f>
        <v>0.19510000000000002</v>
      </c>
      <c r="H1907" s="80" t="str">
        <f>_xll.BDH($B$1,"IVOL_MONEYNESS",A1907,A1907,"IVOL_MATURITY=MATURITY_1STM","IVOL_MONEYNESS_LEVEL=MONEY_LVL_100_","DTS=H","FACTOR=.01","DAYS=W")</f>
        <v>#N/A Start Date</v>
      </c>
      <c r="I1907" s="81" t="str">
        <f t="shared" si="356"/>
        <v>#N/A Start Date</v>
      </c>
      <c r="J1907" s="34" t="e">
        <f t="shared" si="348"/>
        <v>#REF!</v>
      </c>
      <c r="K1907" s="35" t="e">
        <f t="shared" si="349"/>
        <v>#VALUE!</v>
      </c>
      <c r="L1907" s="35" t="e">
        <f t="shared" si="350"/>
        <v>#REF!</v>
      </c>
      <c r="M1907" s="35" t="e">
        <f t="shared" si="357"/>
        <v>#REF!</v>
      </c>
      <c r="N1907" s="35" t="e">
        <f t="shared" si="358"/>
        <v>#REF!</v>
      </c>
      <c r="O1907" s="36" t="e">
        <f t="shared" si="359"/>
        <v>#REF!</v>
      </c>
      <c r="Q1907" s="37">
        <f t="shared" si="351"/>
        <v>0</v>
      </c>
      <c r="R1907" s="38" t="e">
        <f t="shared" si="352"/>
        <v>#REF!</v>
      </c>
      <c r="S1907" s="39" t="e">
        <f t="shared" si="353"/>
        <v>#REF!</v>
      </c>
    </row>
    <row r="1908" spans="1:19" x14ac:dyDescent="0.25">
      <c r="A1908" s="2"/>
      <c r="C1908">
        <f t="shared" si="354"/>
        <v>0</v>
      </c>
      <c r="D1908" s="32" t="e">
        <f t="shared" si="355"/>
        <v>#N/A</v>
      </c>
      <c r="E1908" s="32" t="e">
        <f>Basic!#REF!</f>
        <v>#REF!</v>
      </c>
      <c r="F1908" s="40"/>
      <c r="G1908" s="80">
        <f>IFERROR(VLOOKUP(A1908,HistData!Y:Z,2,FALSE)/100,G1907)</f>
        <v>0.19510000000000002</v>
      </c>
      <c r="H1908" s="80" t="str">
        <f>_xll.BDH($B$1,"IVOL_MONEYNESS",A1908,A1908,"IVOL_MATURITY=MATURITY_1STM","IVOL_MONEYNESS_LEVEL=MONEY_LVL_100_","DTS=H","FACTOR=.01","DAYS=W")</f>
        <v>#N/A Start Date</v>
      </c>
      <c r="I1908" s="81" t="str">
        <f t="shared" si="356"/>
        <v>#N/A Start Date</v>
      </c>
      <c r="J1908" s="34" t="e">
        <f t="shared" si="348"/>
        <v>#REF!</v>
      </c>
      <c r="K1908" s="35" t="e">
        <f t="shared" si="349"/>
        <v>#VALUE!</v>
      </c>
      <c r="L1908" s="35" t="e">
        <f t="shared" si="350"/>
        <v>#REF!</v>
      </c>
      <c r="M1908" s="35" t="e">
        <f t="shared" si="357"/>
        <v>#REF!</v>
      </c>
      <c r="N1908" s="35" t="e">
        <f t="shared" si="358"/>
        <v>#REF!</v>
      </c>
      <c r="O1908" s="36" t="e">
        <f t="shared" si="359"/>
        <v>#REF!</v>
      </c>
      <c r="Q1908" s="37">
        <f t="shared" si="351"/>
        <v>0</v>
      </c>
      <c r="R1908" s="38" t="e">
        <f t="shared" si="352"/>
        <v>#REF!</v>
      </c>
      <c r="S1908" s="39" t="e">
        <f t="shared" si="353"/>
        <v>#REF!</v>
      </c>
    </row>
    <row r="1909" spans="1:19" x14ac:dyDescent="0.25">
      <c r="A1909" s="2"/>
      <c r="C1909">
        <f t="shared" si="354"/>
        <v>0</v>
      </c>
      <c r="D1909" s="32" t="e">
        <f t="shared" si="355"/>
        <v>#N/A</v>
      </c>
      <c r="E1909" s="32" t="e">
        <f>Basic!#REF!</f>
        <v>#REF!</v>
      </c>
      <c r="F1909" s="40"/>
      <c r="G1909" s="80">
        <f>IFERROR(VLOOKUP(A1909,HistData!Y:Z,2,FALSE)/100,G1908)</f>
        <v>0.19510000000000002</v>
      </c>
      <c r="H1909" s="80" t="str">
        <f>_xll.BDH($B$1,"IVOL_MONEYNESS",A1909,A1909,"IVOL_MATURITY=MATURITY_1STM","IVOL_MONEYNESS_LEVEL=MONEY_LVL_100_","DTS=H","FACTOR=.01","DAYS=W")</f>
        <v>#N/A Start Date</v>
      </c>
      <c r="I1909" s="81" t="str">
        <f t="shared" si="356"/>
        <v>#N/A Start Date</v>
      </c>
      <c r="J1909" s="34" t="e">
        <f t="shared" si="348"/>
        <v>#REF!</v>
      </c>
      <c r="K1909" s="35" t="e">
        <f t="shared" si="349"/>
        <v>#VALUE!</v>
      </c>
      <c r="L1909" s="35" t="e">
        <f t="shared" si="350"/>
        <v>#REF!</v>
      </c>
      <c r="M1909" s="35" t="e">
        <f t="shared" si="357"/>
        <v>#REF!</v>
      </c>
      <c r="N1909" s="35" t="e">
        <f t="shared" si="358"/>
        <v>#REF!</v>
      </c>
      <c r="O1909" s="36" t="e">
        <f t="shared" si="359"/>
        <v>#REF!</v>
      </c>
      <c r="Q1909" s="37">
        <f t="shared" si="351"/>
        <v>0</v>
      </c>
      <c r="R1909" s="38" t="e">
        <f t="shared" si="352"/>
        <v>#REF!</v>
      </c>
      <c r="S1909" s="39" t="e">
        <f t="shared" si="353"/>
        <v>#REF!</v>
      </c>
    </row>
    <row r="1910" spans="1:19" x14ac:dyDescent="0.25">
      <c r="A1910" s="2"/>
      <c r="C1910">
        <f t="shared" si="354"/>
        <v>0</v>
      </c>
      <c r="D1910" s="32" t="e">
        <f t="shared" si="355"/>
        <v>#N/A</v>
      </c>
      <c r="E1910" s="32" t="e">
        <f>Basic!#REF!</f>
        <v>#REF!</v>
      </c>
      <c r="F1910" s="40"/>
      <c r="G1910" s="80">
        <f>IFERROR(VLOOKUP(A1910,HistData!Y:Z,2,FALSE)/100,G1909)</f>
        <v>0.19510000000000002</v>
      </c>
      <c r="H1910" s="80" t="str">
        <f>_xll.BDH($B$1,"IVOL_MONEYNESS",A1910,A1910,"IVOL_MATURITY=MATURITY_1STM","IVOL_MONEYNESS_LEVEL=MONEY_LVL_100_","DTS=H","FACTOR=.01","DAYS=W")</f>
        <v>#N/A Start Date</v>
      </c>
      <c r="I1910" s="81" t="str">
        <f t="shared" si="356"/>
        <v>#N/A Start Date</v>
      </c>
      <c r="J1910" s="34" t="e">
        <f t="shared" si="348"/>
        <v>#REF!</v>
      </c>
      <c r="K1910" s="35" t="e">
        <f t="shared" si="349"/>
        <v>#VALUE!</v>
      </c>
      <c r="L1910" s="35" t="e">
        <f t="shared" si="350"/>
        <v>#REF!</v>
      </c>
      <c r="M1910" s="35" t="e">
        <f t="shared" si="357"/>
        <v>#REF!</v>
      </c>
      <c r="N1910" s="35" t="e">
        <f t="shared" si="358"/>
        <v>#REF!</v>
      </c>
      <c r="O1910" s="36" t="e">
        <f t="shared" si="359"/>
        <v>#REF!</v>
      </c>
      <c r="Q1910" s="37">
        <f t="shared" si="351"/>
        <v>0</v>
      </c>
      <c r="R1910" s="38" t="e">
        <f t="shared" si="352"/>
        <v>#REF!</v>
      </c>
      <c r="S1910" s="39" t="e">
        <f t="shared" si="353"/>
        <v>#REF!</v>
      </c>
    </row>
    <row r="1911" spans="1:19" x14ac:dyDescent="0.25">
      <c r="A1911" s="2"/>
      <c r="C1911">
        <f t="shared" si="354"/>
        <v>0</v>
      </c>
      <c r="D1911" s="32" t="e">
        <f t="shared" si="355"/>
        <v>#N/A</v>
      </c>
      <c r="E1911" s="32" t="e">
        <f>Basic!#REF!</f>
        <v>#REF!</v>
      </c>
      <c r="F1911" s="40"/>
      <c r="G1911" s="80">
        <f>IFERROR(VLOOKUP(A1911,HistData!Y:Z,2,FALSE)/100,G1910)</f>
        <v>0.19510000000000002</v>
      </c>
      <c r="H1911" s="80" t="str">
        <f>_xll.BDH($B$1,"IVOL_MONEYNESS",A1911,A1911,"IVOL_MATURITY=MATURITY_1STM","IVOL_MONEYNESS_LEVEL=MONEY_LVL_100_","DTS=H","FACTOR=.01","DAYS=W")</f>
        <v>#N/A Start Date</v>
      </c>
      <c r="I1911" s="81" t="str">
        <f t="shared" si="356"/>
        <v>#N/A Start Date</v>
      </c>
      <c r="J1911" s="34" t="e">
        <f t="shared" si="348"/>
        <v>#REF!</v>
      </c>
      <c r="K1911" s="35" t="e">
        <f t="shared" si="349"/>
        <v>#VALUE!</v>
      </c>
      <c r="L1911" s="35" t="e">
        <f t="shared" si="350"/>
        <v>#REF!</v>
      </c>
      <c r="M1911" s="35" t="e">
        <f t="shared" si="357"/>
        <v>#REF!</v>
      </c>
      <c r="N1911" s="35" t="e">
        <f t="shared" si="358"/>
        <v>#REF!</v>
      </c>
      <c r="O1911" s="36" t="e">
        <f t="shared" si="359"/>
        <v>#REF!</v>
      </c>
      <c r="Q1911" s="37">
        <f t="shared" si="351"/>
        <v>0</v>
      </c>
      <c r="R1911" s="38" t="e">
        <f t="shared" si="352"/>
        <v>#REF!</v>
      </c>
      <c r="S1911" s="39" t="e">
        <f t="shared" si="353"/>
        <v>#REF!</v>
      </c>
    </row>
    <row r="1912" spans="1:19" x14ac:dyDescent="0.25">
      <c r="A1912" s="2"/>
      <c r="C1912">
        <f t="shared" si="354"/>
        <v>0</v>
      </c>
      <c r="D1912" s="32" t="e">
        <f t="shared" si="355"/>
        <v>#N/A</v>
      </c>
      <c r="E1912" s="32" t="e">
        <f>Basic!#REF!</f>
        <v>#REF!</v>
      </c>
      <c r="F1912" s="40"/>
      <c r="G1912" s="80">
        <f>IFERROR(VLOOKUP(A1912,HistData!Y:Z,2,FALSE)/100,G1911)</f>
        <v>0.19510000000000002</v>
      </c>
      <c r="H1912" s="80" t="str">
        <f>_xll.BDH($B$1,"IVOL_MONEYNESS",A1912,A1912,"IVOL_MATURITY=MATURITY_1STM","IVOL_MONEYNESS_LEVEL=MONEY_LVL_100_","DTS=H","FACTOR=.01","DAYS=W")</f>
        <v>#N/A Start Date</v>
      </c>
      <c r="I1912" s="81" t="str">
        <f t="shared" si="356"/>
        <v>#N/A Start Date</v>
      </c>
      <c r="J1912" s="34" t="e">
        <f t="shared" si="348"/>
        <v>#REF!</v>
      </c>
      <c r="K1912" s="35" t="e">
        <f t="shared" si="349"/>
        <v>#VALUE!</v>
      </c>
      <c r="L1912" s="35" t="e">
        <f t="shared" si="350"/>
        <v>#REF!</v>
      </c>
      <c r="M1912" s="35" t="e">
        <f t="shared" si="357"/>
        <v>#REF!</v>
      </c>
      <c r="N1912" s="35" t="e">
        <f t="shared" si="358"/>
        <v>#REF!</v>
      </c>
      <c r="O1912" s="36" t="e">
        <f t="shared" si="359"/>
        <v>#REF!</v>
      </c>
      <c r="Q1912" s="37">
        <f t="shared" si="351"/>
        <v>0</v>
      </c>
      <c r="R1912" s="38" t="e">
        <f t="shared" si="352"/>
        <v>#REF!</v>
      </c>
      <c r="S1912" s="39" t="e">
        <f t="shared" si="353"/>
        <v>#REF!</v>
      </c>
    </row>
    <row r="1913" spans="1:19" x14ac:dyDescent="0.25">
      <c r="A1913" s="2"/>
      <c r="C1913">
        <f t="shared" si="354"/>
        <v>0</v>
      </c>
      <c r="D1913" s="32" t="e">
        <f t="shared" si="355"/>
        <v>#N/A</v>
      </c>
      <c r="E1913" s="32" t="e">
        <f>Basic!#REF!</f>
        <v>#REF!</v>
      </c>
      <c r="F1913" s="40"/>
      <c r="G1913" s="80">
        <f>IFERROR(VLOOKUP(A1913,HistData!Y:Z,2,FALSE)/100,G1912)</f>
        <v>0.19510000000000002</v>
      </c>
      <c r="H1913" s="80" t="str">
        <f>_xll.BDH($B$1,"IVOL_MONEYNESS",A1913,A1913,"IVOL_MATURITY=MATURITY_1STM","IVOL_MONEYNESS_LEVEL=MONEY_LVL_100_","DTS=H","FACTOR=.01","DAYS=W")</f>
        <v>#N/A Start Date</v>
      </c>
      <c r="I1913" s="81" t="str">
        <f t="shared" si="356"/>
        <v>#N/A Start Date</v>
      </c>
      <c r="J1913" s="34" t="e">
        <f t="shared" si="348"/>
        <v>#REF!</v>
      </c>
      <c r="K1913" s="35" t="e">
        <f t="shared" si="349"/>
        <v>#VALUE!</v>
      </c>
      <c r="L1913" s="35" t="e">
        <f t="shared" si="350"/>
        <v>#REF!</v>
      </c>
      <c r="M1913" s="35" t="e">
        <f t="shared" si="357"/>
        <v>#REF!</v>
      </c>
      <c r="N1913" s="35" t="e">
        <f t="shared" si="358"/>
        <v>#REF!</v>
      </c>
      <c r="O1913" s="36" t="e">
        <f t="shared" si="359"/>
        <v>#REF!</v>
      </c>
      <c r="Q1913" s="37">
        <f t="shared" si="351"/>
        <v>0</v>
      </c>
      <c r="R1913" s="38" t="e">
        <f t="shared" si="352"/>
        <v>#REF!</v>
      </c>
      <c r="S1913" s="39" t="e">
        <f t="shared" si="353"/>
        <v>#REF!</v>
      </c>
    </row>
    <row r="1914" spans="1:19" x14ac:dyDescent="0.25">
      <c r="A1914" s="2"/>
      <c r="C1914">
        <f t="shared" si="354"/>
        <v>0</v>
      </c>
      <c r="D1914" s="32" t="e">
        <f t="shared" si="355"/>
        <v>#N/A</v>
      </c>
      <c r="E1914" s="32" t="e">
        <f>Basic!#REF!</f>
        <v>#REF!</v>
      </c>
      <c r="F1914" s="40"/>
      <c r="G1914" s="80">
        <f>IFERROR(VLOOKUP(A1914,HistData!Y:Z,2,FALSE)/100,G1913)</f>
        <v>0.19510000000000002</v>
      </c>
      <c r="H1914" s="80" t="str">
        <f>_xll.BDH($B$1,"IVOL_MONEYNESS",A1914,A1914,"IVOL_MATURITY=MATURITY_1STM","IVOL_MONEYNESS_LEVEL=MONEY_LVL_100_","DTS=H","FACTOR=.01","DAYS=W")</f>
        <v>#N/A Start Date</v>
      </c>
      <c r="I1914" s="81" t="str">
        <f t="shared" si="356"/>
        <v>#N/A Start Date</v>
      </c>
      <c r="J1914" s="34" t="e">
        <f t="shared" si="348"/>
        <v>#REF!</v>
      </c>
      <c r="K1914" s="35" t="e">
        <f t="shared" si="349"/>
        <v>#VALUE!</v>
      </c>
      <c r="L1914" s="35" t="e">
        <f t="shared" si="350"/>
        <v>#REF!</v>
      </c>
      <c r="M1914" s="35" t="e">
        <f t="shared" si="357"/>
        <v>#REF!</v>
      </c>
      <c r="N1914" s="35" t="e">
        <f t="shared" si="358"/>
        <v>#REF!</v>
      </c>
      <c r="O1914" s="36" t="e">
        <f t="shared" si="359"/>
        <v>#REF!</v>
      </c>
      <c r="Q1914" s="37">
        <f t="shared" si="351"/>
        <v>0</v>
      </c>
      <c r="R1914" s="38" t="e">
        <f t="shared" si="352"/>
        <v>#REF!</v>
      </c>
      <c r="S1914" s="39" t="e">
        <f t="shared" si="353"/>
        <v>#REF!</v>
      </c>
    </row>
    <row r="1915" spans="1:19" x14ac:dyDescent="0.25">
      <c r="A1915" s="2"/>
      <c r="C1915">
        <f t="shared" si="354"/>
        <v>0</v>
      </c>
      <c r="D1915" s="32" t="e">
        <f t="shared" si="355"/>
        <v>#N/A</v>
      </c>
      <c r="E1915" s="32" t="e">
        <f>Basic!#REF!</f>
        <v>#REF!</v>
      </c>
      <c r="F1915" s="40"/>
      <c r="G1915" s="80">
        <f>IFERROR(VLOOKUP(A1915,HistData!Y:Z,2,FALSE)/100,G1914)</f>
        <v>0.19510000000000002</v>
      </c>
      <c r="H1915" s="80" t="str">
        <f>_xll.BDH($B$1,"IVOL_MONEYNESS",A1915,A1915,"IVOL_MATURITY=MATURITY_1STM","IVOL_MONEYNESS_LEVEL=MONEY_LVL_100_","DTS=H","FACTOR=.01","DAYS=W")</f>
        <v>#N/A Start Date</v>
      </c>
      <c r="I1915" s="81" t="str">
        <f t="shared" si="356"/>
        <v>#N/A Start Date</v>
      </c>
      <c r="J1915" s="34" t="e">
        <f t="shared" si="348"/>
        <v>#REF!</v>
      </c>
      <c r="K1915" s="35" t="e">
        <f t="shared" si="349"/>
        <v>#VALUE!</v>
      </c>
      <c r="L1915" s="35" t="e">
        <f t="shared" si="350"/>
        <v>#REF!</v>
      </c>
      <c r="M1915" s="35" t="e">
        <f t="shared" si="357"/>
        <v>#REF!</v>
      </c>
      <c r="N1915" s="35" t="e">
        <f t="shared" si="358"/>
        <v>#REF!</v>
      </c>
      <c r="O1915" s="36" t="e">
        <f t="shared" si="359"/>
        <v>#REF!</v>
      </c>
      <c r="Q1915" s="37">
        <f t="shared" si="351"/>
        <v>0</v>
      </c>
      <c r="R1915" s="38" t="e">
        <f t="shared" si="352"/>
        <v>#REF!</v>
      </c>
      <c r="S1915" s="39" t="e">
        <f t="shared" si="353"/>
        <v>#REF!</v>
      </c>
    </row>
    <row r="1916" spans="1:19" x14ac:dyDescent="0.25">
      <c r="A1916" s="2"/>
      <c r="C1916">
        <f t="shared" si="354"/>
        <v>0</v>
      </c>
      <c r="D1916" s="32" t="e">
        <f t="shared" si="355"/>
        <v>#N/A</v>
      </c>
      <c r="E1916" s="32" t="e">
        <f>Basic!#REF!</f>
        <v>#REF!</v>
      </c>
      <c r="F1916" s="40"/>
      <c r="G1916" s="80">
        <f>IFERROR(VLOOKUP(A1916,HistData!Y:Z,2,FALSE)/100,G1915)</f>
        <v>0.19510000000000002</v>
      </c>
      <c r="H1916" s="80" t="str">
        <f>_xll.BDH($B$1,"IVOL_MONEYNESS",A1916,A1916,"IVOL_MATURITY=MATURITY_1STM","IVOL_MONEYNESS_LEVEL=MONEY_LVL_100_","DTS=H","FACTOR=.01","DAYS=W")</f>
        <v>#N/A Start Date</v>
      </c>
      <c r="I1916" s="81" t="str">
        <f t="shared" si="356"/>
        <v>#N/A Start Date</v>
      </c>
      <c r="J1916" s="34" t="e">
        <f t="shared" si="348"/>
        <v>#REF!</v>
      </c>
      <c r="K1916" s="35" t="e">
        <f t="shared" si="349"/>
        <v>#VALUE!</v>
      </c>
      <c r="L1916" s="35" t="e">
        <f t="shared" si="350"/>
        <v>#REF!</v>
      </c>
      <c r="M1916" s="35" t="e">
        <f t="shared" si="357"/>
        <v>#REF!</v>
      </c>
      <c r="N1916" s="35" t="e">
        <f t="shared" si="358"/>
        <v>#REF!</v>
      </c>
      <c r="O1916" s="36" t="e">
        <f t="shared" si="359"/>
        <v>#REF!</v>
      </c>
      <c r="Q1916" s="37">
        <f t="shared" si="351"/>
        <v>0</v>
      </c>
      <c r="R1916" s="38" t="e">
        <f t="shared" si="352"/>
        <v>#REF!</v>
      </c>
      <c r="S1916" s="39" t="e">
        <f t="shared" si="353"/>
        <v>#REF!</v>
      </c>
    </row>
    <row r="1917" spans="1:19" x14ac:dyDescent="0.25">
      <c r="A1917" s="2"/>
      <c r="C1917">
        <f t="shared" si="354"/>
        <v>0</v>
      </c>
      <c r="D1917" s="32" t="e">
        <f t="shared" si="355"/>
        <v>#N/A</v>
      </c>
      <c r="E1917" s="32" t="e">
        <f>Basic!#REF!</f>
        <v>#REF!</v>
      </c>
      <c r="F1917" s="40"/>
      <c r="G1917" s="80">
        <f>IFERROR(VLOOKUP(A1917,HistData!Y:Z,2,FALSE)/100,G1916)</f>
        <v>0.19510000000000002</v>
      </c>
      <c r="H1917" s="80" t="str">
        <f>_xll.BDH($B$1,"IVOL_MONEYNESS",A1917,A1917,"IVOL_MATURITY=MATURITY_1STM","IVOL_MONEYNESS_LEVEL=MONEY_LVL_100_","DTS=H","FACTOR=.01","DAYS=W")</f>
        <v>#N/A Start Date</v>
      </c>
      <c r="I1917" s="81" t="str">
        <f t="shared" si="356"/>
        <v>#N/A Start Date</v>
      </c>
      <c r="J1917" s="34" t="e">
        <f t="shared" si="348"/>
        <v>#REF!</v>
      </c>
      <c r="K1917" s="35" t="e">
        <f t="shared" si="349"/>
        <v>#VALUE!</v>
      </c>
      <c r="L1917" s="35" t="e">
        <f t="shared" si="350"/>
        <v>#REF!</v>
      </c>
      <c r="M1917" s="35" t="e">
        <f t="shared" si="357"/>
        <v>#REF!</v>
      </c>
      <c r="N1917" s="35" t="e">
        <f t="shared" si="358"/>
        <v>#REF!</v>
      </c>
      <c r="O1917" s="36" t="e">
        <f t="shared" si="359"/>
        <v>#REF!</v>
      </c>
      <c r="Q1917" s="37">
        <f t="shared" si="351"/>
        <v>0</v>
      </c>
      <c r="R1917" s="38" t="e">
        <f t="shared" si="352"/>
        <v>#REF!</v>
      </c>
      <c r="S1917" s="39" t="e">
        <f t="shared" si="353"/>
        <v>#REF!</v>
      </c>
    </row>
    <row r="1918" spans="1:19" x14ac:dyDescent="0.25">
      <c r="A1918" s="2"/>
      <c r="C1918">
        <f t="shared" si="354"/>
        <v>0</v>
      </c>
      <c r="D1918" s="32" t="e">
        <f t="shared" si="355"/>
        <v>#N/A</v>
      </c>
      <c r="E1918" s="32" t="e">
        <f>Basic!#REF!</f>
        <v>#REF!</v>
      </c>
      <c r="F1918" s="40"/>
      <c r="G1918" s="80">
        <f>IFERROR(VLOOKUP(A1918,HistData!Y:Z,2,FALSE)/100,G1917)</f>
        <v>0.19510000000000002</v>
      </c>
      <c r="H1918" s="80" t="str">
        <f>_xll.BDH($B$1,"IVOL_MONEYNESS",A1918,A1918,"IVOL_MATURITY=MATURITY_1STM","IVOL_MONEYNESS_LEVEL=MONEY_LVL_100_","DTS=H","FACTOR=.01","DAYS=W")</f>
        <v>#N/A Start Date</v>
      </c>
      <c r="I1918" s="81" t="str">
        <f t="shared" si="356"/>
        <v>#N/A Start Date</v>
      </c>
      <c r="J1918" s="34" t="e">
        <f t="shared" si="348"/>
        <v>#REF!</v>
      </c>
      <c r="K1918" s="35" t="e">
        <f t="shared" si="349"/>
        <v>#VALUE!</v>
      </c>
      <c r="L1918" s="35" t="e">
        <f t="shared" si="350"/>
        <v>#REF!</v>
      </c>
      <c r="M1918" s="35" t="e">
        <f t="shared" si="357"/>
        <v>#REF!</v>
      </c>
      <c r="N1918" s="35" t="e">
        <f t="shared" si="358"/>
        <v>#REF!</v>
      </c>
      <c r="O1918" s="36" t="e">
        <f t="shared" si="359"/>
        <v>#REF!</v>
      </c>
      <c r="Q1918" s="37">
        <f t="shared" si="351"/>
        <v>0</v>
      </c>
      <c r="R1918" s="38" t="e">
        <f t="shared" si="352"/>
        <v>#REF!</v>
      </c>
      <c r="S1918" s="39" t="e">
        <f t="shared" si="353"/>
        <v>#REF!</v>
      </c>
    </row>
    <row r="1919" spans="1:19" x14ac:dyDescent="0.25">
      <c r="A1919" s="2"/>
      <c r="C1919">
        <f t="shared" si="354"/>
        <v>0</v>
      </c>
      <c r="D1919" s="32" t="e">
        <f t="shared" si="355"/>
        <v>#N/A</v>
      </c>
      <c r="E1919" s="32" t="e">
        <f>Basic!#REF!</f>
        <v>#REF!</v>
      </c>
      <c r="F1919" s="40"/>
      <c r="G1919" s="80">
        <f>IFERROR(VLOOKUP(A1919,HistData!Y:Z,2,FALSE)/100,G1918)</f>
        <v>0.19510000000000002</v>
      </c>
      <c r="H1919" s="80" t="str">
        <f>_xll.BDH($B$1,"IVOL_MONEYNESS",A1919,A1919,"IVOL_MATURITY=MATURITY_1STM","IVOL_MONEYNESS_LEVEL=MONEY_LVL_100_","DTS=H","FACTOR=.01","DAYS=W")</f>
        <v>#N/A Start Date</v>
      </c>
      <c r="I1919" s="81" t="str">
        <f t="shared" si="356"/>
        <v>#N/A Start Date</v>
      </c>
      <c r="J1919" s="34" t="e">
        <f t="shared" si="348"/>
        <v>#REF!</v>
      </c>
      <c r="K1919" s="35" t="e">
        <f t="shared" si="349"/>
        <v>#VALUE!</v>
      </c>
      <c r="L1919" s="35" t="e">
        <f t="shared" si="350"/>
        <v>#REF!</v>
      </c>
      <c r="M1919" s="35" t="e">
        <f t="shared" si="357"/>
        <v>#REF!</v>
      </c>
      <c r="N1919" s="35" t="e">
        <f t="shared" si="358"/>
        <v>#REF!</v>
      </c>
      <c r="O1919" s="36" t="e">
        <f t="shared" si="359"/>
        <v>#REF!</v>
      </c>
      <c r="Q1919" s="37">
        <f t="shared" si="351"/>
        <v>0</v>
      </c>
      <c r="R1919" s="38" t="e">
        <f t="shared" si="352"/>
        <v>#REF!</v>
      </c>
      <c r="S1919" s="39" t="e">
        <f t="shared" si="353"/>
        <v>#REF!</v>
      </c>
    </row>
    <row r="1920" spans="1:19" x14ac:dyDescent="0.25">
      <c r="A1920" s="2"/>
      <c r="C1920">
        <f t="shared" si="354"/>
        <v>0</v>
      </c>
      <c r="D1920" s="32" t="e">
        <f t="shared" si="355"/>
        <v>#N/A</v>
      </c>
      <c r="E1920" s="32" t="e">
        <f>Basic!#REF!</f>
        <v>#REF!</v>
      </c>
      <c r="F1920" s="40"/>
      <c r="G1920" s="80">
        <f>IFERROR(VLOOKUP(A1920,HistData!Y:Z,2,FALSE)/100,G1919)</f>
        <v>0.19510000000000002</v>
      </c>
      <c r="H1920" s="80" t="str">
        <f>_xll.BDH($B$1,"IVOL_MONEYNESS",A1920,A1920,"IVOL_MATURITY=MATURITY_1STM","IVOL_MONEYNESS_LEVEL=MONEY_LVL_100_","DTS=H","FACTOR=.01","DAYS=W")</f>
        <v>#N/A Start Date</v>
      </c>
      <c r="I1920" s="81" t="str">
        <f t="shared" si="356"/>
        <v>#N/A Start Date</v>
      </c>
      <c r="J1920" s="34" t="e">
        <f t="shared" si="348"/>
        <v>#REF!</v>
      </c>
      <c r="K1920" s="35" t="e">
        <f t="shared" si="349"/>
        <v>#VALUE!</v>
      </c>
      <c r="L1920" s="35" t="e">
        <f t="shared" si="350"/>
        <v>#REF!</v>
      </c>
      <c r="M1920" s="35" t="e">
        <f t="shared" si="357"/>
        <v>#REF!</v>
      </c>
      <c r="N1920" s="35" t="e">
        <f t="shared" si="358"/>
        <v>#REF!</v>
      </c>
      <c r="O1920" s="36" t="e">
        <f t="shared" si="359"/>
        <v>#REF!</v>
      </c>
      <c r="Q1920" s="37">
        <f t="shared" si="351"/>
        <v>0</v>
      </c>
      <c r="R1920" s="38" t="e">
        <f t="shared" si="352"/>
        <v>#REF!</v>
      </c>
      <c r="S1920" s="39" t="e">
        <f t="shared" si="353"/>
        <v>#REF!</v>
      </c>
    </row>
    <row r="1921" spans="1:19" x14ac:dyDescent="0.25">
      <c r="A1921" s="2"/>
      <c r="C1921">
        <f t="shared" si="354"/>
        <v>0</v>
      </c>
      <c r="D1921" s="32" t="e">
        <f t="shared" si="355"/>
        <v>#N/A</v>
      </c>
      <c r="E1921" s="32" t="e">
        <f>Basic!#REF!</f>
        <v>#REF!</v>
      </c>
      <c r="F1921" s="40"/>
      <c r="G1921" s="80">
        <f>IFERROR(VLOOKUP(A1921,HistData!Y:Z,2,FALSE)/100,G1920)</f>
        <v>0.19510000000000002</v>
      </c>
      <c r="H1921" s="80" t="str">
        <f>_xll.BDH($B$1,"IVOL_MONEYNESS",A1921,A1921,"IVOL_MATURITY=MATURITY_1STM","IVOL_MONEYNESS_LEVEL=MONEY_LVL_100_","DTS=H","FACTOR=.01","DAYS=W")</f>
        <v>#N/A Start Date</v>
      </c>
      <c r="I1921" s="81" t="str">
        <f t="shared" si="356"/>
        <v>#N/A Start Date</v>
      </c>
      <c r="J1921" s="34" t="e">
        <f t="shared" si="348"/>
        <v>#REF!</v>
      </c>
      <c r="K1921" s="35" t="e">
        <f t="shared" si="349"/>
        <v>#VALUE!</v>
      </c>
      <c r="L1921" s="35" t="e">
        <f t="shared" si="350"/>
        <v>#REF!</v>
      </c>
      <c r="M1921" s="35" t="e">
        <f t="shared" si="357"/>
        <v>#REF!</v>
      </c>
      <c r="N1921" s="35" t="e">
        <f t="shared" si="358"/>
        <v>#REF!</v>
      </c>
      <c r="O1921" s="36" t="e">
        <f t="shared" si="359"/>
        <v>#REF!</v>
      </c>
      <c r="Q1921" s="37">
        <f t="shared" si="351"/>
        <v>0</v>
      </c>
      <c r="R1921" s="38" t="e">
        <f t="shared" si="352"/>
        <v>#REF!</v>
      </c>
      <c r="S1921" s="39" t="e">
        <f t="shared" si="353"/>
        <v>#REF!</v>
      </c>
    </row>
    <row r="1922" spans="1:19" x14ac:dyDescent="0.25">
      <c r="A1922" s="2"/>
      <c r="C1922">
        <f t="shared" si="354"/>
        <v>0</v>
      </c>
      <c r="D1922" s="32" t="e">
        <f t="shared" si="355"/>
        <v>#N/A</v>
      </c>
      <c r="E1922" s="32" t="e">
        <f>Basic!#REF!</f>
        <v>#REF!</v>
      </c>
      <c r="F1922" s="40"/>
      <c r="G1922" s="80">
        <f>IFERROR(VLOOKUP(A1922,HistData!Y:Z,2,FALSE)/100,G1921)</f>
        <v>0.19510000000000002</v>
      </c>
      <c r="H1922" s="80" t="str">
        <f>_xll.BDH($B$1,"IVOL_MONEYNESS",A1922,A1922,"IVOL_MATURITY=MATURITY_1STM","IVOL_MONEYNESS_LEVEL=MONEY_LVL_100_","DTS=H","FACTOR=.01","DAYS=W")</f>
        <v>#N/A Start Date</v>
      </c>
      <c r="I1922" s="81" t="str">
        <f t="shared" si="356"/>
        <v>#N/A Start Date</v>
      </c>
      <c r="J1922" s="34" t="e">
        <f t="shared" si="348"/>
        <v>#REF!</v>
      </c>
      <c r="K1922" s="35" t="e">
        <f t="shared" si="349"/>
        <v>#VALUE!</v>
      </c>
      <c r="L1922" s="35" t="e">
        <f t="shared" si="350"/>
        <v>#REF!</v>
      </c>
      <c r="M1922" s="35" t="e">
        <f t="shared" si="357"/>
        <v>#REF!</v>
      </c>
      <c r="N1922" s="35" t="e">
        <f t="shared" si="358"/>
        <v>#REF!</v>
      </c>
      <c r="O1922" s="36" t="e">
        <f t="shared" si="359"/>
        <v>#REF!</v>
      </c>
      <c r="Q1922" s="37">
        <f t="shared" si="351"/>
        <v>0</v>
      </c>
      <c r="R1922" s="38" t="e">
        <f t="shared" si="352"/>
        <v>#REF!</v>
      </c>
      <c r="S1922" s="39" t="e">
        <f t="shared" si="353"/>
        <v>#REF!</v>
      </c>
    </row>
    <row r="1923" spans="1:19" x14ac:dyDescent="0.25">
      <c r="A1923" s="2"/>
      <c r="C1923">
        <f t="shared" si="354"/>
        <v>0</v>
      </c>
      <c r="D1923" s="32" t="e">
        <f t="shared" si="355"/>
        <v>#N/A</v>
      </c>
      <c r="E1923" s="32" t="e">
        <f>Basic!#REF!</f>
        <v>#REF!</v>
      </c>
      <c r="F1923" s="40"/>
      <c r="G1923" s="80">
        <f>IFERROR(VLOOKUP(A1923,HistData!Y:Z,2,FALSE)/100,G1922)</f>
        <v>0.19510000000000002</v>
      </c>
      <c r="H1923" s="80" t="str">
        <f>_xll.BDH($B$1,"IVOL_MONEYNESS",A1923,A1923,"IVOL_MATURITY=MATURITY_1STM","IVOL_MONEYNESS_LEVEL=MONEY_LVL_100_","DTS=H","FACTOR=.01","DAYS=W")</f>
        <v>#N/A Start Date</v>
      </c>
      <c r="I1923" s="81" t="str">
        <f t="shared" si="356"/>
        <v>#N/A Start Date</v>
      </c>
      <c r="J1923" s="34" t="e">
        <f t="shared" si="348"/>
        <v>#REF!</v>
      </c>
      <c r="K1923" s="35" t="e">
        <f t="shared" si="349"/>
        <v>#VALUE!</v>
      </c>
      <c r="L1923" s="35" t="e">
        <f t="shared" si="350"/>
        <v>#REF!</v>
      </c>
      <c r="M1923" s="35" t="e">
        <f t="shared" si="357"/>
        <v>#REF!</v>
      </c>
      <c r="N1923" s="35" t="e">
        <f t="shared" si="358"/>
        <v>#REF!</v>
      </c>
      <c r="O1923" s="36" t="e">
        <f t="shared" si="359"/>
        <v>#REF!</v>
      </c>
      <c r="Q1923" s="37">
        <f t="shared" si="351"/>
        <v>0</v>
      </c>
      <c r="R1923" s="38" t="e">
        <f t="shared" si="352"/>
        <v>#REF!</v>
      </c>
      <c r="S1923" s="39" t="e">
        <f t="shared" si="353"/>
        <v>#REF!</v>
      </c>
    </row>
    <row r="1924" spans="1:19" x14ac:dyDescent="0.25">
      <c r="A1924" s="2"/>
      <c r="C1924">
        <f t="shared" si="354"/>
        <v>0</v>
      </c>
      <c r="D1924" s="32" t="e">
        <f t="shared" si="355"/>
        <v>#N/A</v>
      </c>
      <c r="E1924" s="32" t="e">
        <f>Basic!#REF!</f>
        <v>#REF!</v>
      </c>
      <c r="F1924" s="40"/>
      <c r="G1924" s="80">
        <f>IFERROR(VLOOKUP(A1924,HistData!Y:Z,2,FALSE)/100,G1923)</f>
        <v>0.19510000000000002</v>
      </c>
      <c r="H1924" s="80" t="str">
        <f>_xll.BDH($B$1,"IVOL_MONEYNESS",A1924,A1924,"IVOL_MATURITY=MATURITY_1STM","IVOL_MONEYNESS_LEVEL=MONEY_LVL_100_","DTS=H","FACTOR=.01","DAYS=W")</f>
        <v>#N/A Start Date</v>
      </c>
      <c r="I1924" s="81" t="str">
        <f t="shared" si="356"/>
        <v>#N/A Start Date</v>
      </c>
      <c r="J1924" s="34" t="e">
        <f t="shared" si="348"/>
        <v>#REF!</v>
      </c>
      <c r="K1924" s="35" t="e">
        <f t="shared" si="349"/>
        <v>#VALUE!</v>
      </c>
      <c r="L1924" s="35" t="e">
        <f t="shared" si="350"/>
        <v>#REF!</v>
      </c>
      <c r="M1924" s="35" t="e">
        <f t="shared" si="357"/>
        <v>#REF!</v>
      </c>
      <c r="N1924" s="35" t="e">
        <f t="shared" si="358"/>
        <v>#REF!</v>
      </c>
      <c r="O1924" s="36" t="e">
        <f t="shared" si="359"/>
        <v>#REF!</v>
      </c>
      <c r="Q1924" s="37">
        <f t="shared" si="351"/>
        <v>0</v>
      </c>
      <c r="R1924" s="38" t="e">
        <f t="shared" si="352"/>
        <v>#REF!</v>
      </c>
      <c r="S1924" s="39" t="e">
        <f t="shared" si="353"/>
        <v>#REF!</v>
      </c>
    </row>
    <row r="1925" spans="1:19" x14ac:dyDescent="0.25">
      <c r="A1925" s="2"/>
      <c r="C1925">
        <f t="shared" si="354"/>
        <v>0</v>
      </c>
      <c r="D1925" s="32" t="e">
        <f t="shared" si="355"/>
        <v>#N/A</v>
      </c>
      <c r="E1925" s="32" t="e">
        <f>Basic!#REF!</f>
        <v>#REF!</v>
      </c>
      <c r="F1925" s="40"/>
      <c r="G1925" s="80">
        <f>IFERROR(VLOOKUP(A1925,HistData!Y:Z,2,FALSE)/100,G1924)</f>
        <v>0.19510000000000002</v>
      </c>
      <c r="H1925" s="80" t="str">
        <f>_xll.BDH($B$1,"IVOL_MONEYNESS",A1925,A1925,"IVOL_MATURITY=MATURITY_1STM","IVOL_MONEYNESS_LEVEL=MONEY_LVL_100_","DTS=H","FACTOR=.01","DAYS=W")</f>
        <v>#N/A Start Date</v>
      </c>
      <c r="I1925" s="81" t="str">
        <f t="shared" si="356"/>
        <v>#N/A Start Date</v>
      </c>
      <c r="J1925" s="34" t="e">
        <f t="shared" si="348"/>
        <v>#REF!</v>
      </c>
      <c r="K1925" s="35" t="e">
        <f t="shared" si="349"/>
        <v>#VALUE!</v>
      </c>
      <c r="L1925" s="35" t="e">
        <f t="shared" si="350"/>
        <v>#REF!</v>
      </c>
      <c r="M1925" s="35" t="e">
        <f t="shared" si="357"/>
        <v>#REF!</v>
      </c>
      <c r="N1925" s="35" t="e">
        <f t="shared" si="358"/>
        <v>#REF!</v>
      </c>
      <c r="O1925" s="36" t="e">
        <f t="shared" si="359"/>
        <v>#REF!</v>
      </c>
      <c r="Q1925" s="37">
        <f t="shared" si="351"/>
        <v>0</v>
      </c>
      <c r="R1925" s="38" t="e">
        <f t="shared" si="352"/>
        <v>#REF!</v>
      </c>
      <c r="S1925" s="39" t="e">
        <f t="shared" si="353"/>
        <v>#REF!</v>
      </c>
    </row>
    <row r="1926" spans="1:19" x14ac:dyDescent="0.25">
      <c r="A1926" s="2"/>
      <c r="C1926">
        <f t="shared" si="354"/>
        <v>0</v>
      </c>
      <c r="D1926" s="32" t="e">
        <f t="shared" si="355"/>
        <v>#N/A</v>
      </c>
      <c r="E1926" s="32" t="e">
        <f>Basic!#REF!</f>
        <v>#REF!</v>
      </c>
      <c r="F1926" s="40"/>
      <c r="G1926" s="80">
        <f>IFERROR(VLOOKUP(A1926,HistData!Y:Z,2,FALSE)/100,G1925)</f>
        <v>0.19510000000000002</v>
      </c>
      <c r="H1926" s="80" t="str">
        <f>_xll.BDH($B$1,"IVOL_MONEYNESS",A1926,A1926,"IVOL_MATURITY=MATURITY_1STM","IVOL_MONEYNESS_LEVEL=MONEY_LVL_100_","DTS=H","FACTOR=.01","DAYS=W")</f>
        <v>#N/A Start Date</v>
      </c>
      <c r="I1926" s="81" t="str">
        <f t="shared" si="356"/>
        <v>#N/A Start Date</v>
      </c>
      <c r="J1926" s="34" t="e">
        <f t="shared" ref="J1926:J1989" si="360">++E1926*EXP(-F1926*(D1926/365))</f>
        <v>#REF!</v>
      </c>
      <c r="K1926" s="35" t="e">
        <f t="shared" ref="K1926:K1989" si="361">+I1926*(D1926/365)^0.5</f>
        <v>#VALUE!</v>
      </c>
      <c r="L1926" s="35" t="e">
        <f t="shared" ref="L1926:L1989" si="362">++(LN(B1926/E1926)+(F1926+I1926*I1926/2)*(D1926/365))/(I1926*(D1926/365)^0.5)</f>
        <v>#REF!</v>
      </c>
      <c r="M1926" s="35" t="e">
        <f t="shared" si="357"/>
        <v>#REF!</v>
      </c>
      <c r="N1926" s="35" t="e">
        <f t="shared" si="358"/>
        <v>#REF!</v>
      </c>
      <c r="O1926" s="36" t="e">
        <f t="shared" si="359"/>
        <v>#REF!</v>
      </c>
      <c r="Q1926" s="37">
        <f t="shared" ref="Q1926:Q1989" si="363">A1926</f>
        <v>0</v>
      </c>
      <c r="R1926" s="38" t="e">
        <f t="shared" ref="R1926:R1989" si="364">+N1926*B1926-O1926</f>
        <v>#REF!</v>
      </c>
      <c r="S1926" s="39" t="e">
        <f t="shared" ref="S1926:S1989" si="365">+R1926+J1926-B1926</f>
        <v>#REF!</v>
      </c>
    </row>
    <row r="1927" spans="1:19" x14ac:dyDescent="0.25">
      <c r="A1927" s="2"/>
      <c r="C1927">
        <f t="shared" ref="C1927:C1990" si="366">IF(AND(DAY(A1927)&gt;=15,DAY(A1927)&lt;=21,WEEKDAY(A1927)-1=5),1,0)</f>
        <v>0</v>
      </c>
      <c r="D1927" s="32" t="e">
        <f t="shared" ref="D1927:D1990" si="367">MATCH(1,C1928:C1971,0)</f>
        <v>#N/A</v>
      </c>
      <c r="E1927" s="32" t="e">
        <f>Basic!#REF!</f>
        <v>#REF!</v>
      </c>
      <c r="F1927" s="40"/>
      <c r="G1927" s="80">
        <f>IFERROR(VLOOKUP(A1927,HistData!Y:Z,2,FALSE)/100,G1926)</f>
        <v>0.19510000000000002</v>
      </c>
      <c r="H1927" s="80" t="str">
        <f>_xll.BDH($B$1,"IVOL_MONEYNESS",A1927,A1927,"IVOL_MATURITY=MATURITY_1STM","IVOL_MONEYNESS_LEVEL=MONEY_LVL_100_","DTS=H","FACTOR=.01","DAYS=W")</f>
        <v>#N/A Start Date</v>
      </c>
      <c r="I1927" s="81" t="str">
        <f t="shared" ref="I1927:I1990" si="368">H1927</f>
        <v>#N/A Start Date</v>
      </c>
      <c r="J1927" s="34" t="e">
        <f t="shared" si="360"/>
        <v>#REF!</v>
      </c>
      <c r="K1927" s="35" t="e">
        <f t="shared" si="361"/>
        <v>#VALUE!</v>
      </c>
      <c r="L1927" s="35" t="e">
        <f t="shared" si="362"/>
        <v>#REF!</v>
      </c>
      <c r="M1927" s="35" t="e">
        <f t="shared" ref="M1927:M1990" si="369">+L1927-K1927</f>
        <v>#REF!</v>
      </c>
      <c r="N1927" s="35" t="e">
        <f t="shared" ref="N1927:N1990" si="370">NORMDIST(L1927,0,1,TRUE)</f>
        <v>#REF!</v>
      </c>
      <c r="O1927" s="36" t="e">
        <f t="shared" ref="O1927:O1990" si="371">NORMDIST(M1927,0,1,TRUE)*J1927</f>
        <v>#REF!</v>
      </c>
      <c r="Q1927" s="37">
        <f t="shared" si="363"/>
        <v>0</v>
      </c>
      <c r="R1927" s="38" t="e">
        <f t="shared" si="364"/>
        <v>#REF!</v>
      </c>
      <c r="S1927" s="39" t="e">
        <f t="shared" si="365"/>
        <v>#REF!</v>
      </c>
    </row>
    <row r="1928" spans="1:19" x14ac:dyDescent="0.25">
      <c r="A1928" s="2"/>
      <c r="C1928">
        <f t="shared" si="366"/>
        <v>0</v>
      </c>
      <c r="D1928" s="32" t="e">
        <f t="shared" si="367"/>
        <v>#N/A</v>
      </c>
      <c r="E1928" s="32" t="e">
        <f>Basic!#REF!</f>
        <v>#REF!</v>
      </c>
      <c r="F1928" s="40"/>
      <c r="G1928" s="80">
        <f>IFERROR(VLOOKUP(A1928,HistData!Y:Z,2,FALSE)/100,G1927)</f>
        <v>0.19510000000000002</v>
      </c>
      <c r="H1928" s="80" t="str">
        <f>_xll.BDH($B$1,"IVOL_MONEYNESS",A1928,A1928,"IVOL_MATURITY=MATURITY_1STM","IVOL_MONEYNESS_LEVEL=MONEY_LVL_100_","DTS=H","FACTOR=.01","DAYS=W")</f>
        <v>#N/A Start Date</v>
      </c>
      <c r="I1928" s="81" t="str">
        <f t="shared" si="368"/>
        <v>#N/A Start Date</v>
      </c>
      <c r="J1928" s="34" t="e">
        <f t="shared" si="360"/>
        <v>#REF!</v>
      </c>
      <c r="K1928" s="35" t="e">
        <f t="shared" si="361"/>
        <v>#VALUE!</v>
      </c>
      <c r="L1928" s="35" t="e">
        <f t="shared" si="362"/>
        <v>#REF!</v>
      </c>
      <c r="M1928" s="35" t="e">
        <f t="shared" si="369"/>
        <v>#REF!</v>
      </c>
      <c r="N1928" s="35" t="e">
        <f t="shared" si="370"/>
        <v>#REF!</v>
      </c>
      <c r="O1928" s="36" t="e">
        <f t="shared" si="371"/>
        <v>#REF!</v>
      </c>
      <c r="Q1928" s="37">
        <f t="shared" si="363"/>
        <v>0</v>
      </c>
      <c r="R1928" s="38" t="e">
        <f t="shared" si="364"/>
        <v>#REF!</v>
      </c>
      <c r="S1928" s="39" t="e">
        <f t="shared" si="365"/>
        <v>#REF!</v>
      </c>
    </row>
    <row r="1929" spans="1:19" x14ac:dyDescent="0.25">
      <c r="A1929" s="2"/>
      <c r="C1929">
        <f t="shared" si="366"/>
        <v>0</v>
      </c>
      <c r="D1929" s="32" t="e">
        <f t="shared" si="367"/>
        <v>#N/A</v>
      </c>
      <c r="E1929" s="32" t="e">
        <f>Basic!#REF!</f>
        <v>#REF!</v>
      </c>
      <c r="F1929" s="40"/>
      <c r="G1929" s="80">
        <f>IFERROR(VLOOKUP(A1929,HistData!Y:Z,2,FALSE)/100,G1928)</f>
        <v>0.19510000000000002</v>
      </c>
      <c r="H1929" s="80" t="str">
        <f>_xll.BDH($B$1,"IVOL_MONEYNESS",A1929,A1929,"IVOL_MATURITY=MATURITY_1STM","IVOL_MONEYNESS_LEVEL=MONEY_LVL_100_","DTS=H","FACTOR=.01","DAYS=W")</f>
        <v>#N/A Start Date</v>
      </c>
      <c r="I1929" s="81" t="str">
        <f t="shared" si="368"/>
        <v>#N/A Start Date</v>
      </c>
      <c r="J1929" s="34" t="e">
        <f t="shared" si="360"/>
        <v>#REF!</v>
      </c>
      <c r="K1929" s="35" t="e">
        <f t="shared" si="361"/>
        <v>#VALUE!</v>
      </c>
      <c r="L1929" s="35" t="e">
        <f t="shared" si="362"/>
        <v>#REF!</v>
      </c>
      <c r="M1929" s="35" t="e">
        <f t="shared" si="369"/>
        <v>#REF!</v>
      </c>
      <c r="N1929" s="35" t="e">
        <f t="shared" si="370"/>
        <v>#REF!</v>
      </c>
      <c r="O1929" s="36" t="e">
        <f t="shared" si="371"/>
        <v>#REF!</v>
      </c>
      <c r="Q1929" s="37">
        <f t="shared" si="363"/>
        <v>0</v>
      </c>
      <c r="R1929" s="38" t="e">
        <f t="shared" si="364"/>
        <v>#REF!</v>
      </c>
      <c r="S1929" s="39" t="e">
        <f t="shared" si="365"/>
        <v>#REF!</v>
      </c>
    </row>
    <row r="1930" spans="1:19" x14ac:dyDescent="0.25">
      <c r="A1930" s="2"/>
      <c r="C1930">
        <f t="shared" si="366"/>
        <v>0</v>
      </c>
      <c r="D1930" s="32" t="e">
        <f t="shared" si="367"/>
        <v>#N/A</v>
      </c>
      <c r="E1930" s="32" t="e">
        <f>Basic!#REF!</f>
        <v>#REF!</v>
      </c>
      <c r="F1930" s="40"/>
      <c r="G1930" s="80">
        <f>IFERROR(VLOOKUP(A1930,HistData!Y:Z,2,FALSE)/100,G1929)</f>
        <v>0.19510000000000002</v>
      </c>
      <c r="H1930" s="80" t="str">
        <f>_xll.BDH($B$1,"IVOL_MONEYNESS",A1930,A1930,"IVOL_MATURITY=MATURITY_1STM","IVOL_MONEYNESS_LEVEL=MONEY_LVL_100_","DTS=H","FACTOR=.01","DAYS=W")</f>
        <v>#N/A Start Date</v>
      </c>
      <c r="I1930" s="81" t="str">
        <f t="shared" si="368"/>
        <v>#N/A Start Date</v>
      </c>
      <c r="J1930" s="34" t="e">
        <f t="shared" si="360"/>
        <v>#REF!</v>
      </c>
      <c r="K1930" s="35" t="e">
        <f t="shared" si="361"/>
        <v>#VALUE!</v>
      </c>
      <c r="L1930" s="35" t="e">
        <f t="shared" si="362"/>
        <v>#REF!</v>
      </c>
      <c r="M1930" s="35" t="e">
        <f t="shared" si="369"/>
        <v>#REF!</v>
      </c>
      <c r="N1930" s="35" t="e">
        <f t="shared" si="370"/>
        <v>#REF!</v>
      </c>
      <c r="O1930" s="36" t="e">
        <f t="shared" si="371"/>
        <v>#REF!</v>
      </c>
      <c r="Q1930" s="37">
        <f t="shared" si="363"/>
        <v>0</v>
      </c>
      <c r="R1930" s="38" t="e">
        <f t="shared" si="364"/>
        <v>#REF!</v>
      </c>
      <c r="S1930" s="39" t="e">
        <f t="shared" si="365"/>
        <v>#REF!</v>
      </c>
    </row>
    <row r="1931" spans="1:19" x14ac:dyDescent="0.25">
      <c r="A1931" s="2"/>
      <c r="C1931">
        <f t="shared" si="366"/>
        <v>0</v>
      </c>
      <c r="D1931" s="32" t="e">
        <f t="shared" si="367"/>
        <v>#N/A</v>
      </c>
      <c r="E1931" s="32" t="e">
        <f>Basic!#REF!</f>
        <v>#REF!</v>
      </c>
      <c r="F1931" s="40"/>
      <c r="G1931" s="80">
        <f>IFERROR(VLOOKUP(A1931,HistData!Y:Z,2,FALSE)/100,G1930)</f>
        <v>0.19510000000000002</v>
      </c>
      <c r="H1931" s="80" t="str">
        <f>_xll.BDH($B$1,"IVOL_MONEYNESS",A1931,A1931,"IVOL_MATURITY=MATURITY_1STM","IVOL_MONEYNESS_LEVEL=MONEY_LVL_100_","DTS=H","FACTOR=.01","DAYS=W")</f>
        <v>#N/A Start Date</v>
      </c>
      <c r="I1931" s="81" t="str">
        <f t="shared" si="368"/>
        <v>#N/A Start Date</v>
      </c>
      <c r="J1931" s="34" t="e">
        <f t="shared" si="360"/>
        <v>#REF!</v>
      </c>
      <c r="K1931" s="35" t="e">
        <f t="shared" si="361"/>
        <v>#VALUE!</v>
      </c>
      <c r="L1931" s="35" t="e">
        <f t="shared" si="362"/>
        <v>#REF!</v>
      </c>
      <c r="M1931" s="35" t="e">
        <f t="shared" si="369"/>
        <v>#REF!</v>
      </c>
      <c r="N1931" s="35" t="e">
        <f t="shared" si="370"/>
        <v>#REF!</v>
      </c>
      <c r="O1931" s="36" t="e">
        <f t="shared" si="371"/>
        <v>#REF!</v>
      </c>
      <c r="Q1931" s="37">
        <f t="shared" si="363"/>
        <v>0</v>
      </c>
      <c r="R1931" s="38" t="e">
        <f t="shared" si="364"/>
        <v>#REF!</v>
      </c>
      <c r="S1931" s="39" t="e">
        <f t="shared" si="365"/>
        <v>#REF!</v>
      </c>
    </row>
    <row r="1932" spans="1:19" x14ac:dyDescent="0.25">
      <c r="A1932" s="2"/>
      <c r="C1932">
        <f t="shared" si="366"/>
        <v>0</v>
      </c>
      <c r="D1932" s="32" t="e">
        <f t="shared" si="367"/>
        <v>#N/A</v>
      </c>
      <c r="E1932" s="32" t="e">
        <f>Basic!#REF!</f>
        <v>#REF!</v>
      </c>
      <c r="F1932" s="40"/>
      <c r="G1932" s="80">
        <f>IFERROR(VLOOKUP(A1932,HistData!Y:Z,2,FALSE)/100,G1931)</f>
        <v>0.19510000000000002</v>
      </c>
      <c r="H1932" s="80" t="str">
        <f>_xll.BDH($B$1,"IVOL_MONEYNESS",A1932,A1932,"IVOL_MATURITY=MATURITY_1STM","IVOL_MONEYNESS_LEVEL=MONEY_LVL_100_","DTS=H","FACTOR=.01","DAYS=W")</f>
        <v>#N/A Start Date</v>
      </c>
      <c r="I1932" s="81" t="str">
        <f t="shared" si="368"/>
        <v>#N/A Start Date</v>
      </c>
      <c r="J1932" s="34" t="e">
        <f t="shared" si="360"/>
        <v>#REF!</v>
      </c>
      <c r="K1932" s="35" t="e">
        <f t="shared" si="361"/>
        <v>#VALUE!</v>
      </c>
      <c r="L1932" s="35" t="e">
        <f t="shared" si="362"/>
        <v>#REF!</v>
      </c>
      <c r="M1932" s="35" t="e">
        <f t="shared" si="369"/>
        <v>#REF!</v>
      </c>
      <c r="N1932" s="35" t="e">
        <f t="shared" si="370"/>
        <v>#REF!</v>
      </c>
      <c r="O1932" s="36" t="e">
        <f t="shared" si="371"/>
        <v>#REF!</v>
      </c>
      <c r="Q1932" s="37">
        <f t="shared" si="363"/>
        <v>0</v>
      </c>
      <c r="R1932" s="38" t="e">
        <f t="shared" si="364"/>
        <v>#REF!</v>
      </c>
      <c r="S1932" s="39" t="e">
        <f t="shared" si="365"/>
        <v>#REF!</v>
      </c>
    </row>
    <row r="1933" spans="1:19" x14ac:dyDescent="0.25">
      <c r="A1933" s="2"/>
      <c r="C1933">
        <f t="shared" si="366"/>
        <v>0</v>
      </c>
      <c r="D1933" s="32" t="e">
        <f t="shared" si="367"/>
        <v>#N/A</v>
      </c>
      <c r="E1933" s="32" t="e">
        <f>Basic!#REF!</f>
        <v>#REF!</v>
      </c>
      <c r="F1933" s="40"/>
      <c r="G1933" s="80">
        <f>IFERROR(VLOOKUP(A1933,HistData!Y:Z,2,FALSE)/100,G1932)</f>
        <v>0.19510000000000002</v>
      </c>
      <c r="H1933" s="80" t="str">
        <f>_xll.BDH($B$1,"IVOL_MONEYNESS",A1933,A1933,"IVOL_MATURITY=MATURITY_1STM","IVOL_MONEYNESS_LEVEL=MONEY_LVL_100_","DTS=H","FACTOR=.01","DAYS=W")</f>
        <v>#N/A Start Date</v>
      </c>
      <c r="I1933" s="81" t="str">
        <f t="shared" si="368"/>
        <v>#N/A Start Date</v>
      </c>
      <c r="J1933" s="34" t="e">
        <f t="shared" si="360"/>
        <v>#REF!</v>
      </c>
      <c r="K1933" s="35" t="e">
        <f t="shared" si="361"/>
        <v>#VALUE!</v>
      </c>
      <c r="L1933" s="35" t="e">
        <f t="shared" si="362"/>
        <v>#REF!</v>
      </c>
      <c r="M1933" s="35" t="e">
        <f t="shared" si="369"/>
        <v>#REF!</v>
      </c>
      <c r="N1933" s="35" t="e">
        <f t="shared" si="370"/>
        <v>#REF!</v>
      </c>
      <c r="O1933" s="36" t="e">
        <f t="shared" si="371"/>
        <v>#REF!</v>
      </c>
      <c r="Q1933" s="37">
        <f t="shared" si="363"/>
        <v>0</v>
      </c>
      <c r="R1933" s="38" t="e">
        <f t="shared" si="364"/>
        <v>#REF!</v>
      </c>
      <c r="S1933" s="39" t="e">
        <f t="shared" si="365"/>
        <v>#REF!</v>
      </c>
    </row>
    <row r="1934" spans="1:19" x14ac:dyDescent="0.25">
      <c r="A1934" s="2"/>
      <c r="C1934">
        <f t="shared" si="366"/>
        <v>0</v>
      </c>
      <c r="D1934" s="32" t="e">
        <f t="shared" si="367"/>
        <v>#N/A</v>
      </c>
      <c r="E1934" s="32" t="e">
        <f>Basic!#REF!</f>
        <v>#REF!</v>
      </c>
      <c r="F1934" s="40"/>
      <c r="G1934" s="80">
        <f>IFERROR(VLOOKUP(A1934,HistData!Y:Z,2,FALSE)/100,G1933)</f>
        <v>0.19510000000000002</v>
      </c>
      <c r="H1934" s="80" t="str">
        <f>_xll.BDH($B$1,"IVOL_MONEYNESS",A1934,A1934,"IVOL_MATURITY=MATURITY_1STM","IVOL_MONEYNESS_LEVEL=MONEY_LVL_100_","DTS=H","FACTOR=.01","DAYS=W")</f>
        <v>#N/A Start Date</v>
      </c>
      <c r="I1934" s="81" t="str">
        <f t="shared" si="368"/>
        <v>#N/A Start Date</v>
      </c>
      <c r="J1934" s="34" t="e">
        <f t="shared" si="360"/>
        <v>#REF!</v>
      </c>
      <c r="K1934" s="35" t="e">
        <f t="shared" si="361"/>
        <v>#VALUE!</v>
      </c>
      <c r="L1934" s="35" t="e">
        <f t="shared" si="362"/>
        <v>#REF!</v>
      </c>
      <c r="M1934" s="35" t="e">
        <f t="shared" si="369"/>
        <v>#REF!</v>
      </c>
      <c r="N1934" s="35" t="e">
        <f t="shared" si="370"/>
        <v>#REF!</v>
      </c>
      <c r="O1934" s="36" t="e">
        <f t="shared" si="371"/>
        <v>#REF!</v>
      </c>
      <c r="Q1934" s="37">
        <f t="shared" si="363"/>
        <v>0</v>
      </c>
      <c r="R1934" s="38" t="e">
        <f t="shared" si="364"/>
        <v>#REF!</v>
      </c>
      <c r="S1934" s="39" t="e">
        <f t="shared" si="365"/>
        <v>#REF!</v>
      </c>
    </row>
    <row r="1935" spans="1:19" x14ac:dyDescent="0.25">
      <c r="A1935" s="2"/>
      <c r="C1935">
        <f t="shared" si="366"/>
        <v>0</v>
      </c>
      <c r="D1935" s="32" t="e">
        <f t="shared" si="367"/>
        <v>#N/A</v>
      </c>
      <c r="E1935" s="32" t="e">
        <f>Basic!#REF!</f>
        <v>#REF!</v>
      </c>
      <c r="F1935" s="40"/>
      <c r="G1935" s="80">
        <f>IFERROR(VLOOKUP(A1935,HistData!Y:Z,2,FALSE)/100,G1934)</f>
        <v>0.19510000000000002</v>
      </c>
      <c r="H1935" s="80" t="str">
        <f>_xll.BDH($B$1,"IVOL_MONEYNESS",A1935,A1935,"IVOL_MATURITY=MATURITY_1STM","IVOL_MONEYNESS_LEVEL=MONEY_LVL_100_","DTS=H","FACTOR=.01","DAYS=W")</f>
        <v>#N/A Start Date</v>
      </c>
      <c r="I1935" s="81" t="str">
        <f t="shared" si="368"/>
        <v>#N/A Start Date</v>
      </c>
      <c r="J1935" s="34" t="e">
        <f t="shared" si="360"/>
        <v>#REF!</v>
      </c>
      <c r="K1935" s="35" t="e">
        <f t="shared" si="361"/>
        <v>#VALUE!</v>
      </c>
      <c r="L1935" s="35" t="e">
        <f t="shared" si="362"/>
        <v>#REF!</v>
      </c>
      <c r="M1935" s="35" t="e">
        <f t="shared" si="369"/>
        <v>#REF!</v>
      </c>
      <c r="N1935" s="35" t="e">
        <f t="shared" si="370"/>
        <v>#REF!</v>
      </c>
      <c r="O1935" s="36" t="e">
        <f t="shared" si="371"/>
        <v>#REF!</v>
      </c>
      <c r="Q1935" s="37">
        <f t="shared" si="363"/>
        <v>0</v>
      </c>
      <c r="R1935" s="38" t="e">
        <f t="shared" si="364"/>
        <v>#REF!</v>
      </c>
      <c r="S1935" s="39" t="e">
        <f t="shared" si="365"/>
        <v>#REF!</v>
      </c>
    </row>
    <row r="1936" spans="1:19" x14ac:dyDescent="0.25">
      <c r="A1936" s="2"/>
      <c r="C1936">
        <f t="shared" si="366"/>
        <v>0</v>
      </c>
      <c r="D1936" s="32" t="e">
        <f t="shared" si="367"/>
        <v>#N/A</v>
      </c>
      <c r="E1936" s="32" t="e">
        <f>Basic!#REF!</f>
        <v>#REF!</v>
      </c>
      <c r="F1936" s="40"/>
      <c r="G1936" s="80">
        <f>IFERROR(VLOOKUP(A1936,HistData!Y:Z,2,FALSE)/100,G1935)</f>
        <v>0.19510000000000002</v>
      </c>
      <c r="H1936" s="80" t="str">
        <f>_xll.BDH($B$1,"IVOL_MONEYNESS",A1936,A1936,"IVOL_MATURITY=MATURITY_1STM","IVOL_MONEYNESS_LEVEL=MONEY_LVL_100_","DTS=H","FACTOR=.01","DAYS=W")</f>
        <v>#N/A Start Date</v>
      </c>
      <c r="I1936" s="81" t="str">
        <f t="shared" si="368"/>
        <v>#N/A Start Date</v>
      </c>
      <c r="J1936" s="34" t="e">
        <f t="shared" si="360"/>
        <v>#REF!</v>
      </c>
      <c r="K1936" s="35" t="e">
        <f t="shared" si="361"/>
        <v>#VALUE!</v>
      </c>
      <c r="L1936" s="35" t="e">
        <f t="shared" si="362"/>
        <v>#REF!</v>
      </c>
      <c r="M1936" s="35" t="e">
        <f t="shared" si="369"/>
        <v>#REF!</v>
      </c>
      <c r="N1936" s="35" t="e">
        <f t="shared" si="370"/>
        <v>#REF!</v>
      </c>
      <c r="O1936" s="36" t="e">
        <f t="shared" si="371"/>
        <v>#REF!</v>
      </c>
      <c r="Q1936" s="37">
        <f t="shared" si="363"/>
        <v>0</v>
      </c>
      <c r="R1936" s="38" t="e">
        <f t="shared" si="364"/>
        <v>#REF!</v>
      </c>
      <c r="S1936" s="39" t="e">
        <f t="shared" si="365"/>
        <v>#REF!</v>
      </c>
    </row>
    <row r="1937" spans="1:19" x14ac:dyDescent="0.25">
      <c r="A1937" s="2"/>
      <c r="C1937">
        <f t="shared" si="366"/>
        <v>0</v>
      </c>
      <c r="D1937" s="32" t="e">
        <f t="shared" si="367"/>
        <v>#N/A</v>
      </c>
      <c r="E1937" s="32" t="e">
        <f>Basic!#REF!</f>
        <v>#REF!</v>
      </c>
      <c r="F1937" s="40"/>
      <c r="G1937" s="80">
        <f>IFERROR(VLOOKUP(A1937,HistData!Y:Z,2,FALSE)/100,G1936)</f>
        <v>0.19510000000000002</v>
      </c>
      <c r="H1937" s="80" t="str">
        <f>_xll.BDH($B$1,"IVOL_MONEYNESS",A1937,A1937,"IVOL_MATURITY=MATURITY_1STM","IVOL_MONEYNESS_LEVEL=MONEY_LVL_100_","DTS=H","FACTOR=.01","DAYS=W")</f>
        <v>#N/A Start Date</v>
      </c>
      <c r="I1937" s="81" t="str">
        <f t="shared" si="368"/>
        <v>#N/A Start Date</v>
      </c>
      <c r="J1937" s="34" t="e">
        <f t="shared" si="360"/>
        <v>#REF!</v>
      </c>
      <c r="K1937" s="35" t="e">
        <f t="shared" si="361"/>
        <v>#VALUE!</v>
      </c>
      <c r="L1937" s="35" t="e">
        <f t="shared" si="362"/>
        <v>#REF!</v>
      </c>
      <c r="M1937" s="35" t="e">
        <f t="shared" si="369"/>
        <v>#REF!</v>
      </c>
      <c r="N1937" s="35" t="e">
        <f t="shared" si="370"/>
        <v>#REF!</v>
      </c>
      <c r="O1937" s="36" t="e">
        <f t="shared" si="371"/>
        <v>#REF!</v>
      </c>
      <c r="Q1937" s="37">
        <f t="shared" si="363"/>
        <v>0</v>
      </c>
      <c r="R1937" s="38" t="e">
        <f t="shared" si="364"/>
        <v>#REF!</v>
      </c>
      <c r="S1937" s="39" t="e">
        <f t="shared" si="365"/>
        <v>#REF!</v>
      </c>
    </row>
    <row r="1938" spans="1:19" x14ac:dyDescent="0.25">
      <c r="A1938" s="2"/>
      <c r="C1938">
        <f t="shared" si="366"/>
        <v>0</v>
      </c>
      <c r="D1938" s="32" t="e">
        <f t="shared" si="367"/>
        <v>#N/A</v>
      </c>
      <c r="E1938" s="32" t="e">
        <f>Basic!#REF!</f>
        <v>#REF!</v>
      </c>
      <c r="F1938" s="40"/>
      <c r="G1938" s="80">
        <f>IFERROR(VLOOKUP(A1938,HistData!Y:Z,2,FALSE)/100,G1937)</f>
        <v>0.19510000000000002</v>
      </c>
      <c r="H1938" s="80" t="str">
        <f>_xll.BDH($B$1,"IVOL_MONEYNESS",A1938,A1938,"IVOL_MATURITY=MATURITY_1STM","IVOL_MONEYNESS_LEVEL=MONEY_LVL_100_","DTS=H","FACTOR=.01","DAYS=W")</f>
        <v>#N/A Start Date</v>
      </c>
      <c r="I1938" s="81" t="str">
        <f t="shared" si="368"/>
        <v>#N/A Start Date</v>
      </c>
      <c r="J1938" s="34" t="e">
        <f t="shared" si="360"/>
        <v>#REF!</v>
      </c>
      <c r="K1938" s="35" t="e">
        <f t="shared" si="361"/>
        <v>#VALUE!</v>
      </c>
      <c r="L1938" s="35" t="e">
        <f t="shared" si="362"/>
        <v>#REF!</v>
      </c>
      <c r="M1938" s="35" t="e">
        <f t="shared" si="369"/>
        <v>#REF!</v>
      </c>
      <c r="N1938" s="35" t="e">
        <f t="shared" si="370"/>
        <v>#REF!</v>
      </c>
      <c r="O1938" s="36" t="e">
        <f t="shared" si="371"/>
        <v>#REF!</v>
      </c>
      <c r="Q1938" s="37">
        <f t="shared" si="363"/>
        <v>0</v>
      </c>
      <c r="R1938" s="38" t="e">
        <f t="shared" si="364"/>
        <v>#REF!</v>
      </c>
      <c r="S1938" s="39" t="e">
        <f t="shared" si="365"/>
        <v>#REF!</v>
      </c>
    </row>
    <row r="1939" spans="1:19" x14ac:dyDescent="0.25">
      <c r="A1939" s="2"/>
      <c r="C1939">
        <f t="shared" si="366"/>
        <v>0</v>
      </c>
      <c r="D1939" s="32" t="e">
        <f t="shared" si="367"/>
        <v>#N/A</v>
      </c>
      <c r="E1939" s="32" t="e">
        <f>Basic!#REF!</f>
        <v>#REF!</v>
      </c>
      <c r="F1939" s="40"/>
      <c r="G1939" s="80">
        <f>IFERROR(VLOOKUP(A1939,HistData!Y:Z,2,FALSE)/100,G1938)</f>
        <v>0.19510000000000002</v>
      </c>
      <c r="H1939" s="80" t="str">
        <f>_xll.BDH($B$1,"IVOL_MONEYNESS",A1939,A1939,"IVOL_MATURITY=MATURITY_1STM","IVOL_MONEYNESS_LEVEL=MONEY_LVL_100_","DTS=H","FACTOR=.01","DAYS=W")</f>
        <v>#N/A Start Date</v>
      </c>
      <c r="I1939" s="81" t="str">
        <f t="shared" si="368"/>
        <v>#N/A Start Date</v>
      </c>
      <c r="J1939" s="34" t="e">
        <f t="shared" si="360"/>
        <v>#REF!</v>
      </c>
      <c r="K1939" s="35" t="e">
        <f t="shared" si="361"/>
        <v>#VALUE!</v>
      </c>
      <c r="L1939" s="35" t="e">
        <f t="shared" si="362"/>
        <v>#REF!</v>
      </c>
      <c r="M1939" s="35" t="e">
        <f t="shared" si="369"/>
        <v>#REF!</v>
      </c>
      <c r="N1939" s="35" t="e">
        <f t="shared" si="370"/>
        <v>#REF!</v>
      </c>
      <c r="O1939" s="36" t="e">
        <f t="shared" si="371"/>
        <v>#REF!</v>
      </c>
      <c r="Q1939" s="37">
        <f t="shared" si="363"/>
        <v>0</v>
      </c>
      <c r="R1939" s="38" t="e">
        <f t="shared" si="364"/>
        <v>#REF!</v>
      </c>
      <c r="S1939" s="39" t="e">
        <f t="shared" si="365"/>
        <v>#REF!</v>
      </c>
    </row>
    <row r="1940" spans="1:19" x14ac:dyDescent="0.25">
      <c r="A1940" s="2"/>
      <c r="C1940">
        <f t="shared" si="366"/>
        <v>0</v>
      </c>
      <c r="D1940" s="32" t="e">
        <f t="shared" si="367"/>
        <v>#N/A</v>
      </c>
      <c r="E1940" s="32" t="e">
        <f>Basic!#REF!</f>
        <v>#REF!</v>
      </c>
      <c r="F1940" s="40"/>
      <c r="G1940" s="80">
        <f>IFERROR(VLOOKUP(A1940,HistData!Y:Z,2,FALSE)/100,G1939)</f>
        <v>0.19510000000000002</v>
      </c>
      <c r="H1940" s="80" t="str">
        <f>_xll.BDH($B$1,"IVOL_MONEYNESS",A1940,A1940,"IVOL_MATURITY=MATURITY_1STM","IVOL_MONEYNESS_LEVEL=MONEY_LVL_100_","DTS=H","FACTOR=.01","DAYS=W")</f>
        <v>#N/A Start Date</v>
      </c>
      <c r="I1940" s="81" t="str">
        <f t="shared" si="368"/>
        <v>#N/A Start Date</v>
      </c>
      <c r="J1940" s="34" t="e">
        <f t="shared" si="360"/>
        <v>#REF!</v>
      </c>
      <c r="K1940" s="35" t="e">
        <f t="shared" si="361"/>
        <v>#VALUE!</v>
      </c>
      <c r="L1940" s="35" t="e">
        <f t="shared" si="362"/>
        <v>#REF!</v>
      </c>
      <c r="M1940" s="35" t="e">
        <f t="shared" si="369"/>
        <v>#REF!</v>
      </c>
      <c r="N1940" s="35" t="e">
        <f t="shared" si="370"/>
        <v>#REF!</v>
      </c>
      <c r="O1940" s="36" t="e">
        <f t="shared" si="371"/>
        <v>#REF!</v>
      </c>
      <c r="Q1940" s="37">
        <f t="shared" si="363"/>
        <v>0</v>
      </c>
      <c r="R1940" s="38" t="e">
        <f t="shared" si="364"/>
        <v>#REF!</v>
      </c>
      <c r="S1940" s="39" t="e">
        <f t="shared" si="365"/>
        <v>#REF!</v>
      </c>
    </row>
    <row r="1941" spans="1:19" x14ac:dyDescent="0.25">
      <c r="A1941" s="2"/>
      <c r="C1941">
        <f t="shared" si="366"/>
        <v>0</v>
      </c>
      <c r="D1941" s="32" t="e">
        <f t="shared" si="367"/>
        <v>#N/A</v>
      </c>
      <c r="E1941" s="32" t="e">
        <f>Basic!#REF!</f>
        <v>#REF!</v>
      </c>
      <c r="F1941" s="40"/>
      <c r="G1941" s="80">
        <f>IFERROR(VLOOKUP(A1941,HistData!Y:Z,2,FALSE)/100,G1940)</f>
        <v>0.19510000000000002</v>
      </c>
      <c r="H1941" s="80" t="str">
        <f>_xll.BDH($B$1,"IVOL_MONEYNESS",A1941,A1941,"IVOL_MATURITY=MATURITY_1STM","IVOL_MONEYNESS_LEVEL=MONEY_LVL_100_","DTS=H","FACTOR=.01","DAYS=W")</f>
        <v>#N/A Start Date</v>
      </c>
      <c r="I1941" s="81" t="str">
        <f t="shared" si="368"/>
        <v>#N/A Start Date</v>
      </c>
      <c r="J1941" s="34" t="e">
        <f t="shared" si="360"/>
        <v>#REF!</v>
      </c>
      <c r="K1941" s="35" t="e">
        <f t="shared" si="361"/>
        <v>#VALUE!</v>
      </c>
      <c r="L1941" s="35" t="e">
        <f t="shared" si="362"/>
        <v>#REF!</v>
      </c>
      <c r="M1941" s="35" t="e">
        <f t="shared" si="369"/>
        <v>#REF!</v>
      </c>
      <c r="N1941" s="35" t="e">
        <f t="shared" si="370"/>
        <v>#REF!</v>
      </c>
      <c r="O1941" s="36" t="e">
        <f t="shared" si="371"/>
        <v>#REF!</v>
      </c>
      <c r="Q1941" s="37">
        <f t="shared" si="363"/>
        <v>0</v>
      </c>
      <c r="R1941" s="38" t="e">
        <f t="shared" si="364"/>
        <v>#REF!</v>
      </c>
      <c r="S1941" s="39" t="e">
        <f t="shared" si="365"/>
        <v>#REF!</v>
      </c>
    </row>
    <row r="1942" spans="1:19" x14ac:dyDescent="0.25">
      <c r="A1942" s="2"/>
      <c r="C1942">
        <f t="shared" si="366"/>
        <v>0</v>
      </c>
      <c r="D1942" s="32" t="e">
        <f t="shared" si="367"/>
        <v>#N/A</v>
      </c>
      <c r="E1942" s="32" t="e">
        <f>Basic!#REF!</f>
        <v>#REF!</v>
      </c>
      <c r="F1942" s="40"/>
      <c r="G1942" s="80">
        <f>IFERROR(VLOOKUP(A1942,HistData!Y:Z,2,FALSE)/100,G1941)</f>
        <v>0.19510000000000002</v>
      </c>
      <c r="H1942" s="80" t="str">
        <f>_xll.BDH($B$1,"IVOL_MONEYNESS",A1942,A1942,"IVOL_MATURITY=MATURITY_1STM","IVOL_MONEYNESS_LEVEL=MONEY_LVL_100_","DTS=H","FACTOR=.01","DAYS=W")</f>
        <v>#N/A Start Date</v>
      </c>
      <c r="I1942" s="81" t="str">
        <f t="shared" si="368"/>
        <v>#N/A Start Date</v>
      </c>
      <c r="J1942" s="34" t="e">
        <f t="shared" si="360"/>
        <v>#REF!</v>
      </c>
      <c r="K1942" s="35" t="e">
        <f t="shared" si="361"/>
        <v>#VALUE!</v>
      </c>
      <c r="L1942" s="35" t="e">
        <f t="shared" si="362"/>
        <v>#REF!</v>
      </c>
      <c r="M1942" s="35" t="e">
        <f t="shared" si="369"/>
        <v>#REF!</v>
      </c>
      <c r="N1942" s="35" t="e">
        <f t="shared" si="370"/>
        <v>#REF!</v>
      </c>
      <c r="O1942" s="36" t="e">
        <f t="shared" si="371"/>
        <v>#REF!</v>
      </c>
      <c r="Q1942" s="37">
        <f t="shared" si="363"/>
        <v>0</v>
      </c>
      <c r="R1942" s="38" t="e">
        <f t="shared" si="364"/>
        <v>#REF!</v>
      </c>
      <c r="S1942" s="39" t="e">
        <f t="shared" si="365"/>
        <v>#REF!</v>
      </c>
    </row>
    <row r="1943" spans="1:19" x14ac:dyDescent="0.25">
      <c r="A1943" s="2"/>
      <c r="C1943">
        <f t="shared" si="366"/>
        <v>0</v>
      </c>
      <c r="D1943" s="32" t="e">
        <f t="shared" si="367"/>
        <v>#N/A</v>
      </c>
      <c r="E1943" s="32" t="e">
        <f>Basic!#REF!</f>
        <v>#REF!</v>
      </c>
      <c r="F1943" s="40"/>
      <c r="G1943" s="80">
        <f>IFERROR(VLOOKUP(A1943,HistData!Y:Z,2,FALSE)/100,G1942)</f>
        <v>0.19510000000000002</v>
      </c>
      <c r="H1943" s="80" t="str">
        <f>_xll.BDH($B$1,"IVOL_MONEYNESS",A1943,A1943,"IVOL_MATURITY=MATURITY_1STM","IVOL_MONEYNESS_LEVEL=MONEY_LVL_100_","DTS=H","FACTOR=.01","DAYS=W")</f>
        <v>#N/A Start Date</v>
      </c>
      <c r="I1943" s="81" t="str">
        <f t="shared" si="368"/>
        <v>#N/A Start Date</v>
      </c>
      <c r="J1943" s="34" t="e">
        <f t="shared" si="360"/>
        <v>#REF!</v>
      </c>
      <c r="K1943" s="35" t="e">
        <f t="shared" si="361"/>
        <v>#VALUE!</v>
      </c>
      <c r="L1943" s="35" t="e">
        <f t="shared" si="362"/>
        <v>#REF!</v>
      </c>
      <c r="M1943" s="35" t="e">
        <f t="shared" si="369"/>
        <v>#REF!</v>
      </c>
      <c r="N1943" s="35" t="e">
        <f t="shared" si="370"/>
        <v>#REF!</v>
      </c>
      <c r="O1943" s="36" t="e">
        <f t="shared" si="371"/>
        <v>#REF!</v>
      </c>
      <c r="Q1943" s="37">
        <f t="shared" si="363"/>
        <v>0</v>
      </c>
      <c r="R1943" s="38" t="e">
        <f t="shared" si="364"/>
        <v>#REF!</v>
      </c>
      <c r="S1943" s="39" t="e">
        <f t="shared" si="365"/>
        <v>#REF!</v>
      </c>
    </row>
    <row r="1944" spans="1:19" x14ac:dyDescent="0.25">
      <c r="A1944" s="2"/>
      <c r="C1944">
        <f t="shared" si="366"/>
        <v>0</v>
      </c>
      <c r="D1944" s="32" t="e">
        <f t="shared" si="367"/>
        <v>#N/A</v>
      </c>
      <c r="E1944" s="32" t="e">
        <f>Basic!#REF!</f>
        <v>#REF!</v>
      </c>
      <c r="F1944" s="40"/>
      <c r="G1944" s="80">
        <f>IFERROR(VLOOKUP(A1944,HistData!Y:Z,2,FALSE)/100,G1943)</f>
        <v>0.19510000000000002</v>
      </c>
      <c r="H1944" s="80" t="str">
        <f>_xll.BDH($B$1,"IVOL_MONEYNESS",A1944,A1944,"IVOL_MATURITY=MATURITY_1STM","IVOL_MONEYNESS_LEVEL=MONEY_LVL_100_","DTS=H","FACTOR=.01","DAYS=W")</f>
        <v>#N/A Start Date</v>
      </c>
      <c r="I1944" s="81" t="str">
        <f t="shared" si="368"/>
        <v>#N/A Start Date</v>
      </c>
      <c r="J1944" s="34" t="e">
        <f t="shared" si="360"/>
        <v>#REF!</v>
      </c>
      <c r="K1944" s="35" t="e">
        <f t="shared" si="361"/>
        <v>#VALUE!</v>
      </c>
      <c r="L1944" s="35" t="e">
        <f t="shared" si="362"/>
        <v>#REF!</v>
      </c>
      <c r="M1944" s="35" t="e">
        <f t="shared" si="369"/>
        <v>#REF!</v>
      </c>
      <c r="N1944" s="35" t="e">
        <f t="shared" si="370"/>
        <v>#REF!</v>
      </c>
      <c r="O1944" s="36" t="e">
        <f t="shared" si="371"/>
        <v>#REF!</v>
      </c>
      <c r="Q1944" s="37">
        <f t="shared" si="363"/>
        <v>0</v>
      </c>
      <c r="R1944" s="38" t="e">
        <f t="shared" si="364"/>
        <v>#REF!</v>
      </c>
      <c r="S1944" s="39" t="e">
        <f t="shared" si="365"/>
        <v>#REF!</v>
      </c>
    </row>
    <row r="1945" spans="1:19" x14ac:dyDescent="0.25">
      <c r="A1945" s="2"/>
      <c r="C1945">
        <f t="shared" si="366"/>
        <v>0</v>
      </c>
      <c r="D1945" s="32" t="e">
        <f t="shared" si="367"/>
        <v>#N/A</v>
      </c>
      <c r="E1945" s="32" t="e">
        <f>Basic!#REF!</f>
        <v>#REF!</v>
      </c>
      <c r="F1945" s="40"/>
      <c r="G1945" s="80">
        <f>IFERROR(VLOOKUP(A1945,HistData!Y:Z,2,FALSE)/100,G1944)</f>
        <v>0.19510000000000002</v>
      </c>
      <c r="H1945" s="80" t="str">
        <f>_xll.BDH($B$1,"IVOL_MONEYNESS",A1945,A1945,"IVOL_MATURITY=MATURITY_1STM","IVOL_MONEYNESS_LEVEL=MONEY_LVL_100_","DTS=H","FACTOR=.01","DAYS=W")</f>
        <v>#N/A Start Date</v>
      </c>
      <c r="I1945" s="81" t="str">
        <f t="shared" si="368"/>
        <v>#N/A Start Date</v>
      </c>
      <c r="J1945" s="34" t="e">
        <f t="shared" si="360"/>
        <v>#REF!</v>
      </c>
      <c r="K1945" s="35" t="e">
        <f t="shared" si="361"/>
        <v>#VALUE!</v>
      </c>
      <c r="L1945" s="35" t="e">
        <f t="shared" si="362"/>
        <v>#REF!</v>
      </c>
      <c r="M1945" s="35" t="e">
        <f t="shared" si="369"/>
        <v>#REF!</v>
      </c>
      <c r="N1945" s="35" t="e">
        <f t="shared" si="370"/>
        <v>#REF!</v>
      </c>
      <c r="O1945" s="36" t="e">
        <f t="shared" si="371"/>
        <v>#REF!</v>
      </c>
      <c r="Q1945" s="37">
        <f t="shared" si="363"/>
        <v>0</v>
      </c>
      <c r="R1945" s="38" t="e">
        <f t="shared" si="364"/>
        <v>#REF!</v>
      </c>
      <c r="S1945" s="39" t="e">
        <f t="shared" si="365"/>
        <v>#REF!</v>
      </c>
    </row>
    <row r="1946" spans="1:19" x14ac:dyDescent="0.25">
      <c r="A1946" s="2"/>
      <c r="C1946">
        <f t="shared" si="366"/>
        <v>0</v>
      </c>
      <c r="D1946" s="32" t="e">
        <f t="shared" si="367"/>
        <v>#N/A</v>
      </c>
      <c r="E1946" s="32" t="e">
        <f>Basic!#REF!</f>
        <v>#REF!</v>
      </c>
      <c r="F1946" s="40"/>
      <c r="G1946" s="80">
        <f>IFERROR(VLOOKUP(A1946,HistData!Y:Z,2,FALSE)/100,G1945)</f>
        <v>0.19510000000000002</v>
      </c>
      <c r="H1946" s="80" t="str">
        <f>_xll.BDH($B$1,"IVOL_MONEYNESS",A1946,A1946,"IVOL_MATURITY=MATURITY_1STM","IVOL_MONEYNESS_LEVEL=MONEY_LVL_100_","DTS=H","FACTOR=.01","DAYS=W")</f>
        <v>#N/A Start Date</v>
      </c>
      <c r="I1946" s="81" t="str">
        <f t="shared" si="368"/>
        <v>#N/A Start Date</v>
      </c>
      <c r="J1946" s="34" t="e">
        <f t="shared" si="360"/>
        <v>#REF!</v>
      </c>
      <c r="K1946" s="35" t="e">
        <f t="shared" si="361"/>
        <v>#VALUE!</v>
      </c>
      <c r="L1946" s="35" t="e">
        <f t="shared" si="362"/>
        <v>#REF!</v>
      </c>
      <c r="M1946" s="35" t="e">
        <f t="shared" si="369"/>
        <v>#REF!</v>
      </c>
      <c r="N1946" s="35" t="e">
        <f t="shared" si="370"/>
        <v>#REF!</v>
      </c>
      <c r="O1946" s="36" t="e">
        <f t="shared" si="371"/>
        <v>#REF!</v>
      </c>
      <c r="Q1946" s="37">
        <f t="shared" si="363"/>
        <v>0</v>
      </c>
      <c r="R1946" s="38" t="e">
        <f t="shared" si="364"/>
        <v>#REF!</v>
      </c>
      <c r="S1946" s="39" t="e">
        <f t="shared" si="365"/>
        <v>#REF!</v>
      </c>
    </row>
    <row r="1947" spans="1:19" x14ac:dyDescent="0.25">
      <c r="A1947" s="2"/>
      <c r="C1947">
        <f t="shared" si="366"/>
        <v>0</v>
      </c>
      <c r="D1947" s="32" t="e">
        <f t="shared" si="367"/>
        <v>#N/A</v>
      </c>
      <c r="E1947" s="32" t="e">
        <f>Basic!#REF!</f>
        <v>#REF!</v>
      </c>
      <c r="F1947" s="40"/>
      <c r="G1947" s="80">
        <f>IFERROR(VLOOKUP(A1947,HistData!Y:Z,2,FALSE)/100,G1946)</f>
        <v>0.19510000000000002</v>
      </c>
      <c r="H1947" s="80" t="str">
        <f>_xll.BDH($B$1,"IVOL_MONEYNESS",A1947,A1947,"IVOL_MATURITY=MATURITY_1STM","IVOL_MONEYNESS_LEVEL=MONEY_LVL_100_","DTS=H","FACTOR=.01","DAYS=W")</f>
        <v>#N/A Start Date</v>
      </c>
      <c r="I1947" s="81" t="str">
        <f t="shared" si="368"/>
        <v>#N/A Start Date</v>
      </c>
      <c r="J1947" s="34" t="e">
        <f t="shared" si="360"/>
        <v>#REF!</v>
      </c>
      <c r="K1947" s="35" t="e">
        <f t="shared" si="361"/>
        <v>#VALUE!</v>
      </c>
      <c r="L1947" s="35" t="e">
        <f t="shared" si="362"/>
        <v>#REF!</v>
      </c>
      <c r="M1947" s="35" t="e">
        <f t="shared" si="369"/>
        <v>#REF!</v>
      </c>
      <c r="N1947" s="35" t="e">
        <f t="shared" si="370"/>
        <v>#REF!</v>
      </c>
      <c r="O1947" s="36" t="e">
        <f t="shared" si="371"/>
        <v>#REF!</v>
      </c>
      <c r="Q1947" s="37">
        <f t="shared" si="363"/>
        <v>0</v>
      </c>
      <c r="R1947" s="38" t="e">
        <f t="shared" si="364"/>
        <v>#REF!</v>
      </c>
      <c r="S1947" s="39" t="e">
        <f t="shared" si="365"/>
        <v>#REF!</v>
      </c>
    </row>
    <row r="1948" spans="1:19" x14ac:dyDescent="0.25">
      <c r="A1948" s="2"/>
      <c r="C1948">
        <f t="shared" si="366"/>
        <v>0</v>
      </c>
      <c r="D1948" s="32" t="e">
        <f t="shared" si="367"/>
        <v>#N/A</v>
      </c>
      <c r="E1948" s="32" t="e">
        <f>Basic!#REF!</f>
        <v>#REF!</v>
      </c>
      <c r="F1948" s="40"/>
      <c r="G1948" s="80">
        <f>IFERROR(VLOOKUP(A1948,HistData!Y:Z,2,FALSE)/100,G1947)</f>
        <v>0.19510000000000002</v>
      </c>
      <c r="H1948" s="80" t="str">
        <f>_xll.BDH($B$1,"IVOL_MONEYNESS",A1948,A1948,"IVOL_MATURITY=MATURITY_1STM","IVOL_MONEYNESS_LEVEL=MONEY_LVL_100_","DTS=H","FACTOR=.01","DAYS=W")</f>
        <v>#N/A Start Date</v>
      </c>
      <c r="I1948" s="81" t="str">
        <f t="shared" si="368"/>
        <v>#N/A Start Date</v>
      </c>
      <c r="J1948" s="34" t="e">
        <f t="shared" si="360"/>
        <v>#REF!</v>
      </c>
      <c r="K1948" s="35" t="e">
        <f t="shared" si="361"/>
        <v>#VALUE!</v>
      </c>
      <c r="L1948" s="35" t="e">
        <f t="shared" si="362"/>
        <v>#REF!</v>
      </c>
      <c r="M1948" s="35" t="e">
        <f t="shared" si="369"/>
        <v>#REF!</v>
      </c>
      <c r="N1948" s="35" t="e">
        <f t="shared" si="370"/>
        <v>#REF!</v>
      </c>
      <c r="O1948" s="36" t="e">
        <f t="shared" si="371"/>
        <v>#REF!</v>
      </c>
      <c r="Q1948" s="37">
        <f t="shared" si="363"/>
        <v>0</v>
      </c>
      <c r="R1948" s="38" t="e">
        <f t="shared" si="364"/>
        <v>#REF!</v>
      </c>
      <c r="S1948" s="39" t="e">
        <f t="shared" si="365"/>
        <v>#REF!</v>
      </c>
    </row>
    <row r="1949" spans="1:19" x14ac:dyDescent="0.25">
      <c r="A1949" s="2"/>
      <c r="C1949">
        <f t="shared" si="366"/>
        <v>0</v>
      </c>
      <c r="D1949" s="32" t="e">
        <f t="shared" si="367"/>
        <v>#N/A</v>
      </c>
      <c r="E1949" s="32" t="e">
        <f>Basic!#REF!</f>
        <v>#REF!</v>
      </c>
      <c r="F1949" s="40"/>
      <c r="G1949" s="80">
        <f>IFERROR(VLOOKUP(A1949,HistData!Y:Z,2,FALSE)/100,G1948)</f>
        <v>0.19510000000000002</v>
      </c>
      <c r="H1949" s="80" t="str">
        <f>_xll.BDH($B$1,"IVOL_MONEYNESS",A1949,A1949,"IVOL_MATURITY=MATURITY_1STM","IVOL_MONEYNESS_LEVEL=MONEY_LVL_100_","DTS=H","FACTOR=.01","DAYS=W")</f>
        <v>#N/A Start Date</v>
      </c>
      <c r="I1949" s="81" t="str">
        <f t="shared" si="368"/>
        <v>#N/A Start Date</v>
      </c>
      <c r="J1949" s="34" t="e">
        <f t="shared" si="360"/>
        <v>#REF!</v>
      </c>
      <c r="K1949" s="35" t="e">
        <f t="shared" si="361"/>
        <v>#VALUE!</v>
      </c>
      <c r="L1949" s="35" t="e">
        <f t="shared" si="362"/>
        <v>#REF!</v>
      </c>
      <c r="M1949" s="35" t="e">
        <f t="shared" si="369"/>
        <v>#REF!</v>
      </c>
      <c r="N1949" s="35" t="e">
        <f t="shared" si="370"/>
        <v>#REF!</v>
      </c>
      <c r="O1949" s="36" t="e">
        <f t="shared" si="371"/>
        <v>#REF!</v>
      </c>
      <c r="Q1949" s="37">
        <f t="shared" si="363"/>
        <v>0</v>
      </c>
      <c r="R1949" s="38" t="e">
        <f t="shared" si="364"/>
        <v>#REF!</v>
      </c>
      <c r="S1949" s="39" t="e">
        <f t="shared" si="365"/>
        <v>#REF!</v>
      </c>
    </row>
    <row r="1950" spans="1:19" x14ac:dyDescent="0.25">
      <c r="A1950" s="2"/>
      <c r="C1950">
        <f t="shared" si="366"/>
        <v>0</v>
      </c>
      <c r="D1950" s="32" t="e">
        <f t="shared" si="367"/>
        <v>#N/A</v>
      </c>
      <c r="E1950" s="32" t="e">
        <f>Basic!#REF!</f>
        <v>#REF!</v>
      </c>
      <c r="F1950" s="40"/>
      <c r="G1950" s="80">
        <f>IFERROR(VLOOKUP(A1950,HistData!Y:Z,2,FALSE)/100,G1949)</f>
        <v>0.19510000000000002</v>
      </c>
      <c r="H1950" s="80" t="str">
        <f>_xll.BDH($B$1,"IVOL_MONEYNESS",A1950,A1950,"IVOL_MATURITY=MATURITY_1STM","IVOL_MONEYNESS_LEVEL=MONEY_LVL_100_","DTS=H","FACTOR=.01","DAYS=W")</f>
        <v>#N/A Start Date</v>
      </c>
      <c r="I1950" s="81" t="str">
        <f t="shared" si="368"/>
        <v>#N/A Start Date</v>
      </c>
      <c r="J1950" s="34" t="e">
        <f t="shared" si="360"/>
        <v>#REF!</v>
      </c>
      <c r="K1950" s="35" t="e">
        <f t="shared" si="361"/>
        <v>#VALUE!</v>
      </c>
      <c r="L1950" s="35" t="e">
        <f t="shared" si="362"/>
        <v>#REF!</v>
      </c>
      <c r="M1950" s="35" t="e">
        <f t="shared" si="369"/>
        <v>#REF!</v>
      </c>
      <c r="N1950" s="35" t="e">
        <f t="shared" si="370"/>
        <v>#REF!</v>
      </c>
      <c r="O1950" s="36" t="e">
        <f t="shared" si="371"/>
        <v>#REF!</v>
      </c>
      <c r="Q1950" s="37">
        <f t="shared" si="363"/>
        <v>0</v>
      </c>
      <c r="R1950" s="38" t="e">
        <f t="shared" si="364"/>
        <v>#REF!</v>
      </c>
      <c r="S1950" s="39" t="e">
        <f t="shared" si="365"/>
        <v>#REF!</v>
      </c>
    </row>
    <row r="1951" spans="1:19" x14ac:dyDescent="0.25">
      <c r="A1951" s="2"/>
      <c r="C1951">
        <f t="shared" si="366"/>
        <v>0</v>
      </c>
      <c r="D1951" s="32" t="e">
        <f t="shared" si="367"/>
        <v>#N/A</v>
      </c>
      <c r="E1951" s="32" t="e">
        <f>Basic!#REF!</f>
        <v>#REF!</v>
      </c>
      <c r="F1951" s="40"/>
      <c r="G1951" s="80">
        <f>IFERROR(VLOOKUP(A1951,HistData!Y:Z,2,FALSE)/100,G1950)</f>
        <v>0.19510000000000002</v>
      </c>
      <c r="H1951" s="80" t="str">
        <f>_xll.BDH($B$1,"IVOL_MONEYNESS",A1951,A1951,"IVOL_MATURITY=MATURITY_1STM","IVOL_MONEYNESS_LEVEL=MONEY_LVL_100_","DTS=H","FACTOR=.01","DAYS=W")</f>
        <v>#N/A Start Date</v>
      </c>
      <c r="I1951" s="81" t="str">
        <f t="shared" si="368"/>
        <v>#N/A Start Date</v>
      </c>
      <c r="J1951" s="34" t="e">
        <f t="shared" si="360"/>
        <v>#REF!</v>
      </c>
      <c r="K1951" s="35" t="e">
        <f t="shared" si="361"/>
        <v>#VALUE!</v>
      </c>
      <c r="L1951" s="35" t="e">
        <f t="shared" si="362"/>
        <v>#REF!</v>
      </c>
      <c r="M1951" s="35" t="e">
        <f t="shared" si="369"/>
        <v>#REF!</v>
      </c>
      <c r="N1951" s="35" t="e">
        <f t="shared" si="370"/>
        <v>#REF!</v>
      </c>
      <c r="O1951" s="36" t="e">
        <f t="shared" si="371"/>
        <v>#REF!</v>
      </c>
      <c r="Q1951" s="37">
        <f t="shared" si="363"/>
        <v>0</v>
      </c>
      <c r="R1951" s="38" t="e">
        <f t="shared" si="364"/>
        <v>#REF!</v>
      </c>
      <c r="S1951" s="39" t="e">
        <f t="shared" si="365"/>
        <v>#REF!</v>
      </c>
    </row>
    <row r="1952" spans="1:19" x14ac:dyDescent="0.25">
      <c r="A1952" s="2"/>
      <c r="C1952">
        <f t="shared" si="366"/>
        <v>0</v>
      </c>
      <c r="D1952" s="32" t="e">
        <f t="shared" si="367"/>
        <v>#N/A</v>
      </c>
      <c r="E1952" s="32" t="e">
        <f>Basic!#REF!</f>
        <v>#REF!</v>
      </c>
      <c r="F1952" s="40"/>
      <c r="G1952" s="80">
        <f>IFERROR(VLOOKUP(A1952,HistData!Y:Z,2,FALSE)/100,G1951)</f>
        <v>0.19510000000000002</v>
      </c>
      <c r="H1952" s="80" t="str">
        <f>_xll.BDH($B$1,"IVOL_MONEYNESS",A1952,A1952,"IVOL_MATURITY=MATURITY_1STM","IVOL_MONEYNESS_LEVEL=MONEY_LVL_100_","DTS=H","FACTOR=.01","DAYS=W")</f>
        <v>#N/A Start Date</v>
      </c>
      <c r="I1952" s="81" t="str">
        <f t="shared" si="368"/>
        <v>#N/A Start Date</v>
      </c>
      <c r="J1952" s="34" t="e">
        <f t="shared" si="360"/>
        <v>#REF!</v>
      </c>
      <c r="K1952" s="35" t="e">
        <f t="shared" si="361"/>
        <v>#VALUE!</v>
      </c>
      <c r="L1952" s="35" t="e">
        <f t="shared" si="362"/>
        <v>#REF!</v>
      </c>
      <c r="M1952" s="35" t="e">
        <f t="shared" si="369"/>
        <v>#REF!</v>
      </c>
      <c r="N1952" s="35" t="e">
        <f t="shared" si="370"/>
        <v>#REF!</v>
      </c>
      <c r="O1952" s="36" t="e">
        <f t="shared" si="371"/>
        <v>#REF!</v>
      </c>
      <c r="Q1952" s="37">
        <f t="shared" si="363"/>
        <v>0</v>
      </c>
      <c r="R1952" s="38" t="e">
        <f t="shared" si="364"/>
        <v>#REF!</v>
      </c>
      <c r="S1952" s="39" t="e">
        <f t="shared" si="365"/>
        <v>#REF!</v>
      </c>
    </row>
    <row r="1953" spans="1:19" x14ac:dyDescent="0.25">
      <c r="A1953" s="2"/>
      <c r="C1953">
        <f t="shared" si="366"/>
        <v>0</v>
      </c>
      <c r="D1953" s="32" t="e">
        <f t="shared" si="367"/>
        <v>#N/A</v>
      </c>
      <c r="E1953" s="32" t="e">
        <f>Basic!#REF!</f>
        <v>#REF!</v>
      </c>
      <c r="F1953" s="40"/>
      <c r="G1953" s="80">
        <f>IFERROR(VLOOKUP(A1953,HistData!Y:Z,2,FALSE)/100,G1952)</f>
        <v>0.19510000000000002</v>
      </c>
      <c r="H1953" s="80" t="str">
        <f>_xll.BDH($B$1,"IVOL_MONEYNESS",A1953,A1953,"IVOL_MATURITY=MATURITY_1STM","IVOL_MONEYNESS_LEVEL=MONEY_LVL_100_","DTS=H","FACTOR=.01","DAYS=W")</f>
        <v>#N/A Start Date</v>
      </c>
      <c r="I1953" s="81" t="str">
        <f t="shared" si="368"/>
        <v>#N/A Start Date</v>
      </c>
      <c r="J1953" s="34" t="e">
        <f t="shared" si="360"/>
        <v>#REF!</v>
      </c>
      <c r="K1953" s="35" t="e">
        <f t="shared" si="361"/>
        <v>#VALUE!</v>
      </c>
      <c r="L1953" s="35" t="e">
        <f t="shared" si="362"/>
        <v>#REF!</v>
      </c>
      <c r="M1953" s="35" t="e">
        <f t="shared" si="369"/>
        <v>#REF!</v>
      </c>
      <c r="N1953" s="35" t="e">
        <f t="shared" si="370"/>
        <v>#REF!</v>
      </c>
      <c r="O1953" s="36" t="e">
        <f t="shared" si="371"/>
        <v>#REF!</v>
      </c>
      <c r="Q1953" s="37">
        <f t="shared" si="363"/>
        <v>0</v>
      </c>
      <c r="R1953" s="38" t="e">
        <f t="shared" si="364"/>
        <v>#REF!</v>
      </c>
      <c r="S1953" s="39" t="e">
        <f t="shared" si="365"/>
        <v>#REF!</v>
      </c>
    </row>
    <row r="1954" spans="1:19" x14ac:dyDescent="0.25">
      <c r="A1954" s="2"/>
      <c r="C1954">
        <f t="shared" si="366"/>
        <v>0</v>
      </c>
      <c r="D1954" s="32" t="e">
        <f t="shared" si="367"/>
        <v>#N/A</v>
      </c>
      <c r="E1954" s="32" t="e">
        <f>Basic!#REF!</f>
        <v>#REF!</v>
      </c>
      <c r="F1954" s="40"/>
      <c r="G1954" s="80">
        <f>IFERROR(VLOOKUP(A1954,HistData!Y:Z,2,FALSE)/100,G1953)</f>
        <v>0.19510000000000002</v>
      </c>
      <c r="H1954" s="80" t="str">
        <f>_xll.BDH($B$1,"IVOL_MONEYNESS",A1954,A1954,"IVOL_MATURITY=MATURITY_1STM","IVOL_MONEYNESS_LEVEL=MONEY_LVL_100_","DTS=H","FACTOR=.01","DAYS=W")</f>
        <v>#N/A Start Date</v>
      </c>
      <c r="I1954" s="81" t="str">
        <f t="shared" si="368"/>
        <v>#N/A Start Date</v>
      </c>
      <c r="J1954" s="34" t="e">
        <f t="shared" si="360"/>
        <v>#REF!</v>
      </c>
      <c r="K1954" s="35" t="e">
        <f t="shared" si="361"/>
        <v>#VALUE!</v>
      </c>
      <c r="L1954" s="35" t="e">
        <f t="shared" si="362"/>
        <v>#REF!</v>
      </c>
      <c r="M1954" s="35" t="e">
        <f t="shared" si="369"/>
        <v>#REF!</v>
      </c>
      <c r="N1954" s="35" t="e">
        <f t="shared" si="370"/>
        <v>#REF!</v>
      </c>
      <c r="O1954" s="36" t="e">
        <f t="shared" si="371"/>
        <v>#REF!</v>
      </c>
      <c r="Q1954" s="37">
        <f t="shared" si="363"/>
        <v>0</v>
      </c>
      <c r="R1954" s="38" t="e">
        <f t="shared" si="364"/>
        <v>#REF!</v>
      </c>
      <c r="S1954" s="39" t="e">
        <f t="shared" si="365"/>
        <v>#REF!</v>
      </c>
    </row>
    <row r="1955" spans="1:19" x14ac:dyDescent="0.25">
      <c r="A1955" s="2"/>
      <c r="C1955">
        <f t="shared" si="366"/>
        <v>0</v>
      </c>
      <c r="D1955" s="32" t="e">
        <f t="shared" si="367"/>
        <v>#N/A</v>
      </c>
      <c r="E1955" s="32" t="e">
        <f>Basic!#REF!</f>
        <v>#REF!</v>
      </c>
      <c r="F1955" s="40"/>
      <c r="G1955" s="80">
        <f>IFERROR(VLOOKUP(A1955,HistData!Y:Z,2,FALSE)/100,G1954)</f>
        <v>0.19510000000000002</v>
      </c>
      <c r="H1955" s="80" t="str">
        <f>_xll.BDH($B$1,"IVOL_MONEYNESS",A1955,A1955,"IVOL_MATURITY=MATURITY_1STM","IVOL_MONEYNESS_LEVEL=MONEY_LVL_100_","DTS=H","FACTOR=.01","DAYS=W")</f>
        <v>#N/A Start Date</v>
      </c>
      <c r="I1955" s="81" t="str">
        <f t="shared" si="368"/>
        <v>#N/A Start Date</v>
      </c>
      <c r="J1955" s="34" t="e">
        <f t="shared" si="360"/>
        <v>#REF!</v>
      </c>
      <c r="K1955" s="35" t="e">
        <f t="shared" si="361"/>
        <v>#VALUE!</v>
      </c>
      <c r="L1955" s="35" t="e">
        <f t="shared" si="362"/>
        <v>#REF!</v>
      </c>
      <c r="M1955" s="35" t="e">
        <f t="shared" si="369"/>
        <v>#REF!</v>
      </c>
      <c r="N1955" s="35" t="e">
        <f t="shared" si="370"/>
        <v>#REF!</v>
      </c>
      <c r="O1955" s="36" t="e">
        <f t="shared" si="371"/>
        <v>#REF!</v>
      </c>
      <c r="Q1955" s="37">
        <f t="shared" si="363"/>
        <v>0</v>
      </c>
      <c r="R1955" s="38" t="e">
        <f t="shared" si="364"/>
        <v>#REF!</v>
      </c>
      <c r="S1955" s="39" t="e">
        <f t="shared" si="365"/>
        <v>#REF!</v>
      </c>
    </row>
    <row r="1956" spans="1:19" x14ac:dyDescent="0.25">
      <c r="A1956" s="2"/>
      <c r="C1956">
        <f t="shared" si="366"/>
        <v>0</v>
      </c>
      <c r="D1956" s="32" t="e">
        <f t="shared" si="367"/>
        <v>#N/A</v>
      </c>
      <c r="E1956" s="32" t="e">
        <f>Basic!#REF!</f>
        <v>#REF!</v>
      </c>
      <c r="F1956" s="40"/>
      <c r="G1956" s="80">
        <f>IFERROR(VLOOKUP(A1956,HistData!Y:Z,2,FALSE)/100,G1955)</f>
        <v>0.19510000000000002</v>
      </c>
      <c r="H1956" s="80" t="str">
        <f>_xll.BDH($B$1,"IVOL_MONEYNESS",A1956,A1956,"IVOL_MATURITY=MATURITY_1STM","IVOL_MONEYNESS_LEVEL=MONEY_LVL_100_","DTS=H","FACTOR=.01","DAYS=W")</f>
        <v>#N/A Start Date</v>
      </c>
      <c r="I1956" s="81" t="str">
        <f t="shared" si="368"/>
        <v>#N/A Start Date</v>
      </c>
      <c r="J1956" s="34" t="e">
        <f t="shared" si="360"/>
        <v>#REF!</v>
      </c>
      <c r="K1956" s="35" t="e">
        <f t="shared" si="361"/>
        <v>#VALUE!</v>
      </c>
      <c r="L1956" s="35" t="e">
        <f t="shared" si="362"/>
        <v>#REF!</v>
      </c>
      <c r="M1956" s="35" t="e">
        <f t="shared" si="369"/>
        <v>#REF!</v>
      </c>
      <c r="N1956" s="35" t="e">
        <f t="shared" si="370"/>
        <v>#REF!</v>
      </c>
      <c r="O1956" s="36" t="e">
        <f t="shared" si="371"/>
        <v>#REF!</v>
      </c>
      <c r="Q1956" s="37">
        <f t="shared" si="363"/>
        <v>0</v>
      </c>
      <c r="R1956" s="38" t="e">
        <f t="shared" si="364"/>
        <v>#REF!</v>
      </c>
      <c r="S1956" s="39" t="e">
        <f t="shared" si="365"/>
        <v>#REF!</v>
      </c>
    </row>
    <row r="1957" spans="1:19" x14ac:dyDescent="0.25">
      <c r="A1957" s="2"/>
      <c r="C1957">
        <f t="shared" si="366"/>
        <v>0</v>
      </c>
      <c r="D1957" s="32" t="e">
        <f t="shared" si="367"/>
        <v>#N/A</v>
      </c>
      <c r="E1957" s="32" t="e">
        <f>Basic!#REF!</f>
        <v>#REF!</v>
      </c>
      <c r="F1957" s="40"/>
      <c r="G1957" s="80">
        <f>IFERROR(VLOOKUP(A1957,HistData!Y:Z,2,FALSE)/100,G1956)</f>
        <v>0.19510000000000002</v>
      </c>
      <c r="H1957" s="80" t="str">
        <f>_xll.BDH($B$1,"IVOL_MONEYNESS",A1957,A1957,"IVOL_MATURITY=MATURITY_1STM","IVOL_MONEYNESS_LEVEL=MONEY_LVL_100_","DTS=H","FACTOR=.01","DAYS=W")</f>
        <v>#N/A Start Date</v>
      </c>
      <c r="I1957" s="81" t="str">
        <f t="shared" si="368"/>
        <v>#N/A Start Date</v>
      </c>
      <c r="J1957" s="34" t="e">
        <f t="shared" si="360"/>
        <v>#REF!</v>
      </c>
      <c r="K1957" s="35" t="e">
        <f t="shared" si="361"/>
        <v>#VALUE!</v>
      </c>
      <c r="L1957" s="35" t="e">
        <f t="shared" si="362"/>
        <v>#REF!</v>
      </c>
      <c r="M1957" s="35" t="e">
        <f t="shared" si="369"/>
        <v>#REF!</v>
      </c>
      <c r="N1957" s="35" t="e">
        <f t="shared" si="370"/>
        <v>#REF!</v>
      </c>
      <c r="O1957" s="36" t="e">
        <f t="shared" si="371"/>
        <v>#REF!</v>
      </c>
      <c r="Q1957" s="37">
        <f t="shared" si="363"/>
        <v>0</v>
      </c>
      <c r="R1957" s="38" t="e">
        <f t="shared" si="364"/>
        <v>#REF!</v>
      </c>
      <c r="S1957" s="39" t="e">
        <f t="shared" si="365"/>
        <v>#REF!</v>
      </c>
    </row>
    <row r="1958" spans="1:19" x14ac:dyDescent="0.25">
      <c r="A1958" s="2"/>
      <c r="C1958">
        <f t="shared" si="366"/>
        <v>0</v>
      </c>
      <c r="D1958" s="32" t="e">
        <f t="shared" si="367"/>
        <v>#N/A</v>
      </c>
      <c r="E1958" s="32" t="e">
        <f>Basic!#REF!</f>
        <v>#REF!</v>
      </c>
      <c r="F1958" s="40"/>
      <c r="G1958" s="80">
        <f>IFERROR(VLOOKUP(A1958,HistData!Y:Z,2,FALSE)/100,G1957)</f>
        <v>0.19510000000000002</v>
      </c>
      <c r="H1958" s="80" t="str">
        <f>_xll.BDH($B$1,"IVOL_MONEYNESS",A1958,A1958,"IVOL_MATURITY=MATURITY_1STM","IVOL_MONEYNESS_LEVEL=MONEY_LVL_100_","DTS=H","FACTOR=.01","DAYS=W")</f>
        <v>#N/A Start Date</v>
      </c>
      <c r="I1958" s="81" t="str">
        <f t="shared" si="368"/>
        <v>#N/A Start Date</v>
      </c>
      <c r="J1958" s="34" t="e">
        <f t="shared" si="360"/>
        <v>#REF!</v>
      </c>
      <c r="K1958" s="35" t="e">
        <f t="shared" si="361"/>
        <v>#VALUE!</v>
      </c>
      <c r="L1958" s="35" t="e">
        <f t="shared" si="362"/>
        <v>#REF!</v>
      </c>
      <c r="M1958" s="35" t="e">
        <f t="shared" si="369"/>
        <v>#REF!</v>
      </c>
      <c r="N1958" s="35" t="e">
        <f t="shared" si="370"/>
        <v>#REF!</v>
      </c>
      <c r="O1958" s="36" t="e">
        <f t="shared" si="371"/>
        <v>#REF!</v>
      </c>
      <c r="Q1958" s="37">
        <f t="shared" si="363"/>
        <v>0</v>
      </c>
      <c r="R1958" s="38" t="e">
        <f t="shared" si="364"/>
        <v>#REF!</v>
      </c>
      <c r="S1958" s="39" t="e">
        <f t="shared" si="365"/>
        <v>#REF!</v>
      </c>
    </row>
    <row r="1959" spans="1:19" x14ac:dyDescent="0.25">
      <c r="A1959" s="2"/>
      <c r="C1959">
        <f t="shared" si="366"/>
        <v>0</v>
      </c>
      <c r="D1959" s="32" t="e">
        <f t="shared" si="367"/>
        <v>#N/A</v>
      </c>
      <c r="E1959" s="32" t="e">
        <f>Basic!#REF!</f>
        <v>#REF!</v>
      </c>
      <c r="F1959" s="40"/>
      <c r="G1959" s="80">
        <f>IFERROR(VLOOKUP(A1959,HistData!Y:Z,2,FALSE)/100,G1958)</f>
        <v>0.19510000000000002</v>
      </c>
      <c r="H1959" s="80" t="str">
        <f>_xll.BDH($B$1,"IVOL_MONEYNESS",A1959,A1959,"IVOL_MATURITY=MATURITY_1STM","IVOL_MONEYNESS_LEVEL=MONEY_LVL_100_","DTS=H","FACTOR=.01","DAYS=W")</f>
        <v>#N/A Start Date</v>
      </c>
      <c r="I1959" s="81" t="str">
        <f t="shared" si="368"/>
        <v>#N/A Start Date</v>
      </c>
      <c r="J1959" s="34" t="e">
        <f t="shared" si="360"/>
        <v>#REF!</v>
      </c>
      <c r="K1959" s="35" t="e">
        <f t="shared" si="361"/>
        <v>#VALUE!</v>
      </c>
      <c r="L1959" s="35" t="e">
        <f t="shared" si="362"/>
        <v>#REF!</v>
      </c>
      <c r="M1959" s="35" t="e">
        <f t="shared" si="369"/>
        <v>#REF!</v>
      </c>
      <c r="N1959" s="35" t="e">
        <f t="shared" si="370"/>
        <v>#REF!</v>
      </c>
      <c r="O1959" s="36" t="e">
        <f t="shared" si="371"/>
        <v>#REF!</v>
      </c>
      <c r="Q1959" s="37">
        <f t="shared" si="363"/>
        <v>0</v>
      </c>
      <c r="R1959" s="38" t="e">
        <f t="shared" si="364"/>
        <v>#REF!</v>
      </c>
      <c r="S1959" s="39" t="e">
        <f t="shared" si="365"/>
        <v>#REF!</v>
      </c>
    </row>
    <row r="1960" spans="1:19" x14ac:dyDescent="0.25">
      <c r="A1960" s="2"/>
      <c r="C1960">
        <f t="shared" si="366"/>
        <v>0</v>
      </c>
      <c r="D1960" s="32" t="e">
        <f t="shared" si="367"/>
        <v>#N/A</v>
      </c>
      <c r="E1960" s="32" t="e">
        <f>Basic!#REF!</f>
        <v>#REF!</v>
      </c>
      <c r="F1960" s="40"/>
      <c r="G1960" s="80">
        <f>IFERROR(VLOOKUP(A1960,HistData!Y:Z,2,FALSE)/100,G1959)</f>
        <v>0.19510000000000002</v>
      </c>
      <c r="H1960" s="80" t="str">
        <f>_xll.BDH($B$1,"IVOL_MONEYNESS",A1960,A1960,"IVOL_MATURITY=MATURITY_1STM","IVOL_MONEYNESS_LEVEL=MONEY_LVL_100_","DTS=H","FACTOR=.01","DAYS=W")</f>
        <v>#N/A Start Date</v>
      </c>
      <c r="I1960" s="81" t="str">
        <f t="shared" si="368"/>
        <v>#N/A Start Date</v>
      </c>
      <c r="J1960" s="34" t="e">
        <f t="shared" si="360"/>
        <v>#REF!</v>
      </c>
      <c r="K1960" s="35" t="e">
        <f t="shared" si="361"/>
        <v>#VALUE!</v>
      </c>
      <c r="L1960" s="35" t="e">
        <f t="shared" si="362"/>
        <v>#REF!</v>
      </c>
      <c r="M1960" s="35" t="e">
        <f t="shared" si="369"/>
        <v>#REF!</v>
      </c>
      <c r="N1960" s="35" t="e">
        <f t="shared" si="370"/>
        <v>#REF!</v>
      </c>
      <c r="O1960" s="36" t="e">
        <f t="shared" si="371"/>
        <v>#REF!</v>
      </c>
      <c r="Q1960" s="37">
        <f t="shared" si="363"/>
        <v>0</v>
      </c>
      <c r="R1960" s="38" t="e">
        <f t="shared" si="364"/>
        <v>#REF!</v>
      </c>
      <c r="S1960" s="39" t="e">
        <f t="shared" si="365"/>
        <v>#REF!</v>
      </c>
    </row>
    <row r="1961" spans="1:19" x14ac:dyDescent="0.25">
      <c r="A1961" s="2"/>
      <c r="C1961">
        <f t="shared" si="366"/>
        <v>0</v>
      </c>
      <c r="D1961" s="32" t="e">
        <f t="shared" si="367"/>
        <v>#N/A</v>
      </c>
      <c r="E1961" s="32" t="e">
        <f>Basic!#REF!</f>
        <v>#REF!</v>
      </c>
      <c r="F1961" s="40"/>
      <c r="G1961" s="80">
        <f>IFERROR(VLOOKUP(A1961,HistData!Y:Z,2,FALSE)/100,G1960)</f>
        <v>0.19510000000000002</v>
      </c>
      <c r="H1961" s="80" t="str">
        <f>_xll.BDH($B$1,"IVOL_MONEYNESS",A1961,A1961,"IVOL_MATURITY=MATURITY_1STM","IVOL_MONEYNESS_LEVEL=MONEY_LVL_100_","DTS=H","FACTOR=.01","DAYS=W")</f>
        <v>#N/A Start Date</v>
      </c>
      <c r="I1961" s="81" t="str">
        <f t="shared" si="368"/>
        <v>#N/A Start Date</v>
      </c>
      <c r="J1961" s="34" t="e">
        <f t="shared" si="360"/>
        <v>#REF!</v>
      </c>
      <c r="K1961" s="35" t="e">
        <f t="shared" si="361"/>
        <v>#VALUE!</v>
      </c>
      <c r="L1961" s="35" t="e">
        <f t="shared" si="362"/>
        <v>#REF!</v>
      </c>
      <c r="M1961" s="35" t="e">
        <f t="shared" si="369"/>
        <v>#REF!</v>
      </c>
      <c r="N1961" s="35" t="e">
        <f t="shared" si="370"/>
        <v>#REF!</v>
      </c>
      <c r="O1961" s="36" t="e">
        <f t="shared" si="371"/>
        <v>#REF!</v>
      </c>
      <c r="Q1961" s="37">
        <f t="shared" si="363"/>
        <v>0</v>
      </c>
      <c r="R1961" s="38" t="e">
        <f t="shared" si="364"/>
        <v>#REF!</v>
      </c>
      <c r="S1961" s="39" t="e">
        <f t="shared" si="365"/>
        <v>#REF!</v>
      </c>
    </row>
    <row r="1962" spans="1:19" x14ac:dyDescent="0.25">
      <c r="A1962" s="2"/>
      <c r="C1962">
        <f t="shared" si="366"/>
        <v>0</v>
      </c>
      <c r="D1962" s="32" t="e">
        <f t="shared" si="367"/>
        <v>#N/A</v>
      </c>
      <c r="E1962" s="32" t="e">
        <f>Basic!#REF!</f>
        <v>#REF!</v>
      </c>
      <c r="F1962" s="40"/>
      <c r="G1962" s="80">
        <f>IFERROR(VLOOKUP(A1962,HistData!Y:Z,2,FALSE)/100,G1961)</f>
        <v>0.19510000000000002</v>
      </c>
      <c r="H1962" s="80" t="str">
        <f>_xll.BDH($B$1,"IVOL_MONEYNESS",A1962,A1962,"IVOL_MATURITY=MATURITY_1STM","IVOL_MONEYNESS_LEVEL=MONEY_LVL_100_","DTS=H","FACTOR=.01","DAYS=W")</f>
        <v>#N/A Start Date</v>
      </c>
      <c r="I1962" s="81" t="str">
        <f t="shared" si="368"/>
        <v>#N/A Start Date</v>
      </c>
      <c r="J1962" s="34" t="e">
        <f t="shared" si="360"/>
        <v>#REF!</v>
      </c>
      <c r="K1962" s="35" t="e">
        <f t="shared" si="361"/>
        <v>#VALUE!</v>
      </c>
      <c r="L1962" s="35" t="e">
        <f t="shared" si="362"/>
        <v>#REF!</v>
      </c>
      <c r="M1962" s="35" t="e">
        <f t="shared" si="369"/>
        <v>#REF!</v>
      </c>
      <c r="N1962" s="35" t="e">
        <f t="shared" si="370"/>
        <v>#REF!</v>
      </c>
      <c r="O1962" s="36" t="e">
        <f t="shared" si="371"/>
        <v>#REF!</v>
      </c>
      <c r="Q1962" s="37">
        <f t="shared" si="363"/>
        <v>0</v>
      </c>
      <c r="R1962" s="38" t="e">
        <f t="shared" si="364"/>
        <v>#REF!</v>
      </c>
      <c r="S1962" s="39" t="e">
        <f t="shared" si="365"/>
        <v>#REF!</v>
      </c>
    </row>
    <row r="1963" spans="1:19" x14ac:dyDescent="0.25">
      <c r="A1963" s="2"/>
      <c r="C1963">
        <f t="shared" si="366"/>
        <v>0</v>
      </c>
      <c r="D1963" s="32" t="e">
        <f t="shared" si="367"/>
        <v>#N/A</v>
      </c>
      <c r="E1963" s="32" t="e">
        <f>Basic!#REF!</f>
        <v>#REF!</v>
      </c>
      <c r="F1963" s="40"/>
      <c r="G1963" s="80">
        <f>IFERROR(VLOOKUP(A1963,HistData!Y:Z,2,FALSE)/100,G1962)</f>
        <v>0.19510000000000002</v>
      </c>
      <c r="H1963" s="80" t="str">
        <f>_xll.BDH($B$1,"IVOL_MONEYNESS",A1963,A1963,"IVOL_MATURITY=MATURITY_1STM","IVOL_MONEYNESS_LEVEL=MONEY_LVL_100_","DTS=H","FACTOR=.01","DAYS=W")</f>
        <v>#N/A Start Date</v>
      </c>
      <c r="I1963" s="81" t="str">
        <f t="shared" si="368"/>
        <v>#N/A Start Date</v>
      </c>
      <c r="J1963" s="34" t="e">
        <f t="shared" si="360"/>
        <v>#REF!</v>
      </c>
      <c r="K1963" s="35" t="e">
        <f t="shared" si="361"/>
        <v>#VALUE!</v>
      </c>
      <c r="L1963" s="35" t="e">
        <f t="shared" si="362"/>
        <v>#REF!</v>
      </c>
      <c r="M1963" s="35" t="e">
        <f t="shared" si="369"/>
        <v>#REF!</v>
      </c>
      <c r="N1963" s="35" t="e">
        <f t="shared" si="370"/>
        <v>#REF!</v>
      </c>
      <c r="O1963" s="36" t="e">
        <f t="shared" si="371"/>
        <v>#REF!</v>
      </c>
      <c r="Q1963" s="37">
        <f t="shared" si="363"/>
        <v>0</v>
      </c>
      <c r="R1963" s="38" t="e">
        <f t="shared" si="364"/>
        <v>#REF!</v>
      </c>
      <c r="S1963" s="39" t="e">
        <f t="shared" si="365"/>
        <v>#REF!</v>
      </c>
    </row>
    <row r="1964" spans="1:19" x14ac:dyDescent="0.25">
      <c r="A1964" s="2"/>
      <c r="C1964">
        <f t="shared" si="366"/>
        <v>0</v>
      </c>
      <c r="D1964" s="32" t="e">
        <f t="shared" si="367"/>
        <v>#N/A</v>
      </c>
      <c r="E1964" s="32" t="e">
        <f>Basic!#REF!</f>
        <v>#REF!</v>
      </c>
      <c r="F1964" s="40"/>
      <c r="G1964" s="80">
        <f>IFERROR(VLOOKUP(A1964,HistData!Y:Z,2,FALSE)/100,G1963)</f>
        <v>0.19510000000000002</v>
      </c>
      <c r="H1964" s="80" t="str">
        <f>_xll.BDH($B$1,"IVOL_MONEYNESS",A1964,A1964,"IVOL_MATURITY=MATURITY_1STM","IVOL_MONEYNESS_LEVEL=MONEY_LVL_100_","DTS=H","FACTOR=.01","DAYS=W")</f>
        <v>#N/A Start Date</v>
      </c>
      <c r="I1964" s="81" t="str">
        <f t="shared" si="368"/>
        <v>#N/A Start Date</v>
      </c>
      <c r="J1964" s="34" t="e">
        <f t="shared" si="360"/>
        <v>#REF!</v>
      </c>
      <c r="K1964" s="35" t="e">
        <f t="shared" si="361"/>
        <v>#VALUE!</v>
      </c>
      <c r="L1964" s="35" t="e">
        <f t="shared" si="362"/>
        <v>#REF!</v>
      </c>
      <c r="M1964" s="35" t="e">
        <f t="shared" si="369"/>
        <v>#REF!</v>
      </c>
      <c r="N1964" s="35" t="e">
        <f t="shared" si="370"/>
        <v>#REF!</v>
      </c>
      <c r="O1964" s="36" t="e">
        <f t="shared" si="371"/>
        <v>#REF!</v>
      </c>
      <c r="Q1964" s="37">
        <f t="shared" si="363"/>
        <v>0</v>
      </c>
      <c r="R1964" s="38" t="e">
        <f t="shared" si="364"/>
        <v>#REF!</v>
      </c>
      <c r="S1964" s="39" t="e">
        <f t="shared" si="365"/>
        <v>#REF!</v>
      </c>
    </row>
    <row r="1965" spans="1:19" x14ac:dyDescent="0.25">
      <c r="A1965" s="2"/>
      <c r="C1965">
        <f t="shared" si="366"/>
        <v>0</v>
      </c>
      <c r="D1965" s="32" t="e">
        <f t="shared" si="367"/>
        <v>#N/A</v>
      </c>
      <c r="E1965" s="32" t="e">
        <f>Basic!#REF!</f>
        <v>#REF!</v>
      </c>
      <c r="F1965" s="40"/>
      <c r="G1965" s="80">
        <f>IFERROR(VLOOKUP(A1965,HistData!Y:Z,2,FALSE)/100,G1964)</f>
        <v>0.19510000000000002</v>
      </c>
      <c r="H1965" s="80" t="str">
        <f>_xll.BDH($B$1,"IVOL_MONEYNESS",A1965,A1965,"IVOL_MATURITY=MATURITY_1STM","IVOL_MONEYNESS_LEVEL=MONEY_LVL_100_","DTS=H","FACTOR=.01","DAYS=W")</f>
        <v>#N/A Start Date</v>
      </c>
      <c r="I1965" s="81" t="str">
        <f t="shared" si="368"/>
        <v>#N/A Start Date</v>
      </c>
      <c r="J1965" s="34" t="e">
        <f t="shared" si="360"/>
        <v>#REF!</v>
      </c>
      <c r="K1965" s="35" t="e">
        <f t="shared" si="361"/>
        <v>#VALUE!</v>
      </c>
      <c r="L1965" s="35" t="e">
        <f t="shared" si="362"/>
        <v>#REF!</v>
      </c>
      <c r="M1965" s="35" t="e">
        <f t="shared" si="369"/>
        <v>#REF!</v>
      </c>
      <c r="N1965" s="35" t="e">
        <f t="shared" si="370"/>
        <v>#REF!</v>
      </c>
      <c r="O1965" s="36" t="e">
        <f t="shared" si="371"/>
        <v>#REF!</v>
      </c>
      <c r="Q1965" s="37">
        <f t="shared" si="363"/>
        <v>0</v>
      </c>
      <c r="R1965" s="38" t="e">
        <f t="shared" si="364"/>
        <v>#REF!</v>
      </c>
      <c r="S1965" s="39" t="e">
        <f t="shared" si="365"/>
        <v>#REF!</v>
      </c>
    </row>
    <row r="1966" spans="1:19" x14ac:dyDescent="0.25">
      <c r="A1966" s="2"/>
      <c r="C1966">
        <f t="shared" si="366"/>
        <v>0</v>
      </c>
      <c r="D1966" s="32" t="e">
        <f t="shared" si="367"/>
        <v>#N/A</v>
      </c>
      <c r="E1966" s="32" t="e">
        <f>Basic!#REF!</f>
        <v>#REF!</v>
      </c>
      <c r="F1966" s="40"/>
      <c r="G1966" s="80">
        <f>IFERROR(VLOOKUP(A1966,HistData!Y:Z,2,FALSE)/100,G1965)</f>
        <v>0.19510000000000002</v>
      </c>
      <c r="H1966" s="80" t="str">
        <f>_xll.BDH($B$1,"IVOL_MONEYNESS",A1966,A1966,"IVOL_MATURITY=MATURITY_1STM","IVOL_MONEYNESS_LEVEL=MONEY_LVL_100_","DTS=H","FACTOR=.01","DAYS=W")</f>
        <v>#N/A Start Date</v>
      </c>
      <c r="I1966" s="81" t="str">
        <f t="shared" si="368"/>
        <v>#N/A Start Date</v>
      </c>
      <c r="J1966" s="34" t="e">
        <f t="shared" si="360"/>
        <v>#REF!</v>
      </c>
      <c r="K1966" s="35" t="e">
        <f t="shared" si="361"/>
        <v>#VALUE!</v>
      </c>
      <c r="L1966" s="35" t="e">
        <f t="shared" si="362"/>
        <v>#REF!</v>
      </c>
      <c r="M1966" s="35" t="e">
        <f t="shared" si="369"/>
        <v>#REF!</v>
      </c>
      <c r="N1966" s="35" t="e">
        <f t="shared" si="370"/>
        <v>#REF!</v>
      </c>
      <c r="O1966" s="36" t="e">
        <f t="shared" si="371"/>
        <v>#REF!</v>
      </c>
      <c r="Q1966" s="37">
        <f t="shared" si="363"/>
        <v>0</v>
      </c>
      <c r="R1966" s="38" t="e">
        <f t="shared" si="364"/>
        <v>#REF!</v>
      </c>
      <c r="S1966" s="39" t="e">
        <f t="shared" si="365"/>
        <v>#REF!</v>
      </c>
    </row>
    <row r="1967" spans="1:19" x14ac:dyDescent="0.25">
      <c r="A1967" s="2"/>
      <c r="C1967">
        <f t="shared" si="366"/>
        <v>0</v>
      </c>
      <c r="D1967" s="32" t="e">
        <f t="shared" si="367"/>
        <v>#N/A</v>
      </c>
      <c r="E1967" s="32" t="e">
        <f>Basic!#REF!</f>
        <v>#REF!</v>
      </c>
      <c r="F1967" s="40"/>
      <c r="G1967" s="80">
        <f>IFERROR(VLOOKUP(A1967,HistData!Y:Z,2,FALSE)/100,G1966)</f>
        <v>0.19510000000000002</v>
      </c>
      <c r="H1967" s="80" t="str">
        <f>_xll.BDH($B$1,"IVOL_MONEYNESS",A1967,A1967,"IVOL_MATURITY=MATURITY_1STM","IVOL_MONEYNESS_LEVEL=MONEY_LVL_100_","DTS=H","FACTOR=.01","DAYS=W")</f>
        <v>#N/A Start Date</v>
      </c>
      <c r="I1967" s="81" t="str">
        <f t="shared" si="368"/>
        <v>#N/A Start Date</v>
      </c>
      <c r="J1967" s="34" t="e">
        <f t="shared" si="360"/>
        <v>#REF!</v>
      </c>
      <c r="K1967" s="35" t="e">
        <f t="shared" si="361"/>
        <v>#VALUE!</v>
      </c>
      <c r="L1967" s="35" t="e">
        <f t="shared" si="362"/>
        <v>#REF!</v>
      </c>
      <c r="M1967" s="35" t="e">
        <f t="shared" si="369"/>
        <v>#REF!</v>
      </c>
      <c r="N1967" s="35" t="e">
        <f t="shared" si="370"/>
        <v>#REF!</v>
      </c>
      <c r="O1967" s="36" t="e">
        <f t="shared" si="371"/>
        <v>#REF!</v>
      </c>
      <c r="Q1967" s="37">
        <f t="shared" si="363"/>
        <v>0</v>
      </c>
      <c r="R1967" s="38" t="e">
        <f t="shared" si="364"/>
        <v>#REF!</v>
      </c>
      <c r="S1967" s="39" t="e">
        <f t="shared" si="365"/>
        <v>#REF!</v>
      </c>
    </row>
    <row r="1968" spans="1:19" x14ac:dyDescent="0.25">
      <c r="A1968" s="2"/>
      <c r="C1968">
        <f t="shared" si="366"/>
        <v>0</v>
      </c>
      <c r="D1968" s="32" t="e">
        <f t="shared" si="367"/>
        <v>#N/A</v>
      </c>
      <c r="E1968" s="32" t="e">
        <f>Basic!#REF!</f>
        <v>#REF!</v>
      </c>
      <c r="F1968" s="40"/>
      <c r="G1968" s="80">
        <f>IFERROR(VLOOKUP(A1968,HistData!Y:Z,2,FALSE)/100,G1967)</f>
        <v>0.19510000000000002</v>
      </c>
      <c r="H1968" s="80" t="str">
        <f>_xll.BDH($B$1,"IVOL_MONEYNESS",A1968,A1968,"IVOL_MATURITY=MATURITY_1STM","IVOL_MONEYNESS_LEVEL=MONEY_LVL_100_","DTS=H","FACTOR=.01","DAYS=W")</f>
        <v>#N/A Start Date</v>
      </c>
      <c r="I1968" s="81" t="str">
        <f t="shared" si="368"/>
        <v>#N/A Start Date</v>
      </c>
      <c r="J1968" s="34" t="e">
        <f t="shared" si="360"/>
        <v>#REF!</v>
      </c>
      <c r="K1968" s="35" t="e">
        <f t="shared" si="361"/>
        <v>#VALUE!</v>
      </c>
      <c r="L1968" s="35" t="e">
        <f t="shared" si="362"/>
        <v>#REF!</v>
      </c>
      <c r="M1968" s="35" t="e">
        <f t="shared" si="369"/>
        <v>#REF!</v>
      </c>
      <c r="N1968" s="35" t="e">
        <f t="shared" si="370"/>
        <v>#REF!</v>
      </c>
      <c r="O1968" s="36" t="e">
        <f t="shared" si="371"/>
        <v>#REF!</v>
      </c>
      <c r="Q1968" s="37">
        <f t="shared" si="363"/>
        <v>0</v>
      </c>
      <c r="R1968" s="38" t="e">
        <f t="shared" si="364"/>
        <v>#REF!</v>
      </c>
      <c r="S1968" s="39" t="e">
        <f t="shared" si="365"/>
        <v>#REF!</v>
      </c>
    </row>
    <row r="1969" spans="1:19" x14ac:dyDescent="0.25">
      <c r="A1969" s="2"/>
      <c r="C1969">
        <f t="shared" si="366"/>
        <v>0</v>
      </c>
      <c r="D1969" s="32" t="e">
        <f t="shared" si="367"/>
        <v>#N/A</v>
      </c>
      <c r="E1969" s="32" t="e">
        <f>Basic!#REF!</f>
        <v>#REF!</v>
      </c>
      <c r="F1969" s="40"/>
      <c r="G1969" s="80">
        <f>IFERROR(VLOOKUP(A1969,HistData!Y:Z,2,FALSE)/100,G1968)</f>
        <v>0.19510000000000002</v>
      </c>
      <c r="H1969" s="80" t="str">
        <f>_xll.BDH($B$1,"IVOL_MONEYNESS",A1969,A1969,"IVOL_MATURITY=MATURITY_1STM","IVOL_MONEYNESS_LEVEL=MONEY_LVL_100_","DTS=H","FACTOR=.01","DAYS=W")</f>
        <v>#N/A Start Date</v>
      </c>
      <c r="I1969" s="81" t="str">
        <f t="shared" si="368"/>
        <v>#N/A Start Date</v>
      </c>
      <c r="J1969" s="34" t="e">
        <f t="shared" si="360"/>
        <v>#REF!</v>
      </c>
      <c r="K1969" s="35" t="e">
        <f t="shared" si="361"/>
        <v>#VALUE!</v>
      </c>
      <c r="L1969" s="35" t="e">
        <f t="shared" si="362"/>
        <v>#REF!</v>
      </c>
      <c r="M1969" s="35" t="e">
        <f t="shared" si="369"/>
        <v>#REF!</v>
      </c>
      <c r="N1969" s="35" t="e">
        <f t="shared" si="370"/>
        <v>#REF!</v>
      </c>
      <c r="O1969" s="36" t="e">
        <f t="shared" si="371"/>
        <v>#REF!</v>
      </c>
      <c r="Q1969" s="37">
        <f t="shared" si="363"/>
        <v>0</v>
      </c>
      <c r="R1969" s="38" t="e">
        <f t="shared" si="364"/>
        <v>#REF!</v>
      </c>
      <c r="S1969" s="39" t="e">
        <f t="shared" si="365"/>
        <v>#REF!</v>
      </c>
    </row>
    <row r="1970" spans="1:19" x14ac:dyDescent="0.25">
      <c r="A1970" s="2"/>
      <c r="C1970">
        <f t="shared" si="366"/>
        <v>0</v>
      </c>
      <c r="D1970" s="32" t="e">
        <f t="shared" si="367"/>
        <v>#N/A</v>
      </c>
      <c r="E1970" s="32" t="e">
        <f>Basic!#REF!</f>
        <v>#REF!</v>
      </c>
      <c r="F1970" s="40"/>
      <c r="G1970" s="80">
        <f>IFERROR(VLOOKUP(A1970,HistData!Y:Z,2,FALSE)/100,G1969)</f>
        <v>0.19510000000000002</v>
      </c>
      <c r="H1970" s="80" t="str">
        <f>_xll.BDH($B$1,"IVOL_MONEYNESS",A1970,A1970,"IVOL_MATURITY=MATURITY_1STM","IVOL_MONEYNESS_LEVEL=MONEY_LVL_100_","DTS=H","FACTOR=.01","DAYS=W")</f>
        <v>#N/A Start Date</v>
      </c>
      <c r="I1970" s="81" t="str">
        <f t="shared" si="368"/>
        <v>#N/A Start Date</v>
      </c>
      <c r="J1970" s="34" t="e">
        <f t="shared" si="360"/>
        <v>#REF!</v>
      </c>
      <c r="K1970" s="35" t="e">
        <f t="shared" si="361"/>
        <v>#VALUE!</v>
      </c>
      <c r="L1970" s="35" t="e">
        <f t="shared" si="362"/>
        <v>#REF!</v>
      </c>
      <c r="M1970" s="35" t="e">
        <f t="shared" si="369"/>
        <v>#REF!</v>
      </c>
      <c r="N1970" s="35" t="e">
        <f t="shared" si="370"/>
        <v>#REF!</v>
      </c>
      <c r="O1970" s="36" t="e">
        <f t="shared" si="371"/>
        <v>#REF!</v>
      </c>
      <c r="Q1970" s="37">
        <f t="shared" si="363"/>
        <v>0</v>
      </c>
      <c r="R1970" s="38" t="e">
        <f t="shared" si="364"/>
        <v>#REF!</v>
      </c>
      <c r="S1970" s="39" t="e">
        <f t="shared" si="365"/>
        <v>#REF!</v>
      </c>
    </row>
    <row r="1971" spans="1:19" x14ac:dyDescent="0.25">
      <c r="A1971" s="2"/>
      <c r="C1971">
        <f t="shared" si="366"/>
        <v>0</v>
      </c>
      <c r="D1971" s="32" t="e">
        <f t="shared" si="367"/>
        <v>#N/A</v>
      </c>
      <c r="E1971" s="32" t="e">
        <f>Basic!#REF!</f>
        <v>#REF!</v>
      </c>
      <c r="F1971" s="40"/>
      <c r="G1971" s="80">
        <f>IFERROR(VLOOKUP(A1971,HistData!Y:Z,2,FALSE)/100,G1970)</f>
        <v>0.19510000000000002</v>
      </c>
      <c r="H1971" s="80" t="str">
        <f>_xll.BDH($B$1,"IVOL_MONEYNESS",A1971,A1971,"IVOL_MATURITY=MATURITY_1STM","IVOL_MONEYNESS_LEVEL=MONEY_LVL_100_","DTS=H","FACTOR=.01","DAYS=W")</f>
        <v>#N/A Start Date</v>
      </c>
      <c r="I1971" s="81" t="str">
        <f t="shared" si="368"/>
        <v>#N/A Start Date</v>
      </c>
      <c r="J1971" s="34" t="e">
        <f t="shared" si="360"/>
        <v>#REF!</v>
      </c>
      <c r="K1971" s="35" t="e">
        <f t="shared" si="361"/>
        <v>#VALUE!</v>
      </c>
      <c r="L1971" s="35" t="e">
        <f t="shared" si="362"/>
        <v>#REF!</v>
      </c>
      <c r="M1971" s="35" t="e">
        <f t="shared" si="369"/>
        <v>#REF!</v>
      </c>
      <c r="N1971" s="35" t="e">
        <f t="shared" si="370"/>
        <v>#REF!</v>
      </c>
      <c r="O1971" s="36" t="e">
        <f t="shared" si="371"/>
        <v>#REF!</v>
      </c>
      <c r="Q1971" s="37">
        <f t="shared" si="363"/>
        <v>0</v>
      </c>
      <c r="R1971" s="38" t="e">
        <f t="shared" si="364"/>
        <v>#REF!</v>
      </c>
      <c r="S1971" s="39" t="e">
        <f t="shared" si="365"/>
        <v>#REF!</v>
      </c>
    </row>
    <row r="1972" spans="1:19" x14ac:dyDescent="0.25">
      <c r="A1972" s="2"/>
      <c r="C1972">
        <f t="shared" si="366"/>
        <v>0</v>
      </c>
      <c r="D1972" s="32" t="e">
        <f t="shared" si="367"/>
        <v>#N/A</v>
      </c>
      <c r="E1972" s="32" t="e">
        <f>Basic!#REF!</f>
        <v>#REF!</v>
      </c>
      <c r="F1972" s="40"/>
      <c r="G1972" s="80">
        <f>IFERROR(VLOOKUP(A1972,HistData!Y:Z,2,FALSE)/100,G1971)</f>
        <v>0.19510000000000002</v>
      </c>
      <c r="H1972" s="80" t="str">
        <f>_xll.BDH($B$1,"IVOL_MONEYNESS",A1972,A1972,"IVOL_MATURITY=MATURITY_1STM","IVOL_MONEYNESS_LEVEL=MONEY_LVL_100_","DTS=H","FACTOR=.01","DAYS=W")</f>
        <v>#N/A Start Date</v>
      </c>
      <c r="I1972" s="81" t="str">
        <f t="shared" si="368"/>
        <v>#N/A Start Date</v>
      </c>
      <c r="J1972" s="34" t="e">
        <f t="shared" si="360"/>
        <v>#REF!</v>
      </c>
      <c r="K1972" s="35" t="e">
        <f t="shared" si="361"/>
        <v>#VALUE!</v>
      </c>
      <c r="L1972" s="35" t="e">
        <f t="shared" si="362"/>
        <v>#REF!</v>
      </c>
      <c r="M1972" s="35" t="e">
        <f t="shared" si="369"/>
        <v>#REF!</v>
      </c>
      <c r="N1972" s="35" t="e">
        <f t="shared" si="370"/>
        <v>#REF!</v>
      </c>
      <c r="O1972" s="36" t="e">
        <f t="shared" si="371"/>
        <v>#REF!</v>
      </c>
      <c r="Q1972" s="37">
        <f t="shared" si="363"/>
        <v>0</v>
      </c>
      <c r="R1972" s="38" t="e">
        <f t="shared" si="364"/>
        <v>#REF!</v>
      </c>
      <c r="S1972" s="39" t="e">
        <f t="shared" si="365"/>
        <v>#REF!</v>
      </c>
    </row>
    <row r="1973" spans="1:19" x14ac:dyDescent="0.25">
      <c r="A1973" s="2"/>
      <c r="C1973">
        <f t="shared" si="366"/>
        <v>0</v>
      </c>
      <c r="D1973" s="32" t="e">
        <f t="shared" si="367"/>
        <v>#N/A</v>
      </c>
      <c r="E1973" s="32" t="e">
        <f>Basic!#REF!</f>
        <v>#REF!</v>
      </c>
      <c r="F1973" s="40"/>
      <c r="G1973" s="80">
        <f>IFERROR(VLOOKUP(A1973,HistData!Y:Z,2,FALSE)/100,G1972)</f>
        <v>0.19510000000000002</v>
      </c>
      <c r="H1973" s="80" t="str">
        <f>_xll.BDH($B$1,"IVOL_MONEYNESS",A1973,A1973,"IVOL_MATURITY=MATURITY_1STM","IVOL_MONEYNESS_LEVEL=MONEY_LVL_100_","DTS=H","FACTOR=.01","DAYS=W")</f>
        <v>#N/A Start Date</v>
      </c>
      <c r="I1973" s="81" t="str">
        <f t="shared" si="368"/>
        <v>#N/A Start Date</v>
      </c>
      <c r="J1973" s="34" t="e">
        <f t="shared" si="360"/>
        <v>#REF!</v>
      </c>
      <c r="K1973" s="35" t="e">
        <f t="shared" si="361"/>
        <v>#VALUE!</v>
      </c>
      <c r="L1973" s="35" t="e">
        <f t="shared" si="362"/>
        <v>#REF!</v>
      </c>
      <c r="M1973" s="35" t="e">
        <f t="shared" si="369"/>
        <v>#REF!</v>
      </c>
      <c r="N1973" s="35" t="e">
        <f t="shared" si="370"/>
        <v>#REF!</v>
      </c>
      <c r="O1973" s="36" t="e">
        <f t="shared" si="371"/>
        <v>#REF!</v>
      </c>
      <c r="Q1973" s="37">
        <f t="shared" si="363"/>
        <v>0</v>
      </c>
      <c r="R1973" s="38" t="e">
        <f t="shared" si="364"/>
        <v>#REF!</v>
      </c>
      <c r="S1973" s="39" t="e">
        <f t="shared" si="365"/>
        <v>#REF!</v>
      </c>
    </row>
    <row r="1974" spans="1:19" x14ac:dyDescent="0.25">
      <c r="A1974" s="2"/>
      <c r="C1974">
        <f t="shared" si="366"/>
        <v>0</v>
      </c>
      <c r="D1974" s="32" t="e">
        <f t="shared" si="367"/>
        <v>#N/A</v>
      </c>
      <c r="E1974" s="32" t="e">
        <f>Basic!#REF!</f>
        <v>#REF!</v>
      </c>
      <c r="F1974" s="40"/>
      <c r="G1974" s="80">
        <f>IFERROR(VLOOKUP(A1974,HistData!Y:Z,2,FALSE)/100,G1973)</f>
        <v>0.19510000000000002</v>
      </c>
      <c r="H1974" s="80" t="str">
        <f>_xll.BDH($B$1,"IVOL_MONEYNESS",A1974,A1974,"IVOL_MATURITY=MATURITY_1STM","IVOL_MONEYNESS_LEVEL=MONEY_LVL_100_","DTS=H","FACTOR=.01","DAYS=W")</f>
        <v>#N/A Start Date</v>
      </c>
      <c r="I1974" s="81" t="str">
        <f t="shared" si="368"/>
        <v>#N/A Start Date</v>
      </c>
      <c r="J1974" s="34" t="e">
        <f t="shared" si="360"/>
        <v>#REF!</v>
      </c>
      <c r="K1974" s="35" t="e">
        <f t="shared" si="361"/>
        <v>#VALUE!</v>
      </c>
      <c r="L1974" s="35" t="e">
        <f t="shared" si="362"/>
        <v>#REF!</v>
      </c>
      <c r="M1974" s="35" t="e">
        <f t="shared" si="369"/>
        <v>#REF!</v>
      </c>
      <c r="N1974" s="35" t="e">
        <f t="shared" si="370"/>
        <v>#REF!</v>
      </c>
      <c r="O1974" s="36" t="e">
        <f t="shared" si="371"/>
        <v>#REF!</v>
      </c>
      <c r="Q1974" s="37">
        <f t="shared" si="363"/>
        <v>0</v>
      </c>
      <c r="R1974" s="38" t="e">
        <f t="shared" si="364"/>
        <v>#REF!</v>
      </c>
      <c r="S1974" s="39" t="e">
        <f t="shared" si="365"/>
        <v>#REF!</v>
      </c>
    </row>
    <row r="1975" spans="1:19" x14ac:dyDescent="0.25">
      <c r="A1975" s="2"/>
      <c r="C1975">
        <f t="shared" si="366"/>
        <v>0</v>
      </c>
      <c r="D1975" s="32" t="e">
        <f t="shared" si="367"/>
        <v>#N/A</v>
      </c>
      <c r="E1975" s="32" t="e">
        <f>Basic!#REF!</f>
        <v>#REF!</v>
      </c>
      <c r="F1975" s="40"/>
      <c r="G1975" s="80">
        <f>IFERROR(VLOOKUP(A1975,HistData!Y:Z,2,FALSE)/100,G1974)</f>
        <v>0.19510000000000002</v>
      </c>
      <c r="H1975" s="80" t="str">
        <f>_xll.BDH($B$1,"IVOL_MONEYNESS",A1975,A1975,"IVOL_MATURITY=MATURITY_1STM","IVOL_MONEYNESS_LEVEL=MONEY_LVL_100_","DTS=H","FACTOR=.01","DAYS=W")</f>
        <v>#N/A Start Date</v>
      </c>
      <c r="I1975" s="81" t="str">
        <f t="shared" si="368"/>
        <v>#N/A Start Date</v>
      </c>
      <c r="J1975" s="34" t="e">
        <f t="shared" si="360"/>
        <v>#REF!</v>
      </c>
      <c r="K1975" s="35" t="e">
        <f t="shared" si="361"/>
        <v>#VALUE!</v>
      </c>
      <c r="L1975" s="35" t="e">
        <f t="shared" si="362"/>
        <v>#REF!</v>
      </c>
      <c r="M1975" s="35" t="e">
        <f t="shared" si="369"/>
        <v>#REF!</v>
      </c>
      <c r="N1975" s="35" t="e">
        <f t="shared" si="370"/>
        <v>#REF!</v>
      </c>
      <c r="O1975" s="36" t="e">
        <f t="shared" si="371"/>
        <v>#REF!</v>
      </c>
      <c r="Q1975" s="37">
        <f t="shared" si="363"/>
        <v>0</v>
      </c>
      <c r="R1975" s="38" t="e">
        <f t="shared" si="364"/>
        <v>#REF!</v>
      </c>
      <c r="S1975" s="39" t="e">
        <f t="shared" si="365"/>
        <v>#REF!</v>
      </c>
    </row>
    <row r="1976" spans="1:19" x14ac:dyDescent="0.25">
      <c r="A1976" s="2"/>
      <c r="C1976">
        <f t="shared" si="366"/>
        <v>0</v>
      </c>
      <c r="D1976" s="32" t="e">
        <f t="shared" si="367"/>
        <v>#N/A</v>
      </c>
      <c r="E1976" s="32" t="e">
        <f>Basic!#REF!</f>
        <v>#REF!</v>
      </c>
      <c r="F1976" s="40"/>
      <c r="G1976" s="80">
        <f>IFERROR(VLOOKUP(A1976,HistData!Y:Z,2,FALSE)/100,G1975)</f>
        <v>0.19510000000000002</v>
      </c>
      <c r="H1976" s="80" t="str">
        <f>_xll.BDH($B$1,"IVOL_MONEYNESS",A1976,A1976,"IVOL_MATURITY=MATURITY_1STM","IVOL_MONEYNESS_LEVEL=MONEY_LVL_100_","DTS=H","FACTOR=.01","DAYS=W")</f>
        <v>#N/A Start Date</v>
      </c>
      <c r="I1976" s="81" t="str">
        <f t="shared" si="368"/>
        <v>#N/A Start Date</v>
      </c>
      <c r="J1976" s="34" t="e">
        <f t="shared" si="360"/>
        <v>#REF!</v>
      </c>
      <c r="K1976" s="35" t="e">
        <f t="shared" si="361"/>
        <v>#VALUE!</v>
      </c>
      <c r="L1976" s="35" t="e">
        <f t="shared" si="362"/>
        <v>#REF!</v>
      </c>
      <c r="M1976" s="35" t="e">
        <f t="shared" si="369"/>
        <v>#REF!</v>
      </c>
      <c r="N1976" s="35" t="e">
        <f t="shared" si="370"/>
        <v>#REF!</v>
      </c>
      <c r="O1976" s="36" t="e">
        <f t="shared" si="371"/>
        <v>#REF!</v>
      </c>
      <c r="Q1976" s="37">
        <f t="shared" si="363"/>
        <v>0</v>
      </c>
      <c r="R1976" s="38" t="e">
        <f t="shared" si="364"/>
        <v>#REF!</v>
      </c>
      <c r="S1976" s="39" t="e">
        <f t="shared" si="365"/>
        <v>#REF!</v>
      </c>
    </row>
    <row r="1977" spans="1:19" x14ac:dyDescent="0.25">
      <c r="A1977" s="2"/>
      <c r="C1977">
        <f t="shared" si="366"/>
        <v>0</v>
      </c>
      <c r="D1977" s="32" t="e">
        <f t="shared" si="367"/>
        <v>#N/A</v>
      </c>
      <c r="E1977" s="32" t="e">
        <f>Basic!#REF!</f>
        <v>#REF!</v>
      </c>
      <c r="F1977" s="40"/>
      <c r="G1977" s="80">
        <f>IFERROR(VLOOKUP(A1977,HistData!Y:Z,2,FALSE)/100,G1976)</f>
        <v>0.19510000000000002</v>
      </c>
      <c r="H1977" s="80" t="str">
        <f>_xll.BDH($B$1,"IVOL_MONEYNESS",A1977,A1977,"IVOL_MATURITY=MATURITY_1STM","IVOL_MONEYNESS_LEVEL=MONEY_LVL_100_","DTS=H","FACTOR=.01","DAYS=W")</f>
        <v>#N/A Start Date</v>
      </c>
      <c r="I1977" s="81" t="str">
        <f t="shared" si="368"/>
        <v>#N/A Start Date</v>
      </c>
      <c r="J1977" s="34" t="e">
        <f t="shared" si="360"/>
        <v>#REF!</v>
      </c>
      <c r="K1977" s="35" t="e">
        <f t="shared" si="361"/>
        <v>#VALUE!</v>
      </c>
      <c r="L1977" s="35" t="e">
        <f t="shared" si="362"/>
        <v>#REF!</v>
      </c>
      <c r="M1977" s="35" t="e">
        <f t="shared" si="369"/>
        <v>#REF!</v>
      </c>
      <c r="N1977" s="35" t="e">
        <f t="shared" si="370"/>
        <v>#REF!</v>
      </c>
      <c r="O1977" s="36" t="e">
        <f t="shared" si="371"/>
        <v>#REF!</v>
      </c>
      <c r="Q1977" s="37">
        <f t="shared" si="363"/>
        <v>0</v>
      </c>
      <c r="R1977" s="38" t="e">
        <f t="shared" si="364"/>
        <v>#REF!</v>
      </c>
      <c r="S1977" s="39" t="e">
        <f t="shared" si="365"/>
        <v>#REF!</v>
      </c>
    </row>
    <row r="1978" spans="1:19" x14ac:dyDescent="0.25">
      <c r="A1978" s="2"/>
      <c r="C1978">
        <f t="shared" si="366"/>
        <v>0</v>
      </c>
      <c r="D1978" s="32" t="e">
        <f t="shared" si="367"/>
        <v>#N/A</v>
      </c>
      <c r="E1978" s="32" t="e">
        <f>Basic!#REF!</f>
        <v>#REF!</v>
      </c>
      <c r="F1978" s="40"/>
      <c r="G1978" s="80">
        <f>IFERROR(VLOOKUP(A1978,HistData!Y:Z,2,FALSE)/100,G1977)</f>
        <v>0.19510000000000002</v>
      </c>
      <c r="H1978" s="80" t="str">
        <f>_xll.BDH($B$1,"IVOL_MONEYNESS",A1978,A1978,"IVOL_MATURITY=MATURITY_1STM","IVOL_MONEYNESS_LEVEL=MONEY_LVL_100_","DTS=H","FACTOR=.01","DAYS=W")</f>
        <v>#N/A Start Date</v>
      </c>
      <c r="I1978" s="81" t="str">
        <f t="shared" si="368"/>
        <v>#N/A Start Date</v>
      </c>
      <c r="J1978" s="34" t="e">
        <f t="shared" si="360"/>
        <v>#REF!</v>
      </c>
      <c r="K1978" s="35" t="e">
        <f t="shared" si="361"/>
        <v>#VALUE!</v>
      </c>
      <c r="L1978" s="35" t="e">
        <f t="shared" si="362"/>
        <v>#REF!</v>
      </c>
      <c r="M1978" s="35" t="e">
        <f t="shared" si="369"/>
        <v>#REF!</v>
      </c>
      <c r="N1978" s="35" t="e">
        <f t="shared" si="370"/>
        <v>#REF!</v>
      </c>
      <c r="O1978" s="36" t="e">
        <f t="shared" si="371"/>
        <v>#REF!</v>
      </c>
      <c r="Q1978" s="37">
        <f t="shared" si="363"/>
        <v>0</v>
      </c>
      <c r="R1978" s="38" t="e">
        <f t="shared" si="364"/>
        <v>#REF!</v>
      </c>
      <c r="S1978" s="39" t="e">
        <f t="shared" si="365"/>
        <v>#REF!</v>
      </c>
    </row>
    <row r="1979" spans="1:19" x14ac:dyDescent="0.25">
      <c r="A1979" s="2"/>
      <c r="C1979">
        <f t="shared" si="366"/>
        <v>0</v>
      </c>
      <c r="D1979" s="32" t="e">
        <f t="shared" si="367"/>
        <v>#N/A</v>
      </c>
      <c r="E1979" s="32" t="e">
        <f>Basic!#REF!</f>
        <v>#REF!</v>
      </c>
      <c r="F1979" s="40"/>
      <c r="G1979" s="80">
        <f>IFERROR(VLOOKUP(A1979,HistData!Y:Z,2,FALSE)/100,G1978)</f>
        <v>0.19510000000000002</v>
      </c>
      <c r="H1979" s="80" t="str">
        <f>_xll.BDH($B$1,"IVOL_MONEYNESS",A1979,A1979,"IVOL_MATURITY=MATURITY_1STM","IVOL_MONEYNESS_LEVEL=MONEY_LVL_100_","DTS=H","FACTOR=.01","DAYS=W")</f>
        <v>#N/A Start Date</v>
      </c>
      <c r="I1979" s="81" t="str">
        <f t="shared" si="368"/>
        <v>#N/A Start Date</v>
      </c>
      <c r="J1979" s="34" t="e">
        <f t="shared" si="360"/>
        <v>#REF!</v>
      </c>
      <c r="K1979" s="35" t="e">
        <f t="shared" si="361"/>
        <v>#VALUE!</v>
      </c>
      <c r="L1979" s="35" t="e">
        <f t="shared" si="362"/>
        <v>#REF!</v>
      </c>
      <c r="M1979" s="35" t="e">
        <f t="shared" si="369"/>
        <v>#REF!</v>
      </c>
      <c r="N1979" s="35" t="e">
        <f t="shared" si="370"/>
        <v>#REF!</v>
      </c>
      <c r="O1979" s="36" t="e">
        <f t="shared" si="371"/>
        <v>#REF!</v>
      </c>
      <c r="Q1979" s="37">
        <f t="shared" si="363"/>
        <v>0</v>
      </c>
      <c r="R1979" s="38" t="e">
        <f t="shared" si="364"/>
        <v>#REF!</v>
      </c>
      <c r="S1979" s="39" t="e">
        <f t="shared" si="365"/>
        <v>#REF!</v>
      </c>
    </row>
    <row r="1980" spans="1:19" x14ac:dyDescent="0.25">
      <c r="A1980" s="2"/>
      <c r="C1980">
        <f t="shared" si="366"/>
        <v>0</v>
      </c>
      <c r="D1980" s="32" t="e">
        <f t="shared" si="367"/>
        <v>#N/A</v>
      </c>
      <c r="E1980" s="32" t="e">
        <f>Basic!#REF!</f>
        <v>#REF!</v>
      </c>
      <c r="F1980" s="40"/>
      <c r="G1980" s="80">
        <f>IFERROR(VLOOKUP(A1980,HistData!Y:Z,2,FALSE)/100,G1979)</f>
        <v>0.19510000000000002</v>
      </c>
      <c r="H1980" s="80" t="str">
        <f>_xll.BDH($B$1,"IVOL_MONEYNESS",A1980,A1980,"IVOL_MATURITY=MATURITY_1STM","IVOL_MONEYNESS_LEVEL=MONEY_LVL_100_","DTS=H","FACTOR=.01","DAYS=W")</f>
        <v>#N/A Start Date</v>
      </c>
      <c r="I1980" s="81" t="str">
        <f t="shared" si="368"/>
        <v>#N/A Start Date</v>
      </c>
      <c r="J1980" s="34" t="e">
        <f t="shared" si="360"/>
        <v>#REF!</v>
      </c>
      <c r="K1980" s="35" t="e">
        <f t="shared" si="361"/>
        <v>#VALUE!</v>
      </c>
      <c r="L1980" s="35" t="e">
        <f t="shared" si="362"/>
        <v>#REF!</v>
      </c>
      <c r="M1980" s="35" t="e">
        <f t="shared" si="369"/>
        <v>#REF!</v>
      </c>
      <c r="N1980" s="35" t="e">
        <f t="shared" si="370"/>
        <v>#REF!</v>
      </c>
      <c r="O1980" s="36" t="e">
        <f t="shared" si="371"/>
        <v>#REF!</v>
      </c>
      <c r="Q1980" s="37">
        <f t="shared" si="363"/>
        <v>0</v>
      </c>
      <c r="R1980" s="38" t="e">
        <f t="shared" si="364"/>
        <v>#REF!</v>
      </c>
      <c r="S1980" s="39" t="e">
        <f t="shared" si="365"/>
        <v>#REF!</v>
      </c>
    </row>
    <row r="1981" spans="1:19" x14ac:dyDescent="0.25">
      <c r="A1981" s="2"/>
      <c r="C1981">
        <f t="shared" si="366"/>
        <v>0</v>
      </c>
      <c r="D1981" s="32" t="e">
        <f t="shared" si="367"/>
        <v>#N/A</v>
      </c>
      <c r="E1981" s="32" t="e">
        <f>Basic!#REF!</f>
        <v>#REF!</v>
      </c>
      <c r="F1981" s="40"/>
      <c r="G1981" s="80">
        <f>IFERROR(VLOOKUP(A1981,HistData!Y:Z,2,FALSE)/100,G1980)</f>
        <v>0.19510000000000002</v>
      </c>
      <c r="H1981" s="80" t="str">
        <f>_xll.BDH($B$1,"IVOL_MONEYNESS",A1981,A1981,"IVOL_MATURITY=MATURITY_1STM","IVOL_MONEYNESS_LEVEL=MONEY_LVL_100_","DTS=H","FACTOR=.01","DAYS=W")</f>
        <v>#N/A Start Date</v>
      </c>
      <c r="I1981" s="81" t="str">
        <f t="shared" si="368"/>
        <v>#N/A Start Date</v>
      </c>
      <c r="J1981" s="34" t="e">
        <f t="shared" si="360"/>
        <v>#REF!</v>
      </c>
      <c r="K1981" s="35" t="e">
        <f t="shared" si="361"/>
        <v>#VALUE!</v>
      </c>
      <c r="L1981" s="35" t="e">
        <f t="shared" si="362"/>
        <v>#REF!</v>
      </c>
      <c r="M1981" s="35" t="e">
        <f t="shared" si="369"/>
        <v>#REF!</v>
      </c>
      <c r="N1981" s="35" t="e">
        <f t="shared" si="370"/>
        <v>#REF!</v>
      </c>
      <c r="O1981" s="36" t="e">
        <f t="shared" si="371"/>
        <v>#REF!</v>
      </c>
      <c r="Q1981" s="37">
        <f t="shared" si="363"/>
        <v>0</v>
      </c>
      <c r="R1981" s="38" t="e">
        <f t="shared" si="364"/>
        <v>#REF!</v>
      </c>
      <c r="S1981" s="39" t="e">
        <f t="shared" si="365"/>
        <v>#REF!</v>
      </c>
    </row>
    <row r="1982" spans="1:19" x14ac:dyDescent="0.25">
      <c r="A1982" s="2"/>
      <c r="C1982">
        <f t="shared" si="366"/>
        <v>0</v>
      </c>
      <c r="D1982" s="32" t="e">
        <f t="shared" si="367"/>
        <v>#N/A</v>
      </c>
      <c r="E1982" s="32" t="e">
        <f>Basic!#REF!</f>
        <v>#REF!</v>
      </c>
      <c r="F1982" s="40"/>
      <c r="G1982" s="80">
        <f>IFERROR(VLOOKUP(A1982,HistData!Y:Z,2,FALSE)/100,G1981)</f>
        <v>0.19510000000000002</v>
      </c>
      <c r="H1982" s="80" t="str">
        <f>_xll.BDH($B$1,"IVOL_MONEYNESS",A1982,A1982,"IVOL_MATURITY=MATURITY_1STM","IVOL_MONEYNESS_LEVEL=MONEY_LVL_100_","DTS=H","FACTOR=.01","DAYS=W")</f>
        <v>#N/A Start Date</v>
      </c>
      <c r="I1982" s="81" t="str">
        <f t="shared" si="368"/>
        <v>#N/A Start Date</v>
      </c>
      <c r="J1982" s="34" t="e">
        <f t="shared" si="360"/>
        <v>#REF!</v>
      </c>
      <c r="K1982" s="35" t="e">
        <f t="shared" si="361"/>
        <v>#VALUE!</v>
      </c>
      <c r="L1982" s="35" t="e">
        <f t="shared" si="362"/>
        <v>#REF!</v>
      </c>
      <c r="M1982" s="35" t="e">
        <f t="shared" si="369"/>
        <v>#REF!</v>
      </c>
      <c r="N1982" s="35" t="e">
        <f t="shared" si="370"/>
        <v>#REF!</v>
      </c>
      <c r="O1982" s="36" t="e">
        <f t="shared" si="371"/>
        <v>#REF!</v>
      </c>
      <c r="Q1982" s="37">
        <f t="shared" si="363"/>
        <v>0</v>
      </c>
      <c r="R1982" s="38" t="e">
        <f t="shared" si="364"/>
        <v>#REF!</v>
      </c>
      <c r="S1982" s="39" t="e">
        <f t="shared" si="365"/>
        <v>#REF!</v>
      </c>
    </row>
    <row r="1983" spans="1:19" x14ac:dyDescent="0.25">
      <c r="A1983" s="2"/>
      <c r="C1983">
        <f t="shared" si="366"/>
        <v>0</v>
      </c>
      <c r="D1983" s="32" t="e">
        <f t="shared" si="367"/>
        <v>#N/A</v>
      </c>
      <c r="E1983" s="32" t="e">
        <f>Basic!#REF!</f>
        <v>#REF!</v>
      </c>
      <c r="F1983" s="40"/>
      <c r="G1983" s="80">
        <f>IFERROR(VLOOKUP(A1983,HistData!Y:Z,2,FALSE)/100,G1982)</f>
        <v>0.19510000000000002</v>
      </c>
      <c r="H1983" s="80" t="str">
        <f>_xll.BDH($B$1,"IVOL_MONEYNESS",A1983,A1983,"IVOL_MATURITY=MATURITY_1STM","IVOL_MONEYNESS_LEVEL=MONEY_LVL_100_","DTS=H","FACTOR=.01","DAYS=W")</f>
        <v>#N/A Start Date</v>
      </c>
      <c r="I1983" s="81" t="str">
        <f t="shared" si="368"/>
        <v>#N/A Start Date</v>
      </c>
      <c r="J1983" s="34" t="e">
        <f t="shared" si="360"/>
        <v>#REF!</v>
      </c>
      <c r="K1983" s="35" t="e">
        <f t="shared" si="361"/>
        <v>#VALUE!</v>
      </c>
      <c r="L1983" s="35" t="e">
        <f t="shared" si="362"/>
        <v>#REF!</v>
      </c>
      <c r="M1983" s="35" t="e">
        <f t="shared" si="369"/>
        <v>#REF!</v>
      </c>
      <c r="N1983" s="35" t="e">
        <f t="shared" si="370"/>
        <v>#REF!</v>
      </c>
      <c r="O1983" s="36" t="e">
        <f t="shared" si="371"/>
        <v>#REF!</v>
      </c>
      <c r="Q1983" s="37">
        <f t="shared" si="363"/>
        <v>0</v>
      </c>
      <c r="R1983" s="38" t="e">
        <f t="shared" si="364"/>
        <v>#REF!</v>
      </c>
      <c r="S1983" s="39" t="e">
        <f t="shared" si="365"/>
        <v>#REF!</v>
      </c>
    </row>
    <row r="1984" spans="1:19" x14ac:dyDescent="0.25">
      <c r="A1984" s="2"/>
      <c r="C1984">
        <f t="shared" si="366"/>
        <v>0</v>
      </c>
      <c r="D1984" s="32" t="e">
        <f t="shared" si="367"/>
        <v>#N/A</v>
      </c>
      <c r="E1984" s="32" t="e">
        <f>Basic!#REF!</f>
        <v>#REF!</v>
      </c>
      <c r="F1984" s="40"/>
      <c r="G1984" s="80">
        <f>IFERROR(VLOOKUP(A1984,HistData!Y:Z,2,FALSE)/100,G1983)</f>
        <v>0.19510000000000002</v>
      </c>
      <c r="H1984" s="80" t="str">
        <f>_xll.BDH($B$1,"IVOL_MONEYNESS",A1984,A1984,"IVOL_MATURITY=MATURITY_1STM","IVOL_MONEYNESS_LEVEL=MONEY_LVL_100_","DTS=H","FACTOR=.01","DAYS=W")</f>
        <v>#N/A Start Date</v>
      </c>
      <c r="I1984" s="81" t="str">
        <f t="shared" si="368"/>
        <v>#N/A Start Date</v>
      </c>
      <c r="J1984" s="34" t="e">
        <f t="shared" si="360"/>
        <v>#REF!</v>
      </c>
      <c r="K1984" s="35" t="e">
        <f t="shared" si="361"/>
        <v>#VALUE!</v>
      </c>
      <c r="L1984" s="35" t="e">
        <f t="shared" si="362"/>
        <v>#REF!</v>
      </c>
      <c r="M1984" s="35" t="e">
        <f t="shared" si="369"/>
        <v>#REF!</v>
      </c>
      <c r="N1984" s="35" t="e">
        <f t="shared" si="370"/>
        <v>#REF!</v>
      </c>
      <c r="O1984" s="36" t="e">
        <f t="shared" si="371"/>
        <v>#REF!</v>
      </c>
      <c r="Q1984" s="37">
        <f t="shared" si="363"/>
        <v>0</v>
      </c>
      <c r="R1984" s="38" t="e">
        <f t="shared" si="364"/>
        <v>#REF!</v>
      </c>
      <c r="S1984" s="39" t="e">
        <f t="shared" si="365"/>
        <v>#REF!</v>
      </c>
    </row>
    <row r="1985" spans="1:19" x14ac:dyDescent="0.25">
      <c r="A1985" s="2"/>
      <c r="C1985">
        <f t="shared" si="366"/>
        <v>0</v>
      </c>
      <c r="D1985" s="32" t="e">
        <f t="shared" si="367"/>
        <v>#N/A</v>
      </c>
      <c r="E1985" s="32" t="e">
        <f>Basic!#REF!</f>
        <v>#REF!</v>
      </c>
      <c r="F1985" s="40"/>
      <c r="G1985" s="80">
        <f>IFERROR(VLOOKUP(A1985,HistData!Y:Z,2,FALSE)/100,G1984)</f>
        <v>0.19510000000000002</v>
      </c>
      <c r="H1985" s="80" t="str">
        <f>_xll.BDH($B$1,"IVOL_MONEYNESS",A1985,A1985,"IVOL_MATURITY=MATURITY_1STM","IVOL_MONEYNESS_LEVEL=MONEY_LVL_100_","DTS=H","FACTOR=.01","DAYS=W")</f>
        <v>#N/A Start Date</v>
      </c>
      <c r="I1985" s="81" t="str">
        <f t="shared" si="368"/>
        <v>#N/A Start Date</v>
      </c>
      <c r="J1985" s="34" t="e">
        <f t="shared" si="360"/>
        <v>#REF!</v>
      </c>
      <c r="K1985" s="35" t="e">
        <f t="shared" si="361"/>
        <v>#VALUE!</v>
      </c>
      <c r="L1985" s="35" t="e">
        <f t="shared" si="362"/>
        <v>#REF!</v>
      </c>
      <c r="M1985" s="35" t="e">
        <f t="shared" si="369"/>
        <v>#REF!</v>
      </c>
      <c r="N1985" s="35" t="e">
        <f t="shared" si="370"/>
        <v>#REF!</v>
      </c>
      <c r="O1985" s="36" t="e">
        <f t="shared" si="371"/>
        <v>#REF!</v>
      </c>
      <c r="Q1985" s="37">
        <f t="shared" si="363"/>
        <v>0</v>
      </c>
      <c r="R1985" s="38" t="e">
        <f t="shared" si="364"/>
        <v>#REF!</v>
      </c>
      <c r="S1985" s="39" t="e">
        <f t="shared" si="365"/>
        <v>#REF!</v>
      </c>
    </row>
    <row r="1986" spans="1:19" x14ac:dyDescent="0.25">
      <c r="A1986" s="2"/>
      <c r="C1986">
        <f t="shared" si="366"/>
        <v>0</v>
      </c>
      <c r="D1986" s="32" t="e">
        <f t="shared" si="367"/>
        <v>#N/A</v>
      </c>
      <c r="E1986" s="32" t="e">
        <f>Basic!#REF!</f>
        <v>#REF!</v>
      </c>
      <c r="F1986" s="40"/>
      <c r="G1986" s="80">
        <f>IFERROR(VLOOKUP(A1986,HistData!Y:Z,2,FALSE)/100,G1985)</f>
        <v>0.19510000000000002</v>
      </c>
      <c r="H1986" s="80" t="str">
        <f>_xll.BDH($B$1,"IVOL_MONEYNESS",A1986,A1986,"IVOL_MATURITY=MATURITY_1STM","IVOL_MONEYNESS_LEVEL=MONEY_LVL_100_","DTS=H","FACTOR=.01","DAYS=W")</f>
        <v>#N/A Start Date</v>
      </c>
      <c r="I1986" s="81" t="str">
        <f t="shared" si="368"/>
        <v>#N/A Start Date</v>
      </c>
      <c r="J1986" s="34" t="e">
        <f t="shared" si="360"/>
        <v>#REF!</v>
      </c>
      <c r="K1986" s="35" t="e">
        <f t="shared" si="361"/>
        <v>#VALUE!</v>
      </c>
      <c r="L1986" s="35" t="e">
        <f t="shared" si="362"/>
        <v>#REF!</v>
      </c>
      <c r="M1986" s="35" t="e">
        <f t="shared" si="369"/>
        <v>#REF!</v>
      </c>
      <c r="N1986" s="35" t="e">
        <f t="shared" si="370"/>
        <v>#REF!</v>
      </c>
      <c r="O1986" s="36" t="e">
        <f t="shared" si="371"/>
        <v>#REF!</v>
      </c>
      <c r="Q1986" s="37">
        <f t="shared" si="363"/>
        <v>0</v>
      </c>
      <c r="R1986" s="38" t="e">
        <f t="shared" si="364"/>
        <v>#REF!</v>
      </c>
      <c r="S1986" s="39" t="e">
        <f t="shared" si="365"/>
        <v>#REF!</v>
      </c>
    </row>
    <row r="1987" spans="1:19" x14ac:dyDescent="0.25">
      <c r="A1987" s="2"/>
      <c r="C1987">
        <f t="shared" si="366"/>
        <v>0</v>
      </c>
      <c r="D1987" s="32" t="e">
        <f t="shared" si="367"/>
        <v>#N/A</v>
      </c>
      <c r="E1987" s="32" t="e">
        <f>Basic!#REF!</f>
        <v>#REF!</v>
      </c>
      <c r="F1987" s="40"/>
      <c r="G1987" s="80">
        <f>IFERROR(VLOOKUP(A1987,HistData!Y:Z,2,FALSE)/100,G1986)</f>
        <v>0.19510000000000002</v>
      </c>
      <c r="H1987" s="80" t="str">
        <f>_xll.BDH($B$1,"IVOL_MONEYNESS",A1987,A1987,"IVOL_MATURITY=MATURITY_1STM","IVOL_MONEYNESS_LEVEL=MONEY_LVL_100_","DTS=H","FACTOR=.01","DAYS=W")</f>
        <v>#N/A Start Date</v>
      </c>
      <c r="I1987" s="81" t="str">
        <f t="shared" si="368"/>
        <v>#N/A Start Date</v>
      </c>
      <c r="J1987" s="34" t="e">
        <f t="shared" si="360"/>
        <v>#REF!</v>
      </c>
      <c r="K1987" s="35" t="e">
        <f t="shared" si="361"/>
        <v>#VALUE!</v>
      </c>
      <c r="L1987" s="35" t="e">
        <f t="shared" si="362"/>
        <v>#REF!</v>
      </c>
      <c r="M1987" s="35" t="e">
        <f t="shared" si="369"/>
        <v>#REF!</v>
      </c>
      <c r="N1987" s="35" t="e">
        <f t="shared" si="370"/>
        <v>#REF!</v>
      </c>
      <c r="O1987" s="36" t="e">
        <f t="shared" si="371"/>
        <v>#REF!</v>
      </c>
      <c r="Q1987" s="37">
        <f t="shared" si="363"/>
        <v>0</v>
      </c>
      <c r="R1987" s="38" t="e">
        <f t="shared" si="364"/>
        <v>#REF!</v>
      </c>
      <c r="S1987" s="39" t="e">
        <f t="shared" si="365"/>
        <v>#REF!</v>
      </c>
    </row>
    <row r="1988" spans="1:19" x14ac:dyDescent="0.25">
      <c r="A1988" s="2"/>
      <c r="C1988">
        <f t="shared" si="366"/>
        <v>0</v>
      </c>
      <c r="D1988" s="32" t="e">
        <f t="shared" si="367"/>
        <v>#N/A</v>
      </c>
      <c r="E1988" s="32" t="e">
        <f>Basic!#REF!</f>
        <v>#REF!</v>
      </c>
      <c r="F1988" s="40"/>
      <c r="G1988" s="80">
        <f>IFERROR(VLOOKUP(A1988,HistData!Y:Z,2,FALSE)/100,G1987)</f>
        <v>0.19510000000000002</v>
      </c>
      <c r="H1988" s="80" t="str">
        <f>_xll.BDH($B$1,"IVOL_MONEYNESS",A1988,A1988,"IVOL_MATURITY=MATURITY_1STM","IVOL_MONEYNESS_LEVEL=MONEY_LVL_100_","DTS=H","FACTOR=.01","DAYS=W")</f>
        <v>#N/A Start Date</v>
      </c>
      <c r="I1988" s="81" t="str">
        <f t="shared" si="368"/>
        <v>#N/A Start Date</v>
      </c>
      <c r="J1988" s="34" t="e">
        <f t="shared" si="360"/>
        <v>#REF!</v>
      </c>
      <c r="K1988" s="35" t="e">
        <f t="shared" si="361"/>
        <v>#VALUE!</v>
      </c>
      <c r="L1988" s="35" t="e">
        <f t="shared" si="362"/>
        <v>#REF!</v>
      </c>
      <c r="M1988" s="35" t="e">
        <f t="shared" si="369"/>
        <v>#REF!</v>
      </c>
      <c r="N1988" s="35" t="e">
        <f t="shared" si="370"/>
        <v>#REF!</v>
      </c>
      <c r="O1988" s="36" t="e">
        <f t="shared" si="371"/>
        <v>#REF!</v>
      </c>
      <c r="Q1988" s="37">
        <f t="shared" si="363"/>
        <v>0</v>
      </c>
      <c r="R1988" s="38" t="e">
        <f t="shared" si="364"/>
        <v>#REF!</v>
      </c>
      <c r="S1988" s="39" t="e">
        <f t="shared" si="365"/>
        <v>#REF!</v>
      </c>
    </row>
    <row r="1989" spans="1:19" x14ac:dyDescent="0.25">
      <c r="A1989" s="2"/>
      <c r="C1989">
        <f t="shared" si="366"/>
        <v>0</v>
      </c>
      <c r="D1989" s="32" t="e">
        <f t="shared" si="367"/>
        <v>#N/A</v>
      </c>
      <c r="E1989" s="32" t="e">
        <f>Basic!#REF!</f>
        <v>#REF!</v>
      </c>
      <c r="F1989" s="40"/>
      <c r="G1989" s="80">
        <f>IFERROR(VLOOKUP(A1989,HistData!Y:Z,2,FALSE)/100,G1988)</f>
        <v>0.19510000000000002</v>
      </c>
      <c r="H1989" s="80" t="str">
        <f>_xll.BDH($B$1,"IVOL_MONEYNESS",A1989,A1989,"IVOL_MATURITY=MATURITY_1STM","IVOL_MONEYNESS_LEVEL=MONEY_LVL_100_","DTS=H","FACTOR=.01","DAYS=W")</f>
        <v>#N/A Start Date</v>
      </c>
      <c r="I1989" s="81" t="str">
        <f t="shared" si="368"/>
        <v>#N/A Start Date</v>
      </c>
      <c r="J1989" s="34" t="e">
        <f t="shared" si="360"/>
        <v>#REF!</v>
      </c>
      <c r="K1989" s="35" t="e">
        <f t="shared" si="361"/>
        <v>#VALUE!</v>
      </c>
      <c r="L1989" s="35" t="e">
        <f t="shared" si="362"/>
        <v>#REF!</v>
      </c>
      <c r="M1989" s="35" t="e">
        <f t="shared" si="369"/>
        <v>#REF!</v>
      </c>
      <c r="N1989" s="35" t="e">
        <f t="shared" si="370"/>
        <v>#REF!</v>
      </c>
      <c r="O1989" s="36" t="e">
        <f t="shared" si="371"/>
        <v>#REF!</v>
      </c>
      <c r="Q1989" s="37">
        <f t="shared" si="363"/>
        <v>0</v>
      </c>
      <c r="R1989" s="38" t="e">
        <f t="shared" si="364"/>
        <v>#REF!</v>
      </c>
      <c r="S1989" s="39" t="e">
        <f t="shared" si="365"/>
        <v>#REF!</v>
      </c>
    </row>
    <row r="1990" spans="1:19" x14ac:dyDescent="0.25">
      <c r="A1990" s="2"/>
      <c r="C1990">
        <f t="shared" si="366"/>
        <v>0</v>
      </c>
      <c r="D1990" s="32" t="e">
        <f t="shared" si="367"/>
        <v>#N/A</v>
      </c>
      <c r="E1990" s="32" t="e">
        <f>Basic!#REF!</f>
        <v>#REF!</v>
      </c>
      <c r="F1990" s="40"/>
      <c r="G1990" s="80">
        <f>IFERROR(VLOOKUP(A1990,HistData!Y:Z,2,FALSE)/100,G1989)</f>
        <v>0.19510000000000002</v>
      </c>
      <c r="H1990" s="80" t="str">
        <f>_xll.BDH($B$1,"IVOL_MONEYNESS",A1990,A1990,"IVOL_MATURITY=MATURITY_1STM","IVOL_MONEYNESS_LEVEL=MONEY_LVL_100_","DTS=H","FACTOR=.01","DAYS=W")</f>
        <v>#N/A Start Date</v>
      </c>
      <c r="I1990" s="81" t="str">
        <f t="shared" si="368"/>
        <v>#N/A Start Date</v>
      </c>
      <c r="J1990" s="34" t="e">
        <f t="shared" ref="J1990:J2053" si="372">++E1990*EXP(-F1990*(D1990/365))</f>
        <v>#REF!</v>
      </c>
      <c r="K1990" s="35" t="e">
        <f t="shared" ref="K1990:K2053" si="373">+I1990*(D1990/365)^0.5</f>
        <v>#VALUE!</v>
      </c>
      <c r="L1990" s="35" t="e">
        <f t="shared" ref="L1990:L2053" si="374">++(LN(B1990/E1990)+(F1990+I1990*I1990/2)*(D1990/365))/(I1990*(D1990/365)^0.5)</f>
        <v>#REF!</v>
      </c>
      <c r="M1990" s="35" t="e">
        <f t="shared" si="369"/>
        <v>#REF!</v>
      </c>
      <c r="N1990" s="35" t="e">
        <f t="shared" si="370"/>
        <v>#REF!</v>
      </c>
      <c r="O1990" s="36" t="e">
        <f t="shared" si="371"/>
        <v>#REF!</v>
      </c>
      <c r="Q1990" s="37">
        <f t="shared" ref="Q1990:Q2053" si="375">A1990</f>
        <v>0</v>
      </c>
      <c r="R1990" s="38" t="e">
        <f t="shared" ref="R1990:R2053" si="376">+N1990*B1990-O1990</f>
        <v>#REF!</v>
      </c>
      <c r="S1990" s="39" t="e">
        <f t="shared" ref="S1990:S2053" si="377">+R1990+J1990-B1990</f>
        <v>#REF!</v>
      </c>
    </row>
    <row r="1991" spans="1:19" x14ac:dyDescent="0.25">
      <c r="A1991" s="2"/>
      <c r="C1991">
        <f t="shared" ref="C1991:C2054" si="378">IF(AND(DAY(A1991)&gt;=15,DAY(A1991)&lt;=21,WEEKDAY(A1991)-1=5),1,0)</f>
        <v>0</v>
      </c>
      <c r="D1991" s="32" t="e">
        <f t="shared" ref="D1991:D2054" si="379">MATCH(1,C1992:C2035,0)</f>
        <v>#N/A</v>
      </c>
      <c r="E1991" s="32" t="e">
        <f>Basic!#REF!</f>
        <v>#REF!</v>
      </c>
      <c r="F1991" s="40"/>
      <c r="G1991" s="80">
        <f>IFERROR(VLOOKUP(A1991,HistData!Y:Z,2,FALSE)/100,G1990)</f>
        <v>0.19510000000000002</v>
      </c>
      <c r="H1991" s="80" t="str">
        <f>_xll.BDH($B$1,"IVOL_MONEYNESS",A1991,A1991,"IVOL_MATURITY=MATURITY_1STM","IVOL_MONEYNESS_LEVEL=MONEY_LVL_100_","DTS=H","FACTOR=.01","DAYS=W")</f>
        <v>#N/A Start Date</v>
      </c>
      <c r="I1991" s="81" t="str">
        <f t="shared" ref="I1991:I2054" si="380">H1991</f>
        <v>#N/A Start Date</v>
      </c>
      <c r="J1991" s="34" t="e">
        <f t="shared" si="372"/>
        <v>#REF!</v>
      </c>
      <c r="K1991" s="35" t="e">
        <f t="shared" si="373"/>
        <v>#VALUE!</v>
      </c>
      <c r="L1991" s="35" t="e">
        <f t="shared" si="374"/>
        <v>#REF!</v>
      </c>
      <c r="M1991" s="35" t="e">
        <f t="shared" ref="M1991:M2054" si="381">+L1991-K1991</f>
        <v>#REF!</v>
      </c>
      <c r="N1991" s="35" t="e">
        <f t="shared" ref="N1991:N2054" si="382">NORMDIST(L1991,0,1,TRUE)</f>
        <v>#REF!</v>
      </c>
      <c r="O1991" s="36" t="e">
        <f t="shared" ref="O1991:O2054" si="383">NORMDIST(M1991,0,1,TRUE)*J1991</f>
        <v>#REF!</v>
      </c>
      <c r="Q1991" s="37">
        <f t="shared" si="375"/>
        <v>0</v>
      </c>
      <c r="R1991" s="38" t="e">
        <f t="shared" si="376"/>
        <v>#REF!</v>
      </c>
      <c r="S1991" s="39" t="e">
        <f t="shared" si="377"/>
        <v>#REF!</v>
      </c>
    </row>
    <row r="1992" spans="1:19" x14ac:dyDescent="0.25">
      <c r="A1992" s="2"/>
      <c r="C1992">
        <f t="shared" si="378"/>
        <v>0</v>
      </c>
      <c r="D1992" s="32" t="e">
        <f t="shared" si="379"/>
        <v>#N/A</v>
      </c>
      <c r="E1992" s="32" t="e">
        <f>Basic!#REF!</f>
        <v>#REF!</v>
      </c>
      <c r="F1992" s="40"/>
      <c r="G1992" s="80">
        <f>IFERROR(VLOOKUP(A1992,HistData!Y:Z,2,FALSE)/100,G1991)</f>
        <v>0.19510000000000002</v>
      </c>
      <c r="H1992" s="80" t="str">
        <f>_xll.BDH($B$1,"IVOL_MONEYNESS",A1992,A1992,"IVOL_MATURITY=MATURITY_1STM","IVOL_MONEYNESS_LEVEL=MONEY_LVL_100_","DTS=H","FACTOR=.01","DAYS=W")</f>
        <v>#N/A Start Date</v>
      </c>
      <c r="I1992" s="81" t="str">
        <f t="shared" si="380"/>
        <v>#N/A Start Date</v>
      </c>
      <c r="J1992" s="34" t="e">
        <f t="shared" si="372"/>
        <v>#REF!</v>
      </c>
      <c r="K1992" s="35" t="e">
        <f t="shared" si="373"/>
        <v>#VALUE!</v>
      </c>
      <c r="L1992" s="35" t="e">
        <f t="shared" si="374"/>
        <v>#REF!</v>
      </c>
      <c r="M1992" s="35" t="e">
        <f t="shared" si="381"/>
        <v>#REF!</v>
      </c>
      <c r="N1992" s="35" t="e">
        <f t="shared" si="382"/>
        <v>#REF!</v>
      </c>
      <c r="O1992" s="36" t="e">
        <f t="shared" si="383"/>
        <v>#REF!</v>
      </c>
      <c r="Q1992" s="37">
        <f t="shared" si="375"/>
        <v>0</v>
      </c>
      <c r="R1992" s="38" t="e">
        <f t="shared" si="376"/>
        <v>#REF!</v>
      </c>
      <c r="S1992" s="39" t="e">
        <f t="shared" si="377"/>
        <v>#REF!</v>
      </c>
    </row>
    <row r="1993" spans="1:19" x14ac:dyDescent="0.25">
      <c r="A1993" s="2"/>
      <c r="C1993">
        <f t="shared" si="378"/>
        <v>0</v>
      </c>
      <c r="D1993" s="32" t="e">
        <f t="shared" si="379"/>
        <v>#N/A</v>
      </c>
      <c r="E1993" s="32" t="e">
        <f>Basic!#REF!</f>
        <v>#REF!</v>
      </c>
      <c r="F1993" s="40"/>
      <c r="G1993" s="80">
        <f>IFERROR(VLOOKUP(A1993,HistData!Y:Z,2,FALSE)/100,G1992)</f>
        <v>0.19510000000000002</v>
      </c>
      <c r="H1993" s="80" t="str">
        <f>_xll.BDH($B$1,"IVOL_MONEYNESS",A1993,A1993,"IVOL_MATURITY=MATURITY_1STM","IVOL_MONEYNESS_LEVEL=MONEY_LVL_100_","DTS=H","FACTOR=.01","DAYS=W")</f>
        <v>#N/A Start Date</v>
      </c>
      <c r="I1993" s="81" t="str">
        <f t="shared" si="380"/>
        <v>#N/A Start Date</v>
      </c>
      <c r="J1993" s="34" t="e">
        <f t="shared" si="372"/>
        <v>#REF!</v>
      </c>
      <c r="K1993" s="35" t="e">
        <f t="shared" si="373"/>
        <v>#VALUE!</v>
      </c>
      <c r="L1993" s="35" t="e">
        <f t="shared" si="374"/>
        <v>#REF!</v>
      </c>
      <c r="M1993" s="35" t="e">
        <f t="shared" si="381"/>
        <v>#REF!</v>
      </c>
      <c r="N1993" s="35" t="e">
        <f t="shared" si="382"/>
        <v>#REF!</v>
      </c>
      <c r="O1993" s="36" t="e">
        <f t="shared" si="383"/>
        <v>#REF!</v>
      </c>
      <c r="Q1993" s="37">
        <f t="shared" si="375"/>
        <v>0</v>
      </c>
      <c r="R1993" s="38" t="e">
        <f t="shared" si="376"/>
        <v>#REF!</v>
      </c>
      <c r="S1993" s="39" t="e">
        <f t="shared" si="377"/>
        <v>#REF!</v>
      </c>
    </row>
    <row r="1994" spans="1:19" x14ac:dyDescent="0.25">
      <c r="A1994" s="2"/>
      <c r="C1994">
        <f t="shared" si="378"/>
        <v>0</v>
      </c>
      <c r="D1994" s="32" t="e">
        <f t="shared" si="379"/>
        <v>#N/A</v>
      </c>
      <c r="E1994" s="32" t="e">
        <f>Basic!#REF!</f>
        <v>#REF!</v>
      </c>
      <c r="F1994" s="40"/>
      <c r="G1994" s="80">
        <f>IFERROR(VLOOKUP(A1994,HistData!Y:Z,2,FALSE)/100,G1993)</f>
        <v>0.19510000000000002</v>
      </c>
      <c r="H1994" s="80" t="str">
        <f>_xll.BDH($B$1,"IVOL_MONEYNESS",A1994,A1994,"IVOL_MATURITY=MATURITY_1STM","IVOL_MONEYNESS_LEVEL=MONEY_LVL_100_","DTS=H","FACTOR=.01","DAYS=W")</f>
        <v>#N/A Start Date</v>
      </c>
      <c r="I1994" s="81" t="str">
        <f t="shared" si="380"/>
        <v>#N/A Start Date</v>
      </c>
      <c r="J1994" s="34" t="e">
        <f t="shared" si="372"/>
        <v>#REF!</v>
      </c>
      <c r="K1994" s="35" t="e">
        <f t="shared" si="373"/>
        <v>#VALUE!</v>
      </c>
      <c r="L1994" s="35" t="e">
        <f t="shared" si="374"/>
        <v>#REF!</v>
      </c>
      <c r="M1994" s="35" t="e">
        <f t="shared" si="381"/>
        <v>#REF!</v>
      </c>
      <c r="N1994" s="35" t="e">
        <f t="shared" si="382"/>
        <v>#REF!</v>
      </c>
      <c r="O1994" s="36" t="e">
        <f t="shared" si="383"/>
        <v>#REF!</v>
      </c>
      <c r="Q1994" s="37">
        <f t="shared" si="375"/>
        <v>0</v>
      </c>
      <c r="R1994" s="38" t="e">
        <f t="shared" si="376"/>
        <v>#REF!</v>
      </c>
      <c r="S1994" s="39" t="e">
        <f t="shared" si="377"/>
        <v>#REF!</v>
      </c>
    </row>
    <row r="1995" spans="1:19" x14ac:dyDescent="0.25">
      <c r="A1995" s="2"/>
      <c r="C1995">
        <f t="shared" si="378"/>
        <v>0</v>
      </c>
      <c r="D1995" s="32" t="e">
        <f t="shared" si="379"/>
        <v>#N/A</v>
      </c>
      <c r="E1995" s="32" t="e">
        <f>Basic!#REF!</f>
        <v>#REF!</v>
      </c>
      <c r="F1995" s="40"/>
      <c r="G1995" s="80">
        <f>IFERROR(VLOOKUP(A1995,HistData!Y:Z,2,FALSE)/100,G1994)</f>
        <v>0.19510000000000002</v>
      </c>
      <c r="H1995" s="80" t="str">
        <f>_xll.BDH($B$1,"IVOL_MONEYNESS",A1995,A1995,"IVOL_MATURITY=MATURITY_1STM","IVOL_MONEYNESS_LEVEL=MONEY_LVL_100_","DTS=H","FACTOR=.01","DAYS=W")</f>
        <v>#N/A Start Date</v>
      </c>
      <c r="I1995" s="81" t="str">
        <f t="shared" si="380"/>
        <v>#N/A Start Date</v>
      </c>
      <c r="J1995" s="34" t="e">
        <f t="shared" si="372"/>
        <v>#REF!</v>
      </c>
      <c r="K1995" s="35" t="e">
        <f t="shared" si="373"/>
        <v>#VALUE!</v>
      </c>
      <c r="L1995" s="35" t="e">
        <f t="shared" si="374"/>
        <v>#REF!</v>
      </c>
      <c r="M1995" s="35" t="e">
        <f t="shared" si="381"/>
        <v>#REF!</v>
      </c>
      <c r="N1995" s="35" t="e">
        <f t="shared" si="382"/>
        <v>#REF!</v>
      </c>
      <c r="O1995" s="36" t="e">
        <f t="shared" si="383"/>
        <v>#REF!</v>
      </c>
      <c r="Q1995" s="37">
        <f t="shared" si="375"/>
        <v>0</v>
      </c>
      <c r="R1995" s="38" t="e">
        <f t="shared" si="376"/>
        <v>#REF!</v>
      </c>
      <c r="S1995" s="39" t="e">
        <f t="shared" si="377"/>
        <v>#REF!</v>
      </c>
    </row>
    <row r="1996" spans="1:19" x14ac:dyDescent="0.25">
      <c r="A1996" s="2"/>
      <c r="C1996">
        <f t="shared" si="378"/>
        <v>0</v>
      </c>
      <c r="D1996" s="32" t="e">
        <f t="shared" si="379"/>
        <v>#N/A</v>
      </c>
      <c r="E1996" s="32" t="e">
        <f>Basic!#REF!</f>
        <v>#REF!</v>
      </c>
      <c r="F1996" s="40"/>
      <c r="G1996" s="80">
        <f>IFERROR(VLOOKUP(A1996,HistData!Y:Z,2,FALSE)/100,G1995)</f>
        <v>0.19510000000000002</v>
      </c>
      <c r="H1996" s="80" t="str">
        <f>_xll.BDH($B$1,"IVOL_MONEYNESS",A1996,A1996,"IVOL_MATURITY=MATURITY_1STM","IVOL_MONEYNESS_LEVEL=MONEY_LVL_100_","DTS=H","FACTOR=.01","DAYS=W")</f>
        <v>#N/A Start Date</v>
      </c>
      <c r="I1996" s="81" t="str">
        <f t="shared" si="380"/>
        <v>#N/A Start Date</v>
      </c>
      <c r="J1996" s="34" t="e">
        <f t="shared" si="372"/>
        <v>#REF!</v>
      </c>
      <c r="K1996" s="35" t="e">
        <f t="shared" si="373"/>
        <v>#VALUE!</v>
      </c>
      <c r="L1996" s="35" t="e">
        <f t="shared" si="374"/>
        <v>#REF!</v>
      </c>
      <c r="M1996" s="35" t="e">
        <f t="shared" si="381"/>
        <v>#REF!</v>
      </c>
      <c r="N1996" s="35" t="e">
        <f t="shared" si="382"/>
        <v>#REF!</v>
      </c>
      <c r="O1996" s="36" t="e">
        <f t="shared" si="383"/>
        <v>#REF!</v>
      </c>
      <c r="Q1996" s="37">
        <f t="shared" si="375"/>
        <v>0</v>
      </c>
      <c r="R1996" s="38" t="e">
        <f t="shared" si="376"/>
        <v>#REF!</v>
      </c>
      <c r="S1996" s="39" t="e">
        <f t="shared" si="377"/>
        <v>#REF!</v>
      </c>
    </row>
    <row r="1997" spans="1:19" x14ac:dyDescent="0.25">
      <c r="A1997" s="2"/>
      <c r="C1997">
        <f t="shared" si="378"/>
        <v>0</v>
      </c>
      <c r="D1997" s="32" t="e">
        <f t="shared" si="379"/>
        <v>#N/A</v>
      </c>
      <c r="E1997" s="32" t="e">
        <f>Basic!#REF!</f>
        <v>#REF!</v>
      </c>
      <c r="F1997" s="40"/>
      <c r="G1997" s="80">
        <f>IFERROR(VLOOKUP(A1997,HistData!Y:Z,2,FALSE)/100,G1996)</f>
        <v>0.19510000000000002</v>
      </c>
      <c r="H1997" s="80" t="str">
        <f>_xll.BDH($B$1,"IVOL_MONEYNESS",A1997,A1997,"IVOL_MATURITY=MATURITY_1STM","IVOL_MONEYNESS_LEVEL=MONEY_LVL_100_","DTS=H","FACTOR=.01","DAYS=W")</f>
        <v>#N/A Start Date</v>
      </c>
      <c r="I1997" s="81" t="str">
        <f t="shared" si="380"/>
        <v>#N/A Start Date</v>
      </c>
      <c r="J1997" s="34" t="e">
        <f t="shared" si="372"/>
        <v>#REF!</v>
      </c>
      <c r="K1997" s="35" t="e">
        <f t="shared" si="373"/>
        <v>#VALUE!</v>
      </c>
      <c r="L1997" s="35" t="e">
        <f t="shared" si="374"/>
        <v>#REF!</v>
      </c>
      <c r="M1997" s="35" t="e">
        <f t="shared" si="381"/>
        <v>#REF!</v>
      </c>
      <c r="N1997" s="35" t="e">
        <f t="shared" si="382"/>
        <v>#REF!</v>
      </c>
      <c r="O1997" s="36" t="e">
        <f t="shared" si="383"/>
        <v>#REF!</v>
      </c>
      <c r="Q1997" s="37">
        <f t="shared" si="375"/>
        <v>0</v>
      </c>
      <c r="R1997" s="38" t="e">
        <f t="shared" si="376"/>
        <v>#REF!</v>
      </c>
      <c r="S1997" s="39" t="e">
        <f t="shared" si="377"/>
        <v>#REF!</v>
      </c>
    </row>
    <row r="1998" spans="1:19" x14ac:dyDescent="0.25">
      <c r="A1998" s="2"/>
      <c r="C1998">
        <f t="shared" si="378"/>
        <v>0</v>
      </c>
      <c r="D1998" s="32" t="e">
        <f t="shared" si="379"/>
        <v>#N/A</v>
      </c>
      <c r="E1998" s="32" t="e">
        <f>Basic!#REF!</f>
        <v>#REF!</v>
      </c>
      <c r="F1998" s="40"/>
      <c r="G1998" s="80">
        <f>IFERROR(VLOOKUP(A1998,HistData!Y:Z,2,FALSE)/100,G1997)</f>
        <v>0.19510000000000002</v>
      </c>
      <c r="H1998" s="80" t="str">
        <f>_xll.BDH($B$1,"IVOL_MONEYNESS",A1998,A1998,"IVOL_MATURITY=MATURITY_1STM","IVOL_MONEYNESS_LEVEL=MONEY_LVL_100_","DTS=H","FACTOR=.01","DAYS=W")</f>
        <v>#N/A Start Date</v>
      </c>
      <c r="I1998" s="81" t="str">
        <f t="shared" si="380"/>
        <v>#N/A Start Date</v>
      </c>
      <c r="J1998" s="34" t="e">
        <f t="shared" si="372"/>
        <v>#REF!</v>
      </c>
      <c r="K1998" s="35" t="e">
        <f t="shared" si="373"/>
        <v>#VALUE!</v>
      </c>
      <c r="L1998" s="35" t="e">
        <f t="shared" si="374"/>
        <v>#REF!</v>
      </c>
      <c r="M1998" s="35" t="e">
        <f t="shared" si="381"/>
        <v>#REF!</v>
      </c>
      <c r="N1998" s="35" t="e">
        <f t="shared" si="382"/>
        <v>#REF!</v>
      </c>
      <c r="O1998" s="36" t="e">
        <f t="shared" si="383"/>
        <v>#REF!</v>
      </c>
      <c r="Q1998" s="37">
        <f t="shared" si="375"/>
        <v>0</v>
      </c>
      <c r="R1998" s="38" t="e">
        <f t="shared" si="376"/>
        <v>#REF!</v>
      </c>
      <c r="S1998" s="39" t="e">
        <f t="shared" si="377"/>
        <v>#REF!</v>
      </c>
    </row>
    <row r="1999" spans="1:19" x14ac:dyDescent="0.25">
      <c r="A1999" s="2"/>
      <c r="C1999">
        <f t="shared" si="378"/>
        <v>0</v>
      </c>
      <c r="D1999" s="32" t="e">
        <f t="shared" si="379"/>
        <v>#N/A</v>
      </c>
      <c r="E1999" s="32" t="e">
        <f>Basic!#REF!</f>
        <v>#REF!</v>
      </c>
      <c r="F1999" s="40"/>
      <c r="G1999" s="80">
        <f>IFERROR(VLOOKUP(A1999,HistData!Y:Z,2,FALSE)/100,G1998)</f>
        <v>0.19510000000000002</v>
      </c>
      <c r="H1999" s="80" t="str">
        <f>_xll.BDH($B$1,"IVOL_MONEYNESS",A1999,A1999,"IVOL_MATURITY=MATURITY_1STM","IVOL_MONEYNESS_LEVEL=MONEY_LVL_100_","DTS=H","FACTOR=.01","DAYS=W")</f>
        <v>#N/A Start Date</v>
      </c>
      <c r="I1999" s="81" t="str">
        <f t="shared" si="380"/>
        <v>#N/A Start Date</v>
      </c>
      <c r="J1999" s="34" t="e">
        <f t="shared" si="372"/>
        <v>#REF!</v>
      </c>
      <c r="K1999" s="35" t="e">
        <f t="shared" si="373"/>
        <v>#VALUE!</v>
      </c>
      <c r="L1999" s="35" t="e">
        <f t="shared" si="374"/>
        <v>#REF!</v>
      </c>
      <c r="M1999" s="35" t="e">
        <f t="shared" si="381"/>
        <v>#REF!</v>
      </c>
      <c r="N1999" s="35" t="e">
        <f t="shared" si="382"/>
        <v>#REF!</v>
      </c>
      <c r="O1999" s="36" t="e">
        <f t="shared" si="383"/>
        <v>#REF!</v>
      </c>
      <c r="Q1999" s="37">
        <f t="shared" si="375"/>
        <v>0</v>
      </c>
      <c r="R1999" s="38" t="e">
        <f t="shared" si="376"/>
        <v>#REF!</v>
      </c>
      <c r="S1999" s="39" t="e">
        <f t="shared" si="377"/>
        <v>#REF!</v>
      </c>
    </row>
    <row r="2000" spans="1:19" x14ac:dyDescent="0.25">
      <c r="A2000" s="2"/>
      <c r="C2000">
        <f t="shared" si="378"/>
        <v>0</v>
      </c>
      <c r="D2000" s="32" t="e">
        <f t="shared" si="379"/>
        <v>#N/A</v>
      </c>
      <c r="E2000" s="32" t="e">
        <f>Basic!#REF!</f>
        <v>#REF!</v>
      </c>
      <c r="F2000" s="40"/>
      <c r="G2000" s="80">
        <f>IFERROR(VLOOKUP(A2000,HistData!Y:Z,2,FALSE)/100,G1999)</f>
        <v>0.19510000000000002</v>
      </c>
      <c r="H2000" s="80" t="str">
        <f>_xll.BDH($B$1,"IVOL_MONEYNESS",A2000,A2000,"IVOL_MATURITY=MATURITY_1STM","IVOL_MONEYNESS_LEVEL=MONEY_LVL_100_","DTS=H","FACTOR=.01","DAYS=W")</f>
        <v>#N/A Start Date</v>
      </c>
      <c r="I2000" s="81" t="str">
        <f t="shared" si="380"/>
        <v>#N/A Start Date</v>
      </c>
      <c r="J2000" s="34" t="e">
        <f t="shared" si="372"/>
        <v>#REF!</v>
      </c>
      <c r="K2000" s="35" t="e">
        <f t="shared" si="373"/>
        <v>#VALUE!</v>
      </c>
      <c r="L2000" s="35" t="e">
        <f t="shared" si="374"/>
        <v>#REF!</v>
      </c>
      <c r="M2000" s="35" t="e">
        <f t="shared" si="381"/>
        <v>#REF!</v>
      </c>
      <c r="N2000" s="35" t="e">
        <f t="shared" si="382"/>
        <v>#REF!</v>
      </c>
      <c r="O2000" s="36" t="e">
        <f t="shared" si="383"/>
        <v>#REF!</v>
      </c>
      <c r="Q2000" s="37">
        <f t="shared" si="375"/>
        <v>0</v>
      </c>
      <c r="R2000" s="38" t="e">
        <f t="shared" si="376"/>
        <v>#REF!</v>
      </c>
      <c r="S2000" s="39" t="e">
        <f t="shared" si="377"/>
        <v>#REF!</v>
      </c>
    </row>
    <row r="2001" spans="1:19" x14ac:dyDescent="0.25">
      <c r="A2001" s="2"/>
      <c r="C2001">
        <f t="shared" si="378"/>
        <v>0</v>
      </c>
      <c r="D2001" s="32" t="e">
        <f t="shared" si="379"/>
        <v>#N/A</v>
      </c>
      <c r="E2001" s="32" t="e">
        <f>Basic!#REF!</f>
        <v>#REF!</v>
      </c>
      <c r="F2001" s="40"/>
      <c r="G2001" s="80">
        <f>IFERROR(VLOOKUP(A2001,HistData!Y:Z,2,FALSE)/100,G2000)</f>
        <v>0.19510000000000002</v>
      </c>
      <c r="H2001" s="80" t="str">
        <f>_xll.BDH($B$1,"IVOL_MONEYNESS",A2001,A2001,"IVOL_MATURITY=MATURITY_1STM","IVOL_MONEYNESS_LEVEL=MONEY_LVL_100_","DTS=H","FACTOR=.01","DAYS=W")</f>
        <v>#N/A Start Date</v>
      </c>
      <c r="I2001" s="81" t="str">
        <f t="shared" si="380"/>
        <v>#N/A Start Date</v>
      </c>
      <c r="J2001" s="34" t="e">
        <f t="shared" si="372"/>
        <v>#REF!</v>
      </c>
      <c r="K2001" s="35" t="e">
        <f t="shared" si="373"/>
        <v>#VALUE!</v>
      </c>
      <c r="L2001" s="35" t="e">
        <f t="shared" si="374"/>
        <v>#REF!</v>
      </c>
      <c r="M2001" s="35" t="e">
        <f t="shared" si="381"/>
        <v>#REF!</v>
      </c>
      <c r="N2001" s="35" t="e">
        <f t="shared" si="382"/>
        <v>#REF!</v>
      </c>
      <c r="O2001" s="36" t="e">
        <f t="shared" si="383"/>
        <v>#REF!</v>
      </c>
      <c r="Q2001" s="37">
        <f t="shared" si="375"/>
        <v>0</v>
      </c>
      <c r="R2001" s="38" t="e">
        <f t="shared" si="376"/>
        <v>#REF!</v>
      </c>
      <c r="S2001" s="39" t="e">
        <f t="shared" si="377"/>
        <v>#REF!</v>
      </c>
    </row>
    <row r="2002" spans="1:19" x14ac:dyDescent="0.25">
      <c r="A2002" s="2"/>
      <c r="C2002">
        <f t="shared" si="378"/>
        <v>0</v>
      </c>
      <c r="D2002" s="32" t="e">
        <f t="shared" si="379"/>
        <v>#N/A</v>
      </c>
      <c r="E2002" s="32" t="e">
        <f>Basic!#REF!</f>
        <v>#REF!</v>
      </c>
      <c r="F2002" s="40"/>
      <c r="G2002" s="80">
        <f>IFERROR(VLOOKUP(A2002,HistData!Y:Z,2,FALSE)/100,G2001)</f>
        <v>0.19510000000000002</v>
      </c>
      <c r="H2002" s="80" t="str">
        <f>_xll.BDH($B$1,"IVOL_MONEYNESS",A2002,A2002,"IVOL_MATURITY=MATURITY_1STM","IVOL_MONEYNESS_LEVEL=MONEY_LVL_100_","DTS=H","FACTOR=.01","DAYS=W")</f>
        <v>#N/A Start Date</v>
      </c>
      <c r="I2002" s="81" t="str">
        <f t="shared" si="380"/>
        <v>#N/A Start Date</v>
      </c>
      <c r="J2002" s="34" t="e">
        <f t="shared" si="372"/>
        <v>#REF!</v>
      </c>
      <c r="K2002" s="35" t="e">
        <f t="shared" si="373"/>
        <v>#VALUE!</v>
      </c>
      <c r="L2002" s="35" t="e">
        <f t="shared" si="374"/>
        <v>#REF!</v>
      </c>
      <c r="M2002" s="35" t="e">
        <f t="shared" si="381"/>
        <v>#REF!</v>
      </c>
      <c r="N2002" s="35" t="e">
        <f t="shared" si="382"/>
        <v>#REF!</v>
      </c>
      <c r="O2002" s="36" t="e">
        <f t="shared" si="383"/>
        <v>#REF!</v>
      </c>
      <c r="Q2002" s="37">
        <f t="shared" si="375"/>
        <v>0</v>
      </c>
      <c r="R2002" s="38" t="e">
        <f t="shared" si="376"/>
        <v>#REF!</v>
      </c>
      <c r="S2002" s="39" t="e">
        <f t="shared" si="377"/>
        <v>#REF!</v>
      </c>
    </row>
    <row r="2003" spans="1:19" x14ac:dyDescent="0.25">
      <c r="A2003" s="2"/>
      <c r="C2003">
        <f t="shared" si="378"/>
        <v>0</v>
      </c>
      <c r="D2003" s="32" t="e">
        <f t="shared" si="379"/>
        <v>#N/A</v>
      </c>
      <c r="E2003" s="32" t="e">
        <f>Basic!#REF!</f>
        <v>#REF!</v>
      </c>
      <c r="F2003" s="40"/>
      <c r="G2003" s="80">
        <f>IFERROR(VLOOKUP(A2003,HistData!Y:Z,2,FALSE)/100,G2002)</f>
        <v>0.19510000000000002</v>
      </c>
      <c r="H2003" s="80" t="str">
        <f>_xll.BDH($B$1,"IVOL_MONEYNESS",A2003,A2003,"IVOL_MATURITY=MATURITY_1STM","IVOL_MONEYNESS_LEVEL=MONEY_LVL_100_","DTS=H","FACTOR=.01","DAYS=W")</f>
        <v>#N/A Start Date</v>
      </c>
      <c r="I2003" s="81" t="str">
        <f t="shared" si="380"/>
        <v>#N/A Start Date</v>
      </c>
      <c r="J2003" s="34" t="e">
        <f t="shared" si="372"/>
        <v>#REF!</v>
      </c>
      <c r="K2003" s="35" t="e">
        <f t="shared" si="373"/>
        <v>#VALUE!</v>
      </c>
      <c r="L2003" s="35" t="e">
        <f t="shared" si="374"/>
        <v>#REF!</v>
      </c>
      <c r="M2003" s="35" t="e">
        <f t="shared" si="381"/>
        <v>#REF!</v>
      </c>
      <c r="N2003" s="35" t="e">
        <f t="shared" si="382"/>
        <v>#REF!</v>
      </c>
      <c r="O2003" s="36" t="e">
        <f t="shared" si="383"/>
        <v>#REF!</v>
      </c>
      <c r="Q2003" s="37">
        <f t="shared" si="375"/>
        <v>0</v>
      </c>
      <c r="R2003" s="38" t="e">
        <f t="shared" si="376"/>
        <v>#REF!</v>
      </c>
      <c r="S2003" s="39" t="e">
        <f t="shared" si="377"/>
        <v>#REF!</v>
      </c>
    </row>
    <row r="2004" spans="1:19" x14ac:dyDescent="0.25">
      <c r="A2004" s="2"/>
      <c r="C2004">
        <f t="shared" si="378"/>
        <v>0</v>
      </c>
      <c r="D2004" s="32" t="e">
        <f t="shared" si="379"/>
        <v>#N/A</v>
      </c>
      <c r="E2004" s="32" t="e">
        <f>Basic!#REF!</f>
        <v>#REF!</v>
      </c>
      <c r="F2004" s="40"/>
      <c r="G2004" s="80">
        <f>IFERROR(VLOOKUP(A2004,HistData!Y:Z,2,FALSE)/100,G2003)</f>
        <v>0.19510000000000002</v>
      </c>
      <c r="H2004" s="80" t="str">
        <f>_xll.BDH($B$1,"IVOL_MONEYNESS",A2004,A2004,"IVOL_MATURITY=MATURITY_1STM","IVOL_MONEYNESS_LEVEL=MONEY_LVL_100_","DTS=H","FACTOR=.01","DAYS=W")</f>
        <v>#N/A Start Date</v>
      </c>
      <c r="I2004" s="81" t="str">
        <f t="shared" si="380"/>
        <v>#N/A Start Date</v>
      </c>
      <c r="J2004" s="34" t="e">
        <f t="shared" si="372"/>
        <v>#REF!</v>
      </c>
      <c r="K2004" s="35" t="e">
        <f t="shared" si="373"/>
        <v>#VALUE!</v>
      </c>
      <c r="L2004" s="35" t="e">
        <f t="shared" si="374"/>
        <v>#REF!</v>
      </c>
      <c r="M2004" s="35" t="e">
        <f t="shared" si="381"/>
        <v>#REF!</v>
      </c>
      <c r="N2004" s="35" t="e">
        <f t="shared" si="382"/>
        <v>#REF!</v>
      </c>
      <c r="O2004" s="36" t="e">
        <f t="shared" si="383"/>
        <v>#REF!</v>
      </c>
      <c r="Q2004" s="37">
        <f t="shared" si="375"/>
        <v>0</v>
      </c>
      <c r="R2004" s="38" t="e">
        <f t="shared" si="376"/>
        <v>#REF!</v>
      </c>
      <c r="S2004" s="39" t="e">
        <f t="shared" si="377"/>
        <v>#REF!</v>
      </c>
    </row>
    <row r="2005" spans="1:19" x14ac:dyDescent="0.25">
      <c r="A2005" s="2"/>
      <c r="C2005">
        <f t="shared" si="378"/>
        <v>0</v>
      </c>
      <c r="D2005" s="32" t="e">
        <f t="shared" si="379"/>
        <v>#N/A</v>
      </c>
      <c r="E2005" s="32" t="e">
        <f>Basic!#REF!</f>
        <v>#REF!</v>
      </c>
      <c r="F2005" s="40"/>
      <c r="G2005" s="80">
        <f>IFERROR(VLOOKUP(A2005,HistData!Y:Z,2,FALSE)/100,G2004)</f>
        <v>0.19510000000000002</v>
      </c>
      <c r="H2005" s="80" t="str">
        <f>_xll.BDH($B$1,"IVOL_MONEYNESS",A2005,A2005,"IVOL_MATURITY=MATURITY_1STM","IVOL_MONEYNESS_LEVEL=MONEY_LVL_100_","DTS=H","FACTOR=.01","DAYS=W")</f>
        <v>#N/A Start Date</v>
      </c>
      <c r="I2005" s="81" t="str">
        <f t="shared" si="380"/>
        <v>#N/A Start Date</v>
      </c>
      <c r="J2005" s="34" t="e">
        <f t="shared" si="372"/>
        <v>#REF!</v>
      </c>
      <c r="K2005" s="35" t="e">
        <f t="shared" si="373"/>
        <v>#VALUE!</v>
      </c>
      <c r="L2005" s="35" t="e">
        <f t="shared" si="374"/>
        <v>#REF!</v>
      </c>
      <c r="M2005" s="35" t="e">
        <f t="shared" si="381"/>
        <v>#REF!</v>
      </c>
      <c r="N2005" s="35" t="e">
        <f t="shared" si="382"/>
        <v>#REF!</v>
      </c>
      <c r="O2005" s="36" t="e">
        <f t="shared" si="383"/>
        <v>#REF!</v>
      </c>
      <c r="Q2005" s="37">
        <f t="shared" si="375"/>
        <v>0</v>
      </c>
      <c r="R2005" s="38" t="e">
        <f t="shared" si="376"/>
        <v>#REF!</v>
      </c>
      <c r="S2005" s="39" t="e">
        <f t="shared" si="377"/>
        <v>#REF!</v>
      </c>
    </row>
    <row r="2006" spans="1:19" x14ac:dyDescent="0.25">
      <c r="A2006" s="2"/>
      <c r="C2006">
        <f t="shared" si="378"/>
        <v>0</v>
      </c>
      <c r="D2006" s="32" t="e">
        <f t="shared" si="379"/>
        <v>#N/A</v>
      </c>
      <c r="E2006" s="32" t="e">
        <f>Basic!#REF!</f>
        <v>#REF!</v>
      </c>
      <c r="F2006" s="40"/>
      <c r="G2006" s="80">
        <f>IFERROR(VLOOKUP(A2006,HistData!Y:Z,2,FALSE)/100,G2005)</f>
        <v>0.19510000000000002</v>
      </c>
      <c r="H2006" s="80" t="str">
        <f>_xll.BDH($B$1,"IVOL_MONEYNESS",A2006,A2006,"IVOL_MATURITY=MATURITY_1STM","IVOL_MONEYNESS_LEVEL=MONEY_LVL_100_","DTS=H","FACTOR=.01","DAYS=W")</f>
        <v>#N/A Start Date</v>
      </c>
      <c r="I2006" s="81" t="str">
        <f t="shared" si="380"/>
        <v>#N/A Start Date</v>
      </c>
      <c r="J2006" s="34" t="e">
        <f t="shared" si="372"/>
        <v>#REF!</v>
      </c>
      <c r="K2006" s="35" t="e">
        <f t="shared" si="373"/>
        <v>#VALUE!</v>
      </c>
      <c r="L2006" s="35" t="e">
        <f t="shared" si="374"/>
        <v>#REF!</v>
      </c>
      <c r="M2006" s="35" t="e">
        <f t="shared" si="381"/>
        <v>#REF!</v>
      </c>
      <c r="N2006" s="35" t="e">
        <f t="shared" si="382"/>
        <v>#REF!</v>
      </c>
      <c r="O2006" s="36" t="e">
        <f t="shared" si="383"/>
        <v>#REF!</v>
      </c>
      <c r="Q2006" s="37">
        <f t="shared" si="375"/>
        <v>0</v>
      </c>
      <c r="R2006" s="38" t="e">
        <f t="shared" si="376"/>
        <v>#REF!</v>
      </c>
      <c r="S2006" s="39" t="e">
        <f t="shared" si="377"/>
        <v>#REF!</v>
      </c>
    </row>
    <row r="2007" spans="1:19" x14ac:dyDescent="0.25">
      <c r="A2007" s="2"/>
      <c r="C2007">
        <f t="shared" si="378"/>
        <v>0</v>
      </c>
      <c r="D2007" s="32" t="e">
        <f t="shared" si="379"/>
        <v>#N/A</v>
      </c>
      <c r="E2007" s="32" t="e">
        <f>Basic!#REF!</f>
        <v>#REF!</v>
      </c>
      <c r="F2007" s="40"/>
      <c r="G2007" s="80">
        <f>IFERROR(VLOOKUP(A2007,HistData!Y:Z,2,FALSE)/100,G2006)</f>
        <v>0.19510000000000002</v>
      </c>
      <c r="H2007" s="80" t="str">
        <f>_xll.BDH($B$1,"IVOL_MONEYNESS",A2007,A2007,"IVOL_MATURITY=MATURITY_1STM","IVOL_MONEYNESS_LEVEL=MONEY_LVL_100_","DTS=H","FACTOR=.01","DAYS=W")</f>
        <v>#N/A Start Date</v>
      </c>
      <c r="I2007" s="81" t="str">
        <f t="shared" si="380"/>
        <v>#N/A Start Date</v>
      </c>
      <c r="J2007" s="34" t="e">
        <f t="shared" si="372"/>
        <v>#REF!</v>
      </c>
      <c r="K2007" s="35" t="e">
        <f t="shared" si="373"/>
        <v>#VALUE!</v>
      </c>
      <c r="L2007" s="35" t="e">
        <f t="shared" si="374"/>
        <v>#REF!</v>
      </c>
      <c r="M2007" s="35" t="e">
        <f t="shared" si="381"/>
        <v>#REF!</v>
      </c>
      <c r="N2007" s="35" t="e">
        <f t="shared" si="382"/>
        <v>#REF!</v>
      </c>
      <c r="O2007" s="36" t="e">
        <f t="shared" si="383"/>
        <v>#REF!</v>
      </c>
      <c r="Q2007" s="37">
        <f t="shared" si="375"/>
        <v>0</v>
      </c>
      <c r="R2007" s="38" t="e">
        <f t="shared" si="376"/>
        <v>#REF!</v>
      </c>
      <c r="S2007" s="39" t="e">
        <f t="shared" si="377"/>
        <v>#REF!</v>
      </c>
    </row>
    <row r="2008" spans="1:19" x14ac:dyDescent="0.25">
      <c r="A2008" s="2"/>
      <c r="C2008">
        <f t="shared" si="378"/>
        <v>0</v>
      </c>
      <c r="D2008" s="32" t="e">
        <f t="shared" si="379"/>
        <v>#N/A</v>
      </c>
      <c r="E2008" s="32" t="e">
        <f>Basic!#REF!</f>
        <v>#REF!</v>
      </c>
      <c r="F2008" s="40"/>
      <c r="G2008" s="80">
        <f>IFERROR(VLOOKUP(A2008,HistData!Y:Z,2,FALSE)/100,G2007)</f>
        <v>0.19510000000000002</v>
      </c>
      <c r="H2008" s="80" t="str">
        <f>_xll.BDH($B$1,"IVOL_MONEYNESS",A2008,A2008,"IVOL_MATURITY=MATURITY_1STM","IVOL_MONEYNESS_LEVEL=MONEY_LVL_100_","DTS=H","FACTOR=.01","DAYS=W")</f>
        <v>#N/A Start Date</v>
      </c>
      <c r="I2008" s="81" t="str">
        <f t="shared" si="380"/>
        <v>#N/A Start Date</v>
      </c>
      <c r="J2008" s="34" t="e">
        <f t="shared" si="372"/>
        <v>#REF!</v>
      </c>
      <c r="K2008" s="35" t="e">
        <f t="shared" si="373"/>
        <v>#VALUE!</v>
      </c>
      <c r="L2008" s="35" t="e">
        <f t="shared" si="374"/>
        <v>#REF!</v>
      </c>
      <c r="M2008" s="35" t="e">
        <f t="shared" si="381"/>
        <v>#REF!</v>
      </c>
      <c r="N2008" s="35" t="e">
        <f t="shared" si="382"/>
        <v>#REF!</v>
      </c>
      <c r="O2008" s="36" t="e">
        <f t="shared" si="383"/>
        <v>#REF!</v>
      </c>
      <c r="Q2008" s="37">
        <f t="shared" si="375"/>
        <v>0</v>
      </c>
      <c r="R2008" s="38" t="e">
        <f t="shared" si="376"/>
        <v>#REF!</v>
      </c>
      <c r="S2008" s="39" t="e">
        <f t="shared" si="377"/>
        <v>#REF!</v>
      </c>
    </row>
    <row r="2009" spans="1:19" x14ac:dyDescent="0.25">
      <c r="A2009" s="2"/>
      <c r="C2009">
        <f t="shared" si="378"/>
        <v>0</v>
      </c>
      <c r="D2009" s="32" t="e">
        <f t="shared" si="379"/>
        <v>#N/A</v>
      </c>
      <c r="E2009" s="32" t="e">
        <f>Basic!#REF!</f>
        <v>#REF!</v>
      </c>
      <c r="F2009" s="40"/>
      <c r="G2009" s="80">
        <f>IFERROR(VLOOKUP(A2009,HistData!Y:Z,2,FALSE)/100,G2008)</f>
        <v>0.19510000000000002</v>
      </c>
      <c r="H2009" s="80" t="str">
        <f>_xll.BDH($B$1,"IVOL_MONEYNESS",A2009,A2009,"IVOL_MATURITY=MATURITY_1STM","IVOL_MONEYNESS_LEVEL=MONEY_LVL_100_","DTS=H","FACTOR=.01","DAYS=W")</f>
        <v>#N/A Start Date</v>
      </c>
      <c r="I2009" s="81" t="str">
        <f t="shared" si="380"/>
        <v>#N/A Start Date</v>
      </c>
      <c r="J2009" s="34" t="e">
        <f t="shared" si="372"/>
        <v>#REF!</v>
      </c>
      <c r="K2009" s="35" t="e">
        <f t="shared" si="373"/>
        <v>#VALUE!</v>
      </c>
      <c r="L2009" s="35" t="e">
        <f t="shared" si="374"/>
        <v>#REF!</v>
      </c>
      <c r="M2009" s="35" t="e">
        <f t="shared" si="381"/>
        <v>#REF!</v>
      </c>
      <c r="N2009" s="35" t="e">
        <f t="shared" si="382"/>
        <v>#REF!</v>
      </c>
      <c r="O2009" s="36" t="e">
        <f t="shared" si="383"/>
        <v>#REF!</v>
      </c>
      <c r="Q2009" s="37">
        <f t="shared" si="375"/>
        <v>0</v>
      </c>
      <c r="R2009" s="38" t="e">
        <f t="shared" si="376"/>
        <v>#REF!</v>
      </c>
      <c r="S2009" s="39" t="e">
        <f t="shared" si="377"/>
        <v>#REF!</v>
      </c>
    </row>
    <row r="2010" spans="1:19" x14ac:dyDescent="0.25">
      <c r="A2010" s="2"/>
      <c r="C2010">
        <f t="shared" si="378"/>
        <v>0</v>
      </c>
      <c r="D2010" s="32" t="e">
        <f t="shared" si="379"/>
        <v>#N/A</v>
      </c>
      <c r="E2010" s="32" t="e">
        <f>Basic!#REF!</f>
        <v>#REF!</v>
      </c>
      <c r="F2010" s="40"/>
      <c r="G2010" s="80">
        <f>IFERROR(VLOOKUP(A2010,HistData!Y:Z,2,FALSE)/100,G2009)</f>
        <v>0.19510000000000002</v>
      </c>
      <c r="H2010" s="80" t="str">
        <f>_xll.BDH($B$1,"IVOL_MONEYNESS",A2010,A2010,"IVOL_MATURITY=MATURITY_1STM","IVOL_MONEYNESS_LEVEL=MONEY_LVL_100_","DTS=H","FACTOR=.01","DAYS=W")</f>
        <v>#N/A Start Date</v>
      </c>
      <c r="I2010" s="81" t="str">
        <f t="shared" si="380"/>
        <v>#N/A Start Date</v>
      </c>
      <c r="J2010" s="34" t="e">
        <f t="shared" si="372"/>
        <v>#REF!</v>
      </c>
      <c r="K2010" s="35" t="e">
        <f t="shared" si="373"/>
        <v>#VALUE!</v>
      </c>
      <c r="L2010" s="35" t="e">
        <f t="shared" si="374"/>
        <v>#REF!</v>
      </c>
      <c r="M2010" s="35" t="e">
        <f t="shared" si="381"/>
        <v>#REF!</v>
      </c>
      <c r="N2010" s="35" t="e">
        <f t="shared" si="382"/>
        <v>#REF!</v>
      </c>
      <c r="O2010" s="36" t="e">
        <f t="shared" si="383"/>
        <v>#REF!</v>
      </c>
      <c r="Q2010" s="37">
        <f t="shared" si="375"/>
        <v>0</v>
      </c>
      <c r="R2010" s="38" t="e">
        <f t="shared" si="376"/>
        <v>#REF!</v>
      </c>
      <c r="S2010" s="39" t="e">
        <f t="shared" si="377"/>
        <v>#REF!</v>
      </c>
    </row>
    <row r="2011" spans="1:19" x14ac:dyDescent="0.25">
      <c r="A2011" s="2"/>
      <c r="C2011">
        <f t="shared" si="378"/>
        <v>0</v>
      </c>
      <c r="D2011" s="32" t="e">
        <f t="shared" si="379"/>
        <v>#N/A</v>
      </c>
      <c r="E2011" s="32" t="e">
        <f>Basic!#REF!</f>
        <v>#REF!</v>
      </c>
      <c r="F2011" s="40"/>
      <c r="G2011" s="80">
        <f>IFERROR(VLOOKUP(A2011,HistData!Y:Z,2,FALSE)/100,G2010)</f>
        <v>0.19510000000000002</v>
      </c>
      <c r="H2011" s="80" t="str">
        <f>_xll.BDH($B$1,"IVOL_MONEYNESS",A2011,A2011,"IVOL_MATURITY=MATURITY_1STM","IVOL_MONEYNESS_LEVEL=MONEY_LVL_100_","DTS=H","FACTOR=.01","DAYS=W")</f>
        <v>#N/A Start Date</v>
      </c>
      <c r="I2011" s="81" t="str">
        <f t="shared" si="380"/>
        <v>#N/A Start Date</v>
      </c>
      <c r="J2011" s="34" t="e">
        <f t="shared" si="372"/>
        <v>#REF!</v>
      </c>
      <c r="K2011" s="35" t="e">
        <f t="shared" si="373"/>
        <v>#VALUE!</v>
      </c>
      <c r="L2011" s="35" t="e">
        <f t="shared" si="374"/>
        <v>#REF!</v>
      </c>
      <c r="M2011" s="35" t="e">
        <f t="shared" si="381"/>
        <v>#REF!</v>
      </c>
      <c r="N2011" s="35" t="e">
        <f t="shared" si="382"/>
        <v>#REF!</v>
      </c>
      <c r="O2011" s="36" t="e">
        <f t="shared" si="383"/>
        <v>#REF!</v>
      </c>
      <c r="Q2011" s="37">
        <f t="shared" si="375"/>
        <v>0</v>
      </c>
      <c r="R2011" s="38" t="e">
        <f t="shared" si="376"/>
        <v>#REF!</v>
      </c>
      <c r="S2011" s="39" t="e">
        <f t="shared" si="377"/>
        <v>#REF!</v>
      </c>
    </row>
    <row r="2012" spans="1:19" x14ac:dyDescent="0.25">
      <c r="A2012" s="2"/>
      <c r="C2012">
        <f t="shared" si="378"/>
        <v>0</v>
      </c>
      <c r="D2012" s="32" t="e">
        <f t="shared" si="379"/>
        <v>#N/A</v>
      </c>
      <c r="E2012" s="32" t="e">
        <f>Basic!#REF!</f>
        <v>#REF!</v>
      </c>
      <c r="F2012" s="40"/>
      <c r="G2012" s="80">
        <f>IFERROR(VLOOKUP(A2012,HistData!Y:Z,2,FALSE)/100,G2011)</f>
        <v>0.19510000000000002</v>
      </c>
      <c r="H2012" s="80" t="str">
        <f>_xll.BDH($B$1,"IVOL_MONEYNESS",A2012,A2012,"IVOL_MATURITY=MATURITY_1STM","IVOL_MONEYNESS_LEVEL=MONEY_LVL_100_","DTS=H","FACTOR=.01","DAYS=W")</f>
        <v>#N/A Start Date</v>
      </c>
      <c r="I2012" s="81" t="str">
        <f t="shared" si="380"/>
        <v>#N/A Start Date</v>
      </c>
      <c r="J2012" s="34" t="e">
        <f t="shared" si="372"/>
        <v>#REF!</v>
      </c>
      <c r="K2012" s="35" t="e">
        <f t="shared" si="373"/>
        <v>#VALUE!</v>
      </c>
      <c r="L2012" s="35" t="e">
        <f t="shared" si="374"/>
        <v>#REF!</v>
      </c>
      <c r="M2012" s="35" t="e">
        <f t="shared" si="381"/>
        <v>#REF!</v>
      </c>
      <c r="N2012" s="35" t="e">
        <f t="shared" si="382"/>
        <v>#REF!</v>
      </c>
      <c r="O2012" s="36" t="e">
        <f t="shared" si="383"/>
        <v>#REF!</v>
      </c>
      <c r="Q2012" s="37">
        <f t="shared" si="375"/>
        <v>0</v>
      </c>
      <c r="R2012" s="38" t="e">
        <f t="shared" si="376"/>
        <v>#REF!</v>
      </c>
      <c r="S2012" s="39" t="e">
        <f t="shared" si="377"/>
        <v>#REF!</v>
      </c>
    </row>
    <row r="2013" spans="1:19" x14ac:dyDescent="0.25">
      <c r="A2013" s="2"/>
      <c r="C2013">
        <f t="shared" si="378"/>
        <v>0</v>
      </c>
      <c r="D2013" s="32" t="e">
        <f t="shared" si="379"/>
        <v>#N/A</v>
      </c>
      <c r="E2013" s="32" t="e">
        <f>Basic!#REF!</f>
        <v>#REF!</v>
      </c>
      <c r="F2013" s="40"/>
      <c r="G2013" s="80">
        <f>IFERROR(VLOOKUP(A2013,HistData!Y:Z,2,FALSE)/100,G2012)</f>
        <v>0.19510000000000002</v>
      </c>
      <c r="H2013" s="80" t="str">
        <f>_xll.BDH($B$1,"IVOL_MONEYNESS",A2013,A2013,"IVOL_MATURITY=MATURITY_1STM","IVOL_MONEYNESS_LEVEL=MONEY_LVL_100_","DTS=H","FACTOR=.01","DAYS=W")</f>
        <v>#N/A Start Date</v>
      </c>
      <c r="I2013" s="81" t="str">
        <f t="shared" si="380"/>
        <v>#N/A Start Date</v>
      </c>
      <c r="J2013" s="34" t="e">
        <f t="shared" si="372"/>
        <v>#REF!</v>
      </c>
      <c r="K2013" s="35" t="e">
        <f t="shared" si="373"/>
        <v>#VALUE!</v>
      </c>
      <c r="L2013" s="35" t="e">
        <f t="shared" si="374"/>
        <v>#REF!</v>
      </c>
      <c r="M2013" s="35" t="e">
        <f t="shared" si="381"/>
        <v>#REF!</v>
      </c>
      <c r="N2013" s="35" t="e">
        <f t="shared" si="382"/>
        <v>#REF!</v>
      </c>
      <c r="O2013" s="36" t="e">
        <f t="shared" si="383"/>
        <v>#REF!</v>
      </c>
      <c r="Q2013" s="37">
        <f t="shared" si="375"/>
        <v>0</v>
      </c>
      <c r="R2013" s="38" t="e">
        <f t="shared" si="376"/>
        <v>#REF!</v>
      </c>
      <c r="S2013" s="39" t="e">
        <f t="shared" si="377"/>
        <v>#REF!</v>
      </c>
    </row>
    <row r="2014" spans="1:19" x14ac:dyDescent="0.25">
      <c r="A2014" s="2"/>
      <c r="C2014">
        <f t="shared" si="378"/>
        <v>0</v>
      </c>
      <c r="D2014" s="32" t="e">
        <f t="shared" si="379"/>
        <v>#N/A</v>
      </c>
      <c r="E2014" s="32" t="e">
        <f>Basic!#REF!</f>
        <v>#REF!</v>
      </c>
      <c r="F2014" s="40"/>
      <c r="G2014" s="80">
        <f>IFERROR(VLOOKUP(A2014,HistData!Y:Z,2,FALSE)/100,G2013)</f>
        <v>0.19510000000000002</v>
      </c>
      <c r="H2014" s="80" t="str">
        <f>_xll.BDH($B$1,"IVOL_MONEYNESS",A2014,A2014,"IVOL_MATURITY=MATURITY_1STM","IVOL_MONEYNESS_LEVEL=MONEY_LVL_100_","DTS=H","FACTOR=.01","DAYS=W")</f>
        <v>#N/A Start Date</v>
      </c>
      <c r="I2014" s="81" t="str">
        <f t="shared" si="380"/>
        <v>#N/A Start Date</v>
      </c>
      <c r="J2014" s="34" t="e">
        <f t="shared" si="372"/>
        <v>#REF!</v>
      </c>
      <c r="K2014" s="35" t="e">
        <f t="shared" si="373"/>
        <v>#VALUE!</v>
      </c>
      <c r="L2014" s="35" t="e">
        <f t="shared" si="374"/>
        <v>#REF!</v>
      </c>
      <c r="M2014" s="35" t="e">
        <f t="shared" si="381"/>
        <v>#REF!</v>
      </c>
      <c r="N2014" s="35" t="e">
        <f t="shared" si="382"/>
        <v>#REF!</v>
      </c>
      <c r="O2014" s="36" t="e">
        <f t="shared" si="383"/>
        <v>#REF!</v>
      </c>
      <c r="Q2014" s="37">
        <f t="shared" si="375"/>
        <v>0</v>
      </c>
      <c r="R2014" s="38" t="e">
        <f t="shared" si="376"/>
        <v>#REF!</v>
      </c>
      <c r="S2014" s="39" t="e">
        <f t="shared" si="377"/>
        <v>#REF!</v>
      </c>
    </row>
    <row r="2015" spans="1:19" x14ac:dyDescent="0.25">
      <c r="A2015" s="2"/>
      <c r="C2015">
        <f t="shared" si="378"/>
        <v>0</v>
      </c>
      <c r="D2015" s="32" t="e">
        <f t="shared" si="379"/>
        <v>#N/A</v>
      </c>
      <c r="E2015" s="32" t="e">
        <f>Basic!#REF!</f>
        <v>#REF!</v>
      </c>
      <c r="F2015" s="40"/>
      <c r="G2015" s="80">
        <f>IFERROR(VLOOKUP(A2015,HistData!Y:Z,2,FALSE)/100,G2014)</f>
        <v>0.19510000000000002</v>
      </c>
      <c r="H2015" s="80" t="str">
        <f>_xll.BDH($B$1,"IVOL_MONEYNESS",A2015,A2015,"IVOL_MATURITY=MATURITY_1STM","IVOL_MONEYNESS_LEVEL=MONEY_LVL_100_","DTS=H","FACTOR=.01","DAYS=W")</f>
        <v>#N/A Start Date</v>
      </c>
      <c r="I2015" s="81" t="str">
        <f t="shared" si="380"/>
        <v>#N/A Start Date</v>
      </c>
      <c r="J2015" s="34" t="e">
        <f t="shared" si="372"/>
        <v>#REF!</v>
      </c>
      <c r="K2015" s="35" t="e">
        <f t="shared" si="373"/>
        <v>#VALUE!</v>
      </c>
      <c r="L2015" s="35" t="e">
        <f t="shared" si="374"/>
        <v>#REF!</v>
      </c>
      <c r="M2015" s="35" t="e">
        <f t="shared" si="381"/>
        <v>#REF!</v>
      </c>
      <c r="N2015" s="35" t="e">
        <f t="shared" si="382"/>
        <v>#REF!</v>
      </c>
      <c r="O2015" s="36" t="e">
        <f t="shared" si="383"/>
        <v>#REF!</v>
      </c>
      <c r="Q2015" s="37">
        <f t="shared" si="375"/>
        <v>0</v>
      </c>
      <c r="R2015" s="38" t="e">
        <f t="shared" si="376"/>
        <v>#REF!</v>
      </c>
      <c r="S2015" s="39" t="e">
        <f t="shared" si="377"/>
        <v>#REF!</v>
      </c>
    </row>
    <row r="2016" spans="1:19" x14ac:dyDescent="0.25">
      <c r="A2016" s="2"/>
      <c r="C2016">
        <f t="shared" si="378"/>
        <v>0</v>
      </c>
      <c r="D2016" s="32" t="e">
        <f t="shared" si="379"/>
        <v>#N/A</v>
      </c>
      <c r="E2016" s="32" t="e">
        <f>Basic!#REF!</f>
        <v>#REF!</v>
      </c>
      <c r="F2016" s="40"/>
      <c r="G2016" s="80">
        <f>IFERROR(VLOOKUP(A2016,HistData!Y:Z,2,FALSE)/100,G2015)</f>
        <v>0.19510000000000002</v>
      </c>
      <c r="H2016" s="80" t="str">
        <f>_xll.BDH($B$1,"IVOL_MONEYNESS",A2016,A2016,"IVOL_MATURITY=MATURITY_1STM","IVOL_MONEYNESS_LEVEL=MONEY_LVL_100_","DTS=H","FACTOR=.01","DAYS=W")</f>
        <v>#N/A Start Date</v>
      </c>
      <c r="I2016" s="81" t="str">
        <f t="shared" si="380"/>
        <v>#N/A Start Date</v>
      </c>
      <c r="J2016" s="34" t="e">
        <f t="shared" si="372"/>
        <v>#REF!</v>
      </c>
      <c r="K2016" s="35" t="e">
        <f t="shared" si="373"/>
        <v>#VALUE!</v>
      </c>
      <c r="L2016" s="35" t="e">
        <f t="shared" si="374"/>
        <v>#REF!</v>
      </c>
      <c r="M2016" s="35" t="e">
        <f t="shared" si="381"/>
        <v>#REF!</v>
      </c>
      <c r="N2016" s="35" t="e">
        <f t="shared" si="382"/>
        <v>#REF!</v>
      </c>
      <c r="O2016" s="36" t="e">
        <f t="shared" si="383"/>
        <v>#REF!</v>
      </c>
      <c r="Q2016" s="37">
        <f t="shared" si="375"/>
        <v>0</v>
      </c>
      <c r="R2016" s="38" t="e">
        <f t="shared" si="376"/>
        <v>#REF!</v>
      </c>
      <c r="S2016" s="39" t="e">
        <f t="shared" si="377"/>
        <v>#REF!</v>
      </c>
    </row>
    <row r="2017" spans="1:19" x14ac:dyDescent="0.25">
      <c r="A2017" s="2"/>
      <c r="C2017">
        <f t="shared" si="378"/>
        <v>0</v>
      </c>
      <c r="D2017" s="32" t="e">
        <f t="shared" si="379"/>
        <v>#N/A</v>
      </c>
      <c r="E2017" s="32" t="e">
        <f>Basic!#REF!</f>
        <v>#REF!</v>
      </c>
      <c r="F2017" s="40"/>
      <c r="G2017" s="80">
        <f>IFERROR(VLOOKUP(A2017,HistData!Y:Z,2,FALSE)/100,G2016)</f>
        <v>0.19510000000000002</v>
      </c>
      <c r="H2017" s="80" t="str">
        <f>_xll.BDH($B$1,"IVOL_MONEYNESS",A2017,A2017,"IVOL_MATURITY=MATURITY_1STM","IVOL_MONEYNESS_LEVEL=MONEY_LVL_100_","DTS=H","FACTOR=.01","DAYS=W")</f>
        <v>#N/A Start Date</v>
      </c>
      <c r="I2017" s="81" t="str">
        <f t="shared" si="380"/>
        <v>#N/A Start Date</v>
      </c>
      <c r="J2017" s="34" t="e">
        <f t="shared" si="372"/>
        <v>#REF!</v>
      </c>
      <c r="K2017" s="35" t="e">
        <f t="shared" si="373"/>
        <v>#VALUE!</v>
      </c>
      <c r="L2017" s="35" t="e">
        <f t="shared" si="374"/>
        <v>#REF!</v>
      </c>
      <c r="M2017" s="35" t="e">
        <f t="shared" si="381"/>
        <v>#REF!</v>
      </c>
      <c r="N2017" s="35" t="e">
        <f t="shared" si="382"/>
        <v>#REF!</v>
      </c>
      <c r="O2017" s="36" t="e">
        <f t="shared" si="383"/>
        <v>#REF!</v>
      </c>
      <c r="Q2017" s="37">
        <f t="shared" si="375"/>
        <v>0</v>
      </c>
      <c r="R2017" s="38" t="e">
        <f t="shared" si="376"/>
        <v>#REF!</v>
      </c>
      <c r="S2017" s="39" t="e">
        <f t="shared" si="377"/>
        <v>#REF!</v>
      </c>
    </row>
    <row r="2018" spans="1:19" x14ac:dyDescent="0.25">
      <c r="A2018" s="2"/>
      <c r="C2018">
        <f t="shared" si="378"/>
        <v>0</v>
      </c>
      <c r="D2018" s="32" t="e">
        <f t="shared" si="379"/>
        <v>#N/A</v>
      </c>
      <c r="E2018" s="32" t="e">
        <f>Basic!#REF!</f>
        <v>#REF!</v>
      </c>
      <c r="F2018" s="40"/>
      <c r="G2018" s="80">
        <f>IFERROR(VLOOKUP(A2018,HistData!Y:Z,2,FALSE)/100,G2017)</f>
        <v>0.19510000000000002</v>
      </c>
      <c r="H2018" s="80" t="str">
        <f>_xll.BDH($B$1,"IVOL_MONEYNESS",A2018,A2018,"IVOL_MATURITY=MATURITY_1STM","IVOL_MONEYNESS_LEVEL=MONEY_LVL_100_","DTS=H","FACTOR=.01","DAYS=W")</f>
        <v>#N/A Start Date</v>
      </c>
      <c r="I2018" s="81" t="str">
        <f t="shared" si="380"/>
        <v>#N/A Start Date</v>
      </c>
      <c r="J2018" s="34" t="e">
        <f t="shared" si="372"/>
        <v>#REF!</v>
      </c>
      <c r="K2018" s="35" t="e">
        <f t="shared" si="373"/>
        <v>#VALUE!</v>
      </c>
      <c r="L2018" s="35" t="e">
        <f t="shared" si="374"/>
        <v>#REF!</v>
      </c>
      <c r="M2018" s="35" t="e">
        <f t="shared" si="381"/>
        <v>#REF!</v>
      </c>
      <c r="N2018" s="35" t="e">
        <f t="shared" si="382"/>
        <v>#REF!</v>
      </c>
      <c r="O2018" s="36" t="e">
        <f t="shared" si="383"/>
        <v>#REF!</v>
      </c>
      <c r="Q2018" s="37">
        <f t="shared" si="375"/>
        <v>0</v>
      </c>
      <c r="R2018" s="38" t="e">
        <f t="shared" si="376"/>
        <v>#REF!</v>
      </c>
      <c r="S2018" s="39" t="e">
        <f t="shared" si="377"/>
        <v>#REF!</v>
      </c>
    </row>
    <row r="2019" spans="1:19" x14ac:dyDescent="0.25">
      <c r="A2019" s="2"/>
      <c r="C2019">
        <f t="shared" si="378"/>
        <v>0</v>
      </c>
      <c r="D2019" s="32" t="e">
        <f t="shared" si="379"/>
        <v>#N/A</v>
      </c>
      <c r="E2019" s="32" t="e">
        <f>Basic!#REF!</f>
        <v>#REF!</v>
      </c>
      <c r="F2019" s="40"/>
      <c r="G2019" s="80">
        <f>IFERROR(VLOOKUP(A2019,HistData!Y:Z,2,FALSE)/100,G2018)</f>
        <v>0.19510000000000002</v>
      </c>
      <c r="H2019" s="80" t="str">
        <f>_xll.BDH($B$1,"IVOL_MONEYNESS",A2019,A2019,"IVOL_MATURITY=MATURITY_1STM","IVOL_MONEYNESS_LEVEL=MONEY_LVL_100_","DTS=H","FACTOR=.01","DAYS=W")</f>
        <v>#N/A Start Date</v>
      </c>
      <c r="I2019" s="81" t="str">
        <f t="shared" si="380"/>
        <v>#N/A Start Date</v>
      </c>
      <c r="J2019" s="34" t="e">
        <f t="shared" si="372"/>
        <v>#REF!</v>
      </c>
      <c r="K2019" s="35" t="e">
        <f t="shared" si="373"/>
        <v>#VALUE!</v>
      </c>
      <c r="L2019" s="35" t="e">
        <f t="shared" si="374"/>
        <v>#REF!</v>
      </c>
      <c r="M2019" s="35" t="e">
        <f t="shared" si="381"/>
        <v>#REF!</v>
      </c>
      <c r="N2019" s="35" t="e">
        <f t="shared" si="382"/>
        <v>#REF!</v>
      </c>
      <c r="O2019" s="36" t="e">
        <f t="shared" si="383"/>
        <v>#REF!</v>
      </c>
      <c r="Q2019" s="37">
        <f t="shared" si="375"/>
        <v>0</v>
      </c>
      <c r="R2019" s="38" t="e">
        <f t="shared" si="376"/>
        <v>#REF!</v>
      </c>
      <c r="S2019" s="39" t="e">
        <f t="shared" si="377"/>
        <v>#REF!</v>
      </c>
    </row>
    <row r="2020" spans="1:19" x14ac:dyDescent="0.25">
      <c r="A2020" s="2"/>
      <c r="C2020">
        <f t="shared" si="378"/>
        <v>0</v>
      </c>
      <c r="D2020" s="32" t="e">
        <f t="shared" si="379"/>
        <v>#N/A</v>
      </c>
      <c r="E2020" s="32" t="e">
        <f>Basic!#REF!</f>
        <v>#REF!</v>
      </c>
      <c r="F2020" s="40"/>
      <c r="G2020" s="80">
        <f>IFERROR(VLOOKUP(A2020,HistData!Y:Z,2,FALSE)/100,G2019)</f>
        <v>0.19510000000000002</v>
      </c>
      <c r="H2020" s="80" t="str">
        <f>_xll.BDH($B$1,"IVOL_MONEYNESS",A2020,A2020,"IVOL_MATURITY=MATURITY_1STM","IVOL_MONEYNESS_LEVEL=MONEY_LVL_100_","DTS=H","FACTOR=.01","DAYS=W")</f>
        <v>#N/A Start Date</v>
      </c>
      <c r="I2020" s="81" t="str">
        <f t="shared" si="380"/>
        <v>#N/A Start Date</v>
      </c>
      <c r="J2020" s="34" t="e">
        <f t="shared" si="372"/>
        <v>#REF!</v>
      </c>
      <c r="K2020" s="35" t="e">
        <f t="shared" si="373"/>
        <v>#VALUE!</v>
      </c>
      <c r="L2020" s="35" t="e">
        <f t="shared" si="374"/>
        <v>#REF!</v>
      </c>
      <c r="M2020" s="35" t="e">
        <f t="shared" si="381"/>
        <v>#REF!</v>
      </c>
      <c r="N2020" s="35" t="e">
        <f t="shared" si="382"/>
        <v>#REF!</v>
      </c>
      <c r="O2020" s="36" t="e">
        <f t="shared" si="383"/>
        <v>#REF!</v>
      </c>
      <c r="Q2020" s="37">
        <f t="shared" si="375"/>
        <v>0</v>
      </c>
      <c r="R2020" s="38" t="e">
        <f t="shared" si="376"/>
        <v>#REF!</v>
      </c>
      <c r="S2020" s="39" t="e">
        <f t="shared" si="377"/>
        <v>#REF!</v>
      </c>
    </row>
    <row r="2021" spans="1:19" x14ac:dyDescent="0.25">
      <c r="A2021" s="2"/>
      <c r="C2021">
        <f t="shared" si="378"/>
        <v>0</v>
      </c>
      <c r="D2021" s="32" t="e">
        <f t="shared" si="379"/>
        <v>#N/A</v>
      </c>
      <c r="E2021" s="32" t="e">
        <f>Basic!#REF!</f>
        <v>#REF!</v>
      </c>
      <c r="F2021" s="40"/>
      <c r="G2021" s="80">
        <f>IFERROR(VLOOKUP(A2021,HistData!Y:Z,2,FALSE)/100,G2020)</f>
        <v>0.19510000000000002</v>
      </c>
      <c r="H2021" s="80" t="str">
        <f>_xll.BDH($B$1,"IVOL_MONEYNESS",A2021,A2021,"IVOL_MATURITY=MATURITY_1STM","IVOL_MONEYNESS_LEVEL=MONEY_LVL_100_","DTS=H","FACTOR=.01","DAYS=W")</f>
        <v>#N/A Start Date</v>
      </c>
      <c r="I2021" s="81" t="str">
        <f t="shared" si="380"/>
        <v>#N/A Start Date</v>
      </c>
      <c r="J2021" s="34" t="e">
        <f t="shared" si="372"/>
        <v>#REF!</v>
      </c>
      <c r="K2021" s="35" t="e">
        <f t="shared" si="373"/>
        <v>#VALUE!</v>
      </c>
      <c r="L2021" s="35" t="e">
        <f t="shared" si="374"/>
        <v>#REF!</v>
      </c>
      <c r="M2021" s="35" t="e">
        <f t="shared" si="381"/>
        <v>#REF!</v>
      </c>
      <c r="N2021" s="35" t="e">
        <f t="shared" si="382"/>
        <v>#REF!</v>
      </c>
      <c r="O2021" s="36" t="e">
        <f t="shared" si="383"/>
        <v>#REF!</v>
      </c>
      <c r="Q2021" s="37">
        <f t="shared" si="375"/>
        <v>0</v>
      </c>
      <c r="R2021" s="38" t="e">
        <f t="shared" si="376"/>
        <v>#REF!</v>
      </c>
      <c r="S2021" s="39" t="e">
        <f t="shared" si="377"/>
        <v>#REF!</v>
      </c>
    </row>
    <row r="2022" spans="1:19" x14ac:dyDescent="0.25">
      <c r="A2022" s="2"/>
      <c r="C2022">
        <f t="shared" si="378"/>
        <v>0</v>
      </c>
      <c r="D2022" s="32" t="e">
        <f t="shared" si="379"/>
        <v>#N/A</v>
      </c>
      <c r="E2022" s="32" t="e">
        <f>Basic!#REF!</f>
        <v>#REF!</v>
      </c>
      <c r="F2022" s="40"/>
      <c r="G2022" s="80">
        <f>IFERROR(VLOOKUP(A2022,HistData!Y:Z,2,FALSE)/100,G2021)</f>
        <v>0.19510000000000002</v>
      </c>
      <c r="H2022" s="80" t="str">
        <f>_xll.BDH($B$1,"IVOL_MONEYNESS",A2022,A2022,"IVOL_MATURITY=MATURITY_1STM","IVOL_MONEYNESS_LEVEL=MONEY_LVL_100_","DTS=H","FACTOR=.01","DAYS=W")</f>
        <v>#N/A Start Date</v>
      </c>
      <c r="I2022" s="81" t="str">
        <f t="shared" si="380"/>
        <v>#N/A Start Date</v>
      </c>
      <c r="J2022" s="34" t="e">
        <f t="shared" si="372"/>
        <v>#REF!</v>
      </c>
      <c r="K2022" s="35" t="e">
        <f t="shared" si="373"/>
        <v>#VALUE!</v>
      </c>
      <c r="L2022" s="35" t="e">
        <f t="shared" si="374"/>
        <v>#REF!</v>
      </c>
      <c r="M2022" s="35" t="e">
        <f t="shared" si="381"/>
        <v>#REF!</v>
      </c>
      <c r="N2022" s="35" t="e">
        <f t="shared" si="382"/>
        <v>#REF!</v>
      </c>
      <c r="O2022" s="36" t="e">
        <f t="shared" si="383"/>
        <v>#REF!</v>
      </c>
      <c r="Q2022" s="37">
        <f t="shared" si="375"/>
        <v>0</v>
      </c>
      <c r="R2022" s="38" t="e">
        <f t="shared" si="376"/>
        <v>#REF!</v>
      </c>
      <c r="S2022" s="39" t="e">
        <f t="shared" si="377"/>
        <v>#REF!</v>
      </c>
    </row>
    <row r="2023" spans="1:19" x14ac:dyDescent="0.25">
      <c r="A2023" s="2"/>
      <c r="C2023">
        <f t="shared" si="378"/>
        <v>0</v>
      </c>
      <c r="D2023" s="32" t="e">
        <f t="shared" si="379"/>
        <v>#N/A</v>
      </c>
      <c r="E2023" s="32" t="e">
        <f>Basic!#REF!</f>
        <v>#REF!</v>
      </c>
      <c r="F2023" s="40"/>
      <c r="G2023" s="80">
        <f>IFERROR(VLOOKUP(A2023,HistData!Y:Z,2,FALSE)/100,G2022)</f>
        <v>0.19510000000000002</v>
      </c>
      <c r="H2023" s="80" t="str">
        <f>_xll.BDH($B$1,"IVOL_MONEYNESS",A2023,A2023,"IVOL_MATURITY=MATURITY_1STM","IVOL_MONEYNESS_LEVEL=MONEY_LVL_100_","DTS=H","FACTOR=.01","DAYS=W")</f>
        <v>#N/A Start Date</v>
      </c>
      <c r="I2023" s="81" t="str">
        <f t="shared" si="380"/>
        <v>#N/A Start Date</v>
      </c>
      <c r="J2023" s="34" t="e">
        <f t="shared" si="372"/>
        <v>#REF!</v>
      </c>
      <c r="K2023" s="35" t="e">
        <f t="shared" si="373"/>
        <v>#VALUE!</v>
      </c>
      <c r="L2023" s="35" t="e">
        <f t="shared" si="374"/>
        <v>#REF!</v>
      </c>
      <c r="M2023" s="35" t="e">
        <f t="shared" si="381"/>
        <v>#REF!</v>
      </c>
      <c r="N2023" s="35" t="e">
        <f t="shared" si="382"/>
        <v>#REF!</v>
      </c>
      <c r="O2023" s="36" t="e">
        <f t="shared" si="383"/>
        <v>#REF!</v>
      </c>
      <c r="Q2023" s="37">
        <f t="shared" si="375"/>
        <v>0</v>
      </c>
      <c r="R2023" s="38" t="e">
        <f t="shared" si="376"/>
        <v>#REF!</v>
      </c>
      <c r="S2023" s="39" t="e">
        <f t="shared" si="377"/>
        <v>#REF!</v>
      </c>
    </row>
    <row r="2024" spans="1:19" x14ac:dyDescent="0.25">
      <c r="A2024" s="2"/>
      <c r="C2024">
        <f t="shared" si="378"/>
        <v>0</v>
      </c>
      <c r="D2024" s="32" t="e">
        <f t="shared" si="379"/>
        <v>#N/A</v>
      </c>
      <c r="E2024" s="32" t="e">
        <f>Basic!#REF!</f>
        <v>#REF!</v>
      </c>
      <c r="F2024" s="40"/>
      <c r="G2024" s="80">
        <f>IFERROR(VLOOKUP(A2024,HistData!Y:Z,2,FALSE)/100,G2023)</f>
        <v>0.19510000000000002</v>
      </c>
      <c r="H2024" s="80" t="str">
        <f>_xll.BDH($B$1,"IVOL_MONEYNESS",A2024,A2024,"IVOL_MATURITY=MATURITY_1STM","IVOL_MONEYNESS_LEVEL=MONEY_LVL_100_","DTS=H","FACTOR=.01","DAYS=W")</f>
        <v>#N/A Start Date</v>
      </c>
      <c r="I2024" s="81" t="str">
        <f t="shared" si="380"/>
        <v>#N/A Start Date</v>
      </c>
      <c r="J2024" s="34" t="e">
        <f t="shared" si="372"/>
        <v>#REF!</v>
      </c>
      <c r="K2024" s="35" t="e">
        <f t="shared" si="373"/>
        <v>#VALUE!</v>
      </c>
      <c r="L2024" s="35" t="e">
        <f t="shared" si="374"/>
        <v>#REF!</v>
      </c>
      <c r="M2024" s="35" t="e">
        <f t="shared" si="381"/>
        <v>#REF!</v>
      </c>
      <c r="N2024" s="35" t="e">
        <f t="shared" si="382"/>
        <v>#REF!</v>
      </c>
      <c r="O2024" s="36" t="e">
        <f t="shared" si="383"/>
        <v>#REF!</v>
      </c>
      <c r="Q2024" s="37">
        <f t="shared" si="375"/>
        <v>0</v>
      </c>
      <c r="R2024" s="38" t="e">
        <f t="shared" si="376"/>
        <v>#REF!</v>
      </c>
      <c r="S2024" s="39" t="e">
        <f t="shared" si="377"/>
        <v>#REF!</v>
      </c>
    </row>
    <row r="2025" spans="1:19" x14ac:dyDescent="0.25">
      <c r="A2025" s="2"/>
      <c r="C2025">
        <f t="shared" si="378"/>
        <v>0</v>
      </c>
      <c r="D2025" s="32" t="e">
        <f t="shared" si="379"/>
        <v>#N/A</v>
      </c>
      <c r="E2025" s="32" t="e">
        <f>Basic!#REF!</f>
        <v>#REF!</v>
      </c>
      <c r="F2025" s="40"/>
      <c r="G2025" s="80">
        <f>IFERROR(VLOOKUP(A2025,HistData!Y:Z,2,FALSE)/100,G2024)</f>
        <v>0.19510000000000002</v>
      </c>
      <c r="H2025" s="80" t="str">
        <f>_xll.BDH($B$1,"IVOL_MONEYNESS",A2025,A2025,"IVOL_MATURITY=MATURITY_1STM","IVOL_MONEYNESS_LEVEL=MONEY_LVL_100_","DTS=H","FACTOR=.01","DAYS=W")</f>
        <v>#N/A Start Date</v>
      </c>
      <c r="I2025" s="81" t="str">
        <f t="shared" si="380"/>
        <v>#N/A Start Date</v>
      </c>
      <c r="J2025" s="34" t="e">
        <f t="shared" si="372"/>
        <v>#REF!</v>
      </c>
      <c r="K2025" s="35" t="e">
        <f t="shared" si="373"/>
        <v>#VALUE!</v>
      </c>
      <c r="L2025" s="35" t="e">
        <f t="shared" si="374"/>
        <v>#REF!</v>
      </c>
      <c r="M2025" s="35" t="e">
        <f t="shared" si="381"/>
        <v>#REF!</v>
      </c>
      <c r="N2025" s="35" t="e">
        <f t="shared" si="382"/>
        <v>#REF!</v>
      </c>
      <c r="O2025" s="36" t="e">
        <f t="shared" si="383"/>
        <v>#REF!</v>
      </c>
      <c r="Q2025" s="37">
        <f t="shared" si="375"/>
        <v>0</v>
      </c>
      <c r="R2025" s="38" t="e">
        <f t="shared" si="376"/>
        <v>#REF!</v>
      </c>
      <c r="S2025" s="39" t="e">
        <f t="shared" si="377"/>
        <v>#REF!</v>
      </c>
    </row>
    <row r="2026" spans="1:19" x14ac:dyDescent="0.25">
      <c r="A2026" s="2"/>
      <c r="C2026">
        <f t="shared" si="378"/>
        <v>0</v>
      </c>
      <c r="D2026" s="32" t="e">
        <f t="shared" si="379"/>
        <v>#N/A</v>
      </c>
      <c r="E2026" s="32" t="e">
        <f>Basic!#REF!</f>
        <v>#REF!</v>
      </c>
      <c r="F2026" s="40"/>
      <c r="G2026" s="80">
        <f>IFERROR(VLOOKUP(A2026,HistData!Y:Z,2,FALSE)/100,G2025)</f>
        <v>0.19510000000000002</v>
      </c>
      <c r="H2026" s="80" t="str">
        <f>_xll.BDH($B$1,"IVOL_MONEYNESS",A2026,A2026,"IVOL_MATURITY=MATURITY_1STM","IVOL_MONEYNESS_LEVEL=MONEY_LVL_100_","DTS=H","FACTOR=.01","DAYS=W")</f>
        <v>#N/A Start Date</v>
      </c>
      <c r="I2026" s="81" t="str">
        <f t="shared" si="380"/>
        <v>#N/A Start Date</v>
      </c>
      <c r="J2026" s="34" t="e">
        <f t="shared" si="372"/>
        <v>#REF!</v>
      </c>
      <c r="K2026" s="35" t="e">
        <f t="shared" si="373"/>
        <v>#VALUE!</v>
      </c>
      <c r="L2026" s="35" t="e">
        <f t="shared" si="374"/>
        <v>#REF!</v>
      </c>
      <c r="M2026" s="35" t="e">
        <f t="shared" si="381"/>
        <v>#REF!</v>
      </c>
      <c r="N2026" s="35" t="e">
        <f t="shared" si="382"/>
        <v>#REF!</v>
      </c>
      <c r="O2026" s="36" t="e">
        <f t="shared" si="383"/>
        <v>#REF!</v>
      </c>
      <c r="Q2026" s="37">
        <f t="shared" si="375"/>
        <v>0</v>
      </c>
      <c r="R2026" s="38" t="e">
        <f t="shared" si="376"/>
        <v>#REF!</v>
      </c>
      <c r="S2026" s="39" t="e">
        <f t="shared" si="377"/>
        <v>#REF!</v>
      </c>
    </row>
    <row r="2027" spans="1:19" x14ac:dyDescent="0.25">
      <c r="A2027" s="2"/>
      <c r="C2027">
        <f t="shared" si="378"/>
        <v>0</v>
      </c>
      <c r="D2027" s="32" t="e">
        <f t="shared" si="379"/>
        <v>#N/A</v>
      </c>
      <c r="E2027" s="32" t="e">
        <f>Basic!#REF!</f>
        <v>#REF!</v>
      </c>
      <c r="F2027" s="40"/>
      <c r="G2027" s="80">
        <f>IFERROR(VLOOKUP(A2027,HistData!Y:Z,2,FALSE)/100,G2026)</f>
        <v>0.19510000000000002</v>
      </c>
      <c r="H2027" s="80" t="str">
        <f>_xll.BDH($B$1,"IVOL_MONEYNESS",A2027,A2027,"IVOL_MATURITY=MATURITY_1STM","IVOL_MONEYNESS_LEVEL=MONEY_LVL_100_","DTS=H","FACTOR=.01","DAYS=W")</f>
        <v>#N/A Start Date</v>
      </c>
      <c r="I2027" s="81" t="str">
        <f t="shared" si="380"/>
        <v>#N/A Start Date</v>
      </c>
      <c r="J2027" s="34" t="e">
        <f t="shared" si="372"/>
        <v>#REF!</v>
      </c>
      <c r="K2027" s="35" t="e">
        <f t="shared" si="373"/>
        <v>#VALUE!</v>
      </c>
      <c r="L2027" s="35" t="e">
        <f t="shared" si="374"/>
        <v>#REF!</v>
      </c>
      <c r="M2027" s="35" t="e">
        <f t="shared" si="381"/>
        <v>#REF!</v>
      </c>
      <c r="N2027" s="35" t="e">
        <f t="shared" si="382"/>
        <v>#REF!</v>
      </c>
      <c r="O2027" s="36" t="e">
        <f t="shared" si="383"/>
        <v>#REF!</v>
      </c>
      <c r="Q2027" s="37">
        <f t="shared" si="375"/>
        <v>0</v>
      </c>
      <c r="R2027" s="38" t="e">
        <f t="shared" si="376"/>
        <v>#REF!</v>
      </c>
      <c r="S2027" s="39" t="e">
        <f t="shared" si="377"/>
        <v>#REF!</v>
      </c>
    </row>
    <row r="2028" spans="1:19" x14ac:dyDescent="0.25">
      <c r="A2028" s="2"/>
      <c r="C2028">
        <f t="shared" si="378"/>
        <v>0</v>
      </c>
      <c r="D2028" s="32" t="e">
        <f t="shared" si="379"/>
        <v>#N/A</v>
      </c>
      <c r="E2028" s="32" t="e">
        <f>Basic!#REF!</f>
        <v>#REF!</v>
      </c>
      <c r="F2028" s="40"/>
      <c r="G2028" s="80">
        <f>IFERROR(VLOOKUP(A2028,HistData!Y:Z,2,FALSE)/100,G2027)</f>
        <v>0.19510000000000002</v>
      </c>
      <c r="H2028" s="80" t="str">
        <f>_xll.BDH($B$1,"IVOL_MONEYNESS",A2028,A2028,"IVOL_MATURITY=MATURITY_1STM","IVOL_MONEYNESS_LEVEL=MONEY_LVL_100_","DTS=H","FACTOR=.01","DAYS=W")</f>
        <v>#N/A Start Date</v>
      </c>
      <c r="I2028" s="81" t="str">
        <f t="shared" si="380"/>
        <v>#N/A Start Date</v>
      </c>
      <c r="J2028" s="34" t="e">
        <f t="shared" si="372"/>
        <v>#REF!</v>
      </c>
      <c r="K2028" s="35" t="e">
        <f t="shared" si="373"/>
        <v>#VALUE!</v>
      </c>
      <c r="L2028" s="35" t="e">
        <f t="shared" si="374"/>
        <v>#REF!</v>
      </c>
      <c r="M2028" s="35" t="e">
        <f t="shared" si="381"/>
        <v>#REF!</v>
      </c>
      <c r="N2028" s="35" t="e">
        <f t="shared" si="382"/>
        <v>#REF!</v>
      </c>
      <c r="O2028" s="36" t="e">
        <f t="shared" si="383"/>
        <v>#REF!</v>
      </c>
      <c r="Q2028" s="37">
        <f t="shared" si="375"/>
        <v>0</v>
      </c>
      <c r="R2028" s="38" t="e">
        <f t="shared" si="376"/>
        <v>#REF!</v>
      </c>
      <c r="S2028" s="39" t="e">
        <f t="shared" si="377"/>
        <v>#REF!</v>
      </c>
    </row>
    <row r="2029" spans="1:19" x14ac:dyDescent="0.25">
      <c r="A2029" s="2"/>
      <c r="C2029">
        <f t="shared" si="378"/>
        <v>0</v>
      </c>
      <c r="D2029" s="32" t="e">
        <f t="shared" si="379"/>
        <v>#N/A</v>
      </c>
      <c r="E2029" s="32" t="e">
        <f>Basic!#REF!</f>
        <v>#REF!</v>
      </c>
      <c r="F2029" s="40"/>
      <c r="G2029" s="80">
        <f>IFERROR(VLOOKUP(A2029,HistData!Y:Z,2,FALSE)/100,G2028)</f>
        <v>0.19510000000000002</v>
      </c>
      <c r="H2029" s="80" t="str">
        <f>_xll.BDH($B$1,"IVOL_MONEYNESS",A2029,A2029,"IVOL_MATURITY=MATURITY_1STM","IVOL_MONEYNESS_LEVEL=MONEY_LVL_100_","DTS=H","FACTOR=.01","DAYS=W")</f>
        <v>#N/A Start Date</v>
      </c>
      <c r="I2029" s="81" t="str">
        <f t="shared" si="380"/>
        <v>#N/A Start Date</v>
      </c>
      <c r="J2029" s="34" t="e">
        <f t="shared" si="372"/>
        <v>#REF!</v>
      </c>
      <c r="K2029" s="35" t="e">
        <f t="shared" si="373"/>
        <v>#VALUE!</v>
      </c>
      <c r="L2029" s="35" t="e">
        <f t="shared" si="374"/>
        <v>#REF!</v>
      </c>
      <c r="M2029" s="35" t="e">
        <f t="shared" si="381"/>
        <v>#REF!</v>
      </c>
      <c r="N2029" s="35" t="e">
        <f t="shared" si="382"/>
        <v>#REF!</v>
      </c>
      <c r="O2029" s="36" t="e">
        <f t="shared" si="383"/>
        <v>#REF!</v>
      </c>
      <c r="Q2029" s="37">
        <f t="shared" si="375"/>
        <v>0</v>
      </c>
      <c r="R2029" s="38" t="e">
        <f t="shared" si="376"/>
        <v>#REF!</v>
      </c>
      <c r="S2029" s="39" t="e">
        <f t="shared" si="377"/>
        <v>#REF!</v>
      </c>
    </row>
    <row r="2030" spans="1:19" x14ac:dyDescent="0.25">
      <c r="A2030" s="2"/>
      <c r="C2030">
        <f t="shared" si="378"/>
        <v>0</v>
      </c>
      <c r="D2030" s="32" t="e">
        <f t="shared" si="379"/>
        <v>#N/A</v>
      </c>
      <c r="E2030" s="32" t="e">
        <f>Basic!#REF!</f>
        <v>#REF!</v>
      </c>
      <c r="F2030" s="40"/>
      <c r="G2030" s="80">
        <f>IFERROR(VLOOKUP(A2030,HistData!Y:Z,2,FALSE)/100,G2029)</f>
        <v>0.19510000000000002</v>
      </c>
      <c r="H2030" s="80" t="str">
        <f>_xll.BDH($B$1,"IVOL_MONEYNESS",A2030,A2030,"IVOL_MATURITY=MATURITY_1STM","IVOL_MONEYNESS_LEVEL=MONEY_LVL_100_","DTS=H","FACTOR=.01","DAYS=W")</f>
        <v>#N/A Start Date</v>
      </c>
      <c r="I2030" s="81" t="str">
        <f t="shared" si="380"/>
        <v>#N/A Start Date</v>
      </c>
      <c r="J2030" s="34" t="e">
        <f t="shared" si="372"/>
        <v>#REF!</v>
      </c>
      <c r="K2030" s="35" t="e">
        <f t="shared" si="373"/>
        <v>#VALUE!</v>
      </c>
      <c r="L2030" s="35" t="e">
        <f t="shared" si="374"/>
        <v>#REF!</v>
      </c>
      <c r="M2030" s="35" t="e">
        <f t="shared" si="381"/>
        <v>#REF!</v>
      </c>
      <c r="N2030" s="35" t="e">
        <f t="shared" si="382"/>
        <v>#REF!</v>
      </c>
      <c r="O2030" s="36" t="e">
        <f t="shared" si="383"/>
        <v>#REF!</v>
      </c>
      <c r="Q2030" s="37">
        <f t="shared" si="375"/>
        <v>0</v>
      </c>
      <c r="R2030" s="38" t="e">
        <f t="shared" si="376"/>
        <v>#REF!</v>
      </c>
      <c r="S2030" s="39" t="e">
        <f t="shared" si="377"/>
        <v>#REF!</v>
      </c>
    </row>
    <row r="2031" spans="1:19" x14ac:dyDescent="0.25">
      <c r="A2031" s="2"/>
      <c r="C2031">
        <f t="shared" si="378"/>
        <v>0</v>
      </c>
      <c r="D2031" s="32" t="e">
        <f t="shared" si="379"/>
        <v>#N/A</v>
      </c>
      <c r="E2031" s="32" t="e">
        <f>Basic!#REF!</f>
        <v>#REF!</v>
      </c>
      <c r="F2031" s="40"/>
      <c r="G2031" s="80">
        <f>IFERROR(VLOOKUP(A2031,HistData!Y:Z,2,FALSE)/100,G2030)</f>
        <v>0.19510000000000002</v>
      </c>
      <c r="H2031" s="80" t="str">
        <f>_xll.BDH($B$1,"IVOL_MONEYNESS",A2031,A2031,"IVOL_MATURITY=MATURITY_1STM","IVOL_MONEYNESS_LEVEL=MONEY_LVL_100_","DTS=H","FACTOR=.01","DAYS=W")</f>
        <v>#N/A Start Date</v>
      </c>
      <c r="I2031" s="81" t="str">
        <f t="shared" si="380"/>
        <v>#N/A Start Date</v>
      </c>
      <c r="J2031" s="34" t="e">
        <f t="shared" si="372"/>
        <v>#REF!</v>
      </c>
      <c r="K2031" s="35" t="e">
        <f t="shared" si="373"/>
        <v>#VALUE!</v>
      </c>
      <c r="L2031" s="35" t="e">
        <f t="shared" si="374"/>
        <v>#REF!</v>
      </c>
      <c r="M2031" s="35" t="e">
        <f t="shared" si="381"/>
        <v>#REF!</v>
      </c>
      <c r="N2031" s="35" t="e">
        <f t="shared" si="382"/>
        <v>#REF!</v>
      </c>
      <c r="O2031" s="36" t="e">
        <f t="shared" si="383"/>
        <v>#REF!</v>
      </c>
      <c r="Q2031" s="37">
        <f t="shared" si="375"/>
        <v>0</v>
      </c>
      <c r="R2031" s="38" t="e">
        <f t="shared" si="376"/>
        <v>#REF!</v>
      </c>
      <c r="S2031" s="39" t="e">
        <f t="shared" si="377"/>
        <v>#REF!</v>
      </c>
    </row>
    <row r="2032" spans="1:19" x14ac:dyDescent="0.25">
      <c r="A2032" s="2"/>
      <c r="C2032">
        <f t="shared" si="378"/>
        <v>0</v>
      </c>
      <c r="D2032" s="32" t="e">
        <f t="shared" si="379"/>
        <v>#N/A</v>
      </c>
      <c r="E2032" s="32" t="e">
        <f>Basic!#REF!</f>
        <v>#REF!</v>
      </c>
      <c r="F2032" s="40"/>
      <c r="G2032" s="80">
        <f>IFERROR(VLOOKUP(A2032,HistData!Y:Z,2,FALSE)/100,G2031)</f>
        <v>0.19510000000000002</v>
      </c>
      <c r="H2032" s="80" t="str">
        <f>_xll.BDH($B$1,"IVOL_MONEYNESS",A2032,A2032,"IVOL_MATURITY=MATURITY_1STM","IVOL_MONEYNESS_LEVEL=MONEY_LVL_100_","DTS=H","FACTOR=.01","DAYS=W")</f>
        <v>#N/A Start Date</v>
      </c>
      <c r="I2032" s="81" t="str">
        <f t="shared" si="380"/>
        <v>#N/A Start Date</v>
      </c>
      <c r="J2032" s="34" t="e">
        <f t="shared" si="372"/>
        <v>#REF!</v>
      </c>
      <c r="K2032" s="35" t="e">
        <f t="shared" si="373"/>
        <v>#VALUE!</v>
      </c>
      <c r="L2032" s="35" t="e">
        <f t="shared" si="374"/>
        <v>#REF!</v>
      </c>
      <c r="M2032" s="35" t="e">
        <f t="shared" si="381"/>
        <v>#REF!</v>
      </c>
      <c r="N2032" s="35" t="e">
        <f t="shared" si="382"/>
        <v>#REF!</v>
      </c>
      <c r="O2032" s="36" t="e">
        <f t="shared" si="383"/>
        <v>#REF!</v>
      </c>
      <c r="Q2032" s="37">
        <f t="shared" si="375"/>
        <v>0</v>
      </c>
      <c r="R2032" s="38" t="e">
        <f t="shared" si="376"/>
        <v>#REF!</v>
      </c>
      <c r="S2032" s="39" t="e">
        <f t="shared" si="377"/>
        <v>#REF!</v>
      </c>
    </row>
    <row r="2033" spans="1:19" x14ac:dyDescent="0.25">
      <c r="A2033" s="2"/>
      <c r="C2033">
        <f t="shared" si="378"/>
        <v>0</v>
      </c>
      <c r="D2033" s="32" t="e">
        <f t="shared" si="379"/>
        <v>#N/A</v>
      </c>
      <c r="E2033" s="32" t="e">
        <f>Basic!#REF!</f>
        <v>#REF!</v>
      </c>
      <c r="F2033" s="40"/>
      <c r="G2033" s="80">
        <f>IFERROR(VLOOKUP(A2033,HistData!Y:Z,2,FALSE)/100,G2032)</f>
        <v>0.19510000000000002</v>
      </c>
      <c r="H2033" s="80" t="str">
        <f>_xll.BDH($B$1,"IVOL_MONEYNESS",A2033,A2033,"IVOL_MATURITY=MATURITY_1STM","IVOL_MONEYNESS_LEVEL=MONEY_LVL_100_","DTS=H","FACTOR=.01","DAYS=W")</f>
        <v>#N/A Start Date</v>
      </c>
      <c r="I2033" s="81" t="str">
        <f t="shared" si="380"/>
        <v>#N/A Start Date</v>
      </c>
      <c r="J2033" s="34" t="e">
        <f t="shared" si="372"/>
        <v>#REF!</v>
      </c>
      <c r="K2033" s="35" t="e">
        <f t="shared" si="373"/>
        <v>#VALUE!</v>
      </c>
      <c r="L2033" s="35" t="e">
        <f t="shared" si="374"/>
        <v>#REF!</v>
      </c>
      <c r="M2033" s="35" t="e">
        <f t="shared" si="381"/>
        <v>#REF!</v>
      </c>
      <c r="N2033" s="35" t="e">
        <f t="shared" si="382"/>
        <v>#REF!</v>
      </c>
      <c r="O2033" s="36" t="e">
        <f t="shared" si="383"/>
        <v>#REF!</v>
      </c>
      <c r="Q2033" s="37">
        <f t="shared" si="375"/>
        <v>0</v>
      </c>
      <c r="R2033" s="38" t="e">
        <f t="shared" si="376"/>
        <v>#REF!</v>
      </c>
      <c r="S2033" s="39" t="e">
        <f t="shared" si="377"/>
        <v>#REF!</v>
      </c>
    </row>
    <row r="2034" spans="1:19" x14ac:dyDescent="0.25">
      <c r="A2034" s="2"/>
      <c r="C2034">
        <f t="shared" si="378"/>
        <v>0</v>
      </c>
      <c r="D2034" s="32" t="e">
        <f t="shared" si="379"/>
        <v>#N/A</v>
      </c>
      <c r="E2034" s="32" t="e">
        <f>Basic!#REF!</f>
        <v>#REF!</v>
      </c>
      <c r="F2034" s="40"/>
      <c r="G2034" s="80">
        <f>IFERROR(VLOOKUP(A2034,HistData!Y:Z,2,FALSE)/100,G2033)</f>
        <v>0.19510000000000002</v>
      </c>
      <c r="H2034" s="80" t="str">
        <f>_xll.BDH($B$1,"IVOL_MONEYNESS",A2034,A2034,"IVOL_MATURITY=MATURITY_1STM","IVOL_MONEYNESS_LEVEL=MONEY_LVL_100_","DTS=H","FACTOR=.01","DAYS=W")</f>
        <v>#N/A Start Date</v>
      </c>
      <c r="I2034" s="81" t="str">
        <f t="shared" si="380"/>
        <v>#N/A Start Date</v>
      </c>
      <c r="J2034" s="34" t="e">
        <f t="shared" si="372"/>
        <v>#REF!</v>
      </c>
      <c r="K2034" s="35" t="e">
        <f t="shared" si="373"/>
        <v>#VALUE!</v>
      </c>
      <c r="L2034" s="35" t="e">
        <f t="shared" si="374"/>
        <v>#REF!</v>
      </c>
      <c r="M2034" s="35" t="e">
        <f t="shared" si="381"/>
        <v>#REF!</v>
      </c>
      <c r="N2034" s="35" t="e">
        <f t="shared" si="382"/>
        <v>#REF!</v>
      </c>
      <c r="O2034" s="36" t="e">
        <f t="shared" si="383"/>
        <v>#REF!</v>
      </c>
      <c r="Q2034" s="37">
        <f t="shared" si="375"/>
        <v>0</v>
      </c>
      <c r="R2034" s="38" t="e">
        <f t="shared" si="376"/>
        <v>#REF!</v>
      </c>
      <c r="S2034" s="39" t="e">
        <f t="shared" si="377"/>
        <v>#REF!</v>
      </c>
    </row>
    <row r="2035" spans="1:19" x14ac:dyDescent="0.25">
      <c r="A2035" s="2"/>
      <c r="C2035">
        <f t="shared" si="378"/>
        <v>0</v>
      </c>
      <c r="D2035" s="32" t="e">
        <f t="shared" si="379"/>
        <v>#N/A</v>
      </c>
      <c r="E2035" s="32" t="e">
        <f>Basic!#REF!</f>
        <v>#REF!</v>
      </c>
      <c r="F2035" s="40"/>
      <c r="G2035" s="80">
        <f>IFERROR(VLOOKUP(A2035,HistData!Y:Z,2,FALSE)/100,G2034)</f>
        <v>0.19510000000000002</v>
      </c>
      <c r="H2035" s="80" t="str">
        <f>_xll.BDH($B$1,"IVOL_MONEYNESS",A2035,A2035,"IVOL_MATURITY=MATURITY_1STM","IVOL_MONEYNESS_LEVEL=MONEY_LVL_100_","DTS=H","FACTOR=.01","DAYS=W")</f>
        <v>#N/A Start Date</v>
      </c>
      <c r="I2035" s="81" t="str">
        <f t="shared" si="380"/>
        <v>#N/A Start Date</v>
      </c>
      <c r="J2035" s="34" t="e">
        <f t="shared" si="372"/>
        <v>#REF!</v>
      </c>
      <c r="K2035" s="35" t="e">
        <f t="shared" si="373"/>
        <v>#VALUE!</v>
      </c>
      <c r="L2035" s="35" t="e">
        <f t="shared" si="374"/>
        <v>#REF!</v>
      </c>
      <c r="M2035" s="35" t="e">
        <f t="shared" si="381"/>
        <v>#REF!</v>
      </c>
      <c r="N2035" s="35" t="e">
        <f t="shared" si="382"/>
        <v>#REF!</v>
      </c>
      <c r="O2035" s="36" t="e">
        <f t="shared" si="383"/>
        <v>#REF!</v>
      </c>
      <c r="Q2035" s="37">
        <f t="shared" si="375"/>
        <v>0</v>
      </c>
      <c r="R2035" s="38" t="e">
        <f t="shared" si="376"/>
        <v>#REF!</v>
      </c>
      <c r="S2035" s="39" t="e">
        <f t="shared" si="377"/>
        <v>#REF!</v>
      </c>
    </row>
    <row r="2036" spans="1:19" x14ac:dyDescent="0.25">
      <c r="A2036" s="2"/>
      <c r="C2036">
        <f t="shared" si="378"/>
        <v>0</v>
      </c>
      <c r="D2036" s="32" t="e">
        <f t="shared" si="379"/>
        <v>#N/A</v>
      </c>
      <c r="E2036" s="32" t="e">
        <f>Basic!#REF!</f>
        <v>#REF!</v>
      </c>
      <c r="F2036" s="40"/>
      <c r="G2036" s="80">
        <f>IFERROR(VLOOKUP(A2036,HistData!Y:Z,2,FALSE)/100,G2035)</f>
        <v>0.19510000000000002</v>
      </c>
      <c r="H2036" s="80" t="str">
        <f>_xll.BDH($B$1,"IVOL_MONEYNESS",A2036,A2036,"IVOL_MATURITY=MATURITY_1STM","IVOL_MONEYNESS_LEVEL=MONEY_LVL_100_","DTS=H","FACTOR=.01","DAYS=W")</f>
        <v>#N/A Start Date</v>
      </c>
      <c r="I2036" s="81" t="str">
        <f t="shared" si="380"/>
        <v>#N/A Start Date</v>
      </c>
      <c r="J2036" s="34" t="e">
        <f t="shared" si="372"/>
        <v>#REF!</v>
      </c>
      <c r="K2036" s="35" t="e">
        <f t="shared" si="373"/>
        <v>#VALUE!</v>
      </c>
      <c r="L2036" s="35" t="e">
        <f t="shared" si="374"/>
        <v>#REF!</v>
      </c>
      <c r="M2036" s="35" t="e">
        <f t="shared" si="381"/>
        <v>#REF!</v>
      </c>
      <c r="N2036" s="35" t="e">
        <f t="shared" si="382"/>
        <v>#REF!</v>
      </c>
      <c r="O2036" s="36" t="e">
        <f t="shared" si="383"/>
        <v>#REF!</v>
      </c>
      <c r="Q2036" s="37">
        <f t="shared" si="375"/>
        <v>0</v>
      </c>
      <c r="R2036" s="38" t="e">
        <f t="shared" si="376"/>
        <v>#REF!</v>
      </c>
      <c r="S2036" s="39" t="e">
        <f t="shared" si="377"/>
        <v>#REF!</v>
      </c>
    </row>
    <row r="2037" spans="1:19" x14ac:dyDescent="0.25">
      <c r="A2037" s="2"/>
      <c r="C2037">
        <f t="shared" si="378"/>
        <v>0</v>
      </c>
      <c r="D2037" s="32" t="e">
        <f t="shared" si="379"/>
        <v>#N/A</v>
      </c>
      <c r="E2037" s="32" t="e">
        <f>Basic!#REF!</f>
        <v>#REF!</v>
      </c>
      <c r="F2037" s="40"/>
      <c r="G2037" s="80">
        <f>IFERROR(VLOOKUP(A2037,HistData!Y:Z,2,FALSE)/100,G2036)</f>
        <v>0.19510000000000002</v>
      </c>
      <c r="H2037" s="80" t="str">
        <f>_xll.BDH($B$1,"IVOL_MONEYNESS",A2037,A2037,"IVOL_MATURITY=MATURITY_1STM","IVOL_MONEYNESS_LEVEL=MONEY_LVL_100_","DTS=H","FACTOR=.01","DAYS=W")</f>
        <v>#N/A Start Date</v>
      </c>
      <c r="I2037" s="81" t="str">
        <f t="shared" si="380"/>
        <v>#N/A Start Date</v>
      </c>
      <c r="J2037" s="34" t="e">
        <f t="shared" si="372"/>
        <v>#REF!</v>
      </c>
      <c r="K2037" s="35" t="e">
        <f t="shared" si="373"/>
        <v>#VALUE!</v>
      </c>
      <c r="L2037" s="35" t="e">
        <f t="shared" si="374"/>
        <v>#REF!</v>
      </c>
      <c r="M2037" s="35" t="e">
        <f t="shared" si="381"/>
        <v>#REF!</v>
      </c>
      <c r="N2037" s="35" t="e">
        <f t="shared" si="382"/>
        <v>#REF!</v>
      </c>
      <c r="O2037" s="36" t="e">
        <f t="shared" si="383"/>
        <v>#REF!</v>
      </c>
      <c r="Q2037" s="37">
        <f t="shared" si="375"/>
        <v>0</v>
      </c>
      <c r="R2037" s="38" t="e">
        <f t="shared" si="376"/>
        <v>#REF!</v>
      </c>
      <c r="S2037" s="39" t="e">
        <f t="shared" si="377"/>
        <v>#REF!</v>
      </c>
    </row>
    <row r="2038" spans="1:19" x14ac:dyDescent="0.25">
      <c r="A2038" s="2"/>
      <c r="C2038">
        <f t="shared" si="378"/>
        <v>0</v>
      </c>
      <c r="D2038" s="32" t="e">
        <f t="shared" si="379"/>
        <v>#N/A</v>
      </c>
      <c r="E2038" s="32" t="e">
        <f>Basic!#REF!</f>
        <v>#REF!</v>
      </c>
      <c r="F2038" s="40"/>
      <c r="G2038" s="80">
        <f>IFERROR(VLOOKUP(A2038,HistData!Y:Z,2,FALSE)/100,G2037)</f>
        <v>0.19510000000000002</v>
      </c>
      <c r="H2038" s="80" t="str">
        <f>_xll.BDH($B$1,"IVOL_MONEYNESS",A2038,A2038,"IVOL_MATURITY=MATURITY_1STM","IVOL_MONEYNESS_LEVEL=MONEY_LVL_100_","DTS=H","FACTOR=.01","DAYS=W")</f>
        <v>#N/A Start Date</v>
      </c>
      <c r="I2038" s="81" t="str">
        <f t="shared" si="380"/>
        <v>#N/A Start Date</v>
      </c>
      <c r="J2038" s="34" t="e">
        <f t="shared" si="372"/>
        <v>#REF!</v>
      </c>
      <c r="K2038" s="35" t="e">
        <f t="shared" si="373"/>
        <v>#VALUE!</v>
      </c>
      <c r="L2038" s="35" t="e">
        <f t="shared" si="374"/>
        <v>#REF!</v>
      </c>
      <c r="M2038" s="35" t="e">
        <f t="shared" si="381"/>
        <v>#REF!</v>
      </c>
      <c r="N2038" s="35" t="e">
        <f t="shared" si="382"/>
        <v>#REF!</v>
      </c>
      <c r="O2038" s="36" t="e">
        <f t="shared" si="383"/>
        <v>#REF!</v>
      </c>
      <c r="Q2038" s="37">
        <f t="shared" si="375"/>
        <v>0</v>
      </c>
      <c r="R2038" s="38" t="e">
        <f t="shared" si="376"/>
        <v>#REF!</v>
      </c>
      <c r="S2038" s="39" t="e">
        <f t="shared" si="377"/>
        <v>#REF!</v>
      </c>
    </row>
    <row r="2039" spans="1:19" x14ac:dyDescent="0.25">
      <c r="A2039" s="2"/>
      <c r="C2039">
        <f t="shared" si="378"/>
        <v>0</v>
      </c>
      <c r="D2039" s="32" t="e">
        <f t="shared" si="379"/>
        <v>#N/A</v>
      </c>
      <c r="E2039" s="32" t="e">
        <f>Basic!#REF!</f>
        <v>#REF!</v>
      </c>
      <c r="F2039" s="40"/>
      <c r="G2039" s="80">
        <f>IFERROR(VLOOKUP(A2039,HistData!Y:Z,2,FALSE)/100,G2038)</f>
        <v>0.19510000000000002</v>
      </c>
      <c r="H2039" s="80" t="str">
        <f>_xll.BDH($B$1,"IVOL_MONEYNESS",A2039,A2039,"IVOL_MATURITY=MATURITY_1STM","IVOL_MONEYNESS_LEVEL=MONEY_LVL_100_","DTS=H","FACTOR=.01","DAYS=W")</f>
        <v>#N/A Start Date</v>
      </c>
      <c r="I2039" s="81" t="str">
        <f t="shared" si="380"/>
        <v>#N/A Start Date</v>
      </c>
      <c r="J2039" s="34" t="e">
        <f t="shared" si="372"/>
        <v>#REF!</v>
      </c>
      <c r="K2039" s="35" t="e">
        <f t="shared" si="373"/>
        <v>#VALUE!</v>
      </c>
      <c r="L2039" s="35" t="e">
        <f t="shared" si="374"/>
        <v>#REF!</v>
      </c>
      <c r="M2039" s="35" t="e">
        <f t="shared" si="381"/>
        <v>#REF!</v>
      </c>
      <c r="N2039" s="35" t="e">
        <f t="shared" si="382"/>
        <v>#REF!</v>
      </c>
      <c r="O2039" s="36" t="e">
        <f t="shared" si="383"/>
        <v>#REF!</v>
      </c>
      <c r="Q2039" s="37">
        <f t="shared" si="375"/>
        <v>0</v>
      </c>
      <c r="R2039" s="38" t="e">
        <f t="shared" si="376"/>
        <v>#REF!</v>
      </c>
      <c r="S2039" s="39" t="e">
        <f t="shared" si="377"/>
        <v>#REF!</v>
      </c>
    </row>
    <row r="2040" spans="1:19" x14ac:dyDescent="0.25">
      <c r="A2040" s="2"/>
      <c r="C2040">
        <f t="shared" si="378"/>
        <v>0</v>
      </c>
      <c r="D2040" s="32" t="e">
        <f t="shared" si="379"/>
        <v>#N/A</v>
      </c>
      <c r="E2040" s="32" t="e">
        <f>Basic!#REF!</f>
        <v>#REF!</v>
      </c>
      <c r="F2040" s="40"/>
      <c r="G2040" s="80">
        <f>IFERROR(VLOOKUP(A2040,HistData!Y:Z,2,FALSE)/100,G2039)</f>
        <v>0.19510000000000002</v>
      </c>
      <c r="H2040" s="80" t="str">
        <f>_xll.BDH($B$1,"IVOL_MONEYNESS",A2040,A2040,"IVOL_MATURITY=MATURITY_1STM","IVOL_MONEYNESS_LEVEL=MONEY_LVL_100_","DTS=H","FACTOR=.01","DAYS=W")</f>
        <v>#N/A Start Date</v>
      </c>
      <c r="I2040" s="81" t="str">
        <f t="shared" si="380"/>
        <v>#N/A Start Date</v>
      </c>
      <c r="J2040" s="34" t="e">
        <f t="shared" si="372"/>
        <v>#REF!</v>
      </c>
      <c r="K2040" s="35" t="e">
        <f t="shared" si="373"/>
        <v>#VALUE!</v>
      </c>
      <c r="L2040" s="35" t="e">
        <f t="shared" si="374"/>
        <v>#REF!</v>
      </c>
      <c r="M2040" s="35" t="e">
        <f t="shared" si="381"/>
        <v>#REF!</v>
      </c>
      <c r="N2040" s="35" t="e">
        <f t="shared" si="382"/>
        <v>#REF!</v>
      </c>
      <c r="O2040" s="36" t="e">
        <f t="shared" si="383"/>
        <v>#REF!</v>
      </c>
      <c r="Q2040" s="37">
        <f t="shared" si="375"/>
        <v>0</v>
      </c>
      <c r="R2040" s="38" t="e">
        <f t="shared" si="376"/>
        <v>#REF!</v>
      </c>
      <c r="S2040" s="39" t="e">
        <f t="shared" si="377"/>
        <v>#REF!</v>
      </c>
    </row>
    <row r="2041" spans="1:19" x14ac:dyDescent="0.25">
      <c r="A2041" s="2"/>
      <c r="C2041">
        <f t="shared" si="378"/>
        <v>0</v>
      </c>
      <c r="D2041" s="32" t="e">
        <f t="shared" si="379"/>
        <v>#N/A</v>
      </c>
      <c r="E2041" s="32" t="e">
        <f>Basic!#REF!</f>
        <v>#REF!</v>
      </c>
      <c r="F2041" s="40"/>
      <c r="G2041" s="80">
        <f>IFERROR(VLOOKUP(A2041,HistData!Y:Z,2,FALSE)/100,G2040)</f>
        <v>0.19510000000000002</v>
      </c>
      <c r="H2041" s="80" t="str">
        <f>_xll.BDH($B$1,"IVOL_MONEYNESS",A2041,A2041,"IVOL_MATURITY=MATURITY_1STM","IVOL_MONEYNESS_LEVEL=MONEY_LVL_100_","DTS=H","FACTOR=.01","DAYS=W")</f>
        <v>#N/A Start Date</v>
      </c>
      <c r="I2041" s="81" t="str">
        <f t="shared" si="380"/>
        <v>#N/A Start Date</v>
      </c>
      <c r="J2041" s="34" t="e">
        <f t="shared" si="372"/>
        <v>#REF!</v>
      </c>
      <c r="K2041" s="35" t="e">
        <f t="shared" si="373"/>
        <v>#VALUE!</v>
      </c>
      <c r="L2041" s="35" t="e">
        <f t="shared" si="374"/>
        <v>#REF!</v>
      </c>
      <c r="M2041" s="35" t="e">
        <f t="shared" si="381"/>
        <v>#REF!</v>
      </c>
      <c r="N2041" s="35" t="e">
        <f t="shared" si="382"/>
        <v>#REF!</v>
      </c>
      <c r="O2041" s="36" t="e">
        <f t="shared" si="383"/>
        <v>#REF!</v>
      </c>
      <c r="Q2041" s="37">
        <f t="shared" si="375"/>
        <v>0</v>
      </c>
      <c r="R2041" s="38" t="e">
        <f t="shared" si="376"/>
        <v>#REF!</v>
      </c>
      <c r="S2041" s="39" t="e">
        <f t="shared" si="377"/>
        <v>#REF!</v>
      </c>
    </row>
    <row r="2042" spans="1:19" x14ac:dyDescent="0.25">
      <c r="A2042" s="2"/>
      <c r="C2042">
        <f t="shared" si="378"/>
        <v>0</v>
      </c>
      <c r="D2042" s="32" t="e">
        <f t="shared" si="379"/>
        <v>#N/A</v>
      </c>
      <c r="E2042" s="32" t="e">
        <f>Basic!#REF!</f>
        <v>#REF!</v>
      </c>
      <c r="F2042" s="40"/>
      <c r="G2042" s="80">
        <f>IFERROR(VLOOKUP(A2042,HistData!Y:Z,2,FALSE)/100,G2041)</f>
        <v>0.19510000000000002</v>
      </c>
      <c r="H2042" s="80" t="str">
        <f>_xll.BDH($B$1,"IVOL_MONEYNESS",A2042,A2042,"IVOL_MATURITY=MATURITY_1STM","IVOL_MONEYNESS_LEVEL=MONEY_LVL_100_","DTS=H","FACTOR=.01","DAYS=W")</f>
        <v>#N/A Start Date</v>
      </c>
      <c r="I2042" s="81" t="str">
        <f t="shared" si="380"/>
        <v>#N/A Start Date</v>
      </c>
      <c r="J2042" s="34" t="e">
        <f t="shared" si="372"/>
        <v>#REF!</v>
      </c>
      <c r="K2042" s="35" t="e">
        <f t="shared" si="373"/>
        <v>#VALUE!</v>
      </c>
      <c r="L2042" s="35" t="e">
        <f t="shared" si="374"/>
        <v>#REF!</v>
      </c>
      <c r="M2042" s="35" t="e">
        <f t="shared" si="381"/>
        <v>#REF!</v>
      </c>
      <c r="N2042" s="35" t="e">
        <f t="shared" si="382"/>
        <v>#REF!</v>
      </c>
      <c r="O2042" s="36" t="e">
        <f t="shared" si="383"/>
        <v>#REF!</v>
      </c>
      <c r="Q2042" s="37">
        <f t="shared" si="375"/>
        <v>0</v>
      </c>
      <c r="R2042" s="38" t="e">
        <f t="shared" si="376"/>
        <v>#REF!</v>
      </c>
      <c r="S2042" s="39" t="e">
        <f t="shared" si="377"/>
        <v>#REF!</v>
      </c>
    </row>
    <row r="2043" spans="1:19" x14ac:dyDescent="0.25">
      <c r="A2043" s="2"/>
      <c r="C2043">
        <f t="shared" si="378"/>
        <v>0</v>
      </c>
      <c r="D2043" s="32" t="e">
        <f t="shared" si="379"/>
        <v>#N/A</v>
      </c>
      <c r="E2043" s="32" t="e">
        <f>Basic!#REF!</f>
        <v>#REF!</v>
      </c>
      <c r="F2043" s="40"/>
      <c r="G2043" s="80">
        <f>IFERROR(VLOOKUP(A2043,HistData!Y:Z,2,FALSE)/100,G2042)</f>
        <v>0.19510000000000002</v>
      </c>
      <c r="H2043" s="80" t="str">
        <f>_xll.BDH($B$1,"IVOL_MONEYNESS",A2043,A2043,"IVOL_MATURITY=MATURITY_1STM","IVOL_MONEYNESS_LEVEL=MONEY_LVL_100_","DTS=H","FACTOR=.01","DAYS=W")</f>
        <v>#N/A Start Date</v>
      </c>
      <c r="I2043" s="81" t="str">
        <f t="shared" si="380"/>
        <v>#N/A Start Date</v>
      </c>
      <c r="J2043" s="34" t="e">
        <f t="shared" si="372"/>
        <v>#REF!</v>
      </c>
      <c r="K2043" s="35" t="e">
        <f t="shared" si="373"/>
        <v>#VALUE!</v>
      </c>
      <c r="L2043" s="35" t="e">
        <f t="shared" si="374"/>
        <v>#REF!</v>
      </c>
      <c r="M2043" s="35" t="e">
        <f t="shared" si="381"/>
        <v>#REF!</v>
      </c>
      <c r="N2043" s="35" t="e">
        <f t="shared" si="382"/>
        <v>#REF!</v>
      </c>
      <c r="O2043" s="36" t="e">
        <f t="shared" si="383"/>
        <v>#REF!</v>
      </c>
      <c r="Q2043" s="37">
        <f t="shared" si="375"/>
        <v>0</v>
      </c>
      <c r="R2043" s="38" t="e">
        <f t="shared" si="376"/>
        <v>#REF!</v>
      </c>
      <c r="S2043" s="39" t="e">
        <f t="shared" si="377"/>
        <v>#REF!</v>
      </c>
    </row>
    <row r="2044" spans="1:19" x14ac:dyDescent="0.25">
      <c r="A2044" s="2"/>
      <c r="C2044">
        <f t="shared" si="378"/>
        <v>0</v>
      </c>
      <c r="D2044" s="32" t="e">
        <f t="shared" si="379"/>
        <v>#N/A</v>
      </c>
      <c r="E2044" s="32" t="e">
        <f>Basic!#REF!</f>
        <v>#REF!</v>
      </c>
      <c r="F2044" s="40"/>
      <c r="G2044" s="80">
        <f>IFERROR(VLOOKUP(A2044,HistData!Y:Z,2,FALSE)/100,G2043)</f>
        <v>0.19510000000000002</v>
      </c>
      <c r="H2044" s="80" t="str">
        <f>_xll.BDH($B$1,"IVOL_MONEYNESS",A2044,A2044,"IVOL_MATURITY=MATURITY_1STM","IVOL_MONEYNESS_LEVEL=MONEY_LVL_100_","DTS=H","FACTOR=.01","DAYS=W")</f>
        <v>#N/A Start Date</v>
      </c>
      <c r="I2044" s="81" t="str">
        <f t="shared" si="380"/>
        <v>#N/A Start Date</v>
      </c>
      <c r="J2044" s="34" t="e">
        <f t="shared" si="372"/>
        <v>#REF!</v>
      </c>
      <c r="K2044" s="35" t="e">
        <f t="shared" si="373"/>
        <v>#VALUE!</v>
      </c>
      <c r="L2044" s="35" t="e">
        <f t="shared" si="374"/>
        <v>#REF!</v>
      </c>
      <c r="M2044" s="35" t="e">
        <f t="shared" si="381"/>
        <v>#REF!</v>
      </c>
      <c r="N2044" s="35" t="e">
        <f t="shared" si="382"/>
        <v>#REF!</v>
      </c>
      <c r="O2044" s="36" t="e">
        <f t="shared" si="383"/>
        <v>#REF!</v>
      </c>
      <c r="Q2044" s="37">
        <f t="shared" si="375"/>
        <v>0</v>
      </c>
      <c r="R2044" s="38" t="e">
        <f t="shared" si="376"/>
        <v>#REF!</v>
      </c>
      <c r="S2044" s="39" t="e">
        <f t="shared" si="377"/>
        <v>#REF!</v>
      </c>
    </row>
    <row r="2045" spans="1:19" x14ac:dyDescent="0.25">
      <c r="A2045" s="2"/>
      <c r="C2045">
        <f t="shared" si="378"/>
        <v>0</v>
      </c>
      <c r="D2045" s="32" t="e">
        <f t="shared" si="379"/>
        <v>#N/A</v>
      </c>
      <c r="E2045" s="32" t="e">
        <f>Basic!#REF!</f>
        <v>#REF!</v>
      </c>
      <c r="F2045" s="40"/>
      <c r="G2045" s="80">
        <f>IFERROR(VLOOKUP(A2045,HistData!Y:Z,2,FALSE)/100,G2044)</f>
        <v>0.19510000000000002</v>
      </c>
      <c r="H2045" s="80" t="str">
        <f>_xll.BDH($B$1,"IVOL_MONEYNESS",A2045,A2045,"IVOL_MATURITY=MATURITY_1STM","IVOL_MONEYNESS_LEVEL=MONEY_LVL_100_","DTS=H","FACTOR=.01","DAYS=W")</f>
        <v>#N/A Start Date</v>
      </c>
      <c r="I2045" s="81" t="str">
        <f t="shared" si="380"/>
        <v>#N/A Start Date</v>
      </c>
      <c r="J2045" s="34" t="e">
        <f t="shared" si="372"/>
        <v>#REF!</v>
      </c>
      <c r="K2045" s="35" t="e">
        <f t="shared" si="373"/>
        <v>#VALUE!</v>
      </c>
      <c r="L2045" s="35" t="e">
        <f t="shared" si="374"/>
        <v>#REF!</v>
      </c>
      <c r="M2045" s="35" t="e">
        <f t="shared" si="381"/>
        <v>#REF!</v>
      </c>
      <c r="N2045" s="35" t="e">
        <f t="shared" si="382"/>
        <v>#REF!</v>
      </c>
      <c r="O2045" s="36" t="e">
        <f t="shared" si="383"/>
        <v>#REF!</v>
      </c>
      <c r="Q2045" s="37">
        <f t="shared" si="375"/>
        <v>0</v>
      </c>
      <c r="R2045" s="38" t="e">
        <f t="shared" si="376"/>
        <v>#REF!</v>
      </c>
      <c r="S2045" s="39" t="e">
        <f t="shared" si="377"/>
        <v>#REF!</v>
      </c>
    </row>
    <row r="2046" spans="1:19" x14ac:dyDescent="0.25">
      <c r="A2046" s="2"/>
      <c r="C2046">
        <f t="shared" si="378"/>
        <v>0</v>
      </c>
      <c r="D2046" s="32" t="e">
        <f t="shared" si="379"/>
        <v>#N/A</v>
      </c>
      <c r="E2046" s="32" t="e">
        <f>Basic!#REF!</f>
        <v>#REF!</v>
      </c>
      <c r="F2046" s="40"/>
      <c r="G2046" s="80">
        <f>IFERROR(VLOOKUP(A2046,HistData!Y:Z,2,FALSE)/100,G2045)</f>
        <v>0.19510000000000002</v>
      </c>
      <c r="H2046" s="80" t="str">
        <f>_xll.BDH($B$1,"IVOL_MONEYNESS",A2046,A2046,"IVOL_MATURITY=MATURITY_1STM","IVOL_MONEYNESS_LEVEL=MONEY_LVL_100_","DTS=H","FACTOR=.01","DAYS=W")</f>
        <v>#N/A Start Date</v>
      </c>
      <c r="I2046" s="81" t="str">
        <f t="shared" si="380"/>
        <v>#N/A Start Date</v>
      </c>
      <c r="J2046" s="34" t="e">
        <f t="shared" si="372"/>
        <v>#REF!</v>
      </c>
      <c r="K2046" s="35" t="e">
        <f t="shared" si="373"/>
        <v>#VALUE!</v>
      </c>
      <c r="L2046" s="35" t="e">
        <f t="shared" si="374"/>
        <v>#REF!</v>
      </c>
      <c r="M2046" s="35" t="e">
        <f t="shared" si="381"/>
        <v>#REF!</v>
      </c>
      <c r="N2046" s="35" t="e">
        <f t="shared" si="382"/>
        <v>#REF!</v>
      </c>
      <c r="O2046" s="36" t="e">
        <f t="shared" si="383"/>
        <v>#REF!</v>
      </c>
      <c r="Q2046" s="37">
        <f t="shared" si="375"/>
        <v>0</v>
      </c>
      <c r="R2046" s="38" t="e">
        <f t="shared" si="376"/>
        <v>#REF!</v>
      </c>
      <c r="S2046" s="39" t="e">
        <f t="shared" si="377"/>
        <v>#REF!</v>
      </c>
    </row>
    <row r="2047" spans="1:19" x14ac:dyDescent="0.25">
      <c r="A2047" s="2"/>
      <c r="C2047">
        <f t="shared" si="378"/>
        <v>0</v>
      </c>
      <c r="D2047" s="32" t="e">
        <f t="shared" si="379"/>
        <v>#N/A</v>
      </c>
      <c r="E2047" s="32" t="e">
        <f>Basic!#REF!</f>
        <v>#REF!</v>
      </c>
      <c r="F2047" s="40"/>
      <c r="G2047" s="80">
        <f>IFERROR(VLOOKUP(A2047,HistData!Y:Z,2,FALSE)/100,G2046)</f>
        <v>0.19510000000000002</v>
      </c>
      <c r="H2047" s="80" t="str">
        <f>_xll.BDH($B$1,"IVOL_MONEYNESS",A2047,A2047,"IVOL_MATURITY=MATURITY_1STM","IVOL_MONEYNESS_LEVEL=MONEY_LVL_100_","DTS=H","FACTOR=.01","DAYS=W")</f>
        <v>#N/A Start Date</v>
      </c>
      <c r="I2047" s="81" t="str">
        <f t="shared" si="380"/>
        <v>#N/A Start Date</v>
      </c>
      <c r="J2047" s="34" t="e">
        <f t="shared" si="372"/>
        <v>#REF!</v>
      </c>
      <c r="K2047" s="35" t="e">
        <f t="shared" si="373"/>
        <v>#VALUE!</v>
      </c>
      <c r="L2047" s="35" t="e">
        <f t="shared" si="374"/>
        <v>#REF!</v>
      </c>
      <c r="M2047" s="35" t="e">
        <f t="shared" si="381"/>
        <v>#REF!</v>
      </c>
      <c r="N2047" s="35" t="e">
        <f t="shared" si="382"/>
        <v>#REF!</v>
      </c>
      <c r="O2047" s="36" t="e">
        <f t="shared" si="383"/>
        <v>#REF!</v>
      </c>
      <c r="Q2047" s="37">
        <f t="shared" si="375"/>
        <v>0</v>
      </c>
      <c r="R2047" s="38" t="e">
        <f t="shared" si="376"/>
        <v>#REF!</v>
      </c>
      <c r="S2047" s="39" t="e">
        <f t="shared" si="377"/>
        <v>#REF!</v>
      </c>
    </row>
    <row r="2048" spans="1:19" x14ac:dyDescent="0.25">
      <c r="A2048" s="2"/>
      <c r="C2048">
        <f t="shared" si="378"/>
        <v>0</v>
      </c>
      <c r="D2048" s="32" t="e">
        <f t="shared" si="379"/>
        <v>#N/A</v>
      </c>
      <c r="E2048" s="32" t="e">
        <f>Basic!#REF!</f>
        <v>#REF!</v>
      </c>
      <c r="F2048" s="40"/>
      <c r="G2048" s="80">
        <f>IFERROR(VLOOKUP(A2048,HistData!Y:Z,2,FALSE)/100,G2047)</f>
        <v>0.19510000000000002</v>
      </c>
      <c r="H2048" s="80" t="str">
        <f>_xll.BDH($B$1,"IVOL_MONEYNESS",A2048,A2048,"IVOL_MATURITY=MATURITY_1STM","IVOL_MONEYNESS_LEVEL=MONEY_LVL_100_","DTS=H","FACTOR=.01","DAYS=W")</f>
        <v>#N/A Start Date</v>
      </c>
      <c r="I2048" s="81" t="str">
        <f t="shared" si="380"/>
        <v>#N/A Start Date</v>
      </c>
      <c r="J2048" s="34" t="e">
        <f t="shared" si="372"/>
        <v>#REF!</v>
      </c>
      <c r="K2048" s="35" t="e">
        <f t="shared" si="373"/>
        <v>#VALUE!</v>
      </c>
      <c r="L2048" s="35" t="e">
        <f t="shared" si="374"/>
        <v>#REF!</v>
      </c>
      <c r="M2048" s="35" t="e">
        <f t="shared" si="381"/>
        <v>#REF!</v>
      </c>
      <c r="N2048" s="35" t="e">
        <f t="shared" si="382"/>
        <v>#REF!</v>
      </c>
      <c r="O2048" s="36" t="e">
        <f t="shared" si="383"/>
        <v>#REF!</v>
      </c>
      <c r="Q2048" s="37">
        <f t="shared" si="375"/>
        <v>0</v>
      </c>
      <c r="R2048" s="38" t="e">
        <f t="shared" si="376"/>
        <v>#REF!</v>
      </c>
      <c r="S2048" s="39" t="e">
        <f t="shared" si="377"/>
        <v>#REF!</v>
      </c>
    </row>
    <row r="2049" spans="1:19" x14ac:dyDescent="0.25">
      <c r="A2049" s="2"/>
      <c r="C2049">
        <f t="shared" si="378"/>
        <v>0</v>
      </c>
      <c r="D2049" s="32" t="e">
        <f t="shared" si="379"/>
        <v>#N/A</v>
      </c>
      <c r="E2049" s="32" t="e">
        <f>Basic!#REF!</f>
        <v>#REF!</v>
      </c>
      <c r="F2049" s="40"/>
      <c r="G2049" s="80">
        <f>IFERROR(VLOOKUP(A2049,HistData!Y:Z,2,FALSE)/100,G2048)</f>
        <v>0.19510000000000002</v>
      </c>
      <c r="H2049" s="80" t="str">
        <f>_xll.BDH($B$1,"IVOL_MONEYNESS",A2049,A2049,"IVOL_MATURITY=MATURITY_1STM","IVOL_MONEYNESS_LEVEL=MONEY_LVL_100_","DTS=H","FACTOR=.01","DAYS=W")</f>
        <v>#N/A Start Date</v>
      </c>
      <c r="I2049" s="81" t="str">
        <f t="shared" si="380"/>
        <v>#N/A Start Date</v>
      </c>
      <c r="J2049" s="34" t="e">
        <f t="shared" si="372"/>
        <v>#REF!</v>
      </c>
      <c r="K2049" s="35" t="e">
        <f t="shared" si="373"/>
        <v>#VALUE!</v>
      </c>
      <c r="L2049" s="35" t="e">
        <f t="shared" si="374"/>
        <v>#REF!</v>
      </c>
      <c r="M2049" s="35" t="e">
        <f t="shared" si="381"/>
        <v>#REF!</v>
      </c>
      <c r="N2049" s="35" t="e">
        <f t="shared" si="382"/>
        <v>#REF!</v>
      </c>
      <c r="O2049" s="36" t="e">
        <f t="shared" si="383"/>
        <v>#REF!</v>
      </c>
      <c r="Q2049" s="37">
        <f t="shared" si="375"/>
        <v>0</v>
      </c>
      <c r="R2049" s="38" t="e">
        <f t="shared" si="376"/>
        <v>#REF!</v>
      </c>
      <c r="S2049" s="39" t="e">
        <f t="shared" si="377"/>
        <v>#REF!</v>
      </c>
    </row>
    <row r="2050" spans="1:19" x14ac:dyDescent="0.25">
      <c r="A2050" s="2"/>
      <c r="C2050">
        <f t="shared" si="378"/>
        <v>0</v>
      </c>
      <c r="D2050" s="32" t="e">
        <f t="shared" si="379"/>
        <v>#N/A</v>
      </c>
      <c r="E2050" s="32" t="e">
        <f>Basic!#REF!</f>
        <v>#REF!</v>
      </c>
      <c r="F2050" s="40"/>
      <c r="G2050" s="80">
        <f>IFERROR(VLOOKUP(A2050,HistData!Y:Z,2,FALSE)/100,G2049)</f>
        <v>0.19510000000000002</v>
      </c>
      <c r="H2050" s="80" t="str">
        <f>_xll.BDH($B$1,"IVOL_MONEYNESS",A2050,A2050,"IVOL_MATURITY=MATURITY_1STM","IVOL_MONEYNESS_LEVEL=MONEY_LVL_100_","DTS=H","FACTOR=.01","DAYS=W")</f>
        <v>#N/A Start Date</v>
      </c>
      <c r="I2050" s="81" t="str">
        <f t="shared" si="380"/>
        <v>#N/A Start Date</v>
      </c>
      <c r="J2050" s="34" t="e">
        <f t="shared" si="372"/>
        <v>#REF!</v>
      </c>
      <c r="K2050" s="35" t="e">
        <f t="shared" si="373"/>
        <v>#VALUE!</v>
      </c>
      <c r="L2050" s="35" t="e">
        <f t="shared" si="374"/>
        <v>#REF!</v>
      </c>
      <c r="M2050" s="35" t="e">
        <f t="shared" si="381"/>
        <v>#REF!</v>
      </c>
      <c r="N2050" s="35" t="e">
        <f t="shared" si="382"/>
        <v>#REF!</v>
      </c>
      <c r="O2050" s="36" t="e">
        <f t="shared" si="383"/>
        <v>#REF!</v>
      </c>
      <c r="Q2050" s="37">
        <f t="shared" si="375"/>
        <v>0</v>
      </c>
      <c r="R2050" s="38" t="e">
        <f t="shared" si="376"/>
        <v>#REF!</v>
      </c>
      <c r="S2050" s="39" t="e">
        <f t="shared" si="377"/>
        <v>#REF!</v>
      </c>
    </row>
    <row r="2051" spans="1:19" x14ac:dyDescent="0.25">
      <c r="A2051" s="2"/>
      <c r="C2051">
        <f t="shared" si="378"/>
        <v>0</v>
      </c>
      <c r="D2051" s="32" t="e">
        <f t="shared" si="379"/>
        <v>#N/A</v>
      </c>
      <c r="E2051" s="32" t="e">
        <f>Basic!#REF!</f>
        <v>#REF!</v>
      </c>
      <c r="F2051" s="40"/>
      <c r="G2051" s="80">
        <f>IFERROR(VLOOKUP(A2051,HistData!Y:Z,2,FALSE)/100,G2050)</f>
        <v>0.19510000000000002</v>
      </c>
      <c r="H2051" s="80" t="str">
        <f>_xll.BDH($B$1,"IVOL_MONEYNESS",A2051,A2051,"IVOL_MATURITY=MATURITY_1STM","IVOL_MONEYNESS_LEVEL=MONEY_LVL_100_","DTS=H","FACTOR=.01","DAYS=W")</f>
        <v>#N/A Start Date</v>
      </c>
      <c r="I2051" s="81" t="str">
        <f t="shared" si="380"/>
        <v>#N/A Start Date</v>
      </c>
      <c r="J2051" s="34" t="e">
        <f t="shared" si="372"/>
        <v>#REF!</v>
      </c>
      <c r="K2051" s="35" t="e">
        <f t="shared" si="373"/>
        <v>#VALUE!</v>
      </c>
      <c r="L2051" s="35" t="e">
        <f t="shared" si="374"/>
        <v>#REF!</v>
      </c>
      <c r="M2051" s="35" t="e">
        <f t="shared" si="381"/>
        <v>#REF!</v>
      </c>
      <c r="N2051" s="35" t="e">
        <f t="shared" si="382"/>
        <v>#REF!</v>
      </c>
      <c r="O2051" s="36" t="e">
        <f t="shared" si="383"/>
        <v>#REF!</v>
      </c>
      <c r="Q2051" s="37">
        <f t="shared" si="375"/>
        <v>0</v>
      </c>
      <c r="R2051" s="38" t="e">
        <f t="shared" si="376"/>
        <v>#REF!</v>
      </c>
      <c r="S2051" s="39" t="e">
        <f t="shared" si="377"/>
        <v>#REF!</v>
      </c>
    </row>
    <row r="2052" spans="1:19" x14ac:dyDescent="0.25">
      <c r="A2052" s="2"/>
      <c r="C2052">
        <f t="shared" si="378"/>
        <v>0</v>
      </c>
      <c r="D2052" s="32" t="e">
        <f t="shared" si="379"/>
        <v>#N/A</v>
      </c>
      <c r="E2052" s="32" t="e">
        <f>Basic!#REF!</f>
        <v>#REF!</v>
      </c>
      <c r="F2052" s="40"/>
      <c r="G2052" s="80">
        <f>IFERROR(VLOOKUP(A2052,HistData!Y:Z,2,FALSE)/100,G2051)</f>
        <v>0.19510000000000002</v>
      </c>
      <c r="H2052" s="80" t="str">
        <f>_xll.BDH($B$1,"IVOL_MONEYNESS",A2052,A2052,"IVOL_MATURITY=MATURITY_1STM","IVOL_MONEYNESS_LEVEL=MONEY_LVL_100_","DTS=H","FACTOR=.01","DAYS=W")</f>
        <v>#N/A Start Date</v>
      </c>
      <c r="I2052" s="81" t="str">
        <f t="shared" si="380"/>
        <v>#N/A Start Date</v>
      </c>
      <c r="J2052" s="34" t="e">
        <f t="shared" si="372"/>
        <v>#REF!</v>
      </c>
      <c r="K2052" s="35" t="e">
        <f t="shared" si="373"/>
        <v>#VALUE!</v>
      </c>
      <c r="L2052" s="35" t="e">
        <f t="shared" si="374"/>
        <v>#REF!</v>
      </c>
      <c r="M2052" s="35" t="e">
        <f t="shared" si="381"/>
        <v>#REF!</v>
      </c>
      <c r="N2052" s="35" t="e">
        <f t="shared" si="382"/>
        <v>#REF!</v>
      </c>
      <c r="O2052" s="36" t="e">
        <f t="shared" si="383"/>
        <v>#REF!</v>
      </c>
      <c r="Q2052" s="37">
        <f t="shared" si="375"/>
        <v>0</v>
      </c>
      <c r="R2052" s="38" t="e">
        <f t="shared" si="376"/>
        <v>#REF!</v>
      </c>
      <c r="S2052" s="39" t="e">
        <f t="shared" si="377"/>
        <v>#REF!</v>
      </c>
    </row>
    <row r="2053" spans="1:19" x14ac:dyDescent="0.25">
      <c r="A2053" s="2"/>
      <c r="C2053">
        <f t="shared" si="378"/>
        <v>0</v>
      </c>
      <c r="D2053" s="32" t="e">
        <f t="shared" si="379"/>
        <v>#N/A</v>
      </c>
      <c r="E2053" s="32" t="e">
        <f>Basic!#REF!</f>
        <v>#REF!</v>
      </c>
      <c r="F2053" s="40"/>
      <c r="G2053" s="80">
        <f>IFERROR(VLOOKUP(A2053,HistData!Y:Z,2,FALSE)/100,G2052)</f>
        <v>0.19510000000000002</v>
      </c>
      <c r="H2053" s="80" t="str">
        <f>_xll.BDH($B$1,"IVOL_MONEYNESS",A2053,A2053,"IVOL_MATURITY=MATURITY_1STM","IVOL_MONEYNESS_LEVEL=MONEY_LVL_100_","DTS=H","FACTOR=.01","DAYS=W")</f>
        <v>#N/A Start Date</v>
      </c>
      <c r="I2053" s="81" t="str">
        <f t="shared" si="380"/>
        <v>#N/A Start Date</v>
      </c>
      <c r="J2053" s="34" t="e">
        <f t="shared" si="372"/>
        <v>#REF!</v>
      </c>
      <c r="K2053" s="35" t="e">
        <f t="shared" si="373"/>
        <v>#VALUE!</v>
      </c>
      <c r="L2053" s="35" t="e">
        <f t="shared" si="374"/>
        <v>#REF!</v>
      </c>
      <c r="M2053" s="35" t="e">
        <f t="shared" si="381"/>
        <v>#REF!</v>
      </c>
      <c r="N2053" s="35" t="e">
        <f t="shared" si="382"/>
        <v>#REF!</v>
      </c>
      <c r="O2053" s="36" t="e">
        <f t="shared" si="383"/>
        <v>#REF!</v>
      </c>
      <c r="Q2053" s="37">
        <f t="shared" si="375"/>
        <v>0</v>
      </c>
      <c r="R2053" s="38" t="e">
        <f t="shared" si="376"/>
        <v>#REF!</v>
      </c>
      <c r="S2053" s="39" t="e">
        <f t="shared" si="377"/>
        <v>#REF!</v>
      </c>
    </row>
    <row r="2054" spans="1:19" x14ac:dyDescent="0.25">
      <c r="A2054" s="2"/>
      <c r="C2054">
        <f t="shared" si="378"/>
        <v>0</v>
      </c>
      <c r="D2054" s="32" t="e">
        <f t="shared" si="379"/>
        <v>#N/A</v>
      </c>
      <c r="E2054" s="32" t="e">
        <f>Basic!#REF!</f>
        <v>#REF!</v>
      </c>
      <c r="F2054" s="40"/>
      <c r="G2054" s="80">
        <f>IFERROR(VLOOKUP(A2054,HistData!Y:Z,2,FALSE)/100,G2053)</f>
        <v>0.19510000000000002</v>
      </c>
      <c r="H2054" s="80" t="str">
        <f>_xll.BDH($B$1,"IVOL_MONEYNESS",A2054,A2054,"IVOL_MATURITY=MATURITY_1STM","IVOL_MONEYNESS_LEVEL=MONEY_LVL_100_","DTS=H","FACTOR=.01","DAYS=W")</f>
        <v>#N/A Start Date</v>
      </c>
      <c r="I2054" s="81" t="str">
        <f t="shared" si="380"/>
        <v>#N/A Start Date</v>
      </c>
      <c r="J2054" s="34" t="e">
        <f t="shared" ref="J2054:J2117" si="384">++E2054*EXP(-F2054*(D2054/365))</f>
        <v>#REF!</v>
      </c>
      <c r="K2054" s="35" t="e">
        <f t="shared" ref="K2054:K2117" si="385">+I2054*(D2054/365)^0.5</f>
        <v>#VALUE!</v>
      </c>
      <c r="L2054" s="35" t="e">
        <f t="shared" ref="L2054:L2117" si="386">++(LN(B2054/E2054)+(F2054+I2054*I2054/2)*(D2054/365))/(I2054*(D2054/365)^0.5)</f>
        <v>#REF!</v>
      </c>
      <c r="M2054" s="35" t="e">
        <f t="shared" si="381"/>
        <v>#REF!</v>
      </c>
      <c r="N2054" s="35" t="e">
        <f t="shared" si="382"/>
        <v>#REF!</v>
      </c>
      <c r="O2054" s="36" t="e">
        <f t="shared" si="383"/>
        <v>#REF!</v>
      </c>
      <c r="Q2054" s="37">
        <f t="shared" ref="Q2054:Q2117" si="387">A2054</f>
        <v>0</v>
      </c>
      <c r="R2054" s="38" t="e">
        <f t="shared" ref="R2054:R2117" si="388">+N2054*B2054-O2054</f>
        <v>#REF!</v>
      </c>
      <c r="S2054" s="39" t="e">
        <f t="shared" ref="S2054:S2117" si="389">+R2054+J2054-B2054</f>
        <v>#REF!</v>
      </c>
    </row>
    <row r="2055" spans="1:19" x14ac:dyDescent="0.25">
      <c r="A2055" s="2"/>
      <c r="C2055">
        <f t="shared" ref="C2055:C2118" si="390">IF(AND(DAY(A2055)&gt;=15,DAY(A2055)&lt;=21,WEEKDAY(A2055)-1=5),1,0)</f>
        <v>0</v>
      </c>
      <c r="D2055" s="32" t="e">
        <f t="shared" ref="D2055:D2118" si="391">MATCH(1,C2056:C2099,0)</f>
        <v>#N/A</v>
      </c>
      <c r="E2055" s="32" t="e">
        <f>Basic!#REF!</f>
        <v>#REF!</v>
      </c>
      <c r="F2055" s="40"/>
      <c r="G2055" s="80">
        <f>IFERROR(VLOOKUP(A2055,HistData!Y:Z,2,FALSE)/100,G2054)</f>
        <v>0.19510000000000002</v>
      </c>
      <c r="H2055" s="80" t="str">
        <f>_xll.BDH($B$1,"IVOL_MONEYNESS",A2055,A2055,"IVOL_MATURITY=MATURITY_1STM","IVOL_MONEYNESS_LEVEL=MONEY_LVL_100_","DTS=H","FACTOR=.01","DAYS=W")</f>
        <v>#N/A Start Date</v>
      </c>
      <c r="I2055" s="81" t="str">
        <f t="shared" ref="I2055:I2118" si="392">H2055</f>
        <v>#N/A Start Date</v>
      </c>
      <c r="J2055" s="34" t="e">
        <f t="shared" si="384"/>
        <v>#REF!</v>
      </c>
      <c r="K2055" s="35" t="e">
        <f t="shared" si="385"/>
        <v>#VALUE!</v>
      </c>
      <c r="L2055" s="35" t="e">
        <f t="shared" si="386"/>
        <v>#REF!</v>
      </c>
      <c r="M2055" s="35" t="e">
        <f t="shared" ref="M2055:M2118" si="393">+L2055-K2055</f>
        <v>#REF!</v>
      </c>
      <c r="N2055" s="35" t="e">
        <f t="shared" ref="N2055:N2118" si="394">NORMDIST(L2055,0,1,TRUE)</f>
        <v>#REF!</v>
      </c>
      <c r="O2055" s="36" t="e">
        <f t="shared" ref="O2055:O2118" si="395">NORMDIST(M2055,0,1,TRUE)*J2055</f>
        <v>#REF!</v>
      </c>
      <c r="Q2055" s="37">
        <f t="shared" si="387"/>
        <v>0</v>
      </c>
      <c r="R2055" s="38" t="e">
        <f t="shared" si="388"/>
        <v>#REF!</v>
      </c>
      <c r="S2055" s="39" t="e">
        <f t="shared" si="389"/>
        <v>#REF!</v>
      </c>
    </row>
    <row r="2056" spans="1:19" x14ac:dyDescent="0.25">
      <c r="A2056" s="2"/>
      <c r="C2056">
        <f t="shared" si="390"/>
        <v>0</v>
      </c>
      <c r="D2056" s="32" t="e">
        <f t="shared" si="391"/>
        <v>#N/A</v>
      </c>
      <c r="E2056" s="32" t="e">
        <f>Basic!#REF!</f>
        <v>#REF!</v>
      </c>
      <c r="F2056" s="40"/>
      <c r="G2056" s="80">
        <f>IFERROR(VLOOKUP(A2056,HistData!Y:Z,2,FALSE)/100,G2055)</f>
        <v>0.19510000000000002</v>
      </c>
      <c r="H2056" s="80" t="str">
        <f>_xll.BDH($B$1,"IVOL_MONEYNESS",A2056,A2056,"IVOL_MATURITY=MATURITY_1STM","IVOL_MONEYNESS_LEVEL=MONEY_LVL_100_","DTS=H","FACTOR=.01","DAYS=W")</f>
        <v>#N/A Start Date</v>
      </c>
      <c r="I2056" s="81" t="str">
        <f t="shared" si="392"/>
        <v>#N/A Start Date</v>
      </c>
      <c r="J2056" s="34" t="e">
        <f t="shared" si="384"/>
        <v>#REF!</v>
      </c>
      <c r="K2056" s="35" t="e">
        <f t="shared" si="385"/>
        <v>#VALUE!</v>
      </c>
      <c r="L2056" s="35" t="e">
        <f t="shared" si="386"/>
        <v>#REF!</v>
      </c>
      <c r="M2056" s="35" t="e">
        <f t="shared" si="393"/>
        <v>#REF!</v>
      </c>
      <c r="N2056" s="35" t="e">
        <f t="shared" si="394"/>
        <v>#REF!</v>
      </c>
      <c r="O2056" s="36" t="e">
        <f t="shared" si="395"/>
        <v>#REF!</v>
      </c>
      <c r="Q2056" s="37">
        <f t="shared" si="387"/>
        <v>0</v>
      </c>
      <c r="R2056" s="38" t="e">
        <f t="shared" si="388"/>
        <v>#REF!</v>
      </c>
      <c r="S2056" s="39" t="e">
        <f t="shared" si="389"/>
        <v>#REF!</v>
      </c>
    </row>
    <row r="2057" spans="1:19" x14ac:dyDescent="0.25">
      <c r="A2057" s="2"/>
      <c r="C2057">
        <f t="shared" si="390"/>
        <v>0</v>
      </c>
      <c r="D2057" s="32" t="e">
        <f t="shared" si="391"/>
        <v>#N/A</v>
      </c>
      <c r="E2057" s="32" t="e">
        <f>Basic!#REF!</f>
        <v>#REF!</v>
      </c>
      <c r="F2057" s="40"/>
      <c r="G2057" s="80">
        <f>IFERROR(VLOOKUP(A2057,HistData!Y:Z,2,FALSE)/100,G2056)</f>
        <v>0.19510000000000002</v>
      </c>
      <c r="H2057" s="80" t="str">
        <f>_xll.BDH($B$1,"IVOL_MONEYNESS",A2057,A2057,"IVOL_MATURITY=MATURITY_1STM","IVOL_MONEYNESS_LEVEL=MONEY_LVL_100_","DTS=H","FACTOR=.01","DAYS=W")</f>
        <v>#N/A Start Date</v>
      </c>
      <c r="I2057" s="81" t="str">
        <f t="shared" si="392"/>
        <v>#N/A Start Date</v>
      </c>
      <c r="J2057" s="34" t="e">
        <f t="shared" si="384"/>
        <v>#REF!</v>
      </c>
      <c r="K2057" s="35" t="e">
        <f t="shared" si="385"/>
        <v>#VALUE!</v>
      </c>
      <c r="L2057" s="35" t="e">
        <f t="shared" si="386"/>
        <v>#REF!</v>
      </c>
      <c r="M2057" s="35" t="e">
        <f t="shared" si="393"/>
        <v>#REF!</v>
      </c>
      <c r="N2057" s="35" t="e">
        <f t="shared" si="394"/>
        <v>#REF!</v>
      </c>
      <c r="O2057" s="36" t="e">
        <f t="shared" si="395"/>
        <v>#REF!</v>
      </c>
      <c r="Q2057" s="37">
        <f t="shared" si="387"/>
        <v>0</v>
      </c>
      <c r="R2057" s="38" t="e">
        <f t="shared" si="388"/>
        <v>#REF!</v>
      </c>
      <c r="S2057" s="39" t="e">
        <f t="shared" si="389"/>
        <v>#REF!</v>
      </c>
    </row>
    <row r="2058" spans="1:19" x14ac:dyDescent="0.25">
      <c r="A2058" s="2"/>
      <c r="C2058">
        <f t="shared" si="390"/>
        <v>0</v>
      </c>
      <c r="D2058" s="32" t="e">
        <f t="shared" si="391"/>
        <v>#N/A</v>
      </c>
      <c r="E2058" s="32" t="e">
        <f>Basic!#REF!</f>
        <v>#REF!</v>
      </c>
      <c r="F2058" s="40"/>
      <c r="G2058" s="80">
        <f>IFERROR(VLOOKUP(A2058,HistData!Y:Z,2,FALSE)/100,G2057)</f>
        <v>0.19510000000000002</v>
      </c>
      <c r="H2058" s="80" t="str">
        <f>_xll.BDH($B$1,"IVOL_MONEYNESS",A2058,A2058,"IVOL_MATURITY=MATURITY_1STM","IVOL_MONEYNESS_LEVEL=MONEY_LVL_100_","DTS=H","FACTOR=.01","DAYS=W")</f>
        <v>#N/A Start Date</v>
      </c>
      <c r="I2058" s="81" t="str">
        <f t="shared" si="392"/>
        <v>#N/A Start Date</v>
      </c>
      <c r="J2058" s="34" t="e">
        <f t="shared" si="384"/>
        <v>#REF!</v>
      </c>
      <c r="K2058" s="35" t="e">
        <f t="shared" si="385"/>
        <v>#VALUE!</v>
      </c>
      <c r="L2058" s="35" t="e">
        <f t="shared" si="386"/>
        <v>#REF!</v>
      </c>
      <c r="M2058" s="35" t="e">
        <f t="shared" si="393"/>
        <v>#REF!</v>
      </c>
      <c r="N2058" s="35" t="e">
        <f t="shared" si="394"/>
        <v>#REF!</v>
      </c>
      <c r="O2058" s="36" t="e">
        <f t="shared" si="395"/>
        <v>#REF!</v>
      </c>
      <c r="Q2058" s="37">
        <f t="shared" si="387"/>
        <v>0</v>
      </c>
      <c r="R2058" s="38" t="e">
        <f t="shared" si="388"/>
        <v>#REF!</v>
      </c>
      <c r="S2058" s="39" t="e">
        <f t="shared" si="389"/>
        <v>#REF!</v>
      </c>
    </row>
    <row r="2059" spans="1:19" x14ac:dyDescent="0.25">
      <c r="A2059" s="2"/>
      <c r="C2059">
        <f t="shared" si="390"/>
        <v>0</v>
      </c>
      <c r="D2059" s="32" t="e">
        <f t="shared" si="391"/>
        <v>#N/A</v>
      </c>
      <c r="E2059" s="32" t="e">
        <f>Basic!#REF!</f>
        <v>#REF!</v>
      </c>
      <c r="F2059" s="40"/>
      <c r="G2059" s="80">
        <f>IFERROR(VLOOKUP(A2059,HistData!Y:Z,2,FALSE)/100,G2058)</f>
        <v>0.19510000000000002</v>
      </c>
      <c r="H2059" s="80" t="str">
        <f>_xll.BDH($B$1,"IVOL_MONEYNESS",A2059,A2059,"IVOL_MATURITY=MATURITY_1STM","IVOL_MONEYNESS_LEVEL=MONEY_LVL_100_","DTS=H","FACTOR=.01","DAYS=W")</f>
        <v>#N/A Start Date</v>
      </c>
      <c r="I2059" s="81" t="str">
        <f t="shared" si="392"/>
        <v>#N/A Start Date</v>
      </c>
      <c r="J2059" s="34" t="e">
        <f t="shared" si="384"/>
        <v>#REF!</v>
      </c>
      <c r="K2059" s="35" t="e">
        <f t="shared" si="385"/>
        <v>#VALUE!</v>
      </c>
      <c r="L2059" s="35" t="e">
        <f t="shared" si="386"/>
        <v>#REF!</v>
      </c>
      <c r="M2059" s="35" t="e">
        <f t="shared" si="393"/>
        <v>#REF!</v>
      </c>
      <c r="N2059" s="35" t="e">
        <f t="shared" si="394"/>
        <v>#REF!</v>
      </c>
      <c r="O2059" s="36" t="e">
        <f t="shared" si="395"/>
        <v>#REF!</v>
      </c>
      <c r="Q2059" s="37">
        <f t="shared" si="387"/>
        <v>0</v>
      </c>
      <c r="R2059" s="38" t="e">
        <f t="shared" si="388"/>
        <v>#REF!</v>
      </c>
      <c r="S2059" s="39" t="e">
        <f t="shared" si="389"/>
        <v>#REF!</v>
      </c>
    </row>
    <row r="2060" spans="1:19" x14ac:dyDescent="0.25">
      <c r="A2060" s="2"/>
      <c r="C2060">
        <f t="shared" si="390"/>
        <v>0</v>
      </c>
      <c r="D2060" s="32" t="e">
        <f t="shared" si="391"/>
        <v>#N/A</v>
      </c>
      <c r="E2060" s="32" t="e">
        <f>Basic!#REF!</f>
        <v>#REF!</v>
      </c>
      <c r="F2060" s="40"/>
      <c r="G2060" s="80">
        <f>IFERROR(VLOOKUP(A2060,HistData!Y:Z,2,FALSE)/100,G2059)</f>
        <v>0.19510000000000002</v>
      </c>
      <c r="H2060" s="80" t="str">
        <f>_xll.BDH($B$1,"IVOL_MONEYNESS",A2060,A2060,"IVOL_MATURITY=MATURITY_1STM","IVOL_MONEYNESS_LEVEL=MONEY_LVL_100_","DTS=H","FACTOR=.01","DAYS=W")</f>
        <v>#N/A Start Date</v>
      </c>
      <c r="I2060" s="81" t="str">
        <f t="shared" si="392"/>
        <v>#N/A Start Date</v>
      </c>
      <c r="J2060" s="34" t="e">
        <f t="shared" si="384"/>
        <v>#REF!</v>
      </c>
      <c r="K2060" s="35" t="e">
        <f t="shared" si="385"/>
        <v>#VALUE!</v>
      </c>
      <c r="L2060" s="35" t="e">
        <f t="shared" si="386"/>
        <v>#REF!</v>
      </c>
      <c r="M2060" s="35" t="e">
        <f t="shared" si="393"/>
        <v>#REF!</v>
      </c>
      <c r="N2060" s="35" t="e">
        <f t="shared" si="394"/>
        <v>#REF!</v>
      </c>
      <c r="O2060" s="36" t="e">
        <f t="shared" si="395"/>
        <v>#REF!</v>
      </c>
      <c r="Q2060" s="37">
        <f t="shared" si="387"/>
        <v>0</v>
      </c>
      <c r="R2060" s="38" t="e">
        <f t="shared" si="388"/>
        <v>#REF!</v>
      </c>
      <c r="S2060" s="39" t="e">
        <f t="shared" si="389"/>
        <v>#REF!</v>
      </c>
    </row>
    <row r="2061" spans="1:19" x14ac:dyDescent="0.25">
      <c r="A2061" s="2"/>
      <c r="C2061">
        <f t="shared" si="390"/>
        <v>0</v>
      </c>
      <c r="D2061" s="32" t="e">
        <f t="shared" si="391"/>
        <v>#N/A</v>
      </c>
      <c r="E2061" s="32" t="e">
        <f>Basic!#REF!</f>
        <v>#REF!</v>
      </c>
      <c r="F2061" s="40"/>
      <c r="G2061" s="80">
        <f>IFERROR(VLOOKUP(A2061,HistData!Y:Z,2,FALSE)/100,G2060)</f>
        <v>0.19510000000000002</v>
      </c>
      <c r="H2061" s="80" t="str">
        <f>_xll.BDH($B$1,"IVOL_MONEYNESS",A2061,A2061,"IVOL_MATURITY=MATURITY_1STM","IVOL_MONEYNESS_LEVEL=MONEY_LVL_100_","DTS=H","FACTOR=.01","DAYS=W")</f>
        <v>#N/A Start Date</v>
      </c>
      <c r="I2061" s="81" t="str">
        <f t="shared" si="392"/>
        <v>#N/A Start Date</v>
      </c>
      <c r="J2061" s="34" t="e">
        <f t="shared" si="384"/>
        <v>#REF!</v>
      </c>
      <c r="K2061" s="35" t="e">
        <f t="shared" si="385"/>
        <v>#VALUE!</v>
      </c>
      <c r="L2061" s="35" t="e">
        <f t="shared" si="386"/>
        <v>#REF!</v>
      </c>
      <c r="M2061" s="35" t="e">
        <f t="shared" si="393"/>
        <v>#REF!</v>
      </c>
      <c r="N2061" s="35" t="e">
        <f t="shared" si="394"/>
        <v>#REF!</v>
      </c>
      <c r="O2061" s="36" t="e">
        <f t="shared" si="395"/>
        <v>#REF!</v>
      </c>
      <c r="Q2061" s="37">
        <f t="shared" si="387"/>
        <v>0</v>
      </c>
      <c r="R2061" s="38" t="e">
        <f t="shared" si="388"/>
        <v>#REF!</v>
      </c>
      <c r="S2061" s="39" t="e">
        <f t="shared" si="389"/>
        <v>#REF!</v>
      </c>
    </row>
    <row r="2062" spans="1:19" x14ac:dyDescent="0.25">
      <c r="A2062" s="2"/>
      <c r="C2062">
        <f t="shared" si="390"/>
        <v>0</v>
      </c>
      <c r="D2062" s="32" t="e">
        <f t="shared" si="391"/>
        <v>#N/A</v>
      </c>
      <c r="E2062" s="32" t="e">
        <f>Basic!#REF!</f>
        <v>#REF!</v>
      </c>
      <c r="F2062" s="40"/>
      <c r="G2062" s="80">
        <f>IFERROR(VLOOKUP(A2062,HistData!Y:Z,2,FALSE)/100,G2061)</f>
        <v>0.19510000000000002</v>
      </c>
      <c r="H2062" s="80" t="str">
        <f>_xll.BDH($B$1,"IVOL_MONEYNESS",A2062,A2062,"IVOL_MATURITY=MATURITY_1STM","IVOL_MONEYNESS_LEVEL=MONEY_LVL_100_","DTS=H","FACTOR=.01","DAYS=W")</f>
        <v>#N/A Start Date</v>
      </c>
      <c r="I2062" s="81" t="str">
        <f t="shared" si="392"/>
        <v>#N/A Start Date</v>
      </c>
      <c r="J2062" s="34" t="e">
        <f t="shared" si="384"/>
        <v>#REF!</v>
      </c>
      <c r="K2062" s="35" t="e">
        <f t="shared" si="385"/>
        <v>#VALUE!</v>
      </c>
      <c r="L2062" s="35" t="e">
        <f t="shared" si="386"/>
        <v>#REF!</v>
      </c>
      <c r="M2062" s="35" t="e">
        <f t="shared" si="393"/>
        <v>#REF!</v>
      </c>
      <c r="N2062" s="35" t="e">
        <f t="shared" si="394"/>
        <v>#REF!</v>
      </c>
      <c r="O2062" s="36" t="e">
        <f t="shared" si="395"/>
        <v>#REF!</v>
      </c>
      <c r="Q2062" s="37">
        <f t="shared" si="387"/>
        <v>0</v>
      </c>
      <c r="R2062" s="38" t="e">
        <f t="shared" si="388"/>
        <v>#REF!</v>
      </c>
      <c r="S2062" s="39" t="e">
        <f t="shared" si="389"/>
        <v>#REF!</v>
      </c>
    </row>
    <row r="2063" spans="1:19" x14ac:dyDescent="0.25">
      <c r="A2063" s="2"/>
      <c r="C2063">
        <f t="shared" si="390"/>
        <v>0</v>
      </c>
      <c r="D2063" s="32" t="e">
        <f t="shared" si="391"/>
        <v>#N/A</v>
      </c>
      <c r="E2063" s="32" t="e">
        <f>Basic!#REF!</f>
        <v>#REF!</v>
      </c>
      <c r="F2063" s="40"/>
      <c r="G2063" s="80">
        <f>IFERROR(VLOOKUP(A2063,HistData!Y:Z,2,FALSE)/100,G2062)</f>
        <v>0.19510000000000002</v>
      </c>
      <c r="H2063" s="80" t="str">
        <f>_xll.BDH($B$1,"IVOL_MONEYNESS",A2063,A2063,"IVOL_MATURITY=MATURITY_1STM","IVOL_MONEYNESS_LEVEL=MONEY_LVL_100_","DTS=H","FACTOR=.01","DAYS=W")</f>
        <v>#N/A Start Date</v>
      </c>
      <c r="I2063" s="81" t="str">
        <f t="shared" si="392"/>
        <v>#N/A Start Date</v>
      </c>
      <c r="J2063" s="34" t="e">
        <f t="shared" si="384"/>
        <v>#REF!</v>
      </c>
      <c r="K2063" s="35" t="e">
        <f t="shared" si="385"/>
        <v>#VALUE!</v>
      </c>
      <c r="L2063" s="35" t="e">
        <f t="shared" si="386"/>
        <v>#REF!</v>
      </c>
      <c r="M2063" s="35" t="e">
        <f t="shared" si="393"/>
        <v>#REF!</v>
      </c>
      <c r="N2063" s="35" t="e">
        <f t="shared" si="394"/>
        <v>#REF!</v>
      </c>
      <c r="O2063" s="36" t="e">
        <f t="shared" si="395"/>
        <v>#REF!</v>
      </c>
      <c r="Q2063" s="37">
        <f t="shared" si="387"/>
        <v>0</v>
      </c>
      <c r="R2063" s="38" t="e">
        <f t="shared" si="388"/>
        <v>#REF!</v>
      </c>
      <c r="S2063" s="39" t="e">
        <f t="shared" si="389"/>
        <v>#REF!</v>
      </c>
    </row>
    <row r="2064" spans="1:19" x14ac:dyDescent="0.25">
      <c r="A2064" s="2"/>
      <c r="C2064">
        <f t="shared" si="390"/>
        <v>0</v>
      </c>
      <c r="D2064" s="32" t="e">
        <f t="shared" si="391"/>
        <v>#N/A</v>
      </c>
      <c r="E2064" s="32" t="e">
        <f>Basic!#REF!</f>
        <v>#REF!</v>
      </c>
      <c r="F2064" s="40"/>
      <c r="G2064" s="80">
        <f>IFERROR(VLOOKUP(A2064,HistData!Y:Z,2,FALSE)/100,G2063)</f>
        <v>0.19510000000000002</v>
      </c>
      <c r="H2064" s="80" t="str">
        <f>_xll.BDH($B$1,"IVOL_MONEYNESS",A2064,A2064,"IVOL_MATURITY=MATURITY_1STM","IVOL_MONEYNESS_LEVEL=MONEY_LVL_100_","DTS=H","FACTOR=.01","DAYS=W")</f>
        <v>#N/A Start Date</v>
      </c>
      <c r="I2064" s="81" t="str">
        <f t="shared" si="392"/>
        <v>#N/A Start Date</v>
      </c>
      <c r="J2064" s="34" t="e">
        <f t="shared" si="384"/>
        <v>#REF!</v>
      </c>
      <c r="K2064" s="35" t="e">
        <f t="shared" si="385"/>
        <v>#VALUE!</v>
      </c>
      <c r="L2064" s="35" t="e">
        <f t="shared" si="386"/>
        <v>#REF!</v>
      </c>
      <c r="M2064" s="35" t="e">
        <f t="shared" si="393"/>
        <v>#REF!</v>
      </c>
      <c r="N2064" s="35" t="e">
        <f t="shared" si="394"/>
        <v>#REF!</v>
      </c>
      <c r="O2064" s="36" t="e">
        <f t="shared" si="395"/>
        <v>#REF!</v>
      </c>
      <c r="Q2064" s="37">
        <f t="shared" si="387"/>
        <v>0</v>
      </c>
      <c r="R2064" s="38" t="e">
        <f t="shared" si="388"/>
        <v>#REF!</v>
      </c>
      <c r="S2064" s="39" t="e">
        <f t="shared" si="389"/>
        <v>#REF!</v>
      </c>
    </row>
    <row r="2065" spans="1:19" x14ac:dyDescent="0.25">
      <c r="A2065" s="2"/>
      <c r="C2065">
        <f t="shared" si="390"/>
        <v>0</v>
      </c>
      <c r="D2065" s="32" t="e">
        <f t="shared" si="391"/>
        <v>#N/A</v>
      </c>
      <c r="E2065" s="32" t="e">
        <f>Basic!#REF!</f>
        <v>#REF!</v>
      </c>
      <c r="F2065" s="40"/>
      <c r="G2065" s="80">
        <f>IFERROR(VLOOKUP(A2065,HistData!Y:Z,2,FALSE)/100,G2064)</f>
        <v>0.19510000000000002</v>
      </c>
      <c r="H2065" s="80" t="str">
        <f>_xll.BDH($B$1,"IVOL_MONEYNESS",A2065,A2065,"IVOL_MATURITY=MATURITY_1STM","IVOL_MONEYNESS_LEVEL=MONEY_LVL_100_","DTS=H","FACTOR=.01","DAYS=W")</f>
        <v>#N/A Start Date</v>
      </c>
      <c r="I2065" s="81" t="str">
        <f t="shared" si="392"/>
        <v>#N/A Start Date</v>
      </c>
      <c r="J2065" s="34" t="e">
        <f t="shared" si="384"/>
        <v>#REF!</v>
      </c>
      <c r="K2065" s="35" t="e">
        <f t="shared" si="385"/>
        <v>#VALUE!</v>
      </c>
      <c r="L2065" s="35" t="e">
        <f t="shared" si="386"/>
        <v>#REF!</v>
      </c>
      <c r="M2065" s="35" t="e">
        <f t="shared" si="393"/>
        <v>#REF!</v>
      </c>
      <c r="N2065" s="35" t="e">
        <f t="shared" si="394"/>
        <v>#REF!</v>
      </c>
      <c r="O2065" s="36" t="e">
        <f t="shared" si="395"/>
        <v>#REF!</v>
      </c>
      <c r="Q2065" s="37">
        <f t="shared" si="387"/>
        <v>0</v>
      </c>
      <c r="R2065" s="38" t="e">
        <f t="shared" si="388"/>
        <v>#REF!</v>
      </c>
      <c r="S2065" s="39" t="e">
        <f t="shared" si="389"/>
        <v>#REF!</v>
      </c>
    </row>
    <row r="2066" spans="1:19" x14ac:dyDescent="0.25">
      <c r="A2066" s="2"/>
      <c r="C2066">
        <f t="shared" si="390"/>
        <v>0</v>
      </c>
      <c r="D2066" s="32" t="e">
        <f t="shared" si="391"/>
        <v>#N/A</v>
      </c>
      <c r="E2066" s="32" t="e">
        <f>Basic!#REF!</f>
        <v>#REF!</v>
      </c>
      <c r="F2066" s="40"/>
      <c r="G2066" s="80">
        <f>IFERROR(VLOOKUP(A2066,HistData!Y:Z,2,FALSE)/100,G2065)</f>
        <v>0.19510000000000002</v>
      </c>
      <c r="H2066" s="80" t="str">
        <f>_xll.BDH($B$1,"IVOL_MONEYNESS",A2066,A2066,"IVOL_MATURITY=MATURITY_1STM","IVOL_MONEYNESS_LEVEL=MONEY_LVL_100_","DTS=H","FACTOR=.01","DAYS=W")</f>
        <v>#N/A Start Date</v>
      </c>
      <c r="I2066" s="81" t="str">
        <f t="shared" si="392"/>
        <v>#N/A Start Date</v>
      </c>
      <c r="J2066" s="34" t="e">
        <f t="shared" si="384"/>
        <v>#REF!</v>
      </c>
      <c r="K2066" s="35" t="e">
        <f t="shared" si="385"/>
        <v>#VALUE!</v>
      </c>
      <c r="L2066" s="35" t="e">
        <f t="shared" si="386"/>
        <v>#REF!</v>
      </c>
      <c r="M2066" s="35" t="e">
        <f t="shared" si="393"/>
        <v>#REF!</v>
      </c>
      <c r="N2066" s="35" t="e">
        <f t="shared" si="394"/>
        <v>#REF!</v>
      </c>
      <c r="O2066" s="36" t="e">
        <f t="shared" si="395"/>
        <v>#REF!</v>
      </c>
      <c r="Q2066" s="37">
        <f t="shared" si="387"/>
        <v>0</v>
      </c>
      <c r="R2066" s="38" t="e">
        <f t="shared" si="388"/>
        <v>#REF!</v>
      </c>
      <c r="S2066" s="39" t="e">
        <f t="shared" si="389"/>
        <v>#REF!</v>
      </c>
    </row>
    <row r="2067" spans="1:19" x14ac:dyDescent="0.25">
      <c r="A2067" s="2"/>
      <c r="C2067">
        <f t="shared" si="390"/>
        <v>0</v>
      </c>
      <c r="D2067" s="32" t="e">
        <f t="shared" si="391"/>
        <v>#N/A</v>
      </c>
      <c r="E2067" s="32" t="e">
        <f>Basic!#REF!</f>
        <v>#REF!</v>
      </c>
      <c r="F2067" s="40"/>
      <c r="G2067" s="80">
        <f>IFERROR(VLOOKUP(A2067,HistData!Y:Z,2,FALSE)/100,G2066)</f>
        <v>0.19510000000000002</v>
      </c>
      <c r="H2067" s="80" t="str">
        <f>_xll.BDH($B$1,"IVOL_MONEYNESS",A2067,A2067,"IVOL_MATURITY=MATURITY_1STM","IVOL_MONEYNESS_LEVEL=MONEY_LVL_100_","DTS=H","FACTOR=.01","DAYS=W")</f>
        <v>#N/A Start Date</v>
      </c>
      <c r="I2067" s="81" t="str">
        <f t="shared" si="392"/>
        <v>#N/A Start Date</v>
      </c>
      <c r="J2067" s="34" t="e">
        <f t="shared" si="384"/>
        <v>#REF!</v>
      </c>
      <c r="K2067" s="35" t="e">
        <f t="shared" si="385"/>
        <v>#VALUE!</v>
      </c>
      <c r="L2067" s="35" t="e">
        <f t="shared" si="386"/>
        <v>#REF!</v>
      </c>
      <c r="M2067" s="35" t="e">
        <f t="shared" si="393"/>
        <v>#REF!</v>
      </c>
      <c r="N2067" s="35" t="e">
        <f t="shared" si="394"/>
        <v>#REF!</v>
      </c>
      <c r="O2067" s="36" t="e">
        <f t="shared" si="395"/>
        <v>#REF!</v>
      </c>
      <c r="Q2067" s="37">
        <f t="shared" si="387"/>
        <v>0</v>
      </c>
      <c r="R2067" s="38" t="e">
        <f t="shared" si="388"/>
        <v>#REF!</v>
      </c>
      <c r="S2067" s="39" t="e">
        <f t="shared" si="389"/>
        <v>#REF!</v>
      </c>
    </row>
    <row r="2068" spans="1:19" x14ac:dyDescent="0.25">
      <c r="A2068" s="2"/>
      <c r="C2068">
        <f t="shared" si="390"/>
        <v>0</v>
      </c>
      <c r="D2068" s="32" t="e">
        <f t="shared" si="391"/>
        <v>#N/A</v>
      </c>
      <c r="E2068" s="32" t="e">
        <f>Basic!#REF!</f>
        <v>#REF!</v>
      </c>
      <c r="F2068" s="40"/>
      <c r="G2068" s="80">
        <f>IFERROR(VLOOKUP(A2068,HistData!Y:Z,2,FALSE)/100,G2067)</f>
        <v>0.19510000000000002</v>
      </c>
      <c r="H2068" s="80" t="str">
        <f>_xll.BDH($B$1,"IVOL_MONEYNESS",A2068,A2068,"IVOL_MATURITY=MATURITY_1STM","IVOL_MONEYNESS_LEVEL=MONEY_LVL_100_","DTS=H","FACTOR=.01","DAYS=W")</f>
        <v>#N/A Start Date</v>
      </c>
      <c r="I2068" s="81" t="str">
        <f t="shared" si="392"/>
        <v>#N/A Start Date</v>
      </c>
      <c r="J2068" s="34" t="e">
        <f t="shared" si="384"/>
        <v>#REF!</v>
      </c>
      <c r="K2068" s="35" t="e">
        <f t="shared" si="385"/>
        <v>#VALUE!</v>
      </c>
      <c r="L2068" s="35" t="e">
        <f t="shared" si="386"/>
        <v>#REF!</v>
      </c>
      <c r="M2068" s="35" t="e">
        <f t="shared" si="393"/>
        <v>#REF!</v>
      </c>
      <c r="N2068" s="35" t="e">
        <f t="shared" si="394"/>
        <v>#REF!</v>
      </c>
      <c r="O2068" s="36" t="e">
        <f t="shared" si="395"/>
        <v>#REF!</v>
      </c>
      <c r="Q2068" s="37">
        <f t="shared" si="387"/>
        <v>0</v>
      </c>
      <c r="R2068" s="38" t="e">
        <f t="shared" si="388"/>
        <v>#REF!</v>
      </c>
      <c r="S2068" s="39" t="e">
        <f t="shared" si="389"/>
        <v>#REF!</v>
      </c>
    </row>
    <row r="2069" spans="1:19" x14ac:dyDescent="0.25">
      <c r="A2069" s="2"/>
      <c r="C2069">
        <f t="shared" si="390"/>
        <v>0</v>
      </c>
      <c r="D2069" s="32" t="e">
        <f t="shared" si="391"/>
        <v>#N/A</v>
      </c>
      <c r="E2069" s="32" t="e">
        <f>Basic!#REF!</f>
        <v>#REF!</v>
      </c>
      <c r="F2069" s="40"/>
      <c r="G2069" s="80">
        <f>IFERROR(VLOOKUP(A2069,HistData!Y:Z,2,FALSE)/100,G2068)</f>
        <v>0.19510000000000002</v>
      </c>
      <c r="H2069" s="80" t="str">
        <f>_xll.BDH($B$1,"IVOL_MONEYNESS",A2069,A2069,"IVOL_MATURITY=MATURITY_1STM","IVOL_MONEYNESS_LEVEL=MONEY_LVL_100_","DTS=H","FACTOR=.01","DAYS=W")</f>
        <v>#N/A Start Date</v>
      </c>
      <c r="I2069" s="81" t="str">
        <f t="shared" si="392"/>
        <v>#N/A Start Date</v>
      </c>
      <c r="J2069" s="34" t="e">
        <f t="shared" si="384"/>
        <v>#REF!</v>
      </c>
      <c r="K2069" s="35" t="e">
        <f t="shared" si="385"/>
        <v>#VALUE!</v>
      </c>
      <c r="L2069" s="35" t="e">
        <f t="shared" si="386"/>
        <v>#REF!</v>
      </c>
      <c r="M2069" s="35" t="e">
        <f t="shared" si="393"/>
        <v>#REF!</v>
      </c>
      <c r="N2069" s="35" t="e">
        <f t="shared" si="394"/>
        <v>#REF!</v>
      </c>
      <c r="O2069" s="36" t="e">
        <f t="shared" si="395"/>
        <v>#REF!</v>
      </c>
      <c r="Q2069" s="37">
        <f t="shared" si="387"/>
        <v>0</v>
      </c>
      <c r="R2069" s="38" t="e">
        <f t="shared" si="388"/>
        <v>#REF!</v>
      </c>
      <c r="S2069" s="39" t="e">
        <f t="shared" si="389"/>
        <v>#REF!</v>
      </c>
    </row>
    <row r="2070" spans="1:19" x14ac:dyDescent="0.25">
      <c r="A2070" s="2"/>
      <c r="C2070">
        <f t="shared" si="390"/>
        <v>0</v>
      </c>
      <c r="D2070" s="32" t="e">
        <f t="shared" si="391"/>
        <v>#N/A</v>
      </c>
      <c r="E2070" s="32" t="e">
        <f>Basic!#REF!</f>
        <v>#REF!</v>
      </c>
      <c r="F2070" s="40"/>
      <c r="G2070" s="80">
        <f>IFERROR(VLOOKUP(A2070,HistData!Y:Z,2,FALSE)/100,G2069)</f>
        <v>0.19510000000000002</v>
      </c>
      <c r="H2070" s="80" t="str">
        <f>_xll.BDH($B$1,"IVOL_MONEYNESS",A2070,A2070,"IVOL_MATURITY=MATURITY_1STM","IVOL_MONEYNESS_LEVEL=MONEY_LVL_100_","DTS=H","FACTOR=.01","DAYS=W")</f>
        <v>#N/A Start Date</v>
      </c>
      <c r="I2070" s="81" t="str">
        <f t="shared" si="392"/>
        <v>#N/A Start Date</v>
      </c>
      <c r="J2070" s="34" t="e">
        <f t="shared" si="384"/>
        <v>#REF!</v>
      </c>
      <c r="K2070" s="35" t="e">
        <f t="shared" si="385"/>
        <v>#VALUE!</v>
      </c>
      <c r="L2070" s="35" t="e">
        <f t="shared" si="386"/>
        <v>#REF!</v>
      </c>
      <c r="M2070" s="35" t="e">
        <f t="shared" si="393"/>
        <v>#REF!</v>
      </c>
      <c r="N2070" s="35" t="e">
        <f t="shared" si="394"/>
        <v>#REF!</v>
      </c>
      <c r="O2070" s="36" t="e">
        <f t="shared" si="395"/>
        <v>#REF!</v>
      </c>
      <c r="Q2070" s="37">
        <f t="shared" si="387"/>
        <v>0</v>
      </c>
      <c r="R2070" s="38" t="e">
        <f t="shared" si="388"/>
        <v>#REF!</v>
      </c>
      <c r="S2070" s="39" t="e">
        <f t="shared" si="389"/>
        <v>#REF!</v>
      </c>
    </row>
    <row r="2071" spans="1:19" x14ac:dyDescent="0.25">
      <c r="A2071" s="2"/>
      <c r="C2071">
        <f t="shared" si="390"/>
        <v>0</v>
      </c>
      <c r="D2071" s="32" t="e">
        <f t="shared" si="391"/>
        <v>#N/A</v>
      </c>
      <c r="E2071" s="32" t="e">
        <f>Basic!#REF!</f>
        <v>#REF!</v>
      </c>
      <c r="F2071" s="40"/>
      <c r="G2071" s="80">
        <f>IFERROR(VLOOKUP(A2071,HistData!Y:Z,2,FALSE)/100,G2070)</f>
        <v>0.19510000000000002</v>
      </c>
      <c r="H2071" s="80" t="str">
        <f>_xll.BDH($B$1,"IVOL_MONEYNESS",A2071,A2071,"IVOL_MATURITY=MATURITY_1STM","IVOL_MONEYNESS_LEVEL=MONEY_LVL_100_","DTS=H","FACTOR=.01","DAYS=W")</f>
        <v>#N/A Start Date</v>
      </c>
      <c r="I2071" s="81" t="str">
        <f t="shared" si="392"/>
        <v>#N/A Start Date</v>
      </c>
      <c r="J2071" s="34" t="e">
        <f t="shared" si="384"/>
        <v>#REF!</v>
      </c>
      <c r="K2071" s="35" t="e">
        <f t="shared" si="385"/>
        <v>#VALUE!</v>
      </c>
      <c r="L2071" s="35" t="e">
        <f t="shared" si="386"/>
        <v>#REF!</v>
      </c>
      <c r="M2071" s="35" t="e">
        <f t="shared" si="393"/>
        <v>#REF!</v>
      </c>
      <c r="N2071" s="35" t="e">
        <f t="shared" si="394"/>
        <v>#REF!</v>
      </c>
      <c r="O2071" s="36" t="e">
        <f t="shared" si="395"/>
        <v>#REF!</v>
      </c>
      <c r="Q2071" s="37">
        <f t="shared" si="387"/>
        <v>0</v>
      </c>
      <c r="R2071" s="38" t="e">
        <f t="shared" si="388"/>
        <v>#REF!</v>
      </c>
      <c r="S2071" s="39" t="e">
        <f t="shared" si="389"/>
        <v>#REF!</v>
      </c>
    </row>
    <row r="2072" spans="1:19" x14ac:dyDescent="0.25">
      <c r="A2072" s="2"/>
      <c r="C2072">
        <f t="shared" si="390"/>
        <v>0</v>
      </c>
      <c r="D2072" s="32" t="e">
        <f t="shared" si="391"/>
        <v>#N/A</v>
      </c>
      <c r="E2072" s="32" t="e">
        <f>Basic!#REF!</f>
        <v>#REF!</v>
      </c>
      <c r="F2072" s="40"/>
      <c r="G2072" s="80">
        <f>IFERROR(VLOOKUP(A2072,HistData!Y:Z,2,FALSE)/100,G2071)</f>
        <v>0.19510000000000002</v>
      </c>
      <c r="H2072" s="80" t="str">
        <f>_xll.BDH($B$1,"IVOL_MONEYNESS",A2072,A2072,"IVOL_MATURITY=MATURITY_1STM","IVOL_MONEYNESS_LEVEL=MONEY_LVL_100_","DTS=H","FACTOR=.01","DAYS=W")</f>
        <v>#N/A Start Date</v>
      </c>
      <c r="I2072" s="81" t="str">
        <f t="shared" si="392"/>
        <v>#N/A Start Date</v>
      </c>
      <c r="J2072" s="34" t="e">
        <f t="shared" si="384"/>
        <v>#REF!</v>
      </c>
      <c r="K2072" s="35" t="e">
        <f t="shared" si="385"/>
        <v>#VALUE!</v>
      </c>
      <c r="L2072" s="35" t="e">
        <f t="shared" si="386"/>
        <v>#REF!</v>
      </c>
      <c r="M2072" s="35" t="e">
        <f t="shared" si="393"/>
        <v>#REF!</v>
      </c>
      <c r="N2072" s="35" t="e">
        <f t="shared" si="394"/>
        <v>#REF!</v>
      </c>
      <c r="O2072" s="36" t="e">
        <f t="shared" si="395"/>
        <v>#REF!</v>
      </c>
      <c r="Q2072" s="37">
        <f t="shared" si="387"/>
        <v>0</v>
      </c>
      <c r="R2072" s="38" t="e">
        <f t="shared" si="388"/>
        <v>#REF!</v>
      </c>
      <c r="S2072" s="39" t="e">
        <f t="shared" si="389"/>
        <v>#REF!</v>
      </c>
    </row>
    <row r="2073" spans="1:19" x14ac:dyDescent="0.25">
      <c r="A2073" s="2"/>
      <c r="C2073">
        <f t="shared" si="390"/>
        <v>0</v>
      </c>
      <c r="D2073" s="32" t="e">
        <f t="shared" si="391"/>
        <v>#N/A</v>
      </c>
      <c r="E2073" s="32" t="e">
        <f>Basic!#REF!</f>
        <v>#REF!</v>
      </c>
      <c r="F2073" s="40"/>
      <c r="G2073" s="80">
        <f>IFERROR(VLOOKUP(A2073,HistData!Y:Z,2,FALSE)/100,G2072)</f>
        <v>0.19510000000000002</v>
      </c>
      <c r="H2073" s="80" t="str">
        <f>_xll.BDH($B$1,"IVOL_MONEYNESS",A2073,A2073,"IVOL_MATURITY=MATURITY_1STM","IVOL_MONEYNESS_LEVEL=MONEY_LVL_100_","DTS=H","FACTOR=.01","DAYS=W")</f>
        <v>#N/A Start Date</v>
      </c>
      <c r="I2073" s="81" t="str">
        <f t="shared" si="392"/>
        <v>#N/A Start Date</v>
      </c>
      <c r="J2073" s="34" t="e">
        <f t="shared" si="384"/>
        <v>#REF!</v>
      </c>
      <c r="K2073" s="35" t="e">
        <f t="shared" si="385"/>
        <v>#VALUE!</v>
      </c>
      <c r="L2073" s="35" t="e">
        <f t="shared" si="386"/>
        <v>#REF!</v>
      </c>
      <c r="M2073" s="35" t="e">
        <f t="shared" si="393"/>
        <v>#REF!</v>
      </c>
      <c r="N2073" s="35" t="e">
        <f t="shared" si="394"/>
        <v>#REF!</v>
      </c>
      <c r="O2073" s="36" t="e">
        <f t="shared" si="395"/>
        <v>#REF!</v>
      </c>
      <c r="Q2073" s="37">
        <f t="shared" si="387"/>
        <v>0</v>
      </c>
      <c r="R2073" s="38" t="e">
        <f t="shared" si="388"/>
        <v>#REF!</v>
      </c>
      <c r="S2073" s="39" t="e">
        <f t="shared" si="389"/>
        <v>#REF!</v>
      </c>
    </row>
    <row r="2074" spans="1:19" x14ac:dyDescent="0.25">
      <c r="A2074" s="2"/>
      <c r="C2074">
        <f t="shared" si="390"/>
        <v>0</v>
      </c>
      <c r="D2074" s="32" t="e">
        <f t="shared" si="391"/>
        <v>#N/A</v>
      </c>
      <c r="E2074" s="32" t="e">
        <f>Basic!#REF!</f>
        <v>#REF!</v>
      </c>
      <c r="F2074" s="40"/>
      <c r="G2074" s="80">
        <f>IFERROR(VLOOKUP(A2074,HistData!Y:Z,2,FALSE)/100,G2073)</f>
        <v>0.19510000000000002</v>
      </c>
      <c r="H2074" s="80" t="str">
        <f>_xll.BDH($B$1,"IVOL_MONEYNESS",A2074,A2074,"IVOL_MATURITY=MATURITY_1STM","IVOL_MONEYNESS_LEVEL=MONEY_LVL_100_","DTS=H","FACTOR=.01","DAYS=W")</f>
        <v>#N/A Start Date</v>
      </c>
      <c r="I2074" s="81" t="str">
        <f t="shared" si="392"/>
        <v>#N/A Start Date</v>
      </c>
      <c r="J2074" s="34" t="e">
        <f t="shared" si="384"/>
        <v>#REF!</v>
      </c>
      <c r="K2074" s="35" t="e">
        <f t="shared" si="385"/>
        <v>#VALUE!</v>
      </c>
      <c r="L2074" s="35" t="e">
        <f t="shared" si="386"/>
        <v>#REF!</v>
      </c>
      <c r="M2074" s="35" t="e">
        <f t="shared" si="393"/>
        <v>#REF!</v>
      </c>
      <c r="N2074" s="35" t="e">
        <f t="shared" si="394"/>
        <v>#REF!</v>
      </c>
      <c r="O2074" s="36" t="e">
        <f t="shared" si="395"/>
        <v>#REF!</v>
      </c>
      <c r="Q2074" s="37">
        <f t="shared" si="387"/>
        <v>0</v>
      </c>
      <c r="R2074" s="38" t="e">
        <f t="shared" si="388"/>
        <v>#REF!</v>
      </c>
      <c r="S2074" s="39" t="e">
        <f t="shared" si="389"/>
        <v>#REF!</v>
      </c>
    </row>
    <row r="2075" spans="1:19" x14ac:dyDescent="0.25">
      <c r="A2075" s="2"/>
      <c r="C2075">
        <f t="shared" si="390"/>
        <v>0</v>
      </c>
      <c r="D2075" s="32" t="e">
        <f t="shared" si="391"/>
        <v>#N/A</v>
      </c>
      <c r="E2075" s="32" t="e">
        <f>Basic!#REF!</f>
        <v>#REF!</v>
      </c>
      <c r="F2075" s="40"/>
      <c r="G2075" s="80">
        <f>IFERROR(VLOOKUP(A2075,HistData!Y:Z,2,FALSE)/100,G2074)</f>
        <v>0.19510000000000002</v>
      </c>
      <c r="H2075" s="80" t="str">
        <f>_xll.BDH($B$1,"IVOL_MONEYNESS",A2075,A2075,"IVOL_MATURITY=MATURITY_1STM","IVOL_MONEYNESS_LEVEL=MONEY_LVL_100_","DTS=H","FACTOR=.01","DAYS=W")</f>
        <v>#N/A Start Date</v>
      </c>
      <c r="I2075" s="81" t="str">
        <f t="shared" si="392"/>
        <v>#N/A Start Date</v>
      </c>
      <c r="J2075" s="34" t="e">
        <f t="shared" si="384"/>
        <v>#REF!</v>
      </c>
      <c r="K2075" s="35" t="e">
        <f t="shared" si="385"/>
        <v>#VALUE!</v>
      </c>
      <c r="L2075" s="35" t="e">
        <f t="shared" si="386"/>
        <v>#REF!</v>
      </c>
      <c r="M2075" s="35" t="e">
        <f t="shared" si="393"/>
        <v>#REF!</v>
      </c>
      <c r="N2075" s="35" t="e">
        <f t="shared" si="394"/>
        <v>#REF!</v>
      </c>
      <c r="O2075" s="36" t="e">
        <f t="shared" si="395"/>
        <v>#REF!</v>
      </c>
      <c r="Q2075" s="37">
        <f t="shared" si="387"/>
        <v>0</v>
      </c>
      <c r="R2075" s="38" t="e">
        <f t="shared" si="388"/>
        <v>#REF!</v>
      </c>
      <c r="S2075" s="39" t="e">
        <f t="shared" si="389"/>
        <v>#REF!</v>
      </c>
    </row>
    <row r="2076" spans="1:19" x14ac:dyDescent="0.25">
      <c r="A2076" s="2"/>
      <c r="C2076">
        <f t="shared" si="390"/>
        <v>0</v>
      </c>
      <c r="D2076" s="32" t="e">
        <f t="shared" si="391"/>
        <v>#N/A</v>
      </c>
      <c r="E2076" s="32" t="e">
        <f>Basic!#REF!</f>
        <v>#REF!</v>
      </c>
      <c r="F2076" s="40"/>
      <c r="G2076" s="80">
        <f>IFERROR(VLOOKUP(A2076,HistData!Y:Z,2,FALSE)/100,G2075)</f>
        <v>0.19510000000000002</v>
      </c>
      <c r="H2076" s="80" t="str">
        <f>_xll.BDH($B$1,"IVOL_MONEYNESS",A2076,A2076,"IVOL_MATURITY=MATURITY_1STM","IVOL_MONEYNESS_LEVEL=MONEY_LVL_100_","DTS=H","FACTOR=.01","DAYS=W")</f>
        <v>#N/A Start Date</v>
      </c>
      <c r="I2076" s="81" t="str">
        <f t="shared" si="392"/>
        <v>#N/A Start Date</v>
      </c>
      <c r="J2076" s="34" t="e">
        <f t="shared" si="384"/>
        <v>#REF!</v>
      </c>
      <c r="K2076" s="35" t="e">
        <f t="shared" si="385"/>
        <v>#VALUE!</v>
      </c>
      <c r="L2076" s="35" t="e">
        <f t="shared" si="386"/>
        <v>#REF!</v>
      </c>
      <c r="M2076" s="35" t="e">
        <f t="shared" si="393"/>
        <v>#REF!</v>
      </c>
      <c r="N2076" s="35" t="e">
        <f t="shared" si="394"/>
        <v>#REF!</v>
      </c>
      <c r="O2076" s="36" t="e">
        <f t="shared" si="395"/>
        <v>#REF!</v>
      </c>
      <c r="Q2076" s="37">
        <f t="shared" si="387"/>
        <v>0</v>
      </c>
      <c r="R2076" s="38" t="e">
        <f t="shared" si="388"/>
        <v>#REF!</v>
      </c>
      <c r="S2076" s="39" t="e">
        <f t="shared" si="389"/>
        <v>#REF!</v>
      </c>
    </row>
    <row r="2077" spans="1:19" x14ac:dyDescent="0.25">
      <c r="A2077" s="2"/>
      <c r="C2077">
        <f t="shared" si="390"/>
        <v>0</v>
      </c>
      <c r="D2077" s="32" t="e">
        <f t="shared" si="391"/>
        <v>#N/A</v>
      </c>
      <c r="E2077" s="32" t="e">
        <f>Basic!#REF!</f>
        <v>#REF!</v>
      </c>
      <c r="F2077" s="40"/>
      <c r="G2077" s="80">
        <f>IFERROR(VLOOKUP(A2077,HistData!Y:Z,2,FALSE)/100,G2076)</f>
        <v>0.19510000000000002</v>
      </c>
      <c r="H2077" s="80" t="str">
        <f>_xll.BDH($B$1,"IVOL_MONEYNESS",A2077,A2077,"IVOL_MATURITY=MATURITY_1STM","IVOL_MONEYNESS_LEVEL=MONEY_LVL_100_","DTS=H","FACTOR=.01","DAYS=W")</f>
        <v>#N/A Start Date</v>
      </c>
      <c r="I2077" s="81" t="str">
        <f t="shared" si="392"/>
        <v>#N/A Start Date</v>
      </c>
      <c r="J2077" s="34" t="e">
        <f t="shared" si="384"/>
        <v>#REF!</v>
      </c>
      <c r="K2077" s="35" t="e">
        <f t="shared" si="385"/>
        <v>#VALUE!</v>
      </c>
      <c r="L2077" s="35" t="e">
        <f t="shared" si="386"/>
        <v>#REF!</v>
      </c>
      <c r="M2077" s="35" t="e">
        <f t="shared" si="393"/>
        <v>#REF!</v>
      </c>
      <c r="N2077" s="35" t="e">
        <f t="shared" si="394"/>
        <v>#REF!</v>
      </c>
      <c r="O2077" s="36" t="e">
        <f t="shared" si="395"/>
        <v>#REF!</v>
      </c>
      <c r="Q2077" s="37">
        <f t="shared" si="387"/>
        <v>0</v>
      </c>
      <c r="R2077" s="38" t="e">
        <f t="shared" si="388"/>
        <v>#REF!</v>
      </c>
      <c r="S2077" s="39" t="e">
        <f t="shared" si="389"/>
        <v>#REF!</v>
      </c>
    </row>
    <row r="2078" spans="1:19" x14ac:dyDescent="0.25">
      <c r="A2078" s="2"/>
      <c r="C2078">
        <f t="shared" si="390"/>
        <v>0</v>
      </c>
      <c r="D2078" s="32" t="e">
        <f t="shared" si="391"/>
        <v>#N/A</v>
      </c>
      <c r="E2078" s="32" t="e">
        <f>Basic!#REF!</f>
        <v>#REF!</v>
      </c>
      <c r="F2078" s="40"/>
      <c r="G2078" s="80">
        <f>IFERROR(VLOOKUP(A2078,HistData!Y:Z,2,FALSE)/100,G2077)</f>
        <v>0.19510000000000002</v>
      </c>
      <c r="H2078" s="80" t="str">
        <f>_xll.BDH($B$1,"IVOL_MONEYNESS",A2078,A2078,"IVOL_MATURITY=MATURITY_1STM","IVOL_MONEYNESS_LEVEL=MONEY_LVL_100_","DTS=H","FACTOR=.01","DAYS=W")</f>
        <v>#N/A Start Date</v>
      </c>
      <c r="I2078" s="81" t="str">
        <f t="shared" si="392"/>
        <v>#N/A Start Date</v>
      </c>
      <c r="J2078" s="34" t="e">
        <f t="shared" si="384"/>
        <v>#REF!</v>
      </c>
      <c r="K2078" s="35" t="e">
        <f t="shared" si="385"/>
        <v>#VALUE!</v>
      </c>
      <c r="L2078" s="35" t="e">
        <f t="shared" si="386"/>
        <v>#REF!</v>
      </c>
      <c r="M2078" s="35" t="e">
        <f t="shared" si="393"/>
        <v>#REF!</v>
      </c>
      <c r="N2078" s="35" t="e">
        <f t="shared" si="394"/>
        <v>#REF!</v>
      </c>
      <c r="O2078" s="36" t="e">
        <f t="shared" si="395"/>
        <v>#REF!</v>
      </c>
      <c r="Q2078" s="37">
        <f t="shared" si="387"/>
        <v>0</v>
      </c>
      <c r="R2078" s="38" t="e">
        <f t="shared" si="388"/>
        <v>#REF!</v>
      </c>
      <c r="S2078" s="39" t="e">
        <f t="shared" si="389"/>
        <v>#REF!</v>
      </c>
    </row>
    <row r="2079" spans="1:19" x14ac:dyDescent="0.25">
      <c r="A2079" s="2"/>
      <c r="C2079">
        <f t="shared" si="390"/>
        <v>0</v>
      </c>
      <c r="D2079" s="32" t="e">
        <f t="shared" si="391"/>
        <v>#N/A</v>
      </c>
      <c r="E2079" s="32" t="e">
        <f>Basic!#REF!</f>
        <v>#REF!</v>
      </c>
      <c r="F2079" s="40"/>
      <c r="G2079" s="80">
        <f>IFERROR(VLOOKUP(A2079,HistData!Y:Z,2,FALSE)/100,G2078)</f>
        <v>0.19510000000000002</v>
      </c>
      <c r="H2079" s="80" t="str">
        <f>_xll.BDH($B$1,"IVOL_MONEYNESS",A2079,A2079,"IVOL_MATURITY=MATURITY_1STM","IVOL_MONEYNESS_LEVEL=MONEY_LVL_100_","DTS=H","FACTOR=.01","DAYS=W")</f>
        <v>#N/A Start Date</v>
      </c>
      <c r="I2079" s="81" t="str">
        <f t="shared" si="392"/>
        <v>#N/A Start Date</v>
      </c>
      <c r="J2079" s="34" t="e">
        <f t="shared" si="384"/>
        <v>#REF!</v>
      </c>
      <c r="K2079" s="35" t="e">
        <f t="shared" si="385"/>
        <v>#VALUE!</v>
      </c>
      <c r="L2079" s="35" t="e">
        <f t="shared" si="386"/>
        <v>#REF!</v>
      </c>
      <c r="M2079" s="35" t="e">
        <f t="shared" si="393"/>
        <v>#REF!</v>
      </c>
      <c r="N2079" s="35" t="e">
        <f t="shared" si="394"/>
        <v>#REF!</v>
      </c>
      <c r="O2079" s="36" t="e">
        <f t="shared" si="395"/>
        <v>#REF!</v>
      </c>
      <c r="Q2079" s="37">
        <f t="shared" si="387"/>
        <v>0</v>
      </c>
      <c r="R2079" s="38" t="e">
        <f t="shared" si="388"/>
        <v>#REF!</v>
      </c>
      <c r="S2079" s="39" t="e">
        <f t="shared" si="389"/>
        <v>#REF!</v>
      </c>
    </row>
    <row r="2080" spans="1:19" x14ac:dyDescent="0.25">
      <c r="A2080" s="2"/>
      <c r="C2080">
        <f t="shared" si="390"/>
        <v>0</v>
      </c>
      <c r="D2080" s="32" t="e">
        <f t="shared" si="391"/>
        <v>#N/A</v>
      </c>
      <c r="E2080" s="32" t="e">
        <f>Basic!#REF!</f>
        <v>#REF!</v>
      </c>
      <c r="F2080" s="40"/>
      <c r="G2080" s="80">
        <f>IFERROR(VLOOKUP(A2080,HistData!Y:Z,2,FALSE)/100,G2079)</f>
        <v>0.19510000000000002</v>
      </c>
      <c r="H2080" s="80" t="str">
        <f>_xll.BDH($B$1,"IVOL_MONEYNESS",A2080,A2080,"IVOL_MATURITY=MATURITY_1STM","IVOL_MONEYNESS_LEVEL=MONEY_LVL_100_","DTS=H","FACTOR=.01","DAYS=W")</f>
        <v>#N/A Start Date</v>
      </c>
      <c r="I2080" s="81" t="str">
        <f t="shared" si="392"/>
        <v>#N/A Start Date</v>
      </c>
      <c r="J2080" s="34" t="e">
        <f t="shared" si="384"/>
        <v>#REF!</v>
      </c>
      <c r="K2080" s="35" t="e">
        <f t="shared" si="385"/>
        <v>#VALUE!</v>
      </c>
      <c r="L2080" s="35" t="e">
        <f t="shared" si="386"/>
        <v>#REF!</v>
      </c>
      <c r="M2080" s="35" t="e">
        <f t="shared" si="393"/>
        <v>#REF!</v>
      </c>
      <c r="N2080" s="35" t="e">
        <f t="shared" si="394"/>
        <v>#REF!</v>
      </c>
      <c r="O2080" s="36" t="e">
        <f t="shared" si="395"/>
        <v>#REF!</v>
      </c>
      <c r="Q2080" s="37">
        <f t="shared" si="387"/>
        <v>0</v>
      </c>
      <c r="R2080" s="38" t="e">
        <f t="shared" si="388"/>
        <v>#REF!</v>
      </c>
      <c r="S2080" s="39" t="e">
        <f t="shared" si="389"/>
        <v>#REF!</v>
      </c>
    </row>
    <row r="2081" spans="1:19" x14ac:dyDescent="0.25">
      <c r="A2081" s="2"/>
      <c r="C2081">
        <f t="shared" si="390"/>
        <v>0</v>
      </c>
      <c r="D2081" s="32" t="e">
        <f t="shared" si="391"/>
        <v>#N/A</v>
      </c>
      <c r="E2081" s="32" t="e">
        <f>Basic!#REF!</f>
        <v>#REF!</v>
      </c>
      <c r="F2081" s="40"/>
      <c r="G2081" s="80">
        <f>IFERROR(VLOOKUP(A2081,HistData!Y:Z,2,FALSE)/100,G2080)</f>
        <v>0.19510000000000002</v>
      </c>
      <c r="H2081" s="80" t="str">
        <f>_xll.BDH($B$1,"IVOL_MONEYNESS",A2081,A2081,"IVOL_MATURITY=MATURITY_1STM","IVOL_MONEYNESS_LEVEL=MONEY_LVL_100_","DTS=H","FACTOR=.01","DAYS=W")</f>
        <v>#N/A Start Date</v>
      </c>
      <c r="I2081" s="81" t="str">
        <f t="shared" si="392"/>
        <v>#N/A Start Date</v>
      </c>
      <c r="J2081" s="34" t="e">
        <f t="shared" si="384"/>
        <v>#REF!</v>
      </c>
      <c r="K2081" s="35" t="e">
        <f t="shared" si="385"/>
        <v>#VALUE!</v>
      </c>
      <c r="L2081" s="35" t="e">
        <f t="shared" si="386"/>
        <v>#REF!</v>
      </c>
      <c r="M2081" s="35" t="e">
        <f t="shared" si="393"/>
        <v>#REF!</v>
      </c>
      <c r="N2081" s="35" t="e">
        <f t="shared" si="394"/>
        <v>#REF!</v>
      </c>
      <c r="O2081" s="36" t="e">
        <f t="shared" si="395"/>
        <v>#REF!</v>
      </c>
      <c r="Q2081" s="37">
        <f t="shared" si="387"/>
        <v>0</v>
      </c>
      <c r="R2081" s="38" t="e">
        <f t="shared" si="388"/>
        <v>#REF!</v>
      </c>
      <c r="S2081" s="39" t="e">
        <f t="shared" si="389"/>
        <v>#REF!</v>
      </c>
    </row>
    <row r="2082" spans="1:19" x14ac:dyDescent="0.25">
      <c r="A2082" s="2"/>
      <c r="C2082">
        <f t="shared" si="390"/>
        <v>0</v>
      </c>
      <c r="D2082" s="32" t="e">
        <f t="shared" si="391"/>
        <v>#N/A</v>
      </c>
      <c r="E2082" s="32" t="e">
        <f>Basic!#REF!</f>
        <v>#REF!</v>
      </c>
      <c r="F2082" s="40"/>
      <c r="G2082" s="80">
        <f>IFERROR(VLOOKUP(A2082,HistData!Y:Z,2,FALSE)/100,G2081)</f>
        <v>0.19510000000000002</v>
      </c>
      <c r="H2082" s="80" t="str">
        <f>_xll.BDH($B$1,"IVOL_MONEYNESS",A2082,A2082,"IVOL_MATURITY=MATURITY_1STM","IVOL_MONEYNESS_LEVEL=MONEY_LVL_100_","DTS=H","FACTOR=.01","DAYS=W")</f>
        <v>#N/A Start Date</v>
      </c>
      <c r="I2082" s="81" t="str">
        <f t="shared" si="392"/>
        <v>#N/A Start Date</v>
      </c>
      <c r="J2082" s="34" t="e">
        <f t="shared" si="384"/>
        <v>#REF!</v>
      </c>
      <c r="K2082" s="35" t="e">
        <f t="shared" si="385"/>
        <v>#VALUE!</v>
      </c>
      <c r="L2082" s="35" t="e">
        <f t="shared" si="386"/>
        <v>#REF!</v>
      </c>
      <c r="M2082" s="35" t="e">
        <f t="shared" si="393"/>
        <v>#REF!</v>
      </c>
      <c r="N2082" s="35" t="e">
        <f t="shared" si="394"/>
        <v>#REF!</v>
      </c>
      <c r="O2082" s="36" t="e">
        <f t="shared" si="395"/>
        <v>#REF!</v>
      </c>
      <c r="Q2082" s="37">
        <f t="shared" si="387"/>
        <v>0</v>
      </c>
      <c r="R2082" s="38" t="e">
        <f t="shared" si="388"/>
        <v>#REF!</v>
      </c>
      <c r="S2082" s="39" t="e">
        <f t="shared" si="389"/>
        <v>#REF!</v>
      </c>
    </row>
    <row r="2083" spans="1:19" x14ac:dyDescent="0.25">
      <c r="A2083" s="2"/>
      <c r="C2083">
        <f t="shared" si="390"/>
        <v>0</v>
      </c>
      <c r="D2083" s="32" t="e">
        <f t="shared" si="391"/>
        <v>#N/A</v>
      </c>
      <c r="E2083" s="32" t="e">
        <f>Basic!#REF!</f>
        <v>#REF!</v>
      </c>
      <c r="F2083" s="40"/>
      <c r="G2083" s="80">
        <f>IFERROR(VLOOKUP(A2083,HistData!Y:Z,2,FALSE)/100,G2082)</f>
        <v>0.19510000000000002</v>
      </c>
      <c r="H2083" s="80" t="str">
        <f>_xll.BDH($B$1,"IVOL_MONEYNESS",A2083,A2083,"IVOL_MATURITY=MATURITY_1STM","IVOL_MONEYNESS_LEVEL=MONEY_LVL_100_","DTS=H","FACTOR=.01","DAYS=W")</f>
        <v>#N/A Start Date</v>
      </c>
      <c r="I2083" s="81" t="str">
        <f t="shared" si="392"/>
        <v>#N/A Start Date</v>
      </c>
      <c r="J2083" s="34" t="e">
        <f t="shared" si="384"/>
        <v>#REF!</v>
      </c>
      <c r="K2083" s="35" t="e">
        <f t="shared" si="385"/>
        <v>#VALUE!</v>
      </c>
      <c r="L2083" s="35" t="e">
        <f t="shared" si="386"/>
        <v>#REF!</v>
      </c>
      <c r="M2083" s="35" t="e">
        <f t="shared" si="393"/>
        <v>#REF!</v>
      </c>
      <c r="N2083" s="35" t="e">
        <f t="shared" si="394"/>
        <v>#REF!</v>
      </c>
      <c r="O2083" s="36" t="e">
        <f t="shared" si="395"/>
        <v>#REF!</v>
      </c>
      <c r="Q2083" s="37">
        <f t="shared" si="387"/>
        <v>0</v>
      </c>
      <c r="R2083" s="38" t="e">
        <f t="shared" si="388"/>
        <v>#REF!</v>
      </c>
      <c r="S2083" s="39" t="e">
        <f t="shared" si="389"/>
        <v>#REF!</v>
      </c>
    </row>
    <row r="2084" spans="1:19" x14ac:dyDescent="0.25">
      <c r="A2084" s="2"/>
      <c r="C2084">
        <f t="shared" si="390"/>
        <v>0</v>
      </c>
      <c r="D2084" s="32" t="e">
        <f t="shared" si="391"/>
        <v>#N/A</v>
      </c>
      <c r="E2084" s="32" t="e">
        <f>Basic!#REF!</f>
        <v>#REF!</v>
      </c>
      <c r="F2084" s="40"/>
      <c r="G2084" s="80">
        <f>IFERROR(VLOOKUP(A2084,HistData!Y:Z,2,FALSE)/100,G2083)</f>
        <v>0.19510000000000002</v>
      </c>
      <c r="H2084" s="80" t="str">
        <f>_xll.BDH($B$1,"IVOL_MONEYNESS",A2084,A2084,"IVOL_MATURITY=MATURITY_1STM","IVOL_MONEYNESS_LEVEL=MONEY_LVL_100_","DTS=H","FACTOR=.01","DAYS=W")</f>
        <v>#N/A Start Date</v>
      </c>
      <c r="I2084" s="81" t="str">
        <f t="shared" si="392"/>
        <v>#N/A Start Date</v>
      </c>
      <c r="J2084" s="34" t="e">
        <f t="shared" si="384"/>
        <v>#REF!</v>
      </c>
      <c r="K2084" s="35" t="e">
        <f t="shared" si="385"/>
        <v>#VALUE!</v>
      </c>
      <c r="L2084" s="35" t="e">
        <f t="shared" si="386"/>
        <v>#REF!</v>
      </c>
      <c r="M2084" s="35" t="e">
        <f t="shared" si="393"/>
        <v>#REF!</v>
      </c>
      <c r="N2084" s="35" t="e">
        <f t="shared" si="394"/>
        <v>#REF!</v>
      </c>
      <c r="O2084" s="36" t="e">
        <f t="shared" si="395"/>
        <v>#REF!</v>
      </c>
      <c r="Q2084" s="37">
        <f t="shared" si="387"/>
        <v>0</v>
      </c>
      <c r="R2084" s="38" t="e">
        <f t="shared" si="388"/>
        <v>#REF!</v>
      </c>
      <c r="S2084" s="39" t="e">
        <f t="shared" si="389"/>
        <v>#REF!</v>
      </c>
    </row>
    <row r="2085" spans="1:19" x14ac:dyDescent="0.25">
      <c r="A2085" s="2"/>
      <c r="C2085">
        <f t="shared" si="390"/>
        <v>0</v>
      </c>
      <c r="D2085" s="32" t="e">
        <f t="shared" si="391"/>
        <v>#N/A</v>
      </c>
      <c r="E2085" s="32" t="e">
        <f>Basic!#REF!</f>
        <v>#REF!</v>
      </c>
      <c r="F2085" s="40"/>
      <c r="G2085" s="80">
        <f>IFERROR(VLOOKUP(A2085,HistData!Y:Z,2,FALSE)/100,G2084)</f>
        <v>0.19510000000000002</v>
      </c>
      <c r="H2085" s="80" t="str">
        <f>_xll.BDH($B$1,"IVOL_MONEYNESS",A2085,A2085,"IVOL_MATURITY=MATURITY_1STM","IVOL_MONEYNESS_LEVEL=MONEY_LVL_100_","DTS=H","FACTOR=.01","DAYS=W")</f>
        <v>#N/A Start Date</v>
      </c>
      <c r="I2085" s="81" t="str">
        <f t="shared" si="392"/>
        <v>#N/A Start Date</v>
      </c>
      <c r="J2085" s="34" t="e">
        <f t="shared" si="384"/>
        <v>#REF!</v>
      </c>
      <c r="K2085" s="35" t="e">
        <f t="shared" si="385"/>
        <v>#VALUE!</v>
      </c>
      <c r="L2085" s="35" t="e">
        <f t="shared" si="386"/>
        <v>#REF!</v>
      </c>
      <c r="M2085" s="35" t="e">
        <f t="shared" si="393"/>
        <v>#REF!</v>
      </c>
      <c r="N2085" s="35" t="e">
        <f t="shared" si="394"/>
        <v>#REF!</v>
      </c>
      <c r="O2085" s="36" t="e">
        <f t="shared" si="395"/>
        <v>#REF!</v>
      </c>
      <c r="Q2085" s="37">
        <f t="shared" si="387"/>
        <v>0</v>
      </c>
      <c r="R2085" s="38" t="e">
        <f t="shared" si="388"/>
        <v>#REF!</v>
      </c>
      <c r="S2085" s="39" t="e">
        <f t="shared" si="389"/>
        <v>#REF!</v>
      </c>
    </row>
    <row r="2086" spans="1:19" x14ac:dyDescent="0.25">
      <c r="A2086" s="2"/>
      <c r="C2086">
        <f t="shared" si="390"/>
        <v>0</v>
      </c>
      <c r="D2086" s="32" t="e">
        <f t="shared" si="391"/>
        <v>#N/A</v>
      </c>
      <c r="E2086" s="32" t="e">
        <f>Basic!#REF!</f>
        <v>#REF!</v>
      </c>
      <c r="F2086" s="40"/>
      <c r="G2086" s="80">
        <f>IFERROR(VLOOKUP(A2086,HistData!Y:Z,2,FALSE)/100,G2085)</f>
        <v>0.19510000000000002</v>
      </c>
      <c r="H2086" s="80" t="str">
        <f>_xll.BDH($B$1,"IVOL_MONEYNESS",A2086,A2086,"IVOL_MATURITY=MATURITY_1STM","IVOL_MONEYNESS_LEVEL=MONEY_LVL_100_","DTS=H","FACTOR=.01","DAYS=W")</f>
        <v>#N/A Start Date</v>
      </c>
      <c r="I2086" s="81" t="str">
        <f t="shared" si="392"/>
        <v>#N/A Start Date</v>
      </c>
      <c r="J2086" s="34" t="e">
        <f t="shared" si="384"/>
        <v>#REF!</v>
      </c>
      <c r="K2086" s="35" t="e">
        <f t="shared" si="385"/>
        <v>#VALUE!</v>
      </c>
      <c r="L2086" s="35" t="e">
        <f t="shared" si="386"/>
        <v>#REF!</v>
      </c>
      <c r="M2086" s="35" t="e">
        <f t="shared" si="393"/>
        <v>#REF!</v>
      </c>
      <c r="N2086" s="35" t="e">
        <f t="shared" si="394"/>
        <v>#REF!</v>
      </c>
      <c r="O2086" s="36" t="e">
        <f t="shared" si="395"/>
        <v>#REF!</v>
      </c>
      <c r="Q2086" s="37">
        <f t="shared" si="387"/>
        <v>0</v>
      </c>
      <c r="R2086" s="38" t="e">
        <f t="shared" si="388"/>
        <v>#REF!</v>
      </c>
      <c r="S2086" s="39" t="e">
        <f t="shared" si="389"/>
        <v>#REF!</v>
      </c>
    </row>
    <row r="2087" spans="1:19" x14ac:dyDescent="0.25">
      <c r="A2087" s="2"/>
      <c r="C2087">
        <f t="shared" si="390"/>
        <v>0</v>
      </c>
      <c r="D2087" s="32" t="e">
        <f t="shared" si="391"/>
        <v>#N/A</v>
      </c>
      <c r="E2087" s="32" t="e">
        <f>Basic!#REF!</f>
        <v>#REF!</v>
      </c>
      <c r="F2087" s="40"/>
      <c r="G2087" s="80">
        <f>IFERROR(VLOOKUP(A2087,HistData!Y:Z,2,FALSE)/100,G2086)</f>
        <v>0.19510000000000002</v>
      </c>
      <c r="H2087" s="80" t="str">
        <f>_xll.BDH($B$1,"IVOL_MONEYNESS",A2087,A2087,"IVOL_MATURITY=MATURITY_1STM","IVOL_MONEYNESS_LEVEL=MONEY_LVL_100_","DTS=H","FACTOR=.01","DAYS=W")</f>
        <v>#N/A Start Date</v>
      </c>
      <c r="I2087" s="81" t="str">
        <f t="shared" si="392"/>
        <v>#N/A Start Date</v>
      </c>
      <c r="J2087" s="34" t="e">
        <f t="shared" si="384"/>
        <v>#REF!</v>
      </c>
      <c r="K2087" s="35" t="e">
        <f t="shared" si="385"/>
        <v>#VALUE!</v>
      </c>
      <c r="L2087" s="35" t="e">
        <f t="shared" si="386"/>
        <v>#REF!</v>
      </c>
      <c r="M2087" s="35" t="e">
        <f t="shared" si="393"/>
        <v>#REF!</v>
      </c>
      <c r="N2087" s="35" t="e">
        <f t="shared" si="394"/>
        <v>#REF!</v>
      </c>
      <c r="O2087" s="36" t="e">
        <f t="shared" si="395"/>
        <v>#REF!</v>
      </c>
      <c r="Q2087" s="37">
        <f t="shared" si="387"/>
        <v>0</v>
      </c>
      <c r="R2087" s="38" t="e">
        <f t="shared" si="388"/>
        <v>#REF!</v>
      </c>
      <c r="S2087" s="39" t="e">
        <f t="shared" si="389"/>
        <v>#REF!</v>
      </c>
    </row>
    <row r="2088" spans="1:19" x14ac:dyDescent="0.25">
      <c r="A2088" s="2"/>
      <c r="C2088">
        <f t="shared" si="390"/>
        <v>0</v>
      </c>
      <c r="D2088" s="32" t="e">
        <f t="shared" si="391"/>
        <v>#N/A</v>
      </c>
      <c r="E2088" s="32" t="e">
        <f>Basic!#REF!</f>
        <v>#REF!</v>
      </c>
      <c r="F2088" s="40"/>
      <c r="G2088" s="80">
        <f>IFERROR(VLOOKUP(A2088,HistData!Y:Z,2,FALSE)/100,G2087)</f>
        <v>0.19510000000000002</v>
      </c>
      <c r="H2088" s="80" t="str">
        <f>_xll.BDH($B$1,"IVOL_MONEYNESS",A2088,A2088,"IVOL_MATURITY=MATURITY_1STM","IVOL_MONEYNESS_LEVEL=MONEY_LVL_100_","DTS=H","FACTOR=.01","DAYS=W")</f>
        <v>#N/A Start Date</v>
      </c>
      <c r="I2088" s="81" t="str">
        <f t="shared" si="392"/>
        <v>#N/A Start Date</v>
      </c>
      <c r="J2088" s="34" t="e">
        <f t="shared" si="384"/>
        <v>#REF!</v>
      </c>
      <c r="K2088" s="35" t="e">
        <f t="shared" si="385"/>
        <v>#VALUE!</v>
      </c>
      <c r="L2088" s="35" t="e">
        <f t="shared" si="386"/>
        <v>#REF!</v>
      </c>
      <c r="M2088" s="35" t="e">
        <f t="shared" si="393"/>
        <v>#REF!</v>
      </c>
      <c r="N2088" s="35" t="e">
        <f t="shared" si="394"/>
        <v>#REF!</v>
      </c>
      <c r="O2088" s="36" t="e">
        <f t="shared" si="395"/>
        <v>#REF!</v>
      </c>
      <c r="Q2088" s="37">
        <f t="shared" si="387"/>
        <v>0</v>
      </c>
      <c r="R2088" s="38" t="e">
        <f t="shared" si="388"/>
        <v>#REF!</v>
      </c>
      <c r="S2088" s="39" t="e">
        <f t="shared" si="389"/>
        <v>#REF!</v>
      </c>
    </row>
    <row r="2089" spans="1:19" x14ac:dyDescent="0.25">
      <c r="A2089" s="2"/>
      <c r="C2089">
        <f t="shared" si="390"/>
        <v>0</v>
      </c>
      <c r="D2089" s="32" t="e">
        <f t="shared" si="391"/>
        <v>#N/A</v>
      </c>
      <c r="E2089" s="32" t="e">
        <f>Basic!#REF!</f>
        <v>#REF!</v>
      </c>
      <c r="F2089" s="40"/>
      <c r="G2089" s="80">
        <f>IFERROR(VLOOKUP(A2089,HistData!Y:Z,2,FALSE)/100,G2088)</f>
        <v>0.19510000000000002</v>
      </c>
      <c r="H2089" s="80" t="str">
        <f>_xll.BDH($B$1,"IVOL_MONEYNESS",A2089,A2089,"IVOL_MATURITY=MATURITY_1STM","IVOL_MONEYNESS_LEVEL=MONEY_LVL_100_","DTS=H","FACTOR=.01","DAYS=W")</f>
        <v>#N/A Start Date</v>
      </c>
      <c r="I2089" s="81" t="str">
        <f t="shared" si="392"/>
        <v>#N/A Start Date</v>
      </c>
      <c r="J2089" s="34" t="e">
        <f t="shared" si="384"/>
        <v>#REF!</v>
      </c>
      <c r="K2089" s="35" t="e">
        <f t="shared" si="385"/>
        <v>#VALUE!</v>
      </c>
      <c r="L2089" s="35" t="e">
        <f t="shared" si="386"/>
        <v>#REF!</v>
      </c>
      <c r="M2089" s="35" t="e">
        <f t="shared" si="393"/>
        <v>#REF!</v>
      </c>
      <c r="N2089" s="35" t="e">
        <f t="shared" si="394"/>
        <v>#REF!</v>
      </c>
      <c r="O2089" s="36" t="e">
        <f t="shared" si="395"/>
        <v>#REF!</v>
      </c>
      <c r="Q2089" s="37">
        <f t="shared" si="387"/>
        <v>0</v>
      </c>
      <c r="R2089" s="38" t="e">
        <f t="shared" si="388"/>
        <v>#REF!</v>
      </c>
      <c r="S2089" s="39" t="e">
        <f t="shared" si="389"/>
        <v>#REF!</v>
      </c>
    </row>
    <row r="2090" spans="1:19" x14ac:dyDescent="0.25">
      <c r="A2090" s="2"/>
      <c r="C2090">
        <f t="shared" si="390"/>
        <v>0</v>
      </c>
      <c r="D2090" s="32" t="e">
        <f t="shared" si="391"/>
        <v>#N/A</v>
      </c>
      <c r="E2090" s="32" t="e">
        <f>Basic!#REF!</f>
        <v>#REF!</v>
      </c>
      <c r="F2090" s="40"/>
      <c r="G2090" s="80">
        <f>IFERROR(VLOOKUP(A2090,HistData!Y:Z,2,FALSE)/100,G2089)</f>
        <v>0.19510000000000002</v>
      </c>
      <c r="H2090" s="80" t="str">
        <f>_xll.BDH($B$1,"IVOL_MONEYNESS",A2090,A2090,"IVOL_MATURITY=MATURITY_1STM","IVOL_MONEYNESS_LEVEL=MONEY_LVL_100_","DTS=H","FACTOR=.01","DAYS=W")</f>
        <v>#N/A Start Date</v>
      </c>
      <c r="I2090" s="81" t="str">
        <f t="shared" si="392"/>
        <v>#N/A Start Date</v>
      </c>
      <c r="J2090" s="34" t="e">
        <f t="shared" si="384"/>
        <v>#REF!</v>
      </c>
      <c r="K2090" s="35" t="e">
        <f t="shared" si="385"/>
        <v>#VALUE!</v>
      </c>
      <c r="L2090" s="35" t="e">
        <f t="shared" si="386"/>
        <v>#REF!</v>
      </c>
      <c r="M2090" s="35" t="e">
        <f t="shared" si="393"/>
        <v>#REF!</v>
      </c>
      <c r="N2090" s="35" t="e">
        <f t="shared" si="394"/>
        <v>#REF!</v>
      </c>
      <c r="O2090" s="36" t="e">
        <f t="shared" si="395"/>
        <v>#REF!</v>
      </c>
      <c r="Q2090" s="37">
        <f t="shared" si="387"/>
        <v>0</v>
      </c>
      <c r="R2090" s="38" t="e">
        <f t="shared" si="388"/>
        <v>#REF!</v>
      </c>
      <c r="S2090" s="39" t="e">
        <f t="shared" si="389"/>
        <v>#REF!</v>
      </c>
    </row>
    <row r="2091" spans="1:19" x14ac:dyDescent="0.25">
      <c r="A2091" s="2"/>
      <c r="C2091">
        <f t="shared" si="390"/>
        <v>0</v>
      </c>
      <c r="D2091" s="32" t="e">
        <f t="shared" si="391"/>
        <v>#N/A</v>
      </c>
      <c r="E2091" s="32" t="e">
        <f>Basic!#REF!</f>
        <v>#REF!</v>
      </c>
      <c r="F2091" s="40"/>
      <c r="G2091" s="80">
        <f>IFERROR(VLOOKUP(A2091,HistData!Y:Z,2,FALSE)/100,G2090)</f>
        <v>0.19510000000000002</v>
      </c>
      <c r="H2091" s="80" t="str">
        <f>_xll.BDH($B$1,"IVOL_MONEYNESS",A2091,A2091,"IVOL_MATURITY=MATURITY_1STM","IVOL_MONEYNESS_LEVEL=MONEY_LVL_100_","DTS=H","FACTOR=.01","DAYS=W")</f>
        <v>#N/A Start Date</v>
      </c>
      <c r="I2091" s="81" t="str">
        <f t="shared" si="392"/>
        <v>#N/A Start Date</v>
      </c>
      <c r="J2091" s="34" t="e">
        <f t="shared" si="384"/>
        <v>#REF!</v>
      </c>
      <c r="K2091" s="35" t="e">
        <f t="shared" si="385"/>
        <v>#VALUE!</v>
      </c>
      <c r="L2091" s="35" t="e">
        <f t="shared" si="386"/>
        <v>#REF!</v>
      </c>
      <c r="M2091" s="35" t="e">
        <f t="shared" si="393"/>
        <v>#REF!</v>
      </c>
      <c r="N2091" s="35" t="e">
        <f t="shared" si="394"/>
        <v>#REF!</v>
      </c>
      <c r="O2091" s="36" t="e">
        <f t="shared" si="395"/>
        <v>#REF!</v>
      </c>
      <c r="Q2091" s="37">
        <f t="shared" si="387"/>
        <v>0</v>
      </c>
      <c r="R2091" s="38" t="e">
        <f t="shared" si="388"/>
        <v>#REF!</v>
      </c>
      <c r="S2091" s="39" t="e">
        <f t="shared" si="389"/>
        <v>#REF!</v>
      </c>
    </row>
    <row r="2092" spans="1:19" x14ac:dyDescent="0.25">
      <c r="A2092" s="2"/>
      <c r="C2092">
        <f t="shared" si="390"/>
        <v>0</v>
      </c>
      <c r="D2092" s="32" t="e">
        <f t="shared" si="391"/>
        <v>#N/A</v>
      </c>
      <c r="E2092" s="32" t="e">
        <f>Basic!#REF!</f>
        <v>#REF!</v>
      </c>
      <c r="F2092" s="40"/>
      <c r="G2092" s="80">
        <f>IFERROR(VLOOKUP(A2092,HistData!Y:Z,2,FALSE)/100,G2091)</f>
        <v>0.19510000000000002</v>
      </c>
      <c r="H2092" s="80" t="str">
        <f>_xll.BDH($B$1,"IVOL_MONEYNESS",A2092,A2092,"IVOL_MATURITY=MATURITY_1STM","IVOL_MONEYNESS_LEVEL=MONEY_LVL_100_","DTS=H","FACTOR=.01","DAYS=W")</f>
        <v>#N/A Start Date</v>
      </c>
      <c r="I2092" s="81" t="str">
        <f t="shared" si="392"/>
        <v>#N/A Start Date</v>
      </c>
      <c r="J2092" s="34" t="e">
        <f t="shared" si="384"/>
        <v>#REF!</v>
      </c>
      <c r="K2092" s="35" t="e">
        <f t="shared" si="385"/>
        <v>#VALUE!</v>
      </c>
      <c r="L2092" s="35" t="e">
        <f t="shared" si="386"/>
        <v>#REF!</v>
      </c>
      <c r="M2092" s="35" t="e">
        <f t="shared" si="393"/>
        <v>#REF!</v>
      </c>
      <c r="N2092" s="35" t="e">
        <f t="shared" si="394"/>
        <v>#REF!</v>
      </c>
      <c r="O2092" s="36" t="e">
        <f t="shared" si="395"/>
        <v>#REF!</v>
      </c>
      <c r="Q2092" s="37">
        <f t="shared" si="387"/>
        <v>0</v>
      </c>
      <c r="R2092" s="38" t="e">
        <f t="shared" si="388"/>
        <v>#REF!</v>
      </c>
      <c r="S2092" s="39" t="e">
        <f t="shared" si="389"/>
        <v>#REF!</v>
      </c>
    </row>
    <row r="2093" spans="1:19" x14ac:dyDescent="0.25">
      <c r="A2093" s="2"/>
      <c r="C2093">
        <f t="shared" si="390"/>
        <v>0</v>
      </c>
      <c r="D2093" s="32" t="e">
        <f t="shared" si="391"/>
        <v>#N/A</v>
      </c>
      <c r="E2093" s="32" t="e">
        <f>Basic!#REF!</f>
        <v>#REF!</v>
      </c>
      <c r="F2093" s="40"/>
      <c r="G2093" s="80">
        <f>IFERROR(VLOOKUP(A2093,HistData!Y:Z,2,FALSE)/100,G2092)</f>
        <v>0.19510000000000002</v>
      </c>
      <c r="H2093" s="80" t="str">
        <f>_xll.BDH($B$1,"IVOL_MONEYNESS",A2093,A2093,"IVOL_MATURITY=MATURITY_1STM","IVOL_MONEYNESS_LEVEL=MONEY_LVL_100_","DTS=H","FACTOR=.01","DAYS=W")</f>
        <v>#N/A Start Date</v>
      </c>
      <c r="I2093" s="81" t="str">
        <f t="shared" si="392"/>
        <v>#N/A Start Date</v>
      </c>
      <c r="J2093" s="34" t="e">
        <f t="shared" si="384"/>
        <v>#REF!</v>
      </c>
      <c r="K2093" s="35" t="e">
        <f t="shared" si="385"/>
        <v>#VALUE!</v>
      </c>
      <c r="L2093" s="35" t="e">
        <f t="shared" si="386"/>
        <v>#REF!</v>
      </c>
      <c r="M2093" s="35" t="e">
        <f t="shared" si="393"/>
        <v>#REF!</v>
      </c>
      <c r="N2093" s="35" t="e">
        <f t="shared" si="394"/>
        <v>#REF!</v>
      </c>
      <c r="O2093" s="36" t="e">
        <f t="shared" si="395"/>
        <v>#REF!</v>
      </c>
      <c r="Q2093" s="37">
        <f t="shared" si="387"/>
        <v>0</v>
      </c>
      <c r="R2093" s="38" t="e">
        <f t="shared" si="388"/>
        <v>#REF!</v>
      </c>
      <c r="S2093" s="39" t="e">
        <f t="shared" si="389"/>
        <v>#REF!</v>
      </c>
    </row>
    <row r="2094" spans="1:19" x14ac:dyDescent="0.25">
      <c r="A2094" s="2"/>
      <c r="C2094">
        <f t="shared" si="390"/>
        <v>0</v>
      </c>
      <c r="D2094" s="32" t="e">
        <f t="shared" si="391"/>
        <v>#N/A</v>
      </c>
      <c r="E2094" s="32" t="e">
        <f>Basic!#REF!</f>
        <v>#REF!</v>
      </c>
      <c r="F2094" s="40"/>
      <c r="G2094" s="80">
        <f>IFERROR(VLOOKUP(A2094,HistData!Y:Z,2,FALSE)/100,G2093)</f>
        <v>0.19510000000000002</v>
      </c>
      <c r="H2094" s="80" t="str">
        <f>_xll.BDH($B$1,"IVOL_MONEYNESS",A2094,A2094,"IVOL_MATURITY=MATURITY_1STM","IVOL_MONEYNESS_LEVEL=MONEY_LVL_100_","DTS=H","FACTOR=.01","DAYS=W")</f>
        <v>#N/A Start Date</v>
      </c>
      <c r="I2094" s="81" t="str">
        <f t="shared" si="392"/>
        <v>#N/A Start Date</v>
      </c>
      <c r="J2094" s="34" t="e">
        <f t="shared" si="384"/>
        <v>#REF!</v>
      </c>
      <c r="K2094" s="35" t="e">
        <f t="shared" si="385"/>
        <v>#VALUE!</v>
      </c>
      <c r="L2094" s="35" t="e">
        <f t="shared" si="386"/>
        <v>#REF!</v>
      </c>
      <c r="M2094" s="35" t="e">
        <f t="shared" si="393"/>
        <v>#REF!</v>
      </c>
      <c r="N2094" s="35" t="e">
        <f t="shared" si="394"/>
        <v>#REF!</v>
      </c>
      <c r="O2094" s="36" t="e">
        <f t="shared" si="395"/>
        <v>#REF!</v>
      </c>
      <c r="Q2094" s="37">
        <f t="shared" si="387"/>
        <v>0</v>
      </c>
      <c r="R2094" s="38" t="e">
        <f t="shared" si="388"/>
        <v>#REF!</v>
      </c>
      <c r="S2094" s="39" t="e">
        <f t="shared" si="389"/>
        <v>#REF!</v>
      </c>
    </row>
    <row r="2095" spans="1:19" x14ac:dyDescent="0.25">
      <c r="A2095" s="2"/>
      <c r="C2095">
        <f t="shared" si="390"/>
        <v>0</v>
      </c>
      <c r="D2095" s="32" t="e">
        <f t="shared" si="391"/>
        <v>#N/A</v>
      </c>
      <c r="E2095" s="32" t="e">
        <f>Basic!#REF!</f>
        <v>#REF!</v>
      </c>
      <c r="F2095" s="40"/>
      <c r="G2095" s="80">
        <f>IFERROR(VLOOKUP(A2095,HistData!Y:Z,2,FALSE)/100,G2094)</f>
        <v>0.19510000000000002</v>
      </c>
      <c r="H2095" s="80" t="str">
        <f>_xll.BDH($B$1,"IVOL_MONEYNESS",A2095,A2095,"IVOL_MATURITY=MATURITY_1STM","IVOL_MONEYNESS_LEVEL=MONEY_LVL_100_","DTS=H","FACTOR=.01","DAYS=W")</f>
        <v>#N/A Start Date</v>
      </c>
      <c r="I2095" s="81" t="str">
        <f t="shared" si="392"/>
        <v>#N/A Start Date</v>
      </c>
      <c r="J2095" s="34" t="e">
        <f t="shared" si="384"/>
        <v>#REF!</v>
      </c>
      <c r="K2095" s="35" t="e">
        <f t="shared" si="385"/>
        <v>#VALUE!</v>
      </c>
      <c r="L2095" s="35" t="e">
        <f t="shared" si="386"/>
        <v>#REF!</v>
      </c>
      <c r="M2095" s="35" t="e">
        <f t="shared" si="393"/>
        <v>#REF!</v>
      </c>
      <c r="N2095" s="35" t="e">
        <f t="shared" si="394"/>
        <v>#REF!</v>
      </c>
      <c r="O2095" s="36" t="e">
        <f t="shared" si="395"/>
        <v>#REF!</v>
      </c>
      <c r="Q2095" s="37">
        <f t="shared" si="387"/>
        <v>0</v>
      </c>
      <c r="R2095" s="38" t="e">
        <f t="shared" si="388"/>
        <v>#REF!</v>
      </c>
      <c r="S2095" s="39" t="e">
        <f t="shared" si="389"/>
        <v>#REF!</v>
      </c>
    </row>
    <row r="2096" spans="1:19" x14ac:dyDescent="0.25">
      <c r="A2096" s="2"/>
      <c r="C2096">
        <f t="shared" si="390"/>
        <v>0</v>
      </c>
      <c r="D2096" s="32" t="e">
        <f t="shared" si="391"/>
        <v>#N/A</v>
      </c>
      <c r="E2096" s="32" t="e">
        <f>Basic!#REF!</f>
        <v>#REF!</v>
      </c>
      <c r="F2096" s="40"/>
      <c r="G2096" s="80">
        <f>IFERROR(VLOOKUP(A2096,HistData!Y:Z,2,FALSE)/100,G2095)</f>
        <v>0.19510000000000002</v>
      </c>
      <c r="H2096" s="80" t="str">
        <f>_xll.BDH($B$1,"IVOL_MONEYNESS",A2096,A2096,"IVOL_MATURITY=MATURITY_1STM","IVOL_MONEYNESS_LEVEL=MONEY_LVL_100_","DTS=H","FACTOR=.01","DAYS=W")</f>
        <v>#N/A Start Date</v>
      </c>
      <c r="I2096" s="81" t="str">
        <f t="shared" si="392"/>
        <v>#N/A Start Date</v>
      </c>
      <c r="J2096" s="34" t="e">
        <f t="shared" si="384"/>
        <v>#REF!</v>
      </c>
      <c r="K2096" s="35" t="e">
        <f t="shared" si="385"/>
        <v>#VALUE!</v>
      </c>
      <c r="L2096" s="35" t="e">
        <f t="shared" si="386"/>
        <v>#REF!</v>
      </c>
      <c r="M2096" s="35" t="e">
        <f t="shared" si="393"/>
        <v>#REF!</v>
      </c>
      <c r="N2096" s="35" t="e">
        <f t="shared" si="394"/>
        <v>#REF!</v>
      </c>
      <c r="O2096" s="36" t="e">
        <f t="shared" si="395"/>
        <v>#REF!</v>
      </c>
      <c r="Q2096" s="37">
        <f t="shared" si="387"/>
        <v>0</v>
      </c>
      <c r="R2096" s="38" t="e">
        <f t="shared" si="388"/>
        <v>#REF!</v>
      </c>
      <c r="S2096" s="39" t="e">
        <f t="shared" si="389"/>
        <v>#REF!</v>
      </c>
    </row>
    <row r="2097" spans="1:19" x14ac:dyDescent="0.25">
      <c r="A2097" s="2"/>
      <c r="C2097">
        <f t="shared" si="390"/>
        <v>0</v>
      </c>
      <c r="D2097" s="32" t="e">
        <f t="shared" si="391"/>
        <v>#N/A</v>
      </c>
      <c r="E2097" s="32" t="e">
        <f>Basic!#REF!</f>
        <v>#REF!</v>
      </c>
      <c r="F2097" s="40"/>
      <c r="G2097" s="80">
        <f>IFERROR(VLOOKUP(A2097,HistData!Y:Z,2,FALSE)/100,G2096)</f>
        <v>0.19510000000000002</v>
      </c>
      <c r="H2097" s="80" t="str">
        <f>_xll.BDH($B$1,"IVOL_MONEYNESS",A2097,A2097,"IVOL_MATURITY=MATURITY_1STM","IVOL_MONEYNESS_LEVEL=MONEY_LVL_100_","DTS=H","FACTOR=.01","DAYS=W")</f>
        <v>#N/A Start Date</v>
      </c>
      <c r="I2097" s="81" t="str">
        <f t="shared" si="392"/>
        <v>#N/A Start Date</v>
      </c>
      <c r="J2097" s="34" t="e">
        <f t="shared" si="384"/>
        <v>#REF!</v>
      </c>
      <c r="K2097" s="35" t="e">
        <f t="shared" si="385"/>
        <v>#VALUE!</v>
      </c>
      <c r="L2097" s="35" t="e">
        <f t="shared" si="386"/>
        <v>#REF!</v>
      </c>
      <c r="M2097" s="35" t="e">
        <f t="shared" si="393"/>
        <v>#REF!</v>
      </c>
      <c r="N2097" s="35" t="e">
        <f t="shared" si="394"/>
        <v>#REF!</v>
      </c>
      <c r="O2097" s="36" t="e">
        <f t="shared" si="395"/>
        <v>#REF!</v>
      </c>
      <c r="Q2097" s="37">
        <f t="shared" si="387"/>
        <v>0</v>
      </c>
      <c r="R2097" s="38" t="e">
        <f t="shared" si="388"/>
        <v>#REF!</v>
      </c>
      <c r="S2097" s="39" t="e">
        <f t="shared" si="389"/>
        <v>#REF!</v>
      </c>
    </row>
    <row r="2098" spans="1:19" x14ac:dyDescent="0.25">
      <c r="A2098" s="2"/>
      <c r="C2098">
        <f t="shared" si="390"/>
        <v>0</v>
      </c>
      <c r="D2098" s="32" t="e">
        <f t="shared" si="391"/>
        <v>#N/A</v>
      </c>
      <c r="E2098" s="32" t="e">
        <f>Basic!#REF!</f>
        <v>#REF!</v>
      </c>
      <c r="F2098" s="40"/>
      <c r="G2098" s="80">
        <f>IFERROR(VLOOKUP(A2098,HistData!Y:Z,2,FALSE)/100,G2097)</f>
        <v>0.19510000000000002</v>
      </c>
      <c r="H2098" s="80" t="str">
        <f>_xll.BDH($B$1,"IVOL_MONEYNESS",A2098,A2098,"IVOL_MATURITY=MATURITY_1STM","IVOL_MONEYNESS_LEVEL=MONEY_LVL_100_","DTS=H","FACTOR=.01","DAYS=W")</f>
        <v>#N/A Start Date</v>
      </c>
      <c r="I2098" s="81" t="str">
        <f t="shared" si="392"/>
        <v>#N/A Start Date</v>
      </c>
      <c r="J2098" s="34" t="e">
        <f t="shared" si="384"/>
        <v>#REF!</v>
      </c>
      <c r="K2098" s="35" t="e">
        <f t="shared" si="385"/>
        <v>#VALUE!</v>
      </c>
      <c r="L2098" s="35" t="e">
        <f t="shared" si="386"/>
        <v>#REF!</v>
      </c>
      <c r="M2098" s="35" t="e">
        <f t="shared" si="393"/>
        <v>#REF!</v>
      </c>
      <c r="N2098" s="35" t="e">
        <f t="shared" si="394"/>
        <v>#REF!</v>
      </c>
      <c r="O2098" s="36" t="e">
        <f t="shared" si="395"/>
        <v>#REF!</v>
      </c>
      <c r="Q2098" s="37">
        <f t="shared" si="387"/>
        <v>0</v>
      </c>
      <c r="R2098" s="38" t="e">
        <f t="shared" si="388"/>
        <v>#REF!</v>
      </c>
      <c r="S2098" s="39" t="e">
        <f t="shared" si="389"/>
        <v>#REF!</v>
      </c>
    </row>
    <row r="2099" spans="1:19" x14ac:dyDescent="0.25">
      <c r="A2099" s="2"/>
      <c r="C2099">
        <f t="shared" si="390"/>
        <v>0</v>
      </c>
      <c r="D2099" s="32" t="e">
        <f t="shared" si="391"/>
        <v>#N/A</v>
      </c>
      <c r="E2099" s="32" t="e">
        <f>Basic!#REF!</f>
        <v>#REF!</v>
      </c>
      <c r="F2099" s="40"/>
      <c r="G2099" s="80">
        <f>IFERROR(VLOOKUP(A2099,HistData!Y:Z,2,FALSE)/100,G2098)</f>
        <v>0.19510000000000002</v>
      </c>
      <c r="H2099" s="80" t="str">
        <f>_xll.BDH($B$1,"IVOL_MONEYNESS",A2099,A2099,"IVOL_MATURITY=MATURITY_1STM","IVOL_MONEYNESS_LEVEL=MONEY_LVL_100_","DTS=H","FACTOR=.01","DAYS=W")</f>
        <v>#N/A Start Date</v>
      </c>
      <c r="I2099" s="81" t="str">
        <f t="shared" si="392"/>
        <v>#N/A Start Date</v>
      </c>
      <c r="J2099" s="34" t="e">
        <f t="shared" si="384"/>
        <v>#REF!</v>
      </c>
      <c r="K2099" s="35" t="e">
        <f t="shared" si="385"/>
        <v>#VALUE!</v>
      </c>
      <c r="L2099" s="35" t="e">
        <f t="shared" si="386"/>
        <v>#REF!</v>
      </c>
      <c r="M2099" s="35" t="e">
        <f t="shared" si="393"/>
        <v>#REF!</v>
      </c>
      <c r="N2099" s="35" t="e">
        <f t="shared" si="394"/>
        <v>#REF!</v>
      </c>
      <c r="O2099" s="36" t="e">
        <f t="shared" si="395"/>
        <v>#REF!</v>
      </c>
      <c r="Q2099" s="37">
        <f t="shared" si="387"/>
        <v>0</v>
      </c>
      <c r="R2099" s="38" t="e">
        <f t="shared" si="388"/>
        <v>#REF!</v>
      </c>
      <c r="S2099" s="39" t="e">
        <f t="shared" si="389"/>
        <v>#REF!</v>
      </c>
    </row>
    <row r="2100" spans="1:19" x14ac:dyDescent="0.25">
      <c r="A2100" s="2"/>
      <c r="C2100">
        <f t="shared" si="390"/>
        <v>0</v>
      </c>
      <c r="D2100" s="32" t="e">
        <f t="shared" si="391"/>
        <v>#N/A</v>
      </c>
      <c r="E2100" s="32" t="e">
        <f>Basic!#REF!</f>
        <v>#REF!</v>
      </c>
      <c r="F2100" s="40"/>
      <c r="G2100" s="80">
        <f>IFERROR(VLOOKUP(A2100,HistData!Y:Z,2,FALSE)/100,G2099)</f>
        <v>0.19510000000000002</v>
      </c>
      <c r="H2100" s="80" t="str">
        <f>_xll.BDH($B$1,"IVOL_MONEYNESS",A2100,A2100,"IVOL_MATURITY=MATURITY_1STM","IVOL_MONEYNESS_LEVEL=MONEY_LVL_100_","DTS=H","FACTOR=.01","DAYS=W")</f>
        <v>#N/A Start Date</v>
      </c>
      <c r="I2100" s="81" t="str">
        <f t="shared" si="392"/>
        <v>#N/A Start Date</v>
      </c>
      <c r="J2100" s="34" t="e">
        <f t="shared" si="384"/>
        <v>#REF!</v>
      </c>
      <c r="K2100" s="35" t="e">
        <f t="shared" si="385"/>
        <v>#VALUE!</v>
      </c>
      <c r="L2100" s="35" t="e">
        <f t="shared" si="386"/>
        <v>#REF!</v>
      </c>
      <c r="M2100" s="35" t="e">
        <f t="shared" si="393"/>
        <v>#REF!</v>
      </c>
      <c r="N2100" s="35" t="e">
        <f t="shared" si="394"/>
        <v>#REF!</v>
      </c>
      <c r="O2100" s="36" t="e">
        <f t="shared" si="395"/>
        <v>#REF!</v>
      </c>
      <c r="Q2100" s="37">
        <f t="shared" si="387"/>
        <v>0</v>
      </c>
      <c r="R2100" s="38" t="e">
        <f t="shared" si="388"/>
        <v>#REF!</v>
      </c>
      <c r="S2100" s="39" t="e">
        <f t="shared" si="389"/>
        <v>#REF!</v>
      </c>
    </row>
    <row r="2101" spans="1:19" x14ac:dyDescent="0.25">
      <c r="A2101" s="2"/>
      <c r="C2101">
        <f t="shared" si="390"/>
        <v>0</v>
      </c>
      <c r="D2101" s="32" t="e">
        <f t="shared" si="391"/>
        <v>#N/A</v>
      </c>
      <c r="E2101" s="32" t="e">
        <f>Basic!#REF!</f>
        <v>#REF!</v>
      </c>
      <c r="F2101" s="40"/>
      <c r="G2101" s="80">
        <f>IFERROR(VLOOKUP(A2101,HistData!Y:Z,2,FALSE)/100,G2100)</f>
        <v>0.19510000000000002</v>
      </c>
      <c r="H2101" s="80" t="str">
        <f>_xll.BDH($B$1,"IVOL_MONEYNESS",A2101,A2101,"IVOL_MATURITY=MATURITY_1STM","IVOL_MONEYNESS_LEVEL=MONEY_LVL_100_","DTS=H","FACTOR=.01","DAYS=W")</f>
        <v>#N/A Start Date</v>
      </c>
      <c r="I2101" s="81" t="str">
        <f t="shared" si="392"/>
        <v>#N/A Start Date</v>
      </c>
      <c r="J2101" s="34" t="e">
        <f t="shared" si="384"/>
        <v>#REF!</v>
      </c>
      <c r="K2101" s="35" t="e">
        <f t="shared" si="385"/>
        <v>#VALUE!</v>
      </c>
      <c r="L2101" s="35" t="e">
        <f t="shared" si="386"/>
        <v>#REF!</v>
      </c>
      <c r="M2101" s="35" t="e">
        <f t="shared" si="393"/>
        <v>#REF!</v>
      </c>
      <c r="N2101" s="35" t="e">
        <f t="shared" si="394"/>
        <v>#REF!</v>
      </c>
      <c r="O2101" s="36" t="e">
        <f t="shared" si="395"/>
        <v>#REF!</v>
      </c>
      <c r="Q2101" s="37">
        <f t="shared" si="387"/>
        <v>0</v>
      </c>
      <c r="R2101" s="38" t="e">
        <f t="shared" si="388"/>
        <v>#REF!</v>
      </c>
      <c r="S2101" s="39" t="e">
        <f t="shared" si="389"/>
        <v>#REF!</v>
      </c>
    </row>
    <row r="2102" spans="1:19" x14ac:dyDescent="0.25">
      <c r="A2102" s="2"/>
      <c r="C2102">
        <f t="shared" si="390"/>
        <v>0</v>
      </c>
      <c r="D2102" s="32" t="e">
        <f t="shared" si="391"/>
        <v>#N/A</v>
      </c>
      <c r="E2102" s="32" t="e">
        <f>Basic!#REF!</f>
        <v>#REF!</v>
      </c>
      <c r="F2102" s="40"/>
      <c r="G2102" s="80">
        <f>IFERROR(VLOOKUP(A2102,HistData!Y:Z,2,FALSE)/100,G2101)</f>
        <v>0.19510000000000002</v>
      </c>
      <c r="H2102" s="80" t="str">
        <f>_xll.BDH($B$1,"IVOL_MONEYNESS",A2102,A2102,"IVOL_MATURITY=MATURITY_1STM","IVOL_MONEYNESS_LEVEL=MONEY_LVL_100_","DTS=H","FACTOR=.01","DAYS=W")</f>
        <v>#N/A Start Date</v>
      </c>
      <c r="I2102" s="81" t="str">
        <f t="shared" si="392"/>
        <v>#N/A Start Date</v>
      </c>
      <c r="J2102" s="34" t="e">
        <f t="shared" si="384"/>
        <v>#REF!</v>
      </c>
      <c r="K2102" s="35" t="e">
        <f t="shared" si="385"/>
        <v>#VALUE!</v>
      </c>
      <c r="L2102" s="35" t="e">
        <f t="shared" si="386"/>
        <v>#REF!</v>
      </c>
      <c r="M2102" s="35" t="e">
        <f t="shared" si="393"/>
        <v>#REF!</v>
      </c>
      <c r="N2102" s="35" t="e">
        <f t="shared" si="394"/>
        <v>#REF!</v>
      </c>
      <c r="O2102" s="36" t="e">
        <f t="shared" si="395"/>
        <v>#REF!</v>
      </c>
      <c r="Q2102" s="37">
        <f t="shared" si="387"/>
        <v>0</v>
      </c>
      <c r="R2102" s="38" t="e">
        <f t="shared" si="388"/>
        <v>#REF!</v>
      </c>
      <c r="S2102" s="39" t="e">
        <f t="shared" si="389"/>
        <v>#REF!</v>
      </c>
    </row>
    <row r="2103" spans="1:19" x14ac:dyDescent="0.25">
      <c r="A2103" s="2"/>
      <c r="C2103">
        <f t="shared" si="390"/>
        <v>0</v>
      </c>
      <c r="D2103" s="32" t="e">
        <f t="shared" si="391"/>
        <v>#N/A</v>
      </c>
      <c r="E2103" s="32" t="e">
        <f>Basic!#REF!</f>
        <v>#REF!</v>
      </c>
      <c r="F2103" s="40"/>
      <c r="G2103" s="80">
        <f>IFERROR(VLOOKUP(A2103,HistData!Y:Z,2,FALSE)/100,G2102)</f>
        <v>0.19510000000000002</v>
      </c>
      <c r="H2103" s="80" t="str">
        <f>_xll.BDH($B$1,"IVOL_MONEYNESS",A2103,A2103,"IVOL_MATURITY=MATURITY_1STM","IVOL_MONEYNESS_LEVEL=MONEY_LVL_100_","DTS=H","FACTOR=.01","DAYS=W")</f>
        <v>#N/A Start Date</v>
      </c>
      <c r="I2103" s="81" t="str">
        <f t="shared" si="392"/>
        <v>#N/A Start Date</v>
      </c>
      <c r="J2103" s="34" t="e">
        <f t="shared" si="384"/>
        <v>#REF!</v>
      </c>
      <c r="K2103" s="35" t="e">
        <f t="shared" si="385"/>
        <v>#VALUE!</v>
      </c>
      <c r="L2103" s="35" t="e">
        <f t="shared" si="386"/>
        <v>#REF!</v>
      </c>
      <c r="M2103" s="35" t="e">
        <f t="shared" si="393"/>
        <v>#REF!</v>
      </c>
      <c r="N2103" s="35" t="e">
        <f t="shared" si="394"/>
        <v>#REF!</v>
      </c>
      <c r="O2103" s="36" t="e">
        <f t="shared" si="395"/>
        <v>#REF!</v>
      </c>
      <c r="Q2103" s="37">
        <f t="shared" si="387"/>
        <v>0</v>
      </c>
      <c r="R2103" s="38" t="e">
        <f t="shared" si="388"/>
        <v>#REF!</v>
      </c>
      <c r="S2103" s="39" t="e">
        <f t="shared" si="389"/>
        <v>#REF!</v>
      </c>
    </row>
    <row r="2104" spans="1:19" x14ac:dyDescent="0.25">
      <c r="A2104" s="2"/>
      <c r="C2104">
        <f t="shared" si="390"/>
        <v>0</v>
      </c>
      <c r="D2104" s="32" t="e">
        <f t="shared" si="391"/>
        <v>#N/A</v>
      </c>
      <c r="E2104" s="32" t="e">
        <f>Basic!#REF!</f>
        <v>#REF!</v>
      </c>
      <c r="F2104" s="40"/>
      <c r="G2104" s="80">
        <f>IFERROR(VLOOKUP(A2104,HistData!Y:Z,2,FALSE)/100,G2103)</f>
        <v>0.19510000000000002</v>
      </c>
      <c r="H2104" s="80" t="str">
        <f>_xll.BDH($B$1,"IVOL_MONEYNESS",A2104,A2104,"IVOL_MATURITY=MATURITY_1STM","IVOL_MONEYNESS_LEVEL=MONEY_LVL_100_","DTS=H","FACTOR=.01","DAYS=W")</f>
        <v>#N/A Start Date</v>
      </c>
      <c r="I2104" s="81" t="str">
        <f t="shared" si="392"/>
        <v>#N/A Start Date</v>
      </c>
      <c r="J2104" s="34" t="e">
        <f t="shared" si="384"/>
        <v>#REF!</v>
      </c>
      <c r="K2104" s="35" t="e">
        <f t="shared" si="385"/>
        <v>#VALUE!</v>
      </c>
      <c r="L2104" s="35" t="e">
        <f t="shared" si="386"/>
        <v>#REF!</v>
      </c>
      <c r="M2104" s="35" t="e">
        <f t="shared" si="393"/>
        <v>#REF!</v>
      </c>
      <c r="N2104" s="35" t="e">
        <f t="shared" si="394"/>
        <v>#REF!</v>
      </c>
      <c r="O2104" s="36" t="e">
        <f t="shared" si="395"/>
        <v>#REF!</v>
      </c>
      <c r="Q2104" s="37">
        <f t="shared" si="387"/>
        <v>0</v>
      </c>
      <c r="R2104" s="38" t="e">
        <f t="shared" si="388"/>
        <v>#REF!</v>
      </c>
      <c r="S2104" s="39" t="e">
        <f t="shared" si="389"/>
        <v>#REF!</v>
      </c>
    </row>
    <row r="2105" spans="1:19" x14ac:dyDescent="0.25">
      <c r="A2105" s="2"/>
      <c r="C2105">
        <f t="shared" si="390"/>
        <v>0</v>
      </c>
      <c r="D2105" s="32" t="e">
        <f t="shared" si="391"/>
        <v>#N/A</v>
      </c>
      <c r="E2105" s="32" t="e">
        <f>Basic!#REF!</f>
        <v>#REF!</v>
      </c>
      <c r="F2105" s="40"/>
      <c r="G2105" s="80">
        <f>IFERROR(VLOOKUP(A2105,HistData!Y:Z,2,FALSE)/100,G2104)</f>
        <v>0.19510000000000002</v>
      </c>
      <c r="H2105" s="80" t="str">
        <f>_xll.BDH($B$1,"IVOL_MONEYNESS",A2105,A2105,"IVOL_MATURITY=MATURITY_1STM","IVOL_MONEYNESS_LEVEL=MONEY_LVL_100_","DTS=H","FACTOR=.01","DAYS=W")</f>
        <v>#N/A Start Date</v>
      </c>
      <c r="I2105" s="81" t="str">
        <f t="shared" si="392"/>
        <v>#N/A Start Date</v>
      </c>
      <c r="J2105" s="34" t="e">
        <f t="shared" si="384"/>
        <v>#REF!</v>
      </c>
      <c r="K2105" s="35" t="e">
        <f t="shared" si="385"/>
        <v>#VALUE!</v>
      </c>
      <c r="L2105" s="35" t="e">
        <f t="shared" si="386"/>
        <v>#REF!</v>
      </c>
      <c r="M2105" s="35" t="e">
        <f t="shared" si="393"/>
        <v>#REF!</v>
      </c>
      <c r="N2105" s="35" t="e">
        <f t="shared" si="394"/>
        <v>#REF!</v>
      </c>
      <c r="O2105" s="36" t="e">
        <f t="shared" si="395"/>
        <v>#REF!</v>
      </c>
      <c r="Q2105" s="37">
        <f t="shared" si="387"/>
        <v>0</v>
      </c>
      <c r="R2105" s="38" t="e">
        <f t="shared" si="388"/>
        <v>#REF!</v>
      </c>
      <c r="S2105" s="39" t="e">
        <f t="shared" si="389"/>
        <v>#REF!</v>
      </c>
    </row>
    <row r="2106" spans="1:19" x14ac:dyDescent="0.25">
      <c r="A2106" s="2"/>
      <c r="C2106">
        <f t="shared" si="390"/>
        <v>0</v>
      </c>
      <c r="D2106" s="32" t="e">
        <f t="shared" si="391"/>
        <v>#N/A</v>
      </c>
      <c r="E2106" s="32" t="e">
        <f>Basic!#REF!</f>
        <v>#REF!</v>
      </c>
      <c r="F2106" s="40"/>
      <c r="G2106" s="80">
        <f>IFERROR(VLOOKUP(A2106,HistData!Y:Z,2,FALSE)/100,G2105)</f>
        <v>0.19510000000000002</v>
      </c>
      <c r="H2106" s="80" t="str">
        <f>_xll.BDH($B$1,"IVOL_MONEYNESS",A2106,A2106,"IVOL_MATURITY=MATURITY_1STM","IVOL_MONEYNESS_LEVEL=MONEY_LVL_100_","DTS=H","FACTOR=.01","DAYS=W")</f>
        <v>#N/A Start Date</v>
      </c>
      <c r="I2106" s="81" t="str">
        <f t="shared" si="392"/>
        <v>#N/A Start Date</v>
      </c>
      <c r="J2106" s="34" t="e">
        <f t="shared" si="384"/>
        <v>#REF!</v>
      </c>
      <c r="K2106" s="35" t="e">
        <f t="shared" si="385"/>
        <v>#VALUE!</v>
      </c>
      <c r="L2106" s="35" t="e">
        <f t="shared" si="386"/>
        <v>#REF!</v>
      </c>
      <c r="M2106" s="35" t="e">
        <f t="shared" si="393"/>
        <v>#REF!</v>
      </c>
      <c r="N2106" s="35" t="e">
        <f t="shared" si="394"/>
        <v>#REF!</v>
      </c>
      <c r="O2106" s="36" t="e">
        <f t="shared" si="395"/>
        <v>#REF!</v>
      </c>
      <c r="Q2106" s="37">
        <f t="shared" si="387"/>
        <v>0</v>
      </c>
      <c r="R2106" s="38" t="e">
        <f t="shared" si="388"/>
        <v>#REF!</v>
      </c>
      <c r="S2106" s="39" t="e">
        <f t="shared" si="389"/>
        <v>#REF!</v>
      </c>
    </row>
    <row r="2107" spans="1:19" x14ac:dyDescent="0.25">
      <c r="A2107" s="2"/>
      <c r="C2107">
        <f t="shared" si="390"/>
        <v>0</v>
      </c>
      <c r="D2107" s="32" t="e">
        <f t="shared" si="391"/>
        <v>#N/A</v>
      </c>
      <c r="E2107" s="32" t="e">
        <f>Basic!#REF!</f>
        <v>#REF!</v>
      </c>
      <c r="F2107" s="40"/>
      <c r="G2107" s="80">
        <f>IFERROR(VLOOKUP(A2107,HistData!Y:Z,2,FALSE)/100,G2106)</f>
        <v>0.19510000000000002</v>
      </c>
      <c r="H2107" s="80" t="str">
        <f>_xll.BDH($B$1,"IVOL_MONEYNESS",A2107,A2107,"IVOL_MATURITY=MATURITY_1STM","IVOL_MONEYNESS_LEVEL=MONEY_LVL_100_","DTS=H","FACTOR=.01","DAYS=W")</f>
        <v>#N/A Start Date</v>
      </c>
      <c r="I2107" s="81" t="str">
        <f t="shared" si="392"/>
        <v>#N/A Start Date</v>
      </c>
      <c r="J2107" s="34" t="e">
        <f t="shared" si="384"/>
        <v>#REF!</v>
      </c>
      <c r="K2107" s="35" t="e">
        <f t="shared" si="385"/>
        <v>#VALUE!</v>
      </c>
      <c r="L2107" s="35" t="e">
        <f t="shared" si="386"/>
        <v>#REF!</v>
      </c>
      <c r="M2107" s="35" t="e">
        <f t="shared" si="393"/>
        <v>#REF!</v>
      </c>
      <c r="N2107" s="35" t="e">
        <f t="shared" si="394"/>
        <v>#REF!</v>
      </c>
      <c r="O2107" s="36" t="e">
        <f t="shared" si="395"/>
        <v>#REF!</v>
      </c>
      <c r="Q2107" s="37">
        <f t="shared" si="387"/>
        <v>0</v>
      </c>
      <c r="R2107" s="38" t="e">
        <f t="shared" si="388"/>
        <v>#REF!</v>
      </c>
      <c r="S2107" s="39" t="e">
        <f t="shared" si="389"/>
        <v>#REF!</v>
      </c>
    </row>
    <row r="2108" spans="1:19" x14ac:dyDescent="0.25">
      <c r="A2108" s="2"/>
      <c r="C2108">
        <f t="shared" si="390"/>
        <v>0</v>
      </c>
      <c r="D2108" s="32" t="e">
        <f t="shared" si="391"/>
        <v>#N/A</v>
      </c>
      <c r="E2108" s="32" t="e">
        <f>Basic!#REF!</f>
        <v>#REF!</v>
      </c>
      <c r="F2108" s="40"/>
      <c r="G2108" s="80">
        <f>IFERROR(VLOOKUP(A2108,HistData!Y:Z,2,FALSE)/100,G2107)</f>
        <v>0.19510000000000002</v>
      </c>
      <c r="H2108" s="80" t="str">
        <f>_xll.BDH($B$1,"IVOL_MONEYNESS",A2108,A2108,"IVOL_MATURITY=MATURITY_1STM","IVOL_MONEYNESS_LEVEL=MONEY_LVL_100_","DTS=H","FACTOR=.01","DAYS=W")</f>
        <v>#N/A Start Date</v>
      </c>
      <c r="I2108" s="81" t="str">
        <f t="shared" si="392"/>
        <v>#N/A Start Date</v>
      </c>
      <c r="J2108" s="34" t="e">
        <f t="shared" si="384"/>
        <v>#REF!</v>
      </c>
      <c r="K2108" s="35" t="e">
        <f t="shared" si="385"/>
        <v>#VALUE!</v>
      </c>
      <c r="L2108" s="35" t="e">
        <f t="shared" si="386"/>
        <v>#REF!</v>
      </c>
      <c r="M2108" s="35" t="e">
        <f t="shared" si="393"/>
        <v>#REF!</v>
      </c>
      <c r="N2108" s="35" t="e">
        <f t="shared" si="394"/>
        <v>#REF!</v>
      </c>
      <c r="O2108" s="36" t="e">
        <f t="shared" si="395"/>
        <v>#REF!</v>
      </c>
      <c r="Q2108" s="37">
        <f t="shared" si="387"/>
        <v>0</v>
      </c>
      <c r="R2108" s="38" t="e">
        <f t="shared" si="388"/>
        <v>#REF!</v>
      </c>
      <c r="S2108" s="39" t="e">
        <f t="shared" si="389"/>
        <v>#REF!</v>
      </c>
    </row>
    <row r="2109" spans="1:19" x14ac:dyDescent="0.25">
      <c r="A2109" s="2"/>
      <c r="C2109">
        <f t="shared" si="390"/>
        <v>0</v>
      </c>
      <c r="D2109" s="32" t="e">
        <f t="shared" si="391"/>
        <v>#N/A</v>
      </c>
      <c r="E2109" s="32" t="e">
        <f>Basic!#REF!</f>
        <v>#REF!</v>
      </c>
      <c r="F2109" s="40"/>
      <c r="G2109" s="80">
        <f>IFERROR(VLOOKUP(A2109,HistData!Y:Z,2,FALSE)/100,G2108)</f>
        <v>0.19510000000000002</v>
      </c>
      <c r="H2109" s="80" t="str">
        <f>_xll.BDH($B$1,"IVOL_MONEYNESS",A2109,A2109,"IVOL_MATURITY=MATURITY_1STM","IVOL_MONEYNESS_LEVEL=MONEY_LVL_100_","DTS=H","FACTOR=.01","DAYS=W")</f>
        <v>#N/A Start Date</v>
      </c>
      <c r="I2109" s="81" t="str">
        <f t="shared" si="392"/>
        <v>#N/A Start Date</v>
      </c>
      <c r="J2109" s="34" t="e">
        <f t="shared" si="384"/>
        <v>#REF!</v>
      </c>
      <c r="K2109" s="35" t="e">
        <f t="shared" si="385"/>
        <v>#VALUE!</v>
      </c>
      <c r="L2109" s="35" t="e">
        <f t="shared" si="386"/>
        <v>#REF!</v>
      </c>
      <c r="M2109" s="35" t="e">
        <f t="shared" si="393"/>
        <v>#REF!</v>
      </c>
      <c r="N2109" s="35" t="e">
        <f t="shared" si="394"/>
        <v>#REF!</v>
      </c>
      <c r="O2109" s="36" t="e">
        <f t="shared" si="395"/>
        <v>#REF!</v>
      </c>
      <c r="Q2109" s="37">
        <f t="shared" si="387"/>
        <v>0</v>
      </c>
      <c r="R2109" s="38" t="e">
        <f t="shared" si="388"/>
        <v>#REF!</v>
      </c>
      <c r="S2109" s="39" t="e">
        <f t="shared" si="389"/>
        <v>#REF!</v>
      </c>
    </row>
    <row r="2110" spans="1:19" x14ac:dyDescent="0.25">
      <c r="A2110" s="2"/>
      <c r="C2110">
        <f t="shared" si="390"/>
        <v>0</v>
      </c>
      <c r="D2110" s="32" t="e">
        <f t="shared" si="391"/>
        <v>#N/A</v>
      </c>
      <c r="E2110" s="32" t="e">
        <f>Basic!#REF!</f>
        <v>#REF!</v>
      </c>
      <c r="F2110" s="40"/>
      <c r="G2110" s="80">
        <f>IFERROR(VLOOKUP(A2110,HistData!Y:Z,2,FALSE)/100,G2109)</f>
        <v>0.19510000000000002</v>
      </c>
      <c r="H2110" s="80" t="str">
        <f>_xll.BDH($B$1,"IVOL_MONEYNESS",A2110,A2110,"IVOL_MATURITY=MATURITY_1STM","IVOL_MONEYNESS_LEVEL=MONEY_LVL_100_","DTS=H","FACTOR=.01","DAYS=W")</f>
        <v>#N/A Start Date</v>
      </c>
      <c r="I2110" s="81" t="str">
        <f t="shared" si="392"/>
        <v>#N/A Start Date</v>
      </c>
      <c r="J2110" s="34" t="e">
        <f t="shared" si="384"/>
        <v>#REF!</v>
      </c>
      <c r="K2110" s="35" t="e">
        <f t="shared" si="385"/>
        <v>#VALUE!</v>
      </c>
      <c r="L2110" s="35" t="e">
        <f t="shared" si="386"/>
        <v>#REF!</v>
      </c>
      <c r="M2110" s="35" t="e">
        <f t="shared" si="393"/>
        <v>#REF!</v>
      </c>
      <c r="N2110" s="35" t="e">
        <f t="shared" si="394"/>
        <v>#REF!</v>
      </c>
      <c r="O2110" s="36" t="e">
        <f t="shared" si="395"/>
        <v>#REF!</v>
      </c>
      <c r="Q2110" s="37">
        <f t="shared" si="387"/>
        <v>0</v>
      </c>
      <c r="R2110" s="38" t="e">
        <f t="shared" si="388"/>
        <v>#REF!</v>
      </c>
      <c r="S2110" s="39" t="e">
        <f t="shared" si="389"/>
        <v>#REF!</v>
      </c>
    </row>
    <row r="2111" spans="1:19" x14ac:dyDescent="0.25">
      <c r="A2111" s="2"/>
      <c r="C2111">
        <f t="shared" si="390"/>
        <v>0</v>
      </c>
      <c r="D2111" s="32" t="e">
        <f t="shared" si="391"/>
        <v>#N/A</v>
      </c>
      <c r="E2111" s="32" t="e">
        <f>Basic!#REF!</f>
        <v>#REF!</v>
      </c>
      <c r="F2111" s="40"/>
      <c r="G2111" s="80">
        <f>IFERROR(VLOOKUP(A2111,HistData!Y:Z,2,FALSE)/100,G2110)</f>
        <v>0.19510000000000002</v>
      </c>
      <c r="H2111" s="80" t="str">
        <f>_xll.BDH($B$1,"IVOL_MONEYNESS",A2111,A2111,"IVOL_MATURITY=MATURITY_1STM","IVOL_MONEYNESS_LEVEL=MONEY_LVL_100_","DTS=H","FACTOR=.01","DAYS=W")</f>
        <v>#N/A Start Date</v>
      </c>
      <c r="I2111" s="81" t="str">
        <f t="shared" si="392"/>
        <v>#N/A Start Date</v>
      </c>
      <c r="J2111" s="34" t="e">
        <f t="shared" si="384"/>
        <v>#REF!</v>
      </c>
      <c r="K2111" s="35" t="e">
        <f t="shared" si="385"/>
        <v>#VALUE!</v>
      </c>
      <c r="L2111" s="35" t="e">
        <f t="shared" si="386"/>
        <v>#REF!</v>
      </c>
      <c r="M2111" s="35" t="e">
        <f t="shared" si="393"/>
        <v>#REF!</v>
      </c>
      <c r="N2111" s="35" t="e">
        <f t="shared" si="394"/>
        <v>#REF!</v>
      </c>
      <c r="O2111" s="36" t="e">
        <f t="shared" si="395"/>
        <v>#REF!</v>
      </c>
      <c r="Q2111" s="37">
        <f t="shared" si="387"/>
        <v>0</v>
      </c>
      <c r="R2111" s="38" t="e">
        <f t="shared" si="388"/>
        <v>#REF!</v>
      </c>
      <c r="S2111" s="39" t="e">
        <f t="shared" si="389"/>
        <v>#REF!</v>
      </c>
    </row>
    <row r="2112" spans="1:19" x14ac:dyDescent="0.25">
      <c r="A2112" s="2"/>
      <c r="C2112">
        <f t="shared" si="390"/>
        <v>0</v>
      </c>
      <c r="D2112" s="32" t="e">
        <f t="shared" si="391"/>
        <v>#N/A</v>
      </c>
      <c r="E2112" s="32" t="e">
        <f>Basic!#REF!</f>
        <v>#REF!</v>
      </c>
      <c r="F2112" s="40"/>
      <c r="G2112" s="80">
        <f>IFERROR(VLOOKUP(A2112,HistData!Y:Z,2,FALSE)/100,G2111)</f>
        <v>0.19510000000000002</v>
      </c>
      <c r="H2112" s="80" t="str">
        <f>_xll.BDH($B$1,"IVOL_MONEYNESS",A2112,A2112,"IVOL_MATURITY=MATURITY_1STM","IVOL_MONEYNESS_LEVEL=MONEY_LVL_100_","DTS=H","FACTOR=.01","DAYS=W")</f>
        <v>#N/A Start Date</v>
      </c>
      <c r="I2112" s="81" t="str">
        <f t="shared" si="392"/>
        <v>#N/A Start Date</v>
      </c>
      <c r="J2112" s="34" t="e">
        <f t="shared" si="384"/>
        <v>#REF!</v>
      </c>
      <c r="K2112" s="35" t="e">
        <f t="shared" si="385"/>
        <v>#VALUE!</v>
      </c>
      <c r="L2112" s="35" t="e">
        <f t="shared" si="386"/>
        <v>#REF!</v>
      </c>
      <c r="M2112" s="35" t="e">
        <f t="shared" si="393"/>
        <v>#REF!</v>
      </c>
      <c r="N2112" s="35" t="e">
        <f t="shared" si="394"/>
        <v>#REF!</v>
      </c>
      <c r="O2112" s="36" t="e">
        <f t="shared" si="395"/>
        <v>#REF!</v>
      </c>
      <c r="Q2112" s="37">
        <f t="shared" si="387"/>
        <v>0</v>
      </c>
      <c r="R2112" s="38" t="e">
        <f t="shared" si="388"/>
        <v>#REF!</v>
      </c>
      <c r="S2112" s="39" t="e">
        <f t="shared" si="389"/>
        <v>#REF!</v>
      </c>
    </row>
    <row r="2113" spans="1:19" x14ac:dyDescent="0.25">
      <c r="A2113" s="2"/>
      <c r="C2113">
        <f t="shared" si="390"/>
        <v>0</v>
      </c>
      <c r="D2113" s="32" t="e">
        <f t="shared" si="391"/>
        <v>#N/A</v>
      </c>
      <c r="E2113" s="32" t="e">
        <f>Basic!#REF!</f>
        <v>#REF!</v>
      </c>
      <c r="F2113" s="40"/>
      <c r="G2113" s="80">
        <f>IFERROR(VLOOKUP(A2113,HistData!Y:Z,2,FALSE)/100,G2112)</f>
        <v>0.19510000000000002</v>
      </c>
      <c r="H2113" s="80" t="str">
        <f>_xll.BDH($B$1,"IVOL_MONEYNESS",A2113,A2113,"IVOL_MATURITY=MATURITY_1STM","IVOL_MONEYNESS_LEVEL=MONEY_LVL_100_","DTS=H","FACTOR=.01","DAYS=W")</f>
        <v>#N/A Start Date</v>
      </c>
      <c r="I2113" s="81" t="str">
        <f t="shared" si="392"/>
        <v>#N/A Start Date</v>
      </c>
      <c r="J2113" s="34" t="e">
        <f t="shared" si="384"/>
        <v>#REF!</v>
      </c>
      <c r="K2113" s="35" t="e">
        <f t="shared" si="385"/>
        <v>#VALUE!</v>
      </c>
      <c r="L2113" s="35" t="e">
        <f t="shared" si="386"/>
        <v>#REF!</v>
      </c>
      <c r="M2113" s="35" t="e">
        <f t="shared" si="393"/>
        <v>#REF!</v>
      </c>
      <c r="N2113" s="35" t="e">
        <f t="shared" si="394"/>
        <v>#REF!</v>
      </c>
      <c r="O2113" s="36" t="e">
        <f t="shared" si="395"/>
        <v>#REF!</v>
      </c>
      <c r="Q2113" s="37">
        <f t="shared" si="387"/>
        <v>0</v>
      </c>
      <c r="R2113" s="38" t="e">
        <f t="shared" si="388"/>
        <v>#REF!</v>
      </c>
      <c r="S2113" s="39" t="e">
        <f t="shared" si="389"/>
        <v>#REF!</v>
      </c>
    </row>
    <row r="2114" spans="1:19" x14ac:dyDescent="0.25">
      <c r="A2114" s="2"/>
      <c r="C2114">
        <f t="shared" si="390"/>
        <v>0</v>
      </c>
      <c r="D2114" s="32" t="e">
        <f t="shared" si="391"/>
        <v>#N/A</v>
      </c>
      <c r="E2114" s="32" t="e">
        <f>Basic!#REF!</f>
        <v>#REF!</v>
      </c>
      <c r="F2114" s="40"/>
      <c r="G2114" s="80">
        <f>IFERROR(VLOOKUP(A2114,HistData!Y:Z,2,FALSE)/100,G2113)</f>
        <v>0.19510000000000002</v>
      </c>
      <c r="H2114" s="80" t="str">
        <f>_xll.BDH($B$1,"IVOL_MONEYNESS",A2114,A2114,"IVOL_MATURITY=MATURITY_1STM","IVOL_MONEYNESS_LEVEL=MONEY_LVL_100_","DTS=H","FACTOR=.01","DAYS=W")</f>
        <v>#N/A Start Date</v>
      </c>
      <c r="I2114" s="81" t="str">
        <f t="shared" si="392"/>
        <v>#N/A Start Date</v>
      </c>
      <c r="J2114" s="34" t="e">
        <f t="shared" si="384"/>
        <v>#REF!</v>
      </c>
      <c r="K2114" s="35" t="e">
        <f t="shared" si="385"/>
        <v>#VALUE!</v>
      </c>
      <c r="L2114" s="35" t="e">
        <f t="shared" si="386"/>
        <v>#REF!</v>
      </c>
      <c r="M2114" s="35" t="e">
        <f t="shared" si="393"/>
        <v>#REF!</v>
      </c>
      <c r="N2114" s="35" t="e">
        <f t="shared" si="394"/>
        <v>#REF!</v>
      </c>
      <c r="O2114" s="36" t="e">
        <f t="shared" si="395"/>
        <v>#REF!</v>
      </c>
      <c r="Q2114" s="37">
        <f t="shared" si="387"/>
        <v>0</v>
      </c>
      <c r="R2114" s="38" t="e">
        <f t="shared" si="388"/>
        <v>#REF!</v>
      </c>
      <c r="S2114" s="39" t="e">
        <f t="shared" si="389"/>
        <v>#REF!</v>
      </c>
    </row>
    <row r="2115" spans="1:19" x14ac:dyDescent="0.25">
      <c r="A2115" s="2"/>
      <c r="C2115">
        <f t="shared" si="390"/>
        <v>0</v>
      </c>
      <c r="D2115" s="32" t="e">
        <f t="shared" si="391"/>
        <v>#N/A</v>
      </c>
      <c r="E2115" s="32" t="e">
        <f>Basic!#REF!</f>
        <v>#REF!</v>
      </c>
      <c r="F2115" s="40"/>
      <c r="G2115" s="80">
        <f>IFERROR(VLOOKUP(A2115,HistData!Y:Z,2,FALSE)/100,G2114)</f>
        <v>0.19510000000000002</v>
      </c>
      <c r="H2115" s="80" t="str">
        <f>_xll.BDH($B$1,"IVOL_MONEYNESS",A2115,A2115,"IVOL_MATURITY=MATURITY_1STM","IVOL_MONEYNESS_LEVEL=MONEY_LVL_100_","DTS=H","FACTOR=.01","DAYS=W")</f>
        <v>#N/A Start Date</v>
      </c>
      <c r="I2115" s="81" t="str">
        <f t="shared" si="392"/>
        <v>#N/A Start Date</v>
      </c>
      <c r="J2115" s="34" t="e">
        <f t="shared" si="384"/>
        <v>#REF!</v>
      </c>
      <c r="K2115" s="35" t="e">
        <f t="shared" si="385"/>
        <v>#VALUE!</v>
      </c>
      <c r="L2115" s="35" t="e">
        <f t="shared" si="386"/>
        <v>#REF!</v>
      </c>
      <c r="M2115" s="35" t="e">
        <f t="shared" si="393"/>
        <v>#REF!</v>
      </c>
      <c r="N2115" s="35" t="e">
        <f t="shared" si="394"/>
        <v>#REF!</v>
      </c>
      <c r="O2115" s="36" t="e">
        <f t="shared" si="395"/>
        <v>#REF!</v>
      </c>
      <c r="Q2115" s="37">
        <f t="shared" si="387"/>
        <v>0</v>
      </c>
      <c r="R2115" s="38" t="e">
        <f t="shared" si="388"/>
        <v>#REF!</v>
      </c>
      <c r="S2115" s="39" t="e">
        <f t="shared" si="389"/>
        <v>#REF!</v>
      </c>
    </row>
    <row r="2116" spans="1:19" x14ac:dyDescent="0.25">
      <c r="A2116" s="2"/>
      <c r="C2116">
        <f t="shared" si="390"/>
        <v>0</v>
      </c>
      <c r="D2116" s="32" t="e">
        <f t="shared" si="391"/>
        <v>#N/A</v>
      </c>
      <c r="E2116" s="32" t="e">
        <f>Basic!#REF!</f>
        <v>#REF!</v>
      </c>
      <c r="F2116" s="40"/>
      <c r="G2116" s="80">
        <f>IFERROR(VLOOKUP(A2116,HistData!Y:Z,2,FALSE)/100,G2115)</f>
        <v>0.19510000000000002</v>
      </c>
      <c r="H2116" s="80" t="str">
        <f>_xll.BDH($B$1,"IVOL_MONEYNESS",A2116,A2116,"IVOL_MATURITY=MATURITY_1STM","IVOL_MONEYNESS_LEVEL=MONEY_LVL_100_","DTS=H","FACTOR=.01","DAYS=W")</f>
        <v>#N/A Start Date</v>
      </c>
      <c r="I2116" s="81" t="str">
        <f t="shared" si="392"/>
        <v>#N/A Start Date</v>
      </c>
      <c r="J2116" s="34" t="e">
        <f t="shared" si="384"/>
        <v>#REF!</v>
      </c>
      <c r="K2116" s="35" t="e">
        <f t="shared" si="385"/>
        <v>#VALUE!</v>
      </c>
      <c r="L2116" s="35" t="e">
        <f t="shared" si="386"/>
        <v>#REF!</v>
      </c>
      <c r="M2116" s="35" t="e">
        <f t="shared" si="393"/>
        <v>#REF!</v>
      </c>
      <c r="N2116" s="35" t="e">
        <f t="shared" si="394"/>
        <v>#REF!</v>
      </c>
      <c r="O2116" s="36" t="e">
        <f t="shared" si="395"/>
        <v>#REF!</v>
      </c>
      <c r="Q2116" s="37">
        <f t="shared" si="387"/>
        <v>0</v>
      </c>
      <c r="R2116" s="38" t="e">
        <f t="shared" si="388"/>
        <v>#REF!</v>
      </c>
      <c r="S2116" s="39" t="e">
        <f t="shared" si="389"/>
        <v>#REF!</v>
      </c>
    </row>
    <row r="2117" spans="1:19" x14ac:dyDescent="0.25">
      <c r="A2117" s="2"/>
      <c r="C2117">
        <f t="shared" si="390"/>
        <v>0</v>
      </c>
      <c r="D2117" s="32" t="e">
        <f t="shared" si="391"/>
        <v>#N/A</v>
      </c>
      <c r="E2117" s="32" t="e">
        <f>Basic!#REF!</f>
        <v>#REF!</v>
      </c>
      <c r="F2117" s="40"/>
      <c r="G2117" s="80">
        <f>IFERROR(VLOOKUP(A2117,HistData!Y:Z,2,FALSE)/100,G2116)</f>
        <v>0.19510000000000002</v>
      </c>
      <c r="H2117" s="80" t="str">
        <f>_xll.BDH($B$1,"IVOL_MONEYNESS",A2117,A2117,"IVOL_MATURITY=MATURITY_1STM","IVOL_MONEYNESS_LEVEL=MONEY_LVL_100_","DTS=H","FACTOR=.01","DAYS=W")</f>
        <v>#N/A Start Date</v>
      </c>
      <c r="I2117" s="81" t="str">
        <f t="shared" si="392"/>
        <v>#N/A Start Date</v>
      </c>
      <c r="J2117" s="34" t="e">
        <f t="shared" si="384"/>
        <v>#REF!</v>
      </c>
      <c r="K2117" s="35" t="e">
        <f t="shared" si="385"/>
        <v>#VALUE!</v>
      </c>
      <c r="L2117" s="35" t="e">
        <f t="shared" si="386"/>
        <v>#REF!</v>
      </c>
      <c r="M2117" s="35" t="e">
        <f t="shared" si="393"/>
        <v>#REF!</v>
      </c>
      <c r="N2117" s="35" t="e">
        <f t="shared" si="394"/>
        <v>#REF!</v>
      </c>
      <c r="O2117" s="36" t="e">
        <f t="shared" si="395"/>
        <v>#REF!</v>
      </c>
      <c r="Q2117" s="37">
        <f t="shared" si="387"/>
        <v>0</v>
      </c>
      <c r="R2117" s="38" t="e">
        <f t="shared" si="388"/>
        <v>#REF!</v>
      </c>
      <c r="S2117" s="39" t="e">
        <f t="shared" si="389"/>
        <v>#REF!</v>
      </c>
    </row>
    <row r="2118" spans="1:19" x14ac:dyDescent="0.25">
      <c r="A2118" s="2"/>
      <c r="C2118">
        <f t="shared" si="390"/>
        <v>0</v>
      </c>
      <c r="D2118" s="32" t="e">
        <f t="shared" si="391"/>
        <v>#N/A</v>
      </c>
      <c r="E2118" s="32" t="e">
        <f>Basic!#REF!</f>
        <v>#REF!</v>
      </c>
      <c r="F2118" s="40"/>
      <c r="G2118" s="80">
        <f>IFERROR(VLOOKUP(A2118,HistData!Y:Z,2,FALSE)/100,G2117)</f>
        <v>0.19510000000000002</v>
      </c>
      <c r="H2118" s="80" t="str">
        <f>_xll.BDH($B$1,"IVOL_MONEYNESS",A2118,A2118,"IVOL_MATURITY=MATURITY_1STM","IVOL_MONEYNESS_LEVEL=MONEY_LVL_100_","DTS=H","FACTOR=.01","DAYS=W")</f>
        <v>#N/A Start Date</v>
      </c>
      <c r="I2118" s="81" t="str">
        <f t="shared" si="392"/>
        <v>#N/A Start Date</v>
      </c>
      <c r="J2118" s="34" t="e">
        <f t="shared" ref="J2118:J2181" si="396">++E2118*EXP(-F2118*(D2118/365))</f>
        <v>#REF!</v>
      </c>
      <c r="K2118" s="35" t="e">
        <f t="shared" ref="K2118:K2181" si="397">+I2118*(D2118/365)^0.5</f>
        <v>#VALUE!</v>
      </c>
      <c r="L2118" s="35" t="e">
        <f t="shared" ref="L2118:L2181" si="398">++(LN(B2118/E2118)+(F2118+I2118*I2118/2)*(D2118/365))/(I2118*(D2118/365)^0.5)</f>
        <v>#REF!</v>
      </c>
      <c r="M2118" s="35" t="e">
        <f t="shared" si="393"/>
        <v>#REF!</v>
      </c>
      <c r="N2118" s="35" t="e">
        <f t="shared" si="394"/>
        <v>#REF!</v>
      </c>
      <c r="O2118" s="36" t="e">
        <f t="shared" si="395"/>
        <v>#REF!</v>
      </c>
      <c r="Q2118" s="37">
        <f t="shared" ref="Q2118:Q2181" si="399">A2118</f>
        <v>0</v>
      </c>
      <c r="R2118" s="38" t="e">
        <f t="shared" ref="R2118:R2181" si="400">+N2118*B2118-O2118</f>
        <v>#REF!</v>
      </c>
      <c r="S2118" s="39" t="e">
        <f t="shared" ref="S2118:S2181" si="401">+R2118+J2118-B2118</f>
        <v>#REF!</v>
      </c>
    </row>
    <row r="2119" spans="1:19" x14ac:dyDescent="0.25">
      <c r="A2119" s="2"/>
      <c r="C2119">
        <f t="shared" ref="C2119:C2182" si="402">IF(AND(DAY(A2119)&gt;=15,DAY(A2119)&lt;=21,WEEKDAY(A2119)-1=5),1,0)</f>
        <v>0</v>
      </c>
      <c r="D2119" s="32" t="e">
        <f t="shared" ref="D2119:D2182" si="403">MATCH(1,C2120:C2163,0)</f>
        <v>#N/A</v>
      </c>
      <c r="E2119" s="32" t="e">
        <f>Basic!#REF!</f>
        <v>#REF!</v>
      </c>
      <c r="F2119" s="40"/>
      <c r="G2119" s="80">
        <f>IFERROR(VLOOKUP(A2119,HistData!Y:Z,2,FALSE)/100,G2118)</f>
        <v>0.19510000000000002</v>
      </c>
      <c r="H2119" s="80" t="str">
        <f>_xll.BDH($B$1,"IVOL_MONEYNESS",A2119,A2119,"IVOL_MATURITY=MATURITY_1STM","IVOL_MONEYNESS_LEVEL=MONEY_LVL_100_","DTS=H","FACTOR=.01","DAYS=W")</f>
        <v>#N/A Start Date</v>
      </c>
      <c r="I2119" s="81" t="str">
        <f t="shared" ref="I2119:I2182" si="404">H2119</f>
        <v>#N/A Start Date</v>
      </c>
      <c r="J2119" s="34" t="e">
        <f t="shared" si="396"/>
        <v>#REF!</v>
      </c>
      <c r="K2119" s="35" t="e">
        <f t="shared" si="397"/>
        <v>#VALUE!</v>
      </c>
      <c r="L2119" s="35" t="e">
        <f t="shared" si="398"/>
        <v>#REF!</v>
      </c>
      <c r="M2119" s="35" t="e">
        <f t="shared" ref="M2119:M2182" si="405">+L2119-K2119</f>
        <v>#REF!</v>
      </c>
      <c r="N2119" s="35" t="e">
        <f t="shared" ref="N2119:N2182" si="406">NORMDIST(L2119,0,1,TRUE)</f>
        <v>#REF!</v>
      </c>
      <c r="O2119" s="36" t="e">
        <f t="shared" ref="O2119:O2182" si="407">NORMDIST(M2119,0,1,TRUE)*J2119</f>
        <v>#REF!</v>
      </c>
      <c r="Q2119" s="37">
        <f t="shared" si="399"/>
        <v>0</v>
      </c>
      <c r="R2119" s="38" t="e">
        <f t="shared" si="400"/>
        <v>#REF!</v>
      </c>
      <c r="S2119" s="39" t="e">
        <f t="shared" si="401"/>
        <v>#REF!</v>
      </c>
    </row>
    <row r="2120" spans="1:19" x14ac:dyDescent="0.25">
      <c r="A2120" s="2"/>
      <c r="C2120">
        <f t="shared" si="402"/>
        <v>0</v>
      </c>
      <c r="D2120" s="32" t="e">
        <f t="shared" si="403"/>
        <v>#N/A</v>
      </c>
      <c r="E2120" s="32" t="e">
        <f>Basic!#REF!</f>
        <v>#REF!</v>
      </c>
      <c r="F2120" s="40"/>
      <c r="G2120" s="80">
        <f>IFERROR(VLOOKUP(A2120,HistData!Y:Z,2,FALSE)/100,G2119)</f>
        <v>0.19510000000000002</v>
      </c>
      <c r="H2120" s="80" t="str">
        <f>_xll.BDH($B$1,"IVOL_MONEYNESS",A2120,A2120,"IVOL_MATURITY=MATURITY_1STM","IVOL_MONEYNESS_LEVEL=MONEY_LVL_100_","DTS=H","FACTOR=.01","DAYS=W")</f>
        <v>#N/A Start Date</v>
      </c>
      <c r="I2120" s="81" t="str">
        <f t="shared" si="404"/>
        <v>#N/A Start Date</v>
      </c>
      <c r="J2120" s="34" t="e">
        <f t="shared" si="396"/>
        <v>#REF!</v>
      </c>
      <c r="K2120" s="35" t="e">
        <f t="shared" si="397"/>
        <v>#VALUE!</v>
      </c>
      <c r="L2120" s="35" t="e">
        <f t="shared" si="398"/>
        <v>#REF!</v>
      </c>
      <c r="M2120" s="35" t="e">
        <f t="shared" si="405"/>
        <v>#REF!</v>
      </c>
      <c r="N2120" s="35" t="e">
        <f t="shared" si="406"/>
        <v>#REF!</v>
      </c>
      <c r="O2120" s="36" t="e">
        <f t="shared" si="407"/>
        <v>#REF!</v>
      </c>
      <c r="Q2120" s="37">
        <f t="shared" si="399"/>
        <v>0</v>
      </c>
      <c r="R2120" s="38" t="e">
        <f t="shared" si="400"/>
        <v>#REF!</v>
      </c>
      <c r="S2120" s="39" t="e">
        <f t="shared" si="401"/>
        <v>#REF!</v>
      </c>
    </row>
    <row r="2121" spans="1:19" x14ac:dyDescent="0.25">
      <c r="A2121" s="2"/>
      <c r="C2121">
        <f t="shared" si="402"/>
        <v>0</v>
      </c>
      <c r="D2121" s="32" t="e">
        <f t="shared" si="403"/>
        <v>#N/A</v>
      </c>
      <c r="E2121" s="32" t="e">
        <f>Basic!#REF!</f>
        <v>#REF!</v>
      </c>
      <c r="F2121" s="40"/>
      <c r="G2121" s="80">
        <f>IFERROR(VLOOKUP(A2121,HistData!Y:Z,2,FALSE)/100,G2120)</f>
        <v>0.19510000000000002</v>
      </c>
      <c r="H2121" s="80" t="str">
        <f>_xll.BDH($B$1,"IVOL_MONEYNESS",A2121,A2121,"IVOL_MATURITY=MATURITY_1STM","IVOL_MONEYNESS_LEVEL=MONEY_LVL_100_","DTS=H","FACTOR=.01","DAYS=W")</f>
        <v>#N/A Start Date</v>
      </c>
      <c r="I2121" s="81" t="str">
        <f t="shared" si="404"/>
        <v>#N/A Start Date</v>
      </c>
      <c r="J2121" s="34" t="e">
        <f t="shared" si="396"/>
        <v>#REF!</v>
      </c>
      <c r="K2121" s="35" t="e">
        <f t="shared" si="397"/>
        <v>#VALUE!</v>
      </c>
      <c r="L2121" s="35" t="e">
        <f t="shared" si="398"/>
        <v>#REF!</v>
      </c>
      <c r="M2121" s="35" t="e">
        <f t="shared" si="405"/>
        <v>#REF!</v>
      </c>
      <c r="N2121" s="35" t="e">
        <f t="shared" si="406"/>
        <v>#REF!</v>
      </c>
      <c r="O2121" s="36" t="e">
        <f t="shared" si="407"/>
        <v>#REF!</v>
      </c>
      <c r="Q2121" s="37">
        <f t="shared" si="399"/>
        <v>0</v>
      </c>
      <c r="R2121" s="38" t="e">
        <f t="shared" si="400"/>
        <v>#REF!</v>
      </c>
      <c r="S2121" s="39" t="e">
        <f t="shared" si="401"/>
        <v>#REF!</v>
      </c>
    </row>
    <row r="2122" spans="1:19" x14ac:dyDescent="0.25">
      <c r="A2122" s="2"/>
      <c r="C2122">
        <f t="shared" si="402"/>
        <v>0</v>
      </c>
      <c r="D2122" s="32" t="e">
        <f t="shared" si="403"/>
        <v>#N/A</v>
      </c>
      <c r="E2122" s="32" t="e">
        <f>Basic!#REF!</f>
        <v>#REF!</v>
      </c>
      <c r="F2122" s="40"/>
      <c r="G2122" s="80">
        <f>IFERROR(VLOOKUP(A2122,HistData!Y:Z,2,FALSE)/100,G2121)</f>
        <v>0.19510000000000002</v>
      </c>
      <c r="H2122" s="80" t="str">
        <f>_xll.BDH($B$1,"IVOL_MONEYNESS",A2122,A2122,"IVOL_MATURITY=MATURITY_1STM","IVOL_MONEYNESS_LEVEL=MONEY_LVL_100_","DTS=H","FACTOR=.01","DAYS=W")</f>
        <v>#N/A Start Date</v>
      </c>
      <c r="I2122" s="81" t="str">
        <f t="shared" si="404"/>
        <v>#N/A Start Date</v>
      </c>
      <c r="J2122" s="34" t="e">
        <f t="shared" si="396"/>
        <v>#REF!</v>
      </c>
      <c r="K2122" s="35" t="e">
        <f t="shared" si="397"/>
        <v>#VALUE!</v>
      </c>
      <c r="L2122" s="35" t="e">
        <f t="shared" si="398"/>
        <v>#REF!</v>
      </c>
      <c r="M2122" s="35" t="e">
        <f t="shared" si="405"/>
        <v>#REF!</v>
      </c>
      <c r="N2122" s="35" t="e">
        <f t="shared" si="406"/>
        <v>#REF!</v>
      </c>
      <c r="O2122" s="36" t="e">
        <f t="shared" si="407"/>
        <v>#REF!</v>
      </c>
      <c r="Q2122" s="37">
        <f t="shared" si="399"/>
        <v>0</v>
      </c>
      <c r="R2122" s="38" t="e">
        <f t="shared" si="400"/>
        <v>#REF!</v>
      </c>
      <c r="S2122" s="39" t="e">
        <f t="shared" si="401"/>
        <v>#REF!</v>
      </c>
    </row>
    <row r="2123" spans="1:19" x14ac:dyDescent="0.25">
      <c r="A2123" s="2"/>
      <c r="C2123">
        <f t="shared" si="402"/>
        <v>0</v>
      </c>
      <c r="D2123" s="32" t="e">
        <f t="shared" si="403"/>
        <v>#N/A</v>
      </c>
      <c r="E2123" s="32" t="e">
        <f>Basic!#REF!</f>
        <v>#REF!</v>
      </c>
      <c r="F2123" s="40"/>
      <c r="G2123" s="80">
        <f>IFERROR(VLOOKUP(A2123,HistData!Y:Z,2,FALSE)/100,G2122)</f>
        <v>0.19510000000000002</v>
      </c>
      <c r="H2123" s="80" t="str">
        <f>_xll.BDH($B$1,"IVOL_MONEYNESS",A2123,A2123,"IVOL_MATURITY=MATURITY_1STM","IVOL_MONEYNESS_LEVEL=MONEY_LVL_100_","DTS=H","FACTOR=.01","DAYS=W")</f>
        <v>#N/A Start Date</v>
      </c>
      <c r="I2123" s="81" t="str">
        <f t="shared" si="404"/>
        <v>#N/A Start Date</v>
      </c>
      <c r="J2123" s="34" t="e">
        <f t="shared" si="396"/>
        <v>#REF!</v>
      </c>
      <c r="K2123" s="35" t="e">
        <f t="shared" si="397"/>
        <v>#VALUE!</v>
      </c>
      <c r="L2123" s="35" t="e">
        <f t="shared" si="398"/>
        <v>#REF!</v>
      </c>
      <c r="M2123" s="35" t="e">
        <f t="shared" si="405"/>
        <v>#REF!</v>
      </c>
      <c r="N2123" s="35" t="e">
        <f t="shared" si="406"/>
        <v>#REF!</v>
      </c>
      <c r="O2123" s="36" t="e">
        <f t="shared" si="407"/>
        <v>#REF!</v>
      </c>
      <c r="Q2123" s="37">
        <f t="shared" si="399"/>
        <v>0</v>
      </c>
      <c r="R2123" s="38" t="e">
        <f t="shared" si="400"/>
        <v>#REF!</v>
      </c>
      <c r="S2123" s="39" t="e">
        <f t="shared" si="401"/>
        <v>#REF!</v>
      </c>
    </row>
    <row r="2124" spans="1:19" x14ac:dyDescent="0.25">
      <c r="A2124" s="2"/>
      <c r="C2124">
        <f t="shared" si="402"/>
        <v>0</v>
      </c>
      <c r="D2124" s="32" t="e">
        <f t="shared" si="403"/>
        <v>#N/A</v>
      </c>
      <c r="E2124" s="32" t="e">
        <f>Basic!#REF!</f>
        <v>#REF!</v>
      </c>
      <c r="F2124" s="40"/>
      <c r="G2124" s="80">
        <f>IFERROR(VLOOKUP(A2124,HistData!Y:Z,2,FALSE)/100,G2123)</f>
        <v>0.19510000000000002</v>
      </c>
      <c r="H2124" s="80" t="str">
        <f>_xll.BDH($B$1,"IVOL_MONEYNESS",A2124,A2124,"IVOL_MATURITY=MATURITY_1STM","IVOL_MONEYNESS_LEVEL=MONEY_LVL_100_","DTS=H","FACTOR=.01","DAYS=W")</f>
        <v>#N/A Start Date</v>
      </c>
      <c r="I2124" s="81" t="str">
        <f t="shared" si="404"/>
        <v>#N/A Start Date</v>
      </c>
      <c r="J2124" s="34" t="e">
        <f t="shared" si="396"/>
        <v>#REF!</v>
      </c>
      <c r="K2124" s="35" t="e">
        <f t="shared" si="397"/>
        <v>#VALUE!</v>
      </c>
      <c r="L2124" s="35" t="e">
        <f t="shared" si="398"/>
        <v>#REF!</v>
      </c>
      <c r="M2124" s="35" t="e">
        <f t="shared" si="405"/>
        <v>#REF!</v>
      </c>
      <c r="N2124" s="35" t="e">
        <f t="shared" si="406"/>
        <v>#REF!</v>
      </c>
      <c r="O2124" s="36" t="e">
        <f t="shared" si="407"/>
        <v>#REF!</v>
      </c>
      <c r="Q2124" s="37">
        <f t="shared" si="399"/>
        <v>0</v>
      </c>
      <c r="R2124" s="38" t="e">
        <f t="shared" si="400"/>
        <v>#REF!</v>
      </c>
      <c r="S2124" s="39" t="e">
        <f t="shared" si="401"/>
        <v>#REF!</v>
      </c>
    </row>
    <row r="2125" spans="1:19" x14ac:dyDescent="0.25">
      <c r="A2125" s="2"/>
      <c r="C2125">
        <f t="shared" si="402"/>
        <v>0</v>
      </c>
      <c r="D2125" s="32" t="e">
        <f t="shared" si="403"/>
        <v>#N/A</v>
      </c>
      <c r="E2125" s="32" t="e">
        <f>Basic!#REF!</f>
        <v>#REF!</v>
      </c>
      <c r="F2125" s="40"/>
      <c r="G2125" s="80">
        <f>IFERROR(VLOOKUP(A2125,HistData!Y:Z,2,FALSE)/100,G2124)</f>
        <v>0.19510000000000002</v>
      </c>
      <c r="H2125" s="80" t="str">
        <f>_xll.BDH($B$1,"IVOL_MONEYNESS",A2125,A2125,"IVOL_MATURITY=MATURITY_1STM","IVOL_MONEYNESS_LEVEL=MONEY_LVL_100_","DTS=H","FACTOR=.01","DAYS=W")</f>
        <v>#N/A Start Date</v>
      </c>
      <c r="I2125" s="81" t="str">
        <f t="shared" si="404"/>
        <v>#N/A Start Date</v>
      </c>
      <c r="J2125" s="34" t="e">
        <f t="shared" si="396"/>
        <v>#REF!</v>
      </c>
      <c r="K2125" s="35" t="e">
        <f t="shared" si="397"/>
        <v>#VALUE!</v>
      </c>
      <c r="L2125" s="35" t="e">
        <f t="shared" si="398"/>
        <v>#REF!</v>
      </c>
      <c r="M2125" s="35" t="e">
        <f t="shared" si="405"/>
        <v>#REF!</v>
      </c>
      <c r="N2125" s="35" t="e">
        <f t="shared" si="406"/>
        <v>#REF!</v>
      </c>
      <c r="O2125" s="36" t="e">
        <f t="shared" si="407"/>
        <v>#REF!</v>
      </c>
      <c r="Q2125" s="37">
        <f t="shared" si="399"/>
        <v>0</v>
      </c>
      <c r="R2125" s="38" t="e">
        <f t="shared" si="400"/>
        <v>#REF!</v>
      </c>
      <c r="S2125" s="39" t="e">
        <f t="shared" si="401"/>
        <v>#REF!</v>
      </c>
    </row>
    <row r="2126" spans="1:19" x14ac:dyDescent="0.25">
      <c r="A2126" s="2"/>
      <c r="C2126">
        <f t="shared" si="402"/>
        <v>0</v>
      </c>
      <c r="D2126" s="32" t="e">
        <f t="shared" si="403"/>
        <v>#N/A</v>
      </c>
      <c r="E2126" s="32" t="e">
        <f>Basic!#REF!</f>
        <v>#REF!</v>
      </c>
      <c r="F2126" s="40"/>
      <c r="G2126" s="80">
        <f>IFERROR(VLOOKUP(A2126,HistData!Y:Z,2,FALSE)/100,G2125)</f>
        <v>0.19510000000000002</v>
      </c>
      <c r="H2126" s="80" t="str">
        <f>_xll.BDH($B$1,"IVOL_MONEYNESS",A2126,A2126,"IVOL_MATURITY=MATURITY_1STM","IVOL_MONEYNESS_LEVEL=MONEY_LVL_100_","DTS=H","FACTOR=.01","DAYS=W")</f>
        <v>#N/A Start Date</v>
      </c>
      <c r="I2126" s="81" t="str">
        <f t="shared" si="404"/>
        <v>#N/A Start Date</v>
      </c>
      <c r="J2126" s="34" t="e">
        <f t="shared" si="396"/>
        <v>#REF!</v>
      </c>
      <c r="K2126" s="35" t="e">
        <f t="shared" si="397"/>
        <v>#VALUE!</v>
      </c>
      <c r="L2126" s="35" t="e">
        <f t="shared" si="398"/>
        <v>#REF!</v>
      </c>
      <c r="M2126" s="35" t="e">
        <f t="shared" si="405"/>
        <v>#REF!</v>
      </c>
      <c r="N2126" s="35" t="e">
        <f t="shared" si="406"/>
        <v>#REF!</v>
      </c>
      <c r="O2126" s="36" t="e">
        <f t="shared" si="407"/>
        <v>#REF!</v>
      </c>
      <c r="Q2126" s="37">
        <f t="shared" si="399"/>
        <v>0</v>
      </c>
      <c r="R2126" s="38" t="e">
        <f t="shared" si="400"/>
        <v>#REF!</v>
      </c>
      <c r="S2126" s="39" t="e">
        <f t="shared" si="401"/>
        <v>#REF!</v>
      </c>
    </row>
    <row r="2127" spans="1:19" x14ac:dyDescent="0.25">
      <c r="A2127" s="2"/>
      <c r="C2127">
        <f t="shared" si="402"/>
        <v>0</v>
      </c>
      <c r="D2127" s="32" t="e">
        <f t="shared" si="403"/>
        <v>#N/A</v>
      </c>
      <c r="E2127" s="32" t="e">
        <f>Basic!#REF!</f>
        <v>#REF!</v>
      </c>
      <c r="F2127" s="40"/>
      <c r="G2127" s="80">
        <f>IFERROR(VLOOKUP(A2127,HistData!Y:Z,2,FALSE)/100,G2126)</f>
        <v>0.19510000000000002</v>
      </c>
      <c r="H2127" s="80" t="str">
        <f>_xll.BDH($B$1,"IVOL_MONEYNESS",A2127,A2127,"IVOL_MATURITY=MATURITY_1STM","IVOL_MONEYNESS_LEVEL=MONEY_LVL_100_","DTS=H","FACTOR=.01","DAYS=W")</f>
        <v>#N/A Start Date</v>
      </c>
      <c r="I2127" s="81" t="str">
        <f t="shared" si="404"/>
        <v>#N/A Start Date</v>
      </c>
      <c r="J2127" s="34" t="e">
        <f t="shared" si="396"/>
        <v>#REF!</v>
      </c>
      <c r="K2127" s="35" t="e">
        <f t="shared" si="397"/>
        <v>#VALUE!</v>
      </c>
      <c r="L2127" s="35" t="e">
        <f t="shared" si="398"/>
        <v>#REF!</v>
      </c>
      <c r="M2127" s="35" t="e">
        <f t="shared" si="405"/>
        <v>#REF!</v>
      </c>
      <c r="N2127" s="35" t="e">
        <f t="shared" si="406"/>
        <v>#REF!</v>
      </c>
      <c r="O2127" s="36" t="e">
        <f t="shared" si="407"/>
        <v>#REF!</v>
      </c>
      <c r="Q2127" s="37">
        <f t="shared" si="399"/>
        <v>0</v>
      </c>
      <c r="R2127" s="38" t="e">
        <f t="shared" si="400"/>
        <v>#REF!</v>
      </c>
      <c r="S2127" s="39" t="e">
        <f t="shared" si="401"/>
        <v>#REF!</v>
      </c>
    </row>
    <row r="2128" spans="1:19" x14ac:dyDescent="0.25">
      <c r="A2128" s="2"/>
      <c r="C2128">
        <f t="shared" si="402"/>
        <v>0</v>
      </c>
      <c r="D2128" s="32" t="e">
        <f t="shared" si="403"/>
        <v>#N/A</v>
      </c>
      <c r="E2128" s="32" t="e">
        <f>Basic!#REF!</f>
        <v>#REF!</v>
      </c>
      <c r="F2128" s="40"/>
      <c r="G2128" s="80">
        <f>IFERROR(VLOOKUP(A2128,HistData!Y:Z,2,FALSE)/100,G2127)</f>
        <v>0.19510000000000002</v>
      </c>
      <c r="H2128" s="80" t="str">
        <f>_xll.BDH($B$1,"IVOL_MONEYNESS",A2128,A2128,"IVOL_MATURITY=MATURITY_1STM","IVOL_MONEYNESS_LEVEL=MONEY_LVL_100_","DTS=H","FACTOR=.01","DAYS=W")</f>
        <v>#N/A Start Date</v>
      </c>
      <c r="I2128" s="81" t="str">
        <f t="shared" si="404"/>
        <v>#N/A Start Date</v>
      </c>
      <c r="J2128" s="34" t="e">
        <f t="shared" si="396"/>
        <v>#REF!</v>
      </c>
      <c r="K2128" s="35" t="e">
        <f t="shared" si="397"/>
        <v>#VALUE!</v>
      </c>
      <c r="L2128" s="35" t="e">
        <f t="shared" si="398"/>
        <v>#REF!</v>
      </c>
      <c r="M2128" s="35" t="e">
        <f t="shared" si="405"/>
        <v>#REF!</v>
      </c>
      <c r="N2128" s="35" t="e">
        <f t="shared" si="406"/>
        <v>#REF!</v>
      </c>
      <c r="O2128" s="36" t="e">
        <f t="shared" si="407"/>
        <v>#REF!</v>
      </c>
      <c r="Q2128" s="37">
        <f t="shared" si="399"/>
        <v>0</v>
      </c>
      <c r="R2128" s="38" t="e">
        <f t="shared" si="400"/>
        <v>#REF!</v>
      </c>
      <c r="S2128" s="39" t="e">
        <f t="shared" si="401"/>
        <v>#REF!</v>
      </c>
    </row>
    <row r="2129" spans="1:19" x14ac:dyDescent="0.25">
      <c r="A2129" s="2"/>
      <c r="C2129">
        <f t="shared" si="402"/>
        <v>0</v>
      </c>
      <c r="D2129" s="32" t="e">
        <f t="shared" si="403"/>
        <v>#N/A</v>
      </c>
      <c r="E2129" s="32" t="e">
        <f>Basic!#REF!</f>
        <v>#REF!</v>
      </c>
      <c r="F2129" s="40"/>
      <c r="G2129" s="80">
        <f>IFERROR(VLOOKUP(A2129,HistData!Y:Z,2,FALSE)/100,G2128)</f>
        <v>0.19510000000000002</v>
      </c>
      <c r="H2129" s="80" t="str">
        <f>_xll.BDH($B$1,"IVOL_MONEYNESS",A2129,A2129,"IVOL_MATURITY=MATURITY_1STM","IVOL_MONEYNESS_LEVEL=MONEY_LVL_100_","DTS=H","FACTOR=.01","DAYS=W")</f>
        <v>#N/A Start Date</v>
      </c>
      <c r="I2129" s="81" t="str">
        <f t="shared" si="404"/>
        <v>#N/A Start Date</v>
      </c>
      <c r="J2129" s="34" t="e">
        <f t="shared" si="396"/>
        <v>#REF!</v>
      </c>
      <c r="K2129" s="35" t="e">
        <f t="shared" si="397"/>
        <v>#VALUE!</v>
      </c>
      <c r="L2129" s="35" t="e">
        <f t="shared" si="398"/>
        <v>#REF!</v>
      </c>
      <c r="M2129" s="35" t="e">
        <f t="shared" si="405"/>
        <v>#REF!</v>
      </c>
      <c r="N2129" s="35" t="e">
        <f t="shared" si="406"/>
        <v>#REF!</v>
      </c>
      <c r="O2129" s="36" t="e">
        <f t="shared" si="407"/>
        <v>#REF!</v>
      </c>
      <c r="Q2129" s="37">
        <f t="shared" si="399"/>
        <v>0</v>
      </c>
      <c r="R2129" s="38" t="e">
        <f t="shared" si="400"/>
        <v>#REF!</v>
      </c>
      <c r="S2129" s="39" t="e">
        <f t="shared" si="401"/>
        <v>#REF!</v>
      </c>
    </row>
    <row r="2130" spans="1:19" x14ac:dyDescent="0.25">
      <c r="A2130" s="2"/>
      <c r="C2130">
        <f t="shared" si="402"/>
        <v>0</v>
      </c>
      <c r="D2130" s="32" t="e">
        <f t="shared" si="403"/>
        <v>#N/A</v>
      </c>
      <c r="E2130" s="32" t="e">
        <f>Basic!#REF!</f>
        <v>#REF!</v>
      </c>
      <c r="F2130" s="40"/>
      <c r="G2130" s="80">
        <f>IFERROR(VLOOKUP(A2130,HistData!Y:Z,2,FALSE)/100,G2129)</f>
        <v>0.19510000000000002</v>
      </c>
      <c r="H2130" s="80" t="str">
        <f>_xll.BDH($B$1,"IVOL_MONEYNESS",A2130,A2130,"IVOL_MATURITY=MATURITY_1STM","IVOL_MONEYNESS_LEVEL=MONEY_LVL_100_","DTS=H","FACTOR=.01","DAYS=W")</f>
        <v>#N/A Start Date</v>
      </c>
      <c r="I2130" s="81" t="str">
        <f t="shared" si="404"/>
        <v>#N/A Start Date</v>
      </c>
      <c r="J2130" s="34" t="e">
        <f t="shared" si="396"/>
        <v>#REF!</v>
      </c>
      <c r="K2130" s="35" t="e">
        <f t="shared" si="397"/>
        <v>#VALUE!</v>
      </c>
      <c r="L2130" s="35" t="e">
        <f t="shared" si="398"/>
        <v>#REF!</v>
      </c>
      <c r="M2130" s="35" t="e">
        <f t="shared" si="405"/>
        <v>#REF!</v>
      </c>
      <c r="N2130" s="35" t="e">
        <f t="shared" si="406"/>
        <v>#REF!</v>
      </c>
      <c r="O2130" s="36" t="e">
        <f t="shared" si="407"/>
        <v>#REF!</v>
      </c>
      <c r="Q2130" s="37">
        <f t="shared" si="399"/>
        <v>0</v>
      </c>
      <c r="R2130" s="38" t="e">
        <f t="shared" si="400"/>
        <v>#REF!</v>
      </c>
      <c r="S2130" s="39" t="e">
        <f t="shared" si="401"/>
        <v>#REF!</v>
      </c>
    </row>
    <row r="2131" spans="1:19" x14ac:dyDescent="0.25">
      <c r="A2131" s="2"/>
      <c r="C2131">
        <f t="shared" si="402"/>
        <v>0</v>
      </c>
      <c r="D2131" s="32" t="e">
        <f t="shared" si="403"/>
        <v>#N/A</v>
      </c>
      <c r="E2131" s="32" t="e">
        <f>Basic!#REF!</f>
        <v>#REF!</v>
      </c>
      <c r="F2131" s="40"/>
      <c r="G2131" s="80">
        <f>IFERROR(VLOOKUP(A2131,HistData!Y:Z,2,FALSE)/100,G2130)</f>
        <v>0.19510000000000002</v>
      </c>
      <c r="H2131" s="80" t="str">
        <f>_xll.BDH($B$1,"IVOL_MONEYNESS",A2131,A2131,"IVOL_MATURITY=MATURITY_1STM","IVOL_MONEYNESS_LEVEL=MONEY_LVL_100_","DTS=H","FACTOR=.01","DAYS=W")</f>
        <v>#N/A Start Date</v>
      </c>
      <c r="I2131" s="81" t="str">
        <f t="shared" si="404"/>
        <v>#N/A Start Date</v>
      </c>
      <c r="J2131" s="34" t="e">
        <f t="shared" si="396"/>
        <v>#REF!</v>
      </c>
      <c r="K2131" s="35" t="e">
        <f t="shared" si="397"/>
        <v>#VALUE!</v>
      </c>
      <c r="L2131" s="35" t="e">
        <f t="shared" si="398"/>
        <v>#REF!</v>
      </c>
      <c r="M2131" s="35" t="e">
        <f t="shared" si="405"/>
        <v>#REF!</v>
      </c>
      <c r="N2131" s="35" t="e">
        <f t="shared" si="406"/>
        <v>#REF!</v>
      </c>
      <c r="O2131" s="36" t="e">
        <f t="shared" si="407"/>
        <v>#REF!</v>
      </c>
      <c r="Q2131" s="37">
        <f t="shared" si="399"/>
        <v>0</v>
      </c>
      <c r="R2131" s="38" t="e">
        <f t="shared" si="400"/>
        <v>#REF!</v>
      </c>
      <c r="S2131" s="39" t="e">
        <f t="shared" si="401"/>
        <v>#REF!</v>
      </c>
    </row>
    <row r="2132" spans="1:19" x14ac:dyDescent="0.25">
      <c r="A2132" s="2"/>
      <c r="C2132">
        <f t="shared" si="402"/>
        <v>0</v>
      </c>
      <c r="D2132" s="32" t="e">
        <f t="shared" si="403"/>
        <v>#N/A</v>
      </c>
      <c r="E2132" s="32" t="e">
        <f>Basic!#REF!</f>
        <v>#REF!</v>
      </c>
      <c r="F2132" s="40"/>
      <c r="G2132" s="80">
        <f>IFERROR(VLOOKUP(A2132,HistData!Y:Z,2,FALSE)/100,G2131)</f>
        <v>0.19510000000000002</v>
      </c>
      <c r="H2132" s="80" t="str">
        <f>_xll.BDH($B$1,"IVOL_MONEYNESS",A2132,A2132,"IVOL_MATURITY=MATURITY_1STM","IVOL_MONEYNESS_LEVEL=MONEY_LVL_100_","DTS=H","FACTOR=.01","DAYS=W")</f>
        <v>#N/A Start Date</v>
      </c>
      <c r="I2132" s="81" t="str">
        <f t="shared" si="404"/>
        <v>#N/A Start Date</v>
      </c>
      <c r="J2132" s="34" t="e">
        <f t="shared" si="396"/>
        <v>#REF!</v>
      </c>
      <c r="K2132" s="35" t="e">
        <f t="shared" si="397"/>
        <v>#VALUE!</v>
      </c>
      <c r="L2132" s="35" t="e">
        <f t="shared" si="398"/>
        <v>#REF!</v>
      </c>
      <c r="M2132" s="35" t="e">
        <f t="shared" si="405"/>
        <v>#REF!</v>
      </c>
      <c r="N2132" s="35" t="e">
        <f t="shared" si="406"/>
        <v>#REF!</v>
      </c>
      <c r="O2132" s="36" t="e">
        <f t="shared" si="407"/>
        <v>#REF!</v>
      </c>
      <c r="Q2132" s="37">
        <f t="shared" si="399"/>
        <v>0</v>
      </c>
      <c r="R2132" s="38" t="e">
        <f t="shared" si="400"/>
        <v>#REF!</v>
      </c>
      <c r="S2132" s="39" t="e">
        <f t="shared" si="401"/>
        <v>#REF!</v>
      </c>
    </row>
    <row r="2133" spans="1:19" x14ac:dyDescent="0.25">
      <c r="A2133" s="2"/>
      <c r="C2133">
        <f t="shared" si="402"/>
        <v>0</v>
      </c>
      <c r="D2133" s="32" t="e">
        <f t="shared" si="403"/>
        <v>#N/A</v>
      </c>
      <c r="E2133" s="32" t="e">
        <f>Basic!#REF!</f>
        <v>#REF!</v>
      </c>
      <c r="F2133" s="40"/>
      <c r="G2133" s="80">
        <f>IFERROR(VLOOKUP(A2133,HistData!Y:Z,2,FALSE)/100,G2132)</f>
        <v>0.19510000000000002</v>
      </c>
      <c r="H2133" s="80" t="str">
        <f>_xll.BDH($B$1,"IVOL_MONEYNESS",A2133,A2133,"IVOL_MATURITY=MATURITY_1STM","IVOL_MONEYNESS_LEVEL=MONEY_LVL_100_","DTS=H","FACTOR=.01","DAYS=W")</f>
        <v>#N/A Start Date</v>
      </c>
      <c r="I2133" s="81" t="str">
        <f t="shared" si="404"/>
        <v>#N/A Start Date</v>
      </c>
      <c r="J2133" s="34" t="e">
        <f t="shared" si="396"/>
        <v>#REF!</v>
      </c>
      <c r="K2133" s="35" t="e">
        <f t="shared" si="397"/>
        <v>#VALUE!</v>
      </c>
      <c r="L2133" s="35" t="e">
        <f t="shared" si="398"/>
        <v>#REF!</v>
      </c>
      <c r="M2133" s="35" t="e">
        <f t="shared" si="405"/>
        <v>#REF!</v>
      </c>
      <c r="N2133" s="35" t="e">
        <f t="shared" si="406"/>
        <v>#REF!</v>
      </c>
      <c r="O2133" s="36" t="e">
        <f t="shared" si="407"/>
        <v>#REF!</v>
      </c>
      <c r="Q2133" s="37">
        <f t="shared" si="399"/>
        <v>0</v>
      </c>
      <c r="R2133" s="38" t="e">
        <f t="shared" si="400"/>
        <v>#REF!</v>
      </c>
      <c r="S2133" s="39" t="e">
        <f t="shared" si="401"/>
        <v>#REF!</v>
      </c>
    </row>
    <row r="2134" spans="1:19" x14ac:dyDescent="0.25">
      <c r="A2134" s="2"/>
      <c r="C2134">
        <f t="shared" si="402"/>
        <v>0</v>
      </c>
      <c r="D2134" s="32" t="e">
        <f t="shared" si="403"/>
        <v>#N/A</v>
      </c>
      <c r="E2134" s="32" t="e">
        <f>Basic!#REF!</f>
        <v>#REF!</v>
      </c>
      <c r="F2134" s="40"/>
      <c r="G2134" s="80">
        <f>IFERROR(VLOOKUP(A2134,HistData!Y:Z,2,FALSE)/100,G2133)</f>
        <v>0.19510000000000002</v>
      </c>
      <c r="H2134" s="80" t="str">
        <f>_xll.BDH($B$1,"IVOL_MONEYNESS",A2134,A2134,"IVOL_MATURITY=MATURITY_1STM","IVOL_MONEYNESS_LEVEL=MONEY_LVL_100_","DTS=H","FACTOR=.01","DAYS=W")</f>
        <v>#N/A Start Date</v>
      </c>
      <c r="I2134" s="81" t="str">
        <f t="shared" si="404"/>
        <v>#N/A Start Date</v>
      </c>
      <c r="J2134" s="34" t="e">
        <f t="shared" si="396"/>
        <v>#REF!</v>
      </c>
      <c r="K2134" s="35" t="e">
        <f t="shared" si="397"/>
        <v>#VALUE!</v>
      </c>
      <c r="L2134" s="35" t="e">
        <f t="shared" si="398"/>
        <v>#REF!</v>
      </c>
      <c r="M2134" s="35" t="e">
        <f t="shared" si="405"/>
        <v>#REF!</v>
      </c>
      <c r="N2134" s="35" t="e">
        <f t="shared" si="406"/>
        <v>#REF!</v>
      </c>
      <c r="O2134" s="36" t="e">
        <f t="shared" si="407"/>
        <v>#REF!</v>
      </c>
      <c r="Q2134" s="37">
        <f t="shared" si="399"/>
        <v>0</v>
      </c>
      <c r="R2134" s="38" t="e">
        <f t="shared" si="400"/>
        <v>#REF!</v>
      </c>
      <c r="S2134" s="39" t="e">
        <f t="shared" si="401"/>
        <v>#REF!</v>
      </c>
    </row>
    <row r="2135" spans="1:19" x14ac:dyDescent="0.25">
      <c r="A2135" s="2"/>
      <c r="C2135">
        <f t="shared" si="402"/>
        <v>0</v>
      </c>
      <c r="D2135" s="32" t="e">
        <f t="shared" si="403"/>
        <v>#N/A</v>
      </c>
      <c r="E2135" s="32" t="e">
        <f>Basic!#REF!</f>
        <v>#REF!</v>
      </c>
      <c r="F2135" s="40"/>
      <c r="G2135" s="80">
        <f>IFERROR(VLOOKUP(A2135,HistData!Y:Z,2,FALSE)/100,G2134)</f>
        <v>0.19510000000000002</v>
      </c>
      <c r="H2135" s="80" t="str">
        <f>_xll.BDH($B$1,"IVOL_MONEYNESS",A2135,A2135,"IVOL_MATURITY=MATURITY_1STM","IVOL_MONEYNESS_LEVEL=MONEY_LVL_100_","DTS=H","FACTOR=.01","DAYS=W")</f>
        <v>#N/A Start Date</v>
      </c>
      <c r="I2135" s="81" t="str">
        <f t="shared" si="404"/>
        <v>#N/A Start Date</v>
      </c>
      <c r="J2135" s="34" t="e">
        <f t="shared" si="396"/>
        <v>#REF!</v>
      </c>
      <c r="K2135" s="35" t="e">
        <f t="shared" si="397"/>
        <v>#VALUE!</v>
      </c>
      <c r="L2135" s="35" t="e">
        <f t="shared" si="398"/>
        <v>#REF!</v>
      </c>
      <c r="M2135" s="35" t="e">
        <f t="shared" si="405"/>
        <v>#REF!</v>
      </c>
      <c r="N2135" s="35" t="e">
        <f t="shared" si="406"/>
        <v>#REF!</v>
      </c>
      <c r="O2135" s="36" t="e">
        <f t="shared" si="407"/>
        <v>#REF!</v>
      </c>
      <c r="Q2135" s="37">
        <f t="shared" si="399"/>
        <v>0</v>
      </c>
      <c r="R2135" s="38" t="e">
        <f t="shared" si="400"/>
        <v>#REF!</v>
      </c>
      <c r="S2135" s="39" t="e">
        <f t="shared" si="401"/>
        <v>#REF!</v>
      </c>
    </row>
    <row r="2136" spans="1:19" x14ac:dyDescent="0.25">
      <c r="A2136" s="2"/>
      <c r="C2136">
        <f t="shared" si="402"/>
        <v>0</v>
      </c>
      <c r="D2136" s="32" t="e">
        <f t="shared" si="403"/>
        <v>#N/A</v>
      </c>
      <c r="E2136" s="32" t="e">
        <f>Basic!#REF!</f>
        <v>#REF!</v>
      </c>
      <c r="F2136" s="40"/>
      <c r="G2136" s="80">
        <f>IFERROR(VLOOKUP(A2136,HistData!Y:Z,2,FALSE)/100,G2135)</f>
        <v>0.19510000000000002</v>
      </c>
      <c r="H2136" s="80" t="str">
        <f>_xll.BDH($B$1,"IVOL_MONEYNESS",A2136,A2136,"IVOL_MATURITY=MATURITY_1STM","IVOL_MONEYNESS_LEVEL=MONEY_LVL_100_","DTS=H","FACTOR=.01","DAYS=W")</f>
        <v>#N/A Start Date</v>
      </c>
      <c r="I2136" s="81" t="str">
        <f t="shared" si="404"/>
        <v>#N/A Start Date</v>
      </c>
      <c r="J2136" s="34" t="e">
        <f t="shared" si="396"/>
        <v>#REF!</v>
      </c>
      <c r="K2136" s="35" t="e">
        <f t="shared" si="397"/>
        <v>#VALUE!</v>
      </c>
      <c r="L2136" s="35" t="e">
        <f t="shared" si="398"/>
        <v>#REF!</v>
      </c>
      <c r="M2136" s="35" t="e">
        <f t="shared" si="405"/>
        <v>#REF!</v>
      </c>
      <c r="N2136" s="35" t="e">
        <f t="shared" si="406"/>
        <v>#REF!</v>
      </c>
      <c r="O2136" s="36" t="e">
        <f t="shared" si="407"/>
        <v>#REF!</v>
      </c>
      <c r="Q2136" s="37">
        <f t="shared" si="399"/>
        <v>0</v>
      </c>
      <c r="R2136" s="38" t="e">
        <f t="shared" si="400"/>
        <v>#REF!</v>
      </c>
      <c r="S2136" s="39" t="e">
        <f t="shared" si="401"/>
        <v>#REF!</v>
      </c>
    </row>
    <row r="2137" spans="1:19" x14ac:dyDescent="0.25">
      <c r="A2137" s="2"/>
      <c r="C2137">
        <f t="shared" si="402"/>
        <v>0</v>
      </c>
      <c r="D2137" s="32" t="e">
        <f t="shared" si="403"/>
        <v>#N/A</v>
      </c>
      <c r="E2137" s="32" t="e">
        <f>Basic!#REF!</f>
        <v>#REF!</v>
      </c>
      <c r="F2137" s="40"/>
      <c r="G2137" s="80">
        <f>IFERROR(VLOOKUP(A2137,HistData!Y:Z,2,FALSE)/100,G2136)</f>
        <v>0.19510000000000002</v>
      </c>
      <c r="H2137" s="80" t="str">
        <f>_xll.BDH($B$1,"IVOL_MONEYNESS",A2137,A2137,"IVOL_MATURITY=MATURITY_1STM","IVOL_MONEYNESS_LEVEL=MONEY_LVL_100_","DTS=H","FACTOR=.01","DAYS=W")</f>
        <v>#N/A Start Date</v>
      </c>
      <c r="I2137" s="81" t="str">
        <f t="shared" si="404"/>
        <v>#N/A Start Date</v>
      </c>
      <c r="J2137" s="34" t="e">
        <f t="shared" si="396"/>
        <v>#REF!</v>
      </c>
      <c r="K2137" s="35" t="e">
        <f t="shared" si="397"/>
        <v>#VALUE!</v>
      </c>
      <c r="L2137" s="35" t="e">
        <f t="shared" si="398"/>
        <v>#REF!</v>
      </c>
      <c r="M2137" s="35" t="e">
        <f t="shared" si="405"/>
        <v>#REF!</v>
      </c>
      <c r="N2137" s="35" t="e">
        <f t="shared" si="406"/>
        <v>#REF!</v>
      </c>
      <c r="O2137" s="36" t="e">
        <f t="shared" si="407"/>
        <v>#REF!</v>
      </c>
      <c r="Q2137" s="37">
        <f t="shared" si="399"/>
        <v>0</v>
      </c>
      <c r="R2137" s="38" t="e">
        <f t="shared" si="400"/>
        <v>#REF!</v>
      </c>
      <c r="S2137" s="39" t="e">
        <f t="shared" si="401"/>
        <v>#REF!</v>
      </c>
    </row>
    <row r="2138" spans="1:19" x14ac:dyDescent="0.25">
      <c r="A2138" s="2"/>
      <c r="C2138">
        <f t="shared" si="402"/>
        <v>0</v>
      </c>
      <c r="D2138" s="32" t="e">
        <f t="shared" si="403"/>
        <v>#N/A</v>
      </c>
      <c r="E2138" s="32" t="e">
        <f>Basic!#REF!</f>
        <v>#REF!</v>
      </c>
      <c r="F2138" s="40"/>
      <c r="G2138" s="80">
        <f>IFERROR(VLOOKUP(A2138,HistData!Y:Z,2,FALSE)/100,G2137)</f>
        <v>0.19510000000000002</v>
      </c>
      <c r="H2138" s="80" t="str">
        <f>_xll.BDH($B$1,"IVOL_MONEYNESS",A2138,A2138,"IVOL_MATURITY=MATURITY_1STM","IVOL_MONEYNESS_LEVEL=MONEY_LVL_100_","DTS=H","FACTOR=.01","DAYS=W")</f>
        <v>#N/A Start Date</v>
      </c>
      <c r="I2138" s="81" t="str">
        <f t="shared" si="404"/>
        <v>#N/A Start Date</v>
      </c>
      <c r="J2138" s="34" t="e">
        <f t="shared" si="396"/>
        <v>#REF!</v>
      </c>
      <c r="K2138" s="35" t="e">
        <f t="shared" si="397"/>
        <v>#VALUE!</v>
      </c>
      <c r="L2138" s="35" t="e">
        <f t="shared" si="398"/>
        <v>#REF!</v>
      </c>
      <c r="M2138" s="35" t="e">
        <f t="shared" si="405"/>
        <v>#REF!</v>
      </c>
      <c r="N2138" s="35" t="e">
        <f t="shared" si="406"/>
        <v>#REF!</v>
      </c>
      <c r="O2138" s="36" t="e">
        <f t="shared" si="407"/>
        <v>#REF!</v>
      </c>
      <c r="Q2138" s="37">
        <f t="shared" si="399"/>
        <v>0</v>
      </c>
      <c r="R2138" s="38" t="e">
        <f t="shared" si="400"/>
        <v>#REF!</v>
      </c>
      <c r="S2138" s="39" t="e">
        <f t="shared" si="401"/>
        <v>#REF!</v>
      </c>
    </row>
    <row r="2139" spans="1:19" x14ac:dyDescent="0.25">
      <c r="A2139" s="2"/>
      <c r="C2139">
        <f t="shared" si="402"/>
        <v>0</v>
      </c>
      <c r="D2139" s="32" t="e">
        <f t="shared" si="403"/>
        <v>#N/A</v>
      </c>
      <c r="E2139" s="32" t="e">
        <f>Basic!#REF!</f>
        <v>#REF!</v>
      </c>
      <c r="F2139" s="40"/>
      <c r="G2139" s="80">
        <f>IFERROR(VLOOKUP(A2139,HistData!Y:Z,2,FALSE)/100,G2138)</f>
        <v>0.19510000000000002</v>
      </c>
      <c r="H2139" s="80" t="str">
        <f>_xll.BDH($B$1,"IVOL_MONEYNESS",A2139,A2139,"IVOL_MATURITY=MATURITY_1STM","IVOL_MONEYNESS_LEVEL=MONEY_LVL_100_","DTS=H","FACTOR=.01","DAYS=W")</f>
        <v>#N/A Start Date</v>
      </c>
      <c r="I2139" s="81" t="str">
        <f t="shared" si="404"/>
        <v>#N/A Start Date</v>
      </c>
      <c r="J2139" s="34" t="e">
        <f t="shared" si="396"/>
        <v>#REF!</v>
      </c>
      <c r="K2139" s="35" t="e">
        <f t="shared" si="397"/>
        <v>#VALUE!</v>
      </c>
      <c r="L2139" s="35" t="e">
        <f t="shared" si="398"/>
        <v>#REF!</v>
      </c>
      <c r="M2139" s="35" t="e">
        <f t="shared" si="405"/>
        <v>#REF!</v>
      </c>
      <c r="N2139" s="35" t="e">
        <f t="shared" si="406"/>
        <v>#REF!</v>
      </c>
      <c r="O2139" s="36" t="e">
        <f t="shared" si="407"/>
        <v>#REF!</v>
      </c>
      <c r="Q2139" s="37">
        <f t="shared" si="399"/>
        <v>0</v>
      </c>
      <c r="R2139" s="38" t="e">
        <f t="shared" si="400"/>
        <v>#REF!</v>
      </c>
      <c r="S2139" s="39" t="e">
        <f t="shared" si="401"/>
        <v>#REF!</v>
      </c>
    </row>
    <row r="2140" spans="1:19" x14ac:dyDescent="0.25">
      <c r="A2140" s="2"/>
      <c r="C2140">
        <f t="shared" si="402"/>
        <v>0</v>
      </c>
      <c r="D2140" s="32" t="e">
        <f t="shared" si="403"/>
        <v>#N/A</v>
      </c>
      <c r="E2140" s="32" t="e">
        <f>Basic!#REF!</f>
        <v>#REF!</v>
      </c>
      <c r="F2140" s="40"/>
      <c r="G2140" s="80">
        <f>IFERROR(VLOOKUP(A2140,HistData!Y:Z,2,FALSE)/100,G2139)</f>
        <v>0.19510000000000002</v>
      </c>
      <c r="H2140" s="80" t="str">
        <f>_xll.BDH($B$1,"IVOL_MONEYNESS",A2140,A2140,"IVOL_MATURITY=MATURITY_1STM","IVOL_MONEYNESS_LEVEL=MONEY_LVL_100_","DTS=H","FACTOR=.01","DAYS=W")</f>
        <v>#N/A Start Date</v>
      </c>
      <c r="I2140" s="81" t="str">
        <f t="shared" si="404"/>
        <v>#N/A Start Date</v>
      </c>
      <c r="J2140" s="34" t="e">
        <f t="shared" si="396"/>
        <v>#REF!</v>
      </c>
      <c r="K2140" s="35" t="e">
        <f t="shared" si="397"/>
        <v>#VALUE!</v>
      </c>
      <c r="L2140" s="35" t="e">
        <f t="shared" si="398"/>
        <v>#REF!</v>
      </c>
      <c r="M2140" s="35" t="e">
        <f t="shared" si="405"/>
        <v>#REF!</v>
      </c>
      <c r="N2140" s="35" t="e">
        <f t="shared" si="406"/>
        <v>#REF!</v>
      </c>
      <c r="O2140" s="36" t="e">
        <f t="shared" si="407"/>
        <v>#REF!</v>
      </c>
      <c r="Q2140" s="37">
        <f t="shared" si="399"/>
        <v>0</v>
      </c>
      <c r="R2140" s="38" t="e">
        <f t="shared" si="400"/>
        <v>#REF!</v>
      </c>
      <c r="S2140" s="39" t="e">
        <f t="shared" si="401"/>
        <v>#REF!</v>
      </c>
    </row>
    <row r="2141" spans="1:19" x14ac:dyDescent="0.25">
      <c r="A2141" s="2"/>
      <c r="C2141">
        <f t="shared" si="402"/>
        <v>0</v>
      </c>
      <c r="D2141" s="32" t="e">
        <f t="shared" si="403"/>
        <v>#N/A</v>
      </c>
      <c r="E2141" s="32" t="e">
        <f>Basic!#REF!</f>
        <v>#REF!</v>
      </c>
      <c r="F2141" s="40"/>
      <c r="G2141" s="80">
        <f>IFERROR(VLOOKUP(A2141,HistData!Y:Z,2,FALSE)/100,G2140)</f>
        <v>0.19510000000000002</v>
      </c>
      <c r="H2141" s="80" t="str">
        <f>_xll.BDH($B$1,"IVOL_MONEYNESS",A2141,A2141,"IVOL_MATURITY=MATURITY_1STM","IVOL_MONEYNESS_LEVEL=MONEY_LVL_100_","DTS=H","FACTOR=.01","DAYS=W")</f>
        <v>#N/A Start Date</v>
      </c>
      <c r="I2141" s="81" t="str">
        <f t="shared" si="404"/>
        <v>#N/A Start Date</v>
      </c>
      <c r="J2141" s="34" t="e">
        <f t="shared" si="396"/>
        <v>#REF!</v>
      </c>
      <c r="K2141" s="35" t="e">
        <f t="shared" si="397"/>
        <v>#VALUE!</v>
      </c>
      <c r="L2141" s="35" t="e">
        <f t="shared" si="398"/>
        <v>#REF!</v>
      </c>
      <c r="M2141" s="35" t="e">
        <f t="shared" si="405"/>
        <v>#REF!</v>
      </c>
      <c r="N2141" s="35" t="e">
        <f t="shared" si="406"/>
        <v>#REF!</v>
      </c>
      <c r="O2141" s="36" t="e">
        <f t="shared" si="407"/>
        <v>#REF!</v>
      </c>
      <c r="Q2141" s="37">
        <f t="shared" si="399"/>
        <v>0</v>
      </c>
      <c r="R2141" s="38" t="e">
        <f t="shared" si="400"/>
        <v>#REF!</v>
      </c>
      <c r="S2141" s="39" t="e">
        <f t="shared" si="401"/>
        <v>#REF!</v>
      </c>
    </row>
    <row r="2142" spans="1:19" x14ac:dyDescent="0.25">
      <c r="A2142" s="2"/>
      <c r="C2142">
        <f t="shared" si="402"/>
        <v>0</v>
      </c>
      <c r="D2142" s="32" t="e">
        <f t="shared" si="403"/>
        <v>#N/A</v>
      </c>
      <c r="E2142" s="32" t="e">
        <f>Basic!#REF!</f>
        <v>#REF!</v>
      </c>
      <c r="F2142" s="40"/>
      <c r="G2142" s="80">
        <f>IFERROR(VLOOKUP(A2142,HistData!Y:Z,2,FALSE)/100,G2141)</f>
        <v>0.19510000000000002</v>
      </c>
      <c r="H2142" s="80" t="str">
        <f>_xll.BDH($B$1,"IVOL_MONEYNESS",A2142,A2142,"IVOL_MATURITY=MATURITY_1STM","IVOL_MONEYNESS_LEVEL=MONEY_LVL_100_","DTS=H","FACTOR=.01","DAYS=W")</f>
        <v>#N/A Start Date</v>
      </c>
      <c r="I2142" s="81" t="str">
        <f t="shared" si="404"/>
        <v>#N/A Start Date</v>
      </c>
      <c r="J2142" s="34" t="e">
        <f t="shared" si="396"/>
        <v>#REF!</v>
      </c>
      <c r="K2142" s="35" t="e">
        <f t="shared" si="397"/>
        <v>#VALUE!</v>
      </c>
      <c r="L2142" s="35" t="e">
        <f t="shared" si="398"/>
        <v>#REF!</v>
      </c>
      <c r="M2142" s="35" t="e">
        <f t="shared" si="405"/>
        <v>#REF!</v>
      </c>
      <c r="N2142" s="35" t="e">
        <f t="shared" si="406"/>
        <v>#REF!</v>
      </c>
      <c r="O2142" s="36" t="e">
        <f t="shared" si="407"/>
        <v>#REF!</v>
      </c>
      <c r="Q2142" s="37">
        <f t="shared" si="399"/>
        <v>0</v>
      </c>
      <c r="R2142" s="38" t="e">
        <f t="shared" si="400"/>
        <v>#REF!</v>
      </c>
      <c r="S2142" s="39" t="e">
        <f t="shared" si="401"/>
        <v>#REF!</v>
      </c>
    </row>
    <row r="2143" spans="1:19" x14ac:dyDescent="0.25">
      <c r="A2143" s="2"/>
      <c r="C2143">
        <f t="shared" si="402"/>
        <v>0</v>
      </c>
      <c r="D2143" s="32" t="e">
        <f t="shared" si="403"/>
        <v>#N/A</v>
      </c>
      <c r="E2143" s="32" t="e">
        <f>Basic!#REF!</f>
        <v>#REF!</v>
      </c>
      <c r="F2143" s="40"/>
      <c r="G2143" s="80">
        <f>IFERROR(VLOOKUP(A2143,HistData!Y:Z,2,FALSE)/100,G2142)</f>
        <v>0.19510000000000002</v>
      </c>
      <c r="H2143" s="80" t="str">
        <f>_xll.BDH($B$1,"IVOL_MONEYNESS",A2143,A2143,"IVOL_MATURITY=MATURITY_1STM","IVOL_MONEYNESS_LEVEL=MONEY_LVL_100_","DTS=H","FACTOR=.01","DAYS=W")</f>
        <v>#N/A Start Date</v>
      </c>
      <c r="I2143" s="81" t="str">
        <f t="shared" si="404"/>
        <v>#N/A Start Date</v>
      </c>
      <c r="J2143" s="34" t="e">
        <f t="shared" si="396"/>
        <v>#REF!</v>
      </c>
      <c r="K2143" s="35" t="e">
        <f t="shared" si="397"/>
        <v>#VALUE!</v>
      </c>
      <c r="L2143" s="35" t="e">
        <f t="shared" si="398"/>
        <v>#REF!</v>
      </c>
      <c r="M2143" s="35" t="e">
        <f t="shared" si="405"/>
        <v>#REF!</v>
      </c>
      <c r="N2143" s="35" t="e">
        <f t="shared" si="406"/>
        <v>#REF!</v>
      </c>
      <c r="O2143" s="36" t="e">
        <f t="shared" si="407"/>
        <v>#REF!</v>
      </c>
      <c r="Q2143" s="37">
        <f t="shared" si="399"/>
        <v>0</v>
      </c>
      <c r="R2143" s="38" t="e">
        <f t="shared" si="400"/>
        <v>#REF!</v>
      </c>
      <c r="S2143" s="39" t="e">
        <f t="shared" si="401"/>
        <v>#REF!</v>
      </c>
    </row>
    <row r="2144" spans="1:19" x14ac:dyDescent="0.25">
      <c r="A2144" s="2"/>
      <c r="C2144">
        <f t="shared" si="402"/>
        <v>0</v>
      </c>
      <c r="D2144" s="32" t="e">
        <f t="shared" si="403"/>
        <v>#N/A</v>
      </c>
      <c r="E2144" s="32" t="e">
        <f>Basic!#REF!</f>
        <v>#REF!</v>
      </c>
      <c r="F2144" s="40"/>
      <c r="G2144" s="80">
        <f>IFERROR(VLOOKUP(A2144,HistData!Y:Z,2,FALSE)/100,G2143)</f>
        <v>0.19510000000000002</v>
      </c>
      <c r="H2144" s="80" t="str">
        <f>_xll.BDH($B$1,"IVOL_MONEYNESS",A2144,A2144,"IVOL_MATURITY=MATURITY_1STM","IVOL_MONEYNESS_LEVEL=MONEY_LVL_100_","DTS=H","FACTOR=.01","DAYS=W")</f>
        <v>#N/A Start Date</v>
      </c>
      <c r="I2144" s="81" t="str">
        <f t="shared" si="404"/>
        <v>#N/A Start Date</v>
      </c>
      <c r="J2144" s="34" t="e">
        <f t="shared" si="396"/>
        <v>#REF!</v>
      </c>
      <c r="K2144" s="35" t="e">
        <f t="shared" si="397"/>
        <v>#VALUE!</v>
      </c>
      <c r="L2144" s="35" t="e">
        <f t="shared" si="398"/>
        <v>#REF!</v>
      </c>
      <c r="M2144" s="35" t="e">
        <f t="shared" si="405"/>
        <v>#REF!</v>
      </c>
      <c r="N2144" s="35" t="e">
        <f t="shared" si="406"/>
        <v>#REF!</v>
      </c>
      <c r="O2144" s="36" t="e">
        <f t="shared" si="407"/>
        <v>#REF!</v>
      </c>
      <c r="Q2144" s="37">
        <f t="shared" si="399"/>
        <v>0</v>
      </c>
      <c r="R2144" s="38" t="e">
        <f t="shared" si="400"/>
        <v>#REF!</v>
      </c>
      <c r="S2144" s="39" t="e">
        <f t="shared" si="401"/>
        <v>#REF!</v>
      </c>
    </row>
    <row r="2145" spans="1:19" x14ac:dyDescent="0.25">
      <c r="A2145" s="2"/>
      <c r="C2145">
        <f t="shared" si="402"/>
        <v>0</v>
      </c>
      <c r="D2145" s="32" t="e">
        <f t="shared" si="403"/>
        <v>#N/A</v>
      </c>
      <c r="E2145" s="32" t="e">
        <f>Basic!#REF!</f>
        <v>#REF!</v>
      </c>
      <c r="F2145" s="40"/>
      <c r="G2145" s="80">
        <f>IFERROR(VLOOKUP(A2145,HistData!Y:Z,2,FALSE)/100,G2144)</f>
        <v>0.19510000000000002</v>
      </c>
      <c r="H2145" s="80" t="str">
        <f>_xll.BDH($B$1,"IVOL_MONEYNESS",A2145,A2145,"IVOL_MATURITY=MATURITY_1STM","IVOL_MONEYNESS_LEVEL=MONEY_LVL_100_","DTS=H","FACTOR=.01","DAYS=W")</f>
        <v>#N/A Start Date</v>
      </c>
      <c r="I2145" s="81" t="str">
        <f t="shared" si="404"/>
        <v>#N/A Start Date</v>
      </c>
      <c r="J2145" s="34" t="e">
        <f t="shared" si="396"/>
        <v>#REF!</v>
      </c>
      <c r="K2145" s="35" t="e">
        <f t="shared" si="397"/>
        <v>#VALUE!</v>
      </c>
      <c r="L2145" s="35" t="e">
        <f t="shared" si="398"/>
        <v>#REF!</v>
      </c>
      <c r="M2145" s="35" t="e">
        <f t="shared" si="405"/>
        <v>#REF!</v>
      </c>
      <c r="N2145" s="35" t="e">
        <f t="shared" si="406"/>
        <v>#REF!</v>
      </c>
      <c r="O2145" s="36" t="e">
        <f t="shared" si="407"/>
        <v>#REF!</v>
      </c>
      <c r="Q2145" s="37">
        <f t="shared" si="399"/>
        <v>0</v>
      </c>
      <c r="R2145" s="38" t="e">
        <f t="shared" si="400"/>
        <v>#REF!</v>
      </c>
      <c r="S2145" s="39" t="e">
        <f t="shared" si="401"/>
        <v>#REF!</v>
      </c>
    </row>
    <row r="2146" spans="1:19" x14ac:dyDescent="0.25">
      <c r="A2146" s="2"/>
      <c r="C2146">
        <f t="shared" si="402"/>
        <v>0</v>
      </c>
      <c r="D2146" s="32" t="e">
        <f t="shared" si="403"/>
        <v>#N/A</v>
      </c>
      <c r="E2146" s="32" t="e">
        <f>Basic!#REF!</f>
        <v>#REF!</v>
      </c>
      <c r="F2146" s="40"/>
      <c r="G2146" s="80">
        <f>IFERROR(VLOOKUP(A2146,HistData!Y:Z,2,FALSE)/100,G2145)</f>
        <v>0.19510000000000002</v>
      </c>
      <c r="H2146" s="80" t="str">
        <f>_xll.BDH($B$1,"IVOL_MONEYNESS",A2146,A2146,"IVOL_MATURITY=MATURITY_1STM","IVOL_MONEYNESS_LEVEL=MONEY_LVL_100_","DTS=H","FACTOR=.01","DAYS=W")</f>
        <v>#N/A Start Date</v>
      </c>
      <c r="I2146" s="81" t="str">
        <f t="shared" si="404"/>
        <v>#N/A Start Date</v>
      </c>
      <c r="J2146" s="34" t="e">
        <f t="shared" si="396"/>
        <v>#REF!</v>
      </c>
      <c r="K2146" s="35" t="e">
        <f t="shared" si="397"/>
        <v>#VALUE!</v>
      </c>
      <c r="L2146" s="35" t="e">
        <f t="shared" si="398"/>
        <v>#REF!</v>
      </c>
      <c r="M2146" s="35" t="e">
        <f t="shared" si="405"/>
        <v>#REF!</v>
      </c>
      <c r="N2146" s="35" t="e">
        <f t="shared" si="406"/>
        <v>#REF!</v>
      </c>
      <c r="O2146" s="36" t="e">
        <f t="shared" si="407"/>
        <v>#REF!</v>
      </c>
      <c r="Q2146" s="37">
        <f t="shared" si="399"/>
        <v>0</v>
      </c>
      <c r="R2146" s="38" t="e">
        <f t="shared" si="400"/>
        <v>#REF!</v>
      </c>
      <c r="S2146" s="39" t="e">
        <f t="shared" si="401"/>
        <v>#REF!</v>
      </c>
    </row>
    <row r="2147" spans="1:19" x14ac:dyDescent="0.25">
      <c r="A2147" s="2"/>
      <c r="C2147">
        <f t="shared" si="402"/>
        <v>0</v>
      </c>
      <c r="D2147" s="32" t="e">
        <f t="shared" si="403"/>
        <v>#N/A</v>
      </c>
      <c r="E2147" s="32" t="e">
        <f>Basic!#REF!</f>
        <v>#REF!</v>
      </c>
      <c r="F2147" s="40"/>
      <c r="G2147" s="80">
        <f>IFERROR(VLOOKUP(A2147,HistData!Y:Z,2,FALSE)/100,G2146)</f>
        <v>0.19510000000000002</v>
      </c>
      <c r="H2147" s="80" t="str">
        <f>_xll.BDH($B$1,"IVOL_MONEYNESS",A2147,A2147,"IVOL_MATURITY=MATURITY_1STM","IVOL_MONEYNESS_LEVEL=MONEY_LVL_100_","DTS=H","FACTOR=.01","DAYS=W")</f>
        <v>#N/A Start Date</v>
      </c>
      <c r="I2147" s="81" t="str">
        <f t="shared" si="404"/>
        <v>#N/A Start Date</v>
      </c>
      <c r="J2147" s="34" t="e">
        <f t="shared" si="396"/>
        <v>#REF!</v>
      </c>
      <c r="K2147" s="35" t="e">
        <f t="shared" si="397"/>
        <v>#VALUE!</v>
      </c>
      <c r="L2147" s="35" t="e">
        <f t="shared" si="398"/>
        <v>#REF!</v>
      </c>
      <c r="M2147" s="35" t="e">
        <f t="shared" si="405"/>
        <v>#REF!</v>
      </c>
      <c r="N2147" s="35" t="e">
        <f t="shared" si="406"/>
        <v>#REF!</v>
      </c>
      <c r="O2147" s="36" t="e">
        <f t="shared" si="407"/>
        <v>#REF!</v>
      </c>
      <c r="Q2147" s="37">
        <f t="shared" si="399"/>
        <v>0</v>
      </c>
      <c r="R2147" s="38" t="e">
        <f t="shared" si="400"/>
        <v>#REF!</v>
      </c>
      <c r="S2147" s="39" t="e">
        <f t="shared" si="401"/>
        <v>#REF!</v>
      </c>
    </row>
    <row r="2148" spans="1:19" x14ac:dyDescent="0.25">
      <c r="A2148" s="2"/>
      <c r="C2148">
        <f t="shared" si="402"/>
        <v>0</v>
      </c>
      <c r="D2148" s="32" t="e">
        <f t="shared" si="403"/>
        <v>#N/A</v>
      </c>
      <c r="E2148" s="32" t="e">
        <f>Basic!#REF!</f>
        <v>#REF!</v>
      </c>
      <c r="F2148" s="40"/>
      <c r="G2148" s="80">
        <f>IFERROR(VLOOKUP(A2148,HistData!Y:Z,2,FALSE)/100,G2147)</f>
        <v>0.19510000000000002</v>
      </c>
      <c r="H2148" s="80" t="str">
        <f>_xll.BDH($B$1,"IVOL_MONEYNESS",A2148,A2148,"IVOL_MATURITY=MATURITY_1STM","IVOL_MONEYNESS_LEVEL=MONEY_LVL_100_","DTS=H","FACTOR=.01","DAYS=W")</f>
        <v>#N/A Start Date</v>
      </c>
      <c r="I2148" s="81" t="str">
        <f t="shared" si="404"/>
        <v>#N/A Start Date</v>
      </c>
      <c r="J2148" s="34" t="e">
        <f t="shared" si="396"/>
        <v>#REF!</v>
      </c>
      <c r="K2148" s="35" t="e">
        <f t="shared" si="397"/>
        <v>#VALUE!</v>
      </c>
      <c r="L2148" s="35" t="e">
        <f t="shared" si="398"/>
        <v>#REF!</v>
      </c>
      <c r="M2148" s="35" t="e">
        <f t="shared" si="405"/>
        <v>#REF!</v>
      </c>
      <c r="N2148" s="35" t="e">
        <f t="shared" si="406"/>
        <v>#REF!</v>
      </c>
      <c r="O2148" s="36" t="e">
        <f t="shared" si="407"/>
        <v>#REF!</v>
      </c>
      <c r="Q2148" s="37">
        <f t="shared" si="399"/>
        <v>0</v>
      </c>
      <c r="R2148" s="38" t="e">
        <f t="shared" si="400"/>
        <v>#REF!</v>
      </c>
      <c r="S2148" s="39" t="e">
        <f t="shared" si="401"/>
        <v>#REF!</v>
      </c>
    </row>
    <row r="2149" spans="1:19" x14ac:dyDescent="0.25">
      <c r="A2149" s="2"/>
      <c r="C2149">
        <f t="shared" si="402"/>
        <v>0</v>
      </c>
      <c r="D2149" s="32" t="e">
        <f t="shared" si="403"/>
        <v>#N/A</v>
      </c>
      <c r="E2149" s="32" t="e">
        <f>Basic!#REF!</f>
        <v>#REF!</v>
      </c>
      <c r="F2149" s="40"/>
      <c r="G2149" s="80">
        <f>IFERROR(VLOOKUP(A2149,HistData!Y:Z,2,FALSE)/100,G2148)</f>
        <v>0.19510000000000002</v>
      </c>
      <c r="H2149" s="80" t="str">
        <f>_xll.BDH($B$1,"IVOL_MONEYNESS",A2149,A2149,"IVOL_MATURITY=MATURITY_1STM","IVOL_MONEYNESS_LEVEL=MONEY_LVL_100_","DTS=H","FACTOR=.01","DAYS=W")</f>
        <v>#N/A Start Date</v>
      </c>
      <c r="I2149" s="81" t="str">
        <f t="shared" si="404"/>
        <v>#N/A Start Date</v>
      </c>
      <c r="J2149" s="34" t="e">
        <f t="shared" si="396"/>
        <v>#REF!</v>
      </c>
      <c r="K2149" s="35" t="e">
        <f t="shared" si="397"/>
        <v>#VALUE!</v>
      </c>
      <c r="L2149" s="35" t="e">
        <f t="shared" si="398"/>
        <v>#REF!</v>
      </c>
      <c r="M2149" s="35" t="e">
        <f t="shared" si="405"/>
        <v>#REF!</v>
      </c>
      <c r="N2149" s="35" t="e">
        <f t="shared" si="406"/>
        <v>#REF!</v>
      </c>
      <c r="O2149" s="36" t="e">
        <f t="shared" si="407"/>
        <v>#REF!</v>
      </c>
      <c r="Q2149" s="37">
        <f t="shared" si="399"/>
        <v>0</v>
      </c>
      <c r="R2149" s="38" t="e">
        <f t="shared" si="400"/>
        <v>#REF!</v>
      </c>
      <c r="S2149" s="39" t="e">
        <f t="shared" si="401"/>
        <v>#REF!</v>
      </c>
    </row>
    <row r="2150" spans="1:19" x14ac:dyDescent="0.25">
      <c r="A2150" s="2"/>
      <c r="C2150">
        <f t="shared" si="402"/>
        <v>0</v>
      </c>
      <c r="D2150" s="32" t="e">
        <f t="shared" si="403"/>
        <v>#N/A</v>
      </c>
      <c r="E2150" s="32" t="e">
        <f>Basic!#REF!</f>
        <v>#REF!</v>
      </c>
      <c r="F2150" s="40"/>
      <c r="G2150" s="80">
        <f>IFERROR(VLOOKUP(A2150,HistData!Y:Z,2,FALSE)/100,G2149)</f>
        <v>0.19510000000000002</v>
      </c>
      <c r="H2150" s="80" t="str">
        <f>_xll.BDH($B$1,"IVOL_MONEYNESS",A2150,A2150,"IVOL_MATURITY=MATURITY_1STM","IVOL_MONEYNESS_LEVEL=MONEY_LVL_100_","DTS=H","FACTOR=.01","DAYS=W")</f>
        <v>#N/A Start Date</v>
      </c>
      <c r="I2150" s="81" t="str">
        <f t="shared" si="404"/>
        <v>#N/A Start Date</v>
      </c>
      <c r="J2150" s="34" t="e">
        <f t="shared" si="396"/>
        <v>#REF!</v>
      </c>
      <c r="K2150" s="35" t="e">
        <f t="shared" si="397"/>
        <v>#VALUE!</v>
      </c>
      <c r="L2150" s="35" t="e">
        <f t="shared" si="398"/>
        <v>#REF!</v>
      </c>
      <c r="M2150" s="35" t="e">
        <f t="shared" si="405"/>
        <v>#REF!</v>
      </c>
      <c r="N2150" s="35" t="e">
        <f t="shared" si="406"/>
        <v>#REF!</v>
      </c>
      <c r="O2150" s="36" t="e">
        <f t="shared" si="407"/>
        <v>#REF!</v>
      </c>
      <c r="Q2150" s="37">
        <f t="shared" si="399"/>
        <v>0</v>
      </c>
      <c r="R2150" s="38" t="e">
        <f t="shared" si="400"/>
        <v>#REF!</v>
      </c>
      <c r="S2150" s="39" t="e">
        <f t="shared" si="401"/>
        <v>#REF!</v>
      </c>
    </row>
    <row r="2151" spans="1:19" x14ac:dyDescent="0.25">
      <c r="A2151" s="2"/>
      <c r="C2151">
        <f t="shared" si="402"/>
        <v>0</v>
      </c>
      <c r="D2151" s="32" t="e">
        <f t="shared" si="403"/>
        <v>#N/A</v>
      </c>
      <c r="E2151" s="32" t="e">
        <f>Basic!#REF!</f>
        <v>#REF!</v>
      </c>
      <c r="F2151" s="40"/>
      <c r="G2151" s="80">
        <f>IFERROR(VLOOKUP(A2151,HistData!Y:Z,2,FALSE)/100,G2150)</f>
        <v>0.19510000000000002</v>
      </c>
      <c r="H2151" s="80" t="str">
        <f>_xll.BDH($B$1,"IVOL_MONEYNESS",A2151,A2151,"IVOL_MATURITY=MATURITY_1STM","IVOL_MONEYNESS_LEVEL=MONEY_LVL_100_","DTS=H","FACTOR=.01","DAYS=W")</f>
        <v>#N/A Start Date</v>
      </c>
      <c r="I2151" s="81" t="str">
        <f t="shared" si="404"/>
        <v>#N/A Start Date</v>
      </c>
      <c r="J2151" s="34" t="e">
        <f t="shared" si="396"/>
        <v>#REF!</v>
      </c>
      <c r="K2151" s="35" t="e">
        <f t="shared" si="397"/>
        <v>#VALUE!</v>
      </c>
      <c r="L2151" s="35" t="e">
        <f t="shared" si="398"/>
        <v>#REF!</v>
      </c>
      <c r="M2151" s="35" t="e">
        <f t="shared" si="405"/>
        <v>#REF!</v>
      </c>
      <c r="N2151" s="35" t="e">
        <f t="shared" si="406"/>
        <v>#REF!</v>
      </c>
      <c r="O2151" s="36" t="e">
        <f t="shared" si="407"/>
        <v>#REF!</v>
      </c>
      <c r="Q2151" s="37">
        <f t="shared" si="399"/>
        <v>0</v>
      </c>
      <c r="R2151" s="38" t="e">
        <f t="shared" si="400"/>
        <v>#REF!</v>
      </c>
      <c r="S2151" s="39" t="e">
        <f t="shared" si="401"/>
        <v>#REF!</v>
      </c>
    </row>
    <row r="2152" spans="1:19" x14ac:dyDescent="0.25">
      <c r="A2152" s="2"/>
      <c r="C2152">
        <f t="shared" si="402"/>
        <v>0</v>
      </c>
      <c r="D2152" s="32" t="e">
        <f t="shared" si="403"/>
        <v>#N/A</v>
      </c>
      <c r="E2152" s="32" t="e">
        <f>Basic!#REF!</f>
        <v>#REF!</v>
      </c>
      <c r="F2152" s="40"/>
      <c r="G2152" s="80">
        <f>IFERROR(VLOOKUP(A2152,HistData!Y:Z,2,FALSE)/100,G2151)</f>
        <v>0.19510000000000002</v>
      </c>
      <c r="H2152" s="80" t="str">
        <f>_xll.BDH($B$1,"IVOL_MONEYNESS",A2152,A2152,"IVOL_MATURITY=MATURITY_1STM","IVOL_MONEYNESS_LEVEL=MONEY_LVL_100_","DTS=H","FACTOR=.01","DAYS=W")</f>
        <v>#N/A Start Date</v>
      </c>
      <c r="I2152" s="81" t="str">
        <f t="shared" si="404"/>
        <v>#N/A Start Date</v>
      </c>
      <c r="J2152" s="34" t="e">
        <f t="shared" si="396"/>
        <v>#REF!</v>
      </c>
      <c r="K2152" s="35" t="e">
        <f t="shared" si="397"/>
        <v>#VALUE!</v>
      </c>
      <c r="L2152" s="35" t="e">
        <f t="shared" si="398"/>
        <v>#REF!</v>
      </c>
      <c r="M2152" s="35" t="e">
        <f t="shared" si="405"/>
        <v>#REF!</v>
      </c>
      <c r="N2152" s="35" t="e">
        <f t="shared" si="406"/>
        <v>#REF!</v>
      </c>
      <c r="O2152" s="36" t="e">
        <f t="shared" si="407"/>
        <v>#REF!</v>
      </c>
      <c r="Q2152" s="37">
        <f t="shared" si="399"/>
        <v>0</v>
      </c>
      <c r="R2152" s="38" t="e">
        <f t="shared" si="400"/>
        <v>#REF!</v>
      </c>
      <c r="S2152" s="39" t="e">
        <f t="shared" si="401"/>
        <v>#REF!</v>
      </c>
    </row>
    <row r="2153" spans="1:19" x14ac:dyDescent="0.25">
      <c r="A2153" s="2"/>
      <c r="C2153">
        <f t="shared" si="402"/>
        <v>0</v>
      </c>
      <c r="D2153" s="32" t="e">
        <f t="shared" si="403"/>
        <v>#N/A</v>
      </c>
      <c r="E2153" s="32" t="e">
        <f>Basic!#REF!</f>
        <v>#REF!</v>
      </c>
      <c r="F2153" s="40"/>
      <c r="G2153" s="80">
        <f>IFERROR(VLOOKUP(A2153,HistData!Y:Z,2,FALSE)/100,G2152)</f>
        <v>0.19510000000000002</v>
      </c>
      <c r="H2153" s="80" t="str">
        <f>_xll.BDH($B$1,"IVOL_MONEYNESS",A2153,A2153,"IVOL_MATURITY=MATURITY_1STM","IVOL_MONEYNESS_LEVEL=MONEY_LVL_100_","DTS=H","FACTOR=.01","DAYS=W")</f>
        <v>#N/A Start Date</v>
      </c>
      <c r="I2153" s="81" t="str">
        <f t="shared" si="404"/>
        <v>#N/A Start Date</v>
      </c>
      <c r="J2153" s="34" t="e">
        <f t="shared" si="396"/>
        <v>#REF!</v>
      </c>
      <c r="K2153" s="35" t="e">
        <f t="shared" si="397"/>
        <v>#VALUE!</v>
      </c>
      <c r="L2153" s="35" t="e">
        <f t="shared" si="398"/>
        <v>#REF!</v>
      </c>
      <c r="M2153" s="35" t="e">
        <f t="shared" si="405"/>
        <v>#REF!</v>
      </c>
      <c r="N2153" s="35" t="e">
        <f t="shared" si="406"/>
        <v>#REF!</v>
      </c>
      <c r="O2153" s="36" t="e">
        <f t="shared" si="407"/>
        <v>#REF!</v>
      </c>
      <c r="Q2153" s="37">
        <f t="shared" si="399"/>
        <v>0</v>
      </c>
      <c r="R2153" s="38" t="e">
        <f t="shared" si="400"/>
        <v>#REF!</v>
      </c>
      <c r="S2153" s="39" t="e">
        <f t="shared" si="401"/>
        <v>#REF!</v>
      </c>
    </row>
    <row r="2154" spans="1:19" x14ac:dyDescent="0.25">
      <c r="A2154" s="2"/>
      <c r="C2154">
        <f t="shared" si="402"/>
        <v>0</v>
      </c>
      <c r="D2154" s="32" t="e">
        <f t="shared" si="403"/>
        <v>#N/A</v>
      </c>
      <c r="E2154" s="32" t="e">
        <f>Basic!#REF!</f>
        <v>#REF!</v>
      </c>
      <c r="F2154" s="40"/>
      <c r="G2154" s="80">
        <f>IFERROR(VLOOKUP(A2154,HistData!Y:Z,2,FALSE)/100,G2153)</f>
        <v>0.19510000000000002</v>
      </c>
      <c r="H2154" s="80" t="str">
        <f>_xll.BDH($B$1,"IVOL_MONEYNESS",A2154,A2154,"IVOL_MATURITY=MATURITY_1STM","IVOL_MONEYNESS_LEVEL=MONEY_LVL_100_","DTS=H","FACTOR=.01","DAYS=W")</f>
        <v>#N/A Start Date</v>
      </c>
      <c r="I2154" s="81" t="str">
        <f t="shared" si="404"/>
        <v>#N/A Start Date</v>
      </c>
      <c r="J2154" s="34" t="e">
        <f t="shared" si="396"/>
        <v>#REF!</v>
      </c>
      <c r="K2154" s="35" t="e">
        <f t="shared" si="397"/>
        <v>#VALUE!</v>
      </c>
      <c r="L2154" s="35" t="e">
        <f t="shared" si="398"/>
        <v>#REF!</v>
      </c>
      <c r="M2154" s="35" t="e">
        <f t="shared" si="405"/>
        <v>#REF!</v>
      </c>
      <c r="N2154" s="35" t="e">
        <f t="shared" si="406"/>
        <v>#REF!</v>
      </c>
      <c r="O2154" s="36" t="e">
        <f t="shared" si="407"/>
        <v>#REF!</v>
      </c>
      <c r="Q2154" s="37">
        <f t="shared" si="399"/>
        <v>0</v>
      </c>
      <c r="R2154" s="38" t="e">
        <f t="shared" si="400"/>
        <v>#REF!</v>
      </c>
      <c r="S2154" s="39" t="e">
        <f t="shared" si="401"/>
        <v>#REF!</v>
      </c>
    </row>
    <row r="2155" spans="1:19" x14ac:dyDescent="0.25">
      <c r="A2155" s="2"/>
      <c r="C2155">
        <f t="shared" si="402"/>
        <v>0</v>
      </c>
      <c r="D2155" s="32" t="e">
        <f t="shared" si="403"/>
        <v>#N/A</v>
      </c>
      <c r="E2155" s="32" t="e">
        <f>Basic!#REF!</f>
        <v>#REF!</v>
      </c>
      <c r="F2155" s="40"/>
      <c r="G2155" s="80">
        <f>IFERROR(VLOOKUP(A2155,HistData!Y:Z,2,FALSE)/100,G2154)</f>
        <v>0.19510000000000002</v>
      </c>
      <c r="H2155" s="80" t="str">
        <f>_xll.BDH($B$1,"IVOL_MONEYNESS",A2155,A2155,"IVOL_MATURITY=MATURITY_1STM","IVOL_MONEYNESS_LEVEL=MONEY_LVL_100_","DTS=H","FACTOR=.01","DAYS=W")</f>
        <v>#N/A Start Date</v>
      </c>
      <c r="I2155" s="81" t="str">
        <f t="shared" si="404"/>
        <v>#N/A Start Date</v>
      </c>
      <c r="J2155" s="34" t="e">
        <f t="shared" si="396"/>
        <v>#REF!</v>
      </c>
      <c r="K2155" s="35" t="e">
        <f t="shared" si="397"/>
        <v>#VALUE!</v>
      </c>
      <c r="L2155" s="35" t="e">
        <f t="shared" si="398"/>
        <v>#REF!</v>
      </c>
      <c r="M2155" s="35" t="e">
        <f t="shared" si="405"/>
        <v>#REF!</v>
      </c>
      <c r="N2155" s="35" t="e">
        <f t="shared" si="406"/>
        <v>#REF!</v>
      </c>
      <c r="O2155" s="36" t="e">
        <f t="shared" si="407"/>
        <v>#REF!</v>
      </c>
      <c r="Q2155" s="37">
        <f t="shared" si="399"/>
        <v>0</v>
      </c>
      <c r="R2155" s="38" t="e">
        <f t="shared" si="400"/>
        <v>#REF!</v>
      </c>
      <c r="S2155" s="39" t="e">
        <f t="shared" si="401"/>
        <v>#REF!</v>
      </c>
    </row>
    <row r="2156" spans="1:19" x14ac:dyDescent="0.25">
      <c r="A2156" s="2"/>
      <c r="C2156">
        <f t="shared" si="402"/>
        <v>0</v>
      </c>
      <c r="D2156" s="32" t="e">
        <f t="shared" si="403"/>
        <v>#N/A</v>
      </c>
      <c r="E2156" s="32" t="e">
        <f>Basic!#REF!</f>
        <v>#REF!</v>
      </c>
      <c r="F2156" s="40"/>
      <c r="G2156" s="80">
        <f>IFERROR(VLOOKUP(A2156,HistData!Y:Z,2,FALSE)/100,G2155)</f>
        <v>0.19510000000000002</v>
      </c>
      <c r="H2156" s="80" t="str">
        <f>_xll.BDH($B$1,"IVOL_MONEYNESS",A2156,A2156,"IVOL_MATURITY=MATURITY_1STM","IVOL_MONEYNESS_LEVEL=MONEY_LVL_100_","DTS=H","FACTOR=.01","DAYS=W")</f>
        <v>#N/A Start Date</v>
      </c>
      <c r="I2156" s="81" t="str">
        <f t="shared" si="404"/>
        <v>#N/A Start Date</v>
      </c>
      <c r="J2156" s="34" t="e">
        <f t="shared" si="396"/>
        <v>#REF!</v>
      </c>
      <c r="K2156" s="35" t="e">
        <f t="shared" si="397"/>
        <v>#VALUE!</v>
      </c>
      <c r="L2156" s="35" t="e">
        <f t="shared" si="398"/>
        <v>#REF!</v>
      </c>
      <c r="M2156" s="35" t="e">
        <f t="shared" si="405"/>
        <v>#REF!</v>
      </c>
      <c r="N2156" s="35" t="e">
        <f t="shared" si="406"/>
        <v>#REF!</v>
      </c>
      <c r="O2156" s="36" t="e">
        <f t="shared" si="407"/>
        <v>#REF!</v>
      </c>
      <c r="Q2156" s="37">
        <f t="shared" si="399"/>
        <v>0</v>
      </c>
      <c r="R2156" s="38" t="e">
        <f t="shared" si="400"/>
        <v>#REF!</v>
      </c>
      <c r="S2156" s="39" t="e">
        <f t="shared" si="401"/>
        <v>#REF!</v>
      </c>
    </row>
    <row r="2157" spans="1:19" x14ac:dyDescent="0.25">
      <c r="A2157" s="2"/>
      <c r="C2157">
        <f t="shared" si="402"/>
        <v>0</v>
      </c>
      <c r="D2157" s="32" t="e">
        <f t="shared" si="403"/>
        <v>#N/A</v>
      </c>
      <c r="E2157" s="32" t="e">
        <f>Basic!#REF!</f>
        <v>#REF!</v>
      </c>
      <c r="F2157" s="40"/>
      <c r="G2157" s="80">
        <f>IFERROR(VLOOKUP(A2157,HistData!Y:Z,2,FALSE)/100,G2156)</f>
        <v>0.19510000000000002</v>
      </c>
      <c r="H2157" s="80" t="str">
        <f>_xll.BDH($B$1,"IVOL_MONEYNESS",A2157,A2157,"IVOL_MATURITY=MATURITY_1STM","IVOL_MONEYNESS_LEVEL=MONEY_LVL_100_","DTS=H","FACTOR=.01","DAYS=W")</f>
        <v>#N/A Start Date</v>
      </c>
      <c r="I2157" s="81" t="str">
        <f t="shared" si="404"/>
        <v>#N/A Start Date</v>
      </c>
      <c r="J2157" s="34" t="e">
        <f t="shared" si="396"/>
        <v>#REF!</v>
      </c>
      <c r="K2157" s="35" t="e">
        <f t="shared" si="397"/>
        <v>#VALUE!</v>
      </c>
      <c r="L2157" s="35" t="e">
        <f t="shared" si="398"/>
        <v>#REF!</v>
      </c>
      <c r="M2157" s="35" t="e">
        <f t="shared" si="405"/>
        <v>#REF!</v>
      </c>
      <c r="N2157" s="35" t="e">
        <f t="shared" si="406"/>
        <v>#REF!</v>
      </c>
      <c r="O2157" s="36" t="e">
        <f t="shared" si="407"/>
        <v>#REF!</v>
      </c>
      <c r="Q2157" s="37">
        <f t="shared" si="399"/>
        <v>0</v>
      </c>
      <c r="R2157" s="38" t="e">
        <f t="shared" si="400"/>
        <v>#REF!</v>
      </c>
      <c r="S2157" s="39" t="e">
        <f t="shared" si="401"/>
        <v>#REF!</v>
      </c>
    </row>
    <row r="2158" spans="1:19" x14ac:dyDescent="0.25">
      <c r="A2158" s="2"/>
      <c r="C2158">
        <f t="shared" si="402"/>
        <v>0</v>
      </c>
      <c r="D2158" s="32" t="e">
        <f t="shared" si="403"/>
        <v>#N/A</v>
      </c>
      <c r="E2158" s="32" t="e">
        <f>Basic!#REF!</f>
        <v>#REF!</v>
      </c>
      <c r="F2158" s="40"/>
      <c r="G2158" s="80">
        <f>IFERROR(VLOOKUP(A2158,HistData!Y:Z,2,FALSE)/100,G2157)</f>
        <v>0.19510000000000002</v>
      </c>
      <c r="H2158" s="80" t="str">
        <f>_xll.BDH($B$1,"IVOL_MONEYNESS",A2158,A2158,"IVOL_MATURITY=MATURITY_1STM","IVOL_MONEYNESS_LEVEL=MONEY_LVL_100_","DTS=H","FACTOR=.01","DAYS=W")</f>
        <v>#N/A Start Date</v>
      </c>
      <c r="I2158" s="81" t="str">
        <f t="shared" si="404"/>
        <v>#N/A Start Date</v>
      </c>
      <c r="J2158" s="34" t="e">
        <f t="shared" si="396"/>
        <v>#REF!</v>
      </c>
      <c r="K2158" s="35" t="e">
        <f t="shared" si="397"/>
        <v>#VALUE!</v>
      </c>
      <c r="L2158" s="35" t="e">
        <f t="shared" si="398"/>
        <v>#REF!</v>
      </c>
      <c r="M2158" s="35" t="e">
        <f t="shared" si="405"/>
        <v>#REF!</v>
      </c>
      <c r="N2158" s="35" t="e">
        <f t="shared" si="406"/>
        <v>#REF!</v>
      </c>
      <c r="O2158" s="36" t="e">
        <f t="shared" si="407"/>
        <v>#REF!</v>
      </c>
      <c r="Q2158" s="37">
        <f t="shared" si="399"/>
        <v>0</v>
      </c>
      <c r="R2158" s="38" t="e">
        <f t="shared" si="400"/>
        <v>#REF!</v>
      </c>
      <c r="S2158" s="39" t="e">
        <f t="shared" si="401"/>
        <v>#REF!</v>
      </c>
    </row>
    <row r="2159" spans="1:19" x14ac:dyDescent="0.25">
      <c r="A2159" s="2"/>
      <c r="C2159">
        <f t="shared" si="402"/>
        <v>0</v>
      </c>
      <c r="D2159" s="32" t="e">
        <f t="shared" si="403"/>
        <v>#N/A</v>
      </c>
      <c r="E2159" s="32" t="e">
        <f>Basic!#REF!</f>
        <v>#REF!</v>
      </c>
      <c r="F2159" s="40"/>
      <c r="G2159" s="80">
        <f>IFERROR(VLOOKUP(A2159,HistData!Y:Z,2,FALSE)/100,G2158)</f>
        <v>0.19510000000000002</v>
      </c>
      <c r="H2159" s="80" t="str">
        <f>_xll.BDH($B$1,"IVOL_MONEYNESS",A2159,A2159,"IVOL_MATURITY=MATURITY_1STM","IVOL_MONEYNESS_LEVEL=MONEY_LVL_100_","DTS=H","FACTOR=.01","DAYS=W")</f>
        <v>#N/A Start Date</v>
      </c>
      <c r="I2159" s="81" t="str">
        <f t="shared" si="404"/>
        <v>#N/A Start Date</v>
      </c>
      <c r="J2159" s="34" t="e">
        <f t="shared" si="396"/>
        <v>#REF!</v>
      </c>
      <c r="K2159" s="35" t="e">
        <f t="shared" si="397"/>
        <v>#VALUE!</v>
      </c>
      <c r="L2159" s="35" t="e">
        <f t="shared" si="398"/>
        <v>#REF!</v>
      </c>
      <c r="M2159" s="35" t="e">
        <f t="shared" si="405"/>
        <v>#REF!</v>
      </c>
      <c r="N2159" s="35" t="e">
        <f t="shared" si="406"/>
        <v>#REF!</v>
      </c>
      <c r="O2159" s="36" t="e">
        <f t="shared" si="407"/>
        <v>#REF!</v>
      </c>
      <c r="Q2159" s="37">
        <f t="shared" si="399"/>
        <v>0</v>
      </c>
      <c r="R2159" s="38" t="e">
        <f t="shared" si="400"/>
        <v>#REF!</v>
      </c>
      <c r="S2159" s="39" t="e">
        <f t="shared" si="401"/>
        <v>#REF!</v>
      </c>
    </row>
    <row r="2160" spans="1:19" x14ac:dyDescent="0.25">
      <c r="A2160" s="2"/>
      <c r="C2160">
        <f t="shared" si="402"/>
        <v>0</v>
      </c>
      <c r="D2160" s="32" t="e">
        <f t="shared" si="403"/>
        <v>#N/A</v>
      </c>
      <c r="E2160" s="32" t="e">
        <f>Basic!#REF!</f>
        <v>#REF!</v>
      </c>
      <c r="F2160" s="40"/>
      <c r="G2160" s="80">
        <f>IFERROR(VLOOKUP(A2160,HistData!Y:Z,2,FALSE)/100,G2159)</f>
        <v>0.19510000000000002</v>
      </c>
      <c r="H2160" s="80" t="str">
        <f>_xll.BDH($B$1,"IVOL_MONEYNESS",A2160,A2160,"IVOL_MATURITY=MATURITY_1STM","IVOL_MONEYNESS_LEVEL=MONEY_LVL_100_","DTS=H","FACTOR=.01","DAYS=W")</f>
        <v>#N/A Start Date</v>
      </c>
      <c r="I2160" s="81" t="str">
        <f t="shared" si="404"/>
        <v>#N/A Start Date</v>
      </c>
      <c r="J2160" s="34" t="e">
        <f t="shared" si="396"/>
        <v>#REF!</v>
      </c>
      <c r="K2160" s="35" t="e">
        <f t="shared" si="397"/>
        <v>#VALUE!</v>
      </c>
      <c r="L2160" s="35" t="e">
        <f t="shared" si="398"/>
        <v>#REF!</v>
      </c>
      <c r="M2160" s="35" t="e">
        <f t="shared" si="405"/>
        <v>#REF!</v>
      </c>
      <c r="N2160" s="35" t="e">
        <f t="shared" si="406"/>
        <v>#REF!</v>
      </c>
      <c r="O2160" s="36" t="e">
        <f t="shared" si="407"/>
        <v>#REF!</v>
      </c>
      <c r="Q2160" s="37">
        <f t="shared" si="399"/>
        <v>0</v>
      </c>
      <c r="R2160" s="38" t="e">
        <f t="shared" si="400"/>
        <v>#REF!</v>
      </c>
      <c r="S2160" s="39" t="e">
        <f t="shared" si="401"/>
        <v>#REF!</v>
      </c>
    </row>
    <row r="2161" spans="1:19" x14ac:dyDescent="0.25">
      <c r="A2161" s="2"/>
      <c r="C2161">
        <f t="shared" si="402"/>
        <v>0</v>
      </c>
      <c r="D2161" s="32" t="e">
        <f t="shared" si="403"/>
        <v>#N/A</v>
      </c>
      <c r="E2161" s="32" t="e">
        <f>Basic!#REF!</f>
        <v>#REF!</v>
      </c>
      <c r="F2161" s="40"/>
      <c r="G2161" s="80">
        <f>IFERROR(VLOOKUP(A2161,HistData!Y:Z,2,FALSE)/100,G2160)</f>
        <v>0.19510000000000002</v>
      </c>
      <c r="H2161" s="80" t="str">
        <f>_xll.BDH($B$1,"IVOL_MONEYNESS",A2161,A2161,"IVOL_MATURITY=MATURITY_1STM","IVOL_MONEYNESS_LEVEL=MONEY_LVL_100_","DTS=H","FACTOR=.01","DAYS=W")</f>
        <v>#N/A Start Date</v>
      </c>
      <c r="I2161" s="81" t="str">
        <f t="shared" si="404"/>
        <v>#N/A Start Date</v>
      </c>
      <c r="J2161" s="34" t="e">
        <f t="shared" si="396"/>
        <v>#REF!</v>
      </c>
      <c r="K2161" s="35" t="e">
        <f t="shared" si="397"/>
        <v>#VALUE!</v>
      </c>
      <c r="L2161" s="35" t="e">
        <f t="shared" si="398"/>
        <v>#REF!</v>
      </c>
      <c r="M2161" s="35" t="e">
        <f t="shared" si="405"/>
        <v>#REF!</v>
      </c>
      <c r="N2161" s="35" t="e">
        <f t="shared" si="406"/>
        <v>#REF!</v>
      </c>
      <c r="O2161" s="36" t="e">
        <f t="shared" si="407"/>
        <v>#REF!</v>
      </c>
      <c r="Q2161" s="37">
        <f t="shared" si="399"/>
        <v>0</v>
      </c>
      <c r="R2161" s="38" t="e">
        <f t="shared" si="400"/>
        <v>#REF!</v>
      </c>
      <c r="S2161" s="39" t="e">
        <f t="shared" si="401"/>
        <v>#REF!</v>
      </c>
    </row>
    <row r="2162" spans="1:19" x14ac:dyDescent="0.25">
      <c r="A2162" s="2"/>
      <c r="C2162">
        <f t="shared" si="402"/>
        <v>0</v>
      </c>
      <c r="D2162" s="32" t="e">
        <f t="shared" si="403"/>
        <v>#N/A</v>
      </c>
      <c r="E2162" s="32" t="e">
        <f>Basic!#REF!</f>
        <v>#REF!</v>
      </c>
      <c r="F2162" s="40"/>
      <c r="G2162" s="80">
        <f>IFERROR(VLOOKUP(A2162,HistData!Y:Z,2,FALSE)/100,G2161)</f>
        <v>0.19510000000000002</v>
      </c>
      <c r="H2162" s="80" t="str">
        <f>_xll.BDH($B$1,"IVOL_MONEYNESS",A2162,A2162,"IVOL_MATURITY=MATURITY_1STM","IVOL_MONEYNESS_LEVEL=MONEY_LVL_100_","DTS=H","FACTOR=.01","DAYS=W")</f>
        <v>#N/A Start Date</v>
      </c>
      <c r="I2162" s="81" t="str">
        <f t="shared" si="404"/>
        <v>#N/A Start Date</v>
      </c>
      <c r="J2162" s="34" t="e">
        <f t="shared" si="396"/>
        <v>#REF!</v>
      </c>
      <c r="K2162" s="35" t="e">
        <f t="shared" si="397"/>
        <v>#VALUE!</v>
      </c>
      <c r="L2162" s="35" t="e">
        <f t="shared" si="398"/>
        <v>#REF!</v>
      </c>
      <c r="M2162" s="35" t="e">
        <f t="shared" si="405"/>
        <v>#REF!</v>
      </c>
      <c r="N2162" s="35" t="e">
        <f t="shared" si="406"/>
        <v>#REF!</v>
      </c>
      <c r="O2162" s="36" t="e">
        <f t="shared" si="407"/>
        <v>#REF!</v>
      </c>
      <c r="Q2162" s="37">
        <f t="shared" si="399"/>
        <v>0</v>
      </c>
      <c r="R2162" s="38" t="e">
        <f t="shared" si="400"/>
        <v>#REF!</v>
      </c>
      <c r="S2162" s="39" t="e">
        <f t="shared" si="401"/>
        <v>#REF!</v>
      </c>
    </row>
    <row r="2163" spans="1:19" x14ac:dyDescent="0.25">
      <c r="A2163" s="2"/>
      <c r="C2163">
        <f t="shared" si="402"/>
        <v>0</v>
      </c>
      <c r="D2163" s="32" t="e">
        <f t="shared" si="403"/>
        <v>#N/A</v>
      </c>
      <c r="E2163" s="32" t="e">
        <f>Basic!#REF!</f>
        <v>#REF!</v>
      </c>
      <c r="F2163" s="40"/>
      <c r="G2163" s="80">
        <f>IFERROR(VLOOKUP(A2163,HistData!Y:Z,2,FALSE)/100,G2162)</f>
        <v>0.19510000000000002</v>
      </c>
      <c r="H2163" s="80" t="str">
        <f>_xll.BDH($B$1,"IVOL_MONEYNESS",A2163,A2163,"IVOL_MATURITY=MATURITY_1STM","IVOL_MONEYNESS_LEVEL=MONEY_LVL_100_","DTS=H","FACTOR=.01","DAYS=W")</f>
        <v>#N/A Start Date</v>
      </c>
      <c r="I2163" s="81" t="str">
        <f t="shared" si="404"/>
        <v>#N/A Start Date</v>
      </c>
      <c r="J2163" s="34" t="e">
        <f t="shared" si="396"/>
        <v>#REF!</v>
      </c>
      <c r="K2163" s="35" t="e">
        <f t="shared" si="397"/>
        <v>#VALUE!</v>
      </c>
      <c r="L2163" s="35" t="e">
        <f t="shared" si="398"/>
        <v>#REF!</v>
      </c>
      <c r="M2163" s="35" t="e">
        <f t="shared" si="405"/>
        <v>#REF!</v>
      </c>
      <c r="N2163" s="35" t="e">
        <f t="shared" si="406"/>
        <v>#REF!</v>
      </c>
      <c r="O2163" s="36" t="e">
        <f t="shared" si="407"/>
        <v>#REF!</v>
      </c>
      <c r="Q2163" s="37">
        <f t="shared" si="399"/>
        <v>0</v>
      </c>
      <c r="R2163" s="38" t="e">
        <f t="shared" si="400"/>
        <v>#REF!</v>
      </c>
      <c r="S2163" s="39" t="e">
        <f t="shared" si="401"/>
        <v>#REF!</v>
      </c>
    </row>
    <row r="2164" spans="1:19" x14ac:dyDescent="0.25">
      <c r="A2164" s="2"/>
      <c r="C2164">
        <f t="shared" si="402"/>
        <v>0</v>
      </c>
      <c r="D2164" s="32" t="e">
        <f t="shared" si="403"/>
        <v>#N/A</v>
      </c>
      <c r="E2164" s="32" t="e">
        <f>Basic!#REF!</f>
        <v>#REF!</v>
      </c>
      <c r="F2164" s="40"/>
      <c r="G2164" s="80">
        <f>IFERROR(VLOOKUP(A2164,HistData!Y:Z,2,FALSE)/100,G2163)</f>
        <v>0.19510000000000002</v>
      </c>
      <c r="H2164" s="80" t="str">
        <f>_xll.BDH($B$1,"IVOL_MONEYNESS",A2164,A2164,"IVOL_MATURITY=MATURITY_1STM","IVOL_MONEYNESS_LEVEL=MONEY_LVL_100_","DTS=H","FACTOR=.01","DAYS=W")</f>
        <v>#N/A Start Date</v>
      </c>
      <c r="I2164" s="81" t="str">
        <f t="shared" si="404"/>
        <v>#N/A Start Date</v>
      </c>
      <c r="J2164" s="34" t="e">
        <f t="shared" si="396"/>
        <v>#REF!</v>
      </c>
      <c r="K2164" s="35" t="e">
        <f t="shared" si="397"/>
        <v>#VALUE!</v>
      </c>
      <c r="L2164" s="35" t="e">
        <f t="shared" si="398"/>
        <v>#REF!</v>
      </c>
      <c r="M2164" s="35" t="e">
        <f t="shared" si="405"/>
        <v>#REF!</v>
      </c>
      <c r="N2164" s="35" t="e">
        <f t="shared" si="406"/>
        <v>#REF!</v>
      </c>
      <c r="O2164" s="36" t="e">
        <f t="shared" si="407"/>
        <v>#REF!</v>
      </c>
      <c r="Q2164" s="37">
        <f t="shared" si="399"/>
        <v>0</v>
      </c>
      <c r="R2164" s="38" t="e">
        <f t="shared" si="400"/>
        <v>#REF!</v>
      </c>
      <c r="S2164" s="39" t="e">
        <f t="shared" si="401"/>
        <v>#REF!</v>
      </c>
    </row>
    <row r="2165" spans="1:19" x14ac:dyDescent="0.25">
      <c r="A2165" s="2"/>
      <c r="C2165">
        <f t="shared" si="402"/>
        <v>0</v>
      </c>
      <c r="D2165" s="32" t="e">
        <f t="shared" si="403"/>
        <v>#N/A</v>
      </c>
      <c r="E2165" s="32" t="e">
        <f>Basic!#REF!</f>
        <v>#REF!</v>
      </c>
      <c r="F2165" s="40"/>
      <c r="G2165" s="80">
        <f>IFERROR(VLOOKUP(A2165,HistData!Y:Z,2,FALSE)/100,G2164)</f>
        <v>0.19510000000000002</v>
      </c>
      <c r="H2165" s="80" t="str">
        <f>_xll.BDH($B$1,"IVOL_MONEYNESS",A2165,A2165,"IVOL_MATURITY=MATURITY_1STM","IVOL_MONEYNESS_LEVEL=MONEY_LVL_100_","DTS=H","FACTOR=.01","DAYS=W")</f>
        <v>#N/A Start Date</v>
      </c>
      <c r="I2165" s="81" t="str">
        <f t="shared" si="404"/>
        <v>#N/A Start Date</v>
      </c>
      <c r="J2165" s="34" t="e">
        <f t="shared" si="396"/>
        <v>#REF!</v>
      </c>
      <c r="K2165" s="35" t="e">
        <f t="shared" si="397"/>
        <v>#VALUE!</v>
      </c>
      <c r="L2165" s="35" t="e">
        <f t="shared" si="398"/>
        <v>#REF!</v>
      </c>
      <c r="M2165" s="35" t="e">
        <f t="shared" si="405"/>
        <v>#REF!</v>
      </c>
      <c r="N2165" s="35" t="e">
        <f t="shared" si="406"/>
        <v>#REF!</v>
      </c>
      <c r="O2165" s="36" t="e">
        <f t="shared" si="407"/>
        <v>#REF!</v>
      </c>
      <c r="Q2165" s="37">
        <f t="shared" si="399"/>
        <v>0</v>
      </c>
      <c r="R2165" s="38" t="e">
        <f t="shared" si="400"/>
        <v>#REF!</v>
      </c>
      <c r="S2165" s="39" t="e">
        <f t="shared" si="401"/>
        <v>#REF!</v>
      </c>
    </row>
    <row r="2166" spans="1:19" x14ac:dyDescent="0.25">
      <c r="A2166" s="2"/>
      <c r="C2166">
        <f t="shared" si="402"/>
        <v>0</v>
      </c>
      <c r="D2166" s="32" t="e">
        <f t="shared" si="403"/>
        <v>#N/A</v>
      </c>
      <c r="E2166" s="32" t="e">
        <f>Basic!#REF!</f>
        <v>#REF!</v>
      </c>
      <c r="F2166" s="40"/>
      <c r="G2166" s="80">
        <f>IFERROR(VLOOKUP(A2166,HistData!Y:Z,2,FALSE)/100,G2165)</f>
        <v>0.19510000000000002</v>
      </c>
      <c r="H2166" s="80" t="str">
        <f>_xll.BDH($B$1,"IVOL_MONEYNESS",A2166,A2166,"IVOL_MATURITY=MATURITY_1STM","IVOL_MONEYNESS_LEVEL=MONEY_LVL_100_","DTS=H","FACTOR=.01","DAYS=W")</f>
        <v>#N/A Start Date</v>
      </c>
      <c r="I2166" s="81" t="str">
        <f t="shared" si="404"/>
        <v>#N/A Start Date</v>
      </c>
      <c r="J2166" s="34" t="e">
        <f t="shared" si="396"/>
        <v>#REF!</v>
      </c>
      <c r="K2166" s="35" t="e">
        <f t="shared" si="397"/>
        <v>#VALUE!</v>
      </c>
      <c r="L2166" s="35" t="e">
        <f t="shared" si="398"/>
        <v>#REF!</v>
      </c>
      <c r="M2166" s="35" t="e">
        <f t="shared" si="405"/>
        <v>#REF!</v>
      </c>
      <c r="N2166" s="35" t="e">
        <f t="shared" si="406"/>
        <v>#REF!</v>
      </c>
      <c r="O2166" s="36" t="e">
        <f t="shared" si="407"/>
        <v>#REF!</v>
      </c>
      <c r="Q2166" s="37">
        <f t="shared" si="399"/>
        <v>0</v>
      </c>
      <c r="R2166" s="38" t="e">
        <f t="shared" si="400"/>
        <v>#REF!</v>
      </c>
      <c r="S2166" s="39" t="e">
        <f t="shared" si="401"/>
        <v>#REF!</v>
      </c>
    </row>
    <row r="2167" spans="1:19" x14ac:dyDescent="0.25">
      <c r="A2167" s="2"/>
      <c r="C2167">
        <f t="shared" si="402"/>
        <v>0</v>
      </c>
      <c r="D2167" s="32" t="e">
        <f t="shared" si="403"/>
        <v>#N/A</v>
      </c>
      <c r="E2167" s="32" t="e">
        <f>Basic!#REF!</f>
        <v>#REF!</v>
      </c>
      <c r="F2167" s="40"/>
      <c r="G2167" s="80">
        <f>IFERROR(VLOOKUP(A2167,HistData!Y:Z,2,FALSE)/100,G2166)</f>
        <v>0.19510000000000002</v>
      </c>
      <c r="H2167" s="80" t="str">
        <f>_xll.BDH($B$1,"IVOL_MONEYNESS",A2167,A2167,"IVOL_MATURITY=MATURITY_1STM","IVOL_MONEYNESS_LEVEL=MONEY_LVL_100_","DTS=H","FACTOR=.01","DAYS=W")</f>
        <v>#N/A Start Date</v>
      </c>
      <c r="I2167" s="81" t="str">
        <f t="shared" si="404"/>
        <v>#N/A Start Date</v>
      </c>
      <c r="J2167" s="34" t="e">
        <f t="shared" si="396"/>
        <v>#REF!</v>
      </c>
      <c r="K2167" s="35" t="e">
        <f t="shared" si="397"/>
        <v>#VALUE!</v>
      </c>
      <c r="L2167" s="35" t="e">
        <f t="shared" si="398"/>
        <v>#REF!</v>
      </c>
      <c r="M2167" s="35" t="e">
        <f t="shared" si="405"/>
        <v>#REF!</v>
      </c>
      <c r="N2167" s="35" t="e">
        <f t="shared" si="406"/>
        <v>#REF!</v>
      </c>
      <c r="O2167" s="36" t="e">
        <f t="shared" si="407"/>
        <v>#REF!</v>
      </c>
      <c r="Q2167" s="37">
        <f t="shared" si="399"/>
        <v>0</v>
      </c>
      <c r="R2167" s="38" t="e">
        <f t="shared" si="400"/>
        <v>#REF!</v>
      </c>
      <c r="S2167" s="39" t="e">
        <f t="shared" si="401"/>
        <v>#REF!</v>
      </c>
    </row>
    <row r="2168" spans="1:19" x14ac:dyDescent="0.25">
      <c r="A2168" s="2"/>
      <c r="C2168">
        <f t="shared" si="402"/>
        <v>0</v>
      </c>
      <c r="D2168" s="32" t="e">
        <f t="shared" si="403"/>
        <v>#N/A</v>
      </c>
      <c r="E2168" s="32" t="e">
        <f>Basic!#REF!</f>
        <v>#REF!</v>
      </c>
      <c r="F2168" s="40"/>
      <c r="G2168" s="80">
        <f>IFERROR(VLOOKUP(A2168,HistData!Y:Z,2,FALSE)/100,G2167)</f>
        <v>0.19510000000000002</v>
      </c>
      <c r="H2168" s="80" t="str">
        <f>_xll.BDH($B$1,"IVOL_MONEYNESS",A2168,A2168,"IVOL_MATURITY=MATURITY_1STM","IVOL_MONEYNESS_LEVEL=MONEY_LVL_100_","DTS=H","FACTOR=.01","DAYS=W")</f>
        <v>#N/A Start Date</v>
      </c>
      <c r="I2168" s="81" t="str">
        <f t="shared" si="404"/>
        <v>#N/A Start Date</v>
      </c>
      <c r="J2168" s="34" t="e">
        <f t="shared" si="396"/>
        <v>#REF!</v>
      </c>
      <c r="K2168" s="35" t="e">
        <f t="shared" si="397"/>
        <v>#VALUE!</v>
      </c>
      <c r="L2168" s="35" t="e">
        <f t="shared" si="398"/>
        <v>#REF!</v>
      </c>
      <c r="M2168" s="35" t="e">
        <f t="shared" si="405"/>
        <v>#REF!</v>
      </c>
      <c r="N2168" s="35" t="e">
        <f t="shared" si="406"/>
        <v>#REF!</v>
      </c>
      <c r="O2168" s="36" t="e">
        <f t="shared" si="407"/>
        <v>#REF!</v>
      </c>
      <c r="Q2168" s="37">
        <f t="shared" si="399"/>
        <v>0</v>
      </c>
      <c r="R2168" s="38" t="e">
        <f t="shared" si="400"/>
        <v>#REF!</v>
      </c>
      <c r="S2168" s="39" t="e">
        <f t="shared" si="401"/>
        <v>#REF!</v>
      </c>
    </row>
    <row r="2169" spans="1:19" x14ac:dyDescent="0.25">
      <c r="A2169" s="2"/>
      <c r="C2169">
        <f t="shared" si="402"/>
        <v>0</v>
      </c>
      <c r="D2169" s="32" t="e">
        <f t="shared" si="403"/>
        <v>#N/A</v>
      </c>
      <c r="E2169" s="32" t="e">
        <f>Basic!#REF!</f>
        <v>#REF!</v>
      </c>
      <c r="F2169" s="40"/>
      <c r="G2169" s="80">
        <f>IFERROR(VLOOKUP(A2169,HistData!Y:Z,2,FALSE)/100,G2168)</f>
        <v>0.19510000000000002</v>
      </c>
      <c r="H2169" s="80" t="str">
        <f>_xll.BDH($B$1,"IVOL_MONEYNESS",A2169,A2169,"IVOL_MATURITY=MATURITY_1STM","IVOL_MONEYNESS_LEVEL=MONEY_LVL_100_","DTS=H","FACTOR=.01","DAYS=W")</f>
        <v>#N/A Start Date</v>
      </c>
      <c r="I2169" s="81" t="str">
        <f t="shared" si="404"/>
        <v>#N/A Start Date</v>
      </c>
      <c r="J2169" s="34" t="e">
        <f t="shared" si="396"/>
        <v>#REF!</v>
      </c>
      <c r="K2169" s="35" t="e">
        <f t="shared" si="397"/>
        <v>#VALUE!</v>
      </c>
      <c r="L2169" s="35" t="e">
        <f t="shared" si="398"/>
        <v>#REF!</v>
      </c>
      <c r="M2169" s="35" t="e">
        <f t="shared" si="405"/>
        <v>#REF!</v>
      </c>
      <c r="N2169" s="35" t="e">
        <f t="shared" si="406"/>
        <v>#REF!</v>
      </c>
      <c r="O2169" s="36" t="e">
        <f t="shared" si="407"/>
        <v>#REF!</v>
      </c>
      <c r="Q2169" s="37">
        <f t="shared" si="399"/>
        <v>0</v>
      </c>
      <c r="R2169" s="38" t="e">
        <f t="shared" si="400"/>
        <v>#REF!</v>
      </c>
      <c r="S2169" s="39" t="e">
        <f t="shared" si="401"/>
        <v>#REF!</v>
      </c>
    </row>
    <row r="2170" spans="1:19" x14ac:dyDescent="0.25">
      <c r="A2170" s="2"/>
      <c r="C2170">
        <f t="shared" si="402"/>
        <v>0</v>
      </c>
      <c r="D2170" s="32" t="e">
        <f t="shared" si="403"/>
        <v>#N/A</v>
      </c>
      <c r="E2170" s="32" t="e">
        <f>Basic!#REF!</f>
        <v>#REF!</v>
      </c>
      <c r="F2170" s="40"/>
      <c r="G2170" s="80">
        <f>IFERROR(VLOOKUP(A2170,HistData!Y:Z,2,FALSE)/100,G2169)</f>
        <v>0.19510000000000002</v>
      </c>
      <c r="H2170" s="80" t="str">
        <f>_xll.BDH($B$1,"IVOL_MONEYNESS",A2170,A2170,"IVOL_MATURITY=MATURITY_1STM","IVOL_MONEYNESS_LEVEL=MONEY_LVL_100_","DTS=H","FACTOR=.01","DAYS=W")</f>
        <v>#N/A Start Date</v>
      </c>
      <c r="I2170" s="81" t="str">
        <f t="shared" si="404"/>
        <v>#N/A Start Date</v>
      </c>
      <c r="J2170" s="34" t="e">
        <f t="shared" si="396"/>
        <v>#REF!</v>
      </c>
      <c r="K2170" s="35" t="e">
        <f t="shared" si="397"/>
        <v>#VALUE!</v>
      </c>
      <c r="L2170" s="35" t="e">
        <f t="shared" si="398"/>
        <v>#REF!</v>
      </c>
      <c r="M2170" s="35" t="e">
        <f t="shared" si="405"/>
        <v>#REF!</v>
      </c>
      <c r="N2170" s="35" t="e">
        <f t="shared" si="406"/>
        <v>#REF!</v>
      </c>
      <c r="O2170" s="36" t="e">
        <f t="shared" si="407"/>
        <v>#REF!</v>
      </c>
      <c r="Q2170" s="37">
        <f t="shared" si="399"/>
        <v>0</v>
      </c>
      <c r="R2170" s="38" t="e">
        <f t="shared" si="400"/>
        <v>#REF!</v>
      </c>
      <c r="S2170" s="39" t="e">
        <f t="shared" si="401"/>
        <v>#REF!</v>
      </c>
    </row>
    <row r="2171" spans="1:19" x14ac:dyDescent="0.25">
      <c r="A2171" s="2"/>
      <c r="C2171">
        <f t="shared" si="402"/>
        <v>0</v>
      </c>
      <c r="D2171" s="32" t="e">
        <f t="shared" si="403"/>
        <v>#N/A</v>
      </c>
      <c r="E2171" s="32" t="e">
        <f>Basic!#REF!</f>
        <v>#REF!</v>
      </c>
      <c r="F2171" s="40"/>
      <c r="G2171" s="80">
        <f>IFERROR(VLOOKUP(A2171,HistData!Y:Z,2,FALSE)/100,G2170)</f>
        <v>0.19510000000000002</v>
      </c>
      <c r="H2171" s="80" t="str">
        <f>_xll.BDH($B$1,"IVOL_MONEYNESS",A2171,A2171,"IVOL_MATURITY=MATURITY_1STM","IVOL_MONEYNESS_LEVEL=MONEY_LVL_100_","DTS=H","FACTOR=.01","DAYS=W")</f>
        <v>#N/A Start Date</v>
      </c>
      <c r="I2171" s="81" t="str">
        <f t="shared" si="404"/>
        <v>#N/A Start Date</v>
      </c>
      <c r="J2171" s="34" t="e">
        <f t="shared" si="396"/>
        <v>#REF!</v>
      </c>
      <c r="K2171" s="35" t="e">
        <f t="shared" si="397"/>
        <v>#VALUE!</v>
      </c>
      <c r="L2171" s="35" t="e">
        <f t="shared" si="398"/>
        <v>#REF!</v>
      </c>
      <c r="M2171" s="35" t="e">
        <f t="shared" si="405"/>
        <v>#REF!</v>
      </c>
      <c r="N2171" s="35" t="e">
        <f t="shared" si="406"/>
        <v>#REF!</v>
      </c>
      <c r="O2171" s="36" t="e">
        <f t="shared" si="407"/>
        <v>#REF!</v>
      </c>
      <c r="Q2171" s="37">
        <f t="shared" si="399"/>
        <v>0</v>
      </c>
      <c r="R2171" s="38" t="e">
        <f t="shared" si="400"/>
        <v>#REF!</v>
      </c>
      <c r="S2171" s="39" t="e">
        <f t="shared" si="401"/>
        <v>#REF!</v>
      </c>
    </row>
    <row r="2172" spans="1:19" x14ac:dyDescent="0.25">
      <c r="A2172" s="2"/>
      <c r="C2172">
        <f t="shared" si="402"/>
        <v>0</v>
      </c>
      <c r="D2172" s="32" t="e">
        <f t="shared" si="403"/>
        <v>#N/A</v>
      </c>
      <c r="E2172" s="32" t="e">
        <f>Basic!#REF!</f>
        <v>#REF!</v>
      </c>
      <c r="F2172" s="40"/>
      <c r="G2172" s="80">
        <f>IFERROR(VLOOKUP(A2172,HistData!Y:Z,2,FALSE)/100,G2171)</f>
        <v>0.19510000000000002</v>
      </c>
      <c r="H2172" s="80" t="str">
        <f>_xll.BDH($B$1,"IVOL_MONEYNESS",A2172,A2172,"IVOL_MATURITY=MATURITY_1STM","IVOL_MONEYNESS_LEVEL=MONEY_LVL_100_","DTS=H","FACTOR=.01","DAYS=W")</f>
        <v>#N/A Start Date</v>
      </c>
      <c r="I2172" s="81" t="str">
        <f t="shared" si="404"/>
        <v>#N/A Start Date</v>
      </c>
      <c r="J2172" s="34" t="e">
        <f t="shared" si="396"/>
        <v>#REF!</v>
      </c>
      <c r="K2172" s="35" t="e">
        <f t="shared" si="397"/>
        <v>#VALUE!</v>
      </c>
      <c r="L2172" s="35" t="e">
        <f t="shared" si="398"/>
        <v>#REF!</v>
      </c>
      <c r="M2172" s="35" t="e">
        <f t="shared" si="405"/>
        <v>#REF!</v>
      </c>
      <c r="N2172" s="35" t="e">
        <f t="shared" si="406"/>
        <v>#REF!</v>
      </c>
      <c r="O2172" s="36" t="e">
        <f t="shared" si="407"/>
        <v>#REF!</v>
      </c>
      <c r="Q2172" s="37">
        <f t="shared" si="399"/>
        <v>0</v>
      </c>
      <c r="R2172" s="38" t="e">
        <f t="shared" si="400"/>
        <v>#REF!</v>
      </c>
      <c r="S2172" s="39" t="e">
        <f t="shared" si="401"/>
        <v>#REF!</v>
      </c>
    </row>
    <row r="2173" spans="1:19" x14ac:dyDescent="0.25">
      <c r="A2173" s="2"/>
      <c r="C2173">
        <f t="shared" si="402"/>
        <v>0</v>
      </c>
      <c r="D2173" s="32" t="e">
        <f t="shared" si="403"/>
        <v>#N/A</v>
      </c>
      <c r="E2173" s="32" t="e">
        <f>Basic!#REF!</f>
        <v>#REF!</v>
      </c>
      <c r="F2173" s="40"/>
      <c r="G2173" s="80">
        <f>IFERROR(VLOOKUP(A2173,HistData!Y:Z,2,FALSE)/100,G2172)</f>
        <v>0.19510000000000002</v>
      </c>
      <c r="H2173" s="80" t="str">
        <f>_xll.BDH($B$1,"IVOL_MONEYNESS",A2173,A2173,"IVOL_MATURITY=MATURITY_1STM","IVOL_MONEYNESS_LEVEL=MONEY_LVL_100_","DTS=H","FACTOR=.01","DAYS=W")</f>
        <v>#N/A Start Date</v>
      </c>
      <c r="I2173" s="81" t="str">
        <f t="shared" si="404"/>
        <v>#N/A Start Date</v>
      </c>
      <c r="J2173" s="34" t="e">
        <f t="shared" si="396"/>
        <v>#REF!</v>
      </c>
      <c r="K2173" s="35" t="e">
        <f t="shared" si="397"/>
        <v>#VALUE!</v>
      </c>
      <c r="L2173" s="35" t="e">
        <f t="shared" si="398"/>
        <v>#REF!</v>
      </c>
      <c r="M2173" s="35" t="e">
        <f t="shared" si="405"/>
        <v>#REF!</v>
      </c>
      <c r="N2173" s="35" t="e">
        <f t="shared" si="406"/>
        <v>#REF!</v>
      </c>
      <c r="O2173" s="36" t="e">
        <f t="shared" si="407"/>
        <v>#REF!</v>
      </c>
      <c r="Q2173" s="37">
        <f t="shared" si="399"/>
        <v>0</v>
      </c>
      <c r="R2173" s="38" t="e">
        <f t="shared" si="400"/>
        <v>#REF!</v>
      </c>
      <c r="S2173" s="39" t="e">
        <f t="shared" si="401"/>
        <v>#REF!</v>
      </c>
    </row>
    <row r="2174" spans="1:19" x14ac:dyDescent="0.25">
      <c r="A2174" s="2"/>
      <c r="C2174">
        <f t="shared" si="402"/>
        <v>0</v>
      </c>
      <c r="D2174" s="32" t="e">
        <f t="shared" si="403"/>
        <v>#N/A</v>
      </c>
      <c r="E2174" s="32" t="e">
        <f>Basic!#REF!</f>
        <v>#REF!</v>
      </c>
      <c r="F2174" s="40"/>
      <c r="G2174" s="80">
        <f>IFERROR(VLOOKUP(A2174,HistData!Y:Z,2,FALSE)/100,G2173)</f>
        <v>0.19510000000000002</v>
      </c>
      <c r="H2174" s="80" t="str">
        <f>_xll.BDH($B$1,"IVOL_MONEYNESS",A2174,A2174,"IVOL_MATURITY=MATURITY_1STM","IVOL_MONEYNESS_LEVEL=MONEY_LVL_100_","DTS=H","FACTOR=.01","DAYS=W")</f>
        <v>#N/A Start Date</v>
      </c>
      <c r="I2174" s="81" t="str">
        <f t="shared" si="404"/>
        <v>#N/A Start Date</v>
      </c>
      <c r="J2174" s="34" t="e">
        <f t="shared" si="396"/>
        <v>#REF!</v>
      </c>
      <c r="K2174" s="35" t="e">
        <f t="shared" si="397"/>
        <v>#VALUE!</v>
      </c>
      <c r="L2174" s="35" t="e">
        <f t="shared" si="398"/>
        <v>#REF!</v>
      </c>
      <c r="M2174" s="35" t="e">
        <f t="shared" si="405"/>
        <v>#REF!</v>
      </c>
      <c r="N2174" s="35" t="e">
        <f t="shared" si="406"/>
        <v>#REF!</v>
      </c>
      <c r="O2174" s="36" t="e">
        <f t="shared" si="407"/>
        <v>#REF!</v>
      </c>
      <c r="Q2174" s="37">
        <f t="shared" si="399"/>
        <v>0</v>
      </c>
      <c r="R2174" s="38" t="e">
        <f t="shared" si="400"/>
        <v>#REF!</v>
      </c>
      <c r="S2174" s="39" t="e">
        <f t="shared" si="401"/>
        <v>#REF!</v>
      </c>
    </row>
    <row r="2175" spans="1:19" x14ac:dyDescent="0.25">
      <c r="A2175" s="2"/>
      <c r="C2175">
        <f t="shared" si="402"/>
        <v>0</v>
      </c>
      <c r="D2175" s="32" t="e">
        <f t="shared" si="403"/>
        <v>#N/A</v>
      </c>
      <c r="E2175" s="32" t="e">
        <f>Basic!#REF!</f>
        <v>#REF!</v>
      </c>
      <c r="F2175" s="40"/>
      <c r="G2175" s="80">
        <f>IFERROR(VLOOKUP(A2175,HistData!Y:Z,2,FALSE)/100,G2174)</f>
        <v>0.19510000000000002</v>
      </c>
      <c r="H2175" s="80" t="str">
        <f>_xll.BDH($B$1,"IVOL_MONEYNESS",A2175,A2175,"IVOL_MATURITY=MATURITY_1STM","IVOL_MONEYNESS_LEVEL=MONEY_LVL_100_","DTS=H","FACTOR=.01","DAYS=W")</f>
        <v>#N/A Start Date</v>
      </c>
      <c r="I2175" s="81" t="str">
        <f t="shared" si="404"/>
        <v>#N/A Start Date</v>
      </c>
      <c r="J2175" s="34" t="e">
        <f t="shared" si="396"/>
        <v>#REF!</v>
      </c>
      <c r="K2175" s="35" t="e">
        <f t="shared" si="397"/>
        <v>#VALUE!</v>
      </c>
      <c r="L2175" s="35" t="e">
        <f t="shared" si="398"/>
        <v>#REF!</v>
      </c>
      <c r="M2175" s="35" t="e">
        <f t="shared" si="405"/>
        <v>#REF!</v>
      </c>
      <c r="N2175" s="35" t="e">
        <f t="shared" si="406"/>
        <v>#REF!</v>
      </c>
      <c r="O2175" s="36" t="e">
        <f t="shared" si="407"/>
        <v>#REF!</v>
      </c>
      <c r="Q2175" s="37">
        <f t="shared" si="399"/>
        <v>0</v>
      </c>
      <c r="R2175" s="38" t="e">
        <f t="shared" si="400"/>
        <v>#REF!</v>
      </c>
      <c r="S2175" s="39" t="e">
        <f t="shared" si="401"/>
        <v>#REF!</v>
      </c>
    </row>
    <row r="2176" spans="1:19" x14ac:dyDescent="0.25">
      <c r="A2176" s="2"/>
      <c r="C2176">
        <f t="shared" si="402"/>
        <v>0</v>
      </c>
      <c r="D2176" s="32" t="e">
        <f t="shared" si="403"/>
        <v>#N/A</v>
      </c>
      <c r="E2176" s="32" t="e">
        <f>Basic!#REF!</f>
        <v>#REF!</v>
      </c>
      <c r="F2176" s="40"/>
      <c r="G2176" s="80">
        <f>IFERROR(VLOOKUP(A2176,HistData!Y:Z,2,FALSE)/100,G2175)</f>
        <v>0.19510000000000002</v>
      </c>
      <c r="H2176" s="80" t="str">
        <f>_xll.BDH($B$1,"IVOL_MONEYNESS",A2176,A2176,"IVOL_MATURITY=MATURITY_1STM","IVOL_MONEYNESS_LEVEL=MONEY_LVL_100_","DTS=H","FACTOR=.01","DAYS=W")</f>
        <v>#N/A Start Date</v>
      </c>
      <c r="I2176" s="81" t="str">
        <f t="shared" si="404"/>
        <v>#N/A Start Date</v>
      </c>
      <c r="J2176" s="34" t="e">
        <f t="shared" si="396"/>
        <v>#REF!</v>
      </c>
      <c r="K2176" s="35" t="e">
        <f t="shared" si="397"/>
        <v>#VALUE!</v>
      </c>
      <c r="L2176" s="35" t="e">
        <f t="shared" si="398"/>
        <v>#REF!</v>
      </c>
      <c r="M2176" s="35" t="e">
        <f t="shared" si="405"/>
        <v>#REF!</v>
      </c>
      <c r="N2176" s="35" t="e">
        <f t="shared" si="406"/>
        <v>#REF!</v>
      </c>
      <c r="O2176" s="36" t="e">
        <f t="shared" si="407"/>
        <v>#REF!</v>
      </c>
      <c r="Q2176" s="37">
        <f t="shared" si="399"/>
        <v>0</v>
      </c>
      <c r="R2176" s="38" t="e">
        <f t="shared" si="400"/>
        <v>#REF!</v>
      </c>
      <c r="S2176" s="39" t="e">
        <f t="shared" si="401"/>
        <v>#REF!</v>
      </c>
    </row>
    <row r="2177" spans="1:19" x14ac:dyDescent="0.25">
      <c r="A2177" s="2"/>
      <c r="C2177">
        <f t="shared" si="402"/>
        <v>0</v>
      </c>
      <c r="D2177" s="32" t="e">
        <f t="shared" si="403"/>
        <v>#N/A</v>
      </c>
      <c r="E2177" s="32" t="e">
        <f>Basic!#REF!</f>
        <v>#REF!</v>
      </c>
      <c r="F2177" s="40"/>
      <c r="G2177" s="80">
        <f>IFERROR(VLOOKUP(A2177,HistData!Y:Z,2,FALSE)/100,G2176)</f>
        <v>0.19510000000000002</v>
      </c>
      <c r="H2177" s="80" t="str">
        <f>_xll.BDH($B$1,"IVOL_MONEYNESS",A2177,A2177,"IVOL_MATURITY=MATURITY_1STM","IVOL_MONEYNESS_LEVEL=MONEY_LVL_100_","DTS=H","FACTOR=.01","DAYS=W")</f>
        <v>#N/A Start Date</v>
      </c>
      <c r="I2177" s="81" t="str">
        <f t="shared" si="404"/>
        <v>#N/A Start Date</v>
      </c>
      <c r="J2177" s="34" t="e">
        <f t="shared" si="396"/>
        <v>#REF!</v>
      </c>
      <c r="K2177" s="35" t="e">
        <f t="shared" si="397"/>
        <v>#VALUE!</v>
      </c>
      <c r="L2177" s="35" t="e">
        <f t="shared" si="398"/>
        <v>#REF!</v>
      </c>
      <c r="M2177" s="35" t="e">
        <f t="shared" si="405"/>
        <v>#REF!</v>
      </c>
      <c r="N2177" s="35" t="e">
        <f t="shared" si="406"/>
        <v>#REF!</v>
      </c>
      <c r="O2177" s="36" t="e">
        <f t="shared" si="407"/>
        <v>#REF!</v>
      </c>
      <c r="Q2177" s="37">
        <f t="shared" si="399"/>
        <v>0</v>
      </c>
      <c r="R2177" s="38" t="e">
        <f t="shared" si="400"/>
        <v>#REF!</v>
      </c>
      <c r="S2177" s="39" t="e">
        <f t="shared" si="401"/>
        <v>#REF!</v>
      </c>
    </row>
    <row r="2178" spans="1:19" x14ac:dyDescent="0.25">
      <c r="A2178" s="2"/>
      <c r="C2178">
        <f t="shared" si="402"/>
        <v>0</v>
      </c>
      <c r="D2178" s="32" t="e">
        <f t="shared" si="403"/>
        <v>#N/A</v>
      </c>
      <c r="E2178" s="32" t="e">
        <f>Basic!#REF!</f>
        <v>#REF!</v>
      </c>
      <c r="F2178" s="40"/>
      <c r="G2178" s="80">
        <f>IFERROR(VLOOKUP(A2178,HistData!Y:Z,2,FALSE)/100,G2177)</f>
        <v>0.19510000000000002</v>
      </c>
      <c r="H2178" s="80" t="str">
        <f>_xll.BDH($B$1,"IVOL_MONEYNESS",A2178,A2178,"IVOL_MATURITY=MATURITY_1STM","IVOL_MONEYNESS_LEVEL=MONEY_LVL_100_","DTS=H","FACTOR=.01","DAYS=W")</f>
        <v>#N/A Start Date</v>
      </c>
      <c r="I2178" s="81" t="str">
        <f t="shared" si="404"/>
        <v>#N/A Start Date</v>
      </c>
      <c r="J2178" s="34" t="e">
        <f t="shared" si="396"/>
        <v>#REF!</v>
      </c>
      <c r="K2178" s="35" t="e">
        <f t="shared" si="397"/>
        <v>#VALUE!</v>
      </c>
      <c r="L2178" s="35" t="e">
        <f t="shared" si="398"/>
        <v>#REF!</v>
      </c>
      <c r="M2178" s="35" t="e">
        <f t="shared" si="405"/>
        <v>#REF!</v>
      </c>
      <c r="N2178" s="35" t="e">
        <f t="shared" si="406"/>
        <v>#REF!</v>
      </c>
      <c r="O2178" s="36" t="e">
        <f t="shared" si="407"/>
        <v>#REF!</v>
      </c>
      <c r="Q2178" s="37">
        <f t="shared" si="399"/>
        <v>0</v>
      </c>
      <c r="R2178" s="38" t="e">
        <f t="shared" si="400"/>
        <v>#REF!</v>
      </c>
      <c r="S2178" s="39" t="e">
        <f t="shared" si="401"/>
        <v>#REF!</v>
      </c>
    </row>
    <row r="2179" spans="1:19" x14ac:dyDescent="0.25">
      <c r="A2179" s="2"/>
      <c r="C2179">
        <f t="shared" si="402"/>
        <v>0</v>
      </c>
      <c r="D2179" s="32" t="e">
        <f t="shared" si="403"/>
        <v>#N/A</v>
      </c>
      <c r="E2179" s="32" t="e">
        <f>Basic!#REF!</f>
        <v>#REF!</v>
      </c>
      <c r="F2179" s="40"/>
      <c r="G2179" s="80">
        <f>IFERROR(VLOOKUP(A2179,HistData!Y:Z,2,FALSE)/100,G2178)</f>
        <v>0.19510000000000002</v>
      </c>
      <c r="H2179" s="80" t="str">
        <f>_xll.BDH($B$1,"IVOL_MONEYNESS",A2179,A2179,"IVOL_MATURITY=MATURITY_1STM","IVOL_MONEYNESS_LEVEL=MONEY_LVL_100_","DTS=H","FACTOR=.01","DAYS=W")</f>
        <v>#N/A Start Date</v>
      </c>
      <c r="I2179" s="81" t="str">
        <f t="shared" si="404"/>
        <v>#N/A Start Date</v>
      </c>
      <c r="J2179" s="34" t="e">
        <f t="shared" si="396"/>
        <v>#REF!</v>
      </c>
      <c r="K2179" s="35" t="e">
        <f t="shared" si="397"/>
        <v>#VALUE!</v>
      </c>
      <c r="L2179" s="35" t="e">
        <f t="shared" si="398"/>
        <v>#REF!</v>
      </c>
      <c r="M2179" s="35" t="e">
        <f t="shared" si="405"/>
        <v>#REF!</v>
      </c>
      <c r="N2179" s="35" t="e">
        <f t="shared" si="406"/>
        <v>#REF!</v>
      </c>
      <c r="O2179" s="36" t="e">
        <f t="shared" si="407"/>
        <v>#REF!</v>
      </c>
      <c r="Q2179" s="37">
        <f t="shared" si="399"/>
        <v>0</v>
      </c>
      <c r="R2179" s="38" t="e">
        <f t="shared" si="400"/>
        <v>#REF!</v>
      </c>
      <c r="S2179" s="39" t="e">
        <f t="shared" si="401"/>
        <v>#REF!</v>
      </c>
    </row>
    <row r="2180" spans="1:19" x14ac:dyDescent="0.25">
      <c r="A2180" s="2"/>
      <c r="C2180">
        <f t="shared" si="402"/>
        <v>0</v>
      </c>
      <c r="D2180" s="32" t="e">
        <f t="shared" si="403"/>
        <v>#N/A</v>
      </c>
      <c r="E2180" s="32" t="e">
        <f>Basic!#REF!</f>
        <v>#REF!</v>
      </c>
      <c r="F2180" s="40"/>
      <c r="G2180" s="80">
        <f>IFERROR(VLOOKUP(A2180,HistData!Y:Z,2,FALSE)/100,G2179)</f>
        <v>0.19510000000000002</v>
      </c>
      <c r="H2180" s="80" t="str">
        <f>_xll.BDH($B$1,"IVOL_MONEYNESS",A2180,A2180,"IVOL_MATURITY=MATURITY_1STM","IVOL_MONEYNESS_LEVEL=MONEY_LVL_100_","DTS=H","FACTOR=.01","DAYS=W")</f>
        <v>#N/A Start Date</v>
      </c>
      <c r="I2180" s="81" t="str">
        <f t="shared" si="404"/>
        <v>#N/A Start Date</v>
      </c>
      <c r="J2180" s="34" t="e">
        <f t="shared" si="396"/>
        <v>#REF!</v>
      </c>
      <c r="K2180" s="35" t="e">
        <f t="shared" si="397"/>
        <v>#VALUE!</v>
      </c>
      <c r="L2180" s="35" t="e">
        <f t="shared" si="398"/>
        <v>#REF!</v>
      </c>
      <c r="M2180" s="35" t="e">
        <f t="shared" si="405"/>
        <v>#REF!</v>
      </c>
      <c r="N2180" s="35" t="e">
        <f t="shared" si="406"/>
        <v>#REF!</v>
      </c>
      <c r="O2180" s="36" t="e">
        <f t="shared" si="407"/>
        <v>#REF!</v>
      </c>
      <c r="Q2180" s="37">
        <f t="shared" si="399"/>
        <v>0</v>
      </c>
      <c r="R2180" s="38" t="e">
        <f t="shared" si="400"/>
        <v>#REF!</v>
      </c>
      <c r="S2180" s="39" t="e">
        <f t="shared" si="401"/>
        <v>#REF!</v>
      </c>
    </row>
    <row r="2181" spans="1:19" x14ac:dyDescent="0.25">
      <c r="A2181" s="2"/>
      <c r="C2181">
        <f t="shared" si="402"/>
        <v>0</v>
      </c>
      <c r="D2181" s="32" t="e">
        <f t="shared" si="403"/>
        <v>#N/A</v>
      </c>
      <c r="E2181" s="32" t="e">
        <f>Basic!#REF!</f>
        <v>#REF!</v>
      </c>
      <c r="F2181" s="40"/>
      <c r="G2181" s="80">
        <f>IFERROR(VLOOKUP(A2181,HistData!Y:Z,2,FALSE)/100,G2180)</f>
        <v>0.19510000000000002</v>
      </c>
      <c r="H2181" s="80" t="str">
        <f>_xll.BDH($B$1,"IVOL_MONEYNESS",A2181,A2181,"IVOL_MATURITY=MATURITY_1STM","IVOL_MONEYNESS_LEVEL=MONEY_LVL_100_","DTS=H","FACTOR=.01","DAYS=W")</f>
        <v>#N/A Start Date</v>
      </c>
      <c r="I2181" s="81" t="str">
        <f t="shared" si="404"/>
        <v>#N/A Start Date</v>
      </c>
      <c r="J2181" s="34" t="e">
        <f t="shared" si="396"/>
        <v>#REF!</v>
      </c>
      <c r="K2181" s="35" t="e">
        <f t="shared" si="397"/>
        <v>#VALUE!</v>
      </c>
      <c r="L2181" s="35" t="e">
        <f t="shared" si="398"/>
        <v>#REF!</v>
      </c>
      <c r="M2181" s="35" t="e">
        <f t="shared" si="405"/>
        <v>#REF!</v>
      </c>
      <c r="N2181" s="35" t="e">
        <f t="shared" si="406"/>
        <v>#REF!</v>
      </c>
      <c r="O2181" s="36" t="e">
        <f t="shared" si="407"/>
        <v>#REF!</v>
      </c>
      <c r="Q2181" s="37">
        <f t="shared" si="399"/>
        <v>0</v>
      </c>
      <c r="R2181" s="38" t="e">
        <f t="shared" si="400"/>
        <v>#REF!</v>
      </c>
      <c r="S2181" s="39" t="e">
        <f t="shared" si="401"/>
        <v>#REF!</v>
      </c>
    </row>
    <row r="2182" spans="1:19" x14ac:dyDescent="0.25">
      <c r="A2182" s="2"/>
      <c r="C2182">
        <f t="shared" si="402"/>
        <v>0</v>
      </c>
      <c r="D2182" s="32" t="e">
        <f t="shared" si="403"/>
        <v>#N/A</v>
      </c>
      <c r="E2182" s="32" t="e">
        <f>Basic!#REF!</f>
        <v>#REF!</v>
      </c>
      <c r="F2182" s="40"/>
      <c r="G2182" s="80">
        <f>IFERROR(VLOOKUP(A2182,HistData!Y:Z,2,FALSE)/100,G2181)</f>
        <v>0.19510000000000002</v>
      </c>
      <c r="H2182" s="80" t="str">
        <f>_xll.BDH($B$1,"IVOL_MONEYNESS",A2182,A2182,"IVOL_MATURITY=MATURITY_1STM","IVOL_MONEYNESS_LEVEL=MONEY_LVL_100_","DTS=H","FACTOR=.01","DAYS=W")</f>
        <v>#N/A Start Date</v>
      </c>
      <c r="I2182" s="81" t="str">
        <f t="shared" si="404"/>
        <v>#N/A Start Date</v>
      </c>
      <c r="J2182" s="34" t="e">
        <f t="shared" ref="J2182:J2245" si="408">++E2182*EXP(-F2182*(D2182/365))</f>
        <v>#REF!</v>
      </c>
      <c r="K2182" s="35" t="e">
        <f t="shared" ref="K2182:K2245" si="409">+I2182*(D2182/365)^0.5</f>
        <v>#VALUE!</v>
      </c>
      <c r="L2182" s="35" t="e">
        <f t="shared" ref="L2182:L2245" si="410">++(LN(B2182/E2182)+(F2182+I2182*I2182/2)*(D2182/365))/(I2182*(D2182/365)^0.5)</f>
        <v>#REF!</v>
      </c>
      <c r="M2182" s="35" t="e">
        <f t="shared" si="405"/>
        <v>#REF!</v>
      </c>
      <c r="N2182" s="35" t="e">
        <f t="shared" si="406"/>
        <v>#REF!</v>
      </c>
      <c r="O2182" s="36" t="e">
        <f t="shared" si="407"/>
        <v>#REF!</v>
      </c>
      <c r="Q2182" s="37">
        <f t="shared" ref="Q2182:Q2245" si="411">A2182</f>
        <v>0</v>
      </c>
      <c r="R2182" s="38" t="e">
        <f t="shared" ref="R2182:R2245" si="412">+N2182*B2182-O2182</f>
        <v>#REF!</v>
      </c>
      <c r="S2182" s="39" t="e">
        <f t="shared" ref="S2182:S2245" si="413">+R2182+J2182-B2182</f>
        <v>#REF!</v>
      </c>
    </row>
    <row r="2183" spans="1:19" x14ac:dyDescent="0.25">
      <c r="A2183" s="2"/>
      <c r="C2183">
        <f t="shared" ref="C2183:C2246" si="414">IF(AND(DAY(A2183)&gt;=15,DAY(A2183)&lt;=21,WEEKDAY(A2183)-1=5),1,0)</f>
        <v>0</v>
      </c>
      <c r="D2183" s="32" t="e">
        <f t="shared" ref="D2183:D2246" si="415">MATCH(1,C2184:C2227,0)</f>
        <v>#N/A</v>
      </c>
      <c r="E2183" s="32" t="e">
        <f>Basic!#REF!</f>
        <v>#REF!</v>
      </c>
      <c r="F2183" s="40"/>
      <c r="G2183" s="80">
        <f>IFERROR(VLOOKUP(A2183,HistData!Y:Z,2,FALSE)/100,G2182)</f>
        <v>0.19510000000000002</v>
      </c>
      <c r="H2183" s="80" t="str">
        <f>_xll.BDH($B$1,"IVOL_MONEYNESS",A2183,A2183,"IVOL_MATURITY=MATURITY_1STM","IVOL_MONEYNESS_LEVEL=MONEY_LVL_100_","DTS=H","FACTOR=.01","DAYS=W")</f>
        <v>#N/A Start Date</v>
      </c>
      <c r="I2183" s="81" t="str">
        <f t="shared" ref="I2183:I2246" si="416">H2183</f>
        <v>#N/A Start Date</v>
      </c>
      <c r="J2183" s="34" t="e">
        <f t="shared" si="408"/>
        <v>#REF!</v>
      </c>
      <c r="K2183" s="35" t="e">
        <f t="shared" si="409"/>
        <v>#VALUE!</v>
      </c>
      <c r="L2183" s="35" t="e">
        <f t="shared" si="410"/>
        <v>#REF!</v>
      </c>
      <c r="M2183" s="35" t="e">
        <f t="shared" ref="M2183:M2246" si="417">+L2183-K2183</f>
        <v>#REF!</v>
      </c>
      <c r="N2183" s="35" t="e">
        <f t="shared" ref="N2183:N2246" si="418">NORMDIST(L2183,0,1,TRUE)</f>
        <v>#REF!</v>
      </c>
      <c r="O2183" s="36" t="e">
        <f t="shared" ref="O2183:O2246" si="419">NORMDIST(M2183,0,1,TRUE)*J2183</f>
        <v>#REF!</v>
      </c>
      <c r="Q2183" s="37">
        <f t="shared" si="411"/>
        <v>0</v>
      </c>
      <c r="R2183" s="38" t="e">
        <f t="shared" si="412"/>
        <v>#REF!</v>
      </c>
      <c r="S2183" s="39" t="e">
        <f t="shared" si="413"/>
        <v>#REF!</v>
      </c>
    </row>
    <row r="2184" spans="1:19" x14ac:dyDescent="0.25">
      <c r="A2184" s="2"/>
      <c r="C2184">
        <f t="shared" si="414"/>
        <v>0</v>
      </c>
      <c r="D2184" s="32" t="e">
        <f t="shared" si="415"/>
        <v>#N/A</v>
      </c>
      <c r="E2184" s="32" t="e">
        <f>Basic!#REF!</f>
        <v>#REF!</v>
      </c>
      <c r="F2184" s="40"/>
      <c r="G2184" s="80">
        <f>IFERROR(VLOOKUP(A2184,HistData!Y:Z,2,FALSE)/100,G2183)</f>
        <v>0.19510000000000002</v>
      </c>
      <c r="H2184" s="80" t="str">
        <f>_xll.BDH($B$1,"IVOL_MONEYNESS",A2184,A2184,"IVOL_MATURITY=MATURITY_1STM","IVOL_MONEYNESS_LEVEL=MONEY_LVL_100_","DTS=H","FACTOR=.01","DAYS=W")</f>
        <v>#N/A Start Date</v>
      </c>
      <c r="I2184" s="81" t="str">
        <f t="shared" si="416"/>
        <v>#N/A Start Date</v>
      </c>
      <c r="J2184" s="34" t="e">
        <f t="shared" si="408"/>
        <v>#REF!</v>
      </c>
      <c r="K2184" s="35" t="e">
        <f t="shared" si="409"/>
        <v>#VALUE!</v>
      </c>
      <c r="L2184" s="35" t="e">
        <f t="shared" si="410"/>
        <v>#REF!</v>
      </c>
      <c r="M2184" s="35" t="e">
        <f t="shared" si="417"/>
        <v>#REF!</v>
      </c>
      <c r="N2184" s="35" t="e">
        <f t="shared" si="418"/>
        <v>#REF!</v>
      </c>
      <c r="O2184" s="36" t="e">
        <f t="shared" si="419"/>
        <v>#REF!</v>
      </c>
      <c r="Q2184" s="37">
        <f t="shared" si="411"/>
        <v>0</v>
      </c>
      <c r="R2184" s="38" t="e">
        <f t="shared" si="412"/>
        <v>#REF!</v>
      </c>
      <c r="S2184" s="39" t="e">
        <f t="shared" si="413"/>
        <v>#REF!</v>
      </c>
    </row>
    <row r="2185" spans="1:19" x14ac:dyDescent="0.25">
      <c r="A2185" s="2"/>
      <c r="C2185">
        <f t="shared" si="414"/>
        <v>0</v>
      </c>
      <c r="D2185" s="32" t="e">
        <f t="shared" si="415"/>
        <v>#N/A</v>
      </c>
      <c r="E2185" s="32" t="e">
        <f>Basic!#REF!</f>
        <v>#REF!</v>
      </c>
      <c r="F2185" s="40"/>
      <c r="G2185" s="80">
        <f>IFERROR(VLOOKUP(A2185,HistData!Y:Z,2,FALSE)/100,G2184)</f>
        <v>0.19510000000000002</v>
      </c>
      <c r="H2185" s="80" t="str">
        <f>_xll.BDH($B$1,"IVOL_MONEYNESS",A2185,A2185,"IVOL_MATURITY=MATURITY_1STM","IVOL_MONEYNESS_LEVEL=MONEY_LVL_100_","DTS=H","FACTOR=.01","DAYS=W")</f>
        <v>#N/A Start Date</v>
      </c>
      <c r="I2185" s="81" t="str">
        <f t="shared" si="416"/>
        <v>#N/A Start Date</v>
      </c>
      <c r="J2185" s="34" t="e">
        <f t="shared" si="408"/>
        <v>#REF!</v>
      </c>
      <c r="K2185" s="35" t="e">
        <f t="shared" si="409"/>
        <v>#VALUE!</v>
      </c>
      <c r="L2185" s="35" t="e">
        <f t="shared" si="410"/>
        <v>#REF!</v>
      </c>
      <c r="M2185" s="35" t="e">
        <f t="shared" si="417"/>
        <v>#REF!</v>
      </c>
      <c r="N2185" s="35" t="e">
        <f t="shared" si="418"/>
        <v>#REF!</v>
      </c>
      <c r="O2185" s="36" t="e">
        <f t="shared" si="419"/>
        <v>#REF!</v>
      </c>
      <c r="Q2185" s="37">
        <f t="shared" si="411"/>
        <v>0</v>
      </c>
      <c r="R2185" s="38" t="e">
        <f t="shared" si="412"/>
        <v>#REF!</v>
      </c>
      <c r="S2185" s="39" t="e">
        <f t="shared" si="413"/>
        <v>#REF!</v>
      </c>
    </row>
    <row r="2186" spans="1:19" x14ac:dyDescent="0.25">
      <c r="A2186" s="2"/>
      <c r="C2186">
        <f t="shared" si="414"/>
        <v>0</v>
      </c>
      <c r="D2186" s="32" t="e">
        <f t="shared" si="415"/>
        <v>#N/A</v>
      </c>
      <c r="E2186" s="32" t="e">
        <f>Basic!#REF!</f>
        <v>#REF!</v>
      </c>
      <c r="F2186" s="40"/>
      <c r="G2186" s="80">
        <f>IFERROR(VLOOKUP(A2186,HistData!Y:Z,2,FALSE)/100,G2185)</f>
        <v>0.19510000000000002</v>
      </c>
      <c r="H2186" s="80" t="str">
        <f>_xll.BDH($B$1,"IVOL_MONEYNESS",A2186,A2186,"IVOL_MATURITY=MATURITY_1STM","IVOL_MONEYNESS_LEVEL=MONEY_LVL_100_","DTS=H","FACTOR=.01","DAYS=W")</f>
        <v>#N/A Start Date</v>
      </c>
      <c r="I2186" s="81" t="str">
        <f t="shared" si="416"/>
        <v>#N/A Start Date</v>
      </c>
      <c r="J2186" s="34" t="e">
        <f t="shared" si="408"/>
        <v>#REF!</v>
      </c>
      <c r="K2186" s="35" t="e">
        <f t="shared" si="409"/>
        <v>#VALUE!</v>
      </c>
      <c r="L2186" s="35" t="e">
        <f t="shared" si="410"/>
        <v>#REF!</v>
      </c>
      <c r="M2186" s="35" t="e">
        <f t="shared" si="417"/>
        <v>#REF!</v>
      </c>
      <c r="N2186" s="35" t="e">
        <f t="shared" si="418"/>
        <v>#REF!</v>
      </c>
      <c r="O2186" s="36" t="e">
        <f t="shared" si="419"/>
        <v>#REF!</v>
      </c>
      <c r="Q2186" s="37">
        <f t="shared" si="411"/>
        <v>0</v>
      </c>
      <c r="R2186" s="38" t="e">
        <f t="shared" si="412"/>
        <v>#REF!</v>
      </c>
      <c r="S2186" s="39" t="e">
        <f t="shared" si="413"/>
        <v>#REF!</v>
      </c>
    </row>
    <row r="2187" spans="1:19" x14ac:dyDescent="0.25">
      <c r="A2187" s="2"/>
      <c r="C2187">
        <f t="shared" si="414"/>
        <v>0</v>
      </c>
      <c r="D2187" s="32" t="e">
        <f t="shared" si="415"/>
        <v>#N/A</v>
      </c>
      <c r="E2187" s="32" t="e">
        <f>Basic!#REF!</f>
        <v>#REF!</v>
      </c>
      <c r="F2187" s="40"/>
      <c r="G2187" s="80">
        <f>IFERROR(VLOOKUP(A2187,HistData!Y:Z,2,FALSE)/100,G2186)</f>
        <v>0.19510000000000002</v>
      </c>
      <c r="H2187" s="80" t="str">
        <f>_xll.BDH($B$1,"IVOL_MONEYNESS",A2187,A2187,"IVOL_MATURITY=MATURITY_1STM","IVOL_MONEYNESS_LEVEL=MONEY_LVL_100_","DTS=H","FACTOR=.01","DAYS=W")</f>
        <v>#N/A Start Date</v>
      </c>
      <c r="I2187" s="81" t="str">
        <f t="shared" si="416"/>
        <v>#N/A Start Date</v>
      </c>
      <c r="J2187" s="34" t="e">
        <f t="shared" si="408"/>
        <v>#REF!</v>
      </c>
      <c r="K2187" s="35" t="e">
        <f t="shared" si="409"/>
        <v>#VALUE!</v>
      </c>
      <c r="L2187" s="35" t="e">
        <f t="shared" si="410"/>
        <v>#REF!</v>
      </c>
      <c r="M2187" s="35" t="e">
        <f t="shared" si="417"/>
        <v>#REF!</v>
      </c>
      <c r="N2187" s="35" t="e">
        <f t="shared" si="418"/>
        <v>#REF!</v>
      </c>
      <c r="O2187" s="36" t="e">
        <f t="shared" si="419"/>
        <v>#REF!</v>
      </c>
      <c r="Q2187" s="37">
        <f t="shared" si="411"/>
        <v>0</v>
      </c>
      <c r="R2187" s="38" t="e">
        <f t="shared" si="412"/>
        <v>#REF!</v>
      </c>
      <c r="S2187" s="39" t="e">
        <f t="shared" si="413"/>
        <v>#REF!</v>
      </c>
    </row>
    <row r="2188" spans="1:19" x14ac:dyDescent="0.25">
      <c r="A2188" s="2"/>
      <c r="C2188">
        <f t="shared" si="414"/>
        <v>0</v>
      </c>
      <c r="D2188" s="32" t="e">
        <f t="shared" si="415"/>
        <v>#N/A</v>
      </c>
      <c r="E2188" s="32" t="e">
        <f>Basic!#REF!</f>
        <v>#REF!</v>
      </c>
      <c r="F2188" s="40"/>
      <c r="G2188" s="80">
        <f>IFERROR(VLOOKUP(A2188,HistData!Y:Z,2,FALSE)/100,G2187)</f>
        <v>0.19510000000000002</v>
      </c>
      <c r="H2188" s="80" t="str">
        <f>_xll.BDH($B$1,"IVOL_MONEYNESS",A2188,A2188,"IVOL_MATURITY=MATURITY_1STM","IVOL_MONEYNESS_LEVEL=MONEY_LVL_100_","DTS=H","FACTOR=.01","DAYS=W")</f>
        <v>#N/A Start Date</v>
      </c>
      <c r="I2188" s="81" t="str">
        <f t="shared" si="416"/>
        <v>#N/A Start Date</v>
      </c>
      <c r="J2188" s="34" t="e">
        <f t="shared" si="408"/>
        <v>#REF!</v>
      </c>
      <c r="K2188" s="35" t="e">
        <f t="shared" si="409"/>
        <v>#VALUE!</v>
      </c>
      <c r="L2188" s="35" t="e">
        <f t="shared" si="410"/>
        <v>#REF!</v>
      </c>
      <c r="M2188" s="35" t="e">
        <f t="shared" si="417"/>
        <v>#REF!</v>
      </c>
      <c r="N2188" s="35" t="e">
        <f t="shared" si="418"/>
        <v>#REF!</v>
      </c>
      <c r="O2188" s="36" t="e">
        <f t="shared" si="419"/>
        <v>#REF!</v>
      </c>
      <c r="Q2188" s="37">
        <f t="shared" si="411"/>
        <v>0</v>
      </c>
      <c r="R2188" s="38" t="e">
        <f t="shared" si="412"/>
        <v>#REF!</v>
      </c>
      <c r="S2188" s="39" t="e">
        <f t="shared" si="413"/>
        <v>#REF!</v>
      </c>
    </row>
    <row r="2189" spans="1:19" x14ac:dyDescent="0.25">
      <c r="A2189" s="2"/>
      <c r="C2189">
        <f t="shared" si="414"/>
        <v>0</v>
      </c>
      <c r="D2189" s="32" t="e">
        <f t="shared" si="415"/>
        <v>#N/A</v>
      </c>
      <c r="E2189" s="32" t="e">
        <f>Basic!#REF!</f>
        <v>#REF!</v>
      </c>
      <c r="F2189" s="40"/>
      <c r="G2189" s="80">
        <f>IFERROR(VLOOKUP(A2189,HistData!Y:Z,2,FALSE)/100,G2188)</f>
        <v>0.19510000000000002</v>
      </c>
      <c r="H2189" s="80" t="str">
        <f>_xll.BDH($B$1,"IVOL_MONEYNESS",A2189,A2189,"IVOL_MATURITY=MATURITY_1STM","IVOL_MONEYNESS_LEVEL=MONEY_LVL_100_","DTS=H","FACTOR=.01","DAYS=W")</f>
        <v>#N/A Start Date</v>
      </c>
      <c r="I2189" s="81" t="str">
        <f t="shared" si="416"/>
        <v>#N/A Start Date</v>
      </c>
      <c r="J2189" s="34" t="e">
        <f t="shared" si="408"/>
        <v>#REF!</v>
      </c>
      <c r="K2189" s="35" t="e">
        <f t="shared" si="409"/>
        <v>#VALUE!</v>
      </c>
      <c r="L2189" s="35" t="e">
        <f t="shared" si="410"/>
        <v>#REF!</v>
      </c>
      <c r="M2189" s="35" t="e">
        <f t="shared" si="417"/>
        <v>#REF!</v>
      </c>
      <c r="N2189" s="35" t="e">
        <f t="shared" si="418"/>
        <v>#REF!</v>
      </c>
      <c r="O2189" s="36" t="e">
        <f t="shared" si="419"/>
        <v>#REF!</v>
      </c>
      <c r="Q2189" s="37">
        <f t="shared" si="411"/>
        <v>0</v>
      </c>
      <c r="R2189" s="38" t="e">
        <f t="shared" si="412"/>
        <v>#REF!</v>
      </c>
      <c r="S2189" s="39" t="e">
        <f t="shared" si="413"/>
        <v>#REF!</v>
      </c>
    </row>
    <row r="2190" spans="1:19" x14ac:dyDescent="0.25">
      <c r="A2190" s="2"/>
      <c r="C2190">
        <f t="shared" si="414"/>
        <v>0</v>
      </c>
      <c r="D2190" s="32" t="e">
        <f t="shared" si="415"/>
        <v>#N/A</v>
      </c>
      <c r="E2190" s="32" t="e">
        <f>Basic!#REF!</f>
        <v>#REF!</v>
      </c>
      <c r="F2190" s="40"/>
      <c r="G2190" s="80">
        <f>IFERROR(VLOOKUP(A2190,HistData!Y:Z,2,FALSE)/100,G2189)</f>
        <v>0.19510000000000002</v>
      </c>
      <c r="H2190" s="80" t="str">
        <f>_xll.BDH($B$1,"IVOL_MONEYNESS",A2190,A2190,"IVOL_MATURITY=MATURITY_1STM","IVOL_MONEYNESS_LEVEL=MONEY_LVL_100_","DTS=H","FACTOR=.01","DAYS=W")</f>
        <v>#N/A Start Date</v>
      </c>
      <c r="I2190" s="81" t="str">
        <f t="shared" si="416"/>
        <v>#N/A Start Date</v>
      </c>
      <c r="J2190" s="34" t="e">
        <f t="shared" si="408"/>
        <v>#REF!</v>
      </c>
      <c r="K2190" s="35" t="e">
        <f t="shared" si="409"/>
        <v>#VALUE!</v>
      </c>
      <c r="L2190" s="35" t="e">
        <f t="shared" si="410"/>
        <v>#REF!</v>
      </c>
      <c r="M2190" s="35" t="e">
        <f t="shared" si="417"/>
        <v>#REF!</v>
      </c>
      <c r="N2190" s="35" t="e">
        <f t="shared" si="418"/>
        <v>#REF!</v>
      </c>
      <c r="O2190" s="36" t="e">
        <f t="shared" si="419"/>
        <v>#REF!</v>
      </c>
      <c r="Q2190" s="37">
        <f t="shared" si="411"/>
        <v>0</v>
      </c>
      <c r="R2190" s="38" t="e">
        <f t="shared" si="412"/>
        <v>#REF!</v>
      </c>
      <c r="S2190" s="39" t="e">
        <f t="shared" si="413"/>
        <v>#REF!</v>
      </c>
    </row>
    <row r="2191" spans="1:19" x14ac:dyDescent="0.25">
      <c r="A2191" s="2"/>
      <c r="C2191">
        <f t="shared" si="414"/>
        <v>0</v>
      </c>
      <c r="D2191" s="32" t="e">
        <f t="shared" si="415"/>
        <v>#N/A</v>
      </c>
      <c r="E2191" s="32" t="e">
        <f>Basic!#REF!</f>
        <v>#REF!</v>
      </c>
      <c r="F2191" s="40"/>
      <c r="G2191" s="80">
        <f>IFERROR(VLOOKUP(A2191,HistData!Y:Z,2,FALSE)/100,G2190)</f>
        <v>0.19510000000000002</v>
      </c>
      <c r="H2191" s="80" t="str">
        <f>_xll.BDH($B$1,"IVOL_MONEYNESS",A2191,A2191,"IVOL_MATURITY=MATURITY_1STM","IVOL_MONEYNESS_LEVEL=MONEY_LVL_100_","DTS=H","FACTOR=.01","DAYS=W")</f>
        <v>#N/A Start Date</v>
      </c>
      <c r="I2191" s="81" t="str">
        <f t="shared" si="416"/>
        <v>#N/A Start Date</v>
      </c>
      <c r="J2191" s="34" t="e">
        <f t="shared" si="408"/>
        <v>#REF!</v>
      </c>
      <c r="K2191" s="35" t="e">
        <f t="shared" si="409"/>
        <v>#VALUE!</v>
      </c>
      <c r="L2191" s="35" t="e">
        <f t="shared" si="410"/>
        <v>#REF!</v>
      </c>
      <c r="M2191" s="35" t="e">
        <f t="shared" si="417"/>
        <v>#REF!</v>
      </c>
      <c r="N2191" s="35" t="e">
        <f t="shared" si="418"/>
        <v>#REF!</v>
      </c>
      <c r="O2191" s="36" t="e">
        <f t="shared" si="419"/>
        <v>#REF!</v>
      </c>
      <c r="Q2191" s="37">
        <f t="shared" si="411"/>
        <v>0</v>
      </c>
      <c r="R2191" s="38" t="e">
        <f t="shared" si="412"/>
        <v>#REF!</v>
      </c>
      <c r="S2191" s="39" t="e">
        <f t="shared" si="413"/>
        <v>#REF!</v>
      </c>
    </row>
    <row r="2192" spans="1:19" x14ac:dyDescent="0.25">
      <c r="A2192" s="2"/>
      <c r="C2192">
        <f t="shared" si="414"/>
        <v>0</v>
      </c>
      <c r="D2192" s="32" t="e">
        <f t="shared" si="415"/>
        <v>#N/A</v>
      </c>
      <c r="E2192" s="32" t="e">
        <f>Basic!#REF!</f>
        <v>#REF!</v>
      </c>
      <c r="F2192" s="40"/>
      <c r="G2192" s="80">
        <f>IFERROR(VLOOKUP(A2192,HistData!Y:Z,2,FALSE)/100,G2191)</f>
        <v>0.19510000000000002</v>
      </c>
      <c r="H2192" s="80" t="str">
        <f>_xll.BDH($B$1,"IVOL_MONEYNESS",A2192,A2192,"IVOL_MATURITY=MATURITY_1STM","IVOL_MONEYNESS_LEVEL=MONEY_LVL_100_","DTS=H","FACTOR=.01","DAYS=W")</f>
        <v>#N/A Start Date</v>
      </c>
      <c r="I2192" s="81" t="str">
        <f t="shared" si="416"/>
        <v>#N/A Start Date</v>
      </c>
      <c r="J2192" s="34" t="e">
        <f t="shared" si="408"/>
        <v>#REF!</v>
      </c>
      <c r="K2192" s="35" t="e">
        <f t="shared" si="409"/>
        <v>#VALUE!</v>
      </c>
      <c r="L2192" s="35" t="e">
        <f t="shared" si="410"/>
        <v>#REF!</v>
      </c>
      <c r="M2192" s="35" t="e">
        <f t="shared" si="417"/>
        <v>#REF!</v>
      </c>
      <c r="N2192" s="35" t="e">
        <f t="shared" si="418"/>
        <v>#REF!</v>
      </c>
      <c r="O2192" s="36" t="e">
        <f t="shared" si="419"/>
        <v>#REF!</v>
      </c>
      <c r="Q2192" s="37">
        <f t="shared" si="411"/>
        <v>0</v>
      </c>
      <c r="R2192" s="38" t="e">
        <f t="shared" si="412"/>
        <v>#REF!</v>
      </c>
      <c r="S2192" s="39" t="e">
        <f t="shared" si="413"/>
        <v>#REF!</v>
      </c>
    </row>
    <row r="2193" spans="1:19" x14ac:dyDescent="0.25">
      <c r="A2193" s="2"/>
      <c r="C2193">
        <f t="shared" si="414"/>
        <v>0</v>
      </c>
      <c r="D2193" s="32" t="e">
        <f t="shared" si="415"/>
        <v>#N/A</v>
      </c>
      <c r="E2193" s="32" t="e">
        <f>Basic!#REF!</f>
        <v>#REF!</v>
      </c>
      <c r="F2193" s="40"/>
      <c r="G2193" s="80">
        <f>IFERROR(VLOOKUP(A2193,HistData!Y:Z,2,FALSE)/100,G2192)</f>
        <v>0.19510000000000002</v>
      </c>
      <c r="H2193" s="80" t="str">
        <f>_xll.BDH($B$1,"IVOL_MONEYNESS",A2193,A2193,"IVOL_MATURITY=MATURITY_1STM","IVOL_MONEYNESS_LEVEL=MONEY_LVL_100_","DTS=H","FACTOR=.01","DAYS=W")</f>
        <v>#N/A Start Date</v>
      </c>
      <c r="I2193" s="81" t="str">
        <f t="shared" si="416"/>
        <v>#N/A Start Date</v>
      </c>
      <c r="J2193" s="34" t="e">
        <f t="shared" si="408"/>
        <v>#REF!</v>
      </c>
      <c r="K2193" s="35" t="e">
        <f t="shared" si="409"/>
        <v>#VALUE!</v>
      </c>
      <c r="L2193" s="35" t="e">
        <f t="shared" si="410"/>
        <v>#REF!</v>
      </c>
      <c r="M2193" s="35" t="e">
        <f t="shared" si="417"/>
        <v>#REF!</v>
      </c>
      <c r="N2193" s="35" t="e">
        <f t="shared" si="418"/>
        <v>#REF!</v>
      </c>
      <c r="O2193" s="36" t="e">
        <f t="shared" si="419"/>
        <v>#REF!</v>
      </c>
      <c r="Q2193" s="37">
        <f t="shared" si="411"/>
        <v>0</v>
      </c>
      <c r="R2193" s="38" t="e">
        <f t="shared" si="412"/>
        <v>#REF!</v>
      </c>
      <c r="S2193" s="39" t="e">
        <f t="shared" si="413"/>
        <v>#REF!</v>
      </c>
    </row>
    <row r="2194" spans="1:19" x14ac:dyDescent="0.25">
      <c r="A2194" s="2"/>
      <c r="C2194">
        <f t="shared" si="414"/>
        <v>0</v>
      </c>
      <c r="D2194" s="32" t="e">
        <f t="shared" si="415"/>
        <v>#N/A</v>
      </c>
      <c r="E2194" s="32" t="e">
        <f>Basic!#REF!</f>
        <v>#REF!</v>
      </c>
      <c r="F2194" s="40"/>
      <c r="G2194" s="80">
        <f>IFERROR(VLOOKUP(A2194,HistData!Y:Z,2,FALSE)/100,G2193)</f>
        <v>0.19510000000000002</v>
      </c>
      <c r="H2194" s="80" t="str">
        <f>_xll.BDH($B$1,"IVOL_MONEYNESS",A2194,A2194,"IVOL_MATURITY=MATURITY_1STM","IVOL_MONEYNESS_LEVEL=MONEY_LVL_100_","DTS=H","FACTOR=.01","DAYS=W")</f>
        <v>#N/A Start Date</v>
      </c>
      <c r="I2194" s="81" t="str">
        <f t="shared" si="416"/>
        <v>#N/A Start Date</v>
      </c>
      <c r="J2194" s="34" t="e">
        <f t="shared" si="408"/>
        <v>#REF!</v>
      </c>
      <c r="K2194" s="35" t="e">
        <f t="shared" si="409"/>
        <v>#VALUE!</v>
      </c>
      <c r="L2194" s="35" t="e">
        <f t="shared" si="410"/>
        <v>#REF!</v>
      </c>
      <c r="M2194" s="35" t="e">
        <f t="shared" si="417"/>
        <v>#REF!</v>
      </c>
      <c r="N2194" s="35" t="e">
        <f t="shared" si="418"/>
        <v>#REF!</v>
      </c>
      <c r="O2194" s="36" t="e">
        <f t="shared" si="419"/>
        <v>#REF!</v>
      </c>
      <c r="Q2194" s="37">
        <f t="shared" si="411"/>
        <v>0</v>
      </c>
      <c r="R2194" s="38" t="e">
        <f t="shared" si="412"/>
        <v>#REF!</v>
      </c>
      <c r="S2194" s="39" t="e">
        <f t="shared" si="413"/>
        <v>#REF!</v>
      </c>
    </row>
    <row r="2195" spans="1:19" x14ac:dyDescent="0.25">
      <c r="A2195" s="2"/>
      <c r="C2195">
        <f t="shared" si="414"/>
        <v>0</v>
      </c>
      <c r="D2195" s="32" t="e">
        <f t="shared" si="415"/>
        <v>#N/A</v>
      </c>
      <c r="E2195" s="32" t="e">
        <f>Basic!#REF!</f>
        <v>#REF!</v>
      </c>
      <c r="F2195" s="40"/>
      <c r="G2195" s="80">
        <f>IFERROR(VLOOKUP(A2195,HistData!Y:Z,2,FALSE)/100,G2194)</f>
        <v>0.19510000000000002</v>
      </c>
      <c r="H2195" s="80" t="str">
        <f>_xll.BDH($B$1,"IVOL_MONEYNESS",A2195,A2195,"IVOL_MATURITY=MATURITY_1STM","IVOL_MONEYNESS_LEVEL=MONEY_LVL_100_","DTS=H","FACTOR=.01","DAYS=W")</f>
        <v>#N/A Start Date</v>
      </c>
      <c r="I2195" s="81" t="str">
        <f t="shared" si="416"/>
        <v>#N/A Start Date</v>
      </c>
      <c r="J2195" s="34" t="e">
        <f t="shared" si="408"/>
        <v>#REF!</v>
      </c>
      <c r="K2195" s="35" t="e">
        <f t="shared" si="409"/>
        <v>#VALUE!</v>
      </c>
      <c r="L2195" s="35" t="e">
        <f t="shared" si="410"/>
        <v>#REF!</v>
      </c>
      <c r="M2195" s="35" t="e">
        <f t="shared" si="417"/>
        <v>#REF!</v>
      </c>
      <c r="N2195" s="35" t="e">
        <f t="shared" si="418"/>
        <v>#REF!</v>
      </c>
      <c r="O2195" s="36" t="e">
        <f t="shared" si="419"/>
        <v>#REF!</v>
      </c>
      <c r="Q2195" s="37">
        <f t="shared" si="411"/>
        <v>0</v>
      </c>
      <c r="R2195" s="38" t="e">
        <f t="shared" si="412"/>
        <v>#REF!</v>
      </c>
      <c r="S2195" s="39" t="e">
        <f t="shared" si="413"/>
        <v>#REF!</v>
      </c>
    </row>
    <row r="2196" spans="1:19" x14ac:dyDescent="0.25">
      <c r="A2196" s="2"/>
      <c r="C2196">
        <f t="shared" si="414"/>
        <v>0</v>
      </c>
      <c r="D2196" s="32" t="e">
        <f t="shared" si="415"/>
        <v>#N/A</v>
      </c>
      <c r="E2196" s="32" t="e">
        <f>Basic!#REF!</f>
        <v>#REF!</v>
      </c>
      <c r="F2196" s="40"/>
      <c r="G2196" s="80">
        <f>IFERROR(VLOOKUP(A2196,HistData!Y:Z,2,FALSE)/100,G2195)</f>
        <v>0.19510000000000002</v>
      </c>
      <c r="H2196" s="80" t="str">
        <f>_xll.BDH($B$1,"IVOL_MONEYNESS",A2196,A2196,"IVOL_MATURITY=MATURITY_1STM","IVOL_MONEYNESS_LEVEL=MONEY_LVL_100_","DTS=H","FACTOR=.01","DAYS=W")</f>
        <v>#N/A Start Date</v>
      </c>
      <c r="I2196" s="81" t="str">
        <f t="shared" si="416"/>
        <v>#N/A Start Date</v>
      </c>
      <c r="J2196" s="34" t="e">
        <f t="shared" si="408"/>
        <v>#REF!</v>
      </c>
      <c r="K2196" s="35" t="e">
        <f t="shared" si="409"/>
        <v>#VALUE!</v>
      </c>
      <c r="L2196" s="35" t="e">
        <f t="shared" si="410"/>
        <v>#REF!</v>
      </c>
      <c r="M2196" s="35" t="e">
        <f t="shared" si="417"/>
        <v>#REF!</v>
      </c>
      <c r="N2196" s="35" t="e">
        <f t="shared" si="418"/>
        <v>#REF!</v>
      </c>
      <c r="O2196" s="36" t="e">
        <f t="shared" si="419"/>
        <v>#REF!</v>
      </c>
      <c r="Q2196" s="37">
        <f t="shared" si="411"/>
        <v>0</v>
      </c>
      <c r="R2196" s="38" t="e">
        <f t="shared" si="412"/>
        <v>#REF!</v>
      </c>
      <c r="S2196" s="39" t="e">
        <f t="shared" si="413"/>
        <v>#REF!</v>
      </c>
    </row>
    <row r="2197" spans="1:19" x14ac:dyDescent="0.25">
      <c r="A2197" s="2"/>
      <c r="C2197">
        <f t="shared" si="414"/>
        <v>0</v>
      </c>
      <c r="D2197" s="32" t="e">
        <f t="shared" si="415"/>
        <v>#N/A</v>
      </c>
      <c r="E2197" s="32" t="e">
        <f>Basic!#REF!</f>
        <v>#REF!</v>
      </c>
      <c r="F2197" s="40"/>
      <c r="G2197" s="80">
        <f>IFERROR(VLOOKUP(A2197,HistData!Y:Z,2,FALSE)/100,G2196)</f>
        <v>0.19510000000000002</v>
      </c>
      <c r="H2197" s="80" t="str">
        <f>_xll.BDH($B$1,"IVOL_MONEYNESS",A2197,A2197,"IVOL_MATURITY=MATURITY_1STM","IVOL_MONEYNESS_LEVEL=MONEY_LVL_100_","DTS=H","FACTOR=.01","DAYS=W")</f>
        <v>#N/A Start Date</v>
      </c>
      <c r="I2197" s="81" t="str">
        <f t="shared" si="416"/>
        <v>#N/A Start Date</v>
      </c>
      <c r="J2197" s="34" t="e">
        <f t="shared" si="408"/>
        <v>#REF!</v>
      </c>
      <c r="K2197" s="35" t="e">
        <f t="shared" si="409"/>
        <v>#VALUE!</v>
      </c>
      <c r="L2197" s="35" t="e">
        <f t="shared" si="410"/>
        <v>#REF!</v>
      </c>
      <c r="M2197" s="35" t="e">
        <f t="shared" si="417"/>
        <v>#REF!</v>
      </c>
      <c r="N2197" s="35" t="e">
        <f t="shared" si="418"/>
        <v>#REF!</v>
      </c>
      <c r="O2197" s="36" t="e">
        <f t="shared" si="419"/>
        <v>#REF!</v>
      </c>
      <c r="Q2197" s="37">
        <f t="shared" si="411"/>
        <v>0</v>
      </c>
      <c r="R2197" s="38" t="e">
        <f t="shared" si="412"/>
        <v>#REF!</v>
      </c>
      <c r="S2197" s="39" t="e">
        <f t="shared" si="413"/>
        <v>#REF!</v>
      </c>
    </row>
    <row r="2198" spans="1:19" x14ac:dyDescent="0.25">
      <c r="A2198" s="2"/>
      <c r="C2198">
        <f t="shared" si="414"/>
        <v>0</v>
      </c>
      <c r="D2198" s="32" t="e">
        <f t="shared" si="415"/>
        <v>#N/A</v>
      </c>
      <c r="E2198" s="32" t="e">
        <f>Basic!#REF!</f>
        <v>#REF!</v>
      </c>
      <c r="F2198" s="40"/>
      <c r="G2198" s="80">
        <f>IFERROR(VLOOKUP(A2198,HistData!Y:Z,2,FALSE)/100,G2197)</f>
        <v>0.19510000000000002</v>
      </c>
      <c r="H2198" s="80" t="str">
        <f>_xll.BDH($B$1,"IVOL_MONEYNESS",A2198,A2198,"IVOL_MATURITY=MATURITY_1STM","IVOL_MONEYNESS_LEVEL=MONEY_LVL_100_","DTS=H","FACTOR=.01","DAYS=W")</f>
        <v>#N/A Start Date</v>
      </c>
      <c r="I2198" s="81" t="str">
        <f t="shared" si="416"/>
        <v>#N/A Start Date</v>
      </c>
      <c r="J2198" s="34" t="e">
        <f t="shared" si="408"/>
        <v>#REF!</v>
      </c>
      <c r="K2198" s="35" t="e">
        <f t="shared" si="409"/>
        <v>#VALUE!</v>
      </c>
      <c r="L2198" s="35" t="e">
        <f t="shared" si="410"/>
        <v>#REF!</v>
      </c>
      <c r="M2198" s="35" t="e">
        <f t="shared" si="417"/>
        <v>#REF!</v>
      </c>
      <c r="N2198" s="35" t="e">
        <f t="shared" si="418"/>
        <v>#REF!</v>
      </c>
      <c r="O2198" s="36" t="e">
        <f t="shared" si="419"/>
        <v>#REF!</v>
      </c>
      <c r="Q2198" s="37">
        <f t="shared" si="411"/>
        <v>0</v>
      </c>
      <c r="R2198" s="38" t="e">
        <f t="shared" si="412"/>
        <v>#REF!</v>
      </c>
      <c r="S2198" s="39" t="e">
        <f t="shared" si="413"/>
        <v>#REF!</v>
      </c>
    </row>
    <row r="2199" spans="1:19" x14ac:dyDescent="0.25">
      <c r="A2199" s="2"/>
      <c r="C2199">
        <f t="shared" si="414"/>
        <v>0</v>
      </c>
      <c r="D2199" s="32" t="e">
        <f t="shared" si="415"/>
        <v>#N/A</v>
      </c>
      <c r="E2199" s="32" t="e">
        <f>Basic!#REF!</f>
        <v>#REF!</v>
      </c>
      <c r="F2199" s="40"/>
      <c r="G2199" s="80">
        <f>IFERROR(VLOOKUP(A2199,HistData!Y:Z,2,FALSE)/100,G2198)</f>
        <v>0.19510000000000002</v>
      </c>
      <c r="H2199" s="80" t="str">
        <f>_xll.BDH($B$1,"IVOL_MONEYNESS",A2199,A2199,"IVOL_MATURITY=MATURITY_1STM","IVOL_MONEYNESS_LEVEL=MONEY_LVL_100_","DTS=H","FACTOR=.01","DAYS=W")</f>
        <v>#N/A Start Date</v>
      </c>
      <c r="I2199" s="81" t="str">
        <f t="shared" si="416"/>
        <v>#N/A Start Date</v>
      </c>
      <c r="J2199" s="34" t="e">
        <f t="shared" si="408"/>
        <v>#REF!</v>
      </c>
      <c r="K2199" s="35" t="e">
        <f t="shared" si="409"/>
        <v>#VALUE!</v>
      </c>
      <c r="L2199" s="35" t="e">
        <f t="shared" si="410"/>
        <v>#REF!</v>
      </c>
      <c r="M2199" s="35" t="e">
        <f t="shared" si="417"/>
        <v>#REF!</v>
      </c>
      <c r="N2199" s="35" t="e">
        <f t="shared" si="418"/>
        <v>#REF!</v>
      </c>
      <c r="O2199" s="36" t="e">
        <f t="shared" si="419"/>
        <v>#REF!</v>
      </c>
      <c r="Q2199" s="37">
        <f t="shared" si="411"/>
        <v>0</v>
      </c>
      <c r="R2199" s="38" t="e">
        <f t="shared" si="412"/>
        <v>#REF!</v>
      </c>
      <c r="S2199" s="39" t="e">
        <f t="shared" si="413"/>
        <v>#REF!</v>
      </c>
    </row>
    <row r="2200" spans="1:19" x14ac:dyDescent="0.25">
      <c r="A2200" s="2"/>
      <c r="C2200">
        <f t="shared" si="414"/>
        <v>0</v>
      </c>
      <c r="D2200" s="32" t="e">
        <f t="shared" si="415"/>
        <v>#N/A</v>
      </c>
      <c r="E2200" s="32" t="e">
        <f>Basic!#REF!</f>
        <v>#REF!</v>
      </c>
      <c r="F2200" s="40"/>
      <c r="G2200" s="80">
        <f>IFERROR(VLOOKUP(A2200,HistData!Y:Z,2,FALSE)/100,G2199)</f>
        <v>0.19510000000000002</v>
      </c>
      <c r="H2200" s="80" t="str">
        <f>_xll.BDH($B$1,"IVOL_MONEYNESS",A2200,A2200,"IVOL_MATURITY=MATURITY_1STM","IVOL_MONEYNESS_LEVEL=MONEY_LVL_100_","DTS=H","FACTOR=.01","DAYS=W")</f>
        <v>#N/A Start Date</v>
      </c>
      <c r="I2200" s="81" t="str">
        <f t="shared" si="416"/>
        <v>#N/A Start Date</v>
      </c>
      <c r="J2200" s="34" t="e">
        <f t="shared" si="408"/>
        <v>#REF!</v>
      </c>
      <c r="K2200" s="35" t="e">
        <f t="shared" si="409"/>
        <v>#VALUE!</v>
      </c>
      <c r="L2200" s="35" t="e">
        <f t="shared" si="410"/>
        <v>#REF!</v>
      </c>
      <c r="M2200" s="35" t="e">
        <f t="shared" si="417"/>
        <v>#REF!</v>
      </c>
      <c r="N2200" s="35" t="e">
        <f t="shared" si="418"/>
        <v>#REF!</v>
      </c>
      <c r="O2200" s="36" t="e">
        <f t="shared" si="419"/>
        <v>#REF!</v>
      </c>
      <c r="Q2200" s="37">
        <f t="shared" si="411"/>
        <v>0</v>
      </c>
      <c r="R2200" s="38" t="e">
        <f t="shared" si="412"/>
        <v>#REF!</v>
      </c>
      <c r="S2200" s="39" t="e">
        <f t="shared" si="413"/>
        <v>#REF!</v>
      </c>
    </row>
    <row r="2201" spans="1:19" x14ac:dyDescent="0.25">
      <c r="A2201" s="2"/>
      <c r="C2201">
        <f t="shared" si="414"/>
        <v>0</v>
      </c>
      <c r="D2201" s="32" t="e">
        <f t="shared" si="415"/>
        <v>#N/A</v>
      </c>
      <c r="E2201" s="32" t="e">
        <f>Basic!#REF!</f>
        <v>#REF!</v>
      </c>
      <c r="F2201" s="40"/>
      <c r="G2201" s="80">
        <f>IFERROR(VLOOKUP(A2201,HistData!Y:Z,2,FALSE)/100,G2200)</f>
        <v>0.19510000000000002</v>
      </c>
      <c r="H2201" s="80" t="str">
        <f>_xll.BDH($B$1,"IVOL_MONEYNESS",A2201,A2201,"IVOL_MATURITY=MATURITY_1STM","IVOL_MONEYNESS_LEVEL=MONEY_LVL_100_","DTS=H","FACTOR=.01","DAYS=W")</f>
        <v>#N/A Start Date</v>
      </c>
      <c r="I2201" s="81" t="str">
        <f t="shared" si="416"/>
        <v>#N/A Start Date</v>
      </c>
      <c r="J2201" s="34" t="e">
        <f t="shared" si="408"/>
        <v>#REF!</v>
      </c>
      <c r="K2201" s="35" t="e">
        <f t="shared" si="409"/>
        <v>#VALUE!</v>
      </c>
      <c r="L2201" s="35" t="e">
        <f t="shared" si="410"/>
        <v>#REF!</v>
      </c>
      <c r="M2201" s="35" t="e">
        <f t="shared" si="417"/>
        <v>#REF!</v>
      </c>
      <c r="N2201" s="35" t="e">
        <f t="shared" si="418"/>
        <v>#REF!</v>
      </c>
      <c r="O2201" s="36" t="e">
        <f t="shared" si="419"/>
        <v>#REF!</v>
      </c>
      <c r="Q2201" s="37">
        <f t="shared" si="411"/>
        <v>0</v>
      </c>
      <c r="R2201" s="38" t="e">
        <f t="shared" si="412"/>
        <v>#REF!</v>
      </c>
      <c r="S2201" s="39" t="e">
        <f t="shared" si="413"/>
        <v>#REF!</v>
      </c>
    </row>
    <row r="2202" spans="1:19" x14ac:dyDescent="0.25">
      <c r="A2202" s="2"/>
      <c r="C2202">
        <f t="shared" si="414"/>
        <v>0</v>
      </c>
      <c r="D2202" s="32" t="e">
        <f t="shared" si="415"/>
        <v>#N/A</v>
      </c>
      <c r="E2202" s="32" t="e">
        <f>Basic!#REF!</f>
        <v>#REF!</v>
      </c>
      <c r="F2202" s="40"/>
      <c r="G2202" s="80">
        <f>IFERROR(VLOOKUP(A2202,HistData!Y:Z,2,FALSE)/100,G2201)</f>
        <v>0.19510000000000002</v>
      </c>
      <c r="H2202" s="80" t="str">
        <f>_xll.BDH($B$1,"IVOL_MONEYNESS",A2202,A2202,"IVOL_MATURITY=MATURITY_1STM","IVOL_MONEYNESS_LEVEL=MONEY_LVL_100_","DTS=H","FACTOR=.01","DAYS=W")</f>
        <v>#N/A Start Date</v>
      </c>
      <c r="I2202" s="81" t="str">
        <f t="shared" si="416"/>
        <v>#N/A Start Date</v>
      </c>
      <c r="J2202" s="34" t="e">
        <f t="shared" si="408"/>
        <v>#REF!</v>
      </c>
      <c r="K2202" s="35" t="e">
        <f t="shared" si="409"/>
        <v>#VALUE!</v>
      </c>
      <c r="L2202" s="35" t="e">
        <f t="shared" si="410"/>
        <v>#REF!</v>
      </c>
      <c r="M2202" s="35" t="e">
        <f t="shared" si="417"/>
        <v>#REF!</v>
      </c>
      <c r="N2202" s="35" t="e">
        <f t="shared" si="418"/>
        <v>#REF!</v>
      </c>
      <c r="O2202" s="36" t="e">
        <f t="shared" si="419"/>
        <v>#REF!</v>
      </c>
      <c r="Q2202" s="37">
        <f t="shared" si="411"/>
        <v>0</v>
      </c>
      <c r="R2202" s="38" t="e">
        <f t="shared" si="412"/>
        <v>#REF!</v>
      </c>
      <c r="S2202" s="39" t="e">
        <f t="shared" si="413"/>
        <v>#REF!</v>
      </c>
    </row>
    <row r="2203" spans="1:19" x14ac:dyDescent="0.25">
      <c r="A2203" s="2"/>
      <c r="C2203">
        <f t="shared" si="414"/>
        <v>0</v>
      </c>
      <c r="D2203" s="32" t="e">
        <f t="shared" si="415"/>
        <v>#N/A</v>
      </c>
      <c r="E2203" s="32" t="e">
        <f>Basic!#REF!</f>
        <v>#REF!</v>
      </c>
      <c r="F2203" s="40"/>
      <c r="G2203" s="80">
        <f>IFERROR(VLOOKUP(A2203,HistData!Y:Z,2,FALSE)/100,G2202)</f>
        <v>0.19510000000000002</v>
      </c>
      <c r="H2203" s="80" t="str">
        <f>_xll.BDH($B$1,"IVOL_MONEYNESS",A2203,A2203,"IVOL_MATURITY=MATURITY_1STM","IVOL_MONEYNESS_LEVEL=MONEY_LVL_100_","DTS=H","FACTOR=.01","DAYS=W")</f>
        <v>#N/A Start Date</v>
      </c>
      <c r="I2203" s="81" t="str">
        <f t="shared" si="416"/>
        <v>#N/A Start Date</v>
      </c>
      <c r="J2203" s="34" t="e">
        <f t="shared" si="408"/>
        <v>#REF!</v>
      </c>
      <c r="K2203" s="35" t="e">
        <f t="shared" si="409"/>
        <v>#VALUE!</v>
      </c>
      <c r="L2203" s="35" t="e">
        <f t="shared" si="410"/>
        <v>#REF!</v>
      </c>
      <c r="M2203" s="35" t="e">
        <f t="shared" si="417"/>
        <v>#REF!</v>
      </c>
      <c r="N2203" s="35" t="e">
        <f t="shared" si="418"/>
        <v>#REF!</v>
      </c>
      <c r="O2203" s="36" t="e">
        <f t="shared" si="419"/>
        <v>#REF!</v>
      </c>
      <c r="Q2203" s="37">
        <f t="shared" si="411"/>
        <v>0</v>
      </c>
      <c r="R2203" s="38" t="e">
        <f t="shared" si="412"/>
        <v>#REF!</v>
      </c>
      <c r="S2203" s="39" t="e">
        <f t="shared" si="413"/>
        <v>#REF!</v>
      </c>
    </row>
    <row r="2204" spans="1:19" x14ac:dyDescent="0.25">
      <c r="A2204" s="2"/>
      <c r="C2204">
        <f t="shared" si="414"/>
        <v>0</v>
      </c>
      <c r="D2204" s="32" t="e">
        <f t="shared" si="415"/>
        <v>#N/A</v>
      </c>
      <c r="E2204" s="32" t="e">
        <f>Basic!#REF!</f>
        <v>#REF!</v>
      </c>
      <c r="F2204" s="40"/>
      <c r="G2204" s="80">
        <f>IFERROR(VLOOKUP(A2204,HistData!Y:Z,2,FALSE)/100,G2203)</f>
        <v>0.19510000000000002</v>
      </c>
      <c r="H2204" s="80" t="str">
        <f>_xll.BDH($B$1,"IVOL_MONEYNESS",A2204,A2204,"IVOL_MATURITY=MATURITY_1STM","IVOL_MONEYNESS_LEVEL=MONEY_LVL_100_","DTS=H","FACTOR=.01","DAYS=W")</f>
        <v>#N/A Start Date</v>
      </c>
      <c r="I2204" s="81" t="str">
        <f t="shared" si="416"/>
        <v>#N/A Start Date</v>
      </c>
      <c r="J2204" s="34" t="e">
        <f t="shared" si="408"/>
        <v>#REF!</v>
      </c>
      <c r="K2204" s="35" t="e">
        <f t="shared" si="409"/>
        <v>#VALUE!</v>
      </c>
      <c r="L2204" s="35" t="e">
        <f t="shared" si="410"/>
        <v>#REF!</v>
      </c>
      <c r="M2204" s="35" t="e">
        <f t="shared" si="417"/>
        <v>#REF!</v>
      </c>
      <c r="N2204" s="35" t="e">
        <f t="shared" si="418"/>
        <v>#REF!</v>
      </c>
      <c r="O2204" s="36" t="e">
        <f t="shared" si="419"/>
        <v>#REF!</v>
      </c>
      <c r="Q2204" s="37">
        <f t="shared" si="411"/>
        <v>0</v>
      </c>
      <c r="R2204" s="38" t="e">
        <f t="shared" si="412"/>
        <v>#REF!</v>
      </c>
      <c r="S2204" s="39" t="e">
        <f t="shared" si="413"/>
        <v>#REF!</v>
      </c>
    </row>
    <row r="2205" spans="1:19" x14ac:dyDescent="0.25">
      <c r="A2205" s="2"/>
      <c r="C2205">
        <f t="shared" si="414"/>
        <v>0</v>
      </c>
      <c r="D2205" s="32" t="e">
        <f t="shared" si="415"/>
        <v>#N/A</v>
      </c>
      <c r="E2205" s="32" t="e">
        <f>Basic!#REF!</f>
        <v>#REF!</v>
      </c>
      <c r="F2205" s="40"/>
      <c r="G2205" s="80">
        <f>IFERROR(VLOOKUP(A2205,HistData!Y:Z,2,FALSE)/100,G2204)</f>
        <v>0.19510000000000002</v>
      </c>
      <c r="H2205" s="80" t="str">
        <f>_xll.BDH($B$1,"IVOL_MONEYNESS",A2205,A2205,"IVOL_MATURITY=MATURITY_1STM","IVOL_MONEYNESS_LEVEL=MONEY_LVL_100_","DTS=H","FACTOR=.01","DAYS=W")</f>
        <v>#N/A Start Date</v>
      </c>
      <c r="I2205" s="81" t="str">
        <f t="shared" si="416"/>
        <v>#N/A Start Date</v>
      </c>
      <c r="J2205" s="34" t="e">
        <f t="shared" si="408"/>
        <v>#REF!</v>
      </c>
      <c r="K2205" s="35" t="e">
        <f t="shared" si="409"/>
        <v>#VALUE!</v>
      </c>
      <c r="L2205" s="35" t="e">
        <f t="shared" si="410"/>
        <v>#REF!</v>
      </c>
      <c r="M2205" s="35" t="e">
        <f t="shared" si="417"/>
        <v>#REF!</v>
      </c>
      <c r="N2205" s="35" t="e">
        <f t="shared" si="418"/>
        <v>#REF!</v>
      </c>
      <c r="O2205" s="36" t="e">
        <f t="shared" si="419"/>
        <v>#REF!</v>
      </c>
      <c r="Q2205" s="37">
        <f t="shared" si="411"/>
        <v>0</v>
      </c>
      <c r="R2205" s="38" t="e">
        <f t="shared" si="412"/>
        <v>#REF!</v>
      </c>
      <c r="S2205" s="39" t="e">
        <f t="shared" si="413"/>
        <v>#REF!</v>
      </c>
    </row>
    <row r="2206" spans="1:19" x14ac:dyDescent="0.25">
      <c r="A2206" s="2"/>
      <c r="C2206">
        <f t="shared" si="414"/>
        <v>0</v>
      </c>
      <c r="D2206" s="32" t="e">
        <f t="shared" si="415"/>
        <v>#N/A</v>
      </c>
      <c r="E2206" s="32" t="e">
        <f>Basic!#REF!</f>
        <v>#REF!</v>
      </c>
      <c r="F2206" s="40"/>
      <c r="G2206" s="80">
        <f>IFERROR(VLOOKUP(A2206,HistData!Y:Z,2,FALSE)/100,G2205)</f>
        <v>0.19510000000000002</v>
      </c>
      <c r="H2206" s="80" t="str">
        <f>_xll.BDH($B$1,"IVOL_MONEYNESS",A2206,A2206,"IVOL_MATURITY=MATURITY_1STM","IVOL_MONEYNESS_LEVEL=MONEY_LVL_100_","DTS=H","FACTOR=.01","DAYS=W")</f>
        <v>#N/A Start Date</v>
      </c>
      <c r="I2206" s="81" t="str">
        <f t="shared" si="416"/>
        <v>#N/A Start Date</v>
      </c>
      <c r="J2206" s="34" t="e">
        <f t="shared" si="408"/>
        <v>#REF!</v>
      </c>
      <c r="K2206" s="35" t="e">
        <f t="shared" si="409"/>
        <v>#VALUE!</v>
      </c>
      <c r="L2206" s="35" t="e">
        <f t="shared" si="410"/>
        <v>#REF!</v>
      </c>
      <c r="M2206" s="35" t="e">
        <f t="shared" si="417"/>
        <v>#REF!</v>
      </c>
      <c r="N2206" s="35" t="e">
        <f t="shared" si="418"/>
        <v>#REF!</v>
      </c>
      <c r="O2206" s="36" t="e">
        <f t="shared" si="419"/>
        <v>#REF!</v>
      </c>
      <c r="Q2206" s="37">
        <f t="shared" si="411"/>
        <v>0</v>
      </c>
      <c r="R2206" s="38" t="e">
        <f t="shared" si="412"/>
        <v>#REF!</v>
      </c>
      <c r="S2206" s="39" t="e">
        <f t="shared" si="413"/>
        <v>#REF!</v>
      </c>
    </row>
    <row r="2207" spans="1:19" x14ac:dyDescent="0.25">
      <c r="A2207" s="2"/>
      <c r="C2207">
        <f t="shared" si="414"/>
        <v>0</v>
      </c>
      <c r="D2207" s="32" t="e">
        <f t="shared" si="415"/>
        <v>#N/A</v>
      </c>
      <c r="E2207" s="32" t="e">
        <f>Basic!#REF!</f>
        <v>#REF!</v>
      </c>
      <c r="F2207" s="40"/>
      <c r="G2207" s="80">
        <f>IFERROR(VLOOKUP(A2207,HistData!Y:Z,2,FALSE)/100,G2206)</f>
        <v>0.19510000000000002</v>
      </c>
      <c r="H2207" s="80" t="str">
        <f>_xll.BDH($B$1,"IVOL_MONEYNESS",A2207,A2207,"IVOL_MATURITY=MATURITY_1STM","IVOL_MONEYNESS_LEVEL=MONEY_LVL_100_","DTS=H","FACTOR=.01","DAYS=W")</f>
        <v>#N/A Start Date</v>
      </c>
      <c r="I2207" s="81" t="str">
        <f t="shared" si="416"/>
        <v>#N/A Start Date</v>
      </c>
      <c r="J2207" s="34" t="e">
        <f t="shared" si="408"/>
        <v>#REF!</v>
      </c>
      <c r="K2207" s="35" t="e">
        <f t="shared" si="409"/>
        <v>#VALUE!</v>
      </c>
      <c r="L2207" s="35" t="e">
        <f t="shared" si="410"/>
        <v>#REF!</v>
      </c>
      <c r="M2207" s="35" t="e">
        <f t="shared" si="417"/>
        <v>#REF!</v>
      </c>
      <c r="N2207" s="35" t="e">
        <f t="shared" si="418"/>
        <v>#REF!</v>
      </c>
      <c r="O2207" s="36" t="e">
        <f t="shared" si="419"/>
        <v>#REF!</v>
      </c>
      <c r="Q2207" s="37">
        <f t="shared" si="411"/>
        <v>0</v>
      </c>
      <c r="R2207" s="38" t="e">
        <f t="shared" si="412"/>
        <v>#REF!</v>
      </c>
      <c r="S2207" s="39" t="e">
        <f t="shared" si="413"/>
        <v>#REF!</v>
      </c>
    </row>
    <row r="2208" spans="1:19" x14ac:dyDescent="0.25">
      <c r="A2208" s="2"/>
      <c r="C2208">
        <f t="shared" si="414"/>
        <v>0</v>
      </c>
      <c r="D2208" s="32" t="e">
        <f t="shared" si="415"/>
        <v>#N/A</v>
      </c>
      <c r="E2208" s="32" t="e">
        <f>Basic!#REF!</f>
        <v>#REF!</v>
      </c>
      <c r="F2208" s="40"/>
      <c r="G2208" s="80">
        <f>IFERROR(VLOOKUP(A2208,HistData!Y:Z,2,FALSE)/100,G2207)</f>
        <v>0.19510000000000002</v>
      </c>
      <c r="H2208" s="80" t="str">
        <f>_xll.BDH($B$1,"IVOL_MONEYNESS",A2208,A2208,"IVOL_MATURITY=MATURITY_1STM","IVOL_MONEYNESS_LEVEL=MONEY_LVL_100_","DTS=H","FACTOR=.01","DAYS=W")</f>
        <v>#N/A Start Date</v>
      </c>
      <c r="I2208" s="81" t="str">
        <f t="shared" si="416"/>
        <v>#N/A Start Date</v>
      </c>
      <c r="J2208" s="34" t="e">
        <f t="shared" si="408"/>
        <v>#REF!</v>
      </c>
      <c r="K2208" s="35" t="e">
        <f t="shared" si="409"/>
        <v>#VALUE!</v>
      </c>
      <c r="L2208" s="35" t="e">
        <f t="shared" si="410"/>
        <v>#REF!</v>
      </c>
      <c r="M2208" s="35" t="e">
        <f t="shared" si="417"/>
        <v>#REF!</v>
      </c>
      <c r="N2208" s="35" t="e">
        <f t="shared" si="418"/>
        <v>#REF!</v>
      </c>
      <c r="O2208" s="36" t="e">
        <f t="shared" si="419"/>
        <v>#REF!</v>
      </c>
      <c r="Q2208" s="37">
        <f t="shared" si="411"/>
        <v>0</v>
      </c>
      <c r="R2208" s="38" t="e">
        <f t="shared" si="412"/>
        <v>#REF!</v>
      </c>
      <c r="S2208" s="39" t="e">
        <f t="shared" si="413"/>
        <v>#REF!</v>
      </c>
    </row>
    <row r="2209" spans="1:19" x14ac:dyDescent="0.25">
      <c r="A2209" s="2"/>
      <c r="C2209">
        <f t="shared" si="414"/>
        <v>0</v>
      </c>
      <c r="D2209" s="32" t="e">
        <f t="shared" si="415"/>
        <v>#N/A</v>
      </c>
      <c r="E2209" s="32" t="e">
        <f>Basic!#REF!</f>
        <v>#REF!</v>
      </c>
      <c r="F2209" s="40"/>
      <c r="G2209" s="80">
        <f>IFERROR(VLOOKUP(A2209,HistData!Y:Z,2,FALSE)/100,G2208)</f>
        <v>0.19510000000000002</v>
      </c>
      <c r="H2209" s="80" t="str">
        <f>_xll.BDH($B$1,"IVOL_MONEYNESS",A2209,A2209,"IVOL_MATURITY=MATURITY_1STM","IVOL_MONEYNESS_LEVEL=MONEY_LVL_100_","DTS=H","FACTOR=.01","DAYS=W")</f>
        <v>#N/A Start Date</v>
      </c>
      <c r="I2209" s="81" t="str">
        <f t="shared" si="416"/>
        <v>#N/A Start Date</v>
      </c>
      <c r="J2209" s="34" t="e">
        <f t="shared" si="408"/>
        <v>#REF!</v>
      </c>
      <c r="K2209" s="35" t="e">
        <f t="shared" si="409"/>
        <v>#VALUE!</v>
      </c>
      <c r="L2209" s="35" t="e">
        <f t="shared" si="410"/>
        <v>#REF!</v>
      </c>
      <c r="M2209" s="35" t="e">
        <f t="shared" si="417"/>
        <v>#REF!</v>
      </c>
      <c r="N2209" s="35" t="e">
        <f t="shared" si="418"/>
        <v>#REF!</v>
      </c>
      <c r="O2209" s="36" t="e">
        <f t="shared" si="419"/>
        <v>#REF!</v>
      </c>
      <c r="Q2209" s="37">
        <f t="shared" si="411"/>
        <v>0</v>
      </c>
      <c r="R2209" s="38" t="e">
        <f t="shared" si="412"/>
        <v>#REF!</v>
      </c>
      <c r="S2209" s="39" t="e">
        <f t="shared" si="413"/>
        <v>#REF!</v>
      </c>
    </row>
    <row r="2210" spans="1:19" x14ac:dyDescent="0.25">
      <c r="A2210" s="2"/>
      <c r="C2210">
        <f t="shared" si="414"/>
        <v>0</v>
      </c>
      <c r="D2210" s="32" t="e">
        <f t="shared" si="415"/>
        <v>#N/A</v>
      </c>
      <c r="E2210" s="32" t="e">
        <f>Basic!#REF!</f>
        <v>#REF!</v>
      </c>
      <c r="F2210" s="40"/>
      <c r="G2210" s="80">
        <f>IFERROR(VLOOKUP(A2210,HistData!Y:Z,2,FALSE)/100,G2209)</f>
        <v>0.19510000000000002</v>
      </c>
      <c r="H2210" s="80" t="str">
        <f>_xll.BDH($B$1,"IVOL_MONEYNESS",A2210,A2210,"IVOL_MATURITY=MATURITY_1STM","IVOL_MONEYNESS_LEVEL=MONEY_LVL_100_","DTS=H","FACTOR=.01","DAYS=W")</f>
        <v>#N/A Start Date</v>
      </c>
      <c r="I2210" s="81" t="str">
        <f t="shared" si="416"/>
        <v>#N/A Start Date</v>
      </c>
      <c r="J2210" s="34" t="e">
        <f t="shared" si="408"/>
        <v>#REF!</v>
      </c>
      <c r="K2210" s="35" t="e">
        <f t="shared" si="409"/>
        <v>#VALUE!</v>
      </c>
      <c r="L2210" s="35" t="e">
        <f t="shared" si="410"/>
        <v>#REF!</v>
      </c>
      <c r="M2210" s="35" t="e">
        <f t="shared" si="417"/>
        <v>#REF!</v>
      </c>
      <c r="N2210" s="35" t="e">
        <f t="shared" si="418"/>
        <v>#REF!</v>
      </c>
      <c r="O2210" s="36" t="e">
        <f t="shared" si="419"/>
        <v>#REF!</v>
      </c>
      <c r="Q2210" s="37">
        <f t="shared" si="411"/>
        <v>0</v>
      </c>
      <c r="R2210" s="38" t="e">
        <f t="shared" si="412"/>
        <v>#REF!</v>
      </c>
      <c r="S2210" s="39" t="e">
        <f t="shared" si="413"/>
        <v>#REF!</v>
      </c>
    </row>
    <row r="2211" spans="1:19" x14ac:dyDescent="0.25">
      <c r="A2211" s="2"/>
      <c r="C2211">
        <f t="shared" si="414"/>
        <v>0</v>
      </c>
      <c r="D2211" s="32" t="e">
        <f t="shared" si="415"/>
        <v>#N/A</v>
      </c>
      <c r="E2211" s="32" t="e">
        <f>Basic!#REF!</f>
        <v>#REF!</v>
      </c>
      <c r="F2211" s="40"/>
      <c r="G2211" s="80">
        <f>IFERROR(VLOOKUP(A2211,HistData!Y:Z,2,FALSE)/100,G2210)</f>
        <v>0.19510000000000002</v>
      </c>
      <c r="H2211" s="80" t="str">
        <f>_xll.BDH($B$1,"IVOL_MONEYNESS",A2211,A2211,"IVOL_MATURITY=MATURITY_1STM","IVOL_MONEYNESS_LEVEL=MONEY_LVL_100_","DTS=H","FACTOR=.01","DAYS=W")</f>
        <v>#N/A Start Date</v>
      </c>
      <c r="I2211" s="81" t="str">
        <f t="shared" si="416"/>
        <v>#N/A Start Date</v>
      </c>
      <c r="J2211" s="34" t="e">
        <f t="shared" si="408"/>
        <v>#REF!</v>
      </c>
      <c r="K2211" s="35" t="e">
        <f t="shared" si="409"/>
        <v>#VALUE!</v>
      </c>
      <c r="L2211" s="35" t="e">
        <f t="shared" si="410"/>
        <v>#REF!</v>
      </c>
      <c r="M2211" s="35" t="e">
        <f t="shared" si="417"/>
        <v>#REF!</v>
      </c>
      <c r="N2211" s="35" t="e">
        <f t="shared" si="418"/>
        <v>#REF!</v>
      </c>
      <c r="O2211" s="36" t="e">
        <f t="shared" si="419"/>
        <v>#REF!</v>
      </c>
      <c r="Q2211" s="37">
        <f t="shared" si="411"/>
        <v>0</v>
      </c>
      <c r="R2211" s="38" t="e">
        <f t="shared" si="412"/>
        <v>#REF!</v>
      </c>
      <c r="S2211" s="39" t="e">
        <f t="shared" si="413"/>
        <v>#REF!</v>
      </c>
    </row>
    <row r="2212" spans="1:19" x14ac:dyDescent="0.25">
      <c r="A2212" s="2"/>
      <c r="C2212">
        <f t="shared" si="414"/>
        <v>0</v>
      </c>
      <c r="D2212" s="32" t="e">
        <f t="shared" si="415"/>
        <v>#N/A</v>
      </c>
      <c r="E2212" s="32" t="e">
        <f>Basic!#REF!</f>
        <v>#REF!</v>
      </c>
      <c r="F2212" s="40"/>
      <c r="G2212" s="80">
        <f>IFERROR(VLOOKUP(A2212,HistData!Y:Z,2,FALSE)/100,G2211)</f>
        <v>0.19510000000000002</v>
      </c>
      <c r="H2212" s="80" t="str">
        <f>_xll.BDH($B$1,"IVOL_MONEYNESS",A2212,A2212,"IVOL_MATURITY=MATURITY_1STM","IVOL_MONEYNESS_LEVEL=MONEY_LVL_100_","DTS=H","FACTOR=.01","DAYS=W")</f>
        <v>#N/A Start Date</v>
      </c>
      <c r="I2212" s="81" t="str">
        <f t="shared" si="416"/>
        <v>#N/A Start Date</v>
      </c>
      <c r="J2212" s="34" t="e">
        <f t="shared" si="408"/>
        <v>#REF!</v>
      </c>
      <c r="K2212" s="35" t="e">
        <f t="shared" si="409"/>
        <v>#VALUE!</v>
      </c>
      <c r="L2212" s="35" t="e">
        <f t="shared" si="410"/>
        <v>#REF!</v>
      </c>
      <c r="M2212" s="35" t="e">
        <f t="shared" si="417"/>
        <v>#REF!</v>
      </c>
      <c r="N2212" s="35" t="e">
        <f t="shared" si="418"/>
        <v>#REF!</v>
      </c>
      <c r="O2212" s="36" t="e">
        <f t="shared" si="419"/>
        <v>#REF!</v>
      </c>
      <c r="Q2212" s="37">
        <f t="shared" si="411"/>
        <v>0</v>
      </c>
      <c r="R2212" s="38" t="e">
        <f t="shared" si="412"/>
        <v>#REF!</v>
      </c>
      <c r="S2212" s="39" t="e">
        <f t="shared" si="413"/>
        <v>#REF!</v>
      </c>
    </row>
    <row r="2213" spans="1:19" x14ac:dyDescent="0.25">
      <c r="A2213" s="2"/>
      <c r="C2213">
        <f t="shared" si="414"/>
        <v>0</v>
      </c>
      <c r="D2213" s="32" t="e">
        <f t="shared" si="415"/>
        <v>#N/A</v>
      </c>
      <c r="E2213" s="32" t="e">
        <f>Basic!#REF!</f>
        <v>#REF!</v>
      </c>
      <c r="F2213" s="40"/>
      <c r="G2213" s="80">
        <f>IFERROR(VLOOKUP(A2213,HistData!Y:Z,2,FALSE)/100,G2212)</f>
        <v>0.19510000000000002</v>
      </c>
      <c r="H2213" s="80" t="str">
        <f>_xll.BDH($B$1,"IVOL_MONEYNESS",A2213,A2213,"IVOL_MATURITY=MATURITY_1STM","IVOL_MONEYNESS_LEVEL=MONEY_LVL_100_","DTS=H","FACTOR=.01","DAYS=W")</f>
        <v>#N/A Start Date</v>
      </c>
      <c r="I2213" s="81" t="str">
        <f t="shared" si="416"/>
        <v>#N/A Start Date</v>
      </c>
      <c r="J2213" s="34" t="e">
        <f t="shared" si="408"/>
        <v>#REF!</v>
      </c>
      <c r="K2213" s="35" t="e">
        <f t="shared" si="409"/>
        <v>#VALUE!</v>
      </c>
      <c r="L2213" s="35" t="e">
        <f t="shared" si="410"/>
        <v>#REF!</v>
      </c>
      <c r="M2213" s="35" t="e">
        <f t="shared" si="417"/>
        <v>#REF!</v>
      </c>
      <c r="N2213" s="35" t="e">
        <f t="shared" si="418"/>
        <v>#REF!</v>
      </c>
      <c r="O2213" s="36" t="e">
        <f t="shared" si="419"/>
        <v>#REF!</v>
      </c>
      <c r="Q2213" s="37">
        <f t="shared" si="411"/>
        <v>0</v>
      </c>
      <c r="R2213" s="38" t="e">
        <f t="shared" si="412"/>
        <v>#REF!</v>
      </c>
      <c r="S2213" s="39" t="e">
        <f t="shared" si="413"/>
        <v>#REF!</v>
      </c>
    </row>
    <row r="2214" spans="1:19" x14ac:dyDescent="0.25">
      <c r="A2214" s="2"/>
      <c r="C2214">
        <f t="shared" si="414"/>
        <v>0</v>
      </c>
      <c r="D2214" s="32" t="e">
        <f t="shared" si="415"/>
        <v>#N/A</v>
      </c>
      <c r="E2214" s="32" t="e">
        <f>Basic!#REF!</f>
        <v>#REF!</v>
      </c>
      <c r="F2214" s="40"/>
      <c r="G2214" s="80">
        <f>IFERROR(VLOOKUP(A2214,HistData!Y:Z,2,FALSE)/100,G2213)</f>
        <v>0.19510000000000002</v>
      </c>
      <c r="H2214" s="80" t="str">
        <f>_xll.BDH($B$1,"IVOL_MONEYNESS",A2214,A2214,"IVOL_MATURITY=MATURITY_1STM","IVOL_MONEYNESS_LEVEL=MONEY_LVL_100_","DTS=H","FACTOR=.01","DAYS=W")</f>
        <v>#N/A Start Date</v>
      </c>
      <c r="I2214" s="81" t="str">
        <f t="shared" si="416"/>
        <v>#N/A Start Date</v>
      </c>
      <c r="J2214" s="34" t="e">
        <f t="shared" si="408"/>
        <v>#REF!</v>
      </c>
      <c r="K2214" s="35" t="e">
        <f t="shared" si="409"/>
        <v>#VALUE!</v>
      </c>
      <c r="L2214" s="35" t="e">
        <f t="shared" si="410"/>
        <v>#REF!</v>
      </c>
      <c r="M2214" s="35" t="e">
        <f t="shared" si="417"/>
        <v>#REF!</v>
      </c>
      <c r="N2214" s="35" t="e">
        <f t="shared" si="418"/>
        <v>#REF!</v>
      </c>
      <c r="O2214" s="36" t="e">
        <f t="shared" si="419"/>
        <v>#REF!</v>
      </c>
      <c r="Q2214" s="37">
        <f t="shared" si="411"/>
        <v>0</v>
      </c>
      <c r="R2214" s="38" t="e">
        <f t="shared" si="412"/>
        <v>#REF!</v>
      </c>
      <c r="S2214" s="39" t="e">
        <f t="shared" si="413"/>
        <v>#REF!</v>
      </c>
    </row>
    <row r="2215" spans="1:19" x14ac:dyDescent="0.25">
      <c r="A2215" s="2"/>
      <c r="C2215">
        <f t="shared" si="414"/>
        <v>0</v>
      </c>
      <c r="D2215" s="32" t="e">
        <f t="shared" si="415"/>
        <v>#N/A</v>
      </c>
      <c r="E2215" s="32" t="e">
        <f>Basic!#REF!</f>
        <v>#REF!</v>
      </c>
      <c r="F2215" s="40"/>
      <c r="G2215" s="80">
        <f>IFERROR(VLOOKUP(A2215,HistData!Y:Z,2,FALSE)/100,G2214)</f>
        <v>0.19510000000000002</v>
      </c>
      <c r="H2215" s="80" t="str">
        <f>_xll.BDH($B$1,"IVOL_MONEYNESS",A2215,A2215,"IVOL_MATURITY=MATURITY_1STM","IVOL_MONEYNESS_LEVEL=MONEY_LVL_100_","DTS=H","FACTOR=.01","DAYS=W")</f>
        <v>#N/A Start Date</v>
      </c>
      <c r="I2215" s="81" t="str">
        <f t="shared" si="416"/>
        <v>#N/A Start Date</v>
      </c>
      <c r="J2215" s="34" t="e">
        <f t="shared" si="408"/>
        <v>#REF!</v>
      </c>
      <c r="K2215" s="35" t="e">
        <f t="shared" si="409"/>
        <v>#VALUE!</v>
      </c>
      <c r="L2215" s="35" t="e">
        <f t="shared" si="410"/>
        <v>#REF!</v>
      </c>
      <c r="M2215" s="35" t="e">
        <f t="shared" si="417"/>
        <v>#REF!</v>
      </c>
      <c r="N2215" s="35" t="e">
        <f t="shared" si="418"/>
        <v>#REF!</v>
      </c>
      <c r="O2215" s="36" t="e">
        <f t="shared" si="419"/>
        <v>#REF!</v>
      </c>
      <c r="Q2215" s="37">
        <f t="shared" si="411"/>
        <v>0</v>
      </c>
      <c r="R2215" s="38" t="e">
        <f t="shared" si="412"/>
        <v>#REF!</v>
      </c>
      <c r="S2215" s="39" t="e">
        <f t="shared" si="413"/>
        <v>#REF!</v>
      </c>
    </row>
    <row r="2216" spans="1:19" x14ac:dyDescent="0.25">
      <c r="A2216" s="2"/>
      <c r="C2216">
        <f t="shared" si="414"/>
        <v>0</v>
      </c>
      <c r="D2216" s="32" t="e">
        <f t="shared" si="415"/>
        <v>#N/A</v>
      </c>
      <c r="E2216" s="32" t="e">
        <f>Basic!#REF!</f>
        <v>#REF!</v>
      </c>
      <c r="F2216" s="40"/>
      <c r="G2216" s="80">
        <f>IFERROR(VLOOKUP(A2216,HistData!Y:Z,2,FALSE)/100,G2215)</f>
        <v>0.19510000000000002</v>
      </c>
      <c r="H2216" s="80" t="str">
        <f>_xll.BDH($B$1,"IVOL_MONEYNESS",A2216,A2216,"IVOL_MATURITY=MATURITY_1STM","IVOL_MONEYNESS_LEVEL=MONEY_LVL_100_","DTS=H","FACTOR=.01","DAYS=W")</f>
        <v>#N/A Start Date</v>
      </c>
      <c r="I2216" s="81" t="str">
        <f t="shared" si="416"/>
        <v>#N/A Start Date</v>
      </c>
      <c r="J2216" s="34" t="e">
        <f t="shared" si="408"/>
        <v>#REF!</v>
      </c>
      <c r="K2216" s="35" t="e">
        <f t="shared" si="409"/>
        <v>#VALUE!</v>
      </c>
      <c r="L2216" s="35" t="e">
        <f t="shared" si="410"/>
        <v>#REF!</v>
      </c>
      <c r="M2216" s="35" t="e">
        <f t="shared" si="417"/>
        <v>#REF!</v>
      </c>
      <c r="N2216" s="35" t="e">
        <f t="shared" si="418"/>
        <v>#REF!</v>
      </c>
      <c r="O2216" s="36" t="e">
        <f t="shared" si="419"/>
        <v>#REF!</v>
      </c>
      <c r="Q2216" s="37">
        <f t="shared" si="411"/>
        <v>0</v>
      </c>
      <c r="R2216" s="38" t="e">
        <f t="shared" si="412"/>
        <v>#REF!</v>
      </c>
      <c r="S2216" s="39" t="e">
        <f t="shared" si="413"/>
        <v>#REF!</v>
      </c>
    </row>
    <row r="2217" spans="1:19" x14ac:dyDescent="0.25">
      <c r="A2217" s="2"/>
      <c r="C2217">
        <f t="shared" si="414"/>
        <v>0</v>
      </c>
      <c r="D2217" s="32" t="e">
        <f t="shared" si="415"/>
        <v>#N/A</v>
      </c>
      <c r="E2217" s="32" t="e">
        <f>Basic!#REF!</f>
        <v>#REF!</v>
      </c>
      <c r="F2217" s="40"/>
      <c r="G2217" s="80">
        <f>IFERROR(VLOOKUP(A2217,HistData!Y:Z,2,FALSE)/100,G2216)</f>
        <v>0.19510000000000002</v>
      </c>
      <c r="H2217" s="80" t="str">
        <f>_xll.BDH($B$1,"IVOL_MONEYNESS",A2217,A2217,"IVOL_MATURITY=MATURITY_1STM","IVOL_MONEYNESS_LEVEL=MONEY_LVL_100_","DTS=H","FACTOR=.01","DAYS=W")</f>
        <v>#N/A Start Date</v>
      </c>
      <c r="I2217" s="81" t="str">
        <f t="shared" si="416"/>
        <v>#N/A Start Date</v>
      </c>
      <c r="J2217" s="34" t="e">
        <f t="shared" si="408"/>
        <v>#REF!</v>
      </c>
      <c r="K2217" s="35" t="e">
        <f t="shared" si="409"/>
        <v>#VALUE!</v>
      </c>
      <c r="L2217" s="35" t="e">
        <f t="shared" si="410"/>
        <v>#REF!</v>
      </c>
      <c r="M2217" s="35" t="e">
        <f t="shared" si="417"/>
        <v>#REF!</v>
      </c>
      <c r="N2217" s="35" t="e">
        <f t="shared" si="418"/>
        <v>#REF!</v>
      </c>
      <c r="O2217" s="36" t="e">
        <f t="shared" si="419"/>
        <v>#REF!</v>
      </c>
      <c r="Q2217" s="37">
        <f t="shared" si="411"/>
        <v>0</v>
      </c>
      <c r="R2217" s="38" t="e">
        <f t="shared" si="412"/>
        <v>#REF!</v>
      </c>
      <c r="S2217" s="39" t="e">
        <f t="shared" si="413"/>
        <v>#REF!</v>
      </c>
    </row>
    <row r="2218" spans="1:19" x14ac:dyDescent="0.25">
      <c r="A2218" s="2"/>
      <c r="C2218">
        <f t="shared" si="414"/>
        <v>0</v>
      </c>
      <c r="D2218" s="32" t="e">
        <f t="shared" si="415"/>
        <v>#N/A</v>
      </c>
      <c r="E2218" s="32" t="e">
        <f>Basic!#REF!</f>
        <v>#REF!</v>
      </c>
      <c r="F2218" s="40"/>
      <c r="G2218" s="80">
        <f>IFERROR(VLOOKUP(A2218,HistData!Y:Z,2,FALSE)/100,G2217)</f>
        <v>0.19510000000000002</v>
      </c>
      <c r="H2218" s="80" t="str">
        <f>_xll.BDH($B$1,"IVOL_MONEYNESS",A2218,A2218,"IVOL_MATURITY=MATURITY_1STM","IVOL_MONEYNESS_LEVEL=MONEY_LVL_100_","DTS=H","FACTOR=.01","DAYS=W")</f>
        <v>#N/A Start Date</v>
      </c>
      <c r="I2218" s="81" t="str">
        <f t="shared" si="416"/>
        <v>#N/A Start Date</v>
      </c>
      <c r="J2218" s="34" t="e">
        <f t="shared" si="408"/>
        <v>#REF!</v>
      </c>
      <c r="K2218" s="35" t="e">
        <f t="shared" si="409"/>
        <v>#VALUE!</v>
      </c>
      <c r="L2218" s="35" t="e">
        <f t="shared" si="410"/>
        <v>#REF!</v>
      </c>
      <c r="M2218" s="35" t="e">
        <f t="shared" si="417"/>
        <v>#REF!</v>
      </c>
      <c r="N2218" s="35" t="e">
        <f t="shared" si="418"/>
        <v>#REF!</v>
      </c>
      <c r="O2218" s="36" t="e">
        <f t="shared" si="419"/>
        <v>#REF!</v>
      </c>
      <c r="Q2218" s="37">
        <f t="shared" si="411"/>
        <v>0</v>
      </c>
      <c r="R2218" s="38" t="e">
        <f t="shared" si="412"/>
        <v>#REF!</v>
      </c>
      <c r="S2218" s="39" t="e">
        <f t="shared" si="413"/>
        <v>#REF!</v>
      </c>
    </row>
    <row r="2219" spans="1:19" x14ac:dyDescent="0.25">
      <c r="A2219" s="2"/>
      <c r="C2219">
        <f t="shared" si="414"/>
        <v>0</v>
      </c>
      <c r="D2219" s="32" t="e">
        <f t="shared" si="415"/>
        <v>#N/A</v>
      </c>
      <c r="E2219" s="32" t="e">
        <f>Basic!#REF!</f>
        <v>#REF!</v>
      </c>
      <c r="F2219" s="40"/>
      <c r="G2219" s="80">
        <f>IFERROR(VLOOKUP(A2219,HistData!Y:Z,2,FALSE)/100,G2218)</f>
        <v>0.19510000000000002</v>
      </c>
      <c r="H2219" s="80" t="str">
        <f>_xll.BDH($B$1,"IVOL_MONEYNESS",A2219,A2219,"IVOL_MATURITY=MATURITY_1STM","IVOL_MONEYNESS_LEVEL=MONEY_LVL_100_","DTS=H","FACTOR=.01","DAYS=W")</f>
        <v>#N/A Start Date</v>
      </c>
      <c r="I2219" s="81" t="str">
        <f t="shared" si="416"/>
        <v>#N/A Start Date</v>
      </c>
      <c r="J2219" s="34" t="e">
        <f t="shared" si="408"/>
        <v>#REF!</v>
      </c>
      <c r="K2219" s="35" t="e">
        <f t="shared" si="409"/>
        <v>#VALUE!</v>
      </c>
      <c r="L2219" s="35" t="e">
        <f t="shared" si="410"/>
        <v>#REF!</v>
      </c>
      <c r="M2219" s="35" t="e">
        <f t="shared" si="417"/>
        <v>#REF!</v>
      </c>
      <c r="N2219" s="35" t="e">
        <f t="shared" si="418"/>
        <v>#REF!</v>
      </c>
      <c r="O2219" s="36" t="e">
        <f t="shared" si="419"/>
        <v>#REF!</v>
      </c>
      <c r="Q2219" s="37">
        <f t="shared" si="411"/>
        <v>0</v>
      </c>
      <c r="R2219" s="38" t="e">
        <f t="shared" si="412"/>
        <v>#REF!</v>
      </c>
      <c r="S2219" s="39" t="e">
        <f t="shared" si="413"/>
        <v>#REF!</v>
      </c>
    </row>
    <row r="2220" spans="1:19" x14ac:dyDescent="0.25">
      <c r="A2220" s="2"/>
      <c r="C2220">
        <f t="shared" si="414"/>
        <v>0</v>
      </c>
      <c r="D2220" s="32" t="e">
        <f t="shared" si="415"/>
        <v>#N/A</v>
      </c>
      <c r="E2220" s="32" t="e">
        <f>Basic!#REF!</f>
        <v>#REF!</v>
      </c>
      <c r="F2220" s="40"/>
      <c r="G2220" s="80">
        <f>IFERROR(VLOOKUP(A2220,HistData!Y:Z,2,FALSE)/100,G2219)</f>
        <v>0.19510000000000002</v>
      </c>
      <c r="H2220" s="80" t="str">
        <f>_xll.BDH($B$1,"IVOL_MONEYNESS",A2220,A2220,"IVOL_MATURITY=MATURITY_1STM","IVOL_MONEYNESS_LEVEL=MONEY_LVL_100_","DTS=H","FACTOR=.01","DAYS=W")</f>
        <v>#N/A Start Date</v>
      </c>
      <c r="I2220" s="81" t="str">
        <f t="shared" si="416"/>
        <v>#N/A Start Date</v>
      </c>
      <c r="J2220" s="34" t="e">
        <f t="shared" si="408"/>
        <v>#REF!</v>
      </c>
      <c r="K2220" s="35" t="e">
        <f t="shared" si="409"/>
        <v>#VALUE!</v>
      </c>
      <c r="L2220" s="35" t="e">
        <f t="shared" si="410"/>
        <v>#REF!</v>
      </c>
      <c r="M2220" s="35" t="e">
        <f t="shared" si="417"/>
        <v>#REF!</v>
      </c>
      <c r="N2220" s="35" t="e">
        <f t="shared" si="418"/>
        <v>#REF!</v>
      </c>
      <c r="O2220" s="36" t="e">
        <f t="shared" si="419"/>
        <v>#REF!</v>
      </c>
      <c r="Q2220" s="37">
        <f t="shared" si="411"/>
        <v>0</v>
      </c>
      <c r="R2220" s="38" t="e">
        <f t="shared" si="412"/>
        <v>#REF!</v>
      </c>
      <c r="S2220" s="39" t="e">
        <f t="shared" si="413"/>
        <v>#REF!</v>
      </c>
    </row>
    <row r="2221" spans="1:19" x14ac:dyDescent="0.25">
      <c r="A2221" s="2"/>
      <c r="C2221">
        <f t="shared" si="414"/>
        <v>0</v>
      </c>
      <c r="D2221" s="32" t="e">
        <f t="shared" si="415"/>
        <v>#N/A</v>
      </c>
      <c r="E2221" s="32" t="e">
        <f>Basic!#REF!</f>
        <v>#REF!</v>
      </c>
      <c r="F2221" s="40"/>
      <c r="G2221" s="80">
        <f>IFERROR(VLOOKUP(A2221,HistData!Y:Z,2,FALSE)/100,G2220)</f>
        <v>0.19510000000000002</v>
      </c>
      <c r="H2221" s="80" t="str">
        <f>_xll.BDH($B$1,"IVOL_MONEYNESS",A2221,A2221,"IVOL_MATURITY=MATURITY_1STM","IVOL_MONEYNESS_LEVEL=MONEY_LVL_100_","DTS=H","FACTOR=.01","DAYS=W")</f>
        <v>#N/A Start Date</v>
      </c>
      <c r="I2221" s="81" t="str">
        <f t="shared" si="416"/>
        <v>#N/A Start Date</v>
      </c>
      <c r="J2221" s="34" t="e">
        <f t="shared" si="408"/>
        <v>#REF!</v>
      </c>
      <c r="K2221" s="35" t="e">
        <f t="shared" si="409"/>
        <v>#VALUE!</v>
      </c>
      <c r="L2221" s="35" t="e">
        <f t="shared" si="410"/>
        <v>#REF!</v>
      </c>
      <c r="M2221" s="35" t="e">
        <f t="shared" si="417"/>
        <v>#REF!</v>
      </c>
      <c r="N2221" s="35" t="e">
        <f t="shared" si="418"/>
        <v>#REF!</v>
      </c>
      <c r="O2221" s="36" t="e">
        <f t="shared" si="419"/>
        <v>#REF!</v>
      </c>
      <c r="Q2221" s="37">
        <f t="shared" si="411"/>
        <v>0</v>
      </c>
      <c r="R2221" s="38" t="e">
        <f t="shared" si="412"/>
        <v>#REF!</v>
      </c>
      <c r="S2221" s="39" t="e">
        <f t="shared" si="413"/>
        <v>#REF!</v>
      </c>
    </row>
    <row r="2222" spans="1:19" x14ac:dyDescent="0.25">
      <c r="A2222" s="2"/>
      <c r="C2222">
        <f t="shared" si="414"/>
        <v>0</v>
      </c>
      <c r="D2222" s="32" t="e">
        <f t="shared" si="415"/>
        <v>#N/A</v>
      </c>
      <c r="E2222" s="32" t="e">
        <f>Basic!#REF!</f>
        <v>#REF!</v>
      </c>
      <c r="F2222" s="40"/>
      <c r="G2222" s="80">
        <f>IFERROR(VLOOKUP(A2222,HistData!Y:Z,2,FALSE)/100,G2221)</f>
        <v>0.19510000000000002</v>
      </c>
      <c r="H2222" s="80" t="str">
        <f>_xll.BDH($B$1,"IVOL_MONEYNESS",A2222,A2222,"IVOL_MATURITY=MATURITY_1STM","IVOL_MONEYNESS_LEVEL=MONEY_LVL_100_","DTS=H","FACTOR=.01","DAYS=W")</f>
        <v>#N/A Start Date</v>
      </c>
      <c r="I2222" s="81" t="str">
        <f t="shared" si="416"/>
        <v>#N/A Start Date</v>
      </c>
      <c r="J2222" s="34" t="e">
        <f t="shared" si="408"/>
        <v>#REF!</v>
      </c>
      <c r="K2222" s="35" t="e">
        <f t="shared" si="409"/>
        <v>#VALUE!</v>
      </c>
      <c r="L2222" s="35" t="e">
        <f t="shared" si="410"/>
        <v>#REF!</v>
      </c>
      <c r="M2222" s="35" t="e">
        <f t="shared" si="417"/>
        <v>#REF!</v>
      </c>
      <c r="N2222" s="35" t="e">
        <f t="shared" si="418"/>
        <v>#REF!</v>
      </c>
      <c r="O2222" s="36" t="e">
        <f t="shared" si="419"/>
        <v>#REF!</v>
      </c>
      <c r="Q2222" s="37">
        <f t="shared" si="411"/>
        <v>0</v>
      </c>
      <c r="R2222" s="38" t="e">
        <f t="shared" si="412"/>
        <v>#REF!</v>
      </c>
      <c r="S2222" s="39" t="e">
        <f t="shared" si="413"/>
        <v>#REF!</v>
      </c>
    </row>
    <row r="2223" spans="1:19" x14ac:dyDescent="0.25">
      <c r="A2223" s="2"/>
      <c r="C2223">
        <f t="shared" si="414"/>
        <v>0</v>
      </c>
      <c r="D2223" s="32" t="e">
        <f t="shared" si="415"/>
        <v>#N/A</v>
      </c>
      <c r="E2223" s="32" t="e">
        <f>Basic!#REF!</f>
        <v>#REF!</v>
      </c>
      <c r="F2223" s="40"/>
      <c r="G2223" s="80">
        <f>IFERROR(VLOOKUP(A2223,HistData!Y:Z,2,FALSE)/100,G2222)</f>
        <v>0.19510000000000002</v>
      </c>
      <c r="H2223" s="80" t="str">
        <f>_xll.BDH($B$1,"IVOL_MONEYNESS",A2223,A2223,"IVOL_MATURITY=MATURITY_1STM","IVOL_MONEYNESS_LEVEL=MONEY_LVL_100_","DTS=H","FACTOR=.01","DAYS=W")</f>
        <v>#N/A Start Date</v>
      </c>
      <c r="I2223" s="81" t="str">
        <f t="shared" si="416"/>
        <v>#N/A Start Date</v>
      </c>
      <c r="J2223" s="34" t="e">
        <f t="shared" si="408"/>
        <v>#REF!</v>
      </c>
      <c r="K2223" s="35" t="e">
        <f t="shared" si="409"/>
        <v>#VALUE!</v>
      </c>
      <c r="L2223" s="35" t="e">
        <f t="shared" si="410"/>
        <v>#REF!</v>
      </c>
      <c r="M2223" s="35" t="e">
        <f t="shared" si="417"/>
        <v>#REF!</v>
      </c>
      <c r="N2223" s="35" t="e">
        <f t="shared" si="418"/>
        <v>#REF!</v>
      </c>
      <c r="O2223" s="36" t="e">
        <f t="shared" si="419"/>
        <v>#REF!</v>
      </c>
      <c r="Q2223" s="37">
        <f t="shared" si="411"/>
        <v>0</v>
      </c>
      <c r="R2223" s="38" t="e">
        <f t="shared" si="412"/>
        <v>#REF!</v>
      </c>
      <c r="S2223" s="39" t="e">
        <f t="shared" si="413"/>
        <v>#REF!</v>
      </c>
    </row>
    <row r="2224" spans="1:19" x14ac:dyDescent="0.25">
      <c r="A2224" s="2"/>
      <c r="C2224">
        <f t="shared" si="414"/>
        <v>0</v>
      </c>
      <c r="D2224" s="32" t="e">
        <f t="shared" si="415"/>
        <v>#N/A</v>
      </c>
      <c r="E2224" s="32" t="e">
        <f>Basic!#REF!</f>
        <v>#REF!</v>
      </c>
      <c r="F2224" s="40"/>
      <c r="G2224" s="80">
        <f>IFERROR(VLOOKUP(A2224,HistData!Y:Z,2,FALSE)/100,G2223)</f>
        <v>0.19510000000000002</v>
      </c>
      <c r="H2224" s="80" t="str">
        <f>_xll.BDH($B$1,"IVOL_MONEYNESS",A2224,A2224,"IVOL_MATURITY=MATURITY_1STM","IVOL_MONEYNESS_LEVEL=MONEY_LVL_100_","DTS=H","FACTOR=.01","DAYS=W")</f>
        <v>#N/A Start Date</v>
      </c>
      <c r="I2224" s="81" t="str">
        <f t="shared" si="416"/>
        <v>#N/A Start Date</v>
      </c>
      <c r="J2224" s="34" t="e">
        <f t="shared" si="408"/>
        <v>#REF!</v>
      </c>
      <c r="K2224" s="35" t="e">
        <f t="shared" si="409"/>
        <v>#VALUE!</v>
      </c>
      <c r="L2224" s="35" t="e">
        <f t="shared" si="410"/>
        <v>#REF!</v>
      </c>
      <c r="M2224" s="35" t="e">
        <f t="shared" si="417"/>
        <v>#REF!</v>
      </c>
      <c r="N2224" s="35" t="e">
        <f t="shared" si="418"/>
        <v>#REF!</v>
      </c>
      <c r="O2224" s="36" t="e">
        <f t="shared" si="419"/>
        <v>#REF!</v>
      </c>
      <c r="Q2224" s="37">
        <f t="shared" si="411"/>
        <v>0</v>
      </c>
      <c r="R2224" s="38" t="e">
        <f t="shared" si="412"/>
        <v>#REF!</v>
      </c>
      <c r="S2224" s="39" t="e">
        <f t="shared" si="413"/>
        <v>#REF!</v>
      </c>
    </row>
    <row r="2225" spans="1:19" x14ac:dyDescent="0.25">
      <c r="A2225" s="2"/>
      <c r="C2225">
        <f t="shared" si="414"/>
        <v>0</v>
      </c>
      <c r="D2225" s="32" t="e">
        <f t="shared" si="415"/>
        <v>#N/A</v>
      </c>
      <c r="E2225" s="32" t="e">
        <f>Basic!#REF!</f>
        <v>#REF!</v>
      </c>
      <c r="F2225" s="40"/>
      <c r="G2225" s="80">
        <f>IFERROR(VLOOKUP(A2225,HistData!Y:Z,2,FALSE)/100,G2224)</f>
        <v>0.19510000000000002</v>
      </c>
      <c r="H2225" s="80" t="str">
        <f>_xll.BDH($B$1,"IVOL_MONEYNESS",A2225,A2225,"IVOL_MATURITY=MATURITY_1STM","IVOL_MONEYNESS_LEVEL=MONEY_LVL_100_","DTS=H","FACTOR=.01","DAYS=W")</f>
        <v>#N/A Start Date</v>
      </c>
      <c r="I2225" s="81" t="str">
        <f t="shared" si="416"/>
        <v>#N/A Start Date</v>
      </c>
      <c r="J2225" s="34" t="e">
        <f t="shared" si="408"/>
        <v>#REF!</v>
      </c>
      <c r="K2225" s="35" t="e">
        <f t="shared" si="409"/>
        <v>#VALUE!</v>
      </c>
      <c r="L2225" s="35" t="e">
        <f t="shared" si="410"/>
        <v>#REF!</v>
      </c>
      <c r="M2225" s="35" t="e">
        <f t="shared" si="417"/>
        <v>#REF!</v>
      </c>
      <c r="N2225" s="35" t="e">
        <f t="shared" si="418"/>
        <v>#REF!</v>
      </c>
      <c r="O2225" s="36" t="e">
        <f t="shared" si="419"/>
        <v>#REF!</v>
      </c>
      <c r="Q2225" s="37">
        <f t="shared" si="411"/>
        <v>0</v>
      </c>
      <c r="R2225" s="38" t="e">
        <f t="shared" si="412"/>
        <v>#REF!</v>
      </c>
      <c r="S2225" s="39" t="e">
        <f t="shared" si="413"/>
        <v>#REF!</v>
      </c>
    </row>
    <row r="2226" spans="1:19" x14ac:dyDescent="0.25">
      <c r="A2226" s="2"/>
      <c r="C2226">
        <f t="shared" si="414"/>
        <v>0</v>
      </c>
      <c r="D2226" s="32" t="e">
        <f t="shared" si="415"/>
        <v>#N/A</v>
      </c>
      <c r="E2226" s="32" t="e">
        <f>Basic!#REF!</f>
        <v>#REF!</v>
      </c>
      <c r="F2226" s="40"/>
      <c r="G2226" s="80">
        <f>IFERROR(VLOOKUP(A2226,HistData!Y:Z,2,FALSE)/100,G2225)</f>
        <v>0.19510000000000002</v>
      </c>
      <c r="H2226" s="80" t="str">
        <f>_xll.BDH($B$1,"IVOL_MONEYNESS",A2226,A2226,"IVOL_MATURITY=MATURITY_1STM","IVOL_MONEYNESS_LEVEL=MONEY_LVL_100_","DTS=H","FACTOR=.01","DAYS=W")</f>
        <v>#N/A Start Date</v>
      </c>
      <c r="I2226" s="81" t="str">
        <f t="shared" si="416"/>
        <v>#N/A Start Date</v>
      </c>
      <c r="J2226" s="34" t="e">
        <f t="shared" si="408"/>
        <v>#REF!</v>
      </c>
      <c r="K2226" s="35" t="e">
        <f t="shared" si="409"/>
        <v>#VALUE!</v>
      </c>
      <c r="L2226" s="35" t="e">
        <f t="shared" si="410"/>
        <v>#REF!</v>
      </c>
      <c r="M2226" s="35" t="e">
        <f t="shared" si="417"/>
        <v>#REF!</v>
      </c>
      <c r="N2226" s="35" t="e">
        <f t="shared" si="418"/>
        <v>#REF!</v>
      </c>
      <c r="O2226" s="36" t="e">
        <f t="shared" si="419"/>
        <v>#REF!</v>
      </c>
      <c r="Q2226" s="37">
        <f t="shared" si="411"/>
        <v>0</v>
      </c>
      <c r="R2226" s="38" t="e">
        <f t="shared" si="412"/>
        <v>#REF!</v>
      </c>
      <c r="S2226" s="39" t="e">
        <f t="shared" si="413"/>
        <v>#REF!</v>
      </c>
    </row>
    <row r="2227" spans="1:19" x14ac:dyDescent="0.25">
      <c r="A2227" s="2"/>
      <c r="C2227">
        <f t="shared" si="414"/>
        <v>0</v>
      </c>
      <c r="D2227" s="32" t="e">
        <f t="shared" si="415"/>
        <v>#N/A</v>
      </c>
      <c r="E2227" s="32" t="e">
        <f>Basic!#REF!</f>
        <v>#REF!</v>
      </c>
      <c r="F2227" s="40"/>
      <c r="G2227" s="80">
        <f>IFERROR(VLOOKUP(A2227,HistData!Y:Z,2,FALSE)/100,G2226)</f>
        <v>0.19510000000000002</v>
      </c>
      <c r="H2227" s="80" t="str">
        <f>_xll.BDH($B$1,"IVOL_MONEYNESS",A2227,A2227,"IVOL_MATURITY=MATURITY_1STM","IVOL_MONEYNESS_LEVEL=MONEY_LVL_100_","DTS=H","FACTOR=.01","DAYS=W")</f>
        <v>#N/A Start Date</v>
      </c>
      <c r="I2227" s="81" t="str">
        <f t="shared" si="416"/>
        <v>#N/A Start Date</v>
      </c>
      <c r="J2227" s="34" t="e">
        <f t="shared" si="408"/>
        <v>#REF!</v>
      </c>
      <c r="K2227" s="35" t="e">
        <f t="shared" si="409"/>
        <v>#VALUE!</v>
      </c>
      <c r="L2227" s="35" t="e">
        <f t="shared" si="410"/>
        <v>#REF!</v>
      </c>
      <c r="M2227" s="35" t="e">
        <f t="shared" si="417"/>
        <v>#REF!</v>
      </c>
      <c r="N2227" s="35" t="e">
        <f t="shared" si="418"/>
        <v>#REF!</v>
      </c>
      <c r="O2227" s="36" t="e">
        <f t="shared" si="419"/>
        <v>#REF!</v>
      </c>
      <c r="Q2227" s="37">
        <f t="shared" si="411"/>
        <v>0</v>
      </c>
      <c r="R2227" s="38" t="e">
        <f t="shared" si="412"/>
        <v>#REF!</v>
      </c>
      <c r="S2227" s="39" t="e">
        <f t="shared" si="413"/>
        <v>#REF!</v>
      </c>
    </row>
    <row r="2228" spans="1:19" x14ac:dyDescent="0.25">
      <c r="A2228" s="2"/>
      <c r="C2228">
        <f t="shared" si="414"/>
        <v>0</v>
      </c>
      <c r="D2228" s="32" t="e">
        <f t="shared" si="415"/>
        <v>#N/A</v>
      </c>
      <c r="E2228" s="32" t="e">
        <f>Basic!#REF!</f>
        <v>#REF!</v>
      </c>
      <c r="F2228" s="40"/>
      <c r="G2228" s="80">
        <f>IFERROR(VLOOKUP(A2228,HistData!Y:Z,2,FALSE)/100,G2227)</f>
        <v>0.19510000000000002</v>
      </c>
      <c r="H2228" s="80" t="str">
        <f>_xll.BDH($B$1,"IVOL_MONEYNESS",A2228,A2228,"IVOL_MATURITY=MATURITY_1STM","IVOL_MONEYNESS_LEVEL=MONEY_LVL_100_","DTS=H","FACTOR=.01","DAYS=W")</f>
        <v>#N/A Start Date</v>
      </c>
      <c r="I2228" s="81" t="str">
        <f t="shared" si="416"/>
        <v>#N/A Start Date</v>
      </c>
      <c r="J2228" s="34" t="e">
        <f t="shared" si="408"/>
        <v>#REF!</v>
      </c>
      <c r="K2228" s="35" t="e">
        <f t="shared" si="409"/>
        <v>#VALUE!</v>
      </c>
      <c r="L2228" s="35" t="e">
        <f t="shared" si="410"/>
        <v>#REF!</v>
      </c>
      <c r="M2228" s="35" t="e">
        <f t="shared" si="417"/>
        <v>#REF!</v>
      </c>
      <c r="N2228" s="35" t="e">
        <f t="shared" si="418"/>
        <v>#REF!</v>
      </c>
      <c r="O2228" s="36" t="e">
        <f t="shared" si="419"/>
        <v>#REF!</v>
      </c>
      <c r="Q2228" s="37">
        <f t="shared" si="411"/>
        <v>0</v>
      </c>
      <c r="R2228" s="38" t="e">
        <f t="shared" si="412"/>
        <v>#REF!</v>
      </c>
      <c r="S2228" s="39" t="e">
        <f t="shared" si="413"/>
        <v>#REF!</v>
      </c>
    </row>
    <row r="2229" spans="1:19" x14ac:dyDescent="0.25">
      <c r="A2229" s="2"/>
      <c r="C2229">
        <f t="shared" si="414"/>
        <v>0</v>
      </c>
      <c r="D2229" s="32" t="e">
        <f t="shared" si="415"/>
        <v>#N/A</v>
      </c>
      <c r="E2229" s="32" t="e">
        <f>Basic!#REF!</f>
        <v>#REF!</v>
      </c>
      <c r="F2229" s="40"/>
      <c r="G2229" s="80">
        <f>IFERROR(VLOOKUP(A2229,HistData!Y:Z,2,FALSE)/100,G2228)</f>
        <v>0.19510000000000002</v>
      </c>
      <c r="H2229" s="80" t="str">
        <f>_xll.BDH($B$1,"IVOL_MONEYNESS",A2229,A2229,"IVOL_MATURITY=MATURITY_1STM","IVOL_MONEYNESS_LEVEL=MONEY_LVL_100_","DTS=H","FACTOR=.01","DAYS=W")</f>
        <v>#N/A Start Date</v>
      </c>
      <c r="I2229" s="81" t="str">
        <f t="shared" si="416"/>
        <v>#N/A Start Date</v>
      </c>
      <c r="J2229" s="34" t="e">
        <f t="shared" si="408"/>
        <v>#REF!</v>
      </c>
      <c r="K2229" s="35" t="e">
        <f t="shared" si="409"/>
        <v>#VALUE!</v>
      </c>
      <c r="L2229" s="35" t="e">
        <f t="shared" si="410"/>
        <v>#REF!</v>
      </c>
      <c r="M2229" s="35" t="e">
        <f t="shared" si="417"/>
        <v>#REF!</v>
      </c>
      <c r="N2229" s="35" t="e">
        <f t="shared" si="418"/>
        <v>#REF!</v>
      </c>
      <c r="O2229" s="36" t="e">
        <f t="shared" si="419"/>
        <v>#REF!</v>
      </c>
      <c r="Q2229" s="37">
        <f t="shared" si="411"/>
        <v>0</v>
      </c>
      <c r="R2229" s="38" t="e">
        <f t="shared" si="412"/>
        <v>#REF!</v>
      </c>
      <c r="S2229" s="39" t="e">
        <f t="shared" si="413"/>
        <v>#REF!</v>
      </c>
    </row>
    <row r="2230" spans="1:19" x14ac:dyDescent="0.25">
      <c r="A2230" s="2"/>
      <c r="C2230">
        <f t="shared" si="414"/>
        <v>0</v>
      </c>
      <c r="D2230" s="32" t="e">
        <f t="shared" si="415"/>
        <v>#N/A</v>
      </c>
      <c r="E2230" s="32" t="e">
        <f>Basic!#REF!</f>
        <v>#REF!</v>
      </c>
      <c r="F2230" s="40"/>
      <c r="G2230" s="80">
        <f>IFERROR(VLOOKUP(A2230,HistData!Y:Z,2,FALSE)/100,G2229)</f>
        <v>0.19510000000000002</v>
      </c>
      <c r="H2230" s="80" t="str">
        <f>_xll.BDH($B$1,"IVOL_MONEYNESS",A2230,A2230,"IVOL_MATURITY=MATURITY_1STM","IVOL_MONEYNESS_LEVEL=MONEY_LVL_100_","DTS=H","FACTOR=.01","DAYS=W")</f>
        <v>#N/A Start Date</v>
      </c>
      <c r="I2230" s="81" t="str">
        <f t="shared" si="416"/>
        <v>#N/A Start Date</v>
      </c>
      <c r="J2230" s="34" t="e">
        <f t="shared" si="408"/>
        <v>#REF!</v>
      </c>
      <c r="K2230" s="35" t="e">
        <f t="shared" si="409"/>
        <v>#VALUE!</v>
      </c>
      <c r="L2230" s="35" t="e">
        <f t="shared" si="410"/>
        <v>#REF!</v>
      </c>
      <c r="M2230" s="35" t="e">
        <f t="shared" si="417"/>
        <v>#REF!</v>
      </c>
      <c r="N2230" s="35" t="e">
        <f t="shared" si="418"/>
        <v>#REF!</v>
      </c>
      <c r="O2230" s="36" t="e">
        <f t="shared" si="419"/>
        <v>#REF!</v>
      </c>
      <c r="Q2230" s="37">
        <f t="shared" si="411"/>
        <v>0</v>
      </c>
      <c r="R2230" s="38" t="e">
        <f t="shared" si="412"/>
        <v>#REF!</v>
      </c>
      <c r="S2230" s="39" t="e">
        <f t="shared" si="413"/>
        <v>#REF!</v>
      </c>
    </row>
    <row r="2231" spans="1:19" x14ac:dyDescent="0.25">
      <c r="A2231" s="2"/>
      <c r="C2231">
        <f t="shared" si="414"/>
        <v>0</v>
      </c>
      <c r="D2231" s="32" t="e">
        <f t="shared" si="415"/>
        <v>#N/A</v>
      </c>
      <c r="E2231" s="32" t="e">
        <f>Basic!#REF!</f>
        <v>#REF!</v>
      </c>
      <c r="F2231" s="40"/>
      <c r="G2231" s="80">
        <f>IFERROR(VLOOKUP(A2231,HistData!Y:Z,2,FALSE)/100,G2230)</f>
        <v>0.19510000000000002</v>
      </c>
      <c r="H2231" s="80" t="str">
        <f>_xll.BDH($B$1,"IVOL_MONEYNESS",A2231,A2231,"IVOL_MATURITY=MATURITY_1STM","IVOL_MONEYNESS_LEVEL=MONEY_LVL_100_","DTS=H","FACTOR=.01","DAYS=W")</f>
        <v>#N/A Start Date</v>
      </c>
      <c r="I2231" s="81" t="str">
        <f t="shared" si="416"/>
        <v>#N/A Start Date</v>
      </c>
      <c r="J2231" s="34" t="e">
        <f t="shared" si="408"/>
        <v>#REF!</v>
      </c>
      <c r="K2231" s="35" t="e">
        <f t="shared" si="409"/>
        <v>#VALUE!</v>
      </c>
      <c r="L2231" s="35" t="e">
        <f t="shared" si="410"/>
        <v>#REF!</v>
      </c>
      <c r="M2231" s="35" t="e">
        <f t="shared" si="417"/>
        <v>#REF!</v>
      </c>
      <c r="N2231" s="35" t="e">
        <f t="shared" si="418"/>
        <v>#REF!</v>
      </c>
      <c r="O2231" s="36" t="e">
        <f t="shared" si="419"/>
        <v>#REF!</v>
      </c>
      <c r="Q2231" s="37">
        <f t="shared" si="411"/>
        <v>0</v>
      </c>
      <c r="R2231" s="38" t="e">
        <f t="shared" si="412"/>
        <v>#REF!</v>
      </c>
      <c r="S2231" s="39" t="e">
        <f t="shared" si="413"/>
        <v>#REF!</v>
      </c>
    </row>
    <row r="2232" spans="1:19" x14ac:dyDescent="0.25">
      <c r="A2232" s="2"/>
      <c r="C2232">
        <f t="shared" si="414"/>
        <v>0</v>
      </c>
      <c r="D2232" s="32" t="e">
        <f t="shared" si="415"/>
        <v>#N/A</v>
      </c>
      <c r="E2232" s="32" t="e">
        <f>Basic!#REF!</f>
        <v>#REF!</v>
      </c>
      <c r="F2232" s="40"/>
      <c r="G2232" s="80">
        <f>IFERROR(VLOOKUP(A2232,HistData!Y:Z,2,FALSE)/100,G2231)</f>
        <v>0.19510000000000002</v>
      </c>
      <c r="H2232" s="80" t="str">
        <f>_xll.BDH($B$1,"IVOL_MONEYNESS",A2232,A2232,"IVOL_MATURITY=MATURITY_1STM","IVOL_MONEYNESS_LEVEL=MONEY_LVL_100_","DTS=H","FACTOR=.01","DAYS=W")</f>
        <v>#N/A Start Date</v>
      </c>
      <c r="I2232" s="81" t="str">
        <f t="shared" si="416"/>
        <v>#N/A Start Date</v>
      </c>
      <c r="J2232" s="34" t="e">
        <f t="shared" si="408"/>
        <v>#REF!</v>
      </c>
      <c r="K2232" s="35" t="e">
        <f t="shared" si="409"/>
        <v>#VALUE!</v>
      </c>
      <c r="L2232" s="35" t="e">
        <f t="shared" si="410"/>
        <v>#REF!</v>
      </c>
      <c r="M2232" s="35" t="e">
        <f t="shared" si="417"/>
        <v>#REF!</v>
      </c>
      <c r="N2232" s="35" t="e">
        <f t="shared" si="418"/>
        <v>#REF!</v>
      </c>
      <c r="O2232" s="36" t="e">
        <f t="shared" si="419"/>
        <v>#REF!</v>
      </c>
      <c r="Q2232" s="37">
        <f t="shared" si="411"/>
        <v>0</v>
      </c>
      <c r="R2232" s="38" t="e">
        <f t="shared" si="412"/>
        <v>#REF!</v>
      </c>
      <c r="S2232" s="39" t="e">
        <f t="shared" si="413"/>
        <v>#REF!</v>
      </c>
    </row>
    <row r="2233" spans="1:19" x14ac:dyDescent="0.25">
      <c r="A2233" s="2"/>
      <c r="C2233">
        <f t="shared" si="414"/>
        <v>0</v>
      </c>
      <c r="D2233" s="32" t="e">
        <f t="shared" si="415"/>
        <v>#N/A</v>
      </c>
      <c r="E2233" s="32" t="e">
        <f>Basic!#REF!</f>
        <v>#REF!</v>
      </c>
      <c r="F2233" s="40"/>
      <c r="G2233" s="80">
        <f>IFERROR(VLOOKUP(A2233,HistData!Y:Z,2,FALSE)/100,G2232)</f>
        <v>0.19510000000000002</v>
      </c>
      <c r="H2233" s="80" t="str">
        <f>_xll.BDH($B$1,"IVOL_MONEYNESS",A2233,A2233,"IVOL_MATURITY=MATURITY_1STM","IVOL_MONEYNESS_LEVEL=MONEY_LVL_100_","DTS=H","FACTOR=.01","DAYS=W")</f>
        <v>#N/A Start Date</v>
      </c>
      <c r="I2233" s="81" t="str">
        <f t="shared" si="416"/>
        <v>#N/A Start Date</v>
      </c>
      <c r="J2233" s="34" t="e">
        <f t="shared" si="408"/>
        <v>#REF!</v>
      </c>
      <c r="K2233" s="35" t="e">
        <f t="shared" si="409"/>
        <v>#VALUE!</v>
      </c>
      <c r="L2233" s="35" t="e">
        <f t="shared" si="410"/>
        <v>#REF!</v>
      </c>
      <c r="M2233" s="35" t="e">
        <f t="shared" si="417"/>
        <v>#REF!</v>
      </c>
      <c r="N2233" s="35" t="e">
        <f t="shared" si="418"/>
        <v>#REF!</v>
      </c>
      <c r="O2233" s="36" t="e">
        <f t="shared" si="419"/>
        <v>#REF!</v>
      </c>
      <c r="Q2233" s="37">
        <f t="shared" si="411"/>
        <v>0</v>
      </c>
      <c r="R2233" s="38" t="e">
        <f t="shared" si="412"/>
        <v>#REF!</v>
      </c>
      <c r="S2233" s="39" t="e">
        <f t="shared" si="413"/>
        <v>#REF!</v>
      </c>
    </row>
    <row r="2234" spans="1:19" x14ac:dyDescent="0.25">
      <c r="A2234" s="2"/>
      <c r="C2234">
        <f t="shared" si="414"/>
        <v>0</v>
      </c>
      <c r="D2234" s="32" t="e">
        <f t="shared" si="415"/>
        <v>#N/A</v>
      </c>
      <c r="E2234" s="32" t="e">
        <f>Basic!#REF!</f>
        <v>#REF!</v>
      </c>
      <c r="F2234" s="40"/>
      <c r="G2234" s="80">
        <f>IFERROR(VLOOKUP(A2234,HistData!Y:Z,2,FALSE)/100,G2233)</f>
        <v>0.19510000000000002</v>
      </c>
      <c r="H2234" s="80" t="str">
        <f>_xll.BDH($B$1,"IVOL_MONEYNESS",A2234,A2234,"IVOL_MATURITY=MATURITY_1STM","IVOL_MONEYNESS_LEVEL=MONEY_LVL_100_","DTS=H","FACTOR=.01","DAYS=W")</f>
        <v>#N/A Start Date</v>
      </c>
      <c r="I2234" s="81" t="str">
        <f t="shared" si="416"/>
        <v>#N/A Start Date</v>
      </c>
      <c r="J2234" s="34" t="e">
        <f t="shared" si="408"/>
        <v>#REF!</v>
      </c>
      <c r="K2234" s="35" t="e">
        <f t="shared" si="409"/>
        <v>#VALUE!</v>
      </c>
      <c r="L2234" s="35" t="e">
        <f t="shared" si="410"/>
        <v>#REF!</v>
      </c>
      <c r="M2234" s="35" t="e">
        <f t="shared" si="417"/>
        <v>#REF!</v>
      </c>
      <c r="N2234" s="35" t="e">
        <f t="shared" si="418"/>
        <v>#REF!</v>
      </c>
      <c r="O2234" s="36" t="e">
        <f t="shared" si="419"/>
        <v>#REF!</v>
      </c>
      <c r="Q2234" s="37">
        <f t="shared" si="411"/>
        <v>0</v>
      </c>
      <c r="R2234" s="38" t="e">
        <f t="shared" si="412"/>
        <v>#REF!</v>
      </c>
      <c r="S2234" s="39" t="e">
        <f t="shared" si="413"/>
        <v>#REF!</v>
      </c>
    </row>
    <row r="2235" spans="1:19" x14ac:dyDescent="0.25">
      <c r="A2235" s="2"/>
      <c r="C2235">
        <f t="shared" si="414"/>
        <v>0</v>
      </c>
      <c r="D2235" s="32" t="e">
        <f t="shared" si="415"/>
        <v>#N/A</v>
      </c>
      <c r="E2235" s="32" t="e">
        <f>Basic!#REF!</f>
        <v>#REF!</v>
      </c>
      <c r="F2235" s="40"/>
      <c r="G2235" s="80">
        <f>IFERROR(VLOOKUP(A2235,HistData!Y:Z,2,FALSE)/100,G2234)</f>
        <v>0.19510000000000002</v>
      </c>
      <c r="H2235" s="80" t="str">
        <f>_xll.BDH($B$1,"IVOL_MONEYNESS",A2235,A2235,"IVOL_MATURITY=MATURITY_1STM","IVOL_MONEYNESS_LEVEL=MONEY_LVL_100_","DTS=H","FACTOR=.01","DAYS=W")</f>
        <v>#N/A Start Date</v>
      </c>
      <c r="I2235" s="81" t="str">
        <f t="shared" si="416"/>
        <v>#N/A Start Date</v>
      </c>
      <c r="J2235" s="34" t="e">
        <f t="shared" si="408"/>
        <v>#REF!</v>
      </c>
      <c r="K2235" s="35" t="e">
        <f t="shared" si="409"/>
        <v>#VALUE!</v>
      </c>
      <c r="L2235" s="35" t="e">
        <f t="shared" si="410"/>
        <v>#REF!</v>
      </c>
      <c r="M2235" s="35" t="e">
        <f t="shared" si="417"/>
        <v>#REF!</v>
      </c>
      <c r="N2235" s="35" t="e">
        <f t="shared" si="418"/>
        <v>#REF!</v>
      </c>
      <c r="O2235" s="36" t="e">
        <f t="shared" si="419"/>
        <v>#REF!</v>
      </c>
      <c r="Q2235" s="37">
        <f t="shared" si="411"/>
        <v>0</v>
      </c>
      <c r="R2235" s="38" t="e">
        <f t="shared" si="412"/>
        <v>#REF!</v>
      </c>
      <c r="S2235" s="39" t="e">
        <f t="shared" si="413"/>
        <v>#REF!</v>
      </c>
    </row>
    <row r="2236" spans="1:19" x14ac:dyDescent="0.25">
      <c r="A2236" s="2"/>
      <c r="C2236">
        <f t="shared" si="414"/>
        <v>0</v>
      </c>
      <c r="D2236" s="32" t="e">
        <f t="shared" si="415"/>
        <v>#N/A</v>
      </c>
      <c r="E2236" s="32" t="e">
        <f>Basic!#REF!</f>
        <v>#REF!</v>
      </c>
      <c r="F2236" s="40"/>
      <c r="G2236" s="80">
        <f>IFERROR(VLOOKUP(A2236,HistData!Y:Z,2,FALSE)/100,G2235)</f>
        <v>0.19510000000000002</v>
      </c>
      <c r="H2236" s="80" t="str">
        <f>_xll.BDH($B$1,"IVOL_MONEYNESS",A2236,A2236,"IVOL_MATURITY=MATURITY_1STM","IVOL_MONEYNESS_LEVEL=MONEY_LVL_100_","DTS=H","FACTOR=.01","DAYS=W")</f>
        <v>#N/A Start Date</v>
      </c>
      <c r="I2236" s="81" t="str">
        <f t="shared" si="416"/>
        <v>#N/A Start Date</v>
      </c>
      <c r="J2236" s="34" t="e">
        <f t="shared" si="408"/>
        <v>#REF!</v>
      </c>
      <c r="K2236" s="35" t="e">
        <f t="shared" si="409"/>
        <v>#VALUE!</v>
      </c>
      <c r="L2236" s="35" t="e">
        <f t="shared" si="410"/>
        <v>#REF!</v>
      </c>
      <c r="M2236" s="35" t="e">
        <f t="shared" si="417"/>
        <v>#REF!</v>
      </c>
      <c r="N2236" s="35" t="e">
        <f t="shared" si="418"/>
        <v>#REF!</v>
      </c>
      <c r="O2236" s="36" t="e">
        <f t="shared" si="419"/>
        <v>#REF!</v>
      </c>
      <c r="Q2236" s="37">
        <f t="shared" si="411"/>
        <v>0</v>
      </c>
      <c r="R2236" s="38" t="e">
        <f t="shared" si="412"/>
        <v>#REF!</v>
      </c>
      <c r="S2236" s="39" t="e">
        <f t="shared" si="413"/>
        <v>#REF!</v>
      </c>
    </row>
    <row r="2237" spans="1:19" x14ac:dyDescent="0.25">
      <c r="A2237" s="2"/>
      <c r="C2237">
        <f t="shared" si="414"/>
        <v>0</v>
      </c>
      <c r="D2237" s="32" t="e">
        <f t="shared" si="415"/>
        <v>#N/A</v>
      </c>
      <c r="E2237" s="32" t="e">
        <f>Basic!#REF!</f>
        <v>#REF!</v>
      </c>
      <c r="F2237" s="40"/>
      <c r="G2237" s="80">
        <f>IFERROR(VLOOKUP(A2237,HistData!Y:Z,2,FALSE)/100,G2236)</f>
        <v>0.19510000000000002</v>
      </c>
      <c r="H2237" s="80" t="str">
        <f>_xll.BDH($B$1,"IVOL_MONEYNESS",A2237,A2237,"IVOL_MATURITY=MATURITY_1STM","IVOL_MONEYNESS_LEVEL=MONEY_LVL_100_","DTS=H","FACTOR=.01","DAYS=W")</f>
        <v>#N/A Start Date</v>
      </c>
      <c r="I2237" s="81" t="str">
        <f t="shared" si="416"/>
        <v>#N/A Start Date</v>
      </c>
      <c r="J2237" s="34" t="e">
        <f t="shared" si="408"/>
        <v>#REF!</v>
      </c>
      <c r="K2237" s="35" t="e">
        <f t="shared" si="409"/>
        <v>#VALUE!</v>
      </c>
      <c r="L2237" s="35" t="e">
        <f t="shared" si="410"/>
        <v>#REF!</v>
      </c>
      <c r="M2237" s="35" t="e">
        <f t="shared" si="417"/>
        <v>#REF!</v>
      </c>
      <c r="N2237" s="35" t="e">
        <f t="shared" si="418"/>
        <v>#REF!</v>
      </c>
      <c r="O2237" s="36" t="e">
        <f t="shared" si="419"/>
        <v>#REF!</v>
      </c>
      <c r="Q2237" s="37">
        <f t="shared" si="411"/>
        <v>0</v>
      </c>
      <c r="R2237" s="38" t="e">
        <f t="shared" si="412"/>
        <v>#REF!</v>
      </c>
      <c r="S2237" s="39" t="e">
        <f t="shared" si="413"/>
        <v>#REF!</v>
      </c>
    </row>
    <row r="2238" spans="1:19" x14ac:dyDescent="0.25">
      <c r="A2238" s="2"/>
      <c r="C2238">
        <f t="shared" si="414"/>
        <v>0</v>
      </c>
      <c r="D2238" s="32" t="e">
        <f t="shared" si="415"/>
        <v>#N/A</v>
      </c>
      <c r="E2238" s="32" t="e">
        <f>Basic!#REF!</f>
        <v>#REF!</v>
      </c>
      <c r="F2238" s="40"/>
      <c r="G2238" s="80">
        <f>IFERROR(VLOOKUP(A2238,HistData!Y:Z,2,FALSE)/100,G2237)</f>
        <v>0.19510000000000002</v>
      </c>
      <c r="H2238" s="80" t="str">
        <f>_xll.BDH($B$1,"IVOL_MONEYNESS",A2238,A2238,"IVOL_MATURITY=MATURITY_1STM","IVOL_MONEYNESS_LEVEL=MONEY_LVL_100_","DTS=H","FACTOR=.01","DAYS=W")</f>
        <v>#N/A Start Date</v>
      </c>
      <c r="I2238" s="81" t="str">
        <f t="shared" si="416"/>
        <v>#N/A Start Date</v>
      </c>
      <c r="J2238" s="34" t="e">
        <f t="shared" si="408"/>
        <v>#REF!</v>
      </c>
      <c r="K2238" s="35" t="e">
        <f t="shared" si="409"/>
        <v>#VALUE!</v>
      </c>
      <c r="L2238" s="35" t="e">
        <f t="shared" si="410"/>
        <v>#REF!</v>
      </c>
      <c r="M2238" s="35" t="e">
        <f t="shared" si="417"/>
        <v>#REF!</v>
      </c>
      <c r="N2238" s="35" t="e">
        <f t="shared" si="418"/>
        <v>#REF!</v>
      </c>
      <c r="O2238" s="36" t="e">
        <f t="shared" si="419"/>
        <v>#REF!</v>
      </c>
      <c r="Q2238" s="37">
        <f t="shared" si="411"/>
        <v>0</v>
      </c>
      <c r="R2238" s="38" t="e">
        <f t="shared" si="412"/>
        <v>#REF!</v>
      </c>
      <c r="S2238" s="39" t="e">
        <f t="shared" si="413"/>
        <v>#REF!</v>
      </c>
    </row>
    <row r="2239" spans="1:19" x14ac:dyDescent="0.25">
      <c r="A2239" s="2"/>
      <c r="C2239">
        <f t="shared" si="414"/>
        <v>0</v>
      </c>
      <c r="D2239" s="32" t="e">
        <f t="shared" si="415"/>
        <v>#N/A</v>
      </c>
      <c r="E2239" s="32" t="e">
        <f>Basic!#REF!</f>
        <v>#REF!</v>
      </c>
      <c r="F2239" s="40"/>
      <c r="G2239" s="80">
        <f>IFERROR(VLOOKUP(A2239,HistData!Y:Z,2,FALSE)/100,G2238)</f>
        <v>0.19510000000000002</v>
      </c>
      <c r="H2239" s="80" t="str">
        <f>_xll.BDH($B$1,"IVOL_MONEYNESS",A2239,A2239,"IVOL_MATURITY=MATURITY_1STM","IVOL_MONEYNESS_LEVEL=MONEY_LVL_100_","DTS=H","FACTOR=.01","DAYS=W")</f>
        <v>#N/A Start Date</v>
      </c>
      <c r="I2239" s="81" t="str">
        <f t="shared" si="416"/>
        <v>#N/A Start Date</v>
      </c>
      <c r="J2239" s="34" t="e">
        <f t="shared" si="408"/>
        <v>#REF!</v>
      </c>
      <c r="K2239" s="35" t="e">
        <f t="shared" si="409"/>
        <v>#VALUE!</v>
      </c>
      <c r="L2239" s="35" t="e">
        <f t="shared" si="410"/>
        <v>#REF!</v>
      </c>
      <c r="M2239" s="35" t="e">
        <f t="shared" si="417"/>
        <v>#REF!</v>
      </c>
      <c r="N2239" s="35" t="e">
        <f t="shared" si="418"/>
        <v>#REF!</v>
      </c>
      <c r="O2239" s="36" t="e">
        <f t="shared" si="419"/>
        <v>#REF!</v>
      </c>
      <c r="Q2239" s="37">
        <f t="shared" si="411"/>
        <v>0</v>
      </c>
      <c r="R2239" s="38" t="e">
        <f t="shared" si="412"/>
        <v>#REF!</v>
      </c>
      <c r="S2239" s="39" t="e">
        <f t="shared" si="413"/>
        <v>#REF!</v>
      </c>
    </row>
    <row r="2240" spans="1:19" x14ac:dyDescent="0.25">
      <c r="A2240" s="2"/>
      <c r="C2240">
        <f t="shared" si="414"/>
        <v>0</v>
      </c>
      <c r="D2240" s="32" t="e">
        <f t="shared" si="415"/>
        <v>#N/A</v>
      </c>
      <c r="E2240" s="32" t="e">
        <f>Basic!#REF!</f>
        <v>#REF!</v>
      </c>
      <c r="F2240" s="40"/>
      <c r="G2240" s="80">
        <f>IFERROR(VLOOKUP(A2240,HistData!Y:Z,2,FALSE)/100,G2239)</f>
        <v>0.19510000000000002</v>
      </c>
      <c r="H2240" s="80" t="str">
        <f>_xll.BDH($B$1,"IVOL_MONEYNESS",A2240,A2240,"IVOL_MATURITY=MATURITY_1STM","IVOL_MONEYNESS_LEVEL=MONEY_LVL_100_","DTS=H","FACTOR=.01","DAYS=W")</f>
        <v>#N/A Start Date</v>
      </c>
      <c r="I2240" s="81" t="str">
        <f t="shared" si="416"/>
        <v>#N/A Start Date</v>
      </c>
      <c r="J2240" s="34" t="e">
        <f t="shared" si="408"/>
        <v>#REF!</v>
      </c>
      <c r="K2240" s="35" t="e">
        <f t="shared" si="409"/>
        <v>#VALUE!</v>
      </c>
      <c r="L2240" s="35" t="e">
        <f t="shared" si="410"/>
        <v>#REF!</v>
      </c>
      <c r="M2240" s="35" t="e">
        <f t="shared" si="417"/>
        <v>#REF!</v>
      </c>
      <c r="N2240" s="35" t="e">
        <f t="shared" si="418"/>
        <v>#REF!</v>
      </c>
      <c r="O2240" s="36" t="e">
        <f t="shared" si="419"/>
        <v>#REF!</v>
      </c>
      <c r="Q2240" s="37">
        <f t="shared" si="411"/>
        <v>0</v>
      </c>
      <c r="R2240" s="38" t="e">
        <f t="shared" si="412"/>
        <v>#REF!</v>
      </c>
      <c r="S2240" s="39" t="e">
        <f t="shared" si="413"/>
        <v>#REF!</v>
      </c>
    </row>
    <row r="2241" spans="1:19" x14ac:dyDescent="0.25">
      <c r="A2241" s="2"/>
      <c r="C2241">
        <f t="shared" si="414"/>
        <v>0</v>
      </c>
      <c r="D2241" s="32" t="e">
        <f t="shared" si="415"/>
        <v>#N/A</v>
      </c>
      <c r="E2241" s="32" t="e">
        <f>Basic!#REF!</f>
        <v>#REF!</v>
      </c>
      <c r="F2241" s="40"/>
      <c r="G2241" s="80">
        <f>IFERROR(VLOOKUP(A2241,HistData!Y:Z,2,FALSE)/100,G2240)</f>
        <v>0.19510000000000002</v>
      </c>
      <c r="H2241" s="80" t="str">
        <f>_xll.BDH($B$1,"IVOL_MONEYNESS",A2241,A2241,"IVOL_MATURITY=MATURITY_1STM","IVOL_MONEYNESS_LEVEL=MONEY_LVL_100_","DTS=H","FACTOR=.01","DAYS=W")</f>
        <v>#N/A Start Date</v>
      </c>
      <c r="I2241" s="81" t="str">
        <f t="shared" si="416"/>
        <v>#N/A Start Date</v>
      </c>
      <c r="J2241" s="34" t="e">
        <f t="shared" si="408"/>
        <v>#REF!</v>
      </c>
      <c r="K2241" s="35" t="e">
        <f t="shared" si="409"/>
        <v>#VALUE!</v>
      </c>
      <c r="L2241" s="35" t="e">
        <f t="shared" si="410"/>
        <v>#REF!</v>
      </c>
      <c r="M2241" s="35" t="e">
        <f t="shared" si="417"/>
        <v>#REF!</v>
      </c>
      <c r="N2241" s="35" t="e">
        <f t="shared" si="418"/>
        <v>#REF!</v>
      </c>
      <c r="O2241" s="36" t="e">
        <f t="shared" si="419"/>
        <v>#REF!</v>
      </c>
      <c r="Q2241" s="37">
        <f t="shared" si="411"/>
        <v>0</v>
      </c>
      <c r="R2241" s="38" t="e">
        <f t="shared" si="412"/>
        <v>#REF!</v>
      </c>
      <c r="S2241" s="39" t="e">
        <f t="shared" si="413"/>
        <v>#REF!</v>
      </c>
    </row>
    <row r="2242" spans="1:19" x14ac:dyDescent="0.25">
      <c r="A2242" s="2"/>
      <c r="C2242">
        <f t="shared" si="414"/>
        <v>0</v>
      </c>
      <c r="D2242" s="32" t="e">
        <f t="shared" si="415"/>
        <v>#N/A</v>
      </c>
      <c r="E2242" s="32" t="e">
        <f>Basic!#REF!</f>
        <v>#REF!</v>
      </c>
      <c r="F2242" s="40"/>
      <c r="G2242" s="80">
        <f>IFERROR(VLOOKUP(A2242,HistData!Y:Z,2,FALSE)/100,G2241)</f>
        <v>0.19510000000000002</v>
      </c>
      <c r="H2242" s="80" t="str">
        <f>_xll.BDH($B$1,"IVOL_MONEYNESS",A2242,A2242,"IVOL_MATURITY=MATURITY_1STM","IVOL_MONEYNESS_LEVEL=MONEY_LVL_100_","DTS=H","FACTOR=.01","DAYS=W")</f>
        <v>#N/A Start Date</v>
      </c>
      <c r="I2242" s="81" t="str">
        <f t="shared" si="416"/>
        <v>#N/A Start Date</v>
      </c>
      <c r="J2242" s="34" t="e">
        <f t="shared" si="408"/>
        <v>#REF!</v>
      </c>
      <c r="K2242" s="35" t="e">
        <f t="shared" si="409"/>
        <v>#VALUE!</v>
      </c>
      <c r="L2242" s="35" t="e">
        <f t="shared" si="410"/>
        <v>#REF!</v>
      </c>
      <c r="M2242" s="35" t="e">
        <f t="shared" si="417"/>
        <v>#REF!</v>
      </c>
      <c r="N2242" s="35" t="e">
        <f t="shared" si="418"/>
        <v>#REF!</v>
      </c>
      <c r="O2242" s="36" t="e">
        <f t="shared" si="419"/>
        <v>#REF!</v>
      </c>
      <c r="Q2242" s="37">
        <f t="shared" si="411"/>
        <v>0</v>
      </c>
      <c r="R2242" s="38" t="e">
        <f t="shared" si="412"/>
        <v>#REF!</v>
      </c>
      <c r="S2242" s="39" t="e">
        <f t="shared" si="413"/>
        <v>#REF!</v>
      </c>
    </row>
    <row r="2243" spans="1:19" x14ac:dyDescent="0.25">
      <c r="A2243" s="2"/>
      <c r="C2243">
        <f t="shared" si="414"/>
        <v>0</v>
      </c>
      <c r="D2243" s="32" t="e">
        <f t="shared" si="415"/>
        <v>#N/A</v>
      </c>
      <c r="E2243" s="32" t="e">
        <f>Basic!#REF!</f>
        <v>#REF!</v>
      </c>
      <c r="F2243" s="40"/>
      <c r="G2243" s="80">
        <f>IFERROR(VLOOKUP(A2243,HistData!Y:Z,2,FALSE)/100,G2242)</f>
        <v>0.19510000000000002</v>
      </c>
      <c r="H2243" s="80" t="str">
        <f>_xll.BDH($B$1,"IVOL_MONEYNESS",A2243,A2243,"IVOL_MATURITY=MATURITY_1STM","IVOL_MONEYNESS_LEVEL=MONEY_LVL_100_","DTS=H","FACTOR=.01","DAYS=W")</f>
        <v>#N/A Start Date</v>
      </c>
      <c r="I2243" s="81" t="str">
        <f t="shared" si="416"/>
        <v>#N/A Start Date</v>
      </c>
      <c r="J2243" s="34" t="e">
        <f t="shared" si="408"/>
        <v>#REF!</v>
      </c>
      <c r="K2243" s="35" t="e">
        <f t="shared" si="409"/>
        <v>#VALUE!</v>
      </c>
      <c r="L2243" s="35" t="e">
        <f t="shared" si="410"/>
        <v>#REF!</v>
      </c>
      <c r="M2243" s="35" t="e">
        <f t="shared" si="417"/>
        <v>#REF!</v>
      </c>
      <c r="N2243" s="35" t="e">
        <f t="shared" si="418"/>
        <v>#REF!</v>
      </c>
      <c r="O2243" s="36" t="e">
        <f t="shared" si="419"/>
        <v>#REF!</v>
      </c>
      <c r="Q2243" s="37">
        <f t="shared" si="411"/>
        <v>0</v>
      </c>
      <c r="R2243" s="38" t="e">
        <f t="shared" si="412"/>
        <v>#REF!</v>
      </c>
      <c r="S2243" s="39" t="e">
        <f t="shared" si="413"/>
        <v>#REF!</v>
      </c>
    </row>
    <row r="2244" spans="1:19" x14ac:dyDescent="0.25">
      <c r="A2244" s="2"/>
      <c r="C2244">
        <f t="shared" si="414"/>
        <v>0</v>
      </c>
      <c r="D2244" s="32" t="e">
        <f t="shared" si="415"/>
        <v>#N/A</v>
      </c>
      <c r="E2244" s="32" t="e">
        <f>Basic!#REF!</f>
        <v>#REF!</v>
      </c>
      <c r="F2244" s="40"/>
      <c r="G2244" s="80">
        <f>IFERROR(VLOOKUP(A2244,HistData!Y:Z,2,FALSE)/100,G2243)</f>
        <v>0.19510000000000002</v>
      </c>
      <c r="H2244" s="80" t="str">
        <f>_xll.BDH($B$1,"IVOL_MONEYNESS",A2244,A2244,"IVOL_MATURITY=MATURITY_1STM","IVOL_MONEYNESS_LEVEL=MONEY_LVL_100_","DTS=H","FACTOR=.01","DAYS=W")</f>
        <v>#N/A Start Date</v>
      </c>
      <c r="I2244" s="81" t="str">
        <f t="shared" si="416"/>
        <v>#N/A Start Date</v>
      </c>
      <c r="J2244" s="34" t="e">
        <f t="shared" si="408"/>
        <v>#REF!</v>
      </c>
      <c r="K2244" s="35" t="e">
        <f t="shared" si="409"/>
        <v>#VALUE!</v>
      </c>
      <c r="L2244" s="35" t="e">
        <f t="shared" si="410"/>
        <v>#REF!</v>
      </c>
      <c r="M2244" s="35" t="e">
        <f t="shared" si="417"/>
        <v>#REF!</v>
      </c>
      <c r="N2244" s="35" t="e">
        <f t="shared" si="418"/>
        <v>#REF!</v>
      </c>
      <c r="O2244" s="36" t="e">
        <f t="shared" si="419"/>
        <v>#REF!</v>
      </c>
      <c r="Q2244" s="37">
        <f t="shared" si="411"/>
        <v>0</v>
      </c>
      <c r="R2244" s="38" t="e">
        <f t="shared" si="412"/>
        <v>#REF!</v>
      </c>
      <c r="S2244" s="39" t="e">
        <f t="shared" si="413"/>
        <v>#REF!</v>
      </c>
    </row>
    <row r="2245" spans="1:19" x14ac:dyDescent="0.25">
      <c r="A2245" s="2"/>
      <c r="C2245">
        <f t="shared" si="414"/>
        <v>0</v>
      </c>
      <c r="D2245" s="32" t="e">
        <f t="shared" si="415"/>
        <v>#N/A</v>
      </c>
      <c r="E2245" s="32" t="e">
        <f>Basic!#REF!</f>
        <v>#REF!</v>
      </c>
      <c r="F2245" s="40"/>
      <c r="G2245" s="80">
        <f>IFERROR(VLOOKUP(A2245,HistData!Y:Z,2,FALSE)/100,G2244)</f>
        <v>0.19510000000000002</v>
      </c>
      <c r="H2245" s="80" t="str">
        <f>_xll.BDH($B$1,"IVOL_MONEYNESS",A2245,A2245,"IVOL_MATURITY=MATURITY_1STM","IVOL_MONEYNESS_LEVEL=MONEY_LVL_100_","DTS=H","FACTOR=.01","DAYS=W")</f>
        <v>#N/A Start Date</v>
      </c>
      <c r="I2245" s="81" t="str">
        <f t="shared" si="416"/>
        <v>#N/A Start Date</v>
      </c>
      <c r="J2245" s="34" t="e">
        <f t="shared" si="408"/>
        <v>#REF!</v>
      </c>
      <c r="K2245" s="35" t="e">
        <f t="shared" si="409"/>
        <v>#VALUE!</v>
      </c>
      <c r="L2245" s="35" t="e">
        <f t="shared" si="410"/>
        <v>#REF!</v>
      </c>
      <c r="M2245" s="35" t="e">
        <f t="shared" si="417"/>
        <v>#REF!</v>
      </c>
      <c r="N2245" s="35" t="e">
        <f t="shared" si="418"/>
        <v>#REF!</v>
      </c>
      <c r="O2245" s="36" t="e">
        <f t="shared" si="419"/>
        <v>#REF!</v>
      </c>
      <c r="Q2245" s="37">
        <f t="shared" si="411"/>
        <v>0</v>
      </c>
      <c r="R2245" s="38" t="e">
        <f t="shared" si="412"/>
        <v>#REF!</v>
      </c>
      <c r="S2245" s="39" t="e">
        <f t="shared" si="413"/>
        <v>#REF!</v>
      </c>
    </row>
    <row r="2246" spans="1:19" x14ac:dyDescent="0.25">
      <c r="A2246" s="2"/>
      <c r="C2246">
        <f t="shared" si="414"/>
        <v>0</v>
      </c>
      <c r="D2246" s="32" t="e">
        <f t="shared" si="415"/>
        <v>#N/A</v>
      </c>
      <c r="E2246" s="32" t="e">
        <f>Basic!#REF!</f>
        <v>#REF!</v>
      </c>
      <c r="F2246" s="40"/>
      <c r="G2246" s="80">
        <f>IFERROR(VLOOKUP(A2246,HistData!Y:Z,2,FALSE)/100,G2245)</f>
        <v>0.19510000000000002</v>
      </c>
      <c r="H2246" s="80" t="str">
        <f>_xll.BDH($B$1,"IVOL_MONEYNESS",A2246,A2246,"IVOL_MATURITY=MATURITY_1STM","IVOL_MONEYNESS_LEVEL=MONEY_LVL_100_","DTS=H","FACTOR=.01","DAYS=W")</f>
        <v>#N/A Start Date</v>
      </c>
      <c r="I2246" s="81" t="str">
        <f t="shared" si="416"/>
        <v>#N/A Start Date</v>
      </c>
      <c r="J2246" s="34" t="e">
        <f t="shared" ref="J2246:J2309" si="420">++E2246*EXP(-F2246*(D2246/365))</f>
        <v>#REF!</v>
      </c>
      <c r="K2246" s="35" t="e">
        <f t="shared" ref="K2246:K2309" si="421">+I2246*(D2246/365)^0.5</f>
        <v>#VALUE!</v>
      </c>
      <c r="L2246" s="35" t="e">
        <f t="shared" ref="L2246:L2309" si="422">++(LN(B2246/E2246)+(F2246+I2246*I2246/2)*(D2246/365))/(I2246*(D2246/365)^0.5)</f>
        <v>#REF!</v>
      </c>
      <c r="M2246" s="35" t="e">
        <f t="shared" si="417"/>
        <v>#REF!</v>
      </c>
      <c r="N2246" s="35" t="e">
        <f t="shared" si="418"/>
        <v>#REF!</v>
      </c>
      <c r="O2246" s="36" t="e">
        <f t="shared" si="419"/>
        <v>#REF!</v>
      </c>
      <c r="Q2246" s="37">
        <f t="shared" ref="Q2246:Q2309" si="423">A2246</f>
        <v>0</v>
      </c>
      <c r="R2246" s="38" t="e">
        <f t="shared" ref="R2246:R2309" si="424">+N2246*B2246-O2246</f>
        <v>#REF!</v>
      </c>
      <c r="S2246" s="39" t="e">
        <f t="shared" ref="S2246:S2309" si="425">+R2246+J2246-B2246</f>
        <v>#REF!</v>
      </c>
    </row>
    <row r="2247" spans="1:19" x14ac:dyDescent="0.25">
      <c r="A2247" s="2"/>
      <c r="C2247">
        <f t="shared" ref="C2247:C2310" si="426">IF(AND(DAY(A2247)&gt;=15,DAY(A2247)&lt;=21,WEEKDAY(A2247)-1=5),1,0)</f>
        <v>0</v>
      </c>
      <c r="D2247" s="32" t="e">
        <f t="shared" ref="D2247:D2310" si="427">MATCH(1,C2248:C2291,0)</f>
        <v>#N/A</v>
      </c>
      <c r="E2247" s="32" t="e">
        <f>Basic!#REF!</f>
        <v>#REF!</v>
      </c>
      <c r="F2247" s="40"/>
      <c r="G2247" s="80">
        <f>IFERROR(VLOOKUP(A2247,HistData!Y:Z,2,FALSE)/100,G2246)</f>
        <v>0.19510000000000002</v>
      </c>
      <c r="H2247" s="80" t="str">
        <f>_xll.BDH($B$1,"IVOL_MONEYNESS",A2247,A2247,"IVOL_MATURITY=MATURITY_1STM","IVOL_MONEYNESS_LEVEL=MONEY_LVL_100_","DTS=H","FACTOR=.01","DAYS=W")</f>
        <v>#N/A Start Date</v>
      </c>
      <c r="I2247" s="81" t="str">
        <f t="shared" ref="I2247:I2310" si="428">H2247</f>
        <v>#N/A Start Date</v>
      </c>
      <c r="J2247" s="34" t="e">
        <f t="shared" si="420"/>
        <v>#REF!</v>
      </c>
      <c r="K2247" s="35" t="e">
        <f t="shared" si="421"/>
        <v>#VALUE!</v>
      </c>
      <c r="L2247" s="35" t="e">
        <f t="shared" si="422"/>
        <v>#REF!</v>
      </c>
      <c r="M2247" s="35" t="e">
        <f t="shared" ref="M2247:M2310" si="429">+L2247-K2247</f>
        <v>#REF!</v>
      </c>
      <c r="N2247" s="35" t="e">
        <f t="shared" ref="N2247:N2310" si="430">NORMDIST(L2247,0,1,TRUE)</f>
        <v>#REF!</v>
      </c>
      <c r="O2247" s="36" t="e">
        <f t="shared" ref="O2247:O2310" si="431">NORMDIST(M2247,0,1,TRUE)*J2247</f>
        <v>#REF!</v>
      </c>
      <c r="Q2247" s="37">
        <f t="shared" si="423"/>
        <v>0</v>
      </c>
      <c r="R2247" s="38" t="e">
        <f t="shared" si="424"/>
        <v>#REF!</v>
      </c>
      <c r="S2247" s="39" t="e">
        <f t="shared" si="425"/>
        <v>#REF!</v>
      </c>
    </row>
    <row r="2248" spans="1:19" x14ac:dyDescent="0.25">
      <c r="A2248" s="2"/>
      <c r="C2248">
        <f t="shared" si="426"/>
        <v>0</v>
      </c>
      <c r="D2248" s="32" t="e">
        <f t="shared" si="427"/>
        <v>#N/A</v>
      </c>
      <c r="E2248" s="32" t="e">
        <f>Basic!#REF!</f>
        <v>#REF!</v>
      </c>
      <c r="F2248" s="40"/>
      <c r="G2248" s="80">
        <f>IFERROR(VLOOKUP(A2248,HistData!Y:Z,2,FALSE)/100,G2247)</f>
        <v>0.19510000000000002</v>
      </c>
      <c r="H2248" s="80" t="str">
        <f>_xll.BDH($B$1,"IVOL_MONEYNESS",A2248,A2248,"IVOL_MATURITY=MATURITY_1STM","IVOL_MONEYNESS_LEVEL=MONEY_LVL_100_","DTS=H","FACTOR=.01","DAYS=W")</f>
        <v>#N/A Start Date</v>
      </c>
      <c r="I2248" s="81" t="str">
        <f t="shared" si="428"/>
        <v>#N/A Start Date</v>
      </c>
      <c r="J2248" s="34" t="e">
        <f t="shared" si="420"/>
        <v>#REF!</v>
      </c>
      <c r="K2248" s="35" t="e">
        <f t="shared" si="421"/>
        <v>#VALUE!</v>
      </c>
      <c r="L2248" s="35" t="e">
        <f t="shared" si="422"/>
        <v>#REF!</v>
      </c>
      <c r="M2248" s="35" t="e">
        <f t="shared" si="429"/>
        <v>#REF!</v>
      </c>
      <c r="N2248" s="35" t="e">
        <f t="shared" si="430"/>
        <v>#REF!</v>
      </c>
      <c r="O2248" s="36" t="e">
        <f t="shared" si="431"/>
        <v>#REF!</v>
      </c>
      <c r="Q2248" s="37">
        <f t="shared" si="423"/>
        <v>0</v>
      </c>
      <c r="R2248" s="38" t="e">
        <f t="shared" si="424"/>
        <v>#REF!</v>
      </c>
      <c r="S2248" s="39" t="e">
        <f t="shared" si="425"/>
        <v>#REF!</v>
      </c>
    </row>
    <row r="2249" spans="1:19" x14ac:dyDescent="0.25">
      <c r="A2249" s="2"/>
      <c r="C2249">
        <f t="shared" si="426"/>
        <v>0</v>
      </c>
      <c r="D2249" s="32" t="e">
        <f t="shared" si="427"/>
        <v>#N/A</v>
      </c>
      <c r="E2249" s="32" t="e">
        <f>Basic!#REF!</f>
        <v>#REF!</v>
      </c>
      <c r="F2249" s="40"/>
      <c r="G2249" s="80">
        <f>IFERROR(VLOOKUP(A2249,HistData!Y:Z,2,FALSE)/100,G2248)</f>
        <v>0.19510000000000002</v>
      </c>
      <c r="H2249" s="80" t="str">
        <f>_xll.BDH($B$1,"IVOL_MONEYNESS",A2249,A2249,"IVOL_MATURITY=MATURITY_1STM","IVOL_MONEYNESS_LEVEL=MONEY_LVL_100_","DTS=H","FACTOR=.01","DAYS=W")</f>
        <v>#N/A Start Date</v>
      </c>
      <c r="I2249" s="81" t="str">
        <f t="shared" si="428"/>
        <v>#N/A Start Date</v>
      </c>
      <c r="J2249" s="34" t="e">
        <f t="shared" si="420"/>
        <v>#REF!</v>
      </c>
      <c r="K2249" s="35" t="e">
        <f t="shared" si="421"/>
        <v>#VALUE!</v>
      </c>
      <c r="L2249" s="35" t="e">
        <f t="shared" si="422"/>
        <v>#REF!</v>
      </c>
      <c r="M2249" s="35" t="e">
        <f t="shared" si="429"/>
        <v>#REF!</v>
      </c>
      <c r="N2249" s="35" t="e">
        <f t="shared" si="430"/>
        <v>#REF!</v>
      </c>
      <c r="O2249" s="36" t="e">
        <f t="shared" si="431"/>
        <v>#REF!</v>
      </c>
      <c r="Q2249" s="37">
        <f t="shared" si="423"/>
        <v>0</v>
      </c>
      <c r="R2249" s="38" t="e">
        <f t="shared" si="424"/>
        <v>#REF!</v>
      </c>
      <c r="S2249" s="39" t="e">
        <f t="shared" si="425"/>
        <v>#REF!</v>
      </c>
    </row>
    <row r="2250" spans="1:19" x14ac:dyDescent="0.25">
      <c r="A2250" s="2"/>
      <c r="C2250">
        <f t="shared" si="426"/>
        <v>0</v>
      </c>
      <c r="D2250" s="32" t="e">
        <f t="shared" si="427"/>
        <v>#N/A</v>
      </c>
      <c r="E2250" s="32" t="e">
        <f>Basic!#REF!</f>
        <v>#REF!</v>
      </c>
      <c r="F2250" s="40"/>
      <c r="G2250" s="80">
        <f>IFERROR(VLOOKUP(A2250,HistData!Y:Z,2,FALSE)/100,G2249)</f>
        <v>0.19510000000000002</v>
      </c>
      <c r="H2250" s="80" t="str">
        <f>_xll.BDH($B$1,"IVOL_MONEYNESS",A2250,A2250,"IVOL_MATURITY=MATURITY_1STM","IVOL_MONEYNESS_LEVEL=MONEY_LVL_100_","DTS=H","FACTOR=.01","DAYS=W")</f>
        <v>#N/A Start Date</v>
      </c>
      <c r="I2250" s="81" t="str">
        <f t="shared" si="428"/>
        <v>#N/A Start Date</v>
      </c>
      <c r="J2250" s="34" t="e">
        <f t="shared" si="420"/>
        <v>#REF!</v>
      </c>
      <c r="K2250" s="35" t="e">
        <f t="shared" si="421"/>
        <v>#VALUE!</v>
      </c>
      <c r="L2250" s="35" t="e">
        <f t="shared" si="422"/>
        <v>#REF!</v>
      </c>
      <c r="M2250" s="35" t="e">
        <f t="shared" si="429"/>
        <v>#REF!</v>
      </c>
      <c r="N2250" s="35" t="e">
        <f t="shared" si="430"/>
        <v>#REF!</v>
      </c>
      <c r="O2250" s="36" t="e">
        <f t="shared" si="431"/>
        <v>#REF!</v>
      </c>
      <c r="Q2250" s="37">
        <f t="shared" si="423"/>
        <v>0</v>
      </c>
      <c r="R2250" s="38" t="e">
        <f t="shared" si="424"/>
        <v>#REF!</v>
      </c>
      <c r="S2250" s="39" t="e">
        <f t="shared" si="425"/>
        <v>#REF!</v>
      </c>
    </row>
    <row r="2251" spans="1:19" x14ac:dyDescent="0.25">
      <c r="A2251" s="2"/>
      <c r="C2251">
        <f t="shared" si="426"/>
        <v>0</v>
      </c>
      <c r="D2251" s="32" t="e">
        <f t="shared" si="427"/>
        <v>#N/A</v>
      </c>
      <c r="E2251" s="32" t="e">
        <f>Basic!#REF!</f>
        <v>#REF!</v>
      </c>
      <c r="F2251" s="40"/>
      <c r="G2251" s="80">
        <f>IFERROR(VLOOKUP(A2251,HistData!Y:Z,2,FALSE)/100,G2250)</f>
        <v>0.19510000000000002</v>
      </c>
      <c r="H2251" s="80" t="str">
        <f>_xll.BDH($B$1,"IVOL_MONEYNESS",A2251,A2251,"IVOL_MATURITY=MATURITY_1STM","IVOL_MONEYNESS_LEVEL=MONEY_LVL_100_","DTS=H","FACTOR=.01","DAYS=W")</f>
        <v>#N/A Start Date</v>
      </c>
      <c r="I2251" s="81" t="str">
        <f t="shared" si="428"/>
        <v>#N/A Start Date</v>
      </c>
      <c r="J2251" s="34" t="e">
        <f t="shared" si="420"/>
        <v>#REF!</v>
      </c>
      <c r="K2251" s="35" t="e">
        <f t="shared" si="421"/>
        <v>#VALUE!</v>
      </c>
      <c r="L2251" s="35" t="e">
        <f t="shared" si="422"/>
        <v>#REF!</v>
      </c>
      <c r="M2251" s="35" t="e">
        <f t="shared" si="429"/>
        <v>#REF!</v>
      </c>
      <c r="N2251" s="35" t="e">
        <f t="shared" si="430"/>
        <v>#REF!</v>
      </c>
      <c r="O2251" s="36" t="e">
        <f t="shared" si="431"/>
        <v>#REF!</v>
      </c>
      <c r="Q2251" s="37">
        <f t="shared" si="423"/>
        <v>0</v>
      </c>
      <c r="R2251" s="38" t="e">
        <f t="shared" si="424"/>
        <v>#REF!</v>
      </c>
      <c r="S2251" s="39" t="e">
        <f t="shared" si="425"/>
        <v>#REF!</v>
      </c>
    </row>
    <row r="2252" spans="1:19" x14ac:dyDescent="0.25">
      <c r="A2252" s="2"/>
      <c r="C2252">
        <f t="shared" si="426"/>
        <v>0</v>
      </c>
      <c r="D2252" s="32" t="e">
        <f t="shared" si="427"/>
        <v>#N/A</v>
      </c>
      <c r="E2252" s="32" t="e">
        <f>Basic!#REF!</f>
        <v>#REF!</v>
      </c>
      <c r="F2252" s="40"/>
      <c r="G2252" s="80">
        <f>IFERROR(VLOOKUP(A2252,HistData!Y:Z,2,FALSE)/100,G2251)</f>
        <v>0.19510000000000002</v>
      </c>
      <c r="H2252" s="80" t="str">
        <f>_xll.BDH($B$1,"IVOL_MONEYNESS",A2252,A2252,"IVOL_MATURITY=MATURITY_1STM","IVOL_MONEYNESS_LEVEL=MONEY_LVL_100_","DTS=H","FACTOR=.01","DAYS=W")</f>
        <v>#N/A Start Date</v>
      </c>
      <c r="I2252" s="81" t="str">
        <f t="shared" si="428"/>
        <v>#N/A Start Date</v>
      </c>
      <c r="J2252" s="34" t="e">
        <f t="shared" si="420"/>
        <v>#REF!</v>
      </c>
      <c r="K2252" s="35" t="e">
        <f t="shared" si="421"/>
        <v>#VALUE!</v>
      </c>
      <c r="L2252" s="35" t="e">
        <f t="shared" si="422"/>
        <v>#REF!</v>
      </c>
      <c r="M2252" s="35" t="e">
        <f t="shared" si="429"/>
        <v>#REF!</v>
      </c>
      <c r="N2252" s="35" t="e">
        <f t="shared" si="430"/>
        <v>#REF!</v>
      </c>
      <c r="O2252" s="36" t="e">
        <f t="shared" si="431"/>
        <v>#REF!</v>
      </c>
      <c r="Q2252" s="37">
        <f t="shared" si="423"/>
        <v>0</v>
      </c>
      <c r="R2252" s="38" t="e">
        <f t="shared" si="424"/>
        <v>#REF!</v>
      </c>
      <c r="S2252" s="39" t="e">
        <f t="shared" si="425"/>
        <v>#REF!</v>
      </c>
    </row>
    <row r="2253" spans="1:19" x14ac:dyDescent="0.25">
      <c r="A2253" s="2"/>
      <c r="C2253">
        <f t="shared" si="426"/>
        <v>0</v>
      </c>
      <c r="D2253" s="32" t="e">
        <f t="shared" si="427"/>
        <v>#N/A</v>
      </c>
      <c r="E2253" s="32" t="e">
        <f>Basic!#REF!</f>
        <v>#REF!</v>
      </c>
      <c r="F2253" s="40"/>
      <c r="G2253" s="80">
        <f>IFERROR(VLOOKUP(A2253,HistData!Y:Z,2,FALSE)/100,G2252)</f>
        <v>0.19510000000000002</v>
      </c>
      <c r="H2253" s="80" t="str">
        <f>_xll.BDH($B$1,"IVOL_MONEYNESS",A2253,A2253,"IVOL_MATURITY=MATURITY_1STM","IVOL_MONEYNESS_LEVEL=MONEY_LVL_100_","DTS=H","FACTOR=.01","DAYS=W")</f>
        <v>#N/A Start Date</v>
      </c>
      <c r="I2253" s="81" t="str">
        <f t="shared" si="428"/>
        <v>#N/A Start Date</v>
      </c>
      <c r="J2253" s="34" t="e">
        <f t="shared" si="420"/>
        <v>#REF!</v>
      </c>
      <c r="K2253" s="35" t="e">
        <f t="shared" si="421"/>
        <v>#VALUE!</v>
      </c>
      <c r="L2253" s="35" t="e">
        <f t="shared" si="422"/>
        <v>#REF!</v>
      </c>
      <c r="M2253" s="35" t="e">
        <f t="shared" si="429"/>
        <v>#REF!</v>
      </c>
      <c r="N2253" s="35" t="e">
        <f t="shared" si="430"/>
        <v>#REF!</v>
      </c>
      <c r="O2253" s="36" t="e">
        <f t="shared" si="431"/>
        <v>#REF!</v>
      </c>
      <c r="Q2253" s="37">
        <f t="shared" si="423"/>
        <v>0</v>
      </c>
      <c r="R2253" s="38" t="e">
        <f t="shared" si="424"/>
        <v>#REF!</v>
      </c>
      <c r="S2253" s="39" t="e">
        <f t="shared" si="425"/>
        <v>#REF!</v>
      </c>
    </row>
    <row r="2254" spans="1:19" x14ac:dyDescent="0.25">
      <c r="A2254" s="2"/>
      <c r="C2254">
        <f t="shared" si="426"/>
        <v>0</v>
      </c>
      <c r="D2254" s="32" t="e">
        <f t="shared" si="427"/>
        <v>#N/A</v>
      </c>
      <c r="E2254" s="32" t="e">
        <f>Basic!#REF!</f>
        <v>#REF!</v>
      </c>
      <c r="F2254" s="40"/>
      <c r="G2254" s="80">
        <f>IFERROR(VLOOKUP(A2254,HistData!Y:Z,2,FALSE)/100,G2253)</f>
        <v>0.19510000000000002</v>
      </c>
      <c r="H2254" s="80" t="str">
        <f>_xll.BDH($B$1,"IVOL_MONEYNESS",A2254,A2254,"IVOL_MATURITY=MATURITY_1STM","IVOL_MONEYNESS_LEVEL=MONEY_LVL_100_","DTS=H","FACTOR=.01","DAYS=W")</f>
        <v>#N/A Start Date</v>
      </c>
      <c r="I2254" s="81" t="str">
        <f t="shared" si="428"/>
        <v>#N/A Start Date</v>
      </c>
      <c r="J2254" s="34" t="e">
        <f t="shared" si="420"/>
        <v>#REF!</v>
      </c>
      <c r="K2254" s="35" t="e">
        <f t="shared" si="421"/>
        <v>#VALUE!</v>
      </c>
      <c r="L2254" s="35" t="e">
        <f t="shared" si="422"/>
        <v>#REF!</v>
      </c>
      <c r="M2254" s="35" t="e">
        <f t="shared" si="429"/>
        <v>#REF!</v>
      </c>
      <c r="N2254" s="35" t="e">
        <f t="shared" si="430"/>
        <v>#REF!</v>
      </c>
      <c r="O2254" s="36" t="e">
        <f t="shared" si="431"/>
        <v>#REF!</v>
      </c>
      <c r="Q2254" s="37">
        <f t="shared" si="423"/>
        <v>0</v>
      </c>
      <c r="R2254" s="38" t="e">
        <f t="shared" si="424"/>
        <v>#REF!</v>
      </c>
      <c r="S2254" s="39" t="e">
        <f t="shared" si="425"/>
        <v>#REF!</v>
      </c>
    </row>
    <row r="2255" spans="1:19" x14ac:dyDescent="0.25">
      <c r="A2255" s="2"/>
      <c r="C2255">
        <f t="shared" si="426"/>
        <v>0</v>
      </c>
      <c r="D2255" s="32" t="e">
        <f t="shared" si="427"/>
        <v>#N/A</v>
      </c>
      <c r="E2255" s="32" t="e">
        <f>Basic!#REF!</f>
        <v>#REF!</v>
      </c>
      <c r="F2255" s="40"/>
      <c r="G2255" s="80">
        <f>IFERROR(VLOOKUP(A2255,HistData!Y:Z,2,FALSE)/100,G2254)</f>
        <v>0.19510000000000002</v>
      </c>
      <c r="H2255" s="80" t="str">
        <f>_xll.BDH($B$1,"IVOL_MONEYNESS",A2255,A2255,"IVOL_MATURITY=MATURITY_1STM","IVOL_MONEYNESS_LEVEL=MONEY_LVL_100_","DTS=H","FACTOR=.01","DAYS=W")</f>
        <v>#N/A Start Date</v>
      </c>
      <c r="I2255" s="81" t="str">
        <f t="shared" si="428"/>
        <v>#N/A Start Date</v>
      </c>
      <c r="J2255" s="34" t="e">
        <f t="shared" si="420"/>
        <v>#REF!</v>
      </c>
      <c r="K2255" s="35" t="e">
        <f t="shared" si="421"/>
        <v>#VALUE!</v>
      </c>
      <c r="L2255" s="35" t="e">
        <f t="shared" si="422"/>
        <v>#REF!</v>
      </c>
      <c r="M2255" s="35" t="e">
        <f t="shared" si="429"/>
        <v>#REF!</v>
      </c>
      <c r="N2255" s="35" t="e">
        <f t="shared" si="430"/>
        <v>#REF!</v>
      </c>
      <c r="O2255" s="36" t="e">
        <f t="shared" si="431"/>
        <v>#REF!</v>
      </c>
      <c r="Q2255" s="37">
        <f t="shared" si="423"/>
        <v>0</v>
      </c>
      <c r="R2255" s="38" t="e">
        <f t="shared" si="424"/>
        <v>#REF!</v>
      </c>
      <c r="S2255" s="39" t="e">
        <f t="shared" si="425"/>
        <v>#REF!</v>
      </c>
    </row>
    <row r="2256" spans="1:19" x14ac:dyDescent="0.25">
      <c r="A2256" s="2"/>
      <c r="C2256">
        <f t="shared" si="426"/>
        <v>0</v>
      </c>
      <c r="D2256" s="32" t="e">
        <f t="shared" si="427"/>
        <v>#N/A</v>
      </c>
      <c r="E2256" s="32" t="e">
        <f>Basic!#REF!</f>
        <v>#REF!</v>
      </c>
      <c r="F2256" s="40"/>
      <c r="G2256" s="80">
        <f>IFERROR(VLOOKUP(A2256,HistData!Y:Z,2,FALSE)/100,G2255)</f>
        <v>0.19510000000000002</v>
      </c>
      <c r="H2256" s="80" t="str">
        <f>_xll.BDH($B$1,"IVOL_MONEYNESS",A2256,A2256,"IVOL_MATURITY=MATURITY_1STM","IVOL_MONEYNESS_LEVEL=MONEY_LVL_100_","DTS=H","FACTOR=.01","DAYS=W")</f>
        <v>#N/A Start Date</v>
      </c>
      <c r="I2256" s="81" t="str">
        <f t="shared" si="428"/>
        <v>#N/A Start Date</v>
      </c>
      <c r="J2256" s="34" t="e">
        <f t="shared" si="420"/>
        <v>#REF!</v>
      </c>
      <c r="K2256" s="35" t="e">
        <f t="shared" si="421"/>
        <v>#VALUE!</v>
      </c>
      <c r="L2256" s="35" t="e">
        <f t="shared" si="422"/>
        <v>#REF!</v>
      </c>
      <c r="M2256" s="35" t="e">
        <f t="shared" si="429"/>
        <v>#REF!</v>
      </c>
      <c r="N2256" s="35" t="e">
        <f t="shared" si="430"/>
        <v>#REF!</v>
      </c>
      <c r="O2256" s="36" t="e">
        <f t="shared" si="431"/>
        <v>#REF!</v>
      </c>
      <c r="Q2256" s="37">
        <f t="shared" si="423"/>
        <v>0</v>
      </c>
      <c r="R2256" s="38" t="e">
        <f t="shared" si="424"/>
        <v>#REF!</v>
      </c>
      <c r="S2256" s="39" t="e">
        <f t="shared" si="425"/>
        <v>#REF!</v>
      </c>
    </row>
    <row r="2257" spans="1:19" x14ac:dyDescent="0.25">
      <c r="A2257" s="2"/>
      <c r="C2257">
        <f t="shared" si="426"/>
        <v>0</v>
      </c>
      <c r="D2257" s="32" t="e">
        <f t="shared" si="427"/>
        <v>#N/A</v>
      </c>
      <c r="E2257" s="32" t="e">
        <f>Basic!#REF!</f>
        <v>#REF!</v>
      </c>
      <c r="F2257" s="40"/>
      <c r="G2257" s="80">
        <f>IFERROR(VLOOKUP(A2257,HistData!Y:Z,2,FALSE)/100,G2256)</f>
        <v>0.19510000000000002</v>
      </c>
      <c r="H2257" s="80" t="str">
        <f>_xll.BDH($B$1,"IVOL_MONEYNESS",A2257,A2257,"IVOL_MATURITY=MATURITY_1STM","IVOL_MONEYNESS_LEVEL=MONEY_LVL_100_","DTS=H","FACTOR=.01","DAYS=W")</f>
        <v>#N/A Start Date</v>
      </c>
      <c r="I2257" s="81" t="str">
        <f t="shared" si="428"/>
        <v>#N/A Start Date</v>
      </c>
      <c r="J2257" s="34" t="e">
        <f t="shared" si="420"/>
        <v>#REF!</v>
      </c>
      <c r="K2257" s="35" t="e">
        <f t="shared" si="421"/>
        <v>#VALUE!</v>
      </c>
      <c r="L2257" s="35" t="e">
        <f t="shared" si="422"/>
        <v>#REF!</v>
      </c>
      <c r="M2257" s="35" t="e">
        <f t="shared" si="429"/>
        <v>#REF!</v>
      </c>
      <c r="N2257" s="35" t="e">
        <f t="shared" si="430"/>
        <v>#REF!</v>
      </c>
      <c r="O2257" s="36" t="e">
        <f t="shared" si="431"/>
        <v>#REF!</v>
      </c>
      <c r="Q2257" s="37">
        <f t="shared" si="423"/>
        <v>0</v>
      </c>
      <c r="R2257" s="38" t="e">
        <f t="shared" si="424"/>
        <v>#REF!</v>
      </c>
      <c r="S2257" s="39" t="e">
        <f t="shared" si="425"/>
        <v>#REF!</v>
      </c>
    </row>
    <row r="2258" spans="1:19" x14ac:dyDescent="0.25">
      <c r="A2258" s="2"/>
      <c r="C2258">
        <f t="shared" si="426"/>
        <v>0</v>
      </c>
      <c r="D2258" s="32" t="e">
        <f t="shared" si="427"/>
        <v>#N/A</v>
      </c>
      <c r="E2258" s="32" t="e">
        <f>Basic!#REF!</f>
        <v>#REF!</v>
      </c>
      <c r="F2258" s="40"/>
      <c r="G2258" s="80">
        <f>IFERROR(VLOOKUP(A2258,HistData!Y:Z,2,FALSE)/100,G2257)</f>
        <v>0.19510000000000002</v>
      </c>
      <c r="H2258" s="80" t="str">
        <f>_xll.BDH($B$1,"IVOL_MONEYNESS",A2258,A2258,"IVOL_MATURITY=MATURITY_1STM","IVOL_MONEYNESS_LEVEL=MONEY_LVL_100_","DTS=H","FACTOR=.01","DAYS=W")</f>
        <v>#N/A Start Date</v>
      </c>
      <c r="I2258" s="81" t="str">
        <f t="shared" si="428"/>
        <v>#N/A Start Date</v>
      </c>
      <c r="J2258" s="34" t="e">
        <f t="shared" si="420"/>
        <v>#REF!</v>
      </c>
      <c r="K2258" s="35" t="e">
        <f t="shared" si="421"/>
        <v>#VALUE!</v>
      </c>
      <c r="L2258" s="35" t="e">
        <f t="shared" si="422"/>
        <v>#REF!</v>
      </c>
      <c r="M2258" s="35" t="e">
        <f t="shared" si="429"/>
        <v>#REF!</v>
      </c>
      <c r="N2258" s="35" t="e">
        <f t="shared" si="430"/>
        <v>#REF!</v>
      </c>
      <c r="O2258" s="36" t="e">
        <f t="shared" si="431"/>
        <v>#REF!</v>
      </c>
      <c r="Q2258" s="37">
        <f t="shared" si="423"/>
        <v>0</v>
      </c>
      <c r="R2258" s="38" t="e">
        <f t="shared" si="424"/>
        <v>#REF!</v>
      </c>
      <c r="S2258" s="39" t="e">
        <f t="shared" si="425"/>
        <v>#REF!</v>
      </c>
    </row>
    <row r="2259" spans="1:19" x14ac:dyDescent="0.25">
      <c r="A2259" s="2"/>
      <c r="C2259">
        <f t="shared" si="426"/>
        <v>0</v>
      </c>
      <c r="D2259" s="32" t="e">
        <f t="shared" si="427"/>
        <v>#N/A</v>
      </c>
      <c r="E2259" s="32" t="e">
        <f>Basic!#REF!</f>
        <v>#REF!</v>
      </c>
      <c r="F2259" s="40"/>
      <c r="G2259" s="80">
        <f>IFERROR(VLOOKUP(A2259,HistData!Y:Z,2,FALSE)/100,G2258)</f>
        <v>0.19510000000000002</v>
      </c>
      <c r="H2259" s="80" t="str">
        <f>_xll.BDH($B$1,"IVOL_MONEYNESS",A2259,A2259,"IVOL_MATURITY=MATURITY_1STM","IVOL_MONEYNESS_LEVEL=MONEY_LVL_100_","DTS=H","FACTOR=.01","DAYS=W")</f>
        <v>#N/A Start Date</v>
      </c>
      <c r="I2259" s="81" t="str">
        <f t="shared" si="428"/>
        <v>#N/A Start Date</v>
      </c>
      <c r="J2259" s="34" t="e">
        <f t="shared" si="420"/>
        <v>#REF!</v>
      </c>
      <c r="K2259" s="35" t="e">
        <f t="shared" si="421"/>
        <v>#VALUE!</v>
      </c>
      <c r="L2259" s="35" t="e">
        <f t="shared" si="422"/>
        <v>#REF!</v>
      </c>
      <c r="M2259" s="35" t="e">
        <f t="shared" si="429"/>
        <v>#REF!</v>
      </c>
      <c r="N2259" s="35" t="e">
        <f t="shared" si="430"/>
        <v>#REF!</v>
      </c>
      <c r="O2259" s="36" t="e">
        <f t="shared" si="431"/>
        <v>#REF!</v>
      </c>
      <c r="Q2259" s="37">
        <f t="shared" si="423"/>
        <v>0</v>
      </c>
      <c r="R2259" s="38" t="e">
        <f t="shared" si="424"/>
        <v>#REF!</v>
      </c>
      <c r="S2259" s="39" t="e">
        <f t="shared" si="425"/>
        <v>#REF!</v>
      </c>
    </row>
    <row r="2260" spans="1:19" x14ac:dyDescent="0.25">
      <c r="A2260" s="2"/>
      <c r="C2260">
        <f t="shared" si="426"/>
        <v>0</v>
      </c>
      <c r="D2260" s="32" t="e">
        <f t="shared" si="427"/>
        <v>#N/A</v>
      </c>
      <c r="E2260" s="32" t="e">
        <f>Basic!#REF!</f>
        <v>#REF!</v>
      </c>
      <c r="F2260" s="40"/>
      <c r="G2260" s="80">
        <f>IFERROR(VLOOKUP(A2260,HistData!Y:Z,2,FALSE)/100,G2259)</f>
        <v>0.19510000000000002</v>
      </c>
      <c r="H2260" s="80" t="str">
        <f>_xll.BDH($B$1,"IVOL_MONEYNESS",A2260,A2260,"IVOL_MATURITY=MATURITY_1STM","IVOL_MONEYNESS_LEVEL=MONEY_LVL_100_","DTS=H","FACTOR=.01","DAYS=W")</f>
        <v>#N/A Start Date</v>
      </c>
      <c r="I2260" s="81" t="str">
        <f t="shared" si="428"/>
        <v>#N/A Start Date</v>
      </c>
      <c r="J2260" s="34" t="e">
        <f t="shared" si="420"/>
        <v>#REF!</v>
      </c>
      <c r="K2260" s="35" t="e">
        <f t="shared" si="421"/>
        <v>#VALUE!</v>
      </c>
      <c r="L2260" s="35" t="e">
        <f t="shared" si="422"/>
        <v>#REF!</v>
      </c>
      <c r="M2260" s="35" t="e">
        <f t="shared" si="429"/>
        <v>#REF!</v>
      </c>
      <c r="N2260" s="35" t="e">
        <f t="shared" si="430"/>
        <v>#REF!</v>
      </c>
      <c r="O2260" s="36" t="e">
        <f t="shared" si="431"/>
        <v>#REF!</v>
      </c>
      <c r="Q2260" s="37">
        <f t="shared" si="423"/>
        <v>0</v>
      </c>
      <c r="R2260" s="38" t="e">
        <f t="shared" si="424"/>
        <v>#REF!</v>
      </c>
      <c r="S2260" s="39" t="e">
        <f t="shared" si="425"/>
        <v>#REF!</v>
      </c>
    </row>
    <row r="2261" spans="1:19" x14ac:dyDescent="0.25">
      <c r="A2261" s="2"/>
      <c r="C2261">
        <f t="shared" si="426"/>
        <v>0</v>
      </c>
      <c r="D2261" s="32" t="e">
        <f t="shared" si="427"/>
        <v>#N/A</v>
      </c>
      <c r="E2261" s="32" t="e">
        <f>Basic!#REF!</f>
        <v>#REF!</v>
      </c>
      <c r="F2261" s="40"/>
      <c r="G2261" s="80">
        <f>IFERROR(VLOOKUP(A2261,HistData!Y:Z,2,FALSE)/100,G2260)</f>
        <v>0.19510000000000002</v>
      </c>
      <c r="H2261" s="80" t="str">
        <f>_xll.BDH($B$1,"IVOL_MONEYNESS",A2261,A2261,"IVOL_MATURITY=MATURITY_1STM","IVOL_MONEYNESS_LEVEL=MONEY_LVL_100_","DTS=H","FACTOR=.01","DAYS=W")</f>
        <v>#N/A Start Date</v>
      </c>
      <c r="I2261" s="81" t="str">
        <f t="shared" si="428"/>
        <v>#N/A Start Date</v>
      </c>
      <c r="J2261" s="34" t="e">
        <f t="shared" si="420"/>
        <v>#REF!</v>
      </c>
      <c r="K2261" s="35" t="e">
        <f t="shared" si="421"/>
        <v>#VALUE!</v>
      </c>
      <c r="L2261" s="35" t="e">
        <f t="shared" si="422"/>
        <v>#REF!</v>
      </c>
      <c r="M2261" s="35" t="e">
        <f t="shared" si="429"/>
        <v>#REF!</v>
      </c>
      <c r="N2261" s="35" t="e">
        <f t="shared" si="430"/>
        <v>#REF!</v>
      </c>
      <c r="O2261" s="36" t="e">
        <f t="shared" si="431"/>
        <v>#REF!</v>
      </c>
      <c r="Q2261" s="37">
        <f t="shared" si="423"/>
        <v>0</v>
      </c>
      <c r="R2261" s="38" t="e">
        <f t="shared" si="424"/>
        <v>#REF!</v>
      </c>
      <c r="S2261" s="39" t="e">
        <f t="shared" si="425"/>
        <v>#REF!</v>
      </c>
    </row>
    <row r="2262" spans="1:19" x14ac:dyDescent="0.25">
      <c r="A2262" s="2"/>
      <c r="C2262">
        <f t="shared" si="426"/>
        <v>0</v>
      </c>
      <c r="D2262" s="32" t="e">
        <f t="shared" si="427"/>
        <v>#N/A</v>
      </c>
      <c r="E2262" s="32" t="e">
        <f>Basic!#REF!</f>
        <v>#REF!</v>
      </c>
      <c r="F2262" s="40"/>
      <c r="G2262" s="80">
        <f>IFERROR(VLOOKUP(A2262,HistData!Y:Z,2,FALSE)/100,G2261)</f>
        <v>0.19510000000000002</v>
      </c>
      <c r="H2262" s="80" t="str">
        <f>_xll.BDH($B$1,"IVOL_MONEYNESS",A2262,A2262,"IVOL_MATURITY=MATURITY_1STM","IVOL_MONEYNESS_LEVEL=MONEY_LVL_100_","DTS=H","FACTOR=.01","DAYS=W")</f>
        <v>#N/A Start Date</v>
      </c>
      <c r="I2262" s="81" t="str">
        <f t="shared" si="428"/>
        <v>#N/A Start Date</v>
      </c>
      <c r="J2262" s="34" t="e">
        <f t="shared" si="420"/>
        <v>#REF!</v>
      </c>
      <c r="K2262" s="35" t="e">
        <f t="shared" si="421"/>
        <v>#VALUE!</v>
      </c>
      <c r="L2262" s="35" t="e">
        <f t="shared" si="422"/>
        <v>#REF!</v>
      </c>
      <c r="M2262" s="35" t="e">
        <f t="shared" si="429"/>
        <v>#REF!</v>
      </c>
      <c r="N2262" s="35" t="e">
        <f t="shared" si="430"/>
        <v>#REF!</v>
      </c>
      <c r="O2262" s="36" t="e">
        <f t="shared" si="431"/>
        <v>#REF!</v>
      </c>
      <c r="Q2262" s="37">
        <f t="shared" si="423"/>
        <v>0</v>
      </c>
      <c r="R2262" s="38" t="e">
        <f t="shared" si="424"/>
        <v>#REF!</v>
      </c>
      <c r="S2262" s="39" t="e">
        <f t="shared" si="425"/>
        <v>#REF!</v>
      </c>
    </row>
    <row r="2263" spans="1:19" x14ac:dyDescent="0.25">
      <c r="A2263" s="2"/>
      <c r="C2263">
        <f t="shared" si="426"/>
        <v>0</v>
      </c>
      <c r="D2263" s="32" t="e">
        <f t="shared" si="427"/>
        <v>#N/A</v>
      </c>
      <c r="E2263" s="32" t="e">
        <f>Basic!#REF!</f>
        <v>#REF!</v>
      </c>
      <c r="F2263" s="40"/>
      <c r="G2263" s="80">
        <f>IFERROR(VLOOKUP(A2263,HistData!Y:Z,2,FALSE)/100,G2262)</f>
        <v>0.19510000000000002</v>
      </c>
      <c r="H2263" s="80" t="str">
        <f>_xll.BDH($B$1,"IVOL_MONEYNESS",A2263,A2263,"IVOL_MATURITY=MATURITY_1STM","IVOL_MONEYNESS_LEVEL=MONEY_LVL_100_","DTS=H","FACTOR=.01","DAYS=W")</f>
        <v>#N/A Start Date</v>
      </c>
      <c r="I2263" s="81" t="str">
        <f t="shared" si="428"/>
        <v>#N/A Start Date</v>
      </c>
      <c r="J2263" s="34" t="e">
        <f t="shared" si="420"/>
        <v>#REF!</v>
      </c>
      <c r="K2263" s="35" t="e">
        <f t="shared" si="421"/>
        <v>#VALUE!</v>
      </c>
      <c r="L2263" s="35" t="e">
        <f t="shared" si="422"/>
        <v>#REF!</v>
      </c>
      <c r="M2263" s="35" t="e">
        <f t="shared" si="429"/>
        <v>#REF!</v>
      </c>
      <c r="N2263" s="35" t="e">
        <f t="shared" si="430"/>
        <v>#REF!</v>
      </c>
      <c r="O2263" s="36" t="e">
        <f t="shared" si="431"/>
        <v>#REF!</v>
      </c>
      <c r="Q2263" s="37">
        <f t="shared" si="423"/>
        <v>0</v>
      </c>
      <c r="R2263" s="38" t="e">
        <f t="shared" si="424"/>
        <v>#REF!</v>
      </c>
      <c r="S2263" s="39" t="e">
        <f t="shared" si="425"/>
        <v>#REF!</v>
      </c>
    </row>
    <row r="2264" spans="1:19" x14ac:dyDescent="0.25">
      <c r="A2264" s="2"/>
      <c r="C2264">
        <f t="shared" si="426"/>
        <v>0</v>
      </c>
      <c r="D2264" s="32" t="e">
        <f t="shared" si="427"/>
        <v>#N/A</v>
      </c>
      <c r="E2264" s="32" t="e">
        <f>Basic!#REF!</f>
        <v>#REF!</v>
      </c>
      <c r="F2264" s="40"/>
      <c r="G2264" s="80">
        <f>IFERROR(VLOOKUP(A2264,HistData!Y:Z,2,FALSE)/100,G2263)</f>
        <v>0.19510000000000002</v>
      </c>
      <c r="H2264" s="80" t="str">
        <f>_xll.BDH($B$1,"IVOL_MONEYNESS",A2264,A2264,"IVOL_MATURITY=MATURITY_1STM","IVOL_MONEYNESS_LEVEL=MONEY_LVL_100_","DTS=H","FACTOR=.01","DAYS=W")</f>
        <v>#N/A Start Date</v>
      </c>
      <c r="I2264" s="81" t="str">
        <f t="shared" si="428"/>
        <v>#N/A Start Date</v>
      </c>
      <c r="J2264" s="34" t="e">
        <f t="shared" si="420"/>
        <v>#REF!</v>
      </c>
      <c r="K2264" s="35" t="e">
        <f t="shared" si="421"/>
        <v>#VALUE!</v>
      </c>
      <c r="L2264" s="35" t="e">
        <f t="shared" si="422"/>
        <v>#REF!</v>
      </c>
      <c r="M2264" s="35" t="e">
        <f t="shared" si="429"/>
        <v>#REF!</v>
      </c>
      <c r="N2264" s="35" t="e">
        <f t="shared" si="430"/>
        <v>#REF!</v>
      </c>
      <c r="O2264" s="36" t="e">
        <f t="shared" si="431"/>
        <v>#REF!</v>
      </c>
      <c r="Q2264" s="37">
        <f t="shared" si="423"/>
        <v>0</v>
      </c>
      <c r="R2264" s="38" t="e">
        <f t="shared" si="424"/>
        <v>#REF!</v>
      </c>
      <c r="S2264" s="39" t="e">
        <f t="shared" si="425"/>
        <v>#REF!</v>
      </c>
    </row>
    <row r="2265" spans="1:19" x14ac:dyDescent="0.25">
      <c r="A2265" s="2"/>
      <c r="C2265">
        <f t="shared" si="426"/>
        <v>0</v>
      </c>
      <c r="D2265" s="32" t="e">
        <f t="shared" si="427"/>
        <v>#N/A</v>
      </c>
      <c r="E2265" s="32" t="e">
        <f>Basic!#REF!</f>
        <v>#REF!</v>
      </c>
      <c r="F2265" s="40"/>
      <c r="G2265" s="80">
        <f>IFERROR(VLOOKUP(A2265,HistData!Y:Z,2,FALSE)/100,G2264)</f>
        <v>0.19510000000000002</v>
      </c>
      <c r="H2265" s="80" t="str">
        <f>_xll.BDH($B$1,"IVOL_MONEYNESS",A2265,A2265,"IVOL_MATURITY=MATURITY_1STM","IVOL_MONEYNESS_LEVEL=MONEY_LVL_100_","DTS=H","FACTOR=.01","DAYS=W")</f>
        <v>#N/A Start Date</v>
      </c>
      <c r="I2265" s="81" t="str">
        <f t="shared" si="428"/>
        <v>#N/A Start Date</v>
      </c>
      <c r="J2265" s="34" t="e">
        <f t="shared" si="420"/>
        <v>#REF!</v>
      </c>
      <c r="K2265" s="35" t="e">
        <f t="shared" si="421"/>
        <v>#VALUE!</v>
      </c>
      <c r="L2265" s="35" t="e">
        <f t="shared" si="422"/>
        <v>#REF!</v>
      </c>
      <c r="M2265" s="35" t="e">
        <f t="shared" si="429"/>
        <v>#REF!</v>
      </c>
      <c r="N2265" s="35" t="e">
        <f t="shared" si="430"/>
        <v>#REF!</v>
      </c>
      <c r="O2265" s="36" t="e">
        <f t="shared" si="431"/>
        <v>#REF!</v>
      </c>
      <c r="Q2265" s="37">
        <f t="shared" si="423"/>
        <v>0</v>
      </c>
      <c r="R2265" s="38" t="e">
        <f t="shared" si="424"/>
        <v>#REF!</v>
      </c>
      <c r="S2265" s="39" t="e">
        <f t="shared" si="425"/>
        <v>#REF!</v>
      </c>
    </row>
    <row r="2266" spans="1:19" x14ac:dyDescent="0.25">
      <c r="A2266" s="2"/>
      <c r="C2266">
        <f t="shared" si="426"/>
        <v>0</v>
      </c>
      <c r="D2266" s="32" t="e">
        <f t="shared" si="427"/>
        <v>#N/A</v>
      </c>
      <c r="E2266" s="32" t="e">
        <f>Basic!#REF!</f>
        <v>#REF!</v>
      </c>
      <c r="F2266" s="40"/>
      <c r="G2266" s="80">
        <f>IFERROR(VLOOKUP(A2266,HistData!Y:Z,2,FALSE)/100,G2265)</f>
        <v>0.19510000000000002</v>
      </c>
      <c r="H2266" s="80" t="str">
        <f>_xll.BDH($B$1,"IVOL_MONEYNESS",A2266,A2266,"IVOL_MATURITY=MATURITY_1STM","IVOL_MONEYNESS_LEVEL=MONEY_LVL_100_","DTS=H","FACTOR=.01","DAYS=W")</f>
        <v>#N/A Start Date</v>
      </c>
      <c r="I2266" s="81" t="str">
        <f t="shared" si="428"/>
        <v>#N/A Start Date</v>
      </c>
      <c r="J2266" s="34" t="e">
        <f t="shared" si="420"/>
        <v>#REF!</v>
      </c>
      <c r="K2266" s="35" t="e">
        <f t="shared" si="421"/>
        <v>#VALUE!</v>
      </c>
      <c r="L2266" s="35" t="e">
        <f t="shared" si="422"/>
        <v>#REF!</v>
      </c>
      <c r="M2266" s="35" t="e">
        <f t="shared" si="429"/>
        <v>#REF!</v>
      </c>
      <c r="N2266" s="35" t="e">
        <f t="shared" si="430"/>
        <v>#REF!</v>
      </c>
      <c r="O2266" s="36" t="e">
        <f t="shared" si="431"/>
        <v>#REF!</v>
      </c>
      <c r="Q2266" s="37">
        <f t="shared" si="423"/>
        <v>0</v>
      </c>
      <c r="R2266" s="38" t="e">
        <f t="shared" si="424"/>
        <v>#REF!</v>
      </c>
      <c r="S2266" s="39" t="e">
        <f t="shared" si="425"/>
        <v>#REF!</v>
      </c>
    </row>
    <row r="2267" spans="1:19" x14ac:dyDescent="0.25">
      <c r="A2267" s="2"/>
      <c r="C2267">
        <f t="shared" si="426"/>
        <v>0</v>
      </c>
      <c r="D2267" s="32" t="e">
        <f t="shared" si="427"/>
        <v>#N/A</v>
      </c>
      <c r="E2267" s="32" t="e">
        <f>Basic!#REF!</f>
        <v>#REF!</v>
      </c>
      <c r="F2267" s="40"/>
      <c r="G2267" s="80">
        <f>IFERROR(VLOOKUP(A2267,HistData!Y:Z,2,FALSE)/100,G2266)</f>
        <v>0.19510000000000002</v>
      </c>
      <c r="H2267" s="80" t="str">
        <f>_xll.BDH($B$1,"IVOL_MONEYNESS",A2267,A2267,"IVOL_MATURITY=MATURITY_1STM","IVOL_MONEYNESS_LEVEL=MONEY_LVL_100_","DTS=H","FACTOR=.01","DAYS=W")</f>
        <v>#N/A Start Date</v>
      </c>
      <c r="I2267" s="81" t="str">
        <f t="shared" si="428"/>
        <v>#N/A Start Date</v>
      </c>
      <c r="J2267" s="34" t="e">
        <f t="shared" si="420"/>
        <v>#REF!</v>
      </c>
      <c r="K2267" s="35" t="e">
        <f t="shared" si="421"/>
        <v>#VALUE!</v>
      </c>
      <c r="L2267" s="35" t="e">
        <f t="shared" si="422"/>
        <v>#REF!</v>
      </c>
      <c r="M2267" s="35" t="e">
        <f t="shared" si="429"/>
        <v>#REF!</v>
      </c>
      <c r="N2267" s="35" t="e">
        <f t="shared" si="430"/>
        <v>#REF!</v>
      </c>
      <c r="O2267" s="36" t="e">
        <f t="shared" si="431"/>
        <v>#REF!</v>
      </c>
      <c r="Q2267" s="37">
        <f t="shared" si="423"/>
        <v>0</v>
      </c>
      <c r="R2267" s="38" t="e">
        <f t="shared" si="424"/>
        <v>#REF!</v>
      </c>
      <c r="S2267" s="39" t="e">
        <f t="shared" si="425"/>
        <v>#REF!</v>
      </c>
    </row>
    <row r="2268" spans="1:19" x14ac:dyDescent="0.25">
      <c r="A2268" s="2"/>
      <c r="C2268">
        <f t="shared" si="426"/>
        <v>0</v>
      </c>
      <c r="D2268" s="32" t="e">
        <f t="shared" si="427"/>
        <v>#N/A</v>
      </c>
      <c r="E2268" s="32" t="e">
        <f>Basic!#REF!</f>
        <v>#REF!</v>
      </c>
      <c r="F2268" s="40"/>
      <c r="G2268" s="80">
        <f>IFERROR(VLOOKUP(A2268,HistData!Y:Z,2,FALSE)/100,G2267)</f>
        <v>0.19510000000000002</v>
      </c>
      <c r="H2268" s="80" t="str">
        <f>_xll.BDH($B$1,"IVOL_MONEYNESS",A2268,A2268,"IVOL_MATURITY=MATURITY_1STM","IVOL_MONEYNESS_LEVEL=MONEY_LVL_100_","DTS=H","FACTOR=.01","DAYS=W")</f>
        <v>#N/A Start Date</v>
      </c>
      <c r="I2268" s="81" t="str">
        <f t="shared" si="428"/>
        <v>#N/A Start Date</v>
      </c>
      <c r="J2268" s="34" t="e">
        <f t="shared" si="420"/>
        <v>#REF!</v>
      </c>
      <c r="K2268" s="35" t="e">
        <f t="shared" si="421"/>
        <v>#VALUE!</v>
      </c>
      <c r="L2268" s="35" t="e">
        <f t="shared" si="422"/>
        <v>#REF!</v>
      </c>
      <c r="M2268" s="35" t="e">
        <f t="shared" si="429"/>
        <v>#REF!</v>
      </c>
      <c r="N2268" s="35" t="e">
        <f t="shared" si="430"/>
        <v>#REF!</v>
      </c>
      <c r="O2268" s="36" t="e">
        <f t="shared" si="431"/>
        <v>#REF!</v>
      </c>
      <c r="Q2268" s="37">
        <f t="shared" si="423"/>
        <v>0</v>
      </c>
      <c r="R2268" s="38" t="e">
        <f t="shared" si="424"/>
        <v>#REF!</v>
      </c>
      <c r="S2268" s="39" t="e">
        <f t="shared" si="425"/>
        <v>#REF!</v>
      </c>
    </row>
    <row r="2269" spans="1:19" x14ac:dyDescent="0.25">
      <c r="A2269" s="2"/>
      <c r="C2269">
        <f t="shared" si="426"/>
        <v>0</v>
      </c>
      <c r="D2269" s="32" t="e">
        <f t="shared" si="427"/>
        <v>#N/A</v>
      </c>
      <c r="E2269" s="32" t="e">
        <f>Basic!#REF!</f>
        <v>#REF!</v>
      </c>
      <c r="F2269" s="40"/>
      <c r="G2269" s="80">
        <f>IFERROR(VLOOKUP(A2269,HistData!Y:Z,2,FALSE)/100,G2268)</f>
        <v>0.19510000000000002</v>
      </c>
      <c r="H2269" s="80" t="str">
        <f>_xll.BDH($B$1,"IVOL_MONEYNESS",A2269,A2269,"IVOL_MATURITY=MATURITY_1STM","IVOL_MONEYNESS_LEVEL=MONEY_LVL_100_","DTS=H","FACTOR=.01","DAYS=W")</f>
        <v>#N/A Start Date</v>
      </c>
      <c r="I2269" s="81" t="str">
        <f t="shared" si="428"/>
        <v>#N/A Start Date</v>
      </c>
      <c r="J2269" s="34" t="e">
        <f t="shared" si="420"/>
        <v>#REF!</v>
      </c>
      <c r="K2269" s="35" t="e">
        <f t="shared" si="421"/>
        <v>#VALUE!</v>
      </c>
      <c r="L2269" s="35" t="e">
        <f t="shared" si="422"/>
        <v>#REF!</v>
      </c>
      <c r="M2269" s="35" t="e">
        <f t="shared" si="429"/>
        <v>#REF!</v>
      </c>
      <c r="N2269" s="35" t="e">
        <f t="shared" si="430"/>
        <v>#REF!</v>
      </c>
      <c r="O2269" s="36" t="e">
        <f t="shared" si="431"/>
        <v>#REF!</v>
      </c>
      <c r="Q2269" s="37">
        <f t="shared" si="423"/>
        <v>0</v>
      </c>
      <c r="R2269" s="38" t="e">
        <f t="shared" si="424"/>
        <v>#REF!</v>
      </c>
      <c r="S2269" s="39" t="e">
        <f t="shared" si="425"/>
        <v>#REF!</v>
      </c>
    </row>
    <row r="2270" spans="1:19" x14ac:dyDescent="0.25">
      <c r="A2270" s="2"/>
      <c r="C2270">
        <f t="shared" si="426"/>
        <v>0</v>
      </c>
      <c r="D2270" s="32" t="e">
        <f t="shared" si="427"/>
        <v>#N/A</v>
      </c>
      <c r="E2270" s="32" t="e">
        <f>Basic!#REF!</f>
        <v>#REF!</v>
      </c>
      <c r="F2270" s="40"/>
      <c r="G2270" s="80">
        <f>IFERROR(VLOOKUP(A2270,HistData!Y:Z,2,FALSE)/100,G2269)</f>
        <v>0.19510000000000002</v>
      </c>
      <c r="H2270" s="80" t="str">
        <f>_xll.BDH($B$1,"IVOL_MONEYNESS",A2270,A2270,"IVOL_MATURITY=MATURITY_1STM","IVOL_MONEYNESS_LEVEL=MONEY_LVL_100_","DTS=H","FACTOR=.01","DAYS=W")</f>
        <v>#N/A Start Date</v>
      </c>
      <c r="I2270" s="81" t="str">
        <f t="shared" si="428"/>
        <v>#N/A Start Date</v>
      </c>
      <c r="J2270" s="34" t="e">
        <f t="shared" si="420"/>
        <v>#REF!</v>
      </c>
      <c r="K2270" s="35" t="e">
        <f t="shared" si="421"/>
        <v>#VALUE!</v>
      </c>
      <c r="L2270" s="35" t="e">
        <f t="shared" si="422"/>
        <v>#REF!</v>
      </c>
      <c r="M2270" s="35" t="e">
        <f t="shared" si="429"/>
        <v>#REF!</v>
      </c>
      <c r="N2270" s="35" t="e">
        <f t="shared" si="430"/>
        <v>#REF!</v>
      </c>
      <c r="O2270" s="36" t="e">
        <f t="shared" si="431"/>
        <v>#REF!</v>
      </c>
      <c r="Q2270" s="37">
        <f t="shared" si="423"/>
        <v>0</v>
      </c>
      <c r="R2270" s="38" t="e">
        <f t="shared" si="424"/>
        <v>#REF!</v>
      </c>
      <c r="S2270" s="39" t="e">
        <f t="shared" si="425"/>
        <v>#REF!</v>
      </c>
    </row>
    <row r="2271" spans="1:19" x14ac:dyDescent="0.25">
      <c r="A2271" s="2"/>
      <c r="C2271">
        <f t="shared" si="426"/>
        <v>0</v>
      </c>
      <c r="D2271" s="32" t="e">
        <f t="shared" si="427"/>
        <v>#N/A</v>
      </c>
      <c r="E2271" s="32" t="e">
        <f>Basic!#REF!</f>
        <v>#REF!</v>
      </c>
      <c r="F2271" s="40"/>
      <c r="G2271" s="80">
        <f>IFERROR(VLOOKUP(A2271,HistData!Y:Z,2,FALSE)/100,G2270)</f>
        <v>0.19510000000000002</v>
      </c>
      <c r="H2271" s="80" t="str">
        <f>_xll.BDH($B$1,"IVOL_MONEYNESS",A2271,A2271,"IVOL_MATURITY=MATURITY_1STM","IVOL_MONEYNESS_LEVEL=MONEY_LVL_100_","DTS=H","FACTOR=.01","DAYS=W")</f>
        <v>#N/A Start Date</v>
      </c>
      <c r="I2271" s="81" t="str">
        <f t="shared" si="428"/>
        <v>#N/A Start Date</v>
      </c>
      <c r="J2271" s="34" t="e">
        <f t="shared" si="420"/>
        <v>#REF!</v>
      </c>
      <c r="K2271" s="35" t="e">
        <f t="shared" si="421"/>
        <v>#VALUE!</v>
      </c>
      <c r="L2271" s="35" t="e">
        <f t="shared" si="422"/>
        <v>#REF!</v>
      </c>
      <c r="M2271" s="35" t="e">
        <f t="shared" si="429"/>
        <v>#REF!</v>
      </c>
      <c r="N2271" s="35" t="e">
        <f t="shared" si="430"/>
        <v>#REF!</v>
      </c>
      <c r="O2271" s="36" t="e">
        <f t="shared" si="431"/>
        <v>#REF!</v>
      </c>
      <c r="Q2271" s="37">
        <f t="shared" si="423"/>
        <v>0</v>
      </c>
      <c r="R2271" s="38" t="e">
        <f t="shared" si="424"/>
        <v>#REF!</v>
      </c>
      <c r="S2271" s="39" t="e">
        <f t="shared" si="425"/>
        <v>#REF!</v>
      </c>
    </row>
    <row r="2272" spans="1:19" x14ac:dyDescent="0.25">
      <c r="A2272" s="2"/>
      <c r="C2272">
        <f t="shared" si="426"/>
        <v>0</v>
      </c>
      <c r="D2272" s="32" t="e">
        <f t="shared" si="427"/>
        <v>#N/A</v>
      </c>
      <c r="E2272" s="32" t="e">
        <f>Basic!#REF!</f>
        <v>#REF!</v>
      </c>
      <c r="F2272" s="40"/>
      <c r="G2272" s="80">
        <f>IFERROR(VLOOKUP(A2272,HistData!Y:Z,2,FALSE)/100,G2271)</f>
        <v>0.19510000000000002</v>
      </c>
      <c r="H2272" s="80" t="str">
        <f>_xll.BDH($B$1,"IVOL_MONEYNESS",A2272,A2272,"IVOL_MATURITY=MATURITY_1STM","IVOL_MONEYNESS_LEVEL=MONEY_LVL_100_","DTS=H","FACTOR=.01","DAYS=W")</f>
        <v>#N/A Start Date</v>
      </c>
      <c r="I2272" s="81" t="str">
        <f t="shared" si="428"/>
        <v>#N/A Start Date</v>
      </c>
      <c r="J2272" s="34" t="e">
        <f t="shared" si="420"/>
        <v>#REF!</v>
      </c>
      <c r="K2272" s="35" t="e">
        <f t="shared" si="421"/>
        <v>#VALUE!</v>
      </c>
      <c r="L2272" s="35" t="e">
        <f t="shared" si="422"/>
        <v>#REF!</v>
      </c>
      <c r="M2272" s="35" t="e">
        <f t="shared" si="429"/>
        <v>#REF!</v>
      </c>
      <c r="N2272" s="35" t="e">
        <f t="shared" si="430"/>
        <v>#REF!</v>
      </c>
      <c r="O2272" s="36" t="e">
        <f t="shared" si="431"/>
        <v>#REF!</v>
      </c>
      <c r="Q2272" s="37">
        <f t="shared" si="423"/>
        <v>0</v>
      </c>
      <c r="R2272" s="38" t="e">
        <f t="shared" si="424"/>
        <v>#REF!</v>
      </c>
      <c r="S2272" s="39" t="e">
        <f t="shared" si="425"/>
        <v>#REF!</v>
      </c>
    </row>
    <row r="2273" spans="1:19" x14ac:dyDescent="0.25">
      <c r="A2273" s="2"/>
      <c r="C2273">
        <f t="shared" si="426"/>
        <v>0</v>
      </c>
      <c r="D2273" s="32" t="e">
        <f t="shared" si="427"/>
        <v>#N/A</v>
      </c>
      <c r="E2273" s="32" t="e">
        <f>Basic!#REF!</f>
        <v>#REF!</v>
      </c>
      <c r="F2273" s="40"/>
      <c r="G2273" s="80">
        <f>IFERROR(VLOOKUP(A2273,HistData!Y:Z,2,FALSE)/100,G2272)</f>
        <v>0.19510000000000002</v>
      </c>
      <c r="H2273" s="80" t="str">
        <f>_xll.BDH($B$1,"IVOL_MONEYNESS",A2273,A2273,"IVOL_MATURITY=MATURITY_1STM","IVOL_MONEYNESS_LEVEL=MONEY_LVL_100_","DTS=H","FACTOR=.01","DAYS=W")</f>
        <v>#N/A Start Date</v>
      </c>
      <c r="I2273" s="81" t="str">
        <f t="shared" si="428"/>
        <v>#N/A Start Date</v>
      </c>
      <c r="J2273" s="34" t="e">
        <f t="shared" si="420"/>
        <v>#REF!</v>
      </c>
      <c r="K2273" s="35" t="e">
        <f t="shared" si="421"/>
        <v>#VALUE!</v>
      </c>
      <c r="L2273" s="35" t="e">
        <f t="shared" si="422"/>
        <v>#REF!</v>
      </c>
      <c r="M2273" s="35" t="e">
        <f t="shared" si="429"/>
        <v>#REF!</v>
      </c>
      <c r="N2273" s="35" t="e">
        <f t="shared" si="430"/>
        <v>#REF!</v>
      </c>
      <c r="O2273" s="36" t="e">
        <f t="shared" si="431"/>
        <v>#REF!</v>
      </c>
      <c r="Q2273" s="37">
        <f t="shared" si="423"/>
        <v>0</v>
      </c>
      <c r="R2273" s="38" t="e">
        <f t="shared" si="424"/>
        <v>#REF!</v>
      </c>
      <c r="S2273" s="39" t="e">
        <f t="shared" si="425"/>
        <v>#REF!</v>
      </c>
    </row>
    <row r="2274" spans="1:19" x14ac:dyDescent="0.25">
      <c r="A2274" s="2"/>
      <c r="C2274">
        <f t="shared" si="426"/>
        <v>0</v>
      </c>
      <c r="D2274" s="32" t="e">
        <f t="shared" si="427"/>
        <v>#N/A</v>
      </c>
      <c r="E2274" s="32" t="e">
        <f>Basic!#REF!</f>
        <v>#REF!</v>
      </c>
      <c r="F2274" s="40"/>
      <c r="G2274" s="80">
        <f>IFERROR(VLOOKUP(A2274,HistData!Y:Z,2,FALSE)/100,G2273)</f>
        <v>0.19510000000000002</v>
      </c>
      <c r="H2274" s="80" t="str">
        <f>_xll.BDH($B$1,"IVOL_MONEYNESS",A2274,A2274,"IVOL_MATURITY=MATURITY_1STM","IVOL_MONEYNESS_LEVEL=MONEY_LVL_100_","DTS=H","FACTOR=.01","DAYS=W")</f>
        <v>#N/A Start Date</v>
      </c>
      <c r="I2274" s="81" t="str">
        <f t="shared" si="428"/>
        <v>#N/A Start Date</v>
      </c>
      <c r="J2274" s="34" t="e">
        <f t="shared" si="420"/>
        <v>#REF!</v>
      </c>
      <c r="K2274" s="35" t="e">
        <f t="shared" si="421"/>
        <v>#VALUE!</v>
      </c>
      <c r="L2274" s="35" t="e">
        <f t="shared" si="422"/>
        <v>#REF!</v>
      </c>
      <c r="M2274" s="35" t="e">
        <f t="shared" si="429"/>
        <v>#REF!</v>
      </c>
      <c r="N2274" s="35" t="e">
        <f t="shared" si="430"/>
        <v>#REF!</v>
      </c>
      <c r="O2274" s="36" t="e">
        <f t="shared" si="431"/>
        <v>#REF!</v>
      </c>
      <c r="Q2274" s="37">
        <f t="shared" si="423"/>
        <v>0</v>
      </c>
      <c r="R2274" s="38" t="e">
        <f t="shared" si="424"/>
        <v>#REF!</v>
      </c>
      <c r="S2274" s="39" t="e">
        <f t="shared" si="425"/>
        <v>#REF!</v>
      </c>
    </row>
    <row r="2275" spans="1:19" x14ac:dyDescent="0.25">
      <c r="A2275" s="2"/>
      <c r="C2275">
        <f t="shared" si="426"/>
        <v>0</v>
      </c>
      <c r="D2275" s="32" t="e">
        <f t="shared" si="427"/>
        <v>#N/A</v>
      </c>
      <c r="E2275" s="32" t="e">
        <f>Basic!#REF!</f>
        <v>#REF!</v>
      </c>
      <c r="F2275" s="40"/>
      <c r="G2275" s="80">
        <f>IFERROR(VLOOKUP(A2275,HistData!Y:Z,2,FALSE)/100,G2274)</f>
        <v>0.19510000000000002</v>
      </c>
      <c r="H2275" s="80" t="str">
        <f>_xll.BDH($B$1,"IVOL_MONEYNESS",A2275,A2275,"IVOL_MATURITY=MATURITY_1STM","IVOL_MONEYNESS_LEVEL=MONEY_LVL_100_","DTS=H","FACTOR=.01","DAYS=W")</f>
        <v>#N/A Start Date</v>
      </c>
      <c r="I2275" s="81" t="str">
        <f t="shared" si="428"/>
        <v>#N/A Start Date</v>
      </c>
      <c r="J2275" s="34" t="e">
        <f t="shared" si="420"/>
        <v>#REF!</v>
      </c>
      <c r="K2275" s="35" t="e">
        <f t="shared" si="421"/>
        <v>#VALUE!</v>
      </c>
      <c r="L2275" s="35" t="e">
        <f t="shared" si="422"/>
        <v>#REF!</v>
      </c>
      <c r="M2275" s="35" t="e">
        <f t="shared" si="429"/>
        <v>#REF!</v>
      </c>
      <c r="N2275" s="35" t="e">
        <f t="shared" si="430"/>
        <v>#REF!</v>
      </c>
      <c r="O2275" s="36" t="e">
        <f t="shared" si="431"/>
        <v>#REF!</v>
      </c>
      <c r="Q2275" s="37">
        <f t="shared" si="423"/>
        <v>0</v>
      </c>
      <c r="R2275" s="38" t="e">
        <f t="shared" si="424"/>
        <v>#REF!</v>
      </c>
      <c r="S2275" s="39" t="e">
        <f t="shared" si="425"/>
        <v>#REF!</v>
      </c>
    </row>
    <row r="2276" spans="1:19" x14ac:dyDescent="0.25">
      <c r="A2276" s="2"/>
      <c r="C2276">
        <f t="shared" si="426"/>
        <v>0</v>
      </c>
      <c r="D2276" s="32" t="e">
        <f t="shared" si="427"/>
        <v>#N/A</v>
      </c>
      <c r="E2276" s="32" t="e">
        <f>Basic!#REF!</f>
        <v>#REF!</v>
      </c>
      <c r="F2276" s="40"/>
      <c r="G2276" s="80">
        <f>IFERROR(VLOOKUP(A2276,HistData!Y:Z,2,FALSE)/100,G2275)</f>
        <v>0.19510000000000002</v>
      </c>
      <c r="H2276" s="80" t="str">
        <f>_xll.BDH($B$1,"IVOL_MONEYNESS",A2276,A2276,"IVOL_MATURITY=MATURITY_1STM","IVOL_MONEYNESS_LEVEL=MONEY_LVL_100_","DTS=H","FACTOR=.01","DAYS=W")</f>
        <v>#N/A Start Date</v>
      </c>
      <c r="I2276" s="81" t="str">
        <f t="shared" si="428"/>
        <v>#N/A Start Date</v>
      </c>
      <c r="J2276" s="34" t="e">
        <f t="shared" si="420"/>
        <v>#REF!</v>
      </c>
      <c r="K2276" s="35" t="e">
        <f t="shared" si="421"/>
        <v>#VALUE!</v>
      </c>
      <c r="L2276" s="35" t="e">
        <f t="shared" si="422"/>
        <v>#REF!</v>
      </c>
      <c r="M2276" s="35" t="e">
        <f t="shared" si="429"/>
        <v>#REF!</v>
      </c>
      <c r="N2276" s="35" t="e">
        <f t="shared" si="430"/>
        <v>#REF!</v>
      </c>
      <c r="O2276" s="36" t="e">
        <f t="shared" si="431"/>
        <v>#REF!</v>
      </c>
      <c r="Q2276" s="37">
        <f t="shared" si="423"/>
        <v>0</v>
      </c>
      <c r="R2276" s="38" t="e">
        <f t="shared" si="424"/>
        <v>#REF!</v>
      </c>
      <c r="S2276" s="39" t="e">
        <f t="shared" si="425"/>
        <v>#REF!</v>
      </c>
    </row>
    <row r="2277" spans="1:19" x14ac:dyDescent="0.25">
      <c r="A2277" s="2"/>
      <c r="C2277">
        <f t="shared" si="426"/>
        <v>0</v>
      </c>
      <c r="D2277" s="32" t="e">
        <f t="shared" si="427"/>
        <v>#N/A</v>
      </c>
      <c r="E2277" s="32" t="e">
        <f>Basic!#REF!</f>
        <v>#REF!</v>
      </c>
      <c r="F2277" s="40"/>
      <c r="G2277" s="80">
        <f>IFERROR(VLOOKUP(A2277,HistData!Y:Z,2,FALSE)/100,G2276)</f>
        <v>0.19510000000000002</v>
      </c>
      <c r="H2277" s="80" t="str">
        <f>_xll.BDH($B$1,"IVOL_MONEYNESS",A2277,A2277,"IVOL_MATURITY=MATURITY_1STM","IVOL_MONEYNESS_LEVEL=MONEY_LVL_100_","DTS=H","FACTOR=.01","DAYS=W")</f>
        <v>#N/A Start Date</v>
      </c>
      <c r="I2277" s="81" t="str">
        <f t="shared" si="428"/>
        <v>#N/A Start Date</v>
      </c>
      <c r="J2277" s="34" t="e">
        <f t="shared" si="420"/>
        <v>#REF!</v>
      </c>
      <c r="K2277" s="35" t="e">
        <f t="shared" si="421"/>
        <v>#VALUE!</v>
      </c>
      <c r="L2277" s="35" t="e">
        <f t="shared" si="422"/>
        <v>#REF!</v>
      </c>
      <c r="M2277" s="35" t="e">
        <f t="shared" si="429"/>
        <v>#REF!</v>
      </c>
      <c r="N2277" s="35" t="e">
        <f t="shared" si="430"/>
        <v>#REF!</v>
      </c>
      <c r="O2277" s="36" t="e">
        <f t="shared" si="431"/>
        <v>#REF!</v>
      </c>
      <c r="Q2277" s="37">
        <f t="shared" si="423"/>
        <v>0</v>
      </c>
      <c r="R2277" s="38" t="e">
        <f t="shared" si="424"/>
        <v>#REF!</v>
      </c>
      <c r="S2277" s="39" t="e">
        <f t="shared" si="425"/>
        <v>#REF!</v>
      </c>
    </row>
    <row r="2278" spans="1:19" x14ac:dyDescent="0.25">
      <c r="A2278" s="2"/>
      <c r="C2278">
        <f t="shared" si="426"/>
        <v>0</v>
      </c>
      <c r="D2278" s="32" t="e">
        <f t="shared" si="427"/>
        <v>#N/A</v>
      </c>
      <c r="E2278" s="32" t="e">
        <f>Basic!#REF!</f>
        <v>#REF!</v>
      </c>
      <c r="F2278" s="40"/>
      <c r="G2278" s="80">
        <f>IFERROR(VLOOKUP(A2278,HistData!Y:Z,2,FALSE)/100,G2277)</f>
        <v>0.19510000000000002</v>
      </c>
      <c r="H2278" s="80" t="str">
        <f>_xll.BDH($B$1,"IVOL_MONEYNESS",A2278,A2278,"IVOL_MATURITY=MATURITY_1STM","IVOL_MONEYNESS_LEVEL=MONEY_LVL_100_","DTS=H","FACTOR=.01","DAYS=W")</f>
        <v>#N/A Start Date</v>
      </c>
      <c r="I2278" s="81" t="str">
        <f t="shared" si="428"/>
        <v>#N/A Start Date</v>
      </c>
      <c r="J2278" s="34" t="e">
        <f t="shared" si="420"/>
        <v>#REF!</v>
      </c>
      <c r="K2278" s="35" t="e">
        <f t="shared" si="421"/>
        <v>#VALUE!</v>
      </c>
      <c r="L2278" s="35" t="e">
        <f t="shared" si="422"/>
        <v>#REF!</v>
      </c>
      <c r="M2278" s="35" t="e">
        <f t="shared" si="429"/>
        <v>#REF!</v>
      </c>
      <c r="N2278" s="35" t="e">
        <f t="shared" si="430"/>
        <v>#REF!</v>
      </c>
      <c r="O2278" s="36" t="e">
        <f t="shared" si="431"/>
        <v>#REF!</v>
      </c>
      <c r="Q2278" s="37">
        <f t="shared" si="423"/>
        <v>0</v>
      </c>
      <c r="R2278" s="38" t="e">
        <f t="shared" si="424"/>
        <v>#REF!</v>
      </c>
      <c r="S2278" s="39" t="e">
        <f t="shared" si="425"/>
        <v>#REF!</v>
      </c>
    </row>
    <row r="2279" spans="1:19" x14ac:dyDescent="0.25">
      <c r="A2279" s="2"/>
      <c r="C2279">
        <f t="shared" si="426"/>
        <v>0</v>
      </c>
      <c r="D2279" s="32" t="e">
        <f t="shared" si="427"/>
        <v>#N/A</v>
      </c>
      <c r="E2279" s="32" t="e">
        <f>Basic!#REF!</f>
        <v>#REF!</v>
      </c>
      <c r="F2279" s="40"/>
      <c r="G2279" s="80">
        <f>IFERROR(VLOOKUP(A2279,HistData!Y:Z,2,FALSE)/100,G2278)</f>
        <v>0.19510000000000002</v>
      </c>
      <c r="H2279" s="80" t="str">
        <f>_xll.BDH($B$1,"IVOL_MONEYNESS",A2279,A2279,"IVOL_MATURITY=MATURITY_1STM","IVOL_MONEYNESS_LEVEL=MONEY_LVL_100_","DTS=H","FACTOR=.01","DAYS=W")</f>
        <v>#N/A Start Date</v>
      </c>
      <c r="I2279" s="81" t="str">
        <f t="shared" si="428"/>
        <v>#N/A Start Date</v>
      </c>
      <c r="J2279" s="34" t="e">
        <f t="shared" si="420"/>
        <v>#REF!</v>
      </c>
      <c r="K2279" s="35" t="e">
        <f t="shared" si="421"/>
        <v>#VALUE!</v>
      </c>
      <c r="L2279" s="35" t="e">
        <f t="shared" si="422"/>
        <v>#REF!</v>
      </c>
      <c r="M2279" s="35" t="e">
        <f t="shared" si="429"/>
        <v>#REF!</v>
      </c>
      <c r="N2279" s="35" t="e">
        <f t="shared" si="430"/>
        <v>#REF!</v>
      </c>
      <c r="O2279" s="36" t="e">
        <f t="shared" si="431"/>
        <v>#REF!</v>
      </c>
      <c r="Q2279" s="37">
        <f t="shared" si="423"/>
        <v>0</v>
      </c>
      <c r="R2279" s="38" t="e">
        <f t="shared" si="424"/>
        <v>#REF!</v>
      </c>
      <c r="S2279" s="39" t="e">
        <f t="shared" si="425"/>
        <v>#REF!</v>
      </c>
    </row>
    <row r="2280" spans="1:19" x14ac:dyDescent="0.25">
      <c r="A2280" s="2"/>
      <c r="C2280">
        <f t="shared" si="426"/>
        <v>0</v>
      </c>
      <c r="D2280" s="32" t="e">
        <f t="shared" si="427"/>
        <v>#N/A</v>
      </c>
      <c r="E2280" s="32" t="e">
        <f>Basic!#REF!</f>
        <v>#REF!</v>
      </c>
      <c r="F2280" s="40"/>
      <c r="G2280" s="80">
        <f>IFERROR(VLOOKUP(A2280,HistData!Y:Z,2,FALSE)/100,G2279)</f>
        <v>0.19510000000000002</v>
      </c>
      <c r="H2280" s="80" t="str">
        <f>_xll.BDH($B$1,"IVOL_MONEYNESS",A2280,A2280,"IVOL_MATURITY=MATURITY_1STM","IVOL_MONEYNESS_LEVEL=MONEY_LVL_100_","DTS=H","FACTOR=.01","DAYS=W")</f>
        <v>#N/A Start Date</v>
      </c>
      <c r="I2280" s="81" t="str">
        <f t="shared" si="428"/>
        <v>#N/A Start Date</v>
      </c>
      <c r="J2280" s="34" t="e">
        <f t="shared" si="420"/>
        <v>#REF!</v>
      </c>
      <c r="K2280" s="35" t="e">
        <f t="shared" si="421"/>
        <v>#VALUE!</v>
      </c>
      <c r="L2280" s="35" t="e">
        <f t="shared" si="422"/>
        <v>#REF!</v>
      </c>
      <c r="M2280" s="35" t="e">
        <f t="shared" si="429"/>
        <v>#REF!</v>
      </c>
      <c r="N2280" s="35" t="e">
        <f t="shared" si="430"/>
        <v>#REF!</v>
      </c>
      <c r="O2280" s="36" t="e">
        <f t="shared" si="431"/>
        <v>#REF!</v>
      </c>
      <c r="Q2280" s="37">
        <f t="shared" si="423"/>
        <v>0</v>
      </c>
      <c r="R2280" s="38" t="e">
        <f t="shared" si="424"/>
        <v>#REF!</v>
      </c>
      <c r="S2280" s="39" t="e">
        <f t="shared" si="425"/>
        <v>#REF!</v>
      </c>
    </row>
    <row r="2281" spans="1:19" x14ac:dyDescent="0.25">
      <c r="A2281" s="2"/>
      <c r="C2281">
        <f t="shared" si="426"/>
        <v>0</v>
      </c>
      <c r="D2281" s="32" t="e">
        <f t="shared" si="427"/>
        <v>#N/A</v>
      </c>
      <c r="E2281" s="32" t="e">
        <f>Basic!#REF!</f>
        <v>#REF!</v>
      </c>
      <c r="F2281" s="40"/>
      <c r="G2281" s="80">
        <f>IFERROR(VLOOKUP(A2281,HistData!Y:Z,2,FALSE)/100,G2280)</f>
        <v>0.19510000000000002</v>
      </c>
      <c r="H2281" s="80" t="str">
        <f>_xll.BDH($B$1,"IVOL_MONEYNESS",A2281,A2281,"IVOL_MATURITY=MATURITY_1STM","IVOL_MONEYNESS_LEVEL=MONEY_LVL_100_","DTS=H","FACTOR=.01","DAYS=W")</f>
        <v>#N/A Start Date</v>
      </c>
      <c r="I2281" s="81" t="str">
        <f t="shared" si="428"/>
        <v>#N/A Start Date</v>
      </c>
      <c r="J2281" s="34" t="e">
        <f t="shared" si="420"/>
        <v>#REF!</v>
      </c>
      <c r="K2281" s="35" t="e">
        <f t="shared" si="421"/>
        <v>#VALUE!</v>
      </c>
      <c r="L2281" s="35" t="e">
        <f t="shared" si="422"/>
        <v>#REF!</v>
      </c>
      <c r="M2281" s="35" t="e">
        <f t="shared" si="429"/>
        <v>#REF!</v>
      </c>
      <c r="N2281" s="35" t="e">
        <f t="shared" si="430"/>
        <v>#REF!</v>
      </c>
      <c r="O2281" s="36" t="e">
        <f t="shared" si="431"/>
        <v>#REF!</v>
      </c>
      <c r="Q2281" s="37">
        <f t="shared" si="423"/>
        <v>0</v>
      </c>
      <c r="R2281" s="38" t="e">
        <f t="shared" si="424"/>
        <v>#REF!</v>
      </c>
      <c r="S2281" s="39" t="e">
        <f t="shared" si="425"/>
        <v>#REF!</v>
      </c>
    </row>
    <row r="2282" spans="1:19" x14ac:dyDescent="0.25">
      <c r="A2282" s="2"/>
      <c r="C2282">
        <f t="shared" si="426"/>
        <v>0</v>
      </c>
      <c r="D2282" s="32" t="e">
        <f t="shared" si="427"/>
        <v>#N/A</v>
      </c>
      <c r="E2282" s="32" t="e">
        <f>Basic!#REF!</f>
        <v>#REF!</v>
      </c>
      <c r="F2282" s="40"/>
      <c r="G2282" s="80">
        <f>IFERROR(VLOOKUP(A2282,HistData!Y:Z,2,FALSE)/100,G2281)</f>
        <v>0.19510000000000002</v>
      </c>
      <c r="H2282" s="80" t="str">
        <f>_xll.BDH($B$1,"IVOL_MONEYNESS",A2282,A2282,"IVOL_MATURITY=MATURITY_1STM","IVOL_MONEYNESS_LEVEL=MONEY_LVL_100_","DTS=H","FACTOR=.01","DAYS=W")</f>
        <v>#N/A Start Date</v>
      </c>
      <c r="I2282" s="81" t="str">
        <f t="shared" si="428"/>
        <v>#N/A Start Date</v>
      </c>
      <c r="J2282" s="34" t="e">
        <f t="shared" si="420"/>
        <v>#REF!</v>
      </c>
      <c r="K2282" s="35" t="e">
        <f t="shared" si="421"/>
        <v>#VALUE!</v>
      </c>
      <c r="L2282" s="35" t="e">
        <f t="shared" si="422"/>
        <v>#REF!</v>
      </c>
      <c r="M2282" s="35" t="e">
        <f t="shared" si="429"/>
        <v>#REF!</v>
      </c>
      <c r="N2282" s="35" t="e">
        <f t="shared" si="430"/>
        <v>#REF!</v>
      </c>
      <c r="O2282" s="36" t="e">
        <f t="shared" si="431"/>
        <v>#REF!</v>
      </c>
      <c r="Q2282" s="37">
        <f t="shared" si="423"/>
        <v>0</v>
      </c>
      <c r="R2282" s="38" t="e">
        <f t="shared" si="424"/>
        <v>#REF!</v>
      </c>
      <c r="S2282" s="39" t="e">
        <f t="shared" si="425"/>
        <v>#REF!</v>
      </c>
    </row>
    <row r="2283" spans="1:19" x14ac:dyDescent="0.25">
      <c r="A2283" s="2"/>
      <c r="C2283">
        <f t="shared" si="426"/>
        <v>0</v>
      </c>
      <c r="D2283" s="32" t="e">
        <f t="shared" si="427"/>
        <v>#N/A</v>
      </c>
      <c r="E2283" s="32" t="e">
        <f>Basic!#REF!</f>
        <v>#REF!</v>
      </c>
      <c r="F2283" s="40"/>
      <c r="G2283" s="80">
        <f>IFERROR(VLOOKUP(A2283,HistData!Y:Z,2,FALSE)/100,G2282)</f>
        <v>0.19510000000000002</v>
      </c>
      <c r="H2283" s="80" t="str">
        <f>_xll.BDH($B$1,"IVOL_MONEYNESS",A2283,A2283,"IVOL_MATURITY=MATURITY_1STM","IVOL_MONEYNESS_LEVEL=MONEY_LVL_100_","DTS=H","FACTOR=.01","DAYS=W")</f>
        <v>#N/A Start Date</v>
      </c>
      <c r="I2283" s="81" t="str">
        <f t="shared" si="428"/>
        <v>#N/A Start Date</v>
      </c>
      <c r="J2283" s="34" t="e">
        <f t="shared" si="420"/>
        <v>#REF!</v>
      </c>
      <c r="K2283" s="35" t="e">
        <f t="shared" si="421"/>
        <v>#VALUE!</v>
      </c>
      <c r="L2283" s="35" t="e">
        <f t="shared" si="422"/>
        <v>#REF!</v>
      </c>
      <c r="M2283" s="35" t="e">
        <f t="shared" si="429"/>
        <v>#REF!</v>
      </c>
      <c r="N2283" s="35" t="e">
        <f t="shared" si="430"/>
        <v>#REF!</v>
      </c>
      <c r="O2283" s="36" t="e">
        <f t="shared" si="431"/>
        <v>#REF!</v>
      </c>
      <c r="Q2283" s="37">
        <f t="shared" si="423"/>
        <v>0</v>
      </c>
      <c r="R2283" s="38" t="e">
        <f t="shared" si="424"/>
        <v>#REF!</v>
      </c>
      <c r="S2283" s="39" t="e">
        <f t="shared" si="425"/>
        <v>#REF!</v>
      </c>
    </row>
    <row r="2284" spans="1:19" x14ac:dyDescent="0.25">
      <c r="A2284" s="2"/>
      <c r="C2284">
        <f t="shared" si="426"/>
        <v>0</v>
      </c>
      <c r="D2284" s="32" t="e">
        <f t="shared" si="427"/>
        <v>#N/A</v>
      </c>
      <c r="E2284" s="32" t="e">
        <f>Basic!#REF!</f>
        <v>#REF!</v>
      </c>
      <c r="F2284" s="40"/>
      <c r="G2284" s="80">
        <f>IFERROR(VLOOKUP(A2284,HistData!Y:Z,2,FALSE)/100,G2283)</f>
        <v>0.19510000000000002</v>
      </c>
      <c r="H2284" s="80" t="str">
        <f>_xll.BDH($B$1,"IVOL_MONEYNESS",A2284,A2284,"IVOL_MATURITY=MATURITY_1STM","IVOL_MONEYNESS_LEVEL=MONEY_LVL_100_","DTS=H","FACTOR=.01","DAYS=W")</f>
        <v>#N/A Start Date</v>
      </c>
      <c r="I2284" s="81" t="str">
        <f t="shared" si="428"/>
        <v>#N/A Start Date</v>
      </c>
      <c r="J2284" s="34" t="e">
        <f t="shared" si="420"/>
        <v>#REF!</v>
      </c>
      <c r="K2284" s="35" t="e">
        <f t="shared" si="421"/>
        <v>#VALUE!</v>
      </c>
      <c r="L2284" s="35" t="e">
        <f t="shared" si="422"/>
        <v>#REF!</v>
      </c>
      <c r="M2284" s="35" t="e">
        <f t="shared" si="429"/>
        <v>#REF!</v>
      </c>
      <c r="N2284" s="35" t="e">
        <f t="shared" si="430"/>
        <v>#REF!</v>
      </c>
      <c r="O2284" s="36" t="e">
        <f t="shared" si="431"/>
        <v>#REF!</v>
      </c>
      <c r="Q2284" s="37">
        <f t="shared" si="423"/>
        <v>0</v>
      </c>
      <c r="R2284" s="38" t="e">
        <f t="shared" si="424"/>
        <v>#REF!</v>
      </c>
      <c r="S2284" s="39" t="e">
        <f t="shared" si="425"/>
        <v>#REF!</v>
      </c>
    </row>
    <row r="2285" spans="1:19" x14ac:dyDescent="0.25">
      <c r="A2285" s="2"/>
      <c r="C2285">
        <f t="shared" si="426"/>
        <v>0</v>
      </c>
      <c r="D2285" s="32" t="e">
        <f t="shared" si="427"/>
        <v>#N/A</v>
      </c>
      <c r="E2285" s="32" t="e">
        <f>Basic!#REF!</f>
        <v>#REF!</v>
      </c>
      <c r="F2285" s="40"/>
      <c r="G2285" s="80">
        <f>IFERROR(VLOOKUP(A2285,HistData!Y:Z,2,FALSE)/100,G2284)</f>
        <v>0.19510000000000002</v>
      </c>
      <c r="H2285" s="80" t="str">
        <f>_xll.BDH($B$1,"IVOL_MONEYNESS",A2285,A2285,"IVOL_MATURITY=MATURITY_1STM","IVOL_MONEYNESS_LEVEL=MONEY_LVL_100_","DTS=H","FACTOR=.01","DAYS=W")</f>
        <v>#N/A Start Date</v>
      </c>
      <c r="I2285" s="81" t="str">
        <f t="shared" si="428"/>
        <v>#N/A Start Date</v>
      </c>
      <c r="J2285" s="34" t="e">
        <f t="shared" si="420"/>
        <v>#REF!</v>
      </c>
      <c r="K2285" s="35" t="e">
        <f t="shared" si="421"/>
        <v>#VALUE!</v>
      </c>
      <c r="L2285" s="35" t="e">
        <f t="shared" si="422"/>
        <v>#REF!</v>
      </c>
      <c r="M2285" s="35" t="e">
        <f t="shared" si="429"/>
        <v>#REF!</v>
      </c>
      <c r="N2285" s="35" t="e">
        <f t="shared" si="430"/>
        <v>#REF!</v>
      </c>
      <c r="O2285" s="36" t="e">
        <f t="shared" si="431"/>
        <v>#REF!</v>
      </c>
      <c r="Q2285" s="37">
        <f t="shared" si="423"/>
        <v>0</v>
      </c>
      <c r="R2285" s="38" t="e">
        <f t="shared" si="424"/>
        <v>#REF!</v>
      </c>
      <c r="S2285" s="39" t="e">
        <f t="shared" si="425"/>
        <v>#REF!</v>
      </c>
    </row>
    <row r="2286" spans="1:19" x14ac:dyDescent="0.25">
      <c r="A2286" s="2"/>
      <c r="C2286">
        <f t="shared" si="426"/>
        <v>0</v>
      </c>
      <c r="D2286" s="32" t="e">
        <f t="shared" si="427"/>
        <v>#N/A</v>
      </c>
      <c r="E2286" s="32" t="e">
        <f>Basic!#REF!</f>
        <v>#REF!</v>
      </c>
      <c r="F2286" s="40"/>
      <c r="G2286" s="80">
        <f>IFERROR(VLOOKUP(A2286,HistData!Y:Z,2,FALSE)/100,G2285)</f>
        <v>0.19510000000000002</v>
      </c>
      <c r="H2286" s="80" t="str">
        <f>_xll.BDH($B$1,"IVOL_MONEYNESS",A2286,A2286,"IVOL_MATURITY=MATURITY_1STM","IVOL_MONEYNESS_LEVEL=MONEY_LVL_100_","DTS=H","FACTOR=.01","DAYS=W")</f>
        <v>#N/A Start Date</v>
      </c>
      <c r="I2286" s="81" t="str">
        <f t="shared" si="428"/>
        <v>#N/A Start Date</v>
      </c>
      <c r="J2286" s="34" t="e">
        <f t="shared" si="420"/>
        <v>#REF!</v>
      </c>
      <c r="K2286" s="35" t="e">
        <f t="shared" si="421"/>
        <v>#VALUE!</v>
      </c>
      <c r="L2286" s="35" t="e">
        <f t="shared" si="422"/>
        <v>#REF!</v>
      </c>
      <c r="M2286" s="35" t="e">
        <f t="shared" si="429"/>
        <v>#REF!</v>
      </c>
      <c r="N2286" s="35" t="e">
        <f t="shared" si="430"/>
        <v>#REF!</v>
      </c>
      <c r="O2286" s="36" t="e">
        <f t="shared" si="431"/>
        <v>#REF!</v>
      </c>
      <c r="Q2286" s="37">
        <f t="shared" si="423"/>
        <v>0</v>
      </c>
      <c r="R2286" s="38" t="e">
        <f t="shared" si="424"/>
        <v>#REF!</v>
      </c>
      <c r="S2286" s="39" t="e">
        <f t="shared" si="425"/>
        <v>#REF!</v>
      </c>
    </row>
    <row r="2287" spans="1:19" x14ac:dyDescent="0.25">
      <c r="A2287" s="2"/>
      <c r="C2287">
        <f t="shared" si="426"/>
        <v>0</v>
      </c>
      <c r="D2287" s="32" t="e">
        <f t="shared" si="427"/>
        <v>#N/A</v>
      </c>
      <c r="E2287" s="32" t="e">
        <f>Basic!#REF!</f>
        <v>#REF!</v>
      </c>
      <c r="F2287" s="40"/>
      <c r="G2287" s="80">
        <f>IFERROR(VLOOKUP(A2287,HistData!Y:Z,2,FALSE)/100,G2286)</f>
        <v>0.19510000000000002</v>
      </c>
      <c r="H2287" s="80" t="str">
        <f>_xll.BDH($B$1,"IVOL_MONEYNESS",A2287,A2287,"IVOL_MATURITY=MATURITY_1STM","IVOL_MONEYNESS_LEVEL=MONEY_LVL_100_","DTS=H","FACTOR=.01","DAYS=W")</f>
        <v>#N/A Start Date</v>
      </c>
      <c r="I2287" s="81" t="str">
        <f t="shared" si="428"/>
        <v>#N/A Start Date</v>
      </c>
      <c r="J2287" s="34" t="e">
        <f t="shared" si="420"/>
        <v>#REF!</v>
      </c>
      <c r="K2287" s="35" t="e">
        <f t="shared" si="421"/>
        <v>#VALUE!</v>
      </c>
      <c r="L2287" s="35" t="e">
        <f t="shared" si="422"/>
        <v>#REF!</v>
      </c>
      <c r="M2287" s="35" t="e">
        <f t="shared" si="429"/>
        <v>#REF!</v>
      </c>
      <c r="N2287" s="35" t="e">
        <f t="shared" si="430"/>
        <v>#REF!</v>
      </c>
      <c r="O2287" s="36" t="e">
        <f t="shared" si="431"/>
        <v>#REF!</v>
      </c>
      <c r="Q2287" s="37">
        <f t="shared" si="423"/>
        <v>0</v>
      </c>
      <c r="R2287" s="38" t="e">
        <f t="shared" si="424"/>
        <v>#REF!</v>
      </c>
      <c r="S2287" s="39" t="e">
        <f t="shared" si="425"/>
        <v>#REF!</v>
      </c>
    </row>
    <row r="2288" spans="1:19" x14ac:dyDescent="0.25">
      <c r="A2288" s="2"/>
      <c r="C2288">
        <f t="shared" si="426"/>
        <v>0</v>
      </c>
      <c r="D2288" s="32" t="e">
        <f t="shared" si="427"/>
        <v>#N/A</v>
      </c>
      <c r="E2288" s="32" t="e">
        <f>Basic!#REF!</f>
        <v>#REF!</v>
      </c>
      <c r="F2288" s="40"/>
      <c r="G2288" s="80">
        <f>IFERROR(VLOOKUP(A2288,HistData!Y:Z,2,FALSE)/100,G2287)</f>
        <v>0.19510000000000002</v>
      </c>
      <c r="H2288" s="80" t="str">
        <f>_xll.BDH($B$1,"IVOL_MONEYNESS",A2288,A2288,"IVOL_MATURITY=MATURITY_1STM","IVOL_MONEYNESS_LEVEL=MONEY_LVL_100_","DTS=H","FACTOR=.01","DAYS=W")</f>
        <v>#N/A Start Date</v>
      </c>
      <c r="I2288" s="81" t="str">
        <f t="shared" si="428"/>
        <v>#N/A Start Date</v>
      </c>
      <c r="J2288" s="34" t="e">
        <f t="shared" si="420"/>
        <v>#REF!</v>
      </c>
      <c r="K2288" s="35" t="e">
        <f t="shared" si="421"/>
        <v>#VALUE!</v>
      </c>
      <c r="L2288" s="35" t="e">
        <f t="shared" si="422"/>
        <v>#REF!</v>
      </c>
      <c r="M2288" s="35" t="e">
        <f t="shared" si="429"/>
        <v>#REF!</v>
      </c>
      <c r="N2288" s="35" t="e">
        <f t="shared" si="430"/>
        <v>#REF!</v>
      </c>
      <c r="O2288" s="36" t="e">
        <f t="shared" si="431"/>
        <v>#REF!</v>
      </c>
      <c r="Q2288" s="37">
        <f t="shared" si="423"/>
        <v>0</v>
      </c>
      <c r="R2288" s="38" t="e">
        <f t="shared" si="424"/>
        <v>#REF!</v>
      </c>
      <c r="S2288" s="39" t="e">
        <f t="shared" si="425"/>
        <v>#REF!</v>
      </c>
    </row>
    <row r="2289" spans="1:19" x14ac:dyDescent="0.25">
      <c r="A2289" s="2"/>
      <c r="C2289">
        <f t="shared" si="426"/>
        <v>0</v>
      </c>
      <c r="D2289" s="32" t="e">
        <f t="shared" si="427"/>
        <v>#N/A</v>
      </c>
      <c r="E2289" s="32" t="e">
        <f>Basic!#REF!</f>
        <v>#REF!</v>
      </c>
      <c r="F2289" s="40"/>
      <c r="G2289" s="80">
        <f>IFERROR(VLOOKUP(A2289,HistData!Y:Z,2,FALSE)/100,G2288)</f>
        <v>0.19510000000000002</v>
      </c>
      <c r="H2289" s="80" t="str">
        <f>_xll.BDH($B$1,"IVOL_MONEYNESS",A2289,A2289,"IVOL_MATURITY=MATURITY_1STM","IVOL_MONEYNESS_LEVEL=MONEY_LVL_100_","DTS=H","FACTOR=.01","DAYS=W")</f>
        <v>#N/A Start Date</v>
      </c>
      <c r="I2289" s="81" t="str">
        <f t="shared" si="428"/>
        <v>#N/A Start Date</v>
      </c>
      <c r="J2289" s="34" t="e">
        <f t="shared" si="420"/>
        <v>#REF!</v>
      </c>
      <c r="K2289" s="35" t="e">
        <f t="shared" si="421"/>
        <v>#VALUE!</v>
      </c>
      <c r="L2289" s="35" t="e">
        <f t="shared" si="422"/>
        <v>#REF!</v>
      </c>
      <c r="M2289" s="35" t="e">
        <f t="shared" si="429"/>
        <v>#REF!</v>
      </c>
      <c r="N2289" s="35" t="e">
        <f t="shared" si="430"/>
        <v>#REF!</v>
      </c>
      <c r="O2289" s="36" t="e">
        <f t="shared" si="431"/>
        <v>#REF!</v>
      </c>
      <c r="Q2289" s="37">
        <f t="shared" si="423"/>
        <v>0</v>
      </c>
      <c r="R2289" s="38" t="e">
        <f t="shared" si="424"/>
        <v>#REF!</v>
      </c>
      <c r="S2289" s="39" t="e">
        <f t="shared" si="425"/>
        <v>#REF!</v>
      </c>
    </row>
    <row r="2290" spans="1:19" x14ac:dyDescent="0.25">
      <c r="A2290" s="2"/>
      <c r="C2290">
        <f t="shared" si="426"/>
        <v>0</v>
      </c>
      <c r="D2290" s="32" t="e">
        <f t="shared" si="427"/>
        <v>#N/A</v>
      </c>
      <c r="E2290" s="32" t="e">
        <f>Basic!#REF!</f>
        <v>#REF!</v>
      </c>
      <c r="F2290" s="40"/>
      <c r="G2290" s="80">
        <f>IFERROR(VLOOKUP(A2290,HistData!Y:Z,2,FALSE)/100,G2289)</f>
        <v>0.19510000000000002</v>
      </c>
      <c r="H2290" s="80" t="str">
        <f>_xll.BDH($B$1,"IVOL_MONEYNESS",A2290,A2290,"IVOL_MATURITY=MATURITY_1STM","IVOL_MONEYNESS_LEVEL=MONEY_LVL_100_","DTS=H","FACTOR=.01","DAYS=W")</f>
        <v>#N/A Start Date</v>
      </c>
      <c r="I2290" s="81" t="str">
        <f t="shared" si="428"/>
        <v>#N/A Start Date</v>
      </c>
      <c r="J2290" s="34" t="e">
        <f t="shared" si="420"/>
        <v>#REF!</v>
      </c>
      <c r="K2290" s="35" t="e">
        <f t="shared" si="421"/>
        <v>#VALUE!</v>
      </c>
      <c r="L2290" s="35" t="e">
        <f t="shared" si="422"/>
        <v>#REF!</v>
      </c>
      <c r="M2290" s="35" t="e">
        <f t="shared" si="429"/>
        <v>#REF!</v>
      </c>
      <c r="N2290" s="35" t="e">
        <f t="shared" si="430"/>
        <v>#REF!</v>
      </c>
      <c r="O2290" s="36" t="e">
        <f t="shared" si="431"/>
        <v>#REF!</v>
      </c>
      <c r="Q2290" s="37">
        <f t="shared" si="423"/>
        <v>0</v>
      </c>
      <c r="R2290" s="38" t="e">
        <f t="shared" si="424"/>
        <v>#REF!</v>
      </c>
      <c r="S2290" s="39" t="e">
        <f t="shared" si="425"/>
        <v>#REF!</v>
      </c>
    </row>
    <row r="2291" spans="1:19" x14ac:dyDescent="0.25">
      <c r="A2291" s="2"/>
      <c r="C2291">
        <f t="shared" si="426"/>
        <v>0</v>
      </c>
      <c r="D2291" s="32" t="e">
        <f t="shared" si="427"/>
        <v>#N/A</v>
      </c>
      <c r="E2291" s="32" t="e">
        <f>Basic!#REF!</f>
        <v>#REF!</v>
      </c>
      <c r="F2291" s="40"/>
      <c r="G2291" s="80">
        <f>IFERROR(VLOOKUP(A2291,HistData!Y:Z,2,FALSE)/100,G2290)</f>
        <v>0.19510000000000002</v>
      </c>
      <c r="H2291" s="80" t="str">
        <f>_xll.BDH($B$1,"IVOL_MONEYNESS",A2291,A2291,"IVOL_MATURITY=MATURITY_1STM","IVOL_MONEYNESS_LEVEL=MONEY_LVL_100_","DTS=H","FACTOR=.01","DAYS=W")</f>
        <v>#N/A Start Date</v>
      </c>
      <c r="I2291" s="81" t="str">
        <f t="shared" si="428"/>
        <v>#N/A Start Date</v>
      </c>
      <c r="J2291" s="34" t="e">
        <f t="shared" si="420"/>
        <v>#REF!</v>
      </c>
      <c r="K2291" s="35" t="e">
        <f t="shared" si="421"/>
        <v>#VALUE!</v>
      </c>
      <c r="L2291" s="35" t="e">
        <f t="shared" si="422"/>
        <v>#REF!</v>
      </c>
      <c r="M2291" s="35" t="e">
        <f t="shared" si="429"/>
        <v>#REF!</v>
      </c>
      <c r="N2291" s="35" t="e">
        <f t="shared" si="430"/>
        <v>#REF!</v>
      </c>
      <c r="O2291" s="36" t="e">
        <f t="shared" si="431"/>
        <v>#REF!</v>
      </c>
      <c r="Q2291" s="37">
        <f t="shared" si="423"/>
        <v>0</v>
      </c>
      <c r="R2291" s="38" t="e">
        <f t="shared" si="424"/>
        <v>#REF!</v>
      </c>
      <c r="S2291" s="39" t="e">
        <f t="shared" si="425"/>
        <v>#REF!</v>
      </c>
    </row>
    <row r="2292" spans="1:19" x14ac:dyDescent="0.25">
      <c r="A2292" s="2"/>
      <c r="C2292">
        <f t="shared" si="426"/>
        <v>0</v>
      </c>
      <c r="D2292" s="32" t="e">
        <f t="shared" si="427"/>
        <v>#N/A</v>
      </c>
      <c r="E2292" s="32" t="e">
        <f>Basic!#REF!</f>
        <v>#REF!</v>
      </c>
      <c r="F2292" s="40"/>
      <c r="G2292" s="80">
        <f>IFERROR(VLOOKUP(A2292,HistData!Y:Z,2,FALSE)/100,G2291)</f>
        <v>0.19510000000000002</v>
      </c>
      <c r="H2292" s="80" t="str">
        <f>_xll.BDH($B$1,"IVOL_MONEYNESS",A2292,A2292,"IVOL_MATURITY=MATURITY_1STM","IVOL_MONEYNESS_LEVEL=MONEY_LVL_100_","DTS=H","FACTOR=.01","DAYS=W")</f>
        <v>#N/A Start Date</v>
      </c>
      <c r="I2292" s="81" t="str">
        <f t="shared" si="428"/>
        <v>#N/A Start Date</v>
      </c>
      <c r="J2292" s="34" t="e">
        <f t="shared" si="420"/>
        <v>#REF!</v>
      </c>
      <c r="K2292" s="35" t="e">
        <f t="shared" si="421"/>
        <v>#VALUE!</v>
      </c>
      <c r="L2292" s="35" t="e">
        <f t="shared" si="422"/>
        <v>#REF!</v>
      </c>
      <c r="M2292" s="35" t="e">
        <f t="shared" si="429"/>
        <v>#REF!</v>
      </c>
      <c r="N2292" s="35" t="e">
        <f t="shared" si="430"/>
        <v>#REF!</v>
      </c>
      <c r="O2292" s="36" t="e">
        <f t="shared" si="431"/>
        <v>#REF!</v>
      </c>
      <c r="Q2292" s="37">
        <f t="shared" si="423"/>
        <v>0</v>
      </c>
      <c r="R2292" s="38" t="e">
        <f t="shared" si="424"/>
        <v>#REF!</v>
      </c>
      <c r="S2292" s="39" t="e">
        <f t="shared" si="425"/>
        <v>#REF!</v>
      </c>
    </row>
    <row r="2293" spans="1:19" x14ac:dyDescent="0.25">
      <c r="A2293" s="2"/>
      <c r="C2293">
        <f t="shared" si="426"/>
        <v>0</v>
      </c>
      <c r="D2293" s="32" t="e">
        <f t="shared" si="427"/>
        <v>#N/A</v>
      </c>
      <c r="E2293" s="32" t="e">
        <f>Basic!#REF!</f>
        <v>#REF!</v>
      </c>
      <c r="F2293" s="40"/>
      <c r="G2293" s="80">
        <f>IFERROR(VLOOKUP(A2293,HistData!Y:Z,2,FALSE)/100,G2292)</f>
        <v>0.19510000000000002</v>
      </c>
      <c r="H2293" s="80" t="str">
        <f>_xll.BDH($B$1,"IVOL_MONEYNESS",A2293,A2293,"IVOL_MATURITY=MATURITY_1STM","IVOL_MONEYNESS_LEVEL=MONEY_LVL_100_","DTS=H","FACTOR=.01","DAYS=W")</f>
        <v>#N/A Start Date</v>
      </c>
      <c r="I2293" s="81" t="str">
        <f t="shared" si="428"/>
        <v>#N/A Start Date</v>
      </c>
      <c r="J2293" s="34" t="e">
        <f t="shared" si="420"/>
        <v>#REF!</v>
      </c>
      <c r="K2293" s="35" t="e">
        <f t="shared" si="421"/>
        <v>#VALUE!</v>
      </c>
      <c r="L2293" s="35" t="e">
        <f t="shared" si="422"/>
        <v>#REF!</v>
      </c>
      <c r="M2293" s="35" t="e">
        <f t="shared" si="429"/>
        <v>#REF!</v>
      </c>
      <c r="N2293" s="35" t="e">
        <f t="shared" si="430"/>
        <v>#REF!</v>
      </c>
      <c r="O2293" s="36" t="e">
        <f t="shared" si="431"/>
        <v>#REF!</v>
      </c>
      <c r="Q2293" s="37">
        <f t="shared" si="423"/>
        <v>0</v>
      </c>
      <c r="R2293" s="38" t="e">
        <f t="shared" si="424"/>
        <v>#REF!</v>
      </c>
      <c r="S2293" s="39" t="e">
        <f t="shared" si="425"/>
        <v>#REF!</v>
      </c>
    </row>
    <row r="2294" spans="1:19" x14ac:dyDescent="0.25">
      <c r="A2294" s="2"/>
      <c r="C2294">
        <f t="shared" si="426"/>
        <v>0</v>
      </c>
      <c r="D2294" s="32" t="e">
        <f t="shared" si="427"/>
        <v>#N/A</v>
      </c>
      <c r="E2294" s="32" t="e">
        <f>Basic!#REF!</f>
        <v>#REF!</v>
      </c>
      <c r="F2294" s="40"/>
      <c r="G2294" s="80">
        <f>IFERROR(VLOOKUP(A2294,HistData!Y:Z,2,FALSE)/100,G2293)</f>
        <v>0.19510000000000002</v>
      </c>
      <c r="H2294" s="80" t="str">
        <f>_xll.BDH($B$1,"IVOL_MONEYNESS",A2294,A2294,"IVOL_MATURITY=MATURITY_1STM","IVOL_MONEYNESS_LEVEL=MONEY_LVL_100_","DTS=H","FACTOR=.01","DAYS=W")</f>
        <v>#N/A Start Date</v>
      </c>
      <c r="I2294" s="81" t="str">
        <f t="shared" si="428"/>
        <v>#N/A Start Date</v>
      </c>
      <c r="J2294" s="34" t="e">
        <f t="shared" si="420"/>
        <v>#REF!</v>
      </c>
      <c r="K2294" s="35" t="e">
        <f t="shared" si="421"/>
        <v>#VALUE!</v>
      </c>
      <c r="L2294" s="35" t="e">
        <f t="shared" si="422"/>
        <v>#REF!</v>
      </c>
      <c r="M2294" s="35" t="e">
        <f t="shared" si="429"/>
        <v>#REF!</v>
      </c>
      <c r="N2294" s="35" t="e">
        <f t="shared" si="430"/>
        <v>#REF!</v>
      </c>
      <c r="O2294" s="36" t="e">
        <f t="shared" si="431"/>
        <v>#REF!</v>
      </c>
      <c r="Q2294" s="37">
        <f t="shared" si="423"/>
        <v>0</v>
      </c>
      <c r="R2294" s="38" t="e">
        <f t="shared" si="424"/>
        <v>#REF!</v>
      </c>
      <c r="S2294" s="39" t="e">
        <f t="shared" si="425"/>
        <v>#REF!</v>
      </c>
    </row>
    <row r="2295" spans="1:19" x14ac:dyDescent="0.25">
      <c r="A2295" s="2"/>
      <c r="C2295">
        <f t="shared" si="426"/>
        <v>0</v>
      </c>
      <c r="D2295" s="32" t="e">
        <f t="shared" si="427"/>
        <v>#N/A</v>
      </c>
      <c r="E2295" s="32" t="e">
        <f>Basic!#REF!</f>
        <v>#REF!</v>
      </c>
      <c r="F2295" s="40"/>
      <c r="G2295" s="80">
        <f>IFERROR(VLOOKUP(A2295,HistData!Y:Z,2,FALSE)/100,G2294)</f>
        <v>0.19510000000000002</v>
      </c>
      <c r="H2295" s="80" t="str">
        <f>_xll.BDH($B$1,"IVOL_MONEYNESS",A2295,A2295,"IVOL_MATURITY=MATURITY_1STM","IVOL_MONEYNESS_LEVEL=MONEY_LVL_100_","DTS=H","FACTOR=.01","DAYS=W")</f>
        <v>#N/A Start Date</v>
      </c>
      <c r="I2295" s="81" t="str">
        <f t="shared" si="428"/>
        <v>#N/A Start Date</v>
      </c>
      <c r="J2295" s="34" t="e">
        <f t="shared" si="420"/>
        <v>#REF!</v>
      </c>
      <c r="K2295" s="35" t="e">
        <f t="shared" si="421"/>
        <v>#VALUE!</v>
      </c>
      <c r="L2295" s="35" t="e">
        <f t="shared" si="422"/>
        <v>#REF!</v>
      </c>
      <c r="M2295" s="35" t="e">
        <f t="shared" si="429"/>
        <v>#REF!</v>
      </c>
      <c r="N2295" s="35" t="e">
        <f t="shared" si="430"/>
        <v>#REF!</v>
      </c>
      <c r="O2295" s="36" t="e">
        <f t="shared" si="431"/>
        <v>#REF!</v>
      </c>
      <c r="Q2295" s="37">
        <f t="shared" si="423"/>
        <v>0</v>
      </c>
      <c r="R2295" s="38" t="e">
        <f t="shared" si="424"/>
        <v>#REF!</v>
      </c>
      <c r="S2295" s="39" t="e">
        <f t="shared" si="425"/>
        <v>#REF!</v>
      </c>
    </row>
    <row r="2296" spans="1:19" x14ac:dyDescent="0.25">
      <c r="A2296" s="2"/>
      <c r="C2296">
        <f t="shared" si="426"/>
        <v>0</v>
      </c>
      <c r="D2296" s="32" t="e">
        <f t="shared" si="427"/>
        <v>#N/A</v>
      </c>
      <c r="E2296" s="32" t="e">
        <f>Basic!#REF!</f>
        <v>#REF!</v>
      </c>
      <c r="F2296" s="40"/>
      <c r="G2296" s="80">
        <f>IFERROR(VLOOKUP(A2296,HistData!Y:Z,2,FALSE)/100,G2295)</f>
        <v>0.19510000000000002</v>
      </c>
      <c r="H2296" s="80" t="str">
        <f>_xll.BDH($B$1,"IVOL_MONEYNESS",A2296,A2296,"IVOL_MATURITY=MATURITY_1STM","IVOL_MONEYNESS_LEVEL=MONEY_LVL_100_","DTS=H","FACTOR=.01","DAYS=W")</f>
        <v>#N/A Start Date</v>
      </c>
      <c r="I2296" s="81" t="str">
        <f t="shared" si="428"/>
        <v>#N/A Start Date</v>
      </c>
      <c r="J2296" s="34" t="e">
        <f t="shared" si="420"/>
        <v>#REF!</v>
      </c>
      <c r="K2296" s="35" t="e">
        <f t="shared" si="421"/>
        <v>#VALUE!</v>
      </c>
      <c r="L2296" s="35" t="e">
        <f t="shared" si="422"/>
        <v>#REF!</v>
      </c>
      <c r="M2296" s="35" t="e">
        <f t="shared" si="429"/>
        <v>#REF!</v>
      </c>
      <c r="N2296" s="35" t="e">
        <f t="shared" si="430"/>
        <v>#REF!</v>
      </c>
      <c r="O2296" s="36" t="e">
        <f t="shared" si="431"/>
        <v>#REF!</v>
      </c>
      <c r="Q2296" s="37">
        <f t="shared" si="423"/>
        <v>0</v>
      </c>
      <c r="R2296" s="38" t="e">
        <f t="shared" si="424"/>
        <v>#REF!</v>
      </c>
      <c r="S2296" s="39" t="e">
        <f t="shared" si="425"/>
        <v>#REF!</v>
      </c>
    </row>
    <row r="2297" spans="1:19" x14ac:dyDescent="0.25">
      <c r="A2297" s="2"/>
      <c r="C2297">
        <f t="shared" si="426"/>
        <v>0</v>
      </c>
      <c r="D2297" s="32" t="e">
        <f t="shared" si="427"/>
        <v>#N/A</v>
      </c>
      <c r="E2297" s="32" t="e">
        <f>Basic!#REF!</f>
        <v>#REF!</v>
      </c>
      <c r="F2297" s="40"/>
      <c r="G2297" s="80">
        <f>IFERROR(VLOOKUP(A2297,HistData!Y:Z,2,FALSE)/100,G2296)</f>
        <v>0.19510000000000002</v>
      </c>
      <c r="H2297" s="80" t="str">
        <f>_xll.BDH($B$1,"IVOL_MONEYNESS",A2297,A2297,"IVOL_MATURITY=MATURITY_1STM","IVOL_MONEYNESS_LEVEL=MONEY_LVL_100_","DTS=H","FACTOR=.01","DAYS=W")</f>
        <v>#N/A Start Date</v>
      </c>
      <c r="I2297" s="81" t="str">
        <f t="shared" si="428"/>
        <v>#N/A Start Date</v>
      </c>
      <c r="J2297" s="34" t="e">
        <f t="shared" si="420"/>
        <v>#REF!</v>
      </c>
      <c r="K2297" s="35" t="e">
        <f t="shared" si="421"/>
        <v>#VALUE!</v>
      </c>
      <c r="L2297" s="35" t="e">
        <f t="shared" si="422"/>
        <v>#REF!</v>
      </c>
      <c r="M2297" s="35" t="e">
        <f t="shared" si="429"/>
        <v>#REF!</v>
      </c>
      <c r="N2297" s="35" t="e">
        <f t="shared" si="430"/>
        <v>#REF!</v>
      </c>
      <c r="O2297" s="36" t="e">
        <f t="shared" si="431"/>
        <v>#REF!</v>
      </c>
      <c r="Q2297" s="37">
        <f t="shared" si="423"/>
        <v>0</v>
      </c>
      <c r="R2297" s="38" t="e">
        <f t="shared" si="424"/>
        <v>#REF!</v>
      </c>
      <c r="S2297" s="39" t="e">
        <f t="shared" si="425"/>
        <v>#REF!</v>
      </c>
    </row>
    <row r="2298" spans="1:19" x14ac:dyDescent="0.25">
      <c r="A2298" s="2"/>
      <c r="C2298">
        <f t="shared" si="426"/>
        <v>0</v>
      </c>
      <c r="D2298" s="32" t="e">
        <f t="shared" si="427"/>
        <v>#N/A</v>
      </c>
      <c r="E2298" s="32" t="e">
        <f>Basic!#REF!</f>
        <v>#REF!</v>
      </c>
      <c r="F2298" s="40"/>
      <c r="G2298" s="80">
        <f>IFERROR(VLOOKUP(A2298,HistData!Y:Z,2,FALSE)/100,G2297)</f>
        <v>0.19510000000000002</v>
      </c>
      <c r="H2298" s="80" t="str">
        <f>_xll.BDH($B$1,"IVOL_MONEYNESS",A2298,A2298,"IVOL_MATURITY=MATURITY_1STM","IVOL_MONEYNESS_LEVEL=MONEY_LVL_100_","DTS=H","FACTOR=.01","DAYS=W")</f>
        <v>#N/A Start Date</v>
      </c>
      <c r="I2298" s="81" t="str">
        <f t="shared" si="428"/>
        <v>#N/A Start Date</v>
      </c>
      <c r="J2298" s="34" t="e">
        <f t="shared" si="420"/>
        <v>#REF!</v>
      </c>
      <c r="K2298" s="35" t="e">
        <f t="shared" si="421"/>
        <v>#VALUE!</v>
      </c>
      <c r="L2298" s="35" t="e">
        <f t="shared" si="422"/>
        <v>#REF!</v>
      </c>
      <c r="M2298" s="35" t="e">
        <f t="shared" si="429"/>
        <v>#REF!</v>
      </c>
      <c r="N2298" s="35" t="e">
        <f t="shared" si="430"/>
        <v>#REF!</v>
      </c>
      <c r="O2298" s="36" t="e">
        <f t="shared" si="431"/>
        <v>#REF!</v>
      </c>
      <c r="Q2298" s="37">
        <f t="shared" si="423"/>
        <v>0</v>
      </c>
      <c r="R2298" s="38" t="e">
        <f t="shared" si="424"/>
        <v>#REF!</v>
      </c>
      <c r="S2298" s="39" t="e">
        <f t="shared" si="425"/>
        <v>#REF!</v>
      </c>
    </row>
    <row r="2299" spans="1:19" x14ac:dyDescent="0.25">
      <c r="A2299" s="2"/>
      <c r="C2299">
        <f t="shared" si="426"/>
        <v>0</v>
      </c>
      <c r="D2299" s="32" t="e">
        <f t="shared" si="427"/>
        <v>#N/A</v>
      </c>
      <c r="E2299" s="32" t="e">
        <f>Basic!#REF!</f>
        <v>#REF!</v>
      </c>
      <c r="F2299" s="40"/>
      <c r="G2299" s="80">
        <f>IFERROR(VLOOKUP(A2299,HistData!Y:Z,2,FALSE)/100,G2298)</f>
        <v>0.19510000000000002</v>
      </c>
      <c r="H2299" s="80" t="str">
        <f>_xll.BDH($B$1,"IVOL_MONEYNESS",A2299,A2299,"IVOL_MATURITY=MATURITY_1STM","IVOL_MONEYNESS_LEVEL=MONEY_LVL_100_","DTS=H","FACTOR=.01","DAYS=W")</f>
        <v>#N/A Start Date</v>
      </c>
      <c r="I2299" s="81" t="str">
        <f t="shared" si="428"/>
        <v>#N/A Start Date</v>
      </c>
      <c r="J2299" s="34" t="e">
        <f t="shared" si="420"/>
        <v>#REF!</v>
      </c>
      <c r="K2299" s="35" t="e">
        <f t="shared" si="421"/>
        <v>#VALUE!</v>
      </c>
      <c r="L2299" s="35" t="e">
        <f t="shared" si="422"/>
        <v>#REF!</v>
      </c>
      <c r="M2299" s="35" t="e">
        <f t="shared" si="429"/>
        <v>#REF!</v>
      </c>
      <c r="N2299" s="35" t="e">
        <f t="shared" si="430"/>
        <v>#REF!</v>
      </c>
      <c r="O2299" s="36" t="e">
        <f t="shared" si="431"/>
        <v>#REF!</v>
      </c>
      <c r="Q2299" s="37">
        <f t="shared" si="423"/>
        <v>0</v>
      </c>
      <c r="R2299" s="38" t="e">
        <f t="shared" si="424"/>
        <v>#REF!</v>
      </c>
      <c r="S2299" s="39" t="e">
        <f t="shared" si="425"/>
        <v>#REF!</v>
      </c>
    </row>
    <row r="2300" spans="1:19" x14ac:dyDescent="0.25">
      <c r="A2300" s="2"/>
      <c r="C2300">
        <f t="shared" si="426"/>
        <v>0</v>
      </c>
      <c r="D2300" s="32" t="e">
        <f t="shared" si="427"/>
        <v>#N/A</v>
      </c>
      <c r="E2300" s="32" t="e">
        <f>Basic!#REF!</f>
        <v>#REF!</v>
      </c>
      <c r="F2300" s="40"/>
      <c r="G2300" s="80">
        <f>IFERROR(VLOOKUP(A2300,HistData!Y:Z,2,FALSE)/100,G2299)</f>
        <v>0.19510000000000002</v>
      </c>
      <c r="H2300" s="80" t="str">
        <f>_xll.BDH($B$1,"IVOL_MONEYNESS",A2300,A2300,"IVOL_MATURITY=MATURITY_1STM","IVOL_MONEYNESS_LEVEL=MONEY_LVL_100_","DTS=H","FACTOR=.01","DAYS=W")</f>
        <v>#N/A Start Date</v>
      </c>
      <c r="I2300" s="81" t="str">
        <f t="shared" si="428"/>
        <v>#N/A Start Date</v>
      </c>
      <c r="J2300" s="34" t="e">
        <f t="shared" si="420"/>
        <v>#REF!</v>
      </c>
      <c r="K2300" s="35" t="e">
        <f t="shared" si="421"/>
        <v>#VALUE!</v>
      </c>
      <c r="L2300" s="35" t="e">
        <f t="shared" si="422"/>
        <v>#REF!</v>
      </c>
      <c r="M2300" s="35" t="e">
        <f t="shared" si="429"/>
        <v>#REF!</v>
      </c>
      <c r="N2300" s="35" t="e">
        <f t="shared" si="430"/>
        <v>#REF!</v>
      </c>
      <c r="O2300" s="36" t="e">
        <f t="shared" si="431"/>
        <v>#REF!</v>
      </c>
      <c r="Q2300" s="37">
        <f t="shared" si="423"/>
        <v>0</v>
      </c>
      <c r="R2300" s="38" t="e">
        <f t="shared" si="424"/>
        <v>#REF!</v>
      </c>
      <c r="S2300" s="39" t="e">
        <f t="shared" si="425"/>
        <v>#REF!</v>
      </c>
    </row>
    <row r="2301" spans="1:19" x14ac:dyDescent="0.25">
      <c r="A2301" s="2"/>
      <c r="C2301">
        <f t="shared" si="426"/>
        <v>0</v>
      </c>
      <c r="D2301" s="32" t="e">
        <f t="shared" si="427"/>
        <v>#N/A</v>
      </c>
      <c r="E2301" s="32" t="e">
        <f>Basic!#REF!</f>
        <v>#REF!</v>
      </c>
      <c r="F2301" s="40"/>
      <c r="G2301" s="80">
        <f>IFERROR(VLOOKUP(A2301,HistData!Y:Z,2,FALSE)/100,G2300)</f>
        <v>0.19510000000000002</v>
      </c>
      <c r="H2301" s="80" t="str">
        <f>_xll.BDH($B$1,"IVOL_MONEYNESS",A2301,A2301,"IVOL_MATURITY=MATURITY_1STM","IVOL_MONEYNESS_LEVEL=MONEY_LVL_100_","DTS=H","FACTOR=.01","DAYS=W")</f>
        <v>#N/A Start Date</v>
      </c>
      <c r="I2301" s="81" t="str">
        <f t="shared" si="428"/>
        <v>#N/A Start Date</v>
      </c>
      <c r="J2301" s="34" t="e">
        <f t="shared" si="420"/>
        <v>#REF!</v>
      </c>
      <c r="K2301" s="35" t="e">
        <f t="shared" si="421"/>
        <v>#VALUE!</v>
      </c>
      <c r="L2301" s="35" t="e">
        <f t="shared" si="422"/>
        <v>#REF!</v>
      </c>
      <c r="M2301" s="35" t="e">
        <f t="shared" si="429"/>
        <v>#REF!</v>
      </c>
      <c r="N2301" s="35" t="e">
        <f t="shared" si="430"/>
        <v>#REF!</v>
      </c>
      <c r="O2301" s="36" t="e">
        <f t="shared" si="431"/>
        <v>#REF!</v>
      </c>
      <c r="Q2301" s="37">
        <f t="shared" si="423"/>
        <v>0</v>
      </c>
      <c r="R2301" s="38" t="e">
        <f t="shared" si="424"/>
        <v>#REF!</v>
      </c>
      <c r="S2301" s="39" t="e">
        <f t="shared" si="425"/>
        <v>#REF!</v>
      </c>
    </row>
    <row r="2302" spans="1:19" x14ac:dyDescent="0.25">
      <c r="A2302" s="2"/>
      <c r="C2302">
        <f t="shared" si="426"/>
        <v>0</v>
      </c>
      <c r="D2302" s="32" t="e">
        <f t="shared" si="427"/>
        <v>#N/A</v>
      </c>
      <c r="E2302" s="32" t="e">
        <f>Basic!#REF!</f>
        <v>#REF!</v>
      </c>
      <c r="F2302" s="40"/>
      <c r="G2302" s="80">
        <f>IFERROR(VLOOKUP(A2302,HistData!Y:Z,2,FALSE)/100,G2301)</f>
        <v>0.19510000000000002</v>
      </c>
      <c r="H2302" s="80" t="str">
        <f>_xll.BDH($B$1,"IVOL_MONEYNESS",A2302,A2302,"IVOL_MATURITY=MATURITY_1STM","IVOL_MONEYNESS_LEVEL=MONEY_LVL_100_","DTS=H","FACTOR=.01","DAYS=W")</f>
        <v>#N/A Start Date</v>
      </c>
      <c r="I2302" s="81" t="str">
        <f t="shared" si="428"/>
        <v>#N/A Start Date</v>
      </c>
      <c r="J2302" s="34" t="e">
        <f t="shared" si="420"/>
        <v>#REF!</v>
      </c>
      <c r="K2302" s="35" t="e">
        <f t="shared" si="421"/>
        <v>#VALUE!</v>
      </c>
      <c r="L2302" s="35" t="e">
        <f t="shared" si="422"/>
        <v>#REF!</v>
      </c>
      <c r="M2302" s="35" t="e">
        <f t="shared" si="429"/>
        <v>#REF!</v>
      </c>
      <c r="N2302" s="35" t="e">
        <f t="shared" si="430"/>
        <v>#REF!</v>
      </c>
      <c r="O2302" s="36" t="e">
        <f t="shared" si="431"/>
        <v>#REF!</v>
      </c>
      <c r="Q2302" s="37">
        <f t="shared" si="423"/>
        <v>0</v>
      </c>
      <c r="R2302" s="38" t="e">
        <f t="shared" si="424"/>
        <v>#REF!</v>
      </c>
      <c r="S2302" s="39" t="e">
        <f t="shared" si="425"/>
        <v>#REF!</v>
      </c>
    </row>
    <row r="2303" spans="1:19" x14ac:dyDescent="0.25">
      <c r="A2303" s="2"/>
      <c r="C2303">
        <f t="shared" si="426"/>
        <v>0</v>
      </c>
      <c r="D2303" s="32" t="e">
        <f t="shared" si="427"/>
        <v>#N/A</v>
      </c>
      <c r="E2303" s="32" t="e">
        <f>Basic!#REF!</f>
        <v>#REF!</v>
      </c>
      <c r="F2303" s="40"/>
      <c r="G2303" s="80">
        <f>IFERROR(VLOOKUP(A2303,HistData!Y:Z,2,FALSE)/100,G2302)</f>
        <v>0.19510000000000002</v>
      </c>
      <c r="H2303" s="80" t="str">
        <f>_xll.BDH($B$1,"IVOL_MONEYNESS",A2303,A2303,"IVOL_MATURITY=MATURITY_1STM","IVOL_MONEYNESS_LEVEL=MONEY_LVL_100_","DTS=H","FACTOR=.01","DAYS=W")</f>
        <v>#N/A Start Date</v>
      </c>
      <c r="I2303" s="81" t="str">
        <f t="shared" si="428"/>
        <v>#N/A Start Date</v>
      </c>
      <c r="J2303" s="34" t="e">
        <f t="shared" si="420"/>
        <v>#REF!</v>
      </c>
      <c r="K2303" s="35" t="e">
        <f t="shared" si="421"/>
        <v>#VALUE!</v>
      </c>
      <c r="L2303" s="35" t="e">
        <f t="shared" si="422"/>
        <v>#REF!</v>
      </c>
      <c r="M2303" s="35" t="e">
        <f t="shared" si="429"/>
        <v>#REF!</v>
      </c>
      <c r="N2303" s="35" t="e">
        <f t="shared" si="430"/>
        <v>#REF!</v>
      </c>
      <c r="O2303" s="36" t="e">
        <f t="shared" si="431"/>
        <v>#REF!</v>
      </c>
      <c r="Q2303" s="37">
        <f t="shared" si="423"/>
        <v>0</v>
      </c>
      <c r="R2303" s="38" t="e">
        <f t="shared" si="424"/>
        <v>#REF!</v>
      </c>
      <c r="S2303" s="39" t="e">
        <f t="shared" si="425"/>
        <v>#REF!</v>
      </c>
    </row>
    <row r="2304" spans="1:19" x14ac:dyDescent="0.25">
      <c r="A2304" s="2"/>
      <c r="C2304">
        <f t="shared" si="426"/>
        <v>0</v>
      </c>
      <c r="D2304" s="32" t="e">
        <f t="shared" si="427"/>
        <v>#N/A</v>
      </c>
      <c r="E2304" s="32" t="e">
        <f>Basic!#REF!</f>
        <v>#REF!</v>
      </c>
      <c r="F2304" s="40"/>
      <c r="G2304" s="80">
        <f>IFERROR(VLOOKUP(A2304,HistData!Y:Z,2,FALSE)/100,G2303)</f>
        <v>0.19510000000000002</v>
      </c>
      <c r="H2304" s="80" t="str">
        <f>_xll.BDH($B$1,"IVOL_MONEYNESS",A2304,A2304,"IVOL_MATURITY=MATURITY_1STM","IVOL_MONEYNESS_LEVEL=MONEY_LVL_100_","DTS=H","FACTOR=.01","DAYS=W")</f>
        <v>#N/A Start Date</v>
      </c>
      <c r="I2304" s="81" t="str">
        <f t="shared" si="428"/>
        <v>#N/A Start Date</v>
      </c>
      <c r="J2304" s="34" t="e">
        <f t="shared" si="420"/>
        <v>#REF!</v>
      </c>
      <c r="K2304" s="35" t="e">
        <f t="shared" si="421"/>
        <v>#VALUE!</v>
      </c>
      <c r="L2304" s="35" t="e">
        <f t="shared" si="422"/>
        <v>#REF!</v>
      </c>
      <c r="M2304" s="35" t="e">
        <f t="shared" si="429"/>
        <v>#REF!</v>
      </c>
      <c r="N2304" s="35" t="e">
        <f t="shared" si="430"/>
        <v>#REF!</v>
      </c>
      <c r="O2304" s="36" t="e">
        <f t="shared" si="431"/>
        <v>#REF!</v>
      </c>
      <c r="Q2304" s="37">
        <f t="shared" si="423"/>
        <v>0</v>
      </c>
      <c r="R2304" s="38" t="e">
        <f t="shared" si="424"/>
        <v>#REF!</v>
      </c>
      <c r="S2304" s="39" t="e">
        <f t="shared" si="425"/>
        <v>#REF!</v>
      </c>
    </row>
    <row r="2305" spans="1:19" x14ac:dyDescent="0.25">
      <c r="A2305" s="2"/>
      <c r="C2305">
        <f t="shared" si="426"/>
        <v>0</v>
      </c>
      <c r="D2305" s="32" t="e">
        <f t="shared" si="427"/>
        <v>#N/A</v>
      </c>
      <c r="E2305" s="32" t="e">
        <f>Basic!#REF!</f>
        <v>#REF!</v>
      </c>
      <c r="F2305" s="40"/>
      <c r="G2305" s="80">
        <f>IFERROR(VLOOKUP(A2305,HistData!Y:Z,2,FALSE)/100,G2304)</f>
        <v>0.19510000000000002</v>
      </c>
      <c r="H2305" s="80" t="str">
        <f>_xll.BDH($B$1,"IVOL_MONEYNESS",A2305,A2305,"IVOL_MATURITY=MATURITY_1STM","IVOL_MONEYNESS_LEVEL=MONEY_LVL_100_","DTS=H","FACTOR=.01","DAYS=W")</f>
        <v>#N/A Start Date</v>
      </c>
      <c r="I2305" s="81" t="str">
        <f t="shared" si="428"/>
        <v>#N/A Start Date</v>
      </c>
      <c r="J2305" s="34" t="e">
        <f t="shared" si="420"/>
        <v>#REF!</v>
      </c>
      <c r="K2305" s="35" t="e">
        <f t="shared" si="421"/>
        <v>#VALUE!</v>
      </c>
      <c r="L2305" s="35" t="e">
        <f t="shared" si="422"/>
        <v>#REF!</v>
      </c>
      <c r="M2305" s="35" t="e">
        <f t="shared" si="429"/>
        <v>#REF!</v>
      </c>
      <c r="N2305" s="35" t="e">
        <f t="shared" si="430"/>
        <v>#REF!</v>
      </c>
      <c r="O2305" s="36" t="e">
        <f t="shared" si="431"/>
        <v>#REF!</v>
      </c>
      <c r="Q2305" s="37">
        <f t="shared" si="423"/>
        <v>0</v>
      </c>
      <c r="R2305" s="38" t="e">
        <f t="shared" si="424"/>
        <v>#REF!</v>
      </c>
      <c r="S2305" s="39" t="e">
        <f t="shared" si="425"/>
        <v>#REF!</v>
      </c>
    </row>
    <row r="2306" spans="1:19" x14ac:dyDescent="0.25">
      <c r="A2306" s="2"/>
      <c r="C2306">
        <f t="shared" si="426"/>
        <v>0</v>
      </c>
      <c r="D2306" s="32" t="e">
        <f t="shared" si="427"/>
        <v>#N/A</v>
      </c>
      <c r="E2306" s="32" t="e">
        <f>Basic!#REF!</f>
        <v>#REF!</v>
      </c>
      <c r="F2306" s="40"/>
      <c r="G2306" s="80">
        <f>IFERROR(VLOOKUP(A2306,HistData!Y:Z,2,FALSE)/100,G2305)</f>
        <v>0.19510000000000002</v>
      </c>
      <c r="H2306" s="80" t="str">
        <f>_xll.BDH($B$1,"IVOL_MONEYNESS",A2306,A2306,"IVOL_MATURITY=MATURITY_1STM","IVOL_MONEYNESS_LEVEL=MONEY_LVL_100_","DTS=H","FACTOR=.01","DAYS=W")</f>
        <v>#N/A Start Date</v>
      </c>
      <c r="I2306" s="81" t="str">
        <f t="shared" si="428"/>
        <v>#N/A Start Date</v>
      </c>
      <c r="J2306" s="34" t="e">
        <f t="shared" si="420"/>
        <v>#REF!</v>
      </c>
      <c r="K2306" s="35" t="e">
        <f t="shared" si="421"/>
        <v>#VALUE!</v>
      </c>
      <c r="L2306" s="35" t="e">
        <f t="shared" si="422"/>
        <v>#REF!</v>
      </c>
      <c r="M2306" s="35" t="e">
        <f t="shared" si="429"/>
        <v>#REF!</v>
      </c>
      <c r="N2306" s="35" t="e">
        <f t="shared" si="430"/>
        <v>#REF!</v>
      </c>
      <c r="O2306" s="36" t="e">
        <f t="shared" si="431"/>
        <v>#REF!</v>
      </c>
      <c r="Q2306" s="37">
        <f t="shared" si="423"/>
        <v>0</v>
      </c>
      <c r="R2306" s="38" t="e">
        <f t="shared" si="424"/>
        <v>#REF!</v>
      </c>
      <c r="S2306" s="39" t="e">
        <f t="shared" si="425"/>
        <v>#REF!</v>
      </c>
    </row>
    <row r="2307" spans="1:19" x14ac:dyDescent="0.25">
      <c r="A2307" s="2"/>
      <c r="C2307">
        <f t="shared" si="426"/>
        <v>0</v>
      </c>
      <c r="D2307" s="32" t="e">
        <f t="shared" si="427"/>
        <v>#N/A</v>
      </c>
      <c r="E2307" s="32" t="e">
        <f>Basic!#REF!</f>
        <v>#REF!</v>
      </c>
      <c r="F2307" s="40"/>
      <c r="G2307" s="80">
        <f>IFERROR(VLOOKUP(A2307,HistData!Y:Z,2,FALSE)/100,G2306)</f>
        <v>0.19510000000000002</v>
      </c>
      <c r="H2307" s="80" t="str">
        <f>_xll.BDH($B$1,"IVOL_MONEYNESS",A2307,A2307,"IVOL_MATURITY=MATURITY_1STM","IVOL_MONEYNESS_LEVEL=MONEY_LVL_100_","DTS=H","FACTOR=.01","DAYS=W")</f>
        <v>#N/A Start Date</v>
      </c>
      <c r="I2307" s="81" t="str">
        <f t="shared" si="428"/>
        <v>#N/A Start Date</v>
      </c>
      <c r="J2307" s="34" t="e">
        <f t="shared" si="420"/>
        <v>#REF!</v>
      </c>
      <c r="K2307" s="35" t="e">
        <f t="shared" si="421"/>
        <v>#VALUE!</v>
      </c>
      <c r="L2307" s="35" t="e">
        <f t="shared" si="422"/>
        <v>#REF!</v>
      </c>
      <c r="M2307" s="35" t="e">
        <f t="shared" si="429"/>
        <v>#REF!</v>
      </c>
      <c r="N2307" s="35" t="e">
        <f t="shared" si="430"/>
        <v>#REF!</v>
      </c>
      <c r="O2307" s="36" t="e">
        <f t="shared" si="431"/>
        <v>#REF!</v>
      </c>
      <c r="Q2307" s="37">
        <f t="shared" si="423"/>
        <v>0</v>
      </c>
      <c r="R2307" s="38" t="e">
        <f t="shared" si="424"/>
        <v>#REF!</v>
      </c>
      <c r="S2307" s="39" t="e">
        <f t="shared" si="425"/>
        <v>#REF!</v>
      </c>
    </row>
    <row r="2308" spans="1:19" x14ac:dyDescent="0.25">
      <c r="A2308" s="2"/>
      <c r="C2308">
        <f t="shared" si="426"/>
        <v>0</v>
      </c>
      <c r="D2308" s="32" t="e">
        <f t="shared" si="427"/>
        <v>#N/A</v>
      </c>
      <c r="E2308" s="32" t="e">
        <f>Basic!#REF!</f>
        <v>#REF!</v>
      </c>
      <c r="F2308" s="40"/>
      <c r="G2308" s="80">
        <f>IFERROR(VLOOKUP(A2308,HistData!Y:Z,2,FALSE)/100,G2307)</f>
        <v>0.19510000000000002</v>
      </c>
      <c r="H2308" s="80" t="str">
        <f>_xll.BDH($B$1,"IVOL_MONEYNESS",A2308,A2308,"IVOL_MATURITY=MATURITY_1STM","IVOL_MONEYNESS_LEVEL=MONEY_LVL_100_","DTS=H","FACTOR=.01","DAYS=W")</f>
        <v>#N/A Start Date</v>
      </c>
      <c r="I2308" s="81" t="str">
        <f t="shared" si="428"/>
        <v>#N/A Start Date</v>
      </c>
      <c r="J2308" s="34" t="e">
        <f t="shared" si="420"/>
        <v>#REF!</v>
      </c>
      <c r="K2308" s="35" t="e">
        <f t="shared" si="421"/>
        <v>#VALUE!</v>
      </c>
      <c r="L2308" s="35" t="e">
        <f t="shared" si="422"/>
        <v>#REF!</v>
      </c>
      <c r="M2308" s="35" t="e">
        <f t="shared" si="429"/>
        <v>#REF!</v>
      </c>
      <c r="N2308" s="35" t="e">
        <f t="shared" si="430"/>
        <v>#REF!</v>
      </c>
      <c r="O2308" s="36" t="e">
        <f t="shared" si="431"/>
        <v>#REF!</v>
      </c>
      <c r="Q2308" s="37">
        <f t="shared" si="423"/>
        <v>0</v>
      </c>
      <c r="R2308" s="38" t="e">
        <f t="shared" si="424"/>
        <v>#REF!</v>
      </c>
      <c r="S2308" s="39" t="e">
        <f t="shared" si="425"/>
        <v>#REF!</v>
      </c>
    </row>
    <row r="2309" spans="1:19" x14ac:dyDescent="0.25">
      <c r="A2309" s="2"/>
      <c r="C2309">
        <f t="shared" si="426"/>
        <v>0</v>
      </c>
      <c r="D2309" s="32" t="e">
        <f t="shared" si="427"/>
        <v>#N/A</v>
      </c>
      <c r="E2309" s="32" t="e">
        <f>Basic!#REF!</f>
        <v>#REF!</v>
      </c>
      <c r="F2309" s="40"/>
      <c r="G2309" s="80">
        <f>IFERROR(VLOOKUP(A2309,HistData!Y:Z,2,FALSE)/100,G2308)</f>
        <v>0.19510000000000002</v>
      </c>
      <c r="H2309" s="80" t="str">
        <f>_xll.BDH($B$1,"IVOL_MONEYNESS",A2309,A2309,"IVOL_MATURITY=MATURITY_1STM","IVOL_MONEYNESS_LEVEL=MONEY_LVL_100_","DTS=H","FACTOR=.01","DAYS=W")</f>
        <v>#N/A Start Date</v>
      </c>
      <c r="I2309" s="81" t="str">
        <f t="shared" si="428"/>
        <v>#N/A Start Date</v>
      </c>
      <c r="J2309" s="34" t="e">
        <f t="shared" si="420"/>
        <v>#REF!</v>
      </c>
      <c r="K2309" s="35" t="e">
        <f t="shared" si="421"/>
        <v>#VALUE!</v>
      </c>
      <c r="L2309" s="35" t="e">
        <f t="shared" si="422"/>
        <v>#REF!</v>
      </c>
      <c r="M2309" s="35" t="e">
        <f t="shared" si="429"/>
        <v>#REF!</v>
      </c>
      <c r="N2309" s="35" t="e">
        <f t="shared" si="430"/>
        <v>#REF!</v>
      </c>
      <c r="O2309" s="36" t="e">
        <f t="shared" si="431"/>
        <v>#REF!</v>
      </c>
      <c r="Q2309" s="37">
        <f t="shared" si="423"/>
        <v>0</v>
      </c>
      <c r="R2309" s="38" t="e">
        <f t="shared" si="424"/>
        <v>#REF!</v>
      </c>
      <c r="S2309" s="39" t="e">
        <f t="shared" si="425"/>
        <v>#REF!</v>
      </c>
    </row>
    <row r="2310" spans="1:19" x14ac:dyDescent="0.25">
      <c r="A2310" s="2"/>
      <c r="C2310">
        <f t="shared" si="426"/>
        <v>0</v>
      </c>
      <c r="D2310" s="32" t="e">
        <f t="shared" si="427"/>
        <v>#N/A</v>
      </c>
      <c r="E2310" s="32" t="e">
        <f>Basic!#REF!</f>
        <v>#REF!</v>
      </c>
      <c r="F2310" s="40"/>
      <c r="G2310" s="80">
        <f>IFERROR(VLOOKUP(A2310,HistData!Y:Z,2,FALSE)/100,G2309)</f>
        <v>0.19510000000000002</v>
      </c>
      <c r="H2310" s="80" t="str">
        <f>_xll.BDH($B$1,"IVOL_MONEYNESS",A2310,A2310,"IVOL_MATURITY=MATURITY_1STM","IVOL_MONEYNESS_LEVEL=MONEY_LVL_100_","DTS=H","FACTOR=.01","DAYS=W")</f>
        <v>#N/A Start Date</v>
      </c>
      <c r="I2310" s="81" t="str">
        <f t="shared" si="428"/>
        <v>#N/A Start Date</v>
      </c>
      <c r="J2310" s="34" t="e">
        <f t="shared" ref="J2310:J2373" si="432">++E2310*EXP(-F2310*(D2310/365))</f>
        <v>#REF!</v>
      </c>
      <c r="K2310" s="35" t="e">
        <f t="shared" ref="K2310:K2373" si="433">+I2310*(D2310/365)^0.5</f>
        <v>#VALUE!</v>
      </c>
      <c r="L2310" s="35" t="e">
        <f t="shared" ref="L2310:L2373" si="434">++(LN(B2310/E2310)+(F2310+I2310*I2310/2)*(D2310/365))/(I2310*(D2310/365)^0.5)</f>
        <v>#REF!</v>
      </c>
      <c r="M2310" s="35" t="e">
        <f t="shared" si="429"/>
        <v>#REF!</v>
      </c>
      <c r="N2310" s="35" t="e">
        <f t="shared" si="430"/>
        <v>#REF!</v>
      </c>
      <c r="O2310" s="36" t="e">
        <f t="shared" si="431"/>
        <v>#REF!</v>
      </c>
      <c r="Q2310" s="37">
        <f t="shared" ref="Q2310:Q2373" si="435">A2310</f>
        <v>0</v>
      </c>
      <c r="R2310" s="38" t="e">
        <f t="shared" ref="R2310:R2373" si="436">+N2310*B2310-O2310</f>
        <v>#REF!</v>
      </c>
      <c r="S2310" s="39" t="e">
        <f t="shared" ref="S2310:S2373" si="437">+R2310+J2310-B2310</f>
        <v>#REF!</v>
      </c>
    </row>
    <row r="2311" spans="1:19" x14ac:dyDescent="0.25">
      <c r="A2311" s="2"/>
      <c r="C2311">
        <f t="shared" ref="C2311:C2374" si="438">IF(AND(DAY(A2311)&gt;=15,DAY(A2311)&lt;=21,WEEKDAY(A2311)-1=5),1,0)</f>
        <v>0</v>
      </c>
      <c r="D2311" s="32" t="e">
        <f t="shared" ref="D2311:D2374" si="439">MATCH(1,C2312:C2355,0)</f>
        <v>#N/A</v>
      </c>
      <c r="E2311" s="32" t="e">
        <f>Basic!#REF!</f>
        <v>#REF!</v>
      </c>
      <c r="F2311" s="40"/>
      <c r="G2311" s="80">
        <f>IFERROR(VLOOKUP(A2311,HistData!Y:Z,2,FALSE)/100,G2310)</f>
        <v>0.19510000000000002</v>
      </c>
      <c r="H2311" s="80" t="str">
        <f>_xll.BDH($B$1,"IVOL_MONEYNESS",A2311,A2311,"IVOL_MATURITY=MATURITY_1STM","IVOL_MONEYNESS_LEVEL=MONEY_LVL_100_","DTS=H","FACTOR=.01","DAYS=W")</f>
        <v>#N/A Start Date</v>
      </c>
      <c r="I2311" s="81" t="str">
        <f t="shared" ref="I2311:I2374" si="440">H2311</f>
        <v>#N/A Start Date</v>
      </c>
      <c r="J2311" s="34" t="e">
        <f t="shared" si="432"/>
        <v>#REF!</v>
      </c>
      <c r="K2311" s="35" t="e">
        <f t="shared" si="433"/>
        <v>#VALUE!</v>
      </c>
      <c r="L2311" s="35" t="e">
        <f t="shared" si="434"/>
        <v>#REF!</v>
      </c>
      <c r="M2311" s="35" t="e">
        <f t="shared" ref="M2311:M2374" si="441">+L2311-K2311</f>
        <v>#REF!</v>
      </c>
      <c r="N2311" s="35" t="e">
        <f t="shared" ref="N2311:N2374" si="442">NORMDIST(L2311,0,1,TRUE)</f>
        <v>#REF!</v>
      </c>
      <c r="O2311" s="36" t="e">
        <f t="shared" ref="O2311:O2374" si="443">NORMDIST(M2311,0,1,TRUE)*J2311</f>
        <v>#REF!</v>
      </c>
      <c r="Q2311" s="37">
        <f t="shared" si="435"/>
        <v>0</v>
      </c>
      <c r="R2311" s="38" t="e">
        <f t="shared" si="436"/>
        <v>#REF!</v>
      </c>
      <c r="S2311" s="39" t="e">
        <f t="shared" si="437"/>
        <v>#REF!</v>
      </c>
    </row>
    <row r="2312" spans="1:19" x14ac:dyDescent="0.25">
      <c r="A2312" s="2"/>
      <c r="C2312">
        <f t="shared" si="438"/>
        <v>0</v>
      </c>
      <c r="D2312" s="32" t="e">
        <f t="shared" si="439"/>
        <v>#N/A</v>
      </c>
      <c r="E2312" s="32" t="e">
        <f>Basic!#REF!</f>
        <v>#REF!</v>
      </c>
      <c r="F2312" s="40"/>
      <c r="G2312" s="80">
        <f>IFERROR(VLOOKUP(A2312,HistData!Y:Z,2,FALSE)/100,G2311)</f>
        <v>0.19510000000000002</v>
      </c>
      <c r="H2312" s="80" t="str">
        <f>_xll.BDH($B$1,"IVOL_MONEYNESS",A2312,A2312,"IVOL_MATURITY=MATURITY_1STM","IVOL_MONEYNESS_LEVEL=MONEY_LVL_100_","DTS=H","FACTOR=.01","DAYS=W")</f>
        <v>#N/A Start Date</v>
      </c>
      <c r="I2312" s="81" t="str">
        <f t="shared" si="440"/>
        <v>#N/A Start Date</v>
      </c>
      <c r="J2312" s="34" t="e">
        <f t="shared" si="432"/>
        <v>#REF!</v>
      </c>
      <c r="K2312" s="35" t="e">
        <f t="shared" si="433"/>
        <v>#VALUE!</v>
      </c>
      <c r="L2312" s="35" t="e">
        <f t="shared" si="434"/>
        <v>#REF!</v>
      </c>
      <c r="M2312" s="35" t="e">
        <f t="shared" si="441"/>
        <v>#REF!</v>
      </c>
      <c r="N2312" s="35" t="e">
        <f t="shared" si="442"/>
        <v>#REF!</v>
      </c>
      <c r="O2312" s="36" t="e">
        <f t="shared" si="443"/>
        <v>#REF!</v>
      </c>
      <c r="Q2312" s="37">
        <f t="shared" si="435"/>
        <v>0</v>
      </c>
      <c r="R2312" s="38" t="e">
        <f t="shared" si="436"/>
        <v>#REF!</v>
      </c>
      <c r="S2312" s="39" t="e">
        <f t="shared" si="437"/>
        <v>#REF!</v>
      </c>
    </row>
    <row r="2313" spans="1:19" x14ac:dyDescent="0.25">
      <c r="A2313" s="2"/>
      <c r="C2313">
        <f t="shared" si="438"/>
        <v>0</v>
      </c>
      <c r="D2313" s="32" t="e">
        <f t="shared" si="439"/>
        <v>#N/A</v>
      </c>
      <c r="E2313" s="32" t="e">
        <f>Basic!#REF!</f>
        <v>#REF!</v>
      </c>
      <c r="F2313" s="40"/>
      <c r="G2313" s="80">
        <f>IFERROR(VLOOKUP(A2313,HistData!Y:Z,2,FALSE)/100,G2312)</f>
        <v>0.19510000000000002</v>
      </c>
      <c r="H2313" s="80" t="str">
        <f>_xll.BDH($B$1,"IVOL_MONEYNESS",A2313,A2313,"IVOL_MATURITY=MATURITY_1STM","IVOL_MONEYNESS_LEVEL=MONEY_LVL_100_","DTS=H","FACTOR=.01","DAYS=W")</f>
        <v>#N/A Start Date</v>
      </c>
      <c r="I2313" s="81" t="str">
        <f t="shared" si="440"/>
        <v>#N/A Start Date</v>
      </c>
      <c r="J2313" s="34" t="e">
        <f t="shared" si="432"/>
        <v>#REF!</v>
      </c>
      <c r="K2313" s="35" t="e">
        <f t="shared" si="433"/>
        <v>#VALUE!</v>
      </c>
      <c r="L2313" s="35" t="e">
        <f t="shared" si="434"/>
        <v>#REF!</v>
      </c>
      <c r="M2313" s="35" t="e">
        <f t="shared" si="441"/>
        <v>#REF!</v>
      </c>
      <c r="N2313" s="35" t="e">
        <f t="shared" si="442"/>
        <v>#REF!</v>
      </c>
      <c r="O2313" s="36" t="e">
        <f t="shared" si="443"/>
        <v>#REF!</v>
      </c>
      <c r="Q2313" s="37">
        <f t="shared" si="435"/>
        <v>0</v>
      </c>
      <c r="R2313" s="38" t="e">
        <f t="shared" si="436"/>
        <v>#REF!</v>
      </c>
      <c r="S2313" s="39" t="e">
        <f t="shared" si="437"/>
        <v>#REF!</v>
      </c>
    </row>
    <row r="2314" spans="1:19" x14ac:dyDescent="0.25">
      <c r="A2314" s="2"/>
      <c r="C2314">
        <f t="shared" si="438"/>
        <v>0</v>
      </c>
      <c r="D2314" s="32" t="e">
        <f t="shared" si="439"/>
        <v>#N/A</v>
      </c>
      <c r="E2314" s="32" t="e">
        <f>Basic!#REF!</f>
        <v>#REF!</v>
      </c>
      <c r="F2314" s="40"/>
      <c r="G2314" s="80">
        <f>IFERROR(VLOOKUP(A2314,HistData!Y:Z,2,FALSE)/100,G2313)</f>
        <v>0.19510000000000002</v>
      </c>
      <c r="H2314" s="80" t="str">
        <f>_xll.BDH($B$1,"IVOL_MONEYNESS",A2314,A2314,"IVOL_MATURITY=MATURITY_1STM","IVOL_MONEYNESS_LEVEL=MONEY_LVL_100_","DTS=H","FACTOR=.01","DAYS=W")</f>
        <v>#N/A Start Date</v>
      </c>
      <c r="I2314" s="81" t="str">
        <f t="shared" si="440"/>
        <v>#N/A Start Date</v>
      </c>
      <c r="J2314" s="34" t="e">
        <f t="shared" si="432"/>
        <v>#REF!</v>
      </c>
      <c r="K2314" s="35" t="e">
        <f t="shared" si="433"/>
        <v>#VALUE!</v>
      </c>
      <c r="L2314" s="35" t="e">
        <f t="shared" si="434"/>
        <v>#REF!</v>
      </c>
      <c r="M2314" s="35" t="e">
        <f t="shared" si="441"/>
        <v>#REF!</v>
      </c>
      <c r="N2314" s="35" t="e">
        <f t="shared" si="442"/>
        <v>#REF!</v>
      </c>
      <c r="O2314" s="36" t="e">
        <f t="shared" si="443"/>
        <v>#REF!</v>
      </c>
      <c r="Q2314" s="37">
        <f t="shared" si="435"/>
        <v>0</v>
      </c>
      <c r="R2314" s="38" t="e">
        <f t="shared" si="436"/>
        <v>#REF!</v>
      </c>
      <c r="S2314" s="39" t="e">
        <f t="shared" si="437"/>
        <v>#REF!</v>
      </c>
    </row>
    <row r="2315" spans="1:19" x14ac:dyDescent="0.25">
      <c r="A2315" s="2"/>
      <c r="C2315">
        <f t="shared" si="438"/>
        <v>0</v>
      </c>
      <c r="D2315" s="32" t="e">
        <f t="shared" si="439"/>
        <v>#N/A</v>
      </c>
      <c r="E2315" s="32" t="e">
        <f>Basic!#REF!</f>
        <v>#REF!</v>
      </c>
      <c r="F2315" s="40"/>
      <c r="G2315" s="80">
        <f>IFERROR(VLOOKUP(A2315,HistData!Y:Z,2,FALSE)/100,G2314)</f>
        <v>0.19510000000000002</v>
      </c>
      <c r="H2315" s="80" t="str">
        <f>_xll.BDH($B$1,"IVOL_MONEYNESS",A2315,A2315,"IVOL_MATURITY=MATURITY_1STM","IVOL_MONEYNESS_LEVEL=MONEY_LVL_100_","DTS=H","FACTOR=.01","DAYS=W")</f>
        <v>#N/A Start Date</v>
      </c>
      <c r="I2315" s="81" t="str">
        <f t="shared" si="440"/>
        <v>#N/A Start Date</v>
      </c>
      <c r="J2315" s="34" t="e">
        <f t="shared" si="432"/>
        <v>#REF!</v>
      </c>
      <c r="K2315" s="35" t="e">
        <f t="shared" si="433"/>
        <v>#VALUE!</v>
      </c>
      <c r="L2315" s="35" t="e">
        <f t="shared" si="434"/>
        <v>#REF!</v>
      </c>
      <c r="M2315" s="35" t="e">
        <f t="shared" si="441"/>
        <v>#REF!</v>
      </c>
      <c r="N2315" s="35" t="e">
        <f t="shared" si="442"/>
        <v>#REF!</v>
      </c>
      <c r="O2315" s="36" t="e">
        <f t="shared" si="443"/>
        <v>#REF!</v>
      </c>
      <c r="Q2315" s="37">
        <f t="shared" si="435"/>
        <v>0</v>
      </c>
      <c r="R2315" s="38" t="e">
        <f t="shared" si="436"/>
        <v>#REF!</v>
      </c>
      <c r="S2315" s="39" t="e">
        <f t="shared" si="437"/>
        <v>#REF!</v>
      </c>
    </row>
    <row r="2316" spans="1:19" x14ac:dyDescent="0.25">
      <c r="A2316" s="2"/>
      <c r="C2316">
        <f t="shared" si="438"/>
        <v>0</v>
      </c>
      <c r="D2316" s="32" t="e">
        <f t="shared" si="439"/>
        <v>#N/A</v>
      </c>
      <c r="E2316" s="32" t="e">
        <f>Basic!#REF!</f>
        <v>#REF!</v>
      </c>
      <c r="F2316" s="40"/>
      <c r="G2316" s="80">
        <f>IFERROR(VLOOKUP(A2316,HistData!Y:Z,2,FALSE)/100,G2315)</f>
        <v>0.19510000000000002</v>
      </c>
      <c r="H2316" s="80" t="str">
        <f>_xll.BDH($B$1,"IVOL_MONEYNESS",A2316,A2316,"IVOL_MATURITY=MATURITY_1STM","IVOL_MONEYNESS_LEVEL=MONEY_LVL_100_","DTS=H","FACTOR=.01","DAYS=W")</f>
        <v>#N/A Start Date</v>
      </c>
      <c r="I2316" s="81" t="str">
        <f t="shared" si="440"/>
        <v>#N/A Start Date</v>
      </c>
      <c r="J2316" s="34" t="e">
        <f t="shared" si="432"/>
        <v>#REF!</v>
      </c>
      <c r="K2316" s="35" t="e">
        <f t="shared" si="433"/>
        <v>#VALUE!</v>
      </c>
      <c r="L2316" s="35" t="e">
        <f t="shared" si="434"/>
        <v>#REF!</v>
      </c>
      <c r="M2316" s="35" t="e">
        <f t="shared" si="441"/>
        <v>#REF!</v>
      </c>
      <c r="N2316" s="35" t="e">
        <f t="shared" si="442"/>
        <v>#REF!</v>
      </c>
      <c r="O2316" s="36" t="e">
        <f t="shared" si="443"/>
        <v>#REF!</v>
      </c>
      <c r="Q2316" s="37">
        <f t="shared" si="435"/>
        <v>0</v>
      </c>
      <c r="R2316" s="38" t="e">
        <f t="shared" si="436"/>
        <v>#REF!</v>
      </c>
      <c r="S2316" s="39" t="e">
        <f t="shared" si="437"/>
        <v>#REF!</v>
      </c>
    </row>
    <row r="2317" spans="1:19" x14ac:dyDescent="0.25">
      <c r="A2317" s="2"/>
      <c r="C2317">
        <f t="shared" si="438"/>
        <v>0</v>
      </c>
      <c r="D2317" s="32" t="e">
        <f t="shared" si="439"/>
        <v>#N/A</v>
      </c>
      <c r="E2317" s="32" t="e">
        <f>Basic!#REF!</f>
        <v>#REF!</v>
      </c>
      <c r="F2317" s="40"/>
      <c r="G2317" s="80">
        <f>IFERROR(VLOOKUP(A2317,HistData!Y:Z,2,FALSE)/100,G2316)</f>
        <v>0.19510000000000002</v>
      </c>
      <c r="H2317" s="80" t="str">
        <f>_xll.BDH($B$1,"IVOL_MONEYNESS",A2317,A2317,"IVOL_MATURITY=MATURITY_1STM","IVOL_MONEYNESS_LEVEL=MONEY_LVL_100_","DTS=H","FACTOR=.01","DAYS=W")</f>
        <v>#N/A Start Date</v>
      </c>
      <c r="I2317" s="81" t="str">
        <f t="shared" si="440"/>
        <v>#N/A Start Date</v>
      </c>
      <c r="J2317" s="34" t="e">
        <f t="shared" si="432"/>
        <v>#REF!</v>
      </c>
      <c r="K2317" s="35" t="e">
        <f t="shared" si="433"/>
        <v>#VALUE!</v>
      </c>
      <c r="L2317" s="35" t="e">
        <f t="shared" si="434"/>
        <v>#REF!</v>
      </c>
      <c r="M2317" s="35" t="e">
        <f t="shared" si="441"/>
        <v>#REF!</v>
      </c>
      <c r="N2317" s="35" t="e">
        <f t="shared" si="442"/>
        <v>#REF!</v>
      </c>
      <c r="O2317" s="36" t="e">
        <f t="shared" si="443"/>
        <v>#REF!</v>
      </c>
      <c r="Q2317" s="37">
        <f t="shared" si="435"/>
        <v>0</v>
      </c>
      <c r="R2317" s="38" t="e">
        <f t="shared" si="436"/>
        <v>#REF!</v>
      </c>
      <c r="S2317" s="39" t="e">
        <f t="shared" si="437"/>
        <v>#REF!</v>
      </c>
    </row>
    <row r="2318" spans="1:19" x14ac:dyDescent="0.25">
      <c r="A2318" s="2"/>
      <c r="C2318">
        <f t="shared" si="438"/>
        <v>0</v>
      </c>
      <c r="D2318" s="32" t="e">
        <f t="shared" si="439"/>
        <v>#N/A</v>
      </c>
      <c r="E2318" s="32" t="e">
        <f>Basic!#REF!</f>
        <v>#REF!</v>
      </c>
      <c r="F2318" s="40"/>
      <c r="G2318" s="80">
        <f>IFERROR(VLOOKUP(A2318,HistData!Y:Z,2,FALSE)/100,G2317)</f>
        <v>0.19510000000000002</v>
      </c>
      <c r="H2318" s="80" t="str">
        <f>_xll.BDH($B$1,"IVOL_MONEYNESS",A2318,A2318,"IVOL_MATURITY=MATURITY_1STM","IVOL_MONEYNESS_LEVEL=MONEY_LVL_100_","DTS=H","FACTOR=.01","DAYS=W")</f>
        <v>#N/A Start Date</v>
      </c>
      <c r="I2318" s="81" t="str">
        <f t="shared" si="440"/>
        <v>#N/A Start Date</v>
      </c>
      <c r="J2318" s="34" t="e">
        <f t="shared" si="432"/>
        <v>#REF!</v>
      </c>
      <c r="K2318" s="35" t="e">
        <f t="shared" si="433"/>
        <v>#VALUE!</v>
      </c>
      <c r="L2318" s="35" t="e">
        <f t="shared" si="434"/>
        <v>#REF!</v>
      </c>
      <c r="M2318" s="35" t="e">
        <f t="shared" si="441"/>
        <v>#REF!</v>
      </c>
      <c r="N2318" s="35" t="e">
        <f t="shared" si="442"/>
        <v>#REF!</v>
      </c>
      <c r="O2318" s="36" t="e">
        <f t="shared" si="443"/>
        <v>#REF!</v>
      </c>
      <c r="Q2318" s="37">
        <f t="shared" si="435"/>
        <v>0</v>
      </c>
      <c r="R2318" s="38" t="e">
        <f t="shared" si="436"/>
        <v>#REF!</v>
      </c>
      <c r="S2318" s="39" t="e">
        <f t="shared" si="437"/>
        <v>#REF!</v>
      </c>
    </row>
    <row r="2319" spans="1:19" x14ac:dyDescent="0.25">
      <c r="A2319" s="2"/>
      <c r="C2319">
        <f t="shared" si="438"/>
        <v>0</v>
      </c>
      <c r="D2319" s="32" t="e">
        <f t="shared" si="439"/>
        <v>#N/A</v>
      </c>
      <c r="E2319" s="32" t="e">
        <f>Basic!#REF!</f>
        <v>#REF!</v>
      </c>
      <c r="F2319" s="40"/>
      <c r="G2319" s="80">
        <f>IFERROR(VLOOKUP(A2319,HistData!Y:Z,2,FALSE)/100,G2318)</f>
        <v>0.19510000000000002</v>
      </c>
      <c r="H2319" s="80" t="str">
        <f>_xll.BDH($B$1,"IVOL_MONEYNESS",A2319,A2319,"IVOL_MATURITY=MATURITY_1STM","IVOL_MONEYNESS_LEVEL=MONEY_LVL_100_","DTS=H","FACTOR=.01","DAYS=W")</f>
        <v>#N/A Start Date</v>
      </c>
      <c r="I2319" s="81" t="str">
        <f t="shared" si="440"/>
        <v>#N/A Start Date</v>
      </c>
      <c r="J2319" s="34" t="e">
        <f t="shared" si="432"/>
        <v>#REF!</v>
      </c>
      <c r="K2319" s="35" t="e">
        <f t="shared" si="433"/>
        <v>#VALUE!</v>
      </c>
      <c r="L2319" s="35" t="e">
        <f t="shared" si="434"/>
        <v>#REF!</v>
      </c>
      <c r="M2319" s="35" t="e">
        <f t="shared" si="441"/>
        <v>#REF!</v>
      </c>
      <c r="N2319" s="35" t="e">
        <f t="shared" si="442"/>
        <v>#REF!</v>
      </c>
      <c r="O2319" s="36" t="e">
        <f t="shared" si="443"/>
        <v>#REF!</v>
      </c>
      <c r="Q2319" s="37">
        <f t="shared" si="435"/>
        <v>0</v>
      </c>
      <c r="R2319" s="38" t="e">
        <f t="shared" si="436"/>
        <v>#REF!</v>
      </c>
      <c r="S2319" s="39" t="e">
        <f t="shared" si="437"/>
        <v>#REF!</v>
      </c>
    </row>
    <row r="2320" spans="1:19" x14ac:dyDescent="0.25">
      <c r="A2320" s="2"/>
      <c r="C2320">
        <f t="shared" si="438"/>
        <v>0</v>
      </c>
      <c r="D2320" s="32" t="e">
        <f t="shared" si="439"/>
        <v>#N/A</v>
      </c>
      <c r="E2320" s="32" t="e">
        <f>Basic!#REF!</f>
        <v>#REF!</v>
      </c>
      <c r="F2320" s="40"/>
      <c r="G2320" s="80">
        <f>IFERROR(VLOOKUP(A2320,HistData!Y:Z,2,FALSE)/100,G2319)</f>
        <v>0.19510000000000002</v>
      </c>
      <c r="H2320" s="80" t="str">
        <f>_xll.BDH($B$1,"IVOL_MONEYNESS",A2320,A2320,"IVOL_MATURITY=MATURITY_1STM","IVOL_MONEYNESS_LEVEL=MONEY_LVL_100_","DTS=H","FACTOR=.01","DAYS=W")</f>
        <v>#N/A Start Date</v>
      </c>
      <c r="I2320" s="81" t="str">
        <f t="shared" si="440"/>
        <v>#N/A Start Date</v>
      </c>
      <c r="J2320" s="34" t="e">
        <f t="shared" si="432"/>
        <v>#REF!</v>
      </c>
      <c r="K2320" s="35" t="e">
        <f t="shared" si="433"/>
        <v>#VALUE!</v>
      </c>
      <c r="L2320" s="35" t="e">
        <f t="shared" si="434"/>
        <v>#REF!</v>
      </c>
      <c r="M2320" s="35" t="e">
        <f t="shared" si="441"/>
        <v>#REF!</v>
      </c>
      <c r="N2320" s="35" t="e">
        <f t="shared" si="442"/>
        <v>#REF!</v>
      </c>
      <c r="O2320" s="36" t="e">
        <f t="shared" si="443"/>
        <v>#REF!</v>
      </c>
      <c r="Q2320" s="37">
        <f t="shared" si="435"/>
        <v>0</v>
      </c>
      <c r="R2320" s="38" t="e">
        <f t="shared" si="436"/>
        <v>#REF!</v>
      </c>
      <c r="S2320" s="39" t="e">
        <f t="shared" si="437"/>
        <v>#REF!</v>
      </c>
    </row>
    <row r="2321" spans="1:19" x14ac:dyDescent="0.25">
      <c r="A2321" s="2"/>
      <c r="C2321">
        <f t="shared" si="438"/>
        <v>0</v>
      </c>
      <c r="D2321" s="32" t="e">
        <f t="shared" si="439"/>
        <v>#N/A</v>
      </c>
      <c r="E2321" s="32" t="e">
        <f>Basic!#REF!</f>
        <v>#REF!</v>
      </c>
      <c r="F2321" s="40"/>
      <c r="G2321" s="80">
        <f>IFERROR(VLOOKUP(A2321,HistData!Y:Z,2,FALSE)/100,G2320)</f>
        <v>0.19510000000000002</v>
      </c>
      <c r="H2321" s="80" t="str">
        <f>_xll.BDH($B$1,"IVOL_MONEYNESS",A2321,A2321,"IVOL_MATURITY=MATURITY_1STM","IVOL_MONEYNESS_LEVEL=MONEY_LVL_100_","DTS=H","FACTOR=.01","DAYS=W")</f>
        <v>#N/A Start Date</v>
      </c>
      <c r="I2321" s="81" t="str">
        <f t="shared" si="440"/>
        <v>#N/A Start Date</v>
      </c>
      <c r="J2321" s="34" t="e">
        <f t="shared" si="432"/>
        <v>#REF!</v>
      </c>
      <c r="K2321" s="35" t="e">
        <f t="shared" si="433"/>
        <v>#VALUE!</v>
      </c>
      <c r="L2321" s="35" t="e">
        <f t="shared" si="434"/>
        <v>#REF!</v>
      </c>
      <c r="M2321" s="35" t="e">
        <f t="shared" si="441"/>
        <v>#REF!</v>
      </c>
      <c r="N2321" s="35" t="e">
        <f t="shared" si="442"/>
        <v>#REF!</v>
      </c>
      <c r="O2321" s="36" t="e">
        <f t="shared" si="443"/>
        <v>#REF!</v>
      </c>
      <c r="Q2321" s="37">
        <f t="shared" si="435"/>
        <v>0</v>
      </c>
      <c r="R2321" s="38" t="e">
        <f t="shared" si="436"/>
        <v>#REF!</v>
      </c>
      <c r="S2321" s="39" t="e">
        <f t="shared" si="437"/>
        <v>#REF!</v>
      </c>
    </row>
    <row r="2322" spans="1:19" x14ac:dyDescent="0.25">
      <c r="A2322" s="2"/>
      <c r="C2322">
        <f t="shared" si="438"/>
        <v>0</v>
      </c>
      <c r="D2322" s="32" t="e">
        <f t="shared" si="439"/>
        <v>#N/A</v>
      </c>
      <c r="E2322" s="32" t="e">
        <f>Basic!#REF!</f>
        <v>#REF!</v>
      </c>
      <c r="F2322" s="40"/>
      <c r="G2322" s="80">
        <f>IFERROR(VLOOKUP(A2322,HistData!Y:Z,2,FALSE)/100,G2321)</f>
        <v>0.19510000000000002</v>
      </c>
      <c r="H2322" s="80" t="str">
        <f>_xll.BDH($B$1,"IVOL_MONEYNESS",A2322,A2322,"IVOL_MATURITY=MATURITY_1STM","IVOL_MONEYNESS_LEVEL=MONEY_LVL_100_","DTS=H","FACTOR=.01","DAYS=W")</f>
        <v>#N/A Start Date</v>
      </c>
      <c r="I2322" s="81" t="str">
        <f t="shared" si="440"/>
        <v>#N/A Start Date</v>
      </c>
      <c r="J2322" s="34" t="e">
        <f t="shared" si="432"/>
        <v>#REF!</v>
      </c>
      <c r="K2322" s="35" t="e">
        <f t="shared" si="433"/>
        <v>#VALUE!</v>
      </c>
      <c r="L2322" s="35" t="e">
        <f t="shared" si="434"/>
        <v>#REF!</v>
      </c>
      <c r="M2322" s="35" t="e">
        <f t="shared" si="441"/>
        <v>#REF!</v>
      </c>
      <c r="N2322" s="35" t="e">
        <f t="shared" si="442"/>
        <v>#REF!</v>
      </c>
      <c r="O2322" s="36" t="e">
        <f t="shared" si="443"/>
        <v>#REF!</v>
      </c>
      <c r="Q2322" s="37">
        <f t="shared" si="435"/>
        <v>0</v>
      </c>
      <c r="R2322" s="38" t="e">
        <f t="shared" si="436"/>
        <v>#REF!</v>
      </c>
      <c r="S2322" s="39" t="e">
        <f t="shared" si="437"/>
        <v>#REF!</v>
      </c>
    </row>
    <row r="2323" spans="1:19" x14ac:dyDescent="0.25">
      <c r="A2323" s="2"/>
      <c r="C2323">
        <f t="shared" si="438"/>
        <v>0</v>
      </c>
      <c r="D2323" s="32" t="e">
        <f t="shared" si="439"/>
        <v>#N/A</v>
      </c>
      <c r="E2323" s="32" t="e">
        <f>Basic!#REF!</f>
        <v>#REF!</v>
      </c>
      <c r="F2323" s="40"/>
      <c r="G2323" s="80">
        <f>IFERROR(VLOOKUP(A2323,HistData!Y:Z,2,FALSE)/100,G2322)</f>
        <v>0.19510000000000002</v>
      </c>
      <c r="H2323" s="80" t="str">
        <f>_xll.BDH($B$1,"IVOL_MONEYNESS",A2323,A2323,"IVOL_MATURITY=MATURITY_1STM","IVOL_MONEYNESS_LEVEL=MONEY_LVL_100_","DTS=H","FACTOR=.01","DAYS=W")</f>
        <v>#N/A Start Date</v>
      </c>
      <c r="I2323" s="81" t="str">
        <f t="shared" si="440"/>
        <v>#N/A Start Date</v>
      </c>
      <c r="J2323" s="34" t="e">
        <f t="shared" si="432"/>
        <v>#REF!</v>
      </c>
      <c r="K2323" s="35" t="e">
        <f t="shared" si="433"/>
        <v>#VALUE!</v>
      </c>
      <c r="L2323" s="35" t="e">
        <f t="shared" si="434"/>
        <v>#REF!</v>
      </c>
      <c r="M2323" s="35" t="e">
        <f t="shared" si="441"/>
        <v>#REF!</v>
      </c>
      <c r="N2323" s="35" t="e">
        <f t="shared" si="442"/>
        <v>#REF!</v>
      </c>
      <c r="O2323" s="36" t="e">
        <f t="shared" si="443"/>
        <v>#REF!</v>
      </c>
      <c r="Q2323" s="37">
        <f t="shared" si="435"/>
        <v>0</v>
      </c>
      <c r="R2323" s="38" t="e">
        <f t="shared" si="436"/>
        <v>#REF!</v>
      </c>
      <c r="S2323" s="39" t="e">
        <f t="shared" si="437"/>
        <v>#REF!</v>
      </c>
    </row>
    <row r="2324" spans="1:19" x14ac:dyDescent="0.25">
      <c r="A2324" s="2"/>
      <c r="C2324">
        <f t="shared" si="438"/>
        <v>0</v>
      </c>
      <c r="D2324" s="32" t="e">
        <f t="shared" si="439"/>
        <v>#N/A</v>
      </c>
      <c r="E2324" s="32" t="e">
        <f>Basic!#REF!</f>
        <v>#REF!</v>
      </c>
      <c r="F2324" s="40"/>
      <c r="G2324" s="80">
        <f>IFERROR(VLOOKUP(A2324,HistData!Y:Z,2,FALSE)/100,G2323)</f>
        <v>0.19510000000000002</v>
      </c>
      <c r="H2324" s="80" t="str">
        <f>_xll.BDH($B$1,"IVOL_MONEYNESS",A2324,A2324,"IVOL_MATURITY=MATURITY_1STM","IVOL_MONEYNESS_LEVEL=MONEY_LVL_100_","DTS=H","FACTOR=.01","DAYS=W")</f>
        <v>#N/A Start Date</v>
      </c>
      <c r="I2324" s="81" t="str">
        <f t="shared" si="440"/>
        <v>#N/A Start Date</v>
      </c>
      <c r="J2324" s="34" t="e">
        <f t="shared" si="432"/>
        <v>#REF!</v>
      </c>
      <c r="K2324" s="35" t="e">
        <f t="shared" si="433"/>
        <v>#VALUE!</v>
      </c>
      <c r="L2324" s="35" t="e">
        <f t="shared" si="434"/>
        <v>#REF!</v>
      </c>
      <c r="M2324" s="35" t="e">
        <f t="shared" si="441"/>
        <v>#REF!</v>
      </c>
      <c r="N2324" s="35" t="e">
        <f t="shared" si="442"/>
        <v>#REF!</v>
      </c>
      <c r="O2324" s="36" t="e">
        <f t="shared" si="443"/>
        <v>#REF!</v>
      </c>
      <c r="Q2324" s="37">
        <f t="shared" si="435"/>
        <v>0</v>
      </c>
      <c r="R2324" s="38" t="e">
        <f t="shared" si="436"/>
        <v>#REF!</v>
      </c>
      <c r="S2324" s="39" t="e">
        <f t="shared" si="437"/>
        <v>#REF!</v>
      </c>
    </row>
    <row r="2325" spans="1:19" x14ac:dyDescent="0.25">
      <c r="A2325" s="2"/>
      <c r="C2325">
        <f t="shared" si="438"/>
        <v>0</v>
      </c>
      <c r="D2325" s="32" t="e">
        <f t="shared" si="439"/>
        <v>#N/A</v>
      </c>
      <c r="E2325" s="32" t="e">
        <f>Basic!#REF!</f>
        <v>#REF!</v>
      </c>
      <c r="F2325" s="40"/>
      <c r="G2325" s="80">
        <f>IFERROR(VLOOKUP(A2325,HistData!Y:Z,2,FALSE)/100,G2324)</f>
        <v>0.19510000000000002</v>
      </c>
      <c r="H2325" s="80" t="str">
        <f>_xll.BDH($B$1,"IVOL_MONEYNESS",A2325,A2325,"IVOL_MATURITY=MATURITY_1STM","IVOL_MONEYNESS_LEVEL=MONEY_LVL_100_","DTS=H","FACTOR=.01","DAYS=W")</f>
        <v>#N/A Start Date</v>
      </c>
      <c r="I2325" s="81" t="str">
        <f t="shared" si="440"/>
        <v>#N/A Start Date</v>
      </c>
      <c r="J2325" s="34" t="e">
        <f t="shared" si="432"/>
        <v>#REF!</v>
      </c>
      <c r="K2325" s="35" t="e">
        <f t="shared" si="433"/>
        <v>#VALUE!</v>
      </c>
      <c r="L2325" s="35" t="e">
        <f t="shared" si="434"/>
        <v>#REF!</v>
      </c>
      <c r="M2325" s="35" t="e">
        <f t="shared" si="441"/>
        <v>#REF!</v>
      </c>
      <c r="N2325" s="35" t="e">
        <f t="shared" si="442"/>
        <v>#REF!</v>
      </c>
      <c r="O2325" s="36" t="e">
        <f t="shared" si="443"/>
        <v>#REF!</v>
      </c>
      <c r="Q2325" s="37">
        <f t="shared" si="435"/>
        <v>0</v>
      </c>
      <c r="R2325" s="38" t="e">
        <f t="shared" si="436"/>
        <v>#REF!</v>
      </c>
      <c r="S2325" s="39" t="e">
        <f t="shared" si="437"/>
        <v>#REF!</v>
      </c>
    </row>
    <row r="2326" spans="1:19" x14ac:dyDescent="0.25">
      <c r="A2326" s="2"/>
      <c r="C2326">
        <f t="shared" si="438"/>
        <v>0</v>
      </c>
      <c r="D2326" s="32" t="e">
        <f t="shared" si="439"/>
        <v>#N/A</v>
      </c>
      <c r="E2326" s="32" t="e">
        <f>Basic!#REF!</f>
        <v>#REF!</v>
      </c>
      <c r="F2326" s="40"/>
      <c r="G2326" s="80">
        <f>IFERROR(VLOOKUP(A2326,HistData!Y:Z,2,FALSE)/100,G2325)</f>
        <v>0.19510000000000002</v>
      </c>
      <c r="H2326" s="80" t="str">
        <f>_xll.BDH($B$1,"IVOL_MONEYNESS",A2326,A2326,"IVOL_MATURITY=MATURITY_1STM","IVOL_MONEYNESS_LEVEL=MONEY_LVL_100_","DTS=H","FACTOR=.01","DAYS=W")</f>
        <v>#N/A Start Date</v>
      </c>
      <c r="I2326" s="81" t="str">
        <f t="shared" si="440"/>
        <v>#N/A Start Date</v>
      </c>
      <c r="J2326" s="34" t="e">
        <f t="shared" si="432"/>
        <v>#REF!</v>
      </c>
      <c r="K2326" s="35" t="e">
        <f t="shared" si="433"/>
        <v>#VALUE!</v>
      </c>
      <c r="L2326" s="35" t="e">
        <f t="shared" si="434"/>
        <v>#REF!</v>
      </c>
      <c r="M2326" s="35" t="e">
        <f t="shared" si="441"/>
        <v>#REF!</v>
      </c>
      <c r="N2326" s="35" t="e">
        <f t="shared" si="442"/>
        <v>#REF!</v>
      </c>
      <c r="O2326" s="36" t="e">
        <f t="shared" si="443"/>
        <v>#REF!</v>
      </c>
      <c r="Q2326" s="37">
        <f t="shared" si="435"/>
        <v>0</v>
      </c>
      <c r="R2326" s="38" t="e">
        <f t="shared" si="436"/>
        <v>#REF!</v>
      </c>
      <c r="S2326" s="39" t="e">
        <f t="shared" si="437"/>
        <v>#REF!</v>
      </c>
    </row>
    <row r="2327" spans="1:19" x14ac:dyDescent="0.25">
      <c r="A2327" s="2"/>
      <c r="C2327">
        <f t="shared" si="438"/>
        <v>0</v>
      </c>
      <c r="D2327" s="32" t="e">
        <f t="shared" si="439"/>
        <v>#N/A</v>
      </c>
      <c r="E2327" s="32" t="e">
        <f>Basic!#REF!</f>
        <v>#REF!</v>
      </c>
      <c r="F2327" s="40"/>
      <c r="G2327" s="80">
        <f>IFERROR(VLOOKUP(A2327,HistData!Y:Z,2,FALSE)/100,G2326)</f>
        <v>0.19510000000000002</v>
      </c>
      <c r="H2327" s="80" t="str">
        <f>_xll.BDH($B$1,"IVOL_MONEYNESS",A2327,A2327,"IVOL_MATURITY=MATURITY_1STM","IVOL_MONEYNESS_LEVEL=MONEY_LVL_100_","DTS=H","FACTOR=.01","DAYS=W")</f>
        <v>#N/A Start Date</v>
      </c>
      <c r="I2327" s="81" t="str">
        <f t="shared" si="440"/>
        <v>#N/A Start Date</v>
      </c>
      <c r="J2327" s="34" t="e">
        <f t="shared" si="432"/>
        <v>#REF!</v>
      </c>
      <c r="K2327" s="35" t="e">
        <f t="shared" si="433"/>
        <v>#VALUE!</v>
      </c>
      <c r="L2327" s="35" t="e">
        <f t="shared" si="434"/>
        <v>#REF!</v>
      </c>
      <c r="M2327" s="35" t="e">
        <f t="shared" si="441"/>
        <v>#REF!</v>
      </c>
      <c r="N2327" s="35" t="e">
        <f t="shared" si="442"/>
        <v>#REF!</v>
      </c>
      <c r="O2327" s="36" t="e">
        <f t="shared" si="443"/>
        <v>#REF!</v>
      </c>
      <c r="Q2327" s="37">
        <f t="shared" si="435"/>
        <v>0</v>
      </c>
      <c r="R2327" s="38" t="e">
        <f t="shared" si="436"/>
        <v>#REF!</v>
      </c>
      <c r="S2327" s="39" t="e">
        <f t="shared" si="437"/>
        <v>#REF!</v>
      </c>
    </row>
    <row r="2328" spans="1:19" x14ac:dyDescent="0.25">
      <c r="A2328" s="2"/>
      <c r="C2328">
        <f t="shared" si="438"/>
        <v>0</v>
      </c>
      <c r="D2328" s="32" t="e">
        <f t="shared" si="439"/>
        <v>#N/A</v>
      </c>
      <c r="E2328" s="32" t="e">
        <f>Basic!#REF!</f>
        <v>#REF!</v>
      </c>
      <c r="F2328" s="40"/>
      <c r="G2328" s="80">
        <f>IFERROR(VLOOKUP(A2328,HistData!Y:Z,2,FALSE)/100,G2327)</f>
        <v>0.19510000000000002</v>
      </c>
      <c r="H2328" s="80" t="str">
        <f>_xll.BDH($B$1,"IVOL_MONEYNESS",A2328,A2328,"IVOL_MATURITY=MATURITY_1STM","IVOL_MONEYNESS_LEVEL=MONEY_LVL_100_","DTS=H","FACTOR=.01","DAYS=W")</f>
        <v>#N/A Start Date</v>
      </c>
      <c r="I2328" s="81" t="str">
        <f t="shared" si="440"/>
        <v>#N/A Start Date</v>
      </c>
      <c r="J2328" s="34" t="e">
        <f t="shared" si="432"/>
        <v>#REF!</v>
      </c>
      <c r="K2328" s="35" t="e">
        <f t="shared" si="433"/>
        <v>#VALUE!</v>
      </c>
      <c r="L2328" s="35" t="e">
        <f t="shared" si="434"/>
        <v>#REF!</v>
      </c>
      <c r="M2328" s="35" t="e">
        <f t="shared" si="441"/>
        <v>#REF!</v>
      </c>
      <c r="N2328" s="35" t="e">
        <f t="shared" si="442"/>
        <v>#REF!</v>
      </c>
      <c r="O2328" s="36" t="e">
        <f t="shared" si="443"/>
        <v>#REF!</v>
      </c>
      <c r="Q2328" s="37">
        <f t="shared" si="435"/>
        <v>0</v>
      </c>
      <c r="R2328" s="38" t="e">
        <f t="shared" si="436"/>
        <v>#REF!</v>
      </c>
      <c r="S2328" s="39" t="e">
        <f t="shared" si="437"/>
        <v>#REF!</v>
      </c>
    </row>
    <row r="2329" spans="1:19" x14ac:dyDescent="0.25">
      <c r="A2329" s="2"/>
      <c r="C2329">
        <f t="shared" si="438"/>
        <v>0</v>
      </c>
      <c r="D2329" s="32" t="e">
        <f t="shared" si="439"/>
        <v>#N/A</v>
      </c>
      <c r="E2329" s="32" t="e">
        <f>Basic!#REF!</f>
        <v>#REF!</v>
      </c>
      <c r="F2329" s="40"/>
      <c r="G2329" s="80">
        <f>IFERROR(VLOOKUP(A2329,HistData!Y:Z,2,FALSE)/100,G2328)</f>
        <v>0.19510000000000002</v>
      </c>
      <c r="H2329" s="80" t="str">
        <f>_xll.BDH($B$1,"IVOL_MONEYNESS",A2329,A2329,"IVOL_MATURITY=MATURITY_1STM","IVOL_MONEYNESS_LEVEL=MONEY_LVL_100_","DTS=H","FACTOR=.01","DAYS=W")</f>
        <v>#N/A Start Date</v>
      </c>
      <c r="I2329" s="81" t="str">
        <f t="shared" si="440"/>
        <v>#N/A Start Date</v>
      </c>
      <c r="J2329" s="34" t="e">
        <f t="shared" si="432"/>
        <v>#REF!</v>
      </c>
      <c r="K2329" s="35" t="e">
        <f t="shared" si="433"/>
        <v>#VALUE!</v>
      </c>
      <c r="L2329" s="35" t="e">
        <f t="shared" si="434"/>
        <v>#REF!</v>
      </c>
      <c r="M2329" s="35" t="e">
        <f t="shared" si="441"/>
        <v>#REF!</v>
      </c>
      <c r="N2329" s="35" t="e">
        <f t="shared" si="442"/>
        <v>#REF!</v>
      </c>
      <c r="O2329" s="36" t="e">
        <f t="shared" si="443"/>
        <v>#REF!</v>
      </c>
      <c r="Q2329" s="37">
        <f t="shared" si="435"/>
        <v>0</v>
      </c>
      <c r="R2329" s="38" t="e">
        <f t="shared" si="436"/>
        <v>#REF!</v>
      </c>
      <c r="S2329" s="39" t="e">
        <f t="shared" si="437"/>
        <v>#REF!</v>
      </c>
    </row>
    <row r="2330" spans="1:19" x14ac:dyDescent="0.25">
      <c r="A2330" s="2"/>
      <c r="C2330">
        <f t="shared" si="438"/>
        <v>0</v>
      </c>
      <c r="D2330" s="32" t="e">
        <f t="shared" si="439"/>
        <v>#N/A</v>
      </c>
      <c r="E2330" s="32" t="e">
        <f>Basic!#REF!</f>
        <v>#REF!</v>
      </c>
      <c r="F2330" s="40"/>
      <c r="G2330" s="80">
        <f>IFERROR(VLOOKUP(A2330,HistData!Y:Z,2,FALSE)/100,G2329)</f>
        <v>0.19510000000000002</v>
      </c>
      <c r="H2330" s="80" t="str">
        <f>_xll.BDH($B$1,"IVOL_MONEYNESS",A2330,A2330,"IVOL_MATURITY=MATURITY_1STM","IVOL_MONEYNESS_LEVEL=MONEY_LVL_100_","DTS=H","FACTOR=.01","DAYS=W")</f>
        <v>#N/A Start Date</v>
      </c>
      <c r="I2330" s="81" t="str">
        <f t="shared" si="440"/>
        <v>#N/A Start Date</v>
      </c>
      <c r="J2330" s="34" t="e">
        <f t="shared" si="432"/>
        <v>#REF!</v>
      </c>
      <c r="K2330" s="35" t="e">
        <f t="shared" si="433"/>
        <v>#VALUE!</v>
      </c>
      <c r="L2330" s="35" t="e">
        <f t="shared" si="434"/>
        <v>#REF!</v>
      </c>
      <c r="M2330" s="35" t="e">
        <f t="shared" si="441"/>
        <v>#REF!</v>
      </c>
      <c r="N2330" s="35" t="e">
        <f t="shared" si="442"/>
        <v>#REF!</v>
      </c>
      <c r="O2330" s="36" t="e">
        <f t="shared" si="443"/>
        <v>#REF!</v>
      </c>
      <c r="Q2330" s="37">
        <f t="shared" si="435"/>
        <v>0</v>
      </c>
      <c r="R2330" s="38" t="e">
        <f t="shared" si="436"/>
        <v>#REF!</v>
      </c>
      <c r="S2330" s="39" t="e">
        <f t="shared" si="437"/>
        <v>#REF!</v>
      </c>
    </row>
    <row r="2331" spans="1:19" x14ac:dyDescent="0.25">
      <c r="A2331" s="2"/>
      <c r="C2331">
        <f t="shared" si="438"/>
        <v>0</v>
      </c>
      <c r="D2331" s="32" t="e">
        <f t="shared" si="439"/>
        <v>#N/A</v>
      </c>
      <c r="E2331" s="32" t="e">
        <f>Basic!#REF!</f>
        <v>#REF!</v>
      </c>
      <c r="F2331" s="40"/>
      <c r="G2331" s="80">
        <f>IFERROR(VLOOKUP(A2331,HistData!Y:Z,2,FALSE)/100,G2330)</f>
        <v>0.19510000000000002</v>
      </c>
      <c r="H2331" s="80" t="str">
        <f>_xll.BDH($B$1,"IVOL_MONEYNESS",A2331,A2331,"IVOL_MATURITY=MATURITY_1STM","IVOL_MONEYNESS_LEVEL=MONEY_LVL_100_","DTS=H","FACTOR=.01","DAYS=W")</f>
        <v>#N/A Start Date</v>
      </c>
      <c r="I2331" s="81" t="str">
        <f t="shared" si="440"/>
        <v>#N/A Start Date</v>
      </c>
      <c r="J2331" s="34" t="e">
        <f t="shared" si="432"/>
        <v>#REF!</v>
      </c>
      <c r="K2331" s="35" t="e">
        <f t="shared" si="433"/>
        <v>#VALUE!</v>
      </c>
      <c r="L2331" s="35" t="e">
        <f t="shared" si="434"/>
        <v>#REF!</v>
      </c>
      <c r="M2331" s="35" t="e">
        <f t="shared" si="441"/>
        <v>#REF!</v>
      </c>
      <c r="N2331" s="35" t="e">
        <f t="shared" si="442"/>
        <v>#REF!</v>
      </c>
      <c r="O2331" s="36" t="e">
        <f t="shared" si="443"/>
        <v>#REF!</v>
      </c>
      <c r="Q2331" s="37">
        <f t="shared" si="435"/>
        <v>0</v>
      </c>
      <c r="R2331" s="38" t="e">
        <f t="shared" si="436"/>
        <v>#REF!</v>
      </c>
      <c r="S2331" s="39" t="e">
        <f t="shared" si="437"/>
        <v>#REF!</v>
      </c>
    </row>
    <row r="2332" spans="1:19" x14ac:dyDescent="0.25">
      <c r="A2332" s="2"/>
      <c r="C2332">
        <f t="shared" si="438"/>
        <v>0</v>
      </c>
      <c r="D2332" s="32" t="e">
        <f t="shared" si="439"/>
        <v>#N/A</v>
      </c>
      <c r="E2332" s="32" t="e">
        <f>Basic!#REF!</f>
        <v>#REF!</v>
      </c>
      <c r="F2332" s="40"/>
      <c r="G2332" s="80">
        <f>IFERROR(VLOOKUP(A2332,HistData!Y:Z,2,FALSE)/100,G2331)</f>
        <v>0.19510000000000002</v>
      </c>
      <c r="H2332" s="80" t="str">
        <f>_xll.BDH($B$1,"IVOL_MONEYNESS",A2332,A2332,"IVOL_MATURITY=MATURITY_1STM","IVOL_MONEYNESS_LEVEL=MONEY_LVL_100_","DTS=H","FACTOR=.01","DAYS=W")</f>
        <v>#N/A Start Date</v>
      </c>
      <c r="I2332" s="81" t="str">
        <f t="shared" si="440"/>
        <v>#N/A Start Date</v>
      </c>
      <c r="J2332" s="34" t="e">
        <f t="shared" si="432"/>
        <v>#REF!</v>
      </c>
      <c r="K2332" s="35" t="e">
        <f t="shared" si="433"/>
        <v>#VALUE!</v>
      </c>
      <c r="L2332" s="35" t="e">
        <f t="shared" si="434"/>
        <v>#REF!</v>
      </c>
      <c r="M2332" s="35" t="e">
        <f t="shared" si="441"/>
        <v>#REF!</v>
      </c>
      <c r="N2332" s="35" t="e">
        <f t="shared" si="442"/>
        <v>#REF!</v>
      </c>
      <c r="O2332" s="36" t="e">
        <f t="shared" si="443"/>
        <v>#REF!</v>
      </c>
      <c r="Q2332" s="37">
        <f t="shared" si="435"/>
        <v>0</v>
      </c>
      <c r="R2332" s="38" t="e">
        <f t="shared" si="436"/>
        <v>#REF!</v>
      </c>
      <c r="S2332" s="39" t="e">
        <f t="shared" si="437"/>
        <v>#REF!</v>
      </c>
    </row>
    <row r="2333" spans="1:19" x14ac:dyDescent="0.25">
      <c r="A2333" s="2"/>
      <c r="C2333">
        <f t="shared" si="438"/>
        <v>0</v>
      </c>
      <c r="D2333" s="32" t="e">
        <f t="shared" si="439"/>
        <v>#N/A</v>
      </c>
      <c r="E2333" s="32" t="e">
        <f>Basic!#REF!</f>
        <v>#REF!</v>
      </c>
      <c r="F2333" s="40"/>
      <c r="G2333" s="80">
        <f>IFERROR(VLOOKUP(A2333,HistData!Y:Z,2,FALSE)/100,G2332)</f>
        <v>0.19510000000000002</v>
      </c>
      <c r="H2333" s="80" t="str">
        <f>_xll.BDH($B$1,"IVOL_MONEYNESS",A2333,A2333,"IVOL_MATURITY=MATURITY_1STM","IVOL_MONEYNESS_LEVEL=MONEY_LVL_100_","DTS=H","FACTOR=.01","DAYS=W")</f>
        <v>#N/A Start Date</v>
      </c>
      <c r="I2333" s="81" t="str">
        <f t="shared" si="440"/>
        <v>#N/A Start Date</v>
      </c>
      <c r="J2333" s="34" t="e">
        <f t="shared" si="432"/>
        <v>#REF!</v>
      </c>
      <c r="K2333" s="35" t="e">
        <f t="shared" si="433"/>
        <v>#VALUE!</v>
      </c>
      <c r="L2333" s="35" t="e">
        <f t="shared" si="434"/>
        <v>#REF!</v>
      </c>
      <c r="M2333" s="35" t="e">
        <f t="shared" si="441"/>
        <v>#REF!</v>
      </c>
      <c r="N2333" s="35" t="e">
        <f t="shared" si="442"/>
        <v>#REF!</v>
      </c>
      <c r="O2333" s="36" t="e">
        <f t="shared" si="443"/>
        <v>#REF!</v>
      </c>
      <c r="Q2333" s="37">
        <f t="shared" si="435"/>
        <v>0</v>
      </c>
      <c r="R2333" s="38" t="e">
        <f t="shared" si="436"/>
        <v>#REF!</v>
      </c>
      <c r="S2333" s="39" t="e">
        <f t="shared" si="437"/>
        <v>#REF!</v>
      </c>
    </row>
    <row r="2334" spans="1:19" x14ac:dyDescent="0.25">
      <c r="A2334" s="2"/>
      <c r="C2334">
        <f t="shared" si="438"/>
        <v>0</v>
      </c>
      <c r="D2334" s="32" t="e">
        <f t="shared" si="439"/>
        <v>#N/A</v>
      </c>
      <c r="E2334" s="32" t="e">
        <f>Basic!#REF!</f>
        <v>#REF!</v>
      </c>
      <c r="F2334" s="40"/>
      <c r="G2334" s="80">
        <f>IFERROR(VLOOKUP(A2334,HistData!Y:Z,2,FALSE)/100,G2333)</f>
        <v>0.19510000000000002</v>
      </c>
      <c r="H2334" s="80" t="str">
        <f>_xll.BDH($B$1,"IVOL_MONEYNESS",A2334,A2334,"IVOL_MATURITY=MATURITY_1STM","IVOL_MONEYNESS_LEVEL=MONEY_LVL_100_","DTS=H","FACTOR=.01","DAYS=W")</f>
        <v>#N/A Start Date</v>
      </c>
      <c r="I2334" s="81" t="str">
        <f t="shared" si="440"/>
        <v>#N/A Start Date</v>
      </c>
      <c r="J2334" s="34" t="e">
        <f t="shared" si="432"/>
        <v>#REF!</v>
      </c>
      <c r="K2334" s="35" t="e">
        <f t="shared" si="433"/>
        <v>#VALUE!</v>
      </c>
      <c r="L2334" s="35" t="e">
        <f t="shared" si="434"/>
        <v>#REF!</v>
      </c>
      <c r="M2334" s="35" t="e">
        <f t="shared" si="441"/>
        <v>#REF!</v>
      </c>
      <c r="N2334" s="35" t="e">
        <f t="shared" si="442"/>
        <v>#REF!</v>
      </c>
      <c r="O2334" s="36" t="e">
        <f t="shared" si="443"/>
        <v>#REF!</v>
      </c>
      <c r="Q2334" s="37">
        <f t="shared" si="435"/>
        <v>0</v>
      </c>
      <c r="R2334" s="38" t="e">
        <f t="shared" si="436"/>
        <v>#REF!</v>
      </c>
      <c r="S2334" s="39" t="e">
        <f t="shared" si="437"/>
        <v>#REF!</v>
      </c>
    </row>
    <row r="2335" spans="1:19" x14ac:dyDescent="0.25">
      <c r="A2335" s="2"/>
      <c r="C2335">
        <f t="shared" si="438"/>
        <v>0</v>
      </c>
      <c r="D2335" s="32" t="e">
        <f t="shared" si="439"/>
        <v>#N/A</v>
      </c>
      <c r="E2335" s="32" t="e">
        <f>Basic!#REF!</f>
        <v>#REF!</v>
      </c>
      <c r="F2335" s="40"/>
      <c r="G2335" s="80">
        <f>IFERROR(VLOOKUP(A2335,HistData!Y:Z,2,FALSE)/100,G2334)</f>
        <v>0.19510000000000002</v>
      </c>
      <c r="H2335" s="80" t="str">
        <f>_xll.BDH($B$1,"IVOL_MONEYNESS",A2335,A2335,"IVOL_MATURITY=MATURITY_1STM","IVOL_MONEYNESS_LEVEL=MONEY_LVL_100_","DTS=H","FACTOR=.01","DAYS=W")</f>
        <v>#N/A Start Date</v>
      </c>
      <c r="I2335" s="81" t="str">
        <f t="shared" si="440"/>
        <v>#N/A Start Date</v>
      </c>
      <c r="J2335" s="34" t="e">
        <f t="shared" si="432"/>
        <v>#REF!</v>
      </c>
      <c r="K2335" s="35" t="e">
        <f t="shared" si="433"/>
        <v>#VALUE!</v>
      </c>
      <c r="L2335" s="35" t="e">
        <f t="shared" si="434"/>
        <v>#REF!</v>
      </c>
      <c r="M2335" s="35" t="e">
        <f t="shared" si="441"/>
        <v>#REF!</v>
      </c>
      <c r="N2335" s="35" t="e">
        <f t="shared" si="442"/>
        <v>#REF!</v>
      </c>
      <c r="O2335" s="36" t="e">
        <f t="shared" si="443"/>
        <v>#REF!</v>
      </c>
      <c r="Q2335" s="37">
        <f t="shared" si="435"/>
        <v>0</v>
      </c>
      <c r="R2335" s="38" t="e">
        <f t="shared" si="436"/>
        <v>#REF!</v>
      </c>
      <c r="S2335" s="39" t="e">
        <f t="shared" si="437"/>
        <v>#REF!</v>
      </c>
    </row>
    <row r="2336" spans="1:19" x14ac:dyDescent="0.25">
      <c r="A2336" s="2"/>
      <c r="C2336">
        <f t="shared" si="438"/>
        <v>0</v>
      </c>
      <c r="D2336" s="32" t="e">
        <f t="shared" si="439"/>
        <v>#N/A</v>
      </c>
      <c r="E2336" s="32" t="e">
        <f>Basic!#REF!</f>
        <v>#REF!</v>
      </c>
      <c r="F2336" s="40"/>
      <c r="G2336" s="80">
        <f>IFERROR(VLOOKUP(A2336,HistData!Y:Z,2,FALSE)/100,G2335)</f>
        <v>0.19510000000000002</v>
      </c>
      <c r="H2336" s="80" t="str">
        <f>_xll.BDH($B$1,"IVOL_MONEYNESS",A2336,A2336,"IVOL_MATURITY=MATURITY_1STM","IVOL_MONEYNESS_LEVEL=MONEY_LVL_100_","DTS=H","FACTOR=.01","DAYS=W")</f>
        <v>#N/A Start Date</v>
      </c>
      <c r="I2336" s="81" t="str">
        <f t="shared" si="440"/>
        <v>#N/A Start Date</v>
      </c>
      <c r="J2336" s="34" t="e">
        <f t="shared" si="432"/>
        <v>#REF!</v>
      </c>
      <c r="K2336" s="35" t="e">
        <f t="shared" si="433"/>
        <v>#VALUE!</v>
      </c>
      <c r="L2336" s="35" t="e">
        <f t="shared" si="434"/>
        <v>#REF!</v>
      </c>
      <c r="M2336" s="35" t="e">
        <f t="shared" si="441"/>
        <v>#REF!</v>
      </c>
      <c r="N2336" s="35" t="e">
        <f t="shared" si="442"/>
        <v>#REF!</v>
      </c>
      <c r="O2336" s="36" t="e">
        <f t="shared" si="443"/>
        <v>#REF!</v>
      </c>
      <c r="Q2336" s="37">
        <f t="shared" si="435"/>
        <v>0</v>
      </c>
      <c r="R2336" s="38" t="e">
        <f t="shared" si="436"/>
        <v>#REF!</v>
      </c>
      <c r="S2336" s="39" t="e">
        <f t="shared" si="437"/>
        <v>#REF!</v>
      </c>
    </row>
    <row r="2337" spans="1:19" x14ac:dyDescent="0.25">
      <c r="A2337" s="2"/>
      <c r="C2337">
        <f t="shared" si="438"/>
        <v>0</v>
      </c>
      <c r="D2337" s="32" t="e">
        <f t="shared" si="439"/>
        <v>#N/A</v>
      </c>
      <c r="E2337" s="32" t="e">
        <f>Basic!#REF!</f>
        <v>#REF!</v>
      </c>
      <c r="F2337" s="40"/>
      <c r="G2337" s="80">
        <f>IFERROR(VLOOKUP(A2337,HistData!Y:Z,2,FALSE)/100,G2336)</f>
        <v>0.19510000000000002</v>
      </c>
      <c r="H2337" s="80" t="str">
        <f>_xll.BDH($B$1,"IVOL_MONEYNESS",A2337,A2337,"IVOL_MATURITY=MATURITY_1STM","IVOL_MONEYNESS_LEVEL=MONEY_LVL_100_","DTS=H","FACTOR=.01","DAYS=W")</f>
        <v>#N/A Start Date</v>
      </c>
      <c r="I2337" s="81" t="str">
        <f t="shared" si="440"/>
        <v>#N/A Start Date</v>
      </c>
      <c r="J2337" s="34" t="e">
        <f t="shared" si="432"/>
        <v>#REF!</v>
      </c>
      <c r="K2337" s="35" t="e">
        <f t="shared" si="433"/>
        <v>#VALUE!</v>
      </c>
      <c r="L2337" s="35" t="e">
        <f t="shared" si="434"/>
        <v>#REF!</v>
      </c>
      <c r="M2337" s="35" t="e">
        <f t="shared" si="441"/>
        <v>#REF!</v>
      </c>
      <c r="N2337" s="35" t="e">
        <f t="shared" si="442"/>
        <v>#REF!</v>
      </c>
      <c r="O2337" s="36" t="e">
        <f t="shared" si="443"/>
        <v>#REF!</v>
      </c>
      <c r="Q2337" s="37">
        <f t="shared" si="435"/>
        <v>0</v>
      </c>
      <c r="R2337" s="38" t="e">
        <f t="shared" si="436"/>
        <v>#REF!</v>
      </c>
      <c r="S2337" s="39" t="e">
        <f t="shared" si="437"/>
        <v>#REF!</v>
      </c>
    </row>
    <row r="2338" spans="1:19" x14ac:dyDescent="0.25">
      <c r="A2338" s="2"/>
      <c r="C2338">
        <f t="shared" si="438"/>
        <v>0</v>
      </c>
      <c r="D2338" s="32" t="e">
        <f t="shared" si="439"/>
        <v>#N/A</v>
      </c>
      <c r="E2338" s="32" t="e">
        <f>Basic!#REF!</f>
        <v>#REF!</v>
      </c>
      <c r="F2338" s="40"/>
      <c r="G2338" s="80">
        <f>IFERROR(VLOOKUP(A2338,HistData!Y:Z,2,FALSE)/100,G2337)</f>
        <v>0.19510000000000002</v>
      </c>
      <c r="H2338" s="80" t="str">
        <f>_xll.BDH($B$1,"IVOL_MONEYNESS",A2338,A2338,"IVOL_MATURITY=MATURITY_1STM","IVOL_MONEYNESS_LEVEL=MONEY_LVL_100_","DTS=H","FACTOR=.01","DAYS=W")</f>
        <v>#N/A Start Date</v>
      </c>
      <c r="I2338" s="81" t="str">
        <f t="shared" si="440"/>
        <v>#N/A Start Date</v>
      </c>
      <c r="J2338" s="34" t="e">
        <f t="shared" si="432"/>
        <v>#REF!</v>
      </c>
      <c r="K2338" s="35" t="e">
        <f t="shared" si="433"/>
        <v>#VALUE!</v>
      </c>
      <c r="L2338" s="35" t="e">
        <f t="shared" si="434"/>
        <v>#REF!</v>
      </c>
      <c r="M2338" s="35" t="e">
        <f t="shared" si="441"/>
        <v>#REF!</v>
      </c>
      <c r="N2338" s="35" t="e">
        <f t="shared" si="442"/>
        <v>#REF!</v>
      </c>
      <c r="O2338" s="36" t="e">
        <f t="shared" si="443"/>
        <v>#REF!</v>
      </c>
      <c r="Q2338" s="37">
        <f t="shared" si="435"/>
        <v>0</v>
      </c>
      <c r="R2338" s="38" t="e">
        <f t="shared" si="436"/>
        <v>#REF!</v>
      </c>
      <c r="S2338" s="39" t="e">
        <f t="shared" si="437"/>
        <v>#REF!</v>
      </c>
    </row>
    <row r="2339" spans="1:19" x14ac:dyDescent="0.25">
      <c r="A2339" s="2"/>
      <c r="C2339">
        <f t="shared" si="438"/>
        <v>0</v>
      </c>
      <c r="D2339" s="32" t="e">
        <f t="shared" si="439"/>
        <v>#N/A</v>
      </c>
      <c r="E2339" s="32" t="e">
        <f>Basic!#REF!</f>
        <v>#REF!</v>
      </c>
      <c r="F2339" s="40"/>
      <c r="G2339" s="80">
        <f>IFERROR(VLOOKUP(A2339,HistData!Y:Z,2,FALSE)/100,G2338)</f>
        <v>0.19510000000000002</v>
      </c>
      <c r="H2339" s="80" t="str">
        <f>_xll.BDH($B$1,"IVOL_MONEYNESS",A2339,A2339,"IVOL_MATURITY=MATURITY_1STM","IVOL_MONEYNESS_LEVEL=MONEY_LVL_100_","DTS=H","FACTOR=.01","DAYS=W")</f>
        <v>#N/A Start Date</v>
      </c>
      <c r="I2339" s="81" t="str">
        <f t="shared" si="440"/>
        <v>#N/A Start Date</v>
      </c>
      <c r="J2339" s="34" t="e">
        <f t="shared" si="432"/>
        <v>#REF!</v>
      </c>
      <c r="K2339" s="35" t="e">
        <f t="shared" si="433"/>
        <v>#VALUE!</v>
      </c>
      <c r="L2339" s="35" t="e">
        <f t="shared" si="434"/>
        <v>#REF!</v>
      </c>
      <c r="M2339" s="35" t="e">
        <f t="shared" si="441"/>
        <v>#REF!</v>
      </c>
      <c r="N2339" s="35" t="e">
        <f t="shared" si="442"/>
        <v>#REF!</v>
      </c>
      <c r="O2339" s="36" t="e">
        <f t="shared" si="443"/>
        <v>#REF!</v>
      </c>
      <c r="Q2339" s="37">
        <f t="shared" si="435"/>
        <v>0</v>
      </c>
      <c r="R2339" s="38" t="e">
        <f t="shared" si="436"/>
        <v>#REF!</v>
      </c>
      <c r="S2339" s="39" t="e">
        <f t="shared" si="437"/>
        <v>#REF!</v>
      </c>
    </row>
    <row r="2340" spans="1:19" x14ac:dyDescent="0.25">
      <c r="A2340" s="2"/>
      <c r="C2340">
        <f t="shared" si="438"/>
        <v>0</v>
      </c>
      <c r="D2340" s="32" t="e">
        <f t="shared" si="439"/>
        <v>#N/A</v>
      </c>
      <c r="E2340" s="32" t="e">
        <f>Basic!#REF!</f>
        <v>#REF!</v>
      </c>
      <c r="F2340" s="40"/>
      <c r="G2340" s="80">
        <f>IFERROR(VLOOKUP(A2340,HistData!Y:Z,2,FALSE)/100,G2339)</f>
        <v>0.19510000000000002</v>
      </c>
      <c r="H2340" s="80" t="str">
        <f>_xll.BDH($B$1,"IVOL_MONEYNESS",A2340,A2340,"IVOL_MATURITY=MATURITY_1STM","IVOL_MONEYNESS_LEVEL=MONEY_LVL_100_","DTS=H","FACTOR=.01","DAYS=W")</f>
        <v>#N/A Start Date</v>
      </c>
      <c r="I2340" s="81" t="str">
        <f t="shared" si="440"/>
        <v>#N/A Start Date</v>
      </c>
      <c r="J2340" s="34" t="e">
        <f t="shared" si="432"/>
        <v>#REF!</v>
      </c>
      <c r="K2340" s="35" t="e">
        <f t="shared" si="433"/>
        <v>#VALUE!</v>
      </c>
      <c r="L2340" s="35" t="e">
        <f t="shared" si="434"/>
        <v>#REF!</v>
      </c>
      <c r="M2340" s="35" t="e">
        <f t="shared" si="441"/>
        <v>#REF!</v>
      </c>
      <c r="N2340" s="35" t="e">
        <f t="shared" si="442"/>
        <v>#REF!</v>
      </c>
      <c r="O2340" s="36" t="e">
        <f t="shared" si="443"/>
        <v>#REF!</v>
      </c>
      <c r="Q2340" s="37">
        <f t="shared" si="435"/>
        <v>0</v>
      </c>
      <c r="R2340" s="38" t="e">
        <f t="shared" si="436"/>
        <v>#REF!</v>
      </c>
      <c r="S2340" s="39" t="e">
        <f t="shared" si="437"/>
        <v>#REF!</v>
      </c>
    </row>
    <row r="2341" spans="1:19" x14ac:dyDescent="0.25">
      <c r="A2341" s="2"/>
      <c r="C2341">
        <f t="shared" si="438"/>
        <v>0</v>
      </c>
      <c r="D2341" s="32" t="e">
        <f t="shared" si="439"/>
        <v>#N/A</v>
      </c>
      <c r="E2341" s="32" t="e">
        <f>Basic!#REF!</f>
        <v>#REF!</v>
      </c>
      <c r="F2341" s="40"/>
      <c r="G2341" s="80">
        <f>IFERROR(VLOOKUP(A2341,HistData!Y:Z,2,FALSE)/100,G2340)</f>
        <v>0.19510000000000002</v>
      </c>
      <c r="H2341" s="80" t="str">
        <f>_xll.BDH($B$1,"IVOL_MONEYNESS",A2341,A2341,"IVOL_MATURITY=MATURITY_1STM","IVOL_MONEYNESS_LEVEL=MONEY_LVL_100_","DTS=H","FACTOR=.01","DAYS=W")</f>
        <v>#N/A Start Date</v>
      </c>
      <c r="I2341" s="81" t="str">
        <f t="shared" si="440"/>
        <v>#N/A Start Date</v>
      </c>
      <c r="J2341" s="34" t="e">
        <f t="shared" si="432"/>
        <v>#REF!</v>
      </c>
      <c r="K2341" s="35" t="e">
        <f t="shared" si="433"/>
        <v>#VALUE!</v>
      </c>
      <c r="L2341" s="35" t="e">
        <f t="shared" si="434"/>
        <v>#REF!</v>
      </c>
      <c r="M2341" s="35" t="e">
        <f t="shared" si="441"/>
        <v>#REF!</v>
      </c>
      <c r="N2341" s="35" t="e">
        <f t="shared" si="442"/>
        <v>#REF!</v>
      </c>
      <c r="O2341" s="36" t="e">
        <f t="shared" si="443"/>
        <v>#REF!</v>
      </c>
      <c r="Q2341" s="37">
        <f t="shared" si="435"/>
        <v>0</v>
      </c>
      <c r="R2341" s="38" t="e">
        <f t="shared" si="436"/>
        <v>#REF!</v>
      </c>
      <c r="S2341" s="39" t="e">
        <f t="shared" si="437"/>
        <v>#REF!</v>
      </c>
    </row>
    <row r="2342" spans="1:19" x14ac:dyDescent="0.25">
      <c r="A2342" s="2"/>
      <c r="C2342">
        <f t="shared" si="438"/>
        <v>0</v>
      </c>
      <c r="D2342" s="32" t="e">
        <f t="shared" si="439"/>
        <v>#N/A</v>
      </c>
      <c r="E2342" s="32" t="e">
        <f>Basic!#REF!</f>
        <v>#REF!</v>
      </c>
      <c r="F2342" s="40"/>
      <c r="G2342" s="80">
        <f>IFERROR(VLOOKUP(A2342,HistData!Y:Z,2,FALSE)/100,G2341)</f>
        <v>0.19510000000000002</v>
      </c>
      <c r="H2342" s="80" t="str">
        <f>_xll.BDH($B$1,"IVOL_MONEYNESS",A2342,A2342,"IVOL_MATURITY=MATURITY_1STM","IVOL_MONEYNESS_LEVEL=MONEY_LVL_100_","DTS=H","FACTOR=.01","DAYS=W")</f>
        <v>#N/A Start Date</v>
      </c>
      <c r="I2342" s="81" t="str">
        <f t="shared" si="440"/>
        <v>#N/A Start Date</v>
      </c>
      <c r="J2342" s="34" t="e">
        <f t="shared" si="432"/>
        <v>#REF!</v>
      </c>
      <c r="K2342" s="35" t="e">
        <f t="shared" si="433"/>
        <v>#VALUE!</v>
      </c>
      <c r="L2342" s="35" t="e">
        <f t="shared" si="434"/>
        <v>#REF!</v>
      </c>
      <c r="M2342" s="35" t="e">
        <f t="shared" si="441"/>
        <v>#REF!</v>
      </c>
      <c r="N2342" s="35" t="e">
        <f t="shared" si="442"/>
        <v>#REF!</v>
      </c>
      <c r="O2342" s="36" t="e">
        <f t="shared" si="443"/>
        <v>#REF!</v>
      </c>
      <c r="Q2342" s="37">
        <f t="shared" si="435"/>
        <v>0</v>
      </c>
      <c r="R2342" s="38" t="e">
        <f t="shared" si="436"/>
        <v>#REF!</v>
      </c>
      <c r="S2342" s="39" t="e">
        <f t="shared" si="437"/>
        <v>#REF!</v>
      </c>
    </row>
    <row r="2343" spans="1:19" x14ac:dyDescent="0.25">
      <c r="A2343" s="2"/>
      <c r="C2343">
        <f t="shared" si="438"/>
        <v>0</v>
      </c>
      <c r="D2343" s="32" t="e">
        <f t="shared" si="439"/>
        <v>#N/A</v>
      </c>
      <c r="E2343" s="32" t="e">
        <f>Basic!#REF!</f>
        <v>#REF!</v>
      </c>
      <c r="F2343" s="40"/>
      <c r="G2343" s="80">
        <f>IFERROR(VLOOKUP(A2343,HistData!Y:Z,2,FALSE)/100,G2342)</f>
        <v>0.19510000000000002</v>
      </c>
      <c r="H2343" s="80" t="str">
        <f>_xll.BDH($B$1,"IVOL_MONEYNESS",A2343,A2343,"IVOL_MATURITY=MATURITY_1STM","IVOL_MONEYNESS_LEVEL=MONEY_LVL_100_","DTS=H","FACTOR=.01","DAYS=W")</f>
        <v>#N/A Start Date</v>
      </c>
      <c r="I2343" s="81" t="str">
        <f t="shared" si="440"/>
        <v>#N/A Start Date</v>
      </c>
      <c r="J2343" s="34" t="e">
        <f t="shared" si="432"/>
        <v>#REF!</v>
      </c>
      <c r="K2343" s="35" t="e">
        <f t="shared" si="433"/>
        <v>#VALUE!</v>
      </c>
      <c r="L2343" s="35" t="e">
        <f t="shared" si="434"/>
        <v>#REF!</v>
      </c>
      <c r="M2343" s="35" t="e">
        <f t="shared" si="441"/>
        <v>#REF!</v>
      </c>
      <c r="N2343" s="35" t="e">
        <f t="shared" si="442"/>
        <v>#REF!</v>
      </c>
      <c r="O2343" s="36" t="e">
        <f t="shared" si="443"/>
        <v>#REF!</v>
      </c>
      <c r="Q2343" s="37">
        <f t="shared" si="435"/>
        <v>0</v>
      </c>
      <c r="R2343" s="38" t="e">
        <f t="shared" si="436"/>
        <v>#REF!</v>
      </c>
      <c r="S2343" s="39" t="e">
        <f t="shared" si="437"/>
        <v>#REF!</v>
      </c>
    </row>
    <row r="2344" spans="1:19" x14ac:dyDescent="0.25">
      <c r="A2344" s="2"/>
      <c r="C2344">
        <f t="shared" si="438"/>
        <v>0</v>
      </c>
      <c r="D2344" s="32" t="e">
        <f t="shared" si="439"/>
        <v>#N/A</v>
      </c>
      <c r="E2344" s="32" t="e">
        <f>Basic!#REF!</f>
        <v>#REF!</v>
      </c>
      <c r="F2344" s="40"/>
      <c r="G2344" s="80">
        <f>IFERROR(VLOOKUP(A2344,HistData!Y:Z,2,FALSE)/100,G2343)</f>
        <v>0.19510000000000002</v>
      </c>
      <c r="H2344" s="80" t="str">
        <f>_xll.BDH($B$1,"IVOL_MONEYNESS",A2344,A2344,"IVOL_MATURITY=MATURITY_1STM","IVOL_MONEYNESS_LEVEL=MONEY_LVL_100_","DTS=H","FACTOR=.01","DAYS=W")</f>
        <v>#N/A Start Date</v>
      </c>
      <c r="I2344" s="81" t="str">
        <f t="shared" si="440"/>
        <v>#N/A Start Date</v>
      </c>
      <c r="J2344" s="34" t="e">
        <f t="shared" si="432"/>
        <v>#REF!</v>
      </c>
      <c r="K2344" s="35" t="e">
        <f t="shared" si="433"/>
        <v>#VALUE!</v>
      </c>
      <c r="L2344" s="35" t="e">
        <f t="shared" si="434"/>
        <v>#REF!</v>
      </c>
      <c r="M2344" s="35" t="e">
        <f t="shared" si="441"/>
        <v>#REF!</v>
      </c>
      <c r="N2344" s="35" t="e">
        <f t="shared" si="442"/>
        <v>#REF!</v>
      </c>
      <c r="O2344" s="36" t="e">
        <f t="shared" si="443"/>
        <v>#REF!</v>
      </c>
      <c r="Q2344" s="37">
        <f t="shared" si="435"/>
        <v>0</v>
      </c>
      <c r="R2344" s="38" t="e">
        <f t="shared" si="436"/>
        <v>#REF!</v>
      </c>
      <c r="S2344" s="39" t="e">
        <f t="shared" si="437"/>
        <v>#REF!</v>
      </c>
    </row>
    <row r="2345" spans="1:19" x14ac:dyDescent="0.25">
      <c r="A2345" s="2"/>
      <c r="C2345">
        <f t="shared" si="438"/>
        <v>0</v>
      </c>
      <c r="D2345" s="32" t="e">
        <f t="shared" si="439"/>
        <v>#N/A</v>
      </c>
      <c r="E2345" s="32" t="e">
        <f>Basic!#REF!</f>
        <v>#REF!</v>
      </c>
      <c r="F2345" s="40"/>
      <c r="G2345" s="80">
        <f>IFERROR(VLOOKUP(A2345,HistData!Y:Z,2,FALSE)/100,G2344)</f>
        <v>0.19510000000000002</v>
      </c>
      <c r="H2345" s="80" t="str">
        <f>_xll.BDH($B$1,"IVOL_MONEYNESS",A2345,A2345,"IVOL_MATURITY=MATURITY_1STM","IVOL_MONEYNESS_LEVEL=MONEY_LVL_100_","DTS=H","FACTOR=.01","DAYS=W")</f>
        <v>#N/A Start Date</v>
      </c>
      <c r="I2345" s="81" t="str">
        <f t="shared" si="440"/>
        <v>#N/A Start Date</v>
      </c>
      <c r="J2345" s="34" t="e">
        <f t="shared" si="432"/>
        <v>#REF!</v>
      </c>
      <c r="K2345" s="35" t="e">
        <f t="shared" si="433"/>
        <v>#VALUE!</v>
      </c>
      <c r="L2345" s="35" t="e">
        <f t="shared" si="434"/>
        <v>#REF!</v>
      </c>
      <c r="M2345" s="35" t="e">
        <f t="shared" si="441"/>
        <v>#REF!</v>
      </c>
      <c r="N2345" s="35" t="e">
        <f t="shared" si="442"/>
        <v>#REF!</v>
      </c>
      <c r="O2345" s="36" t="e">
        <f t="shared" si="443"/>
        <v>#REF!</v>
      </c>
      <c r="Q2345" s="37">
        <f t="shared" si="435"/>
        <v>0</v>
      </c>
      <c r="R2345" s="38" t="e">
        <f t="shared" si="436"/>
        <v>#REF!</v>
      </c>
      <c r="S2345" s="39" t="e">
        <f t="shared" si="437"/>
        <v>#REF!</v>
      </c>
    </row>
    <row r="2346" spans="1:19" x14ac:dyDescent="0.25">
      <c r="A2346" s="2"/>
      <c r="C2346">
        <f t="shared" si="438"/>
        <v>0</v>
      </c>
      <c r="D2346" s="32" t="e">
        <f t="shared" si="439"/>
        <v>#N/A</v>
      </c>
      <c r="E2346" s="32" t="e">
        <f>Basic!#REF!</f>
        <v>#REF!</v>
      </c>
      <c r="F2346" s="40"/>
      <c r="G2346" s="80">
        <f>IFERROR(VLOOKUP(A2346,HistData!Y:Z,2,FALSE)/100,G2345)</f>
        <v>0.19510000000000002</v>
      </c>
      <c r="H2346" s="80" t="str">
        <f>_xll.BDH($B$1,"IVOL_MONEYNESS",A2346,A2346,"IVOL_MATURITY=MATURITY_1STM","IVOL_MONEYNESS_LEVEL=MONEY_LVL_100_","DTS=H","FACTOR=.01","DAYS=W")</f>
        <v>#N/A Start Date</v>
      </c>
      <c r="I2346" s="81" t="str">
        <f t="shared" si="440"/>
        <v>#N/A Start Date</v>
      </c>
      <c r="J2346" s="34" t="e">
        <f t="shared" si="432"/>
        <v>#REF!</v>
      </c>
      <c r="K2346" s="35" t="e">
        <f t="shared" si="433"/>
        <v>#VALUE!</v>
      </c>
      <c r="L2346" s="35" t="e">
        <f t="shared" si="434"/>
        <v>#REF!</v>
      </c>
      <c r="M2346" s="35" t="e">
        <f t="shared" si="441"/>
        <v>#REF!</v>
      </c>
      <c r="N2346" s="35" t="e">
        <f t="shared" si="442"/>
        <v>#REF!</v>
      </c>
      <c r="O2346" s="36" t="e">
        <f t="shared" si="443"/>
        <v>#REF!</v>
      </c>
      <c r="Q2346" s="37">
        <f t="shared" si="435"/>
        <v>0</v>
      </c>
      <c r="R2346" s="38" t="e">
        <f t="shared" si="436"/>
        <v>#REF!</v>
      </c>
      <c r="S2346" s="39" t="e">
        <f t="shared" si="437"/>
        <v>#REF!</v>
      </c>
    </row>
    <row r="2347" spans="1:19" x14ac:dyDescent="0.25">
      <c r="A2347" s="2"/>
      <c r="C2347">
        <f t="shared" si="438"/>
        <v>0</v>
      </c>
      <c r="D2347" s="32" t="e">
        <f t="shared" si="439"/>
        <v>#N/A</v>
      </c>
      <c r="E2347" s="32" t="e">
        <f>Basic!#REF!</f>
        <v>#REF!</v>
      </c>
      <c r="F2347" s="40"/>
      <c r="G2347" s="80">
        <f>IFERROR(VLOOKUP(A2347,HistData!Y:Z,2,FALSE)/100,G2346)</f>
        <v>0.19510000000000002</v>
      </c>
      <c r="H2347" s="80" t="str">
        <f>_xll.BDH($B$1,"IVOL_MONEYNESS",A2347,A2347,"IVOL_MATURITY=MATURITY_1STM","IVOL_MONEYNESS_LEVEL=MONEY_LVL_100_","DTS=H","FACTOR=.01","DAYS=W")</f>
        <v>#N/A Start Date</v>
      </c>
      <c r="I2347" s="81" t="str">
        <f t="shared" si="440"/>
        <v>#N/A Start Date</v>
      </c>
      <c r="J2347" s="34" t="e">
        <f t="shared" si="432"/>
        <v>#REF!</v>
      </c>
      <c r="K2347" s="35" t="e">
        <f t="shared" si="433"/>
        <v>#VALUE!</v>
      </c>
      <c r="L2347" s="35" t="e">
        <f t="shared" si="434"/>
        <v>#REF!</v>
      </c>
      <c r="M2347" s="35" t="e">
        <f t="shared" si="441"/>
        <v>#REF!</v>
      </c>
      <c r="N2347" s="35" t="e">
        <f t="shared" si="442"/>
        <v>#REF!</v>
      </c>
      <c r="O2347" s="36" t="e">
        <f t="shared" si="443"/>
        <v>#REF!</v>
      </c>
      <c r="Q2347" s="37">
        <f t="shared" si="435"/>
        <v>0</v>
      </c>
      <c r="R2347" s="38" t="e">
        <f t="shared" si="436"/>
        <v>#REF!</v>
      </c>
      <c r="S2347" s="39" t="e">
        <f t="shared" si="437"/>
        <v>#REF!</v>
      </c>
    </row>
    <row r="2348" spans="1:19" x14ac:dyDescent="0.25">
      <c r="A2348" s="2"/>
      <c r="C2348">
        <f t="shared" si="438"/>
        <v>0</v>
      </c>
      <c r="D2348" s="32" t="e">
        <f t="shared" si="439"/>
        <v>#N/A</v>
      </c>
      <c r="E2348" s="32" t="e">
        <f>Basic!#REF!</f>
        <v>#REF!</v>
      </c>
      <c r="F2348" s="40"/>
      <c r="G2348" s="80">
        <f>IFERROR(VLOOKUP(A2348,HistData!Y:Z,2,FALSE)/100,G2347)</f>
        <v>0.19510000000000002</v>
      </c>
      <c r="H2348" s="80" t="str">
        <f>_xll.BDH($B$1,"IVOL_MONEYNESS",A2348,A2348,"IVOL_MATURITY=MATURITY_1STM","IVOL_MONEYNESS_LEVEL=MONEY_LVL_100_","DTS=H","FACTOR=.01","DAYS=W")</f>
        <v>#N/A Start Date</v>
      </c>
      <c r="I2348" s="81" t="str">
        <f t="shared" si="440"/>
        <v>#N/A Start Date</v>
      </c>
      <c r="J2348" s="34" t="e">
        <f t="shared" si="432"/>
        <v>#REF!</v>
      </c>
      <c r="K2348" s="35" t="e">
        <f t="shared" si="433"/>
        <v>#VALUE!</v>
      </c>
      <c r="L2348" s="35" t="e">
        <f t="shared" si="434"/>
        <v>#REF!</v>
      </c>
      <c r="M2348" s="35" t="e">
        <f t="shared" si="441"/>
        <v>#REF!</v>
      </c>
      <c r="N2348" s="35" t="e">
        <f t="shared" si="442"/>
        <v>#REF!</v>
      </c>
      <c r="O2348" s="36" t="e">
        <f t="shared" si="443"/>
        <v>#REF!</v>
      </c>
      <c r="Q2348" s="37">
        <f t="shared" si="435"/>
        <v>0</v>
      </c>
      <c r="R2348" s="38" t="e">
        <f t="shared" si="436"/>
        <v>#REF!</v>
      </c>
      <c r="S2348" s="39" t="e">
        <f t="shared" si="437"/>
        <v>#REF!</v>
      </c>
    </row>
    <row r="2349" spans="1:19" x14ac:dyDescent="0.25">
      <c r="A2349" s="2"/>
      <c r="C2349">
        <f t="shared" si="438"/>
        <v>0</v>
      </c>
      <c r="D2349" s="32" t="e">
        <f t="shared" si="439"/>
        <v>#N/A</v>
      </c>
      <c r="E2349" s="32" t="e">
        <f>Basic!#REF!</f>
        <v>#REF!</v>
      </c>
      <c r="F2349" s="40"/>
      <c r="G2349" s="80">
        <f>IFERROR(VLOOKUP(A2349,HistData!Y:Z,2,FALSE)/100,G2348)</f>
        <v>0.19510000000000002</v>
      </c>
      <c r="H2349" s="80" t="str">
        <f>_xll.BDH($B$1,"IVOL_MONEYNESS",A2349,A2349,"IVOL_MATURITY=MATURITY_1STM","IVOL_MONEYNESS_LEVEL=MONEY_LVL_100_","DTS=H","FACTOR=.01","DAYS=W")</f>
        <v>#N/A Start Date</v>
      </c>
      <c r="I2349" s="81" t="str">
        <f t="shared" si="440"/>
        <v>#N/A Start Date</v>
      </c>
      <c r="J2349" s="34" t="e">
        <f t="shared" si="432"/>
        <v>#REF!</v>
      </c>
      <c r="K2349" s="35" t="e">
        <f t="shared" si="433"/>
        <v>#VALUE!</v>
      </c>
      <c r="L2349" s="35" t="e">
        <f t="shared" si="434"/>
        <v>#REF!</v>
      </c>
      <c r="M2349" s="35" t="e">
        <f t="shared" si="441"/>
        <v>#REF!</v>
      </c>
      <c r="N2349" s="35" t="e">
        <f t="shared" si="442"/>
        <v>#REF!</v>
      </c>
      <c r="O2349" s="36" t="e">
        <f t="shared" si="443"/>
        <v>#REF!</v>
      </c>
      <c r="Q2349" s="37">
        <f t="shared" si="435"/>
        <v>0</v>
      </c>
      <c r="R2349" s="38" t="e">
        <f t="shared" si="436"/>
        <v>#REF!</v>
      </c>
      <c r="S2349" s="39" t="e">
        <f t="shared" si="437"/>
        <v>#REF!</v>
      </c>
    </row>
    <row r="2350" spans="1:19" x14ac:dyDescent="0.25">
      <c r="A2350" s="2"/>
      <c r="C2350">
        <f t="shared" si="438"/>
        <v>0</v>
      </c>
      <c r="D2350" s="32" t="e">
        <f t="shared" si="439"/>
        <v>#N/A</v>
      </c>
      <c r="E2350" s="32" t="e">
        <f>Basic!#REF!</f>
        <v>#REF!</v>
      </c>
      <c r="F2350" s="40"/>
      <c r="G2350" s="80">
        <f>IFERROR(VLOOKUP(A2350,HistData!Y:Z,2,FALSE)/100,G2349)</f>
        <v>0.19510000000000002</v>
      </c>
      <c r="H2350" s="80" t="str">
        <f>_xll.BDH($B$1,"IVOL_MONEYNESS",A2350,A2350,"IVOL_MATURITY=MATURITY_1STM","IVOL_MONEYNESS_LEVEL=MONEY_LVL_100_","DTS=H","FACTOR=.01","DAYS=W")</f>
        <v>#N/A Start Date</v>
      </c>
      <c r="I2350" s="81" t="str">
        <f t="shared" si="440"/>
        <v>#N/A Start Date</v>
      </c>
      <c r="J2350" s="34" t="e">
        <f t="shared" si="432"/>
        <v>#REF!</v>
      </c>
      <c r="K2350" s="35" t="e">
        <f t="shared" si="433"/>
        <v>#VALUE!</v>
      </c>
      <c r="L2350" s="35" t="e">
        <f t="shared" si="434"/>
        <v>#REF!</v>
      </c>
      <c r="M2350" s="35" t="e">
        <f t="shared" si="441"/>
        <v>#REF!</v>
      </c>
      <c r="N2350" s="35" t="e">
        <f t="shared" si="442"/>
        <v>#REF!</v>
      </c>
      <c r="O2350" s="36" t="e">
        <f t="shared" si="443"/>
        <v>#REF!</v>
      </c>
      <c r="Q2350" s="37">
        <f t="shared" si="435"/>
        <v>0</v>
      </c>
      <c r="R2350" s="38" t="e">
        <f t="shared" si="436"/>
        <v>#REF!</v>
      </c>
      <c r="S2350" s="39" t="e">
        <f t="shared" si="437"/>
        <v>#REF!</v>
      </c>
    </row>
    <row r="2351" spans="1:19" x14ac:dyDescent="0.25">
      <c r="A2351" s="2"/>
      <c r="C2351">
        <f t="shared" si="438"/>
        <v>0</v>
      </c>
      <c r="D2351" s="32" t="e">
        <f t="shared" si="439"/>
        <v>#N/A</v>
      </c>
      <c r="E2351" s="32" t="e">
        <f>Basic!#REF!</f>
        <v>#REF!</v>
      </c>
      <c r="F2351" s="40"/>
      <c r="G2351" s="80">
        <f>IFERROR(VLOOKUP(A2351,HistData!Y:Z,2,FALSE)/100,G2350)</f>
        <v>0.19510000000000002</v>
      </c>
      <c r="H2351" s="80" t="str">
        <f>_xll.BDH($B$1,"IVOL_MONEYNESS",A2351,A2351,"IVOL_MATURITY=MATURITY_1STM","IVOL_MONEYNESS_LEVEL=MONEY_LVL_100_","DTS=H","FACTOR=.01","DAYS=W")</f>
        <v>#N/A Start Date</v>
      </c>
      <c r="I2351" s="81" t="str">
        <f t="shared" si="440"/>
        <v>#N/A Start Date</v>
      </c>
      <c r="J2351" s="34" t="e">
        <f t="shared" si="432"/>
        <v>#REF!</v>
      </c>
      <c r="K2351" s="35" t="e">
        <f t="shared" si="433"/>
        <v>#VALUE!</v>
      </c>
      <c r="L2351" s="35" t="e">
        <f t="shared" si="434"/>
        <v>#REF!</v>
      </c>
      <c r="M2351" s="35" t="e">
        <f t="shared" si="441"/>
        <v>#REF!</v>
      </c>
      <c r="N2351" s="35" t="e">
        <f t="shared" si="442"/>
        <v>#REF!</v>
      </c>
      <c r="O2351" s="36" t="e">
        <f t="shared" si="443"/>
        <v>#REF!</v>
      </c>
      <c r="Q2351" s="37">
        <f t="shared" si="435"/>
        <v>0</v>
      </c>
      <c r="R2351" s="38" t="e">
        <f t="shared" si="436"/>
        <v>#REF!</v>
      </c>
      <c r="S2351" s="39" t="e">
        <f t="shared" si="437"/>
        <v>#REF!</v>
      </c>
    </row>
    <row r="2352" spans="1:19" x14ac:dyDescent="0.25">
      <c r="A2352" s="2"/>
      <c r="C2352">
        <f t="shared" si="438"/>
        <v>0</v>
      </c>
      <c r="D2352" s="32" t="e">
        <f t="shared" si="439"/>
        <v>#N/A</v>
      </c>
      <c r="E2352" s="32" t="e">
        <f>Basic!#REF!</f>
        <v>#REF!</v>
      </c>
      <c r="F2352" s="40"/>
      <c r="G2352" s="80">
        <f>IFERROR(VLOOKUP(A2352,HistData!Y:Z,2,FALSE)/100,G2351)</f>
        <v>0.19510000000000002</v>
      </c>
      <c r="H2352" s="80" t="str">
        <f>_xll.BDH($B$1,"IVOL_MONEYNESS",A2352,A2352,"IVOL_MATURITY=MATURITY_1STM","IVOL_MONEYNESS_LEVEL=MONEY_LVL_100_","DTS=H","FACTOR=.01","DAYS=W")</f>
        <v>#N/A Start Date</v>
      </c>
      <c r="I2352" s="81" t="str">
        <f t="shared" si="440"/>
        <v>#N/A Start Date</v>
      </c>
      <c r="J2352" s="34" t="e">
        <f t="shared" si="432"/>
        <v>#REF!</v>
      </c>
      <c r="K2352" s="35" t="e">
        <f t="shared" si="433"/>
        <v>#VALUE!</v>
      </c>
      <c r="L2352" s="35" t="e">
        <f t="shared" si="434"/>
        <v>#REF!</v>
      </c>
      <c r="M2352" s="35" t="e">
        <f t="shared" si="441"/>
        <v>#REF!</v>
      </c>
      <c r="N2352" s="35" t="e">
        <f t="shared" si="442"/>
        <v>#REF!</v>
      </c>
      <c r="O2352" s="36" t="e">
        <f t="shared" si="443"/>
        <v>#REF!</v>
      </c>
      <c r="Q2352" s="37">
        <f t="shared" si="435"/>
        <v>0</v>
      </c>
      <c r="R2352" s="38" t="e">
        <f t="shared" si="436"/>
        <v>#REF!</v>
      </c>
      <c r="S2352" s="39" t="e">
        <f t="shared" si="437"/>
        <v>#REF!</v>
      </c>
    </row>
    <row r="2353" spans="1:19" x14ac:dyDescent="0.25">
      <c r="A2353" s="2"/>
      <c r="C2353">
        <f t="shared" si="438"/>
        <v>0</v>
      </c>
      <c r="D2353" s="32" t="e">
        <f t="shared" si="439"/>
        <v>#N/A</v>
      </c>
      <c r="E2353" s="32" t="e">
        <f>Basic!#REF!</f>
        <v>#REF!</v>
      </c>
      <c r="F2353" s="40"/>
      <c r="G2353" s="80">
        <f>IFERROR(VLOOKUP(A2353,HistData!Y:Z,2,FALSE)/100,G2352)</f>
        <v>0.19510000000000002</v>
      </c>
      <c r="H2353" s="80" t="str">
        <f>_xll.BDH($B$1,"IVOL_MONEYNESS",A2353,A2353,"IVOL_MATURITY=MATURITY_1STM","IVOL_MONEYNESS_LEVEL=MONEY_LVL_100_","DTS=H","FACTOR=.01","DAYS=W")</f>
        <v>#N/A Start Date</v>
      </c>
      <c r="I2353" s="81" t="str">
        <f t="shared" si="440"/>
        <v>#N/A Start Date</v>
      </c>
      <c r="J2353" s="34" t="e">
        <f t="shared" si="432"/>
        <v>#REF!</v>
      </c>
      <c r="K2353" s="35" t="e">
        <f t="shared" si="433"/>
        <v>#VALUE!</v>
      </c>
      <c r="L2353" s="35" t="e">
        <f t="shared" si="434"/>
        <v>#REF!</v>
      </c>
      <c r="M2353" s="35" t="e">
        <f t="shared" si="441"/>
        <v>#REF!</v>
      </c>
      <c r="N2353" s="35" t="e">
        <f t="shared" si="442"/>
        <v>#REF!</v>
      </c>
      <c r="O2353" s="36" t="e">
        <f t="shared" si="443"/>
        <v>#REF!</v>
      </c>
      <c r="Q2353" s="37">
        <f t="shared" si="435"/>
        <v>0</v>
      </c>
      <c r="R2353" s="38" t="e">
        <f t="shared" si="436"/>
        <v>#REF!</v>
      </c>
      <c r="S2353" s="39" t="e">
        <f t="shared" si="437"/>
        <v>#REF!</v>
      </c>
    </row>
    <row r="2354" spans="1:19" x14ac:dyDescent="0.25">
      <c r="A2354" s="2"/>
      <c r="C2354">
        <f t="shared" si="438"/>
        <v>0</v>
      </c>
      <c r="D2354" s="32" t="e">
        <f t="shared" si="439"/>
        <v>#N/A</v>
      </c>
      <c r="E2354" s="32" t="e">
        <f>Basic!#REF!</f>
        <v>#REF!</v>
      </c>
      <c r="F2354" s="40"/>
      <c r="G2354" s="80">
        <f>IFERROR(VLOOKUP(A2354,HistData!Y:Z,2,FALSE)/100,G2353)</f>
        <v>0.19510000000000002</v>
      </c>
      <c r="H2354" s="80" t="str">
        <f>_xll.BDH($B$1,"IVOL_MONEYNESS",A2354,A2354,"IVOL_MATURITY=MATURITY_1STM","IVOL_MONEYNESS_LEVEL=MONEY_LVL_100_","DTS=H","FACTOR=.01","DAYS=W")</f>
        <v>#N/A Start Date</v>
      </c>
      <c r="I2354" s="81" t="str">
        <f t="shared" si="440"/>
        <v>#N/A Start Date</v>
      </c>
      <c r="J2354" s="34" t="e">
        <f t="shared" si="432"/>
        <v>#REF!</v>
      </c>
      <c r="K2354" s="35" t="e">
        <f t="shared" si="433"/>
        <v>#VALUE!</v>
      </c>
      <c r="L2354" s="35" t="e">
        <f t="shared" si="434"/>
        <v>#REF!</v>
      </c>
      <c r="M2354" s="35" t="e">
        <f t="shared" si="441"/>
        <v>#REF!</v>
      </c>
      <c r="N2354" s="35" t="e">
        <f t="shared" si="442"/>
        <v>#REF!</v>
      </c>
      <c r="O2354" s="36" t="e">
        <f t="shared" si="443"/>
        <v>#REF!</v>
      </c>
      <c r="Q2354" s="37">
        <f t="shared" si="435"/>
        <v>0</v>
      </c>
      <c r="R2354" s="38" t="e">
        <f t="shared" si="436"/>
        <v>#REF!</v>
      </c>
      <c r="S2354" s="39" t="e">
        <f t="shared" si="437"/>
        <v>#REF!</v>
      </c>
    </row>
    <row r="2355" spans="1:19" x14ac:dyDescent="0.25">
      <c r="A2355" s="2"/>
      <c r="C2355">
        <f t="shared" si="438"/>
        <v>0</v>
      </c>
      <c r="D2355" s="32" t="e">
        <f t="shared" si="439"/>
        <v>#N/A</v>
      </c>
      <c r="E2355" s="32" t="e">
        <f>Basic!#REF!</f>
        <v>#REF!</v>
      </c>
      <c r="F2355" s="40"/>
      <c r="G2355" s="80">
        <f>IFERROR(VLOOKUP(A2355,HistData!Y:Z,2,FALSE)/100,G2354)</f>
        <v>0.19510000000000002</v>
      </c>
      <c r="H2355" s="80" t="str">
        <f>_xll.BDH($B$1,"IVOL_MONEYNESS",A2355,A2355,"IVOL_MATURITY=MATURITY_1STM","IVOL_MONEYNESS_LEVEL=MONEY_LVL_100_","DTS=H","FACTOR=.01","DAYS=W")</f>
        <v>#N/A Start Date</v>
      </c>
      <c r="I2355" s="81" t="str">
        <f t="shared" si="440"/>
        <v>#N/A Start Date</v>
      </c>
      <c r="J2355" s="34" t="e">
        <f t="shared" si="432"/>
        <v>#REF!</v>
      </c>
      <c r="K2355" s="35" t="e">
        <f t="shared" si="433"/>
        <v>#VALUE!</v>
      </c>
      <c r="L2355" s="35" t="e">
        <f t="shared" si="434"/>
        <v>#REF!</v>
      </c>
      <c r="M2355" s="35" t="e">
        <f t="shared" si="441"/>
        <v>#REF!</v>
      </c>
      <c r="N2355" s="35" t="e">
        <f t="shared" si="442"/>
        <v>#REF!</v>
      </c>
      <c r="O2355" s="36" t="e">
        <f t="shared" si="443"/>
        <v>#REF!</v>
      </c>
      <c r="Q2355" s="37">
        <f t="shared" si="435"/>
        <v>0</v>
      </c>
      <c r="R2355" s="38" t="e">
        <f t="shared" si="436"/>
        <v>#REF!</v>
      </c>
      <c r="S2355" s="39" t="e">
        <f t="shared" si="437"/>
        <v>#REF!</v>
      </c>
    </row>
    <row r="2356" spans="1:19" x14ac:dyDescent="0.25">
      <c r="A2356" s="2"/>
      <c r="C2356">
        <f t="shared" si="438"/>
        <v>0</v>
      </c>
      <c r="D2356" s="32" t="e">
        <f t="shared" si="439"/>
        <v>#N/A</v>
      </c>
      <c r="E2356" s="32" t="e">
        <f>Basic!#REF!</f>
        <v>#REF!</v>
      </c>
      <c r="F2356" s="40"/>
      <c r="G2356" s="80">
        <f>IFERROR(VLOOKUP(A2356,HistData!Y:Z,2,FALSE)/100,G2355)</f>
        <v>0.19510000000000002</v>
      </c>
      <c r="H2356" s="80" t="str">
        <f>_xll.BDH($B$1,"IVOL_MONEYNESS",A2356,A2356,"IVOL_MATURITY=MATURITY_1STM","IVOL_MONEYNESS_LEVEL=MONEY_LVL_100_","DTS=H","FACTOR=.01","DAYS=W")</f>
        <v>#N/A Start Date</v>
      </c>
      <c r="I2356" s="81" t="str">
        <f t="shared" si="440"/>
        <v>#N/A Start Date</v>
      </c>
      <c r="J2356" s="34" t="e">
        <f t="shared" si="432"/>
        <v>#REF!</v>
      </c>
      <c r="K2356" s="35" t="e">
        <f t="shared" si="433"/>
        <v>#VALUE!</v>
      </c>
      <c r="L2356" s="35" t="e">
        <f t="shared" si="434"/>
        <v>#REF!</v>
      </c>
      <c r="M2356" s="35" t="e">
        <f t="shared" si="441"/>
        <v>#REF!</v>
      </c>
      <c r="N2356" s="35" t="e">
        <f t="shared" si="442"/>
        <v>#REF!</v>
      </c>
      <c r="O2356" s="36" t="e">
        <f t="shared" si="443"/>
        <v>#REF!</v>
      </c>
      <c r="Q2356" s="37">
        <f t="shared" si="435"/>
        <v>0</v>
      </c>
      <c r="R2356" s="38" t="e">
        <f t="shared" si="436"/>
        <v>#REF!</v>
      </c>
      <c r="S2356" s="39" t="e">
        <f t="shared" si="437"/>
        <v>#REF!</v>
      </c>
    </row>
    <row r="2357" spans="1:19" x14ac:dyDescent="0.25">
      <c r="A2357" s="2"/>
      <c r="C2357">
        <f t="shared" si="438"/>
        <v>0</v>
      </c>
      <c r="D2357" s="32" t="e">
        <f t="shared" si="439"/>
        <v>#N/A</v>
      </c>
      <c r="E2357" s="32" t="e">
        <f>Basic!#REF!</f>
        <v>#REF!</v>
      </c>
      <c r="F2357" s="40"/>
      <c r="G2357" s="80">
        <f>IFERROR(VLOOKUP(A2357,HistData!Y:Z,2,FALSE)/100,G2356)</f>
        <v>0.19510000000000002</v>
      </c>
      <c r="H2357" s="80" t="str">
        <f>_xll.BDH($B$1,"IVOL_MONEYNESS",A2357,A2357,"IVOL_MATURITY=MATURITY_1STM","IVOL_MONEYNESS_LEVEL=MONEY_LVL_100_","DTS=H","FACTOR=.01","DAYS=W")</f>
        <v>#N/A Start Date</v>
      </c>
      <c r="I2357" s="81" t="str">
        <f t="shared" si="440"/>
        <v>#N/A Start Date</v>
      </c>
      <c r="J2357" s="34" t="e">
        <f t="shared" si="432"/>
        <v>#REF!</v>
      </c>
      <c r="K2357" s="35" t="e">
        <f t="shared" si="433"/>
        <v>#VALUE!</v>
      </c>
      <c r="L2357" s="35" t="e">
        <f t="shared" si="434"/>
        <v>#REF!</v>
      </c>
      <c r="M2357" s="35" t="e">
        <f t="shared" si="441"/>
        <v>#REF!</v>
      </c>
      <c r="N2357" s="35" t="e">
        <f t="shared" si="442"/>
        <v>#REF!</v>
      </c>
      <c r="O2357" s="36" t="e">
        <f t="shared" si="443"/>
        <v>#REF!</v>
      </c>
      <c r="Q2357" s="37">
        <f t="shared" si="435"/>
        <v>0</v>
      </c>
      <c r="R2357" s="38" t="e">
        <f t="shared" si="436"/>
        <v>#REF!</v>
      </c>
      <c r="S2357" s="39" t="e">
        <f t="shared" si="437"/>
        <v>#REF!</v>
      </c>
    </row>
    <row r="2358" spans="1:19" x14ac:dyDescent="0.25">
      <c r="A2358" s="2"/>
      <c r="C2358">
        <f t="shared" si="438"/>
        <v>0</v>
      </c>
      <c r="D2358" s="32" t="e">
        <f t="shared" si="439"/>
        <v>#N/A</v>
      </c>
      <c r="E2358" s="32" t="e">
        <f>Basic!#REF!</f>
        <v>#REF!</v>
      </c>
      <c r="F2358" s="40"/>
      <c r="G2358" s="80">
        <f>IFERROR(VLOOKUP(A2358,HistData!Y:Z,2,FALSE)/100,G2357)</f>
        <v>0.19510000000000002</v>
      </c>
      <c r="H2358" s="80" t="str">
        <f>_xll.BDH($B$1,"IVOL_MONEYNESS",A2358,A2358,"IVOL_MATURITY=MATURITY_1STM","IVOL_MONEYNESS_LEVEL=MONEY_LVL_100_","DTS=H","FACTOR=.01","DAYS=W")</f>
        <v>#N/A Start Date</v>
      </c>
      <c r="I2358" s="81" t="str">
        <f t="shared" si="440"/>
        <v>#N/A Start Date</v>
      </c>
      <c r="J2358" s="34" t="e">
        <f t="shared" si="432"/>
        <v>#REF!</v>
      </c>
      <c r="K2358" s="35" t="e">
        <f t="shared" si="433"/>
        <v>#VALUE!</v>
      </c>
      <c r="L2358" s="35" t="e">
        <f t="shared" si="434"/>
        <v>#REF!</v>
      </c>
      <c r="M2358" s="35" t="e">
        <f t="shared" si="441"/>
        <v>#REF!</v>
      </c>
      <c r="N2358" s="35" t="e">
        <f t="shared" si="442"/>
        <v>#REF!</v>
      </c>
      <c r="O2358" s="36" t="e">
        <f t="shared" si="443"/>
        <v>#REF!</v>
      </c>
      <c r="Q2358" s="37">
        <f t="shared" si="435"/>
        <v>0</v>
      </c>
      <c r="R2358" s="38" t="e">
        <f t="shared" si="436"/>
        <v>#REF!</v>
      </c>
      <c r="S2358" s="39" t="e">
        <f t="shared" si="437"/>
        <v>#REF!</v>
      </c>
    </row>
    <row r="2359" spans="1:19" x14ac:dyDescent="0.25">
      <c r="A2359" s="2"/>
      <c r="C2359">
        <f t="shared" si="438"/>
        <v>0</v>
      </c>
      <c r="D2359" s="32" t="e">
        <f t="shared" si="439"/>
        <v>#N/A</v>
      </c>
      <c r="E2359" s="32" t="e">
        <f>Basic!#REF!</f>
        <v>#REF!</v>
      </c>
      <c r="F2359" s="40"/>
      <c r="G2359" s="80">
        <f>IFERROR(VLOOKUP(A2359,HistData!Y:Z,2,FALSE)/100,G2358)</f>
        <v>0.19510000000000002</v>
      </c>
      <c r="H2359" s="80" t="str">
        <f>_xll.BDH($B$1,"IVOL_MONEYNESS",A2359,A2359,"IVOL_MATURITY=MATURITY_1STM","IVOL_MONEYNESS_LEVEL=MONEY_LVL_100_","DTS=H","FACTOR=.01","DAYS=W")</f>
        <v>#N/A Start Date</v>
      </c>
      <c r="I2359" s="81" t="str">
        <f t="shared" si="440"/>
        <v>#N/A Start Date</v>
      </c>
      <c r="J2359" s="34" t="e">
        <f t="shared" si="432"/>
        <v>#REF!</v>
      </c>
      <c r="K2359" s="35" t="e">
        <f t="shared" si="433"/>
        <v>#VALUE!</v>
      </c>
      <c r="L2359" s="35" t="e">
        <f t="shared" si="434"/>
        <v>#REF!</v>
      </c>
      <c r="M2359" s="35" t="e">
        <f t="shared" si="441"/>
        <v>#REF!</v>
      </c>
      <c r="N2359" s="35" t="e">
        <f t="shared" si="442"/>
        <v>#REF!</v>
      </c>
      <c r="O2359" s="36" t="e">
        <f t="shared" si="443"/>
        <v>#REF!</v>
      </c>
      <c r="Q2359" s="37">
        <f t="shared" si="435"/>
        <v>0</v>
      </c>
      <c r="R2359" s="38" t="e">
        <f t="shared" si="436"/>
        <v>#REF!</v>
      </c>
      <c r="S2359" s="39" t="e">
        <f t="shared" si="437"/>
        <v>#REF!</v>
      </c>
    </row>
    <row r="2360" spans="1:19" x14ac:dyDescent="0.25">
      <c r="A2360" s="2"/>
      <c r="C2360">
        <f t="shared" si="438"/>
        <v>0</v>
      </c>
      <c r="D2360" s="32" t="e">
        <f t="shared" si="439"/>
        <v>#N/A</v>
      </c>
      <c r="E2360" s="32" t="e">
        <f>Basic!#REF!</f>
        <v>#REF!</v>
      </c>
      <c r="F2360" s="40"/>
      <c r="G2360" s="80">
        <f>IFERROR(VLOOKUP(A2360,HistData!Y:Z,2,FALSE)/100,G2359)</f>
        <v>0.19510000000000002</v>
      </c>
      <c r="H2360" s="80" t="str">
        <f>_xll.BDH($B$1,"IVOL_MONEYNESS",A2360,A2360,"IVOL_MATURITY=MATURITY_1STM","IVOL_MONEYNESS_LEVEL=MONEY_LVL_100_","DTS=H","FACTOR=.01","DAYS=W")</f>
        <v>#N/A Start Date</v>
      </c>
      <c r="I2360" s="81" t="str">
        <f t="shared" si="440"/>
        <v>#N/A Start Date</v>
      </c>
      <c r="J2360" s="34" t="e">
        <f t="shared" si="432"/>
        <v>#REF!</v>
      </c>
      <c r="K2360" s="35" t="e">
        <f t="shared" si="433"/>
        <v>#VALUE!</v>
      </c>
      <c r="L2360" s="35" t="e">
        <f t="shared" si="434"/>
        <v>#REF!</v>
      </c>
      <c r="M2360" s="35" t="e">
        <f t="shared" si="441"/>
        <v>#REF!</v>
      </c>
      <c r="N2360" s="35" t="e">
        <f t="shared" si="442"/>
        <v>#REF!</v>
      </c>
      <c r="O2360" s="36" t="e">
        <f t="shared" si="443"/>
        <v>#REF!</v>
      </c>
      <c r="Q2360" s="37">
        <f t="shared" si="435"/>
        <v>0</v>
      </c>
      <c r="R2360" s="38" t="e">
        <f t="shared" si="436"/>
        <v>#REF!</v>
      </c>
      <c r="S2360" s="39" t="e">
        <f t="shared" si="437"/>
        <v>#REF!</v>
      </c>
    </row>
    <row r="2361" spans="1:19" x14ac:dyDescent="0.25">
      <c r="A2361" s="2"/>
      <c r="C2361">
        <f t="shared" si="438"/>
        <v>0</v>
      </c>
      <c r="D2361" s="32" t="e">
        <f t="shared" si="439"/>
        <v>#N/A</v>
      </c>
      <c r="E2361" s="32" t="e">
        <f>Basic!#REF!</f>
        <v>#REF!</v>
      </c>
      <c r="F2361" s="40"/>
      <c r="G2361" s="80">
        <f>IFERROR(VLOOKUP(A2361,HistData!Y:Z,2,FALSE)/100,G2360)</f>
        <v>0.19510000000000002</v>
      </c>
      <c r="H2361" s="80" t="str">
        <f>_xll.BDH($B$1,"IVOL_MONEYNESS",A2361,A2361,"IVOL_MATURITY=MATURITY_1STM","IVOL_MONEYNESS_LEVEL=MONEY_LVL_100_","DTS=H","FACTOR=.01","DAYS=W")</f>
        <v>#N/A Start Date</v>
      </c>
      <c r="I2361" s="81" t="str">
        <f t="shared" si="440"/>
        <v>#N/A Start Date</v>
      </c>
      <c r="J2361" s="34" t="e">
        <f t="shared" si="432"/>
        <v>#REF!</v>
      </c>
      <c r="K2361" s="35" t="e">
        <f t="shared" si="433"/>
        <v>#VALUE!</v>
      </c>
      <c r="L2361" s="35" t="e">
        <f t="shared" si="434"/>
        <v>#REF!</v>
      </c>
      <c r="M2361" s="35" t="e">
        <f t="shared" si="441"/>
        <v>#REF!</v>
      </c>
      <c r="N2361" s="35" t="e">
        <f t="shared" si="442"/>
        <v>#REF!</v>
      </c>
      <c r="O2361" s="36" t="e">
        <f t="shared" si="443"/>
        <v>#REF!</v>
      </c>
      <c r="Q2361" s="37">
        <f t="shared" si="435"/>
        <v>0</v>
      </c>
      <c r="R2361" s="38" t="e">
        <f t="shared" si="436"/>
        <v>#REF!</v>
      </c>
      <c r="S2361" s="39" t="e">
        <f t="shared" si="437"/>
        <v>#REF!</v>
      </c>
    </row>
    <row r="2362" spans="1:19" x14ac:dyDescent="0.25">
      <c r="A2362" s="2"/>
      <c r="C2362">
        <f t="shared" si="438"/>
        <v>0</v>
      </c>
      <c r="D2362" s="32" t="e">
        <f t="shared" si="439"/>
        <v>#N/A</v>
      </c>
      <c r="E2362" s="32" t="e">
        <f>Basic!#REF!</f>
        <v>#REF!</v>
      </c>
      <c r="F2362" s="40"/>
      <c r="G2362" s="80">
        <f>IFERROR(VLOOKUP(A2362,HistData!Y:Z,2,FALSE)/100,G2361)</f>
        <v>0.19510000000000002</v>
      </c>
      <c r="H2362" s="80" t="str">
        <f>_xll.BDH($B$1,"IVOL_MONEYNESS",A2362,A2362,"IVOL_MATURITY=MATURITY_1STM","IVOL_MONEYNESS_LEVEL=MONEY_LVL_100_","DTS=H","FACTOR=.01","DAYS=W")</f>
        <v>#N/A Start Date</v>
      </c>
      <c r="I2362" s="81" t="str">
        <f t="shared" si="440"/>
        <v>#N/A Start Date</v>
      </c>
      <c r="J2362" s="34" t="e">
        <f t="shared" si="432"/>
        <v>#REF!</v>
      </c>
      <c r="K2362" s="35" t="e">
        <f t="shared" si="433"/>
        <v>#VALUE!</v>
      </c>
      <c r="L2362" s="35" t="e">
        <f t="shared" si="434"/>
        <v>#REF!</v>
      </c>
      <c r="M2362" s="35" t="e">
        <f t="shared" si="441"/>
        <v>#REF!</v>
      </c>
      <c r="N2362" s="35" t="e">
        <f t="shared" si="442"/>
        <v>#REF!</v>
      </c>
      <c r="O2362" s="36" t="e">
        <f t="shared" si="443"/>
        <v>#REF!</v>
      </c>
      <c r="Q2362" s="37">
        <f t="shared" si="435"/>
        <v>0</v>
      </c>
      <c r="R2362" s="38" t="e">
        <f t="shared" si="436"/>
        <v>#REF!</v>
      </c>
      <c r="S2362" s="39" t="e">
        <f t="shared" si="437"/>
        <v>#REF!</v>
      </c>
    </row>
    <row r="2363" spans="1:19" x14ac:dyDescent="0.25">
      <c r="A2363" s="2"/>
      <c r="C2363">
        <f t="shared" si="438"/>
        <v>0</v>
      </c>
      <c r="D2363" s="32" t="e">
        <f t="shared" si="439"/>
        <v>#N/A</v>
      </c>
      <c r="E2363" s="32" t="e">
        <f>Basic!#REF!</f>
        <v>#REF!</v>
      </c>
      <c r="F2363" s="40"/>
      <c r="G2363" s="80">
        <f>IFERROR(VLOOKUP(A2363,HistData!Y:Z,2,FALSE)/100,G2362)</f>
        <v>0.19510000000000002</v>
      </c>
      <c r="H2363" s="80" t="str">
        <f>_xll.BDH($B$1,"IVOL_MONEYNESS",A2363,A2363,"IVOL_MATURITY=MATURITY_1STM","IVOL_MONEYNESS_LEVEL=MONEY_LVL_100_","DTS=H","FACTOR=.01","DAYS=W")</f>
        <v>#N/A Start Date</v>
      </c>
      <c r="I2363" s="81" t="str">
        <f t="shared" si="440"/>
        <v>#N/A Start Date</v>
      </c>
      <c r="J2363" s="34" t="e">
        <f t="shared" si="432"/>
        <v>#REF!</v>
      </c>
      <c r="K2363" s="35" t="e">
        <f t="shared" si="433"/>
        <v>#VALUE!</v>
      </c>
      <c r="L2363" s="35" t="e">
        <f t="shared" si="434"/>
        <v>#REF!</v>
      </c>
      <c r="M2363" s="35" t="e">
        <f t="shared" si="441"/>
        <v>#REF!</v>
      </c>
      <c r="N2363" s="35" t="e">
        <f t="shared" si="442"/>
        <v>#REF!</v>
      </c>
      <c r="O2363" s="36" t="e">
        <f t="shared" si="443"/>
        <v>#REF!</v>
      </c>
      <c r="Q2363" s="37">
        <f t="shared" si="435"/>
        <v>0</v>
      </c>
      <c r="R2363" s="38" t="e">
        <f t="shared" si="436"/>
        <v>#REF!</v>
      </c>
      <c r="S2363" s="39" t="e">
        <f t="shared" si="437"/>
        <v>#REF!</v>
      </c>
    </row>
    <row r="2364" spans="1:19" x14ac:dyDescent="0.25">
      <c r="A2364" s="2"/>
      <c r="C2364">
        <f t="shared" si="438"/>
        <v>0</v>
      </c>
      <c r="D2364" s="32" t="e">
        <f t="shared" si="439"/>
        <v>#N/A</v>
      </c>
      <c r="E2364" s="32" t="e">
        <f>Basic!#REF!</f>
        <v>#REF!</v>
      </c>
      <c r="F2364" s="40"/>
      <c r="G2364" s="80">
        <f>IFERROR(VLOOKUP(A2364,HistData!Y:Z,2,FALSE)/100,G2363)</f>
        <v>0.19510000000000002</v>
      </c>
      <c r="H2364" s="80" t="str">
        <f>_xll.BDH($B$1,"IVOL_MONEYNESS",A2364,A2364,"IVOL_MATURITY=MATURITY_1STM","IVOL_MONEYNESS_LEVEL=MONEY_LVL_100_","DTS=H","FACTOR=.01","DAYS=W")</f>
        <v>#N/A Start Date</v>
      </c>
      <c r="I2364" s="81" t="str">
        <f t="shared" si="440"/>
        <v>#N/A Start Date</v>
      </c>
      <c r="J2364" s="34" t="e">
        <f t="shared" si="432"/>
        <v>#REF!</v>
      </c>
      <c r="K2364" s="35" t="e">
        <f t="shared" si="433"/>
        <v>#VALUE!</v>
      </c>
      <c r="L2364" s="35" t="e">
        <f t="shared" si="434"/>
        <v>#REF!</v>
      </c>
      <c r="M2364" s="35" t="e">
        <f t="shared" si="441"/>
        <v>#REF!</v>
      </c>
      <c r="N2364" s="35" t="e">
        <f t="shared" si="442"/>
        <v>#REF!</v>
      </c>
      <c r="O2364" s="36" t="e">
        <f t="shared" si="443"/>
        <v>#REF!</v>
      </c>
      <c r="Q2364" s="37">
        <f t="shared" si="435"/>
        <v>0</v>
      </c>
      <c r="R2364" s="38" t="e">
        <f t="shared" si="436"/>
        <v>#REF!</v>
      </c>
      <c r="S2364" s="39" t="e">
        <f t="shared" si="437"/>
        <v>#REF!</v>
      </c>
    </row>
    <row r="2365" spans="1:19" x14ac:dyDescent="0.25">
      <c r="A2365" s="2"/>
      <c r="C2365">
        <f t="shared" si="438"/>
        <v>0</v>
      </c>
      <c r="D2365" s="32" t="e">
        <f t="shared" si="439"/>
        <v>#N/A</v>
      </c>
      <c r="E2365" s="32" t="e">
        <f>Basic!#REF!</f>
        <v>#REF!</v>
      </c>
      <c r="F2365" s="40"/>
      <c r="G2365" s="80">
        <f>IFERROR(VLOOKUP(A2365,HistData!Y:Z,2,FALSE)/100,G2364)</f>
        <v>0.19510000000000002</v>
      </c>
      <c r="H2365" s="80" t="str">
        <f>_xll.BDH($B$1,"IVOL_MONEYNESS",A2365,A2365,"IVOL_MATURITY=MATURITY_1STM","IVOL_MONEYNESS_LEVEL=MONEY_LVL_100_","DTS=H","FACTOR=.01","DAYS=W")</f>
        <v>#N/A Start Date</v>
      </c>
      <c r="I2365" s="81" t="str">
        <f t="shared" si="440"/>
        <v>#N/A Start Date</v>
      </c>
      <c r="J2365" s="34" t="e">
        <f t="shared" si="432"/>
        <v>#REF!</v>
      </c>
      <c r="K2365" s="35" t="e">
        <f t="shared" si="433"/>
        <v>#VALUE!</v>
      </c>
      <c r="L2365" s="35" t="e">
        <f t="shared" si="434"/>
        <v>#REF!</v>
      </c>
      <c r="M2365" s="35" t="e">
        <f t="shared" si="441"/>
        <v>#REF!</v>
      </c>
      <c r="N2365" s="35" t="e">
        <f t="shared" si="442"/>
        <v>#REF!</v>
      </c>
      <c r="O2365" s="36" t="e">
        <f t="shared" si="443"/>
        <v>#REF!</v>
      </c>
      <c r="Q2365" s="37">
        <f t="shared" si="435"/>
        <v>0</v>
      </c>
      <c r="R2365" s="38" t="e">
        <f t="shared" si="436"/>
        <v>#REF!</v>
      </c>
      <c r="S2365" s="39" t="e">
        <f t="shared" si="437"/>
        <v>#REF!</v>
      </c>
    </row>
    <row r="2366" spans="1:19" x14ac:dyDescent="0.25">
      <c r="A2366" s="2"/>
      <c r="C2366">
        <f t="shared" si="438"/>
        <v>0</v>
      </c>
      <c r="D2366" s="32" t="e">
        <f t="shared" si="439"/>
        <v>#N/A</v>
      </c>
      <c r="E2366" s="32" t="e">
        <f>Basic!#REF!</f>
        <v>#REF!</v>
      </c>
      <c r="F2366" s="40"/>
      <c r="G2366" s="80">
        <f>IFERROR(VLOOKUP(A2366,HistData!Y:Z,2,FALSE)/100,G2365)</f>
        <v>0.19510000000000002</v>
      </c>
      <c r="H2366" s="80" t="str">
        <f>_xll.BDH($B$1,"IVOL_MONEYNESS",A2366,A2366,"IVOL_MATURITY=MATURITY_1STM","IVOL_MONEYNESS_LEVEL=MONEY_LVL_100_","DTS=H","FACTOR=.01","DAYS=W")</f>
        <v>#N/A Start Date</v>
      </c>
      <c r="I2366" s="81" t="str">
        <f t="shared" si="440"/>
        <v>#N/A Start Date</v>
      </c>
      <c r="J2366" s="34" t="e">
        <f t="shared" si="432"/>
        <v>#REF!</v>
      </c>
      <c r="K2366" s="35" t="e">
        <f t="shared" si="433"/>
        <v>#VALUE!</v>
      </c>
      <c r="L2366" s="35" t="e">
        <f t="shared" si="434"/>
        <v>#REF!</v>
      </c>
      <c r="M2366" s="35" t="e">
        <f t="shared" si="441"/>
        <v>#REF!</v>
      </c>
      <c r="N2366" s="35" t="e">
        <f t="shared" si="442"/>
        <v>#REF!</v>
      </c>
      <c r="O2366" s="36" t="e">
        <f t="shared" si="443"/>
        <v>#REF!</v>
      </c>
      <c r="Q2366" s="37">
        <f t="shared" si="435"/>
        <v>0</v>
      </c>
      <c r="R2366" s="38" t="e">
        <f t="shared" si="436"/>
        <v>#REF!</v>
      </c>
      <c r="S2366" s="39" t="e">
        <f t="shared" si="437"/>
        <v>#REF!</v>
      </c>
    </row>
    <row r="2367" spans="1:19" x14ac:dyDescent="0.25">
      <c r="A2367" s="2"/>
      <c r="C2367">
        <f t="shared" si="438"/>
        <v>0</v>
      </c>
      <c r="D2367" s="32" t="e">
        <f t="shared" si="439"/>
        <v>#N/A</v>
      </c>
      <c r="E2367" s="32" t="e">
        <f>Basic!#REF!</f>
        <v>#REF!</v>
      </c>
      <c r="F2367" s="40"/>
      <c r="G2367" s="80">
        <f>IFERROR(VLOOKUP(A2367,HistData!Y:Z,2,FALSE)/100,G2366)</f>
        <v>0.19510000000000002</v>
      </c>
      <c r="H2367" s="80" t="str">
        <f>_xll.BDH($B$1,"IVOL_MONEYNESS",A2367,A2367,"IVOL_MATURITY=MATURITY_1STM","IVOL_MONEYNESS_LEVEL=MONEY_LVL_100_","DTS=H","FACTOR=.01","DAYS=W")</f>
        <v>#N/A Start Date</v>
      </c>
      <c r="I2367" s="81" t="str">
        <f t="shared" si="440"/>
        <v>#N/A Start Date</v>
      </c>
      <c r="J2367" s="34" t="e">
        <f t="shared" si="432"/>
        <v>#REF!</v>
      </c>
      <c r="K2367" s="35" t="e">
        <f t="shared" si="433"/>
        <v>#VALUE!</v>
      </c>
      <c r="L2367" s="35" t="e">
        <f t="shared" si="434"/>
        <v>#REF!</v>
      </c>
      <c r="M2367" s="35" t="e">
        <f t="shared" si="441"/>
        <v>#REF!</v>
      </c>
      <c r="N2367" s="35" t="e">
        <f t="shared" si="442"/>
        <v>#REF!</v>
      </c>
      <c r="O2367" s="36" t="e">
        <f t="shared" si="443"/>
        <v>#REF!</v>
      </c>
      <c r="Q2367" s="37">
        <f t="shared" si="435"/>
        <v>0</v>
      </c>
      <c r="R2367" s="38" t="e">
        <f t="shared" si="436"/>
        <v>#REF!</v>
      </c>
      <c r="S2367" s="39" t="e">
        <f t="shared" si="437"/>
        <v>#REF!</v>
      </c>
    </row>
    <row r="2368" spans="1:19" x14ac:dyDescent="0.25">
      <c r="A2368" s="2"/>
      <c r="C2368">
        <f t="shared" si="438"/>
        <v>0</v>
      </c>
      <c r="D2368" s="32" t="e">
        <f t="shared" si="439"/>
        <v>#N/A</v>
      </c>
      <c r="E2368" s="32" t="e">
        <f>Basic!#REF!</f>
        <v>#REF!</v>
      </c>
      <c r="F2368" s="40"/>
      <c r="G2368" s="80">
        <f>IFERROR(VLOOKUP(A2368,HistData!Y:Z,2,FALSE)/100,G2367)</f>
        <v>0.19510000000000002</v>
      </c>
      <c r="H2368" s="80" t="str">
        <f>_xll.BDH($B$1,"IVOL_MONEYNESS",A2368,A2368,"IVOL_MATURITY=MATURITY_1STM","IVOL_MONEYNESS_LEVEL=MONEY_LVL_100_","DTS=H","FACTOR=.01","DAYS=W")</f>
        <v>#N/A Start Date</v>
      </c>
      <c r="I2368" s="81" t="str">
        <f t="shared" si="440"/>
        <v>#N/A Start Date</v>
      </c>
      <c r="J2368" s="34" t="e">
        <f t="shared" si="432"/>
        <v>#REF!</v>
      </c>
      <c r="K2368" s="35" t="e">
        <f t="shared" si="433"/>
        <v>#VALUE!</v>
      </c>
      <c r="L2368" s="35" t="e">
        <f t="shared" si="434"/>
        <v>#REF!</v>
      </c>
      <c r="M2368" s="35" t="e">
        <f t="shared" si="441"/>
        <v>#REF!</v>
      </c>
      <c r="N2368" s="35" t="e">
        <f t="shared" si="442"/>
        <v>#REF!</v>
      </c>
      <c r="O2368" s="36" t="e">
        <f t="shared" si="443"/>
        <v>#REF!</v>
      </c>
      <c r="Q2368" s="37">
        <f t="shared" si="435"/>
        <v>0</v>
      </c>
      <c r="R2368" s="38" t="e">
        <f t="shared" si="436"/>
        <v>#REF!</v>
      </c>
      <c r="S2368" s="39" t="e">
        <f t="shared" si="437"/>
        <v>#REF!</v>
      </c>
    </row>
    <row r="2369" spans="1:19" x14ac:dyDescent="0.25">
      <c r="A2369" s="2"/>
      <c r="C2369">
        <f t="shared" si="438"/>
        <v>0</v>
      </c>
      <c r="D2369" s="32" t="e">
        <f t="shared" si="439"/>
        <v>#N/A</v>
      </c>
      <c r="E2369" s="32" t="e">
        <f>Basic!#REF!</f>
        <v>#REF!</v>
      </c>
      <c r="F2369" s="40"/>
      <c r="G2369" s="80">
        <f>IFERROR(VLOOKUP(A2369,HistData!Y:Z,2,FALSE)/100,G2368)</f>
        <v>0.19510000000000002</v>
      </c>
      <c r="H2369" s="80" t="str">
        <f>_xll.BDH($B$1,"IVOL_MONEYNESS",A2369,A2369,"IVOL_MATURITY=MATURITY_1STM","IVOL_MONEYNESS_LEVEL=MONEY_LVL_100_","DTS=H","FACTOR=.01","DAYS=W")</f>
        <v>#N/A Start Date</v>
      </c>
      <c r="I2369" s="81" t="str">
        <f t="shared" si="440"/>
        <v>#N/A Start Date</v>
      </c>
      <c r="J2369" s="34" t="e">
        <f t="shared" si="432"/>
        <v>#REF!</v>
      </c>
      <c r="K2369" s="35" t="e">
        <f t="shared" si="433"/>
        <v>#VALUE!</v>
      </c>
      <c r="L2369" s="35" t="e">
        <f t="shared" si="434"/>
        <v>#REF!</v>
      </c>
      <c r="M2369" s="35" t="e">
        <f t="shared" si="441"/>
        <v>#REF!</v>
      </c>
      <c r="N2369" s="35" t="e">
        <f t="shared" si="442"/>
        <v>#REF!</v>
      </c>
      <c r="O2369" s="36" t="e">
        <f t="shared" si="443"/>
        <v>#REF!</v>
      </c>
      <c r="Q2369" s="37">
        <f t="shared" si="435"/>
        <v>0</v>
      </c>
      <c r="R2369" s="38" t="e">
        <f t="shared" si="436"/>
        <v>#REF!</v>
      </c>
      <c r="S2369" s="39" t="e">
        <f t="shared" si="437"/>
        <v>#REF!</v>
      </c>
    </row>
    <row r="2370" spans="1:19" x14ac:dyDescent="0.25">
      <c r="A2370" s="2"/>
      <c r="C2370">
        <f t="shared" si="438"/>
        <v>0</v>
      </c>
      <c r="D2370" s="32" t="e">
        <f t="shared" si="439"/>
        <v>#N/A</v>
      </c>
      <c r="E2370" s="32" t="e">
        <f>Basic!#REF!</f>
        <v>#REF!</v>
      </c>
      <c r="F2370" s="40"/>
      <c r="G2370" s="80">
        <f>IFERROR(VLOOKUP(A2370,HistData!Y:Z,2,FALSE)/100,G2369)</f>
        <v>0.19510000000000002</v>
      </c>
      <c r="H2370" s="80" t="str">
        <f>_xll.BDH($B$1,"IVOL_MONEYNESS",A2370,A2370,"IVOL_MATURITY=MATURITY_1STM","IVOL_MONEYNESS_LEVEL=MONEY_LVL_100_","DTS=H","FACTOR=.01","DAYS=W")</f>
        <v>#N/A Start Date</v>
      </c>
      <c r="I2370" s="81" t="str">
        <f t="shared" si="440"/>
        <v>#N/A Start Date</v>
      </c>
      <c r="J2370" s="34" t="e">
        <f t="shared" si="432"/>
        <v>#REF!</v>
      </c>
      <c r="K2370" s="35" t="e">
        <f t="shared" si="433"/>
        <v>#VALUE!</v>
      </c>
      <c r="L2370" s="35" t="e">
        <f t="shared" si="434"/>
        <v>#REF!</v>
      </c>
      <c r="M2370" s="35" t="e">
        <f t="shared" si="441"/>
        <v>#REF!</v>
      </c>
      <c r="N2370" s="35" t="e">
        <f t="shared" si="442"/>
        <v>#REF!</v>
      </c>
      <c r="O2370" s="36" t="e">
        <f t="shared" si="443"/>
        <v>#REF!</v>
      </c>
      <c r="Q2370" s="37">
        <f t="shared" si="435"/>
        <v>0</v>
      </c>
      <c r="R2370" s="38" t="e">
        <f t="shared" si="436"/>
        <v>#REF!</v>
      </c>
      <c r="S2370" s="39" t="e">
        <f t="shared" si="437"/>
        <v>#REF!</v>
      </c>
    </row>
    <row r="2371" spans="1:19" x14ac:dyDescent="0.25">
      <c r="A2371" s="2"/>
      <c r="C2371">
        <f t="shared" si="438"/>
        <v>0</v>
      </c>
      <c r="D2371" s="32" t="e">
        <f t="shared" si="439"/>
        <v>#N/A</v>
      </c>
      <c r="E2371" s="32" t="e">
        <f>Basic!#REF!</f>
        <v>#REF!</v>
      </c>
      <c r="F2371" s="40"/>
      <c r="G2371" s="80">
        <f>IFERROR(VLOOKUP(A2371,HistData!Y:Z,2,FALSE)/100,G2370)</f>
        <v>0.19510000000000002</v>
      </c>
      <c r="H2371" s="80" t="str">
        <f>_xll.BDH($B$1,"IVOL_MONEYNESS",A2371,A2371,"IVOL_MATURITY=MATURITY_1STM","IVOL_MONEYNESS_LEVEL=MONEY_LVL_100_","DTS=H","FACTOR=.01","DAYS=W")</f>
        <v>#N/A Start Date</v>
      </c>
      <c r="I2371" s="81" t="str">
        <f t="shared" si="440"/>
        <v>#N/A Start Date</v>
      </c>
      <c r="J2371" s="34" t="e">
        <f t="shared" si="432"/>
        <v>#REF!</v>
      </c>
      <c r="K2371" s="35" t="e">
        <f t="shared" si="433"/>
        <v>#VALUE!</v>
      </c>
      <c r="L2371" s="35" t="e">
        <f t="shared" si="434"/>
        <v>#REF!</v>
      </c>
      <c r="M2371" s="35" t="e">
        <f t="shared" si="441"/>
        <v>#REF!</v>
      </c>
      <c r="N2371" s="35" t="e">
        <f t="shared" si="442"/>
        <v>#REF!</v>
      </c>
      <c r="O2371" s="36" t="e">
        <f t="shared" si="443"/>
        <v>#REF!</v>
      </c>
      <c r="Q2371" s="37">
        <f t="shared" si="435"/>
        <v>0</v>
      </c>
      <c r="R2371" s="38" t="e">
        <f t="shared" si="436"/>
        <v>#REF!</v>
      </c>
      <c r="S2371" s="39" t="e">
        <f t="shared" si="437"/>
        <v>#REF!</v>
      </c>
    </row>
    <row r="2372" spans="1:19" x14ac:dyDescent="0.25">
      <c r="A2372" s="2"/>
      <c r="C2372">
        <f t="shared" si="438"/>
        <v>0</v>
      </c>
      <c r="D2372" s="32" t="e">
        <f t="shared" si="439"/>
        <v>#N/A</v>
      </c>
      <c r="E2372" s="32" t="e">
        <f>Basic!#REF!</f>
        <v>#REF!</v>
      </c>
      <c r="F2372" s="40"/>
      <c r="G2372" s="80">
        <f>IFERROR(VLOOKUP(A2372,HistData!Y:Z,2,FALSE)/100,G2371)</f>
        <v>0.19510000000000002</v>
      </c>
      <c r="H2372" s="80" t="str">
        <f>_xll.BDH($B$1,"IVOL_MONEYNESS",A2372,A2372,"IVOL_MATURITY=MATURITY_1STM","IVOL_MONEYNESS_LEVEL=MONEY_LVL_100_","DTS=H","FACTOR=.01","DAYS=W")</f>
        <v>#N/A Start Date</v>
      </c>
      <c r="I2372" s="81" t="str">
        <f t="shared" si="440"/>
        <v>#N/A Start Date</v>
      </c>
      <c r="J2372" s="34" t="e">
        <f t="shared" si="432"/>
        <v>#REF!</v>
      </c>
      <c r="K2372" s="35" t="e">
        <f t="shared" si="433"/>
        <v>#VALUE!</v>
      </c>
      <c r="L2372" s="35" t="e">
        <f t="shared" si="434"/>
        <v>#REF!</v>
      </c>
      <c r="M2372" s="35" t="e">
        <f t="shared" si="441"/>
        <v>#REF!</v>
      </c>
      <c r="N2372" s="35" t="e">
        <f t="shared" si="442"/>
        <v>#REF!</v>
      </c>
      <c r="O2372" s="36" t="e">
        <f t="shared" si="443"/>
        <v>#REF!</v>
      </c>
      <c r="Q2372" s="37">
        <f t="shared" si="435"/>
        <v>0</v>
      </c>
      <c r="R2372" s="38" t="e">
        <f t="shared" si="436"/>
        <v>#REF!</v>
      </c>
      <c r="S2372" s="39" t="e">
        <f t="shared" si="437"/>
        <v>#REF!</v>
      </c>
    </row>
    <row r="2373" spans="1:19" x14ac:dyDescent="0.25">
      <c r="A2373" s="2"/>
      <c r="C2373">
        <f t="shared" si="438"/>
        <v>0</v>
      </c>
      <c r="D2373" s="32" t="e">
        <f t="shared" si="439"/>
        <v>#N/A</v>
      </c>
      <c r="E2373" s="32" t="e">
        <f>Basic!#REF!</f>
        <v>#REF!</v>
      </c>
      <c r="F2373" s="40"/>
      <c r="G2373" s="80">
        <f>IFERROR(VLOOKUP(A2373,HistData!Y:Z,2,FALSE)/100,G2372)</f>
        <v>0.19510000000000002</v>
      </c>
      <c r="H2373" s="80" t="str">
        <f>_xll.BDH($B$1,"IVOL_MONEYNESS",A2373,A2373,"IVOL_MATURITY=MATURITY_1STM","IVOL_MONEYNESS_LEVEL=MONEY_LVL_100_","DTS=H","FACTOR=.01","DAYS=W")</f>
        <v>#N/A Start Date</v>
      </c>
      <c r="I2373" s="81" t="str">
        <f t="shared" si="440"/>
        <v>#N/A Start Date</v>
      </c>
      <c r="J2373" s="34" t="e">
        <f t="shared" si="432"/>
        <v>#REF!</v>
      </c>
      <c r="K2373" s="35" t="e">
        <f t="shared" si="433"/>
        <v>#VALUE!</v>
      </c>
      <c r="L2373" s="35" t="e">
        <f t="shared" si="434"/>
        <v>#REF!</v>
      </c>
      <c r="M2373" s="35" t="e">
        <f t="shared" si="441"/>
        <v>#REF!</v>
      </c>
      <c r="N2373" s="35" t="e">
        <f t="shared" si="442"/>
        <v>#REF!</v>
      </c>
      <c r="O2373" s="36" t="e">
        <f t="shared" si="443"/>
        <v>#REF!</v>
      </c>
      <c r="Q2373" s="37">
        <f t="shared" si="435"/>
        <v>0</v>
      </c>
      <c r="R2373" s="38" t="e">
        <f t="shared" si="436"/>
        <v>#REF!</v>
      </c>
      <c r="S2373" s="39" t="e">
        <f t="shared" si="437"/>
        <v>#REF!</v>
      </c>
    </row>
    <row r="2374" spans="1:19" x14ac:dyDescent="0.25">
      <c r="A2374" s="2"/>
      <c r="C2374">
        <f t="shared" si="438"/>
        <v>0</v>
      </c>
      <c r="D2374" s="32" t="e">
        <f t="shared" si="439"/>
        <v>#N/A</v>
      </c>
      <c r="E2374" s="32" t="e">
        <f>Basic!#REF!</f>
        <v>#REF!</v>
      </c>
      <c r="F2374" s="40"/>
      <c r="G2374" s="80">
        <f>IFERROR(VLOOKUP(A2374,HistData!Y:Z,2,FALSE)/100,G2373)</f>
        <v>0.19510000000000002</v>
      </c>
      <c r="H2374" s="80" t="str">
        <f>_xll.BDH($B$1,"IVOL_MONEYNESS",A2374,A2374,"IVOL_MATURITY=MATURITY_1STM","IVOL_MONEYNESS_LEVEL=MONEY_LVL_100_","DTS=H","FACTOR=.01","DAYS=W")</f>
        <v>#N/A Start Date</v>
      </c>
      <c r="I2374" s="81" t="str">
        <f t="shared" si="440"/>
        <v>#N/A Start Date</v>
      </c>
      <c r="J2374" s="34" t="e">
        <f t="shared" ref="J2374:J2437" si="444">++E2374*EXP(-F2374*(D2374/365))</f>
        <v>#REF!</v>
      </c>
      <c r="K2374" s="35" t="e">
        <f t="shared" ref="K2374:K2437" si="445">+I2374*(D2374/365)^0.5</f>
        <v>#VALUE!</v>
      </c>
      <c r="L2374" s="35" t="e">
        <f t="shared" ref="L2374:L2437" si="446">++(LN(B2374/E2374)+(F2374+I2374*I2374/2)*(D2374/365))/(I2374*(D2374/365)^0.5)</f>
        <v>#REF!</v>
      </c>
      <c r="M2374" s="35" t="e">
        <f t="shared" si="441"/>
        <v>#REF!</v>
      </c>
      <c r="N2374" s="35" t="e">
        <f t="shared" si="442"/>
        <v>#REF!</v>
      </c>
      <c r="O2374" s="36" t="e">
        <f t="shared" si="443"/>
        <v>#REF!</v>
      </c>
      <c r="Q2374" s="37">
        <f t="shared" ref="Q2374:Q2437" si="447">A2374</f>
        <v>0</v>
      </c>
      <c r="R2374" s="38" t="e">
        <f t="shared" ref="R2374:R2437" si="448">+N2374*B2374-O2374</f>
        <v>#REF!</v>
      </c>
      <c r="S2374" s="39" t="e">
        <f t="shared" ref="S2374:S2437" si="449">+R2374+J2374-B2374</f>
        <v>#REF!</v>
      </c>
    </row>
    <row r="2375" spans="1:19" x14ac:dyDescent="0.25">
      <c r="A2375" s="2"/>
      <c r="C2375">
        <f t="shared" ref="C2375:C2438" si="450">IF(AND(DAY(A2375)&gt;=15,DAY(A2375)&lt;=21,WEEKDAY(A2375)-1=5),1,0)</f>
        <v>0</v>
      </c>
      <c r="D2375" s="32" t="e">
        <f t="shared" ref="D2375:D2438" si="451">MATCH(1,C2376:C2419,0)</f>
        <v>#N/A</v>
      </c>
      <c r="E2375" s="32" t="e">
        <f>Basic!#REF!</f>
        <v>#REF!</v>
      </c>
      <c r="F2375" s="40"/>
      <c r="G2375" s="80">
        <f>IFERROR(VLOOKUP(A2375,HistData!Y:Z,2,FALSE)/100,G2374)</f>
        <v>0.19510000000000002</v>
      </c>
      <c r="H2375" s="80" t="str">
        <f>_xll.BDH($B$1,"IVOL_MONEYNESS",A2375,A2375,"IVOL_MATURITY=MATURITY_1STM","IVOL_MONEYNESS_LEVEL=MONEY_LVL_100_","DTS=H","FACTOR=.01","DAYS=W")</f>
        <v>#N/A Start Date</v>
      </c>
      <c r="I2375" s="81" t="str">
        <f t="shared" ref="I2375:I2438" si="452">H2375</f>
        <v>#N/A Start Date</v>
      </c>
      <c r="J2375" s="34" t="e">
        <f t="shared" si="444"/>
        <v>#REF!</v>
      </c>
      <c r="K2375" s="35" t="e">
        <f t="shared" si="445"/>
        <v>#VALUE!</v>
      </c>
      <c r="L2375" s="35" t="e">
        <f t="shared" si="446"/>
        <v>#REF!</v>
      </c>
      <c r="M2375" s="35" t="e">
        <f t="shared" ref="M2375:M2438" si="453">+L2375-K2375</f>
        <v>#REF!</v>
      </c>
      <c r="N2375" s="35" t="e">
        <f t="shared" ref="N2375:N2438" si="454">NORMDIST(L2375,0,1,TRUE)</f>
        <v>#REF!</v>
      </c>
      <c r="O2375" s="36" t="e">
        <f t="shared" ref="O2375:O2438" si="455">NORMDIST(M2375,0,1,TRUE)*J2375</f>
        <v>#REF!</v>
      </c>
      <c r="Q2375" s="37">
        <f t="shared" si="447"/>
        <v>0</v>
      </c>
      <c r="R2375" s="38" t="e">
        <f t="shared" si="448"/>
        <v>#REF!</v>
      </c>
      <c r="S2375" s="39" t="e">
        <f t="shared" si="449"/>
        <v>#REF!</v>
      </c>
    </row>
    <row r="2376" spans="1:19" x14ac:dyDescent="0.25">
      <c r="A2376" s="2"/>
      <c r="C2376">
        <f t="shared" si="450"/>
        <v>0</v>
      </c>
      <c r="D2376" s="32" t="e">
        <f t="shared" si="451"/>
        <v>#N/A</v>
      </c>
      <c r="E2376" s="32" t="e">
        <f>Basic!#REF!</f>
        <v>#REF!</v>
      </c>
      <c r="F2376" s="40"/>
      <c r="G2376" s="80">
        <f>IFERROR(VLOOKUP(A2376,HistData!Y:Z,2,FALSE)/100,G2375)</f>
        <v>0.19510000000000002</v>
      </c>
      <c r="H2376" s="80" t="str">
        <f>_xll.BDH($B$1,"IVOL_MONEYNESS",A2376,A2376,"IVOL_MATURITY=MATURITY_1STM","IVOL_MONEYNESS_LEVEL=MONEY_LVL_100_","DTS=H","FACTOR=.01","DAYS=W")</f>
        <v>#N/A Start Date</v>
      </c>
      <c r="I2376" s="81" t="str">
        <f t="shared" si="452"/>
        <v>#N/A Start Date</v>
      </c>
      <c r="J2376" s="34" t="e">
        <f t="shared" si="444"/>
        <v>#REF!</v>
      </c>
      <c r="K2376" s="35" t="e">
        <f t="shared" si="445"/>
        <v>#VALUE!</v>
      </c>
      <c r="L2376" s="35" t="e">
        <f t="shared" si="446"/>
        <v>#REF!</v>
      </c>
      <c r="M2376" s="35" t="e">
        <f t="shared" si="453"/>
        <v>#REF!</v>
      </c>
      <c r="N2376" s="35" t="e">
        <f t="shared" si="454"/>
        <v>#REF!</v>
      </c>
      <c r="O2376" s="36" t="e">
        <f t="shared" si="455"/>
        <v>#REF!</v>
      </c>
      <c r="Q2376" s="37">
        <f t="shared" si="447"/>
        <v>0</v>
      </c>
      <c r="R2376" s="38" t="e">
        <f t="shared" si="448"/>
        <v>#REF!</v>
      </c>
      <c r="S2376" s="39" t="e">
        <f t="shared" si="449"/>
        <v>#REF!</v>
      </c>
    </row>
    <row r="2377" spans="1:19" x14ac:dyDescent="0.25">
      <c r="A2377" s="2"/>
      <c r="C2377">
        <f t="shared" si="450"/>
        <v>0</v>
      </c>
      <c r="D2377" s="32" t="e">
        <f t="shared" si="451"/>
        <v>#N/A</v>
      </c>
      <c r="E2377" s="32" t="e">
        <f>Basic!#REF!</f>
        <v>#REF!</v>
      </c>
      <c r="F2377" s="40"/>
      <c r="G2377" s="80">
        <f>IFERROR(VLOOKUP(A2377,HistData!Y:Z,2,FALSE)/100,G2376)</f>
        <v>0.19510000000000002</v>
      </c>
      <c r="H2377" s="80" t="str">
        <f>_xll.BDH($B$1,"IVOL_MONEYNESS",A2377,A2377,"IVOL_MATURITY=MATURITY_1STM","IVOL_MONEYNESS_LEVEL=MONEY_LVL_100_","DTS=H","FACTOR=.01","DAYS=W")</f>
        <v>#N/A Start Date</v>
      </c>
      <c r="I2377" s="81" t="str">
        <f t="shared" si="452"/>
        <v>#N/A Start Date</v>
      </c>
      <c r="J2377" s="34" t="e">
        <f t="shared" si="444"/>
        <v>#REF!</v>
      </c>
      <c r="K2377" s="35" t="e">
        <f t="shared" si="445"/>
        <v>#VALUE!</v>
      </c>
      <c r="L2377" s="35" t="e">
        <f t="shared" si="446"/>
        <v>#REF!</v>
      </c>
      <c r="M2377" s="35" t="e">
        <f t="shared" si="453"/>
        <v>#REF!</v>
      </c>
      <c r="N2377" s="35" t="e">
        <f t="shared" si="454"/>
        <v>#REF!</v>
      </c>
      <c r="O2377" s="36" t="e">
        <f t="shared" si="455"/>
        <v>#REF!</v>
      </c>
      <c r="Q2377" s="37">
        <f t="shared" si="447"/>
        <v>0</v>
      </c>
      <c r="R2377" s="38" t="e">
        <f t="shared" si="448"/>
        <v>#REF!</v>
      </c>
      <c r="S2377" s="39" t="e">
        <f t="shared" si="449"/>
        <v>#REF!</v>
      </c>
    </row>
    <row r="2378" spans="1:19" x14ac:dyDescent="0.25">
      <c r="A2378" s="2"/>
      <c r="C2378">
        <f t="shared" si="450"/>
        <v>0</v>
      </c>
      <c r="D2378" s="32" t="e">
        <f t="shared" si="451"/>
        <v>#N/A</v>
      </c>
      <c r="E2378" s="32" t="e">
        <f>Basic!#REF!</f>
        <v>#REF!</v>
      </c>
      <c r="F2378" s="40"/>
      <c r="G2378" s="80">
        <f>IFERROR(VLOOKUP(A2378,HistData!Y:Z,2,FALSE)/100,G2377)</f>
        <v>0.19510000000000002</v>
      </c>
      <c r="H2378" s="80" t="str">
        <f>_xll.BDH($B$1,"IVOL_MONEYNESS",A2378,A2378,"IVOL_MATURITY=MATURITY_1STM","IVOL_MONEYNESS_LEVEL=MONEY_LVL_100_","DTS=H","FACTOR=.01","DAYS=W")</f>
        <v>#N/A Start Date</v>
      </c>
      <c r="I2378" s="81" t="str">
        <f t="shared" si="452"/>
        <v>#N/A Start Date</v>
      </c>
      <c r="J2378" s="34" t="e">
        <f t="shared" si="444"/>
        <v>#REF!</v>
      </c>
      <c r="K2378" s="35" t="e">
        <f t="shared" si="445"/>
        <v>#VALUE!</v>
      </c>
      <c r="L2378" s="35" t="e">
        <f t="shared" si="446"/>
        <v>#REF!</v>
      </c>
      <c r="M2378" s="35" t="e">
        <f t="shared" si="453"/>
        <v>#REF!</v>
      </c>
      <c r="N2378" s="35" t="e">
        <f t="shared" si="454"/>
        <v>#REF!</v>
      </c>
      <c r="O2378" s="36" t="e">
        <f t="shared" si="455"/>
        <v>#REF!</v>
      </c>
      <c r="Q2378" s="37">
        <f t="shared" si="447"/>
        <v>0</v>
      </c>
      <c r="R2378" s="38" t="e">
        <f t="shared" si="448"/>
        <v>#REF!</v>
      </c>
      <c r="S2378" s="39" t="e">
        <f t="shared" si="449"/>
        <v>#REF!</v>
      </c>
    </row>
    <row r="2379" spans="1:19" x14ac:dyDescent="0.25">
      <c r="A2379" s="2"/>
      <c r="C2379">
        <f t="shared" si="450"/>
        <v>0</v>
      </c>
      <c r="D2379" s="32" t="e">
        <f t="shared" si="451"/>
        <v>#N/A</v>
      </c>
      <c r="E2379" s="32" t="e">
        <f>Basic!#REF!</f>
        <v>#REF!</v>
      </c>
      <c r="F2379" s="40"/>
      <c r="G2379" s="80">
        <f>IFERROR(VLOOKUP(A2379,HistData!Y:Z,2,FALSE)/100,G2378)</f>
        <v>0.19510000000000002</v>
      </c>
      <c r="H2379" s="80" t="str">
        <f>_xll.BDH($B$1,"IVOL_MONEYNESS",A2379,A2379,"IVOL_MATURITY=MATURITY_1STM","IVOL_MONEYNESS_LEVEL=MONEY_LVL_100_","DTS=H","FACTOR=.01","DAYS=W")</f>
        <v>#N/A Start Date</v>
      </c>
      <c r="I2379" s="81" t="str">
        <f t="shared" si="452"/>
        <v>#N/A Start Date</v>
      </c>
      <c r="J2379" s="34" t="e">
        <f t="shared" si="444"/>
        <v>#REF!</v>
      </c>
      <c r="K2379" s="35" t="e">
        <f t="shared" si="445"/>
        <v>#VALUE!</v>
      </c>
      <c r="L2379" s="35" t="e">
        <f t="shared" si="446"/>
        <v>#REF!</v>
      </c>
      <c r="M2379" s="35" t="e">
        <f t="shared" si="453"/>
        <v>#REF!</v>
      </c>
      <c r="N2379" s="35" t="e">
        <f t="shared" si="454"/>
        <v>#REF!</v>
      </c>
      <c r="O2379" s="36" t="e">
        <f t="shared" si="455"/>
        <v>#REF!</v>
      </c>
      <c r="Q2379" s="37">
        <f t="shared" si="447"/>
        <v>0</v>
      </c>
      <c r="R2379" s="38" t="e">
        <f t="shared" si="448"/>
        <v>#REF!</v>
      </c>
      <c r="S2379" s="39" t="e">
        <f t="shared" si="449"/>
        <v>#REF!</v>
      </c>
    </row>
    <row r="2380" spans="1:19" x14ac:dyDescent="0.25">
      <c r="A2380" s="2"/>
      <c r="C2380">
        <f t="shared" si="450"/>
        <v>0</v>
      </c>
      <c r="D2380" s="32" t="e">
        <f t="shared" si="451"/>
        <v>#N/A</v>
      </c>
      <c r="E2380" s="32" t="e">
        <f>Basic!#REF!</f>
        <v>#REF!</v>
      </c>
      <c r="F2380" s="40"/>
      <c r="G2380" s="80">
        <f>IFERROR(VLOOKUP(A2380,HistData!Y:Z,2,FALSE)/100,G2379)</f>
        <v>0.19510000000000002</v>
      </c>
      <c r="H2380" s="80" t="str">
        <f>_xll.BDH($B$1,"IVOL_MONEYNESS",A2380,A2380,"IVOL_MATURITY=MATURITY_1STM","IVOL_MONEYNESS_LEVEL=MONEY_LVL_100_","DTS=H","FACTOR=.01","DAYS=W")</f>
        <v>#N/A Start Date</v>
      </c>
      <c r="I2380" s="81" t="str">
        <f t="shared" si="452"/>
        <v>#N/A Start Date</v>
      </c>
      <c r="J2380" s="34" t="e">
        <f t="shared" si="444"/>
        <v>#REF!</v>
      </c>
      <c r="K2380" s="35" t="e">
        <f t="shared" si="445"/>
        <v>#VALUE!</v>
      </c>
      <c r="L2380" s="35" t="e">
        <f t="shared" si="446"/>
        <v>#REF!</v>
      </c>
      <c r="M2380" s="35" t="e">
        <f t="shared" si="453"/>
        <v>#REF!</v>
      </c>
      <c r="N2380" s="35" t="e">
        <f t="shared" si="454"/>
        <v>#REF!</v>
      </c>
      <c r="O2380" s="36" t="e">
        <f t="shared" si="455"/>
        <v>#REF!</v>
      </c>
      <c r="Q2380" s="37">
        <f t="shared" si="447"/>
        <v>0</v>
      </c>
      <c r="R2380" s="38" t="e">
        <f t="shared" si="448"/>
        <v>#REF!</v>
      </c>
      <c r="S2380" s="39" t="e">
        <f t="shared" si="449"/>
        <v>#REF!</v>
      </c>
    </row>
    <row r="2381" spans="1:19" x14ac:dyDescent="0.25">
      <c r="A2381" s="2"/>
      <c r="C2381">
        <f t="shared" si="450"/>
        <v>0</v>
      </c>
      <c r="D2381" s="32" t="e">
        <f t="shared" si="451"/>
        <v>#N/A</v>
      </c>
      <c r="E2381" s="32" t="e">
        <f>Basic!#REF!</f>
        <v>#REF!</v>
      </c>
      <c r="F2381" s="40"/>
      <c r="G2381" s="80">
        <f>IFERROR(VLOOKUP(A2381,HistData!Y:Z,2,FALSE)/100,G2380)</f>
        <v>0.19510000000000002</v>
      </c>
      <c r="H2381" s="80" t="str">
        <f>_xll.BDH($B$1,"IVOL_MONEYNESS",A2381,A2381,"IVOL_MATURITY=MATURITY_1STM","IVOL_MONEYNESS_LEVEL=MONEY_LVL_100_","DTS=H","FACTOR=.01","DAYS=W")</f>
        <v>#N/A Start Date</v>
      </c>
      <c r="I2381" s="81" t="str">
        <f t="shared" si="452"/>
        <v>#N/A Start Date</v>
      </c>
      <c r="J2381" s="34" t="e">
        <f t="shared" si="444"/>
        <v>#REF!</v>
      </c>
      <c r="K2381" s="35" t="e">
        <f t="shared" si="445"/>
        <v>#VALUE!</v>
      </c>
      <c r="L2381" s="35" t="e">
        <f t="shared" si="446"/>
        <v>#REF!</v>
      </c>
      <c r="M2381" s="35" t="e">
        <f t="shared" si="453"/>
        <v>#REF!</v>
      </c>
      <c r="N2381" s="35" t="e">
        <f t="shared" si="454"/>
        <v>#REF!</v>
      </c>
      <c r="O2381" s="36" t="e">
        <f t="shared" si="455"/>
        <v>#REF!</v>
      </c>
      <c r="Q2381" s="37">
        <f t="shared" si="447"/>
        <v>0</v>
      </c>
      <c r="R2381" s="38" t="e">
        <f t="shared" si="448"/>
        <v>#REF!</v>
      </c>
      <c r="S2381" s="39" t="e">
        <f t="shared" si="449"/>
        <v>#REF!</v>
      </c>
    </row>
    <row r="2382" spans="1:19" x14ac:dyDescent="0.25">
      <c r="A2382" s="2"/>
      <c r="C2382">
        <f t="shared" si="450"/>
        <v>0</v>
      </c>
      <c r="D2382" s="32" t="e">
        <f t="shared" si="451"/>
        <v>#N/A</v>
      </c>
      <c r="E2382" s="32" t="e">
        <f>Basic!#REF!</f>
        <v>#REF!</v>
      </c>
      <c r="F2382" s="40"/>
      <c r="G2382" s="80">
        <f>IFERROR(VLOOKUP(A2382,HistData!Y:Z,2,FALSE)/100,G2381)</f>
        <v>0.19510000000000002</v>
      </c>
      <c r="H2382" s="80" t="str">
        <f>_xll.BDH($B$1,"IVOL_MONEYNESS",A2382,A2382,"IVOL_MATURITY=MATURITY_1STM","IVOL_MONEYNESS_LEVEL=MONEY_LVL_100_","DTS=H","FACTOR=.01","DAYS=W")</f>
        <v>#N/A Start Date</v>
      </c>
      <c r="I2382" s="81" t="str">
        <f t="shared" si="452"/>
        <v>#N/A Start Date</v>
      </c>
      <c r="J2382" s="34" t="e">
        <f t="shared" si="444"/>
        <v>#REF!</v>
      </c>
      <c r="K2382" s="35" t="e">
        <f t="shared" si="445"/>
        <v>#VALUE!</v>
      </c>
      <c r="L2382" s="35" t="e">
        <f t="shared" si="446"/>
        <v>#REF!</v>
      </c>
      <c r="M2382" s="35" t="e">
        <f t="shared" si="453"/>
        <v>#REF!</v>
      </c>
      <c r="N2382" s="35" t="e">
        <f t="shared" si="454"/>
        <v>#REF!</v>
      </c>
      <c r="O2382" s="36" t="e">
        <f t="shared" si="455"/>
        <v>#REF!</v>
      </c>
      <c r="Q2382" s="37">
        <f t="shared" si="447"/>
        <v>0</v>
      </c>
      <c r="R2382" s="38" t="e">
        <f t="shared" si="448"/>
        <v>#REF!</v>
      </c>
      <c r="S2382" s="39" t="e">
        <f t="shared" si="449"/>
        <v>#REF!</v>
      </c>
    </row>
    <row r="2383" spans="1:19" x14ac:dyDescent="0.25">
      <c r="A2383" s="2"/>
      <c r="C2383">
        <f t="shared" si="450"/>
        <v>0</v>
      </c>
      <c r="D2383" s="32" t="e">
        <f t="shared" si="451"/>
        <v>#N/A</v>
      </c>
      <c r="E2383" s="32" t="e">
        <f>Basic!#REF!</f>
        <v>#REF!</v>
      </c>
      <c r="F2383" s="40"/>
      <c r="G2383" s="80">
        <f>IFERROR(VLOOKUP(A2383,HistData!Y:Z,2,FALSE)/100,G2382)</f>
        <v>0.19510000000000002</v>
      </c>
      <c r="H2383" s="80" t="str">
        <f>_xll.BDH($B$1,"IVOL_MONEYNESS",A2383,A2383,"IVOL_MATURITY=MATURITY_1STM","IVOL_MONEYNESS_LEVEL=MONEY_LVL_100_","DTS=H","FACTOR=.01","DAYS=W")</f>
        <v>#N/A Start Date</v>
      </c>
      <c r="I2383" s="81" t="str">
        <f t="shared" si="452"/>
        <v>#N/A Start Date</v>
      </c>
      <c r="J2383" s="34" t="e">
        <f t="shared" si="444"/>
        <v>#REF!</v>
      </c>
      <c r="K2383" s="35" t="e">
        <f t="shared" si="445"/>
        <v>#VALUE!</v>
      </c>
      <c r="L2383" s="35" t="e">
        <f t="shared" si="446"/>
        <v>#REF!</v>
      </c>
      <c r="M2383" s="35" t="e">
        <f t="shared" si="453"/>
        <v>#REF!</v>
      </c>
      <c r="N2383" s="35" t="e">
        <f t="shared" si="454"/>
        <v>#REF!</v>
      </c>
      <c r="O2383" s="36" t="e">
        <f t="shared" si="455"/>
        <v>#REF!</v>
      </c>
      <c r="Q2383" s="37">
        <f t="shared" si="447"/>
        <v>0</v>
      </c>
      <c r="R2383" s="38" t="e">
        <f t="shared" si="448"/>
        <v>#REF!</v>
      </c>
      <c r="S2383" s="39" t="e">
        <f t="shared" si="449"/>
        <v>#REF!</v>
      </c>
    </row>
    <row r="2384" spans="1:19" x14ac:dyDescent="0.25">
      <c r="A2384" s="2"/>
      <c r="C2384">
        <f t="shared" si="450"/>
        <v>0</v>
      </c>
      <c r="D2384" s="32" t="e">
        <f t="shared" si="451"/>
        <v>#N/A</v>
      </c>
      <c r="E2384" s="32" t="e">
        <f>Basic!#REF!</f>
        <v>#REF!</v>
      </c>
      <c r="F2384" s="40"/>
      <c r="G2384" s="80">
        <f>IFERROR(VLOOKUP(A2384,HistData!Y:Z,2,FALSE)/100,G2383)</f>
        <v>0.19510000000000002</v>
      </c>
      <c r="H2384" s="80" t="str">
        <f>_xll.BDH($B$1,"IVOL_MONEYNESS",A2384,A2384,"IVOL_MATURITY=MATURITY_1STM","IVOL_MONEYNESS_LEVEL=MONEY_LVL_100_","DTS=H","FACTOR=.01","DAYS=W")</f>
        <v>#N/A Start Date</v>
      </c>
      <c r="I2384" s="81" t="str">
        <f t="shared" si="452"/>
        <v>#N/A Start Date</v>
      </c>
      <c r="J2384" s="34" t="e">
        <f t="shared" si="444"/>
        <v>#REF!</v>
      </c>
      <c r="K2384" s="35" t="e">
        <f t="shared" si="445"/>
        <v>#VALUE!</v>
      </c>
      <c r="L2384" s="35" t="e">
        <f t="shared" si="446"/>
        <v>#REF!</v>
      </c>
      <c r="M2384" s="35" t="e">
        <f t="shared" si="453"/>
        <v>#REF!</v>
      </c>
      <c r="N2384" s="35" t="e">
        <f t="shared" si="454"/>
        <v>#REF!</v>
      </c>
      <c r="O2384" s="36" t="e">
        <f t="shared" si="455"/>
        <v>#REF!</v>
      </c>
      <c r="Q2384" s="37">
        <f t="shared" si="447"/>
        <v>0</v>
      </c>
      <c r="R2384" s="38" t="e">
        <f t="shared" si="448"/>
        <v>#REF!</v>
      </c>
      <c r="S2384" s="39" t="e">
        <f t="shared" si="449"/>
        <v>#REF!</v>
      </c>
    </row>
    <row r="2385" spans="1:19" x14ac:dyDescent="0.25">
      <c r="A2385" s="2"/>
      <c r="C2385">
        <f t="shared" si="450"/>
        <v>0</v>
      </c>
      <c r="D2385" s="32" t="e">
        <f t="shared" si="451"/>
        <v>#N/A</v>
      </c>
      <c r="E2385" s="32" t="e">
        <f>Basic!#REF!</f>
        <v>#REF!</v>
      </c>
      <c r="F2385" s="40"/>
      <c r="G2385" s="80">
        <f>IFERROR(VLOOKUP(A2385,HistData!Y:Z,2,FALSE)/100,G2384)</f>
        <v>0.19510000000000002</v>
      </c>
      <c r="H2385" s="80" t="str">
        <f>_xll.BDH($B$1,"IVOL_MONEYNESS",A2385,A2385,"IVOL_MATURITY=MATURITY_1STM","IVOL_MONEYNESS_LEVEL=MONEY_LVL_100_","DTS=H","FACTOR=.01","DAYS=W")</f>
        <v>#N/A Start Date</v>
      </c>
      <c r="I2385" s="81" t="str">
        <f t="shared" si="452"/>
        <v>#N/A Start Date</v>
      </c>
      <c r="J2385" s="34" t="e">
        <f t="shared" si="444"/>
        <v>#REF!</v>
      </c>
      <c r="K2385" s="35" t="e">
        <f t="shared" si="445"/>
        <v>#VALUE!</v>
      </c>
      <c r="L2385" s="35" t="e">
        <f t="shared" si="446"/>
        <v>#REF!</v>
      </c>
      <c r="M2385" s="35" t="e">
        <f t="shared" si="453"/>
        <v>#REF!</v>
      </c>
      <c r="N2385" s="35" t="e">
        <f t="shared" si="454"/>
        <v>#REF!</v>
      </c>
      <c r="O2385" s="36" t="e">
        <f t="shared" si="455"/>
        <v>#REF!</v>
      </c>
      <c r="Q2385" s="37">
        <f t="shared" si="447"/>
        <v>0</v>
      </c>
      <c r="R2385" s="38" t="e">
        <f t="shared" si="448"/>
        <v>#REF!</v>
      </c>
      <c r="S2385" s="39" t="e">
        <f t="shared" si="449"/>
        <v>#REF!</v>
      </c>
    </row>
    <row r="2386" spans="1:19" x14ac:dyDescent="0.25">
      <c r="A2386" s="2"/>
      <c r="C2386">
        <f t="shared" si="450"/>
        <v>0</v>
      </c>
      <c r="D2386" s="32" t="e">
        <f t="shared" si="451"/>
        <v>#N/A</v>
      </c>
      <c r="E2386" s="32" t="e">
        <f>Basic!#REF!</f>
        <v>#REF!</v>
      </c>
      <c r="F2386" s="40"/>
      <c r="G2386" s="80">
        <f>IFERROR(VLOOKUP(A2386,HistData!Y:Z,2,FALSE)/100,G2385)</f>
        <v>0.19510000000000002</v>
      </c>
      <c r="H2386" s="80" t="str">
        <f>_xll.BDH($B$1,"IVOL_MONEYNESS",A2386,A2386,"IVOL_MATURITY=MATURITY_1STM","IVOL_MONEYNESS_LEVEL=MONEY_LVL_100_","DTS=H","FACTOR=.01","DAYS=W")</f>
        <v>#N/A Start Date</v>
      </c>
      <c r="I2386" s="81" t="str">
        <f t="shared" si="452"/>
        <v>#N/A Start Date</v>
      </c>
      <c r="J2386" s="34" t="e">
        <f t="shared" si="444"/>
        <v>#REF!</v>
      </c>
      <c r="K2386" s="35" t="e">
        <f t="shared" si="445"/>
        <v>#VALUE!</v>
      </c>
      <c r="L2386" s="35" t="e">
        <f t="shared" si="446"/>
        <v>#REF!</v>
      </c>
      <c r="M2386" s="35" t="e">
        <f t="shared" si="453"/>
        <v>#REF!</v>
      </c>
      <c r="N2386" s="35" t="e">
        <f t="shared" si="454"/>
        <v>#REF!</v>
      </c>
      <c r="O2386" s="36" t="e">
        <f t="shared" si="455"/>
        <v>#REF!</v>
      </c>
      <c r="Q2386" s="37">
        <f t="shared" si="447"/>
        <v>0</v>
      </c>
      <c r="R2386" s="38" t="e">
        <f t="shared" si="448"/>
        <v>#REF!</v>
      </c>
      <c r="S2386" s="39" t="e">
        <f t="shared" si="449"/>
        <v>#REF!</v>
      </c>
    </row>
    <row r="2387" spans="1:19" x14ac:dyDescent="0.25">
      <c r="A2387" s="2"/>
      <c r="C2387">
        <f t="shared" si="450"/>
        <v>0</v>
      </c>
      <c r="D2387" s="32" t="e">
        <f t="shared" si="451"/>
        <v>#N/A</v>
      </c>
      <c r="E2387" s="32" t="e">
        <f>Basic!#REF!</f>
        <v>#REF!</v>
      </c>
      <c r="F2387" s="40"/>
      <c r="G2387" s="80">
        <f>IFERROR(VLOOKUP(A2387,HistData!Y:Z,2,FALSE)/100,G2386)</f>
        <v>0.19510000000000002</v>
      </c>
      <c r="H2387" s="80" t="str">
        <f>_xll.BDH($B$1,"IVOL_MONEYNESS",A2387,A2387,"IVOL_MATURITY=MATURITY_1STM","IVOL_MONEYNESS_LEVEL=MONEY_LVL_100_","DTS=H","FACTOR=.01","DAYS=W")</f>
        <v>#N/A Start Date</v>
      </c>
      <c r="I2387" s="81" t="str">
        <f t="shared" si="452"/>
        <v>#N/A Start Date</v>
      </c>
      <c r="J2387" s="34" t="e">
        <f t="shared" si="444"/>
        <v>#REF!</v>
      </c>
      <c r="K2387" s="35" t="e">
        <f t="shared" si="445"/>
        <v>#VALUE!</v>
      </c>
      <c r="L2387" s="35" t="e">
        <f t="shared" si="446"/>
        <v>#REF!</v>
      </c>
      <c r="M2387" s="35" t="e">
        <f t="shared" si="453"/>
        <v>#REF!</v>
      </c>
      <c r="N2387" s="35" t="e">
        <f t="shared" si="454"/>
        <v>#REF!</v>
      </c>
      <c r="O2387" s="36" t="e">
        <f t="shared" si="455"/>
        <v>#REF!</v>
      </c>
      <c r="Q2387" s="37">
        <f t="shared" si="447"/>
        <v>0</v>
      </c>
      <c r="R2387" s="38" t="e">
        <f t="shared" si="448"/>
        <v>#REF!</v>
      </c>
      <c r="S2387" s="39" t="e">
        <f t="shared" si="449"/>
        <v>#REF!</v>
      </c>
    </row>
    <row r="2388" spans="1:19" x14ac:dyDescent="0.25">
      <c r="A2388" s="2"/>
      <c r="C2388">
        <f t="shared" si="450"/>
        <v>0</v>
      </c>
      <c r="D2388" s="32" t="e">
        <f t="shared" si="451"/>
        <v>#N/A</v>
      </c>
      <c r="E2388" s="32" t="e">
        <f>Basic!#REF!</f>
        <v>#REF!</v>
      </c>
      <c r="F2388" s="40"/>
      <c r="G2388" s="80">
        <f>IFERROR(VLOOKUP(A2388,HistData!Y:Z,2,FALSE)/100,G2387)</f>
        <v>0.19510000000000002</v>
      </c>
      <c r="H2388" s="80" t="str">
        <f>_xll.BDH($B$1,"IVOL_MONEYNESS",A2388,A2388,"IVOL_MATURITY=MATURITY_1STM","IVOL_MONEYNESS_LEVEL=MONEY_LVL_100_","DTS=H","FACTOR=.01","DAYS=W")</f>
        <v>#N/A Start Date</v>
      </c>
      <c r="I2388" s="81" t="str">
        <f t="shared" si="452"/>
        <v>#N/A Start Date</v>
      </c>
      <c r="J2388" s="34" t="e">
        <f t="shared" si="444"/>
        <v>#REF!</v>
      </c>
      <c r="K2388" s="35" t="e">
        <f t="shared" si="445"/>
        <v>#VALUE!</v>
      </c>
      <c r="L2388" s="35" t="e">
        <f t="shared" si="446"/>
        <v>#REF!</v>
      </c>
      <c r="M2388" s="35" t="e">
        <f t="shared" si="453"/>
        <v>#REF!</v>
      </c>
      <c r="N2388" s="35" t="e">
        <f t="shared" si="454"/>
        <v>#REF!</v>
      </c>
      <c r="O2388" s="36" t="e">
        <f t="shared" si="455"/>
        <v>#REF!</v>
      </c>
      <c r="Q2388" s="37">
        <f t="shared" si="447"/>
        <v>0</v>
      </c>
      <c r="R2388" s="38" t="e">
        <f t="shared" si="448"/>
        <v>#REF!</v>
      </c>
      <c r="S2388" s="39" t="e">
        <f t="shared" si="449"/>
        <v>#REF!</v>
      </c>
    </row>
    <row r="2389" spans="1:19" x14ac:dyDescent="0.25">
      <c r="A2389" s="2"/>
      <c r="C2389">
        <f t="shared" si="450"/>
        <v>0</v>
      </c>
      <c r="D2389" s="32" t="e">
        <f t="shared" si="451"/>
        <v>#N/A</v>
      </c>
      <c r="E2389" s="32" t="e">
        <f>Basic!#REF!</f>
        <v>#REF!</v>
      </c>
      <c r="F2389" s="40"/>
      <c r="G2389" s="80">
        <f>IFERROR(VLOOKUP(A2389,HistData!Y:Z,2,FALSE)/100,G2388)</f>
        <v>0.19510000000000002</v>
      </c>
      <c r="H2389" s="80" t="str">
        <f>_xll.BDH($B$1,"IVOL_MONEYNESS",A2389,A2389,"IVOL_MATURITY=MATURITY_1STM","IVOL_MONEYNESS_LEVEL=MONEY_LVL_100_","DTS=H","FACTOR=.01","DAYS=W")</f>
        <v>#N/A Start Date</v>
      </c>
      <c r="I2389" s="81" t="str">
        <f t="shared" si="452"/>
        <v>#N/A Start Date</v>
      </c>
      <c r="J2389" s="34" t="e">
        <f t="shared" si="444"/>
        <v>#REF!</v>
      </c>
      <c r="K2389" s="35" t="e">
        <f t="shared" si="445"/>
        <v>#VALUE!</v>
      </c>
      <c r="L2389" s="35" t="e">
        <f t="shared" si="446"/>
        <v>#REF!</v>
      </c>
      <c r="M2389" s="35" t="e">
        <f t="shared" si="453"/>
        <v>#REF!</v>
      </c>
      <c r="N2389" s="35" t="e">
        <f t="shared" si="454"/>
        <v>#REF!</v>
      </c>
      <c r="O2389" s="36" t="e">
        <f t="shared" si="455"/>
        <v>#REF!</v>
      </c>
      <c r="Q2389" s="37">
        <f t="shared" si="447"/>
        <v>0</v>
      </c>
      <c r="R2389" s="38" t="e">
        <f t="shared" si="448"/>
        <v>#REF!</v>
      </c>
      <c r="S2389" s="39" t="e">
        <f t="shared" si="449"/>
        <v>#REF!</v>
      </c>
    </row>
    <row r="2390" spans="1:19" x14ac:dyDescent="0.25">
      <c r="A2390" s="2"/>
      <c r="C2390">
        <f t="shared" si="450"/>
        <v>0</v>
      </c>
      <c r="D2390" s="32" t="e">
        <f t="shared" si="451"/>
        <v>#N/A</v>
      </c>
      <c r="E2390" s="32" t="e">
        <f>Basic!#REF!</f>
        <v>#REF!</v>
      </c>
      <c r="F2390" s="40"/>
      <c r="G2390" s="80">
        <f>IFERROR(VLOOKUP(A2390,HistData!Y:Z,2,FALSE)/100,G2389)</f>
        <v>0.19510000000000002</v>
      </c>
      <c r="H2390" s="80" t="str">
        <f>_xll.BDH($B$1,"IVOL_MONEYNESS",A2390,A2390,"IVOL_MATURITY=MATURITY_1STM","IVOL_MONEYNESS_LEVEL=MONEY_LVL_100_","DTS=H","FACTOR=.01","DAYS=W")</f>
        <v>#N/A Start Date</v>
      </c>
      <c r="I2390" s="81" t="str">
        <f t="shared" si="452"/>
        <v>#N/A Start Date</v>
      </c>
      <c r="J2390" s="34" t="e">
        <f t="shared" si="444"/>
        <v>#REF!</v>
      </c>
      <c r="K2390" s="35" t="e">
        <f t="shared" si="445"/>
        <v>#VALUE!</v>
      </c>
      <c r="L2390" s="35" t="e">
        <f t="shared" si="446"/>
        <v>#REF!</v>
      </c>
      <c r="M2390" s="35" t="e">
        <f t="shared" si="453"/>
        <v>#REF!</v>
      </c>
      <c r="N2390" s="35" t="e">
        <f t="shared" si="454"/>
        <v>#REF!</v>
      </c>
      <c r="O2390" s="36" t="e">
        <f t="shared" si="455"/>
        <v>#REF!</v>
      </c>
      <c r="Q2390" s="37">
        <f t="shared" si="447"/>
        <v>0</v>
      </c>
      <c r="R2390" s="38" t="e">
        <f t="shared" si="448"/>
        <v>#REF!</v>
      </c>
      <c r="S2390" s="39" t="e">
        <f t="shared" si="449"/>
        <v>#REF!</v>
      </c>
    </row>
    <row r="2391" spans="1:19" x14ac:dyDescent="0.25">
      <c r="A2391" s="2"/>
      <c r="C2391">
        <f t="shared" si="450"/>
        <v>0</v>
      </c>
      <c r="D2391" s="32" t="e">
        <f t="shared" si="451"/>
        <v>#N/A</v>
      </c>
      <c r="E2391" s="32" t="e">
        <f>Basic!#REF!</f>
        <v>#REF!</v>
      </c>
      <c r="F2391" s="40"/>
      <c r="G2391" s="80">
        <f>IFERROR(VLOOKUP(A2391,HistData!Y:Z,2,FALSE)/100,G2390)</f>
        <v>0.19510000000000002</v>
      </c>
      <c r="H2391" s="80" t="str">
        <f>_xll.BDH($B$1,"IVOL_MONEYNESS",A2391,A2391,"IVOL_MATURITY=MATURITY_1STM","IVOL_MONEYNESS_LEVEL=MONEY_LVL_100_","DTS=H","FACTOR=.01","DAYS=W")</f>
        <v>#N/A Start Date</v>
      </c>
      <c r="I2391" s="81" t="str">
        <f t="shared" si="452"/>
        <v>#N/A Start Date</v>
      </c>
      <c r="J2391" s="34" t="e">
        <f t="shared" si="444"/>
        <v>#REF!</v>
      </c>
      <c r="K2391" s="35" t="e">
        <f t="shared" si="445"/>
        <v>#VALUE!</v>
      </c>
      <c r="L2391" s="35" t="e">
        <f t="shared" si="446"/>
        <v>#REF!</v>
      </c>
      <c r="M2391" s="35" t="e">
        <f t="shared" si="453"/>
        <v>#REF!</v>
      </c>
      <c r="N2391" s="35" t="e">
        <f t="shared" si="454"/>
        <v>#REF!</v>
      </c>
      <c r="O2391" s="36" t="e">
        <f t="shared" si="455"/>
        <v>#REF!</v>
      </c>
      <c r="Q2391" s="37">
        <f t="shared" si="447"/>
        <v>0</v>
      </c>
      <c r="R2391" s="38" t="e">
        <f t="shared" si="448"/>
        <v>#REF!</v>
      </c>
      <c r="S2391" s="39" t="e">
        <f t="shared" si="449"/>
        <v>#REF!</v>
      </c>
    </row>
    <row r="2392" spans="1:19" x14ac:dyDescent="0.25">
      <c r="A2392" s="2"/>
      <c r="C2392">
        <f t="shared" si="450"/>
        <v>0</v>
      </c>
      <c r="D2392" s="32" t="e">
        <f t="shared" si="451"/>
        <v>#N/A</v>
      </c>
      <c r="E2392" s="32" t="e">
        <f>Basic!#REF!</f>
        <v>#REF!</v>
      </c>
      <c r="F2392" s="40"/>
      <c r="G2392" s="80">
        <f>IFERROR(VLOOKUP(A2392,HistData!Y:Z,2,FALSE)/100,G2391)</f>
        <v>0.19510000000000002</v>
      </c>
      <c r="H2392" s="80" t="str">
        <f>_xll.BDH($B$1,"IVOL_MONEYNESS",A2392,A2392,"IVOL_MATURITY=MATURITY_1STM","IVOL_MONEYNESS_LEVEL=MONEY_LVL_100_","DTS=H","FACTOR=.01","DAYS=W")</f>
        <v>#N/A Start Date</v>
      </c>
      <c r="I2392" s="81" t="str">
        <f t="shared" si="452"/>
        <v>#N/A Start Date</v>
      </c>
      <c r="J2392" s="34" t="e">
        <f t="shared" si="444"/>
        <v>#REF!</v>
      </c>
      <c r="K2392" s="35" t="e">
        <f t="shared" si="445"/>
        <v>#VALUE!</v>
      </c>
      <c r="L2392" s="35" t="e">
        <f t="shared" si="446"/>
        <v>#REF!</v>
      </c>
      <c r="M2392" s="35" t="e">
        <f t="shared" si="453"/>
        <v>#REF!</v>
      </c>
      <c r="N2392" s="35" t="e">
        <f t="shared" si="454"/>
        <v>#REF!</v>
      </c>
      <c r="O2392" s="36" t="e">
        <f t="shared" si="455"/>
        <v>#REF!</v>
      </c>
      <c r="Q2392" s="37">
        <f t="shared" si="447"/>
        <v>0</v>
      </c>
      <c r="R2392" s="38" t="e">
        <f t="shared" si="448"/>
        <v>#REF!</v>
      </c>
      <c r="S2392" s="39" t="e">
        <f t="shared" si="449"/>
        <v>#REF!</v>
      </c>
    </row>
    <row r="2393" spans="1:19" x14ac:dyDescent="0.25">
      <c r="A2393" s="2"/>
      <c r="C2393">
        <f t="shared" si="450"/>
        <v>0</v>
      </c>
      <c r="D2393" s="32" t="e">
        <f t="shared" si="451"/>
        <v>#N/A</v>
      </c>
      <c r="E2393" s="32" t="e">
        <f>Basic!#REF!</f>
        <v>#REF!</v>
      </c>
      <c r="F2393" s="40"/>
      <c r="G2393" s="80">
        <f>IFERROR(VLOOKUP(A2393,HistData!Y:Z,2,FALSE)/100,G2392)</f>
        <v>0.19510000000000002</v>
      </c>
      <c r="H2393" s="80" t="str">
        <f>_xll.BDH($B$1,"IVOL_MONEYNESS",A2393,A2393,"IVOL_MATURITY=MATURITY_1STM","IVOL_MONEYNESS_LEVEL=MONEY_LVL_100_","DTS=H","FACTOR=.01","DAYS=W")</f>
        <v>#N/A Start Date</v>
      </c>
      <c r="I2393" s="81" t="str">
        <f t="shared" si="452"/>
        <v>#N/A Start Date</v>
      </c>
      <c r="J2393" s="34" t="e">
        <f t="shared" si="444"/>
        <v>#REF!</v>
      </c>
      <c r="K2393" s="35" t="e">
        <f t="shared" si="445"/>
        <v>#VALUE!</v>
      </c>
      <c r="L2393" s="35" t="e">
        <f t="shared" si="446"/>
        <v>#REF!</v>
      </c>
      <c r="M2393" s="35" t="e">
        <f t="shared" si="453"/>
        <v>#REF!</v>
      </c>
      <c r="N2393" s="35" t="e">
        <f t="shared" si="454"/>
        <v>#REF!</v>
      </c>
      <c r="O2393" s="36" t="e">
        <f t="shared" si="455"/>
        <v>#REF!</v>
      </c>
      <c r="Q2393" s="37">
        <f t="shared" si="447"/>
        <v>0</v>
      </c>
      <c r="R2393" s="38" t="e">
        <f t="shared" si="448"/>
        <v>#REF!</v>
      </c>
      <c r="S2393" s="39" t="e">
        <f t="shared" si="449"/>
        <v>#REF!</v>
      </c>
    </row>
    <row r="2394" spans="1:19" x14ac:dyDescent="0.25">
      <c r="A2394" s="2"/>
      <c r="C2394">
        <f t="shared" si="450"/>
        <v>0</v>
      </c>
      <c r="D2394" s="32" t="e">
        <f t="shared" si="451"/>
        <v>#N/A</v>
      </c>
      <c r="E2394" s="32" t="e">
        <f>Basic!#REF!</f>
        <v>#REF!</v>
      </c>
      <c r="F2394" s="40"/>
      <c r="G2394" s="80">
        <f>IFERROR(VLOOKUP(A2394,HistData!Y:Z,2,FALSE)/100,G2393)</f>
        <v>0.19510000000000002</v>
      </c>
      <c r="H2394" s="80" t="str">
        <f>_xll.BDH($B$1,"IVOL_MONEYNESS",A2394,A2394,"IVOL_MATURITY=MATURITY_1STM","IVOL_MONEYNESS_LEVEL=MONEY_LVL_100_","DTS=H","FACTOR=.01","DAYS=W")</f>
        <v>#N/A Start Date</v>
      </c>
      <c r="I2394" s="81" t="str">
        <f t="shared" si="452"/>
        <v>#N/A Start Date</v>
      </c>
      <c r="J2394" s="34" t="e">
        <f t="shared" si="444"/>
        <v>#REF!</v>
      </c>
      <c r="K2394" s="35" t="e">
        <f t="shared" si="445"/>
        <v>#VALUE!</v>
      </c>
      <c r="L2394" s="35" t="e">
        <f t="shared" si="446"/>
        <v>#REF!</v>
      </c>
      <c r="M2394" s="35" t="e">
        <f t="shared" si="453"/>
        <v>#REF!</v>
      </c>
      <c r="N2394" s="35" t="e">
        <f t="shared" si="454"/>
        <v>#REF!</v>
      </c>
      <c r="O2394" s="36" t="e">
        <f t="shared" si="455"/>
        <v>#REF!</v>
      </c>
      <c r="Q2394" s="37">
        <f t="shared" si="447"/>
        <v>0</v>
      </c>
      <c r="R2394" s="38" t="e">
        <f t="shared" si="448"/>
        <v>#REF!</v>
      </c>
      <c r="S2394" s="39" t="e">
        <f t="shared" si="449"/>
        <v>#REF!</v>
      </c>
    </row>
    <row r="2395" spans="1:19" x14ac:dyDescent="0.25">
      <c r="A2395" s="2"/>
      <c r="C2395">
        <f t="shared" si="450"/>
        <v>0</v>
      </c>
      <c r="D2395" s="32" t="e">
        <f t="shared" si="451"/>
        <v>#N/A</v>
      </c>
      <c r="E2395" s="32" t="e">
        <f>Basic!#REF!</f>
        <v>#REF!</v>
      </c>
      <c r="F2395" s="40"/>
      <c r="G2395" s="80">
        <f>IFERROR(VLOOKUP(A2395,HistData!Y:Z,2,FALSE)/100,G2394)</f>
        <v>0.19510000000000002</v>
      </c>
      <c r="H2395" s="80" t="str">
        <f>_xll.BDH($B$1,"IVOL_MONEYNESS",A2395,A2395,"IVOL_MATURITY=MATURITY_1STM","IVOL_MONEYNESS_LEVEL=MONEY_LVL_100_","DTS=H","FACTOR=.01","DAYS=W")</f>
        <v>#N/A Start Date</v>
      </c>
      <c r="I2395" s="81" t="str">
        <f t="shared" si="452"/>
        <v>#N/A Start Date</v>
      </c>
      <c r="J2395" s="34" t="e">
        <f t="shared" si="444"/>
        <v>#REF!</v>
      </c>
      <c r="K2395" s="35" t="e">
        <f t="shared" si="445"/>
        <v>#VALUE!</v>
      </c>
      <c r="L2395" s="35" t="e">
        <f t="shared" si="446"/>
        <v>#REF!</v>
      </c>
      <c r="M2395" s="35" t="e">
        <f t="shared" si="453"/>
        <v>#REF!</v>
      </c>
      <c r="N2395" s="35" t="e">
        <f t="shared" si="454"/>
        <v>#REF!</v>
      </c>
      <c r="O2395" s="36" t="e">
        <f t="shared" si="455"/>
        <v>#REF!</v>
      </c>
      <c r="Q2395" s="37">
        <f t="shared" si="447"/>
        <v>0</v>
      </c>
      <c r="R2395" s="38" t="e">
        <f t="shared" si="448"/>
        <v>#REF!</v>
      </c>
      <c r="S2395" s="39" t="e">
        <f t="shared" si="449"/>
        <v>#REF!</v>
      </c>
    </row>
    <row r="2396" spans="1:19" x14ac:dyDescent="0.25">
      <c r="A2396" s="2"/>
      <c r="C2396">
        <f t="shared" si="450"/>
        <v>0</v>
      </c>
      <c r="D2396" s="32" t="e">
        <f t="shared" si="451"/>
        <v>#N/A</v>
      </c>
      <c r="E2396" s="32" t="e">
        <f>Basic!#REF!</f>
        <v>#REF!</v>
      </c>
      <c r="F2396" s="40"/>
      <c r="G2396" s="80">
        <f>IFERROR(VLOOKUP(A2396,HistData!Y:Z,2,FALSE)/100,G2395)</f>
        <v>0.19510000000000002</v>
      </c>
      <c r="H2396" s="80" t="str">
        <f>_xll.BDH($B$1,"IVOL_MONEYNESS",A2396,A2396,"IVOL_MATURITY=MATURITY_1STM","IVOL_MONEYNESS_LEVEL=MONEY_LVL_100_","DTS=H","FACTOR=.01","DAYS=W")</f>
        <v>#N/A Start Date</v>
      </c>
      <c r="I2396" s="81" t="str">
        <f t="shared" si="452"/>
        <v>#N/A Start Date</v>
      </c>
      <c r="J2396" s="34" t="e">
        <f t="shared" si="444"/>
        <v>#REF!</v>
      </c>
      <c r="K2396" s="35" t="e">
        <f t="shared" si="445"/>
        <v>#VALUE!</v>
      </c>
      <c r="L2396" s="35" t="e">
        <f t="shared" si="446"/>
        <v>#REF!</v>
      </c>
      <c r="M2396" s="35" t="e">
        <f t="shared" si="453"/>
        <v>#REF!</v>
      </c>
      <c r="N2396" s="35" t="e">
        <f t="shared" si="454"/>
        <v>#REF!</v>
      </c>
      <c r="O2396" s="36" t="e">
        <f t="shared" si="455"/>
        <v>#REF!</v>
      </c>
      <c r="Q2396" s="37">
        <f t="shared" si="447"/>
        <v>0</v>
      </c>
      <c r="R2396" s="38" t="e">
        <f t="shared" si="448"/>
        <v>#REF!</v>
      </c>
      <c r="S2396" s="39" t="e">
        <f t="shared" si="449"/>
        <v>#REF!</v>
      </c>
    </row>
    <row r="2397" spans="1:19" x14ac:dyDescent="0.25">
      <c r="A2397" s="2"/>
      <c r="C2397">
        <f t="shared" si="450"/>
        <v>0</v>
      </c>
      <c r="D2397" s="32" t="e">
        <f t="shared" si="451"/>
        <v>#N/A</v>
      </c>
      <c r="E2397" s="32" t="e">
        <f>Basic!#REF!</f>
        <v>#REF!</v>
      </c>
      <c r="F2397" s="40"/>
      <c r="G2397" s="80">
        <f>IFERROR(VLOOKUP(A2397,HistData!Y:Z,2,FALSE)/100,G2396)</f>
        <v>0.19510000000000002</v>
      </c>
      <c r="H2397" s="80" t="str">
        <f>_xll.BDH($B$1,"IVOL_MONEYNESS",A2397,A2397,"IVOL_MATURITY=MATURITY_1STM","IVOL_MONEYNESS_LEVEL=MONEY_LVL_100_","DTS=H","FACTOR=.01","DAYS=W")</f>
        <v>#N/A Start Date</v>
      </c>
      <c r="I2397" s="81" t="str">
        <f t="shared" si="452"/>
        <v>#N/A Start Date</v>
      </c>
      <c r="J2397" s="34" t="e">
        <f t="shared" si="444"/>
        <v>#REF!</v>
      </c>
      <c r="K2397" s="35" t="e">
        <f t="shared" si="445"/>
        <v>#VALUE!</v>
      </c>
      <c r="L2397" s="35" t="e">
        <f t="shared" si="446"/>
        <v>#REF!</v>
      </c>
      <c r="M2397" s="35" t="e">
        <f t="shared" si="453"/>
        <v>#REF!</v>
      </c>
      <c r="N2397" s="35" t="e">
        <f t="shared" si="454"/>
        <v>#REF!</v>
      </c>
      <c r="O2397" s="36" t="e">
        <f t="shared" si="455"/>
        <v>#REF!</v>
      </c>
      <c r="Q2397" s="37">
        <f t="shared" si="447"/>
        <v>0</v>
      </c>
      <c r="R2397" s="38" t="e">
        <f t="shared" si="448"/>
        <v>#REF!</v>
      </c>
      <c r="S2397" s="39" t="e">
        <f t="shared" si="449"/>
        <v>#REF!</v>
      </c>
    </row>
    <row r="2398" spans="1:19" x14ac:dyDescent="0.25">
      <c r="A2398" s="2"/>
      <c r="C2398">
        <f t="shared" si="450"/>
        <v>0</v>
      </c>
      <c r="D2398" s="32" t="e">
        <f t="shared" si="451"/>
        <v>#N/A</v>
      </c>
      <c r="E2398" s="32" t="e">
        <f>Basic!#REF!</f>
        <v>#REF!</v>
      </c>
      <c r="F2398" s="40"/>
      <c r="G2398" s="80">
        <f>IFERROR(VLOOKUP(A2398,HistData!Y:Z,2,FALSE)/100,G2397)</f>
        <v>0.19510000000000002</v>
      </c>
      <c r="H2398" s="80" t="str">
        <f>_xll.BDH($B$1,"IVOL_MONEYNESS",A2398,A2398,"IVOL_MATURITY=MATURITY_1STM","IVOL_MONEYNESS_LEVEL=MONEY_LVL_100_","DTS=H","FACTOR=.01","DAYS=W")</f>
        <v>#N/A Start Date</v>
      </c>
      <c r="I2398" s="81" t="str">
        <f t="shared" si="452"/>
        <v>#N/A Start Date</v>
      </c>
      <c r="J2398" s="34" t="e">
        <f t="shared" si="444"/>
        <v>#REF!</v>
      </c>
      <c r="K2398" s="35" t="e">
        <f t="shared" si="445"/>
        <v>#VALUE!</v>
      </c>
      <c r="L2398" s="35" t="e">
        <f t="shared" si="446"/>
        <v>#REF!</v>
      </c>
      <c r="M2398" s="35" t="e">
        <f t="shared" si="453"/>
        <v>#REF!</v>
      </c>
      <c r="N2398" s="35" t="e">
        <f t="shared" si="454"/>
        <v>#REF!</v>
      </c>
      <c r="O2398" s="36" t="e">
        <f t="shared" si="455"/>
        <v>#REF!</v>
      </c>
      <c r="Q2398" s="37">
        <f t="shared" si="447"/>
        <v>0</v>
      </c>
      <c r="R2398" s="38" t="e">
        <f t="shared" si="448"/>
        <v>#REF!</v>
      </c>
      <c r="S2398" s="39" t="e">
        <f t="shared" si="449"/>
        <v>#REF!</v>
      </c>
    </row>
    <row r="2399" spans="1:19" x14ac:dyDescent="0.25">
      <c r="A2399" s="2"/>
      <c r="C2399">
        <f t="shared" si="450"/>
        <v>0</v>
      </c>
      <c r="D2399" s="32" t="e">
        <f t="shared" si="451"/>
        <v>#N/A</v>
      </c>
      <c r="E2399" s="32" t="e">
        <f>Basic!#REF!</f>
        <v>#REF!</v>
      </c>
      <c r="F2399" s="40"/>
      <c r="G2399" s="80">
        <f>IFERROR(VLOOKUP(A2399,HistData!Y:Z,2,FALSE)/100,G2398)</f>
        <v>0.19510000000000002</v>
      </c>
      <c r="H2399" s="80" t="str">
        <f>_xll.BDH($B$1,"IVOL_MONEYNESS",A2399,A2399,"IVOL_MATURITY=MATURITY_1STM","IVOL_MONEYNESS_LEVEL=MONEY_LVL_100_","DTS=H","FACTOR=.01","DAYS=W")</f>
        <v>#N/A Start Date</v>
      </c>
      <c r="I2399" s="81" t="str">
        <f t="shared" si="452"/>
        <v>#N/A Start Date</v>
      </c>
      <c r="J2399" s="34" t="e">
        <f t="shared" si="444"/>
        <v>#REF!</v>
      </c>
      <c r="K2399" s="35" t="e">
        <f t="shared" si="445"/>
        <v>#VALUE!</v>
      </c>
      <c r="L2399" s="35" t="e">
        <f t="shared" si="446"/>
        <v>#REF!</v>
      </c>
      <c r="M2399" s="35" t="e">
        <f t="shared" si="453"/>
        <v>#REF!</v>
      </c>
      <c r="N2399" s="35" t="e">
        <f t="shared" si="454"/>
        <v>#REF!</v>
      </c>
      <c r="O2399" s="36" t="e">
        <f t="shared" si="455"/>
        <v>#REF!</v>
      </c>
      <c r="Q2399" s="37">
        <f t="shared" si="447"/>
        <v>0</v>
      </c>
      <c r="R2399" s="38" t="e">
        <f t="shared" si="448"/>
        <v>#REF!</v>
      </c>
      <c r="S2399" s="39" t="e">
        <f t="shared" si="449"/>
        <v>#REF!</v>
      </c>
    </row>
    <row r="2400" spans="1:19" x14ac:dyDescent="0.25">
      <c r="A2400" s="2"/>
      <c r="C2400">
        <f t="shared" si="450"/>
        <v>0</v>
      </c>
      <c r="D2400" s="32" t="e">
        <f t="shared" si="451"/>
        <v>#N/A</v>
      </c>
      <c r="E2400" s="32" t="e">
        <f>Basic!#REF!</f>
        <v>#REF!</v>
      </c>
      <c r="F2400" s="40"/>
      <c r="G2400" s="80">
        <f>IFERROR(VLOOKUP(A2400,HistData!Y:Z,2,FALSE)/100,G2399)</f>
        <v>0.19510000000000002</v>
      </c>
      <c r="H2400" s="80" t="str">
        <f>_xll.BDH($B$1,"IVOL_MONEYNESS",A2400,A2400,"IVOL_MATURITY=MATURITY_1STM","IVOL_MONEYNESS_LEVEL=MONEY_LVL_100_","DTS=H","FACTOR=.01","DAYS=W")</f>
        <v>#N/A Start Date</v>
      </c>
      <c r="I2400" s="81" t="str">
        <f t="shared" si="452"/>
        <v>#N/A Start Date</v>
      </c>
      <c r="J2400" s="34" t="e">
        <f t="shared" si="444"/>
        <v>#REF!</v>
      </c>
      <c r="K2400" s="35" t="e">
        <f t="shared" si="445"/>
        <v>#VALUE!</v>
      </c>
      <c r="L2400" s="35" t="e">
        <f t="shared" si="446"/>
        <v>#REF!</v>
      </c>
      <c r="M2400" s="35" t="e">
        <f t="shared" si="453"/>
        <v>#REF!</v>
      </c>
      <c r="N2400" s="35" t="e">
        <f t="shared" si="454"/>
        <v>#REF!</v>
      </c>
      <c r="O2400" s="36" t="e">
        <f t="shared" si="455"/>
        <v>#REF!</v>
      </c>
      <c r="Q2400" s="37">
        <f t="shared" si="447"/>
        <v>0</v>
      </c>
      <c r="R2400" s="38" t="e">
        <f t="shared" si="448"/>
        <v>#REF!</v>
      </c>
      <c r="S2400" s="39" t="e">
        <f t="shared" si="449"/>
        <v>#REF!</v>
      </c>
    </row>
    <row r="2401" spans="1:19" x14ac:dyDescent="0.25">
      <c r="A2401" s="2"/>
      <c r="C2401">
        <f t="shared" si="450"/>
        <v>0</v>
      </c>
      <c r="D2401" s="32" t="e">
        <f t="shared" si="451"/>
        <v>#N/A</v>
      </c>
      <c r="E2401" s="32" t="e">
        <f>Basic!#REF!</f>
        <v>#REF!</v>
      </c>
      <c r="F2401" s="40"/>
      <c r="G2401" s="80">
        <f>IFERROR(VLOOKUP(A2401,HistData!Y:Z,2,FALSE)/100,G2400)</f>
        <v>0.19510000000000002</v>
      </c>
      <c r="H2401" s="80" t="str">
        <f>_xll.BDH($B$1,"IVOL_MONEYNESS",A2401,A2401,"IVOL_MATURITY=MATURITY_1STM","IVOL_MONEYNESS_LEVEL=MONEY_LVL_100_","DTS=H","FACTOR=.01","DAYS=W")</f>
        <v>#N/A Start Date</v>
      </c>
      <c r="I2401" s="81" t="str">
        <f t="shared" si="452"/>
        <v>#N/A Start Date</v>
      </c>
      <c r="J2401" s="34" t="e">
        <f t="shared" si="444"/>
        <v>#REF!</v>
      </c>
      <c r="K2401" s="35" t="e">
        <f t="shared" si="445"/>
        <v>#VALUE!</v>
      </c>
      <c r="L2401" s="35" t="e">
        <f t="shared" si="446"/>
        <v>#REF!</v>
      </c>
      <c r="M2401" s="35" t="e">
        <f t="shared" si="453"/>
        <v>#REF!</v>
      </c>
      <c r="N2401" s="35" t="e">
        <f t="shared" si="454"/>
        <v>#REF!</v>
      </c>
      <c r="O2401" s="36" t="e">
        <f t="shared" si="455"/>
        <v>#REF!</v>
      </c>
      <c r="Q2401" s="37">
        <f t="shared" si="447"/>
        <v>0</v>
      </c>
      <c r="R2401" s="38" t="e">
        <f t="shared" si="448"/>
        <v>#REF!</v>
      </c>
      <c r="S2401" s="39" t="e">
        <f t="shared" si="449"/>
        <v>#REF!</v>
      </c>
    </row>
    <row r="2402" spans="1:19" x14ac:dyDescent="0.25">
      <c r="A2402" s="2"/>
      <c r="C2402">
        <f t="shared" si="450"/>
        <v>0</v>
      </c>
      <c r="D2402" s="32" t="e">
        <f t="shared" si="451"/>
        <v>#N/A</v>
      </c>
      <c r="E2402" s="32" t="e">
        <f>Basic!#REF!</f>
        <v>#REF!</v>
      </c>
      <c r="F2402" s="40"/>
      <c r="G2402" s="80">
        <f>IFERROR(VLOOKUP(A2402,HistData!Y:Z,2,FALSE)/100,G2401)</f>
        <v>0.19510000000000002</v>
      </c>
      <c r="H2402" s="80" t="str">
        <f>_xll.BDH($B$1,"IVOL_MONEYNESS",A2402,A2402,"IVOL_MATURITY=MATURITY_1STM","IVOL_MONEYNESS_LEVEL=MONEY_LVL_100_","DTS=H","FACTOR=.01","DAYS=W")</f>
        <v>#N/A Start Date</v>
      </c>
      <c r="I2402" s="81" t="str">
        <f t="shared" si="452"/>
        <v>#N/A Start Date</v>
      </c>
      <c r="J2402" s="34" t="e">
        <f t="shared" si="444"/>
        <v>#REF!</v>
      </c>
      <c r="K2402" s="35" t="e">
        <f t="shared" si="445"/>
        <v>#VALUE!</v>
      </c>
      <c r="L2402" s="35" t="e">
        <f t="shared" si="446"/>
        <v>#REF!</v>
      </c>
      <c r="M2402" s="35" t="e">
        <f t="shared" si="453"/>
        <v>#REF!</v>
      </c>
      <c r="N2402" s="35" t="e">
        <f t="shared" si="454"/>
        <v>#REF!</v>
      </c>
      <c r="O2402" s="36" t="e">
        <f t="shared" si="455"/>
        <v>#REF!</v>
      </c>
      <c r="Q2402" s="37">
        <f t="shared" si="447"/>
        <v>0</v>
      </c>
      <c r="R2402" s="38" t="e">
        <f t="shared" si="448"/>
        <v>#REF!</v>
      </c>
      <c r="S2402" s="39" t="e">
        <f t="shared" si="449"/>
        <v>#REF!</v>
      </c>
    </row>
    <row r="2403" spans="1:19" x14ac:dyDescent="0.25">
      <c r="A2403" s="2"/>
      <c r="C2403">
        <f t="shared" si="450"/>
        <v>0</v>
      </c>
      <c r="D2403" s="32" t="e">
        <f t="shared" si="451"/>
        <v>#N/A</v>
      </c>
      <c r="E2403" s="32" t="e">
        <f>Basic!#REF!</f>
        <v>#REF!</v>
      </c>
      <c r="F2403" s="40"/>
      <c r="G2403" s="80">
        <f>IFERROR(VLOOKUP(A2403,HistData!Y:Z,2,FALSE)/100,G2402)</f>
        <v>0.19510000000000002</v>
      </c>
      <c r="H2403" s="80" t="str">
        <f>_xll.BDH($B$1,"IVOL_MONEYNESS",A2403,A2403,"IVOL_MATURITY=MATURITY_1STM","IVOL_MONEYNESS_LEVEL=MONEY_LVL_100_","DTS=H","FACTOR=.01","DAYS=W")</f>
        <v>#N/A Start Date</v>
      </c>
      <c r="I2403" s="81" t="str">
        <f t="shared" si="452"/>
        <v>#N/A Start Date</v>
      </c>
      <c r="J2403" s="34" t="e">
        <f t="shared" si="444"/>
        <v>#REF!</v>
      </c>
      <c r="K2403" s="35" t="e">
        <f t="shared" si="445"/>
        <v>#VALUE!</v>
      </c>
      <c r="L2403" s="35" t="e">
        <f t="shared" si="446"/>
        <v>#REF!</v>
      </c>
      <c r="M2403" s="35" t="e">
        <f t="shared" si="453"/>
        <v>#REF!</v>
      </c>
      <c r="N2403" s="35" t="e">
        <f t="shared" si="454"/>
        <v>#REF!</v>
      </c>
      <c r="O2403" s="36" t="e">
        <f t="shared" si="455"/>
        <v>#REF!</v>
      </c>
      <c r="Q2403" s="37">
        <f t="shared" si="447"/>
        <v>0</v>
      </c>
      <c r="R2403" s="38" t="e">
        <f t="shared" si="448"/>
        <v>#REF!</v>
      </c>
      <c r="S2403" s="39" t="e">
        <f t="shared" si="449"/>
        <v>#REF!</v>
      </c>
    </row>
    <row r="2404" spans="1:19" x14ac:dyDescent="0.25">
      <c r="A2404" s="2"/>
      <c r="C2404">
        <f t="shared" si="450"/>
        <v>0</v>
      </c>
      <c r="D2404" s="32" t="e">
        <f t="shared" si="451"/>
        <v>#N/A</v>
      </c>
      <c r="E2404" s="32" t="e">
        <f>Basic!#REF!</f>
        <v>#REF!</v>
      </c>
      <c r="F2404" s="40"/>
      <c r="G2404" s="80">
        <f>IFERROR(VLOOKUP(A2404,HistData!Y:Z,2,FALSE)/100,G2403)</f>
        <v>0.19510000000000002</v>
      </c>
      <c r="H2404" s="80" t="str">
        <f>_xll.BDH($B$1,"IVOL_MONEYNESS",A2404,A2404,"IVOL_MATURITY=MATURITY_1STM","IVOL_MONEYNESS_LEVEL=MONEY_LVL_100_","DTS=H","FACTOR=.01","DAYS=W")</f>
        <v>#N/A Start Date</v>
      </c>
      <c r="I2404" s="81" t="str">
        <f t="shared" si="452"/>
        <v>#N/A Start Date</v>
      </c>
      <c r="J2404" s="34" t="e">
        <f t="shared" si="444"/>
        <v>#REF!</v>
      </c>
      <c r="K2404" s="35" t="e">
        <f t="shared" si="445"/>
        <v>#VALUE!</v>
      </c>
      <c r="L2404" s="35" t="e">
        <f t="shared" si="446"/>
        <v>#REF!</v>
      </c>
      <c r="M2404" s="35" t="e">
        <f t="shared" si="453"/>
        <v>#REF!</v>
      </c>
      <c r="N2404" s="35" t="e">
        <f t="shared" si="454"/>
        <v>#REF!</v>
      </c>
      <c r="O2404" s="36" t="e">
        <f t="shared" si="455"/>
        <v>#REF!</v>
      </c>
      <c r="Q2404" s="37">
        <f t="shared" si="447"/>
        <v>0</v>
      </c>
      <c r="R2404" s="38" t="e">
        <f t="shared" si="448"/>
        <v>#REF!</v>
      </c>
      <c r="S2404" s="39" t="e">
        <f t="shared" si="449"/>
        <v>#REF!</v>
      </c>
    </row>
    <row r="2405" spans="1:19" x14ac:dyDescent="0.25">
      <c r="A2405" s="2"/>
      <c r="C2405">
        <f t="shared" si="450"/>
        <v>0</v>
      </c>
      <c r="D2405" s="32" t="e">
        <f t="shared" si="451"/>
        <v>#N/A</v>
      </c>
      <c r="E2405" s="32" t="e">
        <f>Basic!#REF!</f>
        <v>#REF!</v>
      </c>
      <c r="F2405" s="40"/>
      <c r="G2405" s="80">
        <f>IFERROR(VLOOKUP(A2405,HistData!Y:Z,2,FALSE)/100,G2404)</f>
        <v>0.19510000000000002</v>
      </c>
      <c r="H2405" s="80" t="str">
        <f>_xll.BDH($B$1,"IVOL_MONEYNESS",A2405,A2405,"IVOL_MATURITY=MATURITY_1STM","IVOL_MONEYNESS_LEVEL=MONEY_LVL_100_","DTS=H","FACTOR=.01","DAYS=W")</f>
        <v>#N/A Start Date</v>
      </c>
      <c r="I2405" s="81" t="str">
        <f t="shared" si="452"/>
        <v>#N/A Start Date</v>
      </c>
      <c r="J2405" s="34" t="e">
        <f t="shared" si="444"/>
        <v>#REF!</v>
      </c>
      <c r="K2405" s="35" t="e">
        <f t="shared" si="445"/>
        <v>#VALUE!</v>
      </c>
      <c r="L2405" s="35" t="e">
        <f t="shared" si="446"/>
        <v>#REF!</v>
      </c>
      <c r="M2405" s="35" t="e">
        <f t="shared" si="453"/>
        <v>#REF!</v>
      </c>
      <c r="N2405" s="35" t="e">
        <f t="shared" si="454"/>
        <v>#REF!</v>
      </c>
      <c r="O2405" s="36" t="e">
        <f t="shared" si="455"/>
        <v>#REF!</v>
      </c>
      <c r="Q2405" s="37">
        <f t="shared" si="447"/>
        <v>0</v>
      </c>
      <c r="R2405" s="38" t="e">
        <f t="shared" si="448"/>
        <v>#REF!</v>
      </c>
      <c r="S2405" s="39" t="e">
        <f t="shared" si="449"/>
        <v>#REF!</v>
      </c>
    </row>
    <row r="2406" spans="1:19" x14ac:dyDescent="0.25">
      <c r="A2406" s="2"/>
      <c r="C2406">
        <f t="shared" si="450"/>
        <v>0</v>
      </c>
      <c r="D2406" s="32" t="e">
        <f t="shared" si="451"/>
        <v>#N/A</v>
      </c>
      <c r="E2406" s="32" t="e">
        <f>Basic!#REF!</f>
        <v>#REF!</v>
      </c>
      <c r="F2406" s="40"/>
      <c r="G2406" s="80">
        <f>IFERROR(VLOOKUP(A2406,HistData!Y:Z,2,FALSE)/100,G2405)</f>
        <v>0.19510000000000002</v>
      </c>
      <c r="H2406" s="80" t="str">
        <f>_xll.BDH($B$1,"IVOL_MONEYNESS",A2406,A2406,"IVOL_MATURITY=MATURITY_1STM","IVOL_MONEYNESS_LEVEL=MONEY_LVL_100_","DTS=H","FACTOR=.01","DAYS=W")</f>
        <v>#N/A Start Date</v>
      </c>
      <c r="I2406" s="81" t="str">
        <f t="shared" si="452"/>
        <v>#N/A Start Date</v>
      </c>
      <c r="J2406" s="34" t="e">
        <f t="shared" si="444"/>
        <v>#REF!</v>
      </c>
      <c r="K2406" s="35" t="e">
        <f t="shared" si="445"/>
        <v>#VALUE!</v>
      </c>
      <c r="L2406" s="35" t="e">
        <f t="shared" si="446"/>
        <v>#REF!</v>
      </c>
      <c r="M2406" s="35" t="e">
        <f t="shared" si="453"/>
        <v>#REF!</v>
      </c>
      <c r="N2406" s="35" t="e">
        <f t="shared" si="454"/>
        <v>#REF!</v>
      </c>
      <c r="O2406" s="36" t="e">
        <f t="shared" si="455"/>
        <v>#REF!</v>
      </c>
      <c r="Q2406" s="37">
        <f t="shared" si="447"/>
        <v>0</v>
      </c>
      <c r="R2406" s="38" t="e">
        <f t="shared" si="448"/>
        <v>#REF!</v>
      </c>
      <c r="S2406" s="39" t="e">
        <f t="shared" si="449"/>
        <v>#REF!</v>
      </c>
    </row>
    <row r="2407" spans="1:19" x14ac:dyDescent="0.25">
      <c r="A2407" s="2"/>
      <c r="C2407">
        <f t="shared" si="450"/>
        <v>0</v>
      </c>
      <c r="D2407" s="32" t="e">
        <f t="shared" si="451"/>
        <v>#N/A</v>
      </c>
      <c r="E2407" s="32" t="e">
        <f>Basic!#REF!</f>
        <v>#REF!</v>
      </c>
      <c r="F2407" s="40"/>
      <c r="G2407" s="80">
        <f>IFERROR(VLOOKUP(A2407,HistData!Y:Z,2,FALSE)/100,G2406)</f>
        <v>0.19510000000000002</v>
      </c>
      <c r="H2407" s="80" t="str">
        <f>_xll.BDH($B$1,"IVOL_MONEYNESS",A2407,A2407,"IVOL_MATURITY=MATURITY_1STM","IVOL_MONEYNESS_LEVEL=MONEY_LVL_100_","DTS=H","FACTOR=.01","DAYS=W")</f>
        <v>#N/A Start Date</v>
      </c>
      <c r="I2407" s="81" t="str">
        <f t="shared" si="452"/>
        <v>#N/A Start Date</v>
      </c>
      <c r="J2407" s="34" t="e">
        <f t="shared" si="444"/>
        <v>#REF!</v>
      </c>
      <c r="K2407" s="35" t="e">
        <f t="shared" si="445"/>
        <v>#VALUE!</v>
      </c>
      <c r="L2407" s="35" t="e">
        <f t="shared" si="446"/>
        <v>#REF!</v>
      </c>
      <c r="M2407" s="35" t="e">
        <f t="shared" si="453"/>
        <v>#REF!</v>
      </c>
      <c r="N2407" s="35" t="e">
        <f t="shared" si="454"/>
        <v>#REF!</v>
      </c>
      <c r="O2407" s="36" t="e">
        <f t="shared" si="455"/>
        <v>#REF!</v>
      </c>
      <c r="Q2407" s="37">
        <f t="shared" si="447"/>
        <v>0</v>
      </c>
      <c r="R2407" s="38" t="e">
        <f t="shared" si="448"/>
        <v>#REF!</v>
      </c>
      <c r="S2407" s="39" t="e">
        <f t="shared" si="449"/>
        <v>#REF!</v>
      </c>
    </row>
    <row r="2408" spans="1:19" x14ac:dyDescent="0.25">
      <c r="A2408" s="2"/>
      <c r="C2408">
        <f t="shared" si="450"/>
        <v>0</v>
      </c>
      <c r="D2408" s="32" t="e">
        <f t="shared" si="451"/>
        <v>#N/A</v>
      </c>
      <c r="E2408" s="32" t="e">
        <f>Basic!#REF!</f>
        <v>#REF!</v>
      </c>
      <c r="F2408" s="40"/>
      <c r="G2408" s="80">
        <f>IFERROR(VLOOKUP(A2408,HistData!Y:Z,2,FALSE)/100,G2407)</f>
        <v>0.19510000000000002</v>
      </c>
      <c r="H2408" s="80" t="str">
        <f>_xll.BDH($B$1,"IVOL_MONEYNESS",A2408,A2408,"IVOL_MATURITY=MATURITY_1STM","IVOL_MONEYNESS_LEVEL=MONEY_LVL_100_","DTS=H","FACTOR=.01","DAYS=W")</f>
        <v>#N/A Start Date</v>
      </c>
      <c r="I2408" s="81" t="str">
        <f t="shared" si="452"/>
        <v>#N/A Start Date</v>
      </c>
      <c r="J2408" s="34" t="e">
        <f t="shared" si="444"/>
        <v>#REF!</v>
      </c>
      <c r="K2408" s="35" t="e">
        <f t="shared" si="445"/>
        <v>#VALUE!</v>
      </c>
      <c r="L2408" s="35" t="e">
        <f t="shared" si="446"/>
        <v>#REF!</v>
      </c>
      <c r="M2408" s="35" t="e">
        <f t="shared" si="453"/>
        <v>#REF!</v>
      </c>
      <c r="N2408" s="35" t="e">
        <f t="shared" si="454"/>
        <v>#REF!</v>
      </c>
      <c r="O2408" s="36" t="e">
        <f t="shared" si="455"/>
        <v>#REF!</v>
      </c>
      <c r="Q2408" s="37">
        <f t="shared" si="447"/>
        <v>0</v>
      </c>
      <c r="R2408" s="38" t="e">
        <f t="shared" si="448"/>
        <v>#REF!</v>
      </c>
      <c r="S2408" s="39" t="e">
        <f t="shared" si="449"/>
        <v>#REF!</v>
      </c>
    </row>
    <row r="2409" spans="1:19" x14ac:dyDescent="0.25">
      <c r="A2409" s="2"/>
      <c r="C2409">
        <f t="shared" si="450"/>
        <v>0</v>
      </c>
      <c r="D2409" s="32" t="e">
        <f t="shared" si="451"/>
        <v>#N/A</v>
      </c>
      <c r="E2409" s="32" t="e">
        <f>Basic!#REF!</f>
        <v>#REF!</v>
      </c>
      <c r="F2409" s="40"/>
      <c r="G2409" s="80">
        <f>IFERROR(VLOOKUP(A2409,HistData!Y:Z,2,FALSE)/100,G2408)</f>
        <v>0.19510000000000002</v>
      </c>
      <c r="H2409" s="80" t="str">
        <f>_xll.BDH($B$1,"IVOL_MONEYNESS",A2409,A2409,"IVOL_MATURITY=MATURITY_1STM","IVOL_MONEYNESS_LEVEL=MONEY_LVL_100_","DTS=H","FACTOR=.01","DAYS=W")</f>
        <v>#N/A Start Date</v>
      </c>
      <c r="I2409" s="81" t="str">
        <f t="shared" si="452"/>
        <v>#N/A Start Date</v>
      </c>
      <c r="J2409" s="34" t="e">
        <f t="shared" si="444"/>
        <v>#REF!</v>
      </c>
      <c r="K2409" s="35" t="e">
        <f t="shared" si="445"/>
        <v>#VALUE!</v>
      </c>
      <c r="L2409" s="35" t="e">
        <f t="shared" si="446"/>
        <v>#REF!</v>
      </c>
      <c r="M2409" s="35" t="e">
        <f t="shared" si="453"/>
        <v>#REF!</v>
      </c>
      <c r="N2409" s="35" t="e">
        <f t="shared" si="454"/>
        <v>#REF!</v>
      </c>
      <c r="O2409" s="36" t="e">
        <f t="shared" si="455"/>
        <v>#REF!</v>
      </c>
      <c r="Q2409" s="37">
        <f t="shared" si="447"/>
        <v>0</v>
      </c>
      <c r="R2409" s="38" t="e">
        <f t="shared" si="448"/>
        <v>#REF!</v>
      </c>
      <c r="S2409" s="39" t="e">
        <f t="shared" si="449"/>
        <v>#REF!</v>
      </c>
    </row>
    <row r="2410" spans="1:19" x14ac:dyDescent="0.25">
      <c r="A2410" s="2"/>
      <c r="C2410">
        <f t="shared" si="450"/>
        <v>0</v>
      </c>
      <c r="D2410" s="32" t="e">
        <f t="shared" si="451"/>
        <v>#N/A</v>
      </c>
      <c r="E2410" s="32" t="e">
        <f>Basic!#REF!</f>
        <v>#REF!</v>
      </c>
      <c r="F2410" s="40"/>
      <c r="G2410" s="80">
        <f>IFERROR(VLOOKUP(A2410,HistData!Y:Z,2,FALSE)/100,G2409)</f>
        <v>0.19510000000000002</v>
      </c>
      <c r="H2410" s="80" t="str">
        <f>_xll.BDH($B$1,"IVOL_MONEYNESS",A2410,A2410,"IVOL_MATURITY=MATURITY_1STM","IVOL_MONEYNESS_LEVEL=MONEY_LVL_100_","DTS=H","FACTOR=.01","DAYS=W")</f>
        <v>#N/A Start Date</v>
      </c>
      <c r="I2410" s="81" t="str">
        <f t="shared" si="452"/>
        <v>#N/A Start Date</v>
      </c>
      <c r="J2410" s="34" t="e">
        <f t="shared" si="444"/>
        <v>#REF!</v>
      </c>
      <c r="K2410" s="35" t="e">
        <f t="shared" si="445"/>
        <v>#VALUE!</v>
      </c>
      <c r="L2410" s="35" t="e">
        <f t="shared" si="446"/>
        <v>#REF!</v>
      </c>
      <c r="M2410" s="35" t="e">
        <f t="shared" si="453"/>
        <v>#REF!</v>
      </c>
      <c r="N2410" s="35" t="e">
        <f t="shared" si="454"/>
        <v>#REF!</v>
      </c>
      <c r="O2410" s="36" t="e">
        <f t="shared" si="455"/>
        <v>#REF!</v>
      </c>
      <c r="Q2410" s="37">
        <f t="shared" si="447"/>
        <v>0</v>
      </c>
      <c r="R2410" s="38" t="e">
        <f t="shared" si="448"/>
        <v>#REF!</v>
      </c>
      <c r="S2410" s="39" t="e">
        <f t="shared" si="449"/>
        <v>#REF!</v>
      </c>
    </row>
    <row r="2411" spans="1:19" x14ac:dyDescent="0.25">
      <c r="A2411" s="2"/>
      <c r="C2411">
        <f t="shared" si="450"/>
        <v>0</v>
      </c>
      <c r="D2411" s="32" t="e">
        <f t="shared" si="451"/>
        <v>#N/A</v>
      </c>
      <c r="E2411" s="32" t="e">
        <f>Basic!#REF!</f>
        <v>#REF!</v>
      </c>
      <c r="F2411" s="40"/>
      <c r="G2411" s="80">
        <f>IFERROR(VLOOKUP(A2411,HistData!Y:Z,2,FALSE)/100,G2410)</f>
        <v>0.19510000000000002</v>
      </c>
      <c r="H2411" s="80" t="str">
        <f>_xll.BDH($B$1,"IVOL_MONEYNESS",A2411,A2411,"IVOL_MATURITY=MATURITY_1STM","IVOL_MONEYNESS_LEVEL=MONEY_LVL_100_","DTS=H","FACTOR=.01","DAYS=W")</f>
        <v>#N/A Start Date</v>
      </c>
      <c r="I2411" s="81" t="str">
        <f t="shared" si="452"/>
        <v>#N/A Start Date</v>
      </c>
      <c r="J2411" s="34" t="e">
        <f t="shared" si="444"/>
        <v>#REF!</v>
      </c>
      <c r="K2411" s="35" t="e">
        <f t="shared" si="445"/>
        <v>#VALUE!</v>
      </c>
      <c r="L2411" s="35" t="e">
        <f t="shared" si="446"/>
        <v>#REF!</v>
      </c>
      <c r="M2411" s="35" t="e">
        <f t="shared" si="453"/>
        <v>#REF!</v>
      </c>
      <c r="N2411" s="35" t="e">
        <f t="shared" si="454"/>
        <v>#REF!</v>
      </c>
      <c r="O2411" s="36" t="e">
        <f t="shared" si="455"/>
        <v>#REF!</v>
      </c>
      <c r="Q2411" s="37">
        <f t="shared" si="447"/>
        <v>0</v>
      </c>
      <c r="R2411" s="38" t="e">
        <f t="shared" si="448"/>
        <v>#REF!</v>
      </c>
      <c r="S2411" s="39" t="e">
        <f t="shared" si="449"/>
        <v>#REF!</v>
      </c>
    </row>
    <row r="2412" spans="1:19" x14ac:dyDescent="0.25">
      <c r="A2412" s="2"/>
      <c r="C2412">
        <f t="shared" si="450"/>
        <v>0</v>
      </c>
      <c r="D2412" s="32" t="e">
        <f t="shared" si="451"/>
        <v>#N/A</v>
      </c>
      <c r="E2412" s="32" t="e">
        <f>Basic!#REF!</f>
        <v>#REF!</v>
      </c>
      <c r="F2412" s="40"/>
      <c r="G2412" s="80">
        <f>IFERROR(VLOOKUP(A2412,HistData!Y:Z,2,FALSE)/100,G2411)</f>
        <v>0.19510000000000002</v>
      </c>
      <c r="H2412" s="80" t="str">
        <f>_xll.BDH($B$1,"IVOL_MONEYNESS",A2412,A2412,"IVOL_MATURITY=MATURITY_1STM","IVOL_MONEYNESS_LEVEL=MONEY_LVL_100_","DTS=H","FACTOR=.01","DAYS=W")</f>
        <v>#N/A Start Date</v>
      </c>
      <c r="I2412" s="81" t="str">
        <f t="shared" si="452"/>
        <v>#N/A Start Date</v>
      </c>
      <c r="J2412" s="34" t="e">
        <f t="shared" si="444"/>
        <v>#REF!</v>
      </c>
      <c r="K2412" s="35" t="e">
        <f t="shared" si="445"/>
        <v>#VALUE!</v>
      </c>
      <c r="L2412" s="35" t="e">
        <f t="shared" si="446"/>
        <v>#REF!</v>
      </c>
      <c r="M2412" s="35" t="e">
        <f t="shared" si="453"/>
        <v>#REF!</v>
      </c>
      <c r="N2412" s="35" t="e">
        <f t="shared" si="454"/>
        <v>#REF!</v>
      </c>
      <c r="O2412" s="36" t="e">
        <f t="shared" si="455"/>
        <v>#REF!</v>
      </c>
      <c r="Q2412" s="37">
        <f t="shared" si="447"/>
        <v>0</v>
      </c>
      <c r="R2412" s="38" t="e">
        <f t="shared" si="448"/>
        <v>#REF!</v>
      </c>
      <c r="S2412" s="39" t="e">
        <f t="shared" si="449"/>
        <v>#REF!</v>
      </c>
    </row>
    <row r="2413" spans="1:19" x14ac:dyDescent="0.25">
      <c r="A2413" s="2"/>
      <c r="C2413">
        <f t="shared" si="450"/>
        <v>0</v>
      </c>
      <c r="D2413" s="32" t="e">
        <f t="shared" si="451"/>
        <v>#N/A</v>
      </c>
      <c r="E2413" s="32" t="e">
        <f>Basic!#REF!</f>
        <v>#REF!</v>
      </c>
      <c r="F2413" s="40"/>
      <c r="G2413" s="80">
        <f>IFERROR(VLOOKUP(A2413,HistData!Y:Z,2,FALSE)/100,G2412)</f>
        <v>0.19510000000000002</v>
      </c>
      <c r="H2413" s="80" t="str">
        <f>_xll.BDH($B$1,"IVOL_MONEYNESS",A2413,A2413,"IVOL_MATURITY=MATURITY_1STM","IVOL_MONEYNESS_LEVEL=MONEY_LVL_100_","DTS=H","FACTOR=.01","DAYS=W")</f>
        <v>#N/A Start Date</v>
      </c>
      <c r="I2413" s="81" t="str">
        <f t="shared" si="452"/>
        <v>#N/A Start Date</v>
      </c>
      <c r="J2413" s="34" t="e">
        <f t="shared" si="444"/>
        <v>#REF!</v>
      </c>
      <c r="K2413" s="35" t="e">
        <f t="shared" si="445"/>
        <v>#VALUE!</v>
      </c>
      <c r="L2413" s="35" t="e">
        <f t="shared" si="446"/>
        <v>#REF!</v>
      </c>
      <c r="M2413" s="35" t="e">
        <f t="shared" si="453"/>
        <v>#REF!</v>
      </c>
      <c r="N2413" s="35" t="e">
        <f t="shared" si="454"/>
        <v>#REF!</v>
      </c>
      <c r="O2413" s="36" t="e">
        <f t="shared" si="455"/>
        <v>#REF!</v>
      </c>
      <c r="Q2413" s="37">
        <f t="shared" si="447"/>
        <v>0</v>
      </c>
      <c r="R2413" s="38" t="e">
        <f t="shared" si="448"/>
        <v>#REF!</v>
      </c>
      <c r="S2413" s="39" t="e">
        <f t="shared" si="449"/>
        <v>#REF!</v>
      </c>
    </row>
    <row r="2414" spans="1:19" x14ac:dyDescent="0.25">
      <c r="A2414" s="2"/>
      <c r="C2414">
        <f t="shared" si="450"/>
        <v>0</v>
      </c>
      <c r="D2414" s="32" t="e">
        <f t="shared" si="451"/>
        <v>#N/A</v>
      </c>
      <c r="E2414" s="32" t="e">
        <f>Basic!#REF!</f>
        <v>#REF!</v>
      </c>
      <c r="F2414" s="40"/>
      <c r="G2414" s="80">
        <f>IFERROR(VLOOKUP(A2414,HistData!Y:Z,2,FALSE)/100,G2413)</f>
        <v>0.19510000000000002</v>
      </c>
      <c r="H2414" s="80" t="str">
        <f>_xll.BDH($B$1,"IVOL_MONEYNESS",A2414,A2414,"IVOL_MATURITY=MATURITY_1STM","IVOL_MONEYNESS_LEVEL=MONEY_LVL_100_","DTS=H","FACTOR=.01","DAYS=W")</f>
        <v>#N/A Start Date</v>
      </c>
      <c r="I2414" s="81" t="str">
        <f t="shared" si="452"/>
        <v>#N/A Start Date</v>
      </c>
      <c r="J2414" s="34" t="e">
        <f t="shared" si="444"/>
        <v>#REF!</v>
      </c>
      <c r="K2414" s="35" t="e">
        <f t="shared" si="445"/>
        <v>#VALUE!</v>
      </c>
      <c r="L2414" s="35" t="e">
        <f t="shared" si="446"/>
        <v>#REF!</v>
      </c>
      <c r="M2414" s="35" t="e">
        <f t="shared" si="453"/>
        <v>#REF!</v>
      </c>
      <c r="N2414" s="35" t="e">
        <f t="shared" si="454"/>
        <v>#REF!</v>
      </c>
      <c r="O2414" s="36" t="e">
        <f t="shared" si="455"/>
        <v>#REF!</v>
      </c>
      <c r="Q2414" s="37">
        <f t="shared" si="447"/>
        <v>0</v>
      </c>
      <c r="R2414" s="38" t="e">
        <f t="shared" si="448"/>
        <v>#REF!</v>
      </c>
      <c r="S2414" s="39" t="e">
        <f t="shared" si="449"/>
        <v>#REF!</v>
      </c>
    </row>
    <row r="2415" spans="1:19" x14ac:dyDescent="0.25">
      <c r="A2415" s="2"/>
      <c r="C2415">
        <f t="shared" si="450"/>
        <v>0</v>
      </c>
      <c r="D2415" s="32" t="e">
        <f t="shared" si="451"/>
        <v>#N/A</v>
      </c>
      <c r="E2415" s="32" t="e">
        <f>Basic!#REF!</f>
        <v>#REF!</v>
      </c>
      <c r="F2415" s="40"/>
      <c r="G2415" s="80">
        <f>IFERROR(VLOOKUP(A2415,HistData!Y:Z,2,FALSE)/100,G2414)</f>
        <v>0.19510000000000002</v>
      </c>
      <c r="H2415" s="80" t="str">
        <f>_xll.BDH($B$1,"IVOL_MONEYNESS",A2415,A2415,"IVOL_MATURITY=MATURITY_1STM","IVOL_MONEYNESS_LEVEL=MONEY_LVL_100_","DTS=H","FACTOR=.01","DAYS=W")</f>
        <v>#N/A Start Date</v>
      </c>
      <c r="I2415" s="81" t="str">
        <f t="shared" si="452"/>
        <v>#N/A Start Date</v>
      </c>
      <c r="J2415" s="34" t="e">
        <f t="shared" si="444"/>
        <v>#REF!</v>
      </c>
      <c r="K2415" s="35" t="e">
        <f t="shared" si="445"/>
        <v>#VALUE!</v>
      </c>
      <c r="L2415" s="35" t="e">
        <f t="shared" si="446"/>
        <v>#REF!</v>
      </c>
      <c r="M2415" s="35" t="e">
        <f t="shared" si="453"/>
        <v>#REF!</v>
      </c>
      <c r="N2415" s="35" t="e">
        <f t="shared" si="454"/>
        <v>#REF!</v>
      </c>
      <c r="O2415" s="36" t="e">
        <f t="shared" si="455"/>
        <v>#REF!</v>
      </c>
      <c r="Q2415" s="37">
        <f t="shared" si="447"/>
        <v>0</v>
      </c>
      <c r="R2415" s="38" t="e">
        <f t="shared" si="448"/>
        <v>#REF!</v>
      </c>
      <c r="S2415" s="39" t="e">
        <f t="shared" si="449"/>
        <v>#REF!</v>
      </c>
    </row>
    <row r="2416" spans="1:19" x14ac:dyDescent="0.25">
      <c r="A2416" s="2"/>
      <c r="C2416">
        <f t="shared" si="450"/>
        <v>0</v>
      </c>
      <c r="D2416" s="32" t="e">
        <f t="shared" si="451"/>
        <v>#N/A</v>
      </c>
      <c r="E2416" s="32" t="e">
        <f>Basic!#REF!</f>
        <v>#REF!</v>
      </c>
      <c r="F2416" s="40"/>
      <c r="G2416" s="80">
        <f>IFERROR(VLOOKUP(A2416,HistData!Y:Z,2,FALSE)/100,G2415)</f>
        <v>0.19510000000000002</v>
      </c>
      <c r="H2416" s="80" t="str">
        <f>_xll.BDH($B$1,"IVOL_MONEYNESS",A2416,A2416,"IVOL_MATURITY=MATURITY_1STM","IVOL_MONEYNESS_LEVEL=MONEY_LVL_100_","DTS=H","FACTOR=.01","DAYS=W")</f>
        <v>#N/A Start Date</v>
      </c>
      <c r="I2416" s="81" t="str">
        <f t="shared" si="452"/>
        <v>#N/A Start Date</v>
      </c>
      <c r="J2416" s="34" t="e">
        <f t="shared" si="444"/>
        <v>#REF!</v>
      </c>
      <c r="K2416" s="35" t="e">
        <f t="shared" si="445"/>
        <v>#VALUE!</v>
      </c>
      <c r="L2416" s="35" t="e">
        <f t="shared" si="446"/>
        <v>#REF!</v>
      </c>
      <c r="M2416" s="35" t="e">
        <f t="shared" si="453"/>
        <v>#REF!</v>
      </c>
      <c r="N2416" s="35" t="e">
        <f t="shared" si="454"/>
        <v>#REF!</v>
      </c>
      <c r="O2416" s="36" t="e">
        <f t="shared" si="455"/>
        <v>#REF!</v>
      </c>
      <c r="Q2416" s="37">
        <f t="shared" si="447"/>
        <v>0</v>
      </c>
      <c r="R2416" s="38" t="e">
        <f t="shared" si="448"/>
        <v>#REF!</v>
      </c>
      <c r="S2416" s="39" t="e">
        <f t="shared" si="449"/>
        <v>#REF!</v>
      </c>
    </row>
    <row r="2417" spans="1:19" x14ac:dyDescent="0.25">
      <c r="A2417" s="2"/>
      <c r="C2417">
        <f t="shared" si="450"/>
        <v>0</v>
      </c>
      <c r="D2417" s="32" t="e">
        <f t="shared" si="451"/>
        <v>#N/A</v>
      </c>
      <c r="E2417" s="32" t="e">
        <f>Basic!#REF!</f>
        <v>#REF!</v>
      </c>
      <c r="F2417" s="40"/>
      <c r="G2417" s="80">
        <f>IFERROR(VLOOKUP(A2417,HistData!Y:Z,2,FALSE)/100,G2416)</f>
        <v>0.19510000000000002</v>
      </c>
      <c r="H2417" s="80" t="str">
        <f>_xll.BDH($B$1,"IVOL_MONEYNESS",A2417,A2417,"IVOL_MATURITY=MATURITY_1STM","IVOL_MONEYNESS_LEVEL=MONEY_LVL_100_","DTS=H","FACTOR=.01","DAYS=W")</f>
        <v>#N/A Start Date</v>
      </c>
      <c r="I2417" s="81" t="str">
        <f t="shared" si="452"/>
        <v>#N/A Start Date</v>
      </c>
      <c r="J2417" s="34" t="e">
        <f t="shared" si="444"/>
        <v>#REF!</v>
      </c>
      <c r="K2417" s="35" t="e">
        <f t="shared" si="445"/>
        <v>#VALUE!</v>
      </c>
      <c r="L2417" s="35" t="e">
        <f t="shared" si="446"/>
        <v>#REF!</v>
      </c>
      <c r="M2417" s="35" t="e">
        <f t="shared" si="453"/>
        <v>#REF!</v>
      </c>
      <c r="N2417" s="35" t="e">
        <f t="shared" si="454"/>
        <v>#REF!</v>
      </c>
      <c r="O2417" s="36" t="e">
        <f t="shared" si="455"/>
        <v>#REF!</v>
      </c>
      <c r="Q2417" s="37">
        <f t="shared" si="447"/>
        <v>0</v>
      </c>
      <c r="R2417" s="38" t="e">
        <f t="shared" si="448"/>
        <v>#REF!</v>
      </c>
      <c r="S2417" s="39" t="e">
        <f t="shared" si="449"/>
        <v>#REF!</v>
      </c>
    </row>
    <row r="2418" spans="1:19" x14ac:dyDescent="0.25">
      <c r="A2418" s="2"/>
      <c r="C2418">
        <f t="shared" si="450"/>
        <v>0</v>
      </c>
      <c r="D2418" s="32" t="e">
        <f t="shared" si="451"/>
        <v>#N/A</v>
      </c>
      <c r="E2418" s="32" t="e">
        <f>Basic!#REF!</f>
        <v>#REF!</v>
      </c>
      <c r="F2418" s="40"/>
      <c r="G2418" s="80">
        <f>IFERROR(VLOOKUP(A2418,HistData!Y:Z,2,FALSE)/100,G2417)</f>
        <v>0.19510000000000002</v>
      </c>
      <c r="H2418" s="80" t="str">
        <f>_xll.BDH($B$1,"IVOL_MONEYNESS",A2418,A2418,"IVOL_MATURITY=MATURITY_1STM","IVOL_MONEYNESS_LEVEL=MONEY_LVL_100_","DTS=H","FACTOR=.01","DAYS=W")</f>
        <v>#N/A Start Date</v>
      </c>
      <c r="I2418" s="81" t="str">
        <f t="shared" si="452"/>
        <v>#N/A Start Date</v>
      </c>
      <c r="J2418" s="34" t="e">
        <f t="shared" si="444"/>
        <v>#REF!</v>
      </c>
      <c r="K2418" s="35" t="e">
        <f t="shared" si="445"/>
        <v>#VALUE!</v>
      </c>
      <c r="L2418" s="35" t="e">
        <f t="shared" si="446"/>
        <v>#REF!</v>
      </c>
      <c r="M2418" s="35" t="e">
        <f t="shared" si="453"/>
        <v>#REF!</v>
      </c>
      <c r="N2418" s="35" t="e">
        <f t="shared" si="454"/>
        <v>#REF!</v>
      </c>
      <c r="O2418" s="36" t="e">
        <f t="shared" si="455"/>
        <v>#REF!</v>
      </c>
      <c r="Q2418" s="37">
        <f t="shared" si="447"/>
        <v>0</v>
      </c>
      <c r="R2418" s="38" t="e">
        <f t="shared" si="448"/>
        <v>#REF!</v>
      </c>
      <c r="S2418" s="39" t="e">
        <f t="shared" si="449"/>
        <v>#REF!</v>
      </c>
    </row>
    <row r="2419" spans="1:19" x14ac:dyDescent="0.25">
      <c r="A2419" s="2"/>
      <c r="C2419">
        <f t="shared" si="450"/>
        <v>0</v>
      </c>
      <c r="D2419" s="32" t="e">
        <f t="shared" si="451"/>
        <v>#N/A</v>
      </c>
      <c r="E2419" s="32" t="e">
        <f>Basic!#REF!</f>
        <v>#REF!</v>
      </c>
      <c r="F2419" s="40"/>
      <c r="G2419" s="80">
        <f>IFERROR(VLOOKUP(A2419,HistData!Y:Z,2,FALSE)/100,G2418)</f>
        <v>0.19510000000000002</v>
      </c>
      <c r="H2419" s="80" t="str">
        <f>_xll.BDH($B$1,"IVOL_MONEYNESS",A2419,A2419,"IVOL_MATURITY=MATURITY_1STM","IVOL_MONEYNESS_LEVEL=MONEY_LVL_100_","DTS=H","FACTOR=.01","DAYS=W")</f>
        <v>#N/A Start Date</v>
      </c>
      <c r="I2419" s="81" t="str">
        <f t="shared" si="452"/>
        <v>#N/A Start Date</v>
      </c>
      <c r="J2419" s="34" t="e">
        <f t="shared" si="444"/>
        <v>#REF!</v>
      </c>
      <c r="K2419" s="35" t="e">
        <f t="shared" si="445"/>
        <v>#VALUE!</v>
      </c>
      <c r="L2419" s="35" t="e">
        <f t="shared" si="446"/>
        <v>#REF!</v>
      </c>
      <c r="M2419" s="35" t="e">
        <f t="shared" si="453"/>
        <v>#REF!</v>
      </c>
      <c r="N2419" s="35" t="e">
        <f t="shared" si="454"/>
        <v>#REF!</v>
      </c>
      <c r="O2419" s="36" t="e">
        <f t="shared" si="455"/>
        <v>#REF!</v>
      </c>
      <c r="Q2419" s="37">
        <f t="shared" si="447"/>
        <v>0</v>
      </c>
      <c r="R2419" s="38" t="e">
        <f t="shared" si="448"/>
        <v>#REF!</v>
      </c>
      <c r="S2419" s="39" t="e">
        <f t="shared" si="449"/>
        <v>#REF!</v>
      </c>
    </row>
    <row r="2420" spans="1:19" x14ac:dyDescent="0.25">
      <c r="A2420" s="2"/>
      <c r="C2420">
        <f t="shared" si="450"/>
        <v>0</v>
      </c>
      <c r="D2420" s="32" t="e">
        <f t="shared" si="451"/>
        <v>#N/A</v>
      </c>
      <c r="E2420" s="32" t="e">
        <f>Basic!#REF!</f>
        <v>#REF!</v>
      </c>
      <c r="F2420" s="40"/>
      <c r="G2420" s="80">
        <f>IFERROR(VLOOKUP(A2420,HistData!Y:Z,2,FALSE)/100,G2419)</f>
        <v>0.19510000000000002</v>
      </c>
      <c r="H2420" s="80" t="str">
        <f>_xll.BDH($B$1,"IVOL_MONEYNESS",A2420,A2420,"IVOL_MATURITY=MATURITY_1STM","IVOL_MONEYNESS_LEVEL=MONEY_LVL_100_","DTS=H","FACTOR=.01","DAYS=W")</f>
        <v>#N/A Start Date</v>
      </c>
      <c r="I2420" s="81" t="str">
        <f t="shared" si="452"/>
        <v>#N/A Start Date</v>
      </c>
      <c r="J2420" s="34" t="e">
        <f t="shared" si="444"/>
        <v>#REF!</v>
      </c>
      <c r="K2420" s="35" t="e">
        <f t="shared" si="445"/>
        <v>#VALUE!</v>
      </c>
      <c r="L2420" s="35" t="e">
        <f t="shared" si="446"/>
        <v>#REF!</v>
      </c>
      <c r="M2420" s="35" t="e">
        <f t="shared" si="453"/>
        <v>#REF!</v>
      </c>
      <c r="N2420" s="35" t="e">
        <f t="shared" si="454"/>
        <v>#REF!</v>
      </c>
      <c r="O2420" s="36" t="e">
        <f t="shared" si="455"/>
        <v>#REF!</v>
      </c>
      <c r="Q2420" s="37">
        <f t="shared" si="447"/>
        <v>0</v>
      </c>
      <c r="R2420" s="38" t="e">
        <f t="shared" si="448"/>
        <v>#REF!</v>
      </c>
      <c r="S2420" s="39" t="e">
        <f t="shared" si="449"/>
        <v>#REF!</v>
      </c>
    </row>
    <row r="2421" spans="1:19" x14ac:dyDescent="0.25">
      <c r="A2421" s="2"/>
      <c r="C2421">
        <f t="shared" si="450"/>
        <v>0</v>
      </c>
      <c r="D2421" s="32" t="e">
        <f t="shared" si="451"/>
        <v>#N/A</v>
      </c>
      <c r="E2421" s="32" t="e">
        <f>Basic!#REF!</f>
        <v>#REF!</v>
      </c>
      <c r="F2421" s="40"/>
      <c r="G2421" s="80">
        <f>IFERROR(VLOOKUP(A2421,HistData!Y:Z,2,FALSE)/100,G2420)</f>
        <v>0.19510000000000002</v>
      </c>
      <c r="H2421" s="80" t="str">
        <f>_xll.BDH($B$1,"IVOL_MONEYNESS",A2421,A2421,"IVOL_MATURITY=MATURITY_1STM","IVOL_MONEYNESS_LEVEL=MONEY_LVL_100_","DTS=H","FACTOR=.01","DAYS=W")</f>
        <v>#N/A Start Date</v>
      </c>
      <c r="I2421" s="81" t="str">
        <f t="shared" si="452"/>
        <v>#N/A Start Date</v>
      </c>
      <c r="J2421" s="34" t="e">
        <f t="shared" si="444"/>
        <v>#REF!</v>
      </c>
      <c r="K2421" s="35" t="e">
        <f t="shared" si="445"/>
        <v>#VALUE!</v>
      </c>
      <c r="L2421" s="35" t="e">
        <f t="shared" si="446"/>
        <v>#REF!</v>
      </c>
      <c r="M2421" s="35" t="e">
        <f t="shared" si="453"/>
        <v>#REF!</v>
      </c>
      <c r="N2421" s="35" t="e">
        <f t="shared" si="454"/>
        <v>#REF!</v>
      </c>
      <c r="O2421" s="36" t="e">
        <f t="shared" si="455"/>
        <v>#REF!</v>
      </c>
      <c r="Q2421" s="37">
        <f t="shared" si="447"/>
        <v>0</v>
      </c>
      <c r="R2421" s="38" t="e">
        <f t="shared" si="448"/>
        <v>#REF!</v>
      </c>
      <c r="S2421" s="39" t="e">
        <f t="shared" si="449"/>
        <v>#REF!</v>
      </c>
    </row>
    <row r="2422" spans="1:19" x14ac:dyDescent="0.25">
      <c r="A2422" s="2"/>
      <c r="C2422">
        <f t="shared" si="450"/>
        <v>0</v>
      </c>
      <c r="D2422" s="32" t="e">
        <f t="shared" si="451"/>
        <v>#N/A</v>
      </c>
      <c r="E2422" s="32" t="e">
        <f>Basic!#REF!</f>
        <v>#REF!</v>
      </c>
      <c r="F2422" s="40"/>
      <c r="G2422" s="80">
        <f>IFERROR(VLOOKUP(A2422,HistData!Y:Z,2,FALSE)/100,G2421)</f>
        <v>0.19510000000000002</v>
      </c>
      <c r="H2422" s="80" t="str">
        <f>_xll.BDH($B$1,"IVOL_MONEYNESS",A2422,A2422,"IVOL_MATURITY=MATURITY_1STM","IVOL_MONEYNESS_LEVEL=MONEY_LVL_100_","DTS=H","FACTOR=.01","DAYS=W")</f>
        <v>#N/A Start Date</v>
      </c>
      <c r="I2422" s="81" t="str">
        <f t="shared" si="452"/>
        <v>#N/A Start Date</v>
      </c>
      <c r="J2422" s="34" t="e">
        <f t="shared" si="444"/>
        <v>#REF!</v>
      </c>
      <c r="K2422" s="35" t="e">
        <f t="shared" si="445"/>
        <v>#VALUE!</v>
      </c>
      <c r="L2422" s="35" t="e">
        <f t="shared" si="446"/>
        <v>#REF!</v>
      </c>
      <c r="M2422" s="35" t="e">
        <f t="shared" si="453"/>
        <v>#REF!</v>
      </c>
      <c r="N2422" s="35" t="e">
        <f t="shared" si="454"/>
        <v>#REF!</v>
      </c>
      <c r="O2422" s="36" t="e">
        <f t="shared" si="455"/>
        <v>#REF!</v>
      </c>
      <c r="Q2422" s="37">
        <f t="shared" si="447"/>
        <v>0</v>
      </c>
      <c r="R2422" s="38" t="e">
        <f t="shared" si="448"/>
        <v>#REF!</v>
      </c>
      <c r="S2422" s="39" t="e">
        <f t="shared" si="449"/>
        <v>#REF!</v>
      </c>
    </row>
    <row r="2423" spans="1:19" x14ac:dyDescent="0.25">
      <c r="A2423" s="2"/>
      <c r="C2423">
        <f t="shared" si="450"/>
        <v>0</v>
      </c>
      <c r="D2423" s="32" t="e">
        <f t="shared" si="451"/>
        <v>#N/A</v>
      </c>
      <c r="E2423" s="32" t="e">
        <f>Basic!#REF!</f>
        <v>#REF!</v>
      </c>
      <c r="F2423" s="40"/>
      <c r="G2423" s="80">
        <f>IFERROR(VLOOKUP(A2423,HistData!Y:Z,2,FALSE)/100,G2422)</f>
        <v>0.19510000000000002</v>
      </c>
      <c r="H2423" s="80" t="str">
        <f>_xll.BDH($B$1,"IVOL_MONEYNESS",A2423,A2423,"IVOL_MATURITY=MATURITY_1STM","IVOL_MONEYNESS_LEVEL=MONEY_LVL_100_","DTS=H","FACTOR=.01","DAYS=W")</f>
        <v>#N/A Start Date</v>
      </c>
      <c r="I2423" s="81" t="str">
        <f t="shared" si="452"/>
        <v>#N/A Start Date</v>
      </c>
      <c r="J2423" s="34" t="e">
        <f t="shared" si="444"/>
        <v>#REF!</v>
      </c>
      <c r="K2423" s="35" t="e">
        <f t="shared" si="445"/>
        <v>#VALUE!</v>
      </c>
      <c r="L2423" s="35" t="e">
        <f t="shared" si="446"/>
        <v>#REF!</v>
      </c>
      <c r="M2423" s="35" t="e">
        <f t="shared" si="453"/>
        <v>#REF!</v>
      </c>
      <c r="N2423" s="35" t="e">
        <f t="shared" si="454"/>
        <v>#REF!</v>
      </c>
      <c r="O2423" s="36" t="e">
        <f t="shared" si="455"/>
        <v>#REF!</v>
      </c>
      <c r="Q2423" s="37">
        <f t="shared" si="447"/>
        <v>0</v>
      </c>
      <c r="R2423" s="38" t="e">
        <f t="shared" si="448"/>
        <v>#REF!</v>
      </c>
      <c r="S2423" s="39" t="e">
        <f t="shared" si="449"/>
        <v>#REF!</v>
      </c>
    </row>
    <row r="2424" spans="1:19" x14ac:dyDescent="0.25">
      <c r="A2424" s="2"/>
      <c r="C2424">
        <f t="shared" si="450"/>
        <v>0</v>
      </c>
      <c r="D2424" s="32" t="e">
        <f t="shared" si="451"/>
        <v>#N/A</v>
      </c>
      <c r="E2424" s="32" t="e">
        <f>Basic!#REF!</f>
        <v>#REF!</v>
      </c>
      <c r="F2424" s="40"/>
      <c r="G2424" s="80">
        <f>IFERROR(VLOOKUP(A2424,HistData!Y:Z,2,FALSE)/100,G2423)</f>
        <v>0.19510000000000002</v>
      </c>
      <c r="H2424" s="80" t="str">
        <f>_xll.BDH($B$1,"IVOL_MONEYNESS",A2424,A2424,"IVOL_MATURITY=MATURITY_1STM","IVOL_MONEYNESS_LEVEL=MONEY_LVL_100_","DTS=H","FACTOR=.01","DAYS=W")</f>
        <v>#N/A Start Date</v>
      </c>
      <c r="I2424" s="81" t="str">
        <f t="shared" si="452"/>
        <v>#N/A Start Date</v>
      </c>
      <c r="J2424" s="34" t="e">
        <f t="shared" si="444"/>
        <v>#REF!</v>
      </c>
      <c r="K2424" s="35" t="e">
        <f t="shared" si="445"/>
        <v>#VALUE!</v>
      </c>
      <c r="L2424" s="35" t="e">
        <f t="shared" si="446"/>
        <v>#REF!</v>
      </c>
      <c r="M2424" s="35" t="e">
        <f t="shared" si="453"/>
        <v>#REF!</v>
      </c>
      <c r="N2424" s="35" t="e">
        <f t="shared" si="454"/>
        <v>#REF!</v>
      </c>
      <c r="O2424" s="36" t="e">
        <f t="shared" si="455"/>
        <v>#REF!</v>
      </c>
      <c r="Q2424" s="37">
        <f t="shared" si="447"/>
        <v>0</v>
      </c>
      <c r="R2424" s="38" t="e">
        <f t="shared" si="448"/>
        <v>#REF!</v>
      </c>
      <c r="S2424" s="39" t="e">
        <f t="shared" si="449"/>
        <v>#REF!</v>
      </c>
    </row>
    <row r="2425" spans="1:19" x14ac:dyDescent="0.25">
      <c r="A2425" s="2"/>
      <c r="C2425">
        <f t="shared" si="450"/>
        <v>0</v>
      </c>
      <c r="D2425" s="32" t="e">
        <f t="shared" si="451"/>
        <v>#N/A</v>
      </c>
      <c r="E2425" s="32" t="e">
        <f>Basic!#REF!</f>
        <v>#REF!</v>
      </c>
      <c r="F2425" s="40"/>
      <c r="G2425" s="80">
        <f>IFERROR(VLOOKUP(A2425,HistData!Y:Z,2,FALSE)/100,G2424)</f>
        <v>0.19510000000000002</v>
      </c>
      <c r="H2425" s="80" t="str">
        <f>_xll.BDH($B$1,"IVOL_MONEYNESS",A2425,A2425,"IVOL_MATURITY=MATURITY_1STM","IVOL_MONEYNESS_LEVEL=MONEY_LVL_100_","DTS=H","FACTOR=.01","DAYS=W")</f>
        <v>#N/A Start Date</v>
      </c>
      <c r="I2425" s="81" t="str">
        <f t="shared" si="452"/>
        <v>#N/A Start Date</v>
      </c>
      <c r="J2425" s="34" t="e">
        <f t="shared" si="444"/>
        <v>#REF!</v>
      </c>
      <c r="K2425" s="35" t="e">
        <f t="shared" si="445"/>
        <v>#VALUE!</v>
      </c>
      <c r="L2425" s="35" t="e">
        <f t="shared" si="446"/>
        <v>#REF!</v>
      </c>
      <c r="M2425" s="35" t="e">
        <f t="shared" si="453"/>
        <v>#REF!</v>
      </c>
      <c r="N2425" s="35" t="e">
        <f t="shared" si="454"/>
        <v>#REF!</v>
      </c>
      <c r="O2425" s="36" t="e">
        <f t="shared" si="455"/>
        <v>#REF!</v>
      </c>
      <c r="Q2425" s="37">
        <f t="shared" si="447"/>
        <v>0</v>
      </c>
      <c r="R2425" s="38" t="e">
        <f t="shared" si="448"/>
        <v>#REF!</v>
      </c>
      <c r="S2425" s="39" t="e">
        <f t="shared" si="449"/>
        <v>#REF!</v>
      </c>
    </row>
    <row r="2426" spans="1:19" x14ac:dyDescent="0.25">
      <c r="A2426" s="2"/>
      <c r="C2426">
        <f t="shared" si="450"/>
        <v>0</v>
      </c>
      <c r="D2426" s="32" t="e">
        <f t="shared" si="451"/>
        <v>#N/A</v>
      </c>
      <c r="E2426" s="32" t="e">
        <f>Basic!#REF!</f>
        <v>#REF!</v>
      </c>
      <c r="F2426" s="40"/>
      <c r="G2426" s="80">
        <f>IFERROR(VLOOKUP(A2426,HistData!Y:Z,2,FALSE)/100,G2425)</f>
        <v>0.19510000000000002</v>
      </c>
      <c r="H2426" s="80" t="str">
        <f>_xll.BDH($B$1,"IVOL_MONEYNESS",A2426,A2426,"IVOL_MATURITY=MATURITY_1STM","IVOL_MONEYNESS_LEVEL=MONEY_LVL_100_","DTS=H","FACTOR=.01","DAYS=W")</f>
        <v>#N/A Start Date</v>
      </c>
      <c r="I2426" s="81" t="str">
        <f t="shared" si="452"/>
        <v>#N/A Start Date</v>
      </c>
      <c r="J2426" s="34" t="e">
        <f t="shared" si="444"/>
        <v>#REF!</v>
      </c>
      <c r="K2426" s="35" t="e">
        <f t="shared" si="445"/>
        <v>#VALUE!</v>
      </c>
      <c r="L2426" s="35" t="e">
        <f t="shared" si="446"/>
        <v>#REF!</v>
      </c>
      <c r="M2426" s="35" t="e">
        <f t="shared" si="453"/>
        <v>#REF!</v>
      </c>
      <c r="N2426" s="35" t="e">
        <f t="shared" si="454"/>
        <v>#REF!</v>
      </c>
      <c r="O2426" s="36" t="e">
        <f t="shared" si="455"/>
        <v>#REF!</v>
      </c>
      <c r="Q2426" s="37">
        <f t="shared" si="447"/>
        <v>0</v>
      </c>
      <c r="R2426" s="38" t="e">
        <f t="shared" si="448"/>
        <v>#REF!</v>
      </c>
      <c r="S2426" s="39" t="e">
        <f t="shared" si="449"/>
        <v>#REF!</v>
      </c>
    </row>
    <row r="2427" spans="1:19" x14ac:dyDescent="0.25">
      <c r="A2427" s="2"/>
      <c r="C2427">
        <f t="shared" si="450"/>
        <v>0</v>
      </c>
      <c r="D2427" s="32" t="e">
        <f t="shared" si="451"/>
        <v>#N/A</v>
      </c>
      <c r="E2427" s="32" t="e">
        <f>Basic!#REF!</f>
        <v>#REF!</v>
      </c>
      <c r="F2427" s="40"/>
      <c r="G2427" s="80">
        <f>IFERROR(VLOOKUP(A2427,HistData!Y:Z,2,FALSE)/100,G2426)</f>
        <v>0.19510000000000002</v>
      </c>
      <c r="H2427" s="80" t="str">
        <f>_xll.BDH($B$1,"IVOL_MONEYNESS",A2427,A2427,"IVOL_MATURITY=MATURITY_1STM","IVOL_MONEYNESS_LEVEL=MONEY_LVL_100_","DTS=H","FACTOR=.01","DAYS=W")</f>
        <v>#N/A Start Date</v>
      </c>
      <c r="I2427" s="81" t="str">
        <f t="shared" si="452"/>
        <v>#N/A Start Date</v>
      </c>
      <c r="J2427" s="34" t="e">
        <f t="shared" si="444"/>
        <v>#REF!</v>
      </c>
      <c r="K2427" s="35" t="e">
        <f t="shared" si="445"/>
        <v>#VALUE!</v>
      </c>
      <c r="L2427" s="35" t="e">
        <f t="shared" si="446"/>
        <v>#REF!</v>
      </c>
      <c r="M2427" s="35" t="e">
        <f t="shared" si="453"/>
        <v>#REF!</v>
      </c>
      <c r="N2427" s="35" t="e">
        <f t="shared" si="454"/>
        <v>#REF!</v>
      </c>
      <c r="O2427" s="36" t="e">
        <f t="shared" si="455"/>
        <v>#REF!</v>
      </c>
      <c r="Q2427" s="37">
        <f t="shared" si="447"/>
        <v>0</v>
      </c>
      <c r="R2427" s="38" t="e">
        <f t="shared" si="448"/>
        <v>#REF!</v>
      </c>
      <c r="S2427" s="39" t="e">
        <f t="shared" si="449"/>
        <v>#REF!</v>
      </c>
    </row>
    <row r="2428" spans="1:19" x14ac:dyDescent="0.25">
      <c r="A2428" s="2"/>
      <c r="C2428">
        <f t="shared" si="450"/>
        <v>0</v>
      </c>
      <c r="D2428" s="32" t="e">
        <f t="shared" si="451"/>
        <v>#N/A</v>
      </c>
      <c r="E2428" s="32" t="e">
        <f>Basic!#REF!</f>
        <v>#REF!</v>
      </c>
      <c r="F2428" s="40"/>
      <c r="G2428" s="80">
        <f>IFERROR(VLOOKUP(A2428,HistData!Y:Z,2,FALSE)/100,G2427)</f>
        <v>0.19510000000000002</v>
      </c>
      <c r="H2428" s="80" t="str">
        <f>_xll.BDH($B$1,"IVOL_MONEYNESS",A2428,A2428,"IVOL_MATURITY=MATURITY_1STM","IVOL_MONEYNESS_LEVEL=MONEY_LVL_100_","DTS=H","FACTOR=.01","DAYS=W")</f>
        <v>#N/A Start Date</v>
      </c>
      <c r="I2428" s="81" t="str">
        <f t="shared" si="452"/>
        <v>#N/A Start Date</v>
      </c>
      <c r="J2428" s="34" t="e">
        <f t="shared" si="444"/>
        <v>#REF!</v>
      </c>
      <c r="K2428" s="35" t="e">
        <f t="shared" si="445"/>
        <v>#VALUE!</v>
      </c>
      <c r="L2428" s="35" t="e">
        <f t="shared" si="446"/>
        <v>#REF!</v>
      </c>
      <c r="M2428" s="35" t="e">
        <f t="shared" si="453"/>
        <v>#REF!</v>
      </c>
      <c r="N2428" s="35" t="e">
        <f t="shared" si="454"/>
        <v>#REF!</v>
      </c>
      <c r="O2428" s="36" t="e">
        <f t="shared" si="455"/>
        <v>#REF!</v>
      </c>
      <c r="Q2428" s="37">
        <f t="shared" si="447"/>
        <v>0</v>
      </c>
      <c r="R2428" s="38" t="e">
        <f t="shared" si="448"/>
        <v>#REF!</v>
      </c>
      <c r="S2428" s="39" t="e">
        <f t="shared" si="449"/>
        <v>#REF!</v>
      </c>
    </row>
    <row r="2429" spans="1:19" x14ac:dyDescent="0.25">
      <c r="A2429" s="2"/>
      <c r="C2429">
        <f t="shared" si="450"/>
        <v>0</v>
      </c>
      <c r="D2429" s="32" t="e">
        <f t="shared" si="451"/>
        <v>#N/A</v>
      </c>
      <c r="E2429" s="32" t="e">
        <f>Basic!#REF!</f>
        <v>#REF!</v>
      </c>
      <c r="F2429" s="40"/>
      <c r="G2429" s="80">
        <f>IFERROR(VLOOKUP(A2429,HistData!Y:Z,2,FALSE)/100,G2428)</f>
        <v>0.19510000000000002</v>
      </c>
      <c r="H2429" s="80" t="str">
        <f>_xll.BDH($B$1,"IVOL_MONEYNESS",A2429,A2429,"IVOL_MATURITY=MATURITY_1STM","IVOL_MONEYNESS_LEVEL=MONEY_LVL_100_","DTS=H","FACTOR=.01","DAYS=W")</f>
        <v>#N/A Start Date</v>
      </c>
      <c r="I2429" s="81" t="str">
        <f t="shared" si="452"/>
        <v>#N/A Start Date</v>
      </c>
      <c r="J2429" s="34" t="e">
        <f t="shared" si="444"/>
        <v>#REF!</v>
      </c>
      <c r="K2429" s="35" t="e">
        <f t="shared" si="445"/>
        <v>#VALUE!</v>
      </c>
      <c r="L2429" s="35" t="e">
        <f t="shared" si="446"/>
        <v>#REF!</v>
      </c>
      <c r="M2429" s="35" t="e">
        <f t="shared" si="453"/>
        <v>#REF!</v>
      </c>
      <c r="N2429" s="35" t="e">
        <f t="shared" si="454"/>
        <v>#REF!</v>
      </c>
      <c r="O2429" s="36" t="e">
        <f t="shared" si="455"/>
        <v>#REF!</v>
      </c>
      <c r="Q2429" s="37">
        <f t="shared" si="447"/>
        <v>0</v>
      </c>
      <c r="R2429" s="38" t="e">
        <f t="shared" si="448"/>
        <v>#REF!</v>
      </c>
      <c r="S2429" s="39" t="e">
        <f t="shared" si="449"/>
        <v>#REF!</v>
      </c>
    </row>
    <row r="2430" spans="1:19" x14ac:dyDescent="0.25">
      <c r="A2430" s="2"/>
      <c r="C2430">
        <f t="shared" si="450"/>
        <v>0</v>
      </c>
      <c r="D2430" s="32" t="e">
        <f t="shared" si="451"/>
        <v>#N/A</v>
      </c>
      <c r="E2430" s="32" t="e">
        <f>Basic!#REF!</f>
        <v>#REF!</v>
      </c>
      <c r="F2430" s="40"/>
      <c r="G2430" s="80">
        <f>IFERROR(VLOOKUP(A2430,HistData!Y:Z,2,FALSE)/100,G2429)</f>
        <v>0.19510000000000002</v>
      </c>
      <c r="H2430" s="80" t="str">
        <f>_xll.BDH($B$1,"IVOL_MONEYNESS",A2430,A2430,"IVOL_MATURITY=MATURITY_1STM","IVOL_MONEYNESS_LEVEL=MONEY_LVL_100_","DTS=H","FACTOR=.01","DAYS=W")</f>
        <v>#N/A Start Date</v>
      </c>
      <c r="I2430" s="81" t="str">
        <f t="shared" si="452"/>
        <v>#N/A Start Date</v>
      </c>
      <c r="J2430" s="34" t="e">
        <f t="shared" si="444"/>
        <v>#REF!</v>
      </c>
      <c r="K2430" s="35" t="e">
        <f t="shared" si="445"/>
        <v>#VALUE!</v>
      </c>
      <c r="L2430" s="35" t="e">
        <f t="shared" si="446"/>
        <v>#REF!</v>
      </c>
      <c r="M2430" s="35" t="e">
        <f t="shared" si="453"/>
        <v>#REF!</v>
      </c>
      <c r="N2430" s="35" t="e">
        <f t="shared" si="454"/>
        <v>#REF!</v>
      </c>
      <c r="O2430" s="36" t="e">
        <f t="shared" si="455"/>
        <v>#REF!</v>
      </c>
      <c r="Q2430" s="37">
        <f t="shared" si="447"/>
        <v>0</v>
      </c>
      <c r="R2430" s="38" t="e">
        <f t="shared" si="448"/>
        <v>#REF!</v>
      </c>
      <c r="S2430" s="39" t="e">
        <f t="shared" si="449"/>
        <v>#REF!</v>
      </c>
    </row>
    <row r="2431" spans="1:19" x14ac:dyDescent="0.25">
      <c r="A2431" s="2"/>
      <c r="C2431">
        <f t="shared" si="450"/>
        <v>0</v>
      </c>
      <c r="D2431" s="32" t="e">
        <f t="shared" si="451"/>
        <v>#N/A</v>
      </c>
      <c r="E2431" s="32" t="e">
        <f>Basic!#REF!</f>
        <v>#REF!</v>
      </c>
      <c r="F2431" s="40"/>
      <c r="G2431" s="80">
        <f>IFERROR(VLOOKUP(A2431,HistData!Y:Z,2,FALSE)/100,G2430)</f>
        <v>0.19510000000000002</v>
      </c>
      <c r="H2431" s="80" t="str">
        <f>_xll.BDH($B$1,"IVOL_MONEYNESS",A2431,A2431,"IVOL_MATURITY=MATURITY_1STM","IVOL_MONEYNESS_LEVEL=MONEY_LVL_100_","DTS=H","FACTOR=.01","DAYS=W")</f>
        <v>#N/A Start Date</v>
      </c>
      <c r="I2431" s="81" t="str">
        <f t="shared" si="452"/>
        <v>#N/A Start Date</v>
      </c>
      <c r="J2431" s="34" t="e">
        <f t="shared" si="444"/>
        <v>#REF!</v>
      </c>
      <c r="K2431" s="35" t="e">
        <f t="shared" si="445"/>
        <v>#VALUE!</v>
      </c>
      <c r="L2431" s="35" t="e">
        <f t="shared" si="446"/>
        <v>#REF!</v>
      </c>
      <c r="M2431" s="35" t="e">
        <f t="shared" si="453"/>
        <v>#REF!</v>
      </c>
      <c r="N2431" s="35" t="e">
        <f t="shared" si="454"/>
        <v>#REF!</v>
      </c>
      <c r="O2431" s="36" t="e">
        <f t="shared" si="455"/>
        <v>#REF!</v>
      </c>
      <c r="Q2431" s="37">
        <f t="shared" si="447"/>
        <v>0</v>
      </c>
      <c r="R2431" s="38" t="e">
        <f t="shared" si="448"/>
        <v>#REF!</v>
      </c>
      <c r="S2431" s="39" t="e">
        <f t="shared" si="449"/>
        <v>#REF!</v>
      </c>
    </row>
    <row r="2432" spans="1:19" x14ac:dyDescent="0.25">
      <c r="A2432" s="2"/>
      <c r="C2432">
        <f t="shared" si="450"/>
        <v>0</v>
      </c>
      <c r="D2432" s="32" t="e">
        <f t="shared" si="451"/>
        <v>#N/A</v>
      </c>
      <c r="E2432" s="32" t="e">
        <f>Basic!#REF!</f>
        <v>#REF!</v>
      </c>
      <c r="F2432" s="40"/>
      <c r="G2432" s="80">
        <f>IFERROR(VLOOKUP(A2432,HistData!Y:Z,2,FALSE)/100,G2431)</f>
        <v>0.19510000000000002</v>
      </c>
      <c r="H2432" s="80" t="str">
        <f>_xll.BDH($B$1,"IVOL_MONEYNESS",A2432,A2432,"IVOL_MATURITY=MATURITY_1STM","IVOL_MONEYNESS_LEVEL=MONEY_LVL_100_","DTS=H","FACTOR=.01","DAYS=W")</f>
        <v>#N/A Start Date</v>
      </c>
      <c r="I2432" s="81" t="str">
        <f t="shared" si="452"/>
        <v>#N/A Start Date</v>
      </c>
      <c r="J2432" s="34" t="e">
        <f t="shared" si="444"/>
        <v>#REF!</v>
      </c>
      <c r="K2432" s="35" t="e">
        <f t="shared" si="445"/>
        <v>#VALUE!</v>
      </c>
      <c r="L2432" s="35" t="e">
        <f t="shared" si="446"/>
        <v>#REF!</v>
      </c>
      <c r="M2432" s="35" t="e">
        <f t="shared" si="453"/>
        <v>#REF!</v>
      </c>
      <c r="N2432" s="35" t="e">
        <f t="shared" si="454"/>
        <v>#REF!</v>
      </c>
      <c r="O2432" s="36" t="e">
        <f t="shared" si="455"/>
        <v>#REF!</v>
      </c>
      <c r="Q2432" s="37">
        <f t="shared" si="447"/>
        <v>0</v>
      </c>
      <c r="R2432" s="38" t="e">
        <f t="shared" si="448"/>
        <v>#REF!</v>
      </c>
      <c r="S2432" s="39" t="e">
        <f t="shared" si="449"/>
        <v>#REF!</v>
      </c>
    </row>
    <row r="2433" spans="1:19" x14ac:dyDescent="0.25">
      <c r="A2433" s="2"/>
      <c r="C2433">
        <f t="shared" si="450"/>
        <v>0</v>
      </c>
      <c r="D2433" s="32" t="e">
        <f t="shared" si="451"/>
        <v>#N/A</v>
      </c>
      <c r="E2433" s="32" t="e">
        <f>Basic!#REF!</f>
        <v>#REF!</v>
      </c>
      <c r="F2433" s="40"/>
      <c r="G2433" s="80">
        <f>IFERROR(VLOOKUP(A2433,HistData!Y:Z,2,FALSE)/100,G2432)</f>
        <v>0.19510000000000002</v>
      </c>
      <c r="H2433" s="80" t="str">
        <f>_xll.BDH($B$1,"IVOL_MONEYNESS",A2433,A2433,"IVOL_MATURITY=MATURITY_1STM","IVOL_MONEYNESS_LEVEL=MONEY_LVL_100_","DTS=H","FACTOR=.01","DAYS=W")</f>
        <v>#N/A Start Date</v>
      </c>
      <c r="I2433" s="81" t="str">
        <f t="shared" si="452"/>
        <v>#N/A Start Date</v>
      </c>
      <c r="J2433" s="34" t="e">
        <f t="shared" si="444"/>
        <v>#REF!</v>
      </c>
      <c r="K2433" s="35" t="e">
        <f t="shared" si="445"/>
        <v>#VALUE!</v>
      </c>
      <c r="L2433" s="35" t="e">
        <f t="shared" si="446"/>
        <v>#REF!</v>
      </c>
      <c r="M2433" s="35" t="e">
        <f t="shared" si="453"/>
        <v>#REF!</v>
      </c>
      <c r="N2433" s="35" t="e">
        <f t="shared" si="454"/>
        <v>#REF!</v>
      </c>
      <c r="O2433" s="36" t="e">
        <f t="shared" si="455"/>
        <v>#REF!</v>
      </c>
      <c r="Q2433" s="37">
        <f t="shared" si="447"/>
        <v>0</v>
      </c>
      <c r="R2433" s="38" t="e">
        <f t="shared" si="448"/>
        <v>#REF!</v>
      </c>
      <c r="S2433" s="39" t="e">
        <f t="shared" si="449"/>
        <v>#REF!</v>
      </c>
    </row>
    <row r="2434" spans="1:19" x14ac:dyDescent="0.25">
      <c r="A2434" s="2"/>
      <c r="C2434">
        <f t="shared" si="450"/>
        <v>0</v>
      </c>
      <c r="D2434" s="32" t="e">
        <f t="shared" si="451"/>
        <v>#N/A</v>
      </c>
      <c r="E2434" s="32" t="e">
        <f>Basic!#REF!</f>
        <v>#REF!</v>
      </c>
      <c r="F2434" s="40"/>
      <c r="G2434" s="80">
        <f>IFERROR(VLOOKUP(A2434,HistData!Y:Z,2,FALSE)/100,G2433)</f>
        <v>0.19510000000000002</v>
      </c>
      <c r="H2434" s="80" t="str">
        <f>_xll.BDH($B$1,"IVOL_MONEYNESS",A2434,A2434,"IVOL_MATURITY=MATURITY_1STM","IVOL_MONEYNESS_LEVEL=MONEY_LVL_100_","DTS=H","FACTOR=.01","DAYS=W")</f>
        <v>#N/A Start Date</v>
      </c>
      <c r="I2434" s="81" t="str">
        <f t="shared" si="452"/>
        <v>#N/A Start Date</v>
      </c>
      <c r="J2434" s="34" t="e">
        <f t="shared" si="444"/>
        <v>#REF!</v>
      </c>
      <c r="K2434" s="35" t="e">
        <f t="shared" si="445"/>
        <v>#VALUE!</v>
      </c>
      <c r="L2434" s="35" t="e">
        <f t="shared" si="446"/>
        <v>#REF!</v>
      </c>
      <c r="M2434" s="35" t="e">
        <f t="shared" si="453"/>
        <v>#REF!</v>
      </c>
      <c r="N2434" s="35" t="e">
        <f t="shared" si="454"/>
        <v>#REF!</v>
      </c>
      <c r="O2434" s="36" t="e">
        <f t="shared" si="455"/>
        <v>#REF!</v>
      </c>
      <c r="Q2434" s="37">
        <f t="shared" si="447"/>
        <v>0</v>
      </c>
      <c r="R2434" s="38" t="e">
        <f t="shared" si="448"/>
        <v>#REF!</v>
      </c>
      <c r="S2434" s="39" t="e">
        <f t="shared" si="449"/>
        <v>#REF!</v>
      </c>
    </row>
    <row r="2435" spans="1:19" x14ac:dyDescent="0.25">
      <c r="A2435" s="2"/>
      <c r="C2435">
        <f t="shared" si="450"/>
        <v>0</v>
      </c>
      <c r="D2435" s="32" t="e">
        <f t="shared" si="451"/>
        <v>#N/A</v>
      </c>
      <c r="E2435" s="32" t="e">
        <f>Basic!#REF!</f>
        <v>#REF!</v>
      </c>
      <c r="F2435" s="40"/>
      <c r="G2435" s="80">
        <f>IFERROR(VLOOKUP(A2435,HistData!Y:Z,2,FALSE)/100,G2434)</f>
        <v>0.19510000000000002</v>
      </c>
      <c r="H2435" s="80" t="str">
        <f>_xll.BDH($B$1,"IVOL_MONEYNESS",A2435,A2435,"IVOL_MATURITY=MATURITY_1STM","IVOL_MONEYNESS_LEVEL=MONEY_LVL_100_","DTS=H","FACTOR=.01","DAYS=W")</f>
        <v>#N/A Start Date</v>
      </c>
      <c r="I2435" s="81" t="str">
        <f t="shared" si="452"/>
        <v>#N/A Start Date</v>
      </c>
      <c r="J2435" s="34" t="e">
        <f t="shared" si="444"/>
        <v>#REF!</v>
      </c>
      <c r="K2435" s="35" t="e">
        <f t="shared" si="445"/>
        <v>#VALUE!</v>
      </c>
      <c r="L2435" s="35" t="e">
        <f t="shared" si="446"/>
        <v>#REF!</v>
      </c>
      <c r="M2435" s="35" t="e">
        <f t="shared" si="453"/>
        <v>#REF!</v>
      </c>
      <c r="N2435" s="35" t="e">
        <f t="shared" si="454"/>
        <v>#REF!</v>
      </c>
      <c r="O2435" s="36" t="e">
        <f t="shared" si="455"/>
        <v>#REF!</v>
      </c>
      <c r="Q2435" s="37">
        <f t="shared" si="447"/>
        <v>0</v>
      </c>
      <c r="R2435" s="38" t="e">
        <f t="shared" si="448"/>
        <v>#REF!</v>
      </c>
      <c r="S2435" s="39" t="e">
        <f t="shared" si="449"/>
        <v>#REF!</v>
      </c>
    </row>
    <row r="2436" spans="1:19" x14ac:dyDescent="0.25">
      <c r="A2436" s="2"/>
      <c r="C2436">
        <f t="shared" si="450"/>
        <v>0</v>
      </c>
      <c r="D2436" s="32" t="e">
        <f t="shared" si="451"/>
        <v>#N/A</v>
      </c>
      <c r="E2436" s="32" t="e">
        <f>Basic!#REF!</f>
        <v>#REF!</v>
      </c>
      <c r="F2436" s="40"/>
      <c r="G2436" s="80">
        <f>IFERROR(VLOOKUP(A2436,HistData!Y:Z,2,FALSE)/100,G2435)</f>
        <v>0.19510000000000002</v>
      </c>
      <c r="H2436" s="80" t="str">
        <f>_xll.BDH($B$1,"IVOL_MONEYNESS",A2436,A2436,"IVOL_MATURITY=MATURITY_1STM","IVOL_MONEYNESS_LEVEL=MONEY_LVL_100_","DTS=H","FACTOR=.01","DAYS=W")</f>
        <v>#N/A Start Date</v>
      </c>
      <c r="I2436" s="81" t="str">
        <f t="shared" si="452"/>
        <v>#N/A Start Date</v>
      </c>
      <c r="J2436" s="34" t="e">
        <f t="shared" si="444"/>
        <v>#REF!</v>
      </c>
      <c r="K2436" s="35" t="e">
        <f t="shared" si="445"/>
        <v>#VALUE!</v>
      </c>
      <c r="L2436" s="35" t="e">
        <f t="shared" si="446"/>
        <v>#REF!</v>
      </c>
      <c r="M2436" s="35" t="e">
        <f t="shared" si="453"/>
        <v>#REF!</v>
      </c>
      <c r="N2436" s="35" t="e">
        <f t="shared" si="454"/>
        <v>#REF!</v>
      </c>
      <c r="O2436" s="36" t="e">
        <f t="shared" si="455"/>
        <v>#REF!</v>
      </c>
      <c r="Q2436" s="37">
        <f t="shared" si="447"/>
        <v>0</v>
      </c>
      <c r="R2436" s="38" t="e">
        <f t="shared" si="448"/>
        <v>#REF!</v>
      </c>
      <c r="S2436" s="39" t="e">
        <f t="shared" si="449"/>
        <v>#REF!</v>
      </c>
    </row>
    <row r="2437" spans="1:19" x14ac:dyDescent="0.25">
      <c r="A2437" s="2"/>
      <c r="C2437">
        <f t="shared" si="450"/>
        <v>0</v>
      </c>
      <c r="D2437" s="32" t="e">
        <f t="shared" si="451"/>
        <v>#N/A</v>
      </c>
      <c r="E2437" s="32" t="e">
        <f>Basic!#REF!</f>
        <v>#REF!</v>
      </c>
      <c r="F2437" s="40"/>
      <c r="G2437" s="80">
        <f>IFERROR(VLOOKUP(A2437,HistData!Y:Z,2,FALSE)/100,G2436)</f>
        <v>0.19510000000000002</v>
      </c>
      <c r="H2437" s="80" t="str">
        <f>_xll.BDH($B$1,"IVOL_MONEYNESS",A2437,A2437,"IVOL_MATURITY=MATURITY_1STM","IVOL_MONEYNESS_LEVEL=MONEY_LVL_100_","DTS=H","FACTOR=.01","DAYS=W")</f>
        <v>#N/A Start Date</v>
      </c>
      <c r="I2437" s="81" t="str">
        <f t="shared" si="452"/>
        <v>#N/A Start Date</v>
      </c>
      <c r="J2437" s="34" t="e">
        <f t="shared" si="444"/>
        <v>#REF!</v>
      </c>
      <c r="K2437" s="35" t="e">
        <f t="shared" si="445"/>
        <v>#VALUE!</v>
      </c>
      <c r="L2437" s="35" t="e">
        <f t="shared" si="446"/>
        <v>#REF!</v>
      </c>
      <c r="M2437" s="35" t="e">
        <f t="shared" si="453"/>
        <v>#REF!</v>
      </c>
      <c r="N2437" s="35" t="e">
        <f t="shared" si="454"/>
        <v>#REF!</v>
      </c>
      <c r="O2437" s="36" t="e">
        <f t="shared" si="455"/>
        <v>#REF!</v>
      </c>
      <c r="Q2437" s="37">
        <f t="shared" si="447"/>
        <v>0</v>
      </c>
      <c r="R2437" s="38" t="e">
        <f t="shared" si="448"/>
        <v>#REF!</v>
      </c>
      <c r="S2437" s="39" t="e">
        <f t="shared" si="449"/>
        <v>#REF!</v>
      </c>
    </row>
    <row r="2438" spans="1:19" x14ac:dyDescent="0.25">
      <c r="A2438" s="2"/>
      <c r="C2438">
        <f t="shared" si="450"/>
        <v>0</v>
      </c>
      <c r="D2438" s="32" t="e">
        <f t="shared" si="451"/>
        <v>#N/A</v>
      </c>
      <c r="E2438" s="32" t="e">
        <f>Basic!#REF!</f>
        <v>#REF!</v>
      </c>
      <c r="F2438" s="40"/>
      <c r="G2438" s="80">
        <f>IFERROR(VLOOKUP(A2438,HistData!Y:Z,2,FALSE)/100,G2437)</f>
        <v>0.19510000000000002</v>
      </c>
      <c r="H2438" s="80" t="str">
        <f>_xll.BDH($B$1,"IVOL_MONEYNESS",A2438,A2438,"IVOL_MATURITY=MATURITY_1STM","IVOL_MONEYNESS_LEVEL=MONEY_LVL_100_","DTS=H","FACTOR=.01","DAYS=W")</f>
        <v>#N/A Start Date</v>
      </c>
      <c r="I2438" s="81" t="str">
        <f t="shared" si="452"/>
        <v>#N/A Start Date</v>
      </c>
      <c r="J2438" s="34" t="e">
        <f t="shared" ref="J2438:J2501" si="456">++E2438*EXP(-F2438*(D2438/365))</f>
        <v>#REF!</v>
      </c>
      <c r="K2438" s="35" t="e">
        <f t="shared" ref="K2438:K2501" si="457">+I2438*(D2438/365)^0.5</f>
        <v>#VALUE!</v>
      </c>
      <c r="L2438" s="35" t="e">
        <f t="shared" ref="L2438:L2501" si="458">++(LN(B2438/E2438)+(F2438+I2438*I2438/2)*(D2438/365))/(I2438*(D2438/365)^0.5)</f>
        <v>#REF!</v>
      </c>
      <c r="M2438" s="35" t="e">
        <f t="shared" si="453"/>
        <v>#REF!</v>
      </c>
      <c r="N2438" s="35" t="e">
        <f t="shared" si="454"/>
        <v>#REF!</v>
      </c>
      <c r="O2438" s="36" t="e">
        <f t="shared" si="455"/>
        <v>#REF!</v>
      </c>
      <c r="Q2438" s="37">
        <f t="shared" ref="Q2438:Q2501" si="459">A2438</f>
        <v>0</v>
      </c>
      <c r="R2438" s="38" t="e">
        <f t="shared" ref="R2438:R2501" si="460">+N2438*B2438-O2438</f>
        <v>#REF!</v>
      </c>
      <c r="S2438" s="39" t="e">
        <f t="shared" ref="S2438:S2501" si="461">+R2438+J2438-B2438</f>
        <v>#REF!</v>
      </c>
    </row>
    <row r="2439" spans="1:19" x14ac:dyDescent="0.25">
      <c r="A2439" s="2"/>
      <c r="C2439">
        <f t="shared" ref="C2439:C2502" si="462">IF(AND(DAY(A2439)&gt;=15,DAY(A2439)&lt;=21,WEEKDAY(A2439)-1=5),1,0)</f>
        <v>0</v>
      </c>
      <c r="D2439" s="32" t="e">
        <f t="shared" ref="D2439:D2502" si="463">MATCH(1,C2440:C2483,0)</f>
        <v>#N/A</v>
      </c>
      <c r="E2439" s="32" t="e">
        <f>Basic!#REF!</f>
        <v>#REF!</v>
      </c>
      <c r="F2439" s="40"/>
      <c r="G2439" s="80">
        <f>IFERROR(VLOOKUP(A2439,HistData!Y:Z,2,FALSE)/100,G2438)</f>
        <v>0.19510000000000002</v>
      </c>
      <c r="H2439" s="80" t="str">
        <f>_xll.BDH($B$1,"IVOL_MONEYNESS",A2439,A2439,"IVOL_MATURITY=MATURITY_1STM","IVOL_MONEYNESS_LEVEL=MONEY_LVL_100_","DTS=H","FACTOR=.01","DAYS=W")</f>
        <v>#N/A Start Date</v>
      </c>
      <c r="I2439" s="81" t="str">
        <f t="shared" ref="I2439:I2502" si="464">H2439</f>
        <v>#N/A Start Date</v>
      </c>
      <c r="J2439" s="34" t="e">
        <f t="shared" si="456"/>
        <v>#REF!</v>
      </c>
      <c r="K2439" s="35" t="e">
        <f t="shared" si="457"/>
        <v>#VALUE!</v>
      </c>
      <c r="L2439" s="35" t="e">
        <f t="shared" si="458"/>
        <v>#REF!</v>
      </c>
      <c r="M2439" s="35" t="e">
        <f t="shared" ref="M2439:M2502" si="465">+L2439-K2439</f>
        <v>#REF!</v>
      </c>
      <c r="N2439" s="35" t="e">
        <f t="shared" ref="N2439:N2502" si="466">NORMDIST(L2439,0,1,TRUE)</f>
        <v>#REF!</v>
      </c>
      <c r="O2439" s="36" t="e">
        <f t="shared" ref="O2439:O2502" si="467">NORMDIST(M2439,0,1,TRUE)*J2439</f>
        <v>#REF!</v>
      </c>
      <c r="Q2439" s="37">
        <f t="shared" si="459"/>
        <v>0</v>
      </c>
      <c r="R2439" s="38" t="e">
        <f t="shared" si="460"/>
        <v>#REF!</v>
      </c>
      <c r="S2439" s="39" t="e">
        <f t="shared" si="461"/>
        <v>#REF!</v>
      </c>
    </row>
    <row r="2440" spans="1:19" x14ac:dyDescent="0.25">
      <c r="A2440" s="2"/>
      <c r="C2440">
        <f t="shared" si="462"/>
        <v>0</v>
      </c>
      <c r="D2440" s="32" t="e">
        <f t="shared" si="463"/>
        <v>#N/A</v>
      </c>
      <c r="E2440" s="32" t="e">
        <f>Basic!#REF!</f>
        <v>#REF!</v>
      </c>
      <c r="F2440" s="40"/>
      <c r="G2440" s="80">
        <f>IFERROR(VLOOKUP(A2440,HistData!Y:Z,2,FALSE)/100,G2439)</f>
        <v>0.19510000000000002</v>
      </c>
      <c r="H2440" s="80" t="str">
        <f>_xll.BDH($B$1,"IVOL_MONEYNESS",A2440,A2440,"IVOL_MATURITY=MATURITY_1STM","IVOL_MONEYNESS_LEVEL=MONEY_LVL_100_","DTS=H","FACTOR=.01","DAYS=W")</f>
        <v>#N/A Start Date</v>
      </c>
      <c r="I2440" s="81" t="str">
        <f t="shared" si="464"/>
        <v>#N/A Start Date</v>
      </c>
      <c r="J2440" s="34" t="e">
        <f t="shared" si="456"/>
        <v>#REF!</v>
      </c>
      <c r="K2440" s="35" t="e">
        <f t="shared" si="457"/>
        <v>#VALUE!</v>
      </c>
      <c r="L2440" s="35" t="e">
        <f t="shared" si="458"/>
        <v>#REF!</v>
      </c>
      <c r="M2440" s="35" t="e">
        <f t="shared" si="465"/>
        <v>#REF!</v>
      </c>
      <c r="N2440" s="35" t="e">
        <f t="shared" si="466"/>
        <v>#REF!</v>
      </c>
      <c r="O2440" s="36" t="e">
        <f t="shared" si="467"/>
        <v>#REF!</v>
      </c>
      <c r="Q2440" s="37">
        <f t="shared" si="459"/>
        <v>0</v>
      </c>
      <c r="R2440" s="38" t="e">
        <f t="shared" si="460"/>
        <v>#REF!</v>
      </c>
      <c r="S2440" s="39" t="e">
        <f t="shared" si="461"/>
        <v>#REF!</v>
      </c>
    </row>
    <row r="2441" spans="1:19" x14ac:dyDescent="0.25">
      <c r="A2441" s="2"/>
      <c r="C2441">
        <f t="shared" si="462"/>
        <v>0</v>
      </c>
      <c r="D2441" s="32" t="e">
        <f t="shared" si="463"/>
        <v>#N/A</v>
      </c>
      <c r="E2441" s="32" t="e">
        <f>Basic!#REF!</f>
        <v>#REF!</v>
      </c>
      <c r="F2441" s="40"/>
      <c r="G2441" s="80">
        <f>IFERROR(VLOOKUP(A2441,HistData!Y:Z,2,FALSE)/100,G2440)</f>
        <v>0.19510000000000002</v>
      </c>
      <c r="H2441" s="80" t="str">
        <f>_xll.BDH($B$1,"IVOL_MONEYNESS",A2441,A2441,"IVOL_MATURITY=MATURITY_1STM","IVOL_MONEYNESS_LEVEL=MONEY_LVL_100_","DTS=H","FACTOR=.01","DAYS=W")</f>
        <v>#N/A Start Date</v>
      </c>
      <c r="I2441" s="81" t="str">
        <f t="shared" si="464"/>
        <v>#N/A Start Date</v>
      </c>
      <c r="J2441" s="34" t="e">
        <f t="shared" si="456"/>
        <v>#REF!</v>
      </c>
      <c r="K2441" s="35" t="e">
        <f t="shared" si="457"/>
        <v>#VALUE!</v>
      </c>
      <c r="L2441" s="35" t="e">
        <f t="shared" si="458"/>
        <v>#REF!</v>
      </c>
      <c r="M2441" s="35" t="e">
        <f t="shared" si="465"/>
        <v>#REF!</v>
      </c>
      <c r="N2441" s="35" t="e">
        <f t="shared" si="466"/>
        <v>#REF!</v>
      </c>
      <c r="O2441" s="36" t="e">
        <f t="shared" si="467"/>
        <v>#REF!</v>
      </c>
      <c r="Q2441" s="37">
        <f t="shared" si="459"/>
        <v>0</v>
      </c>
      <c r="R2441" s="38" t="e">
        <f t="shared" si="460"/>
        <v>#REF!</v>
      </c>
      <c r="S2441" s="39" t="e">
        <f t="shared" si="461"/>
        <v>#REF!</v>
      </c>
    </row>
    <row r="2442" spans="1:19" x14ac:dyDescent="0.25">
      <c r="A2442" s="2"/>
      <c r="C2442">
        <f t="shared" si="462"/>
        <v>0</v>
      </c>
      <c r="D2442" s="32" t="e">
        <f t="shared" si="463"/>
        <v>#N/A</v>
      </c>
      <c r="E2442" s="32" t="e">
        <f>Basic!#REF!</f>
        <v>#REF!</v>
      </c>
      <c r="F2442" s="40"/>
      <c r="G2442" s="80">
        <f>IFERROR(VLOOKUP(A2442,HistData!Y:Z,2,FALSE)/100,G2441)</f>
        <v>0.19510000000000002</v>
      </c>
      <c r="H2442" s="80" t="str">
        <f>_xll.BDH($B$1,"IVOL_MONEYNESS",A2442,A2442,"IVOL_MATURITY=MATURITY_1STM","IVOL_MONEYNESS_LEVEL=MONEY_LVL_100_","DTS=H","FACTOR=.01","DAYS=W")</f>
        <v>#N/A Start Date</v>
      </c>
      <c r="I2442" s="81" t="str">
        <f t="shared" si="464"/>
        <v>#N/A Start Date</v>
      </c>
      <c r="J2442" s="34" t="e">
        <f t="shared" si="456"/>
        <v>#REF!</v>
      </c>
      <c r="K2442" s="35" t="e">
        <f t="shared" si="457"/>
        <v>#VALUE!</v>
      </c>
      <c r="L2442" s="35" t="e">
        <f t="shared" si="458"/>
        <v>#REF!</v>
      </c>
      <c r="M2442" s="35" t="e">
        <f t="shared" si="465"/>
        <v>#REF!</v>
      </c>
      <c r="N2442" s="35" t="e">
        <f t="shared" si="466"/>
        <v>#REF!</v>
      </c>
      <c r="O2442" s="36" t="e">
        <f t="shared" si="467"/>
        <v>#REF!</v>
      </c>
      <c r="Q2442" s="37">
        <f t="shared" si="459"/>
        <v>0</v>
      </c>
      <c r="R2442" s="38" t="e">
        <f t="shared" si="460"/>
        <v>#REF!</v>
      </c>
      <c r="S2442" s="39" t="e">
        <f t="shared" si="461"/>
        <v>#REF!</v>
      </c>
    </row>
    <row r="2443" spans="1:19" x14ac:dyDescent="0.25">
      <c r="A2443" s="2"/>
      <c r="C2443">
        <f t="shared" si="462"/>
        <v>0</v>
      </c>
      <c r="D2443" s="32" t="e">
        <f t="shared" si="463"/>
        <v>#N/A</v>
      </c>
      <c r="E2443" s="32" t="e">
        <f>Basic!#REF!</f>
        <v>#REF!</v>
      </c>
      <c r="F2443" s="40"/>
      <c r="G2443" s="80">
        <f>IFERROR(VLOOKUP(A2443,HistData!Y:Z,2,FALSE)/100,G2442)</f>
        <v>0.19510000000000002</v>
      </c>
      <c r="H2443" s="80" t="str">
        <f>_xll.BDH($B$1,"IVOL_MONEYNESS",A2443,A2443,"IVOL_MATURITY=MATURITY_1STM","IVOL_MONEYNESS_LEVEL=MONEY_LVL_100_","DTS=H","FACTOR=.01","DAYS=W")</f>
        <v>#N/A Start Date</v>
      </c>
      <c r="I2443" s="81" t="str">
        <f t="shared" si="464"/>
        <v>#N/A Start Date</v>
      </c>
      <c r="J2443" s="34" t="e">
        <f t="shared" si="456"/>
        <v>#REF!</v>
      </c>
      <c r="K2443" s="35" t="e">
        <f t="shared" si="457"/>
        <v>#VALUE!</v>
      </c>
      <c r="L2443" s="35" t="e">
        <f t="shared" si="458"/>
        <v>#REF!</v>
      </c>
      <c r="M2443" s="35" t="e">
        <f t="shared" si="465"/>
        <v>#REF!</v>
      </c>
      <c r="N2443" s="35" t="e">
        <f t="shared" si="466"/>
        <v>#REF!</v>
      </c>
      <c r="O2443" s="36" t="e">
        <f t="shared" si="467"/>
        <v>#REF!</v>
      </c>
      <c r="Q2443" s="37">
        <f t="shared" si="459"/>
        <v>0</v>
      </c>
      <c r="R2443" s="38" t="e">
        <f t="shared" si="460"/>
        <v>#REF!</v>
      </c>
      <c r="S2443" s="39" t="e">
        <f t="shared" si="461"/>
        <v>#REF!</v>
      </c>
    </row>
    <row r="2444" spans="1:19" x14ac:dyDescent="0.25">
      <c r="A2444" s="2"/>
      <c r="C2444">
        <f t="shared" si="462"/>
        <v>0</v>
      </c>
      <c r="D2444" s="32" t="e">
        <f t="shared" si="463"/>
        <v>#N/A</v>
      </c>
      <c r="E2444" s="32" t="e">
        <f>Basic!#REF!</f>
        <v>#REF!</v>
      </c>
      <c r="F2444" s="40"/>
      <c r="G2444" s="80">
        <f>IFERROR(VLOOKUP(A2444,HistData!Y:Z,2,FALSE)/100,G2443)</f>
        <v>0.19510000000000002</v>
      </c>
      <c r="H2444" s="80" t="str">
        <f>_xll.BDH($B$1,"IVOL_MONEYNESS",A2444,A2444,"IVOL_MATURITY=MATURITY_1STM","IVOL_MONEYNESS_LEVEL=MONEY_LVL_100_","DTS=H","FACTOR=.01","DAYS=W")</f>
        <v>#N/A Start Date</v>
      </c>
      <c r="I2444" s="81" t="str">
        <f t="shared" si="464"/>
        <v>#N/A Start Date</v>
      </c>
      <c r="J2444" s="34" t="e">
        <f t="shared" si="456"/>
        <v>#REF!</v>
      </c>
      <c r="K2444" s="35" t="e">
        <f t="shared" si="457"/>
        <v>#VALUE!</v>
      </c>
      <c r="L2444" s="35" t="e">
        <f t="shared" si="458"/>
        <v>#REF!</v>
      </c>
      <c r="M2444" s="35" t="e">
        <f t="shared" si="465"/>
        <v>#REF!</v>
      </c>
      <c r="N2444" s="35" t="e">
        <f t="shared" si="466"/>
        <v>#REF!</v>
      </c>
      <c r="O2444" s="36" t="e">
        <f t="shared" si="467"/>
        <v>#REF!</v>
      </c>
      <c r="Q2444" s="37">
        <f t="shared" si="459"/>
        <v>0</v>
      </c>
      <c r="R2444" s="38" t="e">
        <f t="shared" si="460"/>
        <v>#REF!</v>
      </c>
      <c r="S2444" s="39" t="e">
        <f t="shared" si="461"/>
        <v>#REF!</v>
      </c>
    </row>
    <row r="2445" spans="1:19" x14ac:dyDescent="0.25">
      <c r="A2445" s="2"/>
      <c r="C2445">
        <f t="shared" si="462"/>
        <v>0</v>
      </c>
      <c r="D2445" s="32" t="e">
        <f t="shared" si="463"/>
        <v>#N/A</v>
      </c>
      <c r="E2445" s="32" t="e">
        <f>Basic!#REF!</f>
        <v>#REF!</v>
      </c>
      <c r="F2445" s="40"/>
      <c r="G2445" s="80">
        <f>IFERROR(VLOOKUP(A2445,HistData!Y:Z,2,FALSE)/100,G2444)</f>
        <v>0.19510000000000002</v>
      </c>
      <c r="H2445" s="80" t="str">
        <f>_xll.BDH($B$1,"IVOL_MONEYNESS",A2445,A2445,"IVOL_MATURITY=MATURITY_1STM","IVOL_MONEYNESS_LEVEL=MONEY_LVL_100_","DTS=H","FACTOR=.01","DAYS=W")</f>
        <v>#N/A Start Date</v>
      </c>
      <c r="I2445" s="81" t="str">
        <f t="shared" si="464"/>
        <v>#N/A Start Date</v>
      </c>
      <c r="J2445" s="34" t="e">
        <f t="shared" si="456"/>
        <v>#REF!</v>
      </c>
      <c r="K2445" s="35" t="e">
        <f t="shared" si="457"/>
        <v>#VALUE!</v>
      </c>
      <c r="L2445" s="35" t="e">
        <f t="shared" si="458"/>
        <v>#REF!</v>
      </c>
      <c r="M2445" s="35" t="e">
        <f t="shared" si="465"/>
        <v>#REF!</v>
      </c>
      <c r="N2445" s="35" t="e">
        <f t="shared" si="466"/>
        <v>#REF!</v>
      </c>
      <c r="O2445" s="36" t="e">
        <f t="shared" si="467"/>
        <v>#REF!</v>
      </c>
      <c r="Q2445" s="37">
        <f t="shared" si="459"/>
        <v>0</v>
      </c>
      <c r="R2445" s="38" t="e">
        <f t="shared" si="460"/>
        <v>#REF!</v>
      </c>
      <c r="S2445" s="39" t="e">
        <f t="shared" si="461"/>
        <v>#REF!</v>
      </c>
    </row>
    <row r="2446" spans="1:19" x14ac:dyDescent="0.25">
      <c r="A2446" s="2"/>
      <c r="C2446">
        <f t="shared" si="462"/>
        <v>0</v>
      </c>
      <c r="D2446" s="32" t="e">
        <f t="shared" si="463"/>
        <v>#N/A</v>
      </c>
      <c r="E2446" s="32" t="e">
        <f>Basic!#REF!</f>
        <v>#REF!</v>
      </c>
      <c r="F2446" s="40"/>
      <c r="G2446" s="80">
        <f>IFERROR(VLOOKUP(A2446,HistData!Y:Z,2,FALSE)/100,G2445)</f>
        <v>0.19510000000000002</v>
      </c>
      <c r="H2446" s="80" t="str">
        <f>_xll.BDH($B$1,"IVOL_MONEYNESS",A2446,A2446,"IVOL_MATURITY=MATURITY_1STM","IVOL_MONEYNESS_LEVEL=MONEY_LVL_100_","DTS=H","FACTOR=.01","DAYS=W")</f>
        <v>#N/A Start Date</v>
      </c>
      <c r="I2446" s="81" t="str">
        <f t="shared" si="464"/>
        <v>#N/A Start Date</v>
      </c>
      <c r="J2446" s="34" t="e">
        <f t="shared" si="456"/>
        <v>#REF!</v>
      </c>
      <c r="K2446" s="35" t="e">
        <f t="shared" si="457"/>
        <v>#VALUE!</v>
      </c>
      <c r="L2446" s="35" t="e">
        <f t="shared" si="458"/>
        <v>#REF!</v>
      </c>
      <c r="M2446" s="35" t="e">
        <f t="shared" si="465"/>
        <v>#REF!</v>
      </c>
      <c r="N2446" s="35" t="e">
        <f t="shared" si="466"/>
        <v>#REF!</v>
      </c>
      <c r="O2446" s="36" t="e">
        <f t="shared" si="467"/>
        <v>#REF!</v>
      </c>
      <c r="Q2446" s="37">
        <f t="shared" si="459"/>
        <v>0</v>
      </c>
      <c r="R2446" s="38" t="e">
        <f t="shared" si="460"/>
        <v>#REF!</v>
      </c>
      <c r="S2446" s="39" t="e">
        <f t="shared" si="461"/>
        <v>#REF!</v>
      </c>
    </row>
    <row r="2447" spans="1:19" x14ac:dyDescent="0.25">
      <c r="A2447" s="2"/>
      <c r="C2447">
        <f t="shared" si="462"/>
        <v>0</v>
      </c>
      <c r="D2447" s="32" t="e">
        <f t="shared" si="463"/>
        <v>#N/A</v>
      </c>
      <c r="E2447" s="32" t="e">
        <f>Basic!#REF!</f>
        <v>#REF!</v>
      </c>
      <c r="F2447" s="40"/>
      <c r="G2447" s="80">
        <f>IFERROR(VLOOKUP(A2447,HistData!Y:Z,2,FALSE)/100,G2446)</f>
        <v>0.19510000000000002</v>
      </c>
      <c r="H2447" s="80" t="str">
        <f>_xll.BDH($B$1,"IVOL_MONEYNESS",A2447,A2447,"IVOL_MATURITY=MATURITY_1STM","IVOL_MONEYNESS_LEVEL=MONEY_LVL_100_","DTS=H","FACTOR=.01","DAYS=W")</f>
        <v>#N/A Start Date</v>
      </c>
      <c r="I2447" s="81" t="str">
        <f t="shared" si="464"/>
        <v>#N/A Start Date</v>
      </c>
      <c r="J2447" s="34" t="e">
        <f t="shared" si="456"/>
        <v>#REF!</v>
      </c>
      <c r="K2447" s="35" t="e">
        <f t="shared" si="457"/>
        <v>#VALUE!</v>
      </c>
      <c r="L2447" s="35" t="e">
        <f t="shared" si="458"/>
        <v>#REF!</v>
      </c>
      <c r="M2447" s="35" t="e">
        <f t="shared" si="465"/>
        <v>#REF!</v>
      </c>
      <c r="N2447" s="35" t="e">
        <f t="shared" si="466"/>
        <v>#REF!</v>
      </c>
      <c r="O2447" s="36" t="e">
        <f t="shared" si="467"/>
        <v>#REF!</v>
      </c>
      <c r="Q2447" s="37">
        <f t="shared" si="459"/>
        <v>0</v>
      </c>
      <c r="R2447" s="38" t="e">
        <f t="shared" si="460"/>
        <v>#REF!</v>
      </c>
      <c r="S2447" s="39" t="e">
        <f t="shared" si="461"/>
        <v>#REF!</v>
      </c>
    </row>
    <row r="2448" spans="1:19" x14ac:dyDescent="0.25">
      <c r="A2448" s="2"/>
      <c r="C2448">
        <f t="shared" si="462"/>
        <v>0</v>
      </c>
      <c r="D2448" s="32" t="e">
        <f t="shared" si="463"/>
        <v>#N/A</v>
      </c>
      <c r="E2448" s="32" t="e">
        <f>Basic!#REF!</f>
        <v>#REF!</v>
      </c>
      <c r="F2448" s="40"/>
      <c r="G2448" s="80">
        <f>IFERROR(VLOOKUP(A2448,HistData!Y:Z,2,FALSE)/100,G2447)</f>
        <v>0.19510000000000002</v>
      </c>
      <c r="H2448" s="80" t="str">
        <f>_xll.BDH($B$1,"IVOL_MONEYNESS",A2448,A2448,"IVOL_MATURITY=MATURITY_1STM","IVOL_MONEYNESS_LEVEL=MONEY_LVL_100_","DTS=H","FACTOR=.01","DAYS=W")</f>
        <v>#N/A Start Date</v>
      </c>
      <c r="I2448" s="81" t="str">
        <f t="shared" si="464"/>
        <v>#N/A Start Date</v>
      </c>
      <c r="J2448" s="34" t="e">
        <f t="shared" si="456"/>
        <v>#REF!</v>
      </c>
      <c r="K2448" s="35" t="e">
        <f t="shared" si="457"/>
        <v>#VALUE!</v>
      </c>
      <c r="L2448" s="35" t="e">
        <f t="shared" si="458"/>
        <v>#REF!</v>
      </c>
      <c r="M2448" s="35" t="e">
        <f t="shared" si="465"/>
        <v>#REF!</v>
      </c>
      <c r="N2448" s="35" t="e">
        <f t="shared" si="466"/>
        <v>#REF!</v>
      </c>
      <c r="O2448" s="36" t="e">
        <f t="shared" si="467"/>
        <v>#REF!</v>
      </c>
      <c r="Q2448" s="37">
        <f t="shared" si="459"/>
        <v>0</v>
      </c>
      <c r="R2448" s="38" t="e">
        <f t="shared" si="460"/>
        <v>#REF!</v>
      </c>
      <c r="S2448" s="39" t="e">
        <f t="shared" si="461"/>
        <v>#REF!</v>
      </c>
    </row>
    <row r="2449" spans="1:19" x14ac:dyDescent="0.25">
      <c r="A2449" s="2"/>
      <c r="C2449">
        <f t="shared" si="462"/>
        <v>0</v>
      </c>
      <c r="D2449" s="32" t="e">
        <f t="shared" si="463"/>
        <v>#N/A</v>
      </c>
      <c r="E2449" s="32" t="e">
        <f>Basic!#REF!</f>
        <v>#REF!</v>
      </c>
      <c r="F2449" s="40"/>
      <c r="G2449" s="80">
        <f>IFERROR(VLOOKUP(A2449,HistData!Y:Z,2,FALSE)/100,G2448)</f>
        <v>0.19510000000000002</v>
      </c>
      <c r="H2449" s="80" t="str">
        <f>_xll.BDH($B$1,"IVOL_MONEYNESS",A2449,A2449,"IVOL_MATURITY=MATURITY_1STM","IVOL_MONEYNESS_LEVEL=MONEY_LVL_100_","DTS=H","FACTOR=.01","DAYS=W")</f>
        <v>#N/A Start Date</v>
      </c>
      <c r="I2449" s="81" t="str">
        <f t="shared" si="464"/>
        <v>#N/A Start Date</v>
      </c>
      <c r="J2449" s="34" t="e">
        <f t="shared" si="456"/>
        <v>#REF!</v>
      </c>
      <c r="K2449" s="35" t="e">
        <f t="shared" si="457"/>
        <v>#VALUE!</v>
      </c>
      <c r="L2449" s="35" t="e">
        <f t="shared" si="458"/>
        <v>#REF!</v>
      </c>
      <c r="M2449" s="35" t="e">
        <f t="shared" si="465"/>
        <v>#REF!</v>
      </c>
      <c r="N2449" s="35" t="e">
        <f t="shared" si="466"/>
        <v>#REF!</v>
      </c>
      <c r="O2449" s="36" t="e">
        <f t="shared" si="467"/>
        <v>#REF!</v>
      </c>
      <c r="Q2449" s="37">
        <f t="shared" si="459"/>
        <v>0</v>
      </c>
      <c r="R2449" s="38" t="e">
        <f t="shared" si="460"/>
        <v>#REF!</v>
      </c>
      <c r="S2449" s="39" t="e">
        <f t="shared" si="461"/>
        <v>#REF!</v>
      </c>
    </row>
    <row r="2450" spans="1:19" x14ac:dyDescent="0.25">
      <c r="A2450" s="2"/>
      <c r="C2450">
        <f t="shared" si="462"/>
        <v>0</v>
      </c>
      <c r="D2450" s="32" t="e">
        <f t="shared" si="463"/>
        <v>#N/A</v>
      </c>
      <c r="E2450" s="32" t="e">
        <f>Basic!#REF!</f>
        <v>#REF!</v>
      </c>
      <c r="F2450" s="40"/>
      <c r="G2450" s="80">
        <f>IFERROR(VLOOKUP(A2450,HistData!Y:Z,2,FALSE)/100,G2449)</f>
        <v>0.19510000000000002</v>
      </c>
      <c r="H2450" s="80" t="str">
        <f>_xll.BDH($B$1,"IVOL_MONEYNESS",A2450,A2450,"IVOL_MATURITY=MATURITY_1STM","IVOL_MONEYNESS_LEVEL=MONEY_LVL_100_","DTS=H","FACTOR=.01","DAYS=W")</f>
        <v>#N/A Start Date</v>
      </c>
      <c r="I2450" s="81" t="str">
        <f t="shared" si="464"/>
        <v>#N/A Start Date</v>
      </c>
      <c r="J2450" s="34" t="e">
        <f t="shared" si="456"/>
        <v>#REF!</v>
      </c>
      <c r="K2450" s="35" t="e">
        <f t="shared" si="457"/>
        <v>#VALUE!</v>
      </c>
      <c r="L2450" s="35" t="e">
        <f t="shared" si="458"/>
        <v>#REF!</v>
      </c>
      <c r="M2450" s="35" t="e">
        <f t="shared" si="465"/>
        <v>#REF!</v>
      </c>
      <c r="N2450" s="35" t="e">
        <f t="shared" si="466"/>
        <v>#REF!</v>
      </c>
      <c r="O2450" s="36" t="e">
        <f t="shared" si="467"/>
        <v>#REF!</v>
      </c>
      <c r="Q2450" s="37">
        <f t="shared" si="459"/>
        <v>0</v>
      </c>
      <c r="R2450" s="38" t="e">
        <f t="shared" si="460"/>
        <v>#REF!</v>
      </c>
      <c r="S2450" s="39" t="e">
        <f t="shared" si="461"/>
        <v>#REF!</v>
      </c>
    </row>
    <row r="2451" spans="1:19" x14ac:dyDescent="0.25">
      <c r="A2451" s="2"/>
      <c r="C2451">
        <f t="shared" si="462"/>
        <v>0</v>
      </c>
      <c r="D2451" s="32" t="e">
        <f t="shared" si="463"/>
        <v>#N/A</v>
      </c>
      <c r="E2451" s="32" t="e">
        <f>Basic!#REF!</f>
        <v>#REF!</v>
      </c>
      <c r="F2451" s="40"/>
      <c r="G2451" s="80">
        <f>IFERROR(VLOOKUP(A2451,HistData!Y:Z,2,FALSE)/100,G2450)</f>
        <v>0.19510000000000002</v>
      </c>
      <c r="H2451" s="80" t="str">
        <f>_xll.BDH($B$1,"IVOL_MONEYNESS",A2451,A2451,"IVOL_MATURITY=MATURITY_1STM","IVOL_MONEYNESS_LEVEL=MONEY_LVL_100_","DTS=H","FACTOR=.01","DAYS=W")</f>
        <v>#N/A Start Date</v>
      </c>
      <c r="I2451" s="81" t="str">
        <f t="shared" si="464"/>
        <v>#N/A Start Date</v>
      </c>
      <c r="J2451" s="34" t="e">
        <f t="shared" si="456"/>
        <v>#REF!</v>
      </c>
      <c r="K2451" s="35" t="e">
        <f t="shared" si="457"/>
        <v>#VALUE!</v>
      </c>
      <c r="L2451" s="35" t="e">
        <f t="shared" si="458"/>
        <v>#REF!</v>
      </c>
      <c r="M2451" s="35" t="e">
        <f t="shared" si="465"/>
        <v>#REF!</v>
      </c>
      <c r="N2451" s="35" t="e">
        <f t="shared" si="466"/>
        <v>#REF!</v>
      </c>
      <c r="O2451" s="36" t="e">
        <f t="shared" si="467"/>
        <v>#REF!</v>
      </c>
      <c r="Q2451" s="37">
        <f t="shared" si="459"/>
        <v>0</v>
      </c>
      <c r="R2451" s="38" t="e">
        <f t="shared" si="460"/>
        <v>#REF!</v>
      </c>
      <c r="S2451" s="39" t="e">
        <f t="shared" si="461"/>
        <v>#REF!</v>
      </c>
    </row>
    <row r="2452" spans="1:19" x14ac:dyDescent="0.25">
      <c r="A2452" s="2"/>
      <c r="C2452">
        <f t="shared" si="462"/>
        <v>0</v>
      </c>
      <c r="D2452" s="32" t="e">
        <f t="shared" si="463"/>
        <v>#N/A</v>
      </c>
      <c r="E2452" s="32" t="e">
        <f>Basic!#REF!</f>
        <v>#REF!</v>
      </c>
      <c r="F2452" s="40"/>
      <c r="G2452" s="80">
        <f>IFERROR(VLOOKUP(A2452,HistData!Y:Z,2,FALSE)/100,G2451)</f>
        <v>0.19510000000000002</v>
      </c>
      <c r="H2452" s="80" t="str">
        <f>_xll.BDH($B$1,"IVOL_MONEYNESS",A2452,A2452,"IVOL_MATURITY=MATURITY_1STM","IVOL_MONEYNESS_LEVEL=MONEY_LVL_100_","DTS=H","FACTOR=.01","DAYS=W")</f>
        <v>#N/A Start Date</v>
      </c>
      <c r="I2452" s="81" t="str">
        <f t="shared" si="464"/>
        <v>#N/A Start Date</v>
      </c>
      <c r="J2452" s="34" t="e">
        <f t="shared" si="456"/>
        <v>#REF!</v>
      </c>
      <c r="K2452" s="35" t="e">
        <f t="shared" si="457"/>
        <v>#VALUE!</v>
      </c>
      <c r="L2452" s="35" t="e">
        <f t="shared" si="458"/>
        <v>#REF!</v>
      </c>
      <c r="M2452" s="35" t="e">
        <f t="shared" si="465"/>
        <v>#REF!</v>
      </c>
      <c r="N2452" s="35" t="e">
        <f t="shared" si="466"/>
        <v>#REF!</v>
      </c>
      <c r="O2452" s="36" t="e">
        <f t="shared" si="467"/>
        <v>#REF!</v>
      </c>
      <c r="Q2452" s="37">
        <f t="shared" si="459"/>
        <v>0</v>
      </c>
      <c r="R2452" s="38" t="e">
        <f t="shared" si="460"/>
        <v>#REF!</v>
      </c>
      <c r="S2452" s="39" t="e">
        <f t="shared" si="461"/>
        <v>#REF!</v>
      </c>
    </row>
    <row r="2453" spans="1:19" x14ac:dyDescent="0.25">
      <c r="A2453" s="2"/>
      <c r="C2453">
        <f t="shared" si="462"/>
        <v>0</v>
      </c>
      <c r="D2453" s="32" t="e">
        <f t="shared" si="463"/>
        <v>#N/A</v>
      </c>
      <c r="E2453" s="32" t="e">
        <f>Basic!#REF!</f>
        <v>#REF!</v>
      </c>
      <c r="F2453" s="40"/>
      <c r="G2453" s="80">
        <f>IFERROR(VLOOKUP(A2453,HistData!Y:Z,2,FALSE)/100,G2452)</f>
        <v>0.19510000000000002</v>
      </c>
      <c r="H2453" s="80" t="str">
        <f>_xll.BDH($B$1,"IVOL_MONEYNESS",A2453,A2453,"IVOL_MATURITY=MATURITY_1STM","IVOL_MONEYNESS_LEVEL=MONEY_LVL_100_","DTS=H","FACTOR=.01","DAYS=W")</f>
        <v>#N/A Start Date</v>
      </c>
      <c r="I2453" s="81" t="str">
        <f t="shared" si="464"/>
        <v>#N/A Start Date</v>
      </c>
      <c r="J2453" s="34" t="e">
        <f t="shared" si="456"/>
        <v>#REF!</v>
      </c>
      <c r="K2453" s="35" t="e">
        <f t="shared" si="457"/>
        <v>#VALUE!</v>
      </c>
      <c r="L2453" s="35" t="e">
        <f t="shared" si="458"/>
        <v>#REF!</v>
      </c>
      <c r="M2453" s="35" t="e">
        <f t="shared" si="465"/>
        <v>#REF!</v>
      </c>
      <c r="N2453" s="35" t="e">
        <f t="shared" si="466"/>
        <v>#REF!</v>
      </c>
      <c r="O2453" s="36" t="e">
        <f t="shared" si="467"/>
        <v>#REF!</v>
      </c>
      <c r="Q2453" s="37">
        <f t="shared" si="459"/>
        <v>0</v>
      </c>
      <c r="R2453" s="38" t="e">
        <f t="shared" si="460"/>
        <v>#REF!</v>
      </c>
      <c r="S2453" s="39" t="e">
        <f t="shared" si="461"/>
        <v>#REF!</v>
      </c>
    </row>
    <row r="2454" spans="1:19" x14ac:dyDescent="0.25">
      <c r="A2454" s="2"/>
      <c r="C2454">
        <f t="shared" si="462"/>
        <v>0</v>
      </c>
      <c r="D2454" s="32" t="e">
        <f t="shared" si="463"/>
        <v>#N/A</v>
      </c>
      <c r="E2454" s="32" t="e">
        <f>Basic!#REF!</f>
        <v>#REF!</v>
      </c>
      <c r="F2454" s="40"/>
      <c r="G2454" s="80">
        <f>IFERROR(VLOOKUP(A2454,HistData!Y:Z,2,FALSE)/100,G2453)</f>
        <v>0.19510000000000002</v>
      </c>
      <c r="H2454" s="80" t="str">
        <f>_xll.BDH($B$1,"IVOL_MONEYNESS",A2454,A2454,"IVOL_MATURITY=MATURITY_1STM","IVOL_MONEYNESS_LEVEL=MONEY_LVL_100_","DTS=H","FACTOR=.01","DAYS=W")</f>
        <v>#N/A Start Date</v>
      </c>
      <c r="I2454" s="81" t="str">
        <f t="shared" si="464"/>
        <v>#N/A Start Date</v>
      </c>
      <c r="J2454" s="34" t="e">
        <f t="shared" si="456"/>
        <v>#REF!</v>
      </c>
      <c r="K2454" s="35" t="e">
        <f t="shared" si="457"/>
        <v>#VALUE!</v>
      </c>
      <c r="L2454" s="35" t="e">
        <f t="shared" si="458"/>
        <v>#REF!</v>
      </c>
      <c r="M2454" s="35" t="e">
        <f t="shared" si="465"/>
        <v>#REF!</v>
      </c>
      <c r="N2454" s="35" t="e">
        <f t="shared" si="466"/>
        <v>#REF!</v>
      </c>
      <c r="O2454" s="36" t="e">
        <f t="shared" si="467"/>
        <v>#REF!</v>
      </c>
      <c r="Q2454" s="37">
        <f t="shared" si="459"/>
        <v>0</v>
      </c>
      <c r="R2454" s="38" t="e">
        <f t="shared" si="460"/>
        <v>#REF!</v>
      </c>
      <c r="S2454" s="39" t="e">
        <f t="shared" si="461"/>
        <v>#REF!</v>
      </c>
    </row>
    <row r="2455" spans="1:19" x14ac:dyDescent="0.25">
      <c r="A2455" s="2"/>
      <c r="C2455">
        <f t="shared" si="462"/>
        <v>0</v>
      </c>
      <c r="D2455" s="32" t="e">
        <f t="shared" si="463"/>
        <v>#N/A</v>
      </c>
      <c r="E2455" s="32" t="e">
        <f>Basic!#REF!</f>
        <v>#REF!</v>
      </c>
      <c r="F2455" s="40"/>
      <c r="G2455" s="80">
        <f>IFERROR(VLOOKUP(A2455,HistData!Y:Z,2,FALSE)/100,G2454)</f>
        <v>0.19510000000000002</v>
      </c>
      <c r="H2455" s="80" t="str">
        <f>_xll.BDH($B$1,"IVOL_MONEYNESS",A2455,A2455,"IVOL_MATURITY=MATURITY_1STM","IVOL_MONEYNESS_LEVEL=MONEY_LVL_100_","DTS=H","FACTOR=.01","DAYS=W")</f>
        <v>#N/A Start Date</v>
      </c>
      <c r="I2455" s="81" t="str">
        <f t="shared" si="464"/>
        <v>#N/A Start Date</v>
      </c>
      <c r="J2455" s="34" t="e">
        <f t="shared" si="456"/>
        <v>#REF!</v>
      </c>
      <c r="K2455" s="35" t="e">
        <f t="shared" si="457"/>
        <v>#VALUE!</v>
      </c>
      <c r="L2455" s="35" t="e">
        <f t="shared" si="458"/>
        <v>#REF!</v>
      </c>
      <c r="M2455" s="35" t="e">
        <f t="shared" si="465"/>
        <v>#REF!</v>
      </c>
      <c r="N2455" s="35" t="e">
        <f t="shared" si="466"/>
        <v>#REF!</v>
      </c>
      <c r="O2455" s="36" t="e">
        <f t="shared" si="467"/>
        <v>#REF!</v>
      </c>
      <c r="Q2455" s="37">
        <f t="shared" si="459"/>
        <v>0</v>
      </c>
      <c r="R2455" s="38" t="e">
        <f t="shared" si="460"/>
        <v>#REF!</v>
      </c>
      <c r="S2455" s="39" t="e">
        <f t="shared" si="461"/>
        <v>#REF!</v>
      </c>
    </row>
    <row r="2456" spans="1:19" x14ac:dyDescent="0.25">
      <c r="A2456" s="2"/>
      <c r="C2456">
        <f t="shared" si="462"/>
        <v>0</v>
      </c>
      <c r="D2456" s="32" t="e">
        <f t="shared" si="463"/>
        <v>#N/A</v>
      </c>
      <c r="E2456" s="32" t="e">
        <f>Basic!#REF!</f>
        <v>#REF!</v>
      </c>
      <c r="F2456" s="40"/>
      <c r="G2456" s="80">
        <f>IFERROR(VLOOKUP(A2456,HistData!Y:Z,2,FALSE)/100,G2455)</f>
        <v>0.19510000000000002</v>
      </c>
      <c r="H2456" s="80" t="str">
        <f>_xll.BDH($B$1,"IVOL_MONEYNESS",A2456,A2456,"IVOL_MATURITY=MATURITY_1STM","IVOL_MONEYNESS_LEVEL=MONEY_LVL_100_","DTS=H","FACTOR=.01","DAYS=W")</f>
        <v>#N/A Start Date</v>
      </c>
      <c r="I2456" s="81" t="str">
        <f t="shared" si="464"/>
        <v>#N/A Start Date</v>
      </c>
      <c r="J2456" s="34" t="e">
        <f t="shared" si="456"/>
        <v>#REF!</v>
      </c>
      <c r="K2456" s="35" t="e">
        <f t="shared" si="457"/>
        <v>#VALUE!</v>
      </c>
      <c r="L2456" s="35" t="e">
        <f t="shared" si="458"/>
        <v>#REF!</v>
      </c>
      <c r="M2456" s="35" t="e">
        <f t="shared" si="465"/>
        <v>#REF!</v>
      </c>
      <c r="N2456" s="35" t="e">
        <f t="shared" si="466"/>
        <v>#REF!</v>
      </c>
      <c r="O2456" s="36" t="e">
        <f t="shared" si="467"/>
        <v>#REF!</v>
      </c>
      <c r="Q2456" s="37">
        <f t="shared" si="459"/>
        <v>0</v>
      </c>
      <c r="R2456" s="38" t="e">
        <f t="shared" si="460"/>
        <v>#REF!</v>
      </c>
      <c r="S2456" s="39" t="e">
        <f t="shared" si="461"/>
        <v>#REF!</v>
      </c>
    </row>
    <row r="2457" spans="1:19" x14ac:dyDescent="0.25">
      <c r="A2457" s="2"/>
      <c r="C2457">
        <f t="shared" si="462"/>
        <v>0</v>
      </c>
      <c r="D2457" s="32" t="e">
        <f t="shared" si="463"/>
        <v>#N/A</v>
      </c>
      <c r="E2457" s="32" t="e">
        <f>Basic!#REF!</f>
        <v>#REF!</v>
      </c>
      <c r="F2457" s="40"/>
      <c r="G2457" s="80">
        <f>IFERROR(VLOOKUP(A2457,HistData!Y:Z,2,FALSE)/100,G2456)</f>
        <v>0.19510000000000002</v>
      </c>
      <c r="H2457" s="80" t="str">
        <f>_xll.BDH($B$1,"IVOL_MONEYNESS",A2457,A2457,"IVOL_MATURITY=MATURITY_1STM","IVOL_MONEYNESS_LEVEL=MONEY_LVL_100_","DTS=H","FACTOR=.01","DAYS=W")</f>
        <v>#N/A Start Date</v>
      </c>
      <c r="I2457" s="81" t="str">
        <f t="shared" si="464"/>
        <v>#N/A Start Date</v>
      </c>
      <c r="J2457" s="34" t="e">
        <f t="shared" si="456"/>
        <v>#REF!</v>
      </c>
      <c r="K2457" s="35" t="e">
        <f t="shared" si="457"/>
        <v>#VALUE!</v>
      </c>
      <c r="L2457" s="35" t="e">
        <f t="shared" si="458"/>
        <v>#REF!</v>
      </c>
      <c r="M2457" s="35" t="e">
        <f t="shared" si="465"/>
        <v>#REF!</v>
      </c>
      <c r="N2457" s="35" t="e">
        <f t="shared" si="466"/>
        <v>#REF!</v>
      </c>
      <c r="O2457" s="36" t="e">
        <f t="shared" si="467"/>
        <v>#REF!</v>
      </c>
      <c r="Q2457" s="37">
        <f t="shared" si="459"/>
        <v>0</v>
      </c>
      <c r="R2457" s="38" t="e">
        <f t="shared" si="460"/>
        <v>#REF!</v>
      </c>
      <c r="S2457" s="39" t="e">
        <f t="shared" si="461"/>
        <v>#REF!</v>
      </c>
    </row>
    <row r="2458" spans="1:19" x14ac:dyDescent="0.25">
      <c r="A2458" s="2"/>
      <c r="C2458">
        <f t="shared" si="462"/>
        <v>0</v>
      </c>
      <c r="D2458" s="32" t="e">
        <f t="shared" si="463"/>
        <v>#N/A</v>
      </c>
      <c r="E2458" s="32" t="e">
        <f>Basic!#REF!</f>
        <v>#REF!</v>
      </c>
      <c r="F2458" s="40"/>
      <c r="G2458" s="80">
        <f>IFERROR(VLOOKUP(A2458,HistData!Y:Z,2,FALSE)/100,G2457)</f>
        <v>0.19510000000000002</v>
      </c>
      <c r="H2458" s="80" t="str">
        <f>_xll.BDH($B$1,"IVOL_MONEYNESS",A2458,A2458,"IVOL_MATURITY=MATURITY_1STM","IVOL_MONEYNESS_LEVEL=MONEY_LVL_100_","DTS=H","FACTOR=.01","DAYS=W")</f>
        <v>#N/A Start Date</v>
      </c>
      <c r="I2458" s="81" t="str">
        <f t="shared" si="464"/>
        <v>#N/A Start Date</v>
      </c>
      <c r="J2458" s="34" t="e">
        <f t="shared" si="456"/>
        <v>#REF!</v>
      </c>
      <c r="K2458" s="35" t="e">
        <f t="shared" si="457"/>
        <v>#VALUE!</v>
      </c>
      <c r="L2458" s="35" t="e">
        <f t="shared" si="458"/>
        <v>#REF!</v>
      </c>
      <c r="M2458" s="35" t="e">
        <f t="shared" si="465"/>
        <v>#REF!</v>
      </c>
      <c r="N2458" s="35" t="e">
        <f t="shared" si="466"/>
        <v>#REF!</v>
      </c>
      <c r="O2458" s="36" t="e">
        <f t="shared" si="467"/>
        <v>#REF!</v>
      </c>
      <c r="Q2458" s="37">
        <f t="shared" si="459"/>
        <v>0</v>
      </c>
      <c r="R2458" s="38" t="e">
        <f t="shared" si="460"/>
        <v>#REF!</v>
      </c>
      <c r="S2458" s="39" t="e">
        <f t="shared" si="461"/>
        <v>#REF!</v>
      </c>
    </row>
    <row r="2459" spans="1:19" x14ac:dyDescent="0.25">
      <c r="A2459" s="2"/>
      <c r="C2459">
        <f t="shared" si="462"/>
        <v>0</v>
      </c>
      <c r="D2459" s="32" t="e">
        <f t="shared" si="463"/>
        <v>#N/A</v>
      </c>
      <c r="E2459" s="32" t="e">
        <f>Basic!#REF!</f>
        <v>#REF!</v>
      </c>
      <c r="F2459" s="40"/>
      <c r="G2459" s="80">
        <f>IFERROR(VLOOKUP(A2459,HistData!Y:Z,2,FALSE)/100,G2458)</f>
        <v>0.19510000000000002</v>
      </c>
      <c r="H2459" s="80" t="str">
        <f>_xll.BDH($B$1,"IVOL_MONEYNESS",A2459,A2459,"IVOL_MATURITY=MATURITY_1STM","IVOL_MONEYNESS_LEVEL=MONEY_LVL_100_","DTS=H","FACTOR=.01","DAYS=W")</f>
        <v>#N/A Start Date</v>
      </c>
      <c r="I2459" s="81" t="str">
        <f t="shared" si="464"/>
        <v>#N/A Start Date</v>
      </c>
      <c r="J2459" s="34" t="e">
        <f t="shared" si="456"/>
        <v>#REF!</v>
      </c>
      <c r="K2459" s="35" t="e">
        <f t="shared" si="457"/>
        <v>#VALUE!</v>
      </c>
      <c r="L2459" s="35" t="e">
        <f t="shared" si="458"/>
        <v>#REF!</v>
      </c>
      <c r="M2459" s="35" t="e">
        <f t="shared" si="465"/>
        <v>#REF!</v>
      </c>
      <c r="N2459" s="35" t="e">
        <f t="shared" si="466"/>
        <v>#REF!</v>
      </c>
      <c r="O2459" s="36" t="e">
        <f t="shared" si="467"/>
        <v>#REF!</v>
      </c>
      <c r="Q2459" s="37">
        <f t="shared" si="459"/>
        <v>0</v>
      </c>
      <c r="R2459" s="38" t="e">
        <f t="shared" si="460"/>
        <v>#REF!</v>
      </c>
      <c r="S2459" s="39" t="e">
        <f t="shared" si="461"/>
        <v>#REF!</v>
      </c>
    </row>
    <row r="2460" spans="1:19" x14ac:dyDescent="0.25">
      <c r="A2460" s="2"/>
      <c r="C2460">
        <f t="shared" si="462"/>
        <v>0</v>
      </c>
      <c r="D2460" s="32" t="e">
        <f t="shared" si="463"/>
        <v>#N/A</v>
      </c>
      <c r="E2460" s="32" t="e">
        <f>Basic!#REF!</f>
        <v>#REF!</v>
      </c>
      <c r="F2460" s="40"/>
      <c r="G2460" s="80">
        <f>IFERROR(VLOOKUP(A2460,HistData!Y:Z,2,FALSE)/100,G2459)</f>
        <v>0.19510000000000002</v>
      </c>
      <c r="H2460" s="80" t="str">
        <f>_xll.BDH($B$1,"IVOL_MONEYNESS",A2460,A2460,"IVOL_MATURITY=MATURITY_1STM","IVOL_MONEYNESS_LEVEL=MONEY_LVL_100_","DTS=H","FACTOR=.01","DAYS=W")</f>
        <v>#N/A Start Date</v>
      </c>
      <c r="I2460" s="81" t="str">
        <f t="shared" si="464"/>
        <v>#N/A Start Date</v>
      </c>
      <c r="J2460" s="34" t="e">
        <f t="shared" si="456"/>
        <v>#REF!</v>
      </c>
      <c r="K2460" s="35" t="e">
        <f t="shared" si="457"/>
        <v>#VALUE!</v>
      </c>
      <c r="L2460" s="35" t="e">
        <f t="shared" si="458"/>
        <v>#REF!</v>
      </c>
      <c r="M2460" s="35" t="e">
        <f t="shared" si="465"/>
        <v>#REF!</v>
      </c>
      <c r="N2460" s="35" t="e">
        <f t="shared" si="466"/>
        <v>#REF!</v>
      </c>
      <c r="O2460" s="36" t="e">
        <f t="shared" si="467"/>
        <v>#REF!</v>
      </c>
      <c r="Q2460" s="37">
        <f t="shared" si="459"/>
        <v>0</v>
      </c>
      <c r="R2460" s="38" t="e">
        <f t="shared" si="460"/>
        <v>#REF!</v>
      </c>
      <c r="S2460" s="39" t="e">
        <f t="shared" si="461"/>
        <v>#REF!</v>
      </c>
    </row>
    <row r="2461" spans="1:19" x14ac:dyDescent="0.25">
      <c r="A2461" s="2"/>
      <c r="C2461">
        <f t="shared" si="462"/>
        <v>0</v>
      </c>
      <c r="D2461" s="32" t="e">
        <f t="shared" si="463"/>
        <v>#N/A</v>
      </c>
      <c r="E2461" s="32" t="e">
        <f>Basic!#REF!</f>
        <v>#REF!</v>
      </c>
      <c r="F2461" s="40"/>
      <c r="G2461" s="80">
        <f>IFERROR(VLOOKUP(A2461,HistData!Y:Z,2,FALSE)/100,G2460)</f>
        <v>0.19510000000000002</v>
      </c>
      <c r="H2461" s="80" t="str">
        <f>_xll.BDH($B$1,"IVOL_MONEYNESS",A2461,A2461,"IVOL_MATURITY=MATURITY_1STM","IVOL_MONEYNESS_LEVEL=MONEY_LVL_100_","DTS=H","FACTOR=.01","DAYS=W")</f>
        <v>#N/A Start Date</v>
      </c>
      <c r="I2461" s="81" t="str">
        <f t="shared" si="464"/>
        <v>#N/A Start Date</v>
      </c>
      <c r="J2461" s="34" t="e">
        <f t="shared" si="456"/>
        <v>#REF!</v>
      </c>
      <c r="K2461" s="35" t="e">
        <f t="shared" si="457"/>
        <v>#VALUE!</v>
      </c>
      <c r="L2461" s="35" t="e">
        <f t="shared" si="458"/>
        <v>#REF!</v>
      </c>
      <c r="M2461" s="35" t="e">
        <f t="shared" si="465"/>
        <v>#REF!</v>
      </c>
      <c r="N2461" s="35" t="e">
        <f t="shared" si="466"/>
        <v>#REF!</v>
      </c>
      <c r="O2461" s="36" t="e">
        <f t="shared" si="467"/>
        <v>#REF!</v>
      </c>
      <c r="Q2461" s="37">
        <f t="shared" si="459"/>
        <v>0</v>
      </c>
      <c r="R2461" s="38" t="e">
        <f t="shared" si="460"/>
        <v>#REF!</v>
      </c>
      <c r="S2461" s="39" t="e">
        <f t="shared" si="461"/>
        <v>#REF!</v>
      </c>
    </row>
    <row r="2462" spans="1:19" x14ac:dyDescent="0.25">
      <c r="A2462" s="2"/>
      <c r="C2462">
        <f t="shared" si="462"/>
        <v>0</v>
      </c>
      <c r="D2462" s="32" t="e">
        <f t="shared" si="463"/>
        <v>#N/A</v>
      </c>
      <c r="E2462" s="32" t="e">
        <f>Basic!#REF!</f>
        <v>#REF!</v>
      </c>
      <c r="F2462" s="40"/>
      <c r="G2462" s="80">
        <f>IFERROR(VLOOKUP(A2462,HistData!Y:Z,2,FALSE)/100,G2461)</f>
        <v>0.19510000000000002</v>
      </c>
      <c r="H2462" s="80" t="str">
        <f>_xll.BDH($B$1,"IVOL_MONEYNESS",A2462,A2462,"IVOL_MATURITY=MATURITY_1STM","IVOL_MONEYNESS_LEVEL=MONEY_LVL_100_","DTS=H","FACTOR=.01","DAYS=W")</f>
        <v>#N/A Start Date</v>
      </c>
      <c r="I2462" s="81" t="str">
        <f t="shared" si="464"/>
        <v>#N/A Start Date</v>
      </c>
      <c r="J2462" s="34" t="e">
        <f t="shared" si="456"/>
        <v>#REF!</v>
      </c>
      <c r="K2462" s="35" t="e">
        <f t="shared" si="457"/>
        <v>#VALUE!</v>
      </c>
      <c r="L2462" s="35" t="e">
        <f t="shared" si="458"/>
        <v>#REF!</v>
      </c>
      <c r="M2462" s="35" t="e">
        <f t="shared" si="465"/>
        <v>#REF!</v>
      </c>
      <c r="N2462" s="35" t="e">
        <f t="shared" si="466"/>
        <v>#REF!</v>
      </c>
      <c r="O2462" s="36" t="e">
        <f t="shared" si="467"/>
        <v>#REF!</v>
      </c>
      <c r="Q2462" s="37">
        <f t="shared" si="459"/>
        <v>0</v>
      </c>
      <c r="R2462" s="38" t="e">
        <f t="shared" si="460"/>
        <v>#REF!</v>
      </c>
      <c r="S2462" s="39" t="e">
        <f t="shared" si="461"/>
        <v>#REF!</v>
      </c>
    </row>
    <row r="2463" spans="1:19" x14ac:dyDescent="0.25">
      <c r="A2463" s="2"/>
      <c r="C2463">
        <f t="shared" si="462"/>
        <v>0</v>
      </c>
      <c r="D2463" s="32" t="e">
        <f t="shared" si="463"/>
        <v>#N/A</v>
      </c>
      <c r="E2463" s="32" t="e">
        <f>Basic!#REF!</f>
        <v>#REF!</v>
      </c>
      <c r="F2463" s="40"/>
      <c r="G2463" s="80">
        <f>IFERROR(VLOOKUP(A2463,HistData!Y:Z,2,FALSE)/100,G2462)</f>
        <v>0.19510000000000002</v>
      </c>
      <c r="H2463" s="80" t="str">
        <f>_xll.BDH($B$1,"IVOL_MONEYNESS",A2463,A2463,"IVOL_MATURITY=MATURITY_1STM","IVOL_MONEYNESS_LEVEL=MONEY_LVL_100_","DTS=H","FACTOR=.01","DAYS=W")</f>
        <v>#N/A Start Date</v>
      </c>
      <c r="I2463" s="81" t="str">
        <f t="shared" si="464"/>
        <v>#N/A Start Date</v>
      </c>
      <c r="J2463" s="34" t="e">
        <f t="shared" si="456"/>
        <v>#REF!</v>
      </c>
      <c r="K2463" s="35" t="e">
        <f t="shared" si="457"/>
        <v>#VALUE!</v>
      </c>
      <c r="L2463" s="35" t="e">
        <f t="shared" si="458"/>
        <v>#REF!</v>
      </c>
      <c r="M2463" s="35" t="e">
        <f t="shared" si="465"/>
        <v>#REF!</v>
      </c>
      <c r="N2463" s="35" t="e">
        <f t="shared" si="466"/>
        <v>#REF!</v>
      </c>
      <c r="O2463" s="36" t="e">
        <f t="shared" si="467"/>
        <v>#REF!</v>
      </c>
      <c r="Q2463" s="37">
        <f t="shared" si="459"/>
        <v>0</v>
      </c>
      <c r="R2463" s="38" t="e">
        <f t="shared" si="460"/>
        <v>#REF!</v>
      </c>
      <c r="S2463" s="39" t="e">
        <f t="shared" si="461"/>
        <v>#REF!</v>
      </c>
    </row>
    <row r="2464" spans="1:19" x14ac:dyDescent="0.25">
      <c r="A2464" s="2"/>
      <c r="C2464">
        <f t="shared" si="462"/>
        <v>0</v>
      </c>
      <c r="D2464" s="32" t="e">
        <f t="shared" si="463"/>
        <v>#N/A</v>
      </c>
      <c r="E2464" s="32" t="e">
        <f>Basic!#REF!</f>
        <v>#REF!</v>
      </c>
      <c r="F2464" s="40"/>
      <c r="G2464" s="80">
        <f>IFERROR(VLOOKUP(A2464,HistData!Y:Z,2,FALSE)/100,G2463)</f>
        <v>0.19510000000000002</v>
      </c>
      <c r="H2464" s="80" t="str">
        <f>_xll.BDH($B$1,"IVOL_MONEYNESS",A2464,A2464,"IVOL_MATURITY=MATURITY_1STM","IVOL_MONEYNESS_LEVEL=MONEY_LVL_100_","DTS=H","FACTOR=.01","DAYS=W")</f>
        <v>#N/A Start Date</v>
      </c>
      <c r="I2464" s="81" t="str">
        <f t="shared" si="464"/>
        <v>#N/A Start Date</v>
      </c>
      <c r="J2464" s="34" t="e">
        <f t="shared" si="456"/>
        <v>#REF!</v>
      </c>
      <c r="K2464" s="35" t="e">
        <f t="shared" si="457"/>
        <v>#VALUE!</v>
      </c>
      <c r="L2464" s="35" t="e">
        <f t="shared" si="458"/>
        <v>#REF!</v>
      </c>
      <c r="M2464" s="35" t="e">
        <f t="shared" si="465"/>
        <v>#REF!</v>
      </c>
      <c r="N2464" s="35" t="e">
        <f t="shared" si="466"/>
        <v>#REF!</v>
      </c>
      <c r="O2464" s="36" t="e">
        <f t="shared" si="467"/>
        <v>#REF!</v>
      </c>
      <c r="Q2464" s="37">
        <f t="shared" si="459"/>
        <v>0</v>
      </c>
      <c r="R2464" s="38" t="e">
        <f t="shared" si="460"/>
        <v>#REF!</v>
      </c>
      <c r="S2464" s="39" t="e">
        <f t="shared" si="461"/>
        <v>#REF!</v>
      </c>
    </row>
    <row r="2465" spans="1:19" x14ac:dyDescent="0.25">
      <c r="A2465" s="2"/>
      <c r="C2465">
        <f t="shared" si="462"/>
        <v>0</v>
      </c>
      <c r="D2465" s="32" t="e">
        <f t="shared" si="463"/>
        <v>#N/A</v>
      </c>
      <c r="E2465" s="32" t="e">
        <f>Basic!#REF!</f>
        <v>#REF!</v>
      </c>
      <c r="F2465" s="40"/>
      <c r="G2465" s="80">
        <f>IFERROR(VLOOKUP(A2465,HistData!Y:Z,2,FALSE)/100,G2464)</f>
        <v>0.19510000000000002</v>
      </c>
      <c r="H2465" s="80" t="str">
        <f>_xll.BDH($B$1,"IVOL_MONEYNESS",A2465,A2465,"IVOL_MATURITY=MATURITY_1STM","IVOL_MONEYNESS_LEVEL=MONEY_LVL_100_","DTS=H","FACTOR=.01","DAYS=W")</f>
        <v>#N/A Start Date</v>
      </c>
      <c r="I2465" s="81" t="str">
        <f t="shared" si="464"/>
        <v>#N/A Start Date</v>
      </c>
      <c r="J2465" s="34" t="e">
        <f t="shared" si="456"/>
        <v>#REF!</v>
      </c>
      <c r="K2465" s="35" t="e">
        <f t="shared" si="457"/>
        <v>#VALUE!</v>
      </c>
      <c r="L2465" s="35" t="e">
        <f t="shared" si="458"/>
        <v>#REF!</v>
      </c>
      <c r="M2465" s="35" t="e">
        <f t="shared" si="465"/>
        <v>#REF!</v>
      </c>
      <c r="N2465" s="35" t="e">
        <f t="shared" si="466"/>
        <v>#REF!</v>
      </c>
      <c r="O2465" s="36" t="e">
        <f t="shared" si="467"/>
        <v>#REF!</v>
      </c>
      <c r="Q2465" s="37">
        <f t="shared" si="459"/>
        <v>0</v>
      </c>
      <c r="R2465" s="38" t="e">
        <f t="shared" si="460"/>
        <v>#REF!</v>
      </c>
      <c r="S2465" s="39" t="e">
        <f t="shared" si="461"/>
        <v>#REF!</v>
      </c>
    </row>
    <row r="2466" spans="1:19" x14ac:dyDescent="0.25">
      <c r="A2466" s="2"/>
      <c r="C2466">
        <f t="shared" si="462"/>
        <v>0</v>
      </c>
      <c r="D2466" s="32" t="e">
        <f t="shared" si="463"/>
        <v>#N/A</v>
      </c>
      <c r="E2466" s="32" t="e">
        <f>Basic!#REF!</f>
        <v>#REF!</v>
      </c>
      <c r="F2466" s="40"/>
      <c r="G2466" s="80">
        <f>IFERROR(VLOOKUP(A2466,HistData!Y:Z,2,FALSE)/100,G2465)</f>
        <v>0.19510000000000002</v>
      </c>
      <c r="H2466" s="80" t="str">
        <f>_xll.BDH($B$1,"IVOL_MONEYNESS",A2466,A2466,"IVOL_MATURITY=MATURITY_1STM","IVOL_MONEYNESS_LEVEL=MONEY_LVL_100_","DTS=H","FACTOR=.01","DAYS=W")</f>
        <v>#N/A Start Date</v>
      </c>
      <c r="I2466" s="81" t="str">
        <f t="shared" si="464"/>
        <v>#N/A Start Date</v>
      </c>
      <c r="J2466" s="34" t="e">
        <f t="shared" si="456"/>
        <v>#REF!</v>
      </c>
      <c r="K2466" s="35" t="e">
        <f t="shared" si="457"/>
        <v>#VALUE!</v>
      </c>
      <c r="L2466" s="35" t="e">
        <f t="shared" si="458"/>
        <v>#REF!</v>
      </c>
      <c r="M2466" s="35" t="e">
        <f t="shared" si="465"/>
        <v>#REF!</v>
      </c>
      <c r="N2466" s="35" t="e">
        <f t="shared" si="466"/>
        <v>#REF!</v>
      </c>
      <c r="O2466" s="36" t="e">
        <f t="shared" si="467"/>
        <v>#REF!</v>
      </c>
      <c r="Q2466" s="37">
        <f t="shared" si="459"/>
        <v>0</v>
      </c>
      <c r="R2466" s="38" t="e">
        <f t="shared" si="460"/>
        <v>#REF!</v>
      </c>
      <c r="S2466" s="39" t="e">
        <f t="shared" si="461"/>
        <v>#REF!</v>
      </c>
    </row>
    <row r="2467" spans="1:19" x14ac:dyDescent="0.25">
      <c r="A2467" s="2"/>
      <c r="C2467">
        <f t="shared" si="462"/>
        <v>0</v>
      </c>
      <c r="D2467" s="32" t="e">
        <f t="shared" si="463"/>
        <v>#N/A</v>
      </c>
      <c r="E2467" s="32" t="e">
        <f>Basic!#REF!</f>
        <v>#REF!</v>
      </c>
      <c r="F2467" s="40"/>
      <c r="G2467" s="80">
        <f>IFERROR(VLOOKUP(A2467,HistData!Y:Z,2,FALSE)/100,G2466)</f>
        <v>0.19510000000000002</v>
      </c>
      <c r="H2467" s="80" t="str">
        <f>_xll.BDH($B$1,"IVOL_MONEYNESS",A2467,A2467,"IVOL_MATURITY=MATURITY_1STM","IVOL_MONEYNESS_LEVEL=MONEY_LVL_100_","DTS=H","FACTOR=.01","DAYS=W")</f>
        <v>#N/A Start Date</v>
      </c>
      <c r="I2467" s="81" t="str">
        <f t="shared" si="464"/>
        <v>#N/A Start Date</v>
      </c>
      <c r="J2467" s="34" t="e">
        <f t="shared" si="456"/>
        <v>#REF!</v>
      </c>
      <c r="K2467" s="35" t="e">
        <f t="shared" si="457"/>
        <v>#VALUE!</v>
      </c>
      <c r="L2467" s="35" t="e">
        <f t="shared" si="458"/>
        <v>#REF!</v>
      </c>
      <c r="M2467" s="35" t="e">
        <f t="shared" si="465"/>
        <v>#REF!</v>
      </c>
      <c r="N2467" s="35" t="e">
        <f t="shared" si="466"/>
        <v>#REF!</v>
      </c>
      <c r="O2467" s="36" t="e">
        <f t="shared" si="467"/>
        <v>#REF!</v>
      </c>
      <c r="Q2467" s="37">
        <f t="shared" si="459"/>
        <v>0</v>
      </c>
      <c r="R2467" s="38" t="e">
        <f t="shared" si="460"/>
        <v>#REF!</v>
      </c>
      <c r="S2467" s="39" t="e">
        <f t="shared" si="461"/>
        <v>#REF!</v>
      </c>
    </row>
    <row r="2468" spans="1:19" x14ac:dyDescent="0.25">
      <c r="A2468" s="2"/>
      <c r="C2468">
        <f t="shared" si="462"/>
        <v>0</v>
      </c>
      <c r="D2468" s="32" t="e">
        <f t="shared" si="463"/>
        <v>#N/A</v>
      </c>
      <c r="E2468" s="32" t="e">
        <f>Basic!#REF!</f>
        <v>#REF!</v>
      </c>
      <c r="F2468" s="40"/>
      <c r="G2468" s="80">
        <f>IFERROR(VLOOKUP(A2468,HistData!Y:Z,2,FALSE)/100,G2467)</f>
        <v>0.19510000000000002</v>
      </c>
      <c r="H2468" s="80" t="str">
        <f>_xll.BDH($B$1,"IVOL_MONEYNESS",A2468,A2468,"IVOL_MATURITY=MATURITY_1STM","IVOL_MONEYNESS_LEVEL=MONEY_LVL_100_","DTS=H","FACTOR=.01","DAYS=W")</f>
        <v>#N/A Start Date</v>
      </c>
      <c r="I2468" s="81" t="str">
        <f t="shared" si="464"/>
        <v>#N/A Start Date</v>
      </c>
      <c r="J2468" s="34" t="e">
        <f t="shared" si="456"/>
        <v>#REF!</v>
      </c>
      <c r="K2468" s="35" t="e">
        <f t="shared" si="457"/>
        <v>#VALUE!</v>
      </c>
      <c r="L2468" s="35" t="e">
        <f t="shared" si="458"/>
        <v>#REF!</v>
      </c>
      <c r="M2468" s="35" t="e">
        <f t="shared" si="465"/>
        <v>#REF!</v>
      </c>
      <c r="N2468" s="35" t="e">
        <f t="shared" si="466"/>
        <v>#REF!</v>
      </c>
      <c r="O2468" s="36" t="e">
        <f t="shared" si="467"/>
        <v>#REF!</v>
      </c>
      <c r="Q2468" s="37">
        <f t="shared" si="459"/>
        <v>0</v>
      </c>
      <c r="R2468" s="38" t="e">
        <f t="shared" si="460"/>
        <v>#REF!</v>
      </c>
      <c r="S2468" s="39" t="e">
        <f t="shared" si="461"/>
        <v>#REF!</v>
      </c>
    </row>
    <row r="2469" spans="1:19" x14ac:dyDescent="0.25">
      <c r="A2469" s="2"/>
      <c r="C2469">
        <f t="shared" si="462"/>
        <v>0</v>
      </c>
      <c r="D2469" s="32" t="e">
        <f t="shared" si="463"/>
        <v>#N/A</v>
      </c>
      <c r="E2469" s="32" t="e">
        <f>Basic!#REF!</f>
        <v>#REF!</v>
      </c>
      <c r="F2469" s="40"/>
      <c r="G2469" s="80">
        <f>IFERROR(VLOOKUP(A2469,HistData!Y:Z,2,FALSE)/100,G2468)</f>
        <v>0.19510000000000002</v>
      </c>
      <c r="H2469" s="80" t="str">
        <f>_xll.BDH($B$1,"IVOL_MONEYNESS",A2469,A2469,"IVOL_MATURITY=MATURITY_1STM","IVOL_MONEYNESS_LEVEL=MONEY_LVL_100_","DTS=H","FACTOR=.01","DAYS=W")</f>
        <v>#N/A Start Date</v>
      </c>
      <c r="I2469" s="81" t="str">
        <f t="shared" si="464"/>
        <v>#N/A Start Date</v>
      </c>
      <c r="J2469" s="34" t="e">
        <f t="shared" si="456"/>
        <v>#REF!</v>
      </c>
      <c r="K2469" s="35" t="e">
        <f t="shared" si="457"/>
        <v>#VALUE!</v>
      </c>
      <c r="L2469" s="35" t="e">
        <f t="shared" si="458"/>
        <v>#REF!</v>
      </c>
      <c r="M2469" s="35" t="e">
        <f t="shared" si="465"/>
        <v>#REF!</v>
      </c>
      <c r="N2469" s="35" t="e">
        <f t="shared" si="466"/>
        <v>#REF!</v>
      </c>
      <c r="O2469" s="36" t="e">
        <f t="shared" si="467"/>
        <v>#REF!</v>
      </c>
      <c r="Q2469" s="37">
        <f t="shared" si="459"/>
        <v>0</v>
      </c>
      <c r="R2469" s="38" t="e">
        <f t="shared" si="460"/>
        <v>#REF!</v>
      </c>
      <c r="S2469" s="39" t="e">
        <f t="shared" si="461"/>
        <v>#REF!</v>
      </c>
    </row>
    <row r="2470" spans="1:19" x14ac:dyDescent="0.25">
      <c r="A2470" s="2"/>
      <c r="C2470">
        <f t="shared" si="462"/>
        <v>0</v>
      </c>
      <c r="D2470" s="32" t="e">
        <f t="shared" si="463"/>
        <v>#N/A</v>
      </c>
      <c r="E2470" s="32" t="e">
        <f>Basic!#REF!</f>
        <v>#REF!</v>
      </c>
      <c r="F2470" s="40"/>
      <c r="G2470" s="80">
        <f>IFERROR(VLOOKUP(A2470,HistData!Y:Z,2,FALSE)/100,G2469)</f>
        <v>0.19510000000000002</v>
      </c>
      <c r="H2470" s="80" t="str">
        <f>_xll.BDH($B$1,"IVOL_MONEYNESS",A2470,A2470,"IVOL_MATURITY=MATURITY_1STM","IVOL_MONEYNESS_LEVEL=MONEY_LVL_100_","DTS=H","FACTOR=.01","DAYS=W")</f>
        <v>#N/A Start Date</v>
      </c>
      <c r="I2470" s="81" t="str">
        <f t="shared" si="464"/>
        <v>#N/A Start Date</v>
      </c>
      <c r="J2470" s="34" t="e">
        <f t="shared" si="456"/>
        <v>#REF!</v>
      </c>
      <c r="K2470" s="35" t="e">
        <f t="shared" si="457"/>
        <v>#VALUE!</v>
      </c>
      <c r="L2470" s="35" t="e">
        <f t="shared" si="458"/>
        <v>#REF!</v>
      </c>
      <c r="M2470" s="35" t="e">
        <f t="shared" si="465"/>
        <v>#REF!</v>
      </c>
      <c r="N2470" s="35" t="e">
        <f t="shared" si="466"/>
        <v>#REF!</v>
      </c>
      <c r="O2470" s="36" t="e">
        <f t="shared" si="467"/>
        <v>#REF!</v>
      </c>
      <c r="Q2470" s="37">
        <f t="shared" si="459"/>
        <v>0</v>
      </c>
      <c r="R2470" s="38" t="e">
        <f t="shared" si="460"/>
        <v>#REF!</v>
      </c>
      <c r="S2470" s="39" t="e">
        <f t="shared" si="461"/>
        <v>#REF!</v>
      </c>
    </row>
    <row r="2471" spans="1:19" x14ac:dyDescent="0.25">
      <c r="A2471" s="2"/>
      <c r="C2471">
        <f t="shared" si="462"/>
        <v>0</v>
      </c>
      <c r="D2471" s="32" t="e">
        <f t="shared" si="463"/>
        <v>#N/A</v>
      </c>
      <c r="E2471" s="32" t="e">
        <f>Basic!#REF!</f>
        <v>#REF!</v>
      </c>
      <c r="F2471" s="40"/>
      <c r="G2471" s="80">
        <f>IFERROR(VLOOKUP(A2471,HistData!Y:Z,2,FALSE)/100,G2470)</f>
        <v>0.19510000000000002</v>
      </c>
      <c r="H2471" s="80" t="str">
        <f>_xll.BDH($B$1,"IVOL_MONEYNESS",A2471,A2471,"IVOL_MATURITY=MATURITY_1STM","IVOL_MONEYNESS_LEVEL=MONEY_LVL_100_","DTS=H","FACTOR=.01","DAYS=W")</f>
        <v>#N/A Start Date</v>
      </c>
      <c r="I2471" s="81" t="str">
        <f t="shared" si="464"/>
        <v>#N/A Start Date</v>
      </c>
      <c r="J2471" s="34" t="e">
        <f t="shared" si="456"/>
        <v>#REF!</v>
      </c>
      <c r="K2471" s="35" t="e">
        <f t="shared" si="457"/>
        <v>#VALUE!</v>
      </c>
      <c r="L2471" s="35" t="e">
        <f t="shared" si="458"/>
        <v>#REF!</v>
      </c>
      <c r="M2471" s="35" t="e">
        <f t="shared" si="465"/>
        <v>#REF!</v>
      </c>
      <c r="N2471" s="35" t="e">
        <f t="shared" si="466"/>
        <v>#REF!</v>
      </c>
      <c r="O2471" s="36" t="e">
        <f t="shared" si="467"/>
        <v>#REF!</v>
      </c>
      <c r="Q2471" s="37">
        <f t="shared" si="459"/>
        <v>0</v>
      </c>
      <c r="R2471" s="38" t="e">
        <f t="shared" si="460"/>
        <v>#REF!</v>
      </c>
      <c r="S2471" s="39" t="e">
        <f t="shared" si="461"/>
        <v>#REF!</v>
      </c>
    </row>
    <row r="2472" spans="1:19" x14ac:dyDescent="0.25">
      <c r="A2472" s="2"/>
      <c r="C2472">
        <f t="shared" si="462"/>
        <v>0</v>
      </c>
      <c r="D2472" s="32" t="e">
        <f t="shared" si="463"/>
        <v>#N/A</v>
      </c>
      <c r="E2472" s="32" t="e">
        <f>Basic!#REF!</f>
        <v>#REF!</v>
      </c>
      <c r="F2472" s="40"/>
      <c r="G2472" s="80">
        <f>IFERROR(VLOOKUP(A2472,HistData!Y:Z,2,FALSE)/100,G2471)</f>
        <v>0.19510000000000002</v>
      </c>
      <c r="H2472" s="80" t="str">
        <f>_xll.BDH($B$1,"IVOL_MONEYNESS",A2472,A2472,"IVOL_MATURITY=MATURITY_1STM","IVOL_MONEYNESS_LEVEL=MONEY_LVL_100_","DTS=H","FACTOR=.01","DAYS=W")</f>
        <v>#N/A Start Date</v>
      </c>
      <c r="I2472" s="81" t="str">
        <f t="shared" si="464"/>
        <v>#N/A Start Date</v>
      </c>
      <c r="J2472" s="34" t="e">
        <f t="shared" si="456"/>
        <v>#REF!</v>
      </c>
      <c r="K2472" s="35" t="e">
        <f t="shared" si="457"/>
        <v>#VALUE!</v>
      </c>
      <c r="L2472" s="35" t="e">
        <f t="shared" si="458"/>
        <v>#REF!</v>
      </c>
      <c r="M2472" s="35" t="e">
        <f t="shared" si="465"/>
        <v>#REF!</v>
      </c>
      <c r="N2472" s="35" t="e">
        <f t="shared" si="466"/>
        <v>#REF!</v>
      </c>
      <c r="O2472" s="36" t="e">
        <f t="shared" si="467"/>
        <v>#REF!</v>
      </c>
      <c r="Q2472" s="37">
        <f t="shared" si="459"/>
        <v>0</v>
      </c>
      <c r="R2472" s="38" t="e">
        <f t="shared" si="460"/>
        <v>#REF!</v>
      </c>
      <c r="S2472" s="39" t="e">
        <f t="shared" si="461"/>
        <v>#REF!</v>
      </c>
    </row>
    <row r="2473" spans="1:19" x14ac:dyDescent="0.25">
      <c r="A2473" s="2"/>
      <c r="C2473">
        <f t="shared" si="462"/>
        <v>0</v>
      </c>
      <c r="D2473" s="32" t="e">
        <f t="shared" si="463"/>
        <v>#N/A</v>
      </c>
      <c r="E2473" s="32" t="e">
        <f>Basic!#REF!</f>
        <v>#REF!</v>
      </c>
      <c r="F2473" s="40"/>
      <c r="G2473" s="80">
        <f>IFERROR(VLOOKUP(A2473,HistData!Y:Z,2,FALSE)/100,G2472)</f>
        <v>0.19510000000000002</v>
      </c>
      <c r="H2473" s="80" t="str">
        <f>_xll.BDH($B$1,"IVOL_MONEYNESS",A2473,A2473,"IVOL_MATURITY=MATURITY_1STM","IVOL_MONEYNESS_LEVEL=MONEY_LVL_100_","DTS=H","FACTOR=.01","DAYS=W")</f>
        <v>#N/A Start Date</v>
      </c>
      <c r="I2473" s="81" t="str">
        <f t="shared" si="464"/>
        <v>#N/A Start Date</v>
      </c>
      <c r="J2473" s="34" t="e">
        <f t="shared" si="456"/>
        <v>#REF!</v>
      </c>
      <c r="K2473" s="35" t="e">
        <f t="shared" si="457"/>
        <v>#VALUE!</v>
      </c>
      <c r="L2473" s="35" t="e">
        <f t="shared" si="458"/>
        <v>#REF!</v>
      </c>
      <c r="M2473" s="35" t="e">
        <f t="shared" si="465"/>
        <v>#REF!</v>
      </c>
      <c r="N2473" s="35" t="e">
        <f t="shared" si="466"/>
        <v>#REF!</v>
      </c>
      <c r="O2473" s="36" t="e">
        <f t="shared" si="467"/>
        <v>#REF!</v>
      </c>
      <c r="Q2473" s="37">
        <f t="shared" si="459"/>
        <v>0</v>
      </c>
      <c r="R2473" s="38" t="e">
        <f t="shared" si="460"/>
        <v>#REF!</v>
      </c>
      <c r="S2473" s="39" t="e">
        <f t="shared" si="461"/>
        <v>#REF!</v>
      </c>
    </row>
    <row r="2474" spans="1:19" x14ac:dyDescent="0.25">
      <c r="A2474" s="2"/>
      <c r="C2474">
        <f t="shared" si="462"/>
        <v>0</v>
      </c>
      <c r="D2474" s="32" t="e">
        <f t="shared" si="463"/>
        <v>#N/A</v>
      </c>
      <c r="E2474" s="32" t="e">
        <f>Basic!#REF!</f>
        <v>#REF!</v>
      </c>
      <c r="F2474" s="40"/>
      <c r="G2474" s="80">
        <f>IFERROR(VLOOKUP(A2474,HistData!Y:Z,2,FALSE)/100,G2473)</f>
        <v>0.19510000000000002</v>
      </c>
      <c r="H2474" s="80" t="str">
        <f>_xll.BDH($B$1,"IVOL_MONEYNESS",A2474,A2474,"IVOL_MATURITY=MATURITY_1STM","IVOL_MONEYNESS_LEVEL=MONEY_LVL_100_","DTS=H","FACTOR=.01","DAYS=W")</f>
        <v>#N/A Start Date</v>
      </c>
      <c r="I2474" s="81" t="str">
        <f t="shared" si="464"/>
        <v>#N/A Start Date</v>
      </c>
      <c r="J2474" s="34" t="e">
        <f t="shared" si="456"/>
        <v>#REF!</v>
      </c>
      <c r="K2474" s="35" t="e">
        <f t="shared" si="457"/>
        <v>#VALUE!</v>
      </c>
      <c r="L2474" s="35" t="e">
        <f t="shared" si="458"/>
        <v>#REF!</v>
      </c>
      <c r="M2474" s="35" t="e">
        <f t="shared" si="465"/>
        <v>#REF!</v>
      </c>
      <c r="N2474" s="35" t="e">
        <f t="shared" si="466"/>
        <v>#REF!</v>
      </c>
      <c r="O2474" s="36" t="e">
        <f t="shared" si="467"/>
        <v>#REF!</v>
      </c>
      <c r="Q2474" s="37">
        <f t="shared" si="459"/>
        <v>0</v>
      </c>
      <c r="R2474" s="38" t="e">
        <f t="shared" si="460"/>
        <v>#REF!</v>
      </c>
      <c r="S2474" s="39" t="e">
        <f t="shared" si="461"/>
        <v>#REF!</v>
      </c>
    </row>
    <row r="2475" spans="1:19" x14ac:dyDescent="0.25">
      <c r="A2475" s="2"/>
      <c r="C2475">
        <f t="shared" si="462"/>
        <v>0</v>
      </c>
      <c r="D2475" s="32" t="e">
        <f t="shared" si="463"/>
        <v>#N/A</v>
      </c>
      <c r="E2475" s="32" t="e">
        <f>Basic!#REF!</f>
        <v>#REF!</v>
      </c>
      <c r="F2475" s="40"/>
      <c r="G2475" s="80">
        <f>IFERROR(VLOOKUP(A2475,HistData!Y:Z,2,FALSE)/100,G2474)</f>
        <v>0.19510000000000002</v>
      </c>
      <c r="H2475" s="80" t="str">
        <f>_xll.BDH($B$1,"IVOL_MONEYNESS",A2475,A2475,"IVOL_MATURITY=MATURITY_1STM","IVOL_MONEYNESS_LEVEL=MONEY_LVL_100_","DTS=H","FACTOR=.01","DAYS=W")</f>
        <v>#N/A Start Date</v>
      </c>
      <c r="I2475" s="81" t="str">
        <f t="shared" si="464"/>
        <v>#N/A Start Date</v>
      </c>
      <c r="J2475" s="34" t="e">
        <f t="shared" si="456"/>
        <v>#REF!</v>
      </c>
      <c r="K2475" s="35" t="e">
        <f t="shared" si="457"/>
        <v>#VALUE!</v>
      </c>
      <c r="L2475" s="35" t="e">
        <f t="shared" si="458"/>
        <v>#REF!</v>
      </c>
      <c r="M2475" s="35" t="e">
        <f t="shared" si="465"/>
        <v>#REF!</v>
      </c>
      <c r="N2475" s="35" t="e">
        <f t="shared" si="466"/>
        <v>#REF!</v>
      </c>
      <c r="O2475" s="36" t="e">
        <f t="shared" si="467"/>
        <v>#REF!</v>
      </c>
      <c r="Q2475" s="37">
        <f t="shared" si="459"/>
        <v>0</v>
      </c>
      <c r="R2475" s="38" t="e">
        <f t="shared" si="460"/>
        <v>#REF!</v>
      </c>
      <c r="S2475" s="39" t="e">
        <f t="shared" si="461"/>
        <v>#REF!</v>
      </c>
    </row>
    <row r="2476" spans="1:19" x14ac:dyDescent="0.25">
      <c r="A2476" s="2"/>
      <c r="C2476">
        <f t="shared" si="462"/>
        <v>0</v>
      </c>
      <c r="D2476" s="32" t="e">
        <f t="shared" si="463"/>
        <v>#N/A</v>
      </c>
      <c r="E2476" s="32" t="e">
        <f>Basic!#REF!</f>
        <v>#REF!</v>
      </c>
      <c r="F2476" s="40"/>
      <c r="G2476" s="80">
        <f>IFERROR(VLOOKUP(A2476,HistData!Y:Z,2,FALSE)/100,G2475)</f>
        <v>0.19510000000000002</v>
      </c>
      <c r="H2476" s="80" t="str">
        <f>_xll.BDH($B$1,"IVOL_MONEYNESS",A2476,A2476,"IVOL_MATURITY=MATURITY_1STM","IVOL_MONEYNESS_LEVEL=MONEY_LVL_100_","DTS=H","FACTOR=.01","DAYS=W")</f>
        <v>#N/A Start Date</v>
      </c>
      <c r="I2476" s="81" t="str">
        <f t="shared" si="464"/>
        <v>#N/A Start Date</v>
      </c>
      <c r="J2476" s="34" t="e">
        <f t="shared" si="456"/>
        <v>#REF!</v>
      </c>
      <c r="K2476" s="35" t="e">
        <f t="shared" si="457"/>
        <v>#VALUE!</v>
      </c>
      <c r="L2476" s="35" t="e">
        <f t="shared" si="458"/>
        <v>#REF!</v>
      </c>
      <c r="M2476" s="35" t="e">
        <f t="shared" si="465"/>
        <v>#REF!</v>
      </c>
      <c r="N2476" s="35" t="e">
        <f t="shared" si="466"/>
        <v>#REF!</v>
      </c>
      <c r="O2476" s="36" t="e">
        <f t="shared" si="467"/>
        <v>#REF!</v>
      </c>
      <c r="Q2476" s="37">
        <f t="shared" si="459"/>
        <v>0</v>
      </c>
      <c r="R2476" s="38" t="e">
        <f t="shared" si="460"/>
        <v>#REF!</v>
      </c>
      <c r="S2476" s="39" t="e">
        <f t="shared" si="461"/>
        <v>#REF!</v>
      </c>
    </row>
    <row r="2477" spans="1:19" x14ac:dyDescent="0.25">
      <c r="A2477" s="2"/>
      <c r="C2477">
        <f t="shared" si="462"/>
        <v>0</v>
      </c>
      <c r="D2477" s="32" t="e">
        <f t="shared" si="463"/>
        <v>#N/A</v>
      </c>
      <c r="E2477" s="32" t="e">
        <f>Basic!#REF!</f>
        <v>#REF!</v>
      </c>
      <c r="F2477" s="40"/>
      <c r="G2477" s="80">
        <f>IFERROR(VLOOKUP(A2477,HistData!Y:Z,2,FALSE)/100,G2476)</f>
        <v>0.19510000000000002</v>
      </c>
      <c r="H2477" s="80" t="str">
        <f>_xll.BDH($B$1,"IVOL_MONEYNESS",A2477,A2477,"IVOL_MATURITY=MATURITY_1STM","IVOL_MONEYNESS_LEVEL=MONEY_LVL_100_","DTS=H","FACTOR=.01","DAYS=W")</f>
        <v>#N/A Start Date</v>
      </c>
      <c r="I2477" s="81" t="str">
        <f t="shared" si="464"/>
        <v>#N/A Start Date</v>
      </c>
      <c r="J2477" s="34" t="e">
        <f t="shared" si="456"/>
        <v>#REF!</v>
      </c>
      <c r="K2477" s="35" t="e">
        <f t="shared" si="457"/>
        <v>#VALUE!</v>
      </c>
      <c r="L2477" s="35" t="e">
        <f t="shared" si="458"/>
        <v>#REF!</v>
      </c>
      <c r="M2477" s="35" t="e">
        <f t="shared" si="465"/>
        <v>#REF!</v>
      </c>
      <c r="N2477" s="35" t="e">
        <f t="shared" si="466"/>
        <v>#REF!</v>
      </c>
      <c r="O2477" s="36" t="e">
        <f t="shared" si="467"/>
        <v>#REF!</v>
      </c>
      <c r="Q2477" s="37">
        <f t="shared" si="459"/>
        <v>0</v>
      </c>
      <c r="R2477" s="38" t="e">
        <f t="shared" si="460"/>
        <v>#REF!</v>
      </c>
      <c r="S2477" s="39" t="e">
        <f t="shared" si="461"/>
        <v>#REF!</v>
      </c>
    </row>
    <row r="2478" spans="1:19" x14ac:dyDescent="0.25">
      <c r="A2478" s="2"/>
      <c r="C2478">
        <f t="shared" si="462"/>
        <v>0</v>
      </c>
      <c r="D2478" s="32" t="e">
        <f t="shared" si="463"/>
        <v>#N/A</v>
      </c>
      <c r="E2478" s="32" t="e">
        <f>Basic!#REF!</f>
        <v>#REF!</v>
      </c>
      <c r="F2478" s="40"/>
      <c r="G2478" s="80">
        <f>IFERROR(VLOOKUP(A2478,HistData!Y:Z,2,FALSE)/100,G2477)</f>
        <v>0.19510000000000002</v>
      </c>
      <c r="H2478" s="80" t="str">
        <f>_xll.BDH($B$1,"IVOL_MONEYNESS",A2478,A2478,"IVOL_MATURITY=MATURITY_1STM","IVOL_MONEYNESS_LEVEL=MONEY_LVL_100_","DTS=H","FACTOR=.01","DAYS=W")</f>
        <v>#N/A Start Date</v>
      </c>
      <c r="I2478" s="81" t="str">
        <f t="shared" si="464"/>
        <v>#N/A Start Date</v>
      </c>
      <c r="J2478" s="34" t="e">
        <f t="shared" si="456"/>
        <v>#REF!</v>
      </c>
      <c r="K2478" s="35" t="e">
        <f t="shared" si="457"/>
        <v>#VALUE!</v>
      </c>
      <c r="L2478" s="35" t="e">
        <f t="shared" si="458"/>
        <v>#REF!</v>
      </c>
      <c r="M2478" s="35" t="e">
        <f t="shared" si="465"/>
        <v>#REF!</v>
      </c>
      <c r="N2478" s="35" t="e">
        <f t="shared" si="466"/>
        <v>#REF!</v>
      </c>
      <c r="O2478" s="36" t="e">
        <f t="shared" si="467"/>
        <v>#REF!</v>
      </c>
      <c r="Q2478" s="37">
        <f t="shared" si="459"/>
        <v>0</v>
      </c>
      <c r="R2478" s="38" t="e">
        <f t="shared" si="460"/>
        <v>#REF!</v>
      </c>
      <c r="S2478" s="39" t="e">
        <f t="shared" si="461"/>
        <v>#REF!</v>
      </c>
    </row>
    <row r="2479" spans="1:19" x14ac:dyDescent="0.25">
      <c r="A2479" s="2"/>
      <c r="C2479">
        <f t="shared" si="462"/>
        <v>0</v>
      </c>
      <c r="D2479" s="32" t="e">
        <f t="shared" si="463"/>
        <v>#N/A</v>
      </c>
      <c r="E2479" s="32" t="e">
        <f>Basic!#REF!</f>
        <v>#REF!</v>
      </c>
      <c r="F2479" s="40"/>
      <c r="G2479" s="80">
        <f>IFERROR(VLOOKUP(A2479,HistData!Y:Z,2,FALSE)/100,G2478)</f>
        <v>0.19510000000000002</v>
      </c>
      <c r="H2479" s="80" t="str">
        <f>_xll.BDH($B$1,"IVOL_MONEYNESS",A2479,A2479,"IVOL_MATURITY=MATURITY_1STM","IVOL_MONEYNESS_LEVEL=MONEY_LVL_100_","DTS=H","FACTOR=.01","DAYS=W")</f>
        <v>#N/A Start Date</v>
      </c>
      <c r="I2479" s="81" t="str">
        <f t="shared" si="464"/>
        <v>#N/A Start Date</v>
      </c>
      <c r="J2479" s="34" t="e">
        <f t="shared" si="456"/>
        <v>#REF!</v>
      </c>
      <c r="K2479" s="35" t="e">
        <f t="shared" si="457"/>
        <v>#VALUE!</v>
      </c>
      <c r="L2479" s="35" t="e">
        <f t="shared" si="458"/>
        <v>#REF!</v>
      </c>
      <c r="M2479" s="35" t="e">
        <f t="shared" si="465"/>
        <v>#REF!</v>
      </c>
      <c r="N2479" s="35" t="e">
        <f t="shared" si="466"/>
        <v>#REF!</v>
      </c>
      <c r="O2479" s="36" t="e">
        <f t="shared" si="467"/>
        <v>#REF!</v>
      </c>
      <c r="Q2479" s="37">
        <f t="shared" si="459"/>
        <v>0</v>
      </c>
      <c r="R2479" s="38" t="e">
        <f t="shared" si="460"/>
        <v>#REF!</v>
      </c>
      <c r="S2479" s="39" t="e">
        <f t="shared" si="461"/>
        <v>#REF!</v>
      </c>
    </row>
    <row r="2480" spans="1:19" x14ac:dyDescent="0.25">
      <c r="A2480" s="2"/>
      <c r="C2480">
        <f t="shared" si="462"/>
        <v>0</v>
      </c>
      <c r="D2480" s="32" t="e">
        <f t="shared" si="463"/>
        <v>#N/A</v>
      </c>
      <c r="E2480" s="32" t="e">
        <f>Basic!#REF!</f>
        <v>#REF!</v>
      </c>
      <c r="F2480" s="40"/>
      <c r="G2480" s="80">
        <f>IFERROR(VLOOKUP(A2480,HistData!Y:Z,2,FALSE)/100,G2479)</f>
        <v>0.19510000000000002</v>
      </c>
      <c r="H2480" s="80" t="str">
        <f>_xll.BDH($B$1,"IVOL_MONEYNESS",A2480,A2480,"IVOL_MATURITY=MATURITY_1STM","IVOL_MONEYNESS_LEVEL=MONEY_LVL_100_","DTS=H","FACTOR=.01","DAYS=W")</f>
        <v>#N/A Start Date</v>
      </c>
      <c r="I2480" s="81" t="str">
        <f t="shared" si="464"/>
        <v>#N/A Start Date</v>
      </c>
      <c r="J2480" s="34" t="e">
        <f t="shared" si="456"/>
        <v>#REF!</v>
      </c>
      <c r="K2480" s="35" t="e">
        <f t="shared" si="457"/>
        <v>#VALUE!</v>
      </c>
      <c r="L2480" s="35" t="e">
        <f t="shared" si="458"/>
        <v>#REF!</v>
      </c>
      <c r="M2480" s="35" t="e">
        <f t="shared" si="465"/>
        <v>#REF!</v>
      </c>
      <c r="N2480" s="35" t="e">
        <f t="shared" si="466"/>
        <v>#REF!</v>
      </c>
      <c r="O2480" s="36" t="e">
        <f t="shared" si="467"/>
        <v>#REF!</v>
      </c>
      <c r="Q2480" s="37">
        <f t="shared" si="459"/>
        <v>0</v>
      </c>
      <c r="R2480" s="38" t="e">
        <f t="shared" si="460"/>
        <v>#REF!</v>
      </c>
      <c r="S2480" s="39" t="e">
        <f t="shared" si="461"/>
        <v>#REF!</v>
      </c>
    </row>
    <row r="2481" spans="1:19" x14ac:dyDescent="0.25">
      <c r="A2481" s="2"/>
      <c r="C2481">
        <f t="shared" si="462"/>
        <v>0</v>
      </c>
      <c r="D2481" s="32" t="e">
        <f t="shared" si="463"/>
        <v>#N/A</v>
      </c>
      <c r="E2481" s="32" t="e">
        <f>Basic!#REF!</f>
        <v>#REF!</v>
      </c>
      <c r="F2481" s="40"/>
      <c r="G2481" s="80">
        <f>IFERROR(VLOOKUP(A2481,HistData!Y:Z,2,FALSE)/100,G2480)</f>
        <v>0.19510000000000002</v>
      </c>
      <c r="H2481" s="80" t="str">
        <f>_xll.BDH($B$1,"IVOL_MONEYNESS",A2481,A2481,"IVOL_MATURITY=MATURITY_1STM","IVOL_MONEYNESS_LEVEL=MONEY_LVL_100_","DTS=H","FACTOR=.01","DAYS=W")</f>
        <v>#N/A Start Date</v>
      </c>
      <c r="I2481" s="81" t="str">
        <f t="shared" si="464"/>
        <v>#N/A Start Date</v>
      </c>
      <c r="J2481" s="34" t="e">
        <f t="shared" si="456"/>
        <v>#REF!</v>
      </c>
      <c r="K2481" s="35" t="e">
        <f t="shared" si="457"/>
        <v>#VALUE!</v>
      </c>
      <c r="L2481" s="35" t="e">
        <f t="shared" si="458"/>
        <v>#REF!</v>
      </c>
      <c r="M2481" s="35" t="e">
        <f t="shared" si="465"/>
        <v>#REF!</v>
      </c>
      <c r="N2481" s="35" t="e">
        <f t="shared" si="466"/>
        <v>#REF!</v>
      </c>
      <c r="O2481" s="36" t="e">
        <f t="shared" si="467"/>
        <v>#REF!</v>
      </c>
      <c r="Q2481" s="37">
        <f t="shared" si="459"/>
        <v>0</v>
      </c>
      <c r="R2481" s="38" t="e">
        <f t="shared" si="460"/>
        <v>#REF!</v>
      </c>
      <c r="S2481" s="39" t="e">
        <f t="shared" si="461"/>
        <v>#REF!</v>
      </c>
    </row>
    <row r="2482" spans="1:19" x14ac:dyDescent="0.25">
      <c r="A2482" s="2"/>
      <c r="C2482">
        <f t="shared" si="462"/>
        <v>0</v>
      </c>
      <c r="D2482" s="32" t="e">
        <f t="shared" si="463"/>
        <v>#N/A</v>
      </c>
      <c r="E2482" s="32" t="e">
        <f>Basic!#REF!</f>
        <v>#REF!</v>
      </c>
      <c r="F2482" s="40"/>
      <c r="G2482" s="80">
        <f>IFERROR(VLOOKUP(A2482,HistData!Y:Z,2,FALSE)/100,G2481)</f>
        <v>0.19510000000000002</v>
      </c>
      <c r="H2482" s="80" t="str">
        <f>_xll.BDH($B$1,"IVOL_MONEYNESS",A2482,A2482,"IVOL_MATURITY=MATURITY_1STM","IVOL_MONEYNESS_LEVEL=MONEY_LVL_100_","DTS=H","FACTOR=.01","DAYS=W")</f>
        <v>#N/A Start Date</v>
      </c>
      <c r="I2482" s="81" t="str">
        <f t="shared" si="464"/>
        <v>#N/A Start Date</v>
      </c>
      <c r="J2482" s="34" t="e">
        <f t="shared" si="456"/>
        <v>#REF!</v>
      </c>
      <c r="K2482" s="35" t="e">
        <f t="shared" si="457"/>
        <v>#VALUE!</v>
      </c>
      <c r="L2482" s="35" t="e">
        <f t="shared" si="458"/>
        <v>#REF!</v>
      </c>
      <c r="M2482" s="35" t="e">
        <f t="shared" si="465"/>
        <v>#REF!</v>
      </c>
      <c r="N2482" s="35" t="e">
        <f t="shared" si="466"/>
        <v>#REF!</v>
      </c>
      <c r="O2482" s="36" t="e">
        <f t="shared" si="467"/>
        <v>#REF!</v>
      </c>
      <c r="Q2482" s="37">
        <f t="shared" si="459"/>
        <v>0</v>
      </c>
      <c r="R2482" s="38" t="e">
        <f t="shared" si="460"/>
        <v>#REF!</v>
      </c>
      <c r="S2482" s="39" t="e">
        <f t="shared" si="461"/>
        <v>#REF!</v>
      </c>
    </row>
    <row r="2483" spans="1:19" x14ac:dyDescent="0.25">
      <c r="A2483" s="2"/>
      <c r="C2483">
        <f t="shared" si="462"/>
        <v>0</v>
      </c>
      <c r="D2483" s="32" t="e">
        <f t="shared" si="463"/>
        <v>#N/A</v>
      </c>
      <c r="E2483" s="32" t="e">
        <f>Basic!#REF!</f>
        <v>#REF!</v>
      </c>
      <c r="F2483" s="40"/>
      <c r="G2483" s="80">
        <f>IFERROR(VLOOKUP(A2483,HistData!Y:Z,2,FALSE)/100,G2482)</f>
        <v>0.19510000000000002</v>
      </c>
      <c r="H2483" s="80" t="str">
        <f>_xll.BDH($B$1,"IVOL_MONEYNESS",A2483,A2483,"IVOL_MATURITY=MATURITY_1STM","IVOL_MONEYNESS_LEVEL=MONEY_LVL_100_","DTS=H","FACTOR=.01","DAYS=W")</f>
        <v>#N/A Start Date</v>
      </c>
      <c r="I2483" s="81" t="str">
        <f t="shared" si="464"/>
        <v>#N/A Start Date</v>
      </c>
      <c r="J2483" s="34" t="e">
        <f t="shared" si="456"/>
        <v>#REF!</v>
      </c>
      <c r="K2483" s="35" t="e">
        <f t="shared" si="457"/>
        <v>#VALUE!</v>
      </c>
      <c r="L2483" s="35" t="e">
        <f t="shared" si="458"/>
        <v>#REF!</v>
      </c>
      <c r="M2483" s="35" t="e">
        <f t="shared" si="465"/>
        <v>#REF!</v>
      </c>
      <c r="N2483" s="35" t="e">
        <f t="shared" si="466"/>
        <v>#REF!</v>
      </c>
      <c r="O2483" s="36" t="e">
        <f t="shared" si="467"/>
        <v>#REF!</v>
      </c>
      <c r="Q2483" s="37">
        <f t="shared" si="459"/>
        <v>0</v>
      </c>
      <c r="R2483" s="38" t="e">
        <f t="shared" si="460"/>
        <v>#REF!</v>
      </c>
      <c r="S2483" s="39" t="e">
        <f t="shared" si="461"/>
        <v>#REF!</v>
      </c>
    </row>
    <row r="2484" spans="1:19" x14ac:dyDescent="0.25">
      <c r="A2484" s="2"/>
      <c r="C2484">
        <f t="shared" si="462"/>
        <v>0</v>
      </c>
      <c r="D2484" s="32" t="e">
        <f t="shared" si="463"/>
        <v>#N/A</v>
      </c>
      <c r="E2484" s="32" t="e">
        <f>Basic!#REF!</f>
        <v>#REF!</v>
      </c>
      <c r="F2484" s="40"/>
      <c r="G2484" s="80">
        <f>IFERROR(VLOOKUP(A2484,HistData!Y:Z,2,FALSE)/100,G2483)</f>
        <v>0.19510000000000002</v>
      </c>
      <c r="H2484" s="80" t="str">
        <f>_xll.BDH($B$1,"IVOL_MONEYNESS",A2484,A2484,"IVOL_MATURITY=MATURITY_1STM","IVOL_MONEYNESS_LEVEL=MONEY_LVL_100_","DTS=H","FACTOR=.01","DAYS=W")</f>
        <v>#N/A Start Date</v>
      </c>
      <c r="I2484" s="81" t="str">
        <f t="shared" si="464"/>
        <v>#N/A Start Date</v>
      </c>
      <c r="J2484" s="34" t="e">
        <f t="shared" si="456"/>
        <v>#REF!</v>
      </c>
      <c r="K2484" s="35" t="e">
        <f t="shared" si="457"/>
        <v>#VALUE!</v>
      </c>
      <c r="L2484" s="35" t="e">
        <f t="shared" si="458"/>
        <v>#REF!</v>
      </c>
      <c r="M2484" s="35" t="e">
        <f t="shared" si="465"/>
        <v>#REF!</v>
      </c>
      <c r="N2484" s="35" t="e">
        <f t="shared" si="466"/>
        <v>#REF!</v>
      </c>
      <c r="O2484" s="36" t="e">
        <f t="shared" si="467"/>
        <v>#REF!</v>
      </c>
      <c r="Q2484" s="37">
        <f t="shared" si="459"/>
        <v>0</v>
      </c>
      <c r="R2484" s="38" t="e">
        <f t="shared" si="460"/>
        <v>#REF!</v>
      </c>
      <c r="S2484" s="39" t="e">
        <f t="shared" si="461"/>
        <v>#REF!</v>
      </c>
    </row>
    <row r="2485" spans="1:19" x14ac:dyDescent="0.25">
      <c r="A2485" s="2"/>
      <c r="C2485">
        <f t="shared" si="462"/>
        <v>0</v>
      </c>
      <c r="D2485" s="32" t="e">
        <f t="shared" si="463"/>
        <v>#N/A</v>
      </c>
      <c r="E2485" s="32" t="e">
        <f>Basic!#REF!</f>
        <v>#REF!</v>
      </c>
      <c r="F2485" s="40"/>
      <c r="G2485" s="80">
        <f>IFERROR(VLOOKUP(A2485,HistData!Y:Z,2,FALSE)/100,G2484)</f>
        <v>0.19510000000000002</v>
      </c>
      <c r="H2485" s="80" t="str">
        <f>_xll.BDH($B$1,"IVOL_MONEYNESS",A2485,A2485,"IVOL_MATURITY=MATURITY_1STM","IVOL_MONEYNESS_LEVEL=MONEY_LVL_100_","DTS=H","FACTOR=.01","DAYS=W")</f>
        <v>#N/A Start Date</v>
      </c>
      <c r="I2485" s="81" t="str">
        <f t="shared" si="464"/>
        <v>#N/A Start Date</v>
      </c>
      <c r="J2485" s="34" t="e">
        <f t="shared" si="456"/>
        <v>#REF!</v>
      </c>
      <c r="K2485" s="35" t="e">
        <f t="shared" si="457"/>
        <v>#VALUE!</v>
      </c>
      <c r="L2485" s="35" t="e">
        <f t="shared" si="458"/>
        <v>#REF!</v>
      </c>
      <c r="M2485" s="35" t="e">
        <f t="shared" si="465"/>
        <v>#REF!</v>
      </c>
      <c r="N2485" s="35" t="e">
        <f t="shared" si="466"/>
        <v>#REF!</v>
      </c>
      <c r="O2485" s="36" t="e">
        <f t="shared" si="467"/>
        <v>#REF!</v>
      </c>
      <c r="Q2485" s="37">
        <f t="shared" si="459"/>
        <v>0</v>
      </c>
      <c r="R2485" s="38" t="e">
        <f t="shared" si="460"/>
        <v>#REF!</v>
      </c>
      <c r="S2485" s="39" t="e">
        <f t="shared" si="461"/>
        <v>#REF!</v>
      </c>
    </row>
    <row r="2486" spans="1:19" x14ac:dyDescent="0.25">
      <c r="A2486" s="2"/>
      <c r="C2486">
        <f t="shared" si="462"/>
        <v>0</v>
      </c>
      <c r="D2486" s="32" t="e">
        <f t="shared" si="463"/>
        <v>#N/A</v>
      </c>
      <c r="E2486" s="32" t="e">
        <f>Basic!#REF!</f>
        <v>#REF!</v>
      </c>
      <c r="F2486" s="40"/>
      <c r="G2486" s="80">
        <f>IFERROR(VLOOKUP(A2486,HistData!Y:Z,2,FALSE)/100,G2485)</f>
        <v>0.19510000000000002</v>
      </c>
      <c r="H2486" s="80" t="str">
        <f>_xll.BDH($B$1,"IVOL_MONEYNESS",A2486,A2486,"IVOL_MATURITY=MATURITY_1STM","IVOL_MONEYNESS_LEVEL=MONEY_LVL_100_","DTS=H","FACTOR=.01","DAYS=W")</f>
        <v>#N/A Start Date</v>
      </c>
      <c r="I2486" s="81" t="str">
        <f t="shared" si="464"/>
        <v>#N/A Start Date</v>
      </c>
      <c r="J2486" s="34" t="e">
        <f t="shared" si="456"/>
        <v>#REF!</v>
      </c>
      <c r="K2486" s="35" t="e">
        <f t="shared" si="457"/>
        <v>#VALUE!</v>
      </c>
      <c r="L2486" s="35" t="e">
        <f t="shared" si="458"/>
        <v>#REF!</v>
      </c>
      <c r="M2486" s="35" t="e">
        <f t="shared" si="465"/>
        <v>#REF!</v>
      </c>
      <c r="N2486" s="35" t="e">
        <f t="shared" si="466"/>
        <v>#REF!</v>
      </c>
      <c r="O2486" s="36" t="e">
        <f t="shared" si="467"/>
        <v>#REF!</v>
      </c>
      <c r="Q2486" s="37">
        <f t="shared" si="459"/>
        <v>0</v>
      </c>
      <c r="R2486" s="38" t="e">
        <f t="shared" si="460"/>
        <v>#REF!</v>
      </c>
      <c r="S2486" s="39" t="e">
        <f t="shared" si="461"/>
        <v>#REF!</v>
      </c>
    </row>
    <row r="2487" spans="1:19" x14ac:dyDescent="0.25">
      <c r="A2487" s="2"/>
      <c r="C2487">
        <f t="shared" si="462"/>
        <v>0</v>
      </c>
      <c r="D2487" s="32" t="e">
        <f t="shared" si="463"/>
        <v>#N/A</v>
      </c>
      <c r="E2487" s="32" t="e">
        <f>Basic!#REF!</f>
        <v>#REF!</v>
      </c>
      <c r="F2487" s="40"/>
      <c r="G2487" s="80">
        <f>IFERROR(VLOOKUP(A2487,HistData!Y:Z,2,FALSE)/100,G2486)</f>
        <v>0.19510000000000002</v>
      </c>
      <c r="H2487" s="80" t="str">
        <f>_xll.BDH($B$1,"IVOL_MONEYNESS",A2487,A2487,"IVOL_MATURITY=MATURITY_1STM","IVOL_MONEYNESS_LEVEL=MONEY_LVL_100_","DTS=H","FACTOR=.01","DAYS=W")</f>
        <v>#N/A Start Date</v>
      </c>
      <c r="I2487" s="81" t="str">
        <f t="shared" si="464"/>
        <v>#N/A Start Date</v>
      </c>
      <c r="J2487" s="34" t="e">
        <f t="shared" si="456"/>
        <v>#REF!</v>
      </c>
      <c r="K2487" s="35" t="e">
        <f t="shared" si="457"/>
        <v>#VALUE!</v>
      </c>
      <c r="L2487" s="35" t="e">
        <f t="shared" si="458"/>
        <v>#REF!</v>
      </c>
      <c r="M2487" s="35" t="e">
        <f t="shared" si="465"/>
        <v>#REF!</v>
      </c>
      <c r="N2487" s="35" t="e">
        <f t="shared" si="466"/>
        <v>#REF!</v>
      </c>
      <c r="O2487" s="36" t="e">
        <f t="shared" si="467"/>
        <v>#REF!</v>
      </c>
      <c r="Q2487" s="37">
        <f t="shared" si="459"/>
        <v>0</v>
      </c>
      <c r="R2487" s="38" t="e">
        <f t="shared" si="460"/>
        <v>#REF!</v>
      </c>
      <c r="S2487" s="39" t="e">
        <f t="shared" si="461"/>
        <v>#REF!</v>
      </c>
    </row>
    <row r="2488" spans="1:19" x14ac:dyDescent="0.25">
      <c r="A2488" s="2"/>
      <c r="C2488">
        <f t="shared" si="462"/>
        <v>0</v>
      </c>
      <c r="D2488" s="32" t="e">
        <f t="shared" si="463"/>
        <v>#N/A</v>
      </c>
      <c r="E2488" s="32" t="e">
        <f>Basic!#REF!</f>
        <v>#REF!</v>
      </c>
      <c r="F2488" s="40"/>
      <c r="G2488" s="80">
        <f>IFERROR(VLOOKUP(A2488,HistData!Y:Z,2,FALSE)/100,G2487)</f>
        <v>0.19510000000000002</v>
      </c>
      <c r="H2488" s="80" t="str">
        <f>_xll.BDH($B$1,"IVOL_MONEYNESS",A2488,A2488,"IVOL_MATURITY=MATURITY_1STM","IVOL_MONEYNESS_LEVEL=MONEY_LVL_100_","DTS=H","FACTOR=.01","DAYS=W")</f>
        <v>#N/A Start Date</v>
      </c>
      <c r="I2488" s="81" t="str">
        <f t="shared" si="464"/>
        <v>#N/A Start Date</v>
      </c>
      <c r="J2488" s="34" t="e">
        <f t="shared" si="456"/>
        <v>#REF!</v>
      </c>
      <c r="K2488" s="35" t="e">
        <f t="shared" si="457"/>
        <v>#VALUE!</v>
      </c>
      <c r="L2488" s="35" t="e">
        <f t="shared" si="458"/>
        <v>#REF!</v>
      </c>
      <c r="M2488" s="35" t="e">
        <f t="shared" si="465"/>
        <v>#REF!</v>
      </c>
      <c r="N2488" s="35" t="e">
        <f t="shared" si="466"/>
        <v>#REF!</v>
      </c>
      <c r="O2488" s="36" t="e">
        <f t="shared" si="467"/>
        <v>#REF!</v>
      </c>
      <c r="Q2488" s="37">
        <f t="shared" si="459"/>
        <v>0</v>
      </c>
      <c r="R2488" s="38" t="e">
        <f t="shared" si="460"/>
        <v>#REF!</v>
      </c>
      <c r="S2488" s="39" t="e">
        <f t="shared" si="461"/>
        <v>#REF!</v>
      </c>
    </row>
    <row r="2489" spans="1:19" x14ac:dyDescent="0.25">
      <c r="A2489" s="2"/>
      <c r="C2489">
        <f t="shared" si="462"/>
        <v>0</v>
      </c>
      <c r="D2489" s="32" t="e">
        <f t="shared" si="463"/>
        <v>#N/A</v>
      </c>
      <c r="E2489" s="32" t="e">
        <f>Basic!#REF!</f>
        <v>#REF!</v>
      </c>
      <c r="F2489" s="40"/>
      <c r="G2489" s="80">
        <f>IFERROR(VLOOKUP(A2489,HistData!Y:Z,2,FALSE)/100,G2488)</f>
        <v>0.19510000000000002</v>
      </c>
      <c r="H2489" s="80" t="str">
        <f>_xll.BDH($B$1,"IVOL_MONEYNESS",A2489,A2489,"IVOL_MATURITY=MATURITY_1STM","IVOL_MONEYNESS_LEVEL=MONEY_LVL_100_","DTS=H","FACTOR=.01","DAYS=W")</f>
        <v>#N/A Start Date</v>
      </c>
      <c r="I2489" s="81" t="str">
        <f t="shared" si="464"/>
        <v>#N/A Start Date</v>
      </c>
      <c r="J2489" s="34" t="e">
        <f t="shared" si="456"/>
        <v>#REF!</v>
      </c>
      <c r="K2489" s="35" t="e">
        <f t="shared" si="457"/>
        <v>#VALUE!</v>
      </c>
      <c r="L2489" s="35" t="e">
        <f t="shared" si="458"/>
        <v>#REF!</v>
      </c>
      <c r="M2489" s="35" t="e">
        <f t="shared" si="465"/>
        <v>#REF!</v>
      </c>
      <c r="N2489" s="35" t="e">
        <f t="shared" si="466"/>
        <v>#REF!</v>
      </c>
      <c r="O2489" s="36" t="e">
        <f t="shared" si="467"/>
        <v>#REF!</v>
      </c>
      <c r="Q2489" s="37">
        <f t="shared" si="459"/>
        <v>0</v>
      </c>
      <c r="R2489" s="38" t="e">
        <f t="shared" si="460"/>
        <v>#REF!</v>
      </c>
      <c r="S2489" s="39" t="e">
        <f t="shared" si="461"/>
        <v>#REF!</v>
      </c>
    </row>
    <row r="2490" spans="1:19" x14ac:dyDescent="0.25">
      <c r="A2490" s="2"/>
      <c r="C2490">
        <f t="shared" si="462"/>
        <v>0</v>
      </c>
      <c r="D2490" s="32" t="e">
        <f t="shared" si="463"/>
        <v>#N/A</v>
      </c>
      <c r="E2490" s="32" t="e">
        <f>Basic!#REF!</f>
        <v>#REF!</v>
      </c>
      <c r="F2490" s="40"/>
      <c r="G2490" s="80">
        <f>IFERROR(VLOOKUP(A2490,HistData!Y:Z,2,FALSE)/100,G2489)</f>
        <v>0.19510000000000002</v>
      </c>
      <c r="H2490" s="80" t="str">
        <f>_xll.BDH($B$1,"IVOL_MONEYNESS",A2490,A2490,"IVOL_MATURITY=MATURITY_1STM","IVOL_MONEYNESS_LEVEL=MONEY_LVL_100_","DTS=H","FACTOR=.01","DAYS=W")</f>
        <v>#N/A Start Date</v>
      </c>
      <c r="I2490" s="81" t="str">
        <f t="shared" si="464"/>
        <v>#N/A Start Date</v>
      </c>
      <c r="J2490" s="34" t="e">
        <f t="shared" si="456"/>
        <v>#REF!</v>
      </c>
      <c r="K2490" s="35" t="e">
        <f t="shared" si="457"/>
        <v>#VALUE!</v>
      </c>
      <c r="L2490" s="35" t="e">
        <f t="shared" si="458"/>
        <v>#REF!</v>
      </c>
      <c r="M2490" s="35" t="e">
        <f t="shared" si="465"/>
        <v>#REF!</v>
      </c>
      <c r="N2490" s="35" t="e">
        <f t="shared" si="466"/>
        <v>#REF!</v>
      </c>
      <c r="O2490" s="36" t="e">
        <f t="shared" si="467"/>
        <v>#REF!</v>
      </c>
      <c r="Q2490" s="37">
        <f t="shared" si="459"/>
        <v>0</v>
      </c>
      <c r="R2490" s="38" t="e">
        <f t="shared" si="460"/>
        <v>#REF!</v>
      </c>
      <c r="S2490" s="39" t="e">
        <f t="shared" si="461"/>
        <v>#REF!</v>
      </c>
    </row>
    <row r="2491" spans="1:19" x14ac:dyDescent="0.25">
      <c r="A2491" s="2"/>
      <c r="C2491">
        <f t="shared" si="462"/>
        <v>0</v>
      </c>
      <c r="D2491" s="32" t="e">
        <f t="shared" si="463"/>
        <v>#N/A</v>
      </c>
      <c r="E2491" s="32" t="e">
        <f>Basic!#REF!</f>
        <v>#REF!</v>
      </c>
      <c r="F2491" s="40"/>
      <c r="G2491" s="80">
        <f>IFERROR(VLOOKUP(A2491,HistData!Y:Z,2,FALSE)/100,G2490)</f>
        <v>0.19510000000000002</v>
      </c>
      <c r="H2491" s="80" t="str">
        <f>_xll.BDH($B$1,"IVOL_MONEYNESS",A2491,A2491,"IVOL_MATURITY=MATURITY_1STM","IVOL_MONEYNESS_LEVEL=MONEY_LVL_100_","DTS=H","FACTOR=.01","DAYS=W")</f>
        <v>#N/A Start Date</v>
      </c>
      <c r="I2491" s="81" t="str">
        <f t="shared" si="464"/>
        <v>#N/A Start Date</v>
      </c>
      <c r="J2491" s="34" t="e">
        <f t="shared" si="456"/>
        <v>#REF!</v>
      </c>
      <c r="K2491" s="35" t="e">
        <f t="shared" si="457"/>
        <v>#VALUE!</v>
      </c>
      <c r="L2491" s="35" t="e">
        <f t="shared" si="458"/>
        <v>#REF!</v>
      </c>
      <c r="M2491" s="35" t="e">
        <f t="shared" si="465"/>
        <v>#REF!</v>
      </c>
      <c r="N2491" s="35" t="e">
        <f t="shared" si="466"/>
        <v>#REF!</v>
      </c>
      <c r="O2491" s="36" t="e">
        <f t="shared" si="467"/>
        <v>#REF!</v>
      </c>
      <c r="Q2491" s="37">
        <f t="shared" si="459"/>
        <v>0</v>
      </c>
      <c r="R2491" s="38" t="e">
        <f t="shared" si="460"/>
        <v>#REF!</v>
      </c>
      <c r="S2491" s="39" t="e">
        <f t="shared" si="461"/>
        <v>#REF!</v>
      </c>
    </row>
    <row r="2492" spans="1:19" x14ac:dyDescent="0.25">
      <c r="A2492" s="2"/>
      <c r="C2492">
        <f t="shared" si="462"/>
        <v>0</v>
      </c>
      <c r="D2492" s="32" t="e">
        <f t="shared" si="463"/>
        <v>#N/A</v>
      </c>
      <c r="E2492" s="32" t="e">
        <f>Basic!#REF!</f>
        <v>#REF!</v>
      </c>
      <c r="F2492" s="40"/>
      <c r="G2492" s="80">
        <f>IFERROR(VLOOKUP(A2492,HistData!Y:Z,2,FALSE)/100,G2491)</f>
        <v>0.19510000000000002</v>
      </c>
      <c r="H2492" s="80" t="str">
        <f>_xll.BDH($B$1,"IVOL_MONEYNESS",A2492,A2492,"IVOL_MATURITY=MATURITY_1STM","IVOL_MONEYNESS_LEVEL=MONEY_LVL_100_","DTS=H","FACTOR=.01","DAYS=W")</f>
        <v>#N/A Start Date</v>
      </c>
      <c r="I2492" s="81" t="str">
        <f t="shared" si="464"/>
        <v>#N/A Start Date</v>
      </c>
      <c r="J2492" s="34" t="e">
        <f t="shared" si="456"/>
        <v>#REF!</v>
      </c>
      <c r="K2492" s="35" t="e">
        <f t="shared" si="457"/>
        <v>#VALUE!</v>
      </c>
      <c r="L2492" s="35" t="e">
        <f t="shared" si="458"/>
        <v>#REF!</v>
      </c>
      <c r="M2492" s="35" t="e">
        <f t="shared" si="465"/>
        <v>#REF!</v>
      </c>
      <c r="N2492" s="35" t="e">
        <f t="shared" si="466"/>
        <v>#REF!</v>
      </c>
      <c r="O2492" s="36" t="e">
        <f t="shared" si="467"/>
        <v>#REF!</v>
      </c>
      <c r="Q2492" s="37">
        <f t="shared" si="459"/>
        <v>0</v>
      </c>
      <c r="R2492" s="38" t="e">
        <f t="shared" si="460"/>
        <v>#REF!</v>
      </c>
      <c r="S2492" s="39" t="e">
        <f t="shared" si="461"/>
        <v>#REF!</v>
      </c>
    </row>
    <row r="2493" spans="1:19" x14ac:dyDescent="0.25">
      <c r="A2493" s="2"/>
      <c r="C2493">
        <f t="shared" si="462"/>
        <v>0</v>
      </c>
      <c r="D2493" s="32" t="e">
        <f t="shared" si="463"/>
        <v>#N/A</v>
      </c>
      <c r="E2493" s="32" t="e">
        <f>Basic!#REF!</f>
        <v>#REF!</v>
      </c>
      <c r="F2493" s="40"/>
      <c r="G2493" s="80">
        <f>IFERROR(VLOOKUP(A2493,HistData!Y:Z,2,FALSE)/100,G2492)</f>
        <v>0.19510000000000002</v>
      </c>
      <c r="H2493" s="80" t="str">
        <f>_xll.BDH($B$1,"IVOL_MONEYNESS",A2493,A2493,"IVOL_MATURITY=MATURITY_1STM","IVOL_MONEYNESS_LEVEL=MONEY_LVL_100_","DTS=H","FACTOR=.01","DAYS=W")</f>
        <v>#N/A Start Date</v>
      </c>
      <c r="I2493" s="81" t="str">
        <f t="shared" si="464"/>
        <v>#N/A Start Date</v>
      </c>
      <c r="J2493" s="34" t="e">
        <f t="shared" si="456"/>
        <v>#REF!</v>
      </c>
      <c r="K2493" s="35" t="e">
        <f t="shared" si="457"/>
        <v>#VALUE!</v>
      </c>
      <c r="L2493" s="35" t="e">
        <f t="shared" si="458"/>
        <v>#REF!</v>
      </c>
      <c r="M2493" s="35" t="e">
        <f t="shared" si="465"/>
        <v>#REF!</v>
      </c>
      <c r="N2493" s="35" t="e">
        <f t="shared" si="466"/>
        <v>#REF!</v>
      </c>
      <c r="O2493" s="36" t="e">
        <f t="shared" si="467"/>
        <v>#REF!</v>
      </c>
      <c r="Q2493" s="37">
        <f t="shared" si="459"/>
        <v>0</v>
      </c>
      <c r="R2493" s="38" t="e">
        <f t="shared" si="460"/>
        <v>#REF!</v>
      </c>
      <c r="S2493" s="39" t="e">
        <f t="shared" si="461"/>
        <v>#REF!</v>
      </c>
    </row>
    <row r="2494" spans="1:19" x14ac:dyDescent="0.25">
      <c r="A2494" s="2"/>
      <c r="C2494">
        <f t="shared" si="462"/>
        <v>0</v>
      </c>
      <c r="D2494" s="32" t="e">
        <f t="shared" si="463"/>
        <v>#N/A</v>
      </c>
      <c r="E2494" s="32" t="e">
        <f>Basic!#REF!</f>
        <v>#REF!</v>
      </c>
      <c r="F2494" s="40"/>
      <c r="G2494" s="80">
        <f>IFERROR(VLOOKUP(A2494,HistData!Y:Z,2,FALSE)/100,G2493)</f>
        <v>0.19510000000000002</v>
      </c>
      <c r="H2494" s="80" t="str">
        <f>_xll.BDH($B$1,"IVOL_MONEYNESS",A2494,A2494,"IVOL_MATURITY=MATURITY_1STM","IVOL_MONEYNESS_LEVEL=MONEY_LVL_100_","DTS=H","FACTOR=.01","DAYS=W")</f>
        <v>#N/A Start Date</v>
      </c>
      <c r="I2494" s="81" t="str">
        <f t="shared" si="464"/>
        <v>#N/A Start Date</v>
      </c>
      <c r="J2494" s="34" t="e">
        <f t="shared" si="456"/>
        <v>#REF!</v>
      </c>
      <c r="K2494" s="35" t="e">
        <f t="shared" si="457"/>
        <v>#VALUE!</v>
      </c>
      <c r="L2494" s="35" t="e">
        <f t="shared" si="458"/>
        <v>#REF!</v>
      </c>
      <c r="M2494" s="35" t="e">
        <f t="shared" si="465"/>
        <v>#REF!</v>
      </c>
      <c r="N2494" s="35" t="e">
        <f t="shared" si="466"/>
        <v>#REF!</v>
      </c>
      <c r="O2494" s="36" t="e">
        <f t="shared" si="467"/>
        <v>#REF!</v>
      </c>
      <c r="Q2494" s="37">
        <f t="shared" si="459"/>
        <v>0</v>
      </c>
      <c r="R2494" s="38" t="e">
        <f t="shared" si="460"/>
        <v>#REF!</v>
      </c>
      <c r="S2494" s="39" t="e">
        <f t="shared" si="461"/>
        <v>#REF!</v>
      </c>
    </row>
    <row r="2495" spans="1:19" x14ac:dyDescent="0.25">
      <c r="A2495" s="2"/>
      <c r="C2495">
        <f t="shared" si="462"/>
        <v>0</v>
      </c>
      <c r="D2495" s="32" t="e">
        <f t="shared" si="463"/>
        <v>#N/A</v>
      </c>
      <c r="E2495" s="32" t="e">
        <f>Basic!#REF!</f>
        <v>#REF!</v>
      </c>
      <c r="F2495" s="40"/>
      <c r="G2495" s="80">
        <f>IFERROR(VLOOKUP(A2495,HistData!Y:Z,2,FALSE)/100,G2494)</f>
        <v>0.19510000000000002</v>
      </c>
      <c r="H2495" s="80" t="str">
        <f>_xll.BDH($B$1,"IVOL_MONEYNESS",A2495,A2495,"IVOL_MATURITY=MATURITY_1STM","IVOL_MONEYNESS_LEVEL=MONEY_LVL_100_","DTS=H","FACTOR=.01","DAYS=W")</f>
        <v>#N/A Start Date</v>
      </c>
      <c r="I2495" s="81" t="str">
        <f t="shared" si="464"/>
        <v>#N/A Start Date</v>
      </c>
      <c r="J2495" s="34" t="e">
        <f t="shared" si="456"/>
        <v>#REF!</v>
      </c>
      <c r="K2495" s="35" t="e">
        <f t="shared" si="457"/>
        <v>#VALUE!</v>
      </c>
      <c r="L2495" s="35" t="e">
        <f t="shared" si="458"/>
        <v>#REF!</v>
      </c>
      <c r="M2495" s="35" t="e">
        <f t="shared" si="465"/>
        <v>#REF!</v>
      </c>
      <c r="N2495" s="35" t="e">
        <f t="shared" si="466"/>
        <v>#REF!</v>
      </c>
      <c r="O2495" s="36" t="e">
        <f t="shared" si="467"/>
        <v>#REF!</v>
      </c>
      <c r="Q2495" s="37">
        <f t="shared" si="459"/>
        <v>0</v>
      </c>
      <c r="R2495" s="38" t="e">
        <f t="shared" si="460"/>
        <v>#REF!</v>
      </c>
      <c r="S2495" s="39" t="e">
        <f t="shared" si="461"/>
        <v>#REF!</v>
      </c>
    </row>
    <row r="2496" spans="1:19" x14ac:dyDescent="0.25">
      <c r="A2496" s="2"/>
      <c r="C2496">
        <f t="shared" si="462"/>
        <v>0</v>
      </c>
      <c r="D2496" s="32" t="e">
        <f t="shared" si="463"/>
        <v>#N/A</v>
      </c>
      <c r="E2496" s="32" t="e">
        <f>Basic!#REF!</f>
        <v>#REF!</v>
      </c>
      <c r="F2496" s="40"/>
      <c r="G2496" s="80">
        <f>IFERROR(VLOOKUP(A2496,HistData!Y:Z,2,FALSE)/100,G2495)</f>
        <v>0.19510000000000002</v>
      </c>
      <c r="H2496" s="80" t="str">
        <f>_xll.BDH($B$1,"IVOL_MONEYNESS",A2496,A2496,"IVOL_MATURITY=MATURITY_1STM","IVOL_MONEYNESS_LEVEL=MONEY_LVL_100_","DTS=H","FACTOR=.01","DAYS=W")</f>
        <v>#N/A Start Date</v>
      </c>
      <c r="I2496" s="81" t="str">
        <f t="shared" si="464"/>
        <v>#N/A Start Date</v>
      </c>
      <c r="J2496" s="34" t="e">
        <f t="shared" si="456"/>
        <v>#REF!</v>
      </c>
      <c r="K2496" s="35" t="e">
        <f t="shared" si="457"/>
        <v>#VALUE!</v>
      </c>
      <c r="L2496" s="35" t="e">
        <f t="shared" si="458"/>
        <v>#REF!</v>
      </c>
      <c r="M2496" s="35" t="e">
        <f t="shared" si="465"/>
        <v>#REF!</v>
      </c>
      <c r="N2496" s="35" t="e">
        <f t="shared" si="466"/>
        <v>#REF!</v>
      </c>
      <c r="O2496" s="36" t="e">
        <f t="shared" si="467"/>
        <v>#REF!</v>
      </c>
      <c r="Q2496" s="37">
        <f t="shared" si="459"/>
        <v>0</v>
      </c>
      <c r="R2496" s="38" t="e">
        <f t="shared" si="460"/>
        <v>#REF!</v>
      </c>
      <c r="S2496" s="39" t="e">
        <f t="shared" si="461"/>
        <v>#REF!</v>
      </c>
    </row>
    <row r="2497" spans="1:19" x14ac:dyDescent="0.25">
      <c r="A2497" s="2"/>
      <c r="C2497">
        <f t="shared" si="462"/>
        <v>0</v>
      </c>
      <c r="D2497" s="32" t="e">
        <f t="shared" si="463"/>
        <v>#N/A</v>
      </c>
      <c r="E2497" s="32" t="e">
        <f>Basic!#REF!</f>
        <v>#REF!</v>
      </c>
      <c r="F2497" s="40"/>
      <c r="G2497" s="80">
        <f>IFERROR(VLOOKUP(A2497,HistData!Y:Z,2,FALSE)/100,G2496)</f>
        <v>0.19510000000000002</v>
      </c>
      <c r="H2497" s="80" t="str">
        <f>_xll.BDH($B$1,"IVOL_MONEYNESS",A2497,A2497,"IVOL_MATURITY=MATURITY_1STM","IVOL_MONEYNESS_LEVEL=MONEY_LVL_100_","DTS=H","FACTOR=.01","DAYS=W")</f>
        <v>#N/A Start Date</v>
      </c>
      <c r="I2497" s="81" t="str">
        <f t="shared" si="464"/>
        <v>#N/A Start Date</v>
      </c>
      <c r="J2497" s="34" t="e">
        <f t="shared" si="456"/>
        <v>#REF!</v>
      </c>
      <c r="K2497" s="35" t="e">
        <f t="shared" si="457"/>
        <v>#VALUE!</v>
      </c>
      <c r="L2497" s="35" t="e">
        <f t="shared" si="458"/>
        <v>#REF!</v>
      </c>
      <c r="M2497" s="35" t="e">
        <f t="shared" si="465"/>
        <v>#REF!</v>
      </c>
      <c r="N2497" s="35" t="e">
        <f t="shared" si="466"/>
        <v>#REF!</v>
      </c>
      <c r="O2497" s="36" t="e">
        <f t="shared" si="467"/>
        <v>#REF!</v>
      </c>
      <c r="Q2497" s="37">
        <f t="shared" si="459"/>
        <v>0</v>
      </c>
      <c r="R2497" s="38" t="e">
        <f t="shared" si="460"/>
        <v>#REF!</v>
      </c>
      <c r="S2497" s="39" t="e">
        <f t="shared" si="461"/>
        <v>#REF!</v>
      </c>
    </row>
    <row r="2498" spans="1:19" x14ac:dyDescent="0.25">
      <c r="A2498" s="2"/>
      <c r="C2498">
        <f t="shared" si="462"/>
        <v>0</v>
      </c>
      <c r="D2498" s="32" t="e">
        <f t="shared" si="463"/>
        <v>#N/A</v>
      </c>
      <c r="E2498" s="32" t="e">
        <f>Basic!#REF!</f>
        <v>#REF!</v>
      </c>
      <c r="F2498" s="40"/>
      <c r="G2498" s="80">
        <f>IFERROR(VLOOKUP(A2498,HistData!Y:Z,2,FALSE)/100,G2497)</f>
        <v>0.19510000000000002</v>
      </c>
      <c r="H2498" s="80" t="str">
        <f>_xll.BDH($B$1,"IVOL_MONEYNESS",A2498,A2498,"IVOL_MATURITY=MATURITY_1STM","IVOL_MONEYNESS_LEVEL=MONEY_LVL_100_","DTS=H","FACTOR=.01","DAYS=W")</f>
        <v>#N/A Start Date</v>
      </c>
      <c r="I2498" s="81" t="str">
        <f t="shared" si="464"/>
        <v>#N/A Start Date</v>
      </c>
      <c r="J2498" s="34" t="e">
        <f t="shared" si="456"/>
        <v>#REF!</v>
      </c>
      <c r="K2498" s="35" t="e">
        <f t="shared" si="457"/>
        <v>#VALUE!</v>
      </c>
      <c r="L2498" s="35" t="e">
        <f t="shared" si="458"/>
        <v>#REF!</v>
      </c>
      <c r="M2498" s="35" t="e">
        <f t="shared" si="465"/>
        <v>#REF!</v>
      </c>
      <c r="N2498" s="35" t="e">
        <f t="shared" si="466"/>
        <v>#REF!</v>
      </c>
      <c r="O2498" s="36" t="e">
        <f t="shared" si="467"/>
        <v>#REF!</v>
      </c>
      <c r="Q2498" s="37">
        <f t="shared" si="459"/>
        <v>0</v>
      </c>
      <c r="R2498" s="38" t="e">
        <f t="shared" si="460"/>
        <v>#REF!</v>
      </c>
      <c r="S2498" s="39" t="e">
        <f t="shared" si="461"/>
        <v>#REF!</v>
      </c>
    </row>
    <row r="2499" spans="1:19" x14ac:dyDescent="0.25">
      <c r="A2499" s="2"/>
      <c r="C2499">
        <f t="shared" si="462"/>
        <v>0</v>
      </c>
      <c r="D2499" s="32" t="e">
        <f t="shared" si="463"/>
        <v>#N/A</v>
      </c>
      <c r="E2499" s="32" t="e">
        <f>Basic!#REF!</f>
        <v>#REF!</v>
      </c>
      <c r="F2499" s="40"/>
      <c r="G2499" s="80">
        <f>IFERROR(VLOOKUP(A2499,HistData!Y:Z,2,FALSE)/100,G2498)</f>
        <v>0.19510000000000002</v>
      </c>
      <c r="H2499" s="80" t="str">
        <f>_xll.BDH($B$1,"IVOL_MONEYNESS",A2499,A2499,"IVOL_MATURITY=MATURITY_1STM","IVOL_MONEYNESS_LEVEL=MONEY_LVL_100_","DTS=H","FACTOR=.01","DAYS=W")</f>
        <v>#N/A Start Date</v>
      </c>
      <c r="I2499" s="81" t="str">
        <f t="shared" si="464"/>
        <v>#N/A Start Date</v>
      </c>
      <c r="J2499" s="34" t="e">
        <f t="shared" si="456"/>
        <v>#REF!</v>
      </c>
      <c r="K2499" s="35" t="e">
        <f t="shared" si="457"/>
        <v>#VALUE!</v>
      </c>
      <c r="L2499" s="35" t="e">
        <f t="shared" si="458"/>
        <v>#REF!</v>
      </c>
      <c r="M2499" s="35" t="e">
        <f t="shared" si="465"/>
        <v>#REF!</v>
      </c>
      <c r="N2499" s="35" t="e">
        <f t="shared" si="466"/>
        <v>#REF!</v>
      </c>
      <c r="O2499" s="36" t="e">
        <f t="shared" si="467"/>
        <v>#REF!</v>
      </c>
      <c r="Q2499" s="37">
        <f t="shared" si="459"/>
        <v>0</v>
      </c>
      <c r="R2499" s="38" t="e">
        <f t="shared" si="460"/>
        <v>#REF!</v>
      </c>
      <c r="S2499" s="39" t="e">
        <f t="shared" si="461"/>
        <v>#REF!</v>
      </c>
    </row>
    <row r="2500" spans="1:19" x14ac:dyDescent="0.25">
      <c r="A2500" s="2"/>
      <c r="C2500">
        <f t="shared" si="462"/>
        <v>0</v>
      </c>
      <c r="D2500" s="32" t="e">
        <f t="shared" si="463"/>
        <v>#N/A</v>
      </c>
      <c r="E2500" s="32" t="e">
        <f>Basic!#REF!</f>
        <v>#REF!</v>
      </c>
      <c r="F2500" s="40"/>
      <c r="G2500" s="80">
        <f>IFERROR(VLOOKUP(A2500,HistData!Y:Z,2,FALSE)/100,G2499)</f>
        <v>0.19510000000000002</v>
      </c>
      <c r="H2500" s="80" t="str">
        <f>_xll.BDH($B$1,"IVOL_MONEYNESS",A2500,A2500,"IVOL_MATURITY=MATURITY_1STM","IVOL_MONEYNESS_LEVEL=MONEY_LVL_100_","DTS=H","FACTOR=.01","DAYS=W")</f>
        <v>#N/A Start Date</v>
      </c>
      <c r="I2500" s="81" t="str">
        <f t="shared" si="464"/>
        <v>#N/A Start Date</v>
      </c>
      <c r="J2500" s="34" t="e">
        <f t="shared" si="456"/>
        <v>#REF!</v>
      </c>
      <c r="K2500" s="35" t="e">
        <f t="shared" si="457"/>
        <v>#VALUE!</v>
      </c>
      <c r="L2500" s="35" t="e">
        <f t="shared" si="458"/>
        <v>#REF!</v>
      </c>
      <c r="M2500" s="35" t="e">
        <f t="shared" si="465"/>
        <v>#REF!</v>
      </c>
      <c r="N2500" s="35" t="e">
        <f t="shared" si="466"/>
        <v>#REF!</v>
      </c>
      <c r="O2500" s="36" t="e">
        <f t="shared" si="467"/>
        <v>#REF!</v>
      </c>
      <c r="Q2500" s="37">
        <f t="shared" si="459"/>
        <v>0</v>
      </c>
      <c r="R2500" s="38" t="e">
        <f t="shared" si="460"/>
        <v>#REF!</v>
      </c>
      <c r="S2500" s="39" t="e">
        <f t="shared" si="461"/>
        <v>#REF!</v>
      </c>
    </row>
    <row r="2501" spans="1:19" x14ac:dyDescent="0.25">
      <c r="A2501" s="2"/>
      <c r="C2501">
        <f t="shared" si="462"/>
        <v>0</v>
      </c>
      <c r="D2501" s="32" t="e">
        <f t="shared" si="463"/>
        <v>#N/A</v>
      </c>
      <c r="E2501" s="32" t="e">
        <f>Basic!#REF!</f>
        <v>#REF!</v>
      </c>
      <c r="F2501" s="40"/>
      <c r="G2501" s="80">
        <f>IFERROR(VLOOKUP(A2501,HistData!Y:Z,2,FALSE)/100,G2500)</f>
        <v>0.19510000000000002</v>
      </c>
      <c r="H2501" s="80" t="str">
        <f>_xll.BDH($B$1,"IVOL_MONEYNESS",A2501,A2501,"IVOL_MATURITY=MATURITY_1STM","IVOL_MONEYNESS_LEVEL=MONEY_LVL_100_","DTS=H","FACTOR=.01","DAYS=W")</f>
        <v>#N/A Start Date</v>
      </c>
      <c r="I2501" s="81" t="str">
        <f t="shared" si="464"/>
        <v>#N/A Start Date</v>
      </c>
      <c r="J2501" s="34" t="e">
        <f t="shared" si="456"/>
        <v>#REF!</v>
      </c>
      <c r="K2501" s="35" t="e">
        <f t="shared" si="457"/>
        <v>#VALUE!</v>
      </c>
      <c r="L2501" s="35" t="e">
        <f t="shared" si="458"/>
        <v>#REF!</v>
      </c>
      <c r="M2501" s="35" t="e">
        <f t="shared" si="465"/>
        <v>#REF!</v>
      </c>
      <c r="N2501" s="35" t="e">
        <f t="shared" si="466"/>
        <v>#REF!</v>
      </c>
      <c r="O2501" s="36" t="e">
        <f t="shared" si="467"/>
        <v>#REF!</v>
      </c>
      <c r="Q2501" s="37">
        <f t="shared" si="459"/>
        <v>0</v>
      </c>
      <c r="R2501" s="38" t="e">
        <f t="shared" si="460"/>
        <v>#REF!</v>
      </c>
      <c r="S2501" s="39" t="e">
        <f t="shared" si="461"/>
        <v>#REF!</v>
      </c>
    </row>
    <row r="2502" spans="1:19" x14ac:dyDescent="0.25">
      <c r="A2502" s="2"/>
      <c r="C2502">
        <f t="shared" si="462"/>
        <v>0</v>
      </c>
      <c r="D2502" s="32" t="e">
        <f t="shared" si="463"/>
        <v>#N/A</v>
      </c>
      <c r="E2502" s="32" t="e">
        <f>Basic!#REF!</f>
        <v>#REF!</v>
      </c>
      <c r="F2502" s="40"/>
      <c r="G2502" s="80">
        <f>IFERROR(VLOOKUP(A2502,HistData!Y:Z,2,FALSE)/100,G2501)</f>
        <v>0.19510000000000002</v>
      </c>
      <c r="H2502" s="80" t="str">
        <f>_xll.BDH($B$1,"IVOL_MONEYNESS",A2502,A2502,"IVOL_MATURITY=MATURITY_1STM","IVOL_MONEYNESS_LEVEL=MONEY_LVL_100_","DTS=H","FACTOR=.01","DAYS=W")</f>
        <v>#N/A Start Date</v>
      </c>
      <c r="I2502" s="81" t="str">
        <f t="shared" si="464"/>
        <v>#N/A Start Date</v>
      </c>
      <c r="J2502" s="34" t="e">
        <f t="shared" ref="J2502:J2565" si="468">++E2502*EXP(-F2502*(D2502/365))</f>
        <v>#REF!</v>
      </c>
      <c r="K2502" s="35" t="e">
        <f t="shared" ref="K2502:K2565" si="469">+I2502*(D2502/365)^0.5</f>
        <v>#VALUE!</v>
      </c>
      <c r="L2502" s="35" t="e">
        <f t="shared" ref="L2502:L2565" si="470">++(LN(B2502/E2502)+(F2502+I2502*I2502/2)*(D2502/365))/(I2502*(D2502/365)^0.5)</f>
        <v>#REF!</v>
      </c>
      <c r="M2502" s="35" t="e">
        <f t="shared" si="465"/>
        <v>#REF!</v>
      </c>
      <c r="N2502" s="35" t="e">
        <f t="shared" si="466"/>
        <v>#REF!</v>
      </c>
      <c r="O2502" s="36" t="e">
        <f t="shared" si="467"/>
        <v>#REF!</v>
      </c>
      <c r="Q2502" s="37">
        <f t="shared" ref="Q2502:Q2565" si="471">A2502</f>
        <v>0</v>
      </c>
      <c r="R2502" s="38" t="e">
        <f t="shared" ref="R2502:R2565" si="472">+N2502*B2502-O2502</f>
        <v>#REF!</v>
      </c>
      <c r="S2502" s="39" t="e">
        <f t="shared" ref="S2502:S2565" si="473">+R2502+J2502-B2502</f>
        <v>#REF!</v>
      </c>
    </row>
    <row r="2503" spans="1:19" x14ac:dyDescent="0.25">
      <c r="A2503" s="2"/>
      <c r="C2503">
        <f t="shared" ref="C2503:C2566" si="474">IF(AND(DAY(A2503)&gt;=15,DAY(A2503)&lt;=21,WEEKDAY(A2503)-1=5),1,0)</f>
        <v>0</v>
      </c>
      <c r="D2503" s="32" t="e">
        <f t="shared" ref="D2503:D2531" si="475">MATCH(1,C2504:C2547,0)</f>
        <v>#N/A</v>
      </c>
      <c r="E2503" s="32" t="e">
        <f>Basic!#REF!</f>
        <v>#REF!</v>
      </c>
      <c r="F2503" s="40"/>
      <c r="G2503" s="80">
        <f>IFERROR(VLOOKUP(A2503,HistData!Y:Z,2,FALSE)/100,G2502)</f>
        <v>0.19510000000000002</v>
      </c>
      <c r="H2503" s="80" t="str">
        <f>_xll.BDH($B$1,"IVOL_MONEYNESS",A2503,A2503,"IVOL_MATURITY=MATURITY_1STM","IVOL_MONEYNESS_LEVEL=MONEY_LVL_100_","DTS=H","FACTOR=.01","DAYS=W")</f>
        <v>#N/A Start Date</v>
      </c>
      <c r="I2503" s="81" t="str">
        <f t="shared" ref="I2503:I2566" si="476">H2503</f>
        <v>#N/A Start Date</v>
      </c>
      <c r="J2503" s="34" t="e">
        <f t="shared" si="468"/>
        <v>#REF!</v>
      </c>
      <c r="K2503" s="35" t="e">
        <f t="shared" si="469"/>
        <v>#VALUE!</v>
      </c>
      <c r="L2503" s="35" t="e">
        <f t="shared" si="470"/>
        <v>#REF!</v>
      </c>
      <c r="M2503" s="35" t="e">
        <f t="shared" ref="M2503:M2533" si="477">+L2503-K2503</f>
        <v>#REF!</v>
      </c>
      <c r="N2503" s="35" t="e">
        <f t="shared" ref="N2503:N2533" si="478">NORMDIST(L2503,0,1,TRUE)</f>
        <v>#REF!</v>
      </c>
      <c r="O2503" s="36" t="e">
        <f t="shared" ref="O2503:O2533" si="479">NORMDIST(M2503,0,1,TRUE)*J2503</f>
        <v>#REF!</v>
      </c>
      <c r="Q2503" s="37">
        <f t="shared" si="471"/>
        <v>0</v>
      </c>
      <c r="R2503" s="38" t="e">
        <f t="shared" si="472"/>
        <v>#REF!</v>
      </c>
      <c r="S2503" s="39" t="e">
        <f t="shared" si="473"/>
        <v>#REF!</v>
      </c>
    </row>
    <row r="2504" spans="1:19" x14ac:dyDescent="0.25">
      <c r="A2504" s="2"/>
      <c r="C2504">
        <f t="shared" si="474"/>
        <v>0</v>
      </c>
      <c r="D2504" s="32" t="e">
        <f t="shared" si="475"/>
        <v>#N/A</v>
      </c>
      <c r="E2504" s="32" t="e">
        <f>Basic!#REF!</f>
        <v>#REF!</v>
      </c>
      <c r="F2504" s="40"/>
      <c r="G2504" s="80">
        <f>IFERROR(VLOOKUP(A2504,HistData!Y:Z,2,FALSE)/100,G2503)</f>
        <v>0.19510000000000002</v>
      </c>
      <c r="H2504" s="80" t="str">
        <f>_xll.BDH($B$1,"IVOL_MONEYNESS",A2504,A2504,"IVOL_MATURITY=MATURITY_1STM","IVOL_MONEYNESS_LEVEL=MONEY_LVL_100_","DTS=H","FACTOR=.01","DAYS=W")</f>
        <v>#N/A Start Date</v>
      </c>
      <c r="I2504" s="81" t="str">
        <f t="shared" si="476"/>
        <v>#N/A Start Date</v>
      </c>
      <c r="J2504" s="34" t="e">
        <f t="shared" si="468"/>
        <v>#REF!</v>
      </c>
      <c r="K2504" s="35" t="e">
        <f t="shared" si="469"/>
        <v>#VALUE!</v>
      </c>
      <c r="L2504" s="35" t="e">
        <f t="shared" si="470"/>
        <v>#REF!</v>
      </c>
      <c r="M2504" s="35" t="e">
        <f t="shared" si="477"/>
        <v>#REF!</v>
      </c>
      <c r="N2504" s="35" t="e">
        <f t="shared" si="478"/>
        <v>#REF!</v>
      </c>
      <c r="O2504" s="36" t="e">
        <f t="shared" si="479"/>
        <v>#REF!</v>
      </c>
      <c r="Q2504" s="37">
        <f t="shared" si="471"/>
        <v>0</v>
      </c>
      <c r="R2504" s="38" t="e">
        <f t="shared" si="472"/>
        <v>#REF!</v>
      </c>
      <c r="S2504" s="39" t="e">
        <f t="shared" si="473"/>
        <v>#REF!</v>
      </c>
    </row>
    <row r="2505" spans="1:19" x14ac:dyDescent="0.25">
      <c r="A2505" s="2"/>
      <c r="C2505">
        <f t="shared" si="474"/>
        <v>0</v>
      </c>
      <c r="D2505" s="32" t="e">
        <f t="shared" si="475"/>
        <v>#N/A</v>
      </c>
      <c r="E2505" s="32" t="e">
        <f>Basic!#REF!</f>
        <v>#REF!</v>
      </c>
      <c r="F2505" s="40"/>
      <c r="G2505" s="80">
        <f>IFERROR(VLOOKUP(A2505,HistData!Y:Z,2,FALSE)/100,G2504)</f>
        <v>0.19510000000000002</v>
      </c>
      <c r="H2505" s="80" t="str">
        <f>_xll.BDH($B$1,"IVOL_MONEYNESS",A2505,A2505,"IVOL_MATURITY=MATURITY_1STM","IVOL_MONEYNESS_LEVEL=MONEY_LVL_100_","DTS=H","FACTOR=.01","DAYS=W")</f>
        <v>#N/A Start Date</v>
      </c>
      <c r="I2505" s="81" t="str">
        <f t="shared" si="476"/>
        <v>#N/A Start Date</v>
      </c>
      <c r="J2505" s="34" t="e">
        <f t="shared" si="468"/>
        <v>#REF!</v>
      </c>
      <c r="K2505" s="35" t="e">
        <f t="shared" si="469"/>
        <v>#VALUE!</v>
      </c>
      <c r="L2505" s="35" t="e">
        <f t="shared" si="470"/>
        <v>#REF!</v>
      </c>
      <c r="M2505" s="35" t="e">
        <f t="shared" si="477"/>
        <v>#REF!</v>
      </c>
      <c r="N2505" s="35" t="e">
        <f t="shared" si="478"/>
        <v>#REF!</v>
      </c>
      <c r="O2505" s="36" t="e">
        <f t="shared" si="479"/>
        <v>#REF!</v>
      </c>
      <c r="Q2505" s="37">
        <f t="shared" si="471"/>
        <v>0</v>
      </c>
      <c r="R2505" s="38" t="e">
        <f t="shared" si="472"/>
        <v>#REF!</v>
      </c>
      <c r="S2505" s="39" t="e">
        <f t="shared" si="473"/>
        <v>#REF!</v>
      </c>
    </row>
    <row r="2506" spans="1:19" x14ac:dyDescent="0.25">
      <c r="A2506" s="2"/>
      <c r="C2506">
        <f t="shared" si="474"/>
        <v>0</v>
      </c>
      <c r="D2506" s="32" t="e">
        <f t="shared" si="475"/>
        <v>#N/A</v>
      </c>
      <c r="E2506" s="32" t="e">
        <f>Basic!#REF!</f>
        <v>#REF!</v>
      </c>
      <c r="F2506" s="40"/>
      <c r="G2506" s="80">
        <f>IFERROR(VLOOKUP(A2506,HistData!Y:Z,2,FALSE)/100,G2505)</f>
        <v>0.19510000000000002</v>
      </c>
      <c r="H2506" s="80" t="str">
        <f>_xll.BDH($B$1,"IVOL_MONEYNESS",A2506,A2506,"IVOL_MATURITY=MATURITY_1STM","IVOL_MONEYNESS_LEVEL=MONEY_LVL_100_","DTS=H","FACTOR=.01","DAYS=W")</f>
        <v>#N/A Start Date</v>
      </c>
      <c r="I2506" s="81" t="str">
        <f t="shared" si="476"/>
        <v>#N/A Start Date</v>
      </c>
      <c r="J2506" s="34" t="e">
        <f t="shared" si="468"/>
        <v>#REF!</v>
      </c>
      <c r="K2506" s="35" t="e">
        <f t="shared" si="469"/>
        <v>#VALUE!</v>
      </c>
      <c r="L2506" s="35" t="e">
        <f t="shared" si="470"/>
        <v>#REF!</v>
      </c>
      <c r="M2506" s="35" t="e">
        <f t="shared" si="477"/>
        <v>#REF!</v>
      </c>
      <c r="N2506" s="35" t="e">
        <f t="shared" si="478"/>
        <v>#REF!</v>
      </c>
      <c r="O2506" s="36" t="e">
        <f t="shared" si="479"/>
        <v>#REF!</v>
      </c>
      <c r="Q2506" s="37">
        <f t="shared" si="471"/>
        <v>0</v>
      </c>
      <c r="R2506" s="38" t="e">
        <f t="shared" si="472"/>
        <v>#REF!</v>
      </c>
      <c r="S2506" s="39" t="e">
        <f t="shared" si="473"/>
        <v>#REF!</v>
      </c>
    </row>
    <row r="2507" spans="1:19" x14ac:dyDescent="0.25">
      <c r="A2507" s="2"/>
      <c r="C2507">
        <f t="shared" si="474"/>
        <v>0</v>
      </c>
      <c r="D2507" s="32" t="e">
        <f t="shared" si="475"/>
        <v>#N/A</v>
      </c>
      <c r="E2507" s="32" t="e">
        <f>Basic!#REF!</f>
        <v>#REF!</v>
      </c>
      <c r="F2507" s="40"/>
      <c r="G2507" s="80">
        <f>IFERROR(VLOOKUP(A2507,HistData!Y:Z,2,FALSE)/100,G2506)</f>
        <v>0.19510000000000002</v>
      </c>
      <c r="H2507" s="80" t="str">
        <f>_xll.BDH($B$1,"IVOL_MONEYNESS",A2507,A2507,"IVOL_MATURITY=MATURITY_1STM","IVOL_MONEYNESS_LEVEL=MONEY_LVL_100_","DTS=H","FACTOR=.01","DAYS=W")</f>
        <v>#N/A Start Date</v>
      </c>
      <c r="I2507" s="81" t="str">
        <f t="shared" si="476"/>
        <v>#N/A Start Date</v>
      </c>
      <c r="J2507" s="34" t="e">
        <f t="shared" si="468"/>
        <v>#REF!</v>
      </c>
      <c r="K2507" s="35" t="e">
        <f t="shared" si="469"/>
        <v>#VALUE!</v>
      </c>
      <c r="L2507" s="35" t="e">
        <f t="shared" si="470"/>
        <v>#REF!</v>
      </c>
      <c r="M2507" s="35" t="e">
        <f t="shared" si="477"/>
        <v>#REF!</v>
      </c>
      <c r="N2507" s="35" t="e">
        <f t="shared" si="478"/>
        <v>#REF!</v>
      </c>
      <c r="O2507" s="36" t="e">
        <f t="shared" si="479"/>
        <v>#REF!</v>
      </c>
      <c r="Q2507" s="37">
        <f t="shared" si="471"/>
        <v>0</v>
      </c>
      <c r="R2507" s="38" t="e">
        <f t="shared" si="472"/>
        <v>#REF!</v>
      </c>
      <c r="S2507" s="39" t="e">
        <f t="shared" si="473"/>
        <v>#REF!</v>
      </c>
    </row>
    <row r="2508" spans="1:19" x14ac:dyDescent="0.25">
      <c r="A2508" s="2"/>
      <c r="C2508">
        <f t="shared" si="474"/>
        <v>0</v>
      </c>
      <c r="D2508" s="32" t="e">
        <f t="shared" si="475"/>
        <v>#N/A</v>
      </c>
      <c r="E2508" s="32" t="e">
        <f>Basic!#REF!</f>
        <v>#REF!</v>
      </c>
      <c r="F2508" s="40"/>
      <c r="G2508" s="80">
        <f>IFERROR(VLOOKUP(A2508,HistData!Y:Z,2,FALSE)/100,G2507)</f>
        <v>0.19510000000000002</v>
      </c>
      <c r="H2508" s="80" t="str">
        <f>_xll.BDH($B$1,"IVOL_MONEYNESS",A2508,A2508,"IVOL_MATURITY=MATURITY_1STM","IVOL_MONEYNESS_LEVEL=MONEY_LVL_100_","DTS=H","FACTOR=.01","DAYS=W")</f>
        <v>#N/A Start Date</v>
      </c>
      <c r="I2508" s="81" t="str">
        <f t="shared" si="476"/>
        <v>#N/A Start Date</v>
      </c>
      <c r="J2508" s="34" t="e">
        <f t="shared" si="468"/>
        <v>#REF!</v>
      </c>
      <c r="K2508" s="35" t="e">
        <f t="shared" si="469"/>
        <v>#VALUE!</v>
      </c>
      <c r="L2508" s="35" t="e">
        <f t="shared" si="470"/>
        <v>#REF!</v>
      </c>
      <c r="M2508" s="35" t="e">
        <f t="shared" si="477"/>
        <v>#REF!</v>
      </c>
      <c r="N2508" s="35" t="e">
        <f t="shared" si="478"/>
        <v>#REF!</v>
      </c>
      <c r="O2508" s="36" t="e">
        <f t="shared" si="479"/>
        <v>#REF!</v>
      </c>
      <c r="Q2508" s="37">
        <f t="shared" si="471"/>
        <v>0</v>
      </c>
      <c r="R2508" s="38" t="e">
        <f t="shared" si="472"/>
        <v>#REF!</v>
      </c>
      <c r="S2508" s="39" t="e">
        <f t="shared" si="473"/>
        <v>#REF!</v>
      </c>
    </row>
    <row r="2509" spans="1:19" x14ac:dyDescent="0.25">
      <c r="A2509" s="2"/>
      <c r="C2509">
        <f t="shared" si="474"/>
        <v>0</v>
      </c>
      <c r="D2509" s="32" t="e">
        <f t="shared" si="475"/>
        <v>#N/A</v>
      </c>
      <c r="E2509" s="32" t="e">
        <f>Basic!#REF!</f>
        <v>#REF!</v>
      </c>
      <c r="F2509" s="40"/>
      <c r="G2509" s="80">
        <f>IFERROR(VLOOKUP(A2509,HistData!Y:Z,2,FALSE)/100,G2508)</f>
        <v>0.19510000000000002</v>
      </c>
      <c r="H2509" s="80" t="str">
        <f>_xll.BDH($B$1,"IVOL_MONEYNESS",A2509,A2509,"IVOL_MATURITY=MATURITY_1STM","IVOL_MONEYNESS_LEVEL=MONEY_LVL_100_","DTS=H","FACTOR=.01","DAYS=W")</f>
        <v>#N/A Start Date</v>
      </c>
      <c r="I2509" s="81" t="str">
        <f t="shared" si="476"/>
        <v>#N/A Start Date</v>
      </c>
      <c r="J2509" s="34" t="e">
        <f t="shared" si="468"/>
        <v>#REF!</v>
      </c>
      <c r="K2509" s="35" t="e">
        <f t="shared" si="469"/>
        <v>#VALUE!</v>
      </c>
      <c r="L2509" s="35" t="e">
        <f t="shared" si="470"/>
        <v>#REF!</v>
      </c>
      <c r="M2509" s="35" t="e">
        <f t="shared" si="477"/>
        <v>#REF!</v>
      </c>
      <c r="N2509" s="35" t="e">
        <f t="shared" si="478"/>
        <v>#REF!</v>
      </c>
      <c r="O2509" s="36" t="e">
        <f t="shared" si="479"/>
        <v>#REF!</v>
      </c>
      <c r="Q2509" s="37">
        <f t="shared" si="471"/>
        <v>0</v>
      </c>
      <c r="R2509" s="38" t="e">
        <f t="shared" si="472"/>
        <v>#REF!</v>
      </c>
      <c r="S2509" s="39" t="e">
        <f t="shared" si="473"/>
        <v>#REF!</v>
      </c>
    </row>
    <row r="2510" spans="1:19" x14ac:dyDescent="0.25">
      <c r="A2510" s="2"/>
      <c r="C2510">
        <f t="shared" si="474"/>
        <v>0</v>
      </c>
      <c r="D2510" s="32" t="e">
        <f t="shared" si="475"/>
        <v>#N/A</v>
      </c>
      <c r="E2510" s="32" t="e">
        <f>Basic!#REF!</f>
        <v>#REF!</v>
      </c>
      <c r="F2510" s="40"/>
      <c r="G2510" s="80">
        <f>IFERROR(VLOOKUP(A2510,HistData!Y:Z,2,FALSE)/100,G2509)</f>
        <v>0.19510000000000002</v>
      </c>
      <c r="H2510" s="80" t="str">
        <f>_xll.BDH($B$1,"IVOL_MONEYNESS",A2510,A2510,"IVOL_MATURITY=MATURITY_1STM","IVOL_MONEYNESS_LEVEL=MONEY_LVL_100_","DTS=H","FACTOR=.01","DAYS=W")</f>
        <v>#N/A Start Date</v>
      </c>
      <c r="I2510" s="81" t="str">
        <f t="shared" si="476"/>
        <v>#N/A Start Date</v>
      </c>
      <c r="J2510" s="34" t="e">
        <f t="shared" si="468"/>
        <v>#REF!</v>
      </c>
      <c r="K2510" s="35" t="e">
        <f t="shared" si="469"/>
        <v>#VALUE!</v>
      </c>
      <c r="L2510" s="35" t="e">
        <f t="shared" si="470"/>
        <v>#REF!</v>
      </c>
      <c r="M2510" s="35" t="e">
        <f t="shared" si="477"/>
        <v>#REF!</v>
      </c>
      <c r="N2510" s="35" t="e">
        <f t="shared" si="478"/>
        <v>#REF!</v>
      </c>
      <c r="O2510" s="36" t="e">
        <f t="shared" si="479"/>
        <v>#REF!</v>
      </c>
      <c r="Q2510" s="37">
        <f t="shared" si="471"/>
        <v>0</v>
      </c>
      <c r="R2510" s="38" t="e">
        <f t="shared" si="472"/>
        <v>#REF!</v>
      </c>
      <c r="S2510" s="39" t="e">
        <f t="shared" si="473"/>
        <v>#REF!</v>
      </c>
    </row>
    <row r="2511" spans="1:19" x14ac:dyDescent="0.25">
      <c r="A2511" s="2"/>
      <c r="C2511">
        <f t="shared" si="474"/>
        <v>0</v>
      </c>
      <c r="D2511" s="32" t="e">
        <f t="shared" si="475"/>
        <v>#N/A</v>
      </c>
      <c r="E2511" s="32" t="e">
        <f>Basic!#REF!</f>
        <v>#REF!</v>
      </c>
      <c r="F2511" s="40"/>
      <c r="G2511" s="80">
        <f>IFERROR(VLOOKUP(A2511,HistData!Y:Z,2,FALSE)/100,G2510)</f>
        <v>0.19510000000000002</v>
      </c>
      <c r="H2511" s="80" t="str">
        <f>_xll.BDH($B$1,"IVOL_MONEYNESS",A2511,A2511,"IVOL_MATURITY=MATURITY_1STM","IVOL_MONEYNESS_LEVEL=MONEY_LVL_100_","DTS=H","FACTOR=.01","DAYS=W")</f>
        <v>#N/A Start Date</v>
      </c>
      <c r="I2511" s="81" t="str">
        <f t="shared" si="476"/>
        <v>#N/A Start Date</v>
      </c>
      <c r="J2511" s="34" t="e">
        <f t="shared" si="468"/>
        <v>#REF!</v>
      </c>
      <c r="K2511" s="35" t="e">
        <f t="shared" si="469"/>
        <v>#VALUE!</v>
      </c>
      <c r="L2511" s="35" t="e">
        <f t="shared" si="470"/>
        <v>#REF!</v>
      </c>
      <c r="M2511" s="35" t="e">
        <f t="shared" si="477"/>
        <v>#REF!</v>
      </c>
      <c r="N2511" s="35" t="e">
        <f t="shared" si="478"/>
        <v>#REF!</v>
      </c>
      <c r="O2511" s="36" t="e">
        <f t="shared" si="479"/>
        <v>#REF!</v>
      </c>
      <c r="Q2511" s="37">
        <f t="shared" si="471"/>
        <v>0</v>
      </c>
      <c r="R2511" s="38" t="e">
        <f t="shared" si="472"/>
        <v>#REF!</v>
      </c>
      <c r="S2511" s="39" t="e">
        <f t="shared" si="473"/>
        <v>#REF!</v>
      </c>
    </row>
    <row r="2512" spans="1:19" x14ac:dyDescent="0.25">
      <c r="A2512" s="2"/>
      <c r="C2512">
        <f t="shared" si="474"/>
        <v>0</v>
      </c>
      <c r="D2512" s="32" t="e">
        <f t="shared" si="475"/>
        <v>#N/A</v>
      </c>
      <c r="E2512" s="32" t="e">
        <f>Basic!#REF!</f>
        <v>#REF!</v>
      </c>
      <c r="F2512" s="40"/>
      <c r="G2512" s="80">
        <f>IFERROR(VLOOKUP(A2512,HistData!Y:Z,2,FALSE)/100,G2511)</f>
        <v>0.19510000000000002</v>
      </c>
      <c r="H2512" s="80" t="str">
        <f>_xll.BDH($B$1,"IVOL_MONEYNESS",A2512,A2512,"IVOL_MATURITY=MATURITY_1STM","IVOL_MONEYNESS_LEVEL=MONEY_LVL_100_","DTS=H","FACTOR=.01","DAYS=W")</f>
        <v>#N/A Start Date</v>
      </c>
      <c r="I2512" s="81" t="str">
        <f t="shared" si="476"/>
        <v>#N/A Start Date</v>
      </c>
      <c r="J2512" s="34" t="e">
        <f t="shared" si="468"/>
        <v>#REF!</v>
      </c>
      <c r="K2512" s="35" t="e">
        <f t="shared" si="469"/>
        <v>#VALUE!</v>
      </c>
      <c r="L2512" s="35" t="e">
        <f t="shared" si="470"/>
        <v>#REF!</v>
      </c>
      <c r="M2512" s="35" t="e">
        <f t="shared" si="477"/>
        <v>#REF!</v>
      </c>
      <c r="N2512" s="35" t="e">
        <f t="shared" si="478"/>
        <v>#REF!</v>
      </c>
      <c r="O2512" s="36" t="e">
        <f t="shared" si="479"/>
        <v>#REF!</v>
      </c>
      <c r="Q2512" s="37">
        <f t="shared" si="471"/>
        <v>0</v>
      </c>
      <c r="R2512" s="38" t="e">
        <f t="shared" si="472"/>
        <v>#REF!</v>
      </c>
      <c r="S2512" s="39" t="e">
        <f t="shared" si="473"/>
        <v>#REF!</v>
      </c>
    </row>
    <row r="2513" spans="1:19" x14ac:dyDescent="0.25">
      <c r="A2513" s="2"/>
      <c r="C2513">
        <f t="shared" si="474"/>
        <v>0</v>
      </c>
      <c r="D2513" s="32" t="e">
        <f t="shared" si="475"/>
        <v>#N/A</v>
      </c>
      <c r="E2513" s="32" t="e">
        <f>Basic!#REF!</f>
        <v>#REF!</v>
      </c>
      <c r="F2513" s="40"/>
      <c r="G2513" s="80">
        <f>IFERROR(VLOOKUP(A2513,HistData!Y:Z,2,FALSE)/100,G2512)</f>
        <v>0.19510000000000002</v>
      </c>
      <c r="H2513" s="80" t="str">
        <f>_xll.BDH($B$1,"IVOL_MONEYNESS",A2513,A2513,"IVOL_MATURITY=MATURITY_1STM","IVOL_MONEYNESS_LEVEL=MONEY_LVL_100_","DTS=H","FACTOR=.01","DAYS=W")</f>
        <v>#N/A Start Date</v>
      </c>
      <c r="I2513" s="81" t="str">
        <f t="shared" si="476"/>
        <v>#N/A Start Date</v>
      </c>
      <c r="J2513" s="34" t="e">
        <f t="shared" si="468"/>
        <v>#REF!</v>
      </c>
      <c r="K2513" s="35" t="e">
        <f t="shared" si="469"/>
        <v>#VALUE!</v>
      </c>
      <c r="L2513" s="35" t="e">
        <f t="shared" si="470"/>
        <v>#REF!</v>
      </c>
      <c r="M2513" s="35" t="e">
        <f t="shared" si="477"/>
        <v>#REF!</v>
      </c>
      <c r="N2513" s="35" t="e">
        <f t="shared" si="478"/>
        <v>#REF!</v>
      </c>
      <c r="O2513" s="36" t="e">
        <f t="shared" si="479"/>
        <v>#REF!</v>
      </c>
      <c r="Q2513" s="37">
        <f t="shared" si="471"/>
        <v>0</v>
      </c>
      <c r="R2513" s="38" t="e">
        <f t="shared" si="472"/>
        <v>#REF!</v>
      </c>
      <c r="S2513" s="39" t="e">
        <f t="shared" si="473"/>
        <v>#REF!</v>
      </c>
    </row>
    <row r="2514" spans="1:19" x14ac:dyDescent="0.25">
      <c r="A2514" s="2"/>
      <c r="C2514">
        <f t="shared" si="474"/>
        <v>0</v>
      </c>
      <c r="D2514" s="32" t="e">
        <f t="shared" si="475"/>
        <v>#N/A</v>
      </c>
      <c r="E2514" s="32" t="e">
        <f>Basic!#REF!</f>
        <v>#REF!</v>
      </c>
      <c r="F2514" s="40"/>
      <c r="G2514" s="80">
        <f>IFERROR(VLOOKUP(A2514,HistData!Y:Z,2,FALSE)/100,G2513)</f>
        <v>0.19510000000000002</v>
      </c>
      <c r="H2514" s="80" t="str">
        <f>_xll.BDH($B$1,"IVOL_MONEYNESS",A2514,A2514,"IVOL_MATURITY=MATURITY_1STM","IVOL_MONEYNESS_LEVEL=MONEY_LVL_100_","DTS=H","FACTOR=.01","DAYS=W")</f>
        <v>#N/A Start Date</v>
      </c>
      <c r="I2514" s="81" t="str">
        <f t="shared" si="476"/>
        <v>#N/A Start Date</v>
      </c>
      <c r="J2514" s="34" t="e">
        <f t="shared" si="468"/>
        <v>#REF!</v>
      </c>
      <c r="K2514" s="35" t="e">
        <f t="shared" si="469"/>
        <v>#VALUE!</v>
      </c>
      <c r="L2514" s="35" t="e">
        <f t="shared" si="470"/>
        <v>#REF!</v>
      </c>
      <c r="M2514" s="35" t="e">
        <f t="shared" si="477"/>
        <v>#REF!</v>
      </c>
      <c r="N2514" s="35" t="e">
        <f t="shared" si="478"/>
        <v>#REF!</v>
      </c>
      <c r="O2514" s="36" t="e">
        <f t="shared" si="479"/>
        <v>#REF!</v>
      </c>
      <c r="Q2514" s="37">
        <f t="shared" si="471"/>
        <v>0</v>
      </c>
      <c r="R2514" s="38" t="e">
        <f t="shared" si="472"/>
        <v>#REF!</v>
      </c>
      <c r="S2514" s="39" t="e">
        <f t="shared" si="473"/>
        <v>#REF!</v>
      </c>
    </row>
    <row r="2515" spans="1:19" x14ac:dyDescent="0.25">
      <c r="A2515" s="2"/>
      <c r="C2515">
        <f t="shared" si="474"/>
        <v>0</v>
      </c>
      <c r="D2515" s="32" t="e">
        <f t="shared" si="475"/>
        <v>#N/A</v>
      </c>
      <c r="E2515" s="32" t="e">
        <f>Basic!#REF!</f>
        <v>#REF!</v>
      </c>
      <c r="F2515" s="40"/>
      <c r="G2515" s="80">
        <f>IFERROR(VLOOKUP(A2515,HistData!Y:Z,2,FALSE)/100,G2514)</f>
        <v>0.19510000000000002</v>
      </c>
      <c r="H2515" s="80" t="str">
        <f>_xll.BDH($B$1,"IVOL_MONEYNESS",A2515,A2515,"IVOL_MATURITY=MATURITY_1STM","IVOL_MONEYNESS_LEVEL=MONEY_LVL_100_","DTS=H","FACTOR=.01","DAYS=W")</f>
        <v>#N/A Start Date</v>
      </c>
      <c r="I2515" s="81" t="str">
        <f t="shared" si="476"/>
        <v>#N/A Start Date</v>
      </c>
      <c r="J2515" s="34" t="e">
        <f t="shared" si="468"/>
        <v>#REF!</v>
      </c>
      <c r="K2515" s="35" t="e">
        <f t="shared" si="469"/>
        <v>#VALUE!</v>
      </c>
      <c r="L2515" s="35" t="e">
        <f t="shared" si="470"/>
        <v>#REF!</v>
      </c>
      <c r="M2515" s="35" t="e">
        <f t="shared" si="477"/>
        <v>#REF!</v>
      </c>
      <c r="N2515" s="35" t="e">
        <f t="shared" si="478"/>
        <v>#REF!</v>
      </c>
      <c r="O2515" s="36" t="e">
        <f t="shared" si="479"/>
        <v>#REF!</v>
      </c>
      <c r="Q2515" s="37">
        <f t="shared" si="471"/>
        <v>0</v>
      </c>
      <c r="R2515" s="38" t="e">
        <f t="shared" si="472"/>
        <v>#REF!</v>
      </c>
      <c r="S2515" s="39" t="e">
        <f t="shared" si="473"/>
        <v>#REF!</v>
      </c>
    </row>
    <row r="2516" spans="1:19" x14ac:dyDescent="0.25">
      <c r="A2516" s="2"/>
      <c r="C2516">
        <f t="shared" si="474"/>
        <v>0</v>
      </c>
      <c r="D2516" s="32" t="e">
        <f t="shared" si="475"/>
        <v>#N/A</v>
      </c>
      <c r="E2516" s="32" t="e">
        <f>Basic!#REF!</f>
        <v>#REF!</v>
      </c>
      <c r="F2516" s="40"/>
      <c r="G2516" s="80">
        <f>IFERROR(VLOOKUP(A2516,HistData!Y:Z,2,FALSE)/100,G2515)</f>
        <v>0.19510000000000002</v>
      </c>
      <c r="H2516" s="80" t="str">
        <f>_xll.BDH($B$1,"IVOL_MONEYNESS",A2516,A2516,"IVOL_MATURITY=MATURITY_1STM","IVOL_MONEYNESS_LEVEL=MONEY_LVL_100_","DTS=H","FACTOR=.01","DAYS=W")</f>
        <v>#N/A Start Date</v>
      </c>
      <c r="I2516" s="81" t="str">
        <f t="shared" si="476"/>
        <v>#N/A Start Date</v>
      </c>
      <c r="J2516" s="34" t="e">
        <f t="shared" si="468"/>
        <v>#REF!</v>
      </c>
      <c r="K2516" s="35" t="e">
        <f t="shared" si="469"/>
        <v>#VALUE!</v>
      </c>
      <c r="L2516" s="35" t="e">
        <f t="shared" si="470"/>
        <v>#REF!</v>
      </c>
      <c r="M2516" s="35" t="e">
        <f t="shared" si="477"/>
        <v>#REF!</v>
      </c>
      <c r="N2516" s="35" t="e">
        <f t="shared" si="478"/>
        <v>#REF!</v>
      </c>
      <c r="O2516" s="36" t="e">
        <f t="shared" si="479"/>
        <v>#REF!</v>
      </c>
      <c r="Q2516" s="37">
        <f t="shared" si="471"/>
        <v>0</v>
      </c>
      <c r="R2516" s="38" t="e">
        <f t="shared" si="472"/>
        <v>#REF!</v>
      </c>
      <c r="S2516" s="39" t="e">
        <f t="shared" si="473"/>
        <v>#REF!</v>
      </c>
    </row>
    <row r="2517" spans="1:19" x14ac:dyDescent="0.25">
      <c r="A2517" s="2"/>
      <c r="C2517">
        <f t="shared" si="474"/>
        <v>0</v>
      </c>
      <c r="D2517" s="32" t="e">
        <f t="shared" si="475"/>
        <v>#N/A</v>
      </c>
      <c r="E2517" s="32" t="e">
        <f>Basic!#REF!</f>
        <v>#REF!</v>
      </c>
      <c r="F2517" s="40"/>
      <c r="G2517" s="80">
        <f>IFERROR(VLOOKUP(A2517,HistData!Y:Z,2,FALSE)/100,G2516)</f>
        <v>0.19510000000000002</v>
      </c>
      <c r="H2517" s="80" t="str">
        <f>_xll.BDH($B$1,"IVOL_MONEYNESS",A2517,A2517,"IVOL_MATURITY=MATURITY_1STM","IVOL_MONEYNESS_LEVEL=MONEY_LVL_100_","DTS=H","FACTOR=.01","DAYS=W")</f>
        <v>#N/A Start Date</v>
      </c>
      <c r="I2517" s="81" t="str">
        <f t="shared" si="476"/>
        <v>#N/A Start Date</v>
      </c>
      <c r="J2517" s="34" t="e">
        <f t="shared" si="468"/>
        <v>#REF!</v>
      </c>
      <c r="K2517" s="35" t="e">
        <f t="shared" si="469"/>
        <v>#VALUE!</v>
      </c>
      <c r="L2517" s="35" t="e">
        <f t="shared" si="470"/>
        <v>#REF!</v>
      </c>
      <c r="M2517" s="35" t="e">
        <f t="shared" si="477"/>
        <v>#REF!</v>
      </c>
      <c r="N2517" s="35" t="e">
        <f t="shared" si="478"/>
        <v>#REF!</v>
      </c>
      <c r="O2517" s="36" t="e">
        <f t="shared" si="479"/>
        <v>#REF!</v>
      </c>
      <c r="Q2517" s="37">
        <f t="shared" si="471"/>
        <v>0</v>
      </c>
      <c r="R2517" s="38" t="e">
        <f t="shared" si="472"/>
        <v>#REF!</v>
      </c>
      <c r="S2517" s="39" t="e">
        <f t="shared" si="473"/>
        <v>#REF!</v>
      </c>
    </row>
    <row r="2518" spans="1:19" x14ac:dyDescent="0.25">
      <c r="A2518" s="2"/>
      <c r="C2518">
        <f t="shared" si="474"/>
        <v>0</v>
      </c>
      <c r="D2518" s="32" t="e">
        <f t="shared" si="475"/>
        <v>#N/A</v>
      </c>
      <c r="E2518" s="32" t="e">
        <f>Basic!#REF!</f>
        <v>#REF!</v>
      </c>
      <c r="F2518" s="40"/>
      <c r="G2518" s="80">
        <f>IFERROR(VLOOKUP(A2518,HistData!Y:Z,2,FALSE)/100,G2517)</f>
        <v>0.19510000000000002</v>
      </c>
      <c r="H2518" s="80" t="str">
        <f>_xll.BDH($B$1,"IVOL_MONEYNESS",A2518,A2518,"IVOL_MATURITY=MATURITY_1STM","IVOL_MONEYNESS_LEVEL=MONEY_LVL_100_","DTS=H","FACTOR=.01","DAYS=W")</f>
        <v>#N/A Start Date</v>
      </c>
      <c r="I2518" s="81" t="str">
        <f t="shared" si="476"/>
        <v>#N/A Start Date</v>
      </c>
      <c r="J2518" s="34" t="e">
        <f t="shared" si="468"/>
        <v>#REF!</v>
      </c>
      <c r="K2518" s="35" t="e">
        <f t="shared" si="469"/>
        <v>#VALUE!</v>
      </c>
      <c r="L2518" s="35" t="e">
        <f t="shared" si="470"/>
        <v>#REF!</v>
      </c>
      <c r="M2518" s="35" t="e">
        <f t="shared" si="477"/>
        <v>#REF!</v>
      </c>
      <c r="N2518" s="35" t="e">
        <f t="shared" si="478"/>
        <v>#REF!</v>
      </c>
      <c r="O2518" s="36" t="e">
        <f t="shared" si="479"/>
        <v>#REF!</v>
      </c>
      <c r="Q2518" s="37">
        <f t="shared" si="471"/>
        <v>0</v>
      </c>
      <c r="R2518" s="38" t="e">
        <f t="shared" si="472"/>
        <v>#REF!</v>
      </c>
      <c r="S2518" s="39" t="e">
        <f t="shared" si="473"/>
        <v>#REF!</v>
      </c>
    </row>
    <row r="2519" spans="1:19" x14ac:dyDescent="0.25">
      <c r="A2519" s="2"/>
      <c r="C2519">
        <f t="shared" si="474"/>
        <v>0</v>
      </c>
      <c r="D2519" s="32" t="e">
        <f t="shared" si="475"/>
        <v>#N/A</v>
      </c>
      <c r="E2519" s="32" t="e">
        <f>Basic!#REF!</f>
        <v>#REF!</v>
      </c>
      <c r="F2519" s="40"/>
      <c r="G2519" s="80">
        <f>IFERROR(VLOOKUP(A2519,HistData!Y:Z,2,FALSE)/100,G2518)</f>
        <v>0.19510000000000002</v>
      </c>
      <c r="H2519" s="80" t="str">
        <f>_xll.BDH($B$1,"IVOL_MONEYNESS",A2519,A2519,"IVOL_MATURITY=MATURITY_1STM","IVOL_MONEYNESS_LEVEL=MONEY_LVL_100_","DTS=H","FACTOR=.01","DAYS=W")</f>
        <v>#N/A Start Date</v>
      </c>
      <c r="I2519" s="81" t="str">
        <f t="shared" si="476"/>
        <v>#N/A Start Date</v>
      </c>
      <c r="J2519" s="34" t="e">
        <f t="shared" si="468"/>
        <v>#REF!</v>
      </c>
      <c r="K2519" s="35" t="e">
        <f t="shared" si="469"/>
        <v>#VALUE!</v>
      </c>
      <c r="L2519" s="35" t="e">
        <f t="shared" si="470"/>
        <v>#REF!</v>
      </c>
      <c r="M2519" s="35" t="e">
        <f t="shared" si="477"/>
        <v>#REF!</v>
      </c>
      <c r="N2519" s="35" t="e">
        <f t="shared" si="478"/>
        <v>#REF!</v>
      </c>
      <c r="O2519" s="36" t="e">
        <f t="shared" si="479"/>
        <v>#REF!</v>
      </c>
      <c r="Q2519" s="37">
        <f t="shared" si="471"/>
        <v>0</v>
      </c>
      <c r="R2519" s="38" t="e">
        <f t="shared" si="472"/>
        <v>#REF!</v>
      </c>
      <c r="S2519" s="39" t="e">
        <f t="shared" si="473"/>
        <v>#REF!</v>
      </c>
    </row>
    <row r="2520" spans="1:19" x14ac:dyDescent="0.25">
      <c r="A2520" s="2"/>
      <c r="C2520">
        <f t="shared" si="474"/>
        <v>0</v>
      </c>
      <c r="D2520" s="32" t="e">
        <f t="shared" si="475"/>
        <v>#N/A</v>
      </c>
      <c r="E2520" s="32" t="e">
        <f>Basic!#REF!</f>
        <v>#REF!</v>
      </c>
      <c r="F2520" s="40"/>
      <c r="G2520" s="80">
        <f>IFERROR(VLOOKUP(A2520,HistData!Y:Z,2,FALSE)/100,G2519)</f>
        <v>0.19510000000000002</v>
      </c>
      <c r="H2520" s="80" t="str">
        <f>_xll.BDH($B$1,"IVOL_MONEYNESS",A2520,A2520,"IVOL_MATURITY=MATURITY_1STM","IVOL_MONEYNESS_LEVEL=MONEY_LVL_100_","DTS=H","FACTOR=.01","DAYS=W")</f>
        <v>#N/A Start Date</v>
      </c>
      <c r="I2520" s="81" t="str">
        <f t="shared" si="476"/>
        <v>#N/A Start Date</v>
      </c>
      <c r="J2520" s="34" t="e">
        <f t="shared" si="468"/>
        <v>#REF!</v>
      </c>
      <c r="K2520" s="35" t="e">
        <f t="shared" si="469"/>
        <v>#VALUE!</v>
      </c>
      <c r="L2520" s="35" t="e">
        <f t="shared" si="470"/>
        <v>#REF!</v>
      </c>
      <c r="M2520" s="35" t="e">
        <f t="shared" si="477"/>
        <v>#REF!</v>
      </c>
      <c r="N2520" s="35" t="e">
        <f t="shared" si="478"/>
        <v>#REF!</v>
      </c>
      <c r="O2520" s="36" t="e">
        <f t="shared" si="479"/>
        <v>#REF!</v>
      </c>
      <c r="Q2520" s="37">
        <f t="shared" si="471"/>
        <v>0</v>
      </c>
      <c r="R2520" s="38" t="e">
        <f t="shared" si="472"/>
        <v>#REF!</v>
      </c>
      <c r="S2520" s="39" t="e">
        <f t="shared" si="473"/>
        <v>#REF!</v>
      </c>
    </row>
    <row r="2521" spans="1:19" x14ac:dyDescent="0.25">
      <c r="A2521" s="2"/>
      <c r="C2521">
        <f t="shared" si="474"/>
        <v>0</v>
      </c>
      <c r="D2521" s="32" t="e">
        <f t="shared" si="475"/>
        <v>#N/A</v>
      </c>
      <c r="E2521" s="32" t="e">
        <f>Basic!#REF!</f>
        <v>#REF!</v>
      </c>
      <c r="F2521" s="40"/>
      <c r="G2521" s="80">
        <f>IFERROR(VLOOKUP(A2521,HistData!Y:Z,2,FALSE)/100,G2520)</f>
        <v>0.19510000000000002</v>
      </c>
      <c r="H2521" s="80" t="str">
        <f>_xll.BDH($B$1,"IVOL_MONEYNESS",A2521,A2521,"IVOL_MATURITY=MATURITY_1STM","IVOL_MONEYNESS_LEVEL=MONEY_LVL_100_","DTS=H","FACTOR=.01","DAYS=W")</f>
        <v>#N/A Start Date</v>
      </c>
      <c r="I2521" s="81" t="str">
        <f t="shared" si="476"/>
        <v>#N/A Start Date</v>
      </c>
      <c r="J2521" s="34" t="e">
        <f t="shared" si="468"/>
        <v>#REF!</v>
      </c>
      <c r="K2521" s="35" t="e">
        <f t="shared" si="469"/>
        <v>#VALUE!</v>
      </c>
      <c r="L2521" s="35" t="e">
        <f t="shared" si="470"/>
        <v>#REF!</v>
      </c>
      <c r="M2521" s="35" t="e">
        <f t="shared" si="477"/>
        <v>#REF!</v>
      </c>
      <c r="N2521" s="35" t="e">
        <f t="shared" si="478"/>
        <v>#REF!</v>
      </c>
      <c r="O2521" s="36" t="e">
        <f t="shared" si="479"/>
        <v>#REF!</v>
      </c>
      <c r="Q2521" s="37">
        <f t="shared" si="471"/>
        <v>0</v>
      </c>
      <c r="R2521" s="38" t="e">
        <f t="shared" si="472"/>
        <v>#REF!</v>
      </c>
      <c r="S2521" s="39" t="e">
        <f t="shared" si="473"/>
        <v>#REF!</v>
      </c>
    </row>
    <row r="2522" spans="1:19" x14ac:dyDescent="0.25">
      <c r="A2522" s="2"/>
      <c r="C2522">
        <f t="shared" si="474"/>
        <v>0</v>
      </c>
      <c r="D2522" s="32" t="e">
        <f t="shared" si="475"/>
        <v>#N/A</v>
      </c>
      <c r="E2522" s="32" t="e">
        <f>Basic!#REF!</f>
        <v>#REF!</v>
      </c>
      <c r="F2522" s="40"/>
      <c r="G2522" s="80">
        <f>IFERROR(VLOOKUP(A2522,HistData!Y:Z,2,FALSE)/100,G2521)</f>
        <v>0.19510000000000002</v>
      </c>
      <c r="H2522" s="80" t="str">
        <f>_xll.BDH($B$1,"IVOL_MONEYNESS",A2522,A2522,"IVOL_MATURITY=MATURITY_1STM","IVOL_MONEYNESS_LEVEL=MONEY_LVL_100_","DTS=H","FACTOR=.01","DAYS=W")</f>
        <v>#N/A Start Date</v>
      </c>
      <c r="I2522" s="81" t="str">
        <f t="shared" si="476"/>
        <v>#N/A Start Date</v>
      </c>
      <c r="J2522" s="34" t="e">
        <f t="shared" si="468"/>
        <v>#REF!</v>
      </c>
      <c r="K2522" s="35" t="e">
        <f t="shared" si="469"/>
        <v>#VALUE!</v>
      </c>
      <c r="L2522" s="35" t="e">
        <f t="shared" si="470"/>
        <v>#REF!</v>
      </c>
      <c r="M2522" s="35" t="e">
        <f t="shared" si="477"/>
        <v>#REF!</v>
      </c>
      <c r="N2522" s="35" t="e">
        <f t="shared" si="478"/>
        <v>#REF!</v>
      </c>
      <c r="O2522" s="36" t="e">
        <f t="shared" si="479"/>
        <v>#REF!</v>
      </c>
      <c r="Q2522" s="37">
        <f t="shared" si="471"/>
        <v>0</v>
      </c>
      <c r="R2522" s="38" t="e">
        <f t="shared" si="472"/>
        <v>#REF!</v>
      </c>
      <c r="S2522" s="39" t="e">
        <f t="shared" si="473"/>
        <v>#REF!</v>
      </c>
    </row>
    <row r="2523" spans="1:19" x14ac:dyDescent="0.25">
      <c r="A2523" s="2"/>
      <c r="C2523">
        <f t="shared" si="474"/>
        <v>0</v>
      </c>
      <c r="D2523" s="32" t="e">
        <f t="shared" si="475"/>
        <v>#N/A</v>
      </c>
      <c r="E2523" s="32" t="e">
        <f>Basic!#REF!</f>
        <v>#REF!</v>
      </c>
      <c r="F2523" s="40"/>
      <c r="G2523" s="80">
        <f>IFERROR(VLOOKUP(A2523,HistData!Y:Z,2,FALSE)/100,G2522)</f>
        <v>0.19510000000000002</v>
      </c>
      <c r="H2523" s="80" t="str">
        <f>_xll.BDH($B$1,"IVOL_MONEYNESS",A2523,A2523,"IVOL_MATURITY=MATURITY_1STM","IVOL_MONEYNESS_LEVEL=MONEY_LVL_100_","DTS=H","FACTOR=.01","DAYS=W")</f>
        <v>#N/A Start Date</v>
      </c>
      <c r="I2523" s="81" t="str">
        <f t="shared" si="476"/>
        <v>#N/A Start Date</v>
      </c>
      <c r="J2523" s="34" t="e">
        <f t="shared" si="468"/>
        <v>#REF!</v>
      </c>
      <c r="K2523" s="35" t="e">
        <f t="shared" si="469"/>
        <v>#VALUE!</v>
      </c>
      <c r="L2523" s="35" t="e">
        <f t="shared" si="470"/>
        <v>#REF!</v>
      </c>
      <c r="M2523" s="35" t="e">
        <f t="shared" si="477"/>
        <v>#REF!</v>
      </c>
      <c r="N2523" s="35" t="e">
        <f t="shared" si="478"/>
        <v>#REF!</v>
      </c>
      <c r="O2523" s="36" t="e">
        <f t="shared" si="479"/>
        <v>#REF!</v>
      </c>
      <c r="Q2523" s="37">
        <f t="shared" si="471"/>
        <v>0</v>
      </c>
      <c r="R2523" s="38" t="e">
        <f t="shared" si="472"/>
        <v>#REF!</v>
      </c>
      <c r="S2523" s="39" t="e">
        <f t="shared" si="473"/>
        <v>#REF!</v>
      </c>
    </row>
    <row r="2524" spans="1:19" x14ac:dyDescent="0.25">
      <c r="A2524" s="2"/>
      <c r="C2524">
        <f t="shared" si="474"/>
        <v>0</v>
      </c>
      <c r="D2524" s="32" t="e">
        <f t="shared" si="475"/>
        <v>#N/A</v>
      </c>
      <c r="E2524" s="32" t="e">
        <f>Basic!#REF!</f>
        <v>#REF!</v>
      </c>
      <c r="F2524" s="40"/>
      <c r="G2524" s="80">
        <f>IFERROR(VLOOKUP(A2524,HistData!Y:Z,2,FALSE)/100,G2523)</f>
        <v>0.19510000000000002</v>
      </c>
      <c r="H2524" s="80" t="str">
        <f>_xll.BDH($B$1,"IVOL_MONEYNESS",A2524,A2524,"IVOL_MATURITY=MATURITY_1STM","IVOL_MONEYNESS_LEVEL=MONEY_LVL_100_","DTS=H","FACTOR=.01","DAYS=W")</f>
        <v>#N/A Start Date</v>
      </c>
      <c r="I2524" s="81" t="str">
        <f t="shared" si="476"/>
        <v>#N/A Start Date</v>
      </c>
      <c r="J2524" s="34" t="e">
        <f t="shared" si="468"/>
        <v>#REF!</v>
      </c>
      <c r="K2524" s="35" t="e">
        <f t="shared" si="469"/>
        <v>#VALUE!</v>
      </c>
      <c r="L2524" s="35" t="e">
        <f t="shared" si="470"/>
        <v>#REF!</v>
      </c>
      <c r="M2524" s="35" t="e">
        <f t="shared" si="477"/>
        <v>#REF!</v>
      </c>
      <c r="N2524" s="35" t="e">
        <f t="shared" si="478"/>
        <v>#REF!</v>
      </c>
      <c r="O2524" s="36" t="e">
        <f t="shared" si="479"/>
        <v>#REF!</v>
      </c>
      <c r="Q2524" s="37">
        <f t="shared" si="471"/>
        <v>0</v>
      </c>
      <c r="R2524" s="38" t="e">
        <f t="shared" si="472"/>
        <v>#REF!</v>
      </c>
      <c r="S2524" s="39" t="e">
        <f t="shared" si="473"/>
        <v>#REF!</v>
      </c>
    </row>
    <row r="2525" spans="1:19" x14ac:dyDescent="0.25">
      <c r="A2525" s="2"/>
      <c r="C2525">
        <f t="shared" si="474"/>
        <v>0</v>
      </c>
      <c r="D2525" s="32" t="e">
        <f t="shared" si="475"/>
        <v>#N/A</v>
      </c>
      <c r="E2525" s="32" t="e">
        <f>Basic!#REF!</f>
        <v>#REF!</v>
      </c>
      <c r="F2525" s="40"/>
      <c r="G2525" s="80">
        <f>IFERROR(VLOOKUP(A2525,HistData!Y:Z,2,FALSE)/100,G2524)</f>
        <v>0.19510000000000002</v>
      </c>
      <c r="H2525" s="80" t="str">
        <f>_xll.BDH($B$1,"IVOL_MONEYNESS",A2525,A2525,"IVOL_MATURITY=MATURITY_1STM","IVOL_MONEYNESS_LEVEL=MONEY_LVL_100_","DTS=H","FACTOR=.01","DAYS=W")</f>
        <v>#N/A Start Date</v>
      </c>
      <c r="I2525" s="81" t="str">
        <f t="shared" si="476"/>
        <v>#N/A Start Date</v>
      </c>
      <c r="J2525" s="34" t="e">
        <f t="shared" si="468"/>
        <v>#REF!</v>
      </c>
      <c r="K2525" s="35" t="e">
        <f t="shared" si="469"/>
        <v>#VALUE!</v>
      </c>
      <c r="L2525" s="35" t="e">
        <f t="shared" si="470"/>
        <v>#REF!</v>
      </c>
      <c r="M2525" s="35" t="e">
        <f t="shared" si="477"/>
        <v>#REF!</v>
      </c>
      <c r="N2525" s="35" t="e">
        <f t="shared" si="478"/>
        <v>#REF!</v>
      </c>
      <c r="O2525" s="36" t="e">
        <f t="shared" si="479"/>
        <v>#REF!</v>
      </c>
      <c r="Q2525" s="37">
        <f t="shared" si="471"/>
        <v>0</v>
      </c>
      <c r="R2525" s="38" t="e">
        <f t="shared" si="472"/>
        <v>#REF!</v>
      </c>
      <c r="S2525" s="39" t="e">
        <f t="shared" si="473"/>
        <v>#REF!</v>
      </c>
    </row>
    <row r="2526" spans="1:19" x14ac:dyDescent="0.25">
      <c r="A2526" s="2"/>
      <c r="C2526">
        <f t="shared" si="474"/>
        <v>0</v>
      </c>
      <c r="D2526" s="32" t="e">
        <f t="shared" si="475"/>
        <v>#N/A</v>
      </c>
      <c r="E2526" s="32" t="e">
        <f>Basic!#REF!</f>
        <v>#REF!</v>
      </c>
      <c r="F2526" s="40"/>
      <c r="G2526" s="80">
        <f>IFERROR(VLOOKUP(A2526,HistData!Y:Z,2,FALSE)/100,G2525)</f>
        <v>0.19510000000000002</v>
      </c>
      <c r="H2526" s="80" t="str">
        <f>_xll.BDH($B$1,"IVOL_MONEYNESS",A2526,A2526,"IVOL_MATURITY=MATURITY_1STM","IVOL_MONEYNESS_LEVEL=MONEY_LVL_100_","DTS=H","FACTOR=.01","DAYS=W")</f>
        <v>#N/A Start Date</v>
      </c>
      <c r="I2526" s="81" t="str">
        <f t="shared" si="476"/>
        <v>#N/A Start Date</v>
      </c>
      <c r="J2526" s="34" t="e">
        <f t="shared" si="468"/>
        <v>#REF!</v>
      </c>
      <c r="K2526" s="35" t="e">
        <f t="shared" si="469"/>
        <v>#VALUE!</v>
      </c>
      <c r="L2526" s="35" t="e">
        <f t="shared" si="470"/>
        <v>#REF!</v>
      </c>
      <c r="M2526" s="35" t="e">
        <f t="shared" si="477"/>
        <v>#REF!</v>
      </c>
      <c r="N2526" s="35" t="e">
        <f t="shared" si="478"/>
        <v>#REF!</v>
      </c>
      <c r="O2526" s="36" t="e">
        <f t="shared" si="479"/>
        <v>#REF!</v>
      </c>
      <c r="Q2526" s="37">
        <f t="shared" si="471"/>
        <v>0</v>
      </c>
      <c r="R2526" s="38" t="e">
        <f t="shared" si="472"/>
        <v>#REF!</v>
      </c>
      <c r="S2526" s="39" t="e">
        <f t="shared" si="473"/>
        <v>#REF!</v>
      </c>
    </row>
    <row r="2527" spans="1:19" x14ac:dyDescent="0.25">
      <c r="A2527" s="2"/>
      <c r="C2527">
        <f t="shared" si="474"/>
        <v>0</v>
      </c>
      <c r="D2527" s="32" t="e">
        <f t="shared" si="475"/>
        <v>#N/A</v>
      </c>
      <c r="E2527" s="32" t="e">
        <f>Basic!#REF!</f>
        <v>#REF!</v>
      </c>
      <c r="F2527" s="40"/>
      <c r="G2527" s="80">
        <f>IFERROR(VLOOKUP(A2527,HistData!Y:Z,2,FALSE)/100,G2526)</f>
        <v>0.19510000000000002</v>
      </c>
      <c r="H2527" s="80" t="str">
        <f>_xll.BDH($B$1,"IVOL_MONEYNESS",A2527,A2527,"IVOL_MATURITY=MATURITY_1STM","IVOL_MONEYNESS_LEVEL=MONEY_LVL_100_","DTS=H","FACTOR=.01","DAYS=W")</f>
        <v>#N/A Start Date</v>
      </c>
      <c r="I2527" s="81" t="str">
        <f t="shared" si="476"/>
        <v>#N/A Start Date</v>
      </c>
      <c r="J2527" s="34" t="e">
        <f t="shared" si="468"/>
        <v>#REF!</v>
      </c>
      <c r="K2527" s="35" t="e">
        <f t="shared" si="469"/>
        <v>#VALUE!</v>
      </c>
      <c r="L2527" s="35" t="e">
        <f t="shared" si="470"/>
        <v>#REF!</v>
      </c>
      <c r="M2527" s="35" t="e">
        <f t="shared" si="477"/>
        <v>#REF!</v>
      </c>
      <c r="N2527" s="35" t="e">
        <f t="shared" si="478"/>
        <v>#REF!</v>
      </c>
      <c r="O2527" s="36" t="e">
        <f t="shared" si="479"/>
        <v>#REF!</v>
      </c>
      <c r="Q2527" s="37">
        <f t="shared" si="471"/>
        <v>0</v>
      </c>
      <c r="R2527" s="38" t="e">
        <f t="shared" si="472"/>
        <v>#REF!</v>
      </c>
      <c r="S2527" s="39" t="e">
        <f t="shared" si="473"/>
        <v>#REF!</v>
      </c>
    </row>
    <row r="2528" spans="1:19" x14ac:dyDescent="0.25">
      <c r="A2528" s="2"/>
      <c r="C2528">
        <f t="shared" si="474"/>
        <v>0</v>
      </c>
      <c r="D2528" s="32" t="e">
        <f t="shared" si="475"/>
        <v>#N/A</v>
      </c>
      <c r="E2528" s="32" t="e">
        <f>Basic!#REF!</f>
        <v>#REF!</v>
      </c>
      <c r="F2528" s="40"/>
      <c r="G2528" s="80">
        <f>IFERROR(VLOOKUP(A2528,HistData!Y:Z,2,FALSE)/100,G2527)</f>
        <v>0.19510000000000002</v>
      </c>
      <c r="H2528" s="80" t="str">
        <f>_xll.BDH($B$1,"IVOL_MONEYNESS",A2528,A2528,"IVOL_MATURITY=MATURITY_1STM","IVOL_MONEYNESS_LEVEL=MONEY_LVL_100_","DTS=H","FACTOR=.01","DAYS=W")</f>
        <v>#N/A Start Date</v>
      </c>
      <c r="I2528" s="81" t="str">
        <f t="shared" si="476"/>
        <v>#N/A Start Date</v>
      </c>
      <c r="J2528" s="34" t="e">
        <f t="shared" si="468"/>
        <v>#REF!</v>
      </c>
      <c r="K2528" s="35" t="e">
        <f t="shared" si="469"/>
        <v>#VALUE!</v>
      </c>
      <c r="L2528" s="35" t="e">
        <f t="shared" si="470"/>
        <v>#REF!</v>
      </c>
      <c r="M2528" s="35" t="e">
        <f t="shared" si="477"/>
        <v>#REF!</v>
      </c>
      <c r="N2528" s="35" t="e">
        <f t="shared" si="478"/>
        <v>#REF!</v>
      </c>
      <c r="O2528" s="36" t="e">
        <f t="shared" si="479"/>
        <v>#REF!</v>
      </c>
      <c r="Q2528" s="37">
        <f t="shared" si="471"/>
        <v>0</v>
      </c>
      <c r="R2528" s="38" t="e">
        <f t="shared" si="472"/>
        <v>#REF!</v>
      </c>
      <c r="S2528" s="39" t="e">
        <f t="shared" si="473"/>
        <v>#REF!</v>
      </c>
    </row>
    <row r="2529" spans="1:19" x14ac:dyDescent="0.25">
      <c r="A2529" s="2"/>
      <c r="C2529">
        <f t="shared" si="474"/>
        <v>0</v>
      </c>
      <c r="D2529" s="32" t="e">
        <f t="shared" si="475"/>
        <v>#N/A</v>
      </c>
      <c r="E2529" s="32" t="e">
        <f>Basic!#REF!</f>
        <v>#REF!</v>
      </c>
      <c r="F2529" s="40"/>
      <c r="G2529" s="80">
        <f>IFERROR(VLOOKUP(A2529,HistData!Y:Z,2,FALSE)/100,G2528)</f>
        <v>0.19510000000000002</v>
      </c>
      <c r="H2529" s="80" t="str">
        <f>_xll.BDH($B$1,"IVOL_MONEYNESS",A2529,A2529,"IVOL_MATURITY=MATURITY_1STM","IVOL_MONEYNESS_LEVEL=MONEY_LVL_100_","DTS=H","FACTOR=.01","DAYS=W")</f>
        <v>#N/A Start Date</v>
      </c>
      <c r="I2529" s="81" t="str">
        <f t="shared" si="476"/>
        <v>#N/A Start Date</v>
      </c>
      <c r="J2529" s="34" t="e">
        <f t="shared" si="468"/>
        <v>#REF!</v>
      </c>
      <c r="K2529" s="35" t="e">
        <f t="shared" si="469"/>
        <v>#VALUE!</v>
      </c>
      <c r="L2529" s="35" t="e">
        <f t="shared" si="470"/>
        <v>#REF!</v>
      </c>
      <c r="M2529" s="35" t="e">
        <f t="shared" si="477"/>
        <v>#REF!</v>
      </c>
      <c r="N2529" s="35" t="e">
        <f t="shared" si="478"/>
        <v>#REF!</v>
      </c>
      <c r="O2529" s="36" t="e">
        <f t="shared" si="479"/>
        <v>#REF!</v>
      </c>
      <c r="Q2529" s="37">
        <f t="shared" si="471"/>
        <v>0</v>
      </c>
      <c r="R2529" s="38" t="e">
        <f t="shared" si="472"/>
        <v>#REF!</v>
      </c>
      <c r="S2529" s="39" t="e">
        <f t="shared" si="473"/>
        <v>#REF!</v>
      </c>
    </row>
    <row r="2530" spans="1:19" x14ac:dyDescent="0.25">
      <c r="A2530" s="2"/>
      <c r="C2530">
        <f t="shared" si="474"/>
        <v>0</v>
      </c>
      <c r="D2530" s="32">
        <f t="shared" si="475"/>
        <v>44</v>
      </c>
      <c r="E2530" s="32" t="e">
        <f>Basic!#REF!</f>
        <v>#REF!</v>
      </c>
      <c r="F2530" s="40"/>
      <c r="G2530" s="80">
        <f>IFERROR(VLOOKUP(A2530,HistData!Y:Z,2,FALSE)/100,G2529)</f>
        <v>0.19510000000000002</v>
      </c>
      <c r="H2530" s="80" t="str">
        <f>_xll.BDH($B$1,"IVOL_MONEYNESS",A2530,A2530,"IVOL_MATURITY=MATURITY_1STM","IVOL_MONEYNESS_LEVEL=MONEY_LVL_100_","DTS=H","FACTOR=.01","DAYS=W")</f>
        <v>#N/A Start Date</v>
      </c>
      <c r="I2530" s="81" t="str">
        <f t="shared" si="476"/>
        <v>#N/A Start Date</v>
      </c>
      <c r="J2530" s="34" t="e">
        <f t="shared" si="468"/>
        <v>#REF!</v>
      </c>
      <c r="K2530" s="35" t="e">
        <f t="shared" si="469"/>
        <v>#VALUE!</v>
      </c>
      <c r="L2530" s="35" t="e">
        <f t="shared" si="470"/>
        <v>#REF!</v>
      </c>
      <c r="M2530" s="35" t="e">
        <f t="shared" si="477"/>
        <v>#REF!</v>
      </c>
      <c r="N2530" s="35" t="e">
        <f t="shared" si="478"/>
        <v>#REF!</v>
      </c>
      <c r="O2530" s="36" t="e">
        <f t="shared" si="479"/>
        <v>#REF!</v>
      </c>
      <c r="Q2530" s="37">
        <f t="shared" si="471"/>
        <v>0</v>
      </c>
      <c r="R2530" s="38" t="e">
        <f t="shared" si="472"/>
        <v>#REF!</v>
      </c>
      <c r="S2530" s="39" t="e">
        <f t="shared" si="473"/>
        <v>#REF!</v>
      </c>
    </row>
    <row r="2531" spans="1:19" x14ac:dyDescent="0.25">
      <c r="A2531" s="2"/>
      <c r="C2531">
        <f t="shared" si="474"/>
        <v>0</v>
      </c>
      <c r="D2531" s="32">
        <f t="shared" si="475"/>
        <v>43</v>
      </c>
      <c r="E2531" s="32" t="e">
        <f>Basic!#REF!</f>
        <v>#REF!</v>
      </c>
      <c r="F2531" s="40"/>
      <c r="G2531" s="80">
        <f>IFERROR(VLOOKUP(A2531,HistData!Y:Z,2,FALSE)/100,G2530)</f>
        <v>0.19510000000000002</v>
      </c>
      <c r="H2531" s="80" t="str">
        <f>_xll.BDH($B$1,"IVOL_MONEYNESS",A2531,A2531,"IVOL_MATURITY=MATURITY_1STM","IVOL_MONEYNESS_LEVEL=MONEY_LVL_100_","DTS=H","FACTOR=.01","DAYS=W")</f>
        <v>#N/A Start Date</v>
      </c>
      <c r="I2531" s="81" t="str">
        <f t="shared" si="476"/>
        <v>#N/A Start Date</v>
      </c>
      <c r="J2531" s="34" t="e">
        <f t="shared" si="468"/>
        <v>#REF!</v>
      </c>
      <c r="K2531" s="35" t="e">
        <f t="shared" si="469"/>
        <v>#VALUE!</v>
      </c>
      <c r="L2531" s="35" t="e">
        <f t="shared" si="470"/>
        <v>#REF!</v>
      </c>
      <c r="M2531" s="35" t="e">
        <f t="shared" si="477"/>
        <v>#REF!</v>
      </c>
      <c r="N2531" s="35" t="e">
        <f t="shared" si="478"/>
        <v>#REF!</v>
      </c>
      <c r="O2531" s="36" t="e">
        <f t="shared" si="479"/>
        <v>#REF!</v>
      </c>
      <c r="Q2531" s="37">
        <f t="shared" si="471"/>
        <v>0</v>
      </c>
      <c r="R2531" s="38" t="e">
        <f t="shared" si="472"/>
        <v>#REF!</v>
      </c>
      <c r="S2531" s="39" t="e">
        <f t="shared" si="473"/>
        <v>#REF!</v>
      </c>
    </row>
    <row r="2532" spans="1:19" x14ac:dyDescent="0.25">
      <c r="A2532" s="2"/>
      <c r="C2532">
        <f t="shared" si="474"/>
        <v>0</v>
      </c>
      <c r="D2532" s="32">
        <f>MATCH(1,C2533:C2575,0)</f>
        <v>42</v>
      </c>
      <c r="E2532" s="32" t="e">
        <f>Basic!#REF!</f>
        <v>#REF!</v>
      </c>
      <c r="F2532" s="40"/>
      <c r="G2532" s="80">
        <f>IFERROR(VLOOKUP(A2532,HistData!Y:Z,2,FALSE)/100,G2531)</f>
        <v>0.19510000000000002</v>
      </c>
      <c r="H2532" s="80" t="str">
        <f>_xll.BDH($B$1,"IVOL_MONEYNESS",A2532,A2532,"IVOL_MATURITY=MATURITY_1STM","IVOL_MONEYNESS_LEVEL=MONEY_LVL_100_","DTS=H","FACTOR=.01","DAYS=W")</f>
        <v>#N/A Start Date</v>
      </c>
      <c r="I2532" s="81" t="str">
        <f t="shared" si="476"/>
        <v>#N/A Start Date</v>
      </c>
      <c r="J2532" s="34" t="e">
        <f t="shared" si="468"/>
        <v>#REF!</v>
      </c>
      <c r="K2532" s="35" t="e">
        <f t="shared" si="469"/>
        <v>#VALUE!</v>
      </c>
      <c r="L2532" s="35" t="e">
        <f t="shared" si="470"/>
        <v>#REF!</v>
      </c>
      <c r="M2532" s="35" t="e">
        <f t="shared" si="477"/>
        <v>#REF!</v>
      </c>
      <c r="N2532" s="35" t="e">
        <f t="shared" si="478"/>
        <v>#REF!</v>
      </c>
      <c r="O2532" s="36" t="e">
        <f t="shared" si="479"/>
        <v>#REF!</v>
      </c>
      <c r="Q2532" s="37">
        <f t="shared" si="471"/>
        <v>0</v>
      </c>
      <c r="R2532" s="38" t="e">
        <f t="shared" si="472"/>
        <v>#REF!</v>
      </c>
      <c r="S2532" s="39" t="e">
        <f t="shared" si="473"/>
        <v>#REF!</v>
      </c>
    </row>
    <row r="2533" spans="1:19" x14ac:dyDescent="0.25">
      <c r="A2533" s="2"/>
      <c r="C2533">
        <f t="shared" si="474"/>
        <v>0</v>
      </c>
      <c r="D2533" s="32">
        <f>MATCH(1,C2534:C2575,0)</f>
        <v>41</v>
      </c>
      <c r="E2533" s="32" t="e">
        <f>Basic!#REF!</f>
        <v>#REF!</v>
      </c>
      <c r="F2533" s="40"/>
      <c r="G2533" s="80">
        <f>IFERROR(VLOOKUP(A2533,HistData!Y:Z,2,FALSE)/100,G2532)</f>
        <v>0.19510000000000002</v>
      </c>
      <c r="H2533" s="80" t="str">
        <f>_xll.BDH($B$1,"IVOL_MONEYNESS",A2533,A2533,"IVOL_MATURITY=MATURITY_1STM","IVOL_MONEYNESS_LEVEL=MONEY_LVL_100_","DTS=H","FACTOR=.01","DAYS=W")</f>
        <v>#N/A Start Date</v>
      </c>
      <c r="I2533" s="81" t="str">
        <f t="shared" si="476"/>
        <v>#N/A Start Date</v>
      </c>
      <c r="J2533" s="34" t="e">
        <f t="shared" si="468"/>
        <v>#REF!</v>
      </c>
      <c r="K2533" s="35" t="e">
        <f t="shared" si="469"/>
        <v>#VALUE!</v>
      </c>
      <c r="L2533" s="35" t="e">
        <f t="shared" si="470"/>
        <v>#REF!</v>
      </c>
      <c r="M2533" s="35" t="e">
        <f t="shared" si="477"/>
        <v>#REF!</v>
      </c>
      <c r="N2533" s="35" t="e">
        <f t="shared" si="478"/>
        <v>#REF!</v>
      </c>
      <c r="O2533" s="36" t="e">
        <f t="shared" si="479"/>
        <v>#REF!</v>
      </c>
      <c r="Q2533" s="37">
        <f t="shared" si="471"/>
        <v>0</v>
      </c>
      <c r="R2533" s="38" t="e">
        <f t="shared" si="472"/>
        <v>#REF!</v>
      </c>
      <c r="S2533" s="39" t="e">
        <f t="shared" si="473"/>
        <v>#REF!</v>
      </c>
    </row>
    <row r="2534" spans="1:19" x14ac:dyDescent="0.25">
      <c r="A2534" s="2"/>
      <c r="C2534">
        <f t="shared" si="474"/>
        <v>0</v>
      </c>
      <c r="D2534" s="32">
        <f>MATCH(1,C2535:C2575,0)</f>
        <v>40</v>
      </c>
      <c r="E2534" s="32" t="e">
        <f>Basic!#REF!</f>
        <v>#REF!</v>
      </c>
      <c r="F2534" s="40"/>
      <c r="G2534" s="80">
        <f>IFERROR(VLOOKUP(A2534,HistData!Y:Z,2,FALSE)/100,G2533)</f>
        <v>0.19510000000000002</v>
      </c>
      <c r="H2534" s="80" t="str">
        <f>_xll.BDH($B$1,"IVOL_MONEYNESS",A2534,A2534,"IVOL_MATURITY=MATURITY_1STM","IVOL_MONEYNESS_LEVEL=MONEY_LVL_100_","DTS=H","FACTOR=.01","DAYS=W")</f>
        <v>#N/A Start Date</v>
      </c>
      <c r="I2534" s="81" t="str">
        <f t="shared" si="476"/>
        <v>#N/A Start Date</v>
      </c>
      <c r="J2534" s="34" t="e">
        <f t="shared" si="468"/>
        <v>#REF!</v>
      </c>
      <c r="K2534" s="35" t="e">
        <f t="shared" si="469"/>
        <v>#VALUE!</v>
      </c>
      <c r="L2534" s="35" t="e">
        <f t="shared" si="470"/>
        <v>#REF!</v>
      </c>
      <c r="M2534" s="35" t="e">
        <f t="shared" ref="M2534:M2575" si="480">+L2534-K2534</f>
        <v>#REF!</v>
      </c>
      <c r="N2534" s="35" t="e">
        <f t="shared" ref="N2534:N2575" si="481">NORMDIST(L2534,0,1,TRUE)</f>
        <v>#REF!</v>
      </c>
      <c r="O2534" s="36" t="e">
        <f t="shared" ref="O2534:O2575" si="482">NORMDIST(M2534,0,1,TRUE)*J2534</f>
        <v>#REF!</v>
      </c>
      <c r="P2534"/>
      <c r="Q2534" s="37">
        <f t="shared" si="471"/>
        <v>0</v>
      </c>
      <c r="R2534" s="38" t="e">
        <f t="shared" si="472"/>
        <v>#REF!</v>
      </c>
      <c r="S2534" s="39" t="e">
        <f t="shared" si="473"/>
        <v>#REF!</v>
      </c>
    </row>
    <row r="2535" spans="1:19" x14ac:dyDescent="0.25">
      <c r="A2535" s="2"/>
      <c r="C2535">
        <f t="shared" si="474"/>
        <v>0</v>
      </c>
      <c r="D2535" s="32">
        <f>MATCH(1,C2536:C2575,0)</f>
        <v>39</v>
      </c>
      <c r="E2535" s="32" t="e">
        <f>Basic!#REF!</f>
        <v>#REF!</v>
      </c>
      <c r="F2535" s="40"/>
      <c r="G2535" s="80">
        <f>IFERROR(VLOOKUP(A2535,HistData!Y:Z,2,FALSE)/100,G2534)</f>
        <v>0.19510000000000002</v>
      </c>
      <c r="H2535" s="80" t="str">
        <f>_xll.BDH($B$1,"IVOL_MONEYNESS",A2535,A2535,"IVOL_MATURITY=MATURITY_1STM","IVOL_MONEYNESS_LEVEL=MONEY_LVL_100_","DTS=H","FACTOR=.01","DAYS=W")</f>
        <v>#N/A Start Date</v>
      </c>
      <c r="I2535" s="81" t="str">
        <f t="shared" si="476"/>
        <v>#N/A Start Date</v>
      </c>
      <c r="J2535" s="34" t="e">
        <f t="shared" si="468"/>
        <v>#REF!</v>
      </c>
      <c r="K2535" s="35" t="e">
        <f t="shared" si="469"/>
        <v>#VALUE!</v>
      </c>
      <c r="L2535" s="35" t="e">
        <f t="shared" si="470"/>
        <v>#REF!</v>
      </c>
      <c r="M2535" s="35" t="e">
        <f t="shared" si="480"/>
        <v>#REF!</v>
      </c>
      <c r="N2535" s="35" t="e">
        <f t="shared" si="481"/>
        <v>#REF!</v>
      </c>
      <c r="O2535" s="36" t="e">
        <f t="shared" si="482"/>
        <v>#REF!</v>
      </c>
      <c r="P2535"/>
      <c r="Q2535" s="37">
        <f t="shared" si="471"/>
        <v>0</v>
      </c>
      <c r="R2535" s="38" t="e">
        <f t="shared" si="472"/>
        <v>#REF!</v>
      </c>
      <c r="S2535" s="39" t="e">
        <f t="shared" si="473"/>
        <v>#REF!</v>
      </c>
    </row>
    <row r="2536" spans="1:19" x14ac:dyDescent="0.25">
      <c r="A2536" s="2"/>
      <c r="C2536">
        <f t="shared" si="474"/>
        <v>0</v>
      </c>
      <c r="D2536" s="32">
        <f>MATCH(1,C2537:C2575,0)</f>
        <v>38</v>
      </c>
      <c r="E2536" s="32" t="e">
        <f>Basic!#REF!</f>
        <v>#REF!</v>
      </c>
      <c r="F2536" s="40"/>
      <c r="G2536" s="80">
        <f>IFERROR(VLOOKUP(A2536,HistData!Y:Z,2,FALSE)/100,G2535)</f>
        <v>0.19510000000000002</v>
      </c>
      <c r="H2536" s="80" t="str">
        <f>_xll.BDH($B$1,"IVOL_MONEYNESS",A2536,A2536,"IVOL_MATURITY=MATURITY_1STM","IVOL_MONEYNESS_LEVEL=MONEY_LVL_100_","DTS=H","FACTOR=.01","DAYS=W")</f>
        <v>#N/A Start Date</v>
      </c>
      <c r="I2536" s="81" t="str">
        <f t="shared" si="476"/>
        <v>#N/A Start Date</v>
      </c>
      <c r="J2536" s="34" t="e">
        <f t="shared" si="468"/>
        <v>#REF!</v>
      </c>
      <c r="K2536" s="35" t="e">
        <f t="shared" si="469"/>
        <v>#VALUE!</v>
      </c>
      <c r="L2536" s="35" t="e">
        <f t="shared" si="470"/>
        <v>#REF!</v>
      </c>
      <c r="M2536" s="35" t="e">
        <f t="shared" si="480"/>
        <v>#REF!</v>
      </c>
      <c r="N2536" s="35" t="e">
        <f t="shared" si="481"/>
        <v>#REF!</v>
      </c>
      <c r="O2536" s="36" t="e">
        <f t="shared" si="482"/>
        <v>#REF!</v>
      </c>
      <c r="P2536"/>
      <c r="Q2536" s="37">
        <f t="shared" si="471"/>
        <v>0</v>
      </c>
      <c r="R2536" s="38" t="e">
        <f t="shared" si="472"/>
        <v>#REF!</v>
      </c>
      <c r="S2536" s="39" t="e">
        <f t="shared" si="473"/>
        <v>#REF!</v>
      </c>
    </row>
    <row r="2537" spans="1:19" x14ac:dyDescent="0.25">
      <c r="A2537" s="2"/>
      <c r="C2537">
        <f t="shared" si="474"/>
        <v>0</v>
      </c>
      <c r="D2537" s="32">
        <f>MATCH(1,C2538:C2575,0)</f>
        <v>37</v>
      </c>
      <c r="E2537" s="32" t="e">
        <f>Basic!#REF!</f>
        <v>#REF!</v>
      </c>
      <c r="F2537" s="40"/>
      <c r="G2537" s="80">
        <f>IFERROR(VLOOKUP(A2537,HistData!Y:Z,2,FALSE)/100,G2536)</f>
        <v>0.19510000000000002</v>
      </c>
      <c r="H2537" s="80" t="str">
        <f>_xll.BDH($B$1,"IVOL_MONEYNESS",A2537,A2537,"IVOL_MATURITY=MATURITY_1STM","IVOL_MONEYNESS_LEVEL=MONEY_LVL_100_","DTS=H","FACTOR=.01","DAYS=W")</f>
        <v>#N/A Start Date</v>
      </c>
      <c r="I2537" s="81" t="str">
        <f t="shared" si="476"/>
        <v>#N/A Start Date</v>
      </c>
      <c r="J2537" s="34" t="e">
        <f t="shared" si="468"/>
        <v>#REF!</v>
      </c>
      <c r="K2537" s="35" t="e">
        <f t="shared" si="469"/>
        <v>#VALUE!</v>
      </c>
      <c r="L2537" s="35" t="e">
        <f t="shared" si="470"/>
        <v>#REF!</v>
      </c>
      <c r="M2537" s="35" t="e">
        <f t="shared" si="480"/>
        <v>#REF!</v>
      </c>
      <c r="N2537" s="35" t="e">
        <f t="shared" si="481"/>
        <v>#REF!</v>
      </c>
      <c r="O2537" s="36" t="e">
        <f t="shared" si="482"/>
        <v>#REF!</v>
      </c>
      <c r="P2537"/>
      <c r="Q2537" s="37">
        <f t="shared" si="471"/>
        <v>0</v>
      </c>
      <c r="R2537" s="38" t="e">
        <f t="shared" si="472"/>
        <v>#REF!</v>
      </c>
      <c r="S2537" s="39" t="e">
        <f t="shared" si="473"/>
        <v>#REF!</v>
      </c>
    </row>
    <row r="2538" spans="1:19" x14ac:dyDescent="0.25">
      <c r="A2538" s="2"/>
      <c r="C2538">
        <f t="shared" si="474"/>
        <v>0</v>
      </c>
      <c r="D2538" s="32">
        <f>MATCH(1,C2539:C2575,0)</f>
        <v>36</v>
      </c>
      <c r="E2538" s="32" t="e">
        <f>Basic!#REF!</f>
        <v>#REF!</v>
      </c>
      <c r="F2538" s="40"/>
      <c r="G2538" s="80">
        <f>IFERROR(VLOOKUP(A2538,HistData!Y:Z,2,FALSE)/100,G2537)</f>
        <v>0.19510000000000002</v>
      </c>
      <c r="H2538" s="80" t="str">
        <f>_xll.BDH($B$1,"IVOL_MONEYNESS",A2538,A2538,"IVOL_MATURITY=MATURITY_1STM","IVOL_MONEYNESS_LEVEL=MONEY_LVL_100_","DTS=H","FACTOR=.01","DAYS=W")</f>
        <v>#N/A Start Date</v>
      </c>
      <c r="I2538" s="81" t="str">
        <f t="shared" si="476"/>
        <v>#N/A Start Date</v>
      </c>
      <c r="J2538" s="34" t="e">
        <f t="shared" si="468"/>
        <v>#REF!</v>
      </c>
      <c r="K2538" s="35" t="e">
        <f t="shared" si="469"/>
        <v>#VALUE!</v>
      </c>
      <c r="L2538" s="35" t="e">
        <f t="shared" si="470"/>
        <v>#REF!</v>
      </c>
      <c r="M2538" s="35" t="e">
        <f t="shared" si="480"/>
        <v>#REF!</v>
      </c>
      <c r="N2538" s="35" t="e">
        <f t="shared" si="481"/>
        <v>#REF!</v>
      </c>
      <c r="O2538" s="36" t="e">
        <f t="shared" si="482"/>
        <v>#REF!</v>
      </c>
      <c r="P2538"/>
      <c r="Q2538" s="37">
        <f t="shared" si="471"/>
        <v>0</v>
      </c>
      <c r="R2538" s="38" t="e">
        <f t="shared" si="472"/>
        <v>#REF!</v>
      </c>
      <c r="S2538" s="39" t="e">
        <f t="shared" si="473"/>
        <v>#REF!</v>
      </c>
    </row>
    <row r="2539" spans="1:19" x14ac:dyDescent="0.25">
      <c r="A2539" s="2"/>
      <c r="C2539">
        <f t="shared" si="474"/>
        <v>0</v>
      </c>
      <c r="D2539" s="32">
        <f>MATCH(1,C2540:C2575,0)</f>
        <v>35</v>
      </c>
      <c r="E2539" s="32" t="e">
        <f>Basic!#REF!</f>
        <v>#REF!</v>
      </c>
      <c r="F2539" s="40"/>
      <c r="G2539" s="80">
        <f>IFERROR(VLOOKUP(A2539,HistData!Y:Z,2,FALSE)/100,G2538)</f>
        <v>0.19510000000000002</v>
      </c>
      <c r="H2539" s="80" t="str">
        <f>_xll.BDH($B$1,"IVOL_MONEYNESS",A2539,A2539,"IVOL_MATURITY=MATURITY_1STM","IVOL_MONEYNESS_LEVEL=MONEY_LVL_100_","DTS=H","FACTOR=.01","DAYS=W")</f>
        <v>#N/A Start Date</v>
      </c>
      <c r="I2539" s="81" t="str">
        <f t="shared" si="476"/>
        <v>#N/A Start Date</v>
      </c>
      <c r="J2539" s="34" t="e">
        <f t="shared" si="468"/>
        <v>#REF!</v>
      </c>
      <c r="K2539" s="35" t="e">
        <f t="shared" si="469"/>
        <v>#VALUE!</v>
      </c>
      <c r="L2539" s="35" t="e">
        <f t="shared" si="470"/>
        <v>#REF!</v>
      </c>
      <c r="M2539" s="35" t="e">
        <f t="shared" si="480"/>
        <v>#REF!</v>
      </c>
      <c r="N2539" s="35" t="e">
        <f t="shared" si="481"/>
        <v>#REF!</v>
      </c>
      <c r="O2539" s="36" t="e">
        <f t="shared" si="482"/>
        <v>#REF!</v>
      </c>
      <c r="P2539"/>
      <c r="Q2539" s="37">
        <f t="shared" si="471"/>
        <v>0</v>
      </c>
      <c r="R2539" s="38" t="e">
        <f t="shared" si="472"/>
        <v>#REF!</v>
      </c>
      <c r="S2539" s="39" t="e">
        <f t="shared" si="473"/>
        <v>#REF!</v>
      </c>
    </row>
    <row r="2540" spans="1:19" x14ac:dyDescent="0.25">
      <c r="A2540" s="2"/>
      <c r="C2540">
        <f t="shared" si="474"/>
        <v>0</v>
      </c>
      <c r="D2540" s="32">
        <f>MATCH(1,C2541:C2575,0)</f>
        <v>34</v>
      </c>
      <c r="E2540" s="32" t="e">
        <f>Basic!#REF!</f>
        <v>#REF!</v>
      </c>
      <c r="F2540" s="40"/>
      <c r="G2540" s="80">
        <f>IFERROR(VLOOKUP(A2540,HistData!Y:Z,2,FALSE)/100,G2539)</f>
        <v>0.19510000000000002</v>
      </c>
      <c r="H2540" s="80" t="str">
        <f>_xll.BDH($B$1,"IVOL_MONEYNESS",A2540,A2540,"IVOL_MATURITY=MATURITY_1STM","IVOL_MONEYNESS_LEVEL=MONEY_LVL_100_","DTS=H","FACTOR=.01","DAYS=W")</f>
        <v>#N/A Start Date</v>
      </c>
      <c r="I2540" s="81" t="str">
        <f t="shared" si="476"/>
        <v>#N/A Start Date</v>
      </c>
      <c r="J2540" s="34" t="e">
        <f t="shared" si="468"/>
        <v>#REF!</v>
      </c>
      <c r="K2540" s="35" t="e">
        <f t="shared" si="469"/>
        <v>#VALUE!</v>
      </c>
      <c r="L2540" s="35" t="e">
        <f t="shared" si="470"/>
        <v>#REF!</v>
      </c>
      <c r="M2540" s="35" t="e">
        <f t="shared" si="480"/>
        <v>#REF!</v>
      </c>
      <c r="N2540" s="35" t="e">
        <f t="shared" si="481"/>
        <v>#REF!</v>
      </c>
      <c r="O2540" s="36" t="e">
        <f t="shared" si="482"/>
        <v>#REF!</v>
      </c>
      <c r="P2540"/>
      <c r="Q2540" s="37">
        <f t="shared" si="471"/>
        <v>0</v>
      </c>
      <c r="R2540" s="38" t="e">
        <f t="shared" si="472"/>
        <v>#REF!</v>
      </c>
      <c r="S2540" s="39" t="e">
        <f t="shared" si="473"/>
        <v>#REF!</v>
      </c>
    </row>
    <row r="2541" spans="1:19" x14ac:dyDescent="0.25">
      <c r="A2541" s="2"/>
      <c r="C2541">
        <f t="shared" si="474"/>
        <v>0</v>
      </c>
      <c r="D2541" s="32">
        <f>MATCH(1,C2542:C2575,0)</f>
        <v>33</v>
      </c>
      <c r="E2541" s="32" t="e">
        <f>Basic!#REF!</f>
        <v>#REF!</v>
      </c>
      <c r="F2541" s="40"/>
      <c r="G2541" s="80">
        <f>IFERROR(VLOOKUP(A2541,HistData!Y:Z,2,FALSE)/100,G2540)</f>
        <v>0.19510000000000002</v>
      </c>
      <c r="H2541" s="80" t="str">
        <f>_xll.BDH($B$1,"IVOL_MONEYNESS",A2541,A2541,"IVOL_MATURITY=MATURITY_1STM","IVOL_MONEYNESS_LEVEL=MONEY_LVL_100_","DTS=H","FACTOR=.01","DAYS=W")</f>
        <v>#N/A Start Date</v>
      </c>
      <c r="I2541" s="81" t="str">
        <f t="shared" si="476"/>
        <v>#N/A Start Date</v>
      </c>
      <c r="J2541" s="34" t="e">
        <f t="shared" si="468"/>
        <v>#REF!</v>
      </c>
      <c r="K2541" s="35" t="e">
        <f t="shared" si="469"/>
        <v>#VALUE!</v>
      </c>
      <c r="L2541" s="35" t="e">
        <f t="shared" si="470"/>
        <v>#REF!</v>
      </c>
      <c r="M2541" s="35" t="e">
        <f t="shared" si="480"/>
        <v>#REF!</v>
      </c>
      <c r="N2541" s="35" t="e">
        <f t="shared" si="481"/>
        <v>#REF!</v>
      </c>
      <c r="O2541" s="36" t="e">
        <f t="shared" si="482"/>
        <v>#REF!</v>
      </c>
      <c r="P2541"/>
      <c r="Q2541" s="37">
        <f t="shared" si="471"/>
        <v>0</v>
      </c>
      <c r="R2541" s="38" t="e">
        <f t="shared" si="472"/>
        <v>#REF!</v>
      </c>
      <c r="S2541" s="39" t="e">
        <f t="shared" si="473"/>
        <v>#REF!</v>
      </c>
    </row>
    <row r="2542" spans="1:19" x14ac:dyDescent="0.25">
      <c r="A2542" s="2"/>
      <c r="C2542">
        <f t="shared" si="474"/>
        <v>0</v>
      </c>
      <c r="D2542" s="32">
        <f>MATCH(1,C2543:C2575,0)</f>
        <v>32</v>
      </c>
      <c r="E2542" s="32" t="e">
        <f>Basic!#REF!</f>
        <v>#REF!</v>
      </c>
      <c r="F2542" s="40"/>
      <c r="G2542" s="80">
        <f>IFERROR(VLOOKUP(A2542,HistData!Y:Z,2,FALSE)/100,G2541)</f>
        <v>0.19510000000000002</v>
      </c>
      <c r="H2542" s="80" t="str">
        <f>_xll.BDH($B$1,"IVOL_MONEYNESS",A2542,A2542,"IVOL_MATURITY=MATURITY_1STM","IVOL_MONEYNESS_LEVEL=MONEY_LVL_100_","DTS=H","FACTOR=.01","DAYS=W")</f>
        <v>#N/A Start Date</v>
      </c>
      <c r="I2542" s="81" t="str">
        <f t="shared" si="476"/>
        <v>#N/A Start Date</v>
      </c>
      <c r="J2542" s="34" t="e">
        <f t="shared" si="468"/>
        <v>#REF!</v>
      </c>
      <c r="K2542" s="35" t="e">
        <f t="shared" si="469"/>
        <v>#VALUE!</v>
      </c>
      <c r="L2542" s="35" t="e">
        <f t="shared" si="470"/>
        <v>#REF!</v>
      </c>
      <c r="M2542" s="35" t="e">
        <f t="shared" si="480"/>
        <v>#REF!</v>
      </c>
      <c r="N2542" s="35" t="e">
        <f t="shared" si="481"/>
        <v>#REF!</v>
      </c>
      <c r="O2542" s="36" t="e">
        <f t="shared" si="482"/>
        <v>#REF!</v>
      </c>
      <c r="P2542"/>
      <c r="Q2542" s="37">
        <f t="shared" si="471"/>
        <v>0</v>
      </c>
      <c r="R2542" s="38" t="e">
        <f t="shared" si="472"/>
        <v>#REF!</v>
      </c>
      <c r="S2542" s="39" t="e">
        <f t="shared" si="473"/>
        <v>#REF!</v>
      </c>
    </row>
    <row r="2543" spans="1:19" x14ac:dyDescent="0.25">
      <c r="A2543" s="2"/>
      <c r="C2543">
        <f t="shared" si="474"/>
        <v>0</v>
      </c>
      <c r="D2543" s="32">
        <f>MATCH(1,C2544:C2575,0)</f>
        <v>31</v>
      </c>
      <c r="E2543" s="32" t="e">
        <f>Basic!#REF!</f>
        <v>#REF!</v>
      </c>
      <c r="F2543" s="40"/>
      <c r="G2543" s="80">
        <f>IFERROR(VLOOKUP(A2543,HistData!Y:Z,2,FALSE)/100,G2542)</f>
        <v>0.19510000000000002</v>
      </c>
      <c r="H2543" s="80" t="str">
        <f>_xll.BDH($B$1,"IVOL_MONEYNESS",A2543,A2543,"IVOL_MATURITY=MATURITY_1STM","IVOL_MONEYNESS_LEVEL=MONEY_LVL_100_","DTS=H","FACTOR=.01","DAYS=W")</f>
        <v>#N/A Start Date</v>
      </c>
      <c r="I2543" s="81" t="str">
        <f t="shared" si="476"/>
        <v>#N/A Start Date</v>
      </c>
      <c r="J2543" s="34" t="e">
        <f t="shared" si="468"/>
        <v>#REF!</v>
      </c>
      <c r="K2543" s="35" t="e">
        <f t="shared" si="469"/>
        <v>#VALUE!</v>
      </c>
      <c r="L2543" s="35" t="e">
        <f t="shared" si="470"/>
        <v>#REF!</v>
      </c>
      <c r="M2543" s="35" t="e">
        <f t="shared" si="480"/>
        <v>#REF!</v>
      </c>
      <c r="N2543" s="35" t="e">
        <f t="shared" si="481"/>
        <v>#REF!</v>
      </c>
      <c r="O2543" s="36" t="e">
        <f t="shared" si="482"/>
        <v>#REF!</v>
      </c>
      <c r="P2543"/>
      <c r="Q2543" s="37">
        <f t="shared" si="471"/>
        <v>0</v>
      </c>
      <c r="R2543" s="38" t="e">
        <f t="shared" si="472"/>
        <v>#REF!</v>
      </c>
      <c r="S2543" s="39" t="e">
        <f t="shared" si="473"/>
        <v>#REF!</v>
      </c>
    </row>
    <row r="2544" spans="1:19" x14ac:dyDescent="0.25">
      <c r="A2544" s="2"/>
      <c r="C2544">
        <f t="shared" si="474"/>
        <v>0</v>
      </c>
      <c r="D2544" s="32">
        <f>MATCH(1,C2545:C2575,0)</f>
        <v>30</v>
      </c>
      <c r="E2544" s="32" t="e">
        <f>Basic!#REF!</f>
        <v>#REF!</v>
      </c>
      <c r="F2544" s="40"/>
      <c r="G2544" s="80">
        <f>IFERROR(VLOOKUP(A2544,HistData!Y:Z,2,FALSE)/100,G2543)</f>
        <v>0.19510000000000002</v>
      </c>
      <c r="H2544" s="80" t="str">
        <f>_xll.BDH($B$1,"IVOL_MONEYNESS",A2544,A2544,"IVOL_MATURITY=MATURITY_1STM","IVOL_MONEYNESS_LEVEL=MONEY_LVL_100_","DTS=H","FACTOR=.01","DAYS=W")</f>
        <v>#N/A Start Date</v>
      </c>
      <c r="I2544" s="81" t="str">
        <f t="shared" si="476"/>
        <v>#N/A Start Date</v>
      </c>
      <c r="J2544" s="34" t="e">
        <f t="shared" si="468"/>
        <v>#REF!</v>
      </c>
      <c r="K2544" s="35" t="e">
        <f t="shared" si="469"/>
        <v>#VALUE!</v>
      </c>
      <c r="L2544" s="35" t="e">
        <f t="shared" si="470"/>
        <v>#REF!</v>
      </c>
      <c r="M2544" s="35" t="e">
        <f t="shared" si="480"/>
        <v>#REF!</v>
      </c>
      <c r="N2544" s="35" t="e">
        <f t="shared" si="481"/>
        <v>#REF!</v>
      </c>
      <c r="O2544" s="36" t="e">
        <f t="shared" si="482"/>
        <v>#REF!</v>
      </c>
      <c r="P2544"/>
      <c r="Q2544" s="37">
        <f t="shared" si="471"/>
        <v>0</v>
      </c>
      <c r="R2544" s="38" t="e">
        <f t="shared" si="472"/>
        <v>#REF!</v>
      </c>
      <c r="S2544" s="39" t="e">
        <f t="shared" si="473"/>
        <v>#REF!</v>
      </c>
    </row>
    <row r="2545" spans="1:19" x14ac:dyDescent="0.25">
      <c r="A2545" s="2"/>
      <c r="C2545">
        <f t="shared" si="474"/>
        <v>0</v>
      </c>
      <c r="D2545" s="32">
        <f>MATCH(1,C2546:C2575,0)</f>
        <v>29</v>
      </c>
      <c r="E2545" s="32" t="e">
        <f>Basic!#REF!</f>
        <v>#REF!</v>
      </c>
      <c r="F2545" s="40"/>
      <c r="G2545" s="80">
        <f>IFERROR(VLOOKUP(A2545,HistData!Y:Z,2,FALSE)/100,G2544)</f>
        <v>0.19510000000000002</v>
      </c>
      <c r="H2545" s="80" t="str">
        <f>_xll.BDH($B$1,"IVOL_MONEYNESS",A2545,A2545,"IVOL_MATURITY=MATURITY_1STM","IVOL_MONEYNESS_LEVEL=MONEY_LVL_100_","DTS=H","FACTOR=.01","DAYS=W")</f>
        <v>#N/A Start Date</v>
      </c>
      <c r="I2545" s="81" t="str">
        <f t="shared" si="476"/>
        <v>#N/A Start Date</v>
      </c>
      <c r="J2545" s="34" t="e">
        <f t="shared" si="468"/>
        <v>#REF!</v>
      </c>
      <c r="K2545" s="35" t="e">
        <f t="shared" si="469"/>
        <v>#VALUE!</v>
      </c>
      <c r="L2545" s="35" t="e">
        <f t="shared" si="470"/>
        <v>#REF!</v>
      </c>
      <c r="M2545" s="35" t="e">
        <f t="shared" si="480"/>
        <v>#REF!</v>
      </c>
      <c r="N2545" s="35" t="e">
        <f t="shared" si="481"/>
        <v>#REF!</v>
      </c>
      <c r="O2545" s="36" t="e">
        <f t="shared" si="482"/>
        <v>#REF!</v>
      </c>
      <c r="P2545"/>
      <c r="Q2545" s="37">
        <f t="shared" si="471"/>
        <v>0</v>
      </c>
      <c r="R2545" s="38" t="e">
        <f t="shared" si="472"/>
        <v>#REF!</v>
      </c>
      <c r="S2545" s="39" t="e">
        <f t="shared" si="473"/>
        <v>#REF!</v>
      </c>
    </row>
    <row r="2546" spans="1:19" x14ac:dyDescent="0.25">
      <c r="A2546" s="2"/>
      <c r="C2546">
        <f t="shared" si="474"/>
        <v>0</v>
      </c>
      <c r="D2546" s="32">
        <f>MATCH(1,C2547:C2575,0)</f>
        <v>28</v>
      </c>
      <c r="E2546" s="32" t="e">
        <f>Basic!#REF!</f>
        <v>#REF!</v>
      </c>
      <c r="F2546" s="40"/>
      <c r="G2546" s="80">
        <f>IFERROR(VLOOKUP(A2546,HistData!Y:Z,2,FALSE)/100,G2545)</f>
        <v>0.19510000000000002</v>
      </c>
      <c r="H2546" s="80" t="str">
        <f>_xll.BDH($B$1,"IVOL_MONEYNESS",A2546,A2546,"IVOL_MATURITY=MATURITY_1STM","IVOL_MONEYNESS_LEVEL=MONEY_LVL_100_","DTS=H","FACTOR=.01","DAYS=W")</f>
        <v>#N/A Start Date</v>
      </c>
      <c r="I2546" s="81" t="str">
        <f t="shared" si="476"/>
        <v>#N/A Start Date</v>
      </c>
      <c r="J2546" s="34" t="e">
        <f t="shared" si="468"/>
        <v>#REF!</v>
      </c>
      <c r="K2546" s="35" t="e">
        <f t="shared" si="469"/>
        <v>#VALUE!</v>
      </c>
      <c r="L2546" s="35" t="e">
        <f t="shared" si="470"/>
        <v>#REF!</v>
      </c>
      <c r="M2546" s="35" t="e">
        <f t="shared" si="480"/>
        <v>#REF!</v>
      </c>
      <c r="N2546" s="35" t="e">
        <f t="shared" si="481"/>
        <v>#REF!</v>
      </c>
      <c r="O2546" s="36" t="e">
        <f t="shared" si="482"/>
        <v>#REF!</v>
      </c>
      <c r="P2546"/>
      <c r="Q2546" s="37">
        <f t="shared" si="471"/>
        <v>0</v>
      </c>
      <c r="R2546" s="38" t="e">
        <f t="shared" si="472"/>
        <v>#REF!</v>
      </c>
      <c r="S2546" s="39" t="e">
        <f t="shared" si="473"/>
        <v>#REF!</v>
      </c>
    </row>
    <row r="2547" spans="1:19" x14ac:dyDescent="0.25">
      <c r="A2547" s="2"/>
      <c r="C2547">
        <f t="shared" si="474"/>
        <v>0</v>
      </c>
      <c r="D2547" s="32">
        <f>MATCH(1,C2548:C2575,0)</f>
        <v>27</v>
      </c>
      <c r="E2547" s="32" t="e">
        <f>Basic!#REF!</f>
        <v>#REF!</v>
      </c>
      <c r="F2547" s="40"/>
      <c r="G2547" s="80">
        <f>IFERROR(VLOOKUP(A2547,HistData!Y:Z,2,FALSE)/100,G2546)</f>
        <v>0.19510000000000002</v>
      </c>
      <c r="H2547" s="80" t="str">
        <f>_xll.BDH($B$1,"IVOL_MONEYNESS",A2547,A2547,"IVOL_MATURITY=MATURITY_1STM","IVOL_MONEYNESS_LEVEL=MONEY_LVL_100_","DTS=H","FACTOR=.01","DAYS=W")</f>
        <v>#N/A Start Date</v>
      </c>
      <c r="I2547" s="81" t="str">
        <f t="shared" si="476"/>
        <v>#N/A Start Date</v>
      </c>
      <c r="J2547" s="34" t="e">
        <f t="shared" si="468"/>
        <v>#REF!</v>
      </c>
      <c r="K2547" s="35" t="e">
        <f t="shared" si="469"/>
        <v>#VALUE!</v>
      </c>
      <c r="L2547" s="35" t="e">
        <f t="shared" si="470"/>
        <v>#REF!</v>
      </c>
      <c r="M2547" s="35" t="e">
        <f t="shared" si="480"/>
        <v>#REF!</v>
      </c>
      <c r="N2547" s="35" t="e">
        <f t="shared" si="481"/>
        <v>#REF!</v>
      </c>
      <c r="O2547" s="36" t="e">
        <f t="shared" si="482"/>
        <v>#REF!</v>
      </c>
      <c r="P2547"/>
      <c r="Q2547" s="37">
        <f t="shared" si="471"/>
        <v>0</v>
      </c>
      <c r="R2547" s="38" t="e">
        <f t="shared" si="472"/>
        <v>#REF!</v>
      </c>
      <c r="S2547" s="39" t="e">
        <f t="shared" si="473"/>
        <v>#REF!</v>
      </c>
    </row>
    <row r="2548" spans="1:19" x14ac:dyDescent="0.25">
      <c r="A2548" s="2"/>
      <c r="C2548">
        <f t="shared" si="474"/>
        <v>0</v>
      </c>
      <c r="D2548" s="32">
        <f>MATCH(1,C2549:C2575,0)</f>
        <v>26</v>
      </c>
      <c r="E2548" s="32" t="e">
        <f>Basic!#REF!</f>
        <v>#REF!</v>
      </c>
      <c r="F2548" s="40"/>
      <c r="G2548" s="80">
        <f>IFERROR(VLOOKUP(A2548,HistData!Y:Z,2,FALSE)/100,G2547)</f>
        <v>0.19510000000000002</v>
      </c>
      <c r="H2548" s="80" t="str">
        <f>_xll.BDH($B$1,"IVOL_MONEYNESS",A2548,A2548,"IVOL_MATURITY=MATURITY_1STM","IVOL_MONEYNESS_LEVEL=MONEY_LVL_100_","DTS=H","FACTOR=.01","DAYS=W")</f>
        <v>#N/A Start Date</v>
      </c>
      <c r="I2548" s="81" t="str">
        <f t="shared" si="476"/>
        <v>#N/A Start Date</v>
      </c>
      <c r="J2548" s="34" t="e">
        <f t="shared" si="468"/>
        <v>#REF!</v>
      </c>
      <c r="K2548" s="35" t="e">
        <f t="shared" si="469"/>
        <v>#VALUE!</v>
      </c>
      <c r="L2548" s="35" t="e">
        <f t="shared" si="470"/>
        <v>#REF!</v>
      </c>
      <c r="M2548" s="35" t="e">
        <f t="shared" si="480"/>
        <v>#REF!</v>
      </c>
      <c r="N2548" s="35" t="e">
        <f t="shared" si="481"/>
        <v>#REF!</v>
      </c>
      <c r="O2548" s="36" t="e">
        <f t="shared" si="482"/>
        <v>#REF!</v>
      </c>
      <c r="P2548"/>
      <c r="Q2548" s="37">
        <f t="shared" si="471"/>
        <v>0</v>
      </c>
      <c r="R2548" s="38" t="e">
        <f t="shared" si="472"/>
        <v>#REF!</v>
      </c>
      <c r="S2548" s="39" t="e">
        <f t="shared" si="473"/>
        <v>#REF!</v>
      </c>
    </row>
    <row r="2549" spans="1:19" x14ac:dyDescent="0.25">
      <c r="A2549" s="2"/>
      <c r="C2549">
        <f t="shared" si="474"/>
        <v>0</v>
      </c>
      <c r="D2549" s="32">
        <f>MATCH(1,C2550:C2575,0)</f>
        <v>25</v>
      </c>
      <c r="E2549" s="32" t="e">
        <f>Basic!#REF!</f>
        <v>#REF!</v>
      </c>
      <c r="F2549" s="40"/>
      <c r="G2549" s="80">
        <f>IFERROR(VLOOKUP(A2549,HistData!Y:Z,2,FALSE)/100,G2548)</f>
        <v>0.19510000000000002</v>
      </c>
      <c r="H2549" s="80" t="str">
        <f>_xll.BDH($B$1,"IVOL_MONEYNESS",A2549,A2549,"IVOL_MATURITY=MATURITY_1STM","IVOL_MONEYNESS_LEVEL=MONEY_LVL_100_","DTS=H","FACTOR=.01","DAYS=W")</f>
        <v>#N/A Start Date</v>
      </c>
      <c r="I2549" s="81" t="str">
        <f t="shared" si="476"/>
        <v>#N/A Start Date</v>
      </c>
      <c r="J2549" s="34" t="e">
        <f t="shared" si="468"/>
        <v>#REF!</v>
      </c>
      <c r="K2549" s="35" t="e">
        <f t="shared" si="469"/>
        <v>#VALUE!</v>
      </c>
      <c r="L2549" s="35" t="e">
        <f t="shared" si="470"/>
        <v>#REF!</v>
      </c>
      <c r="M2549" s="35" t="e">
        <f t="shared" si="480"/>
        <v>#REF!</v>
      </c>
      <c r="N2549" s="35" t="e">
        <f t="shared" si="481"/>
        <v>#REF!</v>
      </c>
      <c r="O2549" s="36" t="e">
        <f t="shared" si="482"/>
        <v>#REF!</v>
      </c>
      <c r="P2549"/>
      <c r="Q2549" s="37">
        <f t="shared" si="471"/>
        <v>0</v>
      </c>
      <c r="R2549" s="38" t="e">
        <f t="shared" si="472"/>
        <v>#REF!</v>
      </c>
      <c r="S2549" s="39" t="e">
        <f t="shared" si="473"/>
        <v>#REF!</v>
      </c>
    </row>
    <row r="2550" spans="1:19" x14ac:dyDescent="0.25">
      <c r="A2550" s="2"/>
      <c r="C2550">
        <f t="shared" si="474"/>
        <v>0</v>
      </c>
      <c r="D2550" s="32">
        <f>MATCH(1,C2551:C2575,0)</f>
        <v>24</v>
      </c>
      <c r="E2550" s="32" t="e">
        <f>Basic!#REF!</f>
        <v>#REF!</v>
      </c>
      <c r="F2550" s="40"/>
      <c r="G2550" s="80">
        <f>IFERROR(VLOOKUP(A2550,HistData!Y:Z,2,FALSE)/100,G2549)</f>
        <v>0.19510000000000002</v>
      </c>
      <c r="H2550" s="80" t="str">
        <f>_xll.BDH($B$1,"IVOL_MONEYNESS",A2550,A2550,"IVOL_MATURITY=MATURITY_1STM","IVOL_MONEYNESS_LEVEL=MONEY_LVL_100_","DTS=H","FACTOR=.01","DAYS=W")</f>
        <v>#N/A Start Date</v>
      </c>
      <c r="I2550" s="81" t="str">
        <f t="shared" si="476"/>
        <v>#N/A Start Date</v>
      </c>
      <c r="J2550" s="34" t="e">
        <f t="shared" si="468"/>
        <v>#REF!</v>
      </c>
      <c r="K2550" s="35" t="e">
        <f t="shared" si="469"/>
        <v>#VALUE!</v>
      </c>
      <c r="L2550" s="35" t="e">
        <f t="shared" si="470"/>
        <v>#REF!</v>
      </c>
      <c r="M2550" s="35" t="e">
        <f t="shared" si="480"/>
        <v>#REF!</v>
      </c>
      <c r="N2550" s="35" t="e">
        <f t="shared" si="481"/>
        <v>#REF!</v>
      </c>
      <c r="O2550" s="36" t="e">
        <f t="shared" si="482"/>
        <v>#REF!</v>
      </c>
      <c r="P2550"/>
      <c r="Q2550" s="37">
        <f t="shared" si="471"/>
        <v>0</v>
      </c>
      <c r="R2550" s="38" t="e">
        <f t="shared" si="472"/>
        <v>#REF!</v>
      </c>
      <c r="S2550" s="39" t="e">
        <f t="shared" si="473"/>
        <v>#REF!</v>
      </c>
    </row>
    <row r="2551" spans="1:19" x14ac:dyDescent="0.25">
      <c r="A2551" s="2"/>
      <c r="C2551">
        <f t="shared" si="474"/>
        <v>0</v>
      </c>
      <c r="D2551" s="32">
        <f>MATCH(1,C2552:C2575,0)</f>
        <v>23</v>
      </c>
      <c r="E2551" s="32" t="e">
        <f>Basic!#REF!</f>
        <v>#REF!</v>
      </c>
      <c r="F2551" s="40"/>
      <c r="G2551" s="80">
        <f>IFERROR(VLOOKUP(A2551,HistData!Y:Z,2,FALSE)/100,G2550)</f>
        <v>0.19510000000000002</v>
      </c>
      <c r="H2551" s="80" t="str">
        <f>_xll.BDH($B$1,"IVOL_MONEYNESS",A2551,A2551,"IVOL_MATURITY=MATURITY_1STM","IVOL_MONEYNESS_LEVEL=MONEY_LVL_100_","DTS=H","FACTOR=.01","DAYS=W")</f>
        <v>#N/A Start Date</v>
      </c>
      <c r="I2551" s="81" t="str">
        <f t="shared" si="476"/>
        <v>#N/A Start Date</v>
      </c>
      <c r="J2551" s="34" t="e">
        <f t="shared" si="468"/>
        <v>#REF!</v>
      </c>
      <c r="K2551" s="35" t="e">
        <f t="shared" si="469"/>
        <v>#VALUE!</v>
      </c>
      <c r="L2551" s="35" t="e">
        <f t="shared" si="470"/>
        <v>#REF!</v>
      </c>
      <c r="M2551" s="35" t="e">
        <f t="shared" si="480"/>
        <v>#REF!</v>
      </c>
      <c r="N2551" s="35" t="e">
        <f t="shared" si="481"/>
        <v>#REF!</v>
      </c>
      <c r="O2551" s="36" t="e">
        <f t="shared" si="482"/>
        <v>#REF!</v>
      </c>
      <c r="P2551"/>
      <c r="Q2551" s="37">
        <f t="shared" si="471"/>
        <v>0</v>
      </c>
      <c r="R2551" s="38" t="e">
        <f t="shared" si="472"/>
        <v>#REF!</v>
      </c>
      <c r="S2551" s="39" t="e">
        <f t="shared" si="473"/>
        <v>#REF!</v>
      </c>
    </row>
    <row r="2552" spans="1:19" x14ac:dyDescent="0.25">
      <c r="A2552" s="2"/>
      <c r="C2552">
        <f t="shared" si="474"/>
        <v>0</v>
      </c>
      <c r="D2552" s="32">
        <f>MATCH(1,C2553:C2575,0)</f>
        <v>22</v>
      </c>
      <c r="E2552" s="32" t="e">
        <f>Basic!#REF!</f>
        <v>#REF!</v>
      </c>
      <c r="F2552" s="40"/>
      <c r="G2552" s="80">
        <f>IFERROR(VLOOKUP(A2552,HistData!Y:Z,2,FALSE)/100,G2551)</f>
        <v>0.19510000000000002</v>
      </c>
      <c r="H2552" s="80" t="str">
        <f>_xll.BDH($B$1,"IVOL_MONEYNESS",A2552,A2552,"IVOL_MATURITY=MATURITY_1STM","IVOL_MONEYNESS_LEVEL=MONEY_LVL_100_","DTS=H","FACTOR=.01","DAYS=W")</f>
        <v>#N/A Start Date</v>
      </c>
      <c r="I2552" s="81" t="str">
        <f t="shared" si="476"/>
        <v>#N/A Start Date</v>
      </c>
      <c r="J2552" s="34" t="e">
        <f t="shared" si="468"/>
        <v>#REF!</v>
      </c>
      <c r="K2552" s="35" t="e">
        <f t="shared" si="469"/>
        <v>#VALUE!</v>
      </c>
      <c r="L2552" s="35" t="e">
        <f t="shared" si="470"/>
        <v>#REF!</v>
      </c>
      <c r="M2552" s="35" t="e">
        <f t="shared" si="480"/>
        <v>#REF!</v>
      </c>
      <c r="N2552" s="35" t="e">
        <f t="shared" si="481"/>
        <v>#REF!</v>
      </c>
      <c r="O2552" s="36" t="e">
        <f t="shared" si="482"/>
        <v>#REF!</v>
      </c>
      <c r="P2552"/>
      <c r="Q2552" s="37">
        <f t="shared" si="471"/>
        <v>0</v>
      </c>
      <c r="R2552" s="38" t="e">
        <f t="shared" si="472"/>
        <v>#REF!</v>
      </c>
      <c r="S2552" s="39" t="e">
        <f t="shared" si="473"/>
        <v>#REF!</v>
      </c>
    </row>
    <row r="2553" spans="1:19" x14ac:dyDescent="0.25">
      <c r="A2553" s="2"/>
      <c r="C2553">
        <f t="shared" si="474"/>
        <v>0</v>
      </c>
      <c r="D2553" s="32">
        <f>MATCH(1,C2554:C2575,0)</f>
        <v>21</v>
      </c>
      <c r="E2553" s="32" t="e">
        <f>Basic!#REF!</f>
        <v>#REF!</v>
      </c>
      <c r="F2553" s="40"/>
      <c r="G2553" s="80">
        <f>IFERROR(VLOOKUP(A2553,HistData!Y:Z,2,FALSE)/100,G2552)</f>
        <v>0.19510000000000002</v>
      </c>
      <c r="H2553" s="80" t="str">
        <f>_xll.BDH($B$1,"IVOL_MONEYNESS",A2553,A2553,"IVOL_MATURITY=MATURITY_1STM","IVOL_MONEYNESS_LEVEL=MONEY_LVL_100_","DTS=H","FACTOR=.01","DAYS=W")</f>
        <v>#N/A Start Date</v>
      </c>
      <c r="I2553" s="81" t="str">
        <f t="shared" si="476"/>
        <v>#N/A Start Date</v>
      </c>
      <c r="J2553" s="34" t="e">
        <f t="shared" si="468"/>
        <v>#REF!</v>
      </c>
      <c r="K2553" s="35" t="e">
        <f t="shared" si="469"/>
        <v>#VALUE!</v>
      </c>
      <c r="L2553" s="35" t="e">
        <f t="shared" si="470"/>
        <v>#REF!</v>
      </c>
      <c r="M2553" s="35" t="e">
        <f t="shared" si="480"/>
        <v>#REF!</v>
      </c>
      <c r="N2553" s="35" t="e">
        <f t="shared" si="481"/>
        <v>#REF!</v>
      </c>
      <c r="O2553" s="36" t="e">
        <f t="shared" si="482"/>
        <v>#REF!</v>
      </c>
      <c r="P2553"/>
      <c r="Q2553" s="37">
        <f t="shared" si="471"/>
        <v>0</v>
      </c>
      <c r="R2553" s="38" t="e">
        <f t="shared" si="472"/>
        <v>#REF!</v>
      </c>
      <c r="S2553" s="39" t="e">
        <f t="shared" si="473"/>
        <v>#REF!</v>
      </c>
    </row>
    <row r="2554" spans="1:19" x14ac:dyDescent="0.25">
      <c r="A2554" s="2"/>
      <c r="C2554">
        <f t="shared" si="474"/>
        <v>0</v>
      </c>
      <c r="D2554" s="32">
        <f>MATCH(1,C2555:C2575,0)</f>
        <v>20</v>
      </c>
      <c r="E2554" s="32" t="e">
        <f>Basic!#REF!</f>
        <v>#REF!</v>
      </c>
      <c r="F2554" s="40"/>
      <c r="G2554" s="80">
        <f>IFERROR(VLOOKUP(A2554,HistData!Y:Z,2,FALSE)/100,G2553)</f>
        <v>0.19510000000000002</v>
      </c>
      <c r="H2554" s="80" t="str">
        <f>_xll.BDH($B$1,"IVOL_MONEYNESS",A2554,A2554,"IVOL_MATURITY=MATURITY_1STM","IVOL_MONEYNESS_LEVEL=MONEY_LVL_100_","DTS=H","FACTOR=.01","DAYS=W")</f>
        <v>#N/A Start Date</v>
      </c>
      <c r="I2554" s="81" t="str">
        <f t="shared" si="476"/>
        <v>#N/A Start Date</v>
      </c>
      <c r="J2554" s="34" t="e">
        <f t="shared" si="468"/>
        <v>#REF!</v>
      </c>
      <c r="K2554" s="35" t="e">
        <f t="shared" si="469"/>
        <v>#VALUE!</v>
      </c>
      <c r="L2554" s="35" t="e">
        <f t="shared" si="470"/>
        <v>#REF!</v>
      </c>
      <c r="M2554" s="35" t="e">
        <f t="shared" si="480"/>
        <v>#REF!</v>
      </c>
      <c r="N2554" s="35" t="e">
        <f t="shared" si="481"/>
        <v>#REF!</v>
      </c>
      <c r="O2554" s="36" t="e">
        <f t="shared" si="482"/>
        <v>#REF!</v>
      </c>
      <c r="P2554"/>
      <c r="Q2554" s="37">
        <f t="shared" si="471"/>
        <v>0</v>
      </c>
      <c r="R2554" s="38" t="e">
        <f t="shared" si="472"/>
        <v>#REF!</v>
      </c>
      <c r="S2554" s="39" t="e">
        <f t="shared" si="473"/>
        <v>#REF!</v>
      </c>
    </row>
    <row r="2555" spans="1:19" x14ac:dyDescent="0.25">
      <c r="A2555" s="2"/>
      <c r="C2555">
        <f t="shared" si="474"/>
        <v>0</v>
      </c>
      <c r="D2555" s="32">
        <f>MATCH(1,C2556:C2575,0)</f>
        <v>19</v>
      </c>
      <c r="E2555" s="32" t="e">
        <f>Basic!#REF!</f>
        <v>#REF!</v>
      </c>
      <c r="F2555" s="40"/>
      <c r="G2555" s="80">
        <f>IFERROR(VLOOKUP(A2555,HistData!Y:Z,2,FALSE)/100,G2554)</f>
        <v>0.19510000000000002</v>
      </c>
      <c r="H2555" s="80" t="str">
        <f>_xll.BDH($B$1,"IVOL_MONEYNESS",A2555,A2555,"IVOL_MATURITY=MATURITY_1STM","IVOL_MONEYNESS_LEVEL=MONEY_LVL_100_","DTS=H","FACTOR=.01","DAYS=W")</f>
        <v>#N/A Start Date</v>
      </c>
      <c r="I2555" s="81" t="str">
        <f t="shared" si="476"/>
        <v>#N/A Start Date</v>
      </c>
      <c r="J2555" s="34" t="e">
        <f t="shared" si="468"/>
        <v>#REF!</v>
      </c>
      <c r="K2555" s="35" t="e">
        <f t="shared" si="469"/>
        <v>#VALUE!</v>
      </c>
      <c r="L2555" s="35" t="e">
        <f t="shared" si="470"/>
        <v>#REF!</v>
      </c>
      <c r="M2555" s="35" t="e">
        <f t="shared" si="480"/>
        <v>#REF!</v>
      </c>
      <c r="N2555" s="35" t="e">
        <f t="shared" si="481"/>
        <v>#REF!</v>
      </c>
      <c r="O2555" s="36" t="e">
        <f t="shared" si="482"/>
        <v>#REF!</v>
      </c>
      <c r="P2555"/>
      <c r="Q2555" s="37">
        <f t="shared" si="471"/>
        <v>0</v>
      </c>
      <c r="R2555" s="38" t="e">
        <f t="shared" si="472"/>
        <v>#REF!</v>
      </c>
      <c r="S2555" s="39" t="e">
        <f t="shared" si="473"/>
        <v>#REF!</v>
      </c>
    </row>
    <row r="2556" spans="1:19" x14ac:dyDescent="0.25">
      <c r="A2556" s="2"/>
      <c r="C2556">
        <f t="shared" si="474"/>
        <v>0</v>
      </c>
      <c r="D2556" s="32">
        <f>MATCH(1,C2557:C2575,0)</f>
        <v>18</v>
      </c>
      <c r="E2556" s="32" t="e">
        <f>Basic!#REF!</f>
        <v>#REF!</v>
      </c>
      <c r="F2556" s="40"/>
      <c r="G2556" s="80">
        <f>IFERROR(VLOOKUP(A2556,HistData!Y:Z,2,FALSE)/100,G2555)</f>
        <v>0.19510000000000002</v>
      </c>
      <c r="H2556" s="80" t="str">
        <f>_xll.BDH($B$1,"IVOL_MONEYNESS",A2556,A2556,"IVOL_MATURITY=MATURITY_1STM","IVOL_MONEYNESS_LEVEL=MONEY_LVL_100_","DTS=H","FACTOR=.01","DAYS=W")</f>
        <v>#N/A Start Date</v>
      </c>
      <c r="I2556" s="81" t="str">
        <f t="shared" si="476"/>
        <v>#N/A Start Date</v>
      </c>
      <c r="J2556" s="34" t="e">
        <f t="shared" si="468"/>
        <v>#REF!</v>
      </c>
      <c r="K2556" s="35" t="e">
        <f t="shared" si="469"/>
        <v>#VALUE!</v>
      </c>
      <c r="L2556" s="35" t="e">
        <f t="shared" si="470"/>
        <v>#REF!</v>
      </c>
      <c r="M2556" s="35" t="e">
        <f t="shared" si="480"/>
        <v>#REF!</v>
      </c>
      <c r="N2556" s="35" t="e">
        <f t="shared" si="481"/>
        <v>#REF!</v>
      </c>
      <c r="O2556" s="36" t="e">
        <f t="shared" si="482"/>
        <v>#REF!</v>
      </c>
      <c r="P2556"/>
      <c r="Q2556" s="37">
        <f t="shared" si="471"/>
        <v>0</v>
      </c>
      <c r="R2556" s="38" t="e">
        <f t="shared" si="472"/>
        <v>#REF!</v>
      </c>
      <c r="S2556" s="39" t="e">
        <f t="shared" si="473"/>
        <v>#REF!</v>
      </c>
    </row>
    <row r="2557" spans="1:19" x14ac:dyDescent="0.25">
      <c r="A2557" s="2"/>
      <c r="C2557">
        <f t="shared" si="474"/>
        <v>0</v>
      </c>
      <c r="D2557" s="32">
        <f>MATCH(1,C2558:C2575,0)</f>
        <v>17</v>
      </c>
      <c r="E2557" s="32" t="e">
        <f>Basic!#REF!</f>
        <v>#REF!</v>
      </c>
      <c r="F2557" s="40"/>
      <c r="G2557" s="80">
        <f>IFERROR(VLOOKUP(A2557,HistData!Y:Z,2,FALSE)/100,G2556)</f>
        <v>0.19510000000000002</v>
      </c>
      <c r="H2557" s="80" t="str">
        <f>_xll.BDH($B$1,"IVOL_MONEYNESS",A2557,A2557,"IVOL_MATURITY=MATURITY_1STM","IVOL_MONEYNESS_LEVEL=MONEY_LVL_100_","DTS=H","FACTOR=.01","DAYS=W")</f>
        <v>#N/A Start Date</v>
      </c>
      <c r="I2557" s="81" t="str">
        <f t="shared" si="476"/>
        <v>#N/A Start Date</v>
      </c>
      <c r="J2557" s="34" t="e">
        <f t="shared" si="468"/>
        <v>#REF!</v>
      </c>
      <c r="K2557" s="35" t="e">
        <f t="shared" si="469"/>
        <v>#VALUE!</v>
      </c>
      <c r="L2557" s="35" t="e">
        <f t="shared" si="470"/>
        <v>#REF!</v>
      </c>
      <c r="M2557" s="35" t="e">
        <f t="shared" si="480"/>
        <v>#REF!</v>
      </c>
      <c r="N2557" s="35" t="e">
        <f t="shared" si="481"/>
        <v>#REF!</v>
      </c>
      <c r="O2557" s="36" t="e">
        <f t="shared" si="482"/>
        <v>#REF!</v>
      </c>
      <c r="P2557"/>
      <c r="Q2557" s="37">
        <f t="shared" si="471"/>
        <v>0</v>
      </c>
      <c r="R2557" s="38" t="e">
        <f t="shared" si="472"/>
        <v>#REF!</v>
      </c>
      <c r="S2557" s="39" t="e">
        <f t="shared" si="473"/>
        <v>#REF!</v>
      </c>
    </row>
    <row r="2558" spans="1:19" x14ac:dyDescent="0.25">
      <c r="A2558" s="2"/>
      <c r="C2558">
        <f t="shared" si="474"/>
        <v>0</v>
      </c>
      <c r="D2558" s="32">
        <f>MATCH(1,C2559:C2575,0)</f>
        <v>16</v>
      </c>
      <c r="E2558" s="32" t="e">
        <f>Basic!#REF!</f>
        <v>#REF!</v>
      </c>
      <c r="F2558" s="40"/>
      <c r="G2558" s="80">
        <f>IFERROR(VLOOKUP(A2558,HistData!Y:Z,2,FALSE)/100,G2557)</f>
        <v>0.19510000000000002</v>
      </c>
      <c r="H2558" s="80" t="str">
        <f>_xll.BDH($B$1,"IVOL_MONEYNESS",A2558,A2558,"IVOL_MATURITY=MATURITY_1STM","IVOL_MONEYNESS_LEVEL=MONEY_LVL_100_","DTS=H","FACTOR=.01","DAYS=W")</f>
        <v>#N/A Start Date</v>
      </c>
      <c r="I2558" s="81" t="str">
        <f t="shared" si="476"/>
        <v>#N/A Start Date</v>
      </c>
      <c r="J2558" s="34" t="e">
        <f t="shared" si="468"/>
        <v>#REF!</v>
      </c>
      <c r="K2558" s="35" t="e">
        <f t="shared" si="469"/>
        <v>#VALUE!</v>
      </c>
      <c r="L2558" s="35" t="e">
        <f t="shared" si="470"/>
        <v>#REF!</v>
      </c>
      <c r="M2558" s="35" t="e">
        <f t="shared" si="480"/>
        <v>#REF!</v>
      </c>
      <c r="N2558" s="35" t="e">
        <f t="shared" si="481"/>
        <v>#REF!</v>
      </c>
      <c r="O2558" s="36" t="e">
        <f t="shared" si="482"/>
        <v>#REF!</v>
      </c>
      <c r="P2558"/>
      <c r="Q2558" s="37">
        <f t="shared" si="471"/>
        <v>0</v>
      </c>
      <c r="R2558" s="38" t="e">
        <f t="shared" si="472"/>
        <v>#REF!</v>
      </c>
      <c r="S2558" s="39" t="e">
        <f t="shared" si="473"/>
        <v>#REF!</v>
      </c>
    </row>
    <row r="2559" spans="1:19" x14ac:dyDescent="0.25">
      <c r="A2559" s="2"/>
      <c r="C2559">
        <f t="shared" si="474"/>
        <v>0</v>
      </c>
      <c r="D2559" s="32">
        <f>MATCH(1,C2560:C2575,0)</f>
        <v>15</v>
      </c>
      <c r="E2559" s="32" t="e">
        <f>Basic!#REF!</f>
        <v>#REF!</v>
      </c>
      <c r="F2559" s="40"/>
      <c r="G2559" s="80">
        <f>IFERROR(VLOOKUP(A2559,HistData!Y:Z,2,FALSE)/100,G2558)</f>
        <v>0.19510000000000002</v>
      </c>
      <c r="H2559" s="80" t="str">
        <f>_xll.BDH($B$1,"IVOL_MONEYNESS",A2559,A2559,"IVOL_MATURITY=MATURITY_1STM","IVOL_MONEYNESS_LEVEL=MONEY_LVL_100_","DTS=H","FACTOR=.01","DAYS=W")</f>
        <v>#N/A Start Date</v>
      </c>
      <c r="I2559" s="81" t="str">
        <f t="shared" si="476"/>
        <v>#N/A Start Date</v>
      </c>
      <c r="J2559" s="34" t="e">
        <f t="shared" si="468"/>
        <v>#REF!</v>
      </c>
      <c r="K2559" s="35" t="e">
        <f t="shared" si="469"/>
        <v>#VALUE!</v>
      </c>
      <c r="L2559" s="35" t="e">
        <f t="shared" si="470"/>
        <v>#REF!</v>
      </c>
      <c r="M2559" s="35" t="e">
        <f t="shared" si="480"/>
        <v>#REF!</v>
      </c>
      <c r="N2559" s="35" t="e">
        <f t="shared" si="481"/>
        <v>#REF!</v>
      </c>
      <c r="O2559" s="36" t="e">
        <f t="shared" si="482"/>
        <v>#REF!</v>
      </c>
      <c r="P2559"/>
      <c r="Q2559" s="37">
        <f t="shared" si="471"/>
        <v>0</v>
      </c>
      <c r="R2559" s="38" t="e">
        <f t="shared" si="472"/>
        <v>#REF!</v>
      </c>
      <c r="S2559" s="39" t="e">
        <f t="shared" si="473"/>
        <v>#REF!</v>
      </c>
    </row>
    <row r="2560" spans="1:19" x14ac:dyDescent="0.25">
      <c r="A2560" s="2"/>
      <c r="C2560">
        <f t="shared" si="474"/>
        <v>0</v>
      </c>
      <c r="D2560" s="32">
        <f>MATCH(1,C2561:C2575,0)</f>
        <v>14</v>
      </c>
      <c r="E2560" s="32" t="e">
        <f>Basic!#REF!</f>
        <v>#REF!</v>
      </c>
      <c r="F2560" s="40"/>
      <c r="G2560" s="80">
        <f>IFERROR(VLOOKUP(A2560,HistData!Y:Z,2,FALSE)/100,G2559)</f>
        <v>0.19510000000000002</v>
      </c>
      <c r="H2560" s="80" t="str">
        <f>_xll.BDH($B$1,"IVOL_MONEYNESS",A2560,A2560,"IVOL_MATURITY=MATURITY_1STM","IVOL_MONEYNESS_LEVEL=MONEY_LVL_100_","DTS=H","FACTOR=.01","DAYS=W")</f>
        <v>#N/A Start Date</v>
      </c>
      <c r="I2560" s="81" t="str">
        <f t="shared" si="476"/>
        <v>#N/A Start Date</v>
      </c>
      <c r="J2560" s="34" t="e">
        <f t="shared" si="468"/>
        <v>#REF!</v>
      </c>
      <c r="K2560" s="35" t="e">
        <f t="shared" si="469"/>
        <v>#VALUE!</v>
      </c>
      <c r="L2560" s="35" t="e">
        <f t="shared" si="470"/>
        <v>#REF!</v>
      </c>
      <c r="M2560" s="35" t="e">
        <f t="shared" si="480"/>
        <v>#REF!</v>
      </c>
      <c r="N2560" s="35" t="e">
        <f t="shared" si="481"/>
        <v>#REF!</v>
      </c>
      <c r="O2560" s="36" t="e">
        <f t="shared" si="482"/>
        <v>#REF!</v>
      </c>
      <c r="P2560"/>
      <c r="Q2560" s="37">
        <f t="shared" si="471"/>
        <v>0</v>
      </c>
      <c r="R2560" s="38" t="e">
        <f t="shared" si="472"/>
        <v>#REF!</v>
      </c>
      <c r="S2560" s="39" t="e">
        <f t="shared" si="473"/>
        <v>#REF!</v>
      </c>
    </row>
    <row r="2561" spans="1:19" x14ac:dyDescent="0.25">
      <c r="A2561" s="2"/>
      <c r="C2561">
        <f t="shared" si="474"/>
        <v>0</v>
      </c>
      <c r="D2561" s="32">
        <f>MATCH(1,C2562:C2575,0)</f>
        <v>13</v>
      </c>
      <c r="E2561" s="32" t="e">
        <f>Basic!#REF!</f>
        <v>#REF!</v>
      </c>
      <c r="F2561" s="40"/>
      <c r="G2561" s="80">
        <f>IFERROR(VLOOKUP(A2561,HistData!Y:Z,2,FALSE)/100,G2560)</f>
        <v>0.19510000000000002</v>
      </c>
      <c r="H2561" s="80" t="str">
        <f>_xll.BDH($B$1,"IVOL_MONEYNESS",A2561,A2561,"IVOL_MATURITY=MATURITY_1STM","IVOL_MONEYNESS_LEVEL=MONEY_LVL_100_","DTS=H","FACTOR=.01","DAYS=W")</f>
        <v>#N/A Start Date</v>
      </c>
      <c r="I2561" s="81" t="str">
        <f t="shared" si="476"/>
        <v>#N/A Start Date</v>
      </c>
      <c r="J2561" s="34" t="e">
        <f t="shared" si="468"/>
        <v>#REF!</v>
      </c>
      <c r="K2561" s="35" t="e">
        <f t="shared" si="469"/>
        <v>#VALUE!</v>
      </c>
      <c r="L2561" s="35" t="e">
        <f t="shared" si="470"/>
        <v>#REF!</v>
      </c>
      <c r="M2561" s="35" t="e">
        <f t="shared" si="480"/>
        <v>#REF!</v>
      </c>
      <c r="N2561" s="35" t="e">
        <f t="shared" si="481"/>
        <v>#REF!</v>
      </c>
      <c r="O2561" s="36" t="e">
        <f t="shared" si="482"/>
        <v>#REF!</v>
      </c>
      <c r="P2561"/>
      <c r="Q2561" s="37">
        <f t="shared" si="471"/>
        <v>0</v>
      </c>
      <c r="R2561" s="38" t="e">
        <f t="shared" si="472"/>
        <v>#REF!</v>
      </c>
      <c r="S2561" s="39" t="e">
        <f t="shared" si="473"/>
        <v>#REF!</v>
      </c>
    </row>
    <row r="2562" spans="1:19" x14ac:dyDescent="0.25">
      <c r="A2562" s="2"/>
      <c r="C2562">
        <f t="shared" si="474"/>
        <v>0</v>
      </c>
      <c r="D2562" s="32">
        <f>MATCH(1,C2563:C2575,0)</f>
        <v>12</v>
      </c>
      <c r="E2562" s="32" t="e">
        <f>Basic!#REF!</f>
        <v>#REF!</v>
      </c>
      <c r="F2562" s="40"/>
      <c r="G2562" s="80">
        <f>IFERROR(VLOOKUP(A2562,HistData!Y:Z,2,FALSE)/100,G2561)</f>
        <v>0.19510000000000002</v>
      </c>
      <c r="H2562" s="80" t="str">
        <f>_xll.BDH($B$1,"IVOL_MONEYNESS",A2562,A2562,"IVOL_MATURITY=MATURITY_1STM","IVOL_MONEYNESS_LEVEL=MONEY_LVL_100_","DTS=H","FACTOR=.01","DAYS=W")</f>
        <v>#N/A Start Date</v>
      </c>
      <c r="I2562" s="81" t="str">
        <f t="shared" si="476"/>
        <v>#N/A Start Date</v>
      </c>
      <c r="J2562" s="34" t="e">
        <f t="shared" si="468"/>
        <v>#REF!</v>
      </c>
      <c r="K2562" s="35" t="e">
        <f t="shared" si="469"/>
        <v>#VALUE!</v>
      </c>
      <c r="L2562" s="35" t="e">
        <f t="shared" si="470"/>
        <v>#REF!</v>
      </c>
      <c r="M2562" s="35" t="e">
        <f t="shared" si="480"/>
        <v>#REF!</v>
      </c>
      <c r="N2562" s="35" t="e">
        <f t="shared" si="481"/>
        <v>#REF!</v>
      </c>
      <c r="O2562" s="36" t="e">
        <f t="shared" si="482"/>
        <v>#REF!</v>
      </c>
      <c r="P2562"/>
      <c r="Q2562" s="37">
        <f t="shared" si="471"/>
        <v>0</v>
      </c>
      <c r="R2562" s="38" t="e">
        <f t="shared" si="472"/>
        <v>#REF!</v>
      </c>
      <c r="S2562" s="39" t="e">
        <f t="shared" si="473"/>
        <v>#REF!</v>
      </c>
    </row>
    <row r="2563" spans="1:19" x14ac:dyDescent="0.25">
      <c r="A2563" s="2"/>
      <c r="C2563">
        <f t="shared" si="474"/>
        <v>0</v>
      </c>
      <c r="D2563" s="32">
        <f>MATCH(1,C2564:C2575,0)</f>
        <v>11</v>
      </c>
      <c r="E2563" s="32" t="e">
        <f>Basic!#REF!</f>
        <v>#REF!</v>
      </c>
      <c r="F2563" s="40"/>
      <c r="G2563" s="80">
        <f>IFERROR(VLOOKUP(A2563,HistData!Y:Z,2,FALSE)/100,G2562)</f>
        <v>0.19510000000000002</v>
      </c>
      <c r="H2563" s="80" t="str">
        <f>_xll.BDH($B$1,"IVOL_MONEYNESS",A2563,A2563,"IVOL_MATURITY=MATURITY_1STM","IVOL_MONEYNESS_LEVEL=MONEY_LVL_100_","DTS=H","FACTOR=.01","DAYS=W")</f>
        <v>#N/A Start Date</v>
      </c>
      <c r="I2563" s="81" t="str">
        <f t="shared" si="476"/>
        <v>#N/A Start Date</v>
      </c>
      <c r="J2563" s="34" t="e">
        <f t="shared" si="468"/>
        <v>#REF!</v>
      </c>
      <c r="K2563" s="35" t="e">
        <f t="shared" si="469"/>
        <v>#VALUE!</v>
      </c>
      <c r="L2563" s="35" t="e">
        <f t="shared" si="470"/>
        <v>#REF!</v>
      </c>
      <c r="M2563" s="35" t="e">
        <f t="shared" si="480"/>
        <v>#REF!</v>
      </c>
      <c r="N2563" s="35" t="e">
        <f t="shared" si="481"/>
        <v>#REF!</v>
      </c>
      <c r="O2563" s="36" t="e">
        <f t="shared" si="482"/>
        <v>#REF!</v>
      </c>
      <c r="P2563"/>
      <c r="Q2563" s="37">
        <f t="shared" si="471"/>
        <v>0</v>
      </c>
      <c r="R2563" s="38" t="e">
        <f t="shared" si="472"/>
        <v>#REF!</v>
      </c>
      <c r="S2563" s="39" t="e">
        <f t="shared" si="473"/>
        <v>#REF!</v>
      </c>
    </row>
    <row r="2564" spans="1:19" x14ac:dyDescent="0.25">
      <c r="A2564" s="2"/>
      <c r="C2564">
        <f t="shared" si="474"/>
        <v>0</v>
      </c>
      <c r="D2564" s="32">
        <f>MATCH(1,C2565:C2575,0)</f>
        <v>10</v>
      </c>
      <c r="E2564" s="32" t="e">
        <f>Basic!#REF!</f>
        <v>#REF!</v>
      </c>
      <c r="F2564" s="40"/>
      <c r="G2564" s="80">
        <f>IFERROR(VLOOKUP(A2564,HistData!Y:Z,2,FALSE)/100,G2563)</f>
        <v>0.19510000000000002</v>
      </c>
      <c r="H2564" s="80" t="str">
        <f>_xll.BDH($B$1,"IVOL_MONEYNESS",A2564,A2564,"IVOL_MATURITY=MATURITY_1STM","IVOL_MONEYNESS_LEVEL=MONEY_LVL_100_","DTS=H","FACTOR=.01","DAYS=W")</f>
        <v>#N/A Start Date</v>
      </c>
      <c r="I2564" s="81" t="str">
        <f t="shared" si="476"/>
        <v>#N/A Start Date</v>
      </c>
      <c r="J2564" s="34" t="e">
        <f t="shared" si="468"/>
        <v>#REF!</v>
      </c>
      <c r="K2564" s="35" t="e">
        <f t="shared" si="469"/>
        <v>#VALUE!</v>
      </c>
      <c r="L2564" s="35" t="e">
        <f t="shared" si="470"/>
        <v>#REF!</v>
      </c>
      <c r="M2564" s="35" t="e">
        <f t="shared" si="480"/>
        <v>#REF!</v>
      </c>
      <c r="N2564" s="35" t="e">
        <f t="shared" si="481"/>
        <v>#REF!</v>
      </c>
      <c r="O2564" s="36" t="e">
        <f t="shared" si="482"/>
        <v>#REF!</v>
      </c>
      <c r="P2564"/>
      <c r="Q2564" s="37">
        <f t="shared" si="471"/>
        <v>0</v>
      </c>
      <c r="R2564" s="38" t="e">
        <f t="shared" si="472"/>
        <v>#REF!</v>
      </c>
      <c r="S2564" s="39" t="e">
        <f t="shared" si="473"/>
        <v>#REF!</v>
      </c>
    </row>
    <row r="2565" spans="1:19" x14ac:dyDescent="0.25">
      <c r="A2565" s="2"/>
      <c r="C2565">
        <f t="shared" si="474"/>
        <v>0</v>
      </c>
      <c r="D2565" s="32">
        <f>MATCH(1,C2566:C2575,0)</f>
        <v>9</v>
      </c>
      <c r="E2565" s="32">
        <v>2030</v>
      </c>
      <c r="F2565" s="40"/>
      <c r="G2565" s="80">
        <f>IFERROR(VLOOKUP(A2565,HistData!Y:Z,2,FALSE)/100,G2564)</f>
        <v>0.19510000000000002</v>
      </c>
      <c r="H2565" s="80" t="str">
        <f>_xll.BDH($B$1,"IVOL_MONEYNESS",A2565,A2565,"IVOL_MATURITY=MATURITY_1STM","IVOL_MONEYNESS_LEVEL=MONEY_LVL_100_","DTS=H","FACTOR=.01","DAYS=W")</f>
        <v>#N/A Start Date</v>
      </c>
      <c r="I2565" s="81" t="str">
        <f t="shared" si="476"/>
        <v>#N/A Start Date</v>
      </c>
      <c r="J2565" s="34">
        <f t="shared" si="468"/>
        <v>2030</v>
      </c>
      <c r="K2565" s="35" t="e">
        <f t="shared" si="469"/>
        <v>#VALUE!</v>
      </c>
      <c r="L2565" s="35" t="e">
        <f t="shared" si="470"/>
        <v>#NUM!</v>
      </c>
      <c r="M2565" s="35" t="e">
        <f t="shared" si="480"/>
        <v>#NUM!</v>
      </c>
      <c r="N2565" s="35" t="e">
        <f t="shared" si="481"/>
        <v>#NUM!</v>
      </c>
      <c r="O2565" s="36" t="e">
        <f t="shared" si="482"/>
        <v>#NUM!</v>
      </c>
      <c r="P2565"/>
      <c r="Q2565" s="37">
        <f t="shared" si="471"/>
        <v>0</v>
      </c>
      <c r="R2565" s="38" t="e">
        <f t="shared" si="472"/>
        <v>#NUM!</v>
      </c>
      <c r="S2565" s="39" t="e">
        <f t="shared" si="473"/>
        <v>#NUM!</v>
      </c>
    </row>
    <row r="2566" spans="1:19" s="71" customFormat="1" x14ac:dyDescent="0.25">
      <c r="A2566" s="2">
        <v>42319</v>
      </c>
      <c r="C2566" s="71">
        <f t="shared" si="474"/>
        <v>0</v>
      </c>
      <c r="D2566" s="72">
        <f>MATCH(1,C2567:C2575,0)</f>
        <v>8</v>
      </c>
      <c r="E2566" s="72">
        <v>2030</v>
      </c>
      <c r="F2566" s="79"/>
      <c r="G2566" s="80">
        <f>IFERROR(VLOOKUP(A2566,HistData!Y:Z,2,FALSE)/100,G2565)</f>
        <v>0.16059999999999999</v>
      </c>
      <c r="H2566" s="80">
        <f>_xll.BDH($B$1,"IVOL_MONEYNESS",A2566,A2566,"IVOL_MATURITY=MATURITY_1STM","IVOL_MONEYNESS_LEVEL=MONEY_LVL_100_","DTS=H","FACTOR=.01","DAYS=W")</f>
        <v>0.49169998900964856</v>
      </c>
      <c r="I2566" s="81">
        <f t="shared" si="476"/>
        <v>0.49169998900964856</v>
      </c>
      <c r="J2566" s="73">
        <f t="shared" ref="J2566:J2575" si="483">++E2566*EXP(-F2566*(D2566/365))</f>
        <v>2030</v>
      </c>
      <c r="K2566" s="74">
        <f t="shared" ref="K2566:K2575" si="484">+I2566*(D2566/365)^0.5</f>
        <v>7.279453226374788E-2</v>
      </c>
      <c r="L2566" s="74" t="e">
        <f t="shared" ref="L2566:L2575" si="485">++(LN(B2566/E2566)+(F2566+I2566*I2566/2)*(D2566/365))/(I2566*(D2566/365)^0.5)</f>
        <v>#NUM!</v>
      </c>
      <c r="M2566" s="74" t="e">
        <f t="shared" si="480"/>
        <v>#NUM!</v>
      </c>
      <c r="N2566" s="74" t="e">
        <f t="shared" si="481"/>
        <v>#NUM!</v>
      </c>
      <c r="O2566" s="75" t="e">
        <f t="shared" si="482"/>
        <v>#NUM!</v>
      </c>
      <c r="Q2566" s="76">
        <f t="shared" ref="Q2566:Q2575" si="486">A2566</f>
        <v>42319</v>
      </c>
      <c r="R2566" s="77" t="e">
        <f t="shared" ref="R2566:R2575" si="487">+N2566*B2566-O2566</f>
        <v>#NUM!</v>
      </c>
      <c r="S2566" s="78" t="e">
        <f t="shared" ref="S2566:S2575" si="488">+R2566+J2566-B2566</f>
        <v>#NUM!</v>
      </c>
    </row>
    <row r="2567" spans="1:19" x14ac:dyDescent="0.25">
      <c r="A2567" s="2">
        <v>42320</v>
      </c>
      <c r="C2567">
        <f t="shared" ref="C2567:C2575" si="489">IF(AND(DAY(A2567)&gt;=15,DAY(A2567)&lt;=21,WEEKDAY(A2567)-1=5),1,0)</f>
        <v>0</v>
      </c>
      <c r="D2567" s="32">
        <f>MATCH(1,C2568:C2575,0)</f>
        <v>7</v>
      </c>
      <c r="E2567" s="32" t="e">
        <f>Basic!#REF!</f>
        <v>#REF!</v>
      </c>
      <c r="F2567"/>
      <c r="G2567" s="80">
        <f>IFERROR(VLOOKUP(A2567,HistData!Y:Z,2,FALSE)/100,G2566)</f>
        <v>0.1837</v>
      </c>
      <c r="H2567" s="80">
        <f>_xll.BDH($B$1,"IVOL_MONEYNESS",A2567,A2567,"IVOL_MATURITY=MATURITY_1STM","IVOL_MONEYNESS_LEVEL=MONEY_LVL_100_","DTS=H","FACTOR=.01","DAYS=W")</f>
        <v>0.58589998690411449</v>
      </c>
      <c r="I2567" s="81">
        <f t="shared" ref="I2567:I2575" si="490">H2567</f>
        <v>0.58589998690411449</v>
      </c>
      <c r="J2567" s="34" t="e">
        <f t="shared" si="483"/>
        <v>#REF!</v>
      </c>
      <c r="K2567" s="35">
        <f t="shared" si="484"/>
        <v>8.1138332116050385E-2</v>
      </c>
      <c r="L2567" s="35" t="e">
        <f t="shared" si="485"/>
        <v>#REF!</v>
      </c>
      <c r="M2567" s="35" t="e">
        <f t="shared" si="480"/>
        <v>#REF!</v>
      </c>
      <c r="N2567" s="35" t="e">
        <f t="shared" si="481"/>
        <v>#REF!</v>
      </c>
      <c r="O2567" s="36" t="e">
        <f t="shared" si="482"/>
        <v>#REF!</v>
      </c>
      <c r="P2567"/>
      <c r="Q2567" s="37">
        <f t="shared" si="486"/>
        <v>42320</v>
      </c>
      <c r="R2567" s="38" t="e">
        <f t="shared" si="487"/>
        <v>#REF!</v>
      </c>
      <c r="S2567" s="39" t="e">
        <f t="shared" si="488"/>
        <v>#REF!</v>
      </c>
    </row>
    <row r="2568" spans="1:19" x14ac:dyDescent="0.25">
      <c r="A2568" s="2">
        <v>42321</v>
      </c>
      <c r="C2568">
        <f t="shared" si="489"/>
        <v>0</v>
      </c>
      <c r="D2568" s="32">
        <f>MATCH(1,C2569:C2575,0)</f>
        <v>6</v>
      </c>
      <c r="E2568" s="32" t="e">
        <f>Basic!#REF!</f>
        <v>#REF!</v>
      </c>
      <c r="F2568"/>
      <c r="G2568" s="80">
        <f>IFERROR(VLOOKUP(A2568,HistData!Y:Z,2,FALSE)/100,G2567)</f>
        <v>0.20079999999999998</v>
      </c>
      <c r="H2568" s="80">
        <f>_xll.BDH($B$1,"IVOL_MONEYNESS",A2568,A2568,"IVOL_MATURITY=MATURITY_1STM","IVOL_MONEYNESS_LEVEL=MONEY_LVL_100_","DTS=H","FACTOR=.01","DAYS=W")</f>
        <v>0.6292999859340489</v>
      </c>
      <c r="I2568" s="81">
        <f t="shared" si="490"/>
        <v>0.6292999859340489</v>
      </c>
      <c r="J2568" s="34" t="e">
        <f t="shared" si="483"/>
        <v>#REF!</v>
      </c>
      <c r="K2568" s="35">
        <f t="shared" si="484"/>
        <v>8.0683906048768364E-2</v>
      </c>
      <c r="L2568" s="35" t="e">
        <f t="shared" si="485"/>
        <v>#REF!</v>
      </c>
      <c r="M2568" s="35" t="e">
        <f t="shared" si="480"/>
        <v>#REF!</v>
      </c>
      <c r="N2568" s="35" t="e">
        <f t="shared" si="481"/>
        <v>#REF!</v>
      </c>
      <c r="O2568" s="36" t="e">
        <f t="shared" si="482"/>
        <v>#REF!</v>
      </c>
      <c r="P2568"/>
      <c r="Q2568" s="37">
        <f t="shared" si="486"/>
        <v>42321</v>
      </c>
      <c r="R2568" s="38" t="e">
        <f t="shared" si="487"/>
        <v>#REF!</v>
      </c>
      <c r="S2568" s="39" t="e">
        <f t="shared" si="488"/>
        <v>#REF!</v>
      </c>
    </row>
    <row r="2569" spans="1:19" x14ac:dyDescent="0.25">
      <c r="A2569" s="2">
        <v>42323</v>
      </c>
      <c r="C2569">
        <f t="shared" si="489"/>
        <v>0</v>
      </c>
      <c r="D2569" s="32">
        <f>MATCH(1,C2570:C2575,0)</f>
        <v>5</v>
      </c>
      <c r="E2569" s="32" t="e">
        <f>Basic!#REF!</f>
        <v>#REF!</v>
      </c>
      <c r="F2569"/>
      <c r="G2569" s="80">
        <f>IFERROR(VLOOKUP(A2569,HistData!Y:Z,2,FALSE)/100,G2568)</f>
        <v>0.20079999999999998</v>
      </c>
      <c r="H2569" s="80" t="str">
        <f>_xll.BDH($B$1,"IVOL_MONEYNESS",A2569,A2569,"IVOL_MATURITY=MATURITY_1STM","IVOL_MONEYNESS_LEVEL=MONEY_LVL_100_","DTS=H","FACTOR=.01","DAYS=W")</f>
        <v>#N/A N/A</v>
      </c>
      <c r="I2569" s="81" t="str">
        <f t="shared" si="490"/>
        <v>#N/A N/A</v>
      </c>
      <c r="J2569" s="34" t="e">
        <f t="shared" si="483"/>
        <v>#REF!</v>
      </c>
      <c r="K2569" s="35" t="e">
        <f t="shared" si="484"/>
        <v>#VALUE!</v>
      </c>
      <c r="L2569" s="35" t="e">
        <f t="shared" si="485"/>
        <v>#REF!</v>
      </c>
      <c r="M2569" s="35" t="e">
        <f t="shared" si="480"/>
        <v>#REF!</v>
      </c>
      <c r="N2569" s="35" t="e">
        <f t="shared" si="481"/>
        <v>#REF!</v>
      </c>
      <c r="O2569" s="36" t="e">
        <f t="shared" si="482"/>
        <v>#REF!</v>
      </c>
      <c r="P2569"/>
      <c r="Q2569" s="37">
        <f t="shared" si="486"/>
        <v>42323</v>
      </c>
      <c r="R2569" s="38" t="e">
        <f t="shared" si="487"/>
        <v>#REF!</v>
      </c>
      <c r="S2569" s="39" t="e">
        <f t="shared" si="488"/>
        <v>#REF!</v>
      </c>
    </row>
    <row r="2570" spans="1:19" x14ac:dyDescent="0.25">
      <c r="A2570" s="2">
        <v>42324</v>
      </c>
      <c r="C2570">
        <f t="shared" si="489"/>
        <v>0</v>
      </c>
      <c r="D2570" s="32">
        <f>MATCH(1,C2571:C2575,0)</f>
        <v>4</v>
      </c>
      <c r="E2570" s="32" t="e">
        <f>Basic!#REF!</f>
        <v>#REF!</v>
      </c>
      <c r="F2570"/>
      <c r="G2570" s="80">
        <f>IFERROR(VLOOKUP(A2570,HistData!Y:Z,2,FALSE)/100,G2569)</f>
        <v>0.18160000000000001</v>
      </c>
      <c r="H2570" s="80">
        <f>_xll.BDH($B$1,"IVOL_MONEYNESS",A2570,A2570,"IVOL_MATURITY=MATURITY_1STM","IVOL_MONEYNESS_LEVEL=MONEY_LVL_100_","DTS=H","FACTOR=.01","DAYS=W")</f>
        <v>0.49169998900964856</v>
      </c>
      <c r="I2570" s="81">
        <f t="shared" si="490"/>
        <v>0.49169998900964856</v>
      </c>
      <c r="J2570" s="34" t="e">
        <f t="shared" si="483"/>
        <v>#REF!</v>
      </c>
      <c r="K2570" s="35">
        <f t="shared" si="484"/>
        <v>5.1473507396999039E-2</v>
      </c>
      <c r="L2570" s="35" t="e">
        <f t="shared" si="485"/>
        <v>#REF!</v>
      </c>
      <c r="M2570" s="35" t="e">
        <f t="shared" si="480"/>
        <v>#REF!</v>
      </c>
      <c r="N2570" s="35" t="e">
        <f t="shared" si="481"/>
        <v>#REF!</v>
      </c>
      <c r="O2570" s="36" t="e">
        <f t="shared" si="482"/>
        <v>#REF!</v>
      </c>
      <c r="P2570"/>
      <c r="Q2570" s="37">
        <f t="shared" si="486"/>
        <v>42324</v>
      </c>
      <c r="R2570" s="38" t="e">
        <f t="shared" si="487"/>
        <v>#REF!</v>
      </c>
      <c r="S2570" s="39" t="e">
        <f t="shared" si="488"/>
        <v>#REF!</v>
      </c>
    </row>
    <row r="2571" spans="1:19" x14ac:dyDescent="0.25">
      <c r="A2571" s="2">
        <v>42325</v>
      </c>
      <c r="C2571">
        <f t="shared" si="489"/>
        <v>0</v>
      </c>
      <c r="D2571" s="32">
        <f>MATCH(1,C2572:C2575,0)</f>
        <v>3</v>
      </c>
      <c r="E2571" s="32" t="e">
        <f>Basic!#REF!</f>
        <v>#REF!</v>
      </c>
      <c r="F2571"/>
      <c r="G2571" s="80">
        <f>IFERROR(VLOOKUP(A2571,HistData!Y:Z,2,FALSE)/100,G2570)</f>
        <v>0.19510000000000002</v>
      </c>
      <c r="H2571" s="80">
        <f>_xll.BDH($B$1,"IVOL_MONEYNESS",A2571,A2571,"IVOL_MATURITY=MATURITY_1STM","IVOL_MONEYNESS_LEVEL=MONEY_LVL_100_","DTS=H","FACTOR=.01","DAYS=W")</f>
        <v>0.49169998900964856</v>
      </c>
      <c r="I2571" s="81">
        <f t="shared" si="490"/>
        <v>0.49169998900964856</v>
      </c>
      <c r="J2571" s="34" t="e">
        <f t="shared" si="483"/>
        <v>#REF!</v>
      </c>
      <c r="K2571" s="35">
        <f t="shared" si="484"/>
        <v>4.4577365027687388E-2</v>
      </c>
      <c r="L2571" s="35" t="e">
        <f t="shared" si="485"/>
        <v>#REF!</v>
      </c>
      <c r="M2571" s="35" t="e">
        <f t="shared" si="480"/>
        <v>#REF!</v>
      </c>
      <c r="N2571" s="35" t="e">
        <f t="shared" si="481"/>
        <v>#REF!</v>
      </c>
      <c r="O2571" s="36" t="e">
        <f t="shared" si="482"/>
        <v>#REF!</v>
      </c>
      <c r="P2571"/>
      <c r="Q2571" s="37">
        <f t="shared" si="486"/>
        <v>42325</v>
      </c>
      <c r="R2571" s="38" t="e">
        <f t="shared" si="487"/>
        <v>#REF!</v>
      </c>
      <c r="S2571" s="39" t="e">
        <f t="shared" si="488"/>
        <v>#REF!</v>
      </c>
    </row>
    <row r="2572" spans="1:19" x14ac:dyDescent="0.25">
      <c r="A2572" s="2">
        <v>42326</v>
      </c>
      <c r="C2572">
        <f t="shared" si="489"/>
        <v>0</v>
      </c>
      <c r="D2572" s="32">
        <f>MATCH(1,C2573:C2575,0)</f>
        <v>2</v>
      </c>
      <c r="E2572" s="32" t="e">
        <f>Basic!#REF!</f>
        <v>#REF!</v>
      </c>
      <c r="F2572"/>
      <c r="G2572" s="80">
        <f>IFERROR(VLOOKUP(A2572,HistData!Y:Z,2,FALSE)/100,G2571)</f>
        <v>0.19510000000000002</v>
      </c>
      <c r="H2572" s="80">
        <f>_xll.BDH($B$1,"IVOL_MONEYNESS",A2572,A2572,"IVOL_MATURITY=MATURITY_1STM","IVOL_MONEYNESS_LEVEL=MONEY_LVL_100_","DTS=H","FACTOR=.01","DAYS=W")</f>
        <v>0.49169998900964856</v>
      </c>
      <c r="I2572" s="81">
        <f t="shared" si="490"/>
        <v>0.49169998900964856</v>
      </c>
      <c r="J2572" s="34" t="e">
        <f t="shared" si="483"/>
        <v>#REF!</v>
      </c>
      <c r="K2572" s="35">
        <f t="shared" si="484"/>
        <v>3.639726613187394E-2</v>
      </c>
      <c r="L2572" s="35" t="e">
        <f t="shared" si="485"/>
        <v>#REF!</v>
      </c>
      <c r="M2572" s="35" t="e">
        <f t="shared" si="480"/>
        <v>#REF!</v>
      </c>
      <c r="N2572" s="35" t="e">
        <f t="shared" si="481"/>
        <v>#REF!</v>
      </c>
      <c r="O2572" s="36" t="e">
        <f t="shared" si="482"/>
        <v>#REF!</v>
      </c>
      <c r="P2572"/>
      <c r="Q2572" s="37">
        <f t="shared" si="486"/>
        <v>42326</v>
      </c>
      <c r="R2572" s="38" t="e">
        <f t="shared" si="487"/>
        <v>#REF!</v>
      </c>
      <c r="S2572" s="39" t="e">
        <f t="shared" si="488"/>
        <v>#REF!</v>
      </c>
    </row>
    <row r="2573" spans="1:19" x14ac:dyDescent="0.25">
      <c r="A2573" s="2">
        <v>42327</v>
      </c>
      <c r="C2573">
        <f t="shared" si="489"/>
        <v>0</v>
      </c>
      <c r="D2573" s="32">
        <f>MATCH(1,C2574:C2575,0)</f>
        <v>1</v>
      </c>
      <c r="E2573" s="32" t="e">
        <f>Basic!#REF!</f>
        <v>#REF!</v>
      </c>
      <c r="F2573"/>
      <c r="G2573" s="80">
        <f>IFERROR(VLOOKUP(A2573,HistData!Y:Z,2,FALSE)/100,G2572)</f>
        <v>0.19510000000000002</v>
      </c>
      <c r="H2573" s="80">
        <f>_xll.BDH($B$1,"IVOL_MONEYNESS",A2573,A2573,"IVOL_MATURITY=MATURITY_1STM","IVOL_MONEYNESS_LEVEL=MONEY_LVL_100_","DTS=H","FACTOR=.01","DAYS=W")</f>
        <v>0.49169998900964856</v>
      </c>
      <c r="I2573" s="81">
        <f t="shared" si="490"/>
        <v>0.49169998900964856</v>
      </c>
      <c r="J2573" s="34" t="e">
        <f t="shared" si="483"/>
        <v>#REF!</v>
      </c>
      <c r="K2573" s="35">
        <f t="shared" si="484"/>
        <v>2.573675369849952E-2</v>
      </c>
      <c r="L2573" s="35" t="e">
        <f t="shared" si="485"/>
        <v>#REF!</v>
      </c>
      <c r="M2573" s="35" t="e">
        <f t="shared" si="480"/>
        <v>#REF!</v>
      </c>
      <c r="N2573" s="35" t="e">
        <f t="shared" si="481"/>
        <v>#REF!</v>
      </c>
      <c r="O2573" s="36" t="e">
        <f t="shared" si="482"/>
        <v>#REF!</v>
      </c>
      <c r="P2573"/>
      <c r="Q2573" s="37">
        <f t="shared" si="486"/>
        <v>42327</v>
      </c>
      <c r="R2573" s="38" t="e">
        <f t="shared" si="487"/>
        <v>#REF!</v>
      </c>
      <c r="S2573" s="39" t="e">
        <f t="shared" si="488"/>
        <v>#REF!</v>
      </c>
    </row>
    <row r="2574" spans="1:19" x14ac:dyDescent="0.25">
      <c r="A2574" s="2">
        <v>42328</v>
      </c>
      <c r="C2574">
        <f t="shared" si="489"/>
        <v>1</v>
      </c>
      <c r="D2574" s="32" t="e">
        <f t="shared" ref="D2574:D2575" si="491">MATCH(1,C2575:C2576,0)</f>
        <v>#N/A</v>
      </c>
      <c r="E2574" s="32" t="e">
        <f>Basic!#REF!</f>
        <v>#REF!</v>
      </c>
      <c r="F2574"/>
      <c r="G2574" s="80">
        <f>IFERROR(VLOOKUP(A2574,HistData!Y:Z,2,FALSE)/100,G2573)</f>
        <v>0.19510000000000002</v>
      </c>
      <c r="H2574" s="80">
        <f>_xll.BDH($B$1,"IVOL_MONEYNESS",A2574,A2574,"IVOL_MATURITY=MATURITY_1STM","IVOL_MONEYNESS_LEVEL=MONEY_LVL_100_","DTS=H","FACTOR=.01","DAYS=W")</f>
        <v>0.49169998900964856</v>
      </c>
      <c r="I2574" s="81">
        <f t="shared" si="490"/>
        <v>0.49169998900964856</v>
      </c>
      <c r="J2574" s="34" t="e">
        <f t="shared" si="483"/>
        <v>#REF!</v>
      </c>
      <c r="K2574" s="35" t="e">
        <f t="shared" si="484"/>
        <v>#N/A</v>
      </c>
      <c r="L2574" s="35" t="e">
        <f t="shared" si="485"/>
        <v>#REF!</v>
      </c>
      <c r="M2574" s="35" t="e">
        <f t="shared" si="480"/>
        <v>#REF!</v>
      </c>
      <c r="N2574" s="35" t="e">
        <f t="shared" si="481"/>
        <v>#REF!</v>
      </c>
      <c r="O2574" s="36" t="e">
        <f t="shared" si="482"/>
        <v>#REF!</v>
      </c>
      <c r="P2574"/>
      <c r="Q2574" s="37">
        <f t="shared" si="486"/>
        <v>42328</v>
      </c>
      <c r="R2574" s="38" t="e">
        <f t="shared" si="487"/>
        <v>#REF!</v>
      </c>
      <c r="S2574" s="39" t="e">
        <f t="shared" si="488"/>
        <v>#REF!</v>
      </c>
    </row>
    <row r="2575" spans="1:19" x14ac:dyDescent="0.25">
      <c r="A2575" s="2">
        <v>42329</v>
      </c>
      <c r="C2575">
        <f t="shared" si="489"/>
        <v>0</v>
      </c>
      <c r="D2575" s="32" t="e">
        <f t="shared" si="491"/>
        <v>#N/A</v>
      </c>
      <c r="E2575" s="32">
        <f>Basic!T228</f>
        <v>0</v>
      </c>
      <c r="F2575"/>
      <c r="G2575" s="80">
        <f>IFERROR(VLOOKUP(A2575,HistData!Y:Z,2,FALSE)/100,G2574)</f>
        <v>0.19510000000000002</v>
      </c>
      <c r="H2575" s="80" t="str">
        <f>_xll.BDH($B$1,"IVOL_MONEYNESS",A2575,A2575,"IVOL_MATURITY=MATURITY_1STM","IVOL_MONEYNESS_LEVEL=MONEY_LVL_100_","DTS=H","FACTOR=.01","DAYS=W")</f>
        <v>#N/A N/A</v>
      </c>
      <c r="I2575" s="81" t="str">
        <f t="shared" si="490"/>
        <v>#N/A N/A</v>
      </c>
      <c r="J2575" s="34" t="e">
        <f t="shared" si="483"/>
        <v>#N/A</v>
      </c>
      <c r="K2575" s="35" t="e">
        <f t="shared" si="484"/>
        <v>#VALUE!</v>
      </c>
      <c r="L2575" s="35" t="e">
        <f t="shared" si="485"/>
        <v>#DIV/0!</v>
      </c>
      <c r="M2575" s="35" t="e">
        <f t="shared" si="480"/>
        <v>#DIV/0!</v>
      </c>
      <c r="N2575" s="35" t="e">
        <f t="shared" si="481"/>
        <v>#DIV/0!</v>
      </c>
      <c r="O2575" s="36" t="e">
        <f t="shared" si="482"/>
        <v>#DIV/0!</v>
      </c>
      <c r="P2575"/>
      <c r="Q2575" s="37">
        <f t="shared" si="486"/>
        <v>42329</v>
      </c>
      <c r="R2575" s="38" t="e">
        <f t="shared" si="487"/>
        <v>#DIV/0!</v>
      </c>
      <c r="S2575" s="39" t="e">
        <f t="shared" si="488"/>
        <v>#DIV/0!</v>
      </c>
    </row>
  </sheetData>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O7413"/>
  <sheetViews>
    <sheetView workbookViewId="0">
      <selection activeCell="P86" sqref="P86"/>
    </sheetView>
  </sheetViews>
  <sheetFormatPr defaultRowHeight="15" x14ac:dyDescent="0.25"/>
  <cols>
    <col min="2" max="4" width="9.140625" style="9"/>
    <col min="7" max="7" width="22.42578125" customWidth="1"/>
    <col min="10" max="10" width="19.28515625" customWidth="1"/>
  </cols>
  <sheetData>
    <row r="1" spans="1:15" ht="15.75" thickBot="1" x14ac:dyDescent="0.3"/>
    <row r="2" spans="1:15" ht="15.75" thickBot="1" x14ac:dyDescent="0.3">
      <c r="A2" t="s">
        <v>14</v>
      </c>
      <c r="B2" s="10" t="s">
        <v>1</v>
      </c>
      <c r="C2" s="10"/>
      <c r="D2" s="10"/>
      <c r="F2" t="s">
        <v>3</v>
      </c>
      <c r="G2" s="11" t="s">
        <v>22</v>
      </c>
    </row>
    <row r="3" spans="1:15" x14ac:dyDescent="0.25">
      <c r="A3">
        <v>1</v>
      </c>
      <c r="B3" s="9">
        <v>1.7224657534246576E-4</v>
      </c>
      <c r="C3" s="9" t="str">
        <f>ADDRESS(ROW(B3)+MATCH(1,B3:B29),8)</f>
        <v>$H$30</v>
      </c>
      <c r="D3" s="9" t="str">
        <f>"H"&amp;(ROW(B3)+MATCH(1,B3:B29))</f>
        <v>H30</v>
      </c>
      <c r="F3">
        <v>240</v>
      </c>
      <c r="G3" s="1" t="str">
        <f>_xll.BDS("SPX Index","CHAIN_TICKERS", "CHAIN_STRIKE_PX_OVRD",F3, "CHAIN_PUT_CALL_TYPE_OVRD=P", "CHAIN_PERIODICITY_OVRD=M")</f>
        <v>SPX US 11/20/15 P300</v>
      </c>
      <c r="J3" t="str">
        <f>_xll.BDS("SPX Index","OPT_CHAIN","Single_Date_override=20151016","cols=1;rows=2534")</f>
        <v>BBG009YW1BV2 Index</v>
      </c>
      <c r="K3" t="e">
        <f ca="1">_xll.BDP(J3,"security des")</f>
        <v>#NAME?</v>
      </c>
      <c r="N3" t="str">
        <f>_xll.BDS("SPX Index","OPT_CHAIN","Single_Date_override=20150913","cols=1;rows=3100")</f>
        <v>BBG0075R9PF8 Index</v>
      </c>
      <c r="O3" t="e">
        <f ca="1">_xll.BDP(J3,"security des")</f>
        <v>#NAME?</v>
      </c>
    </row>
    <row r="4" spans="1:15" x14ac:dyDescent="0.25">
      <c r="A4">
        <v>0</v>
      </c>
      <c r="B4" s="9">
        <v>1.7191780821917808E-4</v>
      </c>
      <c r="C4" s="9" t="str">
        <f t="shared" ref="C4:C67" si="0">ADDRESS(ROW(B4)+MATCH(1,B4:B30),8)</f>
        <v>$H$31</v>
      </c>
      <c r="D4" s="9" t="str">
        <f t="shared" ref="D4:D67" si="1">"H"&amp;(ROW(B4)+MATCH(1,B4:B30))</f>
        <v>H31</v>
      </c>
      <c r="F4">
        <v>260</v>
      </c>
      <c r="G4" s="1" t="str">
        <f>_xll.BDS("SPX Index","CHAIN_TICKERS", "CHAIN_STRIKE_PX_OVRD",F4, "CHAIN_PUT_CALL_TYPE_OVRD=P", "CHAIN_PERIODICITY_OVRD=M")</f>
        <v>SPX US 11/20/15 P300</v>
      </c>
      <c r="J4" t="s">
        <v>1547</v>
      </c>
      <c r="K4" t="e">
        <f ca="1">_xll.BDP(J4,"security des")</f>
        <v>#NAME?</v>
      </c>
      <c r="N4" t="s">
        <v>214</v>
      </c>
      <c r="O4" t="e">
        <f ca="1">_xll.BDP(J4,"security des")</f>
        <v>#NAME?</v>
      </c>
    </row>
    <row r="5" spans="1:15" x14ac:dyDescent="0.25">
      <c r="A5">
        <v>0</v>
      </c>
      <c r="B5" s="9">
        <v>1.7145205479452054E-4</v>
      </c>
      <c r="C5" s="9" t="str">
        <f t="shared" si="0"/>
        <v>$H$32</v>
      </c>
      <c r="D5" s="9" t="str">
        <f t="shared" si="1"/>
        <v>H32</v>
      </c>
      <c r="F5">
        <v>280</v>
      </c>
      <c r="G5" s="1" t="str">
        <f>_xll.BDS("SPX Index","CHAIN_TICKERS", "CHAIN_STRIKE_PX_OVRD",F5, "CHAIN_PUT_CALL_TYPE_OVRD=P", "CHAIN_PERIODICITY_OVRD=M")</f>
        <v>SPX US 11/20/15 P300</v>
      </c>
      <c r="J5" t="s">
        <v>1548</v>
      </c>
      <c r="K5" t="e">
        <f ca="1">_xll.BDP(J5,"security des")</f>
        <v>#NAME?</v>
      </c>
      <c r="N5" t="s">
        <v>215</v>
      </c>
      <c r="O5" t="e">
        <f ca="1">_xll.BDP(J5,"security des")</f>
        <v>#NAME?</v>
      </c>
    </row>
    <row r="6" spans="1:15" x14ac:dyDescent="0.25">
      <c r="A6">
        <v>0</v>
      </c>
      <c r="B6" s="9">
        <v>1.7057534246575341E-4</v>
      </c>
      <c r="C6" s="9" t="str">
        <f t="shared" si="0"/>
        <v>$H$33</v>
      </c>
      <c r="D6" s="9" t="str">
        <f t="shared" si="1"/>
        <v>H33</v>
      </c>
      <c r="F6">
        <v>300</v>
      </c>
      <c r="G6" s="1" t="str">
        <f>_xll.BDS("SPX Index","CHAIN_TICKERS", "CHAIN_STRIKE_PX_OVRD",F6, "CHAIN_PUT_CALL_TYPE_OVRD=P", "CHAIN_PERIODICITY_OVRD=M")</f>
        <v>SPX US 11/20/15 P300</v>
      </c>
      <c r="J6" t="s">
        <v>1549</v>
      </c>
      <c r="K6" t="e">
        <f ca="1">_xll.BDP(J6,"security des")</f>
        <v>#NAME?</v>
      </c>
      <c r="N6" t="s">
        <v>216</v>
      </c>
      <c r="O6" t="e">
        <f ca="1">_xll.BDP(J6,"security des")</f>
        <v>#NAME?</v>
      </c>
    </row>
    <row r="7" spans="1:15" x14ac:dyDescent="0.25">
      <c r="A7">
        <v>0</v>
      </c>
      <c r="B7" s="9">
        <v>1.7112328767123289E-4</v>
      </c>
      <c r="C7" s="9" t="str">
        <f t="shared" si="0"/>
        <v>$H$34</v>
      </c>
      <c r="D7" s="9" t="str">
        <f t="shared" si="1"/>
        <v>H34</v>
      </c>
      <c r="F7">
        <v>320</v>
      </c>
      <c r="G7" s="1" t="str">
        <f>_xll.BDS("SPX Index","CHAIN_TICKERS", "CHAIN_STRIKE_PX_OVRD",F7, "CHAIN_PUT_CALL_TYPE_OVRD=P", "CHAIN_PERIODICITY_OVRD=M")</f>
        <v>SPX US 11/20/15 P300</v>
      </c>
      <c r="J7" t="s">
        <v>1550</v>
      </c>
      <c r="K7" t="e">
        <f ca="1">_xll.BDP(J7,"security des")</f>
        <v>#NAME?</v>
      </c>
      <c r="N7" t="s">
        <v>217</v>
      </c>
      <c r="O7" t="e">
        <f ca="1">_xll.BDP(J7,"security des")</f>
        <v>#NAME?</v>
      </c>
    </row>
    <row r="8" spans="1:15" x14ac:dyDescent="0.25">
      <c r="A8">
        <v>0</v>
      </c>
      <c r="B8" s="9">
        <v>1.710958904109589E-4</v>
      </c>
      <c r="C8" s="9" t="str">
        <f t="shared" si="0"/>
        <v>$H$35</v>
      </c>
      <c r="D8" s="9" t="str">
        <f t="shared" si="1"/>
        <v>H35</v>
      </c>
      <c r="F8">
        <v>340</v>
      </c>
      <c r="G8" s="1" t="str">
        <f>_xll.BDS("SPX Index","CHAIN_TICKERS", "CHAIN_STRIKE_PX_OVRD",F8, "CHAIN_PUT_CALL_TYPE_OVRD=P", "CHAIN_PERIODICITY_OVRD=M")</f>
        <v>SPX US 11/20/15 P300</v>
      </c>
      <c r="J8" t="s">
        <v>1551</v>
      </c>
      <c r="K8" t="e">
        <f ca="1">_xll.BDP(J8,"security des")</f>
        <v>#NAME?</v>
      </c>
      <c r="N8" t="s">
        <v>218</v>
      </c>
      <c r="O8" t="e">
        <f ca="1">_xll.BDP(J8,"security des")</f>
        <v>#NAME?</v>
      </c>
    </row>
    <row r="9" spans="1:15" x14ac:dyDescent="0.25">
      <c r="A9">
        <v>0</v>
      </c>
      <c r="B9" s="9">
        <v>1.6791780821917806E-4</v>
      </c>
      <c r="C9" s="9" t="str">
        <f t="shared" si="0"/>
        <v>$H$36</v>
      </c>
      <c r="D9" s="9" t="str">
        <f t="shared" si="1"/>
        <v>H36</v>
      </c>
      <c r="F9">
        <v>360</v>
      </c>
      <c r="G9" s="1" t="str">
        <f>_xll.BDS("SPX Index","CHAIN_TICKERS", "CHAIN_STRIKE_PX_OVRD",F9, "CHAIN_PUT_CALL_TYPE_OVRD=P", "CHAIN_PERIODICITY_OVRD=M")</f>
        <v>SPX US 11/20/15 P400</v>
      </c>
      <c r="J9" t="s">
        <v>1552</v>
      </c>
      <c r="K9" t="e">
        <f ca="1">_xll.BDP(J9,"security des")</f>
        <v>#NAME?</v>
      </c>
      <c r="N9" t="s">
        <v>219</v>
      </c>
      <c r="O9" t="e">
        <f ca="1">_xll.BDP(J9,"security des")</f>
        <v>#NAME?</v>
      </c>
    </row>
    <row r="10" spans="1:15" x14ac:dyDescent="0.25">
      <c r="A10">
        <v>0</v>
      </c>
      <c r="B10" s="9">
        <v>1.686027397260274E-4</v>
      </c>
      <c r="C10" s="9" t="str">
        <f t="shared" si="0"/>
        <v>$H$37</v>
      </c>
      <c r="D10" s="9" t="str">
        <f t="shared" si="1"/>
        <v>H37</v>
      </c>
      <c r="F10">
        <v>380</v>
      </c>
      <c r="G10" s="1" t="str">
        <f>_xll.BDS("SPX Index","CHAIN_TICKERS", "CHAIN_STRIKE_PX_OVRD",F10, "CHAIN_PUT_CALL_TYPE_OVRD=P", "CHAIN_PERIODICITY_OVRD=M")</f>
        <v>SPX US 11/20/15 P400</v>
      </c>
      <c r="J10" t="s">
        <v>1553</v>
      </c>
      <c r="K10" t="e">
        <f ca="1">_xll.BDP(J10,"security des")</f>
        <v>#NAME?</v>
      </c>
      <c r="N10" t="s">
        <v>220</v>
      </c>
      <c r="O10" t="e">
        <f ca="1">_xll.BDP(J10,"security des")</f>
        <v>#NAME?</v>
      </c>
    </row>
    <row r="11" spans="1:15" x14ac:dyDescent="0.25">
      <c r="A11">
        <v>0</v>
      </c>
      <c r="B11" s="9">
        <v>1.6857534246575342E-4</v>
      </c>
      <c r="C11" s="9" t="str">
        <f t="shared" si="0"/>
        <v>$H$38</v>
      </c>
      <c r="D11" s="9" t="str">
        <f t="shared" si="1"/>
        <v>H38</v>
      </c>
      <c r="F11">
        <v>400</v>
      </c>
      <c r="G11" s="1" t="str">
        <f>_xll.BDS("SPX Index","CHAIN_TICKERS", "CHAIN_STRIKE_PX_OVRD",F11, "CHAIN_PUT_CALL_TYPE_OVRD=P", "CHAIN_PERIODICITY_OVRD=M")</f>
        <v>SPX US 11/20/15 P400</v>
      </c>
      <c r="J11" t="s">
        <v>1554</v>
      </c>
      <c r="K11" t="e">
        <f ca="1">_xll.BDP(J11,"security des")</f>
        <v>#NAME?</v>
      </c>
      <c r="N11" t="s">
        <v>221</v>
      </c>
      <c r="O11" t="e">
        <f ca="1">_xll.BDP(J11,"security des")</f>
        <v>#NAME?</v>
      </c>
    </row>
    <row r="12" spans="1:15" x14ac:dyDescent="0.25">
      <c r="A12">
        <v>0</v>
      </c>
      <c r="B12" s="9">
        <v>1.6882191780821917E-4</v>
      </c>
      <c r="C12" s="9" t="str">
        <f t="shared" si="0"/>
        <v>$H$39</v>
      </c>
      <c r="D12" s="9" t="str">
        <f t="shared" si="1"/>
        <v>H39</v>
      </c>
      <c r="F12">
        <v>420</v>
      </c>
      <c r="G12" s="1" t="str">
        <f>_xll.BDS("SPX Index","CHAIN_TICKERS", "CHAIN_STRIKE_PX_OVRD",F12, "CHAIN_PUT_CALL_TYPE_OVRD=P", "CHAIN_PERIODICITY_OVRD=M")</f>
        <v>SPX US 11/20/15 P400</v>
      </c>
      <c r="J12" t="s">
        <v>1555</v>
      </c>
      <c r="K12" t="e">
        <f ca="1">_xll.BDP(J12,"security des")</f>
        <v>#NAME?</v>
      </c>
      <c r="N12" t="s">
        <v>222</v>
      </c>
      <c r="O12" t="e">
        <f ca="1">_xll.BDP(J12,"security des")</f>
        <v>#NAME?</v>
      </c>
    </row>
    <row r="13" spans="1:15" x14ac:dyDescent="0.25">
      <c r="A13">
        <v>0</v>
      </c>
      <c r="B13" s="9">
        <v>1.6594520547945205E-4</v>
      </c>
      <c r="C13" s="9" t="str">
        <f t="shared" si="0"/>
        <v>$H$40</v>
      </c>
      <c r="D13" s="9" t="str">
        <f t="shared" si="1"/>
        <v>H40</v>
      </c>
      <c r="F13">
        <v>440</v>
      </c>
      <c r="G13" s="1" t="str">
        <f>_xll.BDS("SPX Index","CHAIN_TICKERS", "CHAIN_STRIKE_PX_OVRD",F13, "CHAIN_PUT_CALL_TYPE_OVRD=P", "CHAIN_PERIODICITY_OVRD=M")</f>
        <v>SPX US 11/20/15 P400</v>
      </c>
      <c r="J13" t="s">
        <v>1556</v>
      </c>
      <c r="K13" t="e">
        <f ca="1">_xll.BDP(J13,"security des")</f>
        <v>#NAME?</v>
      </c>
      <c r="N13" t="s">
        <v>223</v>
      </c>
      <c r="O13" t="e">
        <f ca="1">_xll.BDP(J13,"security des")</f>
        <v>#NAME?</v>
      </c>
    </row>
    <row r="14" spans="1:15" x14ac:dyDescent="0.25">
      <c r="A14">
        <v>0</v>
      </c>
      <c r="B14" s="9">
        <v>1.645753424657534E-4</v>
      </c>
      <c r="C14" s="9" t="str">
        <f t="shared" si="0"/>
        <v>$H$41</v>
      </c>
      <c r="D14" s="9" t="str">
        <f t="shared" si="1"/>
        <v>H41</v>
      </c>
      <c r="F14">
        <v>460</v>
      </c>
      <c r="G14" s="1" t="str">
        <f>_xll.BDS("SPX Index","CHAIN_TICKERS", "CHAIN_STRIKE_PX_OVRD",F14, "CHAIN_PUT_CALL_TYPE_OVRD=P", "CHAIN_PERIODICITY_OVRD=M")</f>
        <v>SPX US 11/20/15 P500</v>
      </c>
      <c r="J14" t="s">
        <v>1557</v>
      </c>
      <c r="K14" t="e">
        <f ca="1">_xll.BDP(J14,"security des")</f>
        <v>#NAME?</v>
      </c>
      <c r="N14" t="s">
        <v>224</v>
      </c>
      <c r="O14" t="e">
        <f ca="1">_xll.BDP(J14,"security des")</f>
        <v>#NAME?</v>
      </c>
    </row>
    <row r="15" spans="1:15" x14ac:dyDescent="0.25">
      <c r="A15">
        <v>0</v>
      </c>
      <c r="B15" s="9">
        <v>1.6769863013698632E-4</v>
      </c>
      <c r="C15" s="9" t="str">
        <f t="shared" si="0"/>
        <v>$H$42</v>
      </c>
      <c r="D15" s="9" t="str">
        <f t="shared" si="1"/>
        <v>H42</v>
      </c>
      <c r="F15">
        <v>480</v>
      </c>
      <c r="G15" s="1" t="str">
        <f>_xll.BDS("SPX Index","CHAIN_TICKERS", "CHAIN_STRIKE_PX_OVRD",F15, "CHAIN_PUT_CALL_TYPE_OVRD=P", "CHAIN_PERIODICITY_OVRD=M")</f>
        <v>SPX US 11/20/15 P500</v>
      </c>
      <c r="J15" t="s">
        <v>1558</v>
      </c>
      <c r="K15" t="e">
        <f ca="1">_xll.BDP(J15,"security des")</f>
        <v>#NAME?</v>
      </c>
      <c r="N15" t="s">
        <v>225</v>
      </c>
      <c r="O15" t="e">
        <f ca="1">_xll.BDP(J15,"security des")</f>
        <v>#NAME?</v>
      </c>
    </row>
    <row r="16" spans="1:15" x14ac:dyDescent="0.25">
      <c r="A16">
        <v>0</v>
      </c>
      <c r="B16" s="9">
        <v>1.6482191780821918E-4</v>
      </c>
      <c r="C16" s="9" t="str">
        <f t="shared" si="0"/>
        <v>$H$43</v>
      </c>
      <c r="D16" s="9" t="str">
        <f t="shared" si="1"/>
        <v>H43</v>
      </c>
      <c r="F16">
        <v>500</v>
      </c>
      <c r="G16" s="1" t="str">
        <f>_xll.BDS("SPX Index","CHAIN_TICKERS", "CHAIN_STRIKE_PX_OVRD",F16, "CHAIN_PUT_CALL_TYPE_OVRD=P", "CHAIN_PERIODICITY_OVRD=M")</f>
        <v>SPX US 11/20/15 P500</v>
      </c>
      <c r="J16" t="s">
        <v>1559</v>
      </c>
      <c r="K16" t="e">
        <f ca="1">_xll.BDP(J16,"security des")</f>
        <v>#NAME?</v>
      </c>
      <c r="N16" t="s">
        <v>226</v>
      </c>
      <c r="O16" t="e">
        <f ca="1">_xll.BDP(J16,"security des")</f>
        <v>#NAME?</v>
      </c>
    </row>
    <row r="17" spans="1:15" x14ac:dyDescent="0.25">
      <c r="A17">
        <v>0</v>
      </c>
      <c r="B17" s="9">
        <v>1.6164383561643837E-4</v>
      </c>
      <c r="C17" s="9" t="str">
        <f t="shared" si="0"/>
        <v>$H$44</v>
      </c>
      <c r="D17" s="9" t="str">
        <f t="shared" si="1"/>
        <v>H44</v>
      </c>
      <c r="F17">
        <v>520</v>
      </c>
      <c r="G17" s="1" t="str">
        <f>_xll.BDS("SPX Index","CHAIN_TICKERS", "CHAIN_STRIKE_PX_OVRD",F17, "CHAIN_PUT_CALL_TYPE_OVRD=P", "CHAIN_PERIODICITY_OVRD=M")</f>
        <v>SPX US 11/20/15 P500</v>
      </c>
      <c r="J17" t="s">
        <v>1560</v>
      </c>
      <c r="K17" t="e">
        <f ca="1">_xll.BDP(J17,"security des")</f>
        <v>#NAME?</v>
      </c>
      <c r="N17" t="s">
        <v>227</v>
      </c>
      <c r="O17" t="e">
        <f ca="1">_xll.BDP(J17,"security des")</f>
        <v>#NAME?</v>
      </c>
    </row>
    <row r="18" spans="1:15" x14ac:dyDescent="0.25">
      <c r="A18">
        <v>0</v>
      </c>
      <c r="B18" s="9">
        <v>1.6161643835616439E-4</v>
      </c>
      <c r="C18" s="9" t="str">
        <f t="shared" si="0"/>
        <v>$H$45</v>
      </c>
      <c r="D18" s="9" t="str">
        <f t="shared" si="1"/>
        <v>H45</v>
      </c>
      <c r="F18">
        <v>540</v>
      </c>
      <c r="G18" s="1" t="str">
        <f>_xll.BDS("SPX Index","CHAIN_TICKERS", "CHAIN_STRIKE_PX_OVRD",F18, "CHAIN_PUT_CALL_TYPE_OVRD=P", "CHAIN_PERIODICITY_OVRD=M")</f>
        <v>SPX US 11/20/15 P500</v>
      </c>
      <c r="J18" t="s">
        <v>1561</v>
      </c>
      <c r="K18" t="e">
        <f ca="1">_xll.BDP(J18,"security des")</f>
        <v>#NAME?</v>
      </c>
      <c r="N18" t="s">
        <v>228</v>
      </c>
      <c r="O18" t="e">
        <f ca="1">_xll.BDP(J18,"security des")</f>
        <v>#NAME?</v>
      </c>
    </row>
    <row r="19" spans="1:15" x14ac:dyDescent="0.25">
      <c r="A19">
        <v>0</v>
      </c>
      <c r="B19" s="9">
        <v>1.623013698630137E-4</v>
      </c>
      <c r="C19" s="9" t="str">
        <f t="shared" si="0"/>
        <v>$H$46</v>
      </c>
      <c r="D19" s="9" t="str">
        <f t="shared" si="1"/>
        <v>H46</v>
      </c>
      <c r="F19">
        <v>560</v>
      </c>
      <c r="G19" s="1" t="str">
        <f>_xll.BDS("SPX Index","CHAIN_TICKERS", "CHAIN_STRIKE_PX_OVRD",F19, "CHAIN_PUT_CALL_TYPE_OVRD=P", "CHAIN_PERIODICITY_OVRD=M")</f>
        <v>SPX US 11/20/15 P600</v>
      </c>
      <c r="J19" t="s">
        <v>1562</v>
      </c>
      <c r="K19" t="e">
        <f ca="1">_xll.BDP(J19,"security des")</f>
        <v>#NAME?</v>
      </c>
      <c r="N19" t="s">
        <v>229</v>
      </c>
      <c r="O19" t="e">
        <f ca="1">_xll.BDP(J19,"security des")</f>
        <v>#NAME?</v>
      </c>
    </row>
    <row r="20" spans="1:15" x14ac:dyDescent="0.25">
      <c r="A20">
        <v>0</v>
      </c>
      <c r="B20" s="9">
        <v>1.6197260273972602E-4</v>
      </c>
      <c r="C20" s="9" t="str">
        <f t="shared" si="0"/>
        <v>$H$47</v>
      </c>
      <c r="D20" s="9" t="str">
        <f t="shared" si="1"/>
        <v>H47</v>
      </c>
      <c r="F20">
        <v>580</v>
      </c>
      <c r="G20" s="1" t="str">
        <f>_xll.BDS("SPX Index","CHAIN_TICKERS", "CHAIN_STRIKE_PX_OVRD",F20, "CHAIN_PUT_CALL_TYPE_OVRD=P", "CHAIN_PERIODICITY_OVRD=M")</f>
        <v>SPX US 11/20/15 P600</v>
      </c>
      <c r="J20" t="s">
        <v>1563</v>
      </c>
      <c r="K20" t="e">
        <f ca="1">_xll.BDP(J20,"security des")</f>
        <v>#NAME?</v>
      </c>
      <c r="N20" t="s">
        <v>230</v>
      </c>
      <c r="O20" t="e">
        <f ca="1">_xll.BDP(J20,"security des")</f>
        <v>#NAME?</v>
      </c>
    </row>
    <row r="21" spans="1:15" x14ac:dyDescent="0.25">
      <c r="A21">
        <v>0</v>
      </c>
      <c r="B21" s="9">
        <v>1.6252054794520549E-4</v>
      </c>
      <c r="C21" s="9" t="str">
        <f t="shared" si="0"/>
        <v>$H$48</v>
      </c>
      <c r="D21" s="9" t="str">
        <f t="shared" si="1"/>
        <v>H48</v>
      </c>
      <c r="F21">
        <v>600</v>
      </c>
      <c r="G21" s="1" t="str">
        <f>_xll.BDS("SPX Index","CHAIN_TICKERS", "CHAIN_STRIKE_PX_OVRD",F21, "CHAIN_PUT_CALL_TYPE_OVRD=P", "CHAIN_PERIODICITY_OVRD=M")</f>
        <v>SPX US 11/20/15 P600</v>
      </c>
      <c r="J21" t="s">
        <v>1564</v>
      </c>
      <c r="K21" t="e">
        <f ca="1">_xll.BDP(J21,"security des")</f>
        <v>#NAME?</v>
      </c>
      <c r="N21" t="s">
        <v>231</v>
      </c>
      <c r="O21" t="e">
        <f ca="1">_xll.BDP(J21,"security des")</f>
        <v>#NAME?</v>
      </c>
    </row>
    <row r="22" spans="1:15" x14ac:dyDescent="0.25">
      <c r="A22">
        <v>1</v>
      </c>
      <c r="B22" s="9">
        <v>1.6191780821917808E-4</v>
      </c>
      <c r="C22" s="9" t="str">
        <f t="shared" si="0"/>
        <v>$H$49</v>
      </c>
      <c r="D22" s="9" t="str">
        <f t="shared" si="1"/>
        <v>H49</v>
      </c>
      <c r="F22">
        <v>620</v>
      </c>
      <c r="G22" s="1" t="str">
        <f>_xll.BDS("SPX Index","CHAIN_TICKERS", "CHAIN_STRIKE_PX_OVRD",F22, "CHAIN_PUT_CALL_TYPE_OVRD=P", "CHAIN_PERIODICITY_OVRD=M")</f>
        <v>SPX US 11/20/15 P600</v>
      </c>
      <c r="J22" t="s">
        <v>1565</v>
      </c>
      <c r="K22" t="e">
        <f ca="1">_xll.BDP(J22,"security des")</f>
        <v>#NAME?</v>
      </c>
      <c r="N22" t="s">
        <v>232</v>
      </c>
      <c r="O22" t="e">
        <f ca="1">_xll.BDP(J22,"security des")</f>
        <v>#NAME?</v>
      </c>
    </row>
    <row r="23" spans="1:15" x14ac:dyDescent="0.25">
      <c r="A23">
        <v>0</v>
      </c>
      <c r="B23" s="9">
        <v>1.5989041095890413E-4</v>
      </c>
      <c r="C23" s="9" t="str">
        <f t="shared" si="0"/>
        <v>$H$50</v>
      </c>
      <c r="D23" s="9" t="str">
        <f t="shared" si="1"/>
        <v>H50</v>
      </c>
      <c r="F23">
        <v>640</v>
      </c>
      <c r="G23" s="1" t="str">
        <f>_xll.BDS("SPX Index","CHAIN_TICKERS", "CHAIN_STRIKE_PX_OVRD",F23, "CHAIN_PUT_CALL_TYPE_OVRD=P", "CHAIN_PERIODICITY_OVRD=M")</f>
        <v>SPX US 11/20/15 P650</v>
      </c>
      <c r="J23" t="s">
        <v>1566</v>
      </c>
      <c r="K23" t="e">
        <f ca="1">_xll.BDP(J23,"security des")</f>
        <v>#NAME?</v>
      </c>
      <c r="N23" t="s">
        <v>233</v>
      </c>
      <c r="O23" t="e">
        <f ca="1">_xll.BDP(J23,"security des")</f>
        <v>#NAME?</v>
      </c>
    </row>
    <row r="24" spans="1:15" x14ac:dyDescent="0.25">
      <c r="A24">
        <v>0</v>
      </c>
      <c r="B24" s="9">
        <v>1.6057534246575341E-4</v>
      </c>
      <c r="C24" s="9" t="str">
        <f t="shared" si="0"/>
        <v>$H$51</v>
      </c>
      <c r="D24" s="9" t="str">
        <f t="shared" si="1"/>
        <v>H51</v>
      </c>
      <c r="F24">
        <v>660</v>
      </c>
      <c r="G24" s="1" t="str">
        <f>_xll.BDS("SPX Index","CHAIN_TICKERS", "CHAIN_STRIKE_PX_OVRD",F24, "CHAIN_PUT_CALL_TYPE_OVRD=P", "CHAIN_PERIODICITY_OVRD=M")</f>
        <v>SPX US 11/20/15 P650</v>
      </c>
      <c r="J24" t="s">
        <v>1567</v>
      </c>
      <c r="K24" t="e">
        <f ca="1">_xll.BDP(J24,"security des")</f>
        <v>#NAME?</v>
      </c>
      <c r="N24" t="s">
        <v>3253</v>
      </c>
      <c r="O24" t="e">
        <f ca="1">_xll.BDP(J24,"security des")</f>
        <v>#NAME?</v>
      </c>
    </row>
    <row r="25" spans="1:15" x14ac:dyDescent="0.25">
      <c r="A25">
        <v>0</v>
      </c>
      <c r="B25" s="9">
        <v>1.6169863013698631E-4</v>
      </c>
      <c r="C25" s="9" t="str">
        <f t="shared" si="0"/>
        <v>$H$51</v>
      </c>
      <c r="D25" s="9" t="str">
        <f t="shared" si="1"/>
        <v>H51</v>
      </c>
      <c r="F25">
        <v>680</v>
      </c>
      <c r="G25" s="1" t="str">
        <f>_xll.BDS("SPX Index","CHAIN_TICKERS", "CHAIN_STRIKE_PX_OVRD",F25, "CHAIN_PUT_CALL_TYPE_OVRD=P", "CHAIN_PERIODICITY_OVRD=M")</f>
        <v>SPX US 11/20/15 P700</v>
      </c>
      <c r="J25" t="s">
        <v>1568</v>
      </c>
      <c r="K25" t="e">
        <f ca="1">_xll.BDP(J25,"security des")</f>
        <v>#NAME?</v>
      </c>
      <c r="N25" t="s">
        <v>3254</v>
      </c>
      <c r="O25" t="e">
        <f ca="1">_xll.BDP(J25,"security des")</f>
        <v>#NAME?</v>
      </c>
    </row>
    <row r="26" spans="1:15" x14ac:dyDescent="0.25">
      <c r="A26">
        <v>0</v>
      </c>
      <c r="B26" s="9">
        <v>1.6309589041095892E-4</v>
      </c>
      <c r="C26" s="9" t="str">
        <f t="shared" si="0"/>
        <v>$H$53</v>
      </c>
      <c r="D26" s="9" t="str">
        <f t="shared" si="1"/>
        <v>H53</v>
      </c>
      <c r="F26">
        <v>700</v>
      </c>
      <c r="G26" s="1" t="str">
        <f>_xll.BDS("SPX Index","CHAIN_TICKERS", "CHAIN_STRIKE_PX_OVRD",F26, "CHAIN_PUT_CALL_TYPE_OVRD=P", "CHAIN_PERIODICITY_OVRD=M")</f>
        <v>SPX US 11/20/15 P700</v>
      </c>
      <c r="J26" t="s">
        <v>1569</v>
      </c>
      <c r="K26" t="e">
        <f ca="1">_xll.BDP(J26,"security des")</f>
        <v>#NAME?</v>
      </c>
      <c r="N26" t="s">
        <v>234</v>
      </c>
      <c r="O26" t="e">
        <f ca="1">_xll.BDP(J26,"security des")</f>
        <v>#NAME?</v>
      </c>
    </row>
    <row r="27" spans="1:15" x14ac:dyDescent="0.25">
      <c r="A27">
        <v>0</v>
      </c>
      <c r="B27" s="9">
        <v>1.6306849315068494E-4</v>
      </c>
      <c r="C27" s="9" t="str">
        <f t="shared" si="0"/>
        <v>$H$54</v>
      </c>
      <c r="D27" s="9" t="str">
        <f t="shared" si="1"/>
        <v>H54</v>
      </c>
      <c r="F27">
        <v>720</v>
      </c>
      <c r="G27" s="1" t="str">
        <f>_xll.BDS("SPX Index","CHAIN_TICKERS", "CHAIN_STRIKE_PX_OVRD",F27, "CHAIN_PUT_CALL_TYPE_OVRD=P", "CHAIN_PERIODICITY_OVRD=M")</f>
        <v>SPX US 11/20/15 P700</v>
      </c>
      <c r="J27" t="s">
        <v>1570</v>
      </c>
      <c r="K27" t="e">
        <f ca="1">_xll.BDP(J27,"security des")</f>
        <v>#NAME?</v>
      </c>
      <c r="N27" t="s">
        <v>3255</v>
      </c>
      <c r="O27" t="e">
        <f ca="1">_xll.BDP(J27,"security des")</f>
        <v>#NAME?</v>
      </c>
    </row>
    <row r="28" spans="1:15" x14ac:dyDescent="0.25">
      <c r="A28">
        <v>0</v>
      </c>
      <c r="B28" s="9">
        <v>1.6419178082191781E-4</v>
      </c>
      <c r="C28" s="9" t="str">
        <f t="shared" si="0"/>
        <v>$H$55</v>
      </c>
      <c r="D28" s="9" t="str">
        <f t="shared" si="1"/>
        <v>H55</v>
      </c>
      <c r="F28">
        <v>740</v>
      </c>
      <c r="G28" s="1" t="str">
        <f>_xll.BDS("SPX Index","CHAIN_TICKERS", "CHAIN_STRIKE_PX_OVRD",F28, "CHAIN_PUT_CALL_TYPE_OVRD=P", "CHAIN_PERIODICITY_OVRD=M")</f>
        <v>SPX US 11/20/15 P700</v>
      </c>
      <c r="J28" t="s">
        <v>1571</v>
      </c>
      <c r="K28" t="e">
        <f ca="1">_xll.BDP(J28,"security des")</f>
        <v>#NAME?</v>
      </c>
      <c r="N28" t="s">
        <v>3256</v>
      </c>
      <c r="O28" t="e">
        <f ca="1">_xll.BDP(J28,"security des")</f>
        <v>#NAME?</v>
      </c>
    </row>
    <row r="29" spans="1:15" x14ac:dyDescent="0.25">
      <c r="A29">
        <v>0</v>
      </c>
      <c r="B29" s="9">
        <v>1.6487671232876712E-4</v>
      </c>
      <c r="C29" s="9" t="str">
        <f t="shared" si="0"/>
        <v>$H$56</v>
      </c>
      <c r="D29" s="9" t="str">
        <f t="shared" si="1"/>
        <v>H56</v>
      </c>
      <c r="F29">
        <v>760</v>
      </c>
      <c r="G29" s="1" t="str">
        <f>_xll.BDS("SPX Index","CHAIN_TICKERS", "CHAIN_STRIKE_PX_OVRD",F29, "CHAIN_PUT_CALL_TYPE_OVRD=P", "CHAIN_PERIODICITY_OVRD=M")</f>
        <v>SPX US 11/20/15 P800</v>
      </c>
      <c r="J29" t="s">
        <v>1572</v>
      </c>
      <c r="K29" t="e">
        <f ca="1">_xll.BDP(J29,"security des")</f>
        <v>#NAME?</v>
      </c>
      <c r="N29" t="s">
        <v>235</v>
      </c>
      <c r="O29" t="e">
        <f ca="1">_xll.BDP(J29,"security des")</f>
        <v>#NAME?</v>
      </c>
    </row>
    <row r="30" spans="1:15" x14ac:dyDescent="0.25">
      <c r="A30">
        <v>0</v>
      </c>
      <c r="B30" s="9">
        <v>1.6454794520547945E-4</v>
      </c>
      <c r="C30" s="9" t="str">
        <f t="shared" si="0"/>
        <v>$H$57</v>
      </c>
      <c r="D30" s="9" t="str">
        <f t="shared" si="1"/>
        <v>H57</v>
      </c>
      <c r="F30">
        <v>780</v>
      </c>
      <c r="G30" s="1" t="str">
        <f>_xll.BDS("SPX Index","CHAIN_TICKERS", "CHAIN_STRIKE_PX_OVRD",F30, "CHAIN_PUT_CALL_TYPE_OVRD=P", "CHAIN_PERIODICITY_OVRD=M")</f>
        <v>SPX US 11/20/15 P800</v>
      </c>
      <c r="J30" t="s">
        <v>1573</v>
      </c>
      <c r="K30" t="e">
        <f ca="1">_xll.BDP(J30,"security des")</f>
        <v>#NAME?</v>
      </c>
      <c r="N30" t="s">
        <v>3257</v>
      </c>
      <c r="O30" t="e">
        <f ca="1">_xll.BDP(J30,"security des")</f>
        <v>#NAME?</v>
      </c>
    </row>
    <row r="31" spans="1:15" x14ac:dyDescent="0.25">
      <c r="A31">
        <v>0</v>
      </c>
      <c r="B31" s="9">
        <v>1.6394520547945206E-4</v>
      </c>
      <c r="C31" s="9" t="str">
        <f t="shared" si="0"/>
        <v>$H$58</v>
      </c>
      <c r="D31" s="9" t="str">
        <f t="shared" si="1"/>
        <v>H58</v>
      </c>
      <c r="F31">
        <v>800</v>
      </c>
      <c r="G31" s="1" t="str">
        <f>_xll.BDS("SPX Index","CHAIN_TICKERS", "CHAIN_STRIKE_PX_OVRD",F31, "CHAIN_PUT_CALL_TYPE_OVRD=P", "CHAIN_PERIODICITY_OVRD=M")</f>
        <v>SPX US 11/20/15 P800</v>
      </c>
      <c r="J31" t="s">
        <v>1574</v>
      </c>
      <c r="K31" t="e">
        <f ca="1">_xll.BDP(J31,"security des")</f>
        <v>#NAME?</v>
      </c>
      <c r="N31" t="s">
        <v>3258</v>
      </c>
      <c r="O31" t="e">
        <f ca="1">_xll.BDP(J31,"security des")</f>
        <v>#NAME?</v>
      </c>
    </row>
    <row r="32" spans="1:15" x14ac:dyDescent="0.25">
      <c r="A32">
        <v>0</v>
      </c>
      <c r="B32" s="9">
        <v>1.6191780821917808E-4</v>
      </c>
      <c r="C32" s="9" t="str">
        <f t="shared" si="0"/>
        <v>$H$59</v>
      </c>
      <c r="D32" s="9" t="str">
        <f t="shared" si="1"/>
        <v>H59</v>
      </c>
      <c r="F32">
        <v>820</v>
      </c>
      <c r="G32" s="1" t="str">
        <f>_xll.BDS("SPX Index","CHAIN_TICKERS", "CHAIN_STRIKE_PX_OVRD",F32, "CHAIN_PUT_CALL_TYPE_OVRD=P", "CHAIN_PERIODICITY_OVRD=M")</f>
        <v>SPX US 11/20/15 P800</v>
      </c>
      <c r="J32" t="s">
        <v>1575</v>
      </c>
      <c r="K32" t="e">
        <f ca="1">_xll.BDP(J32,"security des")</f>
        <v>#NAME?</v>
      </c>
      <c r="N32" t="s">
        <v>236</v>
      </c>
      <c r="O32" t="e">
        <f ca="1">_xll.BDP(J32,"security des")</f>
        <v>#NAME?</v>
      </c>
    </row>
    <row r="33" spans="1:15" x14ac:dyDescent="0.25">
      <c r="A33">
        <v>0</v>
      </c>
      <c r="B33" s="9">
        <v>1.618904109589041E-4</v>
      </c>
      <c r="C33" s="9" t="str">
        <f t="shared" si="0"/>
        <v>$H$60</v>
      </c>
      <c r="D33" s="9" t="str">
        <f t="shared" si="1"/>
        <v>H60</v>
      </c>
      <c r="F33">
        <v>840</v>
      </c>
      <c r="G33" s="1" t="str">
        <f>_xll.BDS("SPX Index","CHAIN_TICKERS", "CHAIN_STRIKE_PX_OVRD",F33, "CHAIN_PUT_CALL_TYPE_OVRD=P", "CHAIN_PERIODICITY_OVRD=M")</f>
        <v>SPX US 11/20/15 P850</v>
      </c>
      <c r="J33" t="s">
        <v>1576</v>
      </c>
      <c r="K33" t="e">
        <f ca="1">_xll.BDP(J33,"security des")</f>
        <v>#NAME?</v>
      </c>
      <c r="N33" t="s">
        <v>3259</v>
      </c>
      <c r="O33" t="e">
        <f ca="1">_xll.BDP(J33,"security des")</f>
        <v>#NAME?</v>
      </c>
    </row>
    <row r="34" spans="1:15" x14ac:dyDescent="0.25">
      <c r="A34">
        <v>0</v>
      </c>
      <c r="B34" s="9">
        <v>1.6030136986301371E-4</v>
      </c>
      <c r="C34" s="9" t="str">
        <f t="shared" si="0"/>
        <v>$H$61</v>
      </c>
      <c r="D34" s="9" t="str">
        <f t="shared" si="1"/>
        <v>H61</v>
      </c>
      <c r="F34">
        <v>860</v>
      </c>
      <c r="G34" s="1" t="str">
        <f>_xll.BDS("SPX Index","CHAIN_TICKERS", "CHAIN_STRIKE_PX_OVRD",F34, "CHAIN_PUT_CALL_TYPE_OVRD=P", "CHAIN_PERIODICITY_OVRD=M")</f>
        <v>SPX US 11/20/15 P850</v>
      </c>
      <c r="J34" t="s">
        <v>1577</v>
      </c>
      <c r="K34" t="e">
        <f ca="1">_xll.BDP(J34,"security des")</f>
        <v>#NAME?</v>
      </c>
      <c r="N34" t="s">
        <v>3260</v>
      </c>
      <c r="O34" t="e">
        <f ca="1">_xll.BDP(J34,"security des")</f>
        <v>#NAME?</v>
      </c>
    </row>
    <row r="35" spans="1:15" x14ac:dyDescent="0.25">
      <c r="A35">
        <v>0</v>
      </c>
      <c r="B35" s="9">
        <v>1.6054794520547946E-4</v>
      </c>
      <c r="C35" s="9" t="str">
        <f t="shared" si="0"/>
        <v>$H$62</v>
      </c>
      <c r="D35" s="9" t="str">
        <f t="shared" si="1"/>
        <v>H62</v>
      </c>
      <c r="F35">
        <v>880</v>
      </c>
      <c r="G35" s="1" t="str">
        <f>_xll.BDS("SPX Index","CHAIN_TICKERS", "CHAIN_STRIKE_PX_OVRD",F35, "CHAIN_PUT_CALL_TYPE_OVRD=P", "CHAIN_PERIODICITY_OVRD=M")</f>
        <v>SPX US 11/20/15 P900</v>
      </c>
      <c r="J35" t="s">
        <v>1578</v>
      </c>
      <c r="K35" t="e">
        <f ca="1">_xll.BDP(J35,"security des")</f>
        <v>#NAME?</v>
      </c>
      <c r="N35" t="s">
        <v>237</v>
      </c>
      <c r="O35" t="e">
        <f ca="1">_xll.BDP(J35,"security des")</f>
        <v>#NAME?</v>
      </c>
    </row>
    <row r="36" spans="1:15" x14ac:dyDescent="0.25">
      <c r="A36">
        <v>0</v>
      </c>
      <c r="B36" s="9">
        <v>1.6024657534246576E-4</v>
      </c>
      <c r="C36" s="9" t="str">
        <f t="shared" si="0"/>
        <v>$H$63</v>
      </c>
      <c r="D36" s="9" t="str">
        <f t="shared" si="1"/>
        <v>H63</v>
      </c>
      <c r="F36">
        <v>900</v>
      </c>
      <c r="G36" s="1" t="str">
        <f>_xll.BDS("SPX Index","CHAIN_TICKERS", "CHAIN_STRIKE_PX_OVRD",F36, "CHAIN_PUT_CALL_TYPE_OVRD=P", "CHAIN_PERIODICITY_OVRD=M")</f>
        <v>SPX US 11/20/15 P900</v>
      </c>
      <c r="J36" t="s">
        <v>1579</v>
      </c>
      <c r="K36" t="e">
        <f ca="1">_xll.BDP(J36,"security des")</f>
        <v>#NAME?</v>
      </c>
      <c r="N36" t="s">
        <v>3261</v>
      </c>
      <c r="O36" t="e">
        <f ca="1">_xll.BDP(J36,"security des")</f>
        <v>#NAME?</v>
      </c>
    </row>
    <row r="37" spans="1:15" x14ac:dyDescent="0.25">
      <c r="A37">
        <v>0</v>
      </c>
      <c r="B37" s="9">
        <v>1.6049315068493149E-4</v>
      </c>
      <c r="C37" s="9" t="str">
        <f t="shared" si="0"/>
        <v>$H$64</v>
      </c>
      <c r="D37" s="9" t="str">
        <f t="shared" si="1"/>
        <v>H64</v>
      </c>
      <c r="F37">
        <v>920</v>
      </c>
      <c r="G37" s="1" t="str">
        <f>_xll.BDS("SPX Index","CHAIN_TICKERS", "CHAIN_STRIKE_PX_OVRD",F37, "CHAIN_PUT_CALL_TYPE_OVRD=P", "CHAIN_PERIODICITY_OVRD=M")</f>
        <v>SPX US 11/20/15 P900</v>
      </c>
      <c r="J37" t="s">
        <v>1580</v>
      </c>
      <c r="K37" t="e">
        <f ca="1">_xll.BDP(J37,"security des")</f>
        <v>#NAME?</v>
      </c>
      <c r="N37" t="s">
        <v>3262</v>
      </c>
      <c r="O37" t="e">
        <f ca="1">_xll.BDP(J37,"security des")</f>
        <v>#NAME?</v>
      </c>
    </row>
    <row r="38" spans="1:15" x14ac:dyDescent="0.25">
      <c r="A38">
        <v>0</v>
      </c>
      <c r="B38" s="9">
        <v>1.601917808219178E-4</v>
      </c>
      <c r="C38" s="9" t="str">
        <f t="shared" si="0"/>
        <v>$H$65</v>
      </c>
      <c r="D38" s="9" t="str">
        <f t="shared" si="1"/>
        <v>H65</v>
      </c>
      <c r="F38">
        <v>940</v>
      </c>
      <c r="G38" s="1" t="str">
        <f>_xll.BDS("SPX Index","CHAIN_TICKERS", "CHAIN_STRIKE_PX_OVRD",F38, "CHAIN_PUT_CALL_TYPE_OVRD=P", "CHAIN_PERIODICITY_OVRD=M")</f>
        <v>SPX US 11/20/15 P950</v>
      </c>
      <c r="J38" t="s">
        <v>1581</v>
      </c>
      <c r="K38" t="e">
        <f ca="1">_xll.BDP(J38,"security des")</f>
        <v>#NAME?</v>
      </c>
      <c r="N38" t="s">
        <v>238</v>
      </c>
      <c r="O38" t="e">
        <f ca="1">_xll.BDP(J38,"security des")</f>
        <v>#NAME?</v>
      </c>
    </row>
    <row r="39" spans="1:15" x14ac:dyDescent="0.25">
      <c r="A39">
        <v>0</v>
      </c>
      <c r="B39" s="9">
        <v>1.5800000000000002E-4</v>
      </c>
      <c r="C39" s="9" t="str">
        <f t="shared" si="0"/>
        <v>$H$66</v>
      </c>
      <c r="D39" s="9" t="str">
        <f t="shared" si="1"/>
        <v>H66</v>
      </c>
      <c r="F39">
        <v>960</v>
      </c>
      <c r="G39" s="1" t="str">
        <f>_xll.BDS("SPX Index","CHAIN_TICKERS", "CHAIN_STRIKE_PX_OVRD",F39, "CHAIN_PUT_CALL_TYPE_OVRD=P", "CHAIN_PERIODICITY_OVRD=M")</f>
        <v>SPX US 11/20/15 P950</v>
      </c>
      <c r="J39" t="s">
        <v>1582</v>
      </c>
      <c r="K39" t="e">
        <f ca="1">_xll.BDP(J39,"security des")</f>
        <v>#NAME?</v>
      </c>
      <c r="N39" t="s">
        <v>3263</v>
      </c>
      <c r="O39" t="e">
        <f ca="1">_xll.BDP(J39,"security des")</f>
        <v>#NAME?</v>
      </c>
    </row>
    <row r="40" spans="1:15" x14ac:dyDescent="0.25">
      <c r="A40">
        <v>0</v>
      </c>
      <c r="B40" s="9">
        <v>1.5827397260273973E-4</v>
      </c>
      <c r="C40" s="9" t="str">
        <f t="shared" si="0"/>
        <v>$H$67</v>
      </c>
      <c r="D40" s="9" t="str">
        <f t="shared" si="1"/>
        <v>H67</v>
      </c>
      <c r="F40">
        <v>980</v>
      </c>
      <c r="G40" s="1" t="str">
        <f>_xll.BDS("SPX Index","CHAIN_TICKERS", "CHAIN_STRIKE_PX_OVRD",F40, "CHAIN_PUT_CALL_TYPE_OVRD=P", "CHAIN_PERIODICITY_OVRD=M")</f>
        <v>SPX US 11/20/15 P1000</v>
      </c>
      <c r="J40" t="s">
        <v>1583</v>
      </c>
      <c r="K40" t="e">
        <f ca="1">_xll.BDP(J40,"security des")</f>
        <v>#NAME?</v>
      </c>
      <c r="N40" t="s">
        <v>3264</v>
      </c>
      <c r="O40" t="e">
        <f ca="1">_xll.BDP(J40,"security des")</f>
        <v>#NAME?</v>
      </c>
    </row>
    <row r="41" spans="1:15" x14ac:dyDescent="0.25">
      <c r="A41">
        <v>0</v>
      </c>
      <c r="B41" s="9">
        <v>1.5624657534246575E-4</v>
      </c>
      <c r="C41" s="9" t="str">
        <f t="shared" si="0"/>
        <v>$H$68</v>
      </c>
      <c r="D41" s="9" t="str">
        <f t="shared" si="1"/>
        <v>H68</v>
      </c>
      <c r="F41">
        <v>1000</v>
      </c>
      <c r="G41" s="1" t="str">
        <f>_xll.BDS("SPX Index","CHAIN_TICKERS", "CHAIN_STRIKE_PX_OVRD",F41, "CHAIN_PUT_CALL_TYPE_OVRD=P", "CHAIN_PERIODICITY_OVRD=M")</f>
        <v>SPX US 11/20/15 P1000</v>
      </c>
      <c r="J41" t="s">
        <v>1584</v>
      </c>
      <c r="K41" t="e">
        <f ca="1">_xll.BDP(J41,"security des")</f>
        <v>#NAME?</v>
      </c>
      <c r="N41" t="s">
        <v>3265</v>
      </c>
      <c r="O41" t="e">
        <f ca="1">_xll.BDP(J41,"security des")</f>
        <v>#NAME?</v>
      </c>
    </row>
    <row r="42" spans="1:15" x14ac:dyDescent="0.25">
      <c r="A42">
        <v>0</v>
      </c>
      <c r="B42" s="9">
        <v>1.5706849315068493E-4</v>
      </c>
      <c r="C42" s="9" t="str">
        <f t="shared" si="0"/>
        <v>$H$69</v>
      </c>
      <c r="D42" s="9" t="str">
        <f t="shared" si="1"/>
        <v>H69</v>
      </c>
      <c r="F42">
        <v>1020</v>
      </c>
      <c r="G42" s="1" t="str">
        <f>_xll.BDS("SPX Index","CHAIN_TICKERS", "CHAIN_STRIKE_PX_OVRD",F42, "CHAIN_PUT_CALL_TYPE_OVRD=P", "CHAIN_PERIODICITY_OVRD=M")</f>
        <v>SPX US 11/20/15 P1025</v>
      </c>
      <c r="J42" t="s">
        <v>1585</v>
      </c>
      <c r="K42" t="e">
        <f ca="1">_xll.BDP(J42,"security des")</f>
        <v>#NAME?</v>
      </c>
      <c r="N42" t="s">
        <v>3266</v>
      </c>
      <c r="O42" t="e">
        <f ca="1">_xll.BDP(J42,"security des")</f>
        <v>#NAME?</v>
      </c>
    </row>
    <row r="43" spans="1:15" x14ac:dyDescent="0.25">
      <c r="A43">
        <v>0</v>
      </c>
      <c r="B43" s="9">
        <v>1.5646575342465754E-4</v>
      </c>
      <c r="C43" s="9" t="str">
        <f t="shared" si="0"/>
        <v>$H$70</v>
      </c>
      <c r="D43" s="9" t="str">
        <f t="shared" si="1"/>
        <v>H70</v>
      </c>
      <c r="F43">
        <v>1040</v>
      </c>
      <c r="G43" s="1" t="str">
        <f>_xll.BDS("SPX Index","CHAIN_TICKERS", "CHAIN_STRIKE_PX_OVRD",F43, "CHAIN_PUT_CALL_TYPE_OVRD=P", "CHAIN_PERIODICITY_OVRD=M")</f>
        <v>SPX US 11/20/15 P1050</v>
      </c>
      <c r="J43" t="s">
        <v>1586</v>
      </c>
      <c r="K43" t="e">
        <f ca="1">_xll.BDP(J43,"security des")</f>
        <v>#NAME?</v>
      </c>
      <c r="N43" t="s">
        <v>239</v>
      </c>
      <c r="O43" t="e">
        <f ca="1">_xll.BDP(J43,"security des")</f>
        <v>#NAME?</v>
      </c>
    </row>
    <row r="44" spans="1:15" x14ac:dyDescent="0.25">
      <c r="A44">
        <v>0</v>
      </c>
      <c r="B44" s="9">
        <v>1.5800000000000002E-4</v>
      </c>
      <c r="C44" s="9" t="str">
        <f t="shared" si="0"/>
        <v>$H$71</v>
      </c>
      <c r="D44" s="9" t="str">
        <f t="shared" si="1"/>
        <v>H71</v>
      </c>
      <c r="F44">
        <v>1060</v>
      </c>
      <c r="G44" s="1" t="str">
        <f>_xll.BDS("SPX Index","CHAIN_TICKERS", "CHAIN_STRIKE_PX_OVRD",F44, "CHAIN_PUT_CALL_TYPE_OVRD=P", "CHAIN_PERIODICITY_OVRD=M")</f>
        <v>SPX US 11/20/15 P1050</v>
      </c>
      <c r="J44" t="s">
        <v>1587</v>
      </c>
      <c r="K44" t="e">
        <f ca="1">_xll.BDP(J44,"security des")</f>
        <v>#NAME?</v>
      </c>
      <c r="N44" t="s">
        <v>3267</v>
      </c>
      <c r="O44" t="e">
        <f ca="1">_xll.BDP(J44,"security des")</f>
        <v>#NAME?</v>
      </c>
    </row>
    <row r="45" spans="1:15" x14ac:dyDescent="0.25">
      <c r="A45">
        <v>0</v>
      </c>
      <c r="B45" s="9">
        <v>1.5597260273972601E-4</v>
      </c>
      <c r="C45" s="9" t="str">
        <f t="shared" si="0"/>
        <v>$H$72</v>
      </c>
      <c r="D45" s="9" t="str">
        <f t="shared" si="1"/>
        <v>H72</v>
      </c>
      <c r="F45">
        <v>1080</v>
      </c>
      <c r="G45" s="1" t="str">
        <f>_xll.BDS("SPX Index","CHAIN_TICKERS", "CHAIN_STRIKE_PX_OVRD",F45, "CHAIN_PUT_CALL_TYPE_OVRD=P", "CHAIN_PERIODICITY_OVRD=M")</f>
        <v>SPX US 11/20/15 P1075</v>
      </c>
      <c r="J45" t="s">
        <v>1588</v>
      </c>
      <c r="K45" t="e">
        <f ca="1">_xll.BDP(J45,"security des")</f>
        <v>#NAME?</v>
      </c>
      <c r="N45" t="s">
        <v>3268</v>
      </c>
      <c r="O45" t="e">
        <f ca="1">_xll.BDP(J45,"security des")</f>
        <v>#NAME?</v>
      </c>
    </row>
    <row r="46" spans="1:15" x14ac:dyDescent="0.25">
      <c r="A46">
        <v>0</v>
      </c>
      <c r="B46" s="9">
        <v>1.525205479452055E-4</v>
      </c>
      <c r="C46" s="9" t="str">
        <f t="shared" si="0"/>
        <v>$H$73</v>
      </c>
      <c r="D46" s="9" t="str">
        <f t="shared" si="1"/>
        <v>H73</v>
      </c>
      <c r="F46">
        <v>1100</v>
      </c>
      <c r="G46" s="1" t="str">
        <f>_xll.BDS("SPX Index","CHAIN_TICKERS", "CHAIN_STRIKE_PX_OVRD",F46, "CHAIN_PUT_CALL_TYPE_OVRD=P", "CHAIN_PERIODICITY_OVRD=M")</f>
        <v>SPX US 11/20/15 P1100</v>
      </c>
      <c r="J46" t="s">
        <v>1589</v>
      </c>
      <c r="K46" t="e">
        <f ca="1">_xll.BDP(J46,"security des")</f>
        <v>#NAME?</v>
      </c>
      <c r="N46" t="s">
        <v>3269</v>
      </c>
      <c r="O46" t="e">
        <f ca="1">_xll.BDP(J46,"security des")</f>
        <v>#NAME?</v>
      </c>
    </row>
    <row r="47" spans="1:15" x14ac:dyDescent="0.25">
      <c r="A47">
        <v>3</v>
      </c>
      <c r="B47" s="9">
        <v>1.5079452054794518E-4</v>
      </c>
      <c r="C47" s="9" t="str">
        <f t="shared" si="0"/>
        <v>$H$74</v>
      </c>
      <c r="D47" s="9" t="str">
        <f t="shared" si="1"/>
        <v>H74</v>
      </c>
      <c r="F47">
        <v>1120</v>
      </c>
      <c r="G47" s="1" t="str">
        <f>_xll.BDS("SPX Index","CHAIN_TICKERS", "CHAIN_STRIKE_PX_OVRD",F47, "CHAIN_PUT_CALL_TYPE_OVRD=P", "CHAIN_PERIODICITY_OVRD=M")</f>
        <v>SPX US 11/20/15 P1125</v>
      </c>
      <c r="J47" t="s">
        <v>1590</v>
      </c>
      <c r="K47" t="e">
        <f ca="1">_xll.BDP(J47,"security des")</f>
        <v>#NAME?</v>
      </c>
      <c r="N47" t="s">
        <v>3270</v>
      </c>
      <c r="O47" t="e">
        <f ca="1">_xll.BDP(J47,"security des")</f>
        <v>#NAME?</v>
      </c>
    </row>
    <row r="48" spans="1:15" x14ac:dyDescent="0.25">
      <c r="A48">
        <v>0</v>
      </c>
      <c r="B48" s="9">
        <v>1.5046575342465753E-4</v>
      </c>
      <c r="C48" s="9" t="str">
        <f t="shared" si="0"/>
        <v>$H$75</v>
      </c>
      <c r="D48" s="9" t="str">
        <f t="shared" si="1"/>
        <v>H75</v>
      </c>
      <c r="F48">
        <v>1140</v>
      </c>
      <c r="G48" s="1" t="str">
        <f>_xll.BDS("SPX Index","CHAIN_TICKERS", "CHAIN_STRIKE_PX_OVRD",F48, "CHAIN_PUT_CALL_TYPE_OVRD=P", "CHAIN_PERIODICITY_OVRD=M")</f>
        <v>SPX US 11/20/15 P1150</v>
      </c>
      <c r="J48" t="s">
        <v>1591</v>
      </c>
      <c r="K48" t="e">
        <f ca="1">_xll.BDP(J48,"security des")</f>
        <v>#NAME?</v>
      </c>
      <c r="N48" t="s">
        <v>240</v>
      </c>
      <c r="O48" t="e">
        <f ca="1">_xll.BDP(J48,"security des")</f>
        <v>#NAME?</v>
      </c>
    </row>
    <row r="49" spans="1:15" x14ac:dyDescent="0.25">
      <c r="A49">
        <v>0</v>
      </c>
      <c r="B49" s="9">
        <v>1.4860273972602741E-4</v>
      </c>
      <c r="C49" s="9" t="str">
        <f t="shared" si="0"/>
        <v>$H$76</v>
      </c>
      <c r="D49" s="9" t="str">
        <f t="shared" si="1"/>
        <v>H76</v>
      </c>
      <c r="F49">
        <v>1160</v>
      </c>
      <c r="G49" s="1" t="str">
        <f>_xll.BDS("SPX Index","CHAIN_TICKERS", "CHAIN_STRIKE_PX_OVRD",F49, "CHAIN_PUT_CALL_TYPE_OVRD=P", "CHAIN_PERIODICITY_OVRD=M")</f>
        <v>SPX US 11/20/15 P1150</v>
      </c>
      <c r="J49" t="s">
        <v>1592</v>
      </c>
      <c r="K49" t="e">
        <f ca="1">_xll.BDP(J49,"security des")</f>
        <v>#NAME?</v>
      </c>
      <c r="N49" t="s">
        <v>3271</v>
      </c>
      <c r="O49" t="e">
        <f ca="1">_xll.BDP(J49,"security des")</f>
        <v>#NAME?</v>
      </c>
    </row>
    <row r="50" spans="1:15" x14ac:dyDescent="0.25">
      <c r="A50">
        <v>0</v>
      </c>
      <c r="B50" s="9">
        <v>1.4857534246575342E-4</v>
      </c>
      <c r="C50" s="9" t="str">
        <f t="shared" si="0"/>
        <v>$H$77</v>
      </c>
      <c r="D50" s="9" t="str">
        <f t="shared" si="1"/>
        <v>H77</v>
      </c>
      <c r="F50">
        <v>1180</v>
      </c>
      <c r="G50" s="1" t="str">
        <f>_xll.BDS("SPX Index","CHAIN_TICKERS", "CHAIN_STRIKE_PX_OVRD",F50, "CHAIN_PUT_CALL_TYPE_OVRD=P", "CHAIN_PERIODICITY_OVRD=M")</f>
        <v>SPX US 11/20/15 P1175</v>
      </c>
      <c r="J50" t="s">
        <v>1593</v>
      </c>
      <c r="K50" t="e">
        <f ca="1">_xll.BDP(J50,"security des")</f>
        <v>#NAME?</v>
      </c>
      <c r="N50" t="s">
        <v>3272</v>
      </c>
      <c r="O50" t="e">
        <f ca="1">_xll.BDP(J50,"security des")</f>
        <v>#NAME?</v>
      </c>
    </row>
    <row r="51" spans="1:15" x14ac:dyDescent="0.25">
      <c r="A51">
        <v>0</v>
      </c>
      <c r="B51" s="9" t="e">
        <v>#N/A</v>
      </c>
      <c r="C51" s="9" t="str">
        <f t="shared" si="0"/>
        <v>$H$78</v>
      </c>
      <c r="D51" s="9" t="str">
        <f t="shared" si="1"/>
        <v>H78</v>
      </c>
      <c r="F51">
        <v>1200</v>
      </c>
      <c r="G51" s="1" t="str">
        <f>_xll.BDS("SPX Index","CHAIN_TICKERS", "CHAIN_STRIKE_PX_OVRD",F51, "CHAIN_PUT_CALL_TYPE_OVRD=P", "CHAIN_PERIODICITY_OVRD=M")</f>
        <v>SPX US 11/20/15 P1200</v>
      </c>
      <c r="J51" t="s">
        <v>1594</v>
      </c>
      <c r="K51" t="e">
        <f ca="1">_xll.BDP(J51,"security des")</f>
        <v>#NAME?</v>
      </c>
      <c r="N51" t="s">
        <v>3273</v>
      </c>
      <c r="O51" t="e">
        <f ca="1">_xll.BDP(J51,"security des")</f>
        <v>#NAME?</v>
      </c>
    </row>
    <row r="52" spans="1:15" x14ac:dyDescent="0.25">
      <c r="A52">
        <v>0</v>
      </c>
      <c r="B52" s="9">
        <v>1.4852054794520548E-4</v>
      </c>
      <c r="C52" s="9" t="str">
        <f t="shared" si="0"/>
        <v>$H$79</v>
      </c>
      <c r="D52" s="9" t="str">
        <f t="shared" si="1"/>
        <v>H79</v>
      </c>
      <c r="F52">
        <v>1220</v>
      </c>
      <c r="G52" s="1" t="str">
        <f>_xll.BDS("SPX Index","CHAIN_TICKERS", "CHAIN_STRIKE_PX_OVRD",F52, "CHAIN_PUT_CALL_TYPE_OVRD=P", "CHAIN_PERIODICITY_OVRD=M")</f>
        <v>SPX US 11/20/15 P1220</v>
      </c>
      <c r="J52" t="s">
        <v>1595</v>
      </c>
      <c r="K52" t="e">
        <f ca="1">_xll.BDP(J52,"security des")</f>
        <v>#NAME?</v>
      </c>
      <c r="N52" t="s">
        <v>3274</v>
      </c>
      <c r="O52" t="e">
        <f ca="1">_xll.BDP(J52,"security des")</f>
        <v>#NAME?</v>
      </c>
    </row>
    <row r="53" spans="1:15" x14ac:dyDescent="0.25">
      <c r="A53">
        <v>0</v>
      </c>
      <c r="B53" s="9">
        <v>1.4452054794520549E-4</v>
      </c>
      <c r="C53" s="9" t="str">
        <f t="shared" si="0"/>
        <v>$H$80</v>
      </c>
      <c r="D53" s="9" t="str">
        <f t="shared" si="1"/>
        <v>H80</v>
      </c>
      <c r="F53">
        <v>1240</v>
      </c>
      <c r="G53" s="1" t="str">
        <f>_xll.BDS("SPX Index","CHAIN_TICKERS", "CHAIN_STRIKE_PX_OVRD",F53, "CHAIN_PUT_CALL_TYPE_OVRD=P", "CHAIN_PERIODICITY_OVRD=M")</f>
        <v>SPX US 11/20/15 P1240</v>
      </c>
      <c r="J53" t="s">
        <v>1596</v>
      </c>
      <c r="K53" t="e">
        <f ca="1">_xll.BDP(J53,"security des")</f>
        <v>#NAME?</v>
      </c>
      <c r="N53" t="s">
        <v>241</v>
      </c>
      <c r="O53" t="e">
        <f ca="1">_xll.BDP(J53,"security des")</f>
        <v>#NAME?</v>
      </c>
    </row>
    <row r="54" spans="1:15" x14ac:dyDescent="0.25">
      <c r="A54">
        <v>0</v>
      </c>
      <c r="B54" s="9">
        <v>1.4569863013698628E-4</v>
      </c>
      <c r="C54" s="9" t="str">
        <f t="shared" si="0"/>
        <v>$H$81</v>
      </c>
      <c r="D54" s="9" t="str">
        <f t="shared" si="1"/>
        <v>H81</v>
      </c>
      <c r="F54">
        <v>1260</v>
      </c>
      <c r="G54" s="1" t="str">
        <f>_xll.BDS("SPX Index","CHAIN_TICKERS", "CHAIN_STRIKE_PX_OVRD",F54, "CHAIN_PUT_CALL_TYPE_OVRD=P", "CHAIN_PERIODICITY_OVRD=M")</f>
        <v>SPX US 11/20/15 P1260</v>
      </c>
      <c r="J54" t="s">
        <v>1597</v>
      </c>
      <c r="K54" t="e">
        <f ca="1">_xll.BDP(J54,"security des")</f>
        <v>#NAME?</v>
      </c>
      <c r="N54" t="s">
        <v>3275</v>
      </c>
      <c r="O54" t="e">
        <f ca="1">_xll.BDP(J54,"security des")</f>
        <v>#NAME?</v>
      </c>
    </row>
    <row r="55" spans="1:15" x14ac:dyDescent="0.25">
      <c r="A55">
        <v>0</v>
      </c>
      <c r="B55" s="9">
        <v>1.4624657534246575E-4</v>
      </c>
      <c r="C55" s="9" t="str">
        <f t="shared" si="0"/>
        <v>$H$82</v>
      </c>
      <c r="D55" s="9" t="str">
        <f t="shared" si="1"/>
        <v>H82</v>
      </c>
      <c r="F55">
        <v>1280</v>
      </c>
      <c r="G55" s="1" t="str">
        <f>_xll.BDS("SPX Index","CHAIN_TICKERS", "CHAIN_STRIKE_PX_OVRD",F55, "CHAIN_PUT_CALL_TYPE_OVRD=P", "CHAIN_PERIODICITY_OVRD=M")</f>
        <v>SPX US 11/20/15 P1280</v>
      </c>
      <c r="J55" t="s">
        <v>1598</v>
      </c>
      <c r="K55" t="e">
        <f ca="1">_xll.BDP(J55,"security des")</f>
        <v>#NAME?</v>
      </c>
      <c r="N55" t="s">
        <v>3276</v>
      </c>
      <c r="O55" t="e">
        <f ca="1">_xll.BDP(J55,"security des")</f>
        <v>#NAME?</v>
      </c>
    </row>
    <row r="56" spans="1:15" x14ac:dyDescent="0.25">
      <c r="A56">
        <v>0</v>
      </c>
      <c r="B56" s="9">
        <v>1.4564383561643836E-4</v>
      </c>
      <c r="C56" s="9" t="str">
        <f t="shared" si="0"/>
        <v>$H$83</v>
      </c>
      <c r="D56" s="9" t="str">
        <f t="shared" si="1"/>
        <v>H83</v>
      </c>
      <c r="F56">
        <v>1300</v>
      </c>
      <c r="G56" s="1" t="str">
        <f>_xll.BDS("SPX Index","CHAIN_TICKERS", "CHAIN_STRIKE_PX_OVRD",F56, "CHAIN_PUT_CALL_TYPE_OVRD=P", "CHAIN_PERIODICITY_OVRD=M")</f>
        <v>SPX US 11/20/15 P1300</v>
      </c>
      <c r="J56" t="s">
        <v>1599</v>
      </c>
      <c r="K56" t="e">
        <f ca="1">_xll.BDP(J56,"security des")</f>
        <v>#NAME?</v>
      </c>
      <c r="N56" t="s">
        <v>3277</v>
      </c>
      <c r="O56" t="e">
        <f ca="1">_xll.BDP(J56,"security des")</f>
        <v>#NAME?</v>
      </c>
    </row>
    <row r="57" spans="1:15" x14ac:dyDescent="0.25">
      <c r="A57">
        <v>0</v>
      </c>
      <c r="B57" s="9">
        <v>1.4676712328767124E-4</v>
      </c>
      <c r="C57" s="9" t="str">
        <f t="shared" si="0"/>
        <v>$H$83</v>
      </c>
      <c r="D57" s="9" t="str">
        <f t="shared" si="1"/>
        <v>H83</v>
      </c>
      <c r="F57">
        <v>1320</v>
      </c>
      <c r="G57" s="1" t="str">
        <f>_xll.BDS("SPX Index","CHAIN_TICKERS", "CHAIN_STRIKE_PX_OVRD",F57, "CHAIN_PUT_CALL_TYPE_OVRD=P", "CHAIN_PERIODICITY_OVRD=M")</f>
        <v>SPX US 11/20/15 P1320</v>
      </c>
      <c r="J57" t="s">
        <v>1600</v>
      </c>
      <c r="K57" t="e">
        <f ca="1">_xll.BDP(J57,"security des")</f>
        <v>#NAME?</v>
      </c>
      <c r="N57" t="s">
        <v>3278</v>
      </c>
      <c r="O57" t="e">
        <f ca="1">_xll.BDP(J57,"security des")</f>
        <v>#NAME?</v>
      </c>
    </row>
    <row r="58" spans="1:15" x14ac:dyDescent="0.25">
      <c r="A58">
        <v>0</v>
      </c>
      <c r="B58" s="9">
        <v>1.476986301369863E-4</v>
      </c>
      <c r="C58" s="9" t="str">
        <f t="shared" si="0"/>
        <v>$H$85</v>
      </c>
      <c r="D58" s="9" t="str">
        <f t="shared" si="1"/>
        <v>H85</v>
      </c>
      <c r="F58">
        <v>1340</v>
      </c>
      <c r="G58" s="1" t="str">
        <f>_xll.BDS("SPX Index","CHAIN_TICKERS", "CHAIN_STRIKE_PX_OVRD",F58, "CHAIN_PUT_CALL_TYPE_OVRD=P", "CHAIN_PERIODICITY_OVRD=M")</f>
        <v>SPX US 11/20/15 P1340</v>
      </c>
      <c r="J58" t="s">
        <v>1601</v>
      </c>
      <c r="K58" t="e">
        <f ca="1">_xll.BDP(J58,"security des")</f>
        <v>#NAME?</v>
      </c>
      <c r="N58" t="s">
        <v>242</v>
      </c>
      <c r="O58" t="e">
        <f ca="1">_xll.BDP(J58,"security des")</f>
        <v>#NAME?</v>
      </c>
    </row>
    <row r="59" spans="1:15" x14ac:dyDescent="0.25">
      <c r="A59">
        <v>0</v>
      </c>
      <c r="B59" s="9">
        <v>1.4569863013698628E-4</v>
      </c>
      <c r="C59" s="9" t="str">
        <f t="shared" si="0"/>
        <v>$H$86</v>
      </c>
      <c r="D59" s="9" t="str">
        <f t="shared" si="1"/>
        <v>H86</v>
      </c>
      <c r="F59">
        <v>1360</v>
      </c>
      <c r="G59" s="1" t="str">
        <f>_xll.BDS("SPX Index","CHAIN_TICKERS", "CHAIN_STRIKE_PX_OVRD",F59, "CHAIN_PUT_CALL_TYPE_OVRD=P", "CHAIN_PERIODICITY_OVRD=M")</f>
        <v>SPX US 11/20/15 P1360</v>
      </c>
      <c r="J59" t="s">
        <v>1602</v>
      </c>
      <c r="K59" t="e">
        <f ca="1">_xll.BDP(J59,"security des")</f>
        <v>#NAME?</v>
      </c>
      <c r="N59" t="s">
        <v>3279</v>
      </c>
      <c r="O59" t="e">
        <f ca="1">_xll.BDP(J59,"security des")</f>
        <v>#NAME?</v>
      </c>
    </row>
    <row r="60" spans="1:15" x14ac:dyDescent="0.25">
      <c r="A60">
        <v>0</v>
      </c>
      <c r="B60" s="9">
        <v>1.4482191780821916E-4</v>
      </c>
      <c r="C60" s="9" t="str">
        <f t="shared" si="0"/>
        <v>$H$87</v>
      </c>
      <c r="D60" s="9" t="str">
        <f t="shared" si="1"/>
        <v>H87</v>
      </c>
      <c r="F60">
        <v>1380</v>
      </c>
      <c r="G60" s="1" t="str">
        <f>_xll.BDS("SPX Index","CHAIN_TICKERS", "CHAIN_STRIKE_PX_OVRD",F60, "CHAIN_PUT_CALL_TYPE_OVRD=P", "CHAIN_PERIODICITY_OVRD=M")</f>
        <v>SPX US 11/20/15 P1380</v>
      </c>
      <c r="J60" t="s">
        <v>1603</v>
      </c>
      <c r="K60" t="e">
        <f ca="1">_xll.BDP(J60,"security des")</f>
        <v>#NAME?</v>
      </c>
      <c r="N60" t="s">
        <v>3280</v>
      </c>
      <c r="O60" t="e">
        <f ca="1">_xll.BDP(J60,"security des")</f>
        <v>#NAME?</v>
      </c>
    </row>
    <row r="61" spans="1:15" x14ac:dyDescent="0.25">
      <c r="A61">
        <v>0</v>
      </c>
      <c r="B61" s="9">
        <v>1.4594520547945206E-4</v>
      </c>
      <c r="C61" s="9" t="str">
        <f t="shared" si="0"/>
        <v>$H$88</v>
      </c>
      <c r="D61" s="9" t="str">
        <f t="shared" si="1"/>
        <v>H88</v>
      </c>
      <c r="F61">
        <v>1400</v>
      </c>
      <c r="G61" s="1" t="str">
        <f>_xll.BDS("SPX Index","CHAIN_TICKERS", "CHAIN_STRIKE_PX_OVRD",F61, "CHAIN_PUT_CALL_TYPE_OVRD=P", "CHAIN_PERIODICITY_OVRD=M")</f>
        <v>SPX US 11/20/15 P1400</v>
      </c>
      <c r="J61" t="s">
        <v>1604</v>
      </c>
      <c r="K61" t="e">
        <f ca="1">_xll.BDP(J61,"security des")</f>
        <v>#NAME?</v>
      </c>
      <c r="N61" t="s">
        <v>3281</v>
      </c>
      <c r="O61" t="e">
        <f ca="1">_xll.BDP(J61,"security des")</f>
        <v>#NAME?</v>
      </c>
    </row>
    <row r="62" spans="1:15" x14ac:dyDescent="0.25">
      <c r="A62">
        <v>0</v>
      </c>
      <c r="B62" s="9">
        <v>1.4506849315068493E-4</v>
      </c>
      <c r="C62" s="9" t="str">
        <f t="shared" si="0"/>
        <v>$H$89</v>
      </c>
      <c r="D62" s="9" t="str">
        <f t="shared" si="1"/>
        <v>H89</v>
      </c>
      <c r="F62">
        <v>1420</v>
      </c>
      <c r="G62" s="1" t="str">
        <f>_xll.BDS("SPX Index","CHAIN_TICKERS", "CHAIN_STRIKE_PX_OVRD",F62, "CHAIN_PUT_CALL_TYPE_OVRD=P", "CHAIN_PERIODICITY_OVRD=M")</f>
        <v>SPX US 11/20/15 P1420</v>
      </c>
      <c r="J62" t="s">
        <v>1605</v>
      </c>
      <c r="K62" t="e">
        <f ca="1">_xll.BDP(J62,"security des")</f>
        <v>#NAME?</v>
      </c>
      <c r="N62" t="s">
        <v>3282</v>
      </c>
      <c r="O62" t="e">
        <f ca="1">_xll.BDP(J62,"security des")</f>
        <v>#NAME?</v>
      </c>
    </row>
    <row r="63" spans="1:15" x14ac:dyDescent="0.25">
      <c r="A63">
        <v>0</v>
      </c>
      <c r="B63" s="9">
        <v>1.4484931506849314E-4</v>
      </c>
      <c r="C63" s="9" t="str">
        <f t="shared" si="0"/>
        <v>$H$90</v>
      </c>
      <c r="D63" s="9" t="str">
        <f t="shared" si="1"/>
        <v>H90</v>
      </c>
      <c r="F63">
        <v>1440</v>
      </c>
      <c r="G63" s="1" t="str">
        <f>_xll.BDS("SPX Index","CHAIN_TICKERS", "CHAIN_STRIKE_PX_OVRD",F63, "CHAIN_PUT_CALL_TYPE_OVRD=P", "CHAIN_PERIODICITY_OVRD=M")</f>
        <v>SPX US 11/20/15 P1440</v>
      </c>
      <c r="J63" t="s">
        <v>1606</v>
      </c>
      <c r="K63" t="e">
        <f ca="1">_xll.BDP(J63,"security des")</f>
        <v>#NAME?</v>
      </c>
      <c r="N63" t="s">
        <v>243</v>
      </c>
      <c r="O63" t="e">
        <f ca="1">_xll.BDP(J63,"security des")</f>
        <v>#NAME?</v>
      </c>
    </row>
    <row r="64" spans="1:15" x14ac:dyDescent="0.25">
      <c r="A64">
        <v>0</v>
      </c>
      <c r="B64" s="9">
        <v>1.4339726027397259E-4</v>
      </c>
      <c r="C64" s="9" t="str">
        <f t="shared" si="0"/>
        <v>$H$91</v>
      </c>
      <c r="D64" s="9" t="str">
        <f t="shared" si="1"/>
        <v>H91</v>
      </c>
      <c r="F64">
        <v>1460</v>
      </c>
      <c r="G64" s="1" t="str">
        <f>_xll.BDS("SPX Index","CHAIN_TICKERS", "CHAIN_STRIKE_PX_OVRD",F64, "CHAIN_PUT_CALL_TYPE_OVRD=P", "CHAIN_PERIODICITY_OVRD=M")</f>
        <v>SPX US 11/20/15 P1460</v>
      </c>
      <c r="J64" t="s">
        <v>1607</v>
      </c>
      <c r="K64" t="e">
        <f ca="1">_xll.BDP(J64,"security des")</f>
        <v>#NAME?</v>
      </c>
      <c r="N64" t="s">
        <v>3283</v>
      </c>
      <c r="O64" t="e">
        <f ca="1">_xll.BDP(J64,"security des")</f>
        <v>#NAME?</v>
      </c>
    </row>
    <row r="65" spans="1:15" x14ac:dyDescent="0.25">
      <c r="A65">
        <v>0</v>
      </c>
      <c r="B65" s="9">
        <v>1.4397260273972602E-4</v>
      </c>
      <c r="C65" s="9" t="str">
        <f t="shared" si="0"/>
        <v>$H$92</v>
      </c>
      <c r="D65" s="9" t="str">
        <f t="shared" si="1"/>
        <v>H92</v>
      </c>
      <c r="F65">
        <v>1480</v>
      </c>
      <c r="G65" s="1" t="str">
        <f>_xll.BDS("SPX Index","CHAIN_TICKERS", "CHAIN_STRIKE_PX_OVRD",F65, "CHAIN_PUT_CALL_TYPE_OVRD=P", "CHAIN_PERIODICITY_OVRD=M")</f>
        <v>SPX US 11/20/15 P1480</v>
      </c>
      <c r="J65" t="s">
        <v>1608</v>
      </c>
      <c r="K65" t="e">
        <f ca="1">_xll.BDP(J65,"security des")</f>
        <v>#NAME?</v>
      </c>
      <c r="N65" t="s">
        <v>3284</v>
      </c>
      <c r="O65" t="e">
        <f ca="1">_xll.BDP(J65,"security des")</f>
        <v>#NAME?</v>
      </c>
    </row>
    <row r="66" spans="1:15" x14ac:dyDescent="0.25">
      <c r="A66">
        <v>1</v>
      </c>
      <c r="B66" s="9">
        <v>1.4706849315068493E-4</v>
      </c>
      <c r="C66" s="9" t="str">
        <f t="shared" si="0"/>
        <v>$H$93</v>
      </c>
      <c r="D66" s="9" t="str">
        <f t="shared" si="1"/>
        <v>H93</v>
      </c>
      <c r="F66">
        <v>1500</v>
      </c>
      <c r="G66" s="1" t="str">
        <f>_xll.BDS("SPX Index","CHAIN_TICKERS", "CHAIN_STRIKE_PX_OVRD",F66, "CHAIN_PUT_CALL_TYPE_OVRD=P", "CHAIN_PERIODICITY_OVRD=M")</f>
        <v>SPX US 11/20/15 P1500</v>
      </c>
      <c r="J66" t="s">
        <v>1609</v>
      </c>
      <c r="K66" t="e">
        <f ca="1">_xll.BDP(J66,"security des")</f>
        <v>#NAME?</v>
      </c>
      <c r="N66" t="s">
        <v>3285</v>
      </c>
      <c r="O66" t="e">
        <f ca="1">_xll.BDP(J66,"security des")</f>
        <v>#NAME?</v>
      </c>
    </row>
    <row r="67" spans="1:15" x14ac:dyDescent="0.25">
      <c r="A67">
        <v>0</v>
      </c>
      <c r="B67" s="9">
        <v>1.4734246575342466E-4</v>
      </c>
      <c r="C67" s="9" t="str">
        <f t="shared" si="0"/>
        <v>$H$94</v>
      </c>
      <c r="D67" s="9" t="str">
        <f t="shared" si="1"/>
        <v>H94</v>
      </c>
      <c r="F67">
        <v>1520</v>
      </c>
      <c r="G67" s="1" t="str">
        <f>_xll.BDS("SPX Index","CHAIN_TICKERS", "CHAIN_STRIKE_PX_OVRD",F67, "CHAIN_PUT_CALL_TYPE_OVRD=P", "CHAIN_PERIODICITY_OVRD=M")</f>
        <v>SPX US 11/20/15 P1520</v>
      </c>
      <c r="J67" t="s">
        <v>1610</v>
      </c>
      <c r="K67" t="e">
        <f ca="1">_xll.BDP(J67,"security des")</f>
        <v>#NAME?</v>
      </c>
      <c r="N67" t="s">
        <v>3286</v>
      </c>
      <c r="O67" t="e">
        <f ca="1">_xll.BDP(J67,"security des")</f>
        <v>#NAME?</v>
      </c>
    </row>
    <row r="68" spans="1:15" x14ac:dyDescent="0.25">
      <c r="A68">
        <v>0</v>
      </c>
      <c r="B68" s="9">
        <v>1.4745205479452055E-4</v>
      </c>
      <c r="C68" s="9" t="str">
        <f t="shared" ref="C68:C131" si="2">ADDRESS(ROW(B68)+MATCH(1,B68:B94),8)</f>
        <v>$H$95</v>
      </c>
      <c r="D68" s="9" t="str">
        <f t="shared" ref="D68:D131" si="3">"H"&amp;(ROW(B68)+MATCH(1,B68:B94))</f>
        <v>H95</v>
      </c>
      <c r="F68">
        <v>1540</v>
      </c>
      <c r="G68" s="1" t="str">
        <f>_xll.BDS("SPX Index","CHAIN_TICKERS", "CHAIN_STRIKE_PX_OVRD",F68, "CHAIN_PUT_CALL_TYPE_OVRD=P", "CHAIN_PERIODICITY_OVRD=M")</f>
        <v>SPX US 11/20/15 P1540</v>
      </c>
      <c r="J68" t="s">
        <v>1611</v>
      </c>
      <c r="K68" t="e">
        <f ca="1">_xll.BDP(J68,"security des")</f>
        <v>#NAME?</v>
      </c>
      <c r="N68" t="s">
        <v>244</v>
      </c>
      <c r="O68" t="e">
        <f ca="1">_xll.BDP(J68,"security des")</f>
        <v>#NAME?</v>
      </c>
    </row>
    <row r="69" spans="1:15" x14ac:dyDescent="0.25">
      <c r="A69">
        <v>0</v>
      </c>
      <c r="B69" s="9">
        <v>1.4684931506849316E-4</v>
      </c>
      <c r="C69" s="9" t="str">
        <f t="shared" si="2"/>
        <v>$H$96</v>
      </c>
      <c r="D69" s="9" t="str">
        <f t="shared" si="3"/>
        <v>H96</v>
      </c>
      <c r="F69">
        <v>1560</v>
      </c>
      <c r="G69" s="1" t="str">
        <f>_xll.BDS("SPX Index","CHAIN_TICKERS", "CHAIN_STRIKE_PX_OVRD",F69, "CHAIN_PUT_CALL_TYPE_OVRD=P", "CHAIN_PERIODICITY_OVRD=M")</f>
        <v>SPX US 11/20/15 P1560</v>
      </c>
      <c r="J69" t="s">
        <v>1612</v>
      </c>
      <c r="K69" t="e">
        <f ca="1">_xll.BDP(J69,"security des")</f>
        <v>#NAME?</v>
      </c>
      <c r="N69" t="s">
        <v>3287</v>
      </c>
      <c r="O69" t="e">
        <f ca="1">_xll.BDP(J69,"security des")</f>
        <v>#NAME?</v>
      </c>
    </row>
    <row r="70" spans="1:15" x14ac:dyDescent="0.25">
      <c r="A70">
        <v>0</v>
      </c>
      <c r="B70" s="9">
        <v>1.4682191780821918E-4</v>
      </c>
      <c r="C70" s="9" t="str">
        <f t="shared" si="2"/>
        <v>$H$97</v>
      </c>
      <c r="D70" s="9" t="str">
        <f t="shared" si="3"/>
        <v>H97</v>
      </c>
      <c r="F70">
        <v>1580</v>
      </c>
      <c r="G70" s="1" t="str">
        <f>_xll.BDS("SPX Index","CHAIN_TICKERS", "CHAIN_STRIKE_PX_OVRD",F70, "CHAIN_PUT_CALL_TYPE_OVRD=P", "CHAIN_PERIODICITY_OVRD=M")</f>
        <v>SPX US 11/20/15 P1580</v>
      </c>
      <c r="J70" t="s">
        <v>1613</v>
      </c>
      <c r="K70" t="e">
        <f ca="1">_xll.BDP(J70,"security des")</f>
        <v>#NAME?</v>
      </c>
      <c r="N70" t="s">
        <v>3288</v>
      </c>
      <c r="O70" t="e">
        <f ca="1">_xll.BDP(J70,"security des")</f>
        <v>#NAME?</v>
      </c>
    </row>
    <row r="71" spans="1:15" x14ac:dyDescent="0.25">
      <c r="A71">
        <v>0</v>
      </c>
      <c r="B71" s="9">
        <v>1.4682191780821918E-4</v>
      </c>
      <c r="C71" s="9" t="str">
        <f t="shared" si="2"/>
        <v>$H$98</v>
      </c>
      <c r="D71" s="9" t="str">
        <f t="shared" si="3"/>
        <v>H98</v>
      </c>
      <c r="F71">
        <v>1600</v>
      </c>
      <c r="G71" s="1" t="str">
        <f>_xll.BDS("SPX Index","CHAIN_TICKERS", "CHAIN_STRIKE_PX_OVRD",F71, "CHAIN_PUT_CALL_TYPE_OVRD=P", "CHAIN_PERIODICITY_OVRD=M")</f>
        <v>SPX US 11/20/15 P1600</v>
      </c>
      <c r="J71" t="s">
        <v>1614</v>
      </c>
      <c r="K71" t="e">
        <f ca="1">_xll.BDP(J71,"security des")</f>
        <v>#NAME?</v>
      </c>
      <c r="N71" t="s">
        <v>3289</v>
      </c>
      <c r="O71" t="e">
        <f ca="1">_xll.BDP(J71,"security des")</f>
        <v>#NAME?</v>
      </c>
    </row>
    <row r="72" spans="1:15" x14ac:dyDescent="0.25">
      <c r="A72">
        <v>0</v>
      </c>
      <c r="B72" s="9">
        <v>1.4679452054794519E-4</v>
      </c>
      <c r="C72" s="9" t="str">
        <f t="shared" si="2"/>
        <v>$H$99</v>
      </c>
      <c r="D72" s="9" t="str">
        <f t="shared" si="3"/>
        <v>H99</v>
      </c>
      <c r="F72">
        <v>1620</v>
      </c>
      <c r="G72" s="1" t="str">
        <f>_xll.BDS("SPX Index","CHAIN_TICKERS", "CHAIN_STRIKE_PX_OVRD",F72, "CHAIN_PUT_CALL_TYPE_OVRD=P", "CHAIN_PERIODICITY_OVRD=M")</f>
        <v>SPX US 11/20/15 P1620</v>
      </c>
      <c r="J72" t="s">
        <v>1615</v>
      </c>
      <c r="K72" t="e">
        <f ca="1">_xll.BDP(J72,"security des")</f>
        <v>#NAME?</v>
      </c>
      <c r="N72" t="s">
        <v>3290</v>
      </c>
      <c r="O72" t="e">
        <f ca="1">_xll.BDP(J72,"security des")</f>
        <v>#NAME?</v>
      </c>
    </row>
    <row r="73" spans="1:15" x14ac:dyDescent="0.25">
      <c r="A73">
        <v>0</v>
      </c>
      <c r="B73" s="9">
        <v>1.4660273972602738E-4</v>
      </c>
      <c r="C73" s="9" t="str">
        <f t="shared" si="2"/>
        <v>$H$100</v>
      </c>
      <c r="D73" s="9" t="str">
        <f t="shared" si="3"/>
        <v>H100</v>
      </c>
      <c r="F73">
        <v>1640</v>
      </c>
      <c r="G73" s="1" t="str">
        <f>_xll.BDS("SPX Index","CHAIN_TICKERS", "CHAIN_STRIKE_PX_OVRD",F73, "CHAIN_PUT_CALL_TYPE_OVRD=P", "CHAIN_PERIODICITY_OVRD=M")</f>
        <v>SPX US 11/20/15 P1640</v>
      </c>
      <c r="J73" t="s">
        <v>1616</v>
      </c>
      <c r="K73" t="e">
        <f ca="1">_xll.BDP(J73,"security des")</f>
        <v>#NAME?</v>
      </c>
      <c r="N73" t="s">
        <v>245</v>
      </c>
      <c r="O73" t="e">
        <f ca="1">_xll.BDP(J73,"security des")</f>
        <v>#NAME?</v>
      </c>
    </row>
    <row r="74" spans="1:15" x14ac:dyDescent="0.25">
      <c r="A74">
        <v>0</v>
      </c>
      <c r="B74" s="9">
        <v>1.4572602739726026E-4</v>
      </c>
      <c r="C74" s="9" t="str">
        <f t="shared" si="2"/>
        <v>$H$101</v>
      </c>
      <c r="D74" s="9" t="str">
        <f t="shared" si="3"/>
        <v>H101</v>
      </c>
      <c r="F74">
        <v>1660</v>
      </c>
      <c r="G74" s="1" t="str">
        <f>_xll.BDS("SPX Index","CHAIN_TICKERS", "CHAIN_STRIKE_PX_OVRD",F74, "CHAIN_PUT_CALL_TYPE_OVRD=P", "CHAIN_PERIODICITY_OVRD=M")</f>
        <v>SPX US 11/20/15 P1660</v>
      </c>
      <c r="J74" t="s">
        <v>1617</v>
      </c>
      <c r="K74" t="e">
        <f ca="1">_xll.BDP(J74,"security des")</f>
        <v>#NAME?</v>
      </c>
      <c r="N74" t="s">
        <v>3291</v>
      </c>
      <c r="O74" t="e">
        <f ca="1">_xll.BDP(J74,"security des")</f>
        <v>#NAME?</v>
      </c>
    </row>
    <row r="75" spans="1:15" x14ac:dyDescent="0.25">
      <c r="A75">
        <v>0</v>
      </c>
      <c r="B75" s="9">
        <v>1.4569863013698628E-4</v>
      </c>
      <c r="C75" s="9" t="str">
        <f t="shared" si="2"/>
        <v>$H$102</v>
      </c>
      <c r="D75" s="9" t="str">
        <f t="shared" si="3"/>
        <v>H102</v>
      </c>
      <c r="F75">
        <v>1680</v>
      </c>
      <c r="G75" s="1" t="str">
        <f>_xll.BDS("SPX Index","CHAIN_TICKERS", "CHAIN_STRIKE_PX_OVRD",F75, "CHAIN_PUT_CALL_TYPE_OVRD=P", "CHAIN_PERIODICITY_OVRD=M")</f>
        <v>SPX US 11/20/15 P1680</v>
      </c>
      <c r="J75" t="s">
        <v>1618</v>
      </c>
      <c r="K75" t="e">
        <f ca="1">_xll.BDP(J75,"security des")</f>
        <v>#NAME?</v>
      </c>
      <c r="N75" t="s">
        <v>3292</v>
      </c>
      <c r="O75" t="e">
        <f ca="1">_xll.BDP(J75,"security des")</f>
        <v>#NAME?</v>
      </c>
    </row>
    <row r="76" spans="1:15" x14ac:dyDescent="0.25">
      <c r="A76">
        <v>0</v>
      </c>
      <c r="B76" s="9">
        <v>1.4594520547945206E-4</v>
      </c>
      <c r="C76" s="9" t="str">
        <f t="shared" si="2"/>
        <v>$H$103</v>
      </c>
      <c r="D76" s="9" t="str">
        <f t="shared" si="3"/>
        <v>H103</v>
      </c>
      <c r="F76">
        <v>1700</v>
      </c>
      <c r="G76" s="1" t="str">
        <f>_xll.BDS("SPX Index","CHAIN_TICKERS", "CHAIN_STRIKE_PX_OVRD",F76, "CHAIN_PUT_CALL_TYPE_OVRD=P", "CHAIN_PERIODICITY_OVRD=M")</f>
        <v>SPX US 11/20/15 P1700</v>
      </c>
      <c r="J76" t="s">
        <v>1619</v>
      </c>
      <c r="K76" t="e">
        <f ca="1">_xll.BDP(J76,"security des")</f>
        <v>#NAME?</v>
      </c>
      <c r="N76" t="s">
        <v>3293</v>
      </c>
      <c r="O76" t="e">
        <f ca="1">_xll.BDP(J76,"security des")</f>
        <v>#NAME?</v>
      </c>
    </row>
    <row r="77" spans="1:15" x14ac:dyDescent="0.25">
      <c r="A77">
        <v>0</v>
      </c>
      <c r="B77" s="9">
        <v>1.4079452054794521E-4</v>
      </c>
      <c r="C77" s="9" t="str">
        <f t="shared" si="2"/>
        <v>$H$104</v>
      </c>
      <c r="D77" s="9" t="str">
        <f t="shared" si="3"/>
        <v>H104</v>
      </c>
      <c r="F77">
        <v>1720</v>
      </c>
      <c r="G77" s="1" t="str">
        <f>_xll.BDS("SPX Index","CHAIN_TICKERS", "CHAIN_STRIKE_PX_OVRD",F77, "CHAIN_PUT_CALL_TYPE_OVRD=P", "CHAIN_PERIODICITY_OVRD=M")</f>
        <v>SPX US 11/20/15 P1720</v>
      </c>
      <c r="J77" t="s">
        <v>1620</v>
      </c>
      <c r="K77" t="e">
        <f ca="1">_xll.BDP(J77,"security des")</f>
        <v>#NAME?</v>
      </c>
      <c r="N77" t="s">
        <v>3294</v>
      </c>
      <c r="O77" t="e">
        <f ca="1">_xll.BDP(J77,"security des")</f>
        <v>#NAME?</v>
      </c>
    </row>
    <row r="78" spans="1:15" x14ac:dyDescent="0.25">
      <c r="A78">
        <v>0</v>
      </c>
      <c r="B78" s="9">
        <v>1.4257534246575341E-4</v>
      </c>
      <c r="C78" s="9" t="str">
        <f t="shared" si="2"/>
        <v>$H$104</v>
      </c>
      <c r="D78" s="9" t="str">
        <f t="shared" si="3"/>
        <v>H104</v>
      </c>
      <c r="F78">
        <v>1740</v>
      </c>
      <c r="G78" s="1" t="str">
        <f>_xll.BDS("SPX Index","CHAIN_TICKERS", "CHAIN_STRIKE_PX_OVRD",F78, "CHAIN_PUT_CALL_TYPE_OVRD=P", "CHAIN_PERIODICITY_OVRD=M")</f>
        <v>SPX US 11/20/15 P1740</v>
      </c>
      <c r="J78" t="s">
        <v>1621</v>
      </c>
      <c r="K78" t="e">
        <f ca="1">_xll.BDP(J78,"security des")</f>
        <v>#NAME?</v>
      </c>
      <c r="N78" t="s">
        <v>246</v>
      </c>
      <c r="O78" t="e">
        <f ca="1">_xll.BDP(J78,"security des")</f>
        <v>#NAME?</v>
      </c>
    </row>
    <row r="79" spans="1:15" x14ac:dyDescent="0.25">
      <c r="A79">
        <v>0</v>
      </c>
      <c r="B79" s="9">
        <v>1.4142465753424658E-4</v>
      </c>
      <c r="C79" s="9" t="str">
        <f t="shared" si="2"/>
        <v>$H$106</v>
      </c>
      <c r="D79" s="9" t="str">
        <f t="shared" si="3"/>
        <v>H106</v>
      </c>
      <c r="F79">
        <v>1760</v>
      </c>
      <c r="G79" s="1" t="str">
        <f>_xll.BDS("SPX Index","CHAIN_TICKERS", "CHAIN_STRIKE_PX_OVRD",F79, "CHAIN_PUT_CALL_TYPE_OVRD=P", "CHAIN_PERIODICITY_OVRD=M")</f>
        <v>SPX US 11/20/15 P1760</v>
      </c>
      <c r="J79" t="s">
        <v>1622</v>
      </c>
      <c r="K79" t="e">
        <f ca="1">_xll.BDP(J79,"security des")</f>
        <v>#NAME?</v>
      </c>
      <c r="N79" t="s">
        <v>3295</v>
      </c>
      <c r="O79" t="e">
        <f ca="1">_xll.BDP(J79,"security des")</f>
        <v>#NAME?</v>
      </c>
    </row>
    <row r="80" spans="1:15" x14ac:dyDescent="0.25">
      <c r="A80">
        <v>0</v>
      </c>
      <c r="B80" s="9">
        <v>1.4197260273972602E-4</v>
      </c>
      <c r="C80" s="9" t="str">
        <f t="shared" si="2"/>
        <v>$H$107</v>
      </c>
      <c r="D80" s="9" t="str">
        <f t="shared" si="3"/>
        <v>H107</v>
      </c>
      <c r="F80">
        <v>1780</v>
      </c>
      <c r="G80" s="1" t="str">
        <f>_xll.BDS("SPX Index","CHAIN_TICKERS", "CHAIN_STRIKE_PX_OVRD",F80, "CHAIN_PUT_CALL_TYPE_OVRD=P", "CHAIN_PERIODICITY_OVRD=M")</f>
        <v>SPX US 11/20/15 P1780</v>
      </c>
      <c r="J80" t="s">
        <v>1623</v>
      </c>
      <c r="K80" t="e">
        <f ca="1">_xll.BDP(J80,"security des")</f>
        <v>#NAME?</v>
      </c>
      <c r="N80" t="s">
        <v>3296</v>
      </c>
      <c r="O80" t="e">
        <f ca="1">_xll.BDP(J80,"security des")</f>
        <v>#NAME?</v>
      </c>
    </row>
    <row r="81" spans="1:15" x14ac:dyDescent="0.25">
      <c r="A81">
        <v>0</v>
      </c>
      <c r="B81" s="9">
        <v>1.4194520547945207E-4</v>
      </c>
      <c r="C81" s="9" t="str">
        <f t="shared" si="2"/>
        <v>$H$108</v>
      </c>
      <c r="D81" s="9" t="str">
        <f t="shared" si="3"/>
        <v>H108</v>
      </c>
      <c r="F81">
        <v>1800</v>
      </c>
      <c r="G81" s="1" t="str">
        <f>_xll.BDS("SPX Index","CHAIN_TICKERS", "CHAIN_STRIKE_PX_OVRD",F81, "CHAIN_PUT_CALL_TYPE_OVRD=P", "CHAIN_PERIODICITY_OVRD=M")</f>
        <v>SPX US 11/20/15 P1800</v>
      </c>
      <c r="J81" t="s">
        <v>1624</v>
      </c>
      <c r="K81" t="e">
        <f ca="1">_xll.BDP(J81,"security des")</f>
        <v>#NAME?</v>
      </c>
      <c r="N81" t="s">
        <v>3297</v>
      </c>
      <c r="O81" t="e">
        <f ca="1">_xll.BDP(J81,"security des")</f>
        <v>#NAME?</v>
      </c>
    </row>
    <row r="82" spans="1:15" x14ac:dyDescent="0.25">
      <c r="A82">
        <v>0</v>
      </c>
      <c r="B82" s="9">
        <v>1.4221917808219178E-4</v>
      </c>
      <c r="C82" s="9" t="str">
        <f t="shared" si="2"/>
        <v>$H$109</v>
      </c>
      <c r="D82" s="9" t="str">
        <f t="shared" si="3"/>
        <v>H109</v>
      </c>
      <c r="F82">
        <v>1820</v>
      </c>
      <c r="G82" s="1" t="str">
        <f>_xll.BDS("SPX Index","CHAIN_TICKERS", "CHAIN_STRIKE_PX_OVRD",F82, "CHAIN_PUT_CALL_TYPE_OVRD=P", "CHAIN_PERIODICITY_OVRD=M")</f>
        <v>SPX US 11/20/15 P1820</v>
      </c>
      <c r="J82" t="s">
        <v>1625</v>
      </c>
      <c r="K82" t="e">
        <f ca="1">_xll.BDP(J82,"security des")</f>
        <v>#NAME?</v>
      </c>
      <c r="N82" t="s">
        <v>3298</v>
      </c>
      <c r="O82" t="e">
        <f ca="1">_xll.BDP(J82,"security des")</f>
        <v>#NAME?</v>
      </c>
    </row>
    <row r="83" spans="1:15" x14ac:dyDescent="0.25">
      <c r="A83">
        <v>0</v>
      </c>
      <c r="B83" s="9" t="e">
        <v>#N/A</v>
      </c>
      <c r="C83" s="9" t="str">
        <f t="shared" si="2"/>
        <v>$H$110</v>
      </c>
      <c r="D83" s="9" t="str">
        <f t="shared" si="3"/>
        <v>H110</v>
      </c>
      <c r="F83">
        <v>1840</v>
      </c>
      <c r="G83" s="1" t="str">
        <f>_xll.BDS("SPX Index","CHAIN_TICKERS", "CHAIN_STRIKE_PX_OVRD",F83, "CHAIN_PUT_CALL_TYPE_OVRD=P", "CHAIN_PERIODICITY_OVRD=M")</f>
        <v>SPX US 11/20/15 P1840</v>
      </c>
      <c r="J83" t="s">
        <v>1626</v>
      </c>
      <c r="K83" t="e">
        <f ca="1">_xll.BDP(J83,"security des")</f>
        <v>#NAME?</v>
      </c>
      <c r="N83" t="s">
        <v>247</v>
      </c>
      <c r="O83" t="e">
        <f ca="1">_xll.BDP(J83,"security des")</f>
        <v>#NAME?</v>
      </c>
    </row>
    <row r="84" spans="1:15" x14ac:dyDescent="0.25">
      <c r="A84">
        <v>0</v>
      </c>
      <c r="B84" s="9">
        <v>1.4484931506849314E-4</v>
      </c>
      <c r="C84" s="9" t="str">
        <f t="shared" si="2"/>
        <v>$H$111</v>
      </c>
      <c r="D84" s="9" t="str">
        <f t="shared" si="3"/>
        <v>H111</v>
      </c>
      <c r="F84">
        <v>1860</v>
      </c>
      <c r="G84" s="1" t="str">
        <f>_xll.BDS("SPX Index","CHAIN_TICKERS", "CHAIN_STRIKE_PX_OVRD",F84, "CHAIN_PUT_CALL_TYPE_OVRD=P", "CHAIN_PERIODICITY_OVRD=M")</f>
        <v>SPX US 11/20/15 P1860</v>
      </c>
      <c r="J84" t="s">
        <v>1627</v>
      </c>
      <c r="K84" t="e">
        <f ca="1">_xll.BDP(J84,"security des")</f>
        <v>#NAME?</v>
      </c>
      <c r="N84" t="s">
        <v>3299</v>
      </c>
      <c r="O84" t="e">
        <f ca="1">_xll.BDP(J84,"security des")</f>
        <v>#NAME?</v>
      </c>
    </row>
    <row r="85" spans="1:15" x14ac:dyDescent="0.25">
      <c r="A85">
        <v>0</v>
      </c>
      <c r="B85" s="9">
        <v>1.4509589041095892E-4</v>
      </c>
      <c r="C85" s="9" t="str">
        <f t="shared" si="2"/>
        <v>$H$112</v>
      </c>
      <c r="D85" s="9" t="str">
        <f t="shared" si="3"/>
        <v>H112</v>
      </c>
      <c r="F85">
        <v>1880</v>
      </c>
      <c r="G85" s="1" t="str">
        <f>_xll.BDS("SPX Index","CHAIN_TICKERS", "CHAIN_STRIKE_PX_OVRD",F85, "CHAIN_PUT_CALL_TYPE_OVRD=P", "CHAIN_PERIODICITY_OVRD=M")</f>
        <v>SPX US 11/20/15 P1880</v>
      </c>
      <c r="J85" t="s">
        <v>1628</v>
      </c>
      <c r="K85" t="e">
        <f ca="1">_xll.BDP(J85,"security des")</f>
        <v>#NAME?</v>
      </c>
      <c r="N85" t="s">
        <v>3300</v>
      </c>
      <c r="O85" t="e">
        <f ca="1">_xll.BDP(J85,"security des")</f>
        <v>#NAME?</v>
      </c>
    </row>
    <row r="86" spans="1:15" x14ac:dyDescent="0.25">
      <c r="A86">
        <v>1</v>
      </c>
      <c r="B86" s="9">
        <v>1.4621917808219176E-4</v>
      </c>
      <c r="C86" s="9" t="str">
        <f t="shared" si="2"/>
        <v>$H$113</v>
      </c>
      <c r="D86" s="9" t="str">
        <f t="shared" si="3"/>
        <v>H113</v>
      </c>
      <c r="F86">
        <v>1900</v>
      </c>
      <c r="G86" s="1" t="str">
        <f>_xll.BDS("SPX Index","CHAIN_TICKERS", "CHAIN_STRIKE_PX_OVRD",F86, "CHAIN_PUT_CALL_TYPE_OVRD=P", "CHAIN_PERIODICITY_OVRD=M")</f>
        <v>SPX US 11/20/15 P1900</v>
      </c>
      <c r="J86" t="s">
        <v>1629</v>
      </c>
      <c r="K86" t="e">
        <f ca="1">_xll.BDP(J86,"security des")</f>
        <v>#NAME?</v>
      </c>
      <c r="N86" t="s">
        <v>3301</v>
      </c>
      <c r="O86" t="e">
        <f ca="1">_xll.BDP(J86,"security des")</f>
        <v>#NAME?</v>
      </c>
    </row>
    <row r="87" spans="1:15" x14ac:dyDescent="0.25">
      <c r="A87">
        <v>0</v>
      </c>
      <c r="B87" s="9">
        <v>1.481917808219178E-4</v>
      </c>
      <c r="C87" s="9" t="str">
        <f t="shared" si="2"/>
        <v>$H$114</v>
      </c>
      <c r="D87" s="9" t="str">
        <f t="shared" si="3"/>
        <v>H114</v>
      </c>
      <c r="F87">
        <v>1920</v>
      </c>
      <c r="G87" s="1" t="str">
        <f>_xll.BDS("SPX Index","CHAIN_TICKERS", "CHAIN_STRIKE_PX_OVRD",F87, "CHAIN_PUT_CALL_TYPE_OVRD=P", "CHAIN_PERIODICITY_OVRD=M")</f>
        <v>SPX US 11/20/15 P1920</v>
      </c>
      <c r="J87" t="s">
        <v>1630</v>
      </c>
      <c r="K87" t="e">
        <f ca="1">_xll.BDP(J87,"security des")</f>
        <v>#NAME?</v>
      </c>
      <c r="N87" t="s">
        <v>3302</v>
      </c>
      <c r="O87" t="e">
        <f ca="1">_xll.BDP(J87,"security des")</f>
        <v>#NAME?</v>
      </c>
    </row>
    <row r="88" spans="1:15" x14ac:dyDescent="0.25">
      <c r="A88">
        <v>0</v>
      </c>
      <c r="B88" s="9">
        <v>1.4884931506849316E-4</v>
      </c>
      <c r="C88" s="9" t="str">
        <f t="shared" si="2"/>
        <v>$H$115</v>
      </c>
      <c r="D88" s="9" t="str">
        <f t="shared" si="3"/>
        <v>H115</v>
      </c>
      <c r="F88">
        <v>1940</v>
      </c>
      <c r="G88" s="1" t="str">
        <f>_xll.BDS("SPX Index","CHAIN_TICKERS", "CHAIN_STRIKE_PX_OVRD",F88, "CHAIN_PUT_CALL_TYPE_OVRD=P", "CHAIN_PERIODICITY_OVRD=M")</f>
        <v>SPX US 11/20/15 P1940</v>
      </c>
      <c r="J88" t="s">
        <v>1631</v>
      </c>
      <c r="K88" t="e">
        <f ca="1">_xll.BDP(J88,"security des")</f>
        <v>#NAME?</v>
      </c>
      <c r="N88" t="s">
        <v>248</v>
      </c>
      <c r="O88" t="e">
        <f ca="1">_xll.BDP(J88,"security des")</f>
        <v>#NAME?</v>
      </c>
    </row>
    <row r="89" spans="1:15" x14ac:dyDescent="0.25">
      <c r="A89">
        <v>0</v>
      </c>
      <c r="B89" s="9">
        <v>1.493972602739726E-4</v>
      </c>
      <c r="C89" s="9" t="str">
        <f t="shared" si="2"/>
        <v>$H$116</v>
      </c>
      <c r="D89" s="9" t="str">
        <f t="shared" si="3"/>
        <v>H116</v>
      </c>
      <c r="F89">
        <v>1960</v>
      </c>
      <c r="G89" s="1" t="str">
        <f>_xll.BDS("SPX Index","CHAIN_TICKERS", "CHAIN_STRIKE_PX_OVRD",F89, "CHAIN_PUT_CALL_TYPE_OVRD=P", "CHAIN_PERIODICITY_OVRD=M")</f>
        <v>SPX US 11/20/15 P1960</v>
      </c>
      <c r="J89" t="s">
        <v>1632</v>
      </c>
      <c r="K89" t="e">
        <f ca="1">_xll.BDP(J89,"security des")</f>
        <v>#NAME?</v>
      </c>
      <c r="N89" t="s">
        <v>3303</v>
      </c>
      <c r="O89" t="e">
        <f ca="1">_xll.BDP(J89,"security des")</f>
        <v>#NAME?</v>
      </c>
    </row>
    <row r="90" spans="1:15" x14ac:dyDescent="0.25">
      <c r="A90">
        <v>0</v>
      </c>
      <c r="B90" s="9">
        <v>1.4852054794520548E-4</v>
      </c>
      <c r="C90" s="9" t="str">
        <f t="shared" si="2"/>
        <v>$H$117</v>
      </c>
      <c r="D90" s="9" t="str">
        <f t="shared" si="3"/>
        <v>H117</v>
      </c>
      <c r="F90">
        <v>1980</v>
      </c>
      <c r="G90" s="1" t="str">
        <f>_xll.BDS("SPX Index","CHAIN_TICKERS", "CHAIN_STRIKE_PX_OVRD",F90, "CHAIN_PUT_CALL_TYPE_OVRD=P", "CHAIN_PERIODICITY_OVRD=M")</f>
        <v>SPX US 11/20/15 P1980</v>
      </c>
      <c r="J90" t="s">
        <v>1633</v>
      </c>
      <c r="K90" t="e">
        <f ca="1">_xll.BDP(J90,"security des")</f>
        <v>#NAME?</v>
      </c>
      <c r="N90" t="s">
        <v>3304</v>
      </c>
      <c r="O90" t="e">
        <f ca="1">_xll.BDP(J90,"security des")</f>
        <v>#NAME?</v>
      </c>
    </row>
    <row r="91" spans="1:15" x14ac:dyDescent="0.25">
      <c r="A91">
        <v>0</v>
      </c>
      <c r="B91" s="9">
        <v>1.4821917808219179E-4</v>
      </c>
      <c r="C91" s="9" t="str">
        <f t="shared" si="2"/>
        <v>$H$118</v>
      </c>
      <c r="D91" s="9" t="str">
        <f t="shared" si="3"/>
        <v>H118</v>
      </c>
      <c r="F91">
        <v>2000</v>
      </c>
      <c r="G91" s="1" t="str">
        <f>_xll.BDS("SPX Index","CHAIN_TICKERS", "CHAIN_STRIKE_PX_OVRD",F91, "CHAIN_PUT_CALL_TYPE_OVRD=P", "CHAIN_PERIODICITY_OVRD=M")</f>
        <v>SPX US 11/20/15 P2000</v>
      </c>
      <c r="J91" t="s">
        <v>1634</v>
      </c>
      <c r="K91" t="e">
        <f ca="1">_xll.BDP(J91,"security des")</f>
        <v>#NAME?</v>
      </c>
      <c r="N91" t="s">
        <v>3305</v>
      </c>
      <c r="O91" t="e">
        <f ca="1">_xll.BDP(J91,"security des")</f>
        <v>#NAME?</v>
      </c>
    </row>
    <row r="92" spans="1:15" x14ac:dyDescent="0.25">
      <c r="A92">
        <v>0</v>
      </c>
      <c r="B92" s="9">
        <v>1.481917808219178E-4</v>
      </c>
      <c r="C92" s="9" t="str">
        <f t="shared" si="2"/>
        <v>$H$119</v>
      </c>
      <c r="D92" s="9" t="str">
        <f t="shared" si="3"/>
        <v>H119</v>
      </c>
      <c r="F92">
        <v>2020</v>
      </c>
      <c r="G92" s="1" t="str">
        <f>_xll.BDS("SPX Index","CHAIN_TICKERS", "CHAIN_STRIKE_PX_OVRD",F92, "CHAIN_PUT_CALL_TYPE_OVRD=P", "CHAIN_PERIODICITY_OVRD=M")</f>
        <v>SPX US 11/20/15 P2020</v>
      </c>
      <c r="J92" t="s">
        <v>1635</v>
      </c>
      <c r="K92" t="e">
        <f ca="1">_xll.BDP(J92,"security des")</f>
        <v>#NAME?</v>
      </c>
      <c r="N92" t="s">
        <v>3306</v>
      </c>
      <c r="O92" t="e">
        <f ca="1">_xll.BDP(J92,"security des")</f>
        <v>#NAME?</v>
      </c>
    </row>
    <row r="93" spans="1:15" x14ac:dyDescent="0.25">
      <c r="A93">
        <v>0</v>
      </c>
      <c r="B93" s="9">
        <v>1.4542465753424657E-4</v>
      </c>
      <c r="C93" s="9" t="str">
        <f t="shared" si="2"/>
        <v>$H$120</v>
      </c>
      <c r="D93" s="9" t="str">
        <f t="shared" si="3"/>
        <v>H120</v>
      </c>
      <c r="F93">
        <v>2040</v>
      </c>
      <c r="G93" s="1" t="str">
        <f>_xll.BDS("SPX Index","CHAIN_TICKERS", "CHAIN_STRIKE_PX_OVRD",F93, "CHAIN_PUT_CALL_TYPE_OVRD=P", "CHAIN_PERIODICITY_OVRD=M")</f>
        <v>SPX US 11/20/15 P2040</v>
      </c>
      <c r="J93" t="s">
        <v>1636</v>
      </c>
      <c r="K93" t="e">
        <f ca="1">_xll.BDP(J93,"security des")</f>
        <v>#NAME?</v>
      </c>
      <c r="N93" t="s">
        <v>249</v>
      </c>
      <c r="O93" t="e">
        <f ca="1">_xll.BDP(J93,"security des")</f>
        <v>#NAME?</v>
      </c>
    </row>
    <row r="94" spans="1:15" x14ac:dyDescent="0.25">
      <c r="A94">
        <v>0</v>
      </c>
      <c r="B94" s="9">
        <v>1.4712328767123287E-4</v>
      </c>
      <c r="C94" s="9" t="str">
        <f t="shared" si="2"/>
        <v>$H$121</v>
      </c>
      <c r="D94" s="9" t="str">
        <f t="shared" si="3"/>
        <v>H121</v>
      </c>
      <c r="F94">
        <v>2060</v>
      </c>
      <c r="G94" s="1" t="str">
        <f>_xll.BDS("SPX Index","CHAIN_TICKERS", "CHAIN_STRIKE_PX_OVRD",F94, "CHAIN_PUT_CALL_TYPE_OVRD=P", "CHAIN_PERIODICITY_OVRD=M")</f>
        <v>SPX US 11/20/15 P2060</v>
      </c>
      <c r="J94" t="s">
        <v>1637</v>
      </c>
      <c r="K94" t="e">
        <f ca="1">_xll.BDP(J94,"security des")</f>
        <v>#NAME?</v>
      </c>
      <c r="N94" t="s">
        <v>3307</v>
      </c>
      <c r="O94" t="e">
        <f ca="1">_xll.BDP(J94,"security des")</f>
        <v>#NAME?</v>
      </c>
    </row>
    <row r="95" spans="1:15" x14ac:dyDescent="0.25">
      <c r="A95">
        <v>0</v>
      </c>
      <c r="B95" s="9">
        <v>1.4567123287671232E-4</v>
      </c>
      <c r="C95" s="9" t="str">
        <f t="shared" si="2"/>
        <v>$H$122</v>
      </c>
      <c r="D95" s="9" t="str">
        <f t="shared" si="3"/>
        <v>H122</v>
      </c>
      <c r="F95">
        <v>2080</v>
      </c>
      <c r="G95" s="1" t="str">
        <f>_xll.BDS("SPX Index","CHAIN_TICKERS", "CHAIN_STRIKE_PX_OVRD",F95, "CHAIN_PUT_CALL_TYPE_OVRD=P", "CHAIN_PERIODICITY_OVRD=M")</f>
        <v>SPX US 11/20/15 P2080</v>
      </c>
      <c r="J95" t="s">
        <v>1638</v>
      </c>
      <c r="K95" t="e">
        <f ca="1">_xll.BDP(J95,"security des")</f>
        <v>#NAME?</v>
      </c>
      <c r="N95" t="s">
        <v>3308</v>
      </c>
      <c r="O95" t="e">
        <f ca="1">_xll.BDP(J95,"security des")</f>
        <v>#NAME?</v>
      </c>
    </row>
    <row r="96" spans="1:15" x14ac:dyDescent="0.25">
      <c r="A96">
        <v>0</v>
      </c>
      <c r="B96" s="9">
        <v>1.4536986301369863E-4</v>
      </c>
      <c r="C96" s="9" t="str">
        <f t="shared" si="2"/>
        <v>$H$123</v>
      </c>
      <c r="D96" s="9" t="str">
        <f t="shared" si="3"/>
        <v>H123</v>
      </c>
      <c r="F96">
        <v>2100</v>
      </c>
      <c r="G96" s="1" t="str">
        <f>_xll.BDS("SPX Index","CHAIN_TICKERS", "CHAIN_STRIKE_PX_OVRD",F96, "CHAIN_PUT_CALL_TYPE_OVRD=P", "CHAIN_PERIODICITY_OVRD=M")</f>
        <v>SPX US 11/20/15 P2100</v>
      </c>
      <c r="J96" t="s">
        <v>1639</v>
      </c>
      <c r="K96" t="e">
        <f ca="1">_xll.BDP(J96,"security des")</f>
        <v>#NAME?</v>
      </c>
      <c r="N96" t="s">
        <v>3309</v>
      </c>
      <c r="O96" t="e">
        <f ca="1">_xll.BDP(J96,"security des")</f>
        <v>#NAME?</v>
      </c>
    </row>
    <row r="97" spans="1:15" x14ac:dyDescent="0.25">
      <c r="A97">
        <v>0</v>
      </c>
      <c r="B97" s="9">
        <v>1.4591780821917807E-4</v>
      </c>
      <c r="C97" s="9" t="str">
        <f t="shared" si="2"/>
        <v>$H$124</v>
      </c>
      <c r="D97" s="9" t="str">
        <f t="shared" si="3"/>
        <v>H124</v>
      </c>
      <c r="F97">
        <v>2120</v>
      </c>
      <c r="G97" s="1" t="str">
        <f>_xll.BDS("SPX Index","CHAIN_TICKERS", "CHAIN_STRIKE_PX_OVRD",F97, "CHAIN_PUT_CALL_TYPE_OVRD=P", "CHAIN_PERIODICITY_OVRD=M")</f>
        <v>SPX US 11/20/15 P2120</v>
      </c>
      <c r="J97" t="s">
        <v>1640</v>
      </c>
      <c r="K97" t="e">
        <f ca="1">_xll.BDP(J97,"security des")</f>
        <v>#NAME?</v>
      </c>
      <c r="N97" t="s">
        <v>3310</v>
      </c>
      <c r="O97" t="e">
        <f ca="1">_xll.BDP(J97,"security des")</f>
        <v>#NAME?</v>
      </c>
    </row>
    <row r="98" spans="1:15" x14ac:dyDescent="0.25">
      <c r="A98">
        <v>0</v>
      </c>
      <c r="B98" s="9">
        <v>1.4742465753424659E-4</v>
      </c>
      <c r="C98" s="9" t="str">
        <f t="shared" si="2"/>
        <v>$H$125</v>
      </c>
      <c r="D98" s="9" t="str">
        <f t="shared" si="3"/>
        <v>H125</v>
      </c>
      <c r="F98">
        <v>2140</v>
      </c>
      <c r="G98" s="1" t="str">
        <f>_xll.BDS("SPX Index","CHAIN_TICKERS", "CHAIN_STRIKE_PX_OVRD",F98, "CHAIN_PUT_CALL_TYPE_OVRD=P", "CHAIN_PERIODICITY_OVRD=M")</f>
        <v>SPX US 11/20/15 P2140</v>
      </c>
      <c r="J98" t="s">
        <v>1641</v>
      </c>
      <c r="K98" t="e">
        <f ca="1">_xll.BDP(J98,"security des")</f>
        <v>#NAME?</v>
      </c>
      <c r="N98" t="s">
        <v>250</v>
      </c>
      <c r="O98" t="e">
        <f ca="1">_xll.BDP(J98,"security des")</f>
        <v>#NAME?</v>
      </c>
    </row>
    <row r="99" spans="1:15" x14ac:dyDescent="0.25">
      <c r="A99">
        <v>0</v>
      </c>
      <c r="B99" s="9">
        <v>1.4739726027397261E-4</v>
      </c>
      <c r="C99" s="9" t="str">
        <f t="shared" si="2"/>
        <v>$H$126</v>
      </c>
      <c r="D99" s="9" t="str">
        <f t="shared" si="3"/>
        <v>H126</v>
      </c>
      <c r="F99">
        <v>2160</v>
      </c>
      <c r="G99" s="1" t="str">
        <f>_xll.BDS("SPX Index","CHAIN_TICKERS", "CHAIN_STRIKE_PX_OVRD",F99, "CHAIN_PUT_CALL_TYPE_OVRD=P", "CHAIN_PERIODICITY_OVRD=M")</f>
        <v>SPX US 11/20/15 P2160</v>
      </c>
      <c r="J99" t="s">
        <v>1642</v>
      </c>
      <c r="K99" t="e">
        <f ca="1">_xll.BDP(J99,"security des")</f>
        <v>#NAME?</v>
      </c>
      <c r="N99" t="s">
        <v>3311</v>
      </c>
      <c r="O99" t="e">
        <f ca="1">_xll.BDP(J99,"security des")</f>
        <v>#NAME?</v>
      </c>
    </row>
    <row r="100" spans="1:15" x14ac:dyDescent="0.25">
      <c r="A100">
        <v>0</v>
      </c>
      <c r="B100" s="9">
        <v>1.4767123287671232E-4</v>
      </c>
      <c r="C100" s="9" t="str">
        <f t="shared" si="2"/>
        <v>$H$127</v>
      </c>
      <c r="D100" s="9" t="str">
        <f t="shared" si="3"/>
        <v>H127</v>
      </c>
      <c r="F100">
        <v>2180</v>
      </c>
      <c r="G100" s="1" t="str">
        <f>_xll.BDS("SPX Index","CHAIN_TICKERS", "CHAIN_STRIKE_PX_OVRD",F100, "CHAIN_PUT_CALL_TYPE_OVRD=P", "CHAIN_PERIODICITY_OVRD=M")</f>
        <v>SPX US 11/20/15 P2180</v>
      </c>
      <c r="J100" t="s">
        <v>1643</v>
      </c>
      <c r="K100" t="e">
        <f ca="1">_xll.BDP(J100,"security des")</f>
        <v>#NAME?</v>
      </c>
      <c r="N100" t="s">
        <v>3312</v>
      </c>
      <c r="O100" t="e">
        <f ca="1">_xll.BDP(J100,"security des")</f>
        <v>#NAME?</v>
      </c>
    </row>
    <row r="101" spans="1:15" x14ac:dyDescent="0.25">
      <c r="A101">
        <v>0</v>
      </c>
      <c r="B101" s="9">
        <v>1.4794520547945208E-4</v>
      </c>
      <c r="C101" s="9" t="str">
        <f t="shared" si="2"/>
        <v>$H$128</v>
      </c>
      <c r="D101" s="9" t="str">
        <f t="shared" si="3"/>
        <v>H128</v>
      </c>
      <c r="F101">
        <v>2200</v>
      </c>
      <c r="G101" s="1" t="str">
        <f>_xll.BDS("SPX Index","CHAIN_TICKERS", "CHAIN_STRIKE_PX_OVRD",F101, "CHAIN_PUT_CALL_TYPE_OVRD=P", "CHAIN_PERIODICITY_OVRD=M")</f>
        <v>SPX US 11/20/15 P2200</v>
      </c>
      <c r="J101" t="s">
        <v>1644</v>
      </c>
      <c r="K101" t="e">
        <f ca="1">_xll.BDP(J101,"security des")</f>
        <v>#NAME?</v>
      </c>
      <c r="N101" t="s">
        <v>3313</v>
      </c>
      <c r="O101" t="e">
        <f ca="1">_xll.BDP(J101,"security des")</f>
        <v>#NAME?</v>
      </c>
    </row>
    <row r="102" spans="1:15" x14ac:dyDescent="0.25">
      <c r="A102">
        <v>0</v>
      </c>
      <c r="B102" s="9">
        <v>1.5191780821917808E-4</v>
      </c>
      <c r="C102" s="9" t="str">
        <f t="shared" si="2"/>
        <v>$H$129</v>
      </c>
      <c r="D102" s="9" t="str">
        <f t="shared" si="3"/>
        <v>H129</v>
      </c>
      <c r="F102">
        <v>2220</v>
      </c>
      <c r="G102" s="1" t="str">
        <f>_xll.BDS("SPX Index","CHAIN_TICKERS", "CHAIN_STRIKE_PX_OVRD",F102, "CHAIN_PUT_CALL_TYPE_OVRD=P", "CHAIN_PERIODICITY_OVRD=M")</f>
        <v>SPX US 11/20/15 P2220</v>
      </c>
      <c r="J102" t="s">
        <v>1645</v>
      </c>
      <c r="K102" t="e">
        <f ca="1">_xll.BDP(J102,"security des")</f>
        <v>#NAME?</v>
      </c>
      <c r="N102" t="s">
        <v>3314</v>
      </c>
      <c r="O102" t="e">
        <f ca="1">_xll.BDP(J102,"security des")</f>
        <v>#NAME?</v>
      </c>
    </row>
    <row r="103" spans="1:15" x14ac:dyDescent="0.25">
      <c r="A103">
        <v>0</v>
      </c>
      <c r="B103" s="9">
        <v>1.5200000000000001E-4</v>
      </c>
      <c r="C103" s="9" t="str">
        <f t="shared" si="2"/>
        <v>$H$130</v>
      </c>
      <c r="D103" s="9" t="str">
        <f t="shared" si="3"/>
        <v>H130</v>
      </c>
      <c r="F103">
        <v>2240</v>
      </c>
      <c r="G103" s="1" t="str">
        <f>_xll.BDS("SPX Index","CHAIN_TICKERS", "CHAIN_STRIKE_PX_OVRD",F103, "CHAIN_PUT_CALL_TYPE_OVRD=P", "CHAIN_PERIODICITY_OVRD=M")</f>
        <v>SPX US 11/20/15 P2240</v>
      </c>
      <c r="J103" t="s">
        <v>1646</v>
      </c>
      <c r="K103" t="e">
        <f ca="1">_xll.BDP(J103,"security des")</f>
        <v>#NAME?</v>
      </c>
      <c r="N103" t="s">
        <v>251</v>
      </c>
      <c r="O103" t="e">
        <f ca="1">_xll.BDP(J103,"security des")</f>
        <v>#NAME?</v>
      </c>
    </row>
    <row r="104" spans="1:15" x14ac:dyDescent="0.25">
      <c r="A104">
        <v>0</v>
      </c>
      <c r="B104" s="9" t="e">
        <v>#N/A</v>
      </c>
      <c r="C104" s="9" t="str">
        <f t="shared" si="2"/>
        <v>$H$131</v>
      </c>
      <c r="D104" s="9" t="str">
        <f t="shared" si="3"/>
        <v>H131</v>
      </c>
      <c r="F104">
        <v>2260</v>
      </c>
      <c r="G104" s="1" t="str">
        <f>_xll.BDS("SPX Index","CHAIN_TICKERS", "CHAIN_STRIKE_PX_OVRD",F104, "CHAIN_PUT_CALL_TYPE_OVRD=P", "CHAIN_PERIODICITY_OVRD=M")</f>
        <v>SPX US 11/20/15 P2260</v>
      </c>
      <c r="J104" t="s">
        <v>1647</v>
      </c>
      <c r="K104" t="e">
        <f ca="1">_xll.BDP(J104,"security des")</f>
        <v>#NAME?</v>
      </c>
      <c r="N104" t="s">
        <v>3315</v>
      </c>
      <c r="O104" t="e">
        <f ca="1">_xll.BDP(J104,"security des")</f>
        <v>#NAME?</v>
      </c>
    </row>
    <row r="105" spans="1:15" x14ac:dyDescent="0.25">
      <c r="A105">
        <v>0</v>
      </c>
      <c r="B105" s="9">
        <v>1.5079452054794518E-4</v>
      </c>
      <c r="C105" s="9" t="str">
        <f t="shared" si="2"/>
        <v>$H$132</v>
      </c>
      <c r="D105" s="9" t="str">
        <f t="shared" si="3"/>
        <v>H132</v>
      </c>
      <c r="F105">
        <v>2280</v>
      </c>
      <c r="G105" s="1" t="str">
        <f>_xll.BDS("SPX Index","CHAIN_TICKERS", "CHAIN_STRIKE_PX_OVRD",F105, "CHAIN_PUT_CALL_TYPE_OVRD=P", "CHAIN_PERIODICITY_OVRD=M")</f>
        <v>SPX US 11/20/15 P2280</v>
      </c>
      <c r="J105" t="s">
        <v>1648</v>
      </c>
      <c r="K105" t="e">
        <f ca="1">_xll.BDP(J105,"security des")</f>
        <v>#NAME?</v>
      </c>
      <c r="N105" t="s">
        <v>3316</v>
      </c>
      <c r="O105" t="e">
        <f ca="1">_xll.BDP(J105,"security des")</f>
        <v>#NAME?</v>
      </c>
    </row>
    <row r="106" spans="1:15" x14ac:dyDescent="0.25">
      <c r="A106">
        <v>0</v>
      </c>
      <c r="B106" s="9">
        <v>1.5106849315068495E-4</v>
      </c>
      <c r="C106" s="9" t="str">
        <f t="shared" si="2"/>
        <v>$H$133</v>
      </c>
      <c r="D106" s="9" t="str">
        <f t="shared" si="3"/>
        <v>H133</v>
      </c>
      <c r="F106">
        <v>2300</v>
      </c>
      <c r="G106" s="1" t="str">
        <f>_xll.BDS("SPX Index","CHAIN_TICKERS", "CHAIN_STRIKE_PX_OVRD",F106, "CHAIN_PUT_CALL_TYPE_OVRD=P", "CHAIN_PERIODICITY_OVRD=M")</f>
        <v>SPX US 11/20/15 P2300</v>
      </c>
      <c r="J106" t="s">
        <v>1649</v>
      </c>
      <c r="K106" t="e">
        <f ca="1">_xll.BDP(J106,"security des")</f>
        <v>#NAME?</v>
      </c>
      <c r="N106" t="s">
        <v>3317</v>
      </c>
      <c r="O106" t="e">
        <f ca="1">_xll.BDP(J106,"security des")</f>
        <v>#NAME?</v>
      </c>
    </row>
    <row r="107" spans="1:15" x14ac:dyDescent="0.25">
      <c r="A107">
        <v>0</v>
      </c>
      <c r="B107" s="9">
        <v>1.5104109589041096E-4</v>
      </c>
      <c r="C107" s="9" t="str">
        <f t="shared" si="2"/>
        <v>$H$134</v>
      </c>
      <c r="D107" s="9" t="str">
        <f t="shared" si="3"/>
        <v>H134</v>
      </c>
      <c r="F107">
        <v>2320</v>
      </c>
      <c r="G107" s="1" t="str">
        <f>_xll.BDS("SPX Index","CHAIN_TICKERS", "CHAIN_STRIKE_PX_OVRD",F107, "CHAIN_PUT_CALL_TYPE_OVRD=P", "CHAIN_PERIODICITY_OVRD=M")</f>
        <v>SPX US 11/20/15 P2320</v>
      </c>
      <c r="J107" t="s">
        <v>1650</v>
      </c>
      <c r="K107" t="e">
        <f ca="1">_xll.BDP(J107,"security des")</f>
        <v>#NAME?</v>
      </c>
      <c r="N107" t="s">
        <v>3318</v>
      </c>
      <c r="O107" t="e">
        <f ca="1">_xll.BDP(J107,"security des")</f>
        <v>#NAME?</v>
      </c>
    </row>
    <row r="108" spans="1:15" x14ac:dyDescent="0.25">
      <c r="A108">
        <v>0</v>
      </c>
      <c r="B108" s="9">
        <v>1.5115068493150687E-4</v>
      </c>
      <c r="C108" s="9" t="str">
        <f t="shared" si="2"/>
        <v>$H$135</v>
      </c>
      <c r="D108" s="9" t="str">
        <f t="shared" si="3"/>
        <v>H135</v>
      </c>
      <c r="F108">
        <v>2340</v>
      </c>
      <c r="G108" s="1" t="str">
        <f>_xll.BDS("SPX Index","CHAIN_TICKERS", "CHAIN_STRIKE_PX_OVRD",F108, "CHAIN_PUT_CALL_TYPE_OVRD=P", "CHAIN_PERIODICITY_OVRD=M")</f>
        <v>SPX US 11/20/15 P2350</v>
      </c>
      <c r="J108" t="s">
        <v>1651</v>
      </c>
      <c r="K108" t="e">
        <f ca="1">_xll.BDP(J108,"security des")</f>
        <v>#NAME?</v>
      </c>
      <c r="N108" t="s">
        <v>252</v>
      </c>
      <c r="O108" t="e">
        <f ca="1">_xll.BDP(J108,"security des")</f>
        <v>#NAME?</v>
      </c>
    </row>
    <row r="109" spans="1:15" x14ac:dyDescent="0.25">
      <c r="A109">
        <v>0</v>
      </c>
      <c r="B109" s="9">
        <v>1.5024657534246577E-4</v>
      </c>
      <c r="C109" s="9" t="str">
        <f t="shared" si="2"/>
        <v>$H$136</v>
      </c>
      <c r="D109" s="9" t="str">
        <f t="shared" si="3"/>
        <v>H136</v>
      </c>
      <c r="F109">
        <v>2360</v>
      </c>
      <c r="G109" s="1" t="str">
        <f>_xll.BDS("SPX Index","CHAIN_TICKERS", "CHAIN_STRIKE_PX_OVRD",F109, "CHAIN_PUT_CALL_TYPE_OVRD=P", "CHAIN_PERIODICITY_OVRD=M")</f>
        <v>SPX US 11/20/15 P2350</v>
      </c>
      <c r="J109" t="s">
        <v>1652</v>
      </c>
      <c r="K109" t="e">
        <f ca="1">_xll.BDP(J109,"security des")</f>
        <v>#NAME?</v>
      </c>
      <c r="N109" t="s">
        <v>3319</v>
      </c>
      <c r="O109" t="e">
        <f ca="1">_xll.BDP(J109,"security des")</f>
        <v>#NAME?</v>
      </c>
    </row>
    <row r="110" spans="1:15" x14ac:dyDescent="0.25">
      <c r="A110">
        <v>0</v>
      </c>
      <c r="B110" s="9">
        <v>1.4909589041095891E-4</v>
      </c>
      <c r="C110" s="9" t="str">
        <f t="shared" si="2"/>
        <v>$H$137</v>
      </c>
      <c r="D110" s="9" t="str">
        <f t="shared" si="3"/>
        <v>H137</v>
      </c>
      <c r="F110">
        <v>2380</v>
      </c>
      <c r="G110" s="1" t="str">
        <f>_xll.BDS("SPX Index","CHAIN_TICKERS", "CHAIN_STRIKE_PX_OVRD",F110, "CHAIN_PUT_CALL_TYPE_OVRD=P", "CHAIN_PERIODICITY_OVRD=M")</f>
        <v>SPX US 11/20/15 P2400</v>
      </c>
      <c r="J110" t="s">
        <v>1653</v>
      </c>
      <c r="K110" t="e">
        <f ca="1">_xll.BDP(J110,"security des")</f>
        <v>#NAME?</v>
      </c>
      <c r="N110" t="s">
        <v>3320</v>
      </c>
      <c r="O110" t="e">
        <f ca="1">_xll.BDP(J110,"security des")</f>
        <v>#NAME?</v>
      </c>
    </row>
    <row r="111" spans="1:15" x14ac:dyDescent="0.25">
      <c r="A111">
        <v>3</v>
      </c>
      <c r="B111" s="9">
        <v>1.5136986301369864E-4</v>
      </c>
      <c r="C111" s="9" t="str">
        <f t="shared" si="2"/>
        <v>$H$138</v>
      </c>
      <c r="D111" s="9" t="str">
        <f t="shared" si="3"/>
        <v>H138</v>
      </c>
      <c r="F111">
        <v>2400</v>
      </c>
      <c r="G111" s="1" t="str">
        <f>_xll.BDS("SPX Index","CHAIN_TICKERS", "CHAIN_STRIKE_PX_OVRD",F111, "CHAIN_PUT_CALL_TYPE_OVRD=P", "CHAIN_PERIODICITY_OVRD=M")</f>
        <v>SPX US 11/20/15 P2400</v>
      </c>
      <c r="J111" t="s">
        <v>1654</v>
      </c>
      <c r="K111" t="e">
        <f ca="1">_xll.BDP(J111,"security des")</f>
        <v>#NAME?</v>
      </c>
      <c r="N111" t="s">
        <v>3321</v>
      </c>
      <c r="O111" t="e">
        <f ca="1">_xll.BDP(J111,"security des")</f>
        <v>#NAME?</v>
      </c>
    </row>
    <row r="112" spans="1:15" x14ac:dyDescent="0.25">
      <c r="A112">
        <v>0</v>
      </c>
      <c r="B112" s="9">
        <v>1.5046575342465753E-4</v>
      </c>
      <c r="C112" s="9" t="str">
        <f t="shared" si="2"/>
        <v>$H$139</v>
      </c>
      <c r="D112" s="9" t="str">
        <f t="shared" si="3"/>
        <v>H139</v>
      </c>
      <c r="F112">
        <v>2420</v>
      </c>
      <c r="G112" s="1" t="str">
        <f>_xll.BDS("SPX Index","CHAIN_TICKERS", "CHAIN_STRIKE_PX_OVRD",F112, "CHAIN_PUT_CALL_TYPE_OVRD=P", "CHAIN_PERIODICITY_OVRD=M")</f>
        <v>SPX US 11/20/15 P2400</v>
      </c>
      <c r="J112" t="s">
        <v>1655</v>
      </c>
      <c r="K112" t="e">
        <f ca="1">_xll.BDP(J112,"security des")</f>
        <v>#NAME?</v>
      </c>
      <c r="N112" t="s">
        <v>3322</v>
      </c>
      <c r="O112" t="e">
        <f ca="1">_xll.BDP(J112,"security des")</f>
        <v>#NAME?</v>
      </c>
    </row>
    <row r="113" spans="1:15" x14ac:dyDescent="0.25">
      <c r="A113">
        <v>0</v>
      </c>
      <c r="B113" s="9">
        <v>1.4999999999999999E-4</v>
      </c>
      <c r="C113" s="9" t="str">
        <f t="shared" si="2"/>
        <v>$H$140</v>
      </c>
      <c r="D113" s="9" t="str">
        <f t="shared" si="3"/>
        <v>H140</v>
      </c>
      <c r="F113">
        <v>2440</v>
      </c>
      <c r="G113" s="1" t="str">
        <f>_xll.BDS("SPX Index","CHAIN_TICKERS", "CHAIN_STRIKE_PX_OVRD",F113, "CHAIN_PUT_CALL_TYPE_OVRD=P", "CHAIN_PERIODICITY_OVRD=M")</f>
        <v>SPX US 11/20/15 P2400</v>
      </c>
      <c r="J113" t="s">
        <v>1656</v>
      </c>
      <c r="K113" t="e">
        <f ca="1">_xll.BDP(J113,"security des")</f>
        <v>#NAME?</v>
      </c>
      <c r="N113" t="s">
        <v>253</v>
      </c>
      <c r="O113" t="e">
        <f ca="1">_xll.BDP(J113,"security des")</f>
        <v>#NAME?</v>
      </c>
    </row>
    <row r="114" spans="1:15" x14ac:dyDescent="0.25">
      <c r="A114">
        <v>0</v>
      </c>
      <c r="B114" s="9">
        <v>1.513972602739726E-4</v>
      </c>
      <c r="C114" s="9" t="str">
        <f t="shared" si="2"/>
        <v>$H$141</v>
      </c>
      <c r="D114" s="9" t="str">
        <f t="shared" si="3"/>
        <v>H141</v>
      </c>
      <c r="F114">
        <v>2460</v>
      </c>
      <c r="G114" s="1" t="str">
        <f>_xll.BDS("SPX Index","CHAIN_TICKERS", "CHAIN_STRIKE_PX_OVRD",F114, "CHAIN_PUT_CALL_TYPE_OVRD=P", "CHAIN_PERIODICITY_OVRD=M")</f>
        <v>SPX US 11/20/15 P2500</v>
      </c>
      <c r="J114" t="s">
        <v>1657</v>
      </c>
      <c r="K114" t="e">
        <f ca="1">_xll.BDP(J114,"security des")</f>
        <v>#NAME?</v>
      </c>
      <c r="N114" t="s">
        <v>3323</v>
      </c>
      <c r="O114" t="e">
        <f ca="1">_xll.BDP(J114,"security des")</f>
        <v>#NAME?</v>
      </c>
    </row>
    <row r="115" spans="1:15" x14ac:dyDescent="0.25">
      <c r="A115">
        <v>0</v>
      </c>
      <c r="B115" s="9">
        <v>1.5136986301369864E-4</v>
      </c>
      <c r="C115" s="9" t="str">
        <f t="shared" si="2"/>
        <v>$H$142</v>
      </c>
      <c r="D115" s="9" t="str">
        <f t="shared" si="3"/>
        <v>H142</v>
      </c>
      <c r="F115">
        <v>2480</v>
      </c>
      <c r="G115" s="1" t="str">
        <f>_xll.BDS("SPX Index","CHAIN_TICKERS", "CHAIN_STRIKE_PX_OVRD",F115, "CHAIN_PUT_CALL_TYPE_OVRD=P", "CHAIN_PERIODICITY_OVRD=M")</f>
        <v>SPX US 11/20/15 P2500</v>
      </c>
      <c r="J115" t="s">
        <v>1658</v>
      </c>
      <c r="K115" t="e">
        <f ca="1">_xll.BDP(J115,"security des")</f>
        <v>#NAME?</v>
      </c>
      <c r="N115" t="s">
        <v>3324</v>
      </c>
      <c r="O115" t="e">
        <f ca="1">_xll.BDP(J115,"security des")</f>
        <v>#NAME?</v>
      </c>
    </row>
    <row r="116" spans="1:15" x14ac:dyDescent="0.25">
      <c r="A116">
        <v>0</v>
      </c>
      <c r="B116" s="9">
        <v>1.5134246575342465E-4</v>
      </c>
      <c r="C116" s="9" t="str">
        <f t="shared" si="2"/>
        <v>$H$143</v>
      </c>
      <c r="D116" s="9" t="str">
        <f t="shared" si="3"/>
        <v>H143</v>
      </c>
      <c r="F116">
        <v>2500</v>
      </c>
      <c r="G116" s="1" t="str">
        <f>_xll.BDS("SPX Index","CHAIN_TICKERS", "CHAIN_STRIKE_PX_OVRD",F116, "CHAIN_PUT_CALL_TYPE_OVRD=P", "CHAIN_PERIODICITY_OVRD=M")</f>
        <v>SPX US 11/20/15 P2500</v>
      </c>
      <c r="J116" t="s">
        <v>1659</v>
      </c>
      <c r="K116" t="e">
        <f ca="1">_xll.BDP(J116,"security des")</f>
        <v>#NAME?</v>
      </c>
      <c r="N116" t="s">
        <v>3325</v>
      </c>
      <c r="O116" t="e">
        <f ca="1">_xll.BDP(J116,"security des")</f>
        <v>#NAME?</v>
      </c>
    </row>
    <row r="117" spans="1:15" x14ac:dyDescent="0.25">
      <c r="A117">
        <v>0</v>
      </c>
      <c r="B117" s="9">
        <v>1.5200000000000001E-4</v>
      </c>
      <c r="C117" s="9" t="str">
        <f t="shared" si="2"/>
        <v>$H$144</v>
      </c>
      <c r="D117" s="9" t="str">
        <f t="shared" si="3"/>
        <v>H144</v>
      </c>
      <c r="F117">
        <v>2520</v>
      </c>
      <c r="G117" s="1" t="str">
        <f>_xll.BDS("SPX Index","CHAIN_TICKERS", "CHAIN_STRIKE_PX_OVRD",F117, "CHAIN_PUT_CALL_TYPE_OVRD=P", "CHAIN_PERIODICITY_OVRD=M")</f>
        <v>SPX US 11/20/15 P2500</v>
      </c>
      <c r="J117" t="s">
        <v>1660</v>
      </c>
      <c r="K117" t="e">
        <f ca="1">_xll.BDP(J117,"security des")</f>
        <v>#NAME?</v>
      </c>
      <c r="N117" t="s">
        <v>3326</v>
      </c>
      <c r="O117" t="e">
        <f ca="1">_xll.BDP(J117,"security des")</f>
        <v>#NAME?</v>
      </c>
    </row>
    <row r="118" spans="1:15" x14ac:dyDescent="0.25">
      <c r="A118">
        <v>0</v>
      </c>
      <c r="B118" s="9">
        <v>1.5169863013698629E-4</v>
      </c>
      <c r="C118" s="9" t="str">
        <f t="shared" si="2"/>
        <v>$H$145</v>
      </c>
      <c r="D118" s="9" t="str">
        <f t="shared" si="3"/>
        <v>H145</v>
      </c>
      <c r="F118">
        <v>2540</v>
      </c>
      <c r="G118" s="1" t="str">
        <f>_xll.BDS("SPX Index","CHAIN_TICKERS", "CHAIN_STRIKE_PX_OVRD",F118, "CHAIN_PUT_CALL_TYPE_OVRD=P", "CHAIN_PERIODICITY_OVRD=M")</f>
        <v>SPX US 11/20/15 P2500</v>
      </c>
      <c r="J118" t="s">
        <v>1661</v>
      </c>
      <c r="K118" t="e">
        <f ca="1">_xll.BDP(J118,"security des")</f>
        <v>#NAME?</v>
      </c>
      <c r="N118" t="s">
        <v>254</v>
      </c>
      <c r="O118" t="e">
        <f ca="1">_xll.BDP(J118,"security des")</f>
        <v>#NAME?</v>
      </c>
    </row>
    <row r="119" spans="1:15" x14ac:dyDescent="0.25">
      <c r="A119">
        <v>0</v>
      </c>
      <c r="B119" s="9">
        <v>1.527945205479452E-4</v>
      </c>
      <c r="C119" s="9" t="str">
        <f t="shared" si="2"/>
        <v>$H$146</v>
      </c>
      <c r="D119" s="9" t="str">
        <f t="shared" si="3"/>
        <v>H146</v>
      </c>
      <c r="F119">
        <v>2560</v>
      </c>
      <c r="G119" s="1" t="str">
        <f>_xll.BDS("SPX Index","CHAIN_TICKERS", "CHAIN_STRIKE_PX_OVRD",F119, "CHAIN_PUT_CALL_TYPE_OVRD=P", "CHAIN_PERIODICITY_OVRD=M")</f>
        <v>SPX US 11/20/15 P2600</v>
      </c>
      <c r="J119" t="s">
        <v>1662</v>
      </c>
      <c r="K119" t="e">
        <f ca="1">_xll.BDP(J119,"security des")</f>
        <v>#NAME?</v>
      </c>
      <c r="N119" t="s">
        <v>3327</v>
      </c>
      <c r="O119" t="e">
        <f ca="1">_xll.BDP(J119,"security des")</f>
        <v>#NAME?</v>
      </c>
    </row>
    <row r="120" spans="1:15" x14ac:dyDescent="0.25">
      <c r="A120">
        <v>0</v>
      </c>
      <c r="B120" s="9">
        <v>1.4991780821917806E-4</v>
      </c>
      <c r="C120" s="9" t="str">
        <f t="shared" si="2"/>
        <v>$H$147</v>
      </c>
      <c r="D120" s="9" t="str">
        <f t="shared" si="3"/>
        <v>H147</v>
      </c>
      <c r="F120">
        <v>2580</v>
      </c>
      <c r="G120" s="1" t="str">
        <f>_xll.BDS("SPX Index","CHAIN_TICKERS", "CHAIN_STRIKE_PX_OVRD",F120, "CHAIN_PUT_CALL_TYPE_OVRD=P", "CHAIN_PERIODICITY_OVRD=M")</f>
        <v>SPX US 11/20/15 P2600</v>
      </c>
      <c r="J120" t="s">
        <v>1663</v>
      </c>
      <c r="K120" t="e">
        <f ca="1">_xll.BDP(J120,"security des")</f>
        <v>#NAME?</v>
      </c>
      <c r="N120" t="s">
        <v>3328</v>
      </c>
      <c r="O120" t="e">
        <f ca="1">_xll.BDP(J120,"security des")</f>
        <v>#NAME?</v>
      </c>
    </row>
    <row r="121" spans="1:15" x14ac:dyDescent="0.25">
      <c r="A121">
        <v>0</v>
      </c>
      <c r="B121" s="9">
        <v>1.5246575342465753E-4</v>
      </c>
      <c r="C121" s="9" t="str">
        <f t="shared" si="2"/>
        <v>$H$148</v>
      </c>
      <c r="D121" s="9" t="str">
        <f t="shared" si="3"/>
        <v>H148</v>
      </c>
      <c r="F121">
        <v>2600</v>
      </c>
      <c r="G121" s="1" t="str">
        <f>_xll.BDS("SPX Index","CHAIN_TICKERS", "CHAIN_STRIKE_PX_OVRD",F121, "CHAIN_PUT_CALL_TYPE_OVRD=P", "CHAIN_PERIODICITY_OVRD=M")</f>
        <v>SPX US 11/20/15 P2600</v>
      </c>
      <c r="J121" t="s">
        <v>1664</v>
      </c>
      <c r="K121" t="e">
        <f ca="1">_xll.BDP(J121,"security des")</f>
        <v>#NAME?</v>
      </c>
      <c r="N121" t="s">
        <v>3329</v>
      </c>
      <c r="O121" t="e">
        <f ca="1">_xll.BDP(J121,"security des")</f>
        <v>#NAME?</v>
      </c>
    </row>
    <row r="122" spans="1:15" x14ac:dyDescent="0.25">
      <c r="A122">
        <v>0</v>
      </c>
      <c r="B122" s="9">
        <v>1.5457534246575343E-4</v>
      </c>
      <c r="C122" s="9" t="str">
        <f t="shared" si="2"/>
        <v>$H$149</v>
      </c>
      <c r="D122" s="9" t="str">
        <f t="shared" si="3"/>
        <v>H149</v>
      </c>
      <c r="F122">
        <v>2620</v>
      </c>
      <c r="G122" s="1" t="str">
        <f>_xll.BDS("SPX Index","CHAIN_TICKERS", "CHAIN_STRIKE_PX_OVRD",F122, "CHAIN_PUT_CALL_TYPE_OVRD=P", "CHAIN_PERIODICITY_OVRD=M")</f>
        <v>SPX US 11/20/15 P2600</v>
      </c>
      <c r="J122" t="s">
        <v>1665</v>
      </c>
      <c r="K122" t="e">
        <f ca="1">_xll.BDP(J122,"security des")</f>
        <v>#NAME?</v>
      </c>
      <c r="N122" t="s">
        <v>3330</v>
      </c>
      <c r="O122" t="e">
        <f ca="1">_xll.BDP(J122,"security des")</f>
        <v>#NAME?</v>
      </c>
    </row>
    <row r="123" spans="1:15" x14ac:dyDescent="0.25">
      <c r="A123">
        <v>0</v>
      </c>
      <c r="B123" s="9">
        <v>1.5424657534246575E-4</v>
      </c>
      <c r="C123" s="9" t="str">
        <f t="shared" si="2"/>
        <v>$H$150</v>
      </c>
      <c r="D123" s="9" t="str">
        <f t="shared" si="3"/>
        <v>H150</v>
      </c>
      <c r="F123">
        <v>2640</v>
      </c>
      <c r="G123" s="1" t="str">
        <f>_xll.BDS("SPX Index","CHAIN_TICKERS", "CHAIN_STRIKE_PX_OVRD",F123, "CHAIN_PUT_CALL_TYPE_OVRD=P", "CHAIN_PERIODICITY_OVRD=M")</f>
        <v>SPX US 11/20/15 P2600</v>
      </c>
      <c r="J123" t="s">
        <v>1666</v>
      </c>
      <c r="K123" t="e">
        <f ca="1">_xll.BDP(J123,"security des")</f>
        <v>#NAME?</v>
      </c>
      <c r="N123" t="s">
        <v>255</v>
      </c>
      <c r="O123" t="e">
        <f ca="1">_xll.BDP(J123,"security des")</f>
        <v>#NAME?</v>
      </c>
    </row>
    <row r="124" spans="1:15" x14ac:dyDescent="0.25">
      <c r="A124">
        <v>0</v>
      </c>
      <c r="B124" s="9">
        <v>1.5367123287671233E-4</v>
      </c>
      <c r="C124" s="9" t="str">
        <f t="shared" si="2"/>
        <v>$H$150</v>
      </c>
      <c r="D124" s="9" t="str">
        <f t="shared" si="3"/>
        <v>H150</v>
      </c>
      <c r="F124">
        <v>2660</v>
      </c>
      <c r="G124" s="1" t="str">
        <f>_xll.BDS("SPX Index","CHAIN_TICKERS", "CHAIN_STRIKE_PX_OVRD",F124, "CHAIN_PUT_CALL_TYPE_OVRD=P", "CHAIN_PERIODICITY_OVRD=M")</f>
        <v>SPX US 11/20/15 P2700</v>
      </c>
      <c r="J124" t="s">
        <v>1667</v>
      </c>
      <c r="K124" t="e">
        <f ca="1">_xll.BDP(J124,"security des")</f>
        <v>#NAME?</v>
      </c>
      <c r="N124" t="s">
        <v>3331</v>
      </c>
      <c r="O124" t="e">
        <f ca="1">_xll.BDP(J124,"security des")</f>
        <v>#NAME?</v>
      </c>
    </row>
    <row r="125" spans="1:15" x14ac:dyDescent="0.25">
      <c r="A125">
        <v>0</v>
      </c>
      <c r="B125" s="9">
        <v>1.5364383561643834E-4</v>
      </c>
      <c r="C125" s="9" t="str">
        <f t="shared" si="2"/>
        <v>$H$152</v>
      </c>
      <c r="D125" s="9" t="str">
        <f t="shared" si="3"/>
        <v>H152</v>
      </c>
      <c r="F125">
        <v>2680</v>
      </c>
      <c r="G125" s="1" t="str">
        <f>_xll.BDS("SPX Index","CHAIN_TICKERS", "CHAIN_STRIKE_PX_OVRD",F125, "CHAIN_PUT_CALL_TYPE_OVRD=P", "CHAIN_PERIODICITY_OVRD=M")</f>
        <v>SPX US 11/20/15 P2700</v>
      </c>
      <c r="J125" t="s">
        <v>1668</v>
      </c>
      <c r="K125" t="e">
        <f ca="1">_xll.BDP(J125,"security des")</f>
        <v>#NAME?</v>
      </c>
      <c r="N125" t="s">
        <v>3332</v>
      </c>
      <c r="O125" t="e">
        <f ca="1">_xll.BDP(J125,"security des")</f>
        <v>#NAME?</v>
      </c>
    </row>
    <row r="126" spans="1:15" x14ac:dyDescent="0.25">
      <c r="A126">
        <v>0</v>
      </c>
      <c r="B126" s="9">
        <v>1.5389041095890412E-4</v>
      </c>
      <c r="C126" s="9" t="str">
        <f t="shared" si="2"/>
        <v>$H$153</v>
      </c>
      <c r="D126" s="9" t="str">
        <f t="shared" si="3"/>
        <v>H153</v>
      </c>
      <c r="F126">
        <v>2700</v>
      </c>
      <c r="G126" s="1" t="str">
        <f>_xll.BDS("SPX Index","CHAIN_TICKERS", "CHAIN_STRIKE_PX_OVRD",F126, "CHAIN_PUT_CALL_TYPE_OVRD=P", "CHAIN_PERIODICITY_OVRD=M")</f>
        <v>SPX US 11/20/15 P2700</v>
      </c>
      <c r="J126" t="s">
        <v>1669</v>
      </c>
      <c r="K126" t="e">
        <f ca="1">_xll.BDP(J126,"security des")</f>
        <v>#NAME?</v>
      </c>
      <c r="N126" t="s">
        <v>3333</v>
      </c>
      <c r="O126" t="e">
        <f ca="1">_xll.BDP(J126,"security des")</f>
        <v>#NAME?</v>
      </c>
    </row>
    <row r="127" spans="1:15" x14ac:dyDescent="0.25">
      <c r="A127">
        <v>0</v>
      </c>
      <c r="B127" s="9">
        <v>1.56E-4</v>
      </c>
      <c r="C127" s="9" t="str">
        <f t="shared" si="2"/>
        <v>$H$154</v>
      </c>
      <c r="D127" s="9" t="str">
        <f t="shared" si="3"/>
        <v>H154</v>
      </c>
      <c r="F127">
        <v>2720</v>
      </c>
      <c r="G127" s="1" t="str">
        <f>_xll.BDS("SPX Index","CHAIN_TICKERS", "CHAIN_STRIKE_PX_OVRD",F127, "CHAIN_PUT_CALL_TYPE_OVRD=P", "CHAIN_PERIODICITY_OVRD=M")</f>
        <v>SPX US 11/20/15 P2700</v>
      </c>
      <c r="J127" t="s">
        <v>1670</v>
      </c>
      <c r="K127" t="e">
        <f ca="1">_xll.BDP(J127,"security des")</f>
        <v>#NAME?</v>
      </c>
      <c r="N127" t="s">
        <v>3334</v>
      </c>
      <c r="O127" t="e">
        <f ca="1">_xll.BDP(J127,"security des")</f>
        <v>#NAME?</v>
      </c>
    </row>
    <row r="128" spans="1:15" x14ac:dyDescent="0.25">
      <c r="A128">
        <v>0</v>
      </c>
      <c r="B128" s="9">
        <v>1.571232876712329E-4</v>
      </c>
      <c r="C128" s="9" t="str">
        <f t="shared" si="2"/>
        <v>$H$155</v>
      </c>
      <c r="D128" s="9" t="str">
        <f t="shared" si="3"/>
        <v>H155</v>
      </c>
      <c r="F128">
        <v>2740</v>
      </c>
      <c r="G128" s="1" t="str">
        <f>_xll.BDS("SPX Index","CHAIN_TICKERS", "CHAIN_STRIKE_PX_OVRD",F128, "CHAIN_PUT_CALL_TYPE_OVRD=P", "CHAIN_PERIODICITY_OVRD=M")</f>
        <v>SPX US 11/20/15 P2700</v>
      </c>
      <c r="J128" t="s">
        <v>1671</v>
      </c>
      <c r="K128" t="e">
        <f ca="1">_xll.BDP(J128,"security des")</f>
        <v>#NAME?</v>
      </c>
      <c r="N128" t="s">
        <v>256</v>
      </c>
      <c r="O128" t="e">
        <f ca="1">_xll.BDP(J128,"security des")</f>
        <v>#NAME?</v>
      </c>
    </row>
    <row r="129" spans="1:15" x14ac:dyDescent="0.25">
      <c r="A129">
        <v>0</v>
      </c>
      <c r="B129" s="9">
        <v>1.5794520547945205E-4</v>
      </c>
      <c r="C129" s="9" t="str">
        <f t="shared" si="2"/>
        <v>$H$156</v>
      </c>
      <c r="D129" s="9" t="str">
        <f t="shared" si="3"/>
        <v>H156</v>
      </c>
      <c r="F129">
        <v>2760</v>
      </c>
      <c r="G129" s="1" t="str">
        <f>_xll.BDS("SPX Index","CHAIN_TICKERS", "CHAIN_STRIKE_PX_OVRD",F129, "CHAIN_PUT_CALL_TYPE_OVRD=P", "CHAIN_PERIODICITY_OVRD=M")</f>
        <v>SPX US 11/20/15 P2700</v>
      </c>
      <c r="J129" t="s">
        <v>1672</v>
      </c>
      <c r="K129" t="e">
        <f ca="1">_xll.BDP(J129,"security des")</f>
        <v>#NAME?</v>
      </c>
      <c r="N129" t="s">
        <v>3335</v>
      </c>
      <c r="O129" t="e">
        <f ca="1">_xll.BDP(J129,"security des")</f>
        <v>#NAME?</v>
      </c>
    </row>
    <row r="130" spans="1:15" x14ac:dyDescent="0.25">
      <c r="A130">
        <v>1</v>
      </c>
      <c r="B130" s="9">
        <v>1.5706849315068493E-4</v>
      </c>
      <c r="C130" s="9" t="str">
        <f t="shared" si="2"/>
        <v>$H$157</v>
      </c>
      <c r="D130" s="9" t="str">
        <f t="shared" si="3"/>
        <v>H157</v>
      </c>
      <c r="F130">
        <v>2780</v>
      </c>
      <c r="G130" s="1" t="str">
        <f>_xll.BDS("SPX Index","CHAIN_TICKERS", "CHAIN_STRIKE_PX_OVRD",F130, "CHAIN_PUT_CALL_TYPE_OVRD=P", "CHAIN_PERIODICITY_OVRD=M")</f>
        <v>SPX US 11/20/15 P2700</v>
      </c>
      <c r="J130" t="s">
        <v>1673</v>
      </c>
      <c r="K130" t="e">
        <f ca="1">_xll.BDP(J130,"security des")</f>
        <v>#NAME?</v>
      </c>
      <c r="N130" t="s">
        <v>3336</v>
      </c>
      <c r="O130" t="e">
        <f ca="1">_xll.BDP(J130,"security des")</f>
        <v>#NAME?</v>
      </c>
    </row>
    <row r="131" spans="1:15" x14ac:dyDescent="0.25">
      <c r="A131">
        <v>0</v>
      </c>
      <c r="B131" s="9">
        <v>1.5419178082191781E-4</v>
      </c>
      <c r="C131" s="9" t="str">
        <f t="shared" si="2"/>
        <v>$H$158</v>
      </c>
      <c r="D131" s="9" t="str">
        <f t="shared" si="3"/>
        <v>H158</v>
      </c>
      <c r="F131">
        <v>2800</v>
      </c>
      <c r="G131" s="1" t="str">
        <f>_xll.BDS("SPX Index","CHAIN_TICKERS", "CHAIN_STRIKE_PX_OVRD",F131, "CHAIN_PUT_CALL_TYPE_OVRD=P", "CHAIN_PERIODICITY_OVRD=M")</f>
        <v>SPX US 11/20/15 P2700</v>
      </c>
      <c r="J131" t="s">
        <v>1674</v>
      </c>
      <c r="K131" t="e">
        <f ca="1">_xll.BDP(J131,"security des")</f>
        <v>#NAME?</v>
      </c>
      <c r="N131" t="s">
        <v>3337</v>
      </c>
      <c r="O131" t="e">
        <f ca="1">_xll.BDP(J131,"security des")</f>
        <v>#NAME?</v>
      </c>
    </row>
    <row r="132" spans="1:15" x14ac:dyDescent="0.25">
      <c r="A132">
        <v>0</v>
      </c>
      <c r="B132" s="9">
        <v>1.5457534246575343E-4</v>
      </c>
      <c r="C132" s="9" t="str">
        <f t="shared" ref="C132:C195" si="4">ADDRESS(ROW(B132)+MATCH(1,B132:B158),8)</f>
        <v>$H$159</v>
      </c>
      <c r="D132" s="9" t="str">
        <f t="shared" ref="D132:D195" si="5">"H"&amp;(ROW(B132)+MATCH(1,B132:B158))</f>
        <v>H159</v>
      </c>
      <c r="F132">
        <v>2820</v>
      </c>
      <c r="G132" s="1" t="str">
        <f>_xll.BDS("SPX Index","CHAIN_TICKERS", "CHAIN_STRIKE_PX_OVRD",F132, "CHAIN_PUT_CALL_TYPE_OVRD=P", "CHAIN_PERIODICITY_OVRD=M")</f>
        <v>SPX US 11/20/15 P2700</v>
      </c>
      <c r="J132" t="s">
        <v>1675</v>
      </c>
      <c r="K132" t="e">
        <f ca="1">_xll.BDP(J132,"security des")</f>
        <v>#NAME?</v>
      </c>
      <c r="N132" t="s">
        <v>3338</v>
      </c>
      <c r="O132" t="e">
        <f ca="1">_xll.BDP(J132,"security des")</f>
        <v>#NAME?</v>
      </c>
    </row>
    <row r="133" spans="1:15" x14ac:dyDescent="0.25">
      <c r="A133">
        <v>0</v>
      </c>
      <c r="B133" s="9">
        <v>1.5739726027397261E-4</v>
      </c>
      <c r="C133" s="9" t="str">
        <f t="shared" si="4"/>
        <v>$H$160</v>
      </c>
      <c r="D133" s="9" t="str">
        <f t="shared" si="5"/>
        <v>H160</v>
      </c>
      <c r="F133">
        <v>2840</v>
      </c>
      <c r="G133" s="1" t="str">
        <f>_xll.BDS("SPX Index","CHAIN_TICKERS", "CHAIN_STRIKE_PX_OVRD",F133, "CHAIN_PUT_CALL_TYPE_OVRD=P", "CHAIN_PERIODICITY_OVRD=M")</f>
        <v>SPX US 11/20/15 P2700</v>
      </c>
      <c r="J133" t="s">
        <v>1676</v>
      </c>
      <c r="K133" t="e">
        <f ca="1">_xll.BDP(J133,"security des")</f>
        <v>#NAME?</v>
      </c>
      <c r="N133" t="s">
        <v>257</v>
      </c>
      <c r="O133" t="e">
        <f ca="1">_xll.BDP(J133,"security des")</f>
        <v>#NAME?</v>
      </c>
    </row>
    <row r="134" spans="1:15" x14ac:dyDescent="0.25">
      <c r="A134">
        <v>0</v>
      </c>
      <c r="B134" s="9">
        <v>1.5652054794520548E-4</v>
      </c>
      <c r="C134" s="9" t="str">
        <f t="shared" si="4"/>
        <v>$H$161</v>
      </c>
      <c r="D134" s="9" t="str">
        <f t="shared" si="5"/>
        <v>H161</v>
      </c>
      <c r="F134">
        <v>2860</v>
      </c>
      <c r="G134" s="1" t="str">
        <f>_xll.BDS("SPX Index","CHAIN_TICKERS", "CHAIN_STRIKE_PX_OVRD",F134, "CHAIN_PUT_CALL_TYPE_OVRD=P", "CHAIN_PERIODICITY_OVRD=M")</f>
        <v>SPX US 11/20/15 P2700</v>
      </c>
      <c r="J134" t="s">
        <v>1677</v>
      </c>
      <c r="K134" t="e">
        <f ca="1">_xll.BDP(J134,"security des")</f>
        <v>#NAME?</v>
      </c>
      <c r="N134" t="s">
        <v>3339</v>
      </c>
      <c r="O134" t="e">
        <f ca="1">_xll.BDP(J134,"security des")</f>
        <v>#NAME?</v>
      </c>
    </row>
    <row r="135" spans="1:15" x14ac:dyDescent="0.25">
      <c r="A135">
        <v>0</v>
      </c>
      <c r="B135" s="9">
        <v>1.5676712328767121E-4</v>
      </c>
      <c r="C135" s="9" t="str">
        <f t="shared" si="4"/>
        <v>$H$162</v>
      </c>
      <c r="D135" s="9" t="str">
        <f t="shared" si="5"/>
        <v>H162</v>
      </c>
      <c r="F135">
        <v>2880</v>
      </c>
      <c r="G135" s="1" t="str">
        <f>_xll.BDS("SPX Index","CHAIN_TICKERS", "CHAIN_STRIKE_PX_OVRD",F135, "CHAIN_PUT_CALL_TYPE_OVRD=P", "CHAIN_PERIODICITY_OVRD=M")</f>
        <v>SPX US 11/20/15 P2700</v>
      </c>
      <c r="J135" t="s">
        <v>1678</v>
      </c>
      <c r="K135" t="e">
        <f ca="1">_xll.BDP(J135,"security des")</f>
        <v>#NAME?</v>
      </c>
      <c r="N135" t="s">
        <v>3340</v>
      </c>
      <c r="O135" t="e">
        <f ca="1">_xll.BDP(J135,"security des")</f>
        <v>#NAME?</v>
      </c>
    </row>
    <row r="136" spans="1:15" x14ac:dyDescent="0.25">
      <c r="A136">
        <v>0</v>
      </c>
      <c r="B136" s="9">
        <v>1.5999999999999999E-4</v>
      </c>
      <c r="C136" s="9" t="str">
        <f t="shared" si="4"/>
        <v>$H$163</v>
      </c>
      <c r="D136" s="9" t="str">
        <f t="shared" si="5"/>
        <v>H163</v>
      </c>
      <c r="F136">
        <v>2900</v>
      </c>
      <c r="G136" s="1" t="str">
        <f>_xll.BDS("SPX Index","CHAIN_TICKERS", "CHAIN_STRIKE_PX_OVRD",F136, "CHAIN_PUT_CALL_TYPE_OVRD=P", "CHAIN_PERIODICITY_OVRD=M")</f>
        <v>SPX US 11/20/15 P2700</v>
      </c>
      <c r="J136" t="s">
        <v>1679</v>
      </c>
      <c r="K136" t="e">
        <f ca="1">_xll.BDP(J136,"security des")</f>
        <v>#NAME?</v>
      </c>
      <c r="N136" t="s">
        <v>3341</v>
      </c>
      <c r="O136" t="e">
        <f ca="1">_xll.BDP(J136,"security des")</f>
        <v>#NAME?</v>
      </c>
    </row>
    <row r="137" spans="1:15" x14ac:dyDescent="0.25">
      <c r="A137">
        <v>0</v>
      </c>
      <c r="B137" s="9">
        <v>1.5997260273972603E-4</v>
      </c>
      <c r="C137" s="9" t="str">
        <f t="shared" si="4"/>
        <v>$H$164</v>
      </c>
      <c r="D137" s="9" t="str">
        <f t="shared" si="5"/>
        <v>H164</v>
      </c>
      <c r="F137">
        <v>2920</v>
      </c>
      <c r="G137" s="1" t="str">
        <f>_xll.BDS("SPX Index","CHAIN_TICKERS", "CHAIN_STRIKE_PX_OVRD",F137, "CHAIN_PUT_CALL_TYPE_OVRD=P", "CHAIN_PERIODICITY_OVRD=M")</f>
        <v>SPX US 11/20/15 P2700</v>
      </c>
      <c r="J137" t="s">
        <v>1680</v>
      </c>
      <c r="K137" t="e">
        <f ca="1">_xll.BDP(J137,"security des")</f>
        <v>#NAME?</v>
      </c>
      <c r="N137" t="s">
        <v>3342</v>
      </c>
      <c r="O137" t="e">
        <f ca="1">_xll.BDP(J137,"security des")</f>
        <v>#NAME?</v>
      </c>
    </row>
    <row r="138" spans="1:15" x14ac:dyDescent="0.25">
      <c r="A138">
        <v>0</v>
      </c>
      <c r="B138" s="9">
        <v>1.5909589041095891E-4</v>
      </c>
      <c r="C138" s="9" t="str">
        <f t="shared" si="4"/>
        <v>$H$165</v>
      </c>
      <c r="D138" s="9" t="str">
        <f t="shared" si="5"/>
        <v>H165</v>
      </c>
      <c r="F138">
        <v>2940</v>
      </c>
      <c r="G138" s="1" t="str">
        <f>_xll.BDS("SPX Index","CHAIN_TICKERS", "CHAIN_STRIKE_PX_OVRD",F138, "CHAIN_PUT_CALL_TYPE_OVRD=P", "CHAIN_PERIODICITY_OVRD=M")</f>
        <v>SPX US 11/20/15 P2700</v>
      </c>
      <c r="J138" t="s">
        <v>1681</v>
      </c>
      <c r="K138" t="e">
        <f ca="1">_xll.BDP(J138,"security des")</f>
        <v>#NAME?</v>
      </c>
      <c r="N138" t="s">
        <v>258</v>
      </c>
      <c r="O138" t="e">
        <f ca="1">_xll.BDP(J138,"security des")</f>
        <v>#NAME?</v>
      </c>
    </row>
    <row r="139" spans="1:15" x14ac:dyDescent="0.25">
      <c r="A139">
        <v>0</v>
      </c>
      <c r="B139" s="9">
        <v>1.5589041095890409E-4</v>
      </c>
      <c r="C139" s="9" t="str">
        <f t="shared" si="4"/>
        <v>$H$166</v>
      </c>
      <c r="D139" s="9" t="str">
        <f t="shared" si="5"/>
        <v>H166</v>
      </c>
      <c r="F139">
        <v>2960</v>
      </c>
      <c r="G139" s="1" t="str">
        <f>_xll.BDS("SPX Index","CHAIN_TICKERS", "CHAIN_STRIKE_PX_OVRD",F139, "CHAIN_PUT_CALL_TYPE_OVRD=P", "CHAIN_PERIODICITY_OVRD=M")</f>
        <v>SPX US 11/20/15 P2700</v>
      </c>
      <c r="J139" t="s">
        <v>1682</v>
      </c>
      <c r="K139" t="e">
        <f ca="1">_xll.BDP(J139,"security des")</f>
        <v>#NAME?</v>
      </c>
      <c r="N139" t="s">
        <v>3343</v>
      </c>
      <c r="O139" t="e">
        <f ca="1">_xll.BDP(J139,"security des")</f>
        <v>#NAME?</v>
      </c>
    </row>
    <row r="140" spans="1:15" x14ac:dyDescent="0.25">
      <c r="A140">
        <v>0</v>
      </c>
      <c r="B140" s="9">
        <v>1.5484931506849317E-4</v>
      </c>
      <c r="C140" s="9" t="str">
        <f t="shared" si="4"/>
        <v>$H$167</v>
      </c>
      <c r="D140" s="9" t="str">
        <f t="shared" si="5"/>
        <v>H167</v>
      </c>
      <c r="F140">
        <v>2980</v>
      </c>
      <c r="G140" s="1" t="str">
        <f>_xll.BDS("SPX Index","CHAIN_TICKERS", "CHAIN_STRIKE_PX_OVRD",F140, "CHAIN_PUT_CALL_TYPE_OVRD=P", "CHAIN_PERIODICITY_OVRD=M")</f>
        <v>SPX US 11/20/15 P2700</v>
      </c>
      <c r="J140" t="s">
        <v>1683</v>
      </c>
      <c r="K140" t="e">
        <f ca="1">_xll.BDP(J140,"security des")</f>
        <v>#NAME?</v>
      </c>
      <c r="N140" t="s">
        <v>3344</v>
      </c>
      <c r="O140" t="e">
        <f ca="1">_xll.BDP(J140,"security des")</f>
        <v>#NAME?</v>
      </c>
    </row>
    <row r="141" spans="1:15" x14ac:dyDescent="0.25">
      <c r="A141">
        <v>0</v>
      </c>
      <c r="B141" s="9">
        <v>1.5397260273972602E-4</v>
      </c>
      <c r="C141" s="9" t="str">
        <f t="shared" si="4"/>
        <v>$H$168</v>
      </c>
      <c r="D141" s="9" t="str">
        <f t="shared" si="5"/>
        <v>H168</v>
      </c>
      <c r="F141">
        <v>3000</v>
      </c>
      <c r="G141" s="1" t="str">
        <f>_xll.BDS("SPX Index","CHAIN_TICKERS", "CHAIN_STRIKE_PX_OVRD",F141, "CHAIN_PUT_CALL_TYPE_OVRD=P", "CHAIN_PERIODICITY_OVRD=M")</f>
        <v>SPX US 11/20/15 P2700</v>
      </c>
      <c r="J141" t="s">
        <v>1684</v>
      </c>
      <c r="K141" t="e">
        <f ca="1">_xll.BDP(J141,"security des")</f>
        <v>#NAME?</v>
      </c>
      <c r="N141" t="s">
        <v>3345</v>
      </c>
      <c r="O141" t="e">
        <f ca="1">_xll.BDP(J141,"security des")</f>
        <v>#NAME?</v>
      </c>
    </row>
    <row r="142" spans="1:15" x14ac:dyDescent="0.25">
      <c r="A142">
        <v>0</v>
      </c>
      <c r="B142" s="9">
        <v>1.5224657534246576E-4</v>
      </c>
      <c r="C142" s="9" t="str">
        <f t="shared" si="4"/>
        <v>$H$169</v>
      </c>
      <c r="D142" s="9" t="str">
        <f t="shared" si="5"/>
        <v>H169</v>
      </c>
      <c r="F142">
        <v>3020</v>
      </c>
      <c r="G142" s="1" t="str">
        <f>_xll.BDS("SPX Index","CHAIN_TICKERS", "CHAIN_STRIKE_PX_OVRD",F142, "CHAIN_PUT_CALL_TYPE_OVRD=P", "CHAIN_PERIODICITY_OVRD=M")</f>
        <v>SPX US 11/20/15 P2700</v>
      </c>
      <c r="J142" t="s">
        <v>1685</v>
      </c>
      <c r="K142" t="e">
        <f ca="1">_xll.BDP(J142,"security des")</f>
        <v>#NAME?</v>
      </c>
      <c r="N142" t="s">
        <v>3346</v>
      </c>
      <c r="O142" t="e">
        <f ca="1">_xll.BDP(J142,"security des")</f>
        <v>#NAME?</v>
      </c>
    </row>
    <row r="143" spans="1:15" x14ac:dyDescent="0.25">
      <c r="A143">
        <v>0</v>
      </c>
      <c r="B143" s="9">
        <v>1.527945205479452E-4</v>
      </c>
      <c r="C143" s="9" t="str">
        <f t="shared" si="4"/>
        <v>$H$170</v>
      </c>
      <c r="D143" s="9" t="str">
        <f t="shared" si="5"/>
        <v>H170</v>
      </c>
      <c r="F143">
        <v>3040</v>
      </c>
      <c r="G143" s="1" t="str">
        <f>_xll.BDS("SPX Index","CHAIN_TICKERS", "CHAIN_STRIKE_PX_OVRD",F143, "CHAIN_PUT_CALL_TYPE_OVRD=P", "CHAIN_PERIODICITY_OVRD=M")</f>
        <v>SPX US 11/20/15 P2700</v>
      </c>
      <c r="J143" t="s">
        <v>1686</v>
      </c>
      <c r="K143" t="e">
        <f ca="1">_xll.BDP(J143,"security des")</f>
        <v>#NAME?</v>
      </c>
      <c r="N143" t="s">
        <v>259</v>
      </c>
      <c r="O143" t="e">
        <f ca="1">_xll.BDP(J143,"security des")</f>
        <v>#NAME?</v>
      </c>
    </row>
    <row r="144" spans="1:15" x14ac:dyDescent="0.25">
      <c r="A144">
        <v>0</v>
      </c>
      <c r="B144" s="9">
        <v>1.5104109589041096E-4</v>
      </c>
      <c r="C144" s="9" t="str">
        <f t="shared" si="4"/>
        <v>$H$171</v>
      </c>
      <c r="D144" s="9" t="str">
        <f t="shared" si="5"/>
        <v>H171</v>
      </c>
      <c r="F144">
        <v>3060</v>
      </c>
      <c r="G144" s="1" t="str">
        <f>_xll.BDS("SPX Index","CHAIN_TICKERS", "CHAIN_STRIKE_PX_OVRD",F144, "CHAIN_PUT_CALL_TYPE_OVRD=P", "CHAIN_PERIODICITY_OVRD=M")</f>
        <v>SPX US 11/20/15 P2700</v>
      </c>
      <c r="J144" t="s">
        <v>1687</v>
      </c>
      <c r="K144" t="e">
        <f ca="1">_xll.BDP(J144,"security des")</f>
        <v>#NAME?</v>
      </c>
      <c r="N144" t="s">
        <v>3347</v>
      </c>
      <c r="O144" t="e">
        <f ca="1">_xll.BDP(J144,"security des")</f>
        <v>#NAME?</v>
      </c>
    </row>
    <row r="145" spans="1:15" x14ac:dyDescent="0.25">
      <c r="A145">
        <v>0</v>
      </c>
      <c r="B145" s="9">
        <v>1.5142465753424658E-4</v>
      </c>
      <c r="C145" s="9" t="str">
        <f t="shared" si="4"/>
        <v>$H$172</v>
      </c>
      <c r="D145" s="9" t="str">
        <f t="shared" si="5"/>
        <v>H172</v>
      </c>
      <c r="F145">
        <v>3080</v>
      </c>
      <c r="G145" s="1" t="str">
        <f>_xll.BDS("SPX Index","CHAIN_TICKERS", "CHAIN_STRIKE_PX_OVRD",F145, "CHAIN_PUT_CALL_TYPE_OVRD=P", "CHAIN_PERIODICITY_OVRD=M")</f>
        <v>SPX US 11/20/15 P2700</v>
      </c>
      <c r="J145" t="s">
        <v>1688</v>
      </c>
      <c r="K145" t="e">
        <f ca="1">_xll.BDP(J145,"security des")</f>
        <v>#NAME?</v>
      </c>
      <c r="N145" t="s">
        <v>3348</v>
      </c>
      <c r="O145" t="e">
        <f ca="1">_xll.BDP(J145,"security des")</f>
        <v>#NAME?</v>
      </c>
    </row>
    <row r="146" spans="1:15" x14ac:dyDescent="0.25">
      <c r="A146">
        <v>0</v>
      </c>
      <c r="B146" s="9">
        <v>1.4969863013698632E-4</v>
      </c>
      <c r="C146" s="9" t="str">
        <f t="shared" si="4"/>
        <v>$H$173</v>
      </c>
      <c r="D146" s="9" t="str">
        <f t="shared" si="5"/>
        <v>H173</v>
      </c>
      <c r="F146">
        <v>3100</v>
      </c>
      <c r="G146" s="1" t="str">
        <f>_xll.BDS("SPX Index","CHAIN_TICKERS", "CHAIN_STRIKE_PX_OVRD",F146, "CHAIN_PUT_CALL_TYPE_OVRD=P", "CHAIN_PERIODICITY_OVRD=M")</f>
        <v>SPX US 11/20/15 P2700</v>
      </c>
      <c r="J146" t="s">
        <v>1689</v>
      </c>
      <c r="K146" t="e">
        <f ca="1">_xll.BDP(J146,"security des")</f>
        <v>#NAME?</v>
      </c>
      <c r="N146" t="s">
        <v>3349</v>
      </c>
      <c r="O146" t="e">
        <f ca="1">_xll.BDP(J146,"security des")</f>
        <v>#NAME?</v>
      </c>
    </row>
    <row r="147" spans="1:15" x14ac:dyDescent="0.25">
      <c r="A147">
        <v>0</v>
      </c>
      <c r="B147" s="9">
        <v>1.4967123287671234E-4</v>
      </c>
      <c r="C147" s="9" t="str">
        <f t="shared" si="4"/>
        <v>$H$174</v>
      </c>
      <c r="D147" s="9" t="str">
        <f t="shared" si="5"/>
        <v>H174</v>
      </c>
      <c r="F147">
        <v>3120</v>
      </c>
      <c r="G147" s="1" t="str">
        <f>_xll.BDS("SPX Index","CHAIN_TICKERS", "CHAIN_STRIKE_PX_OVRD",F147, "CHAIN_PUT_CALL_TYPE_OVRD=P", "CHAIN_PERIODICITY_OVRD=M")</f>
        <v>SPX US 11/20/15 P2700</v>
      </c>
      <c r="J147" t="s">
        <v>1690</v>
      </c>
      <c r="K147" t="e">
        <f ca="1">_xll.BDP(J147,"security des")</f>
        <v>#NAME?</v>
      </c>
      <c r="N147" t="s">
        <v>3350</v>
      </c>
      <c r="O147" t="e">
        <f ca="1">_xll.BDP(J147,"security des")</f>
        <v>#NAME?</v>
      </c>
    </row>
    <row r="148" spans="1:15" x14ac:dyDescent="0.25">
      <c r="A148">
        <v>1</v>
      </c>
      <c r="B148" s="9">
        <v>1.5079452054794518E-4</v>
      </c>
      <c r="C148" s="9" t="str">
        <f t="shared" si="4"/>
        <v>$H$175</v>
      </c>
      <c r="D148" s="9" t="str">
        <f t="shared" si="5"/>
        <v>H175</v>
      </c>
      <c r="F148">
        <v>3140</v>
      </c>
      <c r="G148" s="1" t="str">
        <f>_xll.BDS("SPX Index","CHAIN_TICKERS", "CHAIN_STRIKE_PX_OVRD",F148, "CHAIN_PUT_CALL_TYPE_OVRD=P", "CHAIN_PERIODICITY_OVRD=M")</f>
        <v>SPX US 11/20/15 P2700</v>
      </c>
      <c r="J148" t="s">
        <v>1691</v>
      </c>
      <c r="K148" t="e">
        <f ca="1">_xll.BDP(J148,"security des")</f>
        <v>#NAME?</v>
      </c>
      <c r="N148" t="s">
        <v>260</v>
      </c>
      <c r="O148" t="e">
        <f ca="1">_xll.BDP(J148,"security des")</f>
        <v>#NAME?</v>
      </c>
    </row>
    <row r="149" spans="1:15" x14ac:dyDescent="0.25">
      <c r="A149">
        <v>0</v>
      </c>
      <c r="B149" s="9">
        <v>1.4991780821917806E-4</v>
      </c>
      <c r="C149" s="9" t="str">
        <f t="shared" si="4"/>
        <v>$H$176</v>
      </c>
      <c r="D149" s="9" t="str">
        <f t="shared" si="5"/>
        <v>H176</v>
      </c>
      <c r="F149">
        <v>3160</v>
      </c>
      <c r="G149" s="1" t="str">
        <f>_xll.BDS("SPX Index","CHAIN_TICKERS", "CHAIN_STRIKE_PX_OVRD",F149, "CHAIN_PUT_CALL_TYPE_OVRD=P", "CHAIN_PERIODICITY_OVRD=M")</f>
        <v>SPX US 11/20/15 P2700</v>
      </c>
      <c r="J149" t="s">
        <v>1692</v>
      </c>
      <c r="K149" t="e">
        <f ca="1">_xll.BDP(J149,"security des")</f>
        <v>#NAME?</v>
      </c>
      <c r="N149" t="s">
        <v>3351</v>
      </c>
      <c r="O149" t="e">
        <f ca="1">_xll.BDP(J149,"security des")</f>
        <v>#NAME?</v>
      </c>
    </row>
    <row r="150" spans="1:15" x14ac:dyDescent="0.25">
      <c r="A150">
        <v>0</v>
      </c>
      <c r="B150" s="9" t="e">
        <v>#N/A</v>
      </c>
      <c r="C150" s="9" t="str">
        <f t="shared" si="4"/>
        <v>$H$177</v>
      </c>
      <c r="D150" s="9" t="str">
        <f t="shared" si="5"/>
        <v>H177</v>
      </c>
      <c r="F150">
        <v>3180</v>
      </c>
      <c r="G150" s="1" t="str">
        <f>_xll.BDS("SPX Index","CHAIN_TICKERS", "CHAIN_STRIKE_PX_OVRD",F150, "CHAIN_PUT_CALL_TYPE_OVRD=P", "CHAIN_PERIODICITY_OVRD=M")</f>
        <v>SPX US 11/20/15 P2700</v>
      </c>
      <c r="J150" t="s">
        <v>1693</v>
      </c>
      <c r="K150" t="e">
        <f ca="1">_xll.BDP(J150,"security des")</f>
        <v>#NAME?</v>
      </c>
      <c r="N150" t="s">
        <v>3352</v>
      </c>
      <c r="O150" t="e">
        <f ca="1">_xll.BDP(J150,"security des")</f>
        <v>#NAME?</v>
      </c>
    </row>
    <row r="151" spans="1:15" x14ac:dyDescent="0.25">
      <c r="A151">
        <v>0</v>
      </c>
      <c r="B151" s="9">
        <v>1.4797260273972604E-4</v>
      </c>
      <c r="C151" s="9" t="str">
        <f t="shared" si="4"/>
        <v>$H$178</v>
      </c>
      <c r="D151" s="9" t="str">
        <f t="shared" si="5"/>
        <v>H178</v>
      </c>
      <c r="F151">
        <v>3200</v>
      </c>
      <c r="G151" s="1" t="str">
        <f>_xll.BDS("SPX Index","CHAIN_TICKERS", "CHAIN_STRIKE_PX_OVRD",F151, "CHAIN_PUT_CALL_TYPE_OVRD=P", "CHAIN_PERIODICITY_OVRD=M")</f>
        <v>SPX US 11/20/15 P2700</v>
      </c>
      <c r="J151" t="s">
        <v>1694</v>
      </c>
      <c r="K151" t="e">
        <f ca="1">_xll.BDP(J151,"security des")</f>
        <v>#NAME?</v>
      </c>
      <c r="N151" t="s">
        <v>3353</v>
      </c>
      <c r="O151" t="e">
        <f ca="1">_xll.BDP(J151,"security des")</f>
        <v>#NAME?</v>
      </c>
    </row>
    <row r="152" spans="1:15" x14ac:dyDescent="0.25">
      <c r="A152">
        <v>0</v>
      </c>
      <c r="B152" s="9">
        <v>1.4967123287671234E-4</v>
      </c>
      <c r="C152" s="9" t="str">
        <f t="shared" si="4"/>
        <v>$H$179</v>
      </c>
      <c r="D152" s="9" t="str">
        <f t="shared" si="5"/>
        <v>H179</v>
      </c>
      <c r="F152">
        <v>3220</v>
      </c>
      <c r="G152" s="1" t="str">
        <f>_xll.BDS("SPX Index","CHAIN_TICKERS", "CHAIN_STRIKE_PX_OVRD",F152, "CHAIN_PUT_CALL_TYPE_OVRD=P", "CHAIN_PERIODICITY_OVRD=M")</f>
        <v>SPX US 11/20/15 P2700</v>
      </c>
      <c r="J152" t="s">
        <v>1695</v>
      </c>
      <c r="K152" t="e">
        <f ca="1">_xll.BDP(J152,"security des")</f>
        <v>#NAME?</v>
      </c>
      <c r="N152" t="s">
        <v>3354</v>
      </c>
      <c r="O152" t="e">
        <f ca="1">_xll.BDP(J152,"security des")</f>
        <v>#NAME?</v>
      </c>
    </row>
    <row r="153" spans="1:15" x14ac:dyDescent="0.25">
      <c r="A153">
        <v>0</v>
      </c>
      <c r="B153" s="9">
        <v>1.5106849315068495E-4</v>
      </c>
      <c r="C153" s="9" t="str">
        <f t="shared" si="4"/>
        <v>$H$180</v>
      </c>
      <c r="D153" s="9" t="str">
        <f t="shared" si="5"/>
        <v>H180</v>
      </c>
      <c r="F153">
        <v>3240</v>
      </c>
      <c r="G153" s="1" t="str">
        <f>_xll.BDS("SPX Index","CHAIN_TICKERS", "CHAIN_STRIKE_PX_OVRD",F153, "CHAIN_PUT_CALL_TYPE_OVRD=P", "CHAIN_PERIODICITY_OVRD=M")</f>
        <v>SPX US 11/20/15 P2700</v>
      </c>
      <c r="J153" t="s">
        <v>1696</v>
      </c>
      <c r="K153" t="e">
        <f ca="1">_xll.BDP(J153,"security des")</f>
        <v>#NAME?</v>
      </c>
      <c r="N153" t="s">
        <v>261</v>
      </c>
      <c r="O153" t="e">
        <f ca="1">_xll.BDP(J153,"security des")</f>
        <v>#NAME?</v>
      </c>
    </row>
    <row r="154" spans="1:15" x14ac:dyDescent="0.25">
      <c r="A154">
        <v>0</v>
      </c>
      <c r="B154" s="9">
        <v>1.5191780821917808E-4</v>
      </c>
      <c r="C154" s="9" t="str">
        <f t="shared" si="4"/>
        <v>$H$181</v>
      </c>
      <c r="D154" s="9" t="str">
        <f t="shared" si="5"/>
        <v>H181</v>
      </c>
      <c r="F154">
        <v>3260</v>
      </c>
      <c r="G154" s="1" t="str">
        <f>_xll.BDS("SPX Index","CHAIN_TICKERS", "CHAIN_STRIKE_PX_OVRD",F154, "CHAIN_PUT_CALL_TYPE_OVRD=P", "CHAIN_PERIODICITY_OVRD=M")</f>
        <v>SPX US 11/20/15 P2700</v>
      </c>
      <c r="J154" t="s">
        <v>1697</v>
      </c>
      <c r="K154" t="e">
        <f ca="1">_xll.BDP(J154,"security des")</f>
        <v>#NAME?</v>
      </c>
      <c r="N154" t="s">
        <v>3355</v>
      </c>
      <c r="O154" t="e">
        <f ca="1">_xll.BDP(J154,"security des")</f>
        <v>#NAME?</v>
      </c>
    </row>
    <row r="155" spans="1:15" x14ac:dyDescent="0.25">
      <c r="A155">
        <v>0</v>
      </c>
      <c r="B155" s="9">
        <v>1.5342465753424657E-4</v>
      </c>
      <c r="C155" s="9" t="str">
        <f t="shared" si="4"/>
        <v>$H$182</v>
      </c>
      <c r="D155" s="9" t="str">
        <f t="shared" si="5"/>
        <v>H182</v>
      </c>
      <c r="F155">
        <v>3280</v>
      </c>
      <c r="G155" s="1" t="str">
        <f>_xll.BDS("SPX Index","CHAIN_TICKERS", "CHAIN_STRIKE_PX_OVRD",F155, "CHAIN_PUT_CALL_TYPE_OVRD=P", "CHAIN_PERIODICITY_OVRD=M")</f>
        <v>SPX US 11/20/15 P2700</v>
      </c>
      <c r="J155" t="s">
        <v>1698</v>
      </c>
      <c r="K155" t="e">
        <f ca="1">_xll.BDP(J155,"security des")</f>
        <v>#NAME?</v>
      </c>
      <c r="N155" t="s">
        <v>3356</v>
      </c>
      <c r="O155" t="e">
        <f ca="1">_xll.BDP(J155,"security des")</f>
        <v>#NAME?</v>
      </c>
    </row>
    <row r="156" spans="1:15" x14ac:dyDescent="0.25">
      <c r="A156">
        <v>0</v>
      </c>
      <c r="B156" s="9">
        <v>1.5369863013698631E-4</v>
      </c>
      <c r="C156" s="9" t="str">
        <f t="shared" si="4"/>
        <v>$H$183</v>
      </c>
      <c r="D156" s="9" t="str">
        <f t="shared" si="5"/>
        <v>H183</v>
      </c>
      <c r="F156">
        <v>3300</v>
      </c>
      <c r="G156" s="1" t="str">
        <f>_xll.BDS("SPX Index","CHAIN_TICKERS", "CHAIN_STRIKE_PX_OVRD",F156, "CHAIN_PUT_CALL_TYPE_OVRD=P", "CHAIN_PERIODICITY_OVRD=M")</f>
        <v>SPX US 11/20/15 P2700</v>
      </c>
      <c r="J156" t="s">
        <v>1699</v>
      </c>
      <c r="K156" t="e">
        <f ca="1">_xll.BDP(J156,"security des")</f>
        <v>#NAME?</v>
      </c>
      <c r="N156" t="s">
        <v>3357</v>
      </c>
      <c r="O156" t="e">
        <f ca="1">_xll.BDP(J156,"security des")</f>
        <v>#NAME?</v>
      </c>
    </row>
    <row r="157" spans="1:15" x14ac:dyDescent="0.25">
      <c r="A157">
        <v>0</v>
      </c>
      <c r="B157" s="9">
        <v>1.5336986301369863E-4</v>
      </c>
      <c r="C157" s="9" t="str">
        <f t="shared" si="4"/>
        <v>$H$184</v>
      </c>
      <c r="D157" s="9" t="str">
        <f t="shared" si="5"/>
        <v>H184</v>
      </c>
      <c r="F157">
        <v>3320</v>
      </c>
      <c r="G157" s="1" t="str">
        <f>_xll.BDS("SPX Index","CHAIN_TICKERS", "CHAIN_STRIKE_PX_OVRD",F157, "CHAIN_PUT_CALL_TYPE_OVRD=P", "CHAIN_PERIODICITY_OVRD=M")</f>
        <v>SPX US 11/20/15 P2700</v>
      </c>
      <c r="J157" t="s">
        <v>1700</v>
      </c>
      <c r="K157" t="e">
        <f ca="1">_xll.BDP(J157,"security des")</f>
        <v>#NAME?</v>
      </c>
      <c r="N157" t="s">
        <v>3358</v>
      </c>
      <c r="O157" t="e">
        <f ca="1">_xll.BDP(J157,"security des")</f>
        <v>#NAME?</v>
      </c>
    </row>
    <row r="158" spans="1:15" x14ac:dyDescent="0.25">
      <c r="A158">
        <v>0</v>
      </c>
      <c r="B158" s="9">
        <v>1.5506849315068493E-4</v>
      </c>
      <c r="C158" s="9" t="str">
        <f t="shared" si="4"/>
        <v>$H$185</v>
      </c>
      <c r="D158" s="9" t="str">
        <f t="shared" si="5"/>
        <v>H185</v>
      </c>
      <c r="F158">
        <v>3340</v>
      </c>
      <c r="G158" s="1" t="str">
        <f>_xll.BDS("SPX Index","CHAIN_TICKERS", "CHAIN_STRIKE_PX_OVRD",F158, "CHAIN_PUT_CALL_TYPE_OVRD=P", "CHAIN_PERIODICITY_OVRD=M")</f>
        <v>SPX US 11/20/15 P2700</v>
      </c>
      <c r="J158" t="s">
        <v>1701</v>
      </c>
      <c r="K158" t="e">
        <f ca="1">_xll.BDP(J158,"security des")</f>
        <v>#NAME?</v>
      </c>
      <c r="N158" t="s">
        <v>262</v>
      </c>
      <c r="O158" t="e">
        <f ca="1">_xll.BDP(J158,"security des")</f>
        <v>#NAME?</v>
      </c>
    </row>
    <row r="159" spans="1:15" x14ac:dyDescent="0.25">
      <c r="A159">
        <v>0</v>
      </c>
      <c r="B159" s="9">
        <v>1.576164383561644E-4</v>
      </c>
      <c r="C159" s="9" t="str">
        <f t="shared" si="4"/>
        <v>$H$186</v>
      </c>
      <c r="D159" s="9" t="str">
        <f t="shared" si="5"/>
        <v>H186</v>
      </c>
      <c r="F159">
        <v>3360</v>
      </c>
      <c r="G159" s="1" t="str">
        <f>_xll.BDS("SPX Index","CHAIN_TICKERS", "CHAIN_STRIKE_PX_OVRD",F159, "CHAIN_PUT_CALL_TYPE_OVRD=P", "CHAIN_PERIODICITY_OVRD=M")</f>
        <v>SPX US 11/20/15 P2700</v>
      </c>
      <c r="J159" t="s">
        <v>1702</v>
      </c>
      <c r="K159" t="e">
        <f ca="1">_xll.BDP(J159,"security des")</f>
        <v>#NAME?</v>
      </c>
      <c r="N159" t="s">
        <v>3359</v>
      </c>
      <c r="O159" t="e">
        <f ca="1">_xll.BDP(J159,"security des")</f>
        <v>#NAME?</v>
      </c>
    </row>
    <row r="160" spans="1:15" x14ac:dyDescent="0.25">
      <c r="A160">
        <v>0</v>
      </c>
      <c r="B160" s="9">
        <v>1.5572602739726029E-4</v>
      </c>
      <c r="C160" s="9" t="str">
        <f t="shared" si="4"/>
        <v>$H$187</v>
      </c>
      <c r="D160" s="9" t="str">
        <f t="shared" si="5"/>
        <v>H187</v>
      </c>
      <c r="F160">
        <v>3380</v>
      </c>
      <c r="G160" s="1" t="str">
        <f>_xll.BDS("SPX Index","CHAIN_TICKERS", "CHAIN_STRIKE_PX_OVRD",F160, "CHAIN_PUT_CALL_TYPE_OVRD=P", "CHAIN_PERIODICITY_OVRD=M")</f>
        <v>SPX US 11/20/15 P2700</v>
      </c>
      <c r="J160" t="s">
        <v>1703</v>
      </c>
      <c r="K160" t="e">
        <f ca="1">_xll.BDP(J160,"security des")</f>
        <v>#NAME?</v>
      </c>
      <c r="N160" t="s">
        <v>3360</v>
      </c>
      <c r="O160" t="e">
        <f ca="1">_xll.BDP(J160,"security des")</f>
        <v>#NAME?</v>
      </c>
    </row>
    <row r="161" spans="1:15" x14ac:dyDescent="0.25">
      <c r="A161">
        <v>0</v>
      </c>
      <c r="B161" s="9">
        <v>1.5682191780821918E-4</v>
      </c>
      <c r="C161" s="9" t="str">
        <f t="shared" si="4"/>
        <v>$H$188</v>
      </c>
      <c r="D161" s="9" t="str">
        <f t="shared" si="5"/>
        <v>H188</v>
      </c>
      <c r="F161">
        <v>3400</v>
      </c>
      <c r="G161" s="1" t="str">
        <f>_xll.BDS("SPX Index","CHAIN_TICKERS", "CHAIN_STRIKE_PX_OVRD",F161, "CHAIN_PUT_CALL_TYPE_OVRD=P", "CHAIN_PERIODICITY_OVRD=M")</f>
        <v>SPX US 11/20/15 P2700</v>
      </c>
      <c r="J161" t="s">
        <v>1704</v>
      </c>
      <c r="K161" t="e">
        <f ca="1">_xll.BDP(J161,"security des")</f>
        <v>#NAME?</v>
      </c>
      <c r="N161" t="s">
        <v>3361</v>
      </c>
      <c r="O161" t="e">
        <f ca="1">_xll.BDP(J161,"security des")</f>
        <v>#NAME?</v>
      </c>
    </row>
    <row r="162" spans="1:15" x14ac:dyDescent="0.25">
      <c r="A162">
        <v>0</v>
      </c>
      <c r="B162" s="9">
        <v>1.5852054794520548E-4</v>
      </c>
      <c r="C162" s="9" t="str">
        <f t="shared" si="4"/>
        <v>$H$189</v>
      </c>
      <c r="D162" s="9" t="str">
        <f t="shared" si="5"/>
        <v>H189</v>
      </c>
      <c r="F162">
        <v>3420</v>
      </c>
      <c r="G162" s="1" t="str">
        <f>_xll.BDS("SPX Index","CHAIN_TICKERS", "CHAIN_STRIKE_PX_OVRD",F162, "CHAIN_PUT_CALL_TYPE_OVRD=P", "CHAIN_PERIODICITY_OVRD=M")</f>
        <v>SPX US 11/20/15 P2700</v>
      </c>
      <c r="J162" t="s">
        <v>1705</v>
      </c>
      <c r="K162" t="e">
        <f ca="1">_xll.BDP(J162,"security des")</f>
        <v>#NAME?</v>
      </c>
      <c r="N162" t="s">
        <v>3362</v>
      </c>
      <c r="O162" t="e">
        <f ca="1">_xll.BDP(J162,"security des")</f>
        <v>#NAME?</v>
      </c>
    </row>
    <row r="163" spans="1:15" x14ac:dyDescent="0.25">
      <c r="A163">
        <v>0</v>
      </c>
      <c r="B163" s="9">
        <v>1.5679452054794519E-4</v>
      </c>
      <c r="C163" s="9" t="str">
        <f t="shared" si="4"/>
        <v>$H$190</v>
      </c>
      <c r="D163" s="9" t="str">
        <f t="shared" si="5"/>
        <v>H190</v>
      </c>
      <c r="F163">
        <v>3440</v>
      </c>
      <c r="G163" s="1" t="str">
        <f>_xll.BDS("SPX Index","CHAIN_TICKERS", "CHAIN_STRIKE_PX_OVRD",F163, "CHAIN_PUT_CALL_TYPE_OVRD=P", "CHAIN_PERIODICITY_OVRD=M")</f>
        <v>SPX US 11/20/15 P2700</v>
      </c>
      <c r="J163" t="s">
        <v>1706</v>
      </c>
      <c r="K163" t="e">
        <f ca="1">_xll.BDP(J163,"security des")</f>
        <v>#NAME?</v>
      </c>
      <c r="N163" t="s">
        <v>263</v>
      </c>
      <c r="O163" t="e">
        <f ca="1">_xll.BDP(J163,"security des")</f>
        <v>#NAME?</v>
      </c>
    </row>
    <row r="164" spans="1:15" x14ac:dyDescent="0.25">
      <c r="A164">
        <v>0</v>
      </c>
      <c r="B164" s="9">
        <v>1.5904109589041094E-4</v>
      </c>
      <c r="C164" s="9" t="str">
        <f t="shared" si="4"/>
        <v>$H$191</v>
      </c>
      <c r="D164" s="9" t="str">
        <f t="shared" si="5"/>
        <v>H191</v>
      </c>
      <c r="F164">
        <v>3460</v>
      </c>
      <c r="G164" s="1" t="str">
        <f>_xll.BDS("SPX Index","CHAIN_TICKERS", "CHAIN_STRIKE_PX_OVRD",F164, "CHAIN_PUT_CALL_TYPE_OVRD=P", "CHAIN_PERIODICITY_OVRD=M")</f>
        <v>SPX US 11/20/15 P2700</v>
      </c>
      <c r="J164" t="s">
        <v>1707</v>
      </c>
      <c r="K164" t="e">
        <f ca="1">_xll.BDP(J164,"security des")</f>
        <v>#NAME?</v>
      </c>
      <c r="N164" t="s">
        <v>3363</v>
      </c>
      <c r="O164" t="e">
        <f ca="1">_xll.BDP(J164,"security des")</f>
        <v>#NAME?</v>
      </c>
    </row>
    <row r="165" spans="1:15" x14ac:dyDescent="0.25">
      <c r="A165">
        <v>0</v>
      </c>
      <c r="B165" s="9">
        <v>1.6084931506849315E-4</v>
      </c>
      <c r="C165" s="9" t="str">
        <f t="shared" si="4"/>
        <v>$H$192</v>
      </c>
      <c r="D165" s="9" t="str">
        <f t="shared" si="5"/>
        <v>H192</v>
      </c>
      <c r="F165">
        <v>3480</v>
      </c>
      <c r="G165" s="1" t="str">
        <f>_xll.BDS("SPX Index","CHAIN_TICKERS", "CHAIN_STRIKE_PX_OVRD",F165, "CHAIN_PUT_CALL_TYPE_OVRD=P", "CHAIN_PERIODICITY_OVRD=M")</f>
        <v>SPX US 11/20/15 P2700</v>
      </c>
      <c r="J165" t="s">
        <v>1708</v>
      </c>
      <c r="K165" t="e">
        <f ca="1">_xll.BDP(J165,"security des")</f>
        <v>#NAME?</v>
      </c>
      <c r="N165" t="s">
        <v>3364</v>
      </c>
      <c r="O165" t="e">
        <f ca="1">_xll.BDP(J165,"security des")</f>
        <v>#NAME?</v>
      </c>
    </row>
    <row r="166" spans="1:15" x14ac:dyDescent="0.25">
      <c r="A166">
        <v>0</v>
      </c>
      <c r="B166" s="9">
        <v>1.6312328767123288E-4</v>
      </c>
      <c r="C166" s="9" t="str">
        <f t="shared" si="4"/>
        <v>$H$193</v>
      </c>
      <c r="D166" s="9" t="str">
        <f t="shared" si="5"/>
        <v>H193</v>
      </c>
      <c r="F166">
        <v>3500</v>
      </c>
      <c r="G166" s="1" t="str">
        <f>_xll.BDS("SPX Index","CHAIN_TICKERS", "CHAIN_STRIKE_PX_OVRD",F166, "CHAIN_PUT_CALL_TYPE_OVRD=P", "CHAIN_PERIODICITY_OVRD=M")</f>
        <v>SPX US 11/20/15 P2700</v>
      </c>
      <c r="J166" t="s">
        <v>1709</v>
      </c>
      <c r="K166" t="e">
        <f ca="1">_xll.BDP(J166,"security des")</f>
        <v>#NAME?</v>
      </c>
      <c r="N166" t="s">
        <v>3365</v>
      </c>
      <c r="O166" t="e">
        <f ca="1">_xll.BDP(J166,"security des")</f>
        <v>#NAME?</v>
      </c>
    </row>
    <row r="167" spans="1:15" x14ac:dyDescent="0.25">
      <c r="A167">
        <v>0</v>
      </c>
      <c r="B167" s="9">
        <v>1.6424657534246575E-4</v>
      </c>
      <c r="C167" s="9" t="str">
        <f t="shared" si="4"/>
        <v>$H$194</v>
      </c>
      <c r="D167" s="9" t="str">
        <f t="shared" si="5"/>
        <v>H194</v>
      </c>
      <c r="F167">
        <v>3520</v>
      </c>
      <c r="G167" s="1" t="str">
        <f>_xll.BDS("SPX Index","CHAIN_TICKERS", "CHAIN_STRIKE_PX_OVRD",F167, "CHAIN_PUT_CALL_TYPE_OVRD=P", "CHAIN_PERIODICITY_OVRD=M")</f>
        <v>SPX US 11/20/15 P2700</v>
      </c>
      <c r="J167" t="s">
        <v>1710</v>
      </c>
      <c r="K167" t="e">
        <f ca="1">_xll.BDP(J167,"security des")</f>
        <v>#NAME?</v>
      </c>
      <c r="N167" t="s">
        <v>3366</v>
      </c>
      <c r="O167" t="e">
        <f ca="1">_xll.BDP(J167,"security des")</f>
        <v>#NAME?</v>
      </c>
    </row>
    <row r="168" spans="1:15" x14ac:dyDescent="0.25">
      <c r="A168">
        <v>0</v>
      </c>
      <c r="B168" s="9">
        <v>1.5906849315068492E-4</v>
      </c>
      <c r="C168" s="9" t="str">
        <f t="shared" si="4"/>
        <v>$H$195</v>
      </c>
      <c r="D168" s="9" t="str">
        <f t="shared" si="5"/>
        <v>H195</v>
      </c>
      <c r="F168">
        <v>3540</v>
      </c>
      <c r="G168" s="1" t="str">
        <f>_xll.BDS("SPX Index","CHAIN_TICKERS", "CHAIN_STRIKE_PX_OVRD",F168, "CHAIN_PUT_CALL_TYPE_OVRD=P", "CHAIN_PERIODICITY_OVRD=M")</f>
        <v>SPX US 11/20/15 P2700</v>
      </c>
      <c r="J168" t="s">
        <v>1711</v>
      </c>
      <c r="K168" t="e">
        <f ca="1">_xll.BDP(J168,"security des")</f>
        <v>#NAME?</v>
      </c>
      <c r="N168" t="s">
        <v>264</v>
      </c>
      <c r="O168" t="e">
        <f ca="1">_xll.BDP(J168,"security des")</f>
        <v>#NAME?</v>
      </c>
    </row>
    <row r="169" spans="1:15" x14ac:dyDescent="0.25">
      <c r="A169">
        <v>0</v>
      </c>
      <c r="B169" s="9">
        <v>1.5876712328767123E-4</v>
      </c>
      <c r="C169" s="9" t="str">
        <f t="shared" si="4"/>
        <v>$H$196</v>
      </c>
      <c r="D169" s="9" t="str">
        <f t="shared" si="5"/>
        <v>H196</v>
      </c>
      <c r="F169">
        <v>3560</v>
      </c>
      <c r="G169" s="1" t="str">
        <f>_xll.BDS("SPX Index","CHAIN_TICKERS", "CHAIN_STRIKE_PX_OVRD",F169, "CHAIN_PUT_CALL_TYPE_OVRD=P", "CHAIN_PERIODICITY_OVRD=M")</f>
        <v>SPX US 11/20/15 P2700</v>
      </c>
      <c r="J169" t="s">
        <v>1712</v>
      </c>
      <c r="K169" t="e">
        <f ca="1">_xll.BDP(J169,"security des")</f>
        <v>#NAME?</v>
      </c>
      <c r="N169" t="s">
        <v>3367</v>
      </c>
      <c r="O169" t="e">
        <f ca="1">_xll.BDP(J169,"security des")</f>
        <v>#NAME?</v>
      </c>
    </row>
    <row r="170" spans="1:15" x14ac:dyDescent="0.25">
      <c r="A170">
        <v>0</v>
      </c>
      <c r="B170" s="9">
        <v>1.5882191780821917E-4</v>
      </c>
      <c r="C170" s="9" t="str">
        <f t="shared" si="4"/>
        <v>$H$197</v>
      </c>
      <c r="D170" s="9" t="str">
        <f t="shared" si="5"/>
        <v>H197</v>
      </c>
      <c r="F170">
        <v>3580</v>
      </c>
      <c r="G170" s="1" t="str">
        <f>_xll.BDS("SPX Index","CHAIN_TICKERS", "CHAIN_STRIKE_PX_OVRD",F170, "CHAIN_PUT_CALL_TYPE_OVRD=P", "CHAIN_PERIODICITY_OVRD=M")</f>
        <v>SPX US 11/20/15 P2700</v>
      </c>
      <c r="J170" t="s">
        <v>1713</v>
      </c>
      <c r="K170" t="e">
        <f ca="1">_xll.BDP(J170,"security des")</f>
        <v>#NAME?</v>
      </c>
      <c r="N170" t="s">
        <v>3368</v>
      </c>
      <c r="O170" t="e">
        <f ca="1">_xll.BDP(J170,"security des")</f>
        <v>#NAME?</v>
      </c>
    </row>
    <row r="171" spans="1:15" x14ac:dyDescent="0.25">
      <c r="A171">
        <v>0</v>
      </c>
      <c r="B171" s="9">
        <v>1.5709589041095891E-4</v>
      </c>
      <c r="C171" s="9" t="str">
        <f t="shared" si="4"/>
        <v>$H$198</v>
      </c>
      <c r="D171" s="9" t="str">
        <f t="shared" si="5"/>
        <v>H198</v>
      </c>
      <c r="F171">
        <v>3600</v>
      </c>
      <c r="G171" s="1" t="str">
        <f>_xll.BDS("SPX Index","CHAIN_TICKERS", "CHAIN_STRIKE_PX_OVRD",F171, "CHAIN_PUT_CALL_TYPE_OVRD=P", "CHAIN_PERIODICITY_OVRD=M")</f>
        <v>SPX US 11/20/15 P2700</v>
      </c>
      <c r="J171" t="s">
        <v>1714</v>
      </c>
      <c r="K171" t="e">
        <f ca="1">_xll.BDP(J171,"security des")</f>
        <v>#NAME?</v>
      </c>
      <c r="N171" t="s">
        <v>3369</v>
      </c>
      <c r="O171" t="e">
        <f ca="1">_xll.BDP(J171,"security des")</f>
        <v>#NAME?</v>
      </c>
    </row>
    <row r="172" spans="1:15" x14ac:dyDescent="0.25">
      <c r="A172">
        <v>3</v>
      </c>
      <c r="B172" s="9">
        <v>1.527945205479452E-4</v>
      </c>
      <c r="C172" s="9" t="str">
        <f t="shared" si="4"/>
        <v>$H$199</v>
      </c>
      <c r="D172" s="9" t="str">
        <f t="shared" si="5"/>
        <v>H199</v>
      </c>
      <c r="F172">
        <v>3620</v>
      </c>
      <c r="G172" s="1" t="str">
        <f>_xll.BDS("SPX Index","CHAIN_TICKERS", "CHAIN_STRIKE_PX_OVRD",F172, "CHAIN_PUT_CALL_TYPE_OVRD=P", "CHAIN_PERIODICITY_OVRD=M")</f>
        <v>SPX US 11/20/15 P2700</v>
      </c>
      <c r="J172" t="s">
        <v>1715</v>
      </c>
      <c r="K172" t="e">
        <f ca="1">_xll.BDP(J172,"security des")</f>
        <v>#NAME?</v>
      </c>
      <c r="N172" t="s">
        <v>3370</v>
      </c>
      <c r="O172" t="e">
        <f ca="1">_xll.BDP(J172,"security des")</f>
        <v>#NAME?</v>
      </c>
    </row>
    <row r="173" spans="1:15" x14ac:dyDescent="0.25">
      <c r="A173">
        <v>0</v>
      </c>
      <c r="B173" s="9">
        <v>1.5304109589041096E-4</v>
      </c>
      <c r="C173" s="9" t="str">
        <f t="shared" si="4"/>
        <v>$H$200</v>
      </c>
      <c r="D173" s="9" t="str">
        <f t="shared" si="5"/>
        <v>H200</v>
      </c>
      <c r="F173">
        <v>3640</v>
      </c>
      <c r="G173" s="1" t="str">
        <f>_xll.BDS("SPX Index","CHAIN_TICKERS", "CHAIN_STRIKE_PX_OVRD",F173, "CHAIN_PUT_CALL_TYPE_OVRD=P", "CHAIN_PERIODICITY_OVRD=M")</f>
        <v>SPX US 11/20/15 P2700</v>
      </c>
      <c r="J173" t="s">
        <v>1716</v>
      </c>
      <c r="K173" t="e">
        <f ca="1">_xll.BDP(J173,"security des")</f>
        <v>#NAME?</v>
      </c>
      <c r="N173" t="s">
        <v>265</v>
      </c>
      <c r="O173" t="e">
        <f ca="1">_xll.BDP(J173,"security des")</f>
        <v>#NAME?</v>
      </c>
    </row>
    <row r="174" spans="1:15" x14ac:dyDescent="0.25">
      <c r="A174">
        <v>0</v>
      </c>
      <c r="B174" s="9">
        <v>1.5284931506849315E-4</v>
      </c>
      <c r="C174" s="9" t="str">
        <f t="shared" si="4"/>
        <v>$H$201</v>
      </c>
      <c r="D174" s="9" t="str">
        <f t="shared" si="5"/>
        <v>H201</v>
      </c>
      <c r="F174">
        <v>3660</v>
      </c>
      <c r="G174" s="1" t="str">
        <f>_xll.BDS("SPX Index","CHAIN_TICKERS", "CHAIN_STRIKE_PX_OVRD",F174, "CHAIN_PUT_CALL_TYPE_OVRD=P", "CHAIN_PERIODICITY_OVRD=M")</f>
        <v>SPX US 11/20/15 P2700</v>
      </c>
      <c r="J174" t="s">
        <v>1717</v>
      </c>
      <c r="K174" t="e">
        <f ca="1">_xll.BDP(J174,"security des")</f>
        <v>#NAME?</v>
      </c>
      <c r="N174" t="s">
        <v>3371</v>
      </c>
      <c r="O174" t="e">
        <f ca="1">_xll.BDP(J174,"security des")</f>
        <v>#NAME?</v>
      </c>
    </row>
    <row r="175" spans="1:15" x14ac:dyDescent="0.25">
      <c r="A175">
        <v>0</v>
      </c>
      <c r="B175" s="9">
        <v>1.5369863013698631E-4</v>
      </c>
      <c r="C175" s="9" t="str">
        <f t="shared" si="4"/>
        <v>$H$202</v>
      </c>
      <c r="D175" s="9" t="str">
        <f t="shared" si="5"/>
        <v>H202</v>
      </c>
      <c r="F175">
        <v>3680</v>
      </c>
      <c r="G175" s="1" t="str">
        <f>_xll.BDS("SPX Index","CHAIN_TICKERS", "CHAIN_STRIKE_PX_OVRD",F175, "CHAIN_PUT_CALL_TYPE_OVRD=P", "CHAIN_PERIODICITY_OVRD=M")</f>
        <v>SPX US 11/20/15 P2700</v>
      </c>
      <c r="J175" t="s">
        <v>1718</v>
      </c>
      <c r="K175" t="e">
        <f ca="1">_xll.BDP(J175,"security des")</f>
        <v>#NAME?</v>
      </c>
      <c r="N175" t="s">
        <v>3372</v>
      </c>
      <c r="O175" t="e">
        <f ca="1">_xll.BDP(J175,"security des")</f>
        <v>#NAME?</v>
      </c>
    </row>
    <row r="176" spans="1:15" x14ac:dyDescent="0.25">
      <c r="A176">
        <v>0</v>
      </c>
      <c r="B176" s="9">
        <v>1.5336986301369863E-4</v>
      </c>
      <c r="C176" s="9" t="str">
        <f t="shared" si="4"/>
        <v>$H$203</v>
      </c>
      <c r="D176" s="9" t="str">
        <f t="shared" si="5"/>
        <v>H203</v>
      </c>
      <c r="F176">
        <v>3700</v>
      </c>
      <c r="G176" s="1" t="str">
        <f>_xll.BDS("SPX Index","CHAIN_TICKERS", "CHAIN_STRIKE_PX_OVRD",F176, "CHAIN_PUT_CALL_TYPE_OVRD=P", "CHAIN_PERIODICITY_OVRD=M")</f>
        <v>SPX US 11/20/15 P2700</v>
      </c>
      <c r="J176" t="s">
        <v>1719</v>
      </c>
      <c r="K176" t="e">
        <f ca="1">_xll.BDP(J176,"security des")</f>
        <v>#NAME?</v>
      </c>
      <c r="N176" t="s">
        <v>3373</v>
      </c>
      <c r="O176" t="e">
        <f ca="1">_xll.BDP(J176,"security des")</f>
        <v>#NAME?</v>
      </c>
    </row>
    <row r="177" spans="1:15" x14ac:dyDescent="0.25">
      <c r="A177">
        <v>0</v>
      </c>
      <c r="B177" s="9">
        <v>1.5334246575342465E-4</v>
      </c>
      <c r="C177" s="9" t="str">
        <f t="shared" si="4"/>
        <v>$H$204</v>
      </c>
      <c r="D177" s="9" t="str">
        <f t="shared" si="5"/>
        <v>H204</v>
      </c>
      <c r="F177">
        <v>3720</v>
      </c>
      <c r="G177" s="1" t="str">
        <f>_xll.BDS("SPX Index","CHAIN_TICKERS", "CHAIN_STRIKE_PX_OVRD",F177, "CHAIN_PUT_CALL_TYPE_OVRD=P", "CHAIN_PERIODICITY_OVRD=M")</f>
        <v>SPX US 11/20/15 P2700</v>
      </c>
      <c r="J177" t="s">
        <v>1720</v>
      </c>
      <c r="K177" t="e">
        <f ca="1">_xll.BDP(J177,"security des")</f>
        <v>#NAME?</v>
      </c>
      <c r="N177" t="s">
        <v>3374</v>
      </c>
      <c r="O177" t="e">
        <f ca="1">_xll.BDP(J177,"security des")</f>
        <v>#NAME?</v>
      </c>
    </row>
    <row r="178" spans="1:15" x14ac:dyDescent="0.25">
      <c r="A178">
        <v>0</v>
      </c>
      <c r="B178" s="9">
        <v>1.5304109589041096E-4</v>
      </c>
      <c r="C178" s="9" t="str">
        <f t="shared" si="4"/>
        <v>$H$205</v>
      </c>
      <c r="D178" s="9" t="str">
        <f t="shared" si="5"/>
        <v>H205</v>
      </c>
      <c r="F178">
        <v>3740</v>
      </c>
      <c r="G178" s="1" t="str">
        <f>_xll.BDS("SPX Index","CHAIN_TICKERS", "CHAIN_STRIKE_PX_OVRD",F178, "CHAIN_PUT_CALL_TYPE_OVRD=P", "CHAIN_PERIODICITY_OVRD=M")</f>
        <v>SPX US 11/20/15 P2700</v>
      </c>
      <c r="J178" t="s">
        <v>1721</v>
      </c>
      <c r="K178" t="e">
        <f ca="1">_xll.BDP(J178,"security des")</f>
        <v>#NAME?</v>
      </c>
      <c r="N178" t="s">
        <v>266</v>
      </c>
      <c r="O178" t="e">
        <f ca="1">_xll.BDP(J178,"security des")</f>
        <v>#NAME?</v>
      </c>
    </row>
    <row r="179" spans="1:15" x14ac:dyDescent="0.25">
      <c r="A179">
        <v>0</v>
      </c>
      <c r="B179" s="9">
        <v>1.5427397260273974E-4</v>
      </c>
      <c r="C179" s="9" t="str">
        <f t="shared" si="4"/>
        <v>$H$206</v>
      </c>
      <c r="D179" s="9" t="str">
        <f t="shared" si="5"/>
        <v>H206</v>
      </c>
      <c r="F179">
        <v>3760</v>
      </c>
      <c r="G179" s="1" t="str">
        <f>_xll.BDS("SPX Index","CHAIN_TICKERS", "CHAIN_STRIKE_PX_OVRD",F179, "CHAIN_PUT_CALL_TYPE_OVRD=P", "CHAIN_PERIODICITY_OVRD=M")</f>
        <v>SPX US 11/20/15 P2700</v>
      </c>
      <c r="J179" t="s">
        <v>1722</v>
      </c>
      <c r="K179" t="e">
        <f ca="1">_xll.BDP(J179,"security des")</f>
        <v>#NAME?</v>
      </c>
      <c r="N179" t="s">
        <v>3375</v>
      </c>
      <c r="O179" t="e">
        <f ca="1">_xll.BDP(J179,"security des")</f>
        <v>#NAME?</v>
      </c>
    </row>
    <row r="180" spans="1:15" x14ac:dyDescent="0.25">
      <c r="A180">
        <v>0</v>
      </c>
      <c r="B180" s="9">
        <v>1.5539726027397258E-4</v>
      </c>
      <c r="C180" s="9" t="str">
        <f t="shared" si="4"/>
        <v>$H$207</v>
      </c>
      <c r="D180" s="9" t="str">
        <f t="shared" si="5"/>
        <v>H207</v>
      </c>
      <c r="F180">
        <v>3780</v>
      </c>
      <c r="G180" s="1" t="str">
        <f>_xll.BDS("SPX Index","CHAIN_TICKERS", "CHAIN_STRIKE_PX_OVRD",F180, "CHAIN_PUT_CALL_TYPE_OVRD=P", "CHAIN_PERIODICITY_OVRD=M")</f>
        <v>SPX US 11/20/15 P2700</v>
      </c>
      <c r="J180" t="s">
        <v>1723</v>
      </c>
      <c r="K180" t="e">
        <f ca="1">_xll.BDP(J180,"security des")</f>
        <v>#NAME?</v>
      </c>
      <c r="N180" t="s">
        <v>3376</v>
      </c>
      <c r="O180" t="e">
        <f ca="1">_xll.BDP(J180,"security des")</f>
        <v>#NAME?</v>
      </c>
    </row>
    <row r="181" spans="1:15" x14ac:dyDescent="0.25">
      <c r="A181">
        <v>0</v>
      </c>
      <c r="B181" s="9">
        <v>1.5452054794520546E-4</v>
      </c>
      <c r="C181" s="9" t="str">
        <f t="shared" si="4"/>
        <v>$H$208</v>
      </c>
      <c r="D181" s="9" t="str">
        <f t="shared" si="5"/>
        <v>H208</v>
      </c>
      <c r="F181">
        <v>3800</v>
      </c>
      <c r="G181" s="1" t="str">
        <f>_xll.BDS("SPX Index","CHAIN_TICKERS", "CHAIN_STRIKE_PX_OVRD",F181, "CHAIN_PUT_CALL_TYPE_OVRD=P", "CHAIN_PERIODICITY_OVRD=M")</f>
        <v>SPX US 11/20/15 P2700</v>
      </c>
      <c r="J181" t="s">
        <v>1724</v>
      </c>
      <c r="K181" t="e">
        <f ca="1">_xll.BDP(J181,"security des")</f>
        <v>#NAME?</v>
      </c>
      <c r="N181" t="s">
        <v>3377</v>
      </c>
      <c r="O181" t="e">
        <f ca="1">_xll.BDP(J181,"security des")</f>
        <v>#NAME?</v>
      </c>
    </row>
    <row r="182" spans="1:15" x14ac:dyDescent="0.25">
      <c r="A182">
        <v>0</v>
      </c>
      <c r="B182" s="9">
        <v>1.5506849315068493E-4</v>
      </c>
      <c r="C182" s="9" t="str">
        <f t="shared" si="4"/>
        <v>$H$209</v>
      </c>
      <c r="D182" s="9" t="str">
        <f t="shared" si="5"/>
        <v>H209</v>
      </c>
      <c r="F182">
        <v>3820</v>
      </c>
      <c r="G182" s="1" t="str">
        <f>_xll.BDS("SPX Index","CHAIN_TICKERS", "CHAIN_STRIKE_PX_OVRD",F182, "CHAIN_PUT_CALL_TYPE_OVRD=P", "CHAIN_PERIODICITY_OVRD=M")</f>
        <v>SPX US 11/20/15 P2700</v>
      </c>
      <c r="J182" t="s">
        <v>1725</v>
      </c>
      <c r="K182" t="e">
        <f ca="1">_xll.BDP(J182,"security des")</f>
        <v>#NAME?</v>
      </c>
      <c r="N182" t="s">
        <v>3378</v>
      </c>
      <c r="O182" t="e">
        <f ca="1">_xll.BDP(J182,"security des")</f>
        <v>#NAME?</v>
      </c>
    </row>
    <row r="183" spans="1:15" x14ac:dyDescent="0.25">
      <c r="A183">
        <v>0</v>
      </c>
      <c r="B183" s="9">
        <v>1.5876712328767123E-4</v>
      </c>
      <c r="C183" s="9" t="str">
        <f t="shared" si="4"/>
        <v>$H$210</v>
      </c>
      <c r="D183" s="9" t="str">
        <f t="shared" si="5"/>
        <v>H210</v>
      </c>
      <c r="F183">
        <v>3840</v>
      </c>
      <c r="G183" s="1" t="str">
        <f>_xll.BDS("SPX Index","CHAIN_TICKERS", "CHAIN_STRIKE_PX_OVRD",F183, "CHAIN_PUT_CALL_TYPE_OVRD=P", "CHAIN_PERIODICITY_OVRD=M")</f>
        <v>SPX US 11/20/15 P2700</v>
      </c>
      <c r="J183" t="s">
        <v>1726</v>
      </c>
      <c r="K183" t="e">
        <f ca="1">_xll.BDP(J183,"security des")</f>
        <v>#NAME?</v>
      </c>
      <c r="N183" t="s">
        <v>267</v>
      </c>
      <c r="O183" t="e">
        <f ca="1">_xll.BDP(J183,"security des")</f>
        <v>#NAME?</v>
      </c>
    </row>
    <row r="184" spans="1:15" x14ac:dyDescent="0.25">
      <c r="A184">
        <v>0</v>
      </c>
      <c r="B184" s="9">
        <v>1.5810958904109588E-4</v>
      </c>
      <c r="C184" s="9" t="str">
        <f t="shared" si="4"/>
        <v>$H$211</v>
      </c>
      <c r="D184" s="9" t="str">
        <f t="shared" si="5"/>
        <v>H211</v>
      </c>
      <c r="F184">
        <v>3860</v>
      </c>
      <c r="G184" s="1" t="str">
        <f>_xll.BDS("SPX Index","CHAIN_TICKERS", "CHAIN_STRIKE_PX_OVRD",F184, "CHAIN_PUT_CALL_TYPE_OVRD=P", "CHAIN_PERIODICITY_OVRD=M")</f>
        <v>SPX US 11/20/15 P2700</v>
      </c>
      <c r="J184" t="s">
        <v>1727</v>
      </c>
      <c r="K184" t="e">
        <f ca="1">_xll.BDP(J184,"security des")</f>
        <v>#NAME?</v>
      </c>
      <c r="N184" t="s">
        <v>3379</v>
      </c>
      <c r="O184" t="e">
        <f ca="1">_xll.BDP(J184,"security des")</f>
        <v>#NAME?</v>
      </c>
    </row>
    <row r="185" spans="1:15" x14ac:dyDescent="0.25">
      <c r="A185">
        <v>0</v>
      </c>
      <c r="B185" s="9">
        <v>1.5882191780821917E-4</v>
      </c>
      <c r="C185" s="9" t="str">
        <f t="shared" si="4"/>
        <v>$H$212</v>
      </c>
      <c r="D185" s="9" t="str">
        <f t="shared" si="5"/>
        <v>H212</v>
      </c>
      <c r="F185">
        <v>3880</v>
      </c>
      <c r="G185" s="1" t="str">
        <f>_xll.BDS("SPX Index","CHAIN_TICKERS", "CHAIN_STRIKE_PX_OVRD",F185, "CHAIN_PUT_CALL_TYPE_OVRD=P", "CHAIN_PERIODICITY_OVRD=M")</f>
        <v>SPX US 11/20/15 P2700</v>
      </c>
      <c r="J185" t="s">
        <v>1728</v>
      </c>
      <c r="K185" t="e">
        <f ca="1">_xll.BDP(J185,"security des")</f>
        <v>#NAME?</v>
      </c>
      <c r="N185" t="s">
        <v>3380</v>
      </c>
      <c r="O185" t="e">
        <f ca="1">_xll.BDP(J185,"security des")</f>
        <v>#NAME?</v>
      </c>
    </row>
    <row r="186" spans="1:15" x14ac:dyDescent="0.25">
      <c r="A186">
        <v>0</v>
      </c>
      <c r="B186" s="9">
        <v>1.5967123287671234E-4</v>
      </c>
      <c r="C186" s="9" t="str">
        <f t="shared" si="4"/>
        <v>$H$213</v>
      </c>
      <c r="D186" s="9" t="str">
        <f t="shared" si="5"/>
        <v>H213</v>
      </c>
      <c r="F186">
        <v>3900</v>
      </c>
      <c r="G186" s="1" t="str">
        <f>_xll.BDS("SPX Index","CHAIN_TICKERS", "CHAIN_STRIKE_PX_OVRD",F186, "CHAIN_PUT_CALL_TYPE_OVRD=P", "CHAIN_PERIODICITY_OVRD=M")</f>
        <v>SPX US 11/20/15 P2700</v>
      </c>
      <c r="J186" t="s">
        <v>1729</v>
      </c>
      <c r="K186" t="e">
        <f ca="1">_xll.BDP(J186,"security des")</f>
        <v>#NAME?</v>
      </c>
      <c r="N186" t="s">
        <v>3381</v>
      </c>
      <c r="O186" t="e">
        <f ca="1">_xll.BDP(J186,"security des")</f>
        <v>#NAME?</v>
      </c>
    </row>
    <row r="187" spans="1:15" x14ac:dyDescent="0.25">
      <c r="A187">
        <v>0</v>
      </c>
      <c r="B187" s="9">
        <v>1.5934246575342466E-4</v>
      </c>
      <c r="C187" s="9" t="str">
        <f t="shared" si="4"/>
        <v>$H$214</v>
      </c>
      <c r="D187" s="9" t="str">
        <f t="shared" si="5"/>
        <v>H214</v>
      </c>
      <c r="F187">
        <v>3920</v>
      </c>
      <c r="G187" s="1" t="str">
        <f>_xll.BDS("SPX Index","CHAIN_TICKERS", "CHAIN_STRIKE_PX_OVRD",F187, "CHAIN_PUT_CALL_TYPE_OVRD=P", "CHAIN_PERIODICITY_OVRD=M")</f>
        <v>SPX US 11/20/15 P2700</v>
      </c>
      <c r="J187" t="s">
        <v>1730</v>
      </c>
      <c r="K187" t="e">
        <f ca="1">_xll.BDP(J187,"security des")</f>
        <v>#NAME?</v>
      </c>
      <c r="N187" t="s">
        <v>3382</v>
      </c>
      <c r="O187" t="e">
        <f ca="1">_xll.BDP(J187,"security des")</f>
        <v>#NAME?</v>
      </c>
    </row>
    <row r="188" spans="1:15" x14ac:dyDescent="0.25">
      <c r="A188">
        <v>0</v>
      </c>
      <c r="B188" s="9">
        <v>1.581917808219178E-4</v>
      </c>
      <c r="C188" s="9" t="str">
        <f t="shared" si="4"/>
        <v>$H$215</v>
      </c>
      <c r="D188" s="9" t="str">
        <f t="shared" si="5"/>
        <v>H215</v>
      </c>
      <c r="F188">
        <v>3940</v>
      </c>
      <c r="G188" s="1" t="str">
        <f>_xll.BDS("SPX Index","CHAIN_TICKERS", "CHAIN_STRIKE_PX_OVRD",F188, "CHAIN_PUT_CALL_TYPE_OVRD=P", "CHAIN_PERIODICITY_OVRD=M")</f>
        <v>SPX US 11/20/15 P2700</v>
      </c>
      <c r="J188" t="s">
        <v>1731</v>
      </c>
      <c r="K188" t="e">
        <f ca="1">_xll.BDP(J188,"security des")</f>
        <v>#NAME?</v>
      </c>
      <c r="N188" t="s">
        <v>268</v>
      </c>
      <c r="O188" t="e">
        <f ca="1">_xll.BDP(J188,"security des")</f>
        <v>#NAME?</v>
      </c>
    </row>
    <row r="189" spans="1:15" x14ac:dyDescent="0.25">
      <c r="A189">
        <v>0</v>
      </c>
      <c r="B189" s="9">
        <v>1.5715068493150685E-4</v>
      </c>
      <c r="C189" s="9" t="str">
        <f t="shared" si="4"/>
        <v>$H$216</v>
      </c>
      <c r="D189" s="9" t="str">
        <f t="shared" si="5"/>
        <v>H216</v>
      </c>
      <c r="F189">
        <v>3960</v>
      </c>
      <c r="G189" s="1" t="str">
        <f>_xll.BDS("SPX Index","CHAIN_TICKERS", "CHAIN_STRIKE_PX_OVRD",F189, "CHAIN_PUT_CALL_TYPE_OVRD=P", "CHAIN_PERIODICITY_OVRD=M")</f>
        <v>SPX US 11/20/15 P2700</v>
      </c>
      <c r="J189" t="s">
        <v>1732</v>
      </c>
      <c r="K189" t="e">
        <f ca="1">_xll.BDP(J189,"security des")</f>
        <v>#NAME?</v>
      </c>
      <c r="N189" t="s">
        <v>3383</v>
      </c>
      <c r="O189" t="e">
        <f ca="1">_xll.BDP(J189,"security des")</f>
        <v>#NAME?</v>
      </c>
    </row>
    <row r="190" spans="1:15" x14ac:dyDescent="0.25">
      <c r="A190">
        <v>0</v>
      </c>
      <c r="B190" s="9">
        <v>1.5624657534246575E-4</v>
      </c>
      <c r="C190" s="9" t="str">
        <f t="shared" si="4"/>
        <v>$H$217</v>
      </c>
      <c r="D190" s="9" t="str">
        <f t="shared" si="5"/>
        <v>H217</v>
      </c>
      <c r="F190">
        <v>3980</v>
      </c>
      <c r="G190" s="1" t="str">
        <f>_xll.BDS("SPX Index","CHAIN_TICKERS", "CHAIN_STRIKE_PX_OVRD",F190, "CHAIN_PUT_CALL_TYPE_OVRD=P", "CHAIN_PERIODICITY_OVRD=M")</f>
        <v>SPX US 11/20/15 P2700</v>
      </c>
      <c r="J190" t="s">
        <v>1733</v>
      </c>
      <c r="K190" t="e">
        <f ca="1">_xll.BDP(J190,"security des")</f>
        <v>#NAME?</v>
      </c>
      <c r="N190" t="s">
        <v>3384</v>
      </c>
      <c r="O190" t="e">
        <f ca="1">_xll.BDP(J190,"security des")</f>
        <v>#NAME?</v>
      </c>
    </row>
    <row r="191" spans="1:15" x14ac:dyDescent="0.25">
      <c r="A191">
        <v>0</v>
      </c>
      <c r="B191" s="9">
        <v>1.5509589041095889E-4</v>
      </c>
      <c r="C191" s="9" t="str">
        <f t="shared" si="4"/>
        <v>$H$218</v>
      </c>
      <c r="D191" s="9" t="str">
        <f t="shared" si="5"/>
        <v>H218</v>
      </c>
      <c r="F191">
        <v>4000</v>
      </c>
      <c r="G191" s="1" t="str">
        <f>_xll.BDS("SPX Index","CHAIN_TICKERS", "CHAIN_STRIKE_PX_OVRD",F191, "CHAIN_PUT_CALL_TYPE_OVRD=P", "CHAIN_PERIODICITY_OVRD=M")</f>
        <v>SPX US 11/20/15 P2700</v>
      </c>
      <c r="J191" t="s">
        <v>1734</v>
      </c>
      <c r="K191" t="e">
        <f ca="1">_xll.BDP(J191,"security des")</f>
        <v>#NAME?</v>
      </c>
      <c r="N191" t="s">
        <v>3385</v>
      </c>
      <c r="O191" t="e">
        <f ca="1">_xll.BDP(J191,"security des")</f>
        <v>#NAME?</v>
      </c>
    </row>
    <row r="192" spans="1:15" x14ac:dyDescent="0.25">
      <c r="A192">
        <v>1</v>
      </c>
      <c r="B192" s="9">
        <v>1.5449315068493151E-4</v>
      </c>
      <c r="C192" s="9" t="str">
        <f t="shared" si="4"/>
        <v>$H$219</v>
      </c>
      <c r="D192" s="9" t="str">
        <f t="shared" si="5"/>
        <v>H219</v>
      </c>
      <c r="F192">
        <v>4020</v>
      </c>
      <c r="G192" s="1" t="str">
        <f>_xll.BDS("SPX Index","CHAIN_TICKERS", "CHAIN_STRIKE_PX_OVRD",F192, "CHAIN_PUT_CALL_TYPE_OVRD=P", "CHAIN_PERIODICITY_OVRD=M")</f>
        <v>SPX US 11/20/15 P2700</v>
      </c>
      <c r="J192" t="s">
        <v>1735</v>
      </c>
      <c r="K192" t="e">
        <f ca="1">_xll.BDP(J192,"security des")</f>
        <v>#NAME?</v>
      </c>
      <c r="N192" t="s">
        <v>3386</v>
      </c>
      <c r="O192" t="e">
        <f ca="1">_xll.BDP(J192,"security des")</f>
        <v>#NAME?</v>
      </c>
    </row>
    <row r="193" spans="1:15" x14ac:dyDescent="0.25">
      <c r="A193">
        <v>0</v>
      </c>
      <c r="B193" s="9">
        <v>1.5504109589041095E-4</v>
      </c>
      <c r="C193" s="9" t="str">
        <f t="shared" si="4"/>
        <v>$H$220</v>
      </c>
      <c r="D193" s="9" t="str">
        <f t="shared" si="5"/>
        <v>H220</v>
      </c>
      <c r="F193">
        <v>4040</v>
      </c>
      <c r="G193" s="1" t="str">
        <f>_xll.BDS("SPX Index","CHAIN_TICKERS", "CHAIN_STRIKE_PX_OVRD",F193, "CHAIN_PUT_CALL_TYPE_OVRD=P", "CHAIN_PERIODICITY_OVRD=M")</f>
        <v>SPX US 11/20/15 P2700</v>
      </c>
      <c r="J193" t="s">
        <v>1736</v>
      </c>
      <c r="K193" t="e">
        <f ca="1">_xll.BDP(J193,"security des")</f>
        <v>#NAME?</v>
      </c>
      <c r="N193" t="s">
        <v>269</v>
      </c>
      <c r="O193" t="e">
        <f ca="1">_xll.BDP(J193,"security des")</f>
        <v>#NAME?</v>
      </c>
    </row>
    <row r="194" spans="1:15" x14ac:dyDescent="0.25">
      <c r="A194">
        <v>0</v>
      </c>
      <c r="B194" s="9">
        <v>1.5715068493150685E-4</v>
      </c>
      <c r="C194" s="9" t="str">
        <f t="shared" si="4"/>
        <v>$H$221</v>
      </c>
      <c r="D194" s="9" t="str">
        <f t="shared" si="5"/>
        <v>H221</v>
      </c>
      <c r="F194">
        <v>4060</v>
      </c>
      <c r="G194" s="1" t="str">
        <f>_xll.BDS("SPX Index","CHAIN_TICKERS", "CHAIN_STRIKE_PX_OVRD",F194, "CHAIN_PUT_CALL_TYPE_OVRD=P", "CHAIN_PERIODICITY_OVRD=M")</f>
        <v>SPX US 11/20/15 P2700</v>
      </c>
      <c r="J194" t="s">
        <v>1737</v>
      </c>
      <c r="K194" t="e">
        <f ca="1">_xll.BDP(J194,"security des")</f>
        <v>#NAME?</v>
      </c>
      <c r="N194" t="s">
        <v>3387</v>
      </c>
      <c r="O194" t="e">
        <f ca="1">_xll.BDP(J194,"security des")</f>
        <v>#NAME?</v>
      </c>
    </row>
    <row r="195" spans="1:15" x14ac:dyDescent="0.25">
      <c r="A195">
        <v>0</v>
      </c>
      <c r="B195" s="9">
        <v>1.5682191780821918E-4</v>
      </c>
      <c r="C195" s="9" t="str">
        <f t="shared" si="4"/>
        <v>$H$222</v>
      </c>
      <c r="D195" s="9" t="str">
        <f t="shared" si="5"/>
        <v>H222</v>
      </c>
      <c r="F195">
        <v>4080</v>
      </c>
      <c r="G195" s="1" t="str">
        <f>_xll.BDS("SPX Index","CHAIN_TICKERS", "CHAIN_STRIKE_PX_OVRD",F195, "CHAIN_PUT_CALL_TYPE_OVRD=P", "CHAIN_PERIODICITY_OVRD=M")</f>
        <v>SPX US 11/20/15 P2700</v>
      </c>
      <c r="J195" t="s">
        <v>1738</v>
      </c>
      <c r="K195" t="e">
        <f ca="1">_xll.BDP(J195,"security des")</f>
        <v>#NAME?</v>
      </c>
      <c r="N195" t="s">
        <v>3388</v>
      </c>
      <c r="O195" t="e">
        <f ca="1">_xll.BDP(J195,"security des")</f>
        <v>#NAME?</v>
      </c>
    </row>
    <row r="196" spans="1:15" x14ac:dyDescent="0.25">
      <c r="A196">
        <v>0</v>
      </c>
      <c r="B196" s="9">
        <v>1.5652054794520548E-4</v>
      </c>
      <c r="C196" s="9" t="str">
        <f t="shared" ref="C196:C259" si="6">ADDRESS(ROW(B196)+MATCH(1,B196:B222),8)</f>
        <v>$H$223</v>
      </c>
      <c r="D196" s="9" t="str">
        <f t="shared" ref="D196:D259" si="7">"H"&amp;(ROW(B196)+MATCH(1,B196:B222))</f>
        <v>H223</v>
      </c>
      <c r="F196">
        <v>4100</v>
      </c>
      <c r="G196" s="1" t="str">
        <f>_xll.BDS("SPX Index","CHAIN_TICKERS", "CHAIN_STRIKE_PX_OVRD",F196, "CHAIN_PUT_CALL_TYPE_OVRD=P", "CHAIN_PERIODICITY_OVRD=M")</f>
        <v>SPX US 11/20/15 P2700</v>
      </c>
      <c r="J196" t="s">
        <v>1739</v>
      </c>
      <c r="K196" t="e">
        <f ca="1">_xll.BDP(J196,"security des")</f>
        <v>#NAME?</v>
      </c>
      <c r="N196" t="s">
        <v>3389</v>
      </c>
      <c r="O196" t="e">
        <f ca="1">_xll.BDP(J196,"security des")</f>
        <v>#NAME?</v>
      </c>
    </row>
    <row r="197" spans="1:15" x14ac:dyDescent="0.25">
      <c r="A197">
        <v>0</v>
      </c>
      <c r="B197" s="9">
        <v>1.5621917808219179E-4</v>
      </c>
      <c r="C197" s="9" t="str">
        <f t="shared" si="6"/>
        <v>$H$224</v>
      </c>
      <c r="D197" s="9" t="str">
        <f t="shared" si="7"/>
        <v>H224</v>
      </c>
      <c r="F197">
        <v>4120</v>
      </c>
      <c r="G197" s="1" t="str">
        <f>_xll.BDS("SPX Index","CHAIN_TICKERS", "CHAIN_STRIKE_PX_OVRD",F197, "CHAIN_PUT_CALL_TYPE_OVRD=P", "CHAIN_PERIODICITY_OVRD=M")</f>
        <v>SPX US 11/20/15 P2700</v>
      </c>
      <c r="J197" t="s">
        <v>1740</v>
      </c>
      <c r="K197" t="e">
        <f ca="1">_xll.BDP(J197,"security des")</f>
        <v>#NAME?</v>
      </c>
      <c r="N197" t="s">
        <v>3390</v>
      </c>
      <c r="O197" t="e">
        <f ca="1">_xll.BDP(J197,"security des")</f>
        <v>#NAME?</v>
      </c>
    </row>
    <row r="198" spans="1:15" x14ac:dyDescent="0.25">
      <c r="A198">
        <v>0</v>
      </c>
      <c r="B198" s="9">
        <v>1.5876712328767123E-4</v>
      </c>
      <c r="C198" s="9" t="str">
        <f t="shared" si="6"/>
        <v>$H$225</v>
      </c>
      <c r="D198" s="9" t="str">
        <f t="shared" si="7"/>
        <v>H225</v>
      </c>
      <c r="F198">
        <v>4140</v>
      </c>
      <c r="G198" s="1" t="str">
        <f>_xll.BDS("SPX Index","CHAIN_TICKERS", "CHAIN_STRIKE_PX_OVRD",F198, "CHAIN_PUT_CALL_TYPE_OVRD=P", "CHAIN_PERIODICITY_OVRD=M")</f>
        <v>SPX US 11/20/15 P2700</v>
      </c>
      <c r="J198" t="s">
        <v>1741</v>
      </c>
      <c r="K198" t="e">
        <f ca="1">_xll.BDP(J198,"security des")</f>
        <v>#NAME?</v>
      </c>
      <c r="N198" t="s">
        <v>270</v>
      </c>
      <c r="O198" t="e">
        <f ca="1">_xll.BDP(J198,"security des")</f>
        <v>#NAME?</v>
      </c>
    </row>
    <row r="199" spans="1:15" x14ac:dyDescent="0.25">
      <c r="A199">
        <v>0</v>
      </c>
      <c r="B199" s="9">
        <v>1.6057534246575341E-4</v>
      </c>
      <c r="C199" s="9" t="str">
        <f t="shared" si="6"/>
        <v>$H$226</v>
      </c>
      <c r="D199" s="9" t="str">
        <f t="shared" si="7"/>
        <v>H226</v>
      </c>
      <c r="F199">
        <v>4160</v>
      </c>
      <c r="G199" s="1" t="str">
        <f>_xll.BDS("SPX Index","CHAIN_TICKERS", "CHAIN_STRIKE_PX_OVRD",F199, "CHAIN_PUT_CALL_TYPE_OVRD=P", "CHAIN_PERIODICITY_OVRD=M")</f>
        <v>SPX US 11/20/15 P2700</v>
      </c>
      <c r="J199" t="s">
        <v>1742</v>
      </c>
      <c r="K199" t="e">
        <f ca="1">_xll.BDP(J199,"security des")</f>
        <v>#NAME?</v>
      </c>
      <c r="N199" t="s">
        <v>3391</v>
      </c>
      <c r="O199" t="e">
        <f ca="1">_xll.BDP(J199,"security des")</f>
        <v>#NAME?</v>
      </c>
    </row>
    <row r="200" spans="1:15" x14ac:dyDescent="0.25">
      <c r="A200">
        <v>0</v>
      </c>
      <c r="B200" s="9">
        <v>1.6227397260273972E-4</v>
      </c>
      <c r="C200" s="9" t="str">
        <f t="shared" si="6"/>
        <v>$H$227</v>
      </c>
      <c r="D200" s="9" t="str">
        <f t="shared" si="7"/>
        <v>H227</v>
      </c>
      <c r="F200">
        <v>4180</v>
      </c>
      <c r="G200" s="1" t="str">
        <f>_xll.BDS("SPX Index","CHAIN_TICKERS", "CHAIN_STRIKE_PX_OVRD",F200, "CHAIN_PUT_CALL_TYPE_OVRD=P", "CHAIN_PERIODICITY_OVRD=M")</f>
        <v>SPX US 11/20/15 P2700</v>
      </c>
      <c r="J200" t="s">
        <v>1743</v>
      </c>
      <c r="K200" t="e">
        <f ca="1">_xll.BDP(J200,"security des")</f>
        <v>#NAME?</v>
      </c>
      <c r="N200" t="s">
        <v>3392</v>
      </c>
      <c r="O200" t="e">
        <f ca="1">_xll.BDP(J200,"security des")</f>
        <v>#NAME?</v>
      </c>
    </row>
    <row r="201" spans="1:15" x14ac:dyDescent="0.25">
      <c r="A201">
        <v>0</v>
      </c>
      <c r="B201" s="9">
        <v>1.5394520547945206E-4</v>
      </c>
      <c r="C201" s="9" t="str">
        <f t="shared" si="6"/>
        <v>$H$228</v>
      </c>
      <c r="D201" s="9" t="str">
        <f t="shared" si="7"/>
        <v>H228</v>
      </c>
      <c r="F201">
        <v>4200</v>
      </c>
      <c r="G201" s="1" t="str">
        <f>_xll.BDS("SPX Index","CHAIN_TICKERS", "CHAIN_STRIKE_PX_OVRD",F201, "CHAIN_PUT_CALL_TYPE_OVRD=P", "CHAIN_PERIODICITY_OVRD=M")</f>
        <v>SPX US 11/20/15 P2700</v>
      </c>
      <c r="J201" t="s">
        <v>1744</v>
      </c>
      <c r="K201" t="e">
        <f ca="1">_xll.BDP(J201,"security des")</f>
        <v>#NAME?</v>
      </c>
      <c r="N201" t="s">
        <v>3393</v>
      </c>
      <c r="O201" t="e">
        <f ca="1">_xll.BDP(J201,"security des")</f>
        <v>#NAME?</v>
      </c>
    </row>
    <row r="202" spans="1:15" x14ac:dyDescent="0.25">
      <c r="A202">
        <v>0</v>
      </c>
      <c r="B202" s="9">
        <v>1.5534246575342464E-4</v>
      </c>
      <c r="C202" s="9" t="str">
        <f t="shared" si="6"/>
        <v>$H$229</v>
      </c>
      <c r="D202" s="9" t="str">
        <f t="shared" si="7"/>
        <v>H229</v>
      </c>
      <c r="F202">
        <v>4220</v>
      </c>
      <c r="G202" s="1" t="str">
        <f>_xll.BDS("SPX Index","CHAIN_TICKERS", "CHAIN_STRIKE_PX_OVRD",F202, "CHAIN_PUT_CALL_TYPE_OVRD=P", "CHAIN_PERIODICITY_OVRD=M")</f>
        <v>SPX US 11/20/15 P2700</v>
      </c>
      <c r="J202" t="s">
        <v>1745</v>
      </c>
      <c r="K202" t="e">
        <f ca="1">_xll.BDP(J202,"security des")</f>
        <v>#NAME?</v>
      </c>
      <c r="N202" t="s">
        <v>3394</v>
      </c>
      <c r="O202" t="e">
        <f ca="1">_xll.BDP(J202,"security des")</f>
        <v>#NAME?</v>
      </c>
    </row>
    <row r="203" spans="1:15" x14ac:dyDescent="0.25">
      <c r="A203">
        <v>0</v>
      </c>
      <c r="B203" s="9">
        <v>1.5446575342465752E-4</v>
      </c>
      <c r="C203" s="9" t="str">
        <f t="shared" si="6"/>
        <v>$H$230</v>
      </c>
      <c r="D203" s="9" t="str">
        <f t="shared" si="7"/>
        <v>H230</v>
      </c>
      <c r="F203">
        <v>4240</v>
      </c>
      <c r="G203" s="1" t="str">
        <f>_xll.BDS("SPX Index","CHAIN_TICKERS", "CHAIN_STRIKE_PX_OVRD",F203, "CHAIN_PUT_CALL_TYPE_OVRD=P", "CHAIN_PERIODICITY_OVRD=M")</f>
        <v>SPX US 11/20/15 P2700</v>
      </c>
      <c r="J203" t="s">
        <v>1746</v>
      </c>
      <c r="K203" t="e">
        <f ca="1">_xll.BDP(J203,"security des")</f>
        <v>#NAME?</v>
      </c>
      <c r="N203" t="s">
        <v>271</v>
      </c>
      <c r="O203" t="e">
        <f ca="1">_xll.BDP(J203,"security des")</f>
        <v>#NAME?</v>
      </c>
    </row>
    <row r="204" spans="1:15" x14ac:dyDescent="0.25">
      <c r="A204">
        <v>0</v>
      </c>
      <c r="B204" s="9">
        <v>1.5515068493150686E-4</v>
      </c>
      <c r="C204" s="9" t="str">
        <f t="shared" si="6"/>
        <v>$H$231</v>
      </c>
      <c r="D204" s="9" t="str">
        <f t="shared" si="7"/>
        <v>H231</v>
      </c>
      <c r="F204">
        <v>4260</v>
      </c>
      <c r="G204" s="1" t="str">
        <f>_xll.BDS("SPX Index","CHAIN_TICKERS", "CHAIN_STRIKE_PX_OVRD",F204, "CHAIN_PUT_CALL_TYPE_OVRD=P", "CHAIN_PERIODICITY_OVRD=M")</f>
        <v>SPX US 11/20/15 P2700</v>
      </c>
      <c r="J204" t="s">
        <v>1747</v>
      </c>
      <c r="K204" t="e">
        <f ca="1">_xll.BDP(J204,"security des")</f>
        <v>#NAME?</v>
      </c>
      <c r="N204" t="s">
        <v>3395</v>
      </c>
      <c r="O204" t="e">
        <f ca="1">_xll.BDP(J204,"security des")</f>
        <v>#NAME?</v>
      </c>
    </row>
    <row r="205" spans="1:15" x14ac:dyDescent="0.25">
      <c r="A205">
        <v>0</v>
      </c>
      <c r="B205" s="9">
        <v>1.5597260273972601E-4</v>
      </c>
      <c r="C205" s="9" t="str">
        <f t="shared" si="6"/>
        <v>$H$232</v>
      </c>
      <c r="D205" s="9" t="str">
        <f t="shared" si="7"/>
        <v>H232</v>
      </c>
      <c r="F205">
        <v>4280</v>
      </c>
      <c r="G205" s="1" t="str">
        <f>_xll.BDS("SPX Index","CHAIN_TICKERS", "CHAIN_STRIKE_PX_OVRD",F205, "CHAIN_PUT_CALL_TYPE_OVRD=P", "CHAIN_PERIODICITY_OVRD=M")</f>
        <v>SPX US 11/20/15 P2700</v>
      </c>
      <c r="J205" t="s">
        <v>1748</v>
      </c>
      <c r="K205" t="e">
        <f ca="1">_xll.BDP(J205,"security des")</f>
        <v>#NAME?</v>
      </c>
      <c r="N205" t="s">
        <v>3396</v>
      </c>
      <c r="O205" t="e">
        <f ca="1">_xll.BDP(J205,"security des")</f>
        <v>#NAME?</v>
      </c>
    </row>
    <row r="206" spans="1:15" x14ac:dyDescent="0.25">
      <c r="A206">
        <v>0</v>
      </c>
      <c r="B206" s="9">
        <v>1.5424657534246575E-4</v>
      </c>
      <c r="C206" s="9" t="str">
        <f t="shared" si="6"/>
        <v>$H$233</v>
      </c>
      <c r="D206" s="9" t="str">
        <f t="shared" si="7"/>
        <v>H233</v>
      </c>
      <c r="F206">
        <v>4300</v>
      </c>
      <c r="G206" s="1" t="str">
        <f>_xll.BDS("SPX Index","CHAIN_TICKERS", "CHAIN_STRIKE_PX_OVRD",F206, "CHAIN_PUT_CALL_TYPE_OVRD=P", "CHAIN_PERIODICITY_OVRD=M")</f>
        <v>SPX US 11/20/15 P2700</v>
      </c>
      <c r="J206" t="s">
        <v>1749</v>
      </c>
      <c r="K206" t="e">
        <f ca="1">_xll.BDP(J206,"security des")</f>
        <v>#NAME?</v>
      </c>
      <c r="N206" t="s">
        <v>3397</v>
      </c>
      <c r="O206" t="e">
        <f ca="1">_xll.BDP(J206,"security des")</f>
        <v>#NAME?</v>
      </c>
    </row>
    <row r="207" spans="1:15" x14ac:dyDescent="0.25">
      <c r="A207">
        <v>0</v>
      </c>
      <c r="B207" s="9">
        <v>1.6191780821917808E-4</v>
      </c>
      <c r="C207" s="9" t="str">
        <f t="shared" si="6"/>
        <v>$H$234</v>
      </c>
      <c r="D207" s="9" t="str">
        <f t="shared" si="7"/>
        <v>H234</v>
      </c>
      <c r="F207">
        <v>4320</v>
      </c>
      <c r="G207" s="1" t="str">
        <f>_xll.BDS("SPX Index","CHAIN_TICKERS", "CHAIN_STRIKE_PX_OVRD",F207, "CHAIN_PUT_CALL_TYPE_OVRD=P", "CHAIN_PERIODICITY_OVRD=M")</f>
        <v>SPX US 11/20/15 P2700</v>
      </c>
      <c r="J207" t="s">
        <v>1750</v>
      </c>
      <c r="K207" t="e">
        <f ca="1">_xll.BDP(J207,"security des")</f>
        <v>#NAME?</v>
      </c>
      <c r="N207" t="s">
        <v>3398</v>
      </c>
      <c r="O207" t="e">
        <f ca="1">_xll.BDP(J207,"security des")</f>
        <v>#NAME?</v>
      </c>
    </row>
    <row r="208" spans="1:15" x14ac:dyDescent="0.25">
      <c r="A208">
        <v>0</v>
      </c>
      <c r="B208" s="9">
        <v>1.6504109589041095E-4</v>
      </c>
      <c r="C208" s="9" t="str">
        <f t="shared" si="6"/>
        <v>$H$235</v>
      </c>
      <c r="D208" s="9" t="str">
        <f t="shared" si="7"/>
        <v>H235</v>
      </c>
      <c r="F208">
        <v>4340</v>
      </c>
      <c r="G208" s="1" t="str">
        <f>_xll.BDS("SPX Index","CHAIN_TICKERS", "CHAIN_STRIKE_PX_OVRD",F208, "CHAIN_PUT_CALL_TYPE_OVRD=P", "CHAIN_PERIODICITY_OVRD=M")</f>
        <v>SPX US 11/20/15 P2700</v>
      </c>
      <c r="J208" t="s">
        <v>1751</v>
      </c>
      <c r="K208" t="e">
        <f ca="1">_xll.BDP(J208,"security des")</f>
        <v>#NAME?</v>
      </c>
      <c r="N208" t="s">
        <v>272</v>
      </c>
      <c r="O208" t="e">
        <f ca="1">_xll.BDP(J208,"security des")</f>
        <v>#NAME?</v>
      </c>
    </row>
    <row r="209" spans="1:15" x14ac:dyDescent="0.25">
      <c r="A209">
        <v>0</v>
      </c>
      <c r="B209" s="9">
        <v>1.6975342465753423E-4</v>
      </c>
      <c r="C209" s="9" t="str">
        <f t="shared" si="6"/>
        <v>$H$236</v>
      </c>
      <c r="D209" s="9" t="str">
        <f t="shared" si="7"/>
        <v>H236</v>
      </c>
      <c r="F209">
        <v>4360</v>
      </c>
      <c r="G209" s="1" t="str">
        <f>_xll.BDS("SPX Index","CHAIN_TICKERS", "CHAIN_STRIKE_PX_OVRD",F209, "CHAIN_PUT_CALL_TYPE_OVRD=P", "CHAIN_PERIODICITY_OVRD=M")</f>
        <v>SPX US 11/20/15 P2700</v>
      </c>
      <c r="J209" t="s">
        <v>1752</v>
      </c>
      <c r="K209" t="e">
        <f ca="1">_xll.BDP(J209,"security des")</f>
        <v>#NAME?</v>
      </c>
      <c r="N209" t="s">
        <v>3399</v>
      </c>
      <c r="O209" t="e">
        <f ca="1">_xll.BDP(J209,"security des")</f>
        <v>#NAME?</v>
      </c>
    </row>
    <row r="210" spans="1:15" x14ac:dyDescent="0.25">
      <c r="A210">
        <v>0</v>
      </c>
      <c r="B210" s="9">
        <v>1.6454794520547945E-4</v>
      </c>
      <c r="C210" s="9" t="str">
        <f t="shared" si="6"/>
        <v>$H$237</v>
      </c>
      <c r="D210" s="9" t="str">
        <f t="shared" si="7"/>
        <v>H237</v>
      </c>
      <c r="F210">
        <v>4380</v>
      </c>
      <c r="G210" s="1" t="str">
        <f>_xll.BDS("SPX Index","CHAIN_TICKERS", "CHAIN_STRIKE_PX_OVRD",F210, "CHAIN_PUT_CALL_TYPE_OVRD=P", "CHAIN_PERIODICITY_OVRD=M")</f>
        <v>SPX US 11/20/15 P2700</v>
      </c>
      <c r="J210" t="s">
        <v>1753</v>
      </c>
      <c r="K210" t="e">
        <f ca="1">_xll.BDP(J210,"security des")</f>
        <v>#NAME?</v>
      </c>
      <c r="N210" t="s">
        <v>3400</v>
      </c>
      <c r="O210" t="e">
        <f ca="1">_xll.BDP(J210,"security des")</f>
        <v>#NAME?</v>
      </c>
    </row>
    <row r="211" spans="1:15" x14ac:dyDescent="0.25">
      <c r="A211">
        <v>0</v>
      </c>
      <c r="B211" s="9">
        <v>1.5882191780821917E-4</v>
      </c>
      <c r="C211" s="9" t="str">
        <f t="shared" si="6"/>
        <v>$H$238</v>
      </c>
      <c r="D211" s="9" t="str">
        <f t="shared" si="7"/>
        <v>H238</v>
      </c>
      <c r="F211">
        <v>4400</v>
      </c>
      <c r="G211" s="1" t="str">
        <f>_xll.BDS("SPX Index","CHAIN_TICKERS", "CHAIN_STRIKE_PX_OVRD",F211, "CHAIN_PUT_CALL_TYPE_OVRD=P", "CHAIN_PERIODICITY_OVRD=M")</f>
        <v>SPX US 11/20/15 P2700</v>
      </c>
      <c r="J211" t="s">
        <v>1754</v>
      </c>
      <c r="K211" t="e">
        <f ca="1">_xll.BDP(J211,"security des")</f>
        <v>#NAME?</v>
      </c>
      <c r="N211" t="s">
        <v>3401</v>
      </c>
      <c r="O211" t="e">
        <f ca="1">_xll.BDP(J211,"security des")</f>
        <v>#NAME?</v>
      </c>
    </row>
    <row r="212" spans="1:15" x14ac:dyDescent="0.25">
      <c r="A212">
        <v>1</v>
      </c>
      <c r="B212" s="9">
        <v>1.5679452054794519E-4</v>
      </c>
      <c r="C212" s="9" t="str">
        <f t="shared" si="6"/>
        <v>$H$239</v>
      </c>
      <c r="D212" s="9" t="str">
        <f t="shared" si="7"/>
        <v>H239</v>
      </c>
      <c r="F212">
        <v>4420</v>
      </c>
      <c r="G212" s="1" t="str">
        <f>_xll.BDS("SPX Index","CHAIN_TICKERS", "CHAIN_STRIKE_PX_OVRD",F212, "CHAIN_PUT_CALL_TYPE_OVRD=P", "CHAIN_PERIODICITY_OVRD=M")</f>
        <v>SPX US 11/20/15 P2700</v>
      </c>
      <c r="J212" t="s">
        <v>1755</v>
      </c>
      <c r="K212" t="e">
        <f ca="1">_xll.BDP(J212,"security des")</f>
        <v>#NAME?</v>
      </c>
      <c r="N212" t="s">
        <v>3402</v>
      </c>
      <c r="O212" t="e">
        <f ca="1">_xll.BDP(J212,"security des")</f>
        <v>#NAME?</v>
      </c>
    </row>
    <row r="213" spans="1:15" x14ac:dyDescent="0.25">
      <c r="A213">
        <v>0</v>
      </c>
      <c r="B213" s="9">
        <v>1.5715068493150685E-4</v>
      </c>
      <c r="C213" s="9" t="str">
        <f t="shared" si="6"/>
        <v>$H$240</v>
      </c>
      <c r="D213" s="9" t="str">
        <f t="shared" si="7"/>
        <v>H240</v>
      </c>
      <c r="F213">
        <v>4440</v>
      </c>
      <c r="G213" s="1" t="str">
        <f>_xll.BDS("SPX Index","CHAIN_TICKERS", "CHAIN_STRIKE_PX_OVRD",F213, "CHAIN_PUT_CALL_TYPE_OVRD=P", "CHAIN_PERIODICITY_OVRD=M")</f>
        <v>SPX US 11/20/15 P2700</v>
      </c>
      <c r="J213" t="s">
        <v>1756</v>
      </c>
      <c r="K213" t="e">
        <f ca="1">_xll.BDP(J213,"security des")</f>
        <v>#NAME?</v>
      </c>
      <c r="N213" t="s">
        <v>273</v>
      </c>
      <c r="O213" t="e">
        <f ca="1">_xll.BDP(J213,"security des")</f>
        <v>#NAME?</v>
      </c>
    </row>
    <row r="214" spans="1:15" x14ac:dyDescent="0.25">
      <c r="A214">
        <v>0</v>
      </c>
      <c r="B214" s="9">
        <v>1.5312328767123288E-4</v>
      </c>
      <c r="C214" s="9" t="str">
        <f t="shared" si="6"/>
        <v>$H$241</v>
      </c>
      <c r="D214" s="9" t="str">
        <f t="shared" si="7"/>
        <v>H241</v>
      </c>
      <c r="F214">
        <v>4460</v>
      </c>
      <c r="G214" s="1" t="str">
        <f>_xll.BDS("SPX Index","CHAIN_TICKERS", "CHAIN_STRIKE_PX_OVRD",F214, "CHAIN_PUT_CALL_TYPE_OVRD=P", "CHAIN_PERIODICITY_OVRD=M")</f>
        <v>SPX US 11/20/15 P2700</v>
      </c>
      <c r="J214" t="s">
        <v>1757</v>
      </c>
      <c r="K214" t="e">
        <f ca="1">_xll.BDP(J214,"security des")</f>
        <v>#NAME?</v>
      </c>
      <c r="N214" t="s">
        <v>3403</v>
      </c>
      <c r="O214" t="e">
        <f ca="1">_xll.BDP(J214,"security des")</f>
        <v>#NAME?</v>
      </c>
    </row>
    <row r="215" spans="1:15" x14ac:dyDescent="0.25">
      <c r="A215">
        <v>0</v>
      </c>
      <c r="B215" s="9">
        <v>1.527945205479452E-4</v>
      </c>
      <c r="C215" s="9" t="str">
        <f t="shared" si="6"/>
        <v>$H$242</v>
      </c>
      <c r="D215" s="9" t="str">
        <f t="shared" si="7"/>
        <v>H242</v>
      </c>
      <c r="F215">
        <v>4480</v>
      </c>
      <c r="G215" s="1" t="str">
        <f>_xll.BDS("SPX Index","CHAIN_TICKERS", "CHAIN_STRIKE_PX_OVRD",F215, "CHAIN_PUT_CALL_TYPE_OVRD=P", "CHAIN_PERIODICITY_OVRD=M")</f>
        <v>SPX US 11/20/15 P2700</v>
      </c>
      <c r="J215" t="s">
        <v>1758</v>
      </c>
      <c r="K215" t="e">
        <f ca="1">_xll.BDP(J215,"security des")</f>
        <v>#NAME?</v>
      </c>
      <c r="N215" t="s">
        <v>3404</v>
      </c>
      <c r="O215" t="e">
        <f ca="1">_xll.BDP(J215,"security des")</f>
        <v>#NAME?</v>
      </c>
    </row>
    <row r="216" spans="1:15" x14ac:dyDescent="0.25">
      <c r="A216">
        <v>0</v>
      </c>
      <c r="B216" s="9">
        <v>1.5479452054794523E-4</v>
      </c>
      <c r="C216" s="9" t="str">
        <f t="shared" si="6"/>
        <v>$H$243</v>
      </c>
      <c r="D216" s="9" t="str">
        <f t="shared" si="7"/>
        <v>H243</v>
      </c>
      <c r="F216">
        <v>4500</v>
      </c>
      <c r="G216" s="1" t="str">
        <f>_xll.BDS("SPX Index","CHAIN_TICKERS", "CHAIN_STRIKE_PX_OVRD",F216, "CHAIN_PUT_CALL_TYPE_OVRD=P", "CHAIN_PERIODICITY_OVRD=M")</f>
        <v>SPX US 11/20/15 P2700</v>
      </c>
      <c r="J216" t="s">
        <v>1759</v>
      </c>
      <c r="K216" t="e">
        <f ca="1">_xll.BDP(J216,"security des")</f>
        <v>#NAME?</v>
      </c>
      <c r="N216" t="s">
        <v>3405</v>
      </c>
      <c r="O216" t="e">
        <f ca="1">_xll.BDP(J216,"security des")</f>
        <v>#NAME?</v>
      </c>
    </row>
    <row r="217" spans="1:15" x14ac:dyDescent="0.25">
      <c r="A217">
        <v>0</v>
      </c>
      <c r="B217" s="9">
        <v>1.6304109589041095E-4</v>
      </c>
      <c r="C217" s="9" t="str">
        <f t="shared" si="6"/>
        <v>$H$244</v>
      </c>
      <c r="D217" s="9" t="str">
        <f t="shared" si="7"/>
        <v>H244</v>
      </c>
      <c r="F217">
        <v>4520</v>
      </c>
      <c r="G217" s="1" t="str">
        <f>_xll.BDS("SPX Index","CHAIN_TICKERS", "CHAIN_STRIKE_PX_OVRD",F217, "CHAIN_PUT_CALL_TYPE_OVRD=P", "CHAIN_PERIODICITY_OVRD=M")</f>
        <v>SPX US 11/20/15 P2700</v>
      </c>
      <c r="J217" t="s">
        <v>1760</v>
      </c>
      <c r="K217" t="e">
        <f ca="1">_xll.BDP(J217,"security des")</f>
        <v>#NAME?</v>
      </c>
      <c r="N217" t="s">
        <v>3406</v>
      </c>
      <c r="O217" t="e">
        <f ca="1">_xll.BDP(J217,"security des")</f>
        <v>#NAME?</v>
      </c>
    </row>
    <row r="218" spans="1:15" x14ac:dyDescent="0.25">
      <c r="A218">
        <v>0</v>
      </c>
      <c r="B218" s="9">
        <v>1.6487671232876712E-4</v>
      </c>
      <c r="C218" s="9" t="str">
        <f t="shared" si="6"/>
        <v>$H$245</v>
      </c>
      <c r="D218" s="9" t="str">
        <f t="shared" si="7"/>
        <v>H245</v>
      </c>
      <c r="F218">
        <v>4540</v>
      </c>
      <c r="G218" s="1" t="str">
        <f>_xll.BDS("SPX Index","CHAIN_TICKERS", "CHAIN_STRIKE_PX_OVRD",F218, "CHAIN_PUT_CALL_TYPE_OVRD=P", "CHAIN_PERIODICITY_OVRD=M")</f>
        <v>SPX US 11/20/15 P2700</v>
      </c>
      <c r="J218" t="s">
        <v>1761</v>
      </c>
      <c r="K218" t="e">
        <f ca="1">_xll.BDP(J218,"security des")</f>
        <v>#NAME?</v>
      </c>
      <c r="N218" t="s">
        <v>274</v>
      </c>
      <c r="O218" t="e">
        <f ca="1">_xll.BDP(J218,"security des")</f>
        <v>#NAME?</v>
      </c>
    </row>
    <row r="219" spans="1:15" x14ac:dyDescent="0.25">
      <c r="A219">
        <v>0</v>
      </c>
      <c r="B219" s="9">
        <v>1.6369863013698628E-4</v>
      </c>
      <c r="C219" s="9" t="str">
        <f t="shared" si="6"/>
        <v>$H$246</v>
      </c>
      <c r="D219" s="9" t="str">
        <f t="shared" si="7"/>
        <v>H246</v>
      </c>
      <c r="F219">
        <v>4560</v>
      </c>
      <c r="G219" s="1" t="str">
        <f>_xll.BDS("SPX Index","CHAIN_TICKERS", "CHAIN_STRIKE_PX_OVRD",F219, "CHAIN_PUT_CALL_TYPE_OVRD=P", "CHAIN_PERIODICITY_OVRD=M")</f>
        <v>SPX US 11/20/15 P2700</v>
      </c>
      <c r="J219" t="s">
        <v>1762</v>
      </c>
      <c r="K219" t="e">
        <f ca="1">_xll.BDP(J219,"security des")</f>
        <v>#NAME?</v>
      </c>
      <c r="N219" t="s">
        <v>3407</v>
      </c>
      <c r="O219" t="e">
        <f ca="1">_xll.BDP(J219,"security des")</f>
        <v>#NAME?</v>
      </c>
    </row>
    <row r="220" spans="1:15" x14ac:dyDescent="0.25">
      <c r="A220">
        <v>0</v>
      </c>
      <c r="B220" s="9">
        <v>1.5736986301369862E-4</v>
      </c>
      <c r="C220" s="9" t="str">
        <f t="shared" si="6"/>
        <v>$H$247</v>
      </c>
      <c r="D220" s="9" t="str">
        <f t="shared" si="7"/>
        <v>H247</v>
      </c>
      <c r="F220">
        <v>4580</v>
      </c>
      <c r="G220" s="1" t="str">
        <f>_xll.BDS("SPX Index","CHAIN_TICKERS", "CHAIN_STRIKE_PX_OVRD",F220, "CHAIN_PUT_CALL_TYPE_OVRD=P", "CHAIN_PERIODICITY_OVRD=M")</f>
        <v>SPX US 11/20/15 P2700</v>
      </c>
      <c r="J220" t="s">
        <v>1763</v>
      </c>
      <c r="K220" t="e">
        <f ca="1">_xll.BDP(J220,"security des")</f>
        <v>#NAME?</v>
      </c>
      <c r="N220" t="s">
        <v>3408</v>
      </c>
      <c r="O220" t="e">
        <f ca="1">_xll.BDP(J220,"security des")</f>
        <v>#NAME?</v>
      </c>
    </row>
    <row r="221" spans="1:15" x14ac:dyDescent="0.25">
      <c r="A221">
        <v>0</v>
      </c>
      <c r="B221" s="9">
        <v>1.5191780821917808E-4</v>
      </c>
      <c r="C221" s="9" t="str">
        <f t="shared" si="6"/>
        <v>$H$248</v>
      </c>
      <c r="D221" s="9" t="str">
        <f t="shared" si="7"/>
        <v>H248</v>
      </c>
      <c r="F221">
        <v>4600</v>
      </c>
      <c r="G221" s="1" t="str">
        <f>_xll.BDS("SPX Index","CHAIN_TICKERS", "CHAIN_STRIKE_PX_OVRD",F221, "CHAIN_PUT_CALL_TYPE_OVRD=P", "CHAIN_PERIODICITY_OVRD=M")</f>
        <v>SPX US 11/20/15 P2700</v>
      </c>
      <c r="J221" t="s">
        <v>1764</v>
      </c>
      <c r="K221" t="e">
        <f ca="1">_xll.BDP(J221,"security des")</f>
        <v>#NAME?</v>
      </c>
      <c r="N221" t="s">
        <v>3409</v>
      </c>
      <c r="O221" t="e">
        <f ca="1">_xll.BDP(J221,"security des")</f>
        <v>#NAME?</v>
      </c>
    </row>
    <row r="222" spans="1:15" x14ac:dyDescent="0.25">
      <c r="A222">
        <v>0</v>
      </c>
      <c r="B222" s="9">
        <v>1.5646575342465754E-4</v>
      </c>
      <c r="C222" s="9" t="str">
        <f t="shared" si="6"/>
        <v>$H$249</v>
      </c>
      <c r="D222" s="9" t="str">
        <f t="shared" si="7"/>
        <v>H249</v>
      </c>
      <c r="F222">
        <v>4620</v>
      </c>
      <c r="G222" s="1" t="str">
        <f>_xll.BDS("SPX Index","CHAIN_TICKERS", "CHAIN_STRIKE_PX_OVRD",F222, "CHAIN_PUT_CALL_TYPE_OVRD=P", "CHAIN_PERIODICITY_OVRD=M")</f>
        <v>SPX US 11/20/15 P2700</v>
      </c>
      <c r="J222" t="s">
        <v>1765</v>
      </c>
      <c r="K222" t="e">
        <f ca="1">_xll.BDP(J222,"security des")</f>
        <v>#NAME?</v>
      </c>
      <c r="N222" t="s">
        <v>3410</v>
      </c>
      <c r="O222" t="e">
        <f ca="1">_xll.BDP(J222,"security des")</f>
        <v>#NAME?</v>
      </c>
    </row>
    <row r="223" spans="1:15" x14ac:dyDescent="0.25">
      <c r="A223">
        <v>0</v>
      </c>
      <c r="B223" s="9">
        <v>1.645753424657534E-4</v>
      </c>
      <c r="C223" s="9" t="str">
        <f t="shared" si="6"/>
        <v>$H$250</v>
      </c>
      <c r="D223" s="9" t="str">
        <f t="shared" si="7"/>
        <v>H250</v>
      </c>
      <c r="F223">
        <v>4640</v>
      </c>
      <c r="G223" s="1" t="str">
        <f>_xll.BDS("SPX Index","CHAIN_TICKERS", "CHAIN_STRIKE_PX_OVRD",F223, "CHAIN_PUT_CALL_TYPE_OVRD=P", "CHAIN_PERIODICITY_OVRD=M")</f>
        <v>SPX US 11/20/15 P2700</v>
      </c>
      <c r="J223" t="s">
        <v>1766</v>
      </c>
      <c r="K223" t="e">
        <f ca="1">_xll.BDP(J223,"security des")</f>
        <v>#NAME?</v>
      </c>
      <c r="N223" t="s">
        <v>275</v>
      </c>
      <c r="O223" t="e">
        <f ca="1">_xll.BDP(J223,"security des")</f>
        <v>#NAME?</v>
      </c>
    </row>
    <row r="224" spans="1:15" x14ac:dyDescent="0.25">
      <c r="A224">
        <v>0</v>
      </c>
      <c r="B224" s="9">
        <v>1.6227397260273972E-4</v>
      </c>
      <c r="C224" s="9" t="str">
        <f t="shared" si="6"/>
        <v>$H$251</v>
      </c>
      <c r="D224" s="9" t="str">
        <f t="shared" si="7"/>
        <v>H251</v>
      </c>
      <c r="F224">
        <v>4660</v>
      </c>
      <c r="G224" s="1" t="str">
        <f>_xll.BDS("SPX Index","CHAIN_TICKERS", "CHAIN_STRIKE_PX_OVRD",F224, "CHAIN_PUT_CALL_TYPE_OVRD=P", "CHAIN_PERIODICITY_OVRD=M")</f>
        <v>SPX US 11/20/15 P2700</v>
      </c>
      <c r="J224" t="s">
        <v>1767</v>
      </c>
      <c r="K224" t="e">
        <f ca="1">_xll.BDP(J224,"security des")</f>
        <v>#NAME?</v>
      </c>
      <c r="N224" t="s">
        <v>3411</v>
      </c>
      <c r="O224" t="e">
        <f ca="1">_xll.BDP(J224,"security des")</f>
        <v>#NAME?</v>
      </c>
    </row>
    <row r="225" spans="1:15" x14ac:dyDescent="0.25">
      <c r="A225">
        <v>0</v>
      </c>
      <c r="B225" s="9">
        <v>1.527945205479452E-4</v>
      </c>
      <c r="C225" s="9" t="str">
        <f t="shared" si="6"/>
        <v>$H$252</v>
      </c>
      <c r="D225" s="9" t="str">
        <f t="shared" si="7"/>
        <v>H252</v>
      </c>
      <c r="F225">
        <v>4680</v>
      </c>
      <c r="G225" s="1" t="str">
        <f>_xll.BDS("SPX Index","CHAIN_TICKERS", "CHAIN_STRIKE_PX_OVRD",F225, "CHAIN_PUT_CALL_TYPE_OVRD=P", "CHAIN_PERIODICITY_OVRD=M")</f>
        <v>SPX US 11/20/15 P2700</v>
      </c>
      <c r="J225" t="s">
        <v>1768</v>
      </c>
      <c r="K225" t="e">
        <f ca="1">_xll.BDP(J225,"security des")</f>
        <v>#NAME?</v>
      </c>
      <c r="N225" t="s">
        <v>3412</v>
      </c>
      <c r="O225" t="e">
        <f ca="1">_xll.BDP(J225,"security des")</f>
        <v>#NAME?</v>
      </c>
    </row>
    <row r="226" spans="1:15" x14ac:dyDescent="0.25">
      <c r="A226">
        <v>0</v>
      </c>
      <c r="B226" s="9">
        <v>1.5534246575342464E-4</v>
      </c>
      <c r="C226" s="9" t="str">
        <f t="shared" si="6"/>
        <v>$H$253</v>
      </c>
      <c r="D226" s="9" t="str">
        <f t="shared" si="7"/>
        <v>H253</v>
      </c>
      <c r="F226">
        <v>4700</v>
      </c>
      <c r="G226" s="1" t="str">
        <f>_xll.BDS("SPX Index","CHAIN_TICKERS", "CHAIN_STRIKE_PX_OVRD",F226, "CHAIN_PUT_CALL_TYPE_OVRD=P", "CHAIN_PERIODICITY_OVRD=M")</f>
        <v>SPX US 11/20/15 P2700</v>
      </c>
      <c r="J226" t="s">
        <v>1769</v>
      </c>
      <c r="K226" t="e">
        <f ca="1">_xll.BDP(J226,"security des")</f>
        <v>#NAME?</v>
      </c>
      <c r="N226" t="s">
        <v>3413</v>
      </c>
      <c r="O226" t="e">
        <f ca="1">_xll.BDP(J226,"security des")</f>
        <v>#NAME?</v>
      </c>
    </row>
    <row r="227" spans="1:15" x14ac:dyDescent="0.25">
      <c r="A227">
        <v>0</v>
      </c>
      <c r="B227" s="9">
        <v>1.5504109589041095E-4</v>
      </c>
      <c r="C227" s="9" t="str">
        <f t="shared" si="6"/>
        <v>$H$254</v>
      </c>
      <c r="D227" s="9" t="str">
        <f t="shared" si="7"/>
        <v>H254</v>
      </c>
      <c r="F227">
        <v>4720</v>
      </c>
      <c r="G227" s="1" t="str">
        <f>_xll.BDS("SPX Index","CHAIN_TICKERS", "CHAIN_STRIKE_PX_OVRD",F227, "CHAIN_PUT_CALL_TYPE_OVRD=P", "CHAIN_PERIODICITY_OVRD=M")</f>
        <v>SPX US 11/20/15 P2700</v>
      </c>
      <c r="J227" t="s">
        <v>1770</v>
      </c>
      <c r="K227" t="e">
        <f ca="1">_xll.BDP(J227,"security des")</f>
        <v>#NAME?</v>
      </c>
      <c r="N227" t="s">
        <v>3414</v>
      </c>
      <c r="O227" t="e">
        <f ca="1">_xll.BDP(J227,"security des")</f>
        <v>#NAME?</v>
      </c>
    </row>
    <row r="228" spans="1:15" x14ac:dyDescent="0.25">
      <c r="A228">
        <v>0</v>
      </c>
      <c r="B228" s="9">
        <v>1.6315068493150686E-4</v>
      </c>
      <c r="C228" s="9" t="str">
        <f t="shared" si="6"/>
        <v>$H$255</v>
      </c>
      <c r="D228" s="9" t="str">
        <f t="shared" si="7"/>
        <v>H255</v>
      </c>
      <c r="F228">
        <v>4740</v>
      </c>
      <c r="G228" s="1" t="str">
        <f>_xll.BDS("SPX Index","CHAIN_TICKERS", "CHAIN_STRIKE_PX_OVRD",F228, "CHAIN_PUT_CALL_TYPE_OVRD=P", "CHAIN_PERIODICITY_OVRD=M")</f>
        <v>SPX US 11/20/15 P2700</v>
      </c>
      <c r="J228" t="s">
        <v>1771</v>
      </c>
      <c r="K228" t="e">
        <f ca="1">_xll.BDP(J228,"security des")</f>
        <v>#NAME?</v>
      </c>
      <c r="N228" t="s">
        <v>276</v>
      </c>
      <c r="O228" t="e">
        <f ca="1">_xll.BDP(J228,"security des")</f>
        <v>#NAME?</v>
      </c>
    </row>
    <row r="229" spans="1:15" x14ac:dyDescent="0.25">
      <c r="A229">
        <v>0</v>
      </c>
      <c r="B229" s="9">
        <v>1.5624657534246575E-4</v>
      </c>
      <c r="C229" s="9" t="str">
        <f t="shared" si="6"/>
        <v>$H$256</v>
      </c>
      <c r="D229" s="9" t="str">
        <f t="shared" si="7"/>
        <v>H256</v>
      </c>
      <c r="F229">
        <v>4760</v>
      </c>
      <c r="G229" s="1" t="str">
        <f>_xll.BDS("SPX Index","CHAIN_TICKERS", "CHAIN_STRIKE_PX_OVRD",F229, "CHAIN_PUT_CALL_TYPE_OVRD=P", "CHAIN_PERIODICITY_OVRD=M")</f>
        <v>SPX US 11/20/15 P2700</v>
      </c>
      <c r="J229" t="s">
        <v>1772</v>
      </c>
      <c r="K229" t="e">
        <f ca="1">_xll.BDP(J229,"security des")</f>
        <v>#NAME?</v>
      </c>
      <c r="N229" t="s">
        <v>3415</v>
      </c>
      <c r="O229" t="e">
        <f ca="1">_xll.BDP(J229,"security des")</f>
        <v>#NAME?</v>
      </c>
    </row>
    <row r="230" spans="1:15" x14ac:dyDescent="0.25">
      <c r="A230">
        <v>0</v>
      </c>
      <c r="B230" s="9">
        <v>1.5479452054794523E-4</v>
      </c>
      <c r="C230" s="9" t="str">
        <f t="shared" si="6"/>
        <v>$H$257</v>
      </c>
      <c r="D230" s="9" t="str">
        <f t="shared" si="7"/>
        <v>H257</v>
      </c>
      <c r="F230">
        <v>4780</v>
      </c>
      <c r="G230" s="1" t="str">
        <f>_xll.BDS("SPX Index","CHAIN_TICKERS", "CHAIN_STRIKE_PX_OVRD",F230, "CHAIN_PUT_CALL_TYPE_OVRD=P", "CHAIN_PERIODICITY_OVRD=M")</f>
        <v>SPX US 11/20/15 P2700</v>
      </c>
      <c r="J230" t="s">
        <v>1773</v>
      </c>
      <c r="K230" t="e">
        <f ca="1">_xll.BDP(J230,"security des")</f>
        <v>#NAME?</v>
      </c>
      <c r="N230" t="s">
        <v>3416</v>
      </c>
      <c r="O230" t="e">
        <f ca="1">_xll.BDP(J230,"security des")</f>
        <v>#NAME?</v>
      </c>
    </row>
    <row r="231" spans="1:15" x14ac:dyDescent="0.25">
      <c r="A231">
        <v>0</v>
      </c>
      <c r="B231" s="9">
        <v>1.6021917808219178E-4</v>
      </c>
      <c r="C231" s="9" t="str">
        <f t="shared" si="6"/>
        <v>$H$258</v>
      </c>
      <c r="D231" s="9" t="str">
        <f t="shared" si="7"/>
        <v>H258</v>
      </c>
      <c r="F231">
        <v>4800</v>
      </c>
      <c r="G231" s="1" t="str">
        <f>_xll.BDS("SPX Index","CHAIN_TICKERS", "CHAIN_STRIKE_PX_OVRD",F231, "CHAIN_PUT_CALL_TYPE_OVRD=P", "CHAIN_PERIODICITY_OVRD=M")</f>
        <v>SPX US 11/20/15 P2700</v>
      </c>
      <c r="J231" t="s">
        <v>1774</v>
      </c>
      <c r="K231" t="e">
        <f ca="1">_xll.BDP(J231,"security des")</f>
        <v>#NAME?</v>
      </c>
      <c r="N231" t="s">
        <v>277</v>
      </c>
      <c r="O231" t="e">
        <f ca="1">_xll.BDP(J231,"security des")</f>
        <v>#NAME?</v>
      </c>
    </row>
    <row r="232" spans="1:15" x14ac:dyDescent="0.25">
      <c r="A232">
        <v>0</v>
      </c>
      <c r="B232" s="9">
        <v>1.6580821917808219E-4</v>
      </c>
      <c r="C232" s="9" t="str">
        <f t="shared" si="6"/>
        <v>$H$259</v>
      </c>
      <c r="D232" s="9" t="str">
        <f t="shared" si="7"/>
        <v>H259</v>
      </c>
      <c r="F232">
        <v>4820</v>
      </c>
      <c r="G232" s="1" t="str">
        <f>_xll.BDS("SPX Index","CHAIN_TICKERS", "CHAIN_STRIKE_PX_OVRD",F232, "CHAIN_PUT_CALL_TYPE_OVRD=P", "CHAIN_PERIODICITY_OVRD=M")</f>
        <v>SPX US 11/20/15 P2700</v>
      </c>
      <c r="J232" t="s">
        <v>1775</v>
      </c>
      <c r="K232" t="e">
        <f ca="1">_xll.BDP(J232,"security des")</f>
        <v>#NAME?</v>
      </c>
      <c r="N232" t="s">
        <v>3417</v>
      </c>
      <c r="O232" t="e">
        <f ca="1">_xll.BDP(J232,"security des")</f>
        <v>#NAME?</v>
      </c>
    </row>
    <row r="233" spans="1:15" x14ac:dyDescent="0.25">
      <c r="A233">
        <v>0</v>
      </c>
      <c r="B233" s="9">
        <v>1.6854794520547946E-4</v>
      </c>
      <c r="C233" s="9" t="str">
        <f t="shared" si="6"/>
        <v>$H$260</v>
      </c>
      <c r="D233" s="9" t="str">
        <f t="shared" si="7"/>
        <v>H260</v>
      </c>
      <c r="F233">
        <v>4840</v>
      </c>
      <c r="G233" s="1" t="str">
        <f>_xll.BDS("SPX Index","CHAIN_TICKERS", "CHAIN_STRIKE_PX_OVRD",F233, "CHAIN_PUT_CALL_TYPE_OVRD=P", "CHAIN_PERIODICITY_OVRD=M")</f>
        <v>SPX US 11/20/15 P2700</v>
      </c>
      <c r="J233" t="s">
        <v>1776</v>
      </c>
      <c r="K233" t="e">
        <f ca="1">_xll.BDP(J233,"security des")</f>
        <v>#NAME?</v>
      </c>
      <c r="N233" t="s">
        <v>278</v>
      </c>
      <c r="O233" t="e">
        <f ca="1">_xll.BDP(J233,"security des")</f>
        <v>#NAME?</v>
      </c>
    </row>
    <row r="234" spans="1:15" x14ac:dyDescent="0.25">
      <c r="A234">
        <v>0</v>
      </c>
      <c r="B234" s="9">
        <v>1.5736986301369862E-4</v>
      </c>
      <c r="C234" s="9" t="str">
        <f t="shared" si="6"/>
        <v>$H$261</v>
      </c>
      <c r="D234" s="9" t="str">
        <f t="shared" si="7"/>
        <v>H261</v>
      </c>
      <c r="F234">
        <v>4860</v>
      </c>
      <c r="G234" s="1" t="str">
        <f>_xll.BDS("SPX Index","CHAIN_TICKERS", "CHAIN_STRIKE_PX_OVRD",F234, "CHAIN_PUT_CALL_TYPE_OVRD=P", "CHAIN_PERIODICITY_OVRD=M")</f>
        <v>SPX US 11/20/15 P2700</v>
      </c>
      <c r="J234" t="s">
        <v>1777</v>
      </c>
      <c r="K234" t="e">
        <f ca="1">_xll.BDP(J234,"security des")</f>
        <v>#NAME?</v>
      </c>
      <c r="N234" t="s">
        <v>3418</v>
      </c>
      <c r="O234" t="e">
        <f ca="1">_xll.BDP(J234,"security des")</f>
        <v>#NAME?</v>
      </c>
    </row>
    <row r="235" spans="1:15" x14ac:dyDescent="0.25">
      <c r="A235">
        <v>0</v>
      </c>
      <c r="B235" s="9">
        <v>1.5879452054794521E-4</v>
      </c>
      <c r="C235" s="9" t="str">
        <f t="shared" si="6"/>
        <v>$H$262</v>
      </c>
      <c r="D235" s="9" t="str">
        <f t="shared" si="7"/>
        <v>H262</v>
      </c>
      <c r="F235">
        <v>4880</v>
      </c>
      <c r="G235" s="1" t="str">
        <f>_xll.BDS("SPX Index","CHAIN_TICKERS", "CHAIN_STRIKE_PX_OVRD",F235, "CHAIN_PUT_CALL_TYPE_OVRD=P", "CHAIN_PERIODICITY_OVRD=M")</f>
        <v>SPX US 11/20/15 P2700</v>
      </c>
      <c r="J235" t="s">
        <v>1778</v>
      </c>
      <c r="K235" t="e">
        <f ca="1">_xll.BDP(J235,"security des")</f>
        <v>#NAME?</v>
      </c>
      <c r="N235" t="s">
        <v>279</v>
      </c>
      <c r="O235" t="e">
        <f ca="1">_xll.BDP(J235,"security des")</f>
        <v>#NAME?</v>
      </c>
    </row>
    <row r="236" spans="1:15" x14ac:dyDescent="0.25">
      <c r="A236">
        <v>3</v>
      </c>
      <c r="B236" s="9">
        <v>1.5216438356164383E-4</v>
      </c>
      <c r="C236" s="9" t="str">
        <f t="shared" si="6"/>
        <v>$H$263</v>
      </c>
      <c r="D236" s="9" t="str">
        <f t="shared" si="7"/>
        <v>H263</v>
      </c>
      <c r="F236">
        <v>4900</v>
      </c>
      <c r="G236" s="1" t="str">
        <f>_xll.BDS("SPX Index","CHAIN_TICKERS", "CHAIN_STRIKE_PX_OVRD",F236, "CHAIN_PUT_CALL_TYPE_OVRD=P", "CHAIN_PERIODICITY_OVRD=M")</f>
        <v>SPX US 11/20/15 P2700</v>
      </c>
      <c r="J236" t="s">
        <v>1779</v>
      </c>
      <c r="K236" t="e">
        <f ca="1">_xll.BDP(J236,"security des")</f>
        <v>#NAME?</v>
      </c>
      <c r="N236" t="s">
        <v>280</v>
      </c>
      <c r="O236" t="e">
        <f ca="1">_xll.BDP(J236,"security des")</f>
        <v>#NAME?</v>
      </c>
    </row>
    <row r="237" spans="1:15" x14ac:dyDescent="0.25">
      <c r="A237">
        <v>0</v>
      </c>
      <c r="B237" s="9">
        <v>1.5589041095890409E-4</v>
      </c>
      <c r="C237" s="9" t="str">
        <f t="shared" si="6"/>
        <v>$H$264</v>
      </c>
      <c r="D237" s="9" t="str">
        <f t="shared" si="7"/>
        <v>H264</v>
      </c>
      <c r="F237">
        <v>4920</v>
      </c>
      <c r="G237" s="1" t="str">
        <f>_xll.BDS("SPX Index","CHAIN_TICKERS", "CHAIN_STRIKE_PX_OVRD",F237, "CHAIN_PUT_CALL_TYPE_OVRD=P", "CHAIN_PERIODICITY_OVRD=M")</f>
        <v>SPX US 11/20/15 P2700</v>
      </c>
      <c r="J237" t="s">
        <v>1780</v>
      </c>
      <c r="K237" t="e">
        <f ca="1">_xll.BDP(J237,"security des")</f>
        <v>#NAME?</v>
      </c>
      <c r="N237" t="s">
        <v>281</v>
      </c>
      <c r="O237" t="e">
        <f ca="1">_xll.BDP(J237,"security des")</f>
        <v>#NAME?</v>
      </c>
    </row>
    <row r="238" spans="1:15" x14ac:dyDescent="0.25">
      <c r="A238">
        <v>0</v>
      </c>
      <c r="B238" s="9">
        <v>1.5994520547945204E-4</v>
      </c>
      <c r="C238" s="9" t="str">
        <f t="shared" si="6"/>
        <v>$H$265</v>
      </c>
      <c r="D238" s="9" t="str">
        <f t="shared" si="7"/>
        <v>H265</v>
      </c>
      <c r="F238">
        <v>4940</v>
      </c>
      <c r="G238" s="1" t="str">
        <f>_xll.BDS("SPX Index","CHAIN_TICKERS", "CHAIN_STRIKE_PX_OVRD",F238, "CHAIN_PUT_CALL_TYPE_OVRD=P", "CHAIN_PERIODICITY_OVRD=M")</f>
        <v>SPX US 11/20/15 P2700</v>
      </c>
      <c r="J238" t="s">
        <v>1781</v>
      </c>
      <c r="K238" t="e">
        <f ca="1">_xll.BDP(J238,"security des")</f>
        <v>#NAME?</v>
      </c>
      <c r="N238" t="s">
        <v>282</v>
      </c>
      <c r="O238" t="e">
        <f ca="1">_xll.BDP(J238,"security des")</f>
        <v>#NAME?</v>
      </c>
    </row>
    <row r="239" spans="1:15" x14ac:dyDescent="0.25">
      <c r="A239">
        <v>0</v>
      </c>
      <c r="B239" s="9">
        <v>1.601917808219178E-4</v>
      </c>
      <c r="C239" s="9" t="str">
        <f t="shared" si="6"/>
        <v>$H$266</v>
      </c>
      <c r="D239" s="9" t="str">
        <f t="shared" si="7"/>
        <v>H266</v>
      </c>
      <c r="F239">
        <v>4960</v>
      </c>
      <c r="G239" s="1" t="str">
        <f>_xll.BDS("SPX Index","CHAIN_TICKERS", "CHAIN_STRIKE_PX_OVRD",F239, "CHAIN_PUT_CALL_TYPE_OVRD=P", "CHAIN_PERIODICITY_OVRD=M")</f>
        <v>SPX US 11/20/15 P2700</v>
      </c>
      <c r="J239" t="s">
        <v>1782</v>
      </c>
      <c r="K239" t="e">
        <f ca="1">_xll.BDP(J239,"security des")</f>
        <v>#NAME?</v>
      </c>
      <c r="N239" t="s">
        <v>283</v>
      </c>
      <c r="O239" t="e">
        <f ca="1">_xll.BDP(J239,"security des")</f>
        <v>#NAME?</v>
      </c>
    </row>
    <row r="240" spans="1:15" x14ac:dyDescent="0.25">
      <c r="A240">
        <v>0</v>
      </c>
      <c r="B240" s="9">
        <v>1.5789041095890411E-4</v>
      </c>
      <c r="C240" s="9" t="str">
        <f t="shared" si="6"/>
        <v>$H$267</v>
      </c>
      <c r="D240" s="9" t="str">
        <f t="shared" si="7"/>
        <v>H267</v>
      </c>
      <c r="F240">
        <v>4980</v>
      </c>
      <c r="G240" s="1" t="str">
        <f>_xll.BDS("SPX Index","CHAIN_TICKERS", "CHAIN_STRIKE_PX_OVRD",F240, "CHAIN_PUT_CALL_TYPE_OVRD=P", "CHAIN_PERIODICITY_OVRD=M")</f>
        <v>SPX US 11/20/15 P2700</v>
      </c>
      <c r="J240" t="s">
        <v>1783</v>
      </c>
      <c r="K240" t="e">
        <f ca="1">_xll.BDP(J240,"security des")</f>
        <v>#NAME?</v>
      </c>
      <c r="N240" t="s">
        <v>284</v>
      </c>
      <c r="O240" t="e">
        <f ca="1">_xll.BDP(J240,"security des")</f>
        <v>#NAME?</v>
      </c>
    </row>
    <row r="241" spans="1:15" x14ac:dyDescent="0.25">
      <c r="A241">
        <v>0</v>
      </c>
      <c r="B241" s="9">
        <v>1.5953424657534247E-4</v>
      </c>
      <c r="C241" s="9" t="str">
        <f t="shared" si="6"/>
        <v>$H$268</v>
      </c>
      <c r="D241" s="9" t="str">
        <f t="shared" si="7"/>
        <v>H268</v>
      </c>
      <c r="F241">
        <v>5000</v>
      </c>
      <c r="G241" s="1" t="str">
        <f>_xll.BDS("SPX Index","CHAIN_TICKERS", "CHAIN_STRIKE_PX_OVRD",F241, "CHAIN_PUT_CALL_TYPE_OVRD=P", "CHAIN_PERIODICITY_OVRD=M")</f>
        <v>SPX US 11/20/15 P2700</v>
      </c>
      <c r="J241" t="s">
        <v>1784</v>
      </c>
      <c r="K241" t="e">
        <f ca="1">_xll.BDP(J241,"security des")</f>
        <v>#NAME?</v>
      </c>
      <c r="N241" t="s">
        <v>285</v>
      </c>
      <c r="O241" t="e">
        <f ca="1">_xll.BDP(J241,"security des")</f>
        <v>#NAME?</v>
      </c>
    </row>
    <row r="242" spans="1:15" x14ac:dyDescent="0.25">
      <c r="A242">
        <v>0</v>
      </c>
      <c r="B242" s="9">
        <v>1.6397260273972604E-4</v>
      </c>
      <c r="C242" s="9" t="str">
        <f t="shared" si="6"/>
        <v>$H$269</v>
      </c>
      <c r="D242" s="9" t="str">
        <f t="shared" si="7"/>
        <v>H269</v>
      </c>
      <c r="F242">
        <v>5020</v>
      </c>
      <c r="G242" s="1" t="str">
        <f>_xll.BDS("SPX Index","CHAIN_TICKERS", "CHAIN_STRIKE_PX_OVRD",F242, "CHAIN_PUT_CALL_TYPE_OVRD=P", "CHAIN_PERIODICITY_OVRD=M")</f>
        <v>SPX US 11/20/15 P2700</v>
      </c>
      <c r="J242" t="s">
        <v>1785</v>
      </c>
      <c r="K242" t="e">
        <f ca="1">_xll.BDP(J242,"security des")</f>
        <v>#NAME?</v>
      </c>
      <c r="N242" t="s">
        <v>3419</v>
      </c>
      <c r="O242" t="e">
        <f ca="1">_xll.BDP(J242,"security des")</f>
        <v>#NAME?</v>
      </c>
    </row>
    <row r="243" spans="1:15" x14ac:dyDescent="0.25">
      <c r="A243">
        <v>0</v>
      </c>
      <c r="B243" s="9">
        <v>1.6136986301369861E-4</v>
      </c>
      <c r="C243" s="9" t="str">
        <f t="shared" si="6"/>
        <v>$H$270</v>
      </c>
      <c r="D243" s="9" t="str">
        <f t="shared" si="7"/>
        <v>H270</v>
      </c>
      <c r="F243">
        <v>5040</v>
      </c>
      <c r="G243" s="1" t="str">
        <f>_xll.BDS("SPX Index","CHAIN_TICKERS", "CHAIN_STRIKE_PX_OVRD",F243, "CHAIN_PUT_CALL_TYPE_OVRD=P", "CHAIN_PERIODICITY_OVRD=M")</f>
        <v>SPX US 11/20/15 P2700</v>
      </c>
      <c r="J243" t="s">
        <v>1786</v>
      </c>
      <c r="K243" t="e">
        <f ca="1">_xll.BDP(J243,"security des")</f>
        <v>#NAME?</v>
      </c>
      <c r="N243" t="s">
        <v>286</v>
      </c>
      <c r="O243" t="e">
        <f ca="1">_xll.BDP(J243,"security des")</f>
        <v>#NAME?</v>
      </c>
    </row>
    <row r="244" spans="1:15" x14ac:dyDescent="0.25">
      <c r="A244">
        <v>0</v>
      </c>
      <c r="B244" s="9">
        <v>1.5994520547945204E-4</v>
      </c>
      <c r="C244" s="9" t="str">
        <f t="shared" si="6"/>
        <v>$H$271</v>
      </c>
      <c r="D244" s="9" t="str">
        <f t="shared" si="7"/>
        <v>H271</v>
      </c>
      <c r="F244">
        <v>5060</v>
      </c>
      <c r="G244" s="1" t="str">
        <f>_xll.BDS("SPX Index","CHAIN_TICKERS", "CHAIN_STRIKE_PX_OVRD",F244, "CHAIN_PUT_CALL_TYPE_OVRD=P", "CHAIN_PERIODICITY_OVRD=M")</f>
        <v>SPX US 11/20/15 P2700</v>
      </c>
      <c r="J244" t="s">
        <v>1787</v>
      </c>
      <c r="K244" t="e">
        <f ca="1">_xll.BDP(J244,"security des")</f>
        <v>#NAME?</v>
      </c>
      <c r="N244" t="s">
        <v>287</v>
      </c>
      <c r="O244" t="e">
        <f ca="1">_xll.BDP(J244,"security des")</f>
        <v>#NAME?</v>
      </c>
    </row>
    <row r="245" spans="1:15" x14ac:dyDescent="0.25">
      <c r="A245">
        <v>0</v>
      </c>
      <c r="B245" s="9">
        <v>1.5989041095890413E-4</v>
      </c>
      <c r="C245" s="9" t="str">
        <f t="shared" si="6"/>
        <v>$H$272</v>
      </c>
      <c r="D245" s="9" t="str">
        <f t="shared" si="7"/>
        <v>H272</v>
      </c>
      <c r="F245">
        <v>5080</v>
      </c>
      <c r="G245" s="1" t="str">
        <f>_xll.BDS("SPX Index","CHAIN_TICKERS", "CHAIN_STRIKE_PX_OVRD",F245, "CHAIN_PUT_CALL_TYPE_OVRD=P", "CHAIN_PERIODICITY_OVRD=M")</f>
        <v>SPX US 11/20/15 P2700</v>
      </c>
      <c r="J245" t="s">
        <v>1788</v>
      </c>
      <c r="K245" t="e">
        <f ca="1">_xll.BDP(J245,"security des")</f>
        <v>#NAME?</v>
      </c>
      <c r="N245" t="s">
        <v>288</v>
      </c>
      <c r="O245" t="e">
        <f ca="1">_xll.BDP(J245,"security des")</f>
        <v>#NAME?</v>
      </c>
    </row>
    <row r="246" spans="1:15" x14ac:dyDescent="0.25">
      <c r="A246">
        <v>0</v>
      </c>
      <c r="B246" s="9">
        <v>1.5953424657534247E-4</v>
      </c>
      <c r="C246" s="9" t="str">
        <f t="shared" si="6"/>
        <v>$H$273</v>
      </c>
      <c r="D246" s="9" t="str">
        <f t="shared" si="7"/>
        <v>H273</v>
      </c>
      <c r="F246">
        <v>5100</v>
      </c>
      <c r="G246" s="1" t="str">
        <f>_xll.BDS("SPX Index","CHAIN_TICKERS", "CHAIN_STRIKE_PX_OVRD",F246, "CHAIN_PUT_CALL_TYPE_OVRD=P", "CHAIN_PERIODICITY_OVRD=M")</f>
        <v>SPX US 11/20/15 P2700</v>
      </c>
      <c r="J246" t="s">
        <v>1789</v>
      </c>
      <c r="K246" t="e">
        <f ca="1">_xll.BDP(J246,"security des")</f>
        <v>#NAME?</v>
      </c>
      <c r="N246" t="s">
        <v>289</v>
      </c>
      <c r="O246" t="e">
        <f ca="1">_xll.BDP(J246,"security des")</f>
        <v>#NAME?</v>
      </c>
    </row>
    <row r="247" spans="1:15" x14ac:dyDescent="0.25">
      <c r="A247">
        <v>0</v>
      </c>
      <c r="B247" s="9">
        <v>1.5709589041095891E-4</v>
      </c>
      <c r="C247" s="9" t="str">
        <f t="shared" si="6"/>
        <v>$H$274</v>
      </c>
      <c r="D247" s="9" t="str">
        <f t="shared" si="7"/>
        <v>H274</v>
      </c>
      <c r="F247">
        <v>5120</v>
      </c>
      <c r="G247" s="1" t="str">
        <f>_xll.BDS("SPX Index","CHAIN_TICKERS", "CHAIN_STRIKE_PX_OVRD",F247, "CHAIN_PUT_CALL_TYPE_OVRD=P", "CHAIN_PERIODICITY_OVRD=M")</f>
        <v>SPX US 11/20/15 P2700</v>
      </c>
      <c r="J247" t="s">
        <v>1790</v>
      </c>
      <c r="K247" t="e">
        <f ca="1">_xll.BDP(J247,"security des")</f>
        <v>#NAME?</v>
      </c>
      <c r="N247" t="s">
        <v>290</v>
      </c>
      <c r="O247" t="e">
        <f ca="1">_xll.BDP(J247,"security des")</f>
        <v>#NAME?</v>
      </c>
    </row>
    <row r="248" spans="1:15" x14ac:dyDescent="0.25">
      <c r="A248">
        <v>0</v>
      </c>
      <c r="B248" s="9">
        <v>1.5536986301369863E-4</v>
      </c>
      <c r="C248" s="9" t="str">
        <f t="shared" si="6"/>
        <v>$H$275</v>
      </c>
      <c r="D248" s="9" t="str">
        <f t="shared" si="7"/>
        <v>H275</v>
      </c>
      <c r="F248">
        <v>5140</v>
      </c>
      <c r="G248" s="1" t="str">
        <f>_xll.BDS("SPX Index","CHAIN_TICKERS", "CHAIN_STRIKE_PX_OVRD",F248, "CHAIN_PUT_CALL_TYPE_OVRD=P", "CHAIN_PERIODICITY_OVRD=M")</f>
        <v>SPX US 11/20/15 P2700</v>
      </c>
      <c r="J248" t="s">
        <v>1791</v>
      </c>
      <c r="K248" t="e">
        <f ca="1">_xll.BDP(J248,"security des")</f>
        <v>#NAME?</v>
      </c>
      <c r="N248" t="s">
        <v>291</v>
      </c>
      <c r="O248" t="e">
        <f ca="1">_xll.BDP(J248,"security des")</f>
        <v>#NAME?</v>
      </c>
    </row>
    <row r="249" spans="1:15" x14ac:dyDescent="0.25">
      <c r="A249">
        <v>0</v>
      </c>
      <c r="B249" s="9">
        <v>1.539178082191781E-4</v>
      </c>
      <c r="C249" s="9" t="str">
        <f t="shared" si="6"/>
        <v>$H$276</v>
      </c>
      <c r="D249" s="9" t="str">
        <f t="shared" si="7"/>
        <v>H276</v>
      </c>
      <c r="F249">
        <v>5160</v>
      </c>
      <c r="G249" s="1" t="str">
        <f>_xll.BDS("SPX Index","CHAIN_TICKERS", "CHAIN_STRIKE_PX_OVRD",F249, "CHAIN_PUT_CALL_TYPE_OVRD=P", "CHAIN_PERIODICITY_OVRD=M")</f>
        <v>SPX US 11/20/15 P2700</v>
      </c>
      <c r="J249" t="s">
        <v>1792</v>
      </c>
      <c r="K249" t="e">
        <f ca="1">_xll.BDP(J249,"security des")</f>
        <v>#NAME?</v>
      </c>
      <c r="N249" t="s">
        <v>292</v>
      </c>
      <c r="O249" t="e">
        <f ca="1">_xll.BDP(J249,"security des")</f>
        <v>#NAME?</v>
      </c>
    </row>
    <row r="250" spans="1:15" x14ac:dyDescent="0.25">
      <c r="A250">
        <v>0</v>
      </c>
      <c r="B250" s="9">
        <v>1.5473972602739726E-4</v>
      </c>
      <c r="C250" s="9" t="str">
        <f t="shared" si="6"/>
        <v>$H$277</v>
      </c>
      <c r="D250" s="9" t="str">
        <f t="shared" si="7"/>
        <v>H277</v>
      </c>
      <c r="F250">
        <v>5180</v>
      </c>
      <c r="G250" s="1" t="str">
        <f>_xll.BDS("SPX Index","CHAIN_TICKERS", "CHAIN_STRIKE_PX_OVRD",F250, "CHAIN_PUT_CALL_TYPE_OVRD=P", "CHAIN_PERIODICITY_OVRD=M")</f>
        <v>SPX US 11/20/15 P2700</v>
      </c>
      <c r="J250" t="s">
        <v>1793</v>
      </c>
      <c r="K250" t="e">
        <f ca="1">_xll.BDP(J250,"security des")</f>
        <v>#NAME?</v>
      </c>
      <c r="N250" t="s">
        <v>293</v>
      </c>
      <c r="O250" t="e">
        <f ca="1">_xll.BDP(J250,"security des")</f>
        <v>#NAME?</v>
      </c>
    </row>
    <row r="251" spans="1:15" x14ac:dyDescent="0.25">
      <c r="A251">
        <v>0</v>
      </c>
      <c r="B251" s="9">
        <v>1.5610958904109591E-4</v>
      </c>
      <c r="C251" s="9" t="str">
        <f t="shared" si="6"/>
        <v>$H$278</v>
      </c>
      <c r="D251" s="9" t="str">
        <f t="shared" si="7"/>
        <v>H278</v>
      </c>
      <c r="F251">
        <v>5200</v>
      </c>
      <c r="G251" s="1" t="str">
        <f>_xll.BDS("SPX Index","CHAIN_TICKERS", "CHAIN_STRIKE_PX_OVRD",F251, "CHAIN_PUT_CALL_TYPE_OVRD=P", "CHAIN_PERIODICITY_OVRD=M")</f>
        <v>SPX US 11/20/15 P2700</v>
      </c>
      <c r="J251" t="s">
        <v>1794</v>
      </c>
      <c r="K251" t="e">
        <f ca="1">_xll.BDP(J251,"security des")</f>
        <v>#NAME?</v>
      </c>
      <c r="N251" t="s">
        <v>294</v>
      </c>
      <c r="O251" t="e">
        <f ca="1">_xll.BDP(J251,"security des")</f>
        <v>#NAME?</v>
      </c>
    </row>
    <row r="252" spans="1:15" x14ac:dyDescent="0.25">
      <c r="A252">
        <v>0</v>
      </c>
      <c r="B252" s="9">
        <v>1.593972602739726E-4</v>
      </c>
      <c r="C252" s="9" t="str">
        <f t="shared" si="6"/>
        <v>$H$279</v>
      </c>
      <c r="D252" s="9" t="str">
        <f t="shared" si="7"/>
        <v>H279</v>
      </c>
      <c r="F252">
        <v>5220</v>
      </c>
      <c r="G252" s="1" t="str">
        <f>_xll.BDS("SPX Index","CHAIN_TICKERS", "CHAIN_STRIKE_PX_OVRD",F252, "CHAIN_PUT_CALL_TYPE_OVRD=P", "CHAIN_PERIODICITY_OVRD=M")</f>
        <v>SPX US 11/20/15 P2700</v>
      </c>
      <c r="J252" t="s">
        <v>1795</v>
      </c>
      <c r="K252" t="e">
        <f ca="1">_xll.BDP(J252,"security des")</f>
        <v>#NAME?</v>
      </c>
      <c r="N252" t="s">
        <v>295</v>
      </c>
      <c r="O252" t="e">
        <f ca="1">_xll.BDP(J252,"security des")</f>
        <v>#NAME?</v>
      </c>
    </row>
    <row r="253" spans="1:15" x14ac:dyDescent="0.25">
      <c r="A253">
        <v>0</v>
      </c>
      <c r="B253" s="9">
        <v>1.5764383561643836E-4</v>
      </c>
      <c r="C253" s="9" t="str">
        <f t="shared" si="6"/>
        <v>$H$280</v>
      </c>
      <c r="D253" s="9" t="str">
        <f t="shared" si="7"/>
        <v>H280</v>
      </c>
      <c r="F253">
        <v>5240</v>
      </c>
      <c r="G253" s="1" t="str">
        <f>_xll.BDS("SPX Index","CHAIN_TICKERS", "CHAIN_STRIKE_PX_OVRD",F253, "CHAIN_PUT_CALL_TYPE_OVRD=P", "CHAIN_PERIODICITY_OVRD=M")</f>
        <v>SPX US 11/20/15 P2700</v>
      </c>
      <c r="J253" t="s">
        <v>1796</v>
      </c>
      <c r="K253" t="e">
        <f ca="1">_xll.BDP(J253,"security des")</f>
        <v>#NAME?</v>
      </c>
      <c r="N253" t="s">
        <v>296</v>
      </c>
      <c r="O253" t="e">
        <f ca="1">_xll.BDP(J253,"security des")</f>
        <v>#NAME?</v>
      </c>
    </row>
    <row r="254" spans="1:15" x14ac:dyDescent="0.25">
      <c r="A254">
        <v>0</v>
      </c>
      <c r="B254" s="9">
        <v>1.5849315068493152E-4</v>
      </c>
      <c r="C254" s="9" t="str">
        <f t="shared" si="6"/>
        <v>$H$281</v>
      </c>
      <c r="D254" s="9" t="str">
        <f t="shared" si="7"/>
        <v>H281</v>
      </c>
      <c r="F254">
        <v>5260</v>
      </c>
      <c r="G254" s="1" t="str">
        <f>_xll.BDS("SPX Index","CHAIN_TICKERS", "CHAIN_STRIKE_PX_OVRD",F254, "CHAIN_PUT_CALL_TYPE_OVRD=P", "CHAIN_PERIODICITY_OVRD=M")</f>
        <v>SPX US 11/20/15 P2700</v>
      </c>
      <c r="J254" t="s">
        <v>1797</v>
      </c>
      <c r="K254" t="e">
        <f ca="1">_xll.BDP(J254,"security des")</f>
        <v>#NAME?</v>
      </c>
      <c r="N254" t="s">
        <v>297</v>
      </c>
      <c r="O254" t="e">
        <f ca="1">_xll.BDP(J254,"security des")</f>
        <v>#NAME?</v>
      </c>
    </row>
    <row r="255" spans="1:15" x14ac:dyDescent="0.25">
      <c r="A255">
        <v>1</v>
      </c>
      <c r="B255" s="9">
        <v>1.5873972602739727E-4</v>
      </c>
      <c r="C255" s="9" t="str">
        <f t="shared" si="6"/>
        <v>$H$282</v>
      </c>
      <c r="D255" s="9" t="str">
        <f t="shared" si="7"/>
        <v>H282</v>
      </c>
      <c r="F255">
        <v>5280</v>
      </c>
      <c r="G255" s="1" t="str">
        <f>_xll.BDS("SPX Index","CHAIN_TICKERS", "CHAIN_STRIKE_PX_OVRD",F255, "CHAIN_PUT_CALL_TYPE_OVRD=P", "CHAIN_PERIODICITY_OVRD=M")</f>
        <v>SPX US 11/20/15 P2700</v>
      </c>
      <c r="J255" t="s">
        <v>1798</v>
      </c>
      <c r="K255" t="e">
        <f ca="1">_xll.BDP(J255,"security des")</f>
        <v>#NAME?</v>
      </c>
      <c r="N255" t="s">
        <v>298</v>
      </c>
      <c r="O255" t="e">
        <f ca="1">_xll.BDP(J255,"security des")</f>
        <v>#NAME?</v>
      </c>
    </row>
    <row r="256" spans="1:15" x14ac:dyDescent="0.25">
      <c r="A256">
        <v>0</v>
      </c>
      <c r="B256" s="9">
        <v>1.5865753424657535E-4</v>
      </c>
      <c r="C256" s="9" t="str">
        <f t="shared" si="6"/>
        <v>$H$283</v>
      </c>
      <c r="D256" s="9" t="str">
        <f t="shared" si="7"/>
        <v>H283</v>
      </c>
      <c r="F256">
        <v>5300</v>
      </c>
      <c r="G256" s="1" t="str">
        <f>_xll.BDS("SPX Index","CHAIN_TICKERS", "CHAIN_STRIKE_PX_OVRD",F256, "CHAIN_PUT_CALL_TYPE_OVRD=P", "CHAIN_PERIODICITY_OVRD=M")</f>
        <v>SPX US 11/20/15 P2700</v>
      </c>
      <c r="J256" t="s">
        <v>1799</v>
      </c>
      <c r="K256" t="e">
        <f ca="1">_xll.BDP(J256,"security des")</f>
        <v>#NAME?</v>
      </c>
      <c r="N256" t="s">
        <v>299</v>
      </c>
      <c r="O256" t="e">
        <f ca="1">_xll.BDP(J256,"security des")</f>
        <v>#NAME?</v>
      </c>
    </row>
    <row r="257" spans="1:15" x14ac:dyDescent="0.25">
      <c r="A257">
        <v>0</v>
      </c>
      <c r="B257" s="9">
        <v>1.5909589041095891E-4</v>
      </c>
      <c r="C257" s="9" t="str">
        <f t="shared" si="6"/>
        <v>$H$284</v>
      </c>
      <c r="D257" s="9" t="str">
        <f t="shared" si="7"/>
        <v>H284</v>
      </c>
      <c r="F257">
        <v>5320</v>
      </c>
      <c r="G257" s="1" t="str">
        <f>_xll.BDS("SPX Index","CHAIN_TICKERS", "CHAIN_STRIKE_PX_OVRD",F257, "CHAIN_PUT_CALL_TYPE_OVRD=P", "CHAIN_PERIODICITY_OVRD=M")</f>
        <v>SPX US 11/20/15 P2700</v>
      </c>
      <c r="J257" t="s">
        <v>1800</v>
      </c>
      <c r="K257" t="e">
        <f ca="1">_xll.BDP(J257,"security des")</f>
        <v>#NAME?</v>
      </c>
      <c r="N257" t="s">
        <v>300</v>
      </c>
      <c r="O257" t="e">
        <f ca="1">_xll.BDP(J257,"security des")</f>
        <v>#NAME?</v>
      </c>
    </row>
    <row r="258" spans="1:15" x14ac:dyDescent="0.25">
      <c r="A258">
        <v>0</v>
      </c>
      <c r="B258" s="9">
        <v>1.610958904109589E-4</v>
      </c>
      <c r="C258" s="9" t="str">
        <f t="shared" si="6"/>
        <v>$H$285</v>
      </c>
      <c r="D258" s="9" t="str">
        <f t="shared" si="7"/>
        <v>H285</v>
      </c>
      <c r="F258">
        <v>5340</v>
      </c>
      <c r="G258" s="1" t="str">
        <f>_xll.BDS("SPX Index","CHAIN_TICKERS", "CHAIN_STRIKE_PX_OVRD",F258, "CHAIN_PUT_CALL_TYPE_OVRD=P", "CHAIN_PERIODICITY_OVRD=M")</f>
        <v>SPX US 11/20/15 P2700</v>
      </c>
      <c r="J258" t="s">
        <v>1801</v>
      </c>
      <c r="K258" t="e">
        <f ca="1">_xll.BDP(J258,"security des")</f>
        <v>#NAME?</v>
      </c>
      <c r="N258" t="s">
        <v>301</v>
      </c>
      <c r="O258" t="e">
        <f ca="1">_xll.BDP(J258,"security des")</f>
        <v>#NAME?</v>
      </c>
    </row>
    <row r="259" spans="1:15" x14ac:dyDescent="0.25">
      <c r="A259">
        <v>0</v>
      </c>
      <c r="B259" s="9">
        <v>1.6334246575342465E-4</v>
      </c>
      <c r="C259" s="9" t="str">
        <f t="shared" si="6"/>
        <v>$H$286</v>
      </c>
      <c r="D259" s="9" t="str">
        <f t="shared" si="7"/>
        <v>H286</v>
      </c>
      <c r="F259">
        <v>5360</v>
      </c>
      <c r="G259" s="1" t="str">
        <f>_xll.BDS("SPX Index","CHAIN_TICKERS", "CHAIN_STRIKE_PX_OVRD",F259, "CHAIN_PUT_CALL_TYPE_OVRD=P", "CHAIN_PERIODICITY_OVRD=M")</f>
        <v>SPX US 11/20/15 P2700</v>
      </c>
      <c r="J259" t="s">
        <v>1802</v>
      </c>
      <c r="K259" t="e">
        <f ca="1">_xll.BDP(J259,"security des")</f>
        <v>#NAME?</v>
      </c>
      <c r="N259" t="s">
        <v>302</v>
      </c>
      <c r="O259" t="e">
        <f ca="1">_xll.BDP(J259,"security des")</f>
        <v>#NAME?</v>
      </c>
    </row>
    <row r="260" spans="1:15" x14ac:dyDescent="0.25">
      <c r="A260">
        <v>0</v>
      </c>
      <c r="B260" s="9">
        <v>1.6389041095890412E-4</v>
      </c>
      <c r="C260" s="9" t="str">
        <f t="shared" ref="C260:C323" si="8">ADDRESS(ROW(B260)+MATCH(1,B260:B286),8)</f>
        <v>$H$287</v>
      </c>
      <c r="D260" s="9" t="str">
        <f t="shared" ref="D260:D323" si="9">"H"&amp;(ROW(B260)+MATCH(1,B260:B286))</f>
        <v>H287</v>
      </c>
      <c r="F260">
        <v>5380</v>
      </c>
      <c r="G260" s="1" t="str">
        <f>_xll.BDS("SPX Index","CHAIN_TICKERS", "CHAIN_STRIKE_PX_OVRD",F260, "CHAIN_PUT_CALL_TYPE_OVRD=P", "CHAIN_PERIODICITY_OVRD=M")</f>
        <v>SPX US 11/20/15 P2700</v>
      </c>
      <c r="J260" t="s">
        <v>1803</v>
      </c>
      <c r="K260" t="e">
        <f ca="1">_xll.BDP(J260,"security des")</f>
        <v>#NAME?</v>
      </c>
      <c r="N260" t="s">
        <v>303</v>
      </c>
      <c r="O260" t="e">
        <f ca="1">_xll.BDP(J260,"security des")</f>
        <v>#NAME?</v>
      </c>
    </row>
    <row r="261" spans="1:15" x14ac:dyDescent="0.25">
      <c r="A261">
        <v>0</v>
      </c>
      <c r="B261" s="9">
        <v>1.6210958904109589E-4</v>
      </c>
      <c r="C261" s="9" t="str">
        <f t="shared" si="8"/>
        <v>$H$288</v>
      </c>
      <c r="D261" s="9" t="str">
        <f t="shared" si="9"/>
        <v>H288</v>
      </c>
      <c r="F261">
        <v>5400</v>
      </c>
      <c r="G261" s="1" t="str">
        <f>_xll.BDS("SPX Index","CHAIN_TICKERS", "CHAIN_STRIKE_PX_OVRD",F261, "CHAIN_PUT_CALL_TYPE_OVRD=P", "CHAIN_PERIODICITY_OVRD=M")</f>
        <v>SPX US 11/20/15 P2700</v>
      </c>
      <c r="J261" t="s">
        <v>1804</v>
      </c>
      <c r="K261" t="e">
        <f ca="1">_xll.BDP(J261,"security des")</f>
        <v>#NAME?</v>
      </c>
      <c r="N261" t="s">
        <v>304</v>
      </c>
      <c r="O261" t="e">
        <f ca="1">_xll.BDP(J261,"security des")</f>
        <v>#NAME?</v>
      </c>
    </row>
    <row r="262" spans="1:15" x14ac:dyDescent="0.25">
      <c r="A262">
        <v>0</v>
      </c>
      <c r="B262" s="9">
        <v>1.6167123287671233E-4</v>
      </c>
      <c r="C262" s="9" t="str">
        <f t="shared" si="8"/>
        <v>$H$289</v>
      </c>
      <c r="D262" s="9" t="str">
        <f t="shared" si="9"/>
        <v>H289</v>
      </c>
      <c r="F262">
        <v>5420</v>
      </c>
      <c r="G262" s="1" t="str">
        <f>_xll.BDS("SPX Index","CHAIN_TICKERS", "CHAIN_STRIKE_PX_OVRD",F262, "CHAIN_PUT_CALL_TYPE_OVRD=P", "CHAIN_PERIODICITY_OVRD=M")</f>
        <v>SPX US 11/20/15 P2700</v>
      </c>
      <c r="J262" t="s">
        <v>1805</v>
      </c>
      <c r="K262" t="e">
        <f ca="1">_xll.BDP(J262,"security des")</f>
        <v>#NAME?</v>
      </c>
      <c r="N262" t="s">
        <v>305</v>
      </c>
      <c r="O262" t="e">
        <f ca="1">_xll.BDP(J262,"security des")</f>
        <v>#NAME?</v>
      </c>
    </row>
    <row r="263" spans="1:15" x14ac:dyDescent="0.25">
      <c r="A263">
        <v>0</v>
      </c>
      <c r="B263" s="9">
        <v>1.6079452054794521E-4</v>
      </c>
      <c r="C263" s="9" t="str">
        <f t="shared" si="8"/>
        <v>$H$290</v>
      </c>
      <c r="D263" s="9" t="str">
        <f t="shared" si="9"/>
        <v>H290</v>
      </c>
      <c r="F263">
        <v>5440</v>
      </c>
      <c r="G263" s="1" t="str">
        <f>_xll.BDS("SPX Index","CHAIN_TICKERS", "CHAIN_STRIKE_PX_OVRD",F263, "CHAIN_PUT_CALL_TYPE_OVRD=P", "CHAIN_PERIODICITY_OVRD=M")</f>
        <v>SPX US 11/20/15 P2700</v>
      </c>
      <c r="J263" t="s">
        <v>1806</v>
      </c>
      <c r="K263" t="e">
        <f ca="1">_xll.BDP(J263,"security des")</f>
        <v>#NAME?</v>
      </c>
      <c r="N263" t="s">
        <v>306</v>
      </c>
      <c r="O263" t="e">
        <f ca="1">_xll.BDP(J263,"security des")</f>
        <v>#NAME?</v>
      </c>
    </row>
    <row r="264" spans="1:15" x14ac:dyDescent="0.25">
      <c r="A264">
        <v>0</v>
      </c>
      <c r="B264" s="9">
        <v>1.5849315068493152E-4</v>
      </c>
      <c r="C264" s="9" t="str">
        <f t="shared" si="8"/>
        <v>$H$291</v>
      </c>
      <c r="D264" s="9" t="str">
        <f t="shared" si="9"/>
        <v>H291</v>
      </c>
      <c r="F264">
        <v>5460</v>
      </c>
      <c r="G264" s="1" t="str">
        <f>_xll.BDS("SPX Index","CHAIN_TICKERS", "CHAIN_STRIKE_PX_OVRD",F264, "CHAIN_PUT_CALL_TYPE_OVRD=P", "CHAIN_PERIODICITY_OVRD=M")</f>
        <v>SPX US 11/20/15 P2700</v>
      </c>
      <c r="J264" t="s">
        <v>1807</v>
      </c>
      <c r="K264" t="e">
        <f ca="1">_xll.BDP(J264,"security des")</f>
        <v>#NAME?</v>
      </c>
      <c r="N264" t="s">
        <v>3420</v>
      </c>
      <c r="O264" t="e">
        <f ca="1">_xll.BDP(J264,"security des")</f>
        <v>#NAME?</v>
      </c>
    </row>
    <row r="265" spans="1:15" x14ac:dyDescent="0.25">
      <c r="A265">
        <v>0</v>
      </c>
      <c r="B265" s="9">
        <v>1.5953424657534247E-4</v>
      </c>
      <c r="C265" s="9" t="str">
        <f t="shared" si="8"/>
        <v>$H$292</v>
      </c>
      <c r="D265" s="9" t="str">
        <f t="shared" si="9"/>
        <v>H292</v>
      </c>
      <c r="F265">
        <v>5480</v>
      </c>
      <c r="G265" s="1" t="str">
        <f>_xll.BDS("SPX Index","CHAIN_TICKERS", "CHAIN_STRIKE_PX_OVRD",F265, "CHAIN_PUT_CALL_TYPE_OVRD=P", "CHAIN_PERIODICITY_OVRD=M")</f>
        <v>SPX US 11/20/15 P2700</v>
      </c>
      <c r="J265" t="s">
        <v>1808</v>
      </c>
      <c r="K265" t="e">
        <f ca="1">_xll.BDP(J265,"security des")</f>
        <v>#NAME?</v>
      </c>
      <c r="N265" t="s">
        <v>3421</v>
      </c>
      <c r="O265" t="e">
        <f ca="1">_xll.BDP(J265,"security des")</f>
        <v>#NAME?</v>
      </c>
    </row>
    <row r="266" spans="1:15" x14ac:dyDescent="0.25">
      <c r="A266">
        <v>0</v>
      </c>
      <c r="B266" s="9">
        <v>1.5709589041095891E-4</v>
      </c>
      <c r="C266" s="9" t="str">
        <f t="shared" si="8"/>
        <v>$H$293</v>
      </c>
      <c r="D266" s="9" t="str">
        <f t="shared" si="9"/>
        <v>H293</v>
      </c>
      <c r="F266">
        <v>5500</v>
      </c>
      <c r="G266" s="1" t="str">
        <f>_xll.BDS("SPX Index","CHAIN_TICKERS", "CHAIN_STRIKE_PX_OVRD",F266, "CHAIN_PUT_CALL_TYPE_OVRD=P", "CHAIN_PERIODICITY_OVRD=M")</f>
        <v>SPX US 11/20/15 P2700</v>
      </c>
      <c r="J266" t="s">
        <v>1809</v>
      </c>
      <c r="K266" t="e">
        <f ca="1">_xll.BDP(J266,"security des")</f>
        <v>#NAME?</v>
      </c>
      <c r="N266" t="s">
        <v>307</v>
      </c>
      <c r="O266" t="e">
        <f ca="1">_xll.BDP(J266,"security des")</f>
        <v>#NAME?</v>
      </c>
    </row>
    <row r="267" spans="1:15" x14ac:dyDescent="0.25">
      <c r="A267">
        <v>0</v>
      </c>
      <c r="B267" s="9">
        <v>1.5706849315068493E-4</v>
      </c>
      <c r="C267" s="9" t="str">
        <f t="shared" si="8"/>
        <v>$H$294</v>
      </c>
      <c r="D267" s="9" t="str">
        <f t="shared" si="9"/>
        <v>H294</v>
      </c>
      <c r="F267">
        <v>5520</v>
      </c>
      <c r="G267" s="1" t="str">
        <f>_xll.BDS("SPX Index","CHAIN_TICKERS", "CHAIN_STRIKE_PX_OVRD",F267, "CHAIN_PUT_CALL_TYPE_OVRD=P", "CHAIN_PERIODICITY_OVRD=M")</f>
        <v>SPX US 11/20/15 P2700</v>
      </c>
      <c r="J267" t="s">
        <v>1810</v>
      </c>
      <c r="K267" t="e">
        <f ca="1">_xll.BDP(J267,"security des")</f>
        <v>#NAME?</v>
      </c>
      <c r="N267" t="s">
        <v>3422</v>
      </c>
      <c r="O267" t="e">
        <f ca="1">_xll.BDP(J267,"security des")</f>
        <v>#NAME?</v>
      </c>
    </row>
    <row r="268" spans="1:15" x14ac:dyDescent="0.25">
      <c r="A268">
        <v>0</v>
      </c>
      <c r="B268" s="9">
        <v>1.5619178082191781E-4</v>
      </c>
      <c r="C268" s="9" t="str">
        <f t="shared" si="8"/>
        <v>$H$295</v>
      </c>
      <c r="D268" s="9" t="str">
        <f t="shared" si="9"/>
        <v>H295</v>
      </c>
      <c r="F268">
        <v>5540</v>
      </c>
      <c r="G268" s="1" t="str">
        <f>_xll.BDS("SPX Index","CHAIN_TICKERS", "CHAIN_STRIKE_PX_OVRD",F268, "CHAIN_PUT_CALL_TYPE_OVRD=P", "CHAIN_PERIODICITY_OVRD=M")</f>
        <v>SPX US 11/20/15 P2700</v>
      </c>
      <c r="J268" t="s">
        <v>1811</v>
      </c>
      <c r="K268" t="e">
        <f ca="1">_xll.BDP(J268,"security des")</f>
        <v>#NAME?</v>
      </c>
      <c r="N268" t="s">
        <v>3423</v>
      </c>
      <c r="O268" t="e">
        <f ca="1">_xll.BDP(J268,"security des")</f>
        <v>#NAME?</v>
      </c>
    </row>
    <row r="269" spans="1:15" x14ac:dyDescent="0.25">
      <c r="A269">
        <v>0</v>
      </c>
      <c r="B269" s="9">
        <v>1.581917808219178E-4</v>
      </c>
      <c r="C269" s="9" t="str">
        <f t="shared" si="8"/>
        <v>$H$296</v>
      </c>
      <c r="D269" s="9" t="str">
        <f t="shared" si="9"/>
        <v>H296</v>
      </c>
      <c r="F269">
        <v>5560</v>
      </c>
      <c r="G269" s="1" t="str">
        <f>_xll.BDS("SPX Index","CHAIN_TICKERS", "CHAIN_STRIKE_PX_OVRD",F269, "CHAIN_PUT_CALL_TYPE_OVRD=P", "CHAIN_PERIODICITY_OVRD=M")</f>
        <v>SPX US 11/20/15 P2700</v>
      </c>
      <c r="J269" t="s">
        <v>1812</v>
      </c>
      <c r="K269" t="e">
        <f ca="1">_xll.BDP(J269,"security des")</f>
        <v>#NAME?</v>
      </c>
      <c r="N269" t="s">
        <v>308</v>
      </c>
      <c r="O269" t="e">
        <f ca="1">_xll.BDP(J269,"security des")</f>
        <v>#NAME?</v>
      </c>
    </row>
    <row r="270" spans="1:15" x14ac:dyDescent="0.25">
      <c r="A270">
        <v>0</v>
      </c>
      <c r="B270" s="9">
        <v>1.5723287671232875E-4</v>
      </c>
      <c r="C270" s="9" t="str">
        <f t="shared" si="8"/>
        <v>$H$297</v>
      </c>
      <c r="D270" s="9" t="str">
        <f t="shared" si="9"/>
        <v>H297</v>
      </c>
      <c r="F270">
        <v>5580</v>
      </c>
      <c r="G270" s="1" t="str">
        <f>_xll.BDS("SPX Index","CHAIN_TICKERS", "CHAIN_STRIKE_PX_OVRD",F270, "CHAIN_PUT_CALL_TYPE_OVRD=P", "CHAIN_PERIODICITY_OVRD=M")</f>
        <v>SPX US 11/20/15 P2700</v>
      </c>
      <c r="J270" t="s">
        <v>1813</v>
      </c>
      <c r="K270" t="e">
        <f ca="1">_xll.BDP(J270,"security des")</f>
        <v>#NAME?</v>
      </c>
      <c r="N270" t="s">
        <v>3424</v>
      </c>
      <c r="O270" t="e">
        <f ca="1">_xll.BDP(J270,"security des")</f>
        <v>#NAME?</v>
      </c>
    </row>
    <row r="271" spans="1:15" x14ac:dyDescent="0.25">
      <c r="A271">
        <v>0</v>
      </c>
      <c r="B271" s="9">
        <v>1.5624657534246575E-4</v>
      </c>
      <c r="C271" s="9" t="str">
        <f t="shared" si="8"/>
        <v>$H$298</v>
      </c>
      <c r="D271" s="9" t="str">
        <f t="shared" si="9"/>
        <v>H298</v>
      </c>
      <c r="F271">
        <v>5600</v>
      </c>
      <c r="G271" s="1" t="str">
        <f>_xll.BDS("SPX Index","CHAIN_TICKERS", "CHAIN_STRIKE_PX_OVRD",F271, "CHAIN_PUT_CALL_TYPE_OVRD=P", "CHAIN_PERIODICITY_OVRD=M")</f>
        <v>SPX US 11/20/15 P2700</v>
      </c>
      <c r="J271" t="s">
        <v>1814</v>
      </c>
      <c r="K271" t="e">
        <f ca="1">_xll.BDP(J271,"security des")</f>
        <v>#NAME?</v>
      </c>
      <c r="N271" t="s">
        <v>3425</v>
      </c>
      <c r="O271" t="e">
        <f ca="1">_xll.BDP(J271,"security des")</f>
        <v>#NAME?</v>
      </c>
    </row>
    <row r="272" spans="1:15" x14ac:dyDescent="0.25">
      <c r="A272">
        <v>0</v>
      </c>
      <c r="B272" s="9">
        <v>1.5621917808219179E-4</v>
      </c>
      <c r="C272" s="9" t="str">
        <f t="shared" si="8"/>
        <v>$H$299</v>
      </c>
      <c r="D272" s="9" t="str">
        <f t="shared" si="9"/>
        <v>H299</v>
      </c>
      <c r="F272">
        <v>5620</v>
      </c>
      <c r="G272" s="1" t="str">
        <f>_xll.BDS("SPX Index","CHAIN_TICKERS", "CHAIN_STRIKE_PX_OVRD",F272, "CHAIN_PUT_CALL_TYPE_OVRD=P", "CHAIN_PERIODICITY_OVRD=M")</f>
        <v>SPX US 11/20/15 P2700</v>
      </c>
      <c r="J272" t="s">
        <v>1815</v>
      </c>
      <c r="K272" t="e">
        <f ca="1">_xll.BDP(J272,"security des")</f>
        <v>#NAME?</v>
      </c>
      <c r="N272" t="s">
        <v>309</v>
      </c>
      <c r="O272" t="e">
        <f ca="1">_xll.BDP(J272,"security des")</f>
        <v>#NAME?</v>
      </c>
    </row>
    <row r="273" spans="1:15" x14ac:dyDescent="0.25">
      <c r="A273">
        <v>0</v>
      </c>
      <c r="B273" s="9">
        <v>1.564931506849315E-4</v>
      </c>
      <c r="C273" s="9" t="str">
        <f t="shared" si="8"/>
        <v>$H$300</v>
      </c>
      <c r="D273" s="9" t="str">
        <f t="shared" si="9"/>
        <v>H300</v>
      </c>
      <c r="F273">
        <v>5640</v>
      </c>
      <c r="G273" s="1" t="str">
        <f>_xll.BDS("SPX Index","CHAIN_TICKERS", "CHAIN_STRIKE_PX_OVRD",F273, "CHAIN_PUT_CALL_TYPE_OVRD=P", "CHAIN_PERIODICITY_OVRD=M")</f>
        <v>SPX US 11/20/15 P2700</v>
      </c>
      <c r="J273" t="s">
        <v>1816</v>
      </c>
      <c r="K273" t="e">
        <f ca="1">_xll.BDP(J273,"security des")</f>
        <v>#NAME?</v>
      </c>
      <c r="N273" t="s">
        <v>3426</v>
      </c>
      <c r="O273" t="e">
        <f ca="1">_xll.BDP(J273,"security des")</f>
        <v>#NAME?</v>
      </c>
    </row>
    <row r="274" spans="1:15" x14ac:dyDescent="0.25">
      <c r="A274">
        <v>1</v>
      </c>
      <c r="B274" s="9">
        <v>1.5704109589041097E-4</v>
      </c>
      <c r="C274" s="9" t="str">
        <f t="shared" si="8"/>
        <v>$H$301</v>
      </c>
      <c r="D274" s="9" t="str">
        <f t="shared" si="9"/>
        <v>H301</v>
      </c>
      <c r="F274">
        <v>5660</v>
      </c>
      <c r="G274" s="1" t="str">
        <f>_xll.BDS("SPX Index","CHAIN_TICKERS", "CHAIN_STRIKE_PX_OVRD",F274, "CHAIN_PUT_CALL_TYPE_OVRD=P", "CHAIN_PERIODICITY_OVRD=M")</f>
        <v>SPX US 11/20/15 P2700</v>
      </c>
      <c r="J274" t="s">
        <v>1817</v>
      </c>
      <c r="K274" t="e">
        <f ca="1">_xll.BDP(J274,"security des")</f>
        <v>#NAME?</v>
      </c>
      <c r="N274" t="s">
        <v>3427</v>
      </c>
      <c r="O274" t="e">
        <f ca="1">_xll.BDP(J274,"security des")</f>
        <v>#NAME?</v>
      </c>
    </row>
    <row r="275" spans="1:15" x14ac:dyDescent="0.25">
      <c r="A275">
        <v>0</v>
      </c>
      <c r="B275" s="9">
        <v>1.5610958904109591E-4</v>
      </c>
      <c r="C275" s="9" t="str">
        <f t="shared" si="8"/>
        <v>$H$302</v>
      </c>
      <c r="D275" s="9" t="str">
        <f t="shared" si="9"/>
        <v>H302</v>
      </c>
      <c r="F275">
        <v>5680</v>
      </c>
      <c r="G275" s="1" t="str">
        <f>_xll.BDS("SPX Index","CHAIN_TICKERS", "CHAIN_STRIKE_PX_OVRD",F275, "CHAIN_PUT_CALL_TYPE_OVRD=P", "CHAIN_PERIODICITY_OVRD=M")</f>
        <v>SPX US 11/20/15 P2700</v>
      </c>
      <c r="J275" t="s">
        <v>1818</v>
      </c>
      <c r="K275" t="e">
        <f ca="1">_xll.BDP(J275,"security des")</f>
        <v>#NAME?</v>
      </c>
      <c r="N275" t="s">
        <v>310</v>
      </c>
      <c r="O275" t="e">
        <f ca="1">_xll.BDP(J275,"security des")</f>
        <v>#NAME?</v>
      </c>
    </row>
    <row r="276" spans="1:15" x14ac:dyDescent="0.25">
      <c r="A276">
        <v>0</v>
      </c>
      <c r="B276" s="9">
        <v>1.5578082191780823E-4</v>
      </c>
      <c r="C276" s="9" t="str">
        <f t="shared" si="8"/>
        <v>$H$303</v>
      </c>
      <c r="D276" s="9" t="str">
        <f t="shared" si="9"/>
        <v>H303</v>
      </c>
      <c r="F276">
        <v>5700</v>
      </c>
      <c r="G276" s="1" t="str">
        <f>_xll.BDS("SPX Index","CHAIN_TICKERS", "CHAIN_STRIKE_PX_OVRD",F276, "CHAIN_PUT_CALL_TYPE_OVRD=P", "CHAIN_PERIODICITY_OVRD=M")</f>
        <v>SPX US 11/20/15 P2700</v>
      </c>
      <c r="J276" t="s">
        <v>1819</v>
      </c>
      <c r="K276" t="e">
        <f ca="1">_xll.BDP(J276,"security des")</f>
        <v>#NAME?</v>
      </c>
      <c r="N276" t="s">
        <v>3428</v>
      </c>
      <c r="O276" t="e">
        <f ca="1">_xll.BDP(J276,"security des")</f>
        <v>#NAME?</v>
      </c>
    </row>
    <row r="277" spans="1:15" x14ac:dyDescent="0.25">
      <c r="A277">
        <v>0</v>
      </c>
      <c r="B277" s="9">
        <v>1.5947945205479453E-4</v>
      </c>
      <c r="C277" s="9" t="str">
        <f t="shared" si="8"/>
        <v>$H$304</v>
      </c>
      <c r="D277" s="9" t="str">
        <f t="shared" si="9"/>
        <v>H304</v>
      </c>
      <c r="F277">
        <v>5720</v>
      </c>
      <c r="G277" s="1" t="str">
        <f>_xll.BDS("SPX Index","CHAIN_TICKERS", "CHAIN_STRIKE_PX_OVRD",F277, "CHAIN_PUT_CALL_TYPE_OVRD=P", "CHAIN_PERIODICITY_OVRD=M")</f>
        <v>SPX US 11/20/15 P2700</v>
      </c>
      <c r="J277" t="s">
        <v>1820</v>
      </c>
      <c r="K277" t="e">
        <f ca="1">_xll.BDP(J277,"security des")</f>
        <v>#NAME?</v>
      </c>
      <c r="N277" t="s">
        <v>3429</v>
      </c>
      <c r="O277" t="e">
        <f ca="1">_xll.BDP(J277,"security des")</f>
        <v>#NAME?</v>
      </c>
    </row>
    <row r="278" spans="1:15" x14ac:dyDescent="0.25">
      <c r="A278">
        <v>0</v>
      </c>
      <c r="B278" s="9">
        <v>1.5830136986301371E-4</v>
      </c>
      <c r="C278" s="9" t="str">
        <f t="shared" si="8"/>
        <v>$H$305</v>
      </c>
      <c r="D278" s="9" t="str">
        <f t="shared" si="9"/>
        <v>H305</v>
      </c>
      <c r="F278">
        <v>5740</v>
      </c>
      <c r="G278" s="1" t="str">
        <f>_xll.BDS("SPX Index","CHAIN_TICKERS", "CHAIN_STRIKE_PX_OVRD",F278, "CHAIN_PUT_CALL_TYPE_OVRD=P", "CHAIN_PERIODICITY_OVRD=M")</f>
        <v>SPX US 11/20/15 P2700</v>
      </c>
      <c r="J278" t="s">
        <v>1821</v>
      </c>
      <c r="K278" t="e">
        <f ca="1">_xll.BDP(J278,"security des")</f>
        <v>#NAME?</v>
      </c>
      <c r="N278" t="s">
        <v>311</v>
      </c>
      <c r="O278" t="e">
        <f ca="1">_xll.BDP(J278,"security des")</f>
        <v>#NAME?</v>
      </c>
    </row>
    <row r="279" spans="1:15" x14ac:dyDescent="0.25">
      <c r="A279">
        <v>0</v>
      </c>
      <c r="B279" s="9">
        <v>1.5915068493150685E-4</v>
      </c>
      <c r="C279" s="9" t="str">
        <f t="shared" si="8"/>
        <v>$H$306</v>
      </c>
      <c r="D279" s="9" t="str">
        <f t="shared" si="9"/>
        <v>H306</v>
      </c>
      <c r="F279">
        <v>5760</v>
      </c>
      <c r="G279" s="1" t="str">
        <f>_xll.BDS("SPX Index","CHAIN_TICKERS", "CHAIN_STRIKE_PX_OVRD",F279, "CHAIN_PUT_CALL_TYPE_OVRD=P", "CHAIN_PERIODICITY_OVRD=M")</f>
        <v>SPX US 11/20/15 P2700</v>
      </c>
      <c r="J279" t="s">
        <v>1822</v>
      </c>
      <c r="K279" t="e">
        <f ca="1">_xll.BDP(J279,"security des")</f>
        <v>#NAME?</v>
      </c>
      <c r="N279" t="s">
        <v>3430</v>
      </c>
      <c r="O279" t="e">
        <f ca="1">_xll.BDP(J279,"security des")</f>
        <v>#NAME?</v>
      </c>
    </row>
    <row r="280" spans="1:15" x14ac:dyDescent="0.25">
      <c r="A280">
        <v>0</v>
      </c>
      <c r="B280" s="9">
        <v>1.6391780821917808E-4</v>
      </c>
      <c r="C280" s="9" t="str">
        <f t="shared" si="8"/>
        <v>$H$307</v>
      </c>
      <c r="D280" s="9" t="str">
        <f t="shared" si="9"/>
        <v>H307</v>
      </c>
      <c r="F280">
        <v>5780</v>
      </c>
      <c r="G280" s="1" t="str">
        <f>_xll.BDS("SPX Index","CHAIN_TICKERS", "CHAIN_STRIKE_PX_OVRD",F280, "CHAIN_PUT_CALL_TYPE_OVRD=P", "CHAIN_PERIODICITY_OVRD=M")</f>
        <v>SPX US 11/20/15 P2700</v>
      </c>
      <c r="J280" t="s">
        <v>1823</v>
      </c>
      <c r="K280" t="e">
        <f ca="1">_xll.BDP(J280,"security des")</f>
        <v>#NAME?</v>
      </c>
      <c r="N280" t="s">
        <v>3431</v>
      </c>
      <c r="O280" t="e">
        <f ca="1">_xll.BDP(J280,"security des")</f>
        <v>#NAME?</v>
      </c>
    </row>
    <row r="281" spans="1:15" x14ac:dyDescent="0.25">
      <c r="A281">
        <v>0</v>
      </c>
      <c r="B281" s="9">
        <v>1.6273972602739723E-4</v>
      </c>
      <c r="C281" s="9" t="str">
        <f t="shared" si="8"/>
        <v>$H$308</v>
      </c>
      <c r="D281" s="9" t="str">
        <f t="shared" si="9"/>
        <v>H308</v>
      </c>
      <c r="F281">
        <v>5800</v>
      </c>
      <c r="G281" s="1" t="str">
        <f>_xll.BDS("SPX Index","CHAIN_TICKERS", "CHAIN_STRIKE_PX_OVRD",F281, "CHAIN_PUT_CALL_TYPE_OVRD=P", "CHAIN_PERIODICITY_OVRD=M")</f>
        <v>SPX US 11/20/15 P2700</v>
      </c>
      <c r="J281" t="s">
        <v>1824</v>
      </c>
      <c r="K281" t="e">
        <f ca="1">_xll.BDP(J281,"security des")</f>
        <v>#NAME?</v>
      </c>
      <c r="N281" t="s">
        <v>3432</v>
      </c>
      <c r="O281" t="e">
        <f ca="1">_xll.BDP(J281,"security des")</f>
        <v>#NAME?</v>
      </c>
    </row>
    <row r="282" spans="1:15" x14ac:dyDescent="0.25">
      <c r="A282">
        <v>0</v>
      </c>
      <c r="B282" s="9">
        <v>1.6441095890410961E-4</v>
      </c>
      <c r="C282" s="9" t="str">
        <f t="shared" si="8"/>
        <v>$H$309</v>
      </c>
      <c r="D282" s="9" t="str">
        <f t="shared" si="9"/>
        <v>H309</v>
      </c>
      <c r="F282">
        <v>5820</v>
      </c>
      <c r="G282" s="1" t="str">
        <f>_xll.BDS("SPX Index","CHAIN_TICKERS", "CHAIN_STRIKE_PX_OVRD",F282, "CHAIN_PUT_CALL_TYPE_OVRD=P", "CHAIN_PERIODICITY_OVRD=M")</f>
        <v>SPX US 11/20/15 P2700</v>
      </c>
      <c r="J282" t="s">
        <v>1825</v>
      </c>
      <c r="K282" t="e">
        <f ca="1">_xll.BDP(J282,"security des")</f>
        <v>#NAME?</v>
      </c>
      <c r="N282" t="s">
        <v>3433</v>
      </c>
      <c r="O282" t="e">
        <f ca="1">_xll.BDP(J282,"security des")</f>
        <v>#NAME?</v>
      </c>
    </row>
    <row r="283" spans="1:15" x14ac:dyDescent="0.25">
      <c r="A283">
        <v>0</v>
      </c>
      <c r="B283" s="9">
        <v>1.6495890410958905E-4</v>
      </c>
      <c r="C283" s="9" t="str">
        <f t="shared" si="8"/>
        <v>$H$310</v>
      </c>
      <c r="D283" s="9" t="str">
        <f t="shared" si="9"/>
        <v>H310</v>
      </c>
      <c r="F283">
        <v>5840</v>
      </c>
      <c r="G283" s="1" t="str">
        <f>_xll.BDS("SPX Index","CHAIN_TICKERS", "CHAIN_STRIKE_PX_OVRD",F283, "CHAIN_PUT_CALL_TYPE_OVRD=P", "CHAIN_PERIODICITY_OVRD=M")</f>
        <v>SPX US 11/20/15 P2700</v>
      </c>
      <c r="J283" t="s">
        <v>1826</v>
      </c>
      <c r="K283" t="e">
        <f ca="1">_xll.BDP(J283,"security des")</f>
        <v>#NAME?</v>
      </c>
      <c r="N283" t="s">
        <v>312</v>
      </c>
      <c r="O283" t="e">
        <f ca="1">_xll.BDP(J283,"security des")</f>
        <v>#NAME?</v>
      </c>
    </row>
    <row r="284" spans="1:15" x14ac:dyDescent="0.25">
      <c r="A284">
        <v>0</v>
      </c>
      <c r="B284" s="9">
        <v>1.6465753424657533E-4</v>
      </c>
      <c r="C284" s="9" t="str">
        <f t="shared" si="8"/>
        <v>$H$311</v>
      </c>
      <c r="D284" s="9" t="str">
        <f t="shared" si="9"/>
        <v>H311</v>
      </c>
      <c r="F284">
        <v>5860</v>
      </c>
      <c r="G284" s="1" t="str">
        <f>_xll.BDS("SPX Index","CHAIN_TICKERS", "CHAIN_STRIKE_PX_OVRD",F284, "CHAIN_PUT_CALL_TYPE_OVRD=P", "CHAIN_PERIODICITY_OVRD=M")</f>
        <v>SPX US 11/20/15 P2700</v>
      </c>
      <c r="J284" t="s">
        <v>1827</v>
      </c>
      <c r="K284" t="e">
        <f ca="1">_xll.BDP(J284,"security des")</f>
        <v>#NAME?</v>
      </c>
      <c r="N284" t="s">
        <v>3434</v>
      </c>
      <c r="O284" t="e">
        <f ca="1">_xll.BDP(J284,"security des")</f>
        <v>#NAME?</v>
      </c>
    </row>
    <row r="285" spans="1:15" x14ac:dyDescent="0.25">
      <c r="A285">
        <v>0</v>
      </c>
      <c r="B285" s="9">
        <v>1.7068493150684932E-4</v>
      </c>
      <c r="C285" s="9" t="str">
        <f t="shared" si="8"/>
        <v>$H$312</v>
      </c>
      <c r="D285" s="9" t="str">
        <f t="shared" si="9"/>
        <v>H312</v>
      </c>
      <c r="F285">
        <v>5880</v>
      </c>
      <c r="G285" s="1" t="str">
        <f>_xll.BDS("SPX Index","CHAIN_TICKERS", "CHAIN_STRIKE_PX_OVRD",F285, "CHAIN_PUT_CALL_TYPE_OVRD=P", "CHAIN_PERIODICITY_OVRD=M")</f>
        <v>SPX US 11/20/15 P2700</v>
      </c>
      <c r="J285" t="s">
        <v>1828</v>
      </c>
      <c r="K285" t="e">
        <f ca="1">_xll.BDP(J285,"security des")</f>
        <v>#NAME?</v>
      </c>
      <c r="N285" t="s">
        <v>3435</v>
      </c>
      <c r="O285" t="e">
        <f ca="1">_xll.BDP(J285,"security des")</f>
        <v>#NAME?</v>
      </c>
    </row>
    <row r="286" spans="1:15" x14ac:dyDescent="0.25">
      <c r="A286">
        <v>0</v>
      </c>
      <c r="B286" s="9">
        <v>1.6654794520547944E-4</v>
      </c>
      <c r="C286" s="9" t="str">
        <f t="shared" si="8"/>
        <v>$H$313</v>
      </c>
      <c r="D286" s="9" t="str">
        <f t="shared" si="9"/>
        <v>H313</v>
      </c>
      <c r="F286">
        <v>5900</v>
      </c>
      <c r="G286" s="1" t="str">
        <f>_xll.BDS("SPX Index","CHAIN_TICKERS", "CHAIN_STRIKE_PX_OVRD",F286, "CHAIN_PUT_CALL_TYPE_OVRD=P", "CHAIN_PERIODICITY_OVRD=M")</f>
        <v>SPX US 11/20/15 P2700</v>
      </c>
      <c r="J286" t="s">
        <v>1829</v>
      </c>
      <c r="K286" t="e">
        <f ca="1">_xll.BDP(J286,"security des")</f>
        <v>#NAME?</v>
      </c>
      <c r="N286" t="s">
        <v>3436</v>
      </c>
      <c r="O286" t="e">
        <f ca="1">_xll.BDP(J286,"security des")</f>
        <v>#NAME?</v>
      </c>
    </row>
    <row r="287" spans="1:15" x14ac:dyDescent="0.25">
      <c r="A287">
        <v>0</v>
      </c>
      <c r="B287" s="9">
        <v>1.6509589041095889E-4</v>
      </c>
      <c r="C287" s="9" t="str">
        <f t="shared" si="8"/>
        <v>$H$314</v>
      </c>
      <c r="D287" s="9" t="str">
        <f t="shared" si="9"/>
        <v>H314</v>
      </c>
      <c r="F287">
        <v>5920</v>
      </c>
      <c r="G287" s="1" t="str">
        <f>_xll.BDS("SPX Index","CHAIN_TICKERS", "CHAIN_STRIKE_PX_OVRD",F287, "CHAIN_PUT_CALL_TYPE_OVRD=P", "CHAIN_PERIODICITY_OVRD=M")</f>
        <v>SPX US 11/20/15 P2700</v>
      </c>
      <c r="J287" t="s">
        <v>1830</v>
      </c>
      <c r="K287" t="e">
        <f ca="1">_xll.BDP(J287,"security des")</f>
        <v>#NAME?</v>
      </c>
      <c r="N287" t="s">
        <v>3437</v>
      </c>
      <c r="O287" t="e">
        <f ca="1">_xll.BDP(J287,"security des")</f>
        <v>#NAME?</v>
      </c>
    </row>
    <row r="288" spans="1:15" x14ac:dyDescent="0.25">
      <c r="A288">
        <v>0</v>
      </c>
      <c r="B288" s="9">
        <v>1.644931506849315E-4</v>
      </c>
      <c r="C288" s="9" t="str">
        <f t="shared" si="8"/>
        <v>$H$315</v>
      </c>
      <c r="D288" s="9" t="str">
        <f t="shared" si="9"/>
        <v>H315</v>
      </c>
      <c r="F288">
        <v>5940</v>
      </c>
      <c r="G288" s="1" t="str">
        <f>_xll.BDS("SPX Index","CHAIN_TICKERS", "CHAIN_STRIKE_PX_OVRD",F288, "CHAIN_PUT_CALL_TYPE_OVRD=P", "CHAIN_PERIODICITY_OVRD=M")</f>
        <v>SPX US 11/20/15 P2700</v>
      </c>
      <c r="J288" t="s">
        <v>1831</v>
      </c>
      <c r="K288" t="e">
        <f ca="1">_xll.BDP(J288,"security des")</f>
        <v>#NAME?</v>
      </c>
      <c r="N288" t="s">
        <v>313</v>
      </c>
      <c r="O288" t="e">
        <f ca="1">_xll.BDP(J288,"security des")</f>
        <v>#NAME?</v>
      </c>
    </row>
    <row r="289" spans="1:15" x14ac:dyDescent="0.25">
      <c r="A289">
        <v>0</v>
      </c>
      <c r="B289" s="9">
        <v>1.6161643835616439E-4</v>
      </c>
      <c r="C289" s="9" t="str">
        <f t="shared" si="8"/>
        <v>$H$316</v>
      </c>
      <c r="D289" s="9" t="str">
        <f t="shared" si="9"/>
        <v>H316</v>
      </c>
      <c r="F289">
        <v>5960</v>
      </c>
      <c r="G289" s="1" t="str">
        <f>_xll.BDS("SPX Index","CHAIN_TICKERS", "CHAIN_STRIKE_PX_OVRD",F289, "CHAIN_PUT_CALL_TYPE_OVRD=P", "CHAIN_PERIODICITY_OVRD=M")</f>
        <v>SPX US 11/20/15 P2700</v>
      </c>
      <c r="J289" t="s">
        <v>1832</v>
      </c>
      <c r="K289" t="e">
        <f ca="1">_xll.BDP(J289,"security des")</f>
        <v>#NAME?</v>
      </c>
      <c r="N289" t="s">
        <v>3438</v>
      </c>
      <c r="O289" t="e">
        <f ca="1">_xll.BDP(J289,"security des")</f>
        <v>#NAME?</v>
      </c>
    </row>
    <row r="290" spans="1:15" x14ac:dyDescent="0.25">
      <c r="A290">
        <v>0</v>
      </c>
      <c r="B290" s="9">
        <v>1.6523287671232876E-4</v>
      </c>
      <c r="C290" s="9" t="str">
        <f t="shared" si="8"/>
        <v>$H$317</v>
      </c>
      <c r="D290" s="9" t="str">
        <f t="shared" si="9"/>
        <v>H317</v>
      </c>
      <c r="F290">
        <v>5980</v>
      </c>
      <c r="G290" s="1" t="str">
        <f>_xll.BDS("SPX Index","CHAIN_TICKERS", "CHAIN_STRIKE_PX_OVRD",F290, "CHAIN_PUT_CALL_TYPE_OVRD=P", "CHAIN_PERIODICITY_OVRD=M")</f>
        <v>SPX US 11/20/15 P2700</v>
      </c>
      <c r="J290" t="s">
        <v>1833</v>
      </c>
      <c r="K290" t="e">
        <f ca="1">_xll.BDP(J290,"security des")</f>
        <v>#NAME?</v>
      </c>
      <c r="N290" t="s">
        <v>3439</v>
      </c>
      <c r="O290" t="e">
        <f ca="1">_xll.BDP(J290,"security des")</f>
        <v>#NAME?</v>
      </c>
    </row>
    <row r="291" spans="1:15" x14ac:dyDescent="0.25">
      <c r="A291">
        <v>0</v>
      </c>
      <c r="B291" s="9">
        <v>1.6682191780821918E-4</v>
      </c>
      <c r="C291" s="9" t="str">
        <f t="shared" si="8"/>
        <v>$H$318</v>
      </c>
      <c r="D291" s="9" t="str">
        <f t="shared" si="9"/>
        <v>H318</v>
      </c>
      <c r="F291">
        <v>6000</v>
      </c>
      <c r="G291" s="1" t="str">
        <f>_xll.BDS("SPX Index","CHAIN_TICKERS", "CHAIN_STRIKE_PX_OVRD",F291, "CHAIN_PUT_CALL_TYPE_OVRD=P", "CHAIN_PERIODICITY_OVRD=M")</f>
        <v>SPX US 11/20/15 P2700</v>
      </c>
      <c r="J291" t="s">
        <v>1834</v>
      </c>
      <c r="K291" t="e">
        <f ca="1">_xll.BDP(J291,"security des")</f>
        <v>#NAME?</v>
      </c>
      <c r="N291" t="s">
        <v>3440</v>
      </c>
      <c r="O291" t="e">
        <f ca="1">_xll.BDP(J291,"security des")</f>
        <v>#NAME?</v>
      </c>
    </row>
    <row r="292" spans="1:15" x14ac:dyDescent="0.25">
      <c r="A292">
        <v>0</v>
      </c>
      <c r="B292" s="9">
        <v>1.6712328767123287E-4</v>
      </c>
      <c r="C292" s="9" t="str">
        <f t="shared" si="8"/>
        <v>$H$319</v>
      </c>
      <c r="D292" s="9" t="str">
        <f t="shared" si="9"/>
        <v>H319</v>
      </c>
      <c r="F292">
        <v>6020</v>
      </c>
      <c r="G292" s="1" t="str">
        <f>_xll.BDS("SPX Index","CHAIN_TICKERS", "CHAIN_STRIKE_PX_OVRD",F292, "CHAIN_PUT_CALL_TYPE_OVRD=P", "CHAIN_PERIODICITY_OVRD=M")</f>
        <v>SPX US 11/20/15 P2700</v>
      </c>
      <c r="J292" t="s">
        <v>1835</v>
      </c>
      <c r="K292" t="e">
        <f ca="1">_xll.BDP(J292,"security des")</f>
        <v>#NAME?</v>
      </c>
      <c r="N292" t="s">
        <v>3441</v>
      </c>
      <c r="O292" t="e">
        <f ca="1">_xll.BDP(J292,"security des")</f>
        <v>#NAME?</v>
      </c>
    </row>
    <row r="293" spans="1:15" x14ac:dyDescent="0.25">
      <c r="A293">
        <v>0</v>
      </c>
      <c r="B293" s="9">
        <v>1.6736986301369862E-4</v>
      </c>
      <c r="C293" s="9" t="str">
        <f t="shared" si="8"/>
        <v>$H$320</v>
      </c>
      <c r="D293" s="9" t="str">
        <f t="shared" si="9"/>
        <v>H320</v>
      </c>
      <c r="F293">
        <v>6040</v>
      </c>
      <c r="G293" s="1" t="str">
        <f>_xll.BDS("SPX Index","CHAIN_TICKERS", "CHAIN_STRIKE_PX_OVRD",F293, "CHAIN_PUT_CALL_TYPE_OVRD=P", "CHAIN_PERIODICITY_OVRD=M")</f>
        <v>SPX US 11/20/15 P2700</v>
      </c>
      <c r="J293" t="s">
        <v>1836</v>
      </c>
      <c r="K293" t="e">
        <f ca="1">_xll.BDP(J293,"security des")</f>
        <v>#NAME?</v>
      </c>
      <c r="N293" t="s">
        <v>314</v>
      </c>
      <c r="O293" t="e">
        <f ca="1">_xll.BDP(J293,"security des")</f>
        <v>#NAME?</v>
      </c>
    </row>
    <row r="294" spans="1:15" x14ac:dyDescent="0.25">
      <c r="A294">
        <v>0</v>
      </c>
      <c r="B294" s="9">
        <v>1.676164383561644E-4</v>
      </c>
      <c r="C294" s="9" t="str">
        <f t="shared" si="8"/>
        <v>$H$321</v>
      </c>
      <c r="D294" s="9" t="str">
        <f t="shared" si="9"/>
        <v>H321</v>
      </c>
      <c r="F294">
        <v>6060</v>
      </c>
      <c r="G294" s="1" t="str">
        <f>_xll.BDS("SPX Index","CHAIN_TICKERS", "CHAIN_STRIKE_PX_OVRD",F294, "CHAIN_PUT_CALL_TYPE_OVRD=P", "CHAIN_PERIODICITY_OVRD=M")</f>
        <v>SPX US 11/20/15 P2700</v>
      </c>
      <c r="J294" t="s">
        <v>1837</v>
      </c>
      <c r="K294" t="e">
        <f ca="1">_xll.BDP(J294,"security des")</f>
        <v>#NAME?</v>
      </c>
      <c r="N294" t="s">
        <v>3442</v>
      </c>
      <c r="O294" t="e">
        <f ca="1">_xll.BDP(J294,"security des")</f>
        <v>#NAME?</v>
      </c>
    </row>
    <row r="295" spans="1:15" x14ac:dyDescent="0.25">
      <c r="A295">
        <v>0</v>
      </c>
      <c r="B295" s="9">
        <v>1.676164383561644E-4</v>
      </c>
      <c r="C295" s="9" t="str">
        <f t="shared" si="8"/>
        <v>$H$322</v>
      </c>
      <c r="D295" s="9" t="str">
        <f t="shared" si="9"/>
        <v>H322</v>
      </c>
      <c r="F295">
        <v>6080</v>
      </c>
      <c r="G295" s="1" t="str">
        <f>_xll.BDS("SPX Index","CHAIN_TICKERS", "CHAIN_STRIKE_PX_OVRD",F295, "CHAIN_PUT_CALL_TYPE_OVRD=P", "CHAIN_PERIODICITY_OVRD=M")</f>
        <v>SPX US 11/20/15 P2700</v>
      </c>
      <c r="J295" t="s">
        <v>1838</v>
      </c>
      <c r="K295" t="e">
        <f ca="1">_xll.BDP(J295,"security des")</f>
        <v>#NAME?</v>
      </c>
      <c r="N295" t="s">
        <v>3443</v>
      </c>
      <c r="O295" t="e">
        <f ca="1">_xll.BDP(J295,"security des")</f>
        <v>#NAME?</v>
      </c>
    </row>
    <row r="296" spans="1:15" x14ac:dyDescent="0.25">
      <c r="A296">
        <v>0</v>
      </c>
      <c r="B296" s="9">
        <v>1.6797260273972603E-4</v>
      </c>
      <c r="C296" s="9" t="str">
        <f t="shared" si="8"/>
        <v>$H$323</v>
      </c>
      <c r="D296" s="9" t="str">
        <f t="shared" si="9"/>
        <v>H323</v>
      </c>
      <c r="F296">
        <v>6100</v>
      </c>
      <c r="G296" s="1" t="str">
        <f>_xll.BDS("SPX Index","CHAIN_TICKERS", "CHAIN_STRIKE_PX_OVRD",F296, "CHAIN_PUT_CALL_TYPE_OVRD=P", "CHAIN_PERIODICITY_OVRD=M")</f>
        <v>SPX US 11/20/15 P2700</v>
      </c>
      <c r="J296" t="s">
        <v>1839</v>
      </c>
      <c r="K296" t="e">
        <f ca="1">_xll.BDP(J296,"security des")</f>
        <v>#NAME?</v>
      </c>
      <c r="N296" t="s">
        <v>3444</v>
      </c>
      <c r="O296" t="e">
        <f ca="1">_xll.BDP(J296,"security des")</f>
        <v>#NAME?</v>
      </c>
    </row>
    <row r="297" spans="1:15" x14ac:dyDescent="0.25">
      <c r="A297">
        <v>0</v>
      </c>
      <c r="B297" s="9">
        <v>1.6909589041095891E-4</v>
      </c>
      <c r="C297" s="9" t="str">
        <f t="shared" si="8"/>
        <v>$H$324</v>
      </c>
      <c r="D297" s="9" t="str">
        <f t="shared" si="9"/>
        <v>H324</v>
      </c>
      <c r="F297">
        <v>6120</v>
      </c>
      <c r="G297" s="1" t="str">
        <f>_xll.BDS("SPX Index","CHAIN_TICKERS", "CHAIN_STRIKE_PX_OVRD",F297, "CHAIN_PUT_CALL_TYPE_OVRD=P", "CHAIN_PERIODICITY_OVRD=M")</f>
        <v>SPX US 11/20/15 P2700</v>
      </c>
      <c r="J297" t="s">
        <v>1840</v>
      </c>
      <c r="K297" t="e">
        <f ca="1">_xll.BDP(J297,"security des")</f>
        <v>#NAME?</v>
      </c>
      <c r="N297" t="s">
        <v>3445</v>
      </c>
      <c r="O297" t="e">
        <f ca="1">_xll.BDP(J297,"security des")</f>
        <v>#NAME?</v>
      </c>
    </row>
    <row r="298" spans="1:15" x14ac:dyDescent="0.25">
      <c r="A298">
        <v>0</v>
      </c>
      <c r="B298" s="9">
        <v>1.7106849315068492E-4</v>
      </c>
      <c r="C298" s="9" t="str">
        <f t="shared" si="8"/>
        <v>$H$325</v>
      </c>
      <c r="D298" s="9" t="str">
        <f t="shared" si="9"/>
        <v>H325</v>
      </c>
      <c r="F298">
        <v>6140</v>
      </c>
      <c r="G298" s="1" t="str">
        <f>_xll.BDS("SPX Index","CHAIN_TICKERS", "CHAIN_STRIKE_PX_OVRD",F298, "CHAIN_PUT_CALL_TYPE_OVRD=P", "CHAIN_PERIODICITY_OVRD=M")</f>
        <v>SPX US 11/20/15 P2700</v>
      </c>
      <c r="J298" t="s">
        <v>1841</v>
      </c>
      <c r="K298" t="e">
        <f ca="1">_xll.BDP(J298,"security des")</f>
        <v>#NAME?</v>
      </c>
      <c r="N298" t="s">
        <v>315</v>
      </c>
      <c r="O298" t="e">
        <f ca="1">_xll.BDP(J298,"security des")</f>
        <v>#NAME?</v>
      </c>
    </row>
    <row r="299" spans="1:15" x14ac:dyDescent="0.25">
      <c r="A299">
        <v>3</v>
      </c>
      <c r="B299" s="9">
        <v>1.7208219178082191E-4</v>
      </c>
      <c r="C299" s="9" t="str">
        <f t="shared" si="8"/>
        <v>$H$326</v>
      </c>
      <c r="D299" s="9" t="str">
        <f t="shared" si="9"/>
        <v>H326</v>
      </c>
      <c r="F299">
        <v>6160</v>
      </c>
      <c r="G299" s="1" t="str">
        <f>_xll.BDS("SPX Index","CHAIN_TICKERS", "CHAIN_STRIKE_PX_OVRD",F299, "CHAIN_PUT_CALL_TYPE_OVRD=P", "CHAIN_PERIODICITY_OVRD=M")</f>
        <v>SPX US 11/20/15 P2700</v>
      </c>
      <c r="J299" t="s">
        <v>1842</v>
      </c>
      <c r="K299" t="e">
        <f ca="1">_xll.BDP(J299,"security des")</f>
        <v>#NAME?</v>
      </c>
      <c r="N299" t="s">
        <v>3446</v>
      </c>
      <c r="O299" t="e">
        <f ca="1">_xll.BDP(J299,"security des")</f>
        <v>#NAME?</v>
      </c>
    </row>
    <row r="300" spans="1:15" x14ac:dyDescent="0.25">
      <c r="A300">
        <v>0</v>
      </c>
      <c r="B300" s="9">
        <v>1.7227397260273974E-4</v>
      </c>
      <c r="C300" s="9" t="str">
        <f t="shared" si="8"/>
        <v>$H$327</v>
      </c>
      <c r="D300" s="9" t="str">
        <f t="shared" si="9"/>
        <v>H327</v>
      </c>
      <c r="F300">
        <v>6180</v>
      </c>
      <c r="G300" s="1" t="str">
        <f>_xll.BDS("SPX Index","CHAIN_TICKERS", "CHAIN_STRIKE_PX_OVRD",F300, "CHAIN_PUT_CALL_TYPE_OVRD=P", "CHAIN_PERIODICITY_OVRD=M")</f>
        <v>SPX US 11/20/15 P2700</v>
      </c>
      <c r="J300" t="s">
        <v>1843</v>
      </c>
      <c r="K300" t="e">
        <f ca="1">_xll.BDP(J300,"security des")</f>
        <v>#NAME?</v>
      </c>
      <c r="N300" t="s">
        <v>3447</v>
      </c>
      <c r="O300" t="e">
        <f ca="1">_xll.BDP(J300,"security des")</f>
        <v>#NAME?</v>
      </c>
    </row>
    <row r="301" spans="1:15" x14ac:dyDescent="0.25">
      <c r="A301">
        <v>0</v>
      </c>
      <c r="B301" s="9">
        <v>1.7421917808219177E-4</v>
      </c>
      <c r="C301" s="9" t="str">
        <f t="shared" si="8"/>
        <v>$H$328</v>
      </c>
      <c r="D301" s="9" t="str">
        <f t="shared" si="9"/>
        <v>H328</v>
      </c>
      <c r="F301">
        <v>6200</v>
      </c>
      <c r="G301" s="1" t="str">
        <f>_xll.BDS("SPX Index","CHAIN_TICKERS", "CHAIN_STRIKE_PX_OVRD",F301, "CHAIN_PUT_CALL_TYPE_OVRD=P", "CHAIN_PERIODICITY_OVRD=M")</f>
        <v>SPX US 11/20/15 P2700</v>
      </c>
      <c r="J301" t="s">
        <v>1844</v>
      </c>
      <c r="K301" t="e">
        <f ca="1">_xll.BDP(J301,"security des")</f>
        <v>#NAME?</v>
      </c>
      <c r="N301" t="s">
        <v>3448</v>
      </c>
      <c r="O301" t="e">
        <f ca="1">_xll.BDP(J301,"security des")</f>
        <v>#NAME?</v>
      </c>
    </row>
    <row r="302" spans="1:15" x14ac:dyDescent="0.25">
      <c r="A302">
        <v>0</v>
      </c>
      <c r="B302" s="9">
        <v>1.7504109589041097E-4</v>
      </c>
      <c r="C302" s="9" t="str">
        <f t="shared" si="8"/>
        <v>$H$329</v>
      </c>
      <c r="D302" s="9" t="str">
        <f t="shared" si="9"/>
        <v>H329</v>
      </c>
      <c r="F302">
        <v>6220</v>
      </c>
      <c r="G302" s="1" t="str">
        <f>_xll.BDS("SPX Index","CHAIN_TICKERS", "CHAIN_STRIKE_PX_OVRD",F302, "CHAIN_PUT_CALL_TYPE_OVRD=P", "CHAIN_PERIODICITY_OVRD=M")</f>
        <v>SPX US 11/20/15 P2700</v>
      </c>
      <c r="J302" t="s">
        <v>1845</v>
      </c>
      <c r="K302" t="e">
        <f ca="1">_xll.BDP(J302,"security des")</f>
        <v>#NAME?</v>
      </c>
      <c r="N302" t="s">
        <v>3449</v>
      </c>
      <c r="O302" t="e">
        <f ca="1">_xll.BDP(J302,"security des")</f>
        <v>#NAME?</v>
      </c>
    </row>
    <row r="303" spans="1:15" x14ac:dyDescent="0.25">
      <c r="A303">
        <v>0</v>
      </c>
      <c r="B303" s="9">
        <v>1.7673972602739725E-4</v>
      </c>
      <c r="C303" s="9" t="str">
        <f t="shared" si="8"/>
        <v>$H$330</v>
      </c>
      <c r="D303" s="9" t="str">
        <f t="shared" si="9"/>
        <v>H330</v>
      </c>
      <c r="F303">
        <v>6240</v>
      </c>
      <c r="G303" s="1" t="str">
        <f>_xll.BDS("SPX Index","CHAIN_TICKERS", "CHAIN_STRIKE_PX_OVRD",F303, "CHAIN_PUT_CALL_TYPE_OVRD=P", "CHAIN_PERIODICITY_OVRD=M")</f>
        <v>SPX US 11/20/15 P2700</v>
      </c>
      <c r="J303" t="s">
        <v>1846</v>
      </c>
      <c r="K303" t="e">
        <f ca="1">_xll.BDP(J303,"security des")</f>
        <v>#NAME?</v>
      </c>
      <c r="N303" t="s">
        <v>316</v>
      </c>
      <c r="O303" t="e">
        <f ca="1">_xll.BDP(J303,"security des")</f>
        <v>#NAME?</v>
      </c>
    </row>
    <row r="304" spans="1:15" x14ac:dyDescent="0.25">
      <c r="A304">
        <v>0</v>
      </c>
      <c r="B304" s="9">
        <v>1.7728767123287672E-4</v>
      </c>
      <c r="C304" s="9" t="str">
        <f t="shared" si="8"/>
        <v>$H$331</v>
      </c>
      <c r="D304" s="9" t="str">
        <f t="shared" si="9"/>
        <v>H331</v>
      </c>
      <c r="F304">
        <v>6260</v>
      </c>
      <c r="G304" s="1" t="str">
        <f>_xll.BDS("SPX Index","CHAIN_TICKERS", "CHAIN_STRIKE_PX_OVRD",F304, "CHAIN_PUT_CALL_TYPE_OVRD=P", "CHAIN_PERIODICITY_OVRD=M")</f>
        <v>SPX US 11/20/15 P2700</v>
      </c>
      <c r="J304" t="s">
        <v>1847</v>
      </c>
      <c r="K304" t="e">
        <f ca="1">_xll.BDP(J304,"security des")</f>
        <v>#NAME?</v>
      </c>
      <c r="N304" t="s">
        <v>3450</v>
      </c>
      <c r="O304" t="e">
        <f ca="1">_xll.BDP(J304,"security des")</f>
        <v>#NAME?</v>
      </c>
    </row>
    <row r="305" spans="1:15" x14ac:dyDescent="0.25">
      <c r="A305">
        <v>0</v>
      </c>
      <c r="B305" s="9">
        <v>1.7816438356164384E-4</v>
      </c>
      <c r="C305" s="9" t="str">
        <f t="shared" si="8"/>
        <v>$H$332</v>
      </c>
      <c r="D305" s="9" t="str">
        <f t="shared" si="9"/>
        <v>H332</v>
      </c>
      <c r="F305">
        <v>6280</v>
      </c>
      <c r="G305" s="1" t="str">
        <f>_xll.BDS("SPX Index","CHAIN_TICKERS", "CHAIN_STRIKE_PX_OVRD",F305, "CHAIN_PUT_CALL_TYPE_OVRD=P", "CHAIN_PERIODICITY_OVRD=M")</f>
        <v>SPX US 11/20/15 P2700</v>
      </c>
      <c r="J305" t="s">
        <v>1848</v>
      </c>
      <c r="K305" t="e">
        <f ca="1">_xll.BDP(J305,"security des")</f>
        <v>#NAME?</v>
      </c>
      <c r="N305" t="s">
        <v>3451</v>
      </c>
      <c r="O305" t="e">
        <f ca="1">_xll.BDP(J305,"security des")</f>
        <v>#NAME?</v>
      </c>
    </row>
    <row r="306" spans="1:15" x14ac:dyDescent="0.25">
      <c r="A306">
        <v>0</v>
      </c>
      <c r="B306" s="9">
        <v>1.7504109589041097E-4</v>
      </c>
      <c r="C306" s="9" t="str">
        <f t="shared" si="8"/>
        <v>$H$333</v>
      </c>
      <c r="D306" s="9" t="str">
        <f t="shared" si="9"/>
        <v>H333</v>
      </c>
      <c r="F306">
        <v>6300</v>
      </c>
      <c r="G306" s="1" t="str">
        <f>_xll.BDS("SPX Index","CHAIN_TICKERS", "CHAIN_STRIKE_PX_OVRD",F306, "CHAIN_PUT_CALL_TYPE_OVRD=P", "CHAIN_PERIODICITY_OVRD=M")</f>
        <v>SPX US 11/20/15 P2700</v>
      </c>
      <c r="J306" t="s">
        <v>1849</v>
      </c>
      <c r="K306" t="e">
        <f ca="1">_xll.BDP(J306,"security des")</f>
        <v>#NAME?</v>
      </c>
      <c r="N306" t="s">
        <v>3452</v>
      </c>
      <c r="O306" t="e">
        <f ca="1">_xll.BDP(J306,"security des")</f>
        <v>#NAME?</v>
      </c>
    </row>
    <row r="307" spans="1:15" x14ac:dyDescent="0.25">
      <c r="A307">
        <v>0</v>
      </c>
      <c r="B307" s="9">
        <v>1.73013698630137E-4</v>
      </c>
      <c r="C307" s="9" t="str">
        <f t="shared" si="8"/>
        <v>$H$334</v>
      </c>
      <c r="D307" s="9" t="str">
        <f t="shared" si="9"/>
        <v>H334</v>
      </c>
      <c r="F307">
        <v>6320</v>
      </c>
      <c r="G307" s="1" t="str">
        <f>_xll.BDS("SPX Index","CHAIN_TICKERS", "CHAIN_STRIKE_PX_OVRD",F307, "CHAIN_PUT_CALL_TYPE_OVRD=P", "CHAIN_PERIODICITY_OVRD=M")</f>
        <v>SPX US 11/20/15 P2700</v>
      </c>
      <c r="J307" t="s">
        <v>1850</v>
      </c>
      <c r="K307" t="e">
        <f ca="1">_xll.BDP(J307,"security des")</f>
        <v>#NAME?</v>
      </c>
      <c r="N307" t="s">
        <v>3453</v>
      </c>
      <c r="O307" t="e">
        <f ca="1">_xll.BDP(J307,"security des")</f>
        <v>#NAME?</v>
      </c>
    </row>
    <row r="308" spans="1:15" x14ac:dyDescent="0.25">
      <c r="A308">
        <v>0</v>
      </c>
      <c r="B308" s="9">
        <v>1.7183561643835618E-4</v>
      </c>
      <c r="C308" s="9" t="str">
        <f t="shared" si="8"/>
        <v>$H$335</v>
      </c>
      <c r="D308" s="9" t="str">
        <f t="shared" si="9"/>
        <v>H335</v>
      </c>
      <c r="F308">
        <v>6340</v>
      </c>
      <c r="G308" s="1" t="str">
        <f>_xll.BDS("SPX Index","CHAIN_TICKERS", "CHAIN_STRIKE_PX_OVRD",F308, "CHAIN_PUT_CALL_TYPE_OVRD=P", "CHAIN_PERIODICITY_OVRD=M")</f>
        <v>SPX US 11/20/15 P2700</v>
      </c>
      <c r="J308" t="s">
        <v>1851</v>
      </c>
      <c r="K308" t="e">
        <f ca="1">_xll.BDP(J308,"security des")</f>
        <v>#NAME?</v>
      </c>
      <c r="N308" t="s">
        <v>317</v>
      </c>
      <c r="O308" t="e">
        <f ca="1">_xll.BDP(J308,"security des")</f>
        <v>#NAME?</v>
      </c>
    </row>
    <row r="309" spans="1:15" x14ac:dyDescent="0.25">
      <c r="A309">
        <v>0</v>
      </c>
      <c r="B309" s="9">
        <v>1.7410958904109591E-4</v>
      </c>
      <c r="C309" s="9" t="str">
        <f t="shared" si="8"/>
        <v>$H$335</v>
      </c>
      <c r="D309" s="9" t="str">
        <f t="shared" si="9"/>
        <v>H335</v>
      </c>
      <c r="F309">
        <v>6360</v>
      </c>
      <c r="G309" s="1" t="str">
        <f>_xll.BDS("SPX Index","CHAIN_TICKERS", "CHAIN_STRIKE_PX_OVRD",F309, "CHAIN_PUT_CALL_TYPE_OVRD=P", "CHAIN_PERIODICITY_OVRD=M")</f>
        <v>SPX US 11/20/15 P2700</v>
      </c>
      <c r="J309" t="s">
        <v>1852</v>
      </c>
      <c r="K309" t="e">
        <f ca="1">_xll.BDP(J309,"security des")</f>
        <v>#NAME?</v>
      </c>
      <c r="N309" t="s">
        <v>3454</v>
      </c>
      <c r="O309" t="e">
        <f ca="1">_xll.BDP(J309,"security des")</f>
        <v>#NAME?</v>
      </c>
    </row>
    <row r="310" spans="1:15" x14ac:dyDescent="0.25">
      <c r="A310">
        <v>0</v>
      </c>
      <c r="B310" s="9">
        <v>1.8030136986301368E-4</v>
      </c>
      <c r="C310" s="9" t="str">
        <f t="shared" si="8"/>
        <v>$H$337</v>
      </c>
      <c r="D310" s="9" t="str">
        <f t="shared" si="9"/>
        <v>H337</v>
      </c>
      <c r="F310">
        <v>6380</v>
      </c>
      <c r="G310" s="1" t="str">
        <f>_xll.BDS("SPX Index","CHAIN_TICKERS", "CHAIN_STRIKE_PX_OVRD",F310, "CHAIN_PUT_CALL_TYPE_OVRD=P", "CHAIN_PERIODICITY_OVRD=M")</f>
        <v>SPX US 11/20/15 P2700</v>
      </c>
      <c r="J310" t="s">
        <v>1853</v>
      </c>
      <c r="K310" t="e">
        <f ca="1">_xll.BDP(J310,"security des")</f>
        <v>#NAME?</v>
      </c>
      <c r="N310" t="s">
        <v>3455</v>
      </c>
      <c r="O310" t="e">
        <f ca="1">_xll.BDP(J310,"security des")</f>
        <v>#NAME?</v>
      </c>
    </row>
    <row r="311" spans="1:15" x14ac:dyDescent="0.25">
      <c r="A311">
        <v>0</v>
      </c>
      <c r="B311" s="9">
        <v>1.8221917808219177E-4</v>
      </c>
      <c r="C311" s="9" t="str">
        <f t="shared" si="8"/>
        <v>$H$338</v>
      </c>
      <c r="D311" s="9" t="str">
        <f t="shared" si="9"/>
        <v>H338</v>
      </c>
      <c r="F311">
        <v>6400</v>
      </c>
      <c r="G311" s="1" t="str">
        <f>_xll.BDS("SPX Index","CHAIN_TICKERS", "CHAIN_STRIKE_PX_OVRD",F311, "CHAIN_PUT_CALL_TYPE_OVRD=P", "CHAIN_PERIODICITY_OVRD=M")</f>
        <v>SPX US 11/20/15 P2700</v>
      </c>
      <c r="J311" t="s">
        <v>1854</v>
      </c>
      <c r="K311" t="e">
        <f ca="1">_xll.BDP(J311,"security des")</f>
        <v>#NAME?</v>
      </c>
      <c r="N311" t="s">
        <v>3456</v>
      </c>
      <c r="O311" t="e">
        <f ca="1">_xll.BDP(J311,"security des")</f>
        <v>#NAME?</v>
      </c>
    </row>
    <row r="312" spans="1:15" x14ac:dyDescent="0.25">
      <c r="A312">
        <v>0</v>
      </c>
      <c r="B312" s="9">
        <v>1.8161643835616436E-4</v>
      </c>
      <c r="C312" s="9" t="str">
        <f t="shared" si="8"/>
        <v>$H$339</v>
      </c>
      <c r="D312" s="9" t="str">
        <f t="shared" si="9"/>
        <v>H339</v>
      </c>
      <c r="F312">
        <v>6420</v>
      </c>
      <c r="G312" s="1" t="str">
        <f>_xll.BDS("SPX Index","CHAIN_TICKERS", "CHAIN_STRIKE_PX_OVRD",F312, "CHAIN_PUT_CALL_TYPE_OVRD=P", "CHAIN_PERIODICITY_OVRD=M")</f>
        <v>SPX US 11/20/15 P2700</v>
      </c>
      <c r="J312" t="s">
        <v>1855</v>
      </c>
      <c r="K312" t="e">
        <f ca="1">_xll.BDP(J312,"security des")</f>
        <v>#NAME?</v>
      </c>
      <c r="N312" t="s">
        <v>3457</v>
      </c>
      <c r="O312" t="e">
        <f ca="1">_xll.BDP(J312,"security des")</f>
        <v>#NAME?</v>
      </c>
    </row>
    <row r="313" spans="1:15" x14ac:dyDescent="0.25">
      <c r="A313">
        <v>0</v>
      </c>
      <c r="B313" s="9">
        <v>1.7898630136986302E-4</v>
      </c>
      <c r="C313" s="9" t="str">
        <f t="shared" si="8"/>
        <v>$H$340</v>
      </c>
      <c r="D313" s="9" t="str">
        <f t="shared" si="9"/>
        <v>H340</v>
      </c>
      <c r="F313">
        <v>6440</v>
      </c>
      <c r="G313" s="1" t="str">
        <f>_xll.BDS("SPX Index","CHAIN_TICKERS", "CHAIN_STRIKE_PX_OVRD",F313, "CHAIN_PUT_CALL_TYPE_OVRD=P", "CHAIN_PERIODICITY_OVRD=M")</f>
        <v>SPX US 11/20/15 P2700</v>
      </c>
      <c r="J313" t="s">
        <v>1856</v>
      </c>
      <c r="K313" t="e">
        <f ca="1">_xll.BDP(J313,"security des")</f>
        <v>#NAME?</v>
      </c>
      <c r="N313" t="s">
        <v>318</v>
      </c>
      <c r="O313" t="e">
        <f ca="1">_xll.BDP(J313,"security des")</f>
        <v>#NAME?</v>
      </c>
    </row>
    <row r="314" spans="1:15" x14ac:dyDescent="0.25">
      <c r="A314">
        <v>0</v>
      </c>
      <c r="B314" s="9">
        <v>1.7975342465753423E-4</v>
      </c>
      <c r="C314" s="9" t="str">
        <f t="shared" si="8"/>
        <v>$H$341</v>
      </c>
      <c r="D314" s="9" t="str">
        <f t="shared" si="9"/>
        <v>H341</v>
      </c>
      <c r="F314">
        <v>6460</v>
      </c>
      <c r="G314" s="1" t="str">
        <f>_xll.BDS("SPX Index","CHAIN_TICKERS", "CHAIN_STRIKE_PX_OVRD",F314, "CHAIN_PUT_CALL_TYPE_OVRD=P", "CHAIN_PERIODICITY_OVRD=M")</f>
        <v>SPX US 11/20/15 P2700</v>
      </c>
      <c r="J314" t="s">
        <v>1857</v>
      </c>
      <c r="K314" t="e">
        <f ca="1">_xll.BDP(J314,"security des")</f>
        <v>#NAME?</v>
      </c>
      <c r="N314" t="s">
        <v>3458</v>
      </c>
      <c r="O314" t="e">
        <f ca="1">_xll.BDP(J314,"security des")</f>
        <v>#NAME?</v>
      </c>
    </row>
    <row r="315" spans="1:15" x14ac:dyDescent="0.25">
      <c r="A315">
        <v>0</v>
      </c>
      <c r="B315" s="9">
        <v>1.7964383561643838E-4</v>
      </c>
      <c r="C315" s="9" t="str">
        <f t="shared" si="8"/>
        <v>$H$342</v>
      </c>
      <c r="D315" s="9" t="str">
        <f t="shared" si="9"/>
        <v>H342</v>
      </c>
      <c r="F315">
        <v>6480</v>
      </c>
      <c r="G315" s="1" t="str">
        <f>_xll.BDS("SPX Index","CHAIN_TICKERS", "CHAIN_STRIKE_PX_OVRD",F315, "CHAIN_PUT_CALL_TYPE_OVRD=P", "CHAIN_PERIODICITY_OVRD=M")</f>
        <v>SPX US 11/20/15 P2700</v>
      </c>
      <c r="J315" t="s">
        <v>1858</v>
      </c>
      <c r="K315" t="e">
        <f ca="1">_xll.BDP(J315,"security des")</f>
        <v>#NAME?</v>
      </c>
      <c r="N315" t="s">
        <v>3459</v>
      </c>
      <c r="O315" t="e">
        <f ca="1">_xll.BDP(J315,"security des")</f>
        <v>#NAME?</v>
      </c>
    </row>
    <row r="316" spans="1:15" x14ac:dyDescent="0.25">
      <c r="A316">
        <v>0</v>
      </c>
      <c r="B316" s="9">
        <v>1.7934246575342466E-4</v>
      </c>
      <c r="C316" s="9" t="str">
        <f t="shared" si="8"/>
        <v>$H$343</v>
      </c>
      <c r="D316" s="9" t="str">
        <f t="shared" si="9"/>
        <v>H343</v>
      </c>
      <c r="F316">
        <v>6500</v>
      </c>
      <c r="G316" s="1" t="str">
        <f>_xll.BDS("SPX Index","CHAIN_TICKERS", "CHAIN_STRIKE_PX_OVRD",F316, "CHAIN_PUT_CALL_TYPE_OVRD=P", "CHAIN_PERIODICITY_OVRD=M")</f>
        <v>SPX US 11/20/15 P2700</v>
      </c>
      <c r="J316" t="s">
        <v>1859</v>
      </c>
      <c r="K316" t="e">
        <f ca="1">_xll.BDP(J316,"security des")</f>
        <v>#NAME?</v>
      </c>
      <c r="N316" t="s">
        <v>3460</v>
      </c>
      <c r="O316" t="e">
        <f ca="1">_xll.BDP(J316,"security des")</f>
        <v>#NAME?</v>
      </c>
    </row>
    <row r="317" spans="1:15" x14ac:dyDescent="0.25">
      <c r="A317">
        <v>0</v>
      </c>
      <c r="B317" s="9">
        <v>1.7843835616438355E-4</v>
      </c>
      <c r="C317" s="9" t="str">
        <f t="shared" si="8"/>
        <v>$H$344</v>
      </c>
      <c r="D317" s="9" t="str">
        <f t="shared" si="9"/>
        <v>H344</v>
      </c>
      <c r="F317">
        <v>6520</v>
      </c>
      <c r="G317" s="1" t="str">
        <f>_xll.BDS("SPX Index","CHAIN_TICKERS", "CHAIN_STRIKE_PX_OVRD",F317, "CHAIN_PUT_CALL_TYPE_OVRD=P", "CHAIN_PERIODICITY_OVRD=M")</f>
        <v>SPX US 11/20/15 P2700</v>
      </c>
      <c r="J317" t="s">
        <v>1860</v>
      </c>
      <c r="K317" t="e">
        <f ca="1">_xll.BDP(J317,"security des")</f>
        <v>#NAME?</v>
      </c>
      <c r="N317" t="s">
        <v>3461</v>
      </c>
      <c r="O317" t="e">
        <f ca="1">_xll.BDP(J317,"security des")</f>
        <v>#NAME?</v>
      </c>
    </row>
    <row r="318" spans="1:15" x14ac:dyDescent="0.25">
      <c r="A318">
        <v>1</v>
      </c>
      <c r="B318" s="9">
        <v>1.7956164383561645E-4</v>
      </c>
      <c r="C318" s="9" t="str">
        <f t="shared" si="8"/>
        <v>$H$345</v>
      </c>
      <c r="D318" s="9" t="str">
        <f t="shared" si="9"/>
        <v>H345</v>
      </c>
      <c r="F318">
        <v>6540</v>
      </c>
      <c r="G318" s="1" t="str">
        <f>_xll.BDS("SPX Index","CHAIN_TICKERS", "CHAIN_STRIKE_PX_OVRD",F318, "CHAIN_PUT_CALL_TYPE_OVRD=P", "CHAIN_PERIODICITY_OVRD=M")</f>
        <v>SPX US 11/20/15 P2700</v>
      </c>
      <c r="J318" t="s">
        <v>1861</v>
      </c>
      <c r="K318" t="e">
        <f ca="1">_xll.BDP(J318,"security des")</f>
        <v>#NAME?</v>
      </c>
      <c r="N318" t="s">
        <v>319</v>
      </c>
      <c r="O318" t="e">
        <f ca="1">_xll.BDP(J318,"security des")</f>
        <v>#NAME?</v>
      </c>
    </row>
    <row r="319" spans="1:15" x14ac:dyDescent="0.25">
      <c r="A319">
        <v>0</v>
      </c>
      <c r="B319" s="9">
        <v>1.8175342465753425E-4</v>
      </c>
      <c r="C319" s="9" t="str">
        <f t="shared" si="8"/>
        <v>$H$346</v>
      </c>
      <c r="D319" s="9" t="str">
        <f t="shared" si="9"/>
        <v>H346</v>
      </c>
      <c r="F319">
        <v>6560</v>
      </c>
      <c r="G319" s="1" t="str">
        <f>_xll.BDS("SPX Index","CHAIN_TICKERS", "CHAIN_STRIKE_PX_OVRD",F319, "CHAIN_PUT_CALL_TYPE_OVRD=P", "CHAIN_PERIODICITY_OVRD=M")</f>
        <v>SPX US 11/20/15 P2700</v>
      </c>
      <c r="J319" t="s">
        <v>1862</v>
      </c>
      <c r="K319" t="e">
        <f ca="1">_xll.BDP(J319,"security des")</f>
        <v>#NAME?</v>
      </c>
      <c r="N319" t="s">
        <v>3462</v>
      </c>
      <c r="O319" t="e">
        <f ca="1">_xll.BDP(J319,"security des")</f>
        <v>#NAME?</v>
      </c>
    </row>
    <row r="320" spans="1:15" x14ac:dyDescent="0.25">
      <c r="A320">
        <v>0</v>
      </c>
      <c r="B320" s="9">
        <v>1.8317808219178082E-4</v>
      </c>
      <c r="C320" s="9" t="str">
        <f t="shared" si="8"/>
        <v>$H$347</v>
      </c>
      <c r="D320" s="9" t="str">
        <f t="shared" si="9"/>
        <v>H347</v>
      </c>
      <c r="F320">
        <v>6580</v>
      </c>
      <c r="G320" s="1" t="str">
        <f>_xll.BDS("SPX Index","CHAIN_TICKERS", "CHAIN_STRIKE_PX_OVRD",F320, "CHAIN_PUT_CALL_TYPE_OVRD=P", "CHAIN_PERIODICITY_OVRD=M")</f>
        <v>SPX US 11/20/15 P2700</v>
      </c>
      <c r="J320" t="s">
        <v>1863</v>
      </c>
      <c r="K320" t="e">
        <f ca="1">_xll.BDP(J320,"security des")</f>
        <v>#NAME?</v>
      </c>
      <c r="N320" t="s">
        <v>3463</v>
      </c>
      <c r="O320" t="e">
        <f ca="1">_xll.BDP(J320,"security des")</f>
        <v>#NAME?</v>
      </c>
    </row>
    <row r="321" spans="1:15" x14ac:dyDescent="0.25">
      <c r="A321">
        <v>0</v>
      </c>
      <c r="B321" s="9">
        <v>1.8227397260273974E-4</v>
      </c>
      <c r="C321" s="9" t="str">
        <f t="shared" si="8"/>
        <v>$H$348</v>
      </c>
      <c r="D321" s="9" t="str">
        <f t="shared" si="9"/>
        <v>H348</v>
      </c>
      <c r="F321">
        <v>6600</v>
      </c>
      <c r="G321" s="1" t="str">
        <f>_xll.BDS("SPX Index","CHAIN_TICKERS", "CHAIN_STRIKE_PX_OVRD",F321, "CHAIN_PUT_CALL_TYPE_OVRD=P", "CHAIN_PERIODICITY_OVRD=M")</f>
        <v>SPX US 11/20/15 P2700</v>
      </c>
      <c r="J321" t="s">
        <v>1864</v>
      </c>
      <c r="K321" t="e">
        <f ca="1">_xll.BDP(J321,"security des")</f>
        <v>#NAME?</v>
      </c>
      <c r="N321" t="s">
        <v>3464</v>
      </c>
      <c r="O321" t="e">
        <f ca="1">_xll.BDP(J321,"security des")</f>
        <v>#NAME?</v>
      </c>
    </row>
    <row r="322" spans="1:15" x14ac:dyDescent="0.25">
      <c r="A322">
        <v>0</v>
      </c>
      <c r="B322" s="9">
        <v>1.8397260273972602E-4</v>
      </c>
      <c r="C322" s="9" t="str">
        <f t="shared" si="8"/>
        <v>$H$349</v>
      </c>
      <c r="D322" s="9" t="str">
        <f t="shared" si="9"/>
        <v>H349</v>
      </c>
      <c r="F322">
        <v>6620</v>
      </c>
      <c r="G322" s="1" t="str">
        <f>_xll.BDS("SPX Index","CHAIN_TICKERS", "CHAIN_STRIKE_PX_OVRD",F322, "CHAIN_PUT_CALL_TYPE_OVRD=P", "CHAIN_PERIODICITY_OVRD=M")</f>
        <v>SPX US 11/20/15 P2700</v>
      </c>
      <c r="J322" t="s">
        <v>1865</v>
      </c>
      <c r="K322" t="e">
        <f ca="1">_xll.BDP(J322,"security des")</f>
        <v>#NAME?</v>
      </c>
      <c r="N322" t="s">
        <v>3465</v>
      </c>
      <c r="O322" t="e">
        <f ca="1">_xll.BDP(J322,"security des")</f>
        <v>#NAME?</v>
      </c>
    </row>
    <row r="323" spans="1:15" x14ac:dyDescent="0.25">
      <c r="A323">
        <v>0</v>
      </c>
      <c r="B323" s="9">
        <v>1.8736986301369865E-4</v>
      </c>
      <c r="C323" s="9" t="str">
        <f t="shared" si="8"/>
        <v>$H$350</v>
      </c>
      <c r="D323" s="9" t="str">
        <f t="shared" si="9"/>
        <v>H350</v>
      </c>
      <c r="F323">
        <v>6640</v>
      </c>
      <c r="G323" s="1" t="str">
        <f>_xll.BDS("SPX Index","CHAIN_TICKERS", "CHAIN_STRIKE_PX_OVRD",F323, "CHAIN_PUT_CALL_TYPE_OVRD=P", "CHAIN_PERIODICITY_OVRD=M")</f>
        <v>SPX US 11/20/15 P2700</v>
      </c>
      <c r="J323" t="s">
        <v>1866</v>
      </c>
      <c r="K323" t="e">
        <f ca="1">_xll.BDP(J323,"security des")</f>
        <v>#NAME?</v>
      </c>
      <c r="N323" t="s">
        <v>320</v>
      </c>
      <c r="O323" t="e">
        <f ca="1">_xll.BDP(J323,"security des")</f>
        <v>#NAME?</v>
      </c>
    </row>
    <row r="324" spans="1:15" x14ac:dyDescent="0.25">
      <c r="A324">
        <v>0</v>
      </c>
      <c r="B324" s="9">
        <v>1.8750684931506851E-4</v>
      </c>
      <c r="C324" s="9" t="str">
        <f t="shared" ref="C324:C387" si="10">ADDRESS(ROW(B324)+MATCH(1,B324:B350),8)</f>
        <v>$H$351</v>
      </c>
      <c r="D324" s="9" t="str">
        <f t="shared" ref="D324:D387" si="11">"H"&amp;(ROW(B324)+MATCH(1,B324:B350))</f>
        <v>H351</v>
      </c>
      <c r="F324">
        <v>6660</v>
      </c>
      <c r="G324" s="1" t="str">
        <f>_xll.BDS("SPX Index","CHAIN_TICKERS", "CHAIN_STRIKE_PX_OVRD",F324, "CHAIN_PUT_CALL_TYPE_OVRD=P", "CHAIN_PERIODICITY_OVRD=M")</f>
        <v>SPX US 11/20/15 P2700</v>
      </c>
      <c r="J324" t="s">
        <v>1867</v>
      </c>
      <c r="K324" t="e">
        <f ca="1">_xll.BDP(J324,"security des")</f>
        <v>#NAME?</v>
      </c>
      <c r="N324" t="s">
        <v>3466</v>
      </c>
      <c r="O324" t="e">
        <f ca="1">_xll.BDP(J324,"security des")</f>
        <v>#NAME?</v>
      </c>
    </row>
    <row r="325" spans="1:15" x14ac:dyDescent="0.25">
      <c r="A325">
        <v>0</v>
      </c>
      <c r="B325" s="9">
        <v>1.8523287671232878E-4</v>
      </c>
      <c r="C325" s="9" t="str">
        <f t="shared" si="10"/>
        <v>$H$352</v>
      </c>
      <c r="D325" s="9" t="str">
        <f t="shared" si="11"/>
        <v>H352</v>
      </c>
      <c r="F325">
        <v>6680</v>
      </c>
      <c r="G325" s="1" t="str">
        <f>_xll.BDS("SPX Index","CHAIN_TICKERS", "CHAIN_STRIKE_PX_OVRD",F325, "CHAIN_PUT_CALL_TYPE_OVRD=P", "CHAIN_PERIODICITY_OVRD=M")</f>
        <v>SPX US 11/20/15 P2700</v>
      </c>
      <c r="J325" t="s">
        <v>1868</v>
      </c>
      <c r="K325" t="e">
        <f ca="1">_xll.BDP(J325,"security des")</f>
        <v>#NAME?</v>
      </c>
      <c r="N325" t="s">
        <v>3467</v>
      </c>
      <c r="O325" t="e">
        <f ca="1">_xll.BDP(J325,"security des")</f>
        <v>#NAME?</v>
      </c>
    </row>
    <row r="326" spans="1:15" x14ac:dyDescent="0.25">
      <c r="A326">
        <v>0</v>
      </c>
      <c r="B326" s="9">
        <v>1.8854794520547943E-4</v>
      </c>
      <c r="C326" s="9" t="str">
        <f t="shared" si="10"/>
        <v>$H$353</v>
      </c>
      <c r="D326" s="9" t="str">
        <f t="shared" si="11"/>
        <v>H353</v>
      </c>
      <c r="F326">
        <v>6700</v>
      </c>
      <c r="G326" s="1" t="str">
        <f>_xll.BDS("SPX Index","CHAIN_TICKERS", "CHAIN_STRIKE_PX_OVRD",F326, "CHAIN_PUT_CALL_TYPE_OVRD=P", "CHAIN_PERIODICITY_OVRD=M")</f>
        <v>SPX US 11/20/15 P2700</v>
      </c>
      <c r="J326" t="s">
        <v>1869</v>
      </c>
      <c r="K326" t="e">
        <f ca="1">_xll.BDP(J326,"security des")</f>
        <v>#NAME?</v>
      </c>
      <c r="N326" t="s">
        <v>3468</v>
      </c>
      <c r="O326" t="e">
        <f ca="1">_xll.BDP(J326,"security des")</f>
        <v>#NAME?</v>
      </c>
    </row>
    <row r="327" spans="1:15" x14ac:dyDescent="0.25">
      <c r="A327">
        <v>0</v>
      </c>
      <c r="B327" s="9">
        <v>1.8591780821917807E-4</v>
      </c>
      <c r="C327" s="9" t="str">
        <f t="shared" si="10"/>
        <v>$H$354</v>
      </c>
      <c r="D327" s="9" t="str">
        <f t="shared" si="11"/>
        <v>H354</v>
      </c>
      <c r="F327">
        <v>6720</v>
      </c>
      <c r="G327" s="1" t="str">
        <f>_xll.BDS("SPX Index","CHAIN_TICKERS", "CHAIN_STRIKE_PX_OVRD",F327, "CHAIN_PUT_CALL_TYPE_OVRD=P", "CHAIN_PERIODICITY_OVRD=M")</f>
        <v>SPX US 11/20/15 P2700</v>
      </c>
      <c r="J327" t="s">
        <v>1870</v>
      </c>
      <c r="K327" t="e">
        <f ca="1">_xll.BDP(J327,"security des")</f>
        <v>#NAME?</v>
      </c>
      <c r="N327" t="s">
        <v>3469</v>
      </c>
      <c r="O327" t="e">
        <f ca="1">_xll.BDP(J327,"security des")</f>
        <v>#NAME?</v>
      </c>
    </row>
    <row r="328" spans="1:15" x14ac:dyDescent="0.25">
      <c r="A328">
        <v>0</v>
      </c>
      <c r="B328" s="9">
        <v>1.8906849315068492E-4</v>
      </c>
      <c r="C328" s="9" t="str">
        <f t="shared" si="10"/>
        <v>$H$355</v>
      </c>
      <c r="D328" s="9" t="str">
        <f t="shared" si="11"/>
        <v>H355</v>
      </c>
      <c r="F328">
        <v>6740</v>
      </c>
      <c r="G328" s="1" t="str">
        <f>_xll.BDS("SPX Index","CHAIN_TICKERS", "CHAIN_STRIKE_PX_OVRD",F328, "CHAIN_PUT_CALL_TYPE_OVRD=P", "CHAIN_PERIODICITY_OVRD=M")</f>
        <v>SPX US 11/20/15 P2700</v>
      </c>
      <c r="J328" t="s">
        <v>1871</v>
      </c>
      <c r="K328" t="e">
        <f ca="1">_xll.BDP(J328,"security des")</f>
        <v>#NAME?</v>
      </c>
      <c r="N328" t="s">
        <v>321</v>
      </c>
      <c r="O328" t="e">
        <f ca="1">_xll.BDP(J328,"security des")</f>
        <v>#NAME?</v>
      </c>
    </row>
    <row r="329" spans="1:15" x14ac:dyDescent="0.25">
      <c r="A329">
        <v>0</v>
      </c>
      <c r="B329" s="9">
        <v>1.8838356164383564E-4</v>
      </c>
      <c r="C329" s="9" t="str">
        <f t="shared" si="10"/>
        <v>$H$356</v>
      </c>
      <c r="D329" s="9" t="str">
        <f t="shared" si="11"/>
        <v>H356</v>
      </c>
      <c r="F329">
        <v>6760</v>
      </c>
      <c r="G329" s="1" t="str">
        <f>_xll.BDS("SPX Index","CHAIN_TICKERS", "CHAIN_STRIKE_PX_OVRD",F329, "CHAIN_PUT_CALL_TYPE_OVRD=P", "CHAIN_PERIODICITY_OVRD=M")</f>
        <v>SPX US 11/20/15 P2700</v>
      </c>
      <c r="J329" t="s">
        <v>1872</v>
      </c>
      <c r="K329" t="e">
        <f ca="1">_xll.BDP(J329,"security des")</f>
        <v>#NAME?</v>
      </c>
      <c r="N329" t="s">
        <v>3470</v>
      </c>
      <c r="O329" t="e">
        <f ca="1">_xll.BDP(J329,"security des")</f>
        <v>#NAME?</v>
      </c>
    </row>
    <row r="330" spans="1:15" x14ac:dyDescent="0.25">
      <c r="A330">
        <v>0</v>
      </c>
      <c r="B330" s="9">
        <v>1.8454794520547944E-4</v>
      </c>
      <c r="C330" s="9" t="str">
        <f t="shared" si="10"/>
        <v>$H$357</v>
      </c>
      <c r="D330" s="9" t="str">
        <f t="shared" si="11"/>
        <v>H357</v>
      </c>
      <c r="F330">
        <v>6780</v>
      </c>
      <c r="G330" s="1" t="str">
        <f>_xll.BDS("SPX Index","CHAIN_TICKERS", "CHAIN_STRIKE_PX_OVRD",F330, "CHAIN_PUT_CALL_TYPE_OVRD=P", "CHAIN_PERIODICITY_OVRD=M")</f>
        <v>SPX US 11/20/15 P2700</v>
      </c>
      <c r="J330" t="s">
        <v>1873</v>
      </c>
      <c r="K330" t="e">
        <f ca="1">_xll.BDP(J330,"security des")</f>
        <v>#NAME?</v>
      </c>
      <c r="N330" t="s">
        <v>3471</v>
      </c>
      <c r="O330" t="e">
        <f ca="1">_xll.BDP(J330,"security des")</f>
        <v>#NAME?</v>
      </c>
    </row>
    <row r="331" spans="1:15" x14ac:dyDescent="0.25">
      <c r="A331">
        <v>0</v>
      </c>
      <c r="B331" s="9">
        <v>1.8394520547945206E-4</v>
      </c>
      <c r="C331" s="9" t="str">
        <f t="shared" si="10"/>
        <v>$H$357</v>
      </c>
      <c r="D331" s="9" t="str">
        <f t="shared" si="11"/>
        <v>H357</v>
      </c>
      <c r="F331">
        <v>6800</v>
      </c>
      <c r="G331" s="1" t="str">
        <f>_xll.BDS("SPX Index","CHAIN_TICKERS", "CHAIN_STRIKE_PX_OVRD",F331, "CHAIN_PUT_CALL_TYPE_OVRD=P", "CHAIN_PERIODICITY_OVRD=M")</f>
        <v>SPX US 11/20/15 P2700</v>
      </c>
      <c r="J331" t="s">
        <v>1874</v>
      </c>
      <c r="K331" t="e">
        <f ca="1">_xll.BDP(J331,"security des")</f>
        <v>#NAME?</v>
      </c>
      <c r="N331" t="s">
        <v>3472</v>
      </c>
      <c r="O331" t="e">
        <f ca="1">_xll.BDP(J331,"security des")</f>
        <v>#NAME?</v>
      </c>
    </row>
    <row r="332" spans="1:15" x14ac:dyDescent="0.25">
      <c r="A332">
        <v>0</v>
      </c>
      <c r="B332" s="9">
        <v>1.8419178082191781E-4</v>
      </c>
      <c r="C332" s="9" t="str">
        <f t="shared" si="10"/>
        <v>$H$359</v>
      </c>
      <c r="D332" s="9" t="str">
        <f t="shared" si="11"/>
        <v>H359</v>
      </c>
      <c r="F332">
        <v>6820</v>
      </c>
      <c r="G332" s="1" t="str">
        <f>_xll.BDS("SPX Index","CHAIN_TICKERS", "CHAIN_STRIKE_PX_OVRD",F332, "CHAIN_PUT_CALL_TYPE_OVRD=P", "CHAIN_PERIODICITY_OVRD=M")</f>
        <v>SPX US 11/20/15 P2700</v>
      </c>
      <c r="J332" t="s">
        <v>1875</v>
      </c>
      <c r="K332" t="e">
        <f ca="1">_xll.BDP(J332,"security des")</f>
        <v>#NAME?</v>
      </c>
      <c r="N332" t="s">
        <v>3473</v>
      </c>
      <c r="O332" t="e">
        <f ca="1">_xll.BDP(J332,"security des")</f>
        <v>#NAME?</v>
      </c>
    </row>
    <row r="333" spans="1:15" x14ac:dyDescent="0.25">
      <c r="A333">
        <v>0</v>
      </c>
      <c r="B333" s="9">
        <v>1.8906849315068492E-4</v>
      </c>
      <c r="C333" s="9" t="str">
        <f t="shared" si="10"/>
        <v>$H$360</v>
      </c>
      <c r="D333" s="9" t="str">
        <f t="shared" si="11"/>
        <v>H360</v>
      </c>
      <c r="F333">
        <v>6840</v>
      </c>
      <c r="G333" s="1" t="str">
        <f>_xll.BDS("SPX Index","CHAIN_TICKERS", "CHAIN_STRIKE_PX_OVRD",F333, "CHAIN_PUT_CALL_TYPE_OVRD=P", "CHAIN_PERIODICITY_OVRD=M")</f>
        <v>SPX US 11/20/15 P2700</v>
      </c>
      <c r="J333" t="s">
        <v>1876</v>
      </c>
      <c r="K333" t="e">
        <f ca="1">_xll.BDP(J333,"security des")</f>
        <v>#NAME?</v>
      </c>
      <c r="N333" t="s">
        <v>322</v>
      </c>
      <c r="O333" t="e">
        <f ca="1">_xll.BDP(J333,"security des")</f>
        <v>#NAME?</v>
      </c>
    </row>
    <row r="334" spans="1:15" x14ac:dyDescent="0.25">
      <c r="A334">
        <v>0</v>
      </c>
      <c r="B334" s="9">
        <v>1.8978082191780822E-4</v>
      </c>
      <c r="C334" s="9" t="str">
        <f t="shared" si="10"/>
        <v>$H$361</v>
      </c>
      <c r="D334" s="9" t="str">
        <f t="shared" si="11"/>
        <v>H361</v>
      </c>
      <c r="F334">
        <v>6860</v>
      </c>
      <c r="G334" s="1" t="str">
        <f>_xll.BDS("SPX Index","CHAIN_TICKERS", "CHAIN_STRIKE_PX_OVRD",F334, "CHAIN_PUT_CALL_TYPE_OVRD=P", "CHAIN_PERIODICITY_OVRD=M")</f>
        <v>SPX US 11/20/15 P2700</v>
      </c>
      <c r="J334" t="s">
        <v>1877</v>
      </c>
      <c r="K334" t="e">
        <f ca="1">_xll.BDP(J334,"security des")</f>
        <v>#NAME?</v>
      </c>
      <c r="N334" t="s">
        <v>3474</v>
      </c>
      <c r="O334" t="e">
        <f ca="1">_xll.BDP(J334,"security des")</f>
        <v>#NAME?</v>
      </c>
    </row>
    <row r="335" spans="1:15" x14ac:dyDescent="0.25">
      <c r="A335">
        <v>0</v>
      </c>
      <c r="B335" s="9" t="e">
        <v>#N/A</v>
      </c>
      <c r="C335" s="9" t="str">
        <f t="shared" si="10"/>
        <v>$H$362</v>
      </c>
      <c r="D335" s="9" t="str">
        <f t="shared" si="11"/>
        <v>H362</v>
      </c>
      <c r="F335">
        <v>6880</v>
      </c>
      <c r="G335" s="1" t="str">
        <f>_xll.BDS("SPX Index","CHAIN_TICKERS", "CHAIN_STRIKE_PX_OVRD",F335, "CHAIN_PUT_CALL_TYPE_OVRD=P", "CHAIN_PERIODICITY_OVRD=M")</f>
        <v>SPX US 11/20/15 P2700</v>
      </c>
      <c r="J335" t="s">
        <v>1878</v>
      </c>
      <c r="K335" t="e">
        <f ca="1">_xll.BDP(J335,"security des")</f>
        <v>#NAME?</v>
      </c>
      <c r="N335" t="s">
        <v>3475</v>
      </c>
      <c r="O335" t="e">
        <f ca="1">_xll.BDP(J335,"security des")</f>
        <v>#NAME?</v>
      </c>
    </row>
    <row r="336" spans="1:15" x14ac:dyDescent="0.25">
      <c r="A336">
        <v>0</v>
      </c>
      <c r="B336" s="9">
        <v>1.9720547945205479E-4</v>
      </c>
      <c r="C336" s="9" t="str">
        <f t="shared" si="10"/>
        <v>$H$363</v>
      </c>
      <c r="D336" s="9" t="str">
        <f t="shared" si="11"/>
        <v>H363</v>
      </c>
      <c r="F336">
        <v>6900</v>
      </c>
      <c r="G336" s="1" t="str">
        <f>_xll.BDS("SPX Index","CHAIN_TICKERS", "CHAIN_STRIKE_PX_OVRD",F336, "CHAIN_PUT_CALL_TYPE_OVRD=P", "CHAIN_PERIODICITY_OVRD=M")</f>
        <v>SPX US 11/20/15 P2700</v>
      </c>
      <c r="J336" t="s">
        <v>1879</v>
      </c>
      <c r="K336" t="e">
        <f ca="1">_xll.BDP(J336,"security des")</f>
        <v>#NAME?</v>
      </c>
      <c r="N336" t="s">
        <v>3476</v>
      </c>
      <c r="O336" t="e">
        <f ca="1">_xll.BDP(J336,"security des")</f>
        <v>#NAME?</v>
      </c>
    </row>
    <row r="337" spans="1:15" x14ac:dyDescent="0.25">
      <c r="A337">
        <v>0</v>
      </c>
      <c r="B337" s="9">
        <v>2.0235616438356164E-4</v>
      </c>
      <c r="C337" s="9" t="str">
        <f t="shared" si="10"/>
        <v>$H$364</v>
      </c>
      <c r="D337" s="9" t="str">
        <f t="shared" si="11"/>
        <v>H364</v>
      </c>
      <c r="F337">
        <v>6920</v>
      </c>
      <c r="G337" s="1" t="str">
        <f>_xll.BDS("SPX Index","CHAIN_TICKERS", "CHAIN_STRIKE_PX_OVRD",F337, "CHAIN_PUT_CALL_TYPE_OVRD=P", "CHAIN_PERIODICITY_OVRD=M")</f>
        <v>SPX US 11/20/15 P2700</v>
      </c>
      <c r="J337" t="s">
        <v>1880</v>
      </c>
      <c r="K337" t="e">
        <f ca="1">_xll.BDP(J337,"security des")</f>
        <v>#NAME?</v>
      </c>
      <c r="N337" t="s">
        <v>3477</v>
      </c>
      <c r="O337" t="e">
        <f ca="1">_xll.BDP(J337,"security des")</f>
        <v>#NAME?</v>
      </c>
    </row>
    <row r="338" spans="1:15" x14ac:dyDescent="0.25">
      <c r="A338">
        <v>1</v>
      </c>
      <c r="B338" s="9">
        <v>1.986027397260274E-4</v>
      </c>
      <c r="C338" s="9" t="str">
        <f t="shared" si="10"/>
        <v>$H$365</v>
      </c>
      <c r="D338" s="9" t="str">
        <f t="shared" si="11"/>
        <v>H365</v>
      </c>
      <c r="F338">
        <v>6940</v>
      </c>
      <c r="G338" s="1" t="str">
        <f>_xll.BDS("SPX Index","CHAIN_TICKERS", "CHAIN_STRIKE_PX_OVRD",F338, "CHAIN_PUT_CALL_TYPE_OVRD=P", "CHAIN_PERIODICITY_OVRD=M")</f>
        <v>SPX US 11/20/15 P2700</v>
      </c>
      <c r="J338" t="s">
        <v>1881</v>
      </c>
      <c r="K338" t="e">
        <f ca="1">_xll.BDP(J338,"security des")</f>
        <v>#NAME?</v>
      </c>
      <c r="N338" t="s">
        <v>323</v>
      </c>
      <c r="O338" t="e">
        <f ca="1">_xll.BDP(J338,"security des")</f>
        <v>#NAME?</v>
      </c>
    </row>
    <row r="339" spans="1:15" x14ac:dyDescent="0.25">
      <c r="A339">
        <v>0</v>
      </c>
      <c r="B339" s="9">
        <v>1.8865753424657534E-4</v>
      </c>
      <c r="C339" s="9" t="str">
        <f t="shared" si="10"/>
        <v>$H$366</v>
      </c>
      <c r="D339" s="9" t="str">
        <f t="shared" si="11"/>
        <v>H366</v>
      </c>
      <c r="F339">
        <v>6960</v>
      </c>
      <c r="G339" s="1" t="str">
        <f>_xll.BDS("SPX Index","CHAIN_TICKERS", "CHAIN_STRIKE_PX_OVRD",F339, "CHAIN_PUT_CALL_TYPE_OVRD=P", "CHAIN_PERIODICITY_OVRD=M")</f>
        <v>SPX US 11/20/15 P2700</v>
      </c>
      <c r="J339" t="s">
        <v>1882</v>
      </c>
      <c r="K339" t="e">
        <f ca="1">_xll.BDP(J339,"security des")</f>
        <v>#NAME?</v>
      </c>
      <c r="N339" t="s">
        <v>3478</v>
      </c>
      <c r="O339" t="e">
        <f ca="1">_xll.BDP(J339,"security des")</f>
        <v>#NAME?</v>
      </c>
    </row>
    <row r="340" spans="1:15" x14ac:dyDescent="0.25">
      <c r="A340">
        <v>0</v>
      </c>
      <c r="B340" s="9">
        <v>1.8427397260273974E-4</v>
      </c>
      <c r="C340" s="9" t="str">
        <f t="shared" si="10"/>
        <v>$H$367</v>
      </c>
      <c r="D340" s="9" t="str">
        <f t="shared" si="11"/>
        <v>H367</v>
      </c>
      <c r="F340">
        <v>6980</v>
      </c>
      <c r="G340" s="1" t="str">
        <f>_xll.BDS("SPX Index","CHAIN_TICKERS", "CHAIN_STRIKE_PX_OVRD",F340, "CHAIN_PUT_CALL_TYPE_OVRD=P", "CHAIN_PERIODICITY_OVRD=M")</f>
        <v>SPX US 11/20/15 P2700</v>
      </c>
      <c r="J340" t="s">
        <v>1883</v>
      </c>
      <c r="K340" t="e">
        <f ca="1">_xll.BDP(J340,"security des")</f>
        <v>#NAME?</v>
      </c>
      <c r="N340" t="s">
        <v>3479</v>
      </c>
      <c r="O340" t="e">
        <f ca="1">_xll.BDP(J340,"security des")</f>
        <v>#NAME?</v>
      </c>
    </row>
    <row r="341" spans="1:15" x14ac:dyDescent="0.25">
      <c r="A341">
        <v>0</v>
      </c>
      <c r="B341" s="9">
        <v>1.6095890410958903E-4</v>
      </c>
      <c r="C341" s="9" t="str">
        <f t="shared" si="10"/>
        <v>$H$368</v>
      </c>
      <c r="D341" s="9" t="str">
        <f t="shared" si="11"/>
        <v>H368</v>
      </c>
      <c r="F341">
        <v>7000</v>
      </c>
      <c r="G341" s="1" t="str">
        <f>_xll.BDS("SPX Index","CHAIN_TICKERS", "CHAIN_STRIKE_PX_OVRD",F341, "CHAIN_PUT_CALL_TYPE_OVRD=P", "CHAIN_PERIODICITY_OVRD=M")</f>
        <v>SPX US 11/20/15 P2700</v>
      </c>
      <c r="J341" t="s">
        <v>1884</v>
      </c>
      <c r="K341" t="e">
        <f ca="1">_xll.BDP(J341,"security des")</f>
        <v>#NAME?</v>
      </c>
      <c r="N341" t="s">
        <v>3480</v>
      </c>
      <c r="O341" t="e">
        <f ca="1">_xll.BDP(J341,"security des")</f>
        <v>#NAME?</v>
      </c>
    </row>
    <row r="342" spans="1:15" x14ac:dyDescent="0.25">
      <c r="A342">
        <v>0</v>
      </c>
      <c r="B342" s="9">
        <v>1.569041095890411E-4</v>
      </c>
      <c r="C342" s="9" t="str">
        <f t="shared" si="10"/>
        <v>$H$369</v>
      </c>
      <c r="D342" s="9" t="str">
        <f t="shared" si="11"/>
        <v>H369</v>
      </c>
      <c r="F342">
        <v>7020</v>
      </c>
      <c r="G342" s="1" t="str">
        <f>_xll.BDS("SPX Index","CHAIN_TICKERS", "CHAIN_STRIKE_PX_OVRD",F342, "CHAIN_PUT_CALL_TYPE_OVRD=P", "CHAIN_PERIODICITY_OVRD=M")</f>
        <v>SPX US 11/20/15 P2700</v>
      </c>
      <c r="J342" t="s">
        <v>1885</v>
      </c>
      <c r="K342" t="e">
        <f ca="1">_xll.BDP(J342,"security des")</f>
        <v>#NAME?</v>
      </c>
      <c r="N342" t="s">
        <v>3481</v>
      </c>
      <c r="O342" t="e">
        <f ca="1">_xll.BDP(J342,"security des")</f>
        <v>#NAME?</v>
      </c>
    </row>
    <row r="343" spans="1:15" x14ac:dyDescent="0.25">
      <c r="A343">
        <v>0</v>
      </c>
      <c r="B343" s="9">
        <v>1.4915068493150685E-4</v>
      </c>
      <c r="C343" s="9" t="str">
        <f t="shared" si="10"/>
        <v>$H$370</v>
      </c>
      <c r="D343" s="9" t="str">
        <f t="shared" si="11"/>
        <v>H370</v>
      </c>
      <c r="F343">
        <v>7040</v>
      </c>
      <c r="G343" s="1" t="str">
        <f>_xll.BDS("SPX Index","CHAIN_TICKERS", "CHAIN_STRIKE_PX_OVRD",F343, "CHAIN_PUT_CALL_TYPE_OVRD=P", "CHAIN_PERIODICITY_OVRD=M")</f>
        <v>SPX US 11/20/15 P2700</v>
      </c>
      <c r="J343" t="s">
        <v>1886</v>
      </c>
      <c r="K343" t="e">
        <f ca="1">_xll.BDP(J343,"security des")</f>
        <v>#NAME?</v>
      </c>
      <c r="N343" t="s">
        <v>324</v>
      </c>
      <c r="O343" t="e">
        <f ca="1">_xll.BDP(J343,"security des")</f>
        <v>#NAME?</v>
      </c>
    </row>
    <row r="344" spans="1:15" x14ac:dyDescent="0.25">
      <c r="A344">
        <v>0</v>
      </c>
      <c r="B344" s="9">
        <v>1.4824657534246574E-4</v>
      </c>
      <c r="C344" s="9" t="str">
        <f t="shared" si="10"/>
        <v>$H$371</v>
      </c>
      <c r="D344" s="9" t="str">
        <f t="shared" si="11"/>
        <v>H371</v>
      </c>
      <c r="F344">
        <v>7060</v>
      </c>
      <c r="G344" s="1" t="str">
        <f>_xll.BDS("SPX Index","CHAIN_TICKERS", "CHAIN_STRIKE_PX_OVRD",F344, "CHAIN_PUT_CALL_TYPE_OVRD=P", "CHAIN_PERIODICITY_OVRD=M")</f>
        <v>SPX US 11/20/15 P2700</v>
      </c>
      <c r="J344" t="s">
        <v>1887</v>
      </c>
      <c r="K344" t="e">
        <f ca="1">_xll.BDP(J344,"security des")</f>
        <v>#NAME?</v>
      </c>
      <c r="N344" t="s">
        <v>3482</v>
      </c>
      <c r="O344" t="e">
        <f ca="1">_xll.BDP(J344,"security des")</f>
        <v>#NAME?</v>
      </c>
    </row>
    <row r="345" spans="1:15" x14ac:dyDescent="0.25">
      <c r="A345">
        <v>0</v>
      </c>
      <c r="B345" s="9">
        <v>1.4621917808219176E-4</v>
      </c>
      <c r="C345" s="9" t="str">
        <f t="shared" si="10"/>
        <v>$H$372</v>
      </c>
      <c r="D345" s="9" t="str">
        <f t="shared" si="11"/>
        <v>H372</v>
      </c>
      <c r="F345">
        <v>7080</v>
      </c>
      <c r="G345" s="1" t="str">
        <f>_xll.BDS("SPX Index","CHAIN_TICKERS", "CHAIN_STRIKE_PX_OVRD",F345, "CHAIN_PUT_CALL_TYPE_OVRD=P", "CHAIN_PERIODICITY_OVRD=M")</f>
        <v>SPX US 11/20/15 P2700</v>
      </c>
      <c r="J345" t="s">
        <v>1888</v>
      </c>
      <c r="K345" t="e">
        <f ca="1">_xll.BDP(J345,"security des")</f>
        <v>#NAME?</v>
      </c>
      <c r="N345" t="s">
        <v>3483</v>
      </c>
      <c r="O345" t="e">
        <f ca="1">_xll.BDP(J345,"security des")</f>
        <v>#NAME?</v>
      </c>
    </row>
    <row r="346" spans="1:15" x14ac:dyDescent="0.25">
      <c r="A346">
        <v>0</v>
      </c>
      <c r="B346" s="9">
        <v>1.4679452054794519E-4</v>
      </c>
      <c r="C346" s="9" t="str">
        <f t="shared" si="10"/>
        <v>$H$373</v>
      </c>
      <c r="D346" s="9" t="str">
        <f t="shared" si="11"/>
        <v>H373</v>
      </c>
      <c r="F346">
        <v>7100</v>
      </c>
      <c r="G346" s="1" t="str">
        <f>_xll.BDS("SPX Index","CHAIN_TICKERS", "CHAIN_STRIKE_PX_OVRD",F346, "CHAIN_PUT_CALL_TYPE_OVRD=P", "CHAIN_PERIODICITY_OVRD=M")</f>
        <v>SPX US 11/20/15 P2700</v>
      </c>
      <c r="J346" t="s">
        <v>1889</v>
      </c>
      <c r="K346" t="e">
        <f ca="1">_xll.BDP(J346,"security des")</f>
        <v>#NAME?</v>
      </c>
      <c r="N346" t="s">
        <v>3484</v>
      </c>
      <c r="O346" t="e">
        <f ca="1">_xll.BDP(J346,"security des")</f>
        <v>#NAME?</v>
      </c>
    </row>
    <row r="347" spans="1:15" x14ac:dyDescent="0.25">
      <c r="A347">
        <v>0</v>
      </c>
      <c r="B347" s="9">
        <v>1.4202739726027397E-4</v>
      </c>
      <c r="C347" s="9" t="str">
        <f t="shared" si="10"/>
        <v>$H$374</v>
      </c>
      <c r="D347" s="9" t="str">
        <f t="shared" si="11"/>
        <v>H374</v>
      </c>
      <c r="F347">
        <v>7120</v>
      </c>
      <c r="G347" s="1" t="str">
        <f>_xll.BDS("SPX Index","CHAIN_TICKERS", "CHAIN_STRIKE_PX_OVRD",F347, "CHAIN_PUT_CALL_TYPE_OVRD=P", "CHAIN_PERIODICITY_OVRD=M")</f>
        <v>SPX US 11/20/15 P2700</v>
      </c>
      <c r="J347" t="s">
        <v>1890</v>
      </c>
      <c r="K347" t="e">
        <f ca="1">_xll.BDP(J347,"security des")</f>
        <v>#NAME?</v>
      </c>
      <c r="N347" t="s">
        <v>3485</v>
      </c>
      <c r="O347" t="e">
        <f ca="1">_xll.BDP(J347,"security des")</f>
        <v>#NAME?</v>
      </c>
    </row>
    <row r="348" spans="1:15" x14ac:dyDescent="0.25">
      <c r="A348">
        <v>0</v>
      </c>
      <c r="B348" s="9">
        <v>1.4030136986301371E-4</v>
      </c>
      <c r="C348" s="9" t="str">
        <f t="shared" si="10"/>
        <v>$H$375</v>
      </c>
      <c r="D348" s="9" t="str">
        <f t="shared" si="11"/>
        <v>H375</v>
      </c>
      <c r="F348">
        <v>7140</v>
      </c>
      <c r="G348" s="1" t="str">
        <f>_xll.BDS("SPX Index","CHAIN_TICKERS", "CHAIN_STRIKE_PX_OVRD",F348, "CHAIN_PUT_CALL_TYPE_OVRD=P", "CHAIN_PERIODICITY_OVRD=M")</f>
        <v>SPX US 11/20/15 P2700</v>
      </c>
      <c r="J348" t="s">
        <v>1891</v>
      </c>
      <c r="K348" t="e">
        <f ca="1">_xll.BDP(J348,"security des")</f>
        <v>#NAME?</v>
      </c>
      <c r="N348" t="s">
        <v>325</v>
      </c>
      <c r="O348" t="e">
        <f ca="1">_xll.BDP(J348,"security des")</f>
        <v>#NAME?</v>
      </c>
    </row>
    <row r="349" spans="1:15" x14ac:dyDescent="0.25">
      <c r="A349">
        <v>0</v>
      </c>
      <c r="B349" s="9">
        <v>1.4794520547945208E-4</v>
      </c>
      <c r="C349" s="9" t="str">
        <f t="shared" si="10"/>
        <v>$H$376</v>
      </c>
      <c r="D349" s="9" t="str">
        <f t="shared" si="11"/>
        <v>H376</v>
      </c>
      <c r="F349">
        <v>7160</v>
      </c>
      <c r="G349" s="1" t="str">
        <f>_xll.BDS("SPX Index","CHAIN_TICKERS", "CHAIN_STRIKE_PX_OVRD",F349, "CHAIN_PUT_CALL_TYPE_OVRD=P", "CHAIN_PERIODICITY_OVRD=M")</f>
        <v>SPX US 11/20/15 P2700</v>
      </c>
      <c r="J349" t="s">
        <v>1892</v>
      </c>
      <c r="K349" t="e">
        <f ca="1">_xll.BDP(J349,"security des")</f>
        <v>#NAME?</v>
      </c>
      <c r="N349" t="s">
        <v>3486</v>
      </c>
      <c r="O349" t="e">
        <f ca="1">_xll.BDP(J349,"security des")</f>
        <v>#NAME?</v>
      </c>
    </row>
    <row r="350" spans="1:15" x14ac:dyDescent="0.25">
      <c r="A350">
        <v>0</v>
      </c>
      <c r="B350" s="9">
        <v>1.6356164383561644E-4</v>
      </c>
      <c r="C350" s="9" t="str">
        <f t="shared" si="10"/>
        <v>$H$377</v>
      </c>
      <c r="D350" s="9" t="str">
        <f t="shared" si="11"/>
        <v>H377</v>
      </c>
      <c r="F350">
        <v>7180</v>
      </c>
      <c r="G350" s="1" t="str">
        <f>_xll.BDS("SPX Index","CHAIN_TICKERS", "CHAIN_STRIKE_PX_OVRD",F350, "CHAIN_PUT_CALL_TYPE_OVRD=P", "CHAIN_PERIODICITY_OVRD=M")</f>
        <v>SPX US 11/20/15 P2700</v>
      </c>
      <c r="J350" t="s">
        <v>1893</v>
      </c>
      <c r="K350" t="e">
        <f ca="1">_xll.BDP(J350,"security des")</f>
        <v>#NAME?</v>
      </c>
      <c r="N350" t="s">
        <v>3487</v>
      </c>
      <c r="O350" t="e">
        <f ca="1">_xll.BDP(J350,"security des")</f>
        <v>#NAME?</v>
      </c>
    </row>
    <row r="351" spans="1:15" x14ac:dyDescent="0.25">
      <c r="A351">
        <v>0</v>
      </c>
      <c r="B351" s="9">
        <v>1.5780821917808218E-4</v>
      </c>
      <c r="C351" s="9" t="str">
        <f t="shared" si="10"/>
        <v>$H$378</v>
      </c>
      <c r="D351" s="9" t="str">
        <f t="shared" si="11"/>
        <v>H378</v>
      </c>
      <c r="F351">
        <v>7200</v>
      </c>
      <c r="G351" s="1" t="str">
        <f>_xll.BDS("SPX Index","CHAIN_TICKERS", "CHAIN_STRIKE_PX_OVRD",F351, "CHAIN_PUT_CALL_TYPE_OVRD=P", "CHAIN_PERIODICITY_OVRD=M")</f>
        <v>SPX US 11/20/15 P2700</v>
      </c>
      <c r="J351" t="s">
        <v>1894</v>
      </c>
      <c r="K351" t="e">
        <f ca="1">_xll.BDP(J351,"security des")</f>
        <v>#NAME?</v>
      </c>
      <c r="N351" t="s">
        <v>3488</v>
      </c>
      <c r="O351" t="e">
        <f ca="1">_xll.BDP(J351,"security des")</f>
        <v>#NAME?</v>
      </c>
    </row>
    <row r="352" spans="1:15" x14ac:dyDescent="0.25">
      <c r="A352">
        <v>0</v>
      </c>
      <c r="B352" s="9">
        <v>1.5490410958904108E-4</v>
      </c>
      <c r="C352" s="9" t="str">
        <f t="shared" si="10"/>
        <v>$H$379</v>
      </c>
      <c r="D352" s="9" t="str">
        <f t="shared" si="11"/>
        <v>H379</v>
      </c>
      <c r="F352">
        <v>7220</v>
      </c>
      <c r="G352" s="1" t="str">
        <f>_xll.BDS("SPX Index","CHAIN_TICKERS", "CHAIN_STRIKE_PX_OVRD",F352, "CHAIN_PUT_CALL_TYPE_OVRD=P", "CHAIN_PERIODICITY_OVRD=M")</f>
        <v>SPX US 11/20/15 P2700</v>
      </c>
      <c r="J352" t="s">
        <v>1895</v>
      </c>
      <c r="K352" t="e">
        <f ca="1">_xll.BDP(J352,"security des")</f>
        <v>#NAME?</v>
      </c>
      <c r="N352" t="s">
        <v>3489</v>
      </c>
      <c r="O352" t="e">
        <f ca="1">_xll.BDP(J352,"security des")</f>
        <v>#NAME?</v>
      </c>
    </row>
    <row r="353" spans="1:15" x14ac:dyDescent="0.25">
      <c r="A353">
        <v>0</v>
      </c>
      <c r="B353" s="9">
        <v>1.5802739726027398E-4</v>
      </c>
      <c r="C353" s="9" t="str">
        <f t="shared" si="10"/>
        <v>$H$380</v>
      </c>
      <c r="D353" s="9" t="str">
        <f t="shared" si="11"/>
        <v>H380</v>
      </c>
      <c r="F353">
        <v>7240</v>
      </c>
      <c r="G353" s="1" t="str">
        <f>_xll.BDS("SPX Index","CHAIN_TICKERS", "CHAIN_STRIKE_PX_OVRD",F353, "CHAIN_PUT_CALL_TYPE_OVRD=P", "CHAIN_PERIODICITY_OVRD=M")</f>
        <v>SPX US 11/20/15 P2700</v>
      </c>
      <c r="J353" t="s">
        <v>1896</v>
      </c>
      <c r="K353" t="e">
        <f ca="1">_xll.BDP(J353,"security des")</f>
        <v>#NAME?</v>
      </c>
      <c r="N353" t="s">
        <v>326</v>
      </c>
      <c r="O353" t="e">
        <f ca="1">_xll.BDP(J353,"security des")</f>
        <v>#NAME?</v>
      </c>
    </row>
    <row r="354" spans="1:15" x14ac:dyDescent="0.25">
      <c r="A354">
        <v>0</v>
      </c>
      <c r="B354" s="9">
        <v>1.6082191780821919E-4</v>
      </c>
      <c r="C354" s="9" t="str">
        <f t="shared" si="10"/>
        <v>$H$381</v>
      </c>
      <c r="D354" s="9" t="str">
        <f t="shared" si="11"/>
        <v>H381</v>
      </c>
      <c r="F354">
        <v>7260</v>
      </c>
      <c r="G354" s="1" t="str">
        <f>_xll.BDS("SPX Index","CHAIN_TICKERS", "CHAIN_STRIKE_PX_OVRD",F354, "CHAIN_PUT_CALL_TYPE_OVRD=P", "CHAIN_PERIODICITY_OVRD=M")</f>
        <v>SPX US 11/20/15 P2700</v>
      </c>
      <c r="J354" t="s">
        <v>1897</v>
      </c>
      <c r="K354" t="e">
        <f ca="1">_xll.BDP(J354,"security des")</f>
        <v>#NAME?</v>
      </c>
      <c r="N354" t="s">
        <v>3490</v>
      </c>
      <c r="O354" t="e">
        <f ca="1">_xll.BDP(J354,"security des")</f>
        <v>#NAME?</v>
      </c>
    </row>
    <row r="355" spans="1:15" x14ac:dyDescent="0.25">
      <c r="A355">
        <v>0</v>
      </c>
      <c r="B355" s="9">
        <v>1.6098630136986302E-4</v>
      </c>
      <c r="C355" s="9" t="str">
        <f t="shared" si="10"/>
        <v>$H$382</v>
      </c>
      <c r="D355" s="9" t="str">
        <f t="shared" si="11"/>
        <v>H382</v>
      </c>
      <c r="F355">
        <v>7280</v>
      </c>
      <c r="G355" s="1" t="str">
        <f>_xll.BDS("SPX Index","CHAIN_TICKERS", "CHAIN_STRIKE_PX_OVRD",F355, "CHAIN_PUT_CALL_TYPE_OVRD=P", "CHAIN_PERIODICITY_OVRD=M")</f>
        <v>SPX US 11/20/15 P2700</v>
      </c>
      <c r="J355" t="s">
        <v>1898</v>
      </c>
      <c r="K355" t="e">
        <f ca="1">_xll.BDP(J355,"security des")</f>
        <v>#NAME?</v>
      </c>
      <c r="N355" t="s">
        <v>3491</v>
      </c>
      <c r="O355" t="e">
        <f ca="1">_xll.BDP(J355,"security des")</f>
        <v>#NAME?</v>
      </c>
    </row>
    <row r="356" spans="1:15" x14ac:dyDescent="0.25">
      <c r="A356">
        <v>0</v>
      </c>
      <c r="B356" s="9">
        <v>1.5920547945205479E-4</v>
      </c>
      <c r="C356" s="9" t="str">
        <f t="shared" si="10"/>
        <v>$H$383</v>
      </c>
      <c r="D356" s="9" t="str">
        <f t="shared" si="11"/>
        <v>H383</v>
      </c>
      <c r="F356">
        <v>7300</v>
      </c>
      <c r="G356" s="1" t="str">
        <f>_xll.BDS("SPX Index","CHAIN_TICKERS", "CHAIN_STRIKE_PX_OVRD",F356, "CHAIN_PUT_CALL_TYPE_OVRD=P", "CHAIN_PERIODICITY_OVRD=M")</f>
        <v>SPX US 11/20/15 P2700</v>
      </c>
      <c r="J356" t="s">
        <v>1899</v>
      </c>
      <c r="K356" t="e">
        <f ca="1">_xll.BDP(J356,"security des")</f>
        <v>#NAME?</v>
      </c>
      <c r="N356" t="s">
        <v>3492</v>
      </c>
      <c r="O356" t="e">
        <f ca="1">_xll.BDP(J356,"security des")</f>
        <v>#NAME?</v>
      </c>
    </row>
    <row r="357" spans="1:15" x14ac:dyDescent="0.25">
      <c r="A357">
        <v>0</v>
      </c>
      <c r="B357" s="9" t="e">
        <v>#N/A</v>
      </c>
      <c r="C357" s="9" t="str">
        <f t="shared" si="10"/>
        <v>$H$384</v>
      </c>
      <c r="D357" s="9" t="str">
        <f t="shared" si="11"/>
        <v>H384</v>
      </c>
      <c r="F357">
        <v>7320</v>
      </c>
      <c r="G357" s="1" t="str">
        <f>_xll.BDS("SPX Index","CHAIN_TICKERS", "CHAIN_STRIKE_PX_OVRD",F357, "CHAIN_PUT_CALL_TYPE_OVRD=P", "CHAIN_PERIODICITY_OVRD=M")</f>
        <v>SPX US 11/20/15 P2700</v>
      </c>
      <c r="J357" t="s">
        <v>1900</v>
      </c>
      <c r="K357" t="e">
        <f ca="1">_xll.BDP(J357,"security des")</f>
        <v>#NAME?</v>
      </c>
      <c r="N357" t="s">
        <v>3493</v>
      </c>
      <c r="O357" t="e">
        <f ca="1">_xll.BDP(J357,"security des")</f>
        <v>#NAME?</v>
      </c>
    </row>
    <row r="358" spans="1:15" x14ac:dyDescent="0.25">
      <c r="A358">
        <v>0</v>
      </c>
      <c r="B358" s="9">
        <v>1.6320547945205478E-4</v>
      </c>
      <c r="C358" s="9" t="str">
        <f t="shared" si="10"/>
        <v>$H$385</v>
      </c>
      <c r="D358" s="9" t="str">
        <f t="shared" si="11"/>
        <v>H385</v>
      </c>
      <c r="F358">
        <v>7340</v>
      </c>
      <c r="G358" s="1" t="str">
        <f>_xll.BDS("SPX Index","CHAIN_TICKERS", "CHAIN_STRIKE_PX_OVRD",F358, "CHAIN_PUT_CALL_TYPE_OVRD=P", "CHAIN_PERIODICITY_OVRD=M")</f>
        <v>SPX US 11/20/15 P2700</v>
      </c>
      <c r="J358" t="s">
        <v>1901</v>
      </c>
      <c r="K358" t="e">
        <f ca="1">_xll.BDP(J358,"security des")</f>
        <v>#NAME?</v>
      </c>
      <c r="N358" t="s">
        <v>327</v>
      </c>
      <c r="O358" t="e">
        <f ca="1">_xll.BDP(J358,"security des")</f>
        <v>#NAME?</v>
      </c>
    </row>
    <row r="359" spans="1:15" x14ac:dyDescent="0.25">
      <c r="A359">
        <v>0</v>
      </c>
      <c r="B359" s="9">
        <v>1.6597260273972601E-4</v>
      </c>
      <c r="C359" s="9" t="str">
        <f t="shared" si="10"/>
        <v>$H$386</v>
      </c>
      <c r="D359" s="9" t="str">
        <f t="shared" si="11"/>
        <v>H386</v>
      </c>
      <c r="F359">
        <v>7360</v>
      </c>
      <c r="G359" s="1" t="str">
        <f>_xll.BDS("SPX Index","CHAIN_TICKERS", "CHAIN_STRIKE_PX_OVRD",F359, "CHAIN_PUT_CALL_TYPE_OVRD=P", "CHAIN_PERIODICITY_OVRD=M")</f>
        <v>SPX US 11/20/15 P2700</v>
      </c>
      <c r="J359" t="s">
        <v>1902</v>
      </c>
      <c r="K359" t="e">
        <f ca="1">_xll.BDP(J359,"security des")</f>
        <v>#NAME?</v>
      </c>
      <c r="N359" t="s">
        <v>3494</v>
      </c>
      <c r="O359" t="e">
        <f ca="1">_xll.BDP(J359,"security des")</f>
        <v>#NAME?</v>
      </c>
    </row>
    <row r="360" spans="1:15" x14ac:dyDescent="0.25">
      <c r="A360">
        <v>0</v>
      </c>
      <c r="B360" s="9">
        <v>1.6816438356164384E-4</v>
      </c>
      <c r="C360" s="9" t="str">
        <f t="shared" si="10"/>
        <v>$H$387</v>
      </c>
      <c r="D360" s="9" t="str">
        <f t="shared" si="11"/>
        <v>H387</v>
      </c>
      <c r="F360">
        <v>7380</v>
      </c>
      <c r="G360" s="1" t="str">
        <f>_xll.BDS("SPX Index","CHAIN_TICKERS", "CHAIN_STRIKE_PX_OVRD",F360, "CHAIN_PUT_CALL_TYPE_OVRD=P", "CHAIN_PERIODICITY_OVRD=M")</f>
        <v>SPX US 11/20/15 P2700</v>
      </c>
      <c r="J360" t="s">
        <v>1903</v>
      </c>
      <c r="K360" t="e">
        <f ca="1">_xll.BDP(J360,"security des")</f>
        <v>#NAME?</v>
      </c>
      <c r="N360" t="s">
        <v>3495</v>
      </c>
      <c r="O360" t="e">
        <f ca="1">_xll.BDP(J360,"security des")</f>
        <v>#NAME?</v>
      </c>
    </row>
    <row r="361" spans="1:15" x14ac:dyDescent="0.25">
      <c r="A361">
        <v>0</v>
      </c>
      <c r="B361" s="9">
        <v>1.6526027397260274E-4</v>
      </c>
      <c r="C361" s="9" t="str">
        <f t="shared" si="10"/>
        <v>$H$388</v>
      </c>
      <c r="D361" s="9" t="str">
        <f t="shared" si="11"/>
        <v>H388</v>
      </c>
      <c r="F361">
        <v>7400</v>
      </c>
      <c r="G361" s="1" t="str">
        <f>_xll.BDS("SPX Index","CHAIN_TICKERS", "CHAIN_STRIKE_PX_OVRD",F361, "CHAIN_PUT_CALL_TYPE_OVRD=P", "CHAIN_PERIODICITY_OVRD=M")</f>
        <v>SPX US 11/20/15 P2700</v>
      </c>
      <c r="J361" t="s">
        <v>1904</v>
      </c>
      <c r="K361" t="e">
        <f ca="1">_xll.BDP(J361,"security des")</f>
        <v>#NAME?</v>
      </c>
      <c r="N361" t="s">
        <v>3496</v>
      </c>
      <c r="O361" t="e">
        <f ca="1">_xll.BDP(J361,"security des")</f>
        <v>#NAME?</v>
      </c>
    </row>
    <row r="362" spans="1:15" x14ac:dyDescent="0.25">
      <c r="A362">
        <v>0</v>
      </c>
      <c r="B362" s="9">
        <v>1.6265753424657536E-4</v>
      </c>
      <c r="C362" s="9" t="str">
        <f t="shared" si="10"/>
        <v>$H$389</v>
      </c>
      <c r="D362" s="9" t="str">
        <f t="shared" si="11"/>
        <v>H389</v>
      </c>
      <c r="F362">
        <v>7420</v>
      </c>
      <c r="G362" s="1" t="str">
        <f>_xll.BDS("SPX Index","CHAIN_TICKERS", "CHAIN_STRIKE_PX_OVRD",F362, "CHAIN_PUT_CALL_TYPE_OVRD=P", "CHAIN_PERIODICITY_OVRD=M")</f>
        <v>SPX US 11/20/15 P2700</v>
      </c>
      <c r="J362" t="s">
        <v>1905</v>
      </c>
      <c r="K362" t="e">
        <f ca="1">_xll.BDP(J362,"security des")</f>
        <v>#NAME?</v>
      </c>
      <c r="N362" t="s">
        <v>3497</v>
      </c>
      <c r="O362" t="e">
        <f ca="1">_xll.BDP(J362,"security des")</f>
        <v>#NAME?</v>
      </c>
    </row>
    <row r="363" spans="1:15" x14ac:dyDescent="0.25">
      <c r="A363">
        <v>3</v>
      </c>
      <c r="B363" s="9">
        <v>1.5802739726027398E-4</v>
      </c>
      <c r="C363" s="9" t="str">
        <f t="shared" si="10"/>
        <v>$H$390</v>
      </c>
      <c r="D363" s="9" t="str">
        <f t="shared" si="11"/>
        <v>H390</v>
      </c>
      <c r="F363">
        <v>7440</v>
      </c>
      <c r="G363" s="1" t="str">
        <f>_xll.BDS("SPX Index","CHAIN_TICKERS", "CHAIN_STRIKE_PX_OVRD",F363, "CHAIN_PUT_CALL_TYPE_OVRD=P", "CHAIN_PERIODICITY_OVRD=M")</f>
        <v>SPX US 11/20/15 P2700</v>
      </c>
      <c r="J363" t="s">
        <v>1906</v>
      </c>
      <c r="K363" t="e">
        <f ca="1">_xll.BDP(J363,"security des")</f>
        <v>#NAME?</v>
      </c>
      <c r="N363" t="s">
        <v>328</v>
      </c>
      <c r="O363" t="e">
        <f ca="1">_xll.BDP(J363,"security des")</f>
        <v>#NAME?</v>
      </c>
    </row>
    <row r="364" spans="1:15" x14ac:dyDescent="0.25">
      <c r="A364">
        <v>0</v>
      </c>
      <c r="B364" s="9">
        <v>1.5997260273972603E-4</v>
      </c>
      <c r="C364" s="9" t="str">
        <f t="shared" si="10"/>
        <v>$H$391</v>
      </c>
      <c r="D364" s="9" t="str">
        <f t="shared" si="11"/>
        <v>H391</v>
      </c>
      <c r="F364">
        <v>7460</v>
      </c>
      <c r="G364" s="1" t="str">
        <f>_xll.BDS("SPX Index","CHAIN_TICKERS", "CHAIN_STRIKE_PX_OVRD",F364, "CHAIN_PUT_CALL_TYPE_OVRD=P", "CHAIN_PERIODICITY_OVRD=M")</f>
        <v>SPX US 11/20/15 P2700</v>
      </c>
      <c r="J364" t="s">
        <v>1907</v>
      </c>
      <c r="K364" t="e">
        <f ca="1">_xll.BDP(J364,"security des")</f>
        <v>#NAME?</v>
      </c>
      <c r="N364" t="s">
        <v>3498</v>
      </c>
      <c r="O364" t="e">
        <f ca="1">_xll.BDP(J364,"security des")</f>
        <v>#NAME?</v>
      </c>
    </row>
    <row r="365" spans="1:15" x14ac:dyDescent="0.25">
      <c r="A365">
        <v>0</v>
      </c>
      <c r="B365" s="9">
        <v>1.6194520547945204E-4</v>
      </c>
      <c r="C365" s="9" t="str">
        <f t="shared" si="10"/>
        <v>$H$392</v>
      </c>
      <c r="D365" s="9" t="str">
        <f t="shared" si="11"/>
        <v>H392</v>
      </c>
      <c r="F365">
        <v>7480</v>
      </c>
      <c r="G365" s="1" t="str">
        <f>_xll.BDS("SPX Index","CHAIN_TICKERS", "CHAIN_STRIKE_PX_OVRD",F365, "CHAIN_PUT_CALL_TYPE_OVRD=P", "CHAIN_PERIODICITY_OVRD=M")</f>
        <v>SPX US 11/20/15 P2700</v>
      </c>
      <c r="J365" t="s">
        <v>1908</v>
      </c>
      <c r="K365" t="e">
        <f ca="1">_xll.BDP(J365,"security des")</f>
        <v>#NAME?</v>
      </c>
      <c r="N365" t="s">
        <v>3499</v>
      </c>
      <c r="O365" t="e">
        <f ca="1">_xll.BDP(J365,"security des")</f>
        <v>#NAME?</v>
      </c>
    </row>
    <row r="366" spans="1:15" x14ac:dyDescent="0.25">
      <c r="A366">
        <v>0</v>
      </c>
      <c r="B366" s="9">
        <v>1.6295890410958906E-4</v>
      </c>
      <c r="C366" s="9" t="str">
        <f t="shared" si="10"/>
        <v>$H$393</v>
      </c>
      <c r="D366" s="9" t="str">
        <f t="shared" si="11"/>
        <v>H393</v>
      </c>
      <c r="F366">
        <v>7500</v>
      </c>
      <c r="G366" s="1" t="str">
        <f>_xll.BDS("SPX Index","CHAIN_TICKERS", "CHAIN_STRIKE_PX_OVRD",F366, "CHAIN_PUT_CALL_TYPE_OVRD=P", "CHAIN_PERIODICITY_OVRD=M")</f>
        <v>SPX US 11/20/15 P2700</v>
      </c>
      <c r="J366" t="s">
        <v>1909</v>
      </c>
      <c r="K366" t="e">
        <f ca="1">_xll.BDP(J366,"security des")</f>
        <v>#NAME?</v>
      </c>
      <c r="N366" t="s">
        <v>3500</v>
      </c>
      <c r="O366" t="e">
        <f ca="1">_xll.BDP(J366,"security des")</f>
        <v>#NAME?</v>
      </c>
    </row>
    <row r="367" spans="1:15" x14ac:dyDescent="0.25">
      <c r="A367">
        <v>0</v>
      </c>
      <c r="B367" s="9">
        <v>1.6032876712328769E-4</v>
      </c>
      <c r="C367" s="9" t="str">
        <f t="shared" si="10"/>
        <v>$H$394</v>
      </c>
      <c r="D367" s="9" t="str">
        <f t="shared" si="11"/>
        <v>H394</v>
      </c>
      <c r="F367">
        <v>7520</v>
      </c>
      <c r="G367" s="1" t="str">
        <f>_xll.BDS("SPX Index","CHAIN_TICKERS", "CHAIN_STRIKE_PX_OVRD",F367, "CHAIN_PUT_CALL_TYPE_OVRD=P", "CHAIN_PERIODICITY_OVRD=M")</f>
        <v>SPX US 11/20/15 P2700</v>
      </c>
      <c r="J367" t="s">
        <v>1910</v>
      </c>
      <c r="K367" t="e">
        <f ca="1">_xll.BDP(J367,"security des")</f>
        <v>#NAME?</v>
      </c>
      <c r="N367" t="s">
        <v>3501</v>
      </c>
      <c r="O367" t="e">
        <f ca="1">_xll.BDP(J367,"security des")</f>
        <v>#NAME?</v>
      </c>
    </row>
    <row r="368" spans="1:15" x14ac:dyDescent="0.25">
      <c r="A368">
        <v>0</v>
      </c>
      <c r="B368" s="9">
        <v>1.5917808219178083E-4</v>
      </c>
      <c r="C368" s="9" t="str">
        <f t="shared" si="10"/>
        <v>$H$395</v>
      </c>
      <c r="D368" s="9" t="str">
        <f t="shared" si="11"/>
        <v>H395</v>
      </c>
      <c r="F368">
        <v>7540</v>
      </c>
      <c r="G368" s="1" t="str">
        <f>_xll.BDS("SPX Index","CHAIN_TICKERS", "CHAIN_STRIKE_PX_OVRD",F368, "CHAIN_PUT_CALL_TYPE_OVRD=P", "CHAIN_PERIODICITY_OVRD=M")</f>
        <v>SPX US 11/20/15 P2700</v>
      </c>
      <c r="J368" t="s">
        <v>1911</v>
      </c>
      <c r="K368" t="e">
        <f ca="1">_xll.BDP(J368,"security des")</f>
        <v>#NAME?</v>
      </c>
      <c r="N368" t="s">
        <v>329</v>
      </c>
      <c r="O368" t="e">
        <f ca="1">_xll.BDP(J368,"security des")</f>
        <v>#NAME?</v>
      </c>
    </row>
    <row r="369" spans="1:15" x14ac:dyDescent="0.25">
      <c r="A369">
        <v>0</v>
      </c>
      <c r="B369" s="9">
        <v>1.4936986301369862E-4</v>
      </c>
      <c r="C369" s="9" t="str">
        <f t="shared" si="10"/>
        <v>$H$396</v>
      </c>
      <c r="D369" s="9" t="str">
        <f t="shared" si="11"/>
        <v>H396</v>
      </c>
      <c r="F369">
        <v>7560</v>
      </c>
      <c r="G369" s="1" t="str">
        <f>_xll.BDS("SPX Index","CHAIN_TICKERS", "CHAIN_STRIKE_PX_OVRD",F369, "CHAIN_PUT_CALL_TYPE_OVRD=P", "CHAIN_PERIODICITY_OVRD=M")</f>
        <v>SPX US 11/20/15 P2700</v>
      </c>
      <c r="J369" t="s">
        <v>1912</v>
      </c>
      <c r="K369" t="e">
        <f ca="1">_xll.BDP(J369,"security des")</f>
        <v>#NAME?</v>
      </c>
      <c r="N369" t="s">
        <v>3502</v>
      </c>
      <c r="O369" t="e">
        <f ca="1">_xll.BDP(J369,"security des")</f>
        <v>#NAME?</v>
      </c>
    </row>
    <row r="370" spans="1:15" x14ac:dyDescent="0.25">
      <c r="A370">
        <v>0</v>
      </c>
      <c r="B370" s="9">
        <v>1.5463013698630137E-4</v>
      </c>
      <c r="C370" s="9" t="str">
        <f t="shared" si="10"/>
        <v>$H$397</v>
      </c>
      <c r="D370" s="9" t="str">
        <f t="shared" si="11"/>
        <v>H397</v>
      </c>
      <c r="F370">
        <v>7580</v>
      </c>
      <c r="G370" s="1" t="str">
        <f>_xll.BDS("SPX Index","CHAIN_TICKERS", "CHAIN_STRIKE_PX_OVRD",F370, "CHAIN_PUT_CALL_TYPE_OVRD=P", "CHAIN_PERIODICITY_OVRD=M")</f>
        <v>SPX US 11/20/15 P2700</v>
      </c>
      <c r="J370" t="s">
        <v>1913</v>
      </c>
      <c r="K370" t="e">
        <f ca="1">_xll.BDP(J370,"security des")</f>
        <v>#NAME?</v>
      </c>
      <c r="N370" t="s">
        <v>3503</v>
      </c>
      <c r="O370" t="e">
        <f ca="1">_xll.BDP(J370,"security des")</f>
        <v>#NAME?</v>
      </c>
    </row>
    <row r="371" spans="1:15" x14ac:dyDescent="0.25">
      <c r="A371">
        <v>0</v>
      </c>
      <c r="B371" s="9">
        <v>1.5117808219178083E-4</v>
      </c>
      <c r="C371" s="9" t="str">
        <f t="shared" si="10"/>
        <v>$H$398</v>
      </c>
      <c r="D371" s="9" t="str">
        <f t="shared" si="11"/>
        <v>H398</v>
      </c>
      <c r="F371">
        <v>7600</v>
      </c>
      <c r="G371" s="1" t="str">
        <f>_xll.BDS("SPX Index","CHAIN_TICKERS", "CHAIN_STRIKE_PX_OVRD",F371, "CHAIN_PUT_CALL_TYPE_OVRD=P", "CHAIN_PERIODICITY_OVRD=M")</f>
        <v>SPX US 11/20/15 P2700</v>
      </c>
      <c r="J371" t="s">
        <v>1914</v>
      </c>
      <c r="K371" t="e">
        <f ca="1">_xll.BDP(J371,"security des")</f>
        <v>#NAME?</v>
      </c>
      <c r="N371" t="s">
        <v>3504</v>
      </c>
      <c r="O371" t="e">
        <f ca="1">_xll.BDP(J371,"security des")</f>
        <v>#NAME?</v>
      </c>
    </row>
    <row r="372" spans="1:15" x14ac:dyDescent="0.25">
      <c r="A372">
        <v>0</v>
      </c>
      <c r="B372" s="9">
        <v>1.4857534246575342E-4</v>
      </c>
      <c r="C372" s="9" t="str">
        <f t="shared" si="10"/>
        <v>$H$399</v>
      </c>
      <c r="D372" s="9" t="str">
        <f t="shared" si="11"/>
        <v>H399</v>
      </c>
      <c r="F372">
        <v>7620</v>
      </c>
      <c r="G372" s="1" t="str">
        <f>_xll.BDS("SPX Index","CHAIN_TICKERS", "CHAIN_STRIKE_PX_OVRD",F372, "CHAIN_PUT_CALL_TYPE_OVRD=P", "CHAIN_PERIODICITY_OVRD=M")</f>
        <v>SPX US 11/20/15 P2700</v>
      </c>
      <c r="J372" t="s">
        <v>1915</v>
      </c>
      <c r="K372" t="e">
        <f ca="1">_xll.BDP(J372,"security des")</f>
        <v>#NAME?</v>
      </c>
      <c r="N372" t="s">
        <v>3505</v>
      </c>
      <c r="O372" t="e">
        <f ca="1">_xll.BDP(J372,"security des")</f>
        <v>#NAME?</v>
      </c>
    </row>
    <row r="373" spans="1:15" x14ac:dyDescent="0.25">
      <c r="A373">
        <v>0</v>
      </c>
      <c r="B373" s="9">
        <v>1.5452054794520546E-4</v>
      </c>
      <c r="C373" s="9" t="str">
        <f t="shared" si="10"/>
        <v>$H$400</v>
      </c>
      <c r="D373" s="9" t="str">
        <f t="shared" si="11"/>
        <v>H400</v>
      </c>
      <c r="F373">
        <v>7640</v>
      </c>
      <c r="G373" s="1" t="str">
        <f>_xll.BDS("SPX Index","CHAIN_TICKERS", "CHAIN_STRIKE_PX_OVRD",F373, "CHAIN_PUT_CALL_TYPE_OVRD=P", "CHAIN_PERIODICITY_OVRD=M")</f>
        <v>SPX US 11/20/15 P2700</v>
      </c>
      <c r="J373" t="s">
        <v>1916</v>
      </c>
      <c r="K373" t="e">
        <f ca="1">_xll.BDP(J373,"security des")</f>
        <v>#NAME?</v>
      </c>
      <c r="N373" t="s">
        <v>330</v>
      </c>
      <c r="O373" t="e">
        <f ca="1">_xll.BDP(J373,"security des")</f>
        <v>#NAME?</v>
      </c>
    </row>
    <row r="374" spans="1:15" x14ac:dyDescent="0.25">
      <c r="A374">
        <v>0</v>
      </c>
      <c r="B374" s="9">
        <v>1.6413698630136984E-4</v>
      </c>
      <c r="C374" s="9" t="str">
        <f t="shared" si="10"/>
        <v>$H$401</v>
      </c>
      <c r="D374" s="9" t="str">
        <f t="shared" si="11"/>
        <v>H401</v>
      </c>
      <c r="F374">
        <v>7660</v>
      </c>
      <c r="G374" s="1" t="str">
        <f>_xll.BDS("SPX Index","CHAIN_TICKERS", "CHAIN_STRIKE_PX_OVRD",F374, "CHAIN_PUT_CALL_TYPE_OVRD=P", "CHAIN_PERIODICITY_OVRD=M")</f>
        <v>SPX US 11/20/15 P2700</v>
      </c>
      <c r="J374" t="s">
        <v>1917</v>
      </c>
      <c r="K374" t="e">
        <f ca="1">_xll.BDP(J374,"security des")</f>
        <v>#NAME?</v>
      </c>
      <c r="N374" t="s">
        <v>3506</v>
      </c>
      <c r="O374" t="e">
        <f ca="1">_xll.BDP(J374,"security des")</f>
        <v>#NAME?</v>
      </c>
    </row>
    <row r="375" spans="1:15" x14ac:dyDescent="0.25">
      <c r="A375">
        <v>0</v>
      </c>
      <c r="B375" s="9">
        <v>1.6468493150684931E-4</v>
      </c>
      <c r="C375" s="9" t="str">
        <f t="shared" si="10"/>
        <v>$H$402</v>
      </c>
      <c r="D375" s="9" t="str">
        <f t="shared" si="11"/>
        <v>H402</v>
      </c>
      <c r="F375">
        <v>7680</v>
      </c>
      <c r="G375" s="1" t="str">
        <f>_xll.BDS("SPX Index","CHAIN_TICKERS", "CHAIN_STRIKE_PX_OVRD",F375, "CHAIN_PUT_CALL_TYPE_OVRD=P", "CHAIN_PERIODICITY_OVRD=M")</f>
        <v>SPX US 11/20/15 P2700</v>
      </c>
      <c r="J375" t="s">
        <v>1918</v>
      </c>
      <c r="K375" t="e">
        <f ca="1">_xll.BDP(J375,"security des")</f>
        <v>#NAME?</v>
      </c>
      <c r="N375" t="s">
        <v>3507</v>
      </c>
      <c r="O375" t="e">
        <f ca="1">_xll.BDP(J375,"security des")</f>
        <v>#NAME?</v>
      </c>
    </row>
    <row r="376" spans="1:15" x14ac:dyDescent="0.25">
      <c r="A376">
        <v>0</v>
      </c>
      <c r="B376" s="9">
        <v>1.6493150684931507E-4</v>
      </c>
      <c r="C376" s="9" t="str">
        <f t="shared" si="10"/>
        <v>$H$402</v>
      </c>
      <c r="D376" s="9" t="str">
        <f t="shared" si="11"/>
        <v>H402</v>
      </c>
      <c r="F376">
        <v>7700</v>
      </c>
      <c r="G376" s="1" t="str">
        <f>_xll.BDS("SPX Index","CHAIN_TICKERS", "CHAIN_STRIKE_PX_OVRD",F376, "CHAIN_PUT_CALL_TYPE_OVRD=P", "CHAIN_PERIODICITY_OVRD=M")</f>
        <v>SPX US 11/20/15 P2700</v>
      </c>
      <c r="J376" t="s">
        <v>1919</v>
      </c>
      <c r="K376" t="e">
        <f ca="1">_xll.BDP(J376,"security des")</f>
        <v>#NAME?</v>
      </c>
      <c r="N376" t="s">
        <v>3508</v>
      </c>
      <c r="O376" t="e">
        <f ca="1">_xll.BDP(J376,"security des")</f>
        <v>#NAME?</v>
      </c>
    </row>
    <row r="377" spans="1:15" x14ac:dyDescent="0.25">
      <c r="A377">
        <v>0</v>
      </c>
      <c r="B377" s="9">
        <v>1.6605479452054794E-4</v>
      </c>
      <c r="C377" s="9" t="str">
        <f t="shared" si="10"/>
        <v>$H$404</v>
      </c>
      <c r="D377" s="9" t="str">
        <f t="shared" si="11"/>
        <v>H404</v>
      </c>
      <c r="F377">
        <v>7720</v>
      </c>
      <c r="G377" s="1" t="str">
        <f>_xll.BDS("SPX Index","CHAIN_TICKERS", "CHAIN_STRIKE_PX_OVRD",F377, "CHAIN_PUT_CALL_TYPE_OVRD=P", "CHAIN_PERIODICITY_OVRD=M")</f>
        <v>SPX US 11/20/15 P2700</v>
      </c>
      <c r="J377" t="s">
        <v>1920</v>
      </c>
      <c r="K377" t="e">
        <f ca="1">_xll.BDP(J377,"security des")</f>
        <v>#NAME?</v>
      </c>
      <c r="N377" t="s">
        <v>3509</v>
      </c>
      <c r="O377" t="e">
        <f ca="1">_xll.BDP(J377,"security des")</f>
        <v>#NAME?</v>
      </c>
    </row>
    <row r="378" spans="1:15" x14ac:dyDescent="0.25">
      <c r="A378">
        <v>0</v>
      </c>
      <c r="B378" s="9">
        <v>1.6627397260273973E-4</v>
      </c>
      <c r="C378" s="9" t="str">
        <f t="shared" si="10"/>
        <v>$H$405</v>
      </c>
      <c r="D378" s="9" t="str">
        <f t="shared" si="11"/>
        <v>H405</v>
      </c>
      <c r="F378">
        <v>7740</v>
      </c>
      <c r="G378" s="1" t="str">
        <f>_xll.BDS("SPX Index","CHAIN_TICKERS", "CHAIN_STRIKE_PX_OVRD",F378, "CHAIN_PUT_CALL_TYPE_OVRD=P", "CHAIN_PERIODICITY_OVRD=M")</f>
        <v>SPX US 11/20/15 P2700</v>
      </c>
      <c r="J378" t="s">
        <v>1921</v>
      </c>
      <c r="K378" t="e">
        <f ca="1">_xll.BDP(J378,"security des")</f>
        <v>#NAME?</v>
      </c>
      <c r="N378" t="s">
        <v>331</v>
      </c>
      <c r="O378" t="e">
        <f ca="1">_xll.BDP(J378,"security des")</f>
        <v>#NAME?</v>
      </c>
    </row>
    <row r="379" spans="1:15" x14ac:dyDescent="0.25">
      <c r="A379">
        <v>0</v>
      </c>
      <c r="B379" s="9">
        <v>1.6671232876712329E-4</v>
      </c>
      <c r="C379" s="9" t="str">
        <f t="shared" si="10"/>
        <v>$H$406</v>
      </c>
      <c r="D379" s="9" t="str">
        <f t="shared" si="11"/>
        <v>H406</v>
      </c>
      <c r="F379">
        <v>7760</v>
      </c>
      <c r="G379" s="1" t="str">
        <f>_xll.BDS("SPX Index","CHAIN_TICKERS", "CHAIN_STRIKE_PX_OVRD",F379, "CHAIN_PUT_CALL_TYPE_OVRD=P", "CHAIN_PERIODICITY_OVRD=M")</f>
        <v>SPX US 11/20/15 P2700</v>
      </c>
      <c r="J379" t="s">
        <v>1922</v>
      </c>
      <c r="K379" t="e">
        <f ca="1">_xll.BDP(J379,"security des")</f>
        <v>#NAME?</v>
      </c>
      <c r="N379" t="s">
        <v>3510</v>
      </c>
      <c r="O379" t="e">
        <f ca="1">_xll.BDP(J379,"security des")</f>
        <v>#NAME?</v>
      </c>
    </row>
    <row r="380" spans="1:15" x14ac:dyDescent="0.25">
      <c r="A380">
        <v>0</v>
      </c>
      <c r="B380" s="9">
        <v>1.6756164383561643E-4</v>
      </c>
      <c r="C380" s="9" t="str">
        <f t="shared" si="10"/>
        <v>$H$407</v>
      </c>
      <c r="D380" s="9" t="str">
        <f t="shared" si="11"/>
        <v>H407</v>
      </c>
      <c r="F380">
        <v>7780</v>
      </c>
      <c r="G380" s="1" t="str">
        <f>_xll.BDS("SPX Index","CHAIN_TICKERS", "CHAIN_STRIKE_PX_OVRD",F380, "CHAIN_PUT_CALL_TYPE_OVRD=P", "CHAIN_PERIODICITY_OVRD=M")</f>
        <v>SPX US 11/20/15 P2700</v>
      </c>
      <c r="J380" t="s">
        <v>1923</v>
      </c>
      <c r="K380" t="e">
        <f ca="1">_xll.BDP(J380,"security des")</f>
        <v>#NAME?</v>
      </c>
      <c r="N380" t="s">
        <v>3511</v>
      </c>
      <c r="O380" t="e">
        <f ca="1">_xll.BDP(J380,"security des")</f>
        <v>#NAME?</v>
      </c>
    </row>
    <row r="381" spans="1:15" x14ac:dyDescent="0.25">
      <c r="A381">
        <v>0</v>
      </c>
      <c r="B381" s="9">
        <v>1.6753424657534247E-4</v>
      </c>
      <c r="C381" s="9" t="str">
        <f t="shared" si="10"/>
        <v>$H$408</v>
      </c>
      <c r="D381" s="9" t="str">
        <f t="shared" si="11"/>
        <v>H408</v>
      </c>
      <c r="F381">
        <v>7800</v>
      </c>
      <c r="G381" s="1" t="str">
        <f>_xll.BDS("SPX Index","CHAIN_TICKERS", "CHAIN_STRIKE_PX_OVRD",F381, "CHAIN_PUT_CALL_TYPE_OVRD=P", "CHAIN_PERIODICITY_OVRD=M")</f>
        <v>SPX US 11/20/15 P2700</v>
      </c>
      <c r="J381" t="s">
        <v>1924</v>
      </c>
      <c r="K381" t="e">
        <f ca="1">_xll.BDP(J381,"security des")</f>
        <v>#NAME?</v>
      </c>
      <c r="N381" t="s">
        <v>3512</v>
      </c>
      <c r="O381" t="e">
        <f ca="1">_xll.BDP(J381,"security des")</f>
        <v>#NAME?</v>
      </c>
    </row>
    <row r="382" spans="1:15" x14ac:dyDescent="0.25">
      <c r="A382">
        <v>1</v>
      </c>
      <c r="B382" s="9">
        <v>1.6663013698630137E-4</v>
      </c>
      <c r="C382" s="9" t="str">
        <f t="shared" si="10"/>
        <v>$H$409</v>
      </c>
      <c r="D382" s="9" t="str">
        <f t="shared" si="11"/>
        <v>H409</v>
      </c>
      <c r="F382">
        <v>7820</v>
      </c>
      <c r="G382" s="1" t="str">
        <f>_xll.BDS("SPX Index","CHAIN_TICKERS", "CHAIN_STRIKE_PX_OVRD",F382, "CHAIN_PUT_CALL_TYPE_OVRD=P", "CHAIN_PERIODICITY_OVRD=M")</f>
        <v>SPX US 11/20/15 P2700</v>
      </c>
      <c r="J382" t="s">
        <v>1925</v>
      </c>
      <c r="K382" t="e">
        <f ca="1">_xll.BDP(J382,"security des")</f>
        <v>#NAME?</v>
      </c>
      <c r="N382" t="s">
        <v>3513</v>
      </c>
      <c r="O382" t="e">
        <f ca="1">_xll.BDP(J382,"security des")</f>
        <v>#NAME?</v>
      </c>
    </row>
    <row r="383" spans="1:15" x14ac:dyDescent="0.25">
      <c r="A383">
        <v>0</v>
      </c>
      <c r="B383" s="9">
        <v>1.6482191780821918E-4</v>
      </c>
      <c r="C383" s="9" t="str">
        <f t="shared" si="10"/>
        <v>$H$410</v>
      </c>
      <c r="D383" s="9" t="str">
        <f t="shared" si="11"/>
        <v>H410</v>
      </c>
      <c r="F383">
        <v>7840</v>
      </c>
      <c r="G383" s="1" t="str">
        <f>_xll.BDS("SPX Index","CHAIN_TICKERS", "CHAIN_STRIKE_PX_OVRD",F383, "CHAIN_PUT_CALL_TYPE_OVRD=P", "CHAIN_PERIODICITY_OVRD=M")</f>
        <v>SPX US 11/20/15 P2700</v>
      </c>
      <c r="J383" t="s">
        <v>1926</v>
      </c>
      <c r="K383" t="e">
        <f ca="1">_xll.BDP(J383,"security des")</f>
        <v>#NAME?</v>
      </c>
      <c r="N383" t="s">
        <v>332</v>
      </c>
      <c r="O383" t="e">
        <f ca="1">_xll.BDP(J383,"security des")</f>
        <v>#NAME?</v>
      </c>
    </row>
    <row r="384" spans="1:15" x14ac:dyDescent="0.25">
      <c r="A384">
        <v>0</v>
      </c>
      <c r="B384" s="9">
        <v>1.6758904109589041E-4</v>
      </c>
      <c r="C384" s="9" t="str">
        <f t="shared" si="10"/>
        <v>$H$411</v>
      </c>
      <c r="D384" s="9" t="str">
        <f t="shared" si="11"/>
        <v>H411</v>
      </c>
      <c r="F384">
        <v>7860</v>
      </c>
      <c r="G384" s="1" t="str">
        <f>_xll.BDS("SPX Index","CHAIN_TICKERS", "CHAIN_STRIKE_PX_OVRD",F384, "CHAIN_PUT_CALL_TYPE_OVRD=P", "CHAIN_PERIODICITY_OVRD=M")</f>
        <v>SPX US 11/20/15 P2700</v>
      </c>
      <c r="J384" t="s">
        <v>1927</v>
      </c>
      <c r="K384" t="e">
        <f ca="1">_xll.BDP(J384,"security des")</f>
        <v>#NAME?</v>
      </c>
      <c r="N384" t="s">
        <v>3514</v>
      </c>
      <c r="O384" t="e">
        <f ca="1">_xll.BDP(J384,"security des")</f>
        <v>#NAME?</v>
      </c>
    </row>
    <row r="385" spans="1:15" x14ac:dyDescent="0.25">
      <c r="A385">
        <v>0</v>
      </c>
      <c r="B385" s="9">
        <v>1.6668493150684931E-4</v>
      </c>
      <c r="C385" s="9" t="str">
        <f t="shared" si="10"/>
        <v>$H$412</v>
      </c>
      <c r="D385" s="9" t="str">
        <f t="shared" si="11"/>
        <v>H412</v>
      </c>
      <c r="F385">
        <v>7880</v>
      </c>
      <c r="G385" s="1" t="str">
        <f>_xll.BDS("SPX Index","CHAIN_TICKERS", "CHAIN_STRIKE_PX_OVRD",F385, "CHAIN_PUT_CALL_TYPE_OVRD=P", "CHAIN_PERIODICITY_OVRD=M")</f>
        <v>SPX US 11/20/15 P2700</v>
      </c>
      <c r="J385" t="s">
        <v>1928</v>
      </c>
      <c r="K385" t="e">
        <f ca="1">_xll.BDP(J385,"security des")</f>
        <v>#NAME?</v>
      </c>
      <c r="N385" t="s">
        <v>3515</v>
      </c>
      <c r="O385" t="e">
        <f ca="1">_xll.BDP(J385,"security des")</f>
        <v>#NAME?</v>
      </c>
    </row>
    <row r="386" spans="1:15" x14ac:dyDescent="0.25">
      <c r="A386">
        <v>0</v>
      </c>
      <c r="B386" s="9">
        <v>1.6235616438356164E-4</v>
      </c>
      <c r="C386" s="9" t="str">
        <f t="shared" si="10"/>
        <v>$H$413</v>
      </c>
      <c r="D386" s="9" t="str">
        <f t="shared" si="11"/>
        <v>H413</v>
      </c>
      <c r="F386">
        <v>7900</v>
      </c>
      <c r="G386" s="1" t="str">
        <f>_xll.BDS("SPX Index","CHAIN_TICKERS", "CHAIN_STRIKE_PX_OVRD",F386, "CHAIN_PUT_CALL_TYPE_OVRD=P", "CHAIN_PERIODICITY_OVRD=M")</f>
        <v>SPX US 11/20/15 P2700</v>
      </c>
      <c r="J386" t="s">
        <v>1929</v>
      </c>
      <c r="K386" t="e">
        <f ca="1">_xll.BDP(J386,"security des")</f>
        <v>#NAME?</v>
      </c>
      <c r="N386" t="s">
        <v>3516</v>
      </c>
      <c r="O386" t="e">
        <f ca="1">_xll.BDP(J386,"security des")</f>
        <v>#NAME?</v>
      </c>
    </row>
    <row r="387" spans="1:15" x14ac:dyDescent="0.25">
      <c r="A387">
        <v>0</v>
      </c>
      <c r="B387" s="9">
        <v>1.6167123287671233E-4</v>
      </c>
      <c r="C387" s="9" t="str">
        <f t="shared" si="10"/>
        <v>$H$414</v>
      </c>
      <c r="D387" s="9" t="str">
        <f t="shared" si="11"/>
        <v>H414</v>
      </c>
      <c r="F387">
        <v>7920</v>
      </c>
      <c r="G387" s="1" t="str">
        <f>_xll.BDS("SPX Index","CHAIN_TICKERS", "CHAIN_STRIKE_PX_OVRD",F387, "CHAIN_PUT_CALL_TYPE_OVRD=P", "CHAIN_PERIODICITY_OVRD=M")</f>
        <v>SPX US 11/20/15 P2700</v>
      </c>
      <c r="J387" t="s">
        <v>1930</v>
      </c>
      <c r="K387" t="e">
        <f ca="1">_xll.BDP(J387,"security des")</f>
        <v>#NAME?</v>
      </c>
      <c r="N387" t="s">
        <v>3517</v>
      </c>
      <c r="O387" t="e">
        <f ca="1">_xll.BDP(J387,"security des")</f>
        <v>#NAME?</v>
      </c>
    </row>
    <row r="388" spans="1:15" x14ac:dyDescent="0.25">
      <c r="A388">
        <v>0</v>
      </c>
      <c r="B388" s="9">
        <v>1.6156164383561645E-4</v>
      </c>
      <c r="C388" s="9" t="str">
        <f t="shared" ref="C388:C451" si="12">ADDRESS(ROW(B388)+MATCH(1,B388:B414),8)</f>
        <v>$H$415</v>
      </c>
      <c r="D388" s="9" t="str">
        <f t="shared" ref="D388:D451" si="13">"H"&amp;(ROW(B388)+MATCH(1,B388:B414))</f>
        <v>H415</v>
      </c>
      <c r="F388">
        <v>7940</v>
      </c>
      <c r="G388" s="1" t="str">
        <f>_xll.BDS("SPX Index","CHAIN_TICKERS", "CHAIN_STRIKE_PX_OVRD",F388, "CHAIN_PUT_CALL_TYPE_OVRD=P", "CHAIN_PERIODICITY_OVRD=M")</f>
        <v>SPX US 11/20/15 P2700</v>
      </c>
      <c r="J388" t="s">
        <v>1931</v>
      </c>
      <c r="K388" t="e">
        <f ca="1">_xll.BDP(J388,"security des")</f>
        <v>#NAME?</v>
      </c>
      <c r="N388" t="s">
        <v>333</v>
      </c>
      <c r="O388" t="e">
        <f ca="1">_xll.BDP(J388,"security des")</f>
        <v>#NAME?</v>
      </c>
    </row>
    <row r="389" spans="1:15" x14ac:dyDescent="0.25">
      <c r="A389">
        <v>0</v>
      </c>
      <c r="B389" s="9">
        <v>1.6495890410958905E-4</v>
      </c>
      <c r="C389" s="9" t="str">
        <f t="shared" si="12"/>
        <v>$H$416</v>
      </c>
      <c r="D389" s="9" t="str">
        <f t="shared" si="13"/>
        <v>H416</v>
      </c>
      <c r="F389">
        <v>7960</v>
      </c>
      <c r="G389" s="1" t="str">
        <f>_xll.BDS("SPX Index","CHAIN_TICKERS", "CHAIN_STRIKE_PX_OVRD",F389, "CHAIN_PUT_CALL_TYPE_OVRD=P", "CHAIN_PERIODICITY_OVRD=M")</f>
        <v>SPX US 11/20/15 P2700</v>
      </c>
      <c r="J389" t="s">
        <v>1932</v>
      </c>
      <c r="K389" t="e">
        <f ca="1">_xll.BDP(J389,"security des")</f>
        <v>#NAME?</v>
      </c>
      <c r="N389" t="s">
        <v>3518</v>
      </c>
      <c r="O389" t="e">
        <f ca="1">_xll.BDP(J389,"security des")</f>
        <v>#NAME?</v>
      </c>
    </row>
    <row r="390" spans="1:15" x14ac:dyDescent="0.25">
      <c r="A390">
        <v>0</v>
      </c>
      <c r="B390" s="9">
        <v>1.6120547945205481E-4</v>
      </c>
      <c r="C390" s="9" t="str">
        <f t="shared" si="12"/>
        <v>$H$417</v>
      </c>
      <c r="D390" s="9" t="str">
        <f t="shared" si="13"/>
        <v>H417</v>
      </c>
      <c r="F390">
        <v>7980</v>
      </c>
      <c r="G390" s="1" t="str">
        <f>_xll.BDS("SPX Index","CHAIN_TICKERS", "CHAIN_STRIKE_PX_OVRD",F390, "CHAIN_PUT_CALL_TYPE_OVRD=P", "CHAIN_PERIODICITY_OVRD=M")</f>
        <v>SPX US 11/20/15 P2700</v>
      </c>
      <c r="J390" t="s">
        <v>1933</v>
      </c>
      <c r="K390" t="e">
        <f ca="1">_xll.BDP(J390,"security des")</f>
        <v>#NAME?</v>
      </c>
      <c r="N390" t="s">
        <v>3519</v>
      </c>
      <c r="O390" t="e">
        <f ca="1">_xll.BDP(J390,"security des")</f>
        <v>#NAME?</v>
      </c>
    </row>
    <row r="391" spans="1:15" x14ac:dyDescent="0.25">
      <c r="A391">
        <v>0</v>
      </c>
      <c r="B391" s="9">
        <v>1.6024657534246576E-4</v>
      </c>
      <c r="C391" s="9" t="str">
        <f t="shared" si="12"/>
        <v>$H$418</v>
      </c>
      <c r="D391" s="9" t="str">
        <f t="shared" si="13"/>
        <v>H418</v>
      </c>
      <c r="F391">
        <v>8000</v>
      </c>
      <c r="G391" s="1" t="str">
        <f>_xll.BDS("SPX Index","CHAIN_TICKERS", "CHAIN_STRIKE_PX_OVRD",F391, "CHAIN_PUT_CALL_TYPE_OVRD=P", "CHAIN_PERIODICITY_OVRD=M")</f>
        <v>SPX US 11/20/15 P2700</v>
      </c>
      <c r="J391" t="s">
        <v>1934</v>
      </c>
      <c r="K391" t="e">
        <f ca="1">_xll.BDP(J391,"security des")</f>
        <v>#NAME?</v>
      </c>
      <c r="N391" t="s">
        <v>3520</v>
      </c>
      <c r="O391" t="e">
        <f ca="1">_xll.BDP(J391,"security des")</f>
        <v>#NAME?</v>
      </c>
    </row>
    <row r="392" spans="1:15" x14ac:dyDescent="0.25">
      <c r="A392">
        <v>0</v>
      </c>
      <c r="B392" s="9">
        <v>1.6758904109589041E-4</v>
      </c>
      <c r="C392" s="9" t="str">
        <f t="shared" si="12"/>
        <v>$H$419</v>
      </c>
      <c r="D392" s="9" t="str">
        <f t="shared" si="13"/>
        <v>H419</v>
      </c>
      <c r="F392">
        <v>8020</v>
      </c>
      <c r="G392" s="1" t="str">
        <f>_xll.BDS("SPX Index","CHAIN_TICKERS", "CHAIN_STRIKE_PX_OVRD",F392, "CHAIN_PUT_CALL_TYPE_OVRD=P", "CHAIN_PERIODICITY_OVRD=M")</f>
        <v>SPX US 11/20/15 P2700</v>
      </c>
      <c r="J392" t="s">
        <v>1935</v>
      </c>
      <c r="K392" t="e">
        <f ca="1">_xll.BDP(J392,"security des")</f>
        <v>#NAME?</v>
      </c>
      <c r="N392" t="s">
        <v>3521</v>
      </c>
      <c r="O392" t="e">
        <f ca="1">_xll.BDP(J392,"security des")</f>
        <v>#NAME?</v>
      </c>
    </row>
    <row r="393" spans="1:15" x14ac:dyDescent="0.25">
      <c r="A393">
        <v>0</v>
      </c>
      <c r="B393" s="9">
        <v>1.66986301369863E-4</v>
      </c>
      <c r="C393" s="9" t="str">
        <f t="shared" si="12"/>
        <v>$H$420</v>
      </c>
      <c r="D393" s="9" t="str">
        <f t="shared" si="13"/>
        <v>H420</v>
      </c>
      <c r="F393">
        <v>8040</v>
      </c>
      <c r="G393" s="1" t="str">
        <f>_xll.BDS("SPX Index","CHAIN_TICKERS", "CHAIN_STRIKE_PX_OVRD",F393, "CHAIN_PUT_CALL_TYPE_OVRD=P", "CHAIN_PERIODICITY_OVRD=M")</f>
        <v>SPX US 11/20/15 P2700</v>
      </c>
      <c r="J393" t="s">
        <v>1936</v>
      </c>
      <c r="K393" t="e">
        <f ca="1">_xll.BDP(J393,"security des")</f>
        <v>#NAME?</v>
      </c>
      <c r="N393" t="s">
        <v>334</v>
      </c>
      <c r="O393" t="e">
        <f ca="1">_xll.BDP(J393,"security des")</f>
        <v>#NAME?</v>
      </c>
    </row>
    <row r="394" spans="1:15" x14ac:dyDescent="0.25">
      <c r="A394">
        <v>0</v>
      </c>
      <c r="B394" s="9">
        <v>1.6493150684931507E-4</v>
      </c>
      <c r="C394" s="9" t="str">
        <f t="shared" si="12"/>
        <v>$H$421</v>
      </c>
      <c r="D394" s="9" t="str">
        <f t="shared" si="13"/>
        <v>H421</v>
      </c>
      <c r="F394">
        <v>8060</v>
      </c>
      <c r="G394" s="1" t="str">
        <f>_xll.BDS("SPX Index","CHAIN_TICKERS", "CHAIN_STRIKE_PX_OVRD",F394, "CHAIN_PUT_CALL_TYPE_OVRD=P", "CHAIN_PERIODICITY_OVRD=M")</f>
        <v>SPX US 11/20/15 P2700</v>
      </c>
      <c r="J394" t="s">
        <v>1937</v>
      </c>
      <c r="K394" t="e">
        <f ca="1">_xll.BDP(J394,"security des")</f>
        <v>#NAME?</v>
      </c>
      <c r="N394" t="s">
        <v>3522</v>
      </c>
      <c r="O394" t="e">
        <f ca="1">_xll.BDP(J394,"security des")</f>
        <v>#NAME?</v>
      </c>
    </row>
    <row r="395" spans="1:15" x14ac:dyDescent="0.25">
      <c r="A395">
        <v>0</v>
      </c>
      <c r="B395" s="9">
        <v>1.6347945205479451E-4</v>
      </c>
      <c r="C395" s="9" t="str">
        <f t="shared" si="12"/>
        <v>$H$422</v>
      </c>
      <c r="D395" s="9" t="str">
        <f t="shared" si="13"/>
        <v>H422</v>
      </c>
      <c r="F395">
        <v>8080</v>
      </c>
      <c r="G395" s="1" t="str">
        <f>_xll.BDS("SPX Index","CHAIN_TICKERS", "CHAIN_STRIKE_PX_OVRD",F395, "CHAIN_PUT_CALL_TYPE_OVRD=P", "CHAIN_PERIODICITY_OVRD=M")</f>
        <v>SPX US 11/20/15 P2700</v>
      </c>
      <c r="J395" t="s">
        <v>1938</v>
      </c>
      <c r="K395" t="e">
        <f ca="1">_xll.BDP(J395,"security des")</f>
        <v>#NAME?</v>
      </c>
      <c r="N395" t="s">
        <v>3523</v>
      </c>
      <c r="O395" t="e">
        <f ca="1">_xll.BDP(J395,"security des")</f>
        <v>#NAME?</v>
      </c>
    </row>
    <row r="396" spans="1:15" x14ac:dyDescent="0.25">
      <c r="A396">
        <v>0</v>
      </c>
      <c r="B396" s="9">
        <v>1.5967123287671234E-4</v>
      </c>
      <c r="C396" s="9" t="str">
        <f t="shared" si="12"/>
        <v>$H$423</v>
      </c>
      <c r="D396" s="9" t="str">
        <f t="shared" si="13"/>
        <v>H423</v>
      </c>
      <c r="F396">
        <v>8100</v>
      </c>
      <c r="G396" s="1" t="str">
        <f>_xll.BDS("SPX Index","CHAIN_TICKERS", "CHAIN_STRIKE_PX_OVRD",F396, "CHAIN_PUT_CALL_TYPE_OVRD=P", "CHAIN_PERIODICITY_OVRD=M")</f>
        <v>SPX US 11/20/15 P2700</v>
      </c>
      <c r="J396" t="s">
        <v>1939</v>
      </c>
      <c r="K396" t="e">
        <f ca="1">_xll.BDP(J396,"security des")</f>
        <v>#NAME?</v>
      </c>
      <c r="N396" t="s">
        <v>3524</v>
      </c>
      <c r="O396" t="e">
        <f ca="1">_xll.BDP(J396,"security des")</f>
        <v>#NAME?</v>
      </c>
    </row>
    <row r="397" spans="1:15" x14ac:dyDescent="0.25">
      <c r="A397">
        <v>0</v>
      </c>
      <c r="B397" s="9">
        <v>1.6471232876712327E-4</v>
      </c>
      <c r="C397" s="9" t="str">
        <f t="shared" si="12"/>
        <v>$H$424</v>
      </c>
      <c r="D397" s="9" t="str">
        <f t="shared" si="13"/>
        <v>H424</v>
      </c>
      <c r="F397">
        <v>8120</v>
      </c>
      <c r="G397" s="1" t="str">
        <f>_xll.BDS("SPX Index","CHAIN_TICKERS", "CHAIN_STRIKE_PX_OVRD",F397, "CHAIN_PUT_CALL_TYPE_OVRD=P", "CHAIN_PERIODICITY_OVRD=M")</f>
        <v>SPX US 11/20/15 P2700</v>
      </c>
      <c r="J397" t="s">
        <v>1940</v>
      </c>
      <c r="K397" t="e">
        <f ca="1">_xll.BDP(J397,"security des")</f>
        <v>#NAME?</v>
      </c>
      <c r="N397" t="s">
        <v>3525</v>
      </c>
      <c r="O397" t="e">
        <f ca="1">_xll.BDP(J397,"security des")</f>
        <v>#NAME?</v>
      </c>
    </row>
    <row r="398" spans="1:15" x14ac:dyDescent="0.25">
      <c r="A398">
        <v>0</v>
      </c>
      <c r="B398" s="9">
        <v>1.6410958904109589E-4</v>
      </c>
      <c r="C398" s="9" t="str">
        <f t="shared" si="12"/>
        <v>$H$425</v>
      </c>
      <c r="D398" s="9" t="str">
        <f t="shared" si="13"/>
        <v>H425</v>
      </c>
      <c r="F398">
        <v>8140</v>
      </c>
      <c r="G398" s="1" t="str">
        <f>_xll.BDS("SPX Index","CHAIN_TICKERS", "CHAIN_STRIKE_PX_OVRD",F398, "CHAIN_PUT_CALL_TYPE_OVRD=P", "CHAIN_PERIODICITY_OVRD=M")</f>
        <v>SPX US 11/20/15 P2700</v>
      </c>
      <c r="J398" t="s">
        <v>1941</v>
      </c>
      <c r="K398" t="e">
        <f ca="1">_xll.BDP(J398,"security des")</f>
        <v>#NAME?</v>
      </c>
      <c r="N398" t="s">
        <v>335</v>
      </c>
      <c r="O398" t="e">
        <f ca="1">_xll.BDP(J398,"security des")</f>
        <v>#NAME?</v>
      </c>
    </row>
    <row r="399" spans="1:15" x14ac:dyDescent="0.25">
      <c r="A399">
        <v>0</v>
      </c>
      <c r="B399" s="9">
        <v>1.6320547945205478E-4</v>
      </c>
      <c r="C399" s="9" t="str">
        <f t="shared" si="12"/>
        <v>$H$426</v>
      </c>
      <c r="D399" s="9" t="str">
        <f t="shared" si="13"/>
        <v>H426</v>
      </c>
      <c r="F399">
        <v>8160</v>
      </c>
      <c r="G399" s="1" t="str">
        <f>_xll.BDS("SPX Index","CHAIN_TICKERS", "CHAIN_STRIKE_PX_OVRD",F399, "CHAIN_PUT_CALL_TYPE_OVRD=P", "CHAIN_PERIODICITY_OVRD=M")</f>
        <v>SPX US 11/20/15 P2700</v>
      </c>
      <c r="J399" t="s">
        <v>1942</v>
      </c>
      <c r="K399" t="e">
        <f ca="1">_xll.BDP(J399,"security des")</f>
        <v>#NAME?</v>
      </c>
      <c r="N399" t="s">
        <v>3526</v>
      </c>
      <c r="O399" t="e">
        <f ca="1">_xll.BDP(J399,"security des")</f>
        <v>#NAME?</v>
      </c>
    </row>
    <row r="400" spans="1:15" x14ac:dyDescent="0.25">
      <c r="A400">
        <v>0</v>
      </c>
      <c r="B400" s="9">
        <v>1.652054794520548E-4</v>
      </c>
      <c r="C400" s="9" t="str">
        <f t="shared" si="12"/>
        <v>$H$427</v>
      </c>
      <c r="D400" s="9" t="str">
        <f t="shared" si="13"/>
        <v>H427</v>
      </c>
      <c r="F400">
        <v>8180</v>
      </c>
      <c r="G400" s="1" t="str">
        <f>_xll.BDS("SPX Index","CHAIN_TICKERS", "CHAIN_STRIKE_PX_OVRD",F400, "CHAIN_PUT_CALL_TYPE_OVRD=P", "CHAIN_PERIODICITY_OVRD=M")</f>
        <v>SPX US 11/20/15 P2700</v>
      </c>
      <c r="J400" t="s">
        <v>1943</v>
      </c>
      <c r="K400" t="e">
        <f ca="1">_xll.BDP(J400,"security des")</f>
        <v>#NAME?</v>
      </c>
      <c r="N400" t="s">
        <v>3527</v>
      </c>
      <c r="O400" t="e">
        <f ca="1">_xll.BDP(J400,"security des")</f>
        <v>#NAME?</v>
      </c>
    </row>
    <row r="401" spans="1:15" x14ac:dyDescent="0.25">
      <c r="A401">
        <v>0</v>
      </c>
      <c r="B401" s="9">
        <v>1.6578082191780823E-4</v>
      </c>
      <c r="C401" s="9" t="str">
        <f t="shared" si="12"/>
        <v>$H$428</v>
      </c>
      <c r="D401" s="9" t="str">
        <f t="shared" si="13"/>
        <v>H428</v>
      </c>
      <c r="F401">
        <v>8200</v>
      </c>
      <c r="G401" s="1" t="str">
        <f>_xll.BDS("SPX Index","CHAIN_TICKERS", "CHAIN_STRIKE_PX_OVRD",F401, "CHAIN_PUT_CALL_TYPE_OVRD=P", "CHAIN_PERIODICITY_OVRD=M")</f>
        <v>SPX US 11/20/15 P2700</v>
      </c>
      <c r="J401" t="s">
        <v>1944</v>
      </c>
      <c r="K401" t="e">
        <f ca="1">_xll.BDP(J401,"security des")</f>
        <v>#NAME?</v>
      </c>
      <c r="N401" t="s">
        <v>3528</v>
      </c>
      <c r="O401" t="e">
        <f ca="1">_xll.BDP(J401,"security des")</f>
        <v>#NAME?</v>
      </c>
    </row>
    <row r="402" spans="1:15" x14ac:dyDescent="0.25">
      <c r="A402">
        <v>0</v>
      </c>
      <c r="B402" s="9" t="e">
        <v>#N/A</v>
      </c>
      <c r="C402" s="9" t="str">
        <f t="shared" si="12"/>
        <v>$H$429</v>
      </c>
      <c r="D402" s="9" t="str">
        <f t="shared" si="13"/>
        <v>H429</v>
      </c>
      <c r="F402">
        <v>8220</v>
      </c>
      <c r="G402" s="1" t="str">
        <f>_xll.BDS("SPX Index","CHAIN_TICKERS", "CHAIN_STRIKE_PX_OVRD",F402, "CHAIN_PUT_CALL_TYPE_OVRD=P", "CHAIN_PERIODICITY_OVRD=M")</f>
        <v>SPX US 11/20/15 P2700</v>
      </c>
      <c r="J402" t="s">
        <v>1945</v>
      </c>
      <c r="K402" t="e">
        <f ca="1">_xll.BDP(J402,"security des")</f>
        <v>#NAME?</v>
      </c>
      <c r="N402" t="s">
        <v>3529</v>
      </c>
      <c r="O402" t="e">
        <f ca="1">_xll.BDP(J402,"security des")</f>
        <v>#NAME?</v>
      </c>
    </row>
    <row r="403" spans="1:15" x14ac:dyDescent="0.25">
      <c r="A403">
        <v>0</v>
      </c>
      <c r="B403" s="9">
        <v>1.6668493150684931E-4</v>
      </c>
      <c r="C403" s="9" t="str">
        <f t="shared" si="12"/>
        <v>$H$430</v>
      </c>
      <c r="D403" s="9" t="str">
        <f t="shared" si="13"/>
        <v>H430</v>
      </c>
      <c r="F403">
        <v>8240</v>
      </c>
      <c r="G403" s="1" t="str">
        <f>_xll.BDS("SPX Index","CHAIN_TICKERS", "CHAIN_STRIKE_PX_OVRD",F403, "CHAIN_PUT_CALL_TYPE_OVRD=P", "CHAIN_PERIODICITY_OVRD=M")</f>
        <v>SPX US 11/20/15 P2700</v>
      </c>
      <c r="J403" t="s">
        <v>1946</v>
      </c>
      <c r="K403" t="e">
        <f ca="1">_xll.BDP(J403,"security des")</f>
        <v>#NAME?</v>
      </c>
      <c r="N403" t="s">
        <v>336</v>
      </c>
      <c r="O403" t="e">
        <f ca="1">_xll.BDP(J403,"security des")</f>
        <v>#NAME?</v>
      </c>
    </row>
    <row r="404" spans="1:15" x14ac:dyDescent="0.25">
      <c r="A404">
        <v>0</v>
      </c>
      <c r="B404" s="9">
        <v>1.635068493150685E-4</v>
      </c>
      <c r="C404" s="9" t="str">
        <f t="shared" si="12"/>
        <v>$H$431</v>
      </c>
      <c r="D404" s="9" t="str">
        <f t="shared" si="13"/>
        <v>H431</v>
      </c>
      <c r="F404">
        <v>8260</v>
      </c>
      <c r="G404" s="1" t="str">
        <f>_xll.BDS("SPX Index","CHAIN_TICKERS", "CHAIN_STRIKE_PX_OVRD",F404, "CHAIN_PUT_CALL_TYPE_OVRD=P", "CHAIN_PERIODICITY_OVRD=M")</f>
        <v>SPX US 11/20/15 P2700</v>
      </c>
      <c r="J404" t="s">
        <v>1947</v>
      </c>
      <c r="K404" t="e">
        <f ca="1">_xll.BDP(J404,"security des")</f>
        <v>#NAME?</v>
      </c>
      <c r="N404" t="s">
        <v>3530</v>
      </c>
      <c r="O404" t="e">
        <f ca="1">_xll.BDP(J404,"security des")</f>
        <v>#NAME?</v>
      </c>
    </row>
    <row r="405" spans="1:15" x14ac:dyDescent="0.25">
      <c r="A405">
        <v>1</v>
      </c>
      <c r="B405" s="9">
        <v>1.6405479452054794E-4</v>
      </c>
      <c r="C405" s="9" t="str">
        <f t="shared" si="12"/>
        <v>$H$432</v>
      </c>
      <c r="D405" s="9" t="str">
        <f t="shared" si="13"/>
        <v>H432</v>
      </c>
      <c r="F405">
        <v>8280</v>
      </c>
      <c r="G405" s="1" t="str">
        <f>_xll.BDS("SPX Index","CHAIN_TICKERS", "CHAIN_STRIKE_PX_OVRD",F405, "CHAIN_PUT_CALL_TYPE_OVRD=P", "CHAIN_PERIODICITY_OVRD=M")</f>
        <v>SPX US 11/20/15 P2700</v>
      </c>
      <c r="J405" t="s">
        <v>1948</v>
      </c>
      <c r="K405" t="e">
        <f ca="1">_xll.BDP(J405,"security des")</f>
        <v>#NAME?</v>
      </c>
      <c r="N405" t="s">
        <v>3531</v>
      </c>
      <c r="O405" t="e">
        <f ca="1">_xll.BDP(J405,"security des")</f>
        <v>#NAME?</v>
      </c>
    </row>
    <row r="406" spans="1:15" x14ac:dyDescent="0.25">
      <c r="A406">
        <v>0</v>
      </c>
      <c r="B406" s="9">
        <v>1.6369863013698628E-4</v>
      </c>
      <c r="C406" s="9" t="str">
        <f t="shared" si="12"/>
        <v>$H$433</v>
      </c>
      <c r="D406" s="9" t="str">
        <f t="shared" si="13"/>
        <v>H433</v>
      </c>
      <c r="F406">
        <v>8300</v>
      </c>
      <c r="G406" s="1" t="str">
        <f>_xll.BDS("SPX Index","CHAIN_TICKERS", "CHAIN_STRIKE_PX_OVRD",F406, "CHAIN_PUT_CALL_TYPE_OVRD=P", "CHAIN_PERIODICITY_OVRD=M")</f>
        <v>SPX US 11/20/15 P2700</v>
      </c>
      <c r="J406" t="s">
        <v>1949</v>
      </c>
      <c r="K406" t="e">
        <f ca="1">_xll.BDP(J406,"security des")</f>
        <v>#NAME?</v>
      </c>
      <c r="N406" t="s">
        <v>3532</v>
      </c>
      <c r="O406" t="e">
        <f ca="1">_xll.BDP(J406,"security des")</f>
        <v>#NAME?</v>
      </c>
    </row>
    <row r="407" spans="1:15" x14ac:dyDescent="0.25">
      <c r="A407">
        <v>0</v>
      </c>
      <c r="B407" s="9">
        <v>1.6394520547945206E-4</v>
      </c>
      <c r="C407" s="9" t="str">
        <f t="shared" si="12"/>
        <v>$H$434</v>
      </c>
      <c r="D407" s="9" t="str">
        <f t="shared" si="13"/>
        <v>H434</v>
      </c>
      <c r="F407">
        <v>8320</v>
      </c>
      <c r="G407" s="1" t="str">
        <f>_xll.BDS("SPX Index","CHAIN_TICKERS", "CHAIN_STRIKE_PX_OVRD",F407, "CHAIN_PUT_CALL_TYPE_OVRD=P", "CHAIN_PERIODICITY_OVRD=M")</f>
        <v>SPX US 11/20/15 P2700</v>
      </c>
      <c r="J407" t="s">
        <v>1950</v>
      </c>
      <c r="K407" t="e">
        <f ca="1">_xll.BDP(J407,"security des")</f>
        <v>#NAME?</v>
      </c>
      <c r="N407" t="s">
        <v>3533</v>
      </c>
      <c r="O407" t="e">
        <f ca="1">_xll.BDP(J407,"security des")</f>
        <v>#NAME?</v>
      </c>
    </row>
    <row r="408" spans="1:15" x14ac:dyDescent="0.25">
      <c r="A408">
        <v>0</v>
      </c>
      <c r="B408" s="9">
        <v>1.6380821917808219E-4</v>
      </c>
      <c r="C408" s="9" t="str">
        <f t="shared" si="12"/>
        <v>$H$435</v>
      </c>
      <c r="D408" s="9" t="str">
        <f t="shared" si="13"/>
        <v>H435</v>
      </c>
      <c r="F408">
        <v>8340</v>
      </c>
      <c r="G408" s="1" t="str">
        <f>_xll.BDS("SPX Index","CHAIN_TICKERS", "CHAIN_STRIKE_PX_OVRD",F408, "CHAIN_PUT_CALL_TYPE_OVRD=P", "CHAIN_PERIODICITY_OVRD=M")</f>
        <v>SPX US 11/20/15 P2700</v>
      </c>
      <c r="J408" t="s">
        <v>1951</v>
      </c>
      <c r="K408" t="e">
        <f ca="1">_xll.BDP(J408,"security des")</f>
        <v>#NAME?</v>
      </c>
      <c r="N408" t="s">
        <v>337</v>
      </c>
      <c r="O408" t="e">
        <f ca="1">_xll.BDP(J408,"security des")</f>
        <v>#NAME?</v>
      </c>
    </row>
    <row r="409" spans="1:15" x14ac:dyDescent="0.25">
      <c r="A409">
        <v>0</v>
      </c>
      <c r="B409" s="9">
        <v>1.6178082191780821E-4</v>
      </c>
      <c r="C409" s="9" t="str">
        <f t="shared" si="12"/>
        <v>$H$436</v>
      </c>
      <c r="D409" s="9" t="str">
        <f t="shared" si="13"/>
        <v>H436</v>
      </c>
      <c r="F409">
        <v>8360</v>
      </c>
      <c r="G409" s="1" t="str">
        <f>_xll.BDS("SPX Index","CHAIN_TICKERS", "CHAIN_STRIKE_PX_OVRD",F409, "CHAIN_PUT_CALL_TYPE_OVRD=P", "CHAIN_PERIODICITY_OVRD=M")</f>
        <v>SPX US 11/20/15 P2700</v>
      </c>
      <c r="J409" t="s">
        <v>1952</v>
      </c>
      <c r="K409" t="e">
        <f ca="1">_xll.BDP(J409,"security des")</f>
        <v>#NAME?</v>
      </c>
      <c r="N409" t="s">
        <v>3534</v>
      </c>
      <c r="O409" t="e">
        <f ca="1">_xll.BDP(J409,"security des")</f>
        <v>#NAME?</v>
      </c>
    </row>
    <row r="410" spans="1:15" x14ac:dyDescent="0.25">
      <c r="A410">
        <v>0</v>
      </c>
      <c r="B410" s="9">
        <v>1.5978082191780822E-4</v>
      </c>
      <c r="C410" s="9" t="str">
        <f t="shared" si="12"/>
        <v>$H$437</v>
      </c>
      <c r="D410" s="9" t="str">
        <f t="shared" si="13"/>
        <v>H437</v>
      </c>
      <c r="F410">
        <v>8380</v>
      </c>
      <c r="G410" s="1" t="str">
        <f>_xll.BDS("SPX Index","CHAIN_TICKERS", "CHAIN_STRIKE_PX_OVRD",F410, "CHAIN_PUT_CALL_TYPE_OVRD=P", "CHAIN_PERIODICITY_OVRD=M")</f>
        <v>SPX US 11/20/15 P2700</v>
      </c>
      <c r="J410" t="s">
        <v>1953</v>
      </c>
      <c r="K410" t="e">
        <f ca="1">_xll.BDP(J410,"security des")</f>
        <v>#NAME?</v>
      </c>
      <c r="N410" t="s">
        <v>3535</v>
      </c>
      <c r="O410" t="e">
        <f ca="1">_xll.BDP(J410,"security des")</f>
        <v>#NAME?</v>
      </c>
    </row>
    <row r="411" spans="1:15" x14ac:dyDescent="0.25">
      <c r="A411">
        <v>0</v>
      </c>
      <c r="B411" s="9">
        <v>1.589041095890411E-4</v>
      </c>
      <c r="C411" s="9" t="str">
        <f t="shared" si="12"/>
        <v>$H$438</v>
      </c>
      <c r="D411" s="9" t="str">
        <f t="shared" si="13"/>
        <v>H438</v>
      </c>
      <c r="F411">
        <v>8400</v>
      </c>
      <c r="G411" s="1" t="str">
        <f>_xll.BDS("SPX Index","CHAIN_TICKERS", "CHAIN_STRIKE_PX_OVRD",F411, "CHAIN_PUT_CALL_TYPE_OVRD=P", "CHAIN_PERIODICITY_OVRD=M")</f>
        <v>SPX US 11/20/15 P2700</v>
      </c>
      <c r="J411" t="s">
        <v>1954</v>
      </c>
      <c r="K411" t="e">
        <f ca="1">_xll.BDP(J411,"security des")</f>
        <v>#NAME?</v>
      </c>
      <c r="N411" t="s">
        <v>3536</v>
      </c>
      <c r="O411" t="e">
        <f ca="1">_xll.BDP(J411,"security des")</f>
        <v>#NAME?</v>
      </c>
    </row>
    <row r="412" spans="1:15" x14ac:dyDescent="0.25">
      <c r="A412">
        <v>0</v>
      </c>
      <c r="B412" s="9">
        <v>1.6043835616438355E-4</v>
      </c>
      <c r="C412" s="9" t="str">
        <f t="shared" si="12"/>
        <v>$H$439</v>
      </c>
      <c r="D412" s="9" t="str">
        <f t="shared" si="13"/>
        <v>H439</v>
      </c>
      <c r="F412">
        <v>8420</v>
      </c>
      <c r="G412" s="1" t="str">
        <f>_xll.BDS("SPX Index","CHAIN_TICKERS", "CHAIN_STRIKE_PX_OVRD",F412, "CHAIN_PUT_CALL_TYPE_OVRD=P", "CHAIN_PERIODICITY_OVRD=M")</f>
        <v>SPX US 11/20/15 P2700</v>
      </c>
      <c r="J412" t="s">
        <v>1955</v>
      </c>
      <c r="K412" t="e">
        <f ca="1">_xll.BDP(J412,"security des")</f>
        <v>#NAME?</v>
      </c>
      <c r="N412" t="s">
        <v>3537</v>
      </c>
      <c r="O412" t="e">
        <f ca="1">_xll.BDP(J412,"security des")</f>
        <v>#NAME?</v>
      </c>
    </row>
    <row r="413" spans="1:15" x14ac:dyDescent="0.25">
      <c r="A413">
        <v>0</v>
      </c>
      <c r="B413" s="9">
        <v>1.6068493150684933E-4</v>
      </c>
      <c r="C413" s="9" t="str">
        <f t="shared" si="12"/>
        <v>$H$440</v>
      </c>
      <c r="D413" s="9" t="str">
        <f t="shared" si="13"/>
        <v>H440</v>
      </c>
      <c r="F413">
        <v>8440</v>
      </c>
      <c r="G413" s="1" t="str">
        <f>_xll.BDS("SPX Index","CHAIN_TICKERS", "CHAIN_STRIKE_PX_OVRD",F413, "CHAIN_PUT_CALL_TYPE_OVRD=P", "CHAIN_PERIODICITY_OVRD=M")</f>
        <v>SPX US 11/20/15 P2700</v>
      </c>
      <c r="J413" t="s">
        <v>1956</v>
      </c>
      <c r="K413" t="e">
        <f ca="1">_xll.BDP(J413,"security des")</f>
        <v>#NAME?</v>
      </c>
      <c r="N413" t="s">
        <v>338</v>
      </c>
      <c r="O413" t="e">
        <f ca="1">_xll.BDP(J413,"security des")</f>
        <v>#NAME?</v>
      </c>
    </row>
    <row r="414" spans="1:15" x14ac:dyDescent="0.25">
      <c r="A414">
        <v>0</v>
      </c>
      <c r="B414" s="9">
        <v>1.6065753424657534E-4</v>
      </c>
      <c r="C414" s="9" t="str">
        <f t="shared" si="12"/>
        <v>$H$441</v>
      </c>
      <c r="D414" s="9" t="str">
        <f t="shared" si="13"/>
        <v>H441</v>
      </c>
      <c r="F414">
        <v>8460</v>
      </c>
      <c r="G414" s="1" t="str">
        <f>_xll.BDS("SPX Index","CHAIN_TICKERS", "CHAIN_STRIKE_PX_OVRD",F414, "CHAIN_PUT_CALL_TYPE_OVRD=P", "CHAIN_PERIODICITY_OVRD=M")</f>
        <v>SPX US 11/20/15 P2700</v>
      </c>
      <c r="J414" t="s">
        <v>1957</v>
      </c>
      <c r="K414" t="e">
        <f ca="1">_xll.BDP(J414,"security des")</f>
        <v>#NAME?</v>
      </c>
      <c r="N414" t="s">
        <v>3538</v>
      </c>
      <c r="O414" t="e">
        <f ca="1">_xll.BDP(J414,"security des")</f>
        <v>#NAME?</v>
      </c>
    </row>
    <row r="415" spans="1:15" x14ac:dyDescent="0.25">
      <c r="A415">
        <v>0</v>
      </c>
      <c r="B415" s="9">
        <v>1.5978082191780822E-4</v>
      </c>
      <c r="C415" s="9" t="str">
        <f t="shared" si="12"/>
        <v>$H$442</v>
      </c>
      <c r="D415" s="9" t="str">
        <f t="shared" si="13"/>
        <v>H442</v>
      </c>
      <c r="F415">
        <v>8480</v>
      </c>
      <c r="G415" s="1" t="str">
        <f>_xll.BDS("SPX Index","CHAIN_TICKERS", "CHAIN_STRIKE_PX_OVRD",F415, "CHAIN_PUT_CALL_TYPE_OVRD=P", "CHAIN_PERIODICITY_OVRD=M")</f>
        <v>SPX US 11/20/15 P2700</v>
      </c>
      <c r="J415" t="s">
        <v>1958</v>
      </c>
      <c r="K415" t="e">
        <f ca="1">_xll.BDP(J415,"security des")</f>
        <v>#NAME?</v>
      </c>
      <c r="N415" t="s">
        <v>3539</v>
      </c>
      <c r="O415" t="e">
        <f ca="1">_xll.BDP(J415,"security des")</f>
        <v>#NAME?</v>
      </c>
    </row>
    <row r="416" spans="1:15" x14ac:dyDescent="0.25">
      <c r="A416">
        <v>0</v>
      </c>
      <c r="B416" s="9">
        <v>1.5917808219178083E-4</v>
      </c>
      <c r="C416" s="9" t="str">
        <f t="shared" si="12"/>
        <v>$H$443</v>
      </c>
      <c r="D416" s="9" t="str">
        <f t="shared" si="13"/>
        <v>H443</v>
      </c>
      <c r="F416">
        <v>8500</v>
      </c>
      <c r="G416" s="1" t="str">
        <f>_xll.BDS("SPX Index","CHAIN_TICKERS", "CHAIN_STRIKE_PX_OVRD",F416, "CHAIN_PUT_CALL_TYPE_OVRD=P", "CHAIN_PERIODICITY_OVRD=M")</f>
        <v>SPX US 11/20/15 P2700</v>
      </c>
      <c r="J416" t="s">
        <v>1959</v>
      </c>
      <c r="K416" t="e">
        <f ca="1">_xll.BDP(J416,"security des")</f>
        <v>#NAME?</v>
      </c>
      <c r="N416" t="s">
        <v>3540</v>
      </c>
      <c r="O416" t="e">
        <f ca="1">_xll.BDP(J416,"security des")</f>
        <v>#NAME?</v>
      </c>
    </row>
    <row r="417" spans="1:15" x14ac:dyDescent="0.25">
      <c r="A417">
        <v>0</v>
      </c>
      <c r="B417" s="9">
        <v>1.584109589041096E-4</v>
      </c>
      <c r="C417" s="9" t="str">
        <f t="shared" si="12"/>
        <v>$H$444</v>
      </c>
      <c r="D417" s="9" t="str">
        <f t="shared" si="13"/>
        <v>H444</v>
      </c>
      <c r="F417">
        <v>8520</v>
      </c>
      <c r="G417" s="1" t="str">
        <f>_xll.BDS("SPX Index","CHAIN_TICKERS", "CHAIN_STRIKE_PX_OVRD",F417, "CHAIN_PUT_CALL_TYPE_OVRD=P", "CHAIN_PERIODICITY_OVRD=M")</f>
        <v>SPX US 11/20/15 P2700</v>
      </c>
      <c r="J417" t="s">
        <v>1960</v>
      </c>
      <c r="K417" t="e">
        <f ca="1">_xll.BDP(J417,"security des")</f>
        <v>#NAME?</v>
      </c>
      <c r="N417" t="s">
        <v>3541</v>
      </c>
      <c r="O417" t="e">
        <f ca="1">_xll.BDP(J417,"security des")</f>
        <v>#NAME?</v>
      </c>
    </row>
    <row r="418" spans="1:15" x14ac:dyDescent="0.25">
      <c r="A418">
        <v>0</v>
      </c>
      <c r="B418" s="9">
        <v>1.5780821917808218E-4</v>
      </c>
      <c r="C418" s="9" t="str">
        <f t="shared" si="12"/>
        <v>$H$445</v>
      </c>
      <c r="D418" s="9" t="str">
        <f t="shared" si="13"/>
        <v>H445</v>
      </c>
      <c r="F418">
        <v>8540</v>
      </c>
      <c r="G418" s="1" t="str">
        <f>_xll.BDS("SPX Index","CHAIN_TICKERS", "CHAIN_STRIKE_PX_OVRD",F418, "CHAIN_PUT_CALL_TYPE_OVRD=P", "CHAIN_PERIODICITY_OVRD=M")</f>
        <v>SPX US 11/20/15 P2700</v>
      </c>
      <c r="J418" t="s">
        <v>1961</v>
      </c>
      <c r="K418" t="e">
        <f ca="1">_xll.BDP(J418,"security des")</f>
        <v>#NAME?</v>
      </c>
      <c r="N418" t="s">
        <v>339</v>
      </c>
      <c r="O418" t="e">
        <f ca="1">_xll.BDP(J418,"security des")</f>
        <v>#NAME?</v>
      </c>
    </row>
    <row r="419" spans="1:15" x14ac:dyDescent="0.25">
      <c r="A419">
        <v>0</v>
      </c>
      <c r="B419" s="9">
        <v>1.5750684931506849E-4</v>
      </c>
      <c r="C419" s="9" t="str">
        <f t="shared" si="12"/>
        <v>$H$446</v>
      </c>
      <c r="D419" s="9" t="str">
        <f t="shared" si="13"/>
        <v>H446</v>
      </c>
      <c r="F419">
        <v>8560</v>
      </c>
      <c r="G419" s="1" t="str">
        <f>_xll.BDS("SPX Index","CHAIN_TICKERS", "CHAIN_STRIKE_PX_OVRD",F419, "CHAIN_PUT_CALL_TYPE_OVRD=P", "CHAIN_PERIODICITY_OVRD=M")</f>
        <v>SPX US 11/20/15 P2700</v>
      </c>
      <c r="J419" t="s">
        <v>1962</v>
      </c>
      <c r="K419" t="e">
        <f ca="1">_xll.BDP(J419,"security des")</f>
        <v>#NAME?</v>
      </c>
      <c r="N419" t="s">
        <v>3542</v>
      </c>
      <c r="O419" t="e">
        <f ca="1">_xll.BDP(J419,"security des")</f>
        <v>#NAME?</v>
      </c>
    </row>
    <row r="420" spans="1:15" x14ac:dyDescent="0.25">
      <c r="A420">
        <v>0</v>
      </c>
      <c r="B420" s="9">
        <v>1.5863013698630136E-4</v>
      </c>
      <c r="C420" s="9" t="str">
        <f t="shared" si="12"/>
        <v>$H$447</v>
      </c>
      <c r="D420" s="9" t="str">
        <f t="shared" si="13"/>
        <v>H447</v>
      </c>
      <c r="F420">
        <v>8580</v>
      </c>
      <c r="G420" s="1" t="str">
        <f>_xll.BDS("SPX Index","CHAIN_TICKERS", "CHAIN_STRIKE_PX_OVRD",F420, "CHAIN_PUT_CALL_TYPE_OVRD=P", "CHAIN_PERIODICITY_OVRD=M")</f>
        <v>SPX US 11/20/15 P2700</v>
      </c>
      <c r="J420" t="s">
        <v>1963</v>
      </c>
      <c r="K420" t="e">
        <f ca="1">_xll.BDP(J420,"security des")</f>
        <v>#NAME?</v>
      </c>
      <c r="N420" t="s">
        <v>3543</v>
      </c>
      <c r="O420" t="e">
        <f ca="1">_xll.BDP(J420,"security des")</f>
        <v>#NAME?</v>
      </c>
    </row>
    <row r="421" spans="1:15" x14ac:dyDescent="0.25">
      <c r="A421">
        <v>0</v>
      </c>
      <c r="B421" s="9">
        <v>1.6175342465753426E-4</v>
      </c>
      <c r="C421" s="9" t="str">
        <f t="shared" si="12"/>
        <v>$H$448</v>
      </c>
      <c r="D421" s="9" t="str">
        <f t="shared" si="13"/>
        <v>H448</v>
      </c>
      <c r="F421">
        <v>8600</v>
      </c>
      <c r="G421" s="1" t="str">
        <f>_xll.BDS("SPX Index","CHAIN_TICKERS", "CHAIN_STRIKE_PX_OVRD",F421, "CHAIN_PUT_CALL_TYPE_OVRD=P", "CHAIN_PERIODICITY_OVRD=M")</f>
        <v>SPX US 11/20/15 P2700</v>
      </c>
      <c r="J421" t="s">
        <v>1964</v>
      </c>
      <c r="K421" t="e">
        <f ca="1">_xll.BDP(J421,"security des")</f>
        <v>#NAME?</v>
      </c>
      <c r="N421" t="s">
        <v>3544</v>
      </c>
      <c r="O421" t="e">
        <f ca="1">_xll.BDP(J421,"security des")</f>
        <v>#NAME?</v>
      </c>
    </row>
    <row r="422" spans="1:15" x14ac:dyDescent="0.25">
      <c r="A422">
        <v>0</v>
      </c>
      <c r="B422" s="9">
        <v>1.6156164383561645E-4</v>
      </c>
      <c r="C422" s="9" t="str">
        <f t="shared" si="12"/>
        <v>$H$449</v>
      </c>
      <c r="D422" s="9" t="str">
        <f t="shared" si="13"/>
        <v>H449</v>
      </c>
      <c r="F422">
        <v>8620</v>
      </c>
      <c r="G422" s="1" t="str">
        <f>_xll.BDS("SPX Index","CHAIN_TICKERS", "CHAIN_STRIKE_PX_OVRD",F422, "CHAIN_PUT_CALL_TYPE_OVRD=P", "CHAIN_PERIODICITY_OVRD=M")</f>
        <v>SPX US 11/20/15 P2700</v>
      </c>
      <c r="J422" t="s">
        <v>1965</v>
      </c>
      <c r="K422" t="e">
        <f ca="1">_xll.BDP(J422,"security des")</f>
        <v>#NAME?</v>
      </c>
      <c r="N422" t="s">
        <v>3545</v>
      </c>
      <c r="O422" t="e">
        <f ca="1">_xll.BDP(J422,"security des")</f>
        <v>#NAME?</v>
      </c>
    </row>
    <row r="423" spans="1:15" x14ac:dyDescent="0.25">
      <c r="A423">
        <v>0</v>
      </c>
      <c r="B423" s="9">
        <v>1.6153424657534246E-4</v>
      </c>
      <c r="C423" s="9" t="str">
        <f t="shared" si="12"/>
        <v>$H$450</v>
      </c>
      <c r="D423" s="9" t="str">
        <f t="shared" si="13"/>
        <v>H450</v>
      </c>
      <c r="F423">
        <v>8640</v>
      </c>
      <c r="G423" s="1" t="str">
        <f>_xll.BDS("SPX Index","CHAIN_TICKERS", "CHAIN_STRIKE_PX_OVRD",F423, "CHAIN_PUT_CALL_TYPE_OVRD=P", "CHAIN_PERIODICITY_OVRD=M")</f>
        <v>SPX US 11/20/15 P2700</v>
      </c>
      <c r="J423" t="s">
        <v>1966</v>
      </c>
      <c r="K423" t="e">
        <f ca="1">_xll.BDP(J423,"security des")</f>
        <v>#NAME?</v>
      </c>
      <c r="N423" t="s">
        <v>340</v>
      </c>
      <c r="O423" t="e">
        <f ca="1">_xll.BDP(J423,"security des")</f>
        <v>#NAME?</v>
      </c>
    </row>
    <row r="424" spans="1:15" x14ac:dyDescent="0.25">
      <c r="A424">
        <v>3</v>
      </c>
      <c r="B424" s="9">
        <v>1.6035616438356165E-4</v>
      </c>
      <c r="C424" s="9" t="str">
        <f t="shared" si="12"/>
        <v>$H$451</v>
      </c>
      <c r="D424" s="9" t="str">
        <f t="shared" si="13"/>
        <v>H451</v>
      </c>
      <c r="F424">
        <v>8660</v>
      </c>
      <c r="G424" s="1" t="str">
        <f>_xll.BDS("SPX Index","CHAIN_TICKERS", "CHAIN_STRIKE_PX_OVRD",F424, "CHAIN_PUT_CALL_TYPE_OVRD=P", "CHAIN_PERIODICITY_OVRD=M")</f>
        <v>SPX US 11/20/15 P2700</v>
      </c>
      <c r="J424" t="s">
        <v>1967</v>
      </c>
      <c r="K424" t="e">
        <f ca="1">_xll.BDP(J424,"security des")</f>
        <v>#NAME?</v>
      </c>
      <c r="N424" t="s">
        <v>3546</v>
      </c>
      <c r="O424" t="e">
        <f ca="1">_xll.BDP(J424,"security des")</f>
        <v>#NAME?</v>
      </c>
    </row>
    <row r="425" spans="1:15" x14ac:dyDescent="0.25">
      <c r="A425">
        <v>0</v>
      </c>
      <c r="B425" s="9">
        <v>1.5975342465753423E-4</v>
      </c>
      <c r="C425" s="9" t="str">
        <f t="shared" si="12"/>
        <v>$H$452</v>
      </c>
      <c r="D425" s="9" t="str">
        <f t="shared" si="13"/>
        <v>H452</v>
      </c>
      <c r="F425">
        <v>8680</v>
      </c>
      <c r="G425" s="1" t="str">
        <f>_xll.BDS("SPX Index","CHAIN_TICKERS", "CHAIN_STRIKE_PX_OVRD",F425, "CHAIN_PUT_CALL_TYPE_OVRD=P", "CHAIN_PERIODICITY_OVRD=M")</f>
        <v>SPX US 11/20/15 P2700</v>
      </c>
      <c r="J425" t="s">
        <v>1968</v>
      </c>
      <c r="K425" t="e">
        <f ca="1">_xll.BDP(J425,"security des")</f>
        <v>#NAME?</v>
      </c>
      <c r="N425" t="s">
        <v>3547</v>
      </c>
      <c r="O425" t="e">
        <f ca="1">_xll.BDP(J425,"security des")</f>
        <v>#NAME?</v>
      </c>
    </row>
    <row r="426" spans="1:15" x14ac:dyDescent="0.25">
      <c r="A426">
        <v>0</v>
      </c>
      <c r="B426" s="9">
        <v>1.5928767123287672E-4</v>
      </c>
      <c r="C426" s="9" t="str">
        <f t="shared" si="12"/>
        <v>$H$453</v>
      </c>
      <c r="D426" s="9" t="str">
        <f t="shared" si="13"/>
        <v>H453</v>
      </c>
      <c r="F426">
        <v>8700</v>
      </c>
      <c r="G426" s="1" t="str">
        <f>_xll.BDS("SPX Index","CHAIN_TICKERS", "CHAIN_STRIKE_PX_OVRD",F426, "CHAIN_PUT_CALL_TYPE_OVRD=P", "CHAIN_PERIODICITY_OVRD=M")</f>
        <v>SPX US 11/20/15 P2700</v>
      </c>
      <c r="J426" t="s">
        <v>1969</v>
      </c>
      <c r="K426" t="e">
        <f ca="1">_xll.BDP(J426,"security des")</f>
        <v>#NAME?</v>
      </c>
      <c r="N426" t="s">
        <v>3548</v>
      </c>
      <c r="O426" t="e">
        <f ca="1">_xll.BDP(J426,"security des")</f>
        <v>#NAME?</v>
      </c>
    </row>
    <row r="427" spans="1:15" x14ac:dyDescent="0.25">
      <c r="A427">
        <v>0</v>
      </c>
      <c r="B427" s="9">
        <v>1.5838356164383561E-4</v>
      </c>
      <c r="C427" s="9" t="str">
        <f t="shared" si="12"/>
        <v>$H$454</v>
      </c>
      <c r="D427" s="9" t="str">
        <f t="shared" si="13"/>
        <v>H454</v>
      </c>
      <c r="F427">
        <v>8720</v>
      </c>
      <c r="G427" s="1" t="str">
        <f>_xll.BDS("SPX Index","CHAIN_TICKERS", "CHAIN_STRIKE_PX_OVRD",F427, "CHAIN_PUT_CALL_TYPE_OVRD=P", "CHAIN_PERIODICITY_OVRD=M")</f>
        <v>SPX US 11/20/15 P2700</v>
      </c>
      <c r="J427" t="s">
        <v>1970</v>
      </c>
      <c r="K427" t="e">
        <f ca="1">_xll.BDP(J427,"security des")</f>
        <v>#NAME?</v>
      </c>
      <c r="N427" t="s">
        <v>3549</v>
      </c>
      <c r="O427" t="e">
        <f ca="1">_xll.BDP(J427,"security des")</f>
        <v>#NAME?</v>
      </c>
    </row>
    <row r="428" spans="1:15" x14ac:dyDescent="0.25">
      <c r="A428">
        <v>0</v>
      </c>
      <c r="B428" s="9">
        <v>1.5865753424657535E-4</v>
      </c>
      <c r="C428" s="9" t="str">
        <f t="shared" si="12"/>
        <v>$H$455</v>
      </c>
      <c r="D428" s="9" t="str">
        <f t="shared" si="13"/>
        <v>H455</v>
      </c>
      <c r="F428">
        <v>8740</v>
      </c>
      <c r="G428" s="1" t="str">
        <f>_xll.BDS("SPX Index","CHAIN_TICKERS", "CHAIN_STRIKE_PX_OVRD",F428, "CHAIN_PUT_CALL_TYPE_OVRD=P", "CHAIN_PERIODICITY_OVRD=M")</f>
        <v>SPX US 11/20/15 P2700</v>
      </c>
      <c r="J428" t="s">
        <v>1971</v>
      </c>
      <c r="K428" t="e">
        <f ca="1">_xll.BDP(J428,"security des")</f>
        <v>#NAME?</v>
      </c>
      <c r="N428" t="s">
        <v>341</v>
      </c>
      <c r="O428" t="e">
        <f ca="1">_xll.BDP(J428,"security des")</f>
        <v>#NAME?</v>
      </c>
    </row>
    <row r="429" spans="1:15" x14ac:dyDescent="0.25">
      <c r="A429">
        <v>0</v>
      </c>
      <c r="B429" s="9">
        <v>1.5893150684931508E-4</v>
      </c>
      <c r="C429" s="9" t="str">
        <f t="shared" si="12"/>
        <v>$H$456</v>
      </c>
      <c r="D429" s="9" t="str">
        <f t="shared" si="13"/>
        <v>H456</v>
      </c>
      <c r="F429">
        <v>8760</v>
      </c>
      <c r="G429" s="1" t="str">
        <f>_xll.BDS("SPX Index","CHAIN_TICKERS", "CHAIN_STRIKE_PX_OVRD",F429, "CHAIN_PUT_CALL_TYPE_OVRD=P", "CHAIN_PERIODICITY_OVRD=M")</f>
        <v>SPX US 11/20/15 P2700</v>
      </c>
      <c r="J429" t="s">
        <v>1972</v>
      </c>
      <c r="K429" t="e">
        <f ca="1">_xll.BDP(J429,"security des")</f>
        <v>#NAME?</v>
      </c>
      <c r="N429" t="s">
        <v>3550</v>
      </c>
      <c r="O429" t="e">
        <f ca="1">_xll.BDP(J429,"security des")</f>
        <v>#NAME?</v>
      </c>
    </row>
    <row r="430" spans="1:15" x14ac:dyDescent="0.25">
      <c r="A430">
        <v>0</v>
      </c>
      <c r="B430" s="9">
        <v>1.5745205479452055E-4</v>
      </c>
      <c r="C430" s="9" t="str">
        <f t="shared" si="12"/>
        <v>$H$457</v>
      </c>
      <c r="D430" s="9" t="str">
        <f t="shared" si="13"/>
        <v>H457</v>
      </c>
      <c r="F430">
        <v>8780</v>
      </c>
      <c r="G430" s="1" t="str">
        <f>_xll.BDS("SPX Index","CHAIN_TICKERS", "CHAIN_STRIKE_PX_OVRD",F430, "CHAIN_PUT_CALL_TYPE_OVRD=P", "CHAIN_PERIODICITY_OVRD=M")</f>
        <v>SPX US 11/20/15 P2700</v>
      </c>
      <c r="J430" t="s">
        <v>1973</v>
      </c>
      <c r="K430" t="e">
        <f ca="1">_xll.BDP(J430,"security des")</f>
        <v>#NAME?</v>
      </c>
      <c r="N430" t="s">
        <v>3551</v>
      </c>
      <c r="O430" t="e">
        <f ca="1">_xll.BDP(J430,"security des")</f>
        <v>#NAME?</v>
      </c>
    </row>
    <row r="431" spans="1:15" x14ac:dyDescent="0.25">
      <c r="A431">
        <v>0</v>
      </c>
      <c r="B431" s="9">
        <v>1.5794520547945205E-4</v>
      </c>
      <c r="C431" s="9" t="str">
        <f t="shared" si="12"/>
        <v>$H$458</v>
      </c>
      <c r="D431" s="9" t="str">
        <f t="shared" si="13"/>
        <v>H458</v>
      </c>
      <c r="F431">
        <v>8800</v>
      </c>
      <c r="G431" s="1" t="str">
        <f>_xll.BDS("SPX Index","CHAIN_TICKERS", "CHAIN_STRIKE_PX_OVRD",F431, "CHAIN_PUT_CALL_TYPE_OVRD=P", "CHAIN_PERIODICITY_OVRD=M")</f>
        <v>SPX US 11/20/15 P2700</v>
      </c>
      <c r="J431" t="s">
        <v>1974</v>
      </c>
      <c r="K431" t="e">
        <f ca="1">_xll.BDP(J431,"security des")</f>
        <v>#NAME?</v>
      </c>
      <c r="N431" t="s">
        <v>3552</v>
      </c>
      <c r="O431" t="e">
        <f ca="1">_xll.BDP(J431,"security des")</f>
        <v>#NAME?</v>
      </c>
    </row>
    <row r="432" spans="1:15" x14ac:dyDescent="0.25">
      <c r="A432">
        <v>0</v>
      </c>
      <c r="B432" s="9">
        <v>1.5767123287671231E-4</v>
      </c>
      <c r="C432" s="9" t="str">
        <f t="shared" si="12"/>
        <v>$H$459</v>
      </c>
      <c r="D432" s="9" t="str">
        <f t="shared" si="13"/>
        <v>H459</v>
      </c>
      <c r="F432">
        <v>8820</v>
      </c>
      <c r="G432" s="1" t="str">
        <f>_xll.BDS("SPX Index","CHAIN_TICKERS", "CHAIN_STRIKE_PX_OVRD",F432, "CHAIN_PUT_CALL_TYPE_OVRD=P", "CHAIN_PERIODICITY_OVRD=M")</f>
        <v>SPX US 11/20/15 P2700</v>
      </c>
      <c r="J432" t="s">
        <v>1975</v>
      </c>
      <c r="K432" t="e">
        <f ca="1">_xll.BDP(J432,"security des")</f>
        <v>#NAME?</v>
      </c>
      <c r="N432" t="s">
        <v>3553</v>
      </c>
      <c r="O432" t="e">
        <f ca="1">_xll.BDP(J432,"security des")</f>
        <v>#NAME?</v>
      </c>
    </row>
    <row r="433" spans="1:15" x14ac:dyDescent="0.25">
      <c r="A433">
        <v>0</v>
      </c>
      <c r="B433" s="9">
        <v>1.5706849315068493E-4</v>
      </c>
      <c r="C433" s="9" t="str">
        <f t="shared" si="12"/>
        <v>$H$460</v>
      </c>
      <c r="D433" s="9" t="str">
        <f t="shared" si="13"/>
        <v>H460</v>
      </c>
      <c r="F433">
        <v>8840</v>
      </c>
      <c r="G433" s="1" t="str">
        <f>_xll.BDS("SPX Index","CHAIN_TICKERS", "CHAIN_STRIKE_PX_OVRD",F433, "CHAIN_PUT_CALL_TYPE_OVRD=P", "CHAIN_PERIODICITY_OVRD=M")</f>
        <v>SPX US 11/20/15 P2700</v>
      </c>
      <c r="J433" t="s">
        <v>1976</v>
      </c>
      <c r="K433" t="e">
        <f ca="1">_xll.BDP(J433,"security des")</f>
        <v>#NAME?</v>
      </c>
      <c r="N433" t="s">
        <v>342</v>
      </c>
      <c r="O433" t="e">
        <f ca="1">_xll.BDP(J433,"security des")</f>
        <v>#NAME?</v>
      </c>
    </row>
    <row r="434" spans="1:15" x14ac:dyDescent="0.25">
      <c r="A434">
        <v>0</v>
      </c>
      <c r="B434" s="9">
        <v>1.576164383561644E-4</v>
      </c>
      <c r="C434" s="9" t="str">
        <f t="shared" si="12"/>
        <v>$H$461</v>
      </c>
      <c r="D434" s="9" t="str">
        <f t="shared" si="13"/>
        <v>H461</v>
      </c>
      <c r="F434">
        <v>8860</v>
      </c>
      <c r="G434" s="1" t="str">
        <f>_xll.BDS("SPX Index","CHAIN_TICKERS", "CHAIN_STRIKE_PX_OVRD",F434, "CHAIN_PUT_CALL_TYPE_OVRD=P", "CHAIN_PERIODICITY_OVRD=M")</f>
        <v>SPX US 11/20/15 P2700</v>
      </c>
      <c r="J434" t="s">
        <v>1977</v>
      </c>
      <c r="K434" t="e">
        <f ca="1">_xll.BDP(J434,"security des")</f>
        <v>#NAME?</v>
      </c>
      <c r="N434" t="s">
        <v>3554</v>
      </c>
      <c r="O434" t="e">
        <f ca="1">_xll.BDP(J434,"security des")</f>
        <v>#NAME?</v>
      </c>
    </row>
    <row r="435" spans="1:15" x14ac:dyDescent="0.25">
      <c r="A435">
        <v>0</v>
      </c>
      <c r="B435" s="9">
        <v>1.6073972602739727E-4</v>
      </c>
      <c r="C435" s="9" t="str">
        <f t="shared" si="12"/>
        <v>$H$462</v>
      </c>
      <c r="D435" s="9" t="str">
        <f t="shared" si="13"/>
        <v>H462</v>
      </c>
      <c r="F435">
        <v>8880</v>
      </c>
      <c r="G435" s="1" t="str">
        <f>_xll.BDS("SPX Index","CHAIN_TICKERS", "CHAIN_STRIKE_PX_OVRD",F435, "CHAIN_PUT_CALL_TYPE_OVRD=P", "CHAIN_PERIODICITY_OVRD=M")</f>
        <v>SPX US 11/20/15 P2700</v>
      </c>
      <c r="J435" t="s">
        <v>1978</v>
      </c>
      <c r="K435" t="e">
        <f ca="1">_xll.BDP(J435,"security des")</f>
        <v>#NAME?</v>
      </c>
      <c r="N435" t="s">
        <v>3555</v>
      </c>
      <c r="O435" t="e">
        <f ca="1">_xll.BDP(J435,"security des")</f>
        <v>#NAME?</v>
      </c>
    </row>
    <row r="436" spans="1:15" x14ac:dyDescent="0.25">
      <c r="A436">
        <v>0</v>
      </c>
      <c r="B436" s="9">
        <v>1.6063013698630136E-4</v>
      </c>
      <c r="C436" s="9" t="str">
        <f t="shared" si="12"/>
        <v>$H$463</v>
      </c>
      <c r="D436" s="9" t="str">
        <f t="shared" si="13"/>
        <v>H463</v>
      </c>
      <c r="F436">
        <v>8900</v>
      </c>
      <c r="G436" s="1" t="str">
        <f>_xll.BDS("SPX Index","CHAIN_TICKERS", "CHAIN_STRIKE_PX_OVRD",F436, "CHAIN_PUT_CALL_TYPE_OVRD=P", "CHAIN_PERIODICITY_OVRD=M")</f>
        <v>SPX US 11/20/15 P2700</v>
      </c>
      <c r="J436" t="s">
        <v>1979</v>
      </c>
      <c r="K436" t="e">
        <f ca="1">_xll.BDP(J436,"security des")</f>
        <v>#NAME?</v>
      </c>
      <c r="N436" t="s">
        <v>3556</v>
      </c>
      <c r="O436" t="e">
        <f ca="1">_xll.BDP(J436,"security des")</f>
        <v>#NAME?</v>
      </c>
    </row>
    <row r="437" spans="1:15" x14ac:dyDescent="0.25">
      <c r="A437">
        <v>0</v>
      </c>
      <c r="B437" s="9">
        <v>1.6136986301369861E-4</v>
      </c>
      <c r="C437" s="9" t="str">
        <f t="shared" si="12"/>
        <v>$H$464</v>
      </c>
      <c r="D437" s="9" t="str">
        <f t="shared" si="13"/>
        <v>H464</v>
      </c>
      <c r="F437">
        <v>8920</v>
      </c>
      <c r="G437" s="1" t="str">
        <f>_xll.BDS("SPX Index","CHAIN_TICKERS", "CHAIN_STRIKE_PX_OVRD",F437, "CHAIN_PUT_CALL_TYPE_OVRD=P", "CHAIN_PERIODICITY_OVRD=M")</f>
        <v>SPX US 11/20/15 P2700</v>
      </c>
      <c r="J437" t="s">
        <v>1980</v>
      </c>
      <c r="K437" t="e">
        <f ca="1">_xll.BDP(J437,"security des")</f>
        <v>#NAME?</v>
      </c>
      <c r="N437" t="s">
        <v>3557</v>
      </c>
      <c r="O437" t="e">
        <f ca="1">_xll.BDP(J437,"security des")</f>
        <v>#NAME?</v>
      </c>
    </row>
    <row r="438" spans="1:15" x14ac:dyDescent="0.25">
      <c r="A438">
        <v>0</v>
      </c>
      <c r="B438" s="9">
        <v>1.6134246575342465E-4</v>
      </c>
      <c r="C438" s="9" t="str">
        <f t="shared" si="12"/>
        <v>$H$465</v>
      </c>
      <c r="D438" s="9" t="str">
        <f t="shared" si="13"/>
        <v>H465</v>
      </c>
      <c r="F438">
        <v>8940</v>
      </c>
      <c r="G438" s="1" t="str">
        <f>_xll.BDS("SPX Index","CHAIN_TICKERS", "CHAIN_STRIKE_PX_OVRD",F438, "CHAIN_PUT_CALL_TYPE_OVRD=P", "CHAIN_PERIODICITY_OVRD=M")</f>
        <v>SPX US 11/20/15 P2700</v>
      </c>
      <c r="J438" t="s">
        <v>1981</v>
      </c>
      <c r="K438" t="e">
        <f ca="1">_xll.BDP(J438,"security des")</f>
        <v>#NAME?</v>
      </c>
      <c r="N438" t="s">
        <v>343</v>
      </c>
      <c r="O438" t="e">
        <f ca="1">_xll.BDP(J438,"security des")</f>
        <v>#NAME?</v>
      </c>
    </row>
    <row r="439" spans="1:15" x14ac:dyDescent="0.25">
      <c r="A439">
        <v>0</v>
      </c>
      <c r="B439" s="9">
        <v>1.6161643835616439E-4</v>
      </c>
      <c r="C439" s="9" t="str">
        <f t="shared" si="12"/>
        <v>$H$466</v>
      </c>
      <c r="D439" s="9" t="str">
        <f t="shared" si="13"/>
        <v>H466</v>
      </c>
      <c r="F439">
        <v>8960</v>
      </c>
      <c r="G439" s="1" t="str">
        <f>_xll.BDS("SPX Index","CHAIN_TICKERS", "CHAIN_STRIKE_PX_OVRD",F439, "CHAIN_PUT_CALL_TYPE_OVRD=P", "CHAIN_PERIODICITY_OVRD=M")</f>
        <v>SPX US 11/20/15 P2700</v>
      </c>
      <c r="J439" t="s">
        <v>1982</v>
      </c>
      <c r="K439" t="e">
        <f ca="1">_xll.BDP(J439,"security des")</f>
        <v>#NAME?</v>
      </c>
      <c r="N439" t="s">
        <v>3558</v>
      </c>
      <c r="O439" t="e">
        <f ca="1">_xll.BDP(J439,"security des")</f>
        <v>#NAME?</v>
      </c>
    </row>
    <row r="440" spans="1:15" x14ac:dyDescent="0.25">
      <c r="A440">
        <v>0</v>
      </c>
      <c r="B440" s="9">
        <v>1.6065753424657534E-4</v>
      </c>
      <c r="C440" s="9" t="str">
        <f t="shared" si="12"/>
        <v>$H$467</v>
      </c>
      <c r="D440" s="9" t="str">
        <f t="shared" si="13"/>
        <v>H467</v>
      </c>
      <c r="F440">
        <v>8980</v>
      </c>
      <c r="G440" s="1" t="str">
        <f>_xll.BDS("SPX Index","CHAIN_TICKERS", "CHAIN_STRIKE_PX_OVRD",F440, "CHAIN_PUT_CALL_TYPE_OVRD=P", "CHAIN_PERIODICITY_OVRD=M")</f>
        <v>SPX US 11/20/15 P2700</v>
      </c>
      <c r="J440" t="s">
        <v>1983</v>
      </c>
      <c r="K440" t="e">
        <f ca="1">_xll.BDP(J440,"security des")</f>
        <v>#NAME?</v>
      </c>
      <c r="N440" t="s">
        <v>3559</v>
      </c>
      <c r="O440" t="e">
        <f ca="1">_xll.BDP(J440,"security des")</f>
        <v>#NAME?</v>
      </c>
    </row>
    <row r="441" spans="1:15" x14ac:dyDescent="0.25">
      <c r="A441">
        <v>0</v>
      </c>
      <c r="B441" s="9">
        <v>1.6063013698630136E-4</v>
      </c>
      <c r="C441" s="9" t="str">
        <f t="shared" si="12"/>
        <v>$H$468</v>
      </c>
      <c r="D441" s="9" t="str">
        <f t="shared" si="13"/>
        <v>H468</v>
      </c>
      <c r="F441">
        <v>9000</v>
      </c>
      <c r="G441" s="1" t="str">
        <f>_xll.BDS("SPX Index","CHAIN_TICKERS", "CHAIN_STRIKE_PX_OVRD",F441, "CHAIN_PUT_CALL_TYPE_OVRD=P", "CHAIN_PERIODICITY_OVRD=M")</f>
        <v>SPX US 11/20/15 P2700</v>
      </c>
      <c r="J441" t="s">
        <v>1984</v>
      </c>
      <c r="K441" t="e">
        <f ca="1">_xll.BDP(J441,"security des")</f>
        <v>#NAME?</v>
      </c>
      <c r="N441" t="s">
        <v>3560</v>
      </c>
      <c r="O441" t="e">
        <f ca="1">_xll.BDP(J441,"security des")</f>
        <v>#NAME?</v>
      </c>
    </row>
    <row r="442" spans="1:15" x14ac:dyDescent="0.25">
      <c r="A442">
        <v>0</v>
      </c>
      <c r="B442" s="9">
        <v>1.5764383561643836E-4</v>
      </c>
      <c r="C442" s="9" t="str">
        <f t="shared" si="12"/>
        <v>$H$469</v>
      </c>
      <c r="D442" s="9" t="str">
        <f t="shared" si="13"/>
        <v>H469</v>
      </c>
      <c r="F442">
        <v>9020</v>
      </c>
      <c r="G442" s="1" t="str">
        <f>_xll.BDS("SPX Index","CHAIN_TICKERS", "CHAIN_STRIKE_PX_OVRD",F442, "CHAIN_PUT_CALL_TYPE_OVRD=P", "CHAIN_PERIODICITY_OVRD=M")</f>
        <v>SPX US 11/20/15 P2700</v>
      </c>
      <c r="J442" t="s">
        <v>1985</v>
      </c>
      <c r="K442" t="e">
        <f ca="1">_xll.BDP(J442,"security des")</f>
        <v>#NAME?</v>
      </c>
      <c r="N442" t="s">
        <v>3561</v>
      </c>
      <c r="O442" t="e">
        <f ca="1">_xll.BDP(J442,"security des")</f>
        <v>#NAME?</v>
      </c>
    </row>
    <row r="443" spans="1:15" x14ac:dyDescent="0.25">
      <c r="A443">
        <v>0</v>
      </c>
      <c r="B443" s="9">
        <v>1.576164383561644E-4</v>
      </c>
      <c r="C443" s="9" t="str">
        <f t="shared" si="12"/>
        <v>$H$470</v>
      </c>
      <c r="D443" s="9" t="str">
        <f t="shared" si="13"/>
        <v>H470</v>
      </c>
      <c r="F443">
        <v>9040</v>
      </c>
      <c r="G443" s="1" t="str">
        <f>_xll.BDS("SPX Index","CHAIN_TICKERS", "CHAIN_STRIKE_PX_OVRD",F443, "CHAIN_PUT_CALL_TYPE_OVRD=P", "CHAIN_PERIODICITY_OVRD=M")</f>
        <v>SPX US 11/20/15 P2700</v>
      </c>
      <c r="J443" t="s">
        <v>1986</v>
      </c>
      <c r="K443" t="e">
        <f ca="1">_xll.BDP(J443,"security des")</f>
        <v>#NAME?</v>
      </c>
      <c r="N443" t="s">
        <v>344</v>
      </c>
      <c r="O443" t="e">
        <f ca="1">_xll.BDP(J443,"security des")</f>
        <v>#NAME?</v>
      </c>
    </row>
    <row r="444" spans="1:15" x14ac:dyDescent="0.25">
      <c r="A444">
        <v>1</v>
      </c>
      <c r="B444" s="9">
        <v>1.5731506849315068E-4</v>
      </c>
      <c r="C444" s="9" t="str">
        <f t="shared" si="12"/>
        <v>$H$471</v>
      </c>
      <c r="D444" s="9" t="str">
        <f t="shared" si="13"/>
        <v>H471</v>
      </c>
      <c r="F444">
        <v>9060</v>
      </c>
      <c r="G444" s="1" t="str">
        <f>_xll.BDS("SPX Index","CHAIN_TICKERS", "CHAIN_STRIKE_PX_OVRD",F444, "CHAIN_PUT_CALL_TYPE_OVRD=P", "CHAIN_PERIODICITY_OVRD=M")</f>
        <v>SPX US 11/20/15 P2700</v>
      </c>
      <c r="J444" t="s">
        <v>1987</v>
      </c>
      <c r="K444" t="e">
        <f ca="1">_xll.BDP(J444,"security des")</f>
        <v>#NAME?</v>
      </c>
      <c r="N444" t="s">
        <v>3562</v>
      </c>
      <c r="O444" t="e">
        <f ca="1">_xll.BDP(J444,"security des")</f>
        <v>#NAME?</v>
      </c>
    </row>
    <row r="445" spans="1:15" x14ac:dyDescent="0.25">
      <c r="A445">
        <v>0</v>
      </c>
      <c r="B445" s="9">
        <v>1.598082191780822E-4</v>
      </c>
      <c r="C445" s="9" t="str">
        <f t="shared" si="12"/>
        <v>$H$472</v>
      </c>
      <c r="D445" s="9" t="str">
        <f t="shared" si="13"/>
        <v>H472</v>
      </c>
      <c r="F445">
        <v>9080</v>
      </c>
      <c r="G445" s="1" t="str">
        <f>_xll.BDS("SPX Index","CHAIN_TICKERS", "CHAIN_STRIKE_PX_OVRD",F445, "CHAIN_PUT_CALL_TYPE_OVRD=P", "CHAIN_PERIODICITY_OVRD=M")</f>
        <v>SPX US 11/20/15 P2700</v>
      </c>
      <c r="J445" t="s">
        <v>1988</v>
      </c>
      <c r="K445" t="e">
        <f ca="1">_xll.BDP(J445,"security des")</f>
        <v>#NAME?</v>
      </c>
      <c r="N445" t="s">
        <v>3563</v>
      </c>
      <c r="O445" t="e">
        <f ca="1">_xll.BDP(J445,"security des")</f>
        <v>#NAME?</v>
      </c>
    </row>
    <row r="446" spans="1:15" x14ac:dyDescent="0.25">
      <c r="A446">
        <v>0</v>
      </c>
      <c r="B446" s="9">
        <v>1.6150684931506848E-4</v>
      </c>
      <c r="C446" s="9" t="str">
        <f t="shared" si="12"/>
        <v>$H$473</v>
      </c>
      <c r="D446" s="9" t="str">
        <f t="shared" si="13"/>
        <v>H473</v>
      </c>
      <c r="F446">
        <v>9100</v>
      </c>
      <c r="G446" s="1" t="str">
        <f>_xll.BDS("SPX Index","CHAIN_TICKERS", "CHAIN_STRIKE_PX_OVRD",F446, "CHAIN_PUT_CALL_TYPE_OVRD=P", "CHAIN_PERIODICITY_OVRD=M")</f>
        <v>SPX US 11/20/15 P2700</v>
      </c>
      <c r="J446" t="s">
        <v>1989</v>
      </c>
      <c r="K446" t="e">
        <f ca="1">_xll.BDP(J446,"security des")</f>
        <v>#NAME?</v>
      </c>
      <c r="N446" t="s">
        <v>3564</v>
      </c>
      <c r="O446" t="e">
        <f ca="1">_xll.BDP(J446,"security des")</f>
        <v>#NAME?</v>
      </c>
    </row>
    <row r="447" spans="1:15" x14ac:dyDescent="0.25">
      <c r="A447">
        <v>0</v>
      </c>
      <c r="B447" s="9">
        <v>1.6367123287671232E-4</v>
      </c>
      <c r="C447" s="9" t="str">
        <f t="shared" si="12"/>
        <v>$H$474</v>
      </c>
      <c r="D447" s="9" t="str">
        <f t="shared" si="13"/>
        <v>H474</v>
      </c>
      <c r="F447">
        <v>9120</v>
      </c>
      <c r="G447" s="1" t="str">
        <f>_xll.BDS("SPX Index","CHAIN_TICKERS", "CHAIN_STRIKE_PX_OVRD",F447, "CHAIN_PUT_CALL_TYPE_OVRD=P", "CHAIN_PERIODICITY_OVRD=M")</f>
        <v>SPX US 11/20/15 P2700</v>
      </c>
      <c r="J447" t="s">
        <v>1990</v>
      </c>
      <c r="K447" t="e">
        <f ca="1">_xll.BDP(J447,"security des")</f>
        <v>#NAME?</v>
      </c>
      <c r="N447" t="s">
        <v>3565</v>
      </c>
      <c r="O447" t="e">
        <f ca="1">_xll.BDP(J447,"security des")</f>
        <v>#NAME?</v>
      </c>
    </row>
    <row r="448" spans="1:15" x14ac:dyDescent="0.25">
      <c r="A448">
        <v>0</v>
      </c>
      <c r="B448" s="9">
        <v>1.644931506849315E-4</v>
      </c>
      <c r="C448" s="9" t="str">
        <f t="shared" si="12"/>
        <v>$H$475</v>
      </c>
      <c r="D448" s="9" t="str">
        <f t="shared" si="13"/>
        <v>H475</v>
      </c>
      <c r="F448">
        <v>9140</v>
      </c>
      <c r="G448" s="1" t="str">
        <f>_xll.BDS("SPX Index","CHAIN_TICKERS", "CHAIN_STRIKE_PX_OVRD",F448, "CHAIN_PUT_CALL_TYPE_OVRD=P", "CHAIN_PERIODICITY_OVRD=M")</f>
        <v>SPX US 11/20/15 P2700</v>
      </c>
      <c r="J448" t="s">
        <v>1991</v>
      </c>
      <c r="K448" t="e">
        <f ca="1">_xll.BDP(J448,"security des")</f>
        <v>#NAME?</v>
      </c>
      <c r="N448" t="s">
        <v>345</v>
      </c>
      <c r="O448" t="e">
        <f ca="1">_xll.BDP(J448,"security des")</f>
        <v>#NAME?</v>
      </c>
    </row>
    <row r="449" spans="1:15" x14ac:dyDescent="0.25">
      <c r="A449">
        <v>0</v>
      </c>
      <c r="B449" s="9">
        <v>1.6331506849315069E-4</v>
      </c>
      <c r="C449" s="9" t="str">
        <f t="shared" si="12"/>
        <v>$H$476</v>
      </c>
      <c r="D449" s="9" t="str">
        <f t="shared" si="13"/>
        <v>H476</v>
      </c>
      <c r="F449">
        <v>9160</v>
      </c>
      <c r="G449" s="1" t="str">
        <f>_xll.BDS("SPX Index","CHAIN_TICKERS", "CHAIN_STRIKE_PX_OVRD",F449, "CHAIN_PUT_CALL_TYPE_OVRD=P", "CHAIN_PERIODICITY_OVRD=M")</f>
        <v>SPX US 11/20/15 P2700</v>
      </c>
      <c r="J449" t="s">
        <v>1992</v>
      </c>
      <c r="K449" t="e">
        <f ca="1">_xll.BDP(J449,"security des")</f>
        <v>#NAME?</v>
      </c>
      <c r="N449" t="s">
        <v>3566</v>
      </c>
      <c r="O449" t="e">
        <f ca="1">_xll.BDP(J449,"security des")</f>
        <v>#NAME?</v>
      </c>
    </row>
    <row r="450" spans="1:15" x14ac:dyDescent="0.25">
      <c r="A450">
        <v>0</v>
      </c>
      <c r="B450" s="9">
        <v>1.5865753424657535E-4</v>
      </c>
      <c r="C450" s="9" t="str">
        <f t="shared" si="12"/>
        <v>$H$477</v>
      </c>
      <c r="D450" s="9" t="str">
        <f t="shared" si="13"/>
        <v>H477</v>
      </c>
      <c r="F450">
        <v>9180</v>
      </c>
      <c r="G450" s="1" t="str">
        <f>_xll.BDS("SPX Index","CHAIN_TICKERS", "CHAIN_STRIKE_PX_OVRD",F450, "CHAIN_PUT_CALL_TYPE_OVRD=P", "CHAIN_PERIODICITY_OVRD=M")</f>
        <v>SPX US 11/20/15 P2700</v>
      </c>
      <c r="J450" t="s">
        <v>1993</v>
      </c>
      <c r="K450" t="e">
        <f ca="1">_xll.BDP(J450,"security des")</f>
        <v>#NAME?</v>
      </c>
      <c r="N450" t="s">
        <v>3567</v>
      </c>
      <c r="O450" t="e">
        <f ca="1">_xll.BDP(J450,"security des")</f>
        <v>#NAME?</v>
      </c>
    </row>
    <row r="451" spans="1:15" x14ac:dyDescent="0.25">
      <c r="A451">
        <v>0</v>
      </c>
      <c r="B451" s="9">
        <v>1.6208219178082193E-4</v>
      </c>
      <c r="C451" s="9" t="str">
        <f t="shared" si="12"/>
        <v>$H$478</v>
      </c>
      <c r="D451" s="9" t="str">
        <f t="shared" si="13"/>
        <v>H478</v>
      </c>
      <c r="F451">
        <v>9200</v>
      </c>
      <c r="G451" s="1" t="str">
        <f>_xll.BDS("SPX Index","CHAIN_TICKERS", "CHAIN_STRIKE_PX_OVRD",F451, "CHAIN_PUT_CALL_TYPE_OVRD=P", "CHAIN_PERIODICITY_OVRD=M")</f>
        <v>SPX US 11/20/15 P2700</v>
      </c>
      <c r="J451" t="s">
        <v>1994</v>
      </c>
      <c r="K451" t="e">
        <f ca="1">_xll.BDP(J451,"security des")</f>
        <v>#NAME?</v>
      </c>
      <c r="N451" t="s">
        <v>3568</v>
      </c>
      <c r="O451" t="e">
        <f ca="1">_xll.BDP(J451,"security des")</f>
        <v>#NAME?</v>
      </c>
    </row>
    <row r="452" spans="1:15" x14ac:dyDescent="0.25">
      <c r="A452">
        <v>0</v>
      </c>
      <c r="B452" s="9">
        <v>1.6136986301369861E-4</v>
      </c>
      <c r="C452" s="9" t="str">
        <f t="shared" ref="C452:C515" si="14">ADDRESS(ROW(B452)+MATCH(1,B452:B478),8)</f>
        <v>$H$479</v>
      </c>
      <c r="D452" s="9" t="str">
        <f t="shared" ref="D452:D515" si="15">"H"&amp;(ROW(B452)+MATCH(1,B452:B478))</f>
        <v>H479</v>
      </c>
      <c r="F452">
        <v>9220</v>
      </c>
      <c r="G452" s="1" t="str">
        <f>_xll.BDS("SPX Index","CHAIN_TICKERS", "CHAIN_STRIKE_PX_OVRD",F452, "CHAIN_PUT_CALL_TYPE_OVRD=P", "CHAIN_PERIODICITY_OVRD=M")</f>
        <v>SPX US 11/20/15 P2700</v>
      </c>
      <c r="J452" t="s">
        <v>1995</v>
      </c>
      <c r="K452" t="e">
        <f ca="1">_xll.BDP(J452,"security des")</f>
        <v>#NAME?</v>
      </c>
      <c r="N452" t="s">
        <v>3569</v>
      </c>
      <c r="O452" t="e">
        <f ca="1">_xll.BDP(J452,"security des")</f>
        <v>#NAME?</v>
      </c>
    </row>
    <row r="453" spans="1:15" x14ac:dyDescent="0.25">
      <c r="A453">
        <v>0</v>
      </c>
      <c r="B453" s="9">
        <v>1.6106849315068492E-4</v>
      </c>
      <c r="C453" s="9" t="str">
        <f t="shared" si="14"/>
        <v>$H$480</v>
      </c>
      <c r="D453" s="9" t="str">
        <f t="shared" si="15"/>
        <v>H480</v>
      </c>
      <c r="F453">
        <v>9240</v>
      </c>
      <c r="G453" s="1" t="str">
        <f>_xll.BDS("SPX Index","CHAIN_TICKERS", "CHAIN_STRIKE_PX_OVRD",F453, "CHAIN_PUT_CALL_TYPE_OVRD=P", "CHAIN_PERIODICITY_OVRD=M")</f>
        <v>SPX US 11/20/15 P2700</v>
      </c>
      <c r="J453" t="s">
        <v>1996</v>
      </c>
      <c r="K453" t="e">
        <f ca="1">_xll.BDP(J453,"security des")</f>
        <v>#NAME?</v>
      </c>
      <c r="N453" t="s">
        <v>346</v>
      </c>
      <c r="O453" t="e">
        <f ca="1">_xll.BDP(J453,"security des")</f>
        <v>#NAME?</v>
      </c>
    </row>
    <row r="454" spans="1:15" x14ac:dyDescent="0.25">
      <c r="A454">
        <v>0</v>
      </c>
      <c r="B454" s="9">
        <v>1.6038356164383563E-4</v>
      </c>
      <c r="C454" s="9" t="str">
        <f t="shared" si="14"/>
        <v>$H$481</v>
      </c>
      <c r="D454" s="9" t="str">
        <f t="shared" si="15"/>
        <v>H481</v>
      </c>
      <c r="F454">
        <v>9260</v>
      </c>
      <c r="G454" s="1" t="str">
        <f>_xll.BDS("SPX Index","CHAIN_TICKERS", "CHAIN_STRIKE_PX_OVRD",F454, "CHAIN_PUT_CALL_TYPE_OVRD=P", "CHAIN_PERIODICITY_OVRD=M")</f>
        <v>SPX US 11/20/15 P2700</v>
      </c>
      <c r="J454" t="s">
        <v>1997</v>
      </c>
      <c r="K454" t="e">
        <f ca="1">_xll.BDP(J454,"security des")</f>
        <v>#NAME?</v>
      </c>
      <c r="N454" t="s">
        <v>3570</v>
      </c>
      <c r="O454" t="e">
        <f ca="1">_xll.BDP(J454,"security des")</f>
        <v>#NAME?</v>
      </c>
    </row>
    <row r="455" spans="1:15" x14ac:dyDescent="0.25">
      <c r="A455">
        <v>0</v>
      </c>
      <c r="B455" s="9">
        <v>1.6435616438356164E-4</v>
      </c>
      <c r="C455" s="9" t="str">
        <f t="shared" si="14"/>
        <v>$H$482</v>
      </c>
      <c r="D455" s="9" t="str">
        <f t="shared" si="15"/>
        <v>H482</v>
      </c>
      <c r="F455">
        <v>9280</v>
      </c>
      <c r="G455" s="1" t="str">
        <f>_xll.BDS("SPX Index","CHAIN_TICKERS", "CHAIN_STRIKE_PX_OVRD",F455, "CHAIN_PUT_CALL_TYPE_OVRD=P", "CHAIN_PERIODICITY_OVRD=M")</f>
        <v>SPX US 11/20/15 P2700</v>
      </c>
      <c r="J455" t="s">
        <v>1998</v>
      </c>
      <c r="K455" t="e">
        <f ca="1">_xll.BDP(J455,"security des")</f>
        <v>#NAME?</v>
      </c>
      <c r="N455" t="s">
        <v>3571</v>
      </c>
      <c r="O455" t="e">
        <f ca="1">_xll.BDP(J455,"security des")</f>
        <v>#NAME?</v>
      </c>
    </row>
    <row r="456" spans="1:15" x14ac:dyDescent="0.25">
      <c r="A456">
        <v>0</v>
      </c>
      <c r="B456" s="9">
        <v>1.6882191780821917E-4</v>
      </c>
      <c r="C456" s="9" t="str">
        <f t="shared" si="14"/>
        <v>$H$483</v>
      </c>
      <c r="D456" s="9" t="str">
        <f t="shared" si="15"/>
        <v>H483</v>
      </c>
      <c r="F456">
        <v>9300</v>
      </c>
      <c r="G456" s="1" t="str">
        <f>_xll.BDS("SPX Index","CHAIN_TICKERS", "CHAIN_STRIKE_PX_OVRD",F456, "CHAIN_PUT_CALL_TYPE_OVRD=P", "CHAIN_PERIODICITY_OVRD=M")</f>
        <v>SPX US 11/20/15 P2700</v>
      </c>
      <c r="J456" t="s">
        <v>1999</v>
      </c>
      <c r="K456" t="e">
        <f ca="1">_xll.BDP(J456,"security des")</f>
        <v>#NAME?</v>
      </c>
      <c r="N456" t="s">
        <v>3572</v>
      </c>
      <c r="O456" t="e">
        <f ca="1">_xll.BDP(J456,"security des")</f>
        <v>#NAME?</v>
      </c>
    </row>
    <row r="457" spans="1:15" x14ac:dyDescent="0.25">
      <c r="A457">
        <v>0</v>
      </c>
      <c r="B457" s="9">
        <v>1.6964383561643835E-4</v>
      </c>
      <c r="C457" s="9" t="str">
        <f t="shared" si="14"/>
        <v>$H$484</v>
      </c>
      <c r="D457" s="9" t="str">
        <f t="shared" si="15"/>
        <v>H484</v>
      </c>
      <c r="F457">
        <v>9320</v>
      </c>
      <c r="G457" s="1" t="str">
        <f>_xll.BDS("SPX Index","CHAIN_TICKERS", "CHAIN_STRIKE_PX_OVRD",F457, "CHAIN_PUT_CALL_TYPE_OVRD=P", "CHAIN_PERIODICITY_OVRD=M")</f>
        <v>SPX US 11/20/15 P2700</v>
      </c>
      <c r="J457" t="s">
        <v>2000</v>
      </c>
      <c r="K457" t="e">
        <f ca="1">_xll.BDP(J457,"security des")</f>
        <v>#NAME?</v>
      </c>
      <c r="N457" t="s">
        <v>3573</v>
      </c>
      <c r="O457" t="e">
        <f ca="1">_xll.BDP(J457,"security des")</f>
        <v>#NAME?</v>
      </c>
    </row>
    <row r="458" spans="1:15" x14ac:dyDescent="0.25">
      <c r="A458">
        <v>0</v>
      </c>
      <c r="B458" s="9">
        <v>1.7019178082191779E-4</v>
      </c>
      <c r="C458" s="9" t="str">
        <f t="shared" si="14"/>
        <v>$H$485</v>
      </c>
      <c r="D458" s="9" t="str">
        <f t="shared" si="15"/>
        <v>H485</v>
      </c>
      <c r="F458">
        <v>9340</v>
      </c>
      <c r="G458" s="1" t="str">
        <f>_xll.BDS("SPX Index","CHAIN_TICKERS", "CHAIN_STRIKE_PX_OVRD",F458, "CHAIN_PUT_CALL_TYPE_OVRD=P", "CHAIN_PERIODICITY_OVRD=M")</f>
        <v>SPX US 11/20/15 P2700</v>
      </c>
      <c r="J458" t="s">
        <v>2001</v>
      </c>
      <c r="K458" t="e">
        <f ca="1">_xll.BDP(J458,"security des")</f>
        <v>#NAME?</v>
      </c>
      <c r="N458" t="s">
        <v>347</v>
      </c>
      <c r="O458" t="e">
        <f ca="1">_xll.BDP(J458,"security des")</f>
        <v>#NAME?</v>
      </c>
    </row>
    <row r="459" spans="1:15" x14ac:dyDescent="0.25">
      <c r="A459">
        <v>0</v>
      </c>
      <c r="B459" s="9">
        <v>1.6923287671232875E-4</v>
      </c>
      <c r="C459" s="9" t="str">
        <f t="shared" si="14"/>
        <v>$H$486</v>
      </c>
      <c r="D459" s="9" t="str">
        <f t="shared" si="15"/>
        <v>H486</v>
      </c>
      <c r="F459">
        <v>9360</v>
      </c>
      <c r="G459" s="1" t="str">
        <f>_xll.BDS("SPX Index","CHAIN_TICKERS", "CHAIN_STRIKE_PX_OVRD",F459, "CHAIN_PUT_CALL_TYPE_OVRD=P", "CHAIN_PERIODICITY_OVRD=M")</f>
        <v>SPX US 11/20/15 P2700</v>
      </c>
      <c r="J459" t="s">
        <v>2002</v>
      </c>
      <c r="K459" t="e">
        <f ca="1">_xll.BDP(J459,"security des")</f>
        <v>#NAME?</v>
      </c>
      <c r="N459" t="s">
        <v>3574</v>
      </c>
      <c r="O459" t="e">
        <f ca="1">_xll.BDP(J459,"security des")</f>
        <v>#NAME?</v>
      </c>
    </row>
    <row r="460" spans="1:15" x14ac:dyDescent="0.25">
      <c r="A460">
        <v>0</v>
      </c>
      <c r="B460" s="9">
        <v>1.6920547945205479E-4</v>
      </c>
      <c r="C460" s="9" t="str">
        <f t="shared" si="14"/>
        <v>$H$487</v>
      </c>
      <c r="D460" s="9" t="str">
        <f t="shared" si="15"/>
        <v>H487</v>
      </c>
      <c r="F460">
        <v>9380</v>
      </c>
      <c r="G460" s="1" t="str">
        <f>_xll.BDS("SPX Index","CHAIN_TICKERS", "CHAIN_STRIKE_PX_OVRD",F460, "CHAIN_PUT_CALL_TYPE_OVRD=P", "CHAIN_PERIODICITY_OVRD=M")</f>
        <v>SPX US 11/20/15 P2700</v>
      </c>
      <c r="J460" t="s">
        <v>2003</v>
      </c>
      <c r="K460" t="e">
        <f ca="1">_xll.BDP(J460,"security des")</f>
        <v>#NAME?</v>
      </c>
      <c r="N460" t="s">
        <v>3575</v>
      </c>
      <c r="O460" t="e">
        <f ca="1">_xll.BDP(J460,"security des")</f>
        <v>#NAME?</v>
      </c>
    </row>
    <row r="461" spans="1:15" x14ac:dyDescent="0.25">
      <c r="A461">
        <v>0</v>
      </c>
      <c r="B461" s="9">
        <v>1.6624657534246575E-4</v>
      </c>
      <c r="C461" s="9" t="str">
        <f t="shared" si="14"/>
        <v>$H$488</v>
      </c>
      <c r="D461" s="9" t="str">
        <f t="shared" si="15"/>
        <v>H488</v>
      </c>
      <c r="F461">
        <v>9400</v>
      </c>
      <c r="G461" s="1" t="str">
        <f>_xll.BDS("SPX Index","CHAIN_TICKERS", "CHAIN_STRIKE_PX_OVRD",F461, "CHAIN_PUT_CALL_TYPE_OVRD=P", "CHAIN_PERIODICITY_OVRD=M")</f>
        <v>SPX US 11/20/15 P2700</v>
      </c>
      <c r="J461" t="s">
        <v>2004</v>
      </c>
      <c r="K461" t="e">
        <f ca="1">_xll.BDP(J461,"security des")</f>
        <v>#NAME?</v>
      </c>
      <c r="N461" t="s">
        <v>3576</v>
      </c>
      <c r="O461" t="e">
        <f ca="1">_xll.BDP(J461,"security des")</f>
        <v>#NAME?</v>
      </c>
    </row>
    <row r="462" spans="1:15" x14ac:dyDescent="0.25">
      <c r="A462">
        <v>0</v>
      </c>
      <c r="B462" s="9">
        <v>1.6391780821917808E-4</v>
      </c>
      <c r="C462" s="9" t="str">
        <f t="shared" si="14"/>
        <v>$H$489</v>
      </c>
      <c r="D462" s="9" t="str">
        <f t="shared" si="15"/>
        <v>H489</v>
      </c>
      <c r="F462">
        <v>9420</v>
      </c>
      <c r="G462" s="1" t="str">
        <f>_xll.BDS("SPX Index","CHAIN_TICKERS", "CHAIN_STRIKE_PX_OVRD",F462, "CHAIN_PUT_CALL_TYPE_OVRD=P", "CHAIN_PERIODICITY_OVRD=M")</f>
        <v>SPX US 11/20/15 P2700</v>
      </c>
      <c r="J462" t="s">
        <v>2005</v>
      </c>
      <c r="K462" t="e">
        <f ca="1">_xll.BDP(J462,"security des")</f>
        <v>#NAME?</v>
      </c>
      <c r="N462" t="s">
        <v>3577</v>
      </c>
      <c r="O462" t="e">
        <f ca="1">_xll.BDP(J462,"security des")</f>
        <v>#NAME?</v>
      </c>
    </row>
    <row r="463" spans="1:15" x14ac:dyDescent="0.25">
      <c r="A463">
        <v>0</v>
      </c>
      <c r="B463" s="9">
        <v>1.613150684931507E-4</v>
      </c>
      <c r="C463" s="9" t="str">
        <f t="shared" si="14"/>
        <v>$H$490</v>
      </c>
      <c r="D463" s="9" t="str">
        <f t="shared" si="15"/>
        <v>H490</v>
      </c>
      <c r="F463">
        <v>9440</v>
      </c>
      <c r="G463" s="1" t="str">
        <f>_xll.BDS("SPX Index","CHAIN_TICKERS", "CHAIN_STRIKE_PX_OVRD",F463, "CHAIN_PUT_CALL_TYPE_OVRD=P", "CHAIN_PERIODICITY_OVRD=M")</f>
        <v>SPX US 11/20/15 P2700</v>
      </c>
      <c r="J463" t="s">
        <v>2006</v>
      </c>
      <c r="K463" t="e">
        <f ca="1">_xll.BDP(J463,"security des")</f>
        <v>#NAME?</v>
      </c>
      <c r="N463" t="s">
        <v>348</v>
      </c>
      <c r="O463" t="e">
        <f ca="1">_xll.BDP(J463,"security des")</f>
        <v>#NAME?</v>
      </c>
    </row>
    <row r="464" spans="1:15" x14ac:dyDescent="0.25">
      <c r="A464">
        <v>0</v>
      </c>
      <c r="B464" s="9">
        <v>1.6523287671232876E-4</v>
      </c>
      <c r="C464" s="9" t="str">
        <f t="shared" si="14"/>
        <v>$H$491</v>
      </c>
      <c r="D464" s="9" t="str">
        <f t="shared" si="15"/>
        <v>H491</v>
      </c>
      <c r="F464">
        <v>9460</v>
      </c>
      <c r="G464" s="1" t="str">
        <f>_xll.BDS("SPX Index","CHAIN_TICKERS", "CHAIN_STRIKE_PX_OVRD",F464, "CHAIN_PUT_CALL_TYPE_OVRD=P", "CHAIN_PERIODICITY_OVRD=M")</f>
        <v>SPX US 11/20/15 P2700</v>
      </c>
      <c r="J464" t="s">
        <v>2007</v>
      </c>
      <c r="K464" t="e">
        <f ca="1">_xll.BDP(J464,"security des")</f>
        <v>#NAME?</v>
      </c>
      <c r="N464" t="s">
        <v>3578</v>
      </c>
      <c r="O464" t="e">
        <f ca="1">_xll.BDP(J464,"security des")</f>
        <v>#NAME?</v>
      </c>
    </row>
    <row r="465" spans="1:15" x14ac:dyDescent="0.25">
      <c r="A465">
        <v>0</v>
      </c>
      <c r="B465" s="9">
        <v>1.6463013698630137E-4</v>
      </c>
      <c r="C465" s="9" t="str">
        <f t="shared" si="14"/>
        <v>$H$492</v>
      </c>
      <c r="D465" s="9" t="str">
        <f t="shared" si="15"/>
        <v>H492</v>
      </c>
      <c r="F465">
        <v>9480</v>
      </c>
      <c r="G465" s="1" t="str">
        <f>_xll.BDS("SPX Index","CHAIN_TICKERS", "CHAIN_STRIKE_PX_OVRD",F465, "CHAIN_PUT_CALL_TYPE_OVRD=P", "CHAIN_PERIODICITY_OVRD=M")</f>
        <v>SPX US 11/20/15 P2700</v>
      </c>
      <c r="J465" t="s">
        <v>2008</v>
      </c>
      <c r="K465" t="e">
        <f ca="1">_xll.BDP(J465,"security des")</f>
        <v>#NAME?</v>
      </c>
      <c r="N465" t="s">
        <v>3579</v>
      </c>
      <c r="O465" t="e">
        <f ca="1">_xll.BDP(J465,"security des")</f>
        <v>#NAME?</v>
      </c>
    </row>
    <row r="466" spans="1:15" x14ac:dyDescent="0.25">
      <c r="A466">
        <v>0</v>
      </c>
      <c r="B466" s="9">
        <v>1.6336986301369863E-4</v>
      </c>
      <c r="C466" s="9" t="str">
        <f t="shared" si="14"/>
        <v>$H$493</v>
      </c>
      <c r="D466" s="9" t="str">
        <f t="shared" si="15"/>
        <v>H493</v>
      </c>
      <c r="F466">
        <v>9500</v>
      </c>
      <c r="G466" s="1" t="str">
        <f>_xll.BDS("SPX Index","CHAIN_TICKERS", "CHAIN_STRIKE_PX_OVRD",F466, "CHAIN_PUT_CALL_TYPE_OVRD=P", "CHAIN_PERIODICITY_OVRD=M")</f>
        <v>SPX US 11/20/15 P2700</v>
      </c>
      <c r="J466" t="s">
        <v>2009</v>
      </c>
      <c r="K466" t="e">
        <f ca="1">_xll.BDP(J466,"security des")</f>
        <v>#NAME?</v>
      </c>
      <c r="N466" t="s">
        <v>3580</v>
      </c>
      <c r="O466" t="e">
        <f ca="1">_xll.BDP(J466,"security des")</f>
        <v>#NAME?</v>
      </c>
    </row>
    <row r="467" spans="1:15" x14ac:dyDescent="0.25">
      <c r="A467">
        <v>0</v>
      </c>
      <c r="B467" s="9">
        <v>1.6391780821917808E-4</v>
      </c>
      <c r="C467" s="9" t="str">
        <f t="shared" si="14"/>
        <v>$H$494</v>
      </c>
      <c r="D467" s="9" t="str">
        <f t="shared" si="15"/>
        <v>H494</v>
      </c>
      <c r="F467">
        <v>9520</v>
      </c>
      <c r="G467" s="1" t="str">
        <f>_xll.BDS("SPX Index","CHAIN_TICKERS", "CHAIN_STRIKE_PX_OVRD",F467, "CHAIN_PUT_CALL_TYPE_OVRD=P", "CHAIN_PERIODICITY_OVRD=M")</f>
        <v>SPX US 11/20/15 P2700</v>
      </c>
      <c r="J467" t="s">
        <v>2010</v>
      </c>
      <c r="K467" t="e">
        <f ca="1">_xll.BDP(J467,"security des")</f>
        <v>#NAME?</v>
      </c>
      <c r="N467" t="s">
        <v>3581</v>
      </c>
      <c r="O467" t="e">
        <f ca="1">_xll.BDP(J467,"security des")</f>
        <v>#NAME?</v>
      </c>
    </row>
    <row r="468" spans="1:15" x14ac:dyDescent="0.25">
      <c r="A468">
        <v>1</v>
      </c>
      <c r="B468" s="9">
        <v>1.6416438356164383E-4</v>
      </c>
      <c r="C468" s="9" t="str">
        <f t="shared" si="14"/>
        <v>$H$495</v>
      </c>
      <c r="D468" s="9" t="str">
        <f t="shared" si="15"/>
        <v>H495</v>
      </c>
      <c r="F468">
        <v>9540</v>
      </c>
      <c r="G468" s="1" t="str">
        <f>_xll.BDS("SPX Index","CHAIN_TICKERS", "CHAIN_STRIKE_PX_OVRD",F468, "CHAIN_PUT_CALL_TYPE_OVRD=P", "CHAIN_PERIODICITY_OVRD=M")</f>
        <v>SPX US 11/20/15 P2700</v>
      </c>
      <c r="J468" t="s">
        <v>2011</v>
      </c>
      <c r="K468" t="e">
        <f ca="1">_xll.BDP(J468,"security des")</f>
        <v>#NAME?</v>
      </c>
      <c r="N468" t="s">
        <v>349</v>
      </c>
      <c r="O468" t="e">
        <f ca="1">_xll.BDP(J468,"security des")</f>
        <v>#NAME?</v>
      </c>
    </row>
    <row r="469" spans="1:15" x14ac:dyDescent="0.25">
      <c r="A469">
        <v>0</v>
      </c>
      <c r="B469" s="9">
        <v>1.6380821917808219E-4</v>
      </c>
      <c r="C469" s="9" t="str">
        <f t="shared" si="14"/>
        <v>$H$496</v>
      </c>
      <c r="D469" s="9" t="str">
        <f t="shared" si="15"/>
        <v>H496</v>
      </c>
      <c r="F469">
        <v>9560</v>
      </c>
      <c r="G469" s="1" t="str">
        <f>_xll.BDS("SPX Index","CHAIN_TICKERS", "CHAIN_STRIKE_PX_OVRD",F469, "CHAIN_PUT_CALL_TYPE_OVRD=P", "CHAIN_PERIODICITY_OVRD=M")</f>
        <v>SPX US 11/20/15 P2700</v>
      </c>
      <c r="J469" t="s">
        <v>2012</v>
      </c>
      <c r="K469" t="e">
        <f ca="1">_xll.BDP(J469,"security des")</f>
        <v>#NAME?</v>
      </c>
      <c r="N469" t="s">
        <v>3582</v>
      </c>
      <c r="O469" t="e">
        <f ca="1">_xll.BDP(J469,"security des")</f>
        <v>#NAME?</v>
      </c>
    </row>
    <row r="470" spans="1:15" x14ac:dyDescent="0.25">
      <c r="A470">
        <v>0</v>
      </c>
      <c r="B470" s="9">
        <v>1.6463013698630137E-4</v>
      </c>
      <c r="C470" s="9" t="str">
        <f t="shared" si="14"/>
        <v>$H$496</v>
      </c>
      <c r="D470" s="9" t="str">
        <f t="shared" si="15"/>
        <v>H496</v>
      </c>
      <c r="F470">
        <v>9580</v>
      </c>
      <c r="G470" s="1" t="str">
        <f>_xll.BDS("SPX Index","CHAIN_TICKERS", "CHAIN_STRIKE_PX_OVRD",F470, "CHAIN_PUT_CALL_TYPE_OVRD=P", "CHAIN_PERIODICITY_OVRD=M")</f>
        <v>SPX US 11/20/15 P2700</v>
      </c>
      <c r="J470" t="s">
        <v>2013</v>
      </c>
      <c r="K470" t="e">
        <f ca="1">_xll.BDP(J470,"security des")</f>
        <v>#NAME?</v>
      </c>
      <c r="N470" t="s">
        <v>3583</v>
      </c>
      <c r="O470" t="e">
        <f ca="1">_xll.BDP(J470,"security des")</f>
        <v>#NAME?</v>
      </c>
    </row>
    <row r="471" spans="1:15" x14ac:dyDescent="0.25">
      <c r="A471">
        <v>0</v>
      </c>
      <c r="B471" s="9">
        <v>1.6624657534246575E-4</v>
      </c>
      <c r="C471" s="9" t="str">
        <f t="shared" si="14"/>
        <v>$H$498</v>
      </c>
      <c r="D471" s="9" t="str">
        <f t="shared" si="15"/>
        <v>H498</v>
      </c>
      <c r="F471">
        <v>9600</v>
      </c>
      <c r="G471" s="1" t="str">
        <f>_xll.BDS("SPX Index","CHAIN_TICKERS", "CHAIN_STRIKE_PX_OVRD",F471, "CHAIN_PUT_CALL_TYPE_OVRD=P", "CHAIN_PERIODICITY_OVRD=M")</f>
        <v>SPX US 11/20/15 P2700</v>
      </c>
      <c r="J471" t="s">
        <v>2014</v>
      </c>
      <c r="K471" t="e">
        <f ca="1">_xll.BDP(J471,"security des")</f>
        <v>#NAME?</v>
      </c>
      <c r="N471" t="s">
        <v>350</v>
      </c>
      <c r="O471" t="e">
        <f ca="1">_xll.BDP(J471,"security des")</f>
        <v>#NAME?</v>
      </c>
    </row>
    <row r="472" spans="1:15" x14ac:dyDescent="0.25">
      <c r="A472">
        <v>0</v>
      </c>
      <c r="B472" s="9">
        <v>1.6506849315068493E-4</v>
      </c>
      <c r="C472" s="9" t="str">
        <f t="shared" si="14"/>
        <v>$H$499</v>
      </c>
      <c r="D472" s="9" t="str">
        <f t="shared" si="15"/>
        <v>H499</v>
      </c>
      <c r="F472">
        <v>9620</v>
      </c>
      <c r="G472" s="1" t="str">
        <f>_xll.BDS("SPX Index","CHAIN_TICKERS", "CHAIN_STRIKE_PX_OVRD",F472, "CHAIN_PUT_CALL_TYPE_OVRD=P", "CHAIN_PERIODICITY_OVRD=M")</f>
        <v>SPX US 11/20/15 P2700</v>
      </c>
      <c r="J472" t="s">
        <v>2015</v>
      </c>
      <c r="K472" t="e">
        <f ca="1">_xll.BDP(J472,"security des")</f>
        <v>#NAME?</v>
      </c>
      <c r="N472" t="s">
        <v>3584</v>
      </c>
      <c r="O472" t="e">
        <f ca="1">_xll.BDP(J472,"security des")</f>
        <v>#NAME?</v>
      </c>
    </row>
    <row r="473" spans="1:15" x14ac:dyDescent="0.25">
      <c r="A473">
        <v>0</v>
      </c>
      <c r="B473" s="9">
        <v>1.6846575342465754E-4</v>
      </c>
      <c r="C473" s="9" t="str">
        <f t="shared" si="14"/>
        <v>$H$500</v>
      </c>
      <c r="D473" s="9" t="str">
        <f t="shared" si="15"/>
        <v>H500</v>
      </c>
      <c r="F473">
        <v>9640</v>
      </c>
      <c r="G473" s="1" t="str">
        <f>_xll.BDS("SPX Index","CHAIN_TICKERS", "CHAIN_STRIKE_PX_OVRD",F473, "CHAIN_PUT_CALL_TYPE_OVRD=P", "CHAIN_PERIODICITY_OVRD=M")</f>
        <v>SPX US 11/20/15 P2700</v>
      </c>
      <c r="J473" t="s">
        <v>89</v>
      </c>
      <c r="K473" t="e">
        <f ca="1">_xll.BDP(J473,"security des")</f>
        <v>#NAME?</v>
      </c>
      <c r="N473" t="s">
        <v>351</v>
      </c>
      <c r="O473" t="e">
        <f ca="1">_xll.BDP(J473,"security des")</f>
        <v>#NAME?</v>
      </c>
    </row>
    <row r="474" spans="1:15" x14ac:dyDescent="0.25">
      <c r="A474">
        <v>0</v>
      </c>
      <c r="B474" s="9">
        <v>1.6895890410958904E-4</v>
      </c>
      <c r="C474" s="9" t="str">
        <f t="shared" si="14"/>
        <v>$H$501</v>
      </c>
      <c r="D474" s="9" t="str">
        <f t="shared" si="15"/>
        <v>H501</v>
      </c>
      <c r="F474">
        <v>9660</v>
      </c>
      <c r="G474" s="1" t="str">
        <f>_xll.BDS("SPX Index","CHAIN_TICKERS", "CHAIN_STRIKE_PX_OVRD",F474, "CHAIN_PUT_CALL_TYPE_OVRD=P", "CHAIN_PERIODICITY_OVRD=M")</f>
        <v>SPX US 11/20/15 P2700</v>
      </c>
      <c r="J474" t="s">
        <v>90</v>
      </c>
      <c r="K474" t="e">
        <f ca="1">_xll.BDP(J474,"security des")</f>
        <v>#NAME?</v>
      </c>
      <c r="N474" t="s">
        <v>3585</v>
      </c>
      <c r="O474" t="e">
        <f ca="1">_xll.BDP(J474,"security des")</f>
        <v>#NAME?</v>
      </c>
    </row>
    <row r="475" spans="1:15" x14ac:dyDescent="0.25">
      <c r="A475">
        <v>0</v>
      </c>
      <c r="B475" s="9">
        <v>1.7008219178082191E-4</v>
      </c>
      <c r="C475" s="9" t="str">
        <f t="shared" si="14"/>
        <v>$H$502</v>
      </c>
      <c r="D475" s="9" t="str">
        <f t="shared" si="15"/>
        <v>H502</v>
      </c>
      <c r="F475">
        <v>9680</v>
      </c>
      <c r="G475" s="1" t="str">
        <f>_xll.BDS("SPX Index","CHAIN_TICKERS", "CHAIN_STRIKE_PX_OVRD",F475, "CHAIN_PUT_CALL_TYPE_OVRD=P", "CHAIN_PERIODICITY_OVRD=M")</f>
        <v>SPX US 11/20/15 P2700</v>
      </c>
      <c r="J475" t="s">
        <v>91</v>
      </c>
      <c r="K475" t="e">
        <f ca="1">_xll.BDP(J475,"security des")</f>
        <v>#NAME?</v>
      </c>
      <c r="N475" t="s">
        <v>352</v>
      </c>
      <c r="O475" t="e">
        <f ca="1">_xll.BDP(J475,"security des")</f>
        <v>#NAME?</v>
      </c>
    </row>
    <row r="476" spans="1:15" x14ac:dyDescent="0.25">
      <c r="A476">
        <v>0</v>
      </c>
      <c r="B476" s="9">
        <v>1.7254794520547945E-4</v>
      </c>
      <c r="C476" s="9" t="str">
        <f t="shared" si="14"/>
        <v>$H$503</v>
      </c>
      <c r="D476" s="9" t="str">
        <f t="shared" si="15"/>
        <v>H503</v>
      </c>
      <c r="F476">
        <v>9700</v>
      </c>
      <c r="G476" s="1" t="str">
        <f>_xll.BDS("SPX Index","CHAIN_TICKERS", "CHAIN_STRIKE_PX_OVRD",F476, "CHAIN_PUT_CALL_TYPE_OVRD=P", "CHAIN_PERIODICITY_OVRD=M")</f>
        <v>SPX US 11/20/15 P2700</v>
      </c>
      <c r="J476" t="s">
        <v>92</v>
      </c>
      <c r="K476" t="e">
        <f ca="1">_xll.BDP(J476,"security des")</f>
        <v>#NAME?</v>
      </c>
      <c r="N476" t="s">
        <v>353</v>
      </c>
      <c r="O476" t="e">
        <f ca="1">_xll.BDP(J476,"security des")</f>
        <v>#NAME?</v>
      </c>
    </row>
    <row r="477" spans="1:15" x14ac:dyDescent="0.25">
      <c r="A477">
        <v>0</v>
      </c>
      <c r="B477" s="9">
        <v>1.7364383561643837E-4</v>
      </c>
      <c r="C477" s="9" t="str">
        <f t="shared" si="14"/>
        <v>$H$504</v>
      </c>
      <c r="D477" s="9" t="str">
        <f t="shared" si="15"/>
        <v>H504</v>
      </c>
      <c r="F477">
        <v>9720</v>
      </c>
      <c r="G477" s="1" t="str">
        <f>_xll.BDS("SPX Index","CHAIN_TICKERS", "CHAIN_STRIKE_PX_OVRD",F477, "CHAIN_PUT_CALL_TYPE_OVRD=P", "CHAIN_PERIODICITY_OVRD=M")</f>
        <v>SPX US 11/20/15 P2700</v>
      </c>
      <c r="J477" t="s">
        <v>93</v>
      </c>
      <c r="K477" t="e">
        <f ca="1">_xll.BDP(J477,"security des")</f>
        <v>#NAME?</v>
      </c>
      <c r="N477" t="s">
        <v>354</v>
      </c>
      <c r="O477" t="e">
        <f ca="1">_xll.BDP(J477,"security des")</f>
        <v>#NAME?</v>
      </c>
    </row>
    <row r="478" spans="1:15" x14ac:dyDescent="0.25">
      <c r="A478">
        <v>0</v>
      </c>
      <c r="B478" s="9">
        <v>1.7476712328767121E-4</v>
      </c>
      <c r="C478" s="9" t="str">
        <f t="shared" si="14"/>
        <v>$H$505</v>
      </c>
      <c r="D478" s="9" t="str">
        <f t="shared" si="15"/>
        <v>H505</v>
      </c>
      <c r="F478">
        <v>9740</v>
      </c>
      <c r="G478" s="1" t="str">
        <f>_xll.BDS("SPX Index","CHAIN_TICKERS", "CHAIN_STRIKE_PX_OVRD",F478, "CHAIN_PUT_CALL_TYPE_OVRD=P", "CHAIN_PERIODICITY_OVRD=M")</f>
        <v>SPX US 11/20/15 P2700</v>
      </c>
      <c r="J478" t="s">
        <v>94</v>
      </c>
      <c r="K478" t="e">
        <f ca="1">_xll.BDP(J478,"security des")</f>
        <v>#NAME?</v>
      </c>
      <c r="N478" t="s">
        <v>355</v>
      </c>
      <c r="O478" t="e">
        <f ca="1">_xll.BDP(J478,"security des")</f>
        <v>#NAME?</v>
      </c>
    </row>
    <row r="479" spans="1:15" x14ac:dyDescent="0.25">
      <c r="A479">
        <v>0</v>
      </c>
      <c r="B479" s="9">
        <v>1.7695890410958904E-4</v>
      </c>
      <c r="C479" s="9" t="str">
        <f t="shared" si="14"/>
        <v>$H$506</v>
      </c>
      <c r="D479" s="9" t="str">
        <f t="shared" si="15"/>
        <v>H506</v>
      </c>
      <c r="F479">
        <v>9760</v>
      </c>
      <c r="G479" s="1" t="str">
        <f>_xll.BDS("SPX Index","CHAIN_TICKERS", "CHAIN_STRIKE_PX_OVRD",F479, "CHAIN_PUT_CALL_TYPE_OVRD=P", "CHAIN_PERIODICITY_OVRD=M")</f>
        <v>SPX US 11/20/15 P2700</v>
      </c>
      <c r="J479" t="s">
        <v>95</v>
      </c>
      <c r="K479" t="e">
        <f ca="1">_xll.BDP(J479,"security des")</f>
        <v>#NAME?</v>
      </c>
      <c r="N479" t="s">
        <v>356</v>
      </c>
      <c r="O479" t="e">
        <f ca="1">_xll.BDP(J479,"security des")</f>
        <v>#NAME?</v>
      </c>
    </row>
    <row r="480" spans="1:15" x14ac:dyDescent="0.25">
      <c r="A480">
        <v>0</v>
      </c>
      <c r="B480" s="9">
        <v>1.7780821917808221E-4</v>
      </c>
      <c r="C480" s="9" t="str">
        <f t="shared" si="14"/>
        <v>$H$507</v>
      </c>
      <c r="D480" s="9" t="str">
        <f t="shared" si="15"/>
        <v>H507</v>
      </c>
      <c r="F480">
        <v>9780</v>
      </c>
      <c r="G480" s="1" t="str">
        <f>_xll.BDS("SPX Index","CHAIN_TICKERS", "CHAIN_STRIKE_PX_OVRD",F480, "CHAIN_PUT_CALL_TYPE_OVRD=P", "CHAIN_PERIODICITY_OVRD=M")</f>
        <v>SPX US 11/20/15 P2700</v>
      </c>
      <c r="J480" t="s">
        <v>96</v>
      </c>
      <c r="K480" t="e">
        <f ca="1">_xll.BDP(J480,"security des")</f>
        <v>#NAME?</v>
      </c>
      <c r="N480" t="s">
        <v>357</v>
      </c>
      <c r="O480" t="e">
        <f ca="1">_xll.BDP(J480,"security des")</f>
        <v>#NAME?</v>
      </c>
    </row>
    <row r="481" spans="1:15" x14ac:dyDescent="0.25">
      <c r="A481">
        <v>0</v>
      </c>
      <c r="B481" s="9">
        <v>1.7884931506849315E-4</v>
      </c>
      <c r="C481" s="9" t="str">
        <f t="shared" si="14"/>
        <v>$H$508</v>
      </c>
      <c r="D481" s="9" t="str">
        <f t="shared" si="15"/>
        <v>H508</v>
      </c>
      <c r="F481">
        <v>9800</v>
      </c>
      <c r="G481" s="1" t="str">
        <f>_xll.BDS("SPX Index","CHAIN_TICKERS", "CHAIN_STRIKE_PX_OVRD",F481, "CHAIN_PUT_CALL_TYPE_OVRD=P", "CHAIN_PERIODICITY_OVRD=M")</f>
        <v>SPX US 11/20/15 P2700</v>
      </c>
      <c r="J481" t="s">
        <v>97</v>
      </c>
      <c r="K481" t="e">
        <f ca="1">_xll.BDP(J481,"security des")</f>
        <v>#NAME?</v>
      </c>
      <c r="N481" t="s">
        <v>358</v>
      </c>
      <c r="O481" t="e">
        <f ca="1">_xll.BDP(J481,"security des")</f>
        <v>#NAME?</v>
      </c>
    </row>
    <row r="482" spans="1:15" x14ac:dyDescent="0.25">
      <c r="A482">
        <v>0</v>
      </c>
      <c r="B482" s="9">
        <v>1.7536986301369863E-4</v>
      </c>
      <c r="C482" s="9" t="str">
        <f t="shared" si="14"/>
        <v>$H$509</v>
      </c>
      <c r="D482" s="9" t="str">
        <f t="shared" si="15"/>
        <v>H509</v>
      </c>
      <c r="F482">
        <v>9820</v>
      </c>
      <c r="G482" s="1" t="str">
        <f>_xll.BDS("SPX Index","CHAIN_TICKERS", "CHAIN_STRIKE_PX_OVRD",F482, "CHAIN_PUT_CALL_TYPE_OVRD=P", "CHAIN_PERIODICITY_OVRD=M")</f>
        <v>SPX US 11/20/15 P2700</v>
      </c>
      <c r="J482" t="s">
        <v>98</v>
      </c>
      <c r="K482" t="e">
        <f ca="1">_xll.BDP(J482,"security des")</f>
        <v>#NAME?</v>
      </c>
      <c r="N482" t="s">
        <v>3586</v>
      </c>
      <c r="O482" t="e">
        <f ca="1">_xll.BDP(J482,"security des")</f>
        <v>#NAME?</v>
      </c>
    </row>
    <row r="483" spans="1:15" x14ac:dyDescent="0.25">
      <c r="A483">
        <v>0</v>
      </c>
      <c r="B483" s="9">
        <v>1.7564383561643833E-4</v>
      </c>
      <c r="C483" s="9" t="str">
        <f t="shared" si="14"/>
        <v>$H$510</v>
      </c>
      <c r="D483" s="9" t="str">
        <f t="shared" si="15"/>
        <v>H510</v>
      </c>
      <c r="F483">
        <v>9840</v>
      </c>
      <c r="G483" s="1" t="str">
        <f>_xll.BDS("SPX Index","CHAIN_TICKERS", "CHAIN_STRIKE_PX_OVRD",F483, "CHAIN_PUT_CALL_TYPE_OVRD=P", "CHAIN_PERIODICITY_OVRD=M")</f>
        <v>SPX US 11/20/15 P2700</v>
      </c>
      <c r="J483" t="s">
        <v>99</v>
      </c>
      <c r="K483" t="e">
        <f ca="1">_xll.BDP(J483,"security des")</f>
        <v>#NAME?</v>
      </c>
      <c r="N483" t="s">
        <v>3587</v>
      </c>
      <c r="O483" t="e">
        <f ca="1">_xll.BDP(J483,"security des")</f>
        <v>#NAME?</v>
      </c>
    </row>
    <row r="484" spans="1:15" x14ac:dyDescent="0.25">
      <c r="A484">
        <v>0</v>
      </c>
      <c r="B484" s="9">
        <v>1.7380821917808219E-4</v>
      </c>
      <c r="C484" s="9" t="str">
        <f t="shared" si="14"/>
        <v>$H$511</v>
      </c>
      <c r="D484" s="9" t="str">
        <f t="shared" si="15"/>
        <v>H511</v>
      </c>
      <c r="F484">
        <v>9860</v>
      </c>
      <c r="G484" s="1" t="str">
        <f>_xll.BDS("SPX Index","CHAIN_TICKERS", "CHAIN_STRIKE_PX_OVRD",F484, "CHAIN_PUT_CALL_TYPE_OVRD=P", "CHAIN_PERIODICITY_OVRD=M")</f>
        <v>SPX US 11/20/15 P2700</v>
      </c>
      <c r="J484" t="s">
        <v>100</v>
      </c>
      <c r="K484" t="e">
        <f ca="1">_xll.BDP(J484,"security des")</f>
        <v>#NAME?</v>
      </c>
      <c r="N484" t="s">
        <v>1081</v>
      </c>
      <c r="O484" t="e">
        <f ca="1">_xll.BDP(J484,"security des")</f>
        <v>#NAME?</v>
      </c>
    </row>
    <row r="485" spans="1:15" x14ac:dyDescent="0.25">
      <c r="A485">
        <v>0</v>
      </c>
      <c r="B485" s="9">
        <v>1.7408219178082193E-4</v>
      </c>
      <c r="C485" s="9" t="str">
        <f t="shared" si="14"/>
        <v>$H$512</v>
      </c>
      <c r="D485" s="9" t="str">
        <f t="shared" si="15"/>
        <v>H512</v>
      </c>
      <c r="F485">
        <v>9880</v>
      </c>
      <c r="G485" s="1" t="str">
        <f>_xll.BDS("SPX Index","CHAIN_TICKERS", "CHAIN_STRIKE_PX_OVRD",F485, "CHAIN_PUT_CALL_TYPE_OVRD=P", "CHAIN_PERIODICITY_OVRD=M")</f>
        <v>SPX US 11/20/15 P2700</v>
      </c>
      <c r="J485" t="s">
        <v>101</v>
      </c>
      <c r="K485" t="e">
        <f ca="1">_xll.BDP(J485,"security des")</f>
        <v>#NAME?</v>
      </c>
      <c r="N485" t="s">
        <v>1082</v>
      </c>
      <c r="O485" t="e">
        <f ca="1">_xll.BDP(J485,"security des")</f>
        <v>#NAME?</v>
      </c>
    </row>
    <row r="486" spans="1:15" x14ac:dyDescent="0.25">
      <c r="A486">
        <v>0</v>
      </c>
      <c r="B486" s="9">
        <v>1.7742465753424656E-4</v>
      </c>
      <c r="C486" s="9" t="str">
        <f t="shared" si="14"/>
        <v>$H$513</v>
      </c>
      <c r="D486" s="9" t="str">
        <f t="shared" si="15"/>
        <v>H513</v>
      </c>
      <c r="F486">
        <v>9900</v>
      </c>
      <c r="G486" s="1" t="str">
        <f>_xll.BDS("SPX Index","CHAIN_TICKERS", "CHAIN_STRIKE_PX_OVRD",F486, "CHAIN_PUT_CALL_TYPE_OVRD=P", "CHAIN_PERIODICITY_OVRD=M")</f>
        <v>SPX US 11/20/15 P2700</v>
      </c>
      <c r="J486" t="s">
        <v>102</v>
      </c>
      <c r="K486" t="e">
        <f ca="1">_xll.BDP(J486,"security des")</f>
        <v>#NAME?</v>
      </c>
      <c r="N486" t="s">
        <v>1083</v>
      </c>
      <c r="O486" t="e">
        <f ca="1">_xll.BDP(J486,"security des")</f>
        <v>#NAME?</v>
      </c>
    </row>
    <row r="487" spans="1:15" x14ac:dyDescent="0.25">
      <c r="A487">
        <v>0</v>
      </c>
      <c r="B487" s="9">
        <v>1.747945205479452E-4</v>
      </c>
      <c r="C487" s="9" t="str">
        <f t="shared" si="14"/>
        <v>$H$514</v>
      </c>
      <c r="D487" s="9" t="str">
        <f t="shared" si="15"/>
        <v>H514</v>
      </c>
      <c r="F487">
        <v>9920</v>
      </c>
      <c r="G487" s="1" t="str">
        <f>_xll.BDS("SPX Index","CHAIN_TICKERS", "CHAIN_STRIKE_PX_OVRD",F487, "CHAIN_PUT_CALL_TYPE_OVRD=P", "CHAIN_PERIODICITY_OVRD=M")</f>
        <v>SPX US 11/20/15 P2700</v>
      </c>
      <c r="J487" t="s">
        <v>103</v>
      </c>
      <c r="K487" t="e">
        <f ca="1">_xll.BDP(J487,"security des")</f>
        <v>#NAME?</v>
      </c>
      <c r="N487" t="s">
        <v>1084</v>
      </c>
      <c r="O487" t="e">
        <f ca="1">_xll.BDP(J487,"security des")</f>
        <v>#NAME?</v>
      </c>
    </row>
    <row r="488" spans="1:15" x14ac:dyDescent="0.25">
      <c r="A488">
        <v>3</v>
      </c>
      <c r="B488" s="9">
        <v>1.7304109589041095E-4</v>
      </c>
      <c r="C488" s="9" t="str">
        <f t="shared" si="14"/>
        <v>$H$515</v>
      </c>
      <c r="D488" s="9" t="str">
        <f t="shared" si="15"/>
        <v>H515</v>
      </c>
      <c r="F488">
        <v>9940</v>
      </c>
      <c r="G488" s="1" t="str">
        <f>_xll.BDS("SPX Index","CHAIN_TICKERS", "CHAIN_STRIKE_PX_OVRD",F488, "CHAIN_PUT_CALL_TYPE_OVRD=P", "CHAIN_PERIODICITY_OVRD=M")</f>
        <v>SPX US 11/20/15 P2700</v>
      </c>
      <c r="J488" t="s">
        <v>104</v>
      </c>
      <c r="K488" t="e">
        <f ca="1">_xll.BDP(J488,"security des")</f>
        <v>#NAME?</v>
      </c>
      <c r="N488" t="s">
        <v>1085</v>
      </c>
      <c r="O488" t="e">
        <f ca="1">_xll.BDP(J488,"security des")</f>
        <v>#NAME?</v>
      </c>
    </row>
    <row r="489" spans="1:15" x14ac:dyDescent="0.25">
      <c r="A489">
        <v>0</v>
      </c>
      <c r="B489" s="9">
        <v>1.7668493150684931E-4</v>
      </c>
      <c r="C489" s="9" t="str">
        <f t="shared" si="14"/>
        <v>$H$516</v>
      </c>
      <c r="D489" s="9" t="str">
        <f t="shared" si="15"/>
        <v>H516</v>
      </c>
      <c r="F489">
        <v>9960</v>
      </c>
      <c r="G489" s="1" t="str">
        <f>_xll.BDS("SPX Index","CHAIN_TICKERS", "CHAIN_STRIKE_PX_OVRD",F489, "CHAIN_PUT_CALL_TYPE_OVRD=P", "CHAIN_PERIODICITY_OVRD=M")</f>
        <v>SPX US 11/20/15 P2700</v>
      </c>
      <c r="J489" t="s">
        <v>105</v>
      </c>
      <c r="K489" t="e">
        <f ca="1">_xll.BDP(J489,"security des")</f>
        <v>#NAME?</v>
      </c>
      <c r="N489" t="s">
        <v>1086</v>
      </c>
      <c r="O489" t="e">
        <f ca="1">_xll.BDP(J489,"security des")</f>
        <v>#NAME?</v>
      </c>
    </row>
    <row r="490" spans="1:15" x14ac:dyDescent="0.25">
      <c r="A490">
        <v>0</v>
      </c>
      <c r="B490" s="9">
        <v>1.7493150684931506E-4</v>
      </c>
      <c r="C490" s="9" t="str">
        <f t="shared" si="14"/>
        <v>$H$517</v>
      </c>
      <c r="D490" s="9" t="str">
        <f t="shared" si="15"/>
        <v>H517</v>
      </c>
      <c r="F490">
        <v>9980</v>
      </c>
      <c r="G490" s="1" t="str">
        <f>_xll.BDS("SPX Index","CHAIN_TICKERS", "CHAIN_STRIKE_PX_OVRD",F490, "CHAIN_PUT_CALL_TYPE_OVRD=P", "CHAIN_PERIODICITY_OVRD=M")</f>
        <v>SPX US 11/20/15 P2700</v>
      </c>
      <c r="J490" t="s">
        <v>106</v>
      </c>
      <c r="K490" t="e">
        <f ca="1">_xll.BDP(J490,"security des")</f>
        <v>#NAME?</v>
      </c>
      <c r="N490" t="s">
        <v>1087</v>
      </c>
      <c r="O490" t="e">
        <f ca="1">_xll.BDP(J490,"security des")</f>
        <v>#NAME?</v>
      </c>
    </row>
    <row r="491" spans="1:15" x14ac:dyDescent="0.25">
      <c r="A491">
        <v>0</v>
      </c>
      <c r="B491" s="9">
        <v>1.7742465753424656E-4</v>
      </c>
      <c r="C491" s="9" t="str">
        <f t="shared" si="14"/>
        <v>$H$518</v>
      </c>
      <c r="D491" s="9" t="str">
        <f t="shared" si="15"/>
        <v>H518</v>
      </c>
      <c r="F491">
        <v>10000</v>
      </c>
      <c r="G491" s="1" t="str">
        <f>_xll.BDS("SPX Index","CHAIN_TICKERS", "CHAIN_STRIKE_PX_OVRD",F491, "CHAIN_PUT_CALL_TYPE_OVRD=P", "CHAIN_PERIODICITY_OVRD=M")</f>
        <v>SPX US 11/20/15 P2700</v>
      </c>
      <c r="J491" t="s">
        <v>107</v>
      </c>
      <c r="K491" t="e">
        <f ca="1">_xll.BDP(J491,"security des")</f>
        <v>#NAME?</v>
      </c>
      <c r="N491" t="s">
        <v>1088</v>
      </c>
      <c r="O491" t="e">
        <f ca="1">_xll.BDP(J491,"security des")</f>
        <v>#NAME?</v>
      </c>
    </row>
    <row r="492" spans="1:15" x14ac:dyDescent="0.25">
      <c r="A492">
        <v>0</v>
      </c>
      <c r="B492" s="9">
        <v>1.7824657534246577E-4</v>
      </c>
      <c r="C492" s="9" t="str">
        <f t="shared" si="14"/>
        <v>$H$519</v>
      </c>
      <c r="D492" s="9" t="str">
        <f t="shared" si="15"/>
        <v>H519</v>
      </c>
      <c r="F492">
        <v>10020</v>
      </c>
      <c r="G492" s="1" t="str">
        <f>_xll.BDS("SPX Index","CHAIN_TICKERS", "CHAIN_STRIKE_PX_OVRD",F492, "CHAIN_PUT_CALL_TYPE_OVRD=P", "CHAIN_PERIODICITY_OVRD=M")</f>
        <v>SPX US 11/20/15 P2700</v>
      </c>
      <c r="J492" t="s">
        <v>108</v>
      </c>
      <c r="K492" t="e">
        <f ca="1">_xll.BDP(J492,"security des")</f>
        <v>#NAME?</v>
      </c>
      <c r="N492" t="s">
        <v>1089</v>
      </c>
      <c r="O492" t="e">
        <f ca="1">_xll.BDP(J492,"security des")</f>
        <v>#NAME?</v>
      </c>
    </row>
    <row r="493" spans="1:15" x14ac:dyDescent="0.25">
      <c r="A493">
        <v>0</v>
      </c>
      <c r="B493" s="9">
        <v>1.8194520547945206E-4</v>
      </c>
      <c r="C493" s="9" t="str">
        <f t="shared" si="14"/>
        <v>$H$520</v>
      </c>
      <c r="D493" s="9" t="str">
        <f t="shared" si="15"/>
        <v>H520</v>
      </c>
      <c r="F493">
        <v>10040</v>
      </c>
      <c r="G493" s="1" t="str">
        <f>_xll.BDS("SPX Index","CHAIN_TICKERS", "CHAIN_STRIKE_PX_OVRD",F493, "CHAIN_PUT_CALL_TYPE_OVRD=P", "CHAIN_PERIODICITY_OVRD=M")</f>
        <v>SPX US 11/20/15 P2700</v>
      </c>
      <c r="J493" t="s">
        <v>2016</v>
      </c>
      <c r="K493" t="e">
        <f ca="1">_xll.BDP(J493,"security des")</f>
        <v>#NAME?</v>
      </c>
      <c r="N493" t="s">
        <v>1090</v>
      </c>
      <c r="O493" t="e">
        <f ca="1">_xll.BDP(J493,"security des")</f>
        <v>#NAME?</v>
      </c>
    </row>
    <row r="494" spans="1:15" x14ac:dyDescent="0.25">
      <c r="A494">
        <v>0</v>
      </c>
      <c r="B494" s="9">
        <v>1.8153424657534249E-4</v>
      </c>
      <c r="C494" s="9" t="str">
        <f t="shared" si="14"/>
        <v>$H$521</v>
      </c>
      <c r="D494" s="9" t="str">
        <f t="shared" si="15"/>
        <v>H521</v>
      </c>
      <c r="F494">
        <v>10060</v>
      </c>
      <c r="G494" s="1" t="str">
        <f>_xll.BDS("SPX Index","CHAIN_TICKERS", "CHAIN_STRIKE_PX_OVRD",F494, "CHAIN_PUT_CALL_TYPE_OVRD=P", "CHAIN_PERIODICITY_OVRD=M")</f>
        <v>SPX US 11/20/15 P2700</v>
      </c>
      <c r="J494" t="s">
        <v>109</v>
      </c>
      <c r="K494" t="e">
        <f ca="1">_xll.BDP(J494,"security des")</f>
        <v>#NAME?</v>
      </c>
      <c r="N494" t="s">
        <v>1091</v>
      </c>
      <c r="O494" t="e">
        <f ca="1">_xll.BDP(J494,"security des")</f>
        <v>#NAME?</v>
      </c>
    </row>
    <row r="495" spans="1:15" x14ac:dyDescent="0.25">
      <c r="A495">
        <v>0</v>
      </c>
      <c r="B495" s="9">
        <v>1.8063013698630138E-4</v>
      </c>
      <c r="C495" s="9" t="str">
        <f t="shared" si="14"/>
        <v>$H$522</v>
      </c>
      <c r="D495" s="9" t="str">
        <f t="shared" si="15"/>
        <v>H522</v>
      </c>
      <c r="F495">
        <v>10080</v>
      </c>
      <c r="G495" s="1" t="str">
        <f>_xll.BDS("SPX Index","CHAIN_TICKERS", "CHAIN_STRIKE_PX_OVRD",F495, "CHAIN_PUT_CALL_TYPE_OVRD=P", "CHAIN_PERIODICITY_OVRD=M")</f>
        <v>SPX US 11/20/15 P2700</v>
      </c>
      <c r="J495" t="s">
        <v>2017</v>
      </c>
      <c r="K495" t="e">
        <f ca="1">_xll.BDP(J495,"security des")</f>
        <v>#NAME?</v>
      </c>
      <c r="N495" t="s">
        <v>1092</v>
      </c>
      <c r="O495" t="e">
        <f ca="1">_xll.BDP(J495,"security des")</f>
        <v>#NAME?</v>
      </c>
    </row>
    <row r="496" spans="1:15" x14ac:dyDescent="0.25">
      <c r="A496">
        <v>0</v>
      </c>
      <c r="B496" s="9" t="e">
        <v>#N/A</v>
      </c>
      <c r="C496" s="9" t="str">
        <f t="shared" si="14"/>
        <v>$H$523</v>
      </c>
      <c r="D496" s="9" t="str">
        <f t="shared" si="15"/>
        <v>H523</v>
      </c>
      <c r="F496">
        <v>10100</v>
      </c>
      <c r="G496" s="1" t="str">
        <f>_xll.BDS("SPX Index","CHAIN_TICKERS", "CHAIN_STRIKE_PX_OVRD",F496, "CHAIN_PUT_CALL_TYPE_OVRD=P", "CHAIN_PERIODICITY_OVRD=M")</f>
        <v>SPX US 11/20/15 P2700</v>
      </c>
      <c r="J496" t="s">
        <v>110</v>
      </c>
      <c r="K496" t="e">
        <f ca="1">_xll.BDP(J496,"security des")</f>
        <v>#NAME?</v>
      </c>
      <c r="N496" t="s">
        <v>1093</v>
      </c>
      <c r="O496" t="e">
        <f ca="1">_xll.BDP(J496,"security des")</f>
        <v>#NAME?</v>
      </c>
    </row>
    <row r="497" spans="1:15" x14ac:dyDescent="0.25">
      <c r="A497">
        <v>0</v>
      </c>
      <c r="B497" s="9">
        <v>1.8139726027397262E-4</v>
      </c>
      <c r="C497" s="9" t="str">
        <f t="shared" si="14"/>
        <v>$H$524</v>
      </c>
      <c r="D497" s="9" t="str">
        <f t="shared" si="15"/>
        <v>H524</v>
      </c>
      <c r="F497">
        <v>10120</v>
      </c>
      <c r="G497" s="1" t="str">
        <f>_xll.BDS("SPX Index","CHAIN_TICKERS", "CHAIN_STRIKE_PX_OVRD",F497, "CHAIN_PUT_CALL_TYPE_OVRD=P", "CHAIN_PERIODICITY_OVRD=M")</f>
        <v>SPX US 11/20/15 P2700</v>
      </c>
      <c r="J497" t="s">
        <v>2018</v>
      </c>
      <c r="K497" t="e">
        <f ca="1">_xll.BDP(J497,"security des")</f>
        <v>#NAME?</v>
      </c>
      <c r="N497" t="s">
        <v>1094</v>
      </c>
      <c r="O497" t="e">
        <f ca="1">_xll.BDP(J497,"security des")</f>
        <v>#NAME?</v>
      </c>
    </row>
    <row r="498" spans="1:15" x14ac:dyDescent="0.25">
      <c r="A498">
        <v>0</v>
      </c>
      <c r="B498" s="9">
        <v>1.8194520547945206E-4</v>
      </c>
      <c r="C498" s="9" t="str">
        <f t="shared" si="14"/>
        <v>$H$525</v>
      </c>
      <c r="D498" s="9" t="str">
        <f t="shared" si="15"/>
        <v>H525</v>
      </c>
      <c r="F498">
        <v>10140</v>
      </c>
      <c r="G498" s="1" t="str">
        <f>_xll.BDS("SPX Index","CHAIN_TICKERS", "CHAIN_STRIKE_PX_OVRD",F498, "CHAIN_PUT_CALL_TYPE_OVRD=P", "CHAIN_PERIODICITY_OVRD=M")</f>
        <v>SPX US 11/20/15 P2700</v>
      </c>
      <c r="J498" t="s">
        <v>111</v>
      </c>
      <c r="K498" t="e">
        <f ca="1">_xll.BDP(J498,"security des")</f>
        <v>#NAME?</v>
      </c>
      <c r="N498" t="s">
        <v>1095</v>
      </c>
      <c r="O498" t="e">
        <f ca="1">_xll.BDP(J498,"security des")</f>
        <v>#NAME?</v>
      </c>
    </row>
    <row r="499" spans="1:15" x14ac:dyDescent="0.25">
      <c r="A499">
        <v>0</v>
      </c>
      <c r="B499" s="9">
        <v>1.8183561643835618E-4</v>
      </c>
      <c r="C499" s="9" t="str">
        <f t="shared" si="14"/>
        <v>$H$526</v>
      </c>
      <c r="D499" s="9" t="str">
        <f t="shared" si="15"/>
        <v>H526</v>
      </c>
      <c r="F499">
        <v>10160</v>
      </c>
      <c r="G499" s="1" t="str">
        <f>_xll.BDS("SPX Index","CHAIN_TICKERS", "CHAIN_STRIKE_PX_OVRD",F499, "CHAIN_PUT_CALL_TYPE_OVRD=P", "CHAIN_PERIODICITY_OVRD=M")</f>
        <v>SPX US 11/20/15 P2700</v>
      </c>
      <c r="J499" t="s">
        <v>2019</v>
      </c>
      <c r="K499" t="e">
        <f ca="1">_xll.BDP(J499,"security des")</f>
        <v>#NAME?</v>
      </c>
      <c r="N499" t="s">
        <v>1096</v>
      </c>
      <c r="O499" t="e">
        <f ca="1">_xll.BDP(J499,"security des")</f>
        <v>#NAME?</v>
      </c>
    </row>
    <row r="500" spans="1:15" x14ac:dyDescent="0.25">
      <c r="A500">
        <v>0</v>
      </c>
      <c r="B500" s="9">
        <v>1.818082191780822E-4</v>
      </c>
      <c r="C500" s="9" t="str">
        <f t="shared" si="14"/>
        <v>$H$527</v>
      </c>
      <c r="D500" s="9" t="str">
        <f t="shared" si="15"/>
        <v>H527</v>
      </c>
      <c r="F500">
        <v>10180</v>
      </c>
      <c r="G500" s="1" t="str">
        <f>_xll.BDS("SPX Index","CHAIN_TICKERS", "CHAIN_STRIKE_PX_OVRD",F500, "CHAIN_PUT_CALL_TYPE_OVRD=P", "CHAIN_PERIODICITY_OVRD=M")</f>
        <v>SPX US 11/20/15 P2700</v>
      </c>
      <c r="J500" t="s">
        <v>112</v>
      </c>
      <c r="K500" t="e">
        <f ca="1">_xll.BDP(J500,"security des")</f>
        <v>#NAME?</v>
      </c>
      <c r="N500" t="s">
        <v>1097</v>
      </c>
      <c r="O500" t="e">
        <f ca="1">_xll.BDP(J500,"security des")</f>
        <v>#NAME?</v>
      </c>
    </row>
    <row r="501" spans="1:15" x14ac:dyDescent="0.25">
      <c r="A501">
        <v>0</v>
      </c>
      <c r="B501" s="9">
        <v>1.8084931506849315E-4</v>
      </c>
      <c r="C501" s="9" t="str">
        <f t="shared" si="14"/>
        <v>$H$528</v>
      </c>
      <c r="D501" s="9" t="str">
        <f t="shared" si="15"/>
        <v>H528</v>
      </c>
      <c r="F501">
        <v>10200</v>
      </c>
      <c r="G501" s="1" t="str">
        <f>_xll.BDS("SPX Index","CHAIN_TICKERS", "CHAIN_STRIKE_PX_OVRD",F501, "CHAIN_PUT_CALL_TYPE_OVRD=P", "CHAIN_PERIODICITY_OVRD=M")</f>
        <v>SPX US 11/20/15 P2700</v>
      </c>
      <c r="J501" t="s">
        <v>2020</v>
      </c>
      <c r="K501" t="e">
        <f ca="1">_xll.BDP(J501,"security des")</f>
        <v>#NAME?</v>
      </c>
      <c r="N501" t="s">
        <v>1098</v>
      </c>
      <c r="O501" t="e">
        <f ca="1">_xll.BDP(J501,"security des")</f>
        <v>#NAME?</v>
      </c>
    </row>
    <row r="502" spans="1:15" x14ac:dyDescent="0.25">
      <c r="A502">
        <v>0</v>
      </c>
      <c r="B502" s="9">
        <v>1.7997260273972603E-4</v>
      </c>
      <c r="C502" s="9" t="str">
        <f t="shared" si="14"/>
        <v>$H$529</v>
      </c>
      <c r="D502" s="9" t="str">
        <f t="shared" si="15"/>
        <v>H529</v>
      </c>
      <c r="F502">
        <v>10220</v>
      </c>
      <c r="G502" s="1" t="str">
        <f>_xll.BDS("SPX Index","CHAIN_TICKERS", "CHAIN_STRIKE_PX_OVRD",F502, "CHAIN_PUT_CALL_TYPE_OVRD=P", "CHAIN_PERIODICITY_OVRD=M")</f>
        <v>SPX US 11/20/15 P2700</v>
      </c>
      <c r="J502" t="s">
        <v>113</v>
      </c>
      <c r="K502" t="e">
        <f ca="1">_xll.BDP(J502,"security des")</f>
        <v>#NAME?</v>
      </c>
      <c r="N502" t="s">
        <v>1099</v>
      </c>
      <c r="O502" t="e">
        <f ca="1">_xll.BDP(J502,"security des")</f>
        <v>#NAME?</v>
      </c>
    </row>
    <row r="503" spans="1:15" x14ac:dyDescent="0.25">
      <c r="A503">
        <v>0</v>
      </c>
      <c r="B503" s="9">
        <v>1.8136986301369864E-4</v>
      </c>
      <c r="C503" s="9" t="str">
        <f t="shared" si="14"/>
        <v>$H$530</v>
      </c>
      <c r="D503" s="9" t="str">
        <f t="shared" si="15"/>
        <v>H530</v>
      </c>
      <c r="F503">
        <v>10240</v>
      </c>
      <c r="G503" s="1" t="str">
        <f>_xll.BDS("SPX Index","CHAIN_TICKERS", "CHAIN_STRIKE_PX_OVRD",F503, "CHAIN_PUT_CALL_TYPE_OVRD=P", "CHAIN_PERIODICITY_OVRD=M")</f>
        <v>SPX US 11/20/15 P2700</v>
      </c>
      <c r="J503" t="s">
        <v>2021</v>
      </c>
      <c r="K503" t="e">
        <f ca="1">_xll.BDP(J503,"security des")</f>
        <v>#NAME?</v>
      </c>
      <c r="N503" t="s">
        <v>1100</v>
      </c>
      <c r="O503" t="e">
        <f ca="1">_xll.BDP(J503,"security des")</f>
        <v>#NAME?</v>
      </c>
    </row>
    <row r="504" spans="1:15" x14ac:dyDescent="0.25">
      <c r="A504">
        <v>0</v>
      </c>
      <c r="B504" s="9">
        <v>1.8183561643835618E-4</v>
      </c>
      <c r="C504" s="9" t="str">
        <f t="shared" si="14"/>
        <v>$H$531</v>
      </c>
      <c r="D504" s="9" t="str">
        <f t="shared" si="15"/>
        <v>H531</v>
      </c>
      <c r="F504">
        <v>10260</v>
      </c>
      <c r="G504" s="1" t="str">
        <f>_xll.BDS("SPX Index","CHAIN_TICKERS", "CHAIN_STRIKE_PX_OVRD",F504, "CHAIN_PUT_CALL_TYPE_OVRD=P", "CHAIN_PERIODICITY_OVRD=M")</f>
        <v>SPX US 11/20/15 P2700</v>
      </c>
      <c r="J504" t="s">
        <v>2022</v>
      </c>
      <c r="K504" t="e">
        <f ca="1">_xll.BDP(J504,"security des")</f>
        <v>#NAME?</v>
      </c>
      <c r="N504" t="s">
        <v>1101</v>
      </c>
      <c r="O504" t="e">
        <f ca="1">_xll.BDP(J504,"security des")</f>
        <v>#NAME?</v>
      </c>
    </row>
    <row r="505" spans="1:15" x14ac:dyDescent="0.25">
      <c r="A505">
        <v>0</v>
      </c>
      <c r="B505" s="9">
        <v>1.8123287671232877E-4</v>
      </c>
      <c r="C505" s="9" t="str">
        <f t="shared" si="14"/>
        <v>$H$532</v>
      </c>
      <c r="D505" s="9" t="str">
        <f t="shared" si="15"/>
        <v>H532</v>
      </c>
      <c r="F505">
        <v>10280</v>
      </c>
      <c r="G505" s="1" t="str">
        <f>_xll.BDS("SPX Index","CHAIN_TICKERS", "CHAIN_STRIKE_PX_OVRD",F505, "CHAIN_PUT_CALL_TYPE_OVRD=P", "CHAIN_PERIODICITY_OVRD=M")</f>
        <v>SPX US 11/20/15 P2700</v>
      </c>
      <c r="J505" t="s">
        <v>114</v>
      </c>
      <c r="K505" t="e">
        <f ca="1">_xll.BDP(J505,"security des")</f>
        <v>#NAME?</v>
      </c>
      <c r="N505" t="s">
        <v>1102</v>
      </c>
      <c r="O505" t="e">
        <f ca="1">_xll.BDP(J505,"security des")</f>
        <v>#NAME?</v>
      </c>
    </row>
    <row r="506" spans="1:15" x14ac:dyDescent="0.25">
      <c r="A506">
        <v>0</v>
      </c>
      <c r="B506" s="9">
        <v>1.7884931506849315E-4</v>
      </c>
      <c r="C506" s="9" t="str">
        <f t="shared" si="14"/>
        <v>$H$533</v>
      </c>
      <c r="D506" s="9" t="str">
        <f t="shared" si="15"/>
        <v>H533</v>
      </c>
      <c r="F506">
        <v>10300</v>
      </c>
      <c r="G506" s="1" t="str">
        <f>_xll.BDS("SPX Index","CHAIN_TICKERS", "CHAIN_STRIKE_PX_OVRD",F506, "CHAIN_PUT_CALL_TYPE_OVRD=P", "CHAIN_PERIODICITY_OVRD=M")</f>
        <v>SPX US 11/20/15 P2700</v>
      </c>
      <c r="J506" t="s">
        <v>2023</v>
      </c>
      <c r="K506" t="e">
        <f ca="1">_xll.BDP(J506,"security des")</f>
        <v>#NAME?</v>
      </c>
      <c r="N506" t="s">
        <v>1103</v>
      </c>
      <c r="O506" t="e">
        <f ca="1">_xll.BDP(J506,"security des")</f>
        <v>#NAME?</v>
      </c>
    </row>
    <row r="507" spans="1:15" x14ac:dyDescent="0.25">
      <c r="A507">
        <v>1</v>
      </c>
      <c r="B507" s="9">
        <v>1.7824657534246577E-4</v>
      </c>
      <c r="C507" s="9" t="str">
        <f t="shared" si="14"/>
        <v>$H$534</v>
      </c>
      <c r="D507" s="9" t="str">
        <f t="shared" si="15"/>
        <v>H534</v>
      </c>
      <c r="F507">
        <v>10320</v>
      </c>
      <c r="G507" s="1" t="str">
        <f>_xll.BDS("SPX Index","CHAIN_TICKERS", "CHAIN_STRIKE_PX_OVRD",F507, "CHAIN_PUT_CALL_TYPE_OVRD=P", "CHAIN_PERIODICITY_OVRD=M")</f>
        <v>SPX US 11/20/15 P2700</v>
      </c>
      <c r="J507" t="s">
        <v>2024</v>
      </c>
      <c r="K507" t="e">
        <f ca="1">_xll.BDP(J507,"security des")</f>
        <v>#NAME?</v>
      </c>
      <c r="N507" t="s">
        <v>1104</v>
      </c>
      <c r="O507" t="e">
        <f ca="1">_xll.BDP(J507,"security des")</f>
        <v>#NAME?</v>
      </c>
    </row>
    <row r="508" spans="1:15" x14ac:dyDescent="0.25">
      <c r="A508">
        <v>0</v>
      </c>
      <c r="B508" s="9">
        <v>1.7734246575342466E-4</v>
      </c>
      <c r="C508" s="9" t="str">
        <f t="shared" si="14"/>
        <v>$H$535</v>
      </c>
      <c r="D508" s="9" t="str">
        <f t="shared" si="15"/>
        <v>H535</v>
      </c>
      <c r="F508">
        <v>10340</v>
      </c>
      <c r="G508" s="1" t="str">
        <f>_xll.BDS("SPX Index","CHAIN_TICKERS", "CHAIN_STRIKE_PX_OVRD",F508, "CHAIN_PUT_CALL_TYPE_OVRD=P", "CHAIN_PERIODICITY_OVRD=M")</f>
        <v>SPX US 11/20/15 P2700</v>
      </c>
      <c r="J508" t="s">
        <v>115</v>
      </c>
      <c r="K508" t="e">
        <f ca="1">_xll.BDP(J508,"security des")</f>
        <v>#NAME?</v>
      </c>
      <c r="N508" t="s">
        <v>1105</v>
      </c>
      <c r="O508" t="e">
        <f ca="1">_xll.BDP(J508,"security des")</f>
        <v>#NAME?</v>
      </c>
    </row>
    <row r="509" spans="1:15" x14ac:dyDescent="0.25">
      <c r="A509">
        <v>0</v>
      </c>
      <c r="B509" s="9">
        <v>1.7953424657534247E-4</v>
      </c>
      <c r="C509" s="9" t="str">
        <f t="shared" si="14"/>
        <v>$H$536</v>
      </c>
      <c r="D509" s="9" t="str">
        <f t="shared" si="15"/>
        <v>H536</v>
      </c>
      <c r="F509">
        <v>10360</v>
      </c>
      <c r="G509" s="1" t="str">
        <f>_xll.BDS("SPX Index","CHAIN_TICKERS", "CHAIN_STRIKE_PX_OVRD",F509, "CHAIN_PUT_CALL_TYPE_OVRD=P", "CHAIN_PERIODICITY_OVRD=M")</f>
        <v>SPX US 11/20/15 P2700</v>
      </c>
      <c r="J509" t="s">
        <v>2025</v>
      </c>
      <c r="K509" t="e">
        <f ca="1">_xll.BDP(J509,"security des")</f>
        <v>#NAME?</v>
      </c>
      <c r="N509" t="s">
        <v>1106</v>
      </c>
      <c r="O509" t="e">
        <f ca="1">_xll.BDP(J509,"security des")</f>
        <v>#NAME?</v>
      </c>
    </row>
    <row r="510" spans="1:15" x14ac:dyDescent="0.25">
      <c r="A510">
        <v>0</v>
      </c>
      <c r="B510" s="9">
        <v>1.7980821917808217E-4</v>
      </c>
      <c r="C510" s="9" t="str">
        <f t="shared" si="14"/>
        <v>$H$537</v>
      </c>
      <c r="D510" s="9" t="str">
        <f t="shared" si="15"/>
        <v>H537</v>
      </c>
      <c r="F510">
        <v>10380</v>
      </c>
      <c r="G510" s="1" t="str">
        <f>_xll.BDS("SPX Index","CHAIN_TICKERS", "CHAIN_STRIKE_PX_OVRD",F510, "CHAIN_PUT_CALL_TYPE_OVRD=P", "CHAIN_PERIODICITY_OVRD=M")</f>
        <v>SPX US 11/20/15 P2700</v>
      </c>
      <c r="J510" t="s">
        <v>2026</v>
      </c>
      <c r="K510" t="e">
        <f ca="1">_xll.BDP(J510,"security des")</f>
        <v>#NAME?</v>
      </c>
      <c r="N510" t="s">
        <v>1107</v>
      </c>
      <c r="O510" t="e">
        <f ca="1">_xll.BDP(J510,"security des")</f>
        <v>#NAME?</v>
      </c>
    </row>
    <row r="511" spans="1:15" x14ac:dyDescent="0.25">
      <c r="A511">
        <v>0</v>
      </c>
      <c r="B511" s="9">
        <v>1.8487671232876712E-4</v>
      </c>
      <c r="C511" s="9" t="str">
        <f t="shared" si="14"/>
        <v>$H$538</v>
      </c>
      <c r="D511" s="9" t="str">
        <f t="shared" si="15"/>
        <v>H538</v>
      </c>
      <c r="F511">
        <v>10400</v>
      </c>
      <c r="G511" s="1" t="str">
        <f>_xll.BDS("SPX Index","CHAIN_TICKERS", "CHAIN_STRIKE_PX_OVRD",F511, "CHAIN_PUT_CALL_TYPE_OVRD=P", "CHAIN_PERIODICITY_OVRD=M")</f>
        <v>SPX US 11/20/15 P2700</v>
      </c>
      <c r="J511" t="s">
        <v>116</v>
      </c>
      <c r="K511" t="e">
        <f ca="1">_xll.BDP(J511,"security des")</f>
        <v>#NAME?</v>
      </c>
      <c r="N511" t="s">
        <v>1108</v>
      </c>
      <c r="O511" t="e">
        <f ca="1">_xll.BDP(J511,"security des")</f>
        <v>#NAME?</v>
      </c>
    </row>
    <row r="512" spans="1:15" x14ac:dyDescent="0.25">
      <c r="A512">
        <v>0</v>
      </c>
      <c r="B512" s="9">
        <v>1.8339726027397261E-4</v>
      </c>
      <c r="C512" s="9" t="str">
        <f t="shared" si="14"/>
        <v>$H$539</v>
      </c>
      <c r="D512" s="9" t="str">
        <f t="shared" si="15"/>
        <v>H539</v>
      </c>
      <c r="F512">
        <v>10420</v>
      </c>
      <c r="G512" s="1" t="str">
        <f>_xll.BDS("SPX Index","CHAIN_TICKERS", "CHAIN_STRIKE_PX_OVRD",F512, "CHAIN_PUT_CALL_TYPE_OVRD=P", "CHAIN_PERIODICITY_OVRD=M")</f>
        <v>SPX US 11/20/15 P2700</v>
      </c>
      <c r="J512" t="s">
        <v>2966</v>
      </c>
      <c r="K512" t="e">
        <f ca="1">_xll.BDP(J512,"security des")</f>
        <v>#NAME?</v>
      </c>
      <c r="N512" t="s">
        <v>1109</v>
      </c>
      <c r="O512" t="e">
        <f ca="1">_xll.BDP(J512,"security des")</f>
        <v>#NAME?</v>
      </c>
    </row>
    <row r="513" spans="1:15" x14ac:dyDescent="0.25">
      <c r="A513">
        <v>0</v>
      </c>
      <c r="B513" s="9">
        <v>1.8394520547945206E-4</v>
      </c>
      <c r="C513" s="9" t="str">
        <f t="shared" si="14"/>
        <v>$H$540</v>
      </c>
      <c r="D513" s="9" t="str">
        <f t="shared" si="15"/>
        <v>H540</v>
      </c>
      <c r="F513">
        <v>10440</v>
      </c>
      <c r="G513" s="1" t="str">
        <f>_xll.BDS("SPX Index","CHAIN_TICKERS", "CHAIN_STRIKE_PX_OVRD",F513, "CHAIN_PUT_CALL_TYPE_OVRD=P", "CHAIN_PERIODICITY_OVRD=M")</f>
        <v>SPX US 11/20/15 P2700</v>
      </c>
      <c r="J513" t="s">
        <v>2027</v>
      </c>
      <c r="K513" t="e">
        <f ca="1">_xll.BDP(J513,"security des")</f>
        <v>#NAME?</v>
      </c>
      <c r="N513" t="s">
        <v>1110</v>
      </c>
      <c r="O513" t="e">
        <f ca="1">_xll.BDP(J513,"security des")</f>
        <v>#NAME?</v>
      </c>
    </row>
    <row r="514" spans="1:15" x14ac:dyDescent="0.25">
      <c r="A514">
        <v>0</v>
      </c>
      <c r="B514" s="9">
        <v>1.8298630136986301E-4</v>
      </c>
      <c r="C514" s="9" t="str">
        <f t="shared" si="14"/>
        <v>$H$541</v>
      </c>
      <c r="D514" s="9" t="str">
        <f t="shared" si="15"/>
        <v>H541</v>
      </c>
      <c r="F514">
        <v>10460</v>
      </c>
      <c r="G514" s="1" t="str">
        <f>_xll.BDS("SPX Index","CHAIN_TICKERS", "CHAIN_STRIKE_PX_OVRD",F514, "CHAIN_PUT_CALL_TYPE_OVRD=P", "CHAIN_PERIODICITY_OVRD=M")</f>
        <v>SPX US 11/20/15 P2700</v>
      </c>
      <c r="J514" t="s">
        <v>2967</v>
      </c>
      <c r="K514" t="e">
        <f ca="1">_xll.BDP(J514,"security des")</f>
        <v>#NAME?</v>
      </c>
      <c r="N514" t="s">
        <v>1111</v>
      </c>
      <c r="O514" t="e">
        <f ca="1">_xll.BDP(J514,"security des")</f>
        <v>#NAME?</v>
      </c>
    </row>
    <row r="515" spans="1:15" x14ac:dyDescent="0.25">
      <c r="A515">
        <v>0</v>
      </c>
      <c r="B515" s="9">
        <v>1.8468493150684931E-4</v>
      </c>
      <c r="C515" s="9" t="str">
        <f t="shared" si="14"/>
        <v>$H$542</v>
      </c>
      <c r="D515" s="9" t="str">
        <f t="shared" si="15"/>
        <v>H542</v>
      </c>
      <c r="F515">
        <v>10480</v>
      </c>
      <c r="G515" s="1" t="str">
        <f>_xll.BDS("SPX Index","CHAIN_TICKERS", "CHAIN_STRIKE_PX_OVRD",F515, "CHAIN_PUT_CALL_TYPE_OVRD=P", "CHAIN_PERIODICITY_OVRD=M")</f>
        <v>SPX US 11/20/15 P2700</v>
      </c>
      <c r="J515" t="s">
        <v>2028</v>
      </c>
      <c r="K515" t="e">
        <f ca="1">_xll.BDP(J515,"security des")</f>
        <v>#NAME?</v>
      </c>
      <c r="N515" t="s">
        <v>1112</v>
      </c>
      <c r="O515" t="e">
        <f ca="1">_xll.BDP(J515,"security des")</f>
        <v>#NAME?</v>
      </c>
    </row>
    <row r="516" spans="1:15" x14ac:dyDescent="0.25">
      <c r="A516">
        <v>0</v>
      </c>
      <c r="B516" s="9">
        <v>1.8602739726027398E-4</v>
      </c>
      <c r="C516" s="9" t="str">
        <f t="shared" ref="C516:C579" si="16">ADDRESS(ROW(B516)+MATCH(1,B516:B542),8)</f>
        <v>$H$543</v>
      </c>
      <c r="D516" s="9" t="str">
        <f t="shared" ref="D516:D579" si="17">"H"&amp;(ROW(B516)+MATCH(1,B516:B542))</f>
        <v>H543</v>
      </c>
      <c r="F516">
        <v>10500</v>
      </c>
      <c r="G516" s="1" t="str">
        <f>_xll.BDS("SPX Index","CHAIN_TICKERS", "CHAIN_STRIKE_PX_OVRD",F516, "CHAIN_PUT_CALL_TYPE_OVRD=P", "CHAIN_PERIODICITY_OVRD=M")</f>
        <v>SPX US 11/20/15 P2700</v>
      </c>
      <c r="J516" t="s">
        <v>117</v>
      </c>
      <c r="K516" t="e">
        <f ca="1">_xll.BDP(J516,"security des")</f>
        <v>#NAME?</v>
      </c>
      <c r="N516" t="s">
        <v>1113</v>
      </c>
      <c r="O516" t="e">
        <f ca="1">_xll.BDP(J516,"security des")</f>
        <v>#NAME?</v>
      </c>
    </row>
    <row r="517" spans="1:15" x14ac:dyDescent="0.25">
      <c r="A517">
        <v>0</v>
      </c>
      <c r="B517" s="9">
        <v>1.8512328767123287E-4</v>
      </c>
      <c r="C517" s="9" t="str">
        <f t="shared" si="16"/>
        <v>$H$544</v>
      </c>
      <c r="D517" s="9" t="str">
        <f t="shared" si="17"/>
        <v>H544</v>
      </c>
      <c r="F517">
        <v>10520</v>
      </c>
      <c r="G517" s="1" t="str">
        <f>_xll.BDS("SPX Index","CHAIN_TICKERS", "CHAIN_STRIKE_PX_OVRD",F517, "CHAIN_PUT_CALL_TYPE_OVRD=P", "CHAIN_PERIODICITY_OVRD=M")</f>
        <v>SPX US 11/20/15 P2700</v>
      </c>
      <c r="J517" t="s">
        <v>2029</v>
      </c>
      <c r="K517" t="e">
        <f ca="1">_xll.BDP(J517,"security des")</f>
        <v>#NAME?</v>
      </c>
      <c r="N517" t="s">
        <v>1114</v>
      </c>
      <c r="O517" t="e">
        <f ca="1">_xll.BDP(J517,"security des")</f>
        <v>#NAME?</v>
      </c>
    </row>
    <row r="518" spans="1:15" x14ac:dyDescent="0.25">
      <c r="A518">
        <v>0</v>
      </c>
      <c r="B518" s="9">
        <v>1.8438356164383562E-4</v>
      </c>
      <c r="C518" s="9" t="str">
        <f t="shared" si="16"/>
        <v>$H$545</v>
      </c>
      <c r="D518" s="9" t="str">
        <f t="shared" si="17"/>
        <v>H545</v>
      </c>
      <c r="F518">
        <v>10540</v>
      </c>
      <c r="G518" s="1" t="str">
        <f>_xll.BDS("SPX Index","CHAIN_TICKERS", "CHAIN_STRIKE_PX_OVRD",F518, "CHAIN_PUT_CALL_TYPE_OVRD=P", "CHAIN_PERIODICITY_OVRD=M")</f>
        <v>SPX US 11/20/15 P2700</v>
      </c>
      <c r="J518" t="s">
        <v>2968</v>
      </c>
      <c r="K518" t="e">
        <f ca="1">_xll.BDP(J518,"security des")</f>
        <v>#NAME?</v>
      </c>
      <c r="N518" t="s">
        <v>1115</v>
      </c>
      <c r="O518" t="e">
        <f ca="1">_xll.BDP(J518,"security des")</f>
        <v>#NAME?</v>
      </c>
    </row>
    <row r="519" spans="1:15" x14ac:dyDescent="0.25">
      <c r="A519">
        <v>0</v>
      </c>
      <c r="B519" s="9">
        <v>1.8463013698630137E-4</v>
      </c>
      <c r="C519" s="9" t="str">
        <f t="shared" si="16"/>
        <v>$H$546</v>
      </c>
      <c r="D519" s="9" t="str">
        <f t="shared" si="17"/>
        <v>H546</v>
      </c>
      <c r="F519">
        <v>10560</v>
      </c>
      <c r="G519" s="1" t="str">
        <f>_xll.BDS("SPX Index","CHAIN_TICKERS", "CHAIN_STRIKE_PX_OVRD",F519, "CHAIN_PUT_CALL_TYPE_OVRD=P", "CHAIN_PERIODICITY_OVRD=M")</f>
        <v>SPX US 11/20/15 P2700</v>
      </c>
      <c r="J519" t="s">
        <v>2030</v>
      </c>
      <c r="K519" t="e">
        <f ca="1">_xll.BDP(J519,"security des")</f>
        <v>#NAME?</v>
      </c>
      <c r="N519" t="s">
        <v>1116</v>
      </c>
      <c r="O519" t="e">
        <f ca="1">_xll.BDP(J519,"security des")</f>
        <v>#NAME?</v>
      </c>
    </row>
    <row r="520" spans="1:15" x14ac:dyDescent="0.25">
      <c r="A520">
        <v>0</v>
      </c>
      <c r="B520" s="9">
        <v>1.8427397260273974E-4</v>
      </c>
      <c r="C520" s="9" t="str">
        <f t="shared" si="16"/>
        <v>$H$547</v>
      </c>
      <c r="D520" s="9" t="str">
        <f t="shared" si="17"/>
        <v>H547</v>
      </c>
      <c r="F520">
        <v>10580</v>
      </c>
      <c r="G520" s="1" t="str">
        <f>_xll.BDS("SPX Index","CHAIN_TICKERS", "CHAIN_STRIKE_PX_OVRD",F520, "CHAIN_PUT_CALL_TYPE_OVRD=P", "CHAIN_PERIODICITY_OVRD=M")</f>
        <v>SPX US 11/20/15 P2700</v>
      </c>
      <c r="J520" t="s">
        <v>2969</v>
      </c>
      <c r="K520" t="e">
        <f ca="1">_xll.BDP(J520,"security des")</f>
        <v>#NAME?</v>
      </c>
      <c r="N520" t="s">
        <v>1117</v>
      </c>
      <c r="O520" t="e">
        <f ca="1">_xll.BDP(J520,"security des")</f>
        <v>#NAME?</v>
      </c>
    </row>
    <row r="521" spans="1:15" x14ac:dyDescent="0.25">
      <c r="A521">
        <v>0</v>
      </c>
      <c r="B521" s="9">
        <v>1.8452054794520549E-4</v>
      </c>
      <c r="C521" s="9" t="str">
        <f t="shared" si="16"/>
        <v>$H$548</v>
      </c>
      <c r="D521" s="9" t="str">
        <f t="shared" si="17"/>
        <v>H548</v>
      </c>
      <c r="F521">
        <v>10600</v>
      </c>
      <c r="G521" s="1" t="str">
        <f>_xll.BDS("SPX Index","CHAIN_TICKERS", "CHAIN_STRIKE_PX_OVRD",F521, "CHAIN_PUT_CALL_TYPE_OVRD=P", "CHAIN_PERIODICITY_OVRD=M")</f>
        <v>SPX US 11/20/15 P2700</v>
      </c>
      <c r="J521" t="s">
        <v>118</v>
      </c>
      <c r="K521" t="e">
        <f ca="1">_xll.BDP(J521,"security des")</f>
        <v>#NAME?</v>
      </c>
      <c r="N521" t="s">
        <v>1118</v>
      </c>
      <c r="O521" t="e">
        <f ca="1">_xll.BDP(J521,"security des")</f>
        <v>#NAME?</v>
      </c>
    </row>
    <row r="522" spans="1:15" x14ac:dyDescent="0.25">
      <c r="A522">
        <v>0</v>
      </c>
      <c r="B522" s="9">
        <v>1.8786301369863015E-4</v>
      </c>
      <c r="C522" s="9" t="str">
        <f t="shared" si="16"/>
        <v>$H$549</v>
      </c>
      <c r="D522" s="9" t="str">
        <f t="shared" si="17"/>
        <v>H549</v>
      </c>
      <c r="F522">
        <v>10620</v>
      </c>
      <c r="G522" s="1" t="str">
        <f>_xll.BDS("SPX Index","CHAIN_TICKERS", "CHAIN_STRIKE_PX_OVRD",F522, "CHAIN_PUT_CALL_TYPE_OVRD=P", "CHAIN_PERIODICITY_OVRD=M")</f>
        <v>SPX US 11/20/15 P2700</v>
      </c>
      <c r="J522" t="s">
        <v>2970</v>
      </c>
      <c r="K522" t="e">
        <f ca="1">_xll.BDP(J522,"security des")</f>
        <v>#NAME?</v>
      </c>
      <c r="N522" t="s">
        <v>1119</v>
      </c>
      <c r="O522" t="e">
        <f ca="1">_xll.BDP(J522,"security des")</f>
        <v>#NAME?</v>
      </c>
    </row>
    <row r="523" spans="1:15" x14ac:dyDescent="0.25">
      <c r="A523">
        <v>0</v>
      </c>
      <c r="B523" s="9">
        <v>1.8668493150684931E-4</v>
      </c>
      <c r="C523" s="9" t="str">
        <f t="shared" si="16"/>
        <v>$H$550</v>
      </c>
      <c r="D523" s="9" t="str">
        <f t="shared" si="17"/>
        <v>H550</v>
      </c>
      <c r="F523">
        <v>10640</v>
      </c>
      <c r="G523" s="1" t="str">
        <f>_xll.BDS("SPX Index","CHAIN_TICKERS", "CHAIN_STRIKE_PX_OVRD",F523, "CHAIN_PUT_CALL_TYPE_OVRD=P", "CHAIN_PERIODICITY_OVRD=M")</f>
        <v>SPX US 11/20/15 P2700</v>
      </c>
      <c r="J523" t="s">
        <v>2031</v>
      </c>
      <c r="K523" t="e">
        <f ca="1">_xll.BDP(J523,"security des")</f>
        <v>#NAME?</v>
      </c>
      <c r="N523" t="s">
        <v>1120</v>
      </c>
      <c r="O523" t="e">
        <f ca="1">_xll.BDP(J523,"security des")</f>
        <v>#NAME?</v>
      </c>
    </row>
    <row r="524" spans="1:15" x14ac:dyDescent="0.25">
      <c r="A524">
        <v>0</v>
      </c>
      <c r="B524" s="9">
        <v>1.9032876712328766E-4</v>
      </c>
      <c r="C524" s="9" t="str">
        <f t="shared" si="16"/>
        <v>$H$551</v>
      </c>
      <c r="D524" s="9" t="str">
        <f t="shared" si="17"/>
        <v>H551</v>
      </c>
      <c r="F524">
        <v>10660</v>
      </c>
      <c r="G524" s="1" t="str">
        <f>_xll.BDS("SPX Index","CHAIN_TICKERS", "CHAIN_STRIKE_PX_OVRD",F524, "CHAIN_PUT_CALL_TYPE_OVRD=P", "CHAIN_PERIODICITY_OVRD=M")</f>
        <v>SPX US 11/20/15 P2700</v>
      </c>
      <c r="J524" t="s">
        <v>2971</v>
      </c>
      <c r="K524" t="e">
        <f ca="1">_xll.BDP(J524,"security des")</f>
        <v>#NAME?</v>
      </c>
      <c r="N524" t="s">
        <v>1121</v>
      </c>
      <c r="O524" t="e">
        <f ca="1">_xll.BDP(J524,"security des")</f>
        <v>#NAME?</v>
      </c>
    </row>
    <row r="525" spans="1:15" x14ac:dyDescent="0.25">
      <c r="A525">
        <v>0</v>
      </c>
      <c r="B525" s="9">
        <v>1.8945205479452054E-4</v>
      </c>
      <c r="C525" s="9" t="str">
        <f t="shared" si="16"/>
        <v>$H$552</v>
      </c>
      <c r="D525" s="9" t="str">
        <f t="shared" si="17"/>
        <v>H552</v>
      </c>
      <c r="F525">
        <v>10680</v>
      </c>
      <c r="G525" s="1" t="str">
        <f>_xll.BDS("SPX Index","CHAIN_TICKERS", "CHAIN_STRIKE_PX_OVRD",F525, "CHAIN_PUT_CALL_TYPE_OVRD=P", "CHAIN_PERIODICITY_OVRD=M")</f>
        <v>SPX US 11/20/15 P2700</v>
      </c>
      <c r="J525" t="s">
        <v>2032</v>
      </c>
      <c r="K525" t="e">
        <f ca="1">_xll.BDP(J525,"security des")</f>
        <v>#NAME?</v>
      </c>
      <c r="N525" t="s">
        <v>1122</v>
      </c>
      <c r="O525" t="e">
        <f ca="1">_xll.BDP(J525,"security des")</f>
        <v>#NAME?</v>
      </c>
    </row>
    <row r="526" spans="1:15" x14ac:dyDescent="0.25">
      <c r="A526">
        <v>0</v>
      </c>
      <c r="B526" s="9">
        <v>1.8997260273972603E-4</v>
      </c>
      <c r="C526" s="9" t="str">
        <f t="shared" si="16"/>
        <v>$H$553</v>
      </c>
      <c r="D526" s="9" t="str">
        <f t="shared" si="17"/>
        <v>H553</v>
      </c>
      <c r="F526">
        <v>10700</v>
      </c>
      <c r="G526" s="1" t="str">
        <f>_xll.BDS("SPX Index","CHAIN_TICKERS", "CHAIN_STRIKE_PX_OVRD",F526, "CHAIN_PUT_CALL_TYPE_OVRD=P", "CHAIN_PERIODICITY_OVRD=M")</f>
        <v>SPX US 11/20/15 P2700</v>
      </c>
      <c r="J526" t="s">
        <v>119</v>
      </c>
      <c r="K526" t="e">
        <f ca="1">_xll.BDP(J526,"security des")</f>
        <v>#NAME?</v>
      </c>
      <c r="N526" t="s">
        <v>1123</v>
      </c>
      <c r="O526" t="e">
        <f ca="1">_xll.BDP(J526,"security des")</f>
        <v>#NAME?</v>
      </c>
    </row>
    <row r="527" spans="1:15" x14ac:dyDescent="0.25">
      <c r="A527">
        <v>0</v>
      </c>
      <c r="B527" s="9">
        <v>1.8928767123287671E-4</v>
      </c>
      <c r="C527" s="9" t="str">
        <f t="shared" si="16"/>
        <v>$H$554</v>
      </c>
      <c r="D527" s="9" t="str">
        <f t="shared" si="17"/>
        <v>H554</v>
      </c>
      <c r="F527">
        <v>10720</v>
      </c>
      <c r="G527" s="1" t="str">
        <f>_xll.BDS("SPX Index","CHAIN_TICKERS", "CHAIN_STRIKE_PX_OVRD",F527, "CHAIN_PUT_CALL_TYPE_OVRD=P", "CHAIN_PERIODICITY_OVRD=M")</f>
        <v>SPX US 11/20/15 P2700</v>
      </c>
      <c r="J527" t="s">
        <v>2033</v>
      </c>
      <c r="K527" t="e">
        <f ca="1">_xll.BDP(J527,"security des")</f>
        <v>#NAME?</v>
      </c>
      <c r="N527" t="s">
        <v>1124</v>
      </c>
      <c r="O527" t="e">
        <f ca="1">_xll.BDP(J527,"security des")</f>
        <v>#NAME?</v>
      </c>
    </row>
    <row r="528" spans="1:15" x14ac:dyDescent="0.25">
      <c r="A528">
        <v>0</v>
      </c>
      <c r="B528" s="9">
        <v>1.8638356164383561E-4</v>
      </c>
      <c r="C528" s="9" t="str">
        <f t="shared" si="16"/>
        <v>$H$555</v>
      </c>
      <c r="D528" s="9" t="str">
        <f t="shared" si="17"/>
        <v>H555</v>
      </c>
      <c r="F528">
        <v>10740</v>
      </c>
      <c r="G528" s="1" t="str">
        <f>_xll.BDS("SPX Index","CHAIN_TICKERS", "CHAIN_STRIKE_PX_OVRD",F528, "CHAIN_PUT_CALL_TYPE_OVRD=P", "CHAIN_PERIODICITY_OVRD=M")</f>
        <v>SPX US 11/20/15 P2700</v>
      </c>
      <c r="J528" t="s">
        <v>2972</v>
      </c>
      <c r="K528" t="e">
        <f ca="1">_xll.BDP(J528,"security des")</f>
        <v>#NAME?</v>
      </c>
      <c r="N528" t="s">
        <v>1125</v>
      </c>
      <c r="O528" t="e">
        <f ca="1">_xll.BDP(J528,"security des")</f>
        <v>#NAME?</v>
      </c>
    </row>
    <row r="529" spans="1:15" x14ac:dyDescent="0.25">
      <c r="A529">
        <v>0</v>
      </c>
      <c r="B529" s="9">
        <v>1.8832876712328767E-4</v>
      </c>
      <c r="C529" s="9" t="str">
        <f t="shared" si="16"/>
        <v>$H$556</v>
      </c>
      <c r="D529" s="9" t="str">
        <f t="shared" si="17"/>
        <v>H556</v>
      </c>
      <c r="F529">
        <v>10760</v>
      </c>
      <c r="G529" s="1" t="str">
        <f>_xll.BDS("SPX Index","CHAIN_TICKERS", "CHAIN_STRIKE_PX_OVRD",F529, "CHAIN_PUT_CALL_TYPE_OVRD=P", "CHAIN_PERIODICITY_OVRD=M")</f>
        <v>SPX US 11/20/15 P2700</v>
      </c>
      <c r="J529" t="s">
        <v>2034</v>
      </c>
      <c r="K529" t="e">
        <f ca="1">_xll.BDP(J529,"security des")</f>
        <v>#NAME?</v>
      </c>
      <c r="N529" t="s">
        <v>1126</v>
      </c>
      <c r="O529" t="e">
        <f ca="1">_xll.BDP(J529,"security des")</f>
        <v>#NAME?</v>
      </c>
    </row>
    <row r="530" spans="1:15" x14ac:dyDescent="0.25">
      <c r="A530">
        <v>0</v>
      </c>
      <c r="B530" s="9">
        <v>1.8887671232876714E-4</v>
      </c>
      <c r="C530" s="9" t="str">
        <f t="shared" si="16"/>
        <v>$H$557</v>
      </c>
      <c r="D530" s="9" t="str">
        <f t="shared" si="17"/>
        <v>H557</v>
      </c>
      <c r="F530">
        <v>10780</v>
      </c>
      <c r="G530" s="1" t="str">
        <f>_xll.BDS("SPX Index","CHAIN_TICKERS", "CHAIN_STRIKE_PX_OVRD",F530, "CHAIN_PUT_CALL_TYPE_OVRD=P", "CHAIN_PERIODICITY_OVRD=M")</f>
        <v>SPX US 11/20/15 P2700</v>
      </c>
      <c r="J530" t="s">
        <v>2973</v>
      </c>
      <c r="K530" t="e">
        <f ca="1">_xll.BDP(J530,"security des")</f>
        <v>#NAME?</v>
      </c>
      <c r="N530" t="s">
        <v>1127</v>
      </c>
      <c r="O530" t="e">
        <f ca="1">_xll.BDP(J530,"security des")</f>
        <v>#NAME?</v>
      </c>
    </row>
    <row r="531" spans="1:15" x14ac:dyDescent="0.25">
      <c r="A531">
        <v>1</v>
      </c>
      <c r="B531" s="9">
        <v>1.9084931506849315E-4</v>
      </c>
      <c r="C531" s="9" t="str">
        <f t="shared" si="16"/>
        <v>$H$558</v>
      </c>
      <c r="D531" s="9" t="str">
        <f t="shared" si="17"/>
        <v>H558</v>
      </c>
      <c r="F531">
        <v>10800</v>
      </c>
      <c r="G531" s="1" t="str">
        <f>_xll.BDS("SPX Index","CHAIN_TICKERS", "CHAIN_STRIKE_PX_OVRD",F531, "CHAIN_PUT_CALL_TYPE_OVRD=P", "CHAIN_PERIODICITY_OVRD=M")</f>
        <v>SPX US 11/20/15 P2700</v>
      </c>
      <c r="J531" t="s">
        <v>120</v>
      </c>
      <c r="K531" t="e">
        <f ca="1">_xll.BDP(J531,"security des")</f>
        <v>#NAME?</v>
      </c>
      <c r="N531" t="s">
        <v>1128</v>
      </c>
      <c r="O531" t="e">
        <f ca="1">_xll.BDP(J531,"security des")</f>
        <v>#NAME?</v>
      </c>
    </row>
    <row r="532" spans="1:15" x14ac:dyDescent="0.25">
      <c r="A532">
        <v>0</v>
      </c>
      <c r="B532" s="9">
        <v>1.9016438356164384E-4</v>
      </c>
      <c r="C532" s="9" t="str">
        <f t="shared" si="16"/>
        <v>$H$559</v>
      </c>
      <c r="D532" s="9" t="str">
        <f t="shared" si="17"/>
        <v>H559</v>
      </c>
      <c r="F532">
        <v>10820</v>
      </c>
      <c r="G532" s="1" t="str">
        <f>_xll.BDS("SPX Index","CHAIN_TICKERS", "CHAIN_STRIKE_PX_OVRD",F532, "CHAIN_PUT_CALL_TYPE_OVRD=P", "CHAIN_PERIODICITY_OVRD=M")</f>
        <v>SPX US 11/20/15 P2700</v>
      </c>
      <c r="J532" t="s">
        <v>2974</v>
      </c>
      <c r="K532" t="e">
        <f ca="1">_xll.BDP(J532,"security des")</f>
        <v>#NAME?</v>
      </c>
      <c r="N532" t="s">
        <v>1129</v>
      </c>
      <c r="O532" t="e">
        <f ca="1">_xll.BDP(J532,"security des")</f>
        <v>#NAME?</v>
      </c>
    </row>
    <row r="533" spans="1:15" x14ac:dyDescent="0.25">
      <c r="A533">
        <v>0</v>
      </c>
      <c r="B533" s="9">
        <v>1.9241095890410958E-4</v>
      </c>
      <c r="C533" s="9" t="str">
        <f t="shared" si="16"/>
        <v>$H$560</v>
      </c>
      <c r="D533" s="9" t="str">
        <f t="shared" si="17"/>
        <v>H560</v>
      </c>
      <c r="F533">
        <v>10840</v>
      </c>
      <c r="G533" s="1" t="str">
        <f>_xll.BDS("SPX Index","CHAIN_TICKERS", "CHAIN_STRIKE_PX_OVRD",F533, "CHAIN_PUT_CALL_TYPE_OVRD=P", "CHAIN_PERIODICITY_OVRD=M")</f>
        <v>SPX US 11/20/15 P2700</v>
      </c>
      <c r="J533" t="s">
        <v>2035</v>
      </c>
      <c r="K533" t="e">
        <f ca="1">_xll.BDP(J533,"security des")</f>
        <v>#NAME?</v>
      </c>
      <c r="N533" t="s">
        <v>1130</v>
      </c>
      <c r="O533" t="e">
        <f ca="1">_xll.BDP(J533,"security des")</f>
        <v>#NAME?</v>
      </c>
    </row>
    <row r="534" spans="1:15" x14ac:dyDescent="0.25">
      <c r="A534">
        <v>0</v>
      </c>
      <c r="B534" s="9">
        <v>1.9550684931506849E-4</v>
      </c>
      <c r="C534" s="9" t="str">
        <f t="shared" si="16"/>
        <v>$H$561</v>
      </c>
      <c r="D534" s="9" t="str">
        <f t="shared" si="17"/>
        <v>H561</v>
      </c>
      <c r="F534">
        <v>10860</v>
      </c>
      <c r="G534" s="1" t="str">
        <f>_xll.BDS("SPX Index","CHAIN_TICKERS", "CHAIN_STRIKE_PX_OVRD",F534, "CHAIN_PUT_CALL_TYPE_OVRD=P", "CHAIN_PERIODICITY_OVRD=M")</f>
        <v>SPX US 11/20/15 P2700</v>
      </c>
      <c r="J534" t="s">
        <v>2975</v>
      </c>
      <c r="K534" t="e">
        <f ca="1">_xll.BDP(J534,"security des")</f>
        <v>#NAME?</v>
      </c>
      <c r="N534" t="s">
        <v>1131</v>
      </c>
      <c r="O534" t="e">
        <f ca="1">_xll.BDP(J534,"security des")</f>
        <v>#NAME?</v>
      </c>
    </row>
    <row r="535" spans="1:15" x14ac:dyDescent="0.25">
      <c r="A535">
        <v>0</v>
      </c>
      <c r="B535" s="9">
        <v>1.9720547945205479E-4</v>
      </c>
      <c r="C535" s="9" t="str">
        <f t="shared" si="16"/>
        <v>$H$562</v>
      </c>
      <c r="D535" s="9" t="str">
        <f t="shared" si="17"/>
        <v>H562</v>
      </c>
      <c r="F535">
        <v>10880</v>
      </c>
      <c r="G535" s="1" t="str">
        <f>_xll.BDS("SPX Index","CHAIN_TICKERS", "CHAIN_STRIKE_PX_OVRD",F535, "CHAIN_PUT_CALL_TYPE_OVRD=P", "CHAIN_PERIODICITY_OVRD=M")</f>
        <v>SPX US 11/20/15 P2700</v>
      </c>
      <c r="J535" t="s">
        <v>2036</v>
      </c>
      <c r="K535" t="e">
        <f ca="1">_xll.BDP(J535,"security des")</f>
        <v>#NAME?</v>
      </c>
      <c r="N535" t="s">
        <v>1132</v>
      </c>
      <c r="O535" t="e">
        <f ca="1">_xll.BDP(J535,"security des")</f>
        <v>#NAME?</v>
      </c>
    </row>
    <row r="536" spans="1:15" x14ac:dyDescent="0.25">
      <c r="A536">
        <v>0</v>
      </c>
      <c r="B536" s="9">
        <v>1.9687671232876712E-4</v>
      </c>
      <c r="C536" s="9" t="str">
        <f t="shared" si="16"/>
        <v>$H$563</v>
      </c>
      <c r="D536" s="9" t="str">
        <f t="shared" si="17"/>
        <v>H563</v>
      </c>
      <c r="F536">
        <v>10900</v>
      </c>
      <c r="G536" s="1" t="str">
        <f>_xll.BDS("SPX Index","CHAIN_TICKERS", "CHAIN_STRIKE_PX_OVRD",F536, "CHAIN_PUT_CALL_TYPE_OVRD=P", "CHAIN_PERIODICITY_OVRD=M")</f>
        <v>SPX US 11/20/15 P2700</v>
      </c>
      <c r="J536" t="s">
        <v>121</v>
      </c>
      <c r="K536" t="e">
        <f ca="1">_xll.BDP(J536,"security des")</f>
        <v>#NAME?</v>
      </c>
      <c r="N536" t="s">
        <v>1133</v>
      </c>
      <c r="O536" t="e">
        <f ca="1">_xll.BDP(J536,"security des")</f>
        <v>#NAME?</v>
      </c>
    </row>
    <row r="537" spans="1:15" x14ac:dyDescent="0.25">
      <c r="A537">
        <v>0</v>
      </c>
      <c r="B537" s="9">
        <v>1.9531506849315068E-4</v>
      </c>
      <c r="C537" s="9" t="str">
        <f t="shared" si="16"/>
        <v>$H$564</v>
      </c>
      <c r="D537" s="9" t="str">
        <f t="shared" si="17"/>
        <v>H564</v>
      </c>
      <c r="F537">
        <v>10920</v>
      </c>
      <c r="G537" s="1" t="str">
        <f>_xll.BDS("SPX Index","CHAIN_TICKERS", "CHAIN_STRIKE_PX_OVRD",F537, "CHAIN_PUT_CALL_TYPE_OVRD=P", "CHAIN_PERIODICITY_OVRD=M")</f>
        <v>SPX US 11/20/15 P2700</v>
      </c>
      <c r="J537" t="s">
        <v>2037</v>
      </c>
      <c r="K537" t="e">
        <f ca="1">_xll.BDP(J537,"security des")</f>
        <v>#NAME?</v>
      </c>
      <c r="N537" t="s">
        <v>1134</v>
      </c>
      <c r="O537" t="e">
        <f ca="1">_xll.BDP(J537,"security des")</f>
        <v>#NAME?</v>
      </c>
    </row>
    <row r="538" spans="1:15" x14ac:dyDescent="0.25">
      <c r="A538">
        <v>0</v>
      </c>
      <c r="B538" s="9">
        <v>1.947123287671233E-4</v>
      </c>
      <c r="C538" s="9" t="str">
        <f t="shared" si="16"/>
        <v>$H$565</v>
      </c>
      <c r="D538" s="9" t="str">
        <f t="shared" si="17"/>
        <v>H565</v>
      </c>
      <c r="F538">
        <v>10940</v>
      </c>
      <c r="G538" s="1" t="str">
        <f>_xll.BDS("SPX Index","CHAIN_TICKERS", "CHAIN_STRIKE_PX_OVRD",F538, "CHAIN_PUT_CALL_TYPE_OVRD=P", "CHAIN_PERIODICITY_OVRD=M")</f>
        <v>SPX US 11/20/15 P2700</v>
      </c>
      <c r="J538" t="s">
        <v>2976</v>
      </c>
      <c r="K538" t="e">
        <f ca="1">_xll.BDP(J538,"security des")</f>
        <v>#NAME?</v>
      </c>
      <c r="N538" t="s">
        <v>1135</v>
      </c>
      <c r="O538" t="e">
        <f ca="1">_xll.BDP(J538,"security des")</f>
        <v>#NAME?</v>
      </c>
    </row>
    <row r="539" spans="1:15" x14ac:dyDescent="0.25">
      <c r="A539">
        <v>0</v>
      </c>
      <c r="B539" s="9">
        <v>1.9465753424657535E-4</v>
      </c>
      <c r="C539" s="9" t="str">
        <f t="shared" si="16"/>
        <v>$H$566</v>
      </c>
      <c r="D539" s="9" t="str">
        <f t="shared" si="17"/>
        <v>H566</v>
      </c>
      <c r="F539">
        <v>10960</v>
      </c>
      <c r="G539" s="1" t="str">
        <f>_xll.BDS("SPX Index","CHAIN_TICKERS", "CHAIN_STRIKE_PX_OVRD",F539, "CHAIN_PUT_CALL_TYPE_OVRD=P", "CHAIN_PERIODICITY_OVRD=M")</f>
        <v>SPX US 11/20/15 P2700</v>
      </c>
      <c r="J539" t="s">
        <v>2038</v>
      </c>
      <c r="K539" t="e">
        <f ca="1">_xll.BDP(J539,"security des")</f>
        <v>#NAME?</v>
      </c>
      <c r="N539" t="s">
        <v>1136</v>
      </c>
      <c r="O539" t="e">
        <f ca="1">_xll.BDP(J539,"security des")</f>
        <v>#NAME?</v>
      </c>
    </row>
    <row r="540" spans="1:15" x14ac:dyDescent="0.25">
      <c r="A540">
        <v>0</v>
      </c>
      <c r="B540" s="9">
        <v>1.9405479452054794E-4</v>
      </c>
      <c r="C540" s="9" t="str">
        <f t="shared" si="16"/>
        <v>$H$567</v>
      </c>
      <c r="D540" s="9" t="str">
        <f t="shared" si="17"/>
        <v>H567</v>
      </c>
      <c r="F540">
        <v>10980</v>
      </c>
      <c r="G540" s="1" t="str">
        <f>_xll.BDS("SPX Index","CHAIN_TICKERS", "CHAIN_STRIKE_PX_OVRD",F540, "CHAIN_PUT_CALL_TYPE_OVRD=P", "CHAIN_PERIODICITY_OVRD=M")</f>
        <v>SPX US 11/20/15 P2700</v>
      </c>
      <c r="J540" t="s">
        <v>2977</v>
      </c>
      <c r="K540" t="e">
        <f ca="1">_xll.BDP(J540,"security des")</f>
        <v>#NAME?</v>
      </c>
      <c r="N540" t="s">
        <v>1137</v>
      </c>
      <c r="O540" t="e">
        <f ca="1">_xll.BDP(J540,"security des")</f>
        <v>#NAME?</v>
      </c>
    </row>
    <row r="541" spans="1:15" x14ac:dyDescent="0.25">
      <c r="A541">
        <v>0</v>
      </c>
      <c r="B541" s="9">
        <v>1.9284931506849314E-4</v>
      </c>
      <c r="C541" s="9" t="str">
        <f t="shared" si="16"/>
        <v>$H$568</v>
      </c>
      <c r="D541" s="9" t="str">
        <f t="shared" si="17"/>
        <v>H568</v>
      </c>
      <c r="F541">
        <v>11000</v>
      </c>
      <c r="G541" s="1" t="str">
        <f>_xll.BDS("SPX Index","CHAIN_TICKERS", "CHAIN_STRIKE_PX_OVRD",F541, "CHAIN_PUT_CALL_TYPE_OVRD=P", "CHAIN_PERIODICITY_OVRD=M")</f>
        <v>SPX US 11/20/15 P2700</v>
      </c>
      <c r="J541" t="s">
        <v>122</v>
      </c>
      <c r="K541" t="e">
        <f ca="1">_xll.BDP(J541,"security des")</f>
        <v>#NAME?</v>
      </c>
      <c r="N541" t="s">
        <v>1138</v>
      </c>
      <c r="O541" t="e">
        <f ca="1">_xll.BDP(J541,"security des")</f>
        <v>#NAME?</v>
      </c>
    </row>
    <row r="542" spans="1:15" x14ac:dyDescent="0.25">
      <c r="A542">
        <v>0</v>
      </c>
      <c r="B542" s="9">
        <v>1.9504109589041095E-4</v>
      </c>
      <c r="C542" s="9" t="str">
        <f t="shared" si="16"/>
        <v>$H$569</v>
      </c>
      <c r="D542" s="9" t="str">
        <f t="shared" si="17"/>
        <v>H569</v>
      </c>
      <c r="F542">
        <v>11020</v>
      </c>
      <c r="G542" s="1" t="str">
        <f>_xll.BDS("SPX Index","CHAIN_TICKERS", "CHAIN_STRIKE_PX_OVRD",F542, "CHAIN_PUT_CALL_TYPE_OVRD=P", "CHAIN_PERIODICITY_OVRD=M")</f>
        <v>SPX US 11/20/15 P2700</v>
      </c>
      <c r="J542" t="s">
        <v>2978</v>
      </c>
      <c r="K542" t="e">
        <f ca="1">_xll.BDP(J542,"security des")</f>
        <v>#NAME?</v>
      </c>
      <c r="N542" t="s">
        <v>1139</v>
      </c>
      <c r="O542" t="e">
        <f ca="1">_xll.BDP(J542,"security des")</f>
        <v>#NAME?</v>
      </c>
    </row>
    <row r="543" spans="1:15" x14ac:dyDescent="0.25">
      <c r="A543">
        <v>0</v>
      </c>
      <c r="B543" s="9">
        <v>1.9298630136986301E-4</v>
      </c>
      <c r="C543" s="9" t="str">
        <f t="shared" si="16"/>
        <v>$H$570</v>
      </c>
      <c r="D543" s="9" t="str">
        <f t="shared" si="17"/>
        <v>H570</v>
      </c>
      <c r="F543">
        <v>11040</v>
      </c>
      <c r="G543" s="1" t="str">
        <f>_xll.BDS("SPX Index","CHAIN_TICKERS", "CHAIN_STRIKE_PX_OVRD",F543, "CHAIN_PUT_CALL_TYPE_OVRD=P", "CHAIN_PERIODICITY_OVRD=M")</f>
        <v>SPX US 11/20/15 P2700</v>
      </c>
      <c r="J543" t="s">
        <v>2039</v>
      </c>
      <c r="K543" t="e">
        <f ca="1">_xll.BDP(J543,"security des")</f>
        <v>#NAME?</v>
      </c>
      <c r="N543" t="s">
        <v>1140</v>
      </c>
      <c r="O543" t="e">
        <f ca="1">_xll.BDP(J543,"security des")</f>
        <v>#NAME?</v>
      </c>
    </row>
    <row r="544" spans="1:15" x14ac:dyDescent="0.25">
      <c r="A544">
        <v>0</v>
      </c>
      <c r="B544" s="9">
        <v>1.9956164383561642E-4</v>
      </c>
      <c r="C544" s="9" t="str">
        <f t="shared" si="16"/>
        <v>$H$571</v>
      </c>
      <c r="D544" s="9" t="str">
        <f t="shared" si="17"/>
        <v>H571</v>
      </c>
      <c r="F544">
        <v>11060</v>
      </c>
      <c r="G544" s="1" t="str">
        <f>_xll.BDS("SPX Index","CHAIN_TICKERS", "CHAIN_STRIKE_PX_OVRD",F544, "CHAIN_PUT_CALL_TYPE_OVRD=P", "CHAIN_PERIODICITY_OVRD=M")</f>
        <v>SPX US 11/20/15 P2700</v>
      </c>
      <c r="J544" t="s">
        <v>2979</v>
      </c>
      <c r="K544" t="e">
        <f ca="1">_xll.BDP(J544,"security des")</f>
        <v>#NAME?</v>
      </c>
      <c r="N544" t="s">
        <v>1141</v>
      </c>
      <c r="O544" t="e">
        <f ca="1">_xll.BDP(J544,"security des")</f>
        <v>#NAME?</v>
      </c>
    </row>
    <row r="545" spans="1:15" x14ac:dyDescent="0.25">
      <c r="A545">
        <v>0</v>
      </c>
      <c r="B545" s="9">
        <v>1.9778082191780822E-4</v>
      </c>
      <c r="C545" s="9" t="str">
        <f t="shared" si="16"/>
        <v>$H$572</v>
      </c>
      <c r="D545" s="9" t="str">
        <f t="shared" si="17"/>
        <v>H572</v>
      </c>
      <c r="F545">
        <v>11080</v>
      </c>
      <c r="G545" s="1" t="str">
        <f>_xll.BDS("SPX Index","CHAIN_TICKERS", "CHAIN_STRIKE_PX_OVRD",F545, "CHAIN_PUT_CALL_TYPE_OVRD=P", "CHAIN_PERIODICITY_OVRD=M")</f>
        <v>SPX US 11/20/15 P2700</v>
      </c>
      <c r="J545" t="s">
        <v>2040</v>
      </c>
      <c r="K545" t="e">
        <f ca="1">_xll.BDP(J545,"security des")</f>
        <v>#NAME?</v>
      </c>
      <c r="N545" t="s">
        <v>1142</v>
      </c>
      <c r="O545" t="e">
        <f ca="1">_xll.BDP(J545,"security des")</f>
        <v>#NAME?</v>
      </c>
    </row>
    <row r="546" spans="1:15" x14ac:dyDescent="0.25">
      <c r="A546">
        <v>0</v>
      </c>
      <c r="B546" s="9">
        <v>1.9775342465753424E-4</v>
      </c>
      <c r="C546" s="9" t="str">
        <f t="shared" si="16"/>
        <v>$H$573</v>
      </c>
      <c r="D546" s="9" t="str">
        <f t="shared" si="17"/>
        <v>H573</v>
      </c>
      <c r="F546">
        <v>11100</v>
      </c>
      <c r="G546" s="1" t="str">
        <f>_xll.BDS("SPX Index","CHAIN_TICKERS", "CHAIN_STRIKE_PX_OVRD",F546, "CHAIN_PUT_CALL_TYPE_OVRD=P", "CHAIN_PERIODICITY_OVRD=M")</f>
        <v>SPX US 11/20/15 P2700</v>
      </c>
      <c r="J546" t="s">
        <v>123</v>
      </c>
      <c r="K546" t="e">
        <f ca="1">_xll.BDP(J546,"security des")</f>
        <v>#NAME?</v>
      </c>
      <c r="N546" t="s">
        <v>1143</v>
      </c>
      <c r="O546" t="e">
        <f ca="1">_xll.BDP(J546,"security des")</f>
        <v>#NAME?</v>
      </c>
    </row>
    <row r="547" spans="1:15" x14ac:dyDescent="0.25">
      <c r="A547">
        <v>0</v>
      </c>
      <c r="B547" s="9">
        <v>1.981917808219178E-4</v>
      </c>
      <c r="C547" s="9" t="str">
        <f t="shared" si="16"/>
        <v>$H$574</v>
      </c>
      <c r="D547" s="9" t="str">
        <f t="shared" si="17"/>
        <v>H574</v>
      </c>
      <c r="F547">
        <v>11120</v>
      </c>
      <c r="G547" s="1" t="str">
        <f>_xll.BDS("SPX Index","CHAIN_TICKERS", "CHAIN_STRIKE_PX_OVRD",F547, "CHAIN_PUT_CALL_TYPE_OVRD=P", "CHAIN_PERIODICITY_OVRD=M")</f>
        <v>SPX US 11/20/15 P2700</v>
      </c>
      <c r="J547" t="s">
        <v>2041</v>
      </c>
      <c r="K547" t="e">
        <f ca="1">_xll.BDP(J547,"security des")</f>
        <v>#NAME?</v>
      </c>
      <c r="N547" t="s">
        <v>1144</v>
      </c>
      <c r="O547" t="e">
        <f ca="1">_xll.BDP(J547,"security des")</f>
        <v>#NAME?</v>
      </c>
    </row>
    <row r="548" spans="1:15" x14ac:dyDescent="0.25">
      <c r="A548">
        <v>0</v>
      </c>
      <c r="B548" s="9">
        <v>1.9671232876712329E-4</v>
      </c>
      <c r="C548" s="9" t="str">
        <f t="shared" si="16"/>
        <v>$H$575</v>
      </c>
      <c r="D548" s="9" t="str">
        <f t="shared" si="17"/>
        <v>H575</v>
      </c>
      <c r="F548">
        <v>11140</v>
      </c>
      <c r="G548" s="1" t="str">
        <f>_xll.BDS("SPX Index","CHAIN_TICKERS", "CHAIN_STRIKE_PX_OVRD",F548, "CHAIN_PUT_CALL_TYPE_OVRD=P", "CHAIN_PERIODICITY_OVRD=M")</f>
        <v>SPX US 11/20/15 P2700</v>
      </c>
      <c r="J548" t="s">
        <v>2980</v>
      </c>
      <c r="K548" t="e">
        <f ca="1">_xll.BDP(J548,"security des")</f>
        <v>#NAME?</v>
      </c>
      <c r="N548" t="s">
        <v>1145</v>
      </c>
      <c r="O548" t="e">
        <f ca="1">_xll.BDP(J548,"security des")</f>
        <v>#NAME?</v>
      </c>
    </row>
    <row r="549" spans="1:15" x14ac:dyDescent="0.25">
      <c r="A549">
        <v>0</v>
      </c>
      <c r="B549" s="9">
        <v>1.9983561643835616E-4</v>
      </c>
      <c r="C549" s="9" t="str">
        <f t="shared" si="16"/>
        <v>$H$576</v>
      </c>
      <c r="D549" s="9" t="str">
        <f t="shared" si="17"/>
        <v>H576</v>
      </c>
      <c r="F549">
        <v>11160</v>
      </c>
      <c r="G549" s="1" t="str">
        <f>_xll.BDS("SPX Index","CHAIN_TICKERS", "CHAIN_STRIKE_PX_OVRD",F549, "CHAIN_PUT_CALL_TYPE_OVRD=P", "CHAIN_PERIODICITY_OVRD=M")</f>
        <v>SPX US 11/20/15 P2700</v>
      </c>
      <c r="J549" t="s">
        <v>2042</v>
      </c>
      <c r="K549" t="e">
        <f ca="1">_xll.BDP(J549,"security des")</f>
        <v>#NAME?</v>
      </c>
      <c r="N549" t="s">
        <v>1146</v>
      </c>
      <c r="O549" t="e">
        <f ca="1">_xll.BDP(J549,"security des")</f>
        <v>#NAME?</v>
      </c>
    </row>
    <row r="550" spans="1:15" x14ac:dyDescent="0.25">
      <c r="A550">
        <v>0</v>
      </c>
      <c r="B550" s="9">
        <v>1.9808219178082194E-4</v>
      </c>
      <c r="C550" s="9" t="str">
        <f t="shared" si="16"/>
        <v>$H$577</v>
      </c>
      <c r="D550" s="9" t="str">
        <f t="shared" si="17"/>
        <v>H577</v>
      </c>
      <c r="F550">
        <v>11180</v>
      </c>
      <c r="G550" s="1" t="str">
        <f>_xll.BDS("SPX Index","CHAIN_TICKERS", "CHAIN_STRIKE_PX_OVRD",F550, "CHAIN_PUT_CALL_TYPE_OVRD=P", "CHAIN_PERIODICITY_OVRD=M")</f>
        <v>SPX US 11/20/15 P2700</v>
      </c>
      <c r="J550" t="s">
        <v>2981</v>
      </c>
      <c r="K550" t="e">
        <f ca="1">_xll.BDP(J550,"security des")</f>
        <v>#NAME?</v>
      </c>
      <c r="N550" t="s">
        <v>1147</v>
      </c>
      <c r="O550" t="e">
        <f ca="1">_xll.BDP(J550,"security des")</f>
        <v>#NAME?</v>
      </c>
    </row>
    <row r="551" spans="1:15" x14ac:dyDescent="0.25">
      <c r="A551">
        <v>3</v>
      </c>
      <c r="B551" s="9">
        <v>1.9775342465753424E-4</v>
      </c>
      <c r="C551" s="9" t="str">
        <f t="shared" si="16"/>
        <v>$H$578</v>
      </c>
      <c r="D551" s="9" t="str">
        <f t="shared" si="17"/>
        <v>H578</v>
      </c>
      <c r="F551">
        <v>11200</v>
      </c>
      <c r="G551" s="1" t="str">
        <f>_xll.BDS("SPX Index","CHAIN_TICKERS", "CHAIN_STRIKE_PX_OVRD",F551, "CHAIN_PUT_CALL_TYPE_OVRD=P", "CHAIN_PERIODICITY_OVRD=M")</f>
        <v>SPX US 11/20/15 P2700</v>
      </c>
      <c r="J551" t="s">
        <v>124</v>
      </c>
      <c r="K551" t="e">
        <f ca="1">_xll.BDP(J551,"security des")</f>
        <v>#NAME?</v>
      </c>
      <c r="N551" t="s">
        <v>1148</v>
      </c>
      <c r="O551" t="e">
        <f ca="1">_xll.BDP(J551,"security des")</f>
        <v>#NAME?</v>
      </c>
    </row>
    <row r="552" spans="1:15" x14ac:dyDescent="0.25">
      <c r="A552">
        <v>0</v>
      </c>
      <c r="B552" s="9">
        <v>1.9876712328767123E-4</v>
      </c>
      <c r="C552" s="9" t="str">
        <f t="shared" si="16"/>
        <v>$H$579</v>
      </c>
      <c r="D552" s="9" t="str">
        <f t="shared" si="17"/>
        <v>H579</v>
      </c>
      <c r="F552">
        <v>11220</v>
      </c>
      <c r="G552" s="1" t="str">
        <f>_xll.BDS("SPX Index","CHAIN_TICKERS", "CHAIN_STRIKE_PX_OVRD",F552, "CHAIN_PUT_CALL_TYPE_OVRD=P", "CHAIN_PERIODICITY_OVRD=M")</f>
        <v>SPX US 11/20/15 P2700</v>
      </c>
      <c r="J552" t="s">
        <v>2982</v>
      </c>
      <c r="K552" t="e">
        <f ca="1">_xll.BDP(J552,"security des")</f>
        <v>#NAME?</v>
      </c>
      <c r="N552" t="s">
        <v>1149</v>
      </c>
      <c r="O552" t="e">
        <f ca="1">_xll.BDP(J552,"security des")</f>
        <v>#NAME?</v>
      </c>
    </row>
    <row r="553" spans="1:15" x14ac:dyDescent="0.25">
      <c r="A553">
        <v>0</v>
      </c>
      <c r="B553" s="9">
        <v>1.99013698630137E-4</v>
      </c>
      <c r="C553" s="9" t="str">
        <f t="shared" si="16"/>
        <v>$H$580</v>
      </c>
      <c r="D553" s="9" t="str">
        <f t="shared" si="17"/>
        <v>H580</v>
      </c>
      <c r="F553">
        <v>11240</v>
      </c>
      <c r="G553" s="1" t="str">
        <f>_xll.BDS("SPX Index","CHAIN_TICKERS", "CHAIN_STRIKE_PX_OVRD",F553, "CHAIN_PUT_CALL_TYPE_OVRD=P", "CHAIN_PERIODICITY_OVRD=M")</f>
        <v>SPX US 11/20/15 P2700</v>
      </c>
      <c r="J553" t="s">
        <v>2043</v>
      </c>
      <c r="K553" t="e">
        <f ca="1">_xll.BDP(J553,"security des")</f>
        <v>#NAME?</v>
      </c>
      <c r="N553" t="s">
        <v>1150</v>
      </c>
      <c r="O553" t="e">
        <f ca="1">_xll.BDP(J553,"security des")</f>
        <v>#NAME?</v>
      </c>
    </row>
    <row r="554" spans="1:15" x14ac:dyDescent="0.25">
      <c r="A554">
        <v>0</v>
      </c>
      <c r="B554" s="9">
        <v>2.0219178082191781E-4</v>
      </c>
      <c r="C554" s="9" t="str">
        <f t="shared" si="16"/>
        <v>$H$581</v>
      </c>
      <c r="D554" s="9" t="str">
        <f t="shared" si="17"/>
        <v>H581</v>
      </c>
      <c r="F554">
        <v>11260</v>
      </c>
      <c r="G554" s="1" t="str">
        <f>_xll.BDS("SPX Index","CHAIN_TICKERS", "CHAIN_STRIKE_PX_OVRD",F554, "CHAIN_PUT_CALL_TYPE_OVRD=P", "CHAIN_PERIODICITY_OVRD=M")</f>
        <v>SPX US 11/20/15 P2700</v>
      </c>
      <c r="J554" t="s">
        <v>2983</v>
      </c>
      <c r="K554" t="e">
        <f ca="1">_xll.BDP(J554,"security des")</f>
        <v>#NAME?</v>
      </c>
      <c r="N554" t="s">
        <v>1151</v>
      </c>
      <c r="O554" t="e">
        <f ca="1">_xll.BDP(J554,"security des")</f>
        <v>#NAME?</v>
      </c>
    </row>
    <row r="555" spans="1:15" x14ac:dyDescent="0.25">
      <c r="A555">
        <v>0</v>
      </c>
      <c r="B555" s="9">
        <v>2.0416438356164382E-4</v>
      </c>
      <c r="C555" s="9" t="str">
        <f t="shared" si="16"/>
        <v>$H$581</v>
      </c>
      <c r="D555" s="9" t="str">
        <f t="shared" si="17"/>
        <v>H581</v>
      </c>
      <c r="F555">
        <v>11280</v>
      </c>
      <c r="G555" s="1" t="str">
        <f>_xll.BDS("SPX Index","CHAIN_TICKERS", "CHAIN_STRIKE_PX_OVRD",F555, "CHAIN_PUT_CALL_TYPE_OVRD=P", "CHAIN_PERIODICITY_OVRD=M")</f>
        <v>SPX US 11/20/15 P2700</v>
      </c>
      <c r="J555" t="s">
        <v>2044</v>
      </c>
      <c r="K555" t="e">
        <f ca="1">_xll.BDP(J555,"security des")</f>
        <v>#NAME?</v>
      </c>
      <c r="N555" t="s">
        <v>1152</v>
      </c>
      <c r="O555" t="e">
        <f ca="1">_xll.BDP(J555,"security des")</f>
        <v>#NAME?</v>
      </c>
    </row>
    <row r="556" spans="1:15" x14ac:dyDescent="0.25">
      <c r="A556">
        <v>0</v>
      </c>
      <c r="B556" s="9">
        <v>2.0583561643835617E-4</v>
      </c>
      <c r="C556" s="9" t="str">
        <f t="shared" si="16"/>
        <v>$H$583</v>
      </c>
      <c r="D556" s="9" t="str">
        <f t="shared" si="17"/>
        <v>H583</v>
      </c>
      <c r="F556">
        <v>11300</v>
      </c>
      <c r="G556" s="1" t="str">
        <f>_xll.BDS("SPX Index","CHAIN_TICKERS", "CHAIN_STRIKE_PX_OVRD",F556, "CHAIN_PUT_CALL_TYPE_OVRD=P", "CHAIN_PERIODICITY_OVRD=M")</f>
        <v>SPX US 11/20/15 P2700</v>
      </c>
      <c r="J556" t="s">
        <v>125</v>
      </c>
      <c r="K556" t="e">
        <f ca="1">_xll.BDP(J556,"security des")</f>
        <v>#NAME?</v>
      </c>
      <c r="N556" t="s">
        <v>1153</v>
      </c>
      <c r="O556" t="e">
        <f ca="1">_xll.BDP(J556,"security des")</f>
        <v>#NAME?</v>
      </c>
    </row>
    <row r="557" spans="1:15" x14ac:dyDescent="0.25">
      <c r="A557">
        <v>0</v>
      </c>
      <c r="B557" s="9">
        <v>2.0745205479452054E-4</v>
      </c>
      <c r="C557" s="9" t="str">
        <f t="shared" si="16"/>
        <v>$H$584</v>
      </c>
      <c r="D557" s="9" t="str">
        <f t="shared" si="17"/>
        <v>H584</v>
      </c>
      <c r="F557">
        <v>11320</v>
      </c>
      <c r="G557" s="1" t="str">
        <f>_xll.BDS("SPX Index","CHAIN_TICKERS", "CHAIN_STRIKE_PX_OVRD",F557, "CHAIN_PUT_CALL_TYPE_OVRD=P", "CHAIN_PERIODICITY_OVRD=M")</f>
        <v>SPX US 11/20/15 P2700</v>
      </c>
      <c r="J557" t="s">
        <v>2045</v>
      </c>
      <c r="K557" t="e">
        <f ca="1">_xll.BDP(J557,"security des")</f>
        <v>#NAME?</v>
      </c>
      <c r="N557" t="s">
        <v>1154</v>
      </c>
      <c r="O557" t="e">
        <f ca="1">_xll.BDP(J557,"security des")</f>
        <v>#NAME?</v>
      </c>
    </row>
    <row r="558" spans="1:15" x14ac:dyDescent="0.25">
      <c r="A558">
        <v>0</v>
      </c>
      <c r="B558" s="9">
        <v>2.073972602739726E-4</v>
      </c>
      <c r="C558" s="9" t="str">
        <f t="shared" si="16"/>
        <v>$H$585</v>
      </c>
      <c r="D558" s="9" t="str">
        <f t="shared" si="17"/>
        <v>H585</v>
      </c>
      <c r="F558">
        <v>11340</v>
      </c>
      <c r="G558" s="1" t="str">
        <f>_xll.BDS("SPX Index","CHAIN_TICKERS", "CHAIN_STRIKE_PX_OVRD",F558, "CHAIN_PUT_CALL_TYPE_OVRD=P", "CHAIN_PERIODICITY_OVRD=M")</f>
        <v>SPX US 11/20/15 P2700</v>
      </c>
      <c r="J558" t="s">
        <v>2984</v>
      </c>
      <c r="K558" t="e">
        <f ca="1">_xll.BDP(J558,"security des")</f>
        <v>#NAME?</v>
      </c>
      <c r="N558" t="s">
        <v>1155</v>
      </c>
      <c r="O558" t="e">
        <f ca="1">_xll.BDP(J558,"security des")</f>
        <v>#NAME?</v>
      </c>
    </row>
    <row r="559" spans="1:15" x14ac:dyDescent="0.25">
      <c r="A559">
        <v>0</v>
      </c>
      <c r="B559" s="9">
        <v>2.061917808219178E-4</v>
      </c>
      <c r="C559" s="9" t="str">
        <f t="shared" si="16"/>
        <v>$H$586</v>
      </c>
      <c r="D559" s="9" t="str">
        <f t="shared" si="17"/>
        <v>H586</v>
      </c>
      <c r="F559">
        <v>11360</v>
      </c>
      <c r="G559" s="1" t="str">
        <f>_xll.BDS("SPX Index","CHAIN_TICKERS", "CHAIN_STRIKE_PX_OVRD",F559, "CHAIN_PUT_CALL_TYPE_OVRD=P", "CHAIN_PERIODICITY_OVRD=M")</f>
        <v>SPX US 11/20/15 P2700</v>
      </c>
      <c r="J559" t="s">
        <v>2046</v>
      </c>
      <c r="K559" t="e">
        <f ca="1">_xll.BDP(J559,"security des")</f>
        <v>#NAME?</v>
      </c>
      <c r="N559" t="s">
        <v>1156</v>
      </c>
      <c r="O559" t="e">
        <f ca="1">_xll.BDP(J559,"security des")</f>
        <v>#NAME?</v>
      </c>
    </row>
    <row r="560" spans="1:15" x14ac:dyDescent="0.25">
      <c r="A560">
        <v>0</v>
      </c>
      <c r="B560" s="9">
        <v>2.0556164383561643E-4</v>
      </c>
      <c r="C560" s="9" t="str">
        <f t="shared" si="16"/>
        <v>$H$587</v>
      </c>
      <c r="D560" s="9" t="str">
        <f t="shared" si="17"/>
        <v>H587</v>
      </c>
      <c r="F560">
        <v>11380</v>
      </c>
      <c r="G560" s="1" t="str">
        <f>_xll.BDS("SPX Index","CHAIN_TICKERS", "CHAIN_STRIKE_PX_OVRD",F560, "CHAIN_PUT_CALL_TYPE_OVRD=P", "CHAIN_PERIODICITY_OVRD=M")</f>
        <v>SPX US 11/20/15 P2700</v>
      </c>
      <c r="J560" t="s">
        <v>2985</v>
      </c>
      <c r="K560" t="e">
        <f ca="1">_xll.BDP(J560,"security des")</f>
        <v>#NAME?</v>
      </c>
      <c r="N560" t="s">
        <v>1157</v>
      </c>
      <c r="O560" t="e">
        <f ca="1">_xll.BDP(J560,"security des")</f>
        <v>#NAME?</v>
      </c>
    </row>
    <row r="561" spans="1:15" x14ac:dyDescent="0.25">
      <c r="A561">
        <v>0</v>
      </c>
      <c r="B561" s="9">
        <v>2.0580821917808221E-4</v>
      </c>
      <c r="C561" s="9" t="str">
        <f t="shared" si="16"/>
        <v>$H$587</v>
      </c>
      <c r="D561" s="9" t="str">
        <f t="shared" si="17"/>
        <v>H587</v>
      </c>
      <c r="F561">
        <v>11400</v>
      </c>
      <c r="G561" s="1" t="str">
        <f>_xll.BDS("SPX Index","CHAIN_TICKERS", "CHAIN_STRIKE_PX_OVRD",F561, "CHAIN_PUT_CALL_TYPE_OVRD=P", "CHAIN_PERIODICITY_OVRD=M")</f>
        <v>SPX US 11/20/15 P2700</v>
      </c>
      <c r="J561" t="s">
        <v>126</v>
      </c>
      <c r="K561" t="e">
        <f ca="1">_xll.BDP(J561,"security des")</f>
        <v>#NAME?</v>
      </c>
      <c r="N561" t="s">
        <v>1158</v>
      </c>
      <c r="O561" t="e">
        <f ca="1">_xll.BDP(J561,"security des")</f>
        <v>#NAME?</v>
      </c>
    </row>
    <row r="562" spans="1:15" x14ac:dyDescent="0.25">
      <c r="A562">
        <v>0</v>
      </c>
      <c r="B562" s="9">
        <v>2.0361643835616441E-4</v>
      </c>
      <c r="C562" s="9" t="str">
        <f t="shared" si="16"/>
        <v>$H$589</v>
      </c>
      <c r="D562" s="9" t="str">
        <f t="shared" si="17"/>
        <v>H589</v>
      </c>
      <c r="F562">
        <v>11420</v>
      </c>
      <c r="G562" s="1" t="str">
        <f>_xll.BDS("SPX Index","CHAIN_TICKERS", "CHAIN_STRIKE_PX_OVRD",F562, "CHAIN_PUT_CALL_TYPE_OVRD=P", "CHAIN_PERIODICITY_OVRD=M")</f>
        <v>SPX US 11/20/15 P2700</v>
      </c>
      <c r="J562" t="s">
        <v>2986</v>
      </c>
      <c r="K562" t="e">
        <f ca="1">_xll.BDP(J562,"security des")</f>
        <v>#NAME?</v>
      </c>
      <c r="N562" t="s">
        <v>1159</v>
      </c>
      <c r="O562" t="e">
        <f ca="1">_xll.BDP(J562,"security des")</f>
        <v>#NAME?</v>
      </c>
    </row>
    <row r="563" spans="1:15" x14ac:dyDescent="0.25">
      <c r="A563">
        <v>0</v>
      </c>
      <c r="B563" s="9">
        <v>2.0558904109589039E-4</v>
      </c>
      <c r="C563" s="9" t="str">
        <f t="shared" si="16"/>
        <v>$H$590</v>
      </c>
      <c r="D563" s="9" t="str">
        <f t="shared" si="17"/>
        <v>H590</v>
      </c>
      <c r="F563">
        <v>11440</v>
      </c>
      <c r="G563" s="1" t="str">
        <f>_xll.BDS("SPX Index","CHAIN_TICKERS", "CHAIN_STRIKE_PX_OVRD",F563, "CHAIN_PUT_CALL_TYPE_OVRD=P", "CHAIN_PERIODICITY_OVRD=M")</f>
        <v>SPX US 11/20/15 P2700</v>
      </c>
      <c r="J563" t="s">
        <v>2047</v>
      </c>
      <c r="K563" t="e">
        <f ca="1">_xll.BDP(J563,"security des")</f>
        <v>#NAME?</v>
      </c>
      <c r="N563" t="s">
        <v>1160</v>
      </c>
      <c r="O563" t="e">
        <f ca="1">_xll.BDP(J563,"security des")</f>
        <v>#NAME?</v>
      </c>
    </row>
    <row r="564" spans="1:15" x14ac:dyDescent="0.25">
      <c r="A564">
        <v>0</v>
      </c>
      <c r="B564" s="9">
        <v>2.0728767123287672E-4</v>
      </c>
      <c r="C564" s="9" t="str">
        <f t="shared" si="16"/>
        <v>$H$591</v>
      </c>
      <c r="D564" s="9" t="str">
        <f t="shared" si="17"/>
        <v>H591</v>
      </c>
      <c r="F564">
        <v>11460</v>
      </c>
      <c r="G564" s="1" t="str">
        <f>_xll.BDS("SPX Index","CHAIN_TICKERS", "CHAIN_STRIKE_PX_OVRD",F564, "CHAIN_PUT_CALL_TYPE_OVRD=P", "CHAIN_PERIODICITY_OVRD=M")</f>
        <v>SPX US 11/20/15 P2700</v>
      </c>
      <c r="J564" t="s">
        <v>2987</v>
      </c>
      <c r="K564" t="e">
        <f ca="1">_xll.BDP(J564,"security des")</f>
        <v>#NAME?</v>
      </c>
      <c r="N564" t="s">
        <v>1161</v>
      </c>
      <c r="O564" t="e">
        <f ca="1">_xll.BDP(J564,"security des")</f>
        <v>#NAME?</v>
      </c>
    </row>
    <row r="565" spans="1:15" x14ac:dyDescent="0.25">
      <c r="A565">
        <v>0</v>
      </c>
      <c r="B565" s="9">
        <v>2.0695890410958904E-4</v>
      </c>
      <c r="C565" s="9" t="str">
        <f t="shared" si="16"/>
        <v>$H$592</v>
      </c>
      <c r="D565" s="9" t="str">
        <f t="shared" si="17"/>
        <v>H592</v>
      </c>
      <c r="F565">
        <v>11480</v>
      </c>
      <c r="G565" s="1" t="str">
        <f>_xll.BDS("SPX Index","CHAIN_TICKERS", "CHAIN_STRIKE_PX_OVRD",F565, "CHAIN_PUT_CALL_TYPE_OVRD=P", "CHAIN_PERIODICITY_OVRD=M")</f>
        <v>SPX US 11/20/15 P2700</v>
      </c>
      <c r="J565" t="s">
        <v>2048</v>
      </c>
      <c r="K565" t="e">
        <f ca="1">_xll.BDP(J565,"security des")</f>
        <v>#NAME?</v>
      </c>
      <c r="N565" t="s">
        <v>1162</v>
      </c>
      <c r="O565" t="e">
        <f ca="1">_xll.BDP(J565,"security des")</f>
        <v>#NAME?</v>
      </c>
    </row>
    <row r="566" spans="1:15" x14ac:dyDescent="0.25">
      <c r="A566">
        <v>0</v>
      </c>
      <c r="B566" s="9">
        <v>2.0567123287671232E-4</v>
      </c>
      <c r="C566" s="9" t="str">
        <f t="shared" si="16"/>
        <v>$H$593</v>
      </c>
      <c r="D566" s="9" t="str">
        <f t="shared" si="17"/>
        <v>H593</v>
      </c>
      <c r="F566">
        <v>11500</v>
      </c>
      <c r="G566" s="1" t="str">
        <f>_xll.BDS("SPX Index","CHAIN_TICKERS", "CHAIN_STRIKE_PX_OVRD",F566, "CHAIN_PUT_CALL_TYPE_OVRD=P", "CHAIN_PERIODICITY_OVRD=M")</f>
        <v>SPX US 11/20/15 P2700</v>
      </c>
      <c r="J566" t="s">
        <v>127</v>
      </c>
      <c r="K566" t="e">
        <f ca="1">_xll.BDP(J566,"security des")</f>
        <v>#NAME?</v>
      </c>
      <c r="N566" t="s">
        <v>1163</v>
      </c>
      <c r="O566" t="e">
        <f ca="1">_xll.BDP(J566,"security des")</f>
        <v>#NAME?</v>
      </c>
    </row>
    <row r="567" spans="1:15" x14ac:dyDescent="0.25">
      <c r="A567">
        <v>0</v>
      </c>
      <c r="B567" s="9">
        <v>2.0334246575342464E-4</v>
      </c>
      <c r="C567" s="9" t="str">
        <f t="shared" si="16"/>
        <v>$H$594</v>
      </c>
      <c r="D567" s="9" t="str">
        <f t="shared" si="17"/>
        <v>H594</v>
      </c>
      <c r="F567">
        <v>11520</v>
      </c>
      <c r="G567" s="1" t="str">
        <f>_xll.BDS("SPX Index","CHAIN_TICKERS", "CHAIN_STRIKE_PX_OVRD",F567, "CHAIN_PUT_CALL_TYPE_OVRD=P", "CHAIN_PERIODICITY_OVRD=M")</f>
        <v>SPX US 11/20/15 P2700</v>
      </c>
      <c r="J567" t="s">
        <v>2049</v>
      </c>
      <c r="K567" t="e">
        <f ca="1">_xll.BDP(J567,"security des")</f>
        <v>#NAME?</v>
      </c>
      <c r="N567" t="s">
        <v>1164</v>
      </c>
      <c r="O567" t="e">
        <f ca="1">_xll.BDP(J567,"security des")</f>
        <v>#NAME?</v>
      </c>
    </row>
    <row r="568" spans="1:15" x14ac:dyDescent="0.25">
      <c r="A568">
        <v>0</v>
      </c>
      <c r="B568" s="9">
        <v>2.027123287671233E-4</v>
      </c>
      <c r="C568" s="9" t="str">
        <f t="shared" si="16"/>
        <v>$H$595</v>
      </c>
      <c r="D568" s="9" t="str">
        <f t="shared" si="17"/>
        <v>H595</v>
      </c>
      <c r="F568">
        <v>11540</v>
      </c>
      <c r="G568" s="1" t="str">
        <f>_xll.BDS("SPX Index","CHAIN_TICKERS", "CHAIN_STRIKE_PX_OVRD",F568, "CHAIN_PUT_CALL_TYPE_OVRD=P", "CHAIN_PERIODICITY_OVRD=M")</f>
        <v>SPX US 11/20/15 P2700</v>
      </c>
      <c r="J568" t="s">
        <v>2988</v>
      </c>
      <c r="K568" t="e">
        <f ca="1">_xll.BDP(J568,"security des")</f>
        <v>#NAME?</v>
      </c>
      <c r="N568" t="s">
        <v>1165</v>
      </c>
      <c r="O568" t="e">
        <f ca="1">_xll.BDP(J568,"security des")</f>
        <v>#NAME?</v>
      </c>
    </row>
    <row r="569" spans="1:15" x14ac:dyDescent="0.25">
      <c r="A569">
        <v>0</v>
      </c>
      <c r="B569" s="9">
        <v>2.0180821917808219E-4</v>
      </c>
      <c r="C569" s="9" t="str">
        <f t="shared" si="16"/>
        <v>$H$596</v>
      </c>
      <c r="D569" s="9" t="str">
        <f t="shared" si="17"/>
        <v>H596</v>
      </c>
      <c r="F569">
        <v>11560</v>
      </c>
      <c r="G569" s="1" t="str">
        <f>_xll.BDS("SPX Index","CHAIN_TICKERS", "CHAIN_STRIKE_PX_OVRD",F569, "CHAIN_PUT_CALL_TYPE_OVRD=P", "CHAIN_PERIODICITY_OVRD=M")</f>
        <v>SPX US 11/20/15 P2700</v>
      </c>
      <c r="J569" t="s">
        <v>2050</v>
      </c>
      <c r="K569" t="e">
        <f ca="1">_xll.BDP(J569,"security des")</f>
        <v>#NAME?</v>
      </c>
      <c r="N569" t="s">
        <v>1166</v>
      </c>
      <c r="O569" t="e">
        <f ca="1">_xll.BDP(J569,"security des")</f>
        <v>#NAME?</v>
      </c>
    </row>
    <row r="570" spans="1:15" x14ac:dyDescent="0.25">
      <c r="A570">
        <v>1</v>
      </c>
      <c r="B570" s="9">
        <v>2.0293150684931507E-4</v>
      </c>
      <c r="C570" s="9" t="str">
        <f t="shared" si="16"/>
        <v>$H$597</v>
      </c>
      <c r="D570" s="9" t="str">
        <f t="shared" si="17"/>
        <v>H597</v>
      </c>
      <c r="F570">
        <v>11580</v>
      </c>
      <c r="G570" s="1" t="str">
        <f>_xll.BDS("SPX Index","CHAIN_TICKERS", "CHAIN_STRIKE_PX_OVRD",F570, "CHAIN_PUT_CALL_TYPE_OVRD=P", "CHAIN_PERIODICITY_OVRD=M")</f>
        <v>SPX US 11/20/15 P2700</v>
      </c>
      <c r="J570" t="s">
        <v>2989</v>
      </c>
      <c r="K570" t="e">
        <f ca="1">_xll.BDP(J570,"security des")</f>
        <v>#NAME?</v>
      </c>
      <c r="N570" t="s">
        <v>1167</v>
      </c>
      <c r="O570" t="e">
        <f ca="1">_xll.BDP(J570,"security des")</f>
        <v>#NAME?</v>
      </c>
    </row>
    <row r="571" spans="1:15" x14ac:dyDescent="0.25">
      <c r="A571">
        <v>0</v>
      </c>
      <c r="B571" s="9">
        <v>2.0164383561643837E-4</v>
      </c>
      <c r="C571" s="9" t="str">
        <f t="shared" si="16"/>
        <v>$H$598</v>
      </c>
      <c r="D571" s="9" t="str">
        <f t="shared" si="17"/>
        <v>H598</v>
      </c>
      <c r="F571">
        <v>11600</v>
      </c>
      <c r="G571" s="1" t="str">
        <f>_xll.BDS("SPX Index","CHAIN_TICKERS", "CHAIN_STRIKE_PX_OVRD",F571, "CHAIN_PUT_CALL_TYPE_OVRD=P", "CHAIN_PERIODICITY_OVRD=M")</f>
        <v>SPX US 11/20/15 P2700</v>
      </c>
      <c r="J571" t="s">
        <v>128</v>
      </c>
      <c r="K571" t="e">
        <f ca="1">_xll.BDP(J571,"security des")</f>
        <v>#NAME?</v>
      </c>
      <c r="N571" t="s">
        <v>1168</v>
      </c>
      <c r="O571" t="e">
        <f ca="1">_xll.BDP(J571,"security des")</f>
        <v>#NAME?</v>
      </c>
    </row>
    <row r="572" spans="1:15" x14ac:dyDescent="0.25">
      <c r="A572">
        <v>0</v>
      </c>
      <c r="B572" s="9">
        <v>2.0189041095890409E-4</v>
      </c>
      <c r="C572" s="9" t="str">
        <f t="shared" si="16"/>
        <v>$H$599</v>
      </c>
      <c r="D572" s="9" t="str">
        <f t="shared" si="17"/>
        <v>H599</v>
      </c>
      <c r="F572">
        <v>11620</v>
      </c>
      <c r="G572" s="1" t="str">
        <f>_xll.BDS("SPX Index","CHAIN_TICKERS", "CHAIN_STRIKE_PX_OVRD",F572, "CHAIN_PUT_CALL_TYPE_OVRD=P", "CHAIN_PERIODICITY_OVRD=M")</f>
        <v>SPX US 11/20/15 P2700</v>
      </c>
      <c r="J572" t="s">
        <v>2990</v>
      </c>
      <c r="K572" t="e">
        <f ca="1">_xll.BDP(J572,"security des")</f>
        <v>#NAME?</v>
      </c>
      <c r="N572" t="s">
        <v>1169</v>
      </c>
      <c r="O572" t="e">
        <f ca="1">_xll.BDP(J572,"security des")</f>
        <v>#NAME?</v>
      </c>
    </row>
    <row r="573" spans="1:15" x14ac:dyDescent="0.25">
      <c r="A573">
        <v>0</v>
      </c>
      <c r="B573" s="9">
        <v>2.0301369863013699E-4</v>
      </c>
      <c r="C573" s="9" t="str">
        <f t="shared" si="16"/>
        <v>$H$600</v>
      </c>
      <c r="D573" s="9" t="str">
        <f t="shared" si="17"/>
        <v>H600</v>
      </c>
      <c r="F573">
        <v>11640</v>
      </c>
      <c r="G573" s="1" t="str">
        <f>_xll.BDS("SPX Index","CHAIN_TICKERS", "CHAIN_STRIKE_PX_OVRD",F573, "CHAIN_PUT_CALL_TYPE_OVRD=P", "CHAIN_PERIODICITY_OVRD=M")</f>
        <v>SPX US 11/20/15 P2700</v>
      </c>
      <c r="J573" t="s">
        <v>2051</v>
      </c>
      <c r="K573" t="e">
        <f ca="1">_xll.BDP(J573,"security des")</f>
        <v>#NAME?</v>
      </c>
      <c r="N573" t="s">
        <v>1170</v>
      </c>
      <c r="O573" t="e">
        <f ca="1">_xll.BDP(J573,"security des")</f>
        <v>#NAME?</v>
      </c>
    </row>
    <row r="574" spans="1:15" x14ac:dyDescent="0.25">
      <c r="A574">
        <v>0</v>
      </c>
      <c r="B574" s="9">
        <v>2.0268493150684932E-4</v>
      </c>
      <c r="C574" s="9" t="str">
        <f t="shared" si="16"/>
        <v>$H$601</v>
      </c>
      <c r="D574" s="9" t="str">
        <f t="shared" si="17"/>
        <v>H601</v>
      </c>
      <c r="F574">
        <v>11660</v>
      </c>
      <c r="G574" s="1" t="str">
        <f>_xll.BDS("SPX Index","CHAIN_TICKERS", "CHAIN_STRIKE_PX_OVRD",F574, "CHAIN_PUT_CALL_TYPE_OVRD=P", "CHAIN_PERIODICITY_OVRD=M")</f>
        <v>SPX US 11/20/15 P2700</v>
      </c>
      <c r="J574" t="s">
        <v>2991</v>
      </c>
      <c r="K574" t="e">
        <f ca="1">_xll.BDP(J574,"security des")</f>
        <v>#NAME?</v>
      </c>
      <c r="N574" t="s">
        <v>1171</v>
      </c>
      <c r="O574" t="e">
        <f ca="1">_xll.BDP(J574,"security des")</f>
        <v>#NAME?</v>
      </c>
    </row>
    <row r="575" spans="1:15" x14ac:dyDescent="0.25">
      <c r="A575">
        <v>0</v>
      </c>
      <c r="B575" s="9">
        <v>2.032054794520548E-4</v>
      </c>
      <c r="C575" s="9" t="str">
        <f t="shared" si="16"/>
        <v>$H$602</v>
      </c>
      <c r="D575" s="9" t="str">
        <f t="shared" si="17"/>
        <v>H602</v>
      </c>
      <c r="F575">
        <v>11680</v>
      </c>
      <c r="G575" s="1" t="str">
        <f>_xll.BDS("SPX Index","CHAIN_TICKERS", "CHAIN_STRIKE_PX_OVRD",F575, "CHAIN_PUT_CALL_TYPE_OVRD=P", "CHAIN_PERIODICITY_OVRD=M")</f>
        <v>SPX US 11/20/15 P2700</v>
      </c>
      <c r="J575" t="s">
        <v>2052</v>
      </c>
      <c r="K575" t="e">
        <f ca="1">_xll.BDP(J575,"security des")</f>
        <v>#NAME?</v>
      </c>
      <c r="N575" t="s">
        <v>1172</v>
      </c>
      <c r="O575" t="e">
        <f ca="1">_xll.BDP(J575,"security des")</f>
        <v>#NAME?</v>
      </c>
    </row>
    <row r="576" spans="1:15" x14ac:dyDescent="0.25">
      <c r="A576">
        <v>0</v>
      </c>
      <c r="B576" s="9">
        <v>2.0424657534246575E-4</v>
      </c>
      <c r="C576" s="9" t="str">
        <f t="shared" si="16"/>
        <v>$H$603</v>
      </c>
      <c r="D576" s="9" t="str">
        <f t="shared" si="17"/>
        <v>H603</v>
      </c>
      <c r="F576">
        <v>11700</v>
      </c>
      <c r="G576" s="1" t="str">
        <f>_xll.BDS("SPX Index","CHAIN_TICKERS", "CHAIN_STRIKE_PX_OVRD",F576, "CHAIN_PUT_CALL_TYPE_OVRD=P", "CHAIN_PERIODICITY_OVRD=M")</f>
        <v>SPX US 11/20/15 P2700</v>
      </c>
      <c r="J576" t="s">
        <v>129</v>
      </c>
      <c r="K576" t="e">
        <f ca="1">_xll.BDP(J576,"security des")</f>
        <v>#NAME?</v>
      </c>
      <c r="N576" t="s">
        <v>1173</v>
      </c>
      <c r="O576" t="e">
        <f ca="1">_xll.BDP(J576,"security des")</f>
        <v>#NAME?</v>
      </c>
    </row>
    <row r="577" spans="1:15" x14ac:dyDescent="0.25">
      <c r="A577">
        <v>0</v>
      </c>
      <c r="B577" s="9">
        <v>2.0794520547945205E-4</v>
      </c>
      <c r="C577" s="9" t="str">
        <f t="shared" si="16"/>
        <v>$H$604</v>
      </c>
      <c r="D577" s="9" t="str">
        <f t="shared" si="17"/>
        <v>H604</v>
      </c>
      <c r="F577">
        <v>11720</v>
      </c>
      <c r="G577" s="1" t="str">
        <f>_xll.BDS("SPX Index","CHAIN_TICKERS", "CHAIN_STRIKE_PX_OVRD",F577, "CHAIN_PUT_CALL_TYPE_OVRD=P", "CHAIN_PERIODICITY_OVRD=M")</f>
        <v>SPX US 11/20/15 P2700</v>
      </c>
      <c r="J577" t="s">
        <v>2053</v>
      </c>
      <c r="K577" t="e">
        <f ca="1">_xll.BDP(J577,"security des")</f>
        <v>#NAME?</v>
      </c>
      <c r="N577" t="s">
        <v>1174</v>
      </c>
      <c r="O577" t="e">
        <f ca="1">_xll.BDP(J577,"security des")</f>
        <v>#NAME?</v>
      </c>
    </row>
    <row r="578" spans="1:15" x14ac:dyDescent="0.25">
      <c r="A578">
        <v>0</v>
      </c>
      <c r="B578" s="9">
        <v>2.076164383561644E-4</v>
      </c>
      <c r="C578" s="9" t="str">
        <f t="shared" si="16"/>
        <v>$H$605</v>
      </c>
      <c r="D578" s="9" t="str">
        <f t="shared" si="17"/>
        <v>H605</v>
      </c>
      <c r="F578">
        <v>11740</v>
      </c>
      <c r="G578" s="1" t="str">
        <f>_xll.BDS("SPX Index","CHAIN_TICKERS", "CHAIN_STRIKE_PX_OVRD",F578, "CHAIN_PUT_CALL_TYPE_OVRD=P", "CHAIN_PERIODICITY_OVRD=M")</f>
        <v>SPX US 11/20/15 P2700</v>
      </c>
      <c r="J578" t="s">
        <v>2992</v>
      </c>
      <c r="K578" t="e">
        <f ca="1">_xll.BDP(J578,"security des")</f>
        <v>#NAME?</v>
      </c>
      <c r="N578" t="s">
        <v>1175</v>
      </c>
      <c r="O578" t="e">
        <f ca="1">_xll.BDP(J578,"security des")</f>
        <v>#NAME?</v>
      </c>
    </row>
    <row r="579" spans="1:15" x14ac:dyDescent="0.25">
      <c r="A579">
        <v>0</v>
      </c>
      <c r="B579" s="9">
        <v>2.0671232876712329E-4</v>
      </c>
      <c r="C579" s="9" t="str">
        <f t="shared" si="16"/>
        <v>$H$606</v>
      </c>
      <c r="D579" s="9" t="str">
        <f t="shared" si="17"/>
        <v>H606</v>
      </c>
      <c r="F579">
        <v>11760</v>
      </c>
      <c r="G579" s="1" t="str">
        <f>_xll.BDS("SPX Index","CHAIN_TICKERS", "CHAIN_STRIKE_PX_OVRD",F579, "CHAIN_PUT_CALL_TYPE_OVRD=P", "CHAIN_PERIODICITY_OVRD=M")</f>
        <v>SPX US 11/20/15 P2700</v>
      </c>
      <c r="J579" t="s">
        <v>2054</v>
      </c>
      <c r="K579" t="e">
        <f ca="1">_xll.BDP(J579,"security des")</f>
        <v>#NAME?</v>
      </c>
      <c r="N579" t="s">
        <v>1176</v>
      </c>
      <c r="O579" t="e">
        <f ca="1">_xll.BDP(J579,"security des")</f>
        <v>#NAME?</v>
      </c>
    </row>
    <row r="580" spans="1:15" x14ac:dyDescent="0.25">
      <c r="A580">
        <v>0</v>
      </c>
      <c r="B580" s="9">
        <v>2.0608219178082192E-4</v>
      </c>
      <c r="C580" s="9" t="str">
        <f t="shared" ref="C580:C643" si="18">ADDRESS(ROW(B580)+MATCH(1,B580:B606),8)</f>
        <v>$H$607</v>
      </c>
      <c r="D580" s="9" t="str">
        <f t="shared" ref="D580:D643" si="19">"H"&amp;(ROW(B580)+MATCH(1,B580:B606))</f>
        <v>H607</v>
      </c>
      <c r="F580">
        <v>11780</v>
      </c>
      <c r="G580" s="1" t="str">
        <f>_xll.BDS("SPX Index","CHAIN_TICKERS", "CHAIN_STRIKE_PX_OVRD",F580, "CHAIN_PUT_CALL_TYPE_OVRD=P", "CHAIN_PERIODICITY_OVRD=M")</f>
        <v>SPX US 11/20/15 P2700</v>
      </c>
      <c r="J580" t="s">
        <v>2993</v>
      </c>
      <c r="K580" t="e">
        <f ca="1">_xll.BDP(J580,"security des")</f>
        <v>#NAME?</v>
      </c>
      <c r="N580" t="s">
        <v>1177</v>
      </c>
      <c r="O580" t="e">
        <f ca="1">_xll.BDP(J580,"security des")</f>
        <v>#NAME?</v>
      </c>
    </row>
    <row r="581" spans="1:15" x14ac:dyDescent="0.25">
      <c r="A581">
        <v>0</v>
      </c>
      <c r="B581" s="9" t="e">
        <v>#N/A</v>
      </c>
      <c r="C581" s="9" t="str">
        <f t="shared" si="18"/>
        <v>$H$608</v>
      </c>
      <c r="D581" s="9" t="str">
        <f t="shared" si="19"/>
        <v>H608</v>
      </c>
      <c r="F581">
        <v>11800</v>
      </c>
      <c r="G581" s="1" t="str">
        <f>_xll.BDS("SPX Index","CHAIN_TICKERS", "CHAIN_STRIKE_PX_OVRD",F581, "CHAIN_PUT_CALL_TYPE_OVRD=P", "CHAIN_PERIODICITY_OVRD=M")</f>
        <v>SPX US 11/20/15 P2700</v>
      </c>
      <c r="J581" t="s">
        <v>130</v>
      </c>
      <c r="K581" t="e">
        <f ca="1">_xll.BDP(J581,"security des")</f>
        <v>#NAME?</v>
      </c>
      <c r="N581" t="s">
        <v>1178</v>
      </c>
      <c r="O581" t="e">
        <f ca="1">_xll.BDP(J581,"security des")</f>
        <v>#NAME?</v>
      </c>
    </row>
    <row r="582" spans="1:15" x14ac:dyDescent="0.25">
      <c r="A582">
        <v>0</v>
      </c>
      <c r="B582" s="9">
        <v>2.0419178082191781E-4</v>
      </c>
      <c r="C582" s="9" t="str">
        <f t="shared" si="18"/>
        <v>$H$609</v>
      </c>
      <c r="D582" s="9" t="str">
        <f t="shared" si="19"/>
        <v>H609</v>
      </c>
      <c r="F582">
        <v>11820</v>
      </c>
      <c r="G582" s="1" t="str">
        <f>_xll.BDS("SPX Index","CHAIN_TICKERS", "CHAIN_STRIKE_PX_OVRD",F582, "CHAIN_PUT_CALL_TYPE_OVRD=P", "CHAIN_PERIODICITY_OVRD=M")</f>
        <v>SPX US 11/20/15 P2700</v>
      </c>
      <c r="J582" t="s">
        <v>2994</v>
      </c>
      <c r="K582" t="e">
        <f ca="1">_xll.BDP(J582,"security des")</f>
        <v>#NAME?</v>
      </c>
      <c r="N582" t="s">
        <v>1179</v>
      </c>
      <c r="O582" t="e">
        <f ca="1">_xll.BDP(J582,"security des")</f>
        <v>#NAME?</v>
      </c>
    </row>
    <row r="583" spans="1:15" x14ac:dyDescent="0.25">
      <c r="A583">
        <v>0</v>
      </c>
      <c r="B583" s="9">
        <v>2.0416438356164382E-4</v>
      </c>
      <c r="C583" s="9" t="str">
        <f t="shared" si="18"/>
        <v>$H$610</v>
      </c>
      <c r="D583" s="9" t="str">
        <f t="shared" si="19"/>
        <v>H610</v>
      </c>
      <c r="F583">
        <v>11840</v>
      </c>
      <c r="G583" s="1" t="str">
        <f>_xll.BDS("SPX Index","CHAIN_TICKERS", "CHAIN_STRIKE_PX_OVRD",F583, "CHAIN_PUT_CALL_TYPE_OVRD=P", "CHAIN_PERIODICITY_OVRD=M")</f>
        <v>SPX US 11/20/15 P2700</v>
      </c>
      <c r="J583" t="s">
        <v>2055</v>
      </c>
      <c r="K583" t="e">
        <f ca="1">_xll.BDP(J583,"security des")</f>
        <v>#NAME?</v>
      </c>
      <c r="N583" t="s">
        <v>1180</v>
      </c>
      <c r="O583" t="e">
        <f ca="1">_xll.BDP(J583,"security des")</f>
        <v>#NAME?</v>
      </c>
    </row>
    <row r="584" spans="1:15" x14ac:dyDescent="0.25">
      <c r="A584">
        <v>0</v>
      </c>
      <c r="B584" s="9">
        <v>2.0410958904109588E-4</v>
      </c>
      <c r="C584" s="9" t="str">
        <f t="shared" si="18"/>
        <v>$H$611</v>
      </c>
      <c r="D584" s="9" t="str">
        <f t="shared" si="19"/>
        <v>H611</v>
      </c>
      <c r="F584">
        <v>11860</v>
      </c>
      <c r="G584" s="1" t="str">
        <f>_xll.BDS("SPX Index","CHAIN_TICKERS", "CHAIN_STRIKE_PX_OVRD",F584, "CHAIN_PUT_CALL_TYPE_OVRD=P", "CHAIN_PERIODICITY_OVRD=M")</f>
        <v>SPX US 11/20/15 P2700</v>
      </c>
      <c r="J584" t="s">
        <v>2995</v>
      </c>
      <c r="K584" t="e">
        <f ca="1">_xll.BDP(J584,"security des")</f>
        <v>#NAME?</v>
      </c>
      <c r="N584" t="s">
        <v>1181</v>
      </c>
      <c r="O584" t="e">
        <f ca="1">_xll.BDP(J584,"security des")</f>
        <v>#NAME?</v>
      </c>
    </row>
    <row r="585" spans="1:15" x14ac:dyDescent="0.25">
      <c r="A585">
        <v>0</v>
      </c>
      <c r="B585" s="9">
        <v>2.0638356164383564E-4</v>
      </c>
      <c r="C585" s="9" t="str">
        <f t="shared" si="18"/>
        <v>$H$611</v>
      </c>
      <c r="D585" s="9" t="str">
        <f t="shared" si="19"/>
        <v>H611</v>
      </c>
      <c r="F585">
        <v>11880</v>
      </c>
      <c r="G585" s="1" t="str">
        <f>_xll.BDS("SPX Index","CHAIN_TICKERS", "CHAIN_STRIKE_PX_OVRD",F585, "CHAIN_PUT_CALL_TYPE_OVRD=P", "CHAIN_PERIODICITY_OVRD=M")</f>
        <v>SPX US 11/20/15 P2700</v>
      </c>
      <c r="J585" t="s">
        <v>2056</v>
      </c>
      <c r="K585" t="e">
        <f ca="1">_xll.BDP(J585,"security des")</f>
        <v>#NAME?</v>
      </c>
      <c r="N585" t="s">
        <v>1182</v>
      </c>
      <c r="O585" t="e">
        <f ca="1">_xll.BDP(J585,"security des")</f>
        <v>#NAME?</v>
      </c>
    </row>
    <row r="586" spans="1:15" x14ac:dyDescent="0.25">
      <c r="A586">
        <v>0</v>
      </c>
      <c r="B586" s="9">
        <v>2.0564383561643836E-4</v>
      </c>
      <c r="C586" s="9" t="str">
        <f t="shared" si="18"/>
        <v>$H$613</v>
      </c>
      <c r="D586" s="9" t="str">
        <f t="shared" si="19"/>
        <v>H613</v>
      </c>
      <c r="F586">
        <v>11900</v>
      </c>
      <c r="G586" s="1" t="str">
        <f>_xll.BDS("SPX Index","CHAIN_TICKERS", "CHAIN_STRIKE_PX_OVRD",F586, "CHAIN_PUT_CALL_TYPE_OVRD=P", "CHAIN_PERIODICITY_OVRD=M")</f>
        <v>SPX US 11/20/15 P2700</v>
      </c>
      <c r="J586" t="s">
        <v>131</v>
      </c>
      <c r="K586" t="e">
        <f ca="1">_xll.BDP(J586,"security des")</f>
        <v>#NAME?</v>
      </c>
      <c r="N586" t="s">
        <v>1183</v>
      </c>
      <c r="O586" t="e">
        <f ca="1">_xll.BDP(J586,"security des")</f>
        <v>#NAME?</v>
      </c>
    </row>
    <row r="587" spans="1:15" x14ac:dyDescent="0.25">
      <c r="A587">
        <v>0</v>
      </c>
      <c r="B587" s="9" t="e">
        <v>#N/A</v>
      </c>
      <c r="C587" s="9" t="str">
        <f t="shared" si="18"/>
        <v>$H$614</v>
      </c>
      <c r="D587" s="9" t="str">
        <f t="shared" si="19"/>
        <v>H614</v>
      </c>
      <c r="F587">
        <v>11920</v>
      </c>
      <c r="G587" s="1" t="str">
        <f>_xll.BDS("SPX Index","CHAIN_TICKERS", "CHAIN_STRIKE_PX_OVRD",F587, "CHAIN_PUT_CALL_TYPE_OVRD=P", "CHAIN_PERIODICITY_OVRD=M")</f>
        <v>SPX US 11/20/15 P2700</v>
      </c>
      <c r="J587" t="s">
        <v>2057</v>
      </c>
      <c r="K587" t="e">
        <f ca="1">_xll.BDP(J587,"security des")</f>
        <v>#NAME?</v>
      </c>
      <c r="N587" t="s">
        <v>1184</v>
      </c>
      <c r="O587" t="e">
        <f ca="1">_xll.BDP(J587,"security des")</f>
        <v>#NAME?</v>
      </c>
    </row>
    <row r="588" spans="1:15" x14ac:dyDescent="0.25">
      <c r="A588">
        <v>0</v>
      </c>
      <c r="B588" s="9">
        <v>2.0589041095890411E-4</v>
      </c>
      <c r="C588" s="9" t="str">
        <f t="shared" si="18"/>
        <v>$H$615</v>
      </c>
      <c r="D588" s="9" t="str">
        <f t="shared" si="19"/>
        <v>H615</v>
      </c>
      <c r="F588">
        <v>11940</v>
      </c>
      <c r="G588" s="1" t="str">
        <f>_xll.BDS("SPX Index","CHAIN_TICKERS", "CHAIN_STRIKE_PX_OVRD",F588, "CHAIN_PUT_CALL_TYPE_OVRD=P", "CHAIN_PERIODICITY_OVRD=M")</f>
        <v>SPX US 11/20/15 P2700</v>
      </c>
      <c r="J588" t="s">
        <v>2996</v>
      </c>
      <c r="K588" t="e">
        <f ca="1">_xll.BDP(J588,"security des")</f>
        <v>#NAME?</v>
      </c>
      <c r="N588" t="s">
        <v>1185</v>
      </c>
      <c r="O588" t="e">
        <f ca="1">_xll.BDP(J588,"security des")</f>
        <v>#NAME?</v>
      </c>
    </row>
    <row r="589" spans="1:15" x14ac:dyDescent="0.25">
      <c r="A589">
        <v>0</v>
      </c>
      <c r="B589" s="9">
        <v>2.0526027397260274E-4</v>
      </c>
      <c r="C589" s="9" t="str">
        <f t="shared" si="18"/>
        <v>$H$616</v>
      </c>
      <c r="D589" s="9" t="str">
        <f t="shared" si="19"/>
        <v>H616</v>
      </c>
      <c r="F589">
        <v>11960</v>
      </c>
      <c r="G589" s="1" t="str">
        <f>_xll.BDS("SPX Index","CHAIN_TICKERS", "CHAIN_STRIKE_PX_OVRD",F589, "CHAIN_PUT_CALL_TYPE_OVRD=P", "CHAIN_PERIODICITY_OVRD=M")</f>
        <v>SPX US 11/20/15 P2700</v>
      </c>
      <c r="J589" t="s">
        <v>2058</v>
      </c>
      <c r="K589" t="e">
        <f ca="1">_xll.BDP(J589,"security des")</f>
        <v>#NAME?</v>
      </c>
      <c r="N589" t="s">
        <v>1186</v>
      </c>
      <c r="O589" t="e">
        <f ca="1">_xll.BDP(J589,"security des")</f>
        <v>#NAME?</v>
      </c>
    </row>
    <row r="590" spans="1:15" x14ac:dyDescent="0.25">
      <c r="A590">
        <v>0</v>
      </c>
      <c r="B590" s="9">
        <v>2.0726027397260273E-4</v>
      </c>
      <c r="C590" s="9" t="str">
        <f t="shared" si="18"/>
        <v>$H$617</v>
      </c>
      <c r="D590" s="9" t="str">
        <f t="shared" si="19"/>
        <v>H617</v>
      </c>
      <c r="F590">
        <v>11980</v>
      </c>
      <c r="G590" s="1" t="str">
        <f>_xll.BDS("SPX Index","CHAIN_TICKERS", "CHAIN_STRIKE_PX_OVRD",F590, "CHAIN_PUT_CALL_TYPE_OVRD=P", "CHAIN_PERIODICITY_OVRD=M")</f>
        <v>SPX US 11/20/15 P2700</v>
      </c>
      <c r="J590" t="s">
        <v>2997</v>
      </c>
      <c r="K590" t="e">
        <f ca="1">_xll.BDP(J590,"security des")</f>
        <v>#NAME?</v>
      </c>
      <c r="N590" t="s">
        <v>1187</v>
      </c>
      <c r="O590" t="e">
        <f ca="1">_xll.BDP(J590,"security des")</f>
        <v>#NAME?</v>
      </c>
    </row>
    <row r="591" spans="1:15" x14ac:dyDescent="0.25">
      <c r="A591">
        <v>0</v>
      </c>
      <c r="B591" s="9">
        <v>2.0712328767123289E-4</v>
      </c>
      <c r="C591" s="9" t="str">
        <f t="shared" si="18"/>
        <v>$H$618</v>
      </c>
      <c r="D591" s="9" t="str">
        <f t="shared" si="19"/>
        <v>H618</v>
      </c>
      <c r="F591">
        <v>12000</v>
      </c>
      <c r="G591" s="1" t="str">
        <f>_xll.BDS("SPX Index","CHAIN_TICKERS", "CHAIN_STRIKE_PX_OVRD",F591, "CHAIN_PUT_CALL_TYPE_OVRD=P", "CHAIN_PERIODICITY_OVRD=M")</f>
        <v>SPX US 11/20/15 P2700</v>
      </c>
      <c r="J591" t="s">
        <v>132</v>
      </c>
      <c r="K591" t="e">
        <f ca="1">_xll.BDP(J591,"security des")</f>
        <v>#NAME?</v>
      </c>
      <c r="N591" t="s">
        <v>1188</v>
      </c>
      <c r="O591" t="e">
        <f ca="1">_xll.BDP(J591,"security des")</f>
        <v>#NAME?</v>
      </c>
    </row>
    <row r="592" spans="1:15" x14ac:dyDescent="0.25">
      <c r="A592">
        <v>0</v>
      </c>
      <c r="B592" s="9">
        <v>2.0706849315068492E-4</v>
      </c>
      <c r="C592" s="9" t="str">
        <f t="shared" si="18"/>
        <v>$H$619</v>
      </c>
      <c r="D592" s="9" t="str">
        <f t="shared" si="19"/>
        <v>H619</v>
      </c>
      <c r="F592">
        <v>12020</v>
      </c>
      <c r="G592" s="1" t="str">
        <f>_xll.BDS("SPX Index","CHAIN_TICKERS", "CHAIN_STRIKE_PX_OVRD",F592, "CHAIN_PUT_CALL_TYPE_OVRD=P", "CHAIN_PERIODICITY_OVRD=M")</f>
        <v>SPX US 11/20/15 P2700</v>
      </c>
      <c r="J592" t="s">
        <v>2998</v>
      </c>
      <c r="K592" t="e">
        <f ca="1">_xll.BDP(J592,"security des")</f>
        <v>#NAME?</v>
      </c>
      <c r="N592" t="s">
        <v>1189</v>
      </c>
      <c r="O592" t="e">
        <f ca="1">_xll.BDP(J592,"security des")</f>
        <v>#NAME?</v>
      </c>
    </row>
    <row r="593" spans="1:15" x14ac:dyDescent="0.25">
      <c r="A593">
        <v>0</v>
      </c>
      <c r="B593" s="9">
        <v>2.0876712328767123E-4</v>
      </c>
      <c r="C593" s="9" t="str">
        <f t="shared" si="18"/>
        <v>$H$620</v>
      </c>
      <c r="D593" s="9" t="str">
        <f t="shared" si="19"/>
        <v>H620</v>
      </c>
      <c r="F593">
        <v>12040</v>
      </c>
      <c r="G593" s="1" t="str">
        <f>_xll.BDS("SPX Index","CHAIN_TICKERS", "CHAIN_STRIKE_PX_OVRD",F593, "CHAIN_PUT_CALL_TYPE_OVRD=P", "CHAIN_PERIODICITY_OVRD=M")</f>
        <v>SPX US 11/20/15 P2700</v>
      </c>
      <c r="J593" t="s">
        <v>2059</v>
      </c>
      <c r="K593" t="e">
        <f ca="1">_xll.BDP(J593,"security des")</f>
        <v>#NAME?</v>
      </c>
      <c r="N593" t="s">
        <v>1190</v>
      </c>
      <c r="O593" t="e">
        <f ca="1">_xll.BDP(J593,"security des")</f>
        <v>#NAME?</v>
      </c>
    </row>
    <row r="594" spans="1:15" x14ac:dyDescent="0.25">
      <c r="A594">
        <v>0</v>
      </c>
      <c r="B594" s="9">
        <v>2.098904109589041E-4</v>
      </c>
      <c r="C594" s="9" t="str">
        <f t="shared" si="18"/>
        <v>$H$621</v>
      </c>
      <c r="D594" s="9" t="str">
        <f t="shared" si="19"/>
        <v>H621</v>
      </c>
      <c r="F594">
        <v>12060</v>
      </c>
      <c r="G594" s="1" t="str">
        <f>_xll.BDS("SPX Index","CHAIN_TICKERS", "CHAIN_STRIKE_PX_OVRD",F594, "CHAIN_PUT_CALL_TYPE_OVRD=P", "CHAIN_PERIODICITY_OVRD=M")</f>
        <v>SPX US 11/20/15 P2700</v>
      </c>
      <c r="J594" t="s">
        <v>2999</v>
      </c>
      <c r="K594" t="e">
        <f ca="1">_xll.BDP(J594,"security des")</f>
        <v>#NAME?</v>
      </c>
      <c r="N594" t="s">
        <v>1191</v>
      </c>
      <c r="O594" t="e">
        <f ca="1">_xll.BDP(J594,"security des")</f>
        <v>#NAME?</v>
      </c>
    </row>
    <row r="595" spans="1:15" x14ac:dyDescent="0.25">
      <c r="A595">
        <v>1</v>
      </c>
      <c r="B595" s="9">
        <v>2.1041095890410959E-4</v>
      </c>
      <c r="C595" s="9" t="str">
        <f t="shared" si="18"/>
        <v>$H$622</v>
      </c>
      <c r="D595" s="9" t="str">
        <f t="shared" si="19"/>
        <v>H622</v>
      </c>
      <c r="F595">
        <v>12080</v>
      </c>
      <c r="G595" s="1" t="str">
        <f>_xll.BDS("SPX Index","CHAIN_TICKERS", "CHAIN_STRIKE_PX_OVRD",F595, "CHAIN_PUT_CALL_TYPE_OVRD=P", "CHAIN_PERIODICITY_OVRD=M")</f>
        <v>SPX US 11/20/15 P2700</v>
      </c>
      <c r="J595" t="s">
        <v>2060</v>
      </c>
      <c r="K595" t="e">
        <f ca="1">_xll.BDP(J595,"security des")</f>
        <v>#NAME?</v>
      </c>
      <c r="N595" t="s">
        <v>1192</v>
      </c>
      <c r="O595" t="e">
        <f ca="1">_xll.BDP(J595,"security des")</f>
        <v>#NAME?</v>
      </c>
    </row>
    <row r="596" spans="1:15" x14ac:dyDescent="0.25">
      <c r="A596">
        <v>0</v>
      </c>
      <c r="B596" s="9">
        <v>2.1027397260273972E-4</v>
      </c>
      <c r="C596" s="9" t="str">
        <f t="shared" si="18"/>
        <v>$H$623</v>
      </c>
      <c r="D596" s="9" t="str">
        <f t="shared" si="19"/>
        <v>H623</v>
      </c>
      <c r="F596">
        <v>12100</v>
      </c>
      <c r="G596" s="1" t="str">
        <f>_xll.BDS("SPX Index","CHAIN_TICKERS", "CHAIN_STRIKE_PX_OVRD",F596, "CHAIN_PUT_CALL_TYPE_OVRD=P", "CHAIN_PERIODICITY_OVRD=M")</f>
        <v>SPX US 11/20/15 P2700</v>
      </c>
      <c r="J596" t="s">
        <v>133</v>
      </c>
      <c r="K596" t="e">
        <f ca="1">_xll.BDP(J596,"security des")</f>
        <v>#NAME?</v>
      </c>
      <c r="N596" t="s">
        <v>1193</v>
      </c>
      <c r="O596" t="e">
        <f ca="1">_xll.BDP(J596,"security des")</f>
        <v>#NAME?</v>
      </c>
    </row>
    <row r="597" spans="1:15" x14ac:dyDescent="0.25">
      <c r="A597">
        <v>0</v>
      </c>
      <c r="B597" s="9">
        <v>2.1197260273972602E-4</v>
      </c>
      <c r="C597" s="9" t="str">
        <f t="shared" si="18"/>
        <v>$H$624</v>
      </c>
      <c r="D597" s="9" t="str">
        <f t="shared" si="19"/>
        <v>H624</v>
      </c>
      <c r="F597">
        <v>12120</v>
      </c>
      <c r="G597" s="1" t="str">
        <f>_xll.BDS("SPX Index","CHAIN_TICKERS", "CHAIN_STRIKE_PX_OVRD",F597, "CHAIN_PUT_CALL_TYPE_OVRD=P", "CHAIN_PERIODICITY_OVRD=M")</f>
        <v>SPX US 11/20/15 P2700</v>
      </c>
      <c r="J597" t="s">
        <v>2061</v>
      </c>
      <c r="K597" t="e">
        <f ca="1">_xll.BDP(J597,"security des")</f>
        <v>#NAME?</v>
      </c>
      <c r="N597" t="s">
        <v>1194</v>
      </c>
      <c r="O597" t="e">
        <f ca="1">_xll.BDP(J597,"security des")</f>
        <v>#NAME?</v>
      </c>
    </row>
    <row r="598" spans="1:15" x14ac:dyDescent="0.25">
      <c r="A598">
        <v>0</v>
      </c>
      <c r="B598" s="9">
        <v>2.110958904109589E-4</v>
      </c>
      <c r="C598" s="9" t="str">
        <f t="shared" si="18"/>
        <v>$H$625</v>
      </c>
      <c r="D598" s="9" t="str">
        <f t="shared" si="19"/>
        <v>H625</v>
      </c>
      <c r="F598">
        <v>12140</v>
      </c>
      <c r="G598" s="1" t="str">
        <f>_xll.BDS("SPX Index","CHAIN_TICKERS", "CHAIN_STRIKE_PX_OVRD",F598, "CHAIN_PUT_CALL_TYPE_OVRD=P", "CHAIN_PERIODICITY_OVRD=M")</f>
        <v>SPX US 11/20/15 P2700</v>
      </c>
      <c r="J598" t="s">
        <v>3000</v>
      </c>
      <c r="K598" t="e">
        <f ca="1">_xll.BDP(J598,"security des")</f>
        <v>#NAME?</v>
      </c>
      <c r="N598" t="s">
        <v>1195</v>
      </c>
      <c r="O598" t="e">
        <f ca="1">_xll.BDP(J598,"security des")</f>
        <v>#NAME?</v>
      </c>
    </row>
    <row r="599" spans="1:15" x14ac:dyDescent="0.25">
      <c r="A599">
        <v>0</v>
      </c>
      <c r="B599" s="9">
        <v>2.0931506849315067E-4</v>
      </c>
      <c r="C599" s="9" t="str">
        <f t="shared" si="18"/>
        <v>$H$626</v>
      </c>
      <c r="D599" s="9" t="str">
        <f t="shared" si="19"/>
        <v>H626</v>
      </c>
      <c r="F599">
        <v>12160</v>
      </c>
      <c r="G599" s="1" t="str">
        <f>_xll.BDS("SPX Index","CHAIN_TICKERS", "CHAIN_STRIKE_PX_OVRD",F599, "CHAIN_PUT_CALL_TYPE_OVRD=P", "CHAIN_PERIODICITY_OVRD=M")</f>
        <v>SPX US 11/20/15 P2700</v>
      </c>
      <c r="J599" t="s">
        <v>2062</v>
      </c>
      <c r="K599" t="e">
        <f ca="1">_xll.BDP(J599,"security des")</f>
        <v>#NAME?</v>
      </c>
      <c r="N599" t="s">
        <v>1196</v>
      </c>
      <c r="O599" t="e">
        <f ca="1">_xll.BDP(J599,"security des")</f>
        <v>#NAME?</v>
      </c>
    </row>
    <row r="600" spans="1:15" x14ac:dyDescent="0.25">
      <c r="A600">
        <v>0</v>
      </c>
      <c r="B600" s="9">
        <v>2.0841095890410959E-4</v>
      </c>
      <c r="C600" s="9" t="str">
        <f t="shared" si="18"/>
        <v>$H$627</v>
      </c>
      <c r="D600" s="9" t="str">
        <f t="shared" si="19"/>
        <v>H627</v>
      </c>
      <c r="F600">
        <v>12180</v>
      </c>
      <c r="G600" s="1" t="str">
        <f>_xll.BDS("SPX Index","CHAIN_TICKERS", "CHAIN_STRIKE_PX_OVRD",F600, "CHAIN_PUT_CALL_TYPE_OVRD=P", "CHAIN_PERIODICITY_OVRD=M")</f>
        <v>SPX US 11/20/15 P2700</v>
      </c>
      <c r="J600" t="s">
        <v>3001</v>
      </c>
      <c r="K600" t="e">
        <f ca="1">_xll.BDP(J600,"security des")</f>
        <v>#NAME?</v>
      </c>
      <c r="N600" t="s">
        <v>1197</v>
      </c>
      <c r="O600" t="e">
        <f ca="1">_xll.BDP(J600,"security des")</f>
        <v>#NAME?</v>
      </c>
    </row>
    <row r="601" spans="1:15" x14ac:dyDescent="0.25">
      <c r="A601">
        <v>0</v>
      </c>
      <c r="B601" s="9">
        <v>2.0827397260273972E-4</v>
      </c>
      <c r="C601" s="9" t="str">
        <f t="shared" si="18"/>
        <v>$H$628</v>
      </c>
      <c r="D601" s="9" t="str">
        <f t="shared" si="19"/>
        <v>H628</v>
      </c>
      <c r="F601">
        <v>12200</v>
      </c>
      <c r="G601" s="1" t="str">
        <f>_xll.BDS("SPX Index","CHAIN_TICKERS", "CHAIN_STRIKE_PX_OVRD",F601, "CHAIN_PUT_CALL_TYPE_OVRD=P", "CHAIN_PERIODICITY_OVRD=M")</f>
        <v>SPX US 11/20/15 P2700</v>
      </c>
      <c r="J601" t="s">
        <v>359</v>
      </c>
      <c r="K601" t="e">
        <f ca="1">_xll.BDP(J601,"security des")</f>
        <v>#NAME?</v>
      </c>
      <c r="N601" t="s">
        <v>1198</v>
      </c>
      <c r="O601" t="e">
        <f ca="1">_xll.BDP(J601,"security des")</f>
        <v>#NAME?</v>
      </c>
    </row>
    <row r="602" spans="1:15" x14ac:dyDescent="0.25">
      <c r="A602">
        <v>0</v>
      </c>
      <c r="B602" s="9">
        <v>2.0764383561643835E-4</v>
      </c>
      <c r="C602" s="9" t="str">
        <f t="shared" si="18"/>
        <v>$H$629</v>
      </c>
      <c r="D602" s="9" t="str">
        <f t="shared" si="19"/>
        <v>H629</v>
      </c>
      <c r="F602">
        <v>12220</v>
      </c>
      <c r="G602" s="1" t="str">
        <f>_xll.BDS("SPX Index","CHAIN_TICKERS", "CHAIN_STRIKE_PX_OVRD",F602, "CHAIN_PUT_CALL_TYPE_OVRD=P", "CHAIN_PERIODICITY_OVRD=M")</f>
        <v>SPX US 11/20/15 P2700</v>
      </c>
      <c r="J602" t="s">
        <v>3002</v>
      </c>
      <c r="K602" t="e">
        <f ca="1">_xll.BDP(J602,"security des")</f>
        <v>#NAME?</v>
      </c>
      <c r="N602" t="s">
        <v>1199</v>
      </c>
      <c r="O602" t="e">
        <f ca="1">_xll.BDP(J602,"security des")</f>
        <v>#NAME?</v>
      </c>
    </row>
    <row r="603" spans="1:15" x14ac:dyDescent="0.25">
      <c r="A603">
        <v>0</v>
      </c>
      <c r="B603" s="9">
        <v>2.076164383561644E-4</v>
      </c>
      <c r="C603" s="9" t="str">
        <f t="shared" si="18"/>
        <v>$H$630</v>
      </c>
      <c r="D603" s="9" t="str">
        <f t="shared" si="19"/>
        <v>H630</v>
      </c>
      <c r="F603">
        <v>12240</v>
      </c>
      <c r="G603" s="1" t="str">
        <f>_xll.BDS("SPX Index","CHAIN_TICKERS", "CHAIN_STRIKE_PX_OVRD",F603, "CHAIN_PUT_CALL_TYPE_OVRD=P", "CHAIN_PERIODICITY_OVRD=M")</f>
        <v>SPX US 11/20/15 P2700</v>
      </c>
      <c r="J603" t="s">
        <v>2063</v>
      </c>
      <c r="K603" t="e">
        <f ca="1">_xll.BDP(J603,"security des")</f>
        <v>#NAME?</v>
      </c>
      <c r="N603" t="s">
        <v>1200</v>
      </c>
      <c r="O603" t="e">
        <f ca="1">_xll.BDP(J603,"security des")</f>
        <v>#NAME?</v>
      </c>
    </row>
    <row r="604" spans="1:15" x14ac:dyDescent="0.25">
      <c r="A604">
        <v>0</v>
      </c>
      <c r="B604" s="9">
        <v>2.0958904109589043E-4</v>
      </c>
      <c r="C604" s="9" t="str">
        <f t="shared" si="18"/>
        <v>$H$631</v>
      </c>
      <c r="D604" s="9" t="str">
        <f t="shared" si="19"/>
        <v>H631</v>
      </c>
      <c r="F604">
        <v>12260</v>
      </c>
      <c r="G604" s="1" t="str">
        <f>_xll.BDS("SPX Index","CHAIN_TICKERS", "CHAIN_STRIKE_PX_OVRD",F604, "CHAIN_PUT_CALL_TYPE_OVRD=P", "CHAIN_PERIODICITY_OVRD=M")</f>
        <v>SPX US 11/20/15 P2700</v>
      </c>
      <c r="J604" t="s">
        <v>3003</v>
      </c>
      <c r="K604" t="e">
        <f ca="1">_xll.BDP(J604,"security des")</f>
        <v>#NAME?</v>
      </c>
      <c r="N604" t="s">
        <v>1201</v>
      </c>
      <c r="O604" t="e">
        <f ca="1">_xll.BDP(J604,"security des")</f>
        <v>#NAME?</v>
      </c>
    </row>
    <row r="605" spans="1:15" x14ac:dyDescent="0.25">
      <c r="A605">
        <v>0</v>
      </c>
      <c r="B605" s="9">
        <v>2.0841095890410959E-4</v>
      </c>
      <c r="C605" s="9" t="str">
        <f t="shared" si="18"/>
        <v>$H$632</v>
      </c>
      <c r="D605" s="9" t="str">
        <f t="shared" si="19"/>
        <v>H632</v>
      </c>
      <c r="F605">
        <v>12280</v>
      </c>
      <c r="G605" s="1" t="str">
        <f>_xll.BDS("SPX Index","CHAIN_TICKERS", "CHAIN_STRIKE_PX_OVRD",F605, "CHAIN_PUT_CALL_TYPE_OVRD=P", "CHAIN_PERIODICITY_OVRD=M")</f>
        <v>SPX US 11/20/15 P2700</v>
      </c>
      <c r="J605" t="s">
        <v>2064</v>
      </c>
      <c r="K605" t="e">
        <f ca="1">_xll.BDP(J605,"security des")</f>
        <v>#NAME?</v>
      </c>
      <c r="N605" t="s">
        <v>1202</v>
      </c>
      <c r="O605" t="e">
        <f ca="1">_xll.BDP(J605,"security des")</f>
        <v>#NAME?</v>
      </c>
    </row>
    <row r="606" spans="1:15" x14ac:dyDescent="0.25">
      <c r="A606">
        <v>0</v>
      </c>
      <c r="B606" s="9">
        <v>2.1115068493150684E-4</v>
      </c>
      <c r="C606" s="9" t="str">
        <f t="shared" si="18"/>
        <v>$H$633</v>
      </c>
      <c r="D606" s="9" t="str">
        <f t="shared" si="19"/>
        <v>H633</v>
      </c>
      <c r="F606">
        <v>12300</v>
      </c>
      <c r="G606" s="1" t="str">
        <f>_xll.BDS("SPX Index","CHAIN_TICKERS", "CHAIN_STRIKE_PX_OVRD",F606, "CHAIN_PUT_CALL_TYPE_OVRD=P", "CHAIN_PERIODICITY_OVRD=M")</f>
        <v>SPX US 11/20/15 P2700</v>
      </c>
      <c r="J606" t="s">
        <v>360</v>
      </c>
      <c r="K606" t="e">
        <f ca="1">_xll.BDP(J606,"security des")</f>
        <v>#NAME?</v>
      </c>
      <c r="N606" t="s">
        <v>1203</v>
      </c>
      <c r="O606" t="e">
        <f ca="1">_xll.BDP(J606,"security des")</f>
        <v>#NAME?</v>
      </c>
    </row>
    <row r="607" spans="1:15" x14ac:dyDescent="0.25">
      <c r="A607">
        <v>0</v>
      </c>
      <c r="B607" s="9">
        <v>2.1167123287671233E-4</v>
      </c>
      <c r="C607" s="9" t="str">
        <f t="shared" si="18"/>
        <v>$H$634</v>
      </c>
      <c r="D607" s="9" t="str">
        <f t="shared" si="19"/>
        <v>H634</v>
      </c>
      <c r="F607">
        <v>12320</v>
      </c>
      <c r="G607" s="1" t="str">
        <f>_xll.BDS("SPX Index","CHAIN_TICKERS", "CHAIN_STRIKE_PX_OVRD",F607, "CHAIN_PUT_CALL_TYPE_OVRD=P", "CHAIN_PERIODICITY_OVRD=M")</f>
        <v>SPX US 11/20/15 P2700</v>
      </c>
      <c r="J607" t="s">
        <v>2065</v>
      </c>
      <c r="K607" t="e">
        <f ca="1">_xll.BDP(J607,"security des")</f>
        <v>#NAME?</v>
      </c>
      <c r="N607" t="s">
        <v>1204</v>
      </c>
      <c r="O607" t="e">
        <f ca="1">_xll.BDP(J607,"security des")</f>
        <v>#NAME?</v>
      </c>
    </row>
    <row r="608" spans="1:15" x14ac:dyDescent="0.25">
      <c r="A608">
        <v>0</v>
      </c>
      <c r="B608" s="9">
        <v>2.1427397260273971E-4</v>
      </c>
      <c r="C608" s="9" t="str">
        <f t="shared" si="18"/>
        <v>$H$635</v>
      </c>
      <c r="D608" s="9" t="str">
        <f t="shared" si="19"/>
        <v>H635</v>
      </c>
      <c r="F608">
        <v>12340</v>
      </c>
      <c r="G608" s="1" t="str">
        <f>_xll.BDS("SPX Index","CHAIN_TICKERS", "CHAIN_STRIKE_PX_OVRD",F608, "CHAIN_PUT_CALL_TYPE_OVRD=P", "CHAIN_PERIODICITY_OVRD=M")</f>
        <v>SPX US 11/20/15 P2700</v>
      </c>
      <c r="J608" t="s">
        <v>3004</v>
      </c>
      <c r="K608" t="e">
        <f ca="1">_xll.BDP(J608,"security des")</f>
        <v>#NAME?</v>
      </c>
      <c r="N608" t="s">
        <v>1205</v>
      </c>
      <c r="O608" t="e">
        <f ca="1">_xll.BDP(J608,"security des")</f>
        <v>#NAME?</v>
      </c>
    </row>
    <row r="609" spans="1:15" x14ac:dyDescent="0.25">
      <c r="A609">
        <v>0</v>
      </c>
      <c r="B609" s="9">
        <v>2.144931506849315E-4</v>
      </c>
      <c r="C609" s="9" t="str">
        <f t="shared" si="18"/>
        <v>$H$636</v>
      </c>
      <c r="D609" s="9" t="str">
        <f t="shared" si="19"/>
        <v>H636</v>
      </c>
      <c r="F609">
        <v>12360</v>
      </c>
      <c r="G609" s="1" t="str">
        <f>_xll.BDS("SPX Index","CHAIN_TICKERS", "CHAIN_STRIKE_PX_OVRD",F609, "CHAIN_PUT_CALL_TYPE_OVRD=P", "CHAIN_PERIODICITY_OVRD=M")</f>
        <v>SPX US 11/20/15 P2700</v>
      </c>
      <c r="J609" t="s">
        <v>2066</v>
      </c>
      <c r="K609" t="e">
        <f ca="1">_xll.BDP(J609,"security des")</f>
        <v>#NAME?</v>
      </c>
      <c r="N609" t="s">
        <v>1206</v>
      </c>
      <c r="O609" t="e">
        <f ca="1">_xll.BDP(J609,"security des")</f>
        <v>#NAME?</v>
      </c>
    </row>
    <row r="610" spans="1:15" x14ac:dyDescent="0.25">
      <c r="A610">
        <v>0</v>
      </c>
      <c r="B610" s="9">
        <v>2.1605479452054796E-4</v>
      </c>
      <c r="C610" s="9" t="str">
        <f t="shared" si="18"/>
        <v>$H$637</v>
      </c>
      <c r="D610" s="9" t="str">
        <f t="shared" si="19"/>
        <v>H637</v>
      </c>
      <c r="F610">
        <v>12380</v>
      </c>
      <c r="G610" s="1" t="str">
        <f>_xll.BDS("SPX Index","CHAIN_TICKERS", "CHAIN_STRIKE_PX_OVRD",F610, "CHAIN_PUT_CALL_TYPE_OVRD=P", "CHAIN_PERIODICITY_OVRD=M")</f>
        <v>SPX US 11/20/15 P2700</v>
      </c>
      <c r="J610" t="s">
        <v>3005</v>
      </c>
      <c r="K610" t="e">
        <f ca="1">_xll.BDP(J610,"security des")</f>
        <v>#NAME?</v>
      </c>
      <c r="N610" t="s">
        <v>1207</v>
      </c>
      <c r="O610" t="e">
        <f ca="1">_xll.BDP(J610,"security des")</f>
        <v>#NAME?</v>
      </c>
    </row>
    <row r="611" spans="1:15" x14ac:dyDescent="0.25">
      <c r="A611">
        <v>0</v>
      </c>
      <c r="B611" s="9" t="e">
        <v>#N/A</v>
      </c>
      <c r="C611" s="9" t="str">
        <f t="shared" si="18"/>
        <v>$H$638</v>
      </c>
      <c r="D611" s="9" t="str">
        <f t="shared" si="19"/>
        <v>H638</v>
      </c>
      <c r="F611">
        <v>12400</v>
      </c>
      <c r="G611" s="1" t="str">
        <f>_xll.BDS("SPX Index","CHAIN_TICKERS", "CHAIN_STRIKE_PX_OVRD",F611, "CHAIN_PUT_CALL_TYPE_OVRD=P", "CHAIN_PERIODICITY_OVRD=M")</f>
        <v>SPX US 11/20/15 P2700</v>
      </c>
      <c r="J611" t="s">
        <v>134</v>
      </c>
      <c r="K611" t="e">
        <f ca="1">_xll.BDP(J611,"security des")</f>
        <v>#NAME?</v>
      </c>
      <c r="N611" t="s">
        <v>1208</v>
      </c>
      <c r="O611" t="e">
        <f ca="1">_xll.BDP(J611,"security des")</f>
        <v>#NAME?</v>
      </c>
    </row>
    <row r="612" spans="1:15" x14ac:dyDescent="0.25">
      <c r="A612">
        <v>0</v>
      </c>
      <c r="B612" s="9">
        <v>2.2032876712328766E-4</v>
      </c>
      <c r="C612" s="9" t="str">
        <f t="shared" si="18"/>
        <v>$H$639</v>
      </c>
      <c r="D612" s="9" t="str">
        <f t="shared" si="19"/>
        <v>H639</v>
      </c>
      <c r="F612">
        <v>12420</v>
      </c>
      <c r="G612" s="1" t="str">
        <f>_xll.BDS("SPX Index","CHAIN_TICKERS", "CHAIN_STRIKE_PX_OVRD",F612, "CHAIN_PUT_CALL_TYPE_OVRD=P", "CHAIN_PERIODICITY_OVRD=M")</f>
        <v>SPX US 11/20/15 P2700</v>
      </c>
      <c r="J612" t="s">
        <v>2067</v>
      </c>
      <c r="K612" t="e">
        <f ca="1">_xll.BDP(J612,"security des")</f>
        <v>#NAME?</v>
      </c>
      <c r="N612" t="s">
        <v>1209</v>
      </c>
      <c r="O612" t="e">
        <f ca="1">_xll.BDP(J612,"security des")</f>
        <v>#NAME?</v>
      </c>
    </row>
    <row r="613" spans="1:15" x14ac:dyDescent="0.25">
      <c r="A613">
        <v>0</v>
      </c>
      <c r="B613" s="9">
        <v>2.2495890410958904E-4</v>
      </c>
      <c r="C613" s="9" t="str">
        <f t="shared" si="18"/>
        <v>$H$640</v>
      </c>
      <c r="D613" s="9" t="str">
        <f t="shared" si="19"/>
        <v>H640</v>
      </c>
      <c r="F613">
        <v>12440</v>
      </c>
      <c r="G613" s="1" t="str">
        <f>_xll.BDS("SPX Index","CHAIN_TICKERS", "CHAIN_STRIKE_PX_OVRD",F613, "CHAIN_PUT_CALL_TYPE_OVRD=P", "CHAIN_PERIODICITY_OVRD=M")</f>
        <v>SPX US 11/20/15 P2700</v>
      </c>
      <c r="J613" t="s">
        <v>2068</v>
      </c>
      <c r="K613" t="e">
        <f ca="1">_xll.BDP(J613,"security des")</f>
        <v>#NAME?</v>
      </c>
      <c r="N613" t="s">
        <v>1210</v>
      </c>
      <c r="O613" t="e">
        <f ca="1">_xll.BDP(J613,"security des")</f>
        <v>#NAME?</v>
      </c>
    </row>
    <row r="614" spans="1:15" x14ac:dyDescent="0.25">
      <c r="A614">
        <v>0</v>
      </c>
      <c r="B614" s="9">
        <v>2.2375342465753425E-4</v>
      </c>
      <c r="C614" s="9" t="str">
        <f t="shared" si="18"/>
        <v>$H$641</v>
      </c>
      <c r="D614" s="9" t="str">
        <f t="shared" si="19"/>
        <v>H641</v>
      </c>
      <c r="F614">
        <v>12460</v>
      </c>
      <c r="G614" s="1" t="str">
        <f>_xll.BDS("SPX Index","CHAIN_TICKERS", "CHAIN_STRIKE_PX_OVRD",F614, "CHAIN_PUT_CALL_TYPE_OVRD=P", "CHAIN_PERIODICITY_OVRD=M")</f>
        <v>SPX US 11/20/15 P2700</v>
      </c>
      <c r="J614" t="s">
        <v>2069</v>
      </c>
      <c r="K614" t="e">
        <f ca="1">_xll.BDP(J614,"security des")</f>
        <v>#NAME?</v>
      </c>
      <c r="N614" t="s">
        <v>1211</v>
      </c>
      <c r="O614" t="e">
        <f ca="1">_xll.BDP(J614,"security des")</f>
        <v>#NAME?</v>
      </c>
    </row>
    <row r="615" spans="1:15" x14ac:dyDescent="0.25">
      <c r="A615">
        <v>3</v>
      </c>
      <c r="B615" s="9">
        <v>2.2427397260273973E-4</v>
      </c>
      <c r="C615" s="9" t="str">
        <f t="shared" si="18"/>
        <v>$H$642</v>
      </c>
      <c r="D615" s="9" t="str">
        <f t="shared" si="19"/>
        <v>H642</v>
      </c>
      <c r="F615">
        <v>12480</v>
      </c>
      <c r="G615" s="1" t="str">
        <f>_xll.BDS("SPX Index","CHAIN_TICKERS", "CHAIN_STRIKE_PX_OVRD",F615, "CHAIN_PUT_CALL_TYPE_OVRD=P", "CHAIN_PERIODICITY_OVRD=M")</f>
        <v>SPX US 11/20/15 P2700</v>
      </c>
      <c r="J615" t="s">
        <v>2070</v>
      </c>
      <c r="K615" t="e">
        <f ca="1">_xll.BDP(J615,"security des")</f>
        <v>#NAME?</v>
      </c>
      <c r="N615" t="s">
        <v>1212</v>
      </c>
      <c r="O615" t="e">
        <f ca="1">_xll.BDP(J615,"security des")</f>
        <v>#NAME?</v>
      </c>
    </row>
    <row r="616" spans="1:15" x14ac:dyDescent="0.25">
      <c r="A616">
        <v>0</v>
      </c>
      <c r="B616" s="9">
        <v>2.244109589041096E-4</v>
      </c>
      <c r="C616" s="9" t="str">
        <f t="shared" si="18"/>
        <v>$H$643</v>
      </c>
      <c r="D616" s="9" t="str">
        <f t="shared" si="19"/>
        <v>H643</v>
      </c>
      <c r="F616">
        <v>12500</v>
      </c>
      <c r="G616" s="1" t="str">
        <f>_xll.BDS("SPX Index","CHAIN_TICKERS", "CHAIN_STRIKE_PX_OVRD",F616, "CHAIN_PUT_CALL_TYPE_OVRD=P", "CHAIN_PERIODICITY_OVRD=M")</f>
        <v>SPX US 11/20/15 P2700</v>
      </c>
      <c r="J616" t="s">
        <v>361</v>
      </c>
      <c r="K616" t="e">
        <f ca="1">_xll.BDP(J616,"security des")</f>
        <v>#NAME?</v>
      </c>
      <c r="N616" t="s">
        <v>1213</v>
      </c>
      <c r="O616" t="e">
        <f ca="1">_xll.BDP(J616,"security des")</f>
        <v>#NAME?</v>
      </c>
    </row>
    <row r="617" spans="1:15" x14ac:dyDescent="0.25">
      <c r="A617">
        <v>0</v>
      </c>
      <c r="B617" s="9">
        <v>2.2580821917808221E-4</v>
      </c>
      <c r="C617" s="9" t="str">
        <f t="shared" si="18"/>
        <v>$H$644</v>
      </c>
      <c r="D617" s="9" t="str">
        <f t="shared" si="19"/>
        <v>H644</v>
      </c>
      <c r="F617">
        <v>12520</v>
      </c>
      <c r="G617" s="1" t="str">
        <f>_xll.BDS("SPX Index","CHAIN_TICKERS", "CHAIN_STRIKE_PX_OVRD",F617, "CHAIN_PUT_CALL_TYPE_OVRD=P", "CHAIN_PERIODICITY_OVRD=M")</f>
        <v>SPX US 11/20/15 P2700</v>
      </c>
      <c r="J617" t="s">
        <v>2071</v>
      </c>
      <c r="K617" t="e">
        <f ca="1">_xll.BDP(J617,"security des")</f>
        <v>#NAME?</v>
      </c>
      <c r="N617" t="s">
        <v>1214</v>
      </c>
      <c r="O617" t="e">
        <f ca="1">_xll.BDP(J617,"security des")</f>
        <v>#NAME?</v>
      </c>
    </row>
    <row r="618" spans="1:15" x14ac:dyDescent="0.25">
      <c r="A618">
        <v>0</v>
      </c>
      <c r="B618" s="9">
        <v>2.2698630136986302E-4</v>
      </c>
      <c r="C618" s="9" t="str">
        <f t="shared" si="18"/>
        <v>$H$645</v>
      </c>
      <c r="D618" s="9" t="str">
        <f t="shared" si="19"/>
        <v>H645</v>
      </c>
      <c r="F618">
        <v>12540</v>
      </c>
      <c r="G618" s="1" t="str">
        <f>_xll.BDS("SPX Index","CHAIN_TICKERS", "CHAIN_STRIKE_PX_OVRD",F618, "CHAIN_PUT_CALL_TYPE_OVRD=P", "CHAIN_PERIODICITY_OVRD=M")</f>
        <v>SPX US 11/20/15 P2700</v>
      </c>
      <c r="J618" t="s">
        <v>2072</v>
      </c>
      <c r="K618" t="e">
        <f ca="1">_xll.BDP(J618,"security des")</f>
        <v>#NAME?</v>
      </c>
      <c r="N618" t="s">
        <v>1215</v>
      </c>
      <c r="O618" t="e">
        <f ca="1">_xll.BDP(J618,"security des")</f>
        <v>#NAME?</v>
      </c>
    </row>
    <row r="619" spans="1:15" x14ac:dyDescent="0.25">
      <c r="A619">
        <v>0</v>
      </c>
      <c r="B619" s="9">
        <v>2.2630136986301368E-4</v>
      </c>
      <c r="C619" s="9" t="str">
        <f t="shared" si="18"/>
        <v>$H$646</v>
      </c>
      <c r="D619" s="9" t="str">
        <f t="shared" si="19"/>
        <v>H646</v>
      </c>
      <c r="F619">
        <v>12560</v>
      </c>
      <c r="G619" s="1" t="str">
        <f>_xll.BDS("SPX Index","CHAIN_TICKERS", "CHAIN_STRIKE_PX_OVRD",F619, "CHAIN_PUT_CALL_TYPE_OVRD=P", "CHAIN_PERIODICITY_OVRD=M")</f>
        <v>SPX US 11/20/15 P2700</v>
      </c>
      <c r="J619" t="s">
        <v>2073</v>
      </c>
      <c r="K619" t="e">
        <f ca="1">_xll.BDP(J619,"security des")</f>
        <v>#NAME?</v>
      </c>
      <c r="N619" t="s">
        <v>1216</v>
      </c>
      <c r="O619" t="e">
        <f ca="1">_xll.BDP(J619,"security des")</f>
        <v>#NAME?</v>
      </c>
    </row>
    <row r="620" spans="1:15" x14ac:dyDescent="0.25">
      <c r="A620">
        <v>0</v>
      </c>
      <c r="B620" s="9">
        <v>2.273150684931507E-4</v>
      </c>
      <c r="C620" s="9" t="str">
        <f t="shared" si="18"/>
        <v>$H$647</v>
      </c>
      <c r="D620" s="9" t="str">
        <f t="shared" si="19"/>
        <v>H647</v>
      </c>
      <c r="F620">
        <v>12580</v>
      </c>
      <c r="G620" s="1" t="str">
        <f>_xll.BDS("SPX Index","CHAIN_TICKERS", "CHAIN_STRIKE_PX_OVRD",F620, "CHAIN_PUT_CALL_TYPE_OVRD=P", "CHAIN_PERIODICITY_OVRD=M")</f>
        <v>SPX US 11/20/15 P2700</v>
      </c>
      <c r="J620" t="s">
        <v>2074</v>
      </c>
      <c r="K620" t="e">
        <f ca="1">_xll.BDP(J620,"security des")</f>
        <v>#NAME?</v>
      </c>
      <c r="N620" t="s">
        <v>1217</v>
      </c>
      <c r="O620" t="e">
        <f ca="1">_xll.BDP(J620,"security des")</f>
        <v>#NAME?</v>
      </c>
    </row>
    <row r="621" spans="1:15" x14ac:dyDescent="0.25">
      <c r="A621">
        <v>0</v>
      </c>
      <c r="B621" s="9">
        <v>2.2695890410958907E-4</v>
      </c>
      <c r="C621" s="9" t="str">
        <f t="shared" si="18"/>
        <v>$H$648</v>
      </c>
      <c r="D621" s="9" t="str">
        <f t="shared" si="19"/>
        <v>H648</v>
      </c>
      <c r="F621">
        <v>12600</v>
      </c>
      <c r="G621" s="1" t="str">
        <f>_xll.BDS("SPX Index","CHAIN_TICKERS", "CHAIN_STRIKE_PX_OVRD",F621, "CHAIN_PUT_CALL_TYPE_OVRD=P", "CHAIN_PERIODICITY_OVRD=M")</f>
        <v>SPX US 11/20/15 P2700</v>
      </c>
      <c r="J621" t="s">
        <v>362</v>
      </c>
      <c r="K621" t="e">
        <f ca="1">_xll.BDP(J621,"security des")</f>
        <v>#NAME?</v>
      </c>
      <c r="N621" t="s">
        <v>1218</v>
      </c>
      <c r="O621" t="e">
        <f ca="1">_xll.BDP(J621,"security des")</f>
        <v>#NAME?</v>
      </c>
    </row>
    <row r="622" spans="1:15" x14ac:dyDescent="0.25">
      <c r="A622">
        <v>0</v>
      </c>
      <c r="B622" s="9">
        <v>2.261095890410959E-4</v>
      </c>
      <c r="C622" s="9" t="str">
        <f t="shared" si="18"/>
        <v>$H$649</v>
      </c>
      <c r="D622" s="9" t="str">
        <f t="shared" si="19"/>
        <v>H649</v>
      </c>
      <c r="F622">
        <v>12620</v>
      </c>
      <c r="G622" s="1" t="str">
        <f>_xll.BDS("SPX Index","CHAIN_TICKERS", "CHAIN_STRIKE_PX_OVRD",F622, "CHAIN_PUT_CALL_TYPE_OVRD=P", "CHAIN_PERIODICITY_OVRD=M")</f>
        <v>SPX US 11/20/15 P2700</v>
      </c>
      <c r="J622" t="s">
        <v>2075</v>
      </c>
      <c r="K622" t="e">
        <f ca="1">_xll.BDP(J622,"security des")</f>
        <v>#NAME?</v>
      </c>
      <c r="N622" t="s">
        <v>1219</v>
      </c>
      <c r="O622" t="e">
        <f ca="1">_xll.BDP(J622,"security des")</f>
        <v>#NAME?</v>
      </c>
    </row>
    <row r="623" spans="1:15" x14ac:dyDescent="0.25">
      <c r="A623">
        <v>0</v>
      </c>
      <c r="B623" s="9">
        <v>2.2084931506849315E-4</v>
      </c>
      <c r="C623" s="9" t="str">
        <f t="shared" si="18"/>
        <v>$H$650</v>
      </c>
      <c r="D623" s="9" t="str">
        <f t="shared" si="19"/>
        <v>H650</v>
      </c>
      <c r="F623">
        <v>12640</v>
      </c>
      <c r="G623" s="1" t="str">
        <f>_xll.BDS("SPX Index","CHAIN_TICKERS", "CHAIN_STRIKE_PX_OVRD",F623, "CHAIN_PUT_CALL_TYPE_OVRD=P", "CHAIN_PERIODICITY_OVRD=M")</f>
        <v>SPX US 11/20/15 P2700</v>
      </c>
      <c r="J623" t="s">
        <v>2076</v>
      </c>
      <c r="K623" t="e">
        <f ca="1">_xll.BDP(J623,"security des")</f>
        <v>#NAME?</v>
      </c>
      <c r="N623" t="s">
        <v>1220</v>
      </c>
      <c r="O623" t="e">
        <f ca="1">_xll.BDP(J623,"security des")</f>
        <v>#NAME?</v>
      </c>
    </row>
    <row r="624" spans="1:15" x14ac:dyDescent="0.25">
      <c r="A624">
        <v>0</v>
      </c>
      <c r="B624" s="9">
        <v>2.2197260273972604E-4</v>
      </c>
      <c r="C624" s="9" t="str">
        <f t="shared" si="18"/>
        <v>$H$651</v>
      </c>
      <c r="D624" s="9" t="str">
        <f t="shared" si="19"/>
        <v>H651</v>
      </c>
      <c r="F624">
        <v>12660</v>
      </c>
      <c r="G624" s="1" t="str">
        <f>_xll.BDS("SPX Index","CHAIN_TICKERS", "CHAIN_STRIKE_PX_OVRD",F624, "CHAIN_PUT_CALL_TYPE_OVRD=P", "CHAIN_PERIODICITY_OVRD=M")</f>
        <v>SPX US 11/20/15 P2700</v>
      </c>
      <c r="J624" t="s">
        <v>2077</v>
      </c>
      <c r="K624" t="e">
        <f ca="1">_xll.BDP(J624,"security des")</f>
        <v>#NAME?</v>
      </c>
      <c r="N624" t="s">
        <v>1221</v>
      </c>
      <c r="O624" t="e">
        <f ca="1">_xll.BDP(J624,"security des")</f>
        <v>#NAME?</v>
      </c>
    </row>
    <row r="625" spans="1:15" x14ac:dyDescent="0.25">
      <c r="A625">
        <v>0</v>
      </c>
      <c r="B625" s="9">
        <v>2.278904109589041E-4</v>
      </c>
      <c r="C625" s="9" t="str">
        <f t="shared" si="18"/>
        <v>$H$652</v>
      </c>
      <c r="D625" s="9" t="str">
        <f t="shared" si="19"/>
        <v>H652</v>
      </c>
      <c r="F625">
        <v>12680</v>
      </c>
      <c r="G625" s="1" t="str">
        <f>_xll.BDS("SPX Index","CHAIN_TICKERS", "CHAIN_STRIKE_PX_OVRD",F625, "CHAIN_PUT_CALL_TYPE_OVRD=P", "CHAIN_PERIODICITY_OVRD=M")</f>
        <v>SPX US 11/20/15 P2700</v>
      </c>
      <c r="J625" t="s">
        <v>2078</v>
      </c>
      <c r="K625" t="e">
        <f ca="1">_xll.BDP(J625,"security des")</f>
        <v>#NAME?</v>
      </c>
      <c r="N625" t="s">
        <v>1222</v>
      </c>
      <c r="O625" t="e">
        <f ca="1">_xll.BDP(J625,"security des")</f>
        <v>#NAME?</v>
      </c>
    </row>
    <row r="626" spans="1:15" x14ac:dyDescent="0.25">
      <c r="A626">
        <v>0</v>
      </c>
      <c r="B626" s="9">
        <v>2.2580821917808221E-4</v>
      </c>
      <c r="C626" s="9" t="str">
        <f t="shared" si="18"/>
        <v>$H$653</v>
      </c>
      <c r="D626" s="9" t="str">
        <f t="shared" si="19"/>
        <v>H653</v>
      </c>
      <c r="F626">
        <v>12700</v>
      </c>
      <c r="G626" s="1" t="str">
        <f>_xll.BDS("SPX Index","CHAIN_TICKERS", "CHAIN_STRIKE_PX_OVRD",F626, "CHAIN_PUT_CALL_TYPE_OVRD=P", "CHAIN_PERIODICITY_OVRD=M")</f>
        <v>SPX US 11/20/15 P2700</v>
      </c>
      <c r="J626" t="s">
        <v>363</v>
      </c>
      <c r="K626" t="e">
        <f ca="1">_xll.BDP(J626,"security des")</f>
        <v>#NAME?</v>
      </c>
      <c r="N626" t="s">
        <v>1223</v>
      </c>
      <c r="O626" t="e">
        <f ca="1">_xll.BDP(J626,"security des")</f>
        <v>#NAME?</v>
      </c>
    </row>
    <row r="627" spans="1:15" x14ac:dyDescent="0.25">
      <c r="A627">
        <v>0</v>
      </c>
      <c r="B627" s="9">
        <v>2.2408219178082192E-4</v>
      </c>
      <c r="C627" s="9" t="str">
        <f t="shared" si="18"/>
        <v>$H$654</v>
      </c>
      <c r="D627" s="9" t="str">
        <f t="shared" si="19"/>
        <v>H654</v>
      </c>
      <c r="F627">
        <v>12720</v>
      </c>
      <c r="G627" s="1" t="str">
        <f>_xll.BDS("SPX Index","CHAIN_TICKERS", "CHAIN_STRIKE_PX_OVRD",F627, "CHAIN_PUT_CALL_TYPE_OVRD=P", "CHAIN_PERIODICITY_OVRD=M")</f>
        <v>SPX US 11/20/15 P2700</v>
      </c>
      <c r="J627" t="s">
        <v>2079</v>
      </c>
      <c r="K627" t="e">
        <f ca="1">_xll.BDP(J627,"security des")</f>
        <v>#NAME?</v>
      </c>
      <c r="N627" t="s">
        <v>1224</v>
      </c>
      <c r="O627" t="e">
        <f ca="1">_xll.BDP(J627,"security des")</f>
        <v>#NAME?</v>
      </c>
    </row>
    <row r="628" spans="1:15" x14ac:dyDescent="0.25">
      <c r="A628">
        <v>0</v>
      </c>
      <c r="B628" s="9">
        <v>2.2663013698630139E-4</v>
      </c>
      <c r="C628" s="9" t="str">
        <f t="shared" si="18"/>
        <v>$H$654</v>
      </c>
      <c r="D628" s="9" t="str">
        <f t="shared" si="19"/>
        <v>H654</v>
      </c>
      <c r="F628">
        <v>12740</v>
      </c>
      <c r="G628" s="1" t="str">
        <f>_xll.BDS("SPX Index","CHAIN_TICKERS", "CHAIN_STRIKE_PX_OVRD",F628, "CHAIN_PUT_CALL_TYPE_OVRD=P", "CHAIN_PERIODICITY_OVRD=M")</f>
        <v>SPX US 11/20/15 P2700</v>
      </c>
      <c r="J628" t="s">
        <v>2080</v>
      </c>
      <c r="K628" t="e">
        <f ca="1">_xll.BDP(J628,"security des")</f>
        <v>#NAME?</v>
      </c>
      <c r="N628" t="s">
        <v>1225</v>
      </c>
      <c r="O628" t="e">
        <f ca="1">_xll.BDP(J628,"security des")</f>
        <v>#NAME?</v>
      </c>
    </row>
    <row r="629" spans="1:15" x14ac:dyDescent="0.25">
      <c r="A629">
        <v>0</v>
      </c>
      <c r="B629" s="9">
        <v>2.2542465753424656E-4</v>
      </c>
      <c r="C629" s="9" t="str">
        <f t="shared" si="18"/>
        <v>$H$656</v>
      </c>
      <c r="D629" s="9" t="str">
        <f t="shared" si="19"/>
        <v>H656</v>
      </c>
      <c r="F629">
        <v>12760</v>
      </c>
      <c r="G629" s="1" t="str">
        <f>_xll.BDS("SPX Index","CHAIN_TICKERS", "CHAIN_STRIKE_PX_OVRD",F629, "CHAIN_PUT_CALL_TYPE_OVRD=P", "CHAIN_PERIODICITY_OVRD=M")</f>
        <v>SPX US 11/20/15 P2700</v>
      </c>
      <c r="J629" t="s">
        <v>2081</v>
      </c>
      <c r="K629" t="e">
        <f ca="1">_xll.BDP(J629,"security des")</f>
        <v>#NAME?</v>
      </c>
      <c r="N629" t="s">
        <v>1226</v>
      </c>
      <c r="O629" t="e">
        <f ca="1">_xll.BDP(J629,"security des")</f>
        <v>#NAME?</v>
      </c>
    </row>
    <row r="630" spans="1:15" x14ac:dyDescent="0.25">
      <c r="A630">
        <v>0</v>
      </c>
      <c r="B630" s="9">
        <v>2.2383561643835617E-4</v>
      </c>
      <c r="C630" s="9" t="str">
        <f t="shared" si="18"/>
        <v>$H$657</v>
      </c>
      <c r="D630" s="9" t="str">
        <f t="shared" si="19"/>
        <v>H657</v>
      </c>
      <c r="F630">
        <v>12780</v>
      </c>
      <c r="G630" s="1" t="str">
        <f>_xll.BDS("SPX Index","CHAIN_TICKERS", "CHAIN_STRIKE_PX_OVRD",F630, "CHAIN_PUT_CALL_TYPE_OVRD=P", "CHAIN_PERIODICITY_OVRD=M")</f>
        <v>SPX US 11/20/15 P2700</v>
      </c>
      <c r="J630" t="s">
        <v>2082</v>
      </c>
      <c r="K630" t="e">
        <f ca="1">_xll.BDP(J630,"security des")</f>
        <v>#NAME?</v>
      </c>
      <c r="N630" t="s">
        <v>1227</v>
      </c>
      <c r="O630" t="e">
        <f ca="1">_xll.BDP(J630,"security des")</f>
        <v>#NAME?</v>
      </c>
    </row>
    <row r="631" spans="1:15" x14ac:dyDescent="0.25">
      <c r="A631">
        <v>0</v>
      </c>
      <c r="B631" s="9">
        <v>2.237808219178082E-4</v>
      </c>
      <c r="C631" s="9" t="str">
        <f t="shared" si="18"/>
        <v>$H$658</v>
      </c>
      <c r="D631" s="9" t="str">
        <f t="shared" si="19"/>
        <v>H658</v>
      </c>
      <c r="F631">
        <v>12800</v>
      </c>
      <c r="G631" s="1" t="str">
        <f>_xll.BDS("SPX Index","CHAIN_TICKERS", "CHAIN_STRIKE_PX_OVRD",F631, "CHAIN_PUT_CALL_TYPE_OVRD=P", "CHAIN_PERIODICITY_OVRD=M")</f>
        <v>SPX US 11/20/15 P2700</v>
      </c>
      <c r="J631" t="s">
        <v>135</v>
      </c>
      <c r="K631" t="e">
        <f ca="1">_xll.BDP(J631,"security des")</f>
        <v>#NAME?</v>
      </c>
      <c r="N631" t="s">
        <v>1228</v>
      </c>
      <c r="O631" t="e">
        <f ca="1">_xll.BDP(J631,"security des")</f>
        <v>#NAME?</v>
      </c>
    </row>
    <row r="632" spans="1:15" x14ac:dyDescent="0.25">
      <c r="A632">
        <v>0</v>
      </c>
      <c r="B632" s="9">
        <v>2.2958904109589043E-4</v>
      </c>
      <c r="C632" s="9" t="str">
        <f t="shared" si="18"/>
        <v>$H$659</v>
      </c>
      <c r="D632" s="9" t="str">
        <f t="shared" si="19"/>
        <v>H659</v>
      </c>
      <c r="F632">
        <v>12820</v>
      </c>
      <c r="G632" s="1" t="str">
        <f>_xll.BDS("SPX Index","CHAIN_TICKERS", "CHAIN_STRIKE_PX_OVRD",F632, "CHAIN_PUT_CALL_TYPE_OVRD=P", "CHAIN_PERIODICITY_OVRD=M")</f>
        <v>SPX US 11/20/15 P2700</v>
      </c>
      <c r="J632" t="s">
        <v>2083</v>
      </c>
      <c r="K632" t="e">
        <f ca="1">_xll.BDP(J632,"security des")</f>
        <v>#NAME?</v>
      </c>
      <c r="N632" t="s">
        <v>1229</v>
      </c>
      <c r="O632" t="e">
        <f ca="1">_xll.BDP(J632,"security des")</f>
        <v>#NAME?</v>
      </c>
    </row>
    <row r="633" spans="1:15" x14ac:dyDescent="0.25">
      <c r="A633">
        <v>0</v>
      </c>
      <c r="B633" s="9">
        <v>2.2953424657534246E-4</v>
      </c>
      <c r="C633" s="9" t="str">
        <f t="shared" si="18"/>
        <v>$H$660</v>
      </c>
      <c r="D633" s="9" t="str">
        <f t="shared" si="19"/>
        <v>H660</v>
      </c>
      <c r="F633">
        <v>12840</v>
      </c>
      <c r="G633" s="1" t="str">
        <f>_xll.BDS("SPX Index","CHAIN_TICKERS", "CHAIN_STRIKE_PX_OVRD",F633, "CHAIN_PUT_CALL_TYPE_OVRD=P", "CHAIN_PERIODICITY_OVRD=M")</f>
        <v>SPX US 11/20/15 P2700</v>
      </c>
      <c r="J633" t="s">
        <v>2084</v>
      </c>
      <c r="K633" t="e">
        <f ca="1">_xll.BDP(J633,"security des")</f>
        <v>#NAME?</v>
      </c>
      <c r="N633" t="s">
        <v>1230</v>
      </c>
      <c r="O633" t="e">
        <f ca="1">_xll.BDP(J633,"security des")</f>
        <v>#NAME?</v>
      </c>
    </row>
    <row r="634" spans="1:15" x14ac:dyDescent="0.25">
      <c r="A634">
        <v>1</v>
      </c>
      <c r="B634" s="9">
        <v>2.3180821917808219E-4</v>
      </c>
      <c r="C634" s="9" t="str">
        <f t="shared" si="18"/>
        <v>$H$661</v>
      </c>
      <c r="D634" s="9" t="str">
        <f t="shared" si="19"/>
        <v>H661</v>
      </c>
      <c r="F634">
        <v>12860</v>
      </c>
      <c r="G634" s="1" t="str">
        <f>_xll.BDS("SPX Index","CHAIN_TICKERS", "CHAIN_STRIKE_PX_OVRD",F634, "CHAIN_PUT_CALL_TYPE_OVRD=P", "CHAIN_PERIODICITY_OVRD=M")</f>
        <v>SPX US 11/20/15 P2700</v>
      </c>
      <c r="J634" t="s">
        <v>2085</v>
      </c>
      <c r="K634" t="e">
        <f ca="1">_xll.BDP(J634,"security des")</f>
        <v>#NAME?</v>
      </c>
      <c r="N634" t="s">
        <v>1231</v>
      </c>
      <c r="O634" t="e">
        <f ca="1">_xll.BDP(J634,"security des")</f>
        <v>#NAME?</v>
      </c>
    </row>
    <row r="635" spans="1:15" x14ac:dyDescent="0.25">
      <c r="A635">
        <v>0</v>
      </c>
      <c r="B635" s="9">
        <v>2.3106849315068491E-4</v>
      </c>
      <c r="C635" s="9" t="str">
        <f t="shared" si="18"/>
        <v>$H$662</v>
      </c>
      <c r="D635" s="9" t="str">
        <f t="shared" si="19"/>
        <v>H662</v>
      </c>
      <c r="F635">
        <v>12880</v>
      </c>
      <c r="G635" s="1" t="str">
        <f>_xll.BDS("SPX Index","CHAIN_TICKERS", "CHAIN_STRIKE_PX_OVRD",F635, "CHAIN_PUT_CALL_TYPE_OVRD=P", "CHAIN_PERIODICITY_OVRD=M")</f>
        <v>SPX US 11/20/15 P2700</v>
      </c>
      <c r="J635" t="s">
        <v>2086</v>
      </c>
      <c r="K635" t="e">
        <f ca="1">_xll.BDP(J635,"security des")</f>
        <v>#NAME?</v>
      </c>
      <c r="N635" t="s">
        <v>1232</v>
      </c>
      <c r="O635" t="e">
        <f ca="1">_xll.BDP(J635,"security des")</f>
        <v>#NAME?</v>
      </c>
    </row>
    <row r="636" spans="1:15" x14ac:dyDescent="0.25">
      <c r="A636">
        <v>0</v>
      </c>
      <c r="B636" s="9">
        <v>2.3331506849315068E-4</v>
      </c>
      <c r="C636" s="9" t="str">
        <f t="shared" si="18"/>
        <v>$H$663</v>
      </c>
      <c r="D636" s="9" t="str">
        <f t="shared" si="19"/>
        <v>H663</v>
      </c>
      <c r="F636">
        <v>12900</v>
      </c>
      <c r="G636" s="1" t="str">
        <f>_xll.BDS("SPX Index","CHAIN_TICKERS", "CHAIN_STRIKE_PX_OVRD",F636, "CHAIN_PUT_CALL_TYPE_OVRD=P", "CHAIN_PERIODICITY_OVRD=M")</f>
        <v>SPX US 11/20/15 P2700</v>
      </c>
      <c r="J636" t="s">
        <v>364</v>
      </c>
      <c r="K636" t="e">
        <f ca="1">_xll.BDP(J636,"security des")</f>
        <v>#NAME?</v>
      </c>
      <c r="N636" t="s">
        <v>1233</v>
      </c>
      <c r="O636" t="e">
        <f ca="1">_xll.BDP(J636,"security des")</f>
        <v>#NAME?</v>
      </c>
    </row>
    <row r="637" spans="1:15" x14ac:dyDescent="0.25">
      <c r="A637">
        <v>0</v>
      </c>
      <c r="B637" s="9">
        <v>2.3104109589041095E-4</v>
      </c>
      <c r="C637" s="9" t="str">
        <f t="shared" si="18"/>
        <v>$H$664</v>
      </c>
      <c r="D637" s="9" t="str">
        <f t="shared" si="19"/>
        <v>H664</v>
      </c>
      <c r="F637">
        <v>12920</v>
      </c>
      <c r="G637" s="1" t="str">
        <f>_xll.BDS("SPX Index","CHAIN_TICKERS", "CHAIN_STRIKE_PX_OVRD",F637, "CHAIN_PUT_CALL_TYPE_OVRD=P", "CHAIN_PERIODICITY_OVRD=M")</f>
        <v>SPX US 11/20/15 P2700</v>
      </c>
      <c r="J637" t="s">
        <v>365</v>
      </c>
      <c r="K637" t="e">
        <f ca="1">_xll.BDP(J637,"security des")</f>
        <v>#NAME?</v>
      </c>
      <c r="N637" t="s">
        <v>1234</v>
      </c>
      <c r="O637" t="e">
        <f ca="1">_xll.BDP(J637,"security des")</f>
        <v>#NAME?</v>
      </c>
    </row>
    <row r="638" spans="1:15" x14ac:dyDescent="0.25">
      <c r="A638">
        <v>0</v>
      </c>
      <c r="B638" s="9">
        <v>2.2895890410958903E-4</v>
      </c>
      <c r="C638" s="9" t="str">
        <f t="shared" si="18"/>
        <v>$H$665</v>
      </c>
      <c r="D638" s="9" t="str">
        <f t="shared" si="19"/>
        <v>H665</v>
      </c>
      <c r="F638">
        <v>12940</v>
      </c>
      <c r="G638" s="1" t="str">
        <f>_xll.BDS("SPX Index","CHAIN_TICKERS", "CHAIN_STRIKE_PX_OVRD",F638, "CHAIN_PUT_CALL_TYPE_OVRD=P", "CHAIN_PERIODICITY_OVRD=M")</f>
        <v>SPX US 11/20/15 P2700</v>
      </c>
      <c r="J638" t="s">
        <v>2087</v>
      </c>
      <c r="K638" t="e">
        <f ca="1">_xll.BDP(J638,"security des")</f>
        <v>#NAME?</v>
      </c>
      <c r="N638" t="s">
        <v>1235</v>
      </c>
      <c r="O638" t="e">
        <f ca="1">_xll.BDP(J638,"security des")</f>
        <v>#NAME?</v>
      </c>
    </row>
    <row r="639" spans="1:15" x14ac:dyDescent="0.25">
      <c r="A639">
        <v>0</v>
      </c>
      <c r="B639" s="9">
        <v>2.28027397260274E-4</v>
      </c>
      <c r="C639" s="9" t="str">
        <f t="shared" si="18"/>
        <v>$H$666</v>
      </c>
      <c r="D639" s="9" t="str">
        <f t="shared" si="19"/>
        <v>H666</v>
      </c>
      <c r="F639">
        <v>12960</v>
      </c>
      <c r="G639" s="1" t="str">
        <f>_xll.BDS("SPX Index","CHAIN_TICKERS", "CHAIN_STRIKE_PX_OVRD",F639, "CHAIN_PUT_CALL_TYPE_OVRD=P", "CHAIN_PERIODICITY_OVRD=M")</f>
        <v>SPX US 11/20/15 P2700</v>
      </c>
      <c r="J639" t="s">
        <v>366</v>
      </c>
      <c r="K639" t="e">
        <f ca="1">_xll.BDP(J639,"security des")</f>
        <v>#NAME?</v>
      </c>
      <c r="N639" t="s">
        <v>1236</v>
      </c>
      <c r="O639" t="e">
        <f ca="1">_xll.BDP(J639,"security des")</f>
        <v>#NAME?</v>
      </c>
    </row>
    <row r="640" spans="1:15" x14ac:dyDescent="0.25">
      <c r="A640">
        <v>0</v>
      </c>
      <c r="B640" s="9">
        <v>2.2726027397260273E-4</v>
      </c>
      <c r="C640" s="9" t="str">
        <f t="shared" si="18"/>
        <v>$H$667</v>
      </c>
      <c r="D640" s="9" t="str">
        <f t="shared" si="19"/>
        <v>H667</v>
      </c>
      <c r="F640">
        <v>12980</v>
      </c>
      <c r="G640" s="1" t="str">
        <f>_xll.BDS("SPX Index","CHAIN_TICKERS", "CHAIN_STRIKE_PX_OVRD",F640, "CHAIN_PUT_CALL_TYPE_OVRD=P", "CHAIN_PERIODICITY_OVRD=M")</f>
        <v>SPX US 11/20/15 P2700</v>
      </c>
      <c r="J640" t="s">
        <v>2088</v>
      </c>
      <c r="K640" t="e">
        <f ca="1">_xll.BDP(J640,"security des")</f>
        <v>#NAME?</v>
      </c>
      <c r="N640" t="s">
        <v>1237</v>
      </c>
      <c r="O640" t="e">
        <f ca="1">_xll.BDP(J640,"security des")</f>
        <v>#NAME?</v>
      </c>
    </row>
    <row r="641" spans="1:15" x14ac:dyDescent="0.25">
      <c r="A641">
        <v>0</v>
      </c>
      <c r="B641" s="9">
        <v>2.3153424657534248E-4</v>
      </c>
      <c r="C641" s="9" t="str">
        <f t="shared" si="18"/>
        <v>$H$668</v>
      </c>
      <c r="D641" s="9" t="str">
        <f t="shared" si="19"/>
        <v>H668</v>
      </c>
      <c r="F641">
        <v>13000</v>
      </c>
      <c r="G641" s="1" t="str">
        <f>_xll.BDS("SPX Index","CHAIN_TICKERS", "CHAIN_STRIKE_PX_OVRD",F641, "CHAIN_PUT_CALL_TYPE_OVRD=P", "CHAIN_PERIODICITY_OVRD=M")</f>
        <v>SPX US 11/20/15 P2700</v>
      </c>
      <c r="J641" t="s">
        <v>367</v>
      </c>
      <c r="K641" t="e">
        <f ca="1">_xll.BDP(J641,"security des")</f>
        <v>#NAME?</v>
      </c>
      <c r="N641" t="s">
        <v>1238</v>
      </c>
      <c r="O641" t="e">
        <f ca="1">_xll.BDP(J641,"security des")</f>
        <v>#NAME?</v>
      </c>
    </row>
    <row r="642" spans="1:15" x14ac:dyDescent="0.25">
      <c r="A642">
        <v>0</v>
      </c>
      <c r="B642" s="9">
        <v>2.3301369863013702E-4</v>
      </c>
      <c r="C642" s="9" t="str">
        <f t="shared" si="18"/>
        <v>$H$669</v>
      </c>
      <c r="D642" s="9" t="str">
        <f t="shared" si="19"/>
        <v>H669</v>
      </c>
      <c r="F642">
        <v>13020</v>
      </c>
      <c r="G642" s="1" t="str">
        <f>_xll.BDS("SPX Index","CHAIN_TICKERS", "CHAIN_STRIKE_PX_OVRD",F642, "CHAIN_PUT_CALL_TYPE_OVRD=P", "CHAIN_PERIODICITY_OVRD=M")</f>
        <v>SPX US 11/20/15 P2700</v>
      </c>
      <c r="J642" t="s">
        <v>2089</v>
      </c>
      <c r="K642" t="e">
        <f ca="1">_xll.BDP(J642,"security des")</f>
        <v>#NAME?</v>
      </c>
      <c r="N642" t="s">
        <v>1239</v>
      </c>
      <c r="O642" t="e">
        <f ca="1">_xll.BDP(J642,"security des")</f>
        <v>#NAME?</v>
      </c>
    </row>
    <row r="643" spans="1:15" x14ac:dyDescent="0.25">
      <c r="A643">
        <v>0</v>
      </c>
      <c r="B643" s="9">
        <v>2.2920547945205478E-4</v>
      </c>
      <c r="C643" s="9" t="str">
        <f t="shared" si="18"/>
        <v>$H$670</v>
      </c>
      <c r="D643" s="9" t="str">
        <f t="shared" si="19"/>
        <v>H670</v>
      </c>
      <c r="F643">
        <v>13040</v>
      </c>
      <c r="G643" s="1" t="str">
        <f>_xll.BDS("SPX Index","CHAIN_TICKERS", "CHAIN_STRIKE_PX_OVRD",F643, "CHAIN_PUT_CALL_TYPE_OVRD=P", "CHAIN_PERIODICITY_OVRD=M")</f>
        <v>SPX US 11/20/15 P2700</v>
      </c>
      <c r="J643" t="s">
        <v>368</v>
      </c>
      <c r="K643" t="e">
        <f ca="1">_xll.BDP(J643,"security des")</f>
        <v>#NAME?</v>
      </c>
      <c r="N643" t="s">
        <v>1240</v>
      </c>
      <c r="O643" t="e">
        <f ca="1">_xll.BDP(J643,"security des")</f>
        <v>#NAME?</v>
      </c>
    </row>
    <row r="644" spans="1:15" x14ac:dyDescent="0.25">
      <c r="A644">
        <v>0</v>
      </c>
      <c r="B644" s="9">
        <v>2.2898630136986302E-4</v>
      </c>
      <c r="C644" s="9" t="str">
        <f t="shared" ref="C644:C707" si="20">ADDRESS(ROW(B644)+MATCH(1,B644:B670),8)</f>
        <v>$H$671</v>
      </c>
      <c r="D644" s="9" t="str">
        <f t="shared" ref="D644:D707" si="21">"H"&amp;(ROW(B644)+MATCH(1,B644:B670))</f>
        <v>H671</v>
      </c>
      <c r="F644">
        <v>13060</v>
      </c>
      <c r="G644" s="1" t="str">
        <f>_xll.BDS("SPX Index","CHAIN_TICKERS", "CHAIN_STRIKE_PX_OVRD",F644, "CHAIN_PUT_CALL_TYPE_OVRD=P", "CHAIN_PERIODICITY_OVRD=M")</f>
        <v>SPX US 11/20/15 P2700</v>
      </c>
      <c r="J644" t="s">
        <v>2090</v>
      </c>
      <c r="K644" t="e">
        <f ca="1">_xll.BDP(J644,"security des")</f>
        <v>#NAME?</v>
      </c>
      <c r="N644" t="s">
        <v>1241</v>
      </c>
      <c r="O644" t="e">
        <f ca="1">_xll.BDP(J644,"security des")</f>
        <v>#NAME?</v>
      </c>
    </row>
    <row r="645" spans="1:15" x14ac:dyDescent="0.25">
      <c r="A645">
        <v>0</v>
      </c>
      <c r="B645" s="9">
        <v>2.298082191780822E-4</v>
      </c>
      <c r="C645" s="9" t="str">
        <f t="shared" si="20"/>
        <v>$H$672</v>
      </c>
      <c r="D645" s="9" t="str">
        <f t="shared" si="21"/>
        <v>H672</v>
      </c>
      <c r="F645">
        <v>13080</v>
      </c>
      <c r="G645" s="1" t="str">
        <f>_xll.BDS("SPX Index","CHAIN_TICKERS", "CHAIN_STRIKE_PX_OVRD",F645, "CHAIN_PUT_CALL_TYPE_OVRD=P", "CHAIN_PERIODICITY_OVRD=M")</f>
        <v>SPX US 11/20/15 P2700</v>
      </c>
      <c r="J645" t="s">
        <v>369</v>
      </c>
      <c r="K645" t="e">
        <f ca="1">_xll.BDP(J645,"security des")</f>
        <v>#NAME?</v>
      </c>
      <c r="N645" t="s">
        <v>1242</v>
      </c>
      <c r="O645" t="e">
        <f ca="1">_xll.BDP(J645,"security des")</f>
        <v>#NAME?</v>
      </c>
    </row>
    <row r="646" spans="1:15" x14ac:dyDescent="0.25">
      <c r="A646">
        <v>0</v>
      </c>
      <c r="B646" s="9">
        <v>2.3301369863013702E-4</v>
      </c>
      <c r="C646" s="9" t="str">
        <f t="shared" si="20"/>
        <v>$H$673</v>
      </c>
      <c r="D646" s="9" t="str">
        <f t="shared" si="21"/>
        <v>H673</v>
      </c>
      <c r="F646">
        <v>13100</v>
      </c>
      <c r="G646" s="1" t="str">
        <f>_xll.BDS("SPX Index","CHAIN_TICKERS", "CHAIN_STRIKE_PX_OVRD",F646, "CHAIN_PUT_CALL_TYPE_OVRD=P", "CHAIN_PERIODICITY_OVRD=M")</f>
        <v>SPX US 11/20/15 P2700</v>
      </c>
      <c r="J646" t="s">
        <v>370</v>
      </c>
      <c r="K646" t="e">
        <f ca="1">_xll.BDP(J646,"security des")</f>
        <v>#NAME?</v>
      </c>
      <c r="N646" t="s">
        <v>1243</v>
      </c>
      <c r="O646" t="e">
        <f ca="1">_xll.BDP(J646,"security des")</f>
        <v>#NAME?</v>
      </c>
    </row>
    <row r="647" spans="1:15" x14ac:dyDescent="0.25">
      <c r="A647">
        <v>0</v>
      </c>
      <c r="B647" s="9">
        <v>2.3441095890410963E-4</v>
      </c>
      <c r="C647" s="9" t="str">
        <f t="shared" si="20"/>
        <v>$H$674</v>
      </c>
      <c r="D647" s="9" t="str">
        <f t="shared" si="21"/>
        <v>H674</v>
      </c>
      <c r="F647">
        <v>13120</v>
      </c>
      <c r="G647" s="1" t="str">
        <f>_xll.BDS("SPX Index","CHAIN_TICKERS", "CHAIN_STRIKE_PX_OVRD",F647, "CHAIN_PUT_CALL_TYPE_OVRD=P", "CHAIN_PERIODICITY_OVRD=M")</f>
        <v>SPX US 11/20/15 P2700</v>
      </c>
      <c r="J647" t="s">
        <v>2091</v>
      </c>
      <c r="K647" t="e">
        <f ca="1">_xll.BDP(J647,"security des")</f>
        <v>#NAME?</v>
      </c>
      <c r="N647" t="s">
        <v>1244</v>
      </c>
      <c r="O647" t="e">
        <f ca="1">_xll.BDP(J647,"security des")</f>
        <v>#NAME?</v>
      </c>
    </row>
    <row r="648" spans="1:15" x14ac:dyDescent="0.25">
      <c r="A648">
        <v>0</v>
      </c>
      <c r="B648" s="9">
        <v>2.3482191780821918E-4</v>
      </c>
      <c r="C648" s="9" t="str">
        <f t="shared" si="20"/>
        <v>$H$675</v>
      </c>
      <c r="D648" s="9" t="str">
        <f t="shared" si="21"/>
        <v>H675</v>
      </c>
      <c r="F648">
        <v>13140</v>
      </c>
      <c r="G648" s="1" t="str">
        <f>_xll.BDS("SPX Index","CHAIN_TICKERS", "CHAIN_STRIKE_PX_OVRD",F648, "CHAIN_PUT_CALL_TYPE_OVRD=P", "CHAIN_PERIODICITY_OVRD=M")</f>
        <v>SPX US 11/20/15 P2700</v>
      </c>
      <c r="J648" t="s">
        <v>2092</v>
      </c>
      <c r="K648" t="e">
        <f ca="1">_xll.BDP(J648,"security des")</f>
        <v>#NAME?</v>
      </c>
      <c r="N648" t="s">
        <v>1245</v>
      </c>
      <c r="O648" t="e">
        <f ca="1">_xll.BDP(J648,"security des")</f>
        <v>#NAME?</v>
      </c>
    </row>
    <row r="649" spans="1:15" x14ac:dyDescent="0.25">
      <c r="A649">
        <v>0</v>
      </c>
      <c r="B649" s="9">
        <v>2.3361643835616435E-4</v>
      </c>
      <c r="C649" s="9" t="str">
        <f t="shared" si="20"/>
        <v>$H$676</v>
      </c>
      <c r="D649" s="9" t="str">
        <f t="shared" si="21"/>
        <v>H676</v>
      </c>
      <c r="F649">
        <v>13160</v>
      </c>
      <c r="G649" s="1" t="str">
        <f>_xll.BDS("SPX Index","CHAIN_TICKERS", "CHAIN_STRIKE_PX_OVRD",F649, "CHAIN_PUT_CALL_TYPE_OVRD=P", "CHAIN_PERIODICITY_OVRD=M")</f>
        <v>SPX US 11/20/15 P2700</v>
      </c>
      <c r="J649" t="s">
        <v>2093</v>
      </c>
      <c r="K649" t="e">
        <f ca="1">_xll.BDP(J649,"security des")</f>
        <v>#NAME?</v>
      </c>
      <c r="N649" t="s">
        <v>1246</v>
      </c>
      <c r="O649" t="e">
        <f ca="1">_xll.BDP(J649,"security des")</f>
        <v>#NAME?</v>
      </c>
    </row>
    <row r="650" spans="1:15" x14ac:dyDescent="0.25">
      <c r="A650">
        <v>0</v>
      </c>
      <c r="B650" s="9">
        <v>2.3452054794520548E-4</v>
      </c>
      <c r="C650" s="9" t="str">
        <f t="shared" si="20"/>
        <v>$H$677</v>
      </c>
      <c r="D650" s="9" t="str">
        <f t="shared" si="21"/>
        <v>H677</v>
      </c>
      <c r="F650">
        <v>13180</v>
      </c>
      <c r="G650" s="1" t="str">
        <f>_xll.BDS("SPX Index","CHAIN_TICKERS", "CHAIN_STRIKE_PX_OVRD",F650, "CHAIN_PUT_CALL_TYPE_OVRD=P", "CHAIN_PERIODICITY_OVRD=M")</f>
        <v>SPX US 11/20/15 P2700</v>
      </c>
      <c r="J650" t="s">
        <v>2094</v>
      </c>
      <c r="K650" t="e">
        <f ca="1">_xll.BDP(J650,"security des")</f>
        <v>#NAME?</v>
      </c>
      <c r="N650" t="s">
        <v>1247</v>
      </c>
      <c r="O650" t="e">
        <f ca="1">_xll.BDP(J650,"security des")</f>
        <v>#NAME?</v>
      </c>
    </row>
    <row r="651" spans="1:15" x14ac:dyDescent="0.25">
      <c r="A651">
        <v>0</v>
      </c>
      <c r="B651" s="9">
        <v>2.3331506849315068E-4</v>
      </c>
      <c r="C651" s="9" t="str">
        <f t="shared" si="20"/>
        <v>$H$678</v>
      </c>
      <c r="D651" s="9" t="str">
        <f t="shared" si="21"/>
        <v>H678</v>
      </c>
      <c r="F651">
        <v>13200</v>
      </c>
      <c r="G651" s="1" t="str">
        <f>_xll.BDS("SPX Index","CHAIN_TICKERS", "CHAIN_STRIKE_PX_OVRD",F651, "CHAIN_PUT_CALL_TYPE_OVRD=P", "CHAIN_PERIODICITY_OVRD=M")</f>
        <v>SPX US 11/20/15 P2700</v>
      </c>
      <c r="J651" t="s">
        <v>136</v>
      </c>
      <c r="K651" t="e">
        <f ca="1">_xll.BDP(J651,"security des")</f>
        <v>#NAME?</v>
      </c>
      <c r="N651" t="s">
        <v>1248</v>
      </c>
      <c r="O651" t="e">
        <f ca="1">_xll.BDP(J651,"security des")</f>
        <v>#NAME?</v>
      </c>
    </row>
    <row r="652" spans="1:15" x14ac:dyDescent="0.25">
      <c r="A652">
        <v>0</v>
      </c>
      <c r="B652" s="9">
        <v>2.3410958904109588E-4</v>
      </c>
      <c r="C652" s="9" t="str">
        <f t="shared" si="20"/>
        <v>$H$679</v>
      </c>
      <c r="D652" s="9" t="str">
        <f t="shared" si="21"/>
        <v>H679</v>
      </c>
      <c r="F652">
        <v>13220</v>
      </c>
      <c r="G652" s="1" t="str">
        <f>_xll.BDS("SPX Index","CHAIN_TICKERS", "CHAIN_STRIKE_PX_OVRD",F652, "CHAIN_PUT_CALL_TYPE_OVRD=P", "CHAIN_PERIODICITY_OVRD=M")</f>
        <v>SPX US 11/20/15 P2700</v>
      </c>
      <c r="J652" t="s">
        <v>2095</v>
      </c>
      <c r="K652" t="e">
        <f ca="1">_xll.BDP(J652,"security des")</f>
        <v>#NAME?</v>
      </c>
      <c r="N652" t="s">
        <v>1249</v>
      </c>
      <c r="O652" t="e">
        <f ca="1">_xll.BDP(J652,"security des")</f>
        <v>#NAME?</v>
      </c>
    </row>
    <row r="653" spans="1:15" x14ac:dyDescent="0.25">
      <c r="A653">
        <v>0</v>
      </c>
      <c r="B653" s="9">
        <v>2.3216438356164385E-4</v>
      </c>
      <c r="C653" s="9" t="str">
        <f t="shared" si="20"/>
        <v>$H$680</v>
      </c>
      <c r="D653" s="9" t="str">
        <f t="shared" si="21"/>
        <v>H680</v>
      </c>
      <c r="F653">
        <v>13240</v>
      </c>
      <c r="G653" s="1" t="str">
        <f>_xll.BDS("SPX Index","CHAIN_TICKERS", "CHAIN_STRIKE_PX_OVRD",F653, "CHAIN_PUT_CALL_TYPE_OVRD=P", "CHAIN_PERIODICITY_OVRD=M")</f>
        <v>SPX US 11/20/15 P2700</v>
      </c>
      <c r="J653" t="s">
        <v>2096</v>
      </c>
      <c r="K653" t="e">
        <f ca="1">_xll.BDP(J653,"security des")</f>
        <v>#NAME?</v>
      </c>
      <c r="N653" t="s">
        <v>1250</v>
      </c>
      <c r="O653" t="e">
        <f ca="1">_xll.BDP(J653,"security des")</f>
        <v>#NAME?</v>
      </c>
    </row>
    <row r="654" spans="1:15" x14ac:dyDescent="0.25">
      <c r="A654">
        <v>0</v>
      </c>
      <c r="B654" s="9" t="e">
        <v>#N/A</v>
      </c>
      <c r="C654" s="9" t="str">
        <f t="shared" si="20"/>
        <v>$H$681</v>
      </c>
      <c r="D654" s="9" t="str">
        <f t="shared" si="21"/>
        <v>H681</v>
      </c>
      <c r="F654">
        <v>13260</v>
      </c>
      <c r="G654" s="1" t="str">
        <f>_xll.BDS("SPX Index","CHAIN_TICKERS", "CHAIN_STRIKE_PX_OVRD",F654, "CHAIN_PUT_CALL_TYPE_OVRD=P", "CHAIN_PERIODICITY_OVRD=M")</f>
        <v>SPX US 11/20/15 P2700</v>
      </c>
      <c r="J654" t="s">
        <v>2097</v>
      </c>
      <c r="K654" t="e">
        <f ca="1">_xll.BDP(J654,"security des")</f>
        <v>#NAME?</v>
      </c>
      <c r="N654" t="s">
        <v>1251</v>
      </c>
      <c r="O654" t="e">
        <f ca="1">_xll.BDP(J654,"security des")</f>
        <v>#NAME?</v>
      </c>
    </row>
    <row r="655" spans="1:15" x14ac:dyDescent="0.25">
      <c r="A655">
        <v>0</v>
      </c>
      <c r="B655" s="9">
        <v>2.3298630136986301E-4</v>
      </c>
      <c r="C655" s="9" t="str">
        <f t="shared" si="20"/>
        <v>$H$682</v>
      </c>
      <c r="D655" s="9" t="str">
        <f t="shared" si="21"/>
        <v>H682</v>
      </c>
      <c r="F655">
        <v>13280</v>
      </c>
      <c r="G655" s="1" t="str">
        <f>_xll.BDS("SPX Index","CHAIN_TICKERS", "CHAIN_STRIKE_PX_OVRD",F655, "CHAIN_PUT_CALL_TYPE_OVRD=P", "CHAIN_PERIODICITY_OVRD=M")</f>
        <v>SPX US 11/20/15 P2700</v>
      </c>
      <c r="J655" t="s">
        <v>2098</v>
      </c>
      <c r="K655" t="e">
        <f ca="1">_xll.BDP(J655,"security des")</f>
        <v>#NAME?</v>
      </c>
      <c r="N655" t="s">
        <v>1252</v>
      </c>
      <c r="O655" t="e">
        <f ca="1">_xll.BDP(J655,"security des")</f>
        <v>#NAME?</v>
      </c>
    </row>
    <row r="656" spans="1:15" x14ac:dyDescent="0.25">
      <c r="A656">
        <v>0</v>
      </c>
      <c r="B656" s="9">
        <v>2.3358904109589039E-4</v>
      </c>
      <c r="C656" s="9" t="str">
        <f t="shared" si="20"/>
        <v>$H$683</v>
      </c>
      <c r="D656" s="9" t="str">
        <f t="shared" si="21"/>
        <v>H683</v>
      </c>
      <c r="F656">
        <v>13300</v>
      </c>
      <c r="G656" s="1" t="str">
        <f>_xll.BDS("SPX Index","CHAIN_TICKERS", "CHAIN_STRIKE_PX_OVRD",F656, "CHAIN_PUT_CALL_TYPE_OVRD=P", "CHAIN_PERIODICITY_OVRD=M")</f>
        <v>SPX US 11/20/15 P2700</v>
      </c>
      <c r="J656" t="s">
        <v>371</v>
      </c>
      <c r="K656" t="e">
        <f ca="1">_xll.BDP(J656,"security des")</f>
        <v>#NAME?</v>
      </c>
      <c r="N656" t="s">
        <v>1253</v>
      </c>
      <c r="O656" t="e">
        <f ca="1">_xll.BDP(J656,"security des")</f>
        <v>#NAME?</v>
      </c>
    </row>
    <row r="657" spans="1:15" x14ac:dyDescent="0.25">
      <c r="A657">
        <v>1</v>
      </c>
      <c r="B657" s="9">
        <v>2.3265753424657536E-4</v>
      </c>
      <c r="C657" s="9" t="str">
        <f t="shared" si="20"/>
        <v>$H$684</v>
      </c>
      <c r="D657" s="9" t="str">
        <f t="shared" si="21"/>
        <v>H684</v>
      </c>
      <c r="F657">
        <v>13320</v>
      </c>
      <c r="G657" s="1" t="str">
        <f>_xll.BDS("SPX Index","CHAIN_TICKERS", "CHAIN_STRIKE_PX_OVRD",F657, "CHAIN_PUT_CALL_TYPE_OVRD=P", "CHAIN_PERIODICITY_OVRD=M")</f>
        <v>SPX US 11/20/15 P2700</v>
      </c>
      <c r="J657" t="s">
        <v>2099</v>
      </c>
      <c r="K657" t="e">
        <f ca="1">_xll.BDP(J657,"security des")</f>
        <v>#NAME?</v>
      </c>
      <c r="N657" t="s">
        <v>1254</v>
      </c>
      <c r="O657" t="e">
        <f ca="1">_xll.BDP(J657,"security des")</f>
        <v>#NAME?</v>
      </c>
    </row>
    <row r="658" spans="1:15" x14ac:dyDescent="0.25">
      <c r="A658">
        <v>0</v>
      </c>
      <c r="B658" s="9">
        <v>2.3309589041095889E-4</v>
      </c>
      <c r="C658" s="9" t="str">
        <f t="shared" si="20"/>
        <v>$H$685</v>
      </c>
      <c r="D658" s="9" t="str">
        <f t="shared" si="21"/>
        <v>H685</v>
      </c>
      <c r="F658">
        <v>13340</v>
      </c>
      <c r="G658" s="1" t="str">
        <f>_xll.BDS("SPX Index","CHAIN_TICKERS", "CHAIN_STRIKE_PX_OVRD",F658, "CHAIN_PUT_CALL_TYPE_OVRD=P", "CHAIN_PERIODICITY_OVRD=M")</f>
        <v>SPX US 11/20/15 P2700</v>
      </c>
      <c r="J658" t="s">
        <v>2100</v>
      </c>
      <c r="K658" t="e">
        <f ca="1">_xll.BDP(J658,"security des")</f>
        <v>#NAME?</v>
      </c>
      <c r="N658" t="s">
        <v>1255</v>
      </c>
      <c r="O658" t="e">
        <f ca="1">_xll.BDP(J658,"security des")</f>
        <v>#NAME?</v>
      </c>
    </row>
    <row r="659" spans="1:15" x14ac:dyDescent="0.25">
      <c r="A659">
        <v>0</v>
      </c>
      <c r="B659" s="9">
        <v>2.3361643835616435E-4</v>
      </c>
      <c r="C659" s="9" t="str">
        <f t="shared" si="20"/>
        <v>$H$686</v>
      </c>
      <c r="D659" s="9" t="str">
        <f t="shared" si="21"/>
        <v>H686</v>
      </c>
      <c r="F659">
        <v>13360</v>
      </c>
      <c r="G659" s="1" t="str">
        <f>_xll.BDS("SPX Index","CHAIN_TICKERS", "CHAIN_STRIKE_PX_OVRD",F659, "CHAIN_PUT_CALL_TYPE_OVRD=P", "CHAIN_PERIODICITY_OVRD=M")</f>
        <v>SPX US 11/20/15 P2700</v>
      </c>
      <c r="J659" t="s">
        <v>2101</v>
      </c>
      <c r="K659" t="e">
        <f ca="1">_xll.BDP(J659,"security des")</f>
        <v>#NAME?</v>
      </c>
      <c r="N659" t="s">
        <v>1256</v>
      </c>
      <c r="O659" t="e">
        <f ca="1">_xll.BDP(J659,"security des")</f>
        <v>#NAME?</v>
      </c>
    </row>
    <row r="660" spans="1:15" x14ac:dyDescent="0.25">
      <c r="A660">
        <v>0</v>
      </c>
      <c r="B660" s="9">
        <v>2.3306849315068493E-4</v>
      </c>
      <c r="C660" s="9" t="str">
        <f t="shared" si="20"/>
        <v>$H$687</v>
      </c>
      <c r="D660" s="9" t="str">
        <f t="shared" si="21"/>
        <v>H687</v>
      </c>
      <c r="F660">
        <v>13380</v>
      </c>
      <c r="G660" s="1" t="str">
        <f>_xll.BDS("SPX Index","CHAIN_TICKERS", "CHAIN_STRIKE_PX_OVRD",F660, "CHAIN_PUT_CALL_TYPE_OVRD=P", "CHAIN_PERIODICITY_OVRD=M")</f>
        <v>SPX US 11/20/15 P2700</v>
      </c>
      <c r="J660" t="s">
        <v>2102</v>
      </c>
      <c r="K660" t="e">
        <f ca="1">_xll.BDP(J660,"security des")</f>
        <v>#NAME?</v>
      </c>
      <c r="N660" t="s">
        <v>1257</v>
      </c>
      <c r="O660" t="e">
        <f ca="1">_xll.BDP(J660,"security des")</f>
        <v>#NAME?</v>
      </c>
    </row>
    <row r="661" spans="1:15" x14ac:dyDescent="0.25">
      <c r="A661">
        <v>0</v>
      </c>
      <c r="B661" s="9">
        <v>2.3504109589041097E-4</v>
      </c>
      <c r="C661" s="9" t="str">
        <f t="shared" si="20"/>
        <v>$H$688</v>
      </c>
      <c r="D661" s="9" t="str">
        <f t="shared" si="21"/>
        <v>H688</v>
      </c>
      <c r="F661">
        <v>13400</v>
      </c>
      <c r="G661" s="1" t="str">
        <f>_xll.BDS("SPX Index","CHAIN_TICKERS", "CHAIN_STRIKE_PX_OVRD",F661, "CHAIN_PUT_CALL_TYPE_OVRD=P", "CHAIN_PERIODICITY_OVRD=M")</f>
        <v>SPX US 11/20/15 P2700</v>
      </c>
      <c r="J661" t="s">
        <v>372</v>
      </c>
      <c r="K661" t="e">
        <f ca="1">_xll.BDP(J661,"security des")</f>
        <v>#NAME?</v>
      </c>
      <c r="N661" t="s">
        <v>1258</v>
      </c>
      <c r="O661" t="e">
        <f ca="1">_xll.BDP(J661,"security des")</f>
        <v>#NAME?</v>
      </c>
    </row>
    <row r="662" spans="1:15" x14ac:dyDescent="0.25">
      <c r="A662">
        <v>0</v>
      </c>
      <c r="B662" s="9">
        <v>2.3586301369863015E-4</v>
      </c>
      <c r="C662" s="9" t="str">
        <f t="shared" si="20"/>
        <v>$H$689</v>
      </c>
      <c r="D662" s="9" t="str">
        <f t="shared" si="21"/>
        <v>H689</v>
      </c>
      <c r="F662">
        <v>13420</v>
      </c>
      <c r="G662" s="1" t="str">
        <f>_xll.BDS("SPX Index","CHAIN_TICKERS", "CHAIN_STRIKE_PX_OVRD",F662, "CHAIN_PUT_CALL_TYPE_OVRD=P", "CHAIN_PERIODICITY_OVRD=M")</f>
        <v>SPX US 11/20/15 P2700</v>
      </c>
      <c r="J662" t="s">
        <v>2103</v>
      </c>
      <c r="K662" t="e">
        <f ca="1">_xll.BDP(J662,"security des")</f>
        <v>#NAME?</v>
      </c>
      <c r="N662" t="s">
        <v>1259</v>
      </c>
      <c r="O662" t="e">
        <f ca="1">_xll.BDP(J662,"security des")</f>
        <v>#NAME?</v>
      </c>
    </row>
    <row r="663" spans="1:15" x14ac:dyDescent="0.25">
      <c r="A663">
        <v>0</v>
      </c>
      <c r="B663" s="9">
        <v>2.3482191780821918E-4</v>
      </c>
      <c r="C663" s="9" t="str">
        <f t="shared" si="20"/>
        <v>$H$690</v>
      </c>
      <c r="D663" s="9" t="str">
        <f t="shared" si="21"/>
        <v>H690</v>
      </c>
      <c r="F663">
        <v>13440</v>
      </c>
      <c r="G663" s="1" t="str">
        <f>_xll.BDS("SPX Index","CHAIN_TICKERS", "CHAIN_STRIKE_PX_OVRD",F663, "CHAIN_PUT_CALL_TYPE_OVRD=P", "CHAIN_PERIODICITY_OVRD=M")</f>
        <v>SPX US 11/20/15 P2700</v>
      </c>
      <c r="J663" t="s">
        <v>2104</v>
      </c>
      <c r="K663" t="e">
        <f ca="1">_xll.BDP(J663,"security des")</f>
        <v>#NAME?</v>
      </c>
      <c r="N663" t="s">
        <v>1260</v>
      </c>
      <c r="O663" t="e">
        <f ca="1">_xll.BDP(J663,"security des")</f>
        <v>#NAME?</v>
      </c>
    </row>
    <row r="664" spans="1:15" x14ac:dyDescent="0.25">
      <c r="A664">
        <v>0</v>
      </c>
      <c r="B664" s="9">
        <v>2.3446575342465754E-4</v>
      </c>
      <c r="C664" s="9" t="str">
        <f t="shared" si="20"/>
        <v>$H$691</v>
      </c>
      <c r="D664" s="9" t="str">
        <f t="shared" si="21"/>
        <v>H691</v>
      </c>
      <c r="F664">
        <v>13460</v>
      </c>
      <c r="G664" s="1" t="str">
        <f>_xll.BDS("SPX Index","CHAIN_TICKERS", "CHAIN_STRIKE_PX_OVRD",F664, "CHAIN_PUT_CALL_TYPE_OVRD=P", "CHAIN_PERIODICITY_OVRD=M")</f>
        <v>SPX US 11/20/15 P2700</v>
      </c>
      <c r="J664" t="s">
        <v>2105</v>
      </c>
      <c r="K664" t="e">
        <f ca="1">_xll.BDP(J664,"security des")</f>
        <v>#NAME?</v>
      </c>
      <c r="N664" t="s">
        <v>1261</v>
      </c>
      <c r="O664" t="e">
        <f ca="1">_xll.BDP(J664,"security des")</f>
        <v>#NAME?</v>
      </c>
    </row>
    <row r="665" spans="1:15" x14ac:dyDescent="0.25">
      <c r="A665">
        <v>0</v>
      </c>
      <c r="B665" s="9">
        <v>2.3712328767123286E-4</v>
      </c>
      <c r="C665" s="9" t="str">
        <f t="shared" si="20"/>
        <v>$H$692</v>
      </c>
      <c r="D665" s="9" t="str">
        <f t="shared" si="21"/>
        <v>H692</v>
      </c>
      <c r="F665">
        <v>13480</v>
      </c>
      <c r="G665" s="1" t="str">
        <f>_xll.BDS("SPX Index","CHAIN_TICKERS", "CHAIN_STRIKE_PX_OVRD",F665, "CHAIN_PUT_CALL_TYPE_OVRD=P", "CHAIN_PERIODICITY_OVRD=M")</f>
        <v>SPX US 11/20/15 P2700</v>
      </c>
      <c r="J665" t="s">
        <v>2106</v>
      </c>
      <c r="K665" t="e">
        <f ca="1">_xll.BDP(J665,"security des")</f>
        <v>#NAME?</v>
      </c>
      <c r="N665" t="s">
        <v>1262</v>
      </c>
      <c r="O665" t="e">
        <f ca="1">_xll.BDP(J665,"security des")</f>
        <v>#NAME?</v>
      </c>
    </row>
    <row r="666" spans="1:15" x14ac:dyDescent="0.25">
      <c r="A666">
        <v>0</v>
      </c>
      <c r="B666" s="9">
        <v>2.3706849315068495E-4</v>
      </c>
      <c r="C666" s="9" t="str">
        <f t="shared" si="20"/>
        <v>$H$693</v>
      </c>
      <c r="D666" s="9" t="str">
        <f t="shared" si="21"/>
        <v>H693</v>
      </c>
      <c r="F666">
        <v>13500</v>
      </c>
      <c r="G666" s="1" t="str">
        <f>_xll.BDS("SPX Index","CHAIN_TICKERS", "CHAIN_STRIKE_PX_OVRD",F666, "CHAIN_PUT_CALL_TYPE_OVRD=P", "CHAIN_PERIODICITY_OVRD=M")</f>
        <v>SPX US 11/20/15 P2700</v>
      </c>
      <c r="J666" t="s">
        <v>373</v>
      </c>
      <c r="K666" t="e">
        <f ca="1">_xll.BDP(J666,"security des")</f>
        <v>#NAME?</v>
      </c>
      <c r="N666" t="s">
        <v>1263</v>
      </c>
      <c r="O666" t="e">
        <f ca="1">_xll.BDP(J666,"security des")</f>
        <v>#NAME?</v>
      </c>
    </row>
    <row r="667" spans="1:15" x14ac:dyDescent="0.25">
      <c r="A667">
        <v>0</v>
      </c>
      <c r="B667" s="9">
        <v>2.373150684931507E-4</v>
      </c>
      <c r="C667" s="9" t="str">
        <f t="shared" si="20"/>
        <v>$H$694</v>
      </c>
      <c r="D667" s="9" t="str">
        <f t="shared" si="21"/>
        <v>H694</v>
      </c>
      <c r="F667">
        <v>13520</v>
      </c>
      <c r="G667" s="1" t="str">
        <f>_xll.BDS("SPX Index","CHAIN_TICKERS", "CHAIN_STRIKE_PX_OVRD",F667, "CHAIN_PUT_CALL_TYPE_OVRD=P", "CHAIN_PERIODICITY_OVRD=M")</f>
        <v>SPX US 11/20/15 P2700</v>
      </c>
      <c r="J667" t="s">
        <v>2107</v>
      </c>
      <c r="K667" t="e">
        <f ca="1">_xll.BDP(J667,"security des")</f>
        <v>#NAME?</v>
      </c>
      <c r="N667" t="s">
        <v>1264</v>
      </c>
      <c r="O667" t="e">
        <f ca="1">_xll.BDP(J667,"security des")</f>
        <v>#NAME?</v>
      </c>
    </row>
    <row r="668" spans="1:15" x14ac:dyDescent="0.25">
      <c r="A668">
        <v>0</v>
      </c>
      <c r="B668" s="9">
        <v>2.4002739726027396E-4</v>
      </c>
      <c r="C668" s="9" t="str">
        <f t="shared" si="20"/>
        <v>$H$695</v>
      </c>
      <c r="D668" s="9" t="str">
        <f t="shared" si="21"/>
        <v>H695</v>
      </c>
      <c r="F668">
        <v>13540</v>
      </c>
      <c r="G668" s="1" t="str">
        <f>_xll.BDS("SPX Index","CHAIN_TICKERS", "CHAIN_STRIKE_PX_OVRD",F668, "CHAIN_PUT_CALL_TYPE_OVRD=P", "CHAIN_PERIODICITY_OVRD=M")</f>
        <v>SPX US 11/20/15 P2700</v>
      </c>
      <c r="J668" t="s">
        <v>2108</v>
      </c>
      <c r="K668" t="e">
        <f ca="1">_xll.BDP(J668,"security des")</f>
        <v>#NAME?</v>
      </c>
      <c r="N668" t="s">
        <v>1265</v>
      </c>
      <c r="O668" t="e">
        <f ca="1">_xll.BDP(J668,"security des")</f>
        <v>#NAME?</v>
      </c>
    </row>
    <row r="669" spans="1:15" x14ac:dyDescent="0.25">
      <c r="A669">
        <v>0</v>
      </c>
      <c r="B669" s="9">
        <v>2.4142465753424657E-4</v>
      </c>
      <c r="C669" s="9" t="str">
        <f t="shared" si="20"/>
        <v>$H$696</v>
      </c>
      <c r="D669" s="9" t="str">
        <f t="shared" si="21"/>
        <v>H696</v>
      </c>
      <c r="F669">
        <v>13560</v>
      </c>
      <c r="G669" s="1" t="str">
        <f>_xll.BDS("SPX Index","CHAIN_TICKERS", "CHAIN_STRIKE_PX_OVRD",F669, "CHAIN_PUT_CALL_TYPE_OVRD=P", "CHAIN_PERIODICITY_OVRD=M")</f>
        <v>SPX US 11/20/15 P2700</v>
      </c>
      <c r="J669" t="s">
        <v>2109</v>
      </c>
      <c r="K669" t="e">
        <f ca="1">_xll.BDP(J669,"security des")</f>
        <v>#NAME?</v>
      </c>
      <c r="N669" t="s">
        <v>1266</v>
      </c>
      <c r="O669" t="e">
        <f ca="1">_xll.BDP(J669,"security des")</f>
        <v>#NAME?</v>
      </c>
    </row>
    <row r="670" spans="1:15" x14ac:dyDescent="0.25">
      <c r="A670">
        <v>0</v>
      </c>
      <c r="B670" s="9">
        <v>2.4205479452054797E-4</v>
      </c>
      <c r="C670" s="9" t="str">
        <f t="shared" si="20"/>
        <v>$H$697</v>
      </c>
      <c r="D670" s="9" t="str">
        <f t="shared" si="21"/>
        <v>H697</v>
      </c>
      <c r="F670">
        <v>13580</v>
      </c>
      <c r="G670" s="1" t="str">
        <f>_xll.BDS("SPX Index","CHAIN_TICKERS", "CHAIN_STRIKE_PX_OVRD",F670, "CHAIN_PUT_CALL_TYPE_OVRD=P", "CHAIN_PERIODICITY_OVRD=M")</f>
        <v>SPX US 11/20/15 P2700</v>
      </c>
      <c r="J670" t="s">
        <v>2110</v>
      </c>
      <c r="K670" t="e">
        <f ca="1">_xll.BDP(J670,"security des")</f>
        <v>#NAME?</v>
      </c>
      <c r="N670" t="s">
        <v>1267</v>
      </c>
      <c r="O670" t="e">
        <f ca="1">_xll.BDP(J670,"security des")</f>
        <v>#NAME?</v>
      </c>
    </row>
    <row r="671" spans="1:15" x14ac:dyDescent="0.25">
      <c r="A671">
        <v>0</v>
      </c>
      <c r="B671" s="9">
        <v>2.42E-4</v>
      </c>
      <c r="C671" s="9" t="str">
        <f t="shared" si="20"/>
        <v>$H$698</v>
      </c>
      <c r="D671" s="9" t="str">
        <f t="shared" si="21"/>
        <v>H698</v>
      </c>
      <c r="F671">
        <v>13600</v>
      </c>
      <c r="G671" s="1" t="str">
        <f>_xll.BDS("SPX Index","CHAIN_TICKERS", "CHAIN_STRIKE_PX_OVRD",F671, "CHAIN_PUT_CALL_TYPE_OVRD=P", "CHAIN_PERIODICITY_OVRD=M")</f>
        <v>SPX US 11/20/15 P2700</v>
      </c>
      <c r="J671" t="s">
        <v>137</v>
      </c>
      <c r="K671" t="e">
        <f ca="1">_xll.BDP(J671,"security des")</f>
        <v>#NAME?</v>
      </c>
      <c r="N671" t="s">
        <v>1268</v>
      </c>
      <c r="O671" t="e">
        <f ca="1">_xll.BDP(J671,"security des")</f>
        <v>#NAME?</v>
      </c>
    </row>
    <row r="672" spans="1:15" x14ac:dyDescent="0.25">
      <c r="A672">
        <v>0</v>
      </c>
      <c r="B672" s="9">
        <v>2.3991780821917808E-4</v>
      </c>
      <c r="C672" s="9" t="str">
        <f t="shared" si="20"/>
        <v>$H$699</v>
      </c>
      <c r="D672" s="9" t="str">
        <f t="shared" si="21"/>
        <v>H699</v>
      </c>
      <c r="F672">
        <v>13620</v>
      </c>
      <c r="G672" s="1" t="str">
        <f>_xll.BDS("SPX Index","CHAIN_TICKERS", "CHAIN_STRIKE_PX_OVRD",F672, "CHAIN_PUT_CALL_TYPE_OVRD=P", "CHAIN_PERIODICITY_OVRD=M")</f>
        <v>SPX US 11/20/15 P2700</v>
      </c>
      <c r="J672" t="s">
        <v>2111</v>
      </c>
      <c r="K672" t="e">
        <f ca="1">_xll.BDP(J672,"security des")</f>
        <v>#NAME?</v>
      </c>
      <c r="N672" t="s">
        <v>1269</v>
      </c>
      <c r="O672" t="e">
        <f ca="1">_xll.BDP(J672,"security des")</f>
        <v>#NAME?</v>
      </c>
    </row>
    <row r="673" spans="1:15" x14ac:dyDescent="0.25">
      <c r="A673">
        <v>0</v>
      </c>
      <c r="B673" s="9">
        <v>2.4263013698630137E-4</v>
      </c>
      <c r="C673" s="9" t="str">
        <f t="shared" si="20"/>
        <v>$H$700</v>
      </c>
      <c r="D673" s="9" t="str">
        <f t="shared" si="21"/>
        <v>H700</v>
      </c>
      <c r="F673">
        <v>13640</v>
      </c>
      <c r="G673" s="1" t="str">
        <f>_xll.BDS("SPX Index","CHAIN_TICKERS", "CHAIN_STRIKE_PX_OVRD",F673, "CHAIN_PUT_CALL_TYPE_OVRD=P", "CHAIN_PERIODICITY_OVRD=M")</f>
        <v>SPX US 11/20/15 P2700</v>
      </c>
      <c r="J673" t="s">
        <v>2112</v>
      </c>
      <c r="K673" t="e">
        <f ca="1">_xll.BDP(J673,"security des")</f>
        <v>#NAME?</v>
      </c>
      <c r="N673" t="s">
        <v>1270</v>
      </c>
      <c r="O673" t="e">
        <f ca="1">_xll.BDP(J673,"security des")</f>
        <v>#NAME?</v>
      </c>
    </row>
    <row r="674" spans="1:15" x14ac:dyDescent="0.25">
      <c r="A674">
        <v>0</v>
      </c>
      <c r="B674" s="9">
        <v>2.4227397260273974E-4</v>
      </c>
      <c r="C674" s="9" t="str">
        <f t="shared" si="20"/>
        <v>$H$701</v>
      </c>
      <c r="D674" s="9" t="str">
        <f t="shared" si="21"/>
        <v>H701</v>
      </c>
      <c r="F674">
        <v>13660</v>
      </c>
      <c r="G674" s="1" t="str">
        <f>_xll.BDS("SPX Index","CHAIN_TICKERS", "CHAIN_STRIKE_PX_OVRD",F674, "CHAIN_PUT_CALL_TYPE_OVRD=P", "CHAIN_PERIODICITY_OVRD=M")</f>
        <v>SPX US 11/20/15 P2700</v>
      </c>
      <c r="J674" t="s">
        <v>2113</v>
      </c>
      <c r="K674" t="e">
        <f ca="1">_xll.BDP(J674,"security des")</f>
        <v>#NAME?</v>
      </c>
      <c r="N674" t="s">
        <v>1271</v>
      </c>
      <c r="O674" t="e">
        <f ca="1">_xll.BDP(J674,"security des")</f>
        <v>#NAME?</v>
      </c>
    </row>
    <row r="675" spans="1:15" x14ac:dyDescent="0.25">
      <c r="A675">
        <v>0</v>
      </c>
      <c r="B675" s="9">
        <v>2.4235616438356164E-4</v>
      </c>
      <c r="C675" s="9" t="str">
        <f t="shared" si="20"/>
        <v>$H$702</v>
      </c>
      <c r="D675" s="9" t="str">
        <f t="shared" si="21"/>
        <v>H702</v>
      </c>
      <c r="F675">
        <v>13680</v>
      </c>
      <c r="G675" s="1" t="str">
        <f>_xll.BDS("SPX Index","CHAIN_TICKERS", "CHAIN_STRIKE_PX_OVRD",F675, "CHAIN_PUT_CALL_TYPE_OVRD=P", "CHAIN_PERIODICITY_OVRD=M")</f>
        <v>SPX US 11/20/15 P2700</v>
      </c>
      <c r="J675" t="s">
        <v>2114</v>
      </c>
      <c r="K675" t="e">
        <f ca="1">_xll.BDP(J675,"security des")</f>
        <v>#NAME?</v>
      </c>
      <c r="N675" t="s">
        <v>1272</v>
      </c>
      <c r="O675" t="e">
        <f ca="1">_xll.BDP(J675,"security des")</f>
        <v>#NAME?</v>
      </c>
    </row>
    <row r="676" spans="1:15" x14ac:dyDescent="0.25">
      <c r="A676">
        <v>0</v>
      </c>
      <c r="B676" s="9">
        <v>2.4024657534246576E-4</v>
      </c>
      <c r="C676" s="9" t="str">
        <f t="shared" si="20"/>
        <v>$H$703</v>
      </c>
      <c r="D676" s="9" t="str">
        <f t="shared" si="21"/>
        <v>H703</v>
      </c>
      <c r="F676">
        <v>13700</v>
      </c>
      <c r="G676" s="1" t="str">
        <f>_xll.BDS("SPX Index","CHAIN_TICKERS", "CHAIN_STRIKE_PX_OVRD",F676, "CHAIN_PUT_CALL_TYPE_OVRD=P", "CHAIN_PERIODICITY_OVRD=M")</f>
        <v>SPX US 11/20/15 P2700</v>
      </c>
      <c r="J676" t="s">
        <v>374</v>
      </c>
      <c r="K676" t="e">
        <f ca="1">_xll.BDP(J676,"security des")</f>
        <v>#NAME?</v>
      </c>
      <c r="N676" t="s">
        <v>1273</v>
      </c>
      <c r="O676" t="e">
        <f ca="1">_xll.BDP(J676,"security des")</f>
        <v>#NAME?</v>
      </c>
    </row>
    <row r="677" spans="1:15" x14ac:dyDescent="0.25">
      <c r="A677">
        <v>3</v>
      </c>
      <c r="B677" s="9">
        <v>2.4019178082191779E-4</v>
      </c>
      <c r="C677" s="9" t="str">
        <f t="shared" si="20"/>
        <v>$H$704</v>
      </c>
      <c r="D677" s="9" t="str">
        <f t="shared" si="21"/>
        <v>H704</v>
      </c>
      <c r="F677">
        <v>13720</v>
      </c>
      <c r="G677" s="1" t="str">
        <f>_xll.BDS("SPX Index","CHAIN_TICKERS", "CHAIN_STRIKE_PX_OVRD",F677, "CHAIN_PUT_CALL_TYPE_OVRD=P", "CHAIN_PERIODICITY_OVRD=M")</f>
        <v>SPX US 11/20/15 P2700</v>
      </c>
      <c r="J677" t="s">
        <v>2115</v>
      </c>
      <c r="K677" t="e">
        <f ca="1">_xll.BDP(J677,"security des")</f>
        <v>#NAME?</v>
      </c>
      <c r="N677" t="s">
        <v>1274</v>
      </c>
      <c r="O677" t="e">
        <f ca="1">_xll.BDP(J677,"security des")</f>
        <v>#NAME?</v>
      </c>
    </row>
    <row r="678" spans="1:15" x14ac:dyDescent="0.25">
      <c r="A678">
        <v>0</v>
      </c>
      <c r="B678" s="9">
        <v>2.396712328767123E-4</v>
      </c>
      <c r="C678" s="9" t="str">
        <f t="shared" si="20"/>
        <v>$H$705</v>
      </c>
      <c r="D678" s="9" t="str">
        <f t="shared" si="21"/>
        <v>H705</v>
      </c>
      <c r="F678">
        <v>13740</v>
      </c>
      <c r="G678" s="1" t="str">
        <f>_xll.BDS("SPX Index","CHAIN_TICKERS", "CHAIN_STRIKE_PX_OVRD",F678, "CHAIN_PUT_CALL_TYPE_OVRD=P", "CHAIN_PERIODICITY_OVRD=M")</f>
        <v>SPX US 11/20/15 P2700</v>
      </c>
      <c r="J678" t="s">
        <v>2116</v>
      </c>
      <c r="K678" t="e">
        <f ca="1">_xll.BDP(J678,"security des")</f>
        <v>#NAME?</v>
      </c>
      <c r="N678" t="s">
        <v>1275</v>
      </c>
      <c r="O678" t="e">
        <f ca="1">_xll.BDP(J678,"security des")</f>
        <v>#NAME?</v>
      </c>
    </row>
    <row r="679" spans="1:15" x14ac:dyDescent="0.25">
      <c r="A679">
        <v>0</v>
      </c>
      <c r="B679" s="9">
        <v>2.3991780821917808E-4</v>
      </c>
      <c r="C679" s="9" t="str">
        <f t="shared" si="20"/>
        <v>$H$706</v>
      </c>
      <c r="D679" s="9" t="str">
        <f t="shared" si="21"/>
        <v>H706</v>
      </c>
      <c r="F679">
        <v>13760</v>
      </c>
      <c r="G679" s="1" t="str">
        <f>_xll.BDS("SPX Index","CHAIN_TICKERS", "CHAIN_STRIKE_PX_OVRD",F679, "CHAIN_PUT_CALL_TYPE_OVRD=P", "CHAIN_PERIODICITY_OVRD=M")</f>
        <v>SPX US 11/20/15 P2700</v>
      </c>
      <c r="J679" t="s">
        <v>2117</v>
      </c>
      <c r="K679" t="e">
        <f ca="1">_xll.BDP(J679,"security des")</f>
        <v>#NAME?</v>
      </c>
      <c r="N679" t="s">
        <v>1276</v>
      </c>
      <c r="O679" t="e">
        <f ca="1">_xll.BDP(J679,"security des")</f>
        <v>#NAME?</v>
      </c>
    </row>
    <row r="680" spans="1:15" x14ac:dyDescent="0.25">
      <c r="A680">
        <v>0</v>
      </c>
      <c r="B680" s="9">
        <v>2.42E-4</v>
      </c>
      <c r="C680" s="9" t="str">
        <f t="shared" si="20"/>
        <v>$H$707</v>
      </c>
      <c r="D680" s="9" t="str">
        <f t="shared" si="21"/>
        <v>H707</v>
      </c>
      <c r="F680">
        <v>13780</v>
      </c>
      <c r="G680" s="1" t="str">
        <f>_xll.BDS("SPX Index","CHAIN_TICKERS", "CHAIN_STRIKE_PX_OVRD",F680, "CHAIN_PUT_CALL_TYPE_OVRD=P", "CHAIN_PERIODICITY_OVRD=M")</f>
        <v>SPX US 11/20/15 P2700</v>
      </c>
      <c r="J680" t="s">
        <v>2118</v>
      </c>
      <c r="K680" t="e">
        <f ca="1">_xll.BDP(J680,"security des")</f>
        <v>#NAME?</v>
      </c>
      <c r="N680" t="s">
        <v>1277</v>
      </c>
      <c r="O680" t="e">
        <f ca="1">_xll.BDP(J680,"security des")</f>
        <v>#NAME?</v>
      </c>
    </row>
    <row r="681" spans="1:15" x14ac:dyDescent="0.25">
      <c r="A681">
        <v>0</v>
      </c>
      <c r="B681" s="9">
        <v>2.4397260273972601E-4</v>
      </c>
      <c r="C681" s="9" t="str">
        <f t="shared" si="20"/>
        <v>$H$708</v>
      </c>
      <c r="D681" s="9" t="str">
        <f t="shared" si="21"/>
        <v>H708</v>
      </c>
      <c r="F681">
        <v>13800</v>
      </c>
      <c r="G681" s="1" t="str">
        <f>_xll.BDS("SPX Index","CHAIN_TICKERS", "CHAIN_STRIKE_PX_OVRD",F681, "CHAIN_PUT_CALL_TYPE_OVRD=P", "CHAIN_PERIODICITY_OVRD=M")</f>
        <v>SPX US 11/20/15 P2700</v>
      </c>
      <c r="J681" t="s">
        <v>375</v>
      </c>
      <c r="K681" t="e">
        <f ca="1">_xll.BDP(J681,"security des")</f>
        <v>#NAME?</v>
      </c>
      <c r="N681" t="s">
        <v>1278</v>
      </c>
      <c r="O681" t="e">
        <f ca="1">_xll.BDP(J681,"security des")</f>
        <v>#NAME?</v>
      </c>
    </row>
    <row r="682" spans="1:15" x14ac:dyDescent="0.25">
      <c r="A682">
        <v>0</v>
      </c>
      <c r="B682" s="9">
        <v>2.4553424657534244E-4</v>
      </c>
      <c r="C682" s="9" t="str">
        <f t="shared" si="20"/>
        <v>$H$709</v>
      </c>
      <c r="D682" s="9" t="str">
        <f t="shared" si="21"/>
        <v>H709</v>
      </c>
      <c r="F682">
        <v>13820</v>
      </c>
      <c r="G682" s="1" t="str">
        <f>_xll.BDS("SPX Index","CHAIN_TICKERS", "CHAIN_STRIKE_PX_OVRD",F682, "CHAIN_PUT_CALL_TYPE_OVRD=P", "CHAIN_PERIODICITY_OVRD=M")</f>
        <v>SPX US 11/20/15 P2700</v>
      </c>
      <c r="J682" t="s">
        <v>2119</v>
      </c>
      <c r="K682" t="e">
        <f ca="1">_xll.BDP(J682,"security des")</f>
        <v>#NAME?</v>
      </c>
      <c r="N682" t="s">
        <v>1279</v>
      </c>
      <c r="O682" t="e">
        <f ca="1">_xll.BDP(J682,"security des")</f>
        <v>#NAME?</v>
      </c>
    </row>
    <row r="683" spans="1:15" x14ac:dyDescent="0.25">
      <c r="A683">
        <v>0</v>
      </c>
      <c r="B683" s="9">
        <v>2.4605479452054793E-4</v>
      </c>
      <c r="C683" s="9" t="str">
        <f t="shared" si="20"/>
        <v>$H$710</v>
      </c>
      <c r="D683" s="9" t="str">
        <f t="shared" si="21"/>
        <v>H710</v>
      </c>
      <c r="F683">
        <v>13840</v>
      </c>
      <c r="G683" s="1" t="str">
        <f>_xll.BDS("SPX Index","CHAIN_TICKERS", "CHAIN_STRIKE_PX_OVRD",F683, "CHAIN_PUT_CALL_TYPE_OVRD=P", "CHAIN_PERIODICITY_OVRD=M")</f>
        <v>SPX US 11/20/15 P2700</v>
      </c>
      <c r="J683" t="s">
        <v>2120</v>
      </c>
      <c r="K683" t="e">
        <f ca="1">_xll.BDP(J683,"security des")</f>
        <v>#NAME?</v>
      </c>
      <c r="N683" t="s">
        <v>1280</v>
      </c>
      <c r="O683" t="e">
        <f ca="1">_xll.BDP(J683,"security des")</f>
        <v>#NAME?</v>
      </c>
    </row>
    <row r="684" spans="1:15" x14ac:dyDescent="0.25">
      <c r="A684">
        <v>0</v>
      </c>
      <c r="B684" s="9">
        <v>2.4583561643835616E-4</v>
      </c>
      <c r="C684" s="9" t="str">
        <f t="shared" si="20"/>
        <v>$H$711</v>
      </c>
      <c r="D684" s="9" t="str">
        <f t="shared" si="21"/>
        <v>H711</v>
      </c>
      <c r="F684">
        <v>13860</v>
      </c>
      <c r="G684" s="1" t="str">
        <f>_xll.BDS("SPX Index","CHAIN_TICKERS", "CHAIN_STRIKE_PX_OVRD",F684, "CHAIN_PUT_CALL_TYPE_OVRD=P", "CHAIN_PERIODICITY_OVRD=M")</f>
        <v>SPX US 11/20/15 P2700</v>
      </c>
      <c r="J684" t="s">
        <v>2121</v>
      </c>
      <c r="K684" t="e">
        <f ca="1">_xll.BDP(J684,"security des")</f>
        <v>#NAME?</v>
      </c>
      <c r="N684" t="s">
        <v>1281</v>
      </c>
      <c r="O684" t="e">
        <f ca="1">_xll.BDP(J684,"security des")</f>
        <v>#NAME?</v>
      </c>
    </row>
    <row r="685" spans="1:15" x14ac:dyDescent="0.25">
      <c r="A685">
        <v>0</v>
      </c>
      <c r="B685" s="9">
        <v>2.4547945205479453E-4</v>
      </c>
      <c r="C685" s="9" t="str">
        <f t="shared" si="20"/>
        <v>$H$712</v>
      </c>
      <c r="D685" s="9" t="str">
        <f t="shared" si="21"/>
        <v>H712</v>
      </c>
      <c r="F685">
        <v>13880</v>
      </c>
      <c r="G685" s="1" t="str">
        <f>_xll.BDS("SPX Index","CHAIN_TICKERS", "CHAIN_STRIKE_PX_OVRD",F685, "CHAIN_PUT_CALL_TYPE_OVRD=P", "CHAIN_PERIODICITY_OVRD=M")</f>
        <v>SPX US 11/20/15 P2700</v>
      </c>
      <c r="J685" t="s">
        <v>2122</v>
      </c>
      <c r="K685" t="e">
        <f ca="1">_xll.BDP(J685,"security des")</f>
        <v>#NAME?</v>
      </c>
      <c r="N685" t="s">
        <v>1282</v>
      </c>
      <c r="O685" t="e">
        <f ca="1">_xll.BDP(J685,"security des")</f>
        <v>#NAME?</v>
      </c>
    </row>
    <row r="686" spans="1:15" x14ac:dyDescent="0.25">
      <c r="A686">
        <v>0</v>
      </c>
      <c r="B686" s="9">
        <v>2.4542465753424656E-4</v>
      </c>
      <c r="C686" s="9" t="str">
        <f t="shared" si="20"/>
        <v>$H$713</v>
      </c>
      <c r="D686" s="9" t="str">
        <f t="shared" si="21"/>
        <v>H713</v>
      </c>
      <c r="F686">
        <v>13900</v>
      </c>
      <c r="G686" s="1" t="str">
        <f>_xll.BDS("SPX Index","CHAIN_TICKERS", "CHAIN_STRIKE_PX_OVRD",F686, "CHAIN_PUT_CALL_TYPE_OVRD=P", "CHAIN_PERIODICITY_OVRD=M")</f>
        <v>SPX US 11/20/15 P2700</v>
      </c>
      <c r="J686" t="s">
        <v>376</v>
      </c>
      <c r="K686" t="e">
        <f ca="1">_xll.BDP(J686,"security des")</f>
        <v>#NAME?</v>
      </c>
      <c r="N686" t="s">
        <v>1283</v>
      </c>
      <c r="O686" t="e">
        <f ca="1">_xll.BDP(J686,"security des")</f>
        <v>#NAME?</v>
      </c>
    </row>
    <row r="687" spans="1:15" x14ac:dyDescent="0.25">
      <c r="A687">
        <v>0</v>
      </c>
      <c r="B687" s="9">
        <v>2.4438356164383564E-4</v>
      </c>
      <c r="C687" s="9" t="str">
        <f t="shared" si="20"/>
        <v>$H$714</v>
      </c>
      <c r="D687" s="9" t="str">
        <f t="shared" si="21"/>
        <v>H714</v>
      </c>
      <c r="F687">
        <v>13920</v>
      </c>
      <c r="G687" s="1" t="str">
        <f>_xll.BDS("SPX Index","CHAIN_TICKERS", "CHAIN_STRIKE_PX_OVRD",F687, "CHAIN_PUT_CALL_TYPE_OVRD=P", "CHAIN_PERIODICITY_OVRD=M")</f>
        <v>SPX US 11/20/15 P2700</v>
      </c>
      <c r="J687" t="s">
        <v>2123</v>
      </c>
      <c r="K687" t="e">
        <f ca="1">_xll.BDP(J687,"security des")</f>
        <v>#NAME?</v>
      </c>
      <c r="N687" t="s">
        <v>1284</v>
      </c>
      <c r="O687" t="e">
        <f ca="1">_xll.BDP(J687,"security des")</f>
        <v>#NAME?</v>
      </c>
    </row>
    <row r="688" spans="1:15" x14ac:dyDescent="0.25">
      <c r="A688">
        <v>0</v>
      </c>
      <c r="B688" s="9">
        <v>2.425753424657534E-4</v>
      </c>
      <c r="C688" s="9" t="str">
        <f t="shared" si="20"/>
        <v>$H$715</v>
      </c>
      <c r="D688" s="9" t="str">
        <f t="shared" si="21"/>
        <v>H715</v>
      </c>
      <c r="F688">
        <v>13940</v>
      </c>
      <c r="G688" s="1" t="str">
        <f>_xll.BDS("SPX Index","CHAIN_TICKERS", "CHAIN_STRIKE_PX_OVRD",F688, "CHAIN_PUT_CALL_TYPE_OVRD=P", "CHAIN_PERIODICITY_OVRD=M")</f>
        <v>SPX US 11/20/15 P2700</v>
      </c>
      <c r="J688" t="s">
        <v>2124</v>
      </c>
      <c r="K688" t="e">
        <f ca="1">_xll.BDP(J688,"security des")</f>
        <v>#NAME?</v>
      </c>
      <c r="N688" t="s">
        <v>1285</v>
      </c>
      <c r="O688" t="e">
        <f ca="1">_xll.BDP(J688,"security des")</f>
        <v>#NAME?</v>
      </c>
    </row>
    <row r="689" spans="1:15" x14ac:dyDescent="0.25">
      <c r="A689">
        <v>0</v>
      </c>
      <c r="B689" s="9">
        <v>2.4465753424657532E-4</v>
      </c>
      <c r="C689" s="9" t="str">
        <f t="shared" si="20"/>
        <v>$H$716</v>
      </c>
      <c r="D689" s="9" t="str">
        <f t="shared" si="21"/>
        <v>H716</v>
      </c>
      <c r="F689">
        <v>13960</v>
      </c>
      <c r="G689" s="1" t="str">
        <f>_xll.BDS("SPX Index","CHAIN_TICKERS", "CHAIN_STRIKE_PX_OVRD",F689, "CHAIN_PUT_CALL_TYPE_OVRD=P", "CHAIN_PERIODICITY_OVRD=M")</f>
        <v>SPX US 11/20/15 P2700</v>
      </c>
      <c r="J689" t="s">
        <v>2125</v>
      </c>
      <c r="K689" t="e">
        <f ca="1">_xll.BDP(J689,"security des")</f>
        <v>#NAME?</v>
      </c>
      <c r="N689" t="s">
        <v>1286</v>
      </c>
      <c r="O689" t="e">
        <f ca="1">_xll.BDP(J689,"security des")</f>
        <v>#NAME?</v>
      </c>
    </row>
    <row r="690" spans="1:15" x14ac:dyDescent="0.25">
      <c r="A690">
        <v>0</v>
      </c>
      <c r="B690" s="9">
        <v>2.4402739726027398E-4</v>
      </c>
      <c r="C690" s="9" t="str">
        <f t="shared" si="20"/>
        <v>$H$717</v>
      </c>
      <c r="D690" s="9" t="str">
        <f t="shared" si="21"/>
        <v>H717</v>
      </c>
      <c r="F690">
        <v>13980</v>
      </c>
      <c r="G690" s="1" t="str">
        <f>_xll.BDS("SPX Index","CHAIN_TICKERS", "CHAIN_STRIKE_PX_OVRD",F690, "CHAIN_PUT_CALL_TYPE_OVRD=P", "CHAIN_PERIODICITY_OVRD=M")</f>
        <v>SPX US 11/20/15 P2700</v>
      </c>
      <c r="J690" t="s">
        <v>2126</v>
      </c>
      <c r="K690" t="e">
        <f ca="1">_xll.BDP(J690,"security des")</f>
        <v>#NAME?</v>
      </c>
      <c r="N690" t="s">
        <v>1287</v>
      </c>
      <c r="O690" t="e">
        <f ca="1">_xll.BDP(J690,"security des")</f>
        <v>#NAME?</v>
      </c>
    </row>
    <row r="691" spans="1:15" x14ac:dyDescent="0.25">
      <c r="A691">
        <v>0</v>
      </c>
      <c r="B691" s="9">
        <v>2.4599999999999996E-4</v>
      </c>
      <c r="C691" s="9" t="str">
        <f t="shared" si="20"/>
        <v>$H$718</v>
      </c>
      <c r="D691" s="9" t="str">
        <f t="shared" si="21"/>
        <v>H718</v>
      </c>
      <c r="F691">
        <v>14000</v>
      </c>
      <c r="G691" s="1" t="str">
        <f>_xll.BDS("SPX Index","CHAIN_TICKERS", "CHAIN_STRIKE_PX_OVRD",F691, "CHAIN_PUT_CALL_TYPE_OVRD=P", "CHAIN_PERIODICITY_OVRD=M")</f>
        <v>SPX US 11/20/15 P2700</v>
      </c>
      <c r="J691" t="s">
        <v>138</v>
      </c>
      <c r="K691" t="e">
        <f ca="1">_xll.BDP(J691,"security des")</f>
        <v>#NAME?</v>
      </c>
      <c r="N691" t="s">
        <v>1288</v>
      </c>
      <c r="O691" t="e">
        <f ca="1">_xll.BDP(J691,"security des")</f>
        <v>#NAME?</v>
      </c>
    </row>
    <row r="692" spans="1:15" x14ac:dyDescent="0.25">
      <c r="A692">
        <v>0</v>
      </c>
      <c r="B692" s="9">
        <v>2.4786301369863014E-4</v>
      </c>
      <c r="C692" s="9" t="str">
        <f t="shared" si="20"/>
        <v>$H$719</v>
      </c>
      <c r="D692" s="9" t="str">
        <f t="shared" si="21"/>
        <v>H719</v>
      </c>
      <c r="F692">
        <v>14020</v>
      </c>
      <c r="G692" s="1" t="str">
        <f>_xll.BDS("SPX Index","CHAIN_TICKERS", "CHAIN_STRIKE_PX_OVRD",F692, "CHAIN_PUT_CALL_TYPE_OVRD=P", "CHAIN_PERIODICITY_OVRD=M")</f>
        <v>SPX US 11/20/15 P2700</v>
      </c>
      <c r="J692" t="s">
        <v>2127</v>
      </c>
      <c r="K692" t="e">
        <f ca="1">_xll.BDP(J692,"security des")</f>
        <v>#NAME?</v>
      </c>
      <c r="N692" t="s">
        <v>1289</v>
      </c>
      <c r="O692" t="e">
        <f ca="1">_xll.BDP(J692,"security des")</f>
        <v>#NAME?</v>
      </c>
    </row>
    <row r="693" spans="1:15" x14ac:dyDescent="0.25">
      <c r="A693">
        <v>0</v>
      </c>
      <c r="B693" s="9">
        <v>2.4895890410958903E-4</v>
      </c>
      <c r="C693" s="9" t="str">
        <f t="shared" si="20"/>
        <v>$H$720</v>
      </c>
      <c r="D693" s="9" t="str">
        <f t="shared" si="21"/>
        <v>H720</v>
      </c>
      <c r="F693">
        <v>14040</v>
      </c>
      <c r="G693" s="1" t="str">
        <f>_xll.BDS("SPX Index","CHAIN_TICKERS", "CHAIN_STRIKE_PX_OVRD",F693, "CHAIN_PUT_CALL_TYPE_OVRD=P", "CHAIN_PERIODICITY_OVRD=M")</f>
        <v>SPX US 11/20/15 P2700</v>
      </c>
      <c r="J693" t="s">
        <v>2128</v>
      </c>
      <c r="K693" t="e">
        <f ca="1">_xll.BDP(J693,"security des")</f>
        <v>#NAME?</v>
      </c>
      <c r="N693" t="s">
        <v>1290</v>
      </c>
      <c r="O693" t="e">
        <f ca="1">_xll.BDP(J693,"security des")</f>
        <v>#NAME?</v>
      </c>
    </row>
    <row r="694" spans="1:15" x14ac:dyDescent="0.25">
      <c r="A694">
        <v>0</v>
      </c>
      <c r="B694" s="9">
        <v>2.4728767123287669E-4</v>
      </c>
      <c r="C694" s="9" t="str">
        <f t="shared" si="20"/>
        <v>$H$721</v>
      </c>
      <c r="D694" s="9" t="str">
        <f t="shared" si="21"/>
        <v>H721</v>
      </c>
      <c r="F694">
        <v>14060</v>
      </c>
      <c r="G694" s="1" t="str">
        <f>_xll.BDS("SPX Index","CHAIN_TICKERS", "CHAIN_STRIKE_PX_OVRD",F694, "CHAIN_PUT_CALL_TYPE_OVRD=P", "CHAIN_PERIODICITY_OVRD=M")</f>
        <v>SPX US 11/20/15 P2700</v>
      </c>
      <c r="J694" t="s">
        <v>2129</v>
      </c>
      <c r="K694" t="e">
        <f ca="1">_xll.BDP(J694,"security des")</f>
        <v>#NAME?</v>
      </c>
      <c r="N694" t="s">
        <v>1291</v>
      </c>
      <c r="O694" t="e">
        <f ca="1">_xll.BDP(J694,"security des")</f>
        <v>#NAME?</v>
      </c>
    </row>
    <row r="695" spans="1:15" x14ac:dyDescent="0.25">
      <c r="A695">
        <v>0</v>
      </c>
      <c r="B695" s="9">
        <v>2.4635616438356165E-4</v>
      </c>
      <c r="C695" s="9" t="str">
        <f t="shared" si="20"/>
        <v>$H$722</v>
      </c>
      <c r="D695" s="9" t="str">
        <f t="shared" si="21"/>
        <v>H722</v>
      </c>
      <c r="F695">
        <v>14080</v>
      </c>
      <c r="G695" s="1" t="str">
        <f>_xll.BDS("SPX Index","CHAIN_TICKERS", "CHAIN_STRIKE_PX_OVRD",F695, "CHAIN_PUT_CALL_TYPE_OVRD=P", "CHAIN_PERIODICITY_OVRD=M")</f>
        <v>SPX US 11/20/15 P2700</v>
      </c>
      <c r="J695" t="s">
        <v>2130</v>
      </c>
      <c r="K695" t="e">
        <f ca="1">_xll.BDP(J695,"security des")</f>
        <v>#NAME?</v>
      </c>
      <c r="N695" t="s">
        <v>1292</v>
      </c>
      <c r="O695" t="e">
        <f ca="1">_xll.BDP(J695,"security des")</f>
        <v>#NAME?</v>
      </c>
    </row>
    <row r="696" spans="1:15" x14ac:dyDescent="0.25">
      <c r="A696">
        <v>1</v>
      </c>
      <c r="B696" s="9">
        <v>2.4687671232876708E-4</v>
      </c>
      <c r="C696" s="9" t="str">
        <f t="shared" si="20"/>
        <v>$H$723</v>
      </c>
      <c r="D696" s="9" t="str">
        <f t="shared" si="21"/>
        <v>H723</v>
      </c>
      <c r="F696">
        <v>14100</v>
      </c>
      <c r="G696" s="1" t="str">
        <f>_xll.BDS("SPX Index","CHAIN_TICKERS", "CHAIN_STRIKE_PX_OVRD",F696, "CHAIN_PUT_CALL_TYPE_OVRD=P", "CHAIN_PERIODICITY_OVRD=M")</f>
        <v>SPX US 11/20/15 P2700</v>
      </c>
      <c r="J696" t="s">
        <v>377</v>
      </c>
      <c r="K696" t="e">
        <f ca="1">_xll.BDP(J696,"security des")</f>
        <v>#NAME?</v>
      </c>
      <c r="N696" t="s">
        <v>1293</v>
      </c>
      <c r="O696" t="e">
        <f ca="1">_xll.BDP(J696,"security des")</f>
        <v>#NAME?</v>
      </c>
    </row>
    <row r="697" spans="1:15" x14ac:dyDescent="0.25">
      <c r="A697">
        <v>0</v>
      </c>
      <c r="B697" s="9">
        <v>2.5104109589041098E-4</v>
      </c>
      <c r="C697" s="9" t="str">
        <f t="shared" si="20"/>
        <v>$H$724</v>
      </c>
      <c r="D697" s="9" t="str">
        <f t="shared" si="21"/>
        <v>H724</v>
      </c>
      <c r="F697">
        <v>14120</v>
      </c>
      <c r="G697" s="1" t="str">
        <f>_xll.BDS("SPX Index","CHAIN_TICKERS", "CHAIN_STRIKE_PX_OVRD",F697, "CHAIN_PUT_CALL_TYPE_OVRD=P", "CHAIN_PERIODICITY_OVRD=M")</f>
        <v>SPX US 11/20/15 P2700</v>
      </c>
      <c r="J697" t="s">
        <v>2131</v>
      </c>
      <c r="K697" t="e">
        <f ca="1">_xll.BDP(J697,"security des")</f>
        <v>#NAME?</v>
      </c>
      <c r="N697" t="s">
        <v>1294</v>
      </c>
      <c r="O697" t="e">
        <f ca="1">_xll.BDP(J697,"security des")</f>
        <v>#NAME?</v>
      </c>
    </row>
    <row r="698" spans="1:15" x14ac:dyDescent="0.25">
      <c r="A698">
        <v>0</v>
      </c>
      <c r="B698" s="9">
        <v>2.5706849315068489E-4</v>
      </c>
      <c r="C698" s="9" t="str">
        <f t="shared" si="20"/>
        <v>$H$725</v>
      </c>
      <c r="D698" s="9" t="str">
        <f t="shared" si="21"/>
        <v>H725</v>
      </c>
      <c r="F698">
        <v>14140</v>
      </c>
      <c r="G698" s="1" t="str">
        <f>_xll.BDS("SPX Index","CHAIN_TICKERS", "CHAIN_STRIKE_PX_OVRD",F698, "CHAIN_PUT_CALL_TYPE_OVRD=P", "CHAIN_PERIODICITY_OVRD=M")</f>
        <v>SPX US 11/20/15 P2700</v>
      </c>
      <c r="J698" t="s">
        <v>2132</v>
      </c>
      <c r="K698" t="e">
        <f ca="1">_xll.BDP(J698,"security des")</f>
        <v>#NAME?</v>
      </c>
      <c r="N698" t="s">
        <v>1295</v>
      </c>
      <c r="O698" t="e">
        <f ca="1">_xll.BDP(J698,"security des")</f>
        <v>#NAME?</v>
      </c>
    </row>
    <row r="699" spans="1:15" x14ac:dyDescent="0.25">
      <c r="A699">
        <v>0</v>
      </c>
      <c r="B699" s="9">
        <v>2.5805479452054795E-4</v>
      </c>
      <c r="C699" s="9" t="str">
        <f t="shared" si="20"/>
        <v>$H$726</v>
      </c>
      <c r="D699" s="9" t="str">
        <f t="shared" si="21"/>
        <v>H726</v>
      </c>
      <c r="F699">
        <v>14160</v>
      </c>
      <c r="G699" s="1" t="str">
        <f>_xll.BDS("SPX Index","CHAIN_TICKERS", "CHAIN_STRIKE_PX_OVRD",F699, "CHAIN_PUT_CALL_TYPE_OVRD=P", "CHAIN_PERIODICITY_OVRD=M")</f>
        <v>SPX US 11/20/15 P2700</v>
      </c>
      <c r="J699" t="s">
        <v>2133</v>
      </c>
      <c r="K699" t="e">
        <f ca="1">_xll.BDP(J699,"security des")</f>
        <v>#NAME?</v>
      </c>
      <c r="N699" t="s">
        <v>1296</v>
      </c>
      <c r="O699" t="e">
        <f ca="1">_xll.BDP(J699,"security des")</f>
        <v>#NAME?</v>
      </c>
    </row>
    <row r="700" spans="1:15" x14ac:dyDescent="0.25">
      <c r="A700">
        <v>0</v>
      </c>
      <c r="B700" s="9">
        <v>2.5564383561643835E-4</v>
      </c>
      <c r="C700" s="9" t="str">
        <f t="shared" si="20"/>
        <v>$H$727</v>
      </c>
      <c r="D700" s="9" t="str">
        <f t="shared" si="21"/>
        <v>H727</v>
      </c>
      <c r="F700">
        <v>14180</v>
      </c>
      <c r="G700" s="1" t="str">
        <f>_xll.BDS("SPX Index","CHAIN_TICKERS", "CHAIN_STRIKE_PX_OVRD",F700, "CHAIN_PUT_CALL_TYPE_OVRD=P", "CHAIN_PERIODICITY_OVRD=M")</f>
        <v>SPX US 11/20/15 P2700</v>
      </c>
      <c r="J700" t="s">
        <v>2134</v>
      </c>
      <c r="K700" t="e">
        <f ca="1">_xll.BDP(J700,"security des")</f>
        <v>#NAME?</v>
      </c>
      <c r="N700" t="s">
        <v>1297</v>
      </c>
      <c r="O700" t="e">
        <f ca="1">_xll.BDP(J700,"security des")</f>
        <v>#NAME?</v>
      </c>
    </row>
    <row r="701" spans="1:15" x14ac:dyDescent="0.25">
      <c r="A701">
        <v>0</v>
      </c>
      <c r="B701" s="9">
        <v>2.5654794520547946E-4</v>
      </c>
      <c r="C701" s="9" t="str">
        <f t="shared" si="20"/>
        <v>$H$728</v>
      </c>
      <c r="D701" s="9" t="str">
        <f t="shared" si="21"/>
        <v>H728</v>
      </c>
      <c r="F701">
        <v>14200</v>
      </c>
      <c r="G701" s="1" t="str">
        <f>_xll.BDS("SPX Index","CHAIN_TICKERS", "CHAIN_STRIKE_PX_OVRD",F701, "CHAIN_PUT_CALL_TYPE_OVRD=P", "CHAIN_PERIODICITY_OVRD=M")</f>
        <v>SPX US 11/20/15 P2700</v>
      </c>
      <c r="J701" t="s">
        <v>139</v>
      </c>
      <c r="K701" t="e">
        <f ca="1">_xll.BDP(J701,"security des")</f>
        <v>#NAME?</v>
      </c>
      <c r="N701" t="s">
        <v>1298</v>
      </c>
      <c r="O701" t="e">
        <f ca="1">_xll.BDP(J701,"security des")</f>
        <v>#NAME?</v>
      </c>
    </row>
    <row r="702" spans="1:15" x14ac:dyDescent="0.25">
      <c r="A702">
        <v>0</v>
      </c>
      <c r="B702" s="9">
        <v>2.582191780821918E-4</v>
      </c>
      <c r="C702" s="9" t="str">
        <f t="shared" si="20"/>
        <v>$H$729</v>
      </c>
      <c r="D702" s="9" t="str">
        <f t="shared" si="21"/>
        <v>H729</v>
      </c>
      <c r="F702">
        <v>14220</v>
      </c>
      <c r="G702" s="1" t="str">
        <f>_xll.BDS("SPX Index","CHAIN_TICKERS", "CHAIN_STRIKE_PX_OVRD",F702, "CHAIN_PUT_CALL_TYPE_OVRD=P", "CHAIN_PERIODICITY_OVRD=M")</f>
        <v>SPX US 11/20/15 P2700</v>
      </c>
      <c r="J702" t="s">
        <v>378</v>
      </c>
      <c r="K702" t="e">
        <f ca="1">_xll.BDP(J702,"security des")</f>
        <v>#NAME?</v>
      </c>
      <c r="N702" t="s">
        <v>1299</v>
      </c>
      <c r="O702" t="e">
        <f ca="1">_xll.BDP(J702,"security des")</f>
        <v>#NAME?</v>
      </c>
    </row>
    <row r="703" spans="1:15" x14ac:dyDescent="0.25">
      <c r="A703">
        <v>0</v>
      </c>
      <c r="B703" s="9">
        <v>2.5717808219178083E-4</v>
      </c>
      <c r="C703" s="9" t="str">
        <f t="shared" si="20"/>
        <v>$H$730</v>
      </c>
      <c r="D703" s="9" t="str">
        <f t="shared" si="21"/>
        <v>H730</v>
      </c>
      <c r="F703">
        <v>14240</v>
      </c>
      <c r="G703" s="1" t="str">
        <f>_xll.BDS("SPX Index","CHAIN_TICKERS", "CHAIN_STRIKE_PX_OVRD",F703, "CHAIN_PUT_CALL_TYPE_OVRD=P", "CHAIN_PERIODICITY_OVRD=M")</f>
        <v>SPX US 11/20/15 P2700</v>
      </c>
      <c r="J703" t="s">
        <v>379</v>
      </c>
      <c r="K703" t="e">
        <f ca="1">_xll.BDP(J703,"security des")</f>
        <v>#NAME?</v>
      </c>
      <c r="N703" t="s">
        <v>1300</v>
      </c>
      <c r="O703" t="e">
        <f ca="1">_xll.BDP(J703,"security des")</f>
        <v>#NAME?</v>
      </c>
    </row>
    <row r="704" spans="1:15" x14ac:dyDescent="0.25">
      <c r="A704">
        <v>0</v>
      </c>
      <c r="B704" s="9">
        <v>2.5419178082191783E-4</v>
      </c>
      <c r="C704" s="9" t="str">
        <f t="shared" si="20"/>
        <v>$H$731</v>
      </c>
      <c r="D704" s="9" t="str">
        <f t="shared" si="21"/>
        <v>H731</v>
      </c>
      <c r="F704">
        <v>14260</v>
      </c>
      <c r="G704" s="1" t="str">
        <f>_xll.BDS("SPX Index","CHAIN_TICKERS", "CHAIN_STRIKE_PX_OVRD",F704, "CHAIN_PUT_CALL_TYPE_OVRD=P", "CHAIN_PERIODICITY_OVRD=M")</f>
        <v>SPX US 11/20/15 P2700</v>
      </c>
      <c r="J704" t="s">
        <v>380</v>
      </c>
      <c r="K704" t="e">
        <f ca="1">_xll.BDP(J704,"security des")</f>
        <v>#NAME?</v>
      </c>
      <c r="N704" t="s">
        <v>1301</v>
      </c>
      <c r="O704" t="e">
        <f ca="1">_xll.BDP(J704,"security des")</f>
        <v>#NAME?</v>
      </c>
    </row>
    <row r="705" spans="1:15" x14ac:dyDescent="0.25">
      <c r="A705">
        <v>0</v>
      </c>
      <c r="B705" s="9">
        <v>2.538356164383562E-4</v>
      </c>
      <c r="C705" s="9" t="str">
        <f t="shared" si="20"/>
        <v>$H$732</v>
      </c>
      <c r="D705" s="9" t="str">
        <f t="shared" si="21"/>
        <v>H732</v>
      </c>
      <c r="F705">
        <v>14280</v>
      </c>
      <c r="G705" s="1" t="str">
        <f>_xll.BDS("SPX Index","CHAIN_TICKERS", "CHAIN_STRIKE_PX_OVRD",F705, "CHAIN_PUT_CALL_TYPE_OVRD=P", "CHAIN_PERIODICITY_OVRD=M")</f>
        <v>SPX US 11/20/15 P2700</v>
      </c>
      <c r="J705" t="s">
        <v>2135</v>
      </c>
      <c r="K705" t="e">
        <f ca="1">_xll.BDP(J705,"security des")</f>
        <v>#NAME?</v>
      </c>
      <c r="N705" t="s">
        <v>1302</v>
      </c>
      <c r="O705" t="e">
        <f ca="1">_xll.BDP(J705,"security des")</f>
        <v>#NAME?</v>
      </c>
    </row>
    <row r="706" spans="1:15" x14ac:dyDescent="0.25">
      <c r="A706">
        <v>0</v>
      </c>
      <c r="B706" s="9">
        <v>2.5161643835616438E-4</v>
      </c>
      <c r="C706" s="9" t="str">
        <f t="shared" si="20"/>
        <v>$H$733</v>
      </c>
      <c r="D706" s="9" t="str">
        <f t="shared" si="21"/>
        <v>H733</v>
      </c>
      <c r="F706">
        <v>14300</v>
      </c>
      <c r="G706" s="1" t="str">
        <f>_xll.BDS("SPX Index","CHAIN_TICKERS", "CHAIN_STRIKE_PX_OVRD",F706, "CHAIN_PUT_CALL_TYPE_OVRD=P", "CHAIN_PERIODICITY_OVRD=M")</f>
        <v>SPX US 11/20/15 P2700</v>
      </c>
      <c r="J706" t="s">
        <v>381</v>
      </c>
      <c r="K706" t="e">
        <f ca="1">_xll.BDP(J706,"security des")</f>
        <v>#NAME?</v>
      </c>
      <c r="N706" t="s">
        <v>1303</v>
      </c>
      <c r="O706" t="e">
        <f ca="1">_xll.BDP(J706,"security des")</f>
        <v>#NAME?</v>
      </c>
    </row>
    <row r="707" spans="1:15" x14ac:dyDescent="0.25">
      <c r="A707">
        <v>0</v>
      </c>
      <c r="B707" s="9">
        <v>2.5010958904109589E-4</v>
      </c>
      <c r="C707" s="9" t="str">
        <f t="shared" si="20"/>
        <v>$H$734</v>
      </c>
      <c r="D707" s="9" t="str">
        <f t="shared" si="21"/>
        <v>H734</v>
      </c>
      <c r="F707">
        <v>14320</v>
      </c>
      <c r="G707" s="1" t="str">
        <f>_xll.BDS("SPX Index","CHAIN_TICKERS", "CHAIN_STRIKE_PX_OVRD",F707, "CHAIN_PUT_CALL_TYPE_OVRD=P", "CHAIN_PERIODICITY_OVRD=M")</f>
        <v>SPX US 11/20/15 P2700</v>
      </c>
      <c r="J707" t="s">
        <v>382</v>
      </c>
      <c r="K707" t="e">
        <f ca="1">_xll.BDP(J707,"security des")</f>
        <v>#NAME?</v>
      </c>
      <c r="N707" t="s">
        <v>1304</v>
      </c>
      <c r="O707" t="e">
        <f ca="1">_xll.BDP(J707,"security des")</f>
        <v>#NAME?</v>
      </c>
    </row>
    <row r="708" spans="1:15" x14ac:dyDescent="0.25">
      <c r="A708">
        <v>0</v>
      </c>
      <c r="B708" s="9">
        <v>2.4904109589041093E-4</v>
      </c>
      <c r="C708" s="9" t="str">
        <f t="shared" ref="C708:C771" si="22">ADDRESS(ROW(B708)+MATCH(1,B708:B734),8)</f>
        <v>$H$735</v>
      </c>
      <c r="D708" s="9" t="str">
        <f t="shared" ref="D708:D771" si="23">"H"&amp;(ROW(B708)+MATCH(1,B708:B734))</f>
        <v>H735</v>
      </c>
      <c r="F708">
        <v>14340</v>
      </c>
      <c r="G708" s="1" t="str">
        <f>_xll.BDS("SPX Index","CHAIN_TICKERS", "CHAIN_STRIKE_PX_OVRD",F708, "CHAIN_PUT_CALL_TYPE_OVRD=P", "CHAIN_PERIODICITY_OVRD=M")</f>
        <v>SPX US 11/20/15 P2700</v>
      </c>
      <c r="J708" t="s">
        <v>383</v>
      </c>
      <c r="K708" t="e">
        <f ca="1">_xll.BDP(J708,"security des")</f>
        <v>#NAME?</v>
      </c>
      <c r="N708" t="s">
        <v>1305</v>
      </c>
      <c r="O708" t="e">
        <f ca="1">_xll.BDP(J708,"security des")</f>
        <v>#NAME?</v>
      </c>
    </row>
    <row r="709" spans="1:15" x14ac:dyDescent="0.25">
      <c r="A709">
        <v>0</v>
      </c>
      <c r="B709" s="9">
        <v>2.5041095890410961E-4</v>
      </c>
      <c r="C709" s="9" t="str">
        <f t="shared" si="22"/>
        <v>$H$736</v>
      </c>
      <c r="D709" s="9" t="str">
        <f t="shared" si="23"/>
        <v>H736</v>
      </c>
      <c r="F709">
        <v>14360</v>
      </c>
      <c r="G709" s="1" t="str">
        <f>_xll.BDS("SPX Index","CHAIN_TICKERS", "CHAIN_STRIKE_PX_OVRD",F709, "CHAIN_PUT_CALL_TYPE_OVRD=P", "CHAIN_PERIODICITY_OVRD=M")</f>
        <v>SPX US 11/20/15 P2700</v>
      </c>
      <c r="J709" t="s">
        <v>384</v>
      </c>
      <c r="K709" t="e">
        <f ca="1">_xll.BDP(J709,"security des")</f>
        <v>#NAME?</v>
      </c>
      <c r="N709" t="s">
        <v>1306</v>
      </c>
      <c r="O709" t="e">
        <f ca="1">_xll.BDP(J709,"security des")</f>
        <v>#NAME?</v>
      </c>
    </row>
    <row r="710" spans="1:15" x14ac:dyDescent="0.25">
      <c r="A710">
        <v>0</v>
      </c>
      <c r="B710" s="9">
        <v>2.509315068493151E-4</v>
      </c>
      <c r="C710" s="9" t="str">
        <f t="shared" si="22"/>
        <v>$H$737</v>
      </c>
      <c r="D710" s="9" t="str">
        <f t="shared" si="23"/>
        <v>H737</v>
      </c>
      <c r="F710">
        <v>14380</v>
      </c>
      <c r="G710" s="1" t="str">
        <f>_xll.BDS("SPX Index","CHAIN_TICKERS", "CHAIN_STRIKE_PX_OVRD",F710, "CHAIN_PUT_CALL_TYPE_OVRD=P", "CHAIN_PERIODICITY_OVRD=M")</f>
        <v>SPX US 11/20/15 P2700</v>
      </c>
      <c r="J710" t="s">
        <v>140</v>
      </c>
      <c r="K710" t="e">
        <f ca="1">_xll.BDP(J710,"security des")</f>
        <v>#NAME?</v>
      </c>
      <c r="N710" t="s">
        <v>1307</v>
      </c>
      <c r="O710" t="e">
        <f ca="1">_xll.BDP(J710,"security des")</f>
        <v>#NAME?</v>
      </c>
    </row>
    <row r="711" spans="1:15" x14ac:dyDescent="0.25">
      <c r="A711">
        <v>0</v>
      </c>
      <c r="B711" s="9">
        <v>2.4928767123287674E-4</v>
      </c>
      <c r="C711" s="9" t="str">
        <f t="shared" si="22"/>
        <v>$H$738</v>
      </c>
      <c r="D711" s="9" t="str">
        <f t="shared" si="23"/>
        <v>H738</v>
      </c>
      <c r="F711">
        <v>14400</v>
      </c>
      <c r="G711" s="1" t="str">
        <f>_xll.BDS("SPX Index","CHAIN_TICKERS", "CHAIN_STRIKE_PX_OVRD",F711, "CHAIN_PUT_CALL_TYPE_OVRD=P", "CHAIN_PERIODICITY_OVRD=M")</f>
        <v>SPX US 11/20/15 P2700</v>
      </c>
      <c r="J711" t="s">
        <v>385</v>
      </c>
      <c r="K711" t="e">
        <f ca="1">_xll.BDP(J711,"security des")</f>
        <v>#NAME?</v>
      </c>
      <c r="N711" t="s">
        <v>1308</v>
      </c>
      <c r="O711" t="e">
        <f ca="1">_xll.BDP(J711,"security des")</f>
        <v>#NAME?</v>
      </c>
    </row>
    <row r="712" spans="1:15" x14ac:dyDescent="0.25">
      <c r="A712">
        <v>0</v>
      </c>
      <c r="B712" s="9">
        <v>2.4778082191780824E-4</v>
      </c>
      <c r="C712" s="9" t="str">
        <f t="shared" si="22"/>
        <v>$H$739</v>
      </c>
      <c r="D712" s="9" t="str">
        <f t="shared" si="23"/>
        <v>H739</v>
      </c>
      <c r="F712">
        <v>14420</v>
      </c>
      <c r="G712" s="1" t="str">
        <f>_xll.BDS("SPX Index","CHAIN_TICKERS", "CHAIN_STRIKE_PX_OVRD",F712, "CHAIN_PUT_CALL_TYPE_OVRD=P", "CHAIN_PERIODICITY_OVRD=M")</f>
        <v>SPX US 11/20/15 P2700</v>
      </c>
      <c r="J712" t="s">
        <v>386</v>
      </c>
      <c r="K712" t="e">
        <f ca="1">_xll.BDP(J712,"security des")</f>
        <v>#NAME?</v>
      </c>
      <c r="N712" t="s">
        <v>1309</v>
      </c>
      <c r="O712" t="e">
        <f ca="1">_xll.BDP(J712,"security des")</f>
        <v>#NAME?</v>
      </c>
    </row>
    <row r="713" spans="1:15" x14ac:dyDescent="0.25">
      <c r="A713">
        <v>0</v>
      </c>
      <c r="B713" s="9">
        <v>2.4553424657534244E-4</v>
      </c>
      <c r="C713" s="9" t="str">
        <f t="shared" si="22"/>
        <v>$H$740</v>
      </c>
      <c r="D713" s="9" t="str">
        <f t="shared" si="23"/>
        <v>H740</v>
      </c>
      <c r="F713">
        <v>14440</v>
      </c>
      <c r="G713" s="1" t="str">
        <f>_xll.BDS("SPX Index","CHAIN_TICKERS", "CHAIN_STRIKE_PX_OVRD",F713, "CHAIN_PUT_CALL_TYPE_OVRD=P", "CHAIN_PERIODICITY_OVRD=M")</f>
        <v>SPX US 11/20/15 P2700</v>
      </c>
      <c r="J713" t="s">
        <v>387</v>
      </c>
      <c r="K713" t="e">
        <f ca="1">_xll.BDP(J713,"security des")</f>
        <v>#NAME?</v>
      </c>
      <c r="N713" t="s">
        <v>1310</v>
      </c>
      <c r="O713" t="e">
        <f ca="1">_xll.BDP(J713,"security des")</f>
        <v>#NAME?</v>
      </c>
    </row>
    <row r="714" spans="1:15" x14ac:dyDescent="0.25">
      <c r="A714">
        <v>0</v>
      </c>
      <c r="B714" s="9">
        <v>2.4605479452054793E-4</v>
      </c>
      <c r="C714" s="9" t="str">
        <f t="shared" si="22"/>
        <v>$H$741</v>
      </c>
      <c r="D714" s="9" t="str">
        <f t="shared" si="23"/>
        <v>H741</v>
      </c>
      <c r="F714">
        <v>14460</v>
      </c>
      <c r="G714" s="1" t="str">
        <f>_xll.BDS("SPX Index","CHAIN_TICKERS", "CHAIN_STRIKE_PX_OVRD",F714, "CHAIN_PUT_CALL_TYPE_OVRD=P", "CHAIN_PERIODICITY_OVRD=M")</f>
        <v>SPX US 11/20/15 P2700</v>
      </c>
      <c r="J714" t="s">
        <v>388</v>
      </c>
      <c r="K714" t="e">
        <f ca="1">_xll.BDP(J714,"security des")</f>
        <v>#NAME?</v>
      </c>
      <c r="N714" t="s">
        <v>1311</v>
      </c>
      <c r="O714" t="e">
        <f ca="1">_xll.BDP(J714,"security des")</f>
        <v>#NAME?</v>
      </c>
    </row>
    <row r="715" spans="1:15" x14ac:dyDescent="0.25">
      <c r="A715">
        <v>0</v>
      </c>
      <c r="B715" s="9">
        <v>2.4890410958904112E-4</v>
      </c>
      <c r="C715" s="9" t="str">
        <f t="shared" si="22"/>
        <v>$H$742</v>
      </c>
      <c r="D715" s="9" t="str">
        <f t="shared" si="23"/>
        <v>H742</v>
      </c>
      <c r="F715">
        <v>14480</v>
      </c>
      <c r="G715" s="1" t="str">
        <f>_xll.BDS("SPX Index","CHAIN_TICKERS", "CHAIN_STRIKE_PX_OVRD",F715, "CHAIN_PUT_CALL_TYPE_OVRD=P", "CHAIN_PERIODICITY_OVRD=M")</f>
        <v>SPX US 11/20/15 P2700</v>
      </c>
      <c r="J715" t="s">
        <v>389</v>
      </c>
      <c r="K715" t="e">
        <f ca="1">_xll.BDP(J715,"security des")</f>
        <v>#NAME?</v>
      </c>
      <c r="N715" t="s">
        <v>1312</v>
      </c>
      <c r="O715" t="e">
        <f ca="1">_xll.BDP(J715,"security des")</f>
        <v>#NAME?</v>
      </c>
    </row>
    <row r="716" spans="1:15" x14ac:dyDescent="0.25">
      <c r="A716">
        <v>0</v>
      </c>
      <c r="B716" s="9">
        <v>2.4350684931506849E-4</v>
      </c>
      <c r="C716" s="9" t="str">
        <f t="shared" si="22"/>
        <v>$H$743</v>
      </c>
      <c r="D716" s="9" t="str">
        <f t="shared" si="23"/>
        <v>H743</v>
      </c>
      <c r="F716">
        <v>14500</v>
      </c>
      <c r="G716" s="1" t="str">
        <f>_xll.BDS("SPX Index","CHAIN_TICKERS", "CHAIN_STRIKE_PX_OVRD",F716, "CHAIN_PUT_CALL_TYPE_OVRD=P", "CHAIN_PERIODICITY_OVRD=M")</f>
        <v>SPX US 11/20/15 P2700</v>
      </c>
      <c r="J716" t="s">
        <v>141</v>
      </c>
      <c r="K716" t="e">
        <f ca="1">_xll.BDP(J716,"security des")</f>
        <v>#NAME?</v>
      </c>
      <c r="N716" t="s">
        <v>1313</v>
      </c>
      <c r="O716" t="e">
        <f ca="1">_xll.BDP(J716,"security des")</f>
        <v>#NAME?</v>
      </c>
    </row>
    <row r="717" spans="1:15" x14ac:dyDescent="0.25">
      <c r="A717">
        <v>0</v>
      </c>
      <c r="B717" s="9">
        <v>2.4460273972602741E-4</v>
      </c>
      <c r="C717" s="9" t="str">
        <f t="shared" si="22"/>
        <v>$H$744</v>
      </c>
      <c r="D717" s="9" t="str">
        <f t="shared" si="23"/>
        <v>H744</v>
      </c>
      <c r="F717">
        <v>14520</v>
      </c>
      <c r="G717" s="1" t="str">
        <f>_xll.BDS("SPX Index","CHAIN_TICKERS", "CHAIN_STRIKE_PX_OVRD",F717, "CHAIN_PUT_CALL_TYPE_OVRD=P", "CHAIN_PERIODICITY_OVRD=M")</f>
        <v>SPX US 11/20/15 P2700</v>
      </c>
      <c r="J717" t="s">
        <v>2136</v>
      </c>
      <c r="K717" t="e">
        <f ca="1">_xll.BDP(J717,"security des")</f>
        <v>#NAME?</v>
      </c>
      <c r="N717" t="s">
        <v>1314</v>
      </c>
      <c r="O717" t="e">
        <f ca="1">_xll.BDP(J717,"security des")</f>
        <v>#NAME?</v>
      </c>
    </row>
    <row r="718" spans="1:15" x14ac:dyDescent="0.25">
      <c r="A718">
        <v>0</v>
      </c>
      <c r="B718" s="9">
        <v>2.4032876712328768E-4</v>
      </c>
      <c r="C718" s="9" t="str">
        <f t="shared" si="22"/>
        <v>$H$745</v>
      </c>
      <c r="D718" s="9" t="str">
        <f t="shared" si="23"/>
        <v>H745</v>
      </c>
      <c r="F718">
        <v>14540</v>
      </c>
      <c r="G718" s="1" t="str">
        <f>_xll.BDS("SPX Index","CHAIN_TICKERS", "CHAIN_STRIKE_PX_OVRD",F718, "CHAIN_PUT_CALL_TYPE_OVRD=P", "CHAIN_PERIODICITY_OVRD=M")</f>
        <v>SPX US 11/20/15 P2700</v>
      </c>
      <c r="J718" t="s">
        <v>142</v>
      </c>
      <c r="K718" t="e">
        <f ca="1">_xll.BDP(J718,"security des")</f>
        <v>#NAME?</v>
      </c>
      <c r="N718" t="s">
        <v>1315</v>
      </c>
      <c r="O718" t="e">
        <f ca="1">_xll.BDP(J718,"security des")</f>
        <v>#NAME?</v>
      </c>
    </row>
    <row r="719" spans="1:15" x14ac:dyDescent="0.25">
      <c r="A719">
        <v>0</v>
      </c>
      <c r="B719" s="9">
        <v>2.3882191780821919E-4</v>
      </c>
      <c r="C719" s="9" t="str">
        <f t="shared" si="22"/>
        <v>$H$746</v>
      </c>
      <c r="D719" s="9" t="str">
        <f t="shared" si="23"/>
        <v>H746</v>
      </c>
      <c r="F719">
        <v>14560</v>
      </c>
      <c r="G719" s="1" t="str">
        <f>_xll.BDS("SPX Index","CHAIN_TICKERS", "CHAIN_STRIKE_PX_OVRD",F719, "CHAIN_PUT_CALL_TYPE_OVRD=P", "CHAIN_PERIODICITY_OVRD=M")</f>
        <v>SPX US 11/20/15 P2700</v>
      </c>
      <c r="J719" t="s">
        <v>143</v>
      </c>
      <c r="K719" t="e">
        <f ca="1">_xll.BDP(J719,"security des")</f>
        <v>#NAME?</v>
      </c>
      <c r="N719" t="s">
        <v>1316</v>
      </c>
      <c r="O719" t="e">
        <f ca="1">_xll.BDP(J719,"security des")</f>
        <v>#NAME?</v>
      </c>
    </row>
    <row r="720" spans="1:15" x14ac:dyDescent="0.25">
      <c r="A720">
        <v>1</v>
      </c>
      <c r="B720" s="9">
        <v>2.4512328767123284E-4</v>
      </c>
      <c r="C720" s="9" t="str">
        <f t="shared" si="22"/>
        <v>$H$747</v>
      </c>
      <c r="D720" s="9" t="str">
        <f t="shared" si="23"/>
        <v>H747</v>
      </c>
      <c r="F720">
        <v>14580</v>
      </c>
      <c r="G720" s="1" t="str">
        <f>_xll.BDS("SPX Index","CHAIN_TICKERS", "CHAIN_STRIKE_PX_OVRD",F720, "CHAIN_PUT_CALL_TYPE_OVRD=P", "CHAIN_PERIODICITY_OVRD=M")</f>
        <v>SPX US 11/20/15 P2700</v>
      </c>
      <c r="J720" t="s">
        <v>144</v>
      </c>
      <c r="K720" t="e">
        <f ca="1">_xll.BDP(J720,"security des")</f>
        <v>#NAME?</v>
      </c>
      <c r="N720" t="s">
        <v>1317</v>
      </c>
      <c r="O720" t="e">
        <f ca="1">_xll.BDP(J720,"security des")</f>
        <v>#NAME?</v>
      </c>
    </row>
    <row r="721" spans="1:15" x14ac:dyDescent="0.25">
      <c r="A721">
        <v>0</v>
      </c>
      <c r="B721" s="9">
        <v>2.4495890410958904E-4</v>
      </c>
      <c r="C721" s="9" t="str">
        <f t="shared" si="22"/>
        <v>$H$748</v>
      </c>
      <c r="D721" s="9" t="str">
        <f t="shared" si="23"/>
        <v>H748</v>
      </c>
      <c r="F721">
        <v>14600</v>
      </c>
      <c r="G721" s="1" t="str">
        <f>_xll.BDS("SPX Index","CHAIN_TICKERS", "CHAIN_STRIKE_PX_OVRD",F721, "CHAIN_PUT_CALL_TYPE_OVRD=P", "CHAIN_PERIODICITY_OVRD=M")</f>
        <v>SPX US 11/20/15 P2700</v>
      </c>
      <c r="J721" t="s">
        <v>145</v>
      </c>
      <c r="K721" t="e">
        <f ca="1">_xll.BDP(J721,"security des")</f>
        <v>#NAME?</v>
      </c>
      <c r="N721" t="s">
        <v>1318</v>
      </c>
      <c r="O721" t="e">
        <f ca="1">_xll.BDP(J721,"security des")</f>
        <v>#NAME?</v>
      </c>
    </row>
    <row r="722" spans="1:15" x14ac:dyDescent="0.25">
      <c r="A722">
        <v>0</v>
      </c>
      <c r="B722" s="9">
        <v>2.4632876712328767E-4</v>
      </c>
      <c r="C722" s="9" t="str">
        <f t="shared" si="22"/>
        <v>$H$749</v>
      </c>
      <c r="D722" s="9" t="str">
        <f t="shared" si="23"/>
        <v>H749</v>
      </c>
      <c r="F722">
        <v>14620</v>
      </c>
      <c r="G722" s="1" t="str">
        <f>_xll.BDS("SPX Index","CHAIN_TICKERS", "CHAIN_STRIKE_PX_OVRD",F722, "CHAIN_PUT_CALL_TYPE_OVRD=P", "CHAIN_PERIODICITY_OVRD=M")</f>
        <v>SPX US 11/20/15 P2700</v>
      </c>
      <c r="J722" t="s">
        <v>146</v>
      </c>
      <c r="K722" t="e">
        <f ca="1">_xll.BDP(J722,"security des")</f>
        <v>#NAME?</v>
      </c>
      <c r="N722" t="s">
        <v>1319</v>
      </c>
      <c r="O722" t="e">
        <f ca="1">_xll.BDP(J722,"security des")</f>
        <v>#NAME?</v>
      </c>
    </row>
    <row r="723" spans="1:15" x14ac:dyDescent="0.25">
      <c r="A723">
        <v>0</v>
      </c>
      <c r="B723" s="9">
        <v>2.4408219178082195E-4</v>
      </c>
      <c r="C723" s="9" t="str">
        <f t="shared" si="22"/>
        <v>$H$750</v>
      </c>
      <c r="D723" s="9" t="str">
        <f t="shared" si="23"/>
        <v>H750</v>
      </c>
      <c r="F723">
        <v>14640</v>
      </c>
      <c r="G723" s="1" t="str">
        <f>_xll.BDS("SPX Index","CHAIN_TICKERS", "CHAIN_STRIKE_PX_OVRD",F723, "CHAIN_PUT_CALL_TYPE_OVRD=P", "CHAIN_PERIODICITY_OVRD=M")</f>
        <v>SPX US 11/20/15 P2700</v>
      </c>
      <c r="J723" t="s">
        <v>147</v>
      </c>
      <c r="K723" t="e">
        <f ca="1">_xll.BDP(J723,"security des")</f>
        <v>#NAME?</v>
      </c>
      <c r="N723" t="s">
        <v>1320</v>
      </c>
      <c r="O723" t="e">
        <f ca="1">_xll.BDP(J723,"security des")</f>
        <v>#NAME?</v>
      </c>
    </row>
    <row r="724" spans="1:15" x14ac:dyDescent="0.25">
      <c r="A724">
        <v>0</v>
      </c>
      <c r="B724" s="9">
        <v>2.4054794520547942E-4</v>
      </c>
      <c r="C724" s="9" t="str">
        <f t="shared" si="22"/>
        <v>$H$751</v>
      </c>
      <c r="D724" s="9" t="str">
        <f t="shared" si="23"/>
        <v>H751</v>
      </c>
      <c r="F724">
        <v>14660</v>
      </c>
      <c r="G724" s="1" t="str">
        <f>_xll.BDS("SPX Index","CHAIN_TICKERS", "CHAIN_STRIKE_PX_OVRD",F724, "CHAIN_PUT_CALL_TYPE_OVRD=P", "CHAIN_PERIODICITY_OVRD=M")</f>
        <v>SPX US 11/20/15 P2700</v>
      </c>
      <c r="J724" t="s">
        <v>148</v>
      </c>
      <c r="K724" t="e">
        <f ca="1">_xll.BDP(J724,"security des")</f>
        <v>#NAME?</v>
      </c>
      <c r="N724" t="s">
        <v>1321</v>
      </c>
      <c r="O724" t="e">
        <f ca="1">_xll.BDP(J724,"security des")</f>
        <v>#NAME?</v>
      </c>
    </row>
    <row r="725" spans="1:15" x14ac:dyDescent="0.25">
      <c r="A725">
        <v>0</v>
      </c>
      <c r="B725" s="9">
        <v>2.3758904109589044E-4</v>
      </c>
      <c r="C725" s="9" t="str">
        <f t="shared" si="22"/>
        <v>$H$752</v>
      </c>
      <c r="D725" s="9" t="str">
        <f t="shared" si="23"/>
        <v>H752</v>
      </c>
      <c r="F725">
        <v>14680</v>
      </c>
      <c r="G725" s="1" t="str">
        <f>_xll.BDS("SPX Index","CHAIN_TICKERS", "CHAIN_STRIKE_PX_OVRD",F725, "CHAIN_PUT_CALL_TYPE_OVRD=P", "CHAIN_PERIODICITY_OVRD=M")</f>
        <v>SPX US 11/20/15 P2700</v>
      </c>
      <c r="J725" t="s">
        <v>149</v>
      </c>
      <c r="K725" t="e">
        <f ca="1">_xll.BDP(J725,"security des")</f>
        <v>#NAME?</v>
      </c>
      <c r="N725" t="s">
        <v>1322</v>
      </c>
      <c r="O725" t="e">
        <f ca="1">_xll.BDP(J725,"security des")</f>
        <v>#NAME?</v>
      </c>
    </row>
    <row r="726" spans="1:15" x14ac:dyDescent="0.25">
      <c r="A726">
        <v>0</v>
      </c>
      <c r="B726" s="9">
        <v>2.4032876712328768E-4</v>
      </c>
      <c r="C726" s="9" t="str">
        <f t="shared" si="22"/>
        <v>$H$753</v>
      </c>
      <c r="D726" s="9" t="str">
        <f t="shared" si="23"/>
        <v>H753</v>
      </c>
      <c r="F726">
        <v>14700</v>
      </c>
      <c r="G726" s="1" t="str">
        <f>_xll.BDS("SPX Index","CHAIN_TICKERS", "CHAIN_STRIKE_PX_OVRD",F726, "CHAIN_PUT_CALL_TYPE_OVRD=P", "CHAIN_PERIODICITY_OVRD=M")</f>
        <v>SPX US 11/20/15 P2700</v>
      </c>
      <c r="J726" t="s">
        <v>150</v>
      </c>
      <c r="K726" t="e">
        <f ca="1">_xll.BDP(J726,"security des")</f>
        <v>#NAME?</v>
      </c>
      <c r="N726" t="s">
        <v>1323</v>
      </c>
      <c r="O726" t="e">
        <f ca="1">_xll.BDP(J726,"security des")</f>
        <v>#NAME?</v>
      </c>
    </row>
    <row r="727" spans="1:15" x14ac:dyDescent="0.25">
      <c r="A727">
        <v>0</v>
      </c>
      <c r="B727" s="9">
        <v>2.4287671232876712E-4</v>
      </c>
      <c r="C727" s="9" t="str">
        <f t="shared" si="22"/>
        <v>$H$754</v>
      </c>
      <c r="D727" s="9" t="str">
        <f t="shared" si="23"/>
        <v>H754</v>
      </c>
      <c r="F727">
        <v>14720</v>
      </c>
      <c r="G727" s="1" t="str">
        <f>_xll.BDS("SPX Index","CHAIN_TICKERS", "CHAIN_STRIKE_PX_OVRD",F727, "CHAIN_PUT_CALL_TYPE_OVRD=P", "CHAIN_PERIODICITY_OVRD=M")</f>
        <v>SPX US 11/20/15 P2700</v>
      </c>
      <c r="J727" t="s">
        <v>151</v>
      </c>
      <c r="K727" t="e">
        <f ca="1">_xll.BDP(J727,"security des")</f>
        <v>#NAME?</v>
      </c>
      <c r="N727" t="s">
        <v>1324</v>
      </c>
      <c r="O727" t="e">
        <f ca="1">_xll.BDP(J727,"security des")</f>
        <v>#NAME?</v>
      </c>
    </row>
    <row r="728" spans="1:15" x14ac:dyDescent="0.25">
      <c r="A728">
        <v>0</v>
      </c>
      <c r="B728" s="9">
        <v>2.4147945205479451E-4</v>
      </c>
      <c r="C728" s="9" t="str">
        <f t="shared" si="22"/>
        <v>$H$755</v>
      </c>
      <c r="D728" s="9" t="str">
        <f t="shared" si="23"/>
        <v>H755</v>
      </c>
      <c r="F728">
        <v>14740</v>
      </c>
      <c r="G728" s="1" t="str">
        <f>_xll.BDS("SPX Index","CHAIN_TICKERS", "CHAIN_STRIKE_PX_OVRD",F728, "CHAIN_PUT_CALL_TYPE_OVRD=P", "CHAIN_PERIODICITY_OVRD=M")</f>
        <v>SPX US 11/20/15 P2700</v>
      </c>
      <c r="J728" t="s">
        <v>152</v>
      </c>
      <c r="K728" t="e">
        <f ca="1">_xll.BDP(J728,"security des")</f>
        <v>#NAME?</v>
      </c>
      <c r="N728" t="s">
        <v>1325</v>
      </c>
      <c r="O728" t="e">
        <f ca="1">_xll.BDP(J728,"security des")</f>
        <v>#NAME?</v>
      </c>
    </row>
    <row r="729" spans="1:15" x14ac:dyDescent="0.25">
      <c r="A729">
        <v>0</v>
      </c>
      <c r="B729" s="9">
        <v>2.4230136986301369E-4</v>
      </c>
      <c r="C729" s="9" t="str">
        <f t="shared" si="22"/>
        <v>$H$756</v>
      </c>
      <c r="D729" s="9" t="str">
        <f t="shared" si="23"/>
        <v>H756</v>
      </c>
      <c r="F729">
        <v>14760</v>
      </c>
      <c r="G729" s="1" t="str">
        <f>_xll.BDS("SPX Index","CHAIN_TICKERS", "CHAIN_STRIKE_PX_OVRD",F729, "CHAIN_PUT_CALL_TYPE_OVRD=P", "CHAIN_PERIODICITY_OVRD=M")</f>
        <v>SPX US 11/20/15 P2700</v>
      </c>
      <c r="J729" t="s">
        <v>153</v>
      </c>
      <c r="K729" t="e">
        <f ca="1">_xll.BDP(J729,"security des")</f>
        <v>#NAME?</v>
      </c>
      <c r="N729" t="s">
        <v>1326</v>
      </c>
      <c r="O729" t="e">
        <f ca="1">_xll.BDP(J729,"security des")</f>
        <v>#NAME?</v>
      </c>
    </row>
    <row r="730" spans="1:15" x14ac:dyDescent="0.25">
      <c r="A730">
        <v>0</v>
      </c>
      <c r="B730" s="9">
        <v>2.4164383561643837E-4</v>
      </c>
      <c r="C730" s="9" t="str">
        <f t="shared" si="22"/>
        <v>$H$757</v>
      </c>
      <c r="D730" s="9" t="str">
        <f t="shared" si="23"/>
        <v>H757</v>
      </c>
      <c r="F730">
        <v>14780</v>
      </c>
      <c r="G730" s="1" t="str">
        <f>_xll.BDS("SPX Index","CHAIN_TICKERS", "CHAIN_STRIKE_PX_OVRD",F730, "CHAIN_PUT_CALL_TYPE_OVRD=P", "CHAIN_PERIODICITY_OVRD=M")</f>
        <v>SPX US 11/20/15 P2700</v>
      </c>
      <c r="J730" t="s">
        <v>154</v>
      </c>
      <c r="K730" t="e">
        <f ca="1">_xll.BDP(J730,"security des")</f>
        <v>#NAME?</v>
      </c>
      <c r="N730" t="s">
        <v>1327</v>
      </c>
      <c r="O730" t="e">
        <f ca="1">_xll.BDP(J730,"security des")</f>
        <v>#NAME?</v>
      </c>
    </row>
    <row r="731" spans="1:15" x14ac:dyDescent="0.25">
      <c r="A731">
        <v>0</v>
      </c>
      <c r="B731" s="9">
        <v>2.3945205479452056E-4</v>
      </c>
      <c r="C731" s="9" t="str">
        <f t="shared" si="22"/>
        <v>$H$758</v>
      </c>
      <c r="D731" s="9" t="str">
        <f t="shared" si="23"/>
        <v>H758</v>
      </c>
      <c r="F731">
        <v>14800</v>
      </c>
      <c r="G731" s="1" t="str">
        <f>_xll.BDS("SPX Index","CHAIN_TICKERS", "CHAIN_STRIKE_PX_OVRD",F731, "CHAIN_PUT_CALL_TYPE_OVRD=P", "CHAIN_PERIODICITY_OVRD=M")</f>
        <v>SPX US 11/20/15 P2700</v>
      </c>
      <c r="J731" t="s">
        <v>155</v>
      </c>
      <c r="K731" t="e">
        <f ca="1">_xll.BDP(J731,"security des")</f>
        <v>#NAME?</v>
      </c>
      <c r="N731" t="s">
        <v>1328</v>
      </c>
      <c r="O731" t="e">
        <f ca="1">_xll.BDP(J731,"security des")</f>
        <v>#NAME?</v>
      </c>
    </row>
    <row r="732" spans="1:15" x14ac:dyDescent="0.25">
      <c r="A732">
        <v>0</v>
      </c>
      <c r="B732" s="9">
        <v>2.4112328767123288E-4</v>
      </c>
      <c r="C732" s="9" t="str">
        <f t="shared" si="22"/>
        <v>$H$759</v>
      </c>
      <c r="D732" s="9" t="str">
        <f t="shared" si="23"/>
        <v>H759</v>
      </c>
      <c r="F732">
        <v>14820</v>
      </c>
      <c r="G732" s="1" t="str">
        <f>_xll.BDS("SPX Index","CHAIN_TICKERS", "CHAIN_STRIKE_PX_OVRD",F732, "CHAIN_PUT_CALL_TYPE_OVRD=P", "CHAIN_PERIODICITY_OVRD=M")</f>
        <v>SPX US 11/20/15 P2700</v>
      </c>
      <c r="J732" t="s">
        <v>156</v>
      </c>
      <c r="K732" t="e">
        <f ca="1">_xll.BDP(J732,"security des")</f>
        <v>#NAME?</v>
      </c>
      <c r="N732" t="s">
        <v>1329</v>
      </c>
      <c r="O732" t="e">
        <f ca="1">_xll.BDP(J732,"security des")</f>
        <v>#NAME?</v>
      </c>
    </row>
    <row r="733" spans="1:15" x14ac:dyDescent="0.25">
      <c r="A733">
        <v>0</v>
      </c>
      <c r="B733" s="9">
        <v>2.4147945205479451E-4</v>
      </c>
      <c r="C733" s="9" t="str">
        <f t="shared" si="22"/>
        <v>$H$760</v>
      </c>
      <c r="D733" s="9" t="str">
        <f t="shared" si="23"/>
        <v>H760</v>
      </c>
      <c r="F733">
        <v>14840</v>
      </c>
      <c r="G733" s="1" t="str">
        <f>_xll.BDS("SPX Index","CHAIN_TICKERS", "CHAIN_STRIKE_PX_OVRD",F733, "CHAIN_PUT_CALL_TYPE_OVRD=P", "CHAIN_PERIODICITY_OVRD=M")</f>
        <v>SPX US 11/20/15 P2700</v>
      </c>
      <c r="J733" t="s">
        <v>157</v>
      </c>
      <c r="K733" t="e">
        <f ca="1">_xll.BDP(J733,"security des")</f>
        <v>#NAME?</v>
      </c>
      <c r="N733" t="s">
        <v>1330</v>
      </c>
      <c r="O733" t="e">
        <f ca="1">_xll.BDP(J733,"security des")</f>
        <v>#NAME?</v>
      </c>
    </row>
    <row r="734" spans="1:15" x14ac:dyDescent="0.25">
      <c r="A734">
        <v>0</v>
      </c>
      <c r="B734" s="9">
        <v>2.4142465753424657E-4</v>
      </c>
      <c r="C734" s="9" t="str">
        <f t="shared" si="22"/>
        <v>$H$761</v>
      </c>
      <c r="D734" s="9" t="str">
        <f t="shared" si="23"/>
        <v>H761</v>
      </c>
      <c r="F734">
        <v>14860</v>
      </c>
      <c r="G734" s="1" t="str">
        <f>_xll.BDS("SPX Index","CHAIN_TICKERS", "CHAIN_STRIKE_PX_OVRD",F734, "CHAIN_PUT_CALL_TYPE_OVRD=P", "CHAIN_PERIODICITY_OVRD=M")</f>
        <v>SPX US 11/20/15 P2700</v>
      </c>
      <c r="J734" t="s">
        <v>158</v>
      </c>
      <c r="K734" t="e">
        <f ca="1">_xll.BDP(J734,"security des")</f>
        <v>#NAME?</v>
      </c>
      <c r="N734" t="s">
        <v>1331</v>
      </c>
      <c r="O734" t="e">
        <f ca="1">_xll.BDP(J734,"security des")</f>
        <v>#NAME?</v>
      </c>
    </row>
    <row r="735" spans="1:15" x14ac:dyDescent="0.25">
      <c r="A735">
        <v>0</v>
      </c>
      <c r="B735" s="9">
        <v>2.3934246575342468E-4</v>
      </c>
      <c r="C735" s="9" t="str">
        <f t="shared" si="22"/>
        <v>$H$762</v>
      </c>
      <c r="D735" s="9" t="str">
        <f t="shared" si="23"/>
        <v>H762</v>
      </c>
      <c r="F735">
        <v>14880</v>
      </c>
      <c r="G735" s="1" t="str">
        <f>_xll.BDS("SPX Index","CHAIN_TICKERS", "CHAIN_STRIKE_PX_OVRD",F735, "CHAIN_PUT_CALL_TYPE_OVRD=P", "CHAIN_PERIODICITY_OVRD=M")</f>
        <v>SPX US 11/20/15 P2700</v>
      </c>
      <c r="J735" t="s">
        <v>159</v>
      </c>
      <c r="K735" t="e">
        <f ca="1">_xll.BDP(J735,"security des")</f>
        <v>#NAME?</v>
      </c>
      <c r="N735" t="s">
        <v>1332</v>
      </c>
      <c r="O735" t="e">
        <f ca="1">_xll.BDP(J735,"security des")</f>
        <v>#NAME?</v>
      </c>
    </row>
    <row r="736" spans="1:15" x14ac:dyDescent="0.25">
      <c r="A736">
        <v>0</v>
      </c>
      <c r="B736" s="9">
        <v>2.3282191780821915E-4</v>
      </c>
      <c r="C736" s="9" t="str">
        <f t="shared" si="22"/>
        <v>$H$763</v>
      </c>
      <c r="D736" s="9" t="str">
        <f t="shared" si="23"/>
        <v>H763</v>
      </c>
      <c r="F736">
        <v>14900</v>
      </c>
      <c r="G736" s="1" t="str">
        <f>_xll.BDS("SPX Index","CHAIN_TICKERS", "CHAIN_STRIKE_PX_OVRD",F736, "CHAIN_PUT_CALL_TYPE_OVRD=P", "CHAIN_PERIODICITY_OVRD=M")</f>
        <v>SPX US 11/20/15 P2700</v>
      </c>
      <c r="J736" t="s">
        <v>160</v>
      </c>
      <c r="K736" t="e">
        <f ca="1">_xll.BDP(J736,"security des")</f>
        <v>#NAME?</v>
      </c>
      <c r="N736" t="s">
        <v>1333</v>
      </c>
      <c r="O736" t="e">
        <f ca="1">_xll.BDP(J736,"security des")</f>
        <v>#NAME?</v>
      </c>
    </row>
    <row r="737" spans="1:15" x14ac:dyDescent="0.25">
      <c r="A737">
        <v>0</v>
      </c>
      <c r="B737" s="9">
        <v>2.3334246575342464E-4</v>
      </c>
      <c r="C737" s="9" t="str">
        <f t="shared" si="22"/>
        <v>$H$764</v>
      </c>
      <c r="D737" s="9" t="str">
        <f t="shared" si="23"/>
        <v>H764</v>
      </c>
      <c r="F737">
        <v>14920</v>
      </c>
      <c r="G737" s="1" t="str">
        <f>_xll.BDS("SPX Index","CHAIN_TICKERS", "CHAIN_STRIKE_PX_OVRD",F737, "CHAIN_PUT_CALL_TYPE_OVRD=P", "CHAIN_PERIODICITY_OVRD=M")</f>
        <v>SPX US 11/20/15 P2700</v>
      </c>
      <c r="J737" t="s">
        <v>161</v>
      </c>
      <c r="K737" t="e">
        <f ca="1">_xll.BDP(J737,"security des")</f>
        <v>#NAME?</v>
      </c>
      <c r="N737" t="s">
        <v>1334</v>
      </c>
      <c r="O737" t="e">
        <f ca="1">_xll.BDP(J737,"security des")</f>
        <v>#NAME?</v>
      </c>
    </row>
    <row r="738" spans="1:15" x14ac:dyDescent="0.25">
      <c r="A738">
        <v>0</v>
      </c>
      <c r="B738" s="9">
        <v>2.327945205479452E-4</v>
      </c>
      <c r="C738" s="9" t="str">
        <f t="shared" si="22"/>
        <v>$H$765</v>
      </c>
      <c r="D738" s="9" t="str">
        <f t="shared" si="23"/>
        <v>H765</v>
      </c>
      <c r="F738">
        <v>14940</v>
      </c>
      <c r="G738" s="1" t="str">
        <f>_xll.BDS("SPX Index","CHAIN_TICKERS", "CHAIN_STRIKE_PX_OVRD",F738, "CHAIN_PUT_CALL_TYPE_OVRD=P", "CHAIN_PERIODICITY_OVRD=M")</f>
        <v>SPX US 11/20/15 P2700</v>
      </c>
      <c r="J738" t="s">
        <v>2137</v>
      </c>
      <c r="K738" t="e">
        <f ca="1">_xll.BDP(J738,"security des")</f>
        <v>#NAME?</v>
      </c>
      <c r="N738" t="s">
        <v>1335</v>
      </c>
      <c r="O738" t="e">
        <f ca="1">_xll.BDP(J738,"security des")</f>
        <v>#NAME?</v>
      </c>
    </row>
    <row r="739" spans="1:15" x14ac:dyDescent="0.25">
      <c r="A739">
        <v>0</v>
      </c>
      <c r="B739" s="9">
        <v>2.3504109589041097E-4</v>
      </c>
      <c r="C739" s="9" t="str">
        <f t="shared" si="22"/>
        <v>$H$766</v>
      </c>
      <c r="D739" s="9" t="str">
        <f t="shared" si="23"/>
        <v>H766</v>
      </c>
      <c r="F739">
        <v>14960</v>
      </c>
      <c r="G739" s="1" t="str">
        <f>_xll.BDS("SPX Index","CHAIN_TICKERS", "CHAIN_STRIKE_PX_OVRD",F739, "CHAIN_PUT_CALL_TYPE_OVRD=P", "CHAIN_PERIODICITY_OVRD=M")</f>
        <v>SPX US 11/20/15 P2700</v>
      </c>
      <c r="J739" t="s">
        <v>162</v>
      </c>
      <c r="K739" t="e">
        <f ca="1">_xll.BDP(J739,"security des")</f>
        <v>#NAME?</v>
      </c>
      <c r="N739" t="s">
        <v>1336</v>
      </c>
      <c r="O739" t="e">
        <f ca="1">_xll.BDP(J739,"security des")</f>
        <v>#NAME?</v>
      </c>
    </row>
    <row r="740" spans="1:15" x14ac:dyDescent="0.25">
      <c r="A740">
        <v>3</v>
      </c>
      <c r="B740" s="9">
        <v>2.373150684931507E-4</v>
      </c>
      <c r="C740" s="9" t="str">
        <f t="shared" si="22"/>
        <v>$H$767</v>
      </c>
      <c r="D740" s="9" t="str">
        <f t="shared" si="23"/>
        <v>H767</v>
      </c>
      <c r="F740">
        <v>14980</v>
      </c>
      <c r="G740" s="1" t="str">
        <f>_xll.BDS("SPX Index","CHAIN_TICKERS", "CHAIN_STRIKE_PX_OVRD",F740, "CHAIN_PUT_CALL_TYPE_OVRD=P", "CHAIN_PERIODICITY_OVRD=M")</f>
        <v>SPX US 11/20/15 P2700</v>
      </c>
      <c r="J740" t="s">
        <v>2138</v>
      </c>
      <c r="K740" t="e">
        <f ca="1">_xll.BDP(J740,"security des")</f>
        <v>#NAME?</v>
      </c>
      <c r="N740" t="s">
        <v>1337</v>
      </c>
      <c r="O740" t="e">
        <f ca="1">_xll.BDP(J740,"security des")</f>
        <v>#NAME?</v>
      </c>
    </row>
    <row r="741" spans="1:15" x14ac:dyDescent="0.25">
      <c r="A741">
        <v>0</v>
      </c>
      <c r="B741" s="9">
        <v>2.3684931506849313E-4</v>
      </c>
      <c r="C741" s="9" t="str">
        <f t="shared" si="22"/>
        <v>$H$768</v>
      </c>
      <c r="D741" s="9" t="str">
        <f t="shared" si="23"/>
        <v>H768</v>
      </c>
      <c r="F741">
        <v>15000</v>
      </c>
      <c r="G741" s="1" t="str">
        <f>_xll.BDS("SPX Index","CHAIN_TICKERS", "CHAIN_STRIKE_PX_OVRD",F741, "CHAIN_PUT_CALL_TYPE_OVRD=P", "CHAIN_PERIODICITY_OVRD=M")</f>
        <v>SPX US 11/20/15 P2700</v>
      </c>
      <c r="J741" t="s">
        <v>163</v>
      </c>
      <c r="K741" t="e">
        <f ca="1">_xll.BDP(J741,"security des")</f>
        <v>#NAME?</v>
      </c>
      <c r="N741" t="s">
        <v>1338</v>
      </c>
      <c r="O741" t="e">
        <f ca="1">_xll.BDP(J741,"security des")</f>
        <v>#NAME?</v>
      </c>
    </row>
    <row r="742" spans="1:15" x14ac:dyDescent="0.25">
      <c r="A742">
        <v>0</v>
      </c>
      <c r="B742" s="9">
        <v>2.3594520547945205E-4</v>
      </c>
      <c r="C742" s="9" t="str">
        <f t="shared" si="22"/>
        <v>$H$769</v>
      </c>
      <c r="D742" s="9" t="str">
        <f t="shared" si="23"/>
        <v>H769</v>
      </c>
      <c r="F742">
        <v>15020</v>
      </c>
      <c r="G742" s="1" t="str">
        <f>_xll.BDS("SPX Index","CHAIN_TICKERS", "CHAIN_STRIKE_PX_OVRD",F742, "CHAIN_PUT_CALL_TYPE_OVRD=P", "CHAIN_PERIODICITY_OVRD=M")</f>
        <v>SPX US 11/20/15 P2700</v>
      </c>
      <c r="J742" t="s">
        <v>2139</v>
      </c>
      <c r="K742" t="e">
        <f ca="1">_xll.BDP(J742,"security des")</f>
        <v>#NAME?</v>
      </c>
      <c r="N742" t="s">
        <v>1339</v>
      </c>
      <c r="O742" t="e">
        <f ca="1">_xll.BDP(J742,"security des")</f>
        <v>#NAME?</v>
      </c>
    </row>
    <row r="743" spans="1:15" x14ac:dyDescent="0.25">
      <c r="A743">
        <v>0</v>
      </c>
      <c r="B743" s="9">
        <v>2.3452054794520548E-4</v>
      </c>
      <c r="C743" s="9" t="str">
        <f t="shared" si="22"/>
        <v>$H$770</v>
      </c>
      <c r="D743" s="9" t="str">
        <f t="shared" si="23"/>
        <v>H770</v>
      </c>
      <c r="F743">
        <v>15040</v>
      </c>
      <c r="G743" s="1" t="str">
        <f>_xll.BDS("SPX Index","CHAIN_TICKERS", "CHAIN_STRIKE_PX_OVRD",F743, "CHAIN_PUT_CALL_TYPE_OVRD=P", "CHAIN_PERIODICITY_OVRD=M")</f>
        <v>SPX US 11/20/15 P2700</v>
      </c>
      <c r="J743" t="s">
        <v>164</v>
      </c>
      <c r="K743" t="e">
        <f ca="1">_xll.BDP(J743,"security des")</f>
        <v>#NAME?</v>
      </c>
      <c r="N743" t="s">
        <v>1340</v>
      </c>
      <c r="O743" t="e">
        <f ca="1">_xll.BDP(J743,"security des")</f>
        <v>#NAME?</v>
      </c>
    </row>
    <row r="744" spans="1:15" x14ac:dyDescent="0.25">
      <c r="A744">
        <v>0</v>
      </c>
      <c r="B744" s="9">
        <v>2.3767123287671236E-4</v>
      </c>
      <c r="C744" s="9" t="str">
        <f t="shared" si="22"/>
        <v>$H$771</v>
      </c>
      <c r="D744" s="9" t="str">
        <f t="shared" si="23"/>
        <v>H771</v>
      </c>
      <c r="F744">
        <v>15060</v>
      </c>
      <c r="G744" s="1" t="str">
        <f>_xll.BDS("SPX Index","CHAIN_TICKERS", "CHAIN_STRIKE_PX_OVRD",F744, "CHAIN_PUT_CALL_TYPE_OVRD=P", "CHAIN_PERIODICITY_OVRD=M")</f>
        <v>SPX US 11/20/15 P2700</v>
      </c>
      <c r="J744" t="s">
        <v>2140</v>
      </c>
      <c r="K744" t="e">
        <f ca="1">_xll.BDP(J744,"security des")</f>
        <v>#NAME?</v>
      </c>
      <c r="N744" t="s">
        <v>1341</v>
      </c>
      <c r="O744" t="e">
        <f ca="1">_xll.BDP(J744,"security des")</f>
        <v>#NAME?</v>
      </c>
    </row>
    <row r="745" spans="1:15" x14ac:dyDescent="0.25">
      <c r="A745">
        <v>0</v>
      </c>
      <c r="B745" s="9">
        <v>2.4282191780821915E-4</v>
      </c>
      <c r="C745" s="9" t="str">
        <f t="shared" si="22"/>
        <v>$H$772</v>
      </c>
      <c r="D745" s="9" t="str">
        <f t="shared" si="23"/>
        <v>H772</v>
      </c>
      <c r="F745">
        <v>15080</v>
      </c>
      <c r="G745" s="1" t="str">
        <f>_xll.BDS("SPX Index","CHAIN_TICKERS", "CHAIN_STRIKE_PX_OVRD",F745, "CHAIN_PUT_CALL_TYPE_OVRD=P", "CHAIN_PERIODICITY_OVRD=M")</f>
        <v>SPX US 11/20/15 P2700</v>
      </c>
      <c r="J745" t="s">
        <v>165</v>
      </c>
      <c r="K745" t="e">
        <f ca="1">_xll.BDP(J745,"security des")</f>
        <v>#NAME?</v>
      </c>
      <c r="N745" t="s">
        <v>1342</v>
      </c>
      <c r="O745" t="e">
        <f ca="1">_xll.BDP(J745,"security des")</f>
        <v>#NAME?</v>
      </c>
    </row>
    <row r="746" spans="1:15" x14ac:dyDescent="0.25">
      <c r="A746">
        <v>0</v>
      </c>
      <c r="B746" s="9">
        <v>2.4115068493150684E-4</v>
      </c>
      <c r="C746" s="9" t="str">
        <f t="shared" si="22"/>
        <v>$H$773</v>
      </c>
      <c r="D746" s="9" t="str">
        <f t="shared" si="23"/>
        <v>H773</v>
      </c>
      <c r="F746">
        <v>15100</v>
      </c>
      <c r="G746" s="1" t="str">
        <f>_xll.BDS("SPX Index","CHAIN_TICKERS", "CHAIN_STRIKE_PX_OVRD",F746, "CHAIN_PUT_CALL_TYPE_OVRD=P", "CHAIN_PERIODICITY_OVRD=M")</f>
        <v>SPX US 11/20/15 P2700</v>
      </c>
      <c r="J746" t="s">
        <v>2141</v>
      </c>
      <c r="K746" t="e">
        <f ca="1">_xll.BDP(J746,"security des")</f>
        <v>#NAME?</v>
      </c>
      <c r="N746" t="s">
        <v>1343</v>
      </c>
      <c r="O746" t="e">
        <f ca="1">_xll.BDP(J746,"security des")</f>
        <v>#NAME?</v>
      </c>
    </row>
    <row r="747" spans="1:15" x14ac:dyDescent="0.25">
      <c r="A747">
        <v>0</v>
      </c>
      <c r="B747" s="9">
        <v>2.4454794520547944E-4</v>
      </c>
      <c r="C747" s="9" t="str">
        <f t="shared" si="22"/>
        <v>$H$774</v>
      </c>
      <c r="D747" s="9" t="str">
        <f t="shared" si="23"/>
        <v>H774</v>
      </c>
      <c r="F747">
        <v>15120</v>
      </c>
      <c r="G747" s="1" t="str">
        <f>_xll.BDS("SPX Index","CHAIN_TICKERS", "CHAIN_STRIKE_PX_OVRD",F747, "CHAIN_PUT_CALL_TYPE_OVRD=P", "CHAIN_PERIODICITY_OVRD=M")</f>
        <v>SPX US 11/20/15 P2700</v>
      </c>
      <c r="J747" t="s">
        <v>166</v>
      </c>
      <c r="K747" t="e">
        <f ca="1">_xll.BDP(J747,"security des")</f>
        <v>#NAME?</v>
      </c>
      <c r="N747" t="s">
        <v>1344</v>
      </c>
      <c r="O747" t="e">
        <f ca="1">_xll.BDP(J747,"security des")</f>
        <v>#NAME?</v>
      </c>
    </row>
    <row r="748" spans="1:15" x14ac:dyDescent="0.25">
      <c r="A748">
        <v>0</v>
      </c>
      <c r="B748" s="9">
        <v>2.4405479452054794E-4</v>
      </c>
      <c r="C748" s="9" t="str">
        <f t="shared" si="22"/>
        <v>$H$775</v>
      </c>
      <c r="D748" s="9" t="str">
        <f t="shared" si="23"/>
        <v>H775</v>
      </c>
      <c r="F748">
        <v>15140</v>
      </c>
      <c r="G748" s="1" t="str">
        <f>_xll.BDS("SPX Index","CHAIN_TICKERS", "CHAIN_STRIKE_PX_OVRD",F748, "CHAIN_PUT_CALL_TYPE_OVRD=P", "CHAIN_PERIODICITY_OVRD=M")</f>
        <v>SPX US 11/20/15 P2700</v>
      </c>
      <c r="J748" t="s">
        <v>2142</v>
      </c>
      <c r="K748" t="e">
        <f ca="1">_xll.BDP(J748,"security des")</f>
        <v>#NAME?</v>
      </c>
      <c r="N748" t="s">
        <v>1345</v>
      </c>
      <c r="O748" t="e">
        <f ca="1">_xll.BDP(J748,"security des")</f>
        <v>#NAME?</v>
      </c>
    </row>
    <row r="749" spans="1:15" x14ac:dyDescent="0.25">
      <c r="A749">
        <v>0</v>
      </c>
      <c r="B749" s="9">
        <v>2.4397260273972601E-4</v>
      </c>
      <c r="C749" s="9" t="str">
        <f t="shared" si="22"/>
        <v>$H$776</v>
      </c>
      <c r="D749" s="9" t="str">
        <f t="shared" si="23"/>
        <v>H776</v>
      </c>
      <c r="F749">
        <v>15160</v>
      </c>
      <c r="G749" s="1" t="str">
        <f>_xll.BDS("SPX Index","CHAIN_TICKERS", "CHAIN_STRIKE_PX_OVRD",F749, "CHAIN_PUT_CALL_TYPE_OVRD=P", "CHAIN_PERIODICITY_OVRD=M")</f>
        <v>SPX US 11/20/15 P2700</v>
      </c>
      <c r="J749" t="s">
        <v>2143</v>
      </c>
      <c r="K749" t="e">
        <f ca="1">_xll.BDP(J749,"security des")</f>
        <v>#NAME?</v>
      </c>
      <c r="N749" t="s">
        <v>1346</v>
      </c>
      <c r="O749" t="e">
        <f ca="1">_xll.BDP(J749,"security des")</f>
        <v>#NAME?</v>
      </c>
    </row>
    <row r="750" spans="1:15" x14ac:dyDescent="0.25">
      <c r="A750">
        <v>0</v>
      </c>
      <c r="B750" s="9">
        <v>2.3600000000000002E-4</v>
      </c>
      <c r="C750" s="9" t="str">
        <f t="shared" si="22"/>
        <v>$H$777</v>
      </c>
      <c r="D750" s="9" t="str">
        <f t="shared" si="23"/>
        <v>H777</v>
      </c>
      <c r="F750">
        <v>15180</v>
      </c>
      <c r="G750" s="1" t="str">
        <f>_xll.BDS("SPX Index","CHAIN_TICKERS", "CHAIN_STRIKE_PX_OVRD",F750, "CHAIN_PUT_CALL_TYPE_OVRD=P", "CHAIN_PERIODICITY_OVRD=M")</f>
        <v>SPX US 11/20/15 P2700</v>
      </c>
      <c r="J750" t="s">
        <v>167</v>
      </c>
      <c r="K750" t="e">
        <f ca="1">_xll.BDP(J750,"security des")</f>
        <v>#NAME?</v>
      </c>
      <c r="N750" t="s">
        <v>1347</v>
      </c>
      <c r="O750" t="e">
        <f ca="1">_xll.BDP(J750,"security des")</f>
        <v>#NAME?</v>
      </c>
    </row>
    <row r="751" spans="1:15" x14ac:dyDescent="0.25">
      <c r="A751">
        <v>0</v>
      </c>
      <c r="B751" s="9">
        <v>2.3361643835616435E-4</v>
      </c>
      <c r="C751" s="9" t="str">
        <f t="shared" si="22"/>
        <v>$H$778</v>
      </c>
      <c r="D751" s="9" t="str">
        <f t="shared" si="23"/>
        <v>H778</v>
      </c>
      <c r="F751">
        <v>15200</v>
      </c>
      <c r="G751" s="1" t="str">
        <f>_xll.BDS("SPX Index","CHAIN_TICKERS", "CHAIN_STRIKE_PX_OVRD",F751, "CHAIN_PUT_CALL_TYPE_OVRD=P", "CHAIN_PERIODICITY_OVRD=M")</f>
        <v>SPX US 11/20/15 P2700</v>
      </c>
      <c r="J751" t="s">
        <v>2144</v>
      </c>
      <c r="K751" t="e">
        <f ca="1">_xll.BDP(J751,"security des")</f>
        <v>#NAME?</v>
      </c>
      <c r="N751" t="s">
        <v>1348</v>
      </c>
      <c r="O751" t="e">
        <f ca="1">_xll.BDP(J751,"security des")</f>
        <v>#NAME?</v>
      </c>
    </row>
    <row r="752" spans="1:15" x14ac:dyDescent="0.25">
      <c r="A752">
        <v>0</v>
      </c>
      <c r="B752" s="9">
        <v>2.3134246575342467E-4</v>
      </c>
      <c r="C752" s="9" t="str">
        <f t="shared" si="22"/>
        <v>$H$779</v>
      </c>
      <c r="D752" s="9" t="str">
        <f t="shared" si="23"/>
        <v>H779</v>
      </c>
      <c r="F752">
        <v>15220</v>
      </c>
      <c r="G752" s="1" t="str">
        <f>_xll.BDS("SPX Index","CHAIN_TICKERS", "CHAIN_STRIKE_PX_OVRD",F752, "CHAIN_PUT_CALL_TYPE_OVRD=P", "CHAIN_PERIODICITY_OVRD=M")</f>
        <v>SPX US 11/20/15 P2700</v>
      </c>
      <c r="J752" t="s">
        <v>2145</v>
      </c>
      <c r="K752" t="e">
        <f ca="1">_xll.BDP(J752,"security des")</f>
        <v>#NAME?</v>
      </c>
      <c r="N752" t="s">
        <v>1349</v>
      </c>
      <c r="O752" t="e">
        <f ca="1">_xll.BDP(J752,"security des")</f>
        <v>#NAME?</v>
      </c>
    </row>
    <row r="753" spans="1:15" x14ac:dyDescent="0.25">
      <c r="A753">
        <v>0</v>
      </c>
      <c r="B753" s="9">
        <v>2.2983561643835615E-4</v>
      </c>
      <c r="C753" s="9" t="str">
        <f t="shared" si="22"/>
        <v>$H$780</v>
      </c>
      <c r="D753" s="9" t="str">
        <f t="shared" si="23"/>
        <v>H780</v>
      </c>
      <c r="F753">
        <v>15240</v>
      </c>
      <c r="G753" s="1" t="str">
        <f>_xll.BDS("SPX Index","CHAIN_TICKERS", "CHAIN_STRIKE_PX_OVRD",F753, "CHAIN_PUT_CALL_TYPE_OVRD=P", "CHAIN_PERIODICITY_OVRD=M")</f>
        <v>SPX US 11/20/15 P2700</v>
      </c>
      <c r="J753" t="s">
        <v>168</v>
      </c>
      <c r="K753" t="e">
        <f ca="1">_xll.BDP(J753,"security des")</f>
        <v>#NAME?</v>
      </c>
      <c r="N753" t="s">
        <v>1350</v>
      </c>
      <c r="O753" t="e">
        <f ca="1">_xll.BDP(J753,"security des")</f>
        <v>#NAME?</v>
      </c>
    </row>
    <row r="754" spans="1:15" x14ac:dyDescent="0.25">
      <c r="A754">
        <v>0</v>
      </c>
      <c r="B754" s="9">
        <v>2.2978082191780824E-4</v>
      </c>
      <c r="C754" s="9" t="str">
        <f t="shared" si="22"/>
        <v>$H$781</v>
      </c>
      <c r="D754" s="9" t="str">
        <f t="shared" si="23"/>
        <v>H781</v>
      </c>
      <c r="F754">
        <v>15260</v>
      </c>
      <c r="G754" s="1" t="str">
        <f>_xll.BDS("SPX Index","CHAIN_TICKERS", "CHAIN_STRIKE_PX_OVRD",F754, "CHAIN_PUT_CALL_TYPE_OVRD=P", "CHAIN_PERIODICITY_OVRD=M")</f>
        <v>SPX US 11/20/15 P2700</v>
      </c>
      <c r="J754" t="s">
        <v>2146</v>
      </c>
      <c r="K754" t="e">
        <f ca="1">_xll.BDP(J754,"security des")</f>
        <v>#NAME?</v>
      </c>
      <c r="N754" t="s">
        <v>1351</v>
      </c>
      <c r="O754" t="e">
        <f ca="1">_xll.BDP(J754,"security des")</f>
        <v>#NAME?</v>
      </c>
    </row>
    <row r="755" spans="1:15" x14ac:dyDescent="0.25">
      <c r="A755">
        <v>0</v>
      </c>
      <c r="B755" s="9">
        <v>2.3252054794520549E-4</v>
      </c>
      <c r="C755" s="9" t="str">
        <f t="shared" si="22"/>
        <v>$H$782</v>
      </c>
      <c r="D755" s="9" t="str">
        <f t="shared" si="23"/>
        <v>H782</v>
      </c>
      <c r="F755">
        <v>15280</v>
      </c>
      <c r="G755" s="1" t="str">
        <f>_xll.BDS("SPX Index","CHAIN_TICKERS", "CHAIN_STRIKE_PX_OVRD",F755, "CHAIN_PUT_CALL_TYPE_OVRD=P", "CHAIN_PERIODICITY_OVRD=M")</f>
        <v>SPX US 11/20/15 P2700</v>
      </c>
      <c r="J755" t="s">
        <v>2147</v>
      </c>
      <c r="K755" t="e">
        <f ca="1">_xll.BDP(J755,"security des")</f>
        <v>#NAME?</v>
      </c>
      <c r="N755" t="s">
        <v>1352</v>
      </c>
      <c r="O755" t="e">
        <f ca="1">_xll.BDP(J755,"security des")</f>
        <v>#NAME?</v>
      </c>
    </row>
    <row r="756" spans="1:15" x14ac:dyDescent="0.25">
      <c r="A756">
        <v>0</v>
      </c>
      <c r="B756" s="9">
        <v>2.3246575342465752E-4</v>
      </c>
      <c r="C756" s="9" t="str">
        <f t="shared" si="22"/>
        <v>$H$783</v>
      </c>
      <c r="D756" s="9" t="str">
        <f t="shared" si="23"/>
        <v>H783</v>
      </c>
      <c r="F756">
        <v>15300</v>
      </c>
      <c r="G756" s="1" t="str">
        <f>_xll.BDS("SPX Index","CHAIN_TICKERS", "CHAIN_STRIKE_PX_OVRD",F756, "CHAIN_PUT_CALL_TYPE_OVRD=P", "CHAIN_PERIODICITY_OVRD=M")</f>
        <v>SPX US 11/20/15 P2700</v>
      </c>
      <c r="J756" t="s">
        <v>169</v>
      </c>
      <c r="K756" t="e">
        <f ca="1">_xll.BDP(J756,"security des")</f>
        <v>#NAME?</v>
      </c>
      <c r="N756" t="s">
        <v>1353</v>
      </c>
      <c r="O756" t="e">
        <f ca="1">_xll.BDP(J756,"security des")</f>
        <v>#NAME?</v>
      </c>
    </row>
    <row r="757" spans="1:15" x14ac:dyDescent="0.25">
      <c r="A757">
        <v>0</v>
      </c>
      <c r="B757" s="9">
        <v>2.3076712328767125E-4</v>
      </c>
      <c r="C757" s="9" t="str">
        <f t="shared" si="22"/>
        <v>$H$784</v>
      </c>
      <c r="D757" s="9" t="str">
        <f t="shared" si="23"/>
        <v>H784</v>
      </c>
      <c r="F757">
        <v>15320</v>
      </c>
      <c r="G757" s="1" t="str">
        <f>_xll.BDS("SPX Index","CHAIN_TICKERS", "CHAIN_STRIKE_PX_OVRD",F757, "CHAIN_PUT_CALL_TYPE_OVRD=P", "CHAIN_PERIODICITY_OVRD=M")</f>
        <v>SPX US 11/20/15 P2700</v>
      </c>
      <c r="J757" t="s">
        <v>3006</v>
      </c>
      <c r="K757" t="e">
        <f ca="1">_xll.BDP(J757,"security des")</f>
        <v>#NAME?</v>
      </c>
      <c r="N757" t="s">
        <v>1354</v>
      </c>
      <c r="O757" t="e">
        <f ca="1">_xll.BDP(J757,"security des")</f>
        <v>#NAME?</v>
      </c>
    </row>
    <row r="758" spans="1:15" x14ac:dyDescent="0.25">
      <c r="A758">
        <v>0</v>
      </c>
      <c r="B758" s="9">
        <v>2.3013698630136987E-4</v>
      </c>
      <c r="C758" s="9" t="str">
        <f t="shared" si="22"/>
        <v>$H$785</v>
      </c>
      <c r="D758" s="9" t="str">
        <f t="shared" si="23"/>
        <v>H785</v>
      </c>
      <c r="F758">
        <v>15340</v>
      </c>
      <c r="G758" s="1" t="str">
        <f>_xll.BDS("SPX Index","CHAIN_TICKERS", "CHAIN_STRIKE_PX_OVRD",F758, "CHAIN_PUT_CALL_TYPE_OVRD=P", "CHAIN_PERIODICITY_OVRD=M")</f>
        <v>SPX US 11/20/15 P2700</v>
      </c>
      <c r="J758" t="s">
        <v>2148</v>
      </c>
      <c r="K758" t="e">
        <f ca="1">_xll.BDP(J758,"security des")</f>
        <v>#NAME?</v>
      </c>
      <c r="N758" t="s">
        <v>1355</v>
      </c>
      <c r="O758" t="e">
        <f ca="1">_xll.BDP(J758,"security des")</f>
        <v>#NAME?</v>
      </c>
    </row>
    <row r="759" spans="1:15" x14ac:dyDescent="0.25">
      <c r="A759">
        <v>1</v>
      </c>
      <c r="B759" s="9">
        <v>2.2920547945205478E-4</v>
      </c>
      <c r="C759" s="9" t="str">
        <f t="shared" si="22"/>
        <v>$H$786</v>
      </c>
      <c r="D759" s="9" t="str">
        <f t="shared" si="23"/>
        <v>H786</v>
      </c>
      <c r="F759">
        <v>15360</v>
      </c>
      <c r="G759" s="1" t="str">
        <f>_xll.BDS("SPX Index","CHAIN_TICKERS", "CHAIN_STRIKE_PX_OVRD",F759, "CHAIN_PUT_CALL_TYPE_OVRD=P", "CHAIN_PERIODICITY_OVRD=M")</f>
        <v>SPX US 11/20/15 P2700</v>
      </c>
      <c r="J759" t="s">
        <v>3007</v>
      </c>
      <c r="K759" t="e">
        <f ca="1">_xll.BDP(J759,"security des")</f>
        <v>#NAME?</v>
      </c>
      <c r="N759" t="s">
        <v>1356</v>
      </c>
      <c r="O759" t="e">
        <f ca="1">_xll.BDP(J759,"security des")</f>
        <v>#NAME?</v>
      </c>
    </row>
    <row r="760" spans="1:15" x14ac:dyDescent="0.25">
      <c r="A760">
        <v>0</v>
      </c>
      <c r="B760" s="9">
        <v>2.302191780821918E-4</v>
      </c>
      <c r="C760" s="9" t="str">
        <f t="shared" si="22"/>
        <v>$H$787</v>
      </c>
      <c r="D760" s="9" t="str">
        <f t="shared" si="23"/>
        <v>H787</v>
      </c>
      <c r="F760">
        <v>15380</v>
      </c>
      <c r="G760" s="1" t="str">
        <f>_xll.BDS("SPX Index","CHAIN_TICKERS", "CHAIN_STRIKE_PX_OVRD",F760, "CHAIN_PUT_CALL_TYPE_OVRD=P", "CHAIN_PERIODICITY_OVRD=M")</f>
        <v>SPX US 11/20/15 P2700</v>
      </c>
      <c r="J760" t="s">
        <v>2149</v>
      </c>
      <c r="K760" t="e">
        <f ca="1">_xll.BDP(J760,"security des")</f>
        <v>#NAME?</v>
      </c>
      <c r="N760" t="s">
        <v>1357</v>
      </c>
      <c r="O760" t="e">
        <f ca="1">_xll.BDP(J760,"security des")</f>
        <v>#NAME?</v>
      </c>
    </row>
    <row r="761" spans="1:15" x14ac:dyDescent="0.25">
      <c r="A761">
        <v>0</v>
      </c>
      <c r="B761" s="9">
        <v>2.3073972602739729E-4</v>
      </c>
      <c r="C761" s="9" t="str">
        <f t="shared" si="22"/>
        <v>$H$788</v>
      </c>
      <c r="D761" s="9" t="str">
        <f t="shared" si="23"/>
        <v>H788</v>
      </c>
      <c r="F761">
        <v>15400</v>
      </c>
      <c r="G761" s="1" t="str">
        <f>_xll.BDS("SPX Index","CHAIN_TICKERS", "CHAIN_STRIKE_PX_OVRD",F761, "CHAIN_PUT_CALL_TYPE_OVRD=P", "CHAIN_PERIODICITY_OVRD=M")</f>
        <v>SPX US 11/20/15 P2700</v>
      </c>
      <c r="J761" t="s">
        <v>170</v>
      </c>
      <c r="K761" t="e">
        <f ca="1">_xll.BDP(J761,"security des")</f>
        <v>#NAME?</v>
      </c>
      <c r="N761" t="s">
        <v>1358</v>
      </c>
      <c r="O761" t="e">
        <f ca="1">_xll.BDP(J761,"security des")</f>
        <v>#NAME?</v>
      </c>
    </row>
    <row r="762" spans="1:15" x14ac:dyDescent="0.25">
      <c r="A762">
        <v>0</v>
      </c>
      <c r="B762" s="9">
        <v>2.3076712328767125E-4</v>
      </c>
      <c r="C762" s="9" t="str">
        <f t="shared" si="22"/>
        <v>$H$789</v>
      </c>
      <c r="D762" s="9" t="str">
        <f t="shared" si="23"/>
        <v>H789</v>
      </c>
      <c r="F762">
        <v>15420</v>
      </c>
      <c r="G762" s="1" t="str">
        <f>_xll.BDS("SPX Index","CHAIN_TICKERS", "CHAIN_STRIKE_PX_OVRD",F762, "CHAIN_PUT_CALL_TYPE_OVRD=P", "CHAIN_PERIODICITY_OVRD=M")</f>
        <v>SPX US 11/20/15 P2700</v>
      </c>
      <c r="J762" t="s">
        <v>2150</v>
      </c>
      <c r="K762" t="e">
        <f ca="1">_xll.BDP(J762,"security des")</f>
        <v>#NAME?</v>
      </c>
      <c r="N762" t="s">
        <v>1359</v>
      </c>
      <c r="O762" t="e">
        <f ca="1">_xll.BDP(J762,"security des")</f>
        <v>#NAME?</v>
      </c>
    </row>
    <row r="763" spans="1:15" x14ac:dyDescent="0.25">
      <c r="A763">
        <v>0</v>
      </c>
      <c r="B763" s="9">
        <v>2.3041095890410958E-4</v>
      </c>
      <c r="C763" s="9" t="str">
        <f t="shared" si="22"/>
        <v>$H$790</v>
      </c>
      <c r="D763" s="9" t="str">
        <f t="shared" si="23"/>
        <v>H790</v>
      </c>
      <c r="F763">
        <v>15440</v>
      </c>
      <c r="G763" s="1" t="str">
        <f>_xll.BDS("SPX Index","CHAIN_TICKERS", "CHAIN_STRIKE_PX_OVRD",F763, "CHAIN_PUT_CALL_TYPE_OVRD=P", "CHAIN_PERIODICITY_OVRD=M")</f>
        <v>SPX US 11/20/15 P2700</v>
      </c>
      <c r="J763" t="s">
        <v>3008</v>
      </c>
      <c r="K763" t="e">
        <f ca="1">_xll.BDP(J763,"security des")</f>
        <v>#NAME?</v>
      </c>
      <c r="N763" t="s">
        <v>1360</v>
      </c>
      <c r="O763" t="e">
        <f ca="1">_xll.BDP(J763,"security des")</f>
        <v>#NAME?</v>
      </c>
    </row>
    <row r="764" spans="1:15" x14ac:dyDescent="0.25">
      <c r="A764">
        <v>0</v>
      </c>
      <c r="B764" s="9">
        <v>2.3035616438356164E-4</v>
      </c>
      <c r="C764" s="9" t="str">
        <f t="shared" si="22"/>
        <v>$H$791</v>
      </c>
      <c r="D764" s="9" t="str">
        <f t="shared" si="23"/>
        <v>H791</v>
      </c>
      <c r="F764">
        <v>15460</v>
      </c>
      <c r="G764" s="1" t="str">
        <f>_xll.BDS("SPX Index","CHAIN_TICKERS", "CHAIN_STRIKE_PX_OVRD",F764, "CHAIN_PUT_CALL_TYPE_OVRD=P", "CHAIN_PERIODICITY_OVRD=M")</f>
        <v>SPX US 11/20/15 P2700</v>
      </c>
      <c r="J764" t="s">
        <v>2151</v>
      </c>
      <c r="K764" t="e">
        <f ca="1">_xll.BDP(J764,"security des")</f>
        <v>#NAME?</v>
      </c>
      <c r="N764" t="s">
        <v>1361</v>
      </c>
      <c r="O764" t="e">
        <f ca="1">_xll.BDP(J764,"security des")</f>
        <v>#NAME?</v>
      </c>
    </row>
    <row r="765" spans="1:15" x14ac:dyDescent="0.25">
      <c r="A765">
        <v>0</v>
      </c>
      <c r="B765" s="9">
        <v>2.278904109589041E-4</v>
      </c>
      <c r="C765" s="9" t="str">
        <f t="shared" si="22"/>
        <v>$H$792</v>
      </c>
      <c r="D765" s="9" t="str">
        <f t="shared" si="23"/>
        <v>H792</v>
      </c>
      <c r="F765">
        <v>15480</v>
      </c>
      <c r="G765" s="1" t="str">
        <f>_xll.BDS("SPX Index","CHAIN_TICKERS", "CHAIN_STRIKE_PX_OVRD",F765, "CHAIN_PUT_CALL_TYPE_OVRD=P", "CHAIN_PERIODICITY_OVRD=M")</f>
        <v>SPX US 11/20/15 P2700</v>
      </c>
      <c r="J765" t="s">
        <v>3009</v>
      </c>
      <c r="K765" t="e">
        <f ca="1">_xll.BDP(J765,"security des")</f>
        <v>#NAME?</v>
      </c>
      <c r="N765" t="s">
        <v>1362</v>
      </c>
      <c r="O765" t="e">
        <f ca="1">_xll.BDP(J765,"security des")</f>
        <v>#NAME?</v>
      </c>
    </row>
    <row r="766" spans="1:15" x14ac:dyDescent="0.25">
      <c r="A766">
        <v>0</v>
      </c>
      <c r="B766" s="9">
        <v>2.2898630136986302E-4</v>
      </c>
      <c r="C766" s="9" t="str">
        <f t="shared" si="22"/>
        <v>$H$793</v>
      </c>
      <c r="D766" s="9" t="str">
        <f t="shared" si="23"/>
        <v>H793</v>
      </c>
      <c r="F766">
        <v>15500</v>
      </c>
      <c r="G766" s="1" t="str">
        <f>_xll.BDS("SPX Index","CHAIN_TICKERS", "CHAIN_STRIKE_PX_OVRD",F766, "CHAIN_PUT_CALL_TYPE_OVRD=P", "CHAIN_PERIODICITY_OVRD=M")</f>
        <v>SPX US 11/20/15 P2700</v>
      </c>
      <c r="J766" t="s">
        <v>171</v>
      </c>
      <c r="K766" t="e">
        <f ca="1">_xll.BDP(J766,"security des")</f>
        <v>#NAME?</v>
      </c>
      <c r="N766" t="s">
        <v>1363</v>
      </c>
      <c r="O766" t="e">
        <f ca="1">_xll.BDP(J766,"security des")</f>
        <v>#NAME?</v>
      </c>
    </row>
    <row r="767" spans="1:15" x14ac:dyDescent="0.25">
      <c r="A767">
        <v>0</v>
      </c>
      <c r="B767" s="9">
        <v>2.2641095890410957E-4</v>
      </c>
      <c r="C767" s="9" t="str">
        <f t="shared" si="22"/>
        <v>$H$794</v>
      </c>
      <c r="D767" s="9" t="str">
        <f t="shared" si="23"/>
        <v>H794</v>
      </c>
      <c r="F767">
        <v>15520</v>
      </c>
      <c r="G767" s="1" t="str">
        <f>_xll.BDS("SPX Index","CHAIN_TICKERS", "CHAIN_STRIKE_PX_OVRD",F767, "CHAIN_PUT_CALL_TYPE_OVRD=P", "CHAIN_PERIODICITY_OVRD=M")</f>
        <v>SPX US 11/20/15 P2700</v>
      </c>
      <c r="J767" t="s">
        <v>3010</v>
      </c>
      <c r="K767" t="e">
        <f ca="1">_xll.BDP(J767,"security des")</f>
        <v>#NAME?</v>
      </c>
      <c r="N767" t="s">
        <v>1364</v>
      </c>
      <c r="O767" t="e">
        <f ca="1">_xll.BDP(J767,"security des")</f>
        <v>#NAME?</v>
      </c>
    </row>
    <row r="768" spans="1:15" x14ac:dyDescent="0.25">
      <c r="A768">
        <v>0</v>
      </c>
      <c r="B768" s="9">
        <v>2.2780821917808218E-4</v>
      </c>
      <c r="C768" s="9" t="str">
        <f t="shared" si="22"/>
        <v>$H$795</v>
      </c>
      <c r="D768" s="9" t="str">
        <f t="shared" si="23"/>
        <v>H795</v>
      </c>
      <c r="F768">
        <v>15540</v>
      </c>
      <c r="G768" s="1" t="str">
        <f>_xll.BDS("SPX Index","CHAIN_TICKERS", "CHAIN_STRIKE_PX_OVRD",F768, "CHAIN_PUT_CALL_TYPE_OVRD=P", "CHAIN_PERIODICITY_OVRD=M")</f>
        <v>SPX US 11/20/15 P2700</v>
      </c>
      <c r="J768" t="s">
        <v>2152</v>
      </c>
      <c r="K768" t="e">
        <f ca="1">_xll.BDP(J768,"security des")</f>
        <v>#NAME?</v>
      </c>
      <c r="N768" t="s">
        <v>1365</v>
      </c>
      <c r="O768" t="e">
        <f ca="1">_xll.BDP(J768,"security des")</f>
        <v>#NAME?</v>
      </c>
    </row>
    <row r="769" spans="1:15" x14ac:dyDescent="0.25">
      <c r="A769">
        <v>0</v>
      </c>
      <c r="B769" s="9">
        <v>2.2515068493150685E-4</v>
      </c>
      <c r="C769" s="9" t="str">
        <f t="shared" si="22"/>
        <v>$H$796</v>
      </c>
      <c r="D769" s="9" t="str">
        <f t="shared" si="23"/>
        <v>H796</v>
      </c>
      <c r="F769">
        <v>15560</v>
      </c>
      <c r="G769" s="1" t="str">
        <f>_xll.BDS("SPX Index","CHAIN_TICKERS", "CHAIN_STRIKE_PX_OVRD",F769, "CHAIN_PUT_CALL_TYPE_OVRD=P", "CHAIN_PERIODICITY_OVRD=M")</f>
        <v>SPX US 11/20/15 P2700</v>
      </c>
      <c r="J769" t="s">
        <v>3011</v>
      </c>
      <c r="K769" t="e">
        <f ca="1">_xll.BDP(J769,"security des")</f>
        <v>#NAME?</v>
      </c>
      <c r="N769" t="s">
        <v>1366</v>
      </c>
      <c r="O769" t="e">
        <f ca="1">_xll.BDP(J769,"security des")</f>
        <v>#NAME?</v>
      </c>
    </row>
    <row r="770" spans="1:15" x14ac:dyDescent="0.25">
      <c r="A770">
        <v>0</v>
      </c>
      <c r="B770" s="9">
        <v>2.2558904109589041E-4</v>
      </c>
      <c r="C770" s="9" t="str">
        <f t="shared" si="22"/>
        <v>$H$797</v>
      </c>
      <c r="D770" s="9" t="str">
        <f t="shared" si="23"/>
        <v>H797</v>
      </c>
      <c r="F770">
        <v>15580</v>
      </c>
      <c r="G770" s="1" t="str">
        <f>_xll.BDS("SPX Index","CHAIN_TICKERS", "CHAIN_STRIKE_PX_OVRD",F770, "CHAIN_PUT_CALL_TYPE_OVRD=P", "CHAIN_PERIODICITY_OVRD=M")</f>
        <v>SPX US 11/20/15 P2700</v>
      </c>
      <c r="J770" t="s">
        <v>2153</v>
      </c>
      <c r="K770" t="e">
        <f ca="1">_xll.BDP(J770,"security des")</f>
        <v>#NAME?</v>
      </c>
      <c r="N770" t="s">
        <v>1367</v>
      </c>
      <c r="O770" t="e">
        <f ca="1">_xll.BDP(J770,"security des")</f>
        <v>#NAME?</v>
      </c>
    </row>
    <row r="771" spans="1:15" x14ac:dyDescent="0.25">
      <c r="A771">
        <v>0</v>
      </c>
      <c r="B771" s="9">
        <v>2.2547945205479453E-4</v>
      </c>
      <c r="C771" s="9" t="str">
        <f t="shared" si="22"/>
        <v>$H$798</v>
      </c>
      <c r="D771" s="9" t="str">
        <f t="shared" si="23"/>
        <v>H798</v>
      </c>
      <c r="F771">
        <v>15600</v>
      </c>
      <c r="G771" s="1" t="str">
        <f>_xll.BDS("SPX Index","CHAIN_TICKERS", "CHAIN_STRIKE_PX_OVRD",F771, "CHAIN_PUT_CALL_TYPE_OVRD=P", "CHAIN_PERIODICITY_OVRD=M")</f>
        <v>SPX US 11/20/15 P2700</v>
      </c>
      <c r="J771" t="s">
        <v>172</v>
      </c>
      <c r="K771" t="e">
        <f ca="1">_xll.BDP(J771,"security des")</f>
        <v>#NAME?</v>
      </c>
      <c r="N771" t="s">
        <v>1368</v>
      </c>
      <c r="O771" t="e">
        <f ca="1">_xll.BDP(J771,"security des")</f>
        <v>#NAME?</v>
      </c>
    </row>
    <row r="772" spans="1:15" x14ac:dyDescent="0.25">
      <c r="A772">
        <v>0</v>
      </c>
      <c r="B772" s="9">
        <v>2.203013698630137E-4</v>
      </c>
      <c r="C772" s="9" t="str">
        <f t="shared" ref="C772:C835" si="24">ADDRESS(ROW(B772)+MATCH(1,B772:B798),8)</f>
        <v>$H$799</v>
      </c>
      <c r="D772" s="9" t="str">
        <f t="shared" ref="D772:D835" si="25">"H"&amp;(ROW(B772)+MATCH(1,B772:B798))</f>
        <v>H799</v>
      </c>
      <c r="F772">
        <v>15620</v>
      </c>
      <c r="G772" s="1" t="str">
        <f>_xll.BDS("SPX Index","CHAIN_TICKERS", "CHAIN_STRIKE_PX_OVRD",F772, "CHAIN_PUT_CALL_TYPE_OVRD=P", "CHAIN_PERIODICITY_OVRD=M")</f>
        <v>SPX US 11/20/15 P2700</v>
      </c>
      <c r="J772" t="s">
        <v>2154</v>
      </c>
      <c r="K772" t="e">
        <f ca="1">_xll.BDP(J772,"security des")</f>
        <v>#NAME?</v>
      </c>
      <c r="N772" t="s">
        <v>1369</v>
      </c>
      <c r="O772" t="e">
        <f ca="1">_xll.BDP(J772,"security des")</f>
        <v>#NAME?</v>
      </c>
    </row>
    <row r="773" spans="1:15" x14ac:dyDescent="0.25">
      <c r="A773">
        <v>0</v>
      </c>
      <c r="B773" s="9">
        <v>2.2054794520547948E-4</v>
      </c>
      <c r="C773" s="9" t="str">
        <f t="shared" si="24"/>
        <v>$H$800</v>
      </c>
      <c r="D773" s="9" t="str">
        <f t="shared" si="25"/>
        <v>H800</v>
      </c>
      <c r="F773">
        <v>15640</v>
      </c>
      <c r="G773" s="1" t="str">
        <f>_xll.BDS("SPX Index","CHAIN_TICKERS", "CHAIN_STRIKE_PX_OVRD",F773, "CHAIN_PUT_CALL_TYPE_OVRD=P", "CHAIN_PERIODICITY_OVRD=M")</f>
        <v>SPX US 11/20/15 P2700</v>
      </c>
      <c r="J773" t="s">
        <v>3012</v>
      </c>
      <c r="K773" t="e">
        <f ca="1">_xll.BDP(J773,"security des")</f>
        <v>#NAME?</v>
      </c>
      <c r="N773" t="s">
        <v>1370</v>
      </c>
      <c r="O773" t="e">
        <f ca="1">_xll.BDP(J773,"security des")</f>
        <v>#NAME?</v>
      </c>
    </row>
    <row r="774" spans="1:15" x14ac:dyDescent="0.25">
      <c r="A774">
        <v>0</v>
      </c>
      <c r="B774" s="9">
        <v>2.1778082191780822E-4</v>
      </c>
      <c r="C774" s="9" t="str">
        <f t="shared" si="24"/>
        <v>$H$801</v>
      </c>
      <c r="D774" s="9" t="str">
        <f t="shared" si="25"/>
        <v>H801</v>
      </c>
      <c r="F774">
        <v>15660</v>
      </c>
      <c r="G774" s="1" t="str">
        <f>_xll.BDS("SPX Index","CHAIN_TICKERS", "CHAIN_STRIKE_PX_OVRD",F774, "CHAIN_PUT_CALL_TYPE_OVRD=P", "CHAIN_PERIODICITY_OVRD=M")</f>
        <v>SPX US 11/20/15 P2700</v>
      </c>
      <c r="J774" t="s">
        <v>2155</v>
      </c>
      <c r="K774" t="e">
        <f ca="1">_xll.BDP(J774,"security des")</f>
        <v>#NAME?</v>
      </c>
      <c r="N774" t="s">
        <v>1371</v>
      </c>
      <c r="O774" t="e">
        <f ca="1">_xll.BDP(J774,"security des")</f>
        <v>#NAME?</v>
      </c>
    </row>
    <row r="775" spans="1:15" x14ac:dyDescent="0.25">
      <c r="A775">
        <v>0</v>
      </c>
      <c r="B775" s="9">
        <v>2.1890410958904109E-4</v>
      </c>
      <c r="C775" s="9" t="str">
        <f t="shared" si="24"/>
        <v>$H$802</v>
      </c>
      <c r="D775" s="9" t="str">
        <f t="shared" si="25"/>
        <v>H802</v>
      </c>
      <c r="F775">
        <v>15680</v>
      </c>
      <c r="G775" s="1" t="str">
        <f>_xll.BDS("SPX Index","CHAIN_TICKERS", "CHAIN_STRIKE_PX_OVRD",F775, "CHAIN_PUT_CALL_TYPE_OVRD=P", "CHAIN_PERIODICITY_OVRD=M")</f>
        <v>SPX US 11/20/15 P2700</v>
      </c>
      <c r="J775" t="s">
        <v>3013</v>
      </c>
      <c r="K775" t="e">
        <f ca="1">_xll.BDP(J775,"security des")</f>
        <v>#NAME?</v>
      </c>
      <c r="N775" t="s">
        <v>1372</v>
      </c>
      <c r="O775" t="e">
        <f ca="1">_xll.BDP(J775,"security des")</f>
        <v>#NAME?</v>
      </c>
    </row>
    <row r="776" spans="1:15" x14ac:dyDescent="0.25">
      <c r="A776">
        <v>0</v>
      </c>
      <c r="B776" s="9">
        <v>2.1802739726027397E-4</v>
      </c>
      <c r="C776" s="9" t="str">
        <f t="shared" si="24"/>
        <v>$H$803</v>
      </c>
      <c r="D776" s="9" t="str">
        <f t="shared" si="25"/>
        <v>H803</v>
      </c>
      <c r="F776">
        <v>15700</v>
      </c>
      <c r="G776" s="1" t="str">
        <f>_xll.BDS("SPX Index","CHAIN_TICKERS", "CHAIN_STRIKE_PX_OVRD",F776, "CHAIN_PUT_CALL_TYPE_OVRD=P", "CHAIN_PERIODICITY_OVRD=M")</f>
        <v>SPX US 11/20/15 P2700</v>
      </c>
      <c r="J776" t="s">
        <v>173</v>
      </c>
      <c r="K776" t="e">
        <f ca="1">_xll.BDP(J776,"security des")</f>
        <v>#NAME?</v>
      </c>
      <c r="N776" t="s">
        <v>1373</v>
      </c>
      <c r="O776" t="e">
        <f ca="1">_xll.BDP(J776,"security des")</f>
        <v>#NAME?</v>
      </c>
    </row>
    <row r="777" spans="1:15" x14ac:dyDescent="0.25">
      <c r="A777">
        <v>0</v>
      </c>
      <c r="B777" s="9">
        <v>2.1884931506849315E-4</v>
      </c>
      <c r="C777" s="9" t="str">
        <f t="shared" si="24"/>
        <v>$H$804</v>
      </c>
      <c r="D777" s="9" t="str">
        <f t="shared" si="25"/>
        <v>H804</v>
      </c>
      <c r="F777">
        <v>15720</v>
      </c>
      <c r="G777" s="1" t="str">
        <f>_xll.BDS("SPX Index","CHAIN_TICKERS", "CHAIN_STRIKE_PX_OVRD",F777, "CHAIN_PUT_CALL_TYPE_OVRD=P", "CHAIN_PERIODICITY_OVRD=M")</f>
        <v>SPX US 11/20/15 P2700</v>
      </c>
      <c r="J777" t="s">
        <v>3014</v>
      </c>
      <c r="K777" t="e">
        <f ca="1">_xll.BDP(J777,"security des")</f>
        <v>#NAME?</v>
      </c>
      <c r="N777" t="s">
        <v>1374</v>
      </c>
      <c r="O777" t="e">
        <f ca="1">_xll.BDP(J777,"security des")</f>
        <v>#NAME?</v>
      </c>
    </row>
    <row r="778" spans="1:15" x14ac:dyDescent="0.25">
      <c r="A778">
        <v>0</v>
      </c>
      <c r="B778" s="9">
        <v>2.1994520547945207E-4</v>
      </c>
      <c r="C778" s="9" t="str">
        <f t="shared" si="24"/>
        <v>$H$805</v>
      </c>
      <c r="D778" s="9" t="str">
        <f t="shared" si="25"/>
        <v>H805</v>
      </c>
      <c r="F778">
        <v>15740</v>
      </c>
      <c r="G778" s="1" t="str">
        <f>_xll.BDS("SPX Index","CHAIN_TICKERS", "CHAIN_STRIKE_PX_OVRD",F778, "CHAIN_PUT_CALL_TYPE_OVRD=P", "CHAIN_PERIODICITY_OVRD=M")</f>
        <v>SPX US 11/20/15 P2700</v>
      </c>
      <c r="J778" t="s">
        <v>2156</v>
      </c>
      <c r="K778" t="e">
        <f ca="1">_xll.BDP(J778,"security des")</f>
        <v>#NAME?</v>
      </c>
      <c r="N778" t="s">
        <v>1375</v>
      </c>
      <c r="O778" t="e">
        <f ca="1">_xll.BDP(J778,"security des")</f>
        <v>#NAME?</v>
      </c>
    </row>
    <row r="779" spans="1:15" x14ac:dyDescent="0.25">
      <c r="A779">
        <v>0</v>
      </c>
      <c r="B779" s="9">
        <v>2.2126027397260275E-4</v>
      </c>
      <c r="C779" s="9" t="str">
        <f t="shared" si="24"/>
        <v>$H$806</v>
      </c>
      <c r="D779" s="9" t="str">
        <f t="shared" si="25"/>
        <v>H806</v>
      </c>
      <c r="F779">
        <v>15760</v>
      </c>
      <c r="G779" s="1" t="str">
        <f>_xll.BDS("SPX Index","CHAIN_TICKERS", "CHAIN_STRIKE_PX_OVRD",F779, "CHAIN_PUT_CALL_TYPE_OVRD=P", "CHAIN_PERIODICITY_OVRD=M")</f>
        <v>SPX US 11/20/15 P2700</v>
      </c>
      <c r="J779" t="s">
        <v>3015</v>
      </c>
      <c r="K779" t="e">
        <f ca="1">_xll.BDP(J779,"security des")</f>
        <v>#NAME?</v>
      </c>
      <c r="N779" t="s">
        <v>1376</v>
      </c>
      <c r="O779" t="e">
        <f ca="1">_xll.BDP(J779,"security des")</f>
        <v>#NAME?</v>
      </c>
    </row>
    <row r="780" spans="1:15" x14ac:dyDescent="0.25">
      <c r="A780">
        <v>0</v>
      </c>
      <c r="B780" s="9">
        <v>2.2465753424657532E-4</v>
      </c>
      <c r="C780" s="9" t="str">
        <f t="shared" si="24"/>
        <v>$H$807</v>
      </c>
      <c r="D780" s="9" t="str">
        <f t="shared" si="25"/>
        <v>H807</v>
      </c>
      <c r="F780">
        <v>15780</v>
      </c>
      <c r="G780" s="1" t="str">
        <f>_xll.BDS("SPX Index","CHAIN_TICKERS", "CHAIN_STRIKE_PX_OVRD",F780, "CHAIN_PUT_CALL_TYPE_OVRD=P", "CHAIN_PERIODICITY_OVRD=M")</f>
        <v>SPX US 11/20/15 P2700</v>
      </c>
      <c r="J780" t="s">
        <v>2157</v>
      </c>
      <c r="K780" t="e">
        <f ca="1">_xll.BDP(J780,"security des")</f>
        <v>#NAME?</v>
      </c>
      <c r="N780" t="s">
        <v>1377</v>
      </c>
      <c r="O780" t="e">
        <f ca="1">_xll.BDP(J780,"security des")</f>
        <v>#NAME?</v>
      </c>
    </row>
    <row r="781" spans="1:15" x14ac:dyDescent="0.25">
      <c r="A781">
        <v>0</v>
      </c>
      <c r="B781" s="9">
        <v>2.2495890410958904E-4</v>
      </c>
      <c r="C781" s="9" t="str">
        <f t="shared" si="24"/>
        <v>$H$808</v>
      </c>
      <c r="D781" s="9" t="str">
        <f t="shared" si="25"/>
        <v>H808</v>
      </c>
      <c r="F781">
        <v>15800</v>
      </c>
      <c r="G781" s="1" t="str">
        <f>_xll.BDS("SPX Index","CHAIN_TICKERS", "CHAIN_STRIKE_PX_OVRD",F781, "CHAIN_PUT_CALL_TYPE_OVRD=P", "CHAIN_PERIODICITY_OVRD=M")</f>
        <v>SPX US 11/20/15 P2700</v>
      </c>
      <c r="J781" t="s">
        <v>174</v>
      </c>
      <c r="K781" t="e">
        <f ca="1">_xll.BDP(J781,"security des")</f>
        <v>#NAME?</v>
      </c>
      <c r="N781" t="s">
        <v>1378</v>
      </c>
      <c r="O781" t="e">
        <f ca="1">_xll.BDP(J781,"security des")</f>
        <v>#NAME?</v>
      </c>
    </row>
    <row r="782" spans="1:15" x14ac:dyDescent="0.25">
      <c r="A782">
        <v>0</v>
      </c>
      <c r="B782" s="9">
        <v>2.2405479452054797E-4</v>
      </c>
      <c r="C782" s="9" t="str">
        <f t="shared" si="24"/>
        <v>$H$809</v>
      </c>
      <c r="D782" s="9" t="str">
        <f t="shared" si="25"/>
        <v>H809</v>
      </c>
      <c r="F782">
        <v>15820</v>
      </c>
      <c r="G782" s="1" t="str">
        <f>_xll.BDS("SPX Index","CHAIN_TICKERS", "CHAIN_STRIKE_PX_OVRD",F782, "CHAIN_PUT_CALL_TYPE_OVRD=P", "CHAIN_PERIODICITY_OVRD=M")</f>
        <v>SPX US 11/20/15 P2700</v>
      </c>
      <c r="J782" t="s">
        <v>2158</v>
      </c>
      <c r="K782" t="e">
        <f ca="1">_xll.BDP(J782,"security des")</f>
        <v>#NAME?</v>
      </c>
      <c r="N782" t="s">
        <v>1379</v>
      </c>
      <c r="O782" t="e">
        <f ca="1">_xll.BDP(J782,"security des")</f>
        <v>#NAME?</v>
      </c>
    </row>
    <row r="783" spans="1:15" x14ac:dyDescent="0.25">
      <c r="A783">
        <v>1</v>
      </c>
      <c r="B783" s="9">
        <v>2.2747945205479455E-4</v>
      </c>
      <c r="C783" s="9" t="str">
        <f t="shared" si="24"/>
        <v>$H$810</v>
      </c>
      <c r="D783" s="9" t="str">
        <f t="shared" si="25"/>
        <v>H810</v>
      </c>
      <c r="F783">
        <v>15840</v>
      </c>
      <c r="G783" s="1" t="str">
        <f>_xll.BDS("SPX Index","CHAIN_TICKERS", "CHAIN_STRIKE_PX_OVRD",F783, "CHAIN_PUT_CALL_TYPE_OVRD=P", "CHAIN_PERIODICITY_OVRD=M")</f>
        <v>SPX US 11/20/15 P2700</v>
      </c>
      <c r="J783" t="s">
        <v>3016</v>
      </c>
      <c r="K783" t="e">
        <f ca="1">_xll.BDP(J783,"security des")</f>
        <v>#NAME?</v>
      </c>
      <c r="N783" t="s">
        <v>1380</v>
      </c>
      <c r="O783" t="e">
        <f ca="1">_xll.BDP(J783,"security des")</f>
        <v>#NAME?</v>
      </c>
    </row>
    <row r="784" spans="1:15" x14ac:dyDescent="0.25">
      <c r="A784">
        <v>0</v>
      </c>
      <c r="B784" s="9">
        <v>2.2876712328767122E-4</v>
      </c>
      <c r="C784" s="9" t="str">
        <f t="shared" si="24"/>
        <v>$H$811</v>
      </c>
      <c r="D784" s="9" t="str">
        <f t="shared" si="25"/>
        <v>H811</v>
      </c>
      <c r="F784">
        <v>15860</v>
      </c>
      <c r="G784" s="1" t="str">
        <f>_xll.BDS("SPX Index","CHAIN_TICKERS", "CHAIN_STRIKE_PX_OVRD",F784, "CHAIN_PUT_CALL_TYPE_OVRD=P", "CHAIN_PERIODICITY_OVRD=M")</f>
        <v>SPX US 11/20/15 P2700</v>
      </c>
      <c r="J784" t="s">
        <v>2159</v>
      </c>
      <c r="K784" t="e">
        <f ca="1">_xll.BDP(J784,"security des")</f>
        <v>#NAME?</v>
      </c>
      <c r="N784" t="s">
        <v>1381</v>
      </c>
      <c r="O784" t="e">
        <f ca="1">_xll.BDP(J784,"security des")</f>
        <v>#NAME?</v>
      </c>
    </row>
    <row r="785" spans="1:15" x14ac:dyDescent="0.25">
      <c r="A785">
        <v>0</v>
      </c>
      <c r="B785" s="9">
        <v>2.2841095890410959E-4</v>
      </c>
      <c r="C785" s="9" t="str">
        <f t="shared" si="24"/>
        <v>$H$812</v>
      </c>
      <c r="D785" s="9" t="str">
        <f t="shared" si="25"/>
        <v>H812</v>
      </c>
      <c r="F785">
        <v>15880</v>
      </c>
      <c r="G785" s="1" t="str">
        <f>_xll.BDS("SPX Index","CHAIN_TICKERS", "CHAIN_STRIKE_PX_OVRD",F785, "CHAIN_PUT_CALL_TYPE_OVRD=P", "CHAIN_PERIODICITY_OVRD=M")</f>
        <v>SPX US 11/20/15 P2700</v>
      </c>
      <c r="J785" t="s">
        <v>3017</v>
      </c>
      <c r="K785" t="e">
        <f ca="1">_xll.BDP(J785,"security des")</f>
        <v>#NAME?</v>
      </c>
      <c r="N785" t="s">
        <v>1382</v>
      </c>
      <c r="O785" t="e">
        <f ca="1">_xll.BDP(J785,"security des")</f>
        <v>#NAME?</v>
      </c>
    </row>
    <row r="786" spans="1:15" x14ac:dyDescent="0.25">
      <c r="A786">
        <v>0</v>
      </c>
      <c r="B786" s="9">
        <v>2.2641095890410957E-4</v>
      </c>
      <c r="C786" s="9" t="str">
        <f t="shared" si="24"/>
        <v>$H$813</v>
      </c>
      <c r="D786" s="9" t="str">
        <f t="shared" si="25"/>
        <v>H813</v>
      </c>
      <c r="F786">
        <v>15900</v>
      </c>
      <c r="G786" s="1" t="str">
        <f>_xll.BDS("SPX Index","CHAIN_TICKERS", "CHAIN_STRIKE_PX_OVRD",F786, "CHAIN_PUT_CALL_TYPE_OVRD=P", "CHAIN_PERIODICITY_OVRD=M")</f>
        <v>SPX US 11/20/15 P2700</v>
      </c>
      <c r="J786" t="s">
        <v>175</v>
      </c>
      <c r="K786" t="e">
        <f ca="1">_xll.BDP(J786,"security des")</f>
        <v>#NAME?</v>
      </c>
      <c r="N786" t="s">
        <v>1383</v>
      </c>
      <c r="O786" t="e">
        <f ca="1">_xll.BDP(J786,"security des")</f>
        <v>#NAME?</v>
      </c>
    </row>
    <row r="787" spans="1:15" x14ac:dyDescent="0.25">
      <c r="A787">
        <v>0</v>
      </c>
      <c r="B787" s="9">
        <v>2.2695890410958907E-4</v>
      </c>
      <c r="C787" s="9" t="str">
        <f t="shared" si="24"/>
        <v>$H$814</v>
      </c>
      <c r="D787" s="9" t="str">
        <f t="shared" si="25"/>
        <v>H814</v>
      </c>
      <c r="F787">
        <v>15920</v>
      </c>
      <c r="G787" s="1" t="str">
        <f>_xll.BDS("SPX Index","CHAIN_TICKERS", "CHAIN_STRIKE_PX_OVRD",F787, "CHAIN_PUT_CALL_TYPE_OVRD=P", "CHAIN_PERIODICITY_OVRD=M")</f>
        <v>SPX US 11/20/15 P2700</v>
      </c>
      <c r="J787" t="s">
        <v>3018</v>
      </c>
      <c r="K787" t="e">
        <f ca="1">_xll.BDP(J787,"security des")</f>
        <v>#NAME?</v>
      </c>
      <c r="N787" t="s">
        <v>1384</v>
      </c>
      <c r="O787" t="e">
        <f ca="1">_xll.BDP(J787,"security des")</f>
        <v>#NAME?</v>
      </c>
    </row>
    <row r="788" spans="1:15" x14ac:dyDescent="0.25">
      <c r="A788">
        <v>0</v>
      </c>
      <c r="B788" s="9">
        <v>2.245753424657534E-4</v>
      </c>
      <c r="C788" s="9" t="str">
        <f t="shared" si="24"/>
        <v>$H$815</v>
      </c>
      <c r="D788" s="9" t="str">
        <f t="shared" si="25"/>
        <v>H815</v>
      </c>
      <c r="F788">
        <v>15940</v>
      </c>
      <c r="G788" s="1" t="str">
        <f>_xll.BDS("SPX Index","CHAIN_TICKERS", "CHAIN_STRIKE_PX_OVRD",F788, "CHAIN_PUT_CALL_TYPE_OVRD=P", "CHAIN_PERIODICITY_OVRD=M")</f>
        <v>SPX US 11/20/15 P2700</v>
      </c>
      <c r="J788" t="s">
        <v>2160</v>
      </c>
      <c r="K788" t="e">
        <f ca="1">_xll.BDP(J788,"security des")</f>
        <v>#NAME?</v>
      </c>
      <c r="N788" t="s">
        <v>1385</v>
      </c>
      <c r="O788" t="e">
        <f ca="1">_xll.BDP(J788,"security des")</f>
        <v>#NAME?</v>
      </c>
    </row>
    <row r="789" spans="1:15" x14ac:dyDescent="0.25">
      <c r="A789">
        <v>0</v>
      </c>
      <c r="B789" s="9">
        <v>2.2210958904109586E-4</v>
      </c>
      <c r="C789" s="9" t="str">
        <f t="shared" si="24"/>
        <v>$H$816</v>
      </c>
      <c r="D789" s="9" t="str">
        <f t="shared" si="25"/>
        <v>H816</v>
      </c>
      <c r="F789">
        <v>15960</v>
      </c>
      <c r="G789" s="1" t="str">
        <f>_xll.BDS("SPX Index","CHAIN_TICKERS", "CHAIN_STRIKE_PX_OVRD",F789, "CHAIN_PUT_CALL_TYPE_OVRD=P", "CHAIN_PERIODICITY_OVRD=M")</f>
        <v>SPX US 11/20/15 P2700</v>
      </c>
      <c r="J789" t="s">
        <v>3019</v>
      </c>
      <c r="K789" t="e">
        <f ca="1">_xll.BDP(J789,"security des")</f>
        <v>#NAME?</v>
      </c>
      <c r="N789" t="s">
        <v>1386</v>
      </c>
      <c r="O789" t="e">
        <f ca="1">_xll.BDP(J789,"security des")</f>
        <v>#NAME?</v>
      </c>
    </row>
    <row r="790" spans="1:15" x14ac:dyDescent="0.25">
      <c r="A790">
        <v>0</v>
      </c>
      <c r="B790" s="9">
        <v>2.2032876712328766E-4</v>
      </c>
      <c r="C790" s="9" t="str">
        <f t="shared" si="24"/>
        <v>$H$817</v>
      </c>
      <c r="D790" s="9" t="str">
        <f t="shared" si="25"/>
        <v>H817</v>
      </c>
      <c r="F790">
        <v>15980</v>
      </c>
      <c r="G790" s="1" t="str">
        <f>_xll.BDS("SPX Index","CHAIN_TICKERS", "CHAIN_STRIKE_PX_OVRD",F790, "CHAIN_PUT_CALL_TYPE_OVRD=P", "CHAIN_PERIODICITY_OVRD=M")</f>
        <v>SPX US 11/20/15 P2700</v>
      </c>
      <c r="J790" t="s">
        <v>2161</v>
      </c>
      <c r="K790" t="e">
        <f ca="1">_xll.BDP(J790,"security des")</f>
        <v>#NAME?</v>
      </c>
      <c r="N790" t="s">
        <v>1387</v>
      </c>
      <c r="O790" t="e">
        <f ca="1">_xll.BDP(J790,"security des")</f>
        <v>#NAME?</v>
      </c>
    </row>
    <row r="791" spans="1:15" x14ac:dyDescent="0.25">
      <c r="A791">
        <v>0</v>
      </c>
      <c r="B791" s="9">
        <v>2.1745205479452054E-4</v>
      </c>
      <c r="C791" s="9" t="str">
        <f t="shared" si="24"/>
        <v>$H$818</v>
      </c>
      <c r="D791" s="9" t="str">
        <f t="shared" si="25"/>
        <v>H818</v>
      </c>
      <c r="F791">
        <v>16000</v>
      </c>
      <c r="G791" s="1" t="str">
        <f>_xll.BDS("SPX Index","CHAIN_TICKERS", "CHAIN_STRIKE_PX_OVRD",F791, "CHAIN_PUT_CALL_TYPE_OVRD=P", "CHAIN_PERIODICITY_OVRD=M")</f>
        <v>SPX US 11/20/15 P2700</v>
      </c>
      <c r="J791" t="s">
        <v>176</v>
      </c>
      <c r="K791" t="e">
        <f ca="1">_xll.BDP(J791,"security des")</f>
        <v>#NAME?</v>
      </c>
      <c r="N791" t="s">
        <v>1388</v>
      </c>
      <c r="O791" t="e">
        <f ca="1">_xll.BDP(J791,"security des")</f>
        <v>#NAME?</v>
      </c>
    </row>
    <row r="792" spans="1:15" x14ac:dyDescent="0.25">
      <c r="A792">
        <v>0</v>
      </c>
      <c r="B792" s="9">
        <v>2.1682191780821917E-4</v>
      </c>
      <c r="C792" s="9" t="str">
        <f t="shared" si="24"/>
        <v>$H$819</v>
      </c>
      <c r="D792" s="9" t="str">
        <f t="shared" si="25"/>
        <v>H819</v>
      </c>
      <c r="F792">
        <v>16020</v>
      </c>
      <c r="G792" s="1" t="str">
        <f>_xll.BDS("SPX Index","CHAIN_TICKERS", "CHAIN_STRIKE_PX_OVRD",F792, "CHAIN_PUT_CALL_TYPE_OVRD=P", "CHAIN_PERIODICITY_OVRD=M")</f>
        <v>SPX US 11/20/15 P2700</v>
      </c>
      <c r="J792" t="s">
        <v>2162</v>
      </c>
      <c r="K792" t="e">
        <f ca="1">_xll.BDP(J792,"security des")</f>
        <v>#NAME?</v>
      </c>
      <c r="N792" t="s">
        <v>1389</v>
      </c>
      <c r="O792" t="e">
        <f ca="1">_xll.BDP(J792,"security des")</f>
        <v>#NAME?</v>
      </c>
    </row>
    <row r="793" spans="1:15" x14ac:dyDescent="0.25">
      <c r="A793">
        <v>0</v>
      </c>
      <c r="B793" s="9">
        <v>2.1591780821917809E-4</v>
      </c>
      <c r="C793" s="9" t="str">
        <f t="shared" si="24"/>
        <v>$H$820</v>
      </c>
      <c r="D793" s="9" t="str">
        <f t="shared" si="25"/>
        <v>H820</v>
      </c>
      <c r="F793">
        <v>16040</v>
      </c>
      <c r="G793" s="1" t="str">
        <f>_xll.BDS("SPX Index","CHAIN_TICKERS", "CHAIN_STRIKE_PX_OVRD",F793, "CHAIN_PUT_CALL_TYPE_OVRD=P", "CHAIN_PERIODICITY_OVRD=M")</f>
        <v>SPX US 11/20/15 P2700</v>
      </c>
      <c r="J793" t="s">
        <v>3020</v>
      </c>
      <c r="K793" t="e">
        <f ca="1">_xll.BDP(J793,"security des")</f>
        <v>#NAME?</v>
      </c>
      <c r="N793" t="s">
        <v>1390</v>
      </c>
      <c r="O793" t="e">
        <f ca="1">_xll.BDP(J793,"security des")</f>
        <v>#NAME?</v>
      </c>
    </row>
    <row r="794" spans="1:15" x14ac:dyDescent="0.25">
      <c r="A794">
        <v>0</v>
      </c>
      <c r="B794" s="9">
        <v>2.2241095890410961E-4</v>
      </c>
      <c r="C794" s="9" t="str">
        <f t="shared" si="24"/>
        <v>$H$821</v>
      </c>
      <c r="D794" s="9" t="str">
        <f t="shared" si="25"/>
        <v>H821</v>
      </c>
      <c r="F794">
        <v>16060</v>
      </c>
      <c r="G794" s="1" t="str">
        <f>_xll.BDS("SPX Index","CHAIN_TICKERS", "CHAIN_STRIKE_PX_OVRD",F794, "CHAIN_PUT_CALL_TYPE_OVRD=P", "CHAIN_PERIODICITY_OVRD=M")</f>
        <v>SPX US 11/20/15 P2700</v>
      </c>
      <c r="J794" t="s">
        <v>2163</v>
      </c>
      <c r="K794" t="e">
        <f ca="1">_xll.BDP(J794,"security des")</f>
        <v>#NAME?</v>
      </c>
      <c r="N794" t="s">
        <v>1391</v>
      </c>
      <c r="O794" t="e">
        <f ca="1">_xll.BDP(J794,"security des")</f>
        <v>#NAME?</v>
      </c>
    </row>
    <row r="795" spans="1:15" x14ac:dyDescent="0.25">
      <c r="A795">
        <v>0</v>
      </c>
      <c r="B795" s="9">
        <v>2.2465753424657532E-4</v>
      </c>
      <c r="C795" s="9" t="str">
        <f t="shared" si="24"/>
        <v>$H$822</v>
      </c>
      <c r="D795" s="9" t="str">
        <f t="shared" si="25"/>
        <v>H822</v>
      </c>
      <c r="F795">
        <v>16080</v>
      </c>
      <c r="G795" s="1" t="str">
        <f>_xll.BDS("SPX Index","CHAIN_TICKERS", "CHAIN_STRIKE_PX_OVRD",F795, "CHAIN_PUT_CALL_TYPE_OVRD=P", "CHAIN_PERIODICITY_OVRD=M")</f>
        <v>SPX US 11/20/15 P2700</v>
      </c>
      <c r="J795" t="s">
        <v>3021</v>
      </c>
      <c r="K795" t="e">
        <f ca="1">_xll.BDP(J795,"security des")</f>
        <v>#NAME?</v>
      </c>
      <c r="N795" t="s">
        <v>1392</v>
      </c>
      <c r="O795" t="e">
        <f ca="1">_xll.BDP(J795,"security des")</f>
        <v>#NAME?</v>
      </c>
    </row>
    <row r="796" spans="1:15" x14ac:dyDescent="0.25">
      <c r="A796">
        <v>0</v>
      </c>
      <c r="B796" s="9">
        <v>2.2671232876712329E-4</v>
      </c>
      <c r="C796" s="9" t="str">
        <f t="shared" si="24"/>
        <v>$H$823</v>
      </c>
      <c r="D796" s="9" t="str">
        <f t="shared" si="25"/>
        <v>H823</v>
      </c>
      <c r="F796">
        <v>16100</v>
      </c>
      <c r="G796" s="1" t="str">
        <f>_xll.BDS("SPX Index","CHAIN_TICKERS", "CHAIN_STRIKE_PX_OVRD",F796, "CHAIN_PUT_CALL_TYPE_OVRD=P", "CHAIN_PERIODICITY_OVRD=M")</f>
        <v>SPX US 11/20/15 P2700</v>
      </c>
      <c r="J796" t="s">
        <v>177</v>
      </c>
      <c r="K796" t="e">
        <f ca="1">_xll.BDP(J796,"security des")</f>
        <v>#NAME?</v>
      </c>
      <c r="N796" t="s">
        <v>1393</v>
      </c>
      <c r="O796" t="e">
        <f ca="1">_xll.BDP(J796,"security des")</f>
        <v>#NAME?</v>
      </c>
    </row>
    <row r="797" spans="1:15" x14ac:dyDescent="0.25">
      <c r="A797">
        <v>0</v>
      </c>
      <c r="B797" s="9">
        <v>2.2463013698630137E-4</v>
      </c>
      <c r="C797" s="9" t="str">
        <f t="shared" si="24"/>
        <v>$H$824</v>
      </c>
      <c r="D797" s="9" t="str">
        <f t="shared" si="25"/>
        <v>H824</v>
      </c>
      <c r="F797">
        <v>16120</v>
      </c>
      <c r="G797" s="1" t="str">
        <f>_xll.BDS("SPX Index","CHAIN_TICKERS", "CHAIN_STRIKE_PX_OVRD",F797, "CHAIN_PUT_CALL_TYPE_OVRD=P", "CHAIN_PERIODICITY_OVRD=M")</f>
        <v>SPX US 11/20/15 P2700</v>
      </c>
      <c r="J797" t="s">
        <v>3022</v>
      </c>
      <c r="K797" t="e">
        <f ca="1">_xll.BDP(J797,"security des")</f>
        <v>#NAME?</v>
      </c>
      <c r="N797" t="s">
        <v>1394</v>
      </c>
      <c r="O797" t="e">
        <f ca="1">_xll.BDP(J797,"security des")</f>
        <v>#NAME?</v>
      </c>
    </row>
    <row r="798" spans="1:15" x14ac:dyDescent="0.25">
      <c r="A798">
        <v>0</v>
      </c>
      <c r="B798" s="9">
        <v>2.2169863013698631E-4</v>
      </c>
      <c r="C798" s="9" t="str">
        <f t="shared" si="24"/>
        <v>$H$825</v>
      </c>
      <c r="D798" s="9" t="str">
        <f t="shared" si="25"/>
        <v>H825</v>
      </c>
      <c r="F798">
        <v>16140</v>
      </c>
      <c r="G798" s="1" t="str">
        <f>_xll.BDS("SPX Index","CHAIN_TICKERS", "CHAIN_STRIKE_PX_OVRD",F798, "CHAIN_PUT_CALL_TYPE_OVRD=P", "CHAIN_PERIODICITY_OVRD=M")</f>
        <v>SPX US 11/20/15 P2700</v>
      </c>
      <c r="J798" t="s">
        <v>2164</v>
      </c>
      <c r="K798" t="e">
        <f ca="1">_xll.BDP(J798,"security des")</f>
        <v>#NAME?</v>
      </c>
      <c r="N798" t="s">
        <v>1395</v>
      </c>
      <c r="O798" t="e">
        <f ca="1">_xll.BDP(J798,"security des")</f>
        <v>#NAME?</v>
      </c>
    </row>
    <row r="799" spans="1:15" x14ac:dyDescent="0.25">
      <c r="A799">
        <v>0</v>
      </c>
      <c r="B799" s="9">
        <v>2.2528767123287672E-4</v>
      </c>
      <c r="C799" s="9" t="str">
        <f t="shared" si="24"/>
        <v>$H$826</v>
      </c>
      <c r="D799" s="9" t="str">
        <f t="shared" si="25"/>
        <v>H826</v>
      </c>
      <c r="F799">
        <v>16160</v>
      </c>
      <c r="G799" s="1" t="str">
        <f>_xll.BDS("SPX Index","CHAIN_TICKERS", "CHAIN_STRIKE_PX_OVRD",F799, "CHAIN_PUT_CALL_TYPE_OVRD=P", "CHAIN_PERIODICITY_OVRD=M")</f>
        <v>SPX US 11/20/15 P2700</v>
      </c>
      <c r="J799" t="s">
        <v>3023</v>
      </c>
      <c r="K799" t="e">
        <f ca="1">_xll.BDP(J799,"security des")</f>
        <v>#NAME?</v>
      </c>
      <c r="N799" t="s">
        <v>1396</v>
      </c>
      <c r="O799" t="e">
        <f ca="1">_xll.BDP(J799,"security des")</f>
        <v>#NAME?</v>
      </c>
    </row>
    <row r="800" spans="1:15" x14ac:dyDescent="0.25">
      <c r="A800">
        <v>0</v>
      </c>
      <c r="B800" s="9">
        <v>2.2813698630136985E-4</v>
      </c>
      <c r="C800" s="9" t="str">
        <f t="shared" si="24"/>
        <v>$H$827</v>
      </c>
      <c r="D800" s="9" t="str">
        <f t="shared" si="25"/>
        <v>H827</v>
      </c>
      <c r="F800">
        <v>16180</v>
      </c>
      <c r="G800" s="1" t="str">
        <f>_xll.BDS("SPX Index","CHAIN_TICKERS", "CHAIN_STRIKE_PX_OVRD",F800, "CHAIN_PUT_CALL_TYPE_OVRD=P", "CHAIN_PERIODICITY_OVRD=M")</f>
        <v>SPX US 11/20/15 P2700</v>
      </c>
      <c r="J800" t="s">
        <v>2165</v>
      </c>
      <c r="K800" t="e">
        <f ca="1">_xll.BDP(J800,"security des")</f>
        <v>#NAME?</v>
      </c>
      <c r="N800" t="s">
        <v>1397</v>
      </c>
      <c r="O800" t="e">
        <f ca="1">_xll.BDP(J800,"security des")</f>
        <v>#NAME?</v>
      </c>
    </row>
    <row r="801" spans="1:15" x14ac:dyDescent="0.25">
      <c r="A801">
        <v>0</v>
      </c>
      <c r="B801" s="9">
        <v>2.2786301369863014E-4</v>
      </c>
      <c r="C801" s="9" t="str">
        <f t="shared" si="24"/>
        <v>$H$828</v>
      </c>
      <c r="D801" s="9" t="str">
        <f t="shared" si="25"/>
        <v>H828</v>
      </c>
      <c r="F801">
        <v>16200</v>
      </c>
      <c r="G801" s="1" t="str">
        <f>_xll.BDS("SPX Index","CHAIN_TICKERS", "CHAIN_STRIKE_PX_OVRD",F801, "CHAIN_PUT_CALL_TYPE_OVRD=P", "CHAIN_PERIODICITY_OVRD=M")</f>
        <v>SPX US 11/20/15 P2700</v>
      </c>
      <c r="J801" t="s">
        <v>178</v>
      </c>
      <c r="K801" t="e">
        <f ca="1">_xll.BDP(J801,"security des")</f>
        <v>#NAME?</v>
      </c>
      <c r="N801" t="s">
        <v>1398</v>
      </c>
      <c r="O801" t="e">
        <f ca="1">_xll.BDP(J801,"security des")</f>
        <v>#NAME?</v>
      </c>
    </row>
    <row r="802" spans="1:15" x14ac:dyDescent="0.25">
      <c r="A802">
        <v>0</v>
      </c>
      <c r="B802" s="9">
        <v>2.2317808219178084E-4</v>
      </c>
      <c r="C802" s="9" t="str">
        <f t="shared" si="24"/>
        <v>$H$829</v>
      </c>
      <c r="D802" s="9" t="str">
        <f t="shared" si="25"/>
        <v>H829</v>
      </c>
      <c r="F802">
        <v>16220</v>
      </c>
      <c r="G802" s="1" t="str">
        <f>_xll.BDS("SPX Index","CHAIN_TICKERS", "CHAIN_STRIKE_PX_OVRD",F802, "CHAIN_PUT_CALL_TYPE_OVRD=P", "CHAIN_PERIODICITY_OVRD=M")</f>
        <v>SPX US 11/20/15 P2700</v>
      </c>
      <c r="J802" t="s">
        <v>2166</v>
      </c>
      <c r="K802" t="e">
        <f ca="1">_xll.BDP(J802,"security des")</f>
        <v>#NAME?</v>
      </c>
      <c r="N802" t="s">
        <v>1399</v>
      </c>
      <c r="O802" t="e">
        <f ca="1">_xll.BDP(J802,"security des")</f>
        <v>#NAME?</v>
      </c>
    </row>
    <row r="803" spans="1:15" x14ac:dyDescent="0.25">
      <c r="A803">
        <v>3</v>
      </c>
      <c r="B803" s="9">
        <v>2.2312328767123288E-4</v>
      </c>
      <c r="C803" s="9" t="str">
        <f t="shared" si="24"/>
        <v>$H$830</v>
      </c>
      <c r="D803" s="9" t="str">
        <f t="shared" si="25"/>
        <v>H830</v>
      </c>
      <c r="F803">
        <v>16240</v>
      </c>
      <c r="G803" s="1" t="str">
        <f>_xll.BDS("SPX Index","CHAIN_TICKERS", "CHAIN_STRIKE_PX_OVRD",F803, "CHAIN_PUT_CALL_TYPE_OVRD=P", "CHAIN_PERIODICITY_OVRD=M")</f>
        <v>SPX US 11/20/15 P2700</v>
      </c>
      <c r="J803" t="s">
        <v>3024</v>
      </c>
      <c r="K803" t="e">
        <f ca="1">_xll.BDP(J803,"security des")</f>
        <v>#NAME?</v>
      </c>
      <c r="N803" t="s">
        <v>1400</v>
      </c>
      <c r="O803" t="e">
        <f ca="1">_xll.BDP(J803,"security des")</f>
        <v>#NAME?</v>
      </c>
    </row>
    <row r="804" spans="1:15" x14ac:dyDescent="0.25">
      <c r="A804">
        <v>0</v>
      </c>
      <c r="B804" s="9">
        <v>2.2183561643835615E-4</v>
      </c>
      <c r="C804" s="9" t="str">
        <f t="shared" si="24"/>
        <v>$H$831</v>
      </c>
      <c r="D804" s="9" t="str">
        <f t="shared" si="25"/>
        <v>H831</v>
      </c>
      <c r="F804">
        <v>16260</v>
      </c>
      <c r="G804" s="1" t="str">
        <f>_xll.BDS("SPX Index","CHAIN_TICKERS", "CHAIN_STRIKE_PX_OVRD",F804, "CHAIN_PUT_CALL_TYPE_OVRD=P", "CHAIN_PERIODICITY_OVRD=M")</f>
        <v>SPX US 11/20/15 P2700</v>
      </c>
      <c r="J804" t="s">
        <v>2167</v>
      </c>
      <c r="K804" t="e">
        <f ca="1">_xll.BDP(J804,"security des")</f>
        <v>#NAME?</v>
      </c>
      <c r="N804" t="s">
        <v>1401</v>
      </c>
      <c r="O804" t="e">
        <f ca="1">_xll.BDP(J804,"security des")</f>
        <v>#NAME?</v>
      </c>
    </row>
    <row r="805" spans="1:15" x14ac:dyDescent="0.25">
      <c r="A805">
        <v>0</v>
      </c>
      <c r="B805" s="9">
        <v>2.2380821917808221E-4</v>
      </c>
      <c r="C805" s="9" t="str">
        <f t="shared" si="24"/>
        <v>$H$832</v>
      </c>
      <c r="D805" s="9" t="str">
        <f t="shared" si="25"/>
        <v>H832</v>
      </c>
      <c r="F805">
        <v>16280</v>
      </c>
      <c r="G805" s="1" t="str">
        <f>_xll.BDS("SPX Index","CHAIN_TICKERS", "CHAIN_STRIKE_PX_OVRD",F805, "CHAIN_PUT_CALL_TYPE_OVRD=P", "CHAIN_PERIODICITY_OVRD=M")</f>
        <v>SPX US 11/20/15 P2700</v>
      </c>
      <c r="J805" t="s">
        <v>3025</v>
      </c>
      <c r="K805" t="e">
        <f ca="1">_xll.BDP(J805,"security des")</f>
        <v>#NAME?</v>
      </c>
      <c r="N805" t="s">
        <v>1402</v>
      </c>
      <c r="O805" t="e">
        <f ca="1">_xll.BDP(J805,"security des")</f>
        <v>#NAME?</v>
      </c>
    </row>
    <row r="806" spans="1:15" x14ac:dyDescent="0.25">
      <c r="A806">
        <v>0</v>
      </c>
      <c r="B806" s="9">
        <v>2.2761643835616437E-4</v>
      </c>
      <c r="C806" s="9" t="str">
        <f t="shared" si="24"/>
        <v>$H$833</v>
      </c>
      <c r="D806" s="9" t="str">
        <f t="shared" si="25"/>
        <v>H833</v>
      </c>
      <c r="F806">
        <v>16300</v>
      </c>
      <c r="G806" s="1" t="str">
        <f>_xll.BDS("SPX Index","CHAIN_TICKERS", "CHAIN_STRIKE_PX_OVRD",F806, "CHAIN_PUT_CALL_TYPE_OVRD=P", "CHAIN_PERIODICITY_OVRD=M")</f>
        <v>SPX US 11/20/15 P2700</v>
      </c>
      <c r="J806" t="s">
        <v>179</v>
      </c>
      <c r="K806" t="e">
        <f ca="1">_xll.BDP(J806,"security des")</f>
        <v>#NAME?</v>
      </c>
      <c r="N806" t="s">
        <v>1403</v>
      </c>
      <c r="O806" t="e">
        <f ca="1">_xll.BDP(J806,"security des")</f>
        <v>#NAME?</v>
      </c>
    </row>
    <row r="807" spans="1:15" x14ac:dyDescent="0.25">
      <c r="A807">
        <v>0</v>
      </c>
      <c r="B807" s="9">
        <v>2.2613698630136986E-4</v>
      </c>
      <c r="C807" s="9" t="str">
        <f t="shared" si="24"/>
        <v>$H$834</v>
      </c>
      <c r="D807" s="9" t="str">
        <f t="shared" si="25"/>
        <v>H834</v>
      </c>
      <c r="F807">
        <v>16320</v>
      </c>
      <c r="G807" s="1" t="str">
        <f>_xll.BDS("SPX Index","CHAIN_TICKERS", "CHAIN_STRIKE_PX_OVRD",F807, "CHAIN_PUT_CALL_TYPE_OVRD=P", "CHAIN_PERIODICITY_OVRD=M")</f>
        <v>SPX US 11/20/15 P2700</v>
      </c>
      <c r="J807" t="s">
        <v>3026</v>
      </c>
      <c r="K807" t="e">
        <f ca="1">_xll.BDP(J807,"security des")</f>
        <v>#NAME?</v>
      </c>
      <c r="N807" t="s">
        <v>1404</v>
      </c>
      <c r="O807" t="e">
        <f ca="1">_xll.BDP(J807,"security des")</f>
        <v>#NAME?</v>
      </c>
    </row>
    <row r="808" spans="1:15" x14ac:dyDescent="0.25">
      <c r="A808">
        <v>0</v>
      </c>
      <c r="B808" s="9">
        <v>2.2608219178082194E-4</v>
      </c>
      <c r="C808" s="9" t="str">
        <f t="shared" si="24"/>
        <v>$H$835</v>
      </c>
      <c r="D808" s="9" t="str">
        <f t="shared" si="25"/>
        <v>H835</v>
      </c>
      <c r="F808">
        <v>16340</v>
      </c>
      <c r="G808" s="1" t="str">
        <f>_xll.BDS("SPX Index","CHAIN_TICKERS", "CHAIN_STRIKE_PX_OVRD",F808, "CHAIN_PUT_CALL_TYPE_OVRD=P", "CHAIN_PERIODICITY_OVRD=M")</f>
        <v>SPX US 11/20/15 P2700</v>
      </c>
      <c r="J808" t="s">
        <v>2168</v>
      </c>
      <c r="K808" t="e">
        <f ca="1">_xll.BDP(J808,"security des")</f>
        <v>#NAME?</v>
      </c>
      <c r="N808" t="s">
        <v>1405</v>
      </c>
      <c r="O808" t="e">
        <f ca="1">_xll.BDP(J808,"security des")</f>
        <v>#NAME?</v>
      </c>
    </row>
    <row r="809" spans="1:15" x14ac:dyDescent="0.25">
      <c r="A809">
        <v>0</v>
      </c>
      <c r="B809" s="9">
        <v>2.2506849315068493E-4</v>
      </c>
      <c r="C809" s="9" t="str">
        <f t="shared" si="24"/>
        <v>$H$836</v>
      </c>
      <c r="D809" s="9" t="str">
        <f t="shared" si="25"/>
        <v>H836</v>
      </c>
      <c r="F809">
        <v>16360</v>
      </c>
      <c r="G809" s="1" t="str">
        <f>_xll.BDS("SPX Index","CHAIN_TICKERS", "CHAIN_STRIKE_PX_OVRD",F809, "CHAIN_PUT_CALL_TYPE_OVRD=P", "CHAIN_PERIODICITY_OVRD=M")</f>
        <v>SPX US 11/20/15 P2700</v>
      </c>
      <c r="J809" t="s">
        <v>3027</v>
      </c>
      <c r="K809" t="e">
        <f ca="1">_xll.BDP(J809,"security des")</f>
        <v>#NAME?</v>
      </c>
      <c r="N809" t="s">
        <v>1406</v>
      </c>
      <c r="O809" t="e">
        <f ca="1">_xll.BDP(J809,"security des")</f>
        <v>#NAME?</v>
      </c>
    </row>
    <row r="810" spans="1:15" x14ac:dyDescent="0.25">
      <c r="A810">
        <v>0</v>
      </c>
      <c r="B810" s="9">
        <v>2.2558904109589041E-4</v>
      </c>
      <c r="C810" s="9" t="str">
        <f t="shared" si="24"/>
        <v>$H$837</v>
      </c>
      <c r="D810" s="9" t="str">
        <f t="shared" si="25"/>
        <v>H837</v>
      </c>
      <c r="F810">
        <v>16380</v>
      </c>
      <c r="G810" s="1" t="str">
        <f>_xll.BDS("SPX Index","CHAIN_TICKERS", "CHAIN_STRIKE_PX_OVRD",F810, "CHAIN_PUT_CALL_TYPE_OVRD=P", "CHAIN_PERIODICITY_OVRD=M")</f>
        <v>SPX US 11/20/15 P2700</v>
      </c>
      <c r="J810" t="s">
        <v>2169</v>
      </c>
      <c r="K810" t="e">
        <f ca="1">_xll.BDP(J810,"security des")</f>
        <v>#NAME?</v>
      </c>
      <c r="N810" t="s">
        <v>1407</v>
      </c>
      <c r="O810" t="e">
        <f ca="1">_xll.BDP(J810,"security des")</f>
        <v>#NAME?</v>
      </c>
    </row>
    <row r="811" spans="1:15" x14ac:dyDescent="0.25">
      <c r="A811">
        <v>0</v>
      </c>
      <c r="B811" s="9">
        <v>2.2323287671232876E-4</v>
      </c>
      <c r="C811" s="9" t="str">
        <f t="shared" si="24"/>
        <v>$H$838</v>
      </c>
      <c r="D811" s="9" t="str">
        <f t="shared" si="25"/>
        <v>H838</v>
      </c>
      <c r="F811">
        <v>16400</v>
      </c>
      <c r="G811" s="1" t="str">
        <f>_xll.BDS("SPX Index","CHAIN_TICKERS", "CHAIN_STRIKE_PX_OVRD",F811, "CHAIN_PUT_CALL_TYPE_OVRD=P", "CHAIN_PERIODICITY_OVRD=M")</f>
        <v>SPX US 11/20/15 P2700</v>
      </c>
      <c r="J811" t="s">
        <v>180</v>
      </c>
      <c r="K811" t="e">
        <f ca="1">_xll.BDP(J811,"security des")</f>
        <v>#NAME?</v>
      </c>
      <c r="N811" t="s">
        <v>1408</v>
      </c>
      <c r="O811" t="e">
        <f ca="1">_xll.BDP(J811,"security des")</f>
        <v>#NAME?</v>
      </c>
    </row>
    <row r="812" spans="1:15" x14ac:dyDescent="0.25">
      <c r="A812">
        <v>0</v>
      </c>
      <c r="B812" s="9">
        <v>2.2260273972602739E-4</v>
      </c>
      <c r="C812" s="9" t="str">
        <f t="shared" si="24"/>
        <v>$H$839</v>
      </c>
      <c r="D812" s="9" t="str">
        <f t="shared" si="25"/>
        <v>H839</v>
      </c>
      <c r="F812">
        <v>16420</v>
      </c>
      <c r="G812" s="1" t="str">
        <f>_xll.BDS("SPX Index","CHAIN_TICKERS", "CHAIN_STRIKE_PX_OVRD",F812, "CHAIN_PUT_CALL_TYPE_OVRD=P", "CHAIN_PERIODICITY_OVRD=M")</f>
        <v>SPX US 11/20/15 P2700</v>
      </c>
      <c r="J812" t="s">
        <v>2170</v>
      </c>
      <c r="K812" t="e">
        <f ca="1">_xll.BDP(J812,"security des")</f>
        <v>#NAME?</v>
      </c>
      <c r="N812" t="s">
        <v>1409</v>
      </c>
      <c r="O812" t="e">
        <f ca="1">_xll.BDP(J812,"security des")</f>
        <v>#NAME?</v>
      </c>
    </row>
    <row r="813" spans="1:15" x14ac:dyDescent="0.25">
      <c r="A813">
        <v>0</v>
      </c>
      <c r="B813" s="9">
        <v>2.2342465753424657E-4</v>
      </c>
      <c r="C813" s="9" t="str">
        <f t="shared" si="24"/>
        <v>$H$840</v>
      </c>
      <c r="D813" s="9" t="str">
        <f t="shared" si="25"/>
        <v>H840</v>
      </c>
      <c r="F813">
        <v>16440</v>
      </c>
      <c r="G813" s="1" t="str">
        <f>_xll.BDS("SPX Index","CHAIN_TICKERS", "CHAIN_STRIKE_PX_OVRD",F813, "CHAIN_PUT_CALL_TYPE_OVRD=P", "CHAIN_PERIODICITY_OVRD=M")</f>
        <v>SPX US 11/20/15 P2700</v>
      </c>
      <c r="J813" t="s">
        <v>3028</v>
      </c>
      <c r="K813" t="e">
        <f ca="1">_xll.BDP(J813,"security des")</f>
        <v>#NAME?</v>
      </c>
      <c r="N813" t="s">
        <v>1410</v>
      </c>
      <c r="O813" t="e">
        <f ca="1">_xll.BDP(J813,"security des")</f>
        <v>#NAME?</v>
      </c>
    </row>
    <row r="814" spans="1:15" x14ac:dyDescent="0.25">
      <c r="A814">
        <v>0</v>
      </c>
      <c r="B814" s="9">
        <v>2.2293150684931509E-4</v>
      </c>
      <c r="C814" s="9" t="str">
        <f t="shared" si="24"/>
        <v>$H$841</v>
      </c>
      <c r="D814" s="9" t="str">
        <f t="shared" si="25"/>
        <v>H841</v>
      </c>
      <c r="F814">
        <v>16460</v>
      </c>
      <c r="G814" s="1" t="str">
        <f>_xll.BDS("SPX Index","CHAIN_TICKERS", "CHAIN_STRIKE_PX_OVRD",F814, "CHAIN_PUT_CALL_TYPE_OVRD=P", "CHAIN_PERIODICITY_OVRD=M")</f>
        <v>SPX US 11/20/15 P2700</v>
      </c>
      <c r="J814" t="s">
        <v>2171</v>
      </c>
      <c r="K814" t="e">
        <f ca="1">_xll.BDP(J814,"security des")</f>
        <v>#NAME?</v>
      </c>
      <c r="N814" t="s">
        <v>1411</v>
      </c>
      <c r="O814" t="e">
        <f ca="1">_xll.BDP(J814,"security des")</f>
        <v>#NAME?</v>
      </c>
    </row>
    <row r="815" spans="1:15" x14ac:dyDescent="0.25">
      <c r="A815">
        <v>0</v>
      </c>
      <c r="B815" s="9">
        <v>2.2230136986301372E-4</v>
      </c>
      <c r="C815" s="9" t="str">
        <f t="shared" si="24"/>
        <v>$H$842</v>
      </c>
      <c r="D815" s="9" t="str">
        <f t="shared" si="25"/>
        <v>H842</v>
      </c>
      <c r="F815">
        <v>16480</v>
      </c>
      <c r="G815" s="1" t="str">
        <f>_xll.BDS("SPX Index","CHAIN_TICKERS", "CHAIN_STRIKE_PX_OVRD",F815, "CHAIN_PUT_CALL_TYPE_OVRD=P", "CHAIN_PERIODICITY_OVRD=M")</f>
        <v>SPX US 11/20/15 P2700</v>
      </c>
      <c r="J815" t="s">
        <v>3029</v>
      </c>
      <c r="K815" t="e">
        <f ca="1">_xll.BDP(J815,"security des")</f>
        <v>#NAME?</v>
      </c>
      <c r="N815" t="s">
        <v>1412</v>
      </c>
      <c r="O815" t="e">
        <f ca="1">_xll.BDP(J815,"security des")</f>
        <v>#NAME?</v>
      </c>
    </row>
    <row r="816" spans="1:15" x14ac:dyDescent="0.25">
      <c r="A816">
        <v>0</v>
      </c>
      <c r="B816" s="9">
        <v>2.2115068493150684E-4</v>
      </c>
      <c r="C816" s="9" t="str">
        <f t="shared" si="24"/>
        <v>$H$843</v>
      </c>
      <c r="D816" s="9" t="str">
        <f t="shared" si="25"/>
        <v>H843</v>
      </c>
      <c r="F816">
        <v>16500</v>
      </c>
      <c r="G816" s="1" t="str">
        <f>_xll.BDS("SPX Index","CHAIN_TICKERS", "CHAIN_STRIKE_PX_OVRD",F816, "CHAIN_PUT_CALL_TYPE_OVRD=P", "CHAIN_PERIODICITY_OVRD=M")</f>
        <v>SPX US 11/20/15 P2700</v>
      </c>
      <c r="J816" t="s">
        <v>181</v>
      </c>
      <c r="K816" t="e">
        <f ca="1">_xll.BDP(J816,"security des")</f>
        <v>#NAME?</v>
      </c>
      <c r="N816" t="s">
        <v>1413</v>
      </c>
      <c r="O816" t="e">
        <f ca="1">_xll.BDP(J816,"security des")</f>
        <v>#NAME?</v>
      </c>
    </row>
    <row r="817" spans="1:15" x14ac:dyDescent="0.25">
      <c r="A817">
        <v>0</v>
      </c>
      <c r="B817" s="9">
        <v>2.2082191780821919E-4</v>
      </c>
      <c r="C817" s="9" t="str">
        <f t="shared" si="24"/>
        <v>$H$844</v>
      </c>
      <c r="D817" s="9" t="str">
        <f t="shared" si="25"/>
        <v>H844</v>
      </c>
      <c r="F817">
        <v>16520</v>
      </c>
      <c r="G817" s="1" t="str">
        <f>_xll.BDS("SPX Index","CHAIN_TICKERS", "CHAIN_STRIKE_PX_OVRD",F817, "CHAIN_PUT_CALL_TYPE_OVRD=P", "CHAIN_PERIODICITY_OVRD=M")</f>
        <v>SPX US 11/20/15 P2700</v>
      </c>
      <c r="J817" t="s">
        <v>3030</v>
      </c>
      <c r="K817" t="e">
        <f ca="1">_xll.BDP(J817,"security des")</f>
        <v>#NAME?</v>
      </c>
      <c r="N817" t="s">
        <v>1414</v>
      </c>
      <c r="O817" t="e">
        <f ca="1">_xll.BDP(J817,"security des")</f>
        <v>#NAME?</v>
      </c>
    </row>
    <row r="818" spans="1:15" x14ac:dyDescent="0.25">
      <c r="A818">
        <v>0</v>
      </c>
      <c r="B818" s="9">
        <v>2.1953424657534246E-4</v>
      </c>
      <c r="C818" s="9" t="str">
        <f t="shared" si="24"/>
        <v>$H$845</v>
      </c>
      <c r="D818" s="9" t="str">
        <f t="shared" si="25"/>
        <v>H845</v>
      </c>
      <c r="F818">
        <v>16540</v>
      </c>
      <c r="G818" s="1" t="str">
        <f>_xll.BDS("SPX Index","CHAIN_TICKERS", "CHAIN_STRIKE_PX_OVRD",F818, "CHAIN_PUT_CALL_TYPE_OVRD=P", "CHAIN_PERIODICITY_OVRD=M")</f>
        <v>SPX US 11/20/15 P2700</v>
      </c>
      <c r="J818" t="s">
        <v>2172</v>
      </c>
      <c r="K818" t="e">
        <f ca="1">_xll.BDP(J818,"security des")</f>
        <v>#NAME?</v>
      </c>
      <c r="N818" t="s">
        <v>1415</v>
      </c>
      <c r="O818" t="e">
        <f ca="1">_xll.BDP(J818,"security des")</f>
        <v>#NAME?</v>
      </c>
    </row>
    <row r="819" spans="1:15" x14ac:dyDescent="0.25">
      <c r="A819">
        <v>0</v>
      </c>
      <c r="B819" s="9">
        <v>2.1717808219178081E-4</v>
      </c>
      <c r="C819" s="9" t="str">
        <f t="shared" si="24"/>
        <v>$H$846</v>
      </c>
      <c r="D819" s="9" t="str">
        <f t="shared" si="25"/>
        <v>H846</v>
      </c>
      <c r="F819">
        <v>16560</v>
      </c>
      <c r="G819" s="1" t="str">
        <f>_xll.BDS("SPX Index","CHAIN_TICKERS", "CHAIN_STRIKE_PX_OVRD",F819, "CHAIN_PUT_CALL_TYPE_OVRD=P", "CHAIN_PERIODICITY_OVRD=M")</f>
        <v>SPX US 11/20/15 P2700</v>
      </c>
      <c r="J819" t="s">
        <v>3031</v>
      </c>
      <c r="K819" t="e">
        <f ca="1">_xll.BDP(J819,"security des")</f>
        <v>#NAME?</v>
      </c>
      <c r="N819" t="s">
        <v>1416</v>
      </c>
      <c r="O819" t="e">
        <f ca="1">_xll.BDP(J819,"security des")</f>
        <v>#NAME?</v>
      </c>
    </row>
    <row r="820" spans="1:15" x14ac:dyDescent="0.25">
      <c r="A820">
        <v>0</v>
      </c>
      <c r="B820" s="9">
        <v>2.1484931506849313E-4</v>
      </c>
      <c r="C820" s="9" t="str">
        <f t="shared" si="24"/>
        <v>$H$847</v>
      </c>
      <c r="D820" s="9" t="str">
        <f t="shared" si="25"/>
        <v>H847</v>
      </c>
      <c r="F820">
        <v>16580</v>
      </c>
      <c r="G820" s="1" t="str">
        <f>_xll.BDS("SPX Index","CHAIN_TICKERS", "CHAIN_STRIKE_PX_OVRD",F820, "CHAIN_PUT_CALL_TYPE_OVRD=P", "CHAIN_PERIODICITY_OVRD=M")</f>
        <v>SPX US 11/20/15 P2700</v>
      </c>
      <c r="J820" t="s">
        <v>2173</v>
      </c>
      <c r="K820" t="e">
        <f ca="1">_xll.BDP(J820,"security des")</f>
        <v>#NAME?</v>
      </c>
      <c r="N820" t="s">
        <v>1417</v>
      </c>
      <c r="O820" t="e">
        <f ca="1">_xll.BDP(J820,"security des")</f>
        <v>#NAME?</v>
      </c>
    </row>
    <row r="821" spans="1:15" x14ac:dyDescent="0.25">
      <c r="A821">
        <v>0</v>
      </c>
      <c r="B821" s="9">
        <v>2.1306849315068493E-4</v>
      </c>
      <c r="C821" s="9" t="str">
        <f t="shared" si="24"/>
        <v>$H$848</v>
      </c>
      <c r="D821" s="9" t="str">
        <f t="shared" si="25"/>
        <v>H848</v>
      </c>
      <c r="F821">
        <v>16600</v>
      </c>
      <c r="G821" s="1" t="str">
        <f>_xll.BDS("SPX Index","CHAIN_TICKERS", "CHAIN_STRIKE_PX_OVRD",F821, "CHAIN_PUT_CALL_TYPE_OVRD=P", "CHAIN_PERIODICITY_OVRD=M")</f>
        <v>SPX US 11/20/15 P2700</v>
      </c>
      <c r="J821" t="s">
        <v>182</v>
      </c>
      <c r="K821" t="e">
        <f ca="1">_xll.BDP(J821,"security des")</f>
        <v>#NAME?</v>
      </c>
      <c r="N821" t="s">
        <v>1418</v>
      </c>
      <c r="O821" t="e">
        <f ca="1">_xll.BDP(J821,"security des")</f>
        <v>#NAME?</v>
      </c>
    </row>
    <row r="822" spans="1:15" x14ac:dyDescent="0.25">
      <c r="A822">
        <v>0</v>
      </c>
      <c r="B822" s="9">
        <v>2.1389041095890411E-4</v>
      </c>
      <c r="C822" s="9" t="str">
        <f t="shared" si="24"/>
        <v>$H$849</v>
      </c>
      <c r="D822" s="9" t="str">
        <f t="shared" si="25"/>
        <v>H849</v>
      </c>
      <c r="F822">
        <v>16620</v>
      </c>
      <c r="G822" s="1" t="str">
        <f>_xll.BDS("SPX Index","CHAIN_TICKERS", "CHAIN_STRIKE_PX_OVRD",F822, "CHAIN_PUT_CALL_TYPE_OVRD=P", "CHAIN_PERIODICITY_OVRD=M")</f>
        <v>SPX US 11/20/15 P2700</v>
      </c>
      <c r="J822" t="s">
        <v>2174</v>
      </c>
      <c r="K822" t="e">
        <f ca="1">_xll.BDP(J822,"security des")</f>
        <v>#NAME?</v>
      </c>
      <c r="N822" t="s">
        <v>1419</v>
      </c>
      <c r="O822" t="e">
        <f ca="1">_xll.BDP(J822,"security des")</f>
        <v>#NAME?</v>
      </c>
    </row>
    <row r="823" spans="1:15" x14ac:dyDescent="0.25">
      <c r="A823">
        <v>0</v>
      </c>
      <c r="B823" s="9">
        <v>2.1317808219178082E-4</v>
      </c>
      <c r="C823" s="9" t="str">
        <f t="shared" si="24"/>
        <v>$H$850</v>
      </c>
      <c r="D823" s="9" t="str">
        <f t="shared" si="25"/>
        <v>H850</v>
      </c>
      <c r="F823">
        <v>16640</v>
      </c>
      <c r="G823" s="1" t="str">
        <f>_xll.BDS("SPX Index","CHAIN_TICKERS", "CHAIN_STRIKE_PX_OVRD",F823, "CHAIN_PUT_CALL_TYPE_OVRD=P", "CHAIN_PERIODICITY_OVRD=M")</f>
        <v>SPX US 11/20/15 P2700</v>
      </c>
      <c r="J823" t="s">
        <v>3032</v>
      </c>
      <c r="K823" t="e">
        <f ca="1">_xll.BDP(J823,"security des")</f>
        <v>#NAME?</v>
      </c>
      <c r="N823" t="s">
        <v>1420</v>
      </c>
      <c r="O823" t="e">
        <f ca="1">_xll.BDP(J823,"security des")</f>
        <v>#NAME?</v>
      </c>
    </row>
    <row r="824" spans="1:15" x14ac:dyDescent="0.25">
      <c r="A824">
        <v>0</v>
      </c>
      <c r="B824" s="9">
        <v>2.1487671232876712E-4</v>
      </c>
      <c r="C824" s="9" t="str">
        <f t="shared" si="24"/>
        <v>$H$851</v>
      </c>
      <c r="D824" s="9" t="str">
        <f t="shared" si="25"/>
        <v>H851</v>
      </c>
      <c r="F824">
        <v>16660</v>
      </c>
      <c r="G824" s="1" t="str">
        <f>_xll.BDS("SPX Index","CHAIN_TICKERS", "CHAIN_STRIKE_PX_OVRD",F824, "CHAIN_PUT_CALL_TYPE_OVRD=P", "CHAIN_PERIODICITY_OVRD=M")</f>
        <v>SPX US 11/20/15 P2700</v>
      </c>
      <c r="J824" t="s">
        <v>2175</v>
      </c>
      <c r="K824" t="e">
        <f ca="1">_xll.BDP(J824,"security des")</f>
        <v>#NAME?</v>
      </c>
      <c r="N824" t="s">
        <v>1421</v>
      </c>
      <c r="O824" t="e">
        <f ca="1">_xll.BDP(J824,"security des")</f>
        <v>#NAME?</v>
      </c>
    </row>
    <row r="825" spans="1:15" x14ac:dyDescent="0.25">
      <c r="A825">
        <v>0</v>
      </c>
      <c r="B825" s="9">
        <v>2.1890410958904109E-4</v>
      </c>
      <c r="C825" s="9" t="str">
        <f t="shared" si="24"/>
        <v>$H$852</v>
      </c>
      <c r="D825" s="9" t="str">
        <f t="shared" si="25"/>
        <v>H852</v>
      </c>
      <c r="F825">
        <v>16680</v>
      </c>
      <c r="G825" s="1" t="str">
        <f>_xll.BDS("SPX Index","CHAIN_TICKERS", "CHAIN_STRIKE_PX_OVRD",F825, "CHAIN_PUT_CALL_TYPE_OVRD=P", "CHAIN_PERIODICITY_OVRD=M")</f>
        <v>SPX US 11/20/15 P2700</v>
      </c>
      <c r="J825" t="s">
        <v>3033</v>
      </c>
      <c r="K825" t="e">
        <f ca="1">_xll.BDP(J825,"security des")</f>
        <v>#NAME?</v>
      </c>
      <c r="N825" t="s">
        <v>1422</v>
      </c>
      <c r="O825" t="e">
        <f ca="1">_xll.BDP(J825,"security des")</f>
        <v>#NAME?</v>
      </c>
    </row>
    <row r="826" spans="1:15" x14ac:dyDescent="0.25">
      <c r="A826">
        <v>0</v>
      </c>
      <c r="B826" s="9">
        <v>2.2145205479452056E-4</v>
      </c>
      <c r="C826" s="9" t="str">
        <f t="shared" si="24"/>
        <v>$H$853</v>
      </c>
      <c r="D826" s="9" t="str">
        <f t="shared" si="25"/>
        <v>H853</v>
      </c>
      <c r="F826">
        <v>16700</v>
      </c>
      <c r="G826" s="1" t="str">
        <f>_xll.BDS("SPX Index","CHAIN_TICKERS", "CHAIN_STRIKE_PX_OVRD",F826, "CHAIN_PUT_CALL_TYPE_OVRD=P", "CHAIN_PERIODICITY_OVRD=M")</f>
        <v>SPX US 11/20/15 P2700</v>
      </c>
      <c r="J826" t="s">
        <v>183</v>
      </c>
      <c r="K826" t="e">
        <f ca="1">_xll.BDP(J826,"security des")</f>
        <v>#NAME?</v>
      </c>
      <c r="N826" t="s">
        <v>1423</v>
      </c>
      <c r="O826" t="e">
        <f ca="1">_xll.BDP(J826,"security des")</f>
        <v>#NAME?</v>
      </c>
    </row>
    <row r="827" spans="1:15" x14ac:dyDescent="0.25">
      <c r="A827">
        <v>1</v>
      </c>
      <c r="B827" s="9">
        <v>2.2197260273972604E-4</v>
      </c>
      <c r="C827" s="9" t="str">
        <f t="shared" si="24"/>
        <v>$H$854</v>
      </c>
      <c r="D827" s="9" t="str">
        <f t="shared" si="25"/>
        <v>H854</v>
      </c>
      <c r="F827">
        <v>16720</v>
      </c>
      <c r="G827" s="1" t="str">
        <f>_xll.BDS("SPX Index","CHAIN_TICKERS", "CHAIN_STRIKE_PX_OVRD",F827, "CHAIN_PUT_CALL_TYPE_OVRD=P", "CHAIN_PERIODICITY_OVRD=M")</f>
        <v>SPX US 11/20/15 P2700</v>
      </c>
      <c r="J827" t="s">
        <v>3034</v>
      </c>
      <c r="K827" t="e">
        <f ca="1">_xll.BDP(J827,"security des")</f>
        <v>#NAME?</v>
      </c>
      <c r="N827" t="s">
        <v>1424</v>
      </c>
      <c r="O827" t="e">
        <f ca="1">_xll.BDP(J827,"security des")</f>
        <v>#NAME?</v>
      </c>
    </row>
    <row r="828" spans="1:15" x14ac:dyDescent="0.25">
      <c r="A828">
        <v>0</v>
      </c>
      <c r="B828" s="9">
        <v>2.1980821917808217E-4</v>
      </c>
      <c r="C828" s="9" t="str">
        <f t="shared" si="24"/>
        <v>$H$855</v>
      </c>
      <c r="D828" s="9" t="str">
        <f t="shared" si="25"/>
        <v>H855</v>
      </c>
      <c r="F828">
        <v>16740</v>
      </c>
      <c r="G828" s="1" t="str">
        <f>_xll.BDS("SPX Index","CHAIN_TICKERS", "CHAIN_STRIKE_PX_OVRD",F828, "CHAIN_PUT_CALL_TYPE_OVRD=P", "CHAIN_PERIODICITY_OVRD=M")</f>
        <v>SPX US 11/20/15 P2700</v>
      </c>
      <c r="J828" t="s">
        <v>2176</v>
      </c>
      <c r="K828" t="e">
        <f ca="1">_xll.BDP(J828,"security des")</f>
        <v>#NAME?</v>
      </c>
      <c r="N828" t="s">
        <v>1425</v>
      </c>
      <c r="O828" t="e">
        <f ca="1">_xll.BDP(J828,"security des")</f>
        <v>#NAME?</v>
      </c>
    </row>
    <row r="829" spans="1:15" x14ac:dyDescent="0.25">
      <c r="A829">
        <v>0</v>
      </c>
      <c r="B829" s="9">
        <v>2.2150684931506853E-4</v>
      </c>
      <c r="C829" s="9" t="str">
        <f t="shared" si="24"/>
        <v>$H$856</v>
      </c>
      <c r="D829" s="9" t="str">
        <f t="shared" si="25"/>
        <v>H856</v>
      </c>
      <c r="F829">
        <v>16760</v>
      </c>
      <c r="G829" s="1" t="str">
        <f>_xll.BDS("SPX Index","CHAIN_TICKERS", "CHAIN_STRIKE_PX_OVRD",F829, "CHAIN_PUT_CALL_TYPE_OVRD=P", "CHAIN_PERIODICITY_OVRD=M")</f>
        <v>SPX US 11/20/15 P2700</v>
      </c>
      <c r="J829" t="s">
        <v>3035</v>
      </c>
      <c r="K829" t="e">
        <f ca="1">_xll.BDP(J829,"security des")</f>
        <v>#NAME?</v>
      </c>
      <c r="N829" t="s">
        <v>1426</v>
      </c>
      <c r="O829" t="e">
        <f ca="1">_xll.BDP(J829,"security des")</f>
        <v>#NAME?</v>
      </c>
    </row>
    <row r="830" spans="1:15" x14ac:dyDescent="0.25">
      <c r="A830">
        <v>0</v>
      </c>
      <c r="B830" s="9">
        <v>2.1832876712328769E-4</v>
      </c>
      <c r="C830" s="9" t="str">
        <f t="shared" si="24"/>
        <v>$H$857</v>
      </c>
      <c r="D830" s="9" t="str">
        <f t="shared" si="25"/>
        <v>H857</v>
      </c>
      <c r="F830">
        <v>16780</v>
      </c>
      <c r="G830" s="1" t="str">
        <f>_xll.BDS("SPX Index","CHAIN_TICKERS", "CHAIN_STRIKE_PX_OVRD",F830, "CHAIN_PUT_CALL_TYPE_OVRD=P", "CHAIN_PERIODICITY_OVRD=M")</f>
        <v>SPX US 11/20/15 P2700</v>
      </c>
      <c r="J830" t="s">
        <v>2177</v>
      </c>
      <c r="K830" t="e">
        <f ca="1">_xll.BDP(J830,"security des")</f>
        <v>#NAME?</v>
      </c>
      <c r="N830" t="s">
        <v>1427</v>
      </c>
      <c r="O830" t="e">
        <f ca="1">_xll.BDP(J830,"security des")</f>
        <v>#NAME?</v>
      </c>
    </row>
    <row r="831" spans="1:15" x14ac:dyDescent="0.25">
      <c r="A831">
        <v>0</v>
      </c>
      <c r="B831" s="9">
        <v>2.1972602739726027E-4</v>
      </c>
      <c r="C831" s="9" t="str">
        <f t="shared" si="24"/>
        <v>$H$858</v>
      </c>
      <c r="D831" s="9" t="str">
        <f t="shared" si="25"/>
        <v>H858</v>
      </c>
      <c r="F831">
        <v>16800</v>
      </c>
      <c r="G831" s="1" t="str">
        <f>_xll.BDS("SPX Index","CHAIN_TICKERS", "CHAIN_STRIKE_PX_OVRD",F831, "CHAIN_PUT_CALL_TYPE_OVRD=P", "CHAIN_PERIODICITY_OVRD=M")</f>
        <v>SPX US 11/20/15 P2700</v>
      </c>
      <c r="J831" t="s">
        <v>184</v>
      </c>
      <c r="K831" t="e">
        <f ca="1">_xll.BDP(J831,"security des")</f>
        <v>#NAME?</v>
      </c>
      <c r="N831" t="s">
        <v>1428</v>
      </c>
      <c r="O831" t="e">
        <f ca="1">_xll.BDP(J831,"security des")</f>
        <v>#NAME?</v>
      </c>
    </row>
    <row r="832" spans="1:15" x14ac:dyDescent="0.25">
      <c r="A832">
        <v>0</v>
      </c>
      <c r="B832" s="9">
        <v>2.1967123287671236E-4</v>
      </c>
      <c r="C832" s="9" t="str">
        <f t="shared" si="24"/>
        <v>$H$859</v>
      </c>
      <c r="D832" s="9" t="str">
        <f t="shared" si="25"/>
        <v>H859</v>
      </c>
      <c r="F832">
        <v>16820</v>
      </c>
      <c r="G832" s="1" t="str">
        <f>_xll.BDS("SPX Index","CHAIN_TICKERS", "CHAIN_STRIKE_PX_OVRD",F832, "CHAIN_PUT_CALL_TYPE_OVRD=P", "CHAIN_PERIODICITY_OVRD=M")</f>
        <v>SPX US 11/20/15 P2700</v>
      </c>
      <c r="J832" t="s">
        <v>2178</v>
      </c>
      <c r="K832" t="e">
        <f ca="1">_xll.BDP(J832,"security des")</f>
        <v>#NAME?</v>
      </c>
      <c r="N832" t="s">
        <v>1429</v>
      </c>
      <c r="O832" t="e">
        <f ca="1">_xll.BDP(J832,"security des")</f>
        <v>#NAME?</v>
      </c>
    </row>
    <row r="833" spans="1:15" x14ac:dyDescent="0.25">
      <c r="A833">
        <v>0</v>
      </c>
      <c r="B833" s="9">
        <v>2.2386301369863013E-4</v>
      </c>
      <c r="C833" s="9" t="str">
        <f t="shared" si="24"/>
        <v>$H$860</v>
      </c>
      <c r="D833" s="9" t="str">
        <f t="shared" si="25"/>
        <v>H860</v>
      </c>
      <c r="F833">
        <v>16840</v>
      </c>
      <c r="G833" s="1" t="str">
        <f>_xll.BDS("SPX Index","CHAIN_TICKERS", "CHAIN_STRIKE_PX_OVRD",F833, "CHAIN_PUT_CALL_TYPE_OVRD=P", "CHAIN_PERIODICITY_OVRD=M")</f>
        <v>SPX US 11/20/15 P2700</v>
      </c>
      <c r="J833" t="s">
        <v>3036</v>
      </c>
      <c r="K833" t="e">
        <f ca="1">_xll.BDP(J833,"security des")</f>
        <v>#NAME?</v>
      </c>
      <c r="N833" t="s">
        <v>1430</v>
      </c>
      <c r="O833" t="e">
        <f ca="1">_xll.BDP(J833,"security des")</f>
        <v>#NAME?</v>
      </c>
    </row>
    <row r="834" spans="1:15" x14ac:dyDescent="0.25">
      <c r="A834">
        <v>0</v>
      </c>
      <c r="B834" s="9">
        <v>2.2293150684931509E-4</v>
      </c>
      <c r="C834" s="9" t="str">
        <f t="shared" si="24"/>
        <v>$H$861</v>
      </c>
      <c r="D834" s="9" t="str">
        <f t="shared" si="25"/>
        <v>H861</v>
      </c>
      <c r="F834">
        <v>16860</v>
      </c>
      <c r="G834" s="1" t="str">
        <f>_xll.BDS("SPX Index","CHAIN_TICKERS", "CHAIN_STRIKE_PX_OVRD",F834, "CHAIN_PUT_CALL_TYPE_OVRD=P", "CHAIN_PERIODICITY_OVRD=M")</f>
        <v>SPX US 11/20/15 P2700</v>
      </c>
      <c r="J834" t="s">
        <v>2179</v>
      </c>
      <c r="K834" t="e">
        <f ca="1">_xll.BDP(J834,"security des")</f>
        <v>#NAME?</v>
      </c>
      <c r="N834" t="s">
        <v>1431</v>
      </c>
      <c r="O834" t="e">
        <f ca="1">_xll.BDP(J834,"security des")</f>
        <v>#NAME?</v>
      </c>
    </row>
    <row r="835" spans="1:15" x14ac:dyDescent="0.25">
      <c r="A835">
        <v>0</v>
      </c>
      <c r="B835" s="9">
        <v>2.1917808219178083E-4</v>
      </c>
      <c r="C835" s="9" t="str">
        <f t="shared" si="24"/>
        <v>$H$862</v>
      </c>
      <c r="D835" s="9" t="str">
        <f t="shared" si="25"/>
        <v>H862</v>
      </c>
      <c r="F835">
        <v>16880</v>
      </c>
      <c r="G835" s="1" t="str">
        <f>_xll.BDS("SPX Index","CHAIN_TICKERS", "CHAIN_STRIKE_PX_OVRD",F835, "CHAIN_PUT_CALL_TYPE_OVRD=P", "CHAIN_PERIODICITY_OVRD=M")</f>
        <v>SPX US 11/20/15 P2700</v>
      </c>
      <c r="J835" t="s">
        <v>3037</v>
      </c>
      <c r="K835" t="e">
        <f ca="1">_xll.BDP(J835,"security des")</f>
        <v>#NAME?</v>
      </c>
      <c r="N835" t="s">
        <v>1432</v>
      </c>
      <c r="O835" t="e">
        <f ca="1">_xll.BDP(J835,"security des")</f>
        <v>#NAME?</v>
      </c>
    </row>
    <row r="836" spans="1:15" x14ac:dyDescent="0.25">
      <c r="A836">
        <v>0</v>
      </c>
      <c r="B836" s="9">
        <v>2.2057534246575344E-4</v>
      </c>
      <c r="C836" s="9" t="str">
        <f t="shared" ref="C836:C899" si="26">ADDRESS(ROW(B836)+MATCH(1,B836:B862),8)</f>
        <v>$H$863</v>
      </c>
      <c r="D836" s="9" t="str">
        <f t="shared" ref="D836:D899" si="27">"H"&amp;(ROW(B836)+MATCH(1,B836:B862))</f>
        <v>H863</v>
      </c>
      <c r="F836">
        <v>16900</v>
      </c>
      <c r="G836" s="1" t="str">
        <f>_xll.BDS("SPX Index","CHAIN_TICKERS", "CHAIN_STRIKE_PX_OVRD",F836, "CHAIN_PUT_CALL_TYPE_OVRD=P", "CHAIN_PERIODICITY_OVRD=M")</f>
        <v>SPX US 11/20/15 P2700</v>
      </c>
      <c r="J836" t="s">
        <v>185</v>
      </c>
      <c r="K836" t="e">
        <f ca="1">_xll.BDP(J836,"security des")</f>
        <v>#NAME?</v>
      </c>
      <c r="N836" t="s">
        <v>1433</v>
      </c>
      <c r="O836" t="e">
        <f ca="1">_xll.BDP(J836,"security des")</f>
        <v>#NAME?</v>
      </c>
    </row>
    <row r="837" spans="1:15" x14ac:dyDescent="0.25">
      <c r="A837">
        <v>0</v>
      </c>
      <c r="B837" s="9">
        <v>2.1994520547945207E-4</v>
      </c>
      <c r="C837" s="9" t="str">
        <f t="shared" si="26"/>
        <v>$H$864</v>
      </c>
      <c r="D837" s="9" t="str">
        <f t="shared" si="27"/>
        <v>H864</v>
      </c>
      <c r="F837">
        <v>16920</v>
      </c>
      <c r="G837" s="1" t="str">
        <f>_xll.BDS("SPX Index","CHAIN_TICKERS", "CHAIN_STRIKE_PX_OVRD",F837, "CHAIN_PUT_CALL_TYPE_OVRD=P", "CHAIN_PERIODICITY_OVRD=M")</f>
        <v>SPX US 11/20/15 P2700</v>
      </c>
      <c r="J837" t="s">
        <v>3038</v>
      </c>
      <c r="K837" t="e">
        <f ca="1">_xll.BDP(J837,"security des")</f>
        <v>#NAME?</v>
      </c>
      <c r="N837" t="s">
        <v>1434</v>
      </c>
      <c r="O837" t="e">
        <f ca="1">_xll.BDP(J837,"security des")</f>
        <v>#NAME?</v>
      </c>
    </row>
    <row r="838" spans="1:15" x14ac:dyDescent="0.25">
      <c r="A838">
        <v>0</v>
      </c>
      <c r="B838" s="9">
        <v>2.1427397260273971E-4</v>
      </c>
      <c r="C838" s="9" t="str">
        <f t="shared" si="26"/>
        <v>$H$865</v>
      </c>
      <c r="D838" s="9" t="str">
        <f t="shared" si="27"/>
        <v>H865</v>
      </c>
      <c r="F838">
        <v>16940</v>
      </c>
      <c r="G838" s="1" t="str">
        <f>_xll.BDS("SPX Index","CHAIN_TICKERS", "CHAIN_STRIKE_PX_OVRD",F838, "CHAIN_PUT_CALL_TYPE_OVRD=P", "CHAIN_PERIODICITY_OVRD=M")</f>
        <v>SPX US 11/20/15 P2700</v>
      </c>
      <c r="J838" t="s">
        <v>2180</v>
      </c>
      <c r="K838" t="e">
        <f ca="1">_xll.BDP(J838,"security des")</f>
        <v>#NAME?</v>
      </c>
      <c r="N838" t="s">
        <v>1435</v>
      </c>
      <c r="O838" t="e">
        <f ca="1">_xll.BDP(J838,"security des")</f>
        <v>#NAME?</v>
      </c>
    </row>
    <row r="839" spans="1:15" x14ac:dyDescent="0.25">
      <c r="A839">
        <v>0</v>
      </c>
      <c r="B839" s="9">
        <v>2.14E-4</v>
      </c>
      <c r="C839" s="9" t="str">
        <f t="shared" si="26"/>
        <v>$H$866</v>
      </c>
      <c r="D839" s="9" t="str">
        <f t="shared" si="27"/>
        <v>H866</v>
      </c>
      <c r="F839">
        <v>16960</v>
      </c>
      <c r="G839" s="1" t="str">
        <f>_xll.BDS("SPX Index","CHAIN_TICKERS", "CHAIN_STRIKE_PX_OVRD",F839, "CHAIN_PUT_CALL_TYPE_OVRD=P", "CHAIN_PERIODICITY_OVRD=M")</f>
        <v>SPX US 11/20/15 P2700</v>
      </c>
      <c r="J839" t="s">
        <v>3039</v>
      </c>
      <c r="K839" t="e">
        <f ca="1">_xll.BDP(J839,"security des")</f>
        <v>#NAME?</v>
      </c>
      <c r="N839" t="s">
        <v>1436</v>
      </c>
      <c r="O839" t="e">
        <f ca="1">_xll.BDP(J839,"security des")</f>
        <v>#NAME?</v>
      </c>
    </row>
    <row r="840" spans="1:15" x14ac:dyDescent="0.25">
      <c r="A840">
        <v>0</v>
      </c>
      <c r="B840" s="9">
        <v>2.1367123287671235E-4</v>
      </c>
      <c r="C840" s="9" t="str">
        <f t="shared" si="26"/>
        <v>$H$867</v>
      </c>
      <c r="D840" s="9" t="str">
        <f t="shared" si="27"/>
        <v>H867</v>
      </c>
      <c r="F840">
        <v>16980</v>
      </c>
      <c r="G840" s="1" t="str">
        <f>_xll.BDS("SPX Index","CHAIN_TICKERS", "CHAIN_STRIKE_PX_OVRD",F840, "CHAIN_PUT_CALL_TYPE_OVRD=P", "CHAIN_PERIODICITY_OVRD=M")</f>
        <v>SPX US 11/20/15 P2700</v>
      </c>
      <c r="J840" t="s">
        <v>2181</v>
      </c>
      <c r="K840" t="e">
        <f ca="1">_xll.BDP(J840,"security des")</f>
        <v>#NAME?</v>
      </c>
      <c r="N840" t="s">
        <v>1437</v>
      </c>
      <c r="O840" t="e">
        <f ca="1">_xll.BDP(J840,"security des")</f>
        <v>#NAME?</v>
      </c>
    </row>
    <row r="841" spans="1:15" x14ac:dyDescent="0.25">
      <c r="A841">
        <v>0</v>
      </c>
      <c r="B841" s="9">
        <v>2.17972602739726E-4</v>
      </c>
      <c r="C841" s="9" t="str">
        <f t="shared" si="26"/>
        <v>$H$868</v>
      </c>
      <c r="D841" s="9" t="str">
        <f t="shared" si="27"/>
        <v>H868</v>
      </c>
      <c r="F841">
        <v>17000</v>
      </c>
      <c r="G841" s="1" t="str">
        <f>_xll.BDS("SPX Index","CHAIN_TICKERS", "CHAIN_STRIKE_PX_OVRD",F841, "CHAIN_PUT_CALL_TYPE_OVRD=P", "CHAIN_PERIODICITY_OVRD=M")</f>
        <v>SPX US 11/20/15 P2700</v>
      </c>
      <c r="J841" t="s">
        <v>186</v>
      </c>
      <c r="K841" t="e">
        <f ca="1">_xll.BDP(J841,"security des")</f>
        <v>#NAME?</v>
      </c>
      <c r="N841" t="s">
        <v>1438</v>
      </c>
      <c r="O841" t="e">
        <f ca="1">_xll.BDP(J841,"security des")</f>
        <v>#NAME?</v>
      </c>
    </row>
    <row r="842" spans="1:15" x14ac:dyDescent="0.25">
      <c r="A842">
        <v>0</v>
      </c>
      <c r="B842" s="9">
        <v>2.1794520547945204E-4</v>
      </c>
      <c r="C842" s="9" t="str">
        <f t="shared" si="26"/>
        <v>$H$869</v>
      </c>
      <c r="D842" s="9" t="str">
        <f t="shared" si="27"/>
        <v>H869</v>
      </c>
      <c r="F842">
        <v>17020</v>
      </c>
      <c r="G842" s="1" t="str">
        <f>_xll.BDS("SPX Index","CHAIN_TICKERS", "CHAIN_STRIKE_PX_OVRD",F842, "CHAIN_PUT_CALL_TYPE_OVRD=P", "CHAIN_PERIODICITY_OVRD=M")</f>
        <v>SPX US 11/20/15 P2700</v>
      </c>
      <c r="J842" t="s">
        <v>2182</v>
      </c>
      <c r="K842" t="e">
        <f ca="1">_xll.BDP(J842,"security des")</f>
        <v>#NAME?</v>
      </c>
      <c r="N842" t="s">
        <v>1439</v>
      </c>
      <c r="O842" t="e">
        <f ca="1">_xll.BDP(J842,"security des")</f>
        <v>#NAME?</v>
      </c>
    </row>
    <row r="843" spans="1:15" x14ac:dyDescent="0.25">
      <c r="A843">
        <v>0</v>
      </c>
      <c r="B843" s="9">
        <v>2.010958904109589E-4</v>
      </c>
      <c r="C843" s="9" t="str">
        <f t="shared" si="26"/>
        <v>$H$870</v>
      </c>
      <c r="D843" s="9" t="str">
        <f t="shared" si="27"/>
        <v>H870</v>
      </c>
      <c r="F843">
        <v>17040</v>
      </c>
      <c r="G843" s="1" t="str">
        <f>_xll.BDS("SPX Index","CHAIN_TICKERS", "CHAIN_STRIKE_PX_OVRD",F843, "CHAIN_PUT_CALL_TYPE_OVRD=P", "CHAIN_PERIODICITY_OVRD=M")</f>
        <v>SPX US 11/20/15 P2700</v>
      </c>
      <c r="J843" t="s">
        <v>3040</v>
      </c>
      <c r="K843" t="e">
        <f ca="1">_xll.BDP(J843,"security des")</f>
        <v>#NAME?</v>
      </c>
      <c r="N843" t="s">
        <v>1440</v>
      </c>
      <c r="O843" t="e">
        <f ca="1">_xll.BDP(J843,"security des")</f>
        <v>#NAME?</v>
      </c>
    </row>
    <row r="844" spans="1:15" x14ac:dyDescent="0.25">
      <c r="A844">
        <v>0</v>
      </c>
      <c r="B844" s="9">
        <v>2.1139726027397262E-4</v>
      </c>
      <c r="C844" s="9" t="str">
        <f t="shared" si="26"/>
        <v>$H$871</v>
      </c>
      <c r="D844" s="9" t="str">
        <f t="shared" si="27"/>
        <v>H871</v>
      </c>
      <c r="F844">
        <v>17060</v>
      </c>
      <c r="G844" s="1" t="str">
        <f>_xll.BDS("SPX Index","CHAIN_TICKERS", "CHAIN_STRIKE_PX_OVRD",F844, "CHAIN_PUT_CALL_TYPE_OVRD=P", "CHAIN_PERIODICITY_OVRD=M")</f>
        <v>SPX US 11/20/15 P2700</v>
      </c>
      <c r="J844" t="s">
        <v>2183</v>
      </c>
      <c r="K844" t="e">
        <f ca="1">_xll.BDP(J844,"security des")</f>
        <v>#NAME?</v>
      </c>
      <c r="N844" t="s">
        <v>1441</v>
      </c>
      <c r="O844" t="e">
        <f ca="1">_xll.BDP(J844,"security des")</f>
        <v>#NAME?</v>
      </c>
    </row>
    <row r="845" spans="1:15" x14ac:dyDescent="0.25">
      <c r="A845">
        <v>0</v>
      </c>
      <c r="B845" s="9">
        <v>2.1282191780821918E-4</v>
      </c>
      <c r="C845" s="9" t="str">
        <f t="shared" si="26"/>
        <v>$H$872</v>
      </c>
      <c r="D845" s="9" t="str">
        <f t="shared" si="27"/>
        <v>H872</v>
      </c>
      <c r="F845">
        <v>17080</v>
      </c>
      <c r="G845" s="1" t="str">
        <f>_xll.BDS("SPX Index","CHAIN_TICKERS", "CHAIN_STRIKE_PX_OVRD",F845, "CHAIN_PUT_CALL_TYPE_OVRD=P", "CHAIN_PERIODICITY_OVRD=M")</f>
        <v>SPX US 11/20/15 P2700</v>
      </c>
      <c r="J845" t="s">
        <v>3041</v>
      </c>
      <c r="K845" t="e">
        <f ca="1">_xll.BDP(J845,"security des")</f>
        <v>#NAME?</v>
      </c>
      <c r="N845" t="s">
        <v>1442</v>
      </c>
      <c r="O845" t="e">
        <f ca="1">_xll.BDP(J845,"security des")</f>
        <v>#NAME?</v>
      </c>
    </row>
    <row r="846" spans="1:15" x14ac:dyDescent="0.25">
      <c r="A846">
        <v>0</v>
      </c>
      <c r="B846" s="9">
        <v>2.119178082191781E-4</v>
      </c>
      <c r="C846" s="9" t="str">
        <f t="shared" si="26"/>
        <v>$H$873</v>
      </c>
      <c r="D846" s="9" t="str">
        <f t="shared" si="27"/>
        <v>H873</v>
      </c>
      <c r="F846">
        <v>17100</v>
      </c>
      <c r="G846" s="1" t="str">
        <f>_xll.BDS("SPX Index","CHAIN_TICKERS", "CHAIN_STRIKE_PX_OVRD",F846, "CHAIN_PUT_CALL_TYPE_OVRD=P", "CHAIN_PERIODICITY_OVRD=M")</f>
        <v>SPX US 11/20/15 P2700</v>
      </c>
      <c r="J846" t="s">
        <v>390</v>
      </c>
      <c r="K846" t="e">
        <f ca="1">_xll.BDP(J846,"security des")</f>
        <v>#NAME?</v>
      </c>
      <c r="N846" t="s">
        <v>1443</v>
      </c>
      <c r="O846" t="e">
        <f ca="1">_xll.BDP(J846,"security des")</f>
        <v>#NAME?</v>
      </c>
    </row>
    <row r="847" spans="1:15" x14ac:dyDescent="0.25">
      <c r="A847">
        <v>1</v>
      </c>
      <c r="B847" s="9">
        <v>2.1331506849315069E-4</v>
      </c>
      <c r="C847" s="9" t="str">
        <f t="shared" si="26"/>
        <v>$H$874</v>
      </c>
      <c r="D847" s="9" t="str">
        <f t="shared" si="27"/>
        <v>H874</v>
      </c>
      <c r="F847">
        <v>17120</v>
      </c>
      <c r="G847" s="1" t="str">
        <f>_xll.BDS("SPX Index","CHAIN_TICKERS", "CHAIN_STRIKE_PX_OVRD",F847, "CHAIN_PUT_CALL_TYPE_OVRD=P", "CHAIN_PERIODICITY_OVRD=M")</f>
        <v>SPX US 11/20/15 P2700</v>
      </c>
      <c r="J847" t="s">
        <v>3042</v>
      </c>
      <c r="K847" t="e">
        <f ca="1">_xll.BDP(J847,"security des")</f>
        <v>#NAME?</v>
      </c>
      <c r="N847" t="s">
        <v>1444</v>
      </c>
      <c r="O847" t="e">
        <f ca="1">_xll.BDP(J847,"security des")</f>
        <v>#NAME?</v>
      </c>
    </row>
    <row r="848" spans="1:15" x14ac:dyDescent="0.25">
      <c r="A848">
        <v>0</v>
      </c>
      <c r="B848" s="9">
        <v>2.1317808219178082E-4</v>
      </c>
      <c r="C848" s="9" t="str">
        <f t="shared" si="26"/>
        <v>$H$875</v>
      </c>
      <c r="D848" s="9" t="str">
        <f t="shared" si="27"/>
        <v>H875</v>
      </c>
      <c r="F848">
        <v>17140</v>
      </c>
      <c r="G848" s="1" t="str">
        <f>_xll.BDS("SPX Index","CHAIN_TICKERS", "CHAIN_STRIKE_PX_OVRD",F848, "CHAIN_PUT_CALL_TYPE_OVRD=P", "CHAIN_PERIODICITY_OVRD=M")</f>
        <v>SPX US 11/20/15 P2700</v>
      </c>
      <c r="J848" t="s">
        <v>2184</v>
      </c>
      <c r="K848" t="e">
        <f ca="1">_xll.BDP(J848,"security des")</f>
        <v>#NAME?</v>
      </c>
      <c r="N848" t="s">
        <v>1445</v>
      </c>
      <c r="O848" t="e">
        <f ca="1">_xll.BDP(J848,"security des")</f>
        <v>#NAME?</v>
      </c>
    </row>
    <row r="849" spans="1:15" x14ac:dyDescent="0.25">
      <c r="A849">
        <v>0</v>
      </c>
      <c r="B849" s="9">
        <v>2.1457534246575343E-4</v>
      </c>
      <c r="C849" s="9" t="str">
        <f t="shared" si="26"/>
        <v>$H$876</v>
      </c>
      <c r="D849" s="9" t="str">
        <f t="shared" si="27"/>
        <v>H876</v>
      </c>
      <c r="F849">
        <v>17160</v>
      </c>
      <c r="G849" s="1" t="str">
        <f>_xll.BDS("SPX Index","CHAIN_TICKERS", "CHAIN_STRIKE_PX_OVRD",F849, "CHAIN_PUT_CALL_TYPE_OVRD=P", "CHAIN_PERIODICITY_OVRD=M")</f>
        <v>SPX US 11/20/15 P2700</v>
      </c>
      <c r="J849" t="s">
        <v>3043</v>
      </c>
      <c r="K849" t="e">
        <f ca="1">_xll.BDP(J849,"security des")</f>
        <v>#NAME?</v>
      </c>
      <c r="N849" t="s">
        <v>1446</v>
      </c>
      <c r="O849" t="e">
        <f ca="1">_xll.BDP(J849,"security des")</f>
        <v>#NAME?</v>
      </c>
    </row>
    <row r="850" spans="1:15" x14ac:dyDescent="0.25">
      <c r="A850">
        <v>0</v>
      </c>
      <c r="B850" s="9">
        <v>2.1282191780821918E-4</v>
      </c>
      <c r="C850" s="9" t="str">
        <f t="shared" si="26"/>
        <v>$H$877</v>
      </c>
      <c r="D850" s="9" t="str">
        <f t="shared" si="27"/>
        <v>H877</v>
      </c>
      <c r="F850">
        <v>17180</v>
      </c>
      <c r="G850" s="1" t="str">
        <f>_xll.BDS("SPX Index","CHAIN_TICKERS", "CHAIN_STRIKE_PX_OVRD",F850, "CHAIN_PUT_CALL_TYPE_OVRD=P", "CHAIN_PERIODICITY_OVRD=M")</f>
        <v>SPX US 11/20/15 P2700</v>
      </c>
      <c r="J850" t="s">
        <v>2185</v>
      </c>
      <c r="K850" t="e">
        <f ca="1">_xll.BDP(J850,"security des")</f>
        <v>#NAME?</v>
      </c>
      <c r="N850" t="s">
        <v>1447</v>
      </c>
      <c r="O850" t="e">
        <f ca="1">_xll.BDP(J850,"security des")</f>
        <v>#NAME?</v>
      </c>
    </row>
    <row r="851" spans="1:15" x14ac:dyDescent="0.25">
      <c r="A851">
        <v>0</v>
      </c>
      <c r="B851" s="9">
        <v>2.1421917808219179E-4</v>
      </c>
      <c r="C851" s="9" t="str">
        <f t="shared" si="26"/>
        <v>$H$878</v>
      </c>
      <c r="D851" s="9" t="str">
        <f t="shared" si="27"/>
        <v>H878</v>
      </c>
      <c r="F851">
        <v>17200</v>
      </c>
      <c r="G851" s="1" t="str">
        <f>_xll.BDS("SPX Index","CHAIN_TICKERS", "CHAIN_STRIKE_PX_OVRD",F851, "CHAIN_PUT_CALL_TYPE_OVRD=P", "CHAIN_PERIODICITY_OVRD=M")</f>
        <v>SPX US 11/20/15 P2700</v>
      </c>
      <c r="J851" t="s">
        <v>391</v>
      </c>
      <c r="K851" t="e">
        <f ca="1">_xll.BDP(J851,"security des")</f>
        <v>#NAME?</v>
      </c>
      <c r="N851" t="s">
        <v>1448</v>
      </c>
      <c r="O851" t="e">
        <f ca="1">_xll.BDP(J851,"security des")</f>
        <v>#NAME?</v>
      </c>
    </row>
    <row r="852" spans="1:15" x14ac:dyDescent="0.25">
      <c r="A852">
        <v>0</v>
      </c>
      <c r="B852" s="9">
        <v>2.1504109589041097E-4</v>
      </c>
      <c r="C852" s="9" t="str">
        <f t="shared" si="26"/>
        <v>$H$879</v>
      </c>
      <c r="D852" s="9" t="str">
        <f t="shared" si="27"/>
        <v>H879</v>
      </c>
      <c r="F852">
        <v>17220</v>
      </c>
      <c r="G852" s="1" t="str">
        <f>_xll.BDS("SPX Index","CHAIN_TICKERS", "CHAIN_STRIKE_PX_OVRD",F852, "CHAIN_PUT_CALL_TYPE_OVRD=P", "CHAIN_PERIODICITY_OVRD=M")</f>
        <v>SPX US 11/20/15 P2700</v>
      </c>
      <c r="J852" t="s">
        <v>2186</v>
      </c>
      <c r="K852" t="e">
        <f ca="1">_xll.BDP(J852,"security des")</f>
        <v>#NAME?</v>
      </c>
      <c r="N852" t="s">
        <v>1449</v>
      </c>
      <c r="O852" t="e">
        <f ca="1">_xll.BDP(J852,"security des")</f>
        <v>#NAME?</v>
      </c>
    </row>
    <row r="853" spans="1:15" x14ac:dyDescent="0.25">
      <c r="A853">
        <v>0</v>
      </c>
      <c r="B853" s="9">
        <v>2.1750684931506848E-4</v>
      </c>
      <c r="C853" s="9" t="str">
        <f t="shared" si="26"/>
        <v>$H$880</v>
      </c>
      <c r="D853" s="9" t="str">
        <f t="shared" si="27"/>
        <v>H880</v>
      </c>
      <c r="F853">
        <v>17240</v>
      </c>
      <c r="G853" s="1" t="str">
        <f>_xll.BDS("SPX Index","CHAIN_TICKERS", "CHAIN_STRIKE_PX_OVRD",F853, "CHAIN_PUT_CALL_TYPE_OVRD=P", "CHAIN_PERIODICITY_OVRD=M")</f>
        <v>SPX US 11/20/15 P2700</v>
      </c>
      <c r="J853" t="s">
        <v>3044</v>
      </c>
      <c r="K853" t="e">
        <f ca="1">_xll.BDP(J853,"security des")</f>
        <v>#NAME?</v>
      </c>
      <c r="N853" t="s">
        <v>1450</v>
      </c>
      <c r="O853" t="e">
        <f ca="1">_xll.BDP(J853,"security des")</f>
        <v>#NAME?</v>
      </c>
    </row>
    <row r="854" spans="1:15" x14ac:dyDescent="0.25">
      <c r="A854">
        <v>0</v>
      </c>
      <c r="B854" s="9">
        <v>2.1890410958904109E-4</v>
      </c>
      <c r="C854" s="9" t="str">
        <f t="shared" si="26"/>
        <v>$H$881</v>
      </c>
      <c r="D854" s="9" t="str">
        <f t="shared" si="27"/>
        <v>H881</v>
      </c>
      <c r="F854">
        <v>17260</v>
      </c>
      <c r="G854" s="1" t="str">
        <f>_xll.BDS("SPX Index","CHAIN_TICKERS", "CHAIN_STRIKE_PX_OVRD",F854, "CHAIN_PUT_CALL_TYPE_OVRD=P", "CHAIN_PERIODICITY_OVRD=M")</f>
        <v>SPX US 11/20/15 P2700</v>
      </c>
      <c r="J854" t="s">
        <v>2187</v>
      </c>
      <c r="K854" t="e">
        <f ca="1">_xll.BDP(J854,"security des")</f>
        <v>#NAME?</v>
      </c>
      <c r="N854" t="s">
        <v>1451</v>
      </c>
      <c r="O854" t="e">
        <f ca="1">_xll.BDP(J854,"security des")</f>
        <v>#NAME?</v>
      </c>
    </row>
    <row r="855" spans="1:15" x14ac:dyDescent="0.25">
      <c r="A855">
        <v>0</v>
      </c>
      <c r="B855" s="9">
        <v>2.2005479452054795E-4</v>
      </c>
      <c r="C855" s="9" t="str">
        <f t="shared" si="26"/>
        <v>$H$882</v>
      </c>
      <c r="D855" s="9" t="str">
        <f t="shared" si="27"/>
        <v>H882</v>
      </c>
      <c r="F855">
        <v>17280</v>
      </c>
      <c r="G855" s="1" t="str">
        <f>_xll.BDS("SPX Index","CHAIN_TICKERS", "CHAIN_STRIKE_PX_OVRD",F855, "CHAIN_PUT_CALL_TYPE_OVRD=P", "CHAIN_PERIODICITY_OVRD=M")</f>
        <v>SPX US 11/20/15 P2700</v>
      </c>
      <c r="J855" t="s">
        <v>3045</v>
      </c>
      <c r="K855" t="e">
        <f ca="1">_xll.BDP(J855,"security des")</f>
        <v>#NAME?</v>
      </c>
      <c r="N855" t="s">
        <v>1452</v>
      </c>
      <c r="O855" t="e">
        <f ca="1">_xll.BDP(J855,"security des")</f>
        <v>#NAME?</v>
      </c>
    </row>
    <row r="856" spans="1:15" x14ac:dyDescent="0.25">
      <c r="A856">
        <v>0</v>
      </c>
      <c r="B856" s="9">
        <v>2.1999999999999998E-4</v>
      </c>
      <c r="C856" s="9" t="str">
        <f t="shared" si="26"/>
        <v>$H$883</v>
      </c>
      <c r="D856" s="9" t="str">
        <f t="shared" si="27"/>
        <v>H883</v>
      </c>
      <c r="F856">
        <v>17300</v>
      </c>
      <c r="G856" s="1" t="str">
        <f>_xll.BDS("SPX Index","CHAIN_TICKERS", "CHAIN_STRIKE_PX_OVRD",F856, "CHAIN_PUT_CALL_TYPE_OVRD=P", "CHAIN_PERIODICITY_OVRD=M")</f>
        <v>SPX US 11/20/15 P2700</v>
      </c>
      <c r="J856" t="s">
        <v>187</v>
      </c>
      <c r="K856" t="e">
        <f ca="1">_xll.BDP(J856,"security des")</f>
        <v>#NAME?</v>
      </c>
      <c r="N856" t="s">
        <v>1453</v>
      </c>
      <c r="O856" t="e">
        <f ca="1">_xll.BDP(J856,"security des")</f>
        <v>#NAME?</v>
      </c>
    </row>
    <row r="857" spans="1:15" x14ac:dyDescent="0.25">
      <c r="A857">
        <v>0</v>
      </c>
      <c r="B857" s="9">
        <v>2.1852054794520547E-4</v>
      </c>
      <c r="C857" s="9" t="str">
        <f t="shared" si="26"/>
        <v>$H$884</v>
      </c>
      <c r="D857" s="9" t="str">
        <f t="shared" si="27"/>
        <v>H884</v>
      </c>
      <c r="F857">
        <v>17320</v>
      </c>
      <c r="G857" s="1" t="str">
        <f>_xll.BDS("SPX Index","CHAIN_TICKERS", "CHAIN_STRIKE_PX_OVRD",F857, "CHAIN_PUT_CALL_TYPE_OVRD=P", "CHAIN_PERIODICITY_OVRD=M")</f>
        <v>SPX US 11/20/15 P2700</v>
      </c>
      <c r="J857" t="s">
        <v>2188</v>
      </c>
      <c r="K857" t="e">
        <f ca="1">_xll.BDP(J857,"security des")</f>
        <v>#NAME?</v>
      </c>
      <c r="N857" t="s">
        <v>1454</v>
      </c>
      <c r="O857" t="e">
        <f ca="1">_xll.BDP(J857,"security des")</f>
        <v>#NAME?</v>
      </c>
    </row>
    <row r="858" spans="1:15" x14ac:dyDescent="0.25">
      <c r="A858">
        <v>0</v>
      </c>
      <c r="B858" s="9">
        <v>2.2183561643835615E-4</v>
      </c>
      <c r="C858" s="9" t="str">
        <f t="shared" si="26"/>
        <v>$H$885</v>
      </c>
      <c r="D858" s="9" t="str">
        <f t="shared" si="27"/>
        <v>H885</v>
      </c>
      <c r="F858">
        <v>17340</v>
      </c>
      <c r="G858" s="1" t="str">
        <f>_xll.BDS("SPX Index","CHAIN_TICKERS", "CHAIN_STRIKE_PX_OVRD",F858, "CHAIN_PUT_CALL_TYPE_OVRD=P", "CHAIN_PERIODICITY_OVRD=M")</f>
        <v>SPX US 11/20/15 P2700</v>
      </c>
      <c r="J858" t="s">
        <v>2189</v>
      </c>
      <c r="K858" t="e">
        <f ca="1">_xll.BDP(J858,"security des")</f>
        <v>#NAME?</v>
      </c>
      <c r="N858" t="s">
        <v>1455</v>
      </c>
      <c r="O858" t="e">
        <f ca="1">_xll.BDP(J858,"security des")</f>
        <v>#NAME?</v>
      </c>
    </row>
    <row r="859" spans="1:15" x14ac:dyDescent="0.25">
      <c r="A859">
        <v>0</v>
      </c>
      <c r="B859" s="9">
        <v>2.2235616438356164E-4</v>
      </c>
      <c r="C859" s="9" t="str">
        <f t="shared" si="26"/>
        <v>$H$886</v>
      </c>
      <c r="D859" s="9" t="str">
        <f t="shared" si="27"/>
        <v>H886</v>
      </c>
      <c r="F859">
        <v>17360</v>
      </c>
      <c r="G859" s="1" t="str">
        <f>_xll.BDS("SPX Index","CHAIN_TICKERS", "CHAIN_STRIKE_PX_OVRD",F859, "CHAIN_PUT_CALL_TYPE_OVRD=P", "CHAIN_PERIODICITY_OVRD=M")</f>
        <v>SPX US 11/20/15 P2700</v>
      </c>
      <c r="J859" t="s">
        <v>2190</v>
      </c>
      <c r="K859" t="e">
        <f ca="1">_xll.BDP(J859,"security des")</f>
        <v>#NAME?</v>
      </c>
      <c r="N859" t="s">
        <v>1456</v>
      </c>
      <c r="O859" t="e">
        <f ca="1">_xll.BDP(J859,"security des")</f>
        <v>#NAME?</v>
      </c>
    </row>
    <row r="860" spans="1:15" x14ac:dyDescent="0.25">
      <c r="A860">
        <v>0</v>
      </c>
      <c r="B860" s="9">
        <v>2.1884931506849315E-4</v>
      </c>
      <c r="C860" s="9" t="str">
        <f t="shared" si="26"/>
        <v>$H$887</v>
      </c>
      <c r="D860" s="9" t="str">
        <f t="shared" si="27"/>
        <v>H887</v>
      </c>
      <c r="F860">
        <v>17380</v>
      </c>
      <c r="G860" s="1" t="str">
        <f>_xll.BDS("SPX Index","CHAIN_TICKERS", "CHAIN_STRIKE_PX_OVRD",F860, "CHAIN_PUT_CALL_TYPE_OVRD=P", "CHAIN_PERIODICITY_OVRD=M")</f>
        <v>SPX US 11/20/15 P2700</v>
      </c>
      <c r="J860" t="s">
        <v>2191</v>
      </c>
      <c r="K860" t="e">
        <f ca="1">_xll.BDP(J860,"security des")</f>
        <v>#NAME?</v>
      </c>
      <c r="N860" t="s">
        <v>1457</v>
      </c>
      <c r="O860" t="e">
        <f ca="1">_xll.BDP(J860,"security des")</f>
        <v>#NAME?</v>
      </c>
    </row>
    <row r="861" spans="1:15" x14ac:dyDescent="0.25">
      <c r="A861">
        <v>0</v>
      </c>
      <c r="B861" s="9">
        <v>2.1679452054794521E-4</v>
      </c>
      <c r="C861" s="9" t="str">
        <f t="shared" si="26"/>
        <v>$H$888</v>
      </c>
      <c r="D861" s="9" t="str">
        <f t="shared" si="27"/>
        <v>H888</v>
      </c>
      <c r="F861">
        <v>17400</v>
      </c>
      <c r="G861" s="1" t="str">
        <f>_xll.BDS("SPX Index","CHAIN_TICKERS", "CHAIN_STRIKE_PX_OVRD",F861, "CHAIN_PUT_CALL_TYPE_OVRD=P", "CHAIN_PERIODICITY_OVRD=M")</f>
        <v>SPX US 11/20/15 P2700</v>
      </c>
      <c r="J861" t="s">
        <v>392</v>
      </c>
      <c r="K861" t="e">
        <f ca="1">_xll.BDP(J861,"security des")</f>
        <v>#NAME?</v>
      </c>
      <c r="N861" t="s">
        <v>1458</v>
      </c>
      <c r="O861" t="e">
        <f ca="1">_xll.BDP(J861,"security des")</f>
        <v>#NAME?</v>
      </c>
    </row>
    <row r="862" spans="1:15" x14ac:dyDescent="0.25">
      <c r="A862">
        <v>0</v>
      </c>
      <c r="B862" s="9">
        <v>2.1821917808219178E-4</v>
      </c>
      <c r="C862" s="9" t="str">
        <f t="shared" si="26"/>
        <v>$H$889</v>
      </c>
      <c r="D862" s="9" t="str">
        <f t="shared" si="27"/>
        <v>H889</v>
      </c>
      <c r="F862">
        <v>17420</v>
      </c>
      <c r="G862" s="1" t="str">
        <f>_xll.BDS("SPX Index","CHAIN_TICKERS", "CHAIN_STRIKE_PX_OVRD",F862, "CHAIN_PUT_CALL_TYPE_OVRD=P", "CHAIN_PERIODICITY_OVRD=M")</f>
        <v>SPX US 11/20/15 P2700</v>
      </c>
      <c r="J862" t="s">
        <v>2192</v>
      </c>
      <c r="K862" t="e">
        <f ca="1">_xll.BDP(J862,"security des")</f>
        <v>#NAME?</v>
      </c>
      <c r="N862" t="s">
        <v>1459</v>
      </c>
      <c r="O862" t="e">
        <f ca="1">_xll.BDP(J862,"security des")</f>
        <v>#NAME?</v>
      </c>
    </row>
    <row r="863" spans="1:15" x14ac:dyDescent="0.25">
      <c r="A863">
        <v>0</v>
      </c>
      <c r="B863" s="9">
        <v>2.1808219178082191E-4</v>
      </c>
      <c r="C863" s="9" t="str">
        <f t="shared" si="26"/>
        <v>$H$890</v>
      </c>
      <c r="D863" s="9" t="str">
        <f t="shared" si="27"/>
        <v>H890</v>
      </c>
      <c r="F863">
        <v>17440</v>
      </c>
      <c r="G863" s="1" t="str">
        <f>_xll.BDS("SPX Index","CHAIN_TICKERS", "CHAIN_STRIKE_PX_OVRD",F863, "CHAIN_PUT_CALL_TYPE_OVRD=P", "CHAIN_PERIODICITY_OVRD=M")</f>
        <v>SPX US 11/20/15 P2700</v>
      </c>
      <c r="J863" t="s">
        <v>2193</v>
      </c>
      <c r="K863" t="e">
        <f ca="1">_xll.BDP(J863,"security des")</f>
        <v>#NAME?</v>
      </c>
      <c r="N863" t="s">
        <v>1460</v>
      </c>
      <c r="O863" t="e">
        <f ca="1">_xll.BDP(J863,"security des")</f>
        <v>#NAME?</v>
      </c>
    </row>
    <row r="864" spans="1:15" x14ac:dyDescent="0.25">
      <c r="A864">
        <v>0</v>
      </c>
      <c r="B864" s="9">
        <v>2.1745205479452054E-4</v>
      </c>
      <c r="C864" s="9" t="str">
        <f t="shared" si="26"/>
        <v>$H$891</v>
      </c>
      <c r="D864" s="9" t="str">
        <f t="shared" si="27"/>
        <v>H891</v>
      </c>
      <c r="F864">
        <v>17460</v>
      </c>
      <c r="G864" s="1" t="str">
        <f>_xll.BDS("SPX Index","CHAIN_TICKERS", "CHAIN_STRIKE_PX_OVRD",F864, "CHAIN_PUT_CALL_TYPE_OVRD=P", "CHAIN_PERIODICITY_OVRD=M")</f>
        <v>SPX US 11/20/15 P2700</v>
      </c>
      <c r="J864" t="s">
        <v>2194</v>
      </c>
      <c r="K864" t="e">
        <f ca="1">_xll.BDP(J864,"security des")</f>
        <v>#NAME?</v>
      </c>
      <c r="N864" t="s">
        <v>1461</v>
      </c>
      <c r="O864" t="e">
        <f ca="1">_xll.BDP(J864,"security des")</f>
        <v>#NAME?</v>
      </c>
    </row>
    <row r="865" spans="1:15" x14ac:dyDescent="0.25">
      <c r="A865">
        <v>0</v>
      </c>
      <c r="B865" s="9">
        <v>2.1687671232876714E-4</v>
      </c>
      <c r="C865" s="9" t="str">
        <f t="shared" si="26"/>
        <v>$H$892</v>
      </c>
      <c r="D865" s="9" t="str">
        <f t="shared" si="27"/>
        <v>H892</v>
      </c>
      <c r="F865">
        <v>17480</v>
      </c>
      <c r="G865" s="1" t="str">
        <f>_xll.BDS("SPX Index","CHAIN_TICKERS", "CHAIN_STRIKE_PX_OVRD",F865, "CHAIN_PUT_CALL_TYPE_OVRD=P", "CHAIN_PERIODICITY_OVRD=M")</f>
        <v>SPX US 11/20/15 P2700</v>
      </c>
      <c r="J865" t="s">
        <v>2195</v>
      </c>
      <c r="K865" t="e">
        <f ca="1">_xll.BDP(J865,"security des")</f>
        <v>#NAME?</v>
      </c>
      <c r="N865" t="s">
        <v>1462</v>
      </c>
      <c r="O865" t="e">
        <f ca="1">_xll.BDP(J865,"security des")</f>
        <v>#NAME?</v>
      </c>
    </row>
    <row r="866" spans="1:15" x14ac:dyDescent="0.25">
      <c r="A866">
        <v>0</v>
      </c>
      <c r="B866" s="9">
        <v>2.1624657534246574E-4</v>
      </c>
      <c r="C866" s="9" t="str">
        <f t="shared" si="26"/>
        <v>$H$893</v>
      </c>
      <c r="D866" s="9" t="str">
        <f t="shared" si="27"/>
        <v>H893</v>
      </c>
      <c r="F866">
        <v>17500</v>
      </c>
      <c r="G866" s="1" t="str">
        <f>_xll.BDS("SPX Index","CHAIN_TICKERS", "CHAIN_STRIKE_PX_OVRD",F866, "CHAIN_PUT_CALL_TYPE_OVRD=P", "CHAIN_PERIODICITY_OVRD=M")</f>
        <v>SPX US 11/20/15 P2700</v>
      </c>
      <c r="J866" t="s">
        <v>393</v>
      </c>
      <c r="K866" t="e">
        <f ca="1">_xll.BDP(J866,"security des")</f>
        <v>#NAME?</v>
      </c>
      <c r="N866" t="s">
        <v>1463</v>
      </c>
      <c r="O866" t="e">
        <f ca="1">_xll.BDP(J866,"security des")</f>
        <v>#NAME?</v>
      </c>
    </row>
    <row r="867" spans="1:15" x14ac:dyDescent="0.25">
      <c r="A867">
        <v>3</v>
      </c>
      <c r="B867" s="9">
        <v>2.1676712328767123E-4</v>
      </c>
      <c r="C867" s="9" t="str">
        <f t="shared" si="26"/>
        <v>$H$894</v>
      </c>
      <c r="D867" s="9" t="str">
        <f t="shared" si="27"/>
        <v>H894</v>
      </c>
      <c r="F867">
        <v>17520</v>
      </c>
      <c r="G867" s="1" t="str">
        <f>_xll.BDS("SPX Index","CHAIN_TICKERS", "CHAIN_STRIKE_PX_OVRD",F867, "CHAIN_PUT_CALL_TYPE_OVRD=P", "CHAIN_PERIODICITY_OVRD=M")</f>
        <v>SPX US 11/20/15 P2700</v>
      </c>
      <c r="J867" t="s">
        <v>2196</v>
      </c>
      <c r="K867" t="e">
        <f ca="1">_xll.BDP(J867,"security des")</f>
        <v>#NAME?</v>
      </c>
      <c r="N867" t="s">
        <v>1464</v>
      </c>
      <c r="O867" t="e">
        <f ca="1">_xll.BDP(J867,"security des")</f>
        <v>#NAME?</v>
      </c>
    </row>
    <row r="868" spans="1:15" x14ac:dyDescent="0.25">
      <c r="A868">
        <v>0</v>
      </c>
      <c r="B868" s="9">
        <v>2.1720547945205479E-4</v>
      </c>
      <c r="C868" s="9" t="str">
        <f t="shared" si="26"/>
        <v>$H$895</v>
      </c>
      <c r="D868" s="9" t="str">
        <f t="shared" si="27"/>
        <v>H895</v>
      </c>
      <c r="F868">
        <v>17540</v>
      </c>
      <c r="G868" s="1" t="str">
        <f>_xll.BDS("SPX Index","CHAIN_TICKERS", "CHAIN_STRIKE_PX_OVRD",F868, "CHAIN_PUT_CALL_TYPE_OVRD=P", "CHAIN_PERIODICITY_OVRD=M")</f>
        <v>SPX US 11/20/15 P2700</v>
      </c>
      <c r="J868" t="s">
        <v>2197</v>
      </c>
      <c r="K868" t="e">
        <f ca="1">_xll.BDP(J868,"security des")</f>
        <v>#NAME?</v>
      </c>
      <c r="N868" t="s">
        <v>1465</v>
      </c>
      <c r="O868" t="e">
        <f ca="1">_xll.BDP(J868,"security des")</f>
        <v>#NAME?</v>
      </c>
    </row>
    <row r="869" spans="1:15" x14ac:dyDescent="0.25">
      <c r="A869">
        <v>0</v>
      </c>
      <c r="B869" s="9">
        <v>2.1717808219178081E-4</v>
      </c>
      <c r="C869" s="9" t="str">
        <f t="shared" si="26"/>
        <v>$H$896</v>
      </c>
      <c r="D869" s="9" t="str">
        <f t="shared" si="27"/>
        <v>H896</v>
      </c>
      <c r="F869">
        <v>17560</v>
      </c>
      <c r="G869" s="1" t="str">
        <f>_xll.BDS("SPX Index","CHAIN_TICKERS", "CHAIN_STRIKE_PX_OVRD",F869, "CHAIN_PUT_CALL_TYPE_OVRD=P", "CHAIN_PERIODICITY_OVRD=M")</f>
        <v>SPX US 11/20/15 P2700</v>
      </c>
      <c r="J869" t="s">
        <v>2198</v>
      </c>
      <c r="K869" t="e">
        <f ca="1">_xll.BDP(J869,"security des")</f>
        <v>#NAME?</v>
      </c>
      <c r="N869" t="s">
        <v>1466</v>
      </c>
      <c r="O869" t="e">
        <f ca="1">_xll.BDP(J869,"security des")</f>
        <v>#NAME?</v>
      </c>
    </row>
    <row r="870" spans="1:15" x14ac:dyDescent="0.25">
      <c r="A870">
        <v>0</v>
      </c>
      <c r="B870" s="9">
        <v>2.1600000000000002E-4</v>
      </c>
      <c r="C870" s="9" t="str">
        <f t="shared" si="26"/>
        <v>$H$897</v>
      </c>
      <c r="D870" s="9" t="str">
        <f t="shared" si="27"/>
        <v>H897</v>
      </c>
      <c r="F870">
        <v>17580</v>
      </c>
      <c r="G870" s="1" t="str">
        <f>_xll.BDS("SPX Index","CHAIN_TICKERS", "CHAIN_STRIKE_PX_OVRD",F870, "CHAIN_PUT_CALL_TYPE_OVRD=P", "CHAIN_PERIODICITY_OVRD=M")</f>
        <v>SPX US 11/20/15 P2700</v>
      </c>
      <c r="J870" t="s">
        <v>2199</v>
      </c>
      <c r="K870" t="e">
        <f ca="1">_xll.BDP(J870,"security des")</f>
        <v>#NAME?</v>
      </c>
      <c r="N870" t="s">
        <v>1467</v>
      </c>
      <c r="O870" t="e">
        <f ca="1">_xll.BDP(J870,"security des")</f>
        <v>#NAME?</v>
      </c>
    </row>
    <row r="871" spans="1:15" x14ac:dyDescent="0.25">
      <c r="A871">
        <v>0</v>
      </c>
      <c r="B871" s="9">
        <v>2.1446575342465754E-4</v>
      </c>
      <c r="C871" s="9" t="str">
        <f t="shared" si="26"/>
        <v>$H$898</v>
      </c>
      <c r="D871" s="9" t="str">
        <f t="shared" si="27"/>
        <v>H898</v>
      </c>
      <c r="F871">
        <v>17600</v>
      </c>
      <c r="G871" s="1" t="str">
        <f>_xll.BDS("SPX Index","CHAIN_TICKERS", "CHAIN_STRIKE_PX_OVRD",F871, "CHAIN_PUT_CALL_TYPE_OVRD=P", "CHAIN_PERIODICITY_OVRD=M")</f>
        <v>SPX US 11/20/15 P2700</v>
      </c>
      <c r="J871" t="s">
        <v>394</v>
      </c>
      <c r="K871" t="e">
        <f ca="1">_xll.BDP(J871,"security des")</f>
        <v>#NAME?</v>
      </c>
      <c r="N871" t="s">
        <v>1468</v>
      </c>
      <c r="O871" t="e">
        <f ca="1">_xll.BDP(J871,"security des")</f>
        <v>#NAME?</v>
      </c>
    </row>
    <row r="872" spans="1:15" x14ac:dyDescent="0.25">
      <c r="A872">
        <v>0</v>
      </c>
      <c r="B872" s="9">
        <v>2.1290410958904108E-4</v>
      </c>
      <c r="C872" s="9" t="str">
        <f t="shared" si="26"/>
        <v>$H$899</v>
      </c>
      <c r="D872" s="9" t="str">
        <f t="shared" si="27"/>
        <v>H899</v>
      </c>
      <c r="F872">
        <v>17620</v>
      </c>
      <c r="G872" s="1" t="str">
        <f>_xll.BDS("SPX Index","CHAIN_TICKERS", "CHAIN_STRIKE_PX_OVRD",F872, "CHAIN_PUT_CALL_TYPE_OVRD=P", "CHAIN_PERIODICITY_OVRD=M")</f>
        <v>SPX US 11/20/15 P2700</v>
      </c>
      <c r="J872" t="s">
        <v>2200</v>
      </c>
      <c r="K872" t="e">
        <f ca="1">_xll.BDP(J872,"security des")</f>
        <v>#NAME?</v>
      </c>
      <c r="N872" t="s">
        <v>1469</v>
      </c>
      <c r="O872" t="e">
        <f ca="1">_xll.BDP(J872,"security des")</f>
        <v>#NAME?</v>
      </c>
    </row>
    <row r="873" spans="1:15" x14ac:dyDescent="0.25">
      <c r="A873">
        <v>0</v>
      </c>
      <c r="B873" s="9">
        <v>2.1572602739726026E-4</v>
      </c>
      <c r="C873" s="9" t="str">
        <f t="shared" si="26"/>
        <v>$H$900</v>
      </c>
      <c r="D873" s="9" t="str">
        <f t="shared" si="27"/>
        <v>H900</v>
      </c>
      <c r="F873">
        <v>17640</v>
      </c>
      <c r="G873" s="1" t="str">
        <f>_xll.BDS("SPX Index","CHAIN_TICKERS", "CHAIN_STRIKE_PX_OVRD",F873, "CHAIN_PUT_CALL_TYPE_OVRD=P", "CHAIN_PERIODICITY_OVRD=M")</f>
        <v>SPX US 11/20/15 P2700</v>
      </c>
      <c r="J873" t="s">
        <v>2201</v>
      </c>
      <c r="K873" t="e">
        <f ca="1">_xll.BDP(J873,"security des")</f>
        <v>#NAME?</v>
      </c>
      <c r="N873" t="s">
        <v>1470</v>
      </c>
      <c r="O873" t="e">
        <f ca="1">_xll.BDP(J873,"security des")</f>
        <v>#NAME?</v>
      </c>
    </row>
    <row r="874" spans="1:15" x14ac:dyDescent="0.25">
      <c r="A874">
        <v>0</v>
      </c>
      <c r="B874" s="9">
        <v>2.1775342465753426E-4</v>
      </c>
      <c r="C874" s="9" t="str">
        <f t="shared" si="26"/>
        <v>$H$901</v>
      </c>
      <c r="D874" s="9" t="str">
        <f t="shared" si="27"/>
        <v>H901</v>
      </c>
      <c r="F874">
        <v>17660</v>
      </c>
      <c r="G874" s="1" t="str">
        <f>_xll.BDS("SPX Index","CHAIN_TICKERS", "CHAIN_STRIKE_PX_OVRD",F874, "CHAIN_PUT_CALL_TYPE_OVRD=P", "CHAIN_PERIODICITY_OVRD=M")</f>
        <v>SPX US 11/20/15 P2700</v>
      </c>
      <c r="J874" t="s">
        <v>2202</v>
      </c>
      <c r="K874" t="e">
        <f ca="1">_xll.BDP(J874,"security des")</f>
        <v>#NAME?</v>
      </c>
      <c r="N874" t="s">
        <v>1471</v>
      </c>
      <c r="O874" t="e">
        <f ca="1">_xll.BDP(J874,"security des")</f>
        <v>#NAME?</v>
      </c>
    </row>
    <row r="875" spans="1:15" x14ac:dyDescent="0.25">
      <c r="A875">
        <v>0</v>
      </c>
      <c r="B875" s="9">
        <v>2.1654794520547946E-4</v>
      </c>
      <c r="C875" s="9" t="str">
        <f t="shared" si="26"/>
        <v>$H$902</v>
      </c>
      <c r="D875" s="9" t="str">
        <f t="shared" si="27"/>
        <v>H902</v>
      </c>
      <c r="F875">
        <v>17680</v>
      </c>
      <c r="G875" s="1" t="str">
        <f>_xll.BDS("SPX Index","CHAIN_TICKERS", "CHAIN_STRIKE_PX_OVRD",F875, "CHAIN_PUT_CALL_TYPE_OVRD=P", "CHAIN_PERIODICITY_OVRD=M")</f>
        <v>SPX US 11/20/15 P2700</v>
      </c>
      <c r="J875" t="s">
        <v>2203</v>
      </c>
      <c r="K875" t="e">
        <f ca="1">_xll.BDP(J875,"security des")</f>
        <v>#NAME?</v>
      </c>
      <c r="N875" t="s">
        <v>1472</v>
      </c>
      <c r="O875" t="e">
        <f ca="1">_xll.BDP(J875,"security des")</f>
        <v>#NAME?</v>
      </c>
    </row>
    <row r="876" spans="1:15" x14ac:dyDescent="0.25">
      <c r="A876">
        <v>0</v>
      </c>
      <c r="B876" s="9">
        <v>2.1476712328767124E-4</v>
      </c>
      <c r="C876" s="9" t="str">
        <f t="shared" si="26"/>
        <v>$H$903</v>
      </c>
      <c r="D876" s="9" t="str">
        <f t="shared" si="27"/>
        <v>H903</v>
      </c>
      <c r="F876">
        <v>17700</v>
      </c>
      <c r="G876" s="1" t="str">
        <f>_xll.BDS("SPX Index","CHAIN_TICKERS", "CHAIN_STRIKE_PX_OVRD",F876, "CHAIN_PUT_CALL_TYPE_OVRD=P", "CHAIN_PERIODICITY_OVRD=M")</f>
        <v>SPX US 11/20/15 P2700</v>
      </c>
      <c r="J876" t="s">
        <v>188</v>
      </c>
      <c r="K876" t="e">
        <f ca="1">_xll.BDP(J876,"security des")</f>
        <v>#NAME?</v>
      </c>
      <c r="N876" t="s">
        <v>1473</v>
      </c>
      <c r="O876" t="e">
        <f ca="1">_xll.BDP(J876,"security des")</f>
        <v>#NAME?</v>
      </c>
    </row>
    <row r="877" spans="1:15" x14ac:dyDescent="0.25">
      <c r="A877">
        <v>0</v>
      </c>
      <c r="B877" s="9">
        <v>2.1260273972602739E-4</v>
      </c>
      <c r="C877" s="9" t="str">
        <f t="shared" si="26"/>
        <v>$H$904</v>
      </c>
      <c r="D877" s="9" t="str">
        <f t="shared" si="27"/>
        <v>H904</v>
      </c>
      <c r="F877">
        <v>17720</v>
      </c>
      <c r="G877" s="1" t="str">
        <f>_xll.BDS("SPX Index","CHAIN_TICKERS", "CHAIN_STRIKE_PX_OVRD",F877, "CHAIN_PUT_CALL_TYPE_OVRD=P", "CHAIN_PERIODICITY_OVRD=M")</f>
        <v>SPX US 11/20/15 P2700</v>
      </c>
      <c r="J877" t="s">
        <v>2204</v>
      </c>
      <c r="K877" t="e">
        <f ca="1">_xll.BDP(J877,"security des")</f>
        <v>#NAME?</v>
      </c>
      <c r="N877" t="s">
        <v>1474</v>
      </c>
      <c r="O877" t="e">
        <f ca="1">_xll.BDP(J877,"security des")</f>
        <v>#NAME?</v>
      </c>
    </row>
    <row r="878" spans="1:15" x14ac:dyDescent="0.25">
      <c r="A878">
        <v>0</v>
      </c>
      <c r="B878" s="9">
        <v>2.1254794520547945E-4</v>
      </c>
      <c r="C878" s="9" t="str">
        <f t="shared" si="26"/>
        <v>$H$905</v>
      </c>
      <c r="D878" s="9" t="str">
        <f t="shared" si="27"/>
        <v>H905</v>
      </c>
      <c r="F878">
        <v>17740</v>
      </c>
      <c r="G878" s="1" t="str">
        <f>_xll.BDS("SPX Index","CHAIN_TICKERS", "CHAIN_STRIKE_PX_OVRD",F878, "CHAIN_PUT_CALL_TYPE_OVRD=P", "CHAIN_PERIODICITY_OVRD=M")</f>
        <v>SPX US 11/20/15 P2700</v>
      </c>
      <c r="J878" t="s">
        <v>2205</v>
      </c>
      <c r="K878" t="e">
        <f ca="1">_xll.BDP(J878,"security des")</f>
        <v>#NAME?</v>
      </c>
      <c r="N878" t="s">
        <v>1475</v>
      </c>
      <c r="O878" t="e">
        <f ca="1">_xll.BDP(J878,"security des")</f>
        <v>#NAME?</v>
      </c>
    </row>
    <row r="879" spans="1:15" x14ac:dyDescent="0.25">
      <c r="A879">
        <v>0</v>
      </c>
      <c r="B879" s="9">
        <v>2.1397260273972604E-4</v>
      </c>
      <c r="C879" s="9" t="str">
        <f t="shared" si="26"/>
        <v>$H$906</v>
      </c>
      <c r="D879" s="9" t="str">
        <f t="shared" si="27"/>
        <v>H906</v>
      </c>
      <c r="F879">
        <v>17760</v>
      </c>
      <c r="G879" s="1" t="str">
        <f>_xll.BDS("SPX Index","CHAIN_TICKERS", "CHAIN_STRIKE_PX_OVRD",F879, "CHAIN_PUT_CALL_TYPE_OVRD=P", "CHAIN_PERIODICITY_OVRD=M")</f>
        <v>SPX US 11/20/15 P2700</v>
      </c>
      <c r="J879" t="s">
        <v>2206</v>
      </c>
      <c r="K879" t="e">
        <f ca="1">_xll.BDP(J879,"security des")</f>
        <v>#NAME?</v>
      </c>
      <c r="N879" t="s">
        <v>1476</v>
      </c>
      <c r="O879" t="e">
        <f ca="1">_xll.BDP(J879,"security des")</f>
        <v>#NAME?</v>
      </c>
    </row>
    <row r="880" spans="1:15" x14ac:dyDescent="0.25">
      <c r="A880">
        <v>0</v>
      </c>
      <c r="B880" s="9">
        <v>2.1682191780821917E-4</v>
      </c>
      <c r="C880" s="9" t="str">
        <f t="shared" si="26"/>
        <v>$H$907</v>
      </c>
      <c r="D880" s="9" t="str">
        <f t="shared" si="27"/>
        <v>H907</v>
      </c>
      <c r="F880">
        <v>17780</v>
      </c>
      <c r="G880" s="1" t="str">
        <f>_xll.BDS("SPX Index","CHAIN_TICKERS", "CHAIN_STRIKE_PX_OVRD",F880, "CHAIN_PUT_CALL_TYPE_OVRD=P", "CHAIN_PERIODICITY_OVRD=M")</f>
        <v>SPX US 11/20/15 P2700</v>
      </c>
      <c r="J880" t="s">
        <v>2207</v>
      </c>
      <c r="K880" t="e">
        <f ca="1">_xll.BDP(J880,"security des")</f>
        <v>#NAME?</v>
      </c>
      <c r="N880" t="s">
        <v>1477</v>
      </c>
      <c r="O880" t="e">
        <f ca="1">_xll.BDP(J880,"security des")</f>
        <v>#NAME?</v>
      </c>
    </row>
    <row r="881" spans="1:15" x14ac:dyDescent="0.25">
      <c r="A881">
        <v>0</v>
      </c>
      <c r="B881" s="9">
        <v>2.1764383561643835E-4</v>
      </c>
      <c r="C881" s="9" t="str">
        <f t="shared" si="26"/>
        <v>$H$908</v>
      </c>
      <c r="D881" s="9" t="str">
        <f t="shared" si="27"/>
        <v>H908</v>
      </c>
      <c r="F881">
        <v>17800</v>
      </c>
      <c r="G881" s="1" t="str">
        <f>_xll.BDS("SPX Index","CHAIN_TICKERS", "CHAIN_STRIKE_PX_OVRD",F881, "CHAIN_PUT_CALL_TYPE_OVRD=P", "CHAIN_PERIODICITY_OVRD=M")</f>
        <v>SPX US 11/20/15 P2700</v>
      </c>
      <c r="J881" t="s">
        <v>395</v>
      </c>
      <c r="K881" t="e">
        <f ca="1">_xll.BDP(J881,"security des")</f>
        <v>#NAME?</v>
      </c>
      <c r="N881" t="s">
        <v>1478</v>
      </c>
      <c r="O881" t="e">
        <f ca="1">_xll.BDP(J881,"security des")</f>
        <v>#NAME?</v>
      </c>
    </row>
    <row r="882" spans="1:15" x14ac:dyDescent="0.25">
      <c r="A882">
        <v>0</v>
      </c>
      <c r="B882" s="9">
        <v>2.1432876712328767E-4</v>
      </c>
      <c r="C882" s="9" t="str">
        <f t="shared" si="26"/>
        <v>$H$909</v>
      </c>
      <c r="D882" s="9" t="str">
        <f t="shared" si="27"/>
        <v>H909</v>
      </c>
      <c r="F882">
        <v>17820</v>
      </c>
      <c r="G882" s="1" t="str">
        <f>_xll.BDS("SPX Index","CHAIN_TICKERS", "CHAIN_STRIKE_PX_OVRD",F882, "CHAIN_PUT_CALL_TYPE_OVRD=P", "CHAIN_PERIODICITY_OVRD=M")</f>
        <v>SPX US 11/20/15 P2700</v>
      </c>
      <c r="J882" t="s">
        <v>396</v>
      </c>
      <c r="K882" t="e">
        <f ca="1">_xll.BDP(J882,"security des")</f>
        <v>#NAME?</v>
      </c>
      <c r="N882" t="s">
        <v>1479</v>
      </c>
      <c r="O882" t="e">
        <f ca="1">_xll.BDP(J882,"security des")</f>
        <v>#NAME?</v>
      </c>
    </row>
    <row r="883" spans="1:15" x14ac:dyDescent="0.25">
      <c r="A883">
        <v>0</v>
      </c>
      <c r="B883" s="9">
        <v>2.1660273972602738E-4</v>
      </c>
      <c r="C883" s="9" t="str">
        <f t="shared" si="26"/>
        <v>$H$910</v>
      </c>
      <c r="D883" s="9" t="str">
        <f t="shared" si="27"/>
        <v>H910</v>
      </c>
      <c r="F883">
        <v>17840</v>
      </c>
      <c r="G883" s="1" t="str">
        <f>_xll.BDS("SPX Index","CHAIN_TICKERS", "CHAIN_STRIKE_PX_OVRD",F883, "CHAIN_PUT_CALL_TYPE_OVRD=P", "CHAIN_PERIODICITY_OVRD=M")</f>
        <v>SPX US 11/20/15 P2700</v>
      </c>
      <c r="J883" t="s">
        <v>2208</v>
      </c>
      <c r="K883" t="e">
        <f ca="1">_xll.BDP(J883,"security des")</f>
        <v>#NAME?</v>
      </c>
      <c r="N883" t="s">
        <v>1480</v>
      </c>
      <c r="O883" t="e">
        <f ca="1">_xll.BDP(J883,"security des")</f>
        <v>#NAME?</v>
      </c>
    </row>
    <row r="884" spans="1:15" x14ac:dyDescent="0.25">
      <c r="A884">
        <v>0</v>
      </c>
      <c r="B884" s="9">
        <v>2.1657534246575342E-4</v>
      </c>
      <c r="C884" s="9" t="str">
        <f t="shared" si="26"/>
        <v>$H$911</v>
      </c>
      <c r="D884" s="9" t="str">
        <f t="shared" si="27"/>
        <v>H911</v>
      </c>
      <c r="F884">
        <v>17860</v>
      </c>
      <c r="G884" s="1" t="str">
        <f>_xll.BDS("SPX Index","CHAIN_TICKERS", "CHAIN_STRIKE_PX_OVRD",F884, "CHAIN_PUT_CALL_TYPE_OVRD=P", "CHAIN_PERIODICITY_OVRD=M")</f>
        <v>SPX US 11/20/15 P2700</v>
      </c>
      <c r="J884" t="s">
        <v>397</v>
      </c>
      <c r="K884" t="e">
        <f ca="1">_xll.BDP(J884,"security des")</f>
        <v>#NAME?</v>
      </c>
      <c r="N884" t="s">
        <v>1481</v>
      </c>
      <c r="O884" t="e">
        <f ca="1">_xll.BDP(J884,"security des")</f>
        <v>#NAME?</v>
      </c>
    </row>
    <row r="885" spans="1:15" x14ac:dyDescent="0.25">
      <c r="A885">
        <v>0</v>
      </c>
      <c r="B885" s="9">
        <v>2.17972602739726E-4</v>
      </c>
      <c r="C885" s="9" t="str">
        <f t="shared" si="26"/>
        <v>$H$912</v>
      </c>
      <c r="D885" s="9" t="str">
        <f t="shared" si="27"/>
        <v>H912</v>
      </c>
      <c r="F885">
        <v>17880</v>
      </c>
      <c r="G885" s="1" t="str">
        <f>_xll.BDS("SPX Index","CHAIN_TICKERS", "CHAIN_STRIKE_PX_OVRD",F885, "CHAIN_PUT_CALL_TYPE_OVRD=P", "CHAIN_PERIODICITY_OVRD=M")</f>
        <v>SPX US 11/20/15 P2700</v>
      </c>
      <c r="J885" t="s">
        <v>2209</v>
      </c>
      <c r="K885" t="e">
        <f ca="1">_xll.BDP(J885,"security des")</f>
        <v>#NAME?</v>
      </c>
      <c r="N885" t="s">
        <v>1482</v>
      </c>
      <c r="O885" t="e">
        <f ca="1">_xll.BDP(J885,"security des")</f>
        <v>#NAME?</v>
      </c>
    </row>
    <row r="886" spans="1:15" x14ac:dyDescent="0.25">
      <c r="A886">
        <v>0</v>
      </c>
      <c r="B886" s="9">
        <v>2.1591780821917809E-4</v>
      </c>
      <c r="C886" s="9" t="str">
        <f t="shared" si="26"/>
        <v>$H$913</v>
      </c>
      <c r="D886" s="9" t="str">
        <f t="shared" si="27"/>
        <v>H913</v>
      </c>
      <c r="F886">
        <v>17900</v>
      </c>
      <c r="G886" s="1" t="str">
        <f>_xll.BDS("SPX Index","CHAIN_TICKERS", "CHAIN_STRIKE_PX_OVRD",F886, "CHAIN_PUT_CALL_TYPE_OVRD=P", "CHAIN_PERIODICITY_OVRD=M")</f>
        <v>SPX US 11/20/15 P2700</v>
      </c>
      <c r="J886" t="s">
        <v>398</v>
      </c>
      <c r="K886" t="e">
        <f ca="1">_xll.BDP(J886,"security des")</f>
        <v>#NAME?</v>
      </c>
      <c r="N886" t="s">
        <v>1483</v>
      </c>
      <c r="O886" t="e">
        <f ca="1">_xll.BDP(J886,"security des")</f>
        <v>#NAME?</v>
      </c>
    </row>
    <row r="887" spans="1:15" x14ac:dyDescent="0.25">
      <c r="A887">
        <v>0</v>
      </c>
      <c r="B887" s="9">
        <v>2.1547945205479453E-4</v>
      </c>
      <c r="C887" s="9" t="str">
        <f t="shared" si="26"/>
        <v>$H$914</v>
      </c>
      <c r="D887" s="9" t="str">
        <f t="shared" si="27"/>
        <v>H914</v>
      </c>
      <c r="F887">
        <v>17920</v>
      </c>
      <c r="G887" s="1" t="str">
        <f>_xll.BDS("SPX Index","CHAIN_TICKERS", "CHAIN_STRIKE_PX_OVRD",F887, "CHAIN_PUT_CALL_TYPE_OVRD=P", "CHAIN_PERIODICITY_OVRD=M")</f>
        <v>SPX US 11/20/15 P2700</v>
      </c>
      <c r="J887" t="s">
        <v>2210</v>
      </c>
      <c r="K887" t="e">
        <f ca="1">_xll.BDP(J887,"security des")</f>
        <v>#NAME?</v>
      </c>
      <c r="N887" t="s">
        <v>1484</v>
      </c>
      <c r="O887" t="e">
        <f ca="1">_xll.BDP(J887,"security des")</f>
        <v>#NAME?</v>
      </c>
    </row>
    <row r="888" spans="1:15" x14ac:dyDescent="0.25">
      <c r="A888">
        <v>0</v>
      </c>
      <c r="B888" s="9">
        <v>2.1602739726027398E-4</v>
      </c>
      <c r="C888" s="9" t="str">
        <f t="shared" si="26"/>
        <v>$H$915</v>
      </c>
      <c r="D888" s="9" t="str">
        <f t="shared" si="27"/>
        <v>H915</v>
      </c>
      <c r="F888">
        <v>17940</v>
      </c>
      <c r="G888" s="1" t="str">
        <f>_xll.BDS("SPX Index","CHAIN_TICKERS", "CHAIN_STRIKE_PX_OVRD",F888, "CHAIN_PUT_CALL_TYPE_OVRD=P", "CHAIN_PERIODICITY_OVRD=M")</f>
        <v>SPX US 11/20/15 P2700</v>
      </c>
      <c r="J888" t="s">
        <v>399</v>
      </c>
      <c r="K888" t="e">
        <f ca="1">_xll.BDP(J888,"security des")</f>
        <v>#NAME?</v>
      </c>
      <c r="N888" t="s">
        <v>1485</v>
      </c>
      <c r="O888" t="e">
        <f ca="1">_xll.BDP(J888,"security des")</f>
        <v>#NAME?</v>
      </c>
    </row>
    <row r="889" spans="1:15" x14ac:dyDescent="0.25">
      <c r="A889">
        <v>0</v>
      </c>
      <c r="B889" s="9">
        <v>2.1687671232876714E-4</v>
      </c>
      <c r="C889" s="9" t="str">
        <f t="shared" si="26"/>
        <v>$H$916</v>
      </c>
      <c r="D889" s="9" t="str">
        <f t="shared" si="27"/>
        <v>H916</v>
      </c>
      <c r="F889">
        <v>17960</v>
      </c>
      <c r="G889" s="1" t="str">
        <f>_xll.BDS("SPX Index","CHAIN_TICKERS", "CHAIN_STRIKE_PX_OVRD",F889, "CHAIN_PUT_CALL_TYPE_OVRD=P", "CHAIN_PERIODICITY_OVRD=M")</f>
        <v>SPX US 11/20/15 P2700</v>
      </c>
      <c r="J889" t="s">
        <v>2211</v>
      </c>
      <c r="K889" t="e">
        <f ca="1">_xll.BDP(J889,"security des")</f>
        <v>#NAME?</v>
      </c>
      <c r="N889" t="s">
        <v>1486</v>
      </c>
      <c r="O889" t="e">
        <f ca="1">_xll.BDP(J889,"security des")</f>
        <v>#NAME?</v>
      </c>
    </row>
    <row r="890" spans="1:15" x14ac:dyDescent="0.25">
      <c r="A890">
        <v>0</v>
      </c>
      <c r="B890" s="9">
        <v>2.1394520547945206E-4</v>
      </c>
      <c r="C890" s="9" t="str">
        <f t="shared" si="26"/>
        <v>$H$917</v>
      </c>
      <c r="D890" s="9" t="str">
        <f t="shared" si="27"/>
        <v>H917</v>
      </c>
      <c r="F890">
        <v>17980</v>
      </c>
      <c r="G890" s="1" t="str">
        <f>_xll.BDS("SPX Index","CHAIN_TICKERS", "CHAIN_STRIKE_PX_OVRD",F890, "CHAIN_PUT_CALL_TYPE_OVRD=P", "CHAIN_PERIODICITY_OVRD=M")</f>
        <v>SPX US 11/20/15 P2700</v>
      </c>
      <c r="J890" t="s">
        <v>400</v>
      </c>
      <c r="K890" t="e">
        <f ca="1">_xll.BDP(J890,"security des")</f>
        <v>#NAME?</v>
      </c>
      <c r="N890" t="s">
        <v>1487</v>
      </c>
      <c r="O890" t="e">
        <f ca="1">_xll.BDP(J890,"security des")</f>
        <v>#NAME?</v>
      </c>
    </row>
    <row r="891" spans="1:15" x14ac:dyDescent="0.25">
      <c r="A891">
        <v>1</v>
      </c>
      <c r="B891" s="9">
        <v>2.1389041095890411E-4</v>
      </c>
      <c r="C891" s="9" t="str">
        <f t="shared" si="26"/>
        <v>$H$918</v>
      </c>
      <c r="D891" s="9" t="str">
        <f t="shared" si="27"/>
        <v>H918</v>
      </c>
      <c r="F891">
        <v>18000</v>
      </c>
      <c r="G891" s="1" t="str">
        <f>_xll.BDS("SPX Index","CHAIN_TICKERS", "CHAIN_STRIKE_PX_OVRD",F891, "CHAIN_PUT_CALL_TYPE_OVRD=P", "CHAIN_PERIODICITY_OVRD=M")</f>
        <v>SPX US 11/20/15 P2700</v>
      </c>
      <c r="J891" t="s">
        <v>401</v>
      </c>
      <c r="K891" t="e">
        <f ca="1">_xll.BDP(J891,"security des")</f>
        <v>#NAME?</v>
      </c>
      <c r="N891" t="s">
        <v>1488</v>
      </c>
      <c r="O891" t="e">
        <f ca="1">_xll.BDP(J891,"security des")</f>
        <v>#NAME?</v>
      </c>
    </row>
    <row r="892" spans="1:15" x14ac:dyDescent="0.25">
      <c r="A892">
        <v>0</v>
      </c>
      <c r="B892" s="9">
        <v>2.1427397260273971E-4</v>
      </c>
      <c r="C892" s="9" t="str">
        <f t="shared" si="26"/>
        <v>$H$919</v>
      </c>
      <c r="D892" s="9" t="str">
        <f t="shared" si="27"/>
        <v>H919</v>
      </c>
      <c r="F892">
        <v>18020</v>
      </c>
      <c r="G892" s="1" t="str">
        <f>_xll.BDS("SPX Index","CHAIN_TICKERS", "CHAIN_STRIKE_PX_OVRD",F892, "CHAIN_PUT_CALL_TYPE_OVRD=P", "CHAIN_PERIODICITY_OVRD=M")</f>
        <v>SPX US 11/20/15 P2700</v>
      </c>
      <c r="J892" t="s">
        <v>2212</v>
      </c>
      <c r="K892" t="e">
        <f ca="1">_xll.BDP(J892,"security des")</f>
        <v>#NAME?</v>
      </c>
      <c r="N892" t="s">
        <v>1489</v>
      </c>
      <c r="O892" t="e">
        <f ca="1">_xll.BDP(J892,"security des")</f>
        <v>#NAME?</v>
      </c>
    </row>
    <row r="893" spans="1:15" x14ac:dyDescent="0.25">
      <c r="A893">
        <v>0</v>
      </c>
      <c r="B893" s="9">
        <v>2.1739726027397263E-4</v>
      </c>
      <c r="C893" s="9" t="str">
        <f t="shared" si="26"/>
        <v>$H$920</v>
      </c>
      <c r="D893" s="9" t="str">
        <f t="shared" si="27"/>
        <v>H920</v>
      </c>
      <c r="F893">
        <v>18040</v>
      </c>
      <c r="G893" s="1" t="str">
        <f>_xll.BDS("SPX Index","CHAIN_TICKERS", "CHAIN_STRIKE_PX_OVRD",F893, "CHAIN_PUT_CALL_TYPE_OVRD=P", "CHAIN_PERIODICITY_OVRD=M")</f>
        <v>SPX US 11/20/15 P2700</v>
      </c>
      <c r="J893" t="s">
        <v>2213</v>
      </c>
      <c r="K893" t="e">
        <f ca="1">_xll.BDP(J893,"security des")</f>
        <v>#NAME?</v>
      </c>
      <c r="N893" t="s">
        <v>1490</v>
      </c>
      <c r="O893" t="e">
        <f ca="1">_xll.BDP(J893,"security des")</f>
        <v>#NAME?</v>
      </c>
    </row>
    <row r="894" spans="1:15" x14ac:dyDescent="0.25">
      <c r="A894">
        <v>0</v>
      </c>
      <c r="B894" s="9">
        <v>2.17972602739726E-4</v>
      </c>
      <c r="C894" s="9" t="str">
        <f t="shared" si="26"/>
        <v>$H$921</v>
      </c>
      <c r="D894" s="9" t="str">
        <f t="shared" si="27"/>
        <v>H921</v>
      </c>
      <c r="F894">
        <v>18060</v>
      </c>
      <c r="G894" s="1" t="str">
        <f>_xll.BDS("SPX Index","CHAIN_TICKERS", "CHAIN_STRIKE_PX_OVRD",F894, "CHAIN_PUT_CALL_TYPE_OVRD=P", "CHAIN_PERIODICITY_OVRD=M")</f>
        <v>SPX US 11/20/15 P2700</v>
      </c>
      <c r="J894" t="s">
        <v>2214</v>
      </c>
      <c r="K894" t="e">
        <f ca="1">_xll.BDP(J894,"security des")</f>
        <v>#NAME?</v>
      </c>
      <c r="N894" t="s">
        <v>1491</v>
      </c>
      <c r="O894" t="e">
        <f ca="1">_xll.BDP(J894,"security des")</f>
        <v>#NAME?</v>
      </c>
    </row>
    <row r="895" spans="1:15" x14ac:dyDescent="0.25">
      <c r="A895">
        <v>0</v>
      </c>
      <c r="B895" s="9">
        <v>2.1736986301369864E-4</v>
      </c>
      <c r="C895" s="9" t="str">
        <f t="shared" si="26"/>
        <v>$H$922</v>
      </c>
      <c r="D895" s="9" t="str">
        <f t="shared" si="27"/>
        <v>H922</v>
      </c>
      <c r="F895">
        <v>18080</v>
      </c>
      <c r="G895" s="1" t="str">
        <f>_xll.BDS("SPX Index","CHAIN_TICKERS", "CHAIN_STRIKE_PX_OVRD",F895, "CHAIN_PUT_CALL_TYPE_OVRD=P", "CHAIN_PERIODICITY_OVRD=M")</f>
        <v>SPX US 11/20/15 P2700</v>
      </c>
      <c r="J895" t="s">
        <v>2215</v>
      </c>
      <c r="K895" t="e">
        <f ca="1">_xll.BDP(J895,"security des")</f>
        <v>#NAME?</v>
      </c>
      <c r="N895" t="s">
        <v>1492</v>
      </c>
      <c r="O895" t="e">
        <f ca="1">_xll.BDP(J895,"security des")</f>
        <v>#NAME?</v>
      </c>
    </row>
    <row r="896" spans="1:15" x14ac:dyDescent="0.25">
      <c r="A896">
        <v>0</v>
      </c>
      <c r="B896" s="9">
        <v>2.1312328767123288E-4</v>
      </c>
      <c r="C896" s="9" t="str">
        <f t="shared" si="26"/>
        <v>$H$923</v>
      </c>
      <c r="D896" s="9" t="str">
        <f t="shared" si="27"/>
        <v>H923</v>
      </c>
      <c r="F896">
        <v>18100</v>
      </c>
      <c r="G896" s="1" t="str">
        <f>_xll.BDS("SPX Index","CHAIN_TICKERS", "CHAIN_STRIKE_PX_OVRD",F896, "CHAIN_PUT_CALL_TYPE_OVRD=P", "CHAIN_PERIODICITY_OVRD=M")</f>
        <v>SPX US 11/20/15 P2700</v>
      </c>
      <c r="J896" t="s">
        <v>189</v>
      </c>
      <c r="K896" t="e">
        <f ca="1">_xll.BDP(J896,"security des")</f>
        <v>#NAME?</v>
      </c>
      <c r="N896" t="s">
        <v>1493</v>
      </c>
      <c r="O896" t="e">
        <f ca="1">_xll.BDP(J896,"security des")</f>
        <v>#NAME?</v>
      </c>
    </row>
    <row r="897" spans="1:15" x14ac:dyDescent="0.25">
      <c r="A897">
        <v>0</v>
      </c>
      <c r="B897" s="9">
        <v>2.1394520547945206E-4</v>
      </c>
      <c r="C897" s="9" t="str">
        <f t="shared" si="26"/>
        <v>$H$924</v>
      </c>
      <c r="D897" s="9" t="str">
        <f t="shared" si="27"/>
        <v>H924</v>
      </c>
      <c r="F897">
        <v>18120</v>
      </c>
      <c r="G897" s="1" t="str">
        <f>_xll.BDS("SPX Index","CHAIN_TICKERS", "CHAIN_STRIKE_PX_OVRD",F897, "CHAIN_PUT_CALL_TYPE_OVRD=P", "CHAIN_PERIODICITY_OVRD=M")</f>
        <v>SPX US 11/20/15 P2700</v>
      </c>
      <c r="J897" t="s">
        <v>2216</v>
      </c>
      <c r="K897" t="e">
        <f ca="1">_xll.BDP(J897,"security des")</f>
        <v>#NAME?</v>
      </c>
      <c r="N897" t="s">
        <v>1494</v>
      </c>
      <c r="O897" t="e">
        <f ca="1">_xll.BDP(J897,"security des")</f>
        <v>#NAME?</v>
      </c>
    </row>
    <row r="898" spans="1:15" x14ac:dyDescent="0.25">
      <c r="A898">
        <v>0</v>
      </c>
      <c r="B898" s="9">
        <v>2.1536986301369862E-4</v>
      </c>
      <c r="C898" s="9" t="str">
        <f t="shared" si="26"/>
        <v>$H$925</v>
      </c>
      <c r="D898" s="9" t="str">
        <f t="shared" si="27"/>
        <v>H925</v>
      </c>
      <c r="F898">
        <v>18140</v>
      </c>
      <c r="G898" s="1" t="str">
        <f>_xll.BDS("SPX Index","CHAIN_TICKERS", "CHAIN_STRIKE_PX_OVRD",F898, "CHAIN_PUT_CALL_TYPE_OVRD=P", "CHAIN_PERIODICITY_OVRD=M")</f>
        <v>SPX US 11/20/15 P2700</v>
      </c>
      <c r="J898" t="s">
        <v>2217</v>
      </c>
      <c r="K898" t="e">
        <f ca="1">_xll.BDP(J898,"security des")</f>
        <v>#NAME?</v>
      </c>
      <c r="N898" t="s">
        <v>1495</v>
      </c>
      <c r="O898" t="e">
        <f ca="1">_xll.BDP(J898,"security des")</f>
        <v>#NAME?</v>
      </c>
    </row>
    <row r="899" spans="1:15" x14ac:dyDescent="0.25">
      <c r="A899">
        <v>0</v>
      </c>
      <c r="B899" s="9">
        <v>2.1446575342465754E-4</v>
      </c>
      <c r="C899" s="9" t="str">
        <f t="shared" si="26"/>
        <v>$H$926</v>
      </c>
      <c r="D899" s="9" t="str">
        <f t="shared" si="27"/>
        <v>H926</v>
      </c>
      <c r="F899">
        <v>18160</v>
      </c>
      <c r="G899" s="1" t="str">
        <f>_xll.BDS("SPX Index","CHAIN_TICKERS", "CHAIN_STRIKE_PX_OVRD",F899, "CHAIN_PUT_CALL_TYPE_OVRD=P", "CHAIN_PERIODICITY_OVRD=M")</f>
        <v>SPX US 11/20/15 P2700</v>
      </c>
      <c r="J899" t="s">
        <v>2218</v>
      </c>
      <c r="K899" t="e">
        <f ca="1">_xll.BDP(J899,"security des")</f>
        <v>#NAME?</v>
      </c>
      <c r="N899" t="s">
        <v>1496</v>
      </c>
      <c r="O899" t="e">
        <f ca="1">_xll.BDP(J899,"security des")</f>
        <v>#NAME?</v>
      </c>
    </row>
    <row r="900" spans="1:15" x14ac:dyDescent="0.25">
      <c r="A900">
        <v>0</v>
      </c>
      <c r="B900" s="9">
        <v>2.1317808219178082E-4</v>
      </c>
      <c r="C900" s="9" t="str">
        <f t="shared" ref="C900:C963" si="28">ADDRESS(ROW(B900)+MATCH(1,B900:B926),8)</f>
        <v>$H$927</v>
      </c>
      <c r="D900" s="9" t="str">
        <f t="shared" ref="D900:D963" si="29">"H"&amp;(ROW(B900)+MATCH(1,B900:B926))</f>
        <v>H927</v>
      </c>
      <c r="F900">
        <v>18180</v>
      </c>
      <c r="G900" s="1" t="str">
        <f>_xll.BDS("SPX Index","CHAIN_TICKERS", "CHAIN_STRIKE_PX_OVRD",F900, "CHAIN_PUT_CALL_TYPE_OVRD=P", "CHAIN_PERIODICITY_OVRD=M")</f>
        <v>SPX US 11/20/15 P2700</v>
      </c>
      <c r="J900" t="s">
        <v>2219</v>
      </c>
      <c r="K900" t="e">
        <f ca="1">_xll.BDP(J900,"security des")</f>
        <v>#NAME?</v>
      </c>
      <c r="N900" t="s">
        <v>1497</v>
      </c>
      <c r="O900" t="e">
        <f ca="1">_xll.BDP(J900,"security des")</f>
        <v>#NAME?</v>
      </c>
    </row>
    <row r="901" spans="1:15" x14ac:dyDescent="0.25">
      <c r="A901">
        <v>0</v>
      </c>
      <c r="B901" s="9">
        <v>2.1227397260273974E-4</v>
      </c>
      <c r="C901" s="9" t="str">
        <f t="shared" si="28"/>
        <v>$H$928</v>
      </c>
      <c r="D901" s="9" t="str">
        <f t="shared" si="29"/>
        <v>H928</v>
      </c>
      <c r="F901">
        <v>18200</v>
      </c>
      <c r="G901" s="1" t="str">
        <f>_xll.BDS("SPX Index","CHAIN_TICKERS", "CHAIN_STRIKE_PX_OVRD",F901, "CHAIN_PUT_CALL_TYPE_OVRD=P", "CHAIN_PERIODICITY_OVRD=M")</f>
        <v>SPX US 11/20/15 P2700</v>
      </c>
      <c r="J901" t="s">
        <v>402</v>
      </c>
      <c r="K901" t="e">
        <f ca="1">_xll.BDP(J901,"security des")</f>
        <v>#NAME?</v>
      </c>
      <c r="N901" t="s">
        <v>1498</v>
      </c>
      <c r="O901" t="e">
        <f ca="1">_xll.BDP(J901,"security des")</f>
        <v>#NAME?</v>
      </c>
    </row>
    <row r="902" spans="1:15" x14ac:dyDescent="0.25">
      <c r="A902">
        <v>0</v>
      </c>
      <c r="B902" s="9">
        <v>2.1339726027397258E-4</v>
      </c>
      <c r="C902" s="9" t="str">
        <f t="shared" si="28"/>
        <v>$H$929</v>
      </c>
      <c r="D902" s="9" t="str">
        <f t="shared" si="29"/>
        <v>H929</v>
      </c>
      <c r="F902">
        <v>18220</v>
      </c>
      <c r="G902" s="1" t="str">
        <f>_xll.BDS("SPX Index","CHAIN_TICKERS", "CHAIN_STRIKE_PX_OVRD",F902, "CHAIN_PUT_CALL_TYPE_OVRD=P", "CHAIN_PERIODICITY_OVRD=M")</f>
        <v>SPX US 11/20/15 P2700</v>
      </c>
      <c r="J902" t="s">
        <v>2220</v>
      </c>
      <c r="K902" t="e">
        <f ca="1">_xll.BDP(J902,"security des")</f>
        <v>#NAME?</v>
      </c>
      <c r="N902" t="s">
        <v>1499</v>
      </c>
      <c r="O902" t="e">
        <f ca="1">_xll.BDP(J902,"security des")</f>
        <v>#NAME?</v>
      </c>
    </row>
    <row r="903" spans="1:15" x14ac:dyDescent="0.25">
      <c r="A903">
        <v>0</v>
      </c>
      <c r="B903" s="9">
        <v>2.122191780821918E-4</v>
      </c>
      <c r="C903" s="9" t="str">
        <f t="shared" si="28"/>
        <v>$H$930</v>
      </c>
      <c r="D903" s="9" t="str">
        <f t="shared" si="29"/>
        <v>H930</v>
      </c>
      <c r="F903">
        <v>18240</v>
      </c>
      <c r="G903" s="1" t="str">
        <f>_xll.BDS("SPX Index","CHAIN_TICKERS", "CHAIN_STRIKE_PX_OVRD",F903, "CHAIN_PUT_CALL_TYPE_OVRD=P", "CHAIN_PERIODICITY_OVRD=M")</f>
        <v>SPX US 11/20/15 P2700</v>
      </c>
      <c r="J903" t="s">
        <v>2221</v>
      </c>
      <c r="K903" t="e">
        <f ca="1">_xll.BDP(J903,"security des")</f>
        <v>#NAME?</v>
      </c>
      <c r="N903" t="s">
        <v>1500</v>
      </c>
      <c r="O903" t="e">
        <f ca="1">_xll.BDP(J903,"security des")</f>
        <v>#NAME?</v>
      </c>
    </row>
    <row r="904" spans="1:15" x14ac:dyDescent="0.25">
      <c r="A904">
        <v>0</v>
      </c>
      <c r="B904" s="9">
        <v>2.1361643835616438E-4</v>
      </c>
      <c r="C904" s="9" t="str">
        <f t="shared" si="28"/>
        <v>$H$931</v>
      </c>
      <c r="D904" s="9" t="str">
        <f t="shared" si="29"/>
        <v>H931</v>
      </c>
      <c r="F904">
        <v>18260</v>
      </c>
      <c r="G904" s="1" t="str">
        <f>_xll.BDS("SPX Index","CHAIN_TICKERS", "CHAIN_STRIKE_PX_OVRD",F904, "CHAIN_PUT_CALL_TYPE_OVRD=P", "CHAIN_PERIODICITY_OVRD=M")</f>
        <v>SPX US 11/20/15 P2700</v>
      </c>
      <c r="J904" t="s">
        <v>2222</v>
      </c>
      <c r="K904" t="e">
        <f ca="1">_xll.BDP(J904,"security des")</f>
        <v>#NAME?</v>
      </c>
      <c r="N904" t="s">
        <v>1501</v>
      </c>
      <c r="O904" t="e">
        <f ca="1">_xll.BDP(J904,"security des")</f>
        <v>#NAME?</v>
      </c>
    </row>
    <row r="905" spans="1:15" x14ac:dyDescent="0.25">
      <c r="A905">
        <v>0</v>
      </c>
      <c r="B905" s="9">
        <v>2.1139726027397262E-4</v>
      </c>
      <c r="C905" s="9" t="str">
        <f t="shared" si="28"/>
        <v>$H$932</v>
      </c>
      <c r="D905" s="9" t="str">
        <f t="shared" si="29"/>
        <v>H932</v>
      </c>
      <c r="F905">
        <v>18280</v>
      </c>
      <c r="G905" s="1" t="str">
        <f>_xll.BDS("SPX Index","CHAIN_TICKERS", "CHAIN_STRIKE_PX_OVRD",F905, "CHAIN_PUT_CALL_TYPE_OVRD=P", "CHAIN_PERIODICITY_OVRD=M")</f>
        <v>SPX US 11/20/15 P2700</v>
      </c>
      <c r="J905" t="s">
        <v>2223</v>
      </c>
      <c r="K905" t="e">
        <f ca="1">_xll.BDP(J905,"security des")</f>
        <v>#NAME?</v>
      </c>
      <c r="N905" t="s">
        <v>1502</v>
      </c>
      <c r="O905" t="e">
        <f ca="1">_xll.BDP(J905,"security des")</f>
        <v>#NAME?</v>
      </c>
    </row>
    <row r="906" spans="1:15" x14ac:dyDescent="0.25">
      <c r="A906">
        <v>0</v>
      </c>
      <c r="B906" s="9">
        <v>2.1139726027397262E-4</v>
      </c>
      <c r="C906" s="9" t="str">
        <f t="shared" si="28"/>
        <v>$H$933</v>
      </c>
      <c r="D906" s="9" t="str">
        <f t="shared" si="29"/>
        <v>H933</v>
      </c>
      <c r="F906">
        <v>18300</v>
      </c>
      <c r="G906" s="1" t="str">
        <f>_xll.BDS("SPX Index","CHAIN_TICKERS", "CHAIN_STRIKE_PX_OVRD",F906, "CHAIN_PUT_CALL_TYPE_OVRD=P", "CHAIN_PERIODICITY_OVRD=M")</f>
        <v>SPX US 11/20/15 P2700</v>
      </c>
      <c r="J906" t="s">
        <v>403</v>
      </c>
      <c r="K906" t="e">
        <f ca="1">_xll.BDP(J906,"security des")</f>
        <v>#NAME?</v>
      </c>
      <c r="N906" t="s">
        <v>1503</v>
      </c>
      <c r="O906" t="e">
        <f ca="1">_xll.BDP(J906,"security des")</f>
        <v>#NAME?</v>
      </c>
    </row>
    <row r="907" spans="1:15" x14ac:dyDescent="0.25">
      <c r="A907">
        <v>0</v>
      </c>
      <c r="B907" s="9">
        <v>2.1539726027397261E-4</v>
      </c>
      <c r="C907" s="9" t="str">
        <f t="shared" si="28"/>
        <v>$H$934</v>
      </c>
      <c r="D907" s="9" t="str">
        <f t="shared" si="29"/>
        <v>H934</v>
      </c>
      <c r="F907">
        <v>18320</v>
      </c>
      <c r="G907" s="1" t="str">
        <f>_xll.BDS("SPX Index","CHAIN_TICKERS", "CHAIN_STRIKE_PX_OVRD",F907, "CHAIN_PUT_CALL_TYPE_OVRD=P", "CHAIN_PERIODICITY_OVRD=M")</f>
        <v>SPX US 11/20/15 P2700</v>
      </c>
      <c r="J907" t="s">
        <v>2224</v>
      </c>
      <c r="K907" t="e">
        <f ca="1">_xll.BDP(J907,"security des")</f>
        <v>#NAME?</v>
      </c>
      <c r="N907" t="s">
        <v>1504</v>
      </c>
      <c r="O907" t="e">
        <f ca="1">_xll.BDP(J907,"security des")</f>
        <v>#NAME?</v>
      </c>
    </row>
    <row r="908" spans="1:15" x14ac:dyDescent="0.25">
      <c r="A908">
        <v>0</v>
      </c>
      <c r="B908" s="9">
        <v>2.1739726027397263E-4</v>
      </c>
      <c r="C908" s="9" t="str">
        <f t="shared" si="28"/>
        <v>$H$935</v>
      </c>
      <c r="D908" s="9" t="str">
        <f t="shared" si="29"/>
        <v>H935</v>
      </c>
      <c r="F908">
        <v>18340</v>
      </c>
      <c r="G908" s="1" t="str">
        <f>_xll.BDS("SPX Index","CHAIN_TICKERS", "CHAIN_STRIKE_PX_OVRD",F908, "CHAIN_PUT_CALL_TYPE_OVRD=P", "CHAIN_PERIODICITY_OVRD=M")</f>
        <v>SPX US 11/20/15 P2700</v>
      </c>
      <c r="J908" t="s">
        <v>2225</v>
      </c>
      <c r="K908" t="e">
        <f ca="1">_xll.BDP(J908,"security des")</f>
        <v>#NAME?</v>
      </c>
      <c r="N908" t="s">
        <v>1505</v>
      </c>
      <c r="O908" t="e">
        <f ca="1">_xll.BDP(J908,"security des")</f>
        <v>#NAME?</v>
      </c>
    </row>
    <row r="909" spans="1:15" x14ac:dyDescent="0.25">
      <c r="A909">
        <v>1</v>
      </c>
      <c r="B909" s="9">
        <v>2.2024657534246573E-4</v>
      </c>
      <c r="C909" s="9" t="str">
        <f t="shared" si="28"/>
        <v>$H$936</v>
      </c>
      <c r="D909" s="9" t="str">
        <f t="shared" si="29"/>
        <v>H936</v>
      </c>
      <c r="F909">
        <v>18360</v>
      </c>
      <c r="G909" s="1" t="str">
        <f>_xll.BDS("SPX Index","CHAIN_TICKERS", "CHAIN_STRIKE_PX_OVRD",F909, "CHAIN_PUT_CALL_TYPE_OVRD=P", "CHAIN_PERIODICITY_OVRD=M")</f>
        <v>SPX US 11/20/15 P2700</v>
      </c>
      <c r="J909" t="s">
        <v>2226</v>
      </c>
      <c r="K909" t="e">
        <f ca="1">_xll.BDP(J909,"security des")</f>
        <v>#NAME?</v>
      </c>
      <c r="N909" t="s">
        <v>1506</v>
      </c>
      <c r="O909" t="e">
        <f ca="1">_xll.BDP(J909,"security des")</f>
        <v>#NAME?</v>
      </c>
    </row>
    <row r="910" spans="1:15" x14ac:dyDescent="0.25">
      <c r="A910">
        <v>0</v>
      </c>
      <c r="B910" s="9">
        <v>2.1865753424657534E-4</v>
      </c>
      <c r="C910" s="9" t="str">
        <f t="shared" si="28"/>
        <v>$H$937</v>
      </c>
      <c r="D910" s="9" t="str">
        <f t="shared" si="29"/>
        <v>H937</v>
      </c>
      <c r="F910">
        <v>18380</v>
      </c>
      <c r="G910" s="1" t="str">
        <f>_xll.BDS("SPX Index","CHAIN_TICKERS", "CHAIN_STRIKE_PX_OVRD",F910, "CHAIN_PUT_CALL_TYPE_OVRD=P", "CHAIN_PERIODICITY_OVRD=M")</f>
        <v>SPX US 11/20/15 P2700</v>
      </c>
      <c r="J910" t="s">
        <v>2227</v>
      </c>
      <c r="K910" t="e">
        <f ca="1">_xll.BDP(J910,"security des")</f>
        <v>#NAME?</v>
      </c>
      <c r="N910" t="s">
        <v>1507</v>
      </c>
      <c r="O910" t="e">
        <f ca="1">_xll.BDP(J910,"security des")</f>
        <v>#NAME?</v>
      </c>
    </row>
    <row r="911" spans="1:15" x14ac:dyDescent="0.25">
      <c r="A911">
        <v>0</v>
      </c>
      <c r="B911" s="9">
        <v>2.1832876712328769E-4</v>
      </c>
      <c r="C911" s="9" t="str">
        <f t="shared" si="28"/>
        <v>$H$938</v>
      </c>
      <c r="D911" s="9" t="str">
        <f t="shared" si="29"/>
        <v>H938</v>
      </c>
      <c r="F911">
        <v>18400</v>
      </c>
      <c r="G911" s="1" t="str">
        <f>_xll.BDS("SPX Index","CHAIN_TICKERS", "CHAIN_STRIKE_PX_OVRD",F911, "CHAIN_PUT_CALL_TYPE_OVRD=P", "CHAIN_PERIODICITY_OVRD=M")</f>
        <v>SPX US 11/20/15 P2700</v>
      </c>
      <c r="J911" t="s">
        <v>404</v>
      </c>
      <c r="K911" t="e">
        <f ca="1">_xll.BDP(J911,"security des")</f>
        <v>#NAME?</v>
      </c>
      <c r="N911" t="s">
        <v>1508</v>
      </c>
      <c r="O911" t="e">
        <f ca="1">_xll.BDP(J911,"security des")</f>
        <v>#NAME?</v>
      </c>
    </row>
    <row r="912" spans="1:15" x14ac:dyDescent="0.25">
      <c r="A912">
        <v>0</v>
      </c>
      <c r="B912" s="9">
        <v>2.1775342465753426E-4</v>
      </c>
      <c r="C912" s="9" t="str">
        <f t="shared" si="28"/>
        <v>$H$939</v>
      </c>
      <c r="D912" s="9" t="str">
        <f t="shared" si="29"/>
        <v>H939</v>
      </c>
      <c r="F912">
        <v>18420</v>
      </c>
      <c r="G912" s="1" t="str">
        <f>_xll.BDS("SPX Index","CHAIN_TICKERS", "CHAIN_STRIKE_PX_OVRD",F912, "CHAIN_PUT_CALL_TYPE_OVRD=P", "CHAIN_PERIODICITY_OVRD=M")</f>
        <v>SPX US 11/20/15 P2700</v>
      </c>
      <c r="J912" t="s">
        <v>2228</v>
      </c>
      <c r="K912" t="e">
        <f ca="1">_xll.BDP(J912,"security des")</f>
        <v>#NAME?</v>
      </c>
      <c r="N912" t="s">
        <v>1509</v>
      </c>
      <c r="O912" t="e">
        <f ca="1">_xll.BDP(J912,"security des")</f>
        <v>#NAME?</v>
      </c>
    </row>
    <row r="913" spans="1:15" x14ac:dyDescent="0.25">
      <c r="A913">
        <v>0</v>
      </c>
      <c r="B913" s="9">
        <v>2.1682191780821917E-4</v>
      </c>
      <c r="C913" s="9" t="str">
        <f t="shared" si="28"/>
        <v>$H$940</v>
      </c>
      <c r="D913" s="9" t="str">
        <f t="shared" si="29"/>
        <v>H940</v>
      </c>
      <c r="F913">
        <v>18440</v>
      </c>
      <c r="G913" s="1" t="str">
        <f>_xll.BDS("SPX Index","CHAIN_TICKERS", "CHAIN_STRIKE_PX_OVRD",F913, "CHAIN_PUT_CALL_TYPE_OVRD=P", "CHAIN_PERIODICITY_OVRD=M")</f>
        <v>SPX US 11/20/15 P2700</v>
      </c>
      <c r="J913" t="s">
        <v>2229</v>
      </c>
      <c r="K913" t="e">
        <f ca="1">_xll.BDP(J913,"security des")</f>
        <v>#NAME?</v>
      </c>
      <c r="N913" t="s">
        <v>1510</v>
      </c>
      <c r="O913" t="e">
        <f ca="1">_xll.BDP(J913,"security des")</f>
        <v>#NAME?</v>
      </c>
    </row>
    <row r="914" spans="1:15" x14ac:dyDescent="0.25">
      <c r="A914">
        <v>0</v>
      </c>
      <c r="B914" s="9">
        <v>2.1736986301369864E-4</v>
      </c>
      <c r="C914" s="9" t="str">
        <f t="shared" si="28"/>
        <v>$H$941</v>
      </c>
      <c r="D914" s="9" t="str">
        <f t="shared" si="29"/>
        <v>H941</v>
      </c>
      <c r="F914">
        <v>18460</v>
      </c>
      <c r="G914" s="1" t="str">
        <f>_xll.BDS("SPX Index","CHAIN_TICKERS", "CHAIN_STRIKE_PX_OVRD",F914, "CHAIN_PUT_CALL_TYPE_OVRD=P", "CHAIN_PERIODICITY_OVRD=M")</f>
        <v>SPX US 11/20/15 P2700</v>
      </c>
      <c r="J914" t="s">
        <v>2230</v>
      </c>
      <c r="K914" t="e">
        <f ca="1">_xll.BDP(J914,"security des")</f>
        <v>#NAME?</v>
      </c>
      <c r="N914" t="s">
        <v>1511</v>
      </c>
      <c r="O914" t="e">
        <f ca="1">_xll.BDP(J914,"security des")</f>
        <v>#NAME?</v>
      </c>
    </row>
    <row r="915" spans="1:15" x14ac:dyDescent="0.25">
      <c r="A915">
        <v>0</v>
      </c>
      <c r="B915" s="9">
        <v>2.1750684931506848E-4</v>
      </c>
      <c r="C915" s="9" t="str">
        <f t="shared" si="28"/>
        <v>$H$942</v>
      </c>
      <c r="D915" s="9" t="str">
        <f t="shared" si="29"/>
        <v>H942</v>
      </c>
      <c r="F915">
        <v>18480</v>
      </c>
      <c r="G915" s="1" t="str">
        <f>_xll.BDS("SPX Index","CHAIN_TICKERS", "CHAIN_STRIKE_PX_OVRD",F915, "CHAIN_PUT_CALL_TYPE_OVRD=P", "CHAIN_PERIODICITY_OVRD=M")</f>
        <v>SPX US 11/20/15 P2700</v>
      </c>
      <c r="J915" t="s">
        <v>2231</v>
      </c>
      <c r="K915" t="e">
        <f ca="1">_xll.BDP(J915,"security des")</f>
        <v>#NAME?</v>
      </c>
      <c r="N915" t="s">
        <v>1512</v>
      </c>
      <c r="O915" t="e">
        <f ca="1">_xll.BDP(J915,"security des")</f>
        <v>#NAME?</v>
      </c>
    </row>
    <row r="916" spans="1:15" x14ac:dyDescent="0.25">
      <c r="A916">
        <v>0</v>
      </c>
      <c r="B916" s="9">
        <v>2.1890410958904109E-4</v>
      </c>
      <c r="C916" s="9" t="str">
        <f t="shared" si="28"/>
        <v>$H$943</v>
      </c>
      <c r="D916" s="9" t="str">
        <f t="shared" si="29"/>
        <v>H943</v>
      </c>
      <c r="F916">
        <v>18500</v>
      </c>
      <c r="G916" s="1" t="str">
        <f>_xll.BDS("SPX Index","CHAIN_TICKERS", "CHAIN_STRIKE_PX_OVRD",F916, "CHAIN_PUT_CALL_TYPE_OVRD=P", "CHAIN_PERIODICITY_OVRD=M")</f>
        <v>SPX US 11/20/15 P2700</v>
      </c>
      <c r="J916" t="s">
        <v>190</v>
      </c>
      <c r="K916" t="e">
        <f ca="1">_xll.BDP(J916,"security des")</f>
        <v>#NAME?</v>
      </c>
      <c r="N916" t="s">
        <v>1513</v>
      </c>
      <c r="O916" t="e">
        <f ca="1">_xll.BDP(J916,"security des")</f>
        <v>#NAME?</v>
      </c>
    </row>
    <row r="917" spans="1:15" x14ac:dyDescent="0.25">
      <c r="A917">
        <v>0</v>
      </c>
      <c r="B917" s="9">
        <v>2.1947945205479449E-4</v>
      </c>
      <c r="C917" s="9" t="str">
        <f t="shared" si="28"/>
        <v>$H$944</v>
      </c>
      <c r="D917" s="9" t="str">
        <f t="shared" si="29"/>
        <v>H944</v>
      </c>
      <c r="F917">
        <v>18520</v>
      </c>
      <c r="G917" s="1" t="str">
        <f>_xll.BDS("SPX Index","CHAIN_TICKERS", "CHAIN_STRIKE_PX_OVRD",F917, "CHAIN_PUT_CALL_TYPE_OVRD=P", "CHAIN_PERIODICITY_OVRD=M")</f>
        <v>SPX US 11/20/15 P2700</v>
      </c>
      <c r="J917" t="s">
        <v>2232</v>
      </c>
      <c r="K917" t="e">
        <f ca="1">_xll.BDP(J917,"security des")</f>
        <v>#NAME?</v>
      </c>
      <c r="N917" t="s">
        <v>1514</v>
      </c>
      <c r="O917" t="e">
        <f ca="1">_xll.BDP(J917,"security des")</f>
        <v>#NAME?</v>
      </c>
    </row>
    <row r="918" spans="1:15" x14ac:dyDescent="0.25">
      <c r="A918">
        <v>0</v>
      </c>
      <c r="B918" s="9">
        <v>2.1942465753424658E-4</v>
      </c>
      <c r="C918" s="9" t="str">
        <f t="shared" si="28"/>
        <v>$H$945</v>
      </c>
      <c r="D918" s="9" t="str">
        <f t="shared" si="29"/>
        <v>H945</v>
      </c>
      <c r="F918">
        <v>18540</v>
      </c>
      <c r="G918" s="1" t="str">
        <f>_xll.BDS("SPX Index","CHAIN_TICKERS", "CHAIN_STRIKE_PX_OVRD",F918, "CHAIN_PUT_CALL_TYPE_OVRD=P", "CHAIN_PERIODICITY_OVRD=M")</f>
        <v>SPX US 11/20/15 P2700</v>
      </c>
      <c r="J918" t="s">
        <v>2233</v>
      </c>
      <c r="K918" t="e">
        <f ca="1">_xll.BDP(J918,"security des")</f>
        <v>#NAME?</v>
      </c>
      <c r="N918" t="s">
        <v>1515</v>
      </c>
      <c r="O918" t="e">
        <f ca="1">_xll.BDP(J918,"security des")</f>
        <v>#NAME?</v>
      </c>
    </row>
    <row r="919" spans="1:15" x14ac:dyDescent="0.25">
      <c r="A919">
        <v>0</v>
      </c>
      <c r="B919" s="9">
        <v>2.1967123287671236E-4</v>
      </c>
      <c r="C919" s="9" t="str">
        <f t="shared" si="28"/>
        <v>$H$946</v>
      </c>
      <c r="D919" s="9" t="str">
        <f t="shared" si="29"/>
        <v>H946</v>
      </c>
      <c r="F919">
        <v>18560</v>
      </c>
      <c r="G919" s="1" t="str">
        <f>_xll.BDS("SPX Index","CHAIN_TICKERS", "CHAIN_STRIKE_PX_OVRD",F919, "CHAIN_PUT_CALL_TYPE_OVRD=P", "CHAIN_PERIODICITY_OVRD=M")</f>
        <v>SPX US 11/20/15 P2700</v>
      </c>
      <c r="J919" t="s">
        <v>2234</v>
      </c>
      <c r="K919" t="e">
        <f ca="1">_xll.BDP(J919,"security des")</f>
        <v>#NAME?</v>
      </c>
      <c r="N919" t="s">
        <v>1516</v>
      </c>
      <c r="O919" t="e">
        <f ca="1">_xll.BDP(J919,"security des")</f>
        <v>#NAME?</v>
      </c>
    </row>
    <row r="920" spans="1:15" x14ac:dyDescent="0.25">
      <c r="A920">
        <v>0</v>
      </c>
      <c r="B920" s="9">
        <v>2.2068493150684932E-4</v>
      </c>
      <c r="C920" s="9" t="str">
        <f t="shared" si="28"/>
        <v>$H$947</v>
      </c>
      <c r="D920" s="9" t="str">
        <f t="shared" si="29"/>
        <v>H947</v>
      </c>
      <c r="F920">
        <v>18580</v>
      </c>
      <c r="G920" s="1" t="str">
        <f>_xll.BDS("SPX Index","CHAIN_TICKERS", "CHAIN_STRIKE_PX_OVRD",F920, "CHAIN_PUT_CALL_TYPE_OVRD=P", "CHAIN_PERIODICITY_OVRD=M")</f>
        <v>SPX US 11/20/15 P2700</v>
      </c>
      <c r="J920" t="s">
        <v>2235</v>
      </c>
      <c r="K920" t="e">
        <f ca="1">_xll.BDP(J920,"security des")</f>
        <v>#NAME?</v>
      </c>
      <c r="N920" t="s">
        <v>1517</v>
      </c>
      <c r="O920" t="e">
        <f ca="1">_xll.BDP(J920,"security des")</f>
        <v>#NAME?</v>
      </c>
    </row>
    <row r="921" spans="1:15" x14ac:dyDescent="0.25">
      <c r="A921">
        <v>0</v>
      </c>
      <c r="B921" s="9">
        <v>2.2090410958904111E-4</v>
      </c>
      <c r="C921" s="9" t="str">
        <f t="shared" si="28"/>
        <v>$H$948</v>
      </c>
      <c r="D921" s="9" t="str">
        <f t="shared" si="29"/>
        <v>H948</v>
      </c>
      <c r="F921">
        <v>18600</v>
      </c>
      <c r="G921" s="1" t="str">
        <f>_xll.BDS("SPX Index","CHAIN_TICKERS", "CHAIN_STRIKE_PX_OVRD",F921, "CHAIN_PUT_CALL_TYPE_OVRD=P", "CHAIN_PERIODICITY_OVRD=M")</f>
        <v>SPX US 11/20/15 P2700</v>
      </c>
      <c r="J921" t="s">
        <v>405</v>
      </c>
      <c r="K921" t="e">
        <f ca="1">_xll.BDP(J921,"security des")</f>
        <v>#NAME?</v>
      </c>
      <c r="N921" t="s">
        <v>1518</v>
      </c>
      <c r="O921" t="e">
        <f ca="1">_xll.BDP(J921,"security des")</f>
        <v>#NAME?</v>
      </c>
    </row>
    <row r="922" spans="1:15" x14ac:dyDescent="0.25">
      <c r="A922">
        <v>0</v>
      </c>
      <c r="B922" s="9">
        <v>2.2093150684931507E-4</v>
      </c>
      <c r="C922" s="9" t="str">
        <f t="shared" si="28"/>
        <v>$H$949</v>
      </c>
      <c r="D922" s="9" t="str">
        <f t="shared" si="29"/>
        <v>H949</v>
      </c>
      <c r="F922">
        <v>18620</v>
      </c>
      <c r="G922" s="1" t="str">
        <f>_xll.BDS("SPX Index","CHAIN_TICKERS", "CHAIN_STRIKE_PX_OVRD",F922, "CHAIN_PUT_CALL_TYPE_OVRD=P", "CHAIN_PERIODICITY_OVRD=M")</f>
        <v>SPX US 11/20/15 P2700</v>
      </c>
      <c r="J922" t="s">
        <v>2236</v>
      </c>
      <c r="K922" t="e">
        <f ca="1">_xll.BDP(J922,"security des")</f>
        <v>#NAME?</v>
      </c>
      <c r="N922" t="s">
        <v>1519</v>
      </c>
      <c r="O922" t="e">
        <f ca="1">_xll.BDP(J922,"security des")</f>
        <v>#NAME?</v>
      </c>
    </row>
    <row r="923" spans="1:15" x14ac:dyDescent="0.25">
      <c r="A923">
        <v>0</v>
      </c>
      <c r="B923" s="9">
        <v>2.208767123287671E-4</v>
      </c>
      <c r="C923" s="9" t="str">
        <f t="shared" si="28"/>
        <v>$H$950</v>
      </c>
      <c r="D923" s="9" t="str">
        <f t="shared" si="29"/>
        <v>H950</v>
      </c>
      <c r="F923">
        <v>18640</v>
      </c>
      <c r="G923" s="1" t="str">
        <f>_xll.BDS("SPX Index","CHAIN_TICKERS", "CHAIN_STRIKE_PX_OVRD",F923, "CHAIN_PUT_CALL_TYPE_OVRD=P", "CHAIN_PERIODICITY_OVRD=M")</f>
        <v>SPX US 11/20/15 P2700</v>
      </c>
      <c r="J923" t="s">
        <v>2237</v>
      </c>
      <c r="K923" t="e">
        <f ca="1">_xll.BDP(J923,"security des")</f>
        <v>#NAME?</v>
      </c>
      <c r="N923" t="s">
        <v>1520</v>
      </c>
      <c r="O923" t="e">
        <f ca="1">_xll.BDP(J923,"security des")</f>
        <v>#NAME?</v>
      </c>
    </row>
    <row r="924" spans="1:15" x14ac:dyDescent="0.25">
      <c r="A924">
        <v>0</v>
      </c>
      <c r="B924" s="9">
        <v>2.2112328767123288E-4</v>
      </c>
      <c r="C924" s="9" t="str">
        <f t="shared" si="28"/>
        <v>$H$951</v>
      </c>
      <c r="D924" s="9" t="str">
        <f t="shared" si="29"/>
        <v>H951</v>
      </c>
      <c r="F924">
        <v>18660</v>
      </c>
      <c r="G924" s="1" t="str">
        <f>_xll.BDS("SPX Index","CHAIN_TICKERS", "CHAIN_STRIKE_PX_OVRD",F924, "CHAIN_PUT_CALL_TYPE_OVRD=P", "CHAIN_PERIODICITY_OVRD=M")</f>
        <v>SPX US 11/20/15 P2700</v>
      </c>
      <c r="J924" t="s">
        <v>2238</v>
      </c>
      <c r="K924" t="e">
        <f ca="1">_xll.BDP(J924,"security des")</f>
        <v>#NAME?</v>
      </c>
      <c r="N924" t="s">
        <v>1521</v>
      </c>
      <c r="O924" t="e">
        <f ca="1">_xll.BDP(J924,"security des")</f>
        <v>#NAME?</v>
      </c>
    </row>
    <row r="925" spans="1:15" x14ac:dyDescent="0.25">
      <c r="A925">
        <v>0</v>
      </c>
      <c r="B925" s="9">
        <v>2.1953424657534246E-4</v>
      </c>
      <c r="C925" s="9" t="str">
        <f t="shared" si="28"/>
        <v>$H$952</v>
      </c>
      <c r="D925" s="9" t="str">
        <f t="shared" si="29"/>
        <v>H952</v>
      </c>
      <c r="F925">
        <v>18680</v>
      </c>
      <c r="G925" s="1" t="str">
        <f>_xll.BDS("SPX Index","CHAIN_TICKERS", "CHAIN_STRIKE_PX_OVRD",F925, "CHAIN_PUT_CALL_TYPE_OVRD=P", "CHAIN_PERIODICITY_OVRD=M")</f>
        <v>SPX US 11/20/15 P2700</v>
      </c>
      <c r="J925" t="s">
        <v>2239</v>
      </c>
      <c r="K925" t="e">
        <f ca="1">_xll.BDP(J925,"security des")</f>
        <v>#NAME?</v>
      </c>
      <c r="N925" t="s">
        <v>1522</v>
      </c>
      <c r="O925" t="e">
        <f ca="1">_xll.BDP(J925,"security des")</f>
        <v>#NAME?</v>
      </c>
    </row>
    <row r="926" spans="1:15" x14ac:dyDescent="0.25">
      <c r="A926">
        <v>0</v>
      </c>
      <c r="B926" s="9">
        <v>2.1802739726027397E-4</v>
      </c>
      <c r="C926" s="9" t="str">
        <f t="shared" si="28"/>
        <v>$H$953</v>
      </c>
      <c r="D926" s="9" t="str">
        <f t="shared" si="29"/>
        <v>H953</v>
      </c>
      <c r="F926">
        <v>18700</v>
      </c>
      <c r="G926" s="1" t="str">
        <f>_xll.BDS("SPX Index","CHAIN_TICKERS", "CHAIN_STRIKE_PX_OVRD",F926, "CHAIN_PUT_CALL_TYPE_OVRD=P", "CHAIN_PERIODICITY_OVRD=M")</f>
        <v>SPX US 11/20/15 P2700</v>
      </c>
      <c r="J926" t="s">
        <v>406</v>
      </c>
      <c r="K926" t="e">
        <f ca="1">_xll.BDP(J926,"security des")</f>
        <v>#NAME?</v>
      </c>
      <c r="N926" t="s">
        <v>1523</v>
      </c>
      <c r="O926" t="e">
        <f ca="1">_xll.BDP(J926,"security des")</f>
        <v>#NAME?</v>
      </c>
    </row>
    <row r="927" spans="1:15" x14ac:dyDescent="0.25">
      <c r="A927">
        <v>0</v>
      </c>
      <c r="B927" s="9">
        <v>2.1339726027397258E-4</v>
      </c>
      <c r="C927" s="9" t="str">
        <f t="shared" si="28"/>
        <v>$H$954</v>
      </c>
      <c r="D927" s="9" t="str">
        <f t="shared" si="29"/>
        <v>H954</v>
      </c>
      <c r="F927">
        <v>18720</v>
      </c>
      <c r="G927" s="1" t="str">
        <f>_xll.BDS("SPX Index","CHAIN_TICKERS", "CHAIN_STRIKE_PX_OVRD",F927, "CHAIN_PUT_CALL_TYPE_OVRD=P", "CHAIN_PERIODICITY_OVRD=M")</f>
        <v>SPX US 11/20/15 P2700</v>
      </c>
      <c r="J927" t="s">
        <v>2240</v>
      </c>
      <c r="K927" t="e">
        <f ca="1">_xll.BDP(J927,"security des")</f>
        <v>#NAME?</v>
      </c>
      <c r="N927" t="s">
        <v>1524</v>
      </c>
      <c r="O927" t="e">
        <f ca="1">_xll.BDP(J927,"security des")</f>
        <v>#NAME?</v>
      </c>
    </row>
    <row r="928" spans="1:15" x14ac:dyDescent="0.25">
      <c r="A928">
        <v>0</v>
      </c>
      <c r="B928" s="9">
        <v>2.1567123287671231E-4</v>
      </c>
      <c r="C928" s="9" t="str">
        <f t="shared" si="28"/>
        <v>$H$955</v>
      </c>
      <c r="D928" s="9" t="str">
        <f t="shared" si="29"/>
        <v>H955</v>
      </c>
      <c r="F928">
        <v>18740</v>
      </c>
      <c r="G928" s="1" t="str">
        <f>_xll.BDS("SPX Index","CHAIN_TICKERS", "CHAIN_STRIKE_PX_OVRD",F928, "CHAIN_PUT_CALL_TYPE_OVRD=P", "CHAIN_PERIODICITY_OVRD=M")</f>
        <v>SPX US 11/20/15 P2700</v>
      </c>
      <c r="J928" t="s">
        <v>2241</v>
      </c>
      <c r="K928" t="e">
        <f ca="1">_xll.BDP(J928,"security des")</f>
        <v>#NAME?</v>
      </c>
      <c r="N928" t="s">
        <v>1525</v>
      </c>
      <c r="O928" t="e">
        <f ca="1">_xll.BDP(J928,"security des")</f>
        <v>#NAME?</v>
      </c>
    </row>
    <row r="929" spans="1:15" x14ac:dyDescent="0.25">
      <c r="A929">
        <v>3</v>
      </c>
      <c r="B929" s="9">
        <v>2.1821917808219178E-4</v>
      </c>
      <c r="C929" s="9" t="str">
        <f t="shared" si="28"/>
        <v>$H$956</v>
      </c>
      <c r="D929" s="9" t="str">
        <f t="shared" si="29"/>
        <v>H956</v>
      </c>
      <c r="F929">
        <v>18760</v>
      </c>
      <c r="G929" s="1" t="str">
        <f>_xll.BDS("SPX Index","CHAIN_TICKERS", "CHAIN_STRIKE_PX_OVRD",F929, "CHAIN_PUT_CALL_TYPE_OVRD=P", "CHAIN_PERIODICITY_OVRD=M")</f>
        <v>SPX US 11/20/15 P2700</v>
      </c>
      <c r="J929" t="s">
        <v>2242</v>
      </c>
      <c r="K929" t="e">
        <f ca="1">_xll.BDP(J929,"security des")</f>
        <v>#NAME?</v>
      </c>
      <c r="N929" t="s">
        <v>1526</v>
      </c>
      <c r="O929" t="e">
        <f ca="1">_xll.BDP(J929,"security des")</f>
        <v>#NAME?</v>
      </c>
    </row>
    <row r="930" spans="1:15" x14ac:dyDescent="0.25">
      <c r="A930">
        <v>0</v>
      </c>
      <c r="B930" s="9">
        <v>2.1745205479452054E-4</v>
      </c>
      <c r="C930" s="9" t="str">
        <f t="shared" si="28"/>
        <v>$H$957</v>
      </c>
      <c r="D930" s="9" t="str">
        <f t="shared" si="29"/>
        <v>H957</v>
      </c>
      <c r="F930">
        <v>18780</v>
      </c>
      <c r="G930" s="1" t="str">
        <f>_xll.BDS("SPX Index","CHAIN_TICKERS", "CHAIN_STRIKE_PX_OVRD",F930, "CHAIN_PUT_CALL_TYPE_OVRD=P", "CHAIN_PERIODICITY_OVRD=M")</f>
        <v>SPX US 11/20/15 P2700</v>
      </c>
      <c r="J930" t="s">
        <v>2243</v>
      </c>
      <c r="K930" t="e">
        <f ca="1">_xll.BDP(J930,"security des")</f>
        <v>#NAME?</v>
      </c>
      <c r="N930" t="s">
        <v>1527</v>
      </c>
      <c r="O930" t="e">
        <f ca="1">_xll.BDP(J930,"security des")</f>
        <v>#NAME?</v>
      </c>
    </row>
    <row r="931" spans="1:15" x14ac:dyDescent="0.25">
      <c r="A931">
        <v>0</v>
      </c>
      <c r="B931" s="9">
        <v>2.203013698630137E-4</v>
      </c>
      <c r="C931" s="9" t="str">
        <f t="shared" si="28"/>
        <v>$H$958</v>
      </c>
      <c r="D931" s="9" t="str">
        <f t="shared" si="29"/>
        <v>H958</v>
      </c>
      <c r="F931">
        <v>18800</v>
      </c>
      <c r="G931" s="1" t="str">
        <f>_xll.BDS("SPX Index","CHAIN_TICKERS", "CHAIN_STRIKE_PX_OVRD",F931, "CHAIN_PUT_CALL_TYPE_OVRD=P", "CHAIN_PERIODICITY_OVRD=M")</f>
        <v>SPX US 11/20/15 P2700</v>
      </c>
      <c r="J931" t="s">
        <v>407</v>
      </c>
      <c r="K931" t="e">
        <f ca="1">_xll.BDP(J931,"security des")</f>
        <v>#NAME?</v>
      </c>
      <c r="N931" t="s">
        <v>1528</v>
      </c>
      <c r="O931" t="e">
        <f ca="1">_xll.BDP(J931,"security des")</f>
        <v>#NAME?</v>
      </c>
    </row>
    <row r="932" spans="1:15" x14ac:dyDescent="0.25">
      <c r="A932">
        <v>0</v>
      </c>
      <c r="B932" s="9">
        <v>2.1942465753424658E-4</v>
      </c>
      <c r="C932" s="9" t="str">
        <f t="shared" si="28"/>
        <v>$H$959</v>
      </c>
      <c r="D932" s="9" t="str">
        <f t="shared" si="29"/>
        <v>H959</v>
      </c>
      <c r="F932">
        <v>18820</v>
      </c>
      <c r="G932" s="1" t="str">
        <f>_xll.BDS("SPX Index","CHAIN_TICKERS", "CHAIN_STRIKE_PX_OVRD",F932, "CHAIN_PUT_CALL_TYPE_OVRD=P", "CHAIN_PERIODICITY_OVRD=M")</f>
        <v>SPX US 11/20/15 P2700</v>
      </c>
      <c r="J932" t="s">
        <v>2244</v>
      </c>
      <c r="K932" t="e">
        <f ca="1">_xll.BDP(J932,"security des")</f>
        <v>#NAME?</v>
      </c>
      <c r="N932" t="s">
        <v>1529</v>
      </c>
      <c r="O932" t="e">
        <f ca="1">_xll.BDP(J932,"security des")</f>
        <v>#NAME?</v>
      </c>
    </row>
    <row r="933" spans="1:15" x14ac:dyDescent="0.25">
      <c r="A933">
        <v>0</v>
      </c>
      <c r="B933" s="9">
        <v>2.1821917808219178E-4</v>
      </c>
      <c r="C933" s="9" t="str">
        <f t="shared" si="28"/>
        <v>$H$960</v>
      </c>
      <c r="D933" s="9" t="str">
        <f t="shared" si="29"/>
        <v>H960</v>
      </c>
      <c r="F933">
        <v>18840</v>
      </c>
      <c r="G933" s="1" t="str">
        <f>_xll.BDS("SPX Index","CHAIN_TICKERS", "CHAIN_STRIKE_PX_OVRD",F933, "CHAIN_PUT_CALL_TYPE_OVRD=P", "CHAIN_PERIODICITY_OVRD=M")</f>
        <v>SPX US 11/20/15 P2700</v>
      </c>
      <c r="J933" t="s">
        <v>2245</v>
      </c>
      <c r="K933" t="e">
        <f ca="1">_xll.BDP(J933,"security des")</f>
        <v>#NAME?</v>
      </c>
      <c r="N933" t="s">
        <v>1530</v>
      </c>
      <c r="O933" t="e">
        <f ca="1">_xll.BDP(J933,"security des")</f>
        <v>#NAME?</v>
      </c>
    </row>
    <row r="934" spans="1:15" x14ac:dyDescent="0.25">
      <c r="A934">
        <v>0</v>
      </c>
      <c r="B934" s="9">
        <v>2.1693150684931508E-4</v>
      </c>
      <c r="C934" s="9" t="str">
        <f t="shared" si="28"/>
        <v>$H$961</v>
      </c>
      <c r="D934" s="9" t="str">
        <f t="shared" si="29"/>
        <v>H961</v>
      </c>
      <c r="F934">
        <v>18860</v>
      </c>
      <c r="G934" s="1" t="str">
        <f>_xll.BDS("SPX Index","CHAIN_TICKERS", "CHAIN_STRIKE_PX_OVRD",F934, "CHAIN_PUT_CALL_TYPE_OVRD=P", "CHAIN_PERIODICITY_OVRD=M")</f>
        <v>SPX US 11/20/15 P2700</v>
      </c>
      <c r="J934" t="s">
        <v>2246</v>
      </c>
      <c r="K934" t="e">
        <f ca="1">_xll.BDP(J934,"security des")</f>
        <v>#NAME?</v>
      </c>
      <c r="N934" t="s">
        <v>1531</v>
      </c>
      <c r="O934" t="e">
        <f ca="1">_xll.BDP(J934,"security des")</f>
        <v>#NAME?</v>
      </c>
    </row>
    <row r="935" spans="1:15" x14ac:dyDescent="0.25">
      <c r="A935">
        <v>0</v>
      </c>
      <c r="B935" s="9">
        <v>2.1802739726027397E-4</v>
      </c>
      <c r="C935" s="9" t="str">
        <f t="shared" si="28"/>
        <v>$H$962</v>
      </c>
      <c r="D935" s="9" t="str">
        <f t="shared" si="29"/>
        <v>H962</v>
      </c>
      <c r="F935">
        <v>18880</v>
      </c>
      <c r="G935" s="1" t="str">
        <f>_xll.BDS("SPX Index","CHAIN_TICKERS", "CHAIN_STRIKE_PX_OVRD",F935, "CHAIN_PUT_CALL_TYPE_OVRD=P", "CHAIN_PERIODICITY_OVRD=M")</f>
        <v>SPX US 11/20/15 P2700</v>
      </c>
      <c r="J935" t="s">
        <v>2247</v>
      </c>
      <c r="K935" t="e">
        <f ca="1">_xll.BDP(J935,"security des")</f>
        <v>#NAME?</v>
      </c>
      <c r="N935" t="s">
        <v>1532</v>
      </c>
      <c r="O935" t="e">
        <f ca="1">_xll.BDP(J935,"security des")</f>
        <v>#NAME?</v>
      </c>
    </row>
    <row r="936" spans="1:15" x14ac:dyDescent="0.25">
      <c r="A936">
        <v>0</v>
      </c>
      <c r="B936" s="9">
        <v>2.1890410958904109E-4</v>
      </c>
      <c r="C936" s="9" t="str">
        <f t="shared" si="28"/>
        <v>$H$963</v>
      </c>
      <c r="D936" s="9" t="str">
        <f t="shared" si="29"/>
        <v>H963</v>
      </c>
      <c r="F936">
        <v>18900</v>
      </c>
      <c r="G936" s="1" t="str">
        <f>_xll.BDS("SPX Index","CHAIN_TICKERS", "CHAIN_STRIKE_PX_OVRD",F936, "CHAIN_PUT_CALL_TYPE_OVRD=P", "CHAIN_PERIODICITY_OVRD=M")</f>
        <v>SPX US 11/20/15 P2700</v>
      </c>
      <c r="J936" t="s">
        <v>191</v>
      </c>
      <c r="K936" t="e">
        <f ca="1">_xll.BDP(J936,"security des")</f>
        <v>#NAME?</v>
      </c>
      <c r="N936" t="s">
        <v>1533</v>
      </c>
      <c r="O936" t="e">
        <f ca="1">_xll.BDP(J936,"security des")</f>
        <v>#NAME?</v>
      </c>
    </row>
    <row r="937" spans="1:15" x14ac:dyDescent="0.25">
      <c r="A937">
        <v>0</v>
      </c>
      <c r="B937" s="9">
        <v>2.1999999999999998E-4</v>
      </c>
      <c r="C937" s="9" t="str">
        <f t="shared" si="28"/>
        <v>$H$964</v>
      </c>
      <c r="D937" s="9" t="str">
        <f t="shared" si="29"/>
        <v>H964</v>
      </c>
      <c r="F937">
        <v>18920</v>
      </c>
      <c r="G937" s="1" t="str">
        <f>_xll.BDS("SPX Index","CHAIN_TICKERS", "CHAIN_STRIKE_PX_OVRD",F937, "CHAIN_PUT_CALL_TYPE_OVRD=P", "CHAIN_PERIODICITY_OVRD=M")</f>
        <v>SPX US 11/20/15 P2700</v>
      </c>
      <c r="J937" t="s">
        <v>2248</v>
      </c>
      <c r="K937" t="e">
        <f ca="1">_xll.BDP(J937,"security des")</f>
        <v>#NAME?</v>
      </c>
      <c r="N937" t="s">
        <v>1534</v>
      </c>
      <c r="O937" t="e">
        <f ca="1">_xll.BDP(J937,"security des")</f>
        <v>#NAME?</v>
      </c>
    </row>
    <row r="938" spans="1:15" x14ac:dyDescent="0.25">
      <c r="A938">
        <v>0</v>
      </c>
      <c r="B938" s="9">
        <v>2.2112328767123288E-4</v>
      </c>
      <c r="C938" s="9" t="str">
        <f t="shared" si="28"/>
        <v>$H$965</v>
      </c>
      <c r="D938" s="9" t="str">
        <f t="shared" si="29"/>
        <v>H965</v>
      </c>
      <c r="F938">
        <v>18940</v>
      </c>
      <c r="G938" s="1" t="str">
        <f>_xll.BDS("SPX Index","CHAIN_TICKERS", "CHAIN_STRIKE_PX_OVRD",F938, "CHAIN_PUT_CALL_TYPE_OVRD=P", "CHAIN_PERIODICITY_OVRD=M")</f>
        <v>SPX US 11/20/15 P2700</v>
      </c>
      <c r="J938" t="s">
        <v>2249</v>
      </c>
      <c r="K938" t="e">
        <f ca="1">_xll.BDP(J938,"security des")</f>
        <v>#NAME?</v>
      </c>
      <c r="N938" t="s">
        <v>1535</v>
      </c>
      <c r="O938" t="e">
        <f ca="1">_xll.BDP(J938,"security des")</f>
        <v>#NAME?</v>
      </c>
    </row>
    <row r="939" spans="1:15" x14ac:dyDescent="0.25">
      <c r="A939">
        <v>0</v>
      </c>
      <c r="B939" s="9">
        <v>2.192328767123288E-4</v>
      </c>
      <c r="C939" s="9" t="str">
        <f t="shared" si="28"/>
        <v>$H$966</v>
      </c>
      <c r="D939" s="9" t="str">
        <f t="shared" si="29"/>
        <v>H966</v>
      </c>
      <c r="F939">
        <v>18960</v>
      </c>
      <c r="G939" s="1" t="str">
        <f>_xll.BDS("SPX Index","CHAIN_TICKERS", "CHAIN_STRIKE_PX_OVRD",F939, "CHAIN_PUT_CALL_TYPE_OVRD=P", "CHAIN_PERIODICITY_OVRD=M")</f>
        <v>SPX US 11/20/15 P2700</v>
      </c>
      <c r="J939" t="s">
        <v>2250</v>
      </c>
      <c r="K939" t="e">
        <f ca="1">_xll.BDP(J939,"security des")</f>
        <v>#NAME?</v>
      </c>
      <c r="N939" t="s">
        <v>1536</v>
      </c>
      <c r="O939" t="e">
        <f ca="1">_xll.BDP(J939,"security des")</f>
        <v>#NAME?</v>
      </c>
    </row>
    <row r="940" spans="1:15" x14ac:dyDescent="0.25">
      <c r="A940">
        <v>0</v>
      </c>
      <c r="B940" s="9">
        <v>2.2120547945205478E-4</v>
      </c>
      <c r="C940" s="9" t="str">
        <f t="shared" si="28"/>
        <v>$H$967</v>
      </c>
      <c r="D940" s="9" t="str">
        <f t="shared" si="29"/>
        <v>H967</v>
      </c>
      <c r="F940">
        <v>18980</v>
      </c>
      <c r="G940" s="1" t="str">
        <f>_xll.BDS("SPX Index","CHAIN_TICKERS", "CHAIN_STRIKE_PX_OVRD",F940, "CHAIN_PUT_CALL_TYPE_OVRD=P", "CHAIN_PERIODICITY_OVRD=M")</f>
        <v>SPX US 11/20/15 P2700</v>
      </c>
      <c r="J940" t="s">
        <v>2251</v>
      </c>
      <c r="K940" t="e">
        <f ca="1">_xll.BDP(J940,"security des")</f>
        <v>#NAME?</v>
      </c>
      <c r="N940" t="s">
        <v>1537</v>
      </c>
      <c r="O940" t="e">
        <f ca="1">_xll.BDP(J940,"security des")</f>
        <v>#NAME?</v>
      </c>
    </row>
    <row r="941" spans="1:15" x14ac:dyDescent="0.25">
      <c r="A941">
        <v>0</v>
      </c>
      <c r="B941" s="9">
        <v>2.2353424657534248E-4</v>
      </c>
      <c r="C941" s="9" t="str">
        <f t="shared" si="28"/>
        <v>$H$968</v>
      </c>
      <c r="D941" s="9" t="str">
        <f t="shared" si="29"/>
        <v>H968</v>
      </c>
      <c r="F941">
        <v>19000</v>
      </c>
      <c r="G941" s="1" t="str">
        <f>_xll.BDS("SPX Index","CHAIN_TICKERS", "CHAIN_STRIKE_PX_OVRD",F941, "CHAIN_PUT_CALL_TYPE_OVRD=P", "CHAIN_PERIODICITY_OVRD=M")</f>
        <v>SPX US 11/20/15 P2700</v>
      </c>
      <c r="J941" t="s">
        <v>408</v>
      </c>
      <c r="K941" t="e">
        <f ca="1">_xll.BDP(J941,"security des")</f>
        <v>#NAME?</v>
      </c>
      <c r="N941" t="s">
        <v>1538</v>
      </c>
      <c r="O941" t="e">
        <f ca="1">_xll.BDP(J941,"security des")</f>
        <v>#NAME?</v>
      </c>
    </row>
    <row r="942" spans="1:15" x14ac:dyDescent="0.25">
      <c r="A942">
        <v>0</v>
      </c>
      <c r="B942" s="9">
        <v>2.2375342465753425E-4</v>
      </c>
      <c r="C942" s="9" t="str">
        <f t="shared" si="28"/>
        <v>$H$969</v>
      </c>
      <c r="D942" s="9" t="str">
        <f t="shared" si="29"/>
        <v>H969</v>
      </c>
      <c r="F942">
        <v>19020</v>
      </c>
      <c r="G942" s="1" t="str">
        <f>_xll.BDS("SPX Index","CHAIN_TICKERS", "CHAIN_STRIKE_PX_OVRD",F942, "CHAIN_PUT_CALL_TYPE_OVRD=P", "CHAIN_PERIODICITY_OVRD=M")</f>
        <v>SPX US 11/20/15 P2700</v>
      </c>
      <c r="J942" t="s">
        <v>2252</v>
      </c>
      <c r="K942" t="e">
        <f ca="1">_xll.BDP(J942,"security des")</f>
        <v>#NAME?</v>
      </c>
      <c r="N942" t="s">
        <v>1539</v>
      </c>
      <c r="O942" t="e">
        <f ca="1">_xll.BDP(J942,"security des")</f>
        <v>#NAME?</v>
      </c>
    </row>
    <row r="943" spans="1:15" x14ac:dyDescent="0.25">
      <c r="A943">
        <v>0</v>
      </c>
      <c r="B943" s="9">
        <v>2.2430136986301369E-4</v>
      </c>
      <c r="C943" s="9" t="str">
        <f t="shared" si="28"/>
        <v>$H$970</v>
      </c>
      <c r="D943" s="9" t="str">
        <f t="shared" si="29"/>
        <v>H970</v>
      </c>
      <c r="F943">
        <v>19040</v>
      </c>
      <c r="G943" s="1" t="str">
        <f>_xll.BDS("SPX Index","CHAIN_TICKERS", "CHAIN_STRIKE_PX_OVRD",F943, "CHAIN_PUT_CALL_TYPE_OVRD=P", "CHAIN_PERIODICITY_OVRD=M")</f>
        <v>SPX US 11/20/15 P2700</v>
      </c>
      <c r="J943" t="s">
        <v>2253</v>
      </c>
      <c r="K943" t="e">
        <f ca="1">_xll.BDP(J943,"security des")</f>
        <v>#NAME?</v>
      </c>
      <c r="N943" t="s">
        <v>1540</v>
      </c>
      <c r="O943" t="e">
        <f ca="1">_xll.BDP(J943,"security des")</f>
        <v>#NAME?</v>
      </c>
    </row>
    <row r="944" spans="1:15" x14ac:dyDescent="0.25">
      <c r="A944">
        <v>0</v>
      </c>
      <c r="B944" s="9">
        <v>2.2558904109589041E-4</v>
      </c>
      <c r="C944" s="9" t="str">
        <f t="shared" si="28"/>
        <v>$H$971</v>
      </c>
      <c r="D944" s="9" t="str">
        <f t="shared" si="29"/>
        <v>H971</v>
      </c>
      <c r="F944">
        <v>19060</v>
      </c>
      <c r="G944" s="1" t="str">
        <f>_xll.BDS("SPX Index","CHAIN_TICKERS", "CHAIN_STRIKE_PX_OVRD",F944, "CHAIN_PUT_CALL_TYPE_OVRD=P", "CHAIN_PERIODICITY_OVRD=M")</f>
        <v>SPX US 11/20/15 P2700</v>
      </c>
      <c r="J944" t="s">
        <v>2254</v>
      </c>
      <c r="K944" t="e">
        <f ca="1">_xll.BDP(J944,"security des")</f>
        <v>#NAME?</v>
      </c>
      <c r="N944" t="s">
        <v>1541</v>
      </c>
      <c r="O944" t="e">
        <f ca="1">_xll.BDP(J944,"security des")</f>
        <v>#NAME?</v>
      </c>
    </row>
    <row r="945" spans="1:15" x14ac:dyDescent="0.25">
      <c r="A945">
        <v>0</v>
      </c>
      <c r="B945" s="9">
        <v>2.2553424657534245E-4</v>
      </c>
      <c r="C945" s="9" t="str">
        <f t="shared" si="28"/>
        <v>$H$972</v>
      </c>
      <c r="D945" s="9" t="str">
        <f t="shared" si="29"/>
        <v>H972</v>
      </c>
      <c r="F945">
        <v>19080</v>
      </c>
      <c r="G945" s="1" t="str">
        <f>_xll.BDS("SPX Index","CHAIN_TICKERS", "CHAIN_STRIKE_PX_OVRD",F945, "CHAIN_PUT_CALL_TYPE_OVRD=P", "CHAIN_PERIODICITY_OVRD=M")</f>
        <v>SPX US 11/20/15 P2700</v>
      </c>
      <c r="J945" t="s">
        <v>2255</v>
      </c>
      <c r="K945" t="e">
        <f ca="1">_xll.BDP(J945,"security des")</f>
        <v>#NAME?</v>
      </c>
      <c r="N945" t="s">
        <v>1542</v>
      </c>
      <c r="O945" t="e">
        <f ca="1">_xll.BDP(J945,"security des")</f>
        <v>#NAME?</v>
      </c>
    </row>
    <row r="946" spans="1:15" x14ac:dyDescent="0.25">
      <c r="A946">
        <v>0</v>
      </c>
      <c r="B946" s="9">
        <v>2.2583561643835617E-4</v>
      </c>
      <c r="C946" s="9" t="str">
        <f t="shared" si="28"/>
        <v>$H$973</v>
      </c>
      <c r="D946" s="9" t="str">
        <f t="shared" si="29"/>
        <v>H973</v>
      </c>
      <c r="F946">
        <v>19100</v>
      </c>
      <c r="G946" s="1" t="str">
        <f>_xll.BDS("SPX Index","CHAIN_TICKERS", "CHAIN_STRIKE_PX_OVRD",F946, "CHAIN_PUT_CALL_TYPE_OVRD=P", "CHAIN_PERIODICITY_OVRD=M")</f>
        <v>SPX US 11/20/15 P2700</v>
      </c>
      <c r="J946" t="s">
        <v>192</v>
      </c>
      <c r="K946" t="e">
        <f ca="1">_xll.BDP(J946,"security des")</f>
        <v>#NAME?</v>
      </c>
      <c r="N946" t="s">
        <v>1543</v>
      </c>
      <c r="O946" t="e">
        <f ca="1">_xll.BDP(J946,"security des")</f>
        <v>#NAME?</v>
      </c>
    </row>
    <row r="947" spans="1:15" x14ac:dyDescent="0.25">
      <c r="A947">
        <v>0</v>
      </c>
      <c r="B947" s="9">
        <v>2.2463013698630137E-4</v>
      </c>
      <c r="C947" s="9" t="str">
        <f t="shared" si="28"/>
        <v>$H$974</v>
      </c>
      <c r="D947" s="9" t="str">
        <f t="shared" si="29"/>
        <v>H974</v>
      </c>
      <c r="F947">
        <v>19120</v>
      </c>
      <c r="G947" s="1" t="str">
        <f>_xll.BDS("SPX Index","CHAIN_TICKERS", "CHAIN_STRIKE_PX_OVRD",F947, "CHAIN_PUT_CALL_TYPE_OVRD=P", "CHAIN_PERIODICITY_OVRD=M")</f>
        <v>SPX US 11/20/15 P2700</v>
      </c>
      <c r="J947" t="s">
        <v>409</v>
      </c>
      <c r="K947" t="e">
        <f ca="1">_xll.BDP(J947,"security des")</f>
        <v>#NAME?</v>
      </c>
      <c r="N947" t="s">
        <v>1544</v>
      </c>
      <c r="O947" t="e">
        <f ca="1">_xll.BDP(J947,"security des")</f>
        <v>#NAME?</v>
      </c>
    </row>
    <row r="948" spans="1:15" x14ac:dyDescent="0.25">
      <c r="A948">
        <v>1</v>
      </c>
      <c r="B948" s="9">
        <v>2.245753424657534E-4</v>
      </c>
      <c r="C948" s="9" t="str">
        <f t="shared" si="28"/>
        <v>$H$975</v>
      </c>
      <c r="D948" s="9" t="str">
        <f t="shared" si="29"/>
        <v>H975</v>
      </c>
      <c r="F948">
        <v>19140</v>
      </c>
      <c r="G948" s="1" t="str">
        <f>_xll.BDS("SPX Index","CHAIN_TICKERS", "CHAIN_STRIKE_PX_OVRD",F948, "CHAIN_PUT_CALL_TYPE_OVRD=P", "CHAIN_PERIODICITY_OVRD=M")</f>
        <v>SPX US 11/20/15 P2700</v>
      </c>
      <c r="J948" t="s">
        <v>410</v>
      </c>
      <c r="K948" t="e">
        <f ca="1">_xll.BDP(J948,"security des")</f>
        <v>#NAME?</v>
      </c>
      <c r="N948" t="s">
        <v>1545</v>
      </c>
      <c r="O948" t="e">
        <f ca="1">_xll.BDP(J948,"security des")</f>
        <v>#NAME?</v>
      </c>
    </row>
    <row r="949" spans="1:15" x14ac:dyDescent="0.25">
      <c r="A949">
        <v>0</v>
      </c>
      <c r="B949" s="9">
        <v>2.2386301369863013E-4</v>
      </c>
      <c r="C949" s="9" t="str">
        <f t="shared" si="28"/>
        <v>$H$976</v>
      </c>
      <c r="D949" s="9" t="str">
        <f t="shared" si="29"/>
        <v>H976</v>
      </c>
      <c r="F949">
        <v>19160</v>
      </c>
      <c r="G949" s="1" t="str">
        <f>_xll.BDS("SPX Index","CHAIN_TICKERS", "CHAIN_STRIKE_PX_OVRD",F949, "CHAIN_PUT_CALL_TYPE_OVRD=P", "CHAIN_PERIODICITY_OVRD=M")</f>
        <v>SPX US 11/20/15 P2700</v>
      </c>
      <c r="J949" t="s">
        <v>411</v>
      </c>
      <c r="K949" t="e">
        <f ca="1">_xll.BDP(J949,"security des")</f>
        <v>#NAME?</v>
      </c>
      <c r="N949" t="s">
        <v>1546</v>
      </c>
      <c r="O949" t="e">
        <f ca="1">_xll.BDP(J949,"security des")</f>
        <v>#NAME?</v>
      </c>
    </row>
    <row r="950" spans="1:15" x14ac:dyDescent="0.25">
      <c r="A950">
        <v>0</v>
      </c>
      <c r="B950" s="9">
        <v>2.2465753424657532E-4</v>
      </c>
      <c r="C950" s="9" t="str">
        <f t="shared" si="28"/>
        <v>$H$977</v>
      </c>
      <c r="D950" s="9" t="str">
        <f t="shared" si="29"/>
        <v>H977</v>
      </c>
      <c r="F950">
        <v>19180</v>
      </c>
      <c r="G950" s="1" t="str">
        <f>_xll.BDS("SPX Index","CHAIN_TICKERS", "CHAIN_STRIKE_PX_OVRD",F950, "CHAIN_PUT_CALL_TYPE_OVRD=P", "CHAIN_PERIODICITY_OVRD=M")</f>
        <v>SPX US 11/20/15 P2700</v>
      </c>
      <c r="J950" t="s">
        <v>2256</v>
      </c>
      <c r="K950" t="e">
        <f ca="1">_xll.BDP(J950,"security des")</f>
        <v>#NAME?</v>
      </c>
      <c r="N950" t="s">
        <v>1547</v>
      </c>
      <c r="O950" t="e">
        <f ca="1">_xll.BDP(J950,"security des")</f>
        <v>#NAME?</v>
      </c>
    </row>
    <row r="951" spans="1:15" x14ac:dyDescent="0.25">
      <c r="A951">
        <v>0</v>
      </c>
      <c r="B951" s="9">
        <v>2.2583561643835617E-4</v>
      </c>
      <c r="C951" s="9" t="str">
        <f t="shared" si="28"/>
        <v>$H$978</v>
      </c>
      <c r="D951" s="9" t="str">
        <f t="shared" si="29"/>
        <v>H978</v>
      </c>
      <c r="F951">
        <v>19200</v>
      </c>
      <c r="G951" s="1" t="str">
        <f>_xll.BDS("SPX Index","CHAIN_TICKERS", "CHAIN_STRIKE_PX_OVRD",F951, "CHAIN_PUT_CALL_TYPE_OVRD=P", "CHAIN_PERIODICITY_OVRD=M")</f>
        <v>SPX US 11/20/15 P2700</v>
      </c>
      <c r="J951" t="s">
        <v>412</v>
      </c>
      <c r="K951" t="e">
        <f ca="1">_xll.BDP(J951,"security des")</f>
        <v>#NAME?</v>
      </c>
      <c r="N951" t="s">
        <v>1548</v>
      </c>
      <c r="O951" t="e">
        <f ca="1">_xll.BDP(J951,"security des")</f>
        <v>#NAME?</v>
      </c>
    </row>
    <row r="952" spans="1:15" x14ac:dyDescent="0.25">
      <c r="A952">
        <v>0</v>
      </c>
      <c r="B952" s="9">
        <v>2.2550684931506849E-4</v>
      </c>
      <c r="C952" s="9" t="str">
        <f t="shared" si="28"/>
        <v>$H$979</v>
      </c>
      <c r="D952" s="9" t="str">
        <f t="shared" si="29"/>
        <v>H979</v>
      </c>
      <c r="F952">
        <v>19220</v>
      </c>
      <c r="G952" s="1" t="str">
        <f>_xll.BDS("SPX Index","CHAIN_TICKERS", "CHAIN_STRIKE_PX_OVRD",F952, "CHAIN_PUT_CALL_TYPE_OVRD=P", "CHAIN_PERIODICITY_OVRD=M")</f>
        <v>SPX US 11/20/15 P2700</v>
      </c>
      <c r="J952" t="s">
        <v>413</v>
      </c>
      <c r="K952" t="e">
        <f ca="1">_xll.BDP(J952,"security des")</f>
        <v>#NAME?</v>
      </c>
      <c r="N952" t="s">
        <v>1549</v>
      </c>
      <c r="O952" t="e">
        <f ca="1">_xll.BDP(J952,"security des")</f>
        <v>#NAME?</v>
      </c>
    </row>
    <row r="953" spans="1:15" x14ac:dyDescent="0.25">
      <c r="A953">
        <v>0</v>
      </c>
      <c r="B953" s="9">
        <v>2.2372602739726029E-4</v>
      </c>
      <c r="C953" s="9" t="str">
        <f t="shared" si="28"/>
        <v>$H$980</v>
      </c>
      <c r="D953" s="9" t="str">
        <f t="shared" si="29"/>
        <v>H980</v>
      </c>
      <c r="F953">
        <v>19240</v>
      </c>
      <c r="G953" s="1" t="str">
        <f>_xll.BDS("SPX Index","CHAIN_TICKERS", "CHAIN_STRIKE_PX_OVRD",F953, "CHAIN_PUT_CALL_TYPE_OVRD=P", "CHAIN_PERIODICITY_OVRD=M")</f>
        <v>SPX US 11/20/15 P2700</v>
      </c>
      <c r="J953" t="s">
        <v>414</v>
      </c>
      <c r="K953" t="e">
        <f ca="1">_xll.BDP(J953,"security des")</f>
        <v>#NAME?</v>
      </c>
      <c r="N953" t="s">
        <v>1550</v>
      </c>
      <c r="O953" t="e">
        <f ca="1">_xll.BDP(J953,"security des")</f>
        <v>#NAME?</v>
      </c>
    </row>
    <row r="954" spans="1:15" x14ac:dyDescent="0.25">
      <c r="A954">
        <v>0</v>
      </c>
      <c r="B954" s="9">
        <v>2.2298630136986301E-4</v>
      </c>
      <c r="C954" s="9" t="str">
        <f t="shared" si="28"/>
        <v>$H$981</v>
      </c>
      <c r="D954" s="9" t="str">
        <f t="shared" si="29"/>
        <v>H981</v>
      </c>
      <c r="F954">
        <v>19260</v>
      </c>
      <c r="G954" s="1" t="str">
        <f>_xll.BDS("SPX Index","CHAIN_TICKERS", "CHAIN_STRIKE_PX_OVRD",F954, "CHAIN_PUT_CALL_TYPE_OVRD=P", "CHAIN_PERIODICITY_OVRD=M")</f>
        <v>SPX US 11/20/15 P2700</v>
      </c>
      <c r="J954" t="s">
        <v>415</v>
      </c>
      <c r="K954" t="e">
        <f ca="1">_xll.BDP(J954,"security des")</f>
        <v>#NAME?</v>
      </c>
      <c r="N954" t="s">
        <v>1551</v>
      </c>
      <c r="O954" t="e">
        <f ca="1">_xll.BDP(J954,"security des")</f>
        <v>#NAME?</v>
      </c>
    </row>
    <row r="955" spans="1:15" x14ac:dyDescent="0.25">
      <c r="A955">
        <v>0</v>
      </c>
      <c r="B955" s="9">
        <v>2.2235616438356164E-4</v>
      </c>
      <c r="C955" s="9" t="str">
        <f t="shared" si="28"/>
        <v>$H$982</v>
      </c>
      <c r="D955" s="9" t="str">
        <f t="shared" si="29"/>
        <v>H982</v>
      </c>
      <c r="F955">
        <v>19280</v>
      </c>
      <c r="G955" s="1" t="str">
        <f>_xll.BDS("SPX Index","CHAIN_TICKERS", "CHAIN_STRIKE_PX_OVRD",F955, "CHAIN_PUT_CALL_TYPE_OVRD=P", "CHAIN_PERIODICITY_OVRD=M")</f>
        <v>SPX US 11/20/15 P2700</v>
      </c>
      <c r="J955" t="s">
        <v>193</v>
      </c>
      <c r="K955" t="e">
        <f ca="1">_xll.BDP(J955,"security des")</f>
        <v>#NAME?</v>
      </c>
      <c r="N955" t="s">
        <v>1552</v>
      </c>
      <c r="O955" t="e">
        <f ca="1">_xll.BDP(J955,"security des")</f>
        <v>#NAME?</v>
      </c>
    </row>
    <row r="956" spans="1:15" x14ac:dyDescent="0.25">
      <c r="A956">
        <v>0</v>
      </c>
      <c r="B956" s="9">
        <v>2.2380821917808221E-4</v>
      </c>
      <c r="C956" s="9" t="str">
        <f t="shared" si="28"/>
        <v>$H$983</v>
      </c>
      <c r="D956" s="9" t="str">
        <f t="shared" si="29"/>
        <v>H983</v>
      </c>
      <c r="F956">
        <v>19300</v>
      </c>
      <c r="G956" s="1" t="str">
        <f>_xll.BDS("SPX Index","CHAIN_TICKERS", "CHAIN_STRIKE_PX_OVRD",F956, "CHAIN_PUT_CALL_TYPE_OVRD=P", "CHAIN_PERIODICITY_OVRD=M")</f>
        <v>SPX US 11/20/15 P2700</v>
      </c>
      <c r="J956" t="s">
        <v>416</v>
      </c>
      <c r="K956" t="e">
        <f ca="1">_xll.BDP(J956,"security des")</f>
        <v>#NAME?</v>
      </c>
      <c r="N956" t="s">
        <v>1553</v>
      </c>
      <c r="O956" t="e">
        <f ca="1">_xll.BDP(J956,"security des")</f>
        <v>#NAME?</v>
      </c>
    </row>
    <row r="957" spans="1:15" x14ac:dyDescent="0.25">
      <c r="A957">
        <v>0</v>
      </c>
      <c r="B957" s="9">
        <v>2.2202739726027396E-4</v>
      </c>
      <c r="C957" s="9" t="str">
        <f t="shared" si="28"/>
        <v>$H$984</v>
      </c>
      <c r="D957" s="9" t="str">
        <f t="shared" si="29"/>
        <v>H984</v>
      </c>
      <c r="F957">
        <v>19320</v>
      </c>
      <c r="G957" s="1" t="str">
        <f>_xll.BDS("SPX Index","CHAIN_TICKERS", "CHAIN_STRIKE_PX_OVRD",F957, "CHAIN_PUT_CALL_TYPE_OVRD=P", "CHAIN_PERIODICITY_OVRD=M")</f>
        <v>SPX US 11/20/15 P2700</v>
      </c>
      <c r="J957" t="s">
        <v>417</v>
      </c>
      <c r="K957" t="e">
        <f ca="1">_xll.BDP(J957,"security des")</f>
        <v>#NAME?</v>
      </c>
      <c r="N957" t="s">
        <v>1554</v>
      </c>
      <c r="O957" t="e">
        <f ca="1">_xll.BDP(J957,"security des")</f>
        <v>#NAME?</v>
      </c>
    </row>
    <row r="958" spans="1:15" x14ac:dyDescent="0.25">
      <c r="A958">
        <v>0</v>
      </c>
      <c r="B958" s="9">
        <v>2.2197260273972604E-4</v>
      </c>
      <c r="C958" s="9" t="str">
        <f t="shared" si="28"/>
        <v>$H$985</v>
      </c>
      <c r="D958" s="9" t="str">
        <f t="shared" si="29"/>
        <v>H985</v>
      </c>
      <c r="F958">
        <v>19340</v>
      </c>
      <c r="G958" s="1" t="str">
        <f>_xll.BDS("SPX Index","CHAIN_TICKERS", "CHAIN_STRIKE_PX_OVRD",F958, "CHAIN_PUT_CALL_TYPE_OVRD=P", "CHAIN_PERIODICITY_OVRD=M")</f>
        <v>SPX US 11/20/15 P2700</v>
      </c>
      <c r="J958" t="s">
        <v>418</v>
      </c>
      <c r="K958" t="e">
        <f ca="1">_xll.BDP(J958,"security des")</f>
        <v>#NAME?</v>
      </c>
      <c r="N958" t="s">
        <v>1555</v>
      </c>
      <c r="O958" t="e">
        <f ca="1">_xll.BDP(J958,"security des")</f>
        <v>#NAME?</v>
      </c>
    </row>
    <row r="959" spans="1:15" x14ac:dyDescent="0.25">
      <c r="A959">
        <v>0</v>
      </c>
      <c r="B959" s="9">
        <v>2.2038356164383563E-4</v>
      </c>
      <c r="C959" s="9" t="str">
        <f t="shared" si="28"/>
        <v>$H$986</v>
      </c>
      <c r="D959" s="9" t="str">
        <f t="shared" si="29"/>
        <v>H986</v>
      </c>
      <c r="F959">
        <v>19360</v>
      </c>
      <c r="G959" s="1" t="str">
        <f>_xll.BDS("SPX Index","CHAIN_TICKERS", "CHAIN_STRIKE_PX_OVRD",F959, "CHAIN_PUT_CALL_TYPE_OVRD=P", "CHAIN_PERIODICITY_OVRD=M")</f>
        <v>SPX US 11/20/15 P2700</v>
      </c>
      <c r="J959" t="s">
        <v>419</v>
      </c>
      <c r="K959" t="e">
        <f ca="1">_xll.BDP(J959,"security des")</f>
        <v>#NAME?</v>
      </c>
      <c r="N959" t="s">
        <v>1556</v>
      </c>
      <c r="O959" t="e">
        <f ca="1">_xll.BDP(J959,"security des")</f>
        <v>#NAME?</v>
      </c>
    </row>
    <row r="960" spans="1:15" x14ac:dyDescent="0.25">
      <c r="A960">
        <v>0</v>
      </c>
      <c r="B960" s="9">
        <v>2.1975342465753426E-4</v>
      </c>
      <c r="C960" s="9" t="str">
        <f t="shared" si="28"/>
        <v>$H$987</v>
      </c>
      <c r="D960" s="9" t="str">
        <f t="shared" si="29"/>
        <v>H987</v>
      </c>
      <c r="F960">
        <v>19380</v>
      </c>
      <c r="G960" s="1" t="str">
        <f>_xll.BDS("SPX Index","CHAIN_TICKERS", "CHAIN_STRIKE_PX_OVRD",F960, "CHAIN_PUT_CALL_TYPE_OVRD=P", "CHAIN_PERIODICITY_OVRD=M")</f>
        <v>SPX US 11/20/15 P2700</v>
      </c>
      <c r="J960" t="s">
        <v>420</v>
      </c>
      <c r="K960" t="e">
        <f ca="1">_xll.BDP(J960,"security des")</f>
        <v>#NAME?</v>
      </c>
      <c r="N960" t="s">
        <v>1557</v>
      </c>
      <c r="O960" t="e">
        <f ca="1">_xll.BDP(J960,"security des")</f>
        <v>#NAME?</v>
      </c>
    </row>
    <row r="961" spans="1:15" x14ac:dyDescent="0.25">
      <c r="A961">
        <v>0</v>
      </c>
      <c r="B961" s="9">
        <v>2.2150684931506853E-4</v>
      </c>
      <c r="C961" s="9" t="str">
        <f t="shared" si="28"/>
        <v>$H$988</v>
      </c>
      <c r="D961" s="9" t="str">
        <f t="shared" si="29"/>
        <v>H988</v>
      </c>
      <c r="F961">
        <v>19400</v>
      </c>
      <c r="G961" s="1" t="str">
        <f>_xll.BDS("SPX Index","CHAIN_TICKERS", "CHAIN_STRIKE_PX_OVRD",F961, "CHAIN_PUT_CALL_TYPE_OVRD=P", "CHAIN_PERIODICITY_OVRD=M")</f>
        <v>SPX US 11/20/15 P2700</v>
      </c>
      <c r="J961" t="s">
        <v>194</v>
      </c>
      <c r="K961" t="e">
        <f ca="1">_xll.BDP(J961,"security des")</f>
        <v>#NAME?</v>
      </c>
      <c r="N961" t="s">
        <v>1558</v>
      </c>
      <c r="O961" t="e">
        <f ca="1">_xll.BDP(J961,"security des")</f>
        <v>#NAME?</v>
      </c>
    </row>
    <row r="962" spans="1:15" x14ac:dyDescent="0.25">
      <c r="A962">
        <v>0</v>
      </c>
      <c r="B962" s="9">
        <v>2.1915068493150684E-4</v>
      </c>
      <c r="C962" s="9" t="str">
        <f t="shared" si="28"/>
        <v>$H$989</v>
      </c>
      <c r="D962" s="9" t="str">
        <f t="shared" si="29"/>
        <v>H989</v>
      </c>
      <c r="F962">
        <v>19420</v>
      </c>
      <c r="G962" s="1" t="str">
        <f>_xll.BDS("SPX Index","CHAIN_TICKERS", "CHAIN_STRIKE_PX_OVRD",F962, "CHAIN_PUT_CALL_TYPE_OVRD=P", "CHAIN_PERIODICITY_OVRD=M")</f>
        <v>SPX US 11/20/15 P2700</v>
      </c>
      <c r="J962" t="s">
        <v>2257</v>
      </c>
      <c r="K962" t="e">
        <f ca="1">_xll.BDP(J962,"security des")</f>
        <v>#NAME?</v>
      </c>
      <c r="N962" t="s">
        <v>1559</v>
      </c>
      <c r="O962" t="e">
        <f ca="1">_xll.BDP(J962,"security des")</f>
        <v>#NAME?</v>
      </c>
    </row>
    <row r="963" spans="1:15" x14ac:dyDescent="0.25">
      <c r="A963">
        <v>0</v>
      </c>
      <c r="B963" s="9">
        <v>2.1967123287671236E-4</v>
      </c>
      <c r="C963" s="9" t="str">
        <f t="shared" si="28"/>
        <v>$H$990</v>
      </c>
      <c r="D963" s="9" t="str">
        <f t="shared" si="29"/>
        <v>H990</v>
      </c>
      <c r="F963">
        <v>19440</v>
      </c>
      <c r="G963" s="1" t="str">
        <f>_xll.BDS("SPX Index","CHAIN_TICKERS", "CHAIN_STRIKE_PX_OVRD",F963, "CHAIN_PUT_CALL_TYPE_OVRD=P", "CHAIN_PERIODICITY_OVRD=M")</f>
        <v>SPX US 11/20/15 P2700</v>
      </c>
      <c r="J963" t="s">
        <v>2258</v>
      </c>
      <c r="K963" t="e">
        <f ca="1">_xll.BDP(J963,"security des")</f>
        <v>#NAME?</v>
      </c>
      <c r="N963" t="s">
        <v>1560</v>
      </c>
      <c r="O963" t="e">
        <f ca="1">_xll.BDP(J963,"security des")</f>
        <v>#NAME?</v>
      </c>
    </row>
    <row r="964" spans="1:15" x14ac:dyDescent="0.25">
      <c r="A964">
        <v>0</v>
      </c>
      <c r="B964" s="9">
        <v>2.1953424657534246E-4</v>
      </c>
      <c r="C964" s="9" t="str">
        <f t="shared" ref="C964:C1027" si="30">ADDRESS(ROW(B964)+MATCH(1,B964:B990),8)</f>
        <v>$H$991</v>
      </c>
      <c r="D964" s="9" t="str">
        <f t="shared" ref="D964:D1027" si="31">"H"&amp;(ROW(B964)+MATCH(1,B964:B990))</f>
        <v>H991</v>
      </c>
      <c r="F964">
        <v>19460</v>
      </c>
      <c r="G964" s="1" t="str">
        <f>_xll.BDS("SPX Index","CHAIN_TICKERS", "CHAIN_STRIKE_PX_OVRD",F964, "CHAIN_PUT_CALL_TYPE_OVRD=P", "CHAIN_PERIODICITY_OVRD=M")</f>
        <v>SPX US 11/20/15 P2700</v>
      </c>
      <c r="J964" t="s">
        <v>2259</v>
      </c>
      <c r="K964" t="e">
        <f ca="1">_xll.BDP(J964,"security des")</f>
        <v>#NAME?</v>
      </c>
      <c r="N964" t="s">
        <v>1561</v>
      </c>
      <c r="O964" t="e">
        <f ca="1">_xll.BDP(J964,"security des")</f>
        <v>#NAME?</v>
      </c>
    </row>
    <row r="965" spans="1:15" x14ac:dyDescent="0.25">
      <c r="A965">
        <v>0</v>
      </c>
      <c r="B965" s="9">
        <v>2.2120547945205478E-4</v>
      </c>
      <c r="C965" s="9" t="str">
        <f t="shared" si="30"/>
        <v>$H$992</v>
      </c>
      <c r="D965" s="9" t="str">
        <f t="shared" si="31"/>
        <v>H992</v>
      </c>
      <c r="F965">
        <v>19480</v>
      </c>
      <c r="G965" s="1" t="str">
        <f>_xll.BDS("SPX Index","CHAIN_TICKERS", "CHAIN_STRIKE_PX_OVRD",F965, "CHAIN_PUT_CALL_TYPE_OVRD=P", "CHAIN_PERIODICITY_OVRD=M")</f>
        <v>SPX US 11/20/15 P2700</v>
      </c>
      <c r="J965" t="s">
        <v>421</v>
      </c>
      <c r="K965" t="e">
        <f ca="1">_xll.BDP(J965,"security des")</f>
        <v>#NAME?</v>
      </c>
      <c r="N965" t="s">
        <v>1562</v>
      </c>
      <c r="O965" t="e">
        <f ca="1">_xll.BDP(J965,"security des")</f>
        <v>#NAME?</v>
      </c>
    </row>
    <row r="966" spans="1:15" x14ac:dyDescent="0.25">
      <c r="A966">
        <v>0</v>
      </c>
      <c r="B966" s="9">
        <v>2.2005479452054795E-4</v>
      </c>
      <c r="C966" s="9" t="str">
        <f t="shared" si="30"/>
        <v>$H$993</v>
      </c>
      <c r="D966" s="9" t="str">
        <f t="shared" si="31"/>
        <v>H993</v>
      </c>
      <c r="F966">
        <v>19500</v>
      </c>
      <c r="G966" s="1" t="str">
        <f>_xll.BDS("SPX Index","CHAIN_TICKERS", "CHAIN_STRIKE_PX_OVRD",F966, "CHAIN_PUT_CALL_TYPE_OVRD=P", "CHAIN_PERIODICITY_OVRD=M")</f>
        <v>SPX US 11/20/15 P2700</v>
      </c>
      <c r="J966" t="s">
        <v>422</v>
      </c>
      <c r="K966" t="e">
        <f ca="1">_xll.BDP(J966,"security des")</f>
        <v>#NAME?</v>
      </c>
      <c r="N966" t="s">
        <v>1563</v>
      </c>
      <c r="O966" t="e">
        <f ca="1">_xll.BDP(J966,"security des")</f>
        <v>#NAME?</v>
      </c>
    </row>
    <row r="967" spans="1:15" x14ac:dyDescent="0.25">
      <c r="A967">
        <v>0</v>
      </c>
      <c r="B967" s="9">
        <v>2.1942465753424658E-4</v>
      </c>
      <c r="C967" s="9" t="str">
        <f t="shared" si="30"/>
        <v>$H$994</v>
      </c>
      <c r="D967" s="9" t="str">
        <f t="shared" si="31"/>
        <v>H994</v>
      </c>
      <c r="F967">
        <v>19520</v>
      </c>
      <c r="G967" s="1" t="str">
        <f>_xll.BDS("SPX Index","CHAIN_TICKERS", "CHAIN_STRIKE_PX_OVRD",F967, "CHAIN_PUT_CALL_TYPE_OVRD=P", "CHAIN_PERIODICITY_OVRD=M")</f>
        <v>SPX US 11/20/15 P2700</v>
      </c>
      <c r="J967" t="s">
        <v>423</v>
      </c>
      <c r="K967" t="e">
        <f ca="1">_xll.BDP(J967,"security des")</f>
        <v>#NAME?</v>
      </c>
      <c r="N967" t="s">
        <v>1564</v>
      </c>
      <c r="O967" t="e">
        <f ca="1">_xll.BDP(J967,"security des")</f>
        <v>#NAME?</v>
      </c>
    </row>
    <row r="968" spans="1:15" x14ac:dyDescent="0.25">
      <c r="A968">
        <v>0</v>
      </c>
      <c r="B968" s="9">
        <v>2.1895890410958903E-4</v>
      </c>
      <c r="C968" s="9" t="str">
        <f t="shared" si="30"/>
        <v>$H$995</v>
      </c>
      <c r="D968" s="9" t="str">
        <f t="shared" si="31"/>
        <v>H995</v>
      </c>
      <c r="F968">
        <v>19540</v>
      </c>
      <c r="G968" s="1" t="str">
        <f>_xll.BDS("SPX Index","CHAIN_TICKERS", "CHAIN_STRIKE_PX_OVRD",F968, "CHAIN_PUT_CALL_TYPE_OVRD=P", "CHAIN_PERIODICITY_OVRD=M")</f>
        <v>SPX US 11/20/15 P2700</v>
      </c>
      <c r="J968" t="s">
        <v>424</v>
      </c>
      <c r="K968" t="e">
        <f ca="1">_xll.BDP(J968,"security des")</f>
        <v>#NAME?</v>
      </c>
      <c r="N968" t="s">
        <v>1565</v>
      </c>
      <c r="O968" t="e">
        <f ca="1">_xll.BDP(J968,"security des")</f>
        <v>#NAME?</v>
      </c>
    </row>
    <row r="969" spans="1:15" x14ac:dyDescent="0.25">
      <c r="A969">
        <v>0</v>
      </c>
      <c r="B969" s="9">
        <v>2.186027397260274E-4</v>
      </c>
      <c r="C969" s="9" t="str">
        <f t="shared" si="30"/>
        <v>$H$996</v>
      </c>
      <c r="D969" s="9" t="str">
        <f t="shared" si="31"/>
        <v>H996</v>
      </c>
      <c r="F969">
        <v>19560</v>
      </c>
      <c r="G969" s="1" t="str">
        <f>_xll.BDS("SPX Index","CHAIN_TICKERS", "CHAIN_STRIKE_PX_OVRD",F969, "CHAIN_PUT_CALL_TYPE_OVRD=P", "CHAIN_PERIODICITY_OVRD=M")</f>
        <v>SPX US 11/20/15 P2700</v>
      </c>
      <c r="J969" t="s">
        <v>425</v>
      </c>
      <c r="K969" t="e">
        <f ca="1">_xll.BDP(J969,"security des")</f>
        <v>#NAME?</v>
      </c>
      <c r="N969" t="s">
        <v>1566</v>
      </c>
      <c r="O969" t="e">
        <f ca="1">_xll.BDP(J969,"security des")</f>
        <v>#NAME?</v>
      </c>
    </row>
    <row r="970" spans="1:15" x14ac:dyDescent="0.25">
      <c r="A970">
        <v>0</v>
      </c>
      <c r="B970" s="9">
        <v>2.1947945205479449E-4</v>
      </c>
      <c r="C970" s="9" t="str">
        <f t="shared" si="30"/>
        <v>$H$997</v>
      </c>
      <c r="D970" s="9" t="str">
        <f t="shared" si="31"/>
        <v>H997</v>
      </c>
      <c r="F970">
        <v>19580</v>
      </c>
      <c r="G970" s="1" t="str">
        <f>_xll.BDS("SPX Index","CHAIN_TICKERS", "CHAIN_STRIKE_PX_OVRD",F970, "CHAIN_PUT_CALL_TYPE_OVRD=P", "CHAIN_PERIODICITY_OVRD=M")</f>
        <v>SPX US 11/20/15 P2700</v>
      </c>
      <c r="J970" t="s">
        <v>426</v>
      </c>
      <c r="K970" t="e">
        <f ca="1">_xll.BDP(J970,"security des")</f>
        <v>#NAME?</v>
      </c>
      <c r="N970" t="s">
        <v>1567</v>
      </c>
      <c r="O970" t="e">
        <f ca="1">_xll.BDP(J970,"security des")</f>
        <v>#NAME?</v>
      </c>
    </row>
    <row r="971" spans="1:15" x14ac:dyDescent="0.25">
      <c r="A971">
        <v>0</v>
      </c>
      <c r="B971" s="9">
        <v>2.208767123287671E-4</v>
      </c>
      <c r="C971" s="9" t="str">
        <f t="shared" si="30"/>
        <v>$H$998</v>
      </c>
      <c r="D971" s="9" t="str">
        <f t="shared" si="31"/>
        <v>H998</v>
      </c>
      <c r="F971">
        <v>19600</v>
      </c>
      <c r="G971" s="1" t="str">
        <f>_xll.BDS("SPX Index","CHAIN_TICKERS", "CHAIN_STRIKE_PX_OVRD",F971, "CHAIN_PUT_CALL_TYPE_OVRD=P", "CHAIN_PERIODICITY_OVRD=M")</f>
        <v>SPX US 11/20/15 P2700</v>
      </c>
      <c r="J971" t="s">
        <v>427</v>
      </c>
      <c r="K971" t="e">
        <f ca="1">_xll.BDP(J971,"security des")</f>
        <v>#NAME?</v>
      </c>
      <c r="N971" t="s">
        <v>1568</v>
      </c>
      <c r="O971" t="e">
        <f ca="1">_xll.BDP(J971,"security des")</f>
        <v>#NAME?</v>
      </c>
    </row>
    <row r="972" spans="1:15" x14ac:dyDescent="0.25">
      <c r="A972">
        <v>1</v>
      </c>
      <c r="B972" s="9">
        <v>2.1994520547945207E-4</v>
      </c>
      <c r="C972" s="9" t="str">
        <f t="shared" si="30"/>
        <v>$H$999</v>
      </c>
      <c r="D972" s="9" t="str">
        <f t="shared" si="31"/>
        <v>H999</v>
      </c>
      <c r="F972">
        <v>19620</v>
      </c>
      <c r="G972" s="1" t="str">
        <f>_xll.BDS("SPX Index","CHAIN_TICKERS", "CHAIN_STRIKE_PX_OVRD",F972, "CHAIN_PUT_CALL_TYPE_OVRD=P", "CHAIN_PERIODICITY_OVRD=M")</f>
        <v>SPX US 11/20/15 P2700</v>
      </c>
      <c r="J972" t="s">
        <v>428</v>
      </c>
      <c r="K972" t="e">
        <f ca="1">_xll.BDP(J972,"security des")</f>
        <v>#NAME?</v>
      </c>
      <c r="N972" t="s">
        <v>1569</v>
      </c>
      <c r="O972" t="e">
        <f ca="1">_xll.BDP(J972,"security des")</f>
        <v>#NAME?</v>
      </c>
    </row>
    <row r="973" spans="1:15" x14ac:dyDescent="0.25">
      <c r="A973">
        <v>0</v>
      </c>
      <c r="B973" s="9">
        <v>2.1778082191780822E-4</v>
      </c>
      <c r="C973" s="9" t="str">
        <f t="shared" si="30"/>
        <v>$H$1000</v>
      </c>
      <c r="D973" s="9" t="str">
        <f t="shared" si="31"/>
        <v>H1000</v>
      </c>
      <c r="F973">
        <v>19640</v>
      </c>
      <c r="G973" s="1" t="str">
        <f>_xll.BDS("SPX Index","CHAIN_TICKERS", "CHAIN_STRIKE_PX_OVRD",F973, "CHAIN_PUT_CALL_TYPE_OVRD=P", "CHAIN_PERIODICITY_OVRD=M")</f>
        <v>SPX US 11/20/15 P2700</v>
      </c>
      <c r="J973" t="s">
        <v>429</v>
      </c>
      <c r="K973" t="e">
        <f ca="1">_xll.BDP(J973,"security des")</f>
        <v>#NAME?</v>
      </c>
      <c r="N973" t="s">
        <v>1570</v>
      </c>
      <c r="O973" t="e">
        <f ca="1">_xll.BDP(J973,"security des")</f>
        <v>#NAME?</v>
      </c>
    </row>
    <row r="974" spans="1:15" x14ac:dyDescent="0.25">
      <c r="A974">
        <v>0</v>
      </c>
      <c r="B974" s="9">
        <v>2.1832876712328769E-4</v>
      </c>
      <c r="C974" s="9" t="str">
        <f t="shared" si="30"/>
        <v>$H$1001</v>
      </c>
      <c r="D974" s="9" t="str">
        <f t="shared" si="31"/>
        <v>H1001</v>
      </c>
      <c r="F974">
        <v>19660</v>
      </c>
      <c r="G974" s="1" t="str">
        <f>_xll.BDS("SPX Index","CHAIN_TICKERS", "CHAIN_STRIKE_PX_OVRD",F974, "CHAIN_PUT_CALL_TYPE_OVRD=P", "CHAIN_PERIODICITY_OVRD=M")</f>
        <v>SPX US 11/20/15 P2700</v>
      </c>
      <c r="J974" t="s">
        <v>430</v>
      </c>
      <c r="K974" t="e">
        <f ca="1">_xll.BDP(J974,"security des")</f>
        <v>#NAME?</v>
      </c>
      <c r="N974" t="s">
        <v>1571</v>
      </c>
      <c r="O974" t="e">
        <f ca="1">_xll.BDP(J974,"security des")</f>
        <v>#NAME?</v>
      </c>
    </row>
    <row r="975" spans="1:15" x14ac:dyDescent="0.25">
      <c r="A975">
        <v>0</v>
      </c>
      <c r="B975" s="9">
        <v>2.1975342465753426E-4</v>
      </c>
      <c r="C975" s="9" t="str">
        <f t="shared" si="30"/>
        <v>$H$1002</v>
      </c>
      <c r="D975" s="9" t="str">
        <f t="shared" si="31"/>
        <v>H1002</v>
      </c>
      <c r="F975">
        <v>19680</v>
      </c>
      <c r="G975" s="1" t="str">
        <f>_xll.BDS("SPX Index","CHAIN_TICKERS", "CHAIN_STRIKE_PX_OVRD",F975, "CHAIN_PUT_CALL_TYPE_OVRD=P", "CHAIN_PERIODICITY_OVRD=M")</f>
        <v>SPX US 11/20/15 P2700</v>
      </c>
      <c r="J975" t="s">
        <v>431</v>
      </c>
      <c r="K975" t="e">
        <f ca="1">_xll.BDP(J975,"security des")</f>
        <v>#NAME?</v>
      </c>
      <c r="N975" t="s">
        <v>1572</v>
      </c>
      <c r="O975" t="e">
        <f ca="1">_xll.BDP(J975,"security des")</f>
        <v>#NAME?</v>
      </c>
    </row>
    <row r="976" spans="1:15" x14ac:dyDescent="0.25">
      <c r="A976">
        <v>0</v>
      </c>
      <c r="B976" s="9">
        <v>2.203013698630137E-4</v>
      </c>
      <c r="C976" s="9" t="str">
        <f t="shared" si="30"/>
        <v>$H$1003</v>
      </c>
      <c r="D976" s="9" t="str">
        <f t="shared" si="31"/>
        <v>H1003</v>
      </c>
      <c r="F976">
        <v>19700</v>
      </c>
      <c r="G976" s="1" t="str">
        <f>_xll.BDS("SPX Index","CHAIN_TICKERS", "CHAIN_STRIKE_PX_OVRD",F976, "CHAIN_PUT_CALL_TYPE_OVRD=P", "CHAIN_PERIODICITY_OVRD=M")</f>
        <v>SPX US 11/20/15 P2700</v>
      </c>
      <c r="J976" t="s">
        <v>432</v>
      </c>
      <c r="K976" t="e">
        <f ca="1">_xll.BDP(J976,"security des")</f>
        <v>#NAME?</v>
      </c>
      <c r="N976" t="s">
        <v>1573</v>
      </c>
      <c r="O976" t="e">
        <f ca="1">_xll.BDP(J976,"security des")</f>
        <v>#NAME?</v>
      </c>
    </row>
    <row r="977" spans="1:15" x14ac:dyDescent="0.25">
      <c r="A977">
        <v>0</v>
      </c>
      <c r="B977" s="9">
        <v>2.2169863013698631E-4</v>
      </c>
      <c r="C977" s="9" t="str">
        <f t="shared" si="30"/>
        <v>$H$1004</v>
      </c>
      <c r="D977" s="9" t="str">
        <f t="shared" si="31"/>
        <v>H1004</v>
      </c>
      <c r="F977">
        <v>19720</v>
      </c>
      <c r="G977" s="1" t="str">
        <f>_xll.BDS("SPX Index","CHAIN_TICKERS", "CHAIN_STRIKE_PX_OVRD",F977, "CHAIN_PUT_CALL_TYPE_OVRD=P", "CHAIN_PERIODICITY_OVRD=M")</f>
        <v>SPX US 11/20/15 P2700</v>
      </c>
      <c r="J977" t="s">
        <v>433</v>
      </c>
      <c r="K977" t="e">
        <f ca="1">_xll.BDP(J977,"security des")</f>
        <v>#NAME?</v>
      </c>
      <c r="N977" t="s">
        <v>1574</v>
      </c>
      <c r="O977" t="e">
        <f ca="1">_xll.BDP(J977,"security des")</f>
        <v>#NAME?</v>
      </c>
    </row>
    <row r="978" spans="1:15" x14ac:dyDescent="0.25">
      <c r="A978">
        <v>0</v>
      </c>
      <c r="B978" s="9">
        <v>2.2038356164383563E-4</v>
      </c>
      <c r="C978" s="9" t="str">
        <f t="shared" si="30"/>
        <v>$H$1005</v>
      </c>
      <c r="D978" s="9" t="str">
        <f t="shared" si="31"/>
        <v>H1005</v>
      </c>
      <c r="F978">
        <v>19740</v>
      </c>
      <c r="G978" s="1" t="str">
        <f>_xll.BDS("SPX Index","CHAIN_TICKERS", "CHAIN_STRIKE_PX_OVRD",F978, "CHAIN_PUT_CALL_TYPE_OVRD=P", "CHAIN_PERIODICITY_OVRD=M")</f>
        <v>SPX US 11/20/15 P2700</v>
      </c>
      <c r="J978" t="s">
        <v>434</v>
      </c>
      <c r="K978" t="e">
        <f ca="1">_xll.BDP(J978,"security des")</f>
        <v>#NAME?</v>
      </c>
      <c r="N978" t="s">
        <v>1575</v>
      </c>
      <c r="O978" t="e">
        <f ca="1">_xll.BDP(J978,"security des")</f>
        <v>#NAME?</v>
      </c>
    </row>
    <row r="979" spans="1:15" x14ac:dyDescent="0.25">
      <c r="A979">
        <v>0</v>
      </c>
      <c r="B979" s="9">
        <v>2.2005479452054795E-4</v>
      </c>
      <c r="C979" s="9" t="str">
        <f t="shared" si="30"/>
        <v>$H$1006</v>
      </c>
      <c r="D979" s="9" t="str">
        <f t="shared" si="31"/>
        <v>H1006</v>
      </c>
      <c r="F979">
        <v>19760</v>
      </c>
      <c r="G979" s="1" t="str">
        <f>_xll.BDS("SPX Index","CHAIN_TICKERS", "CHAIN_STRIKE_PX_OVRD",F979, "CHAIN_PUT_CALL_TYPE_OVRD=P", "CHAIN_PERIODICITY_OVRD=M")</f>
        <v>SPX US 11/20/15 P2700</v>
      </c>
      <c r="J979" t="s">
        <v>435</v>
      </c>
      <c r="K979" t="e">
        <f ca="1">_xll.BDP(J979,"security des")</f>
        <v>#NAME?</v>
      </c>
      <c r="N979" t="s">
        <v>1576</v>
      </c>
      <c r="O979" t="e">
        <f ca="1">_xll.BDP(J979,"security des")</f>
        <v>#NAME?</v>
      </c>
    </row>
    <row r="980" spans="1:15" x14ac:dyDescent="0.25">
      <c r="A980">
        <v>0</v>
      </c>
      <c r="B980" s="9">
        <v>2.2438356164383562E-4</v>
      </c>
      <c r="C980" s="9" t="str">
        <f t="shared" si="30"/>
        <v>$H$1007</v>
      </c>
      <c r="D980" s="9" t="str">
        <f t="shared" si="31"/>
        <v>H1007</v>
      </c>
      <c r="F980">
        <v>19780</v>
      </c>
      <c r="G980" s="1" t="str">
        <f>_xll.BDS("SPX Index","CHAIN_TICKERS", "CHAIN_STRIKE_PX_OVRD",F980, "CHAIN_PUT_CALL_TYPE_OVRD=P", "CHAIN_PERIODICITY_OVRD=M")</f>
        <v>SPX US 11/20/15 P2700</v>
      </c>
      <c r="J980" t="s">
        <v>436</v>
      </c>
      <c r="K980" t="e">
        <f ca="1">_xll.BDP(J980,"security des")</f>
        <v>#NAME?</v>
      </c>
      <c r="N980" t="s">
        <v>1577</v>
      </c>
      <c r="O980" t="e">
        <f ca="1">_xll.BDP(J980,"security des")</f>
        <v>#NAME?</v>
      </c>
    </row>
    <row r="981" spans="1:15" x14ac:dyDescent="0.25">
      <c r="A981">
        <v>0</v>
      </c>
      <c r="B981" s="9">
        <v>2.2375342465753425E-4</v>
      </c>
      <c r="C981" s="9" t="str">
        <f t="shared" si="30"/>
        <v>$H$1008</v>
      </c>
      <c r="D981" s="9" t="str">
        <f t="shared" si="31"/>
        <v>H1008</v>
      </c>
      <c r="F981">
        <v>19800</v>
      </c>
      <c r="G981" s="1" t="str">
        <f>_xll.BDS("SPX Index","CHAIN_TICKERS", "CHAIN_STRIKE_PX_OVRD",F981, "CHAIN_PUT_CALL_TYPE_OVRD=P", "CHAIN_PERIODICITY_OVRD=M")</f>
        <v>SPX US 11/20/15 P2700</v>
      </c>
      <c r="J981" t="s">
        <v>437</v>
      </c>
      <c r="K981" t="e">
        <f ca="1">_xll.BDP(J981,"security des")</f>
        <v>#NAME?</v>
      </c>
      <c r="N981" t="s">
        <v>1578</v>
      </c>
      <c r="O981" t="e">
        <f ca="1">_xll.BDP(J981,"security des")</f>
        <v>#NAME?</v>
      </c>
    </row>
    <row r="982" spans="1:15" x14ac:dyDescent="0.25">
      <c r="A982">
        <v>0</v>
      </c>
      <c r="B982" s="9">
        <v>2.2254794520547945E-4</v>
      </c>
      <c r="C982" s="9" t="str">
        <f t="shared" si="30"/>
        <v>$H$1009</v>
      </c>
      <c r="D982" s="9" t="str">
        <f t="shared" si="31"/>
        <v>H1009</v>
      </c>
      <c r="F982">
        <v>19820</v>
      </c>
      <c r="G982" s="1" t="str">
        <f>_xll.BDS("SPX Index","CHAIN_TICKERS", "CHAIN_STRIKE_PX_OVRD",F982, "CHAIN_PUT_CALL_TYPE_OVRD=P", "CHAIN_PERIODICITY_OVRD=M")</f>
        <v>SPX US 11/20/15 P2700</v>
      </c>
      <c r="J982" t="s">
        <v>438</v>
      </c>
      <c r="K982" t="e">
        <f ca="1">_xll.BDP(J982,"security des")</f>
        <v>#NAME?</v>
      </c>
      <c r="N982" t="s">
        <v>1579</v>
      </c>
      <c r="O982" t="e">
        <f ca="1">_xll.BDP(J982,"security des")</f>
        <v>#NAME?</v>
      </c>
    </row>
    <row r="983" spans="1:15" x14ac:dyDescent="0.25">
      <c r="A983">
        <v>0</v>
      </c>
      <c r="B983" s="9">
        <v>2.1953424657534246E-4</v>
      </c>
      <c r="C983" s="9" t="str">
        <f t="shared" si="30"/>
        <v>$H$1010</v>
      </c>
      <c r="D983" s="9" t="str">
        <f t="shared" si="31"/>
        <v>H1010</v>
      </c>
      <c r="F983">
        <v>19840</v>
      </c>
      <c r="G983" s="1" t="str">
        <f>_xll.BDS("SPX Index","CHAIN_TICKERS", "CHAIN_STRIKE_PX_OVRD",F983, "CHAIN_PUT_CALL_TYPE_OVRD=P", "CHAIN_PERIODICITY_OVRD=M")</f>
        <v>SPX US 11/20/15 P2700</v>
      </c>
      <c r="J983" t="s">
        <v>439</v>
      </c>
      <c r="K983" t="e">
        <f ca="1">_xll.BDP(J983,"security des")</f>
        <v>#NAME?</v>
      </c>
      <c r="N983" t="s">
        <v>1580</v>
      </c>
      <c r="O983" t="e">
        <f ca="1">_xll.BDP(J983,"security des")</f>
        <v>#NAME?</v>
      </c>
    </row>
    <row r="984" spans="1:15" x14ac:dyDescent="0.25">
      <c r="A984">
        <v>0</v>
      </c>
      <c r="B984" s="9">
        <v>2.2063013698630141E-4</v>
      </c>
      <c r="C984" s="9" t="str">
        <f t="shared" si="30"/>
        <v>$H$1011</v>
      </c>
      <c r="D984" s="9" t="str">
        <f t="shared" si="31"/>
        <v>H1011</v>
      </c>
      <c r="F984">
        <v>19860</v>
      </c>
      <c r="G984" s="1" t="str">
        <f>_xll.BDS("SPX Index","CHAIN_TICKERS", "CHAIN_STRIKE_PX_OVRD",F984, "CHAIN_PUT_CALL_TYPE_OVRD=P", "CHAIN_PERIODICITY_OVRD=M")</f>
        <v>SPX US 11/20/15 P2700</v>
      </c>
      <c r="J984" t="s">
        <v>2260</v>
      </c>
      <c r="K984" t="e">
        <f ca="1">_xll.BDP(J984,"security des")</f>
        <v>#NAME?</v>
      </c>
      <c r="N984" t="s">
        <v>1581</v>
      </c>
      <c r="O984" t="e">
        <f ca="1">_xll.BDP(J984,"security des")</f>
        <v>#NAME?</v>
      </c>
    </row>
    <row r="985" spans="1:15" x14ac:dyDescent="0.25">
      <c r="A985">
        <v>0</v>
      </c>
      <c r="B985" s="9">
        <v>2.2063013698630141E-4</v>
      </c>
      <c r="C985" s="9" t="str">
        <f t="shared" si="30"/>
        <v>$H$1012</v>
      </c>
      <c r="D985" s="9" t="str">
        <f t="shared" si="31"/>
        <v>H1012</v>
      </c>
      <c r="F985">
        <v>19880</v>
      </c>
      <c r="G985" s="1" t="str">
        <f>_xll.BDS("SPX Index","CHAIN_TICKERS", "CHAIN_STRIKE_PX_OVRD",F985, "CHAIN_PUT_CALL_TYPE_OVRD=P", "CHAIN_PERIODICITY_OVRD=M")</f>
        <v>SPX US 11/20/15 P2700</v>
      </c>
      <c r="J985" t="s">
        <v>440</v>
      </c>
      <c r="K985" t="e">
        <f ca="1">_xll.BDP(J985,"security des")</f>
        <v>#NAME?</v>
      </c>
      <c r="N985" t="s">
        <v>1582</v>
      </c>
      <c r="O985" t="e">
        <f ca="1">_xll.BDP(J985,"security des")</f>
        <v>#NAME?</v>
      </c>
    </row>
    <row r="986" spans="1:15" x14ac:dyDescent="0.25">
      <c r="A986">
        <v>0</v>
      </c>
      <c r="B986" s="9">
        <v>2.1915068493150684E-4</v>
      </c>
      <c r="C986" s="9" t="str">
        <f t="shared" si="30"/>
        <v>$H$1013</v>
      </c>
      <c r="D986" s="9" t="str">
        <f t="shared" si="31"/>
        <v>H1013</v>
      </c>
      <c r="F986">
        <v>19900</v>
      </c>
      <c r="G986" s="1" t="str">
        <f>_xll.BDS("SPX Index","CHAIN_TICKERS", "CHAIN_STRIKE_PX_OVRD",F986, "CHAIN_PUT_CALL_TYPE_OVRD=P", "CHAIN_PERIODICITY_OVRD=M")</f>
        <v>SPX US 11/20/15 P2700</v>
      </c>
      <c r="J986" t="s">
        <v>2261</v>
      </c>
      <c r="K986" t="e">
        <f ca="1">_xll.BDP(J986,"security des")</f>
        <v>#NAME?</v>
      </c>
      <c r="N986" t="s">
        <v>1583</v>
      </c>
      <c r="O986" t="e">
        <f ca="1">_xll.BDP(J986,"security des")</f>
        <v>#NAME?</v>
      </c>
    </row>
    <row r="987" spans="1:15" x14ac:dyDescent="0.25">
      <c r="A987">
        <v>0</v>
      </c>
      <c r="B987" s="9">
        <v>2.1821917808219178E-4</v>
      </c>
      <c r="C987" s="9" t="str">
        <f t="shared" si="30"/>
        <v>$H$1014</v>
      </c>
      <c r="D987" s="9" t="str">
        <f t="shared" si="31"/>
        <v>H1014</v>
      </c>
      <c r="F987">
        <v>19920</v>
      </c>
      <c r="G987" s="1" t="str">
        <f>_xll.BDS("SPX Index","CHAIN_TICKERS", "CHAIN_STRIKE_PX_OVRD",F987, "CHAIN_PUT_CALL_TYPE_OVRD=P", "CHAIN_PERIODICITY_OVRD=M")</f>
        <v>SPX US 11/20/15 P2700</v>
      </c>
      <c r="J987" t="s">
        <v>441</v>
      </c>
      <c r="K987" t="e">
        <f ca="1">_xll.BDP(J987,"security des")</f>
        <v>#NAME?</v>
      </c>
      <c r="N987" t="s">
        <v>1584</v>
      </c>
      <c r="O987" t="e">
        <f ca="1">_xll.BDP(J987,"security des")</f>
        <v>#NAME?</v>
      </c>
    </row>
    <row r="988" spans="1:15" x14ac:dyDescent="0.25">
      <c r="A988">
        <v>0</v>
      </c>
      <c r="B988" s="9">
        <v>2.1547945205479453E-4</v>
      </c>
      <c r="C988" s="9" t="str">
        <f t="shared" si="30"/>
        <v>$H$1015</v>
      </c>
      <c r="D988" s="9" t="str">
        <f t="shared" si="31"/>
        <v>H1015</v>
      </c>
      <c r="F988">
        <v>19940</v>
      </c>
      <c r="G988" s="1" t="str">
        <f>_xll.BDS("SPX Index","CHAIN_TICKERS", "CHAIN_STRIKE_PX_OVRD",F988, "CHAIN_PUT_CALL_TYPE_OVRD=P", "CHAIN_PERIODICITY_OVRD=M")</f>
        <v>SPX US 11/20/15 P2700</v>
      </c>
      <c r="J988" t="s">
        <v>2262</v>
      </c>
      <c r="K988" t="e">
        <f ca="1">_xll.BDP(J988,"security des")</f>
        <v>#NAME?</v>
      </c>
      <c r="N988" t="s">
        <v>1585</v>
      </c>
      <c r="O988" t="e">
        <f ca="1">_xll.BDP(J988,"security des")</f>
        <v>#NAME?</v>
      </c>
    </row>
    <row r="989" spans="1:15" x14ac:dyDescent="0.25">
      <c r="A989">
        <v>0</v>
      </c>
      <c r="B989" s="9">
        <v>2.1602739726027398E-4</v>
      </c>
      <c r="C989" s="9" t="str">
        <f t="shared" si="30"/>
        <v>$H$1016</v>
      </c>
      <c r="D989" s="9" t="str">
        <f t="shared" si="31"/>
        <v>H1016</v>
      </c>
      <c r="F989">
        <v>19960</v>
      </c>
      <c r="G989" s="1" t="str">
        <f>_xll.BDS("SPX Index","CHAIN_TICKERS", "CHAIN_STRIKE_PX_OVRD",F989, "CHAIN_PUT_CALL_TYPE_OVRD=P", "CHAIN_PERIODICITY_OVRD=M")</f>
        <v>SPX US 11/20/15 P2700</v>
      </c>
      <c r="J989" t="s">
        <v>3046</v>
      </c>
      <c r="K989" t="e">
        <f ca="1">_xll.BDP(J989,"security des")</f>
        <v>#NAME?</v>
      </c>
      <c r="N989" t="s">
        <v>1586</v>
      </c>
      <c r="O989" t="e">
        <f ca="1">_xll.BDP(J989,"security des")</f>
        <v>#NAME?</v>
      </c>
    </row>
    <row r="990" spans="1:15" x14ac:dyDescent="0.25">
      <c r="A990">
        <v>0</v>
      </c>
      <c r="B990" s="9">
        <v>2.1657534246575342E-4</v>
      </c>
      <c r="C990" s="9" t="str">
        <f t="shared" si="30"/>
        <v>$H$1017</v>
      </c>
      <c r="D990" s="9" t="str">
        <f t="shared" si="31"/>
        <v>H1017</v>
      </c>
      <c r="F990">
        <v>19980</v>
      </c>
      <c r="G990" s="1" t="str">
        <f>_xll.BDS("SPX Index","CHAIN_TICKERS", "CHAIN_STRIKE_PX_OVRD",F990, "CHAIN_PUT_CALL_TYPE_OVRD=P", "CHAIN_PERIODICITY_OVRD=M")</f>
        <v>SPX US 11/20/15 P2700</v>
      </c>
      <c r="J990" t="s">
        <v>442</v>
      </c>
      <c r="K990" t="e">
        <f ca="1">_xll.BDP(J990,"security des")</f>
        <v>#NAME?</v>
      </c>
      <c r="N990" t="s">
        <v>1587</v>
      </c>
      <c r="O990" t="e">
        <f ca="1">_xll.BDP(J990,"security des")</f>
        <v>#NAME?</v>
      </c>
    </row>
    <row r="991" spans="1:15" x14ac:dyDescent="0.25">
      <c r="A991">
        <v>0</v>
      </c>
      <c r="B991" s="9">
        <v>2.1682191780821917E-4</v>
      </c>
      <c r="C991" s="9" t="str">
        <f t="shared" si="30"/>
        <v>$H$1018</v>
      </c>
      <c r="D991" s="9" t="str">
        <f t="shared" si="31"/>
        <v>H1018</v>
      </c>
      <c r="F991">
        <v>20000</v>
      </c>
      <c r="G991" s="1" t="str">
        <f>_xll.BDS("SPX Index","CHAIN_TICKERS", "CHAIN_STRIKE_PX_OVRD",F991, "CHAIN_PUT_CALL_TYPE_OVRD=P", "CHAIN_PERIODICITY_OVRD=M")</f>
        <v>SPX US 11/20/15 P2700</v>
      </c>
      <c r="J991" t="s">
        <v>2263</v>
      </c>
      <c r="K991" t="e">
        <f ca="1">_xll.BDP(J991,"security des")</f>
        <v>#NAME?</v>
      </c>
      <c r="N991" t="s">
        <v>1588</v>
      </c>
      <c r="O991" t="e">
        <f ca="1">_xll.BDP(J991,"security des")</f>
        <v>#NAME?</v>
      </c>
    </row>
    <row r="992" spans="1:15" x14ac:dyDescent="0.25">
      <c r="A992">
        <v>3</v>
      </c>
      <c r="B992" s="9">
        <v>2.1706849315068492E-4</v>
      </c>
      <c r="C992" s="9" t="str">
        <f t="shared" si="30"/>
        <v>$H$1019</v>
      </c>
      <c r="D992" s="9" t="str">
        <f t="shared" si="31"/>
        <v>H1019</v>
      </c>
      <c r="F992">
        <v>20020</v>
      </c>
      <c r="G992" s="1" t="str">
        <f>_xll.BDS("SPX Index","CHAIN_TICKERS", "CHAIN_STRIKE_PX_OVRD",F992, "CHAIN_PUT_CALL_TYPE_OVRD=P", "CHAIN_PERIODICITY_OVRD=M")</f>
        <v>SPX US 11/20/15 P2700</v>
      </c>
      <c r="J992" t="s">
        <v>3047</v>
      </c>
      <c r="K992" t="e">
        <f ca="1">_xll.BDP(J992,"security des")</f>
        <v>#NAME?</v>
      </c>
      <c r="N992" t="s">
        <v>1589</v>
      </c>
      <c r="O992" t="e">
        <f ca="1">_xll.BDP(J992,"security des")</f>
        <v>#NAME?</v>
      </c>
    </row>
    <row r="993" spans="1:15" x14ac:dyDescent="0.25">
      <c r="A993">
        <v>0</v>
      </c>
      <c r="B993" s="9">
        <v>2.1895890410958903E-4</v>
      </c>
      <c r="C993" s="9" t="str">
        <f t="shared" si="30"/>
        <v>$H$1020</v>
      </c>
      <c r="D993" s="9" t="str">
        <f t="shared" si="31"/>
        <v>H1020</v>
      </c>
      <c r="F993">
        <v>20040</v>
      </c>
      <c r="G993" s="1" t="str">
        <f>_xll.BDS("SPX Index","CHAIN_TICKERS", "CHAIN_STRIKE_PX_OVRD",F993, "CHAIN_PUT_CALL_TYPE_OVRD=P", "CHAIN_PERIODICITY_OVRD=M")</f>
        <v>SPX US 11/20/15 P2700</v>
      </c>
      <c r="J993" t="s">
        <v>443</v>
      </c>
      <c r="K993" t="e">
        <f ca="1">_xll.BDP(J993,"security des")</f>
        <v>#NAME?</v>
      </c>
      <c r="N993" t="s">
        <v>1590</v>
      </c>
      <c r="O993" t="e">
        <f ca="1">_xll.BDP(J993,"security des")</f>
        <v>#NAME?</v>
      </c>
    </row>
    <row r="994" spans="1:15" x14ac:dyDescent="0.25">
      <c r="A994">
        <v>0</v>
      </c>
      <c r="B994" s="9">
        <v>2.1917808219178083E-4</v>
      </c>
      <c r="C994" s="9" t="str">
        <f t="shared" si="30"/>
        <v>$H$1021</v>
      </c>
      <c r="D994" s="9" t="str">
        <f t="shared" si="31"/>
        <v>H1021</v>
      </c>
      <c r="F994">
        <v>20060</v>
      </c>
      <c r="G994" s="1" t="str">
        <f>_xll.BDS("SPX Index","CHAIN_TICKERS", "CHAIN_STRIKE_PX_OVRD",F994, "CHAIN_PUT_CALL_TYPE_OVRD=P", "CHAIN_PERIODICITY_OVRD=M")</f>
        <v>SPX US 11/20/15 P2700</v>
      </c>
      <c r="J994" t="s">
        <v>3048</v>
      </c>
      <c r="K994" t="e">
        <f ca="1">_xll.BDP(J994,"security des")</f>
        <v>#NAME?</v>
      </c>
      <c r="N994" t="s">
        <v>1591</v>
      </c>
      <c r="O994" t="e">
        <f ca="1">_xll.BDP(J994,"security des")</f>
        <v>#NAME?</v>
      </c>
    </row>
    <row r="995" spans="1:15" x14ac:dyDescent="0.25">
      <c r="A995">
        <v>0</v>
      </c>
      <c r="B995" s="9">
        <v>2.186027397260274E-4</v>
      </c>
      <c r="C995" s="9" t="str">
        <f t="shared" si="30"/>
        <v>$H$1022</v>
      </c>
      <c r="D995" s="9" t="str">
        <f t="shared" si="31"/>
        <v>H1022</v>
      </c>
      <c r="F995">
        <v>20080</v>
      </c>
      <c r="G995" s="1" t="str">
        <f>_xll.BDS("SPX Index","CHAIN_TICKERS", "CHAIN_STRIKE_PX_OVRD",F995, "CHAIN_PUT_CALL_TYPE_OVRD=P", "CHAIN_PERIODICITY_OVRD=M")</f>
        <v>SPX US 11/20/15 P2700</v>
      </c>
      <c r="J995" t="s">
        <v>2264</v>
      </c>
      <c r="K995" t="e">
        <f ca="1">_xll.BDP(J995,"security des")</f>
        <v>#NAME?</v>
      </c>
      <c r="N995" t="s">
        <v>1592</v>
      </c>
      <c r="O995" t="e">
        <f ca="1">_xll.BDP(J995,"security des")</f>
        <v>#NAME?</v>
      </c>
    </row>
    <row r="996" spans="1:15" x14ac:dyDescent="0.25">
      <c r="A996">
        <v>0</v>
      </c>
      <c r="B996" s="9">
        <v>2.1597260273972603E-4</v>
      </c>
      <c r="C996" s="9" t="str">
        <f t="shared" si="30"/>
        <v>$H$1023</v>
      </c>
      <c r="D996" s="9" t="str">
        <f t="shared" si="31"/>
        <v>H1023</v>
      </c>
      <c r="F996">
        <v>20100</v>
      </c>
      <c r="G996" s="1" t="str">
        <f>_xll.BDS("SPX Index","CHAIN_TICKERS", "CHAIN_STRIKE_PX_OVRD",F996, "CHAIN_PUT_CALL_TYPE_OVRD=P", "CHAIN_PERIODICITY_OVRD=M")</f>
        <v>SPX US 11/20/15 P2700</v>
      </c>
      <c r="J996" t="s">
        <v>444</v>
      </c>
      <c r="K996" t="e">
        <f ca="1">_xll.BDP(J996,"security des")</f>
        <v>#NAME?</v>
      </c>
      <c r="N996" t="s">
        <v>1593</v>
      </c>
      <c r="O996" t="e">
        <f ca="1">_xll.BDP(J996,"security des")</f>
        <v>#NAME?</v>
      </c>
    </row>
    <row r="997" spans="1:15" x14ac:dyDescent="0.25">
      <c r="A997">
        <v>0</v>
      </c>
      <c r="B997" s="9">
        <v>2.1764383561643835E-4</v>
      </c>
      <c r="C997" s="9" t="str">
        <f t="shared" si="30"/>
        <v>$H$1024</v>
      </c>
      <c r="D997" s="9" t="str">
        <f t="shared" si="31"/>
        <v>H1024</v>
      </c>
      <c r="F997">
        <v>20120</v>
      </c>
      <c r="G997" s="1" t="str">
        <f>_xll.BDS("SPX Index","CHAIN_TICKERS", "CHAIN_STRIKE_PX_OVRD",F997, "CHAIN_PUT_CALL_TYPE_OVRD=P", "CHAIN_PERIODICITY_OVRD=M")</f>
        <v>SPX US 11/20/15 P2700</v>
      </c>
      <c r="J997" t="s">
        <v>3049</v>
      </c>
      <c r="K997" t="e">
        <f ca="1">_xll.BDP(J997,"security des")</f>
        <v>#NAME?</v>
      </c>
      <c r="N997" t="s">
        <v>1594</v>
      </c>
      <c r="O997" t="e">
        <f ca="1">_xll.BDP(J997,"security des")</f>
        <v>#NAME?</v>
      </c>
    </row>
    <row r="998" spans="1:15" x14ac:dyDescent="0.25">
      <c r="A998">
        <v>0</v>
      </c>
      <c r="B998" s="9">
        <v>2.1802739726027397E-4</v>
      </c>
      <c r="C998" s="9" t="str">
        <f t="shared" si="30"/>
        <v>$H$1025</v>
      </c>
      <c r="D998" s="9" t="str">
        <f t="shared" si="31"/>
        <v>H1025</v>
      </c>
      <c r="F998">
        <v>20140</v>
      </c>
      <c r="G998" s="1" t="str">
        <f>_xll.BDS("SPX Index","CHAIN_TICKERS", "CHAIN_STRIKE_PX_OVRD",F998, "CHAIN_PUT_CALL_TYPE_OVRD=P", "CHAIN_PERIODICITY_OVRD=M")</f>
        <v>SPX US 11/20/15 P2700</v>
      </c>
      <c r="J998" t="s">
        <v>2265</v>
      </c>
      <c r="K998" t="e">
        <f ca="1">_xll.BDP(J998,"security des")</f>
        <v>#NAME?</v>
      </c>
      <c r="N998" t="s">
        <v>1595</v>
      </c>
      <c r="O998" t="e">
        <f ca="1">_xll.BDP(J998,"security des")</f>
        <v>#NAME?</v>
      </c>
    </row>
    <row r="999" spans="1:15" x14ac:dyDescent="0.25">
      <c r="A999">
        <v>0</v>
      </c>
      <c r="B999" s="9">
        <v>2.1915068493150684E-4</v>
      </c>
      <c r="C999" s="9" t="str">
        <f t="shared" si="30"/>
        <v>$H$1026</v>
      </c>
      <c r="D999" s="9" t="str">
        <f t="shared" si="31"/>
        <v>H1026</v>
      </c>
      <c r="F999">
        <v>20160</v>
      </c>
      <c r="G999" s="1" t="str">
        <f>_xll.BDS("SPX Index","CHAIN_TICKERS", "CHAIN_STRIKE_PX_OVRD",F999, "CHAIN_PUT_CALL_TYPE_OVRD=P", "CHAIN_PERIODICITY_OVRD=M")</f>
        <v>SPX US 11/20/15 P2700</v>
      </c>
      <c r="J999" t="s">
        <v>445</v>
      </c>
      <c r="K999" t="e">
        <f ca="1">_xll.BDP(J999,"security des")</f>
        <v>#NAME?</v>
      </c>
      <c r="N999" t="s">
        <v>1596</v>
      </c>
      <c r="O999" t="e">
        <f ca="1">_xll.BDP(J999,"security des")</f>
        <v>#NAME?</v>
      </c>
    </row>
    <row r="1000" spans="1:15" x14ac:dyDescent="0.25">
      <c r="A1000">
        <v>0</v>
      </c>
      <c r="B1000" s="9">
        <v>2.1942465753424658E-4</v>
      </c>
      <c r="C1000" s="9" t="str">
        <f t="shared" si="30"/>
        <v>$H$1027</v>
      </c>
      <c r="D1000" s="9" t="str">
        <f t="shared" si="31"/>
        <v>H1027</v>
      </c>
      <c r="F1000">
        <v>20180</v>
      </c>
      <c r="G1000" s="1" t="str">
        <f>_xll.BDS("SPX Index","CHAIN_TICKERS", "CHAIN_STRIKE_PX_OVRD",F1000, "CHAIN_PUT_CALL_TYPE_OVRD=P", "CHAIN_PERIODICITY_OVRD=M")</f>
        <v>SPX US 11/20/15 P2700</v>
      </c>
      <c r="J1000" t="s">
        <v>2266</v>
      </c>
      <c r="K1000" t="e">
        <f ca="1">_xll.BDP(J1000,"security des")</f>
        <v>#NAME?</v>
      </c>
      <c r="N1000" t="s">
        <v>1597</v>
      </c>
      <c r="O1000" t="e">
        <f ca="1">_xll.BDP(J1000,"security des")</f>
        <v>#NAME?</v>
      </c>
    </row>
    <row r="1001" spans="1:15" x14ac:dyDescent="0.25">
      <c r="A1001">
        <v>0</v>
      </c>
      <c r="B1001" s="9">
        <v>2.1967123287671236E-4</v>
      </c>
      <c r="C1001" s="9" t="str">
        <f t="shared" si="30"/>
        <v>$H$1028</v>
      </c>
      <c r="D1001" s="9" t="str">
        <f t="shared" si="31"/>
        <v>H1028</v>
      </c>
      <c r="F1001">
        <v>20200</v>
      </c>
      <c r="G1001" s="1" t="str">
        <f>_xll.BDS("SPX Index","CHAIN_TICKERS", "CHAIN_STRIKE_PX_OVRD",F1001, "CHAIN_PUT_CALL_TYPE_OVRD=P", "CHAIN_PERIODICITY_OVRD=M")</f>
        <v>SPX US 11/20/15 P2700</v>
      </c>
      <c r="J1001" t="s">
        <v>3050</v>
      </c>
      <c r="K1001" t="e">
        <f ca="1">_xll.BDP(J1001,"security des")</f>
        <v>#NAME?</v>
      </c>
      <c r="N1001" t="s">
        <v>1598</v>
      </c>
      <c r="O1001" t="e">
        <f ca="1">_xll.BDP(J1001,"security des")</f>
        <v>#NAME?</v>
      </c>
    </row>
    <row r="1002" spans="1:15" x14ac:dyDescent="0.25">
      <c r="A1002">
        <v>0</v>
      </c>
      <c r="B1002" s="9">
        <v>2.1750684931506848E-4</v>
      </c>
      <c r="C1002" s="9" t="str">
        <f t="shared" si="30"/>
        <v>$H$1029</v>
      </c>
      <c r="D1002" s="9" t="str">
        <f t="shared" si="31"/>
        <v>H1029</v>
      </c>
      <c r="F1002">
        <v>20220</v>
      </c>
      <c r="G1002" s="1" t="str">
        <f>_xll.BDS("SPX Index","CHAIN_TICKERS", "CHAIN_STRIKE_PX_OVRD",F1002, "CHAIN_PUT_CALL_TYPE_OVRD=P", "CHAIN_PERIODICITY_OVRD=M")</f>
        <v>SPX US 11/20/15 P2700</v>
      </c>
      <c r="J1002" t="s">
        <v>446</v>
      </c>
      <c r="K1002" t="e">
        <f ca="1">_xll.BDP(J1002,"security des")</f>
        <v>#NAME?</v>
      </c>
      <c r="N1002" t="s">
        <v>1599</v>
      </c>
      <c r="O1002" t="e">
        <f ca="1">_xll.BDP(J1002,"security des")</f>
        <v>#NAME?</v>
      </c>
    </row>
    <row r="1003" spans="1:15" x14ac:dyDescent="0.25">
      <c r="A1003">
        <v>0</v>
      </c>
      <c r="B1003" s="9">
        <v>2.1775342465753426E-4</v>
      </c>
      <c r="C1003" s="9" t="str">
        <f t="shared" si="30"/>
        <v>$H$1030</v>
      </c>
      <c r="D1003" s="9" t="str">
        <f t="shared" si="31"/>
        <v>H1030</v>
      </c>
      <c r="F1003">
        <v>20240</v>
      </c>
      <c r="G1003" s="1" t="str">
        <f>_xll.BDS("SPX Index","CHAIN_TICKERS", "CHAIN_STRIKE_PX_OVRD",F1003, "CHAIN_PUT_CALL_TYPE_OVRD=P", "CHAIN_PERIODICITY_OVRD=M")</f>
        <v>SPX US 11/20/15 P2700</v>
      </c>
      <c r="J1003" t="s">
        <v>2267</v>
      </c>
      <c r="K1003" t="e">
        <f ca="1">_xll.BDP(J1003,"security des")</f>
        <v>#NAME?</v>
      </c>
      <c r="N1003" t="s">
        <v>1600</v>
      </c>
      <c r="O1003" t="e">
        <f ca="1">_xll.BDP(J1003,"security des")</f>
        <v>#NAME?</v>
      </c>
    </row>
    <row r="1004" spans="1:15" x14ac:dyDescent="0.25">
      <c r="A1004">
        <v>0</v>
      </c>
      <c r="B1004" s="9">
        <v>2.1802739726027397E-4</v>
      </c>
      <c r="C1004" s="9" t="str">
        <f t="shared" si="30"/>
        <v>$H$1031</v>
      </c>
      <c r="D1004" s="9" t="str">
        <f t="shared" si="31"/>
        <v>H1031</v>
      </c>
      <c r="F1004">
        <v>20260</v>
      </c>
      <c r="G1004" s="1" t="str">
        <f>_xll.BDS("SPX Index","CHAIN_TICKERS", "CHAIN_STRIKE_PX_OVRD",F1004, "CHAIN_PUT_CALL_TYPE_OVRD=P", "CHAIN_PERIODICITY_OVRD=M")</f>
        <v>SPX US 11/20/15 P2700</v>
      </c>
      <c r="J1004" t="s">
        <v>3051</v>
      </c>
      <c r="K1004" t="e">
        <f ca="1">_xll.BDP(J1004,"security des")</f>
        <v>#NAME?</v>
      </c>
      <c r="N1004" t="s">
        <v>1601</v>
      </c>
      <c r="O1004" t="e">
        <f ca="1">_xll.BDP(J1004,"security des")</f>
        <v>#NAME?</v>
      </c>
    </row>
    <row r="1005" spans="1:15" x14ac:dyDescent="0.25">
      <c r="A1005">
        <v>0</v>
      </c>
      <c r="B1005" s="9">
        <v>2.1769863013698629E-4</v>
      </c>
      <c r="C1005" s="9" t="str">
        <f t="shared" si="30"/>
        <v>$H$1032</v>
      </c>
      <c r="D1005" s="9" t="str">
        <f t="shared" si="31"/>
        <v>H1032</v>
      </c>
      <c r="F1005">
        <v>20280</v>
      </c>
      <c r="G1005" s="1" t="str">
        <f>_xll.BDS("SPX Index","CHAIN_TICKERS", "CHAIN_STRIKE_PX_OVRD",F1005, "CHAIN_PUT_CALL_TYPE_OVRD=P", "CHAIN_PERIODICITY_OVRD=M")</f>
        <v>SPX US 11/20/15 P2700</v>
      </c>
      <c r="J1005" t="s">
        <v>447</v>
      </c>
      <c r="K1005" t="e">
        <f ca="1">_xll.BDP(J1005,"security des")</f>
        <v>#NAME?</v>
      </c>
      <c r="N1005" t="s">
        <v>1602</v>
      </c>
      <c r="O1005" t="e">
        <f ca="1">_xll.BDP(J1005,"security des")</f>
        <v>#NAME?</v>
      </c>
    </row>
    <row r="1006" spans="1:15" x14ac:dyDescent="0.25">
      <c r="A1006">
        <v>0</v>
      </c>
      <c r="B1006" s="9">
        <v>2.1821917808219178E-4</v>
      </c>
      <c r="C1006" s="9" t="str">
        <f t="shared" si="30"/>
        <v>$H$1033</v>
      </c>
      <c r="D1006" s="9" t="str">
        <f t="shared" si="31"/>
        <v>H1033</v>
      </c>
      <c r="F1006">
        <v>20300</v>
      </c>
      <c r="G1006" s="1" t="str">
        <f>_xll.BDS("SPX Index","CHAIN_TICKERS", "CHAIN_STRIKE_PX_OVRD",F1006, "CHAIN_PUT_CALL_TYPE_OVRD=P", "CHAIN_PERIODICITY_OVRD=M")</f>
        <v>SPX US 11/20/15 P2700</v>
      </c>
      <c r="J1006" t="s">
        <v>3052</v>
      </c>
      <c r="K1006" t="e">
        <f ca="1">_xll.BDP(J1006,"security des")</f>
        <v>#NAME?</v>
      </c>
      <c r="N1006" t="s">
        <v>1603</v>
      </c>
      <c r="O1006" t="e">
        <f ca="1">_xll.BDP(J1006,"security des")</f>
        <v>#NAME?</v>
      </c>
    </row>
    <row r="1007" spans="1:15" x14ac:dyDescent="0.25">
      <c r="A1007">
        <v>0</v>
      </c>
      <c r="B1007" s="9">
        <v>2.1808219178082191E-4</v>
      </c>
      <c r="C1007" s="9" t="str">
        <f t="shared" si="30"/>
        <v>$H$1034</v>
      </c>
      <c r="D1007" s="9" t="str">
        <f t="shared" si="31"/>
        <v>H1034</v>
      </c>
      <c r="F1007">
        <v>20320</v>
      </c>
      <c r="G1007" s="1" t="str">
        <f>_xll.BDS("SPX Index","CHAIN_TICKERS", "CHAIN_STRIKE_PX_OVRD",F1007, "CHAIN_PUT_CALL_TYPE_OVRD=P", "CHAIN_PERIODICITY_OVRD=M")</f>
        <v>SPX US 11/20/15 P2700</v>
      </c>
      <c r="J1007" t="s">
        <v>2268</v>
      </c>
      <c r="K1007" t="e">
        <f ca="1">_xll.BDP(J1007,"security des")</f>
        <v>#NAME?</v>
      </c>
      <c r="N1007" t="s">
        <v>1604</v>
      </c>
      <c r="O1007" t="e">
        <f ca="1">_xll.BDP(J1007,"security des")</f>
        <v>#NAME?</v>
      </c>
    </row>
    <row r="1008" spans="1:15" x14ac:dyDescent="0.25">
      <c r="A1008">
        <v>0</v>
      </c>
      <c r="B1008" s="9">
        <v>2.186027397260274E-4</v>
      </c>
      <c r="C1008" s="9" t="str">
        <f t="shared" si="30"/>
        <v>$H$1035</v>
      </c>
      <c r="D1008" s="9" t="str">
        <f t="shared" si="31"/>
        <v>H1035</v>
      </c>
      <c r="F1008">
        <v>20340</v>
      </c>
      <c r="G1008" s="1" t="str">
        <f>_xll.BDS("SPX Index","CHAIN_TICKERS", "CHAIN_STRIKE_PX_OVRD",F1008, "CHAIN_PUT_CALL_TYPE_OVRD=P", "CHAIN_PERIODICITY_OVRD=M")</f>
        <v>SPX US 11/20/15 P2700</v>
      </c>
      <c r="J1008" t="s">
        <v>448</v>
      </c>
      <c r="K1008" t="e">
        <f ca="1">_xll.BDP(J1008,"security des")</f>
        <v>#NAME?</v>
      </c>
      <c r="N1008" t="s">
        <v>1605</v>
      </c>
      <c r="O1008" t="e">
        <f ca="1">_xll.BDP(J1008,"security des")</f>
        <v>#NAME?</v>
      </c>
    </row>
    <row r="1009" spans="1:15" x14ac:dyDescent="0.25">
      <c r="A1009">
        <v>0</v>
      </c>
      <c r="B1009" s="9">
        <v>2.1890410958904109E-4</v>
      </c>
      <c r="C1009" s="9" t="str">
        <f t="shared" si="30"/>
        <v>$H$1036</v>
      </c>
      <c r="D1009" s="9" t="str">
        <f t="shared" si="31"/>
        <v>H1036</v>
      </c>
      <c r="F1009">
        <v>20360</v>
      </c>
      <c r="G1009" s="1" t="str">
        <f>_xll.BDS("SPX Index","CHAIN_TICKERS", "CHAIN_STRIKE_PX_OVRD",F1009, "CHAIN_PUT_CALL_TYPE_OVRD=P", "CHAIN_PERIODICITY_OVRD=M")</f>
        <v>SPX US 11/20/15 P2700</v>
      </c>
      <c r="J1009" t="s">
        <v>3053</v>
      </c>
      <c r="K1009" t="e">
        <f ca="1">_xll.BDP(J1009,"security des")</f>
        <v>#NAME?</v>
      </c>
      <c r="N1009" t="s">
        <v>1606</v>
      </c>
      <c r="O1009" t="e">
        <f ca="1">_xll.BDP(J1009,"security des")</f>
        <v>#NAME?</v>
      </c>
    </row>
    <row r="1010" spans="1:15" x14ac:dyDescent="0.25">
      <c r="A1010">
        <v>0</v>
      </c>
      <c r="B1010" s="9">
        <v>2.1682191780821917E-4</v>
      </c>
      <c r="C1010" s="9" t="str">
        <f t="shared" si="30"/>
        <v>$H$1037</v>
      </c>
      <c r="D1010" s="9" t="str">
        <f t="shared" si="31"/>
        <v>H1037</v>
      </c>
      <c r="F1010">
        <v>20380</v>
      </c>
      <c r="G1010" s="1" t="str">
        <f>_xll.BDS("SPX Index","CHAIN_TICKERS", "CHAIN_STRIKE_PX_OVRD",F1010, "CHAIN_PUT_CALL_TYPE_OVRD=P", "CHAIN_PERIODICITY_OVRD=M")</f>
        <v>SPX US 11/20/15 P2700</v>
      </c>
      <c r="J1010" t="s">
        <v>2269</v>
      </c>
      <c r="K1010" t="e">
        <f ca="1">_xll.BDP(J1010,"security des")</f>
        <v>#NAME?</v>
      </c>
      <c r="N1010" t="s">
        <v>1607</v>
      </c>
      <c r="O1010" t="e">
        <f ca="1">_xll.BDP(J1010,"security des")</f>
        <v>#NAME?</v>
      </c>
    </row>
    <row r="1011" spans="1:15" x14ac:dyDescent="0.25">
      <c r="A1011">
        <v>0</v>
      </c>
      <c r="B1011" s="9">
        <v>2.1676712328767123E-4</v>
      </c>
      <c r="C1011" s="9" t="str">
        <f t="shared" si="30"/>
        <v>$H$1038</v>
      </c>
      <c r="D1011" s="9" t="str">
        <f t="shared" si="31"/>
        <v>H1038</v>
      </c>
      <c r="F1011">
        <v>20400</v>
      </c>
      <c r="G1011" s="1" t="str">
        <f>_xll.BDS("SPX Index","CHAIN_TICKERS", "CHAIN_STRIKE_PX_OVRD",F1011, "CHAIN_PUT_CALL_TYPE_OVRD=P", "CHAIN_PERIODICITY_OVRD=M")</f>
        <v>SPX US 11/20/15 P2700</v>
      </c>
      <c r="J1011" t="s">
        <v>449</v>
      </c>
      <c r="K1011" t="e">
        <f ca="1">_xll.BDP(J1011,"security des")</f>
        <v>#NAME?</v>
      </c>
      <c r="N1011" t="s">
        <v>1608</v>
      </c>
      <c r="O1011" t="e">
        <f ca="1">_xll.BDP(J1011,"security des")</f>
        <v>#NAME?</v>
      </c>
    </row>
    <row r="1012" spans="1:15" x14ac:dyDescent="0.25">
      <c r="A1012">
        <v>0</v>
      </c>
      <c r="B1012" s="9">
        <v>2.1750684931506848E-4</v>
      </c>
      <c r="C1012" s="9" t="str">
        <f t="shared" si="30"/>
        <v>$H$1039</v>
      </c>
      <c r="D1012" s="9" t="str">
        <f t="shared" si="31"/>
        <v>H1039</v>
      </c>
      <c r="F1012">
        <v>20420</v>
      </c>
      <c r="G1012" s="1" t="str">
        <f>_xll.BDS("SPX Index","CHAIN_TICKERS", "CHAIN_STRIKE_PX_OVRD",F1012, "CHAIN_PUT_CALL_TYPE_OVRD=P", "CHAIN_PERIODICITY_OVRD=M")</f>
        <v>SPX US 11/20/15 P2700</v>
      </c>
      <c r="J1012" t="s">
        <v>2270</v>
      </c>
      <c r="K1012" t="e">
        <f ca="1">_xll.BDP(J1012,"security des")</f>
        <v>#NAME?</v>
      </c>
      <c r="N1012" t="s">
        <v>1609</v>
      </c>
      <c r="O1012" t="e">
        <f ca="1">_xll.BDP(J1012,"security des")</f>
        <v>#NAME?</v>
      </c>
    </row>
    <row r="1013" spans="1:15" x14ac:dyDescent="0.25">
      <c r="A1013">
        <v>0</v>
      </c>
      <c r="B1013" s="9">
        <v>2.1687671232876714E-4</v>
      </c>
      <c r="C1013" s="9" t="str">
        <f t="shared" si="30"/>
        <v>$H$1040</v>
      </c>
      <c r="D1013" s="9" t="str">
        <f t="shared" si="31"/>
        <v>H1040</v>
      </c>
      <c r="F1013">
        <v>20440</v>
      </c>
      <c r="G1013" s="1" t="str">
        <f>_xll.BDS("SPX Index","CHAIN_TICKERS", "CHAIN_STRIKE_PX_OVRD",F1013, "CHAIN_PUT_CALL_TYPE_OVRD=P", "CHAIN_PERIODICITY_OVRD=M")</f>
        <v>SPX US 11/20/15 P2700</v>
      </c>
      <c r="J1013" t="s">
        <v>3054</v>
      </c>
      <c r="K1013" t="e">
        <f ca="1">_xll.BDP(J1013,"security des")</f>
        <v>#NAME?</v>
      </c>
      <c r="N1013" t="s">
        <v>1610</v>
      </c>
      <c r="O1013" t="e">
        <f ca="1">_xll.BDP(J1013,"security des")</f>
        <v>#NAME?</v>
      </c>
    </row>
    <row r="1014" spans="1:15" x14ac:dyDescent="0.25">
      <c r="A1014">
        <v>0</v>
      </c>
      <c r="B1014" s="9">
        <v>2.1917808219178083E-4</v>
      </c>
      <c r="C1014" s="9" t="str">
        <f t="shared" si="30"/>
        <v>$H$1041</v>
      </c>
      <c r="D1014" s="9" t="str">
        <f t="shared" si="31"/>
        <v>H1041</v>
      </c>
      <c r="F1014">
        <v>20460</v>
      </c>
      <c r="G1014" s="1" t="str">
        <f>_xll.BDS("SPX Index","CHAIN_TICKERS", "CHAIN_STRIKE_PX_OVRD",F1014, "CHAIN_PUT_CALL_TYPE_OVRD=P", "CHAIN_PERIODICITY_OVRD=M")</f>
        <v>SPX US 11/20/15 P2700</v>
      </c>
      <c r="J1014" t="s">
        <v>450</v>
      </c>
      <c r="K1014" t="e">
        <f ca="1">_xll.BDP(J1014,"security des")</f>
        <v>#NAME?</v>
      </c>
      <c r="N1014" t="s">
        <v>1611</v>
      </c>
      <c r="O1014" t="e">
        <f ca="1">_xll.BDP(J1014,"security des")</f>
        <v>#NAME?</v>
      </c>
    </row>
    <row r="1015" spans="1:15" x14ac:dyDescent="0.25">
      <c r="A1015">
        <v>0</v>
      </c>
      <c r="B1015" s="9">
        <v>2.1942465753424658E-4</v>
      </c>
      <c r="C1015" s="9" t="str">
        <f t="shared" si="30"/>
        <v>$H$1042</v>
      </c>
      <c r="D1015" s="9" t="str">
        <f t="shared" si="31"/>
        <v>H1042</v>
      </c>
      <c r="F1015">
        <v>20480</v>
      </c>
      <c r="G1015" s="1" t="str">
        <f>_xll.BDS("SPX Index","CHAIN_TICKERS", "CHAIN_STRIKE_PX_OVRD",F1015, "CHAIN_PUT_CALL_TYPE_OVRD=P", "CHAIN_PERIODICITY_OVRD=M")</f>
        <v>SPX US 11/20/15 P2700</v>
      </c>
      <c r="J1015" t="s">
        <v>2271</v>
      </c>
      <c r="K1015" t="e">
        <f ca="1">_xll.BDP(J1015,"security des")</f>
        <v>#NAME?</v>
      </c>
      <c r="N1015" t="s">
        <v>1612</v>
      </c>
      <c r="O1015" t="e">
        <f ca="1">_xll.BDP(J1015,"security des")</f>
        <v>#NAME?</v>
      </c>
    </row>
    <row r="1016" spans="1:15" x14ac:dyDescent="0.25">
      <c r="A1016">
        <v>1</v>
      </c>
      <c r="B1016" s="9">
        <v>2.1967123287671236E-4</v>
      </c>
      <c r="C1016" s="9" t="str">
        <f t="shared" si="30"/>
        <v>$H$1043</v>
      </c>
      <c r="D1016" s="9" t="str">
        <f t="shared" si="31"/>
        <v>H1043</v>
      </c>
      <c r="F1016">
        <v>20500</v>
      </c>
      <c r="G1016" s="1" t="str">
        <f>_xll.BDS("SPX Index","CHAIN_TICKERS", "CHAIN_STRIKE_PX_OVRD",F1016, "CHAIN_PUT_CALL_TYPE_OVRD=P", "CHAIN_PERIODICITY_OVRD=M")</f>
        <v>SPX US 11/20/15 P2700</v>
      </c>
      <c r="J1016" t="s">
        <v>3055</v>
      </c>
      <c r="K1016" t="e">
        <f ca="1">_xll.BDP(J1016,"security des")</f>
        <v>#NAME?</v>
      </c>
      <c r="N1016" t="s">
        <v>1613</v>
      </c>
      <c r="O1016" t="e">
        <f ca="1">_xll.BDP(J1016,"security des")</f>
        <v>#NAME?</v>
      </c>
    </row>
    <row r="1017" spans="1:15" x14ac:dyDescent="0.25">
      <c r="A1017">
        <v>0</v>
      </c>
      <c r="B1017" s="9">
        <v>2.1953424657534246E-4</v>
      </c>
      <c r="C1017" s="9" t="str">
        <f t="shared" si="30"/>
        <v>$H$1044</v>
      </c>
      <c r="D1017" s="9" t="str">
        <f t="shared" si="31"/>
        <v>H1044</v>
      </c>
      <c r="F1017">
        <v>20520</v>
      </c>
      <c r="G1017" s="1" t="str">
        <f>_xll.BDS("SPX Index","CHAIN_TICKERS", "CHAIN_STRIKE_PX_OVRD",F1017, "CHAIN_PUT_CALL_TYPE_OVRD=P", "CHAIN_PERIODICITY_OVRD=M")</f>
        <v>SPX US 11/20/15 P2700</v>
      </c>
      <c r="J1017" t="s">
        <v>451</v>
      </c>
      <c r="K1017" t="e">
        <f ca="1">_xll.BDP(J1017,"security des")</f>
        <v>#NAME?</v>
      </c>
      <c r="N1017" t="s">
        <v>1614</v>
      </c>
      <c r="O1017" t="e">
        <f ca="1">_xll.BDP(J1017,"security des")</f>
        <v>#NAME?</v>
      </c>
    </row>
    <row r="1018" spans="1:15" x14ac:dyDescent="0.25">
      <c r="A1018">
        <v>0</v>
      </c>
      <c r="B1018" s="9">
        <v>2.2005479452054795E-4</v>
      </c>
      <c r="C1018" s="9" t="str">
        <f t="shared" si="30"/>
        <v>$H$1045</v>
      </c>
      <c r="D1018" s="9" t="str">
        <f t="shared" si="31"/>
        <v>H1045</v>
      </c>
      <c r="F1018">
        <v>20540</v>
      </c>
      <c r="G1018" s="1" t="str">
        <f>_xll.BDS("SPX Index","CHAIN_TICKERS", "CHAIN_STRIKE_PX_OVRD",F1018, "CHAIN_PUT_CALL_TYPE_OVRD=P", "CHAIN_PERIODICITY_OVRD=M")</f>
        <v>SPX US 11/20/15 P2700</v>
      </c>
      <c r="J1018" t="s">
        <v>3056</v>
      </c>
      <c r="K1018" t="e">
        <f ca="1">_xll.BDP(J1018,"security des")</f>
        <v>#NAME?</v>
      </c>
      <c r="N1018" t="s">
        <v>1615</v>
      </c>
      <c r="O1018" t="e">
        <f ca="1">_xll.BDP(J1018,"security des")</f>
        <v>#NAME?</v>
      </c>
    </row>
    <row r="1019" spans="1:15" x14ac:dyDescent="0.25">
      <c r="A1019">
        <v>0</v>
      </c>
      <c r="B1019" s="9">
        <v>2.2093150684931507E-4</v>
      </c>
      <c r="C1019" s="9" t="str">
        <f t="shared" si="30"/>
        <v>$H$1046</v>
      </c>
      <c r="D1019" s="9" t="str">
        <f t="shared" si="31"/>
        <v>H1046</v>
      </c>
      <c r="F1019">
        <v>20560</v>
      </c>
      <c r="G1019" s="1" t="str">
        <f>_xll.BDS("SPX Index","CHAIN_TICKERS", "CHAIN_STRIKE_PX_OVRD",F1019, "CHAIN_PUT_CALL_TYPE_OVRD=P", "CHAIN_PERIODICITY_OVRD=M")</f>
        <v>SPX US 11/20/15 P2700</v>
      </c>
      <c r="J1019" t="s">
        <v>2272</v>
      </c>
      <c r="K1019" t="e">
        <f ca="1">_xll.BDP(J1019,"security des")</f>
        <v>#NAME?</v>
      </c>
      <c r="N1019" t="s">
        <v>1616</v>
      </c>
      <c r="O1019" t="e">
        <f ca="1">_xll.BDP(J1019,"security des")</f>
        <v>#NAME?</v>
      </c>
    </row>
    <row r="1020" spans="1:15" x14ac:dyDescent="0.25">
      <c r="A1020">
        <v>0</v>
      </c>
      <c r="B1020" s="9">
        <v>2.203013698630137E-4</v>
      </c>
      <c r="C1020" s="9" t="str">
        <f t="shared" si="30"/>
        <v>$H$1047</v>
      </c>
      <c r="D1020" s="9" t="str">
        <f t="shared" si="31"/>
        <v>H1047</v>
      </c>
      <c r="F1020">
        <v>20580</v>
      </c>
      <c r="G1020" s="1" t="str">
        <f>_xll.BDS("SPX Index","CHAIN_TICKERS", "CHAIN_STRIKE_PX_OVRD",F1020, "CHAIN_PUT_CALL_TYPE_OVRD=P", "CHAIN_PERIODICITY_OVRD=M")</f>
        <v>SPX US 11/20/15 P2700</v>
      </c>
      <c r="J1020" t="s">
        <v>452</v>
      </c>
      <c r="K1020" t="e">
        <f ca="1">_xll.BDP(J1020,"security des")</f>
        <v>#NAME?</v>
      </c>
      <c r="N1020" t="s">
        <v>1617</v>
      </c>
      <c r="O1020" t="e">
        <f ca="1">_xll.BDP(J1020,"security des")</f>
        <v>#NAME?</v>
      </c>
    </row>
    <row r="1021" spans="1:15" x14ac:dyDescent="0.25">
      <c r="A1021">
        <v>0</v>
      </c>
      <c r="B1021" s="9">
        <v>2.190958904109589E-4</v>
      </c>
      <c r="C1021" s="9" t="str">
        <f t="shared" si="30"/>
        <v>$H$1048</v>
      </c>
      <c r="D1021" s="9" t="str">
        <f t="shared" si="31"/>
        <v>H1048</v>
      </c>
      <c r="F1021">
        <v>20600</v>
      </c>
      <c r="G1021" s="1" t="str">
        <f>_xll.BDS("SPX Index","CHAIN_TICKERS", "CHAIN_STRIKE_PX_OVRD",F1021, "CHAIN_PUT_CALL_TYPE_OVRD=P", "CHAIN_PERIODICITY_OVRD=M")</f>
        <v>SPX US 11/20/15 P2700</v>
      </c>
      <c r="J1021" t="s">
        <v>3057</v>
      </c>
      <c r="K1021" t="e">
        <f ca="1">_xll.BDP(J1021,"security des")</f>
        <v>#NAME?</v>
      </c>
      <c r="N1021" t="s">
        <v>1618</v>
      </c>
      <c r="O1021" t="e">
        <f ca="1">_xll.BDP(J1021,"security des")</f>
        <v>#NAME?</v>
      </c>
    </row>
    <row r="1022" spans="1:15" x14ac:dyDescent="0.25">
      <c r="A1022">
        <v>0</v>
      </c>
      <c r="B1022" s="9">
        <v>2.1895890410958903E-4</v>
      </c>
      <c r="C1022" s="9" t="str">
        <f t="shared" si="30"/>
        <v>$H$1049</v>
      </c>
      <c r="D1022" s="9" t="str">
        <f t="shared" si="31"/>
        <v>H1049</v>
      </c>
      <c r="F1022">
        <v>20620</v>
      </c>
      <c r="G1022" s="1" t="str">
        <f>_xll.BDS("SPX Index","CHAIN_TICKERS", "CHAIN_STRIKE_PX_OVRD",F1022, "CHAIN_PUT_CALL_TYPE_OVRD=P", "CHAIN_PERIODICITY_OVRD=M")</f>
        <v>SPX US 11/20/15 P2700</v>
      </c>
      <c r="J1022" t="s">
        <v>2273</v>
      </c>
      <c r="K1022" t="e">
        <f ca="1">_xll.BDP(J1022,"security des")</f>
        <v>#NAME?</v>
      </c>
      <c r="N1022" t="s">
        <v>1619</v>
      </c>
      <c r="O1022" t="e">
        <f ca="1">_xll.BDP(J1022,"security des")</f>
        <v>#NAME?</v>
      </c>
    </row>
    <row r="1023" spans="1:15" x14ac:dyDescent="0.25">
      <c r="A1023">
        <v>0</v>
      </c>
      <c r="B1023" s="9">
        <v>2.186027397260274E-4</v>
      </c>
      <c r="C1023" s="9" t="str">
        <f t="shared" si="30"/>
        <v>$H$1050</v>
      </c>
      <c r="D1023" s="9" t="str">
        <f t="shared" si="31"/>
        <v>H1050</v>
      </c>
      <c r="F1023">
        <v>20640</v>
      </c>
      <c r="G1023" s="1" t="str">
        <f>_xll.BDS("SPX Index","CHAIN_TICKERS", "CHAIN_STRIKE_PX_OVRD",F1023, "CHAIN_PUT_CALL_TYPE_OVRD=P", "CHAIN_PERIODICITY_OVRD=M")</f>
        <v>SPX US 11/20/15 P2700</v>
      </c>
      <c r="J1023" t="s">
        <v>453</v>
      </c>
      <c r="K1023" t="e">
        <f ca="1">_xll.BDP(J1023,"security des")</f>
        <v>#NAME?</v>
      </c>
      <c r="N1023" t="s">
        <v>1620</v>
      </c>
      <c r="O1023" t="e">
        <f ca="1">_xll.BDP(J1023,"security des")</f>
        <v>#NAME?</v>
      </c>
    </row>
    <row r="1024" spans="1:15" x14ac:dyDescent="0.25">
      <c r="A1024">
        <v>0</v>
      </c>
      <c r="B1024" s="9">
        <v>2.17972602739726E-4</v>
      </c>
      <c r="C1024" s="9" t="str">
        <f t="shared" si="30"/>
        <v>$H$1051</v>
      </c>
      <c r="D1024" s="9" t="str">
        <f t="shared" si="31"/>
        <v>H1051</v>
      </c>
      <c r="F1024">
        <v>20660</v>
      </c>
      <c r="G1024" s="1" t="str">
        <f>_xll.BDS("SPX Index","CHAIN_TICKERS", "CHAIN_STRIKE_PX_OVRD",F1024, "CHAIN_PUT_CALL_TYPE_OVRD=P", "CHAIN_PERIODICITY_OVRD=M")</f>
        <v>SPX US 11/20/15 P2700</v>
      </c>
      <c r="J1024" t="s">
        <v>2274</v>
      </c>
      <c r="K1024" t="e">
        <f ca="1">_xll.BDP(J1024,"security des")</f>
        <v>#NAME?</v>
      </c>
      <c r="N1024" t="s">
        <v>1621</v>
      </c>
      <c r="O1024" t="e">
        <f ca="1">_xll.BDP(J1024,"security des")</f>
        <v>#NAME?</v>
      </c>
    </row>
    <row r="1025" spans="1:15" x14ac:dyDescent="0.25">
      <c r="A1025">
        <v>0</v>
      </c>
      <c r="B1025" s="9">
        <v>2.1706849315068492E-4</v>
      </c>
      <c r="C1025" s="9" t="str">
        <f t="shared" si="30"/>
        <v>$H$1052</v>
      </c>
      <c r="D1025" s="9" t="str">
        <f t="shared" si="31"/>
        <v>H1052</v>
      </c>
      <c r="F1025">
        <v>20680</v>
      </c>
      <c r="G1025" s="1" t="str">
        <f>_xll.BDS("SPX Index","CHAIN_TICKERS", "CHAIN_STRIKE_PX_OVRD",F1025, "CHAIN_PUT_CALL_TYPE_OVRD=P", "CHAIN_PERIODICITY_OVRD=M")</f>
        <v>SPX US 11/20/15 P2700</v>
      </c>
      <c r="J1025" t="s">
        <v>3058</v>
      </c>
      <c r="K1025" t="e">
        <f ca="1">_xll.BDP(J1025,"security des")</f>
        <v>#NAME?</v>
      </c>
      <c r="N1025" t="s">
        <v>1622</v>
      </c>
      <c r="O1025" t="e">
        <f ca="1">_xll.BDP(J1025,"security des")</f>
        <v>#NAME?</v>
      </c>
    </row>
    <row r="1026" spans="1:15" x14ac:dyDescent="0.25">
      <c r="A1026">
        <v>0</v>
      </c>
      <c r="B1026" s="9">
        <v>2.1953424657534246E-4</v>
      </c>
      <c r="C1026" s="9" t="str">
        <f t="shared" si="30"/>
        <v>$H$1053</v>
      </c>
      <c r="D1026" s="9" t="str">
        <f t="shared" si="31"/>
        <v>H1053</v>
      </c>
      <c r="F1026">
        <v>20700</v>
      </c>
      <c r="G1026" s="1" t="str">
        <f>_xll.BDS("SPX Index","CHAIN_TICKERS", "CHAIN_STRIKE_PX_OVRD",F1026, "CHAIN_PUT_CALL_TYPE_OVRD=P", "CHAIN_PERIODICITY_OVRD=M")</f>
        <v>SPX US 11/20/15 P2700</v>
      </c>
      <c r="J1026" t="s">
        <v>454</v>
      </c>
      <c r="K1026" t="e">
        <f ca="1">_xll.BDP(J1026,"security des")</f>
        <v>#NAME?</v>
      </c>
      <c r="N1026" t="s">
        <v>1623</v>
      </c>
      <c r="O1026" t="e">
        <f ca="1">_xll.BDP(J1026,"security des")</f>
        <v>#NAME?</v>
      </c>
    </row>
    <row r="1027" spans="1:15" x14ac:dyDescent="0.25">
      <c r="A1027">
        <v>0</v>
      </c>
      <c r="B1027" s="9">
        <v>2.2063013698630141E-4</v>
      </c>
      <c r="C1027" s="9" t="str">
        <f t="shared" si="30"/>
        <v>$H$1054</v>
      </c>
      <c r="D1027" s="9" t="str">
        <f t="shared" si="31"/>
        <v>H1054</v>
      </c>
      <c r="F1027">
        <v>20720</v>
      </c>
      <c r="G1027" s="1" t="str">
        <f>_xll.BDS("SPX Index","CHAIN_TICKERS", "CHAIN_STRIKE_PX_OVRD",F1027, "CHAIN_PUT_CALL_TYPE_OVRD=P", "CHAIN_PERIODICITY_OVRD=M")</f>
        <v>SPX US 11/20/15 P2700</v>
      </c>
      <c r="J1027" t="s">
        <v>2275</v>
      </c>
      <c r="K1027" t="e">
        <f ca="1">_xll.BDP(J1027,"security des")</f>
        <v>#NAME?</v>
      </c>
      <c r="N1027" t="s">
        <v>1624</v>
      </c>
      <c r="O1027" t="e">
        <f ca="1">_xll.BDP(J1027,"security des")</f>
        <v>#NAME?</v>
      </c>
    </row>
    <row r="1028" spans="1:15" x14ac:dyDescent="0.25">
      <c r="A1028">
        <v>0</v>
      </c>
      <c r="B1028" s="9">
        <v>2.2063013698630141E-4</v>
      </c>
      <c r="C1028" s="9" t="str">
        <f t="shared" ref="C1028:C1091" si="32">ADDRESS(ROW(B1028)+MATCH(1,B1028:B1054),8)</f>
        <v>$H$1055</v>
      </c>
      <c r="D1028" s="9" t="str">
        <f t="shared" ref="D1028:D1091" si="33">"H"&amp;(ROW(B1028)+MATCH(1,B1028:B1054))</f>
        <v>H1055</v>
      </c>
      <c r="F1028">
        <v>20740</v>
      </c>
      <c r="G1028" s="1" t="str">
        <f>_xll.BDS("SPX Index","CHAIN_TICKERS", "CHAIN_STRIKE_PX_OVRD",F1028, "CHAIN_PUT_CALL_TYPE_OVRD=P", "CHAIN_PERIODICITY_OVRD=M")</f>
        <v>SPX US 11/20/15 P2700</v>
      </c>
      <c r="J1028" t="s">
        <v>3059</v>
      </c>
      <c r="K1028" t="e">
        <f ca="1">_xll.BDP(J1028,"security des")</f>
        <v>#NAME?</v>
      </c>
      <c r="N1028" t="s">
        <v>1625</v>
      </c>
      <c r="O1028" t="e">
        <f ca="1">_xll.BDP(J1028,"security des")</f>
        <v>#NAME?</v>
      </c>
    </row>
    <row r="1029" spans="1:15" x14ac:dyDescent="0.25">
      <c r="A1029">
        <v>0</v>
      </c>
      <c r="B1029" s="9">
        <v>2.203013698630137E-4</v>
      </c>
      <c r="C1029" s="9" t="str">
        <f t="shared" si="32"/>
        <v>$H$1056</v>
      </c>
      <c r="D1029" s="9" t="str">
        <f t="shared" si="33"/>
        <v>H1056</v>
      </c>
      <c r="F1029">
        <v>20760</v>
      </c>
      <c r="G1029" s="1" t="str">
        <f>_xll.BDS("SPX Index","CHAIN_TICKERS", "CHAIN_STRIKE_PX_OVRD",F1029, "CHAIN_PUT_CALL_TYPE_OVRD=P", "CHAIN_PERIODICITY_OVRD=M")</f>
        <v>SPX US 11/20/15 P2700</v>
      </c>
      <c r="J1029" t="s">
        <v>455</v>
      </c>
      <c r="K1029" t="e">
        <f ca="1">_xll.BDP(J1029,"security des")</f>
        <v>#NAME?</v>
      </c>
      <c r="N1029" t="s">
        <v>1626</v>
      </c>
      <c r="O1029" t="e">
        <f ca="1">_xll.BDP(J1029,"security des")</f>
        <v>#NAME?</v>
      </c>
    </row>
    <row r="1030" spans="1:15" x14ac:dyDescent="0.25">
      <c r="A1030">
        <v>0</v>
      </c>
      <c r="B1030" s="9">
        <v>2.1736986301369864E-4</v>
      </c>
      <c r="C1030" s="9" t="str">
        <f t="shared" si="32"/>
        <v>$H$1057</v>
      </c>
      <c r="D1030" s="9" t="str">
        <f t="shared" si="33"/>
        <v>H1057</v>
      </c>
      <c r="F1030">
        <v>20780</v>
      </c>
      <c r="G1030" s="1" t="str">
        <f>_xll.BDS("SPX Index","CHAIN_TICKERS", "CHAIN_STRIKE_PX_OVRD",F1030, "CHAIN_PUT_CALL_TYPE_OVRD=P", "CHAIN_PERIODICITY_OVRD=M")</f>
        <v>SPX US 11/20/15 P2700</v>
      </c>
      <c r="J1030" t="s">
        <v>3060</v>
      </c>
      <c r="K1030" t="e">
        <f ca="1">_xll.BDP(J1030,"security des")</f>
        <v>#NAME?</v>
      </c>
      <c r="N1030" t="s">
        <v>1627</v>
      </c>
      <c r="O1030" t="e">
        <f ca="1">_xll.BDP(J1030,"security des")</f>
        <v>#NAME?</v>
      </c>
    </row>
    <row r="1031" spans="1:15" x14ac:dyDescent="0.25">
      <c r="A1031">
        <v>0</v>
      </c>
      <c r="B1031" s="9">
        <v>2.1547945205479453E-4</v>
      </c>
      <c r="C1031" s="9" t="str">
        <f t="shared" si="32"/>
        <v>$H$1058</v>
      </c>
      <c r="D1031" s="9" t="str">
        <f t="shared" si="33"/>
        <v>H1058</v>
      </c>
      <c r="F1031">
        <v>20800</v>
      </c>
      <c r="G1031" s="1" t="str">
        <f>_xll.BDS("SPX Index","CHAIN_TICKERS", "CHAIN_STRIKE_PX_OVRD",F1031, "CHAIN_PUT_CALL_TYPE_OVRD=P", "CHAIN_PERIODICITY_OVRD=M")</f>
        <v>SPX US 11/20/15 P2700</v>
      </c>
      <c r="J1031" t="s">
        <v>2276</v>
      </c>
      <c r="K1031" t="e">
        <f ca="1">_xll.BDP(J1031,"security des")</f>
        <v>#NAME?</v>
      </c>
      <c r="N1031" t="s">
        <v>1628</v>
      </c>
      <c r="O1031" t="e">
        <f ca="1">_xll.BDP(J1031,"security des")</f>
        <v>#NAME?</v>
      </c>
    </row>
    <row r="1032" spans="1:15" x14ac:dyDescent="0.25">
      <c r="A1032">
        <v>0</v>
      </c>
      <c r="B1032" s="9">
        <v>2.1572602739726026E-4</v>
      </c>
      <c r="C1032" s="9" t="str">
        <f t="shared" si="32"/>
        <v>$H$1059</v>
      </c>
      <c r="D1032" s="9" t="str">
        <f t="shared" si="33"/>
        <v>H1059</v>
      </c>
      <c r="F1032">
        <v>20820</v>
      </c>
      <c r="G1032" s="1" t="str">
        <f>_xll.BDS("SPX Index","CHAIN_TICKERS", "CHAIN_STRIKE_PX_OVRD",F1032, "CHAIN_PUT_CALL_TYPE_OVRD=P", "CHAIN_PERIODICITY_OVRD=M")</f>
        <v>SPX US 11/20/15 P2700</v>
      </c>
      <c r="J1032" t="s">
        <v>456</v>
      </c>
      <c r="K1032" t="e">
        <f ca="1">_xll.BDP(J1032,"security des")</f>
        <v>#NAME?</v>
      </c>
      <c r="N1032" t="s">
        <v>1629</v>
      </c>
      <c r="O1032" t="e">
        <f ca="1">_xll.BDP(J1032,"security des")</f>
        <v>#NAME?</v>
      </c>
    </row>
    <row r="1033" spans="1:15" x14ac:dyDescent="0.25">
      <c r="A1033">
        <v>0</v>
      </c>
      <c r="B1033" s="9">
        <v>2.1515068493150685E-4</v>
      </c>
      <c r="C1033" s="9" t="str">
        <f t="shared" si="32"/>
        <v>$H$1060</v>
      </c>
      <c r="D1033" s="9" t="str">
        <f t="shared" si="33"/>
        <v>H1060</v>
      </c>
      <c r="F1033">
        <v>20840</v>
      </c>
      <c r="G1033" s="1" t="str">
        <f>_xll.BDS("SPX Index","CHAIN_TICKERS", "CHAIN_STRIKE_PX_OVRD",F1033, "CHAIN_PUT_CALL_TYPE_OVRD=P", "CHAIN_PERIODICITY_OVRD=M")</f>
        <v>SPX US 11/20/15 P2700</v>
      </c>
      <c r="J1033" t="s">
        <v>3061</v>
      </c>
      <c r="K1033" t="e">
        <f ca="1">_xll.BDP(J1033,"security des")</f>
        <v>#NAME?</v>
      </c>
      <c r="N1033" t="s">
        <v>1630</v>
      </c>
      <c r="O1033" t="e">
        <f ca="1">_xll.BDP(J1033,"security des")</f>
        <v>#NAME?</v>
      </c>
    </row>
    <row r="1034" spans="1:15" x14ac:dyDescent="0.25">
      <c r="A1034">
        <v>0</v>
      </c>
      <c r="B1034" s="9">
        <v>2.1394520547945206E-4</v>
      </c>
      <c r="C1034" s="9" t="str">
        <f t="shared" si="32"/>
        <v>$H$1061</v>
      </c>
      <c r="D1034" s="9" t="str">
        <f t="shared" si="33"/>
        <v>H1061</v>
      </c>
      <c r="F1034">
        <v>20860</v>
      </c>
      <c r="G1034" s="1" t="str">
        <f>_xll.BDS("SPX Index","CHAIN_TICKERS", "CHAIN_STRIKE_PX_OVRD",F1034, "CHAIN_PUT_CALL_TYPE_OVRD=P", "CHAIN_PERIODICITY_OVRD=M")</f>
        <v>SPX US 11/20/15 P2700</v>
      </c>
      <c r="J1034" t="s">
        <v>2277</v>
      </c>
      <c r="K1034" t="e">
        <f ca="1">_xll.BDP(J1034,"security des")</f>
        <v>#NAME?</v>
      </c>
      <c r="N1034" t="s">
        <v>1631</v>
      </c>
      <c r="O1034" t="e">
        <f ca="1">_xll.BDP(J1034,"security des")</f>
        <v>#NAME?</v>
      </c>
    </row>
    <row r="1035" spans="1:15" x14ac:dyDescent="0.25">
      <c r="A1035">
        <v>1</v>
      </c>
      <c r="B1035" s="9">
        <v>2.1331506849315069E-4</v>
      </c>
      <c r="C1035" s="9" t="str">
        <f t="shared" si="32"/>
        <v>$H$1062</v>
      </c>
      <c r="D1035" s="9" t="str">
        <f t="shared" si="33"/>
        <v>H1062</v>
      </c>
      <c r="F1035">
        <v>20880</v>
      </c>
      <c r="G1035" s="1" t="str">
        <f>_xll.BDS("SPX Index","CHAIN_TICKERS", "CHAIN_STRIKE_PX_OVRD",F1035, "CHAIN_PUT_CALL_TYPE_OVRD=P", "CHAIN_PERIODICITY_OVRD=M")</f>
        <v>SPX US 11/20/15 P2700</v>
      </c>
      <c r="J1035" t="s">
        <v>457</v>
      </c>
      <c r="K1035" t="e">
        <f ca="1">_xll.BDP(J1035,"security des")</f>
        <v>#NAME?</v>
      </c>
      <c r="N1035" t="s">
        <v>1632</v>
      </c>
      <c r="O1035" t="e">
        <f ca="1">_xll.BDP(J1035,"security des")</f>
        <v>#NAME?</v>
      </c>
    </row>
    <row r="1036" spans="1:15" x14ac:dyDescent="0.25">
      <c r="A1036">
        <v>0</v>
      </c>
      <c r="B1036" s="9">
        <v>2.1347945205479451E-4</v>
      </c>
      <c r="C1036" s="9" t="str">
        <f t="shared" si="32"/>
        <v>$H$1063</v>
      </c>
      <c r="D1036" s="9" t="str">
        <f t="shared" si="33"/>
        <v>H1063</v>
      </c>
      <c r="F1036">
        <v>20900</v>
      </c>
      <c r="G1036" s="1" t="str">
        <f>_xll.BDS("SPX Index","CHAIN_TICKERS", "CHAIN_STRIKE_PX_OVRD",F1036, "CHAIN_PUT_CALL_TYPE_OVRD=P", "CHAIN_PERIODICITY_OVRD=M")</f>
        <v>SPX US 11/20/15 P2700</v>
      </c>
      <c r="J1036" t="s">
        <v>2278</v>
      </c>
      <c r="K1036" t="e">
        <f ca="1">_xll.BDP(J1036,"security des")</f>
        <v>#NAME?</v>
      </c>
      <c r="N1036" t="s">
        <v>1633</v>
      </c>
      <c r="O1036" t="e">
        <f ca="1">_xll.BDP(J1036,"security des")</f>
        <v>#NAME?</v>
      </c>
    </row>
    <row r="1037" spans="1:15" x14ac:dyDescent="0.25">
      <c r="A1037">
        <v>0</v>
      </c>
      <c r="B1037" s="9">
        <v>2.1197260273972602E-4</v>
      </c>
      <c r="C1037" s="9" t="str">
        <f t="shared" si="32"/>
        <v>$H$1064</v>
      </c>
      <c r="D1037" s="9" t="str">
        <f t="shared" si="33"/>
        <v>H1064</v>
      </c>
      <c r="F1037">
        <v>20920</v>
      </c>
      <c r="G1037" s="1" t="str">
        <f>_xll.BDS("SPX Index","CHAIN_TICKERS", "CHAIN_STRIKE_PX_OVRD",F1037, "CHAIN_PUT_CALL_TYPE_OVRD=P", "CHAIN_PERIODICITY_OVRD=M")</f>
        <v>SPX US 11/20/15 P2700</v>
      </c>
      <c r="J1037" t="s">
        <v>3062</v>
      </c>
      <c r="K1037" t="e">
        <f ca="1">_xll.BDP(J1037,"security des")</f>
        <v>#NAME?</v>
      </c>
      <c r="N1037" t="s">
        <v>1634</v>
      </c>
      <c r="O1037" t="e">
        <f ca="1">_xll.BDP(J1037,"security des")</f>
        <v>#NAME?</v>
      </c>
    </row>
    <row r="1038" spans="1:15" x14ac:dyDescent="0.25">
      <c r="A1038">
        <v>0</v>
      </c>
      <c r="B1038" s="9">
        <v>2.1397260273972604E-4</v>
      </c>
      <c r="C1038" s="9" t="str">
        <f t="shared" si="32"/>
        <v>$H$1065</v>
      </c>
      <c r="D1038" s="9" t="str">
        <f t="shared" si="33"/>
        <v>H1065</v>
      </c>
      <c r="F1038">
        <v>20940</v>
      </c>
      <c r="G1038" s="1" t="str">
        <f>_xll.BDS("SPX Index","CHAIN_TICKERS", "CHAIN_STRIKE_PX_OVRD",F1038, "CHAIN_PUT_CALL_TYPE_OVRD=P", "CHAIN_PERIODICITY_OVRD=M")</f>
        <v>SPX US 11/20/15 P2700</v>
      </c>
      <c r="J1038" t="s">
        <v>458</v>
      </c>
      <c r="K1038" t="e">
        <f ca="1">_xll.BDP(J1038,"security des")</f>
        <v>#NAME?</v>
      </c>
      <c r="N1038" t="s">
        <v>1635</v>
      </c>
      <c r="O1038" t="e">
        <f ca="1">_xll.BDP(J1038,"security des")</f>
        <v>#NAME?</v>
      </c>
    </row>
    <row r="1039" spans="1:15" x14ac:dyDescent="0.25">
      <c r="A1039">
        <v>0</v>
      </c>
      <c r="B1039" s="9">
        <v>2.1394520547945206E-4</v>
      </c>
      <c r="C1039" s="9" t="str">
        <f t="shared" si="32"/>
        <v>$H$1066</v>
      </c>
      <c r="D1039" s="9" t="str">
        <f t="shared" si="33"/>
        <v>H1066</v>
      </c>
      <c r="F1039">
        <v>20960</v>
      </c>
      <c r="G1039" s="1" t="str">
        <f>_xll.BDS("SPX Index","CHAIN_TICKERS", "CHAIN_STRIKE_PX_OVRD",F1039, "CHAIN_PUT_CALL_TYPE_OVRD=P", "CHAIN_PERIODICITY_OVRD=M")</f>
        <v>SPX US 11/20/15 P2700</v>
      </c>
      <c r="J1039" t="s">
        <v>2279</v>
      </c>
      <c r="K1039" t="e">
        <f ca="1">_xll.BDP(J1039,"security des")</f>
        <v>#NAME?</v>
      </c>
      <c r="N1039" t="s">
        <v>1636</v>
      </c>
      <c r="O1039" t="e">
        <f ca="1">_xll.BDP(J1039,"security des")</f>
        <v>#NAME?</v>
      </c>
    </row>
    <row r="1040" spans="1:15" x14ac:dyDescent="0.25">
      <c r="A1040">
        <v>0</v>
      </c>
      <c r="B1040" s="9">
        <v>2.1446575342465754E-4</v>
      </c>
      <c r="C1040" s="9" t="str">
        <f t="shared" si="32"/>
        <v>$H$1067</v>
      </c>
      <c r="D1040" s="9" t="str">
        <f t="shared" si="33"/>
        <v>H1067</v>
      </c>
      <c r="F1040">
        <v>20980</v>
      </c>
      <c r="G1040" s="1" t="str">
        <f>_xll.BDS("SPX Index","CHAIN_TICKERS", "CHAIN_STRIKE_PX_OVRD",F1040, "CHAIN_PUT_CALL_TYPE_OVRD=P", "CHAIN_PERIODICITY_OVRD=M")</f>
        <v>SPX US 11/20/15 P2700</v>
      </c>
      <c r="J1040" t="s">
        <v>3063</v>
      </c>
      <c r="K1040" t="e">
        <f ca="1">_xll.BDP(J1040,"security des")</f>
        <v>#NAME?</v>
      </c>
      <c r="N1040" t="s">
        <v>1637</v>
      </c>
      <c r="O1040" t="e">
        <f ca="1">_xll.BDP(J1040,"security des")</f>
        <v>#NAME?</v>
      </c>
    </row>
    <row r="1041" spans="1:15" x14ac:dyDescent="0.25">
      <c r="A1041">
        <v>0</v>
      </c>
      <c r="B1041" s="9">
        <v>2.1290410958904108E-4</v>
      </c>
      <c r="C1041" s="9" t="str">
        <f t="shared" si="32"/>
        <v>$H$1068</v>
      </c>
      <c r="D1041" s="9" t="str">
        <f t="shared" si="33"/>
        <v>H1068</v>
      </c>
      <c r="F1041">
        <v>21000</v>
      </c>
      <c r="G1041" s="1" t="str">
        <f>_xll.BDS("SPX Index","CHAIN_TICKERS", "CHAIN_STRIKE_PX_OVRD",F1041, "CHAIN_PUT_CALL_TYPE_OVRD=P", "CHAIN_PERIODICITY_OVRD=M")</f>
        <v>SPX US 11/20/15 P2700</v>
      </c>
      <c r="J1041" t="s">
        <v>459</v>
      </c>
      <c r="K1041" t="e">
        <f ca="1">_xll.BDP(J1041,"security des")</f>
        <v>#NAME?</v>
      </c>
      <c r="N1041" t="s">
        <v>1638</v>
      </c>
      <c r="O1041" t="e">
        <f ca="1">_xll.BDP(J1041,"security des")</f>
        <v>#NAME?</v>
      </c>
    </row>
    <row r="1042" spans="1:15" x14ac:dyDescent="0.25">
      <c r="A1042">
        <v>0</v>
      </c>
      <c r="B1042" s="9">
        <v>2.1227397260273974E-4</v>
      </c>
      <c r="C1042" s="9" t="str">
        <f t="shared" si="32"/>
        <v>$H$1069</v>
      </c>
      <c r="D1042" s="9" t="str">
        <f t="shared" si="33"/>
        <v>H1069</v>
      </c>
      <c r="F1042">
        <v>21020</v>
      </c>
      <c r="G1042" s="1" t="str">
        <f>_xll.BDS("SPX Index","CHAIN_TICKERS", "CHAIN_STRIKE_PX_OVRD",F1042, "CHAIN_PUT_CALL_TYPE_OVRD=P", "CHAIN_PERIODICITY_OVRD=M")</f>
        <v>SPX US 11/20/15 P2700</v>
      </c>
      <c r="J1042" t="s">
        <v>3064</v>
      </c>
      <c r="K1042" t="e">
        <f ca="1">_xll.BDP(J1042,"security des")</f>
        <v>#NAME?</v>
      </c>
      <c r="N1042" t="s">
        <v>1639</v>
      </c>
      <c r="O1042" t="e">
        <f ca="1">_xll.BDP(J1042,"security des")</f>
        <v>#NAME?</v>
      </c>
    </row>
    <row r="1043" spans="1:15" x14ac:dyDescent="0.25">
      <c r="A1043">
        <v>0</v>
      </c>
      <c r="B1043" s="9">
        <v>2.1167123287671233E-4</v>
      </c>
      <c r="C1043" s="9" t="str">
        <f t="shared" si="32"/>
        <v>$H$1070</v>
      </c>
      <c r="D1043" s="9" t="str">
        <f t="shared" si="33"/>
        <v>H1070</v>
      </c>
      <c r="F1043">
        <v>21040</v>
      </c>
      <c r="G1043" s="1" t="str">
        <f>_xll.BDS("SPX Index","CHAIN_TICKERS", "CHAIN_STRIKE_PX_OVRD",F1043, "CHAIN_PUT_CALL_TYPE_OVRD=P", "CHAIN_PERIODICITY_OVRD=M")</f>
        <v>SPX US 11/20/15 P2700</v>
      </c>
      <c r="J1043" t="s">
        <v>2280</v>
      </c>
      <c r="K1043" t="e">
        <f ca="1">_xll.BDP(J1043,"security des")</f>
        <v>#NAME?</v>
      </c>
      <c r="N1043" t="s">
        <v>1640</v>
      </c>
      <c r="O1043" t="e">
        <f ca="1">_xll.BDP(J1043,"security des")</f>
        <v>#NAME?</v>
      </c>
    </row>
    <row r="1044" spans="1:15" x14ac:dyDescent="0.25">
      <c r="A1044">
        <v>0</v>
      </c>
      <c r="B1044" s="9">
        <v>2.1019178082191779E-4</v>
      </c>
      <c r="C1044" s="9" t="str">
        <f t="shared" si="32"/>
        <v>$H$1071</v>
      </c>
      <c r="D1044" s="9" t="str">
        <f t="shared" si="33"/>
        <v>H1071</v>
      </c>
      <c r="F1044">
        <v>21060</v>
      </c>
      <c r="G1044" s="1" t="str">
        <f>_xll.BDS("SPX Index","CHAIN_TICKERS", "CHAIN_STRIKE_PX_OVRD",F1044, "CHAIN_PUT_CALL_TYPE_OVRD=P", "CHAIN_PERIODICITY_OVRD=M")</f>
        <v>SPX US 11/20/15 P2700</v>
      </c>
      <c r="J1044" t="s">
        <v>460</v>
      </c>
      <c r="K1044" t="e">
        <f ca="1">_xll.BDP(J1044,"security des")</f>
        <v>#NAME?</v>
      </c>
      <c r="N1044" t="s">
        <v>1641</v>
      </c>
      <c r="O1044" t="e">
        <f ca="1">_xll.BDP(J1044,"security des")</f>
        <v>#NAME?</v>
      </c>
    </row>
    <row r="1045" spans="1:15" x14ac:dyDescent="0.25">
      <c r="A1045">
        <v>0</v>
      </c>
      <c r="B1045" s="9">
        <v>2.1013698630136985E-4</v>
      </c>
      <c r="C1045" s="9" t="str">
        <f t="shared" si="32"/>
        <v>$H$1072</v>
      </c>
      <c r="D1045" s="9" t="str">
        <f t="shared" si="33"/>
        <v>H1072</v>
      </c>
      <c r="F1045">
        <v>21080</v>
      </c>
      <c r="G1045" s="1" t="str">
        <f>_xll.BDS("SPX Index","CHAIN_TICKERS", "CHAIN_STRIKE_PX_OVRD",F1045, "CHAIN_PUT_CALL_TYPE_OVRD=P", "CHAIN_PERIODICITY_OVRD=M")</f>
        <v>SPX US 11/20/15 P2700</v>
      </c>
      <c r="J1045" t="s">
        <v>3065</v>
      </c>
      <c r="K1045" t="e">
        <f ca="1">_xll.BDP(J1045,"security des")</f>
        <v>#NAME?</v>
      </c>
      <c r="N1045" t="s">
        <v>1642</v>
      </c>
      <c r="O1045" t="e">
        <f ca="1">_xll.BDP(J1045,"security des")</f>
        <v>#NAME?</v>
      </c>
    </row>
    <row r="1046" spans="1:15" x14ac:dyDescent="0.25">
      <c r="A1046">
        <v>0</v>
      </c>
      <c r="B1046" s="9">
        <v>2.0742465753424656E-4</v>
      </c>
      <c r="C1046" s="9" t="str">
        <f t="shared" si="32"/>
        <v>$H$1073</v>
      </c>
      <c r="D1046" s="9" t="str">
        <f t="shared" si="33"/>
        <v>H1073</v>
      </c>
      <c r="F1046">
        <v>21100</v>
      </c>
      <c r="G1046" s="1" t="str">
        <f>_xll.BDS("SPX Index","CHAIN_TICKERS", "CHAIN_STRIKE_PX_OVRD",F1046, "CHAIN_PUT_CALL_TYPE_OVRD=P", "CHAIN_PERIODICITY_OVRD=M")</f>
        <v>SPX US 11/20/15 P2700</v>
      </c>
      <c r="J1046" t="s">
        <v>2281</v>
      </c>
      <c r="K1046" t="e">
        <f ca="1">_xll.BDP(J1046,"security des")</f>
        <v>#NAME?</v>
      </c>
      <c r="N1046" t="s">
        <v>1643</v>
      </c>
      <c r="O1046" t="e">
        <f ca="1">_xll.BDP(J1046,"security des")</f>
        <v>#NAME?</v>
      </c>
    </row>
    <row r="1047" spans="1:15" x14ac:dyDescent="0.25">
      <c r="A1047">
        <v>0</v>
      </c>
      <c r="B1047" s="9">
        <v>2.0594520547945205E-4</v>
      </c>
      <c r="C1047" s="9" t="str">
        <f t="shared" si="32"/>
        <v>$H$1074</v>
      </c>
      <c r="D1047" s="9" t="str">
        <f t="shared" si="33"/>
        <v>H1074</v>
      </c>
      <c r="F1047">
        <v>21120</v>
      </c>
      <c r="G1047" s="1" t="str">
        <f>_xll.BDS("SPX Index","CHAIN_TICKERS", "CHAIN_STRIKE_PX_OVRD",F1047, "CHAIN_PUT_CALL_TYPE_OVRD=P", "CHAIN_PERIODICITY_OVRD=M")</f>
        <v>SPX US 11/20/15 P2700</v>
      </c>
      <c r="J1047" t="s">
        <v>461</v>
      </c>
      <c r="K1047" t="e">
        <f ca="1">_xll.BDP(J1047,"security des")</f>
        <v>#NAME?</v>
      </c>
      <c r="N1047" t="s">
        <v>1644</v>
      </c>
      <c r="O1047" t="e">
        <f ca="1">_xll.BDP(J1047,"security des")</f>
        <v>#NAME?</v>
      </c>
    </row>
    <row r="1048" spans="1:15" x14ac:dyDescent="0.25">
      <c r="A1048">
        <v>0</v>
      </c>
      <c r="B1048" s="9">
        <v>2.061917808219178E-4</v>
      </c>
      <c r="C1048" s="9" t="str">
        <f t="shared" si="32"/>
        <v>$H$1075</v>
      </c>
      <c r="D1048" s="9" t="str">
        <f t="shared" si="33"/>
        <v>H1075</v>
      </c>
      <c r="F1048">
        <v>21140</v>
      </c>
      <c r="G1048" s="1" t="str">
        <f>_xll.BDS("SPX Index","CHAIN_TICKERS", "CHAIN_STRIKE_PX_OVRD",F1048, "CHAIN_PUT_CALL_TYPE_OVRD=P", "CHAIN_PERIODICITY_OVRD=M")</f>
        <v>SPX US 11/20/15 P2700</v>
      </c>
      <c r="J1048" t="s">
        <v>2282</v>
      </c>
      <c r="K1048" t="e">
        <f ca="1">_xll.BDP(J1048,"security des")</f>
        <v>#NAME?</v>
      </c>
      <c r="N1048" t="s">
        <v>1645</v>
      </c>
      <c r="O1048" t="e">
        <f ca="1">_xll.BDP(J1048,"security des")</f>
        <v>#NAME?</v>
      </c>
    </row>
    <row r="1049" spans="1:15" x14ac:dyDescent="0.25">
      <c r="A1049">
        <v>0</v>
      </c>
      <c r="B1049" s="9">
        <v>2.0846575342465753E-4</v>
      </c>
      <c r="C1049" s="9" t="str">
        <f t="shared" si="32"/>
        <v>$H$1076</v>
      </c>
      <c r="D1049" s="9" t="str">
        <f t="shared" si="33"/>
        <v>H1076</v>
      </c>
      <c r="F1049">
        <v>21160</v>
      </c>
      <c r="G1049" s="1" t="str">
        <f>_xll.BDS("SPX Index","CHAIN_TICKERS", "CHAIN_STRIKE_PX_OVRD",F1049, "CHAIN_PUT_CALL_TYPE_OVRD=P", "CHAIN_PERIODICITY_OVRD=M")</f>
        <v>SPX US 11/20/15 P2700</v>
      </c>
      <c r="J1049" t="s">
        <v>3066</v>
      </c>
      <c r="K1049" t="e">
        <f ca="1">_xll.BDP(J1049,"security des")</f>
        <v>#NAME?</v>
      </c>
      <c r="N1049" t="s">
        <v>1646</v>
      </c>
      <c r="O1049" t="e">
        <f ca="1">_xll.BDP(J1049,"security des")</f>
        <v>#NAME?</v>
      </c>
    </row>
    <row r="1050" spans="1:15" x14ac:dyDescent="0.25">
      <c r="A1050">
        <v>0</v>
      </c>
      <c r="B1050" s="9">
        <v>2.0956164383561645E-4</v>
      </c>
      <c r="C1050" s="9" t="str">
        <f t="shared" si="32"/>
        <v>$H$1077</v>
      </c>
      <c r="D1050" s="9" t="str">
        <f t="shared" si="33"/>
        <v>H1077</v>
      </c>
      <c r="F1050">
        <v>21180</v>
      </c>
      <c r="G1050" s="1" t="str">
        <f>_xll.BDS("SPX Index","CHAIN_TICKERS", "CHAIN_STRIKE_PX_OVRD",F1050, "CHAIN_PUT_CALL_TYPE_OVRD=P", "CHAIN_PERIODICITY_OVRD=M")</f>
        <v>SPX US 11/20/15 P2700</v>
      </c>
      <c r="J1050" t="s">
        <v>462</v>
      </c>
      <c r="K1050" t="e">
        <f ca="1">_xll.BDP(J1050,"security des")</f>
        <v>#NAME?</v>
      </c>
      <c r="N1050" t="s">
        <v>1647</v>
      </c>
      <c r="O1050" t="e">
        <f ca="1">_xll.BDP(J1050,"security des")</f>
        <v>#NAME?</v>
      </c>
    </row>
    <row r="1051" spans="1:15" x14ac:dyDescent="0.25">
      <c r="A1051">
        <v>0</v>
      </c>
      <c r="B1051" s="9">
        <v>2.0884931506849315E-4</v>
      </c>
      <c r="C1051" s="9" t="str">
        <f t="shared" si="32"/>
        <v>$H$1078</v>
      </c>
      <c r="D1051" s="9" t="str">
        <f t="shared" si="33"/>
        <v>H1078</v>
      </c>
      <c r="F1051">
        <v>21200</v>
      </c>
      <c r="G1051" s="1" t="str">
        <f>_xll.BDS("SPX Index","CHAIN_TICKERS", "CHAIN_STRIKE_PX_OVRD",F1051, "CHAIN_PUT_CALL_TYPE_OVRD=P", "CHAIN_PERIODICITY_OVRD=M")</f>
        <v>SPX US 11/20/15 P2700</v>
      </c>
      <c r="J1051" t="s">
        <v>2283</v>
      </c>
      <c r="K1051" t="e">
        <f ca="1">_xll.BDP(J1051,"security des")</f>
        <v>#NAME?</v>
      </c>
      <c r="N1051" t="s">
        <v>1648</v>
      </c>
      <c r="O1051" t="e">
        <f ca="1">_xll.BDP(J1051,"security des")</f>
        <v>#NAME?</v>
      </c>
    </row>
    <row r="1052" spans="1:15" x14ac:dyDescent="0.25">
      <c r="A1052">
        <v>0</v>
      </c>
      <c r="B1052" s="9">
        <v>2.0967123287671233E-4</v>
      </c>
      <c r="C1052" s="9" t="str">
        <f t="shared" si="32"/>
        <v>$H$1079</v>
      </c>
      <c r="D1052" s="9" t="str">
        <f t="shared" si="33"/>
        <v>H1079</v>
      </c>
      <c r="F1052">
        <v>21220</v>
      </c>
      <c r="G1052" s="1" t="str">
        <f>_xll.BDS("SPX Index","CHAIN_TICKERS", "CHAIN_STRIKE_PX_OVRD",F1052, "CHAIN_PUT_CALL_TYPE_OVRD=P", "CHAIN_PERIODICITY_OVRD=M")</f>
        <v>SPX US 11/20/15 P2700</v>
      </c>
      <c r="J1052" t="s">
        <v>3067</v>
      </c>
      <c r="K1052" t="e">
        <f ca="1">_xll.BDP(J1052,"security des")</f>
        <v>#NAME?</v>
      </c>
      <c r="N1052" t="s">
        <v>1649</v>
      </c>
      <c r="O1052" t="e">
        <f ca="1">_xll.BDP(J1052,"security des")</f>
        <v>#NAME?</v>
      </c>
    </row>
    <row r="1053" spans="1:15" x14ac:dyDescent="0.25">
      <c r="A1053">
        <v>0</v>
      </c>
      <c r="B1053" s="9">
        <v>2.0994520547945207E-4</v>
      </c>
      <c r="C1053" s="9" t="str">
        <f t="shared" si="32"/>
        <v>$H$1080</v>
      </c>
      <c r="D1053" s="9" t="str">
        <f t="shared" si="33"/>
        <v>H1080</v>
      </c>
      <c r="F1053">
        <v>21240</v>
      </c>
      <c r="G1053" s="1" t="str">
        <f>_xll.BDS("SPX Index","CHAIN_TICKERS", "CHAIN_STRIKE_PX_OVRD",F1053, "CHAIN_PUT_CALL_TYPE_OVRD=P", "CHAIN_PERIODICITY_OVRD=M")</f>
        <v>SPX US 11/20/15 P2700</v>
      </c>
      <c r="J1053" t="s">
        <v>463</v>
      </c>
      <c r="K1053" t="e">
        <f ca="1">_xll.BDP(J1053,"security des")</f>
        <v>#NAME?</v>
      </c>
      <c r="N1053" t="s">
        <v>1650</v>
      </c>
      <c r="O1053" t="e">
        <f ca="1">_xll.BDP(J1053,"security des")</f>
        <v>#NAME?</v>
      </c>
    </row>
    <row r="1054" spans="1:15" x14ac:dyDescent="0.25">
      <c r="A1054">
        <v>0</v>
      </c>
      <c r="B1054" s="9">
        <v>2.1104109589041096E-4</v>
      </c>
      <c r="C1054" s="9" t="str">
        <f t="shared" si="32"/>
        <v>$H$1081</v>
      </c>
      <c r="D1054" s="9" t="str">
        <f t="shared" si="33"/>
        <v>H1081</v>
      </c>
      <c r="F1054">
        <v>21260</v>
      </c>
      <c r="G1054" s="1" t="str">
        <f>_xll.BDS("SPX Index","CHAIN_TICKERS", "CHAIN_STRIKE_PX_OVRD",F1054, "CHAIN_PUT_CALL_TYPE_OVRD=P", "CHAIN_PERIODICITY_OVRD=M")</f>
        <v>SPX US 11/20/15 P2700</v>
      </c>
      <c r="J1054" t="s">
        <v>2284</v>
      </c>
      <c r="K1054" t="e">
        <f ca="1">_xll.BDP(J1054,"security des")</f>
        <v>#NAME?</v>
      </c>
      <c r="N1054" t="s">
        <v>1651</v>
      </c>
      <c r="O1054" t="e">
        <f ca="1">_xll.BDP(J1054,"security des")</f>
        <v>#NAME?</v>
      </c>
    </row>
    <row r="1055" spans="1:15" x14ac:dyDescent="0.25">
      <c r="A1055">
        <v>3</v>
      </c>
      <c r="B1055" s="9">
        <v>2.1216438356164383E-4</v>
      </c>
      <c r="C1055" s="9" t="str">
        <f t="shared" si="32"/>
        <v>$H$1082</v>
      </c>
      <c r="D1055" s="9" t="str">
        <f t="shared" si="33"/>
        <v>H1082</v>
      </c>
      <c r="F1055">
        <v>21280</v>
      </c>
      <c r="G1055" s="1" t="str">
        <f>_xll.BDS("SPX Index","CHAIN_TICKERS", "CHAIN_STRIKE_PX_OVRD",F1055, "CHAIN_PUT_CALL_TYPE_OVRD=P", "CHAIN_PERIODICITY_OVRD=M")</f>
        <v>SPX US 11/20/15 P2700</v>
      </c>
      <c r="J1055" t="s">
        <v>2285</v>
      </c>
      <c r="K1055" t="e">
        <f ca="1">_xll.BDP(J1055,"security des")</f>
        <v>#NAME?</v>
      </c>
      <c r="N1055" t="s">
        <v>1652</v>
      </c>
      <c r="O1055" t="e">
        <f ca="1">_xll.BDP(J1055,"security des")</f>
        <v>#NAME?</v>
      </c>
    </row>
    <row r="1056" spans="1:15" x14ac:dyDescent="0.25">
      <c r="A1056">
        <v>0</v>
      </c>
      <c r="B1056" s="9">
        <v>2.1145205479452056E-4</v>
      </c>
      <c r="C1056" s="9" t="str">
        <f t="shared" si="32"/>
        <v>$H$1083</v>
      </c>
      <c r="D1056" s="9" t="str">
        <f t="shared" si="33"/>
        <v>H1083</v>
      </c>
      <c r="F1056">
        <v>21300</v>
      </c>
      <c r="G1056" s="1" t="str">
        <f>_xll.BDS("SPX Index","CHAIN_TICKERS", "CHAIN_STRIKE_PX_OVRD",F1056, "CHAIN_PUT_CALL_TYPE_OVRD=P", "CHAIN_PERIODICITY_OVRD=M")</f>
        <v>SPX US 11/20/15 P2700</v>
      </c>
      <c r="J1056" t="s">
        <v>2286</v>
      </c>
      <c r="K1056" t="e">
        <f ca="1">_xll.BDP(J1056,"security des")</f>
        <v>#NAME?</v>
      </c>
      <c r="N1056" t="s">
        <v>1653</v>
      </c>
      <c r="O1056" t="e">
        <f ca="1">_xll.BDP(J1056,"security des")</f>
        <v>#NAME?</v>
      </c>
    </row>
    <row r="1057" spans="1:15" x14ac:dyDescent="0.25">
      <c r="A1057">
        <v>0</v>
      </c>
      <c r="B1057" s="9">
        <v>2.1342465753424657E-4</v>
      </c>
      <c r="C1057" s="9" t="str">
        <f t="shared" si="32"/>
        <v>$H$1084</v>
      </c>
      <c r="D1057" s="9" t="str">
        <f t="shared" si="33"/>
        <v>H1084</v>
      </c>
      <c r="F1057">
        <v>21320</v>
      </c>
      <c r="G1057" s="1" t="str">
        <f>_xll.BDS("SPX Index","CHAIN_TICKERS", "CHAIN_STRIKE_PX_OVRD",F1057, "CHAIN_PUT_CALL_TYPE_OVRD=P", "CHAIN_PERIODICITY_OVRD=M")</f>
        <v>SPX US 11/20/15 P2700</v>
      </c>
      <c r="J1057" t="s">
        <v>2287</v>
      </c>
      <c r="K1057" t="e">
        <f ca="1">_xll.BDP(J1057,"security des")</f>
        <v>#NAME?</v>
      </c>
      <c r="N1057" t="s">
        <v>1654</v>
      </c>
      <c r="O1057" t="e">
        <f ca="1">_xll.BDP(J1057,"security des")</f>
        <v>#NAME?</v>
      </c>
    </row>
    <row r="1058" spans="1:15" x14ac:dyDescent="0.25">
      <c r="A1058">
        <v>0</v>
      </c>
      <c r="B1058" s="9">
        <v>2.1432876712328767E-4</v>
      </c>
      <c r="C1058" s="9" t="str">
        <f t="shared" si="32"/>
        <v>$H$1085</v>
      </c>
      <c r="D1058" s="9" t="str">
        <f t="shared" si="33"/>
        <v>H1085</v>
      </c>
      <c r="F1058">
        <v>21340</v>
      </c>
      <c r="G1058" s="1" t="str">
        <f>_xll.BDS("SPX Index","CHAIN_TICKERS", "CHAIN_STRIKE_PX_OVRD",F1058, "CHAIN_PUT_CALL_TYPE_OVRD=P", "CHAIN_PERIODICITY_OVRD=M")</f>
        <v>SPX US 11/20/15 P2700</v>
      </c>
      <c r="J1058" t="s">
        <v>464</v>
      </c>
      <c r="K1058" t="e">
        <f ca="1">_xll.BDP(J1058,"security des")</f>
        <v>#NAME?</v>
      </c>
      <c r="N1058" t="s">
        <v>1655</v>
      </c>
      <c r="O1058" t="e">
        <f ca="1">_xll.BDP(J1058,"security des")</f>
        <v>#NAME?</v>
      </c>
    </row>
    <row r="1059" spans="1:15" x14ac:dyDescent="0.25">
      <c r="A1059">
        <v>0</v>
      </c>
      <c r="B1059" s="9">
        <v>2.1427397260273971E-4</v>
      </c>
      <c r="C1059" s="9" t="str">
        <f t="shared" si="32"/>
        <v>$H$1086</v>
      </c>
      <c r="D1059" s="9" t="str">
        <f t="shared" si="33"/>
        <v>H1086</v>
      </c>
      <c r="F1059">
        <v>21360</v>
      </c>
      <c r="G1059" s="1" t="str">
        <f>_xll.BDS("SPX Index","CHAIN_TICKERS", "CHAIN_STRIKE_PX_OVRD",F1059, "CHAIN_PUT_CALL_TYPE_OVRD=P", "CHAIN_PERIODICITY_OVRD=M")</f>
        <v>SPX US 11/20/15 P2700</v>
      </c>
      <c r="J1059" t="s">
        <v>2288</v>
      </c>
      <c r="K1059" t="e">
        <f ca="1">_xll.BDP(J1059,"security des")</f>
        <v>#NAME?</v>
      </c>
      <c r="N1059" t="s">
        <v>1656</v>
      </c>
      <c r="O1059" t="e">
        <f ca="1">_xll.BDP(J1059,"security des")</f>
        <v>#NAME?</v>
      </c>
    </row>
    <row r="1060" spans="1:15" x14ac:dyDescent="0.25">
      <c r="A1060">
        <v>0</v>
      </c>
      <c r="B1060" s="9">
        <v>2.1279452054794523E-4</v>
      </c>
      <c r="C1060" s="9" t="str">
        <f t="shared" si="32"/>
        <v>$H$1087</v>
      </c>
      <c r="D1060" s="9" t="str">
        <f t="shared" si="33"/>
        <v>H1087</v>
      </c>
      <c r="F1060">
        <v>21380</v>
      </c>
      <c r="G1060" s="1" t="str">
        <f>_xll.BDS("SPX Index","CHAIN_TICKERS", "CHAIN_STRIKE_PX_OVRD",F1060, "CHAIN_PUT_CALL_TYPE_OVRD=P", "CHAIN_PERIODICITY_OVRD=M")</f>
        <v>SPX US 11/20/15 P2700</v>
      </c>
      <c r="J1060" t="s">
        <v>2289</v>
      </c>
      <c r="K1060" t="e">
        <f ca="1">_xll.BDP(J1060,"security des")</f>
        <v>#NAME?</v>
      </c>
      <c r="N1060" t="s">
        <v>1657</v>
      </c>
      <c r="O1060" t="e">
        <f ca="1">_xll.BDP(J1060,"security des")</f>
        <v>#NAME?</v>
      </c>
    </row>
    <row r="1061" spans="1:15" x14ac:dyDescent="0.25">
      <c r="A1061">
        <v>0</v>
      </c>
      <c r="B1061" s="9">
        <v>2.1093150684931507E-4</v>
      </c>
      <c r="C1061" s="9" t="str">
        <f t="shared" si="32"/>
        <v>$H$1088</v>
      </c>
      <c r="D1061" s="9" t="str">
        <f t="shared" si="33"/>
        <v>H1088</v>
      </c>
      <c r="F1061">
        <v>21400</v>
      </c>
      <c r="G1061" s="1" t="str">
        <f>_xll.BDS("SPX Index","CHAIN_TICKERS", "CHAIN_STRIKE_PX_OVRD",F1061, "CHAIN_PUT_CALL_TYPE_OVRD=P", "CHAIN_PERIODICITY_OVRD=M")</f>
        <v>SPX US 11/20/15 P2700</v>
      </c>
      <c r="J1061" t="s">
        <v>2290</v>
      </c>
      <c r="K1061" t="e">
        <f ca="1">_xll.BDP(J1061,"security des")</f>
        <v>#NAME?</v>
      </c>
      <c r="N1061" t="s">
        <v>1658</v>
      </c>
      <c r="O1061" t="e">
        <f ca="1">_xll.BDP(J1061,"security des")</f>
        <v>#NAME?</v>
      </c>
    </row>
    <row r="1062" spans="1:15" x14ac:dyDescent="0.25">
      <c r="A1062">
        <v>0</v>
      </c>
      <c r="B1062" s="9">
        <v>2.1290410958904108E-4</v>
      </c>
      <c r="C1062" s="9" t="str">
        <f t="shared" si="32"/>
        <v>$H$1089</v>
      </c>
      <c r="D1062" s="9" t="str">
        <f t="shared" si="33"/>
        <v>H1089</v>
      </c>
      <c r="F1062">
        <v>21420</v>
      </c>
      <c r="G1062" s="1" t="str">
        <f>_xll.BDS("SPX Index","CHAIN_TICKERS", "CHAIN_STRIKE_PX_OVRD",F1062, "CHAIN_PUT_CALL_TYPE_OVRD=P", "CHAIN_PERIODICITY_OVRD=M")</f>
        <v>SPX US 11/20/15 P2700</v>
      </c>
      <c r="J1062" t="s">
        <v>2291</v>
      </c>
      <c r="K1062" t="e">
        <f ca="1">_xll.BDP(J1062,"security des")</f>
        <v>#NAME?</v>
      </c>
      <c r="N1062" t="s">
        <v>1659</v>
      </c>
      <c r="O1062" t="e">
        <f ca="1">_xll.BDP(J1062,"security des")</f>
        <v>#NAME?</v>
      </c>
    </row>
    <row r="1063" spans="1:15" x14ac:dyDescent="0.25">
      <c r="A1063">
        <v>0</v>
      </c>
      <c r="B1063" s="9">
        <v>2.1167123287671233E-4</v>
      </c>
      <c r="C1063" s="9" t="str">
        <f t="shared" si="32"/>
        <v>$H$1090</v>
      </c>
      <c r="D1063" s="9" t="str">
        <f t="shared" si="33"/>
        <v>H1090</v>
      </c>
      <c r="F1063">
        <v>21440</v>
      </c>
      <c r="G1063" s="1" t="str">
        <f>_xll.BDS("SPX Index","CHAIN_TICKERS", "CHAIN_STRIKE_PX_OVRD",F1063, "CHAIN_PUT_CALL_TYPE_OVRD=P", "CHAIN_PERIODICITY_OVRD=M")</f>
        <v>SPX US 11/20/15 P2700</v>
      </c>
      <c r="J1063" t="s">
        <v>465</v>
      </c>
      <c r="K1063" t="e">
        <f ca="1">_xll.BDP(J1063,"security des")</f>
        <v>#NAME?</v>
      </c>
      <c r="N1063" t="s">
        <v>1660</v>
      </c>
      <c r="O1063" t="e">
        <f ca="1">_xll.BDP(J1063,"security des")</f>
        <v>#NAME?</v>
      </c>
    </row>
    <row r="1064" spans="1:15" x14ac:dyDescent="0.25">
      <c r="A1064">
        <v>0</v>
      </c>
      <c r="B1064" s="9">
        <v>2.1134246575342468E-4</v>
      </c>
      <c r="C1064" s="9" t="str">
        <f t="shared" si="32"/>
        <v>$H$1091</v>
      </c>
      <c r="D1064" s="9" t="str">
        <f t="shared" si="33"/>
        <v>H1091</v>
      </c>
      <c r="F1064">
        <v>21460</v>
      </c>
      <c r="G1064" s="1" t="str">
        <f>_xll.BDS("SPX Index","CHAIN_TICKERS", "CHAIN_STRIKE_PX_OVRD",F1064, "CHAIN_PUT_CALL_TYPE_OVRD=P", "CHAIN_PERIODICITY_OVRD=M")</f>
        <v>SPX US 11/20/15 P2700</v>
      </c>
      <c r="J1064" t="s">
        <v>2292</v>
      </c>
      <c r="K1064" t="e">
        <f ca="1">_xll.BDP(J1064,"security des")</f>
        <v>#NAME?</v>
      </c>
      <c r="N1064" t="s">
        <v>1661</v>
      </c>
      <c r="O1064" t="e">
        <f ca="1">_xll.BDP(J1064,"security des")</f>
        <v>#NAME?</v>
      </c>
    </row>
    <row r="1065" spans="1:15" x14ac:dyDescent="0.25">
      <c r="A1065">
        <v>0</v>
      </c>
      <c r="B1065" s="9">
        <v>2.1043835616438357E-4</v>
      </c>
      <c r="C1065" s="9" t="str">
        <f t="shared" si="32"/>
        <v>$H$1092</v>
      </c>
      <c r="D1065" s="9" t="str">
        <f t="shared" si="33"/>
        <v>H1092</v>
      </c>
      <c r="F1065">
        <v>21480</v>
      </c>
      <c r="G1065" s="1" t="str">
        <f>_xll.BDS("SPX Index","CHAIN_TICKERS", "CHAIN_STRIKE_PX_OVRD",F1065, "CHAIN_PUT_CALL_TYPE_OVRD=P", "CHAIN_PERIODICITY_OVRD=M")</f>
        <v>SPX US 11/20/15 P2700</v>
      </c>
      <c r="J1065" t="s">
        <v>2293</v>
      </c>
      <c r="K1065" t="e">
        <f ca="1">_xll.BDP(J1065,"security des")</f>
        <v>#NAME?</v>
      </c>
      <c r="N1065" t="s">
        <v>1662</v>
      </c>
      <c r="O1065" t="e">
        <f ca="1">_xll.BDP(J1065,"security des")</f>
        <v>#NAME?</v>
      </c>
    </row>
    <row r="1066" spans="1:15" x14ac:dyDescent="0.25">
      <c r="A1066">
        <v>0</v>
      </c>
      <c r="B1066" s="9">
        <v>2.0852054794520547E-4</v>
      </c>
      <c r="C1066" s="9" t="str">
        <f t="shared" si="32"/>
        <v>$H$1093</v>
      </c>
      <c r="D1066" s="9" t="str">
        <f t="shared" si="33"/>
        <v>H1093</v>
      </c>
      <c r="F1066">
        <v>21500</v>
      </c>
      <c r="G1066" s="1" t="str">
        <f>_xll.BDS("SPX Index","CHAIN_TICKERS", "CHAIN_STRIKE_PX_OVRD",F1066, "CHAIN_PUT_CALL_TYPE_OVRD=P", "CHAIN_PERIODICITY_OVRD=M")</f>
        <v>SPX US 11/20/15 P2700</v>
      </c>
      <c r="J1066" t="s">
        <v>2294</v>
      </c>
      <c r="K1066" t="e">
        <f ca="1">_xll.BDP(J1066,"security des")</f>
        <v>#NAME?</v>
      </c>
      <c r="N1066" t="s">
        <v>1663</v>
      </c>
      <c r="O1066" t="e">
        <f ca="1">_xll.BDP(J1066,"security des")</f>
        <v>#NAME?</v>
      </c>
    </row>
    <row r="1067" spans="1:15" x14ac:dyDescent="0.25">
      <c r="A1067">
        <v>0</v>
      </c>
      <c r="B1067" s="9">
        <v>2.0906849315068495E-4</v>
      </c>
      <c r="C1067" s="9" t="str">
        <f t="shared" si="32"/>
        <v>$H$1094</v>
      </c>
      <c r="D1067" s="9" t="str">
        <f t="shared" si="33"/>
        <v>H1094</v>
      </c>
      <c r="F1067">
        <v>21520</v>
      </c>
      <c r="G1067" s="1" t="str">
        <f>_xll.BDS("SPX Index","CHAIN_TICKERS", "CHAIN_STRIKE_PX_OVRD",F1067, "CHAIN_PUT_CALL_TYPE_OVRD=P", "CHAIN_PERIODICITY_OVRD=M")</f>
        <v>SPX US 11/20/15 P2700</v>
      </c>
      <c r="J1067" t="s">
        <v>2295</v>
      </c>
      <c r="K1067" t="e">
        <f ca="1">_xll.BDP(J1067,"security des")</f>
        <v>#NAME?</v>
      </c>
      <c r="N1067" t="s">
        <v>1664</v>
      </c>
      <c r="O1067" t="e">
        <f ca="1">_xll.BDP(J1067,"security des")</f>
        <v>#NAME?</v>
      </c>
    </row>
    <row r="1068" spans="1:15" x14ac:dyDescent="0.25">
      <c r="A1068">
        <v>0</v>
      </c>
      <c r="B1068" s="9">
        <v>2.0873972602739724E-4</v>
      </c>
      <c r="C1068" s="9" t="str">
        <f t="shared" si="32"/>
        <v>$H$1095</v>
      </c>
      <c r="D1068" s="9" t="str">
        <f t="shared" si="33"/>
        <v>H1095</v>
      </c>
      <c r="F1068">
        <v>21540</v>
      </c>
      <c r="G1068" s="1" t="str">
        <f>_xll.BDS("SPX Index","CHAIN_TICKERS", "CHAIN_STRIKE_PX_OVRD",F1068, "CHAIN_PUT_CALL_TYPE_OVRD=P", "CHAIN_PERIODICITY_OVRD=M")</f>
        <v>SPX US 11/20/15 P2700</v>
      </c>
      <c r="J1068" t="s">
        <v>466</v>
      </c>
      <c r="K1068" t="e">
        <f ca="1">_xll.BDP(J1068,"security des")</f>
        <v>#NAME?</v>
      </c>
      <c r="N1068" t="s">
        <v>1665</v>
      </c>
      <c r="O1068" t="e">
        <f ca="1">_xll.BDP(J1068,"security des")</f>
        <v>#NAME?</v>
      </c>
    </row>
    <row r="1069" spans="1:15" x14ac:dyDescent="0.25">
      <c r="A1069">
        <v>0</v>
      </c>
      <c r="B1069" s="9">
        <v>2.0871232876712328E-4</v>
      </c>
      <c r="C1069" s="9" t="str">
        <f t="shared" si="32"/>
        <v>$H$1096</v>
      </c>
      <c r="D1069" s="9" t="str">
        <f t="shared" si="33"/>
        <v>H1096</v>
      </c>
      <c r="F1069">
        <v>21560</v>
      </c>
      <c r="G1069" s="1" t="str">
        <f>_xll.BDS("SPX Index","CHAIN_TICKERS", "CHAIN_STRIKE_PX_OVRD",F1069, "CHAIN_PUT_CALL_TYPE_OVRD=P", "CHAIN_PERIODICITY_OVRD=M")</f>
        <v>SPX US 11/20/15 P2700</v>
      </c>
      <c r="J1069" t="s">
        <v>2296</v>
      </c>
      <c r="K1069" t="e">
        <f ca="1">_xll.BDP(J1069,"security des")</f>
        <v>#NAME?</v>
      </c>
      <c r="N1069" t="s">
        <v>1666</v>
      </c>
      <c r="O1069" t="e">
        <f ca="1">_xll.BDP(J1069,"security des")</f>
        <v>#NAME?</v>
      </c>
    </row>
    <row r="1070" spans="1:15" x14ac:dyDescent="0.25">
      <c r="A1070">
        <v>0</v>
      </c>
      <c r="B1070" s="9">
        <v>2.0884931506849315E-4</v>
      </c>
      <c r="C1070" s="9" t="str">
        <f t="shared" si="32"/>
        <v>$H$1097</v>
      </c>
      <c r="D1070" s="9" t="str">
        <f t="shared" si="33"/>
        <v>H1097</v>
      </c>
      <c r="F1070">
        <v>21580</v>
      </c>
      <c r="G1070" s="1" t="str">
        <f>_xll.BDS("SPX Index","CHAIN_TICKERS", "CHAIN_STRIKE_PX_OVRD",F1070, "CHAIN_PUT_CALL_TYPE_OVRD=P", "CHAIN_PERIODICITY_OVRD=M")</f>
        <v>SPX US 11/20/15 P2700</v>
      </c>
      <c r="J1070" t="s">
        <v>2297</v>
      </c>
      <c r="K1070" t="e">
        <f ca="1">_xll.BDP(J1070,"security des")</f>
        <v>#NAME?</v>
      </c>
      <c r="N1070" t="s">
        <v>1667</v>
      </c>
      <c r="O1070" t="e">
        <f ca="1">_xll.BDP(J1070,"security des")</f>
        <v>#NAME?</v>
      </c>
    </row>
    <row r="1071" spans="1:15" x14ac:dyDescent="0.25">
      <c r="A1071">
        <v>0</v>
      </c>
      <c r="B1071" s="9">
        <v>2.1024657534246576E-4</v>
      </c>
      <c r="C1071" s="9" t="str">
        <f t="shared" si="32"/>
        <v>$H$1098</v>
      </c>
      <c r="D1071" s="9" t="str">
        <f t="shared" si="33"/>
        <v>H1098</v>
      </c>
      <c r="F1071">
        <v>21600</v>
      </c>
      <c r="G1071" s="1" t="str">
        <f>_xll.BDS("SPX Index","CHAIN_TICKERS", "CHAIN_STRIKE_PX_OVRD",F1071, "CHAIN_PUT_CALL_TYPE_OVRD=P", "CHAIN_PERIODICITY_OVRD=M")</f>
        <v>SPX US 11/20/15 P2700</v>
      </c>
      <c r="J1071" t="s">
        <v>2298</v>
      </c>
      <c r="K1071" t="e">
        <f ca="1">_xll.BDP(J1071,"security des")</f>
        <v>#NAME?</v>
      </c>
      <c r="N1071" t="s">
        <v>1668</v>
      </c>
      <c r="O1071" t="e">
        <f ca="1">_xll.BDP(J1071,"security des")</f>
        <v>#NAME?</v>
      </c>
    </row>
    <row r="1072" spans="1:15" x14ac:dyDescent="0.25">
      <c r="A1072">
        <v>0</v>
      </c>
      <c r="B1072" s="9">
        <v>2.0906849315068495E-4</v>
      </c>
      <c r="C1072" s="9" t="str">
        <f t="shared" si="32"/>
        <v>$H$1099</v>
      </c>
      <c r="D1072" s="9" t="str">
        <f t="shared" si="33"/>
        <v>H1099</v>
      </c>
      <c r="F1072">
        <v>21620</v>
      </c>
      <c r="G1072" s="1" t="str">
        <f>_xll.BDS("SPX Index","CHAIN_TICKERS", "CHAIN_STRIKE_PX_OVRD",F1072, "CHAIN_PUT_CALL_TYPE_OVRD=P", "CHAIN_PERIODICITY_OVRD=M")</f>
        <v>SPX US 11/20/15 P2700</v>
      </c>
      <c r="J1072" t="s">
        <v>2299</v>
      </c>
      <c r="K1072" t="e">
        <f ca="1">_xll.BDP(J1072,"security des")</f>
        <v>#NAME?</v>
      </c>
      <c r="N1072" t="s">
        <v>1669</v>
      </c>
      <c r="O1072" t="e">
        <f ca="1">_xll.BDP(J1072,"security des")</f>
        <v>#NAME?</v>
      </c>
    </row>
    <row r="1073" spans="1:15" x14ac:dyDescent="0.25">
      <c r="A1073">
        <v>0</v>
      </c>
      <c r="B1073" s="9">
        <v>2.0846575342465753E-4</v>
      </c>
      <c r="C1073" s="9" t="str">
        <f t="shared" si="32"/>
        <v>$H$1100</v>
      </c>
      <c r="D1073" s="9" t="str">
        <f t="shared" si="33"/>
        <v>H1100</v>
      </c>
      <c r="F1073">
        <v>21640</v>
      </c>
      <c r="G1073" s="1" t="str">
        <f>_xll.BDS("SPX Index","CHAIN_TICKERS", "CHAIN_STRIKE_PX_OVRD",F1073, "CHAIN_PUT_CALL_TYPE_OVRD=P", "CHAIN_PERIODICITY_OVRD=M")</f>
        <v>SPX US 11/20/15 P2700</v>
      </c>
      <c r="J1073" t="s">
        <v>467</v>
      </c>
      <c r="K1073" t="e">
        <f ca="1">_xll.BDP(J1073,"security des")</f>
        <v>#NAME?</v>
      </c>
      <c r="N1073" t="s">
        <v>1670</v>
      </c>
      <c r="O1073" t="e">
        <f ca="1">_xll.BDP(J1073,"security des")</f>
        <v>#NAME?</v>
      </c>
    </row>
    <row r="1074" spans="1:15" x14ac:dyDescent="0.25">
      <c r="A1074">
        <v>0</v>
      </c>
      <c r="B1074" s="9">
        <v>2.0783561643835616E-4</v>
      </c>
      <c r="C1074" s="9" t="str">
        <f t="shared" si="32"/>
        <v>$H$1101</v>
      </c>
      <c r="D1074" s="9" t="str">
        <f t="shared" si="33"/>
        <v>H1101</v>
      </c>
      <c r="F1074">
        <v>21660</v>
      </c>
      <c r="G1074" s="1" t="str">
        <f>_xll.BDS("SPX Index","CHAIN_TICKERS", "CHAIN_STRIKE_PX_OVRD",F1074, "CHAIN_PUT_CALL_TYPE_OVRD=P", "CHAIN_PERIODICITY_OVRD=M")</f>
        <v>SPX US 11/20/15 P2700</v>
      </c>
      <c r="J1074" t="s">
        <v>2300</v>
      </c>
      <c r="K1074" t="e">
        <f ca="1">_xll.BDP(J1074,"security des")</f>
        <v>#NAME?</v>
      </c>
      <c r="N1074" t="s">
        <v>1671</v>
      </c>
      <c r="O1074" t="e">
        <f ca="1">_xll.BDP(J1074,"security des")</f>
        <v>#NAME?</v>
      </c>
    </row>
    <row r="1075" spans="1:15" x14ac:dyDescent="0.25">
      <c r="A1075">
        <v>0</v>
      </c>
      <c r="B1075" s="9">
        <v>2.0799999999999999E-4</v>
      </c>
      <c r="C1075" s="9" t="str">
        <f t="shared" si="32"/>
        <v>$H$1102</v>
      </c>
      <c r="D1075" s="9" t="str">
        <f t="shared" si="33"/>
        <v>H1102</v>
      </c>
      <c r="F1075">
        <v>21680</v>
      </c>
      <c r="G1075" s="1" t="str">
        <f>_xll.BDS("SPX Index","CHAIN_TICKERS", "CHAIN_STRIKE_PX_OVRD",F1075, "CHAIN_PUT_CALL_TYPE_OVRD=P", "CHAIN_PERIODICITY_OVRD=M")</f>
        <v>SPX US 11/20/15 P2700</v>
      </c>
      <c r="J1075" t="s">
        <v>2301</v>
      </c>
      <c r="K1075" t="e">
        <f ca="1">_xll.BDP(J1075,"security des")</f>
        <v>#NAME?</v>
      </c>
      <c r="N1075" t="s">
        <v>1672</v>
      </c>
      <c r="O1075" t="e">
        <f ca="1">_xll.BDP(J1075,"security des")</f>
        <v>#NAME?</v>
      </c>
    </row>
    <row r="1076" spans="1:15" x14ac:dyDescent="0.25">
      <c r="A1076">
        <v>0</v>
      </c>
      <c r="B1076" s="9">
        <v>2.0824657534246577E-4</v>
      </c>
      <c r="C1076" s="9" t="str">
        <f t="shared" si="32"/>
        <v>$H$1103</v>
      </c>
      <c r="D1076" s="9" t="str">
        <f t="shared" si="33"/>
        <v>H1103</v>
      </c>
      <c r="F1076">
        <v>21700</v>
      </c>
      <c r="G1076" s="1" t="str">
        <f>_xll.BDS("SPX Index","CHAIN_TICKERS", "CHAIN_STRIKE_PX_OVRD",F1076, "CHAIN_PUT_CALL_TYPE_OVRD=P", "CHAIN_PERIODICITY_OVRD=M")</f>
        <v>SPX US 11/20/15 P2700</v>
      </c>
      <c r="J1076" t="s">
        <v>2302</v>
      </c>
      <c r="K1076" t="e">
        <f ca="1">_xll.BDP(J1076,"security des")</f>
        <v>#NAME?</v>
      </c>
      <c r="N1076" t="s">
        <v>1673</v>
      </c>
      <c r="O1076" t="e">
        <f ca="1">_xll.BDP(J1076,"security des")</f>
        <v>#NAME?</v>
      </c>
    </row>
    <row r="1077" spans="1:15" x14ac:dyDescent="0.25">
      <c r="A1077">
        <v>0</v>
      </c>
      <c r="B1077" s="9">
        <v>2.0879452054794521E-4</v>
      </c>
      <c r="C1077" s="9" t="str">
        <f t="shared" si="32"/>
        <v>$H$1104</v>
      </c>
      <c r="D1077" s="9" t="str">
        <f t="shared" si="33"/>
        <v>H1104</v>
      </c>
      <c r="F1077">
        <v>21720</v>
      </c>
      <c r="G1077" s="1" t="str">
        <f>_xll.BDS("SPX Index","CHAIN_TICKERS", "CHAIN_STRIKE_PX_OVRD",F1077, "CHAIN_PUT_CALL_TYPE_OVRD=P", "CHAIN_PERIODICITY_OVRD=M")</f>
        <v>SPX US 11/20/15 P2700</v>
      </c>
      <c r="J1077" t="s">
        <v>2303</v>
      </c>
      <c r="K1077" t="e">
        <f ca="1">_xll.BDP(J1077,"security des")</f>
        <v>#NAME?</v>
      </c>
      <c r="N1077" t="s">
        <v>1674</v>
      </c>
      <c r="O1077" t="e">
        <f ca="1">_xll.BDP(J1077,"security des")</f>
        <v>#NAME?</v>
      </c>
    </row>
    <row r="1078" spans="1:15" x14ac:dyDescent="0.25">
      <c r="A1078">
        <v>0</v>
      </c>
      <c r="B1078" s="9">
        <v>2.0873972602739724E-4</v>
      </c>
      <c r="C1078" s="9" t="str">
        <f t="shared" si="32"/>
        <v>$H$1105</v>
      </c>
      <c r="D1078" s="9" t="str">
        <f t="shared" si="33"/>
        <v>H1105</v>
      </c>
      <c r="F1078">
        <v>21740</v>
      </c>
      <c r="G1078" s="1" t="str">
        <f>_xll.BDS("SPX Index","CHAIN_TICKERS", "CHAIN_STRIKE_PX_OVRD",F1078, "CHAIN_PUT_CALL_TYPE_OVRD=P", "CHAIN_PERIODICITY_OVRD=M")</f>
        <v>SPX US 11/20/15 P2700</v>
      </c>
      <c r="J1078" t="s">
        <v>468</v>
      </c>
      <c r="K1078" t="e">
        <f ca="1">_xll.BDP(J1078,"security des")</f>
        <v>#NAME?</v>
      </c>
      <c r="N1078" t="s">
        <v>1675</v>
      </c>
      <c r="O1078" t="e">
        <f ca="1">_xll.BDP(J1078,"security des")</f>
        <v>#NAME?</v>
      </c>
    </row>
    <row r="1079" spans="1:15" x14ac:dyDescent="0.25">
      <c r="A1079">
        <v>1</v>
      </c>
      <c r="B1079" s="9">
        <v>2.0898630136986302E-4</v>
      </c>
      <c r="C1079" s="9" t="str">
        <f t="shared" si="32"/>
        <v>$H$1106</v>
      </c>
      <c r="D1079" s="9" t="str">
        <f t="shared" si="33"/>
        <v>H1106</v>
      </c>
      <c r="F1079">
        <v>21760</v>
      </c>
      <c r="G1079" s="1" t="str">
        <f>_xll.BDS("SPX Index","CHAIN_TICKERS", "CHAIN_STRIKE_PX_OVRD",F1079, "CHAIN_PUT_CALL_TYPE_OVRD=P", "CHAIN_PERIODICITY_OVRD=M")</f>
        <v>SPX US 11/20/15 P2700</v>
      </c>
      <c r="J1079" t="s">
        <v>2304</v>
      </c>
      <c r="K1079" t="e">
        <f ca="1">_xll.BDP(J1079,"security des")</f>
        <v>#NAME?</v>
      </c>
      <c r="N1079" t="s">
        <v>1676</v>
      </c>
      <c r="O1079" t="e">
        <f ca="1">_xll.BDP(J1079,"security des")</f>
        <v>#NAME?</v>
      </c>
    </row>
    <row r="1080" spans="1:15" x14ac:dyDescent="0.25">
      <c r="A1080">
        <v>0</v>
      </c>
      <c r="B1080" s="9">
        <v>2.0799999999999999E-4</v>
      </c>
      <c r="C1080" s="9" t="str">
        <f t="shared" si="32"/>
        <v>$H$1107</v>
      </c>
      <c r="D1080" s="9" t="str">
        <f t="shared" si="33"/>
        <v>H1107</v>
      </c>
      <c r="F1080">
        <v>21780</v>
      </c>
      <c r="G1080" s="1" t="str">
        <f>_xll.BDS("SPX Index","CHAIN_TICKERS", "CHAIN_STRIKE_PX_OVRD",F1080, "CHAIN_PUT_CALL_TYPE_OVRD=P", "CHAIN_PERIODICITY_OVRD=M")</f>
        <v>SPX US 11/20/15 P2700</v>
      </c>
      <c r="J1080" t="s">
        <v>2305</v>
      </c>
      <c r="K1080" t="e">
        <f ca="1">_xll.BDP(J1080,"security des")</f>
        <v>#NAME?</v>
      </c>
      <c r="N1080" t="s">
        <v>1677</v>
      </c>
      <c r="O1080" t="e">
        <f ca="1">_xll.BDP(J1080,"security des")</f>
        <v>#NAME?</v>
      </c>
    </row>
    <row r="1081" spans="1:15" x14ac:dyDescent="0.25">
      <c r="A1081">
        <v>0</v>
      </c>
      <c r="B1081" s="9">
        <v>2.0852054794520547E-4</v>
      </c>
      <c r="C1081" s="9" t="str">
        <f t="shared" si="32"/>
        <v>$H$1108</v>
      </c>
      <c r="D1081" s="9" t="str">
        <f t="shared" si="33"/>
        <v>H1108</v>
      </c>
      <c r="F1081">
        <v>21800</v>
      </c>
      <c r="G1081" s="1" t="str">
        <f>_xll.BDS("SPX Index","CHAIN_TICKERS", "CHAIN_STRIKE_PX_OVRD",F1081, "CHAIN_PUT_CALL_TYPE_OVRD=P", "CHAIN_PERIODICITY_OVRD=M")</f>
        <v>SPX US 11/20/15 P2700</v>
      </c>
      <c r="J1081" t="s">
        <v>469</v>
      </c>
      <c r="K1081" t="e">
        <f ca="1">_xll.BDP(J1081,"security des")</f>
        <v>#NAME?</v>
      </c>
      <c r="N1081" t="s">
        <v>1678</v>
      </c>
      <c r="O1081" t="e">
        <f ca="1">_xll.BDP(J1081,"security des")</f>
        <v>#NAME?</v>
      </c>
    </row>
    <row r="1082" spans="1:15" x14ac:dyDescent="0.25">
      <c r="A1082">
        <v>0</v>
      </c>
      <c r="B1082" s="9">
        <v>2.0849315068493152E-4</v>
      </c>
      <c r="C1082" s="9" t="str">
        <f t="shared" si="32"/>
        <v>$H$1109</v>
      </c>
      <c r="D1082" s="9" t="str">
        <f t="shared" si="33"/>
        <v>H1109</v>
      </c>
      <c r="F1082">
        <v>21820</v>
      </c>
      <c r="G1082" s="1" t="str">
        <f>_xll.BDS("SPX Index","CHAIN_TICKERS", "CHAIN_STRIKE_PX_OVRD",F1082, "CHAIN_PUT_CALL_TYPE_OVRD=P", "CHAIN_PERIODICITY_OVRD=M")</f>
        <v>SPX US 11/20/15 P2700</v>
      </c>
      <c r="J1082" t="s">
        <v>2306</v>
      </c>
      <c r="K1082" t="e">
        <f ca="1">_xll.BDP(J1082,"security des")</f>
        <v>#NAME?</v>
      </c>
      <c r="N1082" t="s">
        <v>1679</v>
      </c>
      <c r="O1082" t="e">
        <f ca="1">_xll.BDP(J1082,"security des")</f>
        <v>#NAME?</v>
      </c>
    </row>
    <row r="1083" spans="1:15" x14ac:dyDescent="0.25">
      <c r="A1083">
        <v>0</v>
      </c>
      <c r="B1083" s="9">
        <v>2.0643835616438355E-4</v>
      </c>
      <c r="C1083" s="9" t="str">
        <f t="shared" si="32"/>
        <v>$H$1110</v>
      </c>
      <c r="D1083" s="9" t="str">
        <f t="shared" si="33"/>
        <v>H1110</v>
      </c>
      <c r="F1083">
        <v>21840</v>
      </c>
      <c r="G1083" s="1" t="str">
        <f>_xll.BDS("SPX Index","CHAIN_TICKERS", "CHAIN_STRIKE_PX_OVRD",F1083, "CHAIN_PUT_CALL_TYPE_OVRD=P", "CHAIN_PERIODICITY_OVRD=M")</f>
        <v>SPX US 11/20/15 P2700</v>
      </c>
      <c r="J1083" t="s">
        <v>470</v>
      </c>
      <c r="K1083" t="e">
        <f ca="1">_xll.BDP(J1083,"security des")</f>
        <v>#NAME?</v>
      </c>
      <c r="N1083" t="s">
        <v>1680</v>
      </c>
      <c r="O1083" t="e">
        <f ca="1">_xll.BDP(J1083,"security des")</f>
        <v>#NAME?</v>
      </c>
    </row>
    <row r="1084" spans="1:15" x14ac:dyDescent="0.25">
      <c r="A1084">
        <v>0</v>
      </c>
      <c r="B1084" s="9">
        <v>2.0438356164383562E-4</v>
      </c>
      <c r="C1084" s="9" t="str">
        <f t="shared" si="32"/>
        <v>$H$1111</v>
      </c>
      <c r="D1084" s="9" t="str">
        <f t="shared" si="33"/>
        <v>H1111</v>
      </c>
      <c r="F1084">
        <v>21860</v>
      </c>
      <c r="G1084" s="1" t="str">
        <f>_xll.BDS("SPX Index","CHAIN_TICKERS", "CHAIN_STRIKE_PX_OVRD",F1084, "CHAIN_PUT_CALL_TYPE_OVRD=P", "CHAIN_PERIODICITY_OVRD=M")</f>
        <v>SPX US 11/20/15 P2700</v>
      </c>
      <c r="J1084" t="s">
        <v>2307</v>
      </c>
      <c r="K1084" t="e">
        <f ca="1">_xll.BDP(J1084,"security des")</f>
        <v>#NAME?</v>
      </c>
      <c r="N1084" t="s">
        <v>1681</v>
      </c>
      <c r="O1084" t="e">
        <f ca="1">_xll.BDP(J1084,"security des")</f>
        <v>#NAME?</v>
      </c>
    </row>
    <row r="1085" spans="1:15" x14ac:dyDescent="0.25">
      <c r="A1085">
        <v>0</v>
      </c>
      <c r="B1085" s="9">
        <v>2.0136986301369863E-4</v>
      </c>
      <c r="C1085" s="9" t="str">
        <f t="shared" si="32"/>
        <v>$H$1112</v>
      </c>
      <c r="D1085" s="9" t="str">
        <f t="shared" si="33"/>
        <v>H1112</v>
      </c>
      <c r="F1085">
        <v>21880</v>
      </c>
      <c r="G1085" s="1" t="str">
        <f>_xll.BDS("SPX Index","CHAIN_TICKERS", "CHAIN_STRIKE_PX_OVRD",F1085, "CHAIN_PUT_CALL_TYPE_OVRD=P", "CHAIN_PERIODICITY_OVRD=M")</f>
        <v>SPX US 11/20/15 P2700</v>
      </c>
      <c r="J1085" t="s">
        <v>2308</v>
      </c>
      <c r="K1085" t="e">
        <f ca="1">_xll.BDP(J1085,"security des")</f>
        <v>#NAME?</v>
      </c>
      <c r="N1085" t="s">
        <v>1682</v>
      </c>
      <c r="O1085" t="e">
        <f ca="1">_xll.BDP(J1085,"security des")</f>
        <v>#NAME?</v>
      </c>
    </row>
    <row r="1086" spans="1:15" x14ac:dyDescent="0.25">
      <c r="A1086">
        <v>0</v>
      </c>
      <c r="B1086" s="9">
        <v>2.0134246575342468E-4</v>
      </c>
      <c r="C1086" s="9" t="str">
        <f t="shared" si="32"/>
        <v>$H$1113</v>
      </c>
      <c r="D1086" s="9" t="str">
        <f t="shared" si="33"/>
        <v>H1113</v>
      </c>
      <c r="F1086">
        <v>21900</v>
      </c>
      <c r="G1086" s="1" t="str">
        <f>_xll.BDS("SPX Index","CHAIN_TICKERS", "CHAIN_STRIKE_PX_OVRD",F1086, "CHAIN_PUT_CALL_TYPE_OVRD=P", "CHAIN_PERIODICITY_OVRD=M")</f>
        <v>SPX US 11/20/15 P2700</v>
      </c>
      <c r="J1086" t="s">
        <v>2309</v>
      </c>
      <c r="K1086" t="e">
        <f ca="1">_xll.BDP(J1086,"security des")</f>
        <v>#NAME?</v>
      </c>
      <c r="N1086" t="s">
        <v>1683</v>
      </c>
      <c r="O1086" t="e">
        <f ca="1">_xll.BDP(J1086,"security des")</f>
        <v>#NAME?</v>
      </c>
    </row>
    <row r="1087" spans="1:15" x14ac:dyDescent="0.25">
      <c r="A1087">
        <v>0</v>
      </c>
      <c r="B1087" s="9">
        <v>2.0273972602739726E-4</v>
      </c>
      <c r="C1087" s="9" t="str">
        <f t="shared" si="32"/>
        <v>$H$1114</v>
      </c>
      <c r="D1087" s="9" t="str">
        <f t="shared" si="33"/>
        <v>H1114</v>
      </c>
      <c r="F1087">
        <v>21920</v>
      </c>
      <c r="G1087" s="1" t="str">
        <f>_xll.BDS("SPX Index","CHAIN_TICKERS", "CHAIN_STRIKE_PX_OVRD",F1087, "CHAIN_PUT_CALL_TYPE_OVRD=P", "CHAIN_PERIODICITY_OVRD=M")</f>
        <v>SPX US 11/20/15 P2700</v>
      </c>
      <c r="J1087" t="s">
        <v>2310</v>
      </c>
      <c r="K1087" t="e">
        <f ca="1">_xll.BDP(J1087,"security des")</f>
        <v>#NAME?</v>
      </c>
      <c r="N1087" t="s">
        <v>1684</v>
      </c>
      <c r="O1087" t="e">
        <f ca="1">_xll.BDP(J1087,"security des")</f>
        <v>#NAME?</v>
      </c>
    </row>
    <row r="1088" spans="1:15" x14ac:dyDescent="0.25">
      <c r="A1088">
        <v>0</v>
      </c>
      <c r="B1088" s="9">
        <v>2.0268493150684932E-4</v>
      </c>
      <c r="C1088" s="9" t="str">
        <f t="shared" si="32"/>
        <v>$H$1115</v>
      </c>
      <c r="D1088" s="9" t="str">
        <f t="shared" si="33"/>
        <v>H1115</v>
      </c>
      <c r="F1088">
        <v>21940</v>
      </c>
      <c r="G1088" s="1" t="str">
        <f>_xll.BDS("SPX Index","CHAIN_TICKERS", "CHAIN_STRIKE_PX_OVRD",F1088, "CHAIN_PUT_CALL_TYPE_OVRD=P", "CHAIN_PERIODICITY_OVRD=M")</f>
        <v>SPX US 11/20/15 P2700</v>
      </c>
      <c r="J1088" t="s">
        <v>471</v>
      </c>
      <c r="K1088" t="e">
        <f ca="1">_xll.BDP(J1088,"security des")</f>
        <v>#NAME?</v>
      </c>
      <c r="N1088" t="s">
        <v>1685</v>
      </c>
      <c r="O1088" t="e">
        <f ca="1">_xll.BDP(J1088,"security des")</f>
        <v>#NAME?</v>
      </c>
    </row>
    <row r="1089" spans="1:15" x14ac:dyDescent="0.25">
      <c r="A1089">
        <v>0</v>
      </c>
      <c r="B1089" s="9">
        <v>2.015068493150685E-4</v>
      </c>
      <c r="C1089" s="9" t="str">
        <f t="shared" si="32"/>
        <v>$H$1116</v>
      </c>
      <c r="D1089" s="9" t="str">
        <f t="shared" si="33"/>
        <v>H1116</v>
      </c>
      <c r="F1089">
        <v>21960</v>
      </c>
      <c r="G1089" s="1" t="str">
        <f>_xll.BDS("SPX Index","CHAIN_TICKERS", "CHAIN_STRIKE_PX_OVRD",F1089, "CHAIN_PUT_CALL_TYPE_OVRD=P", "CHAIN_PERIODICITY_OVRD=M")</f>
        <v>SPX US 11/20/15 P2700</v>
      </c>
      <c r="J1089" t="s">
        <v>2311</v>
      </c>
      <c r="K1089" t="e">
        <f ca="1">_xll.BDP(J1089,"security des")</f>
        <v>#NAME?</v>
      </c>
      <c r="N1089" t="s">
        <v>1686</v>
      </c>
      <c r="O1089" t="e">
        <f ca="1">_xll.BDP(J1089,"security des")</f>
        <v>#NAME?</v>
      </c>
    </row>
    <row r="1090" spans="1:15" x14ac:dyDescent="0.25">
      <c r="A1090">
        <v>0</v>
      </c>
      <c r="B1090" s="9">
        <v>1.9904109589041096E-4</v>
      </c>
      <c r="C1090" s="9" t="str">
        <f t="shared" si="32"/>
        <v>$H$1117</v>
      </c>
      <c r="D1090" s="9" t="str">
        <f t="shared" si="33"/>
        <v>H1117</v>
      </c>
      <c r="F1090">
        <v>21980</v>
      </c>
      <c r="G1090" s="1" t="str">
        <f>_xll.BDS("SPX Index","CHAIN_TICKERS", "CHAIN_STRIKE_PX_OVRD",F1090, "CHAIN_PUT_CALL_TYPE_OVRD=P", "CHAIN_PERIODICITY_OVRD=M")</f>
        <v>SPX US 11/20/15 P2700</v>
      </c>
      <c r="J1090" t="s">
        <v>2312</v>
      </c>
      <c r="K1090" t="e">
        <f ca="1">_xll.BDP(J1090,"security des")</f>
        <v>#NAME?</v>
      </c>
      <c r="N1090" t="s">
        <v>1687</v>
      </c>
      <c r="O1090" t="e">
        <f ca="1">_xll.BDP(J1090,"security des")</f>
        <v>#NAME?</v>
      </c>
    </row>
    <row r="1091" spans="1:15" x14ac:dyDescent="0.25">
      <c r="A1091">
        <v>0</v>
      </c>
      <c r="B1091" s="9">
        <v>1.9898630136986302E-4</v>
      </c>
      <c r="C1091" s="9" t="str">
        <f t="shared" si="32"/>
        <v>$H$1118</v>
      </c>
      <c r="D1091" s="9" t="str">
        <f t="shared" si="33"/>
        <v>H1118</v>
      </c>
      <c r="F1091">
        <v>22000</v>
      </c>
      <c r="G1091" s="1" t="str">
        <f>_xll.BDS("SPX Index","CHAIN_TICKERS", "CHAIN_STRIKE_PX_OVRD",F1091, "CHAIN_PUT_CALL_TYPE_OVRD=P", "CHAIN_PERIODICITY_OVRD=M")</f>
        <v>SPX US 11/20/15 P2700</v>
      </c>
      <c r="J1091" t="s">
        <v>2313</v>
      </c>
      <c r="K1091" t="e">
        <f ca="1">_xll.BDP(J1091,"security des")</f>
        <v>#NAME?</v>
      </c>
      <c r="N1091" t="s">
        <v>1688</v>
      </c>
      <c r="O1091" t="e">
        <f ca="1">_xll.BDP(J1091,"security des")</f>
        <v>#NAME?</v>
      </c>
    </row>
    <row r="1092" spans="1:15" x14ac:dyDescent="0.25">
      <c r="A1092">
        <v>0</v>
      </c>
      <c r="B1092" s="9">
        <v>2.0273972602739726E-4</v>
      </c>
      <c r="C1092" s="9" t="str">
        <f t="shared" ref="C1092:C1155" si="34">ADDRESS(ROW(B1092)+MATCH(1,B1092:B1118),8)</f>
        <v>$H$1119</v>
      </c>
      <c r="D1092" s="9" t="str">
        <f t="shared" ref="D1092:D1155" si="35">"H"&amp;(ROW(B1092)+MATCH(1,B1092:B1118))</f>
        <v>H1119</v>
      </c>
      <c r="F1092">
        <v>22020</v>
      </c>
      <c r="G1092" s="1" t="str">
        <f>_xll.BDS("SPX Index","CHAIN_TICKERS", "CHAIN_STRIKE_PX_OVRD",F1092, "CHAIN_PUT_CALL_TYPE_OVRD=P", "CHAIN_PERIODICITY_OVRD=M")</f>
        <v>SPX US 11/20/15 P2700</v>
      </c>
      <c r="J1092" t="s">
        <v>2314</v>
      </c>
      <c r="K1092" t="e">
        <f ca="1">_xll.BDP(J1092,"security des")</f>
        <v>#NAME?</v>
      </c>
      <c r="N1092" t="s">
        <v>1689</v>
      </c>
      <c r="O1092" t="e">
        <f ca="1">_xll.BDP(J1092,"security des")</f>
        <v>#NAME?</v>
      </c>
    </row>
    <row r="1093" spans="1:15" x14ac:dyDescent="0.25">
      <c r="A1093">
        <v>0</v>
      </c>
      <c r="B1093" s="9">
        <v>2.0326027397260272E-4</v>
      </c>
      <c r="C1093" s="9" t="str">
        <f t="shared" si="34"/>
        <v>$H$1120</v>
      </c>
      <c r="D1093" s="9" t="str">
        <f t="shared" si="35"/>
        <v>H1120</v>
      </c>
      <c r="F1093">
        <v>22040</v>
      </c>
      <c r="G1093" s="1" t="str">
        <f>_xll.BDS("SPX Index","CHAIN_TICKERS", "CHAIN_STRIKE_PX_OVRD",F1093, "CHAIN_PUT_CALL_TYPE_OVRD=P", "CHAIN_PERIODICITY_OVRD=M")</f>
        <v>SPX US 11/20/15 P2700</v>
      </c>
      <c r="J1093" t="s">
        <v>472</v>
      </c>
      <c r="K1093" t="e">
        <f ca="1">_xll.BDP(J1093,"security des")</f>
        <v>#NAME?</v>
      </c>
      <c r="N1093" t="s">
        <v>1690</v>
      </c>
      <c r="O1093" t="e">
        <f ca="1">_xll.BDP(J1093,"security des")</f>
        <v>#NAME?</v>
      </c>
    </row>
    <row r="1094" spans="1:15" x14ac:dyDescent="0.25">
      <c r="A1094">
        <v>0</v>
      </c>
      <c r="B1094" s="9">
        <v>2.0208219178082193E-4</v>
      </c>
      <c r="C1094" s="9" t="str">
        <f t="shared" si="34"/>
        <v>$H$1121</v>
      </c>
      <c r="D1094" s="9" t="str">
        <f t="shared" si="35"/>
        <v>H1121</v>
      </c>
      <c r="F1094">
        <v>22060</v>
      </c>
      <c r="G1094" s="1" t="str">
        <f>_xll.BDS("SPX Index","CHAIN_TICKERS", "CHAIN_STRIKE_PX_OVRD",F1094, "CHAIN_PUT_CALL_TYPE_OVRD=P", "CHAIN_PERIODICITY_OVRD=M")</f>
        <v>SPX US 11/20/15 P2700</v>
      </c>
      <c r="J1094" t="s">
        <v>2315</v>
      </c>
      <c r="K1094" t="e">
        <f ca="1">_xll.BDP(J1094,"security des")</f>
        <v>#NAME?</v>
      </c>
      <c r="N1094" t="s">
        <v>1691</v>
      </c>
      <c r="O1094" t="e">
        <f ca="1">_xll.BDP(J1094,"security des")</f>
        <v>#NAME?</v>
      </c>
    </row>
    <row r="1095" spans="1:15" x14ac:dyDescent="0.25">
      <c r="A1095">
        <v>0</v>
      </c>
      <c r="B1095" s="9">
        <v>2.0194520547945206E-4</v>
      </c>
      <c r="C1095" s="9" t="str">
        <f t="shared" si="34"/>
        <v>$H$1122</v>
      </c>
      <c r="D1095" s="9" t="str">
        <f t="shared" si="35"/>
        <v>H1122</v>
      </c>
      <c r="F1095">
        <v>22080</v>
      </c>
      <c r="G1095" s="1" t="str">
        <f>_xll.BDS("SPX Index","CHAIN_TICKERS", "CHAIN_STRIKE_PX_OVRD",F1095, "CHAIN_PUT_CALL_TYPE_OVRD=P", "CHAIN_PERIODICITY_OVRD=M")</f>
        <v>SPX US 11/20/15 P2700</v>
      </c>
      <c r="J1095" t="s">
        <v>2316</v>
      </c>
      <c r="K1095" t="e">
        <f ca="1">_xll.BDP(J1095,"security des")</f>
        <v>#NAME?</v>
      </c>
      <c r="N1095" t="s">
        <v>1692</v>
      </c>
      <c r="O1095" t="e">
        <f ca="1">_xll.BDP(J1095,"security des")</f>
        <v>#NAME?</v>
      </c>
    </row>
    <row r="1096" spans="1:15" x14ac:dyDescent="0.25">
      <c r="A1096">
        <v>0</v>
      </c>
      <c r="B1096" s="9">
        <v>2.0219178082191781E-4</v>
      </c>
      <c r="C1096" s="9" t="str">
        <f t="shared" si="34"/>
        <v>$H$1123</v>
      </c>
      <c r="D1096" s="9" t="str">
        <f t="shared" si="35"/>
        <v>H1123</v>
      </c>
      <c r="F1096">
        <v>22100</v>
      </c>
      <c r="G1096" s="1" t="str">
        <f>_xll.BDS("SPX Index","CHAIN_TICKERS", "CHAIN_STRIKE_PX_OVRD",F1096, "CHAIN_PUT_CALL_TYPE_OVRD=P", "CHAIN_PERIODICITY_OVRD=M")</f>
        <v>SPX US 11/20/15 P2700</v>
      </c>
      <c r="J1096" t="s">
        <v>2317</v>
      </c>
      <c r="K1096" t="e">
        <f ca="1">_xll.BDP(J1096,"security des")</f>
        <v>#NAME?</v>
      </c>
      <c r="N1096" t="s">
        <v>1693</v>
      </c>
      <c r="O1096" t="e">
        <f ca="1">_xll.BDP(J1096,"security des")</f>
        <v>#NAME?</v>
      </c>
    </row>
    <row r="1097" spans="1:15" x14ac:dyDescent="0.25">
      <c r="A1097">
        <v>0</v>
      </c>
      <c r="B1097" s="9">
        <v>2.0243835616438356E-4</v>
      </c>
      <c r="C1097" s="9" t="str">
        <f t="shared" si="34"/>
        <v>$H$1124</v>
      </c>
      <c r="D1097" s="9" t="str">
        <f t="shared" si="35"/>
        <v>H1124</v>
      </c>
      <c r="F1097">
        <v>22120</v>
      </c>
      <c r="G1097" s="1" t="str">
        <f>_xll.BDS("SPX Index","CHAIN_TICKERS", "CHAIN_STRIKE_PX_OVRD",F1097, "CHAIN_PUT_CALL_TYPE_OVRD=P", "CHAIN_PERIODICITY_OVRD=M")</f>
        <v>SPX US 11/20/15 P2700</v>
      </c>
      <c r="J1097" t="s">
        <v>2318</v>
      </c>
      <c r="K1097" t="e">
        <f ca="1">_xll.BDP(J1097,"security des")</f>
        <v>#NAME?</v>
      </c>
      <c r="N1097" t="s">
        <v>1694</v>
      </c>
      <c r="O1097" t="e">
        <f ca="1">_xll.BDP(J1097,"security des")</f>
        <v>#NAME?</v>
      </c>
    </row>
    <row r="1098" spans="1:15" x14ac:dyDescent="0.25">
      <c r="A1098">
        <v>0</v>
      </c>
      <c r="B1098" s="9">
        <v>2.0356164383561644E-4</v>
      </c>
      <c r="C1098" s="9" t="str">
        <f t="shared" si="34"/>
        <v>$H$1125</v>
      </c>
      <c r="D1098" s="9" t="str">
        <f t="shared" si="35"/>
        <v>H1125</v>
      </c>
      <c r="F1098">
        <v>22140</v>
      </c>
      <c r="G1098" s="1" t="str">
        <f>_xll.BDS("SPX Index","CHAIN_TICKERS", "CHAIN_STRIKE_PX_OVRD",F1098, "CHAIN_PUT_CALL_TYPE_OVRD=P", "CHAIN_PERIODICITY_OVRD=M")</f>
        <v>SPX US 11/20/15 P2700</v>
      </c>
      <c r="J1098" t="s">
        <v>473</v>
      </c>
      <c r="K1098" t="e">
        <f ca="1">_xll.BDP(J1098,"security des")</f>
        <v>#NAME?</v>
      </c>
      <c r="N1098" t="s">
        <v>1695</v>
      </c>
      <c r="O1098" t="e">
        <f ca="1">_xll.BDP(J1098,"security des")</f>
        <v>#NAME?</v>
      </c>
    </row>
    <row r="1099" spans="1:15" x14ac:dyDescent="0.25">
      <c r="A1099">
        <v>1</v>
      </c>
      <c r="B1099" s="9">
        <v>2.0523287671232875E-4</v>
      </c>
      <c r="C1099" s="9" t="str">
        <f t="shared" si="34"/>
        <v>$H$1126</v>
      </c>
      <c r="D1099" s="9" t="str">
        <f t="shared" si="35"/>
        <v>H1126</v>
      </c>
      <c r="F1099">
        <v>22160</v>
      </c>
      <c r="G1099" s="1" t="str">
        <f>_xll.BDS("SPX Index","CHAIN_TICKERS", "CHAIN_STRIKE_PX_OVRD",F1099, "CHAIN_PUT_CALL_TYPE_OVRD=P", "CHAIN_PERIODICITY_OVRD=M")</f>
        <v>SPX US 11/20/15 P2700</v>
      </c>
      <c r="J1099" t="s">
        <v>2319</v>
      </c>
      <c r="K1099" t="e">
        <f ca="1">_xll.BDP(J1099,"security des")</f>
        <v>#NAME?</v>
      </c>
      <c r="N1099" t="s">
        <v>1696</v>
      </c>
      <c r="O1099" t="e">
        <f ca="1">_xll.BDP(J1099,"security des")</f>
        <v>#NAME?</v>
      </c>
    </row>
    <row r="1100" spans="1:15" x14ac:dyDescent="0.25">
      <c r="A1100">
        <v>0</v>
      </c>
      <c r="B1100" s="9">
        <v>2.0424657534246575E-4</v>
      </c>
      <c r="C1100" s="9" t="str">
        <f t="shared" si="34"/>
        <v>$H$1127</v>
      </c>
      <c r="D1100" s="9" t="str">
        <f t="shared" si="35"/>
        <v>H1127</v>
      </c>
      <c r="F1100">
        <v>22180</v>
      </c>
      <c r="G1100" s="1" t="str">
        <f>_xll.BDS("SPX Index","CHAIN_TICKERS", "CHAIN_STRIKE_PX_OVRD",F1100, "CHAIN_PUT_CALL_TYPE_OVRD=P", "CHAIN_PERIODICITY_OVRD=M")</f>
        <v>SPX US 11/20/15 P2700</v>
      </c>
      <c r="J1100" t="s">
        <v>2320</v>
      </c>
      <c r="K1100" t="e">
        <f ca="1">_xll.BDP(J1100,"security des")</f>
        <v>#NAME?</v>
      </c>
      <c r="N1100" t="s">
        <v>1697</v>
      </c>
      <c r="O1100" t="e">
        <f ca="1">_xll.BDP(J1100,"security des")</f>
        <v>#NAME?</v>
      </c>
    </row>
    <row r="1101" spans="1:15" x14ac:dyDescent="0.25">
      <c r="A1101">
        <v>0</v>
      </c>
      <c r="B1101" s="9">
        <v>2.0449315068493153E-4</v>
      </c>
      <c r="C1101" s="9" t="str">
        <f t="shared" si="34"/>
        <v>$H$1128</v>
      </c>
      <c r="D1101" s="9" t="str">
        <f t="shared" si="35"/>
        <v>H1128</v>
      </c>
      <c r="F1101">
        <v>22200</v>
      </c>
      <c r="G1101" s="1" t="str">
        <f>_xll.BDS("SPX Index","CHAIN_TICKERS", "CHAIN_STRIKE_PX_OVRD",F1101, "CHAIN_PUT_CALL_TYPE_OVRD=P", "CHAIN_PERIODICITY_OVRD=M")</f>
        <v>SPX US 11/20/15 P2700</v>
      </c>
      <c r="J1101" t="s">
        <v>2321</v>
      </c>
      <c r="K1101" t="e">
        <f ca="1">_xll.BDP(J1101,"security des")</f>
        <v>#NAME?</v>
      </c>
      <c r="N1101" t="s">
        <v>1698</v>
      </c>
      <c r="O1101" t="e">
        <f ca="1">_xll.BDP(J1101,"security des")</f>
        <v>#NAME?</v>
      </c>
    </row>
    <row r="1102" spans="1:15" x14ac:dyDescent="0.25">
      <c r="A1102">
        <v>0</v>
      </c>
      <c r="B1102" s="9">
        <v>2.0416438356164382E-4</v>
      </c>
      <c r="C1102" s="9" t="str">
        <f t="shared" si="34"/>
        <v>$H$1129</v>
      </c>
      <c r="D1102" s="9" t="str">
        <f t="shared" si="35"/>
        <v>H1129</v>
      </c>
      <c r="F1102">
        <v>22220</v>
      </c>
      <c r="G1102" s="1" t="str">
        <f>_xll.BDS("SPX Index","CHAIN_TICKERS", "CHAIN_STRIKE_PX_OVRD",F1102, "CHAIN_PUT_CALL_TYPE_OVRD=P", "CHAIN_PERIODICITY_OVRD=M")</f>
        <v>SPX US 11/20/15 P2700</v>
      </c>
      <c r="J1102" t="s">
        <v>2322</v>
      </c>
      <c r="K1102" t="e">
        <f ca="1">_xll.BDP(J1102,"security des")</f>
        <v>#NAME?</v>
      </c>
      <c r="N1102" t="s">
        <v>1699</v>
      </c>
      <c r="O1102" t="e">
        <f ca="1">_xll.BDP(J1102,"security des")</f>
        <v>#NAME?</v>
      </c>
    </row>
    <row r="1103" spans="1:15" x14ac:dyDescent="0.25">
      <c r="A1103">
        <v>0</v>
      </c>
      <c r="B1103" s="9">
        <v>2.0413698630136987E-4</v>
      </c>
      <c r="C1103" s="9" t="str">
        <f t="shared" si="34"/>
        <v>$H$1130</v>
      </c>
      <c r="D1103" s="9" t="str">
        <f t="shared" si="35"/>
        <v>H1130</v>
      </c>
      <c r="F1103">
        <v>22240</v>
      </c>
      <c r="G1103" s="1" t="str">
        <f>_xll.BDS("SPX Index","CHAIN_TICKERS", "CHAIN_STRIKE_PX_OVRD",F1103, "CHAIN_PUT_CALL_TYPE_OVRD=P", "CHAIN_PERIODICITY_OVRD=M")</f>
        <v>SPX US 11/20/15 P2700</v>
      </c>
      <c r="J1103" t="s">
        <v>474</v>
      </c>
      <c r="K1103" t="e">
        <f ca="1">_xll.BDP(J1103,"security des")</f>
        <v>#NAME?</v>
      </c>
      <c r="N1103" t="s">
        <v>1700</v>
      </c>
      <c r="O1103" t="e">
        <f ca="1">_xll.BDP(J1103,"security des")</f>
        <v>#NAME?</v>
      </c>
    </row>
    <row r="1104" spans="1:15" x14ac:dyDescent="0.25">
      <c r="A1104">
        <v>0</v>
      </c>
      <c r="B1104" s="9">
        <v>2.035068493150685E-4</v>
      </c>
      <c r="C1104" s="9" t="str">
        <f t="shared" si="34"/>
        <v>$H$1131</v>
      </c>
      <c r="D1104" s="9" t="str">
        <f t="shared" si="35"/>
        <v>H1131</v>
      </c>
      <c r="F1104">
        <v>22260</v>
      </c>
      <c r="G1104" s="1" t="str">
        <f>_xll.BDS("SPX Index","CHAIN_TICKERS", "CHAIN_STRIKE_PX_OVRD",F1104, "CHAIN_PUT_CALL_TYPE_OVRD=P", "CHAIN_PERIODICITY_OVRD=M")</f>
        <v>SPX US 11/20/15 P2700</v>
      </c>
      <c r="J1104" t="s">
        <v>2323</v>
      </c>
      <c r="K1104" t="e">
        <f ca="1">_xll.BDP(J1104,"security des")</f>
        <v>#NAME?</v>
      </c>
      <c r="N1104" t="s">
        <v>1701</v>
      </c>
      <c r="O1104" t="e">
        <f ca="1">_xll.BDP(J1104,"security des")</f>
        <v>#NAME?</v>
      </c>
    </row>
    <row r="1105" spans="1:15" x14ac:dyDescent="0.25">
      <c r="A1105">
        <v>0</v>
      </c>
      <c r="B1105" s="9">
        <v>2.0167123287671233E-4</v>
      </c>
      <c r="C1105" s="9" t="str">
        <f t="shared" si="34"/>
        <v>$H$1132</v>
      </c>
      <c r="D1105" s="9" t="str">
        <f t="shared" si="35"/>
        <v>H1132</v>
      </c>
      <c r="F1105">
        <v>22280</v>
      </c>
      <c r="G1105" s="1" t="str">
        <f>_xll.BDS("SPX Index","CHAIN_TICKERS", "CHAIN_STRIKE_PX_OVRD",F1105, "CHAIN_PUT_CALL_TYPE_OVRD=P", "CHAIN_PERIODICITY_OVRD=M")</f>
        <v>SPX US 11/20/15 P2700</v>
      </c>
      <c r="J1105" t="s">
        <v>2324</v>
      </c>
      <c r="K1105" t="e">
        <f ca="1">_xll.BDP(J1105,"security des")</f>
        <v>#NAME?</v>
      </c>
      <c r="N1105" t="s">
        <v>1702</v>
      </c>
      <c r="O1105" t="e">
        <f ca="1">_xll.BDP(J1105,"security des")</f>
        <v>#NAME?</v>
      </c>
    </row>
    <row r="1106" spans="1:15" x14ac:dyDescent="0.25">
      <c r="A1106">
        <v>0</v>
      </c>
      <c r="B1106" s="9">
        <v>2.0219178082191781E-4</v>
      </c>
      <c r="C1106" s="9" t="str">
        <f t="shared" si="34"/>
        <v>$H$1133</v>
      </c>
      <c r="D1106" s="9" t="str">
        <f t="shared" si="35"/>
        <v>H1133</v>
      </c>
      <c r="F1106">
        <v>22300</v>
      </c>
      <c r="G1106" s="1" t="str">
        <f>_xll.BDS("SPX Index","CHAIN_TICKERS", "CHAIN_STRIKE_PX_OVRD",F1106, "CHAIN_PUT_CALL_TYPE_OVRD=P", "CHAIN_PERIODICITY_OVRD=M")</f>
        <v>SPX US 11/20/15 P2700</v>
      </c>
      <c r="J1106" t="s">
        <v>2325</v>
      </c>
      <c r="K1106" t="e">
        <f ca="1">_xll.BDP(J1106,"security des")</f>
        <v>#NAME?</v>
      </c>
      <c r="N1106" t="s">
        <v>1703</v>
      </c>
      <c r="O1106" t="e">
        <f ca="1">_xll.BDP(J1106,"security des")</f>
        <v>#NAME?</v>
      </c>
    </row>
    <row r="1107" spans="1:15" x14ac:dyDescent="0.25">
      <c r="A1107">
        <v>0</v>
      </c>
      <c r="B1107" s="9">
        <v>2.015890410958904E-4</v>
      </c>
      <c r="C1107" s="9" t="str">
        <f t="shared" si="34"/>
        <v>$H$1134</v>
      </c>
      <c r="D1107" s="9" t="str">
        <f t="shared" si="35"/>
        <v>H1134</v>
      </c>
      <c r="F1107">
        <v>22320</v>
      </c>
      <c r="G1107" s="1" t="str">
        <f>_xll.BDS("SPX Index","CHAIN_TICKERS", "CHAIN_STRIKE_PX_OVRD",F1107, "CHAIN_PUT_CALL_TYPE_OVRD=P", "CHAIN_PERIODICITY_OVRD=M")</f>
        <v>SPX US 11/20/15 P2700</v>
      </c>
      <c r="J1107" t="s">
        <v>2326</v>
      </c>
      <c r="K1107" t="e">
        <f ca="1">_xll.BDP(J1107,"security des")</f>
        <v>#NAME?</v>
      </c>
      <c r="N1107" t="s">
        <v>1704</v>
      </c>
      <c r="O1107" t="e">
        <f ca="1">_xll.BDP(J1107,"security des")</f>
        <v>#NAME?</v>
      </c>
    </row>
    <row r="1108" spans="1:15" x14ac:dyDescent="0.25">
      <c r="A1108">
        <v>0</v>
      </c>
      <c r="B1108" s="9">
        <v>2.0095890410958903E-4</v>
      </c>
      <c r="C1108" s="9" t="str">
        <f t="shared" si="34"/>
        <v>$H$1135</v>
      </c>
      <c r="D1108" s="9" t="str">
        <f t="shared" si="35"/>
        <v>H1135</v>
      </c>
      <c r="F1108">
        <v>22340</v>
      </c>
      <c r="G1108" s="1" t="str">
        <f>_xll.BDS("SPX Index","CHAIN_TICKERS", "CHAIN_STRIKE_PX_OVRD",F1108, "CHAIN_PUT_CALL_TYPE_OVRD=P", "CHAIN_PERIODICITY_OVRD=M")</f>
        <v>SPX US 11/20/15 P2700</v>
      </c>
      <c r="J1108" t="s">
        <v>475</v>
      </c>
      <c r="K1108" t="e">
        <f ca="1">_xll.BDP(J1108,"security des")</f>
        <v>#NAME?</v>
      </c>
      <c r="N1108" t="s">
        <v>1705</v>
      </c>
      <c r="O1108" t="e">
        <f ca="1">_xll.BDP(J1108,"security des")</f>
        <v>#NAME?</v>
      </c>
    </row>
    <row r="1109" spans="1:15" x14ac:dyDescent="0.25">
      <c r="A1109">
        <v>0</v>
      </c>
      <c r="B1109" s="9">
        <v>1.9920547945205479E-4</v>
      </c>
      <c r="C1109" s="9" t="str">
        <f t="shared" si="34"/>
        <v>$H$1136</v>
      </c>
      <c r="D1109" s="9" t="str">
        <f t="shared" si="35"/>
        <v>H1136</v>
      </c>
      <c r="F1109">
        <v>22360</v>
      </c>
      <c r="G1109" s="1" t="str">
        <f>_xll.BDS("SPX Index","CHAIN_TICKERS", "CHAIN_STRIKE_PX_OVRD",F1109, "CHAIN_PUT_CALL_TYPE_OVRD=P", "CHAIN_PERIODICITY_OVRD=M")</f>
        <v>SPX US 11/20/15 P2700</v>
      </c>
      <c r="J1109" t="s">
        <v>2327</v>
      </c>
      <c r="K1109" t="e">
        <f ca="1">_xll.BDP(J1109,"security des")</f>
        <v>#NAME?</v>
      </c>
      <c r="N1109" t="s">
        <v>1706</v>
      </c>
      <c r="O1109" t="e">
        <f ca="1">_xll.BDP(J1109,"security des")</f>
        <v>#NAME?</v>
      </c>
    </row>
    <row r="1110" spans="1:15" x14ac:dyDescent="0.25">
      <c r="A1110">
        <v>0</v>
      </c>
      <c r="B1110" s="9">
        <v>1.9994520547945207E-4</v>
      </c>
      <c r="C1110" s="9" t="str">
        <f t="shared" si="34"/>
        <v>$H$1137</v>
      </c>
      <c r="D1110" s="9" t="str">
        <f t="shared" si="35"/>
        <v>H1137</v>
      </c>
      <c r="F1110">
        <v>22380</v>
      </c>
      <c r="G1110" s="1" t="str">
        <f>_xll.BDS("SPX Index","CHAIN_TICKERS", "CHAIN_STRIKE_PX_OVRD",F1110, "CHAIN_PUT_CALL_TYPE_OVRD=P", "CHAIN_PERIODICITY_OVRD=M")</f>
        <v>SPX US 11/20/15 P2700</v>
      </c>
      <c r="J1110" t="s">
        <v>2328</v>
      </c>
      <c r="K1110" t="e">
        <f ca="1">_xll.BDP(J1110,"security des")</f>
        <v>#NAME?</v>
      </c>
      <c r="N1110" t="s">
        <v>1707</v>
      </c>
      <c r="O1110" t="e">
        <f ca="1">_xll.BDP(J1110,"security des")</f>
        <v>#NAME?</v>
      </c>
    </row>
    <row r="1111" spans="1:15" x14ac:dyDescent="0.25">
      <c r="A1111">
        <v>0</v>
      </c>
      <c r="B1111" s="9">
        <v>1.9961643835616436E-4</v>
      </c>
      <c r="C1111" s="9" t="str">
        <f t="shared" si="34"/>
        <v>$H$1138</v>
      </c>
      <c r="D1111" s="9" t="str">
        <f t="shared" si="35"/>
        <v>H1138</v>
      </c>
      <c r="F1111">
        <v>22400</v>
      </c>
      <c r="G1111" s="1" t="str">
        <f>_xll.BDS("SPX Index","CHAIN_TICKERS", "CHAIN_STRIKE_PX_OVRD",F1111, "CHAIN_PUT_CALL_TYPE_OVRD=P", "CHAIN_PERIODICITY_OVRD=M")</f>
        <v>SPX US 11/20/15 P2700</v>
      </c>
      <c r="J1111" t="s">
        <v>2329</v>
      </c>
      <c r="K1111" t="e">
        <f ca="1">_xll.BDP(J1111,"security des")</f>
        <v>#NAME?</v>
      </c>
      <c r="N1111" t="s">
        <v>1708</v>
      </c>
      <c r="O1111" t="e">
        <f ca="1">_xll.BDP(J1111,"security des")</f>
        <v>#NAME?</v>
      </c>
    </row>
    <row r="1112" spans="1:15" x14ac:dyDescent="0.25">
      <c r="A1112">
        <v>0</v>
      </c>
      <c r="B1112" s="9">
        <v>2.0043835616438357E-4</v>
      </c>
      <c r="C1112" s="9" t="str">
        <f t="shared" si="34"/>
        <v>$H$1139</v>
      </c>
      <c r="D1112" s="9" t="str">
        <f t="shared" si="35"/>
        <v>H1139</v>
      </c>
      <c r="F1112">
        <v>22420</v>
      </c>
      <c r="G1112" s="1" t="str">
        <f>_xll.BDS("SPX Index","CHAIN_TICKERS", "CHAIN_STRIKE_PX_OVRD",F1112, "CHAIN_PUT_CALL_TYPE_OVRD=P", "CHAIN_PERIODICITY_OVRD=M")</f>
        <v>SPX US 11/20/15 P2700</v>
      </c>
      <c r="J1112" t="s">
        <v>2330</v>
      </c>
      <c r="K1112" t="e">
        <f ca="1">_xll.BDP(J1112,"security des")</f>
        <v>#NAME?</v>
      </c>
      <c r="N1112" t="s">
        <v>1709</v>
      </c>
      <c r="O1112" t="e">
        <f ca="1">_xll.BDP(J1112,"security des")</f>
        <v>#NAME?</v>
      </c>
    </row>
    <row r="1113" spans="1:15" x14ac:dyDescent="0.25">
      <c r="A1113">
        <v>0</v>
      </c>
      <c r="B1113" s="9">
        <v>2.0038356164383563E-4</v>
      </c>
      <c r="C1113" s="9" t="str">
        <f t="shared" si="34"/>
        <v>$H$1140</v>
      </c>
      <c r="D1113" s="9" t="str">
        <f t="shared" si="35"/>
        <v>H1140</v>
      </c>
      <c r="F1113">
        <v>22440</v>
      </c>
      <c r="G1113" s="1" t="str">
        <f>_xll.BDS("SPX Index","CHAIN_TICKERS", "CHAIN_STRIKE_PX_OVRD",F1113, "CHAIN_PUT_CALL_TYPE_OVRD=P", "CHAIN_PERIODICITY_OVRD=M")</f>
        <v>SPX US 11/20/15 P2700</v>
      </c>
      <c r="J1113" t="s">
        <v>476</v>
      </c>
      <c r="K1113" t="e">
        <f ca="1">_xll.BDP(J1113,"security des")</f>
        <v>#NAME?</v>
      </c>
      <c r="N1113" t="s">
        <v>1710</v>
      </c>
      <c r="O1113" t="e">
        <f ca="1">_xll.BDP(J1113,"security des")</f>
        <v>#NAME?</v>
      </c>
    </row>
    <row r="1114" spans="1:15" x14ac:dyDescent="0.25">
      <c r="A1114">
        <v>0</v>
      </c>
      <c r="B1114" s="9">
        <v>2.0035616438356164E-4</v>
      </c>
      <c r="C1114" s="9" t="str">
        <f t="shared" si="34"/>
        <v>$H$1141</v>
      </c>
      <c r="D1114" s="9" t="str">
        <f t="shared" si="35"/>
        <v>H1141</v>
      </c>
      <c r="F1114">
        <v>22460</v>
      </c>
      <c r="G1114" s="1" t="str">
        <f>_xll.BDS("SPX Index","CHAIN_TICKERS", "CHAIN_STRIKE_PX_OVRD",F1114, "CHAIN_PUT_CALL_TYPE_OVRD=P", "CHAIN_PERIODICITY_OVRD=M")</f>
        <v>SPX US 11/20/15 P2700</v>
      </c>
      <c r="J1114" t="s">
        <v>2331</v>
      </c>
      <c r="K1114" t="e">
        <f ca="1">_xll.BDP(J1114,"security des")</f>
        <v>#NAME?</v>
      </c>
      <c r="N1114" t="s">
        <v>1711</v>
      </c>
      <c r="O1114" t="e">
        <f ca="1">_xll.BDP(J1114,"security des")</f>
        <v>#NAME?</v>
      </c>
    </row>
    <row r="1115" spans="1:15" x14ac:dyDescent="0.25">
      <c r="A1115">
        <v>0</v>
      </c>
      <c r="B1115" s="9">
        <v>1.9904109589041096E-4</v>
      </c>
      <c r="C1115" s="9" t="str">
        <f t="shared" si="34"/>
        <v>$H$1142</v>
      </c>
      <c r="D1115" s="9" t="str">
        <f t="shared" si="35"/>
        <v>H1142</v>
      </c>
      <c r="F1115">
        <v>22480</v>
      </c>
      <c r="G1115" s="1" t="str">
        <f>_xll.BDS("SPX Index","CHAIN_TICKERS", "CHAIN_STRIKE_PX_OVRD",F1115, "CHAIN_PUT_CALL_TYPE_OVRD=P", "CHAIN_PERIODICITY_OVRD=M")</f>
        <v>SPX US 11/20/15 P2700</v>
      </c>
      <c r="J1115" t="s">
        <v>2332</v>
      </c>
      <c r="K1115" t="e">
        <f ca="1">_xll.BDP(J1115,"security des")</f>
        <v>#NAME?</v>
      </c>
      <c r="N1115" t="s">
        <v>1712</v>
      </c>
      <c r="O1115" t="e">
        <f ca="1">_xll.BDP(J1115,"security des")</f>
        <v>#NAME?</v>
      </c>
    </row>
    <row r="1116" spans="1:15" x14ac:dyDescent="0.25">
      <c r="A1116">
        <v>0</v>
      </c>
      <c r="B1116" s="9">
        <v>2.0043835616438357E-4</v>
      </c>
      <c r="C1116" s="9" t="str">
        <f t="shared" si="34"/>
        <v>$H$1143</v>
      </c>
      <c r="D1116" s="9" t="str">
        <f t="shared" si="35"/>
        <v>H1143</v>
      </c>
      <c r="F1116">
        <v>22500</v>
      </c>
      <c r="G1116" s="1" t="str">
        <f>_xll.BDS("SPX Index","CHAIN_TICKERS", "CHAIN_STRIKE_PX_OVRD",F1116, "CHAIN_PUT_CALL_TYPE_OVRD=P", "CHAIN_PERIODICITY_OVRD=M")</f>
        <v>SPX US 11/20/15 P2700</v>
      </c>
      <c r="J1116" t="s">
        <v>2333</v>
      </c>
      <c r="K1116" t="e">
        <f ca="1">_xll.BDP(J1116,"security des")</f>
        <v>#NAME?</v>
      </c>
      <c r="N1116" t="s">
        <v>1713</v>
      </c>
      <c r="O1116" t="e">
        <f ca="1">_xll.BDP(J1116,"security des")</f>
        <v>#NAME?</v>
      </c>
    </row>
    <row r="1117" spans="1:15" x14ac:dyDescent="0.25">
      <c r="A1117">
        <v>0</v>
      </c>
      <c r="B1117" s="9">
        <v>1.9898630136986302E-4</v>
      </c>
      <c r="C1117" s="9" t="str">
        <f t="shared" si="34"/>
        <v>$H$1144</v>
      </c>
      <c r="D1117" s="9" t="str">
        <f t="shared" si="35"/>
        <v>H1144</v>
      </c>
      <c r="F1117">
        <v>22520</v>
      </c>
      <c r="G1117" s="1" t="str">
        <f>_xll.BDS("SPX Index","CHAIN_TICKERS", "CHAIN_STRIKE_PX_OVRD",F1117, "CHAIN_PUT_CALL_TYPE_OVRD=P", "CHAIN_PERIODICITY_OVRD=M")</f>
        <v>SPX US 11/20/15 P2700</v>
      </c>
      <c r="J1117" t="s">
        <v>2334</v>
      </c>
      <c r="K1117" t="e">
        <f ca="1">_xll.BDP(J1117,"security des")</f>
        <v>#NAME?</v>
      </c>
      <c r="N1117" t="s">
        <v>1714</v>
      </c>
      <c r="O1117" t="e">
        <f ca="1">_xll.BDP(J1117,"security des")</f>
        <v>#NAME?</v>
      </c>
    </row>
    <row r="1118" spans="1:15" x14ac:dyDescent="0.25">
      <c r="A1118">
        <v>0</v>
      </c>
      <c r="B1118" s="9">
        <v>1.998082191780822E-4</v>
      </c>
      <c r="C1118" s="9" t="str">
        <f t="shared" si="34"/>
        <v>$H$1145</v>
      </c>
      <c r="D1118" s="9" t="str">
        <f t="shared" si="35"/>
        <v>H1145</v>
      </c>
      <c r="F1118">
        <v>22540</v>
      </c>
      <c r="G1118" s="1" t="str">
        <f>_xll.BDS("SPX Index","CHAIN_TICKERS", "CHAIN_STRIKE_PX_OVRD",F1118, "CHAIN_PUT_CALL_TYPE_OVRD=P", "CHAIN_PERIODICITY_OVRD=M")</f>
        <v>SPX US 11/20/15 P2700</v>
      </c>
      <c r="J1118" t="s">
        <v>477</v>
      </c>
      <c r="K1118" t="e">
        <f ca="1">_xll.BDP(J1118,"security des")</f>
        <v>#NAME?</v>
      </c>
      <c r="N1118" t="s">
        <v>1715</v>
      </c>
      <c r="O1118" t="e">
        <f ca="1">_xll.BDP(J1118,"security des")</f>
        <v>#NAME?</v>
      </c>
    </row>
    <row r="1119" spans="1:15" x14ac:dyDescent="0.25">
      <c r="A1119">
        <v>3</v>
      </c>
      <c r="B1119" s="9">
        <v>1.998082191780822E-4</v>
      </c>
      <c r="C1119" s="9" t="str">
        <f t="shared" si="34"/>
        <v>$H$1146</v>
      </c>
      <c r="D1119" s="9" t="str">
        <f t="shared" si="35"/>
        <v>H1146</v>
      </c>
      <c r="F1119">
        <v>22560</v>
      </c>
      <c r="G1119" s="1" t="str">
        <f>_xll.BDS("SPX Index","CHAIN_TICKERS", "CHAIN_STRIKE_PX_OVRD",F1119, "CHAIN_PUT_CALL_TYPE_OVRD=P", "CHAIN_PERIODICITY_OVRD=M")</f>
        <v>SPX US 11/20/15 P2700</v>
      </c>
      <c r="J1119" t="s">
        <v>2335</v>
      </c>
      <c r="K1119" t="e">
        <f ca="1">_xll.BDP(J1119,"security des")</f>
        <v>#NAME?</v>
      </c>
      <c r="N1119" t="s">
        <v>1716</v>
      </c>
      <c r="O1119" t="e">
        <f ca="1">_xll.BDP(J1119,"security des")</f>
        <v>#NAME?</v>
      </c>
    </row>
    <row r="1120" spans="1:15" x14ac:dyDescent="0.25">
      <c r="A1120">
        <v>0</v>
      </c>
      <c r="B1120" s="9">
        <v>1.9994520547945207E-4</v>
      </c>
      <c r="C1120" s="9" t="str">
        <f t="shared" si="34"/>
        <v>$H$1147</v>
      </c>
      <c r="D1120" s="9" t="str">
        <f t="shared" si="35"/>
        <v>H1147</v>
      </c>
      <c r="F1120">
        <v>22580</v>
      </c>
      <c r="G1120" s="1" t="str">
        <f>_xll.BDS("SPX Index","CHAIN_TICKERS", "CHAIN_STRIKE_PX_OVRD",F1120, "CHAIN_PUT_CALL_TYPE_OVRD=P", "CHAIN_PERIODICITY_OVRD=M")</f>
        <v>SPX US 11/20/15 P2700</v>
      </c>
      <c r="J1120" t="s">
        <v>2336</v>
      </c>
      <c r="K1120" t="e">
        <f ca="1">_xll.BDP(J1120,"security des")</f>
        <v>#NAME?</v>
      </c>
      <c r="N1120" t="s">
        <v>1717</v>
      </c>
      <c r="O1120" t="e">
        <f ca="1">_xll.BDP(J1120,"security des")</f>
        <v>#NAME?</v>
      </c>
    </row>
    <row r="1121" spans="1:15" x14ac:dyDescent="0.25">
      <c r="A1121">
        <v>0</v>
      </c>
      <c r="B1121" s="9">
        <v>2.0076712328767125E-4</v>
      </c>
      <c r="C1121" s="9" t="str">
        <f t="shared" si="34"/>
        <v>$H$1148</v>
      </c>
      <c r="D1121" s="9" t="str">
        <f t="shared" si="35"/>
        <v>H1148</v>
      </c>
      <c r="F1121">
        <v>22600</v>
      </c>
      <c r="G1121" s="1" t="str">
        <f>_xll.BDS("SPX Index","CHAIN_TICKERS", "CHAIN_STRIKE_PX_OVRD",F1121, "CHAIN_PUT_CALL_TYPE_OVRD=P", "CHAIN_PERIODICITY_OVRD=M")</f>
        <v>SPX US 11/20/15 P2700</v>
      </c>
      <c r="J1121" t="s">
        <v>2337</v>
      </c>
      <c r="K1121" t="e">
        <f ca="1">_xll.BDP(J1121,"security des")</f>
        <v>#NAME?</v>
      </c>
      <c r="N1121" t="s">
        <v>1718</v>
      </c>
      <c r="O1121" t="e">
        <f ca="1">_xll.BDP(J1121,"security des")</f>
        <v>#NAME?</v>
      </c>
    </row>
    <row r="1122" spans="1:15" x14ac:dyDescent="0.25">
      <c r="A1122">
        <v>0</v>
      </c>
      <c r="B1122" s="9">
        <v>2.0071232876712328E-4</v>
      </c>
      <c r="C1122" s="9" t="str">
        <f t="shared" si="34"/>
        <v>$H$1149</v>
      </c>
      <c r="D1122" s="9" t="str">
        <f t="shared" si="35"/>
        <v>H1149</v>
      </c>
      <c r="F1122">
        <v>22620</v>
      </c>
      <c r="G1122" s="1" t="str">
        <f>_xll.BDS("SPX Index","CHAIN_TICKERS", "CHAIN_STRIKE_PX_OVRD",F1122, "CHAIN_PUT_CALL_TYPE_OVRD=P", "CHAIN_PERIODICITY_OVRD=M")</f>
        <v>SPX US 11/20/15 P2700</v>
      </c>
      <c r="J1122" t="s">
        <v>2338</v>
      </c>
      <c r="K1122" t="e">
        <f ca="1">_xll.BDP(J1122,"security des")</f>
        <v>#NAME?</v>
      </c>
      <c r="N1122" t="s">
        <v>1719</v>
      </c>
      <c r="O1122" t="e">
        <f ca="1">_xll.BDP(J1122,"security des")</f>
        <v>#NAME?</v>
      </c>
    </row>
    <row r="1123" spans="1:15" x14ac:dyDescent="0.25">
      <c r="A1123">
        <v>0</v>
      </c>
      <c r="B1123" s="9">
        <v>1.9890410958904109E-4</v>
      </c>
      <c r="C1123" s="9" t="str">
        <f t="shared" si="34"/>
        <v>$H$1150</v>
      </c>
      <c r="D1123" s="9" t="str">
        <f t="shared" si="35"/>
        <v>H1150</v>
      </c>
      <c r="F1123">
        <v>22640</v>
      </c>
      <c r="G1123" s="1" t="str">
        <f>_xll.BDS("SPX Index","CHAIN_TICKERS", "CHAIN_STRIKE_PX_OVRD",F1123, "CHAIN_PUT_CALL_TYPE_OVRD=P", "CHAIN_PERIODICITY_OVRD=M")</f>
        <v>SPX US 11/20/15 P2700</v>
      </c>
      <c r="J1123" t="s">
        <v>478</v>
      </c>
      <c r="K1123" t="e">
        <f ca="1">_xll.BDP(J1123,"security des")</f>
        <v>#NAME?</v>
      </c>
      <c r="N1123" t="s">
        <v>1720</v>
      </c>
      <c r="O1123" t="e">
        <f ca="1">_xll.BDP(J1123,"security des")</f>
        <v>#NAME?</v>
      </c>
    </row>
    <row r="1124" spans="1:15" x14ac:dyDescent="0.25">
      <c r="A1124">
        <v>0</v>
      </c>
      <c r="B1124" s="9">
        <v>1.9849315068493152E-4</v>
      </c>
      <c r="C1124" s="9" t="str">
        <f t="shared" si="34"/>
        <v>$H$1150</v>
      </c>
      <c r="D1124" s="9" t="str">
        <f t="shared" si="35"/>
        <v>H1150</v>
      </c>
      <c r="F1124">
        <v>22660</v>
      </c>
      <c r="G1124" s="1" t="str">
        <f>_xll.BDS("SPX Index","CHAIN_TICKERS", "CHAIN_STRIKE_PX_OVRD",F1124, "CHAIN_PUT_CALL_TYPE_OVRD=P", "CHAIN_PERIODICITY_OVRD=M")</f>
        <v>SPX US 11/20/15 P2700</v>
      </c>
      <c r="J1124" t="s">
        <v>2339</v>
      </c>
      <c r="K1124" t="e">
        <f ca="1">_xll.BDP(J1124,"security des")</f>
        <v>#NAME?</v>
      </c>
      <c r="N1124" t="s">
        <v>1721</v>
      </c>
      <c r="O1124" t="e">
        <f ca="1">_xll.BDP(J1124,"security des")</f>
        <v>#NAME?</v>
      </c>
    </row>
    <row r="1125" spans="1:15" x14ac:dyDescent="0.25">
      <c r="A1125">
        <v>0</v>
      </c>
      <c r="B1125" s="9">
        <v>1.9846575342465753E-4</v>
      </c>
      <c r="C1125" s="9" t="str">
        <f t="shared" si="34"/>
        <v>$H$1152</v>
      </c>
      <c r="D1125" s="9" t="str">
        <f t="shared" si="35"/>
        <v>H1152</v>
      </c>
      <c r="F1125">
        <v>22680</v>
      </c>
      <c r="G1125" s="1" t="str">
        <f>_xll.BDS("SPX Index","CHAIN_TICKERS", "CHAIN_STRIKE_PX_OVRD",F1125, "CHAIN_PUT_CALL_TYPE_OVRD=P", "CHAIN_PERIODICITY_OVRD=M")</f>
        <v>SPX US 11/20/15 P2700</v>
      </c>
      <c r="J1125" t="s">
        <v>2340</v>
      </c>
      <c r="K1125" t="e">
        <f ca="1">_xll.BDP(J1125,"security des")</f>
        <v>#NAME?</v>
      </c>
      <c r="N1125" t="s">
        <v>1722</v>
      </c>
      <c r="O1125" t="e">
        <f ca="1">_xll.BDP(J1125,"security des")</f>
        <v>#NAME?</v>
      </c>
    </row>
    <row r="1126" spans="1:15" x14ac:dyDescent="0.25">
      <c r="A1126">
        <v>0</v>
      </c>
      <c r="B1126" s="9">
        <v>1.9898630136986302E-4</v>
      </c>
      <c r="C1126" s="9" t="str">
        <f t="shared" si="34"/>
        <v>$H$1153</v>
      </c>
      <c r="D1126" s="9" t="str">
        <f t="shared" si="35"/>
        <v>H1153</v>
      </c>
      <c r="F1126">
        <v>22700</v>
      </c>
      <c r="G1126" s="1" t="str">
        <f>_xll.BDS("SPX Index","CHAIN_TICKERS", "CHAIN_STRIKE_PX_OVRD",F1126, "CHAIN_PUT_CALL_TYPE_OVRD=P", "CHAIN_PERIODICITY_OVRD=M")</f>
        <v>SPX US 11/20/15 P2700</v>
      </c>
      <c r="J1126" t="s">
        <v>2341</v>
      </c>
      <c r="K1126" t="e">
        <f ca="1">_xll.BDP(J1126,"security des")</f>
        <v>#NAME?</v>
      </c>
      <c r="N1126" t="s">
        <v>1723</v>
      </c>
      <c r="O1126" t="e">
        <f ca="1">_xll.BDP(J1126,"security des")</f>
        <v>#NAME?</v>
      </c>
    </row>
    <row r="1127" spans="1:15" x14ac:dyDescent="0.25">
      <c r="A1127">
        <v>0</v>
      </c>
      <c r="B1127" s="9">
        <v>1.9923287671232877E-4</v>
      </c>
      <c r="C1127" s="9" t="str">
        <f t="shared" si="34"/>
        <v>$H$1154</v>
      </c>
      <c r="D1127" s="9" t="str">
        <f t="shared" si="35"/>
        <v>H1154</v>
      </c>
      <c r="F1127">
        <v>22720</v>
      </c>
      <c r="G1127" s="1" t="str">
        <f>_xll.BDS("SPX Index","CHAIN_TICKERS", "CHAIN_STRIKE_PX_OVRD",F1127, "CHAIN_PUT_CALL_TYPE_OVRD=P", "CHAIN_PERIODICITY_OVRD=M")</f>
        <v>SPX US 11/20/15 P2700</v>
      </c>
      <c r="J1127" t="s">
        <v>2342</v>
      </c>
      <c r="K1127" t="e">
        <f ca="1">_xll.BDP(J1127,"security des")</f>
        <v>#NAME?</v>
      </c>
      <c r="N1127" t="s">
        <v>1724</v>
      </c>
      <c r="O1127" t="e">
        <f ca="1">_xll.BDP(J1127,"security des")</f>
        <v>#NAME?</v>
      </c>
    </row>
    <row r="1128" spans="1:15" x14ac:dyDescent="0.25">
      <c r="A1128">
        <v>0</v>
      </c>
      <c r="B1128" s="9">
        <v>1.9890410958904109E-4</v>
      </c>
      <c r="C1128" s="9" t="str">
        <f t="shared" si="34"/>
        <v>$H$1155</v>
      </c>
      <c r="D1128" s="9" t="str">
        <f t="shared" si="35"/>
        <v>H1155</v>
      </c>
      <c r="F1128">
        <v>22740</v>
      </c>
      <c r="G1128" s="1" t="str">
        <f>_xll.BDS("SPX Index","CHAIN_TICKERS", "CHAIN_STRIKE_PX_OVRD",F1128, "CHAIN_PUT_CALL_TYPE_OVRD=P", "CHAIN_PERIODICITY_OVRD=M")</f>
        <v>SPX US 11/20/15 P2700</v>
      </c>
      <c r="J1128" t="s">
        <v>479</v>
      </c>
      <c r="K1128" t="e">
        <f ca="1">_xll.BDP(J1128,"security des")</f>
        <v>#NAME?</v>
      </c>
      <c r="N1128" t="s">
        <v>1725</v>
      </c>
      <c r="O1128" t="e">
        <f ca="1">_xll.BDP(J1128,"security des")</f>
        <v>#NAME?</v>
      </c>
    </row>
    <row r="1129" spans="1:15" x14ac:dyDescent="0.25">
      <c r="A1129">
        <v>0</v>
      </c>
      <c r="B1129" s="9">
        <v>1.9890410958904109E-4</v>
      </c>
      <c r="C1129" s="9" t="str">
        <f t="shared" si="34"/>
        <v>$H$1156</v>
      </c>
      <c r="D1129" s="9" t="str">
        <f t="shared" si="35"/>
        <v>H1156</v>
      </c>
      <c r="F1129">
        <v>22760</v>
      </c>
      <c r="G1129" s="1" t="str">
        <f>_xll.BDS("SPX Index","CHAIN_TICKERS", "CHAIN_STRIKE_PX_OVRD",F1129, "CHAIN_PUT_CALL_TYPE_OVRD=P", "CHAIN_PERIODICITY_OVRD=M")</f>
        <v>SPX US 11/20/15 P2700</v>
      </c>
      <c r="J1129" t="s">
        <v>3068</v>
      </c>
      <c r="K1129" t="e">
        <f ca="1">_xll.BDP(J1129,"security des")</f>
        <v>#NAME?</v>
      </c>
      <c r="N1129" t="s">
        <v>1726</v>
      </c>
      <c r="O1129" t="e">
        <f ca="1">_xll.BDP(J1129,"security des")</f>
        <v>#NAME?</v>
      </c>
    </row>
    <row r="1130" spans="1:15" x14ac:dyDescent="0.25">
      <c r="A1130">
        <v>0</v>
      </c>
      <c r="B1130" s="9">
        <v>1.9876712328767123E-4</v>
      </c>
      <c r="C1130" s="9" t="str">
        <f t="shared" si="34"/>
        <v>$H$1157</v>
      </c>
      <c r="D1130" s="9" t="str">
        <f t="shared" si="35"/>
        <v>H1157</v>
      </c>
      <c r="F1130">
        <v>22780</v>
      </c>
      <c r="G1130" s="1" t="str">
        <f>_xll.BDS("SPX Index","CHAIN_TICKERS", "CHAIN_STRIKE_PX_OVRD",F1130, "CHAIN_PUT_CALL_TYPE_OVRD=P", "CHAIN_PERIODICITY_OVRD=M")</f>
        <v>SPX US 11/20/15 P2700</v>
      </c>
      <c r="J1130" t="s">
        <v>3069</v>
      </c>
      <c r="K1130" t="e">
        <f ca="1">_xll.BDP(J1130,"security des")</f>
        <v>#NAME?</v>
      </c>
      <c r="N1130" t="s">
        <v>1727</v>
      </c>
      <c r="O1130" t="e">
        <f ca="1">_xll.BDP(J1130,"security des")</f>
        <v>#NAME?</v>
      </c>
    </row>
    <row r="1131" spans="1:15" x14ac:dyDescent="0.25">
      <c r="A1131">
        <v>0</v>
      </c>
      <c r="B1131" s="9">
        <v>1.981095890410959E-4</v>
      </c>
      <c r="C1131" s="9" t="str">
        <f t="shared" si="34"/>
        <v>$H$1158</v>
      </c>
      <c r="D1131" s="9" t="str">
        <f t="shared" si="35"/>
        <v>H1158</v>
      </c>
      <c r="F1131">
        <v>22800</v>
      </c>
      <c r="G1131" s="1" t="str">
        <f>_xll.BDS("SPX Index","CHAIN_TICKERS", "CHAIN_STRIKE_PX_OVRD",F1131, "CHAIN_PUT_CALL_TYPE_OVRD=P", "CHAIN_PERIODICITY_OVRD=M")</f>
        <v>SPX US 11/20/15 P2700</v>
      </c>
      <c r="J1131" t="s">
        <v>3070</v>
      </c>
      <c r="K1131" t="e">
        <f ca="1">_xll.BDP(J1131,"security des")</f>
        <v>#NAME?</v>
      </c>
      <c r="N1131" t="s">
        <v>1728</v>
      </c>
      <c r="O1131" t="e">
        <f ca="1">_xll.BDP(J1131,"security des")</f>
        <v>#NAME?</v>
      </c>
    </row>
    <row r="1132" spans="1:15" x14ac:dyDescent="0.25">
      <c r="A1132">
        <v>0</v>
      </c>
      <c r="B1132" s="9">
        <v>1.9750684931506849E-4</v>
      </c>
      <c r="C1132" s="9" t="str">
        <f t="shared" si="34"/>
        <v>$H$1159</v>
      </c>
      <c r="D1132" s="9" t="str">
        <f t="shared" si="35"/>
        <v>H1159</v>
      </c>
      <c r="F1132">
        <v>22820</v>
      </c>
      <c r="G1132" s="1" t="str">
        <f>_xll.BDS("SPX Index","CHAIN_TICKERS", "CHAIN_STRIKE_PX_OVRD",F1132, "CHAIN_PUT_CALL_TYPE_OVRD=P", "CHAIN_PERIODICITY_OVRD=M")</f>
        <v>SPX US 11/20/15 P2700</v>
      </c>
      <c r="J1132" t="s">
        <v>3071</v>
      </c>
      <c r="K1132" t="e">
        <f ca="1">_xll.BDP(J1132,"security des")</f>
        <v>#NAME?</v>
      </c>
      <c r="N1132" t="s">
        <v>1729</v>
      </c>
      <c r="O1132" t="e">
        <f ca="1">_xll.BDP(J1132,"security des")</f>
        <v>#NAME?</v>
      </c>
    </row>
    <row r="1133" spans="1:15" x14ac:dyDescent="0.25">
      <c r="A1133">
        <v>0</v>
      </c>
      <c r="B1133" s="9">
        <v>1.9775342465753424E-4</v>
      </c>
      <c r="C1133" s="9" t="str">
        <f t="shared" si="34"/>
        <v>$H$1160</v>
      </c>
      <c r="D1133" s="9" t="str">
        <f t="shared" si="35"/>
        <v>H1160</v>
      </c>
      <c r="F1133">
        <v>22840</v>
      </c>
      <c r="G1133" s="1" t="str">
        <f>_xll.BDS("SPX Index","CHAIN_TICKERS", "CHAIN_STRIKE_PX_OVRD",F1133, "CHAIN_PUT_CALL_TYPE_OVRD=P", "CHAIN_PERIODICITY_OVRD=M")</f>
        <v>SPX US 11/20/15 P2700</v>
      </c>
      <c r="J1133" t="s">
        <v>480</v>
      </c>
      <c r="K1133" t="e">
        <f ca="1">_xll.BDP(J1133,"security des")</f>
        <v>#NAME?</v>
      </c>
      <c r="N1133" t="s">
        <v>1730</v>
      </c>
      <c r="O1133" t="e">
        <f ca="1">_xll.BDP(J1133,"security des")</f>
        <v>#NAME?</v>
      </c>
    </row>
    <row r="1134" spans="1:15" x14ac:dyDescent="0.25">
      <c r="A1134">
        <v>0</v>
      </c>
      <c r="B1134" s="9">
        <v>1.9476712328767124E-4</v>
      </c>
      <c r="C1134" s="9" t="str">
        <f t="shared" si="34"/>
        <v>$H$1161</v>
      </c>
      <c r="D1134" s="9" t="str">
        <f t="shared" si="35"/>
        <v>H1161</v>
      </c>
      <c r="F1134">
        <v>22860</v>
      </c>
      <c r="G1134" s="1" t="str">
        <f>_xll.BDS("SPX Index","CHAIN_TICKERS", "CHAIN_STRIKE_PX_OVRD",F1134, "CHAIN_PUT_CALL_TYPE_OVRD=P", "CHAIN_PERIODICITY_OVRD=M")</f>
        <v>SPX US 11/20/15 P2700</v>
      </c>
      <c r="J1134" t="s">
        <v>3072</v>
      </c>
      <c r="K1134" t="e">
        <f ca="1">_xll.BDP(J1134,"security des")</f>
        <v>#NAME?</v>
      </c>
      <c r="N1134" t="s">
        <v>1731</v>
      </c>
      <c r="O1134" t="e">
        <f ca="1">_xll.BDP(J1134,"security des")</f>
        <v>#NAME?</v>
      </c>
    </row>
    <row r="1135" spans="1:15" x14ac:dyDescent="0.25">
      <c r="A1135">
        <v>0</v>
      </c>
      <c r="B1135" s="9">
        <v>1.932876712328767E-4</v>
      </c>
      <c r="C1135" s="9" t="str">
        <f t="shared" si="34"/>
        <v>$H$1162</v>
      </c>
      <c r="D1135" s="9" t="str">
        <f t="shared" si="35"/>
        <v>H1162</v>
      </c>
      <c r="F1135">
        <v>22880</v>
      </c>
      <c r="G1135" s="1" t="str">
        <f>_xll.BDS("SPX Index","CHAIN_TICKERS", "CHAIN_STRIKE_PX_OVRD",F1135, "CHAIN_PUT_CALL_TYPE_OVRD=P", "CHAIN_PERIODICITY_OVRD=M")</f>
        <v>SPX US 11/20/15 P2700</v>
      </c>
      <c r="J1135" t="s">
        <v>3073</v>
      </c>
      <c r="K1135" t="e">
        <f ca="1">_xll.BDP(J1135,"security des")</f>
        <v>#NAME?</v>
      </c>
      <c r="N1135" t="s">
        <v>1732</v>
      </c>
      <c r="O1135" t="e">
        <f ca="1">_xll.BDP(J1135,"security des")</f>
        <v>#NAME?</v>
      </c>
    </row>
    <row r="1136" spans="1:15" x14ac:dyDescent="0.25">
      <c r="A1136">
        <v>0</v>
      </c>
      <c r="B1136" s="9">
        <v>1.9293150684931507E-4</v>
      </c>
      <c r="C1136" s="9" t="str">
        <f t="shared" si="34"/>
        <v>$H$1163</v>
      </c>
      <c r="D1136" s="9" t="str">
        <f t="shared" si="35"/>
        <v>H1163</v>
      </c>
      <c r="F1136">
        <v>22900</v>
      </c>
      <c r="G1136" s="1" t="str">
        <f>_xll.BDS("SPX Index","CHAIN_TICKERS", "CHAIN_STRIKE_PX_OVRD",F1136, "CHAIN_PUT_CALL_TYPE_OVRD=P", "CHAIN_PERIODICITY_OVRD=M")</f>
        <v>SPX US 11/20/15 P2700</v>
      </c>
      <c r="J1136" t="s">
        <v>481</v>
      </c>
      <c r="K1136" t="e">
        <f ca="1">_xll.BDP(J1136,"security des")</f>
        <v>#NAME?</v>
      </c>
      <c r="N1136" t="s">
        <v>1733</v>
      </c>
      <c r="O1136" t="e">
        <f ca="1">_xll.BDP(J1136,"security des")</f>
        <v>#NAME?</v>
      </c>
    </row>
    <row r="1137" spans="1:15" x14ac:dyDescent="0.25">
      <c r="A1137">
        <v>0</v>
      </c>
      <c r="B1137" s="9">
        <v>1.9147945205479452E-4</v>
      </c>
      <c r="C1137" s="9" t="str">
        <f t="shared" si="34"/>
        <v>$H$1164</v>
      </c>
      <c r="D1137" s="9" t="str">
        <f t="shared" si="35"/>
        <v>H1164</v>
      </c>
      <c r="F1137">
        <v>22920</v>
      </c>
      <c r="G1137" s="1" t="str">
        <f>_xll.BDS("SPX Index","CHAIN_TICKERS", "CHAIN_STRIKE_PX_OVRD",F1137, "CHAIN_PUT_CALL_TYPE_OVRD=P", "CHAIN_PERIODICITY_OVRD=M")</f>
        <v>SPX US 11/20/15 P2700</v>
      </c>
      <c r="J1137" t="s">
        <v>3074</v>
      </c>
      <c r="K1137" t="e">
        <f ca="1">_xll.BDP(J1137,"security des")</f>
        <v>#NAME?</v>
      </c>
      <c r="N1137" t="s">
        <v>1734</v>
      </c>
      <c r="O1137" t="e">
        <f ca="1">_xll.BDP(J1137,"security des")</f>
        <v>#NAME?</v>
      </c>
    </row>
    <row r="1138" spans="1:15" x14ac:dyDescent="0.25">
      <c r="A1138">
        <v>0</v>
      </c>
      <c r="B1138" s="9">
        <v>1.9287671232876713E-4</v>
      </c>
      <c r="C1138" s="9" t="str">
        <f t="shared" si="34"/>
        <v>$H$1165</v>
      </c>
      <c r="D1138" s="9" t="str">
        <f t="shared" si="35"/>
        <v>H1165</v>
      </c>
      <c r="F1138">
        <v>22940</v>
      </c>
      <c r="G1138" s="1" t="str">
        <f>_xll.BDS("SPX Index","CHAIN_TICKERS", "CHAIN_STRIKE_PX_OVRD",F1138, "CHAIN_PUT_CALL_TYPE_OVRD=P", "CHAIN_PERIODICITY_OVRD=M")</f>
        <v>SPX US 11/20/15 P2700</v>
      </c>
      <c r="J1138" t="s">
        <v>3075</v>
      </c>
      <c r="K1138" t="e">
        <f ca="1">_xll.BDP(J1138,"security des")</f>
        <v>#NAME?</v>
      </c>
      <c r="N1138" t="s">
        <v>1735</v>
      </c>
      <c r="O1138" t="e">
        <f ca="1">_xll.BDP(J1138,"security des")</f>
        <v>#NAME?</v>
      </c>
    </row>
    <row r="1139" spans="1:15" x14ac:dyDescent="0.25">
      <c r="A1139">
        <v>0</v>
      </c>
      <c r="B1139" s="9">
        <v>1.9334246575342467E-4</v>
      </c>
      <c r="C1139" s="9" t="str">
        <f t="shared" si="34"/>
        <v>$H$1166</v>
      </c>
      <c r="D1139" s="9" t="str">
        <f t="shared" si="35"/>
        <v>H1166</v>
      </c>
      <c r="F1139">
        <v>22960</v>
      </c>
      <c r="G1139" s="1" t="str">
        <f>_xll.BDS("SPX Index","CHAIN_TICKERS", "CHAIN_STRIKE_PX_OVRD",F1139, "CHAIN_PUT_CALL_TYPE_OVRD=P", "CHAIN_PERIODICITY_OVRD=M")</f>
        <v>SPX US 11/20/15 P2700</v>
      </c>
      <c r="J1139" t="s">
        <v>482</v>
      </c>
      <c r="K1139" t="e">
        <f ca="1">_xll.BDP(J1139,"security des")</f>
        <v>#NAME?</v>
      </c>
      <c r="N1139" t="s">
        <v>1736</v>
      </c>
      <c r="O1139" t="e">
        <f ca="1">_xll.BDP(J1139,"security des")</f>
        <v>#NAME?</v>
      </c>
    </row>
    <row r="1140" spans="1:15" x14ac:dyDescent="0.25">
      <c r="A1140">
        <v>0</v>
      </c>
      <c r="B1140" s="9">
        <v>1.9128767123287671E-4</v>
      </c>
      <c r="C1140" s="9" t="str">
        <f t="shared" si="34"/>
        <v>$H$1167</v>
      </c>
      <c r="D1140" s="9" t="str">
        <f t="shared" si="35"/>
        <v>H1167</v>
      </c>
      <c r="F1140">
        <v>22980</v>
      </c>
      <c r="G1140" s="1" t="str">
        <f>_xll.BDS("SPX Index","CHAIN_TICKERS", "CHAIN_STRIKE_PX_OVRD",F1140, "CHAIN_PUT_CALL_TYPE_OVRD=P", "CHAIN_PERIODICITY_OVRD=M")</f>
        <v>SPX US 11/20/15 P2700</v>
      </c>
      <c r="J1140" t="s">
        <v>483</v>
      </c>
      <c r="K1140" t="e">
        <f ca="1">_xll.BDP(J1140,"security des")</f>
        <v>#NAME?</v>
      </c>
      <c r="N1140" t="s">
        <v>1737</v>
      </c>
      <c r="O1140" t="e">
        <f ca="1">_xll.BDP(J1140,"security des")</f>
        <v>#NAME?</v>
      </c>
    </row>
    <row r="1141" spans="1:15" x14ac:dyDescent="0.25">
      <c r="A1141">
        <v>0</v>
      </c>
      <c r="B1141" s="9">
        <v>1.8632876712328767E-4</v>
      </c>
      <c r="C1141" s="9" t="str">
        <f t="shared" si="34"/>
        <v>$H$1168</v>
      </c>
      <c r="D1141" s="9" t="str">
        <f t="shared" si="35"/>
        <v>H1168</v>
      </c>
      <c r="F1141">
        <v>23000</v>
      </c>
      <c r="G1141" s="1" t="str">
        <f>_xll.BDS("SPX Index","CHAIN_TICKERS", "CHAIN_STRIKE_PX_OVRD",F1141, "CHAIN_PUT_CALL_TYPE_OVRD=P", "CHAIN_PERIODICITY_OVRD=M")</f>
        <v>SPX US 11/20/15 P2700</v>
      </c>
      <c r="J1141" t="s">
        <v>484</v>
      </c>
      <c r="K1141" t="e">
        <f ca="1">_xll.BDP(J1141,"security des")</f>
        <v>#NAME?</v>
      </c>
      <c r="N1141" t="s">
        <v>1738</v>
      </c>
      <c r="O1141" t="e">
        <f ca="1">_xll.BDP(J1141,"security des")</f>
        <v>#NAME?</v>
      </c>
    </row>
    <row r="1142" spans="1:15" x14ac:dyDescent="0.25">
      <c r="A1142">
        <v>0</v>
      </c>
      <c r="B1142" s="9">
        <v>1.8599999999999999E-4</v>
      </c>
      <c r="C1142" s="9" t="str">
        <f t="shared" si="34"/>
        <v>$H$1169</v>
      </c>
      <c r="D1142" s="9" t="str">
        <f t="shared" si="35"/>
        <v>H1169</v>
      </c>
      <c r="F1142">
        <v>23020</v>
      </c>
      <c r="G1142" s="1" t="str">
        <f>_xll.BDS("SPX Index","CHAIN_TICKERS", "CHAIN_STRIKE_PX_OVRD",F1142, "CHAIN_PUT_CALL_TYPE_OVRD=P", "CHAIN_PERIODICITY_OVRD=M")</f>
        <v>SPX US 11/20/15 P2700</v>
      </c>
      <c r="J1142" t="s">
        <v>485</v>
      </c>
      <c r="K1142" t="e">
        <f ca="1">_xll.BDP(J1142,"security des")</f>
        <v>#NAME?</v>
      </c>
      <c r="N1142" t="s">
        <v>1739</v>
      </c>
      <c r="O1142" t="e">
        <f ca="1">_xll.BDP(J1142,"security des")</f>
        <v>#NAME?</v>
      </c>
    </row>
    <row r="1143" spans="1:15" x14ac:dyDescent="0.25">
      <c r="A1143">
        <v>1</v>
      </c>
      <c r="B1143" s="9">
        <v>1.8454794520547944E-4</v>
      </c>
      <c r="C1143" s="9" t="str">
        <f t="shared" si="34"/>
        <v>$H$1170</v>
      </c>
      <c r="D1143" s="9" t="str">
        <f t="shared" si="35"/>
        <v>H1170</v>
      </c>
      <c r="F1143">
        <v>23040</v>
      </c>
      <c r="G1143" s="1" t="str">
        <f>_xll.BDS("SPX Index","CHAIN_TICKERS", "CHAIN_STRIKE_PX_OVRD",F1143, "CHAIN_PUT_CALL_TYPE_OVRD=P", "CHAIN_PERIODICITY_OVRD=M")</f>
        <v>SPX US 11/20/15 P2700</v>
      </c>
      <c r="J1143" t="s">
        <v>486</v>
      </c>
      <c r="K1143" t="e">
        <f ca="1">_xll.BDP(J1143,"security des")</f>
        <v>#NAME?</v>
      </c>
      <c r="N1143" t="s">
        <v>1740</v>
      </c>
      <c r="O1143" t="e">
        <f ca="1">_xll.BDP(J1143,"security des")</f>
        <v>#NAME?</v>
      </c>
    </row>
    <row r="1144" spans="1:15" x14ac:dyDescent="0.25">
      <c r="A1144">
        <v>0</v>
      </c>
      <c r="B1144" s="9">
        <v>1.8558904109589042E-4</v>
      </c>
      <c r="C1144" s="9" t="str">
        <f t="shared" si="34"/>
        <v>$H$1171</v>
      </c>
      <c r="D1144" s="9" t="str">
        <f t="shared" si="35"/>
        <v>H1171</v>
      </c>
      <c r="F1144">
        <v>23060</v>
      </c>
      <c r="G1144" s="1" t="str">
        <f>_xll.BDS("SPX Index","CHAIN_TICKERS", "CHAIN_STRIKE_PX_OVRD",F1144, "CHAIN_PUT_CALL_TYPE_OVRD=P", "CHAIN_PERIODICITY_OVRD=M")</f>
        <v>SPX US 11/20/15 P2700</v>
      </c>
      <c r="J1144" t="s">
        <v>487</v>
      </c>
      <c r="K1144" t="e">
        <f ca="1">_xll.BDP(J1144,"security des")</f>
        <v>#NAME?</v>
      </c>
      <c r="N1144" t="s">
        <v>1741</v>
      </c>
      <c r="O1144" t="e">
        <f ca="1">_xll.BDP(J1144,"security des")</f>
        <v>#NAME?</v>
      </c>
    </row>
    <row r="1145" spans="1:15" x14ac:dyDescent="0.25">
      <c r="A1145">
        <v>0</v>
      </c>
      <c r="B1145" s="9">
        <v>1.8432876712328768E-4</v>
      </c>
      <c r="C1145" s="9" t="str">
        <f t="shared" si="34"/>
        <v>$H$1172</v>
      </c>
      <c r="D1145" s="9" t="str">
        <f t="shared" si="35"/>
        <v>H1172</v>
      </c>
      <c r="F1145">
        <v>23080</v>
      </c>
      <c r="G1145" s="1" t="str">
        <f>_xll.BDS("SPX Index","CHAIN_TICKERS", "CHAIN_STRIKE_PX_OVRD",F1145, "CHAIN_PUT_CALL_TYPE_OVRD=P", "CHAIN_PERIODICITY_OVRD=M")</f>
        <v>SPX US 11/20/15 P2700</v>
      </c>
      <c r="J1145" t="s">
        <v>488</v>
      </c>
      <c r="K1145" t="e">
        <f ca="1">_xll.BDP(J1145,"security des")</f>
        <v>#NAME?</v>
      </c>
      <c r="N1145" t="s">
        <v>1742</v>
      </c>
      <c r="O1145" t="e">
        <f ca="1">_xll.BDP(J1145,"security des")</f>
        <v>#NAME?</v>
      </c>
    </row>
    <row r="1146" spans="1:15" x14ac:dyDescent="0.25">
      <c r="A1146">
        <v>0</v>
      </c>
      <c r="B1146" s="9">
        <v>1.8227397260273974E-4</v>
      </c>
      <c r="C1146" s="9" t="str">
        <f t="shared" si="34"/>
        <v>$H$1173</v>
      </c>
      <c r="D1146" s="9" t="str">
        <f t="shared" si="35"/>
        <v>H1173</v>
      </c>
      <c r="F1146">
        <v>23100</v>
      </c>
      <c r="G1146" s="1" t="str">
        <f>_xll.BDS("SPX Index","CHAIN_TICKERS", "CHAIN_STRIKE_PX_OVRD",F1146, "CHAIN_PUT_CALL_TYPE_OVRD=P", "CHAIN_PERIODICITY_OVRD=M")</f>
        <v>SPX US 11/20/15 P2700</v>
      </c>
      <c r="J1146" t="s">
        <v>489</v>
      </c>
      <c r="K1146" t="e">
        <f ca="1">_xll.BDP(J1146,"security des")</f>
        <v>#NAME?</v>
      </c>
      <c r="N1146" t="s">
        <v>1743</v>
      </c>
      <c r="O1146" t="e">
        <f ca="1">_xll.BDP(J1146,"security des")</f>
        <v>#NAME?</v>
      </c>
    </row>
    <row r="1147" spans="1:15" x14ac:dyDescent="0.25">
      <c r="A1147">
        <v>0</v>
      </c>
      <c r="B1147" s="9">
        <v>1.8309589041095889E-4</v>
      </c>
      <c r="C1147" s="9" t="str">
        <f t="shared" si="34"/>
        <v>$H$1174</v>
      </c>
      <c r="D1147" s="9" t="str">
        <f t="shared" si="35"/>
        <v>H1174</v>
      </c>
      <c r="F1147">
        <v>23120</v>
      </c>
      <c r="G1147" s="1" t="str">
        <f>_xll.BDS("SPX Index","CHAIN_TICKERS", "CHAIN_STRIKE_PX_OVRD",F1147, "CHAIN_PUT_CALL_TYPE_OVRD=P", "CHAIN_PERIODICITY_OVRD=M")</f>
        <v>SPX US 11/20/15 P2700</v>
      </c>
      <c r="J1147" t="s">
        <v>490</v>
      </c>
      <c r="K1147" t="e">
        <f ca="1">_xll.BDP(J1147,"security des")</f>
        <v>#NAME?</v>
      </c>
      <c r="N1147" t="s">
        <v>1744</v>
      </c>
      <c r="O1147" t="e">
        <f ca="1">_xll.BDP(J1147,"security des")</f>
        <v>#NAME?</v>
      </c>
    </row>
    <row r="1148" spans="1:15" x14ac:dyDescent="0.25">
      <c r="A1148">
        <v>0</v>
      </c>
      <c r="B1148" s="9">
        <v>1.8156164383561644E-4</v>
      </c>
      <c r="C1148" s="9" t="str">
        <f t="shared" si="34"/>
        <v>$H$1175</v>
      </c>
      <c r="D1148" s="9" t="str">
        <f t="shared" si="35"/>
        <v>H1175</v>
      </c>
      <c r="F1148">
        <v>23140</v>
      </c>
      <c r="G1148" s="1" t="str">
        <f>_xll.BDS("SPX Index","CHAIN_TICKERS", "CHAIN_STRIKE_PX_OVRD",F1148, "CHAIN_PUT_CALL_TYPE_OVRD=P", "CHAIN_PERIODICITY_OVRD=M")</f>
        <v>SPX US 11/20/15 P2700</v>
      </c>
      <c r="J1148" t="s">
        <v>491</v>
      </c>
      <c r="K1148" t="e">
        <f ca="1">_xll.BDP(J1148,"security des")</f>
        <v>#NAME?</v>
      </c>
      <c r="N1148" t="s">
        <v>1745</v>
      </c>
      <c r="O1148" t="e">
        <f ca="1">_xll.BDP(J1148,"security des")</f>
        <v>#NAME?</v>
      </c>
    </row>
    <row r="1149" spans="1:15" x14ac:dyDescent="0.25">
      <c r="A1149">
        <v>0</v>
      </c>
      <c r="B1149" s="9">
        <v>1.8178082191780821E-4</v>
      </c>
      <c r="C1149" s="9" t="str">
        <f t="shared" si="34"/>
        <v>$H$1176</v>
      </c>
      <c r="D1149" s="9" t="str">
        <f t="shared" si="35"/>
        <v>H1176</v>
      </c>
      <c r="F1149">
        <v>23160</v>
      </c>
      <c r="G1149" s="1" t="str">
        <f>_xll.BDS("SPX Index","CHAIN_TICKERS", "CHAIN_STRIKE_PX_OVRD",F1149, "CHAIN_PUT_CALL_TYPE_OVRD=P", "CHAIN_PERIODICITY_OVRD=M")</f>
        <v>SPX US 11/20/15 P2700</v>
      </c>
      <c r="J1149" t="s">
        <v>492</v>
      </c>
      <c r="K1149" t="e">
        <f ca="1">_xll.BDP(J1149,"security des")</f>
        <v>#NAME?</v>
      </c>
      <c r="N1149" t="s">
        <v>1746</v>
      </c>
      <c r="O1149" t="e">
        <f ca="1">_xll.BDP(J1149,"security des")</f>
        <v>#NAME?</v>
      </c>
    </row>
    <row r="1150" spans="1:15" x14ac:dyDescent="0.25">
      <c r="A1150">
        <v>0</v>
      </c>
      <c r="B1150" s="9" t="e">
        <v>#N/A</v>
      </c>
      <c r="C1150" s="9" t="str">
        <f t="shared" si="34"/>
        <v>$H$1177</v>
      </c>
      <c r="D1150" s="9" t="str">
        <f t="shared" si="35"/>
        <v>H1177</v>
      </c>
      <c r="F1150">
        <v>23180</v>
      </c>
      <c r="G1150" s="1" t="str">
        <f>_xll.BDS("SPX Index","CHAIN_TICKERS", "CHAIN_STRIKE_PX_OVRD",F1150, "CHAIN_PUT_CALL_TYPE_OVRD=P", "CHAIN_PERIODICITY_OVRD=M")</f>
        <v>SPX US 11/20/15 P2700</v>
      </c>
      <c r="J1150" t="s">
        <v>493</v>
      </c>
      <c r="K1150" t="e">
        <f ca="1">_xll.BDP(J1150,"security des")</f>
        <v>#NAME?</v>
      </c>
      <c r="N1150" t="s">
        <v>1747</v>
      </c>
      <c r="O1150" t="e">
        <f ca="1">_xll.BDP(J1150,"security des")</f>
        <v>#NAME?</v>
      </c>
    </row>
    <row r="1151" spans="1:15" x14ac:dyDescent="0.25">
      <c r="A1151">
        <v>0</v>
      </c>
      <c r="B1151" s="9">
        <v>1.8136986301369864E-4</v>
      </c>
      <c r="C1151" s="9" t="str">
        <f t="shared" si="34"/>
        <v>$H$1178</v>
      </c>
      <c r="D1151" s="9" t="str">
        <f t="shared" si="35"/>
        <v>H1178</v>
      </c>
      <c r="F1151">
        <v>23200</v>
      </c>
      <c r="G1151" s="1" t="str">
        <f>_xll.BDS("SPX Index","CHAIN_TICKERS", "CHAIN_STRIKE_PX_OVRD",F1151, "CHAIN_PUT_CALL_TYPE_OVRD=P", "CHAIN_PERIODICITY_OVRD=M")</f>
        <v>SPX US 11/20/15 P2700</v>
      </c>
      <c r="J1151" t="s">
        <v>494</v>
      </c>
      <c r="K1151" t="e">
        <f ca="1">_xll.BDP(J1151,"security des")</f>
        <v>#NAME?</v>
      </c>
      <c r="N1151" t="s">
        <v>1748</v>
      </c>
      <c r="O1151" t="e">
        <f ca="1">_xll.BDP(J1151,"security des")</f>
        <v>#NAME?</v>
      </c>
    </row>
    <row r="1152" spans="1:15" x14ac:dyDescent="0.25">
      <c r="A1152">
        <v>0</v>
      </c>
      <c r="B1152" s="9">
        <v>1.8413698630136987E-4</v>
      </c>
      <c r="C1152" s="9" t="str">
        <f t="shared" si="34"/>
        <v>$H$1179</v>
      </c>
      <c r="D1152" s="9" t="str">
        <f t="shared" si="35"/>
        <v>H1179</v>
      </c>
      <c r="F1152">
        <v>23220</v>
      </c>
      <c r="G1152" s="1" t="str">
        <f>_xll.BDS("SPX Index","CHAIN_TICKERS", "CHAIN_STRIKE_PX_OVRD",F1152, "CHAIN_PUT_CALL_TYPE_OVRD=P", "CHAIN_PERIODICITY_OVRD=M")</f>
        <v>SPX US 11/20/15 P2700</v>
      </c>
      <c r="J1152" t="s">
        <v>2343</v>
      </c>
      <c r="K1152" t="e">
        <f ca="1">_xll.BDP(J1152,"security des")</f>
        <v>#NAME?</v>
      </c>
      <c r="N1152" t="s">
        <v>1749</v>
      </c>
      <c r="O1152" t="e">
        <f ca="1">_xll.BDP(J1152,"security des")</f>
        <v>#NAME?</v>
      </c>
    </row>
    <row r="1153" spans="1:15" x14ac:dyDescent="0.25">
      <c r="A1153">
        <v>0</v>
      </c>
      <c r="B1153" s="9">
        <v>1.8326027397260275E-4</v>
      </c>
      <c r="C1153" s="9" t="str">
        <f t="shared" si="34"/>
        <v>$H$1180</v>
      </c>
      <c r="D1153" s="9" t="str">
        <f t="shared" si="35"/>
        <v>H1180</v>
      </c>
      <c r="F1153">
        <v>23240</v>
      </c>
      <c r="G1153" s="1" t="str">
        <f>_xll.BDS("SPX Index","CHAIN_TICKERS", "CHAIN_STRIKE_PX_OVRD",F1153, "CHAIN_PUT_CALL_TYPE_OVRD=P", "CHAIN_PERIODICITY_OVRD=M")</f>
        <v>SPX US 11/20/15 P2700</v>
      </c>
      <c r="J1153" t="s">
        <v>2344</v>
      </c>
      <c r="K1153" t="e">
        <f ca="1">_xll.BDP(J1153,"security des")</f>
        <v>#NAME?</v>
      </c>
      <c r="N1153" t="s">
        <v>1750</v>
      </c>
      <c r="O1153" t="e">
        <f ca="1">_xll.BDP(J1153,"security des")</f>
        <v>#NAME?</v>
      </c>
    </row>
    <row r="1154" spans="1:15" x14ac:dyDescent="0.25">
      <c r="A1154">
        <v>0</v>
      </c>
      <c r="B1154" s="9">
        <v>1.8115068493150684E-4</v>
      </c>
      <c r="C1154" s="9" t="str">
        <f t="shared" si="34"/>
        <v>$H$1181</v>
      </c>
      <c r="D1154" s="9" t="str">
        <f t="shared" si="35"/>
        <v>H1181</v>
      </c>
      <c r="F1154">
        <v>23260</v>
      </c>
      <c r="G1154" s="1" t="str">
        <f>_xll.BDS("SPX Index","CHAIN_TICKERS", "CHAIN_STRIKE_PX_OVRD",F1154, "CHAIN_PUT_CALL_TYPE_OVRD=P", "CHAIN_PERIODICITY_OVRD=M")</f>
        <v>SPX US 11/20/15 P2700</v>
      </c>
      <c r="J1154" t="s">
        <v>2345</v>
      </c>
      <c r="K1154" t="e">
        <f ca="1">_xll.BDP(J1154,"security des")</f>
        <v>#NAME?</v>
      </c>
      <c r="N1154" t="s">
        <v>1751</v>
      </c>
      <c r="O1154" t="e">
        <f ca="1">_xll.BDP(J1154,"security des")</f>
        <v>#NAME?</v>
      </c>
    </row>
    <row r="1155" spans="1:15" x14ac:dyDescent="0.25">
      <c r="A1155">
        <v>0</v>
      </c>
      <c r="B1155" s="9">
        <v>1.7567123287671232E-4</v>
      </c>
      <c r="C1155" s="9" t="str">
        <f t="shared" si="34"/>
        <v>$H$1182</v>
      </c>
      <c r="D1155" s="9" t="str">
        <f t="shared" si="35"/>
        <v>H1182</v>
      </c>
      <c r="F1155">
        <v>23280</v>
      </c>
      <c r="G1155" s="1" t="str">
        <f>_xll.BDS("SPX Index","CHAIN_TICKERS", "CHAIN_STRIKE_PX_OVRD",F1155, "CHAIN_PUT_CALL_TYPE_OVRD=P", "CHAIN_PERIODICITY_OVRD=M")</f>
        <v>SPX US 11/20/15 P2700</v>
      </c>
      <c r="J1155" t="s">
        <v>495</v>
      </c>
      <c r="K1155" t="e">
        <f ca="1">_xll.BDP(J1155,"security des")</f>
        <v>#NAME?</v>
      </c>
      <c r="N1155" t="s">
        <v>1752</v>
      </c>
      <c r="O1155" t="e">
        <f ca="1">_xll.BDP(J1155,"security des")</f>
        <v>#NAME?</v>
      </c>
    </row>
    <row r="1156" spans="1:15" x14ac:dyDescent="0.25">
      <c r="A1156">
        <v>0</v>
      </c>
      <c r="B1156" s="9">
        <v>1.7564383561643833E-4</v>
      </c>
      <c r="C1156" s="9" t="str">
        <f t="shared" ref="C1156:C1219" si="36">ADDRESS(ROW(B1156)+MATCH(1,B1156:B1182),8)</f>
        <v>$H$1183</v>
      </c>
      <c r="D1156" s="9" t="str">
        <f t="shared" ref="D1156:D1219" si="37">"H"&amp;(ROW(B1156)+MATCH(1,B1156:B1182))</f>
        <v>H1183</v>
      </c>
      <c r="F1156">
        <v>23300</v>
      </c>
      <c r="G1156" s="1" t="str">
        <f>_xll.BDS("SPX Index","CHAIN_TICKERS", "CHAIN_STRIKE_PX_OVRD",F1156, "CHAIN_PUT_CALL_TYPE_OVRD=P", "CHAIN_PERIODICITY_OVRD=M")</f>
        <v>SPX US 11/20/15 P2700</v>
      </c>
      <c r="J1156" t="s">
        <v>496</v>
      </c>
      <c r="K1156" t="e">
        <f ca="1">_xll.BDP(J1156,"security des")</f>
        <v>#NAME?</v>
      </c>
      <c r="N1156" t="s">
        <v>1753</v>
      </c>
      <c r="O1156" t="e">
        <f ca="1">_xll.BDP(J1156,"security des")</f>
        <v>#NAME?</v>
      </c>
    </row>
    <row r="1157" spans="1:15" x14ac:dyDescent="0.25">
      <c r="A1157">
        <v>0</v>
      </c>
      <c r="B1157" s="9">
        <v>1.7353424657534246E-4</v>
      </c>
      <c r="C1157" s="9" t="str">
        <f t="shared" si="36"/>
        <v>$H$1184</v>
      </c>
      <c r="D1157" s="9" t="str">
        <f t="shared" si="37"/>
        <v>H1184</v>
      </c>
      <c r="F1157">
        <v>23320</v>
      </c>
      <c r="G1157" s="1" t="str">
        <f>_xll.BDS("SPX Index","CHAIN_TICKERS", "CHAIN_STRIKE_PX_OVRD",F1157, "CHAIN_PUT_CALL_TYPE_OVRD=P", "CHAIN_PERIODICITY_OVRD=M")</f>
        <v>SPX US 11/20/15 P2700</v>
      </c>
      <c r="J1157" t="s">
        <v>497</v>
      </c>
      <c r="K1157" t="e">
        <f ca="1">_xll.BDP(J1157,"security des")</f>
        <v>#NAME?</v>
      </c>
      <c r="N1157" t="s">
        <v>1754</v>
      </c>
      <c r="O1157" t="e">
        <f ca="1">_xll.BDP(J1157,"security des")</f>
        <v>#NAME?</v>
      </c>
    </row>
    <row r="1158" spans="1:15" x14ac:dyDescent="0.25">
      <c r="A1158">
        <v>0</v>
      </c>
      <c r="B1158" s="9">
        <v>1.723835616438356E-4</v>
      </c>
      <c r="C1158" s="9" t="str">
        <f t="shared" si="36"/>
        <v>$H$1185</v>
      </c>
      <c r="D1158" s="9" t="str">
        <f t="shared" si="37"/>
        <v>H1185</v>
      </c>
      <c r="F1158">
        <v>23340</v>
      </c>
      <c r="G1158" s="1" t="str">
        <f>_xll.BDS("SPX Index","CHAIN_TICKERS", "CHAIN_STRIKE_PX_OVRD",F1158, "CHAIN_PUT_CALL_TYPE_OVRD=P", "CHAIN_PERIODICITY_OVRD=M")</f>
        <v>SPX US 11/20/15 P2700</v>
      </c>
      <c r="J1158" t="s">
        <v>498</v>
      </c>
      <c r="K1158" t="e">
        <f ca="1">_xll.BDP(J1158,"security des")</f>
        <v>#NAME?</v>
      </c>
      <c r="N1158" t="s">
        <v>1755</v>
      </c>
      <c r="O1158" t="e">
        <f ca="1">_xll.BDP(J1158,"security des")</f>
        <v>#NAME?</v>
      </c>
    </row>
    <row r="1159" spans="1:15" x14ac:dyDescent="0.25">
      <c r="A1159">
        <v>0</v>
      </c>
      <c r="B1159" s="9">
        <v>1.7082191780821919E-4</v>
      </c>
      <c r="C1159" s="9" t="str">
        <f t="shared" si="36"/>
        <v>$H$1186</v>
      </c>
      <c r="D1159" s="9" t="str">
        <f t="shared" si="37"/>
        <v>H1186</v>
      </c>
      <c r="F1159">
        <v>23360</v>
      </c>
      <c r="G1159" s="1" t="str">
        <f>_xll.BDS("SPX Index","CHAIN_TICKERS", "CHAIN_STRIKE_PX_OVRD",F1159, "CHAIN_PUT_CALL_TYPE_OVRD=P", "CHAIN_PERIODICITY_OVRD=M")</f>
        <v>SPX US 11/20/15 P2700</v>
      </c>
      <c r="J1159" t="s">
        <v>499</v>
      </c>
      <c r="K1159" t="e">
        <f ca="1">_xll.BDP(J1159,"security des")</f>
        <v>#NAME?</v>
      </c>
      <c r="N1159" t="s">
        <v>1756</v>
      </c>
      <c r="O1159" t="e">
        <f ca="1">_xll.BDP(J1159,"security des")</f>
        <v>#NAME?</v>
      </c>
    </row>
    <row r="1160" spans="1:15" x14ac:dyDescent="0.25">
      <c r="A1160">
        <v>0</v>
      </c>
      <c r="B1160" s="9">
        <v>1.7021917808219178E-4</v>
      </c>
      <c r="C1160" s="9" t="str">
        <f t="shared" si="36"/>
        <v>$H$1187</v>
      </c>
      <c r="D1160" s="9" t="str">
        <f t="shared" si="37"/>
        <v>H1187</v>
      </c>
      <c r="F1160">
        <v>23380</v>
      </c>
      <c r="G1160" s="1" t="str">
        <f>_xll.BDS("SPX Index","CHAIN_TICKERS", "CHAIN_STRIKE_PX_OVRD",F1160, "CHAIN_PUT_CALL_TYPE_OVRD=P", "CHAIN_PERIODICITY_OVRD=M")</f>
        <v>SPX US 11/20/15 P2700</v>
      </c>
      <c r="J1160" t="s">
        <v>500</v>
      </c>
      <c r="K1160" t="e">
        <f ca="1">_xll.BDP(J1160,"security des")</f>
        <v>#NAME?</v>
      </c>
      <c r="N1160" t="s">
        <v>1757</v>
      </c>
      <c r="O1160" t="e">
        <f ca="1">_xll.BDP(J1160,"security des")</f>
        <v>#NAME?</v>
      </c>
    </row>
    <row r="1161" spans="1:15" x14ac:dyDescent="0.25">
      <c r="A1161">
        <v>1</v>
      </c>
      <c r="B1161" s="9">
        <v>1.7221917808219177E-4</v>
      </c>
      <c r="C1161" s="9" t="str">
        <f t="shared" si="36"/>
        <v>$H$1188</v>
      </c>
      <c r="D1161" s="9" t="str">
        <f t="shared" si="37"/>
        <v>H1188</v>
      </c>
      <c r="F1161">
        <v>23400</v>
      </c>
      <c r="G1161" s="1" t="str">
        <f>_xll.BDS("SPX Index","CHAIN_TICKERS", "CHAIN_STRIKE_PX_OVRD",F1161, "CHAIN_PUT_CALL_TYPE_OVRD=P", "CHAIN_PERIODICITY_OVRD=M")</f>
        <v>SPX US 11/20/15 P2700</v>
      </c>
      <c r="J1161" t="s">
        <v>501</v>
      </c>
      <c r="K1161" t="e">
        <f ca="1">_xll.BDP(J1161,"security des")</f>
        <v>#NAME?</v>
      </c>
      <c r="N1161" t="s">
        <v>1758</v>
      </c>
      <c r="O1161" t="e">
        <f ca="1">_xll.BDP(J1161,"security des")</f>
        <v>#NAME?</v>
      </c>
    </row>
    <row r="1162" spans="1:15" x14ac:dyDescent="0.25">
      <c r="A1162">
        <v>0</v>
      </c>
      <c r="B1162" s="9">
        <v>1.7093150684931508E-4</v>
      </c>
      <c r="C1162" s="9" t="str">
        <f t="shared" si="36"/>
        <v>$H$1189</v>
      </c>
      <c r="D1162" s="9" t="str">
        <f t="shared" si="37"/>
        <v>H1189</v>
      </c>
      <c r="F1162">
        <v>23420</v>
      </c>
      <c r="G1162" s="1" t="str">
        <f>_xll.BDS("SPX Index","CHAIN_TICKERS", "CHAIN_STRIKE_PX_OVRD",F1162, "CHAIN_PUT_CALL_TYPE_OVRD=P", "CHAIN_PERIODICITY_OVRD=M")</f>
        <v>SPX US 11/20/15 P2700</v>
      </c>
      <c r="J1162" t="s">
        <v>502</v>
      </c>
      <c r="K1162" t="e">
        <f ca="1">_xll.BDP(J1162,"security des")</f>
        <v>#NAME?</v>
      </c>
      <c r="N1162" t="s">
        <v>1759</v>
      </c>
      <c r="O1162" t="e">
        <f ca="1">_xll.BDP(J1162,"security des")</f>
        <v>#NAME?</v>
      </c>
    </row>
    <row r="1163" spans="1:15" x14ac:dyDescent="0.25">
      <c r="A1163">
        <v>0</v>
      </c>
      <c r="B1163" s="9">
        <v>1.7065753424657534E-4</v>
      </c>
      <c r="C1163" s="9" t="str">
        <f t="shared" si="36"/>
        <v>$H$1190</v>
      </c>
      <c r="D1163" s="9" t="str">
        <f t="shared" si="37"/>
        <v>H1190</v>
      </c>
      <c r="F1163">
        <v>23440</v>
      </c>
      <c r="G1163" s="1" t="str">
        <f>_xll.BDS("SPX Index","CHAIN_TICKERS", "CHAIN_STRIKE_PX_OVRD",F1163, "CHAIN_PUT_CALL_TYPE_OVRD=P", "CHAIN_PERIODICITY_OVRD=M")</f>
        <v>SPX US 11/20/15 P2700</v>
      </c>
      <c r="J1163" t="s">
        <v>503</v>
      </c>
      <c r="K1163" t="e">
        <f ca="1">_xll.BDP(J1163,"security des")</f>
        <v>#NAME?</v>
      </c>
      <c r="N1163" t="s">
        <v>1760</v>
      </c>
      <c r="O1163" t="e">
        <f ca="1">_xll.BDP(J1163,"security des")</f>
        <v>#NAME?</v>
      </c>
    </row>
    <row r="1164" spans="1:15" x14ac:dyDescent="0.25">
      <c r="A1164">
        <v>0</v>
      </c>
      <c r="B1164" s="9">
        <v>1.7063013698630136E-4</v>
      </c>
      <c r="C1164" s="9" t="str">
        <f t="shared" si="36"/>
        <v>$H$1191</v>
      </c>
      <c r="D1164" s="9" t="str">
        <f t="shared" si="37"/>
        <v>H1191</v>
      </c>
      <c r="F1164">
        <v>23460</v>
      </c>
      <c r="G1164" s="1" t="str">
        <f>_xll.BDS("SPX Index","CHAIN_TICKERS", "CHAIN_STRIKE_PX_OVRD",F1164, "CHAIN_PUT_CALL_TYPE_OVRD=P", "CHAIN_PERIODICITY_OVRD=M")</f>
        <v>SPX US 11/20/15 P2700</v>
      </c>
      <c r="J1164" t="s">
        <v>504</v>
      </c>
      <c r="K1164" t="e">
        <f ca="1">_xll.BDP(J1164,"security des")</f>
        <v>#NAME?</v>
      </c>
      <c r="N1164" t="s">
        <v>1761</v>
      </c>
      <c r="O1164" t="e">
        <f ca="1">_xll.BDP(J1164,"security des")</f>
        <v>#NAME?</v>
      </c>
    </row>
    <row r="1165" spans="1:15" x14ac:dyDescent="0.25">
      <c r="A1165">
        <v>0</v>
      </c>
      <c r="B1165" s="9">
        <v>1.730958904109589E-4</v>
      </c>
      <c r="C1165" s="9" t="str">
        <f t="shared" si="36"/>
        <v>$H$1192</v>
      </c>
      <c r="D1165" s="9" t="str">
        <f t="shared" si="37"/>
        <v>H1192</v>
      </c>
      <c r="F1165">
        <v>23480</v>
      </c>
      <c r="G1165" s="1" t="str">
        <f>_xll.BDS("SPX Index","CHAIN_TICKERS", "CHAIN_STRIKE_PX_OVRD",F1165, "CHAIN_PUT_CALL_TYPE_OVRD=P", "CHAIN_PERIODICITY_OVRD=M")</f>
        <v>SPX US 11/20/15 P2700</v>
      </c>
      <c r="J1165" t="s">
        <v>505</v>
      </c>
      <c r="K1165" t="e">
        <f ca="1">_xll.BDP(J1165,"security des")</f>
        <v>#NAME?</v>
      </c>
      <c r="N1165" t="s">
        <v>1762</v>
      </c>
      <c r="O1165" t="e">
        <f ca="1">_xll.BDP(J1165,"security des")</f>
        <v>#NAME?</v>
      </c>
    </row>
    <row r="1166" spans="1:15" x14ac:dyDescent="0.25">
      <c r="A1166">
        <v>0</v>
      </c>
      <c r="B1166" s="9">
        <v>1.7276712328767124E-4</v>
      </c>
      <c r="C1166" s="9" t="str">
        <f t="shared" si="36"/>
        <v>$H$1193</v>
      </c>
      <c r="D1166" s="9" t="str">
        <f t="shared" si="37"/>
        <v>H1193</v>
      </c>
      <c r="F1166">
        <v>23500</v>
      </c>
      <c r="G1166" s="1" t="str">
        <f>_xll.BDS("SPX Index","CHAIN_TICKERS", "CHAIN_STRIKE_PX_OVRD",F1166, "CHAIN_PUT_CALL_TYPE_OVRD=P", "CHAIN_PERIODICITY_OVRD=M")</f>
        <v>SPX US 11/20/15 P2700</v>
      </c>
      <c r="J1166" t="s">
        <v>506</v>
      </c>
      <c r="K1166" t="e">
        <f ca="1">_xll.BDP(J1166,"security des")</f>
        <v>#NAME?</v>
      </c>
      <c r="N1166" t="s">
        <v>1763</v>
      </c>
      <c r="O1166" t="e">
        <f ca="1">_xll.BDP(J1166,"security des")</f>
        <v>#NAME?</v>
      </c>
    </row>
    <row r="1167" spans="1:15" x14ac:dyDescent="0.25">
      <c r="A1167">
        <v>0</v>
      </c>
      <c r="B1167" s="9">
        <v>1.7383561643835615E-4</v>
      </c>
      <c r="C1167" s="9" t="str">
        <f t="shared" si="36"/>
        <v>$H$1194</v>
      </c>
      <c r="D1167" s="9" t="str">
        <f t="shared" si="37"/>
        <v>H1194</v>
      </c>
      <c r="F1167">
        <v>23520</v>
      </c>
      <c r="G1167" s="1" t="str">
        <f>_xll.BDS("SPX Index","CHAIN_TICKERS", "CHAIN_STRIKE_PX_OVRD",F1167, "CHAIN_PUT_CALL_TYPE_OVRD=P", "CHAIN_PERIODICITY_OVRD=M")</f>
        <v>SPX US 11/20/15 P2700</v>
      </c>
      <c r="J1167" t="s">
        <v>507</v>
      </c>
      <c r="K1167" t="e">
        <f ca="1">_xll.BDP(J1167,"security des")</f>
        <v>#NAME?</v>
      </c>
      <c r="N1167" t="s">
        <v>1764</v>
      </c>
      <c r="O1167" t="e">
        <f ca="1">_xll.BDP(J1167,"security des")</f>
        <v>#NAME?</v>
      </c>
    </row>
    <row r="1168" spans="1:15" x14ac:dyDescent="0.25">
      <c r="A1168">
        <v>0</v>
      </c>
      <c r="B1168" s="9">
        <v>1.7580821917808219E-4</v>
      </c>
      <c r="C1168" s="9" t="str">
        <f t="shared" si="36"/>
        <v>$H$1195</v>
      </c>
      <c r="D1168" s="9" t="str">
        <f t="shared" si="37"/>
        <v>H1195</v>
      </c>
      <c r="F1168">
        <v>23540</v>
      </c>
      <c r="G1168" s="1" t="str">
        <f>_xll.BDS("SPX Index","CHAIN_TICKERS", "CHAIN_STRIKE_PX_OVRD",F1168, "CHAIN_PUT_CALL_TYPE_OVRD=P", "CHAIN_PERIODICITY_OVRD=M")</f>
        <v>SPX US 11/20/15 P2700</v>
      </c>
      <c r="J1168" t="s">
        <v>508</v>
      </c>
      <c r="K1168" t="e">
        <f ca="1">_xll.BDP(J1168,"security des")</f>
        <v>#NAME?</v>
      </c>
      <c r="N1168" t="s">
        <v>1765</v>
      </c>
      <c r="O1168" t="e">
        <f ca="1">_xll.BDP(J1168,"security des")</f>
        <v>#NAME?</v>
      </c>
    </row>
    <row r="1169" spans="1:15" x14ac:dyDescent="0.25">
      <c r="A1169">
        <v>0</v>
      </c>
      <c r="B1169" s="9">
        <v>1.7512328767123287E-4</v>
      </c>
      <c r="C1169" s="9" t="str">
        <f t="shared" si="36"/>
        <v>$H$1196</v>
      </c>
      <c r="D1169" s="9" t="str">
        <f t="shared" si="37"/>
        <v>H1196</v>
      </c>
      <c r="F1169">
        <v>23560</v>
      </c>
      <c r="G1169" s="1" t="str">
        <f>_xll.BDS("SPX Index","CHAIN_TICKERS", "CHAIN_STRIKE_PX_OVRD",F1169, "CHAIN_PUT_CALL_TYPE_OVRD=P", "CHAIN_PERIODICITY_OVRD=M")</f>
        <v>SPX US 11/20/15 P2700</v>
      </c>
      <c r="J1169" t="s">
        <v>509</v>
      </c>
      <c r="K1169" t="e">
        <f ca="1">_xll.BDP(J1169,"security des")</f>
        <v>#NAME?</v>
      </c>
      <c r="N1169" t="s">
        <v>1766</v>
      </c>
      <c r="O1169" t="e">
        <f ca="1">_xll.BDP(J1169,"security des")</f>
        <v>#NAME?</v>
      </c>
    </row>
    <row r="1170" spans="1:15" x14ac:dyDescent="0.25">
      <c r="A1170">
        <v>0</v>
      </c>
      <c r="B1170" s="9">
        <v>1.7424657534246575E-4</v>
      </c>
      <c r="C1170" s="9" t="str">
        <f t="shared" si="36"/>
        <v>$H$1197</v>
      </c>
      <c r="D1170" s="9" t="str">
        <f t="shared" si="37"/>
        <v>H1197</v>
      </c>
      <c r="F1170">
        <v>23580</v>
      </c>
      <c r="G1170" s="1" t="str">
        <f>_xll.BDS("SPX Index","CHAIN_TICKERS", "CHAIN_STRIKE_PX_OVRD",F1170, "CHAIN_PUT_CALL_TYPE_OVRD=P", "CHAIN_PERIODICITY_OVRD=M")</f>
        <v>SPX US 11/20/15 P2700</v>
      </c>
      <c r="J1170" t="s">
        <v>510</v>
      </c>
      <c r="K1170" t="e">
        <f ca="1">_xll.BDP(J1170,"security des")</f>
        <v>#NAME?</v>
      </c>
      <c r="N1170" t="s">
        <v>1767</v>
      </c>
      <c r="O1170" t="e">
        <f ca="1">_xll.BDP(J1170,"security des")</f>
        <v>#NAME?</v>
      </c>
    </row>
    <row r="1171" spans="1:15" x14ac:dyDescent="0.25">
      <c r="A1171">
        <v>0</v>
      </c>
      <c r="B1171" s="9">
        <v>1.747945205479452E-4</v>
      </c>
      <c r="C1171" s="9" t="str">
        <f t="shared" si="36"/>
        <v>$H$1198</v>
      </c>
      <c r="D1171" s="9" t="str">
        <f t="shared" si="37"/>
        <v>H1198</v>
      </c>
      <c r="F1171">
        <v>23600</v>
      </c>
      <c r="G1171" s="1" t="str">
        <f>_xll.BDS("SPX Index","CHAIN_TICKERS", "CHAIN_STRIKE_PX_OVRD",F1171, "CHAIN_PUT_CALL_TYPE_OVRD=P", "CHAIN_PERIODICITY_OVRD=M")</f>
        <v>SPX US 11/20/15 P2700</v>
      </c>
      <c r="J1171" t="s">
        <v>511</v>
      </c>
      <c r="K1171" t="e">
        <f ca="1">_xll.BDP(J1171,"security des")</f>
        <v>#NAME?</v>
      </c>
      <c r="N1171" t="s">
        <v>1768</v>
      </c>
      <c r="O1171" t="e">
        <f ca="1">_xll.BDP(J1171,"security des")</f>
        <v>#NAME?</v>
      </c>
    </row>
    <row r="1172" spans="1:15" x14ac:dyDescent="0.25">
      <c r="A1172">
        <v>0</v>
      </c>
      <c r="B1172" s="9">
        <v>1.686849315068493E-4</v>
      </c>
      <c r="C1172" s="9" t="str">
        <f t="shared" si="36"/>
        <v>$H$1199</v>
      </c>
      <c r="D1172" s="9" t="str">
        <f t="shared" si="37"/>
        <v>H1199</v>
      </c>
      <c r="F1172">
        <v>23620</v>
      </c>
      <c r="G1172" s="1" t="str">
        <f>_xll.BDS("SPX Index","CHAIN_TICKERS", "CHAIN_STRIKE_PX_OVRD",F1172, "CHAIN_PUT_CALL_TYPE_OVRD=P", "CHAIN_PERIODICITY_OVRD=M")</f>
        <v>SPX US 11/20/15 P2700</v>
      </c>
      <c r="J1172" t="s">
        <v>512</v>
      </c>
      <c r="K1172" t="e">
        <f ca="1">_xll.BDP(J1172,"security des")</f>
        <v>#NAME?</v>
      </c>
      <c r="N1172" t="s">
        <v>1769</v>
      </c>
      <c r="O1172" t="e">
        <f ca="1">_xll.BDP(J1172,"security des")</f>
        <v>#NAME?</v>
      </c>
    </row>
    <row r="1173" spans="1:15" x14ac:dyDescent="0.25">
      <c r="A1173">
        <v>0</v>
      </c>
      <c r="B1173" s="9">
        <v>1.6893150684931508E-4</v>
      </c>
      <c r="C1173" s="9" t="str">
        <f t="shared" si="36"/>
        <v>$H$1200</v>
      </c>
      <c r="D1173" s="9" t="str">
        <f t="shared" si="37"/>
        <v>H1200</v>
      </c>
      <c r="F1173">
        <v>23640</v>
      </c>
      <c r="G1173" s="1" t="str">
        <f>_xll.BDS("SPX Index","CHAIN_TICKERS", "CHAIN_STRIKE_PX_OVRD",F1173, "CHAIN_PUT_CALL_TYPE_OVRD=P", "CHAIN_PERIODICITY_OVRD=M")</f>
        <v>SPX US 11/20/15 P2700</v>
      </c>
      <c r="J1173" t="s">
        <v>513</v>
      </c>
      <c r="K1173" t="e">
        <f ca="1">_xll.BDP(J1173,"security des")</f>
        <v>#NAME?</v>
      </c>
      <c r="N1173" t="s">
        <v>1770</v>
      </c>
      <c r="O1173" t="e">
        <f ca="1">_xll.BDP(J1173,"security des")</f>
        <v>#NAME?</v>
      </c>
    </row>
    <row r="1174" spans="1:15" x14ac:dyDescent="0.25">
      <c r="A1174">
        <v>0</v>
      </c>
      <c r="B1174" s="9">
        <v>1.6797260273972603E-4</v>
      </c>
      <c r="C1174" s="9" t="str">
        <f t="shared" si="36"/>
        <v>$H$1201</v>
      </c>
      <c r="D1174" s="9" t="str">
        <f t="shared" si="37"/>
        <v>H1201</v>
      </c>
      <c r="F1174">
        <v>23660</v>
      </c>
      <c r="G1174" s="1" t="str">
        <f>_xll.BDS("SPX Index","CHAIN_TICKERS", "CHAIN_STRIKE_PX_OVRD",F1174, "CHAIN_PUT_CALL_TYPE_OVRD=P", "CHAIN_PERIODICITY_OVRD=M")</f>
        <v>SPX US 11/20/15 P2700</v>
      </c>
      <c r="J1174" t="s">
        <v>2346</v>
      </c>
      <c r="K1174" t="e">
        <f ca="1">_xll.BDP(J1174,"security des")</f>
        <v>#NAME?</v>
      </c>
      <c r="N1174" t="s">
        <v>1771</v>
      </c>
      <c r="O1174" t="e">
        <f ca="1">_xll.BDP(J1174,"security des")</f>
        <v>#NAME?</v>
      </c>
    </row>
    <row r="1175" spans="1:15" x14ac:dyDescent="0.25">
      <c r="A1175">
        <v>0</v>
      </c>
      <c r="B1175" s="9">
        <v>1.6652054794520548E-4</v>
      </c>
      <c r="C1175" s="9" t="str">
        <f t="shared" si="36"/>
        <v>$H$1202</v>
      </c>
      <c r="D1175" s="9" t="str">
        <f t="shared" si="37"/>
        <v>H1202</v>
      </c>
      <c r="F1175">
        <v>23680</v>
      </c>
      <c r="G1175" s="1" t="str">
        <f>_xll.BDS("SPX Index","CHAIN_TICKERS", "CHAIN_STRIKE_PX_OVRD",F1175, "CHAIN_PUT_CALL_TYPE_OVRD=P", "CHAIN_PERIODICITY_OVRD=M")</f>
        <v>SPX US 11/20/15 P2700</v>
      </c>
      <c r="J1175" t="s">
        <v>514</v>
      </c>
      <c r="K1175" t="e">
        <f ca="1">_xll.BDP(J1175,"security des")</f>
        <v>#NAME?</v>
      </c>
      <c r="N1175" t="s">
        <v>1772</v>
      </c>
      <c r="O1175" t="e">
        <f ca="1">_xll.BDP(J1175,"security des")</f>
        <v>#NAME?</v>
      </c>
    </row>
    <row r="1176" spans="1:15" x14ac:dyDescent="0.25">
      <c r="A1176">
        <v>0</v>
      </c>
      <c r="B1176" s="9">
        <v>1.6734246575342464E-4</v>
      </c>
      <c r="C1176" s="9" t="str">
        <f t="shared" si="36"/>
        <v>$H$1203</v>
      </c>
      <c r="D1176" s="9" t="str">
        <f t="shared" si="37"/>
        <v>H1203</v>
      </c>
      <c r="F1176">
        <v>23700</v>
      </c>
      <c r="G1176" s="1" t="str">
        <f>_xll.BDS("SPX Index","CHAIN_TICKERS", "CHAIN_STRIKE_PX_OVRD",F1176, "CHAIN_PUT_CALL_TYPE_OVRD=P", "CHAIN_PERIODICITY_OVRD=M")</f>
        <v>SPX US 11/20/15 P2700</v>
      </c>
      <c r="J1176" t="s">
        <v>2347</v>
      </c>
      <c r="K1176" t="e">
        <f ca="1">_xll.BDP(J1176,"security des")</f>
        <v>#NAME?</v>
      </c>
      <c r="N1176" t="s">
        <v>1773</v>
      </c>
      <c r="O1176" t="e">
        <f ca="1">_xll.BDP(J1176,"security des")</f>
        <v>#NAME?</v>
      </c>
    </row>
    <row r="1177" spans="1:15" x14ac:dyDescent="0.25">
      <c r="A1177">
        <v>0</v>
      </c>
      <c r="B1177" s="9">
        <v>1.6668493150684931E-4</v>
      </c>
      <c r="C1177" s="9" t="str">
        <f t="shared" si="36"/>
        <v>$H$1204</v>
      </c>
      <c r="D1177" s="9" t="str">
        <f t="shared" si="37"/>
        <v>H1204</v>
      </c>
      <c r="F1177">
        <v>23720</v>
      </c>
      <c r="G1177" s="1" t="str">
        <f>_xll.BDS("SPX Index","CHAIN_TICKERS", "CHAIN_STRIKE_PX_OVRD",F1177, "CHAIN_PUT_CALL_TYPE_OVRD=P", "CHAIN_PERIODICITY_OVRD=M")</f>
        <v>SPX US 11/20/15 P2700</v>
      </c>
      <c r="J1177" t="s">
        <v>515</v>
      </c>
      <c r="K1177" t="e">
        <f ca="1">_xll.BDP(J1177,"security des")</f>
        <v>#NAME?</v>
      </c>
      <c r="N1177" t="s">
        <v>1774</v>
      </c>
      <c r="O1177" t="e">
        <f ca="1">_xll.BDP(J1177,"security des")</f>
        <v>#NAME?</v>
      </c>
    </row>
    <row r="1178" spans="1:15" x14ac:dyDescent="0.25">
      <c r="A1178">
        <v>0</v>
      </c>
      <c r="B1178" s="9">
        <v>1.6550684931506849E-4</v>
      </c>
      <c r="C1178" s="9" t="str">
        <f t="shared" si="36"/>
        <v>$H$1205</v>
      </c>
      <c r="D1178" s="9" t="str">
        <f t="shared" si="37"/>
        <v>H1205</v>
      </c>
      <c r="F1178">
        <v>23740</v>
      </c>
      <c r="G1178" s="1" t="str">
        <f>_xll.BDS("SPX Index","CHAIN_TICKERS", "CHAIN_STRIKE_PX_OVRD",F1178, "CHAIN_PUT_CALL_TYPE_OVRD=P", "CHAIN_PERIODICITY_OVRD=M")</f>
        <v>SPX US 11/20/15 P2700</v>
      </c>
      <c r="J1178" t="s">
        <v>2348</v>
      </c>
      <c r="K1178" t="e">
        <f ca="1">_xll.BDP(J1178,"security des")</f>
        <v>#NAME?</v>
      </c>
      <c r="N1178" t="s">
        <v>1775</v>
      </c>
      <c r="O1178" t="e">
        <f ca="1">_xll.BDP(J1178,"security des")</f>
        <v>#NAME?</v>
      </c>
    </row>
    <row r="1179" spans="1:15" x14ac:dyDescent="0.25">
      <c r="A1179">
        <v>0</v>
      </c>
      <c r="B1179" s="9">
        <v>1.6482191780821918E-4</v>
      </c>
      <c r="C1179" s="9" t="str">
        <f t="shared" si="36"/>
        <v>$H$1206</v>
      </c>
      <c r="D1179" s="9" t="str">
        <f t="shared" si="37"/>
        <v>H1206</v>
      </c>
      <c r="F1179">
        <v>23760</v>
      </c>
      <c r="G1179" s="1" t="str">
        <f>_xll.BDS("SPX Index","CHAIN_TICKERS", "CHAIN_STRIKE_PX_OVRD",F1179, "CHAIN_PUT_CALL_TYPE_OVRD=P", "CHAIN_PERIODICITY_OVRD=M")</f>
        <v>SPX US 11/20/15 P2700</v>
      </c>
      <c r="J1179" t="s">
        <v>3076</v>
      </c>
      <c r="K1179" t="e">
        <f ca="1">_xll.BDP(J1179,"security des")</f>
        <v>#NAME?</v>
      </c>
      <c r="N1179" t="s">
        <v>1776</v>
      </c>
      <c r="O1179" t="e">
        <f ca="1">_xll.BDP(J1179,"security des")</f>
        <v>#NAME?</v>
      </c>
    </row>
    <row r="1180" spans="1:15" x14ac:dyDescent="0.25">
      <c r="A1180">
        <v>0</v>
      </c>
      <c r="B1180" s="9">
        <v>1.6506849315068493E-4</v>
      </c>
      <c r="C1180" s="9" t="str">
        <f t="shared" si="36"/>
        <v>$H$1207</v>
      </c>
      <c r="D1180" s="9" t="str">
        <f t="shared" si="37"/>
        <v>H1207</v>
      </c>
      <c r="F1180">
        <v>23780</v>
      </c>
      <c r="G1180" s="1" t="str">
        <f>_xll.BDS("SPX Index","CHAIN_TICKERS", "CHAIN_STRIKE_PX_OVRD",F1180, "CHAIN_PUT_CALL_TYPE_OVRD=P", "CHAIN_PERIODICITY_OVRD=M")</f>
        <v>SPX US 11/20/15 P2700</v>
      </c>
      <c r="J1180" t="s">
        <v>516</v>
      </c>
      <c r="K1180" t="e">
        <f ca="1">_xll.BDP(J1180,"security des")</f>
        <v>#NAME?</v>
      </c>
      <c r="N1180" t="s">
        <v>1777</v>
      </c>
      <c r="O1180" t="e">
        <f ca="1">_xll.BDP(J1180,"security des")</f>
        <v>#NAME?</v>
      </c>
    </row>
    <row r="1181" spans="1:15" x14ac:dyDescent="0.25">
      <c r="A1181">
        <v>0</v>
      </c>
      <c r="B1181" s="9">
        <v>1.6504109589041095E-4</v>
      </c>
      <c r="C1181" s="9" t="str">
        <f t="shared" si="36"/>
        <v>$H$1208</v>
      </c>
      <c r="D1181" s="9" t="str">
        <f t="shared" si="37"/>
        <v>H1208</v>
      </c>
      <c r="F1181">
        <v>23800</v>
      </c>
      <c r="G1181" s="1" t="str">
        <f>_xll.BDS("SPX Index","CHAIN_TICKERS", "CHAIN_STRIKE_PX_OVRD",F1181, "CHAIN_PUT_CALL_TYPE_OVRD=P", "CHAIN_PERIODICITY_OVRD=M")</f>
        <v>SPX US 11/20/15 P2700</v>
      </c>
      <c r="J1181" t="s">
        <v>2349</v>
      </c>
      <c r="K1181" t="e">
        <f ca="1">_xll.BDP(J1181,"security des")</f>
        <v>#NAME?</v>
      </c>
      <c r="N1181" t="s">
        <v>1778</v>
      </c>
      <c r="O1181" t="e">
        <f ca="1">_xll.BDP(J1181,"security des")</f>
        <v>#NAME?</v>
      </c>
    </row>
    <row r="1182" spans="1:15" x14ac:dyDescent="0.25">
      <c r="A1182">
        <v>0</v>
      </c>
      <c r="B1182" s="9">
        <v>1.6635616438356166E-4</v>
      </c>
      <c r="C1182" s="9" t="str">
        <f t="shared" si="36"/>
        <v>$H$1209</v>
      </c>
      <c r="D1182" s="9" t="str">
        <f t="shared" si="37"/>
        <v>H1209</v>
      </c>
      <c r="F1182">
        <v>23820</v>
      </c>
      <c r="G1182" s="1" t="str">
        <f>_xll.BDS("SPX Index","CHAIN_TICKERS", "CHAIN_STRIKE_PX_OVRD",F1182, "CHAIN_PUT_CALL_TYPE_OVRD=P", "CHAIN_PERIODICITY_OVRD=M")</f>
        <v>SPX US 11/20/15 P2700</v>
      </c>
      <c r="J1182" t="s">
        <v>3077</v>
      </c>
      <c r="K1182" t="e">
        <f ca="1">_xll.BDP(J1182,"security des")</f>
        <v>#NAME?</v>
      </c>
      <c r="N1182" t="s">
        <v>1779</v>
      </c>
      <c r="O1182" t="e">
        <f ca="1">_xll.BDP(J1182,"security des")</f>
        <v>#NAME?</v>
      </c>
    </row>
    <row r="1183" spans="1:15" x14ac:dyDescent="0.25">
      <c r="A1183">
        <v>0</v>
      </c>
      <c r="B1183" s="9">
        <v>1.6747945205479453E-4</v>
      </c>
      <c r="C1183" s="9" t="str">
        <f t="shared" si="36"/>
        <v>$H$1210</v>
      </c>
      <c r="D1183" s="9" t="str">
        <f t="shared" si="37"/>
        <v>H1210</v>
      </c>
      <c r="F1183">
        <v>23840</v>
      </c>
      <c r="G1183" s="1" t="str">
        <f>_xll.BDS("SPX Index","CHAIN_TICKERS", "CHAIN_STRIKE_PX_OVRD",F1183, "CHAIN_PUT_CALL_TYPE_OVRD=P", "CHAIN_PERIODICITY_OVRD=M")</f>
        <v>SPX US 11/20/15 P2700</v>
      </c>
      <c r="J1183" t="s">
        <v>517</v>
      </c>
      <c r="K1183" t="e">
        <f ca="1">_xll.BDP(J1183,"security des")</f>
        <v>#NAME?</v>
      </c>
      <c r="N1183" t="s">
        <v>1780</v>
      </c>
      <c r="O1183" t="e">
        <f ca="1">_xll.BDP(J1183,"security des")</f>
        <v>#NAME?</v>
      </c>
    </row>
    <row r="1184" spans="1:15" x14ac:dyDescent="0.25">
      <c r="A1184">
        <v>0</v>
      </c>
      <c r="B1184" s="9">
        <v>1.6764383561643836E-4</v>
      </c>
      <c r="C1184" s="9" t="str">
        <f t="shared" si="36"/>
        <v>$H$1211</v>
      </c>
      <c r="D1184" s="9" t="str">
        <f t="shared" si="37"/>
        <v>H1211</v>
      </c>
      <c r="F1184">
        <v>23860</v>
      </c>
      <c r="G1184" s="1" t="str">
        <f>_xll.BDS("SPX Index","CHAIN_TICKERS", "CHAIN_STRIKE_PX_OVRD",F1184, "CHAIN_PUT_CALL_TYPE_OVRD=P", "CHAIN_PERIODICITY_OVRD=M")</f>
        <v>SPX US 11/20/15 P2700</v>
      </c>
      <c r="J1184" t="s">
        <v>3078</v>
      </c>
      <c r="K1184" t="e">
        <f ca="1">_xll.BDP(J1184,"security des")</f>
        <v>#NAME?</v>
      </c>
      <c r="N1184" t="s">
        <v>1781</v>
      </c>
      <c r="O1184" t="e">
        <f ca="1">_xll.BDP(J1184,"security des")</f>
        <v>#NAME?</v>
      </c>
    </row>
    <row r="1185" spans="1:15" x14ac:dyDescent="0.25">
      <c r="A1185">
        <v>3</v>
      </c>
      <c r="B1185" s="9">
        <v>1.6764383561643836E-4</v>
      </c>
      <c r="C1185" s="9" t="str">
        <f t="shared" si="36"/>
        <v>$H$1212</v>
      </c>
      <c r="D1185" s="9" t="str">
        <f t="shared" si="37"/>
        <v>H1212</v>
      </c>
      <c r="F1185">
        <v>23880</v>
      </c>
      <c r="G1185" s="1" t="str">
        <f>_xll.BDS("SPX Index","CHAIN_TICKERS", "CHAIN_STRIKE_PX_OVRD",F1185, "CHAIN_PUT_CALL_TYPE_OVRD=P", "CHAIN_PERIODICITY_OVRD=M")</f>
        <v>SPX US 11/20/15 P2700</v>
      </c>
      <c r="J1185" t="s">
        <v>2350</v>
      </c>
      <c r="K1185" t="e">
        <f ca="1">_xll.BDP(J1185,"security des")</f>
        <v>#NAME?</v>
      </c>
      <c r="N1185" t="s">
        <v>1782</v>
      </c>
      <c r="O1185" t="e">
        <f ca="1">_xll.BDP(J1185,"security des")</f>
        <v>#NAME?</v>
      </c>
    </row>
    <row r="1186" spans="1:15" x14ac:dyDescent="0.25">
      <c r="A1186">
        <v>0</v>
      </c>
      <c r="B1186" s="9">
        <v>1.6753424657534247E-4</v>
      </c>
      <c r="C1186" s="9" t="str">
        <f t="shared" si="36"/>
        <v>$H$1213</v>
      </c>
      <c r="D1186" s="9" t="str">
        <f t="shared" si="37"/>
        <v>H1213</v>
      </c>
      <c r="F1186">
        <v>23900</v>
      </c>
      <c r="G1186" s="1" t="str">
        <f>_xll.BDS("SPX Index","CHAIN_TICKERS", "CHAIN_STRIKE_PX_OVRD",F1186, "CHAIN_PUT_CALL_TYPE_OVRD=P", "CHAIN_PERIODICITY_OVRD=M")</f>
        <v>SPX US 11/20/15 P2700</v>
      </c>
      <c r="J1186" t="s">
        <v>518</v>
      </c>
      <c r="K1186" t="e">
        <f ca="1">_xll.BDP(J1186,"security des")</f>
        <v>#NAME?</v>
      </c>
      <c r="N1186" t="s">
        <v>1783</v>
      </c>
      <c r="O1186" t="e">
        <f ca="1">_xll.BDP(J1186,"security des")</f>
        <v>#NAME?</v>
      </c>
    </row>
    <row r="1187" spans="1:15" x14ac:dyDescent="0.25">
      <c r="A1187">
        <v>0</v>
      </c>
      <c r="B1187" s="9">
        <v>1.6865753424657535E-4</v>
      </c>
      <c r="C1187" s="9" t="str">
        <f t="shared" si="36"/>
        <v>$H$1214</v>
      </c>
      <c r="D1187" s="9" t="str">
        <f t="shared" si="37"/>
        <v>H1214</v>
      </c>
      <c r="F1187">
        <v>23920</v>
      </c>
      <c r="G1187" s="1" t="str">
        <f>_xll.BDS("SPX Index","CHAIN_TICKERS", "CHAIN_STRIKE_PX_OVRD",F1187, "CHAIN_PUT_CALL_TYPE_OVRD=P", "CHAIN_PERIODICITY_OVRD=M")</f>
        <v>SPX US 11/20/15 P2700</v>
      </c>
      <c r="J1187" t="s">
        <v>3079</v>
      </c>
      <c r="K1187" t="e">
        <f ca="1">_xll.BDP(J1187,"security des")</f>
        <v>#NAME?</v>
      </c>
      <c r="N1187" t="s">
        <v>1784</v>
      </c>
      <c r="O1187" t="e">
        <f ca="1">_xll.BDP(J1187,"security des")</f>
        <v>#NAME?</v>
      </c>
    </row>
    <row r="1188" spans="1:15" x14ac:dyDescent="0.25">
      <c r="A1188">
        <v>0</v>
      </c>
      <c r="B1188" s="9">
        <v>1.6969863013698629E-4</v>
      </c>
      <c r="C1188" s="9" t="str">
        <f t="shared" si="36"/>
        <v>$H$1215</v>
      </c>
      <c r="D1188" s="9" t="str">
        <f t="shared" si="37"/>
        <v>H1215</v>
      </c>
      <c r="F1188">
        <v>23940</v>
      </c>
      <c r="G1188" s="1" t="str">
        <f>_xll.BDS("SPX Index","CHAIN_TICKERS", "CHAIN_STRIKE_PX_OVRD",F1188, "CHAIN_PUT_CALL_TYPE_OVRD=P", "CHAIN_PERIODICITY_OVRD=M")</f>
        <v>SPX US 11/20/15 P2700</v>
      </c>
      <c r="J1188" t="s">
        <v>2351</v>
      </c>
      <c r="K1188" t="e">
        <f ca="1">_xll.BDP(J1188,"security des")</f>
        <v>#NAME?</v>
      </c>
      <c r="N1188" t="s">
        <v>1785</v>
      </c>
      <c r="O1188" t="e">
        <f ca="1">_xll.BDP(J1188,"security des")</f>
        <v>#NAME?</v>
      </c>
    </row>
    <row r="1189" spans="1:15" x14ac:dyDescent="0.25">
      <c r="A1189">
        <v>0</v>
      </c>
      <c r="B1189" s="9">
        <v>1.7010958904109587E-4</v>
      </c>
      <c r="C1189" s="9" t="str">
        <f t="shared" si="36"/>
        <v>$H$1216</v>
      </c>
      <c r="D1189" s="9" t="str">
        <f t="shared" si="37"/>
        <v>H1216</v>
      </c>
      <c r="F1189">
        <v>23960</v>
      </c>
      <c r="G1189" s="1" t="str">
        <f>_xll.BDS("SPX Index","CHAIN_TICKERS", "CHAIN_STRIKE_PX_OVRD",F1189, "CHAIN_PUT_CALL_TYPE_OVRD=P", "CHAIN_PERIODICITY_OVRD=M")</f>
        <v>SPX US 11/20/15 P2700</v>
      </c>
      <c r="J1189" t="s">
        <v>519</v>
      </c>
      <c r="K1189" t="e">
        <f ca="1">_xll.BDP(J1189,"security des")</f>
        <v>#NAME?</v>
      </c>
      <c r="N1189" t="s">
        <v>1786</v>
      </c>
      <c r="O1189" t="e">
        <f ca="1">_xll.BDP(J1189,"security des")</f>
        <v>#NAME?</v>
      </c>
    </row>
    <row r="1190" spans="1:15" x14ac:dyDescent="0.25">
      <c r="A1190">
        <v>0</v>
      </c>
      <c r="B1190" s="9">
        <v>1.7153424657534246E-4</v>
      </c>
      <c r="C1190" s="9" t="str">
        <f t="shared" si="36"/>
        <v>$H$1217</v>
      </c>
      <c r="D1190" s="9" t="str">
        <f t="shared" si="37"/>
        <v>H1217</v>
      </c>
      <c r="F1190">
        <v>23980</v>
      </c>
      <c r="G1190" s="1" t="str">
        <f>_xll.BDS("SPX Index","CHAIN_TICKERS", "CHAIN_STRIKE_PX_OVRD",F1190, "CHAIN_PUT_CALL_TYPE_OVRD=P", "CHAIN_PERIODICITY_OVRD=M")</f>
        <v>SPX US 11/20/15 P2700</v>
      </c>
      <c r="J1190" t="s">
        <v>2352</v>
      </c>
      <c r="K1190" t="e">
        <f ca="1">_xll.BDP(J1190,"security des")</f>
        <v>#NAME?</v>
      </c>
      <c r="N1190" t="s">
        <v>1787</v>
      </c>
      <c r="O1190" t="e">
        <f ca="1">_xll.BDP(J1190,"security des")</f>
        <v>#NAME?</v>
      </c>
    </row>
    <row r="1191" spans="1:15" x14ac:dyDescent="0.25">
      <c r="A1191">
        <v>0</v>
      </c>
      <c r="B1191" s="9">
        <v>1.7202739726027396E-4</v>
      </c>
      <c r="C1191" s="9" t="str">
        <f t="shared" si="36"/>
        <v>$H$1218</v>
      </c>
      <c r="D1191" s="9" t="str">
        <f t="shared" si="37"/>
        <v>H1218</v>
      </c>
      <c r="F1191">
        <v>24000</v>
      </c>
      <c r="G1191" s="1" t="str">
        <f>_xll.BDS("SPX Index","CHAIN_TICKERS", "CHAIN_STRIKE_PX_OVRD",F1191, "CHAIN_PUT_CALL_TYPE_OVRD=P", "CHAIN_PERIODICITY_OVRD=M")</f>
        <v>SPX US 11/20/15 P2700</v>
      </c>
      <c r="J1191" t="s">
        <v>3080</v>
      </c>
      <c r="K1191" t="e">
        <f ca="1">_xll.BDP(J1191,"security des")</f>
        <v>#NAME?</v>
      </c>
      <c r="N1191" t="s">
        <v>1788</v>
      </c>
      <c r="O1191" t="e">
        <f ca="1">_xll.BDP(J1191,"security des")</f>
        <v>#NAME?</v>
      </c>
    </row>
    <row r="1192" spans="1:15" x14ac:dyDescent="0.25">
      <c r="A1192">
        <v>0</v>
      </c>
      <c r="B1192" s="9">
        <v>1.7112328767123289E-4</v>
      </c>
      <c r="C1192" s="9" t="str">
        <f t="shared" si="36"/>
        <v>$H$1219</v>
      </c>
      <c r="D1192" s="9" t="str">
        <f t="shared" si="37"/>
        <v>H1219</v>
      </c>
      <c r="F1192">
        <v>24020</v>
      </c>
      <c r="G1192" s="1" t="str">
        <f>_xll.BDS("SPX Index","CHAIN_TICKERS", "CHAIN_STRIKE_PX_OVRD",F1192, "CHAIN_PUT_CALL_TYPE_OVRD=P", "CHAIN_PERIODICITY_OVRD=M")</f>
        <v>SPX US 11/20/15 P2700</v>
      </c>
      <c r="J1192" t="s">
        <v>520</v>
      </c>
      <c r="K1192" t="e">
        <f ca="1">_xll.BDP(J1192,"security des")</f>
        <v>#NAME?</v>
      </c>
      <c r="N1192" t="s">
        <v>1789</v>
      </c>
      <c r="O1192" t="e">
        <f ca="1">_xll.BDP(J1192,"security des")</f>
        <v>#NAME?</v>
      </c>
    </row>
    <row r="1193" spans="1:15" x14ac:dyDescent="0.25">
      <c r="A1193">
        <v>0</v>
      </c>
      <c r="B1193" s="9">
        <v>1.7101369863013697E-4</v>
      </c>
      <c r="C1193" s="9" t="str">
        <f t="shared" si="36"/>
        <v>$H$1220</v>
      </c>
      <c r="D1193" s="9" t="str">
        <f t="shared" si="37"/>
        <v>H1220</v>
      </c>
      <c r="F1193">
        <v>24040</v>
      </c>
      <c r="G1193" s="1" t="str">
        <f>_xll.BDS("SPX Index","CHAIN_TICKERS", "CHAIN_STRIKE_PX_OVRD",F1193, "CHAIN_PUT_CALL_TYPE_OVRD=P", "CHAIN_PERIODICITY_OVRD=M")</f>
        <v>SPX US 11/20/15 P2700</v>
      </c>
      <c r="J1193" t="s">
        <v>2353</v>
      </c>
      <c r="K1193" t="e">
        <f ca="1">_xll.BDP(J1193,"security des")</f>
        <v>#NAME?</v>
      </c>
      <c r="N1193" t="s">
        <v>1790</v>
      </c>
      <c r="O1193" t="e">
        <f ca="1">_xll.BDP(J1193,"security des")</f>
        <v>#NAME?</v>
      </c>
    </row>
    <row r="1194" spans="1:15" x14ac:dyDescent="0.25">
      <c r="A1194">
        <v>0</v>
      </c>
      <c r="B1194" s="9">
        <v>1.7213698630136987E-4</v>
      </c>
      <c r="C1194" s="9" t="str">
        <f t="shared" si="36"/>
        <v>$H$1221</v>
      </c>
      <c r="D1194" s="9" t="str">
        <f t="shared" si="37"/>
        <v>H1221</v>
      </c>
      <c r="F1194">
        <v>24060</v>
      </c>
      <c r="G1194" s="1" t="str">
        <f>_xll.BDS("SPX Index","CHAIN_TICKERS", "CHAIN_STRIKE_PX_OVRD",F1194, "CHAIN_PUT_CALL_TYPE_OVRD=P", "CHAIN_PERIODICITY_OVRD=M")</f>
        <v>SPX US 11/20/15 P2700</v>
      </c>
      <c r="J1194" t="s">
        <v>3081</v>
      </c>
      <c r="K1194" t="e">
        <f ca="1">_xll.BDP(J1194,"security des")</f>
        <v>#NAME?</v>
      </c>
      <c r="N1194" t="s">
        <v>1791</v>
      </c>
      <c r="O1194" t="e">
        <f ca="1">_xll.BDP(J1194,"security des")</f>
        <v>#NAME?</v>
      </c>
    </row>
    <row r="1195" spans="1:15" x14ac:dyDescent="0.25">
      <c r="A1195">
        <v>0</v>
      </c>
      <c r="B1195" s="9">
        <v>1.718082191780822E-4</v>
      </c>
      <c r="C1195" s="9" t="str">
        <f t="shared" si="36"/>
        <v>$H$1222</v>
      </c>
      <c r="D1195" s="9" t="str">
        <f t="shared" si="37"/>
        <v>H1222</v>
      </c>
      <c r="F1195">
        <v>24080</v>
      </c>
      <c r="G1195" s="1" t="str">
        <f>_xll.BDS("SPX Index","CHAIN_TICKERS", "CHAIN_STRIKE_PX_OVRD",F1195, "CHAIN_PUT_CALL_TYPE_OVRD=P", "CHAIN_PERIODICITY_OVRD=M")</f>
        <v>SPX US 11/20/15 P2700</v>
      </c>
      <c r="J1195" t="s">
        <v>521</v>
      </c>
      <c r="K1195" t="e">
        <f ca="1">_xll.BDP(J1195,"security des")</f>
        <v>#NAME?</v>
      </c>
      <c r="N1195" t="s">
        <v>1792</v>
      </c>
      <c r="O1195" t="e">
        <f ca="1">_xll.BDP(J1195,"security des")</f>
        <v>#NAME?</v>
      </c>
    </row>
    <row r="1196" spans="1:15" x14ac:dyDescent="0.25">
      <c r="A1196">
        <v>0</v>
      </c>
      <c r="B1196" s="9">
        <v>1.6827397260273973E-4</v>
      </c>
      <c r="C1196" s="9" t="str">
        <f t="shared" si="36"/>
        <v>$H$1223</v>
      </c>
      <c r="D1196" s="9" t="str">
        <f t="shared" si="37"/>
        <v>H1223</v>
      </c>
      <c r="F1196">
        <v>24100</v>
      </c>
      <c r="G1196" s="1" t="str">
        <f>_xll.BDS("SPX Index","CHAIN_TICKERS", "CHAIN_STRIKE_PX_OVRD",F1196, "CHAIN_PUT_CALL_TYPE_OVRD=P", "CHAIN_PERIODICITY_OVRD=M")</f>
        <v>SPX US 11/20/15 P2700</v>
      </c>
      <c r="J1196" t="s">
        <v>3082</v>
      </c>
      <c r="K1196" t="e">
        <f ca="1">_xll.BDP(J1196,"security des")</f>
        <v>#NAME?</v>
      </c>
      <c r="N1196" t="s">
        <v>1793</v>
      </c>
      <c r="O1196" t="e">
        <f ca="1">_xll.BDP(J1196,"security des")</f>
        <v>#NAME?</v>
      </c>
    </row>
    <row r="1197" spans="1:15" x14ac:dyDescent="0.25">
      <c r="A1197">
        <v>0</v>
      </c>
      <c r="B1197" s="9">
        <v>1.6624657534246575E-4</v>
      </c>
      <c r="C1197" s="9" t="str">
        <f t="shared" si="36"/>
        <v>$H$1224</v>
      </c>
      <c r="D1197" s="9" t="str">
        <f t="shared" si="37"/>
        <v>H1224</v>
      </c>
      <c r="F1197">
        <v>24120</v>
      </c>
      <c r="G1197" s="1" t="str">
        <f>_xll.BDS("SPX Index","CHAIN_TICKERS", "CHAIN_STRIKE_PX_OVRD",F1197, "CHAIN_PUT_CALL_TYPE_OVRD=P", "CHAIN_PERIODICITY_OVRD=M")</f>
        <v>SPX US 11/20/15 P2700</v>
      </c>
      <c r="J1197" t="s">
        <v>2354</v>
      </c>
      <c r="K1197" t="e">
        <f ca="1">_xll.BDP(J1197,"security des")</f>
        <v>#NAME?</v>
      </c>
      <c r="N1197" t="s">
        <v>1794</v>
      </c>
      <c r="O1197" t="e">
        <f ca="1">_xll.BDP(J1197,"security des")</f>
        <v>#NAME?</v>
      </c>
    </row>
    <row r="1198" spans="1:15" x14ac:dyDescent="0.25">
      <c r="A1198">
        <v>0</v>
      </c>
      <c r="B1198" s="9">
        <v>1.6556164383561644E-4</v>
      </c>
      <c r="C1198" s="9" t="str">
        <f t="shared" si="36"/>
        <v>$H$1225</v>
      </c>
      <c r="D1198" s="9" t="str">
        <f t="shared" si="37"/>
        <v>H1225</v>
      </c>
      <c r="F1198">
        <v>24140</v>
      </c>
      <c r="G1198" s="1" t="str">
        <f>_xll.BDS("SPX Index","CHAIN_TICKERS", "CHAIN_STRIKE_PX_OVRD",F1198, "CHAIN_PUT_CALL_TYPE_OVRD=P", "CHAIN_PERIODICITY_OVRD=M")</f>
        <v>SPX US 11/20/15 P2700</v>
      </c>
      <c r="J1198" t="s">
        <v>522</v>
      </c>
      <c r="K1198" t="e">
        <f ca="1">_xll.BDP(J1198,"security des")</f>
        <v>#NAME?</v>
      </c>
      <c r="N1198" t="s">
        <v>1795</v>
      </c>
      <c r="O1198" t="e">
        <f ca="1">_xll.BDP(J1198,"security des")</f>
        <v>#NAME?</v>
      </c>
    </row>
    <row r="1199" spans="1:15" x14ac:dyDescent="0.25">
      <c r="A1199">
        <v>0</v>
      </c>
      <c r="B1199" s="9">
        <v>1.6438356164383562E-4</v>
      </c>
      <c r="C1199" s="9" t="str">
        <f t="shared" si="36"/>
        <v>$H$1226</v>
      </c>
      <c r="D1199" s="9" t="str">
        <f t="shared" si="37"/>
        <v>H1226</v>
      </c>
      <c r="F1199">
        <v>24160</v>
      </c>
      <c r="G1199" s="1" t="str">
        <f>_xll.BDS("SPX Index","CHAIN_TICKERS", "CHAIN_STRIKE_PX_OVRD",F1199, "CHAIN_PUT_CALL_TYPE_OVRD=P", "CHAIN_PERIODICITY_OVRD=M")</f>
        <v>SPX US 11/20/15 P2700</v>
      </c>
      <c r="J1199" t="s">
        <v>3083</v>
      </c>
      <c r="K1199" t="e">
        <f ca="1">_xll.BDP(J1199,"security des")</f>
        <v>#NAME?</v>
      </c>
      <c r="N1199" t="s">
        <v>1796</v>
      </c>
      <c r="O1199" t="e">
        <f ca="1">_xll.BDP(J1199,"security des")</f>
        <v>#NAME?</v>
      </c>
    </row>
    <row r="1200" spans="1:15" x14ac:dyDescent="0.25">
      <c r="A1200">
        <v>0</v>
      </c>
      <c r="B1200" s="9">
        <v>1.6293150684931507E-4</v>
      </c>
      <c r="C1200" s="9" t="str">
        <f t="shared" si="36"/>
        <v>$H$1227</v>
      </c>
      <c r="D1200" s="9" t="str">
        <f t="shared" si="37"/>
        <v>H1227</v>
      </c>
      <c r="F1200">
        <v>24180</v>
      </c>
      <c r="G1200" s="1" t="str">
        <f>_xll.BDS("SPX Index","CHAIN_TICKERS", "CHAIN_STRIKE_PX_OVRD",F1200, "CHAIN_PUT_CALL_TYPE_OVRD=P", "CHAIN_PERIODICITY_OVRD=M")</f>
        <v>SPX US 11/20/15 P2700</v>
      </c>
      <c r="J1200" t="s">
        <v>2355</v>
      </c>
      <c r="K1200" t="e">
        <f ca="1">_xll.BDP(J1200,"security des")</f>
        <v>#NAME?</v>
      </c>
      <c r="N1200" t="s">
        <v>1797</v>
      </c>
      <c r="O1200" t="e">
        <f ca="1">_xll.BDP(J1200,"security des")</f>
        <v>#NAME?</v>
      </c>
    </row>
    <row r="1201" spans="1:15" x14ac:dyDescent="0.25">
      <c r="A1201">
        <v>0</v>
      </c>
      <c r="B1201" s="9">
        <v>1.6342465753424657E-4</v>
      </c>
      <c r="C1201" s="9" t="str">
        <f t="shared" si="36"/>
        <v>$H$1228</v>
      </c>
      <c r="D1201" s="9" t="str">
        <f t="shared" si="37"/>
        <v>H1228</v>
      </c>
      <c r="F1201">
        <v>24200</v>
      </c>
      <c r="G1201" s="1" t="str">
        <f>_xll.BDS("SPX Index","CHAIN_TICKERS", "CHAIN_STRIKE_PX_OVRD",F1201, "CHAIN_PUT_CALL_TYPE_OVRD=P", "CHAIN_PERIODICITY_OVRD=M")</f>
        <v>SPX US 11/20/15 P2700</v>
      </c>
      <c r="J1201" t="s">
        <v>523</v>
      </c>
      <c r="K1201" t="e">
        <f ca="1">_xll.BDP(J1201,"security des")</f>
        <v>#NAME?</v>
      </c>
      <c r="N1201" t="s">
        <v>1798</v>
      </c>
      <c r="O1201" t="e">
        <f ca="1">_xll.BDP(J1201,"security des")</f>
        <v>#NAME?</v>
      </c>
    </row>
    <row r="1202" spans="1:15" x14ac:dyDescent="0.25">
      <c r="A1202">
        <v>0</v>
      </c>
      <c r="B1202" s="9">
        <v>1.6482191780821918E-4</v>
      </c>
      <c r="C1202" s="9" t="str">
        <f t="shared" si="36"/>
        <v>$H$1229</v>
      </c>
      <c r="D1202" s="9" t="str">
        <f t="shared" si="37"/>
        <v>H1229</v>
      </c>
      <c r="F1202">
        <v>24220</v>
      </c>
      <c r="G1202" s="1" t="str">
        <f>_xll.BDS("SPX Index","CHAIN_TICKERS", "CHAIN_STRIKE_PX_OVRD",F1202, "CHAIN_PUT_CALL_TYPE_OVRD=P", "CHAIN_PERIODICITY_OVRD=M")</f>
        <v>SPX US 11/20/15 P2700</v>
      </c>
      <c r="J1202" t="s">
        <v>2356</v>
      </c>
      <c r="K1202" t="e">
        <f ca="1">_xll.BDP(J1202,"security des")</f>
        <v>#NAME?</v>
      </c>
      <c r="N1202" t="s">
        <v>1799</v>
      </c>
      <c r="O1202" t="e">
        <f ca="1">_xll.BDP(J1202,"security des")</f>
        <v>#NAME?</v>
      </c>
    </row>
    <row r="1203" spans="1:15" x14ac:dyDescent="0.25">
      <c r="A1203">
        <v>0</v>
      </c>
      <c r="B1203" s="9">
        <v>1.6641095890410957E-4</v>
      </c>
      <c r="C1203" s="9" t="str">
        <f t="shared" si="36"/>
        <v>$H$1230</v>
      </c>
      <c r="D1203" s="9" t="str">
        <f t="shared" si="37"/>
        <v>H1230</v>
      </c>
      <c r="F1203">
        <v>24240</v>
      </c>
      <c r="G1203" s="1" t="str">
        <f>_xll.BDS("SPX Index","CHAIN_TICKERS", "CHAIN_STRIKE_PX_OVRD",F1203, "CHAIN_PUT_CALL_TYPE_OVRD=P", "CHAIN_PERIODICITY_OVRD=M")</f>
        <v>SPX US 11/20/15 P2700</v>
      </c>
      <c r="J1203" t="s">
        <v>3084</v>
      </c>
      <c r="K1203" t="e">
        <f ca="1">_xll.BDP(J1203,"security des")</f>
        <v>#NAME?</v>
      </c>
      <c r="N1203" t="s">
        <v>1800</v>
      </c>
      <c r="O1203" t="e">
        <f ca="1">_xll.BDP(J1203,"security des")</f>
        <v>#NAME?</v>
      </c>
    </row>
    <row r="1204" spans="1:15" x14ac:dyDescent="0.25">
      <c r="A1204">
        <v>0</v>
      </c>
      <c r="B1204" s="9">
        <v>1.6610958904109588E-4</v>
      </c>
      <c r="C1204" s="9" t="str">
        <f t="shared" si="36"/>
        <v>$H$1231</v>
      </c>
      <c r="D1204" s="9" t="str">
        <f t="shared" si="37"/>
        <v>H1231</v>
      </c>
      <c r="F1204">
        <v>24260</v>
      </c>
      <c r="G1204" s="1" t="str">
        <f>_xll.BDS("SPX Index","CHAIN_TICKERS", "CHAIN_STRIKE_PX_OVRD",F1204, "CHAIN_PUT_CALL_TYPE_OVRD=P", "CHAIN_PERIODICITY_OVRD=M")</f>
        <v>SPX US 11/20/15 P2700</v>
      </c>
      <c r="J1204" t="s">
        <v>524</v>
      </c>
      <c r="K1204" t="e">
        <f ca="1">_xll.BDP(J1204,"security des")</f>
        <v>#NAME?</v>
      </c>
      <c r="N1204" t="s">
        <v>1801</v>
      </c>
      <c r="O1204" t="e">
        <f ca="1">_xll.BDP(J1204,"security des")</f>
        <v>#NAME?</v>
      </c>
    </row>
    <row r="1205" spans="1:15" x14ac:dyDescent="0.25">
      <c r="A1205">
        <v>1</v>
      </c>
      <c r="B1205" s="9">
        <v>1.6578082191780823E-4</v>
      </c>
      <c r="C1205" s="9" t="str">
        <f t="shared" si="36"/>
        <v>$H$1232</v>
      </c>
      <c r="D1205" s="9" t="str">
        <f t="shared" si="37"/>
        <v>H1232</v>
      </c>
      <c r="F1205">
        <v>24280</v>
      </c>
      <c r="G1205" s="1" t="str">
        <f>_xll.BDS("SPX Index","CHAIN_TICKERS", "CHAIN_STRIKE_PX_OVRD",F1205, "CHAIN_PUT_CALL_TYPE_OVRD=P", "CHAIN_PERIODICITY_OVRD=M")</f>
        <v>SPX US 11/20/15 P2700</v>
      </c>
      <c r="J1205" t="s">
        <v>2357</v>
      </c>
      <c r="K1205" t="e">
        <f ca="1">_xll.BDP(J1205,"security des")</f>
        <v>#NAME?</v>
      </c>
      <c r="N1205" t="s">
        <v>1802</v>
      </c>
      <c r="O1205" t="e">
        <f ca="1">_xll.BDP(J1205,"security des")</f>
        <v>#NAME?</v>
      </c>
    </row>
    <row r="1206" spans="1:15" x14ac:dyDescent="0.25">
      <c r="A1206">
        <v>0</v>
      </c>
      <c r="B1206" s="9">
        <v>1.66E-4</v>
      </c>
      <c r="C1206" s="9" t="str">
        <f t="shared" si="36"/>
        <v>$H$1233</v>
      </c>
      <c r="D1206" s="9" t="str">
        <f t="shared" si="37"/>
        <v>H1233</v>
      </c>
      <c r="F1206">
        <v>24300</v>
      </c>
      <c r="G1206" s="1" t="str">
        <f>_xll.BDS("SPX Index","CHAIN_TICKERS", "CHAIN_STRIKE_PX_OVRD",F1206, "CHAIN_PUT_CALL_TYPE_OVRD=P", "CHAIN_PERIODICITY_OVRD=M")</f>
        <v>SPX US 11/20/15 P2700</v>
      </c>
      <c r="J1206" t="s">
        <v>3085</v>
      </c>
      <c r="K1206" t="e">
        <f ca="1">_xll.BDP(J1206,"security des")</f>
        <v>#NAME?</v>
      </c>
      <c r="N1206" t="s">
        <v>1803</v>
      </c>
      <c r="O1206" t="e">
        <f ca="1">_xll.BDP(J1206,"security des")</f>
        <v>#NAME?</v>
      </c>
    </row>
    <row r="1207" spans="1:15" x14ac:dyDescent="0.25">
      <c r="A1207">
        <v>0</v>
      </c>
      <c r="B1207" s="9">
        <v>1.6682191780821918E-4</v>
      </c>
      <c r="C1207" s="9" t="str">
        <f t="shared" si="36"/>
        <v>$H$1234</v>
      </c>
      <c r="D1207" s="9" t="str">
        <f t="shared" si="37"/>
        <v>H1234</v>
      </c>
      <c r="F1207">
        <v>24320</v>
      </c>
      <c r="G1207" s="1" t="str">
        <f>_xll.BDS("SPX Index","CHAIN_TICKERS", "CHAIN_STRIKE_PX_OVRD",F1207, "CHAIN_PUT_CALL_TYPE_OVRD=P", "CHAIN_PERIODICITY_OVRD=M")</f>
        <v>SPX US 11/20/15 P2700</v>
      </c>
      <c r="J1207" t="s">
        <v>525</v>
      </c>
      <c r="K1207" t="e">
        <f ca="1">_xll.BDP(J1207,"security des")</f>
        <v>#NAME?</v>
      </c>
      <c r="N1207" t="s">
        <v>1804</v>
      </c>
      <c r="O1207" t="e">
        <f ca="1">_xll.BDP(J1207,"security des")</f>
        <v>#NAME?</v>
      </c>
    </row>
    <row r="1208" spans="1:15" x14ac:dyDescent="0.25">
      <c r="A1208">
        <v>0</v>
      </c>
      <c r="B1208" s="9">
        <v>1.6526027397260274E-4</v>
      </c>
      <c r="C1208" s="9" t="str">
        <f t="shared" si="36"/>
        <v>$H$1235</v>
      </c>
      <c r="D1208" s="9" t="str">
        <f t="shared" si="37"/>
        <v>H1235</v>
      </c>
      <c r="F1208">
        <v>24340</v>
      </c>
      <c r="G1208" s="1" t="str">
        <f>_xll.BDS("SPX Index","CHAIN_TICKERS", "CHAIN_STRIKE_PX_OVRD",F1208, "CHAIN_PUT_CALL_TYPE_OVRD=P", "CHAIN_PERIODICITY_OVRD=M")</f>
        <v>SPX US 11/20/15 P2700</v>
      </c>
      <c r="J1208" t="s">
        <v>3086</v>
      </c>
      <c r="K1208" t="e">
        <f ca="1">_xll.BDP(J1208,"security des")</f>
        <v>#NAME?</v>
      </c>
      <c r="N1208" t="s">
        <v>1805</v>
      </c>
      <c r="O1208" t="e">
        <f ca="1">_xll.BDP(J1208,"security des")</f>
        <v>#NAME?</v>
      </c>
    </row>
    <row r="1209" spans="1:15" x14ac:dyDescent="0.25">
      <c r="A1209">
        <v>0</v>
      </c>
      <c r="B1209" s="9">
        <v>1.6295890410958906E-4</v>
      </c>
      <c r="C1209" s="9" t="str">
        <f t="shared" si="36"/>
        <v>$H$1236</v>
      </c>
      <c r="D1209" s="9" t="str">
        <f t="shared" si="37"/>
        <v>H1236</v>
      </c>
      <c r="F1209">
        <v>24360</v>
      </c>
      <c r="G1209" s="1" t="str">
        <f>_xll.BDS("SPX Index","CHAIN_TICKERS", "CHAIN_STRIKE_PX_OVRD",F1209, "CHAIN_PUT_CALL_TYPE_OVRD=P", "CHAIN_PERIODICITY_OVRD=M")</f>
        <v>SPX US 11/20/15 P2700</v>
      </c>
      <c r="J1209" t="s">
        <v>2358</v>
      </c>
      <c r="K1209" t="e">
        <f ca="1">_xll.BDP(J1209,"security des")</f>
        <v>#NAME?</v>
      </c>
      <c r="N1209" t="s">
        <v>1806</v>
      </c>
      <c r="O1209" t="e">
        <f ca="1">_xll.BDP(J1209,"security des")</f>
        <v>#NAME?</v>
      </c>
    </row>
    <row r="1210" spans="1:15" x14ac:dyDescent="0.25">
      <c r="A1210">
        <v>0</v>
      </c>
      <c r="B1210" s="9">
        <v>1.6197260273972602E-4</v>
      </c>
      <c r="C1210" s="9" t="str">
        <f t="shared" si="36"/>
        <v>$H$1237</v>
      </c>
      <c r="D1210" s="9" t="str">
        <f t="shared" si="37"/>
        <v>H1237</v>
      </c>
      <c r="F1210">
        <v>24380</v>
      </c>
      <c r="G1210" s="1" t="str">
        <f>_xll.BDS("SPX Index","CHAIN_TICKERS", "CHAIN_STRIKE_PX_OVRD",F1210, "CHAIN_PUT_CALL_TYPE_OVRD=P", "CHAIN_PERIODICITY_OVRD=M")</f>
        <v>SPX US 11/20/15 P2700</v>
      </c>
      <c r="J1210" t="s">
        <v>526</v>
      </c>
      <c r="K1210" t="e">
        <f ca="1">_xll.BDP(J1210,"security des")</f>
        <v>#NAME?</v>
      </c>
      <c r="N1210" t="s">
        <v>1807</v>
      </c>
      <c r="O1210" t="e">
        <f ca="1">_xll.BDP(J1210,"security des")</f>
        <v>#NAME?</v>
      </c>
    </row>
    <row r="1211" spans="1:15" x14ac:dyDescent="0.25">
      <c r="A1211">
        <v>0</v>
      </c>
      <c r="B1211" s="9">
        <v>1.6224657534246576E-4</v>
      </c>
      <c r="C1211" s="9" t="str">
        <f t="shared" si="36"/>
        <v>$H$1238</v>
      </c>
      <c r="D1211" s="9" t="str">
        <f t="shared" si="37"/>
        <v>H1238</v>
      </c>
      <c r="F1211">
        <v>24400</v>
      </c>
      <c r="G1211" s="1" t="str">
        <f>_xll.BDS("SPX Index","CHAIN_TICKERS", "CHAIN_STRIKE_PX_OVRD",F1211, "CHAIN_PUT_CALL_TYPE_OVRD=P", "CHAIN_PERIODICITY_OVRD=M")</f>
        <v>SPX US 11/20/15 P2700</v>
      </c>
      <c r="J1211" t="s">
        <v>3087</v>
      </c>
      <c r="K1211" t="e">
        <f ca="1">_xll.BDP(J1211,"security des")</f>
        <v>#NAME?</v>
      </c>
      <c r="N1211" t="s">
        <v>1808</v>
      </c>
      <c r="O1211" t="e">
        <f ca="1">_xll.BDP(J1211,"security des")</f>
        <v>#NAME?</v>
      </c>
    </row>
    <row r="1212" spans="1:15" x14ac:dyDescent="0.25">
      <c r="A1212">
        <v>0</v>
      </c>
      <c r="B1212" s="9">
        <v>1.6243835616438357E-4</v>
      </c>
      <c r="C1212" s="9" t="str">
        <f t="shared" si="36"/>
        <v>$H$1239</v>
      </c>
      <c r="D1212" s="9" t="str">
        <f t="shared" si="37"/>
        <v>H1239</v>
      </c>
      <c r="F1212">
        <v>24420</v>
      </c>
      <c r="G1212" s="1" t="str">
        <f>_xll.BDS("SPX Index","CHAIN_TICKERS", "CHAIN_STRIKE_PX_OVRD",F1212, "CHAIN_PUT_CALL_TYPE_OVRD=P", "CHAIN_PERIODICITY_OVRD=M")</f>
        <v>SPX US 11/20/15 P2700</v>
      </c>
      <c r="J1212" t="s">
        <v>2359</v>
      </c>
      <c r="K1212" t="e">
        <f ca="1">_xll.BDP(J1212,"security des")</f>
        <v>#NAME?</v>
      </c>
      <c r="N1212" t="s">
        <v>1809</v>
      </c>
      <c r="O1212" t="e">
        <f ca="1">_xll.BDP(J1212,"security des")</f>
        <v>#NAME?</v>
      </c>
    </row>
    <row r="1213" spans="1:15" x14ac:dyDescent="0.25">
      <c r="A1213">
        <v>0</v>
      </c>
      <c r="B1213" s="9">
        <v>1.6326027397260272E-4</v>
      </c>
      <c r="C1213" s="9" t="str">
        <f t="shared" si="36"/>
        <v>$H$1240</v>
      </c>
      <c r="D1213" s="9" t="str">
        <f t="shared" si="37"/>
        <v>H1240</v>
      </c>
      <c r="F1213">
        <v>24440</v>
      </c>
      <c r="G1213" s="1" t="str">
        <f>_xll.BDS("SPX Index","CHAIN_TICKERS", "CHAIN_STRIKE_PX_OVRD",F1213, "CHAIN_PUT_CALL_TYPE_OVRD=P", "CHAIN_PERIODICITY_OVRD=M")</f>
        <v>SPX US 11/20/15 P2700</v>
      </c>
      <c r="J1213" t="s">
        <v>527</v>
      </c>
      <c r="K1213" t="e">
        <f ca="1">_xll.BDP(J1213,"security des")</f>
        <v>#NAME?</v>
      </c>
      <c r="N1213" t="s">
        <v>1810</v>
      </c>
      <c r="O1213" t="e">
        <f ca="1">_xll.BDP(J1213,"security des")</f>
        <v>#NAME?</v>
      </c>
    </row>
    <row r="1214" spans="1:15" x14ac:dyDescent="0.25">
      <c r="A1214">
        <v>0</v>
      </c>
      <c r="B1214" s="9">
        <v>1.623835616438356E-4</v>
      </c>
      <c r="C1214" s="9" t="str">
        <f t="shared" si="36"/>
        <v>$H$1241</v>
      </c>
      <c r="D1214" s="9" t="str">
        <f t="shared" si="37"/>
        <v>H1241</v>
      </c>
      <c r="F1214">
        <v>24460</v>
      </c>
      <c r="G1214" s="1" t="str">
        <f>_xll.BDS("SPX Index","CHAIN_TICKERS", "CHAIN_STRIKE_PX_OVRD",F1214, "CHAIN_PUT_CALL_TYPE_OVRD=P", "CHAIN_PERIODICITY_OVRD=M")</f>
        <v>SPX US 11/20/15 P2700</v>
      </c>
      <c r="J1214" t="s">
        <v>2360</v>
      </c>
      <c r="K1214" t="e">
        <f ca="1">_xll.BDP(J1214,"security des")</f>
        <v>#NAME?</v>
      </c>
      <c r="N1214" t="s">
        <v>1811</v>
      </c>
      <c r="O1214" t="e">
        <f ca="1">_xll.BDP(J1214,"security des")</f>
        <v>#NAME?</v>
      </c>
    </row>
    <row r="1215" spans="1:15" x14ac:dyDescent="0.25">
      <c r="A1215">
        <v>0</v>
      </c>
      <c r="B1215" s="9">
        <v>1.6084931506849315E-4</v>
      </c>
      <c r="C1215" s="9" t="str">
        <f t="shared" si="36"/>
        <v>$H$1242</v>
      </c>
      <c r="D1215" s="9" t="str">
        <f t="shared" si="37"/>
        <v>H1242</v>
      </c>
      <c r="F1215">
        <v>24480</v>
      </c>
      <c r="G1215" s="1" t="str">
        <f>_xll.BDS("SPX Index","CHAIN_TICKERS", "CHAIN_STRIKE_PX_OVRD",F1215, "CHAIN_PUT_CALL_TYPE_OVRD=P", "CHAIN_PERIODICITY_OVRD=M")</f>
        <v>SPX US 11/20/15 P2700</v>
      </c>
      <c r="J1215" t="s">
        <v>3088</v>
      </c>
      <c r="K1215" t="e">
        <f ca="1">_xll.BDP(J1215,"security des")</f>
        <v>#NAME?</v>
      </c>
      <c r="N1215" t="s">
        <v>1812</v>
      </c>
      <c r="O1215" t="e">
        <f ca="1">_xll.BDP(J1215,"security des")</f>
        <v>#NAME?</v>
      </c>
    </row>
    <row r="1216" spans="1:15" x14ac:dyDescent="0.25">
      <c r="A1216">
        <v>0</v>
      </c>
      <c r="B1216" s="9">
        <v>1.593972602739726E-4</v>
      </c>
      <c r="C1216" s="9" t="str">
        <f t="shared" si="36"/>
        <v>$H$1243</v>
      </c>
      <c r="D1216" s="9" t="str">
        <f t="shared" si="37"/>
        <v>H1243</v>
      </c>
      <c r="F1216">
        <v>24500</v>
      </c>
      <c r="G1216" s="1" t="str">
        <f>_xll.BDS("SPX Index","CHAIN_TICKERS", "CHAIN_STRIKE_PX_OVRD",F1216, "CHAIN_PUT_CALL_TYPE_OVRD=P", "CHAIN_PERIODICITY_OVRD=M")</f>
        <v>SPX US 11/20/15 P2700</v>
      </c>
      <c r="J1216" t="s">
        <v>528</v>
      </c>
      <c r="K1216" t="e">
        <f ca="1">_xll.BDP(J1216,"security des")</f>
        <v>#NAME?</v>
      </c>
      <c r="N1216" t="s">
        <v>1813</v>
      </c>
      <c r="O1216" t="e">
        <f ca="1">_xll.BDP(J1216,"security des")</f>
        <v>#NAME?</v>
      </c>
    </row>
    <row r="1217" spans="1:15" x14ac:dyDescent="0.25">
      <c r="A1217">
        <v>0</v>
      </c>
      <c r="B1217" s="9">
        <v>1.5810958904109588E-4</v>
      </c>
      <c r="C1217" s="9" t="str">
        <f t="shared" si="36"/>
        <v>$H$1244</v>
      </c>
      <c r="D1217" s="9" t="str">
        <f t="shared" si="37"/>
        <v>H1244</v>
      </c>
      <c r="F1217">
        <v>24520</v>
      </c>
      <c r="G1217" s="1" t="str">
        <f>_xll.BDS("SPX Index","CHAIN_TICKERS", "CHAIN_STRIKE_PX_OVRD",F1217, "CHAIN_PUT_CALL_TYPE_OVRD=P", "CHAIN_PERIODICITY_OVRD=M")</f>
        <v>SPX US 11/20/15 P2700</v>
      </c>
      <c r="J1217" t="s">
        <v>2361</v>
      </c>
      <c r="K1217" t="e">
        <f ca="1">_xll.BDP(J1217,"security des")</f>
        <v>#NAME?</v>
      </c>
      <c r="N1217" t="s">
        <v>1814</v>
      </c>
      <c r="O1217" t="e">
        <f ca="1">_xll.BDP(J1217,"security des")</f>
        <v>#NAME?</v>
      </c>
    </row>
    <row r="1218" spans="1:15" x14ac:dyDescent="0.25">
      <c r="A1218">
        <v>0</v>
      </c>
      <c r="B1218" s="9">
        <v>1.5835616438356165E-4</v>
      </c>
      <c r="C1218" s="9" t="str">
        <f t="shared" si="36"/>
        <v>$H$1245</v>
      </c>
      <c r="D1218" s="9" t="str">
        <f t="shared" si="37"/>
        <v>H1245</v>
      </c>
      <c r="F1218">
        <v>24540</v>
      </c>
      <c r="G1218" s="1" t="str">
        <f>_xll.BDS("SPX Index","CHAIN_TICKERS", "CHAIN_STRIKE_PX_OVRD",F1218, "CHAIN_PUT_CALL_TYPE_OVRD=P", "CHAIN_PERIODICITY_OVRD=M")</f>
        <v>SPX US 11/20/15 P2700</v>
      </c>
      <c r="J1218" t="s">
        <v>3089</v>
      </c>
      <c r="K1218" t="e">
        <f ca="1">_xll.BDP(J1218,"security des")</f>
        <v>#NAME?</v>
      </c>
      <c r="N1218" t="s">
        <v>1815</v>
      </c>
      <c r="O1218" t="e">
        <f ca="1">_xll.BDP(J1218,"security des")</f>
        <v>#NAME?</v>
      </c>
    </row>
    <row r="1219" spans="1:15" x14ac:dyDescent="0.25">
      <c r="A1219">
        <v>0</v>
      </c>
      <c r="B1219" s="9">
        <v>1.5605479452054794E-4</v>
      </c>
      <c r="C1219" s="9" t="str">
        <f t="shared" si="36"/>
        <v>$H$1246</v>
      </c>
      <c r="D1219" s="9" t="str">
        <f t="shared" si="37"/>
        <v>H1246</v>
      </c>
      <c r="F1219">
        <v>24560</v>
      </c>
      <c r="G1219" s="1" t="str">
        <f>_xll.BDS("SPX Index","CHAIN_TICKERS", "CHAIN_STRIKE_PX_OVRD",F1219, "CHAIN_PUT_CALL_TYPE_OVRD=P", "CHAIN_PERIODICITY_OVRD=M")</f>
        <v>SPX US 11/20/15 P2700</v>
      </c>
      <c r="J1219" t="s">
        <v>529</v>
      </c>
      <c r="K1219" t="e">
        <f ca="1">_xll.BDP(J1219,"security des")</f>
        <v>#NAME?</v>
      </c>
      <c r="N1219" t="s">
        <v>1816</v>
      </c>
      <c r="O1219" t="e">
        <f ca="1">_xll.BDP(J1219,"security des")</f>
        <v>#NAME?</v>
      </c>
    </row>
    <row r="1220" spans="1:15" x14ac:dyDescent="0.25">
      <c r="A1220">
        <v>0</v>
      </c>
      <c r="B1220" s="9">
        <v>1.5539726027397258E-4</v>
      </c>
      <c r="C1220" s="9" t="str">
        <f t="shared" ref="C1220:C1283" si="38">ADDRESS(ROW(B1220)+MATCH(1,B1220:B1246),8)</f>
        <v>$H$1247</v>
      </c>
      <c r="D1220" s="9" t="str">
        <f t="shared" ref="D1220:D1283" si="39">"H"&amp;(ROW(B1220)+MATCH(1,B1220:B1246))</f>
        <v>H1247</v>
      </c>
      <c r="F1220">
        <v>24580</v>
      </c>
      <c r="G1220" s="1" t="str">
        <f>_xll.BDS("SPX Index","CHAIN_TICKERS", "CHAIN_STRIKE_PX_OVRD",F1220, "CHAIN_PUT_CALL_TYPE_OVRD=P", "CHAIN_PERIODICITY_OVRD=M")</f>
        <v>SPX US 11/20/15 P2700</v>
      </c>
      <c r="J1220" t="s">
        <v>3090</v>
      </c>
      <c r="K1220" t="e">
        <f ca="1">_xll.BDP(J1220,"security des")</f>
        <v>#NAME?</v>
      </c>
      <c r="N1220" t="s">
        <v>1817</v>
      </c>
      <c r="O1220" t="e">
        <f ca="1">_xll.BDP(J1220,"security des")</f>
        <v>#NAME?</v>
      </c>
    </row>
    <row r="1221" spans="1:15" x14ac:dyDescent="0.25">
      <c r="A1221">
        <v>0</v>
      </c>
      <c r="B1221" s="9">
        <v>1.5767123287671231E-4</v>
      </c>
      <c r="C1221" s="9" t="str">
        <f t="shared" si="38"/>
        <v>$H$1248</v>
      </c>
      <c r="D1221" s="9" t="str">
        <f t="shared" si="39"/>
        <v>H1248</v>
      </c>
      <c r="F1221">
        <v>24600</v>
      </c>
      <c r="G1221" s="1" t="str">
        <f>_xll.BDS("SPX Index","CHAIN_TICKERS", "CHAIN_STRIKE_PX_OVRD",F1221, "CHAIN_PUT_CALL_TYPE_OVRD=P", "CHAIN_PERIODICITY_OVRD=M")</f>
        <v>SPX US 11/20/15 P2700</v>
      </c>
      <c r="J1221" t="s">
        <v>2362</v>
      </c>
      <c r="K1221" t="e">
        <f ca="1">_xll.BDP(J1221,"security des")</f>
        <v>#NAME?</v>
      </c>
      <c r="N1221" t="s">
        <v>1818</v>
      </c>
      <c r="O1221" t="e">
        <f ca="1">_xll.BDP(J1221,"security des")</f>
        <v>#NAME?</v>
      </c>
    </row>
    <row r="1222" spans="1:15" x14ac:dyDescent="0.25">
      <c r="A1222">
        <v>0</v>
      </c>
      <c r="B1222" s="9">
        <v>1.5780821917808218E-4</v>
      </c>
      <c r="C1222" s="9" t="str">
        <f t="shared" si="38"/>
        <v>$H$1249</v>
      </c>
      <c r="D1222" s="9" t="str">
        <f t="shared" si="39"/>
        <v>H1249</v>
      </c>
      <c r="F1222">
        <v>24620</v>
      </c>
      <c r="G1222" s="1" t="str">
        <f>_xll.BDS("SPX Index","CHAIN_TICKERS", "CHAIN_STRIKE_PX_OVRD",F1222, "CHAIN_PUT_CALL_TYPE_OVRD=P", "CHAIN_PERIODICITY_OVRD=M")</f>
        <v>SPX US 11/20/15 P2700</v>
      </c>
      <c r="J1222" t="s">
        <v>530</v>
      </c>
      <c r="K1222" t="e">
        <f ca="1">_xll.BDP(J1222,"security des")</f>
        <v>#NAME?</v>
      </c>
      <c r="N1222" t="s">
        <v>1819</v>
      </c>
      <c r="O1222" t="e">
        <f ca="1">_xll.BDP(J1222,"security des")</f>
        <v>#NAME?</v>
      </c>
    </row>
    <row r="1223" spans="1:15" x14ac:dyDescent="0.25">
      <c r="A1223">
        <v>0</v>
      </c>
      <c r="B1223" s="9">
        <v>1.5693150684931506E-4</v>
      </c>
      <c r="C1223" s="9" t="str">
        <f t="shared" si="38"/>
        <v>$H$1250</v>
      </c>
      <c r="D1223" s="9" t="str">
        <f t="shared" si="39"/>
        <v>H1250</v>
      </c>
      <c r="F1223">
        <v>24640</v>
      </c>
      <c r="G1223" s="1" t="str">
        <f>_xll.BDS("SPX Index","CHAIN_TICKERS", "CHAIN_STRIKE_PX_OVRD",F1223, "CHAIN_PUT_CALL_TYPE_OVRD=P", "CHAIN_PERIODICITY_OVRD=M")</f>
        <v>SPX US 11/20/15 P2700</v>
      </c>
      <c r="J1223" t="s">
        <v>3091</v>
      </c>
      <c r="K1223" t="e">
        <f ca="1">_xll.BDP(J1223,"security des")</f>
        <v>#NAME?</v>
      </c>
      <c r="N1223" t="s">
        <v>1820</v>
      </c>
      <c r="O1223" t="e">
        <f ca="1">_xll.BDP(J1223,"security des")</f>
        <v>#NAME?</v>
      </c>
    </row>
    <row r="1224" spans="1:15" x14ac:dyDescent="0.25">
      <c r="A1224">
        <v>1</v>
      </c>
      <c r="B1224" s="9">
        <v>1.6120547945205481E-4</v>
      </c>
      <c r="C1224" s="9" t="str">
        <f t="shared" si="38"/>
        <v>$H$1251</v>
      </c>
      <c r="D1224" s="9" t="str">
        <f t="shared" si="39"/>
        <v>H1251</v>
      </c>
      <c r="F1224">
        <v>24660</v>
      </c>
      <c r="G1224" s="1" t="str">
        <f>_xll.BDS("SPX Index","CHAIN_TICKERS", "CHAIN_STRIKE_PX_OVRD",F1224, "CHAIN_PUT_CALL_TYPE_OVRD=P", "CHAIN_PERIODICITY_OVRD=M")</f>
        <v>SPX US 11/20/15 P2700</v>
      </c>
      <c r="J1224" t="s">
        <v>2363</v>
      </c>
      <c r="K1224" t="e">
        <f ca="1">_xll.BDP(J1224,"security des")</f>
        <v>#NAME?</v>
      </c>
      <c r="N1224" t="s">
        <v>1821</v>
      </c>
      <c r="O1224" t="e">
        <f ca="1">_xll.BDP(J1224,"security des")</f>
        <v>#NAME?</v>
      </c>
    </row>
    <row r="1225" spans="1:15" x14ac:dyDescent="0.25">
      <c r="A1225">
        <v>0</v>
      </c>
      <c r="B1225" s="9">
        <v>1.6227397260273972E-4</v>
      </c>
      <c r="C1225" s="9" t="str">
        <f t="shared" si="38"/>
        <v>$H$1252</v>
      </c>
      <c r="D1225" s="9" t="str">
        <f t="shared" si="39"/>
        <v>H1252</v>
      </c>
      <c r="F1225">
        <v>24680</v>
      </c>
      <c r="G1225" s="1" t="str">
        <f>_xll.BDS("SPX Index","CHAIN_TICKERS", "CHAIN_STRIKE_PX_OVRD",F1225, "CHAIN_PUT_CALL_TYPE_OVRD=P", "CHAIN_PERIODICITY_OVRD=M")</f>
        <v>SPX US 11/20/15 P2700</v>
      </c>
      <c r="J1225" t="s">
        <v>531</v>
      </c>
      <c r="K1225" t="e">
        <f ca="1">_xll.BDP(J1225,"security des")</f>
        <v>#NAME?</v>
      </c>
      <c r="N1225" t="s">
        <v>1822</v>
      </c>
      <c r="O1225" t="e">
        <f ca="1">_xll.BDP(J1225,"security des")</f>
        <v>#NAME?</v>
      </c>
    </row>
    <row r="1226" spans="1:15" x14ac:dyDescent="0.25">
      <c r="A1226">
        <v>0</v>
      </c>
      <c r="B1226" s="9">
        <v>1.6052054794520547E-4</v>
      </c>
      <c r="C1226" s="9" t="str">
        <f t="shared" si="38"/>
        <v>$H$1253</v>
      </c>
      <c r="D1226" s="9" t="str">
        <f t="shared" si="39"/>
        <v>H1253</v>
      </c>
      <c r="F1226">
        <v>24700</v>
      </c>
      <c r="G1226" s="1" t="str">
        <f>_xll.BDS("SPX Index","CHAIN_TICKERS", "CHAIN_STRIKE_PX_OVRD",F1226, "CHAIN_PUT_CALL_TYPE_OVRD=P", "CHAIN_PERIODICITY_OVRD=M")</f>
        <v>SPX US 11/20/15 P2700</v>
      </c>
      <c r="J1226" t="s">
        <v>2364</v>
      </c>
      <c r="K1226" t="e">
        <f ca="1">_xll.BDP(J1226,"security des")</f>
        <v>#NAME?</v>
      </c>
      <c r="N1226" t="s">
        <v>1823</v>
      </c>
      <c r="O1226" t="e">
        <f ca="1">_xll.BDP(J1226,"security des")</f>
        <v>#NAME?</v>
      </c>
    </row>
    <row r="1227" spans="1:15" x14ac:dyDescent="0.25">
      <c r="A1227">
        <v>0</v>
      </c>
      <c r="B1227" s="9">
        <v>1.6095890410958903E-4</v>
      </c>
      <c r="C1227" s="9" t="str">
        <f t="shared" si="38"/>
        <v>$H$1254</v>
      </c>
      <c r="D1227" s="9" t="str">
        <f t="shared" si="39"/>
        <v>H1254</v>
      </c>
      <c r="F1227">
        <v>24720</v>
      </c>
      <c r="G1227" s="1" t="str">
        <f>_xll.BDS("SPX Index","CHAIN_TICKERS", "CHAIN_STRIKE_PX_OVRD",F1227, "CHAIN_PUT_CALL_TYPE_OVRD=P", "CHAIN_PERIODICITY_OVRD=M")</f>
        <v>SPX US 11/20/15 P2700</v>
      </c>
      <c r="J1227" t="s">
        <v>3092</v>
      </c>
      <c r="K1227" t="e">
        <f ca="1">_xll.BDP(J1227,"security des")</f>
        <v>#NAME?</v>
      </c>
      <c r="N1227" t="s">
        <v>1824</v>
      </c>
      <c r="O1227" t="e">
        <f ca="1">_xll.BDP(J1227,"security des")</f>
        <v>#NAME?</v>
      </c>
    </row>
    <row r="1228" spans="1:15" x14ac:dyDescent="0.25">
      <c r="A1228">
        <v>0</v>
      </c>
      <c r="B1228" s="9">
        <v>1.5920547945205479E-4</v>
      </c>
      <c r="C1228" s="9" t="str">
        <f t="shared" si="38"/>
        <v>$H$1255</v>
      </c>
      <c r="D1228" s="9" t="str">
        <f t="shared" si="39"/>
        <v>H1255</v>
      </c>
      <c r="F1228">
        <v>24740</v>
      </c>
      <c r="G1228" s="1" t="str">
        <f>_xll.BDS("SPX Index","CHAIN_TICKERS", "CHAIN_STRIKE_PX_OVRD",F1228, "CHAIN_PUT_CALL_TYPE_OVRD=P", "CHAIN_PERIODICITY_OVRD=M")</f>
        <v>SPX US 11/20/15 P2700</v>
      </c>
      <c r="J1228" t="s">
        <v>532</v>
      </c>
      <c r="K1228" t="e">
        <f ca="1">_xll.BDP(J1228,"security des")</f>
        <v>#NAME?</v>
      </c>
      <c r="N1228" t="s">
        <v>1825</v>
      </c>
      <c r="O1228" t="e">
        <f ca="1">_xll.BDP(J1228,"security des")</f>
        <v>#NAME?</v>
      </c>
    </row>
    <row r="1229" spans="1:15" x14ac:dyDescent="0.25">
      <c r="A1229">
        <v>0</v>
      </c>
      <c r="B1229" s="9">
        <v>1.5775342465753424E-4</v>
      </c>
      <c r="C1229" s="9" t="str">
        <f t="shared" si="38"/>
        <v>$H$1256</v>
      </c>
      <c r="D1229" s="9" t="str">
        <f t="shared" si="39"/>
        <v>H1256</v>
      </c>
      <c r="F1229">
        <v>24760</v>
      </c>
      <c r="G1229" s="1" t="str">
        <f>_xll.BDS("SPX Index","CHAIN_TICKERS", "CHAIN_STRIKE_PX_OVRD",F1229, "CHAIN_PUT_CALL_TYPE_OVRD=P", "CHAIN_PERIODICITY_OVRD=M")</f>
        <v>SPX US 11/20/15 P2700</v>
      </c>
      <c r="J1229" t="s">
        <v>2365</v>
      </c>
      <c r="K1229" t="e">
        <f ca="1">_xll.BDP(J1229,"security des")</f>
        <v>#NAME?</v>
      </c>
      <c r="N1229" t="s">
        <v>1826</v>
      </c>
      <c r="O1229" t="e">
        <f ca="1">_xll.BDP(J1229,"security des")</f>
        <v>#NAME?</v>
      </c>
    </row>
    <row r="1230" spans="1:15" x14ac:dyDescent="0.25">
      <c r="A1230">
        <v>0</v>
      </c>
      <c r="B1230" s="9">
        <v>1.5797260273972603E-4</v>
      </c>
      <c r="C1230" s="9" t="str">
        <f t="shared" si="38"/>
        <v>$H$1257</v>
      </c>
      <c r="D1230" s="9" t="str">
        <f t="shared" si="39"/>
        <v>H1257</v>
      </c>
      <c r="F1230">
        <v>24780</v>
      </c>
      <c r="G1230" s="1" t="str">
        <f>_xll.BDS("SPX Index","CHAIN_TICKERS", "CHAIN_STRIKE_PX_OVRD",F1230, "CHAIN_PUT_CALL_TYPE_OVRD=P", "CHAIN_PERIODICITY_OVRD=M")</f>
        <v>SPX US 11/20/15 P2700</v>
      </c>
      <c r="J1230" t="s">
        <v>3093</v>
      </c>
      <c r="K1230" t="e">
        <f ca="1">_xll.BDP(J1230,"security des")</f>
        <v>#NAME?</v>
      </c>
      <c r="N1230" t="s">
        <v>1827</v>
      </c>
      <c r="O1230" t="e">
        <f ca="1">_xll.BDP(J1230,"security des")</f>
        <v>#NAME?</v>
      </c>
    </row>
    <row r="1231" spans="1:15" x14ac:dyDescent="0.25">
      <c r="A1231">
        <v>0</v>
      </c>
      <c r="B1231" s="9">
        <v>1.5767123287671231E-4</v>
      </c>
      <c r="C1231" s="9" t="str">
        <f t="shared" si="38"/>
        <v>$H$1258</v>
      </c>
      <c r="D1231" s="9" t="str">
        <f t="shared" si="39"/>
        <v>H1258</v>
      </c>
      <c r="F1231">
        <v>24800</v>
      </c>
      <c r="G1231" s="1" t="str">
        <f>_xll.BDS("SPX Index","CHAIN_TICKERS", "CHAIN_STRIKE_PX_OVRD",F1231, "CHAIN_PUT_CALL_TYPE_OVRD=P", "CHAIN_PERIODICITY_OVRD=M")</f>
        <v>SPX US 11/20/15 P2700</v>
      </c>
      <c r="J1231" t="s">
        <v>533</v>
      </c>
      <c r="K1231" t="e">
        <f ca="1">_xll.BDP(J1231,"security des")</f>
        <v>#NAME?</v>
      </c>
      <c r="N1231" t="s">
        <v>1828</v>
      </c>
      <c r="O1231" t="e">
        <f ca="1">_xll.BDP(J1231,"security des")</f>
        <v>#NAME?</v>
      </c>
    </row>
    <row r="1232" spans="1:15" x14ac:dyDescent="0.25">
      <c r="A1232">
        <v>0</v>
      </c>
      <c r="B1232" s="9">
        <v>1.5580821917808219E-4</v>
      </c>
      <c r="C1232" s="9" t="str">
        <f t="shared" si="38"/>
        <v>$H$1259</v>
      </c>
      <c r="D1232" s="9" t="str">
        <f t="shared" si="39"/>
        <v>H1259</v>
      </c>
      <c r="F1232">
        <v>24820</v>
      </c>
      <c r="G1232" s="1" t="str">
        <f>_xll.BDS("SPX Index","CHAIN_TICKERS", "CHAIN_STRIKE_PX_OVRD",F1232, "CHAIN_PUT_CALL_TYPE_OVRD=P", "CHAIN_PERIODICITY_OVRD=M")</f>
        <v>SPX US 11/20/15 P2700</v>
      </c>
      <c r="J1232" t="s">
        <v>3094</v>
      </c>
      <c r="K1232" t="e">
        <f ca="1">_xll.BDP(J1232,"security des")</f>
        <v>#NAME?</v>
      </c>
      <c r="N1232" t="s">
        <v>1829</v>
      </c>
      <c r="O1232" t="e">
        <f ca="1">_xll.BDP(J1232,"security des")</f>
        <v>#NAME?</v>
      </c>
    </row>
    <row r="1233" spans="1:15" x14ac:dyDescent="0.25">
      <c r="A1233">
        <v>0</v>
      </c>
      <c r="B1233" s="9">
        <v>1.5578082191780823E-4</v>
      </c>
      <c r="C1233" s="9" t="str">
        <f t="shared" si="38"/>
        <v>$H$1260</v>
      </c>
      <c r="D1233" s="9" t="str">
        <f t="shared" si="39"/>
        <v>H1260</v>
      </c>
      <c r="F1233">
        <v>24840</v>
      </c>
      <c r="G1233" s="1" t="str">
        <f>_xll.BDS("SPX Index","CHAIN_TICKERS", "CHAIN_STRIKE_PX_OVRD",F1233, "CHAIN_PUT_CALL_TYPE_OVRD=P", "CHAIN_PERIODICITY_OVRD=M")</f>
        <v>SPX US 11/20/15 P2700</v>
      </c>
      <c r="J1233" t="s">
        <v>2366</v>
      </c>
      <c r="K1233" t="e">
        <f ca="1">_xll.BDP(J1233,"security des")</f>
        <v>#NAME?</v>
      </c>
      <c r="N1233" t="s">
        <v>1830</v>
      </c>
      <c r="O1233" t="e">
        <f ca="1">_xll.BDP(J1233,"security des")</f>
        <v>#NAME?</v>
      </c>
    </row>
    <row r="1234" spans="1:15" x14ac:dyDescent="0.25">
      <c r="A1234">
        <v>0</v>
      </c>
      <c r="B1234" s="9">
        <v>1.5402739726027396E-4</v>
      </c>
      <c r="C1234" s="9" t="str">
        <f t="shared" si="38"/>
        <v>$H$1261</v>
      </c>
      <c r="D1234" s="9" t="str">
        <f t="shared" si="39"/>
        <v>H1261</v>
      </c>
      <c r="F1234">
        <v>24860</v>
      </c>
      <c r="G1234" s="1" t="str">
        <f>_xll.BDS("SPX Index","CHAIN_TICKERS", "CHAIN_STRIKE_PX_OVRD",F1234, "CHAIN_PUT_CALL_TYPE_OVRD=P", "CHAIN_PERIODICITY_OVRD=M")</f>
        <v>SPX US 11/20/15 P2700</v>
      </c>
      <c r="J1234" t="s">
        <v>534</v>
      </c>
      <c r="K1234" t="e">
        <f ca="1">_xll.BDP(J1234,"security des")</f>
        <v>#NAME?</v>
      </c>
      <c r="N1234" t="s">
        <v>1831</v>
      </c>
      <c r="O1234" t="e">
        <f ca="1">_xll.BDP(J1234,"security des")</f>
        <v>#NAME?</v>
      </c>
    </row>
    <row r="1235" spans="1:15" x14ac:dyDescent="0.25">
      <c r="A1235">
        <v>0</v>
      </c>
      <c r="B1235" s="9">
        <v>1.5397260273972602E-4</v>
      </c>
      <c r="C1235" s="9" t="str">
        <f t="shared" si="38"/>
        <v>$H$1262</v>
      </c>
      <c r="D1235" s="9" t="str">
        <f t="shared" si="39"/>
        <v>H1262</v>
      </c>
      <c r="F1235">
        <v>24880</v>
      </c>
      <c r="G1235" s="1" t="str">
        <f>_xll.BDS("SPX Index","CHAIN_TICKERS", "CHAIN_STRIKE_PX_OVRD",F1235, "CHAIN_PUT_CALL_TYPE_OVRD=P", "CHAIN_PERIODICITY_OVRD=M")</f>
        <v>SPX US 11/20/15 P2700</v>
      </c>
      <c r="J1235" t="s">
        <v>3095</v>
      </c>
      <c r="K1235" t="e">
        <f ca="1">_xll.BDP(J1235,"security des")</f>
        <v>#NAME?</v>
      </c>
      <c r="N1235" t="s">
        <v>1832</v>
      </c>
      <c r="O1235" t="e">
        <f ca="1">_xll.BDP(J1235,"security des")</f>
        <v>#NAME?</v>
      </c>
    </row>
    <row r="1236" spans="1:15" x14ac:dyDescent="0.25">
      <c r="A1236">
        <v>0</v>
      </c>
      <c r="B1236" s="9">
        <v>1.5364383561643834E-4</v>
      </c>
      <c r="C1236" s="9" t="str">
        <f t="shared" si="38"/>
        <v>$H$1263</v>
      </c>
      <c r="D1236" s="9" t="str">
        <f t="shared" si="39"/>
        <v>H1263</v>
      </c>
      <c r="F1236">
        <v>24900</v>
      </c>
      <c r="G1236" s="1" t="str">
        <f>_xll.BDS("SPX Index","CHAIN_TICKERS", "CHAIN_STRIKE_PX_OVRD",F1236, "CHAIN_PUT_CALL_TYPE_OVRD=P", "CHAIN_PERIODICITY_OVRD=M")</f>
        <v>SPX US 11/20/15 P2700</v>
      </c>
      <c r="J1236" t="s">
        <v>2367</v>
      </c>
      <c r="K1236" t="e">
        <f ca="1">_xll.BDP(J1236,"security des")</f>
        <v>#NAME?</v>
      </c>
      <c r="N1236" t="s">
        <v>1833</v>
      </c>
      <c r="O1236" t="e">
        <f ca="1">_xll.BDP(J1236,"security des")</f>
        <v>#NAME?</v>
      </c>
    </row>
    <row r="1237" spans="1:15" x14ac:dyDescent="0.25">
      <c r="A1237">
        <v>0</v>
      </c>
      <c r="B1237" s="9">
        <v>1.5580821917808219E-4</v>
      </c>
      <c r="C1237" s="9" t="str">
        <f t="shared" si="38"/>
        <v>$H$1264</v>
      </c>
      <c r="D1237" s="9" t="str">
        <f t="shared" si="39"/>
        <v>H1264</v>
      </c>
      <c r="F1237">
        <v>24920</v>
      </c>
      <c r="G1237" s="1" t="str">
        <f>_xll.BDS("SPX Index","CHAIN_TICKERS", "CHAIN_STRIKE_PX_OVRD",F1237, "CHAIN_PUT_CALL_TYPE_OVRD=P", "CHAIN_PERIODICITY_OVRD=M")</f>
        <v>SPX US 11/20/15 P2700</v>
      </c>
      <c r="J1237" t="s">
        <v>535</v>
      </c>
      <c r="K1237" t="e">
        <f ca="1">_xll.BDP(J1237,"security des")</f>
        <v>#NAME?</v>
      </c>
      <c r="N1237" t="s">
        <v>1834</v>
      </c>
      <c r="O1237" t="e">
        <f ca="1">_xll.BDP(J1237,"security des")</f>
        <v>#NAME?</v>
      </c>
    </row>
    <row r="1238" spans="1:15" x14ac:dyDescent="0.25">
      <c r="A1238">
        <v>0</v>
      </c>
      <c r="B1238" s="9">
        <v>1.5463013698630137E-4</v>
      </c>
      <c r="C1238" s="9" t="str">
        <f t="shared" si="38"/>
        <v>$H$1265</v>
      </c>
      <c r="D1238" s="9" t="str">
        <f t="shared" si="39"/>
        <v>H1265</v>
      </c>
      <c r="F1238">
        <v>24940</v>
      </c>
      <c r="G1238" s="1" t="str">
        <f>_xll.BDS("SPX Index","CHAIN_TICKERS", "CHAIN_STRIKE_PX_OVRD",F1238, "CHAIN_PUT_CALL_TYPE_OVRD=P", "CHAIN_PERIODICITY_OVRD=M")</f>
        <v>SPX US 11/20/15 P2700</v>
      </c>
      <c r="J1238" t="s">
        <v>2368</v>
      </c>
      <c r="K1238" t="e">
        <f ca="1">_xll.BDP(J1238,"security des")</f>
        <v>#NAME?</v>
      </c>
      <c r="N1238" t="s">
        <v>1835</v>
      </c>
      <c r="O1238" t="e">
        <f ca="1">_xll.BDP(J1238,"security des")</f>
        <v>#NAME?</v>
      </c>
    </row>
    <row r="1239" spans="1:15" x14ac:dyDescent="0.25">
      <c r="A1239">
        <v>0</v>
      </c>
      <c r="B1239" s="9">
        <v>1.5432876712328768E-4</v>
      </c>
      <c r="C1239" s="9" t="str">
        <f t="shared" si="38"/>
        <v>$H$1266</v>
      </c>
      <c r="D1239" s="9" t="str">
        <f t="shared" si="39"/>
        <v>H1266</v>
      </c>
      <c r="F1239">
        <v>24960</v>
      </c>
      <c r="G1239" s="1" t="str">
        <f>_xll.BDS("SPX Index","CHAIN_TICKERS", "CHAIN_STRIKE_PX_OVRD",F1239, "CHAIN_PUT_CALL_TYPE_OVRD=P", "CHAIN_PERIODICITY_OVRD=M")</f>
        <v>SPX US 11/20/15 P2700</v>
      </c>
      <c r="J1239" t="s">
        <v>3096</v>
      </c>
      <c r="K1239" t="e">
        <f ca="1">_xll.BDP(J1239,"security des")</f>
        <v>#NAME?</v>
      </c>
      <c r="N1239" t="s">
        <v>1836</v>
      </c>
      <c r="O1239" t="e">
        <f ca="1">_xll.BDP(J1239,"security des")</f>
        <v>#NAME?</v>
      </c>
    </row>
    <row r="1240" spans="1:15" x14ac:dyDescent="0.25">
      <c r="A1240">
        <v>0</v>
      </c>
      <c r="B1240" s="9">
        <v>1.5367123287671233E-4</v>
      </c>
      <c r="C1240" s="9" t="str">
        <f t="shared" si="38"/>
        <v>$H$1267</v>
      </c>
      <c r="D1240" s="9" t="str">
        <f t="shared" si="39"/>
        <v>H1267</v>
      </c>
      <c r="F1240">
        <v>24980</v>
      </c>
      <c r="G1240" s="1" t="str">
        <f>_xll.BDS("SPX Index","CHAIN_TICKERS", "CHAIN_STRIKE_PX_OVRD",F1240, "CHAIN_PUT_CALL_TYPE_OVRD=P", "CHAIN_PERIODICITY_OVRD=M")</f>
        <v>SPX US 11/20/15 P2700</v>
      </c>
      <c r="J1240" t="s">
        <v>536</v>
      </c>
      <c r="K1240" t="e">
        <f ca="1">_xll.BDP(J1240,"security des")</f>
        <v>#NAME?</v>
      </c>
      <c r="N1240" t="s">
        <v>1837</v>
      </c>
      <c r="O1240" t="e">
        <f ca="1">_xll.BDP(J1240,"security des")</f>
        <v>#NAME?</v>
      </c>
    </row>
    <row r="1241" spans="1:15" x14ac:dyDescent="0.25">
      <c r="A1241">
        <v>0</v>
      </c>
      <c r="B1241" s="9">
        <v>1.5421917808219177E-4</v>
      </c>
      <c r="C1241" s="9" t="str">
        <f t="shared" si="38"/>
        <v>$H$1268</v>
      </c>
      <c r="D1241" s="9" t="str">
        <f t="shared" si="39"/>
        <v>H1268</v>
      </c>
      <c r="F1241">
        <v>25000</v>
      </c>
      <c r="G1241" s="1" t="str">
        <f>_xll.BDS("SPX Index","CHAIN_TICKERS", "CHAIN_STRIKE_PX_OVRD",F1241, "CHAIN_PUT_CALL_TYPE_OVRD=P", "CHAIN_PERIODICITY_OVRD=M")</f>
        <v>SPX US 11/20/15 P2700</v>
      </c>
      <c r="J1241" t="s">
        <v>2369</v>
      </c>
      <c r="K1241" t="e">
        <f ca="1">_xll.BDP(J1241,"security des")</f>
        <v>#NAME?</v>
      </c>
      <c r="N1241" t="s">
        <v>1838</v>
      </c>
      <c r="O1241" t="e">
        <f ca="1">_xll.BDP(J1241,"security des")</f>
        <v>#NAME?</v>
      </c>
    </row>
    <row r="1242" spans="1:15" x14ac:dyDescent="0.25">
      <c r="A1242">
        <v>0</v>
      </c>
      <c r="B1242" s="9">
        <v>1.5465753424657533E-4</v>
      </c>
      <c r="C1242" s="9" t="str">
        <f t="shared" si="38"/>
        <v>$H$1269</v>
      </c>
      <c r="D1242" s="9" t="str">
        <f t="shared" si="39"/>
        <v>H1269</v>
      </c>
      <c r="F1242">
        <v>25020</v>
      </c>
      <c r="G1242" s="1" t="str">
        <f>_xll.BDS("SPX Index","CHAIN_TICKERS", "CHAIN_STRIKE_PX_OVRD",F1242, "CHAIN_PUT_CALL_TYPE_OVRD=P", "CHAIN_PERIODICITY_OVRD=M")</f>
        <v>SPX US 11/20/15 P2700</v>
      </c>
      <c r="J1242" t="s">
        <v>3097</v>
      </c>
      <c r="K1242" t="e">
        <f ca="1">_xll.BDP(J1242,"security des")</f>
        <v>#NAME?</v>
      </c>
      <c r="N1242" t="s">
        <v>1839</v>
      </c>
      <c r="O1242" t="e">
        <f ca="1">_xll.BDP(J1242,"security des")</f>
        <v>#NAME?</v>
      </c>
    </row>
    <row r="1243" spans="1:15" x14ac:dyDescent="0.25">
      <c r="A1243">
        <v>0</v>
      </c>
      <c r="B1243" s="9">
        <v>1.5347945205479452E-4</v>
      </c>
      <c r="C1243" s="9" t="str">
        <f t="shared" si="38"/>
        <v>$H$1270</v>
      </c>
      <c r="D1243" s="9" t="str">
        <f t="shared" si="39"/>
        <v>H1270</v>
      </c>
      <c r="F1243">
        <v>25040</v>
      </c>
      <c r="G1243" s="1" t="str">
        <f>_xll.BDS("SPX Index","CHAIN_TICKERS", "CHAIN_STRIKE_PX_OVRD",F1243, "CHAIN_PUT_CALL_TYPE_OVRD=P", "CHAIN_PERIODICITY_OVRD=M")</f>
        <v>SPX US 11/20/15 P2700</v>
      </c>
      <c r="J1243" t="s">
        <v>537</v>
      </c>
      <c r="K1243" t="e">
        <f ca="1">_xll.BDP(J1243,"security des")</f>
        <v>#NAME?</v>
      </c>
      <c r="N1243" t="s">
        <v>1840</v>
      </c>
      <c r="O1243" t="e">
        <f ca="1">_xll.BDP(J1243,"security des")</f>
        <v>#NAME?</v>
      </c>
    </row>
    <row r="1244" spans="1:15" x14ac:dyDescent="0.25">
      <c r="A1244">
        <v>3</v>
      </c>
      <c r="B1244" s="9">
        <v>1.5202739726027399E-4</v>
      </c>
      <c r="C1244" s="9" t="str">
        <f t="shared" si="38"/>
        <v>$H$1271</v>
      </c>
      <c r="D1244" s="9" t="str">
        <f t="shared" si="39"/>
        <v>H1271</v>
      </c>
      <c r="F1244">
        <v>25060</v>
      </c>
      <c r="G1244" s="1" t="str">
        <f>_xll.BDS("SPX Index","CHAIN_TICKERS", "CHAIN_STRIKE_PX_OVRD",F1244, "CHAIN_PUT_CALL_TYPE_OVRD=P", "CHAIN_PERIODICITY_OVRD=M")</f>
        <v>SPX US 11/20/15 P2700</v>
      </c>
      <c r="J1244" t="s">
        <v>2370</v>
      </c>
      <c r="K1244" t="e">
        <f ca="1">_xll.BDP(J1244,"security des")</f>
        <v>#NAME?</v>
      </c>
      <c r="N1244" t="s">
        <v>1841</v>
      </c>
      <c r="O1244" t="e">
        <f ca="1">_xll.BDP(J1244,"security des")</f>
        <v>#NAME?</v>
      </c>
    </row>
    <row r="1245" spans="1:15" x14ac:dyDescent="0.25">
      <c r="A1245">
        <v>0</v>
      </c>
      <c r="B1245" s="9">
        <v>1.5254794520547945E-4</v>
      </c>
      <c r="C1245" s="9" t="str">
        <f t="shared" si="38"/>
        <v>$H$1272</v>
      </c>
      <c r="D1245" s="9" t="str">
        <f t="shared" si="39"/>
        <v>H1272</v>
      </c>
      <c r="F1245">
        <v>25080</v>
      </c>
      <c r="G1245" s="1" t="str">
        <f>_xll.BDS("SPX Index","CHAIN_TICKERS", "CHAIN_STRIKE_PX_OVRD",F1245, "CHAIN_PUT_CALL_TYPE_OVRD=P", "CHAIN_PERIODICITY_OVRD=M")</f>
        <v>SPX US 11/20/15 P2700</v>
      </c>
      <c r="J1245" t="s">
        <v>2371</v>
      </c>
      <c r="K1245" t="e">
        <f ca="1">_xll.BDP(J1245,"security des")</f>
        <v>#NAME?</v>
      </c>
      <c r="N1245" t="s">
        <v>1842</v>
      </c>
      <c r="O1245" t="e">
        <f ca="1">_xll.BDP(J1245,"security des")</f>
        <v>#NAME?</v>
      </c>
    </row>
    <row r="1246" spans="1:15" x14ac:dyDescent="0.25">
      <c r="A1246">
        <v>0</v>
      </c>
      <c r="B1246" s="9">
        <v>1.5364383561643834E-4</v>
      </c>
      <c r="C1246" s="9" t="str">
        <f t="shared" si="38"/>
        <v>$H$1273</v>
      </c>
      <c r="D1246" s="9" t="str">
        <f t="shared" si="39"/>
        <v>H1273</v>
      </c>
      <c r="F1246">
        <v>25100</v>
      </c>
      <c r="G1246" s="1" t="str">
        <f>_xll.BDS("SPX Index","CHAIN_TICKERS", "CHAIN_STRIKE_PX_OVRD",F1246, "CHAIN_PUT_CALL_TYPE_OVRD=P", "CHAIN_PERIODICITY_OVRD=M")</f>
        <v>SPX US 11/20/15 P2700</v>
      </c>
      <c r="J1246" t="s">
        <v>2372</v>
      </c>
      <c r="K1246" t="e">
        <f ca="1">_xll.BDP(J1246,"security des")</f>
        <v>#NAME?</v>
      </c>
      <c r="N1246" t="s">
        <v>1843</v>
      </c>
      <c r="O1246" t="e">
        <f ca="1">_xll.BDP(J1246,"security des")</f>
        <v>#NAME?</v>
      </c>
    </row>
    <row r="1247" spans="1:15" x14ac:dyDescent="0.25">
      <c r="A1247">
        <v>0</v>
      </c>
      <c r="B1247" s="9">
        <v>1.5493150684931507E-4</v>
      </c>
      <c r="C1247" s="9" t="str">
        <f t="shared" si="38"/>
        <v>$H$1274</v>
      </c>
      <c r="D1247" s="9" t="str">
        <f t="shared" si="39"/>
        <v>H1274</v>
      </c>
      <c r="F1247">
        <v>25120</v>
      </c>
      <c r="G1247" s="1" t="str">
        <f>_xll.BDS("SPX Index","CHAIN_TICKERS", "CHAIN_STRIKE_PX_OVRD",F1247, "CHAIN_PUT_CALL_TYPE_OVRD=P", "CHAIN_PERIODICITY_OVRD=M")</f>
        <v>SPX US 11/20/15 P2700</v>
      </c>
      <c r="J1247" t="s">
        <v>2373</v>
      </c>
      <c r="K1247" t="e">
        <f ca="1">_xll.BDP(J1247,"security des")</f>
        <v>#NAME?</v>
      </c>
      <c r="N1247" t="s">
        <v>1844</v>
      </c>
      <c r="O1247" t="e">
        <f ca="1">_xll.BDP(J1247,"security des")</f>
        <v>#NAME?</v>
      </c>
    </row>
    <row r="1248" spans="1:15" x14ac:dyDescent="0.25">
      <c r="A1248">
        <v>0</v>
      </c>
      <c r="B1248" s="9">
        <v>1.5378082191780821E-4</v>
      </c>
      <c r="C1248" s="9" t="str">
        <f t="shared" si="38"/>
        <v>$H$1275</v>
      </c>
      <c r="D1248" s="9" t="str">
        <f t="shared" si="39"/>
        <v>H1275</v>
      </c>
      <c r="F1248">
        <v>25140</v>
      </c>
      <c r="G1248" s="1" t="str">
        <f>_xll.BDS("SPX Index","CHAIN_TICKERS", "CHAIN_STRIKE_PX_OVRD",F1248, "CHAIN_PUT_CALL_TYPE_OVRD=P", "CHAIN_PERIODICITY_OVRD=M")</f>
        <v>SPX US 11/20/15 P2700</v>
      </c>
      <c r="J1248" t="s">
        <v>538</v>
      </c>
      <c r="K1248" t="e">
        <f ca="1">_xll.BDP(J1248,"security des")</f>
        <v>#NAME?</v>
      </c>
      <c r="N1248" t="s">
        <v>1845</v>
      </c>
      <c r="O1248" t="e">
        <f ca="1">_xll.BDP(J1248,"security des")</f>
        <v>#NAME?</v>
      </c>
    </row>
    <row r="1249" spans="1:15" x14ac:dyDescent="0.25">
      <c r="A1249">
        <v>0</v>
      </c>
      <c r="B1249" s="9">
        <v>1.5202739726027399E-4</v>
      </c>
      <c r="C1249" s="9" t="str">
        <f t="shared" si="38"/>
        <v>$H$1276</v>
      </c>
      <c r="D1249" s="9" t="str">
        <f t="shared" si="39"/>
        <v>H1276</v>
      </c>
      <c r="F1249">
        <v>25160</v>
      </c>
      <c r="G1249" s="1" t="str">
        <f>_xll.BDS("SPX Index","CHAIN_TICKERS", "CHAIN_STRIKE_PX_OVRD",F1249, "CHAIN_PUT_CALL_TYPE_OVRD=P", "CHAIN_PERIODICITY_OVRD=M")</f>
        <v>SPX US 11/20/15 P2700</v>
      </c>
      <c r="J1249" t="s">
        <v>2374</v>
      </c>
      <c r="K1249" t="e">
        <f ca="1">_xll.BDP(J1249,"security des")</f>
        <v>#NAME?</v>
      </c>
      <c r="N1249" t="s">
        <v>1846</v>
      </c>
      <c r="O1249" t="e">
        <f ca="1">_xll.BDP(J1249,"security des")</f>
        <v>#NAME?</v>
      </c>
    </row>
    <row r="1250" spans="1:15" x14ac:dyDescent="0.25">
      <c r="A1250">
        <v>0</v>
      </c>
      <c r="B1250" s="9">
        <v>1.525205479452055E-4</v>
      </c>
      <c r="C1250" s="9" t="str">
        <f t="shared" si="38"/>
        <v>$H$1277</v>
      </c>
      <c r="D1250" s="9" t="str">
        <f t="shared" si="39"/>
        <v>H1277</v>
      </c>
      <c r="F1250">
        <v>25180</v>
      </c>
      <c r="G1250" s="1" t="str">
        <f>_xll.BDS("SPX Index","CHAIN_TICKERS", "CHAIN_STRIKE_PX_OVRD",F1250, "CHAIN_PUT_CALL_TYPE_OVRD=P", "CHAIN_PERIODICITY_OVRD=M")</f>
        <v>SPX US 11/20/15 P2700</v>
      </c>
      <c r="J1250" t="s">
        <v>2375</v>
      </c>
      <c r="K1250" t="e">
        <f ca="1">_xll.BDP(J1250,"security des")</f>
        <v>#NAME?</v>
      </c>
      <c r="N1250" t="s">
        <v>1847</v>
      </c>
      <c r="O1250" t="e">
        <f ca="1">_xll.BDP(J1250,"security des")</f>
        <v>#NAME?</v>
      </c>
    </row>
    <row r="1251" spans="1:15" x14ac:dyDescent="0.25">
      <c r="A1251">
        <v>0</v>
      </c>
      <c r="B1251" s="9">
        <v>1.5219178082191779E-4</v>
      </c>
      <c r="C1251" s="9" t="str">
        <f t="shared" si="38"/>
        <v>$H$1278</v>
      </c>
      <c r="D1251" s="9" t="str">
        <f t="shared" si="39"/>
        <v>H1278</v>
      </c>
      <c r="F1251">
        <v>25200</v>
      </c>
      <c r="G1251" s="1" t="str">
        <f>_xll.BDS("SPX Index","CHAIN_TICKERS", "CHAIN_STRIKE_PX_OVRD",F1251, "CHAIN_PUT_CALL_TYPE_OVRD=P", "CHAIN_PERIODICITY_OVRD=M")</f>
        <v>SPX US 11/20/15 P2700</v>
      </c>
      <c r="J1251" t="s">
        <v>2376</v>
      </c>
      <c r="K1251" t="e">
        <f ca="1">_xll.BDP(J1251,"security des")</f>
        <v>#NAME?</v>
      </c>
      <c r="N1251" t="s">
        <v>1848</v>
      </c>
      <c r="O1251" t="e">
        <f ca="1">_xll.BDP(J1251,"security des")</f>
        <v>#NAME?</v>
      </c>
    </row>
    <row r="1252" spans="1:15" x14ac:dyDescent="0.25">
      <c r="A1252">
        <v>0</v>
      </c>
      <c r="B1252" s="9">
        <v>1.5219178082191779E-4</v>
      </c>
      <c r="C1252" s="9" t="str">
        <f t="shared" si="38"/>
        <v>$H$1279</v>
      </c>
      <c r="D1252" s="9" t="str">
        <f t="shared" si="39"/>
        <v>H1279</v>
      </c>
      <c r="F1252">
        <v>25220</v>
      </c>
      <c r="G1252" s="1" t="str">
        <f>_xll.BDS("SPX Index","CHAIN_TICKERS", "CHAIN_STRIKE_PX_OVRD",F1252, "CHAIN_PUT_CALL_TYPE_OVRD=P", "CHAIN_PERIODICITY_OVRD=M")</f>
        <v>SPX US 11/20/15 P2700</v>
      </c>
      <c r="J1252" t="s">
        <v>2377</v>
      </c>
      <c r="K1252" t="e">
        <f ca="1">_xll.BDP(J1252,"security des")</f>
        <v>#NAME?</v>
      </c>
      <c r="N1252" t="s">
        <v>1849</v>
      </c>
      <c r="O1252" t="e">
        <f ca="1">_xll.BDP(J1252,"security des")</f>
        <v>#NAME?</v>
      </c>
    </row>
    <row r="1253" spans="1:15" x14ac:dyDescent="0.25">
      <c r="A1253">
        <v>0</v>
      </c>
      <c r="B1253" s="9">
        <v>1.5375342465753425E-4</v>
      </c>
      <c r="C1253" s="9" t="str">
        <f t="shared" si="38"/>
        <v>$H$1280</v>
      </c>
      <c r="D1253" s="9" t="str">
        <f t="shared" si="39"/>
        <v>H1280</v>
      </c>
      <c r="F1253">
        <v>25240</v>
      </c>
      <c r="G1253" s="1" t="str">
        <f>_xll.BDS("SPX Index","CHAIN_TICKERS", "CHAIN_STRIKE_PX_OVRD",F1253, "CHAIN_PUT_CALL_TYPE_OVRD=P", "CHAIN_PERIODICITY_OVRD=M")</f>
        <v>SPX US 11/20/15 P2700</v>
      </c>
      <c r="J1253" t="s">
        <v>539</v>
      </c>
      <c r="K1253" t="e">
        <f ca="1">_xll.BDP(J1253,"security des")</f>
        <v>#NAME?</v>
      </c>
      <c r="N1253" t="s">
        <v>1850</v>
      </c>
      <c r="O1253" t="e">
        <f ca="1">_xll.BDP(J1253,"security des")</f>
        <v>#NAME?</v>
      </c>
    </row>
    <row r="1254" spans="1:15" x14ac:dyDescent="0.25">
      <c r="A1254">
        <v>0</v>
      </c>
      <c r="B1254" s="9">
        <v>1.5597260273972601E-4</v>
      </c>
      <c r="C1254" s="9" t="str">
        <f t="shared" si="38"/>
        <v>$H$1281</v>
      </c>
      <c r="D1254" s="9" t="str">
        <f t="shared" si="39"/>
        <v>H1281</v>
      </c>
      <c r="F1254">
        <v>25260</v>
      </c>
      <c r="G1254" s="1" t="str">
        <f>_xll.BDS("SPX Index","CHAIN_TICKERS", "CHAIN_STRIKE_PX_OVRD",F1254, "CHAIN_PUT_CALL_TYPE_OVRD=P", "CHAIN_PERIODICITY_OVRD=M")</f>
        <v>SPX US 11/20/15 P2700</v>
      </c>
      <c r="J1254" t="s">
        <v>2378</v>
      </c>
      <c r="K1254" t="e">
        <f ca="1">_xll.BDP(J1254,"security des")</f>
        <v>#NAME?</v>
      </c>
      <c r="N1254" t="s">
        <v>1851</v>
      </c>
      <c r="O1254" t="e">
        <f ca="1">_xll.BDP(J1254,"security des")</f>
        <v>#NAME?</v>
      </c>
    </row>
    <row r="1255" spans="1:15" x14ac:dyDescent="0.25">
      <c r="A1255">
        <v>0</v>
      </c>
      <c r="B1255" s="9">
        <v>1.5824657534246574E-4</v>
      </c>
      <c r="C1255" s="9" t="str">
        <f t="shared" si="38"/>
        <v>$H$1282</v>
      </c>
      <c r="D1255" s="9" t="str">
        <f t="shared" si="39"/>
        <v>H1282</v>
      </c>
      <c r="F1255">
        <v>25280</v>
      </c>
      <c r="G1255" s="1" t="str">
        <f>_xll.BDS("SPX Index","CHAIN_TICKERS", "CHAIN_STRIKE_PX_OVRD",F1255, "CHAIN_PUT_CALL_TYPE_OVRD=P", "CHAIN_PERIODICITY_OVRD=M")</f>
        <v>SPX US 11/20/15 P2700</v>
      </c>
      <c r="J1255" t="s">
        <v>2379</v>
      </c>
      <c r="K1255" t="e">
        <f ca="1">_xll.BDP(J1255,"security des")</f>
        <v>#NAME?</v>
      </c>
      <c r="N1255" t="s">
        <v>1852</v>
      </c>
      <c r="O1255" t="e">
        <f ca="1">_xll.BDP(J1255,"security des")</f>
        <v>#NAME?</v>
      </c>
    </row>
    <row r="1256" spans="1:15" x14ac:dyDescent="0.25">
      <c r="A1256">
        <v>0</v>
      </c>
      <c r="B1256" s="9">
        <v>1.5753424657534247E-4</v>
      </c>
      <c r="C1256" s="9" t="str">
        <f t="shared" si="38"/>
        <v>$H$1283</v>
      </c>
      <c r="D1256" s="9" t="str">
        <f t="shared" si="39"/>
        <v>H1283</v>
      </c>
      <c r="F1256">
        <v>25300</v>
      </c>
      <c r="G1256" s="1" t="str">
        <f>_xll.BDS("SPX Index","CHAIN_TICKERS", "CHAIN_STRIKE_PX_OVRD",F1256, "CHAIN_PUT_CALL_TYPE_OVRD=P", "CHAIN_PERIODICITY_OVRD=M")</f>
        <v>SPX US 11/20/15 P2700</v>
      </c>
      <c r="J1256" t="s">
        <v>2380</v>
      </c>
      <c r="K1256" t="e">
        <f ca="1">_xll.BDP(J1256,"security des")</f>
        <v>#NAME?</v>
      </c>
      <c r="N1256" t="s">
        <v>1853</v>
      </c>
      <c r="O1256" t="e">
        <f ca="1">_xll.BDP(J1256,"security des")</f>
        <v>#NAME?</v>
      </c>
    </row>
    <row r="1257" spans="1:15" x14ac:dyDescent="0.25">
      <c r="A1257">
        <v>0</v>
      </c>
      <c r="B1257" s="9">
        <v>1.5720547945205477E-4</v>
      </c>
      <c r="C1257" s="9" t="str">
        <f t="shared" si="38"/>
        <v>$H$1284</v>
      </c>
      <c r="D1257" s="9" t="str">
        <f t="shared" si="39"/>
        <v>H1284</v>
      </c>
      <c r="F1257">
        <v>25320</v>
      </c>
      <c r="G1257" s="1" t="str">
        <f>_xll.BDS("SPX Index","CHAIN_TICKERS", "CHAIN_STRIKE_PX_OVRD",F1257, "CHAIN_PUT_CALL_TYPE_OVRD=P", "CHAIN_PERIODICITY_OVRD=M")</f>
        <v>SPX US 11/20/15 P2700</v>
      </c>
      <c r="J1257" t="s">
        <v>2381</v>
      </c>
      <c r="K1257" t="e">
        <f ca="1">_xll.BDP(J1257,"security des")</f>
        <v>#NAME?</v>
      </c>
      <c r="N1257" t="s">
        <v>1854</v>
      </c>
      <c r="O1257" t="e">
        <f ca="1">_xll.BDP(J1257,"security des")</f>
        <v>#NAME?</v>
      </c>
    </row>
    <row r="1258" spans="1:15" x14ac:dyDescent="0.25">
      <c r="A1258">
        <v>0</v>
      </c>
      <c r="B1258" s="9">
        <v>1.5720547945205477E-4</v>
      </c>
      <c r="C1258" s="9" t="str">
        <f t="shared" si="38"/>
        <v>$H$1285</v>
      </c>
      <c r="D1258" s="9" t="str">
        <f t="shared" si="39"/>
        <v>H1285</v>
      </c>
      <c r="F1258">
        <v>25340</v>
      </c>
      <c r="G1258" s="1" t="str">
        <f>_xll.BDS("SPX Index","CHAIN_TICKERS", "CHAIN_STRIKE_PX_OVRD",F1258, "CHAIN_PUT_CALL_TYPE_OVRD=P", "CHAIN_PERIODICITY_OVRD=M")</f>
        <v>SPX US 11/20/15 P2700</v>
      </c>
      <c r="J1258" t="s">
        <v>540</v>
      </c>
      <c r="K1258" t="e">
        <f ca="1">_xll.BDP(J1258,"security des")</f>
        <v>#NAME?</v>
      </c>
      <c r="N1258" t="s">
        <v>1855</v>
      </c>
      <c r="O1258" t="e">
        <f ca="1">_xll.BDP(J1258,"security des")</f>
        <v>#NAME?</v>
      </c>
    </row>
    <row r="1259" spans="1:15" x14ac:dyDescent="0.25">
      <c r="A1259">
        <v>0</v>
      </c>
      <c r="B1259" s="9">
        <v>1.5682191780821918E-4</v>
      </c>
      <c r="C1259" s="9" t="str">
        <f t="shared" si="38"/>
        <v>$H$1286</v>
      </c>
      <c r="D1259" s="9" t="str">
        <f t="shared" si="39"/>
        <v>H1286</v>
      </c>
      <c r="F1259">
        <v>25360</v>
      </c>
      <c r="G1259" s="1" t="str">
        <f>_xll.BDS("SPX Index","CHAIN_TICKERS", "CHAIN_STRIKE_PX_OVRD",F1259, "CHAIN_PUT_CALL_TYPE_OVRD=P", "CHAIN_PERIODICITY_OVRD=M")</f>
        <v>SPX US 11/20/15 P2700</v>
      </c>
      <c r="J1259" t="s">
        <v>2382</v>
      </c>
      <c r="K1259" t="e">
        <f ca="1">_xll.BDP(J1259,"security des")</f>
        <v>#NAME?</v>
      </c>
      <c r="N1259" t="s">
        <v>1856</v>
      </c>
      <c r="O1259" t="e">
        <f ca="1">_xll.BDP(J1259,"security des")</f>
        <v>#NAME?</v>
      </c>
    </row>
    <row r="1260" spans="1:15" x14ac:dyDescent="0.25">
      <c r="A1260">
        <v>0</v>
      </c>
      <c r="B1260" s="9">
        <v>1.5736986301369862E-4</v>
      </c>
      <c r="C1260" s="9" t="str">
        <f t="shared" si="38"/>
        <v>$H$1287</v>
      </c>
      <c r="D1260" s="9" t="str">
        <f t="shared" si="39"/>
        <v>H1287</v>
      </c>
      <c r="F1260">
        <v>25380</v>
      </c>
      <c r="G1260" s="1" t="str">
        <f>_xll.BDS("SPX Index","CHAIN_TICKERS", "CHAIN_STRIKE_PX_OVRD",F1260, "CHAIN_PUT_CALL_TYPE_OVRD=P", "CHAIN_PERIODICITY_OVRD=M")</f>
        <v>SPX US 11/20/15 P2700</v>
      </c>
      <c r="J1260" t="s">
        <v>2383</v>
      </c>
      <c r="K1260" t="e">
        <f ca="1">_xll.BDP(J1260,"security des")</f>
        <v>#NAME?</v>
      </c>
      <c r="N1260" t="s">
        <v>1857</v>
      </c>
      <c r="O1260" t="e">
        <f ca="1">_xll.BDP(J1260,"security des")</f>
        <v>#NAME?</v>
      </c>
    </row>
    <row r="1261" spans="1:15" x14ac:dyDescent="0.25">
      <c r="A1261">
        <v>0</v>
      </c>
      <c r="B1261" s="9">
        <v>1.5753424657534247E-4</v>
      </c>
      <c r="C1261" s="9" t="str">
        <f t="shared" si="38"/>
        <v>$H$1288</v>
      </c>
      <c r="D1261" s="9" t="str">
        <f t="shared" si="39"/>
        <v>H1288</v>
      </c>
      <c r="F1261">
        <v>25400</v>
      </c>
      <c r="G1261" s="1" t="str">
        <f>_xll.BDS("SPX Index","CHAIN_TICKERS", "CHAIN_STRIKE_PX_OVRD",F1261, "CHAIN_PUT_CALL_TYPE_OVRD=P", "CHAIN_PERIODICITY_OVRD=M")</f>
        <v>SPX US 11/20/15 P2700</v>
      </c>
      <c r="J1261" t="s">
        <v>2384</v>
      </c>
      <c r="K1261" t="e">
        <f ca="1">_xll.BDP(J1261,"security des")</f>
        <v>#NAME?</v>
      </c>
      <c r="N1261" t="s">
        <v>1858</v>
      </c>
      <c r="O1261" t="e">
        <f ca="1">_xll.BDP(J1261,"security des")</f>
        <v>#NAME?</v>
      </c>
    </row>
    <row r="1262" spans="1:15" x14ac:dyDescent="0.25">
      <c r="A1262">
        <v>0</v>
      </c>
      <c r="B1262" s="9">
        <v>1.5693150684931506E-4</v>
      </c>
      <c r="C1262" s="9" t="str">
        <f t="shared" si="38"/>
        <v>$H$1289</v>
      </c>
      <c r="D1262" s="9" t="str">
        <f t="shared" si="39"/>
        <v>H1289</v>
      </c>
      <c r="F1262">
        <v>25420</v>
      </c>
      <c r="G1262" s="1" t="str">
        <f>_xll.BDS("SPX Index","CHAIN_TICKERS", "CHAIN_STRIKE_PX_OVRD",F1262, "CHAIN_PUT_CALL_TYPE_OVRD=P", "CHAIN_PERIODICITY_OVRD=M")</f>
        <v>SPX US 11/20/15 P2700</v>
      </c>
      <c r="J1262" t="s">
        <v>2385</v>
      </c>
      <c r="K1262" t="e">
        <f ca="1">_xll.BDP(J1262,"security des")</f>
        <v>#NAME?</v>
      </c>
      <c r="N1262" t="s">
        <v>1859</v>
      </c>
      <c r="O1262" t="e">
        <f ca="1">_xll.BDP(J1262,"security des")</f>
        <v>#NAME?</v>
      </c>
    </row>
    <row r="1263" spans="1:15" x14ac:dyDescent="0.25">
      <c r="A1263">
        <v>0</v>
      </c>
      <c r="B1263" s="9">
        <v>1.5747945205479453E-4</v>
      </c>
      <c r="C1263" s="9" t="str">
        <f t="shared" si="38"/>
        <v>$H$1290</v>
      </c>
      <c r="D1263" s="9" t="str">
        <f t="shared" si="39"/>
        <v>H1290</v>
      </c>
      <c r="F1263">
        <v>25440</v>
      </c>
      <c r="G1263" s="1" t="str">
        <f>_xll.BDS("SPX Index","CHAIN_TICKERS", "CHAIN_STRIKE_PX_OVRD",F1263, "CHAIN_PUT_CALL_TYPE_OVRD=P", "CHAIN_PERIODICITY_OVRD=M")</f>
        <v>SPX US 11/20/15 P2700</v>
      </c>
      <c r="J1263" t="s">
        <v>541</v>
      </c>
      <c r="K1263" t="e">
        <f ca="1">_xll.BDP(J1263,"security des")</f>
        <v>#NAME?</v>
      </c>
      <c r="N1263" t="s">
        <v>1860</v>
      </c>
      <c r="O1263" t="e">
        <f ca="1">_xll.BDP(J1263,"security des")</f>
        <v>#NAME?</v>
      </c>
    </row>
    <row r="1264" spans="1:15" x14ac:dyDescent="0.25">
      <c r="A1264">
        <v>0</v>
      </c>
      <c r="B1264" s="9">
        <v>1.576986301369863E-4</v>
      </c>
      <c r="C1264" s="9" t="str">
        <f t="shared" si="38"/>
        <v>$H$1291</v>
      </c>
      <c r="D1264" s="9" t="str">
        <f t="shared" si="39"/>
        <v>H1291</v>
      </c>
      <c r="F1264">
        <v>25460</v>
      </c>
      <c r="G1264" s="1" t="str">
        <f>_xll.BDS("SPX Index","CHAIN_TICKERS", "CHAIN_STRIKE_PX_OVRD",F1264, "CHAIN_PUT_CALL_TYPE_OVRD=P", "CHAIN_PERIODICITY_OVRD=M")</f>
        <v>SPX US 11/20/15 P2700</v>
      </c>
      <c r="J1264" t="s">
        <v>2386</v>
      </c>
      <c r="K1264" t="e">
        <f ca="1">_xll.BDP(J1264,"security des")</f>
        <v>#NAME?</v>
      </c>
      <c r="N1264" t="s">
        <v>1861</v>
      </c>
      <c r="O1264" t="e">
        <f ca="1">_xll.BDP(J1264,"security des")</f>
        <v>#NAME?</v>
      </c>
    </row>
    <row r="1265" spans="1:15" x14ac:dyDescent="0.25">
      <c r="A1265">
        <v>0</v>
      </c>
      <c r="B1265" s="9">
        <v>1.5824657534246574E-4</v>
      </c>
      <c r="C1265" s="9" t="str">
        <f t="shared" si="38"/>
        <v>$H$1292</v>
      </c>
      <c r="D1265" s="9" t="str">
        <f t="shared" si="39"/>
        <v>H1292</v>
      </c>
      <c r="F1265">
        <v>25480</v>
      </c>
      <c r="G1265" s="1" t="str">
        <f>_xll.BDS("SPX Index","CHAIN_TICKERS", "CHAIN_STRIKE_PX_OVRD",F1265, "CHAIN_PUT_CALL_TYPE_OVRD=P", "CHAIN_PERIODICITY_OVRD=M")</f>
        <v>SPX US 11/20/15 P2700</v>
      </c>
      <c r="J1265" t="s">
        <v>2387</v>
      </c>
      <c r="K1265" t="e">
        <f ca="1">_xll.BDP(J1265,"security des")</f>
        <v>#NAME?</v>
      </c>
      <c r="N1265" t="s">
        <v>1862</v>
      </c>
      <c r="O1265" t="e">
        <f ca="1">_xll.BDP(J1265,"security des")</f>
        <v>#NAME?</v>
      </c>
    </row>
    <row r="1266" spans="1:15" x14ac:dyDescent="0.25">
      <c r="A1266">
        <v>0</v>
      </c>
      <c r="B1266" s="9">
        <v>1.5895890410958904E-4</v>
      </c>
      <c r="C1266" s="9" t="str">
        <f t="shared" si="38"/>
        <v>$H$1293</v>
      </c>
      <c r="D1266" s="9" t="str">
        <f t="shared" si="39"/>
        <v>H1293</v>
      </c>
      <c r="F1266">
        <v>25500</v>
      </c>
      <c r="G1266" s="1" t="str">
        <f>_xll.BDS("SPX Index","CHAIN_TICKERS", "CHAIN_STRIKE_PX_OVRD",F1266, "CHAIN_PUT_CALL_TYPE_OVRD=P", "CHAIN_PERIODICITY_OVRD=M")</f>
        <v>SPX US 11/20/15 P2700</v>
      </c>
      <c r="J1266" t="s">
        <v>2388</v>
      </c>
      <c r="K1266" t="e">
        <f ca="1">_xll.BDP(J1266,"security des")</f>
        <v>#NAME?</v>
      </c>
      <c r="N1266" t="s">
        <v>1863</v>
      </c>
      <c r="O1266" t="e">
        <f ca="1">_xll.BDP(J1266,"security des")</f>
        <v>#NAME?</v>
      </c>
    </row>
    <row r="1267" spans="1:15" x14ac:dyDescent="0.25">
      <c r="A1267">
        <v>0</v>
      </c>
      <c r="B1267" s="9">
        <v>1.5720547945205477E-4</v>
      </c>
      <c r="C1267" s="9" t="str">
        <f t="shared" si="38"/>
        <v>$H$1294</v>
      </c>
      <c r="D1267" s="9" t="str">
        <f t="shared" si="39"/>
        <v>H1294</v>
      </c>
      <c r="F1267">
        <v>25520</v>
      </c>
      <c r="G1267" s="1" t="str">
        <f>_xll.BDS("SPX Index","CHAIN_TICKERS", "CHAIN_STRIKE_PX_OVRD",F1267, "CHAIN_PUT_CALL_TYPE_OVRD=P", "CHAIN_PERIODICITY_OVRD=M")</f>
        <v>SPX US 11/20/15 P2700</v>
      </c>
      <c r="J1267" t="s">
        <v>2389</v>
      </c>
      <c r="K1267" t="e">
        <f ca="1">_xll.BDP(J1267,"security des")</f>
        <v>#NAME?</v>
      </c>
      <c r="N1267" t="s">
        <v>1864</v>
      </c>
      <c r="O1267" t="e">
        <f ca="1">_xll.BDP(J1267,"security des")</f>
        <v>#NAME?</v>
      </c>
    </row>
    <row r="1268" spans="1:15" x14ac:dyDescent="0.25">
      <c r="A1268">
        <v>1</v>
      </c>
      <c r="B1268" s="9">
        <v>1.569041095890411E-4</v>
      </c>
      <c r="C1268" s="9" t="str">
        <f t="shared" si="38"/>
        <v>$H$1295</v>
      </c>
      <c r="D1268" s="9" t="str">
        <f t="shared" si="39"/>
        <v>H1295</v>
      </c>
      <c r="F1268">
        <v>25540</v>
      </c>
      <c r="G1268" s="1" t="str">
        <f>_xll.BDS("SPX Index","CHAIN_TICKERS", "CHAIN_STRIKE_PX_OVRD",F1268, "CHAIN_PUT_CALL_TYPE_OVRD=P", "CHAIN_PERIODICITY_OVRD=M")</f>
        <v>SPX US 11/20/15 P2700</v>
      </c>
      <c r="J1268" t="s">
        <v>542</v>
      </c>
      <c r="K1268" t="e">
        <f ca="1">_xll.BDP(J1268,"security des")</f>
        <v>#NAME?</v>
      </c>
      <c r="N1268" t="s">
        <v>1865</v>
      </c>
      <c r="O1268" t="e">
        <f ca="1">_xll.BDP(J1268,"security des")</f>
        <v>#NAME?</v>
      </c>
    </row>
    <row r="1269" spans="1:15" x14ac:dyDescent="0.25">
      <c r="A1269">
        <v>0</v>
      </c>
      <c r="B1269" s="9">
        <v>1.571232876712329E-4</v>
      </c>
      <c r="C1269" s="9" t="str">
        <f t="shared" si="38"/>
        <v>$H$1296</v>
      </c>
      <c r="D1269" s="9" t="str">
        <f t="shared" si="39"/>
        <v>H1296</v>
      </c>
      <c r="F1269">
        <v>25560</v>
      </c>
      <c r="G1269" s="1" t="str">
        <f>_xll.BDS("SPX Index","CHAIN_TICKERS", "CHAIN_STRIKE_PX_OVRD",F1269, "CHAIN_PUT_CALL_TYPE_OVRD=P", "CHAIN_PERIODICITY_OVRD=M")</f>
        <v>SPX US 11/20/15 P2700</v>
      </c>
      <c r="J1269" t="s">
        <v>2390</v>
      </c>
      <c r="K1269" t="e">
        <f ca="1">_xll.BDP(J1269,"security des")</f>
        <v>#NAME?</v>
      </c>
      <c r="N1269" t="s">
        <v>1866</v>
      </c>
      <c r="O1269" t="e">
        <f ca="1">_xll.BDP(J1269,"security des")</f>
        <v>#NAME?</v>
      </c>
    </row>
    <row r="1270" spans="1:15" x14ac:dyDescent="0.25">
      <c r="A1270">
        <v>0</v>
      </c>
      <c r="B1270" s="9">
        <v>1.5652054794520548E-4</v>
      </c>
      <c r="C1270" s="9" t="str">
        <f t="shared" si="38"/>
        <v>$H$1297</v>
      </c>
      <c r="D1270" s="9" t="str">
        <f t="shared" si="39"/>
        <v>H1297</v>
      </c>
      <c r="F1270">
        <v>25580</v>
      </c>
      <c r="G1270" s="1" t="str">
        <f>_xll.BDS("SPX Index","CHAIN_TICKERS", "CHAIN_STRIKE_PX_OVRD",F1270, "CHAIN_PUT_CALL_TYPE_OVRD=P", "CHAIN_PERIODICITY_OVRD=M")</f>
        <v>SPX US 11/20/15 P2700</v>
      </c>
      <c r="J1270" t="s">
        <v>2391</v>
      </c>
      <c r="K1270" t="e">
        <f ca="1">_xll.BDP(J1270,"security des")</f>
        <v>#NAME?</v>
      </c>
      <c r="N1270" t="s">
        <v>1867</v>
      </c>
      <c r="O1270" t="e">
        <f ca="1">_xll.BDP(J1270,"security des")</f>
        <v>#NAME?</v>
      </c>
    </row>
    <row r="1271" spans="1:15" x14ac:dyDescent="0.25">
      <c r="A1271">
        <v>0</v>
      </c>
      <c r="B1271" s="9">
        <v>1.5753424657534247E-4</v>
      </c>
      <c r="C1271" s="9" t="str">
        <f t="shared" si="38"/>
        <v>$H$1298</v>
      </c>
      <c r="D1271" s="9" t="str">
        <f t="shared" si="39"/>
        <v>H1298</v>
      </c>
      <c r="F1271">
        <v>25600</v>
      </c>
      <c r="G1271" s="1" t="str">
        <f>_xll.BDS("SPX Index","CHAIN_TICKERS", "CHAIN_STRIKE_PX_OVRD",F1271, "CHAIN_PUT_CALL_TYPE_OVRD=P", "CHAIN_PERIODICITY_OVRD=M")</f>
        <v>SPX US 11/20/15 P2700</v>
      </c>
      <c r="J1271" t="s">
        <v>543</v>
      </c>
      <c r="K1271" t="e">
        <f ca="1">_xll.BDP(J1271,"security des")</f>
        <v>#NAME?</v>
      </c>
      <c r="N1271" t="s">
        <v>1868</v>
      </c>
      <c r="O1271" t="e">
        <f ca="1">_xll.BDP(J1271,"security des")</f>
        <v>#NAME?</v>
      </c>
    </row>
    <row r="1272" spans="1:15" x14ac:dyDescent="0.25">
      <c r="A1272">
        <v>0</v>
      </c>
      <c r="B1272" s="9">
        <v>1.5663013698630137E-4</v>
      </c>
      <c r="C1272" s="9" t="str">
        <f t="shared" si="38"/>
        <v>$H$1299</v>
      </c>
      <c r="D1272" s="9" t="str">
        <f t="shared" si="39"/>
        <v>H1299</v>
      </c>
      <c r="F1272">
        <v>25620</v>
      </c>
      <c r="G1272" s="1" t="str">
        <f>_xll.BDS("SPX Index","CHAIN_TICKERS", "CHAIN_STRIKE_PX_OVRD",F1272, "CHAIN_PUT_CALL_TYPE_OVRD=P", "CHAIN_PERIODICITY_OVRD=M")</f>
        <v>SPX US 11/20/15 P2700</v>
      </c>
      <c r="J1272" t="s">
        <v>2392</v>
      </c>
      <c r="K1272" t="e">
        <f ca="1">_xll.BDP(J1272,"security des")</f>
        <v>#NAME?</v>
      </c>
      <c r="N1272" t="s">
        <v>1869</v>
      </c>
      <c r="O1272" t="e">
        <f ca="1">_xll.BDP(J1272,"security des")</f>
        <v>#NAME?</v>
      </c>
    </row>
    <row r="1273" spans="1:15" x14ac:dyDescent="0.25">
      <c r="A1273">
        <v>0</v>
      </c>
      <c r="B1273" s="9">
        <v>1.5660273972602741E-4</v>
      </c>
      <c r="C1273" s="9" t="str">
        <f t="shared" si="38"/>
        <v>$H$1300</v>
      </c>
      <c r="D1273" s="9" t="str">
        <f t="shared" si="39"/>
        <v>H1300</v>
      </c>
      <c r="F1273">
        <v>25640</v>
      </c>
      <c r="G1273" s="1" t="str">
        <f>_xll.BDS("SPX Index","CHAIN_TICKERS", "CHAIN_STRIKE_PX_OVRD",F1273, "CHAIN_PUT_CALL_TYPE_OVRD=P", "CHAIN_PERIODICITY_OVRD=M")</f>
        <v>SPX US 11/20/15 P2700</v>
      </c>
      <c r="J1273" t="s">
        <v>544</v>
      </c>
      <c r="K1273" t="e">
        <f ca="1">_xll.BDP(J1273,"security des")</f>
        <v>#NAME?</v>
      </c>
      <c r="N1273" t="s">
        <v>1870</v>
      </c>
      <c r="O1273" t="e">
        <f ca="1">_xll.BDP(J1273,"security des")</f>
        <v>#NAME?</v>
      </c>
    </row>
    <row r="1274" spans="1:15" x14ac:dyDescent="0.25">
      <c r="A1274">
        <v>0</v>
      </c>
      <c r="B1274" s="9">
        <v>1.5597260273972601E-4</v>
      </c>
      <c r="C1274" s="9" t="str">
        <f t="shared" si="38"/>
        <v>$H$1301</v>
      </c>
      <c r="D1274" s="9" t="str">
        <f t="shared" si="39"/>
        <v>H1301</v>
      </c>
      <c r="F1274">
        <v>25660</v>
      </c>
      <c r="G1274" s="1" t="str">
        <f>_xll.BDS("SPX Index","CHAIN_TICKERS", "CHAIN_STRIKE_PX_OVRD",F1274, "CHAIN_PUT_CALL_TYPE_OVRD=P", "CHAIN_PERIODICITY_OVRD=M")</f>
        <v>SPX US 11/20/15 P2700</v>
      </c>
      <c r="J1274" t="s">
        <v>2393</v>
      </c>
      <c r="K1274" t="e">
        <f ca="1">_xll.BDP(J1274,"security des")</f>
        <v>#NAME?</v>
      </c>
      <c r="N1274" t="s">
        <v>1871</v>
      </c>
      <c r="O1274" t="e">
        <f ca="1">_xll.BDP(J1274,"security des")</f>
        <v>#NAME?</v>
      </c>
    </row>
    <row r="1275" spans="1:15" x14ac:dyDescent="0.25">
      <c r="A1275">
        <v>0</v>
      </c>
      <c r="B1275" s="9">
        <v>1.5736986301369862E-4</v>
      </c>
      <c r="C1275" s="9" t="str">
        <f t="shared" si="38"/>
        <v>$H$1302</v>
      </c>
      <c r="D1275" s="9" t="str">
        <f t="shared" si="39"/>
        <v>H1302</v>
      </c>
      <c r="F1275">
        <v>25680</v>
      </c>
      <c r="G1275" s="1" t="str">
        <f>_xll.BDS("SPX Index","CHAIN_TICKERS", "CHAIN_STRIKE_PX_OVRD",F1275, "CHAIN_PUT_CALL_TYPE_OVRD=P", "CHAIN_PERIODICITY_OVRD=M")</f>
        <v>SPX US 11/20/15 P2700</v>
      </c>
      <c r="J1275" t="s">
        <v>2394</v>
      </c>
      <c r="K1275" t="e">
        <f ca="1">_xll.BDP(J1275,"security des")</f>
        <v>#NAME?</v>
      </c>
      <c r="N1275" t="s">
        <v>1872</v>
      </c>
      <c r="O1275" t="e">
        <f ca="1">_xll.BDP(J1275,"security des")</f>
        <v>#NAME?</v>
      </c>
    </row>
    <row r="1276" spans="1:15" x14ac:dyDescent="0.25">
      <c r="A1276">
        <v>0</v>
      </c>
      <c r="B1276" s="9">
        <v>1.5753424657534247E-4</v>
      </c>
      <c r="C1276" s="9" t="str">
        <f t="shared" si="38"/>
        <v>$H$1303</v>
      </c>
      <c r="D1276" s="9" t="str">
        <f t="shared" si="39"/>
        <v>H1303</v>
      </c>
      <c r="F1276">
        <v>25700</v>
      </c>
      <c r="G1276" s="1" t="str">
        <f>_xll.BDS("SPX Index","CHAIN_TICKERS", "CHAIN_STRIKE_PX_OVRD",F1276, "CHAIN_PUT_CALL_TYPE_OVRD=P", "CHAIN_PERIODICITY_OVRD=M")</f>
        <v>SPX US 11/20/15 P2700</v>
      </c>
      <c r="J1276" t="s">
        <v>2395</v>
      </c>
      <c r="K1276" t="e">
        <f ca="1">_xll.BDP(J1276,"security des")</f>
        <v>#NAME?</v>
      </c>
      <c r="N1276" t="s">
        <v>1873</v>
      </c>
      <c r="O1276" t="e">
        <f ca="1">_xll.BDP(J1276,"security des")</f>
        <v>#NAME?</v>
      </c>
    </row>
    <row r="1277" spans="1:15" x14ac:dyDescent="0.25">
      <c r="A1277">
        <v>0</v>
      </c>
      <c r="B1277" s="9">
        <v>1.569041095890411E-4</v>
      </c>
      <c r="C1277" s="9" t="str">
        <f t="shared" si="38"/>
        <v>$H$1304</v>
      </c>
      <c r="D1277" s="9" t="str">
        <f t="shared" si="39"/>
        <v>H1304</v>
      </c>
      <c r="F1277">
        <v>25720</v>
      </c>
      <c r="G1277" s="1" t="str">
        <f>_xll.BDS("SPX Index","CHAIN_TICKERS", "CHAIN_STRIKE_PX_OVRD",F1277, "CHAIN_PUT_CALL_TYPE_OVRD=P", "CHAIN_PERIODICITY_OVRD=M")</f>
        <v>SPX US 11/20/15 P2700</v>
      </c>
      <c r="J1277" t="s">
        <v>2396</v>
      </c>
      <c r="K1277" t="e">
        <f ca="1">_xll.BDP(J1277,"security des")</f>
        <v>#NAME?</v>
      </c>
      <c r="N1277" t="s">
        <v>1874</v>
      </c>
      <c r="O1277" t="e">
        <f ca="1">_xll.BDP(J1277,"security des")</f>
        <v>#NAME?</v>
      </c>
    </row>
    <row r="1278" spans="1:15" x14ac:dyDescent="0.25">
      <c r="A1278">
        <v>0</v>
      </c>
      <c r="B1278" s="9">
        <v>1.5739726027397261E-4</v>
      </c>
      <c r="C1278" s="9" t="str">
        <f t="shared" si="38"/>
        <v>$H$1305</v>
      </c>
      <c r="D1278" s="9" t="str">
        <f t="shared" si="39"/>
        <v>H1305</v>
      </c>
      <c r="F1278">
        <v>25740</v>
      </c>
      <c r="G1278" s="1" t="str">
        <f>_xll.BDS("SPX Index","CHAIN_TICKERS", "CHAIN_STRIKE_PX_OVRD",F1278, "CHAIN_PUT_CALL_TYPE_OVRD=P", "CHAIN_PERIODICITY_OVRD=M")</f>
        <v>SPX US 11/20/15 P2700</v>
      </c>
      <c r="J1278" t="s">
        <v>545</v>
      </c>
      <c r="K1278" t="e">
        <f ca="1">_xll.BDP(J1278,"security des")</f>
        <v>#NAME?</v>
      </c>
      <c r="N1278" t="s">
        <v>1875</v>
      </c>
      <c r="O1278" t="e">
        <f ca="1">_xll.BDP(J1278,"security des")</f>
        <v>#NAME?</v>
      </c>
    </row>
    <row r="1279" spans="1:15" x14ac:dyDescent="0.25">
      <c r="A1279">
        <v>0</v>
      </c>
      <c r="B1279" s="9">
        <v>1.5709589041095891E-4</v>
      </c>
      <c r="C1279" s="9" t="str">
        <f t="shared" si="38"/>
        <v>$H$1306</v>
      </c>
      <c r="D1279" s="9" t="str">
        <f t="shared" si="39"/>
        <v>H1306</v>
      </c>
      <c r="F1279">
        <v>25760</v>
      </c>
      <c r="G1279" s="1" t="str">
        <f>_xll.BDS("SPX Index","CHAIN_TICKERS", "CHAIN_STRIKE_PX_OVRD",F1279, "CHAIN_PUT_CALL_TYPE_OVRD=P", "CHAIN_PERIODICITY_OVRD=M")</f>
        <v>SPX US 11/20/15 P2700</v>
      </c>
      <c r="J1279" t="s">
        <v>2397</v>
      </c>
      <c r="K1279" t="e">
        <f ca="1">_xll.BDP(J1279,"security des")</f>
        <v>#NAME?</v>
      </c>
      <c r="N1279" t="s">
        <v>1876</v>
      </c>
      <c r="O1279" t="e">
        <f ca="1">_xll.BDP(J1279,"security des")</f>
        <v>#NAME?</v>
      </c>
    </row>
    <row r="1280" spans="1:15" x14ac:dyDescent="0.25">
      <c r="A1280">
        <v>0</v>
      </c>
      <c r="B1280" s="9">
        <v>1.5780821917808218E-4</v>
      </c>
      <c r="C1280" s="9" t="str">
        <f t="shared" si="38"/>
        <v>$H$1307</v>
      </c>
      <c r="D1280" s="9" t="str">
        <f t="shared" si="39"/>
        <v>H1307</v>
      </c>
      <c r="F1280">
        <v>25780</v>
      </c>
      <c r="G1280" s="1" t="str">
        <f>_xll.BDS("SPX Index","CHAIN_TICKERS", "CHAIN_STRIKE_PX_OVRD",F1280, "CHAIN_PUT_CALL_TYPE_OVRD=P", "CHAIN_PERIODICITY_OVRD=M")</f>
        <v>SPX US 11/20/15 P2700</v>
      </c>
      <c r="J1280" t="s">
        <v>2398</v>
      </c>
      <c r="K1280" t="e">
        <f ca="1">_xll.BDP(J1280,"security des")</f>
        <v>#NAME?</v>
      </c>
      <c r="N1280" t="s">
        <v>1877</v>
      </c>
      <c r="O1280" t="e">
        <f ca="1">_xll.BDP(J1280,"security des")</f>
        <v>#NAME?</v>
      </c>
    </row>
    <row r="1281" spans="1:15" x14ac:dyDescent="0.25">
      <c r="A1281">
        <v>0</v>
      </c>
      <c r="B1281" s="9">
        <v>1.5720547945205477E-4</v>
      </c>
      <c r="C1281" s="9" t="str">
        <f t="shared" si="38"/>
        <v>$H$1308</v>
      </c>
      <c r="D1281" s="9" t="str">
        <f t="shared" si="39"/>
        <v>H1308</v>
      </c>
      <c r="F1281">
        <v>25800</v>
      </c>
      <c r="G1281" s="1" t="str">
        <f>_xll.BDS("SPX Index","CHAIN_TICKERS", "CHAIN_STRIKE_PX_OVRD",F1281, "CHAIN_PUT_CALL_TYPE_OVRD=P", "CHAIN_PERIODICITY_OVRD=M")</f>
        <v>SPX US 11/20/15 P2700</v>
      </c>
      <c r="J1281" t="s">
        <v>2399</v>
      </c>
      <c r="K1281" t="e">
        <f ca="1">_xll.BDP(J1281,"security des")</f>
        <v>#NAME?</v>
      </c>
      <c r="N1281" t="s">
        <v>1878</v>
      </c>
      <c r="O1281" t="e">
        <f ca="1">_xll.BDP(J1281,"security des")</f>
        <v>#NAME?</v>
      </c>
    </row>
    <row r="1282" spans="1:15" x14ac:dyDescent="0.25">
      <c r="A1282">
        <v>0</v>
      </c>
      <c r="B1282" s="9">
        <v>1.569041095890411E-4</v>
      </c>
      <c r="C1282" s="9" t="str">
        <f t="shared" si="38"/>
        <v>$H$1309</v>
      </c>
      <c r="D1282" s="9" t="str">
        <f t="shared" si="39"/>
        <v>H1309</v>
      </c>
      <c r="F1282">
        <v>25820</v>
      </c>
      <c r="G1282" s="1" t="str">
        <f>_xll.BDS("SPX Index","CHAIN_TICKERS", "CHAIN_STRIKE_PX_OVRD",F1282, "CHAIN_PUT_CALL_TYPE_OVRD=P", "CHAIN_PERIODICITY_OVRD=M")</f>
        <v>SPX US 11/20/15 P2700</v>
      </c>
      <c r="J1282" t="s">
        <v>2400</v>
      </c>
      <c r="K1282" t="e">
        <f ca="1">_xll.BDP(J1282,"security des")</f>
        <v>#NAME?</v>
      </c>
      <c r="N1282" t="s">
        <v>1879</v>
      </c>
      <c r="O1282" t="e">
        <f ca="1">_xll.BDP(J1282,"security des")</f>
        <v>#NAME?</v>
      </c>
    </row>
    <row r="1283" spans="1:15" x14ac:dyDescent="0.25">
      <c r="A1283">
        <v>0</v>
      </c>
      <c r="B1283" s="9">
        <v>1.5682191780821918E-4</v>
      </c>
      <c r="C1283" s="9" t="str">
        <f t="shared" si="38"/>
        <v>$H$1310</v>
      </c>
      <c r="D1283" s="9" t="str">
        <f t="shared" si="39"/>
        <v>H1310</v>
      </c>
      <c r="F1283">
        <v>25840</v>
      </c>
      <c r="G1283" s="1" t="str">
        <f>_xll.BDS("SPX Index","CHAIN_TICKERS", "CHAIN_STRIKE_PX_OVRD",F1283, "CHAIN_PUT_CALL_TYPE_OVRD=P", "CHAIN_PERIODICITY_OVRD=M")</f>
        <v>SPX US 11/20/15 P2700</v>
      </c>
      <c r="J1283" t="s">
        <v>546</v>
      </c>
      <c r="K1283" t="e">
        <f ca="1">_xll.BDP(J1283,"security des")</f>
        <v>#NAME?</v>
      </c>
      <c r="N1283" t="s">
        <v>1880</v>
      </c>
      <c r="O1283" t="e">
        <f ca="1">_xll.BDP(J1283,"security des")</f>
        <v>#NAME?</v>
      </c>
    </row>
    <row r="1284" spans="1:15" x14ac:dyDescent="0.25">
      <c r="A1284">
        <v>0</v>
      </c>
      <c r="B1284" s="9">
        <v>1.5736986301369862E-4</v>
      </c>
      <c r="C1284" s="9" t="str">
        <f t="shared" ref="C1284:C1347" si="40">ADDRESS(ROW(B1284)+MATCH(1,B1284:B1310),8)</f>
        <v>$H$1311</v>
      </c>
      <c r="D1284" s="9" t="str">
        <f t="shared" ref="D1284:D1347" si="41">"H"&amp;(ROW(B1284)+MATCH(1,B1284:B1310))</f>
        <v>H1311</v>
      </c>
      <c r="F1284">
        <v>25860</v>
      </c>
      <c r="G1284" s="1" t="str">
        <f>_xll.BDS("SPX Index","CHAIN_TICKERS", "CHAIN_STRIKE_PX_OVRD",F1284, "CHAIN_PUT_CALL_TYPE_OVRD=P", "CHAIN_PERIODICITY_OVRD=M")</f>
        <v>SPX US 11/20/15 P2700</v>
      </c>
      <c r="J1284" t="s">
        <v>2401</v>
      </c>
      <c r="K1284" t="e">
        <f ca="1">_xll.BDP(J1284,"security des")</f>
        <v>#NAME?</v>
      </c>
      <c r="N1284" t="s">
        <v>1881</v>
      </c>
      <c r="O1284" t="e">
        <f ca="1">_xll.BDP(J1284,"security des")</f>
        <v>#NAME?</v>
      </c>
    </row>
    <row r="1285" spans="1:15" x14ac:dyDescent="0.25">
      <c r="A1285">
        <v>0</v>
      </c>
      <c r="B1285" s="9">
        <v>1.5780821917808218E-4</v>
      </c>
      <c r="C1285" s="9" t="str">
        <f t="shared" si="40"/>
        <v>$H$1312</v>
      </c>
      <c r="D1285" s="9" t="str">
        <f t="shared" si="41"/>
        <v>H1312</v>
      </c>
      <c r="F1285">
        <v>25880</v>
      </c>
      <c r="G1285" s="1" t="str">
        <f>_xll.BDS("SPX Index","CHAIN_TICKERS", "CHAIN_STRIKE_PX_OVRD",F1285, "CHAIN_PUT_CALL_TYPE_OVRD=P", "CHAIN_PERIODICITY_OVRD=M")</f>
        <v>SPX US 11/20/15 P2700</v>
      </c>
      <c r="J1285" t="s">
        <v>2402</v>
      </c>
      <c r="K1285" t="e">
        <f ca="1">_xll.BDP(J1285,"security des")</f>
        <v>#NAME?</v>
      </c>
      <c r="N1285" t="s">
        <v>1882</v>
      </c>
      <c r="O1285" t="e">
        <f ca="1">_xll.BDP(J1285,"security des")</f>
        <v>#NAME?</v>
      </c>
    </row>
    <row r="1286" spans="1:15" x14ac:dyDescent="0.25">
      <c r="A1286">
        <v>0</v>
      </c>
      <c r="B1286" s="9">
        <v>1.5808219178082192E-4</v>
      </c>
      <c r="C1286" s="9" t="str">
        <f t="shared" si="40"/>
        <v>$H$1313</v>
      </c>
      <c r="D1286" s="9" t="str">
        <f t="shared" si="41"/>
        <v>H1313</v>
      </c>
      <c r="F1286">
        <v>25900</v>
      </c>
      <c r="G1286" s="1" t="str">
        <f>_xll.BDS("SPX Index","CHAIN_TICKERS", "CHAIN_STRIKE_PX_OVRD",F1286, "CHAIN_PUT_CALL_TYPE_OVRD=P", "CHAIN_PERIODICITY_OVRD=M")</f>
        <v>SPX US 11/20/15 P2700</v>
      </c>
      <c r="J1286" t="s">
        <v>2403</v>
      </c>
      <c r="K1286" t="e">
        <f ca="1">_xll.BDP(J1286,"security des")</f>
        <v>#NAME?</v>
      </c>
      <c r="N1286" t="s">
        <v>1883</v>
      </c>
      <c r="O1286" t="e">
        <f ca="1">_xll.BDP(J1286,"security des")</f>
        <v>#NAME?</v>
      </c>
    </row>
    <row r="1287" spans="1:15" x14ac:dyDescent="0.25">
      <c r="A1287">
        <v>1</v>
      </c>
      <c r="B1287" s="9">
        <v>1.5775342465753424E-4</v>
      </c>
      <c r="C1287" s="9" t="str">
        <f t="shared" si="40"/>
        <v>$H$1314</v>
      </c>
      <c r="D1287" s="9" t="str">
        <f t="shared" si="41"/>
        <v>H1314</v>
      </c>
      <c r="F1287">
        <v>25920</v>
      </c>
      <c r="G1287" s="1" t="str">
        <f>_xll.BDS("SPX Index","CHAIN_TICKERS", "CHAIN_STRIKE_PX_OVRD",F1287, "CHAIN_PUT_CALL_TYPE_OVRD=P", "CHAIN_PERIODICITY_OVRD=M")</f>
        <v>SPX US 11/20/15 P2700</v>
      </c>
      <c r="J1287" t="s">
        <v>2404</v>
      </c>
      <c r="K1287" t="e">
        <f ca="1">_xll.BDP(J1287,"security des")</f>
        <v>#NAME?</v>
      </c>
      <c r="N1287" t="s">
        <v>1884</v>
      </c>
      <c r="O1287" t="e">
        <f ca="1">_xll.BDP(J1287,"security des")</f>
        <v>#NAME?</v>
      </c>
    </row>
    <row r="1288" spans="1:15" x14ac:dyDescent="0.25">
      <c r="A1288">
        <v>0</v>
      </c>
      <c r="B1288" s="9">
        <v>1.5739726027397261E-4</v>
      </c>
      <c r="C1288" s="9" t="str">
        <f t="shared" si="40"/>
        <v>$H$1315</v>
      </c>
      <c r="D1288" s="9" t="str">
        <f t="shared" si="41"/>
        <v>H1315</v>
      </c>
      <c r="F1288">
        <v>25940</v>
      </c>
      <c r="G1288" s="1" t="str">
        <f>_xll.BDS("SPX Index","CHAIN_TICKERS", "CHAIN_STRIKE_PX_OVRD",F1288, "CHAIN_PUT_CALL_TYPE_OVRD=P", "CHAIN_PERIODICITY_OVRD=M")</f>
        <v>SPX US 11/20/15 P2700</v>
      </c>
      <c r="J1288" t="s">
        <v>547</v>
      </c>
      <c r="K1288" t="e">
        <f ca="1">_xll.BDP(J1288,"security des")</f>
        <v>#NAME?</v>
      </c>
      <c r="N1288" t="s">
        <v>1885</v>
      </c>
      <c r="O1288" t="e">
        <f ca="1">_xll.BDP(J1288,"security des")</f>
        <v>#NAME?</v>
      </c>
    </row>
    <row r="1289" spans="1:15" x14ac:dyDescent="0.25">
      <c r="A1289">
        <v>0</v>
      </c>
      <c r="B1289" s="9">
        <v>1.5679452054794519E-4</v>
      </c>
      <c r="C1289" s="9" t="str">
        <f t="shared" si="40"/>
        <v>$H$1316</v>
      </c>
      <c r="D1289" s="9" t="str">
        <f t="shared" si="41"/>
        <v>H1316</v>
      </c>
      <c r="F1289">
        <v>25960</v>
      </c>
      <c r="G1289" s="1" t="str">
        <f>_xll.BDS("SPX Index","CHAIN_TICKERS", "CHAIN_STRIKE_PX_OVRD",F1289, "CHAIN_PUT_CALL_TYPE_OVRD=P", "CHAIN_PERIODICITY_OVRD=M")</f>
        <v>SPX US 11/20/15 P2700</v>
      </c>
      <c r="J1289" t="s">
        <v>2405</v>
      </c>
      <c r="K1289" t="e">
        <f ca="1">_xll.BDP(J1289,"security des")</f>
        <v>#NAME?</v>
      </c>
      <c r="N1289" t="s">
        <v>1886</v>
      </c>
      <c r="O1289" t="e">
        <f ca="1">_xll.BDP(J1289,"security des")</f>
        <v>#NAME?</v>
      </c>
    </row>
    <row r="1290" spans="1:15" x14ac:dyDescent="0.25">
      <c r="A1290">
        <v>0</v>
      </c>
      <c r="B1290" s="9">
        <v>1.5780821917808218E-4</v>
      </c>
      <c r="C1290" s="9" t="str">
        <f t="shared" si="40"/>
        <v>$H$1317</v>
      </c>
      <c r="D1290" s="9" t="str">
        <f t="shared" si="41"/>
        <v>H1317</v>
      </c>
      <c r="F1290">
        <v>25980</v>
      </c>
      <c r="G1290" s="1" t="str">
        <f>_xll.BDS("SPX Index","CHAIN_TICKERS", "CHAIN_STRIKE_PX_OVRD",F1290, "CHAIN_PUT_CALL_TYPE_OVRD=P", "CHAIN_PERIODICITY_OVRD=M")</f>
        <v>SPX US 11/20/15 P2700</v>
      </c>
      <c r="J1290" t="s">
        <v>2406</v>
      </c>
      <c r="K1290" t="e">
        <f ca="1">_xll.BDP(J1290,"security des")</f>
        <v>#NAME?</v>
      </c>
      <c r="N1290" t="s">
        <v>1887</v>
      </c>
      <c r="O1290" t="e">
        <f ca="1">_xll.BDP(J1290,"security des")</f>
        <v>#NAME?</v>
      </c>
    </row>
    <row r="1291" spans="1:15" x14ac:dyDescent="0.25">
      <c r="A1291">
        <v>0</v>
      </c>
      <c r="B1291" s="9">
        <v>1.5720547945205477E-4</v>
      </c>
      <c r="C1291" s="9" t="str">
        <f t="shared" si="40"/>
        <v>$H$1318</v>
      </c>
      <c r="D1291" s="9" t="str">
        <f t="shared" si="41"/>
        <v>H1318</v>
      </c>
      <c r="F1291">
        <v>26000</v>
      </c>
      <c r="G1291" s="1" t="str">
        <f>_xll.BDS("SPX Index","CHAIN_TICKERS", "CHAIN_STRIKE_PX_OVRD",F1291, "CHAIN_PUT_CALL_TYPE_OVRD=P", "CHAIN_PERIODICITY_OVRD=M")</f>
        <v>SPX US 11/20/15 P2700</v>
      </c>
      <c r="J1291" t="s">
        <v>2407</v>
      </c>
      <c r="K1291" t="e">
        <f ca="1">_xll.BDP(J1291,"security des")</f>
        <v>#NAME?</v>
      </c>
      <c r="N1291" t="s">
        <v>1888</v>
      </c>
      <c r="O1291" t="e">
        <f ca="1">_xll.BDP(J1291,"security des")</f>
        <v>#NAME?</v>
      </c>
    </row>
    <row r="1292" spans="1:15" x14ac:dyDescent="0.25">
      <c r="A1292">
        <v>0</v>
      </c>
      <c r="B1292" s="9">
        <v>1.5747945205479453E-4</v>
      </c>
      <c r="C1292" s="9" t="str">
        <f t="shared" si="40"/>
        <v>$H$1319</v>
      </c>
      <c r="D1292" s="9" t="str">
        <f t="shared" si="41"/>
        <v>H1319</v>
      </c>
      <c r="F1292">
        <v>26020</v>
      </c>
      <c r="G1292" s="1" t="str">
        <f>_xll.BDS("SPX Index","CHAIN_TICKERS", "CHAIN_STRIKE_PX_OVRD",F1292, "CHAIN_PUT_CALL_TYPE_OVRD=P", "CHAIN_PERIODICITY_OVRD=M")</f>
        <v>SPX US 11/20/15 P2700</v>
      </c>
      <c r="J1292" t="s">
        <v>2408</v>
      </c>
      <c r="K1292" t="e">
        <f ca="1">_xll.BDP(J1292,"security des")</f>
        <v>#NAME?</v>
      </c>
      <c r="N1292" t="s">
        <v>1889</v>
      </c>
      <c r="O1292" t="e">
        <f ca="1">_xll.BDP(J1292,"security des")</f>
        <v>#NAME?</v>
      </c>
    </row>
    <row r="1293" spans="1:15" x14ac:dyDescent="0.25">
      <c r="A1293">
        <v>0</v>
      </c>
      <c r="B1293" s="9">
        <v>1.5739726027397261E-4</v>
      </c>
      <c r="C1293" s="9" t="str">
        <f t="shared" si="40"/>
        <v>$H$1320</v>
      </c>
      <c r="D1293" s="9" t="str">
        <f t="shared" si="41"/>
        <v>H1320</v>
      </c>
      <c r="F1293">
        <v>26040</v>
      </c>
      <c r="G1293" s="1" t="str">
        <f>_xll.BDS("SPX Index","CHAIN_TICKERS", "CHAIN_STRIKE_PX_OVRD",F1293, "CHAIN_PUT_CALL_TYPE_OVRD=P", "CHAIN_PERIODICITY_OVRD=M")</f>
        <v>SPX US 11/20/15 P2700</v>
      </c>
      <c r="J1293" t="s">
        <v>548</v>
      </c>
      <c r="K1293" t="e">
        <f ca="1">_xll.BDP(J1293,"security des")</f>
        <v>#NAME?</v>
      </c>
      <c r="N1293" t="s">
        <v>1890</v>
      </c>
      <c r="O1293" t="e">
        <f ca="1">_xll.BDP(J1293,"security des")</f>
        <v>#NAME?</v>
      </c>
    </row>
    <row r="1294" spans="1:15" x14ac:dyDescent="0.25">
      <c r="A1294">
        <v>0</v>
      </c>
      <c r="B1294" s="9">
        <v>1.5709589041095891E-4</v>
      </c>
      <c r="C1294" s="9" t="str">
        <f t="shared" si="40"/>
        <v>$H$1321</v>
      </c>
      <c r="D1294" s="9" t="str">
        <f t="shared" si="41"/>
        <v>H1321</v>
      </c>
      <c r="F1294">
        <v>26060</v>
      </c>
      <c r="G1294" s="1" t="str">
        <f>_xll.BDS("SPX Index","CHAIN_TICKERS", "CHAIN_STRIKE_PX_OVRD",F1294, "CHAIN_PUT_CALL_TYPE_OVRD=P", "CHAIN_PERIODICITY_OVRD=M")</f>
        <v>SPX US 11/20/15 P2700</v>
      </c>
      <c r="J1294" t="s">
        <v>2409</v>
      </c>
      <c r="K1294" t="e">
        <f ca="1">_xll.BDP(J1294,"security des")</f>
        <v>#NAME?</v>
      </c>
      <c r="N1294" t="s">
        <v>1891</v>
      </c>
      <c r="O1294" t="e">
        <f ca="1">_xll.BDP(J1294,"security des")</f>
        <v>#NAME?</v>
      </c>
    </row>
    <row r="1295" spans="1:15" x14ac:dyDescent="0.25">
      <c r="A1295">
        <v>0</v>
      </c>
      <c r="B1295" s="9">
        <v>1.5665753424657535E-4</v>
      </c>
      <c r="C1295" s="9" t="str">
        <f t="shared" si="40"/>
        <v>$H$1322</v>
      </c>
      <c r="D1295" s="9" t="str">
        <f t="shared" si="41"/>
        <v>H1322</v>
      </c>
      <c r="F1295">
        <v>26080</v>
      </c>
      <c r="G1295" s="1" t="str">
        <f>_xll.BDS("SPX Index","CHAIN_TICKERS", "CHAIN_STRIKE_PX_OVRD",F1295, "CHAIN_PUT_CALL_TYPE_OVRD=P", "CHAIN_PERIODICITY_OVRD=M")</f>
        <v>SPX US 11/20/15 P2700</v>
      </c>
      <c r="J1295" t="s">
        <v>2410</v>
      </c>
      <c r="K1295" t="e">
        <f ca="1">_xll.BDP(J1295,"security des")</f>
        <v>#NAME?</v>
      </c>
      <c r="N1295" t="s">
        <v>1892</v>
      </c>
      <c r="O1295" t="e">
        <f ca="1">_xll.BDP(J1295,"security des")</f>
        <v>#NAME?</v>
      </c>
    </row>
    <row r="1296" spans="1:15" x14ac:dyDescent="0.25">
      <c r="A1296">
        <v>0</v>
      </c>
      <c r="B1296" s="9">
        <v>1.5550684931506849E-4</v>
      </c>
      <c r="C1296" s="9" t="str">
        <f t="shared" si="40"/>
        <v>$H$1323</v>
      </c>
      <c r="D1296" s="9" t="str">
        <f t="shared" si="41"/>
        <v>H1323</v>
      </c>
      <c r="F1296">
        <v>26100</v>
      </c>
      <c r="G1296" s="1" t="str">
        <f>_xll.BDS("SPX Index","CHAIN_TICKERS", "CHAIN_STRIKE_PX_OVRD",F1296, "CHAIN_PUT_CALL_TYPE_OVRD=P", "CHAIN_PERIODICITY_OVRD=M")</f>
        <v>SPX US 11/20/15 P2700</v>
      </c>
      <c r="J1296" t="s">
        <v>2411</v>
      </c>
      <c r="K1296" t="e">
        <f ca="1">_xll.BDP(J1296,"security des")</f>
        <v>#NAME?</v>
      </c>
      <c r="N1296" t="s">
        <v>1893</v>
      </c>
      <c r="O1296" t="e">
        <f ca="1">_xll.BDP(J1296,"security des")</f>
        <v>#NAME?</v>
      </c>
    </row>
    <row r="1297" spans="1:15" x14ac:dyDescent="0.25">
      <c r="A1297">
        <v>0</v>
      </c>
      <c r="B1297" s="9">
        <v>1.5632876712328765E-4</v>
      </c>
      <c r="C1297" s="9" t="str">
        <f t="shared" si="40"/>
        <v>$H$1324</v>
      </c>
      <c r="D1297" s="9" t="str">
        <f t="shared" si="41"/>
        <v>H1324</v>
      </c>
      <c r="F1297">
        <v>26120</v>
      </c>
      <c r="G1297" s="1" t="str">
        <f>_xll.BDS("SPX Index","CHAIN_TICKERS", "CHAIN_STRIKE_PX_OVRD",F1297, "CHAIN_PUT_CALL_TYPE_OVRD=P", "CHAIN_PERIODICITY_OVRD=M")</f>
        <v>SPX US 11/20/15 P2700</v>
      </c>
      <c r="J1297" t="s">
        <v>2412</v>
      </c>
      <c r="K1297" t="e">
        <f ca="1">_xll.BDP(J1297,"security des")</f>
        <v>#NAME?</v>
      </c>
      <c r="N1297" t="s">
        <v>1894</v>
      </c>
      <c r="O1297" t="e">
        <f ca="1">_xll.BDP(J1297,"security des")</f>
        <v>#NAME?</v>
      </c>
    </row>
    <row r="1298" spans="1:15" x14ac:dyDescent="0.25">
      <c r="A1298">
        <v>0</v>
      </c>
      <c r="B1298" s="9">
        <v>1.5482191780821918E-4</v>
      </c>
      <c r="C1298" s="9" t="str">
        <f t="shared" si="40"/>
        <v>$H$1325</v>
      </c>
      <c r="D1298" s="9" t="str">
        <f t="shared" si="41"/>
        <v>H1325</v>
      </c>
      <c r="F1298">
        <v>26140</v>
      </c>
      <c r="G1298" s="1" t="str">
        <f>_xll.BDS("SPX Index","CHAIN_TICKERS", "CHAIN_STRIKE_PX_OVRD",F1298, "CHAIN_PUT_CALL_TYPE_OVRD=P", "CHAIN_PERIODICITY_OVRD=M")</f>
        <v>SPX US 11/20/15 P2700</v>
      </c>
      <c r="J1298" t="s">
        <v>549</v>
      </c>
      <c r="K1298" t="e">
        <f ca="1">_xll.BDP(J1298,"security des")</f>
        <v>#NAME?</v>
      </c>
      <c r="N1298" t="s">
        <v>1895</v>
      </c>
      <c r="O1298" t="e">
        <f ca="1">_xll.BDP(J1298,"security des")</f>
        <v>#NAME?</v>
      </c>
    </row>
    <row r="1299" spans="1:15" x14ac:dyDescent="0.25">
      <c r="A1299">
        <v>0</v>
      </c>
      <c r="B1299" s="9">
        <v>1.5536986301369863E-4</v>
      </c>
      <c r="C1299" s="9" t="str">
        <f t="shared" si="40"/>
        <v>$H$1326</v>
      </c>
      <c r="D1299" s="9" t="str">
        <f t="shared" si="41"/>
        <v>H1326</v>
      </c>
      <c r="F1299">
        <v>26160</v>
      </c>
      <c r="G1299" s="1" t="str">
        <f>_xll.BDS("SPX Index","CHAIN_TICKERS", "CHAIN_STRIKE_PX_OVRD",F1299, "CHAIN_PUT_CALL_TYPE_OVRD=P", "CHAIN_PERIODICITY_OVRD=M")</f>
        <v>SPX US 11/20/15 P2700</v>
      </c>
      <c r="J1299" t="s">
        <v>2413</v>
      </c>
      <c r="K1299" t="e">
        <f ca="1">_xll.BDP(J1299,"security des")</f>
        <v>#NAME?</v>
      </c>
      <c r="N1299" t="s">
        <v>1896</v>
      </c>
      <c r="O1299" t="e">
        <f ca="1">_xll.BDP(J1299,"security des")</f>
        <v>#NAME?</v>
      </c>
    </row>
    <row r="1300" spans="1:15" x14ac:dyDescent="0.25">
      <c r="A1300">
        <v>0</v>
      </c>
      <c r="B1300" s="9">
        <v>1.5293150684931507E-4</v>
      </c>
      <c r="C1300" s="9" t="str">
        <f t="shared" si="40"/>
        <v>$H$1327</v>
      </c>
      <c r="D1300" s="9" t="str">
        <f t="shared" si="41"/>
        <v>H1327</v>
      </c>
      <c r="F1300">
        <v>26180</v>
      </c>
      <c r="G1300" s="1" t="str">
        <f>_xll.BDS("SPX Index","CHAIN_TICKERS", "CHAIN_STRIKE_PX_OVRD",F1300, "CHAIN_PUT_CALL_TYPE_OVRD=P", "CHAIN_PERIODICITY_OVRD=M")</f>
        <v>SPX US 11/20/15 P2700</v>
      </c>
      <c r="J1300" t="s">
        <v>2414</v>
      </c>
      <c r="K1300" t="e">
        <f ca="1">_xll.BDP(J1300,"security des")</f>
        <v>#NAME?</v>
      </c>
      <c r="N1300" t="s">
        <v>1897</v>
      </c>
      <c r="O1300" t="e">
        <f ca="1">_xll.BDP(J1300,"security des")</f>
        <v>#NAME?</v>
      </c>
    </row>
    <row r="1301" spans="1:15" x14ac:dyDescent="0.25">
      <c r="A1301">
        <v>0</v>
      </c>
      <c r="B1301" s="9">
        <v>1.5178082191780821E-4</v>
      </c>
      <c r="C1301" s="9" t="str">
        <f t="shared" si="40"/>
        <v>$H$1328</v>
      </c>
      <c r="D1301" s="9" t="str">
        <f t="shared" si="41"/>
        <v>H1328</v>
      </c>
      <c r="F1301">
        <v>26200</v>
      </c>
      <c r="G1301" s="1" t="str">
        <f>_xll.BDS("SPX Index","CHAIN_TICKERS", "CHAIN_STRIKE_PX_OVRD",F1301, "CHAIN_PUT_CALL_TYPE_OVRD=P", "CHAIN_PERIODICITY_OVRD=M")</f>
        <v>SPX US 11/20/15 P2700</v>
      </c>
      <c r="J1301" t="s">
        <v>2415</v>
      </c>
      <c r="K1301" t="e">
        <f ca="1">_xll.BDP(J1301,"security des")</f>
        <v>#NAME?</v>
      </c>
      <c r="N1301" t="s">
        <v>1898</v>
      </c>
      <c r="O1301" t="e">
        <f ca="1">_xll.BDP(J1301,"security des")</f>
        <v>#NAME?</v>
      </c>
    </row>
    <row r="1302" spans="1:15" x14ac:dyDescent="0.25">
      <c r="A1302">
        <v>0</v>
      </c>
      <c r="B1302" s="9">
        <v>1.5145205479452056E-4</v>
      </c>
      <c r="C1302" s="9" t="str">
        <f t="shared" si="40"/>
        <v>$H$1329</v>
      </c>
      <c r="D1302" s="9" t="str">
        <f t="shared" si="41"/>
        <v>H1329</v>
      </c>
      <c r="F1302">
        <v>26220</v>
      </c>
      <c r="G1302" s="1" t="str">
        <f>_xll.BDS("SPX Index","CHAIN_TICKERS", "CHAIN_STRIKE_PX_OVRD",F1302, "CHAIN_PUT_CALL_TYPE_OVRD=P", "CHAIN_PERIODICITY_OVRD=M")</f>
        <v>SPX US 11/20/15 P2700</v>
      </c>
      <c r="J1302" t="s">
        <v>2416</v>
      </c>
      <c r="K1302" t="e">
        <f ca="1">_xll.BDP(J1302,"security des")</f>
        <v>#NAME?</v>
      </c>
      <c r="N1302" t="s">
        <v>1899</v>
      </c>
      <c r="O1302" t="e">
        <f ca="1">_xll.BDP(J1302,"security des")</f>
        <v>#NAME?</v>
      </c>
    </row>
    <row r="1303" spans="1:15" x14ac:dyDescent="0.25">
      <c r="A1303">
        <v>0</v>
      </c>
      <c r="B1303" s="9">
        <v>1.4997260273972603E-4</v>
      </c>
      <c r="C1303" s="9" t="str">
        <f t="shared" si="40"/>
        <v>$H$1330</v>
      </c>
      <c r="D1303" s="9" t="str">
        <f t="shared" si="41"/>
        <v>H1330</v>
      </c>
      <c r="F1303">
        <v>26240</v>
      </c>
      <c r="G1303" s="1" t="str">
        <f>_xll.BDS("SPX Index","CHAIN_TICKERS", "CHAIN_STRIKE_PX_OVRD",F1303, "CHAIN_PUT_CALL_TYPE_OVRD=P", "CHAIN_PERIODICITY_OVRD=M")</f>
        <v>SPX US 11/20/15 P2700</v>
      </c>
      <c r="J1303" t="s">
        <v>550</v>
      </c>
      <c r="K1303" t="e">
        <f ca="1">_xll.BDP(J1303,"security des")</f>
        <v>#NAME?</v>
      </c>
      <c r="N1303" t="s">
        <v>1900</v>
      </c>
      <c r="O1303" t="e">
        <f ca="1">_xll.BDP(J1303,"security des")</f>
        <v>#NAME?</v>
      </c>
    </row>
    <row r="1304" spans="1:15" x14ac:dyDescent="0.25">
      <c r="A1304">
        <v>0</v>
      </c>
      <c r="B1304" s="9">
        <v>1.4936986301369862E-4</v>
      </c>
      <c r="C1304" s="9" t="str">
        <f t="shared" si="40"/>
        <v>$H$1331</v>
      </c>
      <c r="D1304" s="9" t="str">
        <f t="shared" si="41"/>
        <v>H1331</v>
      </c>
      <c r="F1304">
        <v>26260</v>
      </c>
      <c r="G1304" s="1" t="str">
        <f>_xll.BDS("SPX Index","CHAIN_TICKERS", "CHAIN_STRIKE_PX_OVRD",F1304, "CHAIN_PUT_CALL_TYPE_OVRD=P", "CHAIN_PERIODICITY_OVRD=M")</f>
        <v>SPX US 11/20/15 P2700</v>
      </c>
      <c r="J1304" t="s">
        <v>2417</v>
      </c>
      <c r="K1304" t="e">
        <f ca="1">_xll.BDP(J1304,"security des")</f>
        <v>#NAME?</v>
      </c>
      <c r="N1304" t="s">
        <v>1901</v>
      </c>
      <c r="O1304" t="e">
        <f ca="1">_xll.BDP(J1304,"security des")</f>
        <v>#NAME?</v>
      </c>
    </row>
    <row r="1305" spans="1:15" x14ac:dyDescent="0.25">
      <c r="A1305">
        <v>0</v>
      </c>
      <c r="B1305" s="9">
        <v>1.4950684931506848E-4</v>
      </c>
      <c r="C1305" s="9" t="str">
        <f t="shared" si="40"/>
        <v>$H$1332</v>
      </c>
      <c r="D1305" s="9" t="str">
        <f t="shared" si="41"/>
        <v>H1332</v>
      </c>
      <c r="F1305">
        <v>26280</v>
      </c>
      <c r="G1305" s="1" t="str">
        <f>_xll.BDS("SPX Index","CHAIN_TICKERS", "CHAIN_STRIKE_PX_OVRD",F1305, "CHAIN_PUT_CALL_TYPE_OVRD=P", "CHAIN_PERIODICITY_OVRD=M")</f>
        <v>SPX US 11/20/15 P2700</v>
      </c>
      <c r="J1305" t="s">
        <v>2418</v>
      </c>
      <c r="K1305" t="e">
        <f ca="1">_xll.BDP(J1305,"security des")</f>
        <v>#NAME?</v>
      </c>
      <c r="N1305" t="s">
        <v>1902</v>
      </c>
      <c r="O1305" t="e">
        <f ca="1">_xll.BDP(J1305,"security des")</f>
        <v>#NAME?</v>
      </c>
    </row>
    <row r="1306" spans="1:15" x14ac:dyDescent="0.25">
      <c r="A1306">
        <v>0</v>
      </c>
      <c r="B1306" s="9">
        <v>1.4920547945205479E-4</v>
      </c>
      <c r="C1306" s="9" t="str">
        <f t="shared" si="40"/>
        <v>$H$1333</v>
      </c>
      <c r="D1306" s="9" t="str">
        <f t="shared" si="41"/>
        <v>H1333</v>
      </c>
      <c r="F1306">
        <v>26300</v>
      </c>
      <c r="G1306" s="1" t="str">
        <f>_xll.BDS("SPX Index","CHAIN_TICKERS", "CHAIN_STRIKE_PX_OVRD",F1306, "CHAIN_PUT_CALL_TYPE_OVRD=P", "CHAIN_PERIODICITY_OVRD=M")</f>
        <v>SPX US 11/20/15 P2700</v>
      </c>
      <c r="J1306" t="s">
        <v>2419</v>
      </c>
      <c r="K1306" t="e">
        <f ca="1">_xll.BDP(J1306,"security des")</f>
        <v>#NAME?</v>
      </c>
      <c r="N1306" t="s">
        <v>1903</v>
      </c>
      <c r="O1306" t="e">
        <f ca="1">_xll.BDP(J1306,"security des")</f>
        <v>#NAME?</v>
      </c>
    </row>
    <row r="1307" spans="1:15" x14ac:dyDescent="0.25">
      <c r="A1307">
        <v>3</v>
      </c>
      <c r="B1307" s="9">
        <v>1.4887671232876714E-4</v>
      </c>
      <c r="C1307" s="9" t="str">
        <f t="shared" si="40"/>
        <v>$H$1334</v>
      </c>
      <c r="D1307" s="9" t="str">
        <f t="shared" si="41"/>
        <v>H1334</v>
      </c>
      <c r="F1307">
        <v>26320</v>
      </c>
      <c r="G1307" s="1" t="str">
        <f>_xll.BDS("SPX Index","CHAIN_TICKERS", "CHAIN_STRIKE_PX_OVRD",F1307, "CHAIN_PUT_CALL_TYPE_OVRD=P", "CHAIN_PERIODICITY_OVRD=M")</f>
        <v>SPX US 11/20/15 P2700</v>
      </c>
      <c r="J1307" t="s">
        <v>2420</v>
      </c>
      <c r="K1307" t="e">
        <f ca="1">_xll.BDP(J1307,"security des")</f>
        <v>#NAME?</v>
      </c>
      <c r="N1307" t="s">
        <v>1904</v>
      </c>
      <c r="O1307" t="e">
        <f ca="1">_xll.BDP(J1307,"security des")</f>
        <v>#NAME?</v>
      </c>
    </row>
    <row r="1308" spans="1:15" x14ac:dyDescent="0.25">
      <c r="A1308">
        <v>0</v>
      </c>
      <c r="B1308" s="9">
        <v>1.4767123287671232E-4</v>
      </c>
      <c r="C1308" s="9" t="str">
        <f t="shared" si="40"/>
        <v>$H$1335</v>
      </c>
      <c r="D1308" s="9" t="str">
        <f t="shared" si="41"/>
        <v>H1335</v>
      </c>
      <c r="F1308">
        <v>26340</v>
      </c>
      <c r="G1308" s="1" t="str">
        <f>_xll.BDS("SPX Index","CHAIN_TICKERS", "CHAIN_STRIKE_PX_OVRD",F1308, "CHAIN_PUT_CALL_TYPE_OVRD=P", "CHAIN_PERIODICITY_OVRD=M")</f>
        <v>SPX US 11/20/15 P2700</v>
      </c>
      <c r="J1308" t="s">
        <v>551</v>
      </c>
      <c r="K1308" t="e">
        <f ca="1">_xll.BDP(J1308,"security des")</f>
        <v>#NAME?</v>
      </c>
      <c r="N1308" t="s">
        <v>1905</v>
      </c>
      <c r="O1308" t="e">
        <f ca="1">_xll.BDP(J1308,"security des")</f>
        <v>#NAME?</v>
      </c>
    </row>
    <row r="1309" spans="1:15" x14ac:dyDescent="0.25">
      <c r="A1309">
        <v>0</v>
      </c>
      <c r="B1309" s="9">
        <v>1.4367123287671233E-4</v>
      </c>
      <c r="C1309" s="9" t="str">
        <f t="shared" si="40"/>
        <v>$H$1336</v>
      </c>
      <c r="D1309" s="9" t="str">
        <f t="shared" si="41"/>
        <v>H1336</v>
      </c>
      <c r="F1309">
        <v>26360</v>
      </c>
      <c r="G1309" s="1" t="str">
        <f>_xll.BDS("SPX Index","CHAIN_TICKERS", "CHAIN_STRIKE_PX_OVRD",F1309, "CHAIN_PUT_CALL_TYPE_OVRD=P", "CHAIN_PERIODICITY_OVRD=M")</f>
        <v>SPX US 11/20/15 P2700</v>
      </c>
      <c r="J1309" t="s">
        <v>2421</v>
      </c>
      <c r="K1309" t="e">
        <f ca="1">_xll.BDP(J1309,"security des")</f>
        <v>#NAME?</v>
      </c>
      <c r="N1309" t="s">
        <v>1906</v>
      </c>
      <c r="O1309" t="e">
        <f ca="1">_xll.BDP(J1309,"security des")</f>
        <v>#NAME?</v>
      </c>
    </row>
    <row r="1310" spans="1:15" x14ac:dyDescent="0.25">
      <c r="A1310">
        <v>0</v>
      </c>
      <c r="B1310" s="9">
        <v>1.4435616438356164E-4</v>
      </c>
      <c r="C1310" s="9" t="str">
        <f t="shared" si="40"/>
        <v>$H$1337</v>
      </c>
      <c r="D1310" s="9" t="str">
        <f t="shared" si="41"/>
        <v>H1337</v>
      </c>
      <c r="F1310">
        <v>26380</v>
      </c>
      <c r="G1310" s="1" t="str">
        <f>_xll.BDS("SPX Index","CHAIN_TICKERS", "CHAIN_STRIKE_PX_OVRD",F1310, "CHAIN_PUT_CALL_TYPE_OVRD=P", "CHAIN_PERIODICITY_OVRD=M")</f>
        <v>SPX US 11/20/15 P2700</v>
      </c>
      <c r="J1310" t="s">
        <v>2422</v>
      </c>
      <c r="K1310" t="e">
        <f ca="1">_xll.BDP(J1310,"security des")</f>
        <v>#NAME?</v>
      </c>
      <c r="N1310" t="s">
        <v>1907</v>
      </c>
      <c r="O1310" t="e">
        <f ca="1">_xll.BDP(J1310,"security des")</f>
        <v>#NAME?</v>
      </c>
    </row>
    <row r="1311" spans="1:15" x14ac:dyDescent="0.25">
      <c r="A1311">
        <v>0</v>
      </c>
      <c r="B1311" s="9">
        <v>1.489041095890411E-4</v>
      </c>
      <c r="C1311" s="9" t="str">
        <f t="shared" si="40"/>
        <v>$H$1338</v>
      </c>
      <c r="D1311" s="9" t="str">
        <f t="shared" si="41"/>
        <v>H1338</v>
      </c>
      <c r="F1311">
        <v>26400</v>
      </c>
      <c r="G1311" s="1" t="str">
        <f>_xll.BDS("SPX Index","CHAIN_TICKERS", "CHAIN_STRIKE_PX_OVRD",F1311, "CHAIN_PUT_CALL_TYPE_OVRD=P", "CHAIN_PERIODICITY_OVRD=M")</f>
        <v>SPX US 11/20/15 P2700</v>
      </c>
      <c r="J1311" t="s">
        <v>2423</v>
      </c>
      <c r="K1311" t="e">
        <f ca="1">_xll.BDP(J1311,"security des")</f>
        <v>#NAME?</v>
      </c>
      <c r="N1311" t="s">
        <v>1908</v>
      </c>
      <c r="O1311" t="e">
        <f ca="1">_xll.BDP(J1311,"security des")</f>
        <v>#NAME?</v>
      </c>
    </row>
    <row r="1312" spans="1:15" x14ac:dyDescent="0.25">
      <c r="A1312">
        <v>0</v>
      </c>
      <c r="B1312" s="9">
        <v>1.4975342465753426E-4</v>
      </c>
      <c r="C1312" s="9" t="str">
        <f t="shared" si="40"/>
        <v>$H$1339</v>
      </c>
      <c r="D1312" s="9" t="str">
        <f t="shared" si="41"/>
        <v>H1339</v>
      </c>
      <c r="F1312">
        <v>26420</v>
      </c>
      <c r="G1312" s="1" t="str">
        <f>_xll.BDS("SPX Index","CHAIN_TICKERS", "CHAIN_STRIKE_PX_OVRD",F1312, "CHAIN_PUT_CALL_TYPE_OVRD=P", "CHAIN_PERIODICITY_OVRD=M")</f>
        <v>SPX US 11/20/15 P2700</v>
      </c>
      <c r="J1312" t="s">
        <v>2424</v>
      </c>
      <c r="K1312" t="e">
        <f ca="1">_xll.BDP(J1312,"security des")</f>
        <v>#NAME?</v>
      </c>
      <c r="N1312" t="s">
        <v>1909</v>
      </c>
      <c r="O1312" t="e">
        <f ca="1">_xll.BDP(J1312,"security des")</f>
        <v>#NAME?</v>
      </c>
    </row>
    <row r="1313" spans="1:15" x14ac:dyDescent="0.25">
      <c r="A1313">
        <v>0</v>
      </c>
      <c r="B1313" s="9">
        <v>1.5197260273972602E-4</v>
      </c>
      <c r="C1313" s="9" t="str">
        <f t="shared" si="40"/>
        <v>$H$1340</v>
      </c>
      <c r="D1313" s="9" t="str">
        <f t="shared" si="41"/>
        <v>H1340</v>
      </c>
      <c r="F1313">
        <v>26440</v>
      </c>
      <c r="G1313" s="1" t="str">
        <f>_xll.BDS("SPX Index","CHAIN_TICKERS", "CHAIN_STRIKE_PX_OVRD",F1313, "CHAIN_PUT_CALL_TYPE_OVRD=P", "CHAIN_PERIODICITY_OVRD=M")</f>
        <v>SPX US 11/20/15 P2700</v>
      </c>
      <c r="J1313" t="s">
        <v>552</v>
      </c>
      <c r="K1313" t="e">
        <f ca="1">_xll.BDP(J1313,"security des")</f>
        <v>#NAME?</v>
      </c>
      <c r="N1313" t="s">
        <v>1910</v>
      </c>
      <c r="O1313" t="e">
        <f ca="1">_xll.BDP(J1313,"security des")</f>
        <v>#NAME?</v>
      </c>
    </row>
    <row r="1314" spans="1:15" x14ac:dyDescent="0.25">
      <c r="A1314">
        <v>0</v>
      </c>
      <c r="B1314" s="9">
        <v>1.525205479452055E-4</v>
      </c>
      <c r="C1314" s="9" t="str">
        <f t="shared" si="40"/>
        <v>$H$1341</v>
      </c>
      <c r="D1314" s="9" t="str">
        <f t="shared" si="41"/>
        <v>H1341</v>
      </c>
      <c r="F1314">
        <v>26460</v>
      </c>
      <c r="G1314" s="1" t="str">
        <f>_xll.BDS("SPX Index","CHAIN_TICKERS", "CHAIN_STRIKE_PX_OVRD",F1314, "CHAIN_PUT_CALL_TYPE_OVRD=P", "CHAIN_PERIODICITY_OVRD=M")</f>
        <v>SPX US 11/20/15 P2700</v>
      </c>
      <c r="J1314" t="s">
        <v>2425</v>
      </c>
      <c r="K1314" t="e">
        <f ca="1">_xll.BDP(J1314,"security des")</f>
        <v>#NAME?</v>
      </c>
      <c r="N1314" t="s">
        <v>1911</v>
      </c>
      <c r="O1314" t="e">
        <f ca="1">_xll.BDP(J1314,"security des")</f>
        <v>#NAME?</v>
      </c>
    </row>
    <row r="1315" spans="1:15" x14ac:dyDescent="0.25">
      <c r="A1315">
        <v>0</v>
      </c>
      <c r="B1315" s="9">
        <v>1.525205479452055E-4</v>
      </c>
      <c r="C1315" s="9" t="str">
        <f t="shared" si="40"/>
        <v>$H$1342</v>
      </c>
      <c r="D1315" s="9" t="str">
        <f t="shared" si="41"/>
        <v>H1342</v>
      </c>
      <c r="F1315">
        <v>26480</v>
      </c>
      <c r="G1315" s="1" t="str">
        <f>_xll.BDS("SPX Index","CHAIN_TICKERS", "CHAIN_STRIKE_PX_OVRD",F1315, "CHAIN_PUT_CALL_TYPE_OVRD=P", "CHAIN_PERIODICITY_OVRD=M")</f>
        <v>SPX US 11/20/15 P2700</v>
      </c>
      <c r="J1315" t="s">
        <v>2426</v>
      </c>
      <c r="K1315" t="e">
        <f ca="1">_xll.BDP(J1315,"security des")</f>
        <v>#NAME?</v>
      </c>
      <c r="N1315" t="s">
        <v>1912</v>
      </c>
      <c r="O1315" t="e">
        <f ca="1">_xll.BDP(J1315,"security des")</f>
        <v>#NAME?</v>
      </c>
    </row>
    <row r="1316" spans="1:15" x14ac:dyDescent="0.25">
      <c r="A1316">
        <v>0</v>
      </c>
      <c r="B1316" s="9">
        <v>1.4920547945205479E-4</v>
      </c>
      <c r="C1316" s="9" t="str">
        <f t="shared" si="40"/>
        <v>$H$1343</v>
      </c>
      <c r="D1316" s="9" t="str">
        <f t="shared" si="41"/>
        <v>H1343</v>
      </c>
      <c r="F1316">
        <v>26500</v>
      </c>
      <c r="G1316" s="1" t="str">
        <f>_xll.BDS("SPX Index","CHAIN_TICKERS", "CHAIN_STRIKE_PX_OVRD",F1316, "CHAIN_PUT_CALL_TYPE_OVRD=P", "CHAIN_PERIODICITY_OVRD=M")</f>
        <v>SPX US 11/20/15 P2700</v>
      </c>
      <c r="J1316" t="s">
        <v>2427</v>
      </c>
      <c r="K1316" t="e">
        <f ca="1">_xll.BDP(J1316,"security des")</f>
        <v>#NAME?</v>
      </c>
      <c r="N1316" t="s">
        <v>1913</v>
      </c>
      <c r="O1316" t="e">
        <f ca="1">_xll.BDP(J1316,"security des")</f>
        <v>#NAME?</v>
      </c>
    </row>
    <row r="1317" spans="1:15" x14ac:dyDescent="0.25">
      <c r="A1317">
        <v>0</v>
      </c>
      <c r="B1317" s="9">
        <v>1.4947945205479453E-4</v>
      </c>
      <c r="C1317" s="9" t="str">
        <f t="shared" si="40"/>
        <v>$H$1344</v>
      </c>
      <c r="D1317" s="9" t="str">
        <f t="shared" si="41"/>
        <v>H1344</v>
      </c>
      <c r="F1317">
        <v>26520</v>
      </c>
      <c r="G1317" s="1" t="str">
        <f>_xll.BDS("SPX Index","CHAIN_TICKERS", "CHAIN_STRIKE_PX_OVRD",F1317, "CHAIN_PUT_CALL_TYPE_OVRD=P", "CHAIN_PERIODICITY_OVRD=M")</f>
        <v>SPX US 11/20/15 P2700</v>
      </c>
      <c r="J1317" t="s">
        <v>2428</v>
      </c>
      <c r="K1317" t="e">
        <f ca="1">_xll.BDP(J1317,"security des")</f>
        <v>#NAME?</v>
      </c>
      <c r="N1317" t="s">
        <v>1914</v>
      </c>
      <c r="O1317" t="e">
        <f ca="1">_xll.BDP(J1317,"security des")</f>
        <v>#NAME?</v>
      </c>
    </row>
    <row r="1318" spans="1:15" x14ac:dyDescent="0.25">
      <c r="A1318">
        <v>0</v>
      </c>
      <c r="B1318" s="9">
        <v>1.5024657534246577E-4</v>
      </c>
      <c r="C1318" s="9" t="str">
        <f t="shared" si="40"/>
        <v>$H$1345</v>
      </c>
      <c r="D1318" s="9" t="str">
        <f t="shared" si="41"/>
        <v>H1345</v>
      </c>
      <c r="F1318">
        <v>26540</v>
      </c>
      <c r="G1318" s="1" t="str">
        <f>_xll.BDS("SPX Index","CHAIN_TICKERS", "CHAIN_STRIKE_PX_OVRD",F1318, "CHAIN_PUT_CALL_TYPE_OVRD=P", "CHAIN_PERIODICITY_OVRD=M")</f>
        <v>SPX US 11/20/15 P2700</v>
      </c>
      <c r="J1318" t="s">
        <v>553</v>
      </c>
      <c r="K1318" t="e">
        <f ca="1">_xll.BDP(J1318,"security des")</f>
        <v>#NAME?</v>
      </c>
      <c r="N1318" t="s">
        <v>1915</v>
      </c>
      <c r="O1318" t="e">
        <f ca="1">_xll.BDP(J1318,"security des")</f>
        <v>#NAME?</v>
      </c>
    </row>
    <row r="1319" spans="1:15" x14ac:dyDescent="0.25">
      <c r="A1319">
        <v>0</v>
      </c>
      <c r="B1319" s="9">
        <v>1.5052054794520547E-4</v>
      </c>
      <c r="C1319" s="9" t="str">
        <f t="shared" si="40"/>
        <v>$H$1346</v>
      </c>
      <c r="D1319" s="9" t="str">
        <f t="shared" si="41"/>
        <v>H1346</v>
      </c>
      <c r="F1319">
        <v>26560</v>
      </c>
      <c r="G1319" s="1" t="str">
        <f>_xll.BDS("SPX Index","CHAIN_TICKERS", "CHAIN_STRIKE_PX_OVRD",F1319, "CHAIN_PUT_CALL_TYPE_OVRD=P", "CHAIN_PERIODICITY_OVRD=M")</f>
        <v>SPX US 11/20/15 P2700</v>
      </c>
      <c r="J1319" t="s">
        <v>3098</v>
      </c>
      <c r="K1319" t="e">
        <f ca="1">_xll.BDP(J1319,"security des")</f>
        <v>#NAME?</v>
      </c>
      <c r="N1319" t="s">
        <v>1916</v>
      </c>
      <c r="O1319" t="e">
        <f ca="1">_xll.BDP(J1319,"security des")</f>
        <v>#NAME?</v>
      </c>
    </row>
    <row r="1320" spans="1:15" x14ac:dyDescent="0.25">
      <c r="A1320">
        <v>0</v>
      </c>
      <c r="B1320" s="9">
        <v>1.5032876712328766E-4</v>
      </c>
      <c r="C1320" s="9" t="str">
        <f t="shared" si="40"/>
        <v>$H$1347</v>
      </c>
      <c r="D1320" s="9" t="str">
        <f t="shared" si="41"/>
        <v>H1347</v>
      </c>
      <c r="F1320">
        <v>26580</v>
      </c>
      <c r="G1320" s="1" t="str">
        <f>_xll.BDS("SPX Index","CHAIN_TICKERS", "CHAIN_STRIKE_PX_OVRD",F1320, "CHAIN_PUT_CALL_TYPE_OVRD=P", "CHAIN_PERIODICITY_OVRD=M")</f>
        <v>SPX US 11/20/15 P2700</v>
      </c>
      <c r="J1320" t="s">
        <v>3099</v>
      </c>
      <c r="K1320" t="e">
        <f ca="1">_xll.BDP(J1320,"security des")</f>
        <v>#NAME?</v>
      </c>
      <c r="N1320" t="s">
        <v>1917</v>
      </c>
      <c r="O1320" t="e">
        <f ca="1">_xll.BDP(J1320,"security des")</f>
        <v>#NAME?</v>
      </c>
    </row>
    <row r="1321" spans="1:15" x14ac:dyDescent="0.25">
      <c r="A1321">
        <v>0</v>
      </c>
      <c r="B1321" s="9">
        <v>1.5032876712328766E-4</v>
      </c>
      <c r="C1321" s="9" t="str">
        <f t="shared" si="40"/>
        <v>$H$1348</v>
      </c>
      <c r="D1321" s="9" t="str">
        <f t="shared" si="41"/>
        <v>H1348</v>
      </c>
      <c r="F1321">
        <v>26600</v>
      </c>
      <c r="G1321" s="1" t="str">
        <f>_xll.BDS("SPX Index","CHAIN_TICKERS", "CHAIN_STRIKE_PX_OVRD",F1321, "CHAIN_PUT_CALL_TYPE_OVRD=P", "CHAIN_PERIODICITY_OVRD=M")</f>
        <v>SPX US 11/20/15 P2700</v>
      </c>
      <c r="J1321" t="s">
        <v>3100</v>
      </c>
      <c r="K1321" t="e">
        <f ca="1">_xll.BDP(J1321,"security des")</f>
        <v>#NAME?</v>
      </c>
      <c r="N1321" t="s">
        <v>1918</v>
      </c>
      <c r="O1321" t="e">
        <f ca="1">_xll.BDP(J1321,"security des")</f>
        <v>#NAME?</v>
      </c>
    </row>
    <row r="1322" spans="1:15" x14ac:dyDescent="0.25">
      <c r="A1322">
        <v>0</v>
      </c>
      <c r="B1322" s="9">
        <v>1.493972602739726E-4</v>
      </c>
      <c r="C1322" s="9" t="str">
        <f t="shared" si="40"/>
        <v>$H$1349</v>
      </c>
      <c r="D1322" s="9" t="str">
        <f t="shared" si="41"/>
        <v>H1349</v>
      </c>
      <c r="F1322">
        <v>26620</v>
      </c>
      <c r="G1322" s="1" t="str">
        <f>_xll.BDS("SPX Index","CHAIN_TICKERS", "CHAIN_STRIKE_PX_OVRD",F1322, "CHAIN_PUT_CALL_TYPE_OVRD=P", "CHAIN_PERIODICITY_OVRD=M")</f>
        <v>SPX US 11/20/15 P2700</v>
      </c>
      <c r="J1322" t="s">
        <v>3101</v>
      </c>
      <c r="K1322" t="e">
        <f ca="1">_xll.BDP(J1322,"security des")</f>
        <v>#NAME?</v>
      </c>
      <c r="N1322" t="s">
        <v>1919</v>
      </c>
      <c r="O1322" t="e">
        <f ca="1">_xll.BDP(J1322,"security des")</f>
        <v>#NAME?</v>
      </c>
    </row>
    <row r="1323" spans="1:15" x14ac:dyDescent="0.25">
      <c r="A1323">
        <v>0</v>
      </c>
      <c r="B1323" s="9">
        <v>1.4852054794520548E-4</v>
      </c>
      <c r="C1323" s="9" t="str">
        <f t="shared" si="40"/>
        <v>$H$1350</v>
      </c>
      <c r="D1323" s="9" t="str">
        <f t="shared" si="41"/>
        <v>H1350</v>
      </c>
      <c r="F1323">
        <v>26640</v>
      </c>
      <c r="G1323" s="1" t="str">
        <f>_xll.BDS("SPX Index","CHAIN_TICKERS", "CHAIN_STRIKE_PX_OVRD",F1323, "CHAIN_PUT_CALL_TYPE_OVRD=P", "CHAIN_PERIODICITY_OVRD=M")</f>
        <v>SPX US 11/20/15 P2700</v>
      </c>
      <c r="J1323" t="s">
        <v>554</v>
      </c>
      <c r="K1323" t="e">
        <f ca="1">_xll.BDP(J1323,"security des")</f>
        <v>#NAME?</v>
      </c>
      <c r="N1323" t="s">
        <v>1920</v>
      </c>
      <c r="O1323" t="e">
        <f ca="1">_xll.BDP(J1323,"security des")</f>
        <v>#NAME?</v>
      </c>
    </row>
    <row r="1324" spans="1:15" x14ac:dyDescent="0.25">
      <c r="A1324">
        <v>0</v>
      </c>
      <c r="B1324" s="9">
        <v>1.4778082191780823E-4</v>
      </c>
      <c r="C1324" s="9" t="str">
        <f t="shared" si="40"/>
        <v>$H$1351</v>
      </c>
      <c r="D1324" s="9" t="str">
        <f t="shared" si="41"/>
        <v>H1351</v>
      </c>
      <c r="F1324">
        <v>26660</v>
      </c>
      <c r="G1324" s="1" t="str">
        <f>_xll.BDS("SPX Index","CHAIN_TICKERS", "CHAIN_STRIKE_PX_OVRD",F1324, "CHAIN_PUT_CALL_TYPE_OVRD=P", "CHAIN_PERIODICITY_OVRD=M")</f>
        <v>SPX US 11/20/15 P2700</v>
      </c>
      <c r="J1324" t="s">
        <v>3102</v>
      </c>
      <c r="K1324" t="e">
        <f ca="1">_xll.BDP(J1324,"security des")</f>
        <v>#NAME?</v>
      </c>
      <c r="N1324" t="s">
        <v>1921</v>
      </c>
      <c r="O1324" t="e">
        <f ca="1">_xll.BDP(J1324,"security des")</f>
        <v>#NAME?</v>
      </c>
    </row>
    <row r="1325" spans="1:15" x14ac:dyDescent="0.25">
      <c r="A1325">
        <v>0</v>
      </c>
      <c r="B1325" s="9">
        <v>1.4805479452054793E-4</v>
      </c>
      <c r="C1325" s="9" t="str">
        <f t="shared" si="40"/>
        <v>$H$1352</v>
      </c>
      <c r="D1325" s="9" t="str">
        <f t="shared" si="41"/>
        <v>H1352</v>
      </c>
      <c r="F1325">
        <v>26680</v>
      </c>
      <c r="G1325" s="1" t="str">
        <f>_xll.BDS("SPX Index","CHAIN_TICKERS", "CHAIN_STRIKE_PX_OVRD",F1325, "CHAIN_PUT_CALL_TYPE_OVRD=P", "CHAIN_PERIODICITY_OVRD=M")</f>
        <v>SPX US 11/20/15 P2700</v>
      </c>
      <c r="J1325" t="s">
        <v>3103</v>
      </c>
      <c r="K1325" t="e">
        <f ca="1">_xll.BDP(J1325,"security des")</f>
        <v>#NAME?</v>
      </c>
      <c r="N1325" t="s">
        <v>1922</v>
      </c>
      <c r="O1325" t="e">
        <f ca="1">_xll.BDP(J1325,"security des")</f>
        <v>#NAME?</v>
      </c>
    </row>
    <row r="1326" spans="1:15" x14ac:dyDescent="0.25">
      <c r="A1326">
        <v>0</v>
      </c>
      <c r="B1326" s="9">
        <v>1.4545205479452055E-4</v>
      </c>
      <c r="C1326" s="9" t="str">
        <f t="shared" si="40"/>
        <v>$H$1353</v>
      </c>
      <c r="D1326" s="9" t="str">
        <f t="shared" si="41"/>
        <v>H1353</v>
      </c>
      <c r="F1326">
        <v>26700</v>
      </c>
      <c r="G1326" s="1" t="str">
        <f>_xll.BDS("SPX Index","CHAIN_TICKERS", "CHAIN_STRIKE_PX_OVRD",F1326, "CHAIN_PUT_CALL_TYPE_OVRD=P", "CHAIN_PERIODICITY_OVRD=M")</f>
        <v>SPX US 11/20/15 P2700</v>
      </c>
      <c r="J1326" t="s">
        <v>555</v>
      </c>
      <c r="K1326" t="e">
        <f ca="1">_xll.BDP(J1326,"security des")</f>
        <v>#NAME?</v>
      </c>
      <c r="N1326" t="s">
        <v>1923</v>
      </c>
      <c r="O1326" t="e">
        <f ca="1">_xll.BDP(J1326,"security des")</f>
        <v>#NAME?</v>
      </c>
    </row>
    <row r="1327" spans="1:15" x14ac:dyDescent="0.25">
      <c r="A1327">
        <v>0</v>
      </c>
      <c r="B1327" s="9">
        <v>1.4539726027397261E-4</v>
      </c>
      <c r="C1327" s="9" t="str">
        <f t="shared" si="40"/>
        <v>$H$1354</v>
      </c>
      <c r="D1327" s="9" t="str">
        <f t="shared" si="41"/>
        <v>H1354</v>
      </c>
      <c r="F1327">
        <v>26720</v>
      </c>
      <c r="G1327" s="1" t="str">
        <f>_xll.BDS("SPX Index","CHAIN_TICKERS", "CHAIN_STRIKE_PX_OVRD",F1327, "CHAIN_PUT_CALL_TYPE_OVRD=P", "CHAIN_PERIODICITY_OVRD=M")</f>
        <v>SPX US 11/20/15 P2700</v>
      </c>
      <c r="J1327" t="s">
        <v>3104</v>
      </c>
      <c r="K1327" t="e">
        <f ca="1">_xll.BDP(J1327,"security des")</f>
        <v>#NAME?</v>
      </c>
      <c r="N1327" t="s">
        <v>1924</v>
      </c>
      <c r="O1327" t="e">
        <f ca="1">_xll.BDP(J1327,"security des")</f>
        <v>#NAME?</v>
      </c>
    </row>
    <row r="1328" spans="1:15" x14ac:dyDescent="0.25">
      <c r="A1328">
        <v>0</v>
      </c>
      <c r="B1328" s="9">
        <v>1.4594520547945206E-4</v>
      </c>
      <c r="C1328" s="9" t="str">
        <f t="shared" si="40"/>
        <v>$H$1355</v>
      </c>
      <c r="D1328" s="9" t="str">
        <f t="shared" si="41"/>
        <v>H1355</v>
      </c>
      <c r="F1328">
        <v>26740</v>
      </c>
      <c r="G1328" s="1" t="str">
        <f>_xll.BDS("SPX Index","CHAIN_TICKERS", "CHAIN_STRIKE_PX_OVRD",F1328, "CHAIN_PUT_CALL_TYPE_OVRD=P", "CHAIN_PERIODICITY_OVRD=M")</f>
        <v>SPX US 11/20/15 P2700</v>
      </c>
      <c r="J1328" t="s">
        <v>3105</v>
      </c>
      <c r="K1328" t="e">
        <f ca="1">_xll.BDP(J1328,"security des")</f>
        <v>#NAME?</v>
      </c>
      <c r="N1328" t="s">
        <v>1925</v>
      </c>
      <c r="O1328" t="e">
        <f ca="1">_xll.BDP(J1328,"security des")</f>
        <v>#NAME?</v>
      </c>
    </row>
    <row r="1329" spans="1:15" x14ac:dyDescent="0.25">
      <c r="A1329">
        <v>0</v>
      </c>
      <c r="B1329" s="9">
        <v>1.4608219178082192E-4</v>
      </c>
      <c r="C1329" s="9" t="str">
        <f t="shared" si="40"/>
        <v>$H$1355</v>
      </c>
      <c r="D1329" s="9" t="str">
        <f t="shared" si="41"/>
        <v>H1355</v>
      </c>
      <c r="F1329">
        <v>26760</v>
      </c>
      <c r="G1329" s="1" t="str">
        <f>_xll.BDS("SPX Index","CHAIN_TICKERS", "CHAIN_STRIKE_PX_OVRD",F1329, "CHAIN_PUT_CALL_TYPE_OVRD=P", "CHAIN_PERIODICITY_OVRD=M")</f>
        <v>SPX US 11/20/15 P2700</v>
      </c>
      <c r="J1329" t="s">
        <v>556</v>
      </c>
      <c r="K1329" t="e">
        <f ca="1">_xll.BDP(J1329,"security des")</f>
        <v>#NAME?</v>
      </c>
      <c r="N1329" t="s">
        <v>1926</v>
      </c>
      <c r="O1329" t="e">
        <f ca="1">_xll.BDP(J1329,"security des")</f>
        <v>#NAME?</v>
      </c>
    </row>
    <row r="1330" spans="1:15" x14ac:dyDescent="0.25">
      <c r="A1330">
        <v>0</v>
      </c>
      <c r="B1330" s="9">
        <v>1.4605479452054797E-4</v>
      </c>
      <c r="C1330" s="9" t="str">
        <f t="shared" si="40"/>
        <v>$H$1357</v>
      </c>
      <c r="D1330" s="9" t="str">
        <f t="shared" si="41"/>
        <v>H1357</v>
      </c>
      <c r="F1330">
        <v>26780</v>
      </c>
      <c r="G1330" s="1" t="str">
        <f>_xll.BDS("SPX Index","CHAIN_TICKERS", "CHAIN_STRIKE_PX_OVRD",F1330, "CHAIN_PUT_CALL_TYPE_OVRD=P", "CHAIN_PERIODICITY_OVRD=M")</f>
        <v>SPX US 11/20/15 P2700</v>
      </c>
      <c r="J1330" t="s">
        <v>557</v>
      </c>
      <c r="K1330" t="e">
        <f ca="1">_xll.BDP(J1330,"security des")</f>
        <v>#NAME?</v>
      </c>
      <c r="N1330" t="s">
        <v>1927</v>
      </c>
      <c r="O1330" t="e">
        <f ca="1">_xll.BDP(J1330,"security des")</f>
        <v>#NAME?</v>
      </c>
    </row>
    <row r="1331" spans="1:15" x14ac:dyDescent="0.25">
      <c r="A1331">
        <v>1</v>
      </c>
      <c r="B1331" s="9">
        <v>1.4660273972602738E-4</v>
      </c>
      <c r="C1331" s="9" t="str">
        <f t="shared" si="40"/>
        <v>$H$1358</v>
      </c>
      <c r="D1331" s="9" t="str">
        <f t="shared" si="41"/>
        <v>H1358</v>
      </c>
      <c r="F1331">
        <v>26800</v>
      </c>
      <c r="G1331" s="1" t="str">
        <f>_xll.BDS("SPX Index","CHAIN_TICKERS", "CHAIN_STRIKE_PX_OVRD",F1331, "CHAIN_PUT_CALL_TYPE_OVRD=P", "CHAIN_PERIODICITY_OVRD=M")</f>
        <v>SPX US 11/20/15 P2700</v>
      </c>
      <c r="J1331" t="s">
        <v>558</v>
      </c>
      <c r="K1331" t="e">
        <f ca="1">_xll.BDP(J1331,"security des")</f>
        <v>#NAME?</v>
      </c>
      <c r="N1331" t="s">
        <v>1928</v>
      </c>
      <c r="O1331" t="e">
        <f ca="1">_xll.BDP(J1331,"security des")</f>
        <v>#NAME?</v>
      </c>
    </row>
    <row r="1332" spans="1:15" x14ac:dyDescent="0.25">
      <c r="A1332">
        <v>0</v>
      </c>
      <c r="B1332" s="9">
        <v>1.4624657534246575E-4</v>
      </c>
      <c r="C1332" s="9" t="str">
        <f t="shared" si="40"/>
        <v>$H$1359</v>
      </c>
      <c r="D1332" s="9" t="str">
        <f t="shared" si="41"/>
        <v>H1359</v>
      </c>
      <c r="F1332">
        <v>26820</v>
      </c>
      <c r="G1332" s="1" t="str">
        <f>_xll.BDS("SPX Index","CHAIN_TICKERS", "CHAIN_STRIKE_PX_OVRD",F1332, "CHAIN_PUT_CALL_TYPE_OVRD=P", "CHAIN_PERIODICITY_OVRD=M")</f>
        <v>SPX US 11/20/15 P2700</v>
      </c>
      <c r="J1332" t="s">
        <v>559</v>
      </c>
      <c r="K1332" t="e">
        <f ca="1">_xll.BDP(J1332,"security des")</f>
        <v>#NAME?</v>
      </c>
      <c r="N1332" t="s">
        <v>1929</v>
      </c>
      <c r="O1332" t="e">
        <f ca="1">_xll.BDP(J1332,"security des")</f>
        <v>#NAME?</v>
      </c>
    </row>
    <row r="1333" spans="1:15" x14ac:dyDescent="0.25">
      <c r="A1333">
        <v>0</v>
      </c>
      <c r="B1333" s="9">
        <v>1.4679452054794519E-4</v>
      </c>
      <c r="C1333" s="9" t="str">
        <f t="shared" si="40"/>
        <v>$H$1360</v>
      </c>
      <c r="D1333" s="9" t="str">
        <f t="shared" si="41"/>
        <v>H1360</v>
      </c>
      <c r="F1333">
        <v>26840</v>
      </c>
      <c r="G1333" s="1" t="str">
        <f>_xll.BDS("SPX Index","CHAIN_TICKERS", "CHAIN_STRIKE_PX_OVRD",F1333, "CHAIN_PUT_CALL_TYPE_OVRD=P", "CHAIN_PERIODICITY_OVRD=M")</f>
        <v>SPX US 11/20/15 P2700</v>
      </c>
      <c r="J1333" t="s">
        <v>560</v>
      </c>
      <c r="K1333" t="e">
        <f ca="1">_xll.BDP(J1333,"security des")</f>
        <v>#NAME?</v>
      </c>
      <c r="N1333" t="s">
        <v>1930</v>
      </c>
      <c r="O1333" t="e">
        <f ca="1">_xll.BDP(J1333,"security des")</f>
        <v>#NAME?</v>
      </c>
    </row>
    <row r="1334" spans="1:15" x14ac:dyDescent="0.25">
      <c r="A1334">
        <v>0</v>
      </c>
      <c r="B1334" s="9">
        <v>1.4635616438356163E-4</v>
      </c>
      <c r="C1334" s="9" t="str">
        <f t="shared" si="40"/>
        <v>$H$1361</v>
      </c>
      <c r="D1334" s="9" t="str">
        <f t="shared" si="41"/>
        <v>H1361</v>
      </c>
      <c r="F1334">
        <v>26860</v>
      </c>
      <c r="G1334" s="1" t="str">
        <f>_xll.BDS("SPX Index","CHAIN_TICKERS", "CHAIN_STRIKE_PX_OVRD",F1334, "CHAIN_PUT_CALL_TYPE_OVRD=P", "CHAIN_PERIODICITY_OVRD=M")</f>
        <v>SPX US 11/20/15 P2700</v>
      </c>
      <c r="J1334" t="s">
        <v>561</v>
      </c>
      <c r="K1334" t="e">
        <f ca="1">_xll.BDP(J1334,"security des")</f>
        <v>#NAME?</v>
      </c>
      <c r="N1334" t="s">
        <v>1931</v>
      </c>
      <c r="O1334" t="e">
        <f ca="1">_xll.BDP(J1334,"security des")</f>
        <v>#NAME?</v>
      </c>
    </row>
    <row r="1335" spans="1:15" x14ac:dyDescent="0.25">
      <c r="A1335">
        <v>0</v>
      </c>
      <c r="B1335" s="9">
        <v>1.4575342465753425E-4</v>
      </c>
      <c r="C1335" s="9" t="str">
        <f t="shared" si="40"/>
        <v>$H$1362</v>
      </c>
      <c r="D1335" s="9" t="str">
        <f t="shared" si="41"/>
        <v>H1362</v>
      </c>
      <c r="F1335">
        <v>26880</v>
      </c>
      <c r="G1335" s="1" t="str">
        <f>_xll.BDS("SPX Index","CHAIN_TICKERS", "CHAIN_STRIKE_PX_OVRD",F1335, "CHAIN_PUT_CALL_TYPE_OVRD=P", "CHAIN_PERIODICITY_OVRD=M")</f>
        <v>SPX US 11/20/15 P2700</v>
      </c>
      <c r="J1335" t="s">
        <v>562</v>
      </c>
      <c r="K1335" t="e">
        <f ca="1">_xll.BDP(J1335,"security des")</f>
        <v>#NAME?</v>
      </c>
      <c r="N1335" t="s">
        <v>1932</v>
      </c>
      <c r="O1335" t="e">
        <f ca="1">_xll.BDP(J1335,"security des")</f>
        <v>#NAME?</v>
      </c>
    </row>
    <row r="1336" spans="1:15" x14ac:dyDescent="0.25">
      <c r="A1336">
        <v>0</v>
      </c>
      <c r="B1336" s="9">
        <v>1.4460273972602742E-4</v>
      </c>
      <c r="C1336" s="9" t="str">
        <f t="shared" si="40"/>
        <v>$H$1363</v>
      </c>
      <c r="D1336" s="9" t="str">
        <f t="shared" si="41"/>
        <v>H1363</v>
      </c>
      <c r="F1336">
        <v>26900</v>
      </c>
      <c r="G1336" s="1" t="str">
        <f>_xll.BDS("SPX Index","CHAIN_TICKERS", "CHAIN_STRIKE_PX_OVRD",F1336, "CHAIN_PUT_CALL_TYPE_OVRD=P", "CHAIN_PERIODICITY_OVRD=M")</f>
        <v>SPX US 11/20/15 P2700</v>
      </c>
      <c r="J1336" t="s">
        <v>563</v>
      </c>
      <c r="K1336" t="e">
        <f ca="1">_xll.BDP(J1336,"security des")</f>
        <v>#NAME?</v>
      </c>
      <c r="N1336" t="s">
        <v>1933</v>
      </c>
      <c r="O1336" t="e">
        <f ca="1">_xll.BDP(J1336,"security des")</f>
        <v>#NAME?</v>
      </c>
    </row>
    <row r="1337" spans="1:15" x14ac:dyDescent="0.25">
      <c r="A1337">
        <v>0</v>
      </c>
      <c r="B1337" s="9">
        <v>1.4454794520547945E-4</v>
      </c>
      <c r="C1337" s="9" t="str">
        <f t="shared" si="40"/>
        <v>$H$1364</v>
      </c>
      <c r="D1337" s="9" t="str">
        <f t="shared" si="41"/>
        <v>H1364</v>
      </c>
      <c r="F1337">
        <v>26920</v>
      </c>
      <c r="G1337" s="1" t="str">
        <f>_xll.BDS("SPX Index","CHAIN_TICKERS", "CHAIN_STRIKE_PX_OVRD",F1337, "CHAIN_PUT_CALL_TYPE_OVRD=P", "CHAIN_PERIODICITY_OVRD=M")</f>
        <v>SPX US 11/20/15 P2700</v>
      </c>
      <c r="J1337" t="s">
        <v>564</v>
      </c>
      <c r="K1337" t="e">
        <f ca="1">_xll.BDP(J1337,"security des")</f>
        <v>#NAME?</v>
      </c>
      <c r="N1337" t="s">
        <v>1934</v>
      </c>
      <c r="O1337" t="e">
        <f ca="1">_xll.BDP(J1337,"security des")</f>
        <v>#NAME?</v>
      </c>
    </row>
    <row r="1338" spans="1:15" x14ac:dyDescent="0.25">
      <c r="A1338">
        <v>0</v>
      </c>
      <c r="B1338" s="9">
        <v>1.4394520547945203E-4</v>
      </c>
      <c r="C1338" s="9" t="str">
        <f t="shared" si="40"/>
        <v>$H$1365</v>
      </c>
      <c r="D1338" s="9" t="str">
        <f t="shared" si="41"/>
        <v>H1365</v>
      </c>
      <c r="F1338">
        <v>26940</v>
      </c>
      <c r="G1338" s="1" t="str">
        <f>_xll.BDS("SPX Index","CHAIN_TICKERS", "CHAIN_STRIKE_PX_OVRD",F1338, "CHAIN_PUT_CALL_TYPE_OVRD=P", "CHAIN_PERIODICITY_OVRD=M")</f>
        <v>SPX US 11/20/15 P2700</v>
      </c>
      <c r="J1338" t="s">
        <v>565</v>
      </c>
      <c r="K1338" t="e">
        <f ca="1">_xll.BDP(J1338,"security des")</f>
        <v>#NAME?</v>
      </c>
      <c r="N1338" t="s">
        <v>1935</v>
      </c>
      <c r="O1338" t="e">
        <f ca="1">_xll.BDP(J1338,"security des")</f>
        <v>#NAME?</v>
      </c>
    </row>
    <row r="1339" spans="1:15" x14ac:dyDescent="0.25">
      <c r="A1339">
        <v>0</v>
      </c>
      <c r="B1339" s="9">
        <v>1.4350684931506847E-4</v>
      </c>
      <c r="C1339" s="9" t="str">
        <f t="shared" si="40"/>
        <v>$H$1366</v>
      </c>
      <c r="D1339" s="9" t="str">
        <f t="shared" si="41"/>
        <v>H1366</v>
      </c>
      <c r="F1339">
        <v>26960</v>
      </c>
      <c r="G1339" s="1" t="str">
        <f>_xll.BDS("SPX Index","CHAIN_TICKERS", "CHAIN_STRIKE_PX_OVRD",F1339, "CHAIN_PUT_CALL_TYPE_OVRD=P", "CHAIN_PERIODICITY_OVRD=M")</f>
        <v>SPX US 11/20/15 P2700</v>
      </c>
      <c r="J1339" t="s">
        <v>566</v>
      </c>
      <c r="K1339" t="e">
        <f ca="1">_xll.BDP(J1339,"security des")</f>
        <v>#NAME?</v>
      </c>
      <c r="N1339" t="s">
        <v>1936</v>
      </c>
      <c r="O1339" t="e">
        <f ca="1">_xll.BDP(J1339,"security des")</f>
        <v>#NAME?</v>
      </c>
    </row>
    <row r="1340" spans="1:15" x14ac:dyDescent="0.25">
      <c r="A1340">
        <v>0</v>
      </c>
      <c r="B1340" s="9">
        <v>1.4347945205479452E-4</v>
      </c>
      <c r="C1340" s="9" t="str">
        <f t="shared" si="40"/>
        <v>$H$1367</v>
      </c>
      <c r="D1340" s="9" t="str">
        <f t="shared" si="41"/>
        <v>H1367</v>
      </c>
      <c r="F1340">
        <v>26980</v>
      </c>
      <c r="G1340" s="1" t="str">
        <f>_xll.BDS("SPX Index","CHAIN_TICKERS", "CHAIN_STRIKE_PX_OVRD",F1340, "CHAIN_PUT_CALL_TYPE_OVRD=P", "CHAIN_PERIODICITY_OVRD=M")</f>
        <v>SPX US 11/20/15 P2700</v>
      </c>
      <c r="J1340" t="s">
        <v>567</v>
      </c>
      <c r="K1340" t="e">
        <f ca="1">_xll.BDP(J1340,"security des")</f>
        <v>#NAME?</v>
      </c>
      <c r="N1340" t="s">
        <v>1937</v>
      </c>
      <c r="O1340" t="e">
        <f ca="1">_xll.BDP(J1340,"security des")</f>
        <v>#NAME?</v>
      </c>
    </row>
    <row r="1341" spans="1:15" x14ac:dyDescent="0.25">
      <c r="A1341">
        <v>0</v>
      </c>
      <c r="B1341" s="9">
        <v>1.4175342465753426E-4</v>
      </c>
      <c r="C1341" s="9" t="str">
        <f t="shared" si="40"/>
        <v>$H$1368</v>
      </c>
      <c r="D1341" s="9" t="str">
        <f t="shared" si="41"/>
        <v>H1368</v>
      </c>
      <c r="F1341">
        <v>27000</v>
      </c>
      <c r="G1341" s="1" t="str">
        <f>_xll.BDS("SPX Index","CHAIN_TICKERS", "CHAIN_STRIKE_PX_OVRD",F1341, "CHAIN_PUT_CALL_TYPE_OVRD=P", "CHAIN_PERIODICITY_OVRD=M")</f>
        <v>SPX US 11/20/15 P2700</v>
      </c>
      <c r="J1341" t="s">
        <v>568</v>
      </c>
      <c r="K1341" t="e">
        <f ca="1">_xll.BDP(J1341,"security des")</f>
        <v>#NAME?</v>
      </c>
      <c r="N1341" t="s">
        <v>1938</v>
      </c>
      <c r="O1341" t="e">
        <f ca="1">_xll.BDP(J1341,"security des")</f>
        <v>#NAME?</v>
      </c>
    </row>
    <row r="1342" spans="1:15" x14ac:dyDescent="0.25">
      <c r="A1342">
        <v>0</v>
      </c>
      <c r="B1342" s="9">
        <v>1.4112328767123286E-4</v>
      </c>
      <c r="C1342" s="9" t="str">
        <f t="shared" si="40"/>
        <v>$H$1369</v>
      </c>
      <c r="D1342" s="9" t="str">
        <f t="shared" si="41"/>
        <v>H1369</v>
      </c>
      <c r="F1342">
        <v>27020</v>
      </c>
      <c r="G1342" s="1" t="str">
        <f>_xll.BDS("SPX Index","CHAIN_TICKERS", "CHAIN_STRIKE_PX_OVRD",F1342, "CHAIN_PUT_CALL_TYPE_OVRD=P", "CHAIN_PERIODICITY_OVRD=M")</f>
        <v>SPX US 11/20/15 P2700</v>
      </c>
      <c r="J1342" t="s">
        <v>2429</v>
      </c>
      <c r="K1342" t="e">
        <f ca="1">_xll.BDP(J1342,"security des")</f>
        <v>#NAME?</v>
      </c>
      <c r="N1342" t="s">
        <v>1939</v>
      </c>
      <c r="O1342" t="e">
        <f ca="1">_xll.BDP(J1342,"security des")</f>
        <v>#NAME?</v>
      </c>
    </row>
    <row r="1343" spans="1:15" x14ac:dyDescent="0.25">
      <c r="A1343">
        <v>0</v>
      </c>
      <c r="B1343" s="9">
        <v>1.410958904109589E-4</v>
      </c>
      <c r="C1343" s="9" t="str">
        <f t="shared" si="40"/>
        <v>$H$1370</v>
      </c>
      <c r="D1343" s="9" t="str">
        <f t="shared" si="41"/>
        <v>H1370</v>
      </c>
      <c r="F1343">
        <v>27040</v>
      </c>
      <c r="G1343" s="1" t="str">
        <f>_xll.BDS("SPX Index","CHAIN_TICKERS", "CHAIN_STRIKE_PX_OVRD",F1343, "CHAIN_PUT_CALL_TYPE_OVRD=P", "CHAIN_PERIODICITY_OVRD=M")</f>
        <v>SPX US 11/20/15 P2700</v>
      </c>
      <c r="J1343" t="s">
        <v>2430</v>
      </c>
      <c r="K1343" t="e">
        <f ca="1">_xll.BDP(J1343,"security des")</f>
        <v>#NAME?</v>
      </c>
      <c r="N1343" t="s">
        <v>1940</v>
      </c>
      <c r="O1343" t="e">
        <f ca="1">_xll.BDP(J1343,"security des")</f>
        <v>#NAME?</v>
      </c>
    </row>
    <row r="1344" spans="1:15" x14ac:dyDescent="0.25">
      <c r="A1344">
        <v>0</v>
      </c>
      <c r="B1344" s="9">
        <v>1.4150684931506851E-4</v>
      </c>
      <c r="C1344" s="9" t="str">
        <f t="shared" si="40"/>
        <v>$H$1371</v>
      </c>
      <c r="D1344" s="9" t="str">
        <f t="shared" si="41"/>
        <v>H1371</v>
      </c>
      <c r="F1344">
        <v>27060</v>
      </c>
      <c r="G1344" s="1" t="str">
        <f>_xll.BDS("SPX Index","CHAIN_TICKERS", "CHAIN_STRIKE_PX_OVRD",F1344, "CHAIN_PUT_CALL_TYPE_OVRD=P", "CHAIN_PERIODICITY_OVRD=M")</f>
        <v>SPX US 11/20/15 P2700</v>
      </c>
      <c r="J1344" t="s">
        <v>2431</v>
      </c>
      <c r="K1344" t="e">
        <f ca="1">_xll.BDP(J1344,"security des")</f>
        <v>#NAME?</v>
      </c>
      <c r="N1344" t="s">
        <v>1941</v>
      </c>
      <c r="O1344" t="e">
        <f ca="1">_xll.BDP(J1344,"security des")</f>
        <v>#NAME?</v>
      </c>
    </row>
    <row r="1345" spans="1:15" x14ac:dyDescent="0.25">
      <c r="A1345">
        <v>0</v>
      </c>
      <c r="B1345" s="9">
        <v>1.4090410958904109E-4</v>
      </c>
      <c r="C1345" s="9" t="str">
        <f t="shared" si="40"/>
        <v>$H$1372</v>
      </c>
      <c r="D1345" s="9" t="str">
        <f t="shared" si="41"/>
        <v>H1372</v>
      </c>
      <c r="F1345">
        <v>27080</v>
      </c>
      <c r="G1345" s="1" t="str">
        <f>_xll.BDS("SPX Index","CHAIN_TICKERS", "CHAIN_STRIKE_PX_OVRD",F1345, "CHAIN_PUT_CALL_TYPE_OVRD=P", "CHAIN_PERIODICITY_OVRD=M")</f>
        <v>SPX US 11/20/15 P2700</v>
      </c>
      <c r="J1345" t="s">
        <v>2432</v>
      </c>
      <c r="K1345" t="e">
        <f ca="1">_xll.BDP(J1345,"security des")</f>
        <v>#NAME?</v>
      </c>
      <c r="N1345" t="s">
        <v>1942</v>
      </c>
      <c r="O1345" t="e">
        <f ca="1">_xll.BDP(J1345,"security des")</f>
        <v>#NAME?</v>
      </c>
    </row>
    <row r="1346" spans="1:15" x14ac:dyDescent="0.25">
      <c r="A1346">
        <v>0</v>
      </c>
      <c r="B1346" s="9">
        <v>1.4145205479452057E-4</v>
      </c>
      <c r="C1346" s="9" t="str">
        <f t="shared" si="40"/>
        <v>$H$1373</v>
      </c>
      <c r="D1346" s="9" t="str">
        <f t="shared" si="41"/>
        <v>H1373</v>
      </c>
      <c r="F1346">
        <v>27100</v>
      </c>
      <c r="G1346" s="1" t="str">
        <f>_xll.BDS("SPX Index","CHAIN_TICKERS", "CHAIN_STRIKE_PX_OVRD",F1346, "CHAIN_PUT_CALL_TYPE_OVRD=P", "CHAIN_PERIODICITY_OVRD=M")</f>
        <v>SPX US 11/20/15 P2700</v>
      </c>
      <c r="J1346" t="s">
        <v>2433</v>
      </c>
      <c r="K1346" t="e">
        <f ca="1">_xll.BDP(J1346,"security des")</f>
        <v>#NAME?</v>
      </c>
      <c r="N1346" t="s">
        <v>1943</v>
      </c>
      <c r="O1346" t="e">
        <f ca="1">_xll.BDP(J1346,"security des")</f>
        <v>#NAME?</v>
      </c>
    </row>
    <row r="1347" spans="1:15" x14ac:dyDescent="0.25">
      <c r="A1347">
        <v>0</v>
      </c>
      <c r="B1347" s="9">
        <v>1.3994520547945205E-4</v>
      </c>
      <c r="C1347" s="9" t="str">
        <f t="shared" si="40"/>
        <v>$H$1374</v>
      </c>
      <c r="D1347" s="9" t="str">
        <f t="shared" si="41"/>
        <v>H1374</v>
      </c>
      <c r="F1347">
        <v>27120</v>
      </c>
      <c r="G1347" s="1" t="str">
        <f>_xll.BDS("SPX Index","CHAIN_TICKERS", "CHAIN_STRIKE_PX_OVRD",F1347, "CHAIN_PUT_CALL_TYPE_OVRD=P", "CHAIN_PERIODICITY_OVRD=M")</f>
        <v>SPX US 11/20/15 P2700</v>
      </c>
      <c r="J1347" t="s">
        <v>2434</v>
      </c>
      <c r="K1347" t="e">
        <f ca="1">_xll.BDP(J1347,"security des")</f>
        <v>#NAME?</v>
      </c>
      <c r="N1347" t="s">
        <v>1944</v>
      </c>
      <c r="O1347" t="e">
        <f ca="1">_xll.BDP(J1347,"security des")</f>
        <v>#NAME?</v>
      </c>
    </row>
    <row r="1348" spans="1:15" x14ac:dyDescent="0.25">
      <c r="A1348">
        <v>0</v>
      </c>
      <c r="B1348" s="9">
        <v>1.3994520547945205E-4</v>
      </c>
      <c r="C1348" s="9" t="str">
        <f t="shared" ref="C1348:C1411" si="42">ADDRESS(ROW(B1348)+MATCH(1,B1348:B1374),8)</f>
        <v>$H$1375</v>
      </c>
      <c r="D1348" s="9" t="str">
        <f t="shared" ref="D1348:D1411" si="43">"H"&amp;(ROW(B1348)+MATCH(1,B1348:B1374))</f>
        <v>H1375</v>
      </c>
      <c r="F1348">
        <v>27140</v>
      </c>
      <c r="G1348" s="1" t="str">
        <f>_xll.BDS("SPX Index","CHAIN_TICKERS", "CHAIN_STRIKE_PX_OVRD",F1348, "CHAIN_PUT_CALL_TYPE_OVRD=P", "CHAIN_PERIODICITY_OVRD=M")</f>
        <v>SPX US 11/20/15 P2700</v>
      </c>
      <c r="J1348" t="s">
        <v>2435</v>
      </c>
      <c r="K1348" t="e">
        <f ca="1">_xll.BDP(J1348,"security des")</f>
        <v>#NAME?</v>
      </c>
      <c r="N1348" t="s">
        <v>1945</v>
      </c>
      <c r="O1348" t="e">
        <f ca="1">_xll.BDP(J1348,"security des")</f>
        <v>#NAME?</v>
      </c>
    </row>
    <row r="1349" spans="1:15" x14ac:dyDescent="0.25">
      <c r="A1349">
        <v>0</v>
      </c>
      <c r="B1349" s="9">
        <v>1.3936986301369862E-4</v>
      </c>
      <c r="C1349" s="9" t="str">
        <f t="shared" si="42"/>
        <v>$H$1376</v>
      </c>
      <c r="D1349" s="9" t="str">
        <f t="shared" si="43"/>
        <v>H1376</v>
      </c>
      <c r="F1349">
        <v>27160</v>
      </c>
      <c r="G1349" s="1" t="str">
        <f>_xll.BDS("SPX Index","CHAIN_TICKERS", "CHAIN_STRIKE_PX_OVRD",F1349, "CHAIN_PUT_CALL_TYPE_OVRD=P", "CHAIN_PERIODICITY_OVRD=M")</f>
        <v>SPX US 11/20/15 P2700</v>
      </c>
      <c r="J1349" t="s">
        <v>2436</v>
      </c>
      <c r="K1349" t="e">
        <f ca="1">_xll.BDP(J1349,"security des")</f>
        <v>#NAME?</v>
      </c>
      <c r="N1349" t="s">
        <v>1946</v>
      </c>
      <c r="O1349" t="e">
        <f ca="1">_xll.BDP(J1349,"security des")</f>
        <v>#NAME?</v>
      </c>
    </row>
    <row r="1350" spans="1:15" x14ac:dyDescent="0.25">
      <c r="A1350">
        <v>0</v>
      </c>
      <c r="B1350" s="9">
        <v>1.4032876712328767E-4</v>
      </c>
      <c r="C1350" s="9" t="str">
        <f t="shared" si="42"/>
        <v>$H$1377</v>
      </c>
      <c r="D1350" s="9" t="str">
        <f t="shared" si="43"/>
        <v>H1377</v>
      </c>
      <c r="F1350">
        <v>27180</v>
      </c>
      <c r="G1350" s="1" t="str">
        <f>_xll.BDS("SPX Index","CHAIN_TICKERS", "CHAIN_STRIKE_PX_OVRD",F1350, "CHAIN_PUT_CALL_TYPE_OVRD=P", "CHAIN_PERIODICITY_OVRD=M")</f>
        <v>SPX US 11/20/15 P2700</v>
      </c>
      <c r="J1350" t="s">
        <v>2437</v>
      </c>
      <c r="K1350" t="e">
        <f ca="1">_xll.BDP(J1350,"security des")</f>
        <v>#NAME?</v>
      </c>
      <c r="N1350" t="s">
        <v>1947</v>
      </c>
      <c r="O1350" t="e">
        <f ca="1">_xll.BDP(J1350,"security des")</f>
        <v>#NAME?</v>
      </c>
    </row>
    <row r="1351" spans="1:15" x14ac:dyDescent="0.25">
      <c r="A1351">
        <v>1</v>
      </c>
      <c r="B1351" s="9">
        <v>1.4287671232876713E-4</v>
      </c>
      <c r="C1351" s="9" t="str">
        <f t="shared" si="42"/>
        <v>$H$1378</v>
      </c>
      <c r="D1351" s="9" t="str">
        <f t="shared" si="43"/>
        <v>H1378</v>
      </c>
      <c r="F1351">
        <v>27200</v>
      </c>
      <c r="G1351" s="1" t="str">
        <f>_xll.BDS("SPX Index","CHAIN_TICKERS", "CHAIN_STRIKE_PX_OVRD",F1351, "CHAIN_PUT_CALL_TYPE_OVRD=P", "CHAIN_PERIODICITY_OVRD=M")</f>
        <v>SPX US 11/20/15 P2700</v>
      </c>
      <c r="J1351" t="s">
        <v>2438</v>
      </c>
      <c r="K1351" t="e">
        <f ca="1">_xll.BDP(J1351,"security des")</f>
        <v>#NAME?</v>
      </c>
      <c r="N1351" t="s">
        <v>1948</v>
      </c>
      <c r="O1351" t="e">
        <f ca="1">_xll.BDP(J1351,"security des")</f>
        <v>#NAME?</v>
      </c>
    </row>
    <row r="1352" spans="1:15" x14ac:dyDescent="0.25">
      <c r="A1352">
        <v>0</v>
      </c>
      <c r="B1352" s="9">
        <v>1.413972602739726E-4</v>
      </c>
      <c r="C1352" s="9" t="str">
        <f t="shared" si="42"/>
        <v>$H$1379</v>
      </c>
      <c r="D1352" s="9" t="str">
        <f t="shared" si="43"/>
        <v>H1379</v>
      </c>
      <c r="F1352">
        <v>27220</v>
      </c>
      <c r="G1352" s="1" t="str">
        <f>_xll.BDS("SPX Index","CHAIN_TICKERS", "CHAIN_STRIKE_PX_OVRD",F1352, "CHAIN_PUT_CALL_TYPE_OVRD=P", "CHAIN_PERIODICITY_OVRD=M")</f>
        <v>SPX US 11/20/15 P2700</v>
      </c>
      <c r="J1352" t="s">
        <v>2439</v>
      </c>
      <c r="K1352" t="e">
        <f ca="1">_xll.BDP(J1352,"security des")</f>
        <v>#NAME?</v>
      </c>
      <c r="N1352" t="s">
        <v>1949</v>
      </c>
      <c r="O1352" t="e">
        <f ca="1">_xll.BDP(J1352,"security des")</f>
        <v>#NAME?</v>
      </c>
    </row>
    <row r="1353" spans="1:15" x14ac:dyDescent="0.25">
      <c r="A1353">
        <v>0</v>
      </c>
      <c r="B1353" s="9">
        <v>1.4221917808219178E-4</v>
      </c>
      <c r="C1353" s="9" t="str">
        <f t="shared" si="42"/>
        <v>$H$1380</v>
      </c>
      <c r="D1353" s="9" t="str">
        <f t="shared" si="43"/>
        <v>H1380</v>
      </c>
      <c r="F1353">
        <v>27240</v>
      </c>
      <c r="G1353" s="1" t="str">
        <f>_xll.BDS("SPX Index","CHAIN_TICKERS", "CHAIN_STRIKE_PX_OVRD",F1353, "CHAIN_PUT_CALL_TYPE_OVRD=P", "CHAIN_PERIODICITY_OVRD=M")</f>
        <v>SPX US 11/20/15 P2700</v>
      </c>
      <c r="J1353" t="s">
        <v>2440</v>
      </c>
      <c r="K1353" t="e">
        <f ca="1">_xll.BDP(J1353,"security des")</f>
        <v>#NAME?</v>
      </c>
      <c r="N1353" t="s">
        <v>1950</v>
      </c>
      <c r="O1353" t="e">
        <f ca="1">_xll.BDP(J1353,"security des")</f>
        <v>#NAME?</v>
      </c>
    </row>
    <row r="1354" spans="1:15" x14ac:dyDescent="0.25">
      <c r="A1354">
        <v>0</v>
      </c>
      <c r="B1354" s="9">
        <v>1.4263013698630138E-4</v>
      </c>
      <c r="C1354" s="9" t="str">
        <f t="shared" si="42"/>
        <v>$H$1381</v>
      </c>
      <c r="D1354" s="9" t="str">
        <f t="shared" si="43"/>
        <v>H1381</v>
      </c>
      <c r="F1354">
        <v>27260</v>
      </c>
      <c r="G1354" s="1" t="str">
        <f>_xll.BDS("SPX Index","CHAIN_TICKERS", "CHAIN_STRIKE_PX_OVRD",F1354, "CHAIN_PUT_CALL_TYPE_OVRD=P", "CHAIN_PERIODICITY_OVRD=M")</f>
        <v>SPX US 11/20/15 P2700</v>
      </c>
      <c r="J1354" t="s">
        <v>2441</v>
      </c>
      <c r="K1354" t="e">
        <f ca="1">_xll.BDP(J1354,"security des")</f>
        <v>#NAME?</v>
      </c>
      <c r="N1354" t="s">
        <v>1951</v>
      </c>
      <c r="O1354" t="e">
        <f ca="1">_xll.BDP(J1354,"security des")</f>
        <v>#NAME?</v>
      </c>
    </row>
    <row r="1355" spans="1:15" x14ac:dyDescent="0.25">
      <c r="A1355">
        <v>0</v>
      </c>
      <c r="B1355" s="9" t="e">
        <v>#N/A</v>
      </c>
      <c r="C1355" s="9" t="str">
        <f t="shared" si="42"/>
        <v>$H$1382</v>
      </c>
      <c r="D1355" s="9" t="str">
        <f t="shared" si="43"/>
        <v>H1382</v>
      </c>
      <c r="F1355">
        <v>27280</v>
      </c>
      <c r="G1355" s="1" t="str">
        <f>_xll.BDS("SPX Index","CHAIN_TICKERS", "CHAIN_STRIKE_PX_OVRD",F1355, "CHAIN_PUT_CALL_TYPE_OVRD=P", "CHAIN_PERIODICITY_OVRD=M")</f>
        <v>SPX US 11/20/15 P2700</v>
      </c>
      <c r="J1355" t="s">
        <v>2442</v>
      </c>
      <c r="K1355" t="e">
        <f ca="1">_xll.BDP(J1355,"security des")</f>
        <v>#NAME?</v>
      </c>
      <c r="N1355" t="s">
        <v>1952</v>
      </c>
      <c r="O1355" t="e">
        <f ca="1">_xll.BDP(J1355,"security des")</f>
        <v>#NAME?</v>
      </c>
    </row>
    <row r="1356" spans="1:15" x14ac:dyDescent="0.25">
      <c r="A1356">
        <v>0</v>
      </c>
      <c r="B1356" s="9">
        <v>1.4030136986301371E-4</v>
      </c>
      <c r="C1356" s="9" t="str">
        <f t="shared" si="42"/>
        <v>$H$1383</v>
      </c>
      <c r="D1356" s="9" t="str">
        <f t="shared" si="43"/>
        <v>H1383</v>
      </c>
      <c r="F1356">
        <v>27300</v>
      </c>
      <c r="G1356" s="1" t="str">
        <f>_xll.BDS("SPX Index","CHAIN_TICKERS", "CHAIN_STRIKE_PX_OVRD",F1356, "CHAIN_PUT_CALL_TYPE_OVRD=P", "CHAIN_PERIODICITY_OVRD=M")</f>
        <v>SPX US 11/20/15 P2700</v>
      </c>
      <c r="J1356" t="s">
        <v>2443</v>
      </c>
      <c r="K1356" t="e">
        <f ca="1">_xll.BDP(J1356,"security des")</f>
        <v>#NAME?</v>
      </c>
      <c r="N1356" t="s">
        <v>1953</v>
      </c>
      <c r="O1356" t="e">
        <f ca="1">_xll.BDP(J1356,"security des")</f>
        <v>#NAME?</v>
      </c>
    </row>
    <row r="1357" spans="1:15" x14ac:dyDescent="0.25">
      <c r="A1357">
        <v>0</v>
      </c>
      <c r="B1357" s="9">
        <v>1.3997260273972603E-4</v>
      </c>
      <c r="C1357" s="9" t="str">
        <f t="shared" si="42"/>
        <v>$H$1384</v>
      </c>
      <c r="D1357" s="9" t="str">
        <f t="shared" si="43"/>
        <v>H1384</v>
      </c>
      <c r="F1357">
        <v>27320</v>
      </c>
      <c r="G1357" s="1" t="str">
        <f>_xll.BDS("SPX Index","CHAIN_TICKERS", "CHAIN_STRIKE_PX_OVRD",F1357, "CHAIN_PUT_CALL_TYPE_OVRD=P", "CHAIN_PERIODICITY_OVRD=M")</f>
        <v>SPX US 11/20/15 P2700</v>
      </c>
      <c r="J1357" t="s">
        <v>2444</v>
      </c>
      <c r="K1357" t="e">
        <f ca="1">_xll.BDP(J1357,"security des")</f>
        <v>#NAME?</v>
      </c>
      <c r="N1357" t="s">
        <v>1954</v>
      </c>
      <c r="O1357" t="e">
        <f ca="1">_xll.BDP(J1357,"security des")</f>
        <v>#NAME?</v>
      </c>
    </row>
    <row r="1358" spans="1:15" x14ac:dyDescent="0.25">
      <c r="A1358">
        <v>0</v>
      </c>
      <c r="B1358" s="9">
        <v>1.3936986301369862E-4</v>
      </c>
      <c r="C1358" s="9" t="str">
        <f t="shared" si="42"/>
        <v>$H$1385</v>
      </c>
      <c r="D1358" s="9" t="str">
        <f t="shared" si="43"/>
        <v>H1385</v>
      </c>
      <c r="F1358">
        <v>27340</v>
      </c>
      <c r="G1358" s="1" t="str">
        <f>_xll.BDS("SPX Index","CHAIN_TICKERS", "CHAIN_STRIKE_PX_OVRD",F1358, "CHAIN_PUT_CALL_TYPE_OVRD=P", "CHAIN_PERIODICITY_OVRD=M")</f>
        <v>SPX US 11/20/15 P2700</v>
      </c>
      <c r="J1358" t="s">
        <v>2445</v>
      </c>
      <c r="K1358" t="e">
        <f ca="1">_xll.BDP(J1358,"security des")</f>
        <v>#NAME?</v>
      </c>
      <c r="N1358" t="s">
        <v>1955</v>
      </c>
      <c r="O1358" t="e">
        <f ca="1">_xll.BDP(J1358,"security des")</f>
        <v>#NAME?</v>
      </c>
    </row>
    <row r="1359" spans="1:15" x14ac:dyDescent="0.25">
      <c r="A1359">
        <v>0</v>
      </c>
      <c r="B1359" s="9">
        <v>1.3778082191780823E-4</v>
      </c>
      <c r="C1359" s="9" t="str">
        <f t="shared" si="42"/>
        <v>$H$1386</v>
      </c>
      <c r="D1359" s="9" t="str">
        <f t="shared" si="43"/>
        <v>H1386</v>
      </c>
      <c r="F1359">
        <v>27360</v>
      </c>
      <c r="G1359" s="1" t="str">
        <f>_xll.BDS("SPX Index","CHAIN_TICKERS", "CHAIN_STRIKE_PX_OVRD",F1359, "CHAIN_PUT_CALL_TYPE_OVRD=P", "CHAIN_PERIODICITY_OVRD=M")</f>
        <v>SPX US 11/20/15 P2700</v>
      </c>
      <c r="J1359" t="s">
        <v>2446</v>
      </c>
      <c r="K1359" t="e">
        <f ca="1">_xll.BDP(J1359,"security des")</f>
        <v>#NAME?</v>
      </c>
      <c r="N1359" t="s">
        <v>1956</v>
      </c>
      <c r="O1359" t="e">
        <f ca="1">_xll.BDP(J1359,"security des")</f>
        <v>#NAME?</v>
      </c>
    </row>
    <row r="1360" spans="1:15" x14ac:dyDescent="0.25">
      <c r="A1360">
        <v>0</v>
      </c>
      <c r="B1360" s="9">
        <v>1.3605479452054794E-4</v>
      </c>
      <c r="C1360" s="9" t="str">
        <f t="shared" si="42"/>
        <v>$H$1387</v>
      </c>
      <c r="D1360" s="9" t="str">
        <f t="shared" si="43"/>
        <v>H1387</v>
      </c>
      <c r="F1360">
        <v>27380</v>
      </c>
      <c r="G1360" s="1" t="str">
        <f>_xll.BDS("SPX Index","CHAIN_TICKERS", "CHAIN_STRIKE_PX_OVRD",F1360, "CHAIN_PUT_CALL_TYPE_OVRD=P", "CHAIN_PERIODICITY_OVRD=M")</f>
        <v>SPX US 11/20/15 P2700</v>
      </c>
      <c r="J1360" t="s">
        <v>2447</v>
      </c>
      <c r="K1360" t="e">
        <f ca="1">_xll.BDP(J1360,"security des")</f>
        <v>#NAME?</v>
      </c>
      <c r="N1360" t="s">
        <v>1957</v>
      </c>
      <c r="O1360" t="e">
        <f ca="1">_xll.BDP(J1360,"security des")</f>
        <v>#NAME?</v>
      </c>
    </row>
    <row r="1361" spans="1:15" x14ac:dyDescent="0.25">
      <c r="A1361">
        <v>0</v>
      </c>
      <c r="B1361" s="9">
        <v>1.3602739726027396E-4</v>
      </c>
      <c r="C1361" s="9" t="str">
        <f t="shared" si="42"/>
        <v>$H$1388</v>
      </c>
      <c r="D1361" s="9" t="str">
        <f t="shared" si="43"/>
        <v>H1388</v>
      </c>
      <c r="F1361">
        <v>27400</v>
      </c>
      <c r="G1361" s="1" t="str">
        <f>_xll.BDS("SPX Index","CHAIN_TICKERS", "CHAIN_STRIKE_PX_OVRD",F1361, "CHAIN_PUT_CALL_TYPE_OVRD=P", "CHAIN_PERIODICITY_OVRD=M")</f>
        <v>SPX US 11/20/15 P2700</v>
      </c>
      <c r="J1361" t="s">
        <v>2448</v>
      </c>
      <c r="K1361" t="e">
        <f ca="1">_xll.BDP(J1361,"security des")</f>
        <v>#NAME?</v>
      </c>
      <c r="N1361" t="s">
        <v>1958</v>
      </c>
      <c r="O1361" t="e">
        <f ca="1">_xll.BDP(J1361,"security des")</f>
        <v>#NAME?</v>
      </c>
    </row>
    <row r="1362" spans="1:15" x14ac:dyDescent="0.25">
      <c r="A1362">
        <v>0</v>
      </c>
      <c r="B1362" s="9">
        <v>1.3369863013698631E-4</v>
      </c>
      <c r="C1362" s="9" t="str">
        <f t="shared" si="42"/>
        <v>$H$1389</v>
      </c>
      <c r="D1362" s="9" t="str">
        <f t="shared" si="43"/>
        <v>H1389</v>
      </c>
      <c r="F1362">
        <v>27420</v>
      </c>
      <c r="G1362" s="1" t="str">
        <f>_xll.BDS("SPX Index","CHAIN_TICKERS", "CHAIN_STRIKE_PX_OVRD",F1362, "CHAIN_PUT_CALL_TYPE_OVRD=P", "CHAIN_PERIODICITY_OVRD=M")</f>
        <v>SPX US 11/20/15 P2700</v>
      </c>
      <c r="J1362" t="s">
        <v>2449</v>
      </c>
      <c r="K1362" t="e">
        <f ca="1">_xll.BDP(J1362,"security des")</f>
        <v>#NAME?</v>
      </c>
      <c r="N1362" t="s">
        <v>1959</v>
      </c>
      <c r="O1362" t="e">
        <f ca="1">_xll.BDP(J1362,"security des")</f>
        <v>#NAME?</v>
      </c>
    </row>
    <row r="1363" spans="1:15" x14ac:dyDescent="0.25">
      <c r="A1363">
        <v>0</v>
      </c>
      <c r="B1363" s="9">
        <v>1.3339726027397259E-4</v>
      </c>
      <c r="C1363" s="9" t="str">
        <f t="shared" si="42"/>
        <v>$H$1390</v>
      </c>
      <c r="D1363" s="9" t="str">
        <f t="shared" si="43"/>
        <v>H1390</v>
      </c>
      <c r="F1363">
        <v>27440</v>
      </c>
      <c r="G1363" s="1" t="str">
        <f>_xll.BDS("SPX Index","CHAIN_TICKERS", "CHAIN_STRIKE_PX_OVRD",F1363, "CHAIN_PUT_CALL_TYPE_OVRD=P", "CHAIN_PERIODICITY_OVRD=M")</f>
        <v>SPX US 11/20/15 P2700</v>
      </c>
      <c r="J1363" t="s">
        <v>2450</v>
      </c>
      <c r="K1363" t="e">
        <f ca="1">_xll.BDP(J1363,"security des")</f>
        <v>#NAME?</v>
      </c>
      <c r="N1363" t="s">
        <v>1960</v>
      </c>
      <c r="O1363" t="e">
        <f ca="1">_xll.BDP(J1363,"security des")</f>
        <v>#NAME?</v>
      </c>
    </row>
    <row r="1364" spans="1:15" x14ac:dyDescent="0.25">
      <c r="A1364">
        <v>0</v>
      </c>
      <c r="B1364" s="9">
        <v>1.3408219178082193E-4</v>
      </c>
      <c r="C1364" s="9" t="str">
        <f t="shared" si="42"/>
        <v>$H$1391</v>
      </c>
      <c r="D1364" s="9" t="str">
        <f t="shared" si="43"/>
        <v>H1391</v>
      </c>
      <c r="F1364">
        <v>27460</v>
      </c>
      <c r="G1364" s="1" t="str">
        <f>_xll.BDS("SPX Index","CHAIN_TICKERS", "CHAIN_STRIKE_PX_OVRD",F1364, "CHAIN_PUT_CALL_TYPE_OVRD=P", "CHAIN_PERIODICITY_OVRD=M")</f>
        <v>SPX US 11/20/15 P2700</v>
      </c>
      <c r="J1364" t="s">
        <v>2451</v>
      </c>
      <c r="K1364" t="e">
        <f ca="1">_xll.BDP(J1364,"security des")</f>
        <v>#NAME?</v>
      </c>
      <c r="N1364" t="s">
        <v>1961</v>
      </c>
      <c r="O1364" t="e">
        <f ca="1">_xll.BDP(J1364,"security des")</f>
        <v>#NAME?</v>
      </c>
    </row>
    <row r="1365" spans="1:15" x14ac:dyDescent="0.25">
      <c r="A1365">
        <v>0</v>
      </c>
      <c r="B1365" s="9">
        <v>1.3005479452054793E-4</v>
      </c>
      <c r="C1365" s="9" t="str">
        <f t="shared" si="42"/>
        <v>$H$1392</v>
      </c>
      <c r="D1365" s="9" t="str">
        <f t="shared" si="43"/>
        <v>H1392</v>
      </c>
      <c r="F1365">
        <v>27480</v>
      </c>
      <c r="G1365" s="1" t="str">
        <f>_xll.BDS("SPX Index","CHAIN_TICKERS", "CHAIN_STRIKE_PX_OVRD",F1365, "CHAIN_PUT_CALL_TYPE_OVRD=P", "CHAIN_PERIODICITY_OVRD=M")</f>
        <v>SPX US 11/20/15 P2700</v>
      </c>
      <c r="J1365" t="s">
        <v>2452</v>
      </c>
      <c r="K1365" t="e">
        <f ca="1">_xll.BDP(J1365,"security des")</f>
        <v>#NAME?</v>
      </c>
      <c r="N1365" t="s">
        <v>1962</v>
      </c>
      <c r="O1365" t="e">
        <f ca="1">_xll.BDP(J1365,"security des")</f>
        <v>#NAME?</v>
      </c>
    </row>
    <row r="1366" spans="1:15" x14ac:dyDescent="0.25">
      <c r="A1366">
        <v>0</v>
      </c>
      <c r="B1366" s="9">
        <v>1.3032876712328767E-4</v>
      </c>
      <c r="C1366" s="9" t="str">
        <f t="shared" si="42"/>
        <v>$H$1393</v>
      </c>
      <c r="D1366" s="9" t="str">
        <f t="shared" si="43"/>
        <v>H1393</v>
      </c>
      <c r="F1366">
        <v>27500</v>
      </c>
      <c r="G1366" s="1" t="str">
        <f>_xll.BDS("SPX Index","CHAIN_TICKERS", "CHAIN_STRIKE_PX_OVRD",F1366, "CHAIN_PUT_CALL_TYPE_OVRD=P", "CHAIN_PERIODICITY_OVRD=M")</f>
        <v>SPX US 11/20/15 P2700</v>
      </c>
      <c r="J1366" t="s">
        <v>2453</v>
      </c>
      <c r="K1366" t="e">
        <f ca="1">_xll.BDP(J1366,"security des")</f>
        <v>#NAME?</v>
      </c>
      <c r="N1366" t="s">
        <v>1963</v>
      </c>
      <c r="O1366" t="e">
        <f ca="1">_xll.BDP(J1366,"security des")</f>
        <v>#NAME?</v>
      </c>
    </row>
    <row r="1367" spans="1:15" x14ac:dyDescent="0.25">
      <c r="A1367">
        <v>0</v>
      </c>
      <c r="B1367" s="9">
        <v>1.2997260273972603E-4</v>
      </c>
      <c r="C1367" s="9" t="str">
        <f t="shared" si="42"/>
        <v>$H$1394</v>
      </c>
      <c r="D1367" s="9" t="str">
        <f t="shared" si="43"/>
        <v>H1394</v>
      </c>
      <c r="F1367">
        <v>27520</v>
      </c>
      <c r="G1367" s="1" t="str">
        <f>_xll.BDS("SPX Index","CHAIN_TICKERS", "CHAIN_STRIKE_PX_OVRD",F1367, "CHAIN_PUT_CALL_TYPE_OVRD=P", "CHAIN_PERIODICITY_OVRD=M")</f>
        <v>SPX US 11/20/15 P2700</v>
      </c>
      <c r="J1367" t="s">
        <v>2454</v>
      </c>
      <c r="K1367" t="e">
        <f ca="1">_xll.BDP(J1367,"security des")</f>
        <v>#NAME?</v>
      </c>
      <c r="N1367" t="s">
        <v>1964</v>
      </c>
      <c r="O1367" t="e">
        <f ca="1">_xll.BDP(J1367,"security des")</f>
        <v>#NAME?</v>
      </c>
    </row>
    <row r="1368" spans="1:15" x14ac:dyDescent="0.25">
      <c r="A1368">
        <v>0</v>
      </c>
      <c r="B1368" s="9">
        <v>1.2997260273972603E-4</v>
      </c>
      <c r="C1368" s="9" t="str">
        <f t="shared" si="42"/>
        <v>$H$1395</v>
      </c>
      <c r="D1368" s="9" t="str">
        <f t="shared" si="43"/>
        <v>H1395</v>
      </c>
      <c r="F1368">
        <v>27540</v>
      </c>
      <c r="G1368" s="1" t="str">
        <f>_xll.BDS("SPX Index","CHAIN_TICKERS", "CHAIN_STRIKE_PX_OVRD",F1368, "CHAIN_PUT_CALL_TYPE_OVRD=P", "CHAIN_PERIODICITY_OVRD=M")</f>
        <v>SPX US 11/20/15 P2700</v>
      </c>
      <c r="J1368" t="s">
        <v>2455</v>
      </c>
      <c r="K1368" t="e">
        <f ca="1">_xll.BDP(J1368,"security des")</f>
        <v>#NAME?</v>
      </c>
      <c r="N1368" t="s">
        <v>1965</v>
      </c>
      <c r="O1368" t="e">
        <f ca="1">_xll.BDP(J1368,"security des")</f>
        <v>#NAME?</v>
      </c>
    </row>
    <row r="1369" spans="1:15" x14ac:dyDescent="0.25">
      <c r="A1369">
        <v>0</v>
      </c>
      <c r="B1369" s="9">
        <v>1.3024657534246574E-4</v>
      </c>
      <c r="C1369" s="9" t="str">
        <f t="shared" si="42"/>
        <v>$H$1396</v>
      </c>
      <c r="D1369" s="9" t="str">
        <f t="shared" si="43"/>
        <v>H1396</v>
      </c>
      <c r="F1369">
        <v>27560</v>
      </c>
      <c r="G1369" s="1" t="str">
        <f>_xll.BDS("SPX Index","CHAIN_TICKERS", "CHAIN_STRIKE_PX_OVRD",F1369, "CHAIN_PUT_CALL_TYPE_OVRD=P", "CHAIN_PERIODICITY_OVRD=M")</f>
        <v>SPX US 11/20/15 P2700</v>
      </c>
      <c r="J1369" t="s">
        <v>2456</v>
      </c>
      <c r="K1369" t="e">
        <f ca="1">_xll.BDP(J1369,"security des")</f>
        <v>#NAME?</v>
      </c>
      <c r="N1369" t="s">
        <v>1966</v>
      </c>
      <c r="O1369" t="e">
        <f ca="1">_xll.BDP(J1369,"security des")</f>
        <v>#NAME?</v>
      </c>
    </row>
    <row r="1370" spans="1:15" x14ac:dyDescent="0.25">
      <c r="A1370">
        <v>0</v>
      </c>
      <c r="B1370" s="9">
        <v>1.3063013698630136E-4</v>
      </c>
      <c r="C1370" s="9" t="str">
        <f t="shared" si="42"/>
        <v>$H$1397</v>
      </c>
      <c r="D1370" s="9" t="str">
        <f t="shared" si="43"/>
        <v>H1397</v>
      </c>
      <c r="F1370">
        <v>27580</v>
      </c>
      <c r="G1370" s="1" t="str">
        <f>_xll.BDS("SPX Index","CHAIN_TICKERS", "CHAIN_STRIKE_PX_OVRD",F1370, "CHAIN_PUT_CALL_TYPE_OVRD=P", "CHAIN_PERIODICITY_OVRD=M")</f>
        <v>SPX US 11/20/15 P2700</v>
      </c>
      <c r="J1370" t="s">
        <v>2457</v>
      </c>
      <c r="K1370" t="e">
        <f ca="1">_xll.BDP(J1370,"security des")</f>
        <v>#NAME?</v>
      </c>
      <c r="N1370" t="s">
        <v>1967</v>
      </c>
      <c r="O1370" t="e">
        <f ca="1">_xll.BDP(J1370,"security des")</f>
        <v>#NAME?</v>
      </c>
    </row>
    <row r="1371" spans="1:15" x14ac:dyDescent="0.25">
      <c r="A1371">
        <v>0</v>
      </c>
      <c r="B1371" s="9">
        <v>1.306027397260274E-4</v>
      </c>
      <c r="C1371" s="9" t="str">
        <f t="shared" si="42"/>
        <v>$H$1398</v>
      </c>
      <c r="D1371" s="9" t="str">
        <f t="shared" si="43"/>
        <v>H1398</v>
      </c>
      <c r="F1371">
        <v>27600</v>
      </c>
      <c r="G1371" s="1" t="str">
        <f>_xll.BDS("SPX Index","CHAIN_TICKERS", "CHAIN_STRIKE_PX_OVRD",F1371, "CHAIN_PUT_CALL_TYPE_OVRD=P", "CHAIN_PERIODICITY_OVRD=M")</f>
        <v>SPX US 11/20/15 P2700</v>
      </c>
      <c r="J1371" t="s">
        <v>2458</v>
      </c>
      <c r="K1371" t="e">
        <f ca="1">_xll.BDP(J1371,"security des")</f>
        <v>#NAME?</v>
      </c>
      <c r="N1371" t="s">
        <v>1968</v>
      </c>
      <c r="O1371" t="e">
        <f ca="1">_xll.BDP(J1371,"security des")</f>
        <v>#NAME?</v>
      </c>
    </row>
    <row r="1372" spans="1:15" x14ac:dyDescent="0.25">
      <c r="A1372">
        <v>0</v>
      </c>
      <c r="B1372" s="9">
        <v>1.2857534246575342E-4</v>
      </c>
      <c r="C1372" s="9" t="str">
        <f t="shared" si="42"/>
        <v>$H$1399</v>
      </c>
      <c r="D1372" s="9" t="str">
        <f t="shared" si="43"/>
        <v>H1399</v>
      </c>
      <c r="F1372">
        <v>27620</v>
      </c>
      <c r="G1372" s="1" t="str">
        <f>_xll.BDS("SPX Index","CHAIN_TICKERS", "CHAIN_STRIKE_PX_OVRD",F1372, "CHAIN_PUT_CALL_TYPE_OVRD=P", "CHAIN_PERIODICITY_OVRD=M")</f>
        <v>SPX US 11/20/15 P2700</v>
      </c>
      <c r="J1372" t="s">
        <v>2459</v>
      </c>
      <c r="K1372" t="e">
        <f ca="1">_xll.BDP(J1372,"security des")</f>
        <v>#NAME?</v>
      </c>
      <c r="N1372" t="s">
        <v>1969</v>
      </c>
      <c r="O1372" t="e">
        <f ca="1">_xll.BDP(J1372,"security des")</f>
        <v>#NAME?</v>
      </c>
    </row>
    <row r="1373" spans="1:15" x14ac:dyDescent="0.25">
      <c r="A1373">
        <v>0</v>
      </c>
      <c r="B1373" s="9">
        <v>1.2882191780821917E-4</v>
      </c>
      <c r="C1373" s="9" t="str">
        <f t="shared" si="42"/>
        <v>$H$1400</v>
      </c>
      <c r="D1373" s="9" t="str">
        <f t="shared" si="43"/>
        <v>H1400</v>
      </c>
      <c r="F1373">
        <v>27640</v>
      </c>
      <c r="G1373" s="1" t="str">
        <f>_xll.BDS("SPX Index","CHAIN_TICKERS", "CHAIN_STRIKE_PX_OVRD",F1373, "CHAIN_PUT_CALL_TYPE_OVRD=P", "CHAIN_PERIODICITY_OVRD=M")</f>
        <v>SPX US 11/20/15 P2700</v>
      </c>
      <c r="J1373" t="s">
        <v>2460</v>
      </c>
      <c r="K1373" t="e">
        <f ca="1">_xll.BDP(J1373,"security des")</f>
        <v>#NAME?</v>
      </c>
      <c r="N1373" t="s">
        <v>1970</v>
      </c>
      <c r="O1373" t="e">
        <f ca="1">_xll.BDP(J1373,"security des")</f>
        <v>#NAME?</v>
      </c>
    </row>
    <row r="1374" spans="1:15" x14ac:dyDescent="0.25">
      <c r="A1374">
        <v>0</v>
      </c>
      <c r="B1374" s="9">
        <v>1.277808219178082E-4</v>
      </c>
      <c r="C1374" s="9" t="str">
        <f t="shared" si="42"/>
        <v>$H$1401</v>
      </c>
      <c r="D1374" s="9" t="str">
        <f t="shared" si="43"/>
        <v>H1401</v>
      </c>
      <c r="F1374">
        <v>27660</v>
      </c>
      <c r="G1374" s="1" t="str">
        <f>_xll.BDS("SPX Index","CHAIN_TICKERS", "CHAIN_STRIKE_PX_OVRD",F1374, "CHAIN_PUT_CALL_TYPE_OVRD=P", "CHAIN_PERIODICITY_OVRD=M")</f>
        <v>SPX US 11/20/15 P2700</v>
      </c>
      <c r="J1374" t="s">
        <v>2461</v>
      </c>
      <c r="K1374" t="e">
        <f ca="1">_xll.BDP(J1374,"security des")</f>
        <v>#NAME?</v>
      </c>
      <c r="N1374" t="s">
        <v>1971</v>
      </c>
      <c r="O1374" t="e">
        <f ca="1">_xll.BDP(J1374,"security des")</f>
        <v>#NAME?</v>
      </c>
    </row>
    <row r="1375" spans="1:15" x14ac:dyDescent="0.25">
      <c r="A1375">
        <v>0</v>
      </c>
      <c r="B1375" s="9">
        <v>1.2635616438356163E-4</v>
      </c>
      <c r="C1375" s="9" t="str">
        <f t="shared" si="42"/>
        <v>$H$1402</v>
      </c>
      <c r="D1375" s="9" t="str">
        <f t="shared" si="43"/>
        <v>H1402</v>
      </c>
      <c r="F1375">
        <v>27680</v>
      </c>
      <c r="G1375" s="1" t="str">
        <f>_xll.BDS("SPX Index","CHAIN_TICKERS", "CHAIN_STRIKE_PX_OVRD",F1375, "CHAIN_PUT_CALL_TYPE_OVRD=P", "CHAIN_PERIODICITY_OVRD=M")</f>
        <v>SPX US 11/20/15 P2700</v>
      </c>
      <c r="J1375" t="s">
        <v>2462</v>
      </c>
      <c r="K1375" t="e">
        <f ca="1">_xll.BDP(J1375,"security des")</f>
        <v>#NAME?</v>
      </c>
      <c r="N1375" t="s">
        <v>1972</v>
      </c>
      <c r="O1375" t="e">
        <f ca="1">_xll.BDP(J1375,"security des")</f>
        <v>#NAME?</v>
      </c>
    </row>
    <row r="1376" spans="1:15" x14ac:dyDescent="0.25">
      <c r="A1376">
        <v>3</v>
      </c>
      <c r="B1376" s="9">
        <v>1.2463013698630138E-4</v>
      </c>
      <c r="C1376" s="9" t="str">
        <f t="shared" si="42"/>
        <v>$H$1403</v>
      </c>
      <c r="D1376" s="9" t="str">
        <f t="shared" si="43"/>
        <v>H1403</v>
      </c>
      <c r="F1376">
        <v>27700</v>
      </c>
      <c r="G1376" s="1" t="str">
        <f>_xll.BDS("SPX Index","CHAIN_TICKERS", "CHAIN_STRIKE_PX_OVRD",F1376, "CHAIN_PUT_CALL_TYPE_OVRD=P", "CHAIN_PERIODICITY_OVRD=M")</f>
        <v>SPX US 11/20/15 P2700</v>
      </c>
      <c r="J1376" t="s">
        <v>2463</v>
      </c>
      <c r="K1376" t="e">
        <f ca="1">_xll.BDP(J1376,"security des")</f>
        <v>#NAME?</v>
      </c>
      <c r="N1376" t="s">
        <v>1973</v>
      </c>
      <c r="O1376" t="e">
        <f ca="1">_xll.BDP(J1376,"security des")</f>
        <v>#NAME?</v>
      </c>
    </row>
    <row r="1377" spans="1:15" x14ac:dyDescent="0.25">
      <c r="A1377">
        <v>0</v>
      </c>
      <c r="B1377" s="9">
        <v>1.243013698630137E-4</v>
      </c>
      <c r="C1377" s="9" t="str">
        <f t="shared" si="42"/>
        <v>$H$1404</v>
      </c>
      <c r="D1377" s="9" t="str">
        <f t="shared" si="43"/>
        <v>H1404</v>
      </c>
      <c r="F1377">
        <v>27720</v>
      </c>
      <c r="G1377" s="1" t="str">
        <f>_xll.BDS("SPX Index","CHAIN_TICKERS", "CHAIN_STRIKE_PX_OVRD",F1377, "CHAIN_PUT_CALL_TYPE_OVRD=P", "CHAIN_PERIODICITY_OVRD=M")</f>
        <v>SPX US 11/20/15 P2700</v>
      </c>
      <c r="J1377" t="s">
        <v>2464</v>
      </c>
      <c r="K1377" t="e">
        <f ca="1">_xll.BDP(J1377,"security des")</f>
        <v>#NAME?</v>
      </c>
      <c r="N1377" t="s">
        <v>1974</v>
      </c>
      <c r="O1377" t="e">
        <f ca="1">_xll.BDP(J1377,"security des")</f>
        <v>#NAME?</v>
      </c>
    </row>
    <row r="1378" spans="1:15" x14ac:dyDescent="0.25">
      <c r="A1378">
        <v>0</v>
      </c>
      <c r="B1378" s="9">
        <v>1.2484931506849317E-4</v>
      </c>
      <c r="C1378" s="9" t="str">
        <f t="shared" si="42"/>
        <v>$H$1405</v>
      </c>
      <c r="D1378" s="9" t="str">
        <f t="shared" si="43"/>
        <v>H1405</v>
      </c>
      <c r="F1378">
        <v>27740</v>
      </c>
      <c r="G1378" s="1" t="str">
        <f>_xll.BDS("SPX Index","CHAIN_TICKERS", "CHAIN_STRIKE_PX_OVRD",F1378, "CHAIN_PUT_CALL_TYPE_OVRD=P", "CHAIN_PERIODICITY_OVRD=M")</f>
        <v>SPX US 11/20/15 P2700</v>
      </c>
      <c r="J1378" t="s">
        <v>2465</v>
      </c>
      <c r="K1378" t="e">
        <f ca="1">_xll.BDP(J1378,"security des")</f>
        <v>#NAME?</v>
      </c>
      <c r="N1378" t="s">
        <v>1975</v>
      </c>
      <c r="O1378" t="e">
        <f ca="1">_xll.BDP(J1378,"security des")</f>
        <v>#NAME?</v>
      </c>
    </row>
    <row r="1379" spans="1:15" x14ac:dyDescent="0.25">
      <c r="A1379">
        <v>0</v>
      </c>
      <c r="B1379" s="9">
        <v>1.240821917808219E-4</v>
      </c>
      <c r="C1379" s="9" t="str">
        <f t="shared" si="42"/>
        <v>$H$1406</v>
      </c>
      <c r="D1379" s="9" t="str">
        <f t="shared" si="43"/>
        <v>H1406</v>
      </c>
      <c r="F1379">
        <v>27760</v>
      </c>
      <c r="G1379" s="1" t="str">
        <f>_xll.BDS("SPX Index","CHAIN_TICKERS", "CHAIN_STRIKE_PX_OVRD",F1379, "CHAIN_PUT_CALL_TYPE_OVRD=P", "CHAIN_PERIODICITY_OVRD=M")</f>
        <v>SPX US 11/20/15 P2700</v>
      </c>
      <c r="J1379" t="s">
        <v>2466</v>
      </c>
      <c r="K1379" t="e">
        <f ca="1">_xll.BDP(J1379,"security des")</f>
        <v>#NAME?</v>
      </c>
      <c r="N1379" t="s">
        <v>1976</v>
      </c>
      <c r="O1379" t="e">
        <f ca="1">_xll.BDP(J1379,"security des")</f>
        <v>#NAME?</v>
      </c>
    </row>
    <row r="1380" spans="1:15" x14ac:dyDescent="0.25">
      <c r="A1380">
        <v>0</v>
      </c>
      <c r="B1380" s="9">
        <v>1.2320547945205478E-4</v>
      </c>
      <c r="C1380" s="9" t="str">
        <f t="shared" si="42"/>
        <v>$H$1407</v>
      </c>
      <c r="D1380" s="9" t="str">
        <f t="shared" si="43"/>
        <v>H1407</v>
      </c>
      <c r="F1380">
        <v>27780</v>
      </c>
      <c r="G1380" s="1" t="str">
        <f>_xll.BDS("SPX Index","CHAIN_TICKERS", "CHAIN_STRIKE_PX_OVRD",F1380, "CHAIN_PUT_CALL_TYPE_OVRD=P", "CHAIN_PERIODICITY_OVRD=M")</f>
        <v>SPX US 11/20/15 P2700</v>
      </c>
      <c r="J1380" t="s">
        <v>2467</v>
      </c>
      <c r="K1380" t="e">
        <f ca="1">_xll.BDP(J1380,"security des")</f>
        <v>#NAME?</v>
      </c>
      <c r="N1380" t="s">
        <v>1977</v>
      </c>
      <c r="O1380" t="e">
        <f ca="1">_xll.BDP(J1380,"security des")</f>
        <v>#NAME?</v>
      </c>
    </row>
    <row r="1381" spans="1:15" x14ac:dyDescent="0.25">
      <c r="A1381">
        <v>0</v>
      </c>
      <c r="B1381" s="9">
        <v>1.223013698630137E-4</v>
      </c>
      <c r="C1381" s="9" t="str">
        <f t="shared" si="42"/>
        <v>$H$1408</v>
      </c>
      <c r="D1381" s="9" t="str">
        <f t="shared" si="43"/>
        <v>H1408</v>
      </c>
      <c r="F1381">
        <v>27800</v>
      </c>
      <c r="G1381" s="1" t="str">
        <f>_xll.BDS("SPX Index","CHAIN_TICKERS", "CHAIN_STRIKE_PX_OVRD",F1381, "CHAIN_PUT_CALL_TYPE_OVRD=P", "CHAIN_PERIODICITY_OVRD=M")</f>
        <v>SPX US 11/20/15 P2700</v>
      </c>
      <c r="J1381" t="s">
        <v>2468</v>
      </c>
      <c r="K1381" t="e">
        <f ca="1">_xll.BDP(J1381,"security des")</f>
        <v>#NAME?</v>
      </c>
      <c r="N1381" t="s">
        <v>1978</v>
      </c>
      <c r="O1381" t="e">
        <f ca="1">_xll.BDP(J1381,"security des")</f>
        <v>#NAME?</v>
      </c>
    </row>
    <row r="1382" spans="1:15" x14ac:dyDescent="0.25">
      <c r="A1382">
        <v>0</v>
      </c>
      <c r="B1382" s="9">
        <v>1.2284931506849315E-4</v>
      </c>
      <c r="C1382" s="9" t="str">
        <f t="shared" si="42"/>
        <v>$H$1409</v>
      </c>
      <c r="D1382" s="9" t="str">
        <f t="shared" si="43"/>
        <v>H1409</v>
      </c>
      <c r="F1382">
        <v>27820</v>
      </c>
      <c r="G1382" s="1" t="str">
        <f>_xll.BDS("SPX Index","CHAIN_TICKERS", "CHAIN_STRIKE_PX_OVRD",F1382, "CHAIN_PUT_CALL_TYPE_OVRD=P", "CHAIN_PERIODICITY_OVRD=M")</f>
        <v>SPX US 11/20/15 P2700</v>
      </c>
      <c r="J1382" t="s">
        <v>2469</v>
      </c>
      <c r="K1382" t="e">
        <f ca="1">_xll.BDP(J1382,"security des")</f>
        <v>#NAME?</v>
      </c>
      <c r="N1382" t="s">
        <v>1979</v>
      </c>
      <c r="O1382" t="e">
        <f ca="1">_xll.BDP(J1382,"security des")</f>
        <v>#NAME?</v>
      </c>
    </row>
    <row r="1383" spans="1:15" x14ac:dyDescent="0.25">
      <c r="A1383">
        <v>0</v>
      </c>
      <c r="B1383" s="9">
        <v>1.2265753424657534E-4</v>
      </c>
      <c r="C1383" s="9" t="str">
        <f t="shared" si="42"/>
        <v>$H$1410</v>
      </c>
      <c r="D1383" s="9" t="str">
        <f t="shared" si="43"/>
        <v>H1410</v>
      </c>
      <c r="F1383">
        <v>27840</v>
      </c>
      <c r="G1383" s="1" t="str">
        <f>_xll.BDS("SPX Index","CHAIN_TICKERS", "CHAIN_STRIKE_PX_OVRD",F1383, "CHAIN_PUT_CALL_TYPE_OVRD=P", "CHAIN_PERIODICITY_OVRD=M")</f>
        <v>SPX US 11/20/15 P2700</v>
      </c>
      <c r="J1383" t="s">
        <v>2470</v>
      </c>
      <c r="K1383" t="e">
        <f ca="1">_xll.BDP(J1383,"security des")</f>
        <v>#NAME?</v>
      </c>
      <c r="N1383" t="s">
        <v>1980</v>
      </c>
      <c r="O1383" t="e">
        <f ca="1">_xll.BDP(J1383,"security des")</f>
        <v>#NAME?</v>
      </c>
    </row>
    <row r="1384" spans="1:15" x14ac:dyDescent="0.25">
      <c r="A1384">
        <v>0</v>
      </c>
      <c r="B1384" s="9">
        <v>1.2123287671232876E-4</v>
      </c>
      <c r="C1384" s="9" t="str">
        <f t="shared" si="42"/>
        <v>$H$1411</v>
      </c>
      <c r="D1384" s="9" t="str">
        <f t="shared" si="43"/>
        <v>H1411</v>
      </c>
      <c r="F1384">
        <v>27860</v>
      </c>
      <c r="G1384" s="1" t="str">
        <f>_xll.BDS("SPX Index","CHAIN_TICKERS", "CHAIN_STRIKE_PX_OVRD",F1384, "CHAIN_PUT_CALL_TYPE_OVRD=P", "CHAIN_PERIODICITY_OVRD=M")</f>
        <v>SPX US 11/20/15 P2700</v>
      </c>
      <c r="J1384" t="s">
        <v>2471</v>
      </c>
      <c r="K1384" t="e">
        <f ca="1">_xll.BDP(J1384,"security des")</f>
        <v>#NAME?</v>
      </c>
      <c r="N1384" t="s">
        <v>1981</v>
      </c>
      <c r="O1384" t="e">
        <f ca="1">_xll.BDP(J1384,"security des")</f>
        <v>#NAME?</v>
      </c>
    </row>
    <row r="1385" spans="1:15" x14ac:dyDescent="0.25">
      <c r="A1385">
        <v>0</v>
      </c>
      <c r="B1385" s="9">
        <v>1.2205479452054795E-4</v>
      </c>
      <c r="C1385" s="9" t="str">
        <f t="shared" si="42"/>
        <v>$H$1412</v>
      </c>
      <c r="D1385" s="9" t="str">
        <f t="shared" si="43"/>
        <v>H1412</v>
      </c>
      <c r="F1385">
        <v>27880</v>
      </c>
      <c r="G1385" s="1" t="str">
        <f>_xll.BDS("SPX Index","CHAIN_TICKERS", "CHAIN_STRIKE_PX_OVRD",F1385, "CHAIN_PUT_CALL_TYPE_OVRD=P", "CHAIN_PERIODICITY_OVRD=M")</f>
        <v>SPX US 11/20/15 P2700</v>
      </c>
      <c r="J1385" t="s">
        <v>2472</v>
      </c>
      <c r="K1385" t="e">
        <f ca="1">_xll.BDP(J1385,"security des")</f>
        <v>#NAME?</v>
      </c>
      <c r="N1385" t="s">
        <v>1982</v>
      </c>
      <c r="O1385" t="e">
        <f ca="1">_xll.BDP(J1385,"security des")</f>
        <v>#NAME?</v>
      </c>
    </row>
    <row r="1386" spans="1:15" x14ac:dyDescent="0.25">
      <c r="A1386">
        <v>0</v>
      </c>
      <c r="B1386" s="9">
        <v>1.1917808219178081E-4</v>
      </c>
      <c r="C1386" s="9" t="str">
        <f t="shared" si="42"/>
        <v>$H$1413</v>
      </c>
      <c r="D1386" s="9" t="str">
        <f t="shared" si="43"/>
        <v>H1413</v>
      </c>
      <c r="F1386">
        <v>27900</v>
      </c>
      <c r="G1386" s="1" t="str">
        <f>_xll.BDS("SPX Index","CHAIN_TICKERS", "CHAIN_STRIKE_PX_OVRD",F1386, "CHAIN_PUT_CALL_TYPE_OVRD=P", "CHAIN_PERIODICITY_OVRD=M")</f>
        <v>SPX US 11/20/15 P2700</v>
      </c>
      <c r="J1386" t="s">
        <v>2473</v>
      </c>
      <c r="K1386" t="e">
        <f ca="1">_xll.BDP(J1386,"security des")</f>
        <v>#NAME?</v>
      </c>
      <c r="N1386" t="s">
        <v>1983</v>
      </c>
      <c r="O1386" t="e">
        <f ca="1">_xll.BDP(J1386,"security des")</f>
        <v>#NAME?</v>
      </c>
    </row>
    <row r="1387" spans="1:15" x14ac:dyDescent="0.25">
      <c r="A1387">
        <v>0</v>
      </c>
      <c r="B1387" s="9">
        <v>1.1602739726027399E-4</v>
      </c>
      <c r="C1387" s="9" t="str">
        <f t="shared" si="42"/>
        <v>$H$1414</v>
      </c>
      <c r="D1387" s="9" t="str">
        <f t="shared" si="43"/>
        <v>H1414</v>
      </c>
      <c r="F1387">
        <v>27920</v>
      </c>
      <c r="G1387" s="1" t="str">
        <f>_xll.BDS("SPX Index","CHAIN_TICKERS", "CHAIN_STRIKE_PX_OVRD",F1387, "CHAIN_PUT_CALL_TYPE_OVRD=P", "CHAIN_PERIODICITY_OVRD=M")</f>
        <v>SPX US 11/20/15 P2700</v>
      </c>
      <c r="J1387" t="s">
        <v>2474</v>
      </c>
      <c r="K1387" t="e">
        <f ca="1">_xll.BDP(J1387,"security des")</f>
        <v>#NAME?</v>
      </c>
      <c r="N1387" t="s">
        <v>1984</v>
      </c>
      <c r="O1387" t="e">
        <f ca="1">_xll.BDP(J1387,"security des")</f>
        <v>#NAME?</v>
      </c>
    </row>
    <row r="1388" spans="1:15" x14ac:dyDescent="0.25">
      <c r="A1388">
        <v>0</v>
      </c>
      <c r="B1388" s="9">
        <v>1.1753424657534246E-4</v>
      </c>
      <c r="C1388" s="9" t="str">
        <f t="shared" si="42"/>
        <v>$H$1415</v>
      </c>
      <c r="D1388" s="9" t="str">
        <f t="shared" si="43"/>
        <v>H1415</v>
      </c>
      <c r="F1388">
        <v>27940</v>
      </c>
      <c r="G1388" s="1" t="str">
        <f>_xll.BDS("SPX Index","CHAIN_TICKERS", "CHAIN_STRIKE_PX_OVRD",F1388, "CHAIN_PUT_CALL_TYPE_OVRD=P", "CHAIN_PERIODICITY_OVRD=M")</f>
        <v>SPX US 11/20/15 P2700</v>
      </c>
      <c r="J1388" t="s">
        <v>2475</v>
      </c>
      <c r="K1388" t="e">
        <f ca="1">_xll.BDP(J1388,"security des")</f>
        <v>#NAME?</v>
      </c>
      <c r="N1388" t="s">
        <v>1985</v>
      </c>
      <c r="O1388" t="e">
        <f ca="1">_xll.BDP(J1388,"security des")</f>
        <v>#NAME?</v>
      </c>
    </row>
    <row r="1389" spans="1:15" x14ac:dyDescent="0.25">
      <c r="A1389">
        <v>0</v>
      </c>
      <c r="B1389" s="9">
        <v>1.1668493150684933E-4</v>
      </c>
      <c r="C1389" s="9" t="str">
        <f t="shared" si="42"/>
        <v>$H$1416</v>
      </c>
      <c r="D1389" s="9" t="str">
        <f t="shared" si="43"/>
        <v>H1416</v>
      </c>
      <c r="F1389">
        <v>27960</v>
      </c>
      <c r="G1389" s="1" t="str">
        <f>_xll.BDS("SPX Index","CHAIN_TICKERS", "CHAIN_STRIKE_PX_OVRD",F1389, "CHAIN_PUT_CALL_TYPE_OVRD=P", "CHAIN_PERIODICITY_OVRD=M")</f>
        <v>SPX US 11/20/15 P2700</v>
      </c>
      <c r="J1389" t="s">
        <v>2476</v>
      </c>
      <c r="K1389" t="e">
        <f ca="1">_xll.BDP(J1389,"security des")</f>
        <v>#NAME?</v>
      </c>
      <c r="N1389" t="s">
        <v>1986</v>
      </c>
      <c r="O1389" t="e">
        <f ca="1">_xll.BDP(J1389,"security des")</f>
        <v>#NAME?</v>
      </c>
    </row>
    <row r="1390" spans="1:15" x14ac:dyDescent="0.25">
      <c r="A1390">
        <v>0</v>
      </c>
      <c r="B1390" s="9">
        <v>1.1693150684931506E-4</v>
      </c>
      <c r="C1390" s="9" t="str">
        <f t="shared" si="42"/>
        <v>$H$1417</v>
      </c>
      <c r="D1390" s="9" t="str">
        <f t="shared" si="43"/>
        <v>H1417</v>
      </c>
      <c r="F1390">
        <v>27980</v>
      </c>
      <c r="G1390" s="1" t="str">
        <f>_xll.BDS("SPX Index","CHAIN_TICKERS", "CHAIN_STRIKE_PX_OVRD",F1390, "CHAIN_PUT_CALL_TYPE_OVRD=P", "CHAIN_PERIODICITY_OVRD=M")</f>
        <v>SPX US 11/20/15 P2700</v>
      </c>
      <c r="J1390" t="s">
        <v>2477</v>
      </c>
      <c r="K1390" t="e">
        <f ca="1">_xll.BDP(J1390,"security des")</f>
        <v>#NAME?</v>
      </c>
      <c r="N1390" t="s">
        <v>1987</v>
      </c>
      <c r="O1390" t="e">
        <f ca="1">_xll.BDP(J1390,"security des")</f>
        <v>#NAME?</v>
      </c>
    </row>
    <row r="1391" spans="1:15" x14ac:dyDescent="0.25">
      <c r="A1391">
        <v>0</v>
      </c>
      <c r="B1391" s="9">
        <v>1.1663013698630136E-4</v>
      </c>
      <c r="C1391" s="9" t="str">
        <f t="shared" si="42"/>
        <v>$H$1418</v>
      </c>
      <c r="D1391" s="9" t="str">
        <f t="shared" si="43"/>
        <v>H1418</v>
      </c>
      <c r="F1391">
        <v>28000</v>
      </c>
      <c r="G1391" s="1" t="str">
        <f>_xll.BDS("SPX Index","CHAIN_TICKERS", "CHAIN_STRIKE_PX_OVRD",F1391, "CHAIN_PUT_CALL_TYPE_OVRD=P", "CHAIN_PERIODICITY_OVRD=M")</f>
        <v>SPX US 11/20/15 P2700</v>
      </c>
      <c r="J1391" t="s">
        <v>2478</v>
      </c>
      <c r="K1391" t="e">
        <f ca="1">_xll.BDP(J1391,"security des")</f>
        <v>#NAME?</v>
      </c>
      <c r="N1391" t="s">
        <v>1988</v>
      </c>
      <c r="O1391" t="e">
        <f ca="1">_xll.BDP(J1391,"security des")</f>
        <v>#NAME?</v>
      </c>
    </row>
    <row r="1392" spans="1:15" x14ac:dyDescent="0.25">
      <c r="A1392">
        <v>0</v>
      </c>
      <c r="B1392" s="9">
        <v>1.166027397260274E-4</v>
      </c>
      <c r="C1392" s="9" t="str">
        <f t="shared" si="42"/>
        <v>$H$1419</v>
      </c>
      <c r="D1392" s="9" t="str">
        <f t="shared" si="43"/>
        <v>H1419</v>
      </c>
      <c r="F1392">
        <v>28020</v>
      </c>
      <c r="G1392" s="1" t="str">
        <f>_xll.BDS("SPX Index","CHAIN_TICKERS", "CHAIN_STRIKE_PX_OVRD",F1392, "CHAIN_PUT_CALL_TYPE_OVRD=P", "CHAIN_PERIODICITY_OVRD=M")</f>
        <v>SPX US 11/20/15 P2700</v>
      </c>
      <c r="J1392" t="s">
        <v>2479</v>
      </c>
      <c r="K1392" t="e">
        <f ca="1">_xll.BDP(J1392,"security des")</f>
        <v>#NAME?</v>
      </c>
      <c r="N1392" t="s">
        <v>1989</v>
      </c>
      <c r="O1392" t="e">
        <f ca="1">_xll.BDP(J1392,"security des")</f>
        <v>#NAME?</v>
      </c>
    </row>
    <row r="1393" spans="1:15" x14ac:dyDescent="0.25">
      <c r="A1393">
        <v>0</v>
      </c>
      <c r="B1393" s="9">
        <v>1.1553424657534246E-4</v>
      </c>
      <c r="C1393" s="9" t="str">
        <f t="shared" si="42"/>
        <v>$H$1420</v>
      </c>
      <c r="D1393" s="9" t="str">
        <f t="shared" si="43"/>
        <v>H1420</v>
      </c>
      <c r="F1393">
        <v>28040</v>
      </c>
      <c r="G1393" s="1" t="str">
        <f>_xll.BDS("SPX Index","CHAIN_TICKERS", "CHAIN_STRIKE_PX_OVRD",F1393, "CHAIN_PUT_CALL_TYPE_OVRD=P", "CHAIN_PERIODICITY_OVRD=M")</f>
        <v>SPX US 11/20/15 P2700</v>
      </c>
      <c r="J1393" t="s">
        <v>2480</v>
      </c>
      <c r="K1393" t="e">
        <f ca="1">_xll.BDP(J1393,"security des")</f>
        <v>#NAME?</v>
      </c>
      <c r="N1393" t="s">
        <v>1990</v>
      </c>
      <c r="O1393" t="e">
        <f ca="1">_xll.BDP(J1393,"security des")</f>
        <v>#NAME?</v>
      </c>
    </row>
    <row r="1394" spans="1:15" x14ac:dyDescent="0.25">
      <c r="A1394">
        <v>0</v>
      </c>
      <c r="B1394" s="9">
        <v>1.158082191780822E-4</v>
      </c>
      <c r="C1394" s="9" t="str">
        <f t="shared" si="42"/>
        <v>$H$1421</v>
      </c>
      <c r="D1394" s="9" t="str">
        <f t="shared" si="43"/>
        <v>H1421</v>
      </c>
      <c r="F1394">
        <v>28060</v>
      </c>
      <c r="G1394" s="1" t="str">
        <f>_xll.BDS("SPX Index","CHAIN_TICKERS", "CHAIN_STRIKE_PX_OVRD",F1394, "CHAIN_PUT_CALL_TYPE_OVRD=P", "CHAIN_PERIODICITY_OVRD=M")</f>
        <v>SPX US 11/20/15 P2700</v>
      </c>
      <c r="J1394" t="s">
        <v>2481</v>
      </c>
      <c r="K1394" t="e">
        <f ca="1">_xll.BDP(J1394,"security des")</f>
        <v>#NAME?</v>
      </c>
      <c r="N1394" t="s">
        <v>1991</v>
      </c>
      <c r="O1394" t="e">
        <f ca="1">_xll.BDP(J1394,"security des")</f>
        <v>#NAME?</v>
      </c>
    </row>
    <row r="1395" spans="1:15" x14ac:dyDescent="0.25">
      <c r="A1395">
        <v>1</v>
      </c>
      <c r="B1395" s="9">
        <v>1.1380821917808218E-4</v>
      </c>
      <c r="C1395" s="9" t="str">
        <f t="shared" si="42"/>
        <v>$H$1422</v>
      </c>
      <c r="D1395" s="9" t="str">
        <f t="shared" si="43"/>
        <v>H1422</v>
      </c>
      <c r="F1395">
        <v>28080</v>
      </c>
      <c r="G1395" s="1" t="str">
        <f>_xll.BDS("SPX Index","CHAIN_TICKERS", "CHAIN_STRIKE_PX_OVRD",F1395, "CHAIN_PUT_CALL_TYPE_OVRD=P", "CHAIN_PERIODICITY_OVRD=M")</f>
        <v>SPX US 11/20/15 P2700</v>
      </c>
      <c r="J1395" t="s">
        <v>2482</v>
      </c>
      <c r="K1395" t="e">
        <f ca="1">_xll.BDP(J1395,"security des")</f>
        <v>#NAME?</v>
      </c>
      <c r="N1395" t="s">
        <v>1992</v>
      </c>
      <c r="O1395" t="e">
        <f ca="1">_xll.BDP(J1395,"security des")</f>
        <v>#NAME?</v>
      </c>
    </row>
    <row r="1396" spans="1:15" x14ac:dyDescent="0.25">
      <c r="A1396">
        <v>0</v>
      </c>
      <c r="B1396" s="9">
        <v>1.0468493150684931E-4</v>
      </c>
      <c r="C1396" s="9" t="str">
        <f t="shared" si="42"/>
        <v>$H$1423</v>
      </c>
      <c r="D1396" s="9" t="str">
        <f t="shared" si="43"/>
        <v>H1423</v>
      </c>
      <c r="F1396">
        <v>28100</v>
      </c>
      <c r="G1396" s="1" t="str">
        <f>_xll.BDS("SPX Index","CHAIN_TICKERS", "CHAIN_STRIKE_PX_OVRD",F1396, "CHAIN_PUT_CALL_TYPE_OVRD=P", "CHAIN_PERIODICITY_OVRD=M")</f>
        <v>SPX US 11/20/15 P2700</v>
      </c>
      <c r="J1396" t="s">
        <v>2483</v>
      </c>
      <c r="K1396" t="e">
        <f ca="1">_xll.BDP(J1396,"security des")</f>
        <v>#NAME?</v>
      </c>
      <c r="N1396" t="s">
        <v>1993</v>
      </c>
      <c r="O1396" t="e">
        <f ca="1">_xll.BDP(J1396,"security des")</f>
        <v>#NAME?</v>
      </c>
    </row>
    <row r="1397" spans="1:15" x14ac:dyDescent="0.25">
      <c r="A1397">
        <v>0</v>
      </c>
      <c r="B1397" s="9">
        <v>1.061095890410959E-4</v>
      </c>
      <c r="C1397" s="9" t="str">
        <f t="shared" si="42"/>
        <v>$H$1424</v>
      </c>
      <c r="D1397" s="9" t="str">
        <f t="shared" si="43"/>
        <v>H1424</v>
      </c>
      <c r="F1397">
        <v>28120</v>
      </c>
      <c r="G1397" s="1" t="str">
        <f>_xll.BDS("SPX Index","CHAIN_TICKERS", "CHAIN_STRIKE_PX_OVRD",F1397, "CHAIN_PUT_CALL_TYPE_OVRD=P", "CHAIN_PERIODICITY_OVRD=M")</f>
        <v>SPX US 11/20/15 P2700</v>
      </c>
      <c r="J1397" t="s">
        <v>2484</v>
      </c>
      <c r="K1397" t="e">
        <f ca="1">_xll.BDP(J1397,"security des")</f>
        <v>#NAME?</v>
      </c>
      <c r="N1397" t="s">
        <v>1994</v>
      </c>
      <c r="O1397" t="e">
        <f ca="1">_xll.BDP(J1397,"security des")</f>
        <v>#NAME?</v>
      </c>
    </row>
    <row r="1398" spans="1:15" x14ac:dyDescent="0.25">
      <c r="A1398">
        <v>0</v>
      </c>
      <c r="B1398" s="9">
        <v>1.0701369863013699E-4</v>
      </c>
      <c r="C1398" s="9" t="str">
        <f t="shared" si="42"/>
        <v>$H$1425</v>
      </c>
      <c r="D1398" s="9" t="str">
        <f t="shared" si="43"/>
        <v>H1425</v>
      </c>
      <c r="F1398">
        <v>28140</v>
      </c>
      <c r="G1398" s="1" t="str">
        <f>_xll.BDS("SPX Index","CHAIN_TICKERS", "CHAIN_STRIKE_PX_OVRD",F1398, "CHAIN_PUT_CALL_TYPE_OVRD=P", "CHAIN_PERIODICITY_OVRD=M")</f>
        <v>SPX US 11/20/15 P2700</v>
      </c>
      <c r="J1398" t="s">
        <v>2485</v>
      </c>
      <c r="K1398" t="e">
        <f ca="1">_xll.BDP(J1398,"security des")</f>
        <v>#NAME?</v>
      </c>
      <c r="N1398" t="s">
        <v>1995</v>
      </c>
      <c r="O1398" t="e">
        <f ca="1">_xll.BDP(J1398,"security des")</f>
        <v>#NAME?</v>
      </c>
    </row>
    <row r="1399" spans="1:15" x14ac:dyDescent="0.25">
      <c r="A1399">
        <v>0</v>
      </c>
      <c r="B1399" s="9">
        <v>1.0728767123287671E-4</v>
      </c>
      <c r="C1399" s="9" t="str">
        <f t="shared" si="42"/>
        <v>$H$1426</v>
      </c>
      <c r="D1399" s="9" t="str">
        <f t="shared" si="43"/>
        <v>H1426</v>
      </c>
      <c r="F1399">
        <v>28160</v>
      </c>
      <c r="G1399" s="1" t="str">
        <f>_xll.BDS("SPX Index","CHAIN_TICKERS", "CHAIN_STRIKE_PX_OVRD",F1399, "CHAIN_PUT_CALL_TYPE_OVRD=P", "CHAIN_PERIODICITY_OVRD=M")</f>
        <v>SPX US 11/20/15 P2700</v>
      </c>
      <c r="J1399" t="s">
        <v>2486</v>
      </c>
      <c r="K1399" t="e">
        <f ca="1">_xll.BDP(J1399,"security des")</f>
        <v>#NAME?</v>
      </c>
      <c r="N1399" t="s">
        <v>1996</v>
      </c>
      <c r="O1399" t="e">
        <f ca="1">_xll.BDP(J1399,"security des")</f>
        <v>#NAME?</v>
      </c>
    </row>
    <row r="1400" spans="1:15" x14ac:dyDescent="0.25">
      <c r="A1400">
        <v>0</v>
      </c>
      <c r="B1400" s="9">
        <v>1.0838356164383562E-4</v>
      </c>
      <c r="C1400" s="9" t="str">
        <f t="shared" si="42"/>
        <v>$H$1427</v>
      </c>
      <c r="D1400" s="9" t="str">
        <f t="shared" si="43"/>
        <v>H1427</v>
      </c>
      <c r="F1400">
        <v>28180</v>
      </c>
      <c r="G1400" s="1" t="str">
        <f>_xll.BDS("SPX Index","CHAIN_TICKERS", "CHAIN_STRIKE_PX_OVRD",F1400, "CHAIN_PUT_CALL_TYPE_OVRD=P", "CHAIN_PERIODICITY_OVRD=M")</f>
        <v>SPX US 11/20/15 P2700</v>
      </c>
      <c r="J1400" t="s">
        <v>2487</v>
      </c>
      <c r="K1400" t="e">
        <f ca="1">_xll.BDP(J1400,"security des")</f>
        <v>#NAME?</v>
      </c>
      <c r="N1400" t="s">
        <v>1997</v>
      </c>
      <c r="O1400" t="e">
        <f ca="1">_xll.BDP(J1400,"security des")</f>
        <v>#NAME?</v>
      </c>
    </row>
    <row r="1401" spans="1:15" x14ac:dyDescent="0.25">
      <c r="A1401">
        <v>0</v>
      </c>
      <c r="B1401" s="9">
        <v>1.0808219178082191E-4</v>
      </c>
      <c r="C1401" s="9" t="str">
        <f t="shared" si="42"/>
        <v>$H$1428</v>
      </c>
      <c r="D1401" s="9" t="str">
        <f t="shared" si="43"/>
        <v>H1428</v>
      </c>
      <c r="F1401">
        <v>28200</v>
      </c>
      <c r="G1401" s="1" t="str">
        <f>_xll.BDS("SPX Index","CHAIN_TICKERS", "CHAIN_STRIKE_PX_OVRD",F1401, "CHAIN_PUT_CALL_TYPE_OVRD=P", "CHAIN_PERIODICITY_OVRD=M")</f>
        <v>SPX US 11/20/15 P2700</v>
      </c>
      <c r="J1401" t="s">
        <v>2488</v>
      </c>
      <c r="K1401" t="e">
        <f ca="1">_xll.BDP(J1401,"security des")</f>
        <v>#NAME?</v>
      </c>
      <c r="N1401" t="s">
        <v>1998</v>
      </c>
      <c r="O1401" t="e">
        <f ca="1">_xll.BDP(J1401,"security des")</f>
        <v>#NAME?</v>
      </c>
    </row>
    <row r="1402" spans="1:15" x14ac:dyDescent="0.25">
      <c r="A1402">
        <v>0</v>
      </c>
      <c r="B1402" s="9">
        <v>1.0843835616438357E-4</v>
      </c>
      <c r="C1402" s="9" t="str">
        <f t="shared" si="42"/>
        <v>$H$1429</v>
      </c>
      <c r="D1402" s="9" t="str">
        <f t="shared" si="43"/>
        <v>H1429</v>
      </c>
      <c r="F1402">
        <v>28220</v>
      </c>
      <c r="G1402" s="1" t="str">
        <f>_xll.BDS("SPX Index","CHAIN_TICKERS", "CHAIN_STRIKE_PX_OVRD",F1402, "CHAIN_PUT_CALL_TYPE_OVRD=P", "CHAIN_PERIODICITY_OVRD=M")</f>
        <v>SPX US 11/20/15 P2700</v>
      </c>
      <c r="J1402" t="s">
        <v>2489</v>
      </c>
      <c r="K1402" t="e">
        <f ca="1">_xll.BDP(J1402,"security des")</f>
        <v>#NAME?</v>
      </c>
      <c r="N1402" t="s">
        <v>1999</v>
      </c>
      <c r="O1402" t="e">
        <f ca="1">_xll.BDP(J1402,"security des")</f>
        <v>#NAME?</v>
      </c>
    </row>
    <row r="1403" spans="1:15" x14ac:dyDescent="0.25">
      <c r="A1403">
        <v>0</v>
      </c>
      <c r="B1403" s="9">
        <v>1.0813698630136986E-4</v>
      </c>
      <c r="C1403" s="9" t="str">
        <f t="shared" si="42"/>
        <v>$H$1430</v>
      </c>
      <c r="D1403" s="9" t="str">
        <f t="shared" si="43"/>
        <v>H1430</v>
      </c>
      <c r="F1403">
        <v>28240</v>
      </c>
      <c r="G1403" s="1" t="str">
        <f>_xll.BDS("SPX Index","CHAIN_TICKERS", "CHAIN_STRIKE_PX_OVRD",F1403, "CHAIN_PUT_CALL_TYPE_OVRD=P", "CHAIN_PERIODICITY_OVRD=M")</f>
        <v>SPX US 11/20/15 P2700</v>
      </c>
      <c r="J1403" t="s">
        <v>2490</v>
      </c>
      <c r="K1403" t="e">
        <f ca="1">_xll.BDP(J1403,"security des")</f>
        <v>#NAME?</v>
      </c>
      <c r="N1403" t="s">
        <v>2000</v>
      </c>
      <c r="O1403" t="e">
        <f ca="1">_xll.BDP(J1403,"security des")</f>
        <v>#NAME?</v>
      </c>
    </row>
    <row r="1404" spans="1:15" x14ac:dyDescent="0.25">
      <c r="A1404">
        <v>0</v>
      </c>
      <c r="B1404" s="9">
        <v>1.0810958904109588E-4</v>
      </c>
      <c r="C1404" s="9" t="str">
        <f t="shared" si="42"/>
        <v>$H$1431</v>
      </c>
      <c r="D1404" s="9" t="str">
        <f t="shared" si="43"/>
        <v>H1431</v>
      </c>
      <c r="F1404">
        <v>28260</v>
      </c>
      <c r="G1404" s="1" t="str">
        <f>_xll.BDS("SPX Index","CHAIN_TICKERS", "CHAIN_STRIKE_PX_OVRD",F1404, "CHAIN_PUT_CALL_TYPE_OVRD=P", "CHAIN_PERIODICITY_OVRD=M")</f>
        <v>SPX US 11/20/15 P2700</v>
      </c>
      <c r="J1404" t="s">
        <v>2491</v>
      </c>
      <c r="K1404" t="e">
        <f ca="1">_xll.BDP(J1404,"security des")</f>
        <v>#NAME?</v>
      </c>
      <c r="N1404" t="s">
        <v>2001</v>
      </c>
      <c r="O1404" t="e">
        <f ca="1">_xll.BDP(J1404,"security des")</f>
        <v>#NAME?</v>
      </c>
    </row>
    <row r="1405" spans="1:15" x14ac:dyDescent="0.25">
      <c r="A1405">
        <v>0</v>
      </c>
      <c r="B1405" s="9">
        <v>1.0665753424657534E-4</v>
      </c>
      <c r="C1405" s="9" t="str">
        <f t="shared" si="42"/>
        <v>$H$1432</v>
      </c>
      <c r="D1405" s="9" t="str">
        <f t="shared" si="43"/>
        <v>H1432</v>
      </c>
      <c r="F1405">
        <v>28280</v>
      </c>
      <c r="G1405" s="1" t="str">
        <f>_xll.BDS("SPX Index","CHAIN_TICKERS", "CHAIN_STRIKE_PX_OVRD",F1405, "CHAIN_PUT_CALL_TYPE_OVRD=P", "CHAIN_PERIODICITY_OVRD=M")</f>
        <v>SPX US 11/20/15 P2700</v>
      </c>
      <c r="J1405" t="s">
        <v>2492</v>
      </c>
      <c r="K1405" t="e">
        <f ca="1">_xll.BDP(J1405,"security des")</f>
        <v>#NAME?</v>
      </c>
      <c r="N1405" t="s">
        <v>2002</v>
      </c>
      <c r="O1405" t="e">
        <f ca="1">_xll.BDP(J1405,"security des")</f>
        <v>#NAME?</v>
      </c>
    </row>
    <row r="1406" spans="1:15" x14ac:dyDescent="0.25">
      <c r="A1406">
        <v>0</v>
      </c>
      <c r="B1406" s="9">
        <v>1.0531506849315068E-4</v>
      </c>
      <c r="C1406" s="9" t="str">
        <f t="shared" si="42"/>
        <v>$H$1433</v>
      </c>
      <c r="D1406" s="9" t="str">
        <f t="shared" si="43"/>
        <v>H1433</v>
      </c>
      <c r="F1406">
        <v>28300</v>
      </c>
      <c r="G1406" s="1" t="str">
        <f>_xll.BDS("SPX Index","CHAIN_TICKERS", "CHAIN_STRIKE_PX_OVRD",F1406, "CHAIN_PUT_CALL_TYPE_OVRD=P", "CHAIN_PERIODICITY_OVRD=M")</f>
        <v>SPX US 11/20/15 P2700</v>
      </c>
      <c r="J1406" t="s">
        <v>2493</v>
      </c>
      <c r="K1406" t="e">
        <f ca="1">_xll.BDP(J1406,"security des")</f>
        <v>#NAME?</v>
      </c>
      <c r="N1406" t="s">
        <v>2003</v>
      </c>
      <c r="O1406" t="e">
        <f ca="1">_xll.BDP(J1406,"security des")</f>
        <v>#NAME?</v>
      </c>
    </row>
    <row r="1407" spans="1:15" x14ac:dyDescent="0.25">
      <c r="A1407">
        <v>0</v>
      </c>
      <c r="B1407" s="9">
        <v>1.0446575342465753E-4</v>
      </c>
      <c r="C1407" s="9" t="str">
        <f t="shared" si="42"/>
        <v>$H$1434</v>
      </c>
      <c r="D1407" s="9" t="str">
        <f t="shared" si="43"/>
        <v>H1434</v>
      </c>
      <c r="F1407">
        <v>28320</v>
      </c>
      <c r="G1407" s="1" t="str">
        <f>_xll.BDS("SPX Index","CHAIN_TICKERS", "CHAIN_STRIKE_PX_OVRD",F1407, "CHAIN_PUT_CALL_TYPE_OVRD=P", "CHAIN_PERIODICITY_OVRD=M")</f>
        <v>SPX US 11/20/15 P2700</v>
      </c>
      <c r="J1407" t="s">
        <v>2494</v>
      </c>
      <c r="K1407" t="e">
        <f ca="1">_xll.BDP(J1407,"security des")</f>
        <v>#NAME?</v>
      </c>
      <c r="N1407" t="s">
        <v>2004</v>
      </c>
      <c r="O1407" t="e">
        <f ca="1">_xll.BDP(J1407,"security des")</f>
        <v>#NAME?</v>
      </c>
    </row>
    <row r="1408" spans="1:15" x14ac:dyDescent="0.25">
      <c r="A1408">
        <v>0</v>
      </c>
      <c r="B1408" s="9">
        <v>1.0589041095890412E-4</v>
      </c>
      <c r="C1408" s="9" t="str">
        <f t="shared" si="42"/>
        <v>$H$1435</v>
      </c>
      <c r="D1408" s="9" t="str">
        <f t="shared" si="43"/>
        <v>H1435</v>
      </c>
      <c r="F1408">
        <v>28340</v>
      </c>
      <c r="G1408" s="1" t="str">
        <f>_xll.BDS("SPX Index","CHAIN_TICKERS", "CHAIN_STRIKE_PX_OVRD",F1408, "CHAIN_PUT_CALL_TYPE_OVRD=P", "CHAIN_PERIODICITY_OVRD=M")</f>
        <v>SPX US 11/20/15 P2700</v>
      </c>
      <c r="J1408" t="s">
        <v>2495</v>
      </c>
      <c r="K1408" t="e">
        <f ca="1">_xll.BDP(J1408,"security des")</f>
        <v>#NAME?</v>
      </c>
      <c r="N1408" t="s">
        <v>2005</v>
      </c>
      <c r="O1408" t="e">
        <f ca="1">_xll.BDP(J1408,"security des")</f>
        <v>#NAME?</v>
      </c>
    </row>
    <row r="1409" spans="1:15" x14ac:dyDescent="0.25">
      <c r="A1409">
        <v>0</v>
      </c>
      <c r="B1409" s="9">
        <v>1.0753424657534246E-4</v>
      </c>
      <c r="C1409" s="9" t="str">
        <f t="shared" si="42"/>
        <v>$H$1436</v>
      </c>
      <c r="D1409" s="9" t="str">
        <f t="shared" si="43"/>
        <v>H1436</v>
      </c>
      <c r="F1409">
        <v>28360</v>
      </c>
      <c r="G1409" s="1" t="str">
        <f>_xll.BDS("SPX Index","CHAIN_TICKERS", "CHAIN_STRIKE_PX_OVRD",F1409, "CHAIN_PUT_CALL_TYPE_OVRD=P", "CHAIN_PERIODICITY_OVRD=M")</f>
        <v>SPX US 11/20/15 P2700</v>
      </c>
      <c r="J1409" t="s">
        <v>2496</v>
      </c>
      <c r="K1409" t="e">
        <f ca="1">_xll.BDP(J1409,"security des")</f>
        <v>#NAME?</v>
      </c>
      <c r="N1409" t="s">
        <v>2006</v>
      </c>
      <c r="O1409" t="e">
        <f ca="1">_xll.BDP(J1409,"security des")</f>
        <v>#NAME?</v>
      </c>
    </row>
    <row r="1410" spans="1:15" x14ac:dyDescent="0.25">
      <c r="A1410">
        <v>0</v>
      </c>
      <c r="B1410" s="9">
        <v>1.0726027397260274E-4</v>
      </c>
      <c r="C1410" s="9" t="str">
        <f t="shared" si="42"/>
        <v>$H$1437</v>
      </c>
      <c r="D1410" s="9" t="str">
        <f t="shared" si="43"/>
        <v>H1437</v>
      </c>
      <c r="F1410">
        <v>28380</v>
      </c>
      <c r="G1410" s="1" t="str">
        <f>_xll.BDS("SPX Index","CHAIN_TICKERS", "CHAIN_STRIKE_PX_OVRD",F1410, "CHAIN_PUT_CALL_TYPE_OVRD=P", "CHAIN_PERIODICITY_OVRD=M")</f>
        <v>SPX US 11/20/15 P2700</v>
      </c>
      <c r="J1410" t="s">
        <v>2497</v>
      </c>
      <c r="K1410" t="e">
        <f ca="1">_xll.BDP(J1410,"security des")</f>
        <v>#NAME?</v>
      </c>
      <c r="N1410" t="s">
        <v>2007</v>
      </c>
      <c r="O1410" t="e">
        <f ca="1">_xll.BDP(J1410,"security des")</f>
        <v>#NAME?</v>
      </c>
    </row>
    <row r="1411" spans="1:15" x14ac:dyDescent="0.25">
      <c r="A1411">
        <v>0</v>
      </c>
      <c r="B1411" s="9">
        <v>1.0701369863013699E-4</v>
      </c>
      <c r="C1411" s="9" t="str">
        <f t="shared" si="42"/>
        <v>$H$1438</v>
      </c>
      <c r="D1411" s="9" t="str">
        <f t="shared" si="43"/>
        <v>H1438</v>
      </c>
      <c r="F1411">
        <v>28400</v>
      </c>
      <c r="G1411" s="1" t="str">
        <f>_xll.BDS("SPX Index","CHAIN_TICKERS", "CHAIN_STRIKE_PX_OVRD",F1411, "CHAIN_PUT_CALL_TYPE_OVRD=P", "CHAIN_PERIODICITY_OVRD=M")</f>
        <v>SPX US 11/20/15 P2700</v>
      </c>
      <c r="J1411" t="s">
        <v>2498</v>
      </c>
      <c r="K1411" t="e">
        <f ca="1">_xll.BDP(J1411,"security des")</f>
        <v>#NAME?</v>
      </c>
      <c r="N1411" t="s">
        <v>2008</v>
      </c>
      <c r="O1411" t="e">
        <f ca="1">_xll.BDP(J1411,"security des")</f>
        <v>#NAME?</v>
      </c>
    </row>
    <row r="1412" spans="1:15" x14ac:dyDescent="0.25">
      <c r="A1412">
        <v>0</v>
      </c>
      <c r="B1412" s="9">
        <v>1.0758904109589041E-4</v>
      </c>
      <c r="C1412" s="9" t="str">
        <f t="shared" ref="C1412:C1475" si="44">ADDRESS(ROW(B1412)+MATCH(1,B1412:B1438),8)</f>
        <v>$H$1439</v>
      </c>
      <c r="D1412" s="9" t="str">
        <f t="shared" ref="D1412:D1475" si="45">"H"&amp;(ROW(B1412)+MATCH(1,B1412:B1438))</f>
        <v>H1439</v>
      </c>
      <c r="F1412">
        <v>28420</v>
      </c>
      <c r="G1412" s="1" t="str">
        <f>_xll.BDS("SPX Index","CHAIN_TICKERS", "CHAIN_STRIKE_PX_OVRD",F1412, "CHAIN_PUT_CALL_TYPE_OVRD=P", "CHAIN_PERIODICITY_OVRD=M")</f>
        <v>SPX US 11/20/15 P2700</v>
      </c>
      <c r="J1412" t="s">
        <v>2499</v>
      </c>
      <c r="K1412" t="e">
        <f ca="1">_xll.BDP(J1412,"security des")</f>
        <v>#NAME?</v>
      </c>
      <c r="N1412" t="s">
        <v>2009</v>
      </c>
      <c r="O1412" t="e">
        <f ca="1">_xll.BDP(J1412,"security des")</f>
        <v>#NAME?</v>
      </c>
    </row>
    <row r="1413" spans="1:15" x14ac:dyDescent="0.25">
      <c r="A1413">
        <v>1</v>
      </c>
      <c r="B1413" s="9">
        <v>1.0613698630136987E-4</v>
      </c>
      <c r="C1413" s="9" t="str">
        <f t="shared" si="44"/>
        <v>$H$1440</v>
      </c>
      <c r="D1413" s="9" t="str">
        <f t="shared" si="45"/>
        <v>H1440</v>
      </c>
      <c r="F1413">
        <v>28440</v>
      </c>
      <c r="G1413" s="1" t="str">
        <f>_xll.BDS("SPX Index","CHAIN_TICKERS", "CHAIN_STRIKE_PX_OVRD",F1413, "CHAIN_PUT_CALL_TYPE_OVRD=P", "CHAIN_PERIODICITY_OVRD=M")</f>
        <v>SPX US 11/20/15 P2700</v>
      </c>
      <c r="J1413" t="s">
        <v>2500</v>
      </c>
      <c r="K1413" t="e">
        <f ca="1">_xll.BDP(J1413,"security des")</f>
        <v>#NAME?</v>
      </c>
      <c r="N1413" t="s">
        <v>2010</v>
      </c>
      <c r="O1413" t="e">
        <f ca="1">_xll.BDP(J1413,"security des")</f>
        <v>#NAME?</v>
      </c>
    </row>
    <row r="1414" spans="1:15" x14ac:dyDescent="0.25">
      <c r="A1414">
        <v>0</v>
      </c>
      <c r="B1414" s="9">
        <v>1.0638356164383562E-4</v>
      </c>
      <c r="C1414" s="9" t="str">
        <f t="shared" si="44"/>
        <v>$H$1441</v>
      </c>
      <c r="D1414" s="9" t="str">
        <f t="shared" si="45"/>
        <v>H1441</v>
      </c>
      <c r="F1414">
        <v>28460</v>
      </c>
      <c r="G1414" s="1" t="str">
        <f>_xll.BDS("SPX Index","CHAIN_TICKERS", "CHAIN_STRIKE_PX_OVRD",F1414, "CHAIN_PUT_CALL_TYPE_OVRD=P", "CHAIN_PERIODICITY_OVRD=M")</f>
        <v>SPX US 11/20/15 P2700</v>
      </c>
      <c r="J1414" t="s">
        <v>2501</v>
      </c>
      <c r="K1414" t="e">
        <f ca="1">_xll.BDP(J1414,"security des")</f>
        <v>#NAME?</v>
      </c>
      <c r="N1414" t="s">
        <v>2011</v>
      </c>
      <c r="O1414" t="e">
        <f ca="1">_xll.BDP(J1414,"security des")</f>
        <v>#NAME?</v>
      </c>
    </row>
    <row r="1415" spans="1:15" x14ac:dyDescent="0.25">
      <c r="A1415">
        <v>0</v>
      </c>
      <c r="B1415" s="9">
        <v>1.0608219178082191E-4</v>
      </c>
      <c r="C1415" s="9" t="str">
        <f t="shared" si="44"/>
        <v>$H$1442</v>
      </c>
      <c r="D1415" s="9" t="str">
        <f t="shared" si="45"/>
        <v>H1442</v>
      </c>
      <c r="F1415">
        <v>28480</v>
      </c>
      <c r="G1415" s="1" t="str">
        <f>_xll.BDS("SPX Index","CHAIN_TICKERS", "CHAIN_STRIKE_PX_OVRD",F1415, "CHAIN_PUT_CALL_TYPE_OVRD=P", "CHAIN_PERIODICITY_OVRD=M")</f>
        <v>SPX US 11/20/15 P2700</v>
      </c>
      <c r="J1415" t="s">
        <v>2502</v>
      </c>
      <c r="K1415" t="e">
        <f ca="1">_xll.BDP(J1415,"security des")</f>
        <v>#NAME?</v>
      </c>
      <c r="N1415" t="s">
        <v>2012</v>
      </c>
      <c r="O1415" t="e">
        <f ca="1">_xll.BDP(J1415,"security des")</f>
        <v>#NAME?</v>
      </c>
    </row>
    <row r="1416" spans="1:15" x14ac:dyDescent="0.25">
      <c r="A1416">
        <v>0</v>
      </c>
      <c r="B1416" s="9">
        <v>1.0468493150684931E-4</v>
      </c>
      <c r="C1416" s="9" t="str">
        <f t="shared" si="44"/>
        <v>$H$1443</v>
      </c>
      <c r="D1416" s="9" t="str">
        <f t="shared" si="45"/>
        <v>H1443</v>
      </c>
      <c r="F1416">
        <v>28500</v>
      </c>
      <c r="G1416" s="1" t="str">
        <f>_xll.BDS("SPX Index","CHAIN_TICKERS", "CHAIN_STRIKE_PX_OVRD",F1416, "CHAIN_PUT_CALL_TYPE_OVRD=P", "CHAIN_PERIODICITY_OVRD=M")</f>
        <v>SPX US 11/20/15 P2700</v>
      </c>
      <c r="J1416" t="s">
        <v>2503</v>
      </c>
      <c r="K1416" t="e">
        <f ca="1">_xll.BDP(J1416,"security des")</f>
        <v>#NAME?</v>
      </c>
      <c r="N1416" t="s">
        <v>2013</v>
      </c>
      <c r="O1416" t="e">
        <f ca="1">_xll.BDP(J1416,"security des")</f>
        <v>#NAME?</v>
      </c>
    </row>
    <row r="1417" spans="1:15" x14ac:dyDescent="0.25">
      <c r="A1417">
        <v>0</v>
      </c>
      <c r="B1417" s="9">
        <v>1.05013698630137E-4</v>
      </c>
      <c r="C1417" s="9" t="str">
        <f t="shared" si="44"/>
        <v>$H$1444</v>
      </c>
      <c r="D1417" s="9" t="str">
        <f t="shared" si="45"/>
        <v>H1444</v>
      </c>
      <c r="F1417">
        <v>28520</v>
      </c>
      <c r="G1417" s="1" t="str">
        <f>_xll.BDS("SPX Index","CHAIN_TICKERS", "CHAIN_STRIKE_PX_OVRD",F1417, "CHAIN_PUT_CALL_TYPE_OVRD=P", "CHAIN_PERIODICITY_OVRD=M")</f>
        <v>SPX US 11/20/15 P2700</v>
      </c>
      <c r="J1417" t="s">
        <v>2504</v>
      </c>
      <c r="K1417" t="e">
        <f ca="1">_xll.BDP(J1417,"security des")</f>
        <v>#NAME?</v>
      </c>
      <c r="N1417" t="s">
        <v>2014</v>
      </c>
      <c r="O1417" t="e">
        <f ca="1">_xll.BDP(J1417,"security des")</f>
        <v>#NAME?</v>
      </c>
    </row>
    <row r="1418" spans="1:15" x14ac:dyDescent="0.25">
      <c r="A1418">
        <v>0</v>
      </c>
      <c r="B1418" s="9">
        <v>1.0613698630136987E-4</v>
      </c>
      <c r="C1418" s="9" t="str">
        <f t="shared" si="44"/>
        <v>$H$1445</v>
      </c>
      <c r="D1418" s="9" t="str">
        <f t="shared" si="45"/>
        <v>H1445</v>
      </c>
      <c r="F1418">
        <v>28540</v>
      </c>
      <c r="G1418" s="1" t="str">
        <f>_xll.BDS("SPX Index","CHAIN_TICKERS", "CHAIN_STRIKE_PX_OVRD",F1418, "CHAIN_PUT_CALL_TYPE_OVRD=P", "CHAIN_PERIODICITY_OVRD=M")</f>
        <v>SPX US 11/20/15 P2700</v>
      </c>
      <c r="J1418" t="s">
        <v>2505</v>
      </c>
      <c r="K1418" t="e">
        <f ca="1">_xll.BDP(J1418,"security des")</f>
        <v>#NAME?</v>
      </c>
      <c r="N1418" t="s">
        <v>2015</v>
      </c>
      <c r="O1418" t="e">
        <f ca="1">_xll.BDP(J1418,"security des")</f>
        <v>#NAME?</v>
      </c>
    </row>
    <row r="1419" spans="1:15" x14ac:dyDescent="0.25">
      <c r="A1419">
        <v>0</v>
      </c>
      <c r="B1419" s="9">
        <v>1.0723287671232877E-4</v>
      </c>
      <c r="C1419" s="9" t="str">
        <f t="shared" si="44"/>
        <v>$H$1446</v>
      </c>
      <c r="D1419" s="9" t="str">
        <f t="shared" si="45"/>
        <v>H1446</v>
      </c>
      <c r="F1419">
        <v>28560</v>
      </c>
      <c r="G1419" s="1" t="str">
        <f>_xll.BDS("SPX Index","CHAIN_TICKERS", "CHAIN_STRIKE_PX_OVRD",F1419, "CHAIN_PUT_CALL_TYPE_OVRD=P", "CHAIN_PERIODICITY_OVRD=M")</f>
        <v>SPX US 11/20/15 P2700</v>
      </c>
      <c r="J1419" t="s">
        <v>2506</v>
      </c>
      <c r="K1419" t="e">
        <f ca="1">_xll.BDP(J1419,"security des")</f>
        <v>#NAME?</v>
      </c>
      <c r="N1419" t="s">
        <v>89</v>
      </c>
      <c r="O1419" t="e">
        <f ca="1">_xll.BDP(J1419,"security des")</f>
        <v>#NAME?</v>
      </c>
    </row>
    <row r="1420" spans="1:15" x14ac:dyDescent="0.25">
      <c r="A1420">
        <v>0</v>
      </c>
      <c r="B1420" s="9">
        <v>1.0808219178082191E-4</v>
      </c>
      <c r="C1420" s="9" t="str">
        <f t="shared" si="44"/>
        <v>$H$1447</v>
      </c>
      <c r="D1420" s="9" t="str">
        <f t="shared" si="45"/>
        <v>H1447</v>
      </c>
      <c r="F1420">
        <v>28580</v>
      </c>
      <c r="G1420" s="1" t="str">
        <f>_xll.BDS("SPX Index","CHAIN_TICKERS", "CHAIN_STRIKE_PX_OVRD",F1420, "CHAIN_PUT_CALL_TYPE_OVRD=P", "CHAIN_PERIODICITY_OVRD=M")</f>
        <v>SPX US 11/20/15 P2700</v>
      </c>
      <c r="J1420" t="s">
        <v>2507</v>
      </c>
      <c r="K1420" t="e">
        <f ca="1">_xll.BDP(J1420,"security des")</f>
        <v>#NAME?</v>
      </c>
      <c r="N1420" t="s">
        <v>90</v>
      </c>
      <c r="O1420" t="e">
        <f ca="1">_xll.BDP(J1420,"security des")</f>
        <v>#NAME?</v>
      </c>
    </row>
    <row r="1421" spans="1:15" x14ac:dyDescent="0.25">
      <c r="A1421">
        <v>0</v>
      </c>
      <c r="B1421" s="9">
        <v>1.0758904109589041E-4</v>
      </c>
      <c r="C1421" s="9" t="str">
        <f t="shared" si="44"/>
        <v>$H$1448</v>
      </c>
      <c r="D1421" s="9" t="str">
        <f t="shared" si="45"/>
        <v>H1448</v>
      </c>
      <c r="F1421">
        <v>28600</v>
      </c>
      <c r="G1421" s="1" t="str">
        <f>_xll.BDS("SPX Index","CHAIN_TICKERS", "CHAIN_STRIKE_PX_OVRD",F1421, "CHAIN_PUT_CALL_TYPE_OVRD=P", "CHAIN_PERIODICITY_OVRD=M")</f>
        <v>SPX US 11/20/15 P2700</v>
      </c>
      <c r="J1421" t="s">
        <v>2508</v>
      </c>
      <c r="K1421" t="e">
        <f ca="1">_xll.BDP(J1421,"security des")</f>
        <v>#NAME?</v>
      </c>
      <c r="N1421" t="s">
        <v>91</v>
      </c>
      <c r="O1421" t="e">
        <f ca="1">_xll.BDP(J1421,"security des")</f>
        <v>#NAME?</v>
      </c>
    </row>
    <row r="1422" spans="1:15" x14ac:dyDescent="0.25">
      <c r="A1422">
        <v>0</v>
      </c>
      <c r="B1422" s="9">
        <v>1.0758904109589041E-4</v>
      </c>
      <c r="C1422" s="9" t="str">
        <f t="shared" si="44"/>
        <v>$H$1449</v>
      </c>
      <c r="D1422" s="9" t="str">
        <f t="shared" si="45"/>
        <v>H1449</v>
      </c>
      <c r="F1422">
        <v>28620</v>
      </c>
      <c r="G1422" s="1" t="str">
        <f>_xll.BDS("SPX Index","CHAIN_TICKERS", "CHAIN_STRIKE_PX_OVRD",F1422, "CHAIN_PUT_CALL_TYPE_OVRD=P", "CHAIN_PERIODICITY_OVRD=M")</f>
        <v>SPX US 11/20/15 P2700</v>
      </c>
      <c r="J1422" t="s">
        <v>2509</v>
      </c>
      <c r="K1422" t="e">
        <f ca="1">_xll.BDP(J1422,"security des")</f>
        <v>#NAME?</v>
      </c>
      <c r="N1422" t="s">
        <v>92</v>
      </c>
      <c r="O1422" t="e">
        <f ca="1">_xll.BDP(J1422,"security des")</f>
        <v>#NAME?</v>
      </c>
    </row>
    <row r="1423" spans="1:15" x14ac:dyDescent="0.25">
      <c r="A1423">
        <v>0</v>
      </c>
      <c r="B1423" s="9">
        <v>1.0841095890410959E-4</v>
      </c>
      <c r="C1423" s="9" t="str">
        <f t="shared" si="44"/>
        <v>$H$1450</v>
      </c>
      <c r="D1423" s="9" t="str">
        <f t="shared" si="45"/>
        <v>H1450</v>
      </c>
      <c r="F1423">
        <v>28640</v>
      </c>
      <c r="G1423" s="1" t="str">
        <f>_xll.BDS("SPX Index","CHAIN_TICKERS", "CHAIN_STRIKE_PX_OVRD",F1423, "CHAIN_PUT_CALL_TYPE_OVRD=P", "CHAIN_PERIODICITY_OVRD=M")</f>
        <v>SPX US 11/20/15 P2700</v>
      </c>
      <c r="J1423" t="s">
        <v>2510</v>
      </c>
      <c r="K1423" t="e">
        <f ca="1">_xll.BDP(J1423,"security des")</f>
        <v>#NAME?</v>
      </c>
      <c r="N1423" t="s">
        <v>93</v>
      </c>
      <c r="O1423" t="e">
        <f ca="1">_xll.BDP(J1423,"security des")</f>
        <v>#NAME?</v>
      </c>
    </row>
    <row r="1424" spans="1:15" x14ac:dyDescent="0.25">
      <c r="A1424">
        <v>0</v>
      </c>
      <c r="B1424" s="9">
        <v>1.078082191780822E-4</v>
      </c>
      <c r="C1424" s="9" t="str">
        <f t="shared" si="44"/>
        <v>$H$1451</v>
      </c>
      <c r="D1424" s="9" t="str">
        <f t="shared" si="45"/>
        <v>H1451</v>
      </c>
      <c r="F1424">
        <v>28660</v>
      </c>
      <c r="G1424" s="1" t="str">
        <f>_xll.BDS("SPX Index","CHAIN_TICKERS", "CHAIN_STRIKE_PX_OVRD",F1424, "CHAIN_PUT_CALL_TYPE_OVRD=P", "CHAIN_PERIODICITY_OVRD=M")</f>
        <v>SPX US 11/20/15 P2700</v>
      </c>
      <c r="J1424" t="s">
        <v>2511</v>
      </c>
      <c r="K1424" t="e">
        <f ca="1">_xll.BDP(J1424,"security des")</f>
        <v>#NAME?</v>
      </c>
      <c r="N1424" t="s">
        <v>94</v>
      </c>
      <c r="O1424" t="e">
        <f ca="1">_xll.BDP(J1424,"security des")</f>
        <v>#NAME?</v>
      </c>
    </row>
    <row r="1425" spans="1:15" x14ac:dyDescent="0.25">
      <c r="A1425">
        <v>0</v>
      </c>
      <c r="B1425" s="9">
        <v>1.078082191780822E-4</v>
      </c>
      <c r="C1425" s="9" t="str">
        <f t="shared" si="44"/>
        <v>$H$1452</v>
      </c>
      <c r="D1425" s="9" t="str">
        <f t="shared" si="45"/>
        <v>H1452</v>
      </c>
      <c r="F1425">
        <v>28680</v>
      </c>
      <c r="G1425" s="1" t="str">
        <f>_xll.BDS("SPX Index","CHAIN_TICKERS", "CHAIN_STRIKE_PX_OVRD",F1425, "CHAIN_PUT_CALL_TYPE_OVRD=P", "CHAIN_PERIODICITY_OVRD=M")</f>
        <v>SPX US 11/20/15 P2700</v>
      </c>
      <c r="J1425" t="s">
        <v>2512</v>
      </c>
      <c r="K1425" t="e">
        <f ca="1">_xll.BDP(J1425,"security des")</f>
        <v>#NAME?</v>
      </c>
      <c r="N1425" t="s">
        <v>95</v>
      </c>
      <c r="O1425" t="e">
        <f ca="1">_xll.BDP(J1425,"security des")</f>
        <v>#NAME?</v>
      </c>
    </row>
    <row r="1426" spans="1:15" x14ac:dyDescent="0.25">
      <c r="A1426">
        <v>0</v>
      </c>
      <c r="B1426" s="9">
        <v>1.0786301369863014E-4</v>
      </c>
      <c r="C1426" s="9" t="str">
        <f t="shared" si="44"/>
        <v>$H$1453</v>
      </c>
      <c r="D1426" s="9" t="str">
        <f t="shared" si="45"/>
        <v>H1453</v>
      </c>
      <c r="F1426">
        <v>28700</v>
      </c>
      <c r="G1426" s="1" t="str">
        <f>_xll.BDS("SPX Index","CHAIN_TICKERS", "CHAIN_STRIKE_PX_OVRD",F1426, "CHAIN_PUT_CALL_TYPE_OVRD=P", "CHAIN_PERIODICITY_OVRD=M")</f>
        <v>SPX US 11/20/15 P2700</v>
      </c>
      <c r="J1426" t="s">
        <v>2513</v>
      </c>
      <c r="K1426" t="e">
        <f ca="1">_xll.BDP(J1426,"security des")</f>
        <v>#NAME?</v>
      </c>
      <c r="N1426" t="s">
        <v>96</v>
      </c>
      <c r="O1426" t="e">
        <f ca="1">_xll.BDP(J1426,"security des")</f>
        <v>#NAME?</v>
      </c>
    </row>
    <row r="1427" spans="1:15" x14ac:dyDescent="0.25">
      <c r="A1427">
        <v>0</v>
      </c>
      <c r="B1427" s="9">
        <v>1.0758904109589041E-4</v>
      </c>
      <c r="C1427" s="9" t="str">
        <f t="shared" si="44"/>
        <v>$H$1454</v>
      </c>
      <c r="D1427" s="9" t="str">
        <f t="shared" si="45"/>
        <v>H1454</v>
      </c>
      <c r="F1427">
        <v>28720</v>
      </c>
      <c r="G1427" s="1" t="str">
        <f>_xll.BDS("SPX Index","CHAIN_TICKERS", "CHAIN_STRIKE_PX_OVRD",F1427, "CHAIN_PUT_CALL_TYPE_OVRD=P", "CHAIN_PERIODICITY_OVRD=M")</f>
        <v>SPX US 11/20/15 P2700</v>
      </c>
      <c r="J1427" t="s">
        <v>2514</v>
      </c>
      <c r="K1427" t="e">
        <f ca="1">_xll.BDP(J1427,"security des")</f>
        <v>#NAME?</v>
      </c>
      <c r="N1427" t="s">
        <v>97</v>
      </c>
      <c r="O1427" t="e">
        <f ca="1">_xll.BDP(J1427,"security des")</f>
        <v>#NAME?</v>
      </c>
    </row>
    <row r="1428" spans="1:15" x14ac:dyDescent="0.25">
      <c r="A1428">
        <v>0</v>
      </c>
      <c r="B1428" s="9">
        <v>1.0698630136986302E-4</v>
      </c>
      <c r="C1428" s="9" t="str">
        <f t="shared" si="44"/>
        <v>$H$1455</v>
      </c>
      <c r="D1428" s="9" t="str">
        <f t="shared" si="45"/>
        <v>H1455</v>
      </c>
      <c r="F1428">
        <v>28740</v>
      </c>
      <c r="G1428" s="1" t="str">
        <f>_xll.BDS("SPX Index","CHAIN_TICKERS", "CHAIN_STRIKE_PX_OVRD",F1428, "CHAIN_PUT_CALL_TYPE_OVRD=P", "CHAIN_PERIODICITY_OVRD=M")</f>
        <v>SPX US 11/20/15 P2700</v>
      </c>
      <c r="J1428" t="s">
        <v>2515</v>
      </c>
      <c r="K1428" t="e">
        <f ca="1">_xll.BDP(J1428,"security des")</f>
        <v>#NAME?</v>
      </c>
      <c r="N1428" t="s">
        <v>98</v>
      </c>
      <c r="O1428" t="e">
        <f ca="1">_xll.BDP(J1428,"security des")</f>
        <v>#NAME?</v>
      </c>
    </row>
    <row r="1429" spans="1:15" x14ac:dyDescent="0.25">
      <c r="A1429">
        <v>0</v>
      </c>
      <c r="B1429" s="9">
        <v>1.0468493150684931E-4</v>
      </c>
      <c r="C1429" s="9" t="str">
        <f t="shared" si="44"/>
        <v>$H$1456</v>
      </c>
      <c r="D1429" s="9" t="str">
        <f t="shared" si="45"/>
        <v>H1456</v>
      </c>
      <c r="F1429">
        <v>28760</v>
      </c>
      <c r="G1429" s="1" t="str">
        <f>_xll.BDS("SPX Index","CHAIN_TICKERS", "CHAIN_STRIKE_PX_OVRD",F1429, "CHAIN_PUT_CALL_TYPE_OVRD=P", "CHAIN_PERIODICITY_OVRD=M")</f>
        <v>SPX US 11/20/15 P2700</v>
      </c>
      <c r="J1429" t="s">
        <v>2516</v>
      </c>
      <c r="K1429" t="e">
        <f ca="1">_xll.BDP(J1429,"security des")</f>
        <v>#NAME?</v>
      </c>
      <c r="N1429" t="s">
        <v>99</v>
      </c>
      <c r="O1429" t="e">
        <f ca="1">_xll.BDP(J1429,"security des")</f>
        <v>#NAME?</v>
      </c>
    </row>
    <row r="1430" spans="1:15" x14ac:dyDescent="0.25">
      <c r="A1430">
        <v>0</v>
      </c>
      <c r="B1430" s="9">
        <v>1.0468493150684931E-4</v>
      </c>
      <c r="C1430" s="9" t="str">
        <f t="shared" si="44"/>
        <v>$H$1457</v>
      </c>
      <c r="D1430" s="9" t="str">
        <f t="shared" si="45"/>
        <v>H1457</v>
      </c>
      <c r="F1430">
        <v>28780</v>
      </c>
      <c r="G1430" s="1" t="str">
        <f>_xll.BDS("SPX Index","CHAIN_TICKERS", "CHAIN_STRIKE_PX_OVRD",F1430, "CHAIN_PUT_CALL_TYPE_OVRD=P", "CHAIN_PERIODICITY_OVRD=M")</f>
        <v>SPX US 11/20/15 P2700</v>
      </c>
      <c r="J1430" t="s">
        <v>2517</v>
      </c>
      <c r="K1430" t="e">
        <f ca="1">_xll.BDP(J1430,"security des")</f>
        <v>#NAME?</v>
      </c>
      <c r="N1430" t="s">
        <v>100</v>
      </c>
      <c r="O1430" t="e">
        <f ca="1">_xll.BDP(J1430,"security des")</f>
        <v>#NAME?</v>
      </c>
    </row>
    <row r="1431" spans="1:15" x14ac:dyDescent="0.25">
      <c r="A1431">
        <v>0</v>
      </c>
      <c r="B1431" s="9">
        <v>1.0531506849315068E-4</v>
      </c>
      <c r="C1431" s="9" t="str">
        <f t="shared" si="44"/>
        <v>$H$1458</v>
      </c>
      <c r="D1431" s="9" t="str">
        <f t="shared" si="45"/>
        <v>H1458</v>
      </c>
      <c r="F1431">
        <v>28800</v>
      </c>
      <c r="G1431" s="1" t="str">
        <f>_xll.BDS("SPX Index","CHAIN_TICKERS", "CHAIN_STRIKE_PX_OVRD",F1431, "CHAIN_PUT_CALL_TYPE_OVRD=P", "CHAIN_PERIODICITY_OVRD=M")</f>
        <v>SPX US 11/20/15 P2700</v>
      </c>
      <c r="J1431" t="s">
        <v>2518</v>
      </c>
      <c r="K1431" t="e">
        <f ca="1">_xll.BDP(J1431,"security des")</f>
        <v>#NAME?</v>
      </c>
      <c r="N1431" t="s">
        <v>101</v>
      </c>
      <c r="O1431" t="e">
        <f ca="1">_xll.BDP(J1431,"security des")</f>
        <v>#NAME?</v>
      </c>
    </row>
    <row r="1432" spans="1:15" x14ac:dyDescent="0.25">
      <c r="A1432">
        <v>0</v>
      </c>
      <c r="B1432" s="9">
        <v>1.05013698630137E-4</v>
      </c>
      <c r="C1432" s="9" t="str">
        <f t="shared" si="44"/>
        <v>$H$1459</v>
      </c>
      <c r="D1432" s="9" t="str">
        <f t="shared" si="45"/>
        <v>H1459</v>
      </c>
      <c r="F1432">
        <v>28820</v>
      </c>
      <c r="G1432" s="1" t="str">
        <f>_xll.BDS("SPX Index","CHAIN_TICKERS", "CHAIN_STRIKE_PX_OVRD",F1432, "CHAIN_PUT_CALL_TYPE_OVRD=P", "CHAIN_PERIODICITY_OVRD=M")</f>
        <v>SPX US 11/20/15 P2700</v>
      </c>
      <c r="J1432" t="s">
        <v>2519</v>
      </c>
      <c r="K1432" t="e">
        <f ca="1">_xll.BDP(J1432,"security des")</f>
        <v>#NAME?</v>
      </c>
      <c r="N1432" t="s">
        <v>102</v>
      </c>
      <c r="O1432" t="e">
        <f ca="1">_xll.BDP(J1432,"security des")</f>
        <v>#NAME?</v>
      </c>
    </row>
    <row r="1433" spans="1:15" x14ac:dyDescent="0.25">
      <c r="A1433">
        <v>0</v>
      </c>
      <c r="B1433" s="9">
        <v>1.0643835616438356E-4</v>
      </c>
      <c r="C1433" s="9" t="str">
        <f t="shared" si="44"/>
        <v>$H$1460</v>
      </c>
      <c r="D1433" s="9" t="str">
        <f t="shared" si="45"/>
        <v>H1460</v>
      </c>
      <c r="F1433">
        <v>28840</v>
      </c>
      <c r="G1433" s="1" t="str">
        <f>_xll.BDS("SPX Index","CHAIN_TICKERS", "CHAIN_STRIKE_PX_OVRD",F1433, "CHAIN_PUT_CALL_TYPE_OVRD=P", "CHAIN_PERIODICITY_OVRD=M")</f>
        <v>SPX US 11/20/15 P2700</v>
      </c>
      <c r="J1433" t="s">
        <v>2520</v>
      </c>
      <c r="K1433" t="e">
        <f ca="1">_xll.BDP(J1433,"security des")</f>
        <v>#NAME?</v>
      </c>
      <c r="N1433" t="s">
        <v>103</v>
      </c>
      <c r="O1433" t="e">
        <f ca="1">_xll.BDP(J1433,"security des")</f>
        <v>#NAME?</v>
      </c>
    </row>
    <row r="1434" spans="1:15" x14ac:dyDescent="0.25">
      <c r="A1434">
        <v>0</v>
      </c>
      <c r="B1434" s="9">
        <v>1.0665753424657534E-4</v>
      </c>
      <c r="C1434" s="9" t="str">
        <f t="shared" si="44"/>
        <v>$H$1461</v>
      </c>
      <c r="D1434" s="9" t="str">
        <f t="shared" si="45"/>
        <v>H1461</v>
      </c>
      <c r="F1434">
        <v>28860</v>
      </c>
      <c r="G1434" s="1" t="str">
        <f>_xll.BDS("SPX Index","CHAIN_TICKERS", "CHAIN_STRIKE_PX_OVRD",F1434, "CHAIN_PUT_CALL_TYPE_OVRD=P", "CHAIN_PERIODICITY_OVRD=M")</f>
        <v>SPX US 11/20/15 P2700</v>
      </c>
      <c r="J1434" t="s">
        <v>2521</v>
      </c>
      <c r="K1434" t="e">
        <f ca="1">_xll.BDP(J1434,"security des")</f>
        <v>#NAME?</v>
      </c>
      <c r="N1434" t="s">
        <v>104</v>
      </c>
      <c r="O1434" t="e">
        <f ca="1">_xll.BDP(J1434,"security des")</f>
        <v>#NAME?</v>
      </c>
    </row>
    <row r="1435" spans="1:15" x14ac:dyDescent="0.25">
      <c r="A1435">
        <v>0</v>
      </c>
      <c r="B1435" s="9">
        <v>1.0693150684931506E-4</v>
      </c>
      <c r="C1435" s="9" t="str">
        <f t="shared" si="44"/>
        <v>$H$1462</v>
      </c>
      <c r="D1435" s="9" t="str">
        <f t="shared" si="45"/>
        <v>H1462</v>
      </c>
      <c r="F1435">
        <v>28880</v>
      </c>
      <c r="G1435" s="1" t="str">
        <f>_xll.BDS("SPX Index","CHAIN_TICKERS", "CHAIN_STRIKE_PX_OVRD",F1435, "CHAIN_PUT_CALL_TYPE_OVRD=P", "CHAIN_PERIODICITY_OVRD=M")</f>
        <v>SPX US 11/20/15 P2700</v>
      </c>
      <c r="J1435" t="s">
        <v>2522</v>
      </c>
      <c r="K1435" t="e">
        <f ca="1">_xll.BDP(J1435,"security des")</f>
        <v>#NAME?</v>
      </c>
      <c r="N1435" t="s">
        <v>105</v>
      </c>
      <c r="O1435" t="e">
        <f ca="1">_xll.BDP(J1435,"security des")</f>
        <v>#NAME?</v>
      </c>
    </row>
    <row r="1436" spans="1:15" x14ac:dyDescent="0.25">
      <c r="A1436">
        <v>0</v>
      </c>
      <c r="B1436" s="9">
        <v>1.0813698630136986E-4</v>
      </c>
      <c r="C1436" s="9" t="str">
        <f t="shared" si="44"/>
        <v>$H$1463</v>
      </c>
      <c r="D1436" s="9" t="str">
        <f t="shared" si="45"/>
        <v>H1463</v>
      </c>
      <c r="F1436">
        <v>28900</v>
      </c>
      <c r="G1436" s="1" t="str">
        <f>_xll.BDS("SPX Index","CHAIN_TICKERS", "CHAIN_STRIKE_PX_OVRD",F1436, "CHAIN_PUT_CALL_TYPE_OVRD=P", "CHAIN_PERIODICITY_OVRD=M")</f>
        <v>SPX US 11/20/15 P2700</v>
      </c>
      <c r="J1436" t="s">
        <v>2523</v>
      </c>
      <c r="K1436" t="e">
        <f ca="1">_xll.BDP(J1436,"security des")</f>
        <v>#NAME?</v>
      </c>
      <c r="N1436" t="s">
        <v>106</v>
      </c>
      <c r="O1436" t="e">
        <f ca="1">_xll.BDP(J1436,"security des")</f>
        <v>#NAME?</v>
      </c>
    </row>
    <row r="1437" spans="1:15" x14ac:dyDescent="0.25">
      <c r="A1437">
        <v>3</v>
      </c>
      <c r="B1437" s="9">
        <v>1.0983561643835618E-4</v>
      </c>
      <c r="C1437" s="9" t="str">
        <f t="shared" si="44"/>
        <v>$H$1464</v>
      </c>
      <c r="D1437" s="9" t="str">
        <f t="shared" si="45"/>
        <v>H1464</v>
      </c>
      <c r="F1437">
        <v>28920</v>
      </c>
      <c r="G1437" s="1" t="str">
        <f>_xll.BDS("SPX Index","CHAIN_TICKERS", "CHAIN_STRIKE_PX_OVRD",F1437, "CHAIN_PUT_CALL_TYPE_OVRD=P", "CHAIN_PERIODICITY_OVRD=M")</f>
        <v>SPX US 11/20/15 P2700</v>
      </c>
      <c r="J1437" t="s">
        <v>2524</v>
      </c>
      <c r="K1437" t="e">
        <f ca="1">_xll.BDP(J1437,"security des")</f>
        <v>#NAME?</v>
      </c>
      <c r="N1437" t="s">
        <v>107</v>
      </c>
      <c r="O1437" t="e">
        <f ca="1">_xll.BDP(J1437,"security des")</f>
        <v>#NAME?</v>
      </c>
    </row>
    <row r="1438" spans="1:15" x14ac:dyDescent="0.25">
      <c r="A1438">
        <v>0</v>
      </c>
      <c r="B1438" s="9">
        <v>1.1065753424657533E-4</v>
      </c>
      <c r="C1438" s="9" t="str">
        <f t="shared" si="44"/>
        <v>$H$1465</v>
      </c>
      <c r="D1438" s="9" t="str">
        <f t="shared" si="45"/>
        <v>H1465</v>
      </c>
      <c r="F1438">
        <v>28940</v>
      </c>
      <c r="G1438" s="1" t="str">
        <f>_xll.BDS("SPX Index","CHAIN_TICKERS", "CHAIN_STRIKE_PX_OVRD",F1438, "CHAIN_PUT_CALL_TYPE_OVRD=P", "CHAIN_PERIODICITY_OVRD=M")</f>
        <v>SPX US 11/20/15 P2700</v>
      </c>
      <c r="J1438" t="s">
        <v>2525</v>
      </c>
      <c r="K1438" t="e">
        <f ca="1">_xll.BDP(J1438,"security des")</f>
        <v>#NAME?</v>
      </c>
      <c r="N1438" t="s">
        <v>108</v>
      </c>
      <c r="O1438" t="e">
        <f ca="1">_xll.BDP(J1438,"security des")</f>
        <v>#NAME?</v>
      </c>
    </row>
    <row r="1439" spans="1:15" x14ac:dyDescent="0.25">
      <c r="A1439">
        <v>0</v>
      </c>
      <c r="B1439" s="9">
        <v>1.1063013698630137E-4</v>
      </c>
      <c r="C1439" s="9" t="str">
        <f t="shared" si="44"/>
        <v>$H$1466</v>
      </c>
      <c r="D1439" s="9" t="str">
        <f t="shared" si="45"/>
        <v>H1466</v>
      </c>
      <c r="F1439">
        <v>28960</v>
      </c>
      <c r="G1439" s="1" t="str">
        <f>_xll.BDS("SPX Index","CHAIN_TICKERS", "CHAIN_STRIKE_PX_OVRD",F1439, "CHAIN_PUT_CALL_TYPE_OVRD=P", "CHAIN_PERIODICITY_OVRD=M")</f>
        <v>SPX US 11/20/15 P2700</v>
      </c>
      <c r="J1439" t="s">
        <v>2526</v>
      </c>
      <c r="K1439" t="e">
        <f ca="1">_xll.BDP(J1439,"security des")</f>
        <v>#NAME?</v>
      </c>
      <c r="N1439" t="s">
        <v>2016</v>
      </c>
      <c r="O1439" t="e">
        <f ca="1">_xll.BDP(J1439,"security des")</f>
        <v>#NAME?</v>
      </c>
    </row>
    <row r="1440" spans="1:15" x14ac:dyDescent="0.25">
      <c r="A1440">
        <v>0</v>
      </c>
      <c r="B1440" s="9">
        <v>1.1186301369863014E-4</v>
      </c>
      <c r="C1440" s="9" t="str">
        <f t="shared" si="44"/>
        <v>$H$1467</v>
      </c>
      <c r="D1440" s="9" t="str">
        <f t="shared" si="45"/>
        <v>H1467</v>
      </c>
      <c r="F1440">
        <v>28980</v>
      </c>
      <c r="G1440" s="1" t="str">
        <f>_xll.BDS("SPX Index","CHAIN_TICKERS", "CHAIN_STRIKE_PX_OVRD",F1440, "CHAIN_PUT_CALL_TYPE_OVRD=P", "CHAIN_PERIODICITY_OVRD=M")</f>
        <v>SPX US 11/20/15 P2700</v>
      </c>
      <c r="J1440" t="s">
        <v>2527</v>
      </c>
      <c r="K1440" t="e">
        <f ca="1">_xll.BDP(J1440,"security des")</f>
        <v>#NAME?</v>
      </c>
      <c r="N1440" t="s">
        <v>109</v>
      </c>
      <c r="O1440" t="e">
        <f ca="1">_xll.BDP(J1440,"security des")</f>
        <v>#NAME?</v>
      </c>
    </row>
    <row r="1441" spans="1:15" x14ac:dyDescent="0.25">
      <c r="A1441">
        <v>0</v>
      </c>
      <c r="B1441" s="9">
        <v>1.107123287671233E-4</v>
      </c>
      <c r="C1441" s="9" t="str">
        <f t="shared" si="44"/>
        <v>$H$1468</v>
      </c>
      <c r="D1441" s="9" t="str">
        <f t="shared" si="45"/>
        <v>H1468</v>
      </c>
      <c r="F1441">
        <v>29000</v>
      </c>
      <c r="G1441" s="1" t="str">
        <f>_xll.BDS("SPX Index","CHAIN_TICKERS", "CHAIN_STRIKE_PX_OVRD",F1441, "CHAIN_PUT_CALL_TYPE_OVRD=P", "CHAIN_PERIODICITY_OVRD=M")</f>
        <v>SPX US 11/20/15 P2700</v>
      </c>
      <c r="J1441" t="s">
        <v>2528</v>
      </c>
      <c r="K1441" t="e">
        <f ca="1">_xll.BDP(J1441,"security des")</f>
        <v>#NAME?</v>
      </c>
      <c r="N1441" t="s">
        <v>2017</v>
      </c>
      <c r="O1441" t="e">
        <f ca="1">_xll.BDP(J1441,"security des")</f>
        <v>#NAME?</v>
      </c>
    </row>
    <row r="1442" spans="1:15" x14ac:dyDescent="0.25">
      <c r="A1442">
        <v>0</v>
      </c>
      <c r="B1442" s="9">
        <v>1.1041095890410959E-4</v>
      </c>
      <c r="C1442" s="9" t="str">
        <f t="shared" si="44"/>
        <v>$H$1469</v>
      </c>
      <c r="D1442" s="9" t="str">
        <f t="shared" si="45"/>
        <v>H1469</v>
      </c>
      <c r="F1442">
        <v>29020</v>
      </c>
      <c r="G1442" s="1" t="str">
        <f>_xll.BDS("SPX Index","CHAIN_TICKERS", "CHAIN_STRIKE_PX_OVRD",F1442, "CHAIN_PUT_CALL_TYPE_OVRD=P", "CHAIN_PERIODICITY_OVRD=M")</f>
        <v>SPX US 11/20/15 P2700</v>
      </c>
      <c r="J1442" t="s">
        <v>2529</v>
      </c>
      <c r="K1442" t="e">
        <f ca="1">_xll.BDP(J1442,"security des")</f>
        <v>#NAME?</v>
      </c>
      <c r="N1442" t="s">
        <v>110</v>
      </c>
      <c r="O1442" t="e">
        <f ca="1">_xll.BDP(J1442,"security des")</f>
        <v>#NAME?</v>
      </c>
    </row>
    <row r="1443" spans="1:15" x14ac:dyDescent="0.25">
      <c r="A1443">
        <v>0</v>
      </c>
      <c r="B1443" s="9">
        <v>1.1005479452054796E-4</v>
      </c>
      <c r="C1443" s="9" t="str">
        <f t="shared" si="44"/>
        <v>$H$1470</v>
      </c>
      <c r="D1443" s="9" t="str">
        <f t="shared" si="45"/>
        <v>H1470</v>
      </c>
      <c r="F1443">
        <v>29040</v>
      </c>
      <c r="G1443" s="1" t="str">
        <f>_xll.BDS("SPX Index","CHAIN_TICKERS", "CHAIN_STRIKE_PX_OVRD",F1443, "CHAIN_PUT_CALL_TYPE_OVRD=P", "CHAIN_PERIODICITY_OVRD=M")</f>
        <v>SPX US 11/20/15 P2700</v>
      </c>
      <c r="J1443" t="s">
        <v>2530</v>
      </c>
      <c r="K1443" t="e">
        <f ca="1">_xll.BDP(J1443,"security des")</f>
        <v>#NAME?</v>
      </c>
      <c r="N1443" t="s">
        <v>2018</v>
      </c>
      <c r="O1443" t="e">
        <f ca="1">_xll.BDP(J1443,"security des")</f>
        <v>#NAME?</v>
      </c>
    </row>
    <row r="1444" spans="1:15" x14ac:dyDescent="0.25">
      <c r="A1444">
        <v>0</v>
      </c>
      <c r="B1444" s="9">
        <v>1.1260273972602741E-4</v>
      </c>
      <c r="C1444" s="9" t="str">
        <f t="shared" si="44"/>
        <v>$H$1471</v>
      </c>
      <c r="D1444" s="9" t="str">
        <f t="shared" si="45"/>
        <v>H1471</v>
      </c>
      <c r="F1444">
        <v>29060</v>
      </c>
      <c r="G1444" s="1" t="str">
        <f>_xll.BDS("SPX Index","CHAIN_TICKERS", "CHAIN_STRIKE_PX_OVRD",F1444, "CHAIN_PUT_CALL_TYPE_OVRD=P", "CHAIN_PERIODICITY_OVRD=M")</f>
        <v>SPX US 11/20/15 P2700</v>
      </c>
      <c r="J1444" t="s">
        <v>2531</v>
      </c>
      <c r="K1444" t="e">
        <f ca="1">_xll.BDP(J1444,"security des")</f>
        <v>#NAME?</v>
      </c>
      <c r="N1444" t="s">
        <v>111</v>
      </c>
      <c r="O1444" t="e">
        <f ca="1">_xll.BDP(J1444,"security des")</f>
        <v>#NAME?</v>
      </c>
    </row>
    <row r="1445" spans="1:15" x14ac:dyDescent="0.25">
      <c r="A1445">
        <v>0</v>
      </c>
      <c r="B1445" s="9">
        <v>1.1323287671232877E-4</v>
      </c>
      <c r="C1445" s="9" t="str">
        <f t="shared" si="44"/>
        <v>$H$1472</v>
      </c>
      <c r="D1445" s="9" t="str">
        <f t="shared" si="45"/>
        <v>H1472</v>
      </c>
      <c r="F1445">
        <v>29080</v>
      </c>
      <c r="G1445" s="1" t="str">
        <f>_xll.BDS("SPX Index","CHAIN_TICKERS", "CHAIN_STRIKE_PX_OVRD",F1445, "CHAIN_PUT_CALL_TYPE_OVRD=P", "CHAIN_PERIODICITY_OVRD=M")</f>
        <v>SPX US 11/20/15 P2700</v>
      </c>
      <c r="J1445" t="s">
        <v>2532</v>
      </c>
      <c r="K1445" t="e">
        <f ca="1">_xll.BDP(J1445,"security des")</f>
        <v>#NAME?</v>
      </c>
      <c r="N1445" t="s">
        <v>2019</v>
      </c>
      <c r="O1445" t="e">
        <f ca="1">_xll.BDP(J1445,"security des")</f>
        <v>#NAME?</v>
      </c>
    </row>
    <row r="1446" spans="1:15" x14ac:dyDescent="0.25">
      <c r="A1446">
        <v>0</v>
      </c>
      <c r="B1446" s="9">
        <v>1.1323287671232877E-4</v>
      </c>
      <c r="C1446" s="9" t="str">
        <f t="shared" si="44"/>
        <v>$H$1473</v>
      </c>
      <c r="D1446" s="9" t="str">
        <f t="shared" si="45"/>
        <v>H1473</v>
      </c>
      <c r="F1446">
        <v>29100</v>
      </c>
      <c r="G1446" s="1" t="str">
        <f>_xll.BDS("SPX Index","CHAIN_TICKERS", "CHAIN_STRIKE_PX_OVRD",F1446, "CHAIN_PUT_CALL_TYPE_OVRD=P", "CHAIN_PERIODICITY_OVRD=M")</f>
        <v>SPX US 11/20/15 P2700</v>
      </c>
      <c r="J1446" t="s">
        <v>2533</v>
      </c>
      <c r="K1446" t="e">
        <f ca="1">_xll.BDP(J1446,"security des")</f>
        <v>#NAME?</v>
      </c>
      <c r="N1446" t="s">
        <v>112</v>
      </c>
      <c r="O1446" t="e">
        <f ca="1">_xll.BDP(J1446,"security des")</f>
        <v>#NAME?</v>
      </c>
    </row>
    <row r="1447" spans="1:15" x14ac:dyDescent="0.25">
      <c r="A1447">
        <v>0</v>
      </c>
      <c r="B1447" s="9">
        <v>1.1378082191780821E-4</v>
      </c>
      <c r="C1447" s="9" t="str">
        <f t="shared" si="44"/>
        <v>$H$1474</v>
      </c>
      <c r="D1447" s="9" t="str">
        <f t="shared" si="45"/>
        <v>H1474</v>
      </c>
      <c r="F1447">
        <v>29120</v>
      </c>
      <c r="G1447" s="1" t="str">
        <f>_xll.BDS("SPX Index","CHAIN_TICKERS", "CHAIN_STRIKE_PX_OVRD",F1447, "CHAIN_PUT_CALL_TYPE_OVRD=P", "CHAIN_PERIODICITY_OVRD=M")</f>
        <v>SPX US 11/20/15 P2700</v>
      </c>
      <c r="J1447" t="s">
        <v>2534</v>
      </c>
      <c r="K1447" t="e">
        <f ca="1">_xll.BDP(J1447,"security des")</f>
        <v>#NAME?</v>
      </c>
      <c r="N1447" t="s">
        <v>2020</v>
      </c>
      <c r="O1447" t="e">
        <f ca="1">_xll.BDP(J1447,"security des")</f>
        <v>#NAME?</v>
      </c>
    </row>
    <row r="1448" spans="1:15" x14ac:dyDescent="0.25">
      <c r="A1448">
        <v>0</v>
      </c>
      <c r="B1448" s="9">
        <v>1.129041095890411E-4</v>
      </c>
      <c r="C1448" s="9" t="str">
        <f t="shared" si="44"/>
        <v>$H$1475</v>
      </c>
      <c r="D1448" s="9" t="str">
        <f t="shared" si="45"/>
        <v>H1475</v>
      </c>
      <c r="F1448">
        <v>29140</v>
      </c>
      <c r="G1448" s="1" t="str">
        <f>_xll.BDS("SPX Index","CHAIN_TICKERS", "CHAIN_STRIKE_PX_OVRD",F1448, "CHAIN_PUT_CALL_TYPE_OVRD=P", "CHAIN_PERIODICITY_OVRD=M")</f>
        <v>SPX US 11/20/15 P2700</v>
      </c>
      <c r="J1448" t="s">
        <v>2535</v>
      </c>
      <c r="K1448" t="e">
        <f ca="1">_xll.BDP(J1448,"security des")</f>
        <v>#NAME?</v>
      </c>
      <c r="N1448" t="s">
        <v>113</v>
      </c>
      <c r="O1448" t="e">
        <f ca="1">_xll.BDP(J1448,"security des")</f>
        <v>#NAME?</v>
      </c>
    </row>
    <row r="1449" spans="1:15" x14ac:dyDescent="0.25">
      <c r="A1449">
        <v>0</v>
      </c>
      <c r="B1449" s="9">
        <v>1.1232876712328766E-4</v>
      </c>
      <c r="C1449" s="9" t="str">
        <f t="shared" si="44"/>
        <v>$H$1476</v>
      </c>
      <c r="D1449" s="9" t="str">
        <f t="shared" si="45"/>
        <v>H1476</v>
      </c>
      <c r="F1449">
        <v>29160</v>
      </c>
      <c r="G1449" s="1" t="str">
        <f>_xll.BDS("SPX Index","CHAIN_TICKERS", "CHAIN_STRIKE_PX_OVRD",F1449, "CHAIN_PUT_CALL_TYPE_OVRD=P", "CHAIN_PERIODICITY_OVRD=M")</f>
        <v>SPX US 11/20/15 P2700</v>
      </c>
      <c r="J1449" t="s">
        <v>2536</v>
      </c>
      <c r="K1449" t="e">
        <f ca="1">_xll.BDP(J1449,"security des")</f>
        <v>#NAME?</v>
      </c>
      <c r="N1449" t="s">
        <v>2022</v>
      </c>
      <c r="O1449" t="e">
        <f ca="1">_xll.BDP(J1449,"security des")</f>
        <v>#NAME?</v>
      </c>
    </row>
    <row r="1450" spans="1:15" x14ac:dyDescent="0.25">
      <c r="A1450">
        <v>0</v>
      </c>
      <c r="B1450" s="9">
        <v>1.1238356164383563E-4</v>
      </c>
      <c r="C1450" s="9" t="str">
        <f t="shared" si="44"/>
        <v>$H$1477</v>
      </c>
      <c r="D1450" s="9" t="str">
        <f t="shared" si="45"/>
        <v>H1477</v>
      </c>
      <c r="F1450">
        <v>29180</v>
      </c>
      <c r="G1450" s="1" t="str">
        <f>_xll.BDS("SPX Index","CHAIN_TICKERS", "CHAIN_STRIKE_PX_OVRD",F1450, "CHAIN_PUT_CALL_TYPE_OVRD=P", "CHAIN_PERIODICITY_OVRD=M")</f>
        <v>SPX US 11/20/15 P2700</v>
      </c>
      <c r="J1450" t="s">
        <v>2537</v>
      </c>
      <c r="K1450" t="e">
        <f ca="1">_xll.BDP(J1450,"security des")</f>
        <v>#NAME?</v>
      </c>
      <c r="N1450" t="s">
        <v>114</v>
      </c>
      <c r="O1450" t="e">
        <f ca="1">_xll.BDP(J1450,"security des")</f>
        <v>#NAME?</v>
      </c>
    </row>
    <row r="1451" spans="1:15" x14ac:dyDescent="0.25">
      <c r="A1451">
        <v>0</v>
      </c>
      <c r="B1451" s="9">
        <v>1.1210958904109588E-4</v>
      </c>
      <c r="C1451" s="9" t="str">
        <f t="shared" si="44"/>
        <v>$H$1478</v>
      </c>
      <c r="D1451" s="9" t="str">
        <f t="shared" si="45"/>
        <v>H1478</v>
      </c>
      <c r="F1451">
        <v>29200</v>
      </c>
      <c r="G1451" s="1" t="str">
        <f>_xll.BDS("SPX Index","CHAIN_TICKERS", "CHAIN_STRIKE_PX_OVRD",F1451, "CHAIN_PUT_CALL_TYPE_OVRD=P", "CHAIN_PERIODICITY_OVRD=M")</f>
        <v>SPX US 11/20/15 P2700</v>
      </c>
      <c r="J1451" t="s">
        <v>2538</v>
      </c>
      <c r="K1451" t="e">
        <f ca="1">_xll.BDP(J1451,"security des")</f>
        <v>#NAME?</v>
      </c>
      <c r="N1451" t="s">
        <v>2023</v>
      </c>
      <c r="O1451" t="e">
        <f ca="1">_xll.BDP(J1451,"security des")</f>
        <v>#NAME?</v>
      </c>
    </row>
    <row r="1452" spans="1:15" x14ac:dyDescent="0.25">
      <c r="A1452">
        <v>0</v>
      </c>
      <c r="B1452" s="9">
        <v>1.1265753424657534E-4</v>
      </c>
      <c r="C1452" s="9" t="str">
        <f t="shared" si="44"/>
        <v>$H$1479</v>
      </c>
      <c r="D1452" s="9" t="str">
        <f t="shared" si="45"/>
        <v>H1479</v>
      </c>
      <c r="F1452">
        <v>29220</v>
      </c>
      <c r="G1452" s="1" t="str">
        <f>_xll.BDS("SPX Index","CHAIN_TICKERS", "CHAIN_STRIKE_PX_OVRD",F1452, "CHAIN_PUT_CALL_TYPE_OVRD=P", "CHAIN_PERIODICITY_OVRD=M")</f>
        <v>SPX US 11/20/15 P2700</v>
      </c>
      <c r="J1452" t="s">
        <v>2539</v>
      </c>
      <c r="K1452" t="e">
        <f ca="1">_xll.BDP(J1452,"security des")</f>
        <v>#NAME?</v>
      </c>
      <c r="N1452" t="s">
        <v>115</v>
      </c>
      <c r="O1452" t="e">
        <f ca="1">_xll.BDP(J1452,"security des")</f>
        <v>#NAME?</v>
      </c>
    </row>
    <row r="1453" spans="1:15" x14ac:dyDescent="0.25">
      <c r="A1453">
        <v>0</v>
      </c>
      <c r="B1453" s="9">
        <v>1.1375342465753426E-4</v>
      </c>
      <c r="C1453" s="9" t="str">
        <f t="shared" si="44"/>
        <v>$H$1480</v>
      </c>
      <c r="D1453" s="9" t="str">
        <f t="shared" si="45"/>
        <v>H1480</v>
      </c>
      <c r="F1453">
        <v>29240</v>
      </c>
      <c r="G1453" s="1" t="str">
        <f>_xll.BDS("SPX Index","CHAIN_TICKERS", "CHAIN_STRIKE_PX_OVRD",F1453, "CHAIN_PUT_CALL_TYPE_OVRD=P", "CHAIN_PERIODICITY_OVRD=M")</f>
        <v>SPX US 11/20/15 P2700</v>
      </c>
      <c r="J1453" t="s">
        <v>2540</v>
      </c>
      <c r="K1453" t="e">
        <f ca="1">_xll.BDP(J1453,"security des")</f>
        <v>#NAME?</v>
      </c>
      <c r="N1453" t="s">
        <v>2025</v>
      </c>
      <c r="O1453" t="e">
        <f ca="1">_xll.BDP(J1453,"security des")</f>
        <v>#NAME?</v>
      </c>
    </row>
    <row r="1454" spans="1:15" x14ac:dyDescent="0.25">
      <c r="A1454">
        <v>0</v>
      </c>
      <c r="B1454" s="9">
        <v>1.1372602739726027E-4</v>
      </c>
      <c r="C1454" s="9" t="str">
        <f t="shared" si="44"/>
        <v>$H$1481</v>
      </c>
      <c r="D1454" s="9" t="str">
        <f t="shared" si="45"/>
        <v>H1481</v>
      </c>
      <c r="F1454">
        <v>29260</v>
      </c>
      <c r="G1454" s="1" t="str">
        <f>_xll.BDS("SPX Index","CHAIN_TICKERS", "CHAIN_STRIKE_PX_OVRD",F1454, "CHAIN_PUT_CALL_TYPE_OVRD=P", "CHAIN_PERIODICITY_OVRD=M")</f>
        <v>SPX US 11/20/15 P2700</v>
      </c>
      <c r="J1454" t="s">
        <v>2541</v>
      </c>
      <c r="K1454" t="e">
        <f ca="1">_xll.BDP(J1454,"security des")</f>
        <v>#NAME?</v>
      </c>
      <c r="N1454" t="s">
        <v>116</v>
      </c>
      <c r="O1454" t="e">
        <f ca="1">_xll.BDP(J1454,"security des")</f>
        <v>#NAME?</v>
      </c>
    </row>
    <row r="1455" spans="1:15" x14ac:dyDescent="0.25">
      <c r="A1455">
        <v>0</v>
      </c>
      <c r="B1455" s="9">
        <v>1.1380821917808218E-4</v>
      </c>
      <c r="C1455" s="9" t="str">
        <f t="shared" si="44"/>
        <v>$H$1482</v>
      </c>
      <c r="D1455" s="9" t="str">
        <f t="shared" si="45"/>
        <v>H1482</v>
      </c>
      <c r="F1455">
        <v>29280</v>
      </c>
      <c r="G1455" s="1" t="str">
        <f>_xll.BDS("SPX Index","CHAIN_TICKERS", "CHAIN_STRIKE_PX_OVRD",F1455, "CHAIN_PUT_CALL_TYPE_OVRD=P", "CHAIN_PERIODICITY_OVRD=M")</f>
        <v>SPX US 11/20/15 P2700</v>
      </c>
      <c r="J1455" t="s">
        <v>2542</v>
      </c>
      <c r="K1455" t="e">
        <f ca="1">_xll.BDP(J1455,"security des")</f>
        <v>#NAME?</v>
      </c>
      <c r="N1455" t="s">
        <v>2028</v>
      </c>
      <c r="O1455" t="e">
        <f ca="1">_xll.BDP(J1455,"security des")</f>
        <v>#NAME?</v>
      </c>
    </row>
    <row r="1456" spans="1:15" x14ac:dyDescent="0.25">
      <c r="A1456">
        <v>0</v>
      </c>
      <c r="B1456" s="9">
        <v>1.1350684931506849E-4</v>
      </c>
      <c r="C1456" s="9" t="str">
        <f t="shared" si="44"/>
        <v>$H$1483</v>
      </c>
      <c r="D1456" s="9" t="str">
        <f t="shared" si="45"/>
        <v>H1483</v>
      </c>
      <c r="F1456">
        <v>29300</v>
      </c>
      <c r="G1456" s="1" t="str">
        <f>_xll.BDS("SPX Index","CHAIN_TICKERS", "CHAIN_STRIKE_PX_OVRD",F1456, "CHAIN_PUT_CALL_TYPE_OVRD=P", "CHAIN_PERIODICITY_OVRD=M")</f>
        <v>SPX US 11/20/15 P2700</v>
      </c>
      <c r="J1456" t="s">
        <v>2543</v>
      </c>
      <c r="K1456" t="e">
        <f ca="1">_xll.BDP(J1456,"security des")</f>
        <v>#NAME?</v>
      </c>
      <c r="N1456" t="s">
        <v>117</v>
      </c>
      <c r="O1456" t="e">
        <f ca="1">_xll.BDP(J1456,"security des")</f>
        <v>#NAME?</v>
      </c>
    </row>
    <row r="1457" spans="1:15" x14ac:dyDescent="0.25">
      <c r="A1457">
        <v>1</v>
      </c>
      <c r="B1457" s="9">
        <v>1.1378082191780821E-4</v>
      </c>
      <c r="C1457" s="9" t="str">
        <f t="shared" si="44"/>
        <v>$H$1484</v>
      </c>
      <c r="D1457" s="9" t="str">
        <f t="shared" si="45"/>
        <v>H1484</v>
      </c>
      <c r="F1457">
        <v>29320</v>
      </c>
      <c r="G1457" s="1" t="str">
        <f>_xll.BDS("SPX Index","CHAIN_TICKERS", "CHAIN_STRIKE_PX_OVRD",F1457, "CHAIN_PUT_CALL_TYPE_OVRD=P", "CHAIN_PERIODICITY_OVRD=M")</f>
        <v>SPX US 11/20/15 P2700</v>
      </c>
      <c r="J1457" t="s">
        <v>2544</v>
      </c>
      <c r="K1457" t="e">
        <f ca="1">_xll.BDP(J1457,"security des")</f>
        <v>#NAME?</v>
      </c>
      <c r="N1457" t="s">
        <v>2030</v>
      </c>
      <c r="O1457" t="e">
        <f ca="1">_xll.BDP(J1457,"security des")</f>
        <v>#NAME?</v>
      </c>
    </row>
    <row r="1458" spans="1:15" x14ac:dyDescent="0.25">
      <c r="A1458">
        <v>0</v>
      </c>
      <c r="B1458" s="9">
        <v>1.1375342465753426E-4</v>
      </c>
      <c r="C1458" s="9" t="str">
        <f t="shared" si="44"/>
        <v>$H$1485</v>
      </c>
      <c r="D1458" s="9" t="str">
        <f t="shared" si="45"/>
        <v>H1485</v>
      </c>
      <c r="F1458">
        <v>29340</v>
      </c>
      <c r="G1458" s="1" t="str">
        <f>_xll.BDS("SPX Index","CHAIN_TICKERS", "CHAIN_STRIKE_PX_OVRD",F1458, "CHAIN_PUT_CALL_TYPE_OVRD=P", "CHAIN_PERIODICITY_OVRD=M")</f>
        <v>SPX US 11/20/15 P2700</v>
      </c>
      <c r="J1458" t="s">
        <v>2545</v>
      </c>
      <c r="K1458" t="e">
        <f ca="1">_xll.BDP(J1458,"security des")</f>
        <v>#NAME?</v>
      </c>
      <c r="N1458" t="s">
        <v>118</v>
      </c>
      <c r="O1458" t="e">
        <f ca="1">_xll.BDP(J1458,"security des")</f>
        <v>#NAME?</v>
      </c>
    </row>
    <row r="1459" spans="1:15" x14ac:dyDescent="0.25">
      <c r="A1459">
        <v>0</v>
      </c>
      <c r="B1459" s="9">
        <v>1.1430136986301369E-4</v>
      </c>
      <c r="C1459" s="9" t="str">
        <f t="shared" si="44"/>
        <v>$H$1486</v>
      </c>
      <c r="D1459" s="9" t="str">
        <f t="shared" si="45"/>
        <v>H1486</v>
      </c>
      <c r="F1459">
        <v>29360</v>
      </c>
      <c r="G1459" s="1" t="str">
        <f>_xll.BDS("SPX Index","CHAIN_TICKERS", "CHAIN_STRIKE_PX_OVRD",F1459, "CHAIN_PUT_CALL_TYPE_OVRD=P", "CHAIN_PERIODICITY_OVRD=M")</f>
        <v>SPX US 11/20/15 P2700</v>
      </c>
      <c r="J1459" t="s">
        <v>2546</v>
      </c>
      <c r="K1459" t="e">
        <f ca="1">_xll.BDP(J1459,"security des")</f>
        <v>#NAME?</v>
      </c>
      <c r="N1459" t="s">
        <v>2031</v>
      </c>
      <c r="O1459" t="e">
        <f ca="1">_xll.BDP(J1459,"security des")</f>
        <v>#NAME?</v>
      </c>
    </row>
    <row r="1460" spans="1:15" x14ac:dyDescent="0.25">
      <c r="A1460">
        <v>0</v>
      </c>
      <c r="B1460" s="9">
        <v>1.1353424657534247E-4</v>
      </c>
      <c r="C1460" s="9" t="str">
        <f t="shared" si="44"/>
        <v>$H$1487</v>
      </c>
      <c r="D1460" s="9" t="str">
        <f t="shared" si="45"/>
        <v>H1487</v>
      </c>
      <c r="F1460">
        <v>29380</v>
      </c>
      <c r="G1460" s="1" t="str">
        <f>_xll.BDS("SPX Index","CHAIN_TICKERS", "CHAIN_STRIKE_PX_OVRD",F1460, "CHAIN_PUT_CALL_TYPE_OVRD=P", "CHAIN_PERIODICITY_OVRD=M")</f>
        <v>SPX US 11/20/15 P2700</v>
      </c>
      <c r="J1460" t="s">
        <v>2547</v>
      </c>
      <c r="K1460" t="e">
        <f ca="1">_xll.BDP(J1460,"security des")</f>
        <v>#NAME?</v>
      </c>
      <c r="N1460" t="s">
        <v>119</v>
      </c>
      <c r="O1460" t="e">
        <f ca="1">_xll.BDP(J1460,"security des")</f>
        <v>#NAME?</v>
      </c>
    </row>
    <row r="1461" spans="1:15" x14ac:dyDescent="0.25">
      <c r="A1461">
        <v>0</v>
      </c>
      <c r="B1461" s="9">
        <v>1.1238356164383563E-4</v>
      </c>
      <c r="C1461" s="9" t="str">
        <f t="shared" si="44"/>
        <v>$H$1488</v>
      </c>
      <c r="D1461" s="9" t="str">
        <f t="shared" si="45"/>
        <v>H1488</v>
      </c>
      <c r="F1461">
        <v>29400</v>
      </c>
      <c r="G1461" s="1" t="str">
        <f>_xll.BDS("SPX Index","CHAIN_TICKERS", "CHAIN_STRIKE_PX_OVRD",F1461, "CHAIN_PUT_CALL_TYPE_OVRD=P", "CHAIN_PERIODICITY_OVRD=M")</f>
        <v>SPX US 11/20/15 P2700</v>
      </c>
      <c r="J1461" t="s">
        <v>2548</v>
      </c>
      <c r="K1461" t="e">
        <f ca="1">_xll.BDP(J1461,"security des")</f>
        <v>#NAME?</v>
      </c>
      <c r="N1461" t="s">
        <v>2033</v>
      </c>
      <c r="O1461" t="e">
        <f ca="1">_xll.BDP(J1461,"security des")</f>
        <v>#NAME?</v>
      </c>
    </row>
    <row r="1462" spans="1:15" x14ac:dyDescent="0.25">
      <c r="A1462">
        <v>0</v>
      </c>
      <c r="B1462" s="9">
        <v>1.1265753424657534E-4</v>
      </c>
      <c r="C1462" s="9" t="str">
        <f t="shared" si="44"/>
        <v>$H$1489</v>
      </c>
      <c r="D1462" s="9" t="str">
        <f t="shared" si="45"/>
        <v>H1489</v>
      </c>
      <c r="F1462">
        <v>29420</v>
      </c>
      <c r="G1462" s="1" t="str">
        <f>_xll.BDS("SPX Index","CHAIN_TICKERS", "CHAIN_STRIKE_PX_OVRD",F1462, "CHAIN_PUT_CALL_TYPE_OVRD=P", "CHAIN_PERIODICITY_OVRD=M")</f>
        <v>SPX US 11/20/15 P2700</v>
      </c>
      <c r="J1462" t="s">
        <v>2549</v>
      </c>
      <c r="K1462" t="e">
        <f ca="1">_xll.BDP(J1462,"security des")</f>
        <v>#NAME?</v>
      </c>
      <c r="N1462" t="s">
        <v>120</v>
      </c>
      <c r="O1462" t="e">
        <f ca="1">_xll.BDP(J1462,"security des")</f>
        <v>#NAME?</v>
      </c>
    </row>
    <row r="1463" spans="1:15" x14ac:dyDescent="0.25">
      <c r="A1463">
        <v>0</v>
      </c>
      <c r="B1463" s="9">
        <v>1.1232876712328766E-4</v>
      </c>
      <c r="C1463" s="9" t="str">
        <f t="shared" si="44"/>
        <v>$H$1490</v>
      </c>
      <c r="D1463" s="9" t="str">
        <f t="shared" si="45"/>
        <v>H1490</v>
      </c>
      <c r="F1463">
        <v>29440</v>
      </c>
      <c r="G1463" s="1" t="str">
        <f>_xll.BDS("SPX Index","CHAIN_TICKERS", "CHAIN_STRIKE_PX_OVRD",F1463, "CHAIN_PUT_CALL_TYPE_OVRD=P", "CHAIN_PERIODICITY_OVRD=M")</f>
        <v>SPX US 11/20/15 P2700</v>
      </c>
      <c r="J1463" t="s">
        <v>2550</v>
      </c>
      <c r="K1463" t="e">
        <f ca="1">_xll.BDP(J1463,"security des")</f>
        <v>#NAME?</v>
      </c>
      <c r="N1463" t="s">
        <v>2036</v>
      </c>
      <c r="O1463" t="e">
        <f ca="1">_xll.BDP(J1463,"security des")</f>
        <v>#NAME?</v>
      </c>
    </row>
    <row r="1464" spans="1:15" x14ac:dyDescent="0.25">
      <c r="A1464">
        <v>0</v>
      </c>
      <c r="B1464" s="9">
        <v>1.1175342465753423E-4</v>
      </c>
      <c r="C1464" s="9" t="str">
        <f t="shared" si="44"/>
        <v>$H$1491</v>
      </c>
      <c r="D1464" s="9" t="str">
        <f t="shared" si="45"/>
        <v>H1491</v>
      </c>
      <c r="F1464">
        <v>29460</v>
      </c>
      <c r="G1464" s="1" t="str">
        <f>_xll.BDS("SPX Index","CHAIN_TICKERS", "CHAIN_STRIKE_PX_OVRD",F1464, "CHAIN_PUT_CALL_TYPE_OVRD=P", "CHAIN_PERIODICITY_OVRD=M")</f>
        <v>SPX US 11/20/15 P2700</v>
      </c>
      <c r="J1464" t="s">
        <v>2551</v>
      </c>
      <c r="K1464" t="e">
        <f ca="1">_xll.BDP(J1464,"security des")</f>
        <v>#NAME?</v>
      </c>
      <c r="N1464" t="s">
        <v>121</v>
      </c>
      <c r="O1464" t="e">
        <f ca="1">_xll.BDP(J1464,"security des")</f>
        <v>#NAME?</v>
      </c>
    </row>
    <row r="1465" spans="1:15" x14ac:dyDescent="0.25">
      <c r="A1465">
        <v>0</v>
      </c>
      <c r="B1465" s="9">
        <v>1.1353424657534247E-4</v>
      </c>
      <c r="C1465" s="9" t="str">
        <f t="shared" si="44"/>
        <v>$H$1492</v>
      </c>
      <c r="D1465" s="9" t="str">
        <f t="shared" si="45"/>
        <v>H1492</v>
      </c>
      <c r="F1465">
        <v>29480</v>
      </c>
      <c r="G1465" s="1" t="str">
        <f>_xll.BDS("SPX Index","CHAIN_TICKERS", "CHAIN_STRIKE_PX_OVRD",F1465, "CHAIN_PUT_CALL_TYPE_OVRD=P", "CHAIN_PERIODICITY_OVRD=M")</f>
        <v>SPX US 11/20/15 P2700</v>
      </c>
      <c r="J1465" t="s">
        <v>2552</v>
      </c>
      <c r="K1465" t="e">
        <f ca="1">_xll.BDP(J1465,"security des")</f>
        <v>#NAME?</v>
      </c>
      <c r="N1465" t="s">
        <v>2038</v>
      </c>
      <c r="O1465" t="e">
        <f ca="1">_xll.BDP(J1465,"security des")</f>
        <v>#NAME?</v>
      </c>
    </row>
    <row r="1466" spans="1:15" x14ac:dyDescent="0.25">
      <c r="A1466">
        <v>0</v>
      </c>
      <c r="B1466" s="9">
        <v>1.1238356164383563E-4</v>
      </c>
      <c r="C1466" s="9" t="str">
        <f t="shared" si="44"/>
        <v>$H$1493</v>
      </c>
      <c r="D1466" s="9" t="str">
        <f t="shared" si="45"/>
        <v>H1493</v>
      </c>
      <c r="F1466">
        <v>29500</v>
      </c>
      <c r="G1466" s="1" t="str">
        <f>_xll.BDS("SPX Index","CHAIN_TICKERS", "CHAIN_STRIKE_PX_OVRD",F1466, "CHAIN_PUT_CALL_TYPE_OVRD=P", "CHAIN_PERIODICITY_OVRD=M")</f>
        <v>SPX US 11/20/15 P2700</v>
      </c>
      <c r="J1466" t="s">
        <v>2553</v>
      </c>
      <c r="K1466" t="e">
        <f ca="1">_xll.BDP(J1466,"security des")</f>
        <v>#NAME?</v>
      </c>
      <c r="N1466" t="s">
        <v>122</v>
      </c>
      <c r="O1466" t="e">
        <f ca="1">_xll.BDP(J1466,"security des")</f>
        <v>#NAME?</v>
      </c>
    </row>
    <row r="1467" spans="1:15" x14ac:dyDescent="0.25">
      <c r="A1467">
        <v>0</v>
      </c>
      <c r="B1467" s="9">
        <v>1.1208219178082192E-4</v>
      </c>
      <c r="C1467" s="9" t="str">
        <f t="shared" si="44"/>
        <v>$H$1494</v>
      </c>
      <c r="D1467" s="9" t="str">
        <f t="shared" si="45"/>
        <v>H1494</v>
      </c>
      <c r="F1467">
        <v>29520</v>
      </c>
      <c r="G1467" s="1" t="str">
        <f>_xll.BDS("SPX Index","CHAIN_TICKERS", "CHAIN_STRIKE_PX_OVRD",F1467, "CHAIN_PUT_CALL_TYPE_OVRD=P", "CHAIN_PERIODICITY_OVRD=M")</f>
        <v>SPX US 11/20/15 P2700</v>
      </c>
      <c r="J1467" t="s">
        <v>2554</v>
      </c>
      <c r="K1467" t="e">
        <f ca="1">_xll.BDP(J1467,"security des")</f>
        <v>#NAME?</v>
      </c>
      <c r="N1467" t="s">
        <v>2039</v>
      </c>
      <c r="O1467" t="e">
        <f ca="1">_xll.BDP(J1467,"security des")</f>
        <v>#NAME?</v>
      </c>
    </row>
    <row r="1468" spans="1:15" x14ac:dyDescent="0.25">
      <c r="A1468">
        <v>0</v>
      </c>
      <c r="B1468" s="9">
        <v>1.112054794520548E-4</v>
      </c>
      <c r="C1468" s="9" t="str">
        <f t="shared" si="44"/>
        <v>$H$1495</v>
      </c>
      <c r="D1468" s="9" t="str">
        <f t="shared" si="45"/>
        <v>H1495</v>
      </c>
      <c r="F1468">
        <v>29540</v>
      </c>
      <c r="G1468" s="1" t="str">
        <f>_xll.BDS("SPX Index","CHAIN_TICKERS", "CHAIN_STRIKE_PX_OVRD",F1468, "CHAIN_PUT_CALL_TYPE_OVRD=P", "CHAIN_PERIODICITY_OVRD=M")</f>
        <v>SPX US 11/20/15 P2700</v>
      </c>
      <c r="J1468" t="s">
        <v>2555</v>
      </c>
      <c r="K1468" t="e">
        <f ca="1">_xll.BDP(J1468,"security des")</f>
        <v>#NAME?</v>
      </c>
      <c r="N1468" t="s">
        <v>123</v>
      </c>
      <c r="O1468" t="e">
        <f ca="1">_xll.BDP(J1468,"security des")</f>
        <v>#NAME?</v>
      </c>
    </row>
    <row r="1469" spans="1:15" x14ac:dyDescent="0.25">
      <c r="A1469">
        <v>0</v>
      </c>
      <c r="B1469" s="9">
        <v>1.109041095890411E-4</v>
      </c>
      <c r="C1469" s="9" t="str">
        <f t="shared" si="44"/>
        <v>$H$1495</v>
      </c>
      <c r="D1469" s="9" t="str">
        <f t="shared" si="45"/>
        <v>H1495</v>
      </c>
      <c r="F1469">
        <v>29560</v>
      </c>
      <c r="G1469" s="1" t="str">
        <f>_xll.BDS("SPX Index","CHAIN_TICKERS", "CHAIN_STRIKE_PX_OVRD",F1469, "CHAIN_PUT_CALL_TYPE_OVRD=P", "CHAIN_PERIODICITY_OVRD=M")</f>
        <v>SPX US 11/20/15 P2700</v>
      </c>
      <c r="J1469" t="s">
        <v>2556</v>
      </c>
      <c r="K1469" t="e">
        <f ca="1">_xll.BDP(J1469,"security des")</f>
        <v>#NAME?</v>
      </c>
      <c r="N1469" t="s">
        <v>2041</v>
      </c>
      <c r="O1469" t="e">
        <f ca="1">_xll.BDP(J1469,"security des")</f>
        <v>#NAME?</v>
      </c>
    </row>
    <row r="1470" spans="1:15" x14ac:dyDescent="0.25">
      <c r="A1470">
        <v>0</v>
      </c>
      <c r="B1470" s="9">
        <v>1.0786301369863014E-4</v>
      </c>
      <c r="C1470" s="9" t="str">
        <f t="shared" si="44"/>
        <v>$H$1497</v>
      </c>
      <c r="D1470" s="9" t="str">
        <f t="shared" si="45"/>
        <v>H1497</v>
      </c>
      <c r="F1470">
        <v>29580</v>
      </c>
      <c r="G1470" s="1" t="str">
        <f>_xll.BDS("SPX Index","CHAIN_TICKERS", "CHAIN_STRIKE_PX_OVRD",F1470, "CHAIN_PUT_CALL_TYPE_OVRD=P", "CHAIN_PERIODICITY_OVRD=M")</f>
        <v>SPX US 11/20/15 P2700</v>
      </c>
      <c r="J1470" t="s">
        <v>2557</v>
      </c>
      <c r="K1470" t="e">
        <f ca="1">_xll.BDP(J1470,"security des")</f>
        <v>#NAME?</v>
      </c>
      <c r="N1470" t="s">
        <v>124</v>
      </c>
      <c r="O1470" t="e">
        <f ca="1">_xll.BDP(J1470,"security des")</f>
        <v>#NAME?</v>
      </c>
    </row>
    <row r="1471" spans="1:15" x14ac:dyDescent="0.25">
      <c r="A1471">
        <v>0</v>
      </c>
      <c r="B1471" s="9">
        <v>1.0841095890410959E-4</v>
      </c>
      <c r="C1471" s="9" t="str">
        <f t="shared" si="44"/>
        <v>$H$1498</v>
      </c>
      <c r="D1471" s="9" t="str">
        <f t="shared" si="45"/>
        <v>H1498</v>
      </c>
      <c r="F1471">
        <v>29600</v>
      </c>
      <c r="G1471" s="1" t="str">
        <f>_xll.BDS("SPX Index","CHAIN_TICKERS", "CHAIN_STRIKE_PX_OVRD",F1471, "CHAIN_PUT_CALL_TYPE_OVRD=P", "CHAIN_PERIODICITY_OVRD=M")</f>
        <v>SPX US 11/20/15 P2700</v>
      </c>
      <c r="J1471" t="s">
        <v>2558</v>
      </c>
      <c r="K1471" t="e">
        <f ca="1">_xll.BDP(J1471,"security des")</f>
        <v>#NAME?</v>
      </c>
      <c r="N1471" t="s">
        <v>2044</v>
      </c>
      <c r="O1471" t="e">
        <f ca="1">_xll.BDP(J1471,"security des")</f>
        <v>#NAME?</v>
      </c>
    </row>
    <row r="1472" spans="1:15" x14ac:dyDescent="0.25">
      <c r="A1472">
        <v>0</v>
      </c>
      <c r="B1472" s="9">
        <v>1.0246575342465754E-4</v>
      </c>
      <c r="C1472" s="9" t="str">
        <f t="shared" si="44"/>
        <v>$H$1499</v>
      </c>
      <c r="D1472" s="9" t="str">
        <f t="shared" si="45"/>
        <v>H1499</v>
      </c>
      <c r="F1472">
        <v>29620</v>
      </c>
      <c r="G1472" s="1" t="str">
        <f>_xll.BDS("SPX Index","CHAIN_TICKERS", "CHAIN_STRIKE_PX_OVRD",F1472, "CHAIN_PUT_CALL_TYPE_OVRD=P", "CHAIN_PERIODICITY_OVRD=M")</f>
        <v>SPX US 11/20/15 P2700</v>
      </c>
      <c r="J1472" t="s">
        <v>2559</v>
      </c>
      <c r="K1472" t="e">
        <f ca="1">_xll.BDP(J1472,"security des")</f>
        <v>#NAME?</v>
      </c>
      <c r="N1472" t="s">
        <v>125</v>
      </c>
      <c r="O1472" t="e">
        <f ca="1">_xll.BDP(J1472,"security des")</f>
        <v>#NAME?</v>
      </c>
    </row>
    <row r="1473" spans="1:15" x14ac:dyDescent="0.25">
      <c r="A1473">
        <v>0</v>
      </c>
      <c r="B1473" s="9">
        <v>1.0243835616438356E-4</v>
      </c>
      <c r="C1473" s="9" t="str">
        <f t="shared" si="44"/>
        <v>$H$1500</v>
      </c>
      <c r="D1473" s="9" t="str">
        <f t="shared" si="45"/>
        <v>H1500</v>
      </c>
      <c r="F1473">
        <v>29640</v>
      </c>
      <c r="G1473" s="1" t="str">
        <f>_xll.BDS("SPX Index","CHAIN_TICKERS", "CHAIN_STRIKE_PX_OVRD",F1473, "CHAIN_PUT_CALL_TYPE_OVRD=P", "CHAIN_PERIODICITY_OVRD=M")</f>
        <v>SPX US 11/20/15 P2700</v>
      </c>
      <c r="J1473" t="s">
        <v>2560</v>
      </c>
      <c r="K1473" t="e">
        <f ca="1">_xll.BDP(J1473,"security des")</f>
        <v>#NAME?</v>
      </c>
      <c r="N1473" t="s">
        <v>2046</v>
      </c>
      <c r="O1473" t="e">
        <f ca="1">_xll.BDP(J1473,"security des")</f>
        <v>#NAME?</v>
      </c>
    </row>
    <row r="1474" spans="1:15" x14ac:dyDescent="0.25">
      <c r="A1474">
        <v>0</v>
      </c>
      <c r="B1474" s="9">
        <v>1.0156164383561644E-4</v>
      </c>
      <c r="C1474" s="9" t="str">
        <f t="shared" si="44"/>
        <v>$H$1501</v>
      </c>
      <c r="D1474" s="9" t="str">
        <f t="shared" si="45"/>
        <v>H1501</v>
      </c>
      <c r="F1474">
        <v>29660</v>
      </c>
      <c r="G1474" s="1" t="str">
        <f>_xll.BDS("SPX Index","CHAIN_TICKERS", "CHAIN_STRIKE_PX_OVRD",F1474, "CHAIN_PUT_CALL_TYPE_OVRD=P", "CHAIN_PERIODICITY_OVRD=M")</f>
        <v>SPX US 11/20/15 P2700</v>
      </c>
      <c r="J1474" t="s">
        <v>2561</v>
      </c>
      <c r="K1474" t="e">
        <f ca="1">_xll.BDP(J1474,"security des")</f>
        <v>#NAME?</v>
      </c>
      <c r="N1474" t="s">
        <v>126</v>
      </c>
      <c r="O1474" t="e">
        <f ca="1">_xll.BDP(J1474,"security des")</f>
        <v>#NAME?</v>
      </c>
    </row>
    <row r="1475" spans="1:15" x14ac:dyDescent="0.25">
      <c r="A1475">
        <v>0</v>
      </c>
      <c r="B1475" s="9">
        <v>1.0164383561643835E-4</v>
      </c>
      <c r="C1475" s="9" t="str">
        <f t="shared" si="44"/>
        <v>$H$1502</v>
      </c>
      <c r="D1475" s="9" t="str">
        <f t="shared" si="45"/>
        <v>H1502</v>
      </c>
      <c r="F1475">
        <v>29680</v>
      </c>
      <c r="G1475" s="1" t="str">
        <f>_xll.BDS("SPX Index","CHAIN_TICKERS", "CHAIN_STRIKE_PX_OVRD",F1475, "CHAIN_PUT_CALL_TYPE_OVRD=P", "CHAIN_PERIODICITY_OVRD=M")</f>
        <v>SPX US 11/20/15 P2700</v>
      </c>
      <c r="J1475" t="s">
        <v>2562</v>
      </c>
      <c r="K1475" t="e">
        <f ca="1">_xll.BDP(J1475,"security des")</f>
        <v>#NAME?</v>
      </c>
      <c r="N1475" t="s">
        <v>2047</v>
      </c>
      <c r="O1475" t="e">
        <f ca="1">_xll.BDP(J1475,"security des")</f>
        <v>#NAME?</v>
      </c>
    </row>
    <row r="1476" spans="1:15" x14ac:dyDescent="0.25">
      <c r="A1476">
        <v>0</v>
      </c>
      <c r="B1476" s="9">
        <v>1.0134246575342466E-4</v>
      </c>
      <c r="C1476" s="9" t="str">
        <f t="shared" ref="C1476:C1539" si="46">ADDRESS(ROW(B1476)+MATCH(1,B1476:B1502),8)</f>
        <v>$H$1503</v>
      </c>
      <c r="D1476" s="9" t="str">
        <f t="shared" ref="D1476:D1539" si="47">"H"&amp;(ROW(B1476)+MATCH(1,B1476:B1502))</f>
        <v>H1503</v>
      </c>
      <c r="F1476">
        <v>29700</v>
      </c>
      <c r="G1476" s="1" t="str">
        <f>_xll.BDS("SPX Index","CHAIN_TICKERS", "CHAIN_STRIKE_PX_OVRD",F1476, "CHAIN_PUT_CALL_TYPE_OVRD=P", "CHAIN_PERIODICITY_OVRD=M")</f>
        <v>SPX US 11/20/15 P2700</v>
      </c>
      <c r="J1476" t="s">
        <v>2563</v>
      </c>
      <c r="K1476" t="e">
        <f ca="1">_xll.BDP(J1476,"security des")</f>
        <v>#NAME?</v>
      </c>
      <c r="N1476" t="s">
        <v>127</v>
      </c>
      <c r="O1476" t="e">
        <f ca="1">_xll.BDP(J1476,"security des")</f>
        <v>#NAME?</v>
      </c>
    </row>
    <row r="1477" spans="1:15" x14ac:dyDescent="0.25">
      <c r="A1477">
        <v>1</v>
      </c>
      <c r="B1477" s="9">
        <v>1.0273972602739727E-4</v>
      </c>
      <c r="C1477" s="9" t="str">
        <f t="shared" si="46"/>
        <v>$H$1504</v>
      </c>
      <c r="D1477" s="9" t="str">
        <f t="shared" si="47"/>
        <v>H1504</v>
      </c>
      <c r="F1477">
        <v>29720</v>
      </c>
      <c r="G1477" s="1" t="str">
        <f>_xll.BDS("SPX Index","CHAIN_TICKERS", "CHAIN_STRIKE_PX_OVRD",F1477, "CHAIN_PUT_CALL_TYPE_OVRD=P", "CHAIN_PERIODICITY_OVRD=M")</f>
        <v>SPX US 11/20/15 P2700</v>
      </c>
      <c r="J1477" t="s">
        <v>2564</v>
      </c>
      <c r="K1477" t="e">
        <f ca="1">_xll.BDP(J1477,"security des")</f>
        <v>#NAME?</v>
      </c>
      <c r="N1477" t="s">
        <v>2049</v>
      </c>
      <c r="O1477" t="e">
        <f ca="1">_xll.BDP(J1477,"security des")</f>
        <v>#NAME?</v>
      </c>
    </row>
    <row r="1478" spans="1:15" x14ac:dyDescent="0.25">
      <c r="A1478">
        <v>0</v>
      </c>
      <c r="B1478" s="9">
        <v>1.0326027397260274E-4</v>
      </c>
      <c r="C1478" s="9" t="str">
        <f t="shared" si="46"/>
        <v>$H$1505</v>
      </c>
      <c r="D1478" s="9" t="str">
        <f t="shared" si="47"/>
        <v>H1505</v>
      </c>
      <c r="F1478">
        <v>29740</v>
      </c>
      <c r="G1478" s="1" t="str">
        <f>_xll.BDS("SPX Index","CHAIN_TICKERS", "CHAIN_STRIKE_PX_OVRD",F1478, "CHAIN_PUT_CALL_TYPE_OVRD=P", "CHAIN_PERIODICITY_OVRD=M")</f>
        <v>SPX US 11/20/15 P2700</v>
      </c>
      <c r="J1478" t="s">
        <v>2565</v>
      </c>
      <c r="K1478" t="e">
        <f ca="1">_xll.BDP(J1478,"security des")</f>
        <v>#NAME?</v>
      </c>
      <c r="N1478" t="s">
        <v>128</v>
      </c>
      <c r="O1478" t="e">
        <f ca="1">_xll.BDP(J1478,"security des")</f>
        <v>#NAME?</v>
      </c>
    </row>
    <row r="1479" spans="1:15" x14ac:dyDescent="0.25">
      <c r="A1479">
        <v>0</v>
      </c>
      <c r="B1479" s="9">
        <v>1.0342465753424658E-4</v>
      </c>
      <c r="C1479" s="9" t="str">
        <f t="shared" si="46"/>
        <v>$H$1506</v>
      </c>
      <c r="D1479" s="9" t="str">
        <f t="shared" si="47"/>
        <v>H1506</v>
      </c>
      <c r="F1479">
        <v>29760</v>
      </c>
      <c r="G1479" s="1" t="str">
        <f>_xll.BDS("SPX Index","CHAIN_TICKERS", "CHAIN_STRIKE_PX_OVRD",F1479, "CHAIN_PUT_CALL_TYPE_OVRD=P", "CHAIN_PERIODICITY_OVRD=M")</f>
        <v>SPX US 11/20/15 P2700</v>
      </c>
      <c r="J1479" t="s">
        <v>2566</v>
      </c>
      <c r="K1479" t="e">
        <f ca="1">_xll.BDP(J1479,"security des")</f>
        <v>#NAME?</v>
      </c>
      <c r="N1479" t="s">
        <v>2052</v>
      </c>
      <c r="O1479" t="e">
        <f ca="1">_xll.BDP(J1479,"security des")</f>
        <v>#NAME?</v>
      </c>
    </row>
    <row r="1480" spans="1:15" x14ac:dyDescent="0.25">
      <c r="A1480">
        <v>0</v>
      </c>
      <c r="B1480" s="9">
        <v>1.0304109589041096E-4</v>
      </c>
      <c r="C1480" s="9" t="str">
        <f t="shared" si="46"/>
        <v>$H$1507</v>
      </c>
      <c r="D1480" s="9" t="str">
        <f t="shared" si="47"/>
        <v>H1507</v>
      </c>
      <c r="F1480">
        <v>29780</v>
      </c>
      <c r="G1480" s="1" t="str">
        <f>_xll.BDS("SPX Index","CHAIN_TICKERS", "CHAIN_STRIKE_PX_OVRD",F1480, "CHAIN_PUT_CALL_TYPE_OVRD=P", "CHAIN_PERIODICITY_OVRD=M")</f>
        <v>SPX US 11/20/15 P2700</v>
      </c>
      <c r="J1480" t="s">
        <v>2567</v>
      </c>
      <c r="K1480" t="e">
        <f ca="1">_xll.BDP(J1480,"security des")</f>
        <v>#NAME?</v>
      </c>
      <c r="N1480" t="s">
        <v>129</v>
      </c>
      <c r="O1480" t="e">
        <f ca="1">_xll.BDP(J1480,"security des")</f>
        <v>#NAME?</v>
      </c>
    </row>
    <row r="1481" spans="1:15" x14ac:dyDescent="0.25">
      <c r="A1481">
        <v>0</v>
      </c>
      <c r="B1481" s="9">
        <v>1.0273972602739727E-4</v>
      </c>
      <c r="C1481" s="9" t="str">
        <f t="shared" si="46"/>
        <v>$H$1508</v>
      </c>
      <c r="D1481" s="9" t="str">
        <f t="shared" si="47"/>
        <v>H1508</v>
      </c>
      <c r="F1481">
        <v>29800</v>
      </c>
      <c r="G1481" s="1" t="str">
        <f>_xll.BDS("SPX Index","CHAIN_TICKERS", "CHAIN_STRIKE_PX_OVRD",F1481, "CHAIN_PUT_CALL_TYPE_OVRD=P", "CHAIN_PERIODICITY_OVRD=M")</f>
        <v>SPX US 11/20/15 P2700</v>
      </c>
      <c r="J1481" t="s">
        <v>2568</v>
      </c>
      <c r="K1481" t="e">
        <f ca="1">_xll.BDP(J1481,"security des")</f>
        <v>#NAME?</v>
      </c>
      <c r="N1481" t="s">
        <v>2054</v>
      </c>
      <c r="O1481" t="e">
        <f ca="1">_xll.BDP(J1481,"security des")</f>
        <v>#NAME?</v>
      </c>
    </row>
    <row r="1482" spans="1:15" x14ac:dyDescent="0.25">
      <c r="A1482">
        <v>0</v>
      </c>
      <c r="B1482" s="9">
        <v>1.0243835616438356E-4</v>
      </c>
      <c r="C1482" s="9" t="str">
        <f t="shared" si="46"/>
        <v>$H$1509</v>
      </c>
      <c r="D1482" s="9" t="str">
        <f t="shared" si="47"/>
        <v>H1509</v>
      </c>
      <c r="F1482">
        <v>29820</v>
      </c>
      <c r="G1482" s="1" t="str">
        <f>_xll.BDS("SPX Index","CHAIN_TICKERS", "CHAIN_STRIKE_PX_OVRD",F1482, "CHAIN_PUT_CALL_TYPE_OVRD=P", "CHAIN_PERIODICITY_OVRD=M")</f>
        <v>SPX US 11/20/15 P2700</v>
      </c>
      <c r="J1482" t="s">
        <v>2569</v>
      </c>
      <c r="K1482" t="e">
        <f ca="1">_xll.BDP(J1482,"security des")</f>
        <v>#NAME?</v>
      </c>
      <c r="N1482" t="s">
        <v>130</v>
      </c>
      <c r="O1482" t="e">
        <f ca="1">_xll.BDP(J1482,"security des")</f>
        <v>#NAME?</v>
      </c>
    </row>
    <row r="1483" spans="1:15" x14ac:dyDescent="0.25">
      <c r="A1483">
        <v>0</v>
      </c>
      <c r="B1483" s="9">
        <v>1.0383561643835617E-4</v>
      </c>
      <c r="C1483" s="9" t="str">
        <f t="shared" si="46"/>
        <v>$H$1510</v>
      </c>
      <c r="D1483" s="9" t="str">
        <f t="shared" si="47"/>
        <v>H1510</v>
      </c>
      <c r="F1483">
        <v>29840</v>
      </c>
      <c r="G1483" s="1" t="str">
        <f>_xll.BDS("SPX Index","CHAIN_TICKERS", "CHAIN_STRIKE_PX_OVRD",F1483, "CHAIN_PUT_CALL_TYPE_OVRD=P", "CHAIN_PERIODICITY_OVRD=M")</f>
        <v>SPX US 11/20/15 P2700</v>
      </c>
      <c r="J1483" t="s">
        <v>2570</v>
      </c>
      <c r="K1483" t="e">
        <f ca="1">_xll.BDP(J1483,"security des")</f>
        <v>#NAME?</v>
      </c>
      <c r="N1483" t="s">
        <v>2055</v>
      </c>
      <c r="O1483" t="e">
        <f ca="1">_xll.BDP(J1483,"security des")</f>
        <v>#NAME?</v>
      </c>
    </row>
    <row r="1484" spans="1:15" x14ac:dyDescent="0.25">
      <c r="A1484">
        <v>0</v>
      </c>
      <c r="B1484" s="9">
        <v>1.0361643835616439E-4</v>
      </c>
      <c r="C1484" s="9" t="str">
        <f t="shared" si="46"/>
        <v>$H$1511</v>
      </c>
      <c r="D1484" s="9" t="str">
        <f t="shared" si="47"/>
        <v>H1511</v>
      </c>
      <c r="F1484">
        <v>29860</v>
      </c>
      <c r="G1484" s="1" t="str">
        <f>_xll.BDS("SPX Index","CHAIN_TICKERS", "CHAIN_STRIKE_PX_OVRD",F1484, "CHAIN_PUT_CALL_TYPE_OVRD=P", "CHAIN_PERIODICITY_OVRD=M")</f>
        <v>SPX US 11/20/15 P2700</v>
      </c>
      <c r="J1484" t="s">
        <v>2571</v>
      </c>
      <c r="K1484" t="e">
        <f ca="1">_xll.BDP(J1484,"security des")</f>
        <v>#NAME?</v>
      </c>
      <c r="N1484" t="s">
        <v>131</v>
      </c>
      <c r="O1484" t="e">
        <f ca="1">_xll.BDP(J1484,"security des")</f>
        <v>#NAME?</v>
      </c>
    </row>
    <row r="1485" spans="1:15" x14ac:dyDescent="0.25">
      <c r="A1485">
        <v>0</v>
      </c>
      <c r="B1485" s="9">
        <v>1.0389041095890411E-4</v>
      </c>
      <c r="C1485" s="9" t="str">
        <f t="shared" si="46"/>
        <v>$H$1512</v>
      </c>
      <c r="D1485" s="9" t="str">
        <f t="shared" si="47"/>
        <v>H1512</v>
      </c>
      <c r="F1485">
        <v>29880</v>
      </c>
      <c r="G1485" s="1" t="str">
        <f>_xll.BDS("SPX Index","CHAIN_TICKERS", "CHAIN_STRIKE_PX_OVRD",F1485, "CHAIN_PUT_CALL_TYPE_OVRD=P", "CHAIN_PERIODICITY_OVRD=M")</f>
        <v>SPX US 11/20/15 P2700</v>
      </c>
      <c r="J1485" t="s">
        <v>2572</v>
      </c>
      <c r="K1485" t="e">
        <f ca="1">_xll.BDP(J1485,"security des")</f>
        <v>#NAME?</v>
      </c>
      <c r="N1485" t="s">
        <v>2057</v>
      </c>
      <c r="O1485" t="e">
        <f ca="1">_xll.BDP(J1485,"security des")</f>
        <v>#NAME?</v>
      </c>
    </row>
    <row r="1486" spans="1:15" x14ac:dyDescent="0.25">
      <c r="A1486">
        <v>0</v>
      </c>
      <c r="B1486" s="9">
        <v>1.0331506849315068E-4</v>
      </c>
      <c r="C1486" s="9" t="str">
        <f t="shared" si="46"/>
        <v>$H$1513</v>
      </c>
      <c r="D1486" s="9" t="str">
        <f t="shared" si="47"/>
        <v>H1513</v>
      </c>
      <c r="F1486">
        <v>29900</v>
      </c>
      <c r="G1486" s="1" t="str">
        <f>_xll.BDS("SPX Index","CHAIN_TICKERS", "CHAIN_STRIKE_PX_OVRD",F1486, "CHAIN_PUT_CALL_TYPE_OVRD=P", "CHAIN_PERIODICITY_OVRD=M")</f>
        <v>SPX US 11/20/15 P2700</v>
      </c>
      <c r="J1486" t="s">
        <v>2573</v>
      </c>
      <c r="K1486" t="e">
        <f ca="1">_xll.BDP(J1486,"security des")</f>
        <v>#NAME?</v>
      </c>
      <c r="N1486" t="s">
        <v>132</v>
      </c>
      <c r="O1486" t="e">
        <f ca="1">_xll.BDP(J1486,"security des")</f>
        <v>#NAME?</v>
      </c>
    </row>
    <row r="1487" spans="1:15" x14ac:dyDescent="0.25">
      <c r="A1487">
        <v>0</v>
      </c>
      <c r="B1487" s="9">
        <v>1.0158904109589041E-4</v>
      </c>
      <c r="C1487" s="9" t="str">
        <f t="shared" si="46"/>
        <v>$H$1514</v>
      </c>
      <c r="D1487" s="9" t="str">
        <f t="shared" si="47"/>
        <v>H1514</v>
      </c>
      <c r="F1487">
        <v>29920</v>
      </c>
      <c r="G1487" s="1" t="str">
        <f>_xll.BDS("SPX Index","CHAIN_TICKERS", "CHAIN_STRIKE_PX_OVRD",F1487, "CHAIN_PUT_CALL_TYPE_OVRD=P", "CHAIN_PERIODICITY_OVRD=M")</f>
        <v>SPX US 11/20/15 P2700</v>
      </c>
      <c r="J1487" t="s">
        <v>2574</v>
      </c>
      <c r="K1487" t="e">
        <f ca="1">_xll.BDP(J1487,"security des")</f>
        <v>#NAME?</v>
      </c>
      <c r="N1487" t="s">
        <v>2060</v>
      </c>
      <c r="O1487" t="e">
        <f ca="1">_xll.BDP(J1487,"security des")</f>
        <v>#NAME?</v>
      </c>
    </row>
    <row r="1488" spans="1:15" x14ac:dyDescent="0.25">
      <c r="A1488">
        <v>0</v>
      </c>
      <c r="B1488" s="9">
        <v>1.0186301369863013E-4</v>
      </c>
      <c r="C1488" s="9" t="str">
        <f t="shared" si="46"/>
        <v>$H$1515</v>
      </c>
      <c r="D1488" s="9" t="str">
        <f t="shared" si="47"/>
        <v>H1515</v>
      </c>
      <c r="F1488">
        <v>29940</v>
      </c>
      <c r="G1488" s="1" t="str">
        <f>_xll.BDS("SPX Index","CHAIN_TICKERS", "CHAIN_STRIKE_PX_OVRD",F1488, "CHAIN_PUT_CALL_TYPE_OVRD=P", "CHAIN_PERIODICITY_OVRD=M")</f>
        <v>SPX US 11/20/15 P2700</v>
      </c>
      <c r="J1488" t="s">
        <v>2575</v>
      </c>
      <c r="K1488" t="e">
        <f ca="1">_xll.BDP(J1488,"security des")</f>
        <v>#NAME?</v>
      </c>
      <c r="N1488" t="s">
        <v>133</v>
      </c>
      <c r="O1488" t="e">
        <f ca="1">_xll.BDP(J1488,"security des")</f>
        <v>#NAME?</v>
      </c>
    </row>
    <row r="1489" spans="1:15" x14ac:dyDescent="0.25">
      <c r="A1489">
        <v>0</v>
      </c>
      <c r="B1489" s="9">
        <v>1.0134246575342466E-4</v>
      </c>
      <c r="C1489" s="9" t="str">
        <f t="shared" si="46"/>
        <v>$H$1516</v>
      </c>
      <c r="D1489" s="9" t="str">
        <f t="shared" si="47"/>
        <v>H1516</v>
      </c>
      <c r="F1489">
        <v>29960</v>
      </c>
      <c r="G1489" s="1" t="str">
        <f>_xll.BDS("SPX Index","CHAIN_TICKERS", "CHAIN_STRIKE_PX_OVRD",F1489, "CHAIN_PUT_CALL_TYPE_OVRD=P", "CHAIN_PERIODICITY_OVRD=M")</f>
        <v>SPX US 11/20/15 P2700</v>
      </c>
      <c r="J1489" t="s">
        <v>2576</v>
      </c>
      <c r="K1489" t="e">
        <f ca="1">_xll.BDP(J1489,"security des")</f>
        <v>#NAME?</v>
      </c>
      <c r="N1489" t="s">
        <v>2062</v>
      </c>
      <c r="O1489" t="e">
        <f ca="1">_xll.BDP(J1489,"security des")</f>
        <v>#NAME?</v>
      </c>
    </row>
    <row r="1490" spans="1:15" x14ac:dyDescent="0.25">
      <c r="A1490">
        <v>0</v>
      </c>
      <c r="B1490" s="9">
        <v>1.0106849315068494E-4</v>
      </c>
      <c r="C1490" s="9" t="str">
        <f t="shared" si="46"/>
        <v>$H$1517</v>
      </c>
      <c r="D1490" s="9" t="str">
        <f t="shared" si="47"/>
        <v>H1517</v>
      </c>
      <c r="F1490">
        <v>29980</v>
      </c>
      <c r="G1490" s="1" t="str">
        <f>_xll.BDS("SPX Index","CHAIN_TICKERS", "CHAIN_STRIKE_PX_OVRD",F1490, "CHAIN_PUT_CALL_TYPE_OVRD=P", "CHAIN_PERIODICITY_OVRD=M")</f>
        <v>SPX US 11/20/15 P2700</v>
      </c>
      <c r="J1490" t="s">
        <v>2577</v>
      </c>
      <c r="K1490" t="e">
        <f ca="1">_xll.BDP(J1490,"security des")</f>
        <v>#NAME?</v>
      </c>
      <c r="N1490" t="s">
        <v>359</v>
      </c>
      <c r="O1490" t="e">
        <f ca="1">_xll.BDP(J1490,"security des")</f>
        <v>#NAME?</v>
      </c>
    </row>
    <row r="1491" spans="1:15" x14ac:dyDescent="0.25">
      <c r="A1491">
        <v>0</v>
      </c>
      <c r="B1491" s="9">
        <v>9.9917808219178092E-5</v>
      </c>
      <c r="C1491" s="9" t="str">
        <f t="shared" si="46"/>
        <v>$H$1518</v>
      </c>
      <c r="D1491" s="9" t="str">
        <f t="shared" si="47"/>
        <v>H1518</v>
      </c>
      <c r="F1491">
        <v>30000</v>
      </c>
      <c r="G1491" s="1" t="str">
        <f>_xll.BDS("SPX Index","CHAIN_TICKERS", "CHAIN_STRIKE_PX_OVRD",F1491, "CHAIN_PUT_CALL_TYPE_OVRD=P", "CHAIN_PERIODICITY_OVRD=M")</f>
        <v>SPX US 11/20/15 P2700</v>
      </c>
      <c r="J1491" t="s">
        <v>2578</v>
      </c>
      <c r="K1491" t="e">
        <f ca="1">_xll.BDP(J1491,"security des")</f>
        <v>#NAME?</v>
      </c>
      <c r="N1491" t="s">
        <v>2063</v>
      </c>
      <c r="O1491" t="e">
        <f ca="1">_xll.BDP(J1491,"security des")</f>
        <v>#NAME?</v>
      </c>
    </row>
    <row r="1492" spans="1:15" x14ac:dyDescent="0.25">
      <c r="A1492">
        <v>0</v>
      </c>
      <c r="B1492" s="9">
        <v>1.0158904109589041E-4</v>
      </c>
      <c r="C1492" s="9" t="str">
        <f t="shared" si="46"/>
        <v>$H$1519</v>
      </c>
      <c r="D1492" s="9" t="str">
        <f t="shared" si="47"/>
        <v>H1519</v>
      </c>
      <c r="F1492">
        <v>30020</v>
      </c>
      <c r="G1492" s="1" t="str">
        <f>_xll.BDS("SPX Index","CHAIN_TICKERS", "CHAIN_STRIKE_PX_OVRD",F1492, "CHAIN_PUT_CALL_TYPE_OVRD=P", "CHAIN_PERIODICITY_OVRD=M")</f>
        <v>SPX US 11/20/15 P2700</v>
      </c>
      <c r="J1492" t="s">
        <v>2579</v>
      </c>
      <c r="K1492" t="e">
        <f ca="1">_xll.BDP(J1492,"security des")</f>
        <v>#NAME?</v>
      </c>
      <c r="N1492" t="s">
        <v>360</v>
      </c>
      <c r="O1492" t="e">
        <f ca="1">_xll.BDP(J1492,"security des")</f>
        <v>#NAME?</v>
      </c>
    </row>
    <row r="1493" spans="1:15" x14ac:dyDescent="0.25">
      <c r="A1493">
        <v>0</v>
      </c>
      <c r="B1493" s="9">
        <v>1.0186301369863013E-4</v>
      </c>
      <c r="C1493" s="9" t="str">
        <f t="shared" si="46"/>
        <v>$H$1520</v>
      </c>
      <c r="D1493" s="9" t="str">
        <f t="shared" si="47"/>
        <v>H1520</v>
      </c>
      <c r="F1493">
        <v>30040</v>
      </c>
      <c r="G1493" s="1" t="str">
        <f>_xll.BDS("SPX Index","CHAIN_TICKERS", "CHAIN_STRIKE_PX_OVRD",F1493, "CHAIN_PUT_CALL_TYPE_OVRD=P", "CHAIN_PERIODICITY_OVRD=M")</f>
        <v>SPX US 11/20/15 P2700</v>
      </c>
      <c r="J1493" t="s">
        <v>2580</v>
      </c>
      <c r="K1493" t="e">
        <f ca="1">_xll.BDP(J1493,"security des")</f>
        <v>#NAME?</v>
      </c>
      <c r="N1493" t="s">
        <v>2065</v>
      </c>
      <c r="O1493" t="e">
        <f ca="1">_xll.BDP(J1493,"security des")</f>
        <v>#NAME?</v>
      </c>
    </row>
    <row r="1494" spans="1:15" x14ac:dyDescent="0.25">
      <c r="A1494">
        <v>0</v>
      </c>
      <c r="B1494" s="9">
        <v>1.0134246575342466E-4</v>
      </c>
      <c r="C1494" s="9" t="str">
        <f t="shared" si="46"/>
        <v>$H$1521</v>
      </c>
      <c r="D1494" s="9" t="str">
        <f t="shared" si="47"/>
        <v>H1521</v>
      </c>
      <c r="F1494">
        <v>30060</v>
      </c>
      <c r="G1494" s="1" t="str">
        <f>_xll.BDS("SPX Index","CHAIN_TICKERS", "CHAIN_STRIKE_PX_OVRD",F1494, "CHAIN_PUT_CALL_TYPE_OVRD=P", "CHAIN_PERIODICITY_OVRD=M")</f>
        <v>SPX US 11/20/15 P2700</v>
      </c>
      <c r="J1494" t="s">
        <v>2581</v>
      </c>
      <c r="K1494" t="e">
        <f ca="1">_xll.BDP(J1494,"security des")</f>
        <v>#NAME?</v>
      </c>
      <c r="N1494" t="s">
        <v>134</v>
      </c>
      <c r="O1494" t="e">
        <f ca="1">_xll.BDP(J1494,"security des")</f>
        <v>#NAME?</v>
      </c>
    </row>
    <row r="1495" spans="1:15" x14ac:dyDescent="0.25">
      <c r="A1495">
        <v>0</v>
      </c>
      <c r="B1495" s="9" t="e">
        <v>#N/A</v>
      </c>
      <c r="C1495" s="9" t="str">
        <f t="shared" si="46"/>
        <v>$H$1522</v>
      </c>
      <c r="D1495" s="9" t="str">
        <f t="shared" si="47"/>
        <v>H1522</v>
      </c>
      <c r="F1495">
        <v>30080</v>
      </c>
      <c r="G1495" s="1" t="str">
        <f>_xll.BDS("SPX Index","CHAIN_TICKERS", "CHAIN_STRIKE_PX_OVRD",F1495, "CHAIN_PUT_CALL_TYPE_OVRD=P", "CHAIN_PERIODICITY_OVRD=M")</f>
        <v>SPX US 11/20/15 P2700</v>
      </c>
      <c r="J1495" t="s">
        <v>2582</v>
      </c>
      <c r="K1495" t="e">
        <f ca="1">_xll.BDP(J1495,"security des")</f>
        <v>#NAME?</v>
      </c>
      <c r="N1495" t="s">
        <v>2067</v>
      </c>
      <c r="O1495" t="e">
        <f ca="1">_xll.BDP(J1495,"security des")</f>
        <v>#NAME?</v>
      </c>
    </row>
    <row r="1496" spans="1:15" x14ac:dyDescent="0.25">
      <c r="A1496">
        <v>0</v>
      </c>
      <c r="B1496" s="9">
        <v>1.0076712328767123E-4</v>
      </c>
      <c r="C1496" s="9" t="str">
        <f t="shared" si="46"/>
        <v>$H$1523</v>
      </c>
      <c r="D1496" s="9" t="str">
        <f t="shared" si="47"/>
        <v>H1523</v>
      </c>
      <c r="F1496">
        <v>30100</v>
      </c>
      <c r="G1496" s="1" t="str">
        <f>_xll.BDS("SPX Index","CHAIN_TICKERS", "CHAIN_STRIKE_PX_OVRD",F1496, "CHAIN_PUT_CALL_TYPE_OVRD=P", "CHAIN_PERIODICITY_OVRD=M")</f>
        <v>SPX US 11/20/15 P2700</v>
      </c>
      <c r="J1496" t="s">
        <v>2583</v>
      </c>
      <c r="K1496" t="e">
        <f ca="1">_xll.BDP(J1496,"security des")</f>
        <v>#NAME?</v>
      </c>
      <c r="N1496" t="s">
        <v>2068</v>
      </c>
      <c r="O1496" t="e">
        <f ca="1">_xll.BDP(J1496,"security des")</f>
        <v>#NAME?</v>
      </c>
    </row>
    <row r="1497" spans="1:15" x14ac:dyDescent="0.25">
      <c r="A1497">
        <v>0</v>
      </c>
      <c r="B1497" s="9">
        <v>1.0073972602739726E-4</v>
      </c>
      <c r="C1497" s="9" t="str">
        <f t="shared" si="46"/>
        <v>$H$1524</v>
      </c>
      <c r="D1497" s="9" t="str">
        <f t="shared" si="47"/>
        <v>H1524</v>
      </c>
      <c r="F1497">
        <v>30120</v>
      </c>
      <c r="G1497" s="1" t="str">
        <f>_xll.BDS("SPX Index","CHAIN_TICKERS", "CHAIN_STRIKE_PX_OVRD",F1497, "CHAIN_PUT_CALL_TYPE_OVRD=P", "CHAIN_PERIODICITY_OVRD=M")</f>
        <v>SPX US 11/20/15 P2700</v>
      </c>
      <c r="J1497" t="s">
        <v>2584</v>
      </c>
      <c r="K1497" t="e">
        <f ca="1">_xll.BDP(J1497,"security des")</f>
        <v>#NAME?</v>
      </c>
      <c r="N1497" t="s">
        <v>2069</v>
      </c>
      <c r="O1497" t="e">
        <f ca="1">_xll.BDP(J1497,"security des")</f>
        <v>#NAME?</v>
      </c>
    </row>
    <row r="1498" spans="1:15" x14ac:dyDescent="0.25">
      <c r="A1498">
        <v>0</v>
      </c>
      <c r="B1498" s="9">
        <v>1.0071232876712329E-4</v>
      </c>
      <c r="C1498" s="9" t="str">
        <f t="shared" si="46"/>
        <v>$H$1525</v>
      </c>
      <c r="D1498" s="9" t="str">
        <f t="shared" si="47"/>
        <v>H1525</v>
      </c>
      <c r="F1498">
        <v>30140</v>
      </c>
      <c r="G1498" s="1" t="str">
        <f>_xll.BDS("SPX Index","CHAIN_TICKERS", "CHAIN_STRIKE_PX_OVRD",F1498, "CHAIN_PUT_CALL_TYPE_OVRD=P", "CHAIN_PERIODICITY_OVRD=M")</f>
        <v>SPX US 11/20/15 P2700</v>
      </c>
      <c r="J1498" t="s">
        <v>2585</v>
      </c>
      <c r="K1498" t="e">
        <f ca="1">_xll.BDP(J1498,"security des")</f>
        <v>#NAME?</v>
      </c>
      <c r="N1498" t="s">
        <v>2070</v>
      </c>
      <c r="O1498" t="e">
        <f ca="1">_xll.BDP(J1498,"security des")</f>
        <v>#NAME?</v>
      </c>
    </row>
    <row r="1499" spans="1:15" x14ac:dyDescent="0.25">
      <c r="A1499">
        <v>0</v>
      </c>
      <c r="B1499" s="9">
        <v>9.9095890410958899E-5</v>
      </c>
      <c r="C1499" s="9" t="str">
        <f t="shared" si="46"/>
        <v>$H$1526</v>
      </c>
      <c r="D1499" s="9" t="str">
        <f t="shared" si="47"/>
        <v>H1526</v>
      </c>
      <c r="F1499">
        <v>30160</v>
      </c>
      <c r="G1499" s="1" t="str">
        <f>_xll.BDS("SPX Index","CHAIN_TICKERS", "CHAIN_STRIKE_PX_OVRD",F1499, "CHAIN_PUT_CALL_TYPE_OVRD=P", "CHAIN_PERIODICITY_OVRD=M")</f>
        <v>SPX US 11/20/15 P2700</v>
      </c>
      <c r="J1499" t="s">
        <v>2586</v>
      </c>
      <c r="K1499" t="e">
        <f ca="1">_xll.BDP(J1499,"security des")</f>
        <v>#NAME?</v>
      </c>
      <c r="N1499" t="s">
        <v>361</v>
      </c>
      <c r="O1499" t="e">
        <f ca="1">_xll.BDP(J1499,"security des")</f>
        <v>#NAME?</v>
      </c>
    </row>
    <row r="1500" spans="1:15" x14ac:dyDescent="0.25">
      <c r="A1500">
        <v>0</v>
      </c>
      <c r="B1500" s="9">
        <v>1.0076712328767123E-4</v>
      </c>
      <c r="C1500" s="9" t="str">
        <f t="shared" si="46"/>
        <v>$H$1527</v>
      </c>
      <c r="D1500" s="9" t="str">
        <f t="shared" si="47"/>
        <v>H1527</v>
      </c>
      <c r="F1500">
        <v>30180</v>
      </c>
      <c r="G1500" s="1" t="str">
        <f>_xll.BDS("SPX Index","CHAIN_TICKERS", "CHAIN_STRIKE_PX_OVRD",F1500, "CHAIN_PUT_CALL_TYPE_OVRD=P", "CHAIN_PERIODICITY_OVRD=M")</f>
        <v>SPX US 11/20/15 P2700</v>
      </c>
      <c r="J1500" t="s">
        <v>2587</v>
      </c>
      <c r="K1500" t="e">
        <f ca="1">_xll.BDP(J1500,"security des")</f>
        <v>#NAME?</v>
      </c>
      <c r="N1500" t="s">
        <v>2071</v>
      </c>
      <c r="O1500" t="e">
        <f ca="1">_xll.BDP(J1500,"security des")</f>
        <v>#NAME?</v>
      </c>
    </row>
    <row r="1501" spans="1:15" x14ac:dyDescent="0.25">
      <c r="A1501">
        <v>3</v>
      </c>
      <c r="B1501" s="9">
        <v>1.0301369863013698E-4</v>
      </c>
      <c r="C1501" s="9" t="str">
        <f t="shared" si="46"/>
        <v>$H$1528</v>
      </c>
      <c r="D1501" s="9" t="str">
        <f t="shared" si="47"/>
        <v>H1528</v>
      </c>
      <c r="F1501">
        <v>30200</v>
      </c>
      <c r="G1501" s="1" t="str">
        <f>_xll.BDS("SPX Index","CHAIN_TICKERS", "CHAIN_STRIKE_PX_OVRD",F1501, "CHAIN_PUT_CALL_TYPE_OVRD=P", "CHAIN_PERIODICITY_OVRD=M")</f>
        <v>SPX US 11/20/15 P2700</v>
      </c>
      <c r="J1501" t="s">
        <v>2588</v>
      </c>
      <c r="K1501" t="e">
        <f ca="1">_xll.BDP(J1501,"security des")</f>
        <v>#NAME?</v>
      </c>
      <c r="N1501" t="s">
        <v>2072</v>
      </c>
      <c r="O1501" t="e">
        <f ca="1">_xll.BDP(J1501,"security des")</f>
        <v>#NAME?</v>
      </c>
    </row>
    <row r="1502" spans="1:15" x14ac:dyDescent="0.25">
      <c r="A1502">
        <v>0</v>
      </c>
      <c r="B1502" s="9">
        <v>1.02986301369863E-4</v>
      </c>
      <c r="C1502" s="9" t="str">
        <f t="shared" si="46"/>
        <v>$H$1529</v>
      </c>
      <c r="D1502" s="9" t="str">
        <f t="shared" si="47"/>
        <v>H1529</v>
      </c>
      <c r="F1502">
        <v>30220</v>
      </c>
      <c r="G1502" s="1" t="str">
        <f>_xll.BDS("SPX Index","CHAIN_TICKERS", "CHAIN_STRIKE_PX_OVRD",F1502, "CHAIN_PUT_CALL_TYPE_OVRD=P", "CHAIN_PERIODICITY_OVRD=M")</f>
        <v>SPX US 11/20/15 P2700</v>
      </c>
      <c r="J1502" t="s">
        <v>2589</v>
      </c>
      <c r="K1502" t="e">
        <f ca="1">_xll.BDP(J1502,"security des")</f>
        <v>#NAME?</v>
      </c>
      <c r="N1502" t="s">
        <v>2073</v>
      </c>
      <c r="O1502" t="e">
        <f ca="1">_xll.BDP(J1502,"security des")</f>
        <v>#NAME?</v>
      </c>
    </row>
    <row r="1503" spans="1:15" x14ac:dyDescent="0.25">
      <c r="A1503">
        <v>0</v>
      </c>
      <c r="B1503" s="9">
        <v>1.0438356164383561E-4</v>
      </c>
      <c r="C1503" s="9" t="str">
        <f t="shared" si="46"/>
        <v>$H$1530</v>
      </c>
      <c r="D1503" s="9" t="str">
        <f t="shared" si="47"/>
        <v>H1530</v>
      </c>
      <c r="F1503">
        <v>30240</v>
      </c>
      <c r="G1503" s="1" t="str">
        <f>_xll.BDS("SPX Index","CHAIN_TICKERS", "CHAIN_STRIKE_PX_OVRD",F1503, "CHAIN_PUT_CALL_TYPE_OVRD=P", "CHAIN_PERIODICITY_OVRD=M")</f>
        <v>SPX US 11/20/15 P2700</v>
      </c>
      <c r="J1503" t="s">
        <v>2590</v>
      </c>
      <c r="K1503" t="e">
        <f ca="1">_xll.BDP(J1503,"security des")</f>
        <v>#NAME?</v>
      </c>
      <c r="N1503" t="s">
        <v>2074</v>
      </c>
      <c r="O1503" t="e">
        <f ca="1">_xll.BDP(J1503,"security des")</f>
        <v>#NAME?</v>
      </c>
    </row>
    <row r="1504" spans="1:15" x14ac:dyDescent="0.25">
      <c r="A1504">
        <v>0</v>
      </c>
      <c r="B1504" s="9">
        <v>1.0358904109589042E-4</v>
      </c>
      <c r="C1504" s="9" t="str">
        <f t="shared" si="46"/>
        <v>$H$1531</v>
      </c>
      <c r="D1504" s="9" t="str">
        <f t="shared" si="47"/>
        <v>H1531</v>
      </c>
      <c r="F1504">
        <v>30260</v>
      </c>
      <c r="G1504" s="1" t="str">
        <f>_xll.BDS("SPX Index","CHAIN_TICKERS", "CHAIN_STRIKE_PX_OVRD",F1504, "CHAIN_PUT_CALL_TYPE_OVRD=P", "CHAIN_PERIODICITY_OVRD=M")</f>
        <v>SPX US 11/20/15 P2700</v>
      </c>
      <c r="J1504" t="s">
        <v>2591</v>
      </c>
      <c r="K1504" t="e">
        <f ca="1">_xll.BDP(J1504,"security des")</f>
        <v>#NAME?</v>
      </c>
      <c r="N1504" t="s">
        <v>362</v>
      </c>
      <c r="O1504" t="e">
        <f ca="1">_xll.BDP(J1504,"security des")</f>
        <v>#NAME?</v>
      </c>
    </row>
    <row r="1505" spans="1:15" x14ac:dyDescent="0.25">
      <c r="A1505">
        <v>0</v>
      </c>
      <c r="B1505" s="9">
        <v>1.0301369863013698E-4</v>
      </c>
      <c r="C1505" s="9" t="str">
        <f t="shared" si="46"/>
        <v>$H$1532</v>
      </c>
      <c r="D1505" s="9" t="str">
        <f t="shared" si="47"/>
        <v>H1532</v>
      </c>
      <c r="F1505">
        <v>30280</v>
      </c>
      <c r="G1505" s="1" t="str">
        <f>_xll.BDS("SPX Index","CHAIN_TICKERS", "CHAIN_STRIKE_PX_OVRD",F1505, "CHAIN_PUT_CALL_TYPE_OVRD=P", "CHAIN_PERIODICITY_OVRD=M")</f>
        <v>SPX US 11/20/15 P2700</v>
      </c>
      <c r="J1505" t="s">
        <v>2592</v>
      </c>
      <c r="K1505" t="e">
        <f ca="1">_xll.BDP(J1505,"security des")</f>
        <v>#NAME?</v>
      </c>
      <c r="N1505" t="s">
        <v>2075</v>
      </c>
      <c r="O1505" t="e">
        <f ca="1">_xll.BDP(J1505,"security des")</f>
        <v>#NAME?</v>
      </c>
    </row>
    <row r="1506" spans="1:15" x14ac:dyDescent="0.25">
      <c r="A1506">
        <v>0</v>
      </c>
      <c r="B1506" s="9">
        <v>1.0328767123287671E-4</v>
      </c>
      <c r="C1506" s="9" t="str">
        <f t="shared" si="46"/>
        <v>$H$1533</v>
      </c>
      <c r="D1506" s="9" t="str">
        <f t="shared" si="47"/>
        <v>H1533</v>
      </c>
      <c r="F1506">
        <v>30300</v>
      </c>
      <c r="G1506" s="1" t="str">
        <f>_xll.BDS("SPX Index","CHAIN_TICKERS", "CHAIN_STRIKE_PX_OVRD",F1506, "CHAIN_PUT_CALL_TYPE_OVRD=P", "CHAIN_PERIODICITY_OVRD=M")</f>
        <v>SPX US 11/20/15 P2700</v>
      </c>
      <c r="J1506" t="s">
        <v>2593</v>
      </c>
      <c r="K1506" t="e">
        <f ca="1">_xll.BDP(J1506,"security des")</f>
        <v>#NAME?</v>
      </c>
      <c r="N1506" t="s">
        <v>2076</v>
      </c>
      <c r="O1506" t="e">
        <f ca="1">_xll.BDP(J1506,"security des")</f>
        <v>#NAME?</v>
      </c>
    </row>
    <row r="1507" spans="1:15" x14ac:dyDescent="0.25">
      <c r="A1507">
        <v>0</v>
      </c>
      <c r="B1507" s="9">
        <v>1.0495890410958904E-4</v>
      </c>
      <c r="C1507" s="9" t="str">
        <f t="shared" si="46"/>
        <v>$H$1534</v>
      </c>
      <c r="D1507" s="9" t="str">
        <f t="shared" si="47"/>
        <v>H1534</v>
      </c>
      <c r="F1507">
        <v>30320</v>
      </c>
      <c r="G1507" s="1" t="str">
        <f>_xll.BDS("SPX Index","CHAIN_TICKERS", "CHAIN_STRIKE_PX_OVRD",F1507, "CHAIN_PUT_CALL_TYPE_OVRD=P", "CHAIN_PERIODICITY_OVRD=M")</f>
        <v>SPX US 11/20/15 P2700</v>
      </c>
      <c r="J1507" t="s">
        <v>569</v>
      </c>
      <c r="K1507" t="e">
        <f ca="1">_xll.BDP(J1507,"security des")</f>
        <v>#NAME?</v>
      </c>
      <c r="N1507" t="s">
        <v>2077</v>
      </c>
      <c r="O1507" t="e">
        <f ca="1">_xll.BDP(J1507,"security des")</f>
        <v>#NAME?</v>
      </c>
    </row>
    <row r="1508" spans="1:15" x14ac:dyDescent="0.25">
      <c r="A1508">
        <v>0</v>
      </c>
      <c r="B1508" s="9">
        <v>1.0446575342465753E-4</v>
      </c>
      <c r="C1508" s="9" t="str">
        <f t="shared" si="46"/>
        <v>$H$1535</v>
      </c>
      <c r="D1508" s="9" t="str">
        <f t="shared" si="47"/>
        <v>H1535</v>
      </c>
      <c r="F1508">
        <v>30340</v>
      </c>
      <c r="G1508" s="1" t="str">
        <f>_xll.BDS("SPX Index","CHAIN_TICKERS", "CHAIN_STRIKE_PX_OVRD",F1508, "CHAIN_PUT_CALL_TYPE_OVRD=P", "CHAIN_PERIODICITY_OVRD=M")</f>
        <v>SPX US 11/20/15 P2700</v>
      </c>
      <c r="J1508" t="s">
        <v>570</v>
      </c>
      <c r="K1508" t="e">
        <f ca="1">_xll.BDP(J1508,"security des")</f>
        <v>#NAME?</v>
      </c>
      <c r="N1508" t="s">
        <v>2078</v>
      </c>
      <c r="O1508" t="e">
        <f ca="1">_xll.BDP(J1508,"security des")</f>
        <v>#NAME?</v>
      </c>
    </row>
    <row r="1509" spans="1:15" x14ac:dyDescent="0.25">
      <c r="A1509">
        <v>0</v>
      </c>
      <c r="B1509" s="9">
        <v>1.0358904109589042E-4</v>
      </c>
      <c r="C1509" s="9" t="str">
        <f t="shared" si="46"/>
        <v>$H$1536</v>
      </c>
      <c r="D1509" s="9" t="str">
        <f t="shared" si="47"/>
        <v>H1536</v>
      </c>
      <c r="F1509">
        <v>30360</v>
      </c>
      <c r="G1509" s="1" t="str">
        <f>_xll.BDS("SPX Index","CHAIN_TICKERS", "CHAIN_STRIKE_PX_OVRD",F1509, "CHAIN_PUT_CALL_TYPE_OVRD=P", "CHAIN_PERIODICITY_OVRD=M")</f>
        <v>SPX US 11/20/15 P2700</v>
      </c>
      <c r="J1509" t="s">
        <v>571</v>
      </c>
      <c r="K1509" t="e">
        <f ca="1">_xll.BDP(J1509,"security des")</f>
        <v>#NAME?</v>
      </c>
      <c r="N1509" t="s">
        <v>363</v>
      </c>
      <c r="O1509" t="e">
        <f ca="1">_xll.BDP(J1509,"security des")</f>
        <v>#NAME?</v>
      </c>
    </row>
    <row r="1510" spans="1:15" x14ac:dyDescent="0.25">
      <c r="A1510">
        <v>0</v>
      </c>
      <c r="B1510" s="9">
        <v>1.0331506849315068E-4</v>
      </c>
      <c r="C1510" s="9" t="str">
        <f t="shared" si="46"/>
        <v>$H$1537</v>
      </c>
      <c r="D1510" s="9" t="str">
        <f t="shared" si="47"/>
        <v>H1537</v>
      </c>
      <c r="F1510">
        <v>30380</v>
      </c>
      <c r="G1510" s="1" t="str">
        <f>_xll.BDS("SPX Index","CHAIN_TICKERS", "CHAIN_STRIKE_PX_OVRD",F1510, "CHAIN_PUT_CALL_TYPE_OVRD=P", "CHAIN_PERIODICITY_OVRD=M")</f>
        <v>SPX US 11/20/15 P2700</v>
      </c>
      <c r="J1510" t="s">
        <v>572</v>
      </c>
      <c r="K1510" t="e">
        <f ca="1">_xll.BDP(J1510,"security des")</f>
        <v>#NAME?</v>
      </c>
      <c r="N1510" t="s">
        <v>2079</v>
      </c>
      <c r="O1510" t="e">
        <f ca="1">_xll.BDP(J1510,"security des")</f>
        <v>#NAME?</v>
      </c>
    </row>
    <row r="1511" spans="1:15" x14ac:dyDescent="0.25">
      <c r="A1511">
        <v>0</v>
      </c>
      <c r="B1511" s="9">
        <v>1.02986301369863E-4</v>
      </c>
      <c r="C1511" s="9" t="str">
        <f t="shared" si="46"/>
        <v>$H$1538</v>
      </c>
      <c r="D1511" s="9" t="str">
        <f t="shared" si="47"/>
        <v>H1538</v>
      </c>
      <c r="F1511">
        <v>30400</v>
      </c>
      <c r="G1511" s="1" t="str">
        <f>_xll.BDS("SPX Index","CHAIN_TICKERS", "CHAIN_STRIKE_PX_OVRD",F1511, "CHAIN_PUT_CALL_TYPE_OVRD=P", "CHAIN_PERIODICITY_OVRD=M")</f>
        <v>SPX US 11/20/15 P2700</v>
      </c>
      <c r="J1511" t="s">
        <v>573</v>
      </c>
      <c r="K1511" t="e">
        <f ca="1">_xll.BDP(J1511,"security des")</f>
        <v>#NAME?</v>
      </c>
      <c r="N1511" t="s">
        <v>2080</v>
      </c>
      <c r="O1511" t="e">
        <f ca="1">_xll.BDP(J1511,"security des")</f>
        <v>#NAME?</v>
      </c>
    </row>
    <row r="1512" spans="1:15" x14ac:dyDescent="0.25">
      <c r="A1512">
        <v>0</v>
      </c>
      <c r="B1512" s="9">
        <v>1.02986301369863E-4</v>
      </c>
      <c r="C1512" s="9" t="str">
        <f t="shared" si="46"/>
        <v>$H$1539</v>
      </c>
      <c r="D1512" s="9" t="str">
        <f t="shared" si="47"/>
        <v>H1539</v>
      </c>
      <c r="F1512">
        <v>30420</v>
      </c>
      <c r="G1512" s="1" t="str">
        <f>_xll.BDS("SPX Index","CHAIN_TICKERS", "CHAIN_STRIKE_PX_OVRD",F1512, "CHAIN_PUT_CALL_TYPE_OVRD=P", "CHAIN_PERIODICITY_OVRD=M")</f>
        <v>SPX US 11/20/15 P2700</v>
      </c>
      <c r="J1512" t="s">
        <v>574</v>
      </c>
      <c r="K1512" t="e">
        <f ca="1">_xll.BDP(J1512,"security des")</f>
        <v>#NAME?</v>
      </c>
      <c r="N1512" t="s">
        <v>2081</v>
      </c>
      <c r="O1512" t="e">
        <f ca="1">_xll.BDP(J1512,"security des")</f>
        <v>#NAME?</v>
      </c>
    </row>
    <row r="1513" spans="1:15" x14ac:dyDescent="0.25">
      <c r="A1513">
        <v>0</v>
      </c>
      <c r="B1513" s="9">
        <v>1.0304109589041096E-4</v>
      </c>
      <c r="C1513" s="9" t="str">
        <f t="shared" si="46"/>
        <v>$H$1540</v>
      </c>
      <c r="D1513" s="9" t="str">
        <f t="shared" si="47"/>
        <v>H1540</v>
      </c>
      <c r="F1513">
        <v>30440</v>
      </c>
      <c r="G1513" s="1" t="str">
        <f>_xll.BDS("SPX Index","CHAIN_TICKERS", "CHAIN_STRIKE_PX_OVRD",F1513, "CHAIN_PUT_CALL_TYPE_OVRD=P", "CHAIN_PERIODICITY_OVRD=M")</f>
        <v>SPX US 11/20/15 P2700</v>
      </c>
      <c r="J1513" t="s">
        <v>575</v>
      </c>
      <c r="K1513" t="e">
        <f ca="1">_xll.BDP(J1513,"security des")</f>
        <v>#NAME?</v>
      </c>
      <c r="N1513" t="s">
        <v>2082</v>
      </c>
      <c r="O1513" t="e">
        <f ca="1">_xll.BDP(J1513,"security des")</f>
        <v>#NAME?</v>
      </c>
    </row>
    <row r="1514" spans="1:15" x14ac:dyDescent="0.25">
      <c r="A1514">
        <v>0</v>
      </c>
      <c r="B1514" s="9">
        <v>1.0331506849315068E-4</v>
      </c>
      <c r="C1514" s="9" t="str">
        <f t="shared" si="46"/>
        <v>$H$1541</v>
      </c>
      <c r="D1514" s="9" t="str">
        <f t="shared" si="47"/>
        <v>H1541</v>
      </c>
      <c r="F1514">
        <v>30460</v>
      </c>
      <c r="G1514" s="1" t="str">
        <f>_xll.BDS("SPX Index","CHAIN_TICKERS", "CHAIN_STRIKE_PX_OVRD",F1514, "CHAIN_PUT_CALL_TYPE_OVRD=P", "CHAIN_PERIODICITY_OVRD=M")</f>
        <v>SPX US 11/20/15 P2700</v>
      </c>
      <c r="J1514" t="s">
        <v>576</v>
      </c>
      <c r="K1514" t="e">
        <f ca="1">_xll.BDP(J1514,"security des")</f>
        <v>#NAME?</v>
      </c>
      <c r="N1514" t="s">
        <v>135</v>
      </c>
      <c r="O1514" t="e">
        <f ca="1">_xll.BDP(J1514,"security des")</f>
        <v>#NAME?</v>
      </c>
    </row>
    <row r="1515" spans="1:15" x14ac:dyDescent="0.25">
      <c r="A1515">
        <v>0</v>
      </c>
      <c r="B1515" s="9">
        <v>1.0246575342465754E-4</v>
      </c>
      <c r="C1515" s="9" t="str">
        <f t="shared" si="46"/>
        <v>$H$1542</v>
      </c>
      <c r="D1515" s="9" t="str">
        <f t="shared" si="47"/>
        <v>H1542</v>
      </c>
      <c r="F1515">
        <v>30480</v>
      </c>
      <c r="G1515" s="1" t="str">
        <f>_xll.BDS("SPX Index","CHAIN_TICKERS", "CHAIN_STRIKE_PX_OVRD",F1515, "CHAIN_PUT_CALL_TYPE_OVRD=P", "CHAIN_PERIODICITY_OVRD=M")</f>
        <v>SPX US 11/20/15 P2700</v>
      </c>
      <c r="J1515" t="s">
        <v>577</v>
      </c>
      <c r="K1515" t="e">
        <f ca="1">_xll.BDP(J1515,"security des")</f>
        <v>#NAME?</v>
      </c>
      <c r="N1515" t="s">
        <v>2083</v>
      </c>
      <c r="O1515" t="e">
        <f ca="1">_xll.BDP(J1515,"security des")</f>
        <v>#NAME?</v>
      </c>
    </row>
    <row r="1516" spans="1:15" x14ac:dyDescent="0.25">
      <c r="A1516">
        <v>0</v>
      </c>
      <c r="B1516" s="9">
        <v>1.0221917808219178E-4</v>
      </c>
      <c r="C1516" s="9" t="str">
        <f t="shared" si="46"/>
        <v>$H$1543</v>
      </c>
      <c r="D1516" s="9" t="str">
        <f t="shared" si="47"/>
        <v>H1543</v>
      </c>
      <c r="F1516">
        <v>30500</v>
      </c>
      <c r="G1516" s="1" t="str">
        <f>_xll.BDS("SPX Index","CHAIN_TICKERS", "CHAIN_STRIKE_PX_OVRD",F1516, "CHAIN_PUT_CALL_TYPE_OVRD=P", "CHAIN_PERIODICITY_OVRD=M")</f>
        <v>SPX US 11/20/15 P2700</v>
      </c>
      <c r="J1516" t="s">
        <v>578</v>
      </c>
      <c r="K1516" t="e">
        <f ca="1">_xll.BDP(J1516,"security des")</f>
        <v>#NAME?</v>
      </c>
      <c r="N1516" t="s">
        <v>2084</v>
      </c>
      <c r="O1516" t="e">
        <f ca="1">_xll.BDP(J1516,"security des")</f>
        <v>#NAME?</v>
      </c>
    </row>
    <row r="1517" spans="1:15" x14ac:dyDescent="0.25">
      <c r="A1517">
        <v>0</v>
      </c>
      <c r="B1517" s="9">
        <v>1.0186301369863013E-4</v>
      </c>
      <c r="C1517" s="9" t="str">
        <f t="shared" si="46"/>
        <v>$H$1544</v>
      </c>
      <c r="D1517" s="9" t="str">
        <f t="shared" si="47"/>
        <v>H1544</v>
      </c>
      <c r="F1517">
        <v>30520</v>
      </c>
      <c r="G1517" s="1" t="str">
        <f>_xll.BDS("SPX Index","CHAIN_TICKERS", "CHAIN_STRIKE_PX_OVRD",F1517, "CHAIN_PUT_CALL_TYPE_OVRD=P", "CHAIN_PERIODICITY_OVRD=M")</f>
        <v>SPX US 11/20/15 P2700</v>
      </c>
      <c r="J1517" t="s">
        <v>579</v>
      </c>
      <c r="K1517" t="e">
        <f ca="1">_xll.BDP(J1517,"security des")</f>
        <v>#NAME?</v>
      </c>
      <c r="N1517" t="s">
        <v>2085</v>
      </c>
      <c r="O1517" t="e">
        <f ca="1">_xll.BDP(J1517,"security des")</f>
        <v>#NAME?</v>
      </c>
    </row>
    <row r="1518" spans="1:15" x14ac:dyDescent="0.25">
      <c r="A1518">
        <v>0</v>
      </c>
      <c r="B1518" s="9">
        <v>1.0219178082191781E-4</v>
      </c>
      <c r="C1518" s="9" t="str">
        <f t="shared" si="46"/>
        <v>$H$1545</v>
      </c>
      <c r="D1518" s="9" t="str">
        <f t="shared" si="47"/>
        <v>H1545</v>
      </c>
      <c r="F1518">
        <v>30540</v>
      </c>
      <c r="G1518" s="1" t="str">
        <f>_xll.BDS("SPX Index","CHAIN_TICKERS", "CHAIN_STRIKE_PX_OVRD",F1518, "CHAIN_PUT_CALL_TYPE_OVRD=P", "CHAIN_PERIODICITY_OVRD=M")</f>
        <v>SPX US 11/20/15 P2700</v>
      </c>
      <c r="J1518" t="s">
        <v>580</v>
      </c>
      <c r="K1518" t="e">
        <f ca="1">_xll.BDP(J1518,"security des")</f>
        <v>#NAME?</v>
      </c>
      <c r="N1518" t="s">
        <v>2086</v>
      </c>
      <c r="O1518" t="e">
        <f ca="1">_xll.BDP(J1518,"security des")</f>
        <v>#NAME?</v>
      </c>
    </row>
    <row r="1519" spans="1:15" x14ac:dyDescent="0.25">
      <c r="A1519">
        <v>0</v>
      </c>
      <c r="B1519" s="9">
        <v>1.0106849315068494E-4</v>
      </c>
      <c r="C1519" s="9" t="str">
        <f t="shared" si="46"/>
        <v>$H$1546</v>
      </c>
      <c r="D1519" s="9" t="str">
        <f t="shared" si="47"/>
        <v>H1546</v>
      </c>
      <c r="F1519">
        <v>30560</v>
      </c>
      <c r="G1519" s="1" t="str">
        <f>_xll.BDS("SPX Index","CHAIN_TICKERS", "CHAIN_STRIKE_PX_OVRD",F1519, "CHAIN_PUT_CALL_TYPE_OVRD=P", "CHAIN_PERIODICITY_OVRD=M")</f>
        <v>SPX US 11/20/15 P2700</v>
      </c>
      <c r="J1519" t="s">
        <v>581</v>
      </c>
      <c r="K1519" t="e">
        <f ca="1">_xll.BDP(J1519,"security des")</f>
        <v>#NAME?</v>
      </c>
      <c r="N1519" t="s">
        <v>364</v>
      </c>
      <c r="O1519" t="e">
        <f ca="1">_xll.BDP(J1519,"security des")</f>
        <v>#NAME?</v>
      </c>
    </row>
    <row r="1520" spans="1:15" x14ac:dyDescent="0.25">
      <c r="A1520">
        <v>1</v>
      </c>
      <c r="B1520" s="9">
        <v>1.0131506849315069E-4</v>
      </c>
      <c r="C1520" s="9" t="str">
        <f t="shared" si="46"/>
        <v>$H$1547</v>
      </c>
      <c r="D1520" s="9" t="str">
        <f t="shared" si="47"/>
        <v>H1547</v>
      </c>
      <c r="F1520">
        <v>30580</v>
      </c>
      <c r="G1520" s="1" t="str">
        <f>_xll.BDS("SPX Index","CHAIN_TICKERS", "CHAIN_STRIKE_PX_OVRD",F1520, "CHAIN_PUT_CALL_TYPE_OVRD=P", "CHAIN_PERIODICITY_OVRD=M")</f>
        <v>SPX US 11/20/15 P2700</v>
      </c>
      <c r="J1520" t="s">
        <v>582</v>
      </c>
      <c r="K1520" t="e">
        <f ca="1">_xll.BDP(J1520,"security des")</f>
        <v>#NAME?</v>
      </c>
      <c r="N1520" t="s">
        <v>365</v>
      </c>
      <c r="O1520" t="e">
        <f ca="1">_xll.BDP(J1520,"security des")</f>
        <v>#NAME?</v>
      </c>
    </row>
    <row r="1521" spans="1:15" x14ac:dyDescent="0.25">
      <c r="A1521">
        <v>0</v>
      </c>
      <c r="B1521" s="9">
        <v>1.0213698630136985E-4</v>
      </c>
      <c r="C1521" s="9" t="str">
        <f t="shared" si="46"/>
        <v>$H$1548</v>
      </c>
      <c r="D1521" s="9" t="str">
        <f t="shared" si="47"/>
        <v>H1548</v>
      </c>
      <c r="F1521">
        <v>30600</v>
      </c>
      <c r="G1521" s="1" t="str">
        <f>_xll.BDS("SPX Index","CHAIN_TICKERS", "CHAIN_STRIKE_PX_OVRD",F1521, "CHAIN_PUT_CALL_TYPE_OVRD=P", "CHAIN_PERIODICITY_OVRD=M")</f>
        <v>SPX US 11/20/15 P2700</v>
      </c>
      <c r="J1521" t="s">
        <v>583</v>
      </c>
      <c r="K1521" t="e">
        <f ca="1">_xll.BDP(J1521,"security des")</f>
        <v>#NAME?</v>
      </c>
      <c r="N1521" t="s">
        <v>2087</v>
      </c>
      <c r="O1521" t="e">
        <f ca="1">_xll.BDP(J1521,"security des")</f>
        <v>#NAME?</v>
      </c>
    </row>
    <row r="1522" spans="1:15" x14ac:dyDescent="0.25">
      <c r="A1522">
        <v>0</v>
      </c>
      <c r="B1522" s="9">
        <v>1.0213698630136985E-4</v>
      </c>
      <c r="C1522" s="9" t="str">
        <f t="shared" si="46"/>
        <v>$H$1549</v>
      </c>
      <c r="D1522" s="9" t="str">
        <f t="shared" si="47"/>
        <v>H1549</v>
      </c>
      <c r="F1522">
        <v>30620</v>
      </c>
      <c r="G1522" s="1" t="str">
        <f>_xll.BDS("SPX Index","CHAIN_TICKERS", "CHAIN_STRIKE_PX_OVRD",F1522, "CHAIN_PUT_CALL_TYPE_OVRD=P", "CHAIN_PERIODICITY_OVRD=M")</f>
        <v>SPX US 11/20/15 P2700</v>
      </c>
      <c r="J1522" t="s">
        <v>584</v>
      </c>
      <c r="K1522" t="e">
        <f ca="1">_xll.BDP(J1522,"security des")</f>
        <v>#NAME?</v>
      </c>
      <c r="N1522" t="s">
        <v>366</v>
      </c>
      <c r="O1522" t="e">
        <f ca="1">_xll.BDP(J1522,"security des")</f>
        <v>#NAME?</v>
      </c>
    </row>
    <row r="1523" spans="1:15" x14ac:dyDescent="0.25">
      <c r="A1523">
        <v>0</v>
      </c>
      <c r="B1523" s="9">
        <v>1.0276712328767122E-4</v>
      </c>
      <c r="C1523" s="9" t="str">
        <f t="shared" si="46"/>
        <v>$H$1550</v>
      </c>
      <c r="D1523" s="9" t="str">
        <f t="shared" si="47"/>
        <v>H1550</v>
      </c>
      <c r="F1523">
        <v>30640</v>
      </c>
      <c r="G1523" s="1" t="str">
        <f>_xll.BDS("SPX Index","CHAIN_TICKERS", "CHAIN_STRIKE_PX_OVRD",F1523, "CHAIN_PUT_CALL_TYPE_OVRD=P", "CHAIN_PERIODICITY_OVRD=M")</f>
        <v>SPX US 11/20/15 P2700</v>
      </c>
      <c r="J1523" t="s">
        <v>585</v>
      </c>
      <c r="K1523" t="e">
        <f ca="1">_xll.BDP(J1523,"security des")</f>
        <v>#NAME?</v>
      </c>
      <c r="N1523" t="s">
        <v>2088</v>
      </c>
      <c r="O1523" t="e">
        <f ca="1">_xll.BDP(J1523,"security des")</f>
        <v>#NAME?</v>
      </c>
    </row>
    <row r="1524" spans="1:15" x14ac:dyDescent="0.25">
      <c r="A1524">
        <v>0</v>
      </c>
      <c r="B1524" s="9">
        <v>1.0191780821917807E-4</v>
      </c>
      <c r="C1524" s="9" t="str">
        <f t="shared" si="46"/>
        <v>$H$1551</v>
      </c>
      <c r="D1524" s="9" t="str">
        <f t="shared" si="47"/>
        <v>H1551</v>
      </c>
      <c r="F1524">
        <v>30660</v>
      </c>
      <c r="G1524" s="1" t="str">
        <f>_xll.BDS("SPX Index","CHAIN_TICKERS", "CHAIN_STRIKE_PX_OVRD",F1524, "CHAIN_PUT_CALL_TYPE_OVRD=P", "CHAIN_PERIODICITY_OVRD=M")</f>
        <v>SPX US 11/20/15 P2700</v>
      </c>
      <c r="J1524" t="s">
        <v>586</v>
      </c>
      <c r="K1524" t="e">
        <f ca="1">_xll.BDP(J1524,"security des")</f>
        <v>#NAME?</v>
      </c>
      <c r="N1524" t="s">
        <v>367</v>
      </c>
      <c r="O1524" t="e">
        <f ca="1">_xll.BDP(J1524,"security des")</f>
        <v>#NAME?</v>
      </c>
    </row>
    <row r="1525" spans="1:15" x14ac:dyDescent="0.25">
      <c r="A1525">
        <v>0</v>
      </c>
      <c r="B1525" s="9">
        <v>1.0131506849315069E-4</v>
      </c>
      <c r="C1525" s="9" t="str">
        <f t="shared" si="46"/>
        <v>$H$1552</v>
      </c>
      <c r="D1525" s="9" t="str">
        <f t="shared" si="47"/>
        <v>H1552</v>
      </c>
      <c r="F1525">
        <v>30680</v>
      </c>
      <c r="G1525" s="1" t="str">
        <f>_xll.BDS("SPX Index","CHAIN_TICKERS", "CHAIN_STRIKE_PX_OVRD",F1525, "CHAIN_PUT_CALL_TYPE_OVRD=P", "CHAIN_PERIODICITY_OVRD=M")</f>
        <v>SPX US 11/20/15 P2700</v>
      </c>
      <c r="J1525" t="s">
        <v>587</v>
      </c>
      <c r="K1525" t="e">
        <f ca="1">_xll.BDP(J1525,"security des")</f>
        <v>#NAME?</v>
      </c>
      <c r="N1525" t="s">
        <v>2089</v>
      </c>
      <c r="O1525" t="e">
        <f ca="1">_xll.BDP(J1525,"security des")</f>
        <v>#NAME?</v>
      </c>
    </row>
    <row r="1526" spans="1:15" x14ac:dyDescent="0.25">
      <c r="A1526">
        <v>0</v>
      </c>
      <c r="B1526" s="9">
        <v>1.0128767123287672E-4</v>
      </c>
      <c r="C1526" s="9" t="str">
        <f t="shared" si="46"/>
        <v>$H$1553</v>
      </c>
      <c r="D1526" s="9" t="str">
        <f t="shared" si="47"/>
        <v>H1553</v>
      </c>
      <c r="F1526">
        <v>30700</v>
      </c>
      <c r="G1526" s="1" t="str">
        <f>_xll.BDS("SPX Index","CHAIN_TICKERS", "CHAIN_STRIKE_PX_OVRD",F1526, "CHAIN_PUT_CALL_TYPE_OVRD=P", "CHAIN_PERIODICITY_OVRD=M")</f>
        <v>SPX US 11/20/15 P2700</v>
      </c>
      <c r="J1526" t="s">
        <v>588</v>
      </c>
      <c r="K1526" t="e">
        <f ca="1">_xll.BDP(J1526,"security des")</f>
        <v>#NAME?</v>
      </c>
      <c r="N1526" t="s">
        <v>368</v>
      </c>
      <c r="O1526" t="e">
        <f ca="1">_xll.BDP(J1526,"security des")</f>
        <v>#NAME?</v>
      </c>
    </row>
    <row r="1527" spans="1:15" x14ac:dyDescent="0.25">
      <c r="A1527">
        <v>0</v>
      </c>
      <c r="B1527" s="9">
        <v>9.9589041095890401E-5</v>
      </c>
      <c r="C1527" s="9" t="str">
        <f t="shared" si="46"/>
        <v>$H$1554</v>
      </c>
      <c r="D1527" s="9" t="str">
        <f t="shared" si="47"/>
        <v>H1554</v>
      </c>
      <c r="F1527">
        <v>30720</v>
      </c>
      <c r="G1527" s="1" t="str">
        <f>_xll.BDS("SPX Index","CHAIN_TICKERS", "CHAIN_STRIKE_PX_OVRD",F1527, "CHAIN_PUT_CALL_TYPE_OVRD=P", "CHAIN_PERIODICITY_OVRD=M")</f>
        <v>SPX US 11/20/15 P2700</v>
      </c>
      <c r="J1527" t="s">
        <v>589</v>
      </c>
      <c r="K1527" t="e">
        <f ca="1">_xll.BDP(J1527,"security des")</f>
        <v>#NAME?</v>
      </c>
      <c r="N1527" t="s">
        <v>2090</v>
      </c>
      <c r="O1527" t="e">
        <f ca="1">_xll.BDP(J1527,"security des")</f>
        <v>#NAME?</v>
      </c>
    </row>
    <row r="1528" spans="1:15" x14ac:dyDescent="0.25">
      <c r="A1528">
        <v>0</v>
      </c>
      <c r="B1528" s="9">
        <v>9.9945205479452063E-5</v>
      </c>
      <c r="C1528" s="9" t="str">
        <f t="shared" si="46"/>
        <v>$H$1555</v>
      </c>
      <c r="D1528" s="9" t="str">
        <f t="shared" si="47"/>
        <v>H1555</v>
      </c>
      <c r="F1528">
        <v>30740</v>
      </c>
      <c r="G1528" s="1" t="str">
        <f>_xll.BDS("SPX Index","CHAIN_TICKERS", "CHAIN_STRIKE_PX_OVRD",F1528, "CHAIN_PUT_CALL_TYPE_OVRD=P", "CHAIN_PERIODICITY_OVRD=M")</f>
        <v>SPX US 11/20/15 P2700</v>
      </c>
      <c r="J1528" t="s">
        <v>590</v>
      </c>
      <c r="K1528" t="e">
        <f ca="1">_xll.BDP(J1528,"security des")</f>
        <v>#NAME?</v>
      </c>
      <c r="N1528" t="s">
        <v>369</v>
      </c>
      <c r="O1528" t="e">
        <f ca="1">_xll.BDP(J1528,"security des")</f>
        <v>#NAME?</v>
      </c>
    </row>
    <row r="1529" spans="1:15" x14ac:dyDescent="0.25">
      <c r="A1529">
        <v>0</v>
      </c>
      <c r="B1529" s="9">
        <v>8.8876712328767119E-5</v>
      </c>
      <c r="C1529" s="9" t="str">
        <f t="shared" si="46"/>
        <v>$H$1556</v>
      </c>
      <c r="D1529" s="9" t="str">
        <f t="shared" si="47"/>
        <v>H1556</v>
      </c>
      <c r="F1529">
        <v>30760</v>
      </c>
      <c r="G1529" s="1" t="str">
        <f>_xll.BDS("SPX Index","CHAIN_TICKERS", "CHAIN_STRIKE_PX_OVRD",F1529, "CHAIN_PUT_CALL_TYPE_OVRD=P", "CHAIN_PERIODICITY_OVRD=M")</f>
        <v>SPX US 11/20/15 P2700</v>
      </c>
      <c r="J1529" t="s">
        <v>591</v>
      </c>
      <c r="K1529" t="e">
        <f ca="1">_xll.BDP(J1529,"security des")</f>
        <v>#NAME?</v>
      </c>
      <c r="N1529" t="s">
        <v>370</v>
      </c>
      <c r="O1529" t="e">
        <f ca="1">_xll.BDP(J1529,"security des")</f>
        <v>#NAME?</v>
      </c>
    </row>
    <row r="1530" spans="1:15" x14ac:dyDescent="0.25">
      <c r="A1530">
        <v>0</v>
      </c>
      <c r="B1530" s="9">
        <v>9.0575342465753421E-5</v>
      </c>
      <c r="C1530" s="9" t="str">
        <f t="shared" si="46"/>
        <v>$H$1557</v>
      </c>
      <c r="D1530" s="9" t="str">
        <f t="shared" si="47"/>
        <v>H1557</v>
      </c>
      <c r="F1530">
        <v>30780</v>
      </c>
      <c r="G1530" s="1" t="str">
        <f>_xll.BDS("SPX Index","CHAIN_TICKERS", "CHAIN_STRIKE_PX_OVRD",F1530, "CHAIN_PUT_CALL_TYPE_OVRD=P", "CHAIN_PERIODICITY_OVRD=M")</f>
        <v>SPX US 11/20/15 P2700</v>
      </c>
      <c r="J1530" t="s">
        <v>592</v>
      </c>
      <c r="K1530" t="e">
        <f ca="1">_xll.BDP(J1530,"security des")</f>
        <v>#NAME?</v>
      </c>
      <c r="N1530" t="s">
        <v>2091</v>
      </c>
      <c r="O1530" t="e">
        <f ca="1">_xll.BDP(J1530,"security des")</f>
        <v>#NAME?</v>
      </c>
    </row>
    <row r="1531" spans="1:15" x14ac:dyDescent="0.25">
      <c r="A1531">
        <v>0</v>
      </c>
      <c r="B1531" s="9">
        <v>9.0000000000000006E-5</v>
      </c>
      <c r="C1531" s="9" t="str">
        <f t="shared" si="46"/>
        <v>$H$1558</v>
      </c>
      <c r="D1531" s="9" t="str">
        <f t="shared" si="47"/>
        <v>H1558</v>
      </c>
      <c r="F1531">
        <v>30800</v>
      </c>
      <c r="G1531" s="1" t="str">
        <f>_xll.BDS("SPX Index","CHAIN_TICKERS", "CHAIN_STRIKE_PX_OVRD",F1531, "CHAIN_PUT_CALL_TYPE_OVRD=P", "CHAIN_PERIODICITY_OVRD=M")</f>
        <v>SPX US 11/20/15 P2700</v>
      </c>
      <c r="J1531" t="s">
        <v>593</v>
      </c>
      <c r="K1531" t="e">
        <f ca="1">_xll.BDP(J1531,"security des")</f>
        <v>#NAME?</v>
      </c>
      <c r="N1531" t="s">
        <v>2092</v>
      </c>
      <c r="O1531" t="e">
        <f ca="1">_xll.BDP(J1531,"security des")</f>
        <v>#NAME?</v>
      </c>
    </row>
    <row r="1532" spans="1:15" x14ac:dyDescent="0.25">
      <c r="A1532">
        <v>0</v>
      </c>
      <c r="B1532" s="9">
        <v>8.9479452054794519E-5</v>
      </c>
      <c r="C1532" s="9" t="str">
        <f t="shared" si="46"/>
        <v>$H$1559</v>
      </c>
      <c r="D1532" s="9" t="str">
        <f t="shared" si="47"/>
        <v>H1559</v>
      </c>
      <c r="F1532">
        <v>30820</v>
      </c>
      <c r="G1532" s="1" t="str">
        <f>_xll.BDS("SPX Index","CHAIN_TICKERS", "CHAIN_STRIKE_PX_OVRD",F1532, "CHAIN_PUT_CALL_TYPE_OVRD=P", "CHAIN_PERIODICITY_OVRD=M")</f>
        <v>SPX US 11/20/15 P2700</v>
      </c>
      <c r="J1532" t="s">
        <v>594</v>
      </c>
      <c r="K1532" t="e">
        <f ca="1">_xll.BDP(J1532,"security des")</f>
        <v>#NAME?</v>
      </c>
      <c r="N1532" t="s">
        <v>2093</v>
      </c>
      <c r="O1532" t="e">
        <f ca="1">_xll.BDP(J1532,"security des")</f>
        <v>#NAME?</v>
      </c>
    </row>
    <row r="1533" spans="1:15" x14ac:dyDescent="0.25">
      <c r="A1533">
        <v>0</v>
      </c>
      <c r="B1533" s="9">
        <v>9.0027397260273977E-5</v>
      </c>
      <c r="C1533" s="9" t="str">
        <f t="shared" si="46"/>
        <v>$H$1560</v>
      </c>
      <c r="D1533" s="9" t="str">
        <f t="shared" si="47"/>
        <v>H1560</v>
      </c>
      <c r="F1533">
        <v>30840</v>
      </c>
      <c r="G1533" s="1" t="str">
        <f>_xll.BDS("SPX Index","CHAIN_TICKERS", "CHAIN_STRIKE_PX_OVRD",F1533, "CHAIN_PUT_CALL_TYPE_OVRD=P", "CHAIN_PERIODICITY_OVRD=M")</f>
        <v>SPX US 11/20/15 P2700</v>
      </c>
      <c r="J1533" t="s">
        <v>595</v>
      </c>
      <c r="K1533" t="e">
        <f ca="1">_xll.BDP(J1533,"security des")</f>
        <v>#NAME?</v>
      </c>
      <c r="N1533" t="s">
        <v>2094</v>
      </c>
      <c r="O1533" t="e">
        <f ca="1">_xll.BDP(J1533,"security des")</f>
        <v>#NAME?</v>
      </c>
    </row>
    <row r="1534" spans="1:15" x14ac:dyDescent="0.25">
      <c r="A1534">
        <v>0</v>
      </c>
      <c r="B1534" s="9">
        <v>8.9753424657534241E-5</v>
      </c>
      <c r="C1534" s="9" t="str">
        <f t="shared" si="46"/>
        <v>$H$1561</v>
      </c>
      <c r="D1534" s="9" t="str">
        <f t="shared" si="47"/>
        <v>H1561</v>
      </c>
      <c r="F1534">
        <v>30860</v>
      </c>
      <c r="G1534" s="1" t="str">
        <f>_xll.BDS("SPX Index","CHAIN_TICKERS", "CHAIN_STRIKE_PX_OVRD",F1534, "CHAIN_PUT_CALL_TYPE_OVRD=P", "CHAIN_PERIODICITY_OVRD=M")</f>
        <v>SPX US 11/20/15 P2700</v>
      </c>
      <c r="J1534" t="s">
        <v>596</v>
      </c>
      <c r="K1534" t="e">
        <f ca="1">_xll.BDP(J1534,"security des")</f>
        <v>#NAME?</v>
      </c>
      <c r="N1534" t="s">
        <v>136</v>
      </c>
      <c r="O1534" t="e">
        <f ca="1">_xll.BDP(J1534,"security des")</f>
        <v>#NAME?</v>
      </c>
    </row>
    <row r="1535" spans="1:15" x14ac:dyDescent="0.25">
      <c r="A1535">
        <v>0</v>
      </c>
      <c r="B1535" s="9">
        <v>8.972602739726027E-5</v>
      </c>
      <c r="C1535" s="9" t="str">
        <f t="shared" si="46"/>
        <v>$H$1562</v>
      </c>
      <c r="D1535" s="9" t="str">
        <f t="shared" si="47"/>
        <v>H1562</v>
      </c>
      <c r="F1535">
        <v>30880</v>
      </c>
      <c r="G1535" s="1" t="str">
        <f>_xll.BDS("SPX Index","CHAIN_TICKERS", "CHAIN_STRIKE_PX_OVRD",F1535, "CHAIN_PUT_CALL_TYPE_OVRD=P", "CHAIN_PERIODICITY_OVRD=M")</f>
        <v>SPX US 11/20/15 P2700</v>
      </c>
      <c r="J1535" t="s">
        <v>597</v>
      </c>
      <c r="K1535" t="e">
        <f ca="1">_xll.BDP(J1535,"security des")</f>
        <v>#NAME?</v>
      </c>
      <c r="N1535" t="s">
        <v>2095</v>
      </c>
      <c r="O1535" t="e">
        <f ca="1">_xll.BDP(J1535,"security des")</f>
        <v>#NAME?</v>
      </c>
    </row>
    <row r="1536" spans="1:15" x14ac:dyDescent="0.25">
      <c r="A1536">
        <v>0</v>
      </c>
      <c r="B1536" s="9">
        <v>8.9698630136986299E-5</v>
      </c>
      <c r="C1536" s="9" t="str">
        <f t="shared" si="46"/>
        <v>$H$1563</v>
      </c>
      <c r="D1536" s="9" t="str">
        <f t="shared" si="47"/>
        <v>H1563</v>
      </c>
      <c r="F1536">
        <v>30900</v>
      </c>
      <c r="G1536" s="1" t="str">
        <f>_xll.BDS("SPX Index","CHAIN_TICKERS", "CHAIN_STRIKE_PX_OVRD",F1536, "CHAIN_PUT_CALL_TYPE_OVRD=P", "CHAIN_PERIODICITY_OVRD=M")</f>
        <v>SPX US 11/20/15 P2700</v>
      </c>
      <c r="J1536" t="s">
        <v>598</v>
      </c>
      <c r="K1536" t="e">
        <f ca="1">_xll.BDP(J1536,"security des")</f>
        <v>#NAME?</v>
      </c>
      <c r="N1536" t="s">
        <v>2096</v>
      </c>
      <c r="O1536" t="e">
        <f ca="1">_xll.BDP(J1536,"security des")</f>
        <v>#NAME?</v>
      </c>
    </row>
    <row r="1537" spans="1:15" x14ac:dyDescent="0.25">
      <c r="A1537">
        <v>0</v>
      </c>
      <c r="B1537" s="9">
        <v>8.9479452054794519E-5</v>
      </c>
      <c r="C1537" s="9" t="str">
        <f t="shared" si="46"/>
        <v>$H$1564</v>
      </c>
      <c r="D1537" s="9" t="str">
        <f t="shared" si="47"/>
        <v>H1564</v>
      </c>
      <c r="F1537">
        <v>30920</v>
      </c>
      <c r="G1537" s="1" t="str">
        <f>_xll.BDS("SPX Index","CHAIN_TICKERS", "CHAIN_STRIKE_PX_OVRD",F1537, "CHAIN_PUT_CALL_TYPE_OVRD=P", "CHAIN_PERIODICITY_OVRD=M")</f>
        <v>SPX US 11/20/15 P2700</v>
      </c>
      <c r="J1537" t="s">
        <v>599</v>
      </c>
      <c r="K1537" t="e">
        <f ca="1">_xll.BDP(J1537,"security des")</f>
        <v>#NAME?</v>
      </c>
      <c r="N1537" t="s">
        <v>2097</v>
      </c>
      <c r="O1537" t="e">
        <f ca="1">_xll.BDP(J1537,"security des")</f>
        <v>#NAME?</v>
      </c>
    </row>
    <row r="1538" spans="1:15" x14ac:dyDescent="0.25">
      <c r="A1538">
        <v>0</v>
      </c>
      <c r="B1538" s="9">
        <v>8.8904109589041104E-5</v>
      </c>
      <c r="C1538" s="9" t="str">
        <f t="shared" si="46"/>
        <v>$H$1565</v>
      </c>
      <c r="D1538" s="9" t="str">
        <f t="shared" si="47"/>
        <v>H1565</v>
      </c>
      <c r="F1538">
        <v>30940</v>
      </c>
      <c r="G1538" s="1" t="str">
        <f>_xll.BDS("SPX Index","CHAIN_TICKERS", "CHAIN_STRIKE_PX_OVRD",F1538, "CHAIN_PUT_CALL_TYPE_OVRD=P", "CHAIN_PERIODICITY_OVRD=M")</f>
        <v>SPX US 11/20/15 P2700</v>
      </c>
      <c r="J1538" t="s">
        <v>600</v>
      </c>
      <c r="K1538" t="e">
        <f ca="1">_xll.BDP(J1538,"security des")</f>
        <v>#NAME?</v>
      </c>
      <c r="N1538" t="s">
        <v>2098</v>
      </c>
      <c r="O1538" t="e">
        <f ca="1">_xll.BDP(J1538,"security des")</f>
        <v>#NAME?</v>
      </c>
    </row>
    <row r="1539" spans="1:15" x14ac:dyDescent="0.25">
      <c r="A1539">
        <v>1</v>
      </c>
      <c r="B1539" s="9">
        <v>8.8602739726027397E-5</v>
      </c>
      <c r="C1539" s="9" t="str">
        <f t="shared" si="46"/>
        <v>$H$1566</v>
      </c>
      <c r="D1539" s="9" t="str">
        <f t="shared" si="47"/>
        <v>H1566</v>
      </c>
      <c r="F1539">
        <v>30960</v>
      </c>
      <c r="G1539" s="1" t="str">
        <f>_xll.BDS("SPX Index","CHAIN_TICKERS", "CHAIN_STRIKE_PX_OVRD",F1539, "CHAIN_PUT_CALL_TYPE_OVRD=P", "CHAIN_PERIODICITY_OVRD=M")</f>
        <v>SPX US 11/20/15 P2700</v>
      </c>
      <c r="J1539" t="s">
        <v>601</v>
      </c>
      <c r="K1539" t="e">
        <f ca="1">_xll.BDP(J1539,"security des")</f>
        <v>#NAME?</v>
      </c>
      <c r="N1539" t="s">
        <v>371</v>
      </c>
      <c r="O1539" t="e">
        <f ca="1">_xll.BDP(J1539,"security des")</f>
        <v>#NAME?</v>
      </c>
    </row>
    <row r="1540" spans="1:15" x14ac:dyDescent="0.25">
      <c r="A1540">
        <v>0</v>
      </c>
      <c r="B1540" s="9">
        <v>8.8301369863013691E-5</v>
      </c>
      <c r="C1540" s="9" t="str">
        <f t="shared" ref="C1540:C1603" si="48">ADDRESS(ROW(B1540)+MATCH(1,B1540:B1566),8)</f>
        <v>$H$1567</v>
      </c>
      <c r="D1540" s="9" t="str">
        <f t="shared" ref="D1540:D1603" si="49">"H"&amp;(ROW(B1540)+MATCH(1,B1540:B1566))</f>
        <v>H1567</v>
      </c>
      <c r="F1540">
        <v>30980</v>
      </c>
      <c r="G1540" s="1" t="str">
        <f>_xll.BDS("SPX Index","CHAIN_TICKERS", "CHAIN_STRIKE_PX_OVRD",F1540, "CHAIN_PUT_CALL_TYPE_OVRD=P", "CHAIN_PERIODICITY_OVRD=M")</f>
        <v>SPX US 11/20/15 P2700</v>
      </c>
      <c r="J1540" t="s">
        <v>602</v>
      </c>
      <c r="K1540" t="e">
        <f ca="1">_xll.BDP(J1540,"security des")</f>
        <v>#NAME?</v>
      </c>
      <c r="N1540" t="s">
        <v>2099</v>
      </c>
      <c r="O1540" t="e">
        <f ca="1">_xll.BDP(J1540,"security des")</f>
        <v>#NAME?</v>
      </c>
    </row>
    <row r="1541" spans="1:15" x14ac:dyDescent="0.25">
      <c r="A1541">
        <v>0</v>
      </c>
      <c r="B1541" s="9">
        <v>8.9150684931506855E-5</v>
      </c>
      <c r="C1541" s="9" t="str">
        <f t="shared" si="48"/>
        <v>$H$1568</v>
      </c>
      <c r="D1541" s="9" t="str">
        <f t="shared" si="49"/>
        <v>H1568</v>
      </c>
      <c r="F1541">
        <v>31000</v>
      </c>
      <c r="G1541" s="1" t="str">
        <f>_xll.BDS("SPX Index","CHAIN_TICKERS", "CHAIN_STRIKE_PX_OVRD",F1541, "CHAIN_PUT_CALL_TYPE_OVRD=P", "CHAIN_PERIODICITY_OVRD=M")</f>
        <v>SPX US 11/20/15 P2700</v>
      </c>
      <c r="J1541" t="s">
        <v>603</v>
      </c>
      <c r="K1541" t="e">
        <f ca="1">_xll.BDP(J1541,"security des")</f>
        <v>#NAME?</v>
      </c>
      <c r="N1541" t="s">
        <v>2100</v>
      </c>
      <c r="O1541" t="e">
        <f ca="1">_xll.BDP(J1541,"security des")</f>
        <v>#NAME?</v>
      </c>
    </row>
    <row r="1542" spans="1:15" x14ac:dyDescent="0.25">
      <c r="A1542">
        <v>0</v>
      </c>
      <c r="B1542" s="9">
        <v>8.9479452054794519E-5</v>
      </c>
      <c r="C1542" s="9" t="str">
        <f t="shared" si="48"/>
        <v>$H$1569</v>
      </c>
      <c r="D1542" s="9" t="str">
        <f t="shared" si="49"/>
        <v>H1569</v>
      </c>
      <c r="F1542">
        <v>31020</v>
      </c>
      <c r="G1542" s="1" t="str">
        <f>_xll.BDS("SPX Index","CHAIN_TICKERS", "CHAIN_STRIKE_PX_OVRD",F1542, "CHAIN_PUT_CALL_TYPE_OVRD=P", "CHAIN_PERIODICITY_OVRD=M")</f>
        <v>SPX US 11/20/15 P2700</v>
      </c>
      <c r="J1542" t="s">
        <v>604</v>
      </c>
      <c r="K1542" t="e">
        <f ca="1">_xll.BDP(J1542,"security des")</f>
        <v>#NAME?</v>
      </c>
      <c r="N1542" t="s">
        <v>2101</v>
      </c>
      <c r="O1542" t="e">
        <f ca="1">_xll.BDP(J1542,"security des")</f>
        <v>#NAME?</v>
      </c>
    </row>
    <row r="1543" spans="1:15" x14ac:dyDescent="0.25">
      <c r="A1543">
        <v>0</v>
      </c>
      <c r="B1543" s="9">
        <v>8.8328767123287675E-5</v>
      </c>
      <c r="C1543" s="9" t="str">
        <f t="shared" si="48"/>
        <v>$H$1570</v>
      </c>
      <c r="D1543" s="9" t="str">
        <f t="shared" si="49"/>
        <v>H1570</v>
      </c>
      <c r="F1543">
        <v>31040</v>
      </c>
      <c r="G1543" s="1" t="str">
        <f>_xll.BDS("SPX Index","CHAIN_TICKERS", "CHAIN_STRIKE_PX_OVRD",F1543, "CHAIN_PUT_CALL_TYPE_OVRD=P", "CHAIN_PERIODICITY_OVRD=M")</f>
        <v>SPX US 11/20/15 P2700</v>
      </c>
      <c r="J1543" t="s">
        <v>605</v>
      </c>
      <c r="K1543" t="e">
        <f ca="1">_xll.BDP(J1543,"security des")</f>
        <v>#NAME?</v>
      </c>
      <c r="N1543" t="s">
        <v>2102</v>
      </c>
      <c r="O1543" t="e">
        <f ca="1">_xll.BDP(J1543,"security des")</f>
        <v>#NAME?</v>
      </c>
    </row>
    <row r="1544" spans="1:15" x14ac:dyDescent="0.25">
      <c r="A1544">
        <v>0</v>
      </c>
      <c r="B1544" s="9">
        <v>8.8328767123287675E-5</v>
      </c>
      <c r="C1544" s="9" t="str">
        <f t="shared" si="48"/>
        <v>$H$1571</v>
      </c>
      <c r="D1544" s="9" t="str">
        <f t="shared" si="49"/>
        <v>H1571</v>
      </c>
      <c r="F1544">
        <v>31060</v>
      </c>
      <c r="G1544" s="1" t="str">
        <f>_xll.BDS("SPX Index","CHAIN_TICKERS", "CHAIN_STRIKE_PX_OVRD",F1544, "CHAIN_PUT_CALL_TYPE_OVRD=P", "CHAIN_PERIODICITY_OVRD=M")</f>
        <v>SPX US 11/20/15 P2700</v>
      </c>
      <c r="J1544" t="s">
        <v>606</v>
      </c>
      <c r="K1544" t="e">
        <f ca="1">_xll.BDP(J1544,"security des")</f>
        <v>#NAME?</v>
      </c>
      <c r="N1544" t="s">
        <v>372</v>
      </c>
      <c r="O1544" t="e">
        <f ca="1">_xll.BDP(J1544,"security des")</f>
        <v>#NAME?</v>
      </c>
    </row>
    <row r="1545" spans="1:15" x14ac:dyDescent="0.25">
      <c r="A1545">
        <v>0</v>
      </c>
      <c r="B1545" s="9">
        <v>8.8301369863013691E-5</v>
      </c>
      <c r="C1545" s="9" t="str">
        <f t="shared" si="48"/>
        <v>$H$1572</v>
      </c>
      <c r="D1545" s="9" t="str">
        <f t="shared" si="49"/>
        <v>H1572</v>
      </c>
      <c r="F1545">
        <v>31080</v>
      </c>
      <c r="G1545" s="1" t="str">
        <f>_xll.BDS("SPX Index","CHAIN_TICKERS", "CHAIN_STRIKE_PX_OVRD",F1545, "CHAIN_PUT_CALL_TYPE_OVRD=P", "CHAIN_PERIODICITY_OVRD=M")</f>
        <v>SPX US 11/20/15 P2700</v>
      </c>
      <c r="J1545" t="s">
        <v>607</v>
      </c>
      <c r="K1545" t="e">
        <f ca="1">_xll.BDP(J1545,"security des")</f>
        <v>#NAME?</v>
      </c>
      <c r="N1545" t="s">
        <v>2103</v>
      </c>
      <c r="O1545" t="e">
        <f ca="1">_xll.BDP(J1545,"security des")</f>
        <v>#NAME?</v>
      </c>
    </row>
    <row r="1546" spans="1:15" x14ac:dyDescent="0.25">
      <c r="A1546">
        <v>0</v>
      </c>
      <c r="B1546" s="9">
        <v>8.9424657534246577E-5</v>
      </c>
      <c r="C1546" s="9" t="str">
        <f t="shared" si="48"/>
        <v>$H$1573</v>
      </c>
      <c r="D1546" s="9" t="str">
        <f t="shared" si="49"/>
        <v>H1573</v>
      </c>
      <c r="F1546">
        <v>31100</v>
      </c>
      <c r="G1546" s="1" t="str">
        <f>_xll.BDS("SPX Index","CHAIN_TICKERS", "CHAIN_STRIKE_PX_OVRD",F1546, "CHAIN_PUT_CALL_TYPE_OVRD=P", "CHAIN_PERIODICITY_OVRD=M")</f>
        <v>SPX US 11/20/15 P2700</v>
      </c>
      <c r="J1546" t="s">
        <v>608</v>
      </c>
      <c r="K1546" t="e">
        <f ca="1">_xll.BDP(J1546,"security des")</f>
        <v>#NAME?</v>
      </c>
      <c r="N1546" t="s">
        <v>2104</v>
      </c>
      <c r="O1546" t="e">
        <f ca="1">_xll.BDP(J1546,"security des")</f>
        <v>#NAME?</v>
      </c>
    </row>
    <row r="1547" spans="1:15" x14ac:dyDescent="0.25">
      <c r="A1547">
        <v>0</v>
      </c>
      <c r="B1547" s="9">
        <v>8.9205479452054797E-5</v>
      </c>
      <c r="C1547" s="9" t="str">
        <f t="shared" si="48"/>
        <v>$H$1574</v>
      </c>
      <c r="D1547" s="9" t="str">
        <f t="shared" si="49"/>
        <v>H1574</v>
      </c>
      <c r="F1547">
        <v>31120</v>
      </c>
      <c r="G1547" s="1" t="str">
        <f>_xll.BDS("SPX Index","CHAIN_TICKERS", "CHAIN_STRIKE_PX_OVRD",F1547, "CHAIN_PUT_CALL_TYPE_OVRD=P", "CHAIN_PERIODICITY_OVRD=M")</f>
        <v>SPX US 11/20/15 P2700</v>
      </c>
      <c r="J1547" t="s">
        <v>609</v>
      </c>
      <c r="K1547" t="e">
        <f ca="1">_xll.BDP(J1547,"security des")</f>
        <v>#NAME?</v>
      </c>
      <c r="N1547" t="s">
        <v>2105</v>
      </c>
      <c r="O1547" t="e">
        <f ca="1">_xll.BDP(J1547,"security des")</f>
        <v>#NAME?</v>
      </c>
    </row>
    <row r="1548" spans="1:15" x14ac:dyDescent="0.25">
      <c r="A1548">
        <v>0</v>
      </c>
      <c r="B1548" s="9">
        <v>8.8904109589041104E-5</v>
      </c>
      <c r="C1548" s="9" t="str">
        <f t="shared" si="48"/>
        <v>$H$1575</v>
      </c>
      <c r="D1548" s="9" t="str">
        <f t="shared" si="49"/>
        <v>H1575</v>
      </c>
      <c r="F1548">
        <v>31140</v>
      </c>
      <c r="G1548" s="1" t="str">
        <f>_xll.BDS("SPX Index","CHAIN_TICKERS", "CHAIN_STRIKE_PX_OVRD",F1548, "CHAIN_PUT_CALL_TYPE_OVRD=P", "CHAIN_PERIODICITY_OVRD=M")</f>
        <v>SPX US 11/20/15 P2700</v>
      </c>
      <c r="J1548" t="s">
        <v>610</v>
      </c>
      <c r="K1548" t="e">
        <f ca="1">_xll.BDP(J1548,"security des")</f>
        <v>#NAME?</v>
      </c>
      <c r="N1548" t="s">
        <v>2106</v>
      </c>
      <c r="O1548" t="e">
        <f ca="1">_xll.BDP(J1548,"security des")</f>
        <v>#NAME?</v>
      </c>
    </row>
    <row r="1549" spans="1:15" x14ac:dyDescent="0.25">
      <c r="A1549">
        <v>0</v>
      </c>
      <c r="B1549" s="9">
        <v>8.9178082191780812E-5</v>
      </c>
      <c r="C1549" s="9" t="str">
        <f t="shared" si="48"/>
        <v>$H$1576</v>
      </c>
      <c r="D1549" s="9" t="str">
        <f t="shared" si="49"/>
        <v>H1576</v>
      </c>
      <c r="F1549">
        <v>31160</v>
      </c>
      <c r="G1549" s="1" t="str">
        <f>_xll.BDS("SPX Index","CHAIN_TICKERS", "CHAIN_STRIKE_PX_OVRD",F1549, "CHAIN_PUT_CALL_TYPE_OVRD=P", "CHAIN_PERIODICITY_OVRD=M")</f>
        <v>SPX US 11/20/15 P2700</v>
      </c>
      <c r="J1549" t="s">
        <v>611</v>
      </c>
      <c r="K1549" t="e">
        <f ca="1">_xll.BDP(J1549,"security des")</f>
        <v>#NAME?</v>
      </c>
      <c r="N1549" t="s">
        <v>373</v>
      </c>
      <c r="O1549" t="e">
        <f ca="1">_xll.BDP(J1549,"security des")</f>
        <v>#NAME?</v>
      </c>
    </row>
    <row r="1550" spans="1:15" x14ac:dyDescent="0.25">
      <c r="A1550">
        <v>0</v>
      </c>
      <c r="B1550" s="9">
        <v>8.8876712328767119E-5</v>
      </c>
      <c r="C1550" s="9" t="str">
        <f t="shared" si="48"/>
        <v>$H$1577</v>
      </c>
      <c r="D1550" s="9" t="str">
        <f t="shared" si="49"/>
        <v>H1577</v>
      </c>
      <c r="F1550">
        <v>31180</v>
      </c>
      <c r="G1550" s="1" t="str">
        <f>_xll.BDS("SPX Index","CHAIN_TICKERS", "CHAIN_STRIKE_PX_OVRD",F1550, "CHAIN_PUT_CALL_TYPE_OVRD=P", "CHAIN_PERIODICITY_OVRD=M")</f>
        <v>SPX US 11/20/15 P2700</v>
      </c>
      <c r="J1550" t="s">
        <v>612</v>
      </c>
      <c r="K1550" t="e">
        <f ca="1">_xll.BDP(J1550,"security des")</f>
        <v>#NAME?</v>
      </c>
      <c r="N1550" t="s">
        <v>2107</v>
      </c>
      <c r="O1550" t="e">
        <f ca="1">_xll.BDP(J1550,"security des")</f>
        <v>#NAME?</v>
      </c>
    </row>
    <row r="1551" spans="1:15" x14ac:dyDescent="0.25">
      <c r="A1551">
        <v>0</v>
      </c>
      <c r="B1551" s="9">
        <v>8.8904109589041104E-5</v>
      </c>
      <c r="C1551" s="9" t="str">
        <f t="shared" si="48"/>
        <v>$H$1578</v>
      </c>
      <c r="D1551" s="9" t="str">
        <f t="shared" si="49"/>
        <v>H1578</v>
      </c>
      <c r="F1551">
        <v>31200</v>
      </c>
      <c r="G1551" s="1" t="str">
        <f>_xll.BDS("SPX Index","CHAIN_TICKERS", "CHAIN_STRIKE_PX_OVRD",F1551, "CHAIN_PUT_CALL_TYPE_OVRD=P", "CHAIN_PERIODICITY_OVRD=M")</f>
        <v>SPX US 11/20/15 P2700</v>
      </c>
      <c r="J1551" t="s">
        <v>613</v>
      </c>
      <c r="K1551" t="e">
        <f ca="1">_xll.BDP(J1551,"security des")</f>
        <v>#NAME?</v>
      </c>
      <c r="N1551" t="s">
        <v>2108</v>
      </c>
      <c r="O1551" t="e">
        <f ca="1">_xll.BDP(J1551,"security des")</f>
        <v>#NAME?</v>
      </c>
    </row>
    <row r="1552" spans="1:15" x14ac:dyDescent="0.25">
      <c r="A1552">
        <v>0</v>
      </c>
      <c r="B1552" s="9">
        <v>8.8630136986301368E-5</v>
      </c>
      <c r="C1552" s="9" t="str">
        <f t="shared" si="48"/>
        <v>$H$1579</v>
      </c>
      <c r="D1552" s="9" t="str">
        <f t="shared" si="49"/>
        <v>H1579</v>
      </c>
      <c r="F1552">
        <v>31220</v>
      </c>
      <c r="G1552" s="1" t="str">
        <f>_xll.BDS("SPX Index","CHAIN_TICKERS", "CHAIN_STRIKE_PX_OVRD",F1552, "CHAIN_PUT_CALL_TYPE_OVRD=P", "CHAIN_PERIODICITY_OVRD=M")</f>
        <v>SPX US 11/20/15 P2700</v>
      </c>
      <c r="J1552" t="s">
        <v>614</v>
      </c>
      <c r="K1552" t="e">
        <f ca="1">_xll.BDP(J1552,"security des")</f>
        <v>#NAME?</v>
      </c>
      <c r="N1552" t="s">
        <v>2109</v>
      </c>
      <c r="O1552" t="e">
        <f ca="1">_xll.BDP(J1552,"security des")</f>
        <v>#NAME?</v>
      </c>
    </row>
    <row r="1553" spans="1:15" x14ac:dyDescent="0.25">
      <c r="A1553">
        <v>0</v>
      </c>
      <c r="B1553" s="9">
        <v>8.8328767123287675E-5</v>
      </c>
      <c r="C1553" s="9" t="str">
        <f t="shared" si="48"/>
        <v>$H$1580</v>
      </c>
      <c r="D1553" s="9" t="str">
        <f t="shared" si="49"/>
        <v>H1580</v>
      </c>
      <c r="F1553">
        <v>31240</v>
      </c>
      <c r="G1553" s="1" t="str">
        <f>_xll.BDS("SPX Index","CHAIN_TICKERS", "CHAIN_STRIKE_PX_OVRD",F1553, "CHAIN_PUT_CALL_TYPE_OVRD=P", "CHAIN_PERIODICITY_OVRD=M")</f>
        <v>SPX US 11/20/15 P2700</v>
      </c>
      <c r="J1553" t="s">
        <v>615</v>
      </c>
      <c r="K1553" t="e">
        <f ca="1">_xll.BDP(J1553,"security des")</f>
        <v>#NAME?</v>
      </c>
      <c r="N1553" t="s">
        <v>2110</v>
      </c>
      <c r="O1553" t="e">
        <f ca="1">_xll.BDP(J1553,"security des")</f>
        <v>#NAME?</v>
      </c>
    </row>
    <row r="1554" spans="1:15" x14ac:dyDescent="0.25">
      <c r="A1554">
        <v>0</v>
      </c>
      <c r="B1554" s="9">
        <v>8.8328767123287675E-5</v>
      </c>
      <c r="C1554" s="9" t="str">
        <f t="shared" si="48"/>
        <v>$H$1581</v>
      </c>
      <c r="D1554" s="9" t="str">
        <f t="shared" si="49"/>
        <v>H1581</v>
      </c>
      <c r="F1554">
        <v>31260</v>
      </c>
      <c r="G1554" s="1" t="str">
        <f>_xll.BDS("SPX Index","CHAIN_TICKERS", "CHAIN_STRIKE_PX_OVRD",F1554, "CHAIN_PUT_CALL_TYPE_OVRD=P", "CHAIN_PERIODICITY_OVRD=M")</f>
        <v>SPX US 11/20/15 P2700</v>
      </c>
      <c r="J1554" t="s">
        <v>616</v>
      </c>
      <c r="K1554" t="e">
        <f ca="1">_xll.BDP(J1554,"security des")</f>
        <v>#NAME?</v>
      </c>
      <c r="N1554" t="s">
        <v>137</v>
      </c>
      <c r="O1554" t="e">
        <f ca="1">_xll.BDP(J1554,"security des")</f>
        <v>#NAME?</v>
      </c>
    </row>
    <row r="1555" spans="1:15" x14ac:dyDescent="0.25">
      <c r="A1555">
        <v>0</v>
      </c>
      <c r="B1555" s="9">
        <v>8.7753424657534246E-5</v>
      </c>
      <c r="C1555" s="9" t="str">
        <f t="shared" si="48"/>
        <v>$H$1582</v>
      </c>
      <c r="D1555" s="9" t="str">
        <f t="shared" si="49"/>
        <v>H1582</v>
      </c>
      <c r="F1555">
        <v>31280</v>
      </c>
      <c r="G1555" s="1" t="str">
        <f>_xll.BDS("SPX Index","CHAIN_TICKERS", "CHAIN_STRIKE_PX_OVRD",F1555, "CHAIN_PUT_CALL_TYPE_OVRD=P", "CHAIN_PERIODICITY_OVRD=M")</f>
        <v>SPX US 11/20/15 P2700</v>
      </c>
      <c r="J1555" t="s">
        <v>617</v>
      </c>
      <c r="K1555" t="e">
        <f ca="1">_xll.BDP(J1555,"security des")</f>
        <v>#NAME?</v>
      </c>
      <c r="N1555" t="s">
        <v>2111</v>
      </c>
      <c r="O1555" t="e">
        <f ca="1">_xll.BDP(J1555,"security des")</f>
        <v>#NAME?</v>
      </c>
    </row>
    <row r="1556" spans="1:15" x14ac:dyDescent="0.25">
      <c r="A1556">
        <v>0</v>
      </c>
      <c r="B1556" s="9">
        <v>8.7452054794520554E-5</v>
      </c>
      <c r="C1556" s="9" t="str">
        <f t="shared" si="48"/>
        <v>$H$1583</v>
      </c>
      <c r="D1556" s="9" t="str">
        <f t="shared" si="49"/>
        <v>H1583</v>
      </c>
      <c r="F1556">
        <v>31300</v>
      </c>
      <c r="G1556" s="1" t="str">
        <f>_xll.BDS("SPX Index","CHAIN_TICKERS", "CHAIN_STRIKE_PX_OVRD",F1556, "CHAIN_PUT_CALL_TYPE_OVRD=P", "CHAIN_PERIODICITY_OVRD=M")</f>
        <v>SPX US 11/20/15 P2700</v>
      </c>
      <c r="J1556" t="s">
        <v>618</v>
      </c>
      <c r="K1556" t="e">
        <f ca="1">_xll.BDP(J1556,"security des")</f>
        <v>#NAME?</v>
      </c>
      <c r="N1556" t="s">
        <v>2112</v>
      </c>
      <c r="O1556" t="e">
        <f ca="1">_xll.BDP(J1556,"security des")</f>
        <v>#NAME?</v>
      </c>
    </row>
    <row r="1557" spans="1:15" x14ac:dyDescent="0.25">
      <c r="A1557">
        <v>0</v>
      </c>
      <c r="B1557" s="9">
        <v>8.7506849315068495E-5</v>
      </c>
      <c r="C1557" s="9" t="str">
        <f t="shared" si="48"/>
        <v>$H$1584</v>
      </c>
      <c r="D1557" s="9" t="str">
        <f t="shared" si="49"/>
        <v>H1584</v>
      </c>
      <c r="F1557">
        <v>31320</v>
      </c>
      <c r="G1557" s="1" t="str">
        <f>_xll.BDS("SPX Index","CHAIN_TICKERS", "CHAIN_STRIKE_PX_OVRD",F1557, "CHAIN_PUT_CALL_TYPE_OVRD=P", "CHAIN_PERIODICITY_OVRD=M")</f>
        <v>SPX US 11/20/15 P2700</v>
      </c>
      <c r="J1557" t="s">
        <v>619</v>
      </c>
      <c r="K1557" t="e">
        <f ca="1">_xll.BDP(J1557,"security des")</f>
        <v>#NAME?</v>
      </c>
      <c r="N1557" t="s">
        <v>2113</v>
      </c>
      <c r="O1557" t="e">
        <f ca="1">_xll.BDP(J1557,"security des")</f>
        <v>#NAME?</v>
      </c>
    </row>
    <row r="1558" spans="1:15" x14ac:dyDescent="0.25">
      <c r="A1558">
        <v>0</v>
      </c>
      <c r="B1558" s="9">
        <v>8.7205479452054789E-5</v>
      </c>
      <c r="C1558" s="9" t="str">
        <f t="shared" si="48"/>
        <v>$H$1585</v>
      </c>
      <c r="D1558" s="9" t="str">
        <f t="shared" si="49"/>
        <v>H1585</v>
      </c>
      <c r="F1558">
        <v>31340</v>
      </c>
      <c r="G1558" s="1" t="str">
        <f>_xll.BDS("SPX Index","CHAIN_TICKERS", "CHAIN_STRIKE_PX_OVRD",F1558, "CHAIN_PUT_CALL_TYPE_OVRD=P", "CHAIN_PERIODICITY_OVRD=M")</f>
        <v>SPX US 11/20/15 P2700</v>
      </c>
      <c r="J1558" t="s">
        <v>620</v>
      </c>
      <c r="K1558" t="e">
        <f ca="1">_xll.BDP(J1558,"security des")</f>
        <v>#NAME?</v>
      </c>
      <c r="N1558" t="s">
        <v>2114</v>
      </c>
      <c r="O1558" t="e">
        <f ca="1">_xll.BDP(J1558,"security des")</f>
        <v>#NAME?</v>
      </c>
    </row>
    <row r="1559" spans="1:15" x14ac:dyDescent="0.25">
      <c r="A1559">
        <v>0</v>
      </c>
      <c r="B1559" s="9">
        <v>8.5780821917808223E-5</v>
      </c>
      <c r="C1559" s="9" t="str">
        <f t="shared" si="48"/>
        <v>$H$1586</v>
      </c>
      <c r="D1559" s="9" t="str">
        <f t="shared" si="49"/>
        <v>H1586</v>
      </c>
      <c r="F1559">
        <v>31360</v>
      </c>
      <c r="G1559" s="1" t="str">
        <f>_xll.BDS("SPX Index","CHAIN_TICKERS", "CHAIN_STRIKE_PX_OVRD",F1559, "CHAIN_PUT_CALL_TYPE_OVRD=P", "CHAIN_PERIODICITY_OVRD=M")</f>
        <v>SPX US 11/20/15 P2700</v>
      </c>
      <c r="J1559" t="s">
        <v>621</v>
      </c>
      <c r="K1559" t="e">
        <f ca="1">_xll.BDP(J1559,"security des")</f>
        <v>#NAME?</v>
      </c>
      <c r="N1559" t="s">
        <v>374</v>
      </c>
      <c r="O1559" t="e">
        <f ca="1">_xll.BDP(J1559,"security des")</f>
        <v>#NAME?</v>
      </c>
    </row>
    <row r="1560" spans="1:15" x14ac:dyDescent="0.25">
      <c r="A1560">
        <v>0</v>
      </c>
      <c r="B1560" s="9">
        <v>8.5780821917808223E-5</v>
      </c>
      <c r="C1560" s="9" t="str">
        <f t="shared" si="48"/>
        <v>$H$1587</v>
      </c>
      <c r="D1560" s="9" t="str">
        <f t="shared" si="49"/>
        <v>H1587</v>
      </c>
      <c r="F1560">
        <v>31380</v>
      </c>
      <c r="G1560" s="1" t="str">
        <f>_xll.BDS("SPX Index","CHAIN_TICKERS", "CHAIN_STRIKE_PX_OVRD",F1560, "CHAIN_PUT_CALL_TYPE_OVRD=P", "CHAIN_PERIODICITY_OVRD=M")</f>
        <v>SPX US 11/20/15 P2700</v>
      </c>
      <c r="J1560" t="s">
        <v>2594</v>
      </c>
      <c r="K1560" t="e">
        <f ca="1">_xll.BDP(J1560,"security des")</f>
        <v>#NAME?</v>
      </c>
      <c r="N1560" t="s">
        <v>2115</v>
      </c>
      <c r="O1560" t="e">
        <f ca="1">_xll.BDP(J1560,"security des")</f>
        <v>#NAME?</v>
      </c>
    </row>
    <row r="1561" spans="1:15" x14ac:dyDescent="0.25">
      <c r="A1561">
        <v>0</v>
      </c>
      <c r="B1561" s="9">
        <v>8.5753424657534239E-5</v>
      </c>
      <c r="C1561" s="9" t="str">
        <f t="shared" si="48"/>
        <v>$H$1588</v>
      </c>
      <c r="D1561" s="9" t="str">
        <f t="shared" si="49"/>
        <v>H1588</v>
      </c>
      <c r="F1561">
        <v>31400</v>
      </c>
      <c r="G1561" s="1" t="str">
        <f>_xll.BDS("SPX Index","CHAIN_TICKERS", "CHAIN_STRIKE_PX_OVRD",F1561, "CHAIN_PUT_CALL_TYPE_OVRD=P", "CHAIN_PERIODICITY_OVRD=M")</f>
        <v>SPX US 11/20/15 P2700</v>
      </c>
      <c r="J1561" t="s">
        <v>622</v>
      </c>
      <c r="K1561" t="e">
        <f ca="1">_xll.BDP(J1561,"security des")</f>
        <v>#NAME?</v>
      </c>
      <c r="N1561" t="s">
        <v>2116</v>
      </c>
      <c r="O1561" t="e">
        <f ca="1">_xll.BDP(J1561,"security des")</f>
        <v>#NAME?</v>
      </c>
    </row>
    <row r="1562" spans="1:15" x14ac:dyDescent="0.25">
      <c r="A1562">
        <v>0</v>
      </c>
      <c r="B1562" s="9">
        <v>8.5808219178082194E-5</v>
      </c>
      <c r="C1562" s="9" t="str">
        <f t="shared" si="48"/>
        <v>$H$1589</v>
      </c>
      <c r="D1562" s="9" t="str">
        <f t="shared" si="49"/>
        <v>H1589</v>
      </c>
      <c r="F1562">
        <v>31420</v>
      </c>
      <c r="G1562" s="1" t="str">
        <f>_xll.BDS("SPX Index","CHAIN_TICKERS", "CHAIN_STRIKE_PX_OVRD",F1562, "CHAIN_PUT_CALL_TYPE_OVRD=P", "CHAIN_PERIODICITY_OVRD=M")</f>
        <v>SPX US 11/20/15 P2700</v>
      </c>
      <c r="J1562" t="s">
        <v>623</v>
      </c>
      <c r="K1562" t="e">
        <f ca="1">_xll.BDP(J1562,"security des")</f>
        <v>#NAME?</v>
      </c>
      <c r="N1562" t="s">
        <v>2117</v>
      </c>
      <c r="O1562" t="e">
        <f ca="1">_xll.BDP(J1562,"security des")</f>
        <v>#NAME?</v>
      </c>
    </row>
    <row r="1563" spans="1:15" x14ac:dyDescent="0.25">
      <c r="A1563">
        <v>0</v>
      </c>
      <c r="B1563" s="9">
        <v>8.6082191780821916E-5</v>
      </c>
      <c r="C1563" s="9" t="str">
        <f t="shared" si="48"/>
        <v>$H$1590</v>
      </c>
      <c r="D1563" s="9" t="str">
        <f t="shared" si="49"/>
        <v>H1590</v>
      </c>
      <c r="F1563">
        <v>31440</v>
      </c>
      <c r="G1563" s="1" t="str">
        <f>_xll.BDS("SPX Index","CHAIN_TICKERS", "CHAIN_STRIKE_PX_OVRD",F1563, "CHAIN_PUT_CALL_TYPE_OVRD=P", "CHAIN_PERIODICITY_OVRD=M")</f>
        <v>SPX US 11/20/15 P2700</v>
      </c>
      <c r="J1563" t="s">
        <v>624</v>
      </c>
      <c r="K1563" t="e">
        <f ca="1">_xll.BDP(J1563,"security des")</f>
        <v>#NAME?</v>
      </c>
      <c r="N1563" t="s">
        <v>2118</v>
      </c>
      <c r="O1563" t="e">
        <f ca="1">_xll.BDP(J1563,"security des")</f>
        <v>#NAME?</v>
      </c>
    </row>
    <row r="1564" spans="1:15" x14ac:dyDescent="0.25">
      <c r="A1564">
        <v>3</v>
      </c>
      <c r="B1564" s="9">
        <v>8.6082191780821916E-5</v>
      </c>
      <c r="C1564" s="9" t="str">
        <f t="shared" si="48"/>
        <v>$H$1591</v>
      </c>
      <c r="D1564" s="9" t="str">
        <f t="shared" si="49"/>
        <v>H1591</v>
      </c>
      <c r="F1564">
        <v>31460</v>
      </c>
      <c r="G1564" s="1" t="str">
        <f>_xll.BDS("SPX Index","CHAIN_TICKERS", "CHAIN_STRIKE_PX_OVRD",F1564, "CHAIN_PUT_CALL_TYPE_OVRD=P", "CHAIN_PERIODICITY_OVRD=M")</f>
        <v>SPX US 11/20/15 P2700</v>
      </c>
      <c r="J1564" t="s">
        <v>625</v>
      </c>
      <c r="K1564" t="e">
        <f ca="1">_xll.BDP(J1564,"security des")</f>
        <v>#NAME?</v>
      </c>
      <c r="N1564" t="s">
        <v>375</v>
      </c>
      <c r="O1564" t="e">
        <f ca="1">_xll.BDP(J1564,"security des")</f>
        <v>#NAME?</v>
      </c>
    </row>
    <row r="1565" spans="1:15" x14ac:dyDescent="0.25">
      <c r="A1565">
        <v>0</v>
      </c>
      <c r="B1565" s="9">
        <v>8.6054794520547945E-5</v>
      </c>
      <c r="C1565" s="9" t="str">
        <f t="shared" si="48"/>
        <v>$H$1592</v>
      </c>
      <c r="D1565" s="9" t="str">
        <f t="shared" si="49"/>
        <v>H1592</v>
      </c>
      <c r="F1565">
        <v>31480</v>
      </c>
      <c r="G1565" s="1" t="str">
        <f>_xll.BDS("SPX Index","CHAIN_TICKERS", "CHAIN_STRIKE_PX_OVRD",F1565, "CHAIN_PUT_CALL_TYPE_OVRD=P", "CHAIN_PERIODICITY_OVRD=M")</f>
        <v>SPX US 11/20/15 P2700</v>
      </c>
      <c r="J1565" t="s">
        <v>626</v>
      </c>
      <c r="K1565" t="e">
        <f ca="1">_xll.BDP(J1565,"security des")</f>
        <v>#NAME?</v>
      </c>
      <c r="N1565" t="s">
        <v>2119</v>
      </c>
      <c r="O1565" t="e">
        <f ca="1">_xll.BDP(J1565,"security des")</f>
        <v>#NAME?</v>
      </c>
    </row>
    <row r="1566" spans="1:15" x14ac:dyDescent="0.25">
      <c r="A1566">
        <v>0</v>
      </c>
      <c r="B1566" s="9">
        <v>8.7726027397260276E-5</v>
      </c>
      <c r="C1566" s="9" t="str">
        <f t="shared" si="48"/>
        <v>$H$1593</v>
      </c>
      <c r="D1566" s="9" t="str">
        <f t="shared" si="49"/>
        <v>H1593</v>
      </c>
      <c r="F1566">
        <v>31500</v>
      </c>
      <c r="G1566" s="1" t="str">
        <f>_xll.BDS("SPX Index","CHAIN_TICKERS", "CHAIN_STRIKE_PX_OVRD",F1566, "CHAIN_PUT_CALL_TYPE_OVRD=P", "CHAIN_PERIODICITY_OVRD=M")</f>
        <v>SPX US 11/20/15 P2700</v>
      </c>
      <c r="J1566" t="s">
        <v>627</v>
      </c>
      <c r="K1566" t="e">
        <f ca="1">_xll.BDP(J1566,"security des")</f>
        <v>#NAME?</v>
      </c>
      <c r="N1566" t="s">
        <v>2120</v>
      </c>
      <c r="O1566" t="e">
        <f ca="1">_xll.BDP(J1566,"security des")</f>
        <v>#NAME?</v>
      </c>
    </row>
    <row r="1567" spans="1:15" x14ac:dyDescent="0.25">
      <c r="A1567">
        <v>0</v>
      </c>
      <c r="B1567" s="9">
        <v>8.8630136986301368E-5</v>
      </c>
      <c r="C1567" s="9" t="str">
        <f t="shared" si="48"/>
        <v>$H$1594</v>
      </c>
      <c r="D1567" s="9" t="str">
        <f t="shared" si="49"/>
        <v>H1594</v>
      </c>
      <c r="F1567">
        <v>31520</v>
      </c>
      <c r="G1567" s="1" t="str">
        <f>_xll.BDS("SPX Index","CHAIN_TICKERS", "CHAIN_STRIKE_PX_OVRD",F1567, "CHAIN_PUT_CALL_TYPE_OVRD=P", "CHAIN_PERIODICITY_OVRD=M")</f>
        <v>SPX US 11/20/15 P2700</v>
      </c>
      <c r="J1567" t="s">
        <v>628</v>
      </c>
      <c r="K1567" t="e">
        <f ca="1">_xll.BDP(J1567,"security des")</f>
        <v>#NAME?</v>
      </c>
      <c r="N1567" t="s">
        <v>2121</v>
      </c>
      <c r="O1567" t="e">
        <f ca="1">_xll.BDP(J1567,"security des")</f>
        <v>#NAME?</v>
      </c>
    </row>
    <row r="1568" spans="1:15" x14ac:dyDescent="0.25">
      <c r="A1568">
        <v>0</v>
      </c>
      <c r="B1568" s="9">
        <v>8.8356164383561646E-5</v>
      </c>
      <c r="C1568" s="9" t="str">
        <f t="shared" si="48"/>
        <v>$H$1595</v>
      </c>
      <c r="D1568" s="9" t="str">
        <f t="shared" si="49"/>
        <v>H1595</v>
      </c>
      <c r="F1568">
        <v>31540</v>
      </c>
      <c r="G1568" s="1" t="str">
        <f>_xll.BDS("SPX Index","CHAIN_TICKERS", "CHAIN_STRIKE_PX_OVRD",F1568, "CHAIN_PUT_CALL_TYPE_OVRD=P", "CHAIN_PERIODICITY_OVRD=M")</f>
        <v>SPX US 11/20/15 P2700</v>
      </c>
      <c r="J1568" t="s">
        <v>629</v>
      </c>
      <c r="K1568" t="e">
        <f ca="1">_xll.BDP(J1568,"security des")</f>
        <v>#NAME?</v>
      </c>
      <c r="N1568" t="s">
        <v>2122</v>
      </c>
      <c r="O1568" t="e">
        <f ca="1">_xll.BDP(J1568,"security des")</f>
        <v>#NAME?</v>
      </c>
    </row>
    <row r="1569" spans="1:15" x14ac:dyDescent="0.25">
      <c r="A1569">
        <v>0</v>
      </c>
      <c r="B1569" s="9">
        <v>8.8328767123287675E-5</v>
      </c>
      <c r="C1569" s="9" t="str">
        <f t="shared" si="48"/>
        <v>$H$1596</v>
      </c>
      <c r="D1569" s="9" t="str">
        <f t="shared" si="49"/>
        <v>H1596</v>
      </c>
      <c r="F1569">
        <v>31560</v>
      </c>
      <c r="G1569" s="1" t="str">
        <f>_xll.BDS("SPX Index","CHAIN_TICKERS", "CHAIN_STRIKE_PX_OVRD",F1569, "CHAIN_PUT_CALL_TYPE_OVRD=P", "CHAIN_PERIODICITY_OVRD=M")</f>
        <v>SPX US 11/20/15 P2700</v>
      </c>
      <c r="J1569" t="s">
        <v>630</v>
      </c>
      <c r="K1569" t="e">
        <f ca="1">_xll.BDP(J1569,"security des")</f>
        <v>#NAME?</v>
      </c>
      <c r="N1569" t="s">
        <v>376</v>
      </c>
      <c r="O1569" t="e">
        <f ca="1">_xll.BDP(J1569,"security des")</f>
        <v>#NAME?</v>
      </c>
    </row>
    <row r="1570" spans="1:15" x14ac:dyDescent="0.25">
      <c r="A1570">
        <v>0</v>
      </c>
      <c r="B1570" s="9">
        <v>8.8328767123287675E-5</v>
      </c>
      <c r="C1570" s="9" t="str">
        <f t="shared" si="48"/>
        <v>$H$1597</v>
      </c>
      <c r="D1570" s="9" t="str">
        <f t="shared" si="49"/>
        <v>H1597</v>
      </c>
      <c r="F1570">
        <v>31580</v>
      </c>
      <c r="G1570" s="1" t="str">
        <f>_xll.BDS("SPX Index","CHAIN_TICKERS", "CHAIN_STRIKE_PX_OVRD",F1570, "CHAIN_PUT_CALL_TYPE_OVRD=P", "CHAIN_PERIODICITY_OVRD=M")</f>
        <v>SPX US 11/20/15 P2700</v>
      </c>
      <c r="J1570" t="s">
        <v>631</v>
      </c>
      <c r="K1570" t="e">
        <f ca="1">_xll.BDP(J1570,"security des")</f>
        <v>#NAME?</v>
      </c>
      <c r="N1570" t="s">
        <v>2123</v>
      </c>
      <c r="O1570" t="e">
        <f ca="1">_xll.BDP(J1570,"security des")</f>
        <v>#NAME?</v>
      </c>
    </row>
    <row r="1571" spans="1:15" x14ac:dyDescent="0.25">
      <c r="A1571">
        <v>0</v>
      </c>
      <c r="B1571" s="9">
        <v>8.8301369863013691E-5</v>
      </c>
      <c r="C1571" s="9" t="str">
        <f t="shared" si="48"/>
        <v>$H$1598</v>
      </c>
      <c r="D1571" s="9" t="str">
        <f t="shared" si="49"/>
        <v>H1598</v>
      </c>
      <c r="F1571">
        <v>31600</v>
      </c>
      <c r="G1571" s="1" t="str">
        <f>_xll.BDS("SPX Index","CHAIN_TICKERS", "CHAIN_STRIKE_PX_OVRD",F1571, "CHAIN_PUT_CALL_TYPE_OVRD=P", "CHAIN_PERIODICITY_OVRD=M")</f>
        <v>SPX US 11/20/15 P2700</v>
      </c>
      <c r="J1571" t="s">
        <v>632</v>
      </c>
      <c r="K1571" t="e">
        <f ca="1">_xll.BDP(J1571,"security des")</f>
        <v>#NAME?</v>
      </c>
      <c r="N1571" t="s">
        <v>2124</v>
      </c>
      <c r="O1571" t="e">
        <f ca="1">_xll.BDP(J1571,"security des")</f>
        <v>#NAME?</v>
      </c>
    </row>
    <row r="1572" spans="1:15" x14ac:dyDescent="0.25">
      <c r="A1572">
        <v>0</v>
      </c>
      <c r="B1572" s="9">
        <v>8.8054794520547939E-5</v>
      </c>
      <c r="C1572" s="9" t="str">
        <f t="shared" si="48"/>
        <v>$H$1599</v>
      </c>
      <c r="D1572" s="9" t="str">
        <f t="shared" si="49"/>
        <v>H1599</v>
      </c>
      <c r="F1572">
        <v>31620</v>
      </c>
      <c r="G1572" s="1" t="str">
        <f>_xll.BDS("SPX Index","CHAIN_TICKERS", "CHAIN_STRIKE_PX_OVRD",F1572, "CHAIN_PUT_CALL_TYPE_OVRD=P", "CHAIN_PERIODICITY_OVRD=M")</f>
        <v>SPX US 11/20/15 P2700</v>
      </c>
      <c r="J1572" t="s">
        <v>633</v>
      </c>
      <c r="K1572" t="e">
        <f ca="1">_xll.BDP(J1572,"security des")</f>
        <v>#NAME?</v>
      </c>
      <c r="N1572" t="s">
        <v>2125</v>
      </c>
      <c r="O1572" t="e">
        <f ca="1">_xll.BDP(J1572,"security des")</f>
        <v>#NAME?</v>
      </c>
    </row>
    <row r="1573" spans="1:15" x14ac:dyDescent="0.25">
      <c r="A1573">
        <v>0</v>
      </c>
      <c r="B1573" s="9">
        <v>8.7780821917808231E-5</v>
      </c>
      <c r="C1573" s="9" t="str">
        <f t="shared" si="48"/>
        <v>$H$1600</v>
      </c>
      <c r="D1573" s="9" t="str">
        <f t="shared" si="49"/>
        <v>H1600</v>
      </c>
      <c r="F1573">
        <v>31640</v>
      </c>
      <c r="G1573" s="1" t="str">
        <f>_xll.BDS("SPX Index","CHAIN_TICKERS", "CHAIN_STRIKE_PX_OVRD",F1573, "CHAIN_PUT_CALL_TYPE_OVRD=P", "CHAIN_PERIODICITY_OVRD=M")</f>
        <v>SPX US 11/20/15 P2700</v>
      </c>
      <c r="J1573" t="s">
        <v>634</v>
      </c>
      <c r="K1573" t="e">
        <f ca="1">_xll.BDP(J1573,"security des")</f>
        <v>#NAME?</v>
      </c>
      <c r="N1573" t="s">
        <v>2126</v>
      </c>
      <c r="O1573" t="e">
        <f ca="1">_xll.BDP(J1573,"security des")</f>
        <v>#NAME?</v>
      </c>
    </row>
    <row r="1574" spans="1:15" x14ac:dyDescent="0.25">
      <c r="A1574">
        <v>0</v>
      </c>
      <c r="B1574" s="9">
        <v>8.7479452054794524E-5</v>
      </c>
      <c r="C1574" s="9" t="str">
        <f t="shared" si="48"/>
        <v>$H$1601</v>
      </c>
      <c r="D1574" s="9" t="str">
        <f t="shared" si="49"/>
        <v>H1601</v>
      </c>
      <c r="F1574">
        <v>31660</v>
      </c>
      <c r="G1574" s="1" t="str">
        <f>_xll.BDS("SPX Index","CHAIN_TICKERS", "CHAIN_STRIKE_PX_OVRD",F1574, "CHAIN_PUT_CALL_TYPE_OVRD=P", "CHAIN_PERIODICITY_OVRD=M")</f>
        <v>SPX US 11/20/15 P2700</v>
      </c>
      <c r="J1574" t="s">
        <v>635</v>
      </c>
      <c r="K1574" t="e">
        <f ca="1">_xll.BDP(J1574,"security des")</f>
        <v>#NAME?</v>
      </c>
      <c r="N1574" t="s">
        <v>138</v>
      </c>
      <c r="O1574" t="e">
        <f ca="1">_xll.BDP(J1574,"security des")</f>
        <v>#NAME?</v>
      </c>
    </row>
    <row r="1575" spans="1:15" x14ac:dyDescent="0.25">
      <c r="A1575">
        <v>0</v>
      </c>
      <c r="B1575" s="9">
        <v>8.1534246575342469E-5</v>
      </c>
      <c r="C1575" s="9" t="str">
        <f t="shared" si="48"/>
        <v>$H$1602</v>
      </c>
      <c r="D1575" s="9" t="str">
        <f t="shared" si="49"/>
        <v>H1602</v>
      </c>
      <c r="F1575">
        <v>31680</v>
      </c>
      <c r="G1575" s="1" t="str">
        <f>_xll.BDS("SPX Index","CHAIN_TICKERS", "CHAIN_STRIKE_PX_OVRD",F1575, "CHAIN_PUT_CALL_TYPE_OVRD=P", "CHAIN_PERIODICITY_OVRD=M")</f>
        <v>SPX US 11/20/15 P2700</v>
      </c>
      <c r="J1575" t="s">
        <v>636</v>
      </c>
      <c r="K1575" t="e">
        <f ca="1">_xll.BDP(J1575,"security des")</f>
        <v>#NAME?</v>
      </c>
      <c r="N1575" t="s">
        <v>2127</v>
      </c>
      <c r="O1575" t="e">
        <f ca="1">_xll.BDP(J1575,"security des")</f>
        <v>#NAME?</v>
      </c>
    </row>
    <row r="1576" spans="1:15" x14ac:dyDescent="0.25">
      <c r="A1576">
        <v>0</v>
      </c>
      <c r="B1576" s="9">
        <v>8.1260273972602747E-5</v>
      </c>
      <c r="C1576" s="9" t="str">
        <f t="shared" si="48"/>
        <v>$H$1603</v>
      </c>
      <c r="D1576" s="9" t="str">
        <f t="shared" si="49"/>
        <v>H1603</v>
      </c>
      <c r="F1576">
        <v>31700</v>
      </c>
      <c r="G1576" s="1" t="str">
        <f>_xll.BDS("SPX Index","CHAIN_TICKERS", "CHAIN_STRIKE_PX_OVRD",F1576, "CHAIN_PUT_CALL_TYPE_OVRD=P", "CHAIN_PERIODICITY_OVRD=M")</f>
        <v>SPX US 11/20/15 P2700</v>
      </c>
      <c r="J1576" t="s">
        <v>637</v>
      </c>
      <c r="K1576" t="e">
        <f ca="1">_xll.BDP(J1576,"security des")</f>
        <v>#NAME?</v>
      </c>
      <c r="N1576" t="s">
        <v>2128</v>
      </c>
      <c r="O1576" t="e">
        <f ca="1">_xll.BDP(J1576,"security des")</f>
        <v>#NAME?</v>
      </c>
    </row>
    <row r="1577" spans="1:15" x14ac:dyDescent="0.25">
      <c r="A1577">
        <v>0</v>
      </c>
      <c r="B1577" s="9">
        <v>8.1287671232876718E-5</v>
      </c>
      <c r="C1577" s="9" t="str">
        <f t="shared" si="48"/>
        <v>$H$1604</v>
      </c>
      <c r="D1577" s="9" t="str">
        <f t="shared" si="49"/>
        <v>H1604</v>
      </c>
      <c r="F1577">
        <v>31720</v>
      </c>
      <c r="G1577" s="1" t="str">
        <f>_xll.BDS("SPX Index","CHAIN_TICKERS", "CHAIN_STRIKE_PX_OVRD",F1577, "CHAIN_PUT_CALL_TYPE_OVRD=P", "CHAIN_PERIODICITY_OVRD=M")</f>
        <v>SPX US 11/20/15 P2700</v>
      </c>
      <c r="J1577" t="s">
        <v>638</v>
      </c>
      <c r="K1577" t="e">
        <f ca="1">_xll.BDP(J1577,"security des")</f>
        <v>#NAME?</v>
      </c>
      <c r="N1577" t="s">
        <v>2129</v>
      </c>
      <c r="O1577" t="e">
        <f ca="1">_xll.BDP(J1577,"security des")</f>
        <v>#NAME?</v>
      </c>
    </row>
    <row r="1578" spans="1:15" x14ac:dyDescent="0.25">
      <c r="A1578">
        <v>0</v>
      </c>
      <c r="B1578" s="9">
        <v>8.1287671232876718E-5</v>
      </c>
      <c r="C1578" s="9" t="str">
        <f t="shared" si="48"/>
        <v>$H$1605</v>
      </c>
      <c r="D1578" s="9" t="str">
        <f t="shared" si="49"/>
        <v>H1605</v>
      </c>
      <c r="F1578">
        <v>31740</v>
      </c>
      <c r="G1578" s="1" t="str">
        <f>_xll.BDS("SPX Index","CHAIN_TICKERS", "CHAIN_STRIKE_PX_OVRD",F1578, "CHAIN_PUT_CALL_TYPE_OVRD=P", "CHAIN_PERIODICITY_OVRD=M")</f>
        <v>SPX US 11/20/15 P2700</v>
      </c>
      <c r="J1578" t="s">
        <v>639</v>
      </c>
      <c r="K1578" t="e">
        <f ca="1">_xll.BDP(J1578,"security des")</f>
        <v>#NAME?</v>
      </c>
      <c r="N1578" t="s">
        <v>2130</v>
      </c>
      <c r="O1578" t="e">
        <f ca="1">_xll.BDP(J1578,"security des")</f>
        <v>#NAME?</v>
      </c>
    </row>
    <row r="1579" spans="1:15" x14ac:dyDescent="0.25">
      <c r="A1579">
        <v>0</v>
      </c>
      <c r="B1579" s="9">
        <v>8.1534246575342469E-5</v>
      </c>
      <c r="C1579" s="9" t="str">
        <f t="shared" si="48"/>
        <v>$H$1606</v>
      </c>
      <c r="D1579" s="9" t="str">
        <f t="shared" si="49"/>
        <v>H1606</v>
      </c>
      <c r="F1579">
        <v>31760</v>
      </c>
      <c r="G1579" s="1" t="str">
        <f>_xll.BDS("SPX Index","CHAIN_TICKERS", "CHAIN_STRIKE_PX_OVRD",F1579, "CHAIN_PUT_CALL_TYPE_OVRD=P", "CHAIN_PERIODICITY_OVRD=M")</f>
        <v>SPX US 11/20/15 P2700</v>
      </c>
      <c r="J1579" t="s">
        <v>640</v>
      </c>
      <c r="K1579" t="e">
        <f ca="1">_xll.BDP(J1579,"security des")</f>
        <v>#NAME?</v>
      </c>
      <c r="N1579" t="s">
        <v>377</v>
      </c>
      <c r="O1579" t="e">
        <f ca="1">_xll.BDP(J1579,"security des")</f>
        <v>#NAME?</v>
      </c>
    </row>
    <row r="1580" spans="1:15" x14ac:dyDescent="0.25">
      <c r="A1580">
        <v>0</v>
      </c>
      <c r="B1580" s="9">
        <v>8.0684931506849305E-5</v>
      </c>
      <c r="C1580" s="9" t="str">
        <f t="shared" si="48"/>
        <v>$H$1607</v>
      </c>
      <c r="D1580" s="9" t="str">
        <f t="shared" si="49"/>
        <v>H1607</v>
      </c>
      <c r="F1580">
        <v>31780</v>
      </c>
      <c r="G1580" s="1" t="str">
        <f>_xll.BDS("SPX Index","CHAIN_TICKERS", "CHAIN_STRIKE_PX_OVRD",F1580, "CHAIN_PUT_CALL_TYPE_OVRD=P", "CHAIN_PERIODICITY_OVRD=M")</f>
        <v>SPX US 11/20/15 P2700</v>
      </c>
      <c r="J1580" t="s">
        <v>641</v>
      </c>
      <c r="K1580" t="e">
        <f ca="1">_xll.BDP(J1580,"security des")</f>
        <v>#NAME?</v>
      </c>
      <c r="N1580" t="s">
        <v>2131</v>
      </c>
      <c r="O1580" t="e">
        <f ca="1">_xll.BDP(J1580,"security des")</f>
        <v>#NAME?</v>
      </c>
    </row>
    <row r="1581" spans="1:15" x14ac:dyDescent="0.25">
      <c r="A1581">
        <v>0</v>
      </c>
      <c r="B1581" s="9">
        <v>8.1589041095890411E-5</v>
      </c>
      <c r="C1581" s="9" t="str">
        <f t="shared" si="48"/>
        <v>$H$1608</v>
      </c>
      <c r="D1581" s="9" t="str">
        <f t="shared" si="49"/>
        <v>H1608</v>
      </c>
      <c r="F1581">
        <v>31800</v>
      </c>
      <c r="G1581" s="1" t="str">
        <f>_xll.BDS("SPX Index","CHAIN_TICKERS", "CHAIN_STRIKE_PX_OVRD",F1581, "CHAIN_PUT_CALL_TYPE_OVRD=P", "CHAIN_PERIODICITY_OVRD=M")</f>
        <v>SPX US 11/20/15 P2700</v>
      </c>
      <c r="J1581" t="s">
        <v>642</v>
      </c>
      <c r="K1581" t="e">
        <f ca="1">_xll.BDP(J1581,"security des")</f>
        <v>#NAME?</v>
      </c>
      <c r="N1581" t="s">
        <v>2132</v>
      </c>
      <c r="O1581" t="e">
        <f ca="1">_xll.BDP(J1581,"security des")</f>
        <v>#NAME?</v>
      </c>
    </row>
    <row r="1582" spans="1:15" x14ac:dyDescent="0.25">
      <c r="A1582">
        <v>0</v>
      </c>
      <c r="B1582" s="9">
        <v>8.0712328767123276E-5</v>
      </c>
      <c r="C1582" s="9" t="str">
        <f t="shared" si="48"/>
        <v>$H$1609</v>
      </c>
      <c r="D1582" s="9" t="str">
        <f t="shared" si="49"/>
        <v>H1609</v>
      </c>
      <c r="F1582">
        <v>31820</v>
      </c>
      <c r="G1582" s="1" t="str">
        <f>_xll.BDS("SPX Index","CHAIN_TICKERS", "CHAIN_STRIKE_PX_OVRD",F1582, "CHAIN_PUT_CALL_TYPE_OVRD=P", "CHAIN_PERIODICITY_OVRD=M")</f>
        <v>SPX US 11/20/15 P2700</v>
      </c>
      <c r="J1582" t="s">
        <v>643</v>
      </c>
      <c r="K1582" t="e">
        <f ca="1">_xll.BDP(J1582,"security des")</f>
        <v>#NAME?</v>
      </c>
      <c r="N1582" t="s">
        <v>2133</v>
      </c>
      <c r="O1582" t="e">
        <f ca="1">_xll.BDP(J1582,"security des")</f>
        <v>#NAME?</v>
      </c>
    </row>
    <row r="1583" spans="1:15" x14ac:dyDescent="0.25">
      <c r="A1583">
        <v>1</v>
      </c>
      <c r="B1583" s="9">
        <v>8.0712328767123276E-5</v>
      </c>
      <c r="C1583" s="9" t="str">
        <f t="shared" si="48"/>
        <v>$H$1610</v>
      </c>
      <c r="D1583" s="9" t="str">
        <f t="shared" si="49"/>
        <v>H1610</v>
      </c>
      <c r="F1583">
        <v>31840</v>
      </c>
      <c r="G1583" s="1" t="str">
        <f>_xll.BDS("SPX Index","CHAIN_TICKERS", "CHAIN_STRIKE_PX_OVRD",F1583, "CHAIN_PUT_CALL_TYPE_OVRD=P", "CHAIN_PERIODICITY_OVRD=M")</f>
        <v>SPX US 11/20/15 P2700</v>
      </c>
      <c r="J1583" t="s">
        <v>644</v>
      </c>
      <c r="K1583" t="e">
        <f ca="1">_xll.BDP(J1583,"security des")</f>
        <v>#NAME?</v>
      </c>
      <c r="N1583" t="s">
        <v>2134</v>
      </c>
      <c r="O1583" t="e">
        <f ca="1">_xll.BDP(J1583,"security des")</f>
        <v>#NAME?</v>
      </c>
    </row>
    <row r="1584" spans="1:15" x14ac:dyDescent="0.25">
      <c r="A1584">
        <v>0</v>
      </c>
      <c r="B1584" s="9">
        <v>8.0410958904109596E-5</v>
      </c>
      <c r="C1584" s="9" t="str">
        <f t="shared" si="48"/>
        <v>$H$1611</v>
      </c>
      <c r="D1584" s="9" t="str">
        <f t="shared" si="49"/>
        <v>H1611</v>
      </c>
      <c r="F1584">
        <v>31860</v>
      </c>
      <c r="G1584" s="1" t="str">
        <f>_xll.BDS("SPX Index","CHAIN_TICKERS", "CHAIN_STRIKE_PX_OVRD",F1584, "CHAIN_PUT_CALL_TYPE_OVRD=P", "CHAIN_PERIODICITY_OVRD=M")</f>
        <v>SPX US 11/20/15 P2700</v>
      </c>
      <c r="J1584" t="s">
        <v>645</v>
      </c>
      <c r="K1584" t="e">
        <f ca="1">_xll.BDP(J1584,"security des")</f>
        <v>#NAME?</v>
      </c>
      <c r="N1584" t="s">
        <v>139</v>
      </c>
      <c r="O1584" t="e">
        <f ca="1">_xll.BDP(J1584,"security des")</f>
        <v>#NAME?</v>
      </c>
    </row>
    <row r="1585" spans="1:15" x14ac:dyDescent="0.25">
      <c r="A1585">
        <v>0</v>
      </c>
      <c r="B1585" s="9">
        <v>8.1260273972602747E-5</v>
      </c>
      <c r="C1585" s="9" t="str">
        <f t="shared" si="48"/>
        <v>$H$1612</v>
      </c>
      <c r="D1585" s="9" t="str">
        <f t="shared" si="49"/>
        <v>H1612</v>
      </c>
      <c r="F1585">
        <v>31880</v>
      </c>
      <c r="G1585" s="1" t="str">
        <f>_xll.BDS("SPX Index","CHAIN_TICKERS", "CHAIN_STRIKE_PX_OVRD",F1585, "CHAIN_PUT_CALL_TYPE_OVRD=P", "CHAIN_PERIODICITY_OVRD=M")</f>
        <v>SPX US 11/20/15 P2700</v>
      </c>
      <c r="J1585" t="s">
        <v>646</v>
      </c>
      <c r="K1585" t="e">
        <f ca="1">_xll.BDP(J1585,"security des")</f>
        <v>#NAME?</v>
      </c>
      <c r="N1585" t="s">
        <v>378</v>
      </c>
      <c r="O1585" t="e">
        <f ca="1">_xll.BDP(J1585,"security des")</f>
        <v>#NAME?</v>
      </c>
    </row>
    <row r="1586" spans="1:15" x14ac:dyDescent="0.25">
      <c r="A1586">
        <v>0</v>
      </c>
      <c r="B1586" s="9">
        <v>8.1589041095890411E-5</v>
      </c>
      <c r="C1586" s="9" t="str">
        <f t="shared" si="48"/>
        <v>$H$1613</v>
      </c>
      <c r="D1586" s="9" t="str">
        <f t="shared" si="49"/>
        <v>H1613</v>
      </c>
      <c r="F1586">
        <v>31900</v>
      </c>
      <c r="G1586" s="1" t="str">
        <f>_xll.BDS("SPX Index","CHAIN_TICKERS", "CHAIN_STRIKE_PX_OVRD",F1586, "CHAIN_PUT_CALL_TYPE_OVRD=P", "CHAIN_PERIODICITY_OVRD=M")</f>
        <v>SPX US 11/20/15 P2700</v>
      </c>
      <c r="J1586" t="s">
        <v>647</v>
      </c>
      <c r="K1586" t="e">
        <f ca="1">_xll.BDP(J1586,"security des")</f>
        <v>#NAME?</v>
      </c>
      <c r="N1586" t="s">
        <v>379</v>
      </c>
      <c r="O1586" t="e">
        <f ca="1">_xll.BDP(J1586,"security des")</f>
        <v>#NAME?</v>
      </c>
    </row>
    <row r="1587" spans="1:15" x14ac:dyDescent="0.25">
      <c r="A1587">
        <v>0</v>
      </c>
      <c r="B1587" s="9">
        <v>8.156164383561644E-5</v>
      </c>
      <c r="C1587" s="9" t="str">
        <f t="shared" si="48"/>
        <v>$H$1614</v>
      </c>
      <c r="D1587" s="9" t="str">
        <f t="shared" si="49"/>
        <v>H1614</v>
      </c>
      <c r="F1587">
        <v>31920</v>
      </c>
      <c r="G1587" s="1" t="str">
        <f>_xll.BDS("SPX Index","CHAIN_TICKERS", "CHAIN_STRIKE_PX_OVRD",F1587, "CHAIN_PUT_CALL_TYPE_OVRD=P", "CHAIN_PERIODICITY_OVRD=M")</f>
        <v>SPX US 11/20/15 P2700</v>
      </c>
      <c r="J1587" t="s">
        <v>648</v>
      </c>
      <c r="K1587" t="e">
        <f ca="1">_xll.BDP(J1587,"security des")</f>
        <v>#NAME?</v>
      </c>
      <c r="N1587" t="s">
        <v>380</v>
      </c>
      <c r="O1587" t="e">
        <f ca="1">_xll.BDP(J1587,"security des")</f>
        <v>#NAME?</v>
      </c>
    </row>
    <row r="1588" spans="1:15" x14ac:dyDescent="0.25">
      <c r="A1588">
        <v>0</v>
      </c>
      <c r="B1588" s="9">
        <v>8.0712328767123276E-5</v>
      </c>
      <c r="C1588" s="9" t="str">
        <f t="shared" si="48"/>
        <v>$H$1615</v>
      </c>
      <c r="D1588" s="9" t="str">
        <f t="shared" si="49"/>
        <v>H1615</v>
      </c>
      <c r="F1588">
        <v>31940</v>
      </c>
      <c r="G1588" s="1" t="str">
        <f>_xll.BDS("SPX Index","CHAIN_TICKERS", "CHAIN_STRIKE_PX_OVRD",F1588, "CHAIN_PUT_CALL_TYPE_OVRD=P", "CHAIN_PERIODICITY_OVRD=M")</f>
        <v>SPX US 11/20/15 P2700</v>
      </c>
      <c r="J1588" t="s">
        <v>2595</v>
      </c>
      <c r="K1588" t="e">
        <f ca="1">_xll.BDP(J1588,"security des")</f>
        <v>#NAME?</v>
      </c>
      <c r="N1588" t="s">
        <v>2135</v>
      </c>
      <c r="O1588" t="e">
        <f ca="1">_xll.BDP(J1588,"security des")</f>
        <v>#NAME?</v>
      </c>
    </row>
    <row r="1589" spans="1:15" x14ac:dyDescent="0.25">
      <c r="A1589">
        <v>0</v>
      </c>
      <c r="B1589" s="9">
        <v>7.8164383561643824E-5</v>
      </c>
      <c r="C1589" s="9" t="str">
        <f t="shared" si="48"/>
        <v>$H$1616</v>
      </c>
      <c r="D1589" s="9" t="str">
        <f t="shared" si="49"/>
        <v>H1616</v>
      </c>
      <c r="F1589">
        <v>31960</v>
      </c>
      <c r="G1589" s="1" t="str">
        <f>_xll.BDS("SPX Index","CHAIN_TICKERS", "CHAIN_STRIKE_PX_OVRD",F1589, "CHAIN_PUT_CALL_TYPE_OVRD=P", "CHAIN_PERIODICITY_OVRD=M")</f>
        <v>SPX US 11/20/15 P2700</v>
      </c>
      <c r="J1589" t="s">
        <v>649</v>
      </c>
      <c r="K1589" t="e">
        <f ca="1">_xll.BDP(J1589,"security des")</f>
        <v>#NAME?</v>
      </c>
      <c r="N1589" t="s">
        <v>381</v>
      </c>
      <c r="O1589" t="e">
        <f ca="1">_xll.BDP(J1589,"security des")</f>
        <v>#NAME?</v>
      </c>
    </row>
    <row r="1590" spans="1:15" x14ac:dyDescent="0.25">
      <c r="A1590">
        <v>0</v>
      </c>
      <c r="B1590" s="9">
        <v>7.7589041095890409E-5</v>
      </c>
      <c r="C1590" s="9" t="str">
        <f t="shared" si="48"/>
        <v>$H$1617</v>
      </c>
      <c r="D1590" s="9" t="str">
        <f t="shared" si="49"/>
        <v>H1617</v>
      </c>
      <c r="F1590">
        <v>31980</v>
      </c>
      <c r="G1590" s="1" t="str">
        <f>_xll.BDS("SPX Index","CHAIN_TICKERS", "CHAIN_STRIKE_PX_OVRD",F1590, "CHAIN_PUT_CALL_TYPE_OVRD=P", "CHAIN_PERIODICITY_OVRD=M")</f>
        <v>SPX US 11/20/15 P2700</v>
      </c>
      <c r="J1590" t="s">
        <v>650</v>
      </c>
      <c r="K1590" t="e">
        <f ca="1">_xll.BDP(J1590,"security des")</f>
        <v>#NAME?</v>
      </c>
      <c r="N1590" t="s">
        <v>382</v>
      </c>
      <c r="O1590" t="e">
        <f ca="1">_xll.BDP(J1590,"security des")</f>
        <v>#NAME?</v>
      </c>
    </row>
    <row r="1591" spans="1:15" x14ac:dyDescent="0.25">
      <c r="A1591">
        <v>0</v>
      </c>
      <c r="B1591" s="9">
        <v>7.6219178082191785E-5</v>
      </c>
      <c r="C1591" s="9" t="str">
        <f t="shared" si="48"/>
        <v>$H$1618</v>
      </c>
      <c r="D1591" s="9" t="str">
        <f t="shared" si="49"/>
        <v>H1618</v>
      </c>
      <c r="F1591">
        <v>32000</v>
      </c>
      <c r="G1591" s="1" t="str">
        <f>_xll.BDS("SPX Index","CHAIN_TICKERS", "CHAIN_STRIKE_PX_OVRD",F1591, "CHAIN_PUT_CALL_TYPE_OVRD=P", "CHAIN_PERIODICITY_OVRD=M")</f>
        <v>SPX US 11/20/15 P2700</v>
      </c>
      <c r="J1591" t="s">
        <v>651</v>
      </c>
      <c r="K1591" t="e">
        <f ca="1">_xll.BDP(J1591,"security des")</f>
        <v>#NAME?</v>
      </c>
      <c r="N1591" t="s">
        <v>383</v>
      </c>
      <c r="O1591" t="e">
        <f ca="1">_xll.BDP(J1591,"security des")</f>
        <v>#NAME?</v>
      </c>
    </row>
    <row r="1592" spans="1:15" x14ac:dyDescent="0.25">
      <c r="A1592">
        <v>0</v>
      </c>
      <c r="B1592" s="9">
        <v>7.5095890410958912E-5</v>
      </c>
      <c r="C1592" s="9" t="str">
        <f t="shared" si="48"/>
        <v>$H$1619</v>
      </c>
      <c r="D1592" s="9" t="str">
        <f t="shared" si="49"/>
        <v>H1619</v>
      </c>
      <c r="F1592">
        <v>32020</v>
      </c>
      <c r="G1592" s="1" t="str">
        <f>_xll.BDS("SPX Index","CHAIN_TICKERS", "CHAIN_STRIKE_PX_OVRD",F1592, "CHAIN_PUT_CALL_TYPE_OVRD=P", "CHAIN_PERIODICITY_OVRD=M")</f>
        <v>SPX US 11/20/15 P2700</v>
      </c>
      <c r="J1592" t="s">
        <v>652</v>
      </c>
      <c r="K1592" t="e">
        <f ca="1">_xll.BDP(J1592,"security des")</f>
        <v>#NAME?</v>
      </c>
      <c r="N1592" t="s">
        <v>384</v>
      </c>
      <c r="O1592" t="e">
        <f ca="1">_xll.BDP(J1592,"security des")</f>
        <v>#NAME?</v>
      </c>
    </row>
    <row r="1593" spans="1:15" x14ac:dyDescent="0.25">
      <c r="A1593">
        <v>0</v>
      </c>
      <c r="B1593" s="9">
        <v>7.254794520547946E-5</v>
      </c>
      <c r="C1593" s="9" t="str">
        <f t="shared" si="48"/>
        <v>$H$1620</v>
      </c>
      <c r="D1593" s="9" t="str">
        <f t="shared" si="49"/>
        <v>H1620</v>
      </c>
      <c r="F1593">
        <v>32040</v>
      </c>
      <c r="G1593" s="1" t="str">
        <f>_xll.BDS("SPX Index","CHAIN_TICKERS", "CHAIN_STRIKE_PX_OVRD",F1593, "CHAIN_PUT_CALL_TYPE_OVRD=P", "CHAIN_PERIODICITY_OVRD=M")</f>
        <v>SPX US 11/20/15 P2700</v>
      </c>
      <c r="J1593" t="s">
        <v>653</v>
      </c>
      <c r="K1593" t="e">
        <f ca="1">_xll.BDP(J1593,"security des")</f>
        <v>#NAME?</v>
      </c>
      <c r="N1593" t="s">
        <v>140</v>
      </c>
      <c r="O1593" t="e">
        <f ca="1">_xll.BDP(J1593,"security des")</f>
        <v>#NAME?</v>
      </c>
    </row>
    <row r="1594" spans="1:15" x14ac:dyDescent="0.25">
      <c r="A1594">
        <v>0</v>
      </c>
      <c r="B1594" s="9">
        <v>7.3369863013698626E-5</v>
      </c>
      <c r="C1594" s="9" t="str">
        <f t="shared" si="48"/>
        <v>$H$1621</v>
      </c>
      <c r="D1594" s="9" t="str">
        <f t="shared" si="49"/>
        <v>H1621</v>
      </c>
      <c r="F1594">
        <v>32060</v>
      </c>
      <c r="G1594" s="1" t="str">
        <f>_xll.BDS("SPX Index","CHAIN_TICKERS", "CHAIN_STRIKE_PX_OVRD",F1594, "CHAIN_PUT_CALL_TYPE_OVRD=P", "CHAIN_PERIODICITY_OVRD=M")</f>
        <v>SPX US 11/20/15 P2700</v>
      </c>
      <c r="J1594" t="s">
        <v>654</v>
      </c>
      <c r="K1594" t="e">
        <f ca="1">_xll.BDP(J1594,"security des")</f>
        <v>#NAME?</v>
      </c>
      <c r="N1594" t="s">
        <v>385</v>
      </c>
      <c r="O1594" t="e">
        <f ca="1">_xll.BDP(J1594,"security des")</f>
        <v>#NAME?</v>
      </c>
    </row>
    <row r="1595" spans="1:15" x14ac:dyDescent="0.25">
      <c r="A1595">
        <v>0</v>
      </c>
      <c r="B1595" s="9">
        <v>7.3643835616438348E-5</v>
      </c>
      <c r="C1595" s="9" t="str">
        <f t="shared" si="48"/>
        <v>$H$1622</v>
      </c>
      <c r="D1595" s="9" t="str">
        <f t="shared" si="49"/>
        <v>H1622</v>
      </c>
      <c r="F1595">
        <v>32080</v>
      </c>
      <c r="G1595" s="1" t="str">
        <f>_xll.BDS("SPX Index","CHAIN_TICKERS", "CHAIN_STRIKE_PX_OVRD",F1595, "CHAIN_PUT_CALL_TYPE_OVRD=P", "CHAIN_PERIODICITY_OVRD=M")</f>
        <v>SPX US 11/20/15 P2700</v>
      </c>
      <c r="J1595" t="s">
        <v>655</v>
      </c>
      <c r="K1595" t="e">
        <f ca="1">_xll.BDP(J1595,"security des")</f>
        <v>#NAME?</v>
      </c>
      <c r="N1595" t="s">
        <v>386</v>
      </c>
      <c r="O1595" t="e">
        <f ca="1">_xll.BDP(J1595,"security des")</f>
        <v>#NAME?</v>
      </c>
    </row>
    <row r="1596" spans="1:15" x14ac:dyDescent="0.25">
      <c r="A1596">
        <v>0</v>
      </c>
      <c r="B1596" s="9">
        <v>7.6219178082191785E-5</v>
      </c>
      <c r="C1596" s="9" t="str">
        <f t="shared" si="48"/>
        <v>$H$1623</v>
      </c>
      <c r="D1596" s="9" t="str">
        <f t="shared" si="49"/>
        <v>H1623</v>
      </c>
      <c r="F1596">
        <v>32100</v>
      </c>
      <c r="G1596" s="1" t="str">
        <f>_xll.BDS("SPX Index","CHAIN_TICKERS", "CHAIN_STRIKE_PX_OVRD",F1596, "CHAIN_PUT_CALL_TYPE_OVRD=P", "CHAIN_PERIODICITY_OVRD=M")</f>
        <v>SPX US 11/20/15 P2700</v>
      </c>
      <c r="J1596" t="s">
        <v>656</v>
      </c>
      <c r="K1596" t="e">
        <f ca="1">_xll.BDP(J1596,"security des")</f>
        <v>#NAME?</v>
      </c>
      <c r="N1596" t="s">
        <v>387</v>
      </c>
      <c r="O1596" t="e">
        <f ca="1">_xll.BDP(J1596,"security des")</f>
        <v>#NAME?</v>
      </c>
    </row>
    <row r="1597" spans="1:15" x14ac:dyDescent="0.25">
      <c r="A1597">
        <v>0</v>
      </c>
      <c r="B1597" s="9">
        <v>7.846575342465753E-5</v>
      </c>
      <c r="C1597" s="9" t="str">
        <f t="shared" si="48"/>
        <v>$H$1624</v>
      </c>
      <c r="D1597" s="9" t="str">
        <f t="shared" si="49"/>
        <v>H1624</v>
      </c>
      <c r="F1597">
        <v>32120</v>
      </c>
      <c r="G1597" s="1" t="str">
        <f>_xll.BDS("SPX Index","CHAIN_TICKERS", "CHAIN_STRIKE_PX_OVRD",F1597, "CHAIN_PUT_CALL_TYPE_OVRD=P", "CHAIN_PERIODICITY_OVRD=M")</f>
        <v>SPX US 11/20/15 P2700</v>
      </c>
      <c r="J1597" t="s">
        <v>657</v>
      </c>
      <c r="K1597" t="e">
        <f ca="1">_xll.BDP(J1597,"security des")</f>
        <v>#NAME?</v>
      </c>
      <c r="N1597" t="s">
        <v>388</v>
      </c>
      <c r="O1597" t="e">
        <f ca="1">_xll.BDP(J1597,"security des")</f>
        <v>#NAME?</v>
      </c>
    </row>
    <row r="1598" spans="1:15" x14ac:dyDescent="0.25">
      <c r="A1598">
        <v>0</v>
      </c>
      <c r="B1598" s="9">
        <v>7.7890410958904115E-5</v>
      </c>
      <c r="C1598" s="9" t="str">
        <f t="shared" si="48"/>
        <v>$H$1625</v>
      </c>
      <c r="D1598" s="9" t="str">
        <f t="shared" si="49"/>
        <v>H1625</v>
      </c>
      <c r="F1598">
        <v>32140</v>
      </c>
      <c r="G1598" s="1" t="str">
        <f>_xll.BDS("SPX Index","CHAIN_TICKERS", "CHAIN_STRIKE_PX_OVRD",F1598, "CHAIN_PUT_CALL_TYPE_OVRD=P", "CHAIN_PERIODICITY_OVRD=M")</f>
        <v>SPX US 11/20/15 P2700</v>
      </c>
      <c r="J1598" t="s">
        <v>658</v>
      </c>
      <c r="K1598" t="e">
        <f ca="1">_xll.BDP(J1598,"security des")</f>
        <v>#NAME?</v>
      </c>
      <c r="N1598" t="s">
        <v>389</v>
      </c>
      <c r="O1598" t="e">
        <f ca="1">_xll.BDP(J1598,"security des")</f>
        <v>#NAME?</v>
      </c>
    </row>
    <row r="1599" spans="1:15" x14ac:dyDescent="0.25">
      <c r="A1599">
        <v>0</v>
      </c>
      <c r="B1599" s="9">
        <v>7.9013698630136988E-5</v>
      </c>
      <c r="C1599" s="9" t="str">
        <f t="shared" si="48"/>
        <v>$H$1626</v>
      </c>
      <c r="D1599" s="9" t="str">
        <f t="shared" si="49"/>
        <v>H1626</v>
      </c>
      <c r="F1599">
        <v>32160</v>
      </c>
      <c r="G1599" s="1" t="str">
        <f>_xll.BDS("SPX Index","CHAIN_TICKERS", "CHAIN_STRIKE_PX_OVRD",F1599, "CHAIN_PUT_CALL_TYPE_OVRD=P", "CHAIN_PERIODICITY_OVRD=M")</f>
        <v>SPX US 11/20/15 P2700</v>
      </c>
      <c r="J1599" t="s">
        <v>659</v>
      </c>
      <c r="K1599" t="e">
        <f ca="1">_xll.BDP(J1599,"security des")</f>
        <v>#NAME?</v>
      </c>
      <c r="N1599" t="s">
        <v>141</v>
      </c>
      <c r="O1599" t="e">
        <f ca="1">_xll.BDP(J1599,"security des")</f>
        <v>#NAME?</v>
      </c>
    </row>
    <row r="1600" spans="1:15" x14ac:dyDescent="0.25">
      <c r="A1600">
        <v>0</v>
      </c>
      <c r="B1600" s="9">
        <v>7.928767123287671E-5</v>
      </c>
      <c r="C1600" s="9" t="str">
        <f t="shared" si="48"/>
        <v>$H$1627</v>
      </c>
      <c r="D1600" s="9" t="str">
        <f t="shared" si="49"/>
        <v>H1627</v>
      </c>
      <c r="F1600">
        <v>32180</v>
      </c>
      <c r="G1600" s="1" t="str">
        <f>_xll.BDS("SPX Index","CHAIN_TICKERS", "CHAIN_STRIKE_PX_OVRD",F1600, "CHAIN_PUT_CALL_TYPE_OVRD=P", "CHAIN_PERIODICITY_OVRD=M")</f>
        <v>SPX US 11/20/15 P2700</v>
      </c>
      <c r="J1600" t="s">
        <v>660</v>
      </c>
      <c r="K1600" t="e">
        <f ca="1">_xll.BDP(J1600,"security des")</f>
        <v>#NAME?</v>
      </c>
      <c r="N1600" t="s">
        <v>2136</v>
      </c>
      <c r="O1600" t="e">
        <f ca="1">_xll.BDP(J1600,"security des")</f>
        <v>#NAME?</v>
      </c>
    </row>
    <row r="1601" spans="1:15" x14ac:dyDescent="0.25">
      <c r="A1601">
        <v>0</v>
      </c>
      <c r="B1601" s="9">
        <v>7.9835616438356168E-5</v>
      </c>
      <c r="C1601" s="9" t="str">
        <f t="shared" si="48"/>
        <v>$H$1628</v>
      </c>
      <c r="D1601" s="9" t="str">
        <f t="shared" si="49"/>
        <v>H1628</v>
      </c>
      <c r="F1601">
        <v>32200</v>
      </c>
      <c r="G1601" s="1" t="str">
        <f>_xll.BDS("SPX Index","CHAIN_TICKERS", "CHAIN_STRIKE_PX_OVRD",F1601, "CHAIN_PUT_CALL_TYPE_OVRD=P", "CHAIN_PERIODICITY_OVRD=M")</f>
        <v>SPX US 11/20/15 P2700</v>
      </c>
      <c r="J1601" t="s">
        <v>661</v>
      </c>
      <c r="K1601" t="e">
        <f ca="1">_xll.BDP(J1601,"security des")</f>
        <v>#NAME?</v>
      </c>
      <c r="N1601" t="s">
        <v>142</v>
      </c>
      <c r="O1601" t="e">
        <f ca="1">_xll.BDP(J1601,"security des")</f>
        <v>#NAME?</v>
      </c>
    </row>
    <row r="1602" spans="1:15" x14ac:dyDescent="0.25">
      <c r="A1602">
        <v>0</v>
      </c>
      <c r="B1602" s="9">
        <v>8.2136986301369869E-5</v>
      </c>
      <c r="C1602" s="9" t="str">
        <f t="shared" si="48"/>
        <v>$H$1629</v>
      </c>
      <c r="D1602" s="9" t="str">
        <f t="shared" si="49"/>
        <v>H1629</v>
      </c>
      <c r="F1602">
        <v>32220</v>
      </c>
      <c r="G1602" s="1" t="str">
        <f>_xll.BDS("SPX Index","CHAIN_TICKERS", "CHAIN_STRIKE_PX_OVRD",F1602, "CHAIN_PUT_CALL_TYPE_OVRD=P", "CHAIN_PERIODICITY_OVRD=M")</f>
        <v>SPX US 11/20/15 P2700</v>
      </c>
      <c r="J1602" t="s">
        <v>662</v>
      </c>
      <c r="K1602" t="e">
        <f ca="1">_xll.BDP(J1602,"security des")</f>
        <v>#NAME?</v>
      </c>
      <c r="N1602" t="s">
        <v>143</v>
      </c>
      <c r="O1602" t="e">
        <f ca="1">_xll.BDP(J1602,"security des")</f>
        <v>#NAME?</v>
      </c>
    </row>
    <row r="1603" spans="1:15" x14ac:dyDescent="0.25">
      <c r="A1603">
        <v>1</v>
      </c>
      <c r="B1603" s="9">
        <v>8.156164383561644E-5</v>
      </c>
      <c r="C1603" s="9" t="str">
        <f t="shared" si="48"/>
        <v>$H$1630</v>
      </c>
      <c r="D1603" s="9" t="str">
        <f t="shared" si="49"/>
        <v>H1630</v>
      </c>
      <c r="F1603">
        <v>32240</v>
      </c>
      <c r="G1603" s="1" t="str">
        <f>_xll.BDS("SPX Index","CHAIN_TICKERS", "CHAIN_STRIKE_PX_OVRD",F1603, "CHAIN_PUT_CALL_TYPE_OVRD=P", "CHAIN_PERIODICITY_OVRD=M")</f>
        <v>SPX US 11/20/15 P2700</v>
      </c>
      <c r="J1603" t="s">
        <v>663</v>
      </c>
      <c r="K1603" t="e">
        <f ca="1">_xll.BDP(J1603,"security des")</f>
        <v>#NAME?</v>
      </c>
      <c r="N1603" t="s">
        <v>144</v>
      </c>
      <c r="O1603" t="e">
        <f ca="1">_xll.BDP(J1603,"security des")</f>
        <v>#NAME?</v>
      </c>
    </row>
    <row r="1604" spans="1:15" x14ac:dyDescent="0.25">
      <c r="A1604">
        <v>0</v>
      </c>
      <c r="B1604" s="9">
        <v>8.0986301369863012E-5</v>
      </c>
      <c r="C1604" s="9" t="str">
        <f t="shared" ref="C1604:C1667" si="50">ADDRESS(ROW(B1604)+MATCH(1,B1604:B1630),8)</f>
        <v>$H$1631</v>
      </c>
      <c r="D1604" s="9" t="str">
        <f t="shared" ref="D1604:D1667" si="51">"H"&amp;(ROW(B1604)+MATCH(1,B1604:B1630))</f>
        <v>H1631</v>
      </c>
      <c r="F1604">
        <v>32260</v>
      </c>
      <c r="G1604" s="1" t="str">
        <f>_xll.BDS("SPX Index","CHAIN_TICKERS", "CHAIN_STRIKE_PX_OVRD",F1604, "CHAIN_PUT_CALL_TYPE_OVRD=P", "CHAIN_PERIODICITY_OVRD=M")</f>
        <v>SPX US 11/20/15 P2700</v>
      </c>
      <c r="J1604" t="s">
        <v>664</v>
      </c>
      <c r="K1604" t="e">
        <f ca="1">_xll.BDP(J1604,"security des")</f>
        <v>#NAME?</v>
      </c>
      <c r="N1604" t="s">
        <v>145</v>
      </c>
      <c r="O1604" t="e">
        <f ca="1">_xll.BDP(J1604,"security des")</f>
        <v>#NAME?</v>
      </c>
    </row>
    <row r="1605" spans="1:15" x14ac:dyDescent="0.25">
      <c r="A1605">
        <v>0</v>
      </c>
      <c r="B1605" s="9">
        <v>8.3232876712328757E-5</v>
      </c>
      <c r="C1605" s="9" t="str">
        <f t="shared" si="50"/>
        <v>$H$1632</v>
      </c>
      <c r="D1605" s="9" t="str">
        <f t="shared" si="51"/>
        <v>H1632</v>
      </c>
      <c r="F1605">
        <v>32280</v>
      </c>
      <c r="G1605" s="1" t="str">
        <f>_xll.BDS("SPX Index","CHAIN_TICKERS", "CHAIN_STRIKE_PX_OVRD",F1605, "CHAIN_PUT_CALL_TYPE_OVRD=P", "CHAIN_PERIODICITY_OVRD=M")</f>
        <v>SPX US 11/20/15 P2700</v>
      </c>
      <c r="J1605" t="s">
        <v>665</v>
      </c>
      <c r="K1605" t="e">
        <f ca="1">_xll.BDP(J1605,"security des")</f>
        <v>#NAME?</v>
      </c>
      <c r="N1605" t="s">
        <v>146</v>
      </c>
      <c r="O1605" t="e">
        <f ca="1">_xll.BDP(J1605,"security des")</f>
        <v>#NAME?</v>
      </c>
    </row>
    <row r="1606" spans="1:15" x14ac:dyDescent="0.25">
      <c r="A1606">
        <v>0</v>
      </c>
      <c r="B1606" s="9">
        <v>8.4383561643835614E-5</v>
      </c>
      <c r="C1606" s="9" t="str">
        <f t="shared" si="50"/>
        <v>$H$1633</v>
      </c>
      <c r="D1606" s="9" t="str">
        <f t="shared" si="51"/>
        <v>H1633</v>
      </c>
      <c r="F1606">
        <v>32300</v>
      </c>
      <c r="G1606" s="1" t="str">
        <f>_xll.BDS("SPX Index","CHAIN_TICKERS", "CHAIN_STRIKE_PX_OVRD",F1606, "CHAIN_PUT_CALL_TYPE_OVRD=P", "CHAIN_PERIODICITY_OVRD=M")</f>
        <v>SPX US 11/20/15 P2700</v>
      </c>
      <c r="J1606" t="s">
        <v>666</v>
      </c>
      <c r="K1606" t="e">
        <f ca="1">_xll.BDP(J1606,"security des")</f>
        <v>#NAME?</v>
      </c>
      <c r="N1606" t="s">
        <v>147</v>
      </c>
      <c r="O1606" t="e">
        <f ca="1">_xll.BDP(J1606,"security des")</f>
        <v>#NAME?</v>
      </c>
    </row>
    <row r="1607" spans="1:15" x14ac:dyDescent="0.25">
      <c r="A1607">
        <v>0</v>
      </c>
      <c r="B1607" s="9">
        <v>8.1287671232876718E-5</v>
      </c>
      <c r="C1607" s="9" t="str">
        <f t="shared" si="50"/>
        <v>$H$1634</v>
      </c>
      <c r="D1607" s="9" t="str">
        <f t="shared" si="51"/>
        <v>H1634</v>
      </c>
      <c r="F1607">
        <v>32320</v>
      </c>
      <c r="G1607" s="1" t="str">
        <f>_xll.BDS("SPX Index","CHAIN_TICKERS", "CHAIN_STRIKE_PX_OVRD",F1607, "CHAIN_PUT_CALL_TYPE_OVRD=P", "CHAIN_PERIODICITY_OVRD=M")</f>
        <v>SPX US 11/20/15 P2700</v>
      </c>
      <c r="J1607" t="s">
        <v>667</v>
      </c>
      <c r="K1607" t="e">
        <f ca="1">_xll.BDP(J1607,"security des")</f>
        <v>#NAME?</v>
      </c>
      <c r="N1607" t="s">
        <v>148</v>
      </c>
      <c r="O1607" t="e">
        <f ca="1">_xll.BDP(J1607,"security des")</f>
        <v>#NAME?</v>
      </c>
    </row>
    <row r="1608" spans="1:15" x14ac:dyDescent="0.25">
      <c r="A1608">
        <v>0</v>
      </c>
      <c r="B1608" s="9">
        <v>8.156164383561644E-5</v>
      </c>
      <c r="C1608" s="9" t="str">
        <f t="shared" si="50"/>
        <v>$H$1635</v>
      </c>
      <c r="D1608" s="9" t="str">
        <f t="shared" si="51"/>
        <v>H1635</v>
      </c>
      <c r="F1608">
        <v>32340</v>
      </c>
      <c r="G1608" s="1" t="str">
        <f>_xll.BDS("SPX Index","CHAIN_TICKERS", "CHAIN_STRIKE_PX_OVRD",F1608, "CHAIN_PUT_CALL_TYPE_OVRD=P", "CHAIN_PERIODICITY_OVRD=M")</f>
        <v>SPX US 11/20/15 P2700</v>
      </c>
      <c r="J1608" t="s">
        <v>668</v>
      </c>
      <c r="K1608" t="e">
        <f ca="1">_xll.BDP(J1608,"security des")</f>
        <v>#NAME?</v>
      </c>
      <c r="N1608" t="s">
        <v>149</v>
      </c>
      <c r="O1608" t="e">
        <f ca="1">_xll.BDP(J1608,"security des")</f>
        <v>#NAME?</v>
      </c>
    </row>
    <row r="1609" spans="1:15" x14ac:dyDescent="0.25">
      <c r="A1609">
        <v>0</v>
      </c>
      <c r="B1609" s="9">
        <v>8.1835616438356162E-5</v>
      </c>
      <c r="C1609" s="9" t="str">
        <f t="shared" si="50"/>
        <v>$H$1636</v>
      </c>
      <c r="D1609" s="9" t="str">
        <f t="shared" si="51"/>
        <v>H1636</v>
      </c>
      <c r="F1609">
        <v>32360</v>
      </c>
      <c r="G1609" s="1" t="str">
        <f>_xll.BDS("SPX Index","CHAIN_TICKERS", "CHAIN_STRIKE_PX_OVRD",F1609, "CHAIN_PUT_CALL_TYPE_OVRD=P", "CHAIN_PERIODICITY_OVRD=M")</f>
        <v>SPX US 11/20/15 P2700</v>
      </c>
      <c r="J1609" t="s">
        <v>669</v>
      </c>
      <c r="K1609" t="e">
        <f ca="1">_xll.BDP(J1609,"security des")</f>
        <v>#NAME?</v>
      </c>
      <c r="N1609" t="s">
        <v>150</v>
      </c>
      <c r="O1609" t="e">
        <f ca="1">_xll.BDP(J1609,"security des")</f>
        <v>#NAME?</v>
      </c>
    </row>
    <row r="1610" spans="1:15" x14ac:dyDescent="0.25">
      <c r="A1610">
        <v>0</v>
      </c>
      <c r="B1610" s="9">
        <v>8.1534246575342469E-5</v>
      </c>
      <c r="C1610" s="9" t="str">
        <f t="shared" si="50"/>
        <v>$H$1637</v>
      </c>
      <c r="D1610" s="9" t="str">
        <f t="shared" si="51"/>
        <v>H1637</v>
      </c>
      <c r="F1610">
        <v>32380</v>
      </c>
      <c r="G1610" s="1" t="str">
        <f>_xll.BDS("SPX Index","CHAIN_TICKERS", "CHAIN_STRIKE_PX_OVRD",F1610, "CHAIN_PUT_CALL_TYPE_OVRD=P", "CHAIN_PERIODICITY_OVRD=M")</f>
        <v>SPX US 11/20/15 P2700</v>
      </c>
      <c r="J1610" t="s">
        <v>670</v>
      </c>
      <c r="K1610" t="e">
        <f ca="1">_xll.BDP(J1610,"security des")</f>
        <v>#NAME?</v>
      </c>
      <c r="N1610" t="s">
        <v>151</v>
      </c>
      <c r="O1610" t="e">
        <f ca="1">_xll.BDP(J1610,"security des")</f>
        <v>#NAME?</v>
      </c>
    </row>
    <row r="1611" spans="1:15" x14ac:dyDescent="0.25">
      <c r="A1611">
        <v>0</v>
      </c>
      <c r="B1611" s="9">
        <v>8.2410958904109591E-5</v>
      </c>
      <c r="C1611" s="9" t="str">
        <f t="shared" si="50"/>
        <v>$H$1638</v>
      </c>
      <c r="D1611" s="9" t="str">
        <f t="shared" si="51"/>
        <v>H1638</v>
      </c>
      <c r="F1611">
        <v>32400</v>
      </c>
      <c r="G1611" s="1" t="str">
        <f>_xll.BDS("SPX Index","CHAIN_TICKERS", "CHAIN_STRIKE_PX_OVRD",F1611, "CHAIN_PUT_CALL_TYPE_OVRD=P", "CHAIN_PERIODICITY_OVRD=M")</f>
        <v>SPX US 11/20/15 P2700</v>
      </c>
      <c r="J1611" t="s">
        <v>671</v>
      </c>
      <c r="K1611" t="e">
        <f ca="1">_xll.BDP(J1611,"security des")</f>
        <v>#NAME?</v>
      </c>
      <c r="N1611" t="s">
        <v>152</v>
      </c>
      <c r="O1611" t="e">
        <f ca="1">_xll.BDP(J1611,"security des")</f>
        <v>#NAME?</v>
      </c>
    </row>
    <row r="1612" spans="1:15" x14ac:dyDescent="0.25">
      <c r="A1612">
        <v>0</v>
      </c>
      <c r="B1612" s="9">
        <v>8.2136986301369869E-5</v>
      </c>
      <c r="C1612" s="9" t="str">
        <f t="shared" si="50"/>
        <v>$H$1639</v>
      </c>
      <c r="D1612" s="9" t="str">
        <f t="shared" si="51"/>
        <v>H1639</v>
      </c>
      <c r="F1612">
        <v>32420</v>
      </c>
      <c r="G1612" s="1" t="str">
        <f>_xll.BDS("SPX Index","CHAIN_TICKERS", "CHAIN_STRIKE_PX_OVRD",F1612, "CHAIN_PUT_CALL_TYPE_OVRD=P", "CHAIN_PERIODICITY_OVRD=M")</f>
        <v>SPX US 11/20/15 P2700</v>
      </c>
      <c r="J1612" t="s">
        <v>672</v>
      </c>
      <c r="K1612" t="e">
        <f ca="1">_xll.BDP(J1612,"security des")</f>
        <v>#NAME?</v>
      </c>
      <c r="N1612" t="s">
        <v>153</v>
      </c>
      <c r="O1612" t="e">
        <f ca="1">_xll.BDP(J1612,"security des")</f>
        <v>#NAME?</v>
      </c>
    </row>
    <row r="1613" spans="1:15" x14ac:dyDescent="0.25">
      <c r="A1613">
        <v>0</v>
      </c>
      <c r="B1613" s="9">
        <v>8.2410958904109591E-5</v>
      </c>
      <c r="C1613" s="9" t="str">
        <f t="shared" si="50"/>
        <v>$H$1640</v>
      </c>
      <c r="D1613" s="9" t="str">
        <f t="shared" si="51"/>
        <v>H1640</v>
      </c>
      <c r="F1613">
        <v>32440</v>
      </c>
      <c r="G1613" s="1" t="str">
        <f>_xll.BDS("SPX Index","CHAIN_TICKERS", "CHAIN_STRIKE_PX_OVRD",F1613, "CHAIN_PUT_CALL_TYPE_OVRD=P", "CHAIN_PERIODICITY_OVRD=M")</f>
        <v>SPX US 11/20/15 P2700</v>
      </c>
      <c r="J1613" t="s">
        <v>673</v>
      </c>
      <c r="K1613" t="e">
        <f ca="1">_xll.BDP(J1613,"security des")</f>
        <v>#NAME?</v>
      </c>
      <c r="N1613" t="s">
        <v>154</v>
      </c>
      <c r="O1613" t="e">
        <f ca="1">_xll.BDP(J1613,"security des")</f>
        <v>#NAME?</v>
      </c>
    </row>
    <row r="1614" spans="1:15" x14ac:dyDescent="0.25">
      <c r="A1614">
        <v>0</v>
      </c>
      <c r="B1614" s="9">
        <v>8.238356164383562E-5</v>
      </c>
      <c r="C1614" s="9" t="str">
        <f t="shared" si="50"/>
        <v>$H$1641</v>
      </c>
      <c r="D1614" s="9" t="str">
        <f t="shared" si="51"/>
        <v>H1641</v>
      </c>
      <c r="F1614">
        <v>32460</v>
      </c>
      <c r="G1614" s="1" t="str">
        <f>_xll.BDS("SPX Index","CHAIN_TICKERS", "CHAIN_STRIKE_PX_OVRD",F1614, "CHAIN_PUT_CALL_TYPE_OVRD=P", "CHAIN_PERIODICITY_OVRD=M")</f>
        <v>SPX US 11/20/15 P2700</v>
      </c>
      <c r="J1614" t="s">
        <v>674</v>
      </c>
      <c r="K1614" t="e">
        <f ca="1">_xll.BDP(J1614,"security des")</f>
        <v>#NAME?</v>
      </c>
      <c r="N1614" t="s">
        <v>155</v>
      </c>
      <c r="O1614" t="e">
        <f ca="1">_xll.BDP(J1614,"security des")</f>
        <v>#NAME?</v>
      </c>
    </row>
    <row r="1615" spans="1:15" x14ac:dyDescent="0.25">
      <c r="A1615">
        <v>0</v>
      </c>
      <c r="B1615" s="9">
        <v>8.4082191780821921E-5</v>
      </c>
      <c r="C1615" s="9" t="str">
        <f t="shared" si="50"/>
        <v>$H$1642</v>
      </c>
      <c r="D1615" s="9" t="str">
        <f t="shared" si="51"/>
        <v>H1642</v>
      </c>
      <c r="F1615">
        <v>32480</v>
      </c>
      <c r="G1615" s="1" t="str">
        <f>_xll.BDS("SPX Index","CHAIN_TICKERS", "CHAIN_STRIKE_PX_OVRD",F1615, "CHAIN_PUT_CALL_TYPE_OVRD=P", "CHAIN_PERIODICITY_OVRD=M")</f>
        <v>SPX US 11/20/15 P2700</v>
      </c>
      <c r="J1615" t="s">
        <v>675</v>
      </c>
      <c r="K1615" t="e">
        <f ca="1">_xll.BDP(J1615,"security des")</f>
        <v>#NAME?</v>
      </c>
      <c r="N1615" t="s">
        <v>156</v>
      </c>
      <c r="O1615" t="e">
        <f ca="1">_xll.BDP(J1615,"security des")</f>
        <v>#NAME?</v>
      </c>
    </row>
    <row r="1616" spans="1:15" x14ac:dyDescent="0.25">
      <c r="A1616">
        <v>0</v>
      </c>
      <c r="B1616" s="9">
        <v>8.4684931506849321E-5</v>
      </c>
      <c r="C1616" s="9" t="str">
        <f t="shared" si="50"/>
        <v>$H$1643</v>
      </c>
      <c r="D1616" s="9" t="str">
        <f t="shared" si="51"/>
        <v>H1643</v>
      </c>
      <c r="F1616">
        <v>32500</v>
      </c>
      <c r="G1616" s="1" t="str">
        <f>_xll.BDS("SPX Index","CHAIN_TICKERS", "CHAIN_STRIKE_PX_OVRD",F1616, "CHAIN_PUT_CALL_TYPE_OVRD=P", "CHAIN_PERIODICITY_OVRD=M")</f>
        <v>SPX US 11/20/15 P2700</v>
      </c>
      <c r="J1616" t="s">
        <v>676</v>
      </c>
      <c r="K1616" t="e">
        <f ca="1">_xll.BDP(J1616,"security des")</f>
        <v>#NAME?</v>
      </c>
      <c r="N1616" t="s">
        <v>157</v>
      </c>
      <c r="O1616" t="e">
        <f ca="1">_xll.BDP(J1616,"security des")</f>
        <v>#NAME?</v>
      </c>
    </row>
    <row r="1617" spans="1:15" x14ac:dyDescent="0.25">
      <c r="A1617">
        <v>0</v>
      </c>
      <c r="B1617" s="9">
        <v>8.4109589041095892E-5</v>
      </c>
      <c r="C1617" s="9" t="str">
        <f t="shared" si="50"/>
        <v>$H$1644</v>
      </c>
      <c r="D1617" s="9" t="str">
        <f t="shared" si="51"/>
        <v>H1644</v>
      </c>
      <c r="F1617">
        <v>32520</v>
      </c>
      <c r="G1617" s="1" t="str">
        <f>_xll.BDS("SPX Index","CHAIN_TICKERS", "CHAIN_STRIKE_PX_OVRD",F1617, "CHAIN_PUT_CALL_TYPE_OVRD=P", "CHAIN_PERIODICITY_OVRD=M")</f>
        <v>SPX US 11/20/15 P2700</v>
      </c>
      <c r="J1617" t="s">
        <v>677</v>
      </c>
      <c r="K1617" t="e">
        <f ca="1">_xll.BDP(J1617,"security des")</f>
        <v>#NAME?</v>
      </c>
      <c r="N1617" t="s">
        <v>158</v>
      </c>
      <c r="O1617" t="e">
        <f ca="1">_xll.BDP(J1617,"security des")</f>
        <v>#NAME?</v>
      </c>
    </row>
    <row r="1618" spans="1:15" x14ac:dyDescent="0.25">
      <c r="A1618">
        <v>0</v>
      </c>
      <c r="B1618" s="9">
        <v>8.4109589041095892E-5</v>
      </c>
      <c r="C1618" s="9" t="str">
        <f t="shared" si="50"/>
        <v>$H$1645</v>
      </c>
      <c r="D1618" s="9" t="str">
        <f t="shared" si="51"/>
        <v>H1645</v>
      </c>
      <c r="F1618">
        <v>32540</v>
      </c>
      <c r="G1618" s="1" t="str">
        <f>_xll.BDS("SPX Index","CHAIN_TICKERS", "CHAIN_STRIKE_PX_OVRD",F1618, "CHAIN_PUT_CALL_TYPE_OVRD=P", "CHAIN_PERIODICITY_OVRD=M")</f>
        <v>SPX US 11/20/15 P2700</v>
      </c>
      <c r="J1618" t="s">
        <v>678</v>
      </c>
      <c r="K1618" t="e">
        <f ca="1">_xll.BDP(J1618,"security des")</f>
        <v>#NAME?</v>
      </c>
      <c r="N1618" t="s">
        <v>159</v>
      </c>
      <c r="O1618" t="e">
        <f ca="1">_xll.BDP(J1618,"security des")</f>
        <v>#NAME?</v>
      </c>
    </row>
    <row r="1619" spans="1:15" x14ac:dyDescent="0.25">
      <c r="A1619">
        <v>0</v>
      </c>
      <c r="B1619" s="9">
        <v>8.547945205479453E-5</v>
      </c>
      <c r="C1619" s="9" t="str">
        <f t="shared" si="50"/>
        <v>$H$1646</v>
      </c>
      <c r="D1619" s="9" t="str">
        <f t="shared" si="51"/>
        <v>H1646</v>
      </c>
      <c r="F1619">
        <v>32560</v>
      </c>
      <c r="G1619" s="1" t="str">
        <f>_xll.BDS("SPX Index","CHAIN_TICKERS", "CHAIN_STRIKE_PX_OVRD",F1619, "CHAIN_PUT_CALL_TYPE_OVRD=P", "CHAIN_PERIODICITY_OVRD=M")</f>
        <v>SPX US 11/20/15 P2700</v>
      </c>
      <c r="J1619" t="s">
        <v>679</v>
      </c>
      <c r="K1619" t="e">
        <f ca="1">_xll.BDP(J1619,"security des")</f>
        <v>#NAME?</v>
      </c>
      <c r="N1619" t="s">
        <v>160</v>
      </c>
      <c r="O1619" t="e">
        <f ca="1">_xll.BDP(J1619,"security des")</f>
        <v>#NAME?</v>
      </c>
    </row>
    <row r="1620" spans="1:15" x14ac:dyDescent="0.25">
      <c r="A1620">
        <v>0</v>
      </c>
      <c r="B1620" s="9">
        <v>8.6054794520547945E-5</v>
      </c>
      <c r="C1620" s="9" t="str">
        <f t="shared" si="50"/>
        <v>$H$1647</v>
      </c>
      <c r="D1620" s="9" t="str">
        <f t="shared" si="51"/>
        <v>H1647</v>
      </c>
      <c r="F1620">
        <v>32580</v>
      </c>
      <c r="G1620" s="1" t="str">
        <f>_xll.BDS("SPX Index","CHAIN_TICKERS", "CHAIN_STRIKE_PX_OVRD",F1620, "CHAIN_PUT_CALL_TYPE_OVRD=P", "CHAIN_PERIODICITY_OVRD=M")</f>
        <v>SPX US 11/20/15 P2700</v>
      </c>
      <c r="J1620" t="s">
        <v>680</v>
      </c>
      <c r="K1620" t="e">
        <f ca="1">_xll.BDP(J1620,"security des")</f>
        <v>#NAME?</v>
      </c>
      <c r="N1620" t="s">
        <v>161</v>
      </c>
      <c r="O1620" t="e">
        <f ca="1">_xll.BDP(J1620,"security des")</f>
        <v>#NAME?</v>
      </c>
    </row>
    <row r="1621" spans="1:15" x14ac:dyDescent="0.25">
      <c r="A1621">
        <v>0</v>
      </c>
      <c r="B1621" s="9">
        <v>8.5808219178082194E-5</v>
      </c>
      <c r="C1621" s="9" t="str">
        <f t="shared" si="50"/>
        <v>$H$1648</v>
      </c>
      <c r="D1621" s="9" t="str">
        <f t="shared" si="51"/>
        <v>H1648</v>
      </c>
      <c r="F1621">
        <v>32600</v>
      </c>
      <c r="G1621" s="1" t="str">
        <f>_xll.BDS("SPX Index","CHAIN_TICKERS", "CHAIN_STRIKE_PX_OVRD",F1621, "CHAIN_PUT_CALL_TYPE_OVRD=P", "CHAIN_PERIODICITY_OVRD=M")</f>
        <v>SPX US 11/20/15 P2700</v>
      </c>
      <c r="J1621" t="s">
        <v>681</v>
      </c>
      <c r="K1621" t="e">
        <f ca="1">_xll.BDP(J1621,"security des")</f>
        <v>#NAME?</v>
      </c>
      <c r="N1621" t="s">
        <v>2137</v>
      </c>
      <c r="O1621" t="e">
        <f ca="1">_xll.BDP(J1621,"security des")</f>
        <v>#NAME?</v>
      </c>
    </row>
    <row r="1622" spans="1:15" x14ac:dyDescent="0.25">
      <c r="A1622">
        <v>0</v>
      </c>
      <c r="B1622" s="9">
        <v>8.5506849315068487E-5</v>
      </c>
      <c r="C1622" s="9" t="str">
        <f t="shared" si="50"/>
        <v>$H$1649</v>
      </c>
      <c r="D1622" s="9" t="str">
        <f t="shared" si="51"/>
        <v>H1649</v>
      </c>
      <c r="F1622">
        <v>32620</v>
      </c>
      <c r="G1622" s="1" t="str">
        <f>_xll.BDS("SPX Index","CHAIN_TICKERS", "CHAIN_STRIKE_PX_OVRD",F1622, "CHAIN_PUT_CALL_TYPE_OVRD=P", "CHAIN_PERIODICITY_OVRD=M")</f>
        <v>SPX US 11/20/15 P2700</v>
      </c>
      <c r="J1622" t="s">
        <v>682</v>
      </c>
      <c r="K1622" t="e">
        <f ca="1">_xll.BDP(J1622,"security des")</f>
        <v>#NAME?</v>
      </c>
      <c r="N1622" t="s">
        <v>162</v>
      </c>
      <c r="O1622" t="e">
        <f ca="1">_xll.BDP(J1622,"security des")</f>
        <v>#NAME?</v>
      </c>
    </row>
    <row r="1623" spans="1:15" x14ac:dyDescent="0.25">
      <c r="A1623">
        <v>0</v>
      </c>
      <c r="B1623" s="9">
        <v>8.5506849315068487E-5</v>
      </c>
      <c r="C1623" s="9" t="str">
        <f t="shared" si="50"/>
        <v>$H$1650</v>
      </c>
      <c r="D1623" s="9" t="str">
        <f t="shared" si="51"/>
        <v>H1650</v>
      </c>
      <c r="F1623">
        <v>32640</v>
      </c>
      <c r="G1623" s="1" t="str">
        <f>_xll.BDS("SPX Index","CHAIN_TICKERS", "CHAIN_STRIKE_PX_OVRD",F1623, "CHAIN_PUT_CALL_TYPE_OVRD=P", "CHAIN_PERIODICITY_OVRD=M")</f>
        <v>SPX US 11/20/15 P2700</v>
      </c>
      <c r="J1623" t="s">
        <v>683</v>
      </c>
      <c r="K1623" t="e">
        <f ca="1">_xll.BDP(J1623,"security des")</f>
        <v>#NAME?</v>
      </c>
      <c r="N1623" t="s">
        <v>2138</v>
      </c>
      <c r="O1623" t="e">
        <f ca="1">_xll.BDP(J1623,"security des")</f>
        <v>#NAME?</v>
      </c>
    </row>
    <row r="1624" spans="1:15" x14ac:dyDescent="0.25">
      <c r="A1624">
        <v>0</v>
      </c>
      <c r="B1624" s="9">
        <v>8.6054794520547945E-5</v>
      </c>
      <c r="C1624" s="9" t="str">
        <f t="shared" si="50"/>
        <v>$H$1651</v>
      </c>
      <c r="D1624" s="9" t="str">
        <f t="shared" si="51"/>
        <v>H1651</v>
      </c>
      <c r="F1624">
        <v>32660</v>
      </c>
      <c r="G1624" s="1" t="str">
        <f>_xll.BDS("SPX Index","CHAIN_TICKERS", "CHAIN_STRIKE_PX_OVRD",F1624, "CHAIN_PUT_CALL_TYPE_OVRD=P", "CHAIN_PERIODICITY_OVRD=M")</f>
        <v>SPX US 11/20/15 P2700</v>
      </c>
      <c r="J1624" t="s">
        <v>684</v>
      </c>
      <c r="K1624" t="e">
        <f ca="1">_xll.BDP(J1624,"security des")</f>
        <v>#NAME?</v>
      </c>
      <c r="N1624" t="s">
        <v>163</v>
      </c>
      <c r="O1624" t="e">
        <f ca="1">_xll.BDP(J1624,"security des")</f>
        <v>#NAME?</v>
      </c>
    </row>
    <row r="1625" spans="1:15" x14ac:dyDescent="0.25">
      <c r="A1625">
        <v>0</v>
      </c>
      <c r="B1625" s="9">
        <v>8.7726027397260276E-5</v>
      </c>
      <c r="C1625" s="9" t="str">
        <f t="shared" si="50"/>
        <v>$H$1652</v>
      </c>
      <c r="D1625" s="9" t="str">
        <f t="shared" si="51"/>
        <v>H1652</v>
      </c>
      <c r="F1625">
        <v>32680</v>
      </c>
      <c r="G1625" s="1" t="str">
        <f>_xll.BDS("SPX Index","CHAIN_TICKERS", "CHAIN_STRIKE_PX_OVRD",F1625, "CHAIN_PUT_CALL_TYPE_OVRD=P", "CHAIN_PERIODICITY_OVRD=M")</f>
        <v>SPX US 11/20/15 P2700</v>
      </c>
      <c r="J1625" t="s">
        <v>685</v>
      </c>
      <c r="K1625" t="e">
        <f ca="1">_xll.BDP(J1625,"security des")</f>
        <v>#NAME?</v>
      </c>
      <c r="N1625" t="s">
        <v>2139</v>
      </c>
      <c r="O1625" t="e">
        <f ca="1">_xll.BDP(J1625,"security des")</f>
        <v>#NAME?</v>
      </c>
    </row>
    <row r="1626" spans="1:15" x14ac:dyDescent="0.25">
      <c r="A1626">
        <v>0</v>
      </c>
      <c r="B1626" s="9">
        <v>8.8356164383561646E-5</v>
      </c>
      <c r="C1626" s="9" t="str">
        <f t="shared" si="50"/>
        <v>$H$1653</v>
      </c>
      <c r="D1626" s="9" t="str">
        <f t="shared" si="51"/>
        <v>H1653</v>
      </c>
      <c r="F1626">
        <v>32700</v>
      </c>
      <c r="G1626" s="1" t="str">
        <f>_xll.BDS("SPX Index","CHAIN_TICKERS", "CHAIN_STRIKE_PX_OVRD",F1626, "CHAIN_PUT_CALL_TYPE_OVRD=P", "CHAIN_PERIODICITY_OVRD=M")</f>
        <v>SPX US 11/20/15 P2700</v>
      </c>
      <c r="J1626" t="s">
        <v>686</v>
      </c>
      <c r="K1626" t="e">
        <f ca="1">_xll.BDP(J1626,"security des")</f>
        <v>#NAME?</v>
      </c>
      <c r="N1626" t="s">
        <v>164</v>
      </c>
      <c r="O1626" t="e">
        <f ca="1">_xll.BDP(J1626,"security des")</f>
        <v>#NAME?</v>
      </c>
    </row>
    <row r="1627" spans="1:15" x14ac:dyDescent="0.25">
      <c r="A1627">
        <v>0</v>
      </c>
      <c r="B1627" s="9">
        <v>8.7780821917808231E-5</v>
      </c>
      <c r="C1627" s="9" t="str">
        <f t="shared" si="50"/>
        <v>$H$1654</v>
      </c>
      <c r="D1627" s="9" t="str">
        <f t="shared" si="51"/>
        <v>H1654</v>
      </c>
      <c r="F1627">
        <v>32720</v>
      </c>
      <c r="G1627" s="1" t="str">
        <f>_xll.BDS("SPX Index","CHAIN_TICKERS", "CHAIN_STRIKE_PX_OVRD",F1627, "CHAIN_PUT_CALL_TYPE_OVRD=P", "CHAIN_PERIODICITY_OVRD=M")</f>
        <v>SPX US 11/20/15 P2700</v>
      </c>
      <c r="J1627" t="s">
        <v>687</v>
      </c>
      <c r="K1627" t="e">
        <f ca="1">_xll.BDP(J1627,"security des")</f>
        <v>#NAME?</v>
      </c>
      <c r="N1627" t="s">
        <v>2140</v>
      </c>
      <c r="O1627" t="e">
        <f ca="1">_xll.BDP(J1627,"security des")</f>
        <v>#NAME?</v>
      </c>
    </row>
    <row r="1628" spans="1:15" x14ac:dyDescent="0.25">
      <c r="A1628">
        <v>3</v>
      </c>
      <c r="B1628" s="9">
        <v>8.8602739726027397E-5</v>
      </c>
      <c r="C1628" s="9" t="str">
        <f t="shared" si="50"/>
        <v>$H$1655</v>
      </c>
      <c r="D1628" s="9" t="str">
        <f t="shared" si="51"/>
        <v>H1655</v>
      </c>
      <c r="F1628">
        <v>32740</v>
      </c>
      <c r="G1628" s="1" t="str">
        <f>_xll.BDS("SPX Index","CHAIN_TICKERS", "CHAIN_STRIKE_PX_OVRD",F1628, "CHAIN_PUT_CALL_TYPE_OVRD=P", "CHAIN_PERIODICITY_OVRD=M")</f>
        <v>SPX US 11/20/15 P2700</v>
      </c>
      <c r="J1628" t="s">
        <v>688</v>
      </c>
      <c r="K1628" t="e">
        <f ca="1">_xll.BDP(J1628,"security des")</f>
        <v>#NAME?</v>
      </c>
      <c r="N1628" t="s">
        <v>165</v>
      </c>
      <c r="O1628" t="e">
        <f ca="1">_xll.BDP(J1628,"security des")</f>
        <v>#NAME?</v>
      </c>
    </row>
    <row r="1629" spans="1:15" x14ac:dyDescent="0.25">
      <c r="A1629">
        <v>0</v>
      </c>
      <c r="B1629" s="9">
        <v>8.9150684931506855E-5</v>
      </c>
      <c r="C1629" s="9" t="str">
        <f t="shared" si="50"/>
        <v>$H$1656</v>
      </c>
      <c r="D1629" s="9" t="str">
        <f t="shared" si="51"/>
        <v>H1656</v>
      </c>
      <c r="F1629">
        <v>32760</v>
      </c>
      <c r="G1629" s="1" t="str">
        <f>_xll.BDS("SPX Index","CHAIN_TICKERS", "CHAIN_STRIKE_PX_OVRD",F1629, "CHAIN_PUT_CALL_TYPE_OVRD=P", "CHAIN_PERIODICITY_OVRD=M")</f>
        <v>SPX US 11/20/15 P2700</v>
      </c>
      <c r="J1629" t="s">
        <v>689</v>
      </c>
      <c r="K1629" t="e">
        <f ca="1">_xll.BDP(J1629,"security des")</f>
        <v>#NAME?</v>
      </c>
      <c r="N1629" t="s">
        <v>2141</v>
      </c>
      <c r="O1629" t="e">
        <f ca="1">_xll.BDP(J1629,"security des")</f>
        <v>#NAME?</v>
      </c>
    </row>
    <row r="1630" spans="1:15" x14ac:dyDescent="0.25">
      <c r="A1630">
        <v>0</v>
      </c>
      <c r="B1630" s="9">
        <v>9.0000000000000006E-5</v>
      </c>
      <c r="C1630" s="9" t="str">
        <f t="shared" si="50"/>
        <v>$H$1657</v>
      </c>
      <c r="D1630" s="9" t="str">
        <f t="shared" si="51"/>
        <v>H1657</v>
      </c>
      <c r="F1630">
        <v>32780</v>
      </c>
      <c r="G1630" s="1" t="str">
        <f>_xll.BDS("SPX Index","CHAIN_TICKERS", "CHAIN_STRIKE_PX_OVRD",F1630, "CHAIN_PUT_CALL_TYPE_OVRD=P", "CHAIN_PERIODICITY_OVRD=M")</f>
        <v>SPX US 11/20/15 P2700</v>
      </c>
      <c r="J1630" t="s">
        <v>690</v>
      </c>
      <c r="K1630" t="e">
        <f ca="1">_xll.BDP(J1630,"security des")</f>
        <v>#NAME?</v>
      </c>
      <c r="N1630" t="s">
        <v>166</v>
      </c>
      <c r="O1630" t="e">
        <f ca="1">_xll.BDP(J1630,"security des")</f>
        <v>#NAME?</v>
      </c>
    </row>
    <row r="1631" spans="1:15" x14ac:dyDescent="0.25">
      <c r="A1631">
        <v>0</v>
      </c>
      <c r="B1631" s="9">
        <v>9.0054794520547947E-5</v>
      </c>
      <c r="C1631" s="9" t="str">
        <f t="shared" si="50"/>
        <v>$H$1658</v>
      </c>
      <c r="D1631" s="9" t="str">
        <f t="shared" si="51"/>
        <v>H1658</v>
      </c>
      <c r="F1631">
        <v>32800</v>
      </c>
      <c r="G1631" s="1" t="str">
        <f>_xll.BDS("SPX Index","CHAIN_TICKERS", "CHAIN_STRIKE_PX_OVRD",F1631, "CHAIN_PUT_CALL_TYPE_OVRD=P", "CHAIN_PERIODICITY_OVRD=M")</f>
        <v>SPX US 11/20/15 P2700</v>
      </c>
      <c r="J1631" t="s">
        <v>691</v>
      </c>
      <c r="K1631" t="e">
        <f ca="1">_xll.BDP(J1631,"security des")</f>
        <v>#NAME?</v>
      </c>
      <c r="N1631" t="s">
        <v>2143</v>
      </c>
      <c r="O1631" t="e">
        <f ca="1">_xll.BDP(J1631,"security des")</f>
        <v>#NAME?</v>
      </c>
    </row>
    <row r="1632" spans="1:15" x14ac:dyDescent="0.25">
      <c r="A1632">
        <v>0</v>
      </c>
      <c r="B1632" s="9">
        <v>9.0602739726027392E-5</v>
      </c>
      <c r="C1632" s="9" t="str">
        <f t="shared" si="50"/>
        <v>$H$1659</v>
      </c>
      <c r="D1632" s="9" t="str">
        <f t="shared" si="51"/>
        <v>H1659</v>
      </c>
      <c r="F1632">
        <v>32820</v>
      </c>
      <c r="G1632" s="1" t="str">
        <f>_xll.BDS("SPX Index","CHAIN_TICKERS", "CHAIN_STRIKE_PX_OVRD",F1632, "CHAIN_PUT_CALL_TYPE_OVRD=P", "CHAIN_PERIODICITY_OVRD=M")</f>
        <v>SPX US 11/20/15 P2700</v>
      </c>
      <c r="J1632" t="s">
        <v>692</v>
      </c>
      <c r="K1632" t="e">
        <f ca="1">_xll.BDP(J1632,"security des")</f>
        <v>#NAME?</v>
      </c>
      <c r="N1632" t="s">
        <v>167</v>
      </c>
      <c r="O1632" t="e">
        <f ca="1">_xll.BDP(J1632,"security des")</f>
        <v>#NAME?</v>
      </c>
    </row>
    <row r="1633" spans="1:15" x14ac:dyDescent="0.25">
      <c r="A1633">
        <v>0</v>
      </c>
      <c r="B1633" s="9">
        <v>9.0849315068493143E-5</v>
      </c>
      <c r="C1633" s="9" t="str">
        <f t="shared" si="50"/>
        <v>$H$1660</v>
      </c>
      <c r="D1633" s="9" t="str">
        <f t="shared" si="51"/>
        <v>H1660</v>
      </c>
      <c r="F1633">
        <v>32840</v>
      </c>
      <c r="G1633" s="1" t="str">
        <f>_xll.BDS("SPX Index","CHAIN_TICKERS", "CHAIN_STRIKE_PX_OVRD",F1633, "CHAIN_PUT_CALL_TYPE_OVRD=P", "CHAIN_PERIODICITY_OVRD=M")</f>
        <v>SPX US 11/20/15 P2700</v>
      </c>
      <c r="J1633" t="s">
        <v>693</v>
      </c>
      <c r="K1633" t="e">
        <f ca="1">_xll.BDP(J1633,"security des")</f>
        <v>#NAME?</v>
      </c>
      <c r="N1633" t="s">
        <v>2144</v>
      </c>
      <c r="O1633" t="e">
        <f ca="1">_xll.BDP(J1633,"security des")</f>
        <v>#NAME?</v>
      </c>
    </row>
    <row r="1634" spans="1:15" x14ac:dyDescent="0.25">
      <c r="A1634">
        <v>0</v>
      </c>
      <c r="B1634" s="9">
        <v>9.1397260273972601E-5</v>
      </c>
      <c r="C1634" s="9" t="str">
        <f t="shared" si="50"/>
        <v>$H$1661</v>
      </c>
      <c r="D1634" s="9" t="str">
        <f t="shared" si="51"/>
        <v>H1661</v>
      </c>
      <c r="F1634">
        <v>32860</v>
      </c>
      <c r="G1634" s="1" t="str">
        <f>_xll.BDS("SPX Index","CHAIN_TICKERS", "CHAIN_STRIKE_PX_OVRD",F1634, "CHAIN_PUT_CALL_TYPE_OVRD=P", "CHAIN_PERIODICITY_OVRD=M")</f>
        <v>SPX US 11/20/15 P2700</v>
      </c>
      <c r="J1634" t="s">
        <v>694</v>
      </c>
      <c r="K1634" t="e">
        <f ca="1">_xll.BDP(J1634,"security des")</f>
        <v>#NAME?</v>
      </c>
      <c r="N1634" t="s">
        <v>168</v>
      </c>
      <c r="O1634" t="e">
        <f ca="1">_xll.BDP(J1634,"security des")</f>
        <v>#NAME?</v>
      </c>
    </row>
    <row r="1635" spans="1:15" x14ac:dyDescent="0.25">
      <c r="A1635">
        <v>0</v>
      </c>
      <c r="B1635" s="9">
        <v>9.3726027397260272E-5</v>
      </c>
      <c r="C1635" s="9" t="str">
        <f t="shared" si="50"/>
        <v>$H$1662</v>
      </c>
      <c r="D1635" s="9" t="str">
        <f t="shared" si="51"/>
        <v>H1662</v>
      </c>
      <c r="F1635">
        <v>32880</v>
      </c>
      <c r="G1635" s="1" t="str">
        <f>_xll.BDS("SPX Index","CHAIN_TICKERS", "CHAIN_STRIKE_PX_OVRD",F1635, "CHAIN_PUT_CALL_TYPE_OVRD=P", "CHAIN_PERIODICITY_OVRD=M")</f>
        <v>SPX US 11/20/15 P2700</v>
      </c>
      <c r="J1635" t="s">
        <v>695</v>
      </c>
      <c r="K1635" t="e">
        <f ca="1">_xll.BDP(J1635,"security des")</f>
        <v>#NAME?</v>
      </c>
      <c r="N1635" t="s">
        <v>2146</v>
      </c>
      <c r="O1635" t="e">
        <f ca="1">_xll.BDP(J1635,"security des")</f>
        <v>#NAME?</v>
      </c>
    </row>
    <row r="1636" spans="1:15" x14ac:dyDescent="0.25">
      <c r="A1636">
        <v>0</v>
      </c>
      <c r="B1636" s="9">
        <v>9.2849315068493151E-5</v>
      </c>
      <c r="C1636" s="9" t="str">
        <f t="shared" si="50"/>
        <v>$H$1663</v>
      </c>
      <c r="D1636" s="9" t="str">
        <f t="shared" si="51"/>
        <v>H1663</v>
      </c>
      <c r="F1636">
        <v>32900</v>
      </c>
      <c r="G1636" s="1" t="str">
        <f>_xll.BDS("SPX Index","CHAIN_TICKERS", "CHAIN_STRIKE_PX_OVRD",F1636, "CHAIN_PUT_CALL_TYPE_OVRD=P", "CHAIN_PERIODICITY_OVRD=M")</f>
        <v>SPX US 11/20/15 P2700</v>
      </c>
      <c r="J1636" t="s">
        <v>696</v>
      </c>
      <c r="K1636" t="e">
        <f ca="1">_xll.BDP(J1636,"security des")</f>
        <v>#NAME?</v>
      </c>
      <c r="N1636" t="s">
        <v>169</v>
      </c>
      <c r="O1636" t="e">
        <f ca="1">_xll.BDP(J1636,"security des")</f>
        <v>#NAME?</v>
      </c>
    </row>
    <row r="1637" spans="1:15" x14ac:dyDescent="0.25">
      <c r="A1637">
        <v>0</v>
      </c>
      <c r="B1637" s="9">
        <v>9.2E-5</v>
      </c>
      <c r="C1637" s="9" t="str">
        <f t="shared" si="50"/>
        <v>$H$1664</v>
      </c>
      <c r="D1637" s="9" t="str">
        <f t="shared" si="51"/>
        <v>H1664</v>
      </c>
      <c r="F1637">
        <v>32920</v>
      </c>
      <c r="G1637" s="1" t="str">
        <f>_xll.BDS("SPX Index","CHAIN_TICKERS", "CHAIN_STRIKE_PX_OVRD",F1637, "CHAIN_PUT_CALL_TYPE_OVRD=P", "CHAIN_PERIODICITY_OVRD=M")</f>
        <v>SPX US 11/20/15 P2700</v>
      </c>
      <c r="J1637" t="s">
        <v>697</v>
      </c>
      <c r="K1637" t="e">
        <f ca="1">_xll.BDP(J1637,"security des")</f>
        <v>#NAME?</v>
      </c>
      <c r="N1637" t="s">
        <v>2149</v>
      </c>
      <c r="O1637" t="e">
        <f ca="1">_xll.BDP(J1637,"security des")</f>
        <v>#NAME?</v>
      </c>
    </row>
    <row r="1638" spans="1:15" x14ac:dyDescent="0.25">
      <c r="A1638">
        <v>0</v>
      </c>
      <c r="B1638" s="9">
        <v>9.1123287671232878E-5</v>
      </c>
      <c r="C1638" s="9" t="str">
        <f t="shared" si="50"/>
        <v>$H$1665</v>
      </c>
      <c r="D1638" s="9" t="str">
        <f t="shared" si="51"/>
        <v>H1665</v>
      </c>
      <c r="F1638">
        <v>32940</v>
      </c>
      <c r="G1638" s="1" t="str">
        <f>_xll.BDS("SPX Index","CHAIN_TICKERS", "CHAIN_STRIKE_PX_OVRD",F1638, "CHAIN_PUT_CALL_TYPE_OVRD=P", "CHAIN_PERIODICITY_OVRD=M")</f>
        <v>SPX US 11/20/15 P2700</v>
      </c>
      <c r="J1638" t="s">
        <v>698</v>
      </c>
      <c r="K1638" t="e">
        <f ca="1">_xll.BDP(J1638,"security des")</f>
        <v>#NAME?</v>
      </c>
      <c r="N1638" t="s">
        <v>170</v>
      </c>
      <c r="O1638" t="e">
        <f ca="1">_xll.BDP(J1638,"security des")</f>
        <v>#NAME?</v>
      </c>
    </row>
    <row r="1639" spans="1:15" x14ac:dyDescent="0.25">
      <c r="A1639">
        <v>0</v>
      </c>
      <c r="B1639" s="9">
        <v>9.0849315068493143E-5</v>
      </c>
      <c r="C1639" s="9" t="str">
        <f t="shared" si="50"/>
        <v>$H$1666</v>
      </c>
      <c r="D1639" s="9" t="str">
        <f t="shared" si="51"/>
        <v>H1666</v>
      </c>
      <c r="F1639">
        <v>32960</v>
      </c>
      <c r="G1639" s="1" t="str">
        <f>_xll.BDS("SPX Index","CHAIN_TICKERS", "CHAIN_STRIKE_PX_OVRD",F1639, "CHAIN_PUT_CALL_TYPE_OVRD=P", "CHAIN_PERIODICITY_OVRD=M")</f>
        <v>SPX US 11/20/15 P2700</v>
      </c>
      <c r="J1639" t="s">
        <v>699</v>
      </c>
      <c r="K1639" t="e">
        <f ca="1">_xll.BDP(J1639,"security des")</f>
        <v>#NAME?</v>
      </c>
      <c r="N1639" t="s">
        <v>2151</v>
      </c>
      <c r="O1639" t="e">
        <f ca="1">_xll.BDP(J1639,"security des")</f>
        <v>#NAME?</v>
      </c>
    </row>
    <row r="1640" spans="1:15" x14ac:dyDescent="0.25">
      <c r="A1640">
        <v>0</v>
      </c>
      <c r="B1640" s="9">
        <v>9.117808219178082E-5</v>
      </c>
      <c r="C1640" s="9" t="str">
        <f t="shared" si="50"/>
        <v>$H$1667</v>
      </c>
      <c r="D1640" s="9" t="str">
        <f t="shared" si="51"/>
        <v>H1667</v>
      </c>
      <c r="F1640">
        <v>32980</v>
      </c>
      <c r="G1640" s="1" t="str">
        <f>_xll.BDS("SPX Index","CHAIN_TICKERS", "CHAIN_STRIKE_PX_OVRD",F1640, "CHAIN_PUT_CALL_TYPE_OVRD=P", "CHAIN_PERIODICITY_OVRD=M")</f>
        <v>SPX US 11/20/15 P2700</v>
      </c>
      <c r="J1640" t="s">
        <v>700</v>
      </c>
      <c r="K1640" t="e">
        <f ca="1">_xll.BDP(J1640,"security des")</f>
        <v>#NAME?</v>
      </c>
      <c r="N1640" t="s">
        <v>171</v>
      </c>
      <c r="O1640" t="e">
        <f ca="1">_xll.BDP(J1640,"security des")</f>
        <v>#NAME?</v>
      </c>
    </row>
    <row r="1641" spans="1:15" x14ac:dyDescent="0.25">
      <c r="A1641">
        <v>0</v>
      </c>
      <c r="B1641" s="9">
        <v>9.0602739726027392E-5</v>
      </c>
      <c r="C1641" s="9" t="str">
        <f t="shared" si="50"/>
        <v>$H$1668</v>
      </c>
      <c r="D1641" s="9" t="str">
        <f t="shared" si="51"/>
        <v>H1668</v>
      </c>
      <c r="F1641">
        <v>33000</v>
      </c>
      <c r="G1641" s="1" t="str">
        <f>_xll.BDS("SPX Index","CHAIN_TICKERS", "CHAIN_STRIKE_PX_OVRD",F1641, "CHAIN_PUT_CALL_TYPE_OVRD=P", "CHAIN_PERIODICITY_OVRD=M")</f>
        <v>SPX US 11/20/15 P2700</v>
      </c>
      <c r="J1641" t="s">
        <v>701</v>
      </c>
      <c r="K1641" t="e">
        <f ca="1">_xll.BDP(J1641,"security des")</f>
        <v>#NAME?</v>
      </c>
      <c r="N1641" t="s">
        <v>2152</v>
      </c>
      <c r="O1641" t="e">
        <f ca="1">_xll.BDP(J1641,"security des")</f>
        <v>#NAME?</v>
      </c>
    </row>
    <row r="1642" spans="1:15" x14ac:dyDescent="0.25">
      <c r="A1642">
        <v>0</v>
      </c>
      <c r="B1642" s="9">
        <v>9.0027397260273977E-5</v>
      </c>
      <c r="C1642" s="9" t="str">
        <f t="shared" si="50"/>
        <v>$H$1669</v>
      </c>
      <c r="D1642" s="9" t="str">
        <f t="shared" si="51"/>
        <v>H1669</v>
      </c>
      <c r="F1642">
        <v>33020</v>
      </c>
      <c r="G1642" s="1" t="str">
        <f>_xll.BDS("SPX Index","CHAIN_TICKERS", "CHAIN_STRIKE_PX_OVRD",F1642, "CHAIN_PUT_CALL_TYPE_OVRD=P", "CHAIN_PERIODICITY_OVRD=M")</f>
        <v>SPX US 11/20/15 P2700</v>
      </c>
      <c r="J1642" t="s">
        <v>2596</v>
      </c>
      <c r="K1642" t="e">
        <f ca="1">_xll.BDP(J1642,"security des")</f>
        <v>#NAME?</v>
      </c>
      <c r="N1642" t="s">
        <v>172</v>
      </c>
      <c r="O1642" t="e">
        <f ca="1">_xll.BDP(J1642,"security des")</f>
        <v>#NAME?</v>
      </c>
    </row>
    <row r="1643" spans="1:15" x14ac:dyDescent="0.25">
      <c r="A1643">
        <v>0</v>
      </c>
      <c r="B1643" s="9">
        <v>9.1123287671232878E-5</v>
      </c>
      <c r="C1643" s="9" t="str">
        <f t="shared" si="50"/>
        <v>$H$1670</v>
      </c>
      <c r="D1643" s="9" t="str">
        <f t="shared" si="51"/>
        <v>H1670</v>
      </c>
      <c r="F1643">
        <v>33040</v>
      </c>
      <c r="G1643" s="1" t="str">
        <f>_xll.BDS("SPX Index","CHAIN_TICKERS", "CHAIN_STRIKE_PX_OVRD",F1643, "CHAIN_PUT_CALL_TYPE_OVRD=P", "CHAIN_PERIODICITY_OVRD=M")</f>
        <v>SPX US 11/20/15 P2700</v>
      </c>
      <c r="J1643" t="s">
        <v>702</v>
      </c>
      <c r="K1643" t="e">
        <f ca="1">_xll.BDP(J1643,"security des")</f>
        <v>#NAME?</v>
      </c>
      <c r="N1643" t="s">
        <v>2154</v>
      </c>
      <c r="O1643" t="e">
        <f ca="1">_xll.BDP(J1643,"security des")</f>
        <v>#NAME?</v>
      </c>
    </row>
    <row r="1644" spans="1:15" x14ac:dyDescent="0.25">
      <c r="A1644">
        <v>0</v>
      </c>
      <c r="B1644" s="9">
        <v>9.1123287671232878E-5</v>
      </c>
      <c r="C1644" s="9" t="str">
        <f t="shared" si="50"/>
        <v>$H$1671</v>
      </c>
      <c r="D1644" s="9" t="str">
        <f t="shared" si="51"/>
        <v>H1671</v>
      </c>
      <c r="F1644">
        <v>33060</v>
      </c>
      <c r="G1644" s="1" t="str">
        <f>_xll.BDS("SPX Index","CHAIN_TICKERS", "CHAIN_STRIKE_PX_OVRD",F1644, "CHAIN_PUT_CALL_TYPE_OVRD=P", "CHAIN_PERIODICITY_OVRD=M")</f>
        <v>SPX US 11/20/15 P2700</v>
      </c>
      <c r="J1644" t="s">
        <v>703</v>
      </c>
      <c r="K1644" t="e">
        <f ca="1">_xll.BDP(J1644,"security des")</f>
        <v>#NAME?</v>
      </c>
      <c r="N1644" t="s">
        <v>173</v>
      </c>
      <c r="O1644" t="e">
        <f ca="1">_xll.BDP(J1644,"security des")</f>
        <v>#NAME?</v>
      </c>
    </row>
    <row r="1645" spans="1:15" x14ac:dyDescent="0.25">
      <c r="A1645">
        <v>0</v>
      </c>
      <c r="B1645" s="9">
        <v>9.0054794520547947E-5</v>
      </c>
      <c r="C1645" s="9" t="str">
        <f t="shared" si="50"/>
        <v>$H$1672</v>
      </c>
      <c r="D1645" s="9" t="str">
        <f t="shared" si="51"/>
        <v>H1672</v>
      </c>
      <c r="F1645">
        <v>33080</v>
      </c>
      <c r="G1645" s="1" t="str">
        <f>_xll.BDS("SPX Index","CHAIN_TICKERS", "CHAIN_STRIKE_PX_OVRD",F1645, "CHAIN_PUT_CALL_TYPE_OVRD=P", "CHAIN_PERIODICITY_OVRD=M")</f>
        <v>SPX US 11/20/15 P2700</v>
      </c>
      <c r="J1645" t="s">
        <v>704</v>
      </c>
      <c r="K1645" t="e">
        <f ca="1">_xll.BDP(J1645,"security des")</f>
        <v>#NAME?</v>
      </c>
      <c r="N1645" t="s">
        <v>2157</v>
      </c>
      <c r="O1645" t="e">
        <f ca="1">_xll.BDP(J1645,"security des")</f>
        <v>#NAME?</v>
      </c>
    </row>
    <row r="1646" spans="1:15" x14ac:dyDescent="0.25">
      <c r="A1646">
        <v>0</v>
      </c>
      <c r="B1646" s="9">
        <v>8.9753424657534241E-5</v>
      </c>
      <c r="C1646" s="9" t="str">
        <f t="shared" si="50"/>
        <v>$H$1673</v>
      </c>
      <c r="D1646" s="9" t="str">
        <f t="shared" si="51"/>
        <v>H1673</v>
      </c>
      <c r="F1646">
        <v>33100</v>
      </c>
      <c r="G1646" s="1" t="str">
        <f>_xll.BDS("SPX Index","CHAIN_TICKERS", "CHAIN_STRIKE_PX_OVRD",F1646, "CHAIN_PUT_CALL_TYPE_OVRD=P", "CHAIN_PERIODICITY_OVRD=M")</f>
        <v>SPX US 11/20/15 P2700</v>
      </c>
      <c r="J1646" t="s">
        <v>705</v>
      </c>
      <c r="K1646" t="e">
        <f ca="1">_xll.BDP(J1646,"security des")</f>
        <v>#NAME?</v>
      </c>
      <c r="N1646" t="s">
        <v>174</v>
      </c>
      <c r="O1646" t="e">
        <f ca="1">_xll.BDP(J1646,"security des")</f>
        <v>#NAME?</v>
      </c>
    </row>
    <row r="1647" spans="1:15" x14ac:dyDescent="0.25">
      <c r="A1647">
        <v>1</v>
      </c>
      <c r="B1647" s="9">
        <v>8.9452054794520548E-5</v>
      </c>
      <c r="C1647" s="9" t="str">
        <f t="shared" si="50"/>
        <v>$H$1674</v>
      </c>
      <c r="D1647" s="9" t="str">
        <f t="shared" si="51"/>
        <v>H1674</v>
      </c>
      <c r="F1647">
        <v>33120</v>
      </c>
      <c r="G1647" s="1" t="str">
        <f>_xll.BDS("SPX Index","CHAIN_TICKERS", "CHAIN_STRIKE_PX_OVRD",F1647, "CHAIN_PUT_CALL_TYPE_OVRD=P", "CHAIN_PERIODICITY_OVRD=M")</f>
        <v>SPX US 11/20/15 P2700</v>
      </c>
      <c r="J1647" t="s">
        <v>706</v>
      </c>
      <c r="K1647" t="e">
        <f ca="1">_xll.BDP(J1647,"security des")</f>
        <v>#NAME?</v>
      </c>
      <c r="N1647" t="s">
        <v>2159</v>
      </c>
      <c r="O1647" t="e">
        <f ca="1">_xll.BDP(J1647,"security des")</f>
        <v>#NAME?</v>
      </c>
    </row>
    <row r="1648" spans="1:15" x14ac:dyDescent="0.25">
      <c r="A1648">
        <v>0</v>
      </c>
      <c r="B1648" s="9">
        <v>8.8301369863013691E-5</v>
      </c>
      <c r="C1648" s="9" t="str">
        <f t="shared" si="50"/>
        <v>$H$1675</v>
      </c>
      <c r="D1648" s="9" t="str">
        <f t="shared" si="51"/>
        <v>H1675</v>
      </c>
      <c r="F1648">
        <v>33140</v>
      </c>
      <c r="G1648" s="1" t="str">
        <f>_xll.BDS("SPX Index","CHAIN_TICKERS", "CHAIN_STRIKE_PX_OVRD",F1648, "CHAIN_PUT_CALL_TYPE_OVRD=P", "CHAIN_PERIODICITY_OVRD=M")</f>
        <v>SPX US 11/20/15 P2700</v>
      </c>
      <c r="J1648" t="s">
        <v>707</v>
      </c>
      <c r="K1648" t="e">
        <f ca="1">_xll.BDP(J1648,"security des")</f>
        <v>#NAME?</v>
      </c>
      <c r="N1648" t="s">
        <v>175</v>
      </c>
      <c r="O1648" t="e">
        <f ca="1">_xll.BDP(J1648,"security des")</f>
        <v>#NAME?</v>
      </c>
    </row>
    <row r="1649" spans="1:15" x14ac:dyDescent="0.25">
      <c r="A1649">
        <v>0</v>
      </c>
      <c r="B1649" s="9">
        <v>8.8876712328767119E-5</v>
      </c>
      <c r="C1649" s="9" t="str">
        <f t="shared" si="50"/>
        <v>$H$1676</v>
      </c>
      <c r="D1649" s="9" t="str">
        <f t="shared" si="51"/>
        <v>H1676</v>
      </c>
      <c r="F1649">
        <v>33160</v>
      </c>
      <c r="G1649" s="1" t="str">
        <f>_xll.BDS("SPX Index","CHAIN_TICKERS", "CHAIN_STRIKE_PX_OVRD",F1649, "CHAIN_PUT_CALL_TYPE_OVRD=P", "CHAIN_PERIODICITY_OVRD=M")</f>
        <v>SPX US 11/20/15 P2700</v>
      </c>
      <c r="J1649" t="s">
        <v>708</v>
      </c>
      <c r="K1649" t="e">
        <f ca="1">_xll.BDP(J1649,"security des")</f>
        <v>#NAME?</v>
      </c>
      <c r="N1649" t="s">
        <v>2160</v>
      </c>
      <c r="O1649" t="e">
        <f ca="1">_xll.BDP(J1649,"security des")</f>
        <v>#NAME?</v>
      </c>
    </row>
    <row r="1650" spans="1:15" x14ac:dyDescent="0.25">
      <c r="A1650">
        <v>0</v>
      </c>
      <c r="B1650" s="9">
        <v>8.9479452054794519E-5</v>
      </c>
      <c r="C1650" s="9" t="str">
        <f t="shared" si="50"/>
        <v>$H$1677</v>
      </c>
      <c r="D1650" s="9" t="str">
        <f t="shared" si="51"/>
        <v>H1677</v>
      </c>
      <c r="F1650">
        <v>33180</v>
      </c>
      <c r="G1650" s="1" t="str">
        <f>_xll.BDS("SPX Index","CHAIN_TICKERS", "CHAIN_STRIKE_PX_OVRD",F1650, "CHAIN_PUT_CALL_TYPE_OVRD=P", "CHAIN_PERIODICITY_OVRD=M")</f>
        <v>SPX US 11/20/15 P2700</v>
      </c>
      <c r="J1650" t="s">
        <v>709</v>
      </c>
      <c r="K1650" t="e">
        <f ca="1">_xll.BDP(J1650,"security des")</f>
        <v>#NAME?</v>
      </c>
      <c r="N1650" t="s">
        <v>176</v>
      </c>
      <c r="O1650" t="e">
        <f ca="1">_xll.BDP(J1650,"security des")</f>
        <v>#NAME?</v>
      </c>
    </row>
    <row r="1651" spans="1:15" x14ac:dyDescent="0.25">
      <c r="A1651">
        <v>0</v>
      </c>
      <c r="B1651" s="9">
        <v>8.8630136986301368E-5</v>
      </c>
      <c r="C1651" s="9" t="str">
        <f t="shared" si="50"/>
        <v>$H$1678</v>
      </c>
      <c r="D1651" s="9" t="str">
        <f t="shared" si="51"/>
        <v>H1678</v>
      </c>
      <c r="F1651">
        <v>33200</v>
      </c>
      <c r="G1651" s="1" t="str">
        <f>_xll.BDS("SPX Index","CHAIN_TICKERS", "CHAIN_STRIKE_PX_OVRD",F1651, "CHAIN_PUT_CALL_TYPE_OVRD=P", "CHAIN_PERIODICITY_OVRD=M")</f>
        <v>SPX US 11/20/15 P2700</v>
      </c>
      <c r="J1651" t="s">
        <v>710</v>
      </c>
      <c r="K1651" t="e">
        <f ca="1">_xll.BDP(J1651,"security des")</f>
        <v>#NAME?</v>
      </c>
      <c r="N1651" t="s">
        <v>2162</v>
      </c>
      <c r="O1651" t="e">
        <f ca="1">_xll.BDP(J1651,"security des")</f>
        <v>#NAME?</v>
      </c>
    </row>
    <row r="1652" spans="1:15" x14ac:dyDescent="0.25">
      <c r="A1652">
        <v>0</v>
      </c>
      <c r="B1652" s="9">
        <v>8.8301369863013691E-5</v>
      </c>
      <c r="C1652" s="9" t="str">
        <f t="shared" si="50"/>
        <v>$H$1679</v>
      </c>
      <c r="D1652" s="9" t="str">
        <f t="shared" si="51"/>
        <v>H1679</v>
      </c>
      <c r="F1652">
        <v>33220</v>
      </c>
      <c r="G1652" s="1" t="str">
        <f>_xll.BDS("SPX Index","CHAIN_TICKERS", "CHAIN_STRIKE_PX_OVRD",F1652, "CHAIN_PUT_CALL_TYPE_OVRD=P", "CHAIN_PERIODICITY_OVRD=M")</f>
        <v>SPX US 11/20/15 P2700</v>
      </c>
      <c r="J1652" t="s">
        <v>711</v>
      </c>
      <c r="K1652" t="e">
        <f ca="1">_xll.BDP(J1652,"security des")</f>
        <v>#NAME?</v>
      </c>
      <c r="N1652" t="s">
        <v>177</v>
      </c>
      <c r="O1652" t="e">
        <f ca="1">_xll.BDP(J1652,"security des")</f>
        <v>#NAME?</v>
      </c>
    </row>
    <row r="1653" spans="1:15" x14ac:dyDescent="0.25">
      <c r="A1653">
        <v>0</v>
      </c>
      <c r="B1653" s="9">
        <v>8.8876712328767119E-5</v>
      </c>
      <c r="C1653" s="9" t="str">
        <f t="shared" si="50"/>
        <v>$H$1680</v>
      </c>
      <c r="D1653" s="9" t="str">
        <f t="shared" si="51"/>
        <v>H1680</v>
      </c>
      <c r="F1653">
        <v>33240</v>
      </c>
      <c r="G1653" s="1" t="str">
        <f>_xll.BDS("SPX Index","CHAIN_TICKERS", "CHAIN_STRIKE_PX_OVRD",F1653, "CHAIN_PUT_CALL_TYPE_OVRD=P", "CHAIN_PERIODICITY_OVRD=M")</f>
        <v>SPX US 11/20/15 P2700</v>
      </c>
      <c r="J1653" t="s">
        <v>712</v>
      </c>
      <c r="K1653" t="e">
        <f ca="1">_xll.BDP(J1653,"security des")</f>
        <v>#NAME?</v>
      </c>
      <c r="N1653" t="s">
        <v>2165</v>
      </c>
      <c r="O1653" t="e">
        <f ca="1">_xll.BDP(J1653,"security des")</f>
        <v>#NAME?</v>
      </c>
    </row>
    <row r="1654" spans="1:15" x14ac:dyDescent="0.25">
      <c r="A1654">
        <v>0</v>
      </c>
      <c r="B1654" s="9">
        <v>8.9479452054794519E-5</v>
      </c>
      <c r="C1654" s="9" t="str">
        <f t="shared" si="50"/>
        <v>$H$1681</v>
      </c>
      <c r="D1654" s="9" t="str">
        <f t="shared" si="51"/>
        <v>H1681</v>
      </c>
      <c r="F1654">
        <v>33260</v>
      </c>
      <c r="G1654" s="1" t="str">
        <f>_xll.BDS("SPX Index","CHAIN_TICKERS", "CHAIN_STRIKE_PX_OVRD",F1654, "CHAIN_PUT_CALL_TYPE_OVRD=P", "CHAIN_PERIODICITY_OVRD=M")</f>
        <v>SPX US 11/20/15 P2700</v>
      </c>
      <c r="J1654" t="s">
        <v>713</v>
      </c>
      <c r="K1654" t="e">
        <f ca="1">_xll.BDP(J1654,"security des")</f>
        <v>#NAME?</v>
      </c>
      <c r="N1654" t="s">
        <v>178</v>
      </c>
      <c r="O1654" t="e">
        <f ca="1">_xll.BDP(J1654,"security des")</f>
        <v>#NAME?</v>
      </c>
    </row>
    <row r="1655" spans="1:15" x14ac:dyDescent="0.25">
      <c r="A1655">
        <v>0</v>
      </c>
      <c r="B1655" s="9">
        <v>8.5808219178082194E-5</v>
      </c>
      <c r="C1655" s="9" t="str">
        <f t="shared" si="50"/>
        <v>$H$1682</v>
      </c>
      <c r="D1655" s="9" t="str">
        <f t="shared" si="51"/>
        <v>H1682</v>
      </c>
      <c r="F1655">
        <v>33280</v>
      </c>
      <c r="G1655" s="1" t="str">
        <f>_xll.BDS("SPX Index","CHAIN_TICKERS", "CHAIN_STRIKE_PX_OVRD",F1655, "CHAIN_PUT_CALL_TYPE_OVRD=P", "CHAIN_PERIODICITY_OVRD=M")</f>
        <v>SPX US 11/20/15 P2700</v>
      </c>
      <c r="J1655" t="s">
        <v>714</v>
      </c>
      <c r="K1655" t="e">
        <f ca="1">_xll.BDP(J1655,"security des")</f>
        <v>#NAME?</v>
      </c>
      <c r="N1655" t="s">
        <v>2167</v>
      </c>
      <c r="O1655" t="e">
        <f ca="1">_xll.BDP(J1655,"security des")</f>
        <v>#NAME?</v>
      </c>
    </row>
    <row r="1656" spans="1:15" x14ac:dyDescent="0.25">
      <c r="A1656">
        <v>0</v>
      </c>
      <c r="B1656" s="9">
        <v>8.6054794520547945E-5</v>
      </c>
      <c r="C1656" s="9" t="str">
        <f t="shared" si="50"/>
        <v>$H$1683</v>
      </c>
      <c r="D1656" s="9" t="str">
        <f t="shared" si="51"/>
        <v>H1683</v>
      </c>
      <c r="F1656">
        <v>33300</v>
      </c>
      <c r="G1656" s="1" t="str">
        <f>_xll.BDS("SPX Index","CHAIN_TICKERS", "CHAIN_STRIKE_PX_OVRD",F1656, "CHAIN_PUT_CALL_TYPE_OVRD=P", "CHAIN_PERIODICITY_OVRD=M")</f>
        <v>SPX US 11/20/15 P2700</v>
      </c>
      <c r="J1656" t="s">
        <v>715</v>
      </c>
      <c r="K1656" t="e">
        <f ca="1">_xll.BDP(J1656,"security des")</f>
        <v>#NAME?</v>
      </c>
      <c r="N1656" t="s">
        <v>179</v>
      </c>
      <c r="O1656" t="e">
        <f ca="1">_xll.BDP(J1656,"security des")</f>
        <v>#NAME?</v>
      </c>
    </row>
    <row r="1657" spans="1:15" x14ac:dyDescent="0.25">
      <c r="A1657">
        <v>0</v>
      </c>
      <c r="B1657" s="9">
        <v>8.6054794520547945E-5</v>
      </c>
      <c r="C1657" s="9" t="str">
        <f t="shared" si="50"/>
        <v>$H$1684</v>
      </c>
      <c r="D1657" s="9" t="str">
        <f t="shared" si="51"/>
        <v>H1684</v>
      </c>
      <c r="F1657">
        <v>33320</v>
      </c>
      <c r="G1657" s="1" t="str">
        <f>_xll.BDS("SPX Index","CHAIN_TICKERS", "CHAIN_STRIKE_PX_OVRD",F1657, "CHAIN_PUT_CALL_TYPE_OVRD=P", "CHAIN_PERIODICITY_OVRD=M")</f>
        <v>SPX US 11/20/15 P2700</v>
      </c>
      <c r="J1657" t="s">
        <v>716</v>
      </c>
      <c r="K1657" t="e">
        <f ca="1">_xll.BDP(J1657,"security des")</f>
        <v>#NAME?</v>
      </c>
      <c r="N1657" t="s">
        <v>2168</v>
      </c>
      <c r="O1657" t="e">
        <f ca="1">_xll.BDP(J1657,"security des")</f>
        <v>#NAME?</v>
      </c>
    </row>
    <row r="1658" spans="1:15" x14ac:dyDescent="0.25">
      <c r="A1658">
        <v>0</v>
      </c>
      <c r="B1658" s="9">
        <v>8.6054794520547945E-5</v>
      </c>
      <c r="C1658" s="9" t="str">
        <f t="shared" si="50"/>
        <v>$H$1685</v>
      </c>
      <c r="D1658" s="9" t="str">
        <f t="shared" si="51"/>
        <v>H1685</v>
      </c>
      <c r="F1658">
        <v>33340</v>
      </c>
      <c r="G1658" s="1" t="str">
        <f>_xll.BDS("SPX Index","CHAIN_TICKERS", "CHAIN_STRIKE_PX_OVRD",F1658, "CHAIN_PUT_CALL_TYPE_OVRD=P", "CHAIN_PERIODICITY_OVRD=M")</f>
        <v>SPX US 11/20/15 P2700</v>
      </c>
      <c r="J1658" t="s">
        <v>717</v>
      </c>
      <c r="K1658" t="e">
        <f ca="1">_xll.BDP(J1658,"security des")</f>
        <v>#NAME?</v>
      </c>
      <c r="N1658" t="s">
        <v>180</v>
      </c>
      <c r="O1658" t="e">
        <f ca="1">_xll.BDP(J1658,"security des")</f>
        <v>#NAME?</v>
      </c>
    </row>
    <row r="1659" spans="1:15" x14ac:dyDescent="0.25">
      <c r="A1659">
        <v>0</v>
      </c>
      <c r="B1659" s="9">
        <v>8.6356164383561652E-5</v>
      </c>
      <c r="C1659" s="9" t="str">
        <f t="shared" si="50"/>
        <v>$H$1686</v>
      </c>
      <c r="D1659" s="9" t="str">
        <f t="shared" si="51"/>
        <v>H1686</v>
      </c>
      <c r="F1659">
        <v>33360</v>
      </c>
      <c r="G1659" s="1" t="str">
        <f>_xll.BDS("SPX Index","CHAIN_TICKERS", "CHAIN_STRIKE_PX_OVRD",F1659, "CHAIN_PUT_CALL_TYPE_OVRD=P", "CHAIN_PERIODICITY_OVRD=M")</f>
        <v>SPX US 11/20/15 P2700</v>
      </c>
      <c r="J1659" t="s">
        <v>718</v>
      </c>
      <c r="K1659" t="e">
        <f ca="1">_xll.BDP(J1659,"security des")</f>
        <v>#NAME?</v>
      </c>
      <c r="N1659" t="s">
        <v>2170</v>
      </c>
      <c r="O1659" t="e">
        <f ca="1">_xll.BDP(J1659,"security des")</f>
        <v>#NAME?</v>
      </c>
    </row>
    <row r="1660" spans="1:15" x14ac:dyDescent="0.25">
      <c r="A1660">
        <v>0</v>
      </c>
      <c r="B1660" s="9">
        <v>8.6630136986301374E-5</v>
      </c>
      <c r="C1660" s="9" t="str">
        <f t="shared" si="50"/>
        <v>$H$1687</v>
      </c>
      <c r="D1660" s="9" t="str">
        <f t="shared" si="51"/>
        <v>H1687</v>
      </c>
      <c r="F1660">
        <v>33380</v>
      </c>
      <c r="G1660" s="1" t="str">
        <f>_xll.BDS("SPX Index","CHAIN_TICKERS", "CHAIN_STRIKE_PX_OVRD",F1660, "CHAIN_PUT_CALL_TYPE_OVRD=P", "CHAIN_PERIODICITY_OVRD=M")</f>
        <v>SPX US 11/20/15 P2700</v>
      </c>
      <c r="J1660" t="s">
        <v>719</v>
      </c>
      <c r="K1660" t="e">
        <f ca="1">_xll.BDP(J1660,"security des")</f>
        <v>#NAME?</v>
      </c>
      <c r="N1660" t="s">
        <v>181</v>
      </c>
      <c r="O1660" t="e">
        <f ca="1">_xll.BDP(J1660,"security des")</f>
        <v>#NAME?</v>
      </c>
    </row>
    <row r="1661" spans="1:15" x14ac:dyDescent="0.25">
      <c r="A1661">
        <v>0</v>
      </c>
      <c r="B1661" s="9">
        <v>8.547945205479453E-5</v>
      </c>
      <c r="C1661" s="9" t="str">
        <f t="shared" si="50"/>
        <v>$H$1688</v>
      </c>
      <c r="D1661" s="9" t="str">
        <f t="shared" si="51"/>
        <v>H1688</v>
      </c>
      <c r="F1661">
        <v>33400</v>
      </c>
      <c r="G1661" s="1" t="str">
        <f>_xll.BDS("SPX Index","CHAIN_TICKERS", "CHAIN_STRIKE_PX_OVRD",F1661, "CHAIN_PUT_CALL_TYPE_OVRD=P", "CHAIN_PERIODICITY_OVRD=M")</f>
        <v>SPX US 11/20/15 P2700</v>
      </c>
      <c r="J1661" t="s">
        <v>720</v>
      </c>
      <c r="K1661" t="e">
        <f ca="1">_xll.BDP(J1661,"security des")</f>
        <v>#NAME?</v>
      </c>
      <c r="N1661" t="s">
        <v>2173</v>
      </c>
      <c r="O1661" t="e">
        <f ca="1">_xll.BDP(J1661,"security des")</f>
        <v>#NAME?</v>
      </c>
    </row>
    <row r="1662" spans="1:15" x14ac:dyDescent="0.25">
      <c r="A1662">
        <v>0</v>
      </c>
      <c r="B1662" s="9">
        <v>8.5205479452054794E-5</v>
      </c>
      <c r="C1662" s="9" t="str">
        <f t="shared" si="50"/>
        <v>$H$1689</v>
      </c>
      <c r="D1662" s="9" t="str">
        <f t="shared" si="51"/>
        <v>H1689</v>
      </c>
      <c r="F1662">
        <v>33420</v>
      </c>
      <c r="G1662" s="1" t="str">
        <f>_xll.BDS("SPX Index","CHAIN_TICKERS", "CHAIN_STRIKE_PX_OVRD",F1662, "CHAIN_PUT_CALL_TYPE_OVRD=P", "CHAIN_PERIODICITY_OVRD=M")</f>
        <v>SPX US 11/20/15 P2700</v>
      </c>
      <c r="J1662" t="s">
        <v>721</v>
      </c>
      <c r="K1662" t="e">
        <f ca="1">_xll.BDP(J1662,"security des")</f>
        <v>#NAME?</v>
      </c>
      <c r="N1662" t="s">
        <v>182</v>
      </c>
      <c r="O1662" t="e">
        <f ca="1">_xll.BDP(J1662,"security des")</f>
        <v>#NAME?</v>
      </c>
    </row>
    <row r="1663" spans="1:15" x14ac:dyDescent="0.25">
      <c r="A1663">
        <v>0</v>
      </c>
      <c r="B1663" s="9">
        <v>8.4383561643835614E-5</v>
      </c>
      <c r="C1663" s="9" t="str">
        <f t="shared" si="50"/>
        <v>$H$1690</v>
      </c>
      <c r="D1663" s="9" t="str">
        <f t="shared" si="51"/>
        <v>H1690</v>
      </c>
      <c r="F1663">
        <v>33440</v>
      </c>
      <c r="G1663" s="1" t="str">
        <f>_xll.BDS("SPX Index","CHAIN_TICKERS", "CHAIN_STRIKE_PX_OVRD",F1663, "CHAIN_PUT_CALL_TYPE_OVRD=P", "CHAIN_PERIODICITY_OVRD=M")</f>
        <v>SPX US 11/20/15 P2700</v>
      </c>
      <c r="J1663" t="s">
        <v>722</v>
      </c>
      <c r="K1663" t="e">
        <f ca="1">_xll.BDP(J1663,"security des")</f>
        <v>#NAME?</v>
      </c>
      <c r="N1663" t="s">
        <v>2175</v>
      </c>
      <c r="O1663" t="e">
        <f ca="1">_xll.BDP(J1663,"security des")</f>
        <v>#NAME?</v>
      </c>
    </row>
    <row r="1664" spans="1:15" x14ac:dyDescent="0.25">
      <c r="A1664">
        <v>0</v>
      </c>
      <c r="B1664" s="9">
        <v>8.383561643835617E-5</v>
      </c>
      <c r="C1664" s="9" t="str">
        <f t="shared" si="50"/>
        <v>$H$1691</v>
      </c>
      <c r="D1664" s="9" t="str">
        <f t="shared" si="51"/>
        <v>H1691</v>
      </c>
      <c r="F1664">
        <v>33460</v>
      </c>
      <c r="G1664" s="1" t="str">
        <f>_xll.BDS("SPX Index","CHAIN_TICKERS", "CHAIN_STRIKE_PX_OVRD",F1664, "CHAIN_PUT_CALL_TYPE_OVRD=P", "CHAIN_PERIODICITY_OVRD=M")</f>
        <v>SPX US 11/20/15 P2700</v>
      </c>
      <c r="J1664" t="s">
        <v>723</v>
      </c>
      <c r="K1664" t="e">
        <f ca="1">_xll.BDP(J1664,"security des")</f>
        <v>#NAME?</v>
      </c>
      <c r="N1664" t="s">
        <v>183</v>
      </c>
      <c r="O1664" t="e">
        <f ca="1">_xll.BDP(J1664,"security des")</f>
        <v>#NAME?</v>
      </c>
    </row>
    <row r="1665" spans="1:15" x14ac:dyDescent="0.25">
      <c r="A1665">
        <v>0</v>
      </c>
      <c r="B1665" s="9">
        <v>8.2684931506849313E-5</v>
      </c>
      <c r="C1665" s="9" t="str">
        <f t="shared" si="50"/>
        <v>$H$1692</v>
      </c>
      <c r="D1665" s="9" t="str">
        <f t="shared" si="51"/>
        <v>H1692</v>
      </c>
      <c r="F1665">
        <v>33480</v>
      </c>
      <c r="G1665" s="1" t="str">
        <f>_xll.BDS("SPX Index","CHAIN_TICKERS", "CHAIN_STRIKE_PX_OVRD",F1665, "CHAIN_PUT_CALL_TYPE_OVRD=P", "CHAIN_PERIODICITY_OVRD=M")</f>
        <v>SPX US 11/20/15 P2700</v>
      </c>
      <c r="J1665" t="s">
        <v>724</v>
      </c>
      <c r="K1665" t="e">
        <f ca="1">_xll.BDP(J1665,"security des")</f>
        <v>#NAME?</v>
      </c>
      <c r="N1665" t="s">
        <v>2176</v>
      </c>
      <c r="O1665" t="e">
        <f ca="1">_xll.BDP(J1665,"security des")</f>
        <v>#NAME?</v>
      </c>
    </row>
    <row r="1666" spans="1:15" x14ac:dyDescent="0.25">
      <c r="A1666">
        <v>0</v>
      </c>
      <c r="B1666" s="9">
        <v>8.238356164383562E-5</v>
      </c>
      <c r="C1666" s="9" t="str">
        <f t="shared" si="50"/>
        <v>$H$1693</v>
      </c>
      <c r="D1666" s="9" t="str">
        <f t="shared" si="51"/>
        <v>H1693</v>
      </c>
      <c r="F1666">
        <v>33500</v>
      </c>
      <c r="G1666" s="1" t="str">
        <f>_xll.BDS("SPX Index","CHAIN_TICKERS", "CHAIN_STRIKE_PX_OVRD",F1666, "CHAIN_PUT_CALL_TYPE_OVRD=P", "CHAIN_PERIODICITY_OVRD=M")</f>
        <v>SPX US 11/20/15 P2700</v>
      </c>
      <c r="J1666" t="s">
        <v>725</v>
      </c>
      <c r="K1666" t="e">
        <f ca="1">_xll.BDP(J1666,"security des")</f>
        <v>#NAME?</v>
      </c>
      <c r="N1666" t="s">
        <v>184</v>
      </c>
      <c r="O1666" t="e">
        <f ca="1">_xll.BDP(J1666,"security des")</f>
        <v>#NAME?</v>
      </c>
    </row>
    <row r="1667" spans="1:15" x14ac:dyDescent="0.25">
      <c r="A1667">
        <v>0</v>
      </c>
      <c r="B1667" s="9">
        <v>8.238356164383562E-5</v>
      </c>
      <c r="C1667" s="9" t="str">
        <f t="shared" si="50"/>
        <v>$H$1694</v>
      </c>
      <c r="D1667" s="9" t="str">
        <f t="shared" si="51"/>
        <v>H1694</v>
      </c>
      <c r="F1667">
        <v>33520</v>
      </c>
      <c r="G1667" s="1" t="str">
        <f>_xll.BDS("SPX Index","CHAIN_TICKERS", "CHAIN_STRIKE_PX_OVRD",F1667, "CHAIN_PUT_CALL_TYPE_OVRD=P", "CHAIN_PERIODICITY_OVRD=M")</f>
        <v>SPX US 11/20/15 P2700</v>
      </c>
      <c r="J1667" t="s">
        <v>726</v>
      </c>
      <c r="K1667" t="e">
        <f ca="1">_xll.BDP(J1667,"security des")</f>
        <v>#NAME?</v>
      </c>
      <c r="N1667" t="s">
        <v>2178</v>
      </c>
      <c r="O1667" t="e">
        <f ca="1">_xll.BDP(J1667,"security des")</f>
        <v>#NAME?</v>
      </c>
    </row>
    <row r="1668" spans="1:15" x14ac:dyDescent="0.25">
      <c r="A1668">
        <v>0</v>
      </c>
      <c r="B1668" s="9">
        <v>8.3506849315068493E-5</v>
      </c>
      <c r="C1668" s="9" t="str">
        <f t="shared" ref="C1668:C1731" si="52">ADDRESS(ROW(B1668)+MATCH(1,B1668:B1694),8)</f>
        <v>$H$1695</v>
      </c>
      <c r="D1668" s="9" t="str">
        <f t="shared" ref="D1668:D1731" si="53">"H"&amp;(ROW(B1668)+MATCH(1,B1668:B1694))</f>
        <v>H1695</v>
      </c>
      <c r="F1668">
        <v>33540</v>
      </c>
      <c r="G1668" s="1" t="str">
        <f>_xll.BDS("SPX Index","CHAIN_TICKERS", "CHAIN_STRIKE_PX_OVRD",F1668, "CHAIN_PUT_CALL_TYPE_OVRD=P", "CHAIN_PERIODICITY_OVRD=M")</f>
        <v>SPX US 11/20/15 P2700</v>
      </c>
      <c r="J1668" t="s">
        <v>727</v>
      </c>
      <c r="K1668" t="e">
        <f ca="1">_xll.BDP(J1668,"security des")</f>
        <v>#NAME?</v>
      </c>
      <c r="N1668" t="s">
        <v>185</v>
      </c>
      <c r="O1668" t="e">
        <f ca="1">_xll.BDP(J1668,"security des")</f>
        <v>#NAME?</v>
      </c>
    </row>
    <row r="1669" spans="1:15" x14ac:dyDescent="0.25">
      <c r="A1669">
        <v>0</v>
      </c>
      <c r="B1669" s="9">
        <v>8.4109589041095892E-5</v>
      </c>
      <c r="C1669" s="9" t="str">
        <f t="shared" si="52"/>
        <v>$H$1696</v>
      </c>
      <c r="D1669" s="9" t="str">
        <f t="shared" si="53"/>
        <v>H1696</v>
      </c>
      <c r="F1669">
        <v>33560</v>
      </c>
      <c r="G1669" s="1" t="str">
        <f>_xll.BDS("SPX Index","CHAIN_TICKERS", "CHAIN_STRIKE_PX_OVRD",F1669, "CHAIN_PUT_CALL_TYPE_OVRD=P", "CHAIN_PERIODICITY_OVRD=M")</f>
        <v>SPX US 11/20/15 P2700</v>
      </c>
      <c r="J1669" t="s">
        <v>728</v>
      </c>
      <c r="K1669" t="e">
        <f ca="1">_xll.BDP(J1669,"security des")</f>
        <v>#NAME?</v>
      </c>
      <c r="N1669" t="s">
        <v>2181</v>
      </c>
      <c r="O1669" t="e">
        <f ca="1">_xll.BDP(J1669,"security des")</f>
        <v>#NAME?</v>
      </c>
    </row>
    <row r="1670" spans="1:15" x14ac:dyDescent="0.25">
      <c r="A1670">
        <v>1</v>
      </c>
      <c r="B1670" s="9">
        <v>8.3534246575342464E-5</v>
      </c>
      <c r="C1670" s="9" t="str">
        <f t="shared" si="52"/>
        <v>$H$1697</v>
      </c>
      <c r="D1670" s="9" t="str">
        <f t="shared" si="53"/>
        <v>H1697</v>
      </c>
      <c r="F1670">
        <v>33580</v>
      </c>
      <c r="G1670" s="1" t="str">
        <f>_xll.BDS("SPX Index","CHAIN_TICKERS", "CHAIN_STRIKE_PX_OVRD",F1670, "CHAIN_PUT_CALL_TYPE_OVRD=P", "CHAIN_PERIODICITY_OVRD=M")</f>
        <v>SPX US 11/20/15 P2700</v>
      </c>
      <c r="J1670" t="s">
        <v>2597</v>
      </c>
      <c r="K1670" t="e">
        <f ca="1">_xll.BDP(J1670,"security des")</f>
        <v>#NAME?</v>
      </c>
      <c r="N1670" t="s">
        <v>186</v>
      </c>
      <c r="O1670" t="e">
        <f ca="1">_xll.BDP(J1670,"security des")</f>
        <v>#NAME?</v>
      </c>
    </row>
    <row r="1671" spans="1:15" x14ac:dyDescent="0.25">
      <c r="A1671">
        <v>0</v>
      </c>
      <c r="B1671" s="9">
        <v>8.2657534246575342E-5</v>
      </c>
      <c r="C1671" s="9" t="str">
        <f t="shared" si="52"/>
        <v>$H$1698</v>
      </c>
      <c r="D1671" s="9" t="str">
        <f t="shared" si="53"/>
        <v>H1698</v>
      </c>
      <c r="F1671">
        <v>33600</v>
      </c>
      <c r="G1671" s="1" t="str">
        <f>_xll.BDS("SPX Index","CHAIN_TICKERS", "CHAIN_STRIKE_PX_OVRD",F1671, "CHAIN_PUT_CALL_TYPE_OVRD=P", "CHAIN_PERIODICITY_OVRD=M")</f>
        <v>SPX US 11/20/15 P2700</v>
      </c>
      <c r="J1671" t="s">
        <v>3106</v>
      </c>
      <c r="K1671" t="e">
        <f ca="1">_xll.BDP(J1671,"security des")</f>
        <v>#NAME?</v>
      </c>
      <c r="N1671" t="s">
        <v>2183</v>
      </c>
      <c r="O1671" t="e">
        <f ca="1">_xll.BDP(J1671,"security des")</f>
        <v>#NAME?</v>
      </c>
    </row>
    <row r="1672" spans="1:15" x14ac:dyDescent="0.25">
      <c r="A1672">
        <v>0</v>
      </c>
      <c r="B1672" s="9">
        <v>8.2109589041095884E-5</v>
      </c>
      <c r="C1672" s="9" t="str">
        <f t="shared" si="52"/>
        <v>$H$1699</v>
      </c>
      <c r="D1672" s="9" t="str">
        <f t="shared" si="53"/>
        <v>H1699</v>
      </c>
      <c r="F1672">
        <v>33620</v>
      </c>
      <c r="G1672" s="1" t="str">
        <f>_xll.BDS("SPX Index","CHAIN_TICKERS", "CHAIN_STRIKE_PX_OVRD",F1672, "CHAIN_PUT_CALL_TYPE_OVRD=P", "CHAIN_PERIODICITY_OVRD=M")</f>
        <v>SPX US 11/20/15 P2700</v>
      </c>
      <c r="J1672" t="s">
        <v>3107</v>
      </c>
      <c r="K1672" t="e">
        <f ca="1">_xll.BDP(J1672,"security des")</f>
        <v>#NAME?</v>
      </c>
      <c r="N1672" t="s">
        <v>390</v>
      </c>
      <c r="O1672" t="e">
        <f ca="1">_xll.BDP(J1672,"security des")</f>
        <v>#NAME?</v>
      </c>
    </row>
    <row r="1673" spans="1:15" x14ac:dyDescent="0.25">
      <c r="A1673">
        <v>0</v>
      </c>
      <c r="B1673" s="9">
        <v>8.2712328767123297E-5</v>
      </c>
      <c r="C1673" s="9" t="str">
        <f t="shared" si="52"/>
        <v>$H$1700</v>
      </c>
      <c r="D1673" s="9" t="str">
        <f t="shared" si="53"/>
        <v>H1700</v>
      </c>
      <c r="F1673">
        <v>33640</v>
      </c>
      <c r="G1673" s="1" t="str">
        <f>_xll.BDS("SPX Index","CHAIN_TICKERS", "CHAIN_STRIKE_PX_OVRD",F1673, "CHAIN_PUT_CALL_TYPE_OVRD=P", "CHAIN_PERIODICITY_OVRD=M")</f>
        <v>SPX US 11/20/15 P2700</v>
      </c>
      <c r="J1673" t="s">
        <v>3108</v>
      </c>
      <c r="K1673" t="e">
        <f ca="1">_xll.BDP(J1673,"security des")</f>
        <v>#NAME?</v>
      </c>
      <c r="N1673" t="s">
        <v>2184</v>
      </c>
      <c r="O1673" t="e">
        <f ca="1">_xll.BDP(J1673,"security des")</f>
        <v>#NAME?</v>
      </c>
    </row>
    <row r="1674" spans="1:15" x14ac:dyDescent="0.25">
      <c r="A1674">
        <v>0</v>
      </c>
      <c r="B1674" s="9">
        <v>8.156164383561644E-5</v>
      </c>
      <c r="C1674" s="9" t="str">
        <f t="shared" si="52"/>
        <v>$H$1701</v>
      </c>
      <c r="D1674" s="9" t="str">
        <f t="shared" si="53"/>
        <v>H1701</v>
      </c>
      <c r="F1674">
        <v>33660</v>
      </c>
      <c r="G1674" s="1" t="str">
        <f>_xll.BDS("SPX Index","CHAIN_TICKERS", "CHAIN_STRIKE_PX_OVRD",F1674, "CHAIN_PUT_CALL_TYPE_OVRD=P", "CHAIN_PERIODICITY_OVRD=M")</f>
        <v>SPX US 11/20/15 P2700</v>
      </c>
      <c r="J1674" t="s">
        <v>3109</v>
      </c>
      <c r="K1674" t="e">
        <f ca="1">_xll.BDP(J1674,"security des")</f>
        <v>#NAME?</v>
      </c>
      <c r="N1674" t="s">
        <v>391</v>
      </c>
      <c r="O1674" t="e">
        <f ca="1">_xll.BDP(J1674,"security des")</f>
        <v>#NAME?</v>
      </c>
    </row>
    <row r="1675" spans="1:15" x14ac:dyDescent="0.25">
      <c r="A1675">
        <v>0</v>
      </c>
      <c r="B1675" s="9">
        <v>7.9863013698630139E-5</v>
      </c>
      <c r="C1675" s="9" t="str">
        <f t="shared" si="52"/>
        <v>$H$1702</v>
      </c>
      <c r="D1675" s="9" t="str">
        <f t="shared" si="53"/>
        <v>H1702</v>
      </c>
      <c r="F1675">
        <v>33680</v>
      </c>
      <c r="G1675" s="1" t="str">
        <f>_xll.BDS("SPX Index","CHAIN_TICKERS", "CHAIN_STRIKE_PX_OVRD",F1675, "CHAIN_PUT_CALL_TYPE_OVRD=P", "CHAIN_PERIODICITY_OVRD=M")</f>
        <v>SPX US 11/20/15 P2700</v>
      </c>
      <c r="J1675" t="s">
        <v>3110</v>
      </c>
      <c r="K1675" t="e">
        <f ca="1">_xll.BDP(J1675,"security des")</f>
        <v>#NAME?</v>
      </c>
      <c r="N1675" t="s">
        <v>2186</v>
      </c>
      <c r="O1675" t="e">
        <f ca="1">_xll.BDP(J1675,"security des")</f>
        <v>#NAME?</v>
      </c>
    </row>
    <row r="1676" spans="1:15" x14ac:dyDescent="0.25">
      <c r="A1676">
        <v>0</v>
      </c>
      <c r="B1676" s="9">
        <v>8.1260273972602747E-5</v>
      </c>
      <c r="C1676" s="9" t="str">
        <f t="shared" si="52"/>
        <v>$H$1703</v>
      </c>
      <c r="D1676" s="9" t="str">
        <f t="shared" si="53"/>
        <v>H1703</v>
      </c>
      <c r="F1676">
        <v>33700</v>
      </c>
      <c r="G1676" s="1" t="str">
        <f>_xll.BDS("SPX Index","CHAIN_TICKERS", "CHAIN_STRIKE_PX_OVRD",F1676, "CHAIN_PUT_CALL_TYPE_OVRD=P", "CHAIN_PERIODICITY_OVRD=M")</f>
        <v>SPX US 11/20/15 P2700</v>
      </c>
      <c r="J1676" t="s">
        <v>3111</v>
      </c>
      <c r="K1676" t="e">
        <f ca="1">_xll.BDP(J1676,"security des")</f>
        <v>#NAME?</v>
      </c>
      <c r="N1676" t="s">
        <v>187</v>
      </c>
      <c r="O1676" t="e">
        <f ca="1">_xll.BDP(J1676,"security des")</f>
        <v>#NAME?</v>
      </c>
    </row>
    <row r="1677" spans="1:15" x14ac:dyDescent="0.25">
      <c r="A1677">
        <v>0</v>
      </c>
      <c r="B1677" s="9">
        <v>8.1260273972602747E-5</v>
      </c>
      <c r="C1677" s="9" t="str">
        <f t="shared" si="52"/>
        <v>$H$1704</v>
      </c>
      <c r="D1677" s="9" t="str">
        <f t="shared" si="53"/>
        <v>H1704</v>
      </c>
      <c r="F1677">
        <v>33720</v>
      </c>
      <c r="G1677" s="1" t="str">
        <f>_xll.BDS("SPX Index","CHAIN_TICKERS", "CHAIN_STRIKE_PX_OVRD",F1677, "CHAIN_PUT_CALL_TYPE_OVRD=P", "CHAIN_PERIODICITY_OVRD=M")</f>
        <v>SPX US 11/20/15 P2700</v>
      </c>
      <c r="J1677" t="s">
        <v>3112</v>
      </c>
      <c r="K1677" t="e">
        <f ca="1">_xll.BDP(J1677,"security des")</f>
        <v>#NAME?</v>
      </c>
      <c r="N1677" t="s">
        <v>2188</v>
      </c>
      <c r="O1677" t="e">
        <f ca="1">_xll.BDP(J1677,"security des")</f>
        <v>#NAME?</v>
      </c>
    </row>
    <row r="1678" spans="1:15" x14ac:dyDescent="0.25">
      <c r="A1678">
        <v>0</v>
      </c>
      <c r="B1678" s="9">
        <v>8.2712328767123297E-5</v>
      </c>
      <c r="C1678" s="9" t="str">
        <f t="shared" si="52"/>
        <v>$H$1705</v>
      </c>
      <c r="D1678" s="9" t="str">
        <f t="shared" si="53"/>
        <v>H1705</v>
      </c>
      <c r="F1678">
        <v>33740</v>
      </c>
      <c r="G1678" s="1" t="str">
        <f>_xll.BDS("SPX Index","CHAIN_TICKERS", "CHAIN_STRIKE_PX_OVRD",F1678, "CHAIN_PUT_CALL_TYPE_OVRD=P", "CHAIN_PERIODICITY_OVRD=M")</f>
        <v>SPX US 11/20/15 P2700</v>
      </c>
      <c r="J1678" t="s">
        <v>3113</v>
      </c>
      <c r="K1678" t="e">
        <f ca="1">_xll.BDP(J1678,"security des")</f>
        <v>#NAME?</v>
      </c>
      <c r="N1678" t="s">
        <v>2189</v>
      </c>
      <c r="O1678" t="e">
        <f ca="1">_xll.BDP(J1678,"security des")</f>
        <v>#NAME?</v>
      </c>
    </row>
    <row r="1679" spans="1:15" x14ac:dyDescent="0.25">
      <c r="A1679">
        <v>0</v>
      </c>
      <c r="B1679" s="9">
        <v>8.156164383561644E-5</v>
      </c>
      <c r="C1679" s="9" t="str">
        <f t="shared" si="52"/>
        <v>$H$1706</v>
      </c>
      <c r="D1679" s="9" t="str">
        <f t="shared" si="53"/>
        <v>H1706</v>
      </c>
      <c r="F1679">
        <v>33760</v>
      </c>
      <c r="G1679" s="1" t="str">
        <f>_xll.BDS("SPX Index","CHAIN_TICKERS", "CHAIN_STRIKE_PX_OVRD",F1679, "CHAIN_PUT_CALL_TYPE_OVRD=P", "CHAIN_PERIODICITY_OVRD=M")</f>
        <v>SPX US 11/20/15 P2700</v>
      </c>
      <c r="J1679" t="s">
        <v>3114</v>
      </c>
      <c r="K1679" t="e">
        <f ca="1">_xll.BDP(J1679,"security des")</f>
        <v>#NAME?</v>
      </c>
      <c r="N1679" t="s">
        <v>2190</v>
      </c>
      <c r="O1679" t="e">
        <f ca="1">_xll.BDP(J1679,"security des")</f>
        <v>#NAME?</v>
      </c>
    </row>
    <row r="1680" spans="1:15" x14ac:dyDescent="0.25">
      <c r="A1680">
        <v>0</v>
      </c>
      <c r="B1680" s="9">
        <v>8.156164383561644E-5</v>
      </c>
      <c r="C1680" s="9" t="str">
        <f t="shared" si="52"/>
        <v>$H$1707</v>
      </c>
      <c r="D1680" s="9" t="str">
        <f t="shared" si="53"/>
        <v>H1707</v>
      </c>
      <c r="F1680">
        <v>33780</v>
      </c>
      <c r="G1680" s="1" t="str">
        <f>_xll.BDS("SPX Index","CHAIN_TICKERS", "CHAIN_STRIKE_PX_OVRD",F1680, "CHAIN_PUT_CALL_TYPE_OVRD=P", "CHAIN_PERIODICITY_OVRD=M")</f>
        <v>SPX US 11/20/15 P2700</v>
      </c>
      <c r="J1680" t="s">
        <v>3115</v>
      </c>
      <c r="K1680" t="e">
        <f ca="1">_xll.BDP(J1680,"security des")</f>
        <v>#NAME?</v>
      </c>
      <c r="N1680" t="s">
        <v>2191</v>
      </c>
      <c r="O1680" t="e">
        <f ca="1">_xll.BDP(J1680,"security des")</f>
        <v>#NAME?</v>
      </c>
    </row>
    <row r="1681" spans="1:15" x14ac:dyDescent="0.25">
      <c r="A1681">
        <v>0</v>
      </c>
      <c r="B1681" s="9">
        <v>8.1260273972602747E-5</v>
      </c>
      <c r="C1681" s="9" t="str">
        <f t="shared" si="52"/>
        <v>$H$1708</v>
      </c>
      <c r="D1681" s="9" t="str">
        <f t="shared" si="53"/>
        <v>H1708</v>
      </c>
      <c r="F1681">
        <v>33800</v>
      </c>
      <c r="G1681" s="1" t="str">
        <f>_xll.BDS("SPX Index","CHAIN_TICKERS", "CHAIN_STRIKE_PX_OVRD",F1681, "CHAIN_PUT_CALL_TYPE_OVRD=P", "CHAIN_PERIODICITY_OVRD=M")</f>
        <v>SPX US 11/20/15 P2700</v>
      </c>
      <c r="J1681" t="s">
        <v>3116</v>
      </c>
      <c r="K1681" t="e">
        <f ca="1">_xll.BDP(J1681,"security des")</f>
        <v>#NAME?</v>
      </c>
      <c r="N1681" t="s">
        <v>392</v>
      </c>
      <c r="O1681" t="e">
        <f ca="1">_xll.BDP(J1681,"security des")</f>
        <v>#NAME?</v>
      </c>
    </row>
    <row r="1682" spans="1:15" x14ac:dyDescent="0.25">
      <c r="A1682">
        <v>0</v>
      </c>
      <c r="B1682" s="9">
        <v>8.1534246575342469E-5</v>
      </c>
      <c r="C1682" s="9" t="str">
        <f t="shared" si="52"/>
        <v>$H$1709</v>
      </c>
      <c r="D1682" s="9" t="str">
        <f t="shared" si="53"/>
        <v>H1709</v>
      </c>
      <c r="F1682">
        <v>33820</v>
      </c>
      <c r="G1682" s="1" t="str">
        <f>_xll.BDS("SPX Index","CHAIN_TICKERS", "CHAIN_STRIKE_PX_OVRD",F1682, "CHAIN_PUT_CALL_TYPE_OVRD=P", "CHAIN_PERIODICITY_OVRD=M")</f>
        <v>SPX US 11/20/15 P2700</v>
      </c>
      <c r="J1682" t="s">
        <v>3117</v>
      </c>
      <c r="K1682" t="e">
        <f ca="1">_xll.BDP(J1682,"security des")</f>
        <v>#NAME?</v>
      </c>
      <c r="N1682" t="s">
        <v>2192</v>
      </c>
      <c r="O1682" t="e">
        <f ca="1">_xll.BDP(J1682,"security des")</f>
        <v>#NAME?</v>
      </c>
    </row>
    <row r="1683" spans="1:15" x14ac:dyDescent="0.25">
      <c r="A1683">
        <v>0</v>
      </c>
      <c r="B1683" s="9">
        <v>8.2136986301369869E-5</v>
      </c>
      <c r="C1683" s="9" t="str">
        <f t="shared" si="52"/>
        <v>$H$1710</v>
      </c>
      <c r="D1683" s="9" t="str">
        <f t="shared" si="53"/>
        <v>H1710</v>
      </c>
      <c r="F1683">
        <v>33840</v>
      </c>
      <c r="G1683" s="1" t="str">
        <f>_xll.BDS("SPX Index","CHAIN_TICKERS", "CHAIN_STRIKE_PX_OVRD",F1683, "CHAIN_PUT_CALL_TYPE_OVRD=P", "CHAIN_PERIODICITY_OVRD=M")</f>
        <v>SPX US 11/20/15 P2700</v>
      </c>
      <c r="J1683" t="s">
        <v>3118</v>
      </c>
      <c r="K1683" t="e">
        <f ca="1">_xll.BDP(J1683,"security des")</f>
        <v>#NAME?</v>
      </c>
      <c r="N1683" t="s">
        <v>2193</v>
      </c>
      <c r="O1683" t="e">
        <f ca="1">_xll.BDP(J1683,"security des")</f>
        <v>#NAME?</v>
      </c>
    </row>
    <row r="1684" spans="1:15" x14ac:dyDescent="0.25">
      <c r="A1684">
        <v>0</v>
      </c>
      <c r="B1684" s="9">
        <v>8.1863013698630133E-5</v>
      </c>
      <c r="C1684" s="9" t="str">
        <f t="shared" si="52"/>
        <v>$H$1711</v>
      </c>
      <c r="D1684" s="9" t="str">
        <f t="shared" si="53"/>
        <v>H1711</v>
      </c>
      <c r="F1684">
        <v>33860</v>
      </c>
      <c r="G1684" s="1" t="str">
        <f>_xll.BDS("SPX Index","CHAIN_TICKERS", "CHAIN_STRIKE_PX_OVRD",F1684, "CHAIN_PUT_CALL_TYPE_OVRD=P", "CHAIN_PERIODICITY_OVRD=M")</f>
        <v>SPX US 11/20/15 P2700</v>
      </c>
      <c r="J1684" t="s">
        <v>3119</v>
      </c>
      <c r="K1684" t="e">
        <f ca="1">_xll.BDP(J1684,"security des")</f>
        <v>#NAME?</v>
      </c>
      <c r="N1684" t="s">
        <v>2194</v>
      </c>
      <c r="O1684" t="e">
        <f ca="1">_xll.BDP(J1684,"security des")</f>
        <v>#NAME?</v>
      </c>
    </row>
    <row r="1685" spans="1:15" x14ac:dyDescent="0.25">
      <c r="A1685">
        <v>0</v>
      </c>
      <c r="B1685" s="9">
        <v>8.156164383561644E-5</v>
      </c>
      <c r="C1685" s="9" t="str">
        <f t="shared" si="52"/>
        <v>$H$1712</v>
      </c>
      <c r="D1685" s="9" t="str">
        <f t="shared" si="53"/>
        <v>H1712</v>
      </c>
      <c r="F1685">
        <v>33880</v>
      </c>
      <c r="G1685" s="1" t="str">
        <f>_xll.BDS("SPX Index","CHAIN_TICKERS", "CHAIN_STRIKE_PX_OVRD",F1685, "CHAIN_PUT_CALL_TYPE_OVRD=P", "CHAIN_PERIODICITY_OVRD=M")</f>
        <v>SPX US 11/20/15 P2700</v>
      </c>
      <c r="J1685" t="s">
        <v>3120</v>
      </c>
      <c r="K1685" t="e">
        <f ca="1">_xll.BDP(J1685,"security des")</f>
        <v>#NAME?</v>
      </c>
      <c r="N1685" t="s">
        <v>2195</v>
      </c>
      <c r="O1685" t="e">
        <f ca="1">_xll.BDP(J1685,"security des")</f>
        <v>#NAME?</v>
      </c>
    </row>
    <row r="1686" spans="1:15" x14ac:dyDescent="0.25">
      <c r="A1686">
        <v>0</v>
      </c>
      <c r="B1686" s="9">
        <v>8.2109589041095884E-5</v>
      </c>
      <c r="C1686" s="9" t="str">
        <f t="shared" si="52"/>
        <v>$H$1713</v>
      </c>
      <c r="D1686" s="9" t="str">
        <f t="shared" si="53"/>
        <v>H1713</v>
      </c>
      <c r="F1686">
        <v>33900</v>
      </c>
      <c r="G1686" s="1" t="str">
        <f>_xll.BDS("SPX Index","CHAIN_TICKERS", "CHAIN_STRIKE_PX_OVRD",F1686, "CHAIN_PUT_CALL_TYPE_OVRD=P", "CHAIN_PERIODICITY_OVRD=M")</f>
        <v>SPX US 11/20/15 P2700</v>
      </c>
      <c r="J1686" t="s">
        <v>3121</v>
      </c>
      <c r="K1686" t="e">
        <f ca="1">_xll.BDP(J1686,"security des")</f>
        <v>#NAME?</v>
      </c>
      <c r="N1686" t="s">
        <v>393</v>
      </c>
      <c r="O1686" t="e">
        <f ca="1">_xll.BDP(J1686,"security des")</f>
        <v>#NAME?</v>
      </c>
    </row>
    <row r="1687" spans="1:15" x14ac:dyDescent="0.25">
      <c r="A1687">
        <v>0</v>
      </c>
      <c r="B1687" s="9">
        <v>8.1808219178082191E-5</v>
      </c>
      <c r="C1687" s="9" t="str">
        <f t="shared" si="52"/>
        <v>$H$1714</v>
      </c>
      <c r="D1687" s="9" t="str">
        <f t="shared" si="53"/>
        <v>H1714</v>
      </c>
      <c r="F1687">
        <v>33920</v>
      </c>
      <c r="G1687" s="1" t="str">
        <f>_xll.BDS("SPX Index","CHAIN_TICKERS", "CHAIN_STRIKE_PX_OVRD",F1687, "CHAIN_PUT_CALL_TYPE_OVRD=P", "CHAIN_PERIODICITY_OVRD=M")</f>
        <v>SPX US 11/20/15 P2700</v>
      </c>
      <c r="J1687" t="s">
        <v>3122</v>
      </c>
      <c r="K1687" t="e">
        <f ca="1">_xll.BDP(J1687,"security des")</f>
        <v>#NAME?</v>
      </c>
      <c r="N1687" t="s">
        <v>2196</v>
      </c>
      <c r="O1687" t="e">
        <f ca="1">_xll.BDP(J1687,"security des")</f>
        <v>#NAME?</v>
      </c>
    </row>
    <row r="1688" spans="1:15" x14ac:dyDescent="0.25">
      <c r="A1688">
        <v>0</v>
      </c>
      <c r="B1688" s="9">
        <v>8.1287671232876718E-5</v>
      </c>
      <c r="C1688" s="9" t="str">
        <f t="shared" si="52"/>
        <v>$H$1715</v>
      </c>
      <c r="D1688" s="9" t="str">
        <f t="shared" si="53"/>
        <v>H1715</v>
      </c>
      <c r="F1688">
        <v>33940</v>
      </c>
      <c r="G1688" s="1" t="str">
        <f>_xll.BDS("SPX Index","CHAIN_TICKERS", "CHAIN_STRIKE_PX_OVRD",F1688, "CHAIN_PUT_CALL_TYPE_OVRD=P", "CHAIN_PERIODICITY_OVRD=M")</f>
        <v>SPX US 11/20/15 P2700</v>
      </c>
      <c r="J1688" t="s">
        <v>3123</v>
      </c>
      <c r="K1688" t="e">
        <f ca="1">_xll.BDP(J1688,"security des")</f>
        <v>#NAME?</v>
      </c>
      <c r="N1688" t="s">
        <v>2197</v>
      </c>
      <c r="O1688" t="e">
        <f ca="1">_xll.BDP(J1688,"security des")</f>
        <v>#NAME?</v>
      </c>
    </row>
    <row r="1689" spans="1:15" x14ac:dyDescent="0.25">
      <c r="A1689">
        <v>3</v>
      </c>
      <c r="B1689" s="9">
        <v>8.0712328767123276E-5</v>
      </c>
      <c r="C1689" s="9" t="str">
        <f t="shared" si="52"/>
        <v>$H$1716</v>
      </c>
      <c r="D1689" s="9" t="str">
        <f t="shared" si="53"/>
        <v>H1716</v>
      </c>
      <c r="F1689">
        <v>33960</v>
      </c>
      <c r="G1689" s="1" t="str">
        <f>_xll.BDS("SPX Index","CHAIN_TICKERS", "CHAIN_STRIKE_PX_OVRD",F1689, "CHAIN_PUT_CALL_TYPE_OVRD=P", "CHAIN_PERIODICITY_OVRD=M")</f>
        <v>SPX US 11/20/15 P2700</v>
      </c>
      <c r="J1689" t="s">
        <v>3124</v>
      </c>
      <c r="K1689" t="e">
        <f ca="1">_xll.BDP(J1689,"security des")</f>
        <v>#NAME?</v>
      </c>
      <c r="N1689" t="s">
        <v>2198</v>
      </c>
      <c r="O1689" t="e">
        <f ca="1">_xll.BDP(J1689,"security des")</f>
        <v>#NAME?</v>
      </c>
    </row>
    <row r="1690" spans="1:15" x14ac:dyDescent="0.25">
      <c r="A1690">
        <v>0</v>
      </c>
      <c r="B1690" s="9">
        <v>8.1835616438356162E-5</v>
      </c>
      <c r="C1690" s="9" t="str">
        <f t="shared" si="52"/>
        <v>$H$1717</v>
      </c>
      <c r="D1690" s="9" t="str">
        <f t="shared" si="53"/>
        <v>H1717</v>
      </c>
      <c r="F1690">
        <v>33980</v>
      </c>
      <c r="G1690" s="1" t="str">
        <f>_xll.BDS("SPX Index","CHAIN_TICKERS", "CHAIN_STRIKE_PX_OVRD",F1690, "CHAIN_PUT_CALL_TYPE_OVRD=P", "CHAIN_PERIODICITY_OVRD=M")</f>
        <v>SPX US 11/20/15 P2700</v>
      </c>
      <c r="J1690" t="s">
        <v>3125</v>
      </c>
      <c r="K1690" t="e">
        <f ca="1">_xll.BDP(J1690,"security des")</f>
        <v>#NAME?</v>
      </c>
      <c r="N1690" t="s">
        <v>2199</v>
      </c>
      <c r="O1690" t="e">
        <f ca="1">_xll.BDP(J1690,"security des")</f>
        <v>#NAME?</v>
      </c>
    </row>
    <row r="1691" spans="1:15" x14ac:dyDescent="0.25">
      <c r="A1691">
        <v>0</v>
      </c>
      <c r="B1691" s="9">
        <v>8.1808219178082191E-5</v>
      </c>
      <c r="C1691" s="9" t="str">
        <f t="shared" si="52"/>
        <v>$H$1718</v>
      </c>
      <c r="D1691" s="9" t="str">
        <f t="shared" si="53"/>
        <v>H1718</v>
      </c>
      <c r="F1691">
        <v>34000</v>
      </c>
      <c r="G1691" s="1" t="str">
        <f>_xll.BDS("SPX Index","CHAIN_TICKERS", "CHAIN_STRIKE_PX_OVRD",F1691, "CHAIN_PUT_CALL_TYPE_OVRD=P", "CHAIN_PERIODICITY_OVRD=M")</f>
        <v>SPX US 11/20/15 P2700</v>
      </c>
      <c r="J1691" t="s">
        <v>3126</v>
      </c>
      <c r="K1691" t="e">
        <f ca="1">_xll.BDP(J1691,"security des")</f>
        <v>#NAME?</v>
      </c>
      <c r="N1691" t="s">
        <v>394</v>
      </c>
      <c r="O1691" t="e">
        <f ca="1">_xll.BDP(J1691,"security des")</f>
        <v>#NAME?</v>
      </c>
    </row>
    <row r="1692" spans="1:15" x14ac:dyDescent="0.25">
      <c r="A1692">
        <v>0</v>
      </c>
      <c r="B1692" s="9">
        <v>8.2136986301369869E-5</v>
      </c>
      <c r="C1692" s="9" t="str">
        <f t="shared" si="52"/>
        <v>$H$1719</v>
      </c>
      <c r="D1692" s="9" t="str">
        <f t="shared" si="53"/>
        <v>H1719</v>
      </c>
      <c r="F1692">
        <v>34020</v>
      </c>
      <c r="G1692" s="1" t="str">
        <f>_xll.BDS("SPX Index","CHAIN_TICKERS", "CHAIN_STRIKE_PX_OVRD",F1692, "CHAIN_PUT_CALL_TYPE_OVRD=P", "CHAIN_PERIODICITY_OVRD=M")</f>
        <v>SPX US 11/20/15 P2700</v>
      </c>
      <c r="J1692" t="s">
        <v>3127</v>
      </c>
      <c r="K1692" t="e">
        <f ca="1">_xll.BDP(J1692,"security des")</f>
        <v>#NAME?</v>
      </c>
      <c r="N1692" t="s">
        <v>2200</v>
      </c>
      <c r="O1692" t="e">
        <f ca="1">_xll.BDP(J1692,"security des")</f>
        <v>#NAME?</v>
      </c>
    </row>
    <row r="1693" spans="1:15" x14ac:dyDescent="0.25">
      <c r="A1693">
        <v>0</v>
      </c>
      <c r="B1693" s="9">
        <v>8.2684931506849313E-5</v>
      </c>
      <c r="C1693" s="9" t="str">
        <f t="shared" si="52"/>
        <v>$H$1720</v>
      </c>
      <c r="D1693" s="9" t="str">
        <f t="shared" si="53"/>
        <v>H1720</v>
      </c>
      <c r="F1693">
        <v>34040</v>
      </c>
      <c r="G1693" s="1" t="str">
        <f>_xll.BDS("SPX Index","CHAIN_TICKERS", "CHAIN_STRIKE_PX_OVRD",F1693, "CHAIN_PUT_CALL_TYPE_OVRD=P", "CHAIN_PERIODICITY_OVRD=M")</f>
        <v>SPX US 11/20/15 P2700</v>
      </c>
      <c r="J1693" t="s">
        <v>3128</v>
      </c>
      <c r="K1693" t="e">
        <f ca="1">_xll.BDP(J1693,"security des")</f>
        <v>#NAME?</v>
      </c>
      <c r="N1693" t="s">
        <v>2201</v>
      </c>
      <c r="O1693" t="e">
        <f ca="1">_xll.BDP(J1693,"security des")</f>
        <v>#NAME?</v>
      </c>
    </row>
    <row r="1694" spans="1:15" x14ac:dyDescent="0.25">
      <c r="A1694">
        <v>0</v>
      </c>
      <c r="B1694" s="9">
        <v>8.2136986301369869E-5</v>
      </c>
      <c r="C1694" s="9" t="str">
        <f t="shared" si="52"/>
        <v>$H$1721</v>
      </c>
      <c r="D1694" s="9" t="str">
        <f t="shared" si="53"/>
        <v>H1721</v>
      </c>
      <c r="F1694">
        <v>34060</v>
      </c>
      <c r="G1694" s="1" t="str">
        <f>_xll.BDS("SPX Index","CHAIN_TICKERS", "CHAIN_STRIKE_PX_OVRD",F1694, "CHAIN_PUT_CALL_TYPE_OVRD=P", "CHAIN_PERIODICITY_OVRD=M")</f>
        <v>SPX US 11/20/15 P2700</v>
      </c>
      <c r="J1694" t="s">
        <v>3129</v>
      </c>
      <c r="K1694" t="e">
        <f ca="1">_xll.BDP(J1694,"security des")</f>
        <v>#NAME?</v>
      </c>
      <c r="N1694" t="s">
        <v>2202</v>
      </c>
      <c r="O1694" t="e">
        <f ca="1">_xll.BDP(J1694,"security des")</f>
        <v>#NAME?</v>
      </c>
    </row>
    <row r="1695" spans="1:15" x14ac:dyDescent="0.25">
      <c r="A1695">
        <v>0</v>
      </c>
      <c r="B1695" s="9">
        <v>8.2109589041095884E-5</v>
      </c>
      <c r="C1695" s="9" t="str">
        <f t="shared" si="52"/>
        <v>$H$1722</v>
      </c>
      <c r="D1695" s="9" t="str">
        <f t="shared" si="53"/>
        <v>H1722</v>
      </c>
      <c r="F1695">
        <v>34080</v>
      </c>
      <c r="G1695" s="1" t="str">
        <f>_xll.BDS("SPX Index","CHAIN_TICKERS", "CHAIN_STRIKE_PX_OVRD",F1695, "CHAIN_PUT_CALL_TYPE_OVRD=P", "CHAIN_PERIODICITY_OVRD=M")</f>
        <v>SPX US 11/20/15 P2700</v>
      </c>
      <c r="J1695" t="s">
        <v>3130</v>
      </c>
      <c r="K1695" t="e">
        <f ca="1">_xll.BDP(J1695,"security des")</f>
        <v>#NAME?</v>
      </c>
      <c r="N1695" t="s">
        <v>2203</v>
      </c>
      <c r="O1695" t="e">
        <f ca="1">_xll.BDP(J1695,"security des")</f>
        <v>#NAME?</v>
      </c>
    </row>
    <row r="1696" spans="1:15" x14ac:dyDescent="0.25">
      <c r="A1696">
        <v>0</v>
      </c>
      <c r="B1696" s="9">
        <v>8.238356164383562E-5</v>
      </c>
      <c r="C1696" s="9" t="str">
        <f t="shared" si="52"/>
        <v>$H$1723</v>
      </c>
      <c r="D1696" s="9" t="str">
        <f t="shared" si="53"/>
        <v>H1723</v>
      </c>
      <c r="F1696">
        <v>34100</v>
      </c>
      <c r="G1696" s="1" t="str">
        <f>_xll.BDS("SPX Index","CHAIN_TICKERS", "CHAIN_STRIKE_PX_OVRD",F1696, "CHAIN_PUT_CALL_TYPE_OVRD=P", "CHAIN_PERIODICITY_OVRD=M")</f>
        <v>SPX US 11/20/15 P2700</v>
      </c>
      <c r="J1696" t="s">
        <v>3131</v>
      </c>
      <c r="K1696" t="e">
        <f ca="1">_xll.BDP(J1696,"security des")</f>
        <v>#NAME?</v>
      </c>
      <c r="N1696" t="s">
        <v>188</v>
      </c>
      <c r="O1696" t="e">
        <f ca="1">_xll.BDP(J1696,"security des")</f>
        <v>#NAME?</v>
      </c>
    </row>
    <row r="1697" spans="1:15" x14ac:dyDescent="0.25">
      <c r="A1697">
        <v>0</v>
      </c>
      <c r="B1697" s="9">
        <v>8.2986301369863006E-5</v>
      </c>
      <c r="C1697" s="9" t="str">
        <f t="shared" si="52"/>
        <v>$H$1724</v>
      </c>
      <c r="D1697" s="9" t="str">
        <f t="shared" si="53"/>
        <v>H1724</v>
      </c>
      <c r="F1697">
        <v>34120</v>
      </c>
      <c r="G1697" s="1" t="str">
        <f>_xll.BDS("SPX Index","CHAIN_TICKERS", "CHAIN_STRIKE_PX_OVRD",F1697, "CHAIN_PUT_CALL_TYPE_OVRD=P", "CHAIN_PERIODICITY_OVRD=M")</f>
        <v>SPX US 11/20/15 P2700</v>
      </c>
      <c r="J1697" t="s">
        <v>3132</v>
      </c>
      <c r="K1697" t="e">
        <f ca="1">_xll.BDP(J1697,"security des")</f>
        <v>#NAME?</v>
      </c>
      <c r="N1697" t="s">
        <v>2204</v>
      </c>
      <c r="O1697" t="e">
        <f ca="1">_xll.BDP(J1697,"security des")</f>
        <v>#NAME?</v>
      </c>
    </row>
    <row r="1698" spans="1:15" x14ac:dyDescent="0.25">
      <c r="A1698">
        <v>0</v>
      </c>
      <c r="B1698" s="9">
        <v>8.2136986301369869E-5</v>
      </c>
      <c r="C1698" s="9" t="str">
        <f t="shared" si="52"/>
        <v>$H$1725</v>
      </c>
      <c r="D1698" s="9" t="str">
        <f t="shared" si="53"/>
        <v>H1725</v>
      </c>
      <c r="F1698">
        <v>34140</v>
      </c>
      <c r="G1698" s="1" t="str">
        <f>_xll.BDS("SPX Index","CHAIN_TICKERS", "CHAIN_STRIKE_PX_OVRD",F1698, "CHAIN_PUT_CALL_TYPE_OVRD=P", "CHAIN_PERIODICITY_OVRD=M")</f>
        <v>SPX US 11/20/15 P2700</v>
      </c>
      <c r="J1698" t="s">
        <v>3133</v>
      </c>
      <c r="K1698" t="e">
        <f ca="1">_xll.BDP(J1698,"security des")</f>
        <v>#NAME?</v>
      </c>
      <c r="N1698" t="s">
        <v>2205</v>
      </c>
      <c r="O1698" t="e">
        <f ca="1">_xll.BDP(J1698,"security des")</f>
        <v>#NAME?</v>
      </c>
    </row>
    <row r="1699" spans="1:15" x14ac:dyDescent="0.25">
      <c r="A1699">
        <v>0</v>
      </c>
      <c r="B1699" s="9">
        <v>8.156164383561644E-5</v>
      </c>
      <c r="C1699" s="9" t="str">
        <f t="shared" si="52"/>
        <v>$H$1726</v>
      </c>
      <c r="D1699" s="9" t="str">
        <f t="shared" si="53"/>
        <v>H1726</v>
      </c>
      <c r="F1699">
        <v>34160</v>
      </c>
      <c r="G1699" s="1" t="str">
        <f>_xll.BDS("SPX Index","CHAIN_TICKERS", "CHAIN_STRIKE_PX_OVRD",F1699, "CHAIN_PUT_CALL_TYPE_OVRD=P", "CHAIN_PERIODICITY_OVRD=M")</f>
        <v>SPX US 11/20/15 P2700</v>
      </c>
      <c r="J1699" t="s">
        <v>3134</v>
      </c>
      <c r="K1699" t="e">
        <f ca="1">_xll.BDP(J1699,"security des")</f>
        <v>#NAME?</v>
      </c>
      <c r="N1699" t="s">
        <v>2206</v>
      </c>
      <c r="O1699" t="e">
        <f ca="1">_xll.BDP(J1699,"security des")</f>
        <v>#NAME?</v>
      </c>
    </row>
    <row r="1700" spans="1:15" x14ac:dyDescent="0.25">
      <c r="A1700">
        <v>0</v>
      </c>
      <c r="B1700" s="9">
        <v>8.3808219178082199E-5</v>
      </c>
      <c r="C1700" s="9" t="str">
        <f t="shared" si="52"/>
        <v>$H$1727</v>
      </c>
      <c r="D1700" s="9" t="str">
        <f t="shared" si="53"/>
        <v>H1727</v>
      </c>
      <c r="F1700">
        <v>34180</v>
      </c>
      <c r="G1700" s="1" t="str">
        <f>_xll.BDS("SPX Index","CHAIN_TICKERS", "CHAIN_STRIKE_PX_OVRD",F1700, "CHAIN_PUT_CALL_TYPE_OVRD=P", "CHAIN_PERIODICITY_OVRD=M")</f>
        <v>SPX US 11/20/15 P2700</v>
      </c>
      <c r="J1700" t="s">
        <v>3135</v>
      </c>
      <c r="K1700" t="e">
        <f ca="1">_xll.BDP(J1700,"security des")</f>
        <v>#NAME?</v>
      </c>
      <c r="N1700" t="s">
        <v>2207</v>
      </c>
      <c r="O1700" t="e">
        <f ca="1">_xll.BDP(J1700,"security des")</f>
        <v>#NAME?</v>
      </c>
    </row>
    <row r="1701" spans="1:15" x14ac:dyDescent="0.25">
      <c r="A1701">
        <v>0</v>
      </c>
      <c r="B1701" s="9">
        <v>8.3780821917808215E-5</v>
      </c>
      <c r="C1701" s="9" t="str">
        <f t="shared" si="52"/>
        <v>$H$1728</v>
      </c>
      <c r="D1701" s="9" t="str">
        <f t="shared" si="53"/>
        <v>H1728</v>
      </c>
      <c r="F1701">
        <v>34200</v>
      </c>
      <c r="G1701" s="1" t="str">
        <f>_xll.BDS("SPX Index","CHAIN_TICKERS", "CHAIN_STRIKE_PX_OVRD",F1701, "CHAIN_PUT_CALL_TYPE_OVRD=P", "CHAIN_PERIODICITY_OVRD=M")</f>
        <v>SPX US 11/20/15 P2700</v>
      </c>
      <c r="J1701" t="s">
        <v>3136</v>
      </c>
      <c r="K1701" t="e">
        <f ca="1">_xll.BDP(J1701,"security des")</f>
        <v>#NAME?</v>
      </c>
      <c r="N1701" t="s">
        <v>395</v>
      </c>
      <c r="O1701" t="e">
        <f ca="1">_xll.BDP(J1701,"security des")</f>
        <v>#NAME?</v>
      </c>
    </row>
    <row r="1702" spans="1:15" x14ac:dyDescent="0.25">
      <c r="A1702">
        <v>0</v>
      </c>
      <c r="B1702" s="9">
        <v>8.3561643835616435E-5</v>
      </c>
      <c r="C1702" s="9" t="str">
        <f t="shared" si="52"/>
        <v>$H$1729</v>
      </c>
      <c r="D1702" s="9" t="str">
        <f t="shared" si="53"/>
        <v>H1729</v>
      </c>
      <c r="F1702">
        <v>34220</v>
      </c>
      <c r="G1702" s="1" t="str">
        <f>_xll.BDS("SPX Index","CHAIN_TICKERS", "CHAIN_STRIKE_PX_OVRD",F1702, "CHAIN_PUT_CALL_TYPE_OVRD=P", "CHAIN_PERIODICITY_OVRD=M")</f>
        <v>SPX US 11/20/15 P2700</v>
      </c>
      <c r="J1702" t="s">
        <v>3137</v>
      </c>
      <c r="K1702" t="e">
        <f ca="1">_xll.BDP(J1702,"security des")</f>
        <v>#NAME?</v>
      </c>
      <c r="N1702" t="s">
        <v>396</v>
      </c>
      <c r="O1702" t="e">
        <f ca="1">_xll.BDP(J1702,"security des")</f>
        <v>#NAME?</v>
      </c>
    </row>
    <row r="1703" spans="1:15" x14ac:dyDescent="0.25">
      <c r="A1703">
        <v>0</v>
      </c>
      <c r="B1703" s="9">
        <v>8.2986301369863006E-5</v>
      </c>
      <c r="C1703" s="9" t="str">
        <f t="shared" si="52"/>
        <v>$H$1730</v>
      </c>
      <c r="D1703" s="9" t="str">
        <f t="shared" si="53"/>
        <v>H1730</v>
      </c>
      <c r="F1703">
        <v>34240</v>
      </c>
      <c r="G1703" s="1" t="str">
        <f>_xll.BDS("SPX Index","CHAIN_TICKERS", "CHAIN_STRIKE_PX_OVRD",F1703, "CHAIN_PUT_CALL_TYPE_OVRD=P", "CHAIN_PERIODICITY_OVRD=M")</f>
        <v>SPX US 11/20/15 P2700</v>
      </c>
      <c r="J1703" t="s">
        <v>3138</v>
      </c>
      <c r="K1703" t="e">
        <f ca="1">_xll.BDP(J1703,"security des")</f>
        <v>#NAME?</v>
      </c>
      <c r="N1703" t="s">
        <v>2208</v>
      </c>
      <c r="O1703" t="e">
        <f ca="1">_xll.BDP(J1703,"security des")</f>
        <v>#NAME?</v>
      </c>
    </row>
    <row r="1704" spans="1:15" x14ac:dyDescent="0.25">
      <c r="A1704">
        <v>0</v>
      </c>
      <c r="B1704" s="9">
        <v>8.2684931506849313E-5</v>
      </c>
      <c r="C1704" s="9" t="str">
        <f t="shared" si="52"/>
        <v>$H$1731</v>
      </c>
      <c r="D1704" s="9" t="str">
        <f t="shared" si="53"/>
        <v>H1731</v>
      </c>
      <c r="F1704">
        <v>34260</v>
      </c>
      <c r="G1704" s="1" t="str">
        <f>_xll.BDS("SPX Index","CHAIN_TICKERS", "CHAIN_STRIKE_PX_OVRD",F1704, "CHAIN_PUT_CALL_TYPE_OVRD=P", "CHAIN_PERIODICITY_OVRD=M")</f>
        <v>SPX US 11/20/15 P2700</v>
      </c>
      <c r="J1704" t="s">
        <v>3139</v>
      </c>
      <c r="K1704" t="e">
        <f ca="1">_xll.BDP(J1704,"security des")</f>
        <v>#NAME?</v>
      </c>
      <c r="N1704" t="s">
        <v>397</v>
      </c>
      <c r="O1704" t="e">
        <f ca="1">_xll.BDP(J1704,"security des")</f>
        <v>#NAME?</v>
      </c>
    </row>
    <row r="1705" spans="1:15" x14ac:dyDescent="0.25">
      <c r="A1705">
        <v>0</v>
      </c>
      <c r="B1705" s="9">
        <v>8.2958904109589035E-5</v>
      </c>
      <c r="C1705" s="9" t="str">
        <f t="shared" si="52"/>
        <v>$H$1732</v>
      </c>
      <c r="D1705" s="9" t="str">
        <f t="shared" si="53"/>
        <v>H1732</v>
      </c>
      <c r="F1705">
        <v>34280</v>
      </c>
      <c r="G1705" s="1" t="str">
        <f>_xll.BDS("SPX Index","CHAIN_TICKERS", "CHAIN_STRIKE_PX_OVRD",F1705, "CHAIN_PUT_CALL_TYPE_OVRD=P", "CHAIN_PERIODICITY_OVRD=M")</f>
        <v>SPX US 11/20/15 P2700</v>
      </c>
      <c r="J1705" t="s">
        <v>3140</v>
      </c>
      <c r="K1705" t="e">
        <f ca="1">_xll.BDP(J1705,"security des")</f>
        <v>#NAME?</v>
      </c>
      <c r="N1705" t="s">
        <v>2209</v>
      </c>
      <c r="O1705" t="e">
        <f ca="1">_xll.BDP(J1705,"security des")</f>
        <v>#NAME?</v>
      </c>
    </row>
    <row r="1706" spans="1:15" x14ac:dyDescent="0.25">
      <c r="A1706">
        <v>0</v>
      </c>
      <c r="B1706" s="9">
        <v>8.3506849315068493E-5</v>
      </c>
      <c r="C1706" s="9" t="str">
        <f t="shared" si="52"/>
        <v>$H$1733</v>
      </c>
      <c r="D1706" s="9" t="str">
        <f t="shared" si="53"/>
        <v>H1733</v>
      </c>
      <c r="F1706">
        <v>34300</v>
      </c>
      <c r="G1706" s="1" t="str">
        <f>_xll.BDS("SPX Index","CHAIN_TICKERS", "CHAIN_STRIKE_PX_OVRD",F1706, "CHAIN_PUT_CALL_TYPE_OVRD=P", "CHAIN_PERIODICITY_OVRD=M")</f>
        <v>SPX US 11/20/15 P2700</v>
      </c>
      <c r="J1706" t="s">
        <v>3141</v>
      </c>
      <c r="K1706" t="e">
        <f ca="1">_xll.BDP(J1706,"security des")</f>
        <v>#NAME?</v>
      </c>
      <c r="N1706" t="s">
        <v>398</v>
      </c>
      <c r="O1706" t="e">
        <f ca="1">_xll.BDP(J1706,"security des")</f>
        <v>#NAME?</v>
      </c>
    </row>
    <row r="1707" spans="1:15" x14ac:dyDescent="0.25">
      <c r="A1707">
        <v>0</v>
      </c>
      <c r="B1707" s="9">
        <v>8.3260273972602742E-5</v>
      </c>
      <c r="C1707" s="9" t="str">
        <f t="shared" si="52"/>
        <v>$H$1734</v>
      </c>
      <c r="D1707" s="9" t="str">
        <f t="shared" si="53"/>
        <v>H1734</v>
      </c>
      <c r="F1707">
        <v>34320</v>
      </c>
      <c r="G1707" s="1" t="str">
        <f>_xll.BDS("SPX Index","CHAIN_TICKERS", "CHAIN_STRIKE_PX_OVRD",F1707, "CHAIN_PUT_CALL_TYPE_OVRD=P", "CHAIN_PERIODICITY_OVRD=M")</f>
        <v>SPX US 11/20/15 P2700</v>
      </c>
      <c r="J1707" t="s">
        <v>3142</v>
      </c>
      <c r="K1707" t="e">
        <f ca="1">_xll.BDP(J1707,"security des")</f>
        <v>#NAME?</v>
      </c>
      <c r="N1707" t="s">
        <v>2210</v>
      </c>
      <c r="O1707" t="e">
        <f ca="1">_xll.BDP(J1707,"security des")</f>
        <v>#NAME?</v>
      </c>
    </row>
    <row r="1708" spans="1:15" x14ac:dyDescent="0.25">
      <c r="A1708">
        <v>0</v>
      </c>
      <c r="B1708" s="9">
        <v>8.2986301369863006E-5</v>
      </c>
      <c r="C1708" s="9" t="str">
        <f t="shared" si="52"/>
        <v>$H$1735</v>
      </c>
      <c r="D1708" s="9" t="str">
        <f t="shared" si="53"/>
        <v>H1735</v>
      </c>
      <c r="F1708">
        <v>34340</v>
      </c>
      <c r="G1708" s="1" t="str">
        <f>_xll.BDS("SPX Index","CHAIN_TICKERS", "CHAIN_STRIKE_PX_OVRD",F1708, "CHAIN_PUT_CALL_TYPE_OVRD=P", "CHAIN_PERIODICITY_OVRD=M")</f>
        <v>SPX US 11/20/15 P2700</v>
      </c>
      <c r="J1708" t="s">
        <v>3143</v>
      </c>
      <c r="K1708" t="e">
        <f ca="1">_xll.BDP(J1708,"security des")</f>
        <v>#NAME?</v>
      </c>
      <c r="N1708" t="s">
        <v>399</v>
      </c>
      <c r="O1708" t="e">
        <f ca="1">_xll.BDP(J1708,"security des")</f>
        <v>#NAME?</v>
      </c>
    </row>
    <row r="1709" spans="1:15" x14ac:dyDescent="0.25">
      <c r="A1709">
        <v>1</v>
      </c>
      <c r="B1709" s="9">
        <v>8.1835616438356162E-5</v>
      </c>
      <c r="C1709" s="9" t="str">
        <f t="shared" si="52"/>
        <v>$H$1736</v>
      </c>
      <c r="D1709" s="9" t="str">
        <f t="shared" si="53"/>
        <v>H1736</v>
      </c>
      <c r="F1709">
        <v>34360</v>
      </c>
      <c r="G1709" s="1" t="str">
        <f>_xll.BDS("SPX Index","CHAIN_TICKERS", "CHAIN_STRIKE_PX_OVRD",F1709, "CHAIN_PUT_CALL_TYPE_OVRD=P", "CHAIN_PERIODICITY_OVRD=M")</f>
        <v>SPX US 11/20/15 P2700</v>
      </c>
      <c r="J1709" t="s">
        <v>3144</v>
      </c>
      <c r="K1709" t="e">
        <f ca="1">_xll.BDP(J1709,"security des")</f>
        <v>#NAME?</v>
      </c>
      <c r="N1709" t="s">
        <v>2211</v>
      </c>
      <c r="O1709" t="e">
        <f ca="1">_xll.BDP(J1709,"security des")</f>
        <v>#NAME?</v>
      </c>
    </row>
    <row r="1710" spans="1:15" x14ac:dyDescent="0.25">
      <c r="A1710">
        <v>0</v>
      </c>
      <c r="B1710" s="9">
        <v>8.2657534246575342E-5</v>
      </c>
      <c r="C1710" s="9" t="str">
        <f t="shared" si="52"/>
        <v>$H$1737</v>
      </c>
      <c r="D1710" s="9" t="str">
        <f t="shared" si="53"/>
        <v>H1737</v>
      </c>
      <c r="F1710">
        <v>34380</v>
      </c>
      <c r="G1710" s="1" t="str">
        <f>_xll.BDS("SPX Index","CHAIN_TICKERS", "CHAIN_STRIKE_PX_OVRD",F1710, "CHAIN_PUT_CALL_TYPE_OVRD=P", "CHAIN_PERIODICITY_OVRD=M")</f>
        <v>SPX US 11/20/15 P2700</v>
      </c>
      <c r="J1710" t="s">
        <v>3145</v>
      </c>
      <c r="K1710" t="e">
        <f ca="1">_xll.BDP(J1710,"security des")</f>
        <v>#NAME?</v>
      </c>
      <c r="N1710" t="s">
        <v>400</v>
      </c>
      <c r="O1710" t="e">
        <f ca="1">_xll.BDP(J1710,"security des")</f>
        <v>#NAME?</v>
      </c>
    </row>
    <row r="1711" spans="1:15" x14ac:dyDescent="0.25">
      <c r="A1711">
        <v>0</v>
      </c>
      <c r="B1711" s="9">
        <v>8.1808219178082191E-5</v>
      </c>
      <c r="C1711" s="9" t="str">
        <f t="shared" si="52"/>
        <v>$H$1738</v>
      </c>
      <c r="D1711" s="9" t="str">
        <f t="shared" si="53"/>
        <v>H1738</v>
      </c>
      <c r="F1711">
        <v>34400</v>
      </c>
      <c r="G1711" s="1" t="str">
        <f>_xll.BDS("SPX Index","CHAIN_TICKERS", "CHAIN_STRIKE_PX_OVRD",F1711, "CHAIN_PUT_CALL_TYPE_OVRD=P", "CHAIN_PERIODICITY_OVRD=M")</f>
        <v>SPX US 11/20/15 P2700</v>
      </c>
      <c r="J1711" t="s">
        <v>3146</v>
      </c>
      <c r="K1711" t="e">
        <f ca="1">_xll.BDP(J1711,"security des")</f>
        <v>#NAME?</v>
      </c>
      <c r="N1711" t="s">
        <v>401</v>
      </c>
      <c r="O1711" t="e">
        <f ca="1">_xll.BDP(J1711,"security des")</f>
        <v>#NAME?</v>
      </c>
    </row>
    <row r="1712" spans="1:15" x14ac:dyDescent="0.25">
      <c r="A1712">
        <v>0</v>
      </c>
      <c r="B1712" s="9">
        <v>8.1589041095890411E-5</v>
      </c>
      <c r="C1712" s="9" t="str">
        <f t="shared" si="52"/>
        <v>$H$1739</v>
      </c>
      <c r="D1712" s="9" t="str">
        <f t="shared" si="53"/>
        <v>H1739</v>
      </c>
      <c r="F1712">
        <v>34420</v>
      </c>
      <c r="G1712" s="1" t="str">
        <f>_xll.BDS("SPX Index","CHAIN_TICKERS", "CHAIN_STRIKE_PX_OVRD",F1712, "CHAIN_PUT_CALL_TYPE_OVRD=P", "CHAIN_PERIODICITY_OVRD=M")</f>
        <v>SPX US 11/20/15 P2700</v>
      </c>
      <c r="J1712" t="s">
        <v>3147</v>
      </c>
      <c r="K1712" t="e">
        <f ca="1">_xll.BDP(J1712,"security des")</f>
        <v>#NAME?</v>
      </c>
      <c r="N1712" t="s">
        <v>2212</v>
      </c>
      <c r="O1712" t="e">
        <f ca="1">_xll.BDP(J1712,"security des")</f>
        <v>#NAME?</v>
      </c>
    </row>
    <row r="1713" spans="1:15" x14ac:dyDescent="0.25">
      <c r="A1713">
        <v>0</v>
      </c>
      <c r="B1713" s="9">
        <v>8.156164383561644E-5</v>
      </c>
      <c r="C1713" s="9" t="str">
        <f t="shared" si="52"/>
        <v>$H$1740</v>
      </c>
      <c r="D1713" s="9" t="str">
        <f t="shared" si="53"/>
        <v>H1740</v>
      </c>
      <c r="F1713">
        <v>34440</v>
      </c>
      <c r="G1713" s="1" t="str">
        <f>_xll.BDS("SPX Index","CHAIN_TICKERS", "CHAIN_STRIKE_PX_OVRD",F1713, "CHAIN_PUT_CALL_TYPE_OVRD=P", "CHAIN_PERIODICITY_OVRD=M")</f>
        <v>SPX US 11/20/15 P2700</v>
      </c>
      <c r="J1713" t="s">
        <v>3148</v>
      </c>
      <c r="K1713" t="e">
        <f ca="1">_xll.BDP(J1713,"security des")</f>
        <v>#NAME?</v>
      </c>
      <c r="N1713" t="s">
        <v>2213</v>
      </c>
      <c r="O1713" t="e">
        <f ca="1">_xll.BDP(J1713,"security des")</f>
        <v>#NAME?</v>
      </c>
    </row>
    <row r="1714" spans="1:15" x14ac:dyDescent="0.25">
      <c r="A1714">
        <v>0</v>
      </c>
      <c r="B1714" s="9">
        <v>8.1287671232876718E-5</v>
      </c>
      <c r="C1714" s="9" t="str">
        <f t="shared" si="52"/>
        <v>$H$1741</v>
      </c>
      <c r="D1714" s="9" t="str">
        <f t="shared" si="53"/>
        <v>H1741</v>
      </c>
      <c r="F1714">
        <v>34460</v>
      </c>
      <c r="G1714" s="1" t="str">
        <f>_xll.BDS("SPX Index","CHAIN_TICKERS", "CHAIN_STRIKE_PX_OVRD",F1714, "CHAIN_PUT_CALL_TYPE_OVRD=P", "CHAIN_PERIODICITY_OVRD=M")</f>
        <v>SPX US 11/20/15 P2700</v>
      </c>
      <c r="J1714" t="s">
        <v>3149</v>
      </c>
      <c r="K1714" t="e">
        <f ca="1">_xll.BDP(J1714,"security des")</f>
        <v>#NAME?</v>
      </c>
      <c r="N1714" t="s">
        <v>2214</v>
      </c>
      <c r="O1714" t="e">
        <f ca="1">_xll.BDP(J1714,"security des")</f>
        <v>#NAME?</v>
      </c>
    </row>
    <row r="1715" spans="1:15" x14ac:dyDescent="0.25">
      <c r="A1715">
        <v>0</v>
      </c>
      <c r="B1715" s="9">
        <v>8.1835616438356162E-5</v>
      </c>
      <c r="C1715" s="9" t="str">
        <f t="shared" si="52"/>
        <v>$H$1742</v>
      </c>
      <c r="D1715" s="9" t="str">
        <f t="shared" si="53"/>
        <v>H1742</v>
      </c>
      <c r="F1715">
        <v>34480</v>
      </c>
      <c r="G1715" s="1" t="str">
        <f>_xll.BDS("SPX Index","CHAIN_TICKERS", "CHAIN_STRIKE_PX_OVRD",F1715, "CHAIN_PUT_CALL_TYPE_OVRD=P", "CHAIN_PERIODICITY_OVRD=M")</f>
        <v>SPX US 11/20/15 P2700</v>
      </c>
      <c r="J1715" t="s">
        <v>3150</v>
      </c>
      <c r="K1715" t="e">
        <f ca="1">_xll.BDP(J1715,"security des")</f>
        <v>#NAME?</v>
      </c>
      <c r="N1715" t="s">
        <v>2215</v>
      </c>
      <c r="O1715" t="e">
        <f ca="1">_xll.BDP(J1715,"security des")</f>
        <v>#NAME?</v>
      </c>
    </row>
    <row r="1716" spans="1:15" x14ac:dyDescent="0.25">
      <c r="A1716">
        <v>0</v>
      </c>
      <c r="B1716" s="9">
        <v>8.2109589041095884E-5</v>
      </c>
      <c r="C1716" s="9" t="str">
        <f t="shared" si="52"/>
        <v>$H$1743</v>
      </c>
      <c r="D1716" s="9" t="str">
        <f t="shared" si="53"/>
        <v>H1743</v>
      </c>
      <c r="F1716">
        <v>34500</v>
      </c>
      <c r="G1716" s="1" t="str">
        <f>_xll.BDS("SPX Index","CHAIN_TICKERS", "CHAIN_STRIKE_PX_OVRD",F1716, "CHAIN_PUT_CALL_TYPE_OVRD=P", "CHAIN_PERIODICITY_OVRD=M")</f>
        <v>SPX US 11/20/15 P2700</v>
      </c>
      <c r="J1716" t="s">
        <v>3151</v>
      </c>
      <c r="K1716" t="e">
        <f ca="1">_xll.BDP(J1716,"security des")</f>
        <v>#NAME?</v>
      </c>
      <c r="N1716" t="s">
        <v>189</v>
      </c>
      <c r="O1716" t="e">
        <f ca="1">_xll.BDP(J1716,"security des")</f>
        <v>#NAME?</v>
      </c>
    </row>
    <row r="1717" spans="1:15" x14ac:dyDescent="0.25">
      <c r="A1717">
        <v>0</v>
      </c>
      <c r="B1717" s="9">
        <v>8.1013698630136982E-5</v>
      </c>
      <c r="C1717" s="9" t="str">
        <f t="shared" si="52"/>
        <v>$H$1744</v>
      </c>
      <c r="D1717" s="9" t="str">
        <f t="shared" si="53"/>
        <v>H1744</v>
      </c>
      <c r="F1717">
        <v>34520</v>
      </c>
      <c r="G1717" s="1" t="str">
        <f>_xll.BDS("SPX Index","CHAIN_TICKERS", "CHAIN_STRIKE_PX_OVRD",F1717, "CHAIN_PUT_CALL_TYPE_OVRD=P", "CHAIN_PERIODICITY_OVRD=M")</f>
        <v>SPX US 11/20/15 P2700</v>
      </c>
      <c r="J1717" t="s">
        <v>3152</v>
      </c>
      <c r="K1717" t="e">
        <f ca="1">_xll.BDP(J1717,"security des")</f>
        <v>#NAME?</v>
      </c>
      <c r="N1717" t="s">
        <v>2216</v>
      </c>
      <c r="O1717" t="e">
        <f ca="1">_xll.BDP(J1717,"security des")</f>
        <v>#NAME?</v>
      </c>
    </row>
    <row r="1718" spans="1:15" x14ac:dyDescent="0.25">
      <c r="A1718">
        <v>0</v>
      </c>
      <c r="B1718" s="9">
        <v>8.1013698630136982E-5</v>
      </c>
      <c r="C1718" s="9" t="str">
        <f t="shared" si="52"/>
        <v>$H$1745</v>
      </c>
      <c r="D1718" s="9" t="str">
        <f t="shared" si="53"/>
        <v>H1745</v>
      </c>
      <c r="F1718">
        <v>34540</v>
      </c>
      <c r="G1718" s="1" t="str">
        <f>_xll.BDS("SPX Index","CHAIN_TICKERS", "CHAIN_STRIKE_PX_OVRD",F1718, "CHAIN_PUT_CALL_TYPE_OVRD=P", "CHAIN_PERIODICITY_OVRD=M")</f>
        <v>SPX US 11/20/15 P2700</v>
      </c>
      <c r="J1718" t="s">
        <v>3153</v>
      </c>
      <c r="K1718" t="e">
        <f ca="1">_xll.BDP(J1718,"security des")</f>
        <v>#NAME?</v>
      </c>
      <c r="N1718" t="s">
        <v>2217</v>
      </c>
      <c r="O1718" t="e">
        <f ca="1">_xll.BDP(J1718,"security des")</f>
        <v>#NAME?</v>
      </c>
    </row>
    <row r="1719" spans="1:15" x14ac:dyDescent="0.25">
      <c r="A1719">
        <v>0</v>
      </c>
      <c r="B1719" s="9">
        <v>8.1287671232876718E-5</v>
      </c>
      <c r="C1719" s="9" t="str">
        <f t="shared" si="52"/>
        <v>$H$1746</v>
      </c>
      <c r="D1719" s="9" t="str">
        <f t="shared" si="53"/>
        <v>H1746</v>
      </c>
      <c r="F1719">
        <v>34560</v>
      </c>
      <c r="G1719" s="1" t="str">
        <f>_xll.BDS("SPX Index","CHAIN_TICKERS", "CHAIN_STRIKE_PX_OVRD",F1719, "CHAIN_PUT_CALL_TYPE_OVRD=P", "CHAIN_PERIODICITY_OVRD=M")</f>
        <v>SPX US 11/20/15 P2700</v>
      </c>
      <c r="J1719" t="s">
        <v>3154</v>
      </c>
      <c r="K1719" t="e">
        <f ca="1">_xll.BDP(J1719,"security des")</f>
        <v>#NAME?</v>
      </c>
      <c r="N1719" t="s">
        <v>2218</v>
      </c>
      <c r="O1719" t="e">
        <f ca="1">_xll.BDP(J1719,"security des")</f>
        <v>#NAME?</v>
      </c>
    </row>
    <row r="1720" spans="1:15" x14ac:dyDescent="0.25">
      <c r="A1720">
        <v>0</v>
      </c>
      <c r="B1720" s="9">
        <v>8.1260273972602747E-5</v>
      </c>
      <c r="C1720" s="9" t="str">
        <f t="shared" si="52"/>
        <v>$H$1747</v>
      </c>
      <c r="D1720" s="9" t="str">
        <f t="shared" si="53"/>
        <v>H1747</v>
      </c>
      <c r="F1720">
        <v>34580</v>
      </c>
      <c r="G1720" s="1" t="str">
        <f>_xll.BDS("SPX Index","CHAIN_TICKERS", "CHAIN_STRIKE_PX_OVRD",F1720, "CHAIN_PUT_CALL_TYPE_OVRD=P", "CHAIN_PERIODICITY_OVRD=M")</f>
        <v>SPX US 11/20/15 P2700</v>
      </c>
      <c r="J1720" t="s">
        <v>3155</v>
      </c>
      <c r="K1720" t="e">
        <f ca="1">_xll.BDP(J1720,"security des")</f>
        <v>#NAME?</v>
      </c>
      <c r="N1720" t="s">
        <v>2219</v>
      </c>
      <c r="O1720" t="e">
        <f ca="1">_xll.BDP(J1720,"security des")</f>
        <v>#NAME?</v>
      </c>
    </row>
    <row r="1721" spans="1:15" x14ac:dyDescent="0.25">
      <c r="A1721">
        <v>0</v>
      </c>
      <c r="B1721" s="9">
        <v>8.0986301369863012E-5</v>
      </c>
      <c r="C1721" s="9" t="str">
        <f t="shared" si="52"/>
        <v>$H$1748</v>
      </c>
      <c r="D1721" s="9" t="str">
        <f t="shared" si="53"/>
        <v>H1748</v>
      </c>
      <c r="F1721">
        <v>34600</v>
      </c>
      <c r="G1721" s="1" t="str">
        <f>_xll.BDS("SPX Index","CHAIN_TICKERS", "CHAIN_STRIKE_PX_OVRD",F1721, "CHAIN_PUT_CALL_TYPE_OVRD=P", "CHAIN_PERIODICITY_OVRD=M")</f>
        <v>SPX US 11/20/15 P2700</v>
      </c>
      <c r="J1721" t="s">
        <v>3156</v>
      </c>
      <c r="K1721" t="e">
        <f ca="1">_xll.BDP(J1721,"security des")</f>
        <v>#NAME?</v>
      </c>
      <c r="N1721" t="s">
        <v>402</v>
      </c>
      <c r="O1721" t="e">
        <f ca="1">_xll.BDP(J1721,"security des")</f>
        <v>#NAME?</v>
      </c>
    </row>
    <row r="1722" spans="1:15" x14ac:dyDescent="0.25">
      <c r="A1722">
        <v>0</v>
      </c>
      <c r="B1722" s="9">
        <v>8.1260273972602747E-5</v>
      </c>
      <c r="C1722" s="9" t="str">
        <f t="shared" si="52"/>
        <v>$H$1749</v>
      </c>
      <c r="D1722" s="9" t="str">
        <f t="shared" si="53"/>
        <v>H1749</v>
      </c>
      <c r="F1722">
        <v>34620</v>
      </c>
      <c r="G1722" s="1" t="str">
        <f>_xll.BDS("SPX Index","CHAIN_TICKERS", "CHAIN_STRIKE_PX_OVRD",F1722, "CHAIN_PUT_CALL_TYPE_OVRD=P", "CHAIN_PERIODICITY_OVRD=M")</f>
        <v>SPX US 11/20/15 P2700</v>
      </c>
      <c r="J1722" t="s">
        <v>3157</v>
      </c>
      <c r="K1722" t="e">
        <f ca="1">_xll.BDP(J1722,"security des")</f>
        <v>#NAME?</v>
      </c>
      <c r="N1722" t="s">
        <v>2220</v>
      </c>
      <c r="O1722" t="e">
        <f ca="1">_xll.BDP(J1722,"security des")</f>
        <v>#NAME?</v>
      </c>
    </row>
    <row r="1723" spans="1:15" x14ac:dyDescent="0.25">
      <c r="A1723">
        <v>0</v>
      </c>
      <c r="B1723" s="9">
        <v>8.1534246575342469E-5</v>
      </c>
      <c r="C1723" s="9" t="str">
        <f t="shared" si="52"/>
        <v>$H$1750</v>
      </c>
      <c r="D1723" s="9" t="str">
        <f t="shared" si="53"/>
        <v>H1750</v>
      </c>
      <c r="F1723">
        <v>34640</v>
      </c>
      <c r="G1723" s="1" t="str">
        <f>_xll.BDS("SPX Index","CHAIN_TICKERS", "CHAIN_STRIKE_PX_OVRD",F1723, "CHAIN_PUT_CALL_TYPE_OVRD=P", "CHAIN_PERIODICITY_OVRD=M")</f>
        <v>SPX US 11/20/15 P2700</v>
      </c>
      <c r="J1723" t="s">
        <v>3158</v>
      </c>
      <c r="K1723" t="e">
        <f ca="1">_xll.BDP(J1723,"security des")</f>
        <v>#NAME?</v>
      </c>
      <c r="N1723" t="s">
        <v>2221</v>
      </c>
      <c r="O1723" t="e">
        <f ca="1">_xll.BDP(J1723,"security des")</f>
        <v>#NAME?</v>
      </c>
    </row>
    <row r="1724" spans="1:15" x14ac:dyDescent="0.25">
      <c r="A1724">
        <v>0</v>
      </c>
      <c r="B1724" s="9">
        <v>8.0986301369863012E-5</v>
      </c>
      <c r="C1724" s="9" t="str">
        <f t="shared" si="52"/>
        <v>$H$1751</v>
      </c>
      <c r="D1724" s="9" t="str">
        <f t="shared" si="53"/>
        <v>H1751</v>
      </c>
      <c r="F1724">
        <v>34660</v>
      </c>
      <c r="G1724" s="1" t="str">
        <f>_xll.BDS("SPX Index","CHAIN_TICKERS", "CHAIN_STRIKE_PX_OVRD",F1724, "CHAIN_PUT_CALL_TYPE_OVRD=P", "CHAIN_PERIODICITY_OVRD=M")</f>
        <v>SPX US 11/20/15 P2700</v>
      </c>
      <c r="J1724" t="s">
        <v>3159</v>
      </c>
      <c r="K1724" t="e">
        <f ca="1">_xll.BDP(J1724,"security des")</f>
        <v>#NAME?</v>
      </c>
      <c r="N1724" t="s">
        <v>2222</v>
      </c>
      <c r="O1724" t="e">
        <f ca="1">_xll.BDP(J1724,"security des")</f>
        <v>#NAME?</v>
      </c>
    </row>
    <row r="1725" spans="1:15" x14ac:dyDescent="0.25">
      <c r="A1725">
        <v>0</v>
      </c>
      <c r="B1725" s="9">
        <v>8.0684931506849305E-5</v>
      </c>
      <c r="C1725" s="9" t="str">
        <f t="shared" si="52"/>
        <v>$H$1752</v>
      </c>
      <c r="D1725" s="9" t="str">
        <f t="shared" si="53"/>
        <v>H1752</v>
      </c>
      <c r="F1725">
        <v>34680</v>
      </c>
      <c r="G1725" s="1" t="str">
        <f>_xll.BDS("SPX Index","CHAIN_TICKERS", "CHAIN_STRIKE_PX_OVRD",F1725, "CHAIN_PUT_CALL_TYPE_OVRD=P", "CHAIN_PERIODICITY_OVRD=M")</f>
        <v>SPX US 11/20/15 P2700</v>
      </c>
      <c r="J1725" t="s">
        <v>3160</v>
      </c>
      <c r="K1725" t="e">
        <f ca="1">_xll.BDP(J1725,"security des")</f>
        <v>#NAME?</v>
      </c>
      <c r="N1725" t="s">
        <v>2223</v>
      </c>
      <c r="O1725" t="e">
        <f ca="1">_xll.BDP(J1725,"security des")</f>
        <v>#NAME?</v>
      </c>
    </row>
    <row r="1726" spans="1:15" x14ac:dyDescent="0.25">
      <c r="A1726">
        <v>0</v>
      </c>
      <c r="B1726" s="9">
        <v>7.9315068493150681E-5</v>
      </c>
      <c r="C1726" s="9" t="str">
        <f t="shared" si="52"/>
        <v>$H$1753</v>
      </c>
      <c r="D1726" s="9" t="str">
        <f t="shared" si="53"/>
        <v>H1753</v>
      </c>
      <c r="F1726">
        <v>34700</v>
      </c>
      <c r="G1726" s="1" t="str">
        <f>_xll.BDS("SPX Index","CHAIN_TICKERS", "CHAIN_STRIKE_PX_OVRD",F1726, "CHAIN_PUT_CALL_TYPE_OVRD=P", "CHAIN_PERIODICITY_OVRD=M")</f>
        <v>SPX US 11/20/15 P2700</v>
      </c>
      <c r="J1726" t="s">
        <v>3161</v>
      </c>
      <c r="K1726" t="e">
        <f ca="1">_xll.BDP(J1726,"security des")</f>
        <v>#NAME?</v>
      </c>
      <c r="N1726" t="s">
        <v>403</v>
      </c>
      <c r="O1726" t="e">
        <f ca="1">_xll.BDP(J1726,"security des")</f>
        <v>#NAME?</v>
      </c>
    </row>
    <row r="1727" spans="1:15" x14ac:dyDescent="0.25">
      <c r="A1727">
        <v>0</v>
      </c>
      <c r="B1727" s="9">
        <v>7.8739726027397266E-5</v>
      </c>
      <c r="C1727" s="9" t="str">
        <f t="shared" si="52"/>
        <v>$H$1754</v>
      </c>
      <c r="D1727" s="9" t="str">
        <f t="shared" si="53"/>
        <v>H1754</v>
      </c>
      <c r="F1727">
        <v>34720</v>
      </c>
      <c r="G1727" s="1" t="str">
        <f>_xll.BDS("SPX Index","CHAIN_TICKERS", "CHAIN_STRIKE_PX_OVRD",F1727, "CHAIN_PUT_CALL_TYPE_OVRD=P", "CHAIN_PERIODICITY_OVRD=M")</f>
        <v>SPX US 11/20/15 P2700</v>
      </c>
      <c r="J1727" t="s">
        <v>3162</v>
      </c>
      <c r="K1727" t="e">
        <f ca="1">_xll.BDP(J1727,"security des")</f>
        <v>#NAME?</v>
      </c>
      <c r="N1727" t="s">
        <v>2224</v>
      </c>
      <c r="O1727" t="e">
        <f ca="1">_xll.BDP(J1727,"security des")</f>
        <v>#NAME?</v>
      </c>
    </row>
    <row r="1728" spans="1:15" x14ac:dyDescent="0.25">
      <c r="A1728">
        <v>1</v>
      </c>
      <c r="B1728" s="9">
        <v>7.9315068493150681E-5</v>
      </c>
      <c r="C1728" s="9" t="str">
        <f t="shared" si="52"/>
        <v>$H$1755</v>
      </c>
      <c r="D1728" s="9" t="str">
        <f t="shared" si="53"/>
        <v>H1755</v>
      </c>
      <c r="F1728">
        <v>34740</v>
      </c>
      <c r="G1728" s="1" t="str">
        <f>_xll.BDS("SPX Index","CHAIN_TICKERS", "CHAIN_STRIKE_PX_OVRD",F1728, "CHAIN_PUT_CALL_TYPE_OVRD=P", "CHAIN_PERIODICITY_OVRD=M")</f>
        <v>SPX US 11/20/15 P2700</v>
      </c>
      <c r="J1728" t="s">
        <v>3163</v>
      </c>
      <c r="K1728" t="e">
        <f ca="1">_xll.BDP(J1728,"security des")</f>
        <v>#NAME?</v>
      </c>
      <c r="N1728" t="s">
        <v>2225</v>
      </c>
      <c r="O1728" t="e">
        <f ca="1">_xll.BDP(J1728,"security des")</f>
        <v>#NAME?</v>
      </c>
    </row>
    <row r="1729" spans="1:15" x14ac:dyDescent="0.25">
      <c r="A1729">
        <v>0</v>
      </c>
      <c r="B1729" s="9">
        <v>7.9013698630136988E-5</v>
      </c>
      <c r="C1729" s="9" t="str">
        <f t="shared" si="52"/>
        <v>$H$1756</v>
      </c>
      <c r="D1729" s="9" t="str">
        <f t="shared" si="53"/>
        <v>H1756</v>
      </c>
      <c r="F1729">
        <v>34760</v>
      </c>
      <c r="G1729" s="1" t="str">
        <f>_xll.BDS("SPX Index","CHAIN_TICKERS", "CHAIN_STRIKE_PX_OVRD",F1729, "CHAIN_PUT_CALL_TYPE_OVRD=P", "CHAIN_PERIODICITY_OVRD=M")</f>
        <v>SPX US 11/20/15 P2700</v>
      </c>
      <c r="J1729" t="s">
        <v>3164</v>
      </c>
      <c r="K1729" t="e">
        <f ca="1">_xll.BDP(J1729,"security des")</f>
        <v>#NAME?</v>
      </c>
      <c r="N1729" t="s">
        <v>2226</v>
      </c>
      <c r="O1729" t="e">
        <f ca="1">_xll.BDP(J1729,"security des")</f>
        <v>#NAME?</v>
      </c>
    </row>
    <row r="1730" spans="1:15" x14ac:dyDescent="0.25">
      <c r="A1730">
        <v>0</v>
      </c>
      <c r="B1730" s="9">
        <v>7.8438356164383559E-5</v>
      </c>
      <c r="C1730" s="9" t="str">
        <f t="shared" si="52"/>
        <v>$H$1757</v>
      </c>
      <c r="D1730" s="9" t="str">
        <f t="shared" si="53"/>
        <v>H1757</v>
      </c>
      <c r="F1730">
        <v>34780</v>
      </c>
      <c r="G1730" s="1" t="str">
        <f>_xll.BDS("SPX Index","CHAIN_TICKERS", "CHAIN_STRIKE_PX_OVRD",F1730, "CHAIN_PUT_CALL_TYPE_OVRD=P", "CHAIN_PERIODICITY_OVRD=M")</f>
        <v>SPX US 11/20/15 P2700</v>
      </c>
      <c r="J1730" t="s">
        <v>3165</v>
      </c>
      <c r="K1730" t="e">
        <f ca="1">_xll.BDP(J1730,"security des")</f>
        <v>#NAME?</v>
      </c>
      <c r="N1730" t="s">
        <v>2227</v>
      </c>
      <c r="O1730" t="e">
        <f ca="1">_xll.BDP(J1730,"security des")</f>
        <v>#NAME?</v>
      </c>
    </row>
    <row r="1731" spans="1:15" x14ac:dyDescent="0.25">
      <c r="A1731">
        <v>0</v>
      </c>
      <c r="B1731" s="9">
        <v>7.8191780821917808E-5</v>
      </c>
      <c r="C1731" s="9" t="str">
        <f t="shared" si="52"/>
        <v>$H$1758</v>
      </c>
      <c r="D1731" s="9" t="str">
        <f t="shared" si="53"/>
        <v>H1758</v>
      </c>
      <c r="F1731">
        <v>34800</v>
      </c>
      <c r="G1731" s="1" t="str">
        <f>_xll.BDS("SPX Index","CHAIN_TICKERS", "CHAIN_STRIKE_PX_OVRD",F1731, "CHAIN_PUT_CALL_TYPE_OVRD=P", "CHAIN_PERIODICITY_OVRD=M")</f>
        <v>SPX US 11/20/15 P2700</v>
      </c>
      <c r="J1731" t="s">
        <v>3166</v>
      </c>
      <c r="K1731" t="e">
        <f ca="1">_xll.BDP(J1731,"security des")</f>
        <v>#NAME?</v>
      </c>
      <c r="N1731" t="s">
        <v>404</v>
      </c>
      <c r="O1731" t="e">
        <f ca="1">_xll.BDP(J1731,"security des")</f>
        <v>#NAME?</v>
      </c>
    </row>
    <row r="1732" spans="1:15" x14ac:dyDescent="0.25">
      <c r="A1732">
        <v>0</v>
      </c>
      <c r="B1732" s="9">
        <v>7.846575342465753E-5</v>
      </c>
      <c r="C1732" s="9" t="str">
        <f t="shared" ref="C1732:C1795" si="54">ADDRESS(ROW(B1732)+MATCH(1,B1732:B1758),8)</f>
        <v>$H$1759</v>
      </c>
      <c r="D1732" s="9" t="str">
        <f t="shared" ref="D1732:D1795" si="55">"H"&amp;(ROW(B1732)+MATCH(1,B1732:B1758))</f>
        <v>H1759</v>
      </c>
      <c r="F1732">
        <v>34820</v>
      </c>
      <c r="G1732" s="1" t="str">
        <f>_xll.BDS("SPX Index","CHAIN_TICKERS", "CHAIN_STRIKE_PX_OVRD",F1732, "CHAIN_PUT_CALL_TYPE_OVRD=P", "CHAIN_PERIODICITY_OVRD=M")</f>
        <v>SPX US 11/20/15 P2700</v>
      </c>
      <c r="J1732" t="s">
        <v>3167</v>
      </c>
      <c r="K1732" t="e">
        <f ca="1">_xll.BDP(J1732,"security des")</f>
        <v>#NAME?</v>
      </c>
      <c r="N1732" t="s">
        <v>2228</v>
      </c>
      <c r="O1732" t="e">
        <f ca="1">_xll.BDP(J1732,"security des")</f>
        <v>#NAME?</v>
      </c>
    </row>
    <row r="1733" spans="1:15" x14ac:dyDescent="0.25">
      <c r="A1733">
        <v>0</v>
      </c>
      <c r="B1733" s="9">
        <v>7.9013698630136988E-5</v>
      </c>
      <c r="C1733" s="9" t="str">
        <f t="shared" si="54"/>
        <v>$H$1760</v>
      </c>
      <c r="D1733" s="9" t="str">
        <f t="shared" si="55"/>
        <v>H1760</v>
      </c>
      <c r="F1733">
        <v>34840</v>
      </c>
      <c r="G1733" s="1" t="str">
        <f>_xll.BDS("SPX Index","CHAIN_TICKERS", "CHAIN_STRIKE_PX_OVRD",F1733, "CHAIN_PUT_CALL_TYPE_OVRD=P", "CHAIN_PERIODICITY_OVRD=M")</f>
        <v>SPX US 11/20/15 P2700</v>
      </c>
      <c r="J1733" t="s">
        <v>3168</v>
      </c>
      <c r="K1733" t="e">
        <f ca="1">_xll.BDP(J1733,"security des")</f>
        <v>#NAME?</v>
      </c>
      <c r="N1733" t="s">
        <v>2229</v>
      </c>
      <c r="O1733" t="e">
        <f ca="1">_xll.BDP(J1733,"security des")</f>
        <v>#NAME?</v>
      </c>
    </row>
    <row r="1734" spans="1:15" x14ac:dyDescent="0.25">
      <c r="A1734">
        <v>0</v>
      </c>
      <c r="B1734" s="9">
        <v>7.928767123287671E-5</v>
      </c>
      <c r="C1734" s="9" t="str">
        <f t="shared" si="54"/>
        <v>$H$1761</v>
      </c>
      <c r="D1734" s="9" t="str">
        <f t="shared" si="55"/>
        <v>H1761</v>
      </c>
      <c r="F1734">
        <v>34860</v>
      </c>
      <c r="G1734" s="1" t="str">
        <f>_xll.BDS("SPX Index","CHAIN_TICKERS", "CHAIN_STRIKE_PX_OVRD",F1734, "CHAIN_PUT_CALL_TYPE_OVRD=P", "CHAIN_PERIODICITY_OVRD=M")</f>
        <v>SPX US 11/20/15 P2700</v>
      </c>
      <c r="J1734" t="s">
        <v>3169</v>
      </c>
      <c r="K1734" t="e">
        <f ca="1">_xll.BDP(J1734,"security des")</f>
        <v>#NAME?</v>
      </c>
      <c r="N1734" t="s">
        <v>2230</v>
      </c>
      <c r="O1734" t="e">
        <f ca="1">_xll.BDP(J1734,"security des")</f>
        <v>#NAME?</v>
      </c>
    </row>
    <row r="1735" spans="1:15" x14ac:dyDescent="0.25">
      <c r="A1735">
        <v>0</v>
      </c>
      <c r="B1735" s="9">
        <v>8.0684931506849305E-5</v>
      </c>
      <c r="C1735" s="9" t="str">
        <f t="shared" si="54"/>
        <v>$H$1762</v>
      </c>
      <c r="D1735" s="9" t="str">
        <f t="shared" si="55"/>
        <v>H1762</v>
      </c>
      <c r="F1735">
        <v>34880</v>
      </c>
      <c r="G1735" s="1" t="str">
        <f>_xll.BDS("SPX Index","CHAIN_TICKERS", "CHAIN_STRIKE_PX_OVRD",F1735, "CHAIN_PUT_CALL_TYPE_OVRD=P", "CHAIN_PERIODICITY_OVRD=M")</f>
        <v>SPX US 11/20/15 P2700</v>
      </c>
      <c r="J1735" t="s">
        <v>3170</v>
      </c>
      <c r="K1735" t="e">
        <f ca="1">_xll.BDP(J1735,"security des")</f>
        <v>#NAME?</v>
      </c>
      <c r="N1735" t="s">
        <v>2231</v>
      </c>
      <c r="O1735" t="e">
        <f ca="1">_xll.BDP(J1735,"security des")</f>
        <v>#NAME?</v>
      </c>
    </row>
    <row r="1736" spans="1:15" x14ac:dyDescent="0.25">
      <c r="A1736">
        <v>0</v>
      </c>
      <c r="B1736" s="9">
        <v>8.1589041095890411E-5</v>
      </c>
      <c r="C1736" s="9" t="str">
        <f t="shared" si="54"/>
        <v>$H$1763</v>
      </c>
      <c r="D1736" s="9" t="str">
        <f t="shared" si="55"/>
        <v>H1763</v>
      </c>
      <c r="F1736">
        <v>34900</v>
      </c>
      <c r="G1736" s="1" t="str">
        <f>_xll.BDS("SPX Index","CHAIN_TICKERS", "CHAIN_STRIKE_PX_OVRD",F1736, "CHAIN_PUT_CALL_TYPE_OVRD=P", "CHAIN_PERIODICITY_OVRD=M")</f>
        <v>SPX US 11/20/15 P2700</v>
      </c>
      <c r="J1736" t="s">
        <v>3171</v>
      </c>
      <c r="K1736" t="e">
        <f ca="1">_xll.BDP(J1736,"security des")</f>
        <v>#NAME?</v>
      </c>
      <c r="N1736" t="s">
        <v>190</v>
      </c>
      <c r="O1736" t="e">
        <f ca="1">_xll.BDP(J1736,"security des")</f>
        <v>#NAME?</v>
      </c>
    </row>
    <row r="1737" spans="1:15" x14ac:dyDescent="0.25">
      <c r="A1737">
        <v>0</v>
      </c>
      <c r="B1737" s="9">
        <v>8.1589041095890411E-5</v>
      </c>
      <c r="C1737" s="9" t="str">
        <f t="shared" si="54"/>
        <v>$H$1764</v>
      </c>
      <c r="D1737" s="9" t="str">
        <f t="shared" si="55"/>
        <v>H1764</v>
      </c>
      <c r="F1737">
        <v>34920</v>
      </c>
      <c r="G1737" s="1" t="str">
        <f>_xll.BDS("SPX Index","CHAIN_TICKERS", "CHAIN_STRIKE_PX_OVRD",F1737, "CHAIN_PUT_CALL_TYPE_OVRD=P", "CHAIN_PERIODICITY_OVRD=M")</f>
        <v>SPX US 11/20/15 P2700</v>
      </c>
      <c r="J1737" t="s">
        <v>3172</v>
      </c>
      <c r="K1737" t="e">
        <f ca="1">_xll.BDP(J1737,"security des")</f>
        <v>#NAME?</v>
      </c>
      <c r="N1737" t="s">
        <v>2232</v>
      </c>
      <c r="O1737" t="e">
        <f ca="1">_xll.BDP(J1737,"security des")</f>
        <v>#NAME?</v>
      </c>
    </row>
    <row r="1738" spans="1:15" x14ac:dyDescent="0.25">
      <c r="A1738">
        <v>0</v>
      </c>
      <c r="B1738" s="9">
        <v>8.0986301369863012E-5</v>
      </c>
      <c r="C1738" s="9" t="str">
        <f t="shared" si="54"/>
        <v>$H$1765</v>
      </c>
      <c r="D1738" s="9" t="str">
        <f t="shared" si="55"/>
        <v>H1765</v>
      </c>
      <c r="F1738">
        <v>34940</v>
      </c>
      <c r="G1738" s="1" t="str">
        <f>_xll.BDS("SPX Index","CHAIN_TICKERS", "CHAIN_STRIKE_PX_OVRD",F1738, "CHAIN_PUT_CALL_TYPE_OVRD=P", "CHAIN_PERIODICITY_OVRD=M")</f>
        <v>SPX US 11/20/15 P2700</v>
      </c>
      <c r="J1738" t="s">
        <v>3173</v>
      </c>
      <c r="K1738" t="e">
        <f ca="1">_xll.BDP(J1738,"security des")</f>
        <v>#NAME?</v>
      </c>
      <c r="N1738" t="s">
        <v>2233</v>
      </c>
      <c r="O1738" t="e">
        <f ca="1">_xll.BDP(J1738,"security des")</f>
        <v>#NAME?</v>
      </c>
    </row>
    <row r="1739" spans="1:15" x14ac:dyDescent="0.25">
      <c r="A1739">
        <v>0</v>
      </c>
      <c r="B1739" s="9">
        <v>8.0986301369863012E-5</v>
      </c>
      <c r="C1739" s="9" t="str">
        <f t="shared" si="54"/>
        <v>$H$1766</v>
      </c>
      <c r="D1739" s="9" t="str">
        <f t="shared" si="55"/>
        <v>H1766</v>
      </c>
      <c r="F1739">
        <v>34960</v>
      </c>
      <c r="G1739" s="1" t="str">
        <f>_xll.BDS("SPX Index","CHAIN_TICKERS", "CHAIN_STRIKE_PX_OVRD",F1739, "CHAIN_PUT_CALL_TYPE_OVRD=P", "CHAIN_PERIODICITY_OVRD=M")</f>
        <v>SPX US 11/20/15 P2700</v>
      </c>
      <c r="J1739" t="s">
        <v>3174</v>
      </c>
      <c r="K1739" t="e">
        <f ca="1">_xll.BDP(J1739,"security des")</f>
        <v>#NAME?</v>
      </c>
      <c r="N1739" t="s">
        <v>2234</v>
      </c>
      <c r="O1739" t="e">
        <f ca="1">_xll.BDP(J1739,"security des")</f>
        <v>#NAME?</v>
      </c>
    </row>
    <row r="1740" spans="1:15" x14ac:dyDescent="0.25">
      <c r="A1740">
        <v>0</v>
      </c>
      <c r="B1740" s="9">
        <v>8.0136986301369861E-5</v>
      </c>
      <c r="C1740" s="9" t="str">
        <f t="shared" si="54"/>
        <v>$H$1767</v>
      </c>
      <c r="D1740" s="9" t="str">
        <f t="shared" si="55"/>
        <v>H1767</v>
      </c>
      <c r="F1740">
        <v>34980</v>
      </c>
      <c r="G1740" s="1" t="str">
        <f>_xll.BDS("SPX Index","CHAIN_TICKERS", "CHAIN_STRIKE_PX_OVRD",F1740, "CHAIN_PUT_CALL_TYPE_OVRD=P", "CHAIN_PERIODICITY_OVRD=M")</f>
        <v>SPX US 11/20/15 P2700</v>
      </c>
      <c r="J1740" t="s">
        <v>3175</v>
      </c>
      <c r="K1740" t="e">
        <f ca="1">_xll.BDP(J1740,"security des")</f>
        <v>#NAME?</v>
      </c>
      <c r="N1740" t="s">
        <v>2235</v>
      </c>
      <c r="O1740" t="e">
        <f ca="1">_xll.BDP(J1740,"security des")</f>
        <v>#NAME?</v>
      </c>
    </row>
    <row r="1741" spans="1:15" x14ac:dyDescent="0.25">
      <c r="A1741">
        <v>0</v>
      </c>
      <c r="B1741" s="9">
        <v>8.0164383561643845E-5</v>
      </c>
      <c r="C1741" s="9" t="str">
        <f t="shared" si="54"/>
        <v>$H$1768</v>
      </c>
      <c r="D1741" s="9" t="str">
        <f t="shared" si="55"/>
        <v>H1768</v>
      </c>
      <c r="F1741">
        <v>35000</v>
      </c>
      <c r="G1741" s="1" t="str">
        <f>_xll.BDS("SPX Index","CHAIN_TICKERS", "CHAIN_STRIKE_PX_OVRD",F1741, "CHAIN_PUT_CALL_TYPE_OVRD=P", "CHAIN_PERIODICITY_OVRD=M")</f>
        <v>SPX US 11/20/15 P2700</v>
      </c>
      <c r="J1741" t="s">
        <v>3176</v>
      </c>
      <c r="K1741" t="e">
        <f ca="1">_xll.BDP(J1741,"security des")</f>
        <v>#NAME?</v>
      </c>
      <c r="N1741" t="s">
        <v>405</v>
      </c>
      <c r="O1741" t="e">
        <f ca="1">_xll.BDP(J1741,"security des")</f>
        <v>#NAME?</v>
      </c>
    </row>
    <row r="1742" spans="1:15" x14ac:dyDescent="0.25">
      <c r="A1742">
        <v>0</v>
      </c>
      <c r="B1742" s="9">
        <v>8.0712328767123276E-5</v>
      </c>
      <c r="C1742" s="9" t="str">
        <f t="shared" si="54"/>
        <v>$H$1769</v>
      </c>
      <c r="D1742" s="9" t="str">
        <f t="shared" si="55"/>
        <v>H1769</v>
      </c>
      <c r="F1742">
        <v>35020</v>
      </c>
      <c r="G1742" s="1" t="str">
        <f>_xll.BDS("SPX Index","CHAIN_TICKERS", "CHAIN_STRIKE_PX_OVRD",F1742, "CHAIN_PUT_CALL_TYPE_OVRD=P", "CHAIN_PERIODICITY_OVRD=M")</f>
        <v>SPX US 11/20/15 P2700</v>
      </c>
      <c r="J1742" t="s">
        <v>3177</v>
      </c>
      <c r="K1742" t="e">
        <f ca="1">_xll.BDP(J1742,"security des")</f>
        <v>#NAME?</v>
      </c>
      <c r="N1742" t="s">
        <v>2236</v>
      </c>
      <c r="O1742" t="e">
        <f ca="1">_xll.BDP(J1742,"security des")</f>
        <v>#NAME?</v>
      </c>
    </row>
    <row r="1743" spans="1:15" x14ac:dyDescent="0.25">
      <c r="A1743">
        <v>0</v>
      </c>
      <c r="B1743" s="9">
        <v>7.9863013698630139E-5</v>
      </c>
      <c r="C1743" s="9" t="str">
        <f t="shared" si="54"/>
        <v>$H$1770</v>
      </c>
      <c r="D1743" s="9" t="str">
        <f t="shared" si="55"/>
        <v>H1770</v>
      </c>
      <c r="F1743">
        <v>35040</v>
      </c>
      <c r="G1743" s="1" t="str">
        <f>_xll.BDS("SPX Index","CHAIN_TICKERS", "CHAIN_STRIKE_PX_OVRD",F1743, "CHAIN_PUT_CALL_TYPE_OVRD=P", "CHAIN_PERIODICITY_OVRD=M")</f>
        <v>SPX US 11/20/15 P2700</v>
      </c>
      <c r="J1743" t="s">
        <v>3178</v>
      </c>
      <c r="K1743" t="e">
        <f ca="1">_xll.BDP(J1743,"security des")</f>
        <v>#NAME?</v>
      </c>
      <c r="N1743" t="s">
        <v>2237</v>
      </c>
      <c r="O1743" t="e">
        <f ca="1">_xll.BDP(J1743,"security des")</f>
        <v>#NAME?</v>
      </c>
    </row>
    <row r="1744" spans="1:15" x14ac:dyDescent="0.25">
      <c r="A1744">
        <v>0</v>
      </c>
      <c r="B1744" s="9">
        <v>8.0136986301369861E-5</v>
      </c>
      <c r="C1744" s="9" t="str">
        <f t="shared" si="54"/>
        <v>$H$1771</v>
      </c>
      <c r="D1744" s="9" t="str">
        <f t="shared" si="55"/>
        <v>H1771</v>
      </c>
      <c r="F1744">
        <v>35060</v>
      </c>
      <c r="G1744" s="1" t="str">
        <f>_xll.BDS("SPX Index","CHAIN_TICKERS", "CHAIN_STRIKE_PX_OVRD",F1744, "CHAIN_PUT_CALL_TYPE_OVRD=P", "CHAIN_PERIODICITY_OVRD=M")</f>
        <v>SPX US 11/20/15 P2700</v>
      </c>
      <c r="J1744" t="s">
        <v>3179</v>
      </c>
      <c r="K1744" t="e">
        <f ca="1">_xll.BDP(J1744,"security des")</f>
        <v>#NAME?</v>
      </c>
      <c r="N1744" t="s">
        <v>2238</v>
      </c>
      <c r="O1744" t="e">
        <f ca="1">_xll.BDP(J1744,"security des")</f>
        <v>#NAME?</v>
      </c>
    </row>
    <row r="1745" spans="1:15" x14ac:dyDescent="0.25">
      <c r="A1745">
        <v>0</v>
      </c>
      <c r="B1745" s="9">
        <v>8.0136986301369861E-5</v>
      </c>
      <c r="C1745" s="9" t="str">
        <f t="shared" si="54"/>
        <v>$H$1772</v>
      </c>
      <c r="D1745" s="9" t="str">
        <f t="shared" si="55"/>
        <v>H1772</v>
      </c>
      <c r="F1745">
        <v>35080</v>
      </c>
      <c r="G1745" s="1" t="str">
        <f>_xll.BDS("SPX Index","CHAIN_TICKERS", "CHAIN_STRIKE_PX_OVRD",F1745, "CHAIN_PUT_CALL_TYPE_OVRD=P", "CHAIN_PERIODICITY_OVRD=M")</f>
        <v>SPX US 11/20/15 P2700</v>
      </c>
      <c r="J1745" t="s">
        <v>3180</v>
      </c>
      <c r="K1745" t="e">
        <f ca="1">_xll.BDP(J1745,"security des")</f>
        <v>#NAME?</v>
      </c>
      <c r="N1745" t="s">
        <v>2239</v>
      </c>
      <c r="O1745" t="e">
        <f ca="1">_xll.BDP(J1745,"security des")</f>
        <v>#NAME?</v>
      </c>
    </row>
    <row r="1746" spans="1:15" x14ac:dyDescent="0.25">
      <c r="A1746">
        <v>0</v>
      </c>
      <c r="B1746" s="9">
        <v>8.073972602739726E-5</v>
      </c>
      <c r="C1746" s="9" t="str">
        <f t="shared" si="54"/>
        <v>$H$1773</v>
      </c>
      <c r="D1746" s="9" t="str">
        <f t="shared" si="55"/>
        <v>H1773</v>
      </c>
      <c r="F1746">
        <v>35100</v>
      </c>
      <c r="G1746" s="1" t="str">
        <f>_xll.BDS("SPX Index","CHAIN_TICKERS", "CHAIN_STRIKE_PX_OVRD",F1746, "CHAIN_PUT_CALL_TYPE_OVRD=P", "CHAIN_PERIODICITY_OVRD=M")</f>
        <v>SPX US 11/20/15 P2700</v>
      </c>
      <c r="J1746" t="s">
        <v>3181</v>
      </c>
      <c r="K1746" t="e">
        <f ca="1">_xll.BDP(J1746,"security des")</f>
        <v>#NAME?</v>
      </c>
      <c r="N1746" t="s">
        <v>406</v>
      </c>
      <c r="O1746" t="e">
        <f ca="1">_xll.BDP(J1746,"security des")</f>
        <v>#NAME?</v>
      </c>
    </row>
    <row r="1747" spans="1:15" x14ac:dyDescent="0.25">
      <c r="A1747">
        <v>0</v>
      </c>
      <c r="B1747" s="9">
        <v>8.1013698630136982E-5</v>
      </c>
      <c r="C1747" s="9" t="str">
        <f t="shared" si="54"/>
        <v>$H$1774</v>
      </c>
      <c r="D1747" s="9" t="str">
        <f t="shared" si="55"/>
        <v>H1774</v>
      </c>
      <c r="F1747">
        <v>35120</v>
      </c>
      <c r="G1747" s="1" t="str">
        <f>_xll.BDS("SPX Index","CHAIN_TICKERS", "CHAIN_STRIKE_PX_OVRD",F1747, "CHAIN_PUT_CALL_TYPE_OVRD=P", "CHAIN_PERIODICITY_OVRD=M")</f>
        <v>SPX US 11/20/15 P2700</v>
      </c>
      <c r="J1747" t="s">
        <v>3182</v>
      </c>
      <c r="K1747" t="e">
        <f ca="1">_xll.BDP(J1747,"security des")</f>
        <v>#NAME?</v>
      </c>
      <c r="N1747" t="s">
        <v>2240</v>
      </c>
      <c r="O1747" t="e">
        <f ca="1">_xll.BDP(J1747,"security des")</f>
        <v>#NAME?</v>
      </c>
    </row>
    <row r="1748" spans="1:15" x14ac:dyDescent="0.25">
      <c r="A1748">
        <v>0</v>
      </c>
      <c r="B1748" s="9">
        <v>8.1835616438356162E-5</v>
      </c>
      <c r="C1748" s="9" t="str">
        <f t="shared" si="54"/>
        <v>$H$1775</v>
      </c>
      <c r="D1748" s="9" t="str">
        <f t="shared" si="55"/>
        <v>H1775</v>
      </c>
      <c r="F1748">
        <v>35140</v>
      </c>
      <c r="G1748" s="1" t="str">
        <f>_xll.BDS("SPX Index","CHAIN_TICKERS", "CHAIN_STRIKE_PX_OVRD",F1748, "CHAIN_PUT_CALL_TYPE_OVRD=P", "CHAIN_PERIODICITY_OVRD=M")</f>
        <v>SPX US 11/20/15 P2700</v>
      </c>
      <c r="J1748" t="s">
        <v>3183</v>
      </c>
      <c r="K1748" t="e">
        <f ca="1">_xll.BDP(J1748,"security des")</f>
        <v>#NAME?</v>
      </c>
      <c r="N1748" t="s">
        <v>2241</v>
      </c>
      <c r="O1748" t="e">
        <f ca="1">_xll.BDP(J1748,"security des")</f>
        <v>#NAME?</v>
      </c>
    </row>
    <row r="1749" spans="1:15" x14ac:dyDescent="0.25">
      <c r="A1749">
        <v>0</v>
      </c>
      <c r="B1749" s="9">
        <v>8.238356164383562E-5</v>
      </c>
      <c r="C1749" s="9" t="str">
        <f t="shared" si="54"/>
        <v>$H$1776</v>
      </c>
      <c r="D1749" s="9" t="str">
        <f t="shared" si="55"/>
        <v>H1776</v>
      </c>
      <c r="F1749">
        <v>35160</v>
      </c>
      <c r="G1749" s="1" t="str">
        <f>_xll.BDS("SPX Index","CHAIN_TICKERS", "CHAIN_STRIKE_PX_OVRD",F1749, "CHAIN_PUT_CALL_TYPE_OVRD=P", "CHAIN_PERIODICITY_OVRD=M")</f>
        <v>SPX US 11/20/15 P2700</v>
      </c>
      <c r="J1749" t="s">
        <v>3184</v>
      </c>
      <c r="K1749" t="e">
        <f ca="1">_xll.BDP(J1749,"security des")</f>
        <v>#NAME?</v>
      </c>
      <c r="N1749" t="s">
        <v>2242</v>
      </c>
      <c r="O1749" t="e">
        <f ca="1">_xll.BDP(J1749,"security des")</f>
        <v>#NAME?</v>
      </c>
    </row>
    <row r="1750" spans="1:15" x14ac:dyDescent="0.25">
      <c r="A1750">
        <v>0</v>
      </c>
      <c r="B1750" s="9">
        <v>8.3780821917808215E-5</v>
      </c>
      <c r="C1750" s="9" t="str">
        <f t="shared" si="54"/>
        <v>$H$1777</v>
      </c>
      <c r="D1750" s="9" t="str">
        <f t="shared" si="55"/>
        <v>H1777</v>
      </c>
      <c r="F1750">
        <v>35180</v>
      </c>
      <c r="G1750" s="1" t="str">
        <f>_xll.BDS("SPX Index","CHAIN_TICKERS", "CHAIN_STRIKE_PX_OVRD",F1750, "CHAIN_PUT_CALL_TYPE_OVRD=P", "CHAIN_PERIODICITY_OVRD=M")</f>
        <v>SPX US 11/20/15 P2700</v>
      </c>
      <c r="J1750" t="s">
        <v>3185</v>
      </c>
      <c r="K1750" t="e">
        <f ca="1">_xll.BDP(J1750,"security des")</f>
        <v>#NAME?</v>
      </c>
      <c r="N1750" t="s">
        <v>2243</v>
      </c>
      <c r="O1750" t="e">
        <f ca="1">_xll.BDP(J1750,"security des")</f>
        <v>#NAME?</v>
      </c>
    </row>
    <row r="1751" spans="1:15" x14ac:dyDescent="0.25">
      <c r="A1751">
        <v>0</v>
      </c>
      <c r="B1751" s="9">
        <v>8.4109589041095892E-5</v>
      </c>
      <c r="C1751" s="9" t="str">
        <f t="shared" si="54"/>
        <v>$H$1778</v>
      </c>
      <c r="D1751" s="9" t="str">
        <f t="shared" si="55"/>
        <v>H1778</v>
      </c>
      <c r="F1751">
        <v>35200</v>
      </c>
      <c r="G1751" s="1" t="str">
        <f>_xll.BDS("SPX Index","CHAIN_TICKERS", "CHAIN_STRIKE_PX_OVRD",F1751, "CHAIN_PUT_CALL_TYPE_OVRD=P", "CHAIN_PERIODICITY_OVRD=M")</f>
        <v>SPX US 11/20/15 P2700</v>
      </c>
      <c r="J1751" t="s">
        <v>3186</v>
      </c>
      <c r="K1751" t="e">
        <f ca="1">_xll.BDP(J1751,"security des")</f>
        <v>#NAME?</v>
      </c>
      <c r="N1751" t="s">
        <v>407</v>
      </c>
      <c r="O1751" t="e">
        <f ca="1">_xll.BDP(J1751,"security des")</f>
        <v>#NAME?</v>
      </c>
    </row>
    <row r="1752" spans="1:15" x14ac:dyDescent="0.25">
      <c r="A1752">
        <v>0</v>
      </c>
      <c r="B1752" s="9">
        <v>8.2986301369863006E-5</v>
      </c>
      <c r="C1752" s="9" t="str">
        <f t="shared" si="54"/>
        <v>$H$1779</v>
      </c>
      <c r="D1752" s="9" t="str">
        <f t="shared" si="55"/>
        <v>H1779</v>
      </c>
      <c r="F1752">
        <v>35220</v>
      </c>
      <c r="G1752" s="1" t="str">
        <f>_xll.BDS("SPX Index","CHAIN_TICKERS", "CHAIN_STRIKE_PX_OVRD",F1752, "CHAIN_PUT_CALL_TYPE_OVRD=P", "CHAIN_PERIODICITY_OVRD=M")</f>
        <v>SPX US 11/20/15 P2700</v>
      </c>
      <c r="J1752" t="s">
        <v>3187</v>
      </c>
      <c r="K1752" t="e">
        <f ca="1">_xll.BDP(J1752,"security des")</f>
        <v>#NAME?</v>
      </c>
      <c r="N1752" t="s">
        <v>2244</v>
      </c>
      <c r="O1752" t="e">
        <f ca="1">_xll.BDP(J1752,"security des")</f>
        <v>#NAME?</v>
      </c>
    </row>
    <row r="1753" spans="1:15" x14ac:dyDescent="0.25">
      <c r="A1753">
        <v>3</v>
      </c>
      <c r="B1753" s="9">
        <v>8.3260273972602742E-5</v>
      </c>
      <c r="C1753" s="9" t="str">
        <f t="shared" si="54"/>
        <v>$H$1780</v>
      </c>
      <c r="D1753" s="9" t="str">
        <f t="shared" si="55"/>
        <v>H1780</v>
      </c>
      <c r="F1753">
        <v>35240</v>
      </c>
      <c r="G1753" s="1" t="str">
        <f>_xll.BDS("SPX Index","CHAIN_TICKERS", "CHAIN_STRIKE_PX_OVRD",F1753, "CHAIN_PUT_CALL_TYPE_OVRD=P", "CHAIN_PERIODICITY_OVRD=M")</f>
        <v>SPX US 11/20/15 P2700</v>
      </c>
      <c r="J1753" t="s">
        <v>3188</v>
      </c>
      <c r="K1753" t="e">
        <f ca="1">_xll.BDP(J1753,"security des")</f>
        <v>#NAME?</v>
      </c>
      <c r="N1753" t="s">
        <v>2245</v>
      </c>
      <c r="O1753" t="e">
        <f ca="1">_xll.BDP(J1753,"security des")</f>
        <v>#NAME?</v>
      </c>
    </row>
    <row r="1754" spans="1:15" x14ac:dyDescent="0.25">
      <c r="A1754">
        <v>0</v>
      </c>
      <c r="B1754" s="9">
        <v>8.3808219178082199E-5</v>
      </c>
      <c r="C1754" s="9" t="str">
        <f t="shared" si="54"/>
        <v>$H$1781</v>
      </c>
      <c r="D1754" s="9" t="str">
        <f t="shared" si="55"/>
        <v>H1781</v>
      </c>
      <c r="F1754">
        <v>35260</v>
      </c>
      <c r="G1754" s="1" t="str">
        <f>_xll.BDS("SPX Index","CHAIN_TICKERS", "CHAIN_STRIKE_PX_OVRD",F1754, "CHAIN_PUT_CALL_TYPE_OVRD=P", "CHAIN_PERIODICITY_OVRD=M")</f>
        <v>SPX US 11/20/15 P2700</v>
      </c>
      <c r="J1754" t="s">
        <v>3189</v>
      </c>
      <c r="K1754" t="e">
        <f ca="1">_xll.BDP(J1754,"security des")</f>
        <v>#NAME?</v>
      </c>
      <c r="N1754" t="s">
        <v>2246</v>
      </c>
      <c r="O1754" t="e">
        <f ca="1">_xll.BDP(J1754,"security des")</f>
        <v>#NAME?</v>
      </c>
    </row>
    <row r="1755" spans="1:15" x14ac:dyDescent="0.25">
      <c r="A1755">
        <v>0</v>
      </c>
      <c r="B1755" s="9">
        <v>8.547945205479453E-5</v>
      </c>
      <c r="C1755" s="9" t="str">
        <f t="shared" si="54"/>
        <v>$H$1782</v>
      </c>
      <c r="D1755" s="9" t="str">
        <f t="shared" si="55"/>
        <v>H1782</v>
      </c>
      <c r="F1755">
        <v>35280</v>
      </c>
      <c r="G1755" s="1" t="str">
        <f>_xll.BDS("SPX Index","CHAIN_TICKERS", "CHAIN_STRIKE_PX_OVRD",F1755, "CHAIN_PUT_CALL_TYPE_OVRD=P", "CHAIN_PERIODICITY_OVRD=M")</f>
        <v>SPX US 11/20/15 P2700</v>
      </c>
      <c r="J1755" t="s">
        <v>3190</v>
      </c>
      <c r="K1755" t="e">
        <f ca="1">_xll.BDP(J1755,"security des")</f>
        <v>#NAME?</v>
      </c>
      <c r="N1755" t="s">
        <v>2247</v>
      </c>
      <c r="O1755" t="e">
        <f ca="1">_xll.BDP(J1755,"security des")</f>
        <v>#NAME?</v>
      </c>
    </row>
    <row r="1756" spans="1:15" x14ac:dyDescent="0.25">
      <c r="A1756">
        <v>0</v>
      </c>
      <c r="B1756" s="9">
        <v>8.6082191780821916E-5</v>
      </c>
      <c r="C1756" s="9" t="str">
        <f t="shared" si="54"/>
        <v>$H$1783</v>
      </c>
      <c r="D1756" s="9" t="str">
        <f t="shared" si="55"/>
        <v>H1783</v>
      </c>
      <c r="F1756">
        <v>35300</v>
      </c>
      <c r="G1756" s="1" t="str">
        <f>_xll.BDS("SPX Index","CHAIN_TICKERS", "CHAIN_STRIKE_PX_OVRD",F1756, "CHAIN_PUT_CALL_TYPE_OVRD=P", "CHAIN_PERIODICITY_OVRD=M")</f>
        <v>SPX US 11/20/15 P2700</v>
      </c>
      <c r="J1756" t="s">
        <v>3191</v>
      </c>
      <c r="K1756" t="e">
        <f ca="1">_xll.BDP(J1756,"security des")</f>
        <v>#NAME?</v>
      </c>
      <c r="N1756" t="s">
        <v>191</v>
      </c>
      <c r="O1756" t="e">
        <f ca="1">_xll.BDP(J1756,"security des")</f>
        <v>#NAME?</v>
      </c>
    </row>
    <row r="1757" spans="1:15" x14ac:dyDescent="0.25">
      <c r="A1757">
        <v>0</v>
      </c>
      <c r="B1757" s="9">
        <v>8.4958904109589043E-5</v>
      </c>
      <c r="C1757" s="9" t="str">
        <f t="shared" si="54"/>
        <v>$H$1784</v>
      </c>
      <c r="D1757" s="9" t="str">
        <f t="shared" si="55"/>
        <v>H1784</v>
      </c>
      <c r="F1757">
        <v>35320</v>
      </c>
      <c r="G1757" s="1" t="str">
        <f>_xll.BDS("SPX Index","CHAIN_TICKERS", "CHAIN_STRIKE_PX_OVRD",F1757, "CHAIN_PUT_CALL_TYPE_OVRD=P", "CHAIN_PERIODICITY_OVRD=M")</f>
        <v>SPX US 11/20/15 P2700</v>
      </c>
      <c r="J1757" t="s">
        <v>3192</v>
      </c>
      <c r="K1757" t="e">
        <f ca="1">_xll.BDP(J1757,"security des")</f>
        <v>#NAME?</v>
      </c>
      <c r="N1757" t="s">
        <v>2248</v>
      </c>
      <c r="O1757" t="e">
        <f ca="1">_xll.BDP(J1757,"security des")</f>
        <v>#NAME?</v>
      </c>
    </row>
    <row r="1758" spans="1:15" x14ac:dyDescent="0.25">
      <c r="A1758">
        <v>0</v>
      </c>
      <c r="B1758" s="9">
        <v>8.5780821917808223E-5</v>
      </c>
      <c r="C1758" s="9" t="str">
        <f t="shared" si="54"/>
        <v>$H$1785</v>
      </c>
      <c r="D1758" s="9" t="str">
        <f t="shared" si="55"/>
        <v>H1785</v>
      </c>
      <c r="F1758">
        <v>35340</v>
      </c>
      <c r="G1758" s="1" t="str">
        <f>_xll.BDS("SPX Index","CHAIN_TICKERS", "CHAIN_STRIKE_PX_OVRD",F1758, "CHAIN_PUT_CALL_TYPE_OVRD=P", "CHAIN_PERIODICITY_OVRD=M")</f>
        <v>SPX US 11/20/15 P2700</v>
      </c>
      <c r="J1758" t="s">
        <v>3193</v>
      </c>
      <c r="K1758" t="e">
        <f ca="1">_xll.BDP(J1758,"security des")</f>
        <v>#NAME?</v>
      </c>
      <c r="N1758" t="s">
        <v>2249</v>
      </c>
      <c r="O1758" t="e">
        <f ca="1">_xll.BDP(J1758,"security des")</f>
        <v>#NAME?</v>
      </c>
    </row>
    <row r="1759" spans="1:15" x14ac:dyDescent="0.25">
      <c r="A1759">
        <v>0</v>
      </c>
      <c r="B1759" s="9">
        <v>8.547945205479453E-5</v>
      </c>
      <c r="C1759" s="9" t="str">
        <f t="shared" si="54"/>
        <v>$H$1786</v>
      </c>
      <c r="D1759" s="9" t="str">
        <f t="shared" si="55"/>
        <v>H1786</v>
      </c>
      <c r="F1759">
        <v>35360</v>
      </c>
      <c r="G1759" s="1" t="str">
        <f>_xll.BDS("SPX Index","CHAIN_TICKERS", "CHAIN_STRIKE_PX_OVRD",F1759, "CHAIN_PUT_CALL_TYPE_OVRD=P", "CHAIN_PERIODICITY_OVRD=M")</f>
        <v>SPX US 11/20/15 P2700</v>
      </c>
      <c r="J1759" t="s">
        <v>3194</v>
      </c>
      <c r="K1759" t="e">
        <f ca="1">_xll.BDP(J1759,"security des")</f>
        <v>#NAME?</v>
      </c>
      <c r="N1759" t="s">
        <v>2250</v>
      </c>
      <c r="O1759" t="e">
        <f ca="1">_xll.BDP(J1759,"security des")</f>
        <v>#NAME?</v>
      </c>
    </row>
    <row r="1760" spans="1:15" x14ac:dyDescent="0.25">
      <c r="A1760">
        <v>0</v>
      </c>
      <c r="B1760" s="9">
        <v>8.5205479452054794E-5</v>
      </c>
      <c r="C1760" s="9" t="str">
        <f t="shared" si="54"/>
        <v>$H$1787</v>
      </c>
      <c r="D1760" s="9" t="str">
        <f t="shared" si="55"/>
        <v>H1787</v>
      </c>
      <c r="F1760">
        <v>35380</v>
      </c>
      <c r="G1760" s="1" t="str">
        <f>_xll.BDS("SPX Index","CHAIN_TICKERS", "CHAIN_STRIKE_PX_OVRD",F1760, "CHAIN_PUT_CALL_TYPE_OVRD=P", "CHAIN_PERIODICITY_OVRD=M")</f>
        <v>SPX US 11/20/15 P2700</v>
      </c>
      <c r="J1760" t="s">
        <v>3195</v>
      </c>
      <c r="K1760" t="e">
        <f ca="1">_xll.BDP(J1760,"security des")</f>
        <v>#NAME?</v>
      </c>
      <c r="N1760" t="s">
        <v>2251</v>
      </c>
      <c r="O1760" t="e">
        <f ca="1">_xll.BDP(J1760,"security des")</f>
        <v>#NAME?</v>
      </c>
    </row>
    <row r="1761" spans="1:15" x14ac:dyDescent="0.25">
      <c r="A1761">
        <v>0</v>
      </c>
      <c r="B1761" s="9">
        <v>8.5506849315068487E-5</v>
      </c>
      <c r="C1761" s="9" t="str">
        <f t="shared" si="54"/>
        <v>$H$1788</v>
      </c>
      <c r="D1761" s="9" t="str">
        <f t="shared" si="55"/>
        <v>H1788</v>
      </c>
      <c r="F1761">
        <v>35400</v>
      </c>
      <c r="G1761" s="1" t="str">
        <f>_xll.BDS("SPX Index","CHAIN_TICKERS", "CHAIN_STRIKE_PX_OVRD",F1761, "CHAIN_PUT_CALL_TYPE_OVRD=P", "CHAIN_PERIODICITY_OVRD=M")</f>
        <v>SPX US 11/20/15 P2700</v>
      </c>
      <c r="J1761" t="s">
        <v>3196</v>
      </c>
      <c r="K1761" t="e">
        <f ca="1">_xll.BDP(J1761,"security des")</f>
        <v>#NAME?</v>
      </c>
      <c r="N1761" t="s">
        <v>408</v>
      </c>
      <c r="O1761" t="e">
        <f ca="1">_xll.BDP(J1761,"security des")</f>
        <v>#NAME?</v>
      </c>
    </row>
    <row r="1762" spans="1:15" x14ac:dyDescent="0.25">
      <c r="A1762">
        <v>0</v>
      </c>
      <c r="B1762" s="9">
        <v>8.4657534246575337E-5</v>
      </c>
      <c r="C1762" s="9" t="str">
        <f t="shared" si="54"/>
        <v>$H$1789</v>
      </c>
      <c r="D1762" s="9" t="str">
        <f t="shared" si="55"/>
        <v>H1789</v>
      </c>
      <c r="F1762">
        <v>35420</v>
      </c>
      <c r="G1762" s="1" t="str">
        <f>_xll.BDS("SPX Index","CHAIN_TICKERS", "CHAIN_STRIKE_PX_OVRD",F1762, "CHAIN_PUT_CALL_TYPE_OVRD=P", "CHAIN_PERIODICITY_OVRD=M")</f>
        <v>SPX US 11/20/15 P2700</v>
      </c>
      <c r="J1762" t="s">
        <v>3197</v>
      </c>
      <c r="K1762" t="e">
        <f ca="1">_xll.BDP(J1762,"security des")</f>
        <v>#NAME?</v>
      </c>
      <c r="N1762" t="s">
        <v>2252</v>
      </c>
      <c r="O1762" t="e">
        <f ca="1">_xll.BDP(J1762,"security des")</f>
        <v>#NAME?</v>
      </c>
    </row>
    <row r="1763" spans="1:15" x14ac:dyDescent="0.25">
      <c r="A1763">
        <v>0</v>
      </c>
      <c r="B1763" s="9">
        <v>8.6904109589041096E-5</v>
      </c>
      <c r="C1763" s="9" t="str">
        <f t="shared" si="54"/>
        <v>$H$1790</v>
      </c>
      <c r="D1763" s="9" t="str">
        <f t="shared" si="55"/>
        <v>H1790</v>
      </c>
      <c r="F1763">
        <v>35440</v>
      </c>
      <c r="G1763" s="1" t="str">
        <f>_xll.BDS("SPX Index","CHAIN_TICKERS", "CHAIN_STRIKE_PX_OVRD",F1763, "CHAIN_PUT_CALL_TYPE_OVRD=P", "CHAIN_PERIODICITY_OVRD=M")</f>
        <v>SPX US 11/20/15 P2700</v>
      </c>
      <c r="J1763" t="s">
        <v>3198</v>
      </c>
      <c r="K1763" t="e">
        <f ca="1">_xll.BDP(J1763,"security des")</f>
        <v>#NAME?</v>
      </c>
      <c r="N1763" t="s">
        <v>2253</v>
      </c>
      <c r="O1763" t="e">
        <f ca="1">_xll.BDP(J1763,"security des")</f>
        <v>#NAME?</v>
      </c>
    </row>
    <row r="1764" spans="1:15" x14ac:dyDescent="0.25">
      <c r="A1764">
        <v>0</v>
      </c>
      <c r="B1764" s="9">
        <v>8.6602739726027403E-5</v>
      </c>
      <c r="C1764" s="9" t="str">
        <f t="shared" si="54"/>
        <v>$H$1791</v>
      </c>
      <c r="D1764" s="9" t="str">
        <f t="shared" si="55"/>
        <v>H1791</v>
      </c>
      <c r="F1764">
        <v>35460</v>
      </c>
      <c r="G1764" s="1" t="str">
        <f>_xll.BDS("SPX Index","CHAIN_TICKERS", "CHAIN_STRIKE_PX_OVRD",F1764, "CHAIN_PUT_CALL_TYPE_OVRD=P", "CHAIN_PERIODICITY_OVRD=M")</f>
        <v>SPX US 11/20/15 P2700</v>
      </c>
      <c r="J1764" t="s">
        <v>3199</v>
      </c>
      <c r="K1764" t="e">
        <f ca="1">_xll.BDP(J1764,"security des")</f>
        <v>#NAME?</v>
      </c>
      <c r="N1764" t="s">
        <v>2254</v>
      </c>
      <c r="O1764" t="e">
        <f ca="1">_xll.BDP(J1764,"security des")</f>
        <v>#NAME?</v>
      </c>
    </row>
    <row r="1765" spans="1:15" x14ac:dyDescent="0.25">
      <c r="A1765">
        <v>0</v>
      </c>
      <c r="B1765" s="9">
        <v>8.7506849315068495E-5</v>
      </c>
      <c r="C1765" s="9" t="str">
        <f t="shared" si="54"/>
        <v>$H$1792</v>
      </c>
      <c r="D1765" s="9" t="str">
        <f t="shared" si="55"/>
        <v>H1792</v>
      </c>
      <c r="F1765">
        <v>35480</v>
      </c>
      <c r="G1765" s="1" t="str">
        <f>_xll.BDS("SPX Index","CHAIN_TICKERS", "CHAIN_STRIKE_PX_OVRD",F1765, "CHAIN_PUT_CALL_TYPE_OVRD=P", "CHAIN_PERIODICITY_OVRD=M")</f>
        <v>SPX US 11/20/15 P2700</v>
      </c>
      <c r="J1765" t="s">
        <v>3200</v>
      </c>
      <c r="K1765" t="e">
        <f ca="1">_xll.BDP(J1765,"security des")</f>
        <v>#NAME?</v>
      </c>
      <c r="N1765" t="s">
        <v>2255</v>
      </c>
      <c r="O1765" t="e">
        <f ca="1">_xll.BDP(J1765,"security des")</f>
        <v>#NAME?</v>
      </c>
    </row>
    <row r="1766" spans="1:15" x14ac:dyDescent="0.25">
      <c r="A1766">
        <v>0</v>
      </c>
      <c r="B1766" s="9">
        <v>8.6657534246575331E-5</v>
      </c>
      <c r="C1766" s="9" t="str">
        <f t="shared" si="54"/>
        <v>$H$1793</v>
      </c>
      <c r="D1766" s="9" t="str">
        <f t="shared" si="55"/>
        <v>H1793</v>
      </c>
      <c r="F1766">
        <v>35500</v>
      </c>
      <c r="G1766" s="1" t="str">
        <f>_xll.BDS("SPX Index","CHAIN_TICKERS", "CHAIN_STRIKE_PX_OVRD",F1766, "CHAIN_PUT_CALL_TYPE_OVRD=P", "CHAIN_PERIODICITY_OVRD=M")</f>
        <v>SPX US 11/20/15 P2700</v>
      </c>
      <c r="J1766" t="s">
        <v>3201</v>
      </c>
      <c r="K1766" t="e">
        <f ca="1">_xll.BDP(J1766,"security des")</f>
        <v>#NAME?</v>
      </c>
      <c r="N1766" t="s">
        <v>192</v>
      </c>
      <c r="O1766" t="e">
        <f ca="1">_xll.BDP(J1766,"security des")</f>
        <v>#NAME?</v>
      </c>
    </row>
    <row r="1767" spans="1:15" x14ac:dyDescent="0.25">
      <c r="A1767">
        <v>0</v>
      </c>
      <c r="B1767" s="9">
        <v>8.6931506849315067E-5</v>
      </c>
      <c r="C1767" s="9" t="str">
        <f t="shared" si="54"/>
        <v>$H$1794</v>
      </c>
      <c r="D1767" s="9" t="str">
        <f t="shared" si="55"/>
        <v>H1794</v>
      </c>
      <c r="F1767">
        <v>35520</v>
      </c>
      <c r="G1767" s="1" t="str">
        <f>_xll.BDS("SPX Index","CHAIN_TICKERS", "CHAIN_STRIKE_PX_OVRD",F1767, "CHAIN_PUT_CALL_TYPE_OVRD=P", "CHAIN_PERIODICITY_OVRD=M")</f>
        <v>SPX US 11/20/15 P2700</v>
      </c>
      <c r="J1767" t="s">
        <v>3202</v>
      </c>
      <c r="K1767" t="e">
        <f ca="1">_xll.BDP(J1767,"security des")</f>
        <v>#NAME?</v>
      </c>
      <c r="N1767" t="s">
        <v>409</v>
      </c>
      <c r="O1767" t="e">
        <f ca="1">_xll.BDP(J1767,"security des")</f>
        <v>#NAME?</v>
      </c>
    </row>
    <row r="1768" spans="1:15" x14ac:dyDescent="0.25">
      <c r="A1768">
        <v>0</v>
      </c>
      <c r="B1768" s="9">
        <v>8.5205479452054794E-5</v>
      </c>
      <c r="C1768" s="9" t="str">
        <f t="shared" si="54"/>
        <v>$H$1795</v>
      </c>
      <c r="D1768" s="9" t="str">
        <f t="shared" si="55"/>
        <v>H1795</v>
      </c>
      <c r="F1768">
        <v>35540</v>
      </c>
      <c r="G1768" s="1" t="str">
        <f>_xll.BDS("SPX Index","CHAIN_TICKERS", "CHAIN_STRIKE_PX_OVRD",F1768, "CHAIN_PUT_CALL_TYPE_OVRD=P", "CHAIN_PERIODICITY_OVRD=M")</f>
        <v>SPX US 11/20/15 P2700</v>
      </c>
      <c r="J1768" t="s">
        <v>3203</v>
      </c>
      <c r="K1768" t="e">
        <f ca="1">_xll.BDP(J1768,"security des")</f>
        <v>#NAME?</v>
      </c>
      <c r="N1768" t="s">
        <v>410</v>
      </c>
      <c r="O1768" t="e">
        <f ca="1">_xll.BDP(J1768,"security des")</f>
        <v>#NAME?</v>
      </c>
    </row>
    <row r="1769" spans="1:15" x14ac:dyDescent="0.25">
      <c r="A1769">
        <v>0</v>
      </c>
      <c r="B1769" s="9">
        <v>8.547945205479453E-5</v>
      </c>
      <c r="C1769" s="9" t="str">
        <f t="shared" si="54"/>
        <v>$H$1796</v>
      </c>
      <c r="D1769" s="9" t="str">
        <f t="shared" si="55"/>
        <v>H1796</v>
      </c>
      <c r="F1769">
        <v>35560</v>
      </c>
      <c r="G1769" s="1" t="str">
        <f>_xll.BDS("SPX Index","CHAIN_TICKERS", "CHAIN_STRIKE_PX_OVRD",F1769, "CHAIN_PUT_CALL_TYPE_OVRD=P", "CHAIN_PERIODICITY_OVRD=M")</f>
        <v>SPX US 11/20/15 P2700</v>
      </c>
      <c r="J1769" t="s">
        <v>3204</v>
      </c>
      <c r="K1769" t="e">
        <f ca="1">_xll.BDP(J1769,"security des")</f>
        <v>#NAME?</v>
      </c>
      <c r="N1769" t="s">
        <v>411</v>
      </c>
      <c r="O1769" t="e">
        <f ca="1">_xll.BDP(J1769,"security des")</f>
        <v>#NAME?</v>
      </c>
    </row>
    <row r="1770" spans="1:15" x14ac:dyDescent="0.25">
      <c r="A1770">
        <v>0</v>
      </c>
      <c r="B1770" s="9">
        <v>8.5232876712328779E-5</v>
      </c>
      <c r="C1770" s="9" t="str">
        <f t="shared" si="54"/>
        <v>$H$1797</v>
      </c>
      <c r="D1770" s="9" t="str">
        <f t="shared" si="55"/>
        <v>H1797</v>
      </c>
      <c r="F1770">
        <v>35580</v>
      </c>
      <c r="G1770" s="1" t="str">
        <f>_xll.BDS("SPX Index","CHAIN_TICKERS", "CHAIN_STRIKE_PX_OVRD",F1770, "CHAIN_PUT_CALL_TYPE_OVRD=P", "CHAIN_PERIODICITY_OVRD=M")</f>
        <v>SPX US 11/20/15 P2700</v>
      </c>
      <c r="J1770" t="s">
        <v>3205</v>
      </c>
      <c r="K1770" t="e">
        <f ca="1">_xll.BDP(J1770,"security des")</f>
        <v>#NAME?</v>
      </c>
      <c r="N1770" t="s">
        <v>2256</v>
      </c>
      <c r="O1770" t="e">
        <f ca="1">_xll.BDP(J1770,"security des")</f>
        <v>#NAME?</v>
      </c>
    </row>
    <row r="1771" spans="1:15" x14ac:dyDescent="0.25">
      <c r="A1771">
        <v>0</v>
      </c>
      <c r="B1771" s="9">
        <v>8.4958904109589043E-5</v>
      </c>
      <c r="C1771" s="9" t="str">
        <f t="shared" si="54"/>
        <v>$H$1798</v>
      </c>
      <c r="D1771" s="9" t="str">
        <f t="shared" si="55"/>
        <v>H1798</v>
      </c>
      <c r="F1771">
        <v>35600</v>
      </c>
      <c r="G1771" s="1" t="str">
        <f>_xll.BDS("SPX Index","CHAIN_TICKERS", "CHAIN_STRIKE_PX_OVRD",F1771, "CHAIN_PUT_CALL_TYPE_OVRD=P", "CHAIN_PERIODICITY_OVRD=M")</f>
        <v>SPX US 11/20/15 P2700</v>
      </c>
      <c r="J1771" t="s">
        <v>3206</v>
      </c>
      <c r="K1771" t="e">
        <f ca="1">_xll.BDP(J1771,"security des")</f>
        <v>#NAME?</v>
      </c>
      <c r="N1771" t="s">
        <v>412</v>
      </c>
      <c r="O1771" t="e">
        <f ca="1">_xll.BDP(J1771,"security des")</f>
        <v>#NAME?</v>
      </c>
    </row>
    <row r="1772" spans="1:15" x14ac:dyDescent="0.25">
      <c r="A1772">
        <v>1</v>
      </c>
      <c r="B1772" s="9">
        <v>8.4657534246575337E-5</v>
      </c>
      <c r="C1772" s="9" t="str">
        <f t="shared" si="54"/>
        <v>$H$1799</v>
      </c>
      <c r="D1772" s="9" t="str">
        <f t="shared" si="55"/>
        <v>H1799</v>
      </c>
      <c r="F1772">
        <v>35620</v>
      </c>
      <c r="G1772" s="1" t="str">
        <f>_xll.BDS("SPX Index","CHAIN_TICKERS", "CHAIN_STRIKE_PX_OVRD",F1772, "CHAIN_PUT_CALL_TYPE_OVRD=P", "CHAIN_PERIODICITY_OVRD=M")</f>
        <v>SPX US 11/20/15 P2700</v>
      </c>
      <c r="J1772" t="s">
        <v>3207</v>
      </c>
      <c r="K1772" t="e">
        <f ca="1">_xll.BDP(J1772,"security des")</f>
        <v>#NAME?</v>
      </c>
      <c r="N1772" t="s">
        <v>413</v>
      </c>
      <c r="O1772" t="e">
        <f ca="1">_xll.BDP(J1772,"security des")</f>
        <v>#NAME?</v>
      </c>
    </row>
    <row r="1773" spans="1:15" x14ac:dyDescent="0.25">
      <c r="A1773">
        <v>0</v>
      </c>
      <c r="B1773" s="9">
        <v>8.547945205479453E-5</v>
      </c>
      <c r="C1773" s="9" t="str">
        <f t="shared" si="54"/>
        <v>$H$1800</v>
      </c>
      <c r="D1773" s="9" t="str">
        <f t="shared" si="55"/>
        <v>H1800</v>
      </c>
      <c r="F1773">
        <v>35640</v>
      </c>
      <c r="G1773" s="1" t="str">
        <f>_xll.BDS("SPX Index","CHAIN_TICKERS", "CHAIN_STRIKE_PX_OVRD",F1773, "CHAIN_PUT_CALL_TYPE_OVRD=P", "CHAIN_PERIODICITY_OVRD=M")</f>
        <v>SPX US 11/20/15 P2700</v>
      </c>
      <c r="J1773" t="s">
        <v>3208</v>
      </c>
      <c r="K1773" t="e">
        <f ca="1">_xll.BDP(J1773,"security des")</f>
        <v>#NAME?</v>
      </c>
      <c r="N1773" t="s">
        <v>414</v>
      </c>
      <c r="O1773" t="e">
        <f ca="1">_xll.BDP(J1773,"security des")</f>
        <v>#NAME?</v>
      </c>
    </row>
    <row r="1774" spans="1:15" x14ac:dyDescent="0.25">
      <c r="A1774">
        <v>0</v>
      </c>
      <c r="B1774" s="9">
        <v>8.547945205479453E-5</v>
      </c>
      <c r="C1774" s="9" t="str">
        <f t="shared" si="54"/>
        <v>$H$1801</v>
      </c>
      <c r="D1774" s="9" t="str">
        <f t="shared" si="55"/>
        <v>H1801</v>
      </c>
      <c r="F1774">
        <v>35660</v>
      </c>
      <c r="G1774" s="1" t="str">
        <f>_xll.BDS("SPX Index","CHAIN_TICKERS", "CHAIN_STRIKE_PX_OVRD",F1774, "CHAIN_PUT_CALL_TYPE_OVRD=P", "CHAIN_PERIODICITY_OVRD=M")</f>
        <v>SPX US 11/20/15 P2700</v>
      </c>
      <c r="J1774" t="s">
        <v>3209</v>
      </c>
      <c r="K1774" t="e">
        <f ca="1">_xll.BDP(J1774,"security des")</f>
        <v>#NAME?</v>
      </c>
      <c r="N1774" t="s">
        <v>415</v>
      </c>
      <c r="O1774" t="e">
        <f ca="1">_xll.BDP(J1774,"security des")</f>
        <v>#NAME?</v>
      </c>
    </row>
    <row r="1775" spans="1:15" x14ac:dyDescent="0.25">
      <c r="A1775">
        <v>0</v>
      </c>
      <c r="B1775" s="9">
        <v>8.6383561643835622E-5</v>
      </c>
      <c r="C1775" s="9" t="str">
        <f t="shared" si="54"/>
        <v>$H$1802</v>
      </c>
      <c r="D1775" s="9" t="str">
        <f t="shared" si="55"/>
        <v>H1802</v>
      </c>
      <c r="F1775">
        <v>35680</v>
      </c>
      <c r="G1775" s="1" t="str">
        <f>_xll.BDS("SPX Index","CHAIN_TICKERS", "CHAIN_STRIKE_PX_OVRD",F1775, "CHAIN_PUT_CALL_TYPE_OVRD=P", "CHAIN_PERIODICITY_OVRD=M")</f>
        <v>SPX US 11/20/15 P2700</v>
      </c>
      <c r="J1775" t="s">
        <v>3210</v>
      </c>
      <c r="K1775" t="e">
        <f ca="1">_xll.BDP(J1775,"security des")</f>
        <v>#NAME?</v>
      </c>
      <c r="N1775" t="s">
        <v>193</v>
      </c>
      <c r="O1775" t="e">
        <f ca="1">_xll.BDP(J1775,"security des")</f>
        <v>#NAME?</v>
      </c>
    </row>
    <row r="1776" spans="1:15" x14ac:dyDescent="0.25">
      <c r="A1776">
        <v>0</v>
      </c>
      <c r="B1776" s="9">
        <v>8.7205479452054789E-5</v>
      </c>
      <c r="C1776" s="9" t="str">
        <f t="shared" si="54"/>
        <v>$H$1803</v>
      </c>
      <c r="D1776" s="9" t="str">
        <f t="shared" si="55"/>
        <v>H1803</v>
      </c>
      <c r="F1776">
        <v>35700</v>
      </c>
      <c r="G1776" s="1" t="str">
        <f>_xll.BDS("SPX Index","CHAIN_TICKERS", "CHAIN_STRIKE_PX_OVRD",F1776, "CHAIN_PUT_CALL_TYPE_OVRD=P", "CHAIN_PERIODICITY_OVRD=M")</f>
        <v>SPX US 11/20/15 P2700</v>
      </c>
      <c r="J1776" t="s">
        <v>3211</v>
      </c>
      <c r="K1776" t="e">
        <f ca="1">_xll.BDP(J1776,"security des")</f>
        <v>#NAME?</v>
      </c>
      <c r="N1776" t="s">
        <v>416</v>
      </c>
      <c r="O1776" t="e">
        <f ca="1">_xll.BDP(J1776,"security des")</f>
        <v>#NAME?</v>
      </c>
    </row>
    <row r="1777" spans="1:15" x14ac:dyDescent="0.25">
      <c r="A1777">
        <v>0</v>
      </c>
      <c r="B1777" s="9">
        <v>8.6630136986301374E-5</v>
      </c>
      <c r="C1777" s="9" t="str">
        <f t="shared" si="54"/>
        <v>$H$1804</v>
      </c>
      <c r="D1777" s="9" t="str">
        <f t="shared" si="55"/>
        <v>H1804</v>
      </c>
      <c r="F1777">
        <v>35720</v>
      </c>
      <c r="G1777" s="1" t="str">
        <f>_xll.BDS("SPX Index","CHAIN_TICKERS", "CHAIN_STRIKE_PX_OVRD",F1777, "CHAIN_PUT_CALL_TYPE_OVRD=P", "CHAIN_PERIODICITY_OVRD=M")</f>
        <v>SPX US 11/20/15 P2700</v>
      </c>
      <c r="J1777" t="s">
        <v>3212</v>
      </c>
      <c r="K1777" t="e">
        <f ca="1">_xll.BDP(J1777,"security des")</f>
        <v>#NAME?</v>
      </c>
      <c r="N1777" t="s">
        <v>417</v>
      </c>
      <c r="O1777" t="e">
        <f ca="1">_xll.BDP(J1777,"security des")</f>
        <v>#NAME?</v>
      </c>
    </row>
    <row r="1778" spans="1:15" x14ac:dyDescent="0.25">
      <c r="A1778">
        <v>0</v>
      </c>
      <c r="B1778" s="9">
        <v>8.6054794520547945E-5</v>
      </c>
      <c r="C1778" s="9" t="str">
        <f t="shared" si="54"/>
        <v>$H$1805</v>
      </c>
      <c r="D1778" s="9" t="str">
        <f t="shared" si="55"/>
        <v>H1805</v>
      </c>
      <c r="F1778">
        <v>35740</v>
      </c>
      <c r="G1778" s="1" t="str">
        <f>_xll.BDS("SPX Index","CHAIN_TICKERS", "CHAIN_STRIKE_PX_OVRD",F1778, "CHAIN_PUT_CALL_TYPE_OVRD=P", "CHAIN_PERIODICITY_OVRD=M")</f>
        <v>SPX US 11/20/15 P2700</v>
      </c>
      <c r="J1778" t="s">
        <v>3213</v>
      </c>
      <c r="K1778" t="e">
        <f ca="1">_xll.BDP(J1778,"security des")</f>
        <v>#NAME?</v>
      </c>
      <c r="N1778" t="s">
        <v>418</v>
      </c>
      <c r="O1778" t="e">
        <f ca="1">_xll.BDP(J1778,"security des")</f>
        <v>#NAME?</v>
      </c>
    </row>
    <row r="1779" spans="1:15" x14ac:dyDescent="0.25">
      <c r="A1779">
        <v>0</v>
      </c>
      <c r="B1779" s="9">
        <v>8.5753424657534239E-5</v>
      </c>
      <c r="C1779" s="9" t="str">
        <f t="shared" si="54"/>
        <v>$H$1806</v>
      </c>
      <c r="D1779" s="9" t="str">
        <f t="shared" si="55"/>
        <v>H1806</v>
      </c>
      <c r="F1779">
        <v>35760</v>
      </c>
      <c r="G1779" s="1" t="str">
        <f>_xll.BDS("SPX Index","CHAIN_TICKERS", "CHAIN_STRIKE_PX_OVRD",F1779, "CHAIN_PUT_CALL_TYPE_OVRD=P", "CHAIN_PERIODICITY_OVRD=M")</f>
        <v>SPX US 11/20/15 P2700</v>
      </c>
      <c r="J1779" t="s">
        <v>3214</v>
      </c>
      <c r="K1779" t="e">
        <f ca="1">_xll.BDP(J1779,"security des")</f>
        <v>#NAME?</v>
      </c>
      <c r="N1779" t="s">
        <v>419</v>
      </c>
      <c r="O1779" t="e">
        <f ca="1">_xll.BDP(J1779,"security des")</f>
        <v>#NAME?</v>
      </c>
    </row>
    <row r="1780" spans="1:15" x14ac:dyDescent="0.25">
      <c r="A1780">
        <v>0</v>
      </c>
      <c r="B1780" s="9">
        <v>8.4684931506849321E-5</v>
      </c>
      <c r="C1780" s="9" t="str">
        <f t="shared" si="54"/>
        <v>$H$1807</v>
      </c>
      <c r="D1780" s="9" t="str">
        <f t="shared" si="55"/>
        <v>H1807</v>
      </c>
      <c r="F1780">
        <v>35780</v>
      </c>
      <c r="G1780" s="1" t="str">
        <f>_xll.BDS("SPX Index","CHAIN_TICKERS", "CHAIN_STRIKE_PX_OVRD",F1780, "CHAIN_PUT_CALL_TYPE_OVRD=P", "CHAIN_PERIODICITY_OVRD=M")</f>
        <v>SPX US 11/20/15 P2700</v>
      </c>
      <c r="J1780" t="s">
        <v>3215</v>
      </c>
      <c r="K1780" t="e">
        <f ca="1">_xll.BDP(J1780,"security des")</f>
        <v>#NAME?</v>
      </c>
      <c r="N1780" t="s">
        <v>420</v>
      </c>
      <c r="O1780" t="e">
        <f ca="1">_xll.BDP(J1780,"security des")</f>
        <v>#NAME?</v>
      </c>
    </row>
    <row r="1781" spans="1:15" x14ac:dyDescent="0.25">
      <c r="A1781">
        <v>0</v>
      </c>
      <c r="B1781" s="9">
        <v>8.4383561643835614E-5</v>
      </c>
      <c r="C1781" s="9" t="str">
        <f t="shared" si="54"/>
        <v>$H$1808</v>
      </c>
      <c r="D1781" s="9" t="str">
        <f t="shared" si="55"/>
        <v>H1808</v>
      </c>
      <c r="F1781">
        <v>35800</v>
      </c>
      <c r="G1781" s="1" t="str">
        <f>_xll.BDS("SPX Index","CHAIN_TICKERS", "CHAIN_STRIKE_PX_OVRD",F1781, "CHAIN_PUT_CALL_TYPE_OVRD=P", "CHAIN_PERIODICITY_OVRD=M")</f>
        <v>SPX US 11/20/15 P2700</v>
      </c>
      <c r="J1781" t="s">
        <v>3216</v>
      </c>
      <c r="K1781" t="e">
        <f ca="1">_xll.BDP(J1781,"security des")</f>
        <v>#NAME?</v>
      </c>
      <c r="N1781" t="s">
        <v>194</v>
      </c>
      <c r="O1781" t="e">
        <f ca="1">_xll.BDP(J1781,"security des")</f>
        <v>#NAME?</v>
      </c>
    </row>
    <row r="1782" spans="1:15" x14ac:dyDescent="0.25">
      <c r="A1782">
        <v>0</v>
      </c>
      <c r="B1782" s="9">
        <v>8.3260273972602742E-5</v>
      </c>
      <c r="C1782" s="9" t="str">
        <f t="shared" si="54"/>
        <v>$H$1809</v>
      </c>
      <c r="D1782" s="9" t="str">
        <f t="shared" si="55"/>
        <v>H1809</v>
      </c>
      <c r="F1782">
        <v>35820</v>
      </c>
      <c r="G1782" s="1" t="str">
        <f>_xll.BDS("SPX Index","CHAIN_TICKERS", "CHAIN_STRIKE_PX_OVRD",F1782, "CHAIN_PUT_CALL_TYPE_OVRD=P", "CHAIN_PERIODICITY_OVRD=M")</f>
        <v>SPX US 11/20/15 P2700</v>
      </c>
      <c r="J1782" t="s">
        <v>3217</v>
      </c>
      <c r="K1782" t="e">
        <f ca="1">_xll.BDP(J1782,"security des")</f>
        <v>#NAME?</v>
      </c>
      <c r="N1782" t="s">
        <v>2257</v>
      </c>
      <c r="O1782" t="e">
        <f ca="1">_xll.BDP(J1782,"security des")</f>
        <v>#NAME?</v>
      </c>
    </row>
    <row r="1783" spans="1:15" x14ac:dyDescent="0.25">
      <c r="A1783">
        <v>0</v>
      </c>
      <c r="B1783" s="9">
        <v>8.238356164383562E-5</v>
      </c>
      <c r="C1783" s="9" t="str">
        <f t="shared" si="54"/>
        <v>$H$1810</v>
      </c>
      <c r="D1783" s="9" t="str">
        <f t="shared" si="55"/>
        <v>H1810</v>
      </c>
      <c r="F1783">
        <v>35840</v>
      </c>
      <c r="G1783" s="1" t="str">
        <f>_xll.BDS("SPX Index","CHAIN_TICKERS", "CHAIN_STRIKE_PX_OVRD",F1783, "CHAIN_PUT_CALL_TYPE_OVRD=P", "CHAIN_PERIODICITY_OVRD=M")</f>
        <v>SPX US 11/20/15 P2700</v>
      </c>
      <c r="J1783" t="s">
        <v>3218</v>
      </c>
      <c r="K1783" t="e">
        <f ca="1">_xll.BDP(J1783,"security des")</f>
        <v>#NAME?</v>
      </c>
      <c r="N1783" t="s">
        <v>2258</v>
      </c>
      <c r="O1783" t="e">
        <f ca="1">_xll.BDP(J1783,"security des")</f>
        <v>#NAME?</v>
      </c>
    </row>
    <row r="1784" spans="1:15" x14ac:dyDescent="0.25">
      <c r="A1784">
        <v>0</v>
      </c>
      <c r="B1784" s="9">
        <v>8.4054794520547951E-5</v>
      </c>
      <c r="C1784" s="9" t="str">
        <f t="shared" si="54"/>
        <v>$H$1811</v>
      </c>
      <c r="D1784" s="9" t="str">
        <f t="shared" si="55"/>
        <v>H1811</v>
      </c>
      <c r="F1784">
        <v>35860</v>
      </c>
      <c r="G1784" s="1" t="str">
        <f>_xll.BDS("SPX Index","CHAIN_TICKERS", "CHAIN_STRIKE_PX_OVRD",F1784, "CHAIN_PUT_CALL_TYPE_OVRD=P", "CHAIN_PERIODICITY_OVRD=M")</f>
        <v>SPX US 11/20/15 P2700</v>
      </c>
      <c r="J1784" t="s">
        <v>3219</v>
      </c>
      <c r="K1784" t="e">
        <f ca="1">_xll.BDP(J1784,"security des")</f>
        <v>#NAME?</v>
      </c>
      <c r="N1784" t="s">
        <v>2259</v>
      </c>
      <c r="O1784" t="e">
        <f ca="1">_xll.BDP(J1784,"security des")</f>
        <v>#NAME?</v>
      </c>
    </row>
    <row r="1785" spans="1:15" x14ac:dyDescent="0.25">
      <c r="A1785">
        <v>0</v>
      </c>
      <c r="B1785" s="9">
        <v>8.4958904109589043E-5</v>
      </c>
      <c r="C1785" s="9" t="str">
        <f t="shared" si="54"/>
        <v>$H$1812</v>
      </c>
      <c r="D1785" s="9" t="str">
        <f t="shared" si="55"/>
        <v>H1812</v>
      </c>
      <c r="F1785">
        <v>35880</v>
      </c>
      <c r="G1785" s="1" t="str">
        <f>_xll.BDS("SPX Index","CHAIN_TICKERS", "CHAIN_STRIKE_PX_OVRD",F1785, "CHAIN_PUT_CALL_TYPE_OVRD=P", "CHAIN_PERIODICITY_OVRD=M")</f>
        <v>SPX US 11/20/15 P2700</v>
      </c>
      <c r="J1785" t="s">
        <v>3220</v>
      </c>
      <c r="K1785" t="e">
        <f ca="1">_xll.BDP(J1785,"security des")</f>
        <v>#NAME?</v>
      </c>
      <c r="N1785" t="s">
        <v>421</v>
      </c>
      <c r="O1785" t="e">
        <f ca="1">_xll.BDP(J1785,"security des")</f>
        <v>#NAME?</v>
      </c>
    </row>
    <row r="1786" spans="1:15" x14ac:dyDescent="0.25">
      <c r="A1786">
        <v>0</v>
      </c>
      <c r="B1786" s="9">
        <v>8.4109589041095892E-5</v>
      </c>
      <c r="C1786" s="9" t="str">
        <f t="shared" si="54"/>
        <v>$H$1813</v>
      </c>
      <c r="D1786" s="9" t="str">
        <f t="shared" si="55"/>
        <v>H1813</v>
      </c>
      <c r="F1786">
        <v>35900</v>
      </c>
      <c r="G1786" s="1" t="str">
        <f>_xll.BDS("SPX Index","CHAIN_TICKERS", "CHAIN_STRIKE_PX_OVRD",F1786, "CHAIN_PUT_CALL_TYPE_OVRD=P", "CHAIN_PERIODICITY_OVRD=M")</f>
        <v>SPX US 11/20/15 P2700</v>
      </c>
      <c r="J1786" t="s">
        <v>3221</v>
      </c>
      <c r="K1786" t="e">
        <f ca="1">_xll.BDP(J1786,"security des")</f>
        <v>#NAME?</v>
      </c>
      <c r="N1786" t="s">
        <v>422</v>
      </c>
      <c r="O1786" t="e">
        <f ca="1">_xll.BDP(J1786,"security des")</f>
        <v>#NAME?</v>
      </c>
    </row>
    <row r="1787" spans="1:15" x14ac:dyDescent="0.25">
      <c r="A1787">
        <v>0</v>
      </c>
      <c r="B1787" s="9">
        <v>8.4356164383561644E-5</v>
      </c>
      <c r="C1787" s="9" t="str">
        <f t="shared" si="54"/>
        <v>$H$1814</v>
      </c>
      <c r="D1787" s="9" t="str">
        <f t="shared" si="55"/>
        <v>H1814</v>
      </c>
      <c r="F1787">
        <v>35920</v>
      </c>
      <c r="G1787" s="1" t="str">
        <f>_xll.BDS("SPX Index","CHAIN_TICKERS", "CHAIN_STRIKE_PX_OVRD",F1787, "CHAIN_PUT_CALL_TYPE_OVRD=P", "CHAIN_PERIODICITY_OVRD=M")</f>
        <v>SPX US 11/20/15 P2700</v>
      </c>
      <c r="J1787" t="s">
        <v>3222</v>
      </c>
      <c r="K1787" t="e">
        <f ca="1">_xll.BDP(J1787,"security des")</f>
        <v>#NAME?</v>
      </c>
      <c r="N1787" t="s">
        <v>423</v>
      </c>
      <c r="O1787" t="e">
        <f ca="1">_xll.BDP(J1787,"security des")</f>
        <v>#NAME?</v>
      </c>
    </row>
    <row r="1788" spans="1:15" x14ac:dyDescent="0.25">
      <c r="A1788">
        <v>0</v>
      </c>
      <c r="B1788" s="9">
        <v>8.4356164383561644E-5</v>
      </c>
      <c r="C1788" s="9" t="str">
        <f t="shared" si="54"/>
        <v>$H$1815</v>
      </c>
      <c r="D1788" s="9" t="str">
        <f t="shared" si="55"/>
        <v>H1815</v>
      </c>
      <c r="F1788">
        <v>35940</v>
      </c>
      <c r="G1788" s="1" t="str">
        <f>_xll.BDS("SPX Index","CHAIN_TICKERS", "CHAIN_STRIKE_PX_OVRD",F1788, "CHAIN_PUT_CALL_TYPE_OVRD=P", "CHAIN_PERIODICITY_OVRD=M")</f>
        <v>SPX US 11/20/15 P2700</v>
      </c>
      <c r="J1788" t="s">
        <v>3223</v>
      </c>
      <c r="K1788" t="e">
        <f ca="1">_xll.BDP(J1788,"security des")</f>
        <v>#NAME?</v>
      </c>
      <c r="N1788" t="s">
        <v>424</v>
      </c>
      <c r="O1788" t="e">
        <f ca="1">_xll.BDP(J1788,"security des")</f>
        <v>#NAME?</v>
      </c>
    </row>
    <row r="1789" spans="1:15" x14ac:dyDescent="0.25">
      <c r="A1789">
        <v>0</v>
      </c>
      <c r="B1789" s="9">
        <v>8.4958904109589043E-5</v>
      </c>
      <c r="C1789" s="9" t="str">
        <f t="shared" si="54"/>
        <v>$H$1816</v>
      </c>
      <c r="D1789" s="9" t="str">
        <f t="shared" si="55"/>
        <v>H1816</v>
      </c>
      <c r="F1789">
        <v>35960</v>
      </c>
      <c r="G1789" s="1" t="str">
        <f>_xll.BDS("SPX Index","CHAIN_TICKERS", "CHAIN_STRIKE_PX_OVRD",F1789, "CHAIN_PUT_CALL_TYPE_OVRD=P", "CHAIN_PERIODICITY_OVRD=M")</f>
        <v>SPX US 11/20/15 P2700</v>
      </c>
      <c r="J1789" t="s">
        <v>3224</v>
      </c>
      <c r="K1789" t="e">
        <f ca="1">_xll.BDP(J1789,"security des")</f>
        <v>#NAME?</v>
      </c>
      <c r="N1789" t="s">
        <v>425</v>
      </c>
      <c r="O1789" t="e">
        <f ca="1">_xll.BDP(J1789,"security des")</f>
        <v>#NAME?</v>
      </c>
    </row>
    <row r="1790" spans="1:15" x14ac:dyDescent="0.25">
      <c r="A1790">
        <v>0</v>
      </c>
      <c r="B1790" s="9">
        <v>8.383561643835617E-5</v>
      </c>
      <c r="C1790" s="9" t="str">
        <f t="shared" si="54"/>
        <v>$H$1817</v>
      </c>
      <c r="D1790" s="9" t="str">
        <f t="shared" si="55"/>
        <v>H1817</v>
      </c>
      <c r="F1790">
        <v>35980</v>
      </c>
      <c r="G1790" s="1" t="str">
        <f>_xll.BDS("SPX Index","CHAIN_TICKERS", "CHAIN_STRIKE_PX_OVRD",F1790, "CHAIN_PUT_CALL_TYPE_OVRD=P", "CHAIN_PERIODICITY_OVRD=M")</f>
        <v>SPX US 11/20/15 P2700</v>
      </c>
      <c r="J1790" t="s">
        <v>3225</v>
      </c>
      <c r="K1790" t="e">
        <f ca="1">_xll.BDP(J1790,"security des")</f>
        <v>#NAME?</v>
      </c>
      <c r="N1790" t="s">
        <v>426</v>
      </c>
      <c r="O1790" t="e">
        <f ca="1">_xll.BDP(J1790,"security des")</f>
        <v>#NAME?</v>
      </c>
    </row>
    <row r="1791" spans="1:15" x14ac:dyDescent="0.25">
      <c r="A1791">
        <v>1</v>
      </c>
      <c r="B1791" s="9">
        <v>8.4109589041095892E-5</v>
      </c>
      <c r="C1791" s="9" t="str">
        <f t="shared" si="54"/>
        <v>$H$1818</v>
      </c>
      <c r="D1791" s="9" t="str">
        <f t="shared" si="55"/>
        <v>H1818</v>
      </c>
      <c r="F1791">
        <v>36000</v>
      </c>
      <c r="G1791" s="1" t="str">
        <f>_xll.BDS("SPX Index","CHAIN_TICKERS", "CHAIN_STRIKE_PX_OVRD",F1791, "CHAIN_PUT_CALL_TYPE_OVRD=P", "CHAIN_PERIODICITY_OVRD=M")</f>
        <v>SPX US 11/20/15 P2700</v>
      </c>
      <c r="J1791" t="s">
        <v>3226</v>
      </c>
      <c r="K1791" t="e">
        <f ca="1">_xll.BDP(J1791,"security des")</f>
        <v>#NAME?</v>
      </c>
      <c r="N1791" t="s">
        <v>427</v>
      </c>
      <c r="O1791" t="e">
        <f ca="1">_xll.BDP(J1791,"security des")</f>
        <v>#NAME?</v>
      </c>
    </row>
    <row r="1792" spans="1:15" x14ac:dyDescent="0.25">
      <c r="A1792">
        <v>0</v>
      </c>
      <c r="B1792" s="9">
        <v>8.4082191780821921E-5</v>
      </c>
      <c r="C1792" s="9" t="str">
        <f t="shared" si="54"/>
        <v>$H$1819</v>
      </c>
      <c r="D1792" s="9" t="str">
        <f t="shared" si="55"/>
        <v>H1819</v>
      </c>
      <c r="F1792">
        <v>36020</v>
      </c>
      <c r="G1792" s="1" t="str">
        <f>_xll.BDS("SPX Index","CHAIN_TICKERS", "CHAIN_STRIKE_PX_OVRD",F1792, "CHAIN_PUT_CALL_TYPE_OVRD=P", "CHAIN_PERIODICITY_OVRD=M")</f>
        <v>SPX US 11/20/15 P2700</v>
      </c>
      <c r="J1792" t="s">
        <v>3227</v>
      </c>
      <c r="K1792" t="e">
        <f ca="1">_xll.BDP(J1792,"security des")</f>
        <v>#NAME?</v>
      </c>
      <c r="N1792" t="s">
        <v>428</v>
      </c>
      <c r="O1792" t="e">
        <f ca="1">_xll.BDP(J1792,"security des")</f>
        <v>#NAME?</v>
      </c>
    </row>
    <row r="1793" spans="1:15" x14ac:dyDescent="0.25">
      <c r="A1793">
        <v>0</v>
      </c>
      <c r="B1793" s="9">
        <v>8.4904109589041101E-5</v>
      </c>
      <c r="C1793" s="9" t="str">
        <f t="shared" si="54"/>
        <v>$H$1820</v>
      </c>
      <c r="D1793" s="9" t="str">
        <f t="shared" si="55"/>
        <v>H1820</v>
      </c>
      <c r="F1793">
        <v>36040</v>
      </c>
      <c r="G1793" s="1" t="str">
        <f>_xll.BDS("SPX Index","CHAIN_TICKERS", "CHAIN_STRIKE_PX_OVRD",F1793, "CHAIN_PUT_CALL_TYPE_OVRD=P", "CHAIN_PERIODICITY_OVRD=M")</f>
        <v>SPX US 11/20/15 P2700</v>
      </c>
      <c r="J1793" t="s">
        <v>3228</v>
      </c>
      <c r="K1793" t="e">
        <f ca="1">_xll.BDP(J1793,"security des")</f>
        <v>#NAME?</v>
      </c>
      <c r="N1793" t="s">
        <v>429</v>
      </c>
      <c r="O1793" t="e">
        <f ca="1">_xll.BDP(J1793,"security des")</f>
        <v>#NAME?</v>
      </c>
    </row>
    <row r="1794" spans="1:15" x14ac:dyDescent="0.25">
      <c r="A1794">
        <v>0</v>
      </c>
      <c r="B1794" s="9">
        <v>8.5808219178082194E-5</v>
      </c>
      <c r="C1794" s="9" t="str">
        <f t="shared" si="54"/>
        <v>$H$1821</v>
      </c>
      <c r="D1794" s="9" t="str">
        <f t="shared" si="55"/>
        <v>H1821</v>
      </c>
      <c r="F1794">
        <v>36060</v>
      </c>
      <c r="G1794" s="1" t="str">
        <f>_xll.BDS("SPX Index","CHAIN_TICKERS", "CHAIN_STRIKE_PX_OVRD",F1794, "CHAIN_PUT_CALL_TYPE_OVRD=P", "CHAIN_PERIODICITY_OVRD=M")</f>
        <v>SPX US 11/20/15 P2700</v>
      </c>
      <c r="J1794" t="s">
        <v>3229</v>
      </c>
      <c r="K1794" t="e">
        <f ca="1">_xll.BDP(J1794,"security des")</f>
        <v>#NAME?</v>
      </c>
      <c r="N1794" t="s">
        <v>430</v>
      </c>
      <c r="O1794" t="e">
        <f ca="1">_xll.BDP(J1794,"security des")</f>
        <v>#NAME?</v>
      </c>
    </row>
    <row r="1795" spans="1:15" x14ac:dyDescent="0.25">
      <c r="A1795">
        <v>0</v>
      </c>
      <c r="B1795" s="9">
        <v>8.6082191780821916E-5</v>
      </c>
      <c r="C1795" s="9" t="str">
        <f t="shared" si="54"/>
        <v>$H$1822</v>
      </c>
      <c r="D1795" s="9" t="str">
        <f t="shared" si="55"/>
        <v>H1822</v>
      </c>
      <c r="F1795">
        <v>36080</v>
      </c>
      <c r="G1795" s="1" t="str">
        <f>_xll.BDS("SPX Index","CHAIN_TICKERS", "CHAIN_STRIKE_PX_OVRD",F1795, "CHAIN_PUT_CALL_TYPE_OVRD=P", "CHAIN_PERIODICITY_OVRD=M")</f>
        <v>SPX US 11/20/15 P2700</v>
      </c>
      <c r="J1795" t="s">
        <v>3230</v>
      </c>
      <c r="K1795" t="e">
        <f ca="1">_xll.BDP(J1795,"security des")</f>
        <v>#NAME?</v>
      </c>
      <c r="N1795" t="s">
        <v>431</v>
      </c>
      <c r="O1795" t="e">
        <f ca="1">_xll.BDP(J1795,"security des")</f>
        <v>#NAME?</v>
      </c>
    </row>
    <row r="1796" spans="1:15" x14ac:dyDescent="0.25">
      <c r="A1796">
        <v>0</v>
      </c>
      <c r="B1796" s="9">
        <v>8.6356164383561652E-5</v>
      </c>
      <c r="C1796" s="9" t="str">
        <f t="shared" ref="C1796:C1859" si="56">ADDRESS(ROW(B1796)+MATCH(1,B1796:B1822),8)</f>
        <v>$H$1823</v>
      </c>
      <c r="D1796" s="9" t="str">
        <f t="shared" ref="D1796:D1859" si="57">"H"&amp;(ROW(B1796)+MATCH(1,B1796:B1822))</f>
        <v>H1823</v>
      </c>
      <c r="F1796">
        <v>36100</v>
      </c>
      <c r="G1796" s="1" t="str">
        <f>_xll.BDS("SPX Index","CHAIN_TICKERS", "CHAIN_STRIKE_PX_OVRD",F1796, "CHAIN_PUT_CALL_TYPE_OVRD=P", "CHAIN_PERIODICITY_OVRD=M")</f>
        <v>SPX US 11/20/15 P2700</v>
      </c>
      <c r="J1796" t="s">
        <v>3231</v>
      </c>
      <c r="K1796" t="e">
        <f ca="1">_xll.BDP(J1796,"security des")</f>
        <v>#NAME?</v>
      </c>
      <c r="N1796" t="s">
        <v>432</v>
      </c>
      <c r="O1796" t="e">
        <f ca="1">_xll.BDP(J1796,"security des")</f>
        <v>#NAME?</v>
      </c>
    </row>
    <row r="1797" spans="1:15" x14ac:dyDescent="0.25">
      <c r="A1797">
        <v>0</v>
      </c>
      <c r="B1797" s="9">
        <v>8.6328767123287667E-5</v>
      </c>
      <c r="C1797" s="9" t="str">
        <f t="shared" si="56"/>
        <v>$H$1824</v>
      </c>
      <c r="D1797" s="9" t="str">
        <f t="shared" si="57"/>
        <v>H1824</v>
      </c>
      <c r="F1797">
        <v>36120</v>
      </c>
      <c r="G1797" s="1" t="str">
        <f>_xll.BDS("SPX Index","CHAIN_TICKERS", "CHAIN_STRIKE_PX_OVRD",F1797, "CHAIN_PUT_CALL_TYPE_OVRD=P", "CHAIN_PERIODICITY_OVRD=M")</f>
        <v>SPX US 11/20/15 P2700</v>
      </c>
      <c r="J1797" t="s">
        <v>3232</v>
      </c>
      <c r="K1797" t="e">
        <f ca="1">_xll.BDP(J1797,"security des")</f>
        <v>#NAME?</v>
      </c>
      <c r="N1797" t="s">
        <v>433</v>
      </c>
      <c r="O1797" t="e">
        <f ca="1">_xll.BDP(J1797,"security des")</f>
        <v>#NAME?</v>
      </c>
    </row>
    <row r="1798" spans="1:15" x14ac:dyDescent="0.25">
      <c r="A1798">
        <v>0</v>
      </c>
      <c r="B1798" s="9">
        <v>8.6054794520547945E-5</v>
      </c>
      <c r="C1798" s="9" t="str">
        <f t="shared" si="56"/>
        <v>$H$1825</v>
      </c>
      <c r="D1798" s="9" t="str">
        <f t="shared" si="57"/>
        <v>H1825</v>
      </c>
      <c r="F1798">
        <v>36140</v>
      </c>
      <c r="G1798" s="1" t="str">
        <f>_xll.BDS("SPX Index","CHAIN_TICKERS", "CHAIN_STRIKE_PX_OVRD",F1798, "CHAIN_PUT_CALL_TYPE_OVRD=P", "CHAIN_PERIODICITY_OVRD=M")</f>
        <v>SPX US 11/20/15 P2700</v>
      </c>
      <c r="J1798" t="s">
        <v>3233</v>
      </c>
      <c r="K1798" t="e">
        <f ca="1">_xll.BDP(J1798,"security des")</f>
        <v>#NAME?</v>
      </c>
      <c r="N1798" t="s">
        <v>434</v>
      </c>
      <c r="O1798" t="e">
        <f ca="1">_xll.BDP(J1798,"security des")</f>
        <v>#NAME?</v>
      </c>
    </row>
    <row r="1799" spans="1:15" x14ac:dyDescent="0.25">
      <c r="A1799">
        <v>0</v>
      </c>
      <c r="B1799" s="9">
        <v>8.6657534246575331E-5</v>
      </c>
      <c r="C1799" s="9" t="str">
        <f t="shared" si="56"/>
        <v>$H$1826</v>
      </c>
      <c r="D1799" s="9" t="str">
        <f t="shared" si="57"/>
        <v>H1826</v>
      </c>
      <c r="F1799">
        <v>36160</v>
      </c>
      <c r="G1799" s="1" t="str">
        <f>_xll.BDS("SPX Index","CHAIN_TICKERS", "CHAIN_STRIKE_PX_OVRD",F1799, "CHAIN_PUT_CALL_TYPE_OVRD=P", "CHAIN_PERIODICITY_OVRD=M")</f>
        <v>SPX US 11/20/15 P2700</v>
      </c>
      <c r="J1799" t="s">
        <v>3234</v>
      </c>
      <c r="K1799" t="e">
        <f ca="1">_xll.BDP(J1799,"security des")</f>
        <v>#NAME?</v>
      </c>
      <c r="N1799" t="s">
        <v>435</v>
      </c>
      <c r="O1799" t="e">
        <f ca="1">_xll.BDP(J1799,"security des")</f>
        <v>#NAME?</v>
      </c>
    </row>
    <row r="1800" spans="1:15" x14ac:dyDescent="0.25">
      <c r="A1800">
        <v>0</v>
      </c>
      <c r="B1800" s="9">
        <v>8.6082191780821916E-5</v>
      </c>
      <c r="C1800" s="9" t="str">
        <f t="shared" si="56"/>
        <v>$H$1827</v>
      </c>
      <c r="D1800" s="9" t="str">
        <f t="shared" si="57"/>
        <v>H1827</v>
      </c>
      <c r="F1800">
        <v>36180</v>
      </c>
      <c r="G1800" s="1" t="str">
        <f>_xll.BDS("SPX Index","CHAIN_TICKERS", "CHAIN_STRIKE_PX_OVRD",F1800, "CHAIN_PUT_CALL_TYPE_OVRD=P", "CHAIN_PERIODICITY_OVRD=M")</f>
        <v>SPX US 11/20/15 P2700</v>
      </c>
      <c r="J1800" t="s">
        <v>3235</v>
      </c>
      <c r="K1800" t="e">
        <f ca="1">_xll.BDP(J1800,"security des")</f>
        <v>#NAME?</v>
      </c>
      <c r="N1800" t="s">
        <v>436</v>
      </c>
      <c r="O1800" t="e">
        <f ca="1">_xll.BDP(J1800,"security des")</f>
        <v>#NAME?</v>
      </c>
    </row>
    <row r="1801" spans="1:15" x14ac:dyDescent="0.25">
      <c r="A1801">
        <v>0</v>
      </c>
      <c r="B1801" s="9">
        <v>8.4657534246575337E-5</v>
      </c>
      <c r="C1801" s="9" t="str">
        <f t="shared" si="56"/>
        <v>$H$1828</v>
      </c>
      <c r="D1801" s="9" t="str">
        <f t="shared" si="57"/>
        <v>H1828</v>
      </c>
      <c r="F1801">
        <v>36200</v>
      </c>
      <c r="G1801" s="1" t="str">
        <f>_xll.BDS("SPX Index","CHAIN_TICKERS", "CHAIN_STRIKE_PX_OVRD",F1801, "CHAIN_PUT_CALL_TYPE_OVRD=P", "CHAIN_PERIODICITY_OVRD=M")</f>
        <v>SPX US 11/20/15 P2700</v>
      </c>
      <c r="J1801" t="s">
        <v>3236</v>
      </c>
      <c r="K1801" t="e">
        <f ca="1">_xll.BDP(J1801,"security des")</f>
        <v>#NAME?</v>
      </c>
      <c r="N1801" t="s">
        <v>437</v>
      </c>
      <c r="O1801" t="e">
        <f ca="1">_xll.BDP(J1801,"security des")</f>
        <v>#NAME?</v>
      </c>
    </row>
    <row r="1802" spans="1:15" x14ac:dyDescent="0.25">
      <c r="A1802">
        <v>0</v>
      </c>
      <c r="B1802" s="9">
        <v>8.4931506849315072E-5</v>
      </c>
      <c r="C1802" s="9" t="str">
        <f t="shared" si="56"/>
        <v>$H$1829</v>
      </c>
      <c r="D1802" s="9" t="str">
        <f t="shared" si="57"/>
        <v>H1829</v>
      </c>
      <c r="F1802">
        <v>36220</v>
      </c>
      <c r="G1802" s="1" t="str">
        <f>_xll.BDS("SPX Index","CHAIN_TICKERS", "CHAIN_STRIKE_PX_OVRD",F1802, "CHAIN_PUT_CALL_TYPE_OVRD=P", "CHAIN_PERIODICITY_OVRD=M")</f>
        <v>SPX US 11/20/15 P2700</v>
      </c>
      <c r="J1802" t="s">
        <v>3237</v>
      </c>
      <c r="K1802" t="e">
        <f ca="1">_xll.BDP(J1802,"security des")</f>
        <v>#NAME?</v>
      </c>
      <c r="N1802" t="s">
        <v>438</v>
      </c>
      <c r="O1802" t="e">
        <f ca="1">_xll.BDP(J1802,"security des")</f>
        <v>#NAME?</v>
      </c>
    </row>
    <row r="1803" spans="1:15" x14ac:dyDescent="0.25">
      <c r="A1803">
        <v>0</v>
      </c>
      <c r="B1803" s="9">
        <v>8.5753424657534239E-5</v>
      </c>
      <c r="C1803" s="9" t="str">
        <f t="shared" si="56"/>
        <v>$H$1830</v>
      </c>
      <c r="D1803" s="9" t="str">
        <f t="shared" si="57"/>
        <v>H1830</v>
      </c>
      <c r="F1803">
        <v>36240</v>
      </c>
      <c r="G1803" s="1" t="str">
        <f>_xll.BDS("SPX Index","CHAIN_TICKERS", "CHAIN_STRIKE_PX_OVRD",F1803, "CHAIN_PUT_CALL_TYPE_OVRD=P", "CHAIN_PERIODICITY_OVRD=M")</f>
        <v>SPX US 11/20/15 P2700</v>
      </c>
      <c r="J1803" t="s">
        <v>3238</v>
      </c>
      <c r="K1803" t="e">
        <f ca="1">_xll.BDP(J1803,"security des")</f>
        <v>#NAME?</v>
      </c>
      <c r="N1803" t="s">
        <v>439</v>
      </c>
      <c r="O1803" t="e">
        <f ca="1">_xll.BDP(J1803,"security des")</f>
        <v>#NAME?</v>
      </c>
    </row>
    <row r="1804" spans="1:15" x14ac:dyDescent="0.25">
      <c r="A1804">
        <v>0</v>
      </c>
      <c r="B1804" s="9">
        <v>8.6383561643835622E-5</v>
      </c>
      <c r="C1804" s="9" t="str">
        <f t="shared" si="56"/>
        <v>$H$1831</v>
      </c>
      <c r="D1804" s="9" t="str">
        <f t="shared" si="57"/>
        <v>H1831</v>
      </c>
      <c r="F1804">
        <v>36260</v>
      </c>
      <c r="G1804" s="1" t="str">
        <f>_xll.BDS("SPX Index","CHAIN_TICKERS", "CHAIN_STRIKE_PX_OVRD",F1804, "CHAIN_PUT_CALL_TYPE_OVRD=P", "CHAIN_PERIODICITY_OVRD=M")</f>
        <v>SPX US 11/20/15 P2700</v>
      </c>
      <c r="J1804" t="s">
        <v>3239</v>
      </c>
      <c r="K1804" t="e">
        <f ca="1">_xll.BDP(J1804,"security des")</f>
        <v>#NAME?</v>
      </c>
      <c r="N1804" t="s">
        <v>440</v>
      </c>
      <c r="O1804" t="e">
        <f ca="1">_xll.BDP(J1804,"security des")</f>
        <v>#NAME?</v>
      </c>
    </row>
    <row r="1805" spans="1:15" x14ac:dyDescent="0.25">
      <c r="A1805">
        <v>0</v>
      </c>
      <c r="B1805" s="9">
        <v>8.6082191780821916E-5</v>
      </c>
      <c r="C1805" s="9" t="str">
        <f t="shared" si="56"/>
        <v>$H$1832</v>
      </c>
      <c r="D1805" s="9" t="str">
        <f t="shared" si="57"/>
        <v>H1832</v>
      </c>
      <c r="F1805">
        <v>36280</v>
      </c>
      <c r="G1805" s="1" t="str">
        <f>_xll.BDS("SPX Index","CHAIN_TICKERS", "CHAIN_STRIKE_PX_OVRD",F1805, "CHAIN_PUT_CALL_TYPE_OVRD=P", "CHAIN_PERIODICITY_OVRD=M")</f>
        <v>SPX US 11/20/15 P2700</v>
      </c>
      <c r="J1805" t="s">
        <v>3240</v>
      </c>
      <c r="K1805" t="e">
        <f ca="1">_xll.BDP(J1805,"security des")</f>
        <v>#NAME?</v>
      </c>
      <c r="N1805" t="s">
        <v>441</v>
      </c>
      <c r="O1805" t="e">
        <f ca="1">_xll.BDP(J1805,"security des")</f>
        <v>#NAME?</v>
      </c>
    </row>
    <row r="1806" spans="1:15" x14ac:dyDescent="0.25">
      <c r="A1806">
        <v>0</v>
      </c>
      <c r="B1806" s="9">
        <v>8.5232876712328779E-5</v>
      </c>
      <c r="C1806" s="9" t="str">
        <f t="shared" si="56"/>
        <v>$H$1833</v>
      </c>
      <c r="D1806" s="9" t="str">
        <f t="shared" si="57"/>
        <v>H1833</v>
      </c>
      <c r="F1806">
        <v>36300</v>
      </c>
      <c r="G1806" s="1" t="str">
        <f>_xll.BDS("SPX Index","CHAIN_TICKERS", "CHAIN_STRIKE_PX_OVRD",F1806, "CHAIN_PUT_CALL_TYPE_OVRD=P", "CHAIN_PERIODICITY_OVRD=M")</f>
        <v>SPX US 11/20/15 P2700</v>
      </c>
      <c r="J1806" t="s">
        <v>3241</v>
      </c>
      <c r="K1806" t="e">
        <f ca="1">_xll.BDP(J1806,"security des")</f>
        <v>#NAME?</v>
      </c>
      <c r="N1806" t="s">
        <v>442</v>
      </c>
      <c r="O1806" t="e">
        <f ca="1">_xll.BDP(J1806,"security des")</f>
        <v>#NAME?</v>
      </c>
    </row>
    <row r="1807" spans="1:15" x14ac:dyDescent="0.25">
      <c r="A1807">
        <v>0</v>
      </c>
      <c r="B1807" s="9">
        <v>8.4794520547945204E-5</v>
      </c>
      <c r="C1807" s="9" t="str">
        <f t="shared" si="56"/>
        <v>$H$1834</v>
      </c>
      <c r="D1807" s="9" t="str">
        <f t="shared" si="57"/>
        <v>H1834</v>
      </c>
      <c r="F1807">
        <v>36320</v>
      </c>
      <c r="G1807" s="1" t="str">
        <f>_xll.BDS("SPX Index","CHAIN_TICKERS", "CHAIN_STRIKE_PX_OVRD",F1807, "CHAIN_PUT_CALL_TYPE_OVRD=P", "CHAIN_PERIODICITY_OVRD=M")</f>
        <v>SPX US 11/20/15 P2700</v>
      </c>
      <c r="J1807" t="s">
        <v>3242</v>
      </c>
      <c r="K1807" t="e">
        <f ca="1">_xll.BDP(J1807,"security des")</f>
        <v>#NAME?</v>
      </c>
      <c r="N1807" t="s">
        <v>443</v>
      </c>
      <c r="O1807" t="e">
        <f ca="1">_xll.BDP(J1807,"security des")</f>
        <v>#NAME?</v>
      </c>
    </row>
    <row r="1808" spans="1:15" x14ac:dyDescent="0.25">
      <c r="A1808">
        <v>0</v>
      </c>
      <c r="B1808" s="9">
        <v>8.4082191780821921E-5</v>
      </c>
      <c r="C1808" s="9" t="str">
        <f t="shared" si="56"/>
        <v>$H$1835</v>
      </c>
      <c r="D1808" s="9" t="str">
        <f t="shared" si="57"/>
        <v>H1835</v>
      </c>
      <c r="F1808">
        <v>36340</v>
      </c>
      <c r="G1808" s="1" t="str">
        <f>_xll.BDS("SPX Index","CHAIN_TICKERS", "CHAIN_STRIKE_PX_OVRD",F1808, "CHAIN_PUT_CALL_TYPE_OVRD=P", "CHAIN_PERIODICITY_OVRD=M")</f>
        <v>SPX US 11/20/15 P2700</v>
      </c>
      <c r="J1808" t="s">
        <v>3243</v>
      </c>
      <c r="K1808" t="e">
        <f ca="1">_xll.BDP(J1808,"security des")</f>
        <v>#NAME?</v>
      </c>
      <c r="N1808" t="s">
        <v>444</v>
      </c>
      <c r="O1808" t="e">
        <f ca="1">_xll.BDP(J1808,"security des")</f>
        <v>#NAME?</v>
      </c>
    </row>
    <row r="1809" spans="1:15" x14ac:dyDescent="0.25">
      <c r="A1809">
        <v>0</v>
      </c>
      <c r="B1809" s="9">
        <v>8.4684931506849321E-5</v>
      </c>
      <c r="C1809" s="9" t="str">
        <f t="shared" si="56"/>
        <v>$H$1836</v>
      </c>
      <c r="D1809" s="9" t="str">
        <f t="shared" si="57"/>
        <v>H1836</v>
      </c>
      <c r="F1809">
        <v>36360</v>
      </c>
      <c r="G1809" s="1" t="str">
        <f>_xll.BDS("SPX Index","CHAIN_TICKERS", "CHAIN_STRIKE_PX_OVRD",F1809, "CHAIN_PUT_CALL_TYPE_OVRD=P", "CHAIN_PERIODICITY_OVRD=M")</f>
        <v>SPX US 11/20/15 P2700</v>
      </c>
      <c r="J1809" t="s">
        <v>3244</v>
      </c>
      <c r="K1809" t="e">
        <f ca="1">_xll.BDP(J1809,"security des")</f>
        <v>#NAME?</v>
      </c>
      <c r="N1809" t="s">
        <v>445</v>
      </c>
      <c r="O1809" t="e">
        <f ca="1">_xll.BDP(J1809,"security des")</f>
        <v>#NAME?</v>
      </c>
    </row>
    <row r="1810" spans="1:15" x14ac:dyDescent="0.25">
      <c r="A1810">
        <v>0</v>
      </c>
      <c r="B1810" s="9">
        <v>8.4383561643835614E-5</v>
      </c>
      <c r="C1810" s="9" t="str">
        <f t="shared" si="56"/>
        <v>$H$1837</v>
      </c>
      <c r="D1810" s="9" t="str">
        <f t="shared" si="57"/>
        <v>H1837</v>
      </c>
      <c r="F1810">
        <v>36380</v>
      </c>
      <c r="G1810" s="1" t="str">
        <f>_xll.BDS("SPX Index","CHAIN_TICKERS", "CHAIN_STRIKE_PX_OVRD",F1810, "CHAIN_PUT_CALL_TYPE_OVRD=P", "CHAIN_PERIODICITY_OVRD=M")</f>
        <v>SPX US 11/20/15 P2700</v>
      </c>
      <c r="J1810" t="s">
        <v>3245</v>
      </c>
      <c r="K1810" t="e">
        <f ca="1">_xll.BDP(J1810,"security des")</f>
        <v>#NAME?</v>
      </c>
      <c r="N1810" t="s">
        <v>446</v>
      </c>
      <c r="O1810" t="e">
        <f ca="1">_xll.BDP(J1810,"security des")</f>
        <v>#NAME?</v>
      </c>
    </row>
    <row r="1811" spans="1:15" x14ac:dyDescent="0.25">
      <c r="A1811">
        <v>0</v>
      </c>
      <c r="B1811" s="9">
        <v>8.4383561643835614E-5</v>
      </c>
      <c r="C1811" s="9" t="str">
        <f t="shared" si="56"/>
        <v>$H$1838</v>
      </c>
      <c r="D1811" s="9" t="str">
        <f t="shared" si="57"/>
        <v>H1838</v>
      </c>
      <c r="F1811">
        <v>36400</v>
      </c>
      <c r="G1811" s="1" t="str">
        <f>_xll.BDS("SPX Index","CHAIN_TICKERS", "CHAIN_STRIKE_PX_OVRD",F1811, "CHAIN_PUT_CALL_TYPE_OVRD=P", "CHAIN_PERIODICITY_OVRD=M")</f>
        <v>SPX US 11/20/15 P2700</v>
      </c>
      <c r="J1811" t="s">
        <v>3246</v>
      </c>
      <c r="K1811" t="e">
        <f ca="1">_xll.BDP(J1811,"security des")</f>
        <v>#NAME?</v>
      </c>
      <c r="N1811" t="s">
        <v>447</v>
      </c>
      <c r="O1811" t="e">
        <f ca="1">_xll.BDP(J1811,"security des")</f>
        <v>#NAME?</v>
      </c>
    </row>
    <row r="1812" spans="1:15" x14ac:dyDescent="0.25">
      <c r="A1812">
        <v>0</v>
      </c>
      <c r="B1812" s="9">
        <v>8.4356164383561644E-5</v>
      </c>
      <c r="C1812" s="9" t="str">
        <f t="shared" si="56"/>
        <v>$H$1839</v>
      </c>
      <c r="D1812" s="9" t="str">
        <f t="shared" si="57"/>
        <v>H1839</v>
      </c>
      <c r="F1812">
        <v>36420</v>
      </c>
      <c r="G1812" s="1" t="str">
        <f>_xll.BDS("SPX Index","CHAIN_TICKERS", "CHAIN_STRIKE_PX_OVRD",F1812, "CHAIN_PUT_CALL_TYPE_OVRD=P", "CHAIN_PERIODICITY_OVRD=M")</f>
        <v>SPX US 11/20/15 P2700</v>
      </c>
      <c r="J1812" t="s">
        <v>3247</v>
      </c>
      <c r="K1812" t="e">
        <f ca="1">_xll.BDP(J1812,"security des")</f>
        <v>#NAME?</v>
      </c>
      <c r="N1812" t="s">
        <v>448</v>
      </c>
      <c r="O1812" t="e">
        <f ca="1">_xll.BDP(J1812,"security des")</f>
        <v>#NAME?</v>
      </c>
    </row>
    <row r="1813" spans="1:15" x14ac:dyDescent="0.25">
      <c r="A1813">
        <v>0</v>
      </c>
      <c r="B1813" s="9">
        <v>8.4356164383561644E-5</v>
      </c>
      <c r="C1813" s="9" t="str">
        <f t="shared" si="56"/>
        <v>$H$1840</v>
      </c>
      <c r="D1813" s="9" t="str">
        <f t="shared" si="57"/>
        <v>H1840</v>
      </c>
      <c r="F1813">
        <v>36440</v>
      </c>
      <c r="G1813" s="1" t="str">
        <f>_xll.BDS("SPX Index","CHAIN_TICKERS", "CHAIN_STRIKE_PX_OVRD",F1813, "CHAIN_PUT_CALL_TYPE_OVRD=P", "CHAIN_PERIODICITY_OVRD=M")</f>
        <v>SPX US 11/20/15 P2700</v>
      </c>
      <c r="J1813" t="s">
        <v>3248</v>
      </c>
      <c r="K1813" t="e">
        <f ca="1">_xll.BDP(J1813,"security des")</f>
        <v>#NAME?</v>
      </c>
      <c r="N1813" t="s">
        <v>449</v>
      </c>
      <c r="O1813" t="e">
        <f ca="1">_xll.BDP(J1813,"security des")</f>
        <v>#NAME?</v>
      </c>
    </row>
    <row r="1814" spans="1:15" x14ac:dyDescent="0.25">
      <c r="A1814">
        <v>0</v>
      </c>
      <c r="B1814" s="9">
        <v>8.4109589041095892E-5</v>
      </c>
      <c r="C1814" s="9" t="str">
        <f t="shared" si="56"/>
        <v>$H$1841</v>
      </c>
      <c r="D1814" s="9" t="str">
        <f t="shared" si="57"/>
        <v>H1841</v>
      </c>
      <c r="F1814">
        <v>36460</v>
      </c>
      <c r="G1814" s="1" t="str">
        <f>_xll.BDS("SPX Index","CHAIN_TICKERS", "CHAIN_STRIKE_PX_OVRD",F1814, "CHAIN_PUT_CALL_TYPE_OVRD=P", "CHAIN_PERIODICITY_OVRD=M")</f>
        <v>SPX US 11/20/15 P2700</v>
      </c>
      <c r="J1814" t="s">
        <v>3249</v>
      </c>
      <c r="K1814" t="e">
        <f ca="1">_xll.BDP(J1814,"security des")</f>
        <v>#NAME?</v>
      </c>
      <c r="N1814" t="s">
        <v>450</v>
      </c>
      <c r="O1814" t="e">
        <f ca="1">_xll.BDP(J1814,"security des")</f>
        <v>#NAME?</v>
      </c>
    </row>
    <row r="1815" spans="1:15" x14ac:dyDescent="0.25">
      <c r="A1815">
        <v>0</v>
      </c>
      <c r="B1815" s="9">
        <v>8.3260273972602742E-5</v>
      </c>
      <c r="C1815" s="9" t="str">
        <f t="shared" si="56"/>
        <v>$H$1842</v>
      </c>
      <c r="D1815" s="9" t="str">
        <f t="shared" si="57"/>
        <v>H1842</v>
      </c>
      <c r="F1815">
        <v>36480</v>
      </c>
      <c r="G1815" s="1" t="str">
        <f>_xll.BDS("SPX Index","CHAIN_TICKERS", "CHAIN_STRIKE_PX_OVRD",F1815, "CHAIN_PUT_CALL_TYPE_OVRD=P", "CHAIN_PERIODICITY_OVRD=M")</f>
        <v>SPX US 11/20/15 P2700</v>
      </c>
      <c r="J1815" t="s">
        <v>3250</v>
      </c>
      <c r="K1815" t="e">
        <f ca="1">_xll.BDP(J1815,"security des")</f>
        <v>#NAME?</v>
      </c>
      <c r="N1815" t="s">
        <v>451</v>
      </c>
      <c r="O1815" t="e">
        <f ca="1">_xll.BDP(J1815,"security des")</f>
        <v>#NAME?</v>
      </c>
    </row>
    <row r="1816" spans="1:15" x14ac:dyDescent="0.25">
      <c r="A1816">
        <v>3</v>
      </c>
      <c r="B1816" s="9">
        <v>8.3260273972602742E-5</v>
      </c>
      <c r="C1816" s="9" t="str">
        <f t="shared" si="56"/>
        <v>$H$1843</v>
      </c>
      <c r="D1816" s="9" t="str">
        <f t="shared" si="57"/>
        <v>H1843</v>
      </c>
      <c r="F1816">
        <v>36500</v>
      </c>
      <c r="G1816" s="1" t="str">
        <f>_xll.BDS("SPX Index","CHAIN_TICKERS", "CHAIN_STRIKE_PX_OVRD",F1816, "CHAIN_PUT_CALL_TYPE_OVRD=P", "CHAIN_PERIODICITY_OVRD=M")</f>
        <v>SPX US 11/20/15 P2700</v>
      </c>
      <c r="J1816" t="s">
        <v>3251</v>
      </c>
      <c r="K1816" t="e">
        <f ca="1">_xll.BDP(J1816,"security des")</f>
        <v>#NAME?</v>
      </c>
      <c r="N1816" t="s">
        <v>452</v>
      </c>
      <c r="O1816" t="e">
        <f ca="1">_xll.BDP(J1816,"security des")</f>
        <v>#NAME?</v>
      </c>
    </row>
    <row r="1817" spans="1:15" x14ac:dyDescent="0.25">
      <c r="A1817">
        <v>0</v>
      </c>
      <c r="B1817" s="9">
        <v>8.3506849315068493E-5</v>
      </c>
      <c r="C1817" s="9" t="str">
        <f t="shared" si="56"/>
        <v>$H$1844</v>
      </c>
      <c r="D1817" s="9" t="str">
        <f t="shared" si="57"/>
        <v>H1844</v>
      </c>
      <c r="F1817">
        <v>36520</v>
      </c>
      <c r="G1817" s="1" t="str">
        <f>_xll.BDS("SPX Index","CHAIN_TICKERS", "CHAIN_STRIKE_PX_OVRD",F1817, "CHAIN_PUT_CALL_TYPE_OVRD=P", "CHAIN_PERIODICITY_OVRD=M")</f>
        <v>SPX US 11/20/15 P2700</v>
      </c>
      <c r="J1817" t="s">
        <v>729</v>
      </c>
      <c r="K1817" t="e">
        <f ca="1">_xll.BDP(J1817,"security des")</f>
        <v>#NAME?</v>
      </c>
      <c r="N1817" t="s">
        <v>453</v>
      </c>
      <c r="O1817" t="e">
        <f ca="1">_xll.BDP(J1817,"security des")</f>
        <v>#NAME?</v>
      </c>
    </row>
    <row r="1818" spans="1:15" x14ac:dyDescent="0.25">
      <c r="A1818">
        <v>0</v>
      </c>
      <c r="B1818" s="9">
        <v>8.3780821917808215E-5</v>
      </c>
      <c r="C1818" s="9" t="str">
        <f t="shared" si="56"/>
        <v>$H$1845</v>
      </c>
      <c r="D1818" s="9" t="str">
        <f t="shared" si="57"/>
        <v>H1845</v>
      </c>
      <c r="F1818">
        <v>36540</v>
      </c>
      <c r="G1818" s="1" t="str">
        <f>_xll.BDS("SPX Index","CHAIN_TICKERS", "CHAIN_STRIKE_PX_OVRD",F1818, "CHAIN_PUT_CALL_TYPE_OVRD=P", "CHAIN_PERIODICITY_OVRD=M")</f>
        <v>SPX US 11/20/15 P2700</v>
      </c>
      <c r="J1818" t="s">
        <v>730</v>
      </c>
      <c r="K1818" t="e">
        <f ca="1">_xll.BDP(J1818,"security des")</f>
        <v>#NAME?</v>
      </c>
      <c r="N1818" t="s">
        <v>454</v>
      </c>
      <c r="O1818" t="e">
        <f ca="1">_xll.BDP(J1818,"security des")</f>
        <v>#NAME?</v>
      </c>
    </row>
    <row r="1819" spans="1:15" x14ac:dyDescent="0.25">
      <c r="A1819">
        <v>0</v>
      </c>
      <c r="B1819" s="9">
        <v>8.3561643835616435E-5</v>
      </c>
      <c r="C1819" s="9" t="str">
        <f t="shared" si="56"/>
        <v>$H$1846</v>
      </c>
      <c r="D1819" s="9" t="str">
        <f t="shared" si="57"/>
        <v>H1846</v>
      </c>
      <c r="F1819">
        <v>36560</v>
      </c>
      <c r="G1819" s="1" t="str">
        <f>_xll.BDS("SPX Index","CHAIN_TICKERS", "CHAIN_STRIKE_PX_OVRD",F1819, "CHAIN_PUT_CALL_TYPE_OVRD=P", "CHAIN_PERIODICITY_OVRD=M")</f>
        <v>SPX US 11/20/15 P2700</v>
      </c>
      <c r="J1819" t="s">
        <v>731</v>
      </c>
      <c r="K1819" t="e">
        <f ca="1">_xll.BDP(J1819,"security des")</f>
        <v>#NAME?</v>
      </c>
      <c r="N1819" t="s">
        <v>455</v>
      </c>
      <c r="O1819" t="e">
        <f ca="1">_xll.BDP(J1819,"security des")</f>
        <v>#NAME?</v>
      </c>
    </row>
    <row r="1820" spans="1:15" x14ac:dyDescent="0.25">
      <c r="A1820">
        <v>0</v>
      </c>
      <c r="B1820" s="9">
        <v>8.3561643835616435E-5</v>
      </c>
      <c r="C1820" s="9" t="str">
        <f t="shared" si="56"/>
        <v>$H$1847</v>
      </c>
      <c r="D1820" s="9" t="str">
        <f t="shared" si="57"/>
        <v>H1847</v>
      </c>
      <c r="F1820">
        <v>36580</v>
      </c>
      <c r="G1820" s="1" t="str">
        <f>_xll.BDS("SPX Index","CHAIN_TICKERS", "CHAIN_STRIKE_PX_OVRD",F1820, "CHAIN_PUT_CALL_TYPE_OVRD=P", "CHAIN_PERIODICITY_OVRD=M")</f>
        <v>SPX US 11/20/15 P2700</v>
      </c>
      <c r="J1820" t="s">
        <v>732</v>
      </c>
      <c r="K1820" t="e">
        <f ca="1">_xll.BDP(J1820,"security des")</f>
        <v>#NAME?</v>
      </c>
      <c r="N1820" t="s">
        <v>456</v>
      </c>
      <c r="O1820" t="e">
        <f ca="1">_xll.BDP(J1820,"security des")</f>
        <v>#NAME?</v>
      </c>
    </row>
    <row r="1821" spans="1:15" x14ac:dyDescent="0.25">
      <c r="A1821">
        <v>0</v>
      </c>
      <c r="B1821" s="9">
        <v>8.383561643835617E-5</v>
      </c>
      <c r="C1821" s="9" t="str">
        <f t="shared" si="56"/>
        <v>$H$1848</v>
      </c>
      <c r="D1821" s="9" t="str">
        <f t="shared" si="57"/>
        <v>H1848</v>
      </c>
      <c r="F1821">
        <v>36600</v>
      </c>
      <c r="G1821" s="1" t="str">
        <f>_xll.BDS("SPX Index","CHAIN_TICKERS", "CHAIN_STRIKE_PX_OVRD",F1821, "CHAIN_PUT_CALL_TYPE_OVRD=P", "CHAIN_PERIODICITY_OVRD=M")</f>
        <v>SPX US 11/20/15 P2700</v>
      </c>
      <c r="J1821" t="s">
        <v>733</v>
      </c>
      <c r="K1821" t="e">
        <f ca="1">_xll.BDP(J1821,"security des")</f>
        <v>#NAME?</v>
      </c>
      <c r="N1821" t="s">
        <v>457</v>
      </c>
      <c r="O1821" t="e">
        <f ca="1">_xll.BDP(J1821,"security des")</f>
        <v>#NAME?</v>
      </c>
    </row>
    <row r="1822" spans="1:15" x14ac:dyDescent="0.25">
      <c r="A1822">
        <v>0</v>
      </c>
      <c r="B1822" s="9">
        <v>8.4657534246575337E-5</v>
      </c>
      <c r="C1822" s="9" t="str">
        <f t="shared" si="56"/>
        <v>$H$1849</v>
      </c>
      <c r="D1822" s="9" t="str">
        <f t="shared" si="57"/>
        <v>H1849</v>
      </c>
      <c r="F1822">
        <v>36620</v>
      </c>
      <c r="G1822" s="1" t="str">
        <f>_xll.BDS("SPX Index","CHAIN_TICKERS", "CHAIN_STRIKE_PX_OVRD",F1822, "CHAIN_PUT_CALL_TYPE_OVRD=P", "CHAIN_PERIODICITY_OVRD=M")</f>
        <v>SPX US 11/20/15 P2700</v>
      </c>
      <c r="J1822" t="s">
        <v>734</v>
      </c>
      <c r="K1822" t="e">
        <f ca="1">_xll.BDP(J1822,"security des")</f>
        <v>#NAME?</v>
      </c>
      <c r="N1822" t="s">
        <v>458</v>
      </c>
      <c r="O1822" t="e">
        <f ca="1">_xll.BDP(J1822,"security des")</f>
        <v>#NAME?</v>
      </c>
    </row>
    <row r="1823" spans="1:15" x14ac:dyDescent="0.25">
      <c r="A1823">
        <v>0</v>
      </c>
      <c r="B1823" s="9">
        <v>8.4630136986301366E-5</v>
      </c>
      <c r="C1823" s="9" t="str">
        <f t="shared" si="56"/>
        <v>$H$1850</v>
      </c>
      <c r="D1823" s="9" t="str">
        <f t="shared" si="57"/>
        <v>H1850</v>
      </c>
      <c r="F1823">
        <v>36640</v>
      </c>
      <c r="G1823" s="1" t="str">
        <f>_xll.BDS("SPX Index","CHAIN_TICKERS", "CHAIN_STRIKE_PX_OVRD",F1823, "CHAIN_PUT_CALL_TYPE_OVRD=P", "CHAIN_PERIODICITY_OVRD=M")</f>
        <v>SPX US 11/20/15 P2700</v>
      </c>
      <c r="J1823" t="s">
        <v>735</v>
      </c>
      <c r="K1823" t="e">
        <f ca="1">_xll.BDP(J1823,"security des")</f>
        <v>#NAME?</v>
      </c>
      <c r="N1823" t="s">
        <v>459</v>
      </c>
      <c r="O1823" t="e">
        <f ca="1">_xll.BDP(J1823,"security des")</f>
        <v>#NAME?</v>
      </c>
    </row>
    <row r="1824" spans="1:15" x14ac:dyDescent="0.25">
      <c r="A1824">
        <v>0</v>
      </c>
      <c r="B1824" s="9">
        <v>8.4109589041095892E-5</v>
      </c>
      <c r="C1824" s="9" t="str">
        <f t="shared" si="56"/>
        <v>$H$1851</v>
      </c>
      <c r="D1824" s="9" t="str">
        <f t="shared" si="57"/>
        <v>H1851</v>
      </c>
      <c r="F1824">
        <v>36660</v>
      </c>
      <c r="G1824" s="1" t="str">
        <f>_xll.BDS("SPX Index","CHAIN_TICKERS", "CHAIN_STRIKE_PX_OVRD",F1824, "CHAIN_PUT_CALL_TYPE_OVRD=P", "CHAIN_PERIODICITY_OVRD=M")</f>
        <v>SPX US 11/20/15 P2700</v>
      </c>
      <c r="J1824" t="s">
        <v>736</v>
      </c>
      <c r="K1824" t="e">
        <f ca="1">_xll.BDP(J1824,"security des")</f>
        <v>#NAME?</v>
      </c>
      <c r="N1824" t="s">
        <v>460</v>
      </c>
      <c r="O1824" t="e">
        <f ca="1">_xll.BDP(J1824,"security des")</f>
        <v>#NAME?</v>
      </c>
    </row>
    <row r="1825" spans="1:15" x14ac:dyDescent="0.25">
      <c r="A1825">
        <v>0</v>
      </c>
      <c r="B1825" s="9">
        <v>8.4109589041095892E-5</v>
      </c>
      <c r="C1825" s="9" t="str">
        <f t="shared" si="56"/>
        <v>$H$1852</v>
      </c>
      <c r="D1825" s="9" t="str">
        <f t="shared" si="57"/>
        <v>H1852</v>
      </c>
      <c r="F1825">
        <v>36680</v>
      </c>
      <c r="G1825" s="1" t="str">
        <f>_xll.BDS("SPX Index","CHAIN_TICKERS", "CHAIN_STRIKE_PX_OVRD",F1825, "CHAIN_PUT_CALL_TYPE_OVRD=P", "CHAIN_PERIODICITY_OVRD=M")</f>
        <v>SPX US 11/20/15 P2700</v>
      </c>
      <c r="J1825" t="s">
        <v>737</v>
      </c>
      <c r="K1825" t="e">
        <f ca="1">_xll.BDP(J1825,"security des")</f>
        <v>#NAME?</v>
      </c>
      <c r="N1825" t="s">
        <v>461</v>
      </c>
      <c r="O1825" t="e">
        <f ca="1">_xll.BDP(J1825,"security des")</f>
        <v>#NAME?</v>
      </c>
    </row>
    <row r="1826" spans="1:15" x14ac:dyDescent="0.25">
      <c r="A1826">
        <v>0</v>
      </c>
      <c r="B1826" s="9">
        <v>8.3260273972602742E-5</v>
      </c>
      <c r="C1826" s="9" t="str">
        <f t="shared" si="56"/>
        <v>$H$1852</v>
      </c>
      <c r="D1826" s="9" t="str">
        <f t="shared" si="57"/>
        <v>H1852</v>
      </c>
      <c r="F1826">
        <v>36700</v>
      </c>
      <c r="G1826" s="1" t="str">
        <f>_xll.BDS("SPX Index","CHAIN_TICKERS", "CHAIN_STRIKE_PX_OVRD",F1826, "CHAIN_PUT_CALL_TYPE_OVRD=P", "CHAIN_PERIODICITY_OVRD=M")</f>
        <v>SPX US 11/20/15 P2700</v>
      </c>
      <c r="J1826" t="s">
        <v>738</v>
      </c>
      <c r="K1826" t="e">
        <f ca="1">_xll.BDP(J1826,"security des")</f>
        <v>#NAME?</v>
      </c>
      <c r="N1826" t="s">
        <v>462</v>
      </c>
      <c r="O1826" t="e">
        <f ca="1">_xll.BDP(J1826,"security des")</f>
        <v>#NAME?</v>
      </c>
    </row>
    <row r="1827" spans="1:15" x14ac:dyDescent="0.25">
      <c r="A1827">
        <v>0</v>
      </c>
      <c r="B1827" s="9">
        <v>8.2109589041095884E-5</v>
      </c>
      <c r="C1827" s="9" t="str">
        <f t="shared" si="56"/>
        <v>$H$1854</v>
      </c>
      <c r="D1827" s="9" t="str">
        <f t="shared" si="57"/>
        <v>H1854</v>
      </c>
      <c r="F1827">
        <v>36720</v>
      </c>
      <c r="G1827" s="1" t="str">
        <f>_xll.BDS("SPX Index","CHAIN_TICKERS", "CHAIN_STRIKE_PX_OVRD",F1827, "CHAIN_PUT_CALL_TYPE_OVRD=P", "CHAIN_PERIODICITY_OVRD=M")</f>
        <v>SPX US 11/20/15 P2700</v>
      </c>
      <c r="J1827" t="s">
        <v>739</v>
      </c>
      <c r="K1827" t="e">
        <f ca="1">_xll.BDP(J1827,"security des")</f>
        <v>#NAME?</v>
      </c>
      <c r="N1827" t="s">
        <v>463</v>
      </c>
      <c r="O1827" t="e">
        <f ca="1">_xll.BDP(J1827,"security des")</f>
        <v>#NAME?</v>
      </c>
    </row>
    <row r="1828" spans="1:15" x14ac:dyDescent="0.25">
      <c r="A1828">
        <v>0</v>
      </c>
      <c r="B1828" s="9">
        <v>8.2082191780821914E-5</v>
      </c>
      <c r="C1828" s="9" t="str">
        <f t="shared" si="56"/>
        <v>$H$1855</v>
      </c>
      <c r="D1828" s="9" t="str">
        <f t="shared" si="57"/>
        <v>H1855</v>
      </c>
      <c r="F1828">
        <v>36740</v>
      </c>
      <c r="G1828" s="1" t="str">
        <f>_xll.BDS("SPX Index","CHAIN_TICKERS", "CHAIN_STRIKE_PX_OVRD",F1828, "CHAIN_PUT_CALL_TYPE_OVRD=P", "CHAIN_PERIODICITY_OVRD=M")</f>
        <v>SPX US 11/20/15 P2700</v>
      </c>
      <c r="J1828" t="s">
        <v>740</v>
      </c>
      <c r="K1828" t="e">
        <f ca="1">_xll.BDP(J1828,"security des")</f>
        <v>#NAME?</v>
      </c>
      <c r="N1828" t="s">
        <v>2284</v>
      </c>
      <c r="O1828" t="e">
        <f ca="1">_xll.BDP(J1828,"security des")</f>
        <v>#NAME?</v>
      </c>
    </row>
    <row r="1829" spans="1:15" x14ac:dyDescent="0.25">
      <c r="A1829">
        <v>0</v>
      </c>
      <c r="B1829" s="9">
        <v>8.2684931506849313E-5</v>
      </c>
      <c r="C1829" s="9" t="str">
        <f t="shared" si="56"/>
        <v>$H$1856</v>
      </c>
      <c r="D1829" s="9" t="str">
        <f t="shared" si="57"/>
        <v>H1856</v>
      </c>
      <c r="F1829">
        <v>36760</v>
      </c>
      <c r="G1829" s="1" t="str">
        <f>_xll.BDS("SPX Index","CHAIN_TICKERS", "CHAIN_STRIKE_PX_OVRD",F1829, "CHAIN_PUT_CALL_TYPE_OVRD=P", "CHAIN_PERIODICITY_OVRD=M")</f>
        <v>SPX US 11/20/15 P2700</v>
      </c>
      <c r="J1829" t="s">
        <v>741</v>
      </c>
      <c r="K1829" t="e">
        <f ca="1">_xll.BDP(J1829,"security des")</f>
        <v>#NAME?</v>
      </c>
      <c r="N1829" t="s">
        <v>2285</v>
      </c>
      <c r="O1829" t="e">
        <f ca="1">_xll.BDP(J1829,"security des")</f>
        <v>#NAME?</v>
      </c>
    </row>
    <row r="1830" spans="1:15" x14ac:dyDescent="0.25">
      <c r="A1830">
        <v>0</v>
      </c>
      <c r="B1830" s="9">
        <v>8.3260273972602742E-5</v>
      </c>
      <c r="C1830" s="9" t="str">
        <f t="shared" si="56"/>
        <v>$H$1857</v>
      </c>
      <c r="D1830" s="9" t="str">
        <f t="shared" si="57"/>
        <v>H1857</v>
      </c>
      <c r="F1830">
        <v>36780</v>
      </c>
      <c r="G1830" s="1" t="str">
        <f>_xll.BDS("SPX Index","CHAIN_TICKERS", "CHAIN_STRIKE_PX_OVRD",F1830, "CHAIN_PUT_CALL_TYPE_OVRD=P", "CHAIN_PERIODICITY_OVRD=M")</f>
        <v>SPX US 11/20/15 P2700</v>
      </c>
      <c r="J1830" t="s">
        <v>742</v>
      </c>
      <c r="K1830" t="e">
        <f ca="1">_xll.BDP(J1830,"security des")</f>
        <v>#NAME?</v>
      </c>
      <c r="N1830" t="s">
        <v>2286</v>
      </c>
      <c r="O1830" t="e">
        <f ca="1">_xll.BDP(J1830,"security des")</f>
        <v>#NAME?</v>
      </c>
    </row>
    <row r="1831" spans="1:15" x14ac:dyDescent="0.25">
      <c r="A1831">
        <v>0</v>
      </c>
      <c r="B1831" s="9">
        <v>8.2958904109589035E-5</v>
      </c>
      <c r="C1831" s="9" t="str">
        <f t="shared" si="56"/>
        <v>$H$1858</v>
      </c>
      <c r="D1831" s="9" t="str">
        <f t="shared" si="57"/>
        <v>H1858</v>
      </c>
      <c r="F1831">
        <v>36800</v>
      </c>
      <c r="G1831" s="1" t="str">
        <f>_xll.BDS("SPX Index","CHAIN_TICKERS", "CHAIN_STRIKE_PX_OVRD",F1831, "CHAIN_PUT_CALL_TYPE_OVRD=P", "CHAIN_PERIODICITY_OVRD=M")</f>
        <v>SPX US 11/20/15 P2700</v>
      </c>
      <c r="J1831" t="s">
        <v>743</v>
      </c>
      <c r="K1831" t="e">
        <f ca="1">_xll.BDP(J1831,"security des")</f>
        <v>#NAME?</v>
      </c>
      <c r="N1831" t="s">
        <v>2287</v>
      </c>
      <c r="O1831" t="e">
        <f ca="1">_xll.BDP(J1831,"security des")</f>
        <v>#NAME?</v>
      </c>
    </row>
    <row r="1832" spans="1:15" x14ac:dyDescent="0.25">
      <c r="A1832">
        <v>0</v>
      </c>
      <c r="B1832" s="9">
        <v>8.2931506849315078E-5</v>
      </c>
      <c r="C1832" s="9" t="str">
        <f t="shared" si="56"/>
        <v>$H$1859</v>
      </c>
      <c r="D1832" s="9" t="str">
        <f t="shared" si="57"/>
        <v>H1859</v>
      </c>
      <c r="F1832">
        <v>36820</v>
      </c>
      <c r="G1832" s="1" t="str">
        <f>_xll.BDS("SPX Index","CHAIN_TICKERS", "CHAIN_STRIKE_PX_OVRD",F1832, "CHAIN_PUT_CALL_TYPE_OVRD=P", "CHAIN_PERIODICITY_OVRD=M")</f>
        <v>SPX US 11/20/15 P2700</v>
      </c>
      <c r="J1832" t="s">
        <v>744</v>
      </c>
      <c r="K1832" t="e">
        <f ca="1">_xll.BDP(J1832,"security des")</f>
        <v>#NAME?</v>
      </c>
      <c r="N1832" t="s">
        <v>464</v>
      </c>
      <c r="O1832" t="e">
        <f ca="1">_xll.BDP(J1832,"security des")</f>
        <v>#NAME?</v>
      </c>
    </row>
    <row r="1833" spans="1:15" x14ac:dyDescent="0.25">
      <c r="A1833">
        <v>0</v>
      </c>
      <c r="B1833" s="9">
        <v>8.3561643835616435E-5</v>
      </c>
      <c r="C1833" s="9" t="str">
        <f t="shared" si="56"/>
        <v>$H$1860</v>
      </c>
      <c r="D1833" s="9" t="str">
        <f t="shared" si="57"/>
        <v>H1860</v>
      </c>
      <c r="F1833">
        <v>36840</v>
      </c>
      <c r="G1833" s="1" t="str">
        <f>_xll.BDS("SPX Index","CHAIN_TICKERS", "CHAIN_STRIKE_PX_OVRD",F1833, "CHAIN_PUT_CALL_TYPE_OVRD=P", "CHAIN_PERIODICITY_OVRD=M")</f>
        <v>SPX US 11/20/15 P2700</v>
      </c>
      <c r="J1833" t="s">
        <v>745</v>
      </c>
      <c r="K1833" t="e">
        <f ca="1">_xll.BDP(J1833,"security des")</f>
        <v>#NAME?</v>
      </c>
      <c r="N1833" t="s">
        <v>2288</v>
      </c>
      <c r="O1833" t="e">
        <f ca="1">_xll.BDP(J1833,"security des")</f>
        <v>#NAME?</v>
      </c>
    </row>
    <row r="1834" spans="1:15" x14ac:dyDescent="0.25">
      <c r="A1834">
        <v>0</v>
      </c>
      <c r="B1834" s="9">
        <v>8.2684931506849313E-5</v>
      </c>
      <c r="C1834" s="9" t="str">
        <f t="shared" si="56"/>
        <v>$H$1861</v>
      </c>
      <c r="D1834" s="9" t="str">
        <f t="shared" si="57"/>
        <v>H1861</v>
      </c>
      <c r="F1834">
        <v>36860</v>
      </c>
      <c r="G1834" s="1" t="str">
        <f>_xll.BDS("SPX Index","CHAIN_TICKERS", "CHAIN_STRIKE_PX_OVRD",F1834, "CHAIN_PUT_CALL_TYPE_OVRD=P", "CHAIN_PERIODICITY_OVRD=M")</f>
        <v>SPX US 11/20/15 P2700</v>
      </c>
      <c r="J1834" t="s">
        <v>746</v>
      </c>
      <c r="K1834" t="e">
        <f ca="1">_xll.BDP(J1834,"security des")</f>
        <v>#NAME?</v>
      </c>
      <c r="N1834" t="s">
        <v>2289</v>
      </c>
      <c r="O1834" t="e">
        <f ca="1">_xll.BDP(J1834,"security des")</f>
        <v>#NAME?</v>
      </c>
    </row>
    <row r="1835" spans="1:15" x14ac:dyDescent="0.25">
      <c r="A1835">
        <v>1</v>
      </c>
      <c r="B1835" s="9">
        <v>8.2410958904109591E-5</v>
      </c>
      <c r="C1835" s="9" t="str">
        <f t="shared" si="56"/>
        <v>$H$1862</v>
      </c>
      <c r="D1835" s="9" t="str">
        <f t="shared" si="57"/>
        <v>H1862</v>
      </c>
      <c r="F1835">
        <v>36880</v>
      </c>
      <c r="G1835" s="1" t="str">
        <f>_xll.BDS("SPX Index","CHAIN_TICKERS", "CHAIN_STRIKE_PX_OVRD",F1835, "CHAIN_PUT_CALL_TYPE_OVRD=P", "CHAIN_PERIODICITY_OVRD=M")</f>
        <v>SPX US 11/20/15 P2700</v>
      </c>
      <c r="J1835" t="s">
        <v>747</v>
      </c>
      <c r="K1835" t="e">
        <f ca="1">_xll.BDP(J1835,"security des")</f>
        <v>#NAME?</v>
      </c>
      <c r="N1835" t="s">
        <v>2290</v>
      </c>
      <c r="O1835" t="e">
        <f ca="1">_xll.BDP(J1835,"security des")</f>
        <v>#NAME?</v>
      </c>
    </row>
    <row r="1836" spans="1:15" x14ac:dyDescent="0.25">
      <c r="A1836">
        <v>0</v>
      </c>
      <c r="B1836" s="9">
        <v>8.238356164383562E-5</v>
      </c>
      <c r="C1836" s="9" t="str">
        <f t="shared" si="56"/>
        <v>$H$1863</v>
      </c>
      <c r="D1836" s="9" t="str">
        <f t="shared" si="57"/>
        <v>H1863</v>
      </c>
      <c r="F1836">
        <v>36900</v>
      </c>
      <c r="G1836" s="1" t="str">
        <f>_xll.BDS("SPX Index","CHAIN_TICKERS", "CHAIN_STRIKE_PX_OVRD",F1836, "CHAIN_PUT_CALL_TYPE_OVRD=P", "CHAIN_PERIODICITY_OVRD=M")</f>
        <v>SPX US 11/20/15 P2700</v>
      </c>
      <c r="J1836" t="s">
        <v>748</v>
      </c>
      <c r="K1836" t="e">
        <f ca="1">_xll.BDP(J1836,"security des")</f>
        <v>#NAME?</v>
      </c>
      <c r="N1836" t="s">
        <v>2291</v>
      </c>
      <c r="O1836" t="e">
        <f ca="1">_xll.BDP(J1836,"security des")</f>
        <v>#NAME?</v>
      </c>
    </row>
    <row r="1837" spans="1:15" x14ac:dyDescent="0.25">
      <c r="A1837">
        <v>0</v>
      </c>
      <c r="B1837" s="9">
        <v>8.2657534246575342E-5</v>
      </c>
      <c r="C1837" s="9" t="str">
        <f t="shared" si="56"/>
        <v>$H$1864</v>
      </c>
      <c r="D1837" s="9" t="str">
        <f t="shared" si="57"/>
        <v>H1864</v>
      </c>
      <c r="F1837">
        <v>36920</v>
      </c>
      <c r="G1837" s="1" t="str">
        <f>_xll.BDS("SPX Index","CHAIN_TICKERS", "CHAIN_STRIKE_PX_OVRD",F1837, "CHAIN_PUT_CALL_TYPE_OVRD=P", "CHAIN_PERIODICITY_OVRD=M")</f>
        <v>SPX US 11/20/15 P2700</v>
      </c>
      <c r="J1837" t="s">
        <v>749</v>
      </c>
      <c r="K1837" t="e">
        <f ca="1">_xll.BDP(J1837,"security des")</f>
        <v>#NAME?</v>
      </c>
      <c r="N1837" t="s">
        <v>465</v>
      </c>
      <c r="O1837" t="e">
        <f ca="1">_xll.BDP(J1837,"security des")</f>
        <v>#NAME?</v>
      </c>
    </row>
    <row r="1838" spans="1:15" x14ac:dyDescent="0.25">
      <c r="A1838">
        <v>0</v>
      </c>
      <c r="B1838" s="9">
        <v>8.1863013698630133E-5</v>
      </c>
      <c r="C1838" s="9" t="str">
        <f t="shared" si="56"/>
        <v>$H$1865</v>
      </c>
      <c r="D1838" s="9" t="str">
        <f t="shared" si="57"/>
        <v>H1865</v>
      </c>
      <c r="F1838">
        <v>36940</v>
      </c>
      <c r="G1838" s="1" t="str">
        <f>_xll.BDS("SPX Index","CHAIN_TICKERS", "CHAIN_STRIKE_PX_OVRD",F1838, "CHAIN_PUT_CALL_TYPE_OVRD=P", "CHAIN_PERIODICITY_OVRD=M")</f>
        <v>SPX US 11/20/15 P2700</v>
      </c>
      <c r="J1838" t="s">
        <v>750</v>
      </c>
      <c r="K1838" t="e">
        <f ca="1">_xll.BDP(J1838,"security des")</f>
        <v>#NAME?</v>
      </c>
      <c r="N1838" t="s">
        <v>2292</v>
      </c>
      <c r="O1838" t="e">
        <f ca="1">_xll.BDP(J1838,"security des")</f>
        <v>#NAME?</v>
      </c>
    </row>
    <row r="1839" spans="1:15" x14ac:dyDescent="0.25">
      <c r="A1839">
        <v>0</v>
      </c>
      <c r="B1839" s="9">
        <v>8.156164383561644E-5</v>
      </c>
      <c r="C1839" s="9" t="str">
        <f t="shared" si="56"/>
        <v>$H$1866</v>
      </c>
      <c r="D1839" s="9" t="str">
        <f t="shared" si="57"/>
        <v>H1866</v>
      </c>
      <c r="F1839">
        <v>36960</v>
      </c>
      <c r="G1839" s="1" t="str">
        <f>_xll.BDS("SPX Index","CHAIN_TICKERS", "CHAIN_STRIKE_PX_OVRD",F1839, "CHAIN_PUT_CALL_TYPE_OVRD=P", "CHAIN_PERIODICITY_OVRD=M")</f>
        <v>SPX US 11/20/15 P2700</v>
      </c>
      <c r="J1839" t="s">
        <v>751</v>
      </c>
      <c r="K1839" t="e">
        <f ca="1">_xll.BDP(J1839,"security des")</f>
        <v>#NAME?</v>
      </c>
      <c r="N1839" t="s">
        <v>2293</v>
      </c>
      <c r="O1839" t="e">
        <f ca="1">_xll.BDP(J1839,"security des")</f>
        <v>#NAME?</v>
      </c>
    </row>
    <row r="1840" spans="1:15" x14ac:dyDescent="0.25">
      <c r="A1840">
        <v>0</v>
      </c>
      <c r="B1840" s="9">
        <v>8.1835616438356162E-5</v>
      </c>
      <c r="C1840" s="9" t="str">
        <f t="shared" si="56"/>
        <v>$H$1867</v>
      </c>
      <c r="D1840" s="9" t="str">
        <f t="shared" si="57"/>
        <v>H1867</v>
      </c>
      <c r="F1840">
        <v>36980</v>
      </c>
      <c r="G1840" s="1" t="str">
        <f>_xll.BDS("SPX Index","CHAIN_TICKERS", "CHAIN_STRIKE_PX_OVRD",F1840, "CHAIN_PUT_CALL_TYPE_OVRD=P", "CHAIN_PERIODICITY_OVRD=M")</f>
        <v>SPX US 11/20/15 P2700</v>
      </c>
      <c r="J1840" t="s">
        <v>752</v>
      </c>
      <c r="K1840" t="e">
        <f ca="1">_xll.BDP(J1840,"security des")</f>
        <v>#NAME?</v>
      </c>
      <c r="N1840" t="s">
        <v>2294</v>
      </c>
      <c r="O1840" t="e">
        <f ca="1">_xll.BDP(J1840,"security des")</f>
        <v>#NAME?</v>
      </c>
    </row>
    <row r="1841" spans="1:15" x14ac:dyDescent="0.25">
      <c r="A1841">
        <v>0</v>
      </c>
      <c r="B1841" s="9">
        <v>8.1835616438356162E-5</v>
      </c>
      <c r="C1841" s="9" t="str">
        <f t="shared" si="56"/>
        <v>$H$1868</v>
      </c>
      <c r="D1841" s="9" t="str">
        <f t="shared" si="57"/>
        <v>H1868</v>
      </c>
      <c r="F1841">
        <v>37000</v>
      </c>
      <c r="G1841" s="1" t="str">
        <f>_xll.BDS("SPX Index","CHAIN_TICKERS", "CHAIN_STRIKE_PX_OVRD",F1841, "CHAIN_PUT_CALL_TYPE_OVRD=P", "CHAIN_PERIODICITY_OVRD=M")</f>
        <v>SPX US 11/20/15 P2700</v>
      </c>
      <c r="J1841" t="s">
        <v>753</v>
      </c>
      <c r="K1841" t="e">
        <f ca="1">_xll.BDP(J1841,"security des")</f>
        <v>#NAME?</v>
      </c>
      <c r="N1841" t="s">
        <v>2295</v>
      </c>
      <c r="O1841" t="e">
        <f ca="1">_xll.BDP(J1841,"security des")</f>
        <v>#NAME?</v>
      </c>
    </row>
    <row r="1842" spans="1:15" x14ac:dyDescent="0.25">
      <c r="A1842">
        <v>0</v>
      </c>
      <c r="B1842" s="9">
        <v>8.1260273972602747E-5</v>
      </c>
      <c r="C1842" s="9" t="str">
        <f t="shared" si="56"/>
        <v>$H$1869</v>
      </c>
      <c r="D1842" s="9" t="str">
        <f t="shared" si="57"/>
        <v>H1869</v>
      </c>
      <c r="F1842">
        <v>37020</v>
      </c>
      <c r="G1842" s="1" t="str">
        <f>_xll.BDS("SPX Index","CHAIN_TICKERS", "CHAIN_STRIKE_PX_OVRD",F1842, "CHAIN_PUT_CALL_TYPE_OVRD=P", "CHAIN_PERIODICITY_OVRD=M")</f>
        <v>SPX US 11/20/15 P2700</v>
      </c>
      <c r="J1842" t="s">
        <v>754</v>
      </c>
      <c r="K1842" t="e">
        <f ca="1">_xll.BDP(J1842,"security des")</f>
        <v>#NAME?</v>
      </c>
      <c r="N1842" t="s">
        <v>466</v>
      </c>
      <c r="O1842" t="e">
        <f ca="1">_xll.BDP(J1842,"security des")</f>
        <v>#NAME?</v>
      </c>
    </row>
    <row r="1843" spans="1:15" x14ac:dyDescent="0.25">
      <c r="A1843">
        <v>0</v>
      </c>
      <c r="B1843" s="9">
        <v>8.1589041095890411E-5</v>
      </c>
      <c r="C1843" s="9" t="str">
        <f t="shared" si="56"/>
        <v>$H$1870</v>
      </c>
      <c r="D1843" s="9" t="str">
        <f t="shared" si="57"/>
        <v>H1870</v>
      </c>
      <c r="F1843">
        <v>37040</v>
      </c>
      <c r="G1843" s="1" t="str">
        <f>_xll.BDS("SPX Index","CHAIN_TICKERS", "CHAIN_STRIKE_PX_OVRD",F1843, "CHAIN_PUT_CALL_TYPE_OVRD=P", "CHAIN_PERIODICITY_OVRD=M")</f>
        <v>SPX US 11/20/15 P2700</v>
      </c>
      <c r="J1843" t="s">
        <v>755</v>
      </c>
      <c r="K1843" t="e">
        <f ca="1">_xll.BDP(J1843,"security des")</f>
        <v>#NAME?</v>
      </c>
      <c r="N1843" t="s">
        <v>2296</v>
      </c>
      <c r="O1843" t="e">
        <f ca="1">_xll.BDP(J1843,"security des")</f>
        <v>#NAME?</v>
      </c>
    </row>
    <row r="1844" spans="1:15" x14ac:dyDescent="0.25">
      <c r="A1844">
        <v>0</v>
      </c>
      <c r="B1844" s="9">
        <v>8.1863013698630133E-5</v>
      </c>
      <c r="C1844" s="9" t="str">
        <f t="shared" si="56"/>
        <v>$H$1871</v>
      </c>
      <c r="D1844" s="9" t="str">
        <f t="shared" si="57"/>
        <v>H1871</v>
      </c>
      <c r="F1844">
        <v>37060</v>
      </c>
      <c r="G1844" s="1" t="str">
        <f>_xll.BDS("SPX Index","CHAIN_TICKERS", "CHAIN_STRIKE_PX_OVRD",F1844, "CHAIN_PUT_CALL_TYPE_OVRD=P", "CHAIN_PERIODICITY_OVRD=M")</f>
        <v>SPX US 11/20/15 P2700</v>
      </c>
      <c r="J1844" t="s">
        <v>756</v>
      </c>
      <c r="K1844" t="e">
        <f ca="1">_xll.BDP(J1844,"security des")</f>
        <v>#NAME?</v>
      </c>
      <c r="N1844" t="s">
        <v>2297</v>
      </c>
      <c r="O1844" t="e">
        <f ca="1">_xll.BDP(J1844,"security des")</f>
        <v>#NAME?</v>
      </c>
    </row>
    <row r="1845" spans="1:15" x14ac:dyDescent="0.25">
      <c r="A1845">
        <v>0</v>
      </c>
      <c r="B1845" s="9">
        <v>8.156164383561644E-5</v>
      </c>
      <c r="C1845" s="9" t="str">
        <f t="shared" si="56"/>
        <v>$H$1872</v>
      </c>
      <c r="D1845" s="9" t="str">
        <f t="shared" si="57"/>
        <v>H1872</v>
      </c>
      <c r="F1845">
        <v>37080</v>
      </c>
      <c r="G1845" s="1" t="str">
        <f>_xll.BDS("SPX Index","CHAIN_TICKERS", "CHAIN_STRIKE_PX_OVRD",F1845, "CHAIN_PUT_CALL_TYPE_OVRD=P", "CHAIN_PERIODICITY_OVRD=M")</f>
        <v>SPX US 11/20/15 P2700</v>
      </c>
      <c r="J1845" t="s">
        <v>757</v>
      </c>
      <c r="K1845" t="e">
        <f ca="1">_xll.BDP(J1845,"security des")</f>
        <v>#NAME?</v>
      </c>
      <c r="N1845" t="s">
        <v>2298</v>
      </c>
      <c r="O1845" t="e">
        <f ca="1">_xll.BDP(J1845,"security des")</f>
        <v>#NAME?</v>
      </c>
    </row>
    <row r="1846" spans="1:15" x14ac:dyDescent="0.25">
      <c r="A1846">
        <v>0</v>
      </c>
      <c r="B1846" s="9">
        <v>8.1534246575342469E-5</v>
      </c>
      <c r="C1846" s="9" t="str">
        <f t="shared" si="56"/>
        <v>$H$1873</v>
      </c>
      <c r="D1846" s="9" t="str">
        <f t="shared" si="57"/>
        <v>H1873</v>
      </c>
      <c r="F1846">
        <v>37100</v>
      </c>
      <c r="G1846" s="1" t="str">
        <f>_xll.BDS("SPX Index","CHAIN_TICKERS", "CHAIN_STRIKE_PX_OVRD",F1846, "CHAIN_PUT_CALL_TYPE_OVRD=P", "CHAIN_PERIODICITY_OVRD=M")</f>
        <v>SPX US 11/20/15 P2700</v>
      </c>
      <c r="J1846" t="s">
        <v>758</v>
      </c>
      <c r="K1846" t="e">
        <f ca="1">_xll.BDP(J1846,"security des")</f>
        <v>#NAME?</v>
      </c>
      <c r="N1846" t="s">
        <v>2299</v>
      </c>
      <c r="O1846" t="e">
        <f ca="1">_xll.BDP(J1846,"security des")</f>
        <v>#NAME?</v>
      </c>
    </row>
    <row r="1847" spans="1:15" x14ac:dyDescent="0.25">
      <c r="A1847">
        <v>0</v>
      </c>
      <c r="B1847" s="9">
        <v>8.1808219178082191E-5</v>
      </c>
      <c r="C1847" s="9" t="str">
        <f t="shared" si="56"/>
        <v>$H$1874</v>
      </c>
      <c r="D1847" s="9" t="str">
        <f t="shared" si="57"/>
        <v>H1874</v>
      </c>
      <c r="F1847">
        <v>37120</v>
      </c>
      <c r="G1847" s="1" t="str">
        <f>_xll.BDS("SPX Index","CHAIN_TICKERS", "CHAIN_STRIKE_PX_OVRD",F1847, "CHAIN_PUT_CALL_TYPE_OVRD=P", "CHAIN_PERIODICITY_OVRD=M")</f>
        <v>SPX US 11/20/15 P2700</v>
      </c>
      <c r="J1847" t="s">
        <v>759</v>
      </c>
      <c r="K1847" t="e">
        <f ca="1">_xll.BDP(J1847,"security des")</f>
        <v>#NAME?</v>
      </c>
      <c r="N1847" t="s">
        <v>467</v>
      </c>
      <c r="O1847" t="e">
        <f ca="1">_xll.BDP(J1847,"security des")</f>
        <v>#NAME?</v>
      </c>
    </row>
    <row r="1848" spans="1:15" x14ac:dyDescent="0.25">
      <c r="A1848">
        <v>0</v>
      </c>
      <c r="B1848" s="9">
        <v>8.4109589041095892E-5</v>
      </c>
      <c r="C1848" s="9" t="str">
        <f t="shared" si="56"/>
        <v>$H$1875</v>
      </c>
      <c r="D1848" s="9" t="str">
        <f t="shared" si="57"/>
        <v>H1875</v>
      </c>
      <c r="F1848">
        <v>37140</v>
      </c>
      <c r="G1848" s="1" t="str">
        <f>_xll.BDS("SPX Index","CHAIN_TICKERS", "CHAIN_STRIKE_PX_OVRD",F1848, "CHAIN_PUT_CALL_TYPE_OVRD=P", "CHAIN_PERIODICITY_OVRD=M")</f>
        <v>SPX US 11/20/15 P2700</v>
      </c>
      <c r="J1848" t="s">
        <v>760</v>
      </c>
      <c r="K1848" t="e">
        <f ca="1">_xll.BDP(J1848,"security des")</f>
        <v>#NAME?</v>
      </c>
      <c r="N1848" t="s">
        <v>2300</v>
      </c>
      <c r="O1848" t="e">
        <f ca="1">_xll.BDP(J1848,"security des")</f>
        <v>#NAME?</v>
      </c>
    </row>
    <row r="1849" spans="1:15" x14ac:dyDescent="0.25">
      <c r="A1849">
        <v>0</v>
      </c>
      <c r="B1849" s="9">
        <v>8.3260273972602742E-5</v>
      </c>
      <c r="C1849" s="9" t="str">
        <f t="shared" si="56"/>
        <v>$H$1875</v>
      </c>
      <c r="D1849" s="9" t="str">
        <f t="shared" si="57"/>
        <v>H1875</v>
      </c>
      <c r="F1849">
        <v>37160</v>
      </c>
      <c r="G1849" s="1" t="str">
        <f>_xll.BDS("SPX Index","CHAIN_TICKERS", "CHAIN_STRIKE_PX_OVRD",F1849, "CHAIN_PUT_CALL_TYPE_OVRD=P", "CHAIN_PERIODICITY_OVRD=M")</f>
        <v>SPX US 11/20/15 P2700</v>
      </c>
      <c r="J1849" t="s">
        <v>761</v>
      </c>
      <c r="K1849" t="e">
        <f ca="1">_xll.BDP(J1849,"security des")</f>
        <v>#NAME?</v>
      </c>
      <c r="N1849" t="s">
        <v>2301</v>
      </c>
      <c r="O1849" t="e">
        <f ca="1">_xll.BDP(J1849,"security des")</f>
        <v>#NAME?</v>
      </c>
    </row>
    <row r="1850" spans="1:15" x14ac:dyDescent="0.25">
      <c r="A1850">
        <v>0</v>
      </c>
      <c r="B1850" s="9">
        <v>8.3260273972602742E-5</v>
      </c>
      <c r="C1850" s="9" t="str">
        <f t="shared" si="56"/>
        <v>$H$1877</v>
      </c>
      <c r="D1850" s="9" t="str">
        <f t="shared" si="57"/>
        <v>H1877</v>
      </c>
      <c r="F1850">
        <v>37180</v>
      </c>
      <c r="G1850" s="1" t="str">
        <f>_xll.BDS("SPX Index","CHAIN_TICKERS", "CHAIN_STRIKE_PX_OVRD",F1850, "CHAIN_PUT_CALL_TYPE_OVRD=P", "CHAIN_PERIODICITY_OVRD=M")</f>
        <v>SPX US 11/20/15 P2700</v>
      </c>
      <c r="J1850" t="s">
        <v>762</v>
      </c>
      <c r="K1850" t="e">
        <f ca="1">_xll.BDP(J1850,"security des")</f>
        <v>#NAME?</v>
      </c>
      <c r="N1850" t="s">
        <v>2302</v>
      </c>
      <c r="O1850" t="e">
        <f ca="1">_xll.BDP(J1850,"security des")</f>
        <v>#NAME?</v>
      </c>
    </row>
    <row r="1851" spans="1:15" x14ac:dyDescent="0.25">
      <c r="A1851">
        <v>0</v>
      </c>
      <c r="B1851" s="9">
        <v>8.3232876712328757E-5</v>
      </c>
      <c r="C1851" s="9" t="str">
        <f t="shared" si="56"/>
        <v>$H$1878</v>
      </c>
      <c r="D1851" s="9" t="str">
        <f t="shared" si="57"/>
        <v>H1878</v>
      </c>
      <c r="F1851">
        <v>37200</v>
      </c>
      <c r="G1851" s="1" t="str">
        <f>_xll.BDS("SPX Index","CHAIN_TICKERS", "CHAIN_STRIKE_PX_OVRD",F1851, "CHAIN_PUT_CALL_TYPE_OVRD=P", "CHAIN_PERIODICITY_OVRD=M")</f>
        <v>SPX US 11/20/15 P2700</v>
      </c>
      <c r="J1851" t="s">
        <v>763</v>
      </c>
      <c r="K1851" t="e">
        <f ca="1">_xll.BDP(J1851,"security des")</f>
        <v>#NAME?</v>
      </c>
      <c r="N1851" t="s">
        <v>2303</v>
      </c>
      <c r="O1851" t="e">
        <f ca="1">_xll.BDP(J1851,"security des")</f>
        <v>#NAME?</v>
      </c>
    </row>
    <row r="1852" spans="1:15" x14ac:dyDescent="0.25">
      <c r="A1852">
        <v>0</v>
      </c>
      <c r="B1852" s="9" t="e">
        <v>#N/A</v>
      </c>
      <c r="C1852" s="9" t="str">
        <f t="shared" si="56"/>
        <v>$H$1879</v>
      </c>
      <c r="D1852" s="9" t="str">
        <f t="shared" si="57"/>
        <v>H1879</v>
      </c>
      <c r="F1852">
        <v>37220</v>
      </c>
      <c r="G1852" s="1" t="str">
        <f>_xll.BDS("SPX Index","CHAIN_TICKERS", "CHAIN_STRIKE_PX_OVRD",F1852, "CHAIN_PUT_CALL_TYPE_OVRD=P", "CHAIN_PERIODICITY_OVRD=M")</f>
        <v>SPX US 11/20/15 P2700</v>
      </c>
      <c r="J1852" t="s">
        <v>764</v>
      </c>
      <c r="K1852" t="e">
        <f ca="1">_xll.BDP(J1852,"security des")</f>
        <v>#NAME?</v>
      </c>
      <c r="N1852" t="s">
        <v>468</v>
      </c>
      <c r="O1852" t="e">
        <f ca="1">_xll.BDP(J1852,"security des")</f>
        <v>#NAME?</v>
      </c>
    </row>
    <row r="1853" spans="1:15" x14ac:dyDescent="0.25">
      <c r="A1853">
        <v>0</v>
      </c>
      <c r="B1853" s="9">
        <v>8.4054794520547951E-5</v>
      </c>
      <c r="C1853" s="9" t="str">
        <f t="shared" si="56"/>
        <v>$H$1880</v>
      </c>
      <c r="D1853" s="9" t="str">
        <f t="shared" si="57"/>
        <v>H1880</v>
      </c>
      <c r="F1853">
        <v>37240</v>
      </c>
      <c r="G1853" s="1" t="str">
        <f>_xll.BDS("SPX Index","CHAIN_TICKERS", "CHAIN_STRIKE_PX_OVRD",F1853, "CHAIN_PUT_CALL_TYPE_OVRD=P", "CHAIN_PERIODICITY_OVRD=M")</f>
        <v>SPX US 11/20/15 P2700</v>
      </c>
      <c r="J1853" t="s">
        <v>765</v>
      </c>
      <c r="K1853" t="e">
        <f ca="1">_xll.BDP(J1853,"security des")</f>
        <v>#NAME?</v>
      </c>
      <c r="N1853" t="s">
        <v>2304</v>
      </c>
      <c r="O1853" t="e">
        <f ca="1">_xll.BDP(J1853,"security des")</f>
        <v>#NAME?</v>
      </c>
    </row>
    <row r="1854" spans="1:15" x14ac:dyDescent="0.25">
      <c r="A1854">
        <v>0</v>
      </c>
      <c r="B1854" s="9">
        <v>8.4383561643835614E-5</v>
      </c>
      <c r="C1854" s="9" t="str">
        <f t="shared" si="56"/>
        <v>$H$1881</v>
      </c>
      <c r="D1854" s="9" t="str">
        <f t="shared" si="57"/>
        <v>H1881</v>
      </c>
      <c r="F1854">
        <v>37260</v>
      </c>
      <c r="G1854" s="1" t="str">
        <f>_xll.BDS("SPX Index","CHAIN_TICKERS", "CHAIN_STRIKE_PX_OVRD",F1854, "CHAIN_PUT_CALL_TYPE_OVRD=P", "CHAIN_PERIODICITY_OVRD=M")</f>
        <v>SPX US 11/20/15 P2700</v>
      </c>
      <c r="J1854" t="s">
        <v>766</v>
      </c>
      <c r="K1854" t="e">
        <f ca="1">_xll.BDP(J1854,"security des")</f>
        <v>#NAME?</v>
      </c>
      <c r="N1854" t="s">
        <v>2305</v>
      </c>
      <c r="O1854" t="e">
        <f ca="1">_xll.BDP(J1854,"security des")</f>
        <v>#NAME?</v>
      </c>
    </row>
    <row r="1855" spans="1:15" x14ac:dyDescent="0.25">
      <c r="A1855">
        <v>0</v>
      </c>
      <c r="B1855" s="9">
        <v>8.4109589041095892E-5</v>
      </c>
      <c r="C1855" s="9" t="str">
        <f t="shared" si="56"/>
        <v>$H$1882</v>
      </c>
      <c r="D1855" s="9" t="str">
        <f t="shared" si="57"/>
        <v>H1882</v>
      </c>
      <c r="F1855">
        <v>37280</v>
      </c>
      <c r="G1855" s="1" t="str">
        <f>_xll.BDS("SPX Index","CHAIN_TICKERS", "CHAIN_STRIKE_PX_OVRD",F1855, "CHAIN_PUT_CALL_TYPE_OVRD=P", "CHAIN_PERIODICITY_OVRD=M")</f>
        <v>SPX US 11/20/15 P2700</v>
      </c>
      <c r="J1855" t="s">
        <v>767</v>
      </c>
      <c r="K1855" t="e">
        <f ca="1">_xll.BDP(J1855,"security des")</f>
        <v>#NAME?</v>
      </c>
      <c r="N1855" t="s">
        <v>469</v>
      </c>
      <c r="O1855" t="e">
        <f ca="1">_xll.BDP(J1855,"security des")</f>
        <v>#NAME?</v>
      </c>
    </row>
    <row r="1856" spans="1:15" x14ac:dyDescent="0.25">
      <c r="A1856">
        <v>0</v>
      </c>
      <c r="B1856" s="9">
        <v>8.4082191780821921E-5</v>
      </c>
      <c r="C1856" s="9" t="str">
        <f t="shared" si="56"/>
        <v>$H$1883</v>
      </c>
      <c r="D1856" s="9" t="str">
        <f t="shared" si="57"/>
        <v>H1883</v>
      </c>
      <c r="F1856">
        <v>37300</v>
      </c>
      <c r="G1856" s="1" t="str">
        <f>_xll.BDS("SPX Index","CHAIN_TICKERS", "CHAIN_STRIKE_PX_OVRD",F1856, "CHAIN_PUT_CALL_TYPE_OVRD=P", "CHAIN_PERIODICITY_OVRD=M")</f>
        <v>SPX US 11/20/15 P2700</v>
      </c>
      <c r="J1856" t="s">
        <v>768</v>
      </c>
      <c r="K1856" t="e">
        <f ca="1">_xll.BDP(J1856,"security des")</f>
        <v>#NAME?</v>
      </c>
      <c r="N1856" t="s">
        <v>2306</v>
      </c>
      <c r="O1856" t="e">
        <f ca="1">_xll.BDP(J1856,"security des")</f>
        <v>#NAME?</v>
      </c>
    </row>
    <row r="1857" spans="1:15" x14ac:dyDescent="0.25">
      <c r="A1857">
        <v>0</v>
      </c>
      <c r="B1857" s="9">
        <v>8.4082191780821921E-5</v>
      </c>
      <c r="C1857" s="9" t="str">
        <f t="shared" si="56"/>
        <v>$H$1884</v>
      </c>
      <c r="D1857" s="9" t="str">
        <f t="shared" si="57"/>
        <v>H1884</v>
      </c>
      <c r="F1857">
        <v>37320</v>
      </c>
      <c r="G1857" s="1" t="str">
        <f>_xll.BDS("SPX Index","CHAIN_TICKERS", "CHAIN_STRIKE_PX_OVRD",F1857, "CHAIN_PUT_CALL_TYPE_OVRD=P", "CHAIN_PERIODICITY_OVRD=M")</f>
        <v>SPX US 11/20/15 P2700</v>
      </c>
      <c r="J1857" t="s">
        <v>769</v>
      </c>
      <c r="K1857" t="e">
        <f ca="1">_xll.BDP(J1857,"security des")</f>
        <v>#NAME?</v>
      </c>
      <c r="N1857" t="s">
        <v>470</v>
      </c>
      <c r="O1857" t="e">
        <f ca="1">_xll.BDP(J1857,"security des")</f>
        <v>#NAME?</v>
      </c>
    </row>
    <row r="1858" spans="1:15" x14ac:dyDescent="0.25">
      <c r="A1858">
        <v>0</v>
      </c>
      <c r="B1858" s="9">
        <v>8.5232876712328779E-5</v>
      </c>
      <c r="C1858" s="9" t="str">
        <f t="shared" si="56"/>
        <v>$H$1885</v>
      </c>
      <c r="D1858" s="9" t="str">
        <f t="shared" si="57"/>
        <v>H1885</v>
      </c>
      <c r="F1858">
        <v>37340</v>
      </c>
      <c r="G1858" s="1" t="str">
        <f>_xll.BDS("SPX Index","CHAIN_TICKERS", "CHAIN_STRIKE_PX_OVRD",F1858, "CHAIN_PUT_CALL_TYPE_OVRD=P", "CHAIN_PERIODICITY_OVRD=M")</f>
        <v>SPX US 11/20/15 P2700</v>
      </c>
      <c r="J1858" t="s">
        <v>770</v>
      </c>
      <c r="K1858" t="e">
        <f ca="1">_xll.BDP(J1858,"security des")</f>
        <v>#NAME?</v>
      </c>
      <c r="N1858" t="s">
        <v>2307</v>
      </c>
      <c r="O1858" t="e">
        <f ca="1">_xll.BDP(J1858,"security des")</f>
        <v>#NAME?</v>
      </c>
    </row>
    <row r="1859" spans="1:15" x14ac:dyDescent="0.25">
      <c r="A1859">
        <v>0</v>
      </c>
      <c r="B1859" s="9">
        <v>8.5232876712328779E-5</v>
      </c>
      <c r="C1859" s="9" t="str">
        <f t="shared" si="56"/>
        <v>$H$1886</v>
      </c>
      <c r="D1859" s="9" t="str">
        <f t="shared" si="57"/>
        <v>H1886</v>
      </c>
      <c r="F1859">
        <v>37360</v>
      </c>
      <c r="G1859" s="1" t="str">
        <f>_xll.BDS("SPX Index","CHAIN_TICKERS", "CHAIN_STRIKE_PX_OVRD",F1859, "CHAIN_PUT_CALL_TYPE_OVRD=P", "CHAIN_PERIODICITY_OVRD=M")</f>
        <v>SPX US 11/20/15 P2700</v>
      </c>
      <c r="J1859" t="s">
        <v>771</v>
      </c>
      <c r="K1859" t="e">
        <f ca="1">_xll.BDP(J1859,"security des")</f>
        <v>#NAME?</v>
      </c>
      <c r="N1859" t="s">
        <v>2308</v>
      </c>
      <c r="O1859" t="e">
        <f ca="1">_xll.BDP(J1859,"security des")</f>
        <v>#NAME?</v>
      </c>
    </row>
    <row r="1860" spans="1:15" x14ac:dyDescent="0.25">
      <c r="A1860">
        <v>1</v>
      </c>
      <c r="B1860" s="9">
        <v>8.5232876712328779E-5</v>
      </c>
      <c r="C1860" s="9" t="str">
        <f t="shared" ref="C1860:C1923" si="58">ADDRESS(ROW(B1860)+MATCH(1,B1860:B1886),8)</f>
        <v>$H$1887</v>
      </c>
      <c r="D1860" s="9" t="str">
        <f t="shared" ref="D1860:D1923" si="59">"H"&amp;(ROW(B1860)+MATCH(1,B1860:B1886))</f>
        <v>H1887</v>
      </c>
      <c r="F1860">
        <v>37380</v>
      </c>
      <c r="G1860" s="1" t="str">
        <f>_xll.BDS("SPX Index","CHAIN_TICKERS", "CHAIN_STRIKE_PX_OVRD",F1860, "CHAIN_PUT_CALL_TYPE_OVRD=P", "CHAIN_PERIODICITY_OVRD=M")</f>
        <v>SPX US 11/20/15 P2700</v>
      </c>
      <c r="J1860" t="s">
        <v>772</v>
      </c>
      <c r="K1860" t="e">
        <f ca="1">_xll.BDP(J1860,"security des")</f>
        <v>#NAME?</v>
      </c>
      <c r="N1860" t="s">
        <v>2309</v>
      </c>
      <c r="O1860" t="e">
        <f ca="1">_xll.BDP(J1860,"security des")</f>
        <v>#NAME?</v>
      </c>
    </row>
    <row r="1861" spans="1:15" x14ac:dyDescent="0.25">
      <c r="A1861">
        <v>0</v>
      </c>
      <c r="B1861" s="9">
        <v>8.4931506849315072E-5</v>
      </c>
      <c r="C1861" s="9" t="str">
        <f t="shared" si="58"/>
        <v>$H$1888</v>
      </c>
      <c r="D1861" s="9" t="str">
        <f t="shared" si="59"/>
        <v>H1888</v>
      </c>
      <c r="F1861">
        <v>37400</v>
      </c>
      <c r="G1861" s="1" t="str">
        <f>_xll.BDS("SPX Index","CHAIN_TICKERS", "CHAIN_STRIKE_PX_OVRD",F1861, "CHAIN_PUT_CALL_TYPE_OVRD=P", "CHAIN_PERIODICITY_OVRD=M")</f>
        <v>SPX US 11/20/15 P2700</v>
      </c>
      <c r="J1861" t="s">
        <v>773</v>
      </c>
      <c r="K1861" t="e">
        <f ca="1">_xll.BDP(J1861,"security des")</f>
        <v>#NAME?</v>
      </c>
      <c r="N1861" t="s">
        <v>2310</v>
      </c>
      <c r="O1861" t="e">
        <f ca="1">_xll.BDP(J1861,"security des")</f>
        <v>#NAME?</v>
      </c>
    </row>
    <row r="1862" spans="1:15" x14ac:dyDescent="0.25">
      <c r="A1862">
        <v>0</v>
      </c>
      <c r="B1862" s="9">
        <v>8.4904109589041101E-5</v>
      </c>
      <c r="C1862" s="9" t="str">
        <f t="shared" si="58"/>
        <v>$H$1889</v>
      </c>
      <c r="D1862" s="9" t="str">
        <f t="shared" si="59"/>
        <v>H1889</v>
      </c>
      <c r="F1862">
        <v>37420</v>
      </c>
      <c r="G1862" s="1" t="str">
        <f>_xll.BDS("SPX Index","CHAIN_TICKERS", "CHAIN_STRIKE_PX_OVRD",F1862, "CHAIN_PUT_CALL_TYPE_OVRD=P", "CHAIN_PERIODICITY_OVRD=M")</f>
        <v>SPX US 11/20/15 P2700</v>
      </c>
      <c r="J1862" t="s">
        <v>774</v>
      </c>
      <c r="K1862" t="e">
        <f ca="1">_xll.BDP(J1862,"security des")</f>
        <v>#NAME?</v>
      </c>
      <c r="N1862" t="s">
        <v>471</v>
      </c>
      <c r="O1862" t="e">
        <f ca="1">_xll.BDP(J1862,"security des")</f>
        <v>#NAME?</v>
      </c>
    </row>
    <row r="1863" spans="1:15" x14ac:dyDescent="0.25">
      <c r="A1863">
        <v>0</v>
      </c>
      <c r="B1863" s="9">
        <v>8.6383561643835622E-5</v>
      </c>
      <c r="C1863" s="9" t="str">
        <f t="shared" si="58"/>
        <v>$H$1890</v>
      </c>
      <c r="D1863" s="9" t="str">
        <f t="shared" si="59"/>
        <v>H1890</v>
      </c>
      <c r="F1863">
        <v>37440</v>
      </c>
      <c r="G1863" s="1" t="str">
        <f>_xll.BDS("SPX Index","CHAIN_TICKERS", "CHAIN_STRIKE_PX_OVRD",F1863, "CHAIN_PUT_CALL_TYPE_OVRD=P", "CHAIN_PERIODICITY_OVRD=M")</f>
        <v>SPX US 11/20/15 P2700</v>
      </c>
      <c r="J1863" t="s">
        <v>775</v>
      </c>
      <c r="K1863" t="e">
        <f ca="1">_xll.BDP(J1863,"security des")</f>
        <v>#NAME?</v>
      </c>
      <c r="N1863" t="s">
        <v>2311</v>
      </c>
      <c r="O1863" t="e">
        <f ca="1">_xll.BDP(J1863,"security des")</f>
        <v>#NAME?</v>
      </c>
    </row>
    <row r="1864" spans="1:15" x14ac:dyDescent="0.25">
      <c r="A1864">
        <v>0</v>
      </c>
      <c r="B1864" s="9">
        <v>8.6082191780821916E-5</v>
      </c>
      <c r="C1864" s="9" t="str">
        <f t="shared" si="58"/>
        <v>$H$1891</v>
      </c>
      <c r="D1864" s="9" t="str">
        <f t="shared" si="59"/>
        <v>H1891</v>
      </c>
      <c r="F1864">
        <v>37460</v>
      </c>
      <c r="G1864" s="1" t="str">
        <f>_xll.BDS("SPX Index","CHAIN_TICKERS", "CHAIN_STRIKE_PX_OVRD",F1864, "CHAIN_PUT_CALL_TYPE_OVRD=P", "CHAIN_PERIODICITY_OVRD=M")</f>
        <v>SPX US 11/20/15 P2700</v>
      </c>
      <c r="J1864" t="s">
        <v>776</v>
      </c>
      <c r="K1864" t="e">
        <f ca="1">_xll.BDP(J1864,"security des")</f>
        <v>#NAME?</v>
      </c>
      <c r="N1864" t="s">
        <v>2312</v>
      </c>
      <c r="O1864" t="e">
        <f ca="1">_xll.BDP(J1864,"security des")</f>
        <v>#NAME?</v>
      </c>
    </row>
    <row r="1865" spans="1:15" x14ac:dyDescent="0.25">
      <c r="A1865">
        <v>0</v>
      </c>
      <c r="B1865" s="9">
        <v>8.4657534246575337E-5</v>
      </c>
      <c r="C1865" s="9" t="str">
        <f t="shared" si="58"/>
        <v>$H$1892</v>
      </c>
      <c r="D1865" s="9" t="str">
        <f t="shared" si="59"/>
        <v>H1892</v>
      </c>
      <c r="F1865">
        <v>37480</v>
      </c>
      <c r="G1865" s="1" t="str">
        <f>_xll.BDS("SPX Index","CHAIN_TICKERS", "CHAIN_STRIKE_PX_OVRD",F1865, "CHAIN_PUT_CALL_TYPE_OVRD=P", "CHAIN_PERIODICITY_OVRD=M")</f>
        <v>SPX US 11/20/15 P2700</v>
      </c>
      <c r="J1865" t="s">
        <v>777</v>
      </c>
      <c r="K1865" t="e">
        <f ca="1">_xll.BDP(J1865,"security des")</f>
        <v>#NAME?</v>
      </c>
      <c r="N1865" t="s">
        <v>2313</v>
      </c>
      <c r="O1865" t="e">
        <f ca="1">_xll.BDP(J1865,"security des")</f>
        <v>#NAME?</v>
      </c>
    </row>
    <row r="1866" spans="1:15" x14ac:dyDescent="0.25">
      <c r="A1866">
        <v>0</v>
      </c>
      <c r="B1866" s="9">
        <v>8.4931506849315072E-5</v>
      </c>
      <c r="C1866" s="9" t="str">
        <f t="shared" si="58"/>
        <v>$H$1893</v>
      </c>
      <c r="D1866" s="9" t="str">
        <f t="shared" si="59"/>
        <v>H1893</v>
      </c>
      <c r="F1866">
        <v>37500</v>
      </c>
      <c r="G1866" s="1" t="str">
        <f>_xll.BDS("SPX Index","CHAIN_TICKERS", "CHAIN_STRIKE_PX_OVRD",F1866, "CHAIN_PUT_CALL_TYPE_OVRD=P", "CHAIN_PERIODICITY_OVRD=M")</f>
        <v>SPX US 11/20/15 P2700</v>
      </c>
      <c r="J1866" t="s">
        <v>778</v>
      </c>
      <c r="K1866" t="e">
        <f ca="1">_xll.BDP(J1866,"security des")</f>
        <v>#NAME?</v>
      </c>
      <c r="N1866" t="s">
        <v>2314</v>
      </c>
      <c r="O1866" t="e">
        <f ca="1">_xll.BDP(J1866,"security des")</f>
        <v>#NAME?</v>
      </c>
    </row>
    <row r="1867" spans="1:15" x14ac:dyDescent="0.25">
      <c r="A1867">
        <v>0</v>
      </c>
      <c r="B1867" s="9">
        <v>8.5753424657534239E-5</v>
      </c>
      <c r="C1867" s="9" t="str">
        <f t="shared" si="58"/>
        <v>$H$1894</v>
      </c>
      <c r="D1867" s="9" t="str">
        <f t="shared" si="59"/>
        <v>H1894</v>
      </c>
      <c r="F1867">
        <v>37520</v>
      </c>
      <c r="G1867" s="1" t="str">
        <f>_xll.BDS("SPX Index","CHAIN_TICKERS", "CHAIN_STRIKE_PX_OVRD",F1867, "CHAIN_PUT_CALL_TYPE_OVRD=P", "CHAIN_PERIODICITY_OVRD=M")</f>
        <v>SPX US 11/20/15 P2700</v>
      </c>
      <c r="J1867" t="s">
        <v>779</v>
      </c>
      <c r="K1867" t="e">
        <f ca="1">_xll.BDP(J1867,"security des")</f>
        <v>#NAME?</v>
      </c>
      <c r="N1867" t="s">
        <v>472</v>
      </c>
      <c r="O1867" t="e">
        <f ca="1">_xll.BDP(J1867,"security des")</f>
        <v>#NAME?</v>
      </c>
    </row>
    <row r="1868" spans="1:15" x14ac:dyDescent="0.25">
      <c r="A1868">
        <v>0</v>
      </c>
      <c r="B1868" s="9">
        <v>8.7205479452054789E-5</v>
      </c>
      <c r="C1868" s="9" t="str">
        <f t="shared" si="58"/>
        <v>$H$1895</v>
      </c>
      <c r="D1868" s="9" t="str">
        <f t="shared" si="59"/>
        <v>H1895</v>
      </c>
      <c r="F1868">
        <v>37540</v>
      </c>
      <c r="G1868" s="1" t="str">
        <f>_xll.BDS("SPX Index","CHAIN_TICKERS", "CHAIN_STRIKE_PX_OVRD",F1868, "CHAIN_PUT_CALL_TYPE_OVRD=P", "CHAIN_PERIODICITY_OVRD=M")</f>
        <v>SPX US 11/20/15 P2700</v>
      </c>
      <c r="J1868" t="s">
        <v>780</v>
      </c>
      <c r="K1868" t="e">
        <f ca="1">_xll.BDP(J1868,"security des")</f>
        <v>#NAME?</v>
      </c>
      <c r="N1868" t="s">
        <v>2315</v>
      </c>
      <c r="O1868" t="e">
        <f ca="1">_xll.BDP(J1868,"security des")</f>
        <v>#NAME?</v>
      </c>
    </row>
    <row r="1869" spans="1:15" x14ac:dyDescent="0.25">
      <c r="A1869">
        <v>0</v>
      </c>
      <c r="B1869" s="9">
        <v>8.6082191780821916E-5</v>
      </c>
      <c r="C1869" s="9" t="str">
        <f t="shared" si="58"/>
        <v>$H$1896</v>
      </c>
      <c r="D1869" s="9" t="str">
        <f t="shared" si="59"/>
        <v>H1896</v>
      </c>
      <c r="F1869">
        <v>37560</v>
      </c>
      <c r="G1869" s="1" t="str">
        <f>_xll.BDS("SPX Index","CHAIN_TICKERS", "CHAIN_STRIKE_PX_OVRD",F1869, "CHAIN_PUT_CALL_TYPE_OVRD=P", "CHAIN_PERIODICITY_OVRD=M")</f>
        <v>SPX US 11/20/15 P2700</v>
      </c>
      <c r="J1869" t="s">
        <v>781</v>
      </c>
      <c r="K1869" t="e">
        <f ca="1">_xll.BDP(J1869,"security des")</f>
        <v>#NAME?</v>
      </c>
      <c r="N1869" t="s">
        <v>2316</v>
      </c>
      <c r="O1869" t="e">
        <f ca="1">_xll.BDP(J1869,"security des")</f>
        <v>#NAME?</v>
      </c>
    </row>
    <row r="1870" spans="1:15" x14ac:dyDescent="0.25">
      <c r="A1870">
        <v>0</v>
      </c>
      <c r="B1870" s="9">
        <v>8.6082191780821916E-5</v>
      </c>
      <c r="C1870" s="9" t="str">
        <f t="shared" si="58"/>
        <v>$H$1897</v>
      </c>
      <c r="D1870" s="9" t="str">
        <f t="shared" si="59"/>
        <v>H1897</v>
      </c>
      <c r="F1870">
        <v>37580</v>
      </c>
      <c r="G1870" s="1" t="str">
        <f>_xll.BDS("SPX Index","CHAIN_TICKERS", "CHAIN_STRIKE_PX_OVRD",F1870, "CHAIN_PUT_CALL_TYPE_OVRD=P", "CHAIN_PERIODICITY_OVRD=M")</f>
        <v>SPX US 11/20/15 P2700</v>
      </c>
      <c r="J1870" t="s">
        <v>782</v>
      </c>
      <c r="K1870" t="e">
        <f ca="1">_xll.BDP(J1870,"security des")</f>
        <v>#NAME?</v>
      </c>
      <c r="N1870" t="s">
        <v>2317</v>
      </c>
      <c r="O1870" t="e">
        <f ca="1">_xll.BDP(J1870,"security des")</f>
        <v>#NAME?</v>
      </c>
    </row>
    <row r="1871" spans="1:15" x14ac:dyDescent="0.25">
      <c r="A1871">
        <v>0</v>
      </c>
      <c r="B1871" s="9">
        <v>8.547945205479453E-5</v>
      </c>
      <c r="C1871" s="9" t="str">
        <f t="shared" si="58"/>
        <v>$H$1898</v>
      </c>
      <c r="D1871" s="9" t="str">
        <f t="shared" si="59"/>
        <v>H1898</v>
      </c>
      <c r="F1871">
        <v>37600</v>
      </c>
      <c r="G1871" s="1" t="str">
        <f>_xll.BDS("SPX Index","CHAIN_TICKERS", "CHAIN_STRIKE_PX_OVRD",F1871, "CHAIN_PUT_CALL_TYPE_OVRD=P", "CHAIN_PERIODICITY_OVRD=M")</f>
        <v>SPX US 11/20/15 P2700</v>
      </c>
      <c r="J1871" t="s">
        <v>783</v>
      </c>
      <c r="K1871" t="e">
        <f ca="1">_xll.BDP(J1871,"security des")</f>
        <v>#NAME?</v>
      </c>
      <c r="N1871" t="s">
        <v>2318</v>
      </c>
      <c r="O1871" t="e">
        <f ca="1">_xll.BDP(J1871,"security des")</f>
        <v>#NAME?</v>
      </c>
    </row>
    <row r="1872" spans="1:15" x14ac:dyDescent="0.25">
      <c r="A1872">
        <v>0</v>
      </c>
      <c r="B1872" s="9">
        <v>8.547945205479453E-5</v>
      </c>
      <c r="C1872" s="9" t="str">
        <f t="shared" si="58"/>
        <v>$H$1899</v>
      </c>
      <c r="D1872" s="9" t="str">
        <f t="shared" si="59"/>
        <v>H1899</v>
      </c>
      <c r="F1872">
        <v>37620</v>
      </c>
      <c r="G1872" s="1" t="str">
        <f>_xll.BDS("SPX Index","CHAIN_TICKERS", "CHAIN_STRIKE_PX_OVRD",F1872, "CHAIN_PUT_CALL_TYPE_OVRD=P", "CHAIN_PERIODICITY_OVRD=M")</f>
        <v>SPX US 11/20/15 P2700</v>
      </c>
      <c r="J1872" t="s">
        <v>784</v>
      </c>
      <c r="K1872" t="e">
        <f ca="1">_xll.BDP(J1872,"security des")</f>
        <v>#NAME?</v>
      </c>
      <c r="N1872" t="s">
        <v>473</v>
      </c>
      <c r="O1872" t="e">
        <f ca="1">_xll.BDP(J1872,"security des")</f>
        <v>#NAME?</v>
      </c>
    </row>
    <row r="1873" spans="1:15" x14ac:dyDescent="0.25">
      <c r="A1873">
        <v>0</v>
      </c>
      <c r="B1873" s="9">
        <v>8.6931506849315067E-5</v>
      </c>
      <c r="C1873" s="9" t="str">
        <f t="shared" si="58"/>
        <v>$H$1900</v>
      </c>
      <c r="D1873" s="9" t="str">
        <f t="shared" si="59"/>
        <v>H1900</v>
      </c>
      <c r="F1873">
        <v>37640</v>
      </c>
      <c r="G1873" s="1" t="str">
        <f>_xll.BDS("SPX Index","CHAIN_TICKERS", "CHAIN_STRIKE_PX_OVRD",F1873, "CHAIN_PUT_CALL_TYPE_OVRD=P", "CHAIN_PERIODICITY_OVRD=M")</f>
        <v>SPX US 11/20/15 P2700</v>
      </c>
      <c r="J1873" t="s">
        <v>785</v>
      </c>
      <c r="K1873" t="e">
        <f ca="1">_xll.BDP(J1873,"security des")</f>
        <v>#NAME?</v>
      </c>
      <c r="N1873" t="s">
        <v>2319</v>
      </c>
      <c r="O1873" t="e">
        <f ca="1">_xll.BDP(J1873,"security des")</f>
        <v>#NAME?</v>
      </c>
    </row>
    <row r="1874" spans="1:15" x14ac:dyDescent="0.25">
      <c r="A1874">
        <v>0</v>
      </c>
      <c r="B1874" s="9">
        <v>8.7205479452054789E-5</v>
      </c>
      <c r="C1874" s="9" t="str">
        <f t="shared" si="58"/>
        <v>$H$1901</v>
      </c>
      <c r="D1874" s="9" t="str">
        <f t="shared" si="59"/>
        <v>H1901</v>
      </c>
      <c r="F1874">
        <v>37660</v>
      </c>
      <c r="G1874" s="1" t="str">
        <f>_xll.BDS("SPX Index","CHAIN_TICKERS", "CHAIN_STRIKE_PX_OVRD",F1874, "CHAIN_PUT_CALL_TYPE_OVRD=P", "CHAIN_PERIODICITY_OVRD=M")</f>
        <v>SPX US 11/20/15 P2700</v>
      </c>
      <c r="J1874" t="s">
        <v>786</v>
      </c>
      <c r="K1874" t="e">
        <f ca="1">_xll.BDP(J1874,"security des")</f>
        <v>#NAME?</v>
      </c>
      <c r="N1874" t="s">
        <v>2320</v>
      </c>
      <c r="O1874" t="e">
        <f ca="1">_xll.BDP(J1874,"security des")</f>
        <v>#NAME?</v>
      </c>
    </row>
    <row r="1875" spans="1:15" x14ac:dyDescent="0.25">
      <c r="A1875">
        <v>0</v>
      </c>
      <c r="B1875" s="9" t="e">
        <v>#N/A</v>
      </c>
      <c r="C1875" s="9" t="str">
        <f t="shared" si="58"/>
        <v>$H$1902</v>
      </c>
      <c r="D1875" s="9" t="str">
        <f t="shared" si="59"/>
        <v>H1902</v>
      </c>
      <c r="F1875">
        <v>37680</v>
      </c>
      <c r="G1875" s="1" t="str">
        <f>_xll.BDS("SPX Index","CHAIN_TICKERS", "CHAIN_STRIKE_PX_OVRD",F1875, "CHAIN_PUT_CALL_TYPE_OVRD=P", "CHAIN_PERIODICITY_OVRD=M")</f>
        <v>SPX US 11/20/15 P2700</v>
      </c>
      <c r="J1875" t="s">
        <v>787</v>
      </c>
      <c r="K1875" t="e">
        <f ca="1">_xll.BDP(J1875,"security des")</f>
        <v>#NAME?</v>
      </c>
      <c r="N1875" t="s">
        <v>2321</v>
      </c>
      <c r="O1875" t="e">
        <f ca="1">_xll.BDP(J1875,"security des")</f>
        <v>#NAME?</v>
      </c>
    </row>
    <row r="1876" spans="1:15" x14ac:dyDescent="0.25">
      <c r="A1876">
        <v>0</v>
      </c>
      <c r="B1876" s="9">
        <v>8.6904109589041096E-5</v>
      </c>
      <c r="C1876" s="9" t="str">
        <f t="shared" si="58"/>
        <v>$H$1903</v>
      </c>
      <c r="D1876" s="9" t="str">
        <f t="shared" si="59"/>
        <v>H1903</v>
      </c>
      <c r="F1876">
        <v>37700</v>
      </c>
      <c r="G1876" s="1" t="str">
        <f>_xll.BDS("SPX Index","CHAIN_TICKERS", "CHAIN_STRIKE_PX_OVRD",F1876, "CHAIN_PUT_CALL_TYPE_OVRD=P", "CHAIN_PERIODICITY_OVRD=M")</f>
        <v>SPX US 11/20/15 P2700</v>
      </c>
      <c r="J1876" t="s">
        <v>788</v>
      </c>
      <c r="K1876" t="e">
        <f ca="1">_xll.BDP(J1876,"security des")</f>
        <v>#NAME?</v>
      </c>
      <c r="N1876" t="s">
        <v>2322</v>
      </c>
      <c r="O1876" t="e">
        <f ca="1">_xll.BDP(J1876,"security des")</f>
        <v>#NAME?</v>
      </c>
    </row>
    <row r="1877" spans="1:15" x14ac:dyDescent="0.25">
      <c r="A1877">
        <v>0</v>
      </c>
      <c r="B1877" s="9">
        <v>8.6602739726027403E-5</v>
      </c>
      <c r="C1877" s="9" t="str">
        <f t="shared" si="58"/>
        <v>$H$1904</v>
      </c>
      <c r="D1877" s="9" t="str">
        <f t="shared" si="59"/>
        <v>H1904</v>
      </c>
      <c r="F1877">
        <v>37720</v>
      </c>
      <c r="G1877" s="1" t="str">
        <f>_xll.BDS("SPX Index","CHAIN_TICKERS", "CHAIN_STRIKE_PX_OVRD",F1877, "CHAIN_PUT_CALL_TYPE_OVRD=P", "CHAIN_PERIODICITY_OVRD=M")</f>
        <v>SPX US 11/20/15 P2700</v>
      </c>
      <c r="J1877" t="s">
        <v>789</v>
      </c>
      <c r="K1877" t="e">
        <f ca="1">_xll.BDP(J1877,"security des")</f>
        <v>#NAME?</v>
      </c>
      <c r="N1877" t="s">
        <v>474</v>
      </c>
      <c r="O1877" t="e">
        <f ca="1">_xll.BDP(J1877,"security des")</f>
        <v>#NAME?</v>
      </c>
    </row>
    <row r="1878" spans="1:15" x14ac:dyDescent="0.25">
      <c r="A1878">
        <v>0</v>
      </c>
      <c r="B1878" s="9">
        <v>8.6383561643835622E-5</v>
      </c>
      <c r="C1878" s="9" t="str">
        <f t="shared" si="58"/>
        <v>$H$1905</v>
      </c>
      <c r="D1878" s="9" t="str">
        <f t="shared" si="59"/>
        <v>H1905</v>
      </c>
      <c r="F1878">
        <v>37740</v>
      </c>
      <c r="G1878" s="1" t="str">
        <f>_xll.BDS("SPX Index","CHAIN_TICKERS", "CHAIN_STRIKE_PX_OVRD",F1878, "CHAIN_PUT_CALL_TYPE_OVRD=P", "CHAIN_PERIODICITY_OVRD=M")</f>
        <v>SPX US 11/20/15 P2700</v>
      </c>
      <c r="J1878" t="s">
        <v>790</v>
      </c>
      <c r="K1878" t="e">
        <f ca="1">_xll.BDP(J1878,"security des")</f>
        <v>#NAME?</v>
      </c>
      <c r="N1878" t="s">
        <v>2323</v>
      </c>
      <c r="O1878" t="e">
        <f ca="1">_xll.BDP(J1878,"security des")</f>
        <v>#NAME?</v>
      </c>
    </row>
    <row r="1879" spans="1:15" x14ac:dyDescent="0.25">
      <c r="A1879">
        <v>0</v>
      </c>
      <c r="B1879" s="9">
        <v>8.6356164383561652E-5</v>
      </c>
      <c r="C1879" s="9" t="str">
        <f t="shared" si="58"/>
        <v>$H$1906</v>
      </c>
      <c r="D1879" s="9" t="str">
        <f t="shared" si="59"/>
        <v>H1906</v>
      </c>
      <c r="F1879">
        <v>37760</v>
      </c>
      <c r="G1879" s="1" t="str">
        <f>_xll.BDS("SPX Index","CHAIN_TICKERS", "CHAIN_STRIKE_PX_OVRD",F1879, "CHAIN_PUT_CALL_TYPE_OVRD=P", "CHAIN_PERIODICITY_OVRD=M")</f>
        <v>SPX US 11/20/15 P2700</v>
      </c>
      <c r="J1879" t="s">
        <v>791</v>
      </c>
      <c r="K1879" t="e">
        <f ca="1">_xll.BDP(J1879,"security des")</f>
        <v>#NAME?</v>
      </c>
      <c r="N1879" t="s">
        <v>2324</v>
      </c>
      <c r="O1879" t="e">
        <f ca="1">_xll.BDP(J1879,"security des")</f>
        <v>#NAME?</v>
      </c>
    </row>
    <row r="1880" spans="1:15" x14ac:dyDescent="0.25">
      <c r="A1880">
        <v>3</v>
      </c>
      <c r="B1880" s="9">
        <v>8.6931506849315067E-5</v>
      </c>
      <c r="C1880" s="9" t="str">
        <f t="shared" si="58"/>
        <v>$H$1907</v>
      </c>
      <c r="D1880" s="9" t="str">
        <f t="shared" si="59"/>
        <v>H1907</v>
      </c>
      <c r="F1880">
        <v>37780</v>
      </c>
      <c r="G1880" s="1" t="str">
        <f>_xll.BDS("SPX Index","CHAIN_TICKERS", "CHAIN_STRIKE_PX_OVRD",F1880, "CHAIN_PUT_CALL_TYPE_OVRD=P", "CHAIN_PERIODICITY_OVRD=M")</f>
        <v>SPX US 11/20/15 P2700</v>
      </c>
      <c r="J1880" t="s">
        <v>792</v>
      </c>
      <c r="K1880" t="e">
        <f ca="1">_xll.BDP(J1880,"security des")</f>
        <v>#NAME?</v>
      </c>
      <c r="N1880" t="s">
        <v>2325</v>
      </c>
      <c r="O1880" t="e">
        <f ca="1">_xll.BDP(J1880,"security des")</f>
        <v>#NAME?</v>
      </c>
    </row>
    <row r="1881" spans="1:15" x14ac:dyDescent="0.25">
      <c r="A1881">
        <v>0</v>
      </c>
      <c r="B1881" s="9">
        <v>8.7178082191780818E-5</v>
      </c>
      <c r="C1881" s="9" t="str">
        <f t="shared" si="58"/>
        <v>$H$1908</v>
      </c>
      <c r="D1881" s="9" t="str">
        <f t="shared" si="59"/>
        <v>H1908</v>
      </c>
      <c r="F1881">
        <v>37800</v>
      </c>
      <c r="G1881" s="1" t="str">
        <f>_xll.BDS("SPX Index","CHAIN_TICKERS", "CHAIN_STRIKE_PX_OVRD",F1881, "CHAIN_PUT_CALL_TYPE_OVRD=P", "CHAIN_PERIODICITY_OVRD=M")</f>
        <v>SPX US 11/20/15 P2700</v>
      </c>
      <c r="J1881" t="s">
        <v>793</v>
      </c>
      <c r="K1881" t="e">
        <f ca="1">_xll.BDP(J1881,"security des")</f>
        <v>#NAME?</v>
      </c>
      <c r="N1881" t="s">
        <v>2326</v>
      </c>
      <c r="O1881" t="e">
        <f ca="1">_xll.BDP(J1881,"security des")</f>
        <v>#NAME?</v>
      </c>
    </row>
    <row r="1882" spans="1:15" x14ac:dyDescent="0.25">
      <c r="A1882">
        <v>0</v>
      </c>
      <c r="B1882" s="9">
        <v>8.7178082191780818E-5</v>
      </c>
      <c r="C1882" s="9" t="str">
        <f t="shared" si="58"/>
        <v>$H$1909</v>
      </c>
      <c r="D1882" s="9" t="str">
        <f t="shared" si="59"/>
        <v>H1909</v>
      </c>
      <c r="F1882">
        <v>37820</v>
      </c>
      <c r="G1882" s="1" t="str">
        <f>_xll.BDS("SPX Index","CHAIN_TICKERS", "CHAIN_STRIKE_PX_OVRD",F1882, "CHAIN_PUT_CALL_TYPE_OVRD=P", "CHAIN_PERIODICITY_OVRD=M")</f>
        <v>SPX US 11/20/15 P2700</v>
      </c>
      <c r="J1882" t="s">
        <v>794</v>
      </c>
      <c r="K1882" t="e">
        <f ca="1">_xll.BDP(J1882,"security des")</f>
        <v>#NAME?</v>
      </c>
      <c r="N1882" t="s">
        <v>475</v>
      </c>
      <c r="O1882" t="e">
        <f ca="1">_xll.BDP(J1882,"security des")</f>
        <v>#NAME?</v>
      </c>
    </row>
    <row r="1883" spans="1:15" x14ac:dyDescent="0.25">
      <c r="A1883">
        <v>0</v>
      </c>
      <c r="B1883" s="9">
        <v>8.7205479452054789E-5</v>
      </c>
      <c r="C1883" s="9" t="str">
        <f t="shared" si="58"/>
        <v>$H$1910</v>
      </c>
      <c r="D1883" s="9" t="str">
        <f t="shared" si="59"/>
        <v>H1910</v>
      </c>
      <c r="F1883">
        <v>37840</v>
      </c>
      <c r="G1883" s="1" t="str">
        <f>_xll.BDS("SPX Index","CHAIN_TICKERS", "CHAIN_STRIKE_PX_OVRD",F1883, "CHAIN_PUT_CALL_TYPE_OVRD=P", "CHAIN_PERIODICITY_OVRD=M")</f>
        <v>SPX US 11/20/15 P2700</v>
      </c>
      <c r="J1883" t="s">
        <v>795</v>
      </c>
      <c r="K1883" t="e">
        <f ca="1">_xll.BDP(J1883,"security des")</f>
        <v>#NAME?</v>
      </c>
      <c r="N1883" t="s">
        <v>2327</v>
      </c>
      <c r="O1883" t="e">
        <f ca="1">_xll.BDP(J1883,"security des")</f>
        <v>#NAME?</v>
      </c>
    </row>
    <row r="1884" spans="1:15" x14ac:dyDescent="0.25">
      <c r="A1884">
        <v>0</v>
      </c>
      <c r="B1884" s="9">
        <v>8.7205479452054789E-5</v>
      </c>
      <c r="C1884" s="9" t="str">
        <f t="shared" si="58"/>
        <v>$H$1911</v>
      </c>
      <c r="D1884" s="9" t="str">
        <f t="shared" si="59"/>
        <v>H1911</v>
      </c>
      <c r="F1884">
        <v>37860</v>
      </c>
      <c r="G1884" s="1" t="str">
        <f>_xll.BDS("SPX Index","CHAIN_TICKERS", "CHAIN_STRIKE_PX_OVRD",F1884, "CHAIN_PUT_CALL_TYPE_OVRD=P", "CHAIN_PERIODICITY_OVRD=M")</f>
        <v>SPX US 11/20/15 P2700</v>
      </c>
      <c r="J1884" t="s">
        <v>796</v>
      </c>
      <c r="K1884" t="e">
        <f ca="1">_xll.BDP(J1884,"security des")</f>
        <v>#NAME?</v>
      </c>
      <c r="N1884" t="s">
        <v>2328</v>
      </c>
      <c r="O1884" t="e">
        <f ca="1">_xll.BDP(J1884,"security des")</f>
        <v>#NAME?</v>
      </c>
    </row>
    <row r="1885" spans="1:15" x14ac:dyDescent="0.25">
      <c r="A1885">
        <v>0</v>
      </c>
      <c r="B1885" s="9">
        <v>8.6904109589041096E-5</v>
      </c>
      <c r="C1885" s="9" t="str">
        <f t="shared" si="58"/>
        <v>$H$1912</v>
      </c>
      <c r="D1885" s="9" t="str">
        <f t="shared" si="59"/>
        <v>H1912</v>
      </c>
      <c r="F1885">
        <v>37880</v>
      </c>
      <c r="G1885" s="1" t="str">
        <f>_xll.BDS("SPX Index","CHAIN_TICKERS", "CHAIN_STRIKE_PX_OVRD",F1885, "CHAIN_PUT_CALL_TYPE_OVRD=P", "CHAIN_PERIODICITY_OVRD=M")</f>
        <v>SPX US 11/20/15 P2700</v>
      </c>
      <c r="J1885" t="s">
        <v>797</v>
      </c>
      <c r="K1885" t="e">
        <f ca="1">_xll.BDP(J1885,"security des")</f>
        <v>#NAME?</v>
      </c>
      <c r="N1885" t="s">
        <v>2329</v>
      </c>
      <c r="O1885" t="e">
        <f ca="1">_xll.BDP(J1885,"security des")</f>
        <v>#NAME?</v>
      </c>
    </row>
    <row r="1886" spans="1:15" x14ac:dyDescent="0.25">
      <c r="A1886">
        <v>0</v>
      </c>
      <c r="B1886" s="9">
        <v>8.7178082191780818E-5</v>
      </c>
      <c r="C1886" s="9" t="str">
        <f t="shared" si="58"/>
        <v>$H$1913</v>
      </c>
      <c r="D1886" s="9" t="str">
        <f t="shared" si="59"/>
        <v>H1913</v>
      </c>
      <c r="F1886">
        <v>37900</v>
      </c>
      <c r="G1886" s="1" t="str">
        <f>_xll.BDS("SPX Index","CHAIN_TICKERS", "CHAIN_STRIKE_PX_OVRD",F1886, "CHAIN_PUT_CALL_TYPE_OVRD=P", "CHAIN_PERIODICITY_OVRD=M")</f>
        <v>SPX US 11/20/15 P2700</v>
      </c>
      <c r="J1886" t="s">
        <v>798</v>
      </c>
      <c r="K1886" t="e">
        <f ca="1">_xll.BDP(J1886,"security des")</f>
        <v>#NAME?</v>
      </c>
      <c r="N1886" t="s">
        <v>2330</v>
      </c>
      <c r="O1886" t="e">
        <f ca="1">_xll.BDP(J1886,"security des")</f>
        <v>#NAME?</v>
      </c>
    </row>
    <row r="1887" spans="1:15" x14ac:dyDescent="0.25">
      <c r="A1887">
        <v>0</v>
      </c>
      <c r="B1887" s="9">
        <v>8.7780821917808231E-5</v>
      </c>
      <c r="C1887" s="9" t="str">
        <f t="shared" si="58"/>
        <v>$H$1914</v>
      </c>
      <c r="D1887" s="9" t="str">
        <f t="shared" si="59"/>
        <v>H1914</v>
      </c>
      <c r="F1887">
        <v>37920</v>
      </c>
      <c r="G1887" s="1" t="str">
        <f>_xll.BDS("SPX Index","CHAIN_TICKERS", "CHAIN_STRIKE_PX_OVRD",F1887, "CHAIN_PUT_CALL_TYPE_OVRD=P", "CHAIN_PERIODICITY_OVRD=M")</f>
        <v>SPX US 11/20/15 P2700</v>
      </c>
      <c r="J1887" t="s">
        <v>799</v>
      </c>
      <c r="K1887" t="e">
        <f ca="1">_xll.BDP(J1887,"security des")</f>
        <v>#NAME?</v>
      </c>
      <c r="N1887" t="s">
        <v>476</v>
      </c>
      <c r="O1887" t="e">
        <f ca="1">_xll.BDP(J1887,"security des")</f>
        <v>#NAME?</v>
      </c>
    </row>
    <row r="1888" spans="1:15" x14ac:dyDescent="0.25">
      <c r="A1888">
        <v>0</v>
      </c>
      <c r="B1888" s="9">
        <v>8.6931506849315067E-5</v>
      </c>
      <c r="C1888" s="9" t="str">
        <f t="shared" si="58"/>
        <v>$H$1915</v>
      </c>
      <c r="D1888" s="9" t="str">
        <f t="shared" si="59"/>
        <v>H1915</v>
      </c>
      <c r="F1888">
        <v>37940</v>
      </c>
      <c r="G1888" s="1" t="str">
        <f>_xll.BDS("SPX Index","CHAIN_TICKERS", "CHAIN_STRIKE_PX_OVRD",F1888, "CHAIN_PUT_CALL_TYPE_OVRD=P", "CHAIN_PERIODICITY_OVRD=M")</f>
        <v>SPX US 11/20/15 P2700</v>
      </c>
      <c r="J1888" t="s">
        <v>800</v>
      </c>
      <c r="K1888" t="e">
        <f ca="1">_xll.BDP(J1888,"security des")</f>
        <v>#NAME?</v>
      </c>
      <c r="N1888" t="s">
        <v>2331</v>
      </c>
      <c r="O1888" t="e">
        <f ca="1">_xll.BDP(J1888,"security des")</f>
        <v>#NAME?</v>
      </c>
    </row>
    <row r="1889" spans="1:15" x14ac:dyDescent="0.25">
      <c r="A1889">
        <v>0</v>
      </c>
      <c r="B1889" s="9">
        <v>8.7205479452054789E-5</v>
      </c>
      <c r="C1889" s="9" t="str">
        <f t="shared" si="58"/>
        <v>$H$1916</v>
      </c>
      <c r="D1889" s="9" t="str">
        <f t="shared" si="59"/>
        <v>H1916</v>
      </c>
      <c r="F1889">
        <v>37960</v>
      </c>
      <c r="G1889" s="1" t="str">
        <f>_xll.BDS("SPX Index","CHAIN_TICKERS", "CHAIN_STRIKE_PX_OVRD",F1889, "CHAIN_PUT_CALL_TYPE_OVRD=P", "CHAIN_PERIODICITY_OVRD=M")</f>
        <v>SPX US 11/20/15 P2700</v>
      </c>
      <c r="J1889" t="s">
        <v>801</v>
      </c>
      <c r="K1889" t="e">
        <f ca="1">_xll.BDP(J1889,"security des")</f>
        <v>#NAME?</v>
      </c>
      <c r="N1889" t="s">
        <v>2332</v>
      </c>
      <c r="O1889" t="e">
        <f ca="1">_xll.BDP(J1889,"security des")</f>
        <v>#NAME?</v>
      </c>
    </row>
    <row r="1890" spans="1:15" x14ac:dyDescent="0.25">
      <c r="A1890">
        <v>0</v>
      </c>
      <c r="B1890" s="9">
        <v>8.6904109589041096E-5</v>
      </c>
      <c r="C1890" s="9" t="str">
        <f t="shared" si="58"/>
        <v>$H$1917</v>
      </c>
      <c r="D1890" s="9" t="str">
        <f t="shared" si="59"/>
        <v>H1917</v>
      </c>
      <c r="F1890">
        <v>37980</v>
      </c>
      <c r="G1890" s="1" t="str">
        <f>_xll.BDS("SPX Index","CHAIN_TICKERS", "CHAIN_STRIKE_PX_OVRD",F1890, "CHAIN_PUT_CALL_TYPE_OVRD=P", "CHAIN_PERIODICITY_OVRD=M")</f>
        <v>SPX US 11/20/15 P2700</v>
      </c>
      <c r="J1890" t="s">
        <v>802</v>
      </c>
      <c r="K1890" t="e">
        <f ca="1">_xll.BDP(J1890,"security des")</f>
        <v>#NAME?</v>
      </c>
      <c r="N1890" t="s">
        <v>2333</v>
      </c>
      <c r="O1890" t="e">
        <f ca="1">_xll.BDP(J1890,"security des")</f>
        <v>#NAME?</v>
      </c>
    </row>
    <row r="1891" spans="1:15" x14ac:dyDescent="0.25">
      <c r="A1891">
        <v>0</v>
      </c>
      <c r="B1891" s="9">
        <v>8.6328767123287667E-5</v>
      </c>
      <c r="C1891" s="9" t="str">
        <f t="shared" si="58"/>
        <v>$H$1918</v>
      </c>
      <c r="D1891" s="9" t="str">
        <f t="shared" si="59"/>
        <v>H1918</v>
      </c>
      <c r="F1891">
        <v>38000</v>
      </c>
      <c r="G1891" s="1" t="str">
        <f>_xll.BDS("SPX Index","CHAIN_TICKERS", "CHAIN_STRIKE_PX_OVRD",F1891, "CHAIN_PUT_CALL_TYPE_OVRD=P", "CHAIN_PERIODICITY_OVRD=M")</f>
        <v>SPX US 11/20/15 P2700</v>
      </c>
      <c r="J1891" t="s">
        <v>803</v>
      </c>
      <c r="K1891" t="e">
        <f ca="1">_xll.BDP(J1891,"security des")</f>
        <v>#NAME?</v>
      </c>
      <c r="N1891" t="s">
        <v>2334</v>
      </c>
      <c r="O1891" t="e">
        <f ca="1">_xll.BDP(J1891,"security des")</f>
        <v>#NAME?</v>
      </c>
    </row>
    <row r="1892" spans="1:15" x14ac:dyDescent="0.25">
      <c r="A1892">
        <v>0</v>
      </c>
      <c r="B1892" s="9">
        <v>8.6657534246575331E-5</v>
      </c>
      <c r="C1892" s="9" t="str">
        <f t="shared" si="58"/>
        <v>$H$1919</v>
      </c>
      <c r="D1892" s="9" t="str">
        <f t="shared" si="59"/>
        <v>H1919</v>
      </c>
      <c r="F1892">
        <v>38020</v>
      </c>
      <c r="G1892" s="1" t="str">
        <f>_xll.BDS("SPX Index","CHAIN_TICKERS", "CHAIN_STRIKE_PX_OVRD",F1892, "CHAIN_PUT_CALL_TYPE_OVRD=P", "CHAIN_PERIODICITY_OVRD=M")</f>
        <v>SPX US 11/20/15 P2700</v>
      </c>
      <c r="J1892" t="s">
        <v>804</v>
      </c>
      <c r="K1892" t="e">
        <f ca="1">_xll.BDP(J1892,"security des")</f>
        <v>#NAME?</v>
      </c>
      <c r="N1892" t="s">
        <v>477</v>
      </c>
      <c r="O1892" t="e">
        <f ca="1">_xll.BDP(J1892,"security des")</f>
        <v>#NAME?</v>
      </c>
    </row>
    <row r="1893" spans="1:15" x14ac:dyDescent="0.25">
      <c r="A1893">
        <v>0</v>
      </c>
      <c r="B1893" s="9">
        <v>8.5808219178082194E-5</v>
      </c>
      <c r="C1893" s="9" t="str">
        <f t="shared" si="58"/>
        <v>$H$1920</v>
      </c>
      <c r="D1893" s="9" t="str">
        <f t="shared" si="59"/>
        <v>H1920</v>
      </c>
      <c r="F1893">
        <v>38040</v>
      </c>
      <c r="G1893" s="1" t="str">
        <f>_xll.BDS("SPX Index","CHAIN_TICKERS", "CHAIN_STRIKE_PX_OVRD",F1893, "CHAIN_PUT_CALL_TYPE_OVRD=P", "CHAIN_PERIODICITY_OVRD=M")</f>
        <v>SPX US 11/20/15 P2700</v>
      </c>
      <c r="J1893" t="s">
        <v>805</v>
      </c>
      <c r="K1893" t="e">
        <f ca="1">_xll.BDP(J1893,"security des")</f>
        <v>#NAME?</v>
      </c>
      <c r="N1893" t="s">
        <v>2335</v>
      </c>
      <c r="O1893" t="e">
        <f ca="1">_xll.BDP(J1893,"security des")</f>
        <v>#NAME?</v>
      </c>
    </row>
    <row r="1894" spans="1:15" x14ac:dyDescent="0.25">
      <c r="A1894">
        <v>0</v>
      </c>
      <c r="B1894" s="9">
        <v>8.5506849315068487E-5</v>
      </c>
      <c r="C1894" s="9" t="str">
        <f t="shared" si="58"/>
        <v>$H$1921</v>
      </c>
      <c r="D1894" s="9" t="str">
        <f t="shared" si="59"/>
        <v>H1921</v>
      </c>
      <c r="F1894">
        <v>38060</v>
      </c>
      <c r="G1894" s="1" t="str">
        <f>_xll.BDS("SPX Index","CHAIN_TICKERS", "CHAIN_STRIKE_PX_OVRD",F1894, "CHAIN_PUT_CALL_TYPE_OVRD=P", "CHAIN_PERIODICITY_OVRD=M")</f>
        <v>SPX US 11/20/15 P2700</v>
      </c>
      <c r="J1894" t="s">
        <v>806</v>
      </c>
      <c r="K1894" t="e">
        <f ca="1">_xll.BDP(J1894,"security des")</f>
        <v>#NAME?</v>
      </c>
      <c r="N1894" t="s">
        <v>2336</v>
      </c>
      <c r="O1894" t="e">
        <f ca="1">_xll.BDP(J1894,"security des")</f>
        <v>#NAME?</v>
      </c>
    </row>
    <row r="1895" spans="1:15" x14ac:dyDescent="0.25">
      <c r="A1895">
        <v>0</v>
      </c>
      <c r="B1895" s="9">
        <v>8.547945205479453E-5</v>
      </c>
      <c r="C1895" s="9" t="str">
        <f t="shared" si="58"/>
        <v>$H$1922</v>
      </c>
      <c r="D1895" s="9" t="str">
        <f t="shared" si="59"/>
        <v>H1922</v>
      </c>
      <c r="F1895">
        <v>38080</v>
      </c>
      <c r="G1895" s="1" t="str">
        <f>_xll.BDS("SPX Index","CHAIN_TICKERS", "CHAIN_STRIKE_PX_OVRD",F1895, "CHAIN_PUT_CALL_TYPE_OVRD=P", "CHAIN_PERIODICITY_OVRD=M")</f>
        <v>SPX US 11/20/15 P2700</v>
      </c>
      <c r="J1895" t="s">
        <v>807</v>
      </c>
      <c r="K1895" t="e">
        <f ca="1">_xll.BDP(J1895,"security des")</f>
        <v>#NAME?</v>
      </c>
      <c r="N1895" t="s">
        <v>2337</v>
      </c>
      <c r="O1895" t="e">
        <f ca="1">_xll.BDP(J1895,"security des")</f>
        <v>#NAME?</v>
      </c>
    </row>
    <row r="1896" spans="1:15" x14ac:dyDescent="0.25">
      <c r="A1896">
        <v>0</v>
      </c>
      <c r="B1896" s="9">
        <v>8.5205479452054794E-5</v>
      </c>
      <c r="C1896" s="9" t="str">
        <f t="shared" si="58"/>
        <v>$H$1923</v>
      </c>
      <c r="D1896" s="9" t="str">
        <f t="shared" si="59"/>
        <v>H1923</v>
      </c>
      <c r="F1896">
        <v>38100</v>
      </c>
      <c r="G1896" s="1" t="str">
        <f>_xll.BDS("SPX Index","CHAIN_TICKERS", "CHAIN_STRIKE_PX_OVRD",F1896, "CHAIN_PUT_CALL_TYPE_OVRD=P", "CHAIN_PERIODICITY_OVRD=M")</f>
        <v>SPX US 11/20/15 P2700</v>
      </c>
      <c r="J1896" t="s">
        <v>808</v>
      </c>
      <c r="K1896" t="e">
        <f ca="1">_xll.BDP(J1896,"security des")</f>
        <v>#NAME?</v>
      </c>
      <c r="N1896" t="s">
        <v>2338</v>
      </c>
      <c r="O1896" t="e">
        <f ca="1">_xll.BDP(J1896,"security des")</f>
        <v>#NAME?</v>
      </c>
    </row>
    <row r="1897" spans="1:15" x14ac:dyDescent="0.25">
      <c r="A1897">
        <v>0</v>
      </c>
      <c r="B1897" s="9">
        <v>8.4958904109589043E-5</v>
      </c>
      <c r="C1897" s="9" t="str">
        <f t="shared" si="58"/>
        <v>$H$1924</v>
      </c>
      <c r="D1897" s="9" t="str">
        <f t="shared" si="59"/>
        <v>H1924</v>
      </c>
      <c r="F1897">
        <v>38120</v>
      </c>
      <c r="G1897" s="1" t="str">
        <f>_xll.BDS("SPX Index","CHAIN_TICKERS", "CHAIN_STRIKE_PX_OVRD",F1897, "CHAIN_PUT_CALL_TYPE_OVRD=P", "CHAIN_PERIODICITY_OVRD=M")</f>
        <v>SPX US 11/20/15 P2700</v>
      </c>
      <c r="J1897" t="s">
        <v>809</v>
      </c>
      <c r="K1897" t="e">
        <f ca="1">_xll.BDP(J1897,"security des")</f>
        <v>#NAME?</v>
      </c>
      <c r="N1897" t="s">
        <v>478</v>
      </c>
      <c r="O1897" t="e">
        <f ca="1">_xll.BDP(J1897,"security des")</f>
        <v>#NAME?</v>
      </c>
    </row>
    <row r="1898" spans="1:15" x14ac:dyDescent="0.25">
      <c r="A1898">
        <v>0</v>
      </c>
      <c r="B1898" s="9">
        <v>8.4383561643835614E-5</v>
      </c>
      <c r="C1898" s="9" t="str">
        <f t="shared" si="58"/>
        <v>$H$1925</v>
      </c>
      <c r="D1898" s="9" t="str">
        <f t="shared" si="59"/>
        <v>H1925</v>
      </c>
      <c r="F1898">
        <v>38140</v>
      </c>
      <c r="G1898" s="1" t="str">
        <f>_xll.BDS("SPX Index","CHAIN_TICKERS", "CHAIN_STRIKE_PX_OVRD",F1898, "CHAIN_PUT_CALL_TYPE_OVRD=P", "CHAIN_PERIODICITY_OVRD=M")</f>
        <v>SPX US 11/20/15 P2700</v>
      </c>
      <c r="J1898" t="s">
        <v>810</v>
      </c>
      <c r="K1898" t="e">
        <f ca="1">_xll.BDP(J1898,"security des")</f>
        <v>#NAME?</v>
      </c>
      <c r="N1898" t="s">
        <v>2339</v>
      </c>
      <c r="O1898" t="e">
        <f ca="1">_xll.BDP(J1898,"security des")</f>
        <v>#NAME?</v>
      </c>
    </row>
    <row r="1899" spans="1:15" x14ac:dyDescent="0.25">
      <c r="A1899">
        <v>1</v>
      </c>
      <c r="B1899" s="9">
        <v>8.4383561643835614E-5</v>
      </c>
      <c r="C1899" s="9" t="str">
        <f t="shared" si="58"/>
        <v>$H$1926</v>
      </c>
      <c r="D1899" s="9" t="str">
        <f t="shared" si="59"/>
        <v>H1926</v>
      </c>
      <c r="F1899">
        <v>38160</v>
      </c>
      <c r="G1899" s="1" t="str">
        <f>_xll.BDS("SPX Index","CHAIN_TICKERS", "CHAIN_STRIKE_PX_OVRD",F1899, "CHAIN_PUT_CALL_TYPE_OVRD=P", "CHAIN_PERIODICITY_OVRD=M")</f>
        <v>SPX US 11/20/15 P2700</v>
      </c>
      <c r="J1899" t="s">
        <v>811</v>
      </c>
      <c r="K1899" t="e">
        <f ca="1">_xll.BDP(J1899,"security des")</f>
        <v>#NAME?</v>
      </c>
      <c r="N1899" t="s">
        <v>2340</v>
      </c>
      <c r="O1899" t="e">
        <f ca="1">_xll.BDP(J1899,"security des")</f>
        <v>#NAME?</v>
      </c>
    </row>
    <row r="1900" spans="1:15" x14ac:dyDescent="0.25">
      <c r="A1900">
        <v>0</v>
      </c>
      <c r="B1900" s="9">
        <v>8.4630136986301366E-5</v>
      </c>
      <c r="C1900" s="9" t="str">
        <f t="shared" si="58"/>
        <v>$H$1927</v>
      </c>
      <c r="D1900" s="9" t="str">
        <f t="shared" si="59"/>
        <v>H1927</v>
      </c>
      <c r="F1900">
        <v>38180</v>
      </c>
      <c r="G1900" s="1" t="str">
        <f>_xll.BDS("SPX Index","CHAIN_TICKERS", "CHAIN_STRIKE_PX_OVRD",F1900, "CHAIN_PUT_CALL_TYPE_OVRD=P", "CHAIN_PERIODICITY_OVRD=M")</f>
        <v>SPX US 11/20/15 P2700</v>
      </c>
      <c r="J1900" t="s">
        <v>812</v>
      </c>
      <c r="K1900" t="e">
        <f ca="1">_xll.BDP(J1900,"security des")</f>
        <v>#NAME?</v>
      </c>
      <c r="N1900" t="s">
        <v>2341</v>
      </c>
      <c r="O1900" t="e">
        <f ca="1">_xll.BDP(J1900,"security des")</f>
        <v>#NAME?</v>
      </c>
    </row>
    <row r="1901" spans="1:15" x14ac:dyDescent="0.25">
      <c r="A1901">
        <v>0</v>
      </c>
      <c r="B1901" s="9">
        <v>8.547945205479453E-5</v>
      </c>
      <c r="C1901" s="9" t="str">
        <f t="shared" si="58"/>
        <v>$H$1928</v>
      </c>
      <c r="D1901" s="9" t="str">
        <f t="shared" si="59"/>
        <v>H1928</v>
      </c>
      <c r="F1901">
        <v>38200</v>
      </c>
      <c r="G1901" s="1" t="str">
        <f>_xll.BDS("SPX Index","CHAIN_TICKERS", "CHAIN_STRIKE_PX_OVRD",F1901, "CHAIN_PUT_CALL_TYPE_OVRD=P", "CHAIN_PERIODICITY_OVRD=M")</f>
        <v>SPX US 11/20/15 P2700</v>
      </c>
      <c r="J1901" t="s">
        <v>813</v>
      </c>
      <c r="K1901" t="e">
        <f ca="1">_xll.BDP(J1901,"security des")</f>
        <v>#NAME?</v>
      </c>
      <c r="N1901" t="s">
        <v>2342</v>
      </c>
      <c r="O1901" t="e">
        <f ca="1">_xll.BDP(J1901,"security des")</f>
        <v>#NAME?</v>
      </c>
    </row>
    <row r="1902" spans="1:15" x14ac:dyDescent="0.25">
      <c r="A1902">
        <v>0</v>
      </c>
      <c r="B1902" s="9">
        <v>8.5808219178082194E-5</v>
      </c>
      <c r="C1902" s="9" t="str">
        <f t="shared" si="58"/>
        <v>$H$1929</v>
      </c>
      <c r="D1902" s="9" t="str">
        <f t="shared" si="59"/>
        <v>H1929</v>
      </c>
      <c r="F1902">
        <v>38220</v>
      </c>
      <c r="G1902" s="1" t="str">
        <f>_xll.BDS("SPX Index","CHAIN_TICKERS", "CHAIN_STRIKE_PX_OVRD",F1902, "CHAIN_PUT_CALL_TYPE_OVRD=P", "CHAIN_PERIODICITY_OVRD=M")</f>
        <v>SPX US 11/20/15 P2700</v>
      </c>
      <c r="J1902" t="s">
        <v>814</v>
      </c>
      <c r="K1902" t="e">
        <f ca="1">_xll.BDP(J1902,"security des")</f>
        <v>#NAME?</v>
      </c>
      <c r="N1902" t="s">
        <v>479</v>
      </c>
      <c r="O1902" t="e">
        <f ca="1">_xll.BDP(J1902,"security des")</f>
        <v>#NAME?</v>
      </c>
    </row>
    <row r="1903" spans="1:15" x14ac:dyDescent="0.25">
      <c r="A1903">
        <v>0</v>
      </c>
      <c r="B1903" s="9">
        <v>8.5232876712328779E-5</v>
      </c>
      <c r="C1903" s="9" t="str">
        <f t="shared" si="58"/>
        <v>$H$1930</v>
      </c>
      <c r="D1903" s="9" t="str">
        <f t="shared" si="59"/>
        <v>H1930</v>
      </c>
      <c r="F1903">
        <v>38240</v>
      </c>
      <c r="G1903" s="1" t="str">
        <f>_xll.BDS("SPX Index","CHAIN_TICKERS", "CHAIN_STRIKE_PX_OVRD",F1903, "CHAIN_PUT_CALL_TYPE_OVRD=P", "CHAIN_PERIODICITY_OVRD=M")</f>
        <v>SPX US 11/20/15 P2700</v>
      </c>
      <c r="J1903" t="s">
        <v>815</v>
      </c>
      <c r="K1903" t="e">
        <f ca="1">_xll.BDP(J1903,"security des")</f>
        <v>#NAME?</v>
      </c>
      <c r="N1903" t="s">
        <v>480</v>
      </c>
      <c r="O1903" t="e">
        <f ca="1">_xll.BDP(J1903,"security des")</f>
        <v>#NAME?</v>
      </c>
    </row>
    <row r="1904" spans="1:15" x14ac:dyDescent="0.25">
      <c r="A1904">
        <v>0</v>
      </c>
      <c r="B1904" s="9">
        <v>8.5205479452054794E-5</v>
      </c>
      <c r="C1904" s="9" t="str">
        <f t="shared" si="58"/>
        <v>$H$1931</v>
      </c>
      <c r="D1904" s="9" t="str">
        <f t="shared" si="59"/>
        <v>H1931</v>
      </c>
      <c r="F1904">
        <v>38260</v>
      </c>
      <c r="G1904" s="1" t="str">
        <f>_xll.BDS("SPX Index","CHAIN_TICKERS", "CHAIN_STRIKE_PX_OVRD",F1904, "CHAIN_PUT_CALL_TYPE_OVRD=P", "CHAIN_PERIODICITY_OVRD=M")</f>
        <v>SPX US 11/20/15 P2700</v>
      </c>
      <c r="J1904" t="s">
        <v>816</v>
      </c>
      <c r="K1904" t="e">
        <f ca="1">_xll.BDP(J1904,"security des")</f>
        <v>#NAME?</v>
      </c>
      <c r="N1904" t="s">
        <v>481</v>
      </c>
      <c r="O1904" t="e">
        <f ca="1">_xll.BDP(J1904,"security des")</f>
        <v>#NAME?</v>
      </c>
    </row>
    <row r="1905" spans="1:15" x14ac:dyDescent="0.25">
      <c r="A1905">
        <v>0</v>
      </c>
      <c r="B1905" s="9">
        <v>8.547945205479453E-5</v>
      </c>
      <c r="C1905" s="9" t="str">
        <f t="shared" si="58"/>
        <v>$H$1932</v>
      </c>
      <c r="D1905" s="9" t="str">
        <f t="shared" si="59"/>
        <v>H1932</v>
      </c>
      <c r="F1905">
        <v>38280</v>
      </c>
      <c r="G1905" s="1" t="str">
        <f>_xll.BDS("SPX Index","CHAIN_TICKERS", "CHAIN_STRIKE_PX_OVRD",F1905, "CHAIN_PUT_CALL_TYPE_OVRD=P", "CHAIN_PERIODICITY_OVRD=M")</f>
        <v>SPX US 11/20/15 P2700</v>
      </c>
      <c r="J1905" t="s">
        <v>817</v>
      </c>
      <c r="K1905" t="e">
        <f ca="1">_xll.BDP(J1905,"security des")</f>
        <v>#NAME?</v>
      </c>
      <c r="N1905" t="s">
        <v>482</v>
      </c>
      <c r="O1905" t="e">
        <f ca="1">_xll.BDP(J1905,"security des")</f>
        <v>#NAME?</v>
      </c>
    </row>
    <row r="1906" spans="1:15" x14ac:dyDescent="0.25">
      <c r="A1906">
        <v>0</v>
      </c>
      <c r="B1906" s="9">
        <v>8.4958904109589043E-5</v>
      </c>
      <c r="C1906" s="9" t="str">
        <f t="shared" si="58"/>
        <v>$H$1933</v>
      </c>
      <c r="D1906" s="9" t="str">
        <f t="shared" si="59"/>
        <v>H1933</v>
      </c>
      <c r="F1906">
        <v>38300</v>
      </c>
      <c r="G1906" s="1" t="str">
        <f>_xll.BDS("SPX Index","CHAIN_TICKERS", "CHAIN_STRIKE_PX_OVRD",F1906, "CHAIN_PUT_CALL_TYPE_OVRD=P", "CHAIN_PERIODICITY_OVRD=M")</f>
        <v>SPX US 11/20/15 P2700</v>
      </c>
      <c r="J1906" t="s">
        <v>818</v>
      </c>
      <c r="K1906" t="e">
        <f ca="1">_xll.BDP(J1906,"security des")</f>
        <v>#NAME?</v>
      </c>
      <c r="N1906" t="s">
        <v>483</v>
      </c>
      <c r="O1906" t="e">
        <f ca="1">_xll.BDP(J1906,"security des")</f>
        <v>#NAME?</v>
      </c>
    </row>
    <row r="1907" spans="1:15" x14ac:dyDescent="0.25">
      <c r="A1907">
        <v>0</v>
      </c>
      <c r="B1907" s="9">
        <v>8.3534246575342464E-5</v>
      </c>
      <c r="C1907" s="9" t="str">
        <f t="shared" si="58"/>
        <v>$H$1934</v>
      </c>
      <c r="D1907" s="9" t="str">
        <f t="shared" si="59"/>
        <v>H1934</v>
      </c>
      <c r="F1907">
        <v>38320</v>
      </c>
      <c r="G1907" s="1" t="str">
        <f>_xll.BDS("SPX Index","CHAIN_TICKERS", "CHAIN_STRIKE_PX_OVRD",F1907, "CHAIN_PUT_CALL_TYPE_OVRD=P", "CHAIN_PERIODICITY_OVRD=M")</f>
        <v>SPX US 11/20/15 P2700</v>
      </c>
      <c r="J1907" t="s">
        <v>819</v>
      </c>
      <c r="K1907" t="e">
        <f ca="1">_xll.BDP(J1907,"security des")</f>
        <v>#NAME?</v>
      </c>
      <c r="N1907" t="s">
        <v>484</v>
      </c>
      <c r="O1907" t="e">
        <f ca="1">_xll.BDP(J1907,"security des")</f>
        <v>#NAME?</v>
      </c>
    </row>
    <row r="1908" spans="1:15" x14ac:dyDescent="0.25">
      <c r="A1908">
        <v>0</v>
      </c>
      <c r="B1908" s="9">
        <v>8.3808219178082199E-5</v>
      </c>
      <c r="C1908" s="9" t="str">
        <f t="shared" si="58"/>
        <v>$H$1935</v>
      </c>
      <c r="D1908" s="9" t="str">
        <f t="shared" si="59"/>
        <v>H1935</v>
      </c>
      <c r="F1908">
        <v>38340</v>
      </c>
      <c r="G1908" s="1" t="str">
        <f>_xll.BDS("SPX Index","CHAIN_TICKERS", "CHAIN_STRIKE_PX_OVRD",F1908, "CHAIN_PUT_CALL_TYPE_OVRD=P", "CHAIN_PERIODICITY_OVRD=M")</f>
        <v>SPX US 11/20/15 P2700</v>
      </c>
      <c r="J1908" t="s">
        <v>820</v>
      </c>
      <c r="K1908" t="e">
        <f ca="1">_xll.BDP(J1908,"security des")</f>
        <v>#NAME?</v>
      </c>
      <c r="N1908" t="s">
        <v>485</v>
      </c>
      <c r="O1908" t="e">
        <f ca="1">_xll.BDP(J1908,"security des")</f>
        <v>#NAME?</v>
      </c>
    </row>
    <row r="1909" spans="1:15" x14ac:dyDescent="0.25">
      <c r="A1909">
        <v>0</v>
      </c>
      <c r="B1909" s="9">
        <v>8.3808219178082199E-5</v>
      </c>
      <c r="C1909" s="9" t="str">
        <f t="shared" si="58"/>
        <v>$H$1936</v>
      </c>
      <c r="D1909" s="9" t="str">
        <f t="shared" si="59"/>
        <v>H1936</v>
      </c>
      <c r="F1909">
        <v>38360</v>
      </c>
      <c r="G1909" s="1" t="str">
        <f>_xll.BDS("SPX Index","CHAIN_TICKERS", "CHAIN_STRIKE_PX_OVRD",F1909, "CHAIN_PUT_CALL_TYPE_OVRD=P", "CHAIN_PERIODICITY_OVRD=M")</f>
        <v>SPX US 11/20/15 P2700</v>
      </c>
      <c r="J1909" t="s">
        <v>821</v>
      </c>
      <c r="K1909" t="e">
        <f ca="1">_xll.BDP(J1909,"security des")</f>
        <v>#NAME?</v>
      </c>
      <c r="N1909" t="s">
        <v>486</v>
      </c>
      <c r="O1909" t="e">
        <f ca="1">_xll.BDP(J1909,"security des")</f>
        <v>#NAME?</v>
      </c>
    </row>
    <row r="1910" spans="1:15" x14ac:dyDescent="0.25">
      <c r="A1910">
        <v>0</v>
      </c>
      <c r="B1910" s="9">
        <v>8.4356164383561644E-5</v>
      </c>
      <c r="C1910" s="9" t="str">
        <f t="shared" si="58"/>
        <v>$H$1937</v>
      </c>
      <c r="D1910" s="9" t="str">
        <f t="shared" si="59"/>
        <v>H1937</v>
      </c>
      <c r="F1910">
        <v>38380</v>
      </c>
      <c r="G1910" s="1" t="str">
        <f>_xll.BDS("SPX Index","CHAIN_TICKERS", "CHAIN_STRIKE_PX_OVRD",F1910, "CHAIN_PUT_CALL_TYPE_OVRD=P", "CHAIN_PERIODICITY_OVRD=M")</f>
        <v>SPX US 11/20/15 P2700</v>
      </c>
      <c r="J1910" t="s">
        <v>822</v>
      </c>
      <c r="K1910" t="e">
        <f ca="1">_xll.BDP(J1910,"security des")</f>
        <v>#NAME?</v>
      </c>
      <c r="N1910" t="s">
        <v>487</v>
      </c>
      <c r="O1910" t="e">
        <f ca="1">_xll.BDP(J1910,"security des")</f>
        <v>#NAME?</v>
      </c>
    </row>
    <row r="1911" spans="1:15" x14ac:dyDescent="0.25">
      <c r="A1911">
        <v>0</v>
      </c>
      <c r="B1911" s="9">
        <v>8.6082191780821916E-5</v>
      </c>
      <c r="C1911" s="9" t="str">
        <f t="shared" si="58"/>
        <v>$H$1938</v>
      </c>
      <c r="D1911" s="9" t="str">
        <f t="shared" si="59"/>
        <v>H1938</v>
      </c>
      <c r="F1911">
        <v>38400</v>
      </c>
      <c r="G1911" s="1" t="str">
        <f>_xll.BDS("SPX Index","CHAIN_TICKERS", "CHAIN_STRIKE_PX_OVRD",F1911, "CHAIN_PUT_CALL_TYPE_OVRD=P", "CHAIN_PERIODICITY_OVRD=M")</f>
        <v>SPX US 11/20/15 P2700</v>
      </c>
      <c r="J1911" t="s">
        <v>823</v>
      </c>
      <c r="K1911" t="e">
        <f ca="1">_xll.BDP(J1911,"security des")</f>
        <v>#NAME?</v>
      </c>
      <c r="N1911" t="s">
        <v>488</v>
      </c>
      <c r="O1911" t="e">
        <f ca="1">_xll.BDP(J1911,"security des")</f>
        <v>#NAME?</v>
      </c>
    </row>
    <row r="1912" spans="1:15" x14ac:dyDescent="0.25">
      <c r="A1912">
        <v>0</v>
      </c>
      <c r="B1912" s="9">
        <v>8.5506849315068487E-5</v>
      </c>
      <c r="C1912" s="9" t="str">
        <f t="shared" si="58"/>
        <v>$H$1939</v>
      </c>
      <c r="D1912" s="9" t="str">
        <f t="shared" si="59"/>
        <v>H1939</v>
      </c>
      <c r="F1912">
        <v>38420</v>
      </c>
      <c r="G1912" s="1" t="str">
        <f>_xll.BDS("SPX Index","CHAIN_TICKERS", "CHAIN_STRIKE_PX_OVRD",F1912, "CHAIN_PUT_CALL_TYPE_OVRD=P", "CHAIN_PERIODICITY_OVRD=M")</f>
        <v>SPX US 11/20/15 P2700</v>
      </c>
      <c r="J1912" t="s">
        <v>824</v>
      </c>
      <c r="K1912" t="e">
        <f ca="1">_xll.BDP(J1912,"security des")</f>
        <v>#NAME?</v>
      </c>
      <c r="N1912" t="s">
        <v>489</v>
      </c>
      <c r="O1912" t="e">
        <f ca="1">_xll.BDP(J1912,"security des")</f>
        <v>#NAME?</v>
      </c>
    </row>
    <row r="1913" spans="1:15" x14ac:dyDescent="0.25">
      <c r="A1913">
        <v>0</v>
      </c>
      <c r="B1913" s="9">
        <v>8.4958904109589043E-5</v>
      </c>
      <c r="C1913" s="9" t="str">
        <f t="shared" si="58"/>
        <v>$H$1940</v>
      </c>
      <c r="D1913" s="9" t="str">
        <f t="shared" si="59"/>
        <v>H1940</v>
      </c>
      <c r="F1913">
        <v>38440</v>
      </c>
      <c r="G1913" s="1" t="str">
        <f>_xll.BDS("SPX Index","CHAIN_TICKERS", "CHAIN_STRIKE_PX_OVRD",F1913, "CHAIN_PUT_CALL_TYPE_OVRD=P", "CHAIN_PERIODICITY_OVRD=M")</f>
        <v>SPX US 11/20/15 P2700</v>
      </c>
      <c r="J1913" t="s">
        <v>825</v>
      </c>
      <c r="K1913" t="e">
        <f ca="1">_xll.BDP(J1913,"security des")</f>
        <v>#NAME?</v>
      </c>
      <c r="N1913" t="s">
        <v>490</v>
      </c>
      <c r="O1913" t="e">
        <f ca="1">_xll.BDP(J1913,"security des")</f>
        <v>#NAME?</v>
      </c>
    </row>
    <row r="1914" spans="1:15" x14ac:dyDescent="0.25">
      <c r="A1914">
        <v>0</v>
      </c>
      <c r="B1914" s="9">
        <v>8.4082191780821921E-5</v>
      </c>
      <c r="C1914" s="9" t="str">
        <f t="shared" si="58"/>
        <v>$H$1941</v>
      </c>
      <c r="D1914" s="9" t="str">
        <f t="shared" si="59"/>
        <v>H1941</v>
      </c>
      <c r="F1914">
        <v>38460</v>
      </c>
      <c r="G1914" s="1" t="str">
        <f>_xll.BDS("SPX Index","CHAIN_TICKERS", "CHAIN_STRIKE_PX_OVRD",F1914, "CHAIN_PUT_CALL_TYPE_OVRD=P", "CHAIN_PERIODICITY_OVRD=M")</f>
        <v>SPX US 11/20/15 P2700</v>
      </c>
      <c r="J1914" t="s">
        <v>826</v>
      </c>
      <c r="K1914" t="e">
        <f ca="1">_xll.BDP(J1914,"security des")</f>
        <v>#NAME?</v>
      </c>
      <c r="N1914" t="s">
        <v>491</v>
      </c>
      <c r="O1914" t="e">
        <f ca="1">_xll.BDP(J1914,"security des")</f>
        <v>#NAME?</v>
      </c>
    </row>
    <row r="1915" spans="1:15" x14ac:dyDescent="0.25">
      <c r="A1915">
        <v>0</v>
      </c>
      <c r="B1915" s="9">
        <v>8.3506849315068493E-5</v>
      </c>
      <c r="C1915" s="9" t="str">
        <f t="shared" si="58"/>
        <v>$H$1942</v>
      </c>
      <c r="D1915" s="9" t="str">
        <f t="shared" si="59"/>
        <v>H1942</v>
      </c>
      <c r="F1915">
        <v>38480</v>
      </c>
      <c r="G1915" s="1" t="str">
        <f>_xll.BDS("SPX Index","CHAIN_TICKERS", "CHAIN_STRIKE_PX_OVRD",F1915, "CHAIN_PUT_CALL_TYPE_OVRD=P", "CHAIN_PERIODICITY_OVRD=M")</f>
        <v>SPX US 11/20/15 P2700</v>
      </c>
      <c r="J1915" t="s">
        <v>827</v>
      </c>
      <c r="K1915" t="e">
        <f ca="1">_xll.BDP(J1915,"security des")</f>
        <v>#NAME?</v>
      </c>
      <c r="N1915" t="s">
        <v>492</v>
      </c>
      <c r="O1915" t="e">
        <f ca="1">_xll.BDP(J1915,"security des")</f>
        <v>#NAME?</v>
      </c>
    </row>
    <row r="1916" spans="1:15" x14ac:dyDescent="0.25">
      <c r="A1916">
        <v>0</v>
      </c>
      <c r="B1916" s="9">
        <v>8.3260273972602742E-5</v>
      </c>
      <c r="C1916" s="9" t="str">
        <f t="shared" si="58"/>
        <v>$H$1943</v>
      </c>
      <c r="D1916" s="9" t="str">
        <f t="shared" si="59"/>
        <v>H1943</v>
      </c>
      <c r="F1916">
        <v>38500</v>
      </c>
      <c r="G1916" s="1" t="str">
        <f>_xll.BDS("SPX Index","CHAIN_TICKERS", "CHAIN_STRIKE_PX_OVRD",F1916, "CHAIN_PUT_CALL_TYPE_OVRD=P", "CHAIN_PERIODICITY_OVRD=M")</f>
        <v>SPX US 11/20/15 P2700</v>
      </c>
      <c r="J1916" t="s">
        <v>828</v>
      </c>
      <c r="K1916" t="e">
        <f ca="1">_xll.BDP(J1916,"security des")</f>
        <v>#NAME?</v>
      </c>
      <c r="N1916" t="s">
        <v>493</v>
      </c>
      <c r="O1916" t="e">
        <f ca="1">_xll.BDP(J1916,"security des")</f>
        <v>#NAME?</v>
      </c>
    </row>
    <row r="1917" spans="1:15" x14ac:dyDescent="0.25">
      <c r="A1917">
        <v>0</v>
      </c>
      <c r="B1917" s="9">
        <v>8.2136986301369869E-5</v>
      </c>
      <c r="C1917" s="9" t="str">
        <f t="shared" si="58"/>
        <v>$H$1944</v>
      </c>
      <c r="D1917" s="9" t="str">
        <f t="shared" si="59"/>
        <v>H1944</v>
      </c>
      <c r="F1917">
        <v>38520</v>
      </c>
      <c r="G1917" s="1" t="str">
        <f>_xll.BDS("SPX Index","CHAIN_TICKERS", "CHAIN_STRIKE_PX_OVRD",F1917, "CHAIN_PUT_CALL_TYPE_OVRD=P", "CHAIN_PERIODICITY_OVRD=M")</f>
        <v>SPX US 11/20/15 P2700</v>
      </c>
      <c r="J1917" t="s">
        <v>829</v>
      </c>
      <c r="K1917" t="e">
        <f ca="1">_xll.BDP(J1917,"security des")</f>
        <v>#NAME?</v>
      </c>
      <c r="N1917" t="s">
        <v>494</v>
      </c>
      <c r="O1917" t="e">
        <f ca="1">_xll.BDP(J1917,"security des")</f>
        <v>#NAME?</v>
      </c>
    </row>
    <row r="1918" spans="1:15" x14ac:dyDescent="0.25">
      <c r="A1918">
        <v>0</v>
      </c>
      <c r="B1918" s="9">
        <v>8.2136986301369869E-5</v>
      </c>
      <c r="C1918" s="9" t="str">
        <f t="shared" si="58"/>
        <v>$H$1945</v>
      </c>
      <c r="D1918" s="9" t="str">
        <f t="shared" si="59"/>
        <v>H1945</v>
      </c>
      <c r="F1918">
        <v>38540</v>
      </c>
      <c r="G1918" s="1" t="str">
        <f>_xll.BDS("SPX Index","CHAIN_TICKERS", "CHAIN_STRIKE_PX_OVRD",F1918, "CHAIN_PUT_CALL_TYPE_OVRD=P", "CHAIN_PERIODICITY_OVRD=M")</f>
        <v>SPX US 11/20/15 P2700</v>
      </c>
      <c r="J1918" t="s">
        <v>830</v>
      </c>
      <c r="K1918" t="e">
        <f ca="1">_xll.BDP(J1918,"security des")</f>
        <v>#NAME?</v>
      </c>
      <c r="N1918" t="s">
        <v>2343</v>
      </c>
      <c r="O1918" t="e">
        <f ca="1">_xll.BDP(J1918,"security des")</f>
        <v>#NAME?</v>
      </c>
    </row>
    <row r="1919" spans="1:15" x14ac:dyDescent="0.25">
      <c r="A1919">
        <v>0</v>
      </c>
      <c r="B1919" s="9">
        <v>8.2931506849315078E-5</v>
      </c>
      <c r="C1919" s="9" t="str">
        <f t="shared" si="58"/>
        <v>$H$1946</v>
      </c>
      <c r="D1919" s="9" t="str">
        <f t="shared" si="59"/>
        <v>H1946</v>
      </c>
      <c r="F1919">
        <v>38560</v>
      </c>
      <c r="G1919" s="1" t="str">
        <f>_xll.BDS("SPX Index","CHAIN_TICKERS", "CHAIN_STRIKE_PX_OVRD",F1919, "CHAIN_PUT_CALL_TYPE_OVRD=P", "CHAIN_PERIODICITY_OVRD=M")</f>
        <v>SPX US 11/20/15 P2700</v>
      </c>
      <c r="J1919" t="s">
        <v>831</v>
      </c>
      <c r="K1919" t="e">
        <f ca="1">_xll.BDP(J1919,"security des")</f>
        <v>#NAME?</v>
      </c>
      <c r="N1919" t="s">
        <v>2344</v>
      </c>
      <c r="O1919" t="e">
        <f ca="1">_xll.BDP(J1919,"security des")</f>
        <v>#NAME?</v>
      </c>
    </row>
    <row r="1920" spans="1:15" x14ac:dyDescent="0.25">
      <c r="A1920">
        <v>0</v>
      </c>
      <c r="B1920" s="9">
        <v>8.238356164383562E-5</v>
      </c>
      <c r="C1920" s="9" t="str">
        <f t="shared" si="58"/>
        <v>$H$1947</v>
      </c>
      <c r="D1920" s="9" t="str">
        <f t="shared" si="59"/>
        <v>H1947</v>
      </c>
      <c r="F1920">
        <v>38580</v>
      </c>
      <c r="G1920" s="1" t="str">
        <f>_xll.BDS("SPX Index","CHAIN_TICKERS", "CHAIN_STRIKE_PX_OVRD",F1920, "CHAIN_PUT_CALL_TYPE_OVRD=P", "CHAIN_PERIODICITY_OVRD=M")</f>
        <v>SPX US 11/20/15 P2700</v>
      </c>
      <c r="J1920" t="s">
        <v>832</v>
      </c>
      <c r="K1920" t="e">
        <f ca="1">_xll.BDP(J1920,"security des")</f>
        <v>#NAME?</v>
      </c>
      <c r="N1920" t="s">
        <v>2345</v>
      </c>
      <c r="O1920" t="e">
        <f ca="1">_xll.BDP(J1920,"security des")</f>
        <v>#NAME?</v>
      </c>
    </row>
    <row r="1921" spans="1:15" x14ac:dyDescent="0.25">
      <c r="A1921">
        <v>0</v>
      </c>
      <c r="B1921" s="9">
        <v>8.238356164383562E-5</v>
      </c>
      <c r="C1921" s="9" t="str">
        <f t="shared" si="58"/>
        <v>$H$1948</v>
      </c>
      <c r="D1921" s="9" t="str">
        <f t="shared" si="59"/>
        <v>H1948</v>
      </c>
      <c r="F1921">
        <v>38600</v>
      </c>
      <c r="G1921" s="1" t="str">
        <f>_xll.BDS("SPX Index","CHAIN_TICKERS", "CHAIN_STRIKE_PX_OVRD",F1921, "CHAIN_PUT_CALL_TYPE_OVRD=P", "CHAIN_PERIODICITY_OVRD=M")</f>
        <v>SPX US 11/20/15 P2700</v>
      </c>
      <c r="J1921" t="s">
        <v>833</v>
      </c>
      <c r="K1921" t="e">
        <f ca="1">_xll.BDP(J1921,"security des")</f>
        <v>#NAME?</v>
      </c>
      <c r="N1921" t="s">
        <v>495</v>
      </c>
      <c r="O1921" t="e">
        <f ca="1">_xll.BDP(J1921,"security des")</f>
        <v>#NAME?</v>
      </c>
    </row>
    <row r="1922" spans="1:15" x14ac:dyDescent="0.25">
      <c r="A1922">
        <v>0</v>
      </c>
      <c r="B1922" s="9">
        <v>8.2986301369863006E-5</v>
      </c>
      <c r="C1922" s="9" t="str">
        <f t="shared" si="58"/>
        <v>$H$1949</v>
      </c>
      <c r="D1922" s="9" t="str">
        <f t="shared" si="59"/>
        <v>H1949</v>
      </c>
      <c r="F1922">
        <v>38620</v>
      </c>
      <c r="G1922" s="1" t="str">
        <f>_xll.BDS("SPX Index","CHAIN_TICKERS", "CHAIN_STRIKE_PX_OVRD",F1922, "CHAIN_PUT_CALL_TYPE_OVRD=P", "CHAIN_PERIODICITY_OVRD=M")</f>
        <v>SPX US 11/20/15 P2700</v>
      </c>
      <c r="J1922" t="s">
        <v>834</v>
      </c>
      <c r="K1922" t="e">
        <f ca="1">_xll.BDP(J1922,"security des")</f>
        <v>#NAME?</v>
      </c>
      <c r="N1922" t="s">
        <v>496</v>
      </c>
      <c r="O1922" t="e">
        <f ca="1">_xll.BDP(J1922,"security des")</f>
        <v>#NAME?</v>
      </c>
    </row>
    <row r="1923" spans="1:15" x14ac:dyDescent="0.25">
      <c r="A1923">
        <v>1</v>
      </c>
      <c r="B1923" s="9">
        <v>8.2136986301369869E-5</v>
      </c>
      <c r="C1923" s="9" t="str">
        <f t="shared" si="58"/>
        <v>$H$1950</v>
      </c>
      <c r="D1923" s="9" t="str">
        <f t="shared" si="59"/>
        <v>H1950</v>
      </c>
      <c r="F1923">
        <v>38640</v>
      </c>
      <c r="G1923" s="1" t="str">
        <f>_xll.BDS("SPX Index","CHAIN_TICKERS", "CHAIN_STRIKE_PX_OVRD",F1923, "CHAIN_PUT_CALL_TYPE_OVRD=P", "CHAIN_PERIODICITY_OVRD=M")</f>
        <v>SPX US 11/20/15 P2700</v>
      </c>
      <c r="J1923" t="s">
        <v>835</v>
      </c>
      <c r="K1923" t="e">
        <f ca="1">_xll.BDP(J1923,"security des")</f>
        <v>#NAME?</v>
      </c>
      <c r="N1923" t="s">
        <v>497</v>
      </c>
      <c r="O1923" t="e">
        <f ca="1">_xll.BDP(J1923,"security des")</f>
        <v>#NAME?</v>
      </c>
    </row>
    <row r="1924" spans="1:15" x14ac:dyDescent="0.25">
      <c r="A1924">
        <v>0</v>
      </c>
      <c r="B1924" s="9">
        <v>8.2109589041095884E-5</v>
      </c>
      <c r="C1924" s="9" t="str">
        <f t="shared" ref="C1924:C1987" si="60">ADDRESS(ROW(B1924)+MATCH(1,B1924:B1950),8)</f>
        <v>$H$1951</v>
      </c>
      <c r="D1924" s="9" t="str">
        <f t="shared" ref="D1924:D1987" si="61">"H"&amp;(ROW(B1924)+MATCH(1,B1924:B1950))</f>
        <v>H1951</v>
      </c>
      <c r="F1924">
        <v>38660</v>
      </c>
      <c r="G1924" s="1" t="str">
        <f>_xll.BDS("SPX Index","CHAIN_TICKERS", "CHAIN_STRIKE_PX_OVRD",F1924, "CHAIN_PUT_CALL_TYPE_OVRD=P", "CHAIN_PERIODICITY_OVRD=M")</f>
        <v>SPX US 11/20/15 P2700</v>
      </c>
      <c r="J1924" t="s">
        <v>836</v>
      </c>
      <c r="K1924" t="e">
        <f ca="1">_xll.BDP(J1924,"security des")</f>
        <v>#NAME?</v>
      </c>
      <c r="N1924" t="s">
        <v>498</v>
      </c>
      <c r="O1924" t="e">
        <f ca="1">_xll.BDP(J1924,"security des")</f>
        <v>#NAME?</v>
      </c>
    </row>
    <row r="1925" spans="1:15" x14ac:dyDescent="0.25">
      <c r="A1925">
        <v>0</v>
      </c>
      <c r="B1925" s="9">
        <v>8.1534246575342469E-5</v>
      </c>
      <c r="C1925" s="9" t="str">
        <f t="shared" si="60"/>
        <v>$H$1952</v>
      </c>
      <c r="D1925" s="9" t="str">
        <f t="shared" si="61"/>
        <v>H1952</v>
      </c>
      <c r="F1925">
        <v>38680</v>
      </c>
      <c r="G1925" s="1" t="str">
        <f>_xll.BDS("SPX Index","CHAIN_TICKERS", "CHAIN_STRIKE_PX_OVRD",F1925, "CHAIN_PUT_CALL_TYPE_OVRD=P", "CHAIN_PERIODICITY_OVRD=M")</f>
        <v>SPX US 11/20/15 P2700</v>
      </c>
      <c r="J1925" t="s">
        <v>837</v>
      </c>
      <c r="K1925" t="e">
        <f ca="1">_xll.BDP(J1925,"security des")</f>
        <v>#NAME?</v>
      </c>
      <c r="N1925" t="s">
        <v>499</v>
      </c>
      <c r="O1925" t="e">
        <f ca="1">_xll.BDP(J1925,"security des")</f>
        <v>#NAME?</v>
      </c>
    </row>
    <row r="1926" spans="1:15" x14ac:dyDescent="0.25">
      <c r="A1926">
        <v>0</v>
      </c>
      <c r="B1926" s="9">
        <v>8.1863013698630133E-5</v>
      </c>
      <c r="C1926" s="9" t="str">
        <f t="shared" si="60"/>
        <v>$H$1953</v>
      </c>
      <c r="D1926" s="9" t="str">
        <f t="shared" si="61"/>
        <v>H1953</v>
      </c>
      <c r="F1926">
        <v>38700</v>
      </c>
      <c r="G1926" s="1" t="str">
        <f>_xll.BDS("SPX Index","CHAIN_TICKERS", "CHAIN_STRIKE_PX_OVRD",F1926, "CHAIN_PUT_CALL_TYPE_OVRD=P", "CHAIN_PERIODICITY_OVRD=M")</f>
        <v>SPX US 11/20/15 P2700</v>
      </c>
      <c r="J1926" t="s">
        <v>838</v>
      </c>
      <c r="K1926" t="e">
        <f ca="1">_xll.BDP(J1926,"security des")</f>
        <v>#NAME?</v>
      </c>
      <c r="N1926" t="s">
        <v>500</v>
      </c>
      <c r="O1926" t="e">
        <f ca="1">_xll.BDP(J1926,"security des")</f>
        <v>#NAME?</v>
      </c>
    </row>
    <row r="1927" spans="1:15" x14ac:dyDescent="0.25">
      <c r="A1927">
        <v>0</v>
      </c>
      <c r="B1927" s="9">
        <v>8.1287671232876718E-5</v>
      </c>
      <c r="C1927" s="9" t="str">
        <f t="shared" si="60"/>
        <v>$H$1954</v>
      </c>
      <c r="D1927" s="9" t="str">
        <f t="shared" si="61"/>
        <v>H1954</v>
      </c>
      <c r="F1927">
        <v>38720</v>
      </c>
      <c r="G1927" s="1" t="str">
        <f>_xll.BDS("SPX Index","CHAIN_TICKERS", "CHAIN_STRIKE_PX_OVRD",F1927, "CHAIN_PUT_CALL_TYPE_OVRD=P", "CHAIN_PERIODICITY_OVRD=M")</f>
        <v>SPX US 11/20/15 P2700</v>
      </c>
      <c r="J1927" t="s">
        <v>839</v>
      </c>
      <c r="K1927" t="e">
        <f ca="1">_xll.BDP(J1927,"security des")</f>
        <v>#NAME?</v>
      </c>
      <c r="N1927" t="s">
        <v>501</v>
      </c>
      <c r="O1927" t="e">
        <f ca="1">_xll.BDP(J1927,"security des")</f>
        <v>#NAME?</v>
      </c>
    </row>
    <row r="1928" spans="1:15" x14ac:dyDescent="0.25">
      <c r="A1928">
        <v>0</v>
      </c>
      <c r="B1928" s="9">
        <v>8.156164383561644E-5</v>
      </c>
      <c r="C1928" s="9" t="str">
        <f t="shared" si="60"/>
        <v>$H$1955</v>
      </c>
      <c r="D1928" s="9" t="str">
        <f t="shared" si="61"/>
        <v>H1955</v>
      </c>
      <c r="F1928">
        <v>38740</v>
      </c>
      <c r="G1928" s="1" t="str">
        <f>_xll.BDS("SPX Index","CHAIN_TICKERS", "CHAIN_STRIKE_PX_OVRD",F1928, "CHAIN_PUT_CALL_TYPE_OVRD=P", "CHAIN_PERIODICITY_OVRD=M")</f>
        <v>SPX US 11/20/15 P2700</v>
      </c>
      <c r="J1928" t="s">
        <v>840</v>
      </c>
      <c r="K1928" t="e">
        <f ca="1">_xll.BDP(J1928,"security des")</f>
        <v>#NAME?</v>
      </c>
      <c r="N1928" t="s">
        <v>502</v>
      </c>
      <c r="O1928" t="e">
        <f ca="1">_xll.BDP(J1928,"security des")</f>
        <v>#NAME?</v>
      </c>
    </row>
    <row r="1929" spans="1:15" x14ac:dyDescent="0.25">
      <c r="A1929">
        <v>0</v>
      </c>
      <c r="B1929" s="9">
        <v>8.2109589041095884E-5</v>
      </c>
      <c r="C1929" s="9" t="str">
        <f t="shared" si="60"/>
        <v>$H$1956</v>
      </c>
      <c r="D1929" s="9" t="str">
        <f t="shared" si="61"/>
        <v>H1956</v>
      </c>
      <c r="F1929">
        <v>38760</v>
      </c>
      <c r="G1929" s="1" t="str">
        <f>_xll.BDS("SPX Index","CHAIN_TICKERS", "CHAIN_STRIKE_PX_OVRD",F1929, "CHAIN_PUT_CALL_TYPE_OVRD=P", "CHAIN_PERIODICITY_OVRD=M")</f>
        <v>SPX US 11/20/15 P2700</v>
      </c>
      <c r="J1929" t="s">
        <v>841</v>
      </c>
      <c r="K1929" t="e">
        <f ca="1">_xll.BDP(J1929,"security des")</f>
        <v>#NAME?</v>
      </c>
      <c r="N1929" t="s">
        <v>503</v>
      </c>
      <c r="O1929" t="e">
        <f ca="1">_xll.BDP(J1929,"security des")</f>
        <v>#NAME?</v>
      </c>
    </row>
    <row r="1930" spans="1:15" x14ac:dyDescent="0.25">
      <c r="A1930">
        <v>0</v>
      </c>
      <c r="B1930" s="9">
        <v>8.2931506849315078E-5</v>
      </c>
      <c r="C1930" s="9" t="str">
        <f t="shared" si="60"/>
        <v>$H$1957</v>
      </c>
      <c r="D1930" s="9" t="str">
        <f t="shared" si="61"/>
        <v>H1957</v>
      </c>
      <c r="F1930">
        <v>38780</v>
      </c>
      <c r="G1930" s="1" t="str">
        <f>_xll.BDS("SPX Index","CHAIN_TICKERS", "CHAIN_STRIKE_PX_OVRD",F1930, "CHAIN_PUT_CALL_TYPE_OVRD=P", "CHAIN_PERIODICITY_OVRD=M")</f>
        <v>SPX US 11/20/15 P2700</v>
      </c>
      <c r="J1930" t="s">
        <v>842</v>
      </c>
      <c r="K1930" t="e">
        <f ca="1">_xll.BDP(J1930,"security des")</f>
        <v>#NAME?</v>
      </c>
      <c r="N1930" t="s">
        <v>504</v>
      </c>
      <c r="O1930" t="e">
        <f ca="1">_xll.BDP(J1930,"security des")</f>
        <v>#NAME?</v>
      </c>
    </row>
    <row r="1931" spans="1:15" x14ac:dyDescent="0.25">
      <c r="A1931">
        <v>0</v>
      </c>
      <c r="B1931" s="9">
        <v>8.5232876712328779E-5</v>
      </c>
      <c r="C1931" s="9" t="str">
        <f t="shared" si="60"/>
        <v>$H$1958</v>
      </c>
      <c r="D1931" s="9" t="str">
        <f t="shared" si="61"/>
        <v>H1958</v>
      </c>
      <c r="F1931">
        <v>38800</v>
      </c>
      <c r="G1931" s="1" t="str">
        <f>_xll.BDS("SPX Index","CHAIN_TICKERS", "CHAIN_STRIKE_PX_OVRD",F1931, "CHAIN_PUT_CALL_TYPE_OVRD=P", "CHAIN_PERIODICITY_OVRD=M")</f>
        <v>SPX US 11/20/15 P2700</v>
      </c>
      <c r="J1931" t="s">
        <v>843</v>
      </c>
      <c r="K1931" t="e">
        <f ca="1">_xll.BDP(J1931,"security des")</f>
        <v>#NAME?</v>
      </c>
      <c r="N1931" t="s">
        <v>505</v>
      </c>
      <c r="O1931" t="e">
        <f ca="1">_xll.BDP(J1931,"security des")</f>
        <v>#NAME?</v>
      </c>
    </row>
    <row r="1932" spans="1:15" x14ac:dyDescent="0.25">
      <c r="A1932">
        <v>0</v>
      </c>
      <c r="B1932" s="9">
        <v>8.5506849315068487E-5</v>
      </c>
      <c r="C1932" s="9" t="str">
        <f t="shared" si="60"/>
        <v>$H$1959</v>
      </c>
      <c r="D1932" s="9" t="str">
        <f t="shared" si="61"/>
        <v>H1959</v>
      </c>
      <c r="F1932">
        <v>38820</v>
      </c>
      <c r="G1932" s="1" t="str">
        <f>_xll.BDS("SPX Index","CHAIN_TICKERS", "CHAIN_STRIKE_PX_OVRD",F1932, "CHAIN_PUT_CALL_TYPE_OVRD=P", "CHAIN_PERIODICITY_OVRD=M")</f>
        <v>SPX US 11/20/15 P2700</v>
      </c>
      <c r="J1932" t="s">
        <v>844</v>
      </c>
      <c r="K1932" t="e">
        <f ca="1">_xll.BDP(J1932,"security des")</f>
        <v>#NAME?</v>
      </c>
      <c r="N1932" t="s">
        <v>506</v>
      </c>
      <c r="O1932" t="e">
        <f ca="1">_xll.BDP(J1932,"security des")</f>
        <v>#NAME?</v>
      </c>
    </row>
    <row r="1933" spans="1:15" x14ac:dyDescent="0.25">
      <c r="A1933">
        <v>0</v>
      </c>
      <c r="B1933" s="9">
        <v>8.7479452054794524E-5</v>
      </c>
      <c r="C1933" s="9" t="str">
        <f t="shared" si="60"/>
        <v>$H$1960</v>
      </c>
      <c r="D1933" s="9" t="str">
        <f t="shared" si="61"/>
        <v>H1960</v>
      </c>
      <c r="F1933">
        <v>38840</v>
      </c>
      <c r="G1933" s="1" t="str">
        <f>_xll.BDS("SPX Index","CHAIN_TICKERS", "CHAIN_STRIKE_PX_OVRD",F1933, "CHAIN_PUT_CALL_TYPE_OVRD=P", "CHAIN_PERIODICITY_OVRD=M")</f>
        <v>SPX US 11/20/15 P2700</v>
      </c>
      <c r="J1933" t="s">
        <v>845</v>
      </c>
      <c r="K1933" t="e">
        <f ca="1">_xll.BDP(J1933,"security des")</f>
        <v>#NAME?</v>
      </c>
      <c r="N1933" t="s">
        <v>507</v>
      </c>
      <c r="O1933" t="e">
        <f ca="1">_xll.BDP(J1933,"security des")</f>
        <v>#NAME?</v>
      </c>
    </row>
    <row r="1934" spans="1:15" x14ac:dyDescent="0.25">
      <c r="A1934">
        <v>0</v>
      </c>
      <c r="B1934" s="9">
        <v>8.972602739726027E-5</v>
      </c>
      <c r="C1934" s="9" t="str">
        <f t="shared" si="60"/>
        <v>$H$1961</v>
      </c>
      <c r="D1934" s="9" t="str">
        <f t="shared" si="61"/>
        <v>H1961</v>
      </c>
      <c r="F1934">
        <v>38860</v>
      </c>
      <c r="G1934" s="1" t="str">
        <f>_xll.BDS("SPX Index","CHAIN_TICKERS", "CHAIN_STRIKE_PX_OVRD",F1934, "CHAIN_PUT_CALL_TYPE_OVRD=P", "CHAIN_PERIODICITY_OVRD=M")</f>
        <v>SPX US 11/20/15 P2700</v>
      </c>
      <c r="J1934" t="s">
        <v>846</v>
      </c>
      <c r="K1934" t="e">
        <f ca="1">_xll.BDP(J1934,"security des")</f>
        <v>#NAME?</v>
      </c>
      <c r="N1934" t="s">
        <v>508</v>
      </c>
      <c r="O1934" t="e">
        <f ca="1">_xll.BDP(J1934,"security des")</f>
        <v>#NAME?</v>
      </c>
    </row>
    <row r="1935" spans="1:15" x14ac:dyDescent="0.25">
      <c r="A1935">
        <v>0</v>
      </c>
      <c r="B1935" s="9">
        <v>9.0273972602739728E-5</v>
      </c>
      <c r="C1935" s="9" t="str">
        <f t="shared" si="60"/>
        <v>$H$1962</v>
      </c>
      <c r="D1935" s="9" t="str">
        <f t="shared" si="61"/>
        <v>H1962</v>
      </c>
      <c r="F1935">
        <v>38880</v>
      </c>
      <c r="G1935" s="1" t="str">
        <f>_xll.BDS("SPX Index","CHAIN_TICKERS", "CHAIN_STRIKE_PX_OVRD",F1935, "CHAIN_PUT_CALL_TYPE_OVRD=P", "CHAIN_PERIODICITY_OVRD=M")</f>
        <v>SPX US 11/20/15 P2700</v>
      </c>
      <c r="J1935" t="s">
        <v>847</v>
      </c>
      <c r="K1935" t="e">
        <f ca="1">_xll.BDP(J1935,"security des")</f>
        <v>#NAME?</v>
      </c>
      <c r="N1935" t="s">
        <v>509</v>
      </c>
      <c r="O1935" t="e">
        <f ca="1">_xll.BDP(J1935,"security des")</f>
        <v>#NAME?</v>
      </c>
    </row>
    <row r="1936" spans="1:15" x14ac:dyDescent="0.25">
      <c r="A1936">
        <v>0</v>
      </c>
      <c r="B1936" s="9">
        <v>9.0876712328767127E-5</v>
      </c>
      <c r="C1936" s="9" t="str">
        <f t="shared" si="60"/>
        <v>$H$1963</v>
      </c>
      <c r="D1936" s="9" t="str">
        <f t="shared" si="61"/>
        <v>H1963</v>
      </c>
      <c r="F1936">
        <v>38900</v>
      </c>
      <c r="G1936" s="1" t="str">
        <f>_xll.BDS("SPX Index","CHAIN_TICKERS", "CHAIN_STRIKE_PX_OVRD",F1936, "CHAIN_PUT_CALL_TYPE_OVRD=P", "CHAIN_PERIODICITY_OVRD=M")</f>
        <v>SPX US 11/20/15 P2700</v>
      </c>
      <c r="J1936" t="s">
        <v>848</v>
      </c>
      <c r="K1936" t="e">
        <f ca="1">_xll.BDP(J1936,"security des")</f>
        <v>#NAME?</v>
      </c>
      <c r="N1936" t="s">
        <v>510</v>
      </c>
      <c r="O1936" t="e">
        <f ca="1">_xll.BDP(J1936,"security des")</f>
        <v>#NAME?</v>
      </c>
    </row>
    <row r="1937" spans="1:15" x14ac:dyDescent="0.25">
      <c r="A1937">
        <v>0</v>
      </c>
      <c r="B1937" s="9">
        <v>9.0602739726027392E-5</v>
      </c>
      <c r="C1937" s="9" t="str">
        <f t="shared" si="60"/>
        <v>$H$1964</v>
      </c>
      <c r="D1937" s="9" t="str">
        <f t="shared" si="61"/>
        <v>H1964</v>
      </c>
      <c r="F1937">
        <v>38920</v>
      </c>
      <c r="G1937" s="1" t="str">
        <f>_xll.BDS("SPX Index","CHAIN_TICKERS", "CHAIN_STRIKE_PX_OVRD",F1937, "CHAIN_PUT_CALL_TYPE_OVRD=P", "CHAIN_PERIODICITY_OVRD=M")</f>
        <v>SPX US 11/20/15 P2700</v>
      </c>
      <c r="J1937" t="s">
        <v>849</v>
      </c>
      <c r="K1937" t="e">
        <f ca="1">_xll.BDP(J1937,"security des")</f>
        <v>#NAME?</v>
      </c>
      <c r="N1937" t="s">
        <v>511</v>
      </c>
      <c r="O1937" t="e">
        <f ca="1">_xll.BDP(J1937,"security des")</f>
        <v>#NAME?</v>
      </c>
    </row>
    <row r="1938" spans="1:15" x14ac:dyDescent="0.25">
      <c r="A1938">
        <v>0</v>
      </c>
      <c r="B1938" s="9">
        <v>9.1424657534246585E-5</v>
      </c>
      <c r="C1938" s="9" t="str">
        <f t="shared" si="60"/>
        <v>$H$1965</v>
      </c>
      <c r="D1938" s="9" t="str">
        <f t="shared" si="61"/>
        <v>H1965</v>
      </c>
      <c r="F1938">
        <v>38940</v>
      </c>
      <c r="G1938" s="1" t="str">
        <f>_xll.BDS("SPX Index","CHAIN_TICKERS", "CHAIN_STRIKE_PX_OVRD",F1938, "CHAIN_PUT_CALL_TYPE_OVRD=P", "CHAIN_PERIODICITY_OVRD=M")</f>
        <v>SPX US 11/20/15 P2700</v>
      </c>
      <c r="J1938" t="s">
        <v>850</v>
      </c>
      <c r="K1938" t="e">
        <f ca="1">_xll.BDP(J1938,"security des")</f>
        <v>#NAME?</v>
      </c>
      <c r="N1938" t="s">
        <v>512</v>
      </c>
      <c r="O1938" t="e">
        <f ca="1">_xll.BDP(J1938,"security des")</f>
        <v>#NAME?</v>
      </c>
    </row>
    <row r="1939" spans="1:15" x14ac:dyDescent="0.25">
      <c r="A1939">
        <v>0</v>
      </c>
      <c r="B1939" s="9">
        <v>9.1123287671232878E-5</v>
      </c>
      <c r="C1939" s="9" t="str">
        <f t="shared" si="60"/>
        <v>$H$1966</v>
      </c>
      <c r="D1939" s="9" t="str">
        <f t="shared" si="61"/>
        <v>H1966</v>
      </c>
      <c r="F1939">
        <v>38960</v>
      </c>
      <c r="G1939" s="1" t="str">
        <f>_xll.BDS("SPX Index","CHAIN_TICKERS", "CHAIN_STRIKE_PX_OVRD",F1939, "CHAIN_PUT_CALL_TYPE_OVRD=P", "CHAIN_PERIODICITY_OVRD=M")</f>
        <v>SPX US 11/20/15 P2700</v>
      </c>
      <c r="J1939" t="s">
        <v>851</v>
      </c>
      <c r="K1939" t="e">
        <f ca="1">_xll.BDP(J1939,"security des")</f>
        <v>#NAME?</v>
      </c>
      <c r="N1939" t="s">
        <v>513</v>
      </c>
      <c r="O1939" t="e">
        <f ca="1">_xll.BDP(J1939,"security des")</f>
        <v>#NAME?</v>
      </c>
    </row>
    <row r="1940" spans="1:15" x14ac:dyDescent="0.25">
      <c r="A1940">
        <v>0</v>
      </c>
      <c r="B1940" s="9">
        <v>9.1123287671232878E-5</v>
      </c>
      <c r="C1940" s="9" t="str">
        <f t="shared" si="60"/>
        <v>$H$1967</v>
      </c>
      <c r="D1940" s="9" t="str">
        <f t="shared" si="61"/>
        <v>H1967</v>
      </c>
      <c r="F1940">
        <v>38980</v>
      </c>
      <c r="G1940" s="1" t="str">
        <f>_xll.BDS("SPX Index","CHAIN_TICKERS", "CHAIN_STRIKE_PX_OVRD",F1940, "CHAIN_PUT_CALL_TYPE_OVRD=P", "CHAIN_PERIODICITY_OVRD=M")</f>
        <v>SPX US 11/20/15 P2700</v>
      </c>
      <c r="J1940" t="s">
        <v>852</v>
      </c>
      <c r="K1940" t="e">
        <f ca="1">_xll.BDP(J1940,"security des")</f>
        <v>#NAME?</v>
      </c>
      <c r="N1940" t="s">
        <v>514</v>
      </c>
      <c r="O1940" t="e">
        <f ca="1">_xll.BDP(J1940,"security des")</f>
        <v>#NAME?</v>
      </c>
    </row>
    <row r="1941" spans="1:15" x14ac:dyDescent="0.25">
      <c r="A1941">
        <v>0</v>
      </c>
      <c r="B1941" s="9">
        <v>9.1726027397260264E-5</v>
      </c>
      <c r="C1941" s="9" t="str">
        <f t="shared" si="60"/>
        <v>$H$1968</v>
      </c>
      <c r="D1941" s="9" t="str">
        <f t="shared" si="61"/>
        <v>H1968</v>
      </c>
      <c r="F1941">
        <v>39000</v>
      </c>
      <c r="G1941" s="1" t="str">
        <f>_xll.BDS("SPX Index","CHAIN_TICKERS", "CHAIN_STRIKE_PX_OVRD",F1941, "CHAIN_PUT_CALL_TYPE_OVRD=P", "CHAIN_PERIODICITY_OVRD=M")</f>
        <v>SPX US 11/20/15 P2700</v>
      </c>
      <c r="J1941" t="s">
        <v>853</v>
      </c>
      <c r="K1941" t="e">
        <f ca="1">_xll.BDP(J1941,"security des")</f>
        <v>#NAME?</v>
      </c>
      <c r="N1941" t="s">
        <v>515</v>
      </c>
      <c r="O1941" t="e">
        <f ca="1">_xll.BDP(J1941,"security des")</f>
        <v>#NAME?</v>
      </c>
    </row>
    <row r="1942" spans="1:15" x14ac:dyDescent="0.25">
      <c r="A1942">
        <v>0</v>
      </c>
      <c r="B1942" s="9">
        <v>9.1452054794520556E-5</v>
      </c>
      <c r="C1942" s="9" t="str">
        <f t="shared" si="60"/>
        <v>$H$1969</v>
      </c>
      <c r="D1942" s="9" t="str">
        <f t="shared" si="61"/>
        <v>H1969</v>
      </c>
      <c r="F1942">
        <v>39020</v>
      </c>
      <c r="G1942" s="1" t="str">
        <f>_xll.BDS("SPX Index","CHAIN_TICKERS", "CHAIN_STRIKE_PX_OVRD",F1942, "CHAIN_PUT_CALL_TYPE_OVRD=P", "CHAIN_PERIODICITY_OVRD=M")</f>
        <v>SPX US 11/20/15 P2700</v>
      </c>
      <c r="J1942" t="s">
        <v>854</v>
      </c>
      <c r="K1942" t="e">
        <f ca="1">_xll.BDP(J1942,"security des")</f>
        <v>#NAME?</v>
      </c>
      <c r="N1942" t="s">
        <v>516</v>
      </c>
      <c r="O1942" t="e">
        <f ca="1">_xll.BDP(J1942,"security des")</f>
        <v>#NAME?</v>
      </c>
    </row>
    <row r="1943" spans="1:15" x14ac:dyDescent="0.25">
      <c r="A1943">
        <v>3</v>
      </c>
      <c r="B1943" s="9">
        <v>9.1424657534246585E-5</v>
      </c>
      <c r="C1943" s="9" t="str">
        <f t="shared" si="60"/>
        <v>$H$1970</v>
      </c>
      <c r="D1943" s="9" t="str">
        <f t="shared" si="61"/>
        <v>H1970</v>
      </c>
      <c r="F1943">
        <v>39040</v>
      </c>
      <c r="G1943" s="1" t="str">
        <f>_xll.BDS("SPX Index","CHAIN_TICKERS", "CHAIN_STRIKE_PX_OVRD",F1943, "CHAIN_PUT_CALL_TYPE_OVRD=P", "CHAIN_PERIODICITY_OVRD=M")</f>
        <v>SPX US 11/20/15 P2700</v>
      </c>
      <c r="J1943" t="s">
        <v>855</v>
      </c>
      <c r="K1943" t="e">
        <f ca="1">_xll.BDP(J1943,"security des")</f>
        <v>#NAME?</v>
      </c>
      <c r="N1943" t="s">
        <v>517</v>
      </c>
      <c r="O1943" t="e">
        <f ca="1">_xll.BDP(J1943,"security des")</f>
        <v>#NAME?</v>
      </c>
    </row>
    <row r="1944" spans="1:15" x14ac:dyDescent="0.25">
      <c r="A1944">
        <v>0</v>
      </c>
      <c r="B1944" s="9">
        <v>9.1698630136986307E-5</v>
      </c>
      <c r="C1944" s="9" t="str">
        <f t="shared" si="60"/>
        <v>$H$1971</v>
      </c>
      <c r="D1944" s="9" t="str">
        <f t="shared" si="61"/>
        <v>H1971</v>
      </c>
      <c r="F1944">
        <v>39060</v>
      </c>
      <c r="G1944" s="1" t="str">
        <f>_xll.BDS("SPX Index","CHAIN_TICKERS", "CHAIN_STRIKE_PX_OVRD",F1944, "CHAIN_PUT_CALL_TYPE_OVRD=P", "CHAIN_PERIODICITY_OVRD=M")</f>
        <v>SPX US 11/20/15 P2700</v>
      </c>
      <c r="J1944" t="s">
        <v>856</v>
      </c>
      <c r="K1944" t="e">
        <f ca="1">_xll.BDP(J1944,"security des")</f>
        <v>#NAME?</v>
      </c>
      <c r="N1944" t="s">
        <v>518</v>
      </c>
      <c r="O1944" t="e">
        <f ca="1">_xll.BDP(J1944,"security des")</f>
        <v>#NAME?</v>
      </c>
    </row>
    <row r="1945" spans="1:15" x14ac:dyDescent="0.25">
      <c r="A1945">
        <v>0</v>
      </c>
      <c r="B1945" s="9">
        <v>9.1972602739726029E-5</v>
      </c>
      <c r="C1945" s="9" t="str">
        <f t="shared" si="60"/>
        <v>$H$1972</v>
      </c>
      <c r="D1945" s="9" t="str">
        <f t="shared" si="61"/>
        <v>H1972</v>
      </c>
      <c r="F1945">
        <v>39080</v>
      </c>
      <c r="G1945" s="1" t="str">
        <f>_xll.BDS("SPX Index","CHAIN_TICKERS", "CHAIN_STRIKE_PX_OVRD",F1945, "CHAIN_PUT_CALL_TYPE_OVRD=P", "CHAIN_PERIODICITY_OVRD=M")</f>
        <v>SPX US 11/20/15 P2700</v>
      </c>
      <c r="J1945" t="s">
        <v>857</v>
      </c>
      <c r="K1945" t="e">
        <f ca="1">_xll.BDP(J1945,"security des")</f>
        <v>#NAME?</v>
      </c>
      <c r="N1945" t="s">
        <v>519</v>
      </c>
      <c r="O1945" t="e">
        <f ca="1">_xll.BDP(J1945,"security des")</f>
        <v>#NAME?</v>
      </c>
    </row>
    <row r="1946" spans="1:15" x14ac:dyDescent="0.25">
      <c r="A1946">
        <v>0</v>
      </c>
      <c r="B1946" s="9">
        <v>9.4547945205479452E-5</v>
      </c>
      <c r="C1946" s="9" t="str">
        <f t="shared" si="60"/>
        <v>$H$1973</v>
      </c>
      <c r="D1946" s="9" t="str">
        <f t="shared" si="61"/>
        <v>H1973</v>
      </c>
      <c r="F1946">
        <v>39100</v>
      </c>
      <c r="G1946" s="1" t="str">
        <f>_xll.BDS("SPX Index","CHAIN_TICKERS", "CHAIN_STRIKE_PX_OVRD",F1946, "CHAIN_PUT_CALL_TYPE_OVRD=P", "CHAIN_PERIODICITY_OVRD=M")</f>
        <v>SPX US 11/20/15 P2700</v>
      </c>
      <c r="J1946" t="s">
        <v>858</v>
      </c>
      <c r="K1946" t="e">
        <f ca="1">_xll.BDP(J1946,"security des")</f>
        <v>#NAME?</v>
      </c>
      <c r="N1946" t="s">
        <v>520</v>
      </c>
      <c r="O1946" t="e">
        <f ca="1">_xll.BDP(J1946,"security des")</f>
        <v>#NAME?</v>
      </c>
    </row>
    <row r="1947" spans="1:15" x14ac:dyDescent="0.25">
      <c r="A1947">
        <v>0</v>
      </c>
      <c r="B1947" s="9">
        <v>9.4273972602739717E-5</v>
      </c>
      <c r="C1947" s="9" t="str">
        <f t="shared" si="60"/>
        <v>$H$1974</v>
      </c>
      <c r="D1947" s="9" t="str">
        <f t="shared" si="61"/>
        <v>H1974</v>
      </c>
      <c r="F1947">
        <v>39120</v>
      </c>
      <c r="G1947" s="1" t="str">
        <f>_xll.BDS("SPX Index","CHAIN_TICKERS", "CHAIN_STRIKE_PX_OVRD",F1947, "CHAIN_PUT_CALL_TYPE_OVRD=P", "CHAIN_PERIODICITY_OVRD=M")</f>
        <v>SPX US 11/20/15 P2700</v>
      </c>
      <c r="J1947" t="s">
        <v>859</v>
      </c>
      <c r="K1947" t="e">
        <f ca="1">_xll.BDP(J1947,"security des")</f>
        <v>#NAME?</v>
      </c>
      <c r="N1947" t="s">
        <v>521</v>
      </c>
      <c r="O1947" t="e">
        <f ca="1">_xll.BDP(J1947,"security des")</f>
        <v>#NAME?</v>
      </c>
    </row>
    <row r="1948" spans="1:15" x14ac:dyDescent="0.25">
      <c r="A1948">
        <v>0</v>
      </c>
      <c r="B1948" s="9">
        <v>9.4246575342465746E-5</v>
      </c>
      <c r="C1948" s="9" t="str">
        <f t="shared" si="60"/>
        <v>$H$1975</v>
      </c>
      <c r="D1948" s="9" t="str">
        <f t="shared" si="61"/>
        <v>H1975</v>
      </c>
      <c r="F1948">
        <v>39140</v>
      </c>
      <c r="G1948" s="1" t="str">
        <f>_xll.BDS("SPX Index","CHAIN_TICKERS", "CHAIN_STRIKE_PX_OVRD",F1948, "CHAIN_PUT_CALL_TYPE_OVRD=P", "CHAIN_PERIODICITY_OVRD=M")</f>
        <v>SPX US 11/20/15 P2700</v>
      </c>
      <c r="J1948" t="s">
        <v>860</v>
      </c>
      <c r="K1948" t="e">
        <f ca="1">_xll.BDP(J1948,"security des")</f>
        <v>#NAME?</v>
      </c>
      <c r="N1948" t="s">
        <v>522</v>
      </c>
      <c r="O1948" t="e">
        <f ca="1">_xll.BDP(J1948,"security des")</f>
        <v>#NAME?</v>
      </c>
    </row>
    <row r="1949" spans="1:15" x14ac:dyDescent="0.25">
      <c r="A1949">
        <v>0</v>
      </c>
      <c r="B1949" s="9">
        <v>9.3945205479452053E-5</v>
      </c>
      <c r="C1949" s="9" t="str">
        <f t="shared" si="60"/>
        <v>$H$1976</v>
      </c>
      <c r="D1949" s="9" t="str">
        <f t="shared" si="61"/>
        <v>H1976</v>
      </c>
      <c r="F1949">
        <v>39160</v>
      </c>
      <c r="G1949" s="1" t="str">
        <f>_xll.BDS("SPX Index","CHAIN_TICKERS", "CHAIN_STRIKE_PX_OVRD",F1949, "CHAIN_PUT_CALL_TYPE_OVRD=P", "CHAIN_PERIODICITY_OVRD=M")</f>
        <v>SPX US 11/20/15 P2700</v>
      </c>
      <c r="J1949" t="s">
        <v>861</v>
      </c>
      <c r="K1949" t="e">
        <f ca="1">_xll.BDP(J1949,"security des")</f>
        <v>#NAME?</v>
      </c>
      <c r="N1949" t="s">
        <v>523</v>
      </c>
      <c r="O1949" t="e">
        <f ca="1">_xll.BDP(J1949,"security des")</f>
        <v>#NAME?</v>
      </c>
    </row>
    <row r="1950" spans="1:15" x14ac:dyDescent="0.25">
      <c r="A1950">
        <v>0</v>
      </c>
      <c r="B1950" s="9">
        <v>9.7671232876712333E-5</v>
      </c>
      <c r="C1950" s="9" t="str">
        <f t="shared" si="60"/>
        <v>$H$1977</v>
      </c>
      <c r="D1950" s="9" t="str">
        <f t="shared" si="61"/>
        <v>H1977</v>
      </c>
      <c r="F1950">
        <v>39180</v>
      </c>
      <c r="G1950" s="1" t="str">
        <f>_xll.BDS("SPX Index","CHAIN_TICKERS", "CHAIN_STRIKE_PX_OVRD",F1950, "CHAIN_PUT_CALL_TYPE_OVRD=P", "CHAIN_PERIODICITY_OVRD=M")</f>
        <v>SPX US 11/20/15 P2700</v>
      </c>
      <c r="J1950" t="s">
        <v>862</v>
      </c>
      <c r="K1950" t="e">
        <f ca="1">_xll.BDP(J1950,"security des")</f>
        <v>#NAME?</v>
      </c>
      <c r="N1950" t="s">
        <v>524</v>
      </c>
      <c r="O1950" t="e">
        <f ca="1">_xll.BDP(J1950,"security des")</f>
        <v>#NAME?</v>
      </c>
    </row>
    <row r="1951" spans="1:15" x14ac:dyDescent="0.25">
      <c r="A1951">
        <v>0</v>
      </c>
      <c r="B1951" s="9">
        <v>9.6821917808219169E-5</v>
      </c>
      <c r="C1951" s="9" t="str">
        <f t="shared" si="60"/>
        <v>$H$1978</v>
      </c>
      <c r="D1951" s="9" t="str">
        <f t="shared" si="61"/>
        <v>H1978</v>
      </c>
      <c r="F1951">
        <v>39200</v>
      </c>
      <c r="G1951" s="1" t="str">
        <f>_xll.BDS("SPX Index","CHAIN_TICKERS", "CHAIN_STRIKE_PX_OVRD",F1951, "CHAIN_PUT_CALL_TYPE_OVRD=P", "CHAIN_PERIODICITY_OVRD=M")</f>
        <v>SPX US 11/20/15 P2700</v>
      </c>
      <c r="J1951" t="s">
        <v>863</v>
      </c>
      <c r="K1951" t="e">
        <f ca="1">_xll.BDP(J1951,"security des")</f>
        <v>#NAME?</v>
      </c>
      <c r="N1951" t="s">
        <v>525</v>
      </c>
      <c r="O1951" t="e">
        <f ca="1">_xll.BDP(J1951,"security des")</f>
        <v>#NAME?</v>
      </c>
    </row>
    <row r="1952" spans="1:15" x14ac:dyDescent="0.25">
      <c r="A1952">
        <v>0</v>
      </c>
      <c r="B1952" s="9">
        <v>9.7095890410958904E-5</v>
      </c>
      <c r="C1952" s="9" t="str">
        <f t="shared" si="60"/>
        <v>$H$1979</v>
      </c>
      <c r="D1952" s="9" t="str">
        <f t="shared" si="61"/>
        <v>H1979</v>
      </c>
      <c r="F1952">
        <v>39220</v>
      </c>
      <c r="G1952" s="1" t="str">
        <f>_xll.BDS("SPX Index","CHAIN_TICKERS", "CHAIN_STRIKE_PX_OVRD",F1952, "CHAIN_PUT_CALL_TYPE_OVRD=P", "CHAIN_PERIODICITY_OVRD=M")</f>
        <v>SPX US 11/20/15 P2700</v>
      </c>
      <c r="J1952" t="s">
        <v>864</v>
      </c>
      <c r="K1952" t="e">
        <f ca="1">_xll.BDP(J1952,"security des")</f>
        <v>#NAME?</v>
      </c>
      <c r="N1952" t="s">
        <v>526</v>
      </c>
      <c r="O1952" t="e">
        <f ca="1">_xll.BDP(J1952,"security des")</f>
        <v>#NAME?</v>
      </c>
    </row>
    <row r="1953" spans="1:15" x14ac:dyDescent="0.25">
      <c r="A1953">
        <v>0</v>
      </c>
      <c r="B1953" s="9">
        <v>9.8465753424657528E-5</v>
      </c>
      <c r="C1953" s="9" t="str">
        <f t="shared" si="60"/>
        <v>$H$1980</v>
      </c>
      <c r="D1953" s="9" t="str">
        <f t="shared" si="61"/>
        <v>H1980</v>
      </c>
      <c r="F1953">
        <v>39240</v>
      </c>
      <c r="G1953" s="1" t="str">
        <f>_xll.BDS("SPX Index","CHAIN_TICKERS", "CHAIN_STRIKE_PX_OVRD",F1953, "CHAIN_PUT_CALL_TYPE_OVRD=P", "CHAIN_PERIODICITY_OVRD=M")</f>
        <v>SPX US 11/20/15 P2700</v>
      </c>
      <c r="J1953" t="s">
        <v>865</v>
      </c>
      <c r="K1953" t="e">
        <f ca="1">_xll.BDP(J1953,"security des")</f>
        <v>#NAME?</v>
      </c>
      <c r="N1953" t="s">
        <v>527</v>
      </c>
      <c r="O1953" t="e">
        <f ca="1">_xll.BDP(J1953,"security des")</f>
        <v>#NAME?</v>
      </c>
    </row>
    <row r="1954" spans="1:15" x14ac:dyDescent="0.25">
      <c r="A1954">
        <v>0</v>
      </c>
      <c r="B1954" s="9">
        <v>9.8465753424657528E-5</v>
      </c>
      <c r="C1954" s="9" t="str">
        <f t="shared" si="60"/>
        <v>$H$1981</v>
      </c>
      <c r="D1954" s="9" t="str">
        <f t="shared" si="61"/>
        <v>H1981</v>
      </c>
      <c r="F1954">
        <v>39260</v>
      </c>
      <c r="G1954" s="1" t="str">
        <f>_xll.BDS("SPX Index","CHAIN_TICKERS", "CHAIN_STRIKE_PX_OVRD",F1954, "CHAIN_PUT_CALL_TYPE_OVRD=P", "CHAIN_PERIODICITY_OVRD=M")</f>
        <v>SPX US 11/20/15 P2700</v>
      </c>
      <c r="J1954" t="s">
        <v>866</v>
      </c>
      <c r="K1954" t="e">
        <f ca="1">_xll.BDP(J1954,"security des")</f>
        <v>#NAME?</v>
      </c>
      <c r="N1954" t="s">
        <v>528</v>
      </c>
      <c r="O1954" t="e">
        <f ca="1">_xll.BDP(J1954,"security des")</f>
        <v>#NAME?</v>
      </c>
    </row>
    <row r="1955" spans="1:15" x14ac:dyDescent="0.25">
      <c r="A1955">
        <v>0</v>
      </c>
      <c r="B1955" s="9">
        <v>9.9369863013698621E-5</v>
      </c>
      <c r="C1955" s="9" t="str">
        <f t="shared" si="60"/>
        <v>$H$1982</v>
      </c>
      <c r="D1955" s="9" t="str">
        <f t="shared" si="61"/>
        <v>H1982</v>
      </c>
      <c r="F1955">
        <v>39280</v>
      </c>
      <c r="G1955" s="1" t="str">
        <f>_xll.BDS("SPX Index","CHAIN_TICKERS", "CHAIN_STRIKE_PX_OVRD",F1955, "CHAIN_PUT_CALL_TYPE_OVRD=P", "CHAIN_PERIODICITY_OVRD=M")</f>
        <v>SPX US 11/20/15 P2700</v>
      </c>
      <c r="J1955" t="s">
        <v>867</v>
      </c>
      <c r="K1955" t="e">
        <f ca="1">_xll.BDP(J1955,"security des")</f>
        <v>#NAME?</v>
      </c>
      <c r="N1955" t="s">
        <v>529</v>
      </c>
      <c r="O1955" t="e">
        <f ca="1">_xll.BDP(J1955,"security des")</f>
        <v>#NAME?</v>
      </c>
    </row>
    <row r="1956" spans="1:15" x14ac:dyDescent="0.25">
      <c r="A1956">
        <v>0</v>
      </c>
      <c r="B1956" s="9">
        <v>9.8520547945205484E-5</v>
      </c>
      <c r="C1956" s="9" t="str">
        <f t="shared" si="60"/>
        <v>$H$1983</v>
      </c>
      <c r="D1956" s="9" t="str">
        <f t="shared" si="61"/>
        <v>H1983</v>
      </c>
      <c r="F1956">
        <v>39300</v>
      </c>
      <c r="G1956" s="1" t="str">
        <f>_xll.BDS("SPX Index","CHAIN_TICKERS", "CHAIN_STRIKE_PX_OVRD",F1956, "CHAIN_PUT_CALL_TYPE_OVRD=P", "CHAIN_PERIODICITY_OVRD=M")</f>
        <v>SPX US 11/20/15 P2700</v>
      </c>
      <c r="J1956" t="s">
        <v>868</v>
      </c>
      <c r="K1956" t="e">
        <f ca="1">_xll.BDP(J1956,"security des")</f>
        <v>#NAME?</v>
      </c>
      <c r="N1956" t="s">
        <v>530</v>
      </c>
      <c r="O1956" t="e">
        <f ca="1">_xll.BDP(J1956,"security des")</f>
        <v>#NAME?</v>
      </c>
    </row>
    <row r="1957" spans="1:15" x14ac:dyDescent="0.25">
      <c r="A1957">
        <v>0</v>
      </c>
      <c r="B1957" s="9">
        <v>9.7643835616438362E-5</v>
      </c>
      <c r="C1957" s="9" t="str">
        <f t="shared" si="60"/>
        <v>$H$1984</v>
      </c>
      <c r="D1957" s="9" t="str">
        <f t="shared" si="61"/>
        <v>H1984</v>
      </c>
      <c r="F1957">
        <v>39320</v>
      </c>
      <c r="G1957" s="1" t="str">
        <f>_xll.BDS("SPX Index","CHAIN_TICKERS", "CHAIN_STRIKE_PX_OVRD",F1957, "CHAIN_PUT_CALL_TYPE_OVRD=P", "CHAIN_PERIODICITY_OVRD=M")</f>
        <v>SPX US 11/20/15 P2700</v>
      </c>
      <c r="J1957" t="s">
        <v>869</v>
      </c>
      <c r="K1957" t="e">
        <f ca="1">_xll.BDP(J1957,"security des")</f>
        <v>#NAME?</v>
      </c>
      <c r="N1957" t="s">
        <v>531</v>
      </c>
      <c r="O1957" t="e">
        <f ca="1">_xll.BDP(J1957,"security des")</f>
        <v>#NAME?</v>
      </c>
    </row>
    <row r="1958" spans="1:15" x14ac:dyDescent="0.25">
      <c r="A1958">
        <v>0</v>
      </c>
      <c r="B1958" s="9">
        <v>9.7616438356164378E-5</v>
      </c>
      <c r="C1958" s="9" t="str">
        <f t="shared" si="60"/>
        <v>$H$1985</v>
      </c>
      <c r="D1958" s="9" t="str">
        <f t="shared" si="61"/>
        <v>H1985</v>
      </c>
      <c r="F1958">
        <v>39340</v>
      </c>
      <c r="G1958" s="1" t="str">
        <f>_xll.BDS("SPX Index","CHAIN_TICKERS", "CHAIN_STRIKE_PX_OVRD",F1958, "CHAIN_PUT_CALL_TYPE_OVRD=P", "CHAIN_PERIODICITY_OVRD=M")</f>
        <v>SPX US 11/20/15 P2700</v>
      </c>
      <c r="J1958" t="s">
        <v>870</v>
      </c>
      <c r="K1958" t="e">
        <f ca="1">_xll.BDP(J1958,"security des")</f>
        <v>#NAME?</v>
      </c>
      <c r="N1958" t="s">
        <v>532</v>
      </c>
      <c r="O1958" t="e">
        <f ca="1">_xll.BDP(J1958,"security des")</f>
        <v>#NAME?</v>
      </c>
    </row>
    <row r="1959" spans="1:15" x14ac:dyDescent="0.25">
      <c r="A1959">
        <v>0</v>
      </c>
      <c r="B1959" s="9">
        <v>9.8739726027397264E-5</v>
      </c>
      <c r="C1959" s="9" t="str">
        <f t="shared" si="60"/>
        <v>$H$1986</v>
      </c>
      <c r="D1959" s="9" t="str">
        <f t="shared" si="61"/>
        <v>H1986</v>
      </c>
      <c r="F1959">
        <v>39360</v>
      </c>
      <c r="G1959" s="1" t="str">
        <f>_xll.BDS("SPX Index","CHAIN_TICKERS", "CHAIN_STRIKE_PX_OVRD",F1959, "CHAIN_PUT_CALL_TYPE_OVRD=P", "CHAIN_PERIODICITY_OVRD=M")</f>
        <v>SPX US 11/20/15 P2700</v>
      </c>
      <c r="J1959" t="s">
        <v>871</v>
      </c>
      <c r="K1959" t="e">
        <f ca="1">_xll.BDP(J1959,"security des")</f>
        <v>#NAME?</v>
      </c>
      <c r="N1959" t="s">
        <v>533</v>
      </c>
      <c r="O1959" t="e">
        <f ca="1">_xll.BDP(J1959,"security des")</f>
        <v>#NAME?</v>
      </c>
    </row>
    <row r="1960" spans="1:15" x14ac:dyDescent="0.25">
      <c r="A1960">
        <v>0</v>
      </c>
      <c r="B1960" s="9">
        <v>9.9945205479452063E-5</v>
      </c>
      <c r="C1960" s="9" t="str">
        <f t="shared" si="60"/>
        <v>$H$1987</v>
      </c>
      <c r="D1960" s="9" t="str">
        <f t="shared" si="61"/>
        <v>H1987</v>
      </c>
      <c r="F1960">
        <v>39380</v>
      </c>
      <c r="G1960" s="1" t="str">
        <f>_xll.BDS("SPX Index","CHAIN_TICKERS", "CHAIN_STRIKE_PX_OVRD",F1960, "CHAIN_PUT_CALL_TYPE_OVRD=P", "CHAIN_PERIODICITY_OVRD=M")</f>
        <v>SPX US 11/20/15 P2700</v>
      </c>
      <c r="J1960" t="s">
        <v>872</v>
      </c>
      <c r="K1960" t="e">
        <f ca="1">_xll.BDP(J1960,"security des")</f>
        <v>#NAME?</v>
      </c>
      <c r="N1960" t="s">
        <v>534</v>
      </c>
      <c r="O1960" t="e">
        <f ca="1">_xll.BDP(J1960,"security des")</f>
        <v>#NAME?</v>
      </c>
    </row>
    <row r="1961" spans="1:15" x14ac:dyDescent="0.25">
      <c r="A1961">
        <v>0</v>
      </c>
      <c r="B1961" s="9">
        <v>9.8219178082191777E-5</v>
      </c>
      <c r="C1961" s="9" t="str">
        <f t="shared" si="60"/>
        <v>$H$1988</v>
      </c>
      <c r="D1961" s="9" t="str">
        <f t="shared" si="61"/>
        <v>H1988</v>
      </c>
      <c r="F1961">
        <v>39400</v>
      </c>
      <c r="G1961" s="1" t="str">
        <f>_xll.BDS("SPX Index","CHAIN_TICKERS", "CHAIN_STRIKE_PX_OVRD",F1961, "CHAIN_PUT_CALL_TYPE_OVRD=P", "CHAIN_PERIODICITY_OVRD=M")</f>
        <v>SPX US 11/20/15 P2700</v>
      </c>
      <c r="J1961" t="s">
        <v>873</v>
      </c>
      <c r="K1961" t="e">
        <f ca="1">_xll.BDP(J1961,"security des")</f>
        <v>#NAME?</v>
      </c>
      <c r="N1961" t="s">
        <v>535</v>
      </c>
      <c r="O1961" t="e">
        <f ca="1">_xll.BDP(J1961,"security des")</f>
        <v>#NAME?</v>
      </c>
    </row>
    <row r="1962" spans="1:15" x14ac:dyDescent="0.25">
      <c r="A1962">
        <v>1</v>
      </c>
      <c r="B1962" s="9">
        <v>9.6246575342465754E-5</v>
      </c>
      <c r="C1962" s="9" t="str">
        <f t="shared" si="60"/>
        <v>$H$1989</v>
      </c>
      <c r="D1962" s="9" t="str">
        <f t="shared" si="61"/>
        <v>H1989</v>
      </c>
      <c r="F1962">
        <v>39420</v>
      </c>
      <c r="G1962" s="1" t="str">
        <f>_xll.BDS("SPX Index","CHAIN_TICKERS", "CHAIN_STRIKE_PX_OVRD",F1962, "CHAIN_PUT_CALL_TYPE_OVRD=P", "CHAIN_PERIODICITY_OVRD=M")</f>
        <v>SPX US 11/20/15 P2700</v>
      </c>
      <c r="J1962" t="s">
        <v>874</v>
      </c>
      <c r="K1962" t="e">
        <f ca="1">_xll.BDP(J1962,"security des")</f>
        <v>#NAME?</v>
      </c>
      <c r="N1962" t="s">
        <v>536</v>
      </c>
      <c r="O1962" t="e">
        <f ca="1">_xll.BDP(J1962,"security des")</f>
        <v>#NAME?</v>
      </c>
    </row>
    <row r="1963" spans="1:15" x14ac:dyDescent="0.25">
      <c r="A1963">
        <v>0</v>
      </c>
      <c r="B1963" s="9">
        <v>9.7616438356164378E-5</v>
      </c>
      <c r="C1963" s="9" t="str">
        <f t="shared" si="60"/>
        <v>$H$1990</v>
      </c>
      <c r="D1963" s="9" t="str">
        <f t="shared" si="61"/>
        <v>H1990</v>
      </c>
      <c r="F1963">
        <v>39440</v>
      </c>
      <c r="G1963" s="1" t="str">
        <f>_xll.BDS("SPX Index","CHAIN_TICKERS", "CHAIN_STRIKE_PX_OVRD",F1963, "CHAIN_PUT_CALL_TYPE_OVRD=P", "CHAIN_PERIODICITY_OVRD=M")</f>
        <v>SPX US 11/20/15 P2700</v>
      </c>
      <c r="J1963" t="s">
        <v>875</v>
      </c>
      <c r="K1963" t="e">
        <f ca="1">_xll.BDP(J1963,"security des")</f>
        <v>#NAME?</v>
      </c>
      <c r="N1963" t="s">
        <v>537</v>
      </c>
      <c r="O1963" t="e">
        <f ca="1">_xll.BDP(J1963,"security des")</f>
        <v>#NAME?</v>
      </c>
    </row>
    <row r="1964" spans="1:15" x14ac:dyDescent="0.25">
      <c r="A1964">
        <v>0</v>
      </c>
      <c r="B1964" s="9">
        <v>9.8465753424657528E-5</v>
      </c>
      <c r="C1964" s="9" t="str">
        <f t="shared" si="60"/>
        <v>$H$1991</v>
      </c>
      <c r="D1964" s="9" t="str">
        <f t="shared" si="61"/>
        <v>H1991</v>
      </c>
      <c r="F1964">
        <v>39460</v>
      </c>
      <c r="G1964" s="1" t="str">
        <f>_xll.BDS("SPX Index","CHAIN_TICKERS", "CHAIN_STRIKE_PX_OVRD",F1964, "CHAIN_PUT_CALL_TYPE_OVRD=P", "CHAIN_PERIODICITY_OVRD=M")</f>
        <v>SPX US 11/20/15 P2700</v>
      </c>
      <c r="J1964" t="s">
        <v>876</v>
      </c>
      <c r="K1964" t="e">
        <f ca="1">_xll.BDP(J1964,"security des")</f>
        <v>#NAME?</v>
      </c>
      <c r="N1964" t="s">
        <v>2370</v>
      </c>
      <c r="O1964" t="e">
        <f ca="1">_xll.BDP(J1964,"security des")</f>
        <v>#NAME?</v>
      </c>
    </row>
    <row r="1965" spans="1:15" x14ac:dyDescent="0.25">
      <c r="A1965">
        <v>0</v>
      </c>
      <c r="B1965" s="9">
        <v>9.8246575342465748E-5</v>
      </c>
      <c r="C1965" s="9" t="str">
        <f t="shared" si="60"/>
        <v>$H$1992</v>
      </c>
      <c r="D1965" s="9" t="str">
        <f t="shared" si="61"/>
        <v>H1992</v>
      </c>
      <c r="F1965">
        <v>39480</v>
      </c>
      <c r="G1965" s="1" t="str">
        <f>_xll.BDS("SPX Index","CHAIN_TICKERS", "CHAIN_STRIKE_PX_OVRD",F1965, "CHAIN_PUT_CALL_TYPE_OVRD=P", "CHAIN_PERIODICITY_OVRD=M")</f>
        <v>SPX US 11/20/15 P2700</v>
      </c>
      <c r="J1965" t="s">
        <v>877</v>
      </c>
      <c r="K1965" t="e">
        <f ca="1">_xll.BDP(J1965,"security des")</f>
        <v>#NAME?</v>
      </c>
      <c r="N1965" t="s">
        <v>2371</v>
      </c>
      <c r="O1965" t="e">
        <f ca="1">_xll.BDP(J1965,"security des")</f>
        <v>#NAME?</v>
      </c>
    </row>
    <row r="1966" spans="1:15" x14ac:dyDescent="0.25">
      <c r="A1966">
        <v>0</v>
      </c>
      <c r="B1966" s="9">
        <v>9.6821917808219169E-5</v>
      </c>
      <c r="C1966" s="9" t="str">
        <f t="shared" si="60"/>
        <v>$H$1993</v>
      </c>
      <c r="D1966" s="9" t="str">
        <f t="shared" si="61"/>
        <v>H1993</v>
      </c>
      <c r="F1966">
        <v>39500</v>
      </c>
      <c r="G1966" s="1" t="str">
        <f>_xll.BDS("SPX Index","CHAIN_TICKERS", "CHAIN_STRIKE_PX_OVRD",F1966, "CHAIN_PUT_CALL_TYPE_OVRD=P", "CHAIN_PERIODICITY_OVRD=M")</f>
        <v>SPX US 11/20/15 P2700</v>
      </c>
      <c r="J1966" t="s">
        <v>878</v>
      </c>
      <c r="K1966" t="e">
        <f ca="1">_xll.BDP(J1966,"security des")</f>
        <v>#NAME?</v>
      </c>
      <c r="N1966" t="s">
        <v>2372</v>
      </c>
      <c r="O1966" t="e">
        <f ca="1">_xll.BDP(J1966,"security des")</f>
        <v>#NAME?</v>
      </c>
    </row>
    <row r="1967" spans="1:15" x14ac:dyDescent="0.25">
      <c r="A1967">
        <v>0</v>
      </c>
      <c r="B1967" s="9">
        <v>9.6246575342465754E-5</v>
      </c>
      <c r="C1967" s="9" t="str">
        <f t="shared" si="60"/>
        <v>$H$1994</v>
      </c>
      <c r="D1967" s="9" t="str">
        <f t="shared" si="61"/>
        <v>H1994</v>
      </c>
      <c r="F1967">
        <v>39520</v>
      </c>
      <c r="G1967" s="1" t="str">
        <f>_xll.BDS("SPX Index","CHAIN_TICKERS", "CHAIN_STRIKE_PX_OVRD",F1967, "CHAIN_PUT_CALL_TYPE_OVRD=P", "CHAIN_PERIODICITY_OVRD=M")</f>
        <v>SPX US 11/20/15 P2700</v>
      </c>
      <c r="J1967" t="s">
        <v>879</v>
      </c>
      <c r="K1967" t="e">
        <f ca="1">_xll.BDP(J1967,"security des")</f>
        <v>#NAME?</v>
      </c>
      <c r="N1967" t="s">
        <v>2373</v>
      </c>
      <c r="O1967" t="e">
        <f ca="1">_xll.BDP(J1967,"security des")</f>
        <v>#NAME?</v>
      </c>
    </row>
    <row r="1968" spans="1:15" x14ac:dyDescent="0.25">
      <c r="A1968">
        <v>0</v>
      </c>
      <c r="B1968" s="9">
        <v>9.7068493150684934E-5</v>
      </c>
      <c r="C1968" s="9" t="str">
        <f t="shared" si="60"/>
        <v>$H$1995</v>
      </c>
      <c r="D1968" s="9" t="str">
        <f t="shared" si="61"/>
        <v>H1995</v>
      </c>
      <c r="F1968">
        <v>39540</v>
      </c>
      <c r="G1968" s="1" t="str">
        <f>_xll.BDS("SPX Index","CHAIN_TICKERS", "CHAIN_STRIKE_PX_OVRD",F1968, "CHAIN_PUT_CALL_TYPE_OVRD=P", "CHAIN_PERIODICITY_OVRD=M")</f>
        <v>SPX US 11/20/15 P2700</v>
      </c>
      <c r="J1968" t="s">
        <v>880</v>
      </c>
      <c r="K1968" t="e">
        <f ca="1">_xll.BDP(J1968,"security des")</f>
        <v>#NAME?</v>
      </c>
      <c r="N1968" t="s">
        <v>538</v>
      </c>
      <c r="O1968" t="e">
        <f ca="1">_xll.BDP(J1968,"security des")</f>
        <v>#NAME?</v>
      </c>
    </row>
    <row r="1969" spans="1:15" x14ac:dyDescent="0.25">
      <c r="A1969">
        <v>0</v>
      </c>
      <c r="B1969" s="9">
        <v>9.7890410958904113E-5</v>
      </c>
      <c r="C1969" s="9" t="str">
        <f t="shared" si="60"/>
        <v>$H$1996</v>
      </c>
      <c r="D1969" s="9" t="str">
        <f t="shared" si="61"/>
        <v>H1996</v>
      </c>
      <c r="F1969">
        <v>39560</v>
      </c>
      <c r="G1969" s="1" t="str">
        <f>_xll.BDS("SPX Index","CHAIN_TICKERS", "CHAIN_STRIKE_PX_OVRD",F1969, "CHAIN_PUT_CALL_TYPE_OVRD=P", "CHAIN_PERIODICITY_OVRD=M")</f>
        <v>SPX US 11/20/15 P2700</v>
      </c>
      <c r="J1969" t="s">
        <v>881</v>
      </c>
      <c r="K1969" t="e">
        <f ca="1">_xll.BDP(J1969,"security des")</f>
        <v>#NAME?</v>
      </c>
      <c r="N1969" t="s">
        <v>2374</v>
      </c>
      <c r="O1969" t="e">
        <f ca="1">_xll.BDP(J1969,"security des")</f>
        <v>#NAME?</v>
      </c>
    </row>
    <row r="1970" spans="1:15" x14ac:dyDescent="0.25">
      <c r="A1970">
        <v>0</v>
      </c>
      <c r="B1970" s="9">
        <v>9.7945205479452055E-5</v>
      </c>
      <c r="C1970" s="9" t="str">
        <f t="shared" si="60"/>
        <v>$H$1997</v>
      </c>
      <c r="D1970" s="9" t="str">
        <f t="shared" si="61"/>
        <v>H1997</v>
      </c>
      <c r="F1970">
        <v>39580</v>
      </c>
      <c r="G1970" s="1" t="str">
        <f>_xll.BDS("SPX Index","CHAIN_TICKERS", "CHAIN_STRIKE_PX_OVRD",F1970, "CHAIN_PUT_CALL_TYPE_OVRD=P", "CHAIN_PERIODICITY_OVRD=M")</f>
        <v>SPX US 11/20/15 P2700</v>
      </c>
      <c r="J1970" t="s">
        <v>882</v>
      </c>
      <c r="K1970" t="e">
        <f ca="1">_xll.BDP(J1970,"security des")</f>
        <v>#NAME?</v>
      </c>
      <c r="N1970" t="s">
        <v>2375</v>
      </c>
      <c r="O1970" t="e">
        <f ca="1">_xll.BDP(J1970,"security des")</f>
        <v>#NAME?</v>
      </c>
    </row>
    <row r="1971" spans="1:15" x14ac:dyDescent="0.25">
      <c r="A1971">
        <v>0</v>
      </c>
      <c r="B1971" s="9">
        <v>9.7095890410958904E-5</v>
      </c>
      <c r="C1971" s="9" t="str">
        <f t="shared" si="60"/>
        <v>$H$1998</v>
      </c>
      <c r="D1971" s="9" t="str">
        <f t="shared" si="61"/>
        <v>H1998</v>
      </c>
      <c r="F1971">
        <v>39600</v>
      </c>
      <c r="G1971" s="1" t="str">
        <f>_xll.BDS("SPX Index","CHAIN_TICKERS", "CHAIN_STRIKE_PX_OVRD",F1971, "CHAIN_PUT_CALL_TYPE_OVRD=P", "CHAIN_PERIODICITY_OVRD=M")</f>
        <v>SPX US 11/20/15 P2700</v>
      </c>
      <c r="J1971" t="s">
        <v>883</v>
      </c>
      <c r="K1971" t="e">
        <f ca="1">_xll.BDP(J1971,"security des")</f>
        <v>#NAME?</v>
      </c>
      <c r="N1971" t="s">
        <v>2376</v>
      </c>
      <c r="O1971" t="e">
        <f ca="1">_xll.BDP(J1971,"security des")</f>
        <v>#NAME?</v>
      </c>
    </row>
    <row r="1972" spans="1:15" x14ac:dyDescent="0.25">
      <c r="A1972">
        <v>0</v>
      </c>
      <c r="B1972" s="9">
        <v>9.7342465753424656E-5</v>
      </c>
      <c r="C1972" s="9" t="str">
        <f t="shared" si="60"/>
        <v>$H$1999</v>
      </c>
      <c r="D1972" s="9" t="str">
        <f t="shared" si="61"/>
        <v>H1999</v>
      </c>
      <c r="F1972">
        <v>39620</v>
      </c>
      <c r="G1972" s="1" t="str">
        <f>_xll.BDS("SPX Index","CHAIN_TICKERS", "CHAIN_STRIKE_PX_OVRD",F1972, "CHAIN_PUT_CALL_TYPE_OVRD=P", "CHAIN_PERIODICITY_OVRD=M")</f>
        <v>SPX US 11/20/15 P2700</v>
      </c>
      <c r="J1972" t="s">
        <v>884</v>
      </c>
      <c r="K1972" t="e">
        <f ca="1">_xll.BDP(J1972,"security des")</f>
        <v>#NAME?</v>
      </c>
      <c r="N1972" t="s">
        <v>2377</v>
      </c>
      <c r="O1972" t="e">
        <f ca="1">_xll.BDP(J1972,"security des")</f>
        <v>#NAME?</v>
      </c>
    </row>
    <row r="1973" spans="1:15" x14ac:dyDescent="0.25">
      <c r="A1973">
        <v>0</v>
      </c>
      <c r="B1973" s="9">
        <v>1.0241095890410959E-4</v>
      </c>
      <c r="C1973" s="9" t="str">
        <f t="shared" si="60"/>
        <v>$H$2000</v>
      </c>
      <c r="D1973" s="9" t="str">
        <f t="shared" si="61"/>
        <v>H2000</v>
      </c>
      <c r="F1973">
        <v>39640</v>
      </c>
      <c r="G1973" s="1" t="str">
        <f>_xll.BDS("SPX Index","CHAIN_TICKERS", "CHAIN_STRIKE_PX_OVRD",F1973, "CHAIN_PUT_CALL_TYPE_OVRD=P", "CHAIN_PERIODICITY_OVRD=M")</f>
        <v>SPX US 11/20/15 P2700</v>
      </c>
      <c r="J1973" t="s">
        <v>885</v>
      </c>
      <c r="K1973" t="e">
        <f ca="1">_xll.BDP(J1973,"security des")</f>
        <v>#NAME?</v>
      </c>
      <c r="N1973" t="s">
        <v>539</v>
      </c>
      <c r="O1973" t="e">
        <f ca="1">_xll.BDP(J1973,"security des")</f>
        <v>#NAME?</v>
      </c>
    </row>
    <row r="1974" spans="1:15" x14ac:dyDescent="0.25">
      <c r="A1974">
        <v>0</v>
      </c>
      <c r="B1974" s="9">
        <v>1.0219178082191781E-4</v>
      </c>
      <c r="C1974" s="9" t="str">
        <f t="shared" si="60"/>
        <v>$H$2001</v>
      </c>
      <c r="D1974" s="9" t="str">
        <f t="shared" si="61"/>
        <v>H2001</v>
      </c>
      <c r="F1974">
        <v>39660</v>
      </c>
      <c r="G1974" s="1" t="str">
        <f>_xll.BDS("SPX Index","CHAIN_TICKERS", "CHAIN_STRIKE_PX_OVRD",F1974, "CHAIN_PUT_CALL_TYPE_OVRD=P", "CHAIN_PERIODICITY_OVRD=M")</f>
        <v>SPX US 11/20/15 P2700</v>
      </c>
      <c r="J1974" t="s">
        <v>886</v>
      </c>
      <c r="K1974" t="e">
        <f ca="1">_xll.BDP(J1974,"security des")</f>
        <v>#NAME?</v>
      </c>
      <c r="N1974" t="s">
        <v>2378</v>
      </c>
      <c r="O1974" t="e">
        <f ca="1">_xll.BDP(J1974,"security des")</f>
        <v>#NAME?</v>
      </c>
    </row>
    <row r="1975" spans="1:15" x14ac:dyDescent="0.25">
      <c r="A1975">
        <v>0</v>
      </c>
      <c r="B1975" s="9">
        <v>9.9917808219178092E-5</v>
      </c>
      <c r="C1975" s="9" t="str">
        <f t="shared" si="60"/>
        <v>$H$2002</v>
      </c>
      <c r="D1975" s="9" t="str">
        <f t="shared" si="61"/>
        <v>H2002</v>
      </c>
      <c r="F1975">
        <v>39680</v>
      </c>
      <c r="G1975" s="1" t="str">
        <f>_xll.BDS("SPX Index","CHAIN_TICKERS", "CHAIN_STRIKE_PX_OVRD",F1975, "CHAIN_PUT_CALL_TYPE_OVRD=P", "CHAIN_PERIODICITY_OVRD=M")</f>
        <v>SPX US 11/20/15 P2700</v>
      </c>
      <c r="J1975" t="s">
        <v>887</v>
      </c>
      <c r="K1975" t="e">
        <f ca="1">_xll.BDP(J1975,"security des")</f>
        <v>#NAME?</v>
      </c>
      <c r="N1975" t="s">
        <v>2379</v>
      </c>
      <c r="O1975" t="e">
        <f ca="1">_xll.BDP(J1975,"security des")</f>
        <v>#NAME?</v>
      </c>
    </row>
    <row r="1976" spans="1:15" x14ac:dyDescent="0.25">
      <c r="A1976">
        <v>0</v>
      </c>
      <c r="B1976" s="9">
        <v>9.8794520547945206E-5</v>
      </c>
      <c r="C1976" s="9" t="str">
        <f t="shared" si="60"/>
        <v>$H$2003</v>
      </c>
      <c r="D1976" s="9" t="str">
        <f t="shared" si="61"/>
        <v>H2003</v>
      </c>
      <c r="F1976">
        <v>39700</v>
      </c>
      <c r="G1976" s="1" t="str">
        <f>_xll.BDS("SPX Index","CHAIN_TICKERS", "CHAIN_STRIKE_PX_OVRD",F1976, "CHAIN_PUT_CALL_TYPE_OVRD=P", "CHAIN_PERIODICITY_OVRD=M")</f>
        <v>SPX US 11/20/15 P2700</v>
      </c>
      <c r="J1976" t="s">
        <v>888</v>
      </c>
      <c r="K1976" t="e">
        <f ca="1">_xll.BDP(J1976,"security des")</f>
        <v>#NAME?</v>
      </c>
      <c r="N1976" t="s">
        <v>2380</v>
      </c>
      <c r="O1976" t="e">
        <f ca="1">_xll.BDP(J1976,"security des")</f>
        <v>#NAME?</v>
      </c>
    </row>
    <row r="1977" spans="1:15" x14ac:dyDescent="0.25">
      <c r="A1977">
        <v>0</v>
      </c>
      <c r="B1977" s="9">
        <v>9.9315068493150679E-5</v>
      </c>
      <c r="C1977" s="9" t="str">
        <f t="shared" si="60"/>
        <v>$H$2004</v>
      </c>
      <c r="D1977" s="9" t="str">
        <f t="shared" si="61"/>
        <v>H2004</v>
      </c>
      <c r="F1977">
        <v>39720</v>
      </c>
      <c r="G1977" s="1" t="str">
        <f>_xll.BDS("SPX Index","CHAIN_TICKERS", "CHAIN_STRIKE_PX_OVRD",F1977, "CHAIN_PUT_CALL_TYPE_OVRD=P", "CHAIN_PERIODICITY_OVRD=M")</f>
        <v>SPX US 11/20/15 P2700</v>
      </c>
      <c r="J1977" t="s">
        <v>889</v>
      </c>
      <c r="K1977" t="e">
        <f ca="1">_xll.BDP(J1977,"security des")</f>
        <v>#NAME?</v>
      </c>
      <c r="N1977" t="s">
        <v>2381</v>
      </c>
      <c r="O1977" t="e">
        <f ca="1">_xll.BDP(J1977,"security des")</f>
        <v>#NAME?</v>
      </c>
    </row>
    <row r="1978" spans="1:15" x14ac:dyDescent="0.25">
      <c r="A1978">
        <v>0</v>
      </c>
      <c r="B1978" s="9">
        <v>9.8739726027397264E-5</v>
      </c>
      <c r="C1978" s="9" t="str">
        <f t="shared" si="60"/>
        <v>$H$2005</v>
      </c>
      <c r="D1978" s="9" t="str">
        <f t="shared" si="61"/>
        <v>H2005</v>
      </c>
      <c r="F1978">
        <v>39740</v>
      </c>
      <c r="G1978" s="1" t="str">
        <f>_xll.BDS("SPX Index","CHAIN_TICKERS", "CHAIN_STRIKE_PX_OVRD",F1978, "CHAIN_PUT_CALL_TYPE_OVRD=P", "CHAIN_PERIODICITY_OVRD=M")</f>
        <v>SPX US 11/20/15 P2700</v>
      </c>
      <c r="J1978" t="s">
        <v>890</v>
      </c>
      <c r="K1978" t="e">
        <f ca="1">_xll.BDP(J1978,"security des")</f>
        <v>#NAME?</v>
      </c>
      <c r="N1978" t="s">
        <v>540</v>
      </c>
      <c r="O1978" t="e">
        <f ca="1">_xll.BDP(J1978,"security des")</f>
        <v>#NAME?</v>
      </c>
    </row>
    <row r="1979" spans="1:15" x14ac:dyDescent="0.25">
      <c r="A1979">
        <v>0</v>
      </c>
      <c r="B1979" s="9">
        <v>1.0021917808219179E-4</v>
      </c>
      <c r="C1979" s="9" t="str">
        <f t="shared" si="60"/>
        <v>$H$2006</v>
      </c>
      <c r="D1979" s="9" t="str">
        <f t="shared" si="61"/>
        <v>H2006</v>
      </c>
      <c r="F1979">
        <v>39760</v>
      </c>
      <c r="G1979" s="1" t="str">
        <f>_xll.BDS("SPX Index","CHAIN_TICKERS", "CHAIN_STRIKE_PX_OVRD",F1979, "CHAIN_PUT_CALL_TYPE_OVRD=P", "CHAIN_PERIODICITY_OVRD=M")</f>
        <v>SPX US 11/20/15 P2700</v>
      </c>
      <c r="J1979" t="s">
        <v>891</v>
      </c>
      <c r="K1979" t="e">
        <f ca="1">_xll.BDP(J1979,"security des")</f>
        <v>#NAME?</v>
      </c>
      <c r="N1979" t="s">
        <v>2382</v>
      </c>
      <c r="O1979" t="e">
        <f ca="1">_xll.BDP(J1979,"security des")</f>
        <v>#NAME?</v>
      </c>
    </row>
    <row r="1980" spans="1:15" x14ac:dyDescent="0.25">
      <c r="A1980">
        <v>0</v>
      </c>
      <c r="B1980" s="9">
        <v>9.9369863013698621E-5</v>
      </c>
      <c r="C1980" s="9" t="str">
        <f t="shared" si="60"/>
        <v>$H$2007</v>
      </c>
      <c r="D1980" s="9" t="str">
        <f t="shared" si="61"/>
        <v>H2007</v>
      </c>
      <c r="F1980">
        <v>39780</v>
      </c>
      <c r="G1980" s="1" t="str">
        <f>_xll.BDS("SPX Index","CHAIN_TICKERS", "CHAIN_STRIKE_PX_OVRD",F1980, "CHAIN_PUT_CALL_TYPE_OVRD=P", "CHAIN_PERIODICITY_OVRD=M")</f>
        <v>SPX US 11/20/15 P2700</v>
      </c>
      <c r="J1980" t="s">
        <v>892</v>
      </c>
      <c r="K1980" t="e">
        <f ca="1">_xll.BDP(J1980,"security des")</f>
        <v>#NAME?</v>
      </c>
      <c r="N1980" t="s">
        <v>2383</v>
      </c>
      <c r="O1980" t="e">
        <f ca="1">_xll.BDP(J1980,"security des")</f>
        <v>#NAME?</v>
      </c>
    </row>
    <row r="1981" spans="1:15" x14ac:dyDescent="0.25">
      <c r="A1981">
        <v>0</v>
      </c>
      <c r="B1981" s="9">
        <v>9.9917808219178092E-5</v>
      </c>
      <c r="C1981" s="9" t="str">
        <f t="shared" si="60"/>
        <v>$H$2008</v>
      </c>
      <c r="D1981" s="9" t="str">
        <f t="shared" si="61"/>
        <v>H2008</v>
      </c>
      <c r="F1981">
        <v>39800</v>
      </c>
      <c r="G1981" s="1" t="str">
        <f>_xll.BDS("SPX Index","CHAIN_TICKERS", "CHAIN_STRIKE_PX_OVRD",F1981, "CHAIN_PUT_CALL_TYPE_OVRD=P", "CHAIN_PERIODICITY_OVRD=M")</f>
        <v>SPX US 11/20/15 P2700</v>
      </c>
      <c r="J1981" t="s">
        <v>893</v>
      </c>
      <c r="K1981" t="e">
        <f ca="1">_xll.BDP(J1981,"security des")</f>
        <v>#NAME?</v>
      </c>
      <c r="N1981" t="s">
        <v>2384</v>
      </c>
      <c r="O1981" t="e">
        <f ca="1">_xll.BDP(J1981,"security des")</f>
        <v>#NAME?</v>
      </c>
    </row>
    <row r="1982" spans="1:15" x14ac:dyDescent="0.25">
      <c r="A1982">
        <v>0</v>
      </c>
      <c r="B1982" s="9">
        <v>1.0043835616438357E-4</v>
      </c>
      <c r="C1982" s="9" t="str">
        <f t="shared" si="60"/>
        <v>$H$2009</v>
      </c>
      <c r="D1982" s="9" t="str">
        <f t="shared" si="61"/>
        <v>H2009</v>
      </c>
      <c r="F1982">
        <v>39820</v>
      </c>
      <c r="G1982" s="1" t="str">
        <f>_xll.BDS("SPX Index","CHAIN_TICKERS", "CHAIN_STRIKE_PX_OVRD",F1982, "CHAIN_PUT_CALL_TYPE_OVRD=P", "CHAIN_PERIODICITY_OVRD=M")</f>
        <v>SPX US 11/20/15 P2700</v>
      </c>
      <c r="J1982" t="s">
        <v>894</v>
      </c>
      <c r="K1982" t="e">
        <f ca="1">_xll.BDP(J1982,"security des")</f>
        <v>#NAME?</v>
      </c>
      <c r="N1982" t="s">
        <v>2385</v>
      </c>
      <c r="O1982" t="e">
        <f ca="1">_xll.BDP(J1982,"security des")</f>
        <v>#NAME?</v>
      </c>
    </row>
    <row r="1983" spans="1:15" x14ac:dyDescent="0.25">
      <c r="A1983">
        <v>0</v>
      </c>
      <c r="B1983" s="9">
        <v>1.0326027397260274E-4</v>
      </c>
      <c r="C1983" s="9" t="str">
        <f t="shared" si="60"/>
        <v>$H$2010</v>
      </c>
      <c r="D1983" s="9" t="str">
        <f t="shared" si="61"/>
        <v>H2010</v>
      </c>
      <c r="F1983">
        <v>39840</v>
      </c>
      <c r="G1983" s="1" t="str">
        <f>_xll.BDS("SPX Index","CHAIN_TICKERS", "CHAIN_STRIKE_PX_OVRD",F1983, "CHAIN_PUT_CALL_TYPE_OVRD=P", "CHAIN_PERIODICITY_OVRD=M")</f>
        <v>SPX US 11/20/15 P2700</v>
      </c>
      <c r="J1983" t="s">
        <v>895</v>
      </c>
      <c r="K1983" t="e">
        <f ca="1">_xll.BDP(J1983,"security des")</f>
        <v>#NAME?</v>
      </c>
      <c r="N1983" t="s">
        <v>541</v>
      </c>
      <c r="O1983" t="e">
        <f ca="1">_xll.BDP(J1983,"security des")</f>
        <v>#NAME?</v>
      </c>
    </row>
    <row r="1984" spans="1:15" x14ac:dyDescent="0.25">
      <c r="A1984">
        <v>0</v>
      </c>
      <c r="B1984" s="9">
        <v>1.0504109589041097E-4</v>
      </c>
      <c r="C1984" s="9" t="str">
        <f t="shared" si="60"/>
        <v>$H$2011</v>
      </c>
      <c r="D1984" s="9" t="str">
        <f t="shared" si="61"/>
        <v>H2011</v>
      </c>
      <c r="F1984">
        <v>39860</v>
      </c>
      <c r="G1984" s="1" t="str">
        <f>_xll.BDS("SPX Index","CHAIN_TICKERS", "CHAIN_STRIKE_PX_OVRD",F1984, "CHAIN_PUT_CALL_TYPE_OVRD=P", "CHAIN_PERIODICITY_OVRD=M")</f>
        <v>SPX US 11/20/15 P2700</v>
      </c>
      <c r="J1984" t="s">
        <v>896</v>
      </c>
      <c r="K1984" t="e">
        <f ca="1">_xll.BDP(J1984,"security des")</f>
        <v>#NAME?</v>
      </c>
      <c r="N1984" t="s">
        <v>2386</v>
      </c>
      <c r="O1984" t="e">
        <f ca="1">_xll.BDP(J1984,"security des")</f>
        <v>#NAME?</v>
      </c>
    </row>
    <row r="1985" spans="1:15" x14ac:dyDescent="0.25">
      <c r="A1985">
        <v>0</v>
      </c>
      <c r="B1985" s="9">
        <v>1.0443835616438357E-4</v>
      </c>
      <c r="C1985" s="9" t="str">
        <f t="shared" si="60"/>
        <v>$H$2012</v>
      </c>
      <c r="D1985" s="9" t="str">
        <f t="shared" si="61"/>
        <v>H2012</v>
      </c>
      <c r="F1985">
        <v>39880</v>
      </c>
      <c r="G1985" s="1" t="str">
        <f>_xll.BDS("SPX Index","CHAIN_TICKERS", "CHAIN_STRIKE_PX_OVRD",F1985, "CHAIN_PUT_CALL_TYPE_OVRD=P", "CHAIN_PERIODICITY_OVRD=M")</f>
        <v>SPX US 11/20/15 P2700</v>
      </c>
      <c r="J1985" t="s">
        <v>2598</v>
      </c>
      <c r="K1985" t="e">
        <f ca="1">_xll.BDP(J1985,"security des")</f>
        <v>#NAME?</v>
      </c>
      <c r="N1985" t="s">
        <v>2387</v>
      </c>
      <c r="O1985" t="e">
        <f ca="1">_xll.BDP(J1985,"security des")</f>
        <v>#NAME?</v>
      </c>
    </row>
    <row r="1986" spans="1:15" x14ac:dyDescent="0.25">
      <c r="A1986">
        <v>1</v>
      </c>
      <c r="B1986" s="9">
        <v>1.0416438356164383E-4</v>
      </c>
      <c r="C1986" s="9" t="str">
        <f t="shared" si="60"/>
        <v>$H$2013</v>
      </c>
      <c r="D1986" s="9" t="str">
        <f t="shared" si="61"/>
        <v>H2013</v>
      </c>
      <c r="F1986">
        <v>39900</v>
      </c>
      <c r="G1986" s="1" t="str">
        <f>_xll.BDS("SPX Index","CHAIN_TICKERS", "CHAIN_STRIKE_PX_OVRD",F1986, "CHAIN_PUT_CALL_TYPE_OVRD=P", "CHAIN_PERIODICITY_OVRD=M")</f>
        <v>SPX US 11/20/15 P2700</v>
      </c>
      <c r="J1986" t="s">
        <v>2599</v>
      </c>
      <c r="K1986" t="e">
        <f ca="1">_xll.BDP(J1986,"security des")</f>
        <v>#NAME?</v>
      </c>
      <c r="N1986" t="s">
        <v>2388</v>
      </c>
      <c r="O1986" t="e">
        <f ca="1">_xll.BDP(J1986,"security des")</f>
        <v>#NAME?</v>
      </c>
    </row>
    <row r="1987" spans="1:15" x14ac:dyDescent="0.25">
      <c r="A1987">
        <v>0</v>
      </c>
      <c r="B1987" s="9">
        <v>1.0498630136986301E-4</v>
      </c>
      <c r="C1987" s="9" t="str">
        <f t="shared" si="60"/>
        <v>$H$2014</v>
      </c>
      <c r="D1987" s="9" t="str">
        <f t="shared" si="61"/>
        <v>H2014</v>
      </c>
      <c r="F1987">
        <v>39920</v>
      </c>
      <c r="G1987" s="1" t="str">
        <f>_xll.BDS("SPX Index","CHAIN_TICKERS", "CHAIN_STRIKE_PX_OVRD",F1987, "CHAIN_PUT_CALL_TYPE_OVRD=P", "CHAIN_PERIODICITY_OVRD=M")</f>
        <v>SPX US 11/20/15 P2700</v>
      </c>
      <c r="J1987" t="s">
        <v>2600</v>
      </c>
      <c r="K1987" t="e">
        <f ca="1">_xll.BDP(J1987,"security des")</f>
        <v>#NAME?</v>
      </c>
      <c r="N1987" t="s">
        <v>2389</v>
      </c>
      <c r="O1987" t="e">
        <f ca="1">_xll.BDP(J1987,"security des")</f>
        <v>#NAME?</v>
      </c>
    </row>
    <row r="1988" spans="1:15" x14ac:dyDescent="0.25">
      <c r="A1988">
        <v>0</v>
      </c>
      <c r="B1988" s="9">
        <v>1.0523287671232878E-4</v>
      </c>
      <c r="C1988" s="9" t="str">
        <f t="shared" ref="C1988:C2051" si="62">ADDRESS(ROW(B1988)+MATCH(1,B1988:B2014),8)</f>
        <v>$H$2015</v>
      </c>
      <c r="D1988" s="9" t="str">
        <f t="shared" ref="D1988:D2051" si="63">"H"&amp;(ROW(B1988)+MATCH(1,B1988:B2014))</f>
        <v>H2015</v>
      </c>
      <c r="F1988">
        <v>39940</v>
      </c>
      <c r="G1988" s="1" t="str">
        <f>_xll.BDS("SPX Index","CHAIN_TICKERS", "CHAIN_STRIKE_PX_OVRD",F1988, "CHAIN_PUT_CALL_TYPE_OVRD=P", "CHAIN_PERIODICITY_OVRD=M")</f>
        <v>SPX US 11/20/15 P2700</v>
      </c>
      <c r="J1988" t="s">
        <v>2601</v>
      </c>
      <c r="K1988" t="e">
        <f ca="1">_xll.BDP(J1988,"security des")</f>
        <v>#NAME?</v>
      </c>
      <c r="N1988" t="s">
        <v>542</v>
      </c>
      <c r="O1988" t="e">
        <f ca="1">_xll.BDP(J1988,"security des")</f>
        <v>#NAME?</v>
      </c>
    </row>
    <row r="1989" spans="1:15" x14ac:dyDescent="0.25">
      <c r="A1989">
        <v>0</v>
      </c>
      <c r="B1989" s="9">
        <v>1.0871232876712329E-4</v>
      </c>
      <c r="C1989" s="9" t="str">
        <f t="shared" si="62"/>
        <v>$H$2016</v>
      </c>
      <c r="D1989" s="9" t="str">
        <f t="shared" si="63"/>
        <v>H2016</v>
      </c>
      <c r="F1989">
        <v>39960</v>
      </c>
      <c r="G1989" s="1" t="str">
        <f>_xll.BDS("SPX Index","CHAIN_TICKERS", "CHAIN_STRIKE_PX_OVRD",F1989, "CHAIN_PUT_CALL_TYPE_OVRD=P", "CHAIN_PERIODICITY_OVRD=M")</f>
        <v>SPX US 11/20/15 P2700</v>
      </c>
      <c r="J1989" t="s">
        <v>2602</v>
      </c>
      <c r="K1989" t="e">
        <f ca="1">_xll.BDP(J1989,"security des")</f>
        <v>#NAME?</v>
      </c>
      <c r="N1989" t="s">
        <v>2390</v>
      </c>
      <c r="O1989" t="e">
        <f ca="1">_xll.BDP(J1989,"security des")</f>
        <v>#NAME?</v>
      </c>
    </row>
    <row r="1990" spans="1:15" x14ac:dyDescent="0.25">
      <c r="A1990">
        <v>0</v>
      </c>
      <c r="B1990" s="9">
        <v>1.0841095890410959E-4</v>
      </c>
      <c r="C1990" s="9" t="str">
        <f t="shared" si="62"/>
        <v>$H$2017</v>
      </c>
      <c r="D1990" s="9" t="str">
        <f t="shared" si="63"/>
        <v>H2017</v>
      </c>
      <c r="F1990">
        <v>39980</v>
      </c>
      <c r="G1990" s="1" t="str">
        <f>_xll.BDS("SPX Index","CHAIN_TICKERS", "CHAIN_STRIKE_PX_OVRD",F1990, "CHAIN_PUT_CALL_TYPE_OVRD=P", "CHAIN_PERIODICITY_OVRD=M")</f>
        <v>SPX US 11/20/15 P2700</v>
      </c>
      <c r="J1990" t="s">
        <v>2603</v>
      </c>
      <c r="K1990" t="e">
        <f ca="1">_xll.BDP(J1990,"security des")</f>
        <v>#NAME?</v>
      </c>
      <c r="N1990" t="s">
        <v>2391</v>
      </c>
      <c r="O1990" t="e">
        <f ca="1">_xll.BDP(J1990,"security des")</f>
        <v>#NAME?</v>
      </c>
    </row>
    <row r="1991" spans="1:15" x14ac:dyDescent="0.25">
      <c r="A1991">
        <v>0</v>
      </c>
      <c r="B1991" s="9">
        <v>1.0808219178082191E-4</v>
      </c>
      <c r="C1991" s="9" t="str">
        <f t="shared" si="62"/>
        <v>$H$2018</v>
      </c>
      <c r="D1991" s="9" t="str">
        <f t="shared" si="63"/>
        <v>H2018</v>
      </c>
      <c r="F1991">
        <v>40000</v>
      </c>
      <c r="G1991" s="1" t="str">
        <f>_xll.BDS("SPX Index","CHAIN_TICKERS", "CHAIN_STRIKE_PX_OVRD",F1991, "CHAIN_PUT_CALL_TYPE_OVRD=P", "CHAIN_PERIODICITY_OVRD=M")</f>
        <v>SPX US 11/20/15 P2700</v>
      </c>
      <c r="J1991" t="s">
        <v>2604</v>
      </c>
      <c r="K1991" t="e">
        <f ca="1">_xll.BDP(J1991,"security des")</f>
        <v>#NAME?</v>
      </c>
      <c r="N1991" t="s">
        <v>543</v>
      </c>
      <c r="O1991" t="e">
        <f ca="1">_xll.BDP(J1991,"security des")</f>
        <v>#NAME?</v>
      </c>
    </row>
    <row r="1992" spans="1:15" x14ac:dyDescent="0.25">
      <c r="A1992">
        <v>0</v>
      </c>
      <c r="B1992" s="9">
        <v>1.0978082191780821E-4</v>
      </c>
      <c r="C1992" s="9" t="str">
        <f t="shared" si="62"/>
        <v>$H$2019</v>
      </c>
      <c r="D1992" s="9" t="str">
        <f t="shared" si="63"/>
        <v>H2019</v>
      </c>
      <c r="F1992">
        <v>40020</v>
      </c>
      <c r="G1992" s="1" t="str">
        <f>_xll.BDS("SPX Index","CHAIN_TICKERS", "CHAIN_STRIKE_PX_OVRD",F1992, "CHAIN_PUT_CALL_TYPE_OVRD=P", "CHAIN_PERIODICITY_OVRD=M")</f>
        <v>SPX US 11/20/15 P2700</v>
      </c>
      <c r="J1992" t="s">
        <v>2605</v>
      </c>
      <c r="K1992" t="e">
        <f ca="1">_xll.BDP(J1992,"security des")</f>
        <v>#NAME?</v>
      </c>
      <c r="N1992" t="s">
        <v>2392</v>
      </c>
      <c r="O1992" t="e">
        <f ca="1">_xll.BDP(J1992,"security des")</f>
        <v>#NAME?</v>
      </c>
    </row>
    <row r="1993" spans="1:15" x14ac:dyDescent="0.25">
      <c r="A1993">
        <v>0</v>
      </c>
      <c r="B1993" s="9">
        <v>1.1323287671232877E-4</v>
      </c>
      <c r="C1993" s="9" t="str">
        <f t="shared" si="62"/>
        <v>$H$2020</v>
      </c>
      <c r="D1993" s="9" t="str">
        <f t="shared" si="63"/>
        <v>H2020</v>
      </c>
      <c r="F1993">
        <v>40040</v>
      </c>
      <c r="G1993" s="1" t="str">
        <f>_xll.BDS("SPX Index","CHAIN_TICKERS", "CHAIN_STRIKE_PX_OVRD",F1993, "CHAIN_PUT_CALL_TYPE_OVRD=P", "CHAIN_PERIODICITY_OVRD=M")</f>
        <v>SPX US 11/20/15 P2700</v>
      </c>
      <c r="J1993" t="s">
        <v>2606</v>
      </c>
      <c r="K1993" t="e">
        <f ca="1">_xll.BDP(J1993,"security des")</f>
        <v>#NAME?</v>
      </c>
      <c r="N1993" t="s">
        <v>544</v>
      </c>
      <c r="O1993" t="e">
        <f ca="1">_xll.BDP(J1993,"security des")</f>
        <v>#NAME?</v>
      </c>
    </row>
    <row r="1994" spans="1:15" x14ac:dyDescent="0.25">
      <c r="A1994">
        <v>0</v>
      </c>
      <c r="B1994" s="9">
        <v>1.1265753424657534E-4</v>
      </c>
      <c r="C1994" s="9" t="str">
        <f t="shared" si="62"/>
        <v>$H$2021</v>
      </c>
      <c r="D1994" s="9" t="str">
        <f t="shared" si="63"/>
        <v>H2021</v>
      </c>
      <c r="F1994">
        <v>40060</v>
      </c>
      <c r="G1994" s="1" t="str">
        <f>_xll.BDS("SPX Index","CHAIN_TICKERS", "CHAIN_STRIKE_PX_OVRD",F1994, "CHAIN_PUT_CALL_TYPE_OVRD=P", "CHAIN_PERIODICITY_OVRD=M")</f>
        <v>SPX US 11/20/15 P2700</v>
      </c>
      <c r="J1994" t="s">
        <v>2607</v>
      </c>
      <c r="K1994" t="e">
        <f ca="1">_xll.BDP(J1994,"security des")</f>
        <v>#NAME?</v>
      </c>
      <c r="N1994" t="s">
        <v>2393</v>
      </c>
      <c r="O1994" t="e">
        <f ca="1">_xll.BDP(J1994,"security des")</f>
        <v>#NAME?</v>
      </c>
    </row>
    <row r="1995" spans="1:15" x14ac:dyDescent="0.25">
      <c r="A1995">
        <v>0</v>
      </c>
      <c r="B1995" s="9">
        <v>1.1293150684931506E-4</v>
      </c>
      <c r="C1995" s="9" t="str">
        <f t="shared" si="62"/>
        <v>$H$2022</v>
      </c>
      <c r="D1995" s="9" t="str">
        <f t="shared" si="63"/>
        <v>H2022</v>
      </c>
      <c r="F1995">
        <v>40080</v>
      </c>
      <c r="G1995" s="1" t="str">
        <f>_xll.BDS("SPX Index","CHAIN_TICKERS", "CHAIN_STRIKE_PX_OVRD",F1995, "CHAIN_PUT_CALL_TYPE_OVRD=P", "CHAIN_PERIODICITY_OVRD=M")</f>
        <v>SPX US 11/20/15 P2700</v>
      </c>
      <c r="J1995" t="s">
        <v>2608</v>
      </c>
      <c r="K1995" t="e">
        <f ca="1">_xll.BDP(J1995,"security des")</f>
        <v>#NAME?</v>
      </c>
      <c r="N1995" t="s">
        <v>2394</v>
      </c>
      <c r="O1995" t="e">
        <f ca="1">_xll.BDP(J1995,"security des")</f>
        <v>#NAME?</v>
      </c>
    </row>
    <row r="1996" spans="1:15" x14ac:dyDescent="0.25">
      <c r="A1996">
        <v>0</v>
      </c>
      <c r="B1996" s="9">
        <v>1.1715068493150684E-4</v>
      </c>
      <c r="C1996" s="9" t="str">
        <f t="shared" si="62"/>
        <v>$H$2023</v>
      </c>
      <c r="D1996" s="9" t="str">
        <f t="shared" si="63"/>
        <v>H2023</v>
      </c>
      <c r="F1996">
        <v>40100</v>
      </c>
      <c r="G1996" s="1" t="str">
        <f>_xll.BDS("SPX Index","CHAIN_TICKERS", "CHAIN_STRIKE_PX_OVRD",F1996, "CHAIN_PUT_CALL_TYPE_OVRD=P", "CHAIN_PERIODICITY_OVRD=M")</f>
        <v>SPX US 11/20/15 P2700</v>
      </c>
      <c r="J1996" t="s">
        <v>2609</v>
      </c>
      <c r="K1996" t="e">
        <f ca="1">_xll.BDP(J1996,"security des")</f>
        <v>#NAME?</v>
      </c>
      <c r="N1996" t="s">
        <v>2395</v>
      </c>
      <c r="O1996" t="e">
        <f ca="1">_xll.BDP(J1996,"security des")</f>
        <v>#NAME?</v>
      </c>
    </row>
    <row r="1997" spans="1:15" x14ac:dyDescent="0.25">
      <c r="A1997">
        <v>0</v>
      </c>
      <c r="B1997" s="9">
        <v>1.1884931506849316E-4</v>
      </c>
      <c r="C1997" s="9" t="str">
        <f t="shared" si="62"/>
        <v>$H$2024</v>
      </c>
      <c r="D1997" s="9" t="str">
        <f t="shared" si="63"/>
        <v>H2024</v>
      </c>
      <c r="F1997">
        <v>40120</v>
      </c>
      <c r="G1997" s="1" t="str">
        <f>_xll.BDS("SPX Index","CHAIN_TICKERS", "CHAIN_STRIKE_PX_OVRD",F1997, "CHAIN_PUT_CALL_TYPE_OVRD=P", "CHAIN_PERIODICITY_OVRD=M")</f>
        <v>SPX US 11/20/15 P2700</v>
      </c>
      <c r="J1997" t="s">
        <v>2610</v>
      </c>
      <c r="K1997" t="e">
        <f ca="1">_xll.BDP(J1997,"security des")</f>
        <v>#NAME?</v>
      </c>
      <c r="N1997" t="s">
        <v>2396</v>
      </c>
      <c r="O1997" t="e">
        <f ca="1">_xll.BDP(J1997,"security des")</f>
        <v>#NAME?</v>
      </c>
    </row>
    <row r="1998" spans="1:15" x14ac:dyDescent="0.25">
      <c r="A1998">
        <v>0</v>
      </c>
      <c r="B1998" s="9">
        <v>1.1947945205479452E-4</v>
      </c>
      <c r="C1998" s="9" t="str">
        <f t="shared" si="62"/>
        <v>$H$2025</v>
      </c>
      <c r="D1998" s="9" t="str">
        <f t="shared" si="63"/>
        <v>H2025</v>
      </c>
      <c r="F1998">
        <v>40140</v>
      </c>
      <c r="G1998" s="1" t="str">
        <f>_xll.BDS("SPX Index","CHAIN_TICKERS", "CHAIN_STRIKE_PX_OVRD",F1998, "CHAIN_PUT_CALL_TYPE_OVRD=P", "CHAIN_PERIODICITY_OVRD=M")</f>
        <v>SPX US 11/20/15 P2700</v>
      </c>
      <c r="J1998" t="s">
        <v>2611</v>
      </c>
      <c r="K1998" t="e">
        <f ca="1">_xll.BDP(J1998,"security des")</f>
        <v>#NAME?</v>
      </c>
      <c r="N1998" t="s">
        <v>545</v>
      </c>
      <c r="O1998" t="e">
        <f ca="1">_xll.BDP(J1998,"security des")</f>
        <v>#NAME?</v>
      </c>
    </row>
    <row r="1999" spans="1:15" x14ac:dyDescent="0.25">
      <c r="A1999">
        <v>0</v>
      </c>
      <c r="B1999" s="9">
        <v>1.1832876712328767E-4</v>
      </c>
      <c r="C1999" s="9" t="str">
        <f t="shared" si="62"/>
        <v>$H$2026</v>
      </c>
      <c r="D1999" s="9" t="str">
        <f t="shared" si="63"/>
        <v>H2026</v>
      </c>
      <c r="F1999">
        <v>40160</v>
      </c>
      <c r="G1999" s="1" t="str">
        <f>_xll.BDS("SPX Index","CHAIN_TICKERS", "CHAIN_STRIKE_PX_OVRD",F1999, "CHAIN_PUT_CALL_TYPE_OVRD=P", "CHAIN_PERIODICITY_OVRD=M")</f>
        <v>SPX US 11/20/15 P2700</v>
      </c>
      <c r="J1999" t="s">
        <v>2612</v>
      </c>
      <c r="K1999" t="e">
        <f ca="1">_xll.BDP(J1999,"security des")</f>
        <v>#NAME?</v>
      </c>
      <c r="N1999" t="s">
        <v>2397</v>
      </c>
      <c r="O1999" t="e">
        <f ca="1">_xll.BDP(J1999,"security des")</f>
        <v>#NAME?</v>
      </c>
    </row>
    <row r="2000" spans="1:15" x14ac:dyDescent="0.25">
      <c r="A2000">
        <v>0</v>
      </c>
      <c r="B2000" s="9">
        <v>1.1578082191780822E-4</v>
      </c>
      <c r="C2000" s="9" t="str">
        <f t="shared" si="62"/>
        <v>$H$2027</v>
      </c>
      <c r="D2000" s="9" t="str">
        <f t="shared" si="63"/>
        <v>H2027</v>
      </c>
      <c r="F2000">
        <v>40180</v>
      </c>
      <c r="G2000" s="1" t="str">
        <f>_xll.BDS("SPX Index","CHAIN_TICKERS", "CHAIN_STRIKE_PX_OVRD",F2000, "CHAIN_PUT_CALL_TYPE_OVRD=P", "CHAIN_PERIODICITY_OVRD=M")</f>
        <v>SPX US 11/20/15 P2700</v>
      </c>
      <c r="J2000" t="s">
        <v>2613</v>
      </c>
      <c r="K2000" t="e">
        <f ca="1">_xll.BDP(J2000,"security des")</f>
        <v>#NAME?</v>
      </c>
      <c r="N2000" t="s">
        <v>2398</v>
      </c>
      <c r="O2000" t="e">
        <f ca="1">_xll.BDP(J2000,"security des")</f>
        <v>#NAME?</v>
      </c>
    </row>
    <row r="2001" spans="1:15" x14ac:dyDescent="0.25">
      <c r="A2001">
        <v>0</v>
      </c>
      <c r="B2001" s="9">
        <v>1.1517808219178082E-4</v>
      </c>
      <c r="C2001" s="9" t="str">
        <f t="shared" si="62"/>
        <v>$H$2028</v>
      </c>
      <c r="D2001" s="9" t="str">
        <f t="shared" si="63"/>
        <v>H2028</v>
      </c>
      <c r="F2001">
        <v>40200</v>
      </c>
      <c r="G2001" s="1" t="str">
        <f>_xll.BDS("SPX Index","CHAIN_TICKERS", "CHAIN_STRIKE_PX_OVRD",F2001, "CHAIN_PUT_CALL_TYPE_OVRD=P", "CHAIN_PERIODICITY_OVRD=M")</f>
        <v>SPX US 11/20/15 P2700</v>
      </c>
      <c r="J2001" t="s">
        <v>2614</v>
      </c>
      <c r="K2001" t="e">
        <f ca="1">_xll.BDP(J2001,"security des")</f>
        <v>#NAME?</v>
      </c>
      <c r="N2001" t="s">
        <v>2399</v>
      </c>
      <c r="O2001" t="e">
        <f ca="1">_xll.BDP(J2001,"security des")</f>
        <v>#NAME?</v>
      </c>
    </row>
    <row r="2002" spans="1:15" x14ac:dyDescent="0.25">
      <c r="A2002">
        <v>0</v>
      </c>
      <c r="B2002" s="9">
        <v>1.16E-4</v>
      </c>
      <c r="C2002" s="9" t="str">
        <f t="shared" si="62"/>
        <v>$H$2029</v>
      </c>
      <c r="D2002" s="9" t="str">
        <f t="shared" si="63"/>
        <v>H2029</v>
      </c>
      <c r="F2002">
        <v>40220</v>
      </c>
      <c r="G2002" s="1" t="str">
        <f>_xll.BDS("SPX Index","CHAIN_TICKERS", "CHAIN_STRIKE_PX_OVRD",F2002, "CHAIN_PUT_CALL_TYPE_OVRD=P", "CHAIN_PERIODICITY_OVRD=M")</f>
        <v>SPX US 11/20/15 P2700</v>
      </c>
      <c r="J2002" t="s">
        <v>2615</v>
      </c>
      <c r="K2002" t="e">
        <f ca="1">_xll.BDP(J2002,"security des")</f>
        <v>#NAME?</v>
      </c>
      <c r="N2002" t="s">
        <v>2400</v>
      </c>
      <c r="O2002" t="e">
        <f ca="1">_xll.BDP(J2002,"security des")</f>
        <v>#NAME?</v>
      </c>
    </row>
    <row r="2003" spans="1:15" x14ac:dyDescent="0.25">
      <c r="A2003">
        <v>0</v>
      </c>
      <c r="B2003" s="9">
        <v>1.1835616438356166E-4</v>
      </c>
      <c r="C2003" s="9" t="str">
        <f t="shared" si="62"/>
        <v>$H$2030</v>
      </c>
      <c r="D2003" s="9" t="str">
        <f t="shared" si="63"/>
        <v>H2030</v>
      </c>
      <c r="F2003">
        <v>40240</v>
      </c>
      <c r="G2003" s="1" t="str">
        <f>_xll.BDS("SPX Index","CHAIN_TICKERS", "CHAIN_STRIKE_PX_OVRD",F2003, "CHAIN_PUT_CALL_TYPE_OVRD=P", "CHAIN_PERIODICITY_OVRD=M")</f>
        <v>SPX US 11/20/15 P2700</v>
      </c>
      <c r="J2003" t="s">
        <v>2616</v>
      </c>
      <c r="K2003" t="e">
        <f ca="1">_xll.BDP(J2003,"security des")</f>
        <v>#NAME?</v>
      </c>
      <c r="N2003" t="s">
        <v>546</v>
      </c>
      <c r="O2003" t="e">
        <f ca="1">_xll.BDP(J2003,"security des")</f>
        <v>#NAME?</v>
      </c>
    </row>
    <row r="2004" spans="1:15" x14ac:dyDescent="0.25">
      <c r="A2004">
        <v>0</v>
      </c>
      <c r="B2004" s="9">
        <v>1.1693150684931506E-4</v>
      </c>
      <c r="C2004" s="9" t="str">
        <f t="shared" si="62"/>
        <v>$H$2031</v>
      </c>
      <c r="D2004" s="9" t="str">
        <f t="shared" si="63"/>
        <v>H2031</v>
      </c>
      <c r="F2004">
        <v>40260</v>
      </c>
      <c r="G2004" s="1" t="str">
        <f>_xll.BDS("SPX Index","CHAIN_TICKERS", "CHAIN_STRIKE_PX_OVRD",F2004, "CHAIN_PUT_CALL_TYPE_OVRD=P", "CHAIN_PERIODICITY_OVRD=M")</f>
        <v>SPX US 11/20/15 P2700</v>
      </c>
      <c r="J2004" t="s">
        <v>2617</v>
      </c>
      <c r="K2004" t="e">
        <f ca="1">_xll.BDP(J2004,"security des")</f>
        <v>#NAME?</v>
      </c>
      <c r="N2004" t="s">
        <v>2401</v>
      </c>
      <c r="O2004" t="e">
        <f ca="1">_xll.BDP(J2004,"security des")</f>
        <v>#NAME?</v>
      </c>
    </row>
    <row r="2005" spans="1:15" x14ac:dyDescent="0.25">
      <c r="A2005">
        <v>3</v>
      </c>
      <c r="B2005" s="9">
        <v>1.1547945205479451E-4</v>
      </c>
      <c r="C2005" s="9" t="str">
        <f t="shared" si="62"/>
        <v>$H$2032</v>
      </c>
      <c r="D2005" s="9" t="str">
        <f t="shared" si="63"/>
        <v>H2032</v>
      </c>
      <c r="F2005">
        <v>40280</v>
      </c>
      <c r="G2005" s="1" t="str">
        <f>_xll.BDS("SPX Index","CHAIN_TICKERS", "CHAIN_STRIKE_PX_OVRD",F2005, "CHAIN_PUT_CALL_TYPE_OVRD=P", "CHAIN_PERIODICITY_OVRD=M")</f>
        <v>SPX US 11/20/15 P2700</v>
      </c>
      <c r="J2005" t="s">
        <v>2618</v>
      </c>
      <c r="K2005" t="e">
        <f ca="1">_xll.BDP(J2005,"security des")</f>
        <v>#NAME?</v>
      </c>
      <c r="N2005" t="s">
        <v>2402</v>
      </c>
      <c r="O2005" t="e">
        <f ca="1">_xll.BDP(J2005,"security des")</f>
        <v>#NAME?</v>
      </c>
    </row>
    <row r="2006" spans="1:15" x14ac:dyDescent="0.25">
      <c r="A2006">
        <v>0</v>
      </c>
      <c r="B2006" s="9">
        <v>1.1602739726027399E-4</v>
      </c>
      <c r="C2006" s="9" t="str">
        <f t="shared" si="62"/>
        <v>$H$2033</v>
      </c>
      <c r="D2006" s="9" t="str">
        <f t="shared" si="63"/>
        <v>H2033</v>
      </c>
      <c r="F2006">
        <v>40300</v>
      </c>
      <c r="G2006" s="1" t="str">
        <f>_xll.BDS("SPX Index","CHAIN_TICKERS", "CHAIN_STRIKE_PX_OVRD",F2006, "CHAIN_PUT_CALL_TYPE_OVRD=P", "CHAIN_PERIODICITY_OVRD=M")</f>
        <v>SPX US 11/20/15 P2700</v>
      </c>
      <c r="J2006" t="s">
        <v>2619</v>
      </c>
      <c r="K2006" t="e">
        <f ca="1">_xll.BDP(J2006,"security des")</f>
        <v>#NAME?</v>
      </c>
      <c r="N2006" t="s">
        <v>2403</v>
      </c>
      <c r="O2006" t="e">
        <f ca="1">_xll.BDP(J2006,"security des")</f>
        <v>#NAME?</v>
      </c>
    </row>
    <row r="2007" spans="1:15" x14ac:dyDescent="0.25">
      <c r="A2007">
        <v>0</v>
      </c>
      <c r="B2007" s="9">
        <v>1.1627397260273972E-4</v>
      </c>
      <c r="C2007" s="9" t="str">
        <f t="shared" si="62"/>
        <v>$H$2034</v>
      </c>
      <c r="D2007" s="9" t="str">
        <f t="shared" si="63"/>
        <v>H2034</v>
      </c>
      <c r="F2007">
        <v>40320</v>
      </c>
      <c r="G2007" s="1" t="str">
        <f>_xll.BDS("SPX Index","CHAIN_TICKERS", "CHAIN_STRIKE_PX_OVRD",F2007, "CHAIN_PUT_CALL_TYPE_OVRD=P", "CHAIN_PERIODICITY_OVRD=M")</f>
        <v>SPX US 11/20/15 P2700</v>
      </c>
      <c r="J2007" t="s">
        <v>2620</v>
      </c>
      <c r="K2007" t="e">
        <f ca="1">_xll.BDP(J2007,"security des")</f>
        <v>#NAME?</v>
      </c>
      <c r="N2007" t="s">
        <v>2404</v>
      </c>
      <c r="O2007" t="e">
        <f ca="1">_xll.BDP(J2007,"security des")</f>
        <v>#NAME?</v>
      </c>
    </row>
    <row r="2008" spans="1:15" x14ac:dyDescent="0.25">
      <c r="A2008">
        <v>0</v>
      </c>
      <c r="B2008" s="9">
        <v>1.1808219178082191E-4</v>
      </c>
      <c r="C2008" s="9" t="str">
        <f t="shared" si="62"/>
        <v>$H$2035</v>
      </c>
      <c r="D2008" s="9" t="str">
        <f t="shared" si="63"/>
        <v>H2035</v>
      </c>
      <c r="F2008">
        <v>40340</v>
      </c>
      <c r="G2008" s="1" t="str">
        <f>_xll.BDS("SPX Index","CHAIN_TICKERS", "CHAIN_STRIKE_PX_OVRD",F2008, "CHAIN_PUT_CALL_TYPE_OVRD=P", "CHAIN_PERIODICITY_OVRD=M")</f>
        <v>SPX US 11/20/15 P2700</v>
      </c>
      <c r="J2008" t="s">
        <v>2621</v>
      </c>
      <c r="K2008" t="e">
        <f ca="1">_xll.BDP(J2008,"security des")</f>
        <v>#NAME?</v>
      </c>
      <c r="N2008" t="s">
        <v>547</v>
      </c>
      <c r="O2008" t="e">
        <f ca="1">_xll.BDP(J2008,"security des")</f>
        <v>#NAME?</v>
      </c>
    </row>
    <row r="2009" spans="1:15" x14ac:dyDescent="0.25">
      <c r="A2009">
        <v>0</v>
      </c>
      <c r="B2009" s="9">
        <v>1.1663013698630136E-4</v>
      </c>
      <c r="C2009" s="9" t="str">
        <f t="shared" si="62"/>
        <v>$H$2036</v>
      </c>
      <c r="D2009" s="9" t="str">
        <f t="shared" si="63"/>
        <v>H2036</v>
      </c>
      <c r="F2009">
        <v>40360</v>
      </c>
      <c r="G2009" s="1" t="str">
        <f>_xll.BDS("SPX Index","CHAIN_TICKERS", "CHAIN_STRIKE_PX_OVRD",F2009, "CHAIN_PUT_CALL_TYPE_OVRD=P", "CHAIN_PERIODICITY_OVRD=M")</f>
        <v>SPX US 11/20/15 P2700</v>
      </c>
      <c r="J2009" t="s">
        <v>2622</v>
      </c>
      <c r="K2009" t="e">
        <f ca="1">_xll.BDP(J2009,"security des")</f>
        <v>#NAME?</v>
      </c>
      <c r="N2009" t="s">
        <v>2405</v>
      </c>
      <c r="O2009" t="e">
        <f ca="1">_xll.BDP(J2009,"security des")</f>
        <v>#NAME?</v>
      </c>
    </row>
    <row r="2010" spans="1:15" x14ac:dyDescent="0.25">
      <c r="A2010">
        <v>0</v>
      </c>
      <c r="B2010" s="9">
        <v>1.1663013698630136E-4</v>
      </c>
      <c r="C2010" s="9" t="str">
        <f t="shared" si="62"/>
        <v>$H$2037</v>
      </c>
      <c r="D2010" s="9" t="str">
        <f t="shared" si="63"/>
        <v>H2037</v>
      </c>
      <c r="F2010">
        <v>40380</v>
      </c>
      <c r="G2010" s="1" t="str">
        <f>_xll.BDS("SPX Index","CHAIN_TICKERS", "CHAIN_STRIKE_PX_OVRD",F2010, "CHAIN_PUT_CALL_TYPE_OVRD=P", "CHAIN_PERIODICITY_OVRD=M")</f>
        <v>SPX US 11/20/15 P2700</v>
      </c>
      <c r="J2010" t="s">
        <v>2623</v>
      </c>
      <c r="K2010" t="e">
        <f ca="1">_xll.BDP(J2010,"security des")</f>
        <v>#NAME?</v>
      </c>
      <c r="N2010" t="s">
        <v>2406</v>
      </c>
      <c r="O2010" t="e">
        <f ca="1">_xll.BDP(J2010,"security des")</f>
        <v>#NAME?</v>
      </c>
    </row>
    <row r="2011" spans="1:15" x14ac:dyDescent="0.25">
      <c r="A2011">
        <v>0</v>
      </c>
      <c r="B2011" s="9">
        <v>1.1684931506849314E-4</v>
      </c>
      <c r="C2011" s="9" t="str">
        <f t="shared" si="62"/>
        <v>$H$2038</v>
      </c>
      <c r="D2011" s="9" t="str">
        <f t="shared" si="63"/>
        <v>H2038</v>
      </c>
      <c r="F2011">
        <v>40400</v>
      </c>
      <c r="G2011" s="1" t="str">
        <f>_xll.BDS("SPX Index","CHAIN_TICKERS", "CHAIN_STRIKE_PX_OVRD",F2011, "CHAIN_PUT_CALL_TYPE_OVRD=P", "CHAIN_PERIODICITY_OVRD=M")</f>
        <v>SPX US 11/20/15 P2700</v>
      </c>
      <c r="J2011" t="s">
        <v>2624</v>
      </c>
      <c r="K2011" t="e">
        <f ca="1">_xll.BDP(J2011,"security des")</f>
        <v>#NAME?</v>
      </c>
      <c r="N2011" t="s">
        <v>2407</v>
      </c>
      <c r="O2011" t="e">
        <f ca="1">_xll.BDP(J2011,"security des")</f>
        <v>#NAME?</v>
      </c>
    </row>
    <row r="2012" spans="1:15" x14ac:dyDescent="0.25">
      <c r="A2012">
        <v>0</v>
      </c>
      <c r="B2012" s="9">
        <v>1.1627397260273972E-4</v>
      </c>
      <c r="C2012" s="9" t="str">
        <f t="shared" si="62"/>
        <v>$H$2039</v>
      </c>
      <c r="D2012" s="9" t="str">
        <f t="shared" si="63"/>
        <v>H2039</v>
      </c>
      <c r="F2012">
        <v>40420</v>
      </c>
      <c r="G2012" s="1" t="str">
        <f>_xll.BDS("SPX Index","CHAIN_TICKERS", "CHAIN_STRIKE_PX_OVRD",F2012, "CHAIN_PUT_CALL_TYPE_OVRD=P", "CHAIN_PERIODICITY_OVRD=M")</f>
        <v>SPX US 11/20/15 P2700</v>
      </c>
      <c r="J2012" t="s">
        <v>2625</v>
      </c>
      <c r="K2012" t="e">
        <f ca="1">_xll.BDP(J2012,"security des")</f>
        <v>#NAME?</v>
      </c>
      <c r="N2012" t="s">
        <v>2408</v>
      </c>
      <c r="O2012" t="e">
        <f ca="1">_xll.BDP(J2012,"security des")</f>
        <v>#NAME?</v>
      </c>
    </row>
    <row r="2013" spans="1:15" x14ac:dyDescent="0.25">
      <c r="A2013">
        <v>0</v>
      </c>
      <c r="B2013" s="9">
        <v>1.1663013698630136E-4</v>
      </c>
      <c r="C2013" s="9" t="str">
        <f t="shared" si="62"/>
        <v>$H$2040</v>
      </c>
      <c r="D2013" s="9" t="str">
        <f t="shared" si="63"/>
        <v>H2040</v>
      </c>
      <c r="F2013">
        <v>40440</v>
      </c>
      <c r="G2013" s="1" t="str">
        <f>_xll.BDS("SPX Index","CHAIN_TICKERS", "CHAIN_STRIKE_PX_OVRD",F2013, "CHAIN_PUT_CALL_TYPE_OVRD=P", "CHAIN_PERIODICITY_OVRD=M")</f>
        <v>SPX US 11/20/15 P2700</v>
      </c>
      <c r="J2013" t="s">
        <v>2626</v>
      </c>
      <c r="K2013" t="e">
        <f ca="1">_xll.BDP(J2013,"security des")</f>
        <v>#NAME?</v>
      </c>
      <c r="N2013" t="s">
        <v>548</v>
      </c>
      <c r="O2013" t="e">
        <f ca="1">_xll.BDP(J2013,"security des")</f>
        <v>#NAME?</v>
      </c>
    </row>
    <row r="2014" spans="1:15" x14ac:dyDescent="0.25">
      <c r="A2014">
        <v>0</v>
      </c>
      <c r="B2014" s="9">
        <v>1.1547945205479451E-4</v>
      </c>
      <c r="C2014" s="9" t="str">
        <f t="shared" si="62"/>
        <v>$H$2041</v>
      </c>
      <c r="D2014" s="9" t="str">
        <f t="shared" si="63"/>
        <v>H2041</v>
      </c>
      <c r="F2014">
        <v>40460</v>
      </c>
      <c r="G2014" s="1" t="str">
        <f>_xll.BDS("SPX Index","CHAIN_TICKERS", "CHAIN_STRIKE_PX_OVRD",F2014, "CHAIN_PUT_CALL_TYPE_OVRD=P", "CHAIN_PERIODICITY_OVRD=M")</f>
        <v>SPX US 11/20/15 P2700</v>
      </c>
      <c r="J2014" t="s">
        <v>2627</v>
      </c>
      <c r="K2014" t="e">
        <f ca="1">_xll.BDP(J2014,"security des")</f>
        <v>#NAME?</v>
      </c>
      <c r="N2014" t="s">
        <v>2409</v>
      </c>
      <c r="O2014" t="e">
        <f ca="1">_xll.BDP(J2014,"security des")</f>
        <v>#NAME?</v>
      </c>
    </row>
    <row r="2015" spans="1:15" x14ac:dyDescent="0.25">
      <c r="A2015">
        <v>0</v>
      </c>
      <c r="B2015" s="9">
        <v>1.1572602739726028E-4</v>
      </c>
      <c r="C2015" s="9" t="str">
        <f t="shared" si="62"/>
        <v>$H$2042</v>
      </c>
      <c r="D2015" s="9" t="str">
        <f t="shared" si="63"/>
        <v>H2042</v>
      </c>
      <c r="F2015">
        <v>40480</v>
      </c>
      <c r="G2015" s="1" t="str">
        <f>_xll.BDS("SPX Index","CHAIN_TICKERS", "CHAIN_STRIKE_PX_OVRD",F2015, "CHAIN_PUT_CALL_TYPE_OVRD=P", "CHAIN_PERIODICITY_OVRD=M")</f>
        <v>SPX US 11/20/15 P2700</v>
      </c>
      <c r="J2015" t="s">
        <v>2628</v>
      </c>
      <c r="K2015" t="e">
        <f ca="1">_xll.BDP(J2015,"security des")</f>
        <v>#NAME?</v>
      </c>
      <c r="N2015" t="s">
        <v>2410</v>
      </c>
      <c r="O2015" t="e">
        <f ca="1">_xll.BDP(J2015,"security des")</f>
        <v>#NAME?</v>
      </c>
    </row>
    <row r="2016" spans="1:15" x14ac:dyDescent="0.25">
      <c r="A2016">
        <v>0</v>
      </c>
      <c r="B2016" s="9">
        <v>1.1457534246575343E-4</v>
      </c>
      <c r="C2016" s="9" t="str">
        <f t="shared" si="62"/>
        <v>$H$2043</v>
      </c>
      <c r="D2016" s="9" t="str">
        <f t="shared" si="63"/>
        <v>H2043</v>
      </c>
      <c r="F2016">
        <v>40500</v>
      </c>
      <c r="G2016" s="1" t="str">
        <f>_xll.BDS("SPX Index","CHAIN_TICKERS", "CHAIN_STRIKE_PX_OVRD",F2016, "CHAIN_PUT_CALL_TYPE_OVRD=P", "CHAIN_PERIODICITY_OVRD=M")</f>
        <v>SPX US 11/20/15 P2700</v>
      </c>
      <c r="J2016" t="s">
        <v>2629</v>
      </c>
      <c r="K2016" t="e">
        <f ca="1">_xll.BDP(J2016,"security des")</f>
        <v>#NAME?</v>
      </c>
      <c r="N2016" t="s">
        <v>2411</v>
      </c>
      <c r="O2016" t="e">
        <f ca="1">_xll.BDP(J2016,"security des")</f>
        <v>#NAME?</v>
      </c>
    </row>
    <row r="2017" spans="1:15" x14ac:dyDescent="0.25">
      <c r="A2017">
        <v>0</v>
      </c>
      <c r="B2017" s="9">
        <v>1.155068493150685E-4</v>
      </c>
      <c r="C2017" s="9" t="str">
        <f t="shared" si="62"/>
        <v>$H$2044</v>
      </c>
      <c r="D2017" s="9" t="str">
        <f t="shared" si="63"/>
        <v>H2044</v>
      </c>
      <c r="F2017">
        <v>40520</v>
      </c>
      <c r="G2017" s="1" t="str">
        <f>_xll.BDS("SPX Index","CHAIN_TICKERS", "CHAIN_STRIKE_PX_OVRD",F2017, "CHAIN_PUT_CALL_TYPE_OVRD=P", "CHAIN_PERIODICITY_OVRD=M")</f>
        <v>SPX US 11/20/15 P2700</v>
      </c>
      <c r="J2017" t="s">
        <v>2630</v>
      </c>
      <c r="K2017" t="e">
        <f ca="1">_xll.BDP(J2017,"security des")</f>
        <v>#NAME?</v>
      </c>
      <c r="N2017" t="s">
        <v>2412</v>
      </c>
      <c r="O2017" t="e">
        <f ca="1">_xll.BDP(J2017,"security des")</f>
        <v>#NAME?</v>
      </c>
    </row>
    <row r="2018" spans="1:15" x14ac:dyDescent="0.25">
      <c r="A2018">
        <v>0</v>
      </c>
      <c r="B2018" s="9">
        <v>1.155068493150685E-4</v>
      </c>
      <c r="C2018" s="9" t="str">
        <f t="shared" si="62"/>
        <v>$H$2045</v>
      </c>
      <c r="D2018" s="9" t="str">
        <f t="shared" si="63"/>
        <v>H2045</v>
      </c>
      <c r="F2018">
        <v>40540</v>
      </c>
      <c r="G2018" s="1" t="str">
        <f>_xll.BDS("SPX Index","CHAIN_TICKERS", "CHAIN_STRIKE_PX_OVRD",F2018, "CHAIN_PUT_CALL_TYPE_OVRD=P", "CHAIN_PERIODICITY_OVRD=M")</f>
        <v>SPX US 11/20/15 P2700</v>
      </c>
      <c r="J2018" t="s">
        <v>2631</v>
      </c>
      <c r="K2018" t="e">
        <f ca="1">_xll.BDP(J2018,"security des")</f>
        <v>#NAME?</v>
      </c>
      <c r="N2018" t="s">
        <v>549</v>
      </c>
      <c r="O2018" t="e">
        <f ca="1">_xll.BDP(J2018,"security des")</f>
        <v>#NAME?</v>
      </c>
    </row>
    <row r="2019" spans="1:15" x14ac:dyDescent="0.25">
      <c r="A2019">
        <v>0</v>
      </c>
      <c r="B2019" s="9">
        <v>1.1493150684931507E-4</v>
      </c>
      <c r="C2019" s="9" t="str">
        <f t="shared" si="62"/>
        <v>$H$2046</v>
      </c>
      <c r="D2019" s="9" t="str">
        <f t="shared" si="63"/>
        <v>H2046</v>
      </c>
      <c r="F2019">
        <v>40560</v>
      </c>
      <c r="G2019" s="1" t="str">
        <f>_xll.BDS("SPX Index","CHAIN_TICKERS", "CHAIN_STRIKE_PX_OVRD",F2019, "CHAIN_PUT_CALL_TYPE_OVRD=P", "CHAIN_PERIODICITY_OVRD=M")</f>
        <v>SPX US 11/20/15 P2700</v>
      </c>
      <c r="J2019" t="s">
        <v>2632</v>
      </c>
      <c r="K2019" t="e">
        <f ca="1">_xll.BDP(J2019,"security des")</f>
        <v>#NAME?</v>
      </c>
      <c r="N2019" t="s">
        <v>2413</v>
      </c>
      <c r="O2019" t="e">
        <f ca="1">_xll.BDP(J2019,"security des")</f>
        <v>#NAME?</v>
      </c>
    </row>
    <row r="2020" spans="1:15" x14ac:dyDescent="0.25">
      <c r="A2020">
        <v>0</v>
      </c>
      <c r="B2020" s="9">
        <v>1.1517808219178082E-4</v>
      </c>
      <c r="C2020" s="9" t="str">
        <f t="shared" si="62"/>
        <v>$H$2047</v>
      </c>
      <c r="D2020" s="9" t="str">
        <f t="shared" si="63"/>
        <v>H2047</v>
      </c>
      <c r="F2020">
        <v>40580</v>
      </c>
      <c r="G2020" s="1" t="str">
        <f>_xll.BDS("SPX Index","CHAIN_TICKERS", "CHAIN_STRIKE_PX_OVRD",F2020, "CHAIN_PUT_CALL_TYPE_OVRD=P", "CHAIN_PERIODICITY_OVRD=M")</f>
        <v>SPX US 11/20/15 P2700</v>
      </c>
      <c r="J2020" t="s">
        <v>2633</v>
      </c>
      <c r="K2020" t="e">
        <f ca="1">_xll.BDP(J2020,"security des")</f>
        <v>#NAME?</v>
      </c>
      <c r="N2020" t="s">
        <v>2414</v>
      </c>
      <c r="O2020" t="e">
        <f ca="1">_xll.BDP(J2020,"security des")</f>
        <v>#NAME?</v>
      </c>
    </row>
    <row r="2021" spans="1:15" x14ac:dyDescent="0.25">
      <c r="A2021">
        <v>0</v>
      </c>
      <c r="B2021" s="9">
        <v>1.1515068493150686E-4</v>
      </c>
      <c r="C2021" s="9" t="str">
        <f t="shared" si="62"/>
        <v>$H$2048</v>
      </c>
      <c r="D2021" s="9" t="str">
        <f t="shared" si="63"/>
        <v>H2048</v>
      </c>
      <c r="F2021">
        <v>40600</v>
      </c>
      <c r="G2021" s="1" t="str">
        <f>_xll.BDS("SPX Index","CHAIN_TICKERS", "CHAIN_STRIKE_PX_OVRD",F2021, "CHAIN_PUT_CALL_TYPE_OVRD=P", "CHAIN_PERIODICITY_OVRD=M")</f>
        <v>SPX US 11/20/15 P2700</v>
      </c>
      <c r="J2021" t="s">
        <v>2634</v>
      </c>
      <c r="K2021" t="e">
        <f ca="1">_xll.BDP(J2021,"security des")</f>
        <v>#NAME?</v>
      </c>
      <c r="N2021" t="s">
        <v>2415</v>
      </c>
      <c r="O2021" t="e">
        <f ca="1">_xll.BDP(J2021,"security des")</f>
        <v>#NAME?</v>
      </c>
    </row>
    <row r="2022" spans="1:15" x14ac:dyDescent="0.25">
      <c r="A2022">
        <v>0</v>
      </c>
      <c r="B2022" s="9">
        <v>1.1523287671232878E-4</v>
      </c>
      <c r="C2022" s="9" t="str">
        <f t="shared" si="62"/>
        <v>$H$2049</v>
      </c>
      <c r="D2022" s="9" t="str">
        <f t="shared" si="63"/>
        <v>H2049</v>
      </c>
      <c r="F2022">
        <v>40620</v>
      </c>
      <c r="G2022" s="1" t="str">
        <f>_xll.BDS("SPX Index","CHAIN_TICKERS", "CHAIN_STRIKE_PX_OVRD",F2022, "CHAIN_PUT_CALL_TYPE_OVRD=P", "CHAIN_PERIODICITY_OVRD=M")</f>
        <v>SPX US 11/20/15 P2700</v>
      </c>
      <c r="J2022" t="s">
        <v>2635</v>
      </c>
      <c r="K2022" t="e">
        <f ca="1">_xll.BDP(J2022,"security des")</f>
        <v>#NAME?</v>
      </c>
      <c r="N2022" t="s">
        <v>2416</v>
      </c>
      <c r="O2022" t="e">
        <f ca="1">_xll.BDP(J2022,"security des")</f>
        <v>#NAME?</v>
      </c>
    </row>
    <row r="2023" spans="1:15" x14ac:dyDescent="0.25">
      <c r="A2023">
        <v>0</v>
      </c>
      <c r="B2023" s="9">
        <v>1.155068493150685E-4</v>
      </c>
      <c r="C2023" s="9" t="str">
        <f t="shared" si="62"/>
        <v>$H$2050</v>
      </c>
      <c r="D2023" s="9" t="str">
        <f t="shared" si="63"/>
        <v>H2050</v>
      </c>
      <c r="F2023">
        <v>40640</v>
      </c>
      <c r="G2023" s="1" t="str">
        <f>_xll.BDS("SPX Index","CHAIN_TICKERS", "CHAIN_STRIKE_PX_OVRD",F2023, "CHAIN_PUT_CALL_TYPE_OVRD=P", "CHAIN_PERIODICITY_OVRD=M")</f>
        <v>SPX US 11/20/15 P2700</v>
      </c>
      <c r="J2023" t="s">
        <v>2636</v>
      </c>
      <c r="K2023" t="e">
        <f ca="1">_xll.BDP(J2023,"security des")</f>
        <v>#NAME?</v>
      </c>
      <c r="N2023" t="s">
        <v>550</v>
      </c>
      <c r="O2023" t="e">
        <f ca="1">_xll.BDP(J2023,"security des")</f>
        <v>#NAME?</v>
      </c>
    </row>
    <row r="2024" spans="1:15" x14ac:dyDescent="0.25">
      <c r="A2024">
        <v>1</v>
      </c>
      <c r="B2024" s="9">
        <v>1.1463013698630138E-4</v>
      </c>
      <c r="C2024" s="9" t="str">
        <f t="shared" si="62"/>
        <v>$H$2051</v>
      </c>
      <c r="D2024" s="9" t="str">
        <f t="shared" si="63"/>
        <v>H2051</v>
      </c>
      <c r="F2024">
        <v>40660</v>
      </c>
      <c r="G2024" s="1" t="str">
        <f>_xll.BDS("SPX Index","CHAIN_TICKERS", "CHAIN_STRIKE_PX_OVRD",F2024, "CHAIN_PUT_CALL_TYPE_OVRD=P", "CHAIN_PERIODICITY_OVRD=M")</f>
        <v>SPX US 11/20/15 P2700</v>
      </c>
      <c r="J2024" t="s">
        <v>2637</v>
      </c>
      <c r="K2024" t="e">
        <f ca="1">_xll.BDP(J2024,"security des")</f>
        <v>#NAME?</v>
      </c>
      <c r="N2024" t="s">
        <v>2417</v>
      </c>
      <c r="O2024" t="e">
        <f ca="1">_xll.BDP(J2024,"security des")</f>
        <v>#NAME?</v>
      </c>
    </row>
    <row r="2025" spans="1:15" x14ac:dyDescent="0.25">
      <c r="A2025">
        <v>0</v>
      </c>
      <c r="B2025" s="9">
        <v>1.1517808219178082E-4</v>
      </c>
      <c r="C2025" s="9" t="str">
        <f t="shared" si="62"/>
        <v>$H$2052</v>
      </c>
      <c r="D2025" s="9" t="str">
        <f t="shared" si="63"/>
        <v>H2052</v>
      </c>
      <c r="F2025">
        <v>40680</v>
      </c>
      <c r="G2025" s="1" t="str">
        <f>_xll.BDS("SPX Index","CHAIN_TICKERS", "CHAIN_STRIKE_PX_OVRD",F2025, "CHAIN_PUT_CALL_TYPE_OVRD=P", "CHAIN_PERIODICITY_OVRD=M")</f>
        <v>SPX US 11/20/15 P2700</v>
      </c>
      <c r="J2025" t="s">
        <v>2638</v>
      </c>
      <c r="K2025" t="e">
        <f ca="1">_xll.BDP(J2025,"security des")</f>
        <v>#NAME?</v>
      </c>
      <c r="N2025" t="s">
        <v>2418</v>
      </c>
      <c r="O2025" t="e">
        <f ca="1">_xll.BDP(J2025,"security des")</f>
        <v>#NAME?</v>
      </c>
    </row>
    <row r="2026" spans="1:15" x14ac:dyDescent="0.25">
      <c r="A2026">
        <v>0</v>
      </c>
      <c r="B2026" s="9">
        <v>1.1515068493150686E-4</v>
      </c>
      <c r="C2026" s="9" t="str">
        <f t="shared" si="62"/>
        <v>$H$2053</v>
      </c>
      <c r="D2026" s="9" t="str">
        <f t="shared" si="63"/>
        <v>H2053</v>
      </c>
      <c r="F2026">
        <v>40700</v>
      </c>
      <c r="G2026" s="1" t="str">
        <f>_xll.BDS("SPX Index","CHAIN_TICKERS", "CHAIN_STRIKE_PX_OVRD",F2026, "CHAIN_PUT_CALL_TYPE_OVRD=P", "CHAIN_PERIODICITY_OVRD=M")</f>
        <v>SPX US 11/20/15 P2700</v>
      </c>
      <c r="J2026" t="s">
        <v>2639</v>
      </c>
      <c r="K2026" t="e">
        <f ca="1">_xll.BDP(J2026,"security des")</f>
        <v>#NAME?</v>
      </c>
      <c r="N2026" t="s">
        <v>2419</v>
      </c>
      <c r="O2026" t="e">
        <f ca="1">_xll.BDP(J2026,"security des")</f>
        <v>#NAME?</v>
      </c>
    </row>
    <row r="2027" spans="1:15" x14ac:dyDescent="0.25">
      <c r="A2027">
        <v>0</v>
      </c>
      <c r="B2027" s="9">
        <v>1.1750684931506848E-4</v>
      </c>
      <c r="C2027" s="9" t="str">
        <f t="shared" si="62"/>
        <v>$H$2054</v>
      </c>
      <c r="D2027" s="9" t="str">
        <f t="shared" si="63"/>
        <v>H2054</v>
      </c>
      <c r="F2027">
        <v>40720</v>
      </c>
      <c r="G2027" s="1" t="str">
        <f>_xll.BDS("SPX Index","CHAIN_TICKERS", "CHAIN_STRIKE_PX_OVRD",F2027, "CHAIN_PUT_CALL_TYPE_OVRD=P", "CHAIN_PERIODICITY_OVRD=M")</f>
        <v>SPX US 11/20/15 P2700</v>
      </c>
      <c r="J2027" t="s">
        <v>2640</v>
      </c>
      <c r="K2027" t="e">
        <f ca="1">_xll.BDP(J2027,"security des")</f>
        <v>#NAME?</v>
      </c>
      <c r="N2027" t="s">
        <v>2420</v>
      </c>
      <c r="O2027" t="e">
        <f ca="1">_xll.BDP(J2027,"security des")</f>
        <v>#NAME?</v>
      </c>
    </row>
    <row r="2028" spans="1:15" x14ac:dyDescent="0.25">
      <c r="A2028">
        <v>0</v>
      </c>
      <c r="B2028" s="9">
        <v>1.1693150684931506E-4</v>
      </c>
      <c r="C2028" s="9" t="str">
        <f t="shared" si="62"/>
        <v>$H$2055</v>
      </c>
      <c r="D2028" s="9" t="str">
        <f t="shared" si="63"/>
        <v>H2055</v>
      </c>
      <c r="F2028">
        <v>40740</v>
      </c>
      <c r="G2028" s="1" t="str">
        <f>_xll.BDS("SPX Index","CHAIN_TICKERS", "CHAIN_STRIKE_PX_OVRD",F2028, "CHAIN_PUT_CALL_TYPE_OVRD=P", "CHAIN_PERIODICITY_OVRD=M")</f>
        <v>SPX US 11/20/15 P2700</v>
      </c>
      <c r="J2028" t="s">
        <v>2641</v>
      </c>
      <c r="K2028" t="e">
        <f ca="1">_xll.BDP(J2028,"security des")</f>
        <v>#NAME?</v>
      </c>
      <c r="N2028" t="s">
        <v>551</v>
      </c>
      <c r="O2028" t="e">
        <f ca="1">_xll.BDP(J2028,"security des")</f>
        <v>#NAME?</v>
      </c>
    </row>
    <row r="2029" spans="1:15" x14ac:dyDescent="0.25">
      <c r="A2029">
        <v>0</v>
      </c>
      <c r="B2029" s="9">
        <v>1.1632876712328768E-4</v>
      </c>
      <c r="C2029" s="9" t="str">
        <f t="shared" si="62"/>
        <v>$H$2056</v>
      </c>
      <c r="D2029" s="9" t="str">
        <f t="shared" si="63"/>
        <v>H2056</v>
      </c>
      <c r="F2029">
        <v>40760</v>
      </c>
      <c r="G2029" s="1" t="str">
        <f>_xll.BDS("SPX Index","CHAIN_TICKERS", "CHAIN_STRIKE_PX_OVRD",F2029, "CHAIN_PUT_CALL_TYPE_OVRD=P", "CHAIN_PERIODICITY_OVRD=M")</f>
        <v>SPX US 11/20/15 P2700</v>
      </c>
      <c r="J2029" t="s">
        <v>2642</v>
      </c>
      <c r="K2029" t="e">
        <f ca="1">_xll.BDP(J2029,"security des")</f>
        <v>#NAME?</v>
      </c>
      <c r="N2029" t="s">
        <v>2421</v>
      </c>
      <c r="O2029" t="e">
        <f ca="1">_xll.BDP(J2029,"security des")</f>
        <v>#NAME?</v>
      </c>
    </row>
    <row r="2030" spans="1:15" x14ac:dyDescent="0.25">
      <c r="A2030">
        <v>0</v>
      </c>
      <c r="B2030" s="9">
        <v>1.1630136986301371E-4</v>
      </c>
      <c r="C2030" s="9" t="str">
        <f t="shared" si="62"/>
        <v>$H$2057</v>
      </c>
      <c r="D2030" s="9" t="str">
        <f t="shared" si="63"/>
        <v>H2057</v>
      </c>
      <c r="F2030">
        <v>40780</v>
      </c>
      <c r="G2030" s="1" t="str">
        <f>_xll.BDS("SPX Index","CHAIN_TICKERS", "CHAIN_STRIKE_PX_OVRD",F2030, "CHAIN_PUT_CALL_TYPE_OVRD=P", "CHAIN_PERIODICITY_OVRD=M")</f>
        <v>SPX US 11/20/15 P2700</v>
      </c>
      <c r="J2030" t="s">
        <v>2643</v>
      </c>
      <c r="K2030" t="e">
        <f ca="1">_xll.BDP(J2030,"security des")</f>
        <v>#NAME?</v>
      </c>
      <c r="N2030" t="s">
        <v>2422</v>
      </c>
      <c r="O2030" t="e">
        <f ca="1">_xll.BDP(J2030,"security des")</f>
        <v>#NAME?</v>
      </c>
    </row>
    <row r="2031" spans="1:15" x14ac:dyDescent="0.25">
      <c r="A2031">
        <v>0</v>
      </c>
      <c r="B2031" s="9">
        <v>1.1542465753424657E-4</v>
      </c>
      <c r="C2031" s="9" t="str">
        <f t="shared" si="62"/>
        <v>$H$2058</v>
      </c>
      <c r="D2031" s="9" t="str">
        <f t="shared" si="63"/>
        <v>H2058</v>
      </c>
      <c r="F2031">
        <v>40800</v>
      </c>
      <c r="G2031" s="1" t="str">
        <f>_xll.BDS("SPX Index","CHAIN_TICKERS", "CHAIN_STRIKE_PX_OVRD",F2031, "CHAIN_PUT_CALL_TYPE_OVRD=P", "CHAIN_PERIODICITY_OVRD=M")</f>
        <v>SPX US 11/20/15 P2700</v>
      </c>
      <c r="J2031" t="s">
        <v>2644</v>
      </c>
      <c r="K2031" t="e">
        <f ca="1">_xll.BDP(J2031,"security des")</f>
        <v>#NAME?</v>
      </c>
      <c r="N2031" t="s">
        <v>2423</v>
      </c>
      <c r="O2031" t="e">
        <f ca="1">_xll.BDP(J2031,"security des")</f>
        <v>#NAME?</v>
      </c>
    </row>
    <row r="2032" spans="1:15" x14ac:dyDescent="0.25">
      <c r="A2032">
        <v>0</v>
      </c>
      <c r="B2032" s="9">
        <v>1.1665753424657534E-4</v>
      </c>
      <c r="C2032" s="9" t="str">
        <f t="shared" si="62"/>
        <v>$H$2059</v>
      </c>
      <c r="D2032" s="9" t="str">
        <f t="shared" si="63"/>
        <v>H2059</v>
      </c>
      <c r="F2032">
        <v>40820</v>
      </c>
      <c r="G2032" s="1" t="str">
        <f>_xll.BDS("SPX Index","CHAIN_TICKERS", "CHAIN_STRIKE_PX_OVRD",F2032, "CHAIN_PUT_CALL_TYPE_OVRD=P", "CHAIN_PERIODICITY_OVRD=M")</f>
        <v>SPX US 11/20/15 P2700</v>
      </c>
      <c r="J2032" t="s">
        <v>2645</v>
      </c>
      <c r="K2032" t="e">
        <f ca="1">_xll.BDP(J2032,"security des")</f>
        <v>#NAME?</v>
      </c>
      <c r="N2032" t="s">
        <v>2424</v>
      </c>
      <c r="O2032" t="e">
        <f ca="1">_xll.BDP(J2032,"security des")</f>
        <v>#NAME?</v>
      </c>
    </row>
    <row r="2033" spans="1:15" x14ac:dyDescent="0.25">
      <c r="A2033">
        <v>0</v>
      </c>
      <c r="B2033" s="9">
        <v>1.1608219178082193E-4</v>
      </c>
      <c r="C2033" s="9" t="str">
        <f t="shared" si="62"/>
        <v>$H$2060</v>
      </c>
      <c r="D2033" s="9" t="str">
        <f t="shared" si="63"/>
        <v>H2060</v>
      </c>
      <c r="F2033">
        <v>40840</v>
      </c>
      <c r="G2033" s="1" t="str">
        <f>_xll.BDS("SPX Index","CHAIN_TICKERS", "CHAIN_STRIKE_PX_OVRD",F2033, "CHAIN_PUT_CALL_TYPE_OVRD=P", "CHAIN_PERIODICITY_OVRD=M")</f>
        <v>SPX US 11/20/15 P2700</v>
      </c>
      <c r="J2033" t="s">
        <v>2646</v>
      </c>
      <c r="K2033" t="e">
        <f ca="1">_xll.BDP(J2033,"security des")</f>
        <v>#NAME?</v>
      </c>
      <c r="N2033" t="s">
        <v>552</v>
      </c>
      <c r="O2033" t="e">
        <f ca="1">_xll.BDP(J2033,"security des")</f>
        <v>#NAME?</v>
      </c>
    </row>
    <row r="2034" spans="1:15" x14ac:dyDescent="0.25">
      <c r="A2034">
        <v>0</v>
      </c>
      <c r="B2034" s="9">
        <v>1.1547945205479451E-4</v>
      </c>
      <c r="C2034" s="9" t="str">
        <f t="shared" si="62"/>
        <v>$H$2061</v>
      </c>
      <c r="D2034" s="9" t="str">
        <f t="shared" si="63"/>
        <v>H2061</v>
      </c>
      <c r="F2034">
        <v>40860</v>
      </c>
      <c r="G2034" s="1" t="str">
        <f>_xll.BDS("SPX Index","CHAIN_TICKERS", "CHAIN_STRIKE_PX_OVRD",F2034, "CHAIN_PUT_CALL_TYPE_OVRD=P", "CHAIN_PERIODICITY_OVRD=M")</f>
        <v>SPX US 11/20/15 P2700</v>
      </c>
      <c r="J2034" t="s">
        <v>2647</v>
      </c>
      <c r="K2034" t="e">
        <f ca="1">_xll.BDP(J2034,"security des")</f>
        <v>#NAME?</v>
      </c>
      <c r="N2034" t="s">
        <v>2425</v>
      </c>
      <c r="O2034" t="e">
        <f ca="1">_xll.BDP(J2034,"security des")</f>
        <v>#NAME?</v>
      </c>
    </row>
    <row r="2035" spans="1:15" x14ac:dyDescent="0.25">
      <c r="A2035">
        <v>0</v>
      </c>
      <c r="B2035" s="9">
        <v>1.176986301369863E-4</v>
      </c>
      <c r="C2035" s="9" t="str">
        <f t="shared" si="62"/>
        <v>$H$2062</v>
      </c>
      <c r="D2035" s="9" t="str">
        <f t="shared" si="63"/>
        <v>H2062</v>
      </c>
      <c r="F2035">
        <v>40880</v>
      </c>
      <c r="G2035" s="1" t="str">
        <f>_xll.BDS("SPX Index","CHAIN_TICKERS", "CHAIN_STRIKE_PX_OVRD",F2035, "CHAIN_PUT_CALL_TYPE_OVRD=P", "CHAIN_PERIODICITY_OVRD=M")</f>
        <v>SPX US 11/20/15 P2700</v>
      </c>
      <c r="J2035" t="s">
        <v>2648</v>
      </c>
      <c r="K2035" t="e">
        <f ca="1">_xll.BDP(J2035,"security des")</f>
        <v>#NAME?</v>
      </c>
      <c r="N2035" t="s">
        <v>2426</v>
      </c>
      <c r="O2035" t="e">
        <f ca="1">_xll.BDP(J2035,"security des")</f>
        <v>#NAME?</v>
      </c>
    </row>
    <row r="2036" spans="1:15" x14ac:dyDescent="0.25">
      <c r="A2036">
        <v>0</v>
      </c>
      <c r="B2036" s="9">
        <v>1.176986301369863E-4</v>
      </c>
      <c r="C2036" s="9" t="str">
        <f t="shared" si="62"/>
        <v>$H$2063</v>
      </c>
      <c r="D2036" s="9" t="str">
        <f t="shared" si="63"/>
        <v>H2063</v>
      </c>
      <c r="F2036">
        <v>40900</v>
      </c>
      <c r="G2036" s="1" t="str">
        <f>_xll.BDS("SPX Index","CHAIN_TICKERS", "CHAIN_STRIKE_PX_OVRD",F2036, "CHAIN_PUT_CALL_TYPE_OVRD=P", "CHAIN_PERIODICITY_OVRD=M")</f>
        <v>SPX US 11/20/15 P2700</v>
      </c>
      <c r="J2036" t="s">
        <v>2649</v>
      </c>
      <c r="K2036" t="e">
        <f ca="1">_xll.BDP(J2036,"security des")</f>
        <v>#NAME?</v>
      </c>
      <c r="N2036" t="s">
        <v>2427</v>
      </c>
      <c r="O2036" t="e">
        <f ca="1">_xll.BDP(J2036,"security des")</f>
        <v>#NAME?</v>
      </c>
    </row>
    <row r="2037" spans="1:15" x14ac:dyDescent="0.25">
      <c r="A2037">
        <v>0</v>
      </c>
      <c r="B2037" s="9">
        <v>1.1890410958904109E-4</v>
      </c>
      <c r="C2037" s="9" t="str">
        <f t="shared" si="62"/>
        <v>$H$2064</v>
      </c>
      <c r="D2037" s="9" t="str">
        <f t="shared" si="63"/>
        <v>H2064</v>
      </c>
      <c r="F2037">
        <v>40920</v>
      </c>
      <c r="G2037" s="1" t="str">
        <f>_xll.BDS("SPX Index","CHAIN_TICKERS", "CHAIN_STRIKE_PX_OVRD",F2037, "CHAIN_PUT_CALL_TYPE_OVRD=P", "CHAIN_PERIODICITY_OVRD=M")</f>
        <v>SPX US 11/20/15 P2700</v>
      </c>
      <c r="J2037" t="s">
        <v>2650</v>
      </c>
      <c r="K2037" t="e">
        <f ca="1">_xll.BDP(J2037,"security des")</f>
        <v>#NAME?</v>
      </c>
      <c r="N2037" t="s">
        <v>2428</v>
      </c>
      <c r="O2037" t="e">
        <f ca="1">_xll.BDP(J2037,"security des")</f>
        <v>#NAME?</v>
      </c>
    </row>
    <row r="2038" spans="1:15" x14ac:dyDescent="0.25">
      <c r="A2038">
        <v>0</v>
      </c>
      <c r="B2038" s="9">
        <v>1.1890410958904109E-4</v>
      </c>
      <c r="C2038" s="9" t="str">
        <f t="shared" si="62"/>
        <v>$H$2065</v>
      </c>
      <c r="D2038" s="9" t="str">
        <f t="shared" si="63"/>
        <v>H2065</v>
      </c>
      <c r="F2038">
        <v>40940</v>
      </c>
      <c r="G2038" s="1" t="str">
        <f>_xll.BDS("SPX Index","CHAIN_TICKERS", "CHAIN_STRIKE_PX_OVRD",F2038, "CHAIN_PUT_CALL_TYPE_OVRD=P", "CHAIN_PERIODICITY_OVRD=M")</f>
        <v>SPX US 11/20/15 P2700</v>
      </c>
      <c r="J2038" t="s">
        <v>2651</v>
      </c>
      <c r="K2038" t="e">
        <f ca="1">_xll.BDP(J2038,"security des")</f>
        <v>#NAME?</v>
      </c>
      <c r="N2038" t="s">
        <v>553</v>
      </c>
      <c r="O2038" t="e">
        <f ca="1">_xll.BDP(J2038,"security des")</f>
        <v>#NAME?</v>
      </c>
    </row>
    <row r="2039" spans="1:15" x14ac:dyDescent="0.25">
      <c r="A2039">
        <v>0</v>
      </c>
      <c r="B2039" s="9">
        <v>1.2224657534246574E-4</v>
      </c>
      <c r="C2039" s="9" t="str">
        <f t="shared" si="62"/>
        <v>$H$2066</v>
      </c>
      <c r="D2039" s="9" t="str">
        <f t="shared" si="63"/>
        <v>H2066</v>
      </c>
      <c r="F2039">
        <v>40960</v>
      </c>
      <c r="G2039" s="1" t="str">
        <f>_xll.BDS("SPX Index","CHAIN_TICKERS", "CHAIN_STRIKE_PX_OVRD",F2039, "CHAIN_PUT_CALL_TYPE_OVRD=P", "CHAIN_PERIODICITY_OVRD=M")</f>
        <v>SPX US 11/20/15 P2700</v>
      </c>
      <c r="J2039" t="s">
        <v>2652</v>
      </c>
      <c r="K2039" t="e">
        <f ca="1">_xll.BDP(J2039,"security des")</f>
        <v>#NAME?</v>
      </c>
      <c r="N2039" t="s">
        <v>554</v>
      </c>
      <c r="O2039" t="e">
        <f ca="1">_xll.BDP(J2039,"security des")</f>
        <v>#NAME?</v>
      </c>
    </row>
    <row r="2040" spans="1:15" x14ac:dyDescent="0.25">
      <c r="A2040">
        <v>0</v>
      </c>
      <c r="B2040" s="9">
        <v>1.2394520547945206E-4</v>
      </c>
      <c r="C2040" s="9" t="str">
        <f t="shared" si="62"/>
        <v>$H$2067</v>
      </c>
      <c r="D2040" s="9" t="str">
        <f t="shared" si="63"/>
        <v>H2067</v>
      </c>
      <c r="F2040">
        <v>40980</v>
      </c>
      <c r="G2040" s="1" t="str">
        <f>_xll.BDS("SPX Index","CHAIN_TICKERS", "CHAIN_STRIKE_PX_OVRD",F2040, "CHAIN_PUT_CALL_TYPE_OVRD=P", "CHAIN_PERIODICITY_OVRD=M")</f>
        <v>SPX US 11/20/15 P2700</v>
      </c>
      <c r="J2040" t="s">
        <v>2653</v>
      </c>
      <c r="K2040" t="e">
        <f ca="1">_xll.BDP(J2040,"security des")</f>
        <v>#NAME?</v>
      </c>
      <c r="N2040" t="s">
        <v>555</v>
      </c>
      <c r="O2040" t="e">
        <f ca="1">_xll.BDP(J2040,"security des")</f>
        <v>#NAME?</v>
      </c>
    </row>
    <row r="2041" spans="1:15" x14ac:dyDescent="0.25">
      <c r="A2041">
        <v>0</v>
      </c>
      <c r="B2041" s="9">
        <v>1.2487671232876713E-4</v>
      </c>
      <c r="C2041" s="9" t="str">
        <f t="shared" si="62"/>
        <v>$H$2068</v>
      </c>
      <c r="D2041" s="9" t="str">
        <f t="shared" si="63"/>
        <v>H2068</v>
      </c>
      <c r="F2041">
        <v>41000</v>
      </c>
      <c r="G2041" s="1" t="str">
        <f>_xll.BDS("SPX Index","CHAIN_TICKERS", "CHAIN_STRIKE_PX_OVRD",F2041, "CHAIN_PUT_CALL_TYPE_OVRD=P", "CHAIN_PERIODICITY_OVRD=M")</f>
        <v>SPX US 11/20/15 P2700</v>
      </c>
      <c r="J2041" t="s">
        <v>2654</v>
      </c>
      <c r="K2041" t="e">
        <f ca="1">_xll.BDP(J2041,"security des")</f>
        <v>#NAME?</v>
      </c>
      <c r="N2041" t="s">
        <v>556</v>
      </c>
      <c r="O2041" t="e">
        <f ca="1">_xll.BDP(J2041,"security des")</f>
        <v>#NAME?</v>
      </c>
    </row>
    <row r="2042" spans="1:15" x14ac:dyDescent="0.25">
      <c r="A2042">
        <v>0</v>
      </c>
      <c r="B2042" s="9">
        <v>1.2345205479452056E-4</v>
      </c>
      <c r="C2042" s="9" t="str">
        <f t="shared" si="62"/>
        <v>$H$2069</v>
      </c>
      <c r="D2042" s="9" t="str">
        <f t="shared" si="63"/>
        <v>H2069</v>
      </c>
      <c r="F2042">
        <v>41020</v>
      </c>
      <c r="G2042" s="1" t="str">
        <f>_xll.BDS("SPX Index","CHAIN_TICKERS", "CHAIN_STRIKE_PX_OVRD",F2042, "CHAIN_PUT_CALL_TYPE_OVRD=P", "CHAIN_PERIODICITY_OVRD=M")</f>
        <v>SPX US 11/20/15 P2700</v>
      </c>
      <c r="J2042" t="s">
        <v>2655</v>
      </c>
      <c r="K2042" t="e">
        <f ca="1">_xll.BDP(J2042,"security des")</f>
        <v>#NAME?</v>
      </c>
      <c r="N2042" t="s">
        <v>557</v>
      </c>
      <c r="O2042" t="e">
        <f ca="1">_xll.BDP(J2042,"security des")</f>
        <v>#NAME?</v>
      </c>
    </row>
    <row r="2043" spans="1:15" x14ac:dyDescent="0.25">
      <c r="A2043">
        <v>0</v>
      </c>
      <c r="B2043" s="9">
        <v>1.2002739726027397E-4</v>
      </c>
      <c r="C2043" s="9" t="str">
        <f t="shared" si="62"/>
        <v>$H$2070</v>
      </c>
      <c r="D2043" s="9" t="str">
        <f t="shared" si="63"/>
        <v>H2070</v>
      </c>
      <c r="F2043">
        <v>41040</v>
      </c>
      <c r="G2043" s="1" t="str">
        <f>_xll.BDS("SPX Index","CHAIN_TICKERS", "CHAIN_STRIKE_PX_OVRD",F2043, "CHAIN_PUT_CALL_TYPE_OVRD=P", "CHAIN_PERIODICITY_OVRD=M")</f>
        <v>SPX US 11/20/15 P2700</v>
      </c>
      <c r="J2043" t="s">
        <v>2656</v>
      </c>
      <c r="K2043" t="e">
        <f ca="1">_xll.BDP(J2043,"security des")</f>
        <v>#NAME?</v>
      </c>
      <c r="N2043" t="s">
        <v>558</v>
      </c>
      <c r="O2043" t="e">
        <f ca="1">_xll.BDP(J2043,"security des")</f>
        <v>#NAME?</v>
      </c>
    </row>
    <row r="2044" spans="1:15" x14ac:dyDescent="0.25">
      <c r="A2044">
        <v>0</v>
      </c>
      <c r="B2044" s="9">
        <v>1.196986301369863E-4</v>
      </c>
      <c r="C2044" s="9" t="str">
        <f t="shared" si="62"/>
        <v>$H$2071</v>
      </c>
      <c r="D2044" s="9" t="str">
        <f t="shared" si="63"/>
        <v>H2071</v>
      </c>
      <c r="F2044">
        <v>41060</v>
      </c>
      <c r="G2044" s="1" t="str">
        <f>_xll.BDS("SPX Index","CHAIN_TICKERS", "CHAIN_STRIKE_PX_OVRD",F2044, "CHAIN_PUT_CALL_TYPE_OVRD=P", "CHAIN_PERIODICITY_OVRD=M")</f>
        <v>SPX US 11/20/15 P2700</v>
      </c>
      <c r="J2044" t="s">
        <v>2657</v>
      </c>
      <c r="K2044" t="e">
        <f ca="1">_xll.BDP(J2044,"security des")</f>
        <v>#NAME?</v>
      </c>
      <c r="N2044" t="s">
        <v>559</v>
      </c>
      <c r="O2044" t="e">
        <f ca="1">_xll.BDP(J2044,"security des")</f>
        <v>#NAME?</v>
      </c>
    </row>
    <row r="2045" spans="1:15" x14ac:dyDescent="0.25">
      <c r="A2045">
        <v>0</v>
      </c>
      <c r="B2045" s="9">
        <v>1.1884931506849316E-4</v>
      </c>
      <c r="C2045" s="9" t="str">
        <f t="shared" si="62"/>
        <v>$H$2072</v>
      </c>
      <c r="D2045" s="9" t="str">
        <f t="shared" si="63"/>
        <v>H2072</v>
      </c>
      <c r="F2045">
        <v>41080</v>
      </c>
      <c r="G2045" s="1" t="str">
        <f>_xll.BDS("SPX Index","CHAIN_TICKERS", "CHAIN_STRIKE_PX_OVRD",F2045, "CHAIN_PUT_CALL_TYPE_OVRD=P", "CHAIN_PERIODICITY_OVRD=M")</f>
        <v>SPX US 11/20/15 P2700</v>
      </c>
      <c r="J2045" t="s">
        <v>2658</v>
      </c>
      <c r="K2045" t="e">
        <f ca="1">_xll.BDP(J2045,"security des")</f>
        <v>#NAME?</v>
      </c>
      <c r="N2045" t="s">
        <v>560</v>
      </c>
      <c r="O2045" t="e">
        <f ca="1">_xll.BDP(J2045,"security des")</f>
        <v>#NAME?</v>
      </c>
    </row>
    <row r="2046" spans="1:15" x14ac:dyDescent="0.25">
      <c r="A2046">
        <v>0</v>
      </c>
      <c r="B2046" s="9">
        <v>1.1947945205479452E-4</v>
      </c>
      <c r="C2046" s="9" t="str">
        <f t="shared" si="62"/>
        <v>$H$2073</v>
      </c>
      <c r="D2046" s="9" t="str">
        <f t="shared" si="63"/>
        <v>H2073</v>
      </c>
      <c r="F2046">
        <v>41100</v>
      </c>
      <c r="G2046" s="1" t="str">
        <f>_xll.BDS("SPX Index","CHAIN_TICKERS", "CHAIN_STRIKE_PX_OVRD",F2046, "CHAIN_PUT_CALL_TYPE_OVRD=P", "CHAIN_PERIODICITY_OVRD=M")</f>
        <v>SPX US 11/20/15 P2700</v>
      </c>
      <c r="J2046" t="s">
        <v>2659</v>
      </c>
      <c r="K2046" t="e">
        <f ca="1">_xll.BDP(J2046,"security des")</f>
        <v>#NAME?</v>
      </c>
      <c r="N2046" t="s">
        <v>561</v>
      </c>
      <c r="O2046" t="e">
        <f ca="1">_xll.BDP(J2046,"security des")</f>
        <v>#NAME?</v>
      </c>
    </row>
    <row r="2047" spans="1:15" x14ac:dyDescent="0.25">
      <c r="A2047">
        <v>0</v>
      </c>
      <c r="B2047" s="9">
        <v>1.2032876712328768E-4</v>
      </c>
      <c r="C2047" s="9" t="str">
        <f t="shared" si="62"/>
        <v>$H$2074</v>
      </c>
      <c r="D2047" s="9" t="str">
        <f t="shared" si="63"/>
        <v>H2074</v>
      </c>
      <c r="F2047">
        <v>41120</v>
      </c>
      <c r="G2047" s="1" t="str">
        <f>_xll.BDS("SPX Index","CHAIN_TICKERS", "CHAIN_STRIKE_PX_OVRD",F2047, "CHAIN_PUT_CALL_TYPE_OVRD=P", "CHAIN_PERIODICITY_OVRD=M")</f>
        <v>SPX US 11/20/15 P2700</v>
      </c>
      <c r="J2047" t="s">
        <v>2660</v>
      </c>
      <c r="K2047" t="e">
        <f ca="1">_xll.BDP(J2047,"security des")</f>
        <v>#NAME?</v>
      </c>
      <c r="N2047" t="s">
        <v>562</v>
      </c>
      <c r="O2047" t="e">
        <f ca="1">_xll.BDP(J2047,"security des")</f>
        <v>#NAME?</v>
      </c>
    </row>
    <row r="2048" spans="1:15" x14ac:dyDescent="0.25">
      <c r="A2048">
        <v>1</v>
      </c>
      <c r="B2048" s="9">
        <v>1.2115068493150685E-4</v>
      </c>
      <c r="C2048" s="9" t="str">
        <f t="shared" si="62"/>
        <v>$H$2075</v>
      </c>
      <c r="D2048" s="9" t="str">
        <f t="shared" si="63"/>
        <v>H2075</v>
      </c>
      <c r="F2048">
        <v>41140</v>
      </c>
      <c r="G2048" s="1" t="str">
        <f>_xll.BDS("SPX Index","CHAIN_TICKERS", "CHAIN_STRIKE_PX_OVRD",F2048, "CHAIN_PUT_CALL_TYPE_OVRD=P", "CHAIN_PERIODICITY_OVRD=M")</f>
        <v>SPX US 11/20/15 P2700</v>
      </c>
      <c r="J2048" t="s">
        <v>2661</v>
      </c>
      <c r="K2048" t="e">
        <f ca="1">_xll.BDP(J2048,"security des")</f>
        <v>#NAME?</v>
      </c>
      <c r="N2048" t="s">
        <v>563</v>
      </c>
      <c r="O2048" t="e">
        <f ca="1">_xll.BDP(J2048,"security des")</f>
        <v>#NAME?</v>
      </c>
    </row>
    <row r="2049" spans="1:15" x14ac:dyDescent="0.25">
      <c r="A2049">
        <v>0</v>
      </c>
      <c r="B2049" s="9">
        <v>1.2254794520547946E-4</v>
      </c>
      <c r="C2049" s="9" t="str">
        <f t="shared" si="62"/>
        <v>$H$2076</v>
      </c>
      <c r="D2049" s="9" t="str">
        <f t="shared" si="63"/>
        <v>H2076</v>
      </c>
      <c r="F2049">
        <v>41160</v>
      </c>
      <c r="G2049" s="1" t="str">
        <f>_xll.BDS("SPX Index","CHAIN_TICKERS", "CHAIN_STRIKE_PX_OVRD",F2049, "CHAIN_PUT_CALL_TYPE_OVRD=P", "CHAIN_PERIODICITY_OVRD=M")</f>
        <v>SPX US 11/20/15 P2700</v>
      </c>
      <c r="J2049" t="s">
        <v>2662</v>
      </c>
      <c r="K2049" t="e">
        <f ca="1">_xll.BDP(J2049,"security des")</f>
        <v>#NAME?</v>
      </c>
      <c r="N2049" t="s">
        <v>564</v>
      </c>
      <c r="O2049" t="e">
        <f ca="1">_xll.BDP(J2049,"security des")</f>
        <v>#NAME?</v>
      </c>
    </row>
    <row r="2050" spans="1:15" x14ac:dyDescent="0.25">
      <c r="A2050">
        <v>0</v>
      </c>
      <c r="B2050" s="9">
        <v>1.2252054794520547E-4</v>
      </c>
      <c r="C2050" s="9" t="str">
        <f t="shared" si="62"/>
        <v>$H$2077</v>
      </c>
      <c r="D2050" s="9" t="str">
        <f t="shared" si="63"/>
        <v>H2077</v>
      </c>
      <c r="F2050">
        <v>41180</v>
      </c>
      <c r="G2050" s="1" t="str">
        <f>_xll.BDS("SPX Index","CHAIN_TICKERS", "CHAIN_STRIKE_PX_OVRD",F2050, "CHAIN_PUT_CALL_TYPE_OVRD=P", "CHAIN_PERIODICITY_OVRD=M")</f>
        <v>SPX US 11/20/15 P2700</v>
      </c>
      <c r="J2050" t="s">
        <v>2663</v>
      </c>
      <c r="K2050" t="e">
        <f ca="1">_xll.BDP(J2050,"security des")</f>
        <v>#NAME?</v>
      </c>
      <c r="N2050" t="s">
        <v>565</v>
      </c>
      <c r="O2050" t="e">
        <f ca="1">_xll.BDP(J2050,"security des")</f>
        <v>#NAME?</v>
      </c>
    </row>
    <row r="2051" spans="1:15" x14ac:dyDescent="0.25">
      <c r="A2051">
        <v>0</v>
      </c>
      <c r="B2051" s="9">
        <v>1.2345205479452056E-4</v>
      </c>
      <c r="C2051" s="9" t="str">
        <f t="shared" si="62"/>
        <v>$H$2078</v>
      </c>
      <c r="D2051" s="9" t="str">
        <f t="shared" si="63"/>
        <v>H2078</v>
      </c>
      <c r="F2051">
        <v>41200</v>
      </c>
      <c r="G2051" s="1" t="str">
        <f>_xll.BDS("SPX Index","CHAIN_TICKERS", "CHAIN_STRIKE_PX_OVRD",F2051, "CHAIN_PUT_CALL_TYPE_OVRD=P", "CHAIN_PERIODICITY_OVRD=M")</f>
        <v>SPX US 11/20/15 P2700</v>
      </c>
      <c r="J2051" t="s">
        <v>2664</v>
      </c>
      <c r="K2051" t="e">
        <f ca="1">_xll.BDP(J2051,"security des")</f>
        <v>#NAME?</v>
      </c>
      <c r="N2051" t="s">
        <v>566</v>
      </c>
      <c r="O2051" t="e">
        <f ca="1">_xll.BDP(J2051,"security des")</f>
        <v>#NAME?</v>
      </c>
    </row>
    <row r="2052" spans="1:15" x14ac:dyDescent="0.25">
      <c r="A2052">
        <v>0</v>
      </c>
      <c r="B2052" s="9">
        <v>1.2457534246575341E-4</v>
      </c>
      <c r="C2052" s="9" t="str">
        <f t="shared" ref="C2052:C2115" si="64">ADDRESS(ROW(B2052)+MATCH(1,B2052:B2078),8)</f>
        <v>$H$2079</v>
      </c>
      <c r="D2052" s="9" t="str">
        <f t="shared" ref="D2052:D2115" si="65">"H"&amp;(ROW(B2052)+MATCH(1,B2052:B2078))</f>
        <v>H2079</v>
      </c>
      <c r="F2052">
        <v>41220</v>
      </c>
      <c r="G2052" s="1" t="str">
        <f>_xll.BDS("SPX Index","CHAIN_TICKERS", "CHAIN_STRIKE_PX_OVRD",F2052, "CHAIN_PUT_CALL_TYPE_OVRD=P", "CHAIN_PERIODICITY_OVRD=M")</f>
        <v>SPX US 11/20/15 P2700</v>
      </c>
      <c r="J2052" t="s">
        <v>2665</v>
      </c>
      <c r="K2052" t="e">
        <f ca="1">_xll.BDP(J2052,"security des")</f>
        <v>#NAME?</v>
      </c>
      <c r="N2052" t="s">
        <v>567</v>
      </c>
      <c r="O2052" t="e">
        <f ca="1">_xll.BDP(J2052,"security des")</f>
        <v>#NAME?</v>
      </c>
    </row>
    <row r="2053" spans="1:15" x14ac:dyDescent="0.25">
      <c r="A2053">
        <v>0</v>
      </c>
      <c r="B2053" s="9">
        <v>1.2372602739726027E-4</v>
      </c>
      <c r="C2053" s="9" t="str">
        <f t="shared" si="64"/>
        <v>$H$2080</v>
      </c>
      <c r="D2053" s="9" t="str">
        <f t="shared" si="65"/>
        <v>H2080</v>
      </c>
      <c r="F2053">
        <v>41240</v>
      </c>
      <c r="G2053" s="1" t="str">
        <f>_xll.BDS("SPX Index","CHAIN_TICKERS", "CHAIN_STRIKE_PX_OVRD",F2053, "CHAIN_PUT_CALL_TYPE_OVRD=P", "CHAIN_PERIODICITY_OVRD=M")</f>
        <v>SPX US 11/20/15 P2700</v>
      </c>
      <c r="J2053" t="s">
        <v>2666</v>
      </c>
      <c r="K2053" t="e">
        <f ca="1">_xll.BDP(J2053,"security des")</f>
        <v>#NAME?</v>
      </c>
      <c r="N2053" t="s">
        <v>568</v>
      </c>
      <c r="O2053" t="e">
        <f ca="1">_xll.BDP(J2053,"security des")</f>
        <v>#NAME?</v>
      </c>
    </row>
    <row r="2054" spans="1:15" x14ac:dyDescent="0.25">
      <c r="A2054">
        <v>0</v>
      </c>
      <c r="B2054" s="9">
        <v>1.1942465753424657E-4</v>
      </c>
      <c r="C2054" s="9" t="str">
        <f t="shared" si="64"/>
        <v>$H$2081</v>
      </c>
      <c r="D2054" s="9" t="str">
        <f t="shared" si="65"/>
        <v>H2081</v>
      </c>
      <c r="F2054">
        <v>41260</v>
      </c>
      <c r="G2054" s="1" t="str">
        <f>_xll.BDS("SPX Index","CHAIN_TICKERS", "CHAIN_STRIKE_PX_OVRD",F2054, "CHAIN_PUT_CALL_TYPE_OVRD=P", "CHAIN_PERIODICITY_OVRD=M")</f>
        <v>SPX US 11/20/15 P2700</v>
      </c>
      <c r="J2054" t="s">
        <v>2667</v>
      </c>
      <c r="K2054" t="e">
        <f ca="1">_xll.BDP(J2054,"security des")</f>
        <v>#NAME?</v>
      </c>
      <c r="N2054" t="s">
        <v>2429</v>
      </c>
      <c r="O2054" t="e">
        <f ca="1">_xll.BDP(J2054,"security des")</f>
        <v>#NAME?</v>
      </c>
    </row>
    <row r="2055" spans="1:15" x14ac:dyDescent="0.25">
      <c r="A2055">
        <v>0</v>
      </c>
      <c r="B2055" s="9">
        <v>1.1997260273972602E-4</v>
      </c>
      <c r="C2055" s="9" t="str">
        <f t="shared" si="64"/>
        <v>$H$2082</v>
      </c>
      <c r="D2055" s="9" t="str">
        <f t="shared" si="65"/>
        <v>H2082</v>
      </c>
      <c r="F2055">
        <v>41280</v>
      </c>
      <c r="G2055" s="1" t="str">
        <f>_xll.BDS("SPX Index","CHAIN_TICKERS", "CHAIN_STRIKE_PX_OVRD",F2055, "CHAIN_PUT_CALL_TYPE_OVRD=P", "CHAIN_PERIODICITY_OVRD=M")</f>
        <v>SPX US 11/20/15 P2700</v>
      </c>
      <c r="J2055" t="s">
        <v>2668</v>
      </c>
      <c r="K2055" t="e">
        <f ca="1">_xll.BDP(J2055,"security des")</f>
        <v>#NAME?</v>
      </c>
      <c r="N2055" t="s">
        <v>2430</v>
      </c>
      <c r="O2055" t="e">
        <f ca="1">_xll.BDP(J2055,"security des")</f>
        <v>#NAME?</v>
      </c>
    </row>
    <row r="2056" spans="1:15" x14ac:dyDescent="0.25">
      <c r="A2056">
        <v>0</v>
      </c>
      <c r="B2056" s="9">
        <v>1.2175342465753425E-4</v>
      </c>
      <c r="C2056" s="9" t="str">
        <f t="shared" si="64"/>
        <v>$H$2083</v>
      </c>
      <c r="D2056" s="9" t="str">
        <f t="shared" si="65"/>
        <v>H2083</v>
      </c>
      <c r="F2056">
        <v>41300</v>
      </c>
      <c r="G2056" s="1" t="str">
        <f>_xll.BDS("SPX Index","CHAIN_TICKERS", "CHAIN_STRIKE_PX_OVRD",F2056, "CHAIN_PUT_CALL_TYPE_OVRD=P", "CHAIN_PERIODICITY_OVRD=M")</f>
        <v>SPX US 11/20/15 P2700</v>
      </c>
      <c r="J2056" t="s">
        <v>2669</v>
      </c>
      <c r="K2056" t="e">
        <f ca="1">_xll.BDP(J2056,"security des")</f>
        <v>#NAME?</v>
      </c>
      <c r="N2056" t="s">
        <v>2431</v>
      </c>
      <c r="O2056" t="e">
        <f ca="1">_xll.BDP(J2056,"security des")</f>
        <v>#NAME?</v>
      </c>
    </row>
    <row r="2057" spans="1:15" x14ac:dyDescent="0.25">
      <c r="A2057">
        <v>0</v>
      </c>
      <c r="B2057" s="9">
        <v>1.2090410958904111E-4</v>
      </c>
      <c r="C2057" s="9" t="str">
        <f t="shared" si="64"/>
        <v>$H$2084</v>
      </c>
      <c r="D2057" s="9" t="str">
        <f t="shared" si="65"/>
        <v>H2084</v>
      </c>
      <c r="F2057">
        <v>41320</v>
      </c>
      <c r="G2057" s="1" t="str">
        <f>_xll.BDS("SPX Index","CHAIN_TICKERS", "CHAIN_STRIKE_PX_OVRD",F2057, "CHAIN_PUT_CALL_TYPE_OVRD=P", "CHAIN_PERIODICITY_OVRD=M")</f>
        <v>SPX US 11/20/15 P2700</v>
      </c>
      <c r="J2057" t="s">
        <v>2670</v>
      </c>
      <c r="K2057" t="e">
        <f ca="1">_xll.BDP(J2057,"security des")</f>
        <v>#NAME?</v>
      </c>
      <c r="N2057" t="s">
        <v>2432</v>
      </c>
      <c r="O2057" t="e">
        <f ca="1">_xll.BDP(J2057,"security des")</f>
        <v>#NAME?</v>
      </c>
    </row>
    <row r="2058" spans="1:15" x14ac:dyDescent="0.25">
      <c r="A2058">
        <v>0</v>
      </c>
      <c r="B2058" s="9">
        <v>1.2145205479452054E-4</v>
      </c>
      <c r="C2058" s="9" t="str">
        <f t="shared" si="64"/>
        <v>$H$2085</v>
      </c>
      <c r="D2058" s="9" t="str">
        <f t="shared" si="65"/>
        <v>H2085</v>
      </c>
      <c r="F2058">
        <v>41340</v>
      </c>
      <c r="G2058" s="1" t="str">
        <f>_xll.BDS("SPX Index","CHAIN_TICKERS", "CHAIN_STRIKE_PX_OVRD",F2058, "CHAIN_PUT_CALL_TYPE_OVRD=P", "CHAIN_PERIODICITY_OVRD=M")</f>
        <v>SPX US 11/20/15 P2700</v>
      </c>
      <c r="J2058" t="s">
        <v>2671</v>
      </c>
      <c r="K2058" t="e">
        <f ca="1">_xll.BDP(J2058,"security des")</f>
        <v>#NAME?</v>
      </c>
      <c r="N2058" t="s">
        <v>2433</v>
      </c>
      <c r="O2058" t="e">
        <f ca="1">_xll.BDP(J2058,"security des")</f>
        <v>#NAME?</v>
      </c>
    </row>
    <row r="2059" spans="1:15" x14ac:dyDescent="0.25">
      <c r="A2059">
        <v>0</v>
      </c>
      <c r="B2059" s="9">
        <v>1.2509589041095889E-4</v>
      </c>
      <c r="C2059" s="9" t="str">
        <f t="shared" si="64"/>
        <v>$H$2086</v>
      </c>
      <c r="D2059" s="9" t="str">
        <f t="shared" si="65"/>
        <v>H2086</v>
      </c>
      <c r="F2059">
        <v>41360</v>
      </c>
      <c r="G2059" s="1" t="str">
        <f>_xll.BDS("SPX Index","CHAIN_TICKERS", "CHAIN_STRIKE_PX_OVRD",F2059, "CHAIN_PUT_CALL_TYPE_OVRD=P", "CHAIN_PERIODICITY_OVRD=M")</f>
        <v>SPX US 11/20/15 P2700</v>
      </c>
      <c r="J2059" t="s">
        <v>2672</v>
      </c>
      <c r="K2059" t="e">
        <f ca="1">_xll.BDP(J2059,"security des")</f>
        <v>#NAME?</v>
      </c>
      <c r="N2059" t="s">
        <v>2434</v>
      </c>
      <c r="O2059" t="e">
        <f ca="1">_xll.BDP(J2059,"security des")</f>
        <v>#NAME?</v>
      </c>
    </row>
    <row r="2060" spans="1:15" x14ac:dyDescent="0.25">
      <c r="A2060">
        <v>0</v>
      </c>
      <c r="B2060" s="9">
        <v>1.2591780821917807E-4</v>
      </c>
      <c r="C2060" s="9" t="str">
        <f t="shared" si="64"/>
        <v>$H$2087</v>
      </c>
      <c r="D2060" s="9" t="str">
        <f t="shared" si="65"/>
        <v>H2087</v>
      </c>
      <c r="F2060">
        <v>41380</v>
      </c>
      <c r="G2060" s="1" t="str">
        <f>_xll.BDS("SPX Index","CHAIN_TICKERS", "CHAIN_STRIKE_PX_OVRD",F2060, "CHAIN_PUT_CALL_TYPE_OVRD=P", "CHAIN_PERIODICITY_OVRD=M")</f>
        <v>SPX US 11/20/15 P2700</v>
      </c>
      <c r="J2060" t="s">
        <v>2673</v>
      </c>
      <c r="K2060" t="e">
        <f ca="1">_xll.BDP(J2060,"security des")</f>
        <v>#NAME?</v>
      </c>
      <c r="N2060" t="s">
        <v>2435</v>
      </c>
      <c r="O2060" t="e">
        <f ca="1">_xll.BDP(J2060,"security des")</f>
        <v>#NAME?</v>
      </c>
    </row>
    <row r="2061" spans="1:15" x14ac:dyDescent="0.25">
      <c r="A2061">
        <v>0</v>
      </c>
      <c r="B2061" s="9">
        <v>1.2402739726027399E-4</v>
      </c>
      <c r="C2061" s="9" t="str">
        <f t="shared" si="64"/>
        <v>$H$2088</v>
      </c>
      <c r="D2061" s="9" t="str">
        <f t="shared" si="65"/>
        <v>H2088</v>
      </c>
      <c r="F2061">
        <v>41400</v>
      </c>
      <c r="G2061" s="1" t="str">
        <f>_xll.BDS("SPX Index","CHAIN_TICKERS", "CHAIN_STRIKE_PX_OVRD",F2061, "CHAIN_PUT_CALL_TYPE_OVRD=P", "CHAIN_PERIODICITY_OVRD=M")</f>
        <v>SPX US 11/20/15 P2700</v>
      </c>
      <c r="J2061" t="s">
        <v>2674</v>
      </c>
      <c r="K2061" t="e">
        <f ca="1">_xll.BDP(J2061,"security des")</f>
        <v>#NAME?</v>
      </c>
      <c r="N2061" t="s">
        <v>2436</v>
      </c>
      <c r="O2061" t="e">
        <f ca="1">_xll.BDP(J2061,"security des")</f>
        <v>#NAME?</v>
      </c>
    </row>
    <row r="2062" spans="1:15" x14ac:dyDescent="0.25">
      <c r="A2062">
        <v>0</v>
      </c>
      <c r="B2062" s="9">
        <v>1.2145205479452054E-4</v>
      </c>
      <c r="C2062" s="9" t="str">
        <f t="shared" si="64"/>
        <v>$H$2089</v>
      </c>
      <c r="D2062" s="9" t="str">
        <f t="shared" si="65"/>
        <v>H2089</v>
      </c>
      <c r="F2062">
        <v>41420</v>
      </c>
      <c r="G2062" s="1" t="str">
        <f>_xll.BDS("SPX Index","CHAIN_TICKERS", "CHAIN_STRIKE_PX_OVRD",F2062, "CHAIN_PUT_CALL_TYPE_OVRD=P", "CHAIN_PERIODICITY_OVRD=M")</f>
        <v>SPX US 11/20/15 P2700</v>
      </c>
      <c r="J2062" t="s">
        <v>2675</v>
      </c>
      <c r="K2062" t="e">
        <f ca="1">_xll.BDP(J2062,"security des")</f>
        <v>#NAME?</v>
      </c>
      <c r="N2062" t="s">
        <v>2437</v>
      </c>
      <c r="O2062" t="e">
        <f ca="1">_xll.BDP(J2062,"security des")</f>
        <v>#NAME?</v>
      </c>
    </row>
    <row r="2063" spans="1:15" x14ac:dyDescent="0.25">
      <c r="A2063">
        <v>0</v>
      </c>
      <c r="B2063" s="9">
        <v>1.2172602739726026E-4</v>
      </c>
      <c r="C2063" s="9" t="str">
        <f t="shared" si="64"/>
        <v>$H$2090</v>
      </c>
      <c r="D2063" s="9" t="str">
        <f t="shared" si="65"/>
        <v>H2090</v>
      </c>
      <c r="F2063">
        <v>41440</v>
      </c>
      <c r="G2063" s="1" t="str">
        <f>_xll.BDS("SPX Index","CHAIN_TICKERS", "CHAIN_STRIKE_PX_OVRD",F2063, "CHAIN_PUT_CALL_TYPE_OVRD=P", "CHAIN_PERIODICITY_OVRD=M")</f>
        <v>SPX US 11/20/15 P2700</v>
      </c>
      <c r="J2063" t="s">
        <v>2676</v>
      </c>
      <c r="K2063" t="e">
        <f ca="1">_xll.BDP(J2063,"security des")</f>
        <v>#NAME?</v>
      </c>
      <c r="N2063" t="s">
        <v>2438</v>
      </c>
      <c r="O2063" t="e">
        <f ca="1">_xll.BDP(J2063,"security des")</f>
        <v>#NAME?</v>
      </c>
    </row>
    <row r="2064" spans="1:15" x14ac:dyDescent="0.25">
      <c r="A2064">
        <v>0</v>
      </c>
      <c r="B2064" s="9">
        <v>1.2254794520547946E-4</v>
      </c>
      <c r="C2064" s="9" t="str">
        <f t="shared" si="64"/>
        <v>$H$2091</v>
      </c>
      <c r="D2064" s="9" t="str">
        <f t="shared" si="65"/>
        <v>H2091</v>
      </c>
      <c r="F2064">
        <v>41460</v>
      </c>
      <c r="G2064" s="1" t="str">
        <f>_xll.BDS("SPX Index","CHAIN_TICKERS", "CHAIN_STRIKE_PX_OVRD",F2064, "CHAIN_PUT_CALL_TYPE_OVRD=P", "CHAIN_PERIODICITY_OVRD=M")</f>
        <v>SPX US 11/20/15 P2700</v>
      </c>
      <c r="J2064" t="s">
        <v>2677</v>
      </c>
      <c r="K2064" t="e">
        <f ca="1">_xll.BDP(J2064,"security des")</f>
        <v>#NAME?</v>
      </c>
      <c r="N2064" t="s">
        <v>2439</v>
      </c>
      <c r="O2064" t="e">
        <f ca="1">_xll.BDP(J2064,"security des")</f>
        <v>#NAME?</v>
      </c>
    </row>
    <row r="2065" spans="1:15" x14ac:dyDescent="0.25">
      <c r="A2065">
        <v>0</v>
      </c>
      <c r="B2065" s="9">
        <v>1.247945205479452E-4</v>
      </c>
      <c r="C2065" s="9" t="str">
        <f t="shared" si="64"/>
        <v>$H$2092</v>
      </c>
      <c r="D2065" s="9" t="str">
        <f t="shared" si="65"/>
        <v>H2092</v>
      </c>
      <c r="F2065">
        <v>41480</v>
      </c>
      <c r="G2065" s="1" t="str">
        <f>_xll.BDS("SPX Index","CHAIN_TICKERS", "CHAIN_STRIKE_PX_OVRD",F2065, "CHAIN_PUT_CALL_TYPE_OVRD=P", "CHAIN_PERIODICITY_OVRD=M")</f>
        <v>SPX US 11/20/15 P2700</v>
      </c>
      <c r="J2065" t="s">
        <v>2678</v>
      </c>
      <c r="K2065" t="e">
        <f ca="1">_xll.BDP(J2065,"security des")</f>
        <v>#NAME?</v>
      </c>
      <c r="N2065" t="s">
        <v>2440</v>
      </c>
      <c r="O2065" t="e">
        <f ca="1">_xll.BDP(J2065,"security des")</f>
        <v>#NAME?</v>
      </c>
    </row>
    <row r="2066" spans="1:15" x14ac:dyDescent="0.25">
      <c r="A2066">
        <v>0</v>
      </c>
      <c r="B2066" s="9">
        <v>1.2942465753424659E-4</v>
      </c>
      <c r="C2066" s="9" t="str">
        <f t="shared" si="64"/>
        <v>$H$2093</v>
      </c>
      <c r="D2066" s="9" t="str">
        <f t="shared" si="65"/>
        <v>H2093</v>
      </c>
      <c r="F2066">
        <v>41500</v>
      </c>
      <c r="G2066" s="1" t="str">
        <f>_xll.BDS("SPX Index","CHAIN_TICKERS", "CHAIN_STRIKE_PX_OVRD",F2066, "CHAIN_PUT_CALL_TYPE_OVRD=P", "CHAIN_PERIODICITY_OVRD=M")</f>
        <v>SPX US 11/20/15 P2700</v>
      </c>
      <c r="J2066" t="s">
        <v>2679</v>
      </c>
      <c r="K2066" t="e">
        <f ca="1">_xll.BDP(J2066,"security des")</f>
        <v>#NAME?</v>
      </c>
      <c r="N2066" t="s">
        <v>2441</v>
      </c>
      <c r="O2066" t="e">
        <f ca="1">_xll.BDP(J2066,"security des")</f>
        <v>#NAME?</v>
      </c>
    </row>
    <row r="2067" spans="1:15" x14ac:dyDescent="0.25">
      <c r="A2067">
        <v>0</v>
      </c>
      <c r="B2067" s="9">
        <v>1.2827397260273973E-4</v>
      </c>
      <c r="C2067" s="9" t="str">
        <f t="shared" si="64"/>
        <v>$H$2094</v>
      </c>
      <c r="D2067" s="9" t="str">
        <f t="shared" si="65"/>
        <v>H2094</v>
      </c>
      <c r="F2067">
        <v>41520</v>
      </c>
      <c r="G2067" s="1" t="str">
        <f>_xll.BDS("SPX Index","CHAIN_TICKERS", "CHAIN_STRIKE_PX_OVRD",F2067, "CHAIN_PUT_CALL_TYPE_OVRD=P", "CHAIN_PERIODICITY_OVRD=M")</f>
        <v>SPX US 11/20/15 P2700</v>
      </c>
      <c r="J2067" t="s">
        <v>2680</v>
      </c>
      <c r="K2067" t="e">
        <f ca="1">_xll.BDP(J2067,"security des")</f>
        <v>#NAME?</v>
      </c>
      <c r="N2067" t="s">
        <v>2442</v>
      </c>
      <c r="O2067" t="e">
        <f ca="1">_xll.BDP(J2067,"security des")</f>
        <v>#NAME?</v>
      </c>
    </row>
    <row r="2068" spans="1:15" x14ac:dyDescent="0.25">
      <c r="A2068">
        <v>3</v>
      </c>
      <c r="B2068" s="9">
        <v>1.2742465753424657E-4</v>
      </c>
      <c r="C2068" s="9" t="str">
        <f t="shared" si="64"/>
        <v>$H$2095</v>
      </c>
      <c r="D2068" s="9" t="str">
        <f t="shared" si="65"/>
        <v>H2095</v>
      </c>
      <c r="F2068">
        <v>41540</v>
      </c>
      <c r="G2068" s="1" t="str">
        <f>_xll.BDS("SPX Index","CHAIN_TICKERS", "CHAIN_STRIKE_PX_OVRD",F2068, "CHAIN_PUT_CALL_TYPE_OVRD=P", "CHAIN_PERIODICITY_OVRD=M")</f>
        <v>SPX US 11/20/15 P2700</v>
      </c>
      <c r="J2068" t="s">
        <v>2681</v>
      </c>
      <c r="K2068" t="e">
        <f ca="1">_xll.BDP(J2068,"security des")</f>
        <v>#NAME?</v>
      </c>
      <c r="N2068" t="s">
        <v>2443</v>
      </c>
      <c r="O2068" t="e">
        <f ca="1">_xll.BDP(J2068,"security des")</f>
        <v>#NAME?</v>
      </c>
    </row>
    <row r="2069" spans="1:15" x14ac:dyDescent="0.25">
      <c r="A2069">
        <v>0</v>
      </c>
      <c r="B2069" s="9">
        <v>1.2764383561643836E-4</v>
      </c>
      <c r="C2069" s="9" t="str">
        <f t="shared" si="64"/>
        <v>$H$2096</v>
      </c>
      <c r="D2069" s="9" t="str">
        <f t="shared" si="65"/>
        <v>H2096</v>
      </c>
      <c r="F2069">
        <v>41560</v>
      </c>
      <c r="G2069" s="1" t="str">
        <f>_xll.BDS("SPX Index","CHAIN_TICKERS", "CHAIN_STRIKE_PX_OVRD",F2069, "CHAIN_PUT_CALL_TYPE_OVRD=P", "CHAIN_PERIODICITY_OVRD=M")</f>
        <v>SPX US 11/20/15 P2700</v>
      </c>
      <c r="J2069" t="s">
        <v>2682</v>
      </c>
      <c r="K2069" t="e">
        <f ca="1">_xll.BDP(J2069,"security des")</f>
        <v>#NAME?</v>
      </c>
      <c r="N2069" t="s">
        <v>2444</v>
      </c>
      <c r="O2069" t="e">
        <f ca="1">_xll.BDP(J2069,"security des")</f>
        <v>#NAME?</v>
      </c>
    </row>
    <row r="2070" spans="1:15" x14ac:dyDescent="0.25">
      <c r="A2070">
        <v>0</v>
      </c>
      <c r="B2070" s="9">
        <v>1.264931506849315E-4</v>
      </c>
      <c r="C2070" s="9" t="str">
        <f t="shared" si="64"/>
        <v>$H$2097</v>
      </c>
      <c r="D2070" s="9" t="str">
        <f t="shared" si="65"/>
        <v>H2097</v>
      </c>
      <c r="F2070">
        <v>41580</v>
      </c>
      <c r="G2070" s="1" t="str">
        <f>_xll.BDS("SPX Index","CHAIN_TICKERS", "CHAIN_STRIKE_PX_OVRD",F2070, "CHAIN_PUT_CALL_TYPE_OVRD=P", "CHAIN_PERIODICITY_OVRD=M")</f>
        <v>SPX US 11/20/15 P2700</v>
      </c>
      <c r="J2070" t="s">
        <v>2683</v>
      </c>
      <c r="K2070" t="e">
        <f ca="1">_xll.BDP(J2070,"security des")</f>
        <v>#NAME?</v>
      </c>
      <c r="N2070" t="s">
        <v>2445</v>
      </c>
      <c r="O2070" t="e">
        <f ca="1">_xll.BDP(J2070,"security des")</f>
        <v>#NAME?</v>
      </c>
    </row>
    <row r="2071" spans="1:15" x14ac:dyDescent="0.25">
      <c r="A2071">
        <v>0</v>
      </c>
      <c r="B2071" s="9">
        <v>1.2830136986301369E-4</v>
      </c>
      <c r="C2071" s="9" t="str">
        <f t="shared" si="64"/>
        <v>$H$2098</v>
      </c>
      <c r="D2071" s="9" t="str">
        <f t="shared" si="65"/>
        <v>H2098</v>
      </c>
      <c r="F2071">
        <v>41600</v>
      </c>
      <c r="G2071" s="1" t="str">
        <f>_xll.BDS("SPX Index","CHAIN_TICKERS", "CHAIN_STRIKE_PX_OVRD",F2071, "CHAIN_PUT_CALL_TYPE_OVRD=P", "CHAIN_PERIODICITY_OVRD=M")</f>
        <v>SPX US 11/20/15 P2700</v>
      </c>
      <c r="J2071" t="s">
        <v>2684</v>
      </c>
      <c r="K2071" t="e">
        <f ca="1">_xll.BDP(J2071,"security des")</f>
        <v>#NAME?</v>
      </c>
      <c r="N2071" t="s">
        <v>2446</v>
      </c>
      <c r="O2071" t="e">
        <f ca="1">_xll.BDP(J2071,"security des")</f>
        <v>#NAME?</v>
      </c>
    </row>
    <row r="2072" spans="1:15" x14ac:dyDescent="0.25">
      <c r="A2072">
        <v>0</v>
      </c>
      <c r="B2072" s="9">
        <v>1.2715068493150686E-4</v>
      </c>
      <c r="C2072" s="9" t="str">
        <f t="shared" si="64"/>
        <v>$H$2099</v>
      </c>
      <c r="D2072" s="9" t="str">
        <f t="shared" si="65"/>
        <v>H2099</v>
      </c>
      <c r="F2072">
        <v>41620</v>
      </c>
      <c r="G2072" s="1" t="str">
        <f>_xll.BDS("SPX Index","CHAIN_TICKERS", "CHAIN_STRIKE_PX_OVRD",F2072, "CHAIN_PUT_CALL_TYPE_OVRD=P", "CHAIN_PERIODICITY_OVRD=M")</f>
        <v>SPX US 11/20/15 P2700</v>
      </c>
      <c r="J2072" t="s">
        <v>2685</v>
      </c>
      <c r="K2072" t="e">
        <f ca="1">_xll.BDP(J2072,"security des")</f>
        <v>#NAME?</v>
      </c>
      <c r="N2072" t="s">
        <v>2447</v>
      </c>
      <c r="O2072" t="e">
        <f ca="1">_xll.BDP(J2072,"security des")</f>
        <v>#NAME?</v>
      </c>
    </row>
    <row r="2073" spans="1:15" x14ac:dyDescent="0.25">
      <c r="A2073">
        <v>0</v>
      </c>
      <c r="B2073" s="9">
        <v>1.2742465753424657E-4</v>
      </c>
      <c r="C2073" s="9" t="str">
        <f t="shared" si="64"/>
        <v>$H$2100</v>
      </c>
      <c r="D2073" s="9" t="str">
        <f t="shared" si="65"/>
        <v>H2100</v>
      </c>
      <c r="F2073">
        <v>41640</v>
      </c>
      <c r="G2073" s="1" t="str">
        <f>_xll.BDS("SPX Index","CHAIN_TICKERS", "CHAIN_STRIKE_PX_OVRD",F2073, "CHAIN_PUT_CALL_TYPE_OVRD=P", "CHAIN_PERIODICITY_OVRD=M")</f>
        <v>SPX US 11/20/15 P2700</v>
      </c>
      <c r="J2073" t="s">
        <v>2686</v>
      </c>
      <c r="K2073" t="e">
        <f ca="1">_xll.BDP(J2073,"security des")</f>
        <v>#NAME?</v>
      </c>
      <c r="N2073" t="s">
        <v>2448</v>
      </c>
      <c r="O2073" t="e">
        <f ca="1">_xll.BDP(J2073,"security des")</f>
        <v>#NAME?</v>
      </c>
    </row>
    <row r="2074" spans="1:15" x14ac:dyDescent="0.25">
      <c r="A2074">
        <v>0</v>
      </c>
      <c r="B2074" s="9">
        <v>1.2767123287671234E-4</v>
      </c>
      <c r="C2074" s="9" t="str">
        <f t="shared" si="64"/>
        <v>$H$2101</v>
      </c>
      <c r="D2074" s="9" t="str">
        <f t="shared" si="65"/>
        <v>H2101</v>
      </c>
      <c r="F2074">
        <v>41660</v>
      </c>
      <c r="G2074" s="1" t="str">
        <f>_xll.BDS("SPX Index","CHAIN_TICKERS", "CHAIN_STRIKE_PX_OVRD",F2074, "CHAIN_PUT_CALL_TYPE_OVRD=P", "CHAIN_PERIODICITY_OVRD=M")</f>
        <v>SPX US 11/20/15 P2700</v>
      </c>
      <c r="J2074" t="s">
        <v>2687</v>
      </c>
      <c r="K2074" t="e">
        <f ca="1">_xll.BDP(J2074,"security des")</f>
        <v>#NAME?</v>
      </c>
      <c r="N2074" t="s">
        <v>2449</v>
      </c>
      <c r="O2074" t="e">
        <f ca="1">_xll.BDP(J2074,"security des")</f>
        <v>#NAME?</v>
      </c>
    </row>
    <row r="2075" spans="1:15" x14ac:dyDescent="0.25">
      <c r="A2075">
        <v>0</v>
      </c>
      <c r="B2075" s="9">
        <v>1.2764383561643836E-4</v>
      </c>
      <c r="C2075" s="9" t="str">
        <f t="shared" si="64"/>
        <v>$H$2102</v>
      </c>
      <c r="D2075" s="9" t="str">
        <f t="shared" si="65"/>
        <v>H2102</v>
      </c>
      <c r="F2075">
        <v>41680</v>
      </c>
      <c r="G2075" s="1" t="str">
        <f>_xll.BDS("SPX Index","CHAIN_TICKERS", "CHAIN_STRIKE_PX_OVRD",F2075, "CHAIN_PUT_CALL_TYPE_OVRD=P", "CHAIN_PERIODICITY_OVRD=M")</f>
        <v>SPX US 11/20/15 P2700</v>
      </c>
      <c r="J2075" t="s">
        <v>2688</v>
      </c>
      <c r="K2075" t="e">
        <f ca="1">_xll.BDP(J2075,"security des")</f>
        <v>#NAME?</v>
      </c>
      <c r="N2075" t="s">
        <v>2450</v>
      </c>
      <c r="O2075" t="e">
        <f ca="1">_xll.BDP(J2075,"security des")</f>
        <v>#NAME?</v>
      </c>
    </row>
    <row r="2076" spans="1:15" x14ac:dyDescent="0.25">
      <c r="A2076">
        <v>0</v>
      </c>
      <c r="B2076" s="9">
        <v>1.2857534246575342E-4</v>
      </c>
      <c r="C2076" s="9" t="str">
        <f t="shared" si="64"/>
        <v>$H$2103</v>
      </c>
      <c r="D2076" s="9" t="str">
        <f t="shared" si="65"/>
        <v>H2103</v>
      </c>
      <c r="F2076">
        <v>41700</v>
      </c>
      <c r="G2076" s="1" t="str">
        <f>_xll.BDS("SPX Index","CHAIN_TICKERS", "CHAIN_STRIKE_PX_OVRD",F2076, "CHAIN_PUT_CALL_TYPE_OVRD=P", "CHAIN_PERIODICITY_OVRD=M")</f>
        <v>SPX US 11/20/15 P2700</v>
      </c>
      <c r="J2076" t="s">
        <v>2689</v>
      </c>
      <c r="K2076" t="e">
        <f ca="1">_xll.BDP(J2076,"security des")</f>
        <v>#NAME?</v>
      </c>
      <c r="N2076" t="s">
        <v>2451</v>
      </c>
      <c r="O2076" t="e">
        <f ca="1">_xll.BDP(J2076,"security des")</f>
        <v>#NAME?</v>
      </c>
    </row>
    <row r="2077" spans="1:15" x14ac:dyDescent="0.25">
      <c r="A2077">
        <v>0</v>
      </c>
      <c r="B2077" s="9">
        <v>1.276986301369863E-4</v>
      </c>
      <c r="C2077" s="9" t="str">
        <f t="shared" si="64"/>
        <v>$H$2104</v>
      </c>
      <c r="D2077" s="9" t="str">
        <f t="shared" si="65"/>
        <v>H2104</v>
      </c>
      <c r="F2077">
        <v>41720</v>
      </c>
      <c r="G2077" s="1" t="str">
        <f>_xll.BDS("SPX Index","CHAIN_TICKERS", "CHAIN_STRIKE_PX_OVRD",F2077, "CHAIN_PUT_CALL_TYPE_OVRD=P", "CHAIN_PERIODICITY_OVRD=M")</f>
        <v>SPX US 11/20/15 P2700</v>
      </c>
      <c r="J2077" t="s">
        <v>2690</v>
      </c>
      <c r="K2077" t="e">
        <f ca="1">_xll.BDP(J2077,"security des")</f>
        <v>#NAME?</v>
      </c>
      <c r="N2077" t="s">
        <v>2452</v>
      </c>
      <c r="O2077" t="e">
        <f ca="1">_xll.BDP(J2077,"security des")</f>
        <v>#NAME?</v>
      </c>
    </row>
    <row r="2078" spans="1:15" x14ac:dyDescent="0.25">
      <c r="A2078">
        <v>0</v>
      </c>
      <c r="B2078" s="9">
        <v>1.2742465753424657E-4</v>
      </c>
      <c r="C2078" s="9" t="str">
        <f t="shared" si="64"/>
        <v>$H$2104</v>
      </c>
      <c r="D2078" s="9" t="str">
        <f t="shared" si="65"/>
        <v>H2104</v>
      </c>
      <c r="F2078">
        <v>41740</v>
      </c>
      <c r="G2078" s="1" t="str">
        <f>_xll.BDS("SPX Index","CHAIN_TICKERS", "CHAIN_STRIKE_PX_OVRD",F2078, "CHAIN_PUT_CALL_TYPE_OVRD=P", "CHAIN_PERIODICITY_OVRD=M")</f>
        <v>SPX US 11/20/15 P2700</v>
      </c>
      <c r="J2078" t="s">
        <v>2691</v>
      </c>
      <c r="K2078" t="e">
        <f ca="1">_xll.BDP(J2078,"security des")</f>
        <v>#NAME?</v>
      </c>
      <c r="N2078" t="s">
        <v>2453</v>
      </c>
      <c r="O2078" t="e">
        <f ca="1">_xll.BDP(J2078,"security des")</f>
        <v>#NAME?</v>
      </c>
    </row>
    <row r="2079" spans="1:15" x14ac:dyDescent="0.25">
      <c r="A2079">
        <v>0</v>
      </c>
      <c r="B2079" s="9">
        <v>1.2734246575342464E-4</v>
      </c>
      <c r="C2079" s="9" t="str">
        <f t="shared" si="64"/>
        <v>$H$2106</v>
      </c>
      <c r="D2079" s="9" t="str">
        <f t="shared" si="65"/>
        <v>H2106</v>
      </c>
      <c r="F2079">
        <v>41760</v>
      </c>
      <c r="G2079" s="1" t="str">
        <f>_xll.BDS("SPX Index","CHAIN_TICKERS", "CHAIN_STRIKE_PX_OVRD",F2079, "CHAIN_PUT_CALL_TYPE_OVRD=P", "CHAIN_PERIODICITY_OVRD=M")</f>
        <v>SPX US 11/20/15 P2700</v>
      </c>
      <c r="J2079" t="s">
        <v>2692</v>
      </c>
      <c r="K2079" t="e">
        <f ca="1">_xll.BDP(J2079,"security des")</f>
        <v>#NAME?</v>
      </c>
      <c r="N2079" t="s">
        <v>2454</v>
      </c>
      <c r="O2079" t="e">
        <f ca="1">_xll.BDP(J2079,"security des")</f>
        <v>#NAME?</v>
      </c>
    </row>
    <row r="2080" spans="1:15" x14ac:dyDescent="0.25">
      <c r="A2080">
        <v>0</v>
      </c>
      <c r="B2080" s="9">
        <v>1.2734246575342464E-4</v>
      </c>
      <c r="C2080" s="9" t="str">
        <f t="shared" si="64"/>
        <v>$H$2107</v>
      </c>
      <c r="D2080" s="9" t="str">
        <f t="shared" si="65"/>
        <v>H2107</v>
      </c>
      <c r="F2080">
        <v>41780</v>
      </c>
      <c r="G2080" s="1" t="str">
        <f>_xll.BDS("SPX Index","CHAIN_TICKERS", "CHAIN_STRIKE_PX_OVRD",F2080, "CHAIN_PUT_CALL_TYPE_OVRD=P", "CHAIN_PERIODICITY_OVRD=M")</f>
        <v>SPX US 11/20/15 P2700</v>
      </c>
      <c r="J2080" t="s">
        <v>2693</v>
      </c>
      <c r="K2080" t="e">
        <f ca="1">_xll.BDP(J2080,"security des")</f>
        <v>#NAME?</v>
      </c>
      <c r="N2080" t="s">
        <v>2455</v>
      </c>
      <c r="O2080" t="e">
        <f ca="1">_xll.BDP(J2080,"security des")</f>
        <v>#NAME?</v>
      </c>
    </row>
    <row r="2081" spans="1:15" x14ac:dyDescent="0.25">
      <c r="A2081">
        <v>0</v>
      </c>
      <c r="B2081" s="9">
        <v>1.2742465753424657E-4</v>
      </c>
      <c r="C2081" s="9" t="str">
        <f t="shared" si="64"/>
        <v>$H$2108</v>
      </c>
      <c r="D2081" s="9" t="str">
        <f t="shared" si="65"/>
        <v>H2108</v>
      </c>
      <c r="F2081">
        <v>41800</v>
      </c>
      <c r="G2081" s="1" t="str">
        <f>_xll.BDS("SPX Index","CHAIN_TICKERS", "CHAIN_STRIKE_PX_OVRD",F2081, "CHAIN_PUT_CALL_TYPE_OVRD=P", "CHAIN_PERIODICITY_OVRD=M")</f>
        <v>SPX US 11/20/15 P2700</v>
      </c>
      <c r="J2081" t="s">
        <v>2694</v>
      </c>
      <c r="K2081" t="e">
        <f ca="1">_xll.BDP(J2081,"security des")</f>
        <v>#NAME?</v>
      </c>
      <c r="N2081" t="s">
        <v>2456</v>
      </c>
      <c r="O2081" t="e">
        <f ca="1">_xll.BDP(J2081,"security des")</f>
        <v>#NAME?</v>
      </c>
    </row>
    <row r="2082" spans="1:15" x14ac:dyDescent="0.25">
      <c r="A2082">
        <v>0</v>
      </c>
      <c r="B2082" s="9">
        <v>1.2712328767123287E-4</v>
      </c>
      <c r="C2082" s="9" t="str">
        <f t="shared" si="64"/>
        <v>$H$2109</v>
      </c>
      <c r="D2082" s="9" t="str">
        <f t="shared" si="65"/>
        <v>H2109</v>
      </c>
      <c r="F2082">
        <v>41820</v>
      </c>
      <c r="G2082" s="1" t="str">
        <f>_xll.BDS("SPX Index","CHAIN_TICKERS", "CHAIN_STRIKE_PX_OVRD",F2082, "CHAIN_PUT_CALL_TYPE_OVRD=P", "CHAIN_PERIODICITY_OVRD=M")</f>
        <v>SPX US 11/20/15 P2700</v>
      </c>
      <c r="J2082" t="s">
        <v>2695</v>
      </c>
      <c r="K2082" t="e">
        <f ca="1">_xll.BDP(J2082,"security des")</f>
        <v>#NAME?</v>
      </c>
      <c r="N2082" t="s">
        <v>2457</v>
      </c>
      <c r="O2082" t="e">
        <f ca="1">_xll.BDP(J2082,"security des")</f>
        <v>#NAME?</v>
      </c>
    </row>
    <row r="2083" spans="1:15" x14ac:dyDescent="0.25">
      <c r="A2083">
        <v>0</v>
      </c>
      <c r="B2083" s="9">
        <v>1.279178082191781E-4</v>
      </c>
      <c r="C2083" s="9" t="str">
        <f t="shared" si="64"/>
        <v>$H$2110</v>
      </c>
      <c r="D2083" s="9" t="str">
        <f t="shared" si="65"/>
        <v>H2110</v>
      </c>
      <c r="F2083">
        <v>41840</v>
      </c>
      <c r="G2083" s="1" t="str">
        <f>_xll.BDS("SPX Index","CHAIN_TICKERS", "CHAIN_STRIKE_PX_OVRD",F2083, "CHAIN_PUT_CALL_TYPE_OVRD=P", "CHAIN_PERIODICITY_OVRD=M")</f>
        <v>SPX US 11/20/15 P2700</v>
      </c>
      <c r="J2083" t="s">
        <v>2696</v>
      </c>
      <c r="K2083" t="e">
        <f ca="1">_xll.BDP(J2083,"security des")</f>
        <v>#NAME?</v>
      </c>
      <c r="N2083" t="s">
        <v>2458</v>
      </c>
      <c r="O2083" t="e">
        <f ca="1">_xll.BDP(J2083,"security des")</f>
        <v>#NAME?</v>
      </c>
    </row>
    <row r="2084" spans="1:15" x14ac:dyDescent="0.25">
      <c r="A2084">
        <v>0</v>
      </c>
      <c r="B2084" s="9">
        <v>1.284931506849315E-4</v>
      </c>
      <c r="C2084" s="9" t="str">
        <f t="shared" si="64"/>
        <v>$H$2111</v>
      </c>
      <c r="D2084" s="9" t="str">
        <f t="shared" si="65"/>
        <v>H2111</v>
      </c>
      <c r="F2084">
        <v>41860</v>
      </c>
      <c r="G2084" s="1" t="str">
        <f>_xll.BDS("SPX Index","CHAIN_TICKERS", "CHAIN_STRIKE_PX_OVRD",F2084, "CHAIN_PUT_CALL_TYPE_OVRD=P", "CHAIN_PERIODICITY_OVRD=M")</f>
        <v>SPX US 11/20/15 P2700</v>
      </c>
      <c r="J2084" t="s">
        <v>2697</v>
      </c>
      <c r="K2084" t="e">
        <f ca="1">_xll.BDP(J2084,"security des")</f>
        <v>#NAME?</v>
      </c>
      <c r="N2084" t="s">
        <v>2459</v>
      </c>
      <c r="O2084" t="e">
        <f ca="1">_xll.BDP(J2084,"security des")</f>
        <v>#NAME?</v>
      </c>
    </row>
    <row r="2085" spans="1:15" x14ac:dyDescent="0.25">
      <c r="A2085">
        <v>0</v>
      </c>
      <c r="B2085" s="9">
        <v>1.2887671232876712E-4</v>
      </c>
      <c r="C2085" s="9" t="str">
        <f t="shared" si="64"/>
        <v>$H$2112</v>
      </c>
      <c r="D2085" s="9" t="str">
        <f t="shared" si="65"/>
        <v>H2112</v>
      </c>
      <c r="F2085">
        <v>41880</v>
      </c>
      <c r="G2085" s="1" t="str">
        <f>_xll.BDS("SPX Index","CHAIN_TICKERS", "CHAIN_STRIKE_PX_OVRD",F2085, "CHAIN_PUT_CALL_TYPE_OVRD=P", "CHAIN_PERIODICITY_OVRD=M")</f>
        <v>SPX US 11/20/15 P2700</v>
      </c>
      <c r="J2085" t="s">
        <v>2698</v>
      </c>
      <c r="K2085" t="e">
        <f ca="1">_xll.BDP(J2085,"security des")</f>
        <v>#NAME?</v>
      </c>
      <c r="N2085" t="s">
        <v>2460</v>
      </c>
      <c r="O2085" t="e">
        <f ca="1">_xll.BDP(J2085,"security des")</f>
        <v>#NAME?</v>
      </c>
    </row>
    <row r="2086" spans="1:15" x14ac:dyDescent="0.25">
      <c r="A2086">
        <v>0</v>
      </c>
      <c r="B2086" s="9">
        <v>1.2827397260273973E-4</v>
      </c>
      <c r="C2086" s="9" t="str">
        <f t="shared" si="64"/>
        <v>$H$2113</v>
      </c>
      <c r="D2086" s="9" t="str">
        <f t="shared" si="65"/>
        <v>H2113</v>
      </c>
      <c r="F2086">
        <v>41900</v>
      </c>
      <c r="G2086" s="1" t="str">
        <f>_xll.BDS("SPX Index","CHAIN_TICKERS", "CHAIN_STRIKE_PX_OVRD",F2086, "CHAIN_PUT_CALL_TYPE_OVRD=P", "CHAIN_PERIODICITY_OVRD=M")</f>
        <v>SPX US 11/20/15 P2700</v>
      </c>
      <c r="J2086" t="s">
        <v>2699</v>
      </c>
      <c r="K2086" t="e">
        <f ca="1">_xll.BDP(J2086,"security des")</f>
        <v>#NAME?</v>
      </c>
      <c r="N2086" t="s">
        <v>2461</v>
      </c>
      <c r="O2086" t="e">
        <f ca="1">_xll.BDP(J2086,"security des")</f>
        <v>#NAME?</v>
      </c>
    </row>
    <row r="2087" spans="1:15" x14ac:dyDescent="0.25">
      <c r="A2087">
        <v>1</v>
      </c>
      <c r="B2087" s="9">
        <v>1.2854794520547947E-4</v>
      </c>
      <c r="C2087" s="9" t="str">
        <f t="shared" si="64"/>
        <v>$H$2114</v>
      </c>
      <c r="D2087" s="9" t="str">
        <f t="shared" si="65"/>
        <v>H2114</v>
      </c>
      <c r="F2087">
        <v>41920</v>
      </c>
      <c r="G2087" s="1" t="str">
        <f>_xll.BDS("SPX Index","CHAIN_TICKERS", "CHAIN_STRIKE_PX_OVRD",F2087, "CHAIN_PUT_CALL_TYPE_OVRD=P", "CHAIN_PERIODICITY_OVRD=M")</f>
        <v>SPX US 11/20/15 P2700</v>
      </c>
      <c r="J2087" t="s">
        <v>2700</v>
      </c>
      <c r="K2087" t="e">
        <f ca="1">_xll.BDP(J2087,"security des")</f>
        <v>#NAME?</v>
      </c>
      <c r="N2087" t="s">
        <v>2462</v>
      </c>
      <c r="O2087" t="e">
        <f ca="1">_xll.BDP(J2087,"security des")</f>
        <v>#NAME?</v>
      </c>
    </row>
    <row r="2088" spans="1:15" x14ac:dyDescent="0.25">
      <c r="A2088">
        <v>0</v>
      </c>
      <c r="B2088" s="9">
        <v>1.2906849315068495E-4</v>
      </c>
      <c r="C2088" s="9" t="str">
        <f t="shared" si="64"/>
        <v>$H$2115</v>
      </c>
      <c r="D2088" s="9" t="str">
        <f t="shared" si="65"/>
        <v>H2115</v>
      </c>
      <c r="F2088">
        <v>41940</v>
      </c>
      <c r="G2088" s="1" t="str">
        <f>_xll.BDS("SPX Index","CHAIN_TICKERS", "CHAIN_STRIKE_PX_OVRD",F2088, "CHAIN_PUT_CALL_TYPE_OVRD=P", "CHAIN_PERIODICITY_OVRD=M")</f>
        <v>SPX US 11/20/15 P2700</v>
      </c>
      <c r="J2088" t="s">
        <v>2701</v>
      </c>
      <c r="K2088" t="e">
        <f ca="1">_xll.BDP(J2088,"security des")</f>
        <v>#NAME?</v>
      </c>
      <c r="N2088" t="s">
        <v>2463</v>
      </c>
      <c r="O2088" t="e">
        <f ca="1">_xll.BDP(J2088,"security des")</f>
        <v>#NAME?</v>
      </c>
    </row>
    <row r="2089" spans="1:15" x14ac:dyDescent="0.25">
      <c r="A2089">
        <v>0</v>
      </c>
      <c r="B2089" s="9">
        <v>1.284931506849315E-4</v>
      </c>
      <c r="C2089" s="9" t="str">
        <f t="shared" si="64"/>
        <v>$H$2116</v>
      </c>
      <c r="D2089" s="9" t="str">
        <f t="shared" si="65"/>
        <v>H2116</v>
      </c>
      <c r="F2089">
        <v>41960</v>
      </c>
      <c r="G2089" s="1" t="str">
        <f>_xll.BDS("SPX Index","CHAIN_TICKERS", "CHAIN_STRIKE_PX_OVRD",F2089, "CHAIN_PUT_CALL_TYPE_OVRD=P", "CHAIN_PERIODICITY_OVRD=M")</f>
        <v>SPX US 11/20/15 P2700</v>
      </c>
      <c r="J2089" t="s">
        <v>2702</v>
      </c>
      <c r="K2089" t="e">
        <f ca="1">_xll.BDP(J2089,"security des")</f>
        <v>#NAME?</v>
      </c>
      <c r="N2089" t="s">
        <v>2464</v>
      </c>
      <c r="O2089" t="e">
        <f ca="1">_xll.BDP(J2089,"security des")</f>
        <v>#NAME?</v>
      </c>
    </row>
    <row r="2090" spans="1:15" x14ac:dyDescent="0.25">
      <c r="A2090">
        <v>0</v>
      </c>
      <c r="B2090" s="9">
        <v>1.2915068493150685E-4</v>
      </c>
      <c r="C2090" s="9" t="str">
        <f t="shared" si="64"/>
        <v>$H$2117</v>
      </c>
      <c r="D2090" s="9" t="str">
        <f t="shared" si="65"/>
        <v>H2117</v>
      </c>
      <c r="F2090">
        <v>41980</v>
      </c>
      <c r="G2090" s="1" t="str">
        <f>_xll.BDS("SPX Index","CHAIN_TICKERS", "CHAIN_STRIKE_PX_OVRD",F2090, "CHAIN_PUT_CALL_TYPE_OVRD=P", "CHAIN_PERIODICITY_OVRD=M")</f>
        <v>SPX US 11/20/15 P2700</v>
      </c>
      <c r="J2090" t="s">
        <v>2703</v>
      </c>
      <c r="K2090" t="e">
        <f ca="1">_xll.BDP(J2090,"security des")</f>
        <v>#NAME?</v>
      </c>
      <c r="N2090" t="s">
        <v>2465</v>
      </c>
      <c r="O2090" t="e">
        <f ca="1">_xll.BDP(J2090,"security des")</f>
        <v>#NAME?</v>
      </c>
    </row>
    <row r="2091" spans="1:15" x14ac:dyDescent="0.25">
      <c r="A2091">
        <v>0</v>
      </c>
      <c r="B2091" s="9">
        <v>1.3454794520547945E-4</v>
      </c>
      <c r="C2091" s="9" t="str">
        <f t="shared" si="64"/>
        <v>$H$2118</v>
      </c>
      <c r="D2091" s="9" t="str">
        <f t="shared" si="65"/>
        <v>H2118</v>
      </c>
      <c r="F2091">
        <v>42000</v>
      </c>
      <c r="G2091" s="1" t="str">
        <f>_xll.BDS("SPX Index","CHAIN_TICKERS", "CHAIN_STRIKE_PX_OVRD",F2091, "CHAIN_PUT_CALL_TYPE_OVRD=P", "CHAIN_PERIODICITY_OVRD=M")</f>
        <v>SPX US 11/20/15 P2700</v>
      </c>
      <c r="J2091" t="s">
        <v>2704</v>
      </c>
      <c r="K2091" t="e">
        <f ca="1">_xll.BDP(J2091,"security des")</f>
        <v>#NAME?</v>
      </c>
      <c r="N2091" t="s">
        <v>2466</v>
      </c>
      <c r="O2091" t="e">
        <f ca="1">_xll.BDP(J2091,"security des")</f>
        <v>#NAME?</v>
      </c>
    </row>
    <row r="2092" spans="1:15" x14ac:dyDescent="0.25">
      <c r="A2092">
        <v>0</v>
      </c>
      <c r="B2092" s="9">
        <v>1.3452054794520549E-4</v>
      </c>
      <c r="C2092" s="9" t="str">
        <f t="shared" si="64"/>
        <v>$H$2119</v>
      </c>
      <c r="D2092" s="9" t="str">
        <f t="shared" si="65"/>
        <v>H2119</v>
      </c>
      <c r="F2092">
        <v>42020</v>
      </c>
      <c r="G2092" s="1" t="str">
        <f>_xll.BDS("SPX Index","CHAIN_TICKERS", "CHAIN_STRIKE_PX_OVRD",F2092, "CHAIN_PUT_CALL_TYPE_OVRD=P", "CHAIN_PERIODICITY_OVRD=M")</f>
        <v>SPX US 11/20/15 P2700</v>
      </c>
      <c r="J2092" t="s">
        <v>2705</v>
      </c>
      <c r="K2092" t="e">
        <f ca="1">_xll.BDP(J2092,"security des")</f>
        <v>#NAME?</v>
      </c>
      <c r="N2092" t="s">
        <v>2467</v>
      </c>
      <c r="O2092" t="e">
        <f ca="1">_xll.BDP(J2092,"security des")</f>
        <v>#NAME?</v>
      </c>
    </row>
    <row r="2093" spans="1:15" x14ac:dyDescent="0.25">
      <c r="A2093">
        <v>0</v>
      </c>
      <c r="B2093" s="9">
        <v>1.3419178082191779E-4</v>
      </c>
      <c r="C2093" s="9" t="str">
        <f t="shared" si="64"/>
        <v>$H$2120</v>
      </c>
      <c r="D2093" s="9" t="str">
        <f t="shared" si="65"/>
        <v>H2120</v>
      </c>
      <c r="F2093">
        <v>42040</v>
      </c>
      <c r="G2093" s="1" t="str">
        <f>_xll.BDS("SPX Index","CHAIN_TICKERS", "CHAIN_STRIKE_PX_OVRD",F2093, "CHAIN_PUT_CALL_TYPE_OVRD=P", "CHAIN_PERIODICITY_OVRD=M")</f>
        <v>SPX US 11/20/15 P2700</v>
      </c>
      <c r="J2093" t="s">
        <v>2706</v>
      </c>
      <c r="K2093" t="e">
        <f ca="1">_xll.BDP(J2093,"security des")</f>
        <v>#NAME?</v>
      </c>
      <c r="N2093" t="s">
        <v>2468</v>
      </c>
      <c r="O2093" t="e">
        <f ca="1">_xll.BDP(J2093,"security des")</f>
        <v>#NAME?</v>
      </c>
    </row>
    <row r="2094" spans="1:15" x14ac:dyDescent="0.25">
      <c r="A2094">
        <v>0</v>
      </c>
      <c r="B2094" s="9">
        <v>1.3389041095890412E-4</v>
      </c>
      <c r="C2094" s="9" t="str">
        <f t="shared" si="64"/>
        <v>$H$2121</v>
      </c>
      <c r="D2094" s="9" t="str">
        <f t="shared" si="65"/>
        <v>H2121</v>
      </c>
      <c r="F2094">
        <v>42060</v>
      </c>
      <c r="G2094" s="1" t="str">
        <f>_xll.BDS("SPX Index","CHAIN_TICKERS", "CHAIN_STRIKE_PX_OVRD",F2094, "CHAIN_PUT_CALL_TYPE_OVRD=P", "CHAIN_PERIODICITY_OVRD=M")</f>
        <v>SPX US 11/20/15 P2700</v>
      </c>
      <c r="J2094" t="s">
        <v>2707</v>
      </c>
      <c r="K2094" t="e">
        <f ca="1">_xll.BDP(J2094,"security des")</f>
        <v>#NAME?</v>
      </c>
      <c r="N2094" t="s">
        <v>2469</v>
      </c>
      <c r="O2094" t="e">
        <f ca="1">_xll.BDP(J2094,"security des")</f>
        <v>#NAME?</v>
      </c>
    </row>
    <row r="2095" spans="1:15" x14ac:dyDescent="0.25">
      <c r="A2095">
        <v>0</v>
      </c>
      <c r="B2095" s="9">
        <v>1.3169863013698632E-4</v>
      </c>
      <c r="C2095" s="9" t="str">
        <f t="shared" si="64"/>
        <v>$H$2122</v>
      </c>
      <c r="D2095" s="9" t="str">
        <f t="shared" si="65"/>
        <v>H2122</v>
      </c>
      <c r="F2095">
        <v>42080</v>
      </c>
      <c r="G2095" s="1" t="str">
        <f>_xll.BDS("SPX Index","CHAIN_TICKERS", "CHAIN_STRIKE_PX_OVRD",F2095, "CHAIN_PUT_CALL_TYPE_OVRD=P", "CHAIN_PERIODICITY_OVRD=M")</f>
        <v>SPX US 11/20/15 P2700</v>
      </c>
      <c r="J2095" t="s">
        <v>2708</v>
      </c>
      <c r="K2095" t="e">
        <f ca="1">_xll.BDP(J2095,"security des")</f>
        <v>#NAME?</v>
      </c>
      <c r="N2095" t="s">
        <v>2470</v>
      </c>
      <c r="O2095" t="e">
        <f ca="1">_xll.BDP(J2095,"security des")</f>
        <v>#NAME?</v>
      </c>
    </row>
    <row r="2096" spans="1:15" x14ac:dyDescent="0.25">
      <c r="A2096">
        <v>0</v>
      </c>
      <c r="B2096" s="9">
        <v>1.2630136986301372E-4</v>
      </c>
      <c r="C2096" s="9" t="str">
        <f t="shared" si="64"/>
        <v>$H$2123</v>
      </c>
      <c r="D2096" s="9" t="str">
        <f t="shared" si="65"/>
        <v>H2123</v>
      </c>
      <c r="F2096">
        <v>42100</v>
      </c>
      <c r="G2096" s="1" t="str">
        <f>_xll.BDS("SPX Index","CHAIN_TICKERS", "CHAIN_STRIKE_PX_OVRD",F2096, "CHAIN_PUT_CALL_TYPE_OVRD=P", "CHAIN_PERIODICITY_OVRD=M")</f>
        <v>SPX US 11/20/15 P2700</v>
      </c>
      <c r="J2096" t="s">
        <v>2709</v>
      </c>
      <c r="K2096" t="e">
        <f ca="1">_xll.BDP(J2096,"security des")</f>
        <v>#NAME?</v>
      </c>
      <c r="N2096" t="s">
        <v>2471</v>
      </c>
      <c r="O2096" t="e">
        <f ca="1">_xll.BDP(J2096,"security des")</f>
        <v>#NAME?</v>
      </c>
    </row>
    <row r="2097" spans="1:15" x14ac:dyDescent="0.25">
      <c r="A2097">
        <v>0</v>
      </c>
      <c r="B2097" s="9">
        <v>1.2854794520547947E-4</v>
      </c>
      <c r="C2097" s="9" t="str">
        <f t="shared" si="64"/>
        <v>$H$2124</v>
      </c>
      <c r="D2097" s="9" t="str">
        <f t="shared" si="65"/>
        <v>H2124</v>
      </c>
      <c r="F2097">
        <v>42120</v>
      </c>
      <c r="G2097" s="1" t="str">
        <f>_xll.BDS("SPX Index","CHAIN_TICKERS", "CHAIN_STRIKE_PX_OVRD",F2097, "CHAIN_PUT_CALL_TYPE_OVRD=P", "CHAIN_PERIODICITY_OVRD=M")</f>
        <v>SPX US 11/20/15 P2700</v>
      </c>
      <c r="J2097" t="s">
        <v>2710</v>
      </c>
      <c r="K2097" t="e">
        <f ca="1">_xll.BDP(J2097,"security des")</f>
        <v>#NAME?</v>
      </c>
      <c r="N2097" t="s">
        <v>2472</v>
      </c>
      <c r="O2097" t="e">
        <f ca="1">_xll.BDP(J2097,"security des")</f>
        <v>#NAME?</v>
      </c>
    </row>
    <row r="2098" spans="1:15" x14ac:dyDescent="0.25">
      <c r="A2098">
        <v>0</v>
      </c>
      <c r="B2098" s="9">
        <v>1.3076712328767123E-4</v>
      </c>
      <c r="C2098" s="9" t="str">
        <f t="shared" si="64"/>
        <v>$H$2125</v>
      </c>
      <c r="D2098" s="9" t="str">
        <f t="shared" si="65"/>
        <v>H2125</v>
      </c>
      <c r="F2098">
        <v>42140</v>
      </c>
      <c r="G2098" s="1" t="str">
        <f>_xll.BDS("SPX Index","CHAIN_TICKERS", "CHAIN_STRIKE_PX_OVRD",F2098, "CHAIN_PUT_CALL_TYPE_OVRD=P", "CHAIN_PERIODICITY_OVRD=M")</f>
        <v>SPX US 11/20/15 P2700</v>
      </c>
      <c r="J2098" t="s">
        <v>2711</v>
      </c>
      <c r="K2098" t="e">
        <f ca="1">_xll.BDP(J2098,"security des")</f>
        <v>#NAME?</v>
      </c>
      <c r="N2098" t="s">
        <v>2473</v>
      </c>
      <c r="O2098" t="e">
        <f ca="1">_xll.BDP(J2098,"security des")</f>
        <v>#NAME?</v>
      </c>
    </row>
    <row r="2099" spans="1:15" x14ac:dyDescent="0.25">
      <c r="A2099">
        <v>0</v>
      </c>
      <c r="B2099" s="9">
        <v>1.3304109589041096E-4</v>
      </c>
      <c r="C2099" s="9" t="str">
        <f t="shared" si="64"/>
        <v>$H$2126</v>
      </c>
      <c r="D2099" s="9" t="str">
        <f t="shared" si="65"/>
        <v>H2126</v>
      </c>
      <c r="F2099">
        <v>42160</v>
      </c>
      <c r="G2099" s="1" t="str">
        <f>_xll.BDS("SPX Index","CHAIN_TICKERS", "CHAIN_STRIKE_PX_OVRD",F2099, "CHAIN_PUT_CALL_TYPE_OVRD=P", "CHAIN_PERIODICITY_OVRD=M")</f>
        <v>SPX US 11/20/15 P2700</v>
      </c>
      <c r="J2099" t="s">
        <v>2712</v>
      </c>
      <c r="K2099" t="e">
        <f ca="1">_xll.BDP(J2099,"security des")</f>
        <v>#NAME?</v>
      </c>
      <c r="N2099" t="s">
        <v>2474</v>
      </c>
      <c r="O2099" t="e">
        <f ca="1">_xll.BDP(J2099,"security des")</f>
        <v>#NAME?</v>
      </c>
    </row>
    <row r="2100" spans="1:15" x14ac:dyDescent="0.25">
      <c r="A2100">
        <v>0</v>
      </c>
      <c r="B2100" s="9">
        <v>1.3912328767123289E-4</v>
      </c>
      <c r="C2100" s="9" t="str">
        <f t="shared" si="64"/>
        <v>$H$2127</v>
      </c>
      <c r="D2100" s="9" t="str">
        <f t="shared" si="65"/>
        <v>H2127</v>
      </c>
      <c r="F2100">
        <v>42180</v>
      </c>
      <c r="G2100" s="1" t="str">
        <f>_xll.BDS("SPX Index","CHAIN_TICKERS", "CHAIN_STRIKE_PX_OVRD",F2100, "CHAIN_PUT_CALL_TYPE_OVRD=P", "CHAIN_PERIODICITY_OVRD=M")</f>
        <v>SPX US 11/20/15 P2700</v>
      </c>
      <c r="J2100" t="s">
        <v>2713</v>
      </c>
      <c r="K2100" t="e">
        <f ca="1">_xll.BDP(J2100,"security des")</f>
        <v>#NAME?</v>
      </c>
      <c r="N2100" t="s">
        <v>2475</v>
      </c>
      <c r="O2100" t="e">
        <f ca="1">_xll.BDP(J2100,"security des")</f>
        <v>#NAME?</v>
      </c>
    </row>
    <row r="2101" spans="1:15" x14ac:dyDescent="0.25">
      <c r="A2101">
        <v>0</v>
      </c>
      <c r="B2101" s="9">
        <v>1.3909589041095891E-4</v>
      </c>
      <c r="C2101" s="9" t="str">
        <f t="shared" si="64"/>
        <v>$H$2128</v>
      </c>
      <c r="D2101" s="9" t="str">
        <f t="shared" si="65"/>
        <v>H2128</v>
      </c>
      <c r="F2101">
        <v>42200</v>
      </c>
      <c r="G2101" s="1" t="str">
        <f>_xll.BDS("SPX Index","CHAIN_TICKERS", "CHAIN_STRIKE_PX_OVRD",F2101, "CHAIN_PUT_CALL_TYPE_OVRD=P", "CHAIN_PERIODICITY_OVRD=M")</f>
        <v>SPX US 11/20/15 P2700</v>
      </c>
      <c r="J2101" t="s">
        <v>2714</v>
      </c>
      <c r="K2101" t="e">
        <f ca="1">_xll.BDP(J2101,"security des")</f>
        <v>#NAME?</v>
      </c>
      <c r="N2101" t="s">
        <v>2476</v>
      </c>
      <c r="O2101" t="e">
        <f ca="1">_xll.BDP(J2101,"security des")</f>
        <v>#NAME?</v>
      </c>
    </row>
    <row r="2102" spans="1:15" x14ac:dyDescent="0.25">
      <c r="A2102">
        <v>0</v>
      </c>
      <c r="B2102" s="9">
        <v>1.3964383561643838E-4</v>
      </c>
      <c r="C2102" s="9" t="str">
        <f t="shared" si="64"/>
        <v>$H$2129</v>
      </c>
      <c r="D2102" s="9" t="str">
        <f t="shared" si="65"/>
        <v>H2129</v>
      </c>
      <c r="F2102">
        <v>42220</v>
      </c>
      <c r="G2102" s="1" t="str">
        <f>_xll.BDS("SPX Index","CHAIN_TICKERS", "CHAIN_STRIKE_PX_OVRD",F2102, "CHAIN_PUT_CALL_TYPE_OVRD=P", "CHAIN_PERIODICITY_OVRD=M")</f>
        <v>SPX US 11/20/15 P2700</v>
      </c>
      <c r="J2102" t="s">
        <v>2715</v>
      </c>
      <c r="K2102" t="e">
        <f ca="1">_xll.BDP(J2102,"security des")</f>
        <v>#NAME?</v>
      </c>
      <c r="N2102" t="s">
        <v>2477</v>
      </c>
      <c r="O2102" t="e">
        <f ca="1">_xll.BDP(J2102,"security des")</f>
        <v>#NAME?</v>
      </c>
    </row>
    <row r="2103" spans="1:15" x14ac:dyDescent="0.25">
      <c r="A2103">
        <v>0</v>
      </c>
      <c r="B2103" s="9">
        <v>1.3786301369863013E-4</v>
      </c>
      <c r="C2103" s="9" t="str">
        <f t="shared" si="64"/>
        <v>$H$2130</v>
      </c>
      <c r="D2103" s="9" t="str">
        <f t="shared" si="65"/>
        <v>H2130</v>
      </c>
      <c r="F2103">
        <v>42240</v>
      </c>
      <c r="G2103" s="1" t="str">
        <f>_xll.BDS("SPX Index","CHAIN_TICKERS", "CHAIN_STRIKE_PX_OVRD",F2103, "CHAIN_PUT_CALL_TYPE_OVRD=P", "CHAIN_PERIODICITY_OVRD=M")</f>
        <v>SPX US 11/20/15 P2700</v>
      </c>
      <c r="J2103" t="s">
        <v>2716</v>
      </c>
      <c r="K2103" t="e">
        <f ca="1">_xll.BDP(J2103,"security des")</f>
        <v>#NAME?</v>
      </c>
      <c r="N2103" t="s">
        <v>2478</v>
      </c>
      <c r="O2103" t="e">
        <f ca="1">_xll.BDP(J2103,"security des")</f>
        <v>#NAME?</v>
      </c>
    </row>
    <row r="2104" spans="1:15" x14ac:dyDescent="0.25">
      <c r="A2104">
        <v>0</v>
      </c>
      <c r="B2104" s="9" t="e">
        <v>#N/A</v>
      </c>
      <c r="C2104" s="9" t="str">
        <f t="shared" si="64"/>
        <v>$H$2131</v>
      </c>
      <c r="D2104" s="9" t="str">
        <f t="shared" si="65"/>
        <v>H2131</v>
      </c>
      <c r="F2104">
        <v>42260</v>
      </c>
      <c r="G2104" s="1" t="str">
        <f>_xll.BDS("SPX Index","CHAIN_TICKERS", "CHAIN_STRIKE_PX_OVRD",F2104, "CHAIN_PUT_CALL_TYPE_OVRD=P", "CHAIN_PERIODICITY_OVRD=M")</f>
        <v>SPX US 11/20/15 P2700</v>
      </c>
      <c r="J2104" t="s">
        <v>2717</v>
      </c>
      <c r="K2104" t="e">
        <f ca="1">_xll.BDP(J2104,"security des")</f>
        <v>#NAME?</v>
      </c>
      <c r="N2104" t="s">
        <v>2479</v>
      </c>
      <c r="O2104" t="e">
        <f ca="1">_xll.BDP(J2104,"security des")</f>
        <v>#NAME?</v>
      </c>
    </row>
    <row r="2105" spans="1:15" x14ac:dyDescent="0.25">
      <c r="A2105">
        <v>0</v>
      </c>
      <c r="B2105" s="9">
        <v>1.3756164383561643E-4</v>
      </c>
      <c r="C2105" s="9" t="str">
        <f t="shared" si="64"/>
        <v>$H$2132</v>
      </c>
      <c r="D2105" s="9" t="str">
        <f t="shared" si="65"/>
        <v>H2132</v>
      </c>
      <c r="F2105">
        <v>42280</v>
      </c>
      <c r="G2105" s="1" t="str">
        <f>_xll.BDS("SPX Index","CHAIN_TICKERS", "CHAIN_STRIKE_PX_OVRD",F2105, "CHAIN_PUT_CALL_TYPE_OVRD=P", "CHAIN_PERIODICITY_OVRD=M")</f>
        <v>SPX US 11/20/15 P2700</v>
      </c>
      <c r="J2105" t="s">
        <v>2718</v>
      </c>
      <c r="K2105" t="e">
        <f ca="1">_xll.BDP(J2105,"security des")</f>
        <v>#NAME?</v>
      </c>
      <c r="N2105" t="s">
        <v>2480</v>
      </c>
      <c r="O2105" t="e">
        <f ca="1">_xll.BDP(J2105,"security des")</f>
        <v>#NAME?</v>
      </c>
    </row>
    <row r="2106" spans="1:15" x14ac:dyDescent="0.25">
      <c r="A2106">
        <v>0</v>
      </c>
      <c r="B2106" s="9">
        <v>1.4024657534246574E-4</v>
      </c>
      <c r="C2106" s="9" t="str">
        <f t="shared" si="64"/>
        <v>$H$2133</v>
      </c>
      <c r="D2106" s="9" t="str">
        <f t="shared" si="65"/>
        <v>H2133</v>
      </c>
      <c r="F2106">
        <v>42300</v>
      </c>
      <c r="G2106" s="1" t="str">
        <f>_xll.BDS("SPX Index","CHAIN_TICKERS", "CHAIN_STRIKE_PX_OVRD",F2106, "CHAIN_PUT_CALL_TYPE_OVRD=P", "CHAIN_PERIODICITY_OVRD=M")</f>
        <v>SPX US 11/20/15 P2700</v>
      </c>
      <c r="J2106" t="s">
        <v>2719</v>
      </c>
      <c r="K2106" t="e">
        <f ca="1">_xll.BDP(J2106,"security des")</f>
        <v>#NAME?</v>
      </c>
      <c r="N2106" t="s">
        <v>2481</v>
      </c>
      <c r="O2106" t="e">
        <f ca="1">_xll.BDP(J2106,"security des")</f>
        <v>#NAME?</v>
      </c>
    </row>
    <row r="2107" spans="1:15" x14ac:dyDescent="0.25">
      <c r="A2107">
        <v>0</v>
      </c>
      <c r="B2107" s="9">
        <v>1.3794520547945205E-4</v>
      </c>
      <c r="C2107" s="9" t="str">
        <f t="shared" si="64"/>
        <v>$H$2134</v>
      </c>
      <c r="D2107" s="9" t="str">
        <f t="shared" si="65"/>
        <v>H2134</v>
      </c>
      <c r="F2107">
        <v>42320</v>
      </c>
      <c r="G2107" s="1" t="str">
        <f>_xll.BDS("SPX Index","CHAIN_TICKERS", "CHAIN_STRIKE_PX_OVRD",F2107, "CHAIN_PUT_CALL_TYPE_OVRD=P", "CHAIN_PERIODICITY_OVRD=M")</f>
        <v>SPX US 11/20/15 P2700</v>
      </c>
      <c r="J2107" t="s">
        <v>2720</v>
      </c>
      <c r="K2107" t="e">
        <f ca="1">_xll.BDP(J2107,"security des")</f>
        <v>#NAME?</v>
      </c>
      <c r="N2107" t="s">
        <v>2482</v>
      </c>
      <c r="O2107" t="e">
        <f ca="1">_xll.BDP(J2107,"security des")</f>
        <v>#NAME?</v>
      </c>
    </row>
    <row r="2108" spans="1:15" x14ac:dyDescent="0.25">
      <c r="A2108">
        <v>0</v>
      </c>
      <c r="B2108" s="9">
        <v>1.3646575342465754E-4</v>
      </c>
      <c r="C2108" s="9" t="str">
        <f t="shared" si="64"/>
        <v>$H$2135</v>
      </c>
      <c r="D2108" s="9" t="str">
        <f t="shared" si="65"/>
        <v>H2135</v>
      </c>
      <c r="F2108">
        <v>42340</v>
      </c>
      <c r="G2108" s="1" t="str">
        <f>_xll.BDS("SPX Index","CHAIN_TICKERS", "CHAIN_STRIKE_PX_OVRD",F2108, "CHAIN_PUT_CALL_TYPE_OVRD=P", "CHAIN_PERIODICITY_OVRD=M")</f>
        <v>SPX US 11/20/15 P2700</v>
      </c>
      <c r="J2108" t="s">
        <v>2721</v>
      </c>
      <c r="K2108" t="e">
        <f ca="1">_xll.BDP(J2108,"security des")</f>
        <v>#NAME?</v>
      </c>
      <c r="N2108" t="s">
        <v>2483</v>
      </c>
      <c r="O2108" t="e">
        <f ca="1">_xll.BDP(J2108,"security des")</f>
        <v>#NAME?</v>
      </c>
    </row>
    <row r="2109" spans="1:15" x14ac:dyDescent="0.25">
      <c r="A2109">
        <v>0</v>
      </c>
      <c r="B2109" s="9">
        <v>1.3616438356164382E-4</v>
      </c>
      <c r="C2109" s="9" t="str">
        <f t="shared" si="64"/>
        <v>$H$2136</v>
      </c>
      <c r="D2109" s="9" t="str">
        <f t="shared" si="65"/>
        <v>H2136</v>
      </c>
      <c r="F2109">
        <v>42360</v>
      </c>
      <c r="G2109" s="1" t="str">
        <f>_xll.BDS("SPX Index","CHAIN_TICKERS", "CHAIN_STRIKE_PX_OVRD",F2109, "CHAIN_PUT_CALL_TYPE_OVRD=P", "CHAIN_PERIODICITY_OVRD=M")</f>
        <v>SPX US 11/20/15 P2700</v>
      </c>
      <c r="J2109" t="s">
        <v>2722</v>
      </c>
      <c r="K2109" t="e">
        <f ca="1">_xll.BDP(J2109,"security des")</f>
        <v>#NAME?</v>
      </c>
      <c r="N2109" t="s">
        <v>2484</v>
      </c>
      <c r="O2109" t="e">
        <f ca="1">_xll.BDP(J2109,"security des")</f>
        <v>#NAME?</v>
      </c>
    </row>
    <row r="2110" spans="1:15" x14ac:dyDescent="0.25">
      <c r="A2110">
        <v>0</v>
      </c>
      <c r="B2110" s="9">
        <v>1.3797260273972601E-4</v>
      </c>
      <c r="C2110" s="9" t="str">
        <f t="shared" si="64"/>
        <v>$H$2137</v>
      </c>
      <c r="D2110" s="9" t="str">
        <f t="shared" si="65"/>
        <v>H2137</v>
      </c>
      <c r="F2110">
        <v>42380</v>
      </c>
      <c r="G2110" s="1" t="str">
        <f>_xll.BDS("SPX Index","CHAIN_TICKERS", "CHAIN_STRIKE_PX_OVRD",F2110, "CHAIN_PUT_CALL_TYPE_OVRD=P", "CHAIN_PERIODICITY_OVRD=M")</f>
        <v>SPX US 11/20/15 P2700</v>
      </c>
      <c r="J2110" t="s">
        <v>2723</v>
      </c>
      <c r="K2110" t="e">
        <f ca="1">_xll.BDP(J2110,"security des")</f>
        <v>#NAME?</v>
      </c>
      <c r="N2110" t="s">
        <v>2485</v>
      </c>
      <c r="O2110" t="e">
        <f ca="1">_xll.BDP(J2110,"security des")</f>
        <v>#NAME?</v>
      </c>
    </row>
    <row r="2111" spans="1:15" x14ac:dyDescent="0.25">
      <c r="A2111">
        <v>0</v>
      </c>
      <c r="B2111" s="9">
        <v>1.3767123287671234E-4</v>
      </c>
      <c r="C2111" s="9" t="str">
        <f t="shared" si="64"/>
        <v>$H$2138</v>
      </c>
      <c r="D2111" s="9" t="str">
        <f t="shared" si="65"/>
        <v>H2138</v>
      </c>
      <c r="F2111">
        <v>42400</v>
      </c>
      <c r="G2111" s="1" t="str">
        <f>_xll.BDS("SPX Index","CHAIN_TICKERS", "CHAIN_STRIKE_PX_OVRD",F2111, "CHAIN_PUT_CALL_TYPE_OVRD=P", "CHAIN_PERIODICITY_OVRD=M")</f>
        <v>SPX US 11/20/15 P2700</v>
      </c>
      <c r="J2111" t="s">
        <v>2724</v>
      </c>
      <c r="K2111" t="e">
        <f ca="1">_xll.BDP(J2111,"security des")</f>
        <v>#NAME?</v>
      </c>
      <c r="N2111" t="s">
        <v>2486</v>
      </c>
      <c r="O2111" t="e">
        <f ca="1">_xll.BDP(J2111,"security des")</f>
        <v>#NAME?</v>
      </c>
    </row>
    <row r="2112" spans="1:15" x14ac:dyDescent="0.25">
      <c r="A2112">
        <v>1</v>
      </c>
      <c r="B2112" s="9">
        <v>1.4049315068493152E-4</v>
      </c>
      <c r="C2112" s="9" t="str">
        <f t="shared" si="64"/>
        <v>$H$2139</v>
      </c>
      <c r="D2112" s="9" t="str">
        <f t="shared" si="65"/>
        <v>H2139</v>
      </c>
      <c r="F2112">
        <v>42420</v>
      </c>
      <c r="G2112" s="1" t="str">
        <f>_xll.BDS("SPX Index","CHAIN_TICKERS", "CHAIN_STRIKE_PX_OVRD",F2112, "CHAIN_PUT_CALL_TYPE_OVRD=P", "CHAIN_PERIODICITY_OVRD=M")</f>
        <v>SPX US 11/20/15 P2700</v>
      </c>
      <c r="J2112" t="s">
        <v>2725</v>
      </c>
      <c r="K2112" t="e">
        <f ca="1">_xll.BDP(J2112,"security des")</f>
        <v>#NAME?</v>
      </c>
      <c r="N2112" t="s">
        <v>2487</v>
      </c>
      <c r="O2112" t="e">
        <f ca="1">_xll.BDP(J2112,"security des")</f>
        <v>#NAME?</v>
      </c>
    </row>
    <row r="2113" spans="1:15" x14ac:dyDescent="0.25">
      <c r="A2113">
        <v>0</v>
      </c>
      <c r="B2113" s="9">
        <v>1.4016438356164381E-4</v>
      </c>
      <c r="C2113" s="9" t="str">
        <f t="shared" si="64"/>
        <v>$H$2140</v>
      </c>
      <c r="D2113" s="9" t="str">
        <f t="shared" si="65"/>
        <v>H2140</v>
      </c>
      <c r="F2113">
        <v>42440</v>
      </c>
      <c r="G2113" s="1" t="str">
        <f>_xll.BDS("SPX Index","CHAIN_TICKERS", "CHAIN_STRIKE_PX_OVRD",F2113, "CHAIN_PUT_CALL_TYPE_OVRD=P", "CHAIN_PERIODICITY_OVRD=M")</f>
        <v>SPX US 11/20/15 P2700</v>
      </c>
      <c r="J2113" t="s">
        <v>2726</v>
      </c>
      <c r="K2113" t="e">
        <f ca="1">_xll.BDP(J2113,"security des")</f>
        <v>#NAME?</v>
      </c>
      <c r="N2113" t="s">
        <v>2488</v>
      </c>
      <c r="O2113" t="e">
        <f ca="1">_xll.BDP(J2113,"security des")</f>
        <v>#NAME?</v>
      </c>
    </row>
    <row r="2114" spans="1:15" x14ac:dyDescent="0.25">
      <c r="A2114">
        <v>0</v>
      </c>
      <c r="B2114" s="9">
        <v>1.4071232876712328E-4</v>
      </c>
      <c r="C2114" s="9" t="str">
        <f t="shared" si="64"/>
        <v>$H$2141</v>
      </c>
      <c r="D2114" s="9" t="str">
        <f t="shared" si="65"/>
        <v>H2141</v>
      </c>
      <c r="F2114">
        <v>42460</v>
      </c>
      <c r="G2114" s="1" t="str">
        <f>_xll.BDS("SPX Index","CHAIN_TICKERS", "CHAIN_STRIKE_PX_OVRD",F2114, "CHAIN_PUT_CALL_TYPE_OVRD=P", "CHAIN_PERIODICITY_OVRD=M")</f>
        <v>SPX US 11/20/15 P2700</v>
      </c>
      <c r="J2114" t="s">
        <v>2727</v>
      </c>
      <c r="K2114" t="e">
        <f ca="1">_xll.BDP(J2114,"security des")</f>
        <v>#NAME?</v>
      </c>
      <c r="N2114" t="s">
        <v>2489</v>
      </c>
      <c r="O2114" t="e">
        <f ca="1">_xll.BDP(J2114,"security des")</f>
        <v>#NAME?</v>
      </c>
    </row>
    <row r="2115" spans="1:15" x14ac:dyDescent="0.25">
      <c r="A2115">
        <v>0</v>
      </c>
      <c r="B2115" s="9">
        <v>1.413972602739726E-4</v>
      </c>
      <c r="C2115" s="9" t="str">
        <f t="shared" si="64"/>
        <v>$H$2142</v>
      </c>
      <c r="D2115" s="9" t="str">
        <f t="shared" si="65"/>
        <v>H2142</v>
      </c>
      <c r="F2115">
        <v>42480</v>
      </c>
      <c r="G2115" s="1" t="str">
        <f>_xll.BDS("SPX Index","CHAIN_TICKERS", "CHAIN_STRIKE_PX_OVRD",F2115, "CHAIN_PUT_CALL_TYPE_OVRD=P", "CHAIN_PERIODICITY_OVRD=M")</f>
        <v>SPX US 11/20/15 P2700</v>
      </c>
      <c r="J2115" t="s">
        <v>2728</v>
      </c>
      <c r="K2115" t="e">
        <f ca="1">_xll.BDP(J2115,"security des")</f>
        <v>#NAME?</v>
      </c>
      <c r="N2115" t="s">
        <v>2490</v>
      </c>
      <c r="O2115" t="e">
        <f ca="1">_xll.BDP(J2115,"security des")</f>
        <v>#NAME?</v>
      </c>
    </row>
    <row r="2116" spans="1:15" x14ac:dyDescent="0.25">
      <c r="A2116">
        <v>0</v>
      </c>
      <c r="B2116" s="9">
        <v>1.3994520547945205E-4</v>
      </c>
      <c r="C2116" s="9" t="str">
        <f t="shared" ref="C2116:C2179" si="66">ADDRESS(ROW(B2116)+MATCH(1,B2116:B2142),8)</f>
        <v>$H$2143</v>
      </c>
      <c r="D2116" s="9" t="str">
        <f t="shared" ref="D2116:D2179" si="67">"H"&amp;(ROW(B2116)+MATCH(1,B2116:B2142))</f>
        <v>H2143</v>
      </c>
      <c r="F2116">
        <v>42500</v>
      </c>
      <c r="G2116" s="1" t="str">
        <f>_xll.BDS("SPX Index","CHAIN_TICKERS", "CHAIN_STRIKE_PX_OVRD",F2116, "CHAIN_PUT_CALL_TYPE_OVRD=P", "CHAIN_PERIODICITY_OVRD=M")</f>
        <v>SPX US 11/20/15 P2700</v>
      </c>
      <c r="J2116" t="s">
        <v>2729</v>
      </c>
      <c r="K2116" t="e">
        <f ca="1">_xll.BDP(J2116,"security des")</f>
        <v>#NAME?</v>
      </c>
      <c r="N2116" t="s">
        <v>2491</v>
      </c>
      <c r="O2116" t="e">
        <f ca="1">_xll.BDP(J2116,"security des")</f>
        <v>#NAME?</v>
      </c>
    </row>
    <row r="2117" spans="1:15" x14ac:dyDescent="0.25">
      <c r="A2117">
        <v>0</v>
      </c>
      <c r="B2117" s="9">
        <v>1.3991780821917809E-4</v>
      </c>
      <c r="C2117" s="9" t="str">
        <f t="shared" si="66"/>
        <v>$H$2144</v>
      </c>
      <c r="D2117" s="9" t="str">
        <f t="shared" si="67"/>
        <v>H2144</v>
      </c>
      <c r="F2117">
        <v>42520</v>
      </c>
      <c r="G2117" s="1" t="str">
        <f>_xll.BDS("SPX Index","CHAIN_TICKERS", "CHAIN_STRIKE_PX_OVRD",F2117, "CHAIN_PUT_CALL_TYPE_OVRD=P", "CHAIN_PERIODICITY_OVRD=M")</f>
        <v>SPX US 11/20/15 P2700</v>
      </c>
      <c r="J2117" t="s">
        <v>2730</v>
      </c>
      <c r="K2117" t="e">
        <f ca="1">_xll.BDP(J2117,"security des")</f>
        <v>#NAME?</v>
      </c>
      <c r="N2117" t="s">
        <v>2492</v>
      </c>
      <c r="O2117" t="e">
        <f ca="1">_xll.BDP(J2117,"security des")</f>
        <v>#NAME?</v>
      </c>
    </row>
    <row r="2118" spans="1:15" x14ac:dyDescent="0.25">
      <c r="A2118">
        <v>0</v>
      </c>
      <c r="B2118" s="9">
        <v>1.4043835616438358E-4</v>
      </c>
      <c r="C2118" s="9" t="str">
        <f t="shared" si="66"/>
        <v>$H$2145</v>
      </c>
      <c r="D2118" s="9" t="str">
        <f t="shared" si="67"/>
        <v>H2145</v>
      </c>
      <c r="F2118">
        <v>42540</v>
      </c>
      <c r="G2118" s="1" t="str">
        <f>_xll.BDS("SPX Index","CHAIN_TICKERS", "CHAIN_STRIKE_PX_OVRD",F2118, "CHAIN_PUT_CALL_TYPE_OVRD=P", "CHAIN_PERIODICITY_OVRD=M")</f>
        <v>SPX US 11/20/15 P2700</v>
      </c>
      <c r="J2118" t="s">
        <v>2731</v>
      </c>
      <c r="K2118" t="e">
        <f ca="1">_xll.BDP(J2118,"security des")</f>
        <v>#NAME?</v>
      </c>
      <c r="N2118" t="s">
        <v>2493</v>
      </c>
      <c r="O2118" t="e">
        <f ca="1">_xll.BDP(J2118,"security des")</f>
        <v>#NAME?</v>
      </c>
    </row>
    <row r="2119" spans="1:15" x14ac:dyDescent="0.25">
      <c r="A2119">
        <v>0</v>
      </c>
      <c r="B2119" s="9">
        <v>1.4098630136986302E-4</v>
      </c>
      <c r="C2119" s="9" t="str">
        <f t="shared" si="66"/>
        <v>$H$2146</v>
      </c>
      <c r="D2119" s="9" t="str">
        <f t="shared" si="67"/>
        <v>H2146</v>
      </c>
      <c r="F2119">
        <v>42560</v>
      </c>
      <c r="G2119" s="1" t="str">
        <f>_xll.BDS("SPX Index","CHAIN_TICKERS", "CHAIN_STRIKE_PX_OVRD",F2119, "CHAIN_PUT_CALL_TYPE_OVRD=P", "CHAIN_PERIODICITY_OVRD=M")</f>
        <v>SPX US 11/20/15 P2700</v>
      </c>
      <c r="J2119" t="s">
        <v>2732</v>
      </c>
      <c r="K2119" t="e">
        <f ca="1">_xll.BDP(J2119,"security des")</f>
        <v>#NAME?</v>
      </c>
      <c r="N2119" t="s">
        <v>2494</v>
      </c>
      <c r="O2119" t="e">
        <f ca="1">_xll.BDP(J2119,"security des")</f>
        <v>#NAME?</v>
      </c>
    </row>
    <row r="2120" spans="1:15" x14ac:dyDescent="0.25">
      <c r="A2120">
        <v>0</v>
      </c>
      <c r="B2120" s="9">
        <v>1.4252054794520547E-4</v>
      </c>
      <c r="C2120" s="9" t="str">
        <f t="shared" si="66"/>
        <v>$H$2147</v>
      </c>
      <c r="D2120" s="9" t="str">
        <f t="shared" si="67"/>
        <v>H2147</v>
      </c>
      <c r="F2120">
        <v>42580</v>
      </c>
      <c r="G2120" s="1" t="str">
        <f>_xll.BDS("SPX Index","CHAIN_TICKERS", "CHAIN_STRIKE_PX_OVRD",F2120, "CHAIN_PUT_CALL_TYPE_OVRD=P", "CHAIN_PERIODICITY_OVRD=M")</f>
        <v>SPX US 11/20/15 P2700</v>
      </c>
      <c r="J2120" t="s">
        <v>2733</v>
      </c>
      <c r="K2120" t="e">
        <f ca="1">_xll.BDP(J2120,"security des")</f>
        <v>#NAME?</v>
      </c>
      <c r="N2120" t="s">
        <v>2495</v>
      </c>
      <c r="O2120" t="e">
        <f ca="1">_xll.BDP(J2120,"security des")</f>
        <v>#NAME?</v>
      </c>
    </row>
    <row r="2121" spans="1:15" x14ac:dyDescent="0.25">
      <c r="A2121">
        <v>0</v>
      </c>
      <c r="B2121" s="9">
        <v>1.427945205479452E-4</v>
      </c>
      <c r="C2121" s="9" t="str">
        <f t="shared" si="66"/>
        <v>$H$2148</v>
      </c>
      <c r="D2121" s="9" t="str">
        <f t="shared" si="67"/>
        <v>H2148</v>
      </c>
      <c r="F2121">
        <v>42600</v>
      </c>
      <c r="G2121" s="1" t="str">
        <f>_xll.BDS("SPX Index","CHAIN_TICKERS", "CHAIN_STRIKE_PX_OVRD",F2121, "CHAIN_PUT_CALL_TYPE_OVRD=P", "CHAIN_PERIODICITY_OVRD=M")</f>
        <v>SPX US 11/20/15 P2700</v>
      </c>
      <c r="J2121" t="s">
        <v>2734</v>
      </c>
      <c r="K2121" t="e">
        <f ca="1">_xll.BDP(J2121,"security des")</f>
        <v>#NAME?</v>
      </c>
      <c r="N2121" t="s">
        <v>2496</v>
      </c>
      <c r="O2121" t="e">
        <f ca="1">_xll.BDP(J2121,"security des")</f>
        <v>#NAME?</v>
      </c>
    </row>
    <row r="2122" spans="1:15" x14ac:dyDescent="0.25">
      <c r="A2122">
        <v>0</v>
      </c>
      <c r="B2122" s="9">
        <v>1.4334246575342468E-4</v>
      </c>
      <c r="C2122" s="9" t="str">
        <f t="shared" si="66"/>
        <v>$H$2149</v>
      </c>
      <c r="D2122" s="9" t="str">
        <f t="shared" si="67"/>
        <v>H2149</v>
      </c>
      <c r="F2122">
        <v>42620</v>
      </c>
      <c r="G2122" s="1" t="str">
        <f>_xll.BDS("SPX Index","CHAIN_TICKERS", "CHAIN_STRIKE_PX_OVRD",F2122, "CHAIN_PUT_CALL_TYPE_OVRD=P", "CHAIN_PERIODICITY_OVRD=M")</f>
        <v>SPX US 11/20/15 P2700</v>
      </c>
      <c r="J2122" t="s">
        <v>2735</v>
      </c>
      <c r="K2122" t="e">
        <f ca="1">_xll.BDP(J2122,"security des")</f>
        <v>#NAME?</v>
      </c>
      <c r="N2122" t="s">
        <v>2497</v>
      </c>
      <c r="O2122" t="e">
        <f ca="1">_xll.BDP(J2122,"security des")</f>
        <v>#NAME?</v>
      </c>
    </row>
    <row r="2123" spans="1:15" x14ac:dyDescent="0.25">
      <c r="A2123">
        <v>0</v>
      </c>
      <c r="B2123" s="9">
        <v>1.452876712328767E-4</v>
      </c>
      <c r="C2123" s="9" t="str">
        <f t="shared" si="66"/>
        <v>$H$2150</v>
      </c>
      <c r="D2123" s="9" t="str">
        <f t="shared" si="67"/>
        <v>H2150</v>
      </c>
      <c r="F2123">
        <v>42640</v>
      </c>
      <c r="G2123" s="1" t="str">
        <f>_xll.BDS("SPX Index","CHAIN_TICKERS", "CHAIN_STRIKE_PX_OVRD",F2123, "CHAIN_PUT_CALL_TYPE_OVRD=P", "CHAIN_PERIODICITY_OVRD=M")</f>
        <v>SPX US 11/20/15 P2700</v>
      </c>
      <c r="J2123" t="s">
        <v>2736</v>
      </c>
      <c r="K2123" t="e">
        <f ca="1">_xll.BDP(J2123,"security des")</f>
        <v>#NAME?</v>
      </c>
      <c r="N2123" t="s">
        <v>2498</v>
      </c>
      <c r="O2123" t="e">
        <f ca="1">_xll.BDP(J2123,"security des")</f>
        <v>#NAME?</v>
      </c>
    </row>
    <row r="2124" spans="1:15" x14ac:dyDescent="0.25">
      <c r="A2124">
        <v>0</v>
      </c>
      <c r="B2124" s="9">
        <v>1.464109589041096E-4</v>
      </c>
      <c r="C2124" s="9" t="str">
        <f t="shared" si="66"/>
        <v>$H$2151</v>
      </c>
      <c r="D2124" s="9" t="str">
        <f t="shared" si="67"/>
        <v>H2151</v>
      </c>
      <c r="F2124">
        <v>42660</v>
      </c>
      <c r="G2124" s="1" t="str">
        <f>_xll.BDS("SPX Index","CHAIN_TICKERS", "CHAIN_STRIKE_PX_OVRD",F2124, "CHAIN_PUT_CALL_TYPE_OVRD=P", "CHAIN_PERIODICITY_OVRD=M")</f>
        <v>SPX US 11/20/15 P2700</v>
      </c>
      <c r="J2124" t="s">
        <v>2737</v>
      </c>
      <c r="K2124" t="e">
        <f ca="1">_xll.BDP(J2124,"security des")</f>
        <v>#NAME?</v>
      </c>
      <c r="N2124" t="s">
        <v>2499</v>
      </c>
      <c r="O2124" t="e">
        <f ca="1">_xll.BDP(J2124,"security des")</f>
        <v>#NAME?</v>
      </c>
    </row>
    <row r="2125" spans="1:15" x14ac:dyDescent="0.25">
      <c r="A2125">
        <v>0</v>
      </c>
      <c r="B2125" s="9">
        <v>1.4682191780821918E-4</v>
      </c>
      <c r="C2125" s="9" t="str">
        <f t="shared" si="66"/>
        <v>$H$2152</v>
      </c>
      <c r="D2125" s="9" t="str">
        <f t="shared" si="67"/>
        <v>H2152</v>
      </c>
      <c r="F2125">
        <v>42680</v>
      </c>
      <c r="G2125" s="1" t="str">
        <f>_xll.BDS("SPX Index","CHAIN_TICKERS", "CHAIN_STRIKE_PX_OVRD",F2125, "CHAIN_PUT_CALL_TYPE_OVRD=P", "CHAIN_PERIODICITY_OVRD=M")</f>
        <v>SPX US 11/20/15 P2700</v>
      </c>
      <c r="J2125" t="s">
        <v>2738</v>
      </c>
      <c r="K2125" t="e">
        <f ca="1">_xll.BDP(J2125,"security des")</f>
        <v>#NAME?</v>
      </c>
      <c r="N2125" t="s">
        <v>2500</v>
      </c>
      <c r="O2125" t="e">
        <f ca="1">_xll.BDP(J2125,"security des")</f>
        <v>#NAME?</v>
      </c>
    </row>
    <row r="2126" spans="1:15" x14ac:dyDescent="0.25">
      <c r="A2126">
        <v>0</v>
      </c>
      <c r="B2126" s="9">
        <v>1.464931506849315E-4</v>
      </c>
      <c r="C2126" s="9" t="str">
        <f t="shared" si="66"/>
        <v>$H$2153</v>
      </c>
      <c r="D2126" s="9" t="str">
        <f t="shared" si="67"/>
        <v>H2153</v>
      </c>
      <c r="F2126">
        <v>42700</v>
      </c>
      <c r="G2126" s="1" t="str">
        <f>_xll.BDS("SPX Index","CHAIN_TICKERS", "CHAIN_STRIKE_PX_OVRD",F2126, "CHAIN_PUT_CALL_TYPE_OVRD=P", "CHAIN_PERIODICITY_OVRD=M")</f>
        <v>SPX US 11/20/15 P2700</v>
      </c>
      <c r="J2126" t="s">
        <v>2739</v>
      </c>
      <c r="K2126" t="e">
        <f ca="1">_xll.BDP(J2126,"security des")</f>
        <v>#NAME?</v>
      </c>
      <c r="N2126" t="s">
        <v>2501</v>
      </c>
      <c r="O2126" t="e">
        <f ca="1">_xll.BDP(J2126,"security des")</f>
        <v>#NAME?</v>
      </c>
    </row>
    <row r="2127" spans="1:15" x14ac:dyDescent="0.25">
      <c r="A2127">
        <v>0</v>
      </c>
      <c r="B2127" s="9">
        <v>1.4698630136986303E-4</v>
      </c>
      <c r="C2127" s="9" t="str">
        <f t="shared" si="66"/>
        <v>$H$2154</v>
      </c>
      <c r="D2127" s="9" t="str">
        <f t="shared" si="67"/>
        <v>H2154</v>
      </c>
      <c r="F2127">
        <v>42720</v>
      </c>
      <c r="G2127" s="1" t="str">
        <f>_xll.BDS("SPX Index","CHAIN_TICKERS", "CHAIN_STRIKE_PX_OVRD",F2127, "CHAIN_PUT_CALL_TYPE_OVRD=P", "CHAIN_PERIODICITY_OVRD=M")</f>
        <v>SPX US 11/20/15 P2700</v>
      </c>
      <c r="J2127" t="s">
        <v>2740</v>
      </c>
      <c r="K2127" t="e">
        <f ca="1">_xll.BDP(J2127,"security des")</f>
        <v>#NAME?</v>
      </c>
      <c r="N2127" t="s">
        <v>2502</v>
      </c>
      <c r="O2127" t="e">
        <f ca="1">_xll.BDP(J2127,"security des")</f>
        <v>#NAME?</v>
      </c>
    </row>
    <row r="2128" spans="1:15" x14ac:dyDescent="0.25">
      <c r="A2128">
        <v>0</v>
      </c>
      <c r="B2128" s="9">
        <v>1.4698630136986303E-4</v>
      </c>
      <c r="C2128" s="9" t="str">
        <f t="shared" si="66"/>
        <v>$H$2155</v>
      </c>
      <c r="D2128" s="9" t="str">
        <f t="shared" si="67"/>
        <v>H2155</v>
      </c>
      <c r="F2128">
        <v>42740</v>
      </c>
      <c r="G2128" s="1" t="str">
        <f>_xll.BDS("SPX Index","CHAIN_TICKERS", "CHAIN_STRIKE_PX_OVRD",F2128, "CHAIN_PUT_CALL_TYPE_OVRD=P", "CHAIN_PERIODICITY_OVRD=M")</f>
        <v>SPX US 11/20/15 P2700</v>
      </c>
      <c r="J2128" t="s">
        <v>2741</v>
      </c>
      <c r="K2128" t="e">
        <f ca="1">_xll.BDP(J2128,"security des")</f>
        <v>#NAME?</v>
      </c>
      <c r="N2128" t="s">
        <v>2503</v>
      </c>
      <c r="O2128" t="e">
        <f ca="1">_xll.BDP(J2128,"security des")</f>
        <v>#NAME?</v>
      </c>
    </row>
    <row r="2129" spans="1:15" x14ac:dyDescent="0.25">
      <c r="A2129">
        <v>0</v>
      </c>
      <c r="B2129" s="9">
        <v>1.4810958904109588E-4</v>
      </c>
      <c r="C2129" s="9" t="str">
        <f t="shared" si="66"/>
        <v>$H$2156</v>
      </c>
      <c r="D2129" s="9" t="str">
        <f t="shared" si="67"/>
        <v>H2156</v>
      </c>
      <c r="F2129">
        <v>42760</v>
      </c>
      <c r="G2129" s="1" t="str">
        <f>_xll.BDS("SPX Index","CHAIN_TICKERS", "CHAIN_STRIKE_PX_OVRD",F2129, "CHAIN_PUT_CALL_TYPE_OVRD=P", "CHAIN_PERIODICITY_OVRD=M")</f>
        <v>SPX US 11/20/15 P2700</v>
      </c>
      <c r="J2129" t="s">
        <v>2742</v>
      </c>
      <c r="K2129" t="e">
        <f ca="1">_xll.BDP(J2129,"security des")</f>
        <v>#NAME?</v>
      </c>
      <c r="N2129" t="s">
        <v>2504</v>
      </c>
      <c r="O2129" t="e">
        <f ca="1">_xll.BDP(J2129,"security des")</f>
        <v>#NAME?</v>
      </c>
    </row>
    <row r="2130" spans="1:15" x14ac:dyDescent="0.25">
      <c r="A2130">
        <v>0</v>
      </c>
      <c r="B2130" s="9">
        <v>1.5136986301369864E-4</v>
      </c>
      <c r="C2130" s="9" t="str">
        <f t="shared" si="66"/>
        <v>$H$2157</v>
      </c>
      <c r="D2130" s="9" t="str">
        <f t="shared" si="67"/>
        <v>H2157</v>
      </c>
      <c r="F2130">
        <v>42780</v>
      </c>
      <c r="G2130" s="1" t="str">
        <f>_xll.BDS("SPX Index","CHAIN_TICKERS", "CHAIN_STRIKE_PX_OVRD",F2130, "CHAIN_PUT_CALL_TYPE_OVRD=P", "CHAIN_PERIODICITY_OVRD=M")</f>
        <v>SPX US 11/20/15 P2700</v>
      </c>
      <c r="J2130" t="s">
        <v>2743</v>
      </c>
      <c r="K2130" t="e">
        <f ca="1">_xll.BDP(J2130,"security des")</f>
        <v>#NAME?</v>
      </c>
      <c r="N2130" t="s">
        <v>2505</v>
      </c>
      <c r="O2130" t="e">
        <f ca="1">_xll.BDP(J2130,"security des")</f>
        <v>#NAME?</v>
      </c>
    </row>
    <row r="2131" spans="1:15" x14ac:dyDescent="0.25">
      <c r="A2131">
        <v>0</v>
      </c>
      <c r="B2131" s="9">
        <v>1.5106849315068495E-4</v>
      </c>
      <c r="C2131" s="9" t="str">
        <f t="shared" si="66"/>
        <v>$H$2158</v>
      </c>
      <c r="D2131" s="9" t="str">
        <f t="shared" si="67"/>
        <v>H2158</v>
      </c>
      <c r="F2131">
        <v>42800</v>
      </c>
      <c r="G2131" s="1" t="str">
        <f>_xll.BDS("SPX Index","CHAIN_TICKERS", "CHAIN_STRIKE_PX_OVRD",F2131, "CHAIN_PUT_CALL_TYPE_OVRD=P", "CHAIN_PERIODICITY_OVRD=M")</f>
        <v>SPX US 11/20/15 P2700</v>
      </c>
      <c r="J2131" t="s">
        <v>2744</v>
      </c>
      <c r="K2131" t="e">
        <f ca="1">_xll.BDP(J2131,"security des")</f>
        <v>#NAME?</v>
      </c>
      <c r="N2131" t="s">
        <v>2506</v>
      </c>
      <c r="O2131" t="e">
        <f ca="1">_xll.BDP(J2131,"security des")</f>
        <v>#NAME?</v>
      </c>
    </row>
    <row r="2132" spans="1:15" x14ac:dyDescent="0.25">
      <c r="A2132">
        <v>3</v>
      </c>
      <c r="B2132" s="9">
        <v>1.5019178082191782E-4</v>
      </c>
      <c r="C2132" s="9" t="str">
        <f t="shared" si="66"/>
        <v>$H$2159</v>
      </c>
      <c r="D2132" s="9" t="str">
        <f t="shared" si="67"/>
        <v>H2159</v>
      </c>
      <c r="F2132">
        <v>42820</v>
      </c>
      <c r="G2132" s="1" t="str">
        <f>_xll.BDS("SPX Index","CHAIN_TICKERS", "CHAIN_STRIKE_PX_OVRD",F2132, "CHAIN_PUT_CALL_TYPE_OVRD=P", "CHAIN_PERIODICITY_OVRD=M")</f>
        <v>SPX US 11/20/15 P2700</v>
      </c>
      <c r="J2132" t="s">
        <v>2745</v>
      </c>
      <c r="K2132" t="e">
        <f ca="1">_xll.BDP(J2132,"security des")</f>
        <v>#NAME?</v>
      </c>
      <c r="N2132" t="s">
        <v>2507</v>
      </c>
      <c r="O2132" t="e">
        <f ca="1">_xll.BDP(J2132,"security des")</f>
        <v>#NAME?</v>
      </c>
    </row>
    <row r="2133" spans="1:15" x14ac:dyDescent="0.25">
      <c r="A2133">
        <v>0</v>
      </c>
      <c r="B2133" s="9">
        <v>1.4983561643835616E-4</v>
      </c>
      <c r="C2133" s="9" t="str">
        <f t="shared" si="66"/>
        <v>$H$2160</v>
      </c>
      <c r="D2133" s="9" t="str">
        <f t="shared" si="67"/>
        <v>H2160</v>
      </c>
      <c r="F2133">
        <v>42840</v>
      </c>
      <c r="G2133" s="1" t="str">
        <f>_xll.BDS("SPX Index","CHAIN_TICKERS", "CHAIN_STRIKE_PX_OVRD",F2133, "CHAIN_PUT_CALL_TYPE_OVRD=P", "CHAIN_PERIODICITY_OVRD=M")</f>
        <v>SPX US 11/20/15 P2700</v>
      </c>
      <c r="J2133" t="s">
        <v>2746</v>
      </c>
      <c r="K2133" t="e">
        <f ca="1">_xll.BDP(J2133,"security des")</f>
        <v>#NAME?</v>
      </c>
      <c r="N2133" t="s">
        <v>2508</v>
      </c>
      <c r="O2133" t="e">
        <f ca="1">_xll.BDP(J2133,"security des")</f>
        <v>#NAME?</v>
      </c>
    </row>
    <row r="2134" spans="1:15" x14ac:dyDescent="0.25">
      <c r="A2134">
        <v>0</v>
      </c>
      <c r="B2134" s="9">
        <v>1.4926027397260276E-4</v>
      </c>
      <c r="C2134" s="9" t="str">
        <f t="shared" si="66"/>
        <v>$H$2161</v>
      </c>
      <c r="D2134" s="9" t="str">
        <f t="shared" si="67"/>
        <v>H2161</v>
      </c>
      <c r="F2134">
        <v>42860</v>
      </c>
      <c r="G2134" s="1" t="str">
        <f>_xll.BDS("SPX Index","CHAIN_TICKERS", "CHAIN_STRIKE_PX_OVRD",F2134, "CHAIN_PUT_CALL_TYPE_OVRD=P", "CHAIN_PERIODICITY_OVRD=M")</f>
        <v>SPX US 11/20/15 P2700</v>
      </c>
      <c r="J2134" t="s">
        <v>2747</v>
      </c>
      <c r="K2134" t="e">
        <f ca="1">_xll.BDP(J2134,"security des")</f>
        <v>#NAME?</v>
      </c>
      <c r="N2134" t="s">
        <v>2509</v>
      </c>
      <c r="O2134" t="e">
        <f ca="1">_xll.BDP(J2134,"security des")</f>
        <v>#NAME?</v>
      </c>
    </row>
    <row r="2135" spans="1:15" x14ac:dyDescent="0.25">
      <c r="A2135">
        <v>0</v>
      </c>
      <c r="B2135" s="9">
        <v>1.4909589041095891E-4</v>
      </c>
      <c r="C2135" s="9" t="str">
        <f t="shared" si="66"/>
        <v>$H$2162</v>
      </c>
      <c r="D2135" s="9" t="str">
        <f t="shared" si="67"/>
        <v>H2162</v>
      </c>
      <c r="F2135">
        <v>42880</v>
      </c>
      <c r="G2135" s="1" t="str">
        <f>_xll.BDS("SPX Index","CHAIN_TICKERS", "CHAIN_STRIKE_PX_OVRD",F2135, "CHAIN_PUT_CALL_TYPE_OVRD=P", "CHAIN_PERIODICITY_OVRD=M")</f>
        <v>SPX US 11/20/15 P2700</v>
      </c>
      <c r="J2135" t="s">
        <v>2748</v>
      </c>
      <c r="K2135" t="e">
        <f ca="1">_xll.BDP(J2135,"security des")</f>
        <v>#NAME?</v>
      </c>
      <c r="N2135" t="s">
        <v>2510</v>
      </c>
      <c r="O2135" t="e">
        <f ca="1">_xll.BDP(J2135,"security des")</f>
        <v>#NAME?</v>
      </c>
    </row>
    <row r="2136" spans="1:15" x14ac:dyDescent="0.25">
      <c r="A2136">
        <v>0</v>
      </c>
      <c r="B2136" s="9">
        <v>1.4876712328767123E-4</v>
      </c>
      <c r="C2136" s="9" t="str">
        <f t="shared" si="66"/>
        <v>$H$2163</v>
      </c>
      <c r="D2136" s="9" t="str">
        <f t="shared" si="67"/>
        <v>H2163</v>
      </c>
      <c r="F2136">
        <v>42900</v>
      </c>
      <c r="G2136" s="1" t="str">
        <f>_xll.BDS("SPX Index","CHAIN_TICKERS", "CHAIN_STRIKE_PX_OVRD",F2136, "CHAIN_PUT_CALL_TYPE_OVRD=P", "CHAIN_PERIODICITY_OVRD=M")</f>
        <v>SPX US 11/20/15 P2700</v>
      </c>
      <c r="J2136" t="s">
        <v>2749</v>
      </c>
      <c r="K2136" t="e">
        <f ca="1">_xll.BDP(J2136,"security des")</f>
        <v>#NAME?</v>
      </c>
      <c r="N2136" t="s">
        <v>2511</v>
      </c>
      <c r="O2136" t="e">
        <f ca="1">_xll.BDP(J2136,"security des")</f>
        <v>#NAME?</v>
      </c>
    </row>
    <row r="2137" spans="1:15" x14ac:dyDescent="0.25">
      <c r="A2137">
        <v>0</v>
      </c>
      <c r="B2137" s="9">
        <v>1.4871232876712329E-4</v>
      </c>
      <c r="C2137" s="9" t="str">
        <f t="shared" si="66"/>
        <v>$H$2164</v>
      </c>
      <c r="D2137" s="9" t="str">
        <f t="shared" si="67"/>
        <v>H2164</v>
      </c>
      <c r="F2137">
        <v>42920</v>
      </c>
      <c r="G2137" s="1" t="str">
        <f>_xll.BDS("SPX Index","CHAIN_TICKERS", "CHAIN_STRIKE_PX_OVRD",F2137, "CHAIN_PUT_CALL_TYPE_OVRD=P", "CHAIN_PERIODICITY_OVRD=M")</f>
        <v>SPX US 11/20/15 P2700</v>
      </c>
      <c r="J2137" t="s">
        <v>2750</v>
      </c>
      <c r="K2137" t="e">
        <f ca="1">_xll.BDP(J2137,"security des")</f>
        <v>#NAME?</v>
      </c>
      <c r="N2137" t="s">
        <v>2512</v>
      </c>
      <c r="O2137" t="e">
        <f ca="1">_xll.BDP(J2137,"security des")</f>
        <v>#NAME?</v>
      </c>
    </row>
    <row r="2138" spans="1:15" x14ac:dyDescent="0.25">
      <c r="A2138">
        <v>0</v>
      </c>
      <c r="B2138" s="9">
        <v>1.5153424657534246E-4</v>
      </c>
      <c r="C2138" s="9" t="str">
        <f t="shared" si="66"/>
        <v>$H$2165</v>
      </c>
      <c r="D2138" s="9" t="str">
        <f t="shared" si="67"/>
        <v>H2165</v>
      </c>
      <c r="F2138">
        <v>42940</v>
      </c>
      <c r="G2138" s="1" t="str">
        <f>_xll.BDS("SPX Index","CHAIN_TICKERS", "CHAIN_STRIKE_PX_OVRD",F2138, "CHAIN_PUT_CALL_TYPE_OVRD=P", "CHAIN_PERIODICITY_OVRD=M")</f>
        <v>SPX US 11/20/15 P2700</v>
      </c>
      <c r="J2138" t="s">
        <v>2751</v>
      </c>
      <c r="K2138" t="e">
        <f ca="1">_xll.BDP(J2138,"security des")</f>
        <v>#NAME?</v>
      </c>
      <c r="N2138" t="s">
        <v>2513</v>
      </c>
      <c r="O2138" t="e">
        <f ca="1">_xll.BDP(J2138,"security des")</f>
        <v>#NAME?</v>
      </c>
    </row>
    <row r="2139" spans="1:15" x14ac:dyDescent="0.25">
      <c r="A2139">
        <v>0</v>
      </c>
      <c r="B2139" s="9">
        <v>1.5536986301369863E-4</v>
      </c>
      <c r="C2139" s="9" t="str">
        <f t="shared" si="66"/>
        <v>$H$2166</v>
      </c>
      <c r="D2139" s="9" t="str">
        <f t="shared" si="67"/>
        <v>H2166</v>
      </c>
      <c r="F2139">
        <v>42960</v>
      </c>
      <c r="G2139" s="1" t="str">
        <f>_xll.BDS("SPX Index","CHAIN_TICKERS", "CHAIN_STRIKE_PX_OVRD",F2139, "CHAIN_PUT_CALL_TYPE_OVRD=P", "CHAIN_PERIODICITY_OVRD=M")</f>
        <v>SPX US 11/20/15 P2700</v>
      </c>
      <c r="J2139" t="s">
        <v>2752</v>
      </c>
      <c r="K2139" t="e">
        <f ca="1">_xll.BDP(J2139,"security des")</f>
        <v>#NAME?</v>
      </c>
      <c r="N2139" t="s">
        <v>2514</v>
      </c>
      <c r="O2139" t="e">
        <f ca="1">_xll.BDP(J2139,"security des")</f>
        <v>#NAME?</v>
      </c>
    </row>
    <row r="2140" spans="1:15" x14ac:dyDescent="0.25">
      <c r="A2140">
        <v>0</v>
      </c>
      <c r="B2140" s="9">
        <v>1.564931506849315E-4</v>
      </c>
      <c r="C2140" s="9" t="str">
        <f t="shared" si="66"/>
        <v>$H$2167</v>
      </c>
      <c r="D2140" s="9" t="str">
        <f t="shared" si="67"/>
        <v>H2167</v>
      </c>
      <c r="F2140">
        <v>42980</v>
      </c>
      <c r="G2140" s="1" t="str">
        <f>_xll.BDS("SPX Index","CHAIN_TICKERS", "CHAIN_STRIKE_PX_OVRD",F2140, "CHAIN_PUT_CALL_TYPE_OVRD=P", "CHAIN_PERIODICITY_OVRD=M")</f>
        <v>SPX US 11/20/15 P2700</v>
      </c>
      <c r="J2140" t="s">
        <v>2753</v>
      </c>
      <c r="K2140" t="e">
        <f ca="1">_xll.BDP(J2140,"security des")</f>
        <v>#NAME?</v>
      </c>
      <c r="N2140" t="s">
        <v>2515</v>
      </c>
      <c r="O2140" t="e">
        <f ca="1">_xll.BDP(J2140,"security des")</f>
        <v>#NAME?</v>
      </c>
    </row>
    <row r="2141" spans="1:15" x14ac:dyDescent="0.25">
      <c r="A2141">
        <v>0</v>
      </c>
      <c r="B2141" s="9">
        <v>1.5734246575342466E-4</v>
      </c>
      <c r="C2141" s="9" t="str">
        <f t="shared" si="66"/>
        <v>$H$2168</v>
      </c>
      <c r="D2141" s="9" t="str">
        <f t="shared" si="67"/>
        <v>H2168</v>
      </c>
      <c r="F2141">
        <v>43000</v>
      </c>
      <c r="G2141" s="1" t="str">
        <f>_xll.BDS("SPX Index","CHAIN_TICKERS", "CHAIN_STRIKE_PX_OVRD",F2141, "CHAIN_PUT_CALL_TYPE_OVRD=P", "CHAIN_PERIODICITY_OVRD=M")</f>
        <v>SPX US 11/20/15 P2700</v>
      </c>
      <c r="J2141" t="s">
        <v>2754</v>
      </c>
      <c r="K2141" t="e">
        <f ca="1">_xll.BDP(J2141,"security des")</f>
        <v>#NAME?</v>
      </c>
      <c r="N2141" t="s">
        <v>2516</v>
      </c>
      <c r="O2141" t="e">
        <f ca="1">_xll.BDP(J2141,"security des")</f>
        <v>#NAME?</v>
      </c>
    </row>
    <row r="2142" spans="1:15" x14ac:dyDescent="0.25">
      <c r="A2142">
        <v>0</v>
      </c>
      <c r="B2142" s="9">
        <v>1.584109589041096E-4</v>
      </c>
      <c r="C2142" s="9" t="str">
        <f t="shared" si="66"/>
        <v>$H$2169</v>
      </c>
      <c r="D2142" s="9" t="str">
        <f t="shared" si="67"/>
        <v>H2169</v>
      </c>
      <c r="F2142">
        <v>43020</v>
      </c>
      <c r="G2142" s="1" t="str">
        <f>_xll.BDS("SPX Index","CHAIN_TICKERS", "CHAIN_STRIKE_PX_OVRD",F2142, "CHAIN_PUT_CALL_TYPE_OVRD=P", "CHAIN_PERIODICITY_OVRD=M")</f>
        <v>SPX US 11/20/15 P2700</v>
      </c>
      <c r="J2142" t="s">
        <v>2755</v>
      </c>
      <c r="K2142" t="e">
        <f ca="1">_xll.BDP(J2142,"security des")</f>
        <v>#NAME?</v>
      </c>
      <c r="N2142" t="s">
        <v>2517</v>
      </c>
      <c r="O2142" t="e">
        <f ca="1">_xll.BDP(J2142,"security des")</f>
        <v>#NAME?</v>
      </c>
    </row>
    <row r="2143" spans="1:15" x14ac:dyDescent="0.25">
      <c r="A2143">
        <v>0</v>
      </c>
      <c r="B2143" s="9">
        <v>1.6235616438356164E-4</v>
      </c>
      <c r="C2143" s="9" t="str">
        <f t="shared" si="66"/>
        <v>$H$2170</v>
      </c>
      <c r="D2143" s="9" t="str">
        <f t="shared" si="67"/>
        <v>H2170</v>
      </c>
      <c r="F2143">
        <v>43040</v>
      </c>
      <c r="G2143" s="1" t="str">
        <f>_xll.BDS("SPX Index","CHAIN_TICKERS", "CHAIN_STRIKE_PX_OVRD",F2143, "CHAIN_PUT_CALL_TYPE_OVRD=P", "CHAIN_PERIODICITY_OVRD=M")</f>
        <v>SPX US 11/20/15 P2700</v>
      </c>
      <c r="J2143" t="s">
        <v>2756</v>
      </c>
      <c r="K2143" t="e">
        <f ca="1">_xll.BDP(J2143,"security des")</f>
        <v>#NAME?</v>
      </c>
      <c r="N2143" t="s">
        <v>2518</v>
      </c>
      <c r="O2143" t="e">
        <f ca="1">_xll.BDP(J2143,"security des")</f>
        <v>#NAME?</v>
      </c>
    </row>
    <row r="2144" spans="1:15" x14ac:dyDescent="0.25">
      <c r="A2144">
        <v>0</v>
      </c>
      <c r="B2144" s="9">
        <v>1.6167123287671233E-4</v>
      </c>
      <c r="C2144" s="9" t="str">
        <f t="shared" si="66"/>
        <v>$H$2171</v>
      </c>
      <c r="D2144" s="9" t="str">
        <f t="shared" si="67"/>
        <v>H2171</v>
      </c>
      <c r="F2144">
        <v>43060</v>
      </c>
      <c r="G2144" s="1" t="str">
        <f>_xll.BDS("SPX Index","CHAIN_TICKERS", "CHAIN_STRIKE_PX_OVRD",F2144, "CHAIN_PUT_CALL_TYPE_OVRD=P", "CHAIN_PERIODICITY_OVRD=M")</f>
        <v>SPX US 11/20/15 P2700</v>
      </c>
      <c r="J2144" t="s">
        <v>2757</v>
      </c>
      <c r="K2144" t="e">
        <f ca="1">_xll.BDP(J2144,"security des")</f>
        <v>#NAME?</v>
      </c>
      <c r="N2144" t="s">
        <v>2519</v>
      </c>
      <c r="O2144" t="e">
        <f ca="1">_xll.BDP(J2144,"security des")</f>
        <v>#NAME?</v>
      </c>
    </row>
    <row r="2145" spans="1:15" x14ac:dyDescent="0.25">
      <c r="A2145">
        <v>0</v>
      </c>
      <c r="B2145" s="9">
        <v>1.5879452054794521E-4</v>
      </c>
      <c r="C2145" s="9" t="str">
        <f t="shared" si="66"/>
        <v>$H$2172</v>
      </c>
      <c r="D2145" s="9" t="str">
        <f t="shared" si="67"/>
        <v>H2172</v>
      </c>
      <c r="F2145">
        <v>43080</v>
      </c>
      <c r="G2145" s="1" t="str">
        <f>_xll.BDS("SPX Index","CHAIN_TICKERS", "CHAIN_STRIKE_PX_OVRD",F2145, "CHAIN_PUT_CALL_TYPE_OVRD=P", "CHAIN_PERIODICITY_OVRD=M")</f>
        <v>SPX US 11/20/15 P2700</v>
      </c>
      <c r="J2145" t="s">
        <v>2758</v>
      </c>
      <c r="K2145" t="e">
        <f ca="1">_xll.BDP(J2145,"security des")</f>
        <v>#NAME?</v>
      </c>
      <c r="N2145" t="s">
        <v>2520</v>
      </c>
      <c r="O2145" t="e">
        <f ca="1">_xll.BDP(J2145,"security des")</f>
        <v>#NAME?</v>
      </c>
    </row>
    <row r="2146" spans="1:15" x14ac:dyDescent="0.25">
      <c r="A2146">
        <v>0</v>
      </c>
      <c r="B2146" s="9">
        <v>1.5961643835616437E-4</v>
      </c>
      <c r="C2146" s="9" t="str">
        <f t="shared" si="66"/>
        <v>$H$2173</v>
      </c>
      <c r="D2146" s="9" t="str">
        <f t="shared" si="67"/>
        <v>H2173</v>
      </c>
      <c r="F2146">
        <v>43100</v>
      </c>
      <c r="G2146" s="1" t="str">
        <f>_xll.BDS("SPX Index","CHAIN_TICKERS", "CHAIN_STRIKE_PX_OVRD",F2146, "CHAIN_PUT_CALL_TYPE_OVRD=P", "CHAIN_PERIODICITY_OVRD=M")</f>
        <v>SPX US 11/20/15 P2700</v>
      </c>
      <c r="J2146" t="s">
        <v>2759</v>
      </c>
      <c r="K2146" t="e">
        <f ca="1">_xll.BDP(J2146,"security des")</f>
        <v>#NAME?</v>
      </c>
      <c r="N2146" t="s">
        <v>2521</v>
      </c>
      <c r="O2146" t="e">
        <f ca="1">_xll.BDP(J2146,"security des")</f>
        <v>#NAME?</v>
      </c>
    </row>
    <row r="2147" spans="1:15" x14ac:dyDescent="0.25">
      <c r="A2147">
        <v>0</v>
      </c>
      <c r="B2147" s="9">
        <v>1.5926027397260273E-4</v>
      </c>
      <c r="C2147" s="9" t="str">
        <f t="shared" si="66"/>
        <v>$H$2174</v>
      </c>
      <c r="D2147" s="9" t="str">
        <f t="shared" si="67"/>
        <v>H2174</v>
      </c>
      <c r="F2147">
        <v>43120</v>
      </c>
      <c r="G2147" s="1" t="str">
        <f>_xll.BDS("SPX Index","CHAIN_TICKERS", "CHAIN_STRIKE_PX_OVRD",F2147, "CHAIN_PUT_CALL_TYPE_OVRD=P", "CHAIN_PERIODICITY_OVRD=M")</f>
        <v>SPX US 11/20/15 P2700</v>
      </c>
      <c r="J2147" t="s">
        <v>2760</v>
      </c>
      <c r="K2147" t="e">
        <f ca="1">_xll.BDP(J2147,"security des")</f>
        <v>#NAME?</v>
      </c>
      <c r="N2147" t="s">
        <v>2522</v>
      </c>
      <c r="O2147" t="e">
        <f ca="1">_xll.BDP(J2147,"security des")</f>
        <v>#NAME?</v>
      </c>
    </row>
    <row r="2148" spans="1:15" x14ac:dyDescent="0.25">
      <c r="A2148">
        <v>0</v>
      </c>
      <c r="B2148" s="9">
        <v>1.6180821917808217E-4</v>
      </c>
      <c r="C2148" s="9" t="str">
        <f t="shared" si="66"/>
        <v>$H$2175</v>
      </c>
      <c r="D2148" s="9" t="str">
        <f t="shared" si="67"/>
        <v>H2175</v>
      </c>
      <c r="F2148">
        <v>43140</v>
      </c>
      <c r="G2148" s="1" t="str">
        <f>_xll.BDS("SPX Index","CHAIN_TICKERS", "CHAIN_STRIKE_PX_OVRD",F2148, "CHAIN_PUT_CALL_TYPE_OVRD=P", "CHAIN_PERIODICITY_OVRD=M")</f>
        <v>SPX US 11/20/15 P2700</v>
      </c>
      <c r="J2148" t="s">
        <v>2761</v>
      </c>
      <c r="K2148" t="e">
        <f ca="1">_xll.BDP(J2148,"security des")</f>
        <v>#NAME?</v>
      </c>
      <c r="N2148" t="s">
        <v>2523</v>
      </c>
      <c r="O2148" t="e">
        <f ca="1">_xll.BDP(J2148,"security des")</f>
        <v>#NAME?</v>
      </c>
    </row>
    <row r="2149" spans="1:15" x14ac:dyDescent="0.25">
      <c r="A2149">
        <v>0</v>
      </c>
      <c r="B2149" s="9">
        <v>1.6252054794520549E-4</v>
      </c>
      <c r="C2149" s="9" t="str">
        <f t="shared" si="66"/>
        <v>$H$2176</v>
      </c>
      <c r="D2149" s="9" t="str">
        <f t="shared" si="67"/>
        <v>H2176</v>
      </c>
      <c r="F2149">
        <v>43160</v>
      </c>
      <c r="G2149" s="1" t="str">
        <f>_xll.BDS("SPX Index","CHAIN_TICKERS", "CHAIN_STRIKE_PX_OVRD",F2149, "CHAIN_PUT_CALL_TYPE_OVRD=P", "CHAIN_PERIODICITY_OVRD=M")</f>
        <v>SPX US 11/20/15 P2700</v>
      </c>
      <c r="J2149" t="s">
        <v>2762</v>
      </c>
      <c r="K2149" t="e">
        <f ca="1">_xll.BDP(J2149,"security des")</f>
        <v>#NAME?</v>
      </c>
      <c r="N2149" t="s">
        <v>2524</v>
      </c>
      <c r="O2149" t="e">
        <f ca="1">_xll.BDP(J2149,"security des")</f>
        <v>#NAME?</v>
      </c>
    </row>
    <row r="2150" spans="1:15" x14ac:dyDescent="0.25">
      <c r="A2150">
        <v>0</v>
      </c>
      <c r="B2150" s="9">
        <v>1.5964383561643835E-4</v>
      </c>
      <c r="C2150" s="9" t="str">
        <f t="shared" si="66"/>
        <v>$H$2177</v>
      </c>
      <c r="D2150" s="9" t="str">
        <f t="shared" si="67"/>
        <v>H2177</v>
      </c>
      <c r="F2150">
        <v>43180</v>
      </c>
      <c r="G2150" s="1" t="str">
        <f>_xll.BDS("SPX Index","CHAIN_TICKERS", "CHAIN_STRIKE_PX_OVRD",F2150, "CHAIN_PUT_CALL_TYPE_OVRD=P", "CHAIN_PERIODICITY_OVRD=M")</f>
        <v>SPX US 11/20/15 P2700</v>
      </c>
      <c r="J2150" t="s">
        <v>2763</v>
      </c>
      <c r="K2150" t="e">
        <f ca="1">_xll.BDP(J2150,"security des")</f>
        <v>#NAME?</v>
      </c>
      <c r="N2150" t="s">
        <v>2525</v>
      </c>
      <c r="O2150" t="e">
        <f ca="1">_xll.BDP(J2150,"security des")</f>
        <v>#NAME?</v>
      </c>
    </row>
    <row r="2151" spans="1:15" x14ac:dyDescent="0.25">
      <c r="A2151">
        <v>1</v>
      </c>
      <c r="B2151" s="9">
        <v>1.5589041095890409E-4</v>
      </c>
      <c r="C2151" s="9" t="str">
        <f t="shared" si="66"/>
        <v>$H$2178</v>
      </c>
      <c r="D2151" s="9" t="str">
        <f t="shared" si="67"/>
        <v>H2178</v>
      </c>
      <c r="F2151">
        <v>43200</v>
      </c>
      <c r="G2151" s="1" t="str">
        <f>_xll.BDS("SPX Index","CHAIN_TICKERS", "CHAIN_STRIKE_PX_OVRD",F2151, "CHAIN_PUT_CALL_TYPE_OVRD=P", "CHAIN_PERIODICITY_OVRD=M")</f>
        <v>SPX US 11/20/15 P2700</v>
      </c>
      <c r="J2151" t="s">
        <v>2764</v>
      </c>
      <c r="K2151" t="e">
        <f ca="1">_xll.BDP(J2151,"security des")</f>
        <v>#NAME?</v>
      </c>
      <c r="N2151" t="s">
        <v>2526</v>
      </c>
      <c r="O2151" t="e">
        <f ca="1">_xll.BDP(J2151,"security des")</f>
        <v>#NAME?</v>
      </c>
    </row>
    <row r="2152" spans="1:15" x14ac:dyDescent="0.25">
      <c r="A2152">
        <v>0</v>
      </c>
      <c r="B2152" s="9">
        <v>1.5610958904109591E-4</v>
      </c>
      <c r="C2152" s="9" t="str">
        <f t="shared" si="66"/>
        <v>$H$2179</v>
      </c>
      <c r="D2152" s="9" t="str">
        <f t="shared" si="67"/>
        <v>H2179</v>
      </c>
      <c r="F2152">
        <v>43220</v>
      </c>
      <c r="G2152" s="1" t="str">
        <f>_xll.BDS("SPX Index","CHAIN_TICKERS", "CHAIN_STRIKE_PX_OVRD",F2152, "CHAIN_PUT_CALL_TYPE_OVRD=P", "CHAIN_PERIODICITY_OVRD=M")</f>
        <v>SPX US 11/20/15 P2700</v>
      </c>
      <c r="J2152" t="s">
        <v>2765</v>
      </c>
      <c r="K2152" t="e">
        <f ca="1">_xll.BDP(J2152,"security des")</f>
        <v>#NAME?</v>
      </c>
      <c r="N2152" t="s">
        <v>2527</v>
      </c>
      <c r="O2152" t="e">
        <f ca="1">_xll.BDP(J2152,"security des")</f>
        <v>#NAME?</v>
      </c>
    </row>
    <row r="2153" spans="1:15" x14ac:dyDescent="0.25">
      <c r="A2153">
        <v>0</v>
      </c>
      <c r="B2153" s="9">
        <v>1.5638356164383562E-4</v>
      </c>
      <c r="C2153" s="9" t="str">
        <f t="shared" si="66"/>
        <v>$H$2180</v>
      </c>
      <c r="D2153" s="9" t="str">
        <f t="shared" si="67"/>
        <v>H2180</v>
      </c>
      <c r="F2153">
        <v>43240</v>
      </c>
      <c r="G2153" s="1" t="str">
        <f>_xll.BDS("SPX Index","CHAIN_TICKERS", "CHAIN_STRIKE_PX_OVRD",F2153, "CHAIN_PUT_CALL_TYPE_OVRD=P", "CHAIN_PERIODICITY_OVRD=M")</f>
        <v>SPX US 11/20/15 P2700</v>
      </c>
      <c r="J2153" t="s">
        <v>2766</v>
      </c>
      <c r="K2153" t="e">
        <f ca="1">_xll.BDP(J2153,"security des")</f>
        <v>#NAME?</v>
      </c>
      <c r="N2153" t="s">
        <v>2528</v>
      </c>
      <c r="O2153" t="e">
        <f ca="1">_xll.BDP(J2153,"security des")</f>
        <v>#NAME?</v>
      </c>
    </row>
    <row r="2154" spans="1:15" x14ac:dyDescent="0.25">
      <c r="A2154">
        <v>0</v>
      </c>
      <c r="B2154" s="9">
        <v>1.5367123287671233E-4</v>
      </c>
      <c r="C2154" s="9" t="str">
        <f t="shared" si="66"/>
        <v>$H$2181</v>
      </c>
      <c r="D2154" s="9" t="str">
        <f t="shared" si="67"/>
        <v>H2181</v>
      </c>
      <c r="F2154">
        <v>43260</v>
      </c>
      <c r="G2154" s="1" t="str">
        <f>_xll.BDS("SPX Index","CHAIN_TICKERS", "CHAIN_STRIKE_PX_OVRD",F2154, "CHAIN_PUT_CALL_TYPE_OVRD=P", "CHAIN_PERIODICITY_OVRD=M")</f>
        <v>SPX US 11/20/15 P2700</v>
      </c>
      <c r="J2154" t="s">
        <v>2767</v>
      </c>
      <c r="K2154" t="e">
        <f ca="1">_xll.BDP(J2154,"security des")</f>
        <v>#NAME?</v>
      </c>
      <c r="N2154" t="s">
        <v>2529</v>
      </c>
      <c r="O2154" t="e">
        <f ca="1">_xll.BDP(J2154,"security des")</f>
        <v>#NAME?</v>
      </c>
    </row>
    <row r="2155" spans="1:15" x14ac:dyDescent="0.25">
      <c r="A2155">
        <v>0</v>
      </c>
      <c r="B2155" s="9">
        <v>1.5191780821917808E-4</v>
      </c>
      <c r="C2155" s="9" t="str">
        <f t="shared" si="66"/>
        <v>$H$2182</v>
      </c>
      <c r="D2155" s="9" t="str">
        <f t="shared" si="67"/>
        <v>H2182</v>
      </c>
      <c r="F2155">
        <v>43280</v>
      </c>
      <c r="G2155" s="1" t="str">
        <f>_xll.BDS("SPX Index","CHAIN_TICKERS", "CHAIN_STRIKE_PX_OVRD",F2155, "CHAIN_PUT_CALL_TYPE_OVRD=P", "CHAIN_PERIODICITY_OVRD=M")</f>
        <v>SPX US 11/20/15 P2700</v>
      </c>
      <c r="J2155" t="s">
        <v>2768</v>
      </c>
      <c r="K2155" t="e">
        <f ca="1">_xll.BDP(J2155,"security des")</f>
        <v>#NAME?</v>
      </c>
      <c r="N2155" t="s">
        <v>2530</v>
      </c>
      <c r="O2155" t="e">
        <f ca="1">_xll.BDP(J2155,"security des")</f>
        <v>#NAME?</v>
      </c>
    </row>
    <row r="2156" spans="1:15" x14ac:dyDescent="0.25">
      <c r="A2156">
        <v>0</v>
      </c>
      <c r="B2156" s="9">
        <v>1.5334246575342465E-4</v>
      </c>
      <c r="C2156" s="9" t="str">
        <f t="shared" si="66"/>
        <v>$H$2183</v>
      </c>
      <c r="D2156" s="9" t="str">
        <f t="shared" si="67"/>
        <v>H2183</v>
      </c>
      <c r="F2156">
        <v>43300</v>
      </c>
      <c r="G2156" s="1" t="str">
        <f>_xll.BDS("SPX Index","CHAIN_TICKERS", "CHAIN_STRIKE_PX_OVRD",F2156, "CHAIN_PUT_CALL_TYPE_OVRD=P", "CHAIN_PERIODICITY_OVRD=M")</f>
        <v>SPX US 11/20/15 P2700</v>
      </c>
      <c r="J2156" t="s">
        <v>2769</v>
      </c>
      <c r="K2156" t="e">
        <f ca="1">_xll.BDP(J2156,"security des")</f>
        <v>#NAME?</v>
      </c>
      <c r="N2156" t="s">
        <v>2531</v>
      </c>
      <c r="O2156" t="e">
        <f ca="1">_xll.BDP(J2156,"security des")</f>
        <v>#NAME?</v>
      </c>
    </row>
    <row r="2157" spans="1:15" x14ac:dyDescent="0.25">
      <c r="A2157">
        <v>0</v>
      </c>
      <c r="B2157" s="9">
        <v>1.5550684931506849E-4</v>
      </c>
      <c r="C2157" s="9" t="str">
        <f t="shared" si="66"/>
        <v>$H$2184</v>
      </c>
      <c r="D2157" s="9" t="str">
        <f t="shared" si="67"/>
        <v>H2184</v>
      </c>
      <c r="F2157">
        <v>43320</v>
      </c>
      <c r="G2157" s="1" t="str">
        <f>_xll.BDS("SPX Index","CHAIN_TICKERS", "CHAIN_STRIKE_PX_OVRD",F2157, "CHAIN_PUT_CALL_TYPE_OVRD=P", "CHAIN_PERIODICITY_OVRD=M")</f>
        <v>SPX US 11/20/15 P2700</v>
      </c>
      <c r="J2157" t="s">
        <v>2770</v>
      </c>
      <c r="K2157" t="e">
        <f ca="1">_xll.BDP(J2157,"security des")</f>
        <v>#NAME?</v>
      </c>
      <c r="N2157" t="s">
        <v>2532</v>
      </c>
      <c r="O2157" t="e">
        <f ca="1">_xll.BDP(J2157,"security des")</f>
        <v>#NAME?</v>
      </c>
    </row>
    <row r="2158" spans="1:15" x14ac:dyDescent="0.25">
      <c r="A2158">
        <v>0</v>
      </c>
      <c r="B2158" s="9">
        <v>1.5578082191780823E-4</v>
      </c>
      <c r="C2158" s="9" t="str">
        <f t="shared" si="66"/>
        <v>$H$2185</v>
      </c>
      <c r="D2158" s="9" t="str">
        <f t="shared" si="67"/>
        <v>H2185</v>
      </c>
      <c r="F2158">
        <v>43340</v>
      </c>
      <c r="G2158" s="1" t="str">
        <f>_xll.BDS("SPX Index","CHAIN_TICKERS", "CHAIN_STRIKE_PX_OVRD",F2158, "CHAIN_PUT_CALL_TYPE_OVRD=P", "CHAIN_PERIODICITY_OVRD=M")</f>
        <v>SPX US 11/20/15 P2700</v>
      </c>
      <c r="J2158" t="s">
        <v>2771</v>
      </c>
      <c r="K2158" t="e">
        <f ca="1">_xll.BDP(J2158,"security des")</f>
        <v>#NAME?</v>
      </c>
      <c r="N2158" t="s">
        <v>2533</v>
      </c>
      <c r="O2158" t="e">
        <f ca="1">_xll.BDP(J2158,"security des")</f>
        <v>#NAME?</v>
      </c>
    </row>
    <row r="2159" spans="1:15" x14ac:dyDescent="0.25">
      <c r="A2159">
        <v>0</v>
      </c>
      <c r="B2159" s="9">
        <v>1.5364383561643834E-4</v>
      </c>
      <c r="C2159" s="9" t="str">
        <f t="shared" si="66"/>
        <v>$H$2186</v>
      </c>
      <c r="D2159" s="9" t="str">
        <f t="shared" si="67"/>
        <v>H2186</v>
      </c>
      <c r="F2159">
        <v>43360</v>
      </c>
      <c r="G2159" s="1" t="str">
        <f>_xll.BDS("SPX Index","CHAIN_TICKERS", "CHAIN_STRIKE_PX_OVRD",F2159, "CHAIN_PUT_CALL_TYPE_OVRD=P", "CHAIN_PERIODICITY_OVRD=M")</f>
        <v>SPX US 11/20/15 P2700</v>
      </c>
      <c r="J2159" t="s">
        <v>2772</v>
      </c>
      <c r="K2159" t="e">
        <f ca="1">_xll.BDP(J2159,"security des")</f>
        <v>#NAME?</v>
      </c>
      <c r="N2159" t="s">
        <v>2534</v>
      </c>
      <c r="O2159" t="e">
        <f ca="1">_xll.BDP(J2159,"security des")</f>
        <v>#NAME?</v>
      </c>
    </row>
    <row r="2160" spans="1:15" x14ac:dyDescent="0.25">
      <c r="A2160">
        <v>0</v>
      </c>
      <c r="B2160" s="9">
        <v>1.5389041095890412E-4</v>
      </c>
      <c r="C2160" s="9" t="str">
        <f t="shared" si="66"/>
        <v>$H$2187</v>
      </c>
      <c r="D2160" s="9" t="str">
        <f t="shared" si="67"/>
        <v>H2187</v>
      </c>
      <c r="F2160">
        <v>43380</v>
      </c>
      <c r="G2160" s="1" t="str">
        <f>_xll.BDS("SPX Index","CHAIN_TICKERS", "CHAIN_STRIKE_PX_OVRD",F2160, "CHAIN_PUT_CALL_TYPE_OVRD=P", "CHAIN_PERIODICITY_OVRD=M")</f>
        <v>SPX US 11/20/15 P2700</v>
      </c>
      <c r="J2160" t="s">
        <v>2773</v>
      </c>
      <c r="K2160" t="e">
        <f ca="1">_xll.BDP(J2160,"security des")</f>
        <v>#NAME?</v>
      </c>
      <c r="N2160" t="s">
        <v>2535</v>
      </c>
      <c r="O2160" t="e">
        <f ca="1">_xll.BDP(J2160,"security des")</f>
        <v>#NAME?</v>
      </c>
    </row>
    <row r="2161" spans="1:15" x14ac:dyDescent="0.25">
      <c r="A2161">
        <v>0</v>
      </c>
      <c r="B2161" s="9">
        <v>1.5580821917808219E-4</v>
      </c>
      <c r="C2161" s="9" t="str">
        <f t="shared" si="66"/>
        <v>$H$2188</v>
      </c>
      <c r="D2161" s="9" t="str">
        <f t="shared" si="67"/>
        <v>H2188</v>
      </c>
      <c r="F2161">
        <v>43400</v>
      </c>
      <c r="G2161" s="1" t="str">
        <f>_xll.BDS("SPX Index","CHAIN_TICKERS", "CHAIN_STRIKE_PX_OVRD",F2161, "CHAIN_PUT_CALL_TYPE_OVRD=P", "CHAIN_PERIODICITY_OVRD=M")</f>
        <v>SPX US 11/20/15 P2700</v>
      </c>
      <c r="J2161" t="s">
        <v>2774</v>
      </c>
      <c r="K2161" t="e">
        <f ca="1">_xll.BDP(J2161,"security des")</f>
        <v>#NAME?</v>
      </c>
      <c r="N2161" t="s">
        <v>2536</v>
      </c>
      <c r="O2161" t="e">
        <f ca="1">_xll.BDP(J2161,"security des")</f>
        <v>#NAME?</v>
      </c>
    </row>
    <row r="2162" spans="1:15" x14ac:dyDescent="0.25">
      <c r="A2162">
        <v>0</v>
      </c>
      <c r="B2162" s="9">
        <v>1.5493150684931507E-4</v>
      </c>
      <c r="C2162" s="9" t="str">
        <f t="shared" si="66"/>
        <v>$H$2189</v>
      </c>
      <c r="D2162" s="9" t="str">
        <f t="shared" si="67"/>
        <v>H2189</v>
      </c>
      <c r="F2162">
        <v>43420</v>
      </c>
      <c r="G2162" s="1" t="str">
        <f>_xll.BDS("SPX Index","CHAIN_TICKERS", "CHAIN_STRIKE_PX_OVRD",F2162, "CHAIN_PUT_CALL_TYPE_OVRD=P", "CHAIN_PERIODICITY_OVRD=M")</f>
        <v>SPX US 11/20/15 P2700</v>
      </c>
      <c r="J2162" t="s">
        <v>2775</v>
      </c>
      <c r="K2162" t="e">
        <f ca="1">_xll.BDP(J2162,"security des")</f>
        <v>#NAME?</v>
      </c>
      <c r="N2162" t="s">
        <v>2537</v>
      </c>
      <c r="O2162" t="e">
        <f ca="1">_xll.BDP(J2162,"security des")</f>
        <v>#NAME?</v>
      </c>
    </row>
    <row r="2163" spans="1:15" x14ac:dyDescent="0.25">
      <c r="A2163">
        <v>0</v>
      </c>
      <c r="B2163" s="9">
        <v>1.6021917808219178E-4</v>
      </c>
      <c r="C2163" s="9" t="str">
        <f t="shared" si="66"/>
        <v>$H$2190</v>
      </c>
      <c r="D2163" s="9" t="str">
        <f t="shared" si="67"/>
        <v>H2190</v>
      </c>
      <c r="F2163">
        <v>43440</v>
      </c>
      <c r="G2163" s="1" t="str">
        <f>_xll.BDS("SPX Index","CHAIN_TICKERS", "CHAIN_STRIKE_PX_OVRD",F2163, "CHAIN_PUT_CALL_TYPE_OVRD=P", "CHAIN_PERIODICITY_OVRD=M")</f>
        <v>SPX US 11/20/15 P2700</v>
      </c>
      <c r="J2163" t="s">
        <v>2776</v>
      </c>
      <c r="K2163" t="e">
        <f ca="1">_xll.BDP(J2163,"security des")</f>
        <v>#NAME?</v>
      </c>
      <c r="N2163" t="s">
        <v>2538</v>
      </c>
      <c r="O2163" t="e">
        <f ca="1">_xll.BDP(J2163,"security des")</f>
        <v>#NAME?</v>
      </c>
    </row>
    <row r="2164" spans="1:15" x14ac:dyDescent="0.25">
      <c r="A2164">
        <v>0</v>
      </c>
      <c r="B2164" s="9">
        <v>1.6134246575342465E-4</v>
      </c>
      <c r="C2164" s="9" t="str">
        <f t="shared" si="66"/>
        <v>$H$2191</v>
      </c>
      <c r="D2164" s="9" t="str">
        <f t="shared" si="67"/>
        <v>H2191</v>
      </c>
      <c r="F2164">
        <v>43460</v>
      </c>
      <c r="G2164" s="1" t="str">
        <f>_xll.BDS("SPX Index","CHAIN_TICKERS", "CHAIN_STRIKE_PX_OVRD",F2164, "CHAIN_PUT_CALL_TYPE_OVRD=P", "CHAIN_PERIODICITY_OVRD=M")</f>
        <v>SPX US 11/20/15 P2700</v>
      </c>
      <c r="J2164" t="s">
        <v>2777</v>
      </c>
      <c r="K2164" t="e">
        <f ca="1">_xll.BDP(J2164,"security des")</f>
        <v>#NAME?</v>
      </c>
      <c r="N2164" t="s">
        <v>2539</v>
      </c>
      <c r="O2164" t="e">
        <f ca="1">_xll.BDP(J2164,"security des")</f>
        <v>#NAME?</v>
      </c>
    </row>
    <row r="2165" spans="1:15" x14ac:dyDescent="0.25">
      <c r="A2165">
        <v>0</v>
      </c>
      <c r="B2165" s="9">
        <v>1.6183561643835616E-4</v>
      </c>
      <c r="C2165" s="9" t="str">
        <f t="shared" si="66"/>
        <v>$H$2192</v>
      </c>
      <c r="D2165" s="9" t="str">
        <f t="shared" si="67"/>
        <v>H2192</v>
      </c>
      <c r="F2165">
        <v>43480</v>
      </c>
      <c r="G2165" s="1" t="str">
        <f>_xll.BDS("SPX Index","CHAIN_TICKERS", "CHAIN_STRIKE_PX_OVRD",F2165, "CHAIN_PUT_CALL_TYPE_OVRD=P", "CHAIN_PERIODICITY_OVRD=M")</f>
        <v>SPX US 11/20/15 P2700</v>
      </c>
      <c r="J2165" t="s">
        <v>2778</v>
      </c>
      <c r="K2165" t="e">
        <f ca="1">_xll.BDP(J2165,"security des")</f>
        <v>#NAME?</v>
      </c>
      <c r="N2165" t="s">
        <v>2540</v>
      </c>
      <c r="O2165" t="e">
        <f ca="1">_xll.BDP(J2165,"security des")</f>
        <v>#NAME?</v>
      </c>
    </row>
    <row r="2166" spans="1:15" x14ac:dyDescent="0.25">
      <c r="A2166">
        <v>0</v>
      </c>
      <c r="B2166" s="9">
        <v>1.6180821917808217E-4</v>
      </c>
      <c r="C2166" s="9" t="str">
        <f t="shared" si="66"/>
        <v>$H$2193</v>
      </c>
      <c r="D2166" s="9" t="str">
        <f t="shared" si="67"/>
        <v>H2193</v>
      </c>
      <c r="F2166">
        <v>43500</v>
      </c>
      <c r="G2166" s="1" t="str">
        <f>_xll.BDS("SPX Index","CHAIN_TICKERS", "CHAIN_STRIKE_PX_OVRD",F2166, "CHAIN_PUT_CALL_TYPE_OVRD=P", "CHAIN_PERIODICITY_OVRD=M")</f>
        <v>SPX US 11/20/15 P2700</v>
      </c>
      <c r="J2166" t="s">
        <v>2779</v>
      </c>
      <c r="K2166" t="e">
        <f ca="1">_xll.BDP(J2166,"security des")</f>
        <v>#NAME?</v>
      </c>
      <c r="N2166" t="s">
        <v>2541</v>
      </c>
      <c r="O2166" t="e">
        <f ca="1">_xll.BDP(J2166,"security des")</f>
        <v>#NAME?</v>
      </c>
    </row>
    <row r="2167" spans="1:15" x14ac:dyDescent="0.25">
      <c r="A2167">
        <v>0</v>
      </c>
      <c r="B2167" s="9">
        <v>1.6052054794520547E-4</v>
      </c>
      <c r="C2167" s="9" t="str">
        <f t="shared" si="66"/>
        <v>$H$2194</v>
      </c>
      <c r="D2167" s="9" t="str">
        <f t="shared" si="67"/>
        <v>H2194</v>
      </c>
      <c r="F2167">
        <v>43520</v>
      </c>
      <c r="G2167" s="1" t="str">
        <f>_xll.BDS("SPX Index","CHAIN_TICKERS", "CHAIN_STRIKE_PX_OVRD",F2167, "CHAIN_PUT_CALL_TYPE_OVRD=P", "CHAIN_PERIODICITY_OVRD=M")</f>
        <v>SPX US 11/20/15 P2700</v>
      </c>
      <c r="J2167" t="s">
        <v>2780</v>
      </c>
      <c r="K2167" t="e">
        <f ca="1">_xll.BDP(J2167,"security des")</f>
        <v>#NAME?</v>
      </c>
      <c r="N2167" t="s">
        <v>2542</v>
      </c>
      <c r="O2167" t="e">
        <f ca="1">_xll.BDP(J2167,"security des")</f>
        <v>#NAME?</v>
      </c>
    </row>
    <row r="2168" spans="1:15" x14ac:dyDescent="0.25">
      <c r="A2168">
        <v>0</v>
      </c>
      <c r="B2168" s="9">
        <v>1.5734246575342466E-4</v>
      </c>
      <c r="C2168" s="9" t="str">
        <f t="shared" si="66"/>
        <v>$H$2195</v>
      </c>
      <c r="D2168" s="9" t="str">
        <f t="shared" si="67"/>
        <v>H2195</v>
      </c>
      <c r="F2168">
        <v>43540</v>
      </c>
      <c r="G2168" s="1" t="str">
        <f>_xll.BDS("SPX Index","CHAIN_TICKERS", "CHAIN_STRIKE_PX_OVRD",F2168, "CHAIN_PUT_CALL_TYPE_OVRD=P", "CHAIN_PERIODICITY_OVRD=M")</f>
        <v>SPX US 11/20/15 P2700</v>
      </c>
      <c r="J2168" t="s">
        <v>2781</v>
      </c>
      <c r="K2168" t="e">
        <f ca="1">_xll.BDP(J2168,"security des")</f>
        <v>#NAME?</v>
      </c>
      <c r="N2168" t="s">
        <v>2543</v>
      </c>
      <c r="O2168" t="e">
        <f ca="1">_xll.BDP(J2168,"security des")</f>
        <v>#NAME?</v>
      </c>
    </row>
    <row r="2169" spans="1:15" x14ac:dyDescent="0.25">
      <c r="A2169">
        <v>0</v>
      </c>
      <c r="B2169" s="9">
        <v>1.5734246575342466E-4</v>
      </c>
      <c r="C2169" s="9" t="str">
        <f t="shared" si="66"/>
        <v>$H$2196</v>
      </c>
      <c r="D2169" s="9" t="str">
        <f t="shared" si="67"/>
        <v>H2196</v>
      </c>
      <c r="F2169">
        <v>43560</v>
      </c>
      <c r="G2169" s="1" t="str">
        <f>_xll.BDS("SPX Index","CHAIN_TICKERS", "CHAIN_STRIKE_PX_OVRD",F2169, "CHAIN_PUT_CALL_TYPE_OVRD=P", "CHAIN_PERIODICITY_OVRD=M")</f>
        <v>SPX US 11/20/15 P2700</v>
      </c>
      <c r="J2169" t="s">
        <v>2782</v>
      </c>
      <c r="K2169" t="e">
        <f ca="1">_xll.BDP(J2169,"security des")</f>
        <v>#NAME?</v>
      </c>
      <c r="N2169" t="s">
        <v>2544</v>
      </c>
      <c r="O2169" t="e">
        <f ca="1">_xll.BDP(J2169,"security des")</f>
        <v>#NAME?</v>
      </c>
    </row>
    <row r="2170" spans="1:15" x14ac:dyDescent="0.25">
      <c r="A2170">
        <v>0</v>
      </c>
      <c r="B2170" s="9">
        <v>1.5580821917808219E-4</v>
      </c>
      <c r="C2170" s="9" t="str">
        <f t="shared" si="66"/>
        <v>$H$2197</v>
      </c>
      <c r="D2170" s="9" t="str">
        <f t="shared" si="67"/>
        <v>H2197</v>
      </c>
      <c r="F2170">
        <v>43580</v>
      </c>
      <c r="G2170" s="1" t="str">
        <f>_xll.BDS("SPX Index","CHAIN_TICKERS", "CHAIN_STRIKE_PX_OVRD",F2170, "CHAIN_PUT_CALL_TYPE_OVRD=P", "CHAIN_PERIODICITY_OVRD=M")</f>
        <v>SPX US 11/20/15 P2700</v>
      </c>
      <c r="J2170" t="s">
        <v>2783</v>
      </c>
      <c r="K2170" t="e">
        <f ca="1">_xll.BDP(J2170,"security des")</f>
        <v>#NAME?</v>
      </c>
      <c r="N2170" t="s">
        <v>2545</v>
      </c>
      <c r="O2170" t="e">
        <f ca="1">_xll.BDP(J2170,"security des")</f>
        <v>#NAME?</v>
      </c>
    </row>
    <row r="2171" spans="1:15" x14ac:dyDescent="0.25">
      <c r="A2171">
        <v>0</v>
      </c>
      <c r="B2171" s="9">
        <v>1.5580821917808219E-4</v>
      </c>
      <c r="C2171" s="9" t="str">
        <f t="shared" si="66"/>
        <v>$H$2198</v>
      </c>
      <c r="D2171" s="9" t="str">
        <f t="shared" si="67"/>
        <v>H2198</v>
      </c>
      <c r="F2171">
        <v>43600</v>
      </c>
      <c r="G2171" s="1" t="str">
        <f>_xll.BDS("SPX Index","CHAIN_TICKERS", "CHAIN_STRIKE_PX_OVRD",F2171, "CHAIN_PUT_CALL_TYPE_OVRD=P", "CHAIN_PERIODICITY_OVRD=M")</f>
        <v>SPX US 11/20/15 P2700</v>
      </c>
      <c r="J2171" t="s">
        <v>2784</v>
      </c>
      <c r="K2171" t="e">
        <f ca="1">_xll.BDP(J2171,"security des")</f>
        <v>#NAME?</v>
      </c>
      <c r="N2171" t="s">
        <v>2546</v>
      </c>
      <c r="O2171" t="e">
        <f ca="1">_xll.BDP(J2171,"security des")</f>
        <v>#NAME?</v>
      </c>
    </row>
    <row r="2172" spans="1:15" x14ac:dyDescent="0.25">
      <c r="A2172">
        <v>0</v>
      </c>
      <c r="B2172" s="9">
        <v>1.5805479452054796E-4</v>
      </c>
      <c r="C2172" s="9" t="str">
        <f t="shared" si="66"/>
        <v>$H$2199</v>
      </c>
      <c r="D2172" s="9" t="str">
        <f t="shared" si="67"/>
        <v>H2199</v>
      </c>
      <c r="F2172">
        <v>43620</v>
      </c>
      <c r="G2172" s="1" t="str">
        <f>_xll.BDS("SPX Index","CHAIN_TICKERS", "CHAIN_STRIKE_PX_OVRD",F2172, "CHAIN_PUT_CALL_TYPE_OVRD=P", "CHAIN_PERIODICITY_OVRD=M")</f>
        <v>SPX US 11/20/15 P2700</v>
      </c>
      <c r="J2172" t="s">
        <v>2785</v>
      </c>
      <c r="K2172" t="e">
        <f ca="1">_xll.BDP(J2172,"security des")</f>
        <v>#NAME?</v>
      </c>
      <c r="N2172" t="s">
        <v>2547</v>
      </c>
      <c r="O2172" t="e">
        <f ca="1">_xll.BDP(J2172,"security des")</f>
        <v>#NAME?</v>
      </c>
    </row>
    <row r="2173" spans="1:15" x14ac:dyDescent="0.25">
      <c r="A2173">
        <v>0</v>
      </c>
      <c r="B2173" s="9">
        <v>1.6049315068493149E-4</v>
      </c>
      <c r="C2173" s="9" t="str">
        <f t="shared" si="66"/>
        <v>$H$2200</v>
      </c>
      <c r="D2173" s="9" t="str">
        <f t="shared" si="67"/>
        <v>H2200</v>
      </c>
      <c r="F2173">
        <v>43640</v>
      </c>
      <c r="G2173" s="1" t="str">
        <f>_xll.BDS("SPX Index","CHAIN_TICKERS", "CHAIN_STRIKE_PX_OVRD",F2173, "CHAIN_PUT_CALL_TYPE_OVRD=P", "CHAIN_PERIODICITY_OVRD=M")</f>
        <v>SPX US 11/20/15 P2700</v>
      </c>
      <c r="J2173" t="s">
        <v>2786</v>
      </c>
      <c r="K2173" t="e">
        <f ca="1">_xll.BDP(J2173,"security des")</f>
        <v>#NAME?</v>
      </c>
      <c r="N2173" t="s">
        <v>2548</v>
      </c>
      <c r="O2173" t="e">
        <f ca="1">_xll.BDP(J2173,"security des")</f>
        <v>#NAME?</v>
      </c>
    </row>
    <row r="2174" spans="1:15" x14ac:dyDescent="0.25">
      <c r="A2174">
        <v>1</v>
      </c>
      <c r="B2174" s="9">
        <v>1.6046575342465753E-4</v>
      </c>
      <c r="C2174" s="9" t="str">
        <f t="shared" si="66"/>
        <v>$H$2201</v>
      </c>
      <c r="D2174" s="9" t="str">
        <f t="shared" si="67"/>
        <v>H2201</v>
      </c>
      <c r="F2174">
        <v>43660</v>
      </c>
      <c r="G2174" s="1" t="str">
        <f>_xll.BDS("SPX Index","CHAIN_TICKERS", "CHAIN_STRIKE_PX_OVRD",F2174, "CHAIN_PUT_CALL_TYPE_OVRD=P", "CHAIN_PERIODICITY_OVRD=M")</f>
        <v>SPX US 11/20/15 P2700</v>
      </c>
      <c r="J2174" t="s">
        <v>2787</v>
      </c>
      <c r="K2174" t="e">
        <f ca="1">_xll.BDP(J2174,"security des")</f>
        <v>#NAME?</v>
      </c>
      <c r="N2174" t="s">
        <v>2549</v>
      </c>
      <c r="O2174" t="e">
        <f ca="1">_xll.BDP(J2174,"security des")</f>
        <v>#NAME?</v>
      </c>
    </row>
    <row r="2175" spans="1:15" x14ac:dyDescent="0.25">
      <c r="A2175">
        <v>0</v>
      </c>
      <c r="B2175" s="9">
        <v>1.6153424657534246E-4</v>
      </c>
      <c r="C2175" s="9" t="str">
        <f t="shared" si="66"/>
        <v>$H$2202</v>
      </c>
      <c r="D2175" s="9" t="str">
        <f t="shared" si="67"/>
        <v>H2202</v>
      </c>
      <c r="F2175">
        <v>43680</v>
      </c>
      <c r="G2175" s="1" t="str">
        <f>_xll.BDS("SPX Index","CHAIN_TICKERS", "CHAIN_STRIKE_PX_OVRD",F2175, "CHAIN_PUT_CALL_TYPE_OVRD=P", "CHAIN_PERIODICITY_OVRD=M")</f>
        <v>SPX US 11/20/15 P2700</v>
      </c>
      <c r="J2175" t="s">
        <v>2788</v>
      </c>
      <c r="K2175" t="e">
        <f ca="1">_xll.BDP(J2175,"security des")</f>
        <v>#NAME?</v>
      </c>
      <c r="N2175" t="s">
        <v>2550</v>
      </c>
      <c r="O2175" t="e">
        <f ca="1">_xll.BDP(J2175,"security des")</f>
        <v>#NAME?</v>
      </c>
    </row>
    <row r="2176" spans="1:15" x14ac:dyDescent="0.25">
      <c r="A2176">
        <v>0</v>
      </c>
      <c r="B2176" s="9">
        <v>1.6180821917808217E-4</v>
      </c>
      <c r="C2176" s="9" t="str">
        <f t="shared" si="66"/>
        <v>$H$2203</v>
      </c>
      <c r="D2176" s="9" t="str">
        <f t="shared" si="67"/>
        <v>H2203</v>
      </c>
      <c r="F2176">
        <v>43700</v>
      </c>
      <c r="G2176" s="1" t="str">
        <f>_xll.BDS("SPX Index","CHAIN_TICKERS", "CHAIN_STRIKE_PX_OVRD",F2176, "CHAIN_PUT_CALL_TYPE_OVRD=P", "CHAIN_PERIODICITY_OVRD=M")</f>
        <v>SPX US 11/20/15 P2700</v>
      </c>
      <c r="J2176" t="s">
        <v>2789</v>
      </c>
      <c r="K2176" t="e">
        <f ca="1">_xll.BDP(J2176,"security des")</f>
        <v>#NAME?</v>
      </c>
      <c r="N2176" t="s">
        <v>2551</v>
      </c>
      <c r="O2176" t="e">
        <f ca="1">_xll.BDP(J2176,"security des")</f>
        <v>#NAME?</v>
      </c>
    </row>
    <row r="2177" spans="1:15" x14ac:dyDescent="0.25">
      <c r="A2177">
        <v>0</v>
      </c>
      <c r="B2177" s="9">
        <v>1.6339726027397262E-4</v>
      </c>
      <c r="C2177" s="9" t="str">
        <f t="shared" si="66"/>
        <v>$H$2204</v>
      </c>
      <c r="D2177" s="9" t="str">
        <f t="shared" si="67"/>
        <v>H2204</v>
      </c>
      <c r="F2177">
        <v>43720</v>
      </c>
      <c r="G2177" s="1" t="str">
        <f>_xll.BDS("SPX Index","CHAIN_TICKERS", "CHAIN_STRIKE_PX_OVRD",F2177, "CHAIN_PUT_CALL_TYPE_OVRD=P", "CHAIN_PERIODICITY_OVRD=M")</f>
        <v>SPX US 11/20/15 P2700</v>
      </c>
      <c r="J2177" t="s">
        <v>2790</v>
      </c>
      <c r="K2177" t="e">
        <f ca="1">_xll.BDP(J2177,"security des")</f>
        <v>#NAME?</v>
      </c>
      <c r="N2177" t="s">
        <v>2552</v>
      </c>
      <c r="O2177" t="e">
        <f ca="1">_xll.BDP(J2177,"security des")</f>
        <v>#NAME?</v>
      </c>
    </row>
    <row r="2178" spans="1:15" x14ac:dyDescent="0.25">
      <c r="A2178">
        <v>0</v>
      </c>
      <c r="B2178" s="9">
        <v>1.6306849315068494E-4</v>
      </c>
      <c r="C2178" s="9" t="str">
        <f t="shared" si="66"/>
        <v>$H$2205</v>
      </c>
      <c r="D2178" s="9" t="str">
        <f t="shared" si="67"/>
        <v>H2205</v>
      </c>
      <c r="F2178">
        <v>43740</v>
      </c>
      <c r="G2178" s="1" t="str">
        <f>_xll.BDS("SPX Index","CHAIN_TICKERS", "CHAIN_STRIKE_PX_OVRD",F2178, "CHAIN_PUT_CALL_TYPE_OVRD=P", "CHAIN_PERIODICITY_OVRD=M")</f>
        <v>SPX US 11/20/15 P2700</v>
      </c>
      <c r="J2178" t="s">
        <v>2791</v>
      </c>
      <c r="K2178" t="e">
        <f ca="1">_xll.BDP(J2178,"security des")</f>
        <v>#NAME?</v>
      </c>
      <c r="N2178" t="s">
        <v>2553</v>
      </c>
      <c r="O2178" t="e">
        <f ca="1">_xll.BDP(J2178,"security des")</f>
        <v>#NAME?</v>
      </c>
    </row>
    <row r="2179" spans="1:15" x14ac:dyDescent="0.25">
      <c r="A2179">
        <v>0</v>
      </c>
      <c r="B2179" s="9">
        <v>1.6246575342465753E-4</v>
      </c>
      <c r="C2179" s="9" t="str">
        <f t="shared" si="66"/>
        <v>$H$2206</v>
      </c>
      <c r="D2179" s="9" t="str">
        <f t="shared" si="67"/>
        <v>H2206</v>
      </c>
      <c r="F2179">
        <v>43760</v>
      </c>
      <c r="G2179" s="1" t="str">
        <f>_xll.BDS("SPX Index","CHAIN_TICKERS", "CHAIN_STRIKE_PX_OVRD",F2179, "CHAIN_PUT_CALL_TYPE_OVRD=P", "CHAIN_PERIODICITY_OVRD=M")</f>
        <v>SPX US 11/20/15 P2700</v>
      </c>
      <c r="J2179" t="s">
        <v>2792</v>
      </c>
      <c r="K2179" t="e">
        <f ca="1">_xll.BDP(J2179,"security des")</f>
        <v>#NAME?</v>
      </c>
      <c r="N2179" t="s">
        <v>2554</v>
      </c>
      <c r="O2179" t="e">
        <f ca="1">_xll.BDP(J2179,"security des")</f>
        <v>#NAME?</v>
      </c>
    </row>
    <row r="2180" spans="1:15" x14ac:dyDescent="0.25">
      <c r="A2180">
        <v>0</v>
      </c>
      <c r="B2180" s="9">
        <v>1.6183561643835616E-4</v>
      </c>
      <c r="C2180" s="9" t="str">
        <f t="shared" ref="C2180:C2243" si="68">ADDRESS(ROW(B2180)+MATCH(1,B2180:B2206),8)</f>
        <v>$H$2207</v>
      </c>
      <c r="D2180" s="9" t="str">
        <f t="shared" ref="D2180:D2243" si="69">"H"&amp;(ROW(B2180)+MATCH(1,B2180:B2206))</f>
        <v>H2207</v>
      </c>
      <c r="F2180">
        <v>43780</v>
      </c>
      <c r="G2180" s="1" t="str">
        <f>_xll.BDS("SPX Index","CHAIN_TICKERS", "CHAIN_STRIKE_PX_OVRD",F2180, "CHAIN_PUT_CALL_TYPE_OVRD=P", "CHAIN_PERIODICITY_OVRD=M")</f>
        <v>SPX US 11/20/15 P2700</v>
      </c>
      <c r="J2180" t="s">
        <v>2793</v>
      </c>
      <c r="K2180" t="e">
        <f ca="1">_xll.BDP(J2180,"security des")</f>
        <v>#NAME?</v>
      </c>
      <c r="N2180" t="s">
        <v>2555</v>
      </c>
      <c r="O2180" t="e">
        <f ca="1">_xll.BDP(J2180,"security des")</f>
        <v>#NAME?</v>
      </c>
    </row>
    <row r="2181" spans="1:15" x14ac:dyDescent="0.25">
      <c r="A2181">
        <v>0</v>
      </c>
      <c r="B2181" s="9">
        <v>1.6093150684931505E-4</v>
      </c>
      <c r="C2181" s="9" t="str">
        <f t="shared" si="68"/>
        <v>$H$2208</v>
      </c>
      <c r="D2181" s="9" t="str">
        <f t="shared" si="69"/>
        <v>H2208</v>
      </c>
      <c r="F2181">
        <v>43800</v>
      </c>
      <c r="G2181" s="1" t="str">
        <f>_xll.BDS("SPX Index","CHAIN_TICKERS", "CHAIN_STRIKE_PX_OVRD",F2181, "CHAIN_PUT_CALL_TYPE_OVRD=P", "CHAIN_PERIODICITY_OVRD=M")</f>
        <v>SPX US 11/20/15 P2700</v>
      </c>
      <c r="J2181" t="s">
        <v>2794</v>
      </c>
      <c r="K2181" t="e">
        <f ca="1">_xll.BDP(J2181,"security des")</f>
        <v>#NAME?</v>
      </c>
      <c r="N2181" t="s">
        <v>2556</v>
      </c>
      <c r="O2181" t="e">
        <f ca="1">_xll.BDP(J2181,"security des")</f>
        <v>#NAME?</v>
      </c>
    </row>
    <row r="2182" spans="1:15" x14ac:dyDescent="0.25">
      <c r="A2182">
        <v>0</v>
      </c>
      <c r="B2182" s="9">
        <v>1.6424657534246575E-4</v>
      </c>
      <c r="C2182" s="9" t="str">
        <f t="shared" si="68"/>
        <v>$H$2209</v>
      </c>
      <c r="D2182" s="9" t="str">
        <f t="shared" si="69"/>
        <v>H2209</v>
      </c>
      <c r="F2182">
        <v>43820</v>
      </c>
      <c r="G2182" s="1" t="str">
        <f>_xll.BDS("SPX Index","CHAIN_TICKERS", "CHAIN_STRIKE_PX_OVRD",F2182, "CHAIN_PUT_CALL_TYPE_OVRD=P", "CHAIN_PERIODICITY_OVRD=M")</f>
        <v>SPX US 11/20/15 P2700</v>
      </c>
      <c r="J2182" t="s">
        <v>2795</v>
      </c>
      <c r="K2182" t="e">
        <f ca="1">_xll.BDP(J2182,"security des")</f>
        <v>#NAME?</v>
      </c>
      <c r="N2182" t="s">
        <v>2557</v>
      </c>
      <c r="O2182" t="e">
        <f ca="1">_xll.BDP(J2182,"security des")</f>
        <v>#NAME?</v>
      </c>
    </row>
    <row r="2183" spans="1:15" x14ac:dyDescent="0.25">
      <c r="A2183">
        <v>0</v>
      </c>
      <c r="B2183" s="9">
        <v>1.6594520547945205E-4</v>
      </c>
      <c r="C2183" s="9" t="str">
        <f t="shared" si="68"/>
        <v>$H$2210</v>
      </c>
      <c r="D2183" s="9" t="str">
        <f t="shared" si="69"/>
        <v>H2210</v>
      </c>
      <c r="F2183">
        <v>43840</v>
      </c>
      <c r="G2183" s="1" t="str">
        <f>_xll.BDS("SPX Index","CHAIN_TICKERS", "CHAIN_STRIKE_PX_OVRD",F2183, "CHAIN_PUT_CALL_TYPE_OVRD=P", "CHAIN_PERIODICITY_OVRD=M")</f>
        <v>SPX US 11/20/15 P2700</v>
      </c>
      <c r="J2183" t="s">
        <v>2796</v>
      </c>
      <c r="K2183" t="e">
        <f ca="1">_xll.BDP(J2183,"security des")</f>
        <v>#NAME?</v>
      </c>
      <c r="N2183" t="s">
        <v>2558</v>
      </c>
      <c r="O2183" t="e">
        <f ca="1">_xll.BDP(J2183,"security des")</f>
        <v>#NAME?</v>
      </c>
    </row>
    <row r="2184" spans="1:15" x14ac:dyDescent="0.25">
      <c r="A2184">
        <v>0</v>
      </c>
      <c r="B2184" s="9">
        <v>1.6419178082191781E-4</v>
      </c>
      <c r="C2184" s="9" t="str">
        <f t="shared" si="68"/>
        <v>$H$2211</v>
      </c>
      <c r="D2184" s="9" t="str">
        <f t="shared" si="69"/>
        <v>H2211</v>
      </c>
      <c r="F2184">
        <v>43860</v>
      </c>
      <c r="G2184" s="1" t="str">
        <f>_xll.BDS("SPX Index","CHAIN_TICKERS", "CHAIN_STRIKE_PX_OVRD",F2184, "CHAIN_PUT_CALL_TYPE_OVRD=P", "CHAIN_PERIODICITY_OVRD=M")</f>
        <v>SPX US 11/20/15 P2700</v>
      </c>
      <c r="J2184" t="s">
        <v>2797</v>
      </c>
      <c r="K2184" t="e">
        <f ca="1">_xll.BDP(J2184,"security des")</f>
        <v>#NAME?</v>
      </c>
      <c r="N2184" t="s">
        <v>2559</v>
      </c>
      <c r="O2184" t="e">
        <f ca="1">_xll.BDP(J2184,"security des")</f>
        <v>#NAME?</v>
      </c>
    </row>
    <row r="2185" spans="1:15" x14ac:dyDescent="0.25">
      <c r="A2185">
        <v>0</v>
      </c>
      <c r="B2185" s="9">
        <v>1.6295890410958906E-4</v>
      </c>
      <c r="C2185" s="9" t="str">
        <f t="shared" si="68"/>
        <v>$H$2212</v>
      </c>
      <c r="D2185" s="9" t="str">
        <f t="shared" si="69"/>
        <v>H2212</v>
      </c>
      <c r="F2185">
        <v>43880</v>
      </c>
      <c r="G2185" s="1" t="str">
        <f>_xll.BDS("SPX Index","CHAIN_TICKERS", "CHAIN_STRIKE_PX_OVRD",F2185, "CHAIN_PUT_CALL_TYPE_OVRD=P", "CHAIN_PERIODICITY_OVRD=M")</f>
        <v>SPX US 11/20/15 P2700</v>
      </c>
      <c r="J2185" t="s">
        <v>2798</v>
      </c>
      <c r="K2185" t="e">
        <f ca="1">_xll.BDP(J2185,"security des")</f>
        <v>#NAME?</v>
      </c>
      <c r="N2185" t="s">
        <v>2560</v>
      </c>
      <c r="O2185" t="e">
        <f ca="1">_xll.BDP(J2185,"security des")</f>
        <v>#NAME?</v>
      </c>
    </row>
    <row r="2186" spans="1:15" x14ac:dyDescent="0.25">
      <c r="A2186">
        <v>0</v>
      </c>
      <c r="B2186" s="9">
        <v>1.635068493150685E-4</v>
      </c>
      <c r="C2186" s="9" t="str">
        <f t="shared" si="68"/>
        <v>$H$2213</v>
      </c>
      <c r="D2186" s="9" t="str">
        <f t="shared" si="69"/>
        <v>H2213</v>
      </c>
      <c r="F2186">
        <v>43900</v>
      </c>
      <c r="G2186" s="1" t="str">
        <f>_xll.BDS("SPX Index","CHAIN_TICKERS", "CHAIN_STRIKE_PX_OVRD",F2186, "CHAIN_PUT_CALL_TYPE_OVRD=P", "CHAIN_PERIODICITY_OVRD=M")</f>
        <v>SPX US 11/20/15 P2700</v>
      </c>
      <c r="J2186" t="s">
        <v>2799</v>
      </c>
      <c r="K2186" t="e">
        <f ca="1">_xll.BDP(J2186,"security des")</f>
        <v>#NAME?</v>
      </c>
      <c r="N2186" t="s">
        <v>2561</v>
      </c>
      <c r="O2186" t="e">
        <f ca="1">_xll.BDP(J2186,"security des")</f>
        <v>#NAME?</v>
      </c>
    </row>
    <row r="2187" spans="1:15" x14ac:dyDescent="0.25">
      <c r="A2187">
        <v>0</v>
      </c>
      <c r="B2187" s="9">
        <v>1.6334246575342465E-4</v>
      </c>
      <c r="C2187" s="9" t="str">
        <f t="shared" si="68"/>
        <v>$H$2214</v>
      </c>
      <c r="D2187" s="9" t="str">
        <f t="shared" si="69"/>
        <v>H2214</v>
      </c>
      <c r="F2187">
        <v>43920</v>
      </c>
      <c r="G2187" s="1" t="str">
        <f>_xll.BDS("SPX Index","CHAIN_TICKERS", "CHAIN_STRIKE_PX_OVRD",F2187, "CHAIN_PUT_CALL_TYPE_OVRD=P", "CHAIN_PERIODICITY_OVRD=M")</f>
        <v>SPX US 11/20/15 P2700</v>
      </c>
      <c r="J2187" t="s">
        <v>2800</v>
      </c>
      <c r="K2187" t="e">
        <f ca="1">_xll.BDP(J2187,"security des")</f>
        <v>#NAME?</v>
      </c>
      <c r="N2187" t="s">
        <v>2562</v>
      </c>
      <c r="O2187" t="e">
        <f ca="1">_xll.BDP(J2187,"security des")</f>
        <v>#NAME?</v>
      </c>
    </row>
    <row r="2188" spans="1:15" x14ac:dyDescent="0.25">
      <c r="A2188">
        <v>0</v>
      </c>
      <c r="B2188" s="9">
        <v>1.6164383561643837E-4</v>
      </c>
      <c r="C2188" s="9" t="str">
        <f t="shared" si="68"/>
        <v>$H$2215</v>
      </c>
      <c r="D2188" s="9" t="str">
        <f t="shared" si="69"/>
        <v>H2215</v>
      </c>
      <c r="F2188">
        <v>43940</v>
      </c>
      <c r="G2188" s="1" t="str">
        <f>_xll.BDS("SPX Index","CHAIN_TICKERS", "CHAIN_STRIKE_PX_OVRD",F2188, "CHAIN_PUT_CALL_TYPE_OVRD=P", "CHAIN_PERIODICITY_OVRD=M")</f>
        <v>SPX US 11/20/15 P2700</v>
      </c>
      <c r="J2188" t="s">
        <v>2801</v>
      </c>
      <c r="K2188" t="e">
        <f ca="1">_xll.BDP(J2188,"security des")</f>
        <v>#NAME?</v>
      </c>
      <c r="N2188" t="s">
        <v>2563</v>
      </c>
      <c r="O2188" t="e">
        <f ca="1">_xll.BDP(J2188,"security des")</f>
        <v>#NAME?</v>
      </c>
    </row>
    <row r="2189" spans="1:15" x14ac:dyDescent="0.25">
      <c r="A2189">
        <v>0</v>
      </c>
      <c r="B2189" s="9">
        <v>1.6246575342465753E-4</v>
      </c>
      <c r="C2189" s="9" t="str">
        <f t="shared" si="68"/>
        <v>$H$2216</v>
      </c>
      <c r="D2189" s="9" t="str">
        <f t="shared" si="69"/>
        <v>H2216</v>
      </c>
      <c r="F2189">
        <v>43960</v>
      </c>
      <c r="G2189" s="1" t="str">
        <f>_xll.BDS("SPX Index","CHAIN_TICKERS", "CHAIN_STRIKE_PX_OVRD",F2189, "CHAIN_PUT_CALL_TYPE_OVRD=P", "CHAIN_PERIODICITY_OVRD=M")</f>
        <v>SPX US 11/20/15 P2700</v>
      </c>
      <c r="J2189" t="s">
        <v>2802</v>
      </c>
      <c r="K2189" t="e">
        <f ca="1">_xll.BDP(J2189,"security des")</f>
        <v>#NAME?</v>
      </c>
      <c r="N2189" t="s">
        <v>2564</v>
      </c>
      <c r="O2189" t="e">
        <f ca="1">_xll.BDP(J2189,"security des")</f>
        <v>#NAME?</v>
      </c>
    </row>
    <row r="2190" spans="1:15" x14ac:dyDescent="0.25">
      <c r="A2190">
        <v>0</v>
      </c>
      <c r="B2190" s="9">
        <v>1.6353424657534248E-4</v>
      </c>
      <c r="C2190" s="9" t="str">
        <f t="shared" si="68"/>
        <v>$H$2217</v>
      </c>
      <c r="D2190" s="9" t="str">
        <f t="shared" si="69"/>
        <v>H2217</v>
      </c>
      <c r="F2190">
        <v>43980</v>
      </c>
      <c r="G2190" s="1" t="str">
        <f>_xll.BDS("SPX Index","CHAIN_TICKERS", "CHAIN_STRIKE_PX_OVRD",F2190, "CHAIN_PUT_CALL_TYPE_OVRD=P", "CHAIN_PERIODICITY_OVRD=M")</f>
        <v>SPX US 11/20/15 P2700</v>
      </c>
      <c r="J2190" t="s">
        <v>2803</v>
      </c>
      <c r="K2190" t="e">
        <f ca="1">_xll.BDP(J2190,"security des")</f>
        <v>#NAME?</v>
      </c>
      <c r="N2190" t="s">
        <v>2565</v>
      </c>
      <c r="O2190" t="e">
        <f ca="1">_xll.BDP(J2190,"security des")</f>
        <v>#NAME?</v>
      </c>
    </row>
    <row r="2191" spans="1:15" x14ac:dyDescent="0.25">
      <c r="A2191">
        <v>0</v>
      </c>
      <c r="B2191" s="9">
        <v>1.6293150684931507E-4</v>
      </c>
      <c r="C2191" s="9" t="str">
        <f t="shared" si="68"/>
        <v>$H$2218</v>
      </c>
      <c r="D2191" s="9" t="str">
        <f t="shared" si="69"/>
        <v>H2218</v>
      </c>
      <c r="F2191">
        <v>44000</v>
      </c>
      <c r="G2191" s="1" t="str">
        <f>_xll.BDS("SPX Index","CHAIN_TICKERS", "CHAIN_STRIKE_PX_OVRD",F2191, "CHAIN_PUT_CALL_TYPE_OVRD=P", "CHAIN_PERIODICITY_OVRD=M")</f>
        <v>SPX US 11/20/15 P2700</v>
      </c>
      <c r="J2191" t="s">
        <v>2804</v>
      </c>
      <c r="K2191" t="e">
        <f ca="1">_xll.BDP(J2191,"security des")</f>
        <v>#NAME?</v>
      </c>
      <c r="N2191" t="s">
        <v>2566</v>
      </c>
      <c r="O2191" t="e">
        <f ca="1">_xll.BDP(J2191,"security des")</f>
        <v>#NAME?</v>
      </c>
    </row>
    <row r="2192" spans="1:15" x14ac:dyDescent="0.25">
      <c r="A2192">
        <v>0</v>
      </c>
      <c r="B2192" s="9">
        <v>1.6282191780821916E-4</v>
      </c>
      <c r="C2192" s="9" t="str">
        <f t="shared" si="68"/>
        <v>$H$2219</v>
      </c>
      <c r="D2192" s="9" t="str">
        <f t="shared" si="69"/>
        <v>H2219</v>
      </c>
      <c r="F2192">
        <v>44020</v>
      </c>
      <c r="G2192" s="1" t="str">
        <f>_xll.BDS("SPX Index","CHAIN_TICKERS", "CHAIN_STRIKE_PX_OVRD",F2192, "CHAIN_PUT_CALL_TYPE_OVRD=P", "CHAIN_PERIODICITY_OVRD=M")</f>
        <v>SPX US 11/20/15 P2700</v>
      </c>
      <c r="J2192" t="s">
        <v>2805</v>
      </c>
      <c r="K2192" t="e">
        <f ca="1">_xll.BDP(J2192,"security des")</f>
        <v>#NAME?</v>
      </c>
      <c r="N2192" t="s">
        <v>2567</v>
      </c>
      <c r="O2192" t="e">
        <f ca="1">_xll.BDP(J2192,"security des")</f>
        <v>#NAME?</v>
      </c>
    </row>
    <row r="2193" spans="1:15" x14ac:dyDescent="0.25">
      <c r="A2193">
        <v>0</v>
      </c>
      <c r="B2193" s="9">
        <v>1.6164383561643837E-4</v>
      </c>
      <c r="C2193" s="9" t="str">
        <f t="shared" si="68"/>
        <v>$H$2220</v>
      </c>
      <c r="D2193" s="9" t="str">
        <f t="shared" si="69"/>
        <v>H2220</v>
      </c>
      <c r="F2193">
        <v>44040</v>
      </c>
      <c r="G2193" s="1" t="str">
        <f>_xll.BDS("SPX Index","CHAIN_TICKERS", "CHAIN_STRIKE_PX_OVRD",F2193, "CHAIN_PUT_CALL_TYPE_OVRD=P", "CHAIN_PERIODICITY_OVRD=M")</f>
        <v>SPX US 11/20/15 P2700</v>
      </c>
      <c r="J2193" t="s">
        <v>2806</v>
      </c>
      <c r="K2193" t="e">
        <f ca="1">_xll.BDP(J2193,"security des")</f>
        <v>#NAME?</v>
      </c>
      <c r="N2193" t="s">
        <v>2568</v>
      </c>
      <c r="O2193" t="e">
        <f ca="1">_xll.BDP(J2193,"security des")</f>
        <v>#NAME?</v>
      </c>
    </row>
    <row r="2194" spans="1:15" x14ac:dyDescent="0.25">
      <c r="A2194">
        <v>3</v>
      </c>
      <c r="B2194" s="9">
        <v>1.5989041095890413E-4</v>
      </c>
      <c r="C2194" s="9" t="str">
        <f t="shared" si="68"/>
        <v>$H$2221</v>
      </c>
      <c r="D2194" s="9" t="str">
        <f t="shared" si="69"/>
        <v>H2221</v>
      </c>
      <c r="F2194">
        <v>44060</v>
      </c>
      <c r="G2194" s="1" t="str">
        <f>_xll.BDS("SPX Index","CHAIN_TICKERS", "CHAIN_STRIKE_PX_OVRD",F2194, "CHAIN_PUT_CALL_TYPE_OVRD=P", "CHAIN_PERIODICITY_OVRD=M")</f>
        <v>SPX US 11/20/15 P2700</v>
      </c>
      <c r="J2194" t="s">
        <v>2807</v>
      </c>
      <c r="K2194" t="e">
        <f ca="1">_xll.BDP(J2194,"security des")</f>
        <v>#NAME?</v>
      </c>
      <c r="N2194" t="s">
        <v>2569</v>
      </c>
      <c r="O2194" t="e">
        <f ca="1">_xll.BDP(J2194,"security des")</f>
        <v>#NAME?</v>
      </c>
    </row>
    <row r="2195" spans="1:15" x14ac:dyDescent="0.25">
      <c r="A2195">
        <v>0</v>
      </c>
      <c r="B2195" s="9">
        <v>1.6038356164383563E-4</v>
      </c>
      <c r="C2195" s="9" t="str">
        <f t="shared" si="68"/>
        <v>$H$2222</v>
      </c>
      <c r="D2195" s="9" t="str">
        <f t="shared" si="69"/>
        <v>H2222</v>
      </c>
      <c r="F2195">
        <v>44080</v>
      </c>
      <c r="G2195" s="1" t="str">
        <f>_xll.BDS("SPX Index","CHAIN_TICKERS", "CHAIN_STRIKE_PX_OVRD",F2195, "CHAIN_PUT_CALL_TYPE_OVRD=P", "CHAIN_PERIODICITY_OVRD=M")</f>
        <v>SPX US 11/20/15 P2700</v>
      </c>
      <c r="J2195" t="s">
        <v>2808</v>
      </c>
      <c r="K2195" t="e">
        <f ca="1">_xll.BDP(J2195,"security des")</f>
        <v>#NAME?</v>
      </c>
      <c r="N2195" t="s">
        <v>2570</v>
      </c>
      <c r="O2195" t="e">
        <f ca="1">_xll.BDP(J2195,"security des")</f>
        <v>#NAME?</v>
      </c>
    </row>
    <row r="2196" spans="1:15" x14ac:dyDescent="0.25">
      <c r="A2196">
        <v>0</v>
      </c>
      <c r="B2196" s="9">
        <v>1.6120547945205481E-4</v>
      </c>
      <c r="C2196" s="9" t="str">
        <f t="shared" si="68"/>
        <v>$H$2223</v>
      </c>
      <c r="D2196" s="9" t="str">
        <f t="shared" si="69"/>
        <v>H2223</v>
      </c>
      <c r="F2196">
        <v>44100</v>
      </c>
      <c r="G2196" s="1" t="str">
        <f>_xll.BDS("SPX Index","CHAIN_TICKERS", "CHAIN_STRIKE_PX_OVRD",F2196, "CHAIN_PUT_CALL_TYPE_OVRD=P", "CHAIN_PERIODICITY_OVRD=M")</f>
        <v>SPX US 11/20/15 P2700</v>
      </c>
      <c r="J2196" t="s">
        <v>2809</v>
      </c>
      <c r="K2196" t="e">
        <f ca="1">_xll.BDP(J2196,"security des")</f>
        <v>#NAME?</v>
      </c>
      <c r="N2196" t="s">
        <v>2571</v>
      </c>
      <c r="O2196" t="e">
        <f ca="1">_xll.BDP(J2196,"security des")</f>
        <v>#NAME?</v>
      </c>
    </row>
    <row r="2197" spans="1:15" x14ac:dyDescent="0.25">
      <c r="A2197">
        <v>0</v>
      </c>
      <c r="B2197" s="9">
        <v>1.5991780821917809E-4</v>
      </c>
      <c r="C2197" s="9" t="str">
        <f t="shared" si="68"/>
        <v>$H$2224</v>
      </c>
      <c r="D2197" s="9" t="str">
        <f t="shared" si="69"/>
        <v>H2224</v>
      </c>
      <c r="F2197">
        <v>44120</v>
      </c>
      <c r="G2197" s="1" t="str">
        <f>_xll.BDS("SPX Index","CHAIN_TICKERS", "CHAIN_STRIKE_PX_OVRD",F2197, "CHAIN_PUT_CALL_TYPE_OVRD=P", "CHAIN_PERIODICITY_OVRD=M")</f>
        <v>SPX US 11/20/15 P2700</v>
      </c>
      <c r="J2197" t="s">
        <v>2810</v>
      </c>
      <c r="K2197" t="e">
        <f ca="1">_xll.BDP(J2197,"security des")</f>
        <v>#NAME?</v>
      </c>
      <c r="N2197" t="s">
        <v>2572</v>
      </c>
      <c r="O2197" t="e">
        <f ca="1">_xll.BDP(J2197,"security des")</f>
        <v>#NAME?</v>
      </c>
    </row>
    <row r="2198" spans="1:15" x14ac:dyDescent="0.25">
      <c r="A2198">
        <v>0</v>
      </c>
      <c r="B2198" s="9">
        <v>1.6076712328767125E-4</v>
      </c>
      <c r="C2198" s="9" t="str">
        <f t="shared" si="68"/>
        <v>$H$2225</v>
      </c>
      <c r="D2198" s="9" t="str">
        <f t="shared" si="69"/>
        <v>H2225</v>
      </c>
      <c r="F2198">
        <v>44140</v>
      </c>
      <c r="G2198" s="1" t="str">
        <f>_xll.BDS("SPX Index","CHAIN_TICKERS", "CHAIN_STRIKE_PX_OVRD",F2198, "CHAIN_PUT_CALL_TYPE_OVRD=P", "CHAIN_PERIODICITY_OVRD=M")</f>
        <v>SPX US 11/20/15 P2700</v>
      </c>
      <c r="J2198" t="s">
        <v>2811</v>
      </c>
      <c r="K2198" t="e">
        <f ca="1">_xll.BDP(J2198,"security des")</f>
        <v>#NAME?</v>
      </c>
      <c r="N2198" t="s">
        <v>2573</v>
      </c>
      <c r="O2198" t="e">
        <f ca="1">_xll.BDP(J2198,"security des")</f>
        <v>#NAME?</v>
      </c>
    </row>
    <row r="2199" spans="1:15" x14ac:dyDescent="0.25">
      <c r="A2199">
        <v>0</v>
      </c>
      <c r="B2199" s="9">
        <v>1.6095890410958903E-4</v>
      </c>
      <c r="C2199" s="9" t="str">
        <f t="shared" si="68"/>
        <v>$H$2226</v>
      </c>
      <c r="D2199" s="9" t="str">
        <f t="shared" si="69"/>
        <v>H2226</v>
      </c>
      <c r="F2199">
        <v>44160</v>
      </c>
      <c r="G2199" s="1" t="str">
        <f>_xll.BDS("SPX Index","CHAIN_TICKERS", "CHAIN_STRIKE_PX_OVRD",F2199, "CHAIN_PUT_CALL_TYPE_OVRD=P", "CHAIN_PERIODICITY_OVRD=M")</f>
        <v>SPX US 11/20/15 P2700</v>
      </c>
      <c r="J2199" t="s">
        <v>2812</v>
      </c>
      <c r="K2199" t="e">
        <f ca="1">_xll.BDP(J2199,"security des")</f>
        <v>#NAME?</v>
      </c>
      <c r="N2199" t="s">
        <v>2574</v>
      </c>
      <c r="O2199" t="e">
        <f ca="1">_xll.BDP(J2199,"security des")</f>
        <v>#NAME?</v>
      </c>
    </row>
    <row r="2200" spans="1:15" x14ac:dyDescent="0.25">
      <c r="A2200">
        <v>0</v>
      </c>
      <c r="B2200" s="9">
        <v>1.6123287671232877E-4</v>
      </c>
      <c r="C2200" s="9" t="str">
        <f t="shared" si="68"/>
        <v>$H$2227</v>
      </c>
      <c r="D2200" s="9" t="str">
        <f t="shared" si="69"/>
        <v>H2227</v>
      </c>
      <c r="F2200">
        <v>44180</v>
      </c>
      <c r="G2200" s="1" t="str">
        <f>_xll.BDS("SPX Index","CHAIN_TICKERS", "CHAIN_STRIKE_PX_OVRD",F2200, "CHAIN_PUT_CALL_TYPE_OVRD=P", "CHAIN_PERIODICITY_OVRD=M")</f>
        <v>SPX US 11/20/15 P2700</v>
      </c>
      <c r="J2200" t="s">
        <v>2813</v>
      </c>
      <c r="K2200" t="e">
        <f ca="1">_xll.BDP(J2200,"security des")</f>
        <v>#NAME?</v>
      </c>
      <c r="N2200" t="s">
        <v>2575</v>
      </c>
      <c r="O2200" t="e">
        <f ca="1">_xll.BDP(J2200,"security des")</f>
        <v>#NAME?</v>
      </c>
    </row>
    <row r="2201" spans="1:15" x14ac:dyDescent="0.25">
      <c r="A2201">
        <v>0</v>
      </c>
      <c r="B2201" s="9">
        <v>1.6268493150684932E-4</v>
      </c>
      <c r="C2201" s="9" t="str">
        <f t="shared" si="68"/>
        <v>$H$2228</v>
      </c>
      <c r="D2201" s="9" t="str">
        <f t="shared" si="69"/>
        <v>H2228</v>
      </c>
      <c r="F2201">
        <v>44200</v>
      </c>
      <c r="G2201" s="1" t="str">
        <f>_xll.BDS("SPX Index","CHAIN_TICKERS", "CHAIN_STRIKE_PX_OVRD",F2201, "CHAIN_PUT_CALL_TYPE_OVRD=P", "CHAIN_PERIODICITY_OVRD=M")</f>
        <v>SPX US 11/20/15 P2700</v>
      </c>
      <c r="J2201" t="s">
        <v>2814</v>
      </c>
      <c r="K2201" t="e">
        <f ca="1">_xll.BDP(J2201,"security des")</f>
        <v>#NAME?</v>
      </c>
      <c r="N2201" t="s">
        <v>2576</v>
      </c>
      <c r="O2201" t="e">
        <f ca="1">_xll.BDP(J2201,"security des")</f>
        <v>#NAME?</v>
      </c>
    </row>
    <row r="2202" spans="1:15" x14ac:dyDescent="0.25">
      <c r="A2202">
        <v>0</v>
      </c>
      <c r="B2202" s="9">
        <v>1.6208219178082193E-4</v>
      </c>
      <c r="C2202" s="9" t="str">
        <f t="shared" si="68"/>
        <v>$H$2229</v>
      </c>
      <c r="D2202" s="9" t="str">
        <f t="shared" si="69"/>
        <v>H2229</v>
      </c>
      <c r="F2202">
        <v>44220</v>
      </c>
      <c r="G2202" s="1" t="str">
        <f>_xll.BDS("SPX Index","CHAIN_TICKERS", "CHAIN_STRIKE_PX_OVRD",F2202, "CHAIN_PUT_CALL_TYPE_OVRD=P", "CHAIN_PERIODICITY_OVRD=M")</f>
        <v>SPX US 11/20/15 P2700</v>
      </c>
      <c r="J2202" t="s">
        <v>2815</v>
      </c>
      <c r="K2202" t="e">
        <f ca="1">_xll.BDP(J2202,"security des")</f>
        <v>#NAME?</v>
      </c>
      <c r="N2202" t="s">
        <v>2577</v>
      </c>
      <c r="O2202" t="e">
        <f ca="1">_xll.BDP(J2202,"security des")</f>
        <v>#NAME?</v>
      </c>
    </row>
    <row r="2203" spans="1:15" x14ac:dyDescent="0.25">
      <c r="A2203">
        <v>0</v>
      </c>
      <c r="B2203" s="9">
        <v>1.6178082191780821E-4</v>
      </c>
      <c r="C2203" s="9" t="str">
        <f t="shared" si="68"/>
        <v>$H$2230</v>
      </c>
      <c r="D2203" s="9" t="str">
        <f t="shared" si="69"/>
        <v>H2230</v>
      </c>
      <c r="F2203">
        <v>44240</v>
      </c>
      <c r="G2203" s="1" t="str">
        <f>_xll.BDS("SPX Index","CHAIN_TICKERS", "CHAIN_STRIKE_PX_OVRD",F2203, "CHAIN_PUT_CALL_TYPE_OVRD=P", "CHAIN_PERIODICITY_OVRD=M")</f>
        <v>SPX US 11/20/15 P2700</v>
      </c>
      <c r="J2203" t="s">
        <v>2816</v>
      </c>
      <c r="K2203" t="e">
        <f ca="1">_xll.BDP(J2203,"security des")</f>
        <v>#NAME?</v>
      </c>
      <c r="N2203" t="s">
        <v>2578</v>
      </c>
      <c r="O2203" t="e">
        <f ca="1">_xll.BDP(J2203,"security des")</f>
        <v>#NAME?</v>
      </c>
    </row>
    <row r="2204" spans="1:15" x14ac:dyDescent="0.25">
      <c r="A2204">
        <v>0</v>
      </c>
      <c r="B2204" s="9">
        <v>1.6139726027397259E-4</v>
      </c>
      <c r="C2204" s="9" t="str">
        <f t="shared" si="68"/>
        <v>$H$2231</v>
      </c>
      <c r="D2204" s="9" t="str">
        <f t="shared" si="69"/>
        <v>H2231</v>
      </c>
      <c r="F2204">
        <v>44260</v>
      </c>
      <c r="G2204" s="1" t="str">
        <f>_xll.BDS("SPX Index","CHAIN_TICKERS", "CHAIN_STRIKE_PX_OVRD",F2204, "CHAIN_PUT_CALL_TYPE_OVRD=P", "CHAIN_PERIODICITY_OVRD=M")</f>
        <v>SPX US 11/20/15 P2700</v>
      </c>
      <c r="J2204" t="s">
        <v>2817</v>
      </c>
      <c r="K2204" t="e">
        <f ca="1">_xll.BDP(J2204,"security des")</f>
        <v>#NAME?</v>
      </c>
      <c r="N2204" t="s">
        <v>2579</v>
      </c>
      <c r="O2204" t="e">
        <f ca="1">_xll.BDP(J2204,"security des")</f>
        <v>#NAME?</v>
      </c>
    </row>
    <row r="2205" spans="1:15" x14ac:dyDescent="0.25">
      <c r="A2205">
        <v>0</v>
      </c>
      <c r="B2205" s="9">
        <v>1.6194520547945204E-4</v>
      </c>
      <c r="C2205" s="9" t="str">
        <f t="shared" si="68"/>
        <v>$H$2232</v>
      </c>
      <c r="D2205" s="9" t="str">
        <f t="shared" si="69"/>
        <v>H2232</v>
      </c>
      <c r="F2205">
        <v>44280</v>
      </c>
      <c r="G2205" s="1" t="str">
        <f>_xll.BDS("SPX Index","CHAIN_TICKERS", "CHAIN_STRIKE_PX_OVRD",F2205, "CHAIN_PUT_CALL_TYPE_OVRD=P", "CHAIN_PERIODICITY_OVRD=M")</f>
        <v>SPX US 11/20/15 P2700</v>
      </c>
      <c r="J2205" t="s">
        <v>2818</v>
      </c>
      <c r="K2205" t="e">
        <f ca="1">_xll.BDP(J2205,"security des")</f>
        <v>#NAME?</v>
      </c>
      <c r="N2205" t="s">
        <v>2580</v>
      </c>
      <c r="O2205" t="e">
        <f ca="1">_xll.BDP(J2205,"security des")</f>
        <v>#NAME?</v>
      </c>
    </row>
    <row r="2206" spans="1:15" x14ac:dyDescent="0.25">
      <c r="A2206">
        <v>0</v>
      </c>
      <c r="B2206" s="9">
        <v>1.6326027397260272E-4</v>
      </c>
      <c r="C2206" s="9" t="str">
        <f t="shared" si="68"/>
        <v>$H$2233</v>
      </c>
      <c r="D2206" s="9" t="str">
        <f t="shared" si="69"/>
        <v>H2233</v>
      </c>
      <c r="F2206">
        <v>44300</v>
      </c>
      <c r="G2206" s="1" t="str">
        <f>_xll.BDS("SPX Index","CHAIN_TICKERS", "CHAIN_STRIKE_PX_OVRD",F2206, "CHAIN_PUT_CALL_TYPE_OVRD=P", "CHAIN_PERIODICITY_OVRD=M")</f>
        <v>SPX US 11/20/15 P2700</v>
      </c>
      <c r="J2206" t="s">
        <v>2819</v>
      </c>
      <c r="K2206" t="e">
        <f ca="1">_xll.BDP(J2206,"security des")</f>
        <v>#NAME?</v>
      </c>
      <c r="N2206" t="s">
        <v>2581</v>
      </c>
      <c r="O2206" t="e">
        <f ca="1">_xll.BDP(J2206,"security des")</f>
        <v>#NAME?</v>
      </c>
    </row>
    <row r="2207" spans="1:15" x14ac:dyDescent="0.25">
      <c r="A2207">
        <v>0</v>
      </c>
      <c r="B2207" s="9">
        <v>1.6265753424657536E-4</v>
      </c>
      <c r="C2207" s="9" t="str">
        <f t="shared" si="68"/>
        <v>$H$2234</v>
      </c>
      <c r="D2207" s="9" t="str">
        <f t="shared" si="69"/>
        <v>H2234</v>
      </c>
      <c r="F2207">
        <v>44320</v>
      </c>
      <c r="G2207" s="1" t="str">
        <f>_xll.BDS("SPX Index","CHAIN_TICKERS", "CHAIN_STRIKE_PX_OVRD",F2207, "CHAIN_PUT_CALL_TYPE_OVRD=P", "CHAIN_PERIODICITY_OVRD=M")</f>
        <v>SPX US 11/20/15 P2700</v>
      </c>
      <c r="J2207" t="s">
        <v>2820</v>
      </c>
      <c r="K2207" t="e">
        <f ca="1">_xll.BDP(J2207,"security des")</f>
        <v>#NAME?</v>
      </c>
      <c r="N2207" t="s">
        <v>2582</v>
      </c>
      <c r="O2207" t="e">
        <f ca="1">_xll.BDP(J2207,"security des")</f>
        <v>#NAME?</v>
      </c>
    </row>
    <row r="2208" spans="1:15" x14ac:dyDescent="0.25">
      <c r="A2208">
        <v>0</v>
      </c>
      <c r="B2208" s="9">
        <v>1.6205479452054795E-4</v>
      </c>
      <c r="C2208" s="9" t="str">
        <f t="shared" si="68"/>
        <v>$H$2235</v>
      </c>
      <c r="D2208" s="9" t="str">
        <f t="shared" si="69"/>
        <v>H2235</v>
      </c>
      <c r="F2208">
        <v>44340</v>
      </c>
      <c r="G2208" s="1" t="str">
        <f>_xll.BDS("SPX Index","CHAIN_TICKERS", "CHAIN_STRIKE_PX_OVRD",F2208, "CHAIN_PUT_CALL_TYPE_OVRD=P", "CHAIN_PERIODICITY_OVRD=M")</f>
        <v>SPX US 11/20/15 P2700</v>
      </c>
      <c r="J2208" t="s">
        <v>2821</v>
      </c>
      <c r="K2208" t="e">
        <f ca="1">_xll.BDP(J2208,"security des")</f>
        <v>#NAME?</v>
      </c>
      <c r="N2208" t="s">
        <v>2583</v>
      </c>
      <c r="O2208" t="e">
        <f ca="1">_xll.BDP(J2208,"security des")</f>
        <v>#NAME?</v>
      </c>
    </row>
    <row r="2209" spans="1:15" x14ac:dyDescent="0.25">
      <c r="A2209">
        <v>0</v>
      </c>
      <c r="B2209" s="9">
        <v>1.6254794520547945E-4</v>
      </c>
      <c r="C2209" s="9" t="str">
        <f t="shared" si="68"/>
        <v>$H$2236</v>
      </c>
      <c r="D2209" s="9" t="str">
        <f t="shared" si="69"/>
        <v>H2236</v>
      </c>
      <c r="F2209">
        <v>44360</v>
      </c>
      <c r="G2209" s="1" t="str">
        <f>_xll.BDS("SPX Index","CHAIN_TICKERS", "CHAIN_STRIKE_PX_OVRD",F2209, "CHAIN_PUT_CALL_TYPE_OVRD=P", "CHAIN_PERIODICITY_OVRD=M")</f>
        <v>SPX US 11/20/15 P2700</v>
      </c>
      <c r="J2209" t="s">
        <v>2822</v>
      </c>
      <c r="K2209" t="e">
        <f ca="1">_xll.BDP(J2209,"security des")</f>
        <v>#NAME?</v>
      </c>
      <c r="N2209" t="s">
        <v>2584</v>
      </c>
      <c r="O2209" t="e">
        <f ca="1">_xll.BDP(J2209,"security des")</f>
        <v>#NAME?</v>
      </c>
    </row>
    <row r="2210" spans="1:15" x14ac:dyDescent="0.25">
      <c r="A2210">
        <v>0</v>
      </c>
      <c r="B2210" s="9">
        <v>1.6224657534246576E-4</v>
      </c>
      <c r="C2210" s="9" t="str">
        <f t="shared" si="68"/>
        <v>$H$2237</v>
      </c>
      <c r="D2210" s="9" t="str">
        <f t="shared" si="69"/>
        <v>H2237</v>
      </c>
      <c r="F2210">
        <v>44380</v>
      </c>
      <c r="G2210" s="1" t="str">
        <f>_xll.BDS("SPX Index","CHAIN_TICKERS", "CHAIN_STRIKE_PX_OVRD",F2210, "CHAIN_PUT_CALL_TYPE_OVRD=P", "CHAIN_PERIODICITY_OVRD=M")</f>
        <v>SPX US 11/20/15 P2700</v>
      </c>
      <c r="J2210" t="s">
        <v>2823</v>
      </c>
      <c r="K2210" t="e">
        <f ca="1">_xll.BDP(J2210,"security des")</f>
        <v>#NAME?</v>
      </c>
      <c r="N2210" t="s">
        <v>2585</v>
      </c>
      <c r="O2210" t="e">
        <f ca="1">_xll.BDP(J2210,"security des")</f>
        <v>#NAME?</v>
      </c>
    </row>
    <row r="2211" spans="1:15" x14ac:dyDescent="0.25">
      <c r="A2211">
        <v>0</v>
      </c>
      <c r="B2211" s="9">
        <v>1.6268493150684932E-4</v>
      </c>
      <c r="C2211" s="9" t="str">
        <f t="shared" si="68"/>
        <v>$H$2238</v>
      </c>
      <c r="D2211" s="9" t="str">
        <f t="shared" si="69"/>
        <v>H2238</v>
      </c>
      <c r="F2211">
        <v>44400</v>
      </c>
      <c r="G2211" s="1" t="str">
        <f>_xll.BDS("SPX Index","CHAIN_TICKERS", "CHAIN_STRIKE_PX_OVRD",F2211, "CHAIN_PUT_CALL_TYPE_OVRD=P", "CHAIN_PERIODICITY_OVRD=M")</f>
        <v>SPX US 11/20/15 P2700</v>
      </c>
      <c r="J2211" t="s">
        <v>2824</v>
      </c>
      <c r="K2211" t="e">
        <f ca="1">_xll.BDP(J2211,"security des")</f>
        <v>#NAME?</v>
      </c>
      <c r="N2211" t="s">
        <v>2586</v>
      </c>
      <c r="O2211" t="e">
        <f ca="1">_xll.BDP(J2211,"security des")</f>
        <v>#NAME?</v>
      </c>
    </row>
    <row r="2212" spans="1:15" x14ac:dyDescent="0.25">
      <c r="A2212">
        <v>0</v>
      </c>
      <c r="B2212" s="9">
        <v>1.6208219178082193E-4</v>
      </c>
      <c r="C2212" s="9" t="str">
        <f t="shared" si="68"/>
        <v>$H$2239</v>
      </c>
      <c r="D2212" s="9" t="str">
        <f t="shared" si="69"/>
        <v>H2239</v>
      </c>
      <c r="F2212">
        <v>44420</v>
      </c>
      <c r="G2212" s="1" t="str">
        <f>_xll.BDS("SPX Index","CHAIN_TICKERS", "CHAIN_STRIKE_PX_OVRD",F2212, "CHAIN_PUT_CALL_TYPE_OVRD=P", "CHAIN_PERIODICITY_OVRD=M")</f>
        <v>SPX US 11/20/15 P2700</v>
      </c>
      <c r="J2212" t="s">
        <v>2825</v>
      </c>
      <c r="K2212" t="e">
        <f ca="1">_xll.BDP(J2212,"security des")</f>
        <v>#NAME?</v>
      </c>
      <c r="N2212" t="s">
        <v>2587</v>
      </c>
      <c r="O2212" t="e">
        <f ca="1">_xll.BDP(J2212,"security des")</f>
        <v>#NAME?</v>
      </c>
    </row>
    <row r="2213" spans="1:15" x14ac:dyDescent="0.25">
      <c r="A2213">
        <v>1</v>
      </c>
      <c r="B2213" s="9">
        <v>1.6178082191780821E-4</v>
      </c>
      <c r="C2213" s="9" t="str">
        <f t="shared" si="68"/>
        <v>$H$2240</v>
      </c>
      <c r="D2213" s="9" t="str">
        <f t="shared" si="69"/>
        <v>H2240</v>
      </c>
      <c r="F2213">
        <v>44440</v>
      </c>
      <c r="G2213" s="1" t="str">
        <f>_xll.BDS("SPX Index","CHAIN_TICKERS", "CHAIN_STRIKE_PX_OVRD",F2213, "CHAIN_PUT_CALL_TYPE_OVRD=P", "CHAIN_PERIODICITY_OVRD=M")</f>
        <v>SPX US 11/20/15 P2700</v>
      </c>
      <c r="J2213" t="s">
        <v>2826</v>
      </c>
      <c r="K2213" t="e">
        <f ca="1">_xll.BDP(J2213,"security des")</f>
        <v>#NAME?</v>
      </c>
      <c r="N2213" t="s">
        <v>2588</v>
      </c>
      <c r="O2213" t="e">
        <f ca="1">_xll.BDP(J2213,"security des")</f>
        <v>#NAME?</v>
      </c>
    </row>
    <row r="2214" spans="1:15" x14ac:dyDescent="0.25">
      <c r="A2214">
        <v>0</v>
      </c>
      <c r="B2214" s="9">
        <v>1.6169863013698631E-4</v>
      </c>
      <c r="C2214" s="9" t="str">
        <f t="shared" si="68"/>
        <v>$H$2241</v>
      </c>
      <c r="D2214" s="9" t="str">
        <f t="shared" si="69"/>
        <v>H2241</v>
      </c>
      <c r="F2214">
        <v>44460</v>
      </c>
      <c r="G2214" s="1" t="str">
        <f>_xll.BDS("SPX Index","CHAIN_TICKERS", "CHAIN_STRIKE_PX_OVRD",F2214, "CHAIN_PUT_CALL_TYPE_OVRD=P", "CHAIN_PERIODICITY_OVRD=M")</f>
        <v>SPX US 11/20/15 P2700</v>
      </c>
      <c r="J2214" t="s">
        <v>2827</v>
      </c>
      <c r="K2214" t="e">
        <f ca="1">_xll.BDP(J2214,"security des")</f>
        <v>#NAME?</v>
      </c>
      <c r="N2214" t="s">
        <v>2589</v>
      </c>
      <c r="O2214" t="e">
        <f ca="1">_xll.BDP(J2214,"security des")</f>
        <v>#NAME?</v>
      </c>
    </row>
    <row r="2215" spans="1:15" x14ac:dyDescent="0.25">
      <c r="A2215">
        <v>0</v>
      </c>
      <c r="B2215" s="9">
        <v>1.6136986301369861E-4</v>
      </c>
      <c r="C2215" s="9" t="str">
        <f t="shared" si="68"/>
        <v>$H$2242</v>
      </c>
      <c r="D2215" s="9" t="str">
        <f t="shared" si="69"/>
        <v>H2242</v>
      </c>
      <c r="F2215">
        <v>44480</v>
      </c>
      <c r="G2215" s="1" t="str">
        <f>_xll.BDS("SPX Index","CHAIN_TICKERS", "CHAIN_STRIKE_PX_OVRD",F2215, "CHAIN_PUT_CALL_TYPE_OVRD=P", "CHAIN_PERIODICITY_OVRD=M")</f>
        <v>SPX US 11/20/15 P2700</v>
      </c>
      <c r="J2215" t="s">
        <v>2828</v>
      </c>
      <c r="K2215" t="e">
        <f ca="1">_xll.BDP(J2215,"security des")</f>
        <v>#NAME?</v>
      </c>
      <c r="N2215" t="s">
        <v>2590</v>
      </c>
      <c r="O2215" t="e">
        <f ca="1">_xll.BDP(J2215,"security des")</f>
        <v>#NAME?</v>
      </c>
    </row>
    <row r="2216" spans="1:15" x14ac:dyDescent="0.25">
      <c r="A2216">
        <v>0</v>
      </c>
      <c r="B2216" s="9">
        <v>1.6241095890410958E-4</v>
      </c>
      <c r="C2216" s="9" t="str">
        <f t="shared" si="68"/>
        <v>$H$2243</v>
      </c>
      <c r="D2216" s="9" t="str">
        <f t="shared" si="69"/>
        <v>H2243</v>
      </c>
      <c r="F2216">
        <v>44500</v>
      </c>
      <c r="G2216" s="1" t="str">
        <f>_xll.BDS("SPX Index","CHAIN_TICKERS", "CHAIN_STRIKE_PX_OVRD",F2216, "CHAIN_PUT_CALL_TYPE_OVRD=P", "CHAIN_PERIODICITY_OVRD=M")</f>
        <v>SPX US 11/20/15 P2700</v>
      </c>
      <c r="J2216" t="s">
        <v>2829</v>
      </c>
      <c r="K2216" t="e">
        <f ca="1">_xll.BDP(J2216,"security des")</f>
        <v>#NAME?</v>
      </c>
      <c r="N2216" t="s">
        <v>2591</v>
      </c>
      <c r="O2216" t="e">
        <f ca="1">_xll.BDP(J2216,"security des")</f>
        <v>#NAME?</v>
      </c>
    </row>
    <row r="2217" spans="1:15" x14ac:dyDescent="0.25">
      <c r="A2217">
        <v>0</v>
      </c>
      <c r="B2217" s="9">
        <v>1.6093150684931505E-4</v>
      </c>
      <c r="C2217" s="9" t="str">
        <f t="shared" si="68"/>
        <v>$H$2244</v>
      </c>
      <c r="D2217" s="9" t="str">
        <f t="shared" si="69"/>
        <v>H2244</v>
      </c>
      <c r="F2217">
        <v>44520</v>
      </c>
      <c r="G2217" s="1" t="str">
        <f>_xll.BDS("SPX Index","CHAIN_TICKERS", "CHAIN_STRIKE_PX_OVRD",F2217, "CHAIN_PUT_CALL_TYPE_OVRD=P", "CHAIN_PERIODICITY_OVRD=M")</f>
        <v>SPX US 11/20/15 P2700</v>
      </c>
      <c r="J2217" t="s">
        <v>2830</v>
      </c>
      <c r="K2217" t="e">
        <f ca="1">_xll.BDP(J2217,"security des")</f>
        <v>#NAME?</v>
      </c>
      <c r="N2217" t="s">
        <v>2592</v>
      </c>
      <c r="O2217" t="e">
        <f ca="1">_xll.BDP(J2217,"security des")</f>
        <v>#NAME?</v>
      </c>
    </row>
    <row r="2218" spans="1:15" x14ac:dyDescent="0.25">
      <c r="A2218">
        <v>0</v>
      </c>
      <c r="B2218" s="9">
        <v>1.6090410958904109E-4</v>
      </c>
      <c r="C2218" s="9" t="str">
        <f t="shared" si="68"/>
        <v>$H$2245</v>
      </c>
      <c r="D2218" s="9" t="str">
        <f t="shared" si="69"/>
        <v>H2245</v>
      </c>
      <c r="F2218">
        <v>44540</v>
      </c>
      <c r="G2218" s="1" t="str">
        <f>_xll.BDS("SPX Index","CHAIN_TICKERS", "CHAIN_STRIKE_PX_OVRD",F2218, "CHAIN_PUT_CALL_TYPE_OVRD=P", "CHAIN_PERIODICITY_OVRD=M")</f>
        <v>SPX US 11/20/15 P2700</v>
      </c>
      <c r="J2218" t="s">
        <v>2831</v>
      </c>
      <c r="K2218" t="e">
        <f ca="1">_xll.BDP(J2218,"security des")</f>
        <v>#NAME?</v>
      </c>
      <c r="N2218" t="s">
        <v>2593</v>
      </c>
      <c r="O2218" t="e">
        <f ca="1">_xll.BDP(J2218,"security des")</f>
        <v>#NAME?</v>
      </c>
    </row>
    <row r="2219" spans="1:15" x14ac:dyDescent="0.25">
      <c r="A2219">
        <v>0</v>
      </c>
      <c r="B2219" s="9">
        <v>1.5997260273972603E-4</v>
      </c>
      <c r="C2219" s="9" t="str">
        <f t="shared" si="68"/>
        <v>$H$2246</v>
      </c>
      <c r="D2219" s="9" t="str">
        <f t="shared" si="69"/>
        <v>H2246</v>
      </c>
      <c r="F2219">
        <v>44560</v>
      </c>
      <c r="G2219" s="1" t="str">
        <f>_xll.BDS("SPX Index","CHAIN_TICKERS", "CHAIN_STRIKE_PX_OVRD",F2219, "CHAIN_PUT_CALL_TYPE_OVRD=P", "CHAIN_PERIODICITY_OVRD=M")</f>
        <v>SPX US 11/20/15 P2700</v>
      </c>
      <c r="J2219" t="s">
        <v>2832</v>
      </c>
      <c r="K2219" t="e">
        <f ca="1">_xll.BDP(J2219,"security des")</f>
        <v>#NAME?</v>
      </c>
      <c r="N2219" t="s">
        <v>569</v>
      </c>
      <c r="O2219" t="e">
        <f ca="1">_xll.BDP(J2219,"security des")</f>
        <v>#NAME?</v>
      </c>
    </row>
    <row r="2220" spans="1:15" x14ac:dyDescent="0.25">
      <c r="A2220">
        <v>0</v>
      </c>
      <c r="B2220" s="9">
        <v>1.5994520547945204E-4</v>
      </c>
      <c r="C2220" s="9" t="str">
        <f t="shared" si="68"/>
        <v>$H$2247</v>
      </c>
      <c r="D2220" s="9" t="str">
        <f t="shared" si="69"/>
        <v>H2247</v>
      </c>
      <c r="F2220">
        <v>44580</v>
      </c>
      <c r="G2220" s="1" t="str">
        <f>_xll.BDS("SPX Index","CHAIN_TICKERS", "CHAIN_STRIKE_PX_OVRD",F2220, "CHAIN_PUT_CALL_TYPE_OVRD=P", "CHAIN_PERIODICITY_OVRD=M")</f>
        <v>SPX US 11/20/15 P2700</v>
      </c>
      <c r="J2220" t="s">
        <v>2833</v>
      </c>
      <c r="K2220" t="e">
        <f ca="1">_xll.BDP(J2220,"security des")</f>
        <v>#NAME?</v>
      </c>
      <c r="N2220" t="s">
        <v>570</v>
      </c>
      <c r="O2220" t="e">
        <f ca="1">_xll.BDP(J2220,"security des")</f>
        <v>#NAME?</v>
      </c>
    </row>
    <row r="2221" spans="1:15" x14ac:dyDescent="0.25">
      <c r="A2221">
        <v>0</v>
      </c>
      <c r="B2221" s="9">
        <v>1.6068493150684933E-4</v>
      </c>
      <c r="C2221" s="9" t="str">
        <f t="shared" si="68"/>
        <v>$H$2248</v>
      </c>
      <c r="D2221" s="9" t="str">
        <f t="shared" si="69"/>
        <v>H2248</v>
      </c>
      <c r="F2221">
        <v>44600</v>
      </c>
      <c r="G2221" s="1" t="str">
        <f>_xll.BDS("SPX Index","CHAIN_TICKERS", "CHAIN_STRIKE_PX_OVRD",F2221, "CHAIN_PUT_CALL_TYPE_OVRD=P", "CHAIN_PERIODICITY_OVRD=M")</f>
        <v>SPX US 11/20/15 P2700</v>
      </c>
      <c r="J2221" t="s">
        <v>2834</v>
      </c>
      <c r="K2221" t="e">
        <f ca="1">_xll.BDP(J2221,"security des")</f>
        <v>#NAME?</v>
      </c>
      <c r="N2221" t="s">
        <v>571</v>
      </c>
      <c r="O2221" t="e">
        <f ca="1">_xll.BDP(J2221,"security des")</f>
        <v>#NAME?</v>
      </c>
    </row>
    <row r="2222" spans="1:15" x14ac:dyDescent="0.25">
      <c r="A2222">
        <v>0</v>
      </c>
      <c r="B2222" s="9">
        <v>1.5978082191780822E-4</v>
      </c>
      <c r="C2222" s="9" t="str">
        <f t="shared" si="68"/>
        <v>$H$2249</v>
      </c>
      <c r="D2222" s="9" t="str">
        <f t="shared" si="69"/>
        <v>H2249</v>
      </c>
      <c r="F2222">
        <v>44620</v>
      </c>
      <c r="G2222" s="1" t="str">
        <f>_xll.BDS("SPX Index","CHAIN_TICKERS", "CHAIN_STRIKE_PX_OVRD",F2222, "CHAIN_PUT_CALL_TYPE_OVRD=P", "CHAIN_PERIODICITY_OVRD=M")</f>
        <v>SPX US 11/20/15 P2700</v>
      </c>
      <c r="J2222" t="s">
        <v>2835</v>
      </c>
      <c r="K2222" t="e">
        <f ca="1">_xll.BDP(J2222,"security des")</f>
        <v>#NAME?</v>
      </c>
      <c r="N2222" t="s">
        <v>572</v>
      </c>
      <c r="O2222" t="e">
        <f ca="1">_xll.BDP(J2222,"security des")</f>
        <v>#NAME?</v>
      </c>
    </row>
    <row r="2223" spans="1:15" x14ac:dyDescent="0.25">
      <c r="A2223">
        <v>0</v>
      </c>
      <c r="B2223" s="9">
        <v>1.6063013698630136E-4</v>
      </c>
      <c r="C2223" s="9" t="str">
        <f t="shared" si="68"/>
        <v>$H$2250</v>
      </c>
      <c r="D2223" s="9" t="str">
        <f t="shared" si="69"/>
        <v>H2250</v>
      </c>
      <c r="F2223">
        <v>44640</v>
      </c>
      <c r="G2223" s="1" t="str">
        <f>_xll.BDS("SPX Index","CHAIN_TICKERS", "CHAIN_STRIKE_PX_OVRD",F2223, "CHAIN_PUT_CALL_TYPE_OVRD=P", "CHAIN_PERIODICITY_OVRD=M")</f>
        <v>SPX US 11/20/15 P2700</v>
      </c>
      <c r="J2223" t="s">
        <v>2836</v>
      </c>
      <c r="K2223" t="e">
        <f ca="1">_xll.BDP(J2223,"security des")</f>
        <v>#NAME?</v>
      </c>
      <c r="N2223" t="s">
        <v>573</v>
      </c>
      <c r="O2223" t="e">
        <f ca="1">_xll.BDP(J2223,"security des")</f>
        <v>#NAME?</v>
      </c>
    </row>
    <row r="2224" spans="1:15" x14ac:dyDescent="0.25">
      <c r="A2224">
        <v>0</v>
      </c>
      <c r="B2224" s="9">
        <v>1.6082191780821919E-4</v>
      </c>
      <c r="C2224" s="9" t="str">
        <f t="shared" si="68"/>
        <v>$H$2251</v>
      </c>
      <c r="D2224" s="9" t="str">
        <f t="shared" si="69"/>
        <v>H2251</v>
      </c>
      <c r="F2224">
        <v>44660</v>
      </c>
      <c r="G2224" s="1" t="str">
        <f>_xll.BDS("SPX Index","CHAIN_TICKERS", "CHAIN_STRIKE_PX_OVRD",F2224, "CHAIN_PUT_CALL_TYPE_OVRD=P", "CHAIN_PERIODICITY_OVRD=M")</f>
        <v>SPX US 11/20/15 P2700</v>
      </c>
      <c r="J2224" t="s">
        <v>2837</v>
      </c>
      <c r="K2224" t="e">
        <f ca="1">_xll.BDP(J2224,"security des")</f>
        <v>#NAME?</v>
      </c>
      <c r="N2224" t="s">
        <v>574</v>
      </c>
      <c r="O2224" t="e">
        <f ca="1">_xll.BDP(J2224,"security des")</f>
        <v>#NAME?</v>
      </c>
    </row>
    <row r="2225" spans="1:15" x14ac:dyDescent="0.25">
      <c r="A2225">
        <v>0</v>
      </c>
      <c r="B2225" s="9">
        <v>1.6052054794520547E-4</v>
      </c>
      <c r="C2225" s="9" t="str">
        <f t="shared" si="68"/>
        <v>$H$2252</v>
      </c>
      <c r="D2225" s="9" t="str">
        <f t="shared" si="69"/>
        <v>H2252</v>
      </c>
      <c r="F2225">
        <v>44680</v>
      </c>
      <c r="G2225" s="1" t="str">
        <f>_xll.BDS("SPX Index","CHAIN_TICKERS", "CHAIN_STRIKE_PX_OVRD",F2225, "CHAIN_PUT_CALL_TYPE_OVRD=P", "CHAIN_PERIODICITY_OVRD=M")</f>
        <v>SPX US 11/20/15 P2700</v>
      </c>
      <c r="J2225" t="s">
        <v>2838</v>
      </c>
      <c r="K2225" t="e">
        <f ca="1">_xll.BDP(J2225,"security des")</f>
        <v>#NAME?</v>
      </c>
      <c r="N2225" t="s">
        <v>575</v>
      </c>
      <c r="O2225" t="e">
        <f ca="1">_xll.BDP(J2225,"security des")</f>
        <v>#NAME?</v>
      </c>
    </row>
    <row r="2226" spans="1:15" x14ac:dyDescent="0.25">
      <c r="A2226">
        <v>0</v>
      </c>
      <c r="B2226" s="9">
        <v>1.6183561643835616E-4</v>
      </c>
      <c r="C2226" s="9" t="str">
        <f t="shared" si="68"/>
        <v>$H$2253</v>
      </c>
      <c r="D2226" s="9" t="str">
        <f t="shared" si="69"/>
        <v>H2253</v>
      </c>
      <c r="F2226">
        <v>44700</v>
      </c>
      <c r="G2226" s="1" t="str">
        <f>_xll.BDS("SPX Index","CHAIN_TICKERS", "CHAIN_STRIKE_PX_OVRD",F2226, "CHAIN_PUT_CALL_TYPE_OVRD=P", "CHAIN_PERIODICITY_OVRD=M")</f>
        <v>SPX US 11/20/15 P2700</v>
      </c>
      <c r="J2226" t="s">
        <v>2839</v>
      </c>
      <c r="K2226" t="e">
        <f ca="1">_xll.BDP(J2226,"security des")</f>
        <v>#NAME?</v>
      </c>
      <c r="N2226" t="s">
        <v>576</v>
      </c>
      <c r="O2226" t="e">
        <f ca="1">_xll.BDP(J2226,"security des")</f>
        <v>#NAME?</v>
      </c>
    </row>
    <row r="2227" spans="1:15" x14ac:dyDescent="0.25">
      <c r="A2227">
        <v>0</v>
      </c>
      <c r="B2227" s="9">
        <v>1.6035616438356165E-4</v>
      </c>
      <c r="C2227" s="9" t="str">
        <f t="shared" si="68"/>
        <v>$H$2254</v>
      </c>
      <c r="D2227" s="9" t="str">
        <f t="shared" si="69"/>
        <v>H2254</v>
      </c>
      <c r="F2227">
        <v>44720</v>
      </c>
      <c r="G2227" s="1" t="str">
        <f>_xll.BDS("SPX Index","CHAIN_TICKERS", "CHAIN_STRIKE_PX_OVRD",F2227, "CHAIN_PUT_CALL_TYPE_OVRD=P", "CHAIN_PERIODICITY_OVRD=M")</f>
        <v>SPX US 11/20/15 P2700</v>
      </c>
      <c r="J2227" t="s">
        <v>2840</v>
      </c>
      <c r="K2227" t="e">
        <f ca="1">_xll.BDP(J2227,"security des")</f>
        <v>#NAME?</v>
      </c>
      <c r="N2227" t="s">
        <v>577</v>
      </c>
      <c r="O2227" t="e">
        <f ca="1">_xll.BDP(J2227,"security des")</f>
        <v>#NAME?</v>
      </c>
    </row>
    <row r="2228" spans="1:15" x14ac:dyDescent="0.25">
      <c r="A2228">
        <v>0</v>
      </c>
      <c r="B2228" s="9">
        <v>1.5975342465753423E-4</v>
      </c>
      <c r="C2228" s="9" t="str">
        <f t="shared" si="68"/>
        <v>$H$2255</v>
      </c>
      <c r="D2228" s="9" t="str">
        <f t="shared" si="69"/>
        <v>H2255</v>
      </c>
      <c r="F2228">
        <v>44740</v>
      </c>
      <c r="G2228" s="1" t="str">
        <f>_xll.BDS("SPX Index","CHAIN_TICKERS", "CHAIN_STRIKE_PX_OVRD",F2228, "CHAIN_PUT_CALL_TYPE_OVRD=P", "CHAIN_PERIODICITY_OVRD=M")</f>
        <v>SPX US 11/20/15 P2700</v>
      </c>
      <c r="J2228" t="s">
        <v>2841</v>
      </c>
      <c r="K2228" t="e">
        <f ca="1">_xll.BDP(J2228,"security des")</f>
        <v>#NAME?</v>
      </c>
      <c r="N2228" t="s">
        <v>578</v>
      </c>
      <c r="O2228" t="e">
        <f ca="1">_xll.BDP(J2228,"security des")</f>
        <v>#NAME?</v>
      </c>
    </row>
    <row r="2229" spans="1:15" x14ac:dyDescent="0.25">
      <c r="A2229">
        <v>0</v>
      </c>
      <c r="B2229" s="9">
        <v>1.6027397260273972E-4</v>
      </c>
      <c r="C2229" s="9" t="str">
        <f t="shared" si="68"/>
        <v>$H$2256</v>
      </c>
      <c r="D2229" s="9" t="str">
        <f t="shared" si="69"/>
        <v>H2256</v>
      </c>
      <c r="F2229">
        <v>44760</v>
      </c>
      <c r="G2229" s="1" t="str">
        <f>_xll.BDS("SPX Index","CHAIN_TICKERS", "CHAIN_STRIKE_PX_OVRD",F2229, "CHAIN_PUT_CALL_TYPE_OVRD=P", "CHAIN_PERIODICITY_OVRD=M")</f>
        <v>SPX US 11/20/15 P2700</v>
      </c>
      <c r="J2229" t="s">
        <v>2842</v>
      </c>
      <c r="K2229" t="e">
        <f ca="1">_xll.BDP(J2229,"security des")</f>
        <v>#NAME?</v>
      </c>
      <c r="N2229" t="s">
        <v>579</v>
      </c>
      <c r="O2229" t="e">
        <f ca="1">_xll.BDP(J2229,"security des")</f>
        <v>#NAME?</v>
      </c>
    </row>
    <row r="2230" spans="1:15" x14ac:dyDescent="0.25">
      <c r="A2230">
        <v>0</v>
      </c>
      <c r="B2230" s="9">
        <v>1.5936986301369864E-4</v>
      </c>
      <c r="C2230" s="9" t="str">
        <f t="shared" si="68"/>
        <v>$H$2257</v>
      </c>
      <c r="D2230" s="9" t="str">
        <f t="shared" si="69"/>
        <v>H2257</v>
      </c>
      <c r="F2230">
        <v>44780</v>
      </c>
      <c r="G2230" s="1" t="str">
        <f>_xll.BDS("SPX Index","CHAIN_TICKERS", "CHAIN_STRIKE_PX_OVRD",F2230, "CHAIN_PUT_CALL_TYPE_OVRD=P", "CHAIN_PERIODICITY_OVRD=M")</f>
        <v>SPX US 11/20/15 P2700</v>
      </c>
      <c r="J2230" t="s">
        <v>2843</v>
      </c>
      <c r="K2230" t="e">
        <f ca="1">_xll.BDP(J2230,"security des")</f>
        <v>#NAME?</v>
      </c>
      <c r="N2230" t="s">
        <v>580</v>
      </c>
      <c r="O2230" t="e">
        <f ca="1">_xll.BDP(J2230,"security des")</f>
        <v>#NAME?</v>
      </c>
    </row>
    <row r="2231" spans="1:15" x14ac:dyDescent="0.25">
      <c r="A2231">
        <v>0</v>
      </c>
      <c r="B2231" s="9">
        <v>1.5953424657534247E-4</v>
      </c>
      <c r="C2231" s="9" t="str">
        <f t="shared" si="68"/>
        <v>$H$2258</v>
      </c>
      <c r="D2231" s="9" t="str">
        <f t="shared" si="69"/>
        <v>H2258</v>
      </c>
      <c r="F2231">
        <v>44800</v>
      </c>
      <c r="G2231" s="1" t="str">
        <f>_xll.BDS("SPX Index","CHAIN_TICKERS", "CHAIN_STRIKE_PX_OVRD",F2231, "CHAIN_PUT_CALL_TYPE_OVRD=P", "CHAIN_PERIODICITY_OVRD=M")</f>
        <v>SPX US 11/20/15 P2700</v>
      </c>
      <c r="J2231" t="s">
        <v>2844</v>
      </c>
      <c r="K2231" t="e">
        <f ca="1">_xll.BDP(J2231,"security des")</f>
        <v>#NAME?</v>
      </c>
      <c r="N2231" t="s">
        <v>581</v>
      </c>
      <c r="O2231" t="e">
        <f ca="1">_xll.BDP(J2231,"security des")</f>
        <v>#NAME?</v>
      </c>
    </row>
    <row r="2232" spans="1:15" x14ac:dyDescent="0.25">
      <c r="A2232">
        <v>0</v>
      </c>
      <c r="B2232" s="9">
        <v>1.5893150684931508E-4</v>
      </c>
      <c r="C2232" s="9" t="str">
        <f t="shared" si="68"/>
        <v>$H$2259</v>
      </c>
      <c r="D2232" s="9" t="str">
        <f t="shared" si="69"/>
        <v>H2259</v>
      </c>
      <c r="F2232">
        <v>44820</v>
      </c>
      <c r="G2232" s="1" t="str">
        <f>_xll.BDS("SPX Index","CHAIN_TICKERS", "CHAIN_STRIKE_PX_OVRD",F2232, "CHAIN_PUT_CALL_TYPE_OVRD=P", "CHAIN_PERIODICITY_OVRD=M")</f>
        <v>SPX US 11/20/15 P2700</v>
      </c>
      <c r="J2232" t="s">
        <v>2845</v>
      </c>
      <c r="K2232" t="e">
        <f ca="1">_xll.BDP(J2232,"security des")</f>
        <v>#NAME?</v>
      </c>
      <c r="N2232" t="s">
        <v>582</v>
      </c>
      <c r="O2232" t="e">
        <f ca="1">_xll.BDP(J2232,"security des")</f>
        <v>#NAME?</v>
      </c>
    </row>
    <row r="2233" spans="1:15" x14ac:dyDescent="0.25">
      <c r="A2233">
        <v>0</v>
      </c>
      <c r="B2233" s="9">
        <v>1.576986301369863E-4</v>
      </c>
      <c r="C2233" s="9" t="str">
        <f t="shared" si="68"/>
        <v>$H$2260</v>
      </c>
      <c r="D2233" s="9" t="str">
        <f t="shared" si="69"/>
        <v>H2260</v>
      </c>
      <c r="F2233">
        <v>44840</v>
      </c>
      <c r="G2233" s="1" t="str">
        <f>_xll.BDS("SPX Index","CHAIN_TICKERS", "CHAIN_STRIKE_PX_OVRD",F2233, "CHAIN_PUT_CALL_TYPE_OVRD=P", "CHAIN_PERIODICITY_OVRD=M")</f>
        <v>SPX US 11/20/15 P2700</v>
      </c>
      <c r="J2233" t="s">
        <v>2846</v>
      </c>
      <c r="K2233" t="e">
        <f ca="1">_xll.BDP(J2233,"security des")</f>
        <v>#NAME?</v>
      </c>
      <c r="N2233" t="s">
        <v>583</v>
      </c>
      <c r="O2233" t="e">
        <f ca="1">_xll.BDP(J2233,"security des")</f>
        <v>#NAME?</v>
      </c>
    </row>
    <row r="2234" spans="1:15" x14ac:dyDescent="0.25">
      <c r="A2234">
        <v>0</v>
      </c>
      <c r="B2234" s="9">
        <v>1.5852054794520548E-4</v>
      </c>
      <c r="C2234" s="9" t="str">
        <f t="shared" si="68"/>
        <v>$H$2261</v>
      </c>
      <c r="D2234" s="9" t="str">
        <f t="shared" si="69"/>
        <v>H2261</v>
      </c>
      <c r="F2234">
        <v>44860</v>
      </c>
      <c r="G2234" s="1" t="str">
        <f>_xll.BDS("SPX Index","CHAIN_TICKERS", "CHAIN_STRIKE_PX_OVRD",F2234, "CHAIN_PUT_CALL_TYPE_OVRD=P", "CHAIN_PERIODICITY_OVRD=M")</f>
        <v>SPX US 11/20/15 P2700</v>
      </c>
      <c r="J2234" t="s">
        <v>2847</v>
      </c>
      <c r="K2234" t="e">
        <f ca="1">_xll.BDP(J2234,"security des")</f>
        <v>#NAME?</v>
      </c>
      <c r="N2234" t="s">
        <v>584</v>
      </c>
      <c r="O2234" t="e">
        <f ca="1">_xll.BDP(J2234,"security des")</f>
        <v>#NAME?</v>
      </c>
    </row>
    <row r="2235" spans="1:15" x14ac:dyDescent="0.25">
      <c r="A2235">
        <v>0</v>
      </c>
      <c r="B2235" s="9">
        <v>1.5810958904109588E-4</v>
      </c>
      <c r="C2235" s="9" t="str">
        <f t="shared" si="68"/>
        <v>$H$2262</v>
      </c>
      <c r="D2235" s="9" t="str">
        <f t="shared" si="69"/>
        <v>H2262</v>
      </c>
      <c r="F2235">
        <v>44880</v>
      </c>
      <c r="G2235" s="1" t="str">
        <f>_xll.BDS("SPX Index","CHAIN_TICKERS", "CHAIN_STRIKE_PX_OVRD",F2235, "CHAIN_PUT_CALL_TYPE_OVRD=P", "CHAIN_PERIODICITY_OVRD=M")</f>
        <v>SPX US 11/20/15 P2700</v>
      </c>
      <c r="J2235" t="s">
        <v>2848</v>
      </c>
      <c r="K2235" t="e">
        <f ca="1">_xll.BDP(J2235,"security des")</f>
        <v>#NAME?</v>
      </c>
      <c r="N2235" t="s">
        <v>585</v>
      </c>
      <c r="O2235" t="e">
        <f ca="1">_xll.BDP(J2235,"security des")</f>
        <v>#NAME?</v>
      </c>
    </row>
    <row r="2236" spans="1:15" x14ac:dyDescent="0.25">
      <c r="A2236">
        <v>0</v>
      </c>
      <c r="B2236" s="9">
        <v>1.5808219178082192E-4</v>
      </c>
      <c r="C2236" s="9" t="str">
        <f t="shared" si="68"/>
        <v>$H$2263</v>
      </c>
      <c r="D2236" s="9" t="str">
        <f t="shared" si="69"/>
        <v>H2263</v>
      </c>
      <c r="F2236">
        <v>44900</v>
      </c>
      <c r="G2236" s="1" t="str">
        <f>_xll.BDS("SPX Index","CHAIN_TICKERS", "CHAIN_STRIKE_PX_OVRD",F2236, "CHAIN_PUT_CALL_TYPE_OVRD=P", "CHAIN_PERIODICITY_OVRD=M")</f>
        <v>SPX US 11/20/15 P2700</v>
      </c>
      <c r="J2236" t="s">
        <v>2849</v>
      </c>
      <c r="K2236" t="e">
        <f ca="1">_xll.BDP(J2236,"security des")</f>
        <v>#NAME?</v>
      </c>
      <c r="N2236" t="s">
        <v>586</v>
      </c>
      <c r="O2236" t="e">
        <f ca="1">_xll.BDP(J2236,"security des")</f>
        <v>#NAME?</v>
      </c>
    </row>
    <row r="2237" spans="1:15" x14ac:dyDescent="0.25">
      <c r="A2237">
        <v>1</v>
      </c>
      <c r="B2237" s="9">
        <v>1.5775342465753424E-4</v>
      </c>
      <c r="C2237" s="9" t="str">
        <f t="shared" si="68"/>
        <v>$H$2264</v>
      </c>
      <c r="D2237" s="9" t="str">
        <f t="shared" si="69"/>
        <v>H2264</v>
      </c>
      <c r="F2237">
        <v>44920</v>
      </c>
      <c r="G2237" s="1" t="str">
        <f>_xll.BDS("SPX Index","CHAIN_TICKERS", "CHAIN_STRIKE_PX_OVRD",F2237, "CHAIN_PUT_CALL_TYPE_OVRD=P", "CHAIN_PERIODICITY_OVRD=M")</f>
        <v>SPX US 11/20/15 P2700</v>
      </c>
      <c r="J2237" t="s">
        <v>2850</v>
      </c>
      <c r="K2237" t="e">
        <f ca="1">_xll.BDP(J2237,"security des")</f>
        <v>#NAME?</v>
      </c>
      <c r="N2237" t="s">
        <v>587</v>
      </c>
      <c r="O2237" t="e">
        <f ca="1">_xll.BDP(J2237,"security des")</f>
        <v>#NAME?</v>
      </c>
    </row>
    <row r="2238" spans="1:15" x14ac:dyDescent="0.25">
      <c r="A2238">
        <v>0</v>
      </c>
      <c r="B2238" s="9">
        <v>1.5824657534246574E-4</v>
      </c>
      <c r="C2238" s="9" t="str">
        <f t="shared" si="68"/>
        <v>$H$2265</v>
      </c>
      <c r="D2238" s="9" t="str">
        <f t="shared" si="69"/>
        <v>H2265</v>
      </c>
      <c r="F2238">
        <v>44940</v>
      </c>
      <c r="G2238" s="1" t="str">
        <f>_xll.BDS("SPX Index","CHAIN_TICKERS", "CHAIN_STRIKE_PX_OVRD",F2238, "CHAIN_PUT_CALL_TYPE_OVRD=P", "CHAIN_PERIODICITY_OVRD=M")</f>
        <v>SPX US 11/20/15 P2700</v>
      </c>
      <c r="J2238" t="s">
        <v>2851</v>
      </c>
      <c r="K2238" t="e">
        <f ca="1">_xll.BDP(J2238,"security des")</f>
        <v>#NAME?</v>
      </c>
      <c r="N2238" t="s">
        <v>588</v>
      </c>
      <c r="O2238" t="e">
        <f ca="1">_xll.BDP(J2238,"security des")</f>
        <v>#NAME?</v>
      </c>
    </row>
    <row r="2239" spans="1:15" x14ac:dyDescent="0.25">
      <c r="A2239">
        <v>0</v>
      </c>
      <c r="B2239" s="9">
        <v>1.5852054794520548E-4</v>
      </c>
      <c r="C2239" s="9" t="str">
        <f t="shared" si="68"/>
        <v>$H$2266</v>
      </c>
      <c r="D2239" s="9" t="str">
        <f t="shared" si="69"/>
        <v>H2266</v>
      </c>
      <c r="F2239">
        <v>44960</v>
      </c>
      <c r="G2239" s="1" t="str">
        <f>_xll.BDS("SPX Index","CHAIN_TICKERS", "CHAIN_STRIKE_PX_OVRD",F2239, "CHAIN_PUT_CALL_TYPE_OVRD=P", "CHAIN_PERIODICITY_OVRD=M")</f>
        <v>SPX US 11/20/15 P2700</v>
      </c>
      <c r="J2239" t="s">
        <v>2852</v>
      </c>
      <c r="K2239" t="e">
        <f ca="1">_xll.BDP(J2239,"security des")</f>
        <v>#NAME?</v>
      </c>
      <c r="N2239" t="s">
        <v>589</v>
      </c>
      <c r="O2239" t="e">
        <f ca="1">_xll.BDP(J2239,"security des")</f>
        <v>#NAME?</v>
      </c>
    </row>
    <row r="2240" spans="1:15" x14ac:dyDescent="0.25">
      <c r="A2240">
        <v>0</v>
      </c>
      <c r="B2240" s="9">
        <v>1.601095890410959E-4</v>
      </c>
      <c r="C2240" s="9" t="str">
        <f t="shared" si="68"/>
        <v>$H$2267</v>
      </c>
      <c r="D2240" s="9" t="str">
        <f t="shared" si="69"/>
        <v>H2267</v>
      </c>
      <c r="F2240">
        <v>44980</v>
      </c>
      <c r="G2240" s="1" t="str">
        <f>_xll.BDS("SPX Index","CHAIN_TICKERS", "CHAIN_STRIKE_PX_OVRD",F2240, "CHAIN_PUT_CALL_TYPE_OVRD=P", "CHAIN_PERIODICITY_OVRD=M")</f>
        <v>SPX US 11/20/15 P2700</v>
      </c>
      <c r="J2240" t="s">
        <v>2853</v>
      </c>
      <c r="K2240" t="e">
        <f ca="1">_xll.BDP(J2240,"security des")</f>
        <v>#NAME?</v>
      </c>
      <c r="N2240" t="s">
        <v>590</v>
      </c>
      <c r="O2240" t="e">
        <f ca="1">_xll.BDP(J2240,"security des")</f>
        <v>#NAME?</v>
      </c>
    </row>
    <row r="2241" spans="1:15" x14ac:dyDescent="0.25">
      <c r="A2241">
        <v>0</v>
      </c>
      <c r="B2241" s="9">
        <v>1.5961643835616437E-4</v>
      </c>
      <c r="C2241" s="9" t="str">
        <f t="shared" si="68"/>
        <v>$H$2268</v>
      </c>
      <c r="D2241" s="9" t="str">
        <f t="shared" si="69"/>
        <v>H2268</v>
      </c>
      <c r="F2241">
        <v>45000</v>
      </c>
      <c r="G2241" s="1" t="str">
        <f>_xll.BDS("SPX Index","CHAIN_TICKERS", "CHAIN_STRIKE_PX_OVRD",F2241, "CHAIN_PUT_CALL_TYPE_OVRD=P", "CHAIN_PERIODICITY_OVRD=M")</f>
        <v>SPX US 11/20/15 P2700</v>
      </c>
      <c r="J2241" t="s">
        <v>2854</v>
      </c>
      <c r="K2241" t="e">
        <f ca="1">_xll.BDP(J2241,"security des")</f>
        <v>#NAME?</v>
      </c>
      <c r="N2241" t="s">
        <v>591</v>
      </c>
      <c r="O2241" t="e">
        <f ca="1">_xll.BDP(J2241,"security des")</f>
        <v>#NAME?</v>
      </c>
    </row>
    <row r="2242" spans="1:15" x14ac:dyDescent="0.25">
      <c r="A2242">
        <v>0</v>
      </c>
      <c r="B2242" s="9">
        <v>1.6063013698630136E-4</v>
      </c>
      <c r="C2242" s="9" t="str">
        <f t="shared" si="68"/>
        <v>$H$2269</v>
      </c>
      <c r="D2242" s="9" t="str">
        <f t="shared" si="69"/>
        <v>H2269</v>
      </c>
      <c r="F2242">
        <v>45020</v>
      </c>
      <c r="G2242" s="1" t="str">
        <f>_xll.BDS("SPX Index","CHAIN_TICKERS", "CHAIN_STRIKE_PX_OVRD",F2242, "CHAIN_PUT_CALL_TYPE_OVRD=P", "CHAIN_PERIODICITY_OVRD=M")</f>
        <v>SPX US 11/20/15 P2700</v>
      </c>
      <c r="J2242" t="s">
        <v>2855</v>
      </c>
      <c r="K2242" t="e">
        <f ca="1">_xll.BDP(J2242,"security des")</f>
        <v>#NAME?</v>
      </c>
      <c r="N2242" t="s">
        <v>592</v>
      </c>
      <c r="O2242" t="e">
        <f ca="1">_xll.BDP(J2242,"security des")</f>
        <v>#NAME?</v>
      </c>
    </row>
    <row r="2243" spans="1:15" x14ac:dyDescent="0.25">
      <c r="A2243">
        <v>0</v>
      </c>
      <c r="B2243" s="9">
        <v>1.6054794520547946E-4</v>
      </c>
      <c r="C2243" s="9" t="str">
        <f t="shared" si="68"/>
        <v>$H$2270</v>
      </c>
      <c r="D2243" s="9" t="str">
        <f t="shared" si="69"/>
        <v>H2270</v>
      </c>
      <c r="F2243">
        <v>45040</v>
      </c>
      <c r="G2243" s="1" t="str">
        <f>_xll.BDS("SPX Index","CHAIN_TICKERS", "CHAIN_STRIKE_PX_OVRD",F2243, "CHAIN_PUT_CALL_TYPE_OVRD=P", "CHAIN_PERIODICITY_OVRD=M")</f>
        <v>SPX US 11/20/15 P2700</v>
      </c>
      <c r="J2243" t="s">
        <v>2856</v>
      </c>
      <c r="K2243" t="e">
        <f ca="1">_xll.BDP(J2243,"security des")</f>
        <v>#NAME?</v>
      </c>
      <c r="N2243" t="s">
        <v>593</v>
      </c>
      <c r="O2243" t="e">
        <f ca="1">_xll.BDP(J2243,"security des")</f>
        <v>#NAME?</v>
      </c>
    </row>
    <row r="2244" spans="1:15" x14ac:dyDescent="0.25">
      <c r="A2244">
        <v>0</v>
      </c>
      <c r="B2244" s="9">
        <v>1.6082191780821919E-4</v>
      </c>
      <c r="C2244" s="9" t="str">
        <f t="shared" ref="C2244:C2307" si="70">ADDRESS(ROW(B2244)+MATCH(1,B2244:B2270),8)</f>
        <v>$H$2271</v>
      </c>
      <c r="D2244" s="9" t="str">
        <f t="shared" ref="D2244:D2307" si="71">"H"&amp;(ROW(B2244)+MATCH(1,B2244:B2270))</f>
        <v>H2271</v>
      </c>
      <c r="F2244">
        <v>45060</v>
      </c>
      <c r="G2244" s="1" t="str">
        <f>_xll.BDS("SPX Index","CHAIN_TICKERS", "CHAIN_STRIKE_PX_OVRD",F2244, "CHAIN_PUT_CALL_TYPE_OVRD=P", "CHAIN_PERIODICITY_OVRD=M")</f>
        <v>SPX US 11/20/15 P2700</v>
      </c>
      <c r="J2244" t="s">
        <v>2857</v>
      </c>
      <c r="K2244" t="e">
        <f ca="1">_xll.BDP(J2244,"security des")</f>
        <v>#NAME?</v>
      </c>
      <c r="N2244" t="s">
        <v>594</v>
      </c>
      <c r="O2244" t="e">
        <f ca="1">_xll.BDP(J2244,"security des")</f>
        <v>#NAME?</v>
      </c>
    </row>
    <row r="2245" spans="1:15" x14ac:dyDescent="0.25">
      <c r="A2245">
        <v>0</v>
      </c>
      <c r="B2245" s="9">
        <v>1.6095890410958903E-4</v>
      </c>
      <c r="C2245" s="9" t="str">
        <f t="shared" si="70"/>
        <v>$H$2272</v>
      </c>
      <c r="D2245" s="9" t="str">
        <f t="shared" si="71"/>
        <v>H2272</v>
      </c>
      <c r="F2245">
        <v>45080</v>
      </c>
      <c r="G2245" s="1" t="str">
        <f>_xll.BDS("SPX Index","CHAIN_TICKERS", "CHAIN_STRIKE_PX_OVRD",F2245, "CHAIN_PUT_CALL_TYPE_OVRD=P", "CHAIN_PERIODICITY_OVRD=M")</f>
        <v>SPX US 11/20/15 P2700</v>
      </c>
      <c r="J2245" t="s">
        <v>2858</v>
      </c>
      <c r="K2245" t="e">
        <f ca="1">_xll.BDP(J2245,"security des")</f>
        <v>#NAME?</v>
      </c>
      <c r="N2245" t="s">
        <v>595</v>
      </c>
      <c r="O2245" t="e">
        <f ca="1">_xll.BDP(J2245,"security des")</f>
        <v>#NAME?</v>
      </c>
    </row>
    <row r="2246" spans="1:15" x14ac:dyDescent="0.25">
      <c r="A2246">
        <v>0</v>
      </c>
      <c r="B2246" s="9">
        <v>1.5920547945205479E-4</v>
      </c>
      <c r="C2246" s="9" t="str">
        <f t="shared" si="70"/>
        <v>$H$2273</v>
      </c>
      <c r="D2246" s="9" t="str">
        <f t="shared" si="71"/>
        <v>H2273</v>
      </c>
      <c r="F2246">
        <v>45100</v>
      </c>
      <c r="G2246" s="1" t="str">
        <f>_xll.BDS("SPX Index","CHAIN_TICKERS", "CHAIN_STRIKE_PX_OVRD",F2246, "CHAIN_PUT_CALL_TYPE_OVRD=P", "CHAIN_PERIODICITY_OVRD=M")</f>
        <v>SPX US 11/20/15 P2700</v>
      </c>
      <c r="J2246" t="s">
        <v>2859</v>
      </c>
      <c r="K2246" t="e">
        <f ca="1">_xll.BDP(J2246,"security des")</f>
        <v>#NAME?</v>
      </c>
      <c r="N2246" t="s">
        <v>596</v>
      </c>
      <c r="O2246" t="e">
        <f ca="1">_xll.BDP(J2246,"security des")</f>
        <v>#NAME?</v>
      </c>
    </row>
    <row r="2247" spans="1:15" x14ac:dyDescent="0.25">
      <c r="A2247">
        <v>0</v>
      </c>
      <c r="B2247" s="9">
        <v>1.5775342465753424E-4</v>
      </c>
      <c r="C2247" s="9" t="str">
        <f t="shared" si="70"/>
        <v>$H$2274</v>
      </c>
      <c r="D2247" s="9" t="str">
        <f t="shared" si="71"/>
        <v>H2274</v>
      </c>
      <c r="F2247">
        <v>45120</v>
      </c>
      <c r="G2247" s="1" t="str">
        <f>_xll.BDS("SPX Index","CHAIN_TICKERS", "CHAIN_STRIKE_PX_OVRD",F2247, "CHAIN_PUT_CALL_TYPE_OVRD=P", "CHAIN_PERIODICITY_OVRD=M")</f>
        <v>SPX US 11/20/15 P2700</v>
      </c>
      <c r="J2247" t="s">
        <v>2860</v>
      </c>
      <c r="K2247" t="e">
        <f ca="1">_xll.BDP(J2247,"security des")</f>
        <v>#NAME?</v>
      </c>
      <c r="N2247" t="s">
        <v>597</v>
      </c>
      <c r="O2247" t="e">
        <f ca="1">_xll.BDP(J2247,"security des")</f>
        <v>#NAME?</v>
      </c>
    </row>
    <row r="2248" spans="1:15" x14ac:dyDescent="0.25">
      <c r="A2248">
        <v>0</v>
      </c>
      <c r="B2248" s="9">
        <v>1.576986301369863E-4</v>
      </c>
      <c r="C2248" s="9" t="str">
        <f t="shared" si="70"/>
        <v>$H$2275</v>
      </c>
      <c r="D2248" s="9" t="str">
        <f t="shared" si="71"/>
        <v>H2275</v>
      </c>
      <c r="F2248">
        <v>45140</v>
      </c>
      <c r="G2248" s="1" t="str">
        <f>_xll.BDS("SPX Index","CHAIN_TICKERS", "CHAIN_STRIKE_PX_OVRD",F2248, "CHAIN_PUT_CALL_TYPE_OVRD=P", "CHAIN_PERIODICITY_OVRD=M")</f>
        <v>SPX US 11/20/15 P2700</v>
      </c>
      <c r="J2248" t="s">
        <v>2861</v>
      </c>
      <c r="K2248" t="e">
        <f ca="1">_xll.BDP(J2248,"security des")</f>
        <v>#NAME?</v>
      </c>
      <c r="N2248" t="s">
        <v>598</v>
      </c>
      <c r="O2248" t="e">
        <f ca="1">_xll.BDP(J2248,"security des")</f>
        <v>#NAME?</v>
      </c>
    </row>
    <row r="2249" spans="1:15" x14ac:dyDescent="0.25">
      <c r="A2249">
        <v>0</v>
      </c>
      <c r="B2249" s="9">
        <v>1.5767123287671231E-4</v>
      </c>
      <c r="C2249" s="9" t="str">
        <f t="shared" si="70"/>
        <v>$H$2276</v>
      </c>
      <c r="D2249" s="9" t="str">
        <f t="shared" si="71"/>
        <v>H2276</v>
      </c>
      <c r="F2249">
        <v>45160</v>
      </c>
      <c r="G2249" s="1" t="str">
        <f>_xll.BDS("SPX Index","CHAIN_TICKERS", "CHAIN_STRIKE_PX_OVRD",F2249, "CHAIN_PUT_CALL_TYPE_OVRD=P", "CHAIN_PERIODICITY_OVRD=M")</f>
        <v>SPX US 11/20/15 P2700</v>
      </c>
      <c r="J2249" t="s">
        <v>2862</v>
      </c>
      <c r="K2249" t="e">
        <f ca="1">_xll.BDP(J2249,"security des")</f>
        <v>#NAME?</v>
      </c>
      <c r="N2249" t="s">
        <v>599</v>
      </c>
      <c r="O2249" t="e">
        <f ca="1">_xll.BDP(J2249,"security des")</f>
        <v>#NAME?</v>
      </c>
    </row>
    <row r="2250" spans="1:15" x14ac:dyDescent="0.25">
      <c r="A2250">
        <v>0</v>
      </c>
      <c r="B2250" s="9">
        <v>1.5895890410958904E-4</v>
      </c>
      <c r="C2250" s="9" t="str">
        <f t="shared" si="70"/>
        <v>$H$2277</v>
      </c>
      <c r="D2250" s="9" t="str">
        <f t="shared" si="71"/>
        <v>H2277</v>
      </c>
      <c r="F2250">
        <v>45180</v>
      </c>
      <c r="G2250" s="1" t="str">
        <f>_xll.BDS("SPX Index","CHAIN_TICKERS", "CHAIN_STRIKE_PX_OVRD",F2250, "CHAIN_PUT_CALL_TYPE_OVRD=P", "CHAIN_PERIODICITY_OVRD=M")</f>
        <v>SPX US 11/20/15 P2700</v>
      </c>
      <c r="J2250" t="s">
        <v>2863</v>
      </c>
      <c r="K2250" t="e">
        <f ca="1">_xll.BDP(J2250,"security des")</f>
        <v>#NAME?</v>
      </c>
      <c r="N2250" t="s">
        <v>600</v>
      </c>
      <c r="O2250" t="e">
        <f ca="1">_xll.BDP(J2250,"security des")</f>
        <v>#NAME?</v>
      </c>
    </row>
    <row r="2251" spans="1:15" x14ac:dyDescent="0.25">
      <c r="A2251">
        <v>0</v>
      </c>
      <c r="B2251" s="9">
        <v>1.5920547945205479E-4</v>
      </c>
      <c r="C2251" s="9" t="str">
        <f t="shared" si="70"/>
        <v>$H$2278</v>
      </c>
      <c r="D2251" s="9" t="str">
        <f t="shared" si="71"/>
        <v>H2278</v>
      </c>
      <c r="F2251">
        <v>45200</v>
      </c>
      <c r="G2251" s="1" t="str">
        <f>_xll.BDS("SPX Index","CHAIN_TICKERS", "CHAIN_STRIKE_PX_OVRD",F2251, "CHAIN_PUT_CALL_TYPE_OVRD=P", "CHAIN_PERIODICITY_OVRD=M")</f>
        <v>SPX US 11/20/15 P2700</v>
      </c>
      <c r="J2251" t="s">
        <v>2864</v>
      </c>
      <c r="K2251" t="e">
        <f ca="1">_xll.BDP(J2251,"security des")</f>
        <v>#NAME?</v>
      </c>
      <c r="N2251" t="s">
        <v>601</v>
      </c>
      <c r="O2251" t="e">
        <f ca="1">_xll.BDP(J2251,"security des")</f>
        <v>#NAME?</v>
      </c>
    </row>
    <row r="2252" spans="1:15" x14ac:dyDescent="0.25">
      <c r="A2252">
        <v>0</v>
      </c>
      <c r="B2252" s="9">
        <v>1.5947945205479453E-4</v>
      </c>
      <c r="C2252" s="9" t="str">
        <f t="shared" si="70"/>
        <v>$H$2279</v>
      </c>
      <c r="D2252" s="9" t="str">
        <f t="shared" si="71"/>
        <v>H2279</v>
      </c>
      <c r="F2252">
        <v>45220</v>
      </c>
      <c r="G2252" s="1" t="str">
        <f>_xll.BDS("SPX Index","CHAIN_TICKERS", "CHAIN_STRIKE_PX_OVRD",F2252, "CHAIN_PUT_CALL_TYPE_OVRD=P", "CHAIN_PERIODICITY_OVRD=M")</f>
        <v>SPX US 11/20/15 P2700</v>
      </c>
      <c r="J2252" t="s">
        <v>2865</v>
      </c>
      <c r="K2252" t="e">
        <f ca="1">_xll.BDP(J2252,"security des")</f>
        <v>#NAME?</v>
      </c>
      <c r="N2252" t="s">
        <v>602</v>
      </c>
      <c r="O2252" t="e">
        <f ca="1">_xll.BDP(J2252,"security des")</f>
        <v>#NAME?</v>
      </c>
    </row>
    <row r="2253" spans="1:15" x14ac:dyDescent="0.25">
      <c r="A2253">
        <v>0</v>
      </c>
      <c r="B2253" s="9">
        <v>1.6054794520547946E-4</v>
      </c>
      <c r="C2253" s="9" t="str">
        <f t="shared" si="70"/>
        <v>$H$2280</v>
      </c>
      <c r="D2253" s="9" t="str">
        <f t="shared" si="71"/>
        <v>H2280</v>
      </c>
      <c r="F2253">
        <v>45240</v>
      </c>
      <c r="G2253" s="1" t="str">
        <f>_xll.BDS("SPX Index","CHAIN_TICKERS", "CHAIN_STRIKE_PX_OVRD",F2253, "CHAIN_PUT_CALL_TYPE_OVRD=P", "CHAIN_PERIODICITY_OVRD=M")</f>
        <v>SPX US 11/20/15 P2700</v>
      </c>
      <c r="J2253" t="s">
        <v>2866</v>
      </c>
      <c r="K2253" t="e">
        <f ca="1">_xll.BDP(J2253,"security des")</f>
        <v>#NAME?</v>
      </c>
      <c r="N2253" t="s">
        <v>603</v>
      </c>
      <c r="O2253" t="e">
        <f ca="1">_xll.BDP(J2253,"security des")</f>
        <v>#NAME?</v>
      </c>
    </row>
    <row r="2254" spans="1:15" x14ac:dyDescent="0.25">
      <c r="A2254">
        <v>0</v>
      </c>
      <c r="B2254" s="9">
        <v>1.6052054794520547E-4</v>
      </c>
      <c r="C2254" s="9" t="str">
        <f t="shared" si="70"/>
        <v>$H$2281</v>
      </c>
      <c r="D2254" s="9" t="str">
        <f t="shared" si="71"/>
        <v>H2281</v>
      </c>
      <c r="F2254">
        <v>45260</v>
      </c>
      <c r="G2254" s="1" t="str">
        <f>_xll.BDS("SPX Index","CHAIN_TICKERS", "CHAIN_STRIKE_PX_OVRD",F2254, "CHAIN_PUT_CALL_TYPE_OVRD=P", "CHAIN_PERIODICITY_OVRD=M")</f>
        <v>SPX US 11/20/15 P2700</v>
      </c>
      <c r="J2254" t="s">
        <v>2867</v>
      </c>
      <c r="K2254" t="e">
        <f ca="1">_xll.BDP(J2254,"security des")</f>
        <v>#NAME?</v>
      </c>
      <c r="N2254" t="s">
        <v>604</v>
      </c>
      <c r="O2254" t="e">
        <f ca="1">_xll.BDP(J2254,"security des")</f>
        <v>#NAME?</v>
      </c>
    </row>
    <row r="2255" spans="1:15" x14ac:dyDescent="0.25">
      <c r="A2255">
        <v>0</v>
      </c>
      <c r="B2255" s="9">
        <v>1.6038356164383563E-4</v>
      </c>
      <c r="C2255" s="9" t="str">
        <f t="shared" si="70"/>
        <v>$H$2282</v>
      </c>
      <c r="D2255" s="9" t="str">
        <f t="shared" si="71"/>
        <v>H2282</v>
      </c>
      <c r="F2255">
        <v>45280</v>
      </c>
      <c r="G2255" s="1" t="str">
        <f>_xll.BDS("SPX Index","CHAIN_TICKERS", "CHAIN_STRIKE_PX_OVRD",F2255, "CHAIN_PUT_CALL_TYPE_OVRD=P", "CHAIN_PERIODICITY_OVRD=M")</f>
        <v>SPX US 11/20/15 P2700</v>
      </c>
      <c r="J2255" t="s">
        <v>2868</v>
      </c>
      <c r="K2255" t="e">
        <f ca="1">_xll.BDP(J2255,"security des")</f>
        <v>#NAME?</v>
      </c>
      <c r="N2255" t="s">
        <v>605</v>
      </c>
      <c r="O2255" t="e">
        <f ca="1">_xll.BDP(J2255,"security des")</f>
        <v>#NAME?</v>
      </c>
    </row>
    <row r="2256" spans="1:15" x14ac:dyDescent="0.25">
      <c r="A2256">
        <v>0</v>
      </c>
      <c r="B2256" s="9">
        <v>1.6035616438356165E-4</v>
      </c>
      <c r="C2256" s="9" t="str">
        <f t="shared" si="70"/>
        <v>$H$2283</v>
      </c>
      <c r="D2256" s="9" t="str">
        <f t="shared" si="71"/>
        <v>H2283</v>
      </c>
      <c r="F2256">
        <v>45300</v>
      </c>
      <c r="G2256" s="1" t="str">
        <f>_xll.BDS("SPX Index","CHAIN_TICKERS", "CHAIN_STRIKE_PX_OVRD",F2256, "CHAIN_PUT_CALL_TYPE_OVRD=P", "CHAIN_PERIODICITY_OVRD=M")</f>
        <v>SPX US 11/20/15 P2700</v>
      </c>
      <c r="J2256" t="s">
        <v>2869</v>
      </c>
      <c r="K2256" t="e">
        <f ca="1">_xll.BDP(J2256,"security des")</f>
        <v>#NAME?</v>
      </c>
      <c r="N2256" t="s">
        <v>606</v>
      </c>
      <c r="O2256" t="e">
        <f ca="1">_xll.BDP(J2256,"security des")</f>
        <v>#NAME?</v>
      </c>
    </row>
    <row r="2257" spans="1:15" x14ac:dyDescent="0.25">
      <c r="A2257">
        <v>3</v>
      </c>
      <c r="B2257" s="9">
        <v>1.6032876712328769E-4</v>
      </c>
      <c r="C2257" s="9" t="str">
        <f t="shared" si="70"/>
        <v>$H$2284</v>
      </c>
      <c r="D2257" s="9" t="str">
        <f t="shared" si="71"/>
        <v>H2284</v>
      </c>
      <c r="F2257">
        <v>45320</v>
      </c>
      <c r="G2257" s="1" t="str">
        <f>_xll.BDS("SPX Index","CHAIN_TICKERS", "CHAIN_STRIKE_PX_OVRD",F2257, "CHAIN_PUT_CALL_TYPE_OVRD=P", "CHAIN_PERIODICITY_OVRD=M")</f>
        <v>SPX US 11/20/15 P2700</v>
      </c>
      <c r="J2257" t="s">
        <v>2870</v>
      </c>
      <c r="K2257" t="e">
        <f ca="1">_xll.BDP(J2257,"security des")</f>
        <v>#NAME?</v>
      </c>
      <c r="N2257" t="s">
        <v>607</v>
      </c>
      <c r="O2257" t="e">
        <f ca="1">_xll.BDP(J2257,"security des")</f>
        <v>#NAME?</v>
      </c>
    </row>
    <row r="2258" spans="1:15" x14ac:dyDescent="0.25">
      <c r="A2258">
        <v>0</v>
      </c>
      <c r="B2258" s="9">
        <v>1.6054794520547946E-4</v>
      </c>
      <c r="C2258" s="9" t="str">
        <f t="shared" si="70"/>
        <v>$H$2285</v>
      </c>
      <c r="D2258" s="9" t="str">
        <f t="shared" si="71"/>
        <v>H2285</v>
      </c>
      <c r="F2258">
        <v>45340</v>
      </c>
      <c r="G2258" s="1" t="str">
        <f>_xll.BDS("SPX Index","CHAIN_TICKERS", "CHAIN_STRIKE_PX_OVRD",F2258, "CHAIN_PUT_CALL_TYPE_OVRD=P", "CHAIN_PERIODICITY_OVRD=M")</f>
        <v>SPX US 11/20/15 P2700</v>
      </c>
      <c r="J2258" t="s">
        <v>2871</v>
      </c>
      <c r="K2258" t="e">
        <f ca="1">_xll.BDP(J2258,"security des")</f>
        <v>#NAME?</v>
      </c>
      <c r="N2258" t="s">
        <v>608</v>
      </c>
      <c r="O2258" t="e">
        <f ca="1">_xll.BDP(J2258,"security des")</f>
        <v>#NAME?</v>
      </c>
    </row>
    <row r="2259" spans="1:15" x14ac:dyDescent="0.25">
      <c r="A2259">
        <v>0</v>
      </c>
      <c r="B2259" s="9">
        <v>1.6136986301369861E-4</v>
      </c>
      <c r="C2259" s="9" t="str">
        <f t="shared" si="70"/>
        <v>$H$2286</v>
      </c>
      <c r="D2259" s="9" t="str">
        <f t="shared" si="71"/>
        <v>H2286</v>
      </c>
      <c r="F2259">
        <v>45360</v>
      </c>
      <c r="G2259" s="1" t="str">
        <f>_xll.BDS("SPX Index","CHAIN_TICKERS", "CHAIN_STRIKE_PX_OVRD",F2259, "CHAIN_PUT_CALL_TYPE_OVRD=P", "CHAIN_PERIODICITY_OVRD=M")</f>
        <v>SPX US 11/20/15 P2700</v>
      </c>
      <c r="J2259" t="s">
        <v>2872</v>
      </c>
      <c r="K2259" t="e">
        <f ca="1">_xll.BDP(J2259,"security des")</f>
        <v>#NAME?</v>
      </c>
      <c r="N2259" t="s">
        <v>609</v>
      </c>
      <c r="O2259" t="e">
        <f ca="1">_xll.BDP(J2259,"security des")</f>
        <v>#NAME?</v>
      </c>
    </row>
    <row r="2260" spans="1:15" x14ac:dyDescent="0.25">
      <c r="A2260">
        <v>0</v>
      </c>
      <c r="B2260" s="9">
        <v>1.6153424657534246E-4</v>
      </c>
      <c r="C2260" s="9" t="str">
        <f t="shared" si="70"/>
        <v>$H$2287</v>
      </c>
      <c r="D2260" s="9" t="str">
        <f t="shared" si="71"/>
        <v>H2287</v>
      </c>
      <c r="F2260">
        <v>45380</v>
      </c>
      <c r="G2260" s="1" t="str">
        <f>_xll.BDS("SPX Index","CHAIN_TICKERS", "CHAIN_STRIKE_PX_OVRD",F2260, "CHAIN_PUT_CALL_TYPE_OVRD=P", "CHAIN_PERIODICITY_OVRD=M")</f>
        <v>SPX US 11/20/15 P2700</v>
      </c>
      <c r="J2260" t="s">
        <v>2873</v>
      </c>
      <c r="K2260" t="e">
        <f ca="1">_xll.BDP(J2260,"security des")</f>
        <v>#NAME?</v>
      </c>
      <c r="N2260" t="s">
        <v>610</v>
      </c>
      <c r="O2260" t="e">
        <f ca="1">_xll.BDP(J2260,"security des")</f>
        <v>#NAME?</v>
      </c>
    </row>
    <row r="2261" spans="1:15" x14ac:dyDescent="0.25">
      <c r="A2261">
        <v>0</v>
      </c>
      <c r="B2261" s="9">
        <v>1.6035616438356165E-4</v>
      </c>
      <c r="C2261" s="9" t="str">
        <f t="shared" si="70"/>
        <v>$H$2288</v>
      </c>
      <c r="D2261" s="9" t="str">
        <f t="shared" si="71"/>
        <v>H2288</v>
      </c>
      <c r="F2261">
        <v>45400</v>
      </c>
      <c r="G2261" s="1" t="str">
        <f>_xll.BDS("SPX Index","CHAIN_TICKERS", "CHAIN_STRIKE_PX_OVRD",F2261, "CHAIN_PUT_CALL_TYPE_OVRD=P", "CHAIN_PERIODICITY_OVRD=M")</f>
        <v>SPX US 11/20/15 P2700</v>
      </c>
      <c r="J2261" t="s">
        <v>2874</v>
      </c>
      <c r="K2261" t="e">
        <f ca="1">_xll.BDP(J2261,"security des")</f>
        <v>#NAME?</v>
      </c>
      <c r="N2261" t="s">
        <v>611</v>
      </c>
      <c r="O2261" t="e">
        <f ca="1">_xll.BDP(J2261,"security des")</f>
        <v>#NAME?</v>
      </c>
    </row>
    <row r="2262" spans="1:15" x14ac:dyDescent="0.25">
      <c r="A2262">
        <v>0</v>
      </c>
      <c r="B2262" s="9">
        <v>1.6032876712328769E-4</v>
      </c>
      <c r="C2262" s="9" t="str">
        <f t="shared" si="70"/>
        <v>$H$2289</v>
      </c>
      <c r="D2262" s="9" t="str">
        <f t="shared" si="71"/>
        <v>H2289</v>
      </c>
      <c r="F2262">
        <v>45420</v>
      </c>
      <c r="G2262" s="1" t="str">
        <f>_xll.BDS("SPX Index","CHAIN_TICKERS", "CHAIN_STRIKE_PX_OVRD",F2262, "CHAIN_PUT_CALL_TYPE_OVRD=P", "CHAIN_PERIODICITY_OVRD=M")</f>
        <v>SPX US 11/20/15 P2700</v>
      </c>
      <c r="J2262" t="s">
        <v>2875</v>
      </c>
      <c r="K2262" t="e">
        <f ca="1">_xll.BDP(J2262,"security des")</f>
        <v>#NAME?</v>
      </c>
      <c r="N2262" t="s">
        <v>612</v>
      </c>
      <c r="O2262" t="e">
        <f ca="1">_xll.BDP(J2262,"security des")</f>
        <v>#NAME?</v>
      </c>
    </row>
    <row r="2263" spans="1:15" x14ac:dyDescent="0.25">
      <c r="A2263">
        <v>0</v>
      </c>
      <c r="B2263" s="9">
        <v>1.5967123287671234E-4</v>
      </c>
      <c r="C2263" s="9" t="str">
        <f t="shared" si="70"/>
        <v>$H$2290</v>
      </c>
      <c r="D2263" s="9" t="str">
        <f t="shared" si="71"/>
        <v>H2290</v>
      </c>
      <c r="F2263">
        <v>45440</v>
      </c>
      <c r="G2263" s="1" t="str">
        <f>_xll.BDS("SPX Index","CHAIN_TICKERS", "CHAIN_STRIKE_PX_OVRD",F2263, "CHAIN_PUT_CALL_TYPE_OVRD=P", "CHAIN_PERIODICITY_OVRD=M")</f>
        <v>SPX US 11/20/15 P2700</v>
      </c>
      <c r="J2263" t="s">
        <v>2876</v>
      </c>
      <c r="K2263" t="e">
        <f ca="1">_xll.BDP(J2263,"security des")</f>
        <v>#NAME?</v>
      </c>
      <c r="N2263" t="s">
        <v>613</v>
      </c>
      <c r="O2263" t="e">
        <f ca="1">_xll.BDP(J2263,"security des")</f>
        <v>#NAME?</v>
      </c>
    </row>
    <row r="2264" spans="1:15" x14ac:dyDescent="0.25">
      <c r="A2264">
        <v>0</v>
      </c>
      <c r="B2264" s="9">
        <v>1.5893150684931508E-4</v>
      </c>
      <c r="C2264" s="9" t="str">
        <f t="shared" si="70"/>
        <v>$H$2291</v>
      </c>
      <c r="D2264" s="9" t="str">
        <f t="shared" si="71"/>
        <v>H2291</v>
      </c>
      <c r="F2264">
        <v>45460</v>
      </c>
      <c r="G2264" s="1" t="str">
        <f>_xll.BDS("SPX Index","CHAIN_TICKERS", "CHAIN_STRIKE_PX_OVRD",F2264, "CHAIN_PUT_CALL_TYPE_OVRD=P", "CHAIN_PERIODICITY_OVRD=M")</f>
        <v>SPX US 11/20/15 P2700</v>
      </c>
      <c r="J2264" t="s">
        <v>2877</v>
      </c>
      <c r="K2264" t="e">
        <f ca="1">_xll.BDP(J2264,"security des")</f>
        <v>#NAME?</v>
      </c>
      <c r="N2264" t="s">
        <v>614</v>
      </c>
      <c r="O2264" t="e">
        <f ca="1">_xll.BDP(J2264,"security des")</f>
        <v>#NAME?</v>
      </c>
    </row>
    <row r="2265" spans="1:15" x14ac:dyDescent="0.25">
      <c r="A2265">
        <v>0</v>
      </c>
      <c r="B2265" s="9">
        <v>1.5893150684931508E-4</v>
      </c>
      <c r="C2265" s="9" t="str">
        <f t="shared" si="70"/>
        <v>$H$2292</v>
      </c>
      <c r="D2265" s="9" t="str">
        <f t="shared" si="71"/>
        <v>H2292</v>
      </c>
      <c r="F2265">
        <v>45480</v>
      </c>
      <c r="G2265" s="1" t="str">
        <f>_xll.BDS("SPX Index","CHAIN_TICKERS", "CHAIN_STRIKE_PX_OVRD",F2265, "CHAIN_PUT_CALL_TYPE_OVRD=P", "CHAIN_PERIODICITY_OVRD=M")</f>
        <v>SPX US 11/20/15 P2700</v>
      </c>
      <c r="J2265" t="s">
        <v>2878</v>
      </c>
      <c r="K2265" t="e">
        <f ca="1">_xll.BDP(J2265,"security des")</f>
        <v>#NAME?</v>
      </c>
      <c r="N2265" t="s">
        <v>615</v>
      </c>
      <c r="O2265" t="e">
        <f ca="1">_xll.BDP(J2265,"security des")</f>
        <v>#NAME?</v>
      </c>
    </row>
    <row r="2266" spans="1:15" x14ac:dyDescent="0.25">
      <c r="A2266">
        <v>0</v>
      </c>
      <c r="B2266" s="9">
        <v>1.5517808219178082E-4</v>
      </c>
      <c r="C2266" s="9" t="str">
        <f t="shared" si="70"/>
        <v>$H$2293</v>
      </c>
      <c r="D2266" s="9" t="str">
        <f t="shared" si="71"/>
        <v>H2293</v>
      </c>
      <c r="F2266">
        <v>45500</v>
      </c>
      <c r="G2266" s="1" t="str">
        <f>_xll.BDS("SPX Index","CHAIN_TICKERS", "CHAIN_STRIKE_PX_OVRD",F2266, "CHAIN_PUT_CALL_TYPE_OVRD=P", "CHAIN_PERIODICITY_OVRD=M")</f>
        <v>SPX US 11/20/15 P2700</v>
      </c>
      <c r="J2266" t="s">
        <v>2879</v>
      </c>
      <c r="K2266" t="e">
        <f ca="1">_xll.BDP(J2266,"security des")</f>
        <v>#NAME?</v>
      </c>
      <c r="N2266" t="s">
        <v>616</v>
      </c>
      <c r="O2266" t="e">
        <f ca="1">_xll.BDP(J2266,"security des")</f>
        <v>#NAME?</v>
      </c>
    </row>
    <row r="2267" spans="1:15" x14ac:dyDescent="0.25">
      <c r="A2267">
        <v>0</v>
      </c>
      <c r="B2267" s="9">
        <v>1.5254794520547945E-4</v>
      </c>
      <c r="C2267" s="9" t="str">
        <f t="shared" si="70"/>
        <v>$H$2294</v>
      </c>
      <c r="D2267" s="9" t="str">
        <f t="shared" si="71"/>
        <v>H2294</v>
      </c>
      <c r="F2267">
        <v>45520</v>
      </c>
      <c r="G2267" s="1" t="str">
        <f>_xll.BDS("SPX Index","CHAIN_TICKERS", "CHAIN_STRIKE_PX_OVRD",F2267, "CHAIN_PUT_CALL_TYPE_OVRD=P", "CHAIN_PERIODICITY_OVRD=M")</f>
        <v>SPX US 11/20/15 P2700</v>
      </c>
      <c r="J2267" t="s">
        <v>2880</v>
      </c>
      <c r="K2267" t="e">
        <f ca="1">_xll.BDP(J2267,"security des")</f>
        <v>#NAME?</v>
      </c>
      <c r="N2267" t="s">
        <v>617</v>
      </c>
      <c r="O2267" t="e">
        <f ca="1">_xll.BDP(J2267,"security des")</f>
        <v>#NAME?</v>
      </c>
    </row>
    <row r="2268" spans="1:15" x14ac:dyDescent="0.25">
      <c r="A2268">
        <v>0</v>
      </c>
      <c r="B2268" s="9">
        <v>1.5536986301369863E-4</v>
      </c>
      <c r="C2268" s="9" t="str">
        <f t="shared" si="70"/>
        <v>$H$2295</v>
      </c>
      <c r="D2268" s="9" t="str">
        <f t="shared" si="71"/>
        <v>H2295</v>
      </c>
      <c r="F2268">
        <v>45540</v>
      </c>
      <c r="G2268" s="1" t="str">
        <f>_xll.BDS("SPX Index","CHAIN_TICKERS", "CHAIN_STRIKE_PX_OVRD",F2268, "CHAIN_PUT_CALL_TYPE_OVRD=P", "CHAIN_PERIODICITY_OVRD=M")</f>
        <v>SPX US 11/20/15 P2700</v>
      </c>
      <c r="J2268" t="s">
        <v>2881</v>
      </c>
      <c r="K2268" t="e">
        <f ca="1">_xll.BDP(J2268,"security des")</f>
        <v>#NAME?</v>
      </c>
      <c r="N2268" t="s">
        <v>618</v>
      </c>
      <c r="O2268" t="e">
        <f ca="1">_xll.BDP(J2268,"security des")</f>
        <v>#NAME?</v>
      </c>
    </row>
    <row r="2269" spans="1:15" x14ac:dyDescent="0.25">
      <c r="A2269">
        <v>0</v>
      </c>
      <c r="B2269" s="9">
        <v>1.5580821917808219E-4</v>
      </c>
      <c r="C2269" s="9" t="str">
        <f t="shared" si="70"/>
        <v>$H$2296</v>
      </c>
      <c r="D2269" s="9" t="str">
        <f t="shared" si="71"/>
        <v>H2296</v>
      </c>
      <c r="F2269">
        <v>45560</v>
      </c>
      <c r="G2269" s="1" t="str">
        <f>_xll.BDS("SPX Index","CHAIN_TICKERS", "CHAIN_STRIKE_PX_OVRD",F2269, "CHAIN_PUT_CALL_TYPE_OVRD=P", "CHAIN_PERIODICITY_OVRD=M")</f>
        <v>SPX US 11/20/15 P2700</v>
      </c>
      <c r="J2269" t="s">
        <v>2882</v>
      </c>
      <c r="K2269" t="e">
        <f ca="1">_xll.BDP(J2269,"security des")</f>
        <v>#NAME?</v>
      </c>
      <c r="N2269" t="s">
        <v>619</v>
      </c>
      <c r="O2269" t="e">
        <f ca="1">_xll.BDP(J2269,"security des")</f>
        <v>#NAME?</v>
      </c>
    </row>
    <row r="2270" spans="1:15" x14ac:dyDescent="0.25">
      <c r="A2270">
        <v>0</v>
      </c>
      <c r="B2270" s="9">
        <v>1.5808219178082192E-4</v>
      </c>
      <c r="C2270" s="9" t="str">
        <f t="shared" si="70"/>
        <v>$H$2297</v>
      </c>
      <c r="D2270" s="9" t="str">
        <f t="shared" si="71"/>
        <v>H2297</v>
      </c>
      <c r="F2270">
        <v>45580</v>
      </c>
      <c r="G2270" s="1" t="str">
        <f>_xll.BDS("SPX Index","CHAIN_TICKERS", "CHAIN_STRIKE_PX_OVRD",F2270, "CHAIN_PUT_CALL_TYPE_OVRD=P", "CHAIN_PERIODICITY_OVRD=M")</f>
        <v>SPX US 11/20/15 P2700</v>
      </c>
      <c r="J2270" t="s">
        <v>2883</v>
      </c>
      <c r="K2270" t="e">
        <f ca="1">_xll.BDP(J2270,"security des")</f>
        <v>#NAME?</v>
      </c>
      <c r="N2270" t="s">
        <v>620</v>
      </c>
      <c r="O2270" t="e">
        <f ca="1">_xll.BDP(J2270,"security des")</f>
        <v>#NAME?</v>
      </c>
    </row>
    <row r="2271" spans="1:15" x14ac:dyDescent="0.25">
      <c r="A2271">
        <v>0</v>
      </c>
      <c r="B2271" s="9">
        <v>1.5805479452054796E-4</v>
      </c>
      <c r="C2271" s="9" t="str">
        <f t="shared" si="70"/>
        <v>$H$2298</v>
      </c>
      <c r="D2271" s="9" t="str">
        <f t="shared" si="71"/>
        <v>H2298</v>
      </c>
      <c r="F2271">
        <v>45600</v>
      </c>
      <c r="G2271" s="1" t="str">
        <f>_xll.BDS("SPX Index","CHAIN_TICKERS", "CHAIN_STRIKE_PX_OVRD",F2271, "CHAIN_PUT_CALL_TYPE_OVRD=P", "CHAIN_PERIODICITY_OVRD=M")</f>
        <v>SPX US 11/20/15 P2700</v>
      </c>
      <c r="J2271" t="s">
        <v>2884</v>
      </c>
      <c r="K2271" t="e">
        <f ca="1">_xll.BDP(J2271,"security des")</f>
        <v>#NAME?</v>
      </c>
      <c r="N2271" t="s">
        <v>621</v>
      </c>
      <c r="O2271" t="e">
        <f ca="1">_xll.BDP(J2271,"security des")</f>
        <v>#NAME?</v>
      </c>
    </row>
    <row r="2272" spans="1:15" x14ac:dyDescent="0.25">
      <c r="A2272">
        <v>0</v>
      </c>
      <c r="B2272" s="9">
        <v>1.576986301369863E-4</v>
      </c>
      <c r="C2272" s="9" t="str">
        <f t="shared" si="70"/>
        <v>$H$2299</v>
      </c>
      <c r="D2272" s="9" t="str">
        <f t="shared" si="71"/>
        <v>H2299</v>
      </c>
      <c r="F2272">
        <v>45620</v>
      </c>
      <c r="G2272" s="1" t="str">
        <f>_xll.BDS("SPX Index","CHAIN_TICKERS", "CHAIN_STRIKE_PX_OVRD",F2272, "CHAIN_PUT_CALL_TYPE_OVRD=P", "CHAIN_PERIODICITY_OVRD=M")</f>
        <v>SPX US 11/20/15 P2700</v>
      </c>
      <c r="J2272" t="s">
        <v>2885</v>
      </c>
      <c r="K2272" t="e">
        <f ca="1">_xll.BDP(J2272,"security des")</f>
        <v>#NAME?</v>
      </c>
      <c r="N2272" t="s">
        <v>2594</v>
      </c>
      <c r="O2272" t="e">
        <f ca="1">_xll.BDP(J2272,"security des")</f>
        <v>#NAME?</v>
      </c>
    </row>
    <row r="2273" spans="1:15" x14ac:dyDescent="0.25">
      <c r="A2273">
        <v>0</v>
      </c>
      <c r="B2273" s="9">
        <v>1.5652054794520548E-4</v>
      </c>
      <c r="C2273" s="9" t="str">
        <f t="shared" si="70"/>
        <v>$H$2300</v>
      </c>
      <c r="D2273" s="9" t="str">
        <f t="shared" si="71"/>
        <v>H2300</v>
      </c>
      <c r="F2273">
        <v>45640</v>
      </c>
      <c r="G2273" s="1" t="str">
        <f>_xll.BDS("SPX Index","CHAIN_TICKERS", "CHAIN_STRIKE_PX_OVRD",F2273, "CHAIN_PUT_CALL_TYPE_OVRD=P", "CHAIN_PERIODICITY_OVRD=M")</f>
        <v>SPX US 11/20/15 P2700</v>
      </c>
      <c r="J2273" t="s">
        <v>2886</v>
      </c>
      <c r="K2273" t="e">
        <f ca="1">_xll.BDP(J2273,"security des")</f>
        <v>#NAME?</v>
      </c>
      <c r="N2273" t="s">
        <v>622</v>
      </c>
      <c r="O2273" t="e">
        <f ca="1">_xll.BDP(J2273,"security des")</f>
        <v>#NAME?</v>
      </c>
    </row>
    <row r="2274" spans="1:15" x14ac:dyDescent="0.25">
      <c r="A2274">
        <v>0</v>
      </c>
      <c r="B2274" s="9">
        <v>1.5350684931506847E-4</v>
      </c>
      <c r="C2274" s="9" t="str">
        <f t="shared" si="70"/>
        <v>$H$2301</v>
      </c>
      <c r="D2274" s="9" t="str">
        <f t="shared" si="71"/>
        <v>H2301</v>
      </c>
      <c r="F2274">
        <v>45660</v>
      </c>
      <c r="G2274" s="1" t="str">
        <f>_xll.BDS("SPX Index","CHAIN_TICKERS", "CHAIN_STRIKE_PX_OVRD",F2274, "CHAIN_PUT_CALL_TYPE_OVRD=P", "CHAIN_PERIODICITY_OVRD=M")</f>
        <v>SPX US 11/20/15 P2700</v>
      </c>
      <c r="J2274" t="s">
        <v>2887</v>
      </c>
      <c r="K2274" t="e">
        <f ca="1">_xll.BDP(J2274,"security des")</f>
        <v>#NAME?</v>
      </c>
      <c r="N2274" t="s">
        <v>623</v>
      </c>
      <c r="O2274" t="e">
        <f ca="1">_xll.BDP(J2274,"security des")</f>
        <v>#NAME?</v>
      </c>
    </row>
    <row r="2275" spans="1:15" x14ac:dyDescent="0.25">
      <c r="A2275">
        <v>0</v>
      </c>
      <c r="B2275" s="9">
        <v>1.5378082191780821E-4</v>
      </c>
      <c r="C2275" s="9" t="str">
        <f t="shared" si="70"/>
        <v>$H$2302</v>
      </c>
      <c r="D2275" s="9" t="str">
        <f t="shared" si="71"/>
        <v>H2302</v>
      </c>
      <c r="F2275">
        <v>45680</v>
      </c>
      <c r="G2275" s="1" t="str">
        <f>_xll.BDS("SPX Index","CHAIN_TICKERS", "CHAIN_STRIKE_PX_OVRD",F2275, "CHAIN_PUT_CALL_TYPE_OVRD=P", "CHAIN_PERIODICITY_OVRD=M")</f>
        <v>SPX US 11/20/15 P2700</v>
      </c>
      <c r="J2275" t="s">
        <v>2888</v>
      </c>
      <c r="K2275" t="e">
        <f ca="1">_xll.BDP(J2275,"security des")</f>
        <v>#NAME?</v>
      </c>
      <c r="N2275" t="s">
        <v>624</v>
      </c>
      <c r="O2275" t="e">
        <f ca="1">_xll.BDP(J2275,"security des")</f>
        <v>#NAME?</v>
      </c>
    </row>
    <row r="2276" spans="1:15" x14ac:dyDescent="0.25">
      <c r="A2276">
        <v>1</v>
      </c>
      <c r="B2276" s="9">
        <v>1.5460273972602739E-4</v>
      </c>
      <c r="C2276" s="9" t="str">
        <f t="shared" si="70"/>
        <v>$H$2303</v>
      </c>
      <c r="D2276" s="9" t="str">
        <f t="shared" si="71"/>
        <v>H2303</v>
      </c>
      <c r="F2276">
        <v>45700</v>
      </c>
      <c r="G2276" s="1" t="str">
        <f>_xll.BDS("SPX Index","CHAIN_TICKERS", "CHAIN_STRIKE_PX_OVRD",F2276, "CHAIN_PUT_CALL_TYPE_OVRD=P", "CHAIN_PERIODICITY_OVRD=M")</f>
        <v>SPX US 11/20/15 P2700</v>
      </c>
      <c r="J2276" t="s">
        <v>2889</v>
      </c>
      <c r="K2276" t="e">
        <f ca="1">_xll.BDP(J2276,"security des")</f>
        <v>#NAME?</v>
      </c>
      <c r="N2276" t="s">
        <v>625</v>
      </c>
      <c r="O2276" t="e">
        <f ca="1">_xll.BDP(J2276,"security des")</f>
        <v>#NAME?</v>
      </c>
    </row>
    <row r="2277" spans="1:15" x14ac:dyDescent="0.25">
      <c r="A2277">
        <v>0</v>
      </c>
      <c r="B2277" s="9">
        <v>1.5454794520547945E-4</v>
      </c>
      <c r="C2277" s="9" t="str">
        <f t="shared" si="70"/>
        <v>$H$2304</v>
      </c>
      <c r="D2277" s="9" t="str">
        <f t="shared" si="71"/>
        <v>H2304</v>
      </c>
      <c r="F2277">
        <v>45720</v>
      </c>
      <c r="G2277" s="1" t="str">
        <f>_xll.BDS("SPX Index","CHAIN_TICKERS", "CHAIN_STRIKE_PX_OVRD",F2277, "CHAIN_PUT_CALL_TYPE_OVRD=P", "CHAIN_PERIODICITY_OVRD=M")</f>
        <v>SPX US 11/20/15 P2700</v>
      </c>
      <c r="J2277" t="s">
        <v>2890</v>
      </c>
      <c r="K2277" t="e">
        <f ca="1">_xll.BDP(J2277,"security des")</f>
        <v>#NAME?</v>
      </c>
      <c r="N2277" t="s">
        <v>626</v>
      </c>
      <c r="O2277" t="e">
        <f ca="1">_xll.BDP(J2277,"security des")</f>
        <v>#NAME?</v>
      </c>
    </row>
    <row r="2278" spans="1:15" x14ac:dyDescent="0.25">
      <c r="A2278">
        <v>0</v>
      </c>
      <c r="B2278" s="9">
        <v>1.5421917808219177E-4</v>
      </c>
      <c r="C2278" s="9" t="str">
        <f t="shared" si="70"/>
        <v>$H$2305</v>
      </c>
      <c r="D2278" s="9" t="str">
        <f t="shared" si="71"/>
        <v>H2305</v>
      </c>
      <c r="F2278">
        <v>45740</v>
      </c>
      <c r="G2278" s="1" t="str">
        <f>_xll.BDS("SPX Index","CHAIN_TICKERS", "CHAIN_STRIKE_PX_OVRD",F2278, "CHAIN_PUT_CALL_TYPE_OVRD=P", "CHAIN_PERIODICITY_OVRD=M")</f>
        <v>SPX US 11/20/15 P2700</v>
      </c>
      <c r="J2278" t="s">
        <v>2891</v>
      </c>
      <c r="K2278" t="e">
        <f ca="1">_xll.BDP(J2278,"security des")</f>
        <v>#NAME?</v>
      </c>
      <c r="N2278" t="s">
        <v>627</v>
      </c>
      <c r="O2278" t="e">
        <f ca="1">_xll.BDP(J2278,"security des")</f>
        <v>#NAME?</v>
      </c>
    </row>
    <row r="2279" spans="1:15" x14ac:dyDescent="0.25">
      <c r="A2279">
        <v>0</v>
      </c>
      <c r="B2279" s="9">
        <v>1.5424657534246575E-4</v>
      </c>
      <c r="C2279" s="9" t="str">
        <f t="shared" si="70"/>
        <v>$H$2306</v>
      </c>
      <c r="D2279" s="9" t="str">
        <f t="shared" si="71"/>
        <v>H2306</v>
      </c>
      <c r="F2279">
        <v>45760</v>
      </c>
      <c r="G2279" s="1" t="str">
        <f>_xll.BDS("SPX Index","CHAIN_TICKERS", "CHAIN_STRIKE_PX_OVRD",F2279, "CHAIN_PUT_CALL_TYPE_OVRD=P", "CHAIN_PERIODICITY_OVRD=M")</f>
        <v>SPX US 11/20/15 P2700</v>
      </c>
      <c r="J2279" t="s">
        <v>2892</v>
      </c>
      <c r="K2279" t="e">
        <f ca="1">_xll.BDP(J2279,"security des")</f>
        <v>#NAME?</v>
      </c>
      <c r="N2279" t="s">
        <v>628</v>
      </c>
      <c r="O2279" t="e">
        <f ca="1">_xll.BDP(J2279,"security des")</f>
        <v>#NAME?</v>
      </c>
    </row>
    <row r="2280" spans="1:15" x14ac:dyDescent="0.25">
      <c r="A2280">
        <v>0</v>
      </c>
      <c r="B2280" s="9">
        <v>1.5249315068493151E-4</v>
      </c>
      <c r="C2280" s="9" t="str">
        <f t="shared" si="70"/>
        <v>$H$2307</v>
      </c>
      <c r="D2280" s="9" t="str">
        <f t="shared" si="71"/>
        <v>H2307</v>
      </c>
      <c r="F2280">
        <v>45780</v>
      </c>
      <c r="G2280" s="1" t="str">
        <f>_xll.BDS("SPX Index","CHAIN_TICKERS", "CHAIN_STRIKE_PX_OVRD",F2280, "CHAIN_PUT_CALL_TYPE_OVRD=P", "CHAIN_PERIODICITY_OVRD=M")</f>
        <v>SPX US 11/20/15 P2700</v>
      </c>
      <c r="J2280" t="s">
        <v>2893</v>
      </c>
      <c r="K2280" t="e">
        <f ca="1">_xll.BDP(J2280,"security des")</f>
        <v>#NAME?</v>
      </c>
      <c r="N2280" t="s">
        <v>629</v>
      </c>
      <c r="O2280" t="e">
        <f ca="1">_xll.BDP(J2280,"security des")</f>
        <v>#NAME?</v>
      </c>
    </row>
    <row r="2281" spans="1:15" x14ac:dyDescent="0.25">
      <c r="A2281">
        <v>0</v>
      </c>
      <c r="B2281" s="9">
        <v>1.5076712328767123E-4</v>
      </c>
      <c r="C2281" s="9" t="str">
        <f t="shared" si="70"/>
        <v>$H$2308</v>
      </c>
      <c r="D2281" s="9" t="str">
        <f t="shared" si="71"/>
        <v>H2308</v>
      </c>
      <c r="F2281">
        <v>45800</v>
      </c>
      <c r="G2281" s="1" t="str">
        <f>_xll.BDS("SPX Index","CHAIN_TICKERS", "CHAIN_STRIKE_PX_OVRD",F2281, "CHAIN_PUT_CALL_TYPE_OVRD=P", "CHAIN_PERIODICITY_OVRD=M")</f>
        <v>SPX US 11/20/15 P2700</v>
      </c>
      <c r="J2281" t="s">
        <v>2894</v>
      </c>
      <c r="K2281" t="e">
        <f ca="1">_xll.BDP(J2281,"security des")</f>
        <v>#NAME?</v>
      </c>
      <c r="N2281" t="s">
        <v>630</v>
      </c>
      <c r="O2281" t="e">
        <f ca="1">_xll.BDP(J2281,"security des")</f>
        <v>#NAME?</v>
      </c>
    </row>
    <row r="2282" spans="1:15" x14ac:dyDescent="0.25">
      <c r="A2282">
        <v>0</v>
      </c>
      <c r="B2282" s="9">
        <v>1.5098630136986302E-4</v>
      </c>
      <c r="C2282" s="9" t="str">
        <f t="shared" si="70"/>
        <v>$H$2309</v>
      </c>
      <c r="D2282" s="9" t="str">
        <f t="shared" si="71"/>
        <v>H2309</v>
      </c>
      <c r="F2282">
        <v>45820</v>
      </c>
      <c r="G2282" s="1" t="str">
        <f>_xll.BDS("SPX Index","CHAIN_TICKERS", "CHAIN_STRIKE_PX_OVRD",F2282, "CHAIN_PUT_CALL_TYPE_OVRD=P", "CHAIN_PERIODICITY_OVRD=M")</f>
        <v>SPX US 11/20/15 P2700</v>
      </c>
      <c r="J2282" t="s">
        <v>2895</v>
      </c>
      <c r="K2282" t="e">
        <f ca="1">_xll.BDP(J2282,"security des")</f>
        <v>#NAME?</v>
      </c>
      <c r="N2282" t="s">
        <v>631</v>
      </c>
      <c r="O2282" t="e">
        <f ca="1">_xll.BDP(J2282,"security des")</f>
        <v>#NAME?</v>
      </c>
    </row>
    <row r="2283" spans="1:15" x14ac:dyDescent="0.25">
      <c r="A2283">
        <v>0</v>
      </c>
      <c r="B2283" s="9">
        <v>1.5153424657534246E-4</v>
      </c>
      <c r="C2283" s="9" t="str">
        <f t="shared" si="70"/>
        <v>$H$2310</v>
      </c>
      <c r="D2283" s="9" t="str">
        <f t="shared" si="71"/>
        <v>H2310</v>
      </c>
      <c r="F2283">
        <v>45840</v>
      </c>
      <c r="G2283" s="1" t="str">
        <f>_xll.BDS("SPX Index","CHAIN_TICKERS", "CHAIN_STRIKE_PX_OVRD",F2283, "CHAIN_PUT_CALL_TYPE_OVRD=P", "CHAIN_PERIODICITY_OVRD=M")</f>
        <v>SPX US 11/20/15 P2700</v>
      </c>
      <c r="J2283" t="s">
        <v>2896</v>
      </c>
      <c r="K2283" t="e">
        <f ca="1">_xll.BDP(J2283,"security des")</f>
        <v>#NAME?</v>
      </c>
      <c r="N2283" t="s">
        <v>632</v>
      </c>
      <c r="O2283" t="e">
        <f ca="1">_xll.BDP(J2283,"security des")</f>
        <v>#NAME?</v>
      </c>
    </row>
    <row r="2284" spans="1:15" x14ac:dyDescent="0.25">
      <c r="A2284">
        <v>0</v>
      </c>
      <c r="B2284" s="9">
        <v>1.5293150684931507E-4</v>
      </c>
      <c r="C2284" s="9" t="str">
        <f t="shared" si="70"/>
        <v>$H$2311</v>
      </c>
      <c r="D2284" s="9" t="str">
        <f t="shared" si="71"/>
        <v>H2311</v>
      </c>
      <c r="F2284">
        <v>45860</v>
      </c>
      <c r="G2284" s="1" t="str">
        <f>_xll.BDS("SPX Index","CHAIN_TICKERS", "CHAIN_STRIKE_PX_OVRD",F2284, "CHAIN_PUT_CALL_TYPE_OVRD=P", "CHAIN_PERIODICITY_OVRD=M")</f>
        <v>SPX US 11/20/15 P2700</v>
      </c>
      <c r="J2284" t="s">
        <v>2897</v>
      </c>
      <c r="K2284" t="e">
        <f ca="1">_xll.BDP(J2284,"security des")</f>
        <v>#NAME?</v>
      </c>
      <c r="N2284" t="s">
        <v>633</v>
      </c>
      <c r="O2284" t="e">
        <f ca="1">_xll.BDP(J2284,"security des")</f>
        <v>#NAME?</v>
      </c>
    </row>
    <row r="2285" spans="1:15" x14ac:dyDescent="0.25">
      <c r="A2285">
        <v>0</v>
      </c>
      <c r="B2285" s="9">
        <v>1.5205479452054795E-4</v>
      </c>
      <c r="C2285" s="9" t="str">
        <f t="shared" si="70"/>
        <v>$H$2312</v>
      </c>
      <c r="D2285" s="9" t="str">
        <f t="shared" si="71"/>
        <v>H2312</v>
      </c>
      <c r="F2285">
        <v>45880</v>
      </c>
      <c r="G2285" s="1" t="str">
        <f>_xll.BDS("SPX Index","CHAIN_TICKERS", "CHAIN_STRIKE_PX_OVRD",F2285, "CHAIN_PUT_CALL_TYPE_OVRD=P", "CHAIN_PERIODICITY_OVRD=M")</f>
        <v>SPX US 11/20/15 P2700</v>
      </c>
      <c r="J2285" t="s">
        <v>2898</v>
      </c>
      <c r="K2285" t="e">
        <f ca="1">_xll.BDP(J2285,"security des")</f>
        <v>#NAME?</v>
      </c>
      <c r="N2285" t="s">
        <v>634</v>
      </c>
      <c r="O2285" t="e">
        <f ca="1">_xll.BDP(J2285,"security des")</f>
        <v>#NAME?</v>
      </c>
    </row>
    <row r="2286" spans="1:15" x14ac:dyDescent="0.25">
      <c r="A2286">
        <v>0</v>
      </c>
      <c r="B2286" s="9">
        <v>1.5460273972602739E-4</v>
      </c>
      <c r="C2286" s="9" t="str">
        <f t="shared" si="70"/>
        <v>$H$2313</v>
      </c>
      <c r="D2286" s="9" t="str">
        <f t="shared" si="71"/>
        <v>H2313</v>
      </c>
      <c r="F2286">
        <v>45900</v>
      </c>
      <c r="G2286" s="1" t="str">
        <f>_xll.BDS("SPX Index","CHAIN_TICKERS", "CHAIN_STRIKE_PX_OVRD",F2286, "CHAIN_PUT_CALL_TYPE_OVRD=P", "CHAIN_PERIODICITY_OVRD=M")</f>
        <v>SPX US 11/20/15 P2700</v>
      </c>
      <c r="J2286" t="s">
        <v>2899</v>
      </c>
      <c r="K2286" t="e">
        <f ca="1">_xll.BDP(J2286,"security des")</f>
        <v>#NAME?</v>
      </c>
      <c r="N2286" t="s">
        <v>635</v>
      </c>
      <c r="O2286" t="e">
        <f ca="1">_xll.BDP(J2286,"security des")</f>
        <v>#NAME?</v>
      </c>
    </row>
    <row r="2287" spans="1:15" x14ac:dyDescent="0.25">
      <c r="A2287">
        <v>0</v>
      </c>
      <c r="B2287" s="9">
        <v>1.5254794520547945E-4</v>
      </c>
      <c r="C2287" s="9" t="str">
        <f t="shared" si="70"/>
        <v>$H$2314</v>
      </c>
      <c r="D2287" s="9" t="str">
        <f t="shared" si="71"/>
        <v>H2314</v>
      </c>
      <c r="F2287">
        <v>45920</v>
      </c>
      <c r="G2287" s="1" t="str">
        <f>_xll.BDS("SPX Index","CHAIN_TICKERS", "CHAIN_STRIKE_PX_OVRD",F2287, "CHAIN_PUT_CALL_TYPE_OVRD=P", "CHAIN_PERIODICITY_OVRD=M")</f>
        <v>SPX US 11/20/15 P2700</v>
      </c>
      <c r="J2287" t="s">
        <v>2900</v>
      </c>
      <c r="K2287" t="e">
        <f ca="1">_xll.BDP(J2287,"security des")</f>
        <v>#NAME?</v>
      </c>
      <c r="N2287" t="s">
        <v>636</v>
      </c>
      <c r="O2287" t="e">
        <f ca="1">_xll.BDP(J2287,"security des")</f>
        <v>#NAME?</v>
      </c>
    </row>
    <row r="2288" spans="1:15" x14ac:dyDescent="0.25">
      <c r="A2288">
        <v>0</v>
      </c>
      <c r="B2288" s="9">
        <v>1.5364383561643834E-4</v>
      </c>
      <c r="C2288" s="9" t="str">
        <f t="shared" si="70"/>
        <v>$H$2315</v>
      </c>
      <c r="D2288" s="9" t="str">
        <f t="shared" si="71"/>
        <v>H2315</v>
      </c>
      <c r="F2288">
        <v>45940</v>
      </c>
      <c r="G2288" s="1" t="str">
        <f>_xll.BDS("SPX Index","CHAIN_TICKERS", "CHAIN_STRIKE_PX_OVRD",F2288, "CHAIN_PUT_CALL_TYPE_OVRD=P", "CHAIN_PERIODICITY_OVRD=M")</f>
        <v>SPX US 11/20/15 P2700</v>
      </c>
      <c r="J2288" t="s">
        <v>2901</v>
      </c>
      <c r="K2288" t="e">
        <f ca="1">_xll.BDP(J2288,"security des")</f>
        <v>#NAME?</v>
      </c>
      <c r="N2288" t="s">
        <v>637</v>
      </c>
      <c r="O2288" t="e">
        <f ca="1">_xll.BDP(J2288,"security des")</f>
        <v>#NAME?</v>
      </c>
    </row>
    <row r="2289" spans="1:15" x14ac:dyDescent="0.25">
      <c r="A2289">
        <v>0</v>
      </c>
      <c r="B2289" s="9">
        <v>1.552054794520548E-4</v>
      </c>
      <c r="C2289" s="9" t="str">
        <f t="shared" si="70"/>
        <v>$H$2316</v>
      </c>
      <c r="D2289" s="9" t="str">
        <f t="shared" si="71"/>
        <v>H2316</v>
      </c>
      <c r="F2289">
        <v>45960</v>
      </c>
      <c r="G2289" s="1" t="str">
        <f>_xll.BDS("SPX Index","CHAIN_TICKERS", "CHAIN_STRIKE_PX_OVRD",F2289, "CHAIN_PUT_CALL_TYPE_OVRD=P", "CHAIN_PERIODICITY_OVRD=M")</f>
        <v>SPX US 11/20/15 P2700</v>
      </c>
      <c r="J2289" t="s">
        <v>2902</v>
      </c>
      <c r="K2289" t="e">
        <f ca="1">_xll.BDP(J2289,"security des")</f>
        <v>#NAME?</v>
      </c>
      <c r="N2289" t="s">
        <v>638</v>
      </c>
      <c r="O2289" t="e">
        <f ca="1">_xll.BDP(J2289,"security des")</f>
        <v>#NAME?</v>
      </c>
    </row>
    <row r="2290" spans="1:15" x14ac:dyDescent="0.25">
      <c r="A2290">
        <v>0</v>
      </c>
      <c r="B2290" s="9">
        <v>1.5175342465753423E-4</v>
      </c>
      <c r="C2290" s="9" t="str">
        <f t="shared" si="70"/>
        <v>$H$2317</v>
      </c>
      <c r="D2290" s="9" t="str">
        <f t="shared" si="71"/>
        <v>H2317</v>
      </c>
      <c r="F2290">
        <v>45980</v>
      </c>
      <c r="G2290" s="1" t="str">
        <f>_xll.BDS("SPX Index","CHAIN_TICKERS", "CHAIN_STRIKE_PX_OVRD",F2290, "CHAIN_PUT_CALL_TYPE_OVRD=P", "CHAIN_PERIODICITY_OVRD=M")</f>
        <v>SPX US 11/20/15 P2700</v>
      </c>
      <c r="J2290" t="s">
        <v>2903</v>
      </c>
      <c r="K2290" t="e">
        <f ca="1">_xll.BDP(J2290,"security des")</f>
        <v>#NAME?</v>
      </c>
      <c r="N2290" t="s">
        <v>639</v>
      </c>
      <c r="O2290" t="e">
        <f ca="1">_xll.BDP(J2290,"security des")</f>
        <v>#NAME?</v>
      </c>
    </row>
    <row r="2291" spans="1:15" x14ac:dyDescent="0.25">
      <c r="A2291">
        <v>0</v>
      </c>
      <c r="B2291" s="9">
        <v>1.5197260273972602E-4</v>
      </c>
      <c r="C2291" s="9" t="str">
        <f t="shared" si="70"/>
        <v>$H$2318</v>
      </c>
      <c r="D2291" s="9" t="str">
        <f t="shared" si="71"/>
        <v>H2318</v>
      </c>
      <c r="F2291">
        <v>46000</v>
      </c>
      <c r="G2291" s="1" t="str">
        <f>_xll.BDS("SPX Index","CHAIN_TICKERS", "CHAIN_STRIKE_PX_OVRD",F2291, "CHAIN_PUT_CALL_TYPE_OVRD=P", "CHAIN_PERIODICITY_OVRD=M")</f>
        <v>SPX US 11/20/15 P2700</v>
      </c>
      <c r="J2291" t="s">
        <v>2904</v>
      </c>
      <c r="K2291" t="e">
        <f ca="1">_xll.BDP(J2291,"security des")</f>
        <v>#NAME?</v>
      </c>
      <c r="N2291" t="s">
        <v>640</v>
      </c>
      <c r="O2291" t="e">
        <f ca="1">_xll.BDP(J2291,"security des")</f>
        <v>#NAME?</v>
      </c>
    </row>
    <row r="2292" spans="1:15" x14ac:dyDescent="0.25">
      <c r="A2292">
        <v>0</v>
      </c>
      <c r="B2292" s="9">
        <v>1.510958904109589E-4</v>
      </c>
      <c r="C2292" s="9" t="str">
        <f t="shared" si="70"/>
        <v>$H$2319</v>
      </c>
      <c r="D2292" s="9" t="str">
        <f t="shared" si="71"/>
        <v>H2319</v>
      </c>
      <c r="F2292">
        <v>46020</v>
      </c>
      <c r="G2292" s="1" t="str">
        <f>_xll.BDS("SPX Index","CHAIN_TICKERS", "CHAIN_STRIKE_PX_OVRD",F2292, "CHAIN_PUT_CALL_TYPE_OVRD=P", "CHAIN_PERIODICITY_OVRD=M")</f>
        <v>SPX US 11/20/15 P2700</v>
      </c>
      <c r="J2292" t="s">
        <v>2905</v>
      </c>
      <c r="K2292" t="e">
        <f ca="1">_xll.BDP(J2292,"security des")</f>
        <v>#NAME?</v>
      </c>
      <c r="N2292" t="s">
        <v>641</v>
      </c>
      <c r="O2292" t="e">
        <f ca="1">_xll.BDP(J2292,"security des")</f>
        <v>#NAME?</v>
      </c>
    </row>
    <row r="2293" spans="1:15" x14ac:dyDescent="0.25">
      <c r="A2293">
        <v>0</v>
      </c>
      <c r="B2293" s="9">
        <v>1.5178082191780821E-4</v>
      </c>
      <c r="C2293" s="9" t="str">
        <f t="shared" si="70"/>
        <v>$H$2320</v>
      </c>
      <c r="D2293" s="9" t="str">
        <f t="shared" si="71"/>
        <v>H2320</v>
      </c>
      <c r="F2293">
        <v>46040</v>
      </c>
      <c r="G2293" s="1" t="str">
        <f>_xll.BDS("SPX Index","CHAIN_TICKERS", "CHAIN_STRIKE_PX_OVRD",F2293, "CHAIN_PUT_CALL_TYPE_OVRD=P", "CHAIN_PERIODICITY_OVRD=M")</f>
        <v>SPX US 11/20/15 P2700</v>
      </c>
      <c r="J2293" t="s">
        <v>2906</v>
      </c>
      <c r="K2293" t="e">
        <f ca="1">_xll.BDP(J2293,"security des")</f>
        <v>#NAME?</v>
      </c>
      <c r="N2293" t="s">
        <v>642</v>
      </c>
      <c r="O2293" t="e">
        <f ca="1">_xll.BDP(J2293,"security des")</f>
        <v>#NAME?</v>
      </c>
    </row>
    <row r="2294" spans="1:15" x14ac:dyDescent="0.25">
      <c r="A2294">
        <v>0</v>
      </c>
      <c r="B2294" s="9">
        <v>1.5178082191780821E-4</v>
      </c>
      <c r="C2294" s="9" t="str">
        <f t="shared" si="70"/>
        <v>$H$2321</v>
      </c>
      <c r="D2294" s="9" t="str">
        <f t="shared" si="71"/>
        <v>H2321</v>
      </c>
      <c r="F2294">
        <v>46060</v>
      </c>
      <c r="G2294" s="1" t="str">
        <f>_xll.BDS("SPX Index","CHAIN_TICKERS", "CHAIN_STRIKE_PX_OVRD",F2294, "CHAIN_PUT_CALL_TYPE_OVRD=P", "CHAIN_PERIODICITY_OVRD=M")</f>
        <v>SPX US 11/20/15 P2700</v>
      </c>
      <c r="J2294" t="s">
        <v>2907</v>
      </c>
      <c r="K2294" t="e">
        <f ca="1">_xll.BDP(J2294,"security des")</f>
        <v>#NAME?</v>
      </c>
      <c r="N2294" t="s">
        <v>643</v>
      </c>
      <c r="O2294" t="e">
        <f ca="1">_xll.BDP(J2294,"security des")</f>
        <v>#NAME?</v>
      </c>
    </row>
    <row r="2295" spans="1:15" x14ac:dyDescent="0.25">
      <c r="A2295">
        <v>0</v>
      </c>
      <c r="B2295" s="9">
        <v>1.5202739726027399E-4</v>
      </c>
      <c r="C2295" s="9" t="str">
        <f t="shared" si="70"/>
        <v>$H$2322</v>
      </c>
      <c r="D2295" s="9" t="str">
        <f t="shared" si="71"/>
        <v>H2322</v>
      </c>
      <c r="F2295">
        <v>46080</v>
      </c>
      <c r="G2295" s="1" t="str">
        <f>_xll.BDS("SPX Index","CHAIN_TICKERS", "CHAIN_STRIKE_PX_OVRD",F2295, "CHAIN_PUT_CALL_TYPE_OVRD=P", "CHAIN_PERIODICITY_OVRD=M")</f>
        <v>SPX US 11/20/15 P2700</v>
      </c>
      <c r="J2295" t="s">
        <v>2908</v>
      </c>
      <c r="K2295" t="e">
        <f ca="1">_xll.BDP(J2295,"security des")</f>
        <v>#NAME?</v>
      </c>
      <c r="N2295" t="s">
        <v>644</v>
      </c>
      <c r="O2295" t="e">
        <f ca="1">_xll.BDP(J2295,"security des")</f>
        <v>#NAME?</v>
      </c>
    </row>
    <row r="2296" spans="1:15" x14ac:dyDescent="0.25">
      <c r="A2296">
        <v>0</v>
      </c>
      <c r="B2296" s="9">
        <v>1.5339726027397262E-4</v>
      </c>
      <c r="C2296" s="9" t="str">
        <f t="shared" si="70"/>
        <v>$H$2323</v>
      </c>
      <c r="D2296" s="9" t="str">
        <f t="shared" si="71"/>
        <v>H2323</v>
      </c>
      <c r="F2296">
        <v>46100</v>
      </c>
      <c r="G2296" s="1" t="str">
        <f>_xll.BDS("SPX Index","CHAIN_TICKERS", "CHAIN_STRIKE_PX_OVRD",F2296, "CHAIN_PUT_CALL_TYPE_OVRD=P", "CHAIN_PERIODICITY_OVRD=M")</f>
        <v>SPX US 11/20/15 P2700</v>
      </c>
      <c r="J2296" t="s">
        <v>2909</v>
      </c>
      <c r="K2296" t="e">
        <f ca="1">_xll.BDP(J2296,"security des")</f>
        <v>#NAME?</v>
      </c>
      <c r="N2296" t="s">
        <v>645</v>
      </c>
      <c r="O2296" t="e">
        <f ca="1">_xll.BDP(J2296,"security des")</f>
        <v>#NAME?</v>
      </c>
    </row>
    <row r="2297" spans="1:15" x14ac:dyDescent="0.25">
      <c r="A2297">
        <v>0</v>
      </c>
      <c r="B2297" s="9">
        <v>1.5336986301369863E-4</v>
      </c>
      <c r="C2297" s="9" t="str">
        <f t="shared" si="70"/>
        <v>$H$2324</v>
      </c>
      <c r="D2297" s="9" t="str">
        <f t="shared" si="71"/>
        <v>H2324</v>
      </c>
      <c r="F2297">
        <v>46120</v>
      </c>
      <c r="G2297" s="1" t="str">
        <f>_xll.BDS("SPX Index","CHAIN_TICKERS", "CHAIN_STRIKE_PX_OVRD",F2297, "CHAIN_PUT_CALL_TYPE_OVRD=P", "CHAIN_PERIODICITY_OVRD=M")</f>
        <v>SPX US 11/20/15 P2700</v>
      </c>
      <c r="J2297" t="s">
        <v>2910</v>
      </c>
      <c r="K2297" t="e">
        <f ca="1">_xll.BDP(J2297,"security des")</f>
        <v>#NAME?</v>
      </c>
      <c r="N2297" t="s">
        <v>646</v>
      </c>
      <c r="O2297" t="e">
        <f ca="1">_xll.BDP(J2297,"security des")</f>
        <v>#NAME?</v>
      </c>
    </row>
    <row r="2298" spans="1:15" x14ac:dyDescent="0.25">
      <c r="A2298">
        <v>0</v>
      </c>
      <c r="B2298" s="9">
        <v>1.5336986301369863E-4</v>
      </c>
      <c r="C2298" s="9" t="str">
        <f t="shared" si="70"/>
        <v>$H$2325</v>
      </c>
      <c r="D2298" s="9" t="str">
        <f t="shared" si="71"/>
        <v>H2325</v>
      </c>
      <c r="F2298">
        <v>46140</v>
      </c>
      <c r="G2298" s="1" t="str">
        <f>_xll.BDS("SPX Index","CHAIN_TICKERS", "CHAIN_STRIKE_PX_OVRD",F2298, "CHAIN_PUT_CALL_TYPE_OVRD=P", "CHAIN_PERIODICITY_OVRD=M")</f>
        <v>SPX US 11/20/15 P2700</v>
      </c>
      <c r="J2298" t="s">
        <v>2911</v>
      </c>
      <c r="K2298" t="e">
        <f ca="1">_xll.BDP(J2298,"security des")</f>
        <v>#NAME?</v>
      </c>
      <c r="N2298" t="s">
        <v>647</v>
      </c>
      <c r="O2298" t="e">
        <f ca="1">_xll.BDP(J2298,"security des")</f>
        <v>#NAME?</v>
      </c>
    </row>
    <row r="2299" spans="1:15" x14ac:dyDescent="0.25">
      <c r="A2299">
        <v>0</v>
      </c>
      <c r="B2299" s="9">
        <v>1.5221917808219178E-4</v>
      </c>
      <c r="C2299" s="9" t="str">
        <f t="shared" si="70"/>
        <v>$H$2326</v>
      </c>
      <c r="D2299" s="9" t="str">
        <f t="shared" si="71"/>
        <v>H2326</v>
      </c>
      <c r="F2299">
        <v>46160</v>
      </c>
      <c r="G2299" s="1" t="str">
        <f>_xll.BDS("SPX Index","CHAIN_TICKERS", "CHAIN_STRIKE_PX_OVRD",F2299, "CHAIN_PUT_CALL_TYPE_OVRD=P", "CHAIN_PERIODICITY_OVRD=M")</f>
        <v>SPX US 11/20/15 P2700</v>
      </c>
      <c r="J2299" t="s">
        <v>2912</v>
      </c>
      <c r="K2299" t="e">
        <f ca="1">_xll.BDP(J2299,"security des")</f>
        <v>#NAME?</v>
      </c>
      <c r="N2299" t="s">
        <v>648</v>
      </c>
      <c r="O2299" t="e">
        <f ca="1">_xll.BDP(J2299,"security des")</f>
        <v>#NAME?</v>
      </c>
    </row>
    <row r="2300" spans="1:15" x14ac:dyDescent="0.25">
      <c r="A2300">
        <v>1</v>
      </c>
      <c r="B2300" s="9">
        <v>1.5304109589041096E-4</v>
      </c>
      <c r="C2300" s="9" t="str">
        <f t="shared" si="70"/>
        <v>$H$2327</v>
      </c>
      <c r="D2300" s="9" t="str">
        <f t="shared" si="71"/>
        <v>H2327</v>
      </c>
      <c r="F2300">
        <v>46180</v>
      </c>
      <c r="G2300" s="1" t="str">
        <f>_xll.BDS("SPX Index","CHAIN_TICKERS", "CHAIN_STRIKE_PX_OVRD",F2300, "CHAIN_PUT_CALL_TYPE_OVRD=P", "CHAIN_PERIODICITY_OVRD=M")</f>
        <v>SPX US 11/20/15 P2700</v>
      </c>
      <c r="J2300" t="s">
        <v>2913</v>
      </c>
      <c r="K2300" t="e">
        <f ca="1">_xll.BDP(J2300,"security des")</f>
        <v>#NAME?</v>
      </c>
      <c r="N2300" t="s">
        <v>2595</v>
      </c>
      <c r="O2300" t="e">
        <f ca="1">_xll.BDP(J2300,"security des")</f>
        <v>#NAME?</v>
      </c>
    </row>
    <row r="2301" spans="1:15" x14ac:dyDescent="0.25">
      <c r="A2301">
        <v>0</v>
      </c>
      <c r="B2301" s="9">
        <v>1.5298630136986301E-4</v>
      </c>
      <c r="C2301" s="9" t="str">
        <f t="shared" si="70"/>
        <v>$H$2328</v>
      </c>
      <c r="D2301" s="9" t="str">
        <f t="shared" si="71"/>
        <v>H2328</v>
      </c>
      <c r="F2301">
        <v>46200</v>
      </c>
      <c r="G2301" s="1" t="str">
        <f>_xll.BDS("SPX Index","CHAIN_TICKERS", "CHAIN_STRIKE_PX_OVRD",F2301, "CHAIN_PUT_CALL_TYPE_OVRD=P", "CHAIN_PERIODICITY_OVRD=M")</f>
        <v>SPX US 11/20/15 P2700</v>
      </c>
      <c r="J2301" t="s">
        <v>2914</v>
      </c>
      <c r="K2301" t="e">
        <f ca="1">_xll.BDP(J2301,"security des")</f>
        <v>#NAME?</v>
      </c>
      <c r="N2301" t="s">
        <v>649</v>
      </c>
      <c r="O2301" t="e">
        <f ca="1">_xll.BDP(J2301,"security des")</f>
        <v>#NAME?</v>
      </c>
    </row>
    <row r="2302" spans="1:15" x14ac:dyDescent="0.25">
      <c r="A2302">
        <v>0</v>
      </c>
      <c r="B2302" s="9">
        <v>1.5238356164383563E-4</v>
      </c>
      <c r="C2302" s="9" t="str">
        <f t="shared" si="70"/>
        <v>$H$2329</v>
      </c>
      <c r="D2302" s="9" t="str">
        <f t="shared" si="71"/>
        <v>H2329</v>
      </c>
      <c r="F2302">
        <v>46220</v>
      </c>
      <c r="G2302" s="1" t="str">
        <f>_xll.BDS("SPX Index","CHAIN_TICKERS", "CHAIN_STRIKE_PX_OVRD",F2302, "CHAIN_PUT_CALL_TYPE_OVRD=P", "CHAIN_PERIODICITY_OVRD=M")</f>
        <v>SPX US 11/20/15 P2700</v>
      </c>
      <c r="J2302" t="s">
        <v>2915</v>
      </c>
      <c r="K2302" t="e">
        <f ca="1">_xll.BDP(J2302,"security des")</f>
        <v>#NAME?</v>
      </c>
      <c r="N2302" t="s">
        <v>650</v>
      </c>
      <c r="O2302" t="e">
        <f ca="1">_xll.BDP(J2302,"security des")</f>
        <v>#NAME?</v>
      </c>
    </row>
    <row r="2303" spans="1:15" x14ac:dyDescent="0.25">
      <c r="A2303">
        <v>0</v>
      </c>
      <c r="B2303" s="9">
        <v>1.5380821917808219E-4</v>
      </c>
      <c r="C2303" s="9" t="str">
        <f t="shared" si="70"/>
        <v>$H$2330</v>
      </c>
      <c r="D2303" s="9" t="str">
        <f t="shared" si="71"/>
        <v>H2330</v>
      </c>
      <c r="F2303">
        <v>46240</v>
      </c>
      <c r="G2303" s="1" t="str">
        <f>_xll.BDS("SPX Index","CHAIN_TICKERS", "CHAIN_STRIKE_PX_OVRD",F2303, "CHAIN_PUT_CALL_TYPE_OVRD=P", "CHAIN_PERIODICITY_OVRD=M")</f>
        <v>SPX US 11/20/15 P2700</v>
      </c>
      <c r="J2303" t="s">
        <v>2916</v>
      </c>
      <c r="K2303" t="e">
        <f ca="1">_xll.BDP(J2303,"security des")</f>
        <v>#NAME?</v>
      </c>
      <c r="N2303" t="s">
        <v>651</v>
      </c>
      <c r="O2303" t="e">
        <f ca="1">_xll.BDP(J2303,"security des")</f>
        <v>#NAME?</v>
      </c>
    </row>
    <row r="2304" spans="1:15" x14ac:dyDescent="0.25">
      <c r="A2304">
        <v>0</v>
      </c>
      <c r="B2304" s="9">
        <v>1.5405479452054794E-4</v>
      </c>
      <c r="C2304" s="9" t="str">
        <f t="shared" si="70"/>
        <v>$H$2331</v>
      </c>
      <c r="D2304" s="9" t="str">
        <f t="shared" si="71"/>
        <v>H2331</v>
      </c>
      <c r="F2304">
        <v>46260</v>
      </c>
      <c r="G2304" s="1" t="str">
        <f>_xll.BDS("SPX Index","CHAIN_TICKERS", "CHAIN_STRIKE_PX_OVRD",F2304, "CHAIN_PUT_CALL_TYPE_OVRD=P", "CHAIN_PERIODICITY_OVRD=M")</f>
        <v>SPX US 11/20/15 P2700</v>
      </c>
      <c r="J2304" t="s">
        <v>2917</v>
      </c>
      <c r="K2304" t="e">
        <f ca="1">_xll.BDP(J2304,"security des")</f>
        <v>#NAME?</v>
      </c>
      <c r="N2304" t="s">
        <v>652</v>
      </c>
      <c r="O2304" t="e">
        <f ca="1">_xll.BDP(J2304,"security des")</f>
        <v>#NAME?</v>
      </c>
    </row>
    <row r="2305" spans="1:15" x14ac:dyDescent="0.25">
      <c r="A2305">
        <v>0</v>
      </c>
      <c r="B2305" s="9">
        <v>1.5260273972602739E-4</v>
      </c>
      <c r="C2305" s="9" t="str">
        <f t="shared" si="70"/>
        <v>$H$2332</v>
      </c>
      <c r="D2305" s="9" t="str">
        <f t="shared" si="71"/>
        <v>H2332</v>
      </c>
      <c r="F2305">
        <v>46280</v>
      </c>
      <c r="G2305" s="1" t="str">
        <f>_xll.BDS("SPX Index","CHAIN_TICKERS", "CHAIN_STRIKE_PX_OVRD",F2305, "CHAIN_PUT_CALL_TYPE_OVRD=P", "CHAIN_PERIODICITY_OVRD=M")</f>
        <v>SPX US 11/20/15 P2700</v>
      </c>
      <c r="J2305" t="s">
        <v>2918</v>
      </c>
      <c r="K2305" t="e">
        <f ca="1">_xll.BDP(J2305,"security des")</f>
        <v>#NAME?</v>
      </c>
      <c r="N2305" t="s">
        <v>653</v>
      </c>
      <c r="O2305" t="e">
        <f ca="1">_xll.BDP(J2305,"security des")</f>
        <v>#NAME?</v>
      </c>
    </row>
    <row r="2306" spans="1:15" x14ac:dyDescent="0.25">
      <c r="A2306">
        <v>0</v>
      </c>
      <c r="B2306" s="9">
        <v>1.5282191780821919E-4</v>
      </c>
      <c r="C2306" s="9" t="str">
        <f t="shared" si="70"/>
        <v>$H$2333</v>
      </c>
      <c r="D2306" s="9" t="str">
        <f t="shared" si="71"/>
        <v>H2333</v>
      </c>
      <c r="F2306">
        <v>46300</v>
      </c>
      <c r="G2306" s="1" t="str">
        <f>_xll.BDS("SPX Index","CHAIN_TICKERS", "CHAIN_STRIKE_PX_OVRD",F2306, "CHAIN_PUT_CALL_TYPE_OVRD=P", "CHAIN_PERIODICITY_OVRD=M")</f>
        <v>SPX US 11/20/15 P2700</v>
      </c>
      <c r="J2306" t="s">
        <v>2919</v>
      </c>
      <c r="K2306" t="e">
        <f ca="1">_xll.BDP(J2306,"security des")</f>
        <v>#NAME?</v>
      </c>
      <c r="N2306" t="s">
        <v>654</v>
      </c>
      <c r="O2306" t="e">
        <f ca="1">_xll.BDP(J2306,"security des")</f>
        <v>#NAME?</v>
      </c>
    </row>
    <row r="2307" spans="1:15" x14ac:dyDescent="0.25">
      <c r="A2307">
        <v>0</v>
      </c>
      <c r="B2307" s="9">
        <v>1.527945205479452E-4</v>
      </c>
      <c r="C2307" s="9" t="str">
        <f t="shared" si="70"/>
        <v>$H$2334</v>
      </c>
      <c r="D2307" s="9" t="str">
        <f t="shared" si="71"/>
        <v>H2334</v>
      </c>
      <c r="F2307">
        <v>46320</v>
      </c>
      <c r="G2307" s="1" t="str">
        <f>_xll.BDS("SPX Index","CHAIN_TICKERS", "CHAIN_STRIKE_PX_OVRD",F2307, "CHAIN_PUT_CALL_TYPE_OVRD=P", "CHAIN_PERIODICITY_OVRD=M")</f>
        <v>SPX US 11/20/15 P2700</v>
      </c>
      <c r="J2307" t="s">
        <v>2920</v>
      </c>
      <c r="K2307" t="e">
        <f ca="1">_xll.BDP(J2307,"security des")</f>
        <v>#NAME?</v>
      </c>
      <c r="N2307" t="s">
        <v>655</v>
      </c>
      <c r="O2307" t="e">
        <f ca="1">_xll.BDP(J2307,"security des")</f>
        <v>#NAME?</v>
      </c>
    </row>
    <row r="2308" spans="1:15" x14ac:dyDescent="0.25">
      <c r="A2308">
        <v>0</v>
      </c>
      <c r="B2308" s="9">
        <v>1.5323287671232876E-4</v>
      </c>
      <c r="C2308" s="9" t="str">
        <f t="shared" ref="C2308:C2371" si="72">ADDRESS(ROW(B2308)+MATCH(1,B2308:B2334),8)</f>
        <v>$H$2335</v>
      </c>
      <c r="D2308" s="9" t="str">
        <f t="shared" ref="D2308:D2371" si="73">"H"&amp;(ROW(B2308)+MATCH(1,B2308:B2334))</f>
        <v>H2335</v>
      </c>
      <c r="F2308">
        <v>46340</v>
      </c>
      <c r="G2308" s="1" t="str">
        <f>_xll.BDS("SPX Index","CHAIN_TICKERS", "CHAIN_STRIKE_PX_OVRD",F2308, "CHAIN_PUT_CALL_TYPE_OVRD=P", "CHAIN_PERIODICITY_OVRD=M")</f>
        <v>SPX US 11/20/15 P2700</v>
      </c>
      <c r="J2308" t="s">
        <v>2921</v>
      </c>
      <c r="K2308" t="e">
        <f ca="1">_xll.BDP(J2308,"security des")</f>
        <v>#NAME?</v>
      </c>
      <c r="N2308" t="s">
        <v>656</v>
      </c>
      <c r="O2308" t="e">
        <f ca="1">_xll.BDP(J2308,"security des")</f>
        <v>#NAME?</v>
      </c>
    </row>
    <row r="2309" spans="1:15" x14ac:dyDescent="0.25">
      <c r="A2309">
        <v>0</v>
      </c>
      <c r="B2309" s="9">
        <v>1.5263013698630135E-4</v>
      </c>
      <c r="C2309" s="9" t="str">
        <f t="shared" si="72"/>
        <v>$H$2336</v>
      </c>
      <c r="D2309" s="9" t="str">
        <f t="shared" si="73"/>
        <v>H2336</v>
      </c>
      <c r="F2309">
        <v>46360</v>
      </c>
      <c r="G2309" s="1" t="str">
        <f>_xll.BDS("SPX Index","CHAIN_TICKERS", "CHAIN_STRIKE_PX_OVRD",F2309, "CHAIN_PUT_CALL_TYPE_OVRD=P", "CHAIN_PERIODICITY_OVRD=M")</f>
        <v>SPX US 11/20/15 P2700</v>
      </c>
      <c r="J2309" t="s">
        <v>2922</v>
      </c>
      <c r="K2309" t="e">
        <f ca="1">_xll.BDP(J2309,"security des")</f>
        <v>#NAME?</v>
      </c>
      <c r="N2309" t="s">
        <v>657</v>
      </c>
      <c r="O2309" t="e">
        <f ca="1">_xll.BDP(J2309,"security des")</f>
        <v>#NAME?</v>
      </c>
    </row>
    <row r="2310" spans="1:15" x14ac:dyDescent="0.25">
      <c r="A2310">
        <v>0</v>
      </c>
      <c r="B2310" s="9">
        <v>1.5290410958904109E-4</v>
      </c>
      <c r="C2310" s="9" t="str">
        <f t="shared" si="72"/>
        <v>$H$2337</v>
      </c>
      <c r="D2310" s="9" t="str">
        <f t="shared" si="73"/>
        <v>H2337</v>
      </c>
      <c r="F2310">
        <v>46380</v>
      </c>
      <c r="G2310" s="1" t="str">
        <f>_xll.BDS("SPX Index","CHAIN_TICKERS", "CHAIN_STRIKE_PX_OVRD",F2310, "CHAIN_PUT_CALL_TYPE_OVRD=P", "CHAIN_PERIODICITY_OVRD=M")</f>
        <v>SPX US 11/20/15 P2700</v>
      </c>
      <c r="J2310" t="s">
        <v>2923</v>
      </c>
      <c r="K2310" t="e">
        <f ca="1">_xll.BDP(J2310,"security des")</f>
        <v>#NAME?</v>
      </c>
      <c r="N2310" t="s">
        <v>658</v>
      </c>
      <c r="O2310" t="e">
        <f ca="1">_xll.BDP(J2310,"security des")</f>
        <v>#NAME?</v>
      </c>
    </row>
    <row r="2311" spans="1:15" x14ac:dyDescent="0.25">
      <c r="A2311">
        <v>0</v>
      </c>
      <c r="B2311" s="9">
        <v>1.5254794520547945E-4</v>
      </c>
      <c r="C2311" s="9" t="str">
        <f t="shared" si="72"/>
        <v>$H$2338</v>
      </c>
      <c r="D2311" s="9" t="str">
        <f t="shared" si="73"/>
        <v>H2338</v>
      </c>
      <c r="F2311">
        <v>46400</v>
      </c>
      <c r="G2311" s="1" t="str">
        <f>_xll.BDS("SPX Index","CHAIN_TICKERS", "CHAIN_STRIKE_PX_OVRD",F2311, "CHAIN_PUT_CALL_TYPE_OVRD=P", "CHAIN_PERIODICITY_OVRD=M")</f>
        <v>SPX US 11/20/15 P2700</v>
      </c>
      <c r="J2311" t="s">
        <v>2924</v>
      </c>
      <c r="K2311" t="e">
        <f ca="1">_xll.BDP(J2311,"security des")</f>
        <v>#NAME?</v>
      </c>
      <c r="N2311" t="s">
        <v>659</v>
      </c>
      <c r="O2311" t="e">
        <f ca="1">_xll.BDP(J2311,"security des")</f>
        <v>#NAME?</v>
      </c>
    </row>
    <row r="2312" spans="1:15" x14ac:dyDescent="0.25">
      <c r="A2312">
        <v>0</v>
      </c>
      <c r="B2312" s="9">
        <v>1.5221917808219178E-4</v>
      </c>
      <c r="C2312" s="9" t="str">
        <f t="shared" si="72"/>
        <v>$H$2339</v>
      </c>
      <c r="D2312" s="9" t="str">
        <f t="shared" si="73"/>
        <v>H2339</v>
      </c>
      <c r="F2312">
        <v>46420</v>
      </c>
      <c r="G2312" s="1" t="str">
        <f>_xll.BDS("SPX Index","CHAIN_TICKERS", "CHAIN_STRIKE_PX_OVRD",F2312, "CHAIN_PUT_CALL_TYPE_OVRD=P", "CHAIN_PERIODICITY_OVRD=M")</f>
        <v>SPX US 11/20/15 P2700</v>
      </c>
      <c r="J2312" t="s">
        <v>2925</v>
      </c>
      <c r="K2312" t="e">
        <f ca="1">_xll.BDP(J2312,"security des")</f>
        <v>#NAME?</v>
      </c>
      <c r="N2312" t="s">
        <v>660</v>
      </c>
      <c r="O2312" t="e">
        <f ca="1">_xll.BDP(J2312,"security des")</f>
        <v>#NAME?</v>
      </c>
    </row>
    <row r="2313" spans="1:15" x14ac:dyDescent="0.25">
      <c r="A2313">
        <v>0</v>
      </c>
      <c r="B2313" s="9">
        <v>1.5208219178082193E-4</v>
      </c>
      <c r="C2313" s="9" t="str">
        <f t="shared" si="72"/>
        <v>$H$2340</v>
      </c>
      <c r="D2313" s="9" t="str">
        <f t="shared" si="73"/>
        <v>H2340</v>
      </c>
      <c r="F2313">
        <v>46440</v>
      </c>
      <c r="G2313" s="1" t="str">
        <f>_xll.BDS("SPX Index","CHAIN_TICKERS", "CHAIN_STRIKE_PX_OVRD",F2313, "CHAIN_PUT_CALL_TYPE_OVRD=P", "CHAIN_PERIODICITY_OVRD=M")</f>
        <v>SPX US 11/20/15 P2700</v>
      </c>
      <c r="J2313" t="s">
        <v>2926</v>
      </c>
      <c r="K2313" t="e">
        <f ca="1">_xll.BDP(J2313,"security des")</f>
        <v>#NAME?</v>
      </c>
      <c r="N2313" t="s">
        <v>661</v>
      </c>
      <c r="O2313" t="e">
        <f ca="1">_xll.BDP(J2313,"security des")</f>
        <v>#NAME?</v>
      </c>
    </row>
    <row r="2314" spans="1:15" x14ac:dyDescent="0.25">
      <c r="A2314">
        <v>0</v>
      </c>
      <c r="B2314" s="9">
        <v>1.5178082191780821E-4</v>
      </c>
      <c r="C2314" s="9" t="str">
        <f t="shared" si="72"/>
        <v>$H$2341</v>
      </c>
      <c r="D2314" s="9" t="str">
        <f t="shared" si="73"/>
        <v>H2341</v>
      </c>
      <c r="F2314">
        <v>46460</v>
      </c>
      <c r="G2314" s="1" t="str">
        <f>_xll.BDS("SPX Index","CHAIN_TICKERS", "CHAIN_STRIKE_PX_OVRD",F2314, "CHAIN_PUT_CALL_TYPE_OVRD=P", "CHAIN_PERIODICITY_OVRD=M")</f>
        <v>SPX US 11/20/15 P2700</v>
      </c>
      <c r="J2314" t="s">
        <v>2927</v>
      </c>
      <c r="K2314" t="e">
        <f ca="1">_xll.BDP(J2314,"security des")</f>
        <v>#NAME?</v>
      </c>
      <c r="N2314" t="s">
        <v>662</v>
      </c>
      <c r="O2314" t="e">
        <f ca="1">_xll.BDP(J2314,"security des")</f>
        <v>#NAME?</v>
      </c>
    </row>
    <row r="2315" spans="1:15" x14ac:dyDescent="0.25">
      <c r="A2315">
        <v>0</v>
      </c>
      <c r="B2315" s="9">
        <v>1.5202739726027399E-4</v>
      </c>
      <c r="C2315" s="9" t="str">
        <f t="shared" si="72"/>
        <v>$H$2342</v>
      </c>
      <c r="D2315" s="9" t="str">
        <f t="shared" si="73"/>
        <v>H2342</v>
      </c>
      <c r="F2315">
        <v>46480</v>
      </c>
      <c r="G2315" s="1" t="str">
        <f>_xll.BDS("SPX Index","CHAIN_TICKERS", "CHAIN_STRIKE_PX_OVRD",F2315, "CHAIN_PUT_CALL_TYPE_OVRD=P", "CHAIN_PERIODICITY_OVRD=M")</f>
        <v>SPX US 11/20/15 P2700</v>
      </c>
      <c r="J2315" t="s">
        <v>2928</v>
      </c>
      <c r="K2315" t="e">
        <f ca="1">_xll.BDP(J2315,"security des")</f>
        <v>#NAME?</v>
      </c>
      <c r="N2315" t="s">
        <v>663</v>
      </c>
      <c r="O2315" t="e">
        <f ca="1">_xll.BDP(J2315,"security des")</f>
        <v>#NAME?</v>
      </c>
    </row>
    <row r="2316" spans="1:15" x14ac:dyDescent="0.25">
      <c r="A2316">
        <v>0</v>
      </c>
      <c r="B2316" s="9">
        <v>1.5282191780821919E-4</v>
      </c>
      <c r="C2316" s="9" t="str">
        <f t="shared" si="72"/>
        <v>$H$2343</v>
      </c>
      <c r="D2316" s="9" t="str">
        <f t="shared" si="73"/>
        <v>H2343</v>
      </c>
      <c r="F2316">
        <v>46500</v>
      </c>
      <c r="G2316" s="1" t="str">
        <f>_xll.BDS("SPX Index","CHAIN_TICKERS", "CHAIN_STRIKE_PX_OVRD",F2316, "CHAIN_PUT_CALL_TYPE_OVRD=P", "CHAIN_PERIODICITY_OVRD=M")</f>
        <v>SPX US 11/20/15 P2700</v>
      </c>
      <c r="J2316" t="s">
        <v>2929</v>
      </c>
      <c r="K2316" t="e">
        <f ca="1">_xll.BDP(J2316,"security des")</f>
        <v>#NAME?</v>
      </c>
      <c r="N2316" t="s">
        <v>664</v>
      </c>
      <c r="O2316" t="e">
        <f ca="1">_xll.BDP(J2316,"security des")</f>
        <v>#NAME?</v>
      </c>
    </row>
    <row r="2317" spans="1:15" x14ac:dyDescent="0.25">
      <c r="A2317">
        <v>0</v>
      </c>
      <c r="B2317" s="9">
        <v>1.530958904109589E-4</v>
      </c>
      <c r="C2317" s="9" t="str">
        <f t="shared" si="72"/>
        <v>$H$2344</v>
      </c>
      <c r="D2317" s="9" t="str">
        <f t="shared" si="73"/>
        <v>H2344</v>
      </c>
      <c r="F2317">
        <v>46520</v>
      </c>
      <c r="G2317" s="1" t="str">
        <f>_xll.BDS("SPX Index","CHAIN_TICKERS", "CHAIN_STRIKE_PX_OVRD",F2317, "CHAIN_PUT_CALL_TYPE_OVRD=P", "CHAIN_PERIODICITY_OVRD=M")</f>
        <v>SPX US 11/20/15 P2700</v>
      </c>
      <c r="J2317" t="s">
        <v>2930</v>
      </c>
      <c r="K2317" t="e">
        <f ca="1">_xll.BDP(J2317,"security des")</f>
        <v>#NAME?</v>
      </c>
      <c r="N2317" t="s">
        <v>665</v>
      </c>
      <c r="O2317" t="e">
        <f ca="1">_xll.BDP(J2317,"security des")</f>
        <v>#NAME?</v>
      </c>
    </row>
    <row r="2318" spans="1:15" x14ac:dyDescent="0.25">
      <c r="A2318">
        <v>0</v>
      </c>
      <c r="B2318" s="9">
        <v>1.5336986301369863E-4</v>
      </c>
      <c r="C2318" s="9" t="str">
        <f t="shared" si="72"/>
        <v>$H$2345</v>
      </c>
      <c r="D2318" s="9" t="str">
        <f t="shared" si="73"/>
        <v>H2345</v>
      </c>
      <c r="F2318">
        <v>46540</v>
      </c>
      <c r="G2318" s="1" t="str">
        <f>_xll.BDS("SPX Index","CHAIN_TICKERS", "CHAIN_STRIKE_PX_OVRD",F2318, "CHAIN_PUT_CALL_TYPE_OVRD=P", "CHAIN_PERIODICITY_OVRD=M")</f>
        <v>SPX US 11/20/15 P2700</v>
      </c>
      <c r="J2318" t="s">
        <v>2931</v>
      </c>
      <c r="K2318" t="e">
        <f ca="1">_xll.BDP(J2318,"security des")</f>
        <v>#NAME?</v>
      </c>
      <c r="N2318" t="s">
        <v>666</v>
      </c>
      <c r="O2318" t="e">
        <f ca="1">_xll.BDP(J2318,"security des")</f>
        <v>#NAME?</v>
      </c>
    </row>
    <row r="2319" spans="1:15" x14ac:dyDescent="0.25">
      <c r="A2319">
        <v>0</v>
      </c>
      <c r="B2319" s="9">
        <v>1.527945205479452E-4</v>
      </c>
      <c r="C2319" s="9" t="str">
        <f t="shared" si="72"/>
        <v>$H$2346</v>
      </c>
      <c r="D2319" s="9" t="str">
        <f t="shared" si="73"/>
        <v>H2346</v>
      </c>
      <c r="F2319">
        <v>46560</v>
      </c>
      <c r="G2319" s="1" t="str">
        <f>_xll.BDS("SPX Index","CHAIN_TICKERS", "CHAIN_STRIKE_PX_OVRD",F2319, "CHAIN_PUT_CALL_TYPE_OVRD=P", "CHAIN_PERIODICITY_OVRD=M")</f>
        <v>SPX US 11/20/15 P2700</v>
      </c>
      <c r="J2319" t="s">
        <v>2932</v>
      </c>
      <c r="K2319" t="e">
        <f ca="1">_xll.BDP(J2319,"security des")</f>
        <v>#NAME?</v>
      </c>
      <c r="N2319" t="s">
        <v>667</v>
      </c>
      <c r="O2319" t="e">
        <f ca="1">_xll.BDP(J2319,"security des")</f>
        <v>#NAME?</v>
      </c>
    </row>
    <row r="2320" spans="1:15" x14ac:dyDescent="0.25">
      <c r="A2320">
        <v>3</v>
      </c>
      <c r="B2320" s="9">
        <v>1.5304109589041096E-4</v>
      </c>
      <c r="C2320" s="9" t="str">
        <f t="shared" si="72"/>
        <v>$H$2347</v>
      </c>
      <c r="D2320" s="9" t="str">
        <f t="shared" si="73"/>
        <v>H2347</v>
      </c>
      <c r="F2320">
        <v>46580</v>
      </c>
      <c r="G2320" s="1" t="str">
        <f>_xll.BDS("SPX Index","CHAIN_TICKERS", "CHAIN_STRIKE_PX_OVRD",F2320, "CHAIN_PUT_CALL_TYPE_OVRD=P", "CHAIN_PERIODICITY_OVRD=M")</f>
        <v>SPX US 11/20/15 P2700</v>
      </c>
      <c r="J2320" t="s">
        <v>2933</v>
      </c>
      <c r="K2320" t="e">
        <f ca="1">_xll.BDP(J2320,"security des")</f>
        <v>#NAME?</v>
      </c>
      <c r="N2320" t="s">
        <v>668</v>
      </c>
      <c r="O2320" t="e">
        <f ca="1">_xll.BDP(J2320,"security des")</f>
        <v>#NAME?</v>
      </c>
    </row>
    <row r="2321" spans="1:15" x14ac:dyDescent="0.25">
      <c r="A2321">
        <v>0</v>
      </c>
      <c r="B2321" s="9">
        <v>1.5268493150684932E-4</v>
      </c>
      <c r="C2321" s="9" t="str">
        <f t="shared" si="72"/>
        <v>$H$2348</v>
      </c>
      <c r="D2321" s="9" t="str">
        <f t="shared" si="73"/>
        <v>H2348</v>
      </c>
      <c r="F2321">
        <v>46600</v>
      </c>
      <c r="G2321" s="1" t="str">
        <f>_xll.BDS("SPX Index","CHAIN_TICKERS", "CHAIN_STRIKE_PX_OVRD",F2321, "CHAIN_PUT_CALL_TYPE_OVRD=P", "CHAIN_PERIODICITY_OVRD=M")</f>
        <v>SPX US 11/20/15 P2700</v>
      </c>
      <c r="J2321" t="s">
        <v>2934</v>
      </c>
      <c r="K2321" t="e">
        <f ca="1">_xll.BDP(J2321,"security des")</f>
        <v>#NAME?</v>
      </c>
      <c r="N2321" t="s">
        <v>669</v>
      </c>
      <c r="O2321" t="e">
        <f ca="1">_xll.BDP(J2321,"security des")</f>
        <v>#NAME?</v>
      </c>
    </row>
    <row r="2322" spans="1:15" x14ac:dyDescent="0.25">
      <c r="A2322">
        <v>0</v>
      </c>
      <c r="B2322" s="9">
        <v>1.5295890410958906E-4</v>
      </c>
      <c r="C2322" s="9" t="str">
        <f t="shared" si="72"/>
        <v>$H$2349</v>
      </c>
      <c r="D2322" s="9" t="str">
        <f t="shared" si="73"/>
        <v>H2349</v>
      </c>
      <c r="F2322">
        <v>46620</v>
      </c>
      <c r="G2322" s="1" t="str">
        <f>_xll.BDS("SPX Index","CHAIN_TICKERS", "CHAIN_STRIKE_PX_OVRD",F2322, "CHAIN_PUT_CALL_TYPE_OVRD=P", "CHAIN_PERIODICITY_OVRD=M")</f>
        <v>SPX US 11/20/15 P2700</v>
      </c>
      <c r="J2322" t="s">
        <v>2935</v>
      </c>
      <c r="K2322" t="e">
        <f ca="1">_xll.BDP(J2322,"security des")</f>
        <v>#NAME?</v>
      </c>
      <c r="N2322" t="s">
        <v>670</v>
      </c>
      <c r="O2322" t="e">
        <f ca="1">_xll.BDP(J2322,"security des")</f>
        <v>#NAME?</v>
      </c>
    </row>
    <row r="2323" spans="1:15" x14ac:dyDescent="0.25">
      <c r="A2323">
        <v>0</v>
      </c>
      <c r="B2323" s="9">
        <v>1.5410958904109589E-4</v>
      </c>
      <c r="C2323" s="9" t="str">
        <f t="shared" si="72"/>
        <v>$H$2350</v>
      </c>
      <c r="D2323" s="9" t="str">
        <f t="shared" si="73"/>
        <v>H2350</v>
      </c>
      <c r="F2323">
        <v>46640</v>
      </c>
      <c r="G2323" s="1" t="str">
        <f>_xll.BDS("SPX Index","CHAIN_TICKERS", "CHAIN_STRIKE_PX_OVRD",F2323, "CHAIN_PUT_CALL_TYPE_OVRD=P", "CHAIN_PERIODICITY_OVRD=M")</f>
        <v>SPX US 11/20/15 P2700</v>
      </c>
      <c r="J2323" t="s">
        <v>2936</v>
      </c>
      <c r="K2323" t="e">
        <f ca="1">_xll.BDP(J2323,"security des")</f>
        <v>#NAME?</v>
      </c>
      <c r="N2323" t="s">
        <v>671</v>
      </c>
      <c r="O2323" t="e">
        <f ca="1">_xll.BDP(J2323,"security des")</f>
        <v>#NAME?</v>
      </c>
    </row>
    <row r="2324" spans="1:15" x14ac:dyDescent="0.25">
      <c r="A2324">
        <v>0</v>
      </c>
      <c r="B2324" s="9">
        <v>1.5323287671232876E-4</v>
      </c>
      <c r="C2324" s="9" t="str">
        <f t="shared" si="72"/>
        <v>$H$2351</v>
      </c>
      <c r="D2324" s="9" t="str">
        <f t="shared" si="73"/>
        <v>H2351</v>
      </c>
      <c r="F2324">
        <v>46660</v>
      </c>
      <c r="G2324" s="1" t="str">
        <f>_xll.BDS("SPX Index","CHAIN_TICKERS", "CHAIN_STRIKE_PX_OVRD",F2324, "CHAIN_PUT_CALL_TYPE_OVRD=P", "CHAIN_PERIODICITY_OVRD=M")</f>
        <v>SPX US 11/20/15 P2700</v>
      </c>
      <c r="J2324" t="s">
        <v>2937</v>
      </c>
      <c r="K2324" t="e">
        <f ca="1">_xll.BDP(J2324,"security des")</f>
        <v>#NAME?</v>
      </c>
      <c r="N2324" t="s">
        <v>672</v>
      </c>
      <c r="O2324" t="e">
        <f ca="1">_xll.BDP(J2324,"security des")</f>
        <v>#NAME?</v>
      </c>
    </row>
    <row r="2325" spans="1:15" x14ac:dyDescent="0.25">
      <c r="A2325">
        <v>0</v>
      </c>
      <c r="B2325" s="9">
        <v>1.5090410958904109E-4</v>
      </c>
      <c r="C2325" s="9" t="str">
        <f t="shared" si="72"/>
        <v>$H$2352</v>
      </c>
      <c r="D2325" s="9" t="str">
        <f t="shared" si="73"/>
        <v>H2352</v>
      </c>
      <c r="F2325">
        <v>46680</v>
      </c>
      <c r="G2325" s="1" t="str">
        <f>_xll.BDS("SPX Index","CHAIN_TICKERS", "CHAIN_STRIKE_PX_OVRD",F2325, "CHAIN_PUT_CALL_TYPE_OVRD=P", "CHAIN_PERIODICITY_OVRD=M")</f>
        <v>SPX US 11/20/15 P2700</v>
      </c>
      <c r="J2325" t="s">
        <v>2938</v>
      </c>
      <c r="K2325" t="e">
        <f ca="1">_xll.BDP(J2325,"security des")</f>
        <v>#NAME?</v>
      </c>
      <c r="N2325" t="s">
        <v>673</v>
      </c>
      <c r="O2325" t="e">
        <f ca="1">_xll.BDP(J2325,"security des")</f>
        <v>#NAME?</v>
      </c>
    </row>
    <row r="2326" spans="1:15" x14ac:dyDescent="0.25">
      <c r="A2326">
        <v>0</v>
      </c>
      <c r="B2326" s="9">
        <v>1.5027397260273972E-4</v>
      </c>
      <c r="C2326" s="9" t="str">
        <f t="shared" si="72"/>
        <v>$H$2353</v>
      </c>
      <c r="D2326" s="9" t="str">
        <f t="shared" si="73"/>
        <v>H2353</v>
      </c>
      <c r="F2326">
        <v>46700</v>
      </c>
      <c r="G2326" s="1" t="str">
        <f>_xll.BDS("SPX Index","CHAIN_TICKERS", "CHAIN_STRIKE_PX_OVRD",F2326, "CHAIN_PUT_CALL_TYPE_OVRD=P", "CHAIN_PERIODICITY_OVRD=M")</f>
        <v>SPX US 11/20/15 P2700</v>
      </c>
      <c r="J2326" t="s">
        <v>2939</v>
      </c>
      <c r="K2326" t="e">
        <f ca="1">_xll.BDP(J2326,"security des")</f>
        <v>#NAME?</v>
      </c>
      <c r="N2326" t="s">
        <v>674</v>
      </c>
      <c r="O2326" t="e">
        <f ca="1">_xll.BDP(J2326,"security des")</f>
        <v>#NAME?</v>
      </c>
    </row>
    <row r="2327" spans="1:15" x14ac:dyDescent="0.25">
      <c r="A2327">
        <v>0</v>
      </c>
      <c r="B2327" s="9">
        <v>1.4967123287671234E-4</v>
      </c>
      <c r="C2327" s="9" t="str">
        <f t="shared" si="72"/>
        <v>$H$2354</v>
      </c>
      <c r="D2327" s="9" t="str">
        <f t="shared" si="73"/>
        <v>H2354</v>
      </c>
      <c r="F2327">
        <v>46720</v>
      </c>
      <c r="G2327" s="1" t="str">
        <f>_xll.BDS("SPX Index","CHAIN_TICKERS", "CHAIN_STRIKE_PX_OVRD",F2327, "CHAIN_PUT_CALL_TYPE_OVRD=P", "CHAIN_PERIODICITY_OVRD=M")</f>
        <v>SPX US 11/20/15 P2700</v>
      </c>
      <c r="J2327" t="s">
        <v>2940</v>
      </c>
      <c r="K2327" t="e">
        <f ca="1">_xll.BDP(J2327,"security des")</f>
        <v>#NAME?</v>
      </c>
      <c r="N2327" t="s">
        <v>675</v>
      </c>
      <c r="O2327" t="e">
        <f ca="1">_xll.BDP(J2327,"security des")</f>
        <v>#NAME?</v>
      </c>
    </row>
    <row r="2328" spans="1:15" x14ac:dyDescent="0.25">
      <c r="A2328">
        <v>0</v>
      </c>
      <c r="B2328" s="9">
        <v>1.5035616438356162E-4</v>
      </c>
      <c r="C2328" s="9" t="str">
        <f t="shared" si="72"/>
        <v>$H$2355</v>
      </c>
      <c r="D2328" s="9" t="str">
        <f t="shared" si="73"/>
        <v>H2355</v>
      </c>
      <c r="F2328">
        <v>46740</v>
      </c>
      <c r="G2328" s="1" t="str">
        <f>_xll.BDS("SPX Index","CHAIN_TICKERS", "CHAIN_STRIKE_PX_OVRD",F2328, "CHAIN_PUT_CALL_TYPE_OVRD=P", "CHAIN_PERIODICITY_OVRD=M")</f>
        <v>SPX US 11/20/15 P2700</v>
      </c>
      <c r="J2328" t="s">
        <v>2941</v>
      </c>
      <c r="K2328" t="e">
        <f ca="1">_xll.BDP(J2328,"security des")</f>
        <v>#NAME?</v>
      </c>
      <c r="N2328" t="s">
        <v>676</v>
      </c>
      <c r="O2328" t="e">
        <f ca="1">_xll.BDP(J2328,"security des")</f>
        <v>#NAME?</v>
      </c>
    </row>
    <row r="2329" spans="1:15" x14ac:dyDescent="0.25">
      <c r="A2329">
        <v>0</v>
      </c>
      <c r="B2329" s="9">
        <v>1.4920547945205479E-4</v>
      </c>
      <c r="C2329" s="9" t="str">
        <f t="shared" si="72"/>
        <v>$H$2356</v>
      </c>
      <c r="D2329" s="9" t="str">
        <f t="shared" si="73"/>
        <v>H2356</v>
      </c>
      <c r="F2329">
        <v>46760</v>
      </c>
      <c r="G2329" s="1" t="str">
        <f>_xll.BDS("SPX Index","CHAIN_TICKERS", "CHAIN_STRIKE_PX_OVRD",F2329, "CHAIN_PUT_CALL_TYPE_OVRD=P", "CHAIN_PERIODICITY_OVRD=M")</f>
        <v>SPX US 11/20/15 P2700</v>
      </c>
      <c r="J2329" t="s">
        <v>2942</v>
      </c>
      <c r="K2329" t="e">
        <f ca="1">_xll.BDP(J2329,"security des")</f>
        <v>#NAME?</v>
      </c>
      <c r="N2329" t="s">
        <v>677</v>
      </c>
      <c r="O2329" t="e">
        <f ca="1">_xll.BDP(J2329,"security des")</f>
        <v>#NAME?</v>
      </c>
    </row>
    <row r="2330" spans="1:15" x14ac:dyDescent="0.25">
      <c r="A2330">
        <v>0</v>
      </c>
      <c r="B2330" s="9">
        <v>1.4917808219178083E-4</v>
      </c>
      <c r="C2330" s="9" t="str">
        <f t="shared" si="72"/>
        <v>$H$2357</v>
      </c>
      <c r="D2330" s="9" t="str">
        <f t="shared" si="73"/>
        <v>H2357</v>
      </c>
      <c r="F2330">
        <v>46780</v>
      </c>
      <c r="G2330" s="1" t="str">
        <f>_xll.BDS("SPX Index","CHAIN_TICKERS", "CHAIN_STRIKE_PX_OVRD",F2330, "CHAIN_PUT_CALL_TYPE_OVRD=P", "CHAIN_PERIODICITY_OVRD=M")</f>
        <v>SPX US 11/20/15 P2700</v>
      </c>
      <c r="J2330" t="s">
        <v>2943</v>
      </c>
      <c r="K2330" t="e">
        <f ca="1">_xll.BDP(J2330,"security des")</f>
        <v>#NAME?</v>
      </c>
      <c r="N2330" t="s">
        <v>678</v>
      </c>
      <c r="O2330" t="e">
        <f ca="1">_xll.BDP(J2330,"security des")</f>
        <v>#NAME?</v>
      </c>
    </row>
    <row r="2331" spans="1:15" x14ac:dyDescent="0.25">
      <c r="A2331">
        <v>0</v>
      </c>
      <c r="B2331" s="9">
        <v>1.4936986301369862E-4</v>
      </c>
      <c r="C2331" s="9" t="str">
        <f t="shared" si="72"/>
        <v>$H$2358</v>
      </c>
      <c r="D2331" s="9" t="str">
        <f t="shared" si="73"/>
        <v>H2358</v>
      </c>
      <c r="F2331">
        <v>46800</v>
      </c>
      <c r="G2331" s="1" t="str">
        <f>_xll.BDS("SPX Index","CHAIN_TICKERS", "CHAIN_STRIKE_PX_OVRD",F2331, "CHAIN_PUT_CALL_TYPE_OVRD=P", "CHAIN_PERIODICITY_OVRD=M")</f>
        <v>SPX US 11/20/15 P2700</v>
      </c>
      <c r="J2331" t="s">
        <v>2944</v>
      </c>
      <c r="K2331" t="e">
        <f ca="1">_xll.BDP(J2331,"security des")</f>
        <v>#NAME?</v>
      </c>
      <c r="N2331" t="s">
        <v>679</v>
      </c>
      <c r="O2331" t="e">
        <f ca="1">_xll.BDP(J2331,"security des")</f>
        <v>#NAME?</v>
      </c>
    </row>
    <row r="2332" spans="1:15" x14ac:dyDescent="0.25">
      <c r="A2332">
        <v>0</v>
      </c>
      <c r="B2332" s="9">
        <v>1.4991780821917806E-4</v>
      </c>
      <c r="C2332" s="9" t="str">
        <f t="shared" si="72"/>
        <v>$H$2359</v>
      </c>
      <c r="D2332" s="9" t="str">
        <f t="shared" si="73"/>
        <v>H2359</v>
      </c>
      <c r="F2332">
        <v>46820</v>
      </c>
      <c r="G2332" s="1" t="str">
        <f>_xll.BDS("SPX Index","CHAIN_TICKERS", "CHAIN_STRIKE_PX_OVRD",F2332, "CHAIN_PUT_CALL_TYPE_OVRD=P", "CHAIN_PERIODICITY_OVRD=M")</f>
        <v>SPX US 11/20/15 P2700</v>
      </c>
      <c r="J2332" t="s">
        <v>2945</v>
      </c>
      <c r="K2332" t="e">
        <f ca="1">_xll.BDP(J2332,"security des")</f>
        <v>#NAME?</v>
      </c>
      <c r="N2332" t="s">
        <v>680</v>
      </c>
      <c r="O2332" t="e">
        <f ca="1">_xll.BDP(J2332,"security des")</f>
        <v>#NAME?</v>
      </c>
    </row>
    <row r="2333" spans="1:15" x14ac:dyDescent="0.25">
      <c r="A2333">
        <v>0</v>
      </c>
      <c r="B2333" s="9">
        <v>1.5032876712328766E-4</v>
      </c>
      <c r="C2333" s="9" t="str">
        <f t="shared" si="72"/>
        <v>$H$2360</v>
      </c>
      <c r="D2333" s="9" t="str">
        <f t="shared" si="73"/>
        <v>H2360</v>
      </c>
      <c r="F2333">
        <v>46840</v>
      </c>
      <c r="G2333" s="1" t="str">
        <f>_xll.BDS("SPX Index","CHAIN_TICKERS", "CHAIN_STRIKE_PX_OVRD",F2333, "CHAIN_PUT_CALL_TYPE_OVRD=P", "CHAIN_PERIODICITY_OVRD=M")</f>
        <v>SPX US 11/20/15 P2700</v>
      </c>
      <c r="J2333" t="s">
        <v>2946</v>
      </c>
      <c r="K2333" t="e">
        <f ca="1">_xll.BDP(J2333,"security des")</f>
        <v>#NAME?</v>
      </c>
      <c r="N2333" t="s">
        <v>681</v>
      </c>
      <c r="O2333" t="e">
        <f ca="1">_xll.BDP(J2333,"security des")</f>
        <v>#NAME?</v>
      </c>
    </row>
    <row r="2334" spans="1:15" x14ac:dyDescent="0.25">
      <c r="A2334">
        <v>0</v>
      </c>
      <c r="B2334" s="9">
        <v>1.5087671232876711E-4</v>
      </c>
      <c r="C2334" s="9" t="str">
        <f t="shared" si="72"/>
        <v>$H$2361</v>
      </c>
      <c r="D2334" s="9" t="str">
        <f t="shared" si="73"/>
        <v>H2361</v>
      </c>
      <c r="F2334">
        <v>46860</v>
      </c>
      <c r="G2334" s="1" t="str">
        <f>_xll.BDS("SPX Index","CHAIN_TICKERS", "CHAIN_STRIKE_PX_OVRD",F2334, "CHAIN_PUT_CALL_TYPE_OVRD=P", "CHAIN_PERIODICITY_OVRD=M")</f>
        <v>SPX US 11/20/15 P2700</v>
      </c>
      <c r="J2334" t="s">
        <v>2947</v>
      </c>
      <c r="K2334" t="e">
        <f ca="1">_xll.BDP(J2334,"security des")</f>
        <v>#NAME?</v>
      </c>
      <c r="N2334" t="s">
        <v>682</v>
      </c>
      <c r="O2334" t="e">
        <f ca="1">_xll.BDP(J2334,"security des")</f>
        <v>#NAME?</v>
      </c>
    </row>
    <row r="2335" spans="1:15" x14ac:dyDescent="0.25">
      <c r="A2335">
        <v>0</v>
      </c>
      <c r="B2335" s="9">
        <v>1.510958904109589E-4</v>
      </c>
      <c r="C2335" s="9" t="str">
        <f t="shared" si="72"/>
        <v>$H$2362</v>
      </c>
      <c r="D2335" s="9" t="str">
        <f t="shared" si="73"/>
        <v>H2362</v>
      </c>
      <c r="F2335">
        <v>46880</v>
      </c>
      <c r="G2335" s="1" t="str">
        <f>_xll.BDS("SPX Index","CHAIN_TICKERS", "CHAIN_STRIKE_PX_OVRD",F2335, "CHAIN_PUT_CALL_TYPE_OVRD=P", "CHAIN_PERIODICITY_OVRD=M")</f>
        <v>SPX US 11/20/15 P2700</v>
      </c>
      <c r="J2335" t="s">
        <v>2948</v>
      </c>
      <c r="K2335" t="e">
        <f ca="1">_xll.BDP(J2335,"security des")</f>
        <v>#NAME?</v>
      </c>
      <c r="N2335" t="s">
        <v>683</v>
      </c>
      <c r="O2335" t="e">
        <f ca="1">_xll.BDP(J2335,"security des")</f>
        <v>#NAME?</v>
      </c>
    </row>
    <row r="2336" spans="1:15" x14ac:dyDescent="0.25">
      <c r="A2336">
        <v>0</v>
      </c>
      <c r="B2336" s="9">
        <v>1.5079452054794518E-4</v>
      </c>
      <c r="C2336" s="9" t="str">
        <f t="shared" si="72"/>
        <v>$H$2363</v>
      </c>
      <c r="D2336" s="9" t="str">
        <f t="shared" si="73"/>
        <v>H2363</v>
      </c>
      <c r="F2336">
        <v>46900</v>
      </c>
      <c r="G2336" s="1" t="str">
        <f>_xll.BDS("SPX Index","CHAIN_TICKERS", "CHAIN_STRIKE_PX_OVRD",F2336, "CHAIN_PUT_CALL_TYPE_OVRD=P", "CHAIN_PERIODICITY_OVRD=M")</f>
        <v>SPX US 11/20/15 P2700</v>
      </c>
      <c r="J2336" t="s">
        <v>2949</v>
      </c>
      <c r="K2336" t="e">
        <f ca="1">_xll.BDP(J2336,"security des")</f>
        <v>#NAME?</v>
      </c>
      <c r="N2336" t="s">
        <v>684</v>
      </c>
      <c r="O2336" t="e">
        <f ca="1">_xll.BDP(J2336,"security des")</f>
        <v>#NAME?</v>
      </c>
    </row>
    <row r="2337" spans="1:15" x14ac:dyDescent="0.25">
      <c r="A2337">
        <v>0</v>
      </c>
      <c r="B2337" s="9">
        <v>1.488219178082192E-4</v>
      </c>
      <c r="C2337" s="9" t="str">
        <f t="shared" si="72"/>
        <v>$H$2364</v>
      </c>
      <c r="D2337" s="9" t="str">
        <f t="shared" si="73"/>
        <v>H2364</v>
      </c>
      <c r="F2337">
        <v>46920</v>
      </c>
      <c r="G2337" s="1" t="str">
        <f>_xll.BDS("SPX Index","CHAIN_TICKERS", "CHAIN_STRIKE_PX_OVRD",F2337, "CHAIN_PUT_CALL_TYPE_OVRD=P", "CHAIN_PERIODICITY_OVRD=M")</f>
        <v>SPX US 11/20/15 P2700</v>
      </c>
      <c r="J2337" t="s">
        <v>2950</v>
      </c>
      <c r="K2337" t="e">
        <f ca="1">_xll.BDP(J2337,"security des")</f>
        <v>#NAME?</v>
      </c>
      <c r="N2337" t="s">
        <v>685</v>
      </c>
      <c r="O2337" t="e">
        <f ca="1">_xll.BDP(J2337,"security des")</f>
        <v>#NAME?</v>
      </c>
    </row>
    <row r="2338" spans="1:15" x14ac:dyDescent="0.25">
      <c r="A2338">
        <v>0</v>
      </c>
      <c r="B2338" s="9">
        <v>1.4936986301369862E-4</v>
      </c>
      <c r="C2338" s="9" t="str">
        <f t="shared" si="72"/>
        <v>$H$2365</v>
      </c>
      <c r="D2338" s="9" t="str">
        <f t="shared" si="73"/>
        <v>H2365</v>
      </c>
      <c r="F2338">
        <v>46940</v>
      </c>
      <c r="G2338" s="1" t="str">
        <f>_xll.BDS("SPX Index","CHAIN_TICKERS", "CHAIN_STRIKE_PX_OVRD",F2338, "CHAIN_PUT_CALL_TYPE_OVRD=P", "CHAIN_PERIODICITY_OVRD=M")</f>
        <v>SPX US 11/20/15 P2700</v>
      </c>
      <c r="J2338" t="s">
        <v>2951</v>
      </c>
      <c r="K2338" t="e">
        <f ca="1">_xll.BDP(J2338,"security des")</f>
        <v>#NAME?</v>
      </c>
      <c r="N2338" t="s">
        <v>686</v>
      </c>
      <c r="O2338" t="e">
        <f ca="1">_xll.BDP(J2338,"security des")</f>
        <v>#NAME?</v>
      </c>
    </row>
    <row r="2339" spans="1:15" x14ac:dyDescent="0.25">
      <c r="A2339">
        <v>0</v>
      </c>
      <c r="B2339" s="9">
        <v>1.4876712328767123E-4</v>
      </c>
      <c r="C2339" s="9" t="str">
        <f t="shared" si="72"/>
        <v>$H$2366</v>
      </c>
      <c r="D2339" s="9" t="str">
        <f t="shared" si="73"/>
        <v>H2366</v>
      </c>
      <c r="F2339">
        <v>46960</v>
      </c>
      <c r="G2339" s="1" t="str">
        <f>_xll.BDS("SPX Index","CHAIN_TICKERS", "CHAIN_STRIKE_PX_OVRD",F2339, "CHAIN_PUT_CALL_TYPE_OVRD=P", "CHAIN_PERIODICITY_OVRD=M")</f>
        <v>SPX US 11/20/15 P2700</v>
      </c>
      <c r="J2339" t="s">
        <v>2952</v>
      </c>
      <c r="K2339" t="e">
        <f ca="1">_xll.BDP(J2339,"security des")</f>
        <v>#NAME?</v>
      </c>
      <c r="N2339" t="s">
        <v>687</v>
      </c>
      <c r="O2339" t="e">
        <f ca="1">_xll.BDP(J2339,"security des")</f>
        <v>#NAME?</v>
      </c>
    </row>
    <row r="2340" spans="1:15" x14ac:dyDescent="0.25">
      <c r="A2340">
        <v>0</v>
      </c>
      <c r="B2340" s="9">
        <v>1.48986301369863E-4</v>
      </c>
      <c r="C2340" s="9" t="str">
        <f t="shared" si="72"/>
        <v>$H$2367</v>
      </c>
      <c r="D2340" s="9" t="str">
        <f t="shared" si="73"/>
        <v>H2367</v>
      </c>
      <c r="F2340">
        <v>46980</v>
      </c>
      <c r="G2340" s="1" t="str">
        <f>_xll.BDS("SPX Index","CHAIN_TICKERS", "CHAIN_STRIKE_PX_OVRD",F2340, "CHAIN_PUT_CALL_TYPE_OVRD=P", "CHAIN_PERIODICITY_OVRD=M")</f>
        <v>SPX US 11/20/15 P2700</v>
      </c>
      <c r="J2340" t="s">
        <v>2953</v>
      </c>
      <c r="K2340" t="e">
        <f ca="1">_xll.BDP(J2340,"security des")</f>
        <v>#NAME?</v>
      </c>
      <c r="N2340" t="s">
        <v>688</v>
      </c>
      <c r="O2340" t="e">
        <f ca="1">_xll.BDP(J2340,"security des")</f>
        <v>#NAME?</v>
      </c>
    </row>
    <row r="2341" spans="1:15" x14ac:dyDescent="0.25">
      <c r="A2341">
        <v>0</v>
      </c>
      <c r="B2341" s="9">
        <v>1.486849315068493E-4</v>
      </c>
      <c r="C2341" s="9" t="str">
        <f t="shared" si="72"/>
        <v>$H$2368</v>
      </c>
      <c r="D2341" s="9" t="str">
        <f t="shared" si="73"/>
        <v>H2368</v>
      </c>
      <c r="F2341">
        <v>47000</v>
      </c>
      <c r="G2341" s="1" t="str">
        <f>_xll.BDS("SPX Index","CHAIN_TICKERS", "CHAIN_STRIKE_PX_OVRD",F2341, "CHAIN_PUT_CALL_TYPE_OVRD=P", "CHAIN_PERIODICITY_OVRD=M")</f>
        <v>SPX US 11/20/15 P2700</v>
      </c>
      <c r="J2341" t="s">
        <v>2954</v>
      </c>
      <c r="K2341" t="e">
        <f ca="1">_xll.BDP(J2341,"security des")</f>
        <v>#NAME?</v>
      </c>
      <c r="N2341" t="s">
        <v>689</v>
      </c>
      <c r="O2341" t="e">
        <f ca="1">_xll.BDP(J2341,"security des")</f>
        <v>#NAME?</v>
      </c>
    </row>
    <row r="2342" spans="1:15" x14ac:dyDescent="0.25">
      <c r="A2342">
        <v>0</v>
      </c>
      <c r="B2342" s="9">
        <v>1.4663013698630137E-4</v>
      </c>
      <c r="C2342" s="9" t="str">
        <f t="shared" si="72"/>
        <v>$H$2369</v>
      </c>
      <c r="D2342" s="9" t="str">
        <f t="shared" si="73"/>
        <v>H2369</v>
      </c>
      <c r="F2342">
        <v>47020</v>
      </c>
      <c r="G2342" s="1" t="str">
        <f>_xll.BDS("SPX Index","CHAIN_TICKERS", "CHAIN_STRIKE_PX_OVRD",F2342, "CHAIN_PUT_CALL_TYPE_OVRD=P", "CHAIN_PERIODICITY_OVRD=M")</f>
        <v>SPX US 11/20/15 P2700</v>
      </c>
      <c r="J2342" t="s">
        <v>2955</v>
      </c>
      <c r="K2342" t="e">
        <f ca="1">_xll.BDP(J2342,"security des")</f>
        <v>#NAME?</v>
      </c>
      <c r="N2342" t="s">
        <v>690</v>
      </c>
      <c r="O2342" t="e">
        <f ca="1">_xll.BDP(J2342,"security des")</f>
        <v>#NAME?</v>
      </c>
    </row>
    <row r="2343" spans="1:15" x14ac:dyDescent="0.25">
      <c r="A2343">
        <v>0</v>
      </c>
      <c r="B2343" s="9">
        <v>1.4605479452054797E-4</v>
      </c>
      <c r="C2343" s="9" t="str">
        <f t="shared" si="72"/>
        <v>$H$2370</v>
      </c>
      <c r="D2343" s="9" t="str">
        <f t="shared" si="73"/>
        <v>H2370</v>
      </c>
      <c r="F2343">
        <v>47040</v>
      </c>
      <c r="G2343" s="1" t="str">
        <f>_xll.BDS("SPX Index","CHAIN_TICKERS", "CHAIN_STRIKE_PX_OVRD",F2343, "CHAIN_PUT_CALL_TYPE_OVRD=P", "CHAIN_PERIODICITY_OVRD=M")</f>
        <v>SPX US 11/20/15 P2700</v>
      </c>
      <c r="J2343" t="s">
        <v>2956</v>
      </c>
      <c r="K2343" t="e">
        <f ca="1">_xll.BDP(J2343,"security des")</f>
        <v>#NAME?</v>
      </c>
      <c r="N2343" t="s">
        <v>691</v>
      </c>
      <c r="O2343" t="e">
        <f ca="1">_xll.BDP(J2343,"security des")</f>
        <v>#NAME?</v>
      </c>
    </row>
    <row r="2344" spans="1:15" x14ac:dyDescent="0.25">
      <c r="A2344">
        <v>1</v>
      </c>
      <c r="B2344" s="9">
        <v>1.4745205479452055E-4</v>
      </c>
      <c r="C2344" s="9" t="str">
        <f t="shared" si="72"/>
        <v>$H$2371</v>
      </c>
      <c r="D2344" s="9" t="str">
        <f t="shared" si="73"/>
        <v>H2371</v>
      </c>
      <c r="F2344">
        <v>47060</v>
      </c>
      <c r="G2344" s="1" t="str">
        <f>_xll.BDS("SPX Index","CHAIN_TICKERS", "CHAIN_STRIKE_PX_OVRD",F2344, "CHAIN_PUT_CALL_TYPE_OVRD=P", "CHAIN_PERIODICITY_OVRD=M")</f>
        <v>SPX US 11/20/15 P2700</v>
      </c>
      <c r="J2344" t="s">
        <v>2957</v>
      </c>
      <c r="K2344" t="e">
        <f ca="1">_xll.BDP(J2344,"security des")</f>
        <v>#NAME?</v>
      </c>
      <c r="N2344" t="s">
        <v>692</v>
      </c>
      <c r="O2344" t="e">
        <f ca="1">_xll.BDP(J2344,"security des")</f>
        <v>#NAME?</v>
      </c>
    </row>
    <row r="2345" spans="1:15" x14ac:dyDescent="0.25">
      <c r="A2345">
        <v>0</v>
      </c>
      <c r="B2345" s="9">
        <v>1.4624657534246575E-4</v>
      </c>
      <c r="C2345" s="9" t="str">
        <f t="shared" si="72"/>
        <v>$H$2372</v>
      </c>
      <c r="D2345" s="9" t="str">
        <f t="shared" si="73"/>
        <v>H2372</v>
      </c>
      <c r="F2345">
        <v>47080</v>
      </c>
      <c r="G2345" s="1" t="str">
        <f>_xll.BDS("SPX Index","CHAIN_TICKERS", "CHAIN_STRIKE_PX_OVRD",F2345, "CHAIN_PUT_CALL_TYPE_OVRD=P", "CHAIN_PERIODICITY_OVRD=M")</f>
        <v>SPX US 11/20/15 P2700</v>
      </c>
      <c r="J2345" t="s">
        <v>2958</v>
      </c>
      <c r="K2345" t="e">
        <f ca="1">_xll.BDP(J2345,"security des")</f>
        <v>#NAME?</v>
      </c>
      <c r="N2345" t="s">
        <v>693</v>
      </c>
      <c r="O2345" t="e">
        <f ca="1">_xll.BDP(J2345,"security des")</f>
        <v>#NAME?</v>
      </c>
    </row>
    <row r="2346" spans="1:15" x14ac:dyDescent="0.25">
      <c r="A2346">
        <v>0</v>
      </c>
      <c r="B2346" s="9">
        <v>1.4794520547945208E-4</v>
      </c>
      <c r="C2346" s="9" t="str">
        <f t="shared" si="72"/>
        <v>$H$2373</v>
      </c>
      <c r="D2346" s="9" t="str">
        <f t="shared" si="73"/>
        <v>H2373</v>
      </c>
      <c r="F2346">
        <v>47100</v>
      </c>
      <c r="G2346" s="1" t="str">
        <f>_xll.BDS("SPX Index","CHAIN_TICKERS", "CHAIN_STRIKE_PX_OVRD",F2346, "CHAIN_PUT_CALL_TYPE_OVRD=P", "CHAIN_PERIODICITY_OVRD=M")</f>
        <v>SPX US 11/20/15 P2700</v>
      </c>
      <c r="J2346" t="s">
        <v>2959</v>
      </c>
      <c r="K2346" t="e">
        <f ca="1">_xll.BDP(J2346,"security des")</f>
        <v>#NAME?</v>
      </c>
      <c r="N2346" t="s">
        <v>694</v>
      </c>
      <c r="O2346" t="e">
        <f ca="1">_xll.BDP(J2346,"security des")</f>
        <v>#NAME?</v>
      </c>
    </row>
    <row r="2347" spans="1:15" x14ac:dyDescent="0.25">
      <c r="A2347">
        <v>0</v>
      </c>
      <c r="B2347" s="9">
        <v>1.4920547945205479E-4</v>
      </c>
      <c r="C2347" s="9" t="str">
        <f t="shared" si="72"/>
        <v>$H$2374</v>
      </c>
      <c r="D2347" s="9" t="str">
        <f t="shared" si="73"/>
        <v>H2374</v>
      </c>
      <c r="F2347">
        <v>47120</v>
      </c>
      <c r="G2347" s="1" t="str">
        <f>_xll.BDS("SPX Index","CHAIN_TICKERS", "CHAIN_STRIKE_PX_OVRD",F2347, "CHAIN_PUT_CALL_TYPE_OVRD=P", "CHAIN_PERIODICITY_OVRD=M")</f>
        <v>SPX US 11/20/15 P2700</v>
      </c>
      <c r="J2347" t="s">
        <v>2960</v>
      </c>
      <c r="K2347" t="e">
        <f ca="1">_xll.BDP(J2347,"security des")</f>
        <v>#NAME?</v>
      </c>
      <c r="N2347" t="s">
        <v>695</v>
      </c>
      <c r="O2347" t="e">
        <f ca="1">_xll.BDP(J2347,"security des")</f>
        <v>#NAME?</v>
      </c>
    </row>
    <row r="2348" spans="1:15" x14ac:dyDescent="0.25">
      <c r="A2348">
        <v>0</v>
      </c>
      <c r="B2348" s="9">
        <v>1.4832876712328767E-4</v>
      </c>
      <c r="C2348" s="9" t="str">
        <f t="shared" si="72"/>
        <v>$H$2375</v>
      </c>
      <c r="D2348" s="9" t="str">
        <f t="shared" si="73"/>
        <v>H2375</v>
      </c>
      <c r="F2348">
        <v>47140</v>
      </c>
      <c r="G2348" s="1" t="str">
        <f>_xll.BDS("SPX Index","CHAIN_TICKERS", "CHAIN_STRIKE_PX_OVRD",F2348, "CHAIN_PUT_CALL_TYPE_OVRD=P", "CHAIN_PERIODICITY_OVRD=M")</f>
        <v>SPX US 11/20/15 P2700</v>
      </c>
      <c r="J2348" t="s">
        <v>2961</v>
      </c>
      <c r="K2348" t="e">
        <f ca="1">_xll.BDP(J2348,"security des")</f>
        <v>#NAME?</v>
      </c>
      <c r="N2348" t="s">
        <v>696</v>
      </c>
      <c r="O2348" t="e">
        <f ca="1">_xll.BDP(J2348,"security des")</f>
        <v>#NAME?</v>
      </c>
    </row>
    <row r="2349" spans="1:15" x14ac:dyDescent="0.25">
      <c r="A2349">
        <v>0</v>
      </c>
      <c r="B2349" s="9">
        <v>1.4887671232876714E-4</v>
      </c>
      <c r="C2349" s="9" t="str">
        <f t="shared" si="72"/>
        <v>$H$2376</v>
      </c>
      <c r="D2349" s="9" t="str">
        <f t="shared" si="73"/>
        <v>H2376</v>
      </c>
      <c r="F2349">
        <v>47160</v>
      </c>
      <c r="G2349" s="1" t="str">
        <f>_xll.BDS("SPX Index","CHAIN_TICKERS", "CHAIN_STRIKE_PX_OVRD",F2349, "CHAIN_PUT_CALL_TYPE_OVRD=P", "CHAIN_PERIODICITY_OVRD=M")</f>
        <v>SPX US 11/20/15 P2700</v>
      </c>
      <c r="J2349" t="s">
        <v>2962</v>
      </c>
      <c r="K2349" t="e">
        <f ca="1">_xll.BDP(J2349,"security des")</f>
        <v>#NAME?</v>
      </c>
      <c r="N2349" t="s">
        <v>697</v>
      </c>
      <c r="O2349" t="e">
        <f ca="1">_xll.BDP(J2349,"security des")</f>
        <v>#NAME?</v>
      </c>
    </row>
    <row r="2350" spans="1:15" x14ac:dyDescent="0.25">
      <c r="A2350">
        <v>0</v>
      </c>
      <c r="B2350" s="9">
        <v>1.4824657534246574E-4</v>
      </c>
      <c r="C2350" s="9" t="str">
        <f t="shared" si="72"/>
        <v>$H$2377</v>
      </c>
      <c r="D2350" s="9" t="str">
        <f t="shared" si="73"/>
        <v>H2377</v>
      </c>
      <c r="F2350">
        <v>47180</v>
      </c>
      <c r="G2350" s="1" t="str">
        <f>_xll.BDS("SPX Index","CHAIN_TICKERS", "CHAIN_STRIKE_PX_OVRD",F2350, "CHAIN_PUT_CALL_TYPE_OVRD=P", "CHAIN_PERIODICITY_OVRD=M")</f>
        <v>SPX US 11/20/15 P2700</v>
      </c>
      <c r="J2350" t="s">
        <v>2963</v>
      </c>
      <c r="K2350" t="e">
        <f ca="1">_xll.BDP(J2350,"security des")</f>
        <v>#NAME?</v>
      </c>
      <c r="N2350" t="s">
        <v>698</v>
      </c>
      <c r="O2350" t="e">
        <f ca="1">_xll.BDP(J2350,"security des")</f>
        <v>#NAME?</v>
      </c>
    </row>
    <row r="2351" spans="1:15" x14ac:dyDescent="0.25">
      <c r="A2351">
        <v>0</v>
      </c>
      <c r="B2351" s="9">
        <v>1.4794520547945208E-4</v>
      </c>
      <c r="C2351" s="9" t="str">
        <f t="shared" si="72"/>
        <v>$H$2378</v>
      </c>
      <c r="D2351" s="9" t="str">
        <f t="shared" si="73"/>
        <v>H2378</v>
      </c>
      <c r="F2351">
        <v>47200</v>
      </c>
      <c r="G2351" s="1" t="str">
        <f>_xll.BDS("SPX Index","CHAIN_TICKERS", "CHAIN_STRIKE_PX_OVRD",F2351, "CHAIN_PUT_CALL_TYPE_OVRD=P", "CHAIN_PERIODICITY_OVRD=M")</f>
        <v>SPX US 11/20/15 P2700</v>
      </c>
      <c r="J2351" t="s">
        <v>2964</v>
      </c>
      <c r="K2351" t="e">
        <f ca="1">_xll.BDP(J2351,"security des")</f>
        <v>#NAME?</v>
      </c>
      <c r="N2351" t="s">
        <v>699</v>
      </c>
      <c r="O2351" t="e">
        <f ca="1">_xll.BDP(J2351,"security des")</f>
        <v>#NAME?</v>
      </c>
    </row>
    <row r="2352" spans="1:15" x14ac:dyDescent="0.25">
      <c r="A2352">
        <v>0</v>
      </c>
      <c r="B2352" s="9">
        <v>1.5065753424657534E-4</v>
      </c>
      <c r="C2352" s="9" t="str">
        <f t="shared" si="72"/>
        <v>$H$2379</v>
      </c>
      <c r="D2352" s="9" t="str">
        <f t="shared" si="73"/>
        <v>H2379</v>
      </c>
      <c r="F2352">
        <v>47220</v>
      </c>
      <c r="G2352" s="1" t="str">
        <f>_xll.BDS("SPX Index","CHAIN_TICKERS", "CHAIN_STRIKE_PX_OVRD",F2352, "CHAIN_PUT_CALL_TYPE_OVRD=P", "CHAIN_PERIODICITY_OVRD=M")</f>
        <v>SPX US 11/20/15 P2700</v>
      </c>
      <c r="J2352" t="s">
        <v>2965</v>
      </c>
      <c r="K2352" t="e">
        <f ca="1">_xll.BDP(J2352,"security des")</f>
        <v>#NAME?</v>
      </c>
      <c r="N2352" t="s">
        <v>700</v>
      </c>
      <c r="O2352" t="e">
        <f ca="1">_xll.BDP(J2352,"security des")</f>
        <v>#NAME?</v>
      </c>
    </row>
    <row r="2353" spans="1:15" x14ac:dyDescent="0.25">
      <c r="A2353">
        <v>0</v>
      </c>
      <c r="B2353" s="9">
        <v>1.4947945205479453E-4</v>
      </c>
      <c r="C2353" s="9" t="str">
        <f t="shared" si="72"/>
        <v>$H$2380</v>
      </c>
      <c r="D2353" s="9" t="str">
        <f t="shared" si="73"/>
        <v>H2380</v>
      </c>
      <c r="F2353">
        <v>47240</v>
      </c>
      <c r="G2353" s="1" t="str">
        <f>_xll.BDS("SPX Index","CHAIN_TICKERS", "CHAIN_STRIKE_PX_OVRD",F2353, "CHAIN_PUT_CALL_TYPE_OVRD=P", "CHAIN_PERIODICITY_OVRD=M")</f>
        <v>SPX US 11/20/15 P2700</v>
      </c>
      <c r="J2353" t="s">
        <v>897</v>
      </c>
      <c r="K2353" t="e">
        <f ca="1">_xll.BDP(J2353,"security des")</f>
        <v>#NAME?</v>
      </c>
      <c r="N2353" t="s">
        <v>701</v>
      </c>
      <c r="O2353" t="e">
        <f ca="1">_xll.BDP(J2353,"security des")</f>
        <v>#NAME?</v>
      </c>
    </row>
    <row r="2354" spans="1:15" x14ac:dyDescent="0.25">
      <c r="A2354">
        <v>0</v>
      </c>
      <c r="B2354" s="9">
        <v>1.4917808219178083E-4</v>
      </c>
      <c r="C2354" s="9" t="str">
        <f t="shared" si="72"/>
        <v>$H$2381</v>
      </c>
      <c r="D2354" s="9" t="str">
        <f t="shared" si="73"/>
        <v>H2381</v>
      </c>
      <c r="F2354">
        <v>47260</v>
      </c>
      <c r="G2354" s="1" t="str">
        <f>_xll.BDS("SPX Index","CHAIN_TICKERS", "CHAIN_STRIKE_PX_OVRD",F2354, "CHAIN_PUT_CALL_TYPE_OVRD=P", "CHAIN_PERIODICITY_OVRD=M")</f>
        <v>SPX US 11/20/15 P2700</v>
      </c>
      <c r="J2354" t="s">
        <v>898</v>
      </c>
      <c r="K2354" t="e">
        <f ca="1">_xll.BDP(J2354,"security des")</f>
        <v>#NAME?</v>
      </c>
      <c r="N2354" t="s">
        <v>2596</v>
      </c>
      <c r="O2354" t="e">
        <f ca="1">_xll.BDP(J2354,"security des")</f>
        <v>#NAME?</v>
      </c>
    </row>
    <row r="2355" spans="1:15" x14ac:dyDescent="0.25">
      <c r="A2355">
        <v>0</v>
      </c>
      <c r="B2355" s="9">
        <v>1.4964383561643835E-4</v>
      </c>
      <c r="C2355" s="9" t="str">
        <f t="shared" si="72"/>
        <v>$H$2382</v>
      </c>
      <c r="D2355" s="9" t="str">
        <f t="shared" si="73"/>
        <v>H2382</v>
      </c>
      <c r="F2355">
        <v>47280</v>
      </c>
      <c r="G2355" s="1" t="str">
        <f>_xll.BDS("SPX Index","CHAIN_TICKERS", "CHAIN_STRIKE_PX_OVRD",F2355, "CHAIN_PUT_CALL_TYPE_OVRD=P", "CHAIN_PERIODICITY_OVRD=M")</f>
        <v>SPX US 11/20/15 P2700</v>
      </c>
      <c r="J2355" t="s">
        <v>899</v>
      </c>
      <c r="K2355" t="e">
        <f ca="1">_xll.BDP(J2355,"security des")</f>
        <v>#NAME?</v>
      </c>
      <c r="N2355" t="s">
        <v>702</v>
      </c>
      <c r="O2355" t="e">
        <f ca="1">_xll.BDP(J2355,"security des")</f>
        <v>#NAME?</v>
      </c>
    </row>
    <row r="2356" spans="1:15" x14ac:dyDescent="0.25">
      <c r="A2356">
        <v>0</v>
      </c>
      <c r="B2356" s="9">
        <v>1.4964383561643835E-4</v>
      </c>
      <c r="C2356" s="9" t="str">
        <f t="shared" si="72"/>
        <v>$H$2383</v>
      </c>
      <c r="D2356" s="9" t="str">
        <f t="shared" si="73"/>
        <v>H2383</v>
      </c>
      <c r="F2356">
        <v>47300</v>
      </c>
      <c r="G2356" s="1" t="str">
        <f>_xll.BDS("SPX Index","CHAIN_TICKERS", "CHAIN_STRIKE_PX_OVRD",F2356, "CHAIN_PUT_CALL_TYPE_OVRD=P", "CHAIN_PERIODICITY_OVRD=M")</f>
        <v>SPX US 11/20/15 P2700</v>
      </c>
      <c r="J2356" t="s">
        <v>900</v>
      </c>
      <c r="K2356" t="e">
        <f ca="1">_xll.BDP(J2356,"security des")</f>
        <v>#NAME?</v>
      </c>
      <c r="N2356" t="s">
        <v>703</v>
      </c>
      <c r="O2356" t="e">
        <f ca="1">_xll.BDP(J2356,"security des")</f>
        <v>#NAME?</v>
      </c>
    </row>
    <row r="2357" spans="1:15" x14ac:dyDescent="0.25">
      <c r="A2357">
        <v>0</v>
      </c>
      <c r="B2357" s="9">
        <v>1.4934246575342466E-4</v>
      </c>
      <c r="C2357" s="9" t="str">
        <f t="shared" si="72"/>
        <v>$H$2384</v>
      </c>
      <c r="D2357" s="9" t="str">
        <f t="shared" si="73"/>
        <v>H2384</v>
      </c>
      <c r="F2357">
        <v>47320</v>
      </c>
      <c r="G2357" s="1" t="str">
        <f>_xll.BDS("SPX Index","CHAIN_TICKERS", "CHAIN_STRIKE_PX_OVRD",F2357, "CHAIN_PUT_CALL_TYPE_OVRD=P", "CHAIN_PERIODICITY_OVRD=M")</f>
        <v>SPX US 11/20/15 P2700</v>
      </c>
      <c r="J2357" t="s">
        <v>901</v>
      </c>
      <c r="K2357" t="e">
        <f ca="1">_xll.BDP(J2357,"security des")</f>
        <v>#NAME?</v>
      </c>
      <c r="N2357" t="s">
        <v>704</v>
      </c>
      <c r="O2357" t="e">
        <f ca="1">_xll.BDP(J2357,"security des")</f>
        <v>#NAME?</v>
      </c>
    </row>
    <row r="2358" spans="1:15" x14ac:dyDescent="0.25">
      <c r="A2358">
        <v>0</v>
      </c>
      <c r="B2358" s="9">
        <v>1.4936986301369862E-4</v>
      </c>
      <c r="C2358" s="9" t="str">
        <f t="shared" si="72"/>
        <v>$H$2385</v>
      </c>
      <c r="D2358" s="9" t="str">
        <f t="shared" si="73"/>
        <v>H2385</v>
      </c>
      <c r="F2358">
        <v>47340</v>
      </c>
      <c r="G2358" s="1" t="str">
        <f>_xll.BDS("SPX Index","CHAIN_TICKERS", "CHAIN_STRIKE_PX_OVRD",F2358, "CHAIN_PUT_CALL_TYPE_OVRD=P", "CHAIN_PERIODICITY_OVRD=M")</f>
        <v>SPX US 11/20/15 P2700</v>
      </c>
      <c r="J2358" t="s">
        <v>902</v>
      </c>
      <c r="K2358" t="e">
        <f ca="1">_xll.BDP(J2358,"security des")</f>
        <v>#NAME?</v>
      </c>
      <c r="N2358" t="s">
        <v>705</v>
      </c>
      <c r="O2358" t="e">
        <f ca="1">_xll.BDP(J2358,"security des")</f>
        <v>#NAME?</v>
      </c>
    </row>
    <row r="2359" spans="1:15" x14ac:dyDescent="0.25">
      <c r="A2359">
        <v>0</v>
      </c>
      <c r="B2359" s="9">
        <v>1.4934246575342466E-4</v>
      </c>
      <c r="C2359" s="9" t="str">
        <f t="shared" si="72"/>
        <v>$H$2386</v>
      </c>
      <c r="D2359" s="9" t="str">
        <f t="shared" si="73"/>
        <v>H2386</v>
      </c>
      <c r="F2359">
        <v>47360</v>
      </c>
      <c r="G2359" s="1" t="str">
        <f>_xll.BDS("SPX Index","CHAIN_TICKERS", "CHAIN_STRIKE_PX_OVRD",F2359, "CHAIN_PUT_CALL_TYPE_OVRD=P", "CHAIN_PERIODICITY_OVRD=M")</f>
        <v>SPX US 11/20/15 P2700</v>
      </c>
      <c r="J2359" t="s">
        <v>903</v>
      </c>
      <c r="K2359" t="e">
        <f ca="1">_xll.BDP(J2359,"security des")</f>
        <v>#NAME?</v>
      </c>
      <c r="N2359" t="s">
        <v>706</v>
      </c>
      <c r="O2359" t="e">
        <f ca="1">_xll.BDP(J2359,"security des")</f>
        <v>#NAME?</v>
      </c>
    </row>
    <row r="2360" spans="1:15" x14ac:dyDescent="0.25">
      <c r="A2360">
        <v>0</v>
      </c>
      <c r="B2360" s="9">
        <v>1.48986301369863E-4</v>
      </c>
      <c r="C2360" s="9" t="str">
        <f t="shared" si="72"/>
        <v>$H$2387</v>
      </c>
      <c r="D2360" s="9" t="str">
        <f t="shared" si="73"/>
        <v>H2387</v>
      </c>
      <c r="F2360">
        <v>47380</v>
      </c>
      <c r="G2360" s="1" t="str">
        <f>_xll.BDS("SPX Index","CHAIN_TICKERS", "CHAIN_STRIKE_PX_OVRD",F2360, "CHAIN_PUT_CALL_TYPE_OVRD=P", "CHAIN_PERIODICITY_OVRD=M")</f>
        <v>SPX US 11/20/15 P2700</v>
      </c>
      <c r="J2360" t="s">
        <v>904</v>
      </c>
      <c r="K2360" t="e">
        <f ca="1">_xll.BDP(J2360,"security des")</f>
        <v>#NAME?</v>
      </c>
      <c r="N2360" t="s">
        <v>707</v>
      </c>
      <c r="O2360" t="e">
        <f ca="1">_xll.BDP(J2360,"security des")</f>
        <v>#NAME?</v>
      </c>
    </row>
    <row r="2361" spans="1:15" x14ac:dyDescent="0.25">
      <c r="A2361">
        <v>0</v>
      </c>
      <c r="B2361" s="9">
        <v>1.4953424657534247E-4</v>
      </c>
      <c r="C2361" s="9" t="str">
        <f t="shared" si="72"/>
        <v>$H$2388</v>
      </c>
      <c r="D2361" s="9" t="str">
        <f t="shared" si="73"/>
        <v>H2388</v>
      </c>
      <c r="F2361">
        <v>47400</v>
      </c>
      <c r="G2361" s="1" t="str">
        <f>_xll.BDS("SPX Index","CHAIN_TICKERS", "CHAIN_STRIKE_PX_OVRD",F2361, "CHAIN_PUT_CALL_TYPE_OVRD=P", "CHAIN_PERIODICITY_OVRD=M")</f>
        <v>SPX US 11/20/15 P2700</v>
      </c>
      <c r="J2361" t="s">
        <v>905</v>
      </c>
      <c r="K2361" t="e">
        <f ca="1">_xll.BDP(J2361,"security des")</f>
        <v>#NAME?</v>
      </c>
      <c r="N2361" t="s">
        <v>708</v>
      </c>
      <c r="O2361" t="e">
        <f ca="1">_xll.BDP(J2361,"security des")</f>
        <v>#NAME?</v>
      </c>
    </row>
    <row r="2362" spans="1:15" x14ac:dyDescent="0.25">
      <c r="A2362">
        <v>0</v>
      </c>
      <c r="B2362" s="9">
        <v>1.4865753424657535E-4</v>
      </c>
      <c r="C2362" s="9" t="str">
        <f t="shared" si="72"/>
        <v>$H$2389</v>
      </c>
      <c r="D2362" s="9" t="str">
        <f t="shared" si="73"/>
        <v>H2389</v>
      </c>
      <c r="F2362">
        <v>47420</v>
      </c>
      <c r="G2362" s="1" t="str">
        <f>_xll.BDS("SPX Index","CHAIN_TICKERS", "CHAIN_STRIKE_PX_OVRD",F2362, "CHAIN_PUT_CALL_TYPE_OVRD=P", "CHAIN_PERIODICITY_OVRD=M")</f>
        <v>SPX US 11/20/15 P2700</v>
      </c>
      <c r="J2362" t="s">
        <v>906</v>
      </c>
      <c r="K2362" t="e">
        <f ca="1">_xll.BDP(J2362,"security des")</f>
        <v>#NAME?</v>
      </c>
      <c r="N2362" t="s">
        <v>709</v>
      </c>
      <c r="O2362" t="e">
        <f ca="1">_xll.BDP(J2362,"security des")</f>
        <v>#NAME?</v>
      </c>
    </row>
    <row r="2363" spans="1:15" x14ac:dyDescent="0.25">
      <c r="A2363">
        <v>0</v>
      </c>
      <c r="B2363" s="9">
        <v>1.4832876712328767E-4</v>
      </c>
      <c r="C2363" s="9" t="str">
        <f t="shared" si="72"/>
        <v>$H$2390</v>
      </c>
      <c r="D2363" s="9" t="str">
        <f t="shared" si="73"/>
        <v>H2390</v>
      </c>
      <c r="F2363">
        <v>47440</v>
      </c>
      <c r="G2363" s="1" t="str">
        <f>_xll.BDS("SPX Index","CHAIN_TICKERS", "CHAIN_STRIKE_PX_OVRD",F2363, "CHAIN_PUT_CALL_TYPE_OVRD=P", "CHAIN_PERIODICITY_OVRD=M")</f>
        <v>SPX US 11/20/15 P2700</v>
      </c>
      <c r="J2363" t="s">
        <v>907</v>
      </c>
      <c r="K2363" t="e">
        <f ca="1">_xll.BDP(J2363,"security des")</f>
        <v>#NAME?</v>
      </c>
      <c r="N2363" t="s">
        <v>710</v>
      </c>
      <c r="O2363" t="e">
        <f ca="1">_xll.BDP(J2363,"security des")</f>
        <v>#NAME?</v>
      </c>
    </row>
    <row r="2364" spans="1:15" x14ac:dyDescent="0.25">
      <c r="A2364">
        <v>1</v>
      </c>
      <c r="B2364" s="9">
        <v>1.4802739726027398E-4</v>
      </c>
      <c r="C2364" s="9" t="str">
        <f t="shared" si="72"/>
        <v>$H$2391</v>
      </c>
      <c r="D2364" s="9" t="str">
        <f t="shared" si="73"/>
        <v>H2391</v>
      </c>
      <c r="F2364">
        <v>47460</v>
      </c>
      <c r="G2364" s="1" t="str">
        <f>_xll.BDS("SPX Index","CHAIN_TICKERS", "CHAIN_STRIKE_PX_OVRD",F2364, "CHAIN_PUT_CALL_TYPE_OVRD=P", "CHAIN_PERIODICITY_OVRD=M")</f>
        <v>SPX US 11/20/15 P2700</v>
      </c>
      <c r="J2364" t="s">
        <v>908</v>
      </c>
      <c r="K2364" t="e">
        <f ca="1">_xll.BDP(J2364,"security des")</f>
        <v>#NAME?</v>
      </c>
      <c r="N2364" t="s">
        <v>711</v>
      </c>
      <c r="O2364" t="e">
        <f ca="1">_xll.BDP(J2364,"security des")</f>
        <v>#NAME?</v>
      </c>
    </row>
    <row r="2365" spans="1:15" x14ac:dyDescent="0.25">
      <c r="A2365">
        <v>0</v>
      </c>
      <c r="B2365" s="9">
        <v>1.4854794520547944E-4</v>
      </c>
      <c r="C2365" s="9" t="str">
        <f t="shared" si="72"/>
        <v>$H$2392</v>
      </c>
      <c r="D2365" s="9" t="str">
        <f t="shared" si="73"/>
        <v>H2392</v>
      </c>
      <c r="F2365">
        <v>47480</v>
      </c>
      <c r="G2365" s="1" t="str">
        <f>_xll.BDS("SPX Index","CHAIN_TICKERS", "CHAIN_STRIKE_PX_OVRD",F2365, "CHAIN_PUT_CALL_TYPE_OVRD=P", "CHAIN_PERIODICITY_OVRD=M")</f>
        <v>SPX US 11/20/15 P2700</v>
      </c>
      <c r="J2365" t="s">
        <v>909</v>
      </c>
      <c r="K2365" t="e">
        <f ca="1">_xll.BDP(J2365,"security des")</f>
        <v>#NAME?</v>
      </c>
      <c r="N2365" t="s">
        <v>712</v>
      </c>
      <c r="O2365" t="e">
        <f ca="1">_xll.BDP(J2365,"security des")</f>
        <v>#NAME?</v>
      </c>
    </row>
    <row r="2366" spans="1:15" x14ac:dyDescent="0.25">
      <c r="A2366">
        <v>0</v>
      </c>
      <c r="B2366" s="9">
        <v>1.4879452054794522E-4</v>
      </c>
      <c r="C2366" s="9" t="str">
        <f t="shared" si="72"/>
        <v>$H$2393</v>
      </c>
      <c r="D2366" s="9" t="str">
        <f t="shared" si="73"/>
        <v>H2393</v>
      </c>
      <c r="F2366">
        <v>47500</v>
      </c>
      <c r="G2366" s="1" t="str">
        <f>_xll.BDS("SPX Index","CHAIN_TICKERS", "CHAIN_STRIKE_PX_OVRD",F2366, "CHAIN_PUT_CALL_TYPE_OVRD=P", "CHAIN_PERIODICITY_OVRD=M")</f>
        <v>SPX US 11/20/15 P2700</v>
      </c>
      <c r="J2366" t="s">
        <v>910</v>
      </c>
      <c r="K2366" t="e">
        <f ca="1">_xll.BDP(J2366,"security des")</f>
        <v>#NAME?</v>
      </c>
      <c r="N2366" t="s">
        <v>713</v>
      </c>
      <c r="O2366" t="e">
        <f ca="1">_xll.BDP(J2366,"security des")</f>
        <v>#NAME?</v>
      </c>
    </row>
    <row r="2367" spans="1:15" x14ac:dyDescent="0.25">
      <c r="A2367">
        <v>0</v>
      </c>
      <c r="B2367" s="9">
        <v>1.4778082191780823E-4</v>
      </c>
      <c r="C2367" s="9" t="str">
        <f t="shared" si="72"/>
        <v>$H$2394</v>
      </c>
      <c r="D2367" s="9" t="str">
        <f t="shared" si="73"/>
        <v>H2394</v>
      </c>
      <c r="F2367">
        <v>47520</v>
      </c>
      <c r="G2367" s="1" t="str">
        <f>_xll.BDS("SPX Index","CHAIN_TICKERS", "CHAIN_STRIKE_PX_OVRD",F2367, "CHAIN_PUT_CALL_TYPE_OVRD=P", "CHAIN_PERIODICITY_OVRD=M")</f>
        <v>SPX US 11/20/15 P2700</v>
      </c>
      <c r="J2367" t="s">
        <v>911</v>
      </c>
      <c r="K2367" t="e">
        <f ca="1">_xll.BDP(J2367,"security des")</f>
        <v>#NAME?</v>
      </c>
      <c r="N2367" t="s">
        <v>714</v>
      </c>
      <c r="O2367" t="e">
        <f ca="1">_xll.BDP(J2367,"security des")</f>
        <v>#NAME?</v>
      </c>
    </row>
    <row r="2368" spans="1:15" x14ac:dyDescent="0.25">
      <c r="A2368">
        <v>0</v>
      </c>
      <c r="B2368" s="9">
        <v>1.4747945205479453E-4</v>
      </c>
      <c r="C2368" s="9" t="str">
        <f t="shared" si="72"/>
        <v>$H$2395</v>
      </c>
      <c r="D2368" s="9" t="str">
        <f t="shared" si="73"/>
        <v>H2395</v>
      </c>
      <c r="F2368">
        <v>47540</v>
      </c>
      <c r="G2368" s="1" t="str">
        <f>_xll.BDS("SPX Index","CHAIN_TICKERS", "CHAIN_STRIKE_PX_OVRD",F2368, "CHAIN_PUT_CALL_TYPE_OVRD=P", "CHAIN_PERIODICITY_OVRD=M")</f>
        <v>SPX US 11/20/15 P2700</v>
      </c>
      <c r="J2368" t="s">
        <v>912</v>
      </c>
      <c r="K2368" t="e">
        <f ca="1">_xll.BDP(J2368,"security des")</f>
        <v>#NAME?</v>
      </c>
      <c r="N2368" t="s">
        <v>715</v>
      </c>
      <c r="O2368" t="e">
        <f ca="1">_xll.BDP(J2368,"security des")</f>
        <v>#NAME?</v>
      </c>
    </row>
    <row r="2369" spans="1:15" x14ac:dyDescent="0.25">
      <c r="A2369">
        <v>0</v>
      </c>
      <c r="B2369" s="9">
        <v>1.4745205479452055E-4</v>
      </c>
      <c r="C2369" s="9" t="str">
        <f t="shared" si="72"/>
        <v>$H$2396</v>
      </c>
      <c r="D2369" s="9" t="str">
        <f t="shared" si="73"/>
        <v>H2396</v>
      </c>
      <c r="F2369">
        <v>47560</v>
      </c>
      <c r="G2369" s="1" t="str">
        <f>_xll.BDS("SPX Index","CHAIN_TICKERS", "CHAIN_STRIKE_PX_OVRD",F2369, "CHAIN_PUT_CALL_TYPE_OVRD=P", "CHAIN_PERIODICITY_OVRD=M")</f>
        <v>SPX US 11/20/15 P2700</v>
      </c>
      <c r="J2369" t="s">
        <v>913</v>
      </c>
      <c r="K2369" t="e">
        <f ca="1">_xll.BDP(J2369,"security des")</f>
        <v>#NAME?</v>
      </c>
      <c r="N2369" t="s">
        <v>716</v>
      </c>
      <c r="O2369" t="e">
        <f ca="1">_xll.BDP(J2369,"security des")</f>
        <v>#NAME?</v>
      </c>
    </row>
    <row r="2370" spans="1:15" x14ac:dyDescent="0.25">
      <c r="A2370">
        <v>0</v>
      </c>
      <c r="B2370" s="9">
        <v>1.4797260273972604E-4</v>
      </c>
      <c r="C2370" s="9" t="str">
        <f t="shared" si="72"/>
        <v>$H$2397</v>
      </c>
      <c r="D2370" s="9" t="str">
        <f t="shared" si="73"/>
        <v>H2397</v>
      </c>
      <c r="F2370">
        <v>47580</v>
      </c>
      <c r="G2370" s="1" t="str">
        <f>_xll.BDS("SPX Index","CHAIN_TICKERS", "CHAIN_STRIKE_PX_OVRD",F2370, "CHAIN_PUT_CALL_TYPE_OVRD=P", "CHAIN_PERIODICITY_OVRD=M")</f>
        <v>SPX US 11/20/15 P2700</v>
      </c>
      <c r="J2370" t="s">
        <v>914</v>
      </c>
      <c r="K2370" t="e">
        <f ca="1">_xll.BDP(J2370,"security des")</f>
        <v>#NAME?</v>
      </c>
      <c r="N2370" t="s">
        <v>717</v>
      </c>
      <c r="O2370" t="e">
        <f ca="1">_xll.BDP(J2370,"security des")</f>
        <v>#NAME?</v>
      </c>
    </row>
    <row r="2371" spans="1:15" x14ac:dyDescent="0.25">
      <c r="A2371">
        <v>0</v>
      </c>
      <c r="B2371" s="9">
        <v>1.4879452054794522E-4</v>
      </c>
      <c r="C2371" s="9" t="str">
        <f t="shared" si="72"/>
        <v>$H$2398</v>
      </c>
      <c r="D2371" s="9" t="str">
        <f t="shared" si="73"/>
        <v>H2398</v>
      </c>
      <c r="F2371">
        <v>47600</v>
      </c>
      <c r="G2371" s="1" t="str">
        <f>_xll.BDS("SPX Index","CHAIN_TICKERS", "CHAIN_STRIKE_PX_OVRD",F2371, "CHAIN_PUT_CALL_TYPE_OVRD=P", "CHAIN_PERIODICITY_OVRD=M")</f>
        <v>SPX US 11/20/15 P2700</v>
      </c>
      <c r="J2371" t="s">
        <v>915</v>
      </c>
      <c r="K2371" t="e">
        <f ca="1">_xll.BDP(J2371,"security des")</f>
        <v>#NAME?</v>
      </c>
      <c r="N2371" t="s">
        <v>718</v>
      </c>
      <c r="O2371" t="e">
        <f ca="1">_xll.BDP(J2371,"security des")</f>
        <v>#NAME?</v>
      </c>
    </row>
    <row r="2372" spans="1:15" x14ac:dyDescent="0.25">
      <c r="A2372">
        <v>0</v>
      </c>
      <c r="B2372" s="9">
        <v>1.5093150684931508E-4</v>
      </c>
      <c r="C2372" s="9" t="str">
        <f t="shared" ref="C2372:C2435" si="74">ADDRESS(ROW(B2372)+MATCH(1,B2372:B2398),8)</f>
        <v>$H$2399</v>
      </c>
      <c r="D2372" s="9" t="str">
        <f t="shared" ref="D2372:D2435" si="75">"H"&amp;(ROW(B2372)+MATCH(1,B2372:B2398))</f>
        <v>H2399</v>
      </c>
      <c r="F2372">
        <v>47620</v>
      </c>
      <c r="G2372" s="1" t="str">
        <f>_xll.BDS("SPX Index","CHAIN_TICKERS", "CHAIN_STRIKE_PX_OVRD",F2372, "CHAIN_PUT_CALL_TYPE_OVRD=P", "CHAIN_PERIODICITY_OVRD=M")</f>
        <v>SPX US 11/20/15 P2700</v>
      </c>
      <c r="J2372" t="s">
        <v>916</v>
      </c>
      <c r="K2372" t="e">
        <f ca="1">_xll.BDP(J2372,"security des")</f>
        <v>#NAME?</v>
      </c>
      <c r="N2372" t="s">
        <v>719</v>
      </c>
      <c r="O2372" t="e">
        <f ca="1">_xll.BDP(J2372,"security des")</f>
        <v>#NAME?</v>
      </c>
    </row>
    <row r="2373" spans="1:15" x14ac:dyDescent="0.25">
      <c r="A2373">
        <v>0</v>
      </c>
      <c r="B2373" s="9">
        <v>1.5005479452054796E-4</v>
      </c>
      <c r="C2373" s="9" t="str">
        <f t="shared" si="74"/>
        <v>$H$2400</v>
      </c>
      <c r="D2373" s="9" t="str">
        <f t="shared" si="75"/>
        <v>H2400</v>
      </c>
      <c r="F2373">
        <v>47640</v>
      </c>
      <c r="G2373" s="1" t="str">
        <f>_xll.BDS("SPX Index","CHAIN_TICKERS", "CHAIN_STRIKE_PX_OVRD",F2373, "CHAIN_PUT_CALL_TYPE_OVRD=P", "CHAIN_PERIODICITY_OVRD=M")</f>
        <v>SPX US 11/20/15 P2700</v>
      </c>
      <c r="J2373" t="s">
        <v>917</v>
      </c>
      <c r="K2373" t="e">
        <f ca="1">_xll.BDP(J2373,"security des")</f>
        <v>#NAME?</v>
      </c>
      <c r="N2373" t="s">
        <v>720</v>
      </c>
      <c r="O2373" t="e">
        <f ca="1">_xll.BDP(J2373,"security des")</f>
        <v>#NAME?</v>
      </c>
    </row>
    <row r="2374" spans="1:15" x14ac:dyDescent="0.25">
      <c r="A2374">
        <v>0</v>
      </c>
      <c r="B2374" s="9">
        <v>1.5002739726027397E-4</v>
      </c>
      <c r="C2374" s="9" t="str">
        <f t="shared" si="74"/>
        <v>$H$2401</v>
      </c>
      <c r="D2374" s="9" t="str">
        <f t="shared" si="75"/>
        <v>H2401</v>
      </c>
      <c r="F2374">
        <v>47660</v>
      </c>
      <c r="G2374" s="1" t="str">
        <f>_xll.BDS("SPX Index","CHAIN_TICKERS", "CHAIN_STRIKE_PX_OVRD",F2374, "CHAIN_PUT_CALL_TYPE_OVRD=P", "CHAIN_PERIODICITY_OVRD=M")</f>
        <v>SPX US 11/20/15 P2700</v>
      </c>
      <c r="J2374" t="s">
        <v>918</v>
      </c>
      <c r="K2374" t="e">
        <f ca="1">_xll.BDP(J2374,"security des")</f>
        <v>#NAME?</v>
      </c>
      <c r="N2374" t="s">
        <v>721</v>
      </c>
      <c r="O2374" t="e">
        <f ca="1">_xll.BDP(J2374,"security des")</f>
        <v>#NAME?</v>
      </c>
    </row>
    <row r="2375" spans="1:15" x14ac:dyDescent="0.25">
      <c r="A2375">
        <v>0</v>
      </c>
      <c r="B2375" s="9">
        <v>1.4997260273972603E-4</v>
      </c>
      <c r="C2375" s="9" t="str">
        <f t="shared" si="74"/>
        <v>$H$2402</v>
      </c>
      <c r="D2375" s="9" t="str">
        <f t="shared" si="75"/>
        <v>H2402</v>
      </c>
      <c r="F2375">
        <v>47680</v>
      </c>
      <c r="G2375" s="1" t="str">
        <f>_xll.BDS("SPX Index","CHAIN_TICKERS", "CHAIN_STRIKE_PX_OVRD",F2375, "CHAIN_PUT_CALL_TYPE_OVRD=P", "CHAIN_PERIODICITY_OVRD=M")</f>
        <v>SPX US 11/20/15 P2700</v>
      </c>
      <c r="J2375" t="s">
        <v>919</v>
      </c>
      <c r="K2375" t="e">
        <f ca="1">_xll.BDP(J2375,"security des")</f>
        <v>#NAME?</v>
      </c>
      <c r="N2375" t="s">
        <v>722</v>
      </c>
      <c r="O2375" t="e">
        <f ca="1">_xll.BDP(J2375,"security des")</f>
        <v>#NAME?</v>
      </c>
    </row>
    <row r="2376" spans="1:15" x14ac:dyDescent="0.25">
      <c r="A2376">
        <v>0</v>
      </c>
      <c r="B2376" s="9">
        <v>1.5052054794520547E-4</v>
      </c>
      <c r="C2376" s="9" t="str">
        <f t="shared" si="74"/>
        <v>$H$2403</v>
      </c>
      <c r="D2376" s="9" t="str">
        <f t="shared" si="75"/>
        <v>H2403</v>
      </c>
      <c r="F2376">
        <v>47700</v>
      </c>
      <c r="G2376" s="1" t="str">
        <f>_xll.BDS("SPX Index","CHAIN_TICKERS", "CHAIN_STRIKE_PX_OVRD",F2376, "CHAIN_PUT_CALL_TYPE_OVRD=P", "CHAIN_PERIODICITY_OVRD=M")</f>
        <v>SPX US 11/20/15 P2700</v>
      </c>
      <c r="J2376" t="s">
        <v>920</v>
      </c>
      <c r="K2376" t="e">
        <f ca="1">_xll.BDP(J2376,"security des")</f>
        <v>#NAME?</v>
      </c>
      <c r="N2376" t="s">
        <v>723</v>
      </c>
      <c r="O2376" t="e">
        <f ca="1">_xll.BDP(J2376,"security des")</f>
        <v>#NAME?</v>
      </c>
    </row>
    <row r="2377" spans="1:15" x14ac:dyDescent="0.25">
      <c r="A2377">
        <v>0</v>
      </c>
      <c r="B2377" s="9">
        <v>1.5136986301369864E-4</v>
      </c>
      <c r="C2377" s="9" t="str">
        <f t="shared" si="74"/>
        <v>$H$2404</v>
      </c>
      <c r="D2377" s="9" t="str">
        <f t="shared" si="75"/>
        <v>H2404</v>
      </c>
      <c r="F2377">
        <v>47720</v>
      </c>
      <c r="G2377" s="1" t="str">
        <f>_xll.BDS("SPX Index","CHAIN_TICKERS", "CHAIN_STRIKE_PX_OVRD",F2377, "CHAIN_PUT_CALL_TYPE_OVRD=P", "CHAIN_PERIODICITY_OVRD=M")</f>
        <v>SPX US 11/20/15 P2700</v>
      </c>
      <c r="J2377" t="s">
        <v>921</v>
      </c>
      <c r="K2377" t="e">
        <f ca="1">_xll.BDP(J2377,"security des")</f>
        <v>#NAME?</v>
      </c>
      <c r="N2377" t="s">
        <v>724</v>
      </c>
      <c r="O2377" t="e">
        <f ca="1">_xll.BDP(J2377,"security des")</f>
        <v>#NAME?</v>
      </c>
    </row>
    <row r="2378" spans="1:15" x14ac:dyDescent="0.25">
      <c r="A2378">
        <v>0</v>
      </c>
      <c r="B2378" s="9">
        <v>1.5136986301369864E-4</v>
      </c>
      <c r="C2378" s="9" t="str">
        <f t="shared" si="74"/>
        <v>$H$2405</v>
      </c>
      <c r="D2378" s="9" t="str">
        <f t="shared" si="75"/>
        <v>H2405</v>
      </c>
      <c r="F2378">
        <v>47740</v>
      </c>
      <c r="G2378" s="1" t="str">
        <f>_xll.BDS("SPX Index","CHAIN_TICKERS", "CHAIN_STRIKE_PX_OVRD",F2378, "CHAIN_PUT_CALL_TYPE_OVRD=P", "CHAIN_PERIODICITY_OVRD=M")</f>
        <v>SPX US 11/20/15 P2700</v>
      </c>
      <c r="J2378" t="s">
        <v>922</v>
      </c>
      <c r="K2378" t="e">
        <f ca="1">_xll.BDP(J2378,"security des")</f>
        <v>#NAME?</v>
      </c>
      <c r="N2378" t="s">
        <v>725</v>
      </c>
      <c r="O2378" t="e">
        <f ca="1">_xll.BDP(J2378,"security des")</f>
        <v>#NAME?</v>
      </c>
    </row>
    <row r="2379" spans="1:15" x14ac:dyDescent="0.25">
      <c r="A2379">
        <v>0</v>
      </c>
      <c r="B2379" s="9">
        <v>1.5191780821917808E-4</v>
      </c>
      <c r="C2379" s="9" t="str">
        <f t="shared" si="74"/>
        <v>$H$2406</v>
      </c>
      <c r="D2379" s="9" t="str">
        <f t="shared" si="75"/>
        <v>H2406</v>
      </c>
      <c r="F2379">
        <v>47760</v>
      </c>
      <c r="G2379" s="1" t="str">
        <f>_xll.BDS("SPX Index","CHAIN_TICKERS", "CHAIN_STRIKE_PX_OVRD",F2379, "CHAIN_PUT_CALL_TYPE_OVRD=P", "CHAIN_PERIODICITY_OVRD=M")</f>
        <v>SPX US 11/20/15 P2700</v>
      </c>
      <c r="J2379" t="s">
        <v>923</v>
      </c>
      <c r="K2379" t="e">
        <f ca="1">_xll.BDP(J2379,"security des")</f>
        <v>#NAME?</v>
      </c>
      <c r="N2379" t="s">
        <v>726</v>
      </c>
      <c r="O2379" t="e">
        <f ca="1">_xll.BDP(J2379,"security des")</f>
        <v>#NAME?</v>
      </c>
    </row>
    <row r="2380" spans="1:15" x14ac:dyDescent="0.25">
      <c r="A2380">
        <v>0</v>
      </c>
      <c r="B2380" s="9">
        <v>1.5241095890410958E-4</v>
      </c>
      <c r="C2380" s="9" t="str">
        <f t="shared" si="74"/>
        <v>$H$2407</v>
      </c>
      <c r="D2380" s="9" t="str">
        <f t="shared" si="75"/>
        <v>H2407</v>
      </c>
      <c r="F2380">
        <v>47780</v>
      </c>
      <c r="G2380" s="1" t="str">
        <f>_xll.BDS("SPX Index","CHAIN_TICKERS", "CHAIN_STRIKE_PX_OVRD",F2380, "CHAIN_PUT_CALL_TYPE_OVRD=P", "CHAIN_PERIODICITY_OVRD=M")</f>
        <v>SPX US 11/20/15 P2700</v>
      </c>
      <c r="J2380" t="s">
        <v>924</v>
      </c>
      <c r="K2380" t="e">
        <f ca="1">_xll.BDP(J2380,"security des")</f>
        <v>#NAME?</v>
      </c>
      <c r="N2380" t="s">
        <v>727</v>
      </c>
      <c r="O2380" t="e">
        <f ca="1">_xll.BDP(J2380,"security des")</f>
        <v>#NAME?</v>
      </c>
    </row>
    <row r="2381" spans="1:15" x14ac:dyDescent="0.25">
      <c r="A2381">
        <v>0</v>
      </c>
      <c r="B2381" s="9">
        <v>1.5265753424657534E-4</v>
      </c>
      <c r="C2381" s="9" t="str">
        <f t="shared" si="74"/>
        <v>$H$2408</v>
      </c>
      <c r="D2381" s="9" t="str">
        <f t="shared" si="75"/>
        <v>H2408</v>
      </c>
      <c r="F2381">
        <v>47800</v>
      </c>
      <c r="G2381" s="1" t="str">
        <f>_xll.BDS("SPX Index","CHAIN_TICKERS", "CHAIN_STRIKE_PX_OVRD",F2381, "CHAIN_PUT_CALL_TYPE_OVRD=P", "CHAIN_PERIODICITY_OVRD=M")</f>
        <v>SPX US 11/20/15 P2700</v>
      </c>
      <c r="J2381" t="s">
        <v>925</v>
      </c>
      <c r="K2381" t="e">
        <f ca="1">_xll.BDP(J2381,"security des")</f>
        <v>#NAME?</v>
      </c>
      <c r="N2381" t="s">
        <v>728</v>
      </c>
      <c r="O2381" t="e">
        <f ca="1">_xll.BDP(J2381,"security des")</f>
        <v>#NAME?</v>
      </c>
    </row>
    <row r="2382" spans="1:15" x14ac:dyDescent="0.25">
      <c r="A2382">
        <v>0</v>
      </c>
      <c r="B2382" s="9">
        <v>1.5178082191780821E-4</v>
      </c>
      <c r="C2382" s="9" t="str">
        <f t="shared" si="74"/>
        <v>$H$2409</v>
      </c>
      <c r="D2382" s="9" t="str">
        <f t="shared" si="75"/>
        <v>H2409</v>
      </c>
      <c r="F2382">
        <v>47820</v>
      </c>
      <c r="G2382" s="1" t="str">
        <f>_xll.BDS("SPX Index","CHAIN_TICKERS", "CHAIN_STRIKE_PX_OVRD",F2382, "CHAIN_PUT_CALL_TYPE_OVRD=P", "CHAIN_PERIODICITY_OVRD=M")</f>
        <v>SPX US 11/20/15 P2700</v>
      </c>
      <c r="J2382" t="s">
        <v>926</v>
      </c>
      <c r="K2382" t="e">
        <f ca="1">_xll.BDP(J2382,"security des")</f>
        <v>#NAME?</v>
      </c>
      <c r="N2382" t="s">
        <v>2597</v>
      </c>
      <c r="O2382" t="e">
        <f ca="1">_xll.BDP(J2382,"security des")</f>
        <v>#NAME?</v>
      </c>
    </row>
    <row r="2383" spans="1:15" x14ac:dyDescent="0.25">
      <c r="A2383">
        <v>0</v>
      </c>
      <c r="B2383" s="9">
        <v>1.5205479452054795E-4</v>
      </c>
      <c r="C2383" s="9" t="str">
        <f t="shared" si="74"/>
        <v>$H$2410</v>
      </c>
      <c r="D2383" s="9" t="str">
        <f t="shared" si="75"/>
        <v>H2410</v>
      </c>
      <c r="F2383">
        <v>47840</v>
      </c>
      <c r="G2383" s="1" t="str">
        <f>_xll.BDS("SPX Index","CHAIN_TICKERS", "CHAIN_STRIKE_PX_OVRD",F2383, "CHAIN_PUT_CALL_TYPE_OVRD=P", "CHAIN_PERIODICITY_OVRD=M")</f>
        <v>SPX US 11/20/15 P2700</v>
      </c>
      <c r="J2383" t="s">
        <v>927</v>
      </c>
      <c r="K2383" t="e">
        <f ca="1">_xll.BDP(J2383,"security des")</f>
        <v>#NAME?</v>
      </c>
      <c r="N2383" t="s">
        <v>729</v>
      </c>
      <c r="O2383" t="e">
        <f ca="1">_xll.BDP(J2383,"security des")</f>
        <v>#NAME?</v>
      </c>
    </row>
    <row r="2384" spans="1:15" x14ac:dyDescent="0.25">
      <c r="A2384">
        <v>3</v>
      </c>
      <c r="B2384" s="9">
        <v>1.5145205479452056E-4</v>
      </c>
      <c r="C2384" s="9" t="str">
        <f t="shared" si="74"/>
        <v>$H$2411</v>
      </c>
      <c r="D2384" s="9" t="str">
        <f t="shared" si="75"/>
        <v>H2411</v>
      </c>
      <c r="F2384">
        <v>47860</v>
      </c>
      <c r="G2384" s="1" t="str">
        <f>_xll.BDS("SPX Index","CHAIN_TICKERS", "CHAIN_STRIKE_PX_OVRD",F2384, "CHAIN_PUT_CALL_TYPE_OVRD=P", "CHAIN_PERIODICITY_OVRD=M")</f>
        <v>SPX US 11/20/15 P2700</v>
      </c>
      <c r="J2384" t="s">
        <v>928</v>
      </c>
      <c r="K2384" t="e">
        <f ca="1">_xll.BDP(J2384,"security des")</f>
        <v>#NAME?</v>
      </c>
      <c r="N2384" t="s">
        <v>730</v>
      </c>
      <c r="O2384" t="e">
        <f ca="1">_xll.BDP(J2384,"security des")</f>
        <v>#NAME?</v>
      </c>
    </row>
    <row r="2385" spans="1:15" x14ac:dyDescent="0.25">
      <c r="A2385">
        <v>0</v>
      </c>
      <c r="B2385" s="9">
        <v>1.5054794520547946E-4</v>
      </c>
      <c r="C2385" s="9" t="str">
        <f t="shared" si="74"/>
        <v>$H$2412</v>
      </c>
      <c r="D2385" s="9" t="str">
        <f t="shared" si="75"/>
        <v>H2412</v>
      </c>
      <c r="F2385">
        <v>47880</v>
      </c>
      <c r="G2385" s="1" t="str">
        <f>_xll.BDS("SPX Index","CHAIN_TICKERS", "CHAIN_STRIKE_PX_OVRD",F2385, "CHAIN_PUT_CALL_TYPE_OVRD=P", "CHAIN_PERIODICITY_OVRD=M")</f>
        <v>SPX US 11/20/15 P2700</v>
      </c>
      <c r="J2385" t="s">
        <v>929</v>
      </c>
      <c r="K2385" t="e">
        <f ca="1">_xll.BDP(J2385,"security des")</f>
        <v>#NAME?</v>
      </c>
      <c r="N2385" t="s">
        <v>731</v>
      </c>
      <c r="O2385" t="e">
        <f ca="1">_xll.BDP(J2385,"security des")</f>
        <v>#NAME?</v>
      </c>
    </row>
    <row r="2386" spans="1:15" x14ac:dyDescent="0.25">
      <c r="A2386">
        <v>0</v>
      </c>
      <c r="B2386" s="9">
        <v>1.510958904109589E-4</v>
      </c>
      <c r="C2386" s="9" t="str">
        <f t="shared" si="74"/>
        <v>$H$2413</v>
      </c>
      <c r="D2386" s="9" t="str">
        <f t="shared" si="75"/>
        <v>H2413</v>
      </c>
      <c r="F2386">
        <v>47900</v>
      </c>
      <c r="G2386" s="1" t="str">
        <f>_xll.BDS("SPX Index","CHAIN_TICKERS", "CHAIN_STRIKE_PX_OVRD",F2386, "CHAIN_PUT_CALL_TYPE_OVRD=P", "CHAIN_PERIODICITY_OVRD=M")</f>
        <v>SPX US 11/20/15 P2700</v>
      </c>
      <c r="J2386" t="s">
        <v>930</v>
      </c>
      <c r="K2386" t="e">
        <f ca="1">_xll.BDP(J2386,"security des")</f>
        <v>#NAME?</v>
      </c>
      <c r="N2386" t="s">
        <v>732</v>
      </c>
      <c r="O2386" t="e">
        <f ca="1">_xll.BDP(J2386,"security des")</f>
        <v>#NAME?</v>
      </c>
    </row>
    <row r="2387" spans="1:15" x14ac:dyDescent="0.25">
      <c r="A2387">
        <v>0</v>
      </c>
      <c r="B2387" s="9">
        <v>1.5123287671232874E-4</v>
      </c>
      <c r="C2387" s="9" t="str">
        <f t="shared" si="74"/>
        <v>$H$2414</v>
      </c>
      <c r="D2387" s="9" t="str">
        <f t="shared" si="75"/>
        <v>H2414</v>
      </c>
      <c r="F2387">
        <v>47920</v>
      </c>
      <c r="G2387" s="1" t="str">
        <f>_xll.BDS("SPX Index","CHAIN_TICKERS", "CHAIN_STRIKE_PX_OVRD",F2387, "CHAIN_PUT_CALL_TYPE_OVRD=P", "CHAIN_PERIODICITY_OVRD=M")</f>
        <v>SPX US 11/20/15 P2700</v>
      </c>
      <c r="J2387" t="s">
        <v>931</v>
      </c>
      <c r="K2387" t="e">
        <f ca="1">_xll.BDP(J2387,"security des")</f>
        <v>#NAME?</v>
      </c>
      <c r="N2387" t="s">
        <v>733</v>
      </c>
      <c r="O2387" t="e">
        <f ca="1">_xll.BDP(J2387,"security des")</f>
        <v>#NAME?</v>
      </c>
    </row>
    <row r="2388" spans="1:15" x14ac:dyDescent="0.25">
      <c r="A2388">
        <v>0</v>
      </c>
      <c r="B2388" s="9">
        <v>1.5117808219178083E-4</v>
      </c>
      <c r="C2388" s="9" t="str">
        <f t="shared" si="74"/>
        <v>$H$2415</v>
      </c>
      <c r="D2388" s="9" t="str">
        <f t="shared" si="75"/>
        <v>H2415</v>
      </c>
      <c r="F2388">
        <v>47940</v>
      </c>
      <c r="G2388" s="1" t="str">
        <f>_xll.BDS("SPX Index","CHAIN_TICKERS", "CHAIN_STRIKE_PX_OVRD",F2388, "CHAIN_PUT_CALL_TYPE_OVRD=P", "CHAIN_PERIODICITY_OVRD=M")</f>
        <v>SPX US 11/20/15 P2700</v>
      </c>
      <c r="J2388" t="s">
        <v>932</v>
      </c>
      <c r="K2388" t="e">
        <f ca="1">_xll.BDP(J2388,"security des")</f>
        <v>#NAME?</v>
      </c>
      <c r="N2388" t="s">
        <v>734</v>
      </c>
      <c r="O2388" t="e">
        <f ca="1">_xll.BDP(J2388,"security des")</f>
        <v>#NAME?</v>
      </c>
    </row>
    <row r="2389" spans="1:15" x14ac:dyDescent="0.25">
      <c r="A2389">
        <v>0</v>
      </c>
      <c r="B2389" s="9">
        <v>1.4997260273972603E-4</v>
      </c>
      <c r="C2389" s="9" t="str">
        <f t="shared" si="74"/>
        <v>$H$2416</v>
      </c>
      <c r="D2389" s="9" t="str">
        <f t="shared" si="75"/>
        <v>H2416</v>
      </c>
      <c r="F2389">
        <v>47960</v>
      </c>
      <c r="G2389" s="1" t="str">
        <f>_xll.BDS("SPX Index","CHAIN_TICKERS", "CHAIN_STRIKE_PX_OVRD",F2389, "CHAIN_PUT_CALL_TYPE_OVRD=P", "CHAIN_PERIODICITY_OVRD=M")</f>
        <v>SPX US 11/20/15 P2700</v>
      </c>
      <c r="J2389" t="s">
        <v>933</v>
      </c>
      <c r="K2389" t="e">
        <f ca="1">_xll.BDP(J2389,"security des")</f>
        <v>#NAME?</v>
      </c>
      <c r="N2389" t="s">
        <v>735</v>
      </c>
      <c r="O2389" t="e">
        <f ca="1">_xll.BDP(J2389,"security des")</f>
        <v>#NAME?</v>
      </c>
    </row>
    <row r="2390" spans="1:15" x14ac:dyDescent="0.25">
      <c r="A2390">
        <v>0</v>
      </c>
      <c r="B2390" s="9">
        <v>1.510958904109589E-4</v>
      </c>
      <c r="C2390" s="9" t="str">
        <f t="shared" si="74"/>
        <v>$H$2417</v>
      </c>
      <c r="D2390" s="9" t="str">
        <f t="shared" si="75"/>
        <v>H2417</v>
      </c>
      <c r="F2390">
        <v>47980</v>
      </c>
      <c r="G2390" s="1" t="str">
        <f>_xll.BDS("SPX Index","CHAIN_TICKERS", "CHAIN_STRIKE_PX_OVRD",F2390, "CHAIN_PUT_CALL_TYPE_OVRD=P", "CHAIN_PERIODICITY_OVRD=M")</f>
        <v>SPX US 11/20/15 P2700</v>
      </c>
      <c r="J2390" t="s">
        <v>934</v>
      </c>
      <c r="K2390" t="e">
        <f ca="1">_xll.BDP(J2390,"security des")</f>
        <v>#NAME?</v>
      </c>
      <c r="N2390" t="s">
        <v>736</v>
      </c>
      <c r="O2390" t="e">
        <f ca="1">_xll.BDP(J2390,"security des")</f>
        <v>#NAME?</v>
      </c>
    </row>
    <row r="2391" spans="1:15" x14ac:dyDescent="0.25">
      <c r="A2391">
        <v>0</v>
      </c>
      <c r="B2391" s="9">
        <v>1.5150684931506851E-4</v>
      </c>
      <c r="C2391" s="9" t="str">
        <f t="shared" si="74"/>
        <v>$H$2418</v>
      </c>
      <c r="D2391" s="9" t="str">
        <f t="shared" si="75"/>
        <v>H2418</v>
      </c>
      <c r="F2391">
        <v>48000</v>
      </c>
      <c r="G2391" s="1" t="str">
        <f>_xll.BDS("SPX Index","CHAIN_TICKERS", "CHAIN_STRIKE_PX_OVRD",F2391, "CHAIN_PUT_CALL_TYPE_OVRD=P", "CHAIN_PERIODICITY_OVRD=M")</f>
        <v>SPX US 11/20/15 P2700</v>
      </c>
      <c r="J2391" t="s">
        <v>935</v>
      </c>
      <c r="K2391" t="e">
        <f ca="1">_xll.BDP(J2391,"security des")</f>
        <v>#NAME?</v>
      </c>
      <c r="N2391" t="s">
        <v>737</v>
      </c>
      <c r="O2391" t="e">
        <f ca="1">_xll.BDP(J2391,"security des")</f>
        <v>#NAME?</v>
      </c>
    </row>
    <row r="2392" spans="1:15" x14ac:dyDescent="0.25">
      <c r="A2392">
        <v>0</v>
      </c>
      <c r="B2392" s="9">
        <v>1.5032876712328766E-4</v>
      </c>
      <c r="C2392" s="9" t="str">
        <f t="shared" si="74"/>
        <v>$H$2419</v>
      </c>
      <c r="D2392" s="9" t="str">
        <f t="shared" si="75"/>
        <v>H2419</v>
      </c>
      <c r="F2392">
        <v>48020</v>
      </c>
      <c r="G2392" s="1" t="str">
        <f>_xll.BDS("SPX Index","CHAIN_TICKERS", "CHAIN_STRIKE_PX_OVRD",F2392, "CHAIN_PUT_CALL_TYPE_OVRD=P", "CHAIN_PERIODICITY_OVRD=M")</f>
        <v>SPX US 11/20/15 P2700</v>
      </c>
      <c r="J2392" t="s">
        <v>936</v>
      </c>
      <c r="K2392" t="e">
        <f ca="1">_xll.BDP(J2392,"security des")</f>
        <v>#NAME?</v>
      </c>
      <c r="N2392" t="s">
        <v>738</v>
      </c>
      <c r="O2392" t="e">
        <f ca="1">_xll.BDP(J2392,"security des")</f>
        <v>#NAME?</v>
      </c>
    </row>
    <row r="2393" spans="1:15" x14ac:dyDescent="0.25">
      <c r="A2393">
        <v>0</v>
      </c>
      <c r="B2393" s="9">
        <v>1.5032876712328766E-4</v>
      </c>
      <c r="C2393" s="9" t="str">
        <f t="shared" si="74"/>
        <v>$H$2420</v>
      </c>
      <c r="D2393" s="9" t="str">
        <f t="shared" si="75"/>
        <v>H2420</v>
      </c>
      <c r="F2393">
        <v>48040</v>
      </c>
      <c r="G2393" s="1" t="str">
        <f>_xll.BDS("SPX Index","CHAIN_TICKERS", "CHAIN_STRIKE_PX_OVRD",F2393, "CHAIN_PUT_CALL_TYPE_OVRD=P", "CHAIN_PERIODICITY_OVRD=M")</f>
        <v>SPX US 11/20/15 P2700</v>
      </c>
      <c r="J2393" t="s">
        <v>937</v>
      </c>
      <c r="K2393" t="e">
        <f ca="1">_xll.BDP(J2393,"security des")</f>
        <v>#NAME?</v>
      </c>
      <c r="N2393" t="s">
        <v>739</v>
      </c>
      <c r="O2393" t="e">
        <f ca="1">_xll.BDP(J2393,"security des")</f>
        <v>#NAME?</v>
      </c>
    </row>
    <row r="2394" spans="1:15" x14ac:dyDescent="0.25">
      <c r="A2394">
        <v>0</v>
      </c>
      <c r="B2394" s="9">
        <v>1.4909589041095891E-4</v>
      </c>
      <c r="C2394" s="9" t="str">
        <f t="shared" si="74"/>
        <v>$H$2421</v>
      </c>
      <c r="D2394" s="9" t="str">
        <f t="shared" si="75"/>
        <v>H2421</v>
      </c>
      <c r="F2394">
        <v>48060</v>
      </c>
      <c r="G2394" s="1" t="str">
        <f>_xll.BDS("SPX Index","CHAIN_TICKERS", "CHAIN_STRIKE_PX_OVRD",F2394, "CHAIN_PUT_CALL_TYPE_OVRD=P", "CHAIN_PERIODICITY_OVRD=M")</f>
        <v>SPX US 11/20/15 P2700</v>
      </c>
      <c r="J2394" t="s">
        <v>938</v>
      </c>
      <c r="K2394" t="e">
        <f ca="1">_xll.BDP(J2394,"security des")</f>
        <v>#NAME?</v>
      </c>
      <c r="N2394" t="s">
        <v>740</v>
      </c>
      <c r="O2394" t="e">
        <f ca="1">_xll.BDP(J2394,"security des")</f>
        <v>#NAME?</v>
      </c>
    </row>
    <row r="2395" spans="1:15" x14ac:dyDescent="0.25">
      <c r="A2395">
        <v>0</v>
      </c>
      <c r="B2395" s="9">
        <v>1.4994520547945205E-4</v>
      </c>
      <c r="C2395" s="9" t="str">
        <f t="shared" si="74"/>
        <v>$H$2422</v>
      </c>
      <c r="D2395" s="9" t="str">
        <f t="shared" si="75"/>
        <v>H2422</v>
      </c>
      <c r="F2395">
        <v>48080</v>
      </c>
      <c r="G2395" s="1" t="str">
        <f>_xll.BDS("SPX Index","CHAIN_TICKERS", "CHAIN_STRIKE_PX_OVRD",F2395, "CHAIN_PUT_CALL_TYPE_OVRD=P", "CHAIN_PERIODICITY_OVRD=M")</f>
        <v>SPX US 11/20/15 P2700</v>
      </c>
      <c r="J2395" t="s">
        <v>939</v>
      </c>
      <c r="K2395" t="e">
        <f ca="1">_xll.BDP(J2395,"security des")</f>
        <v>#NAME?</v>
      </c>
      <c r="N2395" t="s">
        <v>741</v>
      </c>
      <c r="O2395" t="e">
        <f ca="1">_xll.BDP(J2395,"security des")</f>
        <v>#NAME?</v>
      </c>
    </row>
    <row r="2396" spans="1:15" x14ac:dyDescent="0.25">
      <c r="A2396">
        <v>0</v>
      </c>
      <c r="B2396" s="9">
        <v>1.5008219178082191E-4</v>
      </c>
      <c r="C2396" s="9" t="str">
        <f t="shared" si="74"/>
        <v>$H$2423</v>
      </c>
      <c r="D2396" s="9" t="str">
        <f t="shared" si="75"/>
        <v>H2423</v>
      </c>
      <c r="F2396">
        <v>48100</v>
      </c>
      <c r="G2396" s="1" t="str">
        <f>_xll.BDS("SPX Index","CHAIN_TICKERS", "CHAIN_STRIKE_PX_OVRD",F2396, "CHAIN_PUT_CALL_TYPE_OVRD=P", "CHAIN_PERIODICITY_OVRD=M")</f>
        <v>SPX US 11/20/15 P2700</v>
      </c>
      <c r="J2396" t="s">
        <v>940</v>
      </c>
      <c r="K2396" t="e">
        <f ca="1">_xll.BDP(J2396,"security des")</f>
        <v>#NAME?</v>
      </c>
      <c r="N2396" t="s">
        <v>742</v>
      </c>
      <c r="O2396" t="e">
        <f ca="1">_xll.BDP(J2396,"security des")</f>
        <v>#NAME?</v>
      </c>
    </row>
    <row r="2397" spans="1:15" x14ac:dyDescent="0.25">
      <c r="A2397">
        <v>0</v>
      </c>
      <c r="B2397" s="9">
        <v>1.5005479452054796E-4</v>
      </c>
      <c r="C2397" s="9" t="str">
        <f t="shared" si="74"/>
        <v>$H$2424</v>
      </c>
      <c r="D2397" s="9" t="str">
        <f t="shared" si="75"/>
        <v>H2424</v>
      </c>
      <c r="F2397">
        <v>48120</v>
      </c>
      <c r="G2397" s="1" t="str">
        <f>_xll.BDS("SPX Index","CHAIN_TICKERS", "CHAIN_STRIKE_PX_OVRD",F2397, "CHAIN_PUT_CALL_TYPE_OVRD=P", "CHAIN_PERIODICITY_OVRD=M")</f>
        <v>SPX US 11/20/15 P2700</v>
      </c>
      <c r="J2397" t="s">
        <v>941</v>
      </c>
      <c r="K2397" t="e">
        <f ca="1">_xll.BDP(J2397,"security des")</f>
        <v>#NAME?</v>
      </c>
      <c r="N2397" t="s">
        <v>743</v>
      </c>
      <c r="O2397" t="e">
        <f ca="1">_xll.BDP(J2397,"security des")</f>
        <v>#NAME?</v>
      </c>
    </row>
    <row r="2398" spans="1:15" x14ac:dyDescent="0.25">
      <c r="A2398">
        <v>0</v>
      </c>
      <c r="B2398" s="9">
        <v>1.5087671232876711E-4</v>
      </c>
      <c r="C2398" s="9" t="str">
        <f t="shared" si="74"/>
        <v>$H$2425</v>
      </c>
      <c r="D2398" s="9" t="str">
        <f t="shared" si="75"/>
        <v>H2425</v>
      </c>
      <c r="F2398">
        <v>48140</v>
      </c>
      <c r="G2398" s="1" t="str">
        <f>_xll.BDS("SPX Index","CHAIN_TICKERS", "CHAIN_STRIKE_PX_OVRD",F2398, "CHAIN_PUT_CALL_TYPE_OVRD=P", "CHAIN_PERIODICITY_OVRD=M")</f>
        <v>SPX US 11/20/15 P2700</v>
      </c>
      <c r="J2398" t="s">
        <v>942</v>
      </c>
      <c r="K2398" t="e">
        <f ca="1">_xll.BDP(J2398,"security des")</f>
        <v>#NAME?</v>
      </c>
      <c r="N2398" t="s">
        <v>744</v>
      </c>
      <c r="O2398" t="e">
        <f ca="1">_xll.BDP(J2398,"security des")</f>
        <v>#NAME?</v>
      </c>
    </row>
    <row r="2399" spans="1:15" x14ac:dyDescent="0.25">
      <c r="A2399">
        <v>0</v>
      </c>
      <c r="B2399" s="9">
        <v>1.5024657534246577E-4</v>
      </c>
      <c r="C2399" s="9" t="str">
        <f t="shared" si="74"/>
        <v>$H$2426</v>
      </c>
      <c r="D2399" s="9" t="str">
        <f t="shared" si="75"/>
        <v>H2426</v>
      </c>
      <c r="F2399">
        <v>48160</v>
      </c>
      <c r="G2399" s="1" t="str">
        <f>_xll.BDS("SPX Index","CHAIN_TICKERS", "CHAIN_STRIKE_PX_OVRD",F2399, "CHAIN_PUT_CALL_TYPE_OVRD=P", "CHAIN_PERIODICITY_OVRD=M")</f>
        <v>SPX US 11/20/15 P2700</v>
      </c>
      <c r="J2399" t="s">
        <v>943</v>
      </c>
      <c r="K2399" t="e">
        <f ca="1">_xll.BDP(J2399,"security des")</f>
        <v>#NAME?</v>
      </c>
      <c r="N2399" t="s">
        <v>745</v>
      </c>
      <c r="O2399" t="e">
        <f ca="1">_xll.BDP(J2399,"security des")</f>
        <v>#NAME?</v>
      </c>
    </row>
    <row r="2400" spans="1:15" x14ac:dyDescent="0.25">
      <c r="A2400">
        <v>0</v>
      </c>
      <c r="B2400" s="9">
        <v>1.5021917808219178E-4</v>
      </c>
      <c r="C2400" s="9" t="str">
        <f t="shared" si="74"/>
        <v>$H$2427</v>
      </c>
      <c r="D2400" s="9" t="str">
        <f t="shared" si="75"/>
        <v>H2427</v>
      </c>
      <c r="F2400">
        <v>48180</v>
      </c>
      <c r="G2400" s="1" t="str">
        <f>_xll.BDS("SPX Index","CHAIN_TICKERS", "CHAIN_STRIKE_PX_OVRD",F2400, "CHAIN_PUT_CALL_TYPE_OVRD=P", "CHAIN_PERIODICITY_OVRD=M")</f>
        <v>SPX US 11/20/15 P2700</v>
      </c>
      <c r="J2400" t="s">
        <v>944</v>
      </c>
      <c r="K2400" t="e">
        <f ca="1">_xll.BDP(J2400,"security des")</f>
        <v>#NAME?</v>
      </c>
      <c r="N2400" t="s">
        <v>746</v>
      </c>
      <c r="O2400" t="e">
        <f ca="1">_xll.BDP(J2400,"security des")</f>
        <v>#NAME?</v>
      </c>
    </row>
    <row r="2401" spans="1:15" x14ac:dyDescent="0.25">
      <c r="A2401">
        <v>0</v>
      </c>
      <c r="B2401" s="9">
        <v>1.4808219178082192E-4</v>
      </c>
      <c r="C2401" s="9" t="str">
        <f t="shared" si="74"/>
        <v>$H$2428</v>
      </c>
      <c r="D2401" s="9" t="str">
        <f t="shared" si="75"/>
        <v>H2428</v>
      </c>
      <c r="F2401">
        <v>48200</v>
      </c>
      <c r="G2401" s="1" t="str">
        <f>_xll.BDS("SPX Index","CHAIN_TICKERS", "CHAIN_STRIKE_PX_OVRD",F2401, "CHAIN_PUT_CALL_TYPE_OVRD=P", "CHAIN_PERIODICITY_OVRD=M")</f>
        <v>SPX US 11/20/15 P2700</v>
      </c>
      <c r="J2401" t="s">
        <v>945</v>
      </c>
      <c r="K2401" t="e">
        <f ca="1">_xll.BDP(J2401,"security des")</f>
        <v>#NAME?</v>
      </c>
      <c r="N2401" t="s">
        <v>747</v>
      </c>
      <c r="O2401" t="e">
        <f ca="1">_xll.BDP(J2401,"security des")</f>
        <v>#NAME?</v>
      </c>
    </row>
    <row r="2402" spans="1:15" x14ac:dyDescent="0.25">
      <c r="A2402">
        <v>0</v>
      </c>
      <c r="B2402" s="9">
        <v>1.4832876712328767E-4</v>
      </c>
      <c r="C2402" s="9" t="str">
        <f t="shared" si="74"/>
        <v>$H$2429</v>
      </c>
      <c r="D2402" s="9" t="str">
        <f t="shared" si="75"/>
        <v>H2429</v>
      </c>
      <c r="F2402">
        <v>48220</v>
      </c>
      <c r="G2402" s="1" t="str">
        <f>_xll.BDS("SPX Index","CHAIN_TICKERS", "CHAIN_STRIKE_PX_OVRD",F2402, "CHAIN_PUT_CALL_TYPE_OVRD=P", "CHAIN_PERIODICITY_OVRD=M")</f>
        <v>SPX US 11/20/15 P2700</v>
      </c>
      <c r="J2402" t="s">
        <v>946</v>
      </c>
      <c r="K2402" t="e">
        <f ca="1">_xll.BDP(J2402,"security des")</f>
        <v>#NAME?</v>
      </c>
      <c r="N2402" t="s">
        <v>748</v>
      </c>
      <c r="O2402" t="e">
        <f ca="1">_xll.BDP(J2402,"security des")</f>
        <v>#NAME?</v>
      </c>
    </row>
    <row r="2403" spans="1:15" x14ac:dyDescent="0.25">
      <c r="A2403">
        <v>0</v>
      </c>
      <c r="B2403" s="9">
        <v>1.4860273972602741E-4</v>
      </c>
      <c r="C2403" s="9" t="str">
        <f t="shared" si="74"/>
        <v>$H$2430</v>
      </c>
      <c r="D2403" s="9" t="str">
        <f t="shared" si="75"/>
        <v>H2430</v>
      </c>
      <c r="F2403">
        <v>48240</v>
      </c>
      <c r="G2403" s="1" t="str">
        <f>_xll.BDS("SPX Index","CHAIN_TICKERS", "CHAIN_STRIKE_PX_OVRD",F2403, "CHAIN_PUT_CALL_TYPE_OVRD=P", "CHAIN_PERIODICITY_OVRD=M")</f>
        <v>SPX US 11/20/15 P2700</v>
      </c>
      <c r="J2403" t="s">
        <v>947</v>
      </c>
      <c r="K2403" t="e">
        <f ca="1">_xll.BDP(J2403,"security des")</f>
        <v>#NAME?</v>
      </c>
      <c r="N2403" t="s">
        <v>749</v>
      </c>
      <c r="O2403" t="e">
        <f ca="1">_xll.BDP(J2403,"security des")</f>
        <v>#NAME?</v>
      </c>
    </row>
    <row r="2404" spans="1:15" x14ac:dyDescent="0.25">
      <c r="A2404">
        <v>0</v>
      </c>
      <c r="B2404" s="9">
        <v>1.4682191780821918E-4</v>
      </c>
      <c r="C2404" s="9" t="str">
        <f t="shared" si="74"/>
        <v>$H$2431</v>
      </c>
      <c r="D2404" s="9" t="str">
        <f t="shared" si="75"/>
        <v>H2431</v>
      </c>
      <c r="F2404">
        <v>48260</v>
      </c>
      <c r="G2404" s="1" t="str">
        <f>_xll.BDS("SPX Index","CHAIN_TICKERS", "CHAIN_STRIKE_PX_OVRD",F2404, "CHAIN_PUT_CALL_TYPE_OVRD=P", "CHAIN_PERIODICITY_OVRD=M")</f>
        <v>SPX US 11/20/15 P2700</v>
      </c>
      <c r="J2404" t="s">
        <v>948</v>
      </c>
      <c r="K2404" t="e">
        <f ca="1">_xll.BDP(J2404,"security des")</f>
        <v>#NAME?</v>
      </c>
      <c r="N2404" t="s">
        <v>750</v>
      </c>
      <c r="O2404" t="e">
        <f ca="1">_xll.BDP(J2404,"security des")</f>
        <v>#NAME?</v>
      </c>
    </row>
    <row r="2405" spans="1:15" x14ac:dyDescent="0.25">
      <c r="A2405">
        <v>0</v>
      </c>
      <c r="B2405" s="9">
        <v>1.4652054794520548E-4</v>
      </c>
      <c r="C2405" s="9" t="str">
        <f t="shared" si="74"/>
        <v>$H$2432</v>
      </c>
      <c r="D2405" s="9" t="str">
        <f t="shared" si="75"/>
        <v>H2432</v>
      </c>
      <c r="F2405">
        <v>48280</v>
      </c>
      <c r="G2405" s="1" t="str">
        <f>_xll.BDS("SPX Index","CHAIN_TICKERS", "CHAIN_STRIKE_PX_OVRD",F2405, "CHAIN_PUT_CALL_TYPE_OVRD=P", "CHAIN_PERIODICITY_OVRD=M")</f>
        <v>SPX US 11/20/15 P2700</v>
      </c>
      <c r="J2405" t="s">
        <v>949</v>
      </c>
      <c r="K2405" t="e">
        <f ca="1">_xll.BDP(J2405,"security des")</f>
        <v>#NAME?</v>
      </c>
      <c r="N2405" t="s">
        <v>751</v>
      </c>
      <c r="O2405" t="e">
        <f ca="1">_xll.BDP(J2405,"security des")</f>
        <v>#NAME?</v>
      </c>
    </row>
    <row r="2406" spans="1:15" x14ac:dyDescent="0.25">
      <c r="A2406">
        <v>0</v>
      </c>
      <c r="B2406" s="9">
        <v>1.4320547945205481E-4</v>
      </c>
      <c r="C2406" s="9" t="str">
        <f t="shared" si="74"/>
        <v>$H$2433</v>
      </c>
      <c r="D2406" s="9" t="str">
        <f t="shared" si="75"/>
        <v>H2433</v>
      </c>
      <c r="F2406">
        <v>48300</v>
      </c>
      <c r="G2406" s="1" t="str">
        <f>_xll.BDS("SPX Index","CHAIN_TICKERS", "CHAIN_STRIKE_PX_OVRD",F2406, "CHAIN_PUT_CALL_TYPE_OVRD=P", "CHAIN_PERIODICITY_OVRD=M")</f>
        <v>SPX US 11/20/15 P2700</v>
      </c>
      <c r="J2406" t="s">
        <v>950</v>
      </c>
      <c r="K2406" t="e">
        <f ca="1">_xll.BDP(J2406,"security des")</f>
        <v>#NAME?</v>
      </c>
      <c r="N2406" t="s">
        <v>752</v>
      </c>
      <c r="O2406" t="e">
        <f ca="1">_xll.BDP(J2406,"security des")</f>
        <v>#NAME?</v>
      </c>
    </row>
    <row r="2407" spans="1:15" x14ac:dyDescent="0.25">
      <c r="A2407">
        <v>0</v>
      </c>
      <c r="B2407" s="9">
        <v>1.411780821917808E-4</v>
      </c>
      <c r="C2407" s="9" t="str">
        <f t="shared" si="74"/>
        <v>$H$2434</v>
      </c>
      <c r="D2407" s="9" t="str">
        <f t="shared" si="75"/>
        <v>H2434</v>
      </c>
      <c r="F2407">
        <v>48320</v>
      </c>
      <c r="G2407" s="1" t="str">
        <f>_xll.BDS("SPX Index","CHAIN_TICKERS", "CHAIN_STRIKE_PX_OVRD",F2407, "CHAIN_PUT_CALL_TYPE_OVRD=P", "CHAIN_PERIODICITY_OVRD=M")</f>
        <v>SPX US 11/20/15 P2700</v>
      </c>
      <c r="J2407" t="s">
        <v>951</v>
      </c>
      <c r="K2407" t="e">
        <f ca="1">_xll.BDP(J2407,"security des")</f>
        <v>#NAME?</v>
      </c>
      <c r="N2407" t="s">
        <v>753</v>
      </c>
      <c r="O2407" t="e">
        <f ca="1">_xll.BDP(J2407,"security des")</f>
        <v>#NAME?</v>
      </c>
    </row>
    <row r="2408" spans="1:15" x14ac:dyDescent="0.25">
      <c r="A2408">
        <v>1</v>
      </c>
      <c r="B2408" s="9">
        <v>1.3775342465753424E-4</v>
      </c>
      <c r="C2408" s="9" t="str">
        <f t="shared" si="74"/>
        <v>$H$2435</v>
      </c>
      <c r="D2408" s="9" t="str">
        <f t="shared" si="75"/>
        <v>H2435</v>
      </c>
      <c r="F2408">
        <v>48340</v>
      </c>
      <c r="G2408" s="1" t="str">
        <f>_xll.BDS("SPX Index","CHAIN_TICKERS", "CHAIN_STRIKE_PX_OVRD",F2408, "CHAIN_PUT_CALL_TYPE_OVRD=P", "CHAIN_PERIODICITY_OVRD=M")</f>
        <v>SPX US 11/20/15 P2700</v>
      </c>
      <c r="J2408" t="s">
        <v>952</v>
      </c>
      <c r="K2408" t="e">
        <f ca="1">_xll.BDP(J2408,"security des")</f>
        <v>#NAME?</v>
      </c>
      <c r="N2408" t="s">
        <v>754</v>
      </c>
      <c r="O2408" t="e">
        <f ca="1">_xll.BDP(J2408,"security des")</f>
        <v>#NAME?</v>
      </c>
    </row>
    <row r="2409" spans="1:15" x14ac:dyDescent="0.25">
      <c r="A2409">
        <v>0</v>
      </c>
      <c r="B2409" s="9">
        <v>1.3767123287671234E-4</v>
      </c>
      <c r="C2409" s="9" t="str">
        <f t="shared" si="74"/>
        <v>$H$2436</v>
      </c>
      <c r="D2409" s="9" t="str">
        <f t="shared" si="75"/>
        <v>H2436</v>
      </c>
      <c r="F2409">
        <v>48360</v>
      </c>
      <c r="G2409" s="1" t="str">
        <f>_xll.BDS("SPX Index","CHAIN_TICKERS", "CHAIN_STRIKE_PX_OVRD",F2409, "CHAIN_PUT_CALL_TYPE_OVRD=P", "CHAIN_PERIODICITY_OVRD=M")</f>
        <v>SPX US 11/20/15 P2700</v>
      </c>
      <c r="J2409" t="s">
        <v>953</v>
      </c>
      <c r="K2409" t="e">
        <f ca="1">_xll.BDP(J2409,"security des")</f>
        <v>#NAME?</v>
      </c>
      <c r="N2409" t="s">
        <v>755</v>
      </c>
      <c r="O2409" t="e">
        <f ca="1">_xll.BDP(J2409,"security des")</f>
        <v>#NAME?</v>
      </c>
    </row>
    <row r="2410" spans="1:15" x14ac:dyDescent="0.25">
      <c r="A2410">
        <v>0</v>
      </c>
      <c r="B2410" s="9">
        <v>1.3706849315068493E-4</v>
      </c>
      <c r="C2410" s="9" t="str">
        <f t="shared" si="74"/>
        <v>$H$2437</v>
      </c>
      <c r="D2410" s="9" t="str">
        <f t="shared" si="75"/>
        <v>H2437</v>
      </c>
      <c r="F2410">
        <v>48380</v>
      </c>
      <c r="G2410" s="1" t="str">
        <f>_xll.BDS("SPX Index","CHAIN_TICKERS", "CHAIN_STRIKE_PX_OVRD",F2410, "CHAIN_PUT_CALL_TYPE_OVRD=P", "CHAIN_PERIODICITY_OVRD=M")</f>
        <v>SPX US 11/20/15 P2700</v>
      </c>
      <c r="J2410" t="s">
        <v>954</v>
      </c>
      <c r="K2410" t="e">
        <f ca="1">_xll.BDP(J2410,"security des")</f>
        <v>#NAME?</v>
      </c>
      <c r="N2410" t="s">
        <v>756</v>
      </c>
      <c r="O2410" t="e">
        <f ca="1">_xll.BDP(J2410,"security des")</f>
        <v>#NAME?</v>
      </c>
    </row>
    <row r="2411" spans="1:15" x14ac:dyDescent="0.25">
      <c r="A2411">
        <v>0</v>
      </c>
      <c r="B2411" s="9">
        <v>1.3775342465753424E-4</v>
      </c>
      <c r="C2411" s="9" t="str">
        <f t="shared" si="74"/>
        <v>$H$2438</v>
      </c>
      <c r="D2411" s="9" t="str">
        <f t="shared" si="75"/>
        <v>H2438</v>
      </c>
      <c r="F2411">
        <v>48400</v>
      </c>
      <c r="G2411" s="1" t="str">
        <f>_xll.BDS("SPX Index","CHAIN_TICKERS", "CHAIN_STRIKE_PX_OVRD",F2411, "CHAIN_PUT_CALL_TYPE_OVRD=P", "CHAIN_PERIODICITY_OVRD=M")</f>
        <v>SPX US 11/20/15 P2700</v>
      </c>
      <c r="J2411" t="s">
        <v>955</v>
      </c>
      <c r="K2411" t="e">
        <f ca="1">_xll.BDP(J2411,"security des")</f>
        <v>#NAME?</v>
      </c>
      <c r="N2411" t="s">
        <v>757</v>
      </c>
      <c r="O2411" t="e">
        <f ca="1">_xll.BDP(J2411,"security des")</f>
        <v>#NAME?</v>
      </c>
    </row>
    <row r="2412" spans="1:15" x14ac:dyDescent="0.25">
      <c r="A2412">
        <v>0</v>
      </c>
      <c r="B2412" s="9">
        <v>1.3632876712328768E-4</v>
      </c>
      <c r="C2412" s="9" t="str">
        <f t="shared" si="74"/>
        <v>$H$2439</v>
      </c>
      <c r="D2412" s="9" t="str">
        <f t="shared" si="75"/>
        <v>H2439</v>
      </c>
      <c r="F2412">
        <v>48420</v>
      </c>
      <c r="G2412" s="1" t="str">
        <f>_xll.BDS("SPX Index","CHAIN_TICKERS", "CHAIN_STRIKE_PX_OVRD",F2412, "CHAIN_PUT_CALL_TYPE_OVRD=P", "CHAIN_PERIODICITY_OVRD=M")</f>
        <v>SPX US 11/20/15 P2700</v>
      </c>
      <c r="J2412" t="s">
        <v>956</v>
      </c>
      <c r="K2412" t="e">
        <f ca="1">_xll.BDP(J2412,"security des")</f>
        <v>#NAME?</v>
      </c>
      <c r="N2412" t="s">
        <v>758</v>
      </c>
      <c r="O2412" t="e">
        <f ca="1">_xll.BDP(J2412,"security des")</f>
        <v>#NAME?</v>
      </c>
    </row>
    <row r="2413" spans="1:15" x14ac:dyDescent="0.25">
      <c r="A2413">
        <v>0</v>
      </c>
      <c r="B2413" s="9">
        <v>1.3909589041095891E-4</v>
      </c>
      <c r="C2413" s="9" t="str">
        <f t="shared" si="74"/>
        <v>$H$2440</v>
      </c>
      <c r="D2413" s="9" t="str">
        <f t="shared" si="75"/>
        <v>H2440</v>
      </c>
      <c r="F2413">
        <v>48440</v>
      </c>
      <c r="G2413" s="1" t="str">
        <f>_xll.BDS("SPX Index","CHAIN_TICKERS", "CHAIN_STRIKE_PX_OVRD",F2413, "CHAIN_PUT_CALL_TYPE_OVRD=P", "CHAIN_PERIODICITY_OVRD=M")</f>
        <v>SPX US 11/20/15 P2700</v>
      </c>
      <c r="J2413" t="s">
        <v>957</v>
      </c>
      <c r="K2413" t="e">
        <f ca="1">_xll.BDP(J2413,"security des")</f>
        <v>#NAME?</v>
      </c>
      <c r="N2413" t="s">
        <v>759</v>
      </c>
      <c r="O2413" t="e">
        <f ca="1">_xll.BDP(J2413,"security des")</f>
        <v>#NAME?</v>
      </c>
    </row>
    <row r="2414" spans="1:15" x14ac:dyDescent="0.25">
      <c r="A2414">
        <v>0</v>
      </c>
      <c r="B2414" s="9">
        <v>1.4021917808219178E-4</v>
      </c>
      <c r="C2414" s="9" t="str">
        <f t="shared" si="74"/>
        <v>$H$2441</v>
      </c>
      <c r="D2414" s="9" t="str">
        <f t="shared" si="75"/>
        <v>H2441</v>
      </c>
      <c r="F2414">
        <v>48460</v>
      </c>
      <c r="G2414" s="1" t="str">
        <f>_xll.BDS("SPX Index","CHAIN_TICKERS", "CHAIN_STRIKE_PX_OVRD",F2414, "CHAIN_PUT_CALL_TYPE_OVRD=P", "CHAIN_PERIODICITY_OVRD=M")</f>
        <v>SPX US 11/20/15 P2700</v>
      </c>
      <c r="J2414" t="s">
        <v>958</v>
      </c>
      <c r="K2414" t="e">
        <f ca="1">_xll.BDP(J2414,"security des")</f>
        <v>#NAME?</v>
      </c>
      <c r="N2414" t="s">
        <v>760</v>
      </c>
      <c r="O2414" t="e">
        <f ca="1">_xll.BDP(J2414,"security des")</f>
        <v>#NAME?</v>
      </c>
    </row>
    <row r="2415" spans="1:15" x14ac:dyDescent="0.25">
      <c r="A2415">
        <v>0</v>
      </c>
      <c r="B2415" s="9">
        <v>1.4263013698630138E-4</v>
      </c>
      <c r="C2415" s="9" t="str">
        <f t="shared" si="74"/>
        <v>$H$2442</v>
      </c>
      <c r="D2415" s="9" t="str">
        <f t="shared" si="75"/>
        <v>H2442</v>
      </c>
      <c r="F2415">
        <v>48480</v>
      </c>
      <c r="G2415" s="1" t="str">
        <f>_xll.BDS("SPX Index","CHAIN_TICKERS", "CHAIN_STRIKE_PX_OVRD",F2415, "CHAIN_PUT_CALL_TYPE_OVRD=P", "CHAIN_PERIODICITY_OVRD=M")</f>
        <v>SPX US 11/20/15 P2700</v>
      </c>
      <c r="J2415" t="s">
        <v>959</v>
      </c>
      <c r="K2415" t="e">
        <f ca="1">_xll.BDP(J2415,"security des")</f>
        <v>#NAME?</v>
      </c>
      <c r="N2415" t="s">
        <v>761</v>
      </c>
      <c r="O2415" t="e">
        <f ca="1">_xll.BDP(J2415,"security des")</f>
        <v>#NAME?</v>
      </c>
    </row>
    <row r="2416" spans="1:15" x14ac:dyDescent="0.25">
      <c r="A2416">
        <v>0</v>
      </c>
      <c r="B2416" s="9">
        <v>1.423013698630137E-4</v>
      </c>
      <c r="C2416" s="9" t="str">
        <f t="shared" si="74"/>
        <v>$H$2443</v>
      </c>
      <c r="D2416" s="9" t="str">
        <f t="shared" si="75"/>
        <v>H2443</v>
      </c>
      <c r="F2416">
        <v>48500</v>
      </c>
      <c r="G2416" s="1" t="str">
        <f>_xll.BDS("SPX Index","CHAIN_TICKERS", "CHAIN_STRIKE_PX_OVRD",F2416, "CHAIN_PUT_CALL_TYPE_OVRD=P", "CHAIN_PERIODICITY_OVRD=M")</f>
        <v>SPX US 11/20/15 P2700</v>
      </c>
      <c r="J2416" t="s">
        <v>960</v>
      </c>
      <c r="K2416" t="e">
        <f ca="1">_xll.BDP(J2416,"security des")</f>
        <v>#NAME?</v>
      </c>
      <c r="N2416" t="s">
        <v>762</v>
      </c>
      <c r="O2416" t="e">
        <f ca="1">_xll.BDP(J2416,"security des")</f>
        <v>#NAME?</v>
      </c>
    </row>
    <row r="2417" spans="1:15" x14ac:dyDescent="0.25">
      <c r="A2417">
        <v>0</v>
      </c>
      <c r="B2417" s="9">
        <v>1.4197260273972602E-4</v>
      </c>
      <c r="C2417" s="9" t="str">
        <f t="shared" si="74"/>
        <v>$H$2444</v>
      </c>
      <c r="D2417" s="9" t="str">
        <f t="shared" si="75"/>
        <v>H2444</v>
      </c>
      <c r="F2417">
        <v>48520</v>
      </c>
      <c r="G2417" s="1" t="str">
        <f>_xll.BDS("SPX Index","CHAIN_TICKERS", "CHAIN_STRIKE_PX_OVRD",F2417, "CHAIN_PUT_CALL_TYPE_OVRD=P", "CHAIN_PERIODICITY_OVRD=M")</f>
        <v>SPX US 11/20/15 P2700</v>
      </c>
      <c r="J2417" t="s">
        <v>961</v>
      </c>
      <c r="K2417" t="e">
        <f ca="1">_xll.BDP(J2417,"security des")</f>
        <v>#NAME?</v>
      </c>
      <c r="N2417" t="s">
        <v>763</v>
      </c>
      <c r="O2417" t="e">
        <f ca="1">_xll.BDP(J2417,"security des")</f>
        <v>#NAME?</v>
      </c>
    </row>
    <row r="2418" spans="1:15" x14ac:dyDescent="0.25">
      <c r="A2418">
        <v>0</v>
      </c>
      <c r="B2418" s="9">
        <v>1.4167123287671233E-4</v>
      </c>
      <c r="C2418" s="9" t="str">
        <f t="shared" si="74"/>
        <v>$H$2445</v>
      </c>
      <c r="D2418" s="9" t="str">
        <f t="shared" si="75"/>
        <v>H2445</v>
      </c>
      <c r="F2418">
        <v>48540</v>
      </c>
      <c r="G2418" s="1" t="str">
        <f>_xll.BDS("SPX Index","CHAIN_TICKERS", "CHAIN_STRIKE_PX_OVRD",F2418, "CHAIN_PUT_CALL_TYPE_OVRD=P", "CHAIN_PERIODICITY_OVRD=M")</f>
        <v>SPX US 11/20/15 P2700</v>
      </c>
      <c r="J2418" t="s">
        <v>962</v>
      </c>
      <c r="K2418" t="e">
        <f ca="1">_xll.BDP(J2418,"security des")</f>
        <v>#NAME?</v>
      </c>
      <c r="N2418" t="s">
        <v>764</v>
      </c>
      <c r="O2418" t="e">
        <f ca="1">_xll.BDP(J2418,"security des")</f>
        <v>#NAME?</v>
      </c>
    </row>
    <row r="2419" spans="1:15" x14ac:dyDescent="0.25">
      <c r="A2419">
        <v>0</v>
      </c>
      <c r="B2419" s="9">
        <v>1.4106849315068492E-4</v>
      </c>
      <c r="C2419" s="9" t="str">
        <f t="shared" si="74"/>
        <v>$H$2446</v>
      </c>
      <c r="D2419" s="9" t="str">
        <f t="shared" si="75"/>
        <v>H2446</v>
      </c>
      <c r="F2419">
        <v>48560</v>
      </c>
      <c r="G2419" s="1" t="str">
        <f>_xll.BDS("SPX Index","CHAIN_TICKERS", "CHAIN_STRIKE_PX_OVRD",F2419, "CHAIN_PUT_CALL_TYPE_OVRD=P", "CHAIN_PERIODICITY_OVRD=M")</f>
        <v>SPX US 11/20/15 P2700</v>
      </c>
      <c r="J2419" t="s">
        <v>963</v>
      </c>
      <c r="K2419" t="e">
        <f ca="1">_xll.BDP(J2419,"security des")</f>
        <v>#NAME?</v>
      </c>
      <c r="N2419" t="s">
        <v>765</v>
      </c>
      <c r="O2419" t="e">
        <f ca="1">_xll.BDP(J2419,"security des")</f>
        <v>#NAME?</v>
      </c>
    </row>
    <row r="2420" spans="1:15" x14ac:dyDescent="0.25">
      <c r="A2420">
        <v>0</v>
      </c>
      <c r="B2420" s="9">
        <v>1.4175342465753426E-4</v>
      </c>
      <c r="C2420" s="9" t="str">
        <f t="shared" si="74"/>
        <v>$H$2447</v>
      </c>
      <c r="D2420" s="9" t="str">
        <f t="shared" si="75"/>
        <v>H2447</v>
      </c>
      <c r="F2420">
        <v>48580</v>
      </c>
      <c r="G2420" s="1" t="str">
        <f>_xll.BDS("SPX Index","CHAIN_TICKERS", "CHAIN_STRIKE_PX_OVRD",F2420, "CHAIN_PUT_CALL_TYPE_OVRD=P", "CHAIN_PERIODICITY_OVRD=M")</f>
        <v>SPX US 11/20/15 P2700</v>
      </c>
      <c r="J2420" t="s">
        <v>964</v>
      </c>
      <c r="K2420" t="e">
        <f ca="1">_xll.BDP(J2420,"security des")</f>
        <v>#NAME?</v>
      </c>
      <c r="N2420" t="s">
        <v>766</v>
      </c>
      <c r="O2420" t="e">
        <f ca="1">_xll.BDP(J2420,"security des")</f>
        <v>#NAME?</v>
      </c>
    </row>
    <row r="2421" spans="1:15" x14ac:dyDescent="0.25">
      <c r="A2421">
        <v>0</v>
      </c>
      <c r="B2421" s="9">
        <v>1.4167123287671233E-4</v>
      </c>
      <c r="C2421" s="9" t="str">
        <f t="shared" si="74"/>
        <v>$H$2448</v>
      </c>
      <c r="D2421" s="9" t="str">
        <f t="shared" si="75"/>
        <v>H2448</v>
      </c>
      <c r="F2421">
        <v>48600</v>
      </c>
      <c r="G2421" s="1" t="str">
        <f>_xll.BDS("SPX Index","CHAIN_TICKERS", "CHAIN_STRIKE_PX_OVRD",F2421, "CHAIN_PUT_CALL_TYPE_OVRD=P", "CHAIN_PERIODICITY_OVRD=M")</f>
        <v>SPX US 11/20/15 P2700</v>
      </c>
      <c r="J2421" t="s">
        <v>965</v>
      </c>
      <c r="K2421" t="e">
        <f ca="1">_xll.BDP(J2421,"security des")</f>
        <v>#NAME?</v>
      </c>
      <c r="N2421" t="s">
        <v>767</v>
      </c>
      <c r="O2421" t="e">
        <f ca="1">_xll.BDP(J2421,"security des")</f>
        <v>#NAME?</v>
      </c>
    </row>
    <row r="2422" spans="1:15" x14ac:dyDescent="0.25">
      <c r="A2422">
        <v>0</v>
      </c>
      <c r="B2422" s="9">
        <v>1.4167123287671233E-4</v>
      </c>
      <c r="C2422" s="9" t="str">
        <f t="shared" si="74"/>
        <v>$H$2449</v>
      </c>
      <c r="D2422" s="9" t="str">
        <f t="shared" si="75"/>
        <v>H2449</v>
      </c>
      <c r="F2422">
        <v>48620</v>
      </c>
      <c r="G2422" s="1" t="str">
        <f>_xll.BDS("SPX Index","CHAIN_TICKERS", "CHAIN_STRIKE_PX_OVRD",F2422, "CHAIN_PUT_CALL_TYPE_OVRD=P", "CHAIN_PERIODICITY_OVRD=M")</f>
        <v>SPX US 11/20/15 P2700</v>
      </c>
      <c r="J2422" t="s">
        <v>966</v>
      </c>
      <c r="K2422" t="e">
        <f ca="1">_xll.BDP(J2422,"security des")</f>
        <v>#NAME?</v>
      </c>
      <c r="N2422" t="s">
        <v>768</v>
      </c>
      <c r="O2422" t="e">
        <f ca="1">_xll.BDP(J2422,"security des")</f>
        <v>#NAME?</v>
      </c>
    </row>
    <row r="2423" spans="1:15" x14ac:dyDescent="0.25">
      <c r="A2423">
        <v>0</v>
      </c>
      <c r="B2423" s="9">
        <v>1.4164383561643835E-4</v>
      </c>
      <c r="C2423" s="9" t="str">
        <f t="shared" si="74"/>
        <v>$H$2450</v>
      </c>
      <c r="D2423" s="9" t="str">
        <f t="shared" si="75"/>
        <v>H2450</v>
      </c>
      <c r="F2423">
        <v>48640</v>
      </c>
      <c r="G2423" s="1" t="str">
        <f>_xll.BDS("SPX Index","CHAIN_TICKERS", "CHAIN_STRIKE_PX_OVRD",F2423, "CHAIN_PUT_CALL_TYPE_OVRD=P", "CHAIN_PERIODICITY_OVRD=M")</f>
        <v>SPX US 11/20/15 P2700</v>
      </c>
      <c r="J2423" t="s">
        <v>967</v>
      </c>
      <c r="K2423" t="e">
        <f ca="1">_xll.BDP(J2423,"security des")</f>
        <v>#NAME?</v>
      </c>
      <c r="N2423" t="s">
        <v>769</v>
      </c>
      <c r="O2423" t="e">
        <f ca="1">_xll.BDP(J2423,"security des")</f>
        <v>#NAME?</v>
      </c>
    </row>
    <row r="2424" spans="1:15" x14ac:dyDescent="0.25">
      <c r="A2424">
        <v>0</v>
      </c>
      <c r="B2424" s="9">
        <v>1.4079452054794521E-4</v>
      </c>
      <c r="C2424" s="9" t="str">
        <f t="shared" si="74"/>
        <v>$H$2451</v>
      </c>
      <c r="D2424" s="9" t="str">
        <f t="shared" si="75"/>
        <v>H2451</v>
      </c>
      <c r="F2424">
        <v>48660</v>
      </c>
      <c r="G2424" s="1" t="str">
        <f>_xll.BDS("SPX Index","CHAIN_TICKERS", "CHAIN_STRIKE_PX_OVRD",F2424, "CHAIN_PUT_CALL_TYPE_OVRD=P", "CHAIN_PERIODICITY_OVRD=M")</f>
        <v>SPX US 11/20/15 P2700</v>
      </c>
      <c r="J2424" t="s">
        <v>968</v>
      </c>
      <c r="K2424" t="e">
        <f ca="1">_xll.BDP(J2424,"security des")</f>
        <v>#NAME?</v>
      </c>
      <c r="N2424" t="s">
        <v>770</v>
      </c>
      <c r="O2424" t="e">
        <f ca="1">_xll.BDP(J2424,"security des")</f>
        <v>#NAME?</v>
      </c>
    </row>
    <row r="2425" spans="1:15" x14ac:dyDescent="0.25">
      <c r="A2425">
        <v>0</v>
      </c>
      <c r="B2425" s="9">
        <v>1.4063013698630136E-4</v>
      </c>
      <c r="C2425" s="9" t="str">
        <f t="shared" si="74"/>
        <v>$H$2452</v>
      </c>
      <c r="D2425" s="9" t="str">
        <f t="shared" si="75"/>
        <v>H2452</v>
      </c>
      <c r="F2425">
        <v>48680</v>
      </c>
      <c r="G2425" s="1" t="str">
        <f>_xll.BDS("SPX Index","CHAIN_TICKERS", "CHAIN_STRIKE_PX_OVRD",F2425, "CHAIN_PUT_CALL_TYPE_OVRD=P", "CHAIN_PERIODICITY_OVRD=M")</f>
        <v>SPX US 11/20/15 P2700</v>
      </c>
      <c r="J2425" t="s">
        <v>969</v>
      </c>
      <c r="K2425" t="e">
        <f ca="1">_xll.BDP(J2425,"security des")</f>
        <v>#NAME?</v>
      </c>
      <c r="N2425" t="s">
        <v>771</v>
      </c>
      <c r="O2425" t="e">
        <f ca="1">_xll.BDP(J2425,"security des")</f>
        <v>#NAME?</v>
      </c>
    </row>
    <row r="2426" spans="1:15" x14ac:dyDescent="0.25">
      <c r="A2426">
        <v>1</v>
      </c>
      <c r="B2426" s="9">
        <v>1.4002739726027397E-4</v>
      </c>
      <c r="C2426" s="9" t="str">
        <f t="shared" si="74"/>
        <v>$H$2453</v>
      </c>
      <c r="D2426" s="9" t="str">
        <f t="shared" si="75"/>
        <v>H2453</v>
      </c>
      <c r="F2426">
        <v>48700</v>
      </c>
      <c r="G2426" s="1" t="str">
        <f>_xll.BDS("SPX Index","CHAIN_TICKERS", "CHAIN_STRIKE_PX_OVRD",F2426, "CHAIN_PUT_CALL_TYPE_OVRD=P", "CHAIN_PERIODICITY_OVRD=M")</f>
        <v>SPX US 11/20/15 P2700</v>
      </c>
      <c r="J2426" t="s">
        <v>970</v>
      </c>
      <c r="K2426" t="e">
        <f ca="1">_xll.BDP(J2426,"security des")</f>
        <v>#NAME?</v>
      </c>
      <c r="N2426" t="s">
        <v>772</v>
      </c>
      <c r="O2426" t="e">
        <f ca="1">_xll.BDP(J2426,"security des")</f>
        <v>#NAME?</v>
      </c>
    </row>
    <row r="2427" spans="1:15" x14ac:dyDescent="0.25">
      <c r="A2427">
        <v>0</v>
      </c>
      <c r="B2427" s="9">
        <v>1.3997260273972603E-4</v>
      </c>
      <c r="C2427" s="9" t="str">
        <f t="shared" si="74"/>
        <v>$H$2454</v>
      </c>
      <c r="D2427" s="9" t="str">
        <f t="shared" si="75"/>
        <v>H2454</v>
      </c>
      <c r="F2427">
        <v>48720</v>
      </c>
      <c r="G2427" s="1" t="str">
        <f>_xll.BDS("SPX Index","CHAIN_TICKERS", "CHAIN_STRIKE_PX_OVRD",F2427, "CHAIN_PUT_CALL_TYPE_OVRD=P", "CHAIN_PERIODICITY_OVRD=M")</f>
        <v>SPX US 11/20/15 P2700</v>
      </c>
      <c r="J2427" t="s">
        <v>971</v>
      </c>
      <c r="K2427" t="e">
        <f ca="1">_xll.BDP(J2427,"security des")</f>
        <v>#NAME?</v>
      </c>
      <c r="N2427" t="s">
        <v>773</v>
      </c>
      <c r="O2427" t="e">
        <f ca="1">_xll.BDP(J2427,"security des")</f>
        <v>#NAME?</v>
      </c>
    </row>
    <row r="2428" spans="1:15" x14ac:dyDescent="0.25">
      <c r="A2428">
        <v>0</v>
      </c>
      <c r="B2428" s="9">
        <v>1.4052054794520547E-4</v>
      </c>
      <c r="C2428" s="9" t="str">
        <f t="shared" si="74"/>
        <v>$H$2455</v>
      </c>
      <c r="D2428" s="9" t="str">
        <f t="shared" si="75"/>
        <v>H2455</v>
      </c>
      <c r="F2428">
        <v>48740</v>
      </c>
      <c r="G2428" s="1" t="str">
        <f>_xll.BDS("SPX Index","CHAIN_TICKERS", "CHAIN_STRIKE_PX_OVRD",F2428, "CHAIN_PUT_CALL_TYPE_OVRD=P", "CHAIN_PERIODICITY_OVRD=M")</f>
        <v>SPX US 11/20/15 P2700</v>
      </c>
      <c r="J2428" t="s">
        <v>972</v>
      </c>
      <c r="K2428" t="e">
        <f ca="1">_xll.BDP(J2428,"security des")</f>
        <v>#NAME?</v>
      </c>
      <c r="N2428" t="s">
        <v>774</v>
      </c>
      <c r="O2428" t="e">
        <f ca="1">_xll.BDP(J2428,"security des")</f>
        <v>#NAME?</v>
      </c>
    </row>
    <row r="2429" spans="1:15" x14ac:dyDescent="0.25">
      <c r="A2429">
        <v>0</v>
      </c>
      <c r="B2429" s="9">
        <v>1.4035616438356165E-4</v>
      </c>
      <c r="C2429" s="9" t="str">
        <f t="shared" si="74"/>
        <v>$H$2456</v>
      </c>
      <c r="D2429" s="9" t="str">
        <f t="shared" si="75"/>
        <v>H2456</v>
      </c>
      <c r="F2429">
        <v>48760</v>
      </c>
      <c r="G2429" s="1" t="str">
        <f>_xll.BDS("SPX Index","CHAIN_TICKERS", "CHAIN_STRIKE_PX_OVRD",F2429, "CHAIN_PUT_CALL_TYPE_OVRD=P", "CHAIN_PERIODICITY_OVRD=M")</f>
        <v>SPX US 11/20/15 P2700</v>
      </c>
      <c r="J2429" t="s">
        <v>973</v>
      </c>
      <c r="K2429" t="e">
        <f ca="1">_xll.BDP(J2429,"security des")</f>
        <v>#NAME?</v>
      </c>
      <c r="N2429" t="s">
        <v>775</v>
      </c>
      <c r="O2429" t="e">
        <f ca="1">_xll.BDP(J2429,"security des")</f>
        <v>#NAME?</v>
      </c>
    </row>
    <row r="2430" spans="1:15" x14ac:dyDescent="0.25">
      <c r="A2430">
        <v>0</v>
      </c>
      <c r="B2430" s="9">
        <v>1.4005479452054796E-4</v>
      </c>
      <c r="C2430" s="9" t="str">
        <f t="shared" si="74"/>
        <v>$H$2457</v>
      </c>
      <c r="D2430" s="9" t="str">
        <f t="shared" si="75"/>
        <v>H2457</v>
      </c>
      <c r="F2430">
        <v>48780</v>
      </c>
      <c r="G2430" s="1" t="str">
        <f>_xll.BDS("SPX Index","CHAIN_TICKERS", "CHAIN_STRIKE_PX_OVRD",F2430, "CHAIN_PUT_CALL_TYPE_OVRD=P", "CHAIN_PERIODICITY_OVRD=M")</f>
        <v>SPX US 11/20/15 P2700</v>
      </c>
      <c r="J2430" t="s">
        <v>974</v>
      </c>
      <c r="K2430" t="e">
        <f ca="1">_xll.BDP(J2430,"security des")</f>
        <v>#NAME?</v>
      </c>
      <c r="N2430" t="s">
        <v>776</v>
      </c>
      <c r="O2430" t="e">
        <f ca="1">_xll.BDP(J2430,"security des")</f>
        <v>#NAME?</v>
      </c>
    </row>
    <row r="2431" spans="1:15" x14ac:dyDescent="0.25">
      <c r="A2431">
        <v>0</v>
      </c>
      <c r="B2431" s="9">
        <v>1.406027397260274E-4</v>
      </c>
      <c r="C2431" s="9" t="str">
        <f t="shared" si="74"/>
        <v>$H$2458</v>
      </c>
      <c r="D2431" s="9" t="str">
        <f t="shared" si="75"/>
        <v>H2458</v>
      </c>
      <c r="F2431">
        <v>48800</v>
      </c>
      <c r="G2431" s="1" t="str">
        <f>_xll.BDS("SPX Index","CHAIN_TICKERS", "CHAIN_STRIKE_PX_OVRD",F2431, "CHAIN_PUT_CALL_TYPE_OVRD=P", "CHAIN_PERIODICITY_OVRD=M")</f>
        <v>SPX US 11/20/15 P2700</v>
      </c>
      <c r="J2431" t="s">
        <v>975</v>
      </c>
      <c r="K2431" t="e">
        <f ca="1">_xll.BDP(J2431,"security des")</f>
        <v>#NAME?</v>
      </c>
      <c r="N2431" t="s">
        <v>777</v>
      </c>
      <c r="O2431" t="e">
        <f ca="1">_xll.BDP(J2431,"security des")</f>
        <v>#NAME?</v>
      </c>
    </row>
    <row r="2432" spans="1:15" x14ac:dyDescent="0.25">
      <c r="A2432">
        <v>0</v>
      </c>
      <c r="B2432" s="9">
        <v>1.3967123287671234E-4</v>
      </c>
      <c r="C2432" s="9" t="str">
        <f t="shared" si="74"/>
        <v>$H$2459</v>
      </c>
      <c r="D2432" s="9" t="str">
        <f t="shared" si="75"/>
        <v>H2459</v>
      </c>
      <c r="F2432">
        <v>48820</v>
      </c>
      <c r="G2432" s="1" t="str">
        <f>_xll.BDS("SPX Index","CHAIN_TICKERS", "CHAIN_STRIKE_PX_OVRD",F2432, "CHAIN_PUT_CALL_TYPE_OVRD=P", "CHAIN_PERIODICITY_OVRD=M")</f>
        <v>SPX US 11/20/15 P2700</v>
      </c>
      <c r="J2432" t="s">
        <v>976</v>
      </c>
      <c r="K2432" t="e">
        <f ca="1">_xll.BDP(J2432,"security des")</f>
        <v>#NAME?</v>
      </c>
      <c r="N2432" t="s">
        <v>778</v>
      </c>
      <c r="O2432" t="e">
        <f ca="1">_xll.BDP(J2432,"security des")</f>
        <v>#NAME?</v>
      </c>
    </row>
    <row r="2433" spans="1:15" x14ac:dyDescent="0.25">
      <c r="A2433">
        <v>0</v>
      </c>
      <c r="B2433" s="9">
        <v>1.410958904109589E-4</v>
      </c>
      <c r="C2433" s="9" t="str">
        <f t="shared" si="74"/>
        <v>$H$2460</v>
      </c>
      <c r="D2433" s="9" t="str">
        <f t="shared" si="75"/>
        <v>H2460</v>
      </c>
      <c r="F2433">
        <v>48840</v>
      </c>
      <c r="G2433" s="1" t="str">
        <f>_xll.BDS("SPX Index","CHAIN_TICKERS", "CHAIN_STRIKE_PX_OVRD",F2433, "CHAIN_PUT_CALL_TYPE_OVRD=P", "CHAIN_PERIODICITY_OVRD=M")</f>
        <v>SPX US 11/20/15 P2700</v>
      </c>
      <c r="J2433" t="s">
        <v>977</v>
      </c>
      <c r="K2433" t="e">
        <f ca="1">_xll.BDP(J2433,"security des")</f>
        <v>#NAME?</v>
      </c>
      <c r="N2433" t="s">
        <v>779</v>
      </c>
      <c r="O2433" t="e">
        <f ca="1">_xll.BDP(J2433,"security des")</f>
        <v>#NAME?</v>
      </c>
    </row>
    <row r="2434" spans="1:15" x14ac:dyDescent="0.25">
      <c r="A2434">
        <v>0</v>
      </c>
      <c r="B2434" s="9">
        <v>1.4035616438356165E-4</v>
      </c>
      <c r="C2434" s="9" t="str">
        <f t="shared" si="74"/>
        <v>$H$2461</v>
      </c>
      <c r="D2434" s="9" t="str">
        <f t="shared" si="75"/>
        <v>H2461</v>
      </c>
      <c r="F2434">
        <v>48860</v>
      </c>
      <c r="G2434" s="1" t="str">
        <f>_xll.BDS("SPX Index","CHAIN_TICKERS", "CHAIN_STRIKE_PX_OVRD",F2434, "CHAIN_PUT_CALL_TYPE_OVRD=P", "CHAIN_PERIODICITY_OVRD=M")</f>
        <v>SPX US 11/20/15 P2700</v>
      </c>
      <c r="J2434" t="s">
        <v>978</v>
      </c>
      <c r="K2434" t="e">
        <f ca="1">_xll.BDP(J2434,"security des")</f>
        <v>#NAME?</v>
      </c>
      <c r="N2434" t="s">
        <v>780</v>
      </c>
      <c r="O2434" t="e">
        <f ca="1">_xll.BDP(J2434,"security des")</f>
        <v>#NAME?</v>
      </c>
    </row>
    <row r="2435" spans="1:15" x14ac:dyDescent="0.25">
      <c r="A2435">
        <v>0</v>
      </c>
      <c r="B2435" s="9">
        <v>1.3832876712328767E-4</v>
      </c>
      <c r="C2435" s="9" t="str">
        <f t="shared" si="74"/>
        <v>$H$2462</v>
      </c>
      <c r="D2435" s="9" t="str">
        <f t="shared" si="75"/>
        <v>H2462</v>
      </c>
      <c r="F2435">
        <v>48880</v>
      </c>
      <c r="G2435" s="1" t="str">
        <f>_xll.BDS("SPX Index","CHAIN_TICKERS", "CHAIN_STRIKE_PX_OVRD",F2435, "CHAIN_PUT_CALL_TYPE_OVRD=P", "CHAIN_PERIODICITY_OVRD=M")</f>
        <v>SPX US 11/20/15 P2700</v>
      </c>
      <c r="J2435" t="s">
        <v>979</v>
      </c>
      <c r="K2435" t="e">
        <f ca="1">_xll.BDP(J2435,"security des")</f>
        <v>#NAME?</v>
      </c>
      <c r="N2435" t="s">
        <v>781</v>
      </c>
      <c r="O2435" t="e">
        <f ca="1">_xll.BDP(J2435,"security des")</f>
        <v>#NAME?</v>
      </c>
    </row>
    <row r="2436" spans="1:15" x14ac:dyDescent="0.25">
      <c r="A2436">
        <v>0</v>
      </c>
      <c r="B2436" s="9">
        <v>1.3687671232876715E-4</v>
      </c>
      <c r="C2436" s="9" t="str">
        <f t="shared" ref="C2436:C2499" si="76">ADDRESS(ROW(B2436)+MATCH(1,B2436:B2462),8)</f>
        <v>$H$2463</v>
      </c>
      <c r="D2436" s="9" t="str">
        <f t="shared" ref="D2436:D2499" si="77">"H"&amp;(ROW(B2436)+MATCH(1,B2436:B2462))</f>
        <v>H2463</v>
      </c>
      <c r="F2436">
        <v>48900</v>
      </c>
      <c r="G2436" s="1" t="str">
        <f>_xll.BDS("SPX Index","CHAIN_TICKERS", "CHAIN_STRIKE_PX_OVRD",F2436, "CHAIN_PUT_CALL_TYPE_OVRD=P", "CHAIN_PERIODICITY_OVRD=M")</f>
        <v>SPX US 11/20/15 P2700</v>
      </c>
      <c r="J2436" t="s">
        <v>980</v>
      </c>
      <c r="K2436" t="e">
        <f ca="1">_xll.BDP(J2436,"security des")</f>
        <v>#NAME?</v>
      </c>
      <c r="N2436" t="s">
        <v>782</v>
      </c>
      <c r="O2436" t="e">
        <f ca="1">_xll.BDP(J2436,"security des")</f>
        <v>#NAME?</v>
      </c>
    </row>
    <row r="2437" spans="1:15" x14ac:dyDescent="0.25">
      <c r="A2437">
        <v>0</v>
      </c>
      <c r="B2437" s="9">
        <v>1.3654794520547944E-4</v>
      </c>
      <c r="C2437" s="9" t="str">
        <f t="shared" si="76"/>
        <v>$H$2464</v>
      </c>
      <c r="D2437" s="9" t="str">
        <f t="shared" si="77"/>
        <v>H2464</v>
      </c>
      <c r="F2437">
        <v>48920</v>
      </c>
      <c r="G2437" s="1" t="str">
        <f>_xll.BDS("SPX Index","CHAIN_TICKERS", "CHAIN_STRIKE_PX_OVRD",F2437, "CHAIN_PUT_CALL_TYPE_OVRD=P", "CHAIN_PERIODICITY_OVRD=M")</f>
        <v>SPX US 11/20/15 P2700</v>
      </c>
      <c r="J2437" t="s">
        <v>981</v>
      </c>
      <c r="K2437" t="e">
        <f ca="1">_xll.BDP(J2437,"security des")</f>
        <v>#NAME?</v>
      </c>
      <c r="N2437" t="s">
        <v>783</v>
      </c>
      <c r="O2437" t="e">
        <f ca="1">_xll.BDP(J2437,"security des")</f>
        <v>#NAME?</v>
      </c>
    </row>
    <row r="2438" spans="1:15" x14ac:dyDescent="0.25">
      <c r="A2438">
        <v>0</v>
      </c>
      <c r="B2438" s="9">
        <v>1.3709589041095889E-4</v>
      </c>
      <c r="C2438" s="9" t="str">
        <f t="shared" si="76"/>
        <v>$H$2465</v>
      </c>
      <c r="D2438" s="9" t="str">
        <f t="shared" si="77"/>
        <v>H2465</v>
      </c>
      <c r="F2438">
        <v>48940</v>
      </c>
      <c r="G2438" s="1" t="str">
        <f>_xll.BDS("SPX Index","CHAIN_TICKERS", "CHAIN_STRIKE_PX_OVRD",F2438, "CHAIN_PUT_CALL_TYPE_OVRD=P", "CHAIN_PERIODICITY_OVRD=M")</f>
        <v>SPX US 11/20/15 P2700</v>
      </c>
      <c r="J2438" t="s">
        <v>982</v>
      </c>
      <c r="K2438" t="e">
        <f ca="1">_xll.BDP(J2438,"security des")</f>
        <v>#NAME?</v>
      </c>
      <c r="N2438" t="s">
        <v>784</v>
      </c>
      <c r="O2438" t="e">
        <f ca="1">_xll.BDP(J2438,"security des")</f>
        <v>#NAME?</v>
      </c>
    </row>
    <row r="2439" spans="1:15" x14ac:dyDescent="0.25">
      <c r="A2439">
        <v>0</v>
      </c>
      <c r="B2439" s="9">
        <v>1.3663013698630137E-4</v>
      </c>
      <c r="C2439" s="9" t="str">
        <f t="shared" si="76"/>
        <v>$H$2466</v>
      </c>
      <c r="D2439" s="9" t="str">
        <f t="shared" si="77"/>
        <v>H2466</v>
      </c>
      <c r="F2439">
        <v>48960</v>
      </c>
      <c r="G2439" s="1" t="str">
        <f>_xll.BDS("SPX Index","CHAIN_TICKERS", "CHAIN_STRIKE_PX_OVRD",F2439, "CHAIN_PUT_CALL_TYPE_OVRD=P", "CHAIN_PERIODICITY_OVRD=M")</f>
        <v>SPX US 11/20/15 P2700</v>
      </c>
      <c r="J2439" t="s">
        <v>983</v>
      </c>
      <c r="K2439" t="e">
        <f ca="1">_xll.BDP(J2439,"security des")</f>
        <v>#NAME?</v>
      </c>
      <c r="N2439" t="s">
        <v>785</v>
      </c>
      <c r="O2439" t="e">
        <f ca="1">_xll.BDP(J2439,"security des")</f>
        <v>#NAME?</v>
      </c>
    </row>
    <row r="2440" spans="1:15" x14ac:dyDescent="0.25">
      <c r="A2440">
        <v>0</v>
      </c>
      <c r="B2440" s="9">
        <v>1.352054794520548E-4</v>
      </c>
      <c r="C2440" s="9" t="str">
        <f t="shared" si="76"/>
        <v>$H$2467</v>
      </c>
      <c r="D2440" s="9" t="str">
        <f t="shared" si="77"/>
        <v>H2467</v>
      </c>
      <c r="F2440">
        <v>48980</v>
      </c>
      <c r="G2440" s="1" t="str">
        <f>_xll.BDS("SPX Index","CHAIN_TICKERS", "CHAIN_STRIKE_PX_OVRD",F2440, "CHAIN_PUT_CALL_TYPE_OVRD=P", "CHAIN_PERIODICITY_OVRD=M")</f>
        <v>SPX US 11/20/15 P2700</v>
      </c>
      <c r="J2440" t="s">
        <v>984</v>
      </c>
      <c r="K2440" t="e">
        <f ca="1">_xll.BDP(J2440,"security des")</f>
        <v>#NAME?</v>
      </c>
      <c r="N2440" t="s">
        <v>786</v>
      </c>
      <c r="O2440" t="e">
        <f ca="1">_xll.BDP(J2440,"security des")</f>
        <v>#NAME?</v>
      </c>
    </row>
    <row r="2441" spans="1:15" x14ac:dyDescent="0.25">
      <c r="A2441">
        <v>0</v>
      </c>
      <c r="B2441" s="9">
        <v>1.3460273972602742E-4</v>
      </c>
      <c r="C2441" s="9" t="str">
        <f t="shared" si="76"/>
        <v>$H$2468</v>
      </c>
      <c r="D2441" s="9" t="str">
        <f t="shared" si="77"/>
        <v>H2468</v>
      </c>
      <c r="F2441">
        <v>49000</v>
      </c>
      <c r="G2441" s="1" t="str">
        <f>_xll.BDS("SPX Index","CHAIN_TICKERS", "CHAIN_STRIKE_PX_OVRD",F2441, "CHAIN_PUT_CALL_TYPE_OVRD=P", "CHAIN_PERIODICITY_OVRD=M")</f>
        <v>SPX US 11/20/15 P2700</v>
      </c>
      <c r="J2441" t="s">
        <v>985</v>
      </c>
      <c r="K2441" t="e">
        <f ca="1">_xll.BDP(J2441,"security des")</f>
        <v>#NAME?</v>
      </c>
      <c r="N2441" t="s">
        <v>787</v>
      </c>
      <c r="O2441" t="e">
        <f ca="1">_xll.BDP(J2441,"security des")</f>
        <v>#NAME?</v>
      </c>
    </row>
    <row r="2442" spans="1:15" x14ac:dyDescent="0.25">
      <c r="A2442">
        <v>0</v>
      </c>
      <c r="B2442" s="9">
        <v>1.3512328767123288E-4</v>
      </c>
      <c r="C2442" s="9" t="str">
        <f t="shared" si="76"/>
        <v>$H$2469</v>
      </c>
      <c r="D2442" s="9" t="str">
        <f t="shared" si="77"/>
        <v>H2469</v>
      </c>
      <c r="F2442">
        <v>49020</v>
      </c>
      <c r="G2442" s="1" t="str">
        <f>_xll.BDS("SPX Index","CHAIN_TICKERS", "CHAIN_STRIKE_PX_OVRD",F2442, "CHAIN_PUT_CALL_TYPE_OVRD=P", "CHAIN_PERIODICITY_OVRD=M")</f>
        <v>SPX US 11/20/15 P2700</v>
      </c>
      <c r="J2442" t="s">
        <v>986</v>
      </c>
      <c r="K2442" t="e">
        <f ca="1">_xll.BDP(J2442,"security des")</f>
        <v>#NAME?</v>
      </c>
      <c r="N2442" t="s">
        <v>788</v>
      </c>
      <c r="O2442" t="e">
        <f ca="1">_xll.BDP(J2442,"security des")</f>
        <v>#NAME?</v>
      </c>
    </row>
    <row r="2443" spans="1:15" x14ac:dyDescent="0.25">
      <c r="A2443">
        <v>0</v>
      </c>
      <c r="B2443" s="9">
        <v>1.3509589041095889E-4</v>
      </c>
      <c r="C2443" s="9" t="str">
        <f t="shared" si="76"/>
        <v>$H$2470</v>
      </c>
      <c r="D2443" s="9" t="str">
        <f t="shared" si="77"/>
        <v>H2470</v>
      </c>
      <c r="F2443">
        <v>49040</v>
      </c>
      <c r="G2443" s="1" t="str">
        <f>_xll.BDS("SPX Index","CHAIN_TICKERS", "CHAIN_STRIKE_PX_OVRD",F2443, "CHAIN_PUT_CALL_TYPE_OVRD=P", "CHAIN_PERIODICITY_OVRD=M")</f>
        <v>SPX US 11/20/15 P2700</v>
      </c>
      <c r="J2443" t="s">
        <v>987</v>
      </c>
      <c r="K2443" t="e">
        <f ca="1">_xll.BDP(J2443,"security des")</f>
        <v>#NAME?</v>
      </c>
      <c r="N2443" t="s">
        <v>789</v>
      </c>
      <c r="O2443" t="e">
        <f ca="1">_xll.BDP(J2443,"security des")</f>
        <v>#NAME?</v>
      </c>
    </row>
    <row r="2444" spans="1:15" x14ac:dyDescent="0.25">
      <c r="A2444">
        <v>0</v>
      </c>
      <c r="B2444" s="9">
        <v>1.3493150684931507E-4</v>
      </c>
      <c r="C2444" s="9" t="str">
        <f t="shared" si="76"/>
        <v>$H$2471</v>
      </c>
      <c r="D2444" s="9" t="str">
        <f t="shared" si="77"/>
        <v>H2471</v>
      </c>
      <c r="F2444">
        <v>49060</v>
      </c>
      <c r="G2444" s="1" t="str">
        <f>_xll.BDS("SPX Index","CHAIN_TICKERS", "CHAIN_STRIKE_PX_OVRD",F2444, "CHAIN_PUT_CALL_TYPE_OVRD=P", "CHAIN_PERIODICITY_OVRD=M")</f>
        <v>SPX US 11/20/15 P2700</v>
      </c>
      <c r="J2444" t="s">
        <v>988</v>
      </c>
      <c r="K2444" t="e">
        <f ca="1">_xll.BDP(J2444,"security des")</f>
        <v>#NAME?</v>
      </c>
      <c r="N2444" t="s">
        <v>790</v>
      </c>
      <c r="O2444" t="e">
        <f ca="1">_xll.BDP(J2444,"security des")</f>
        <v>#NAME?</v>
      </c>
    </row>
    <row r="2445" spans="1:15" x14ac:dyDescent="0.25">
      <c r="A2445">
        <v>0</v>
      </c>
      <c r="B2445" s="9">
        <v>1.352054794520548E-4</v>
      </c>
      <c r="C2445" s="9" t="str">
        <f t="shared" si="76"/>
        <v>$H$2472</v>
      </c>
      <c r="D2445" s="9" t="str">
        <f t="shared" si="77"/>
        <v>H2472</v>
      </c>
      <c r="F2445">
        <v>49080</v>
      </c>
      <c r="G2445" s="1" t="str">
        <f>_xll.BDS("SPX Index","CHAIN_TICKERS", "CHAIN_STRIKE_PX_OVRD",F2445, "CHAIN_PUT_CALL_TYPE_OVRD=P", "CHAIN_PERIODICITY_OVRD=M")</f>
        <v>SPX US 11/20/15 P2700</v>
      </c>
      <c r="J2445" t="s">
        <v>989</v>
      </c>
      <c r="K2445" t="e">
        <f ca="1">_xll.BDP(J2445,"security des")</f>
        <v>#NAME?</v>
      </c>
      <c r="N2445" t="s">
        <v>791</v>
      </c>
      <c r="O2445" t="e">
        <f ca="1">_xll.BDP(J2445,"security des")</f>
        <v>#NAME?</v>
      </c>
    </row>
    <row r="2446" spans="1:15" x14ac:dyDescent="0.25">
      <c r="A2446">
        <v>3</v>
      </c>
      <c r="B2446" s="9">
        <v>1.3432876712328768E-4</v>
      </c>
      <c r="C2446" s="9" t="str">
        <f t="shared" si="76"/>
        <v>$H$2473</v>
      </c>
      <c r="D2446" s="9" t="str">
        <f t="shared" si="77"/>
        <v>H2473</v>
      </c>
      <c r="F2446">
        <v>49100</v>
      </c>
      <c r="G2446" s="1" t="str">
        <f>_xll.BDS("SPX Index","CHAIN_TICKERS", "CHAIN_STRIKE_PX_OVRD",F2446, "CHAIN_PUT_CALL_TYPE_OVRD=P", "CHAIN_PERIODICITY_OVRD=M")</f>
        <v>SPX US 11/20/15 P2700</v>
      </c>
      <c r="J2446" t="s">
        <v>990</v>
      </c>
      <c r="K2446" t="e">
        <f ca="1">_xll.BDP(J2446,"security des")</f>
        <v>#NAME?</v>
      </c>
      <c r="N2446" t="s">
        <v>792</v>
      </c>
      <c r="O2446" t="e">
        <f ca="1">_xll.BDP(J2446,"security des")</f>
        <v>#NAME?</v>
      </c>
    </row>
    <row r="2447" spans="1:15" x14ac:dyDescent="0.25">
      <c r="A2447">
        <v>0</v>
      </c>
      <c r="B2447" s="9">
        <v>1.3397260273972602E-4</v>
      </c>
      <c r="C2447" s="9" t="str">
        <f t="shared" si="76"/>
        <v>$H$2474</v>
      </c>
      <c r="D2447" s="9" t="str">
        <f t="shared" si="77"/>
        <v>H2474</v>
      </c>
      <c r="F2447">
        <v>49120</v>
      </c>
      <c r="G2447" s="1" t="str">
        <f>_xll.BDS("SPX Index","CHAIN_TICKERS", "CHAIN_STRIKE_PX_OVRD",F2447, "CHAIN_PUT_CALL_TYPE_OVRD=P", "CHAIN_PERIODICITY_OVRD=M")</f>
        <v>SPX US 11/20/15 P2700</v>
      </c>
      <c r="J2447" t="s">
        <v>991</v>
      </c>
      <c r="K2447" t="e">
        <f ca="1">_xll.BDP(J2447,"security des")</f>
        <v>#NAME?</v>
      </c>
      <c r="N2447" t="s">
        <v>793</v>
      </c>
      <c r="O2447" t="e">
        <f ca="1">_xll.BDP(J2447,"security des")</f>
        <v>#NAME?</v>
      </c>
    </row>
    <row r="2448" spans="1:15" x14ac:dyDescent="0.25">
      <c r="A2448">
        <v>0</v>
      </c>
      <c r="B2448" s="9">
        <v>1.3594520547945206E-4</v>
      </c>
      <c r="C2448" s="9" t="str">
        <f t="shared" si="76"/>
        <v>$H$2475</v>
      </c>
      <c r="D2448" s="9" t="str">
        <f t="shared" si="77"/>
        <v>H2475</v>
      </c>
      <c r="F2448">
        <v>49140</v>
      </c>
      <c r="G2448" s="1" t="str">
        <f>_xll.BDS("SPX Index","CHAIN_TICKERS", "CHAIN_STRIKE_PX_OVRD",F2448, "CHAIN_PUT_CALL_TYPE_OVRD=P", "CHAIN_PERIODICITY_OVRD=M")</f>
        <v>SPX US 11/20/15 P2700</v>
      </c>
      <c r="J2448" t="s">
        <v>992</v>
      </c>
      <c r="K2448" t="e">
        <f ca="1">_xll.BDP(J2448,"security des")</f>
        <v>#NAME?</v>
      </c>
      <c r="N2448" t="s">
        <v>794</v>
      </c>
      <c r="O2448" t="e">
        <f ca="1">_xll.BDP(J2448,"security des")</f>
        <v>#NAME?</v>
      </c>
    </row>
    <row r="2449" spans="1:15" x14ac:dyDescent="0.25">
      <c r="A2449">
        <v>0</v>
      </c>
      <c r="B2449" s="9">
        <v>1.3575342465753425E-4</v>
      </c>
      <c r="C2449" s="9" t="str">
        <f t="shared" si="76"/>
        <v>$H$2476</v>
      </c>
      <c r="D2449" s="9" t="str">
        <f t="shared" si="77"/>
        <v>H2476</v>
      </c>
      <c r="F2449">
        <v>49160</v>
      </c>
      <c r="G2449" s="1" t="str">
        <f>_xll.BDS("SPX Index","CHAIN_TICKERS", "CHAIN_STRIKE_PX_OVRD",F2449, "CHAIN_PUT_CALL_TYPE_OVRD=P", "CHAIN_PERIODICITY_OVRD=M")</f>
        <v>SPX US 11/20/15 P2700</v>
      </c>
      <c r="J2449" t="s">
        <v>993</v>
      </c>
      <c r="K2449" t="e">
        <f ca="1">_xll.BDP(J2449,"security des")</f>
        <v>#NAME?</v>
      </c>
      <c r="N2449" t="s">
        <v>795</v>
      </c>
      <c r="O2449" t="e">
        <f ca="1">_xll.BDP(J2449,"security des")</f>
        <v>#NAME?</v>
      </c>
    </row>
    <row r="2450" spans="1:15" x14ac:dyDescent="0.25">
      <c r="A2450">
        <v>0</v>
      </c>
      <c r="B2450" s="9">
        <v>1.3545205479452055E-4</v>
      </c>
      <c r="C2450" s="9" t="str">
        <f t="shared" si="76"/>
        <v>$H$2477</v>
      </c>
      <c r="D2450" s="9" t="str">
        <f t="shared" si="77"/>
        <v>H2477</v>
      </c>
      <c r="F2450">
        <v>49180</v>
      </c>
      <c r="G2450" s="1" t="str">
        <f>_xll.BDS("SPX Index","CHAIN_TICKERS", "CHAIN_STRIKE_PX_OVRD",F2450, "CHAIN_PUT_CALL_TYPE_OVRD=P", "CHAIN_PERIODICITY_OVRD=M")</f>
        <v>SPX US 11/20/15 P2700</v>
      </c>
      <c r="J2450" t="s">
        <v>994</v>
      </c>
      <c r="K2450" t="e">
        <f ca="1">_xll.BDP(J2450,"security des")</f>
        <v>#NAME?</v>
      </c>
      <c r="N2450" t="s">
        <v>796</v>
      </c>
      <c r="O2450" t="e">
        <f ca="1">_xll.BDP(J2450,"security des")</f>
        <v>#NAME?</v>
      </c>
    </row>
    <row r="2451" spans="1:15" x14ac:dyDescent="0.25">
      <c r="A2451">
        <v>0</v>
      </c>
      <c r="B2451" s="9">
        <v>1.3569863013698631E-4</v>
      </c>
      <c r="C2451" s="9" t="str">
        <f t="shared" si="76"/>
        <v>$H$2478</v>
      </c>
      <c r="D2451" s="9" t="str">
        <f t="shared" si="77"/>
        <v>H2478</v>
      </c>
      <c r="F2451">
        <v>49200</v>
      </c>
      <c r="G2451" s="1" t="str">
        <f>_xll.BDS("SPX Index","CHAIN_TICKERS", "CHAIN_STRIKE_PX_OVRD",F2451, "CHAIN_PUT_CALL_TYPE_OVRD=P", "CHAIN_PERIODICITY_OVRD=M")</f>
        <v>SPX US 11/20/15 P2700</v>
      </c>
      <c r="J2451" t="s">
        <v>995</v>
      </c>
      <c r="K2451" t="e">
        <f ca="1">_xll.BDP(J2451,"security des")</f>
        <v>#NAME?</v>
      </c>
      <c r="N2451" t="s">
        <v>797</v>
      </c>
      <c r="O2451" t="e">
        <f ca="1">_xll.BDP(J2451,"security des")</f>
        <v>#NAME?</v>
      </c>
    </row>
    <row r="2452" spans="1:15" x14ac:dyDescent="0.25">
      <c r="A2452">
        <v>0</v>
      </c>
      <c r="B2452" s="9">
        <v>1.3652054794520546E-4</v>
      </c>
      <c r="C2452" s="9" t="str">
        <f t="shared" si="76"/>
        <v>$H$2479</v>
      </c>
      <c r="D2452" s="9" t="str">
        <f t="shared" si="77"/>
        <v>H2479</v>
      </c>
      <c r="F2452">
        <v>49220</v>
      </c>
      <c r="G2452" s="1" t="str">
        <f>_xll.BDS("SPX Index","CHAIN_TICKERS", "CHAIN_STRIKE_PX_OVRD",F2452, "CHAIN_PUT_CALL_TYPE_OVRD=P", "CHAIN_PERIODICITY_OVRD=M")</f>
        <v>SPX US 11/20/15 P2700</v>
      </c>
      <c r="J2452" t="s">
        <v>996</v>
      </c>
      <c r="K2452" t="e">
        <f ca="1">_xll.BDP(J2452,"security des")</f>
        <v>#NAME?</v>
      </c>
      <c r="N2452" t="s">
        <v>798</v>
      </c>
      <c r="O2452" t="e">
        <f ca="1">_xll.BDP(J2452,"security des")</f>
        <v>#NAME?</v>
      </c>
    </row>
    <row r="2453" spans="1:15" x14ac:dyDescent="0.25">
      <c r="A2453">
        <v>0</v>
      </c>
      <c r="B2453" s="9">
        <v>1.3750684931506849E-4</v>
      </c>
      <c r="C2453" s="9" t="str">
        <f t="shared" si="76"/>
        <v>$H$2480</v>
      </c>
      <c r="D2453" s="9" t="str">
        <f t="shared" si="77"/>
        <v>H2480</v>
      </c>
      <c r="F2453">
        <v>49240</v>
      </c>
      <c r="G2453" s="1" t="str">
        <f>_xll.BDS("SPX Index","CHAIN_TICKERS", "CHAIN_STRIKE_PX_OVRD",F2453, "CHAIN_PUT_CALL_TYPE_OVRD=P", "CHAIN_PERIODICITY_OVRD=M")</f>
        <v>SPX US 11/20/15 P2700</v>
      </c>
      <c r="J2453" t="s">
        <v>997</v>
      </c>
      <c r="K2453" t="e">
        <f ca="1">_xll.BDP(J2453,"security des")</f>
        <v>#NAME?</v>
      </c>
      <c r="N2453" t="s">
        <v>799</v>
      </c>
      <c r="O2453" t="e">
        <f ca="1">_xll.BDP(J2453,"security des")</f>
        <v>#NAME?</v>
      </c>
    </row>
    <row r="2454" spans="1:15" x14ac:dyDescent="0.25">
      <c r="A2454">
        <v>0</v>
      </c>
      <c r="B2454" s="9">
        <v>1.3717808219178081E-4</v>
      </c>
      <c r="C2454" s="9" t="str">
        <f t="shared" si="76"/>
        <v>$H$2481</v>
      </c>
      <c r="D2454" s="9" t="str">
        <f t="shared" si="77"/>
        <v>H2481</v>
      </c>
      <c r="F2454">
        <v>49260</v>
      </c>
      <c r="G2454" s="1" t="str">
        <f>_xll.BDS("SPX Index","CHAIN_TICKERS", "CHAIN_STRIKE_PX_OVRD",F2454, "CHAIN_PUT_CALL_TYPE_OVRD=P", "CHAIN_PERIODICITY_OVRD=M")</f>
        <v>SPX US 11/20/15 P2700</v>
      </c>
      <c r="J2454" t="s">
        <v>998</v>
      </c>
      <c r="K2454" t="e">
        <f ca="1">_xll.BDP(J2454,"security des")</f>
        <v>#NAME?</v>
      </c>
      <c r="N2454" t="s">
        <v>800</v>
      </c>
      <c r="O2454" t="e">
        <f ca="1">_xll.BDP(J2454,"security des")</f>
        <v>#NAME?</v>
      </c>
    </row>
    <row r="2455" spans="1:15" x14ac:dyDescent="0.25">
      <c r="A2455">
        <v>0</v>
      </c>
      <c r="B2455" s="9">
        <v>1.3775342465753424E-4</v>
      </c>
      <c r="C2455" s="9" t="str">
        <f t="shared" si="76"/>
        <v>$H$2482</v>
      </c>
      <c r="D2455" s="9" t="str">
        <f t="shared" si="77"/>
        <v>H2482</v>
      </c>
      <c r="F2455">
        <v>49280</v>
      </c>
      <c r="G2455" s="1" t="str">
        <f>_xll.BDS("SPX Index","CHAIN_TICKERS", "CHAIN_STRIKE_PX_OVRD",F2455, "CHAIN_PUT_CALL_TYPE_OVRD=P", "CHAIN_PERIODICITY_OVRD=M")</f>
        <v>SPX US 11/20/15 P2700</v>
      </c>
      <c r="J2455" t="s">
        <v>999</v>
      </c>
      <c r="K2455" t="e">
        <f ca="1">_xll.BDP(J2455,"security des")</f>
        <v>#NAME?</v>
      </c>
      <c r="N2455" t="s">
        <v>801</v>
      </c>
      <c r="O2455" t="e">
        <f ca="1">_xll.BDP(J2455,"security des")</f>
        <v>#NAME?</v>
      </c>
    </row>
    <row r="2456" spans="1:15" x14ac:dyDescent="0.25">
      <c r="A2456">
        <v>0</v>
      </c>
      <c r="B2456" s="9">
        <v>1.3712328767123287E-4</v>
      </c>
      <c r="C2456" s="9" t="str">
        <f t="shared" si="76"/>
        <v>$H$2483</v>
      </c>
      <c r="D2456" s="9" t="str">
        <f t="shared" si="77"/>
        <v>H2483</v>
      </c>
      <c r="F2456">
        <v>49300</v>
      </c>
      <c r="G2456" s="1" t="str">
        <f>_xll.BDS("SPX Index","CHAIN_TICKERS", "CHAIN_STRIKE_PX_OVRD",F2456, "CHAIN_PUT_CALL_TYPE_OVRD=P", "CHAIN_PERIODICITY_OVRD=M")</f>
        <v>SPX US 11/20/15 P2700</v>
      </c>
      <c r="J2456" t="s">
        <v>1000</v>
      </c>
      <c r="K2456" t="e">
        <f ca="1">_xll.BDP(J2456,"security des")</f>
        <v>#NAME?</v>
      </c>
      <c r="N2456" t="s">
        <v>802</v>
      </c>
      <c r="O2456" t="e">
        <f ca="1">_xll.BDP(J2456,"security des")</f>
        <v>#NAME?</v>
      </c>
    </row>
    <row r="2457" spans="1:15" x14ac:dyDescent="0.25">
      <c r="A2457">
        <v>0</v>
      </c>
      <c r="B2457" s="9">
        <v>1.3767123287671234E-4</v>
      </c>
      <c r="C2457" s="9" t="str">
        <f t="shared" si="76"/>
        <v>$H$2484</v>
      </c>
      <c r="D2457" s="9" t="str">
        <f t="shared" si="77"/>
        <v>H2484</v>
      </c>
      <c r="F2457">
        <v>49320</v>
      </c>
      <c r="G2457" s="1" t="str">
        <f>_xll.BDS("SPX Index","CHAIN_TICKERS", "CHAIN_STRIKE_PX_OVRD",F2457, "CHAIN_PUT_CALL_TYPE_OVRD=P", "CHAIN_PERIODICITY_OVRD=M")</f>
        <v>SPX US 11/20/15 P2700</v>
      </c>
      <c r="J2457" t="s">
        <v>1001</v>
      </c>
      <c r="K2457" t="e">
        <f ca="1">_xll.BDP(J2457,"security des")</f>
        <v>#NAME?</v>
      </c>
      <c r="N2457" t="s">
        <v>803</v>
      </c>
      <c r="O2457" t="e">
        <f ca="1">_xll.BDP(J2457,"security des")</f>
        <v>#NAME?</v>
      </c>
    </row>
    <row r="2458" spans="1:15" x14ac:dyDescent="0.25">
      <c r="A2458">
        <v>0</v>
      </c>
      <c r="B2458" s="9">
        <v>1.3778082191780823E-4</v>
      </c>
      <c r="C2458" s="9" t="str">
        <f t="shared" si="76"/>
        <v>$H$2485</v>
      </c>
      <c r="D2458" s="9" t="str">
        <f t="shared" si="77"/>
        <v>H2485</v>
      </c>
      <c r="F2458">
        <v>49340</v>
      </c>
      <c r="G2458" s="1" t="str">
        <f>_xll.BDS("SPX Index","CHAIN_TICKERS", "CHAIN_STRIKE_PX_OVRD",F2458, "CHAIN_PUT_CALL_TYPE_OVRD=P", "CHAIN_PERIODICITY_OVRD=M")</f>
        <v>SPX US 11/20/15 P2700</v>
      </c>
      <c r="J2458" t="s">
        <v>1002</v>
      </c>
      <c r="K2458" t="e">
        <f ca="1">_xll.BDP(J2458,"security des")</f>
        <v>#NAME?</v>
      </c>
      <c r="N2458" t="s">
        <v>804</v>
      </c>
      <c r="O2458" t="e">
        <f ca="1">_xll.BDP(J2458,"security des")</f>
        <v>#NAME?</v>
      </c>
    </row>
    <row r="2459" spans="1:15" x14ac:dyDescent="0.25">
      <c r="A2459">
        <v>0</v>
      </c>
      <c r="B2459" s="9">
        <v>1.3775342465753424E-4</v>
      </c>
      <c r="C2459" s="9" t="str">
        <f t="shared" si="76"/>
        <v>$H$2486</v>
      </c>
      <c r="D2459" s="9" t="str">
        <f t="shared" si="77"/>
        <v>H2486</v>
      </c>
      <c r="F2459">
        <v>49360</v>
      </c>
      <c r="G2459" s="1" t="str">
        <f>_xll.BDS("SPX Index","CHAIN_TICKERS", "CHAIN_STRIKE_PX_OVRD",F2459, "CHAIN_PUT_CALL_TYPE_OVRD=P", "CHAIN_PERIODICITY_OVRD=M")</f>
        <v>SPX US 11/20/15 P2700</v>
      </c>
      <c r="J2459" t="s">
        <v>1003</v>
      </c>
      <c r="K2459" t="e">
        <f ca="1">_xll.BDP(J2459,"security des")</f>
        <v>#NAME?</v>
      </c>
      <c r="N2459" t="s">
        <v>805</v>
      </c>
      <c r="O2459" t="e">
        <f ca="1">_xll.BDP(J2459,"security des")</f>
        <v>#NAME?</v>
      </c>
    </row>
    <row r="2460" spans="1:15" x14ac:dyDescent="0.25">
      <c r="A2460">
        <v>0</v>
      </c>
      <c r="B2460" s="9">
        <v>1.3775342465753424E-4</v>
      </c>
      <c r="C2460" s="9" t="str">
        <f t="shared" si="76"/>
        <v>$H$2487</v>
      </c>
      <c r="D2460" s="9" t="str">
        <f t="shared" si="77"/>
        <v>H2487</v>
      </c>
      <c r="F2460">
        <v>49380</v>
      </c>
      <c r="G2460" s="1" t="str">
        <f>_xll.BDS("SPX Index","CHAIN_TICKERS", "CHAIN_STRIKE_PX_OVRD",F2460, "CHAIN_PUT_CALL_TYPE_OVRD=P", "CHAIN_PERIODICITY_OVRD=M")</f>
        <v>SPX US 11/20/15 P2700</v>
      </c>
      <c r="J2460" t="s">
        <v>1004</v>
      </c>
      <c r="K2460" t="e">
        <f ca="1">_xll.BDP(J2460,"security des")</f>
        <v>#NAME?</v>
      </c>
      <c r="N2460" t="s">
        <v>806</v>
      </c>
      <c r="O2460" t="e">
        <f ca="1">_xll.BDP(J2460,"security des")</f>
        <v>#NAME?</v>
      </c>
    </row>
    <row r="2461" spans="1:15" x14ac:dyDescent="0.25">
      <c r="A2461">
        <v>0</v>
      </c>
      <c r="B2461" s="9">
        <v>1.376986301369863E-4</v>
      </c>
      <c r="C2461" s="9" t="str">
        <f t="shared" si="76"/>
        <v>$H$2488</v>
      </c>
      <c r="D2461" s="9" t="str">
        <f t="shared" si="77"/>
        <v>H2488</v>
      </c>
      <c r="F2461">
        <v>49400</v>
      </c>
      <c r="G2461" s="1" t="str">
        <f>_xll.BDS("SPX Index","CHAIN_TICKERS", "CHAIN_STRIKE_PX_OVRD",F2461, "CHAIN_PUT_CALL_TYPE_OVRD=P", "CHAIN_PERIODICITY_OVRD=M")</f>
        <v>SPX US 11/20/15 P2700</v>
      </c>
      <c r="J2461" t="s">
        <v>1005</v>
      </c>
      <c r="K2461" t="e">
        <f ca="1">_xll.BDP(J2461,"security des")</f>
        <v>#NAME?</v>
      </c>
      <c r="N2461" t="s">
        <v>807</v>
      </c>
      <c r="O2461" t="e">
        <f ca="1">_xll.BDP(J2461,"security des")</f>
        <v>#NAME?</v>
      </c>
    </row>
    <row r="2462" spans="1:15" x14ac:dyDescent="0.25">
      <c r="A2462">
        <v>0</v>
      </c>
      <c r="B2462" s="9">
        <v>1.3967123287671234E-4</v>
      </c>
      <c r="C2462" s="9" t="str">
        <f t="shared" si="76"/>
        <v>$H$2489</v>
      </c>
      <c r="D2462" s="9" t="str">
        <f t="shared" si="77"/>
        <v>H2489</v>
      </c>
      <c r="F2462">
        <v>49420</v>
      </c>
      <c r="G2462" s="1" t="str">
        <f>_xll.BDS("SPX Index","CHAIN_TICKERS", "CHAIN_STRIKE_PX_OVRD",F2462, "CHAIN_PUT_CALL_TYPE_OVRD=P", "CHAIN_PERIODICITY_OVRD=M")</f>
        <v>SPX US 11/20/15 P2700</v>
      </c>
      <c r="J2462" t="s">
        <v>1006</v>
      </c>
      <c r="K2462" t="e">
        <f ca="1">_xll.BDP(J2462,"security des")</f>
        <v>#NAME?</v>
      </c>
      <c r="N2462" t="s">
        <v>808</v>
      </c>
      <c r="O2462" t="e">
        <f ca="1">_xll.BDP(J2462,"security des")</f>
        <v>#NAME?</v>
      </c>
    </row>
    <row r="2463" spans="1:15" x14ac:dyDescent="0.25">
      <c r="A2463">
        <v>0</v>
      </c>
      <c r="B2463" s="9">
        <v>1.3978082191780822E-4</v>
      </c>
      <c r="C2463" s="9" t="str">
        <f t="shared" si="76"/>
        <v>$H$2490</v>
      </c>
      <c r="D2463" s="9" t="str">
        <f t="shared" si="77"/>
        <v>H2490</v>
      </c>
      <c r="F2463">
        <v>49440</v>
      </c>
      <c r="G2463" s="1" t="str">
        <f>_xll.BDS("SPX Index","CHAIN_TICKERS", "CHAIN_STRIKE_PX_OVRD",F2463, "CHAIN_PUT_CALL_TYPE_OVRD=P", "CHAIN_PERIODICITY_OVRD=M")</f>
        <v>SPX US 11/20/15 P2700</v>
      </c>
      <c r="J2463" t="s">
        <v>1007</v>
      </c>
      <c r="K2463" t="e">
        <f ca="1">_xll.BDP(J2463,"security des")</f>
        <v>#NAME?</v>
      </c>
      <c r="N2463" t="s">
        <v>809</v>
      </c>
      <c r="O2463" t="e">
        <f ca="1">_xll.BDP(J2463,"security des")</f>
        <v>#NAME?</v>
      </c>
    </row>
    <row r="2464" spans="1:15" x14ac:dyDescent="0.25">
      <c r="A2464">
        <v>0</v>
      </c>
      <c r="B2464" s="9">
        <v>1.4032876712328767E-4</v>
      </c>
      <c r="C2464" s="9" t="str">
        <f t="shared" si="76"/>
        <v>$H$2491</v>
      </c>
      <c r="D2464" s="9" t="str">
        <f t="shared" si="77"/>
        <v>H2491</v>
      </c>
      <c r="F2464">
        <v>49460</v>
      </c>
      <c r="G2464" s="1" t="str">
        <f>_xll.BDS("SPX Index","CHAIN_TICKERS", "CHAIN_STRIKE_PX_OVRD",F2464, "CHAIN_PUT_CALL_TYPE_OVRD=P", "CHAIN_PERIODICITY_OVRD=M")</f>
        <v>SPX US 11/20/15 P2700</v>
      </c>
      <c r="J2464" t="s">
        <v>1008</v>
      </c>
      <c r="K2464" t="e">
        <f ca="1">_xll.BDP(J2464,"security des")</f>
        <v>#NAME?</v>
      </c>
      <c r="N2464" t="s">
        <v>810</v>
      </c>
      <c r="O2464" t="e">
        <f ca="1">_xll.BDP(J2464,"security des")</f>
        <v>#NAME?</v>
      </c>
    </row>
    <row r="2465" spans="1:15" x14ac:dyDescent="0.25">
      <c r="A2465">
        <v>0</v>
      </c>
      <c r="B2465" s="9">
        <v>1.4030136986301371E-4</v>
      </c>
      <c r="C2465" s="9" t="str">
        <f t="shared" si="76"/>
        <v>$H$2492</v>
      </c>
      <c r="D2465" s="9" t="str">
        <f t="shared" si="77"/>
        <v>H2492</v>
      </c>
      <c r="F2465">
        <v>49480</v>
      </c>
      <c r="G2465" s="1" t="str">
        <f>_xll.BDS("SPX Index","CHAIN_TICKERS", "CHAIN_STRIKE_PX_OVRD",F2465, "CHAIN_PUT_CALL_TYPE_OVRD=P", "CHAIN_PERIODICITY_OVRD=M")</f>
        <v>SPX US 11/20/15 P2700</v>
      </c>
      <c r="J2465" t="s">
        <v>1009</v>
      </c>
      <c r="K2465" t="e">
        <f ca="1">_xll.BDP(J2465,"security des")</f>
        <v>#NAME?</v>
      </c>
      <c r="N2465" t="s">
        <v>811</v>
      </c>
      <c r="O2465" t="e">
        <f ca="1">_xll.BDP(J2465,"security des")</f>
        <v>#NAME?</v>
      </c>
    </row>
    <row r="2466" spans="1:15" x14ac:dyDescent="0.25">
      <c r="A2466">
        <v>0</v>
      </c>
      <c r="B2466" s="9">
        <v>1.4112328767123286E-4</v>
      </c>
      <c r="C2466" s="9" t="str">
        <f t="shared" si="76"/>
        <v>$H$2493</v>
      </c>
      <c r="D2466" s="9" t="str">
        <f t="shared" si="77"/>
        <v>H2493</v>
      </c>
      <c r="F2466">
        <v>49500</v>
      </c>
      <c r="G2466" s="1" t="str">
        <f>_xll.BDS("SPX Index","CHAIN_TICKERS", "CHAIN_STRIKE_PX_OVRD",F2466, "CHAIN_PUT_CALL_TYPE_OVRD=P", "CHAIN_PERIODICITY_OVRD=M")</f>
        <v>SPX US 11/20/15 P2700</v>
      </c>
      <c r="J2466" t="s">
        <v>1010</v>
      </c>
      <c r="K2466" t="e">
        <f ca="1">_xll.BDP(J2466,"security des")</f>
        <v>#NAME?</v>
      </c>
      <c r="N2466" t="s">
        <v>812</v>
      </c>
      <c r="O2466" t="e">
        <f ca="1">_xll.BDP(J2466,"security des")</f>
        <v>#NAME?</v>
      </c>
    </row>
    <row r="2467" spans="1:15" x14ac:dyDescent="0.25">
      <c r="A2467">
        <v>0</v>
      </c>
      <c r="B2467" s="9">
        <v>1.4194520547945207E-4</v>
      </c>
      <c r="C2467" s="9" t="str">
        <f t="shared" si="76"/>
        <v>$H$2494</v>
      </c>
      <c r="D2467" s="9" t="str">
        <f t="shared" si="77"/>
        <v>H2494</v>
      </c>
      <c r="F2467">
        <v>49520</v>
      </c>
      <c r="G2467" s="1" t="str">
        <f>_xll.BDS("SPX Index","CHAIN_TICKERS", "CHAIN_STRIKE_PX_OVRD",F2467, "CHAIN_PUT_CALL_TYPE_OVRD=P", "CHAIN_PERIODICITY_OVRD=M")</f>
        <v>SPX US 11/20/15 P2700</v>
      </c>
      <c r="J2467" t="s">
        <v>1011</v>
      </c>
      <c r="K2467" t="e">
        <f ca="1">_xll.BDP(J2467,"security des")</f>
        <v>#NAME?</v>
      </c>
      <c r="N2467" t="s">
        <v>813</v>
      </c>
      <c r="O2467" t="e">
        <f ca="1">_xll.BDP(J2467,"security des")</f>
        <v>#NAME?</v>
      </c>
    </row>
    <row r="2468" spans="1:15" x14ac:dyDescent="0.25">
      <c r="A2468">
        <v>0</v>
      </c>
      <c r="B2468" s="9">
        <v>1.4263013698630138E-4</v>
      </c>
      <c r="C2468" s="9" t="str">
        <f t="shared" si="76"/>
        <v>$H$2495</v>
      </c>
      <c r="D2468" s="9" t="str">
        <f t="shared" si="77"/>
        <v>H2495</v>
      </c>
      <c r="F2468">
        <v>49540</v>
      </c>
      <c r="G2468" s="1" t="str">
        <f>_xll.BDS("SPX Index","CHAIN_TICKERS", "CHAIN_STRIKE_PX_OVRD",F2468, "CHAIN_PUT_CALL_TYPE_OVRD=P", "CHAIN_PERIODICITY_OVRD=M")</f>
        <v>SPX US 11/20/15 P2700</v>
      </c>
      <c r="J2468" t="s">
        <v>1012</v>
      </c>
      <c r="K2468" t="e">
        <f ca="1">_xll.BDP(J2468,"security des")</f>
        <v>#NAME?</v>
      </c>
      <c r="N2468" t="s">
        <v>814</v>
      </c>
      <c r="O2468" t="e">
        <f ca="1">_xll.BDP(J2468,"security des")</f>
        <v>#NAME?</v>
      </c>
    </row>
    <row r="2469" spans="1:15" x14ac:dyDescent="0.25">
      <c r="A2469">
        <v>0</v>
      </c>
      <c r="B2469" s="9">
        <v>1.4090410958904109E-4</v>
      </c>
      <c r="C2469" s="9" t="str">
        <f t="shared" si="76"/>
        <v>$H$2496</v>
      </c>
      <c r="D2469" s="9" t="str">
        <f t="shared" si="77"/>
        <v>H2496</v>
      </c>
      <c r="F2469">
        <v>49560</v>
      </c>
      <c r="G2469" s="1" t="str">
        <f>_xll.BDS("SPX Index","CHAIN_TICKERS", "CHAIN_STRIKE_PX_OVRD",F2469, "CHAIN_PUT_CALL_TYPE_OVRD=P", "CHAIN_PERIODICITY_OVRD=M")</f>
        <v>SPX US 11/20/15 P2700</v>
      </c>
      <c r="J2469" t="s">
        <v>1013</v>
      </c>
      <c r="K2469" t="e">
        <f ca="1">_xll.BDP(J2469,"security des")</f>
        <v>#NAME?</v>
      </c>
      <c r="N2469" t="s">
        <v>815</v>
      </c>
      <c r="O2469" t="e">
        <f ca="1">_xll.BDP(J2469,"security des")</f>
        <v>#NAME?</v>
      </c>
    </row>
    <row r="2470" spans="1:15" x14ac:dyDescent="0.25">
      <c r="A2470">
        <v>1</v>
      </c>
      <c r="B2470" s="9">
        <v>1.3860273972602741E-4</v>
      </c>
      <c r="C2470" s="9" t="str">
        <f t="shared" si="76"/>
        <v>$H$2497</v>
      </c>
      <c r="D2470" s="9" t="str">
        <f t="shared" si="77"/>
        <v>H2497</v>
      </c>
      <c r="F2470">
        <v>49580</v>
      </c>
      <c r="G2470" s="1" t="str">
        <f>_xll.BDS("SPX Index","CHAIN_TICKERS", "CHAIN_STRIKE_PX_OVRD",F2470, "CHAIN_PUT_CALL_TYPE_OVRD=P", "CHAIN_PERIODICITY_OVRD=M")</f>
        <v>SPX US 11/20/15 P2700</v>
      </c>
      <c r="J2470" t="s">
        <v>1014</v>
      </c>
      <c r="K2470" t="e">
        <f ca="1">_xll.BDP(J2470,"security des")</f>
        <v>#NAME?</v>
      </c>
      <c r="N2470" t="s">
        <v>816</v>
      </c>
      <c r="O2470" t="e">
        <f ca="1">_xll.BDP(J2470,"security des")</f>
        <v>#NAME?</v>
      </c>
    </row>
    <row r="2471" spans="1:15" x14ac:dyDescent="0.25">
      <c r="A2471">
        <v>0</v>
      </c>
      <c r="B2471" s="9">
        <v>1.3997260273972603E-4</v>
      </c>
      <c r="C2471" s="9" t="str">
        <f t="shared" si="76"/>
        <v>$H$2498</v>
      </c>
      <c r="D2471" s="9" t="str">
        <f t="shared" si="77"/>
        <v>H2498</v>
      </c>
      <c r="F2471">
        <v>49600</v>
      </c>
      <c r="G2471" s="1" t="str">
        <f>_xll.BDS("SPX Index","CHAIN_TICKERS", "CHAIN_STRIKE_PX_OVRD",F2471, "CHAIN_PUT_CALL_TYPE_OVRD=P", "CHAIN_PERIODICITY_OVRD=M")</f>
        <v>SPX US 11/20/15 P2700</v>
      </c>
      <c r="J2471" t="s">
        <v>1015</v>
      </c>
      <c r="K2471" t="e">
        <f ca="1">_xll.BDP(J2471,"security des")</f>
        <v>#NAME?</v>
      </c>
      <c r="N2471" t="s">
        <v>817</v>
      </c>
      <c r="O2471" t="e">
        <f ca="1">_xll.BDP(J2471,"security des")</f>
        <v>#NAME?</v>
      </c>
    </row>
    <row r="2472" spans="1:15" x14ac:dyDescent="0.25">
      <c r="A2472">
        <v>0</v>
      </c>
      <c r="B2472" s="9">
        <v>1.3879452054794519E-4</v>
      </c>
      <c r="C2472" s="9" t="str">
        <f t="shared" si="76"/>
        <v>$H$2499</v>
      </c>
      <c r="D2472" s="9" t="str">
        <f t="shared" si="77"/>
        <v>H2499</v>
      </c>
      <c r="F2472">
        <v>49620</v>
      </c>
      <c r="G2472" s="1" t="str">
        <f>_xll.BDS("SPX Index","CHAIN_TICKERS", "CHAIN_STRIKE_PX_OVRD",F2472, "CHAIN_PUT_CALL_TYPE_OVRD=P", "CHAIN_PERIODICITY_OVRD=M")</f>
        <v>SPX US 11/20/15 P2700</v>
      </c>
      <c r="J2472" t="s">
        <v>1016</v>
      </c>
      <c r="K2472" t="e">
        <f ca="1">_xll.BDP(J2472,"security des")</f>
        <v>#NAME?</v>
      </c>
      <c r="N2472" t="s">
        <v>818</v>
      </c>
      <c r="O2472" t="e">
        <f ca="1">_xll.BDP(J2472,"security des")</f>
        <v>#NAME?</v>
      </c>
    </row>
    <row r="2473" spans="1:15" x14ac:dyDescent="0.25">
      <c r="A2473">
        <v>0</v>
      </c>
      <c r="B2473" s="9">
        <v>1.4120547945205479E-4</v>
      </c>
      <c r="C2473" s="9" t="str">
        <f t="shared" si="76"/>
        <v>$H$2500</v>
      </c>
      <c r="D2473" s="9" t="str">
        <f t="shared" si="77"/>
        <v>H2500</v>
      </c>
      <c r="F2473">
        <v>49640</v>
      </c>
      <c r="G2473" s="1" t="str">
        <f>_xll.BDS("SPX Index","CHAIN_TICKERS", "CHAIN_STRIKE_PX_OVRD",F2473, "CHAIN_PUT_CALL_TYPE_OVRD=P", "CHAIN_PERIODICITY_OVRD=M")</f>
        <v>SPX US 11/20/15 P2700</v>
      </c>
      <c r="J2473" t="s">
        <v>1017</v>
      </c>
      <c r="K2473" t="e">
        <f ca="1">_xll.BDP(J2473,"security des")</f>
        <v>#NAME?</v>
      </c>
      <c r="N2473" t="s">
        <v>819</v>
      </c>
      <c r="O2473" t="e">
        <f ca="1">_xll.BDP(J2473,"security des")</f>
        <v>#NAME?</v>
      </c>
    </row>
    <row r="2474" spans="1:15" x14ac:dyDescent="0.25">
      <c r="A2474">
        <v>0</v>
      </c>
      <c r="B2474" s="9">
        <v>1.4147945205479452E-4</v>
      </c>
      <c r="C2474" s="9" t="str">
        <f t="shared" si="76"/>
        <v>$H$2501</v>
      </c>
      <c r="D2474" s="9" t="str">
        <f t="shared" si="77"/>
        <v>H2501</v>
      </c>
      <c r="F2474">
        <v>49660</v>
      </c>
      <c r="G2474" s="1" t="str">
        <f>_xll.BDS("SPX Index","CHAIN_TICKERS", "CHAIN_STRIKE_PX_OVRD",F2474, "CHAIN_PUT_CALL_TYPE_OVRD=P", "CHAIN_PERIODICITY_OVRD=M")</f>
        <v>SPX US 11/20/15 P2700</v>
      </c>
      <c r="J2474" t="s">
        <v>1018</v>
      </c>
      <c r="K2474" t="e">
        <f ca="1">_xll.BDP(J2474,"security des")</f>
        <v>#NAME?</v>
      </c>
      <c r="N2474" t="s">
        <v>820</v>
      </c>
      <c r="O2474" t="e">
        <f ca="1">_xll.BDP(J2474,"security des")</f>
        <v>#NAME?</v>
      </c>
    </row>
    <row r="2475" spans="1:15" x14ac:dyDescent="0.25">
      <c r="A2475">
        <v>0</v>
      </c>
      <c r="B2475" s="9">
        <v>1.423013698630137E-4</v>
      </c>
      <c r="C2475" s="9" t="str">
        <f t="shared" si="76"/>
        <v>$H$2502</v>
      </c>
      <c r="D2475" s="9" t="str">
        <f t="shared" si="77"/>
        <v>H2502</v>
      </c>
      <c r="F2475">
        <v>49680</v>
      </c>
      <c r="G2475" s="1" t="str">
        <f>_xll.BDS("SPX Index","CHAIN_TICKERS", "CHAIN_STRIKE_PX_OVRD",F2475, "CHAIN_PUT_CALL_TYPE_OVRD=P", "CHAIN_PERIODICITY_OVRD=M")</f>
        <v>SPX US 11/20/15 P2700</v>
      </c>
      <c r="J2475" t="s">
        <v>1019</v>
      </c>
      <c r="K2475" t="e">
        <f ca="1">_xll.BDP(J2475,"security des")</f>
        <v>#NAME?</v>
      </c>
      <c r="N2475" t="s">
        <v>821</v>
      </c>
      <c r="O2475" t="e">
        <f ca="1">_xll.BDP(J2475,"security des")</f>
        <v>#NAME?</v>
      </c>
    </row>
    <row r="2476" spans="1:15" x14ac:dyDescent="0.25">
      <c r="A2476">
        <v>0</v>
      </c>
      <c r="B2476" s="9">
        <v>1.4082191780821917E-4</v>
      </c>
      <c r="C2476" s="9" t="str">
        <f t="shared" si="76"/>
        <v>$H$2503</v>
      </c>
      <c r="D2476" s="9" t="str">
        <f t="shared" si="77"/>
        <v>H2503</v>
      </c>
      <c r="F2476">
        <v>49700</v>
      </c>
      <c r="G2476" s="1" t="str">
        <f>_xll.BDS("SPX Index","CHAIN_TICKERS", "CHAIN_STRIKE_PX_OVRD",F2476, "CHAIN_PUT_CALL_TYPE_OVRD=P", "CHAIN_PERIODICITY_OVRD=M")</f>
        <v>SPX US 11/20/15 P2700</v>
      </c>
      <c r="J2476" t="s">
        <v>1020</v>
      </c>
      <c r="K2476" t="e">
        <f ca="1">_xll.BDP(J2476,"security des")</f>
        <v>#NAME?</v>
      </c>
      <c r="N2476" t="s">
        <v>822</v>
      </c>
      <c r="O2476" t="e">
        <f ca="1">_xll.BDP(J2476,"security des")</f>
        <v>#NAME?</v>
      </c>
    </row>
    <row r="2477" spans="1:15" x14ac:dyDescent="0.25">
      <c r="A2477">
        <v>0</v>
      </c>
      <c r="B2477" s="9">
        <v>1.4136986301369864E-4</v>
      </c>
      <c r="C2477" s="9" t="str">
        <f t="shared" si="76"/>
        <v>$H$2504</v>
      </c>
      <c r="D2477" s="9" t="str">
        <f t="shared" si="77"/>
        <v>H2504</v>
      </c>
      <c r="F2477">
        <v>49720</v>
      </c>
      <c r="G2477" s="1" t="str">
        <f>_xll.BDS("SPX Index","CHAIN_TICKERS", "CHAIN_STRIKE_PX_OVRD",F2477, "CHAIN_PUT_CALL_TYPE_OVRD=P", "CHAIN_PERIODICITY_OVRD=M")</f>
        <v>SPX US 11/20/15 P2700</v>
      </c>
      <c r="J2477" t="s">
        <v>1021</v>
      </c>
      <c r="K2477" t="e">
        <f ca="1">_xll.BDP(J2477,"security des")</f>
        <v>#NAME?</v>
      </c>
      <c r="N2477" t="s">
        <v>823</v>
      </c>
      <c r="O2477" t="e">
        <f ca="1">_xll.BDP(J2477,"security des")</f>
        <v>#NAME?</v>
      </c>
    </row>
    <row r="2478" spans="1:15" x14ac:dyDescent="0.25">
      <c r="A2478">
        <v>0</v>
      </c>
      <c r="B2478" s="9">
        <v>1.4150684931506851E-4</v>
      </c>
      <c r="C2478" s="9" t="str">
        <f t="shared" si="76"/>
        <v>$H$2505</v>
      </c>
      <c r="D2478" s="9" t="str">
        <f t="shared" si="77"/>
        <v>H2505</v>
      </c>
      <c r="F2478">
        <v>49740</v>
      </c>
      <c r="G2478" s="1" t="str">
        <f>_xll.BDS("SPX Index","CHAIN_TICKERS", "CHAIN_STRIKE_PX_OVRD",F2478, "CHAIN_PUT_CALL_TYPE_OVRD=P", "CHAIN_PERIODICITY_OVRD=M")</f>
        <v>SPX US 11/20/15 P2700</v>
      </c>
      <c r="J2478" t="s">
        <v>1022</v>
      </c>
      <c r="K2478" t="e">
        <f ca="1">_xll.BDP(J2478,"security des")</f>
        <v>#NAME?</v>
      </c>
      <c r="N2478" t="s">
        <v>824</v>
      </c>
      <c r="O2478" t="e">
        <f ca="1">_xll.BDP(J2478,"security des")</f>
        <v>#NAME?</v>
      </c>
    </row>
    <row r="2479" spans="1:15" x14ac:dyDescent="0.25">
      <c r="A2479">
        <v>0</v>
      </c>
      <c r="B2479" s="9">
        <v>1.4120547945205479E-4</v>
      </c>
      <c r="C2479" s="9" t="str">
        <f t="shared" si="76"/>
        <v>$H$2506</v>
      </c>
      <c r="D2479" s="9" t="str">
        <f t="shared" si="77"/>
        <v>H2506</v>
      </c>
      <c r="F2479">
        <v>49760</v>
      </c>
      <c r="G2479" s="1" t="str">
        <f>_xll.BDS("SPX Index","CHAIN_TICKERS", "CHAIN_STRIKE_PX_OVRD",F2479, "CHAIN_PUT_CALL_TYPE_OVRD=P", "CHAIN_PERIODICITY_OVRD=M")</f>
        <v>SPX US 11/20/15 P2700</v>
      </c>
      <c r="J2479" t="s">
        <v>1023</v>
      </c>
      <c r="K2479" t="e">
        <f ca="1">_xll.BDP(J2479,"security des")</f>
        <v>#NAME?</v>
      </c>
      <c r="N2479" t="s">
        <v>825</v>
      </c>
      <c r="O2479" t="e">
        <f ca="1">_xll.BDP(J2479,"security des")</f>
        <v>#NAME?</v>
      </c>
    </row>
    <row r="2480" spans="1:15" x14ac:dyDescent="0.25">
      <c r="A2480">
        <v>0</v>
      </c>
      <c r="B2480" s="9">
        <v>1.4030136986301371E-4</v>
      </c>
      <c r="C2480" s="9" t="str">
        <f t="shared" si="76"/>
        <v>$H$2507</v>
      </c>
      <c r="D2480" s="9" t="str">
        <f t="shared" si="77"/>
        <v>H2507</v>
      </c>
      <c r="F2480">
        <v>49780</v>
      </c>
      <c r="G2480" s="1" t="str">
        <f>_xll.BDS("SPX Index","CHAIN_TICKERS", "CHAIN_STRIKE_PX_OVRD",F2480, "CHAIN_PUT_CALL_TYPE_OVRD=P", "CHAIN_PERIODICITY_OVRD=M")</f>
        <v>SPX US 11/20/15 P2700</v>
      </c>
      <c r="J2480" t="s">
        <v>1024</v>
      </c>
      <c r="K2480" t="e">
        <f ca="1">_xll.BDP(J2480,"security des")</f>
        <v>#NAME?</v>
      </c>
      <c r="N2480" t="s">
        <v>826</v>
      </c>
      <c r="O2480" t="e">
        <f ca="1">_xll.BDP(J2480,"security des")</f>
        <v>#NAME?</v>
      </c>
    </row>
    <row r="2481" spans="1:15" x14ac:dyDescent="0.25">
      <c r="A2481">
        <v>0</v>
      </c>
      <c r="B2481" s="9">
        <v>1.4136986301369864E-4</v>
      </c>
      <c r="C2481" s="9" t="str">
        <f t="shared" si="76"/>
        <v>$H$2508</v>
      </c>
      <c r="D2481" s="9" t="str">
        <f t="shared" si="77"/>
        <v>H2508</v>
      </c>
      <c r="F2481">
        <v>49800</v>
      </c>
      <c r="G2481" s="1" t="str">
        <f>_xll.BDS("SPX Index","CHAIN_TICKERS", "CHAIN_STRIKE_PX_OVRD",F2481, "CHAIN_PUT_CALL_TYPE_OVRD=P", "CHAIN_PERIODICITY_OVRD=M")</f>
        <v>SPX US 11/20/15 P2700</v>
      </c>
      <c r="J2481" t="s">
        <v>1025</v>
      </c>
      <c r="K2481" t="e">
        <f ca="1">_xll.BDP(J2481,"security des")</f>
        <v>#NAME?</v>
      </c>
      <c r="N2481" t="s">
        <v>827</v>
      </c>
      <c r="O2481" t="e">
        <f ca="1">_xll.BDP(J2481,"security des")</f>
        <v>#NAME?</v>
      </c>
    </row>
    <row r="2482" spans="1:15" x14ac:dyDescent="0.25">
      <c r="A2482">
        <v>0</v>
      </c>
      <c r="B2482" s="9">
        <v>1.3950684931506849E-4</v>
      </c>
      <c r="C2482" s="9" t="str">
        <f t="shared" si="76"/>
        <v>$H$2509</v>
      </c>
      <c r="D2482" s="9" t="str">
        <f t="shared" si="77"/>
        <v>H2509</v>
      </c>
      <c r="F2482">
        <v>49820</v>
      </c>
      <c r="G2482" s="1" t="str">
        <f>_xll.BDS("SPX Index","CHAIN_TICKERS", "CHAIN_STRIKE_PX_OVRD",F2482, "CHAIN_PUT_CALL_TYPE_OVRD=P", "CHAIN_PERIODICITY_OVRD=M")</f>
        <v>SPX US 11/20/15 P2700</v>
      </c>
      <c r="J2482" t="s">
        <v>1026</v>
      </c>
      <c r="K2482" t="e">
        <f ca="1">_xll.BDP(J2482,"security des")</f>
        <v>#NAME?</v>
      </c>
      <c r="N2482" t="s">
        <v>828</v>
      </c>
      <c r="O2482" t="e">
        <f ca="1">_xll.BDP(J2482,"security des")</f>
        <v>#NAME?</v>
      </c>
    </row>
    <row r="2483" spans="1:15" x14ac:dyDescent="0.25">
      <c r="A2483">
        <v>0</v>
      </c>
      <c r="B2483" s="9">
        <v>1.3947945205479453E-4</v>
      </c>
      <c r="C2483" s="9" t="str">
        <f t="shared" si="76"/>
        <v>$H$2510</v>
      </c>
      <c r="D2483" s="9" t="str">
        <f t="shared" si="77"/>
        <v>H2510</v>
      </c>
      <c r="F2483">
        <v>49840</v>
      </c>
      <c r="G2483" s="1" t="str">
        <f>_xll.BDS("SPX Index","CHAIN_TICKERS", "CHAIN_STRIKE_PX_OVRD",F2483, "CHAIN_PUT_CALL_TYPE_OVRD=P", "CHAIN_PERIODICITY_OVRD=M")</f>
        <v>SPX US 11/20/15 P2700</v>
      </c>
      <c r="J2483" t="s">
        <v>1027</v>
      </c>
      <c r="K2483" t="e">
        <f ca="1">_xll.BDP(J2483,"security des")</f>
        <v>#NAME?</v>
      </c>
      <c r="N2483" t="s">
        <v>829</v>
      </c>
      <c r="O2483" t="e">
        <f ca="1">_xll.BDP(J2483,"security des")</f>
        <v>#NAME?</v>
      </c>
    </row>
    <row r="2484" spans="1:15" x14ac:dyDescent="0.25">
      <c r="A2484">
        <v>0</v>
      </c>
      <c r="B2484" s="9">
        <v>1.3975342465753424E-4</v>
      </c>
      <c r="C2484" s="9" t="str">
        <f t="shared" si="76"/>
        <v>$H$2511</v>
      </c>
      <c r="D2484" s="9" t="str">
        <f t="shared" si="77"/>
        <v>H2511</v>
      </c>
      <c r="F2484">
        <v>49860</v>
      </c>
      <c r="G2484" s="1" t="str">
        <f>_xll.BDS("SPX Index","CHAIN_TICKERS", "CHAIN_STRIKE_PX_OVRD",F2484, "CHAIN_PUT_CALL_TYPE_OVRD=P", "CHAIN_PERIODICITY_OVRD=M")</f>
        <v>SPX US 11/20/15 P2700</v>
      </c>
      <c r="J2484" t="s">
        <v>1028</v>
      </c>
      <c r="K2484" t="e">
        <f ca="1">_xll.BDP(J2484,"security des")</f>
        <v>#NAME?</v>
      </c>
      <c r="N2484" t="s">
        <v>830</v>
      </c>
      <c r="O2484" t="e">
        <f ca="1">_xll.BDP(J2484,"security des")</f>
        <v>#NAME?</v>
      </c>
    </row>
    <row r="2485" spans="1:15" x14ac:dyDescent="0.25">
      <c r="A2485">
        <v>0</v>
      </c>
      <c r="B2485" s="9">
        <v>1.3912328767123289E-4</v>
      </c>
      <c r="C2485" s="9" t="str">
        <f t="shared" si="76"/>
        <v>$H$2512</v>
      </c>
      <c r="D2485" s="9" t="str">
        <f t="shared" si="77"/>
        <v>H2512</v>
      </c>
      <c r="F2485">
        <v>49880</v>
      </c>
      <c r="G2485" s="1" t="str">
        <f>_xll.BDS("SPX Index","CHAIN_TICKERS", "CHAIN_STRIKE_PX_OVRD",F2485, "CHAIN_PUT_CALL_TYPE_OVRD=P", "CHAIN_PERIODICITY_OVRD=M")</f>
        <v>SPX US 11/20/15 P2700</v>
      </c>
      <c r="J2485" t="s">
        <v>1029</v>
      </c>
      <c r="K2485" t="e">
        <f ca="1">_xll.BDP(J2485,"security des")</f>
        <v>#NAME?</v>
      </c>
      <c r="N2485" t="s">
        <v>831</v>
      </c>
      <c r="O2485" t="e">
        <f ca="1">_xll.BDP(J2485,"security des")</f>
        <v>#NAME?</v>
      </c>
    </row>
    <row r="2486" spans="1:15" x14ac:dyDescent="0.25">
      <c r="A2486">
        <v>0</v>
      </c>
      <c r="B2486" s="9">
        <v>1.3709589041095889E-4</v>
      </c>
      <c r="C2486" s="9" t="str">
        <f t="shared" si="76"/>
        <v>$H$2513</v>
      </c>
      <c r="D2486" s="9" t="str">
        <f t="shared" si="77"/>
        <v>H2513</v>
      </c>
      <c r="F2486">
        <v>49900</v>
      </c>
      <c r="G2486" s="1" t="str">
        <f>_xll.BDS("SPX Index","CHAIN_TICKERS", "CHAIN_STRIKE_PX_OVRD",F2486, "CHAIN_PUT_CALL_TYPE_OVRD=P", "CHAIN_PERIODICITY_OVRD=M")</f>
        <v>SPX US 11/20/15 P2700</v>
      </c>
      <c r="J2486" t="s">
        <v>1030</v>
      </c>
      <c r="K2486" t="e">
        <f ca="1">_xll.BDP(J2486,"security des")</f>
        <v>#NAME?</v>
      </c>
      <c r="N2486" t="s">
        <v>832</v>
      </c>
      <c r="O2486" t="e">
        <f ca="1">_xll.BDP(J2486,"security des")</f>
        <v>#NAME?</v>
      </c>
    </row>
    <row r="2487" spans="1:15" x14ac:dyDescent="0.25">
      <c r="A2487">
        <v>0</v>
      </c>
      <c r="B2487" s="9">
        <v>1.3605479452054794E-4</v>
      </c>
      <c r="C2487" s="9" t="str">
        <f t="shared" si="76"/>
        <v>$H$2514</v>
      </c>
      <c r="D2487" s="9" t="str">
        <f t="shared" si="77"/>
        <v>H2514</v>
      </c>
      <c r="F2487">
        <v>49920</v>
      </c>
      <c r="G2487" s="1" t="str">
        <f>_xll.BDS("SPX Index","CHAIN_TICKERS", "CHAIN_STRIKE_PX_OVRD",F2487, "CHAIN_PUT_CALL_TYPE_OVRD=P", "CHAIN_PERIODICITY_OVRD=M")</f>
        <v>SPX US 11/20/15 P2700</v>
      </c>
      <c r="J2487" t="s">
        <v>1031</v>
      </c>
      <c r="K2487" t="e">
        <f ca="1">_xll.BDP(J2487,"security des")</f>
        <v>#NAME?</v>
      </c>
      <c r="N2487" t="s">
        <v>833</v>
      </c>
      <c r="O2487" t="e">
        <f ca="1">_xll.BDP(J2487,"security des")</f>
        <v>#NAME?</v>
      </c>
    </row>
    <row r="2488" spans="1:15" x14ac:dyDescent="0.25">
      <c r="A2488">
        <v>0</v>
      </c>
      <c r="B2488" s="9">
        <v>1.3575342465753425E-4</v>
      </c>
      <c r="C2488" s="9" t="str">
        <f t="shared" si="76"/>
        <v>$H$2515</v>
      </c>
      <c r="D2488" s="9" t="str">
        <f t="shared" si="77"/>
        <v>H2515</v>
      </c>
      <c r="F2488">
        <v>49940</v>
      </c>
      <c r="G2488" s="1" t="str">
        <f>_xll.BDS("SPX Index","CHAIN_TICKERS", "CHAIN_STRIKE_PX_OVRD",F2488, "CHAIN_PUT_CALL_TYPE_OVRD=P", "CHAIN_PERIODICITY_OVRD=M")</f>
        <v>SPX US 11/20/15 P2700</v>
      </c>
      <c r="J2488" t="s">
        <v>1032</v>
      </c>
      <c r="K2488" t="e">
        <f ca="1">_xll.BDP(J2488,"security des")</f>
        <v>#NAME?</v>
      </c>
      <c r="N2488" t="s">
        <v>834</v>
      </c>
      <c r="O2488" t="e">
        <f ca="1">_xll.BDP(J2488,"security des")</f>
        <v>#NAME?</v>
      </c>
    </row>
    <row r="2489" spans="1:15" x14ac:dyDescent="0.25">
      <c r="A2489">
        <v>1</v>
      </c>
      <c r="B2489" s="9">
        <v>1.3687671232876715E-4</v>
      </c>
      <c r="C2489" s="9" t="str">
        <f t="shared" si="76"/>
        <v>$H$2516</v>
      </c>
      <c r="D2489" s="9" t="str">
        <f t="shared" si="77"/>
        <v>H2516</v>
      </c>
      <c r="F2489">
        <v>49960</v>
      </c>
      <c r="G2489" s="1" t="str">
        <f>_xll.BDS("SPX Index","CHAIN_TICKERS", "CHAIN_STRIKE_PX_OVRD",F2489, "CHAIN_PUT_CALL_TYPE_OVRD=P", "CHAIN_PERIODICITY_OVRD=M")</f>
        <v>SPX US 11/20/15 P2700</v>
      </c>
      <c r="J2489" t="s">
        <v>1033</v>
      </c>
      <c r="K2489" t="e">
        <f ca="1">_xll.BDP(J2489,"security des")</f>
        <v>#NAME?</v>
      </c>
      <c r="N2489" t="s">
        <v>835</v>
      </c>
      <c r="O2489" t="e">
        <f ca="1">_xll.BDP(J2489,"security des")</f>
        <v>#NAME?</v>
      </c>
    </row>
    <row r="2490" spans="1:15" x14ac:dyDescent="0.25">
      <c r="A2490">
        <v>0</v>
      </c>
      <c r="B2490" s="9">
        <v>1.376986301369863E-4</v>
      </c>
      <c r="C2490" s="9" t="str">
        <f t="shared" si="76"/>
        <v>$H$2517</v>
      </c>
      <c r="D2490" s="9" t="str">
        <f t="shared" si="77"/>
        <v>H2517</v>
      </c>
      <c r="F2490">
        <v>49980</v>
      </c>
      <c r="G2490" s="1" t="str">
        <f>_xll.BDS("SPX Index","CHAIN_TICKERS", "CHAIN_STRIKE_PX_OVRD",F2490, "CHAIN_PUT_CALL_TYPE_OVRD=P", "CHAIN_PERIODICITY_OVRD=M")</f>
        <v>SPX US 11/20/15 P2700</v>
      </c>
      <c r="J2490" t="s">
        <v>1034</v>
      </c>
      <c r="K2490" t="e">
        <f ca="1">_xll.BDP(J2490,"security des")</f>
        <v>#NAME?</v>
      </c>
      <c r="N2490" t="s">
        <v>836</v>
      </c>
      <c r="O2490" t="e">
        <f ca="1">_xll.BDP(J2490,"security des")</f>
        <v>#NAME?</v>
      </c>
    </row>
    <row r="2491" spans="1:15" x14ac:dyDescent="0.25">
      <c r="A2491">
        <v>0</v>
      </c>
      <c r="B2491" s="9">
        <v>1.3709589041095889E-4</v>
      </c>
      <c r="C2491" s="9" t="str">
        <f t="shared" si="76"/>
        <v>$H$2518</v>
      </c>
      <c r="D2491" s="9" t="str">
        <f t="shared" si="77"/>
        <v>H2518</v>
      </c>
      <c r="F2491">
        <v>50000</v>
      </c>
      <c r="G2491" s="1" t="str">
        <f>_xll.BDS("SPX Index","CHAIN_TICKERS", "CHAIN_STRIKE_PX_OVRD",F2491, "CHAIN_PUT_CALL_TYPE_OVRD=P", "CHAIN_PERIODICITY_OVRD=M")</f>
        <v>SPX US 11/20/15 P2700</v>
      </c>
      <c r="J2491" t="s">
        <v>1035</v>
      </c>
      <c r="K2491" t="e">
        <f ca="1">_xll.BDP(J2491,"security des")</f>
        <v>#NAME?</v>
      </c>
      <c r="N2491" t="s">
        <v>837</v>
      </c>
      <c r="O2491" t="e">
        <f ca="1">_xll.BDP(J2491,"security des")</f>
        <v>#NAME?</v>
      </c>
    </row>
    <row r="2492" spans="1:15" x14ac:dyDescent="0.25">
      <c r="A2492">
        <v>0</v>
      </c>
      <c r="B2492" s="9">
        <v>1.4005479452054796E-4</v>
      </c>
      <c r="C2492" s="9" t="str">
        <f t="shared" si="76"/>
        <v>$H$2519</v>
      </c>
      <c r="D2492" s="9" t="str">
        <f t="shared" si="77"/>
        <v>H2519</v>
      </c>
      <c r="F2492">
        <v>50020</v>
      </c>
      <c r="G2492" s="1" t="str">
        <f>_xll.BDS("SPX Index","CHAIN_TICKERS", "CHAIN_STRIKE_PX_OVRD",F2492, "CHAIN_PUT_CALL_TYPE_OVRD=P", "CHAIN_PERIODICITY_OVRD=M")</f>
        <v>SPX US 11/20/15 P2700</v>
      </c>
      <c r="J2492" t="s">
        <v>1036</v>
      </c>
      <c r="K2492" t="e">
        <f ca="1">_xll.BDP(J2492,"security des")</f>
        <v>#NAME?</v>
      </c>
      <c r="N2492" t="s">
        <v>838</v>
      </c>
      <c r="O2492" t="e">
        <f ca="1">_xll.BDP(J2492,"security des")</f>
        <v>#NAME?</v>
      </c>
    </row>
    <row r="2493" spans="1:15" x14ac:dyDescent="0.25">
      <c r="A2493">
        <v>0</v>
      </c>
      <c r="B2493" s="9">
        <v>1.4090410958904109E-4</v>
      </c>
      <c r="C2493" s="9" t="str">
        <f t="shared" si="76"/>
        <v>$H$2520</v>
      </c>
      <c r="D2493" s="9" t="str">
        <f t="shared" si="77"/>
        <v>H2520</v>
      </c>
      <c r="F2493">
        <v>50040</v>
      </c>
      <c r="G2493" s="1" t="str">
        <f>_xll.BDS("SPX Index","CHAIN_TICKERS", "CHAIN_STRIKE_PX_OVRD",F2493, "CHAIN_PUT_CALL_TYPE_OVRD=P", "CHAIN_PERIODICITY_OVRD=M")</f>
        <v>SPX US 11/20/15 P2700</v>
      </c>
      <c r="J2493" t="s">
        <v>1037</v>
      </c>
      <c r="K2493" t="e">
        <f ca="1">_xll.BDP(J2493,"security des")</f>
        <v>#NAME?</v>
      </c>
      <c r="N2493" t="s">
        <v>839</v>
      </c>
      <c r="O2493" t="e">
        <f ca="1">_xll.BDP(J2493,"security des")</f>
        <v>#NAME?</v>
      </c>
    </row>
    <row r="2494" spans="1:15" x14ac:dyDescent="0.25">
      <c r="A2494">
        <v>0</v>
      </c>
      <c r="B2494" s="9">
        <v>1.3975342465753424E-4</v>
      </c>
      <c r="C2494" s="9" t="str">
        <f t="shared" si="76"/>
        <v>$H$2521</v>
      </c>
      <c r="D2494" s="9" t="str">
        <f t="shared" si="77"/>
        <v>H2521</v>
      </c>
      <c r="F2494">
        <v>50060</v>
      </c>
      <c r="G2494" s="1" t="str">
        <f>_xll.BDS("SPX Index","CHAIN_TICKERS", "CHAIN_STRIKE_PX_OVRD",F2494, "CHAIN_PUT_CALL_TYPE_OVRD=P", "CHAIN_PERIODICITY_OVRD=M")</f>
        <v>SPX US 11/20/15 P2700</v>
      </c>
      <c r="J2494" t="s">
        <v>1038</v>
      </c>
      <c r="K2494" t="e">
        <f ca="1">_xll.BDP(J2494,"security des")</f>
        <v>#NAME?</v>
      </c>
      <c r="N2494" t="s">
        <v>840</v>
      </c>
      <c r="O2494" t="e">
        <f ca="1">_xll.BDP(J2494,"security des")</f>
        <v>#NAME?</v>
      </c>
    </row>
    <row r="2495" spans="1:15" x14ac:dyDescent="0.25">
      <c r="A2495">
        <v>0</v>
      </c>
      <c r="B2495" s="9">
        <v>1.4024657534246574E-4</v>
      </c>
      <c r="C2495" s="9" t="str">
        <f t="shared" si="76"/>
        <v>$H$2522</v>
      </c>
      <c r="D2495" s="9" t="str">
        <f t="shared" si="77"/>
        <v>H2522</v>
      </c>
      <c r="F2495">
        <v>50080</v>
      </c>
      <c r="G2495" s="1" t="str">
        <f>_xll.BDS("SPX Index","CHAIN_TICKERS", "CHAIN_STRIKE_PX_OVRD",F2495, "CHAIN_PUT_CALL_TYPE_OVRD=P", "CHAIN_PERIODICITY_OVRD=M")</f>
        <v>SPX US 11/20/15 P2700</v>
      </c>
      <c r="J2495" t="s">
        <v>1039</v>
      </c>
      <c r="K2495" t="e">
        <f ca="1">_xll.BDP(J2495,"security des")</f>
        <v>#NAME?</v>
      </c>
      <c r="N2495" t="s">
        <v>841</v>
      </c>
      <c r="O2495" t="e">
        <f ca="1">_xll.BDP(J2495,"security des")</f>
        <v>#NAME?</v>
      </c>
    </row>
    <row r="2496" spans="1:15" x14ac:dyDescent="0.25">
      <c r="A2496">
        <v>0</v>
      </c>
      <c r="B2496" s="9">
        <v>1.4136986301369864E-4</v>
      </c>
      <c r="C2496" s="9" t="str">
        <f t="shared" si="76"/>
        <v>$H$2523</v>
      </c>
      <c r="D2496" s="9" t="str">
        <f t="shared" si="77"/>
        <v>H2523</v>
      </c>
      <c r="F2496">
        <v>50100</v>
      </c>
      <c r="G2496" s="1" t="str">
        <f>_xll.BDS("SPX Index","CHAIN_TICKERS", "CHAIN_STRIKE_PX_OVRD",F2496, "CHAIN_PUT_CALL_TYPE_OVRD=P", "CHAIN_PERIODICITY_OVRD=M")</f>
        <v>SPX US 11/20/15 P2700</v>
      </c>
      <c r="J2496" t="s">
        <v>1040</v>
      </c>
      <c r="K2496" t="e">
        <f ca="1">_xll.BDP(J2496,"security des")</f>
        <v>#NAME?</v>
      </c>
      <c r="N2496" t="s">
        <v>842</v>
      </c>
      <c r="O2496" t="e">
        <f ca="1">_xll.BDP(J2496,"security des")</f>
        <v>#NAME?</v>
      </c>
    </row>
    <row r="2497" spans="1:15" x14ac:dyDescent="0.25">
      <c r="A2497">
        <v>0</v>
      </c>
      <c r="B2497" s="9">
        <v>1.4120547945205479E-4</v>
      </c>
      <c r="C2497" s="9" t="str">
        <f t="shared" si="76"/>
        <v>$H$2524</v>
      </c>
      <c r="D2497" s="9" t="str">
        <f t="shared" si="77"/>
        <v>H2524</v>
      </c>
      <c r="F2497">
        <v>50120</v>
      </c>
      <c r="G2497" s="1" t="str">
        <f>_xll.BDS("SPX Index","CHAIN_TICKERS", "CHAIN_STRIKE_PX_OVRD",F2497, "CHAIN_PUT_CALL_TYPE_OVRD=P", "CHAIN_PERIODICITY_OVRD=M")</f>
        <v>SPX US 11/20/15 P2700</v>
      </c>
      <c r="J2497" t="s">
        <v>1041</v>
      </c>
      <c r="K2497" t="e">
        <f ca="1">_xll.BDP(J2497,"security des")</f>
        <v>#NAME?</v>
      </c>
      <c r="N2497" t="s">
        <v>843</v>
      </c>
      <c r="O2497" t="e">
        <f ca="1">_xll.BDP(J2497,"security des")</f>
        <v>#NAME?</v>
      </c>
    </row>
    <row r="2498" spans="1:15" x14ac:dyDescent="0.25">
      <c r="A2498">
        <v>0</v>
      </c>
      <c r="B2498" s="9">
        <v>1.4005479452054796E-4</v>
      </c>
      <c r="C2498" s="9" t="str">
        <f t="shared" si="76"/>
        <v>$H$2525</v>
      </c>
      <c r="D2498" s="9" t="str">
        <f t="shared" si="77"/>
        <v>H2525</v>
      </c>
      <c r="F2498">
        <v>50140</v>
      </c>
      <c r="G2498" s="1" t="str">
        <f>_xll.BDS("SPX Index","CHAIN_TICKERS", "CHAIN_STRIKE_PX_OVRD",F2498, "CHAIN_PUT_CALL_TYPE_OVRD=P", "CHAIN_PERIODICITY_OVRD=M")</f>
        <v>SPX US 11/20/15 P2700</v>
      </c>
      <c r="J2498" t="s">
        <v>1042</v>
      </c>
      <c r="K2498" t="e">
        <f ca="1">_xll.BDP(J2498,"security des")</f>
        <v>#NAME?</v>
      </c>
      <c r="N2498" t="s">
        <v>844</v>
      </c>
      <c r="O2498" t="e">
        <f ca="1">_xll.BDP(J2498,"security des")</f>
        <v>#NAME?</v>
      </c>
    </row>
    <row r="2499" spans="1:15" x14ac:dyDescent="0.25">
      <c r="A2499">
        <v>0</v>
      </c>
      <c r="B2499" s="9">
        <v>1.406027397260274E-4</v>
      </c>
      <c r="C2499" s="9" t="str">
        <f t="shared" si="76"/>
        <v>$H$2526</v>
      </c>
      <c r="D2499" s="9" t="str">
        <f t="shared" si="77"/>
        <v>H2526</v>
      </c>
      <c r="F2499">
        <v>50160</v>
      </c>
      <c r="G2499" s="1" t="str">
        <f>_xll.BDS("SPX Index","CHAIN_TICKERS", "CHAIN_STRIKE_PX_OVRD",F2499, "CHAIN_PUT_CALL_TYPE_OVRD=P", "CHAIN_PERIODICITY_OVRD=M")</f>
        <v>SPX US 11/20/15 P2700</v>
      </c>
      <c r="J2499" t="s">
        <v>1043</v>
      </c>
      <c r="K2499" t="e">
        <f ca="1">_xll.BDP(J2499,"security des")</f>
        <v>#NAME?</v>
      </c>
      <c r="N2499" t="s">
        <v>845</v>
      </c>
      <c r="O2499" t="e">
        <f ca="1">_xll.BDP(J2499,"security des")</f>
        <v>#NAME?</v>
      </c>
    </row>
    <row r="2500" spans="1:15" x14ac:dyDescent="0.25">
      <c r="A2500">
        <v>0</v>
      </c>
      <c r="B2500" s="9">
        <v>1.4082191780821917E-4</v>
      </c>
      <c r="C2500" s="9" t="str">
        <f t="shared" ref="C2500:C2563" si="78">ADDRESS(ROW(B2500)+MATCH(1,B2500:B2526),8)</f>
        <v>$H$2527</v>
      </c>
      <c r="D2500" s="9" t="str">
        <f t="shared" ref="D2500:D2563" si="79">"H"&amp;(ROW(B2500)+MATCH(1,B2500:B2526))</f>
        <v>H2527</v>
      </c>
      <c r="F2500">
        <v>50180</v>
      </c>
      <c r="G2500" s="1" t="str">
        <f>_xll.BDS("SPX Index","CHAIN_TICKERS", "CHAIN_STRIKE_PX_OVRD",F2500, "CHAIN_PUT_CALL_TYPE_OVRD=P", "CHAIN_PERIODICITY_OVRD=M")</f>
        <v>SPX US 11/20/15 P2700</v>
      </c>
      <c r="J2500" t="s">
        <v>1044</v>
      </c>
      <c r="K2500" t="e">
        <f ca="1">_xll.BDP(J2500,"security des")</f>
        <v>#NAME?</v>
      </c>
      <c r="N2500" t="s">
        <v>846</v>
      </c>
      <c r="O2500" t="e">
        <f ca="1">_xll.BDP(J2500,"security des")</f>
        <v>#NAME?</v>
      </c>
    </row>
    <row r="2501" spans="1:15" x14ac:dyDescent="0.25">
      <c r="A2501">
        <v>0</v>
      </c>
      <c r="B2501" s="9">
        <v>1.4024657534246574E-4</v>
      </c>
      <c r="C2501" s="9" t="str">
        <f t="shared" si="78"/>
        <v>$H$2528</v>
      </c>
      <c r="D2501" s="9" t="str">
        <f t="shared" si="79"/>
        <v>H2528</v>
      </c>
      <c r="F2501">
        <v>50200</v>
      </c>
      <c r="G2501" s="1" t="str">
        <f>_xll.BDS("SPX Index","CHAIN_TICKERS", "CHAIN_STRIKE_PX_OVRD",F2501, "CHAIN_PUT_CALL_TYPE_OVRD=P", "CHAIN_PERIODICITY_OVRD=M")</f>
        <v>SPX US 11/20/15 P2700</v>
      </c>
      <c r="J2501" t="s">
        <v>1045</v>
      </c>
      <c r="K2501" t="e">
        <f ca="1">_xll.BDP(J2501,"security des")</f>
        <v>#NAME?</v>
      </c>
      <c r="N2501" t="s">
        <v>847</v>
      </c>
      <c r="O2501" t="e">
        <f ca="1">_xll.BDP(J2501,"security des")</f>
        <v>#NAME?</v>
      </c>
    </row>
    <row r="2502" spans="1:15" x14ac:dyDescent="0.25">
      <c r="A2502">
        <v>0</v>
      </c>
      <c r="B2502" s="9">
        <v>1.4120547945205479E-4</v>
      </c>
      <c r="C2502" s="9" t="str">
        <f t="shared" si="78"/>
        <v>$H$2529</v>
      </c>
      <c r="D2502" s="9" t="str">
        <f t="shared" si="79"/>
        <v>H2529</v>
      </c>
      <c r="F2502">
        <v>50220</v>
      </c>
      <c r="G2502" s="1" t="str">
        <f>_xll.BDS("SPX Index","CHAIN_TICKERS", "CHAIN_STRIKE_PX_OVRD",F2502, "CHAIN_PUT_CALL_TYPE_OVRD=P", "CHAIN_PERIODICITY_OVRD=M")</f>
        <v>SPX US 11/20/15 P2700</v>
      </c>
      <c r="J2502" t="s">
        <v>1046</v>
      </c>
      <c r="K2502" t="e">
        <f ca="1">_xll.BDP(J2502,"security des")</f>
        <v>#NAME?</v>
      </c>
      <c r="N2502" t="s">
        <v>848</v>
      </c>
      <c r="O2502" t="e">
        <f ca="1">_xll.BDP(J2502,"security des")</f>
        <v>#NAME?</v>
      </c>
    </row>
    <row r="2503" spans="1:15" x14ac:dyDescent="0.25">
      <c r="A2503">
        <v>0</v>
      </c>
      <c r="B2503" s="9">
        <v>1.4063013698630136E-4</v>
      </c>
      <c r="C2503" s="9" t="str">
        <f t="shared" si="78"/>
        <v>$H$2530</v>
      </c>
      <c r="D2503" s="9" t="str">
        <f t="shared" si="79"/>
        <v>H2530</v>
      </c>
      <c r="F2503">
        <v>50240</v>
      </c>
      <c r="G2503" s="1" t="str">
        <f>_xll.BDS("SPX Index","CHAIN_TICKERS", "CHAIN_STRIKE_PX_OVRD",F2503, "CHAIN_PUT_CALL_TYPE_OVRD=P", "CHAIN_PERIODICITY_OVRD=M")</f>
        <v>SPX US 11/20/15 P2700</v>
      </c>
      <c r="J2503" t="s">
        <v>1047</v>
      </c>
      <c r="K2503" t="e">
        <f ca="1">_xll.BDP(J2503,"security des")</f>
        <v>#NAME?</v>
      </c>
      <c r="N2503" t="s">
        <v>849</v>
      </c>
      <c r="O2503" t="e">
        <f ca="1">_xll.BDP(J2503,"security des")</f>
        <v>#NAME?</v>
      </c>
    </row>
    <row r="2504" spans="1:15" x14ac:dyDescent="0.25">
      <c r="A2504">
        <v>0</v>
      </c>
      <c r="B2504" s="9">
        <v>1.4087671232876714E-4</v>
      </c>
      <c r="C2504" s="9" t="str">
        <f t="shared" si="78"/>
        <v>$H$2531</v>
      </c>
      <c r="D2504" s="9" t="str">
        <f t="shared" si="79"/>
        <v>H2531</v>
      </c>
      <c r="F2504">
        <v>50260</v>
      </c>
      <c r="G2504" s="1" t="str">
        <f>_xll.BDS("SPX Index","CHAIN_TICKERS", "CHAIN_STRIKE_PX_OVRD",F2504, "CHAIN_PUT_CALL_TYPE_OVRD=P", "CHAIN_PERIODICITY_OVRD=M")</f>
        <v>SPX US 11/20/15 P2700</v>
      </c>
      <c r="J2504" t="s">
        <v>1048</v>
      </c>
      <c r="K2504" t="e">
        <f ca="1">_xll.BDP(J2504,"security des")</f>
        <v>#NAME?</v>
      </c>
      <c r="N2504" t="s">
        <v>850</v>
      </c>
      <c r="O2504" t="e">
        <f ca="1">_xll.BDP(J2504,"security des")</f>
        <v>#NAME?</v>
      </c>
    </row>
    <row r="2505" spans="1:15" x14ac:dyDescent="0.25">
      <c r="A2505">
        <v>0</v>
      </c>
      <c r="B2505" s="9">
        <v>1.4082191780821917E-4</v>
      </c>
      <c r="C2505" s="9" t="str">
        <f t="shared" si="78"/>
        <v>$H$2532</v>
      </c>
      <c r="D2505" s="9" t="str">
        <f t="shared" si="79"/>
        <v>H2532</v>
      </c>
      <c r="F2505">
        <v>50280</v>
      </c>
      <c r="G2505" s="1" t="str">
        <f>_xll.BDS("SPX Index","CHAIN_TICKERS", "CHAIN_STRIKE_PX_OVRD",F2505, "CHAIN_PUT_CALL_TYPE_OVRD=P", "CHAIN_PERIODICITY_OVRD=M")</f>
        <v>SPX US 11/20/15 P2700</v>
      </c>
      <c r="J2505" t="s">
        <v>1049</v>
      </c>
      <c r="K2505" t="e">
        <f ca="1">_xll.BDP(J2505,"security des")</f>
        <v>#NAME?</v>
      </c>
      <c r="N2505" t="s">
        <v>851</v>
      </c>
      <c r="O2505" t="e">
        <f ca="1">_xll.BDP(J2505,"security des")</f>
        <v>#NAME?</v>
      </c>
    </row>
    <row r="2506" spans="1:15" x14ac:dyDescent="0.25">
      <c r="A2506">
        <v>0</v>
      </c>
      <c r="B2506" s="9">
        <v>1.4167123287671233E-4</v>
      </c>
      <c r="C2506" s="9" t="str">
        <f t="shared" si="78"/>
        <v>$H$2533</v>
      </c>
      <c r="D2506" s="9" t="str">
        <f t="shared" si="79"/>
        <v>H2533</v>
      </c>
      <c r="F2506">
        <v>50300</v>
      </c>
      <c r="G2506" s="1" t="str">
        <f>_xll.BDS("SPX Index","CHAIN_TICKERS", "CHAIN_STRIKE_PX_OVRD",F2506, "CHAIN_PUT_CALL_TYPE_OVRD=P", "CHAIN_PERIODICITY_OVRD=M")</f>
        <v>SPX US 11/20/15 P2700</v>
      </c>
      <c r="J2506" t="s">
        <v>1050</v>
      </c>
      <c r="K2506" t="e">
        <f ca="1">_xll.BDP(J2506,"security des")</f>
        <v>#NAME?</v>
      </c>
      <c r="N2506" t="s">
        <v>852</v>
      </c>
      <c r="O2506" t="e">
        <f ca="1">_xll.BDP(J2506,"security des")</f>
        <v>#NAME?</v>
      </c>
    </row>
    <row r="2507" spans="1:15" x14ac:dyDescent="0.25">
      <c r="A2507">
        <v>0</v>
      </c>
      <c r="B2507" s="9">
        <v>1.4063013698630136E-4</v>
      </c>
      <c r="C2507" s="9" t="str">
        <f t="shared" si="78"/>
        <v>$H$2534</v>
      </c>
      <c r="D2507" s="9" t="str">
        <f t="shared" si="79"/>
        <v>H2534</v>
      </c>
      <c r="F2507">
        <v>50320</v>
      </c>
      <c r="G2507" s="1" t="str">
        <f>_xll.BDS("SPX Index","CHAIN_TICKERS", "CHAIN_STRIKE_PX_OVRD",F2507, "CHAIN_PUT_CALL_TYPE_OVRD=P", "CHAIN_PERIODICITY_OVRD=M")</f>
        <v>SPX US 11/20/15 P2700</v>
      </c>
      <c r="J2507" t="s">
        <v>1051</v>
      </c>
      <c r="K2507" t="e">
        <f ca="1">_xll.BDP(J2507,"security des")</f>
        <v>#NAME?</v>
      </c>
      <c r="N2507" t="s">
        <v>853</v>
      </c>
      <c r="O2507" t="e">
        <f ca="1">_xll.BDP(J2507,"security des")</f>
        <v>#NAME?</v>
      </c>
    </row>
    <row r="2508" spans="1:15" x14ac:dyDescent="0.25">
      <c r="A2508">
        <v>0</v>
      </c>
      <c r="B2508" s="9">
        <v>1.4090410958904109E-4</v>
      </c>
      <c r="C2508" s="9" t="str">
        <f t="shared" si="78"/>
        <v>$H$2535</v>
      </c>
      <c r="D2508" s="9" t="str">
        <f t="shared" si="79"/>
        <v>H2535</v>
      </c>
      <c r="F2508">
        <v>50340</v>
      </c>
      <c r="G2508" s="1" t="str">
        <f>_xll.BDS("SPX Index","CHAIN_TICKERS", "CHAIN_STRIKE_PX_OVRD",F2508, "CHAIN_PUT_CALL_TYPE_OVRD=P", "CHAIN_PERIODICITY_OVRD=M")</f>
        <v>SPX US 11/20/15 P2700</v>
      </c>
      <c r="J2508" t="s">
        <v>1052</v>
      </c>
      <c r="K2508" t="e">
        <f ca="1">_xll.BDP(J2508,"security des")</f>
        <v>#NAME?</v>
      </c>
      <c r="N2508" t="s">
        <v>854</v>
      </c>
      <c r="O2508" t="e">
        <f ca="1">_xll.BDP(J2508,"security des")</f>
        <v>#NAME?</v>
      </c>
    </row>
    <row r="2509" spans="1:15" x14ac:dyDescent="0.25">
      <c r="A2509">
        <v>3</v>
      </c>
      <c r="B2509" s="9">
        <v>1.4145205479452057E-4</v>
      </c>
      <c r="C2509" s="9" t="str">
        <f t="shared" si="78"/>
        <v>$H$2536</v>
      </c>
      <c r="D2509" s="9" t="str">
        <f t="shared" si="79"/>
        <v>H2536</v>
      </c>
      <c r="F2509">
        <v>50360</v>
      </c>
      <c r="G2509" s="1" t="str">
        <f>_xll.BDS("SPX Index","CHAIN_TICKERS", "CHAIN_STRIKE_PX_OVRD",F2509, "CHAIN_PUT_CALL_TYPE_OVRD=P", "CHAIN_PERIODICITY_OVRD=M")</f>
        <v>SPX US 11/20/15 P2700</v>
      </c>
      <c r="J2509" t="s">
        <v>1053</v>
      </c>
      <c r="K2509" t="e">
        <f ca="1">_xll.BDP(J2509,"security des")</f>
        <v>#NAME?</v>
      </c>
      <c r="N2509" t="s">
        <v>855</v>
      </c>
      <c r="O2509" t="e">
        <f ca="1">_xll.BDP(J2509,"security des")</f>
        <v>#NAME?</v>
      </c>
    </row>
    <row r="2510" spans="1:15" x14ac:dyDescent="0.25">
      <c r="A2510">
        <v>0</v>
      </c>
      <c r="B2510" s="9">
        <v>1.413972602739726E-4</v>
      </c>
      <c r="C2510" s="9" t="str">
        <f t="shared" si="78"/>
        <v>$H$2537</v>
      </c>
      <c r="D2510" s="9" t="str">
        <f t="shared" si="79"/>
        <v>H2537</v>
      </c>
      <c r="F2510">
        <v>50380</v>
      </c>
      <c r="G2510" s="1" t="str">
        <f>_xll.BDS("SPX Index","CHAIN_TICKERS", "CHAIN_STRIKE_PX_OVRD",F2510, "CHAIN_PUT_CALL_TYPE_OVRD=P", "CHAIN_PERIODICITY_OVRD=M")</f>
        <v>SPX US 11/20/15 P2700</v>
      </c>
      <c r="J2510" t="s">
        <v>1054</v>
      </c>
      <c r="K2510" t="e">
        <f ca="1">_xll.BDP(J2510,"security des")</f>
        <v>#NAME?</v>
      </c>
      <c r="N2510" t="s">
        <v>856</v>
      </c>
      <c r="O2510" t="e">
        <f ca="1">_xll.BDP(J2510,"security des")</f>
        <v>#NAME?</v>
      </c>
    </row>
    <row r="2511" spans="1:15" x14ac:dyDescent="0.25">
      <c r="A2511">
        <v>0</v>
      </c>
      <c r="B2511" s="9">
        <v>1.4136986301369864E-4</v>
      </c>
      <c r="C2511" s="9" t="str">
        <f t="shared" si="78"/>
        <v>$H$2538</v>
      </c>
      <c r="D2511" s="9" t="str">
        <f t="shared" si="79"/>
        <v>H2538</v>
      </c>
      <c r="F2511">
        <v>50400</v>
      </c>
      <c r="G2511" s="1" t="str">
        <f>_xll.BDS("SPX Index","CHAIN_TICKERS", "CHAIN_STRIKE_PX_OVRD",F2511, "CHAIN_PUT_CALL_TYPE_OVRD=P", "CHAIN_PERIODICITY_OVRD=M")</f>
        <v>SPX US 11/20/15 P2700</v>
      </c>
      <c r="J2511" t="s">
        <v>1055</v>
      </c>
      <c r="K2511" t="e">
        <f ca="1">_xll.BDP(J2511,"security des")</f>
        <v>#NAME?</v>
      </c>
      <c r="N2511" t="s">
        <v>857</v>
      </c>
      <c r="O2511" t="e">
        <f ca="1">_xll.BDP(J2511,"security des")</f>
        <v>#NAME?</v>
      </c>
    </row>
    <row r="2512" spans="1:15" x14ac:dyDescent="0.25">
      <c r="A2512">
        <v>0</v>
      </c>
      <c r="B2512" s="9">
        <v>1.4205479452054792E-4</v>
      </c>
      <c r="C2512" s="9" t="str">
        <f t="shared" si="78"/>
        <v>$H$2539</v>
      </c>
      <c r="D2512" s="9" t="str">
        <f t="shared" si="79"/>
        <v>H2539</v>
      </c>
      <c r="F2512">
        <v>50420</v>
      </c>
      <c r="G2512" s="1" t="str">
        <f>_xll.BDS("SPX Index","CHAIN_TICKERS", "CHAIN_STRIKE_PX_OVRD",F2512, "CHAIN_PUT_CALL_TYPE_OVRD=P", "CHAIN_PERIODICITY_OVRD=M")</f>
        <v>SPX US 11/20/15 P2700</v>
      </c>
      <c r="J2512" t="s">
        <v>1056</v>
      </c>
      <c r="K2512" t="e">
        <f ca="1">_xll.BDP(J2512,"security des")</f>
        <v>#NAME?</v>
      </c>
      <c r="N2512" t="s">
        <v>858</v>
      </c>
      <c r="O2512" t="e">
        <f ca="1">_xll.BDP(J2512,"security des")</f>
        <v>#NAME?</v>
      </c>
    </row>
    <row r="2513" spans="1:15" x14ac:dyDescent="0.25">
      <c r="A2513">
        <v>0</v>
      </c>
      <c r="B2513" s="9">
        <v>1.4205479452054792E-4</v>
      </c>
      <c r="C2513" s="9" t="str">
        <f t="shared" si="78"/>
        <v>$H$2540</v>
      </c>
      <c r="D2513" s="9" t="str">
        <f t="shared" si="79"/>
        <v>H2540</v>
      </c>
      <c r="F2513">
        <v>50440</v>
      </c>
      <c r="G2513" s="1" t="str">
        <f>_xll.BDS("SPX Index","CHAIN_TICKERS", "CHAIN_STRIKE_PX_OVRD",F2513, "CHAIN_PUT_CALL_TYPE_OVRD=P", "CHAIN_PERIODICITY_OVRD=M")</f>
        <v>SPX US 11/20/15 P2700</v>
      </c>
      <c r="J2513" t="s">
        <v>1057</v>
      </c>
      <c r="K2513" t="e">
        <f ca="1">_xll.BDP(J2513,"security des")</f>
        <v>#NAME?</v>
      </c>
      <c r="N2513" t="s">
        <v>859</v>
      </c>
      <c r="O2513" t="e">
        <f ca="1">_xll.BDP(J2513,"security des")</f>
        <v>#NAME?</v>
      </c>
    </row>
    <row r="2514" spans="1:15" x14ac:dyDescent="0.25">
      <c r="A2514">
        <v>0</v>
      </c>
      <c r="B2514" s="9">
        <v>1.423013698630137E-4</v>
      </c>
      <c r="C2514" s="9" t="str">
        <f t="shared" si="78"/>
        <v>$H$2541</v>
      </c>
      <c r="D2514" s="9" t="str">
        <f t="shared" si="79"/>
        <v>H2541</v>
      </c>
      <c r="F2514">
        <v>50460</v>
      </c>
      <c r="G2514" s="1" t="str">
        <f>_xll.BDS("SPX Index","CHAIN_TICKERS", "CHAIN_STRIKE_PX_OVRD",F2514, "CHAIN_PUT_CALL_TYPE_OVRD=P", "CHAIN_PERIODICITY_OVRD=M")</f>
        <v>SPX US 11/20/15 P2700</v>
      </c>
      <c r="J2514" t="s">
        <v>1058</v>
      </c>
      <c r="K2514" t="e">
        <f ca="1">_xll.BDP(J2514,"security des")</f>
        <v>#NAME?</v>
      </c>
      <c r="N2514" t="s">
        <v>860</v>
      </c>
      <c r="O2514" t="e">
        <f ca="1">_xll.BDP(J2514,"security des")</f>
        <v>#NAME?</v>
      </c>
    </row>
    <row r="2515" spans="1:15" x14ac:dyDescent="0.25">
      <c r="A2515">
        <v>0</v>
      </c>
      <c r="B2515" s="9">
        <v>1.4194520547945207E-4</v>
      </c>
      <c r="C2515" s="9" t="str">
        <f t="shared" si="78"/>
        <v>$H$2542</v>
      </c>
      <c r="D2515" s="9" t="str">
        <f t="shared" si="79"/>
        <v>H2542</v>
      </c>
      <c r="F2515">
        <v>50480</v>
      </c>
      <c r="G2515" s="1" t="str">
        <f>_xll.BDS("SPX Index","CHAIN_TICKERS", "CHAIN_STRIKE_PX_OVRD",F2515, "CHAIN_PUT_CALL_TYPE_OVRD=P", "CHAIN_PERIODICITY_OVRD=M")</f>
        <v>SPX US 11/20/15 P2700</v>
      </c>
      <c r="J2515" t="s">
        <v>1059</v>
      </c>
      <c r="K2515" t="e">
        <f ca="1">_xll.BDP(J2515,"security des")</f>
        <v>#NAME?</v>
      </c>
      <c r="N2515" t="s">
        <v>861</v>
      </c>
      <c r="O2515" t="e">
        <f ca="1">_xll.BDP(J2515,"security des")</f>
        <v>#NAME?</v>
      </c>
    </row>
    <row r="2516" spans="1:15" x14ac:dyDescent="0.25">
      <c r="A2516">
        <v>0</v>
      </c>
      <c r="B2516" s="9">
        <v>1.4191780821917808E-4</v>
      </c>
      <c r="C2516" s="9" t="str">
        <f t="shared" si="78"/>
        <v>$H$2543</v>
      </c>
      <c r="D2516" s="9" t="str">
        <f t="shared" si="79"/>
        <v>H2543</v>
      </c>
      <c r="F2516">
        <v>50500</v>
      </c>
      <c r="G2516" s="1" t="str">
        <f>_xll.BDS("SPX Index","CHAIN_TICKERS", "CHAIN_STRIKE_PX_OVRD",F2516, "CHAIN_PUT_CALL_TYPE_OVRD=P", "CHAIN_PERIODICITY_OVRD=M")</f>
        <v>SPX US 11/20/15 P2700</v>
      </c>
      <c r="J2516" t="s">
        <v>1060</v>
      </c>
      <c r="K2516" t="e">
        <f ca="1">_xll.BDP(J2516,"security des")</f>
        <v>#NAME?</v>
      </c>
      <c r="N2516" t="s">
        <v>862</v>
      </c>
      <c r="O2516" t="e">
        <f ca="1">_xll.BDP(J2516,"security des")</f>
        <v>#NAME?</v>
      </c>
    </row>
    <row r="2517" spans="1:15" x14ac:dyDescent="0.25">
      <c r="A2517">
        <v>0</v>
      </c>
      <c r="B2517" s="9">
        <v>1.4205479452054792E-4</v>
      </c>
      <c r="C2517" s="9" t="str">
        <f t="shared" si="78"/>
        <v>$H$2544</v>
      </c>
      <c r="D2517" s="9" t="str">
        <f t="shared" si="79"/>
        <v>H2544</v>
      </c>
      <c r="F2517">
        <v>50520</v>
      </c>
      <c r="G2517" s="1" t="str">
        <f>_xll.BDS("SPX Index","CHAIN_TICKERS", "CHAIN_STRIKE_PX_OVRD",F2517, "CHAIN_PUT_CALL_TYPE_OVRD=P", "CHAIN_PERIODICITY_OVRD=M")</f>
        <v>SPX US 11/20/15 P2700</v>
      </c>
      <c r="J2517" t="s">
        <v>1061</v>
      </c>
      <c r="K2517" t="e">
        <f ca="1">_xll.BDP(J2517,"security des")</f>
        <v>#NAME?</v>
      </c>
      <c r="N2517" t="s">
        <v>863</v>
      </c>
      <c r="O2517" t="e">
        <f ca="1">_xll.BDP(J2517,"security des")</f>
        <v>#NAME?</v>
      </c>
    </row>
    <row r="2518" spans="1:15" x14ac:dyDescent="0.25">
      <c r="A2518">
        <v>0</v>
      </c>
      <c r="B2518" s="9">
        <v>1.4202739726027397E-4</v>
      </c>
      <c r="C2518" s="9" t="str">
        <f t="shared" si="78"/>
        <v>$H$2545</v>
      </c>
      <c r="D2518" s="9" t="str">
        <f t="shared" si="79"/>
        <v>H2545</v>
      </c>
      <c r="F2518">
        <v>50540</v>
      </c>
      <c r="G2518" s="1" t="str">
        <f>_xll.BDS("SPX Index","CHAIN_TICKERS", "CHAIN_STRIKE_PX_OVRD",F2518, "CHAIN_PUT_CALL_TYPE_OVRD=P", "CHAIN_PERIODICITY_OVRD=M")</f>
        <v>SPX US 11/20/15 P2700</v>
      </c>
      <c r="J2518" t="s">
        <v>1062</v>
      </c>
      <c r="K2518" t="e">
        <f ca="1">_xll.BDP(J2518,"security des")</f>
        <v>#NAME?</v>
      </c>
      <c r="N2518" t="s">
        <v>864</v>
      </c>
      <c r="O2518" t="e">
        <f ca="1">_xll.BDP(J2518,"security des")</f>
        <v>#NAME?</v>
      </c>
    </row>
    <row r="2519" spans="1:15" x14ac:dyDescent="0.25">
      <c r="A2519">
        <v>0</v>
      </c>
      <c r="B2519" s="9">
        <v>1.4197260273972602E-4</v>
      </c>
      <c r="C2519" s="9" t="str">
        <f t="shared" si="78"/>
        <v>$H$2546</v>
      </c>
      <c r="D2519" s="9" t="str">
        <f t="shared" si="79"/>
        <v>H2546</v>
      </c>
      <c r="F2519">
        <v>50560</v>
      </c>
      <c r="G2519" s="1" t="str">
        <f>_xll.BDS("SPX Index","CHAIN_TICKERS", "CHAIN_STRIKE_PX_OVRD",F2519, "CHAIN_PUT_CALL_TYPE_OVRD=P", "CHAIN_PERIODICITY_OVRD=M")</f>
        <v>SPX US 11/20/15 P2700</v>
      </c>
      <c r="J2519" t="s">
        <v>1063</v>
      </c>
      <c r="K2519" t="e">
        <f ca="1">_xll.BDP(J2519,"security des")</f>
        <v>#NAME?</v>
      </c>
      <c r="N2519" t="s">
        <v>865</v>
      </c>
      <c r="O2519" t="e">
        <f ca="1">_xll.BDP(J2519,"security des")</f>
        <v>#NAME?</v>
      </c>
    </row>
    <row r="2520" spans="1:15" x14ac:dyDescent="0.25">
      <c r="A2520">
        <v>0</v>
      </c>
      <c r="B2520" s="9">
        <v>1.430958904109589E-4</v>
      </c>
      <c r="C2520" s="9" t="str">
        <f t="shared" si="78"/>
        <v>$H$2547</v>
      </c>
      <c r="D2520" s="9" t="str">
        <f t="shared" si="79"/>
        <v>H2547</v>
      </c>
      <c r="F2520">
        <v>50580</v>
      </c>
      <c r="G2520" s="1" t="str">
        <f>_xll.BDS("SPX Index","CHAIN_TICKERS", "CHAIN_STRIKE_PX_OVRD",F2520, "CHAIN_PUT_CALL_TYPE_OVRD=P", "CHAIN_PERIODICITY_OVRD=M")</f>
        <v>SPX US 11/20/15 P2700</v>
      </c>
      <c r="J2520" t="s">
        <v>1064</v>
      </c>
      <c r="K2520" t="e">
        <f ca="1">_xll.BDP(J2520,"security des")</f>
        <v>#NAME?</v>
      </c>
      <c r="N2520" t="s">
        <v>866</v>
      </c>
      <c r="O2520" t="e">
        <f ca="1">_xll.BDP(J2520,"security des")</f>
        <v>#NAME?</v>
      </c>
    </row>
    <row r="2521" spans="1:15" x14ac:dyDescent="0.25">
      <c r="A2521">
        <v>0</v>
      </c>
      <c r="B2521" s="9">
        <v>1.430958904109589E-4</v>
      </c>
      <c r="C2521" s="9" t="str">
        <f t="shared" si="78"/>
        <v>$H$2548</v>
      </c>
      <c r="D2521" s="9" t="str">
        <f t="shared" si="79"/>
        <v>H2548</v>
      </c>
      <c r="F2521">
        <v>50600</v>
      </c>
      <c r="G2521" s="1" t="str">
        <f>_xll.BDS("SPX Index","CHAIN_TICKERS", "CHAIN_STRIKE_PX_OVRD",F2521, "CHAIN_PUT_CALL_TYPE_OVRD=P", "CHAIN_PERIODICITY_OVRD=M")</f>
        <v>SPX US 11/20/15 P2700</v>
      </c>
      <c r="J2521" t="s">
        <v>1065</v>
      </c>
      <c r="K2521" t="e">
        <f ca="1">_xll.BDP(J2521,"security des")</f>
        <v>#NAME?</v>
      </c>
      <c r="N2521" t="s">
        <v>867</v>
      </c>
      <c r="O2521" t="e">
        <f ca="1">_xll.BDP(J2521,"security des")</f>
        <v>#NAME?</v>
      </c>
    </row>
    <row r="2522" spans="1:15" x14ac:dyDescent="0.25">
      <c r="A2522">
        <v>0</v>
      </c>
      <c r="B2522" s="9">
        <v>1.427945205479452E-4</v>
      </c>
      <c r="C2522" s="9" t="str">
        <f t="shared" si="78"/>
        <v>$H$2549</v>
      </c>
      <c r="D2522" s="9" t="str">
        <f t="shared" si="79"/>
        <v>H2549</v>
      </c>
      <c r="F2522">
        <v>50620</v>
      </c>
      <c r="G2522" s="1" t="str">
        <f>_xll.BDS("SPX Index","CHAIN_TICKERS", "CHAIN_STRIKE_PX_OVRD",F2522, "CHAIN_PUT_CALL_TYPE_OVRD=P", "CHAIN_PERIODICITY_OVRD=M")</f>
        <v>SPX US 11/20/15 P2700</v>
      </c>
      <c r="J2522" t="s">
        <v>1066</v>
      </c>
      <c r="K2522" t="e">
        <f ca="1">_xll.BDP(J2522,"security des")</f>
        <v>#NAME?</v>
      </c>
      <c r="N2522" t="s">
        <v>868</v>
      </c>
      <c r="O2522" t="e">
        <f ca="1">_xll.BDP(J2522,"security des")</f>
        <v>#NAME?</v>
      </c>
    </row>
    <row r="2523" spans="1:15" x14ac:dyDescent="0.25">
      <c r="A2523">
        <v>0</v>
      </c>
      <c r="B2523" s="9">
        <v>1.4221917808219178E-4</v>
      </c>
      <c r="C2523" s="9" t="str">
        <f t="shared" si="78"/>
        <v>$H$2550</v>
      </c>
      <c r="D2523" s="9" t="str">
        <f t="shared" si="79"/>
        <v>H2550</v>
      </c>
      <c r="F2523">
        <v>50640</v>
      </c>
      <c r="G2523" s="1" t="str">
        <f>_xll.BDS("SPX Index","CHAIN_TICKERS", "CHAIN_STRIKE_PX_OVRD",F2523, "CHAIN_PUT_CALL_TYPE_OVRD=P", "CHAIN_PERIODICITY_OVRD=M")</f>
        <v>SPX US 11/20/15 P2700</v>
      </c>
      <c r="J2523" t="s">
        <v>1067</v>
      </c>
      <c r="K2523" t="e">
        <f ca="1">_xll.BDP(J2523,"security des")</f>
        <v>#NAME?</v>
      </c>
      <c r="N2523" t="s">
        <v>869</v>
      </c>
      <c r="O2523" t="e">
        <f ca="1">_xll.BDP(J2523,"security des")</f>
        <v>#NAME?</v>
      </c>
    </row>
    <row r="2524" spans="1:15" x14ac:dyDescent="0.25">
      <c r="A2524">
        <v>0</v>
      </c>
      <c r="B2524" s="9">
        <v>1.4386301369863014E-4</v>
      </c>
      <c r="C2524" s="9" t="str">
        <f t="shared" si="78"/>
        <v>$H$2551</v>
      </c>
      <c r="D2524" s="9" t="str">
        <f t="shared" si="79"/>
        <v>H2551</v>
      </c>
      <c r="F2524">
        <v>50660</v>
      </c>
      <c r="G2524" s="1" t="str">
        <f>_xll.BDS("SPX Index","CHAIN_TICKERS", "CHAIN_STRIKE_PX_OVRD",F2524, "CHAIN_PUT_CALL_TYPE_OVRD=P", "CHAIN_PERIODICITY_OVRD=M")</f>
        <v>SPX US 11/20/15 P2700</v>
      </c>
      <c r="J2524" t="s">
        <v>1068</v>
      </c>
      <c r="K2524" t="e">
        <f ca="1">_xll.BDP(J2524,"security des")</f>
        <v>#NAME?</v>
      </c>
      <c r="N2524" t="s">
        <v>870</v>
      </c>
      <c r="O2524" t="e">
        <f ca="1">_xll.BDP(J2524,"security des")</f>
        <v>#NAME?</v>
      </c>
    </row>
    <row r="2525" spans="1:15" x14ac:dyDescent="0.25">
      <c r="A2525">
        <v>0</v>
      </c>
      <c r="B2525" s="9">
        <v>1.4441095890410958E-4</v>
      </c>
      <c r="C2525" s="9" t="str">
        <f t="shared" si="78"/>
        <v>$H$2552</v>
      </c>
      <c r="D2525" s="9" t="str">
        <f t="shared" si="79"/>
        <v>H2552</v>
      </c>
      <c r="F2525">
        <v>50680</v>
      </c>
      <c r="G2525" s="1" t="str">
        <f>_xll.BDS("SPX Index","CHAIN_TICKERS", "CHAIN_STRIKE_PX_OVRD",F2525, "CHAIN_PUT_CALL_TYPE_OVRD=P", "CHAIN_PERIODICITY_OVRD=M")</f>
        <v>SPX US 11/20/15 P2700</v>
      </c>
      <c r="J2525" t="s">
        <v>1069</v>
      </c>
      <c r="K2525" t="e">
        <f ca="1">_xll.BDP(J2525,"security des")</f>
        <v>#NAME?</v>
      </c>
      <c r="N2525" t="s">
        <v>871</v>
      </c>
      <c r="O2525" t="e">
        <f ca="1">_xll.BDP(J2525,"security des")</f>
        <v>#NAME?</v>
      </c>
    </row>
    <row r="2526" spans="1:15" x14ac:dyDescent="0.25">
      <c r="A2526">
        <v>0</v>
      </c>
      <c r="B2526" s="9">
        <v>1.4424657534246575E-4</v>
      </c>
      <c r="C2526" s="9" t="str">
        <f t="shared" si="78"/>
        <v>$H$2553</v>
      </c>
      <c r="D2526" s="9" t="str">
        <f t="shared" si="79"/>
        <v>H2553</v>
      </c>
      <c r="F2526">
        <v>50700</v>
      </c>
      <c r="G2526" s="1" t="str">
        <f>_xll.BDS("SPX Index","CHAIN_TICKERS", "CHAIN_STRIKE_PX_OVRD",F2526, "CHAIN_PUT_CALL_TYPE_OVRD=P", "CHAIN_PERIODICITY_OVRD=M")</f>
        <v>SPX US 11/20/15 P2700</v>
      </c>
      <c r="J2526" t="s">
        <v>1070</v>
      </c>
      <c r="K2526" t="e">
        <f ca="1">_xll.BDP(J2526,"security des")</f>
        <v>#NAME?</v>
      </c>
      <c r="N2526" t="s">
        <v>872</v>
      </c>
      <c r="O2526" t="e">
        <f ca="1">_xll.BDP(J2526,"security des")</f>
        <v>#NAME?</v>
      </c>
    </row>
    <row r="2527" spans="1:15" x14ac:dyDescent="0.25">
      <c r="A2527">
        <v>0</v>
      </c>
      <c r="B2527" s="9">
        <v>1.4394520547945203E-4</v>
      </c>
      <c r="C2527" s="9" t="str">
        <f t="shared" si="78"/>
        <v>$H$2554</v>
      </c>
      <c r="D2527" s="9" t="str">
        <f t="shared" si="79"/>
        <v>H2554</v>
      </c>
      <c r="F2527">
        <v>50720</v>
      </c>
      <c r="G2527" s="1" t="str">
        <f>_xll.BDS("SPX Index","CHAIN_TICKERS", "CHAIN_STRIKE_PX_OVRD",F2527, "CHAIN_PUT_CALL_TYPE_OVRD=P", "CHAIN_PERIODICITY_OVRD=M")</f>
        <v>SPX US 11/20/15 P2700</v>
      </c>
      <c r="J2527" t="s">
        <v>1071</v>
      </c>
      <c r="K2527" t="e">
        <f ca="1">_xll.BDP(J2527,"security des")</f>
        <v>#NAME?</v>
      </c>
      <c r="N2527" t="s">
        <v>873</v>
      </c>
      <c r="O2527" t="e">
        <f ca="1">_xll.BDP(J2527,"security des")</f>
        <v>#NAME?</v>
      </c>
    </row>
    <row r="2528" spans="1:15" x14ac:dyDescent="0.25">
      <c r="A2528">
        <v>0</v>
      </c>
      <c r="B2528" s="9">
        <v>1.4334246575342468E-4</v>
      </c>
      <c r="C2528" s="9" t="str">
        <f t="shared" si="78"/>
        <v>$H$2555</v>
      </c>
      <c r="D2528" s="9" t="str">
        <f t="shared" si="79"/>
        <v>H2555</v>
      </c>
      <c r="F2528">
        <v>50740</v>
      </c>
      <c r="G2528" s="1" t="str">
        <f>_xll.BDS("SPX Index","CHAIN_TICKERS", "CHAIN_STRIKE_PX_OVRD",F2528, "CHAIN_PUT_CALL_TYPE_OVRD=P", "CHAIN_PERIODICITY_OVRD=M")</f>
        <v>SPX US 11/20/15 P2700</v>
      </c>
      <c r="J2528" t="s">
        <v>1072</v>
      </c>
      <c r="K2528" t="e">
        <f ca="1">_xll.BDP(J2528,"security des")</f>
        <v>#NAME?</v>
      </c>
      <c r="N2528" t="s">
        <v>874</v>
      </c>
      <c r="O2528" t="e">
        <f ca="1">_xll.BDP(J2528,"security des")</f>
        <v>#NAME?</v>
      </c>
    </row>
    <row r="2529" spans="1:15" x14ac:dyDescent="0.25">
      <c r="A2529">
        <v>0</v>
      </c>
      <c r="B2529" s="9">
        <v>1.4243835616438357E-4</v>
      </c>
      <c r="C2529" s="9" t="str">
        <f t="shared" si="78"/>
        <v>$H$2556</v>
      </c>
      <c r="D2529" s="9" t="str">
        <f t="shared" si="79"/>
        <v>H2556</v>
      </c>
      <c r="F2529">
        <v>50760</v>
      </c>
      <c r="G2529" s="1" t="str">
        <f>_xll.BDS("SPX Index","CHAIN_TICKERS", "CHAIN_STRIKE_PX_OVRD",F2529, "CHAIN_PUT_CALL_TYPE_OVRD=P", "CHAIN_PERIODICITY_OVRD=M")</f>
        <v>SPX US 11/20/15 P2700</v>
      </c>
      <c r="J2529" t="s">
        <v>1073</v>
      </c>
      <c r="K2529" t="e">
        <f ca="1">_xll.BDP(J2529,"security des")</f>
        <v>#NAME?</v>
      </c>
      <c r="N2529" t="s">
        <v>875</v>
      </c>
      <c r="O2529" t="e">
        <f ca="1">_xll.BDP(J2529,"security des")</f>
        <v>#NAME?</v>
      </c>
    </row>
    <row r="2530" spans="1:15" x14ac:dyDescent="0.25">
      <c r="A2530">
        <v>0</v>
      </c>
      <c r="B2530" s="9">
        <v>1.4183561643835616E-4</v>
      </c>
      <c r="C2530" s="9" t="str">
        <f t="shared" si="78"/>
        <v>$H$2557</v>
      </c>
      <c r="D2530" s="9" t="str">
        <f t="shared" si="79"/>
        <v>H2557</v>
      </c>
      <c r="F2530">
        <v>50780</v>
      </c>
      <c r="G2530" s="1" t="str">
        <f>_xll.BDS("SPX Index","CHAIN_TICKERS", "CHAIN_STRIKE_PX_OVRD",F2530, "CHAIN_PUT_CALL_TYPE_OVRD=P", "CHAIN_PERIODICITY_OVRD=M")</f>
        <v>SPX US 11/20/15 P2700</v>
      </c>
      <c r="J2530" t="s">
        <v>1074</v>
      </c>
      <c r="K2530" t="e">
        <f ca="1">_xll.BDP(J2530,"security des")</f>
        <v>#NAME?</v>
      </c>
      <c r="N2530" t="s">
        <v>876</v>
      </c>
      <c r="O2530" t="e">
        <f ca="1">_xll.BDP(J2530,"security des")</f>
        <v>#NAME?</v>
      </c>
    </row>
    <row r="2531" spans="1:15" x14ac:dyDescent="0.25">
      <c r="A2531">
        <v>0</v>
      </c>
      <c r="B2531" s="9">
        <v>1.4320547945205481E-4</v>
      </c>
      <c r="C2531" s="9" t="str">
        <f t="shared" si="78"/>
        <v>$H$2558</v>
      </c>
      <c r="D2531" s="9" t="str">
        <f t="shared" si="79"/>
        <v>H2558</v>
      </c>
      <c r="F2531">
        <v>50800</v>
      </c>
      <c r="G2531" s="1" t="str">
        <f>_xll.BDS("SPX Index","CHAIN_TICKERS", "CHAIN_STRIKE_PX_OVRD",F2531, "CHAIN_PUT_CALL_TYPE_OVRD=P", "CHAIN_PERIODICITY_OVRD=M")</f>
        <v>SPX US 11/20/15 P2700</v>
      </c>
      <c r="J2531" t="s">
        <v>1075</v>
      </c>
      <c r="K2531" t="e">
        <f ca="1">_xll.BDP(J2531,"security des")</f>
        <v>#NAME?</v>
      </c>
      <c r="N2531" t="s">
        <v>877</v>
      </c>
      <c r="O2531" t="e">
        <f ca="1">_xll.BDP(J2531,"security des")</f>
        <v>#NAME?</v>
      </c>
    </row>
    <row r="2532" spans="1:15" x14ac:dyDescent="0.25">
      <c r="A2532">
        <v>0</v>
      </c>
      <c r="B2532" s="9">
        <v>1.4347945205479452E-4</v>
      </c>
      <c r="C2532" s="9" t="str">
        <f t="shared" si="78"/>
        <v>$H$2559</v>
      </c>
      <c r="D2532" s="9" t="str">
        <f t="shared" si="79"/>
        <v>H2559</v>
      </c>
      <c r="F2532">
        <v>50820</v>
      </c>
      <c r="G2532" s="1" t="str">
        <f>_xll.BDS("SPX Index","CHAIN_TICKERS", "CHAIN_STRIKE_PX_OVRD",F2532, "CHAIN_PUT_CALL_TYPE_OVRD=P", "CHAIN_PERIODICITY_OVRD=M")</f>
        <v>SPX US 11/20/15 P2700</v>
      </c>
      <c r="J2532" t="s">
        <v>1076</v>
      </c>
      <c r="K2532" t="e">
        <f ca="1">_xll.BDP(J2532,"security des")</f>
        <v>#NAME?</v>
      </c>
      <c r="N2532" t="s">
        <v>878</v>
      </c>
      <c r="O2532" t="e">
        <f ca="1">_xll.BDP(J2532,"security des")</f>
        <v>#NAME?</v>
      </c>
    </row>
    <row r="2533" spans="1:15" x14ac:dyDescent="0.25">
      <c r="A2533">
        <v>1</v>
      </c>
      <c r="B2533" s="9">
        <v>1.4460273972602742E-4</v>
      </c>
      <c r="C2533" s="9" t="str">
        <f t="shared" si="78"/>
        <v>$H$2560</v>
      </c>
      <c r="D2533" s="9" t="str">
        <f t="shared" si="79"/>
        <v>H2560</v>
      </c>
      <c r="F2533">
        <v>50840</v>
      </c>
      <c r="G2533" s="1" t="str">
        <f>_xll.BDS("SPX Index","CHAIN_TICKERS", "CHAIN_STRIKE_PX_OVRD",F2533, "CHAIN_PUT_CALL_TYPE_OVRD=P", "CHAIN_PERIODICITY_OVRD=M")</f>
        <v>SPX US 11/20/15 P2700</v>
      </c>
      <c r="J2533" t="s">
        <v>1077</v>
      </c>
      <c r="K2533" t="e">
        <f ca="1">_xll.BDP(J2533,"security des")</f>
        <v>#NAME?</v>
      </c>
      <c r="N2533" t="s">
        <v>879</v>
      </c>
      <c r="O2533" t="e">
        <f ca="1">_xll.BDP(J2533,"security des")</f>
        <v>#NAME?</v>
      </c>
    </row>
    <row r="2534" spans="1:15" x14ac:dyDescent="0.25">
      <c r="A2534">
        <v>0</v>
      </c>
      <c r="B2534" s="9">
        <v>1.4454794520547945E-4</v>
      </c>
      <c r="C2534" s="9" t="str">
        <f t="shared" si="78"/>
        <v>$H$2561</v>
      </c>
      <c r="D2534" s="9" t="str">
        <f t="shared" si="79"/>
        <v>H2561</v>
      </c>
      <c r="F2534">
        <v>50860</v>
      </c>
      <c r="G2534" s="1" t="str">
        <f>_xll.BDS("SPX Index","CHAIN_TICKERS", "CHAIN_STRIKE_PX_OVRD",F2534, "CHAIN_PUT_CALL_TYPE_OVRD=P", "CHAIN_PERIODICITY_OVRD=M")</f>
        <v>SPX US 11/20/15 P2700</v>
      </c>
      <c r="J2534" t="s">
        <v>1078</v>
      </c>
      <c r="K2534" t="e">
        <f ca="1">_xll.BDP(J2534,"security des")</f>
        <v>#NAME?</v>
      </c>
      <c r="N2534" t="s">
        <v>880</v>
      </c>
      <c r="O2534" t="e">
        <f ca="1">_xll.BDP(J2534,"security des")</f>
        <v>#NAME?</v>
      </c>
    </row>
    <row r="2535" spans="1:15" x14ac:dyDescent="0.25">
      <c r="A2535">
        <v>0</v>
      </c>
      <c r="B2535" s="9">
        <v>1.4457534246575343E-4</v>
      </c>
      <c r="C2535" s="9" t="str">
        <f t="shared" si="78"/>
        <v>$H$2562</v>
      </c>
      <c r="D2535" s="9" t="str">
        <f t="shared" si="79"/>
        <v>H2562</v>
      </c>
      <c r="F2535">
        <v>50880</v>
      </c>
      <c r="G2535" s="1" t="str">
        <f>_xll.BDS("SPX Index","CHAIN_TICKERS", "CHAIN_STRIKE_PX_OVRD",F2535, "CHAIN_PUT_CALL_TYPE_OVRD=P", "CHAIN_PERIODICITY_OVRD=M")</f>
        <v>SPX US 11/20/15 P2700</v>
      </c>
      <c r="J2535" t="s">
        <v>1079</v>
      </c>
      <c r="K2535" t="e">
        <f ca="1">_xll.BDP(J2535,"security des")</f>
        <v>#NAME?</v>
      </c>
      <c r="N2535" t="s">
        <v>881</v>
      </c>
      <c r="O2535" t="e">
        <f ca="1">_xll.BDP(J2535,"security des")</f>
        <v>#NAME?</v>
      </c>
    </row>
    <row r="2536" spans="1:15" x14ac:dyDescent="0.25">
      <c r="A2536">
        <v>0</v>
      </c>
      <c r="B2536" s="9">
        <v>1.4339726027397259E-4</v>
      </c>
      <c r="C2536" s="9" t="str">
        <f t="shared" si="78"/>
        <v>$H$2563</v>
      </c>
      <c r="D2536" s="9" t="str">
        <f t="shared" si="79"/>
        <v>H2563</v>
      </c>
      <c r="F2536">
        <v>50900</v>
      </c>
      <c r="G2536" s="1" t="str">
        <f>_xll.BDS("SPX Index","CHAIN_TICKERS", "CHAIN_STRIKE_PX_OVRD",F2536, "CHAIN_PUT_CALL_TYPE_OVRD=P", "CHAIN_PERIODICITY_OVRD=M")</f>
        <v>SPX US 11/20/15 P2700</v>
      </c>
      <c r="J2536" t="s">
        <v>1080</v>
      </c>
      <c r="K2536" t="e">
        <f ca="1">_xll.BDP(J2536,"security des")</f>
        <v>#NAME?</v>
      </c>
      <c r="N2536" t="s">
        <v>882</v>
      </c>
      <c r="O2536" t="e">
        <f ca="1">_xll.BDP(J2536,"security des")</f>
        <v>#NAME?</v>
      </c>
    </row>
    <row r="2537" spans="1:15" x14ac:dyDescent="0.25">
      <c r="A2537">
        <v>0</v>
      </c>
      <c r="B2537" s="9">
        <v>1.430958904109589E-4</v>
      </c>
      <c r="C2537" s="9" t="str">
        <f t="shared" si="78"/>
        <v>$H$2564</v>
      </c>
      <c r="D2537" s="9" t="str">
        <f t="shared" si="79"/>
        <v>H2564</v>
      </c>
      <c r="F2537">
        <v>50920</v>
      </c>
      <c r="G2537" s="1" t="str">
        <f>_xll.BDS("SPX Index","CHAIN_TICKERS", "CHAIN_STRIKE_PX_OVRD",F2537, "CHAIN_PUT_CALL_TYPE_OVRD=P", "CHAIN_PERIODICITY_OVRD=M")</f>
        <v>SPX US 11/20/15 P2700</v>
      </c>
      <c r="K2537" t="str">
        <f>_xll.BDP(J2537,"security des")</f>
        <v>#N/A Invalid Security</v>
      </c>
      <c r="N2537" t="s">
        <v>883</v>
      </c>
      <c r="O2537" t="str">
        <f>_xll.BDP(J2537,"security des")</f>
        <v>#N/A Invalid Security</v>
      </c>
    </row>
    <row r="2538" spans="1:15" x14ac:dyDescent="0.25">
      <c r="A2538">
        <v>0</v>
      </c>
      <c r="B2538" s="9">
        <v>1.4221917808219178E-4</v>
      </c>
      <c r="C2538" s="9" t="str">
        <f t="shared" si="78"/>
        <v>$H$2565</v>
      </c>
      <c r="D2538" s="9" t="str">
        <f t="shared" si="79"/>
        <v>H2565</v>
      </c>
      <c r="F2538">
        <v>50940</v>
      </c>
      <c r="G2538" s="1" t="str">
        <f>_xll.BDS("SPX Index","CHAIN_TICKERS", "CHAIN_STRIKE_PX_OVRD",F2538, "CHAIN_PUT_CALL_TYPE_OVRD=P", "CHAIN_PERIODICITY_OVRD=M")</f>
        <v>SPX US 11/20/15 P2700</v>
      </c>
      <c r="K2538" t="str">
        <f>_xll.BDP(J2538,"security des")</f>
        <v>#N/A Invalid Security</v>
      </c>
      <c r="N2538" t="s">
        <v>884</v>
      </c>
      <c r="O2538" t="str">
        <f>_xll.BDP(J2538,"security des")</f>
        <v>#N/A Invalid Security</v>
      </c>
    </row>
    <row r="2539" spans="1:15" x14ac:dyDescent="0.25">
      <c r="A2539">
        <v>0</v>
      </c>
      <c r="B2539" s="9">
        <v>1.4128767123287671E-4</v>
      </c>
      <c r="C2539" s="9" t="str">
        <f t="shared" si="78"/>
        <v>$H$2566</v>
      </c>
      <c r="D2539" s="9" t="str">
        <f t="shared" si="79"/>
        <v>H2566</v>
      </c>
      <c r="F2539">
        <v>50960</v>
      </c>
      <c r="G2539" s="1" t="str">
        <f>_xll.BDS("SPX Index","CHAIN_TICKERS", "CHAIN_STRIKE_PX_OVRD",F2539, "CHAIN_PUT_CALL_TYPE_OVRD=P", "CHAIN_PERIODICITY_OVRD=M")</f>
        <v>SPX US 11/20/15 P2700</v>
      </c>
      <c r="K2539" t="str">
        <f>_xll.BDP(J2539,"security des")</f>
        <v>#N/A Invalid Security</v>
      </c>
      <c r="N2539" t="s">
        <v>885</v>
      </c>
      <c r="O2539" t="str">
        <f>_xll.BDP(J2539,"security des")</f>
        <v>#N/A Invalid Security</v>
      </c>
    </row>
    <row r="2540" spans="1:15" x14ac:dyDescent="0.25">
      <c r="A2540">
        <v>0</v>
      </c>
      <c r="B2540" s="9">
        <v>1.4326027397260275E-4</v>
      </c>
      <c r="C2540" s="9" t="str">
        <f t="shared" si="78"/>
        <v>$H$2567</v>
      </c>
      <c r="D2540" s="9" t="str">
        <f t="shared" si="79"/>
        <v>H2567</v>
      </c>
      <c r="F2540">
        <v>50980</v>
      </c>
      <c r="G2540" s="1" t="str">
        <f>_xll.BDS("SPX Index","CHAIN_TICKERS", "CHAIN_STRIKE_PX_OVRD",F2540, "CHAIN_PUT_CALL_TYPE_OVRD=P", "CHAIN_PERIODICITY_OVRD=M")</f>
        <v>SPX US 11/20/15 P2700</v>
      </c>
      <c r="K2540" t="str">
        <f>_xll.BDP(J2540,"security des")</f>
        <v>#N/A Invalid Security</v>
      </c>
      <c r="N2540" t="s">
        <v>886</v>
      </c>
      <c r="O2540" t="str">
        <f>_xll.BDP(J2540,"security des")</f>
        <v>#N/A Invalid Security</v>
      </c>
    </row>
    <row r="2541" spans="1:15" x14ac:dyDescent="0.25">
      <c r="A2541">
        <v>0</v>
      </c>
      <c r="B2541" s="9">
        <v>1.4594520547945206E-4</v>
      </c>
      <c r="C2541" s="9" t="str">
        <f t="shared" si="78"/>
        <v>$H$2568</v>
      </c>
      <c r="D2541" s="9" t="str">
        <f t="shared" si="79"/>
        <v>H2568</v>
      </c>
      <c r="F2541">
        <v>51000</v>
      </c>
      <c r="G2541" s="1" t="str">
        <f>_xll.BDS("SPX Index","CHAIN_TICKERS", "CHAIN_STRIKE_PX_OVRD",F2541, "CHAIN_PUT_CALL_TYPE_OVRD=P", "CHAIN_PERIODICITY_OVRD=M")</f>
        <v>SPX US 11/20/15 P2700</v>
      </c>
      <c r="K2541" t="str">
        <f>_xll.BDP(J2541,"security des")</f>
        <v>#N/A Invalid Security</v>
      </c>
      <c r="N2541" t="s">
        <v>887</v>
      </c>
      <c r="O2541" t="str">
        <f>_xll.BDP(J2541,"security des")</f>
        <v>#N/A Invalid Security</v>
      </c>
    </row>
    <row r="2542" spans="1:15" x14ac:dyDescent="0.25">
      <c r="A2542">
        <v>0</v>
      </c>
      <c r="B2542" s="9">
        <v>1.4276712328767125E-4</v>
      </c>
      <c r="C2542" s="9" t="str">
        <f t="shared" si="78"/>
        <v>$H$2569</v>
      </c>
      <c r="D2542" s="9" t="str">
        <f t="shared" si="79"/>
        <v>H2569</v>
      </c>
      <c r="F2542">
        <v>51020</v>
      </c>
      <c r="G2542" s="1" t="str">
        <f>_xll.BDS("SPX Index","CHAIN_TICKERS", "CHAIN_STRIKE_PX_OVRD",F2542, "CHAIN_PUT_CALL_TYPE_OVRD=P", "CHAIN_PERIODICITY_OVRD=M")</f>
        <v>SPX US 11/20/15 P2700</v>
      </c>
      <c r="K2542" t="str">
        <f>_xll.BDP(J2542,"security des")</f>
        <v>#N/A Invalid Security</v>
      </c>
      <c r="N2542" t="s">
        <v>888</v>
      </c>
      <c r="O2542" t="str">
        <f>_xll.BDP(J2542,"security des")</f>
        <v>#N/A Invalid Security</v>
      </c>
    </row>
    <row r="2543" spans="1:15" x14ac:dyDescent="0.25">
      <c r="A2543">
        <v>0</v>
      </c>
      <c r="B2543" s="9">
        <v>1.4498630136986301E-4</v>
      </c>
      <c r="C2543" s="9" t="str">
        <f t="shared" si="78"/>
        <v>$H$2570</v>
      </c>
      <c r="D2543" s="9" t="str">
        <f t="shared" si="79"/>
        <v>H2570</v>
      </c>
      <c r="F2543">
        <v>51040</v>
      </c>
      <c r="G2543" s="1" t="str">
        <f>_xll.BDS("SPX Index","CHAIN_TICKERS", "CHAIN_STRIKE_PX_OVRD",F2543, "CHAIN_PUT_CALL_TYPE_OVRD=P", "CHAIN_PERIODICITY_OVRD=M")</f>
        <v>SPX US 11/20/15 P2700</v>
      </c>
      <c r="K2543" t="str">
        <f>_xll.BDP(J2543,"security des")</f>
        <v>#N/A Invalid Security</v>
      </c>
      <c r="N2543" t="s">
        <v>889</v>
      </c>
      <c r="O2543" t="str">
        <f>_xll.BDP(J2543,"security des")</f>
        <v>#N/A Invalid Security</v>
      </c>
    </row>
    <row r="2544" spans="1:15" x14ac:dyDescent="0.25">
      <c r="A2544">
        <v>0</v>
      </c>
      <c r="B2544" s="9">
        <v>1.4468493150684932E-4</v>
      </c>
      <c r="C2544" s="9" t="str">
        <f t="shared" si="78"/>
        <v>$H$2571</v>
      </c>
      <c r="D2544" s="9" t="str">
        <f t="shared" si="79"/>
        <v>H2571</v>
      </c>
      <c r="F2544">
        <v>51060</v>
      </c>
      <c r="G2544" s="1" t="str">
        <f>_xll.BDS("SPX Index","CHAIN_TICKERS", "CHAIN_STRIKE_PX_OVRD",F2544, "CHAIN_PUT_CALL_TYPE_OVRD=P", "CHAIN_PERIODICITY_OVRD=M")</f>
        <v>SPX US 11/20/15 P2700</v>
      </c>
      <c r="K2544" t="str">
        <f>_xll.BDP(J2544,"security des")</f>
        <v>#N/A Invalid Security</v>
      </c>
      <c r="N2544" t="s">
        <v>890</v>
      </c>
      <c r="O2544" t="str">
        <f>_xll.BDP(J2544,"security des")</f>
        <v>#N/A Invalid Security</v>
      </c>
    </row>
    <row r="2545" spans="1:15" x14ac:dyDescent="0.25">
      <c r="A2545">
        <v>0</v>
      </c>
      <c r="B2545" s="9">
        <v>1.4624657534246575E-4</v>
      </c>
      <c r="C2545" s="9" t="str">
        <f t="shared" si="78"/>
        <v>$H$2572</v>
      </c>
      <c r="D2545" s="9" t="str">
        <f t="shared" si="79"/>
        <v>H2572</v>
      </c>
      <c r="F2545">
        <v>51080</v>
      </c>
      <c r="G2545" s="1" t="str">
        <f>_xll.BDS("SPX Index","CHAIN_TICKERS", "CHAIN_STRIKE_PX_OVRD",F2545, "CHAIN_PUT_CALL_TYPE_OVRD=P", "CHAIN_PERIODICITY_OVRD=M")</f>
        <v>SPX US 11/20/15 P2700</v>
      </c>
      <c r="K2545" t="str">
        <f>_xll.BDP(J2545,"security des")</f>
        <v>#N/A Invalid Security</v>
      </c>
      <c r="N2545" t="s">
        <v>891</v>
      </c>
      <c r="O2545" t="str">
        <f>_xll.BDP(J2545,"security des")</f>
        <v>#N/A Invalid Security</v>
      </c>
    </row>
    <row r="2546" spans="1:15" x14ac:dyDescent="0.25">
      <c r="A2546">
        <v>0</v>
      </c>
      <c r="B2546" s="9">
        <v>1.4452054794520549E-4</v>
      </c>
      <c r="C2546" s="9" t="str">
        <f t="shared" si="78"/>
        <v>$H$2573</v>
      </c>
      <c r="D2546" s="9" t="str">
        <f t="shared" si="79"/>
        <v>H2573</v>
      </c>
      <c r="F2546">
        <v>51100</v>
      </c>
      <c r="G2546" s="1" t="str">
        <f>_xll.BDS("SPX Index","CHAIN_TICKERS", "CHAIN_STRIKE_PX_OVRD",F2546, "CHAIN_PUT_CALL_TYPE_OVRD=P", "CHAIN_PERIODICITY_OVRD=M")</f>
        <v>SPX US 11/20/15 P2700</v>
      </c>
      <c r="K2546" t="str">
        <f>_xll.BDP(J2546,"security des")</f>
        <v>#N/A Invalid Security</v>
      </c>
      <c r="N2546" t="s">
        <v>892</v>
      </c>
      <c r="O2546" t="str">
        <f>_xll.BDP(J2546,"security des")</f>
        <v>#N/A Invalid Security</v>
      </c>
    </row>
    <row r="2547" spans="1:15" x14ac:dyDescent="0.25">
      <c r="A2547">
        <v>0</v>
      </c>
      <c r="B2547" s="9">
        <v>1.4391780821917808E-4</v>
      </c>
      <c r="C2547" s="9" t="str">
        <f t="shared" si="78"/>
        <v>$H$2574</v>
      </c>
      <c r="D2547" s="9" t="str">
        <f t="shared" si="79"/>
        <v>H2574</v>
      </c>
      <c r="F2547">
        <v>51120</v>
      </c>
      <c r="G2547" s="1" t="str">
        <f>_xll.BDS("SPX Index","CHAIN_TICKERS", "CHAIN_STRIKE_PX_OVRD",F2547, "CHAIN_PUT_CALL_TYPE_OVRD=P", "CHAIN_PERIODICITY_OVRD=M")</f>
        <v>SPX US 11/20/15 P2700</v>
      </c>
      <c r="K2547" t="str">
        <f>_xll.BDP(J2547,"security des")</f>
        <v>#N/A Invalid Security</v>
      </c>
      <c r="N2547" t="s">
        <v>893</v>
      </c>
      <c r="O2547" t="str">
        <f>_xll.BDP(J2547,"security des")</f>
        <v>#N/A Invalid Security</v>
      </c>
    </row>
    <row r="2548" spans="1:15" x14ac:dyDescent="0.25">
      <c r="A2548">
        <v>0</v>
      </c>
      <c r="B2548" s="9">
        <v>1.4498630136986301E-4</v>
      </c>
      <c r="C2548" s="9" t="str">
        <f t="shared" si="78"/>
        <v>$H$2575</v>
      </c>
      <c r="D2548" s="9" t="str">
        <f t="shared" si="79"/>
        <v>H2575</v>
      </c>
      <c r="F2548">
        <v>51140</v>
      </c>
      <c r="G2548" s="1" t="str">
        <f>_xll.BDS("SPX Index","CHAIN_TICKERS", "CHAIN_STRIKE_PX_OVRD",F2548, "CHAIN_PUT_CALL_TYPE_OVRD=P", "CHAIN_PERIODICITY_OVRD=M")</f>
        <v>SPX US 11/20/15 P2700</v>
      </c>
      <c r="K2548" t="str">
        <f>_xll.BDP(J2548,"security des")</f>
        <v>#N/A Invalid Security</v>
      </c>
      <c r="N2548" t="s">
        <v>894</v>
      </c>
      <c r="O2548" t="str">
        <f>_xll.BDP(J2548,"security des")</f>
        <v>#N/A Invalid Security</v>
      </c>
    </row>
    <row r="2549" spans="1:15" x14ac:dyDescent="0.25">
      <c r="A2549">
        <v>0</v>
      </c>
      <c r="B2549" s="9">
        <v>1.4441095890410958E-4</v>
      </c>
      <c r="C2549" s="9" t="str">
        <f t="shared" si="78"/>
        <v>$H$2576</v>
      </c>
      <c r="D2549" s="9" t="str">
        <f t="shared" si="79"/>
        <v>H2576</v>
      </c>
      <c r="F2549">
        <v>51160</v>
      </c>
      <c r="G2549" s="1" t="str">
        <f>_xll.BDS("SPX Index","CHAIN_TICKERS", "CHAIN_STRIKE_PX_OVRD",F2549, "CHAIN_PUT_CALL_TYPE_OVRD=P", "CHAIN_PERIODICITY_OVRD=M")</f>
        <v>SPX US 11/20/15 P2700</v>
      </c>
      <c r="K2549" t="str">
        <f>_xll.BDP(J2549,"security des")</f>
        <v>#N/A Invalid Security</v>
      </c>
      <c r="N2549" t="s">
        <v>895</v>
      </c>
      <c r="O2549" t="str">
        <f>_xll.BDP(J2549,"security des")</f>
        <v>#N/A Invalid Security</v>
      </c>
    </row>
    <row r="2550" spans="1:15" x14ac:dyDescent="0.25">
      <c r="A2550">
        <v>0</v>
      </c>
      <c r="B2550" s="9">
        <v>1.4435616438356164E-4</v>
      </c>
      <c r="C2550" s="9" t="str">
        <f t="shared" si="78"/>
        <v>$H$2577</v>
      </c>
      <c r="D2550" s="9" t="str">
        <f t="shared" si="79"/>
        <v>H2577</v>
      </c>
      <c r="F2550">
        <v>51180</v>
      </c>
      <c r="G2550" s="1" t="str">
        <f>_xll.BDS("SPX Index","CHAIN_TICKERS", "CHAIN_STRIKE_PX_OVRD",F2550, "CHAIN_PUT_CALL_TYPE_OVRD=P", "CHAIN_PERIODICITY_OVRD=M")</f>
        <v>SPX US 11/20/15 P2700</v>
      </c>
      <c r="K2550" t="str">
        <f>_xll.BDP(J2550,"security des")</f>
        <v>#N/A Invalid Security</v>
      </c>
      <c r="N2550" t="s">
        <v>896</v>
      </c>
      <c r="O2550" t="str">
        <f>_xll.BDP(J2550,"security des")</f>
        <v>#N/A Invalid Security</v>
      </c>
    </row>
    <row r="2551" spans="1:15" x14ac:dyDescent="0.25">
      <c r="A2551">
        <v>0</v>
      </c>
      <c r="B2551" s="9">
        <v>1.4432876712328765E-4</v>
      </c>
      <c r="C2551" s="9" t="str">
        <f t="shared" si="78"/>
        <v>$H$2578</v>
      </c>
      <c r="D2551" s="9" t="str">
        <f t="shared" si="79"/>
        <v>H2578</v>
      </c>
      <c r="F2551">
        <v>51200</v>
      </c>
      <c r="G2551" s="1" t="str">
        <f>_xll.BDS("SPX Index","CHAIN_TICKERS", "CHAIN_STRIKE_PX_OVRD",F2551, "CHAIN_PUT_CALL_TYPE_OVRD=P", "CHAIN_PERIODICITY_OVRD=M")</f>
        <v>SPX US 11/20/15 P2700</v>
      </c>
      <c r="K2551" t="str">
        <f>_xll.BDP(J2551,"security des")</f>
        <v>#N/A Invalid Security</v>
      </c>
      <c r="N2551" t="s">
        <v>2598</v>
      </c>
      <c r="O2551" t="str">
        <f>_xll.BDP(J2551,"security des")</f>
        <v>#N/A Invalid Security</v>
      </c>
    </row>
    <row r="2552" spans="1:15" x14ac:dyDescent="0.25">
      <c r="A2552">
        <v>1</v>
      </c>
      <c r="B2552" s="9">
        <v>1.443013698630137E-4</v>
      </c>
      <c r="C2552" s="9" t="str">
        <f t="shared" si="78"/>
        <v>$H$2579</v>
      </c>
      <c r="D2552" s="9" t="str">
        <f t="shared" si="79"/>
        <v>H2579</v>
      </c>
      <c r="F2552">
        <v>51220</v>
      </c>
      <c r="G2552" s="1" t="str">
        <f>_xll.BDS("SPX Index","CHAIN_TICKERS", "CHAIN_STRIKE_PX_OVRD",F2552, "CHAIN_PUT_CALL_TYPE_OVRD=P", "CHAIN_PERIODICITY_OVRD=M")</f>
        <v>SPX US 11/20/15 P2700</v>
      </c>
      <c r="K2552" t="str">
        <f>_xll.BDP(J2552,"security des")</f>
        <v>#N/A Invalid Security</v>
      </c>
      <c r="N2552" t="s">
        <v>2599</v>
      </c>
      <c r="O2552" t="str">
        <f>_xll.BDP(J2552,"security des")</f>
        <v>#N/A Invalid Security</v>
      </c>
    </row>
    <row r="2553" spans="1:15" x14ac:dyDescent="0.25">
      <c r="A2553">
        <v>0</v>
      </c>
      <c r="B2553" s="9">
        <v>1.4509589041095892E-4</v>
      </c>
      <c r="C2553" s="9" t="str">
        <f t="shared" si="78"/>
        <v>$H$2580</v>
      </c>
      <c r="D2553" s="9" t="str">
        <f t="shared" si="79"/>
        <v>H2580</v>
      </c>
      <c r="F2553">
        <v>51240</v>
      </c>
      <c r="G2553" s="1" t="str">
        <f>_xll.BDS("SPX Index","CHAIN_TICKERS", "CHAIN_STRIKE_PX_OVRD",F2553, "CHAIN_PUT_CALL_TYPE_OVRD=P", "CHAIN_PERIODICITY_OVRD=M")</f>
        <v>SPX US 11/20/15 P2700</v>
      </c>
      <c r="K2553" t="str">
        <f>_xll.BDP(J2553,"security des")</f>
        <v>#N/A Invalid Security</v>
      </c>
      <c r="N2553" t="s">
        <v>2600</v>
      </c>
      <c r="O2553" t="str">
        <f>_xll.BDP(J2553,"security des")</f>
        <v>#N/A Invalid Security</v>
      </c>
    </row>
    <row r="2554" spans="1:15" x14ac:dyDescent="0.25">
      <c r="A2554">
        <v>0</v>
      </c>
      <c r="B2554" s="9">
        <v>1.4564383561643836E-4</v>
      </c>
      <c r="C2554" s="9" t="str">
        <f t="shared" si="78"/>
        <v>$H$2581</v>
      </c>
      <c r="D2554" s="9" t="str">
        <f t="shared" si="79"/>
        <v>H2581</v>
      </c>
      <c r="F2554">
        <v>51260</v>
      </c>
      <c r="G2554" s="1" t="str">
        <f>_xll.BDS("SPX Index","CHAIN_TICKERS", "CHAIN_STRIKE_PX_OVRD",F2554, "CHAIN_PUT_CALL_TYPE_OVRD=P", "CHAIN_PERIODICITY_OVRD=M")</f>
        <v>SPX US 11/20/15 P2700</v>
      </c>
      <c r="K2554" t="str">
        <f>_xll.BDP(J2554,"security des")</f>
        <v>#N/A Invalid Security</v>
      </c>
      <c r="N2554" t="s">
        <v>2601</v>
      </c>
      <c r="O2554" t="str">
        <f>_xll.BDP(J2554,"security des")</f>
        <v>#N/A Invalid Security</v>
      </c>
    </row>
    <row r="2555" spans="1:15" x14ac:dyDescent="0.25">
      <c r="A2555">
        <v>0</v>
      </c>
      <c r="B2555" s="9">
        <v>1.4509589041095892E-4</v>
      </c>
      <c r="C2555" s="9" t="str">
        <f t="shared" si="78"/>
        <v>$H$2582</v>
      </c>
      <c r="D2555" s="9" t="str">
        <f t="shared" si="79"/>
        <v>H2582</v>
      </c>
      <c r="F2555">
        <v>51280</v>
      </c>
      <c r="G2555" s="1" t="str">
        <f>_xll.BDS("SPX Index","CHAIN_TICKERS", "CHAIN_STRIKE_PX_OVRD",F2555, "CHAIN_PUT_CALL_TYPE_OVRD=P", "CHAIN_PERIODICITY_OVRD=M")</f>
        <v>SPX US 11/20/15 P2700</v>
      </c>
      <c r="K2555" t="str">
        <f>_xll.BDP(J2555,"security des")</f>
        <v>#N/A Invalid Security</v>
      </c>
      <c r="N2555" t="s">
        <v>2602</v>
      </c>
      <c r="O2555" t="str">
        <f>_xll.BDP(J2555,"security des")</f>
        <v>#N/A Invalid Security</v>
      </c>
    </row>
    <row r="2556" spans="1:15" x14ac:dyDescent="0.25">
      <c r="A2556">
        <v>0</v>
      </c>
      <c r="B2556" s="9">
        <v>1.4536986301369863E-4</v>
      </c>
      <c r="C2556" s="9" t="str">
        <f t="shared" si="78"/>
        <v>$H$2583</v>
      </c>
      <c r="D2556" s="9" t="str">
        <f t="shared" si="79"/>
        <v>H2583</v>
      </c>
      <c r="F2556">
        <v>51300</v>
      </c>
      <c r="G2556" s="1" t="str">
        <f>_xll.BDS("SPX Index","CHAIN_TICKERS", "CHAIN_STRIKE_PX_OVRD",F2556, "CHAIN_PUT_CALL_TYPE_OVRD=P", "CHAIN_PERIODICITY_OVRD=M")</f>
        <v>SPX US 11/20/15 P2700</v>
      </c>
      <c r="K2556" t="str">
        <f>_xll.BDP(J2556,"security des")</f>
        <v>#N/A Invalid Security</v>
      </c>
      <c r="N2556" t="s">
        <v>2603</v>
      </c>
      <c r="O2556" t="str">
        <f>_xll.BDP(J2556,"security des")</f>
        <v>#N/A Invalid Security</v>
      </c>
    </row>
    <row r="2557" spans="1:15" x14ac:dyDescent="0.25">
      <c r="A2557">
        <v>0</v>
      </c>
      <c r="B2557" s="9">
        <v>1.4476712328767121E-4</v>
      </c>
      <c r="C2557" s="9" t="str">
        <f t="shared" si="78"/>
        <v>$H$2584</v>
      </c>
      <c r="D2557" s="9" t="str">
        <f t="shared" si="79"/>
        <v>H2584</v>
      </c>
      <c r="F2557">
        <v>51320</v>
      </c>
      <c r="G2557" s="1" t="str">
        <f>_xll.BDS("SPX Index","CHAIN_TICKERS", "CHAIN_STRIKE_PX_OVRD",F2557, "CHAIN_PUT_CALL_TYPE_OVRD=P", "CHAIN_PERIODICITY_OVRD=M")</f>
        <v>SPX US 11/20/15 P2700</v>
      </c>
      <c r="K2557" t="str">
        <f>_xll.BDP(J2557,"security des")</f>
        <v>#N/A Invalid Security</v>
      </c>
      <c r="N2557" t="s">
        <v>2604</v>
      </c>
      <c r="O2557" t="str">
        <f>_xll.BDP(J2557,"security des")</f>
        <v>#N/A Invalid Security</v>
      </c>
    </row>
    <row r="2558" spans="1:15" x14ac:dyDescent="0.25">
      <c r="A2558">
        <v>0</v>
      </c>
      <c r="B2558" s="9">
        <v>1.447123287671233E-4</v>
      </c>
      <c r="C2558" s="9" t="str">
        <f t="shared" si="78"/>
        <v>$H$2585</v>
      </c>
      <c r="D2558" s="9" t="str">
        <f t="shared" si="79"/>
        <v>H2585</v>
      </c>
      <c r="F2558">
        <v>51340</v>
      </c>
      <c r="G2558" s="1" t="str">
        <f>_xll.BDS("SPX Index","CHAIN_TICKERS", "CHAIN_STRIKE_PX_OVRD",F2558, "CHAIN_PUT_CALL_TYPE_OVRD=P", "CHAIN_PERIODICITY_OVRD=M")</f>
        <v>SPX US 11/20/15 P2700</v>
      </c>
      <c r="K2558" t="str">
        <f>_xll.BDP(J2558,"security des")</f>
        <v>#N/A Invalid Security</v>
      </c>
      <c r="N2558" t="s">
        <v>2605</v>
      </c>
      <c r="O2558" t="str">
        <f>_xll.BDP(J2558,"security des")</f>
        <v>#N/A Invalid Security</v>
      </c>
    </row>
    <row r="2559" spans="1:15" x14ac:dyDescent="0.25">
      <c r="A2559">
        <v>0</v>
      </c>
      <c r="B2559" s="9">
        <v>1.464109589041096E-4</v>
      </c>
      <c r="C2559" s="9" t="str">
        <f t="shared" si="78"/>
        <v>$H$2586</v>
      </c>
      <c r="D2559" s="9" t="str">
        <f t="shared" si="79"/>
        <v>H2586</v>
      </c>
      <c r="F2559">
        <v>51360</v>
      </c>
      <c r="G2559" s="1" t="str">
        <f>_xll.BDS("SPX Index","CHAIN_TICKERS", "CHAIN_STRIKE_PX_OVRD",F2559, "CHAIN_PUT_CALL_TYPE_OVRD=P", "CHAIN_PERIODICITY_OVRD=M")</f>
        <v>SPX US 11/20/15 P2700</v>
      </c>
      <c r="K2559" t="str">
        <f>_xll.BDP(J2559,"security des")</f>
        <v>#N/A Invalid Security</v>
      </c>
      <c r="N2559" t="s">
        <v>2606</v>
      </c>
      <c r="O2559" t="str">
        <f>_xll.BDP(J2559,"security des")</f>
        <v>#N/A Invalid Security</v>
      </c>
    </row>
    <row r="2560" spans="1:15" x14ac:dyDescent="0.25">
      <c r="A2560">
        <v>0</v>
      </c>
      <c r="B2560" s="9">
        <v>1.4624657534246575E-4</v>
      </c>
      <c r="C2560" s="9" t="str">
        <f t="shared" si="78"/>
        <v>$H$2587</v>
      </c>
      <c r="D2560" s="9" t="str">
        <f t="shared" si="79"/>
        <v>H2587</v>
      </c>
      <c r="F2560">
        <v>51380</v>
      </c>
      <c r="G2560" s="1" t="str">
        <f>_xll.BDS("SPX Index","CHAIN_TICKERS", "CHAIN_STRIKE_PX_OVRD",F2560, "CHAIN_PUT_CALL_TYPE_OVRD=P", "CHAIN_PERIODICITY_OVRD=M")</f>
        <v>SPX US 11/20/15 P2700</v>
      </c>
      <c r="K2560" t="str">
        <f>_xll.BDP(J2560,"security des")</f>
        <v>#N/A Invalid Security</v>
      </c>
      <c r="N2560" t="s">
        <v>2607</v>
      </c>
      <c r="O2560" t="str">
        <f>_xll.BDP(J2560,"security des")</f>
        <v>#N/A Invalid Security</v>
      </c>
    </row>
    <row r="2561" spans="1:15" x14ac:dyDescent="0.25">
      <c r="A2561">
        <v>0</v>
      </c>
      <c r="B2561" s="9">
        <v>1.4536986301369863E-4</v>
      </c>
      <c r="C2561" s="9" t="str">
        <f t="shared" si="78"/>
        <v>$H$2588</v>
      </c>
      <c r="D2561" s="9" t="str">
        <f t="shared" si="79"/>
        <v>H2588</v>
      </c>
      <c r="F2561">
        <v>51400</v>
      </c>
      <c r="G2561" s="1" t="str">
        <f>_xll.BDS("SPX Index","CHAIN_TICKERS", "CHAIN_STRIKE_PX_OVRD",F2561, "CHAIN_PUT_CALL_TYPE_OVRD=P", "CHAIN_PERIODICITY_OVRD=M")</f>
        <v>SPX US 11/20/15 P2700</v>
      </c>
      <c r="K2561" t="str">
        <f>_xll.BDP(J2561,"security des")</f>
        <v>#N/A Invalid Security</v>
      </c>
      <c r="N2561" t="s">
        <v>2608</v>
      </c>
      <c r="O2561" t="str">
        <f>_xll.BDP(J2561,"security des")</f>
        <v>#N/A Invalid Security</v>
      </c>
    </row>
    <row r="2562" spans="1:15" x14ac:dyDescent="0.25">
      <c r="A2562">
        <v>0</v>
      </c>
      <c r="B2562" s="9">
        <v>1.4364383561643837E-4</v>
      </c>
      <c r="C2562" s="9" t="str">
        <f t="shared" si="78"/>
        <v>$H$2589</v>
      </c>
      <c r="D2562" s="9" t="str">
        <f t="shared" si="79"/>
        <v>H2589</v>
      </c>
      <c r="F2562">
        <v>51420</v>
      </c>
      <c r="G2562" s="1" t="str">
        <f>_xll.BDS("SPX Index","CHAIN_TICKERS", "CHAIN_STRIKE_PX_OVRD",F2562, "CHAIN_PUT_CALL_TYPE_OVRD=P", "CHAIN_PERIODICITY_OVRD=M")</f>
        <v>SPX US 11/20/15 P2700</v>
      </c>
      <c r="K2562" t="str">
        <f>_xll.BDP(J2562,"security des")</f>
        <v>#N/A Invalid Security</v>
      </c>
      <c r="N2562" t="s">
        <v>2609</v>
      </c>
      <c r="O2562" t="str">
        <f>_xll.BDP(J2562,"security des")</f>
        <v>#N/A Invalid Security</v>
      </c>
    </row>
    <row r="2563" spans="1:15" x14ac:dyDescent="0.25">
      <c r="A2563">
        <v>0</v>
      </c>
      <c r="B2563" s="9">
        <v>1.4243835616438357E-4</v>
      </c>
      <c r="C2563" s="9" t="str">
        <f t="shared" si="78"/>
        <v>$H$2590</v>
      </c>
      <c r="D2563" s="9" t="str">
        <f t="shared" si="79"/>
        <v>H2590</v>
      </c>
      <c r="F2563">
        <v>51440</v>
      </c>
      <c r="G2563" s="1" t="str">
        <f>_xll.BDS("SPX Index","CHAIN_TICKERS", "CHAIN_STRIKE_PX_OVRD",F2563, "CHAIN_PUT_CALL_TYPE_OVRD=P", "CHAIN_PERIODICITY_OVRD=M")</f>
        <v>SPX US 11/20/15 P2700</v>
      </c>
      <c r="K2563" t="str">
        <f>_xll.BDP(J2563,"security des")</f>
        <v>#N/A Invalid Security</v>
      </c>
      <c r="N2563" t="s">
        <v>2610</v>
      </c>
      <c r="O2563" t="str">
        <f>_xll.BDP(J2563,"security des")</f>
        <v>#N/A Invalid Security</v>
      </c>
    </row>
    <row r="2564" spans="1:15" x14ac:dyDescent="0.25">
      <c r="A2564">
        <v>0</v>
      </c>
      <c r="B2564" s="9">
        <v>1.4183561643835616E-4</v>
      </c>
      <c r="C2564" s="9" t="str">
        <f t="shared" ref="C2564:C2627" si="80">ADDRESS(ROW(B2564)+MATCH(1,B2564:B2590),8)</f>
        <v>$H$2591</v>
      </c>
      <c r="D2564" s="9" t="str">
        <f t="shared" ref="D2564:D2627" si="81">"H"&amp;(ROW(B2564)+MATCH(1,B2564:B2590))</f>
        <v>H2591</v>
      </c>
      <c r="F2564">
        <v>51460</v>
      </c>
      <c r="G2564" s="1" t="str">
        <f>_xll.BDS("SPX Index","CHAIN_TICKERS", "CHAIN_STRIKE_PX_OVRD",F2564, "CHAIN_PUT_CALL_TYPE_OVRD=P", "CHAIN_PERIODICITY_OVRD=M")</f>
        <v>SPX US 11/20/15 P2700</v>
      </c>
      <c r="K2564" t="str">
        <f>_xll.BDP(J2564,"security des")</f>
        <v>#N/A Invalid Security</v>
      </c>
      <c r="N2564" t="s">
        <v>2611</v>
      </c>
      <c r="O2564" t="str">
        <f>_xll.BDP(J2564,"security des")</f>
        <v>#N/A Invalid Security</v>
      </c>
    </row>
    <row r="2565" spans="1:15" x14ac:dyDescent="0.25">
      <c r="A2565">
        <v>0</v>
      </c>
      <c r="B2565" s="9">
        <v>1.4197260273972602E-4</v>
      </c>
      <c r="C2565" s="9" t="str">
        <f t="shared" si="80"/>
        <v>$H$2592</v>
      </c>
      <c r="D2565" s="9" t="str">
        <f t="shared" si="81"/>
        <v>H2592</v>
      </c>
      <c r="F2565">
        <v>51480</v>
      </c>
      <c r="G2565" s="1" t="str">
        <f>_xll.BDS("SPX Index","CHAIN_TICKERS", "CHAIN_STRIKE_PX_OVRD",F2565, "CHAIN_PUT_CALL_TYPE_OVRD=P", "CHAIN_PERIODICITY_OVRD=M")</f>
        <v>SPX US 11/20/15 P2700</v>
      </c>
      <c r="K2565" t="str">
        <f>_xll.BDP(J2565,"security des")</f>
        <v>#N/A Invalid Security</v>
      </c>
      <c r="N2565" t="s">
        <v>2612</v>
      </c>
      <c r="O2565" t="str">
        <f>_xll.BDP(J2565,"security des")</f>
        <v>#N/A Invalid Security</v>
      </c>
    </row>
    <row r="2566" spans="1:15" x14ac:dyDescent="0.25">
      <c r="A2566">
        <v>0</v>
      </c>
      <c r="B2566" s="9">
        <v>1.410958904109589E-4</v>
      </c>
      <c r="C2566" s="9" t="str">
        <f t="shared" si="80"/>
        <v>$H$2593</v>
      </c>
      <c r="D2566" s="9" t="str">
        <f t="shared" si="81"/>
        <v>H2593</v>
      </c>
      <c r="F2566">
        <v>51500</v>
      </c>
      <c r="G2566" s="1" t="str">
        <f>_xll.BDS("SPX Index","CHAIN_TICKERS", "CHAIN_STRIKE_PX_OVRD",F2566, "CHAIN_PUT_CALL_TYPE_OVRD=P", "CHAIN_PERIODICITY_OVRD=M")</f>
        <v>SPX US 11/20/15 P2700</v>
      </c>
      <c r="K2566" t="str">
        <f>_xll.BDP(J2566,"security des")</f>
        <v>#N/A Invalid Security</v>
      </c>
      <c r="N2566" t="s">
        <v>2613</v>
      </c>
      <c r="O2566" t="str">
        <f>_xll.BDP(J2566,"security des")</f>
        <v>#N/A Invalid Security</v>
      </c>
    </row>
    <row r="2567" spans="1:15" x14ac:dyDescent="0.25">
      <c r="A2567">
        <v>0</v>
      </c>
      <c r="B2567" s="9">
        <v>1.4106849315068492E-4</v>
      </c>
      <c r="C2567" s="9" t="str">
        <f t="shared" si="80"/>
        <v>$H$2594</v>
      </c>
      <c r="D2567" s="9" t="str">
        <f t="shared" si="81"/>
        <v>H2594</v>
      </c>
      <c r="F2567">
        <v>51520</v>
      </c>
      <c r="G2567" s="1" t="str">
        <f>_xll.BDS("SPX Index","CHAIN_TICKERS", "CHAIN_STRIKE_PX_OVRD",F2567, "CHAIN_PUT_CALL_TYPE_OVRD=P", "CHAIN_PERIODICITY_OVRD=M")</f>
        <v>SPX US 11/20/15 P2700</v>
      </c>
      <c r="K2567" t="str">
        <f>_xll.BDP(J2567,"security des")</f>
        <v>#N/A Invalid Security</v>
      </c>
      <c r="N2567" t="s">
        <v>2614</v>
      </c>
      <c r="O2567" t="str">
        <f>_xll.BDP(J2567,"security des")</f>
        <v>#N/A Invalid Security</v>
      </c>
    </row>
    <row r="2568" spans="1:15" x14ac:dyDescent="0.25">
      <c r="A2568">
        <v>0</v>
      </c>
      <c r="B2568" s="9">
        <v>1.41013698630137E-4</v>
      </c>
      <c r="C2568" s="9" t="str">
        <f t="shared" si="80"/>
        <v>$H$2595</v>
      </c>
      <c r="D2568" s="9" t="str">
        <f t="shared" si="81"/>
        <v>H2595</v>
      </c>
      <c r="F2568">
        <v>51540</v>
      </c>
      <c r="G2568" s="1" t="str">
        <f>_xll.BDS("SPX Index","CHAIN_TICKERS", "CHAIN_STRIKE_PX_OVRD",F2568, "CHAIN_PUT_CALL_TYPE_OVRD=P", "CHAIN_PERIODICITY_OVRD=M")</f>
        <v>SPX US 11/20/15 P2700</v>
      </c>
      <c r="K2568" t="str">
        <f>_xll.BDP(J2568,"security des")</f>
        <v>#N/A Invalid Security</v>
      </c>
      <c r="N2568" t="s">
        <v>2615</v>
      </c>
      <c r="O2568" t="str">
        <f>_xll.BDP(J2568,"security des")</f>
        <v>#N/A Invalid Security</v>
      </c>
    </row>
    <row r="2569" spans="1:15" x14ac:dyDescent="0.25">
      <c r="A2569">
        <v>0</v>
      </c>
      <c r="B2569" s="9">
        <v>1.4071232876712328E-4</v>
      </c>
      <c r="C2569" s="9" t="str">
        <f t="shared" si="80"/>
        <v>$H$2596</v>
      </c>
      <c r="D2569" s="9" t="str">
        <f t="shared" si="81"/>
        <v>H2596</v>
      </c>
      <c r="F2569">
        <v>51560</v>
      </c>
      <c r="G2569" s="1" t="str">
        <f>_xll.BDS("SPX Index","CHAIN_TICKERS", "CHAIN_STRIKE_PX_OVRD",F2569, "CHAIN_PUT_CALL_TYPE_OVRD=P", "CHAIN_PERIODICITY_OVRD=M")</f>
        <v>SPX US 11/20/15 P2700</v>
      </c>
      <c r="K2569" t="str">
        <f>_xll.BDP(J2569,"security des")</f>
        <v>#N/A Invalid Security</v>
      </c>
      <c r="N2569" t="s">
        <v>2616</v>
      </c>
      <c r="O2569" t="str">
        <f>_xll.BDP(J2569,"security des")</f>
        <v>#N/A Invalid Security</v>
      </c>
    </row>
    <row r="2570" spans="1:15" x14ac:dyDescent="0.25">
      <c r="A2570">
        <v>0</v>
      </c>
      <c r="B2570" s="9">
        <v>1.4205479452054792E-4</v>
      </c>
      <c r="C2570" s="9" t="str">
        <f t="shared" si="80"/>
        <v>$H$2597</v>
      </c>
      <c r="D2570" s="9" t="str">
        <f t="shared" si="81"/>
        <v>H2597</v>
      </c>
      <c r="F2570">
        <v>51580</v>
      </c>
      <c r="G2570" s="1" t="str">
        <f>_xll.BDS("SPX Index","CHAIN_TICKERS", "CHAIN_STRIKE_PX_OVRD",F2570, "CHAIN_PUT_CALL_TYPE_OVRD=P", "CHAIN_PERIODICITY_OVRD=M")</f>
        <v>SPX US 11/20/15 P2700</v>
      </c>
      <c r="K2570" t="str">
        <f>_xll.BDP(J2570,"security des")</f>
        <v>#N/A Invalid Security</v>
      </c>
      <c r="N2570" t="s">
        <v>2617</v>
      </c>
      <c r="O2570" t="str">
        <f>_xll.BDP(J2570,"security des")</f>
        <v>#N/A Invalid Security</v>
      </c>
    </row>
    <row r="2571" spans="1:15" x14ac:dyDescent="0.25">
      <c r="A2571">
        <v>0</v>
      </c>
      <c r="B2571" s="9">
        <v>1.4147945205479452E-4</v>
      </c>
      <c r="C2571" s="9" t="str">
        <f t="shared" si="80"/>
        <v>$H$2598</v>
      </c>
      <c r="D2571" s="9" t="str">
        <f t="shared" si="81"/>
        <v>H2598</v>
      </c>
      <c r="F2571">
        <v>51600</v>
      </c>
      <c r="G2571" s="1" t="str">
        <f>_xll.BDS("SPX Index","CHAIN_TICKERS", "CHAIN_STRIKE_PX_OVRD",F2571, "CHAIN_PUT_CALL_TYPE_OVRD=P", "CHAIN_PERIODICITY_OVRD=M")</f>
        <v>SPX US 11/20/15 P2700</v>
      </c>
      <c r="K2571" t="str">
        <f>_xll.BDP(J2571,"security des")</f>
        <v>#N/A Invalid Security</v>
      </c>
      <c r="N2571" t="s">
        <v>2618</v>
      </c>
      <c r="O2571" t="str">
        <f>_xll.BDP(J2571,"security des")</f>
        <v>#N/A Invalid Security</v>
      </c>
    </row>
    <row r="2572" spans="1:15" x14ac:dyDescent="0.25">
      <c r="A2572">
        <v>3</v>
      </c>
      <c r="B2572" s="9">
        <v>1.423013698630137E-4</v>
      </c>
      <c r="C2572" s="9" t="str">
        <f t="shared" si="80"/>
        <v>$H$2599</v>
      </c>
      <c r="D2572" s="9" t="str">
        <f t="shared" si="81"/>
        <v>H2599</v>
      </c>
      <c r="F2572">
        <v>51620</v>
      </c>
      <c r="G2572" s="1" t="str">
        <f>_xll.BDS("SPX Index","CHAIN_TICKERS", "CHAIN_STRIKE_PX_OVRD",F2572, "CHAIN_PUT_CALL_TYPE_OVRD=P", "CHAIN_PERIODICITY_OVRD=M")</f>
        <v>SPX US 11/20/15 P2700</v>
      </c>
      <c r="K2572" t="str">
        <f>_xll.BDP(J2572,"security des")</f>
        <v>#N/A Invalid Security</v>
      </c>
      <c r="N2572" t="s">
        <v>2619</v>
      </c>
      <c r="O2572" t="str">
        <f>_xll.BDP(J2572,"security des")</f>
        <v>#N/A Invalid Security</v>
      </c>
    </row>
    <row r="2573" spans="1:15" x14ac:dyDescent="0.25">
      <c r="A2573">
        <v>0</v>
      </c>
      <c r="B2573" s="9">
        <v>1.4197260273972602E-4</v>
      </c>
      <c r="C2573" s="9" t="str">
        <f t="shared" si="80"/>
        <v>$H$2600</v>
      </c>
      <c r="D2573" s="9" t="str">
        <f t="shared" si="81"/>
        <v>H2600</v>
      </c>
      <c r="F2573">
        <v>51640</v>
      </c>
      <c r="G2573" s="1" t="str">
        <f>_xll.BDS("SPX Index","CHAIN_TICKERS", "CHAIN_STRIKE_PX_OVRD",F2573, "CHAIN_PUT_CALL_TYPE_OVRD=P", "CHAIN_PERIODICITY_OVRD=M")</f>
        <v>SPX US 11/20/15 P2700</v>
      </c>
      <c r="K2573" t="str">
        <f>_xll.BDP(J2573,"security des")</f>
        <v>#N/A Invalid Security</v>
      </c>
      <c r="N2573" t="s">
        <v>2620</v>
      </c>
      <c r="O2573" t="str">
        <f>_xll.BDP(J2573,"security des")</f>
        <v>#N/A Invalid Security</v>
      </c>
    </row>
    <row r="2574" spans="1:15" x14ac:dyDescent="0.25">
      <c r="A2574">
        <v>0</v>
      </c>
      <c r="B2574" s="9">
        <v>1.4221917808219178E-4</v>
      </c>
      <c r="C2574" s="9" t="str">
        <f t="shared" si="80"/>
        <v>$H$2601</v>
      </c>
      <c r="D2574" s="9" t="str">
        <f t="shared" si="81"/>
        <v>H2601</v>
      </c>
      <c r="F2574">
        <v>51660</v>
      </c>
      <c r="G2574" s="1" t="str">
        <f>_xll.BDS("SPX Index","CHAIN_TICKERS", "CHAIN_STRIKE_PX_OVRD",F2574, "CHAIN_PUT_CALL_TYPE_OVRD=P", "CHAIN_PERIODICITY_OVRD=M")</f>
        <v>SPX US 11/20/15 P2700</v>
      </c>
      <c r="K2574" t="str">
        <f>_xll.BDP(J2574,"security des")</f>
        <v>#N/A Invalid Security</v>
      </c>
      <c r="N2574" t="s">
        <v>2621</v>
      </c>
      <c r="O2574" t="str">
        <f>_xll.BDP(J2574,"security des")</f>
        <v>#N/A Invalid Security</v>
      </c>
    </row>
    <row r="2575" spans="1:15" x14ac:dyDescent="0.25">
      <c r="A2575">
        <v>0</v>
      </c>
      <c r="B2575" s="9">
        <v>1.413972602739726E-4</v>
      </c>
      <c r="C2575" s="9" t="str">
        <f t="shared" si="80"/>
        <v>$H$2602</v>
      </c>
      <c r="D2575" s="9" t="str">
        <f t="shared" si="81"/>
        <v>H2602</v>
      </c>
      <c r="F2575">
        <v>51680</v>
      </c>
      <c r="G2575" s="1" t="str">
        <f>_xll.BDS("SPX Index","CHAIN_TICKERS", "CHAIN_STRIKE_PX_OVRD",F2575, "CHAIN_PUT_CALL_TYPE_OVRD=P", "CHAIN_PERIODICITY_OVRD=M")</f>
        <v>SPX US 11/20/15 P2700</v>
      </c>
      <c r="K2575" t="str">
        <f>_xll.BDP(J2575,"security des")</f>
        <v>#N/A Invalid Security</v>
      </c>
      <c r="N2575" t="s">
        <v>2622</v>
      </c>
      <c r="O2575" t="str">
        <f>_xll.BDP(J2575,"security des")</f>
        <v>#N/A Invalid Security</v>
      </c>
    </row>
    <row r="2576" spans="1:15" x14ac:dyDescent="0.25">
      <c r="A2576">
        <v>0</v>
      </c>
      <c r="B2576" s="9">
        <v>1.4079452054794521E-4</v>
      </c>
      <c r="C2576" s="9" t="str">
        <f t="shared" si="80"/>
        <v>$H$2603</v>
      </c>
      <c r="D2576" s="9" t="str">
        <f t="shared" si="81"/>
        <v>H2603</v>
      </c>
      <c r="F2576">
        <v>51700</v>
      </c>
      <c r="G2576" s="1" t="str">
        <f>_xll.BDS("SPX Index","CHAIN_TICKERS", "CHAIN_STRIKE_PX_OVRD",F2576, "CHAIN_PUT_CALL_TYPE_OVRD=P", "CHAIN_PERIODICITY_OVRD=M")</f>
        <v>SPX US 11/20/15 P2700</v>
      </c>
      <c r="K2576" t="str">
        <f>_xll.BDP(J2576,"security des")</f>
        <v>#N/A Invalid Security</v>
      </c>
      <c r="N2576" t="s">
        <v>2623</v>
      </c>
      <c r="O2576" t="str">
        <f>_xll.BDP(J2576,"security des")</f>
        <v>#N/A Invalid Security</v>
      </c>
    </row>
    <row r="2577" spans="1:15" x14ac:dyDescent="0.25">
      <c r="A2577">
        <v>0</v>
      </c>
      <c r="B2577" s="9">
        <v>1.4049315068493152E-4</v>
      </c>
      <c r="C2577" s="9" t="str">
        <f t="shared" si="80"/>
        <v>$H$2604</v>
      </c>
      <c r="D2577" s="9" t="str">
        <f t="shared" si="81"/>
        <v>H2604</v>
      </c>
      <c r="F2577">
        <v>51720</v>
      </c>
      <c r="G2577" s="1" t="str">
        <f>_xll.BDS("SPX Index","CHAIN_TICKERS", "CHAIN_STRIKE_PX_OVRD",F2577, "CHAIN_PUT_CALL_TYPE_OVRD=P", "CHAIN_PERIODICITY_OVRD=M")</f>
        <v>SPX US 11/20/15 P2700</v>
      </c>
      <c r="K2577" t="str">
        <f>_xll.BDP(J2577,"security des")</f>
        <v>#N/A Invalid Security</v>
      </c>
      <c r="N2577" t="s">
        <v>2624</v>
      </c>
      <c r="O2577" t="str">
        <f>_xll.BDP(J2577,"security des")</f>
        <v>#N/A Invalid Security</v>
      </c>
    </row>
    <row r="2578" spans="1:15" x14ac:dyDescent="0.25">
      <c r="A2578">
        <v>0</v>
      </c>
      <c r="B2578" s="9">
        <v>1.4158904109589041E-4</v>
      </c>
      <c r="C2578" s="9" t="str">
        <f t="shared" si="80"/>
        <v>$H$2605</v>
      </c>
      <c r="D2578" s="9" t="str">
        <f t="shared" si="81"/>
        <v>H2605</v>
      </c>
      <c r="F2578">
        <v>51740</v>
      </c>
      <c r="G2578" s="1" t="str">
        <f>_xll.BDS("SPX Index","CHAIN_TICKERS", "CHAIN_STRIKE_PX_OVRD",F2578, "CHAIN_PUT_CALL_TYPE_OVRD=P", "CHAIN_PERIODICITY_OVRD=M")</f>
        <v>SPX US 11/20/15 P2700</v>
      </c>
      <c r="K2578" t="str">
        <f>_xll.BDP(J2578,"security des")</f>
        <v>#N/A Invalid Security</v>
      </c>
      <c r="N2578" t="s">
        <v>2625</v>
      </c>
      <c r="O2578" t="str">
        <f>_xll.BDP(J2578,"security des")</f>
        <v>#N/A Invalid Security</v>
      </c>
    </row>
    <row r="2579" spans="1:15" x14ac:dyDescent="0.25">
      <c r="A2579">
        <v>0</v>
      </c>
      <c r="B2579" s="9">
        <v>1.4213698630136985E-4</v>
      </c>
      <c r="C2579" s="9" t="str">
        <f t="shared" si="80"/>
        <v>$H$2606</v>
      </c>
      <c r="D2579" s="9" t="str">
        <f t="shared" si="81"/>
        <v>H2606</v>
      </c>
      <c r="F2579">
        <v>51760</v>
      </c>
      <c r="G2579" s="1" t="str">
        <f>_xll.BDS("SPX Index","CHAIN_TICKERS", "CHAIN_STRIKE_PX_OVRD",F2579, "CHAIN_PUT_CALL_TYPE_OVRD=P", "CHAIN_PERIODICITY_OVRD=M")</f>
        <v>SPX US 11/20/15 P2700</v>
      </c>
      <c r="K2579" t="str">
        <f>_xll.BDP(J2579,"security des")</f>
        <v>#N/A Invalid Security</v>
      </c>
      <c r="N2579" t="s">
        <v>2626</v>
      </c>
      <c r="O2579" t="str">
        <f>_xll.BDP(J2579,"security des")</f>
        <v>#N/A Invalid Security</v>
      </c>
    </row>
    <row r="2580" spans="1:15" x14ac:dyDescent="0.25">
      <c r="A2580">
        <v>0</v>
      </c>
      <c r="B2580" s="9">
        <v>1.4197260273972602E-4</v>
      </c>
      <c r="C2580" s="9" t="str">
        <f t="shared" si="80"/>
        <v>$H$2607</v>
      </c>
      <c r="D2580" s="9" t="str">
        <f t="shared" si="81"/>
        <v>H2607</v>
      </c>
      <c r="F2580">
        <v>51780</v>
      </c>
      <c r="G2580" s="1" t="str">
        <f>_xll.BDS("SPX Index","CHAIN_TICKERS", "CHAIN_STRIKE_PX_OVRD",F2580, "CHAIN_PUT_CALL_TYPE_OVRD=P", "CHAIN_PERIODICITY_OVRD=M")</f>
        <v>SPX US 11/20/15 P2700</v>
      </c>
      <c r="K2580" t="str">
        <f>_xll.BDP(J2580,"security des")</f>
        <v>#N/A Invalid Security</v>
      </c>
      <c r="N2580" t="s">
        <v>2627</v>
      </c>
      <c r="O2580" t="str">
        <f>_xll.BDP(J2580,"security des")</f>
        <v>#N/A Invalid Security</v>
      </c>
    </row>
    <row r="2581" spans="1:15" x14ac:dyDescent="0.25">
      <c r="A2581">
        <v>0</v>
      </c>
      <c r="B2581" s="9">
        <v>1.4224657534246576E-4</v>
      </c>
      <c r="C2581" s="9" t="str">
        <f t="shared" si="80"/>
        <v>$H$2608</v>
      </c>
      <c r="D2581" s="9" t="str">
        <f t="shared" si="81"/>
        <v>H2608</v>
      </c>
      <c r="F2581">
        <v>51800</v>
      </c>
      <c r="G2581" s="1" t="str">
        <f>_xll.BDS("SPX Index","CHAIN_TICKERS", "CHAIN_STRIKE_PX_OVRD",F2581, "CHAIN_PUT_CALL_TYPE_OVRD=P", "CHAIN_PERIODICITY_OVRD=M")</f>
        <v>SPX US 11/20/15 P2700</v>
      </c>
      <c r="N2581" t="s">
        <v>2628</v>
      </c>
      <c r="O2581" t="str">
        <f>_xll.BDP(J2581,"security des")</f>
        <v>#N/A Invalid Security</v>
      </c>
    </row>
    <row r="2582" spans="1:15" x14ac:dyDescent="0.25">
      <c r="A2582">
        <v>0</v>
      </c>
      <c r="B2582" s="9">
        <v>1.430958904109589E-4</v>
      </c>
      <c r="C2582" s="9" t="str">
        <f t="shared" si="80"/>
        <v>$H$2609</v>
      </c>
      <c r="D2582" s="9" t="str">
        <f t="shared" si="81"/>
        <v>H2609</v>
      </c>
      <c r="F2582">
        <v>51820</v>
      </c>
      <c r="G2582" s="1" t="str">
        <f>_xll.BDS("SPX Index","CHAIN_TICKERS", "CHAIN_STRIKE_PX_OVRD",F2582, "CHAIN_PUT_CALL_TYPE_OVRD=P", "CHAIN_PERIODICITY_OVRD=M")</f>
        <v>SPX US 11/20/15 P2700</v>
      </c>
      <c r="N2582" t="s">
        <v>2629</v>
      </c>
      <c r="O2582" t="str">
        <f>_xll.BDP(J2582,"security des")</f>
        <v>#N/A Invalid Security</v>
      </c>
    </row>
    <row r="2583" spans="1:15" x14ac:dyDescent="0.25">
      <c r="A2583">
        <v>0</v>
      </c>
      <c r="B2583" s="9">
        <v>1.4468493150684932E-4</v>
      </c>
      <c r="C2583" s="9" t="str">
        <f t="shared" si="80"/>
        <v>$H$2610</v>
      </c>
      <c r="D2583" s="9" t="str">
        <f t="shared" si="81"/>
        <v>H2610</v>
      </c>
      <c r="F2583">
        <v>51840</v>
      </c>
      <c r="G2583" s="1" t="str">
        <f>_xll.BDS("SPX Index","CHAIN_TICKERS", "CHAIN_STRIKE_PX_OVRD",F2583, "CHAIN_PUT_CALL_TYPE_OVRD=P", "CHAIN_PERIODICITY_OVRD=M")</f>
        <v>SPX US 11/20/15 P2700</v>
      </c>
      <c r="N2583" t="s">
        <v>2630</v>
      </c>
      <c r="O2583" t="str">
        <f>_xll.BDP(J2583,"security des")</f>
        <v>#N/A Invalid Security</v>
      </c>
    </row>
    <row r="2584" spans="1:15" x14ac:dyDescent="0.25">
      <c r="A2584">
        <v>0</v>
      </c>
      <c r="B2584" s="9">
        <v>1.4523287671232876E-4</v>
      </c>
      <c r="C2584" s="9" t="str">
        <f t="shared" si="80"/>
        <v>$H$2611</v>
      </c>
      <c r="D2584" s="9" t="str">
        <f t="shared" si="81"/>
        <v>H2611</v>
      </c>
      <c r="F2584">
        <v>51860</v>
      </c>
      <c r="G2584" s="1" t="str">
        <f>_xll.BDS("SPX Index","CHAIN_TICKERS", "CHAIN_STRIKE_PX_OVRD",F2584, "CHAIN_PUT_CALL_TYPE_OVRD=P", "CHAIN_PERIODICITY_OVRD=M")</f>
        <v>SPX US 11/20/15 P2700</v>
      </c>
      <c r="N2584" t="s">
        <v>2631</v>
      </c>
      <c r="O2584" t="str">
        <f>_xll.BDP(J2584,"security des")</f>
        <v>#N/A Invalid Security</v>
      </c>
    </row>
    <row r="2585" spans="1:15" x14ac:dyDescent="0.25">
      <c r="A2585">
        <v>0</v>
      </c>
      <c r="B2585" s="9">
        <v>1.4564383561643836E-4</v>
      </c>
      <c r="C2585" s="9" t="str">
        <f t="shared" si="80"/>
        <v>$H$2612</v>
      </c>
      <c r="D2585" s="9" t="str">
        <f t="shared" si="81"/>
        <v>H2612</v>
      </c>
      <c r="F2585">
        <v>51880</v>
      </c>
      <c r="G2585" s="1" t="str">
        <f>_xll.BDS("SPX Index","CHAIN_TICKERS", "CHAIN_STRIKE_PX_OVRD",F2585, "CHAIN_PUT_CALL_TYPE_OVRD=P", "CHAIN_PERIODICITY_OVRD=M")</f>
        <v>SPX US 11/20/15 P2700</v>
      </c>
      <c r="N2585" t="s">
        <v>2632</v>
      </c>
      <c r="O2585" t="str">
        <f>_xll.BDP(J2585,"security des")</f>
        <v>#N/A Invalid Security</v>
      </c>
    </row>
    <row r="2586" spans="1:15" x14ac:dyDescent="0.25">
      <c r="A2586">
        <v>0</v>
      </c>
      <c r="B2586" s="9">
        <v>1.4676712328767124E-4</v>
      </c>
      <c r="C2586" s="9" t="str">
        <f t="shared" si="80"/>
        <v>$H$2613</v>
      </c>
      <c r="D2586" s="9" t="str">
        <f t="shared" si="81"/>
        <v>H2613</v>
      </c>
      <c r="F2586">
        <v>51900</v>
      </c>
      <c r="G2586" s="1" t="str">
        <f>_xll.BDS("SPX Index","CHAIN_TICKERS", "CHAIN_STRIKE_PX_OVRD",F2586, "CHAIN_PUT_CALL_TYPE_OVRD=P", "CHAIN_PERIODICITY_OVRD=M")</f>
        <v>SPX US 11/20/15 P2700</v>
      </c>
      <c r="N2586" t="s">
        <v>2633</v>
      </c>
      <c r="O2586" t="str">
        <f>_xll.BDP(J2586,"security des")</f>
        <v>#N/A Invalid Security</v>
      </c>
    </row>
    <row r="2587" spans="1:15" x14ac:dyDescent="0.25">
      <c r="A2587">
        <v>0</v>
      </c>
      <c r="B2587" s="9">
        <v>1.4586301369863013E-4</v>
      </c>
      <c r="C2587" s="9" t="str">
        <f t="shared" si="80"/>
        <v>$H$2614</v>
      </c>
      <c r="D2587" s="9" t="str">
        <f t="shared" si="81"/>
        <v>H2614</v>
      </c>
      <c r="F2587">
        <v>51920</v>
      </c>
      <c r="G2587" s="1" t="str">
        <f>_xll.BDS("SPX Index","CHAIN_TICKERS", "CHAIN_STRIKE_PX_OVRD",F2587, "CHAIN_PUT_CALL_TYPE_OVRD=P", "CHAIN_PERIODICITY_OVRD=M")</f>
        <v>SPX US 11/20/15 P2700</v>
      </c>
      <c r="N2587" t="s">
        <v>2634</v>
      </c>
      <c r="O2587" t="str">
        <f>_xll.BDP(J2587,"security des")</f>
        <v>#N/A Invalid Security</v>
      </c>
    </row>
    <row r="2588" spans="1:15" x14ac:dyDescent="0.25">
      <c r="A2588">
        <v>0</v>
      </c>
      <c r="B2588" s="9">
        <v>1.4441095890410958E-4</v>
      </c>
      <c r="C2588" s="9" t="str">
        <f t="shared" si="80"/>
        <v>$H$2615</v>
      </c>
      <c r="D2588" s="9" t="str">
        <f t="shared" si="81"/>
        <v>H2615</v>
      </c>
      <c r="F2588">
        <v>51940</v>
      </c>
      <c r="G2588" s="1" t="str">
        <f>_xll.BDS("SPX Index","CHAIN_TICKERS", "CHAIN_STRIKE_PX_OVRD",F2588, "CHAIN_PUT_CALL_TYPE_OVRD=P", "CHAIN_PERIODICITY_OVRD=M")</f>
        <v>SPX US 11/20/15 P2700</v>
      </c>
      <c r="N2588" t="s">
        <v>2635</v>
      </c>
      <c r="O2588" t="str">
        <f>_xll.BDP(J2588,"security des")</f>
        <v>#N/A Invalid Security</v>
      </c>
    </row>
    <row r="2589" spans="1:15" x14ac:dyDescent="0.25">
      <c r="A2589">
        <v>0</v>
      </c>
      <c r="B2589" s="9">
        <v>1.452054794520548E-4</v>
      </c>
      <c r="C2589" s="9" t="str">
        <f t="shared" si="80"/>
        <v>$H$2616</v>
      </c>
      <c r="D2589" s="9" t="str">
        <f t="shared" si="81"/>
        <v>H2616</v>
      </c>
      <c r="F2589">
        <v>51960</v>
      </c>
      <c r="G2589" s="1" t="str">
        <f>_xll.BDS("SPX Index","CHAIN_TICKERS", "CHAIN_STRIKE_PX_OVRD",F2589, "CHAIN_PUT_CALL_TYPE_OVRD=P", "CHAIN_PERIODICITY_OVRD=M")</f>
        <v>SPX US 11/20/15 P2700</v>
      </c>
      <c r="N2589" t="s">
        <v>2636</v>
      </c>
      <c r="O2589" t="str">
        <f>_xll.BDP(J2589,"security des")</f>
        <v>#N/A Invalid Security</v>
      </c>
    </row>
    <row r="2590" spans="1:15" x14ac:dyDescent="0.25">
      <c r="A2590">
        <v>0</v>
      </c>
      <c r="B2590" s="9">
        <v>1.4547945205479451E-4</v>
      </c>
      <c r="C2590" s="9" t="str">
        <f t="shared" si="80"/>
        <v>$H$2617</v>
      </c>
      <c r="D2590" s="9" t="str">
        <f t="shared" si="81"/>
        <v>H2617</v>
      </c>
      <c r="F2590">
        <v>51980</v>
      </c>
      <c r="G2590" s="1" t="str">
        <f>_xll.BDS("SPX Index","CHAIN_TICKERS", "CHAIN_STRIKE_PX_OVRD",F2590, "CHAIN_PUT_CALL_TYPE_OVRD=P", "CHAIN_PERIODICITY_OVRD=M")</f>
        <v>SPX US 11/20/15 P2700</v>
      </c>
      <c r="N2590" t="s">
        <v>2637</v>
      </c>
      <c r="O2590" t="str">
        <f>_xll.BDP(J2590,"security des")</f>
        <v>#N/A Invalid Security</v>
      </c>
    </row>
    <row r="2591" spans="1:15" x14ac:dyDescent="0.25">
      <c r="A2591">
        <v>0</v>
      </c>
      <c r="B2591" s="9">
        <v>1.4460273972602742E-4</v>
      </c>
      <c r="C2591" s="9" t="str">
        <f t="shared" si="80"/>
        <v>$H$2618</v>
      </c>
      <c r="D2591" s="9" t="str">
        <f t="shared" si="81"/>
        <v>H2618</v>
      </c>
      <c r="F2591">
        <v>52000</v>
      </c>
      <c r="G2591" s="1" t="str">
        <f>_xll.BDS("SPX Index","CHAIN_TICKERS", "CHAIN_STRIKE_PX_OVRD",F2591, "CHAIN_PUT_CALL_TYPE_OVRD=P", "CHAIN_PERIODICITY_OVRD=M")</f>
        <v>SPX US 11/20/15 P2700</v>
      </c>
      <c r="N2591" t="s">
        <v>2638</v>
      </c>
      <c r="O2591" t="str">
        <f>_xll.BDP(J2591,"security des")</f>
        <v>#N/A Invalid Security</v>
      </c>
    </row>
    <row r="2592" spans="1:15" x14ac:dyDescent="0.25">
      <c r="A2592">
        <v>0</v>
      </c>
      <c r="B2592" s="9">
        <v>1.4282191780821919E-4</v>
      </c>
      <c r="C2592" s="9" t="str">
        <f t="shared" si="80"/>
        <v>$H$2619</v>
      </c>
      <c r="D2592" s="9" t="str">
        <f t="shared" si="81"/>
        <v>H2619</v>
      </c>
      <c r="F2592">
        <v>52020</v>
      </c>
      <c r="G2592" s="1" t="str">
        <f>_xll.BDS("SPX Index","CHAIN_TICKERS", "CHAIN_STRIKE_PX_OVRD",F2592, "CHAIN_PUT_CALL_TYPE_OVRD=P", "CHAIN_PERIODICITY_OVRD=M")</f>
        <v>SPX US 11/20/15 P2700</v>
      </c>
      <c r="N2592" t="s">
        <v>2639</v>
      </c>
      <c r="O2592" t="str">
        <f>_xll.BDP(J2592,"security des")</f>
        <v>#N/A Invalid Security</v>
      </c>
    </row>
    <row r="2593" spans="1:15" x14ac:dyDescent="0.25">
      <c r="A2593">
        <v>0</v>
      </c>
      <c r="B2593" s="9">
        <v>1.4252054794520547E-4</v>
      </c>
      <c r="C2593" s="9" t="str">
        <f t="shared" si="80"/>
        <v>$H$2620</v>
      </c>
      <c r="D2593" s="9" t="str">
        <f t="shared" si="81"/>
        <v>H2620</v>
      </c>
      <c r="F2593">
        <v>52040</v>
      </c>
      <c r="G2593" s="1" t="str">
        <f>_xll.BDS("SPX Index","CHAIN_TICKERS", "CHAIN_STRIKE_PX_OVRD",F2593, "CHAIN_PUT_CALL_TYPE_OVRD=P", "CHAIN_PERIODICITY_OVRD=M")</f>
        <v>SPX US 11/20/15 P2700</v>
      </c>
      <c r="N2593" t="s">
        <v>2640</v>
      </c>
      <c r="O2593" t="str">
        <f>_xll.BDP(J2593,"security des")</f>
        <v>#N/A Invalid Security</v>
      </c>
    </row>
    <row r="2594" spans="1:15" x14ac:dyDescent="0.25">
      <c r="A2594">
        <v>0</v>
      </c>
      <c r="B2594" s="9">
        <v>1.4539726027397261E-4</v>
      </c>
      <c r="C2594" s="9" t="str">
        <f t="shared" si="80"/>
        <v>$H$2621</v>
      </c>
      <c r="D2594" s="9" t="str">
        <f t="shared" si="81"/>
        <v>H2621</v>
      </c>
      <c r="F2594">
        <v>52060</v>
      </c>
      <c r="G2594" s="1" t="str">
        <f>_xll.BDS("SPX Index","CHAIN_TICKERS", "CHAIN_STRIKE_PX_OVRD",F2594, "CHAIN_PUT_CALL_TYPE_OVRD=P", "CHAIN_PERIODICITY_OVRD=M")</f>
        <v>SPX US 11/20/15 P2700</v>
      </c>
      <c r="N2594" t="s">
        <v>2641</v>
      </c>
      <c r="O2594" t="str">
        <f>_xll.BDP(J2594,"security des")</f>
        <v>#N/A Invalid Security</v>
      </c>
    </row>
    <row r="2595" spans="1:15" x14ac:dyDescent="0.25">
      <c r="A2595">
        <v>0</v>
      </c>
      <c r="B2595" s="9">
        <v>1.4394520547945203E-4</v>
      </c>
      <c r="C2595" s="9" t="str">
        <f t="shared" si="80"/>
        <v>$H$2622</v>
      </c>
      <c r="D2595" s="9" t="str">
        <f t="shared" si="81"/>
        <v>H2622</v>
      </c>
      <c r="F2595">
        <v>52080</v>
      </c>
      <c r="G2595" s="1" t="str">
        <f>_xll.BDS("SPX Index","CHAIN_TICKERS", "CHAIN_STRIKE_PX_OVRD",F2595, "CHAIN_PUT_CALL_TYPE_OVRD=P", "CHAIN_PERIODICITY_OVRD=M")</f>
        <v>SPX US 11/20/15 P2700</v>
      </c>
      <c r="N2595" t="s">
        <v>2642</v>
      </c>
      <c r="O2595" t="str">
        <f>_xll.BDP(J2595,"security des")</f>
        <v>#N/A Invalid Security</v>
      </c>
    </row>
    <row r="2596" spans="1:15" x14ac:dyDescent="0.25">
      <c r="A2596">
        <v>1</v>
      </c>
      <c r="B2596" s="9">
        <v>1.4306849315068494E-4</v>
      </c>
      <c r="C2596" s="9" t="str">
        <f t="shared" si="80"/>
        <v>$H$2623</v>
      </c>
      <c r="D2596" s="9" t="str">
        <f t="shared" si="81"/>
        <v>H2623</v>
      </c>
      <c r="F2596">
        <v>52100</v>
      </c>
      <c r="G2596" s="1" t="str">
        <f>_xll.BDS("SPX Index","CHAIN_TICKERS", "CHAIN_STRIKE_PX_OVRD",F2596, "CHAIN_PUT_CALL_TYPE_OVRD=P", "CHAIN_PERIODICITY_OVRD=M")</f>
        <v>SPX US 11/20/15 P2700</v>
      </c>
      <c r="N2596" t="s">
        <v>2643</v>
      </c>
      <c r="O2596" t="str">
        <f>_xll.BDP(J2596,"security des")</f>
        <v>#N/A Invalid Security</v>
      </c>
    </row>
    <row r="2597" spans="1:15" x14ac:dyDescent="0.25">
      <c r="A2597">
        <v>0</v>
      </c>
      <c r="B2597" s="9">
        <v>1.4443835616438356E-4</v>
      </c>
      <c r="C2597" s="9" t="str">
        <f t="shared" si="80"/>
        <v>$H$2624</v>
      </c>
      <c r="D2597" s="9" t="str">
        <f t="shared" si="81"/>
        <v>H2624</v>
      </c>
      <c r="F2597">
        <v>52120</v>
      </c>
      <c r="G2597" s="1" t="str">
        <f>_xll.BDS("SPX Index","CHAIN_TICKERS", "CHAIN_STRIKE_PX_OVRD",F2597, "CHAIN_PUT_CALL_TYPE_OVRD=P", "CHAIN_PERIODICITY_OVRD=M")</f>
        <v>SPX US 11/20/15 P2700</v>
      </c>
      <c r="N2597" t="s">
        <v>2644</v>
      </c>
      <c r="O2597" t="str">
        <f>_xll.BDP(J2597,"security des")</f>
        <v>#N/A Invalid Security</v>
      </c>
    </row>
    <row r="2598" spans="1:15" x14ac:dyDescent="0.25">
      <c r="A2598">
        <v>0</v>
      </c>
      <c r="B2598" s="9">
        <v>1.4468493150684932E-4</v>
      </c>
      <c r="C2598" s="9" t="str">
        <f t="shared" si="80"/>
        <v>$H$2625</v>
      </c>
      <c r="D2598" s="9" t="str">
        <f t="shared" si="81"/>
        <v>H2625</v>
      </c>
      <c r="F2598">
        <v>52140</v>
      </c>
      <c r="G2598" s="1" t="str">
        <f>_xll.BDS("SPX Index","CHAIN_TICKERS", "CHAIN_STRIKE_PX_OVRD",F2598, "CHAIN_PUT_CALL_TYPE_OVRD=P", "CHAIN_PERIODICITY_OVRD=M")</f>
        <v>SPX US 11/20/15 P2700</v>
      </c>
      <c r="N2598" t="s">
        <v>2645</v>
      </c>
      <c r="O2598" t="str">
        <f>_xll.BDP(J2598,"security des")</f>
        <v>#N/A Invalid Security</v>
      </c>
    </row>
    <row r="2599" spans="1:15" x14ac:dyDescent="0.25">
      <c r="A2599">
        <v>0</v>
      </c>
      <c r="B2599" s="9">
        <v>1.3997260273972603E-4</v>
      </c>
      <c r="C2599" s="9" t="str">
        <f t="shared" si="80"/>
        <v>$H$2626</v>
      </c>
      <c r="D2599" s="9" t="str">
        <f t="shared" si="81"/>
        <v>H2626</v>
      </c>
      <c r="F2599">
        <v>52160</v>
      </c>
      <c r="G2599" s="1" t="str">
        <f>_xll.BDS("SPX Index","CHAIN_TICKERS", "CHAIN_STRIKE_PX_OVRD",F2599, "CHAIN_PUT_CALL_TYPE_OVRD=P", "CHAIN_PERIODICITY_OVRD=M")</f>
        <v>SPX US 11/20/15 P2700</v>
      </c>
      <c r="N2599" t="s">
        <v>2646</v>
      </c>
      <c r="O2599" t="str">
        <f>_xll.BDP(J2599,"security des")</f>
        <v>#N/A Invalid Security</v>
      </c>
    </row>
    <row r="2600" spans="1:15" x14ac:dyDescent="0.25">
      <c r="A2600">
        <v>0</v>
      </c>
      <c r="B2600" s="9">
        <v>1.3824657534246577E-4</v>
      </c>
      <c r="C2600" s="9" t="str">
        <f t="shared" si="80"/>
        <v>$H$2627</v>
      </c>
      <c r="D2600" s="9" t="str">
        <f t="shared" si="81"/>
        <v>H2627</v>
      </c>
      <c r="F2600">
        <v>52180</v>
      </c>
      <c r="G2600" s="1" t="str">
        <f>_xll.BDS("SPX Index","CHAIN_TICKERS", "CHAIN_STRIKE_PX_OVRD",F2600, "CHAIN_PUT_CALL_TYPE_OVRD=P", "CHAIN_PERIODICITY_OVRD=M")</f>
        <v>SPX US 11/20/15 P2700</v>
      </c>
      <c r="N2600" t="s">
        <v>2647</v>
      </c>
      <c r="O2600" t="str">
        <f>_xll.BDP(J2600,"security des")</f>
        <v>#N/A Invalid Security</v>
      </c>
    </row>
    <row r="2601" spans="1:15" x14ac:dyDescent="0.25">
      <c r="A2601">
        <v>0</v>
      </c>
      <c r="B2601" s="9">
        <v>1.3706849315068493E-4</v>
      </c>
      <c r="C2601" s="9" t="str">
        <f t="shared" si="80"/>
        <v>$H$2628</v>
      </c>
      <c r="D2601" s="9" t="str">
        <f t="shared" si="81"/>
        <v>H2628</v>
      </c>
      <c r="F2601">
        <v>52200</v>
      </c>
      <c r="G2601" s="1" t="str">
        <f>_xll.BDS("SPX Index","CHAIN_TICKERS", "CHAIN_STRIKE_PX_OVRD",F2601, "CHAIN_PUT_CALL_TYPE_OVRD=P", "CHAIN_PERIODICITY_OVRD=M")</f>
        <v>SPX US 11/20/15 P2700</v>
      </c>
      <c r="N2601" t="s">
        <v>2648</v>
      </c>
      <c r="O2601" t="str">
        <f>_xll.BDP(J2601,"security des")</f>
        <v>#N/A Invalid Security</v>
      </c>
    </row>
    <row r="2602" spans="1:15" x14ac:dyDescent="0.25">
      <c r="A2602">
        <v>0</v>
      </c>
      <c r="B2602" s="9">
        <v>1.3758904109589042E-4</v>
      </c>
      <c r="C2602" s="9" t="str">
        <f t="shared" si="80"/>
        <v>$H$2629</v>
      </c>
      <c r="D2602" s="9" t="str">
        <f t="shared" si="81"/>
        <v>H2629</v>
      </c>
      <c r="F2602">
        <v>52220</v>
      </c>
      <c r="G2602" s="1" t="str">
        <f>_xll.BDS("SPX Index","CHAIN_TICKERS", "CHAIN_STRIKE_PX_OVRD",F2602, "CHAIN_PUT_CALL_TYPE_OVRD=P", "CHAIN_PERIODICITY_OVRD=M")</f>
        <v>SPX US 11/20/15 P2700</v>
      </c>
      <c r="N2602" t="s">
        <v>2649</v>
      </c>
      <c r="O2602" t="str">
        <f>_xll.BDP(J2602,"security des")</f>
        <v>#N/A Invalid Security</v>
      </c>
    </row>
    <row r="2603" spans="1:15" x14ac:dyDescent="0.25">
      <c r="A2603">
        <v>0</v>
      </c>
      <c r="B2603" s="9">
        <v>1.3786301369863013E-4</v>
      </c>
      <c r="C2603" s="9" t="str">
        <f t="shared" si="80"/>
        <v>$H$2630</v>
      </c>
      <c r="D2603" s="9" t="str">
        <f t="shared" si="81"/>
        <v>H2630</v>
      </c>
      <c r="F2603">
        <v>52240</v>
      </c>
      <c r="G2603" s="1" t="str">
        <f>_xll.BDS("SPX Index","CHAIN_TICKERS", "CHAIN_STRIKE_PX_OVRD",F2603, "CHAIN_PUT_CALL_TYPE_OVRD=P", "CHAIN_PERIODICITY_OVRD=M")</f>
        <v>SPX US 11/20/15 P2700</v>
      </c>
      <c r="N2603" t="s">
        <v>2650</v>
      </c>
      <c r="O2603" t="str">
        <f>_xll.BDP(J2603,"security des")</f>
        <v>#N/A Invalid Security</v>
      </c>
    </row>
    <row r="2604" spans="1:15" x14ac:dyDescent="0.25">
      <c r="A2604">
        <v>0</v>
      </c>
      <c r="B2604" s="9">
        <v>1.3967123287671234E-4</v>
      </c>
      <c r="C2604" s="9" t="str">
        <f t="shared" si="80"/>
        <v>$H$2631</v>
      </c>
      <c r="D2604" s="9" t="str">
        <f t="shared" si="81"/>
        <v>H2631</v>
      </c>
      <c r="F2604">
        <v>52260</v>
      </c>
      <c r="G2604" s="1" t="str">
        <f>_xll.BDS("SPX Index","CHAIN_TICKERS", "CHAIN_STRIKE_PX_OVRD",F2604, "CHAIN_PUT_CALL_TYPE_OVRD=P", "CHAIN_PERIODICITY_OVRD=M")</f>
        <v>SPX US 11/20/15 P2700</v>
      </c>
      <c r="N2604" t="s">
        <v>2651</v>
      </c>
      <c r="O2604" t="str">
        <f>_xll.BDP(J2604,"security des")</f>
        <v>#N/A Invalid Security</v>
      </c>
    </row>
    <row r="2605" spans="1:15" x14ac:dyDescent="0.25">
      <c r="A2605">
        <v>0</v>
      </c>
      <c r="B2605" s="9">
        <v>1.3739726027397261E-4</v>
      </c>
      <c r="C2605" s="9" t="str">
        <f t="shared" si="80"/>
        <v>$H$2632</v>
      </c>
      <c r="D2605" s="9" t="str">
        <f t="shared" si="81"/>
        <v>H2632</v>
      </c>
      <c r="F2605">
        <v>52280</v>
      </c>
      <c r="G2605" s="1" t="str">
        <f>_xll.BDS("SPX Index","CHAIN_TICKERS", "CHAIN_STRIKE_PX_OVRD",F2605, "CHAIN_PUT_CALL_TYPE_OVRD=P", "CHAIN_PERIODICITY_OVRD=M")</f>
        <v>SPX US 11/20/15 P2700</v>
      </c>
      <c r="N2605" t="s">
        <v>2652</v>
      </c>
      <c r="O2605" t="str">
        <f>_xll.BDP(J2605,"security des")</f>
        <v>#N/A Invalid Security</v>
      </c>
    </row>
    <row r="2606" spans="1:15" x14ac:dyDescent="0.25">
      <c r="A2606">
        <v>0</v>
      </c>
      <c r="B2606" s="9">
        <v>1.3736986301369865E-4</v>
      </c>
      <c r="C2606" s="9" t="str">
        <f t="shared" si="80"/>
        <v>$H$2633</v>
      </c>
      <c r="D2606" s="9" t="str">
        <f t="shared" si="81"/>
        <v>H2633</v>
      </c>
      <c r="F2606">
        <v>52300</v>
      </c>
      <c r="G2606" s="1" t="str">
        <f>_xll.BDS("SPX Index","CHAIN_TICKERS", "CHAIN_STRIKE_PX_OVRD",F2606, "CHAIN_PUT_CALL_TYPE_OVRD=P", "CHAIN_PERIODICITY_OVRD=M")</f>
        <v>SPX US 11/20/15 P2700</v>
      </c>
      <c r="N2606" t="s">
        <v>2653</v>
      </c>
      <c r="O2606" t="str">
        <f>_xll.BDP(J2606,"security des")</f>
        <v>#N/A Invalid Security</v>
      </c>
    </row>
    <row r="2607" spans="1:15" x14ac:dyDescent="0.25">
      <c r="A2607">
        <v>0</v>
      </c>
      <c r="B2607" s="9">
        <v>1.3701369863013699E-4</v>
      </c>
      <c r="C2607" s="9" t="str">
        <f t="shared" si="80"/>
        <v>$H$2634</v>
      </c>
      <c r="D2607" s="9" t="str">
        <f t="shared" si="81"/>
        <v>H2634</v>
      </c>
      <c r="F2607">
        <v>52320</v>
      </c>
      <c r="G2607" s="1" t="str">
        <f>_xll.BDS("SPX Index","CHAIN_TICKERS", "CHAIN_STRIKE_PX_OVRD",F2607, "CHAIN_PUT_CALL_TYPE_OVRD=P", "CHAIN_PERIODICITY_OVRD=M")</f>
        <v>SPX US 11/20/15 P2700</v>
      </c>
      <c r="N2607" t="s">
        <v>2654</v>
      </c>
      <c r="O2607" t="str">
        <f>_xll.BDP(J2607,"security des")</f>
        <v>#N/A Invalid Security</v>
      </c>
    </row>
    <row r="2608" spans="1:15" x14ac:dyDescent="0.25">
      <c r="A2608">
        <v>0</v>
      </c>
      <c r="B2608" s="9">
        <v>1.3843835616438355E-4</v>
      </c>
      <c r="C2608" s="9" t="str">
        <f t="shared" si="80"/>
        <v>$H$2635</v>
      </c>
      <c r="D2608" s="9" t="str">
        <f t="shared" si="81"/>
        <v>H2635</v>
      </c>
      <c r="F2608">
        <v>52340</v>
      </c>
      <c r="G2608" s="1" t="str">
        <f>_xll.BDS("SPX Index","CHAIN_TICKERS", "CHAIN_STRIKE_PX_OVRD",F2608, "CHAIN_PUT_CALL_TYPE_OVRD=P", "CHAIN_PERIODICITY_OVRD=M")</f>
        <v>SPX US 11/20/15 P2700</v>
      </c>
      <c r="N2608" t="s">
        <v>2655</v>
      </c>
      <c r="O2608" t="str">
        <f>_xll.BDP(J2608,"security des")</f>
        <v>#N/A Invalid Security</v>
      </c>
    </row>
    <row r="2609" spans="1:15" x14ac:dyDescent="0.25">
      <c r="A2609">
        <v>0</v>
      </c>
      <c r="B2609" s="9">
        <v>1.4093150684931508E-4</v>
      </c>
      <c r="C2609" s="9" t="str">
        <f t="shared" si="80"/>
        <v>$H$2636</v>
      </c>
      <c r="D2609" s="9" t="str">
        <f t="shared" si="81"/>
        <v>H2636</v>
      </c>
      <c r="F2609">
        <v>52360</v>
      </c>
      <c r="G2609" s="1" t="str">
        <f>_xll.BDS("SPX Index","CHAIN_TICKERS", "CHAIN_STRIKE_PX_OVRD",F2609, "CHAIN_PUT_CALL_TYPE_OVRD=P", "CHAIN_PERIODICITY_OVRD=M")</f>
        <v>SPX US 11/20/15 P2700</v>
      </c>
      <c r="N2609" t="s">
        <v>2656</v>
      </c>
      <c r="O2609" t="str">
        <f>_xll.BDP(J2609,"security des")</f>
        <v>#N/A Invalid Security</v>
      </c>
    </row>
    <row r="2610" spans="1:15" x14ac:dyDescent="0.25">
      <c r="A2610">
        <v>0</v>
      </c>
      <c r="B2610" s="9">
        <v>1.4063013698630136E-4</v>
      </c>
      <c r="C2610" s="9" t="str">
        <f t="shared" si="80"/>
        <v>$H$2637</v>
      </c>
      <c r="D2610" s="9" t="str">
        <f t="shared" si="81"/>
        <v>H2637</v>
      </c>
      <c r="F2610">
        <v>52380</v>
      </c>
      <c r="G2610" s="1" t="str">
        <f>_xll.BDS("SPX Index","CHAIN_TICKERS", "CHAIN_STRIKE_PX_OVRD",F2610, "CHAIN_PUT_CALL_TYPE_OVRD=P", "CHAIN_PERIODICITY_OVRD=M")</f>
        <v>SPX US 11/20/15 P2700</v>
      </c>
      <c r="N2610" t="s">
        <v>2657</v>
      </c>
      <c r="O2610" t="str">
        <f>_xll.BDP(J2610,"security des")</f>
        <v>#N/A Invalid Security</v>
      </c>
    </row>
    <row r="2611" spans="1:15" x14ac:dyDescent="0.25">
      <c r="A2611">
        <v>0</v>
      </c>
      <c r="B2611" s="9">
        <v>1.4145205479452057E-4</v>
      </c>
      <c r="C2611" s="9" t="str">
        <f t="shared" si="80"/>
        <v>$H$2638</v>
      </c>
      <c r="D2611" s="9" t="str">
        <f t="shared" si="81"/>
        <v>H2638</v>
      </c>
      <c r="F2611">
        <v>52400</v>
      </c>
      <c r="G2611" s="1" t="str">
        <f>_xll.BDS("SPX Index","CHAIN_TICKERS", "CHAIN_STRIKE_PX_OVRD",F2611, "CHAIN_PUT_CALL_TYPE_OVRD=P", "CHAIN_PERIODICITY_OVRD=M")</f>
        <v>SPX US 11/20/15 P2700</v>
      </c>
      <c r="N2611" t="s">
        <v>2658</v>
      </c>
      <c r="O2611" t="str">
        <f>_xll.BDP(J2611,"security des")</f>
        <v>#N/A Invalid Security</v>
      </c>
    </row>
    <row r="2612" spans="1:15" x14ac:dyDescent="0.25">
      <c r="A2612">
        <v>0</v>
      </c>
      <c r="B2612" s="9">
        <v>1.410958904109589E-4</v>
      </c>
      <c r="C2612" s="9" t="str">
        <f t="shared" si="80"/>
        <v>$H$2639</v>
      </c>
      <c r="D2612" s="9" t="str">
        <f t="shared" si="81"/>
        <v>H2639</v>
      </c>
      <c r="F2612">
        <v>52420</v>
      </c>
      <c r="G2612" s="1" t="str">
        <f>_xll.BDS("SPX Index","CHAIN_TICKERS", "CHAIN_STRIKE_PX_OVRD",F2612, "CHAIN_PUT_CALL_TYPE_OVRD=P", "CHAIN_PERIODICITY_OVRD=M")</f>
        <v>SPX US 11/20/15 P2700</v>
      </c>
      <c r="N2612" t="s">
        <v>2659</v>
      </c>
      <c r="O2612" t="str">
        <f>_xll.BDP(J2612,"security des")</f>
        <v>#N/A Invalid Security</v>
      </c>
    </row>
    <row r="2613" spans="1:15" x14ac:dyDescent="0.25">
      <c r="A2613">
        <v>0</v>
      </c>
      <c r="B2613" s="9">
        <v>1.4079452054794521E-4</v>
      </c>
      <c r="C2613" s="9" t="str">
        <f t="shared" si="80"/>
        <v>$H$2640</v>
      </c>
      <c r="D2613" s="9" t="str">
        <f t="shared" si="81"/>
        <v>H2640</v>
      </c>
      <c r="F2613">
        <v>52440</v>
      </c>
      <c r="G2613" s="1" t="str">
        <f>_xll.BDS("SPX Index","CHAIN_TICKERS", "CHAIN_STRIKE_PX_OVRD",F2613, "CHAIN_PUT_CALL_TYPE_OVRD=P", "CHAIN_PERIODICITY_OVRD=M")</f>
        <v>SPX US 11/20/15 P2700</v>
      </c>
      <c r="N2613" t="s">
        <v>2660</v>
      </c>
      <c r="O2613" t="str">
        <f>_xll.BDP(J2613,"security des")</f>
        <v>#N/A Invalid Security</v>
      </c>
    </row>
    <row r="2614" spans="1:15" x14ac:dyDescent="0.25">
      <c r="A2614">
        <v>0</v>
      </c>
      <c r="B2614" s="9">
        <v>1.4191780821917808E-4</v>
      </c>
      <c r="C2614" s="9" t="str">
        <f t="shared" si="80"/>
        <v>$H$2641</v>
      </c>
      <c r="D2614" s="9" t="str">
        <f t="shared" si="81"/>
        <v>H2641</v>
      </c>
      <c r="F2614">
        <v>52460</v>
      </c>
      <c r="G2614" s="1" t="str">
        <f>_xll.BDS("SPX Index","CHAIN_TICKERS", "CHAIN_STRIKE_PX_OVRD",F2614, "CHAIN_PUT_CALL_TYPE_OVRD=P", "CHAIN_PERIODICITY_OVRD=M")</f>
        <v>SPX US 11/20/15 P2700</v>
      </c>
      <c r="N2614" t="s">
        <v>2661</v>
      </c>
      <c r="O2614" t="str">
        <f>_xll.BDP(J2614,"security des")</f>
        <v>#N/A Invalid Security</v>
      </c>
    </row>
    <row r="2615" spans="1:15" x14ac:dyDescent="0.25">
      <c r="A2615">
        <v>0</v>
      </c>
      <c r="B2615" s="9">
        <v>1.4052054794520547E-4</v>
      </c>
      <c r="C2615" s="9" t="str">
        <f t="shared" si="80"/>
        <v>$H$2642</v>
      </c>
      <c r="D2615" s="9" t="str">
        <f t="shared" si="81"/>
        <v>H2642</v>
      </c>
      <c r="F2615">
        <v>52480</v>
      </c>
      <c r="G2615" s="1" t="str">
        <f>_xll.BDS("SPX Index","CHAIN_TICKERS", "CHAIN_STRIKE_PX_OVRD",F2615, "CHAIN_PUT_CALL_TYPE_OVRD=P", "CHAIN_PERIODICITY_OVRD=M")</f>
        <v>SPX US 11/20/15 P2700</v>
      </c>
      <c r="N2615" t="s">
        <v>2662</v>
      </c>
      <c r="O2615" t="str">
        <f>_xll.BDP(J2615,"security des")</f>
        <v>#N/A Invalid Security</v>
      </c>
    </row>
    <row r="2616" spans="1:15" x14ac:dyDescent="0.25">
      <c r="A2616">
        <v>1</v>
      </c>
      <c r="B2616" s="9">
        <v>1.3964383561643838E-4</v>
      </c>
      <c r="C2616" s="9" t="str">
        <f t="shared" si="80"/>
        <v>$H$2643</v>
      </c>
      <c r="D2616" s="9" t="str">
        <f t="shared" si="81"/>
        <v>H2643</v>
      </c>
      <c r="F2616">
        <v>52500</v>
      </c>
      <c r="G2616" s="1" t="str">
        <f>_xll.BDS("SPX Index","CHAIN_TICKERS", "CHAIN_STRIKE_PX_OVRD",F2616, "CHAIN_PUT_CALL_TYPE_OVRD=P", "CHAIN_PERIODICITY_OVRD=M")</f>
        <v>SPX US 11/20/15 P2700</v>
      </c>
      <c r="N2616" t="s">
        <v>2663</v>
      </c>
      <c r="O2616" t="str">
        <f>_xll.BDP(J2616,"security des")</f>
        <v>#N/A Invalid Security</v>
      </c>
    </row>
    <row r="2617" spans="1:15" x14ac:dyDescent="0.25">
      <c r="A2617">
        <v>0</v>
      </c>
      <c r="B2617" s="9">
        <v>1.3986301369863015E-4</v>
      </c>
      <c r="C2617" s="9" t="str">
        <f t="shared" si="80"/>
        <v>$H$2644</v>
      </c>
      <c r="D2617" s="9" t="str">
        <f t="shared" si="81"/>
        <v>H2644</v>
      </c>
      <c r="F2617">
        <v>52520</v>
      </c>
      <c r="G2617" s="1" t="str">
        <f>_xll.BDS("SPX Index","CHAIN_TICKERS", "CHAIN_STRIKE_PX_OVRD",F2617, "CHAIN_PUT_CALL_TYPE_OVRD=P", "CHAIN_PERIODICITY_OVRD=M")</f>
        <v>SPX US 11/20/15 P2700</v>
      </c>
      <c r="N2617" t="s">
        <v>2664</v>
      </c>
      <c r="O2617" t="str">
        <f>_xll.BDP(J2617,"security des")</f>
        <v>#N/A Invalid Security</v>
      </c>
    </row>
    <row r="2618" spans="1:15" x14ac:dyDescent="0.25">
      <c r="A2618">
        <v>0</v>
      </c>
      <c r="B2618" s="9">
        <v>1.4013698630136986E-4</v>
      </c>
      <c r="C2618" s="9" t="str">
        <f t="shared" si="80"/>
        <v>$H$2645</v>
      </c>
      <c r="D2618" s="9" t="str">
        <f t="shared" si="81"/>
        <v>H2645</v>
      </c>
      <c r="F2618">
        <v>52540</v>
      </c>
      <c r="G2618" s="1" t="str">
        <f>_xll.BDS("SPX Index","CHAIN_TICKERS", "CHAIN_STRIKE_PX_OVRD",F2618, "CHAIN_PUT_CALL_TYPE_OVRD=P", "CHAIN_PERIODICITY_OVRD=M")</f>
        <v>SPX US 11/20/15 P2700</v>
      </c>
      <c r="N2618" t="s">
        <v>2665</v>
      </c>
      <c r="O2618" t="str">
        <f>_xll.BDP(J2618,"security des")</f>
        <v>#N/A Invalid Security</v>
      </c>
    </row>
    <row r="2619" spans="1:15" x14ac:dyDescent="0.25">
      <c r="A2619">
        <v>0</v>
      </c>
      <c r="B2619" s="9">
        <v>1.4024657534246574E-4</v>
      </c>
      <c r="C2619" s="9" t="str">
        <f t="shared" si="80"/>
        <v>$H$2646</v>
      </c>
      <c r="D2619" s="9" t="str">
        <f t="shared" si="81"/>
        <v>H2646</v>
      </c>
      <c r="F2619">
        <v>52560</v>
      </c>
      <c r="G2619" s="1" t="str">
        <f>_xll.BDS("SPX Index","CHAIN_TICKERS", "CHAIN_STRIKE_PX_OVRD",F2619, "CHAIN_PUT_CALL_TYPE_OVRD=P", "CHAIN_PERIODICITY_OVRD=M")</f>
        <v>SPX US 11/20/15 P2700</v>
      </c>
      <c r="N2619" t="s">
        <v>2666</v>
      </c>
      <c r="O2619" t="str">
        <f>_xll.BDP(J2619,"security des")</f>
        <v>#N/A Invalid Security</v>
      </c>
    </row>
    <row r="2620" spans="1:15" x14ac:dyDescent="0.25">
      <c r="A2620">
        <v>0</v>
      </c>
      <c r="B2620" s="9">
        <v>1.4024657534246574E-4</v>
      </c>
      <c r="C2620" s="9" t="str">
        <f t="shared" si="80"/>
        <v>$H$2647</v>
      </c>
      <c r="D2620" s="9" t="str">
        <f t="shared" si="81"/>
        <v>H2647</v>
      </c>
      <c r="F2620">
        <v>52580</v>
      </c>
      <c r="G2620" s="1" t="str">
        <f>_xll.BDS("SPX Index","CHAIN_TICKERS", "CHAIN_STRIKE_PX_OVRD",F2620, "CHAIN_PUT_CALL_TYPE_OVRD=P", "CHAIN_PERIODICITY_OVRD=M")</f>
        <v>SPX US 11/20/15 P2700</v>
      </c>
      <c r="N2620" t="s">
        <v>2667</v>
      </c>
      <c r="O2620" t="str">
        <f>_xll.BDP(J2620,"security des")</f>
        <v>#N/A Invalid Security</v>
      </c>
    </row>
    <row r="2621" spans="1:15" x14ac:dyDescent="0.25">
      <c r="A2621">
        <v>0</v>
      </c>
      <c r="B2621" s="9">
        <v>1.4021917808219178E-4</v>
      </c>
      <c r="C2621" s="9" t="str">
        <f t="shared" si="80"/>
        <v>$H$2648</v>
      </c>
      <c r="D2621" s="9" t="str">
        <f t="shared" si="81"/>
        <v>H2648</v>
      </c>
      <c r="F2621">
        <v>52600</v>
      </c>
      <c r="G2621" s="1" t="str">
        <f>_xll.BDS("SPX Index","CHAIN_TICKERS", "CHAIN_STRIKE_PX_OVRD",F2621, "CHAIN_PUT_CALL_TYPE_OVRD=P", "CHAIN_PERIODICITY_OVRD=M")</f>
        <v>SPX US 11/20/15 P2700</v>
      </c>
      <c r="N2621" t="s">
        <v>2668</v>
      </c>
      <c r="O2621" t="str">
        <f>_xll.BDP(J2621,"security des")</f>
        <v>#N/A Invalid Security</v>
      </c>
    </row>
    <row r="2622" spans="1:15" x14ac:dyDescent="0.25">
      <c r="A2622">
        <v>0</v>
      </c>
      <c r="B2622" s="9">
        <v>1.4016438356164381E-4</v>
      </c>
      <c r="C2622" s="9" t="str">
        <f t="shared" si="80"/>
        <v>$H$2649</v>
      </c>
      <c r="D2622" s="9" t="str">
        <f t="shared" si="81"/>
        <v>H2649</v>
      </c>
      <c r="F2622">
        <v>52620</v>
      </c>
      <c r="G2622" s="1" t="str">
        <f>_xll.BDS("SPX Index","CHAIN_TICKERS", "CHAIN_STRIKE_PX_OVRD",F2622, "CHAIN_PUT_CALL_TYPE_OVRD=P", "CHAIN_PERIODICITY_OVRD=M")</f>
        <v>SPX US 11/20/15 P2700</v>
      </c>
      <c r="N2622" t="s">
        <v>2669</v>
      </c>
      <c r="O2622" t="str">
        <f>_xll.BDP(J2622,"security des")</f>
        <v>#N/A Invalid Security</v>
      </c>
    </row>
    <row r="2623" spans="1:15" x14ac:dyDescent="0.25">
      <c r="A2623">
        <v>0</v>
      </c>
      <c r="B2623" s="9">
        <v>1.4128767123287671E-4</v>
      </c>
      <c r="C2623" s="9" t="str">
        <f t="shared" si="80"/>
        <v>$H$2650</v>
      </c>
      <c r="D2623" s="9" t="str">
        <f t="shared" si="81"/>
        <v>H2650</v>
      </c>
      <c r="F2623">
        <v>52640</v>
      </c>
      <c r="G2623" s="1" t="str">
        <f>_xll.BDS("SPX Index","CHAIN_TICKERS", "CHAIN_STRIKE_PX_OVRD",F2623, "CHAIN_PUT_CALL_TYPE_OVRD=P", "CHAIN_PERIODICITY_OVRD=M")</f>
        <v>SPX US 11/20/15 P2700</v>
      </c>
      <c r="N2623" t="s">
        <v>2670</v>
      </c>
      <c r="O2623" t="str">
        <f>_xll.BDP(J2623,"security des")</f>
        <v>#N/A Invalid Security</v>
      </c>
    </row>
    <row r="2624" spans="1:15" x14ac:dyDescent="0.25">
      <c r="A2624">
        <v>0</v>
      </c>
      <c r="B2624" s="9">
        <v>1.4082191780821917E-4</v>
      </c>
      <c r="C2624" s="9" t="str">
        <f t="shared" si="80"/>
        <v>$H$2651</v>
      </c>
      <c r="D2624" s="9" t="str">
        <f t="shared" si="81"/>
        <v>H2651</v>
      </c>
      <c r="F2624">
        <v>52660</v>
      </c>
      <c r="G2624" s="1" t="str">
        <f>_xll.BDS("SPX Index","CHAIN_TICKERS", "CHAIN_STRIKE_PX_OVRD",F2624, "CHAIN_PUT_CALL_TYPE_OVRD=P", "CHAIN_PERIODICITY_OVRD=M")</f>
        <v>SPX US 11/20/15 P2700</v>
      </c>
      <c r="N2624" t="s">
        <v>2671</v>
      </c>
      <c r="O2624" t="str">
        <f>_xll.BDP(J2624,"security des")</f>
        <v>#N/A Invalid Security</v>
      </c>
    </row>
    <row r="2625" spans="1:15" x14ac:dyDescent="0.25">
      <c r="A2625">
        <v>0</v>
      </c>
      <c r="B2625" s="9">
        <v>1.4079452054794521E-4</v>
      </c>
      <c r="C2625" s="9" t="str">
        <f t="shared" si="80"/>
        <v>$H$2652</v>
      </c>
      <c r="D2625" s="9" t="str">
        <f t="shared" si="81"/>
        <v>H2652</v>
      </c>
      <c r="F2625">
        <v>52680</v>
      </c>
      <c r="G2625" s="1" t="str">
        <f>_xll.BDS("SPX Index","CHAIN_TICKERS", "CHAIN_STRIKE_PX_OVRD",F2625, "CHAIN_PUT_CALL_TYPE_OVRD=P", "CHAIN_PERIODICITY_OVRD=M")</f>
        <v>SPX US 11/20/15 P2700</v>
      </c>
      <c r="N2625" t="s">
        <v>2672</v>
      </c>
      <c r="O2625" t="str">
        <f>_xll.BDP(J2625,"security des")</f>
        <v>#N/A Invalid Security</v>
      </c>
    </row>
    <row r="2626" spans="1:15" x14ac:dyDescent="0.25">
      <c r="A2626">
        <v>0</v>
      </c>
      <c r="B2626" s="9">
        <v>1.4106849315068492E-4</v>
      </c>
      <c r="C2626" s="9" t="str">
        <f t="shared" si="80"/>
        <v>$H$2653</v>
      </c>
      <c r="D2626" s="9" t="str">
        <f t="shared" si="81"/>
        <v>H2653</v>
      </c>
      <c r="F2626">
        <v>52700</v>
      </c>
      <c r="G2626" s="1" t="str">
        <f>_xll.BDS("SPX Index","CHAIN_TICKERS", "CHAIN_STRIKE_PX_OVRD",F2626, "CHAIN_PUT_CALL_TYPE_OVRD=P", "CHAIN_PERIODICITY_OVRD=M")</f>
        <v>SPX US 11/20/15 P2700</v>
      </c>
      <c r="N2626" t="s">
        <v>2673</v>
      </c>
      <c r="O2626" t="str">
        <f>_xll.BDP(J2626,"security des")</f>
        <v>#N/A Invalid Security</v>
      </c>
    </row>
    <row r="2627" spans="1:15" x14ac:dyDescent="0.25">
      <c r="A2627">
        <v>0</v>
      </c>
      <c r="B2627" s="9">
        <v>1.4128767123287671E-4</v>
      </c>
      <c r="C2627" s="9" t="str">
        <f t="shared" si="80"/>
        <v>$H$2654</v>
      </c>
      <c r="D2627" s="9" t="str">
        <f t="shared" si="81"/>
        <v>H2654</v>
      </c>
      <c r="F2627">
        <v>52720</v>
      </c>
      <c r="G2627" s="1" t="str">
        <f>_xll.BDS("SPX Index","CHAIN_TICKERS", "CHAIN_STRIKE_PX_OVRD",F2627, "CHAIN_PUT_CALL_TYPE_OVRD=P", "CHAIN_PERIODICITY_OVRD=M")</f>
        <v>SPX US 11/20/15 P2700</v>
      </c>
      <c r="N2627" t="s">
        <v>2674</v>
      </c>
      <c r="O2627" t="str">
        <f>_xll.BDP(J2627,"security des")</f>
        <v>#N/A Invalid Security</v>
      </c>
    </row>
    <row r="2628" spans="1:15" x14ac:dyDescent="0.25">
      <c r="A2628">
        <v>0</v>
      </c>
      <c r="B2628" s="9">
        <v>1.4071232876712328E-4</v>
      </c>
      <c r="C2628" s="9" t="str">
        <f t="shared" ref="C2628:C2691" si="82">ADDRESS(ROW(B2628)+MATCH(1,B2628:B2654),8)</f>
        <v>$H$2655</v>
      </c>
      <c r="D2628" s="9" t="str">
        <f t="shared" ref="D2628:D2691" si="83">"H"&amp;(ROW(B2628)+MATCH(1,B2628:B2654))</f>
        <v>H2655</v>
      </c>
      <c r="F2628">
        <v>52740</v>
      </c>
      <c r="G2628" s="1" t="str">
        <f>_xll.BDS("SPX Index","CHAIN_TICKERS", "CHAIN_STRIKE_PX_OVRD",F2628, "CHAIN_PUT_CALL_TYPE_OVRD=P", "CHAIN_PERIODICITY_OVRD=M")</f>
        <v>SPX US 11/20/15 P2700</v>
      </c>
      <c r="N2628" t="s">
        <v>2675</v>
      </c>
      <c r="O2628" t="str">
        <f>_xll.BDP(J2628,"security des")</f>
        <v>#N/A Invalid Security</v>
      </c>
    </row>
    <row r="2629" spans="1:15" x14ac:dyDescent="0.25">
      <c r="A2629">
        <v>0</v>
      </c>
      <c r="B2629" s="9">
        <v>1.4150684931506851E-4</v>
      </c>
      <c r="C2629" s="9" t="str">
        <f t="shared" si="82"/>
        <v>$H$2656</v>
      </c>
      <c r="D2629" s="9" t="str">
        <f t="shared" si="83"/>
        <v>H2656</v>
      </c>
      <c r="F2629">
        <v>52760</v>
      </c>
      <c r="G2629" s="1" t="str">
        <f>_xll.BDS("SPX Index","CHAIN_TICKERS", "CHAIN_STRIKE_PX_OVRD",F2629, "CHAIN_PUT_CALL_TYPE_OVRD=P", "CHAIN_PERIODICITY_OVRD=M")</f>
        <v>SPX US 11/20/15 P2700</v>
      </c>
      <c r="N2629" t="s">
        <v>2676</v>
      </c>
      <c r="O2629" t="str">
        <f>_xll.BDP(J2629,"security des")</f>
        <v>#N/A Invalid Security</v>
      </c>
    </row>
    <row r="2630" spans="1:15" x14ac:dyDescent="0.25">
      <c r="A2630">
        <v>0</v>
      </c>
      <c r="B2630" s="9">
        <v>1.4147945205479452E-4</v>
      </c>
      <c r="C2630" s="9" t="str">
        <f t="shared" si="82"/>
        <v>$H$2657</v>
      </c>
      <c r="D2630" s="9" t="str">
        <f t="shared" si="83"/>
        <v>H2657</v>
      </c>
      <c r="F2630">
        <v>52780</v>
      </c>
      <c r="G2630" s="1" t="str">
        <f>_xll.BDS("SPX Index","CHAIN_TICKERS", "CHAIN_STRIKE_PX_OVRD",F2630, "CHAIN_PUT_CALL_TYPE_OVRD=P", "CHAIN_PERIODICITY_OVRD=M")</f>
        <v>SPX US 11/20/15 P2700</v>
      </c>
      <c r="N2630" t="s">
        <v>2677</v>
      </c>
      <c r="O2630" t="str">
        <f>_xll.BDP(J2630,"security des")</f>
        <v>#N/A Invalid Security</v>
      </c>
    </row>
    <row r="2631" spans="1:15" x14ac:dyDescent="0.25">
      <c r="A2631">
        <v>0</v>
      </c>
      <c r="B2631" s="9">
        <v>1.411780821917808E-4</v>
      </c>
      <c r="C2631" s="9" t="str">
        <f t="shared" si="82"/>
        <v>$H$2658</v>
      </c>
      <c r="D2631" s="9" t="str">
        <f t="shared" si="83"/>
        <v>H2658</v>
      </c>
      <c r="F2631">
        <v>52800</v>
      </c>
      <c r="G2631" s="1" t="str">
        <f>_xll.BDS("SPX Index","CHAIN_TICKERS", "CHAIN_STRIKE_PX_OVRD",F2631, "CHAIN_PUT_CALL_TYPE_OVRD=P", "CHAIN_PERIODICITY_OVRD=M")</f>
        <v>SPX US 11/20/15 P2700</v>
      </c>
      <c r="N2631" t="s">
        <v>2678</v>
      </c>
      <c r="O2631" t="str">
        <f>_xll.BDP(J2631,"security des")</f>
        <v>#N/A Invalid Security</v>
      </c>
    </row>
    <row r="2632" spans="1:15" x14ac:dyDescent="0.25">
      <c r="A2632">
        <v>0</v>
      </c>
      <c r="B2632" s="9">
        <v>1.4194520547945207E-4</v>
      </c>
      <c r="C2632" s="9" t="str">
        <f t="shared" si="82"/>
        <v>$H$2659</v>
      </c>
      <c r="D2632" s="9" t="str">
        <f t="shared" si="83"/>
        <v>H2659</v>
      </c>
      <c r="F2632">
        <v>52820</v>
      </c>
      <c r="G2632" s="1" t="str">
        <f>_xll.BDS("SPX Index","CHAIN_TICKERS", "CHAIN_STRIKE_PX_OVRD",F2632, "CHAIN_PUT_CALL_TYPE_OVRD=P", "CHAIN_PERIODICITY_OVRD=M")</f>
        <v>SPX US 11/20/15 P2700</v>
      </c>
      <c r="N2632" t="s">
        <v>2679</v>
      </c>
      <c r="O2632" t="str">
        <f>_xll.BDP(J2632,"security des")</f>
        <v>#N/A Invalid Security</v>
      </c>
    </row>
    <row r="2633" spans="1:15" x14ac:dyDescent="0.25">
      <c r="A2633">
        <v>0</v>
      </c>
      <c r="B2633" s="9">
        <v>1.4164383561643835E-4</v>
      </c>
      <c r="C2633" s="9" t="str">
        <f t="shared" si="82"/>
        <v>$H$2660</v>
      </c>
      <c r="D2633" s="9" t="str">
        <f t="shared" si="83"/>
        <v>H2660</v>
      </c>
      <c r="F2633">
        <v>52840</v>
      </c>
      <c r="G2633" s="1" t="str">
        <f>_xll.BDS("SPX Index","CHAIN_TICKERS", "CHAIN_STRIKE_PX_OVRD",F2633, "CHAIN_PUT_CALL_TYPE_OVRD=P", "CHAIN_PERIODICITY_OVRD=M")</f>
        <v>SPX US 11/20/15 P2700</v>
      </c>
      <c r="N2633" t="s">
        <v>2680</v>
      </c>
      <c r="O2633" t="str">
        <f>_xll.BDP(J2633,"security des")</f>
        <v>#N/A Invalid Security</v>
      </c>
    </row>
    <row r="2634" spans="1:15" x14ac:dyDescent="0.25">
      <c r="A2634">
        <v>0</v>
      </c>
      <c r="B2634" s="9">
        <v>1.4191780821917808E-4</v>
      </c>
      <c r="C2634" s="9" t="str">
        <f t="shared" si="82"/>
        <v>$H$2661</v>
      </c>
      <c r="D2634" s="9" t="str">
        <f t="shared" si="83"/>
        <v>H2661</v>
      </c>
      <c r="F2634">
        <v>52860</v>
      </c>
      <c r="G2634" s="1" t="str">
        <f>_xll.BDS("SPX Index","CHAIN_TICKERS", "CHAIN_STRIKE_PX_OVRD",F2634, "CHAIN_PUT_CALL_TYPE_OVRD=P", "CHAIN_PERIODICITY_OVRD=M")</f>
        <v>SPX US 11/20/15 P2700</v>
      </c>
      <c r="N2634" t="s">
        <v>2681</v>
      </c>
      <c r="O2634" t="str">
        <f>_xll.BDP(J2634,"security des")</f>
        <v>#N/A Invalid Security</v>
      </c>
    </row>
    <row r="2635" spans="1:15" x14ac:dyDescent="0.25">
      <c r="A2635">
        <v>0</v>
      </c>
      <c r="B2635" s="9">
        <v>1.4136986301369864E-4</v>
      </c>
      <c r="C2635" s="9" t="str">
        <f t="shared" si="82"/>
        <v>$H$2662</v>
      </c>
      <c r="D2635" s="9" t="str">
        <f t="shared" si="83"/>
        <v>H2662</v>
      </c>
      <c r="F2635">
        <v>52880</v>
      </c>
      <c r="G2635" s="1" t="str">
        <f>_xll.BDS("SPX Index","CHAIN_TICKERS", "CHAIN_STRIKE_PX_OVRD",F2635, "CHAIN_PUT_CALL_TYPE_OVRD=P", "CHAIN_PERIODICITY_OVRD=M")</f>
        <v>SPX US 11/20/15 P2700</v>
      </c>
      <c r="N2635" t="s">
        <v>2682</v>
      </c>
      <c r="O2635" t="str">
        <f>_xll.BDP(J2635,"security des")</f>
        <v>#N/A Invalid Security</v>
      </c>
    </row>
    <row r="2636" spans="1:15" x14ac:dyDescent="0.25">
      <c r="A2636">
        <v>0</v>
      </c>
      <c r="B2636" s="9">
        <v>1.4134246575342465E-4</v>
      </c>
      <c r="C2636" s="9" t="str">
        <f t="shared" si="82"/>
        <v>$H$2663</v>
      </c>
      <c r="D2636" s="9" t="str">
        <f t="shared" si="83"/>
        <v>H2663</v>
      </c>
      <c r="F2636">
        <v>52900</v>
      </c>
      <c r="G2636" s="1" t="str">
        <f>_xll.BDS("SPX Index","CHAIN_TICKERS", "CHAIN_STRIKE_PX_OVRD",F2636, "CHAIN_PUT_CALL_TYPE_OVRD=P", "CHAIN_PERIODICITY_OVRD=M")</f>
        <v>SPX US 11/20/15 P2700</v>
      </c>
      <c r="N2636" t="s">
        <v>2683</v>
      </c>
      <c r="O2636" t="str">
        <f>_xll.BDP(J2636,"security des")</f>
        <v>#N/A Invalid Security</v>
      </c>
    </row>
    <row r="2637" spans="1:15" x14ac:dyDescent="0.25">
      <c r="A2637">
        <v>0</v>
      </c>
      <c r="B2637" s="9">
        <v>1.4071232876712328E-4</v>
      </c>
      <c r="C2637" s="9" t="str">
        <f t="shared" si="82"/>
        <v>$H$2664</v>
      </c>
      <c r="D2637" s="9" t="str">
        <f t="shared" si="83"/>
        <v>H2664</v>
      </c>
      <c r="F2637">
        <v>52920</v>
      </c>
      <c r="G2637" s="1" t="str">
        <f>_xll.BDS("SPX Index","CHAIN_TICKERS", "CHAIN_STRIKE_PX_OVRD",F2637, "CHAIN_PUT_CALL_TYPE_OVRD=P", "CHAIN_PERIODICITY_OVRD=M")</f>
        <v>SPX US 11/20/15 P2700</v>
      </c>
      <c r="N2637" t="s">
        <v>2684</v>
      </c>
      <c r="O2637" t="str">
        <f>_xll.BDP(J2637,"security des")</f>
        <v>#N/A Invalid Security</v>
      </c>
    </row>
    <row r="2638" spans="1:15" x14ac:dyDescent="0.25">
      <c r="A2638">
        <v>0</v>
      </c>
      <c r="B2638" s="9">
        <v>1.4098630136986302E-4</v>
      </c>
      <c r="C2638" s="9" t="str">
        <f t="shared" si="82"/>
        <v>$H$2665</v>
      </c>
      <c r="D2638" s="9" t="str">
        <f t="shared" si="83"/>
        <v>H2665</v>
      </c>
      <c r="F2638">
        <v>52940</v>
      </c>
      <c r="G2638" s="1" t="str">
        <f>_xll.BDS("SPX Index","CHAIN_TICKERS", "CHAIN_STRIKE_PX_OVRD",F2638, "CHAIN_PUT_CALL_TYPE_OVRD=P", "CHAIN_PERIODICITY_OVRD=M")</f>
        <v>SPX US 11/20/15 P2700</v>
      </c>
      <c r="N2638" t="s">
        <v>2685</v>
      </c>
      <c r="O2638" t="str">
        <f>_xll.BDP(J2638,"security des")</f>
        <v>#N/A Invalid Security</v>
      </c>
    </row>
    <row r="2639" spans="1:15" x14ac:dyDescent="0.25">
      <c r="A2639">
        <v>0</v>
      </c>
      <c r="B2639" s="9">
        <v>1.413972602739726E-4</v>
      </c>
      <c r="C2639" s="9" t="str">
        <f t="shared" si="82"/>
        <v>$H$2666</v>
      </c>
      <c r="D2639" s="9" t="str">
        <f t="shared" si="83"/>
        <v>H2666</v>
      </c>
      <c r="F2639">
        <v>52960</v>
      </c>
      <c r="G2639" s="1" t="str">
        <f>_xll.BDS("SPX Index","CHAIN_TICKERS", "CHAIN_STRIKE_PX_OVRD",F2639, "CHAIN_PUT_CALL_TYPE_OVRD=P", "CHAIN_PERIODICITY_OVRD=M")</f>
        <v>SPX US 11/20/15 P2700</v>
      </c>
      <c r="N2639" t="s">
        <v>2686</v>
      </c>
      <c r="O2639" t="str">
        <f>_xll.BDP(J2639,"security des")</f>
        <v>#N/A Invalid Security</v>
      </c>
    </row>
    <row r="2640" spans="1:15" x14ac:dyDescent="0.25">
      <c r="A2640">
        <v>0</v>
      </c>
      <c r="B2640" s="9">
        <v>1.410958904109589E-4</v>
      </c>
      <c r="C2640" s="9" t="str">
        <f t="shared" si="82"/>
        <v>$H$2667</v>
      </c>
      <c r="D2640" s="9" t="str">
        <f t="shared" si="83"/>
        <v>H2667</v>
      </c>
      <c r="F2640">
        <v>52980</v>
      </c>
      <c r="G2640" s="1" t="str">
        <f>_xll.BDS("SPX Index","CHAIN_TICKERS", "CHAIN_STRIKE_PX_OVRD",F2640, "CHAIN_PUT_CALL_TYPE_OVRD=P", "CHAIN_PERIODICITY_OVRD=M")</f>
        <v>SPX US 11/20/15 P2700</v>
      </c>
      <c r="N2640" t="s">
        <v>2687</v>
      </c>
      <c r="O2640" t="str">
        <f>_xll.BDP(J2640,"security des")</f>
        <v>#N/A Invalid Security</v>
      </c>
    </row>
    <row r="2641" spans="1:15" x14ac:dyDescent="0.25">
      <c r="A2641">
        <v>3</v>
      </c>
      <c r="B2641" s="9">
        <v>1.4134246575342465E-4</v>
      </c>
      <c r="C2641" s="9" t="str">
        <f t="shared" si="82"/>
        <v>$H$2668</v>
      </c>
      <c r="D2641" s="9" t="str">
        <f t="shared" si="83"/>
        <v>H2668</v>
      </c>
      <c r="F2641">
        <v>53000</v>
      </c>
      <c r="G2641" s="1" t="str">
        <f>_xll.BDS("SPX Index","CHAIN_TICKERS", "CHAIN_STRIKE_PX_OVRD",F2641, "CHAIN_PUT_CALL_TYPE_OVRD=P", "CHAIN_PERIODICITY_OVRD=M")</f>
        <v>SPX US 11/20/15 P2700</v>
      </c>
      <c r="N2641" t="s">
        <v>2688</v>
      </c>
      <c r="O2641" t="str">
        <f>_xll.BDP(J2641,"security des")</f>
        <v>#N/A Invalid Security</v>
      </c>
    </row>
    <row r="2642" spans="1:15" x14ac:dyDescent="0.25">
      <c r="A2642">
        <v>0</v>
      </c>
      <c r="B2642" s="9">
        <v>1.4128767123287671E-4</v>
      </c>
      <c r="C2642" s="9" t="str">
        <f t="shared" si="82"/>
        <v>$H$2669</v>
      </c>
      <c r="D2642" s="9" t="str">
        <f t="shared" si="83"/>
        <v>H2669</v>
      </c>
      <c r="F2642">
        <v>53020</v>
      </c>
      <c r="G2642" s="1" t="str">
        <f>_xll.BDS("SPX Index","CHAIN_TICKERS", "CHAIN_STRIKE_PX_OVRD",F2642, "CHAIN_PUT_CALL_TYPE_OVRD=P", "CHAIN_PERIODICITY_OVRD=M")</f>
        <v>SPX US 11/20/15 P2700</v>
      </c>
      <c r="N2642" t="s">
        <v>2689</v>
      </c>
      <c r="O2642" t="str">
        <f>_xll.BDP(J2642,"security des")</f>
        <v>#N/A Invalid Security</v>
      </c>
    </row>
    <row r="2643" spans="1:15" x14ac:dyDescent="0.25">
      <c r="A2643">
        <v>0</v>
      </c>
      <c r="B2643" s="9">
        <v>1.4128767123287671E-4</v>
      </c>
      <c r="C2643" s="9" t="str">
        <f t="shared" si="82"/>
        <v>$H$2670</v>
      </c>
      <c r="D2643" s="9" t="str">
        <f t="shared" si="83"/>
        <v>H2670</v>
      </c>
      <c r="F2643">
        <v>53040</v>
      </c>
      <c r="G2643" s="1" t="str">
        <f>_xll.BDS("SPX Index","CHAIN_TICKERS", "CHAIN_STRIKE_PX_OVRD",F2643, "CHAIN_PUT_CALL_TYPE_OVRD=P", "CHAIN_PERIODICITY_OVRD=M")</f>
        <v>SPX US 11/20/15 P2700</v>
      </c>
      <c r="N2643" t="s">
        <v>2690</v>
      </c>
      <c r="O2643" t="str">
        <f>_xll.BDP(J2643,"security des")</f>
        <v>#N/A Invalid Security</v>
      </c>
    </row>
    <row r="2644" spans="1:15" x14ac:dyDescent="0.25">
      <c r="A2644">
        <v>0</v>
      </c>
      <c r="B2644" s="9">
        <v>1.410958904109589E-4</v>
      </c>
      <c r="C2644" s="9" t="str">
        <f t="shared" si="82"/>
        <v>$H$2671</v>
      </c>
      <c r="D2644" s="9" t="str">
        <f t="shared" si="83"/>
        <v>H2671</v>
      </c>
      <c r="F2644">
        <v>53060</v>
      </c>
      <c r="G2644" s="1" t="str">
        <f>_xll.BDS("SPX Index","CHAIN_TICKERS", "CHAIN_STRIKE_PX_OVRD",F2644, "CHAIN_PUT_CALL_TYPE_OVRD=P", "CHAIN_PERIODICITY_OVRD=M")</f>
        <v>SPX US 11/20/15 P2700</v>
      </c>
      <c r="N2644" t="s">
        <v>2691</v>
      </c>
      <c r="O2644" t="str">
        <f>_xll.BDP(J2644,"security des")</f>
        <v>#N/A Invalid Security</v>
      </c>
    </row>
    <row r="2645" spans="1:15" x14ac:dyDescent="0.25">
      <c r="A2645">
        <v>0</v>
      </c>
      <c r="B2645" s="9">
        <v>1.4106849315068492E-4</v>
      </c>
      <c r="C2645" s="9" t="str">
        <f t="shared" si="82"/>
        <v>$H$2672</v>
      </c>
      <c r="D2645" s="9" t="str">
        <f t="shared" si="83"/>
        <v>H2672</v>
      </c>
      <c r="F2645">
        <v>53080</v>
      </c>
      <c r="G2645" s="1" t="str">
        <f>_xll.BDS("SPX Index","CHAIN_TICKERS", "CHAIN_STRIKE_PX_OVRD",F2645, "CHAIN_PUT_CALL_TYPE_OVRD=P", "CHAIN_PERIODICITY_OVRD=M")</f>
        <v>SPX US 11/20/15 P2700</v>
      </c>
      <c r="N2645" t="s">
        <v>2692</v>
      </c>
      <c r="O2645" t="str">
        <f>_xll.BDP(J2645,"security des")</f>
        <v>#N/A Invalid Security</v>
      </c>
    </row>
    <row r="2646" spans="1:15" x14ac:dyDescent="0.25">
      <c r="A2646">
        <v>0</v>
      </c>
      <c r="B2646" s="9">
        <v>1.4041095890410959E-4</v>
      </c>
      <c r="C2646" s="9" t="str">
        <f t="shared" si="82"/>
        <v>$H$2673</v>
      </c>
      <c r="D2646" s="9" t="str">
        <f t="shared" si="83"/>
        <v>H2673</v>
      </c>
      <c r="F2646">
        <v>53100</v>
      </c>
      <c r="G2646" s="1" t="str">
        <f>_xll.BDS("SPX Index","CHAIN_TICKERS", "CHAIN_STRIKE_PX_OVRD",F2646, "CHAIN_PUT_CALL_TYPE_OVRD=P", "CHAIN_PERIODICITY_OVRD=M")</f>
        <v>SPX US 11/20/15 P2700</v>
      </c>
      <c r="N2646" t="s">
        <v>2693</v>
      </c>
      <c r="O2646" t="str">
        <f>_xll.BDP(J2646,"security des")</f>
        <v>#N/A Invalid Security</v>
      </c>
    </row>
    <row r="2647" spans="1:15" x14ac:dyDescent="0.25">
      <c r="A2647">
        <v>0</v>
      </c>
      <c r="B2647" s="9">
        <v>1.3871232876712329E-4</v>
      </c>
      <c r="C2647" s="9" t="str">
        <f t="shared" si="82"/>
        <v>$H$2674</v>
      </c>
      <c r="D2647" s="9" t="str">
        <f t="shared" si="83"/>
        <v>H2674</v>
      </c>
      <c r="F2647">
        <v>53120</v>
      </c>
      <c r="G2647" s="1" t="str">
        <f>_xll.BDS("SPX Index","CHAIN_TICKERS", "CHAIN_STRIKE_PX_OVRD",F2647, "CHAIN_PUT_CALL_TYPE_OVRD=P", "CHAIN_PERIODICITY_OVRD=M")</f>
        <v>SPX US 11/20/15 P2700</v>
      </c>
      <c r="N2647" t="s">
        <v>2694</v>
      </c>
      <c r="O2647" t="str">
        <f>_xll.BDP(J2647,"security des")</f>
        <v>#N/A Invalid Security</v>
      </c>
    </row>
    <row r="2648" spans="1:15" x14ac:dyDescent="0.25">
      <c r="A2648">
        <v>0</v>
      </c>
      <c r="B2648" s="9">
        <v>1.3739726027397261E-4</v>
      </c>
      <c r="C2648" s="9" t="str">
        <f t="shared" si="82"/>
        <v>$H$2675</v>
      </c>
      <c r="D2648" s="9" t="str">
        <f t="shared" si="83"/>
        <v>H2675</v>
      </c>
      <c r="F2648">
        <v>53140</v>
      </c>
      <c r="G2648" s="1" t="str">
        <f>_xll.BDS("SPX Index","CHAIN_TICKERS", "CHAIN_STRIKE_PX_OVRD",F2648, "CHAIN_PUT_CALL_TYPE_OVRD=P", "CHAIN_PERIODICITY_OVRD=M")</f>
        <v>SPX US 11/20/15 P2700</v>
      </c>
      <c r="N2648" t="s">
        <v>2695</v>
      </c>
      <c r="O2648" t="str">
        <f>_xll.BDP(J2648,"security des")</f>
        <v>#N/A Invalid Security</v>
      </c>
    </row>
    <row r="2649" spans="1:15" x14ac:dyDescent="0.25">
      <c r="A2649">
        <v>0</v>
      </c>
      <c r="B2649" s="9">
        <v>1.3739726027397261E-4</v>
      </c>
      <c r="C2649" s="9" t="str">
        <f t="shared" si="82"/>
        <v>$H$2676</v>
      </c>
      <c r="D2649" s="9" t="str">
        <f t="shared" si="83"/>
        <v>H2676</v>
      </c>
      <c r="F2649">
        <v>53160</v>
      </c>
      <c r="G2649" s="1" t="str">
        <f>_xll.BDS("SPX Index","CHAIN_TICKERS", "CHAIN_STRIKE_PX_OVRD",F2649, "CHAIN_PUT_CALL_TYPE_OVRD=P", "CHAIN_PERIODICITY_OVRD=M")</f>
        <v>SPX US 11/20/15 P2700</v>
      </c>
      <c r="N2649" t="s">
        <v>2696</v>
      </c>
      <c r="O2649" t="str">
        <f>_xll.BDP(J2649,"security des")</f>
        <v>#N/A Invalid Security</v>
      </c>
    </row>
    <row r="2650" spans="1:15" x14ac:dyDescent="0.25">
      <c r="A2650">
        <v>0</v>
      </c>
      <c r="B2650" s="9">
        <v>1.3821917808219179E-4</v>
      </c>
      <c r="C2650" s="9" t="str">
        <f t="shared" si="82"/>
        <v>$H$2677</v>
      </c>
      <c r="D2650" s="9" t="str">
        <f t="shared" si="83"/>
        <v>H2677</v>
      </c>
      <c r="F2650">
        <v>53180</v>
      </c>
      <c r="G2650" s="1" t="str">
        <f>_xll.BDS("SPX Index","CHAIN_TICKERS", "CHAIN_STRIKE_PX_OVRD",F2650, "CHAIN_PUT_CALL_TYPE_OVRD=P", "CHAIN_PERIODICITY_OVRD=M")</f>
        <v>SPX US 11/20/15 P2700</v>
      </c>
      <c r="N2650" t="s">
        <v>2697</v>
      </c>
      <c r="O2650" t="str">
        <f>_xll.BDP(J2650,"security des")</f>
        <v>#N/A Invalid Security</v>
      </c>
    </row>
    <row r="2651" spans="1:15" x14ac:dyDescent="0.25">
      <c r="A2651">
        <v>0</v>
      </c>
      <c r="B2651" s="9">
        <v>1.3761643835616437E-4</v>
      </c>
      <c r="C2651" s="9" t="str">
        <f t="shared" si="82"/>
        <v>$H$2678</v>
      </c>
      <c r="D2651" s="9" t="str">
        <f t="shared" si="83"/>
        <v>H2678</v>
      </c>
      <c r="F2651">
        <v>53200</v>
      </c>
      <c r="G2651" s="1" t="str">
        <f>_xll.BDS("SPX Index","CHAIN_TICKERS", "CHAIN_STRIKE_PX_OVRD",F2651, "CHAIN_PUT_CALL_TYPE_OVRD=P", "CHAIN_PERIODICITY_OVRD=M")</f>
        <v>SPX US 11/20/15 P2700</v>
      </c>
      <c r="N2651" t="s">
        <v>2698</v>
      </c>
      <c r="O2651" t="str">
        <f>_xll.BDP(J2651,"security des")</f>
        <v>#N/A Invalid Security</v>
      </c>
    </row>
    <row r="2652" spans="1:15" x14ac:dyDescent="0.25">
      <c r="A2652">
        <v>0</v>
      </c>
      <c r="B2652" s="9">
        <v>1.3643835616438359E-4</v>
      </c>
      <c r="C2652" s="9" t="str">
        <f t="shared" si="82"/>
        <v>$H$2679</v>
      </c>
      <c r="D2652" s="9" t="str">
        <f t="shared" si="83"/>
        <v>H2679</v>
      </c>
      <c r="F2652">
        <v>53220</v>
      </c>
      <c r="G2652" s="1" t="str">
        <f>_xll.BDS("SPX Index","CHAIN_TICKERS", "CHAIN_STRIKE_PX_OVRD",F2652, "CHAIN_PUT_CALL_TYPE_OVRD=P", "CHAIN_PERIODICITY_OVRD=M")</f>
        <v>SPX US 11/20/15 P2700</v>
      </c>
      <c r="N2652" t="s">
        <v>2699</v>
      </c>
      <c r="O2652" t="str">
        <f>_xll.BDP(J2652,"security des")</f>
        <v>#N/A Invalid Security</v>
      </c>
    </row>
    <row r="2653" spans="1:15" x14ac:dyDescent="0.25">
      <c r="A2653">
        <v>0</v>
      </c>
      <c r="B2653" s="9">
        <v>1.3542465753424657E-4</v>
      </c>
      <c r="C2653" s="9" t="str">
        <f t="shared" si="82"/>
        <v>$H$2680</v>
      </c>
      <c r="D2653" s="9" t="str">
        <f t="shared" si="83"/>
        <v>H2680</v>
      </c>
      <c r="F2653">
        <v>53240</v>
      </c>
      <c r="G2653" s="1" t="str">
        <f>_xll.BDS("SPX Index","CHAIN_TICKERS", "CHAIN_STRIKE_PX_OVRD",F2653, "CHAIN_PUT_CALL_TYPE_OVRD=P", "CHAIN_PERIODICITY_OVRD=M")</f>
        <v>SPX US 11/20/15 P2700</v>
      </c>
      <c r="N2653" t="s">
        <v>2700</v>
      </c>
      <c r="O2653" t="str">
        <f>_xll.BDP(J2653,"security des")</f>
        <v>#N/A Invalid Security</v>
      </c>
    </row>
    <row r="2654" spans="1:15" x14ac:dyDescent="0.25">
      <c r="A2654">
        <v>0</v>
      </c>
      <c r="B2654" s="9">
        <v>1.3597260273972604E-4</v>
      </c>
      <c r="C2654" s="9" t="str">
        <f t="shared" si="82"/>
        <v>$H$2681</v>
      </c>
      <c r="D2654" s="9" t="str">
        <f t="shared" si="83"/>
        <v>H2681</v>
      </c>
      <c r="F2654">
        <v>53260</v>
      </c>
      <c r="G2654" s="1" t="str">
        <f>_xll.BDS("SPX Index","CHAIN_TICKERS", "CHAIN_STRIKE_PX_OVRD",F2654, "CHAIN_PUT_CALL_TYPE_OVRD=P", "CHAIN_PERIODICITY_OVRD=M")</f>
        <v>SPX US 11/20/15 P2700</v>
      </c>
      <c r="N2654" t="s">
        <v>2701</v>
      </c>
      <c r="O2654" t="str">
        <f>_xll.BDP(J2654,"security des")</f>
        <v>#N/A Invalid Security</v>
      </c>
    </row>
    <row r="2655" spans="1:15" x14ac:dyDescent="0.25">
      <c r="A2655">
        <v>0</v>
      </c>
      <c r="B2655" s="9">
        <v>1.3567123287671232E-4</v>
      </c>
      <c r="C2655" s="9" t="str">
        <f t="shared" si="82"/>
        <v>$H$2682</v>
      </c>
      <c r="D2655" s="9" t="str">
        <f t="shared" si="83"/>
        <v>H2682</v>
      </c>
      <c r="F2655">
        <v>53280</v>
      </c>
      <c r="G2655" s="1" t="str">
        <f>_xll.BDS("SPX Index","CHAIN_TICKERS", "CHAIN_STRIKE_PX_OVRD",F2655, "CHAIN_PUT_CALL_TYPE_OVRD=P", "CHAIN_PERIODICITY_OVRD=M")</f>
        <v>SPX US 11/20/15 P2700</v>
      </c>
      <c r="N2655" t="s">
        <v>2702</v>
      </c>
      <c r="O2655" t="str">
        <f>_xll.BDP(J2655,"security des")</f>
        <v>#N/A Invalid Security</v>
      </c>
    </row>
    <row r="2656" spans="1:15" x14ac:dyDescent="0.25">
      <c r="A2656">
        <v>0</v>
      </c>
      <c r="B2656" s="9">
        <v>1.3476712328767124E-4</v>
      </c>
      <c r="C2656" s="9" t="str">
        <f t="shared" si="82"/>
        <v>$H$2683</v>
      </c>
      <c r="D2656" s="9" t="str">
        <f t="shared" si="83"/>
        <v>H2683</v>
      </c>
      <c r="F2656">
        <v>53300</v>
      </c>
      <c r="G2656" s="1" t="str">
        <f>_xll.BDS("SPX Index","CHAIN_TICKERS", "CHAIN_STRIKE_PX_OVRD",F2656, "CHAIN_PUT_CALL_TYPE_OVRD=P", "CHAIN_PERIODICITY_OVRD=M")</f>
        <v>SPX US 11/20/15 P2700</v>
      </c>
      <c r="N2656" t="s">
        <v>2703</v>
      </c>
      <c r="O2656" t="str">
        <f>_xll.BDP(J2656,"security des")</f>
        <v>#N/A Invalid Security</v>
      </c>
    </row>
    <row r="2657" spans="1:15" x14ac:dyDescent="0.25">
      <c r="A2657">
        <v>0</v>
      </c>
      <c r="B2657" s="9">
        <v>1.3643835616438359E-4</v>
      </c>
      <c r="C2657" s="9" t="str">
        <f t="shared" si="82"/>
        <v>$H$2684</v>
      </c>
      <c r="D2657" s="9" t="str">
        <f t="shared" si="83"/>
        <v>H2684</v>
      </c>
      <c r="F2657">
        <v>53320</v>
      </c>
      <c r="G2657" s="1" t="str">
        <f>_xll.BDS("SPX Index","CHAIN_TICKERS", "CHAIN_STRIKE_PX_OVRD",F2657, "CHAIN_PUT_CALL_TYPE_OVRD=P", "CHAIN_PERIODICITY_OVRD=M")</f>
        <v>SPX US 11/20/15 P2700</v>
      </c>
      <c r="N2657" t="s">
        <v>2704</v>
      </c>
      <c r="O2657" t="str">
        <f>_xll.BDP(J2657,"security des")</f>
        <v>#N/A Invalid Security</v>
      </c>
    </row>
    <row r="2658" spans="1:15" x14ac:dyDescent="0.25">
      <c r="A2658">
        <v>0</v>
      </c>
      <c r="B2658" s="9">
        <v>1.376986301369863E-4</v>
      </c>
      <c r="C2658" s="9" t="str">
        <f t="shared" si="82"/>
        <v>$H$2685</v>
      </c>
      <c r="D2658" s="9" t="str">
        <f t="shared" si="83"/>
        <v>H2685</v>
      </c>
      <c r="F2658">
        <v>53340</v>
      </c>
      <c r="G2658" s="1" t="str">
        <f>_xll.BDS("SPX Index","CHAIN_TICKERS", "CHAIN_STRIKE_PX_OVRD",F2658, "CHAIN_PUT_CALL_TYPE_OVRD=P", "CHAIN_PERIODICITY_OVRD=M")</f>
        <v>SPX US 11/20/15 P2700</v>
      </c>
      <c r="N2658" t="s">
        <v>2705</v>
      </c>
      <c r="O2658" t="str">
        <f>_xll.BDP(J2658,"security des")</f>
        <v>#N/A Invalid Security</v>
      </c>
    </row>
    <row r="2659" spans="1:15" x14ac:dyDescent="0.25">
      <c r="A2659">
        <v>0</v>
      </c>
      <c r="B2659" s="9">
        <v>1.3739726027397261E-4</v>
      </c>
      <c r="C2659" s="9" t="str">
        <f t="shared" si="82"/>
        <v>$H$2686</v>
      </c>
      <c r="D2659" s="9" t="str">
        <f t="shared" si="83"/>
        <v>H2686</v>
      </c>
      <c r="F2659">
        <v>53360</v>
      </c>
      <c r="G2659" s="1" t="str">
        <f>_xll.BDS("SPX Index","CHAIN_TICKERS", "CHAIN_STRIKE_PX_OVRD",F2659, "CHAIN_PUT_CALL_TYPE_OVRD=P", "CHAIN_PERIODICITY_OVRD=M")</f>
        <v>SPX US 11/20/15 P2700</v>
      </c>
      <c r="N2659" t="s">
        <v>2706</v>
      </c>
      <c r="O2659" t="str">
        <f>_xll.BDP(J2659,"security des")</f>
        <v>#N/A Invalid Security</v>
      </c>
    </row>
    <row r="2660" spans="1:15" x14ac:dyDescent="0.25">
      <c r="A2660">
        <v>1</v>
      </c>
      <c r="B2660" s="9">
        <v>1.3652054794520546E-4</v>
      </c>
      <c r="C2660" s="9" t="str">
        <f t="shared" si="82"/>
        <v>$H$2687</v>
      </c>
      <c r="D2660" s="9" t="str">
        <f t="shared" si="83"/>
        <v>H2687</v>
      </c>
      <c r="F2660">
        <v>53380</v>
      </c>
      <c r="G2660" s="1" t="str">
        <f>_xll.BDS("SPX Index","CHAIN_TICKERS", "CHAIN_STRIKE_PX_OVRD",F2660, "CHAIN_PUT_CALL_TYPE_OVRD=P", "CHAIN_PERIODICITY_OVRD=M")</f>
        <v>SPX US 11/20/15 P2700</v>
      </c>
      <c r="N2660" t="s">
        <v>2707</v>
      </c>
      <c r="O2660" t="str">
        <f>_xll.BDP(J2660,"security des")</f>
        <v>#N/A Invalid Security</v>
      </c>
    </row>
    <row r="2661" spans="1:15" x14ac:dyDescent="0.25">
      <c r="A2661">
        <v>0</v>
      </c>
      <c r="B2661" s="9">
        <v>1.3761643835616437E-4</v>
      </c>
      <c r="C2661" s="9" t="str">
        <f t="shared" si="82"/>
        <v>$H$2688</v>
      </c>
      <c r="D2661" s="9" t="str">
        <f t="shared" si="83"/>
        <v>H2688</v>
      </c>
      <c r="F2661">
        <v>53400</v>
      </c>
      <c r="G2661" s="1" t="str">
        <f>_xll.BDS("SPX Index","CHAIN_TICKERS", "CHAIN_STRIKE_PX_OVRD",F2661, "CHAIN_PUT_CALL_TYPE_OVRD=P", "CHAIN_PERIODICITY_OVRD=M")</f>
        <v>SPX US 11/20/15 P2700</v>
      </c>
      <c r="N2661" t="s">
        <v>2708</v>
      </c>
      <c r="O2661" t="str">
        <f>_xll.BDP(J2661,"security des")</f>
        <v>#N/A Invalid Security</v>
      </c>
    </row>
    <row r="2662" spans="1:15" x14ac:dyDescent="0.25">
      <c r="A2662">
        <v>0</v>
      </c>
      <c r="B2662" s="9">
        <v>1.3901369863013698E-4</v>
      </c>
      <c r="C2662" s="9" t="str">
        <f t="shared" si="82"/>
        <v>$H$2689</v>
      </c>
      <c r="D2662" s="9" t="str">
        <f t="shared" si="83"/>
        <v>H2689</v>
      </c>
      <c r="F2662">
        <v>53420</v>
      </c>
      <c r="G2662" s="1" t="str">
        <f>_xll.BDS("SPX Index","CHAIN_TICKERS", "CHAIN_STRIKE_PX_OVRD",F2662, "CHAIN_PUT_CALL_TYPE_OVRD=P", "CHAIN_PERIODICITY_OVRD=M")</f>
        <v>SPX US 11/20/15 P2700</v>
      </c>
      <c r="N2662" t="s">
        <v>2709</v>
      </c>
      <c r="O2662" t="str">
        <f>_xll.BDP(J2662,"security des")</f>
        <v>#N/A Invalid Security</v>
      </c>
    </row>
    <row r="2663" spans="1:15" x14ac:dyDescent="0.25">
      <c r="A2663">
        <v>0</v>
      </c>
      <c r="B2663" s="9">
        <v>1.3909589041095891E-4</v>
      </c>
      <c r="C2663" s="9" t="str">
        <f t="shared" si="82"/>
        <v>$H$2690</v>
      </c>
      <c r="D2663" s="9" t="str">
        <f t="shared" si="83"/>
        <v>H2690</v>
      </c>
      <c r="F2663">
        <v>53440</v>
      </c>
      <c r="G2663" s="1" t="str">
        <f>_xll.BDS("SPX Index","CHAIN_TICKERS", "CHAIN_STRIKE_PX_OVRD",F2663, "CHAIN_PUT_CALL_TYPE_OVRD=P", "CHAIN_PERIODICITY_OVRD=M")</f>
        <v>SPX US 11/20/15 P2700</v>
      </c>
      <c r="N2663" t="s">
        <v>2710</v>
      </c>
      <c r="O2663" t="str">
        <f>_xll.BDP(J2663,"security des")</f>
        <v>#N/A Invalid Security</v>
      </c>
    </row>
    <row r="2664" spans="1:15" x14ac:dyDescent="0.25">
      <c r="A2664">
        <v>0</v>
      </c>
      <c r="B2664" s="9">
        <v>1.3931506849315068E-4</v>
      </c>
      <c r="C2664" s="9" t="str">
        <f t="shared" si="82"/>
        <v>$H$2691</v>
      </c>
      <c r="D2664" s="9" t="str">
        <f t="shared" si="83"/>
        <v>H2691</v>
      </c>
      <c r="F2664">
        <v>53460</v>
      </c>
      <c r="G2664" s="1" t="str">
        <f>_xll.BDS("SPX Index","CHAIN_TICKERS", "CHAIN_STRIKE_PX_OVRD",F2664, "CHAIN_PUT_CALL_TYPE_OVRD=P", "CHAIN_PERIODICITY_OVRD=M")</f>
        <v>SPX US 11/20/15 P2700</v>
      </c>
      <c r="N2664" t="s">
        <v>2711</v>
      </c>
      <c r="O2664" t="str">
        <f>_xll.BDP(J2664,"security des")</f>
        <v>#N/A Invalid Security</v>
      </c>
    </row>
    <row r="2665" spans="1:15" x14ac:dyDescent="0.25">
      <c r="A2665">
        <v>0</v>
      </c>
      <c r="B2665" s="9">
        <v>1.3958904109589041E-4</v>
      </c>
      <c r="C2665" s="9" t="str">
        <f t="shared" si="82"/>
        <v>$H$2692</v>
      </c>
      <c r="D2665" s="9" t="str">
        <f t="shared" si="83"/>
        <v>H2692</v>
      </c>
      <c r="F2665">
        <v>53480</v>
      </c>
      <c r="G2665" s="1" t="str">
        <f>_xll.BDS("SPX Index","CHAIN_TICKERS", "CHAIN_STRIKE_PX_OVRD",F2665, "CHAIN_PUT_CALL_TYPE_OVRD=P", "CHAIN_PERIODICITY_OVRD=M")</f>
        <v>SPX US 11/20/15 P2700</v>
      </c>
      <c r="N2665" t="s">
        <v>2712</v>
      </c>
      <c r="O2665" t="str">
        <f>_xll.BDP(J2665,"security des")</f>
        <v>#N/A Invalid Security</v>
      </c>
    </row>
    <row r="2666" spans="1:15" x14ac:dyDescent="0.25">
      <c r="A2666">
        <v>0</v>
      </c>
      <c r="B2666" s="9">
        <v>1.41013698630137E-4</v>
      </c>
      <c r="C2666" s="9" t="str">
        <f t="shared" si="82"/>
        <v>$H$2693</v>
      </c>
      <c r="D2666" s="9" t="str">
        <f t="shared" si="83"/>
        <v>H2693</v>
      </c>
      <c r="F2666">
        <v>53500</v>
      </c>
      <c r="G2666" s="1" t="str">
        <f>_xll.BDS("SPX Index","CHAIN_TICKERS", "CHAIN_STRIKE_PX_OVRD",F2666, "CHAIN_PUT_CALL_TYPE_OVRD=P", "CHAIN_PERIODICITY_OVRD=M")</f>
        <v>SPX US 11/20/15 P2700</v>
      </c>
      <c r="N2666" t="s">
        <v>2713</v>
      </c>
      <c r="O2666" t="str">
        <f>_xll.BDP(J2666,"security des")</f>
        <v>#N/A Invalid Security</v>
      </c>
    </row>
    <row r="2667" spans="1:15" x14ac:dyDescent="0.25">
      <c r="A2667">
        <v>0</v>
      </c>
      <c r="B2667" s="9">
        <v>1.4167123287671233E-4</v>
      </c>
      <c r="C2667" s="9" t="str">
        <f t="shared" si="82"/>
        <v>$H$2694</v>
      </c>
      <c r="D2667" s="9" t="str">
        <f t="shared" si="83"/>
        <v>H2694</v>
      </c>
      <c r="F2667">
        <v>53520</v>
      </c>
      <c r="G2667" s="1" t="str">
        <f>_xll.BDS("SPX Index","CHAIN_TICKERS", "CHAIN_STRIKE_PX_OVRD",F2667, "CHAIN_PUT_CALL_TYPE_OVRD=P", "CHAIN_PERIODICITY_OVRD=M")</f>
        <v>SPX US 11/20/15 P2700</v>
      </c>
      <c r="N2667" t="s">
        <v>2714</v>
      </c>
      <c r="O2667" t="str">
        <f>_xll.BDP(J2667,"security des")</f>
        <v>#N/A Invalid Security</v>
      </c>
    </row>
    <row r="2668" spans="1:15" x14ac:dyDescent="0.25">
      <c r="A2668">
        <v>0</v>
      </c>
      <c r="B2668" s="9">
        <v>1.4186301369863014E-4</v>
      </c>
      <c r="C2668" s="9" t="str">
        <f t="shared" si="82"/>
        <v>$H$2695</v>
      </c>
      <c r="D2668" s="9" t="str">
        <f t="shared" si="83"/>
        <v>H2695</v>
      </c>
      <c r="F2668">
        <v>53540</v>
      </c>
      <c r="G2668" s="1" t="str">
        <f>_xll.BDS("SPX Index","CHAIN_TICKERS", "CHAIN_STRIKE_PX_OVRD",F2668, "CHAIN_PUT_CALL_TYPE_OVRD=P", "CHAIN_PERIODICITY_OVRD=M")</f>
        <v>SPX US 11/20/15 P2700</v>
      </c>
      <c r="N2668" t="s">
        <v>2715</v>
      </c>
      <c r="O2668" t="str">
        <f>_xll.BDP(J2668,"security des")</f>
        <v>#N/A Invalid Security</v>
      </c>
    </row>
    <row r="2669" spans="1:15" x14ac:dyDescent="0.25">
      <c r="A2669">
        <v>0</v>
      </c>
      <c r="B2669" s="9">
        <v>1.413150684931507E-4</v>
      </c>
      <c r="C2669" s="9" t="str">
        <f t="shared" si="82"/>
        <v>$H$2696</v>
      </c>
      <c r="D2669" s="9" t="str">
        <f t="shared" si="83"/>
        <v>H2696</v>
      </c>
      <c r="F2669">
        <v>53560</v>
      </c>
      <c r="G2669" s="1" t="str">
        <f>_xll.BDS("SPX Index","CHAIN_TICKERS", "CHAIN_STRIKE_PX_OVRD",F2669, "CHAIN_PUT_CALL_TYPE_OVRD=P", "CHAIN_PERIODICITY_OVRD=M")</f>
        <v>SPX US 11/20/15 P2700</v>
      </c>
      <c r="N2669" t="s">
        <v>2716</v>
      </c>
      <c r="O2669" t="str">
        <f>_xll.BDP(J2669,"security des")</f>
        <v>#N/A Invalid Security</v>
      </c>
    </row>
    <row r="2670" spans="1:15" x14ac:dyDescent="0.25">
      <c r="A2670">
        <v>0</v>
      </c>
      <c r="B2670" s="9">
        <v>1.4156164383561642E-4</v>
      </c>
      <c r="C2670" s="9" t="str">
        <f t="shared" si="82"/>
        <v>$H$2697</v>
      </c>
      <c r="D2670" s="9" t="str">
        <f t="shared" si="83"/>
        <v>H2697</v>
      </c>
      <c r="F2670">
        <v>53580</v>
      </c>
      <c r="G2670" s="1" t="str">
        <f>_xll.BDS("SPX Index","CHAIN_TICKERS", "CHAIN_STRIKE_PX_OVRD",F2670, "CHAIN_PUT_CALL_TYPE_OVRD=P", "CHAIN_PERIODICITY_OVRD=M")</f>
        <v>SPX US 11/20/15 P2700</v>
      </c>
      <c r="N2670" t="s">
        <v>2717</v>
      </c>
      <c r="O2670" t="str">
        <f>_xll.BDP(J2670,"security des")</f>
        <v>#N/A Invalid Security</v>
      </c>
    </row>
    <row r="2671" spans="1:15" x14ac:dyDescent="0.25">
      <c r="A2671">
        <v>0</v>
      </c>
      <c r="B2671" s="9">
        <v>1.4112328767123286E-4</v>
      </c>
      <c r="C2671" s="9" t="str">
        <f t="shared" si="82"/>
        <v>$H$2698</v>
      </c>
      <c r="D2671" s="9" t="str">
        <f t="shared" si="83"/>
        <v>H2698</v>
      </c>
      <c r="F2671">
        <v>53600</v>
      </c>
      <c r="G2671" s="1" t="str">
        <f>_xll.BDS("SPX Index","CHAIN_TICKERS", "CHAIN_STRIKE_PX_OVRD",F2671, "CHAIN_PUT_CALL_TYPE_OVRD=P", "CHAIN_PERIODICITY_OVRD=M")</f>
        <v>SPX US 11/20/15 P2700</v>
      </c>
      <c r="N2671" t="s">
        <v>2718</v>
      </c>
      <c r="O2671" t="str">
        <f>_xll.BDP(J2671,"security des")</f>
        <v>#N/A Invalid Security</v>
      </c>
    </row>
    <row r="2672" spans="1:15" x14ac:dyDescent="0.25">
      <c r="A2672">
        <v>0</v>
      </c>
      <c r="B2672" s="9">
        <v>1.410958904109589E-4</v>
      </c>
      <c r="C2672" s="9" t="str">
        <f t="shared" si="82"/>
        <v>$H$2699</v>
      </c>
      <c r="D2672" s="9" t="str">
        <f t="shared" si="83"/>
        <v>H2699</v>
      </c>
      <c r="F2672">
        <v>53620</v>
      </c>
      <c r="G2672" s="1" t="str">
        <f>_xll.BDS("SPX Index","CHAIN_TICKERS", "CHAIN_STRIKE_PX_OVRD",F2672, "CHAIN_PUT_CALL_TYPE_OVRD=P", "CHAIN_PERIODICITY_OVRD=M")</f>
        <v>SPX US 11/20/15 P2700</v>
      </c>
      <c r="N2672" t="s">
        <v>2719</v>
      </c>
      <c r="O2672" t="str">
        <f>_xll.BDP(J2672,"security des")</f>
        <v>#N/A Invalid Security</v>
      </c>
    </row>
    <row r="2673" spans="1:15" x14ac:dyDescent="0.25">
      <c r="A2673">
        <v>0</v>
      </c>
      <c r="B2673" s="9">
        <v>1.4021917808219178E-4</v>
      </c>
      <c r="C2673" s="9" t="str">
        <f t="shared" si="82"/>
        <v>$H$2700</v>
      </c>
      <c r="D2673" s="9" t="str">
        <f t="shared" si="83"/>
        <v>H2700</v>
      </c>
      <c r="F2673">
        <v>53640</v>
      </c>
      <c r="G2673" s="1" t="str">
        <f>_xll.BDS("SPX Index","CHAIN_TICKERS", "CHAIN_STRIKE_PX_OVRD",F2673, "CHAIN_PUT_CALL_TYPE_OVRD=P", "CHAIN_PERIODICITY_OVRD=M")</f>
        <v>SPX US 11/20/15 P2700</v>
      </c>
      <c r="N2673" t="s">
        <v>2720</v>
      </c>
      <c r="O2673" t="str">
        <f>_xll.BDP(J2673,"security des")</f>
        <v>#N/A Invalid Security</v>
      </c>
    </row>
    <row r="2674" spans="1:15" x14ac:dyDescent="0.25">
      <c r="A2674">
        <v>0</v>
      </c>
      <c r="B2674" s="9">
        <v>1.413150684931507E-4</v>
      </c>
      <c r="C2674" s="9" t="str">
        <f t="shared" si="82"/>
        <v>$H$2701</v>
      </c>
      <c r="D2674" s="9" t="str">
        <f t="shared" si="83"/>
        <v>H2701</v>
      </c>
      <c r="F2674">
        <v>53660</v>
      </c>
      <c r="G2674" s="1" t="str">
        <f>_xll.BDS("SPX Index","CHAIN_TICKERS", "CHAIN_STRIKE_PX_OVRD",F2674, "CHAIN_PUT_CALL_TYPE_OVRD=P", "CHAIN_PERIODICITY_OVRD=M")</f>
        <v>SPX US 11/20/15 P2700</v>
      </c>
      <c r="N2674" t="s">
        <v>2721</v>
      </c>
      <c r="O2674" t="str">
        <f>_xll.BDP(J2674,"security des")</f>
        <v>#N/A Invalid Security</v>
      </c>
    </row>
    <row r="2675" spans="1:15" x14ac:dyDescent="0.25">
      <c r="A2675">
        <v>0</v>
      </c>
      <c r="B2675" s="9">
        <v>1.4156164383561642E-4</v>
      </c>
      <c r="C2675" s="9" t="str">
        <f t="shared" si="82"/>
        <v>$H$2702</v>
      </c>
      <c r="D2675" s="9" t="str">
        <f t="shared" si="83"/>
        <v>H2702</v>
      </c>
      <c r="F2675">
        <v>53680</v>
      </c>
      <c r="G2675" s="1" t="str">
        <f>_xll.BDS("SPX Index","CHAIN_TICKERS", "CHAIN_STRIKE_PX_OVRD",F2675, "CHAIN_PUT_CALL_TYPE_OVRD=P", "CHAIN_PERIODICITY_OVRD=M")</f>
        <v>SPX US 11/20/15 P2700</v>
      </c>
      <c r="N2675" t="s">
        <v>2722</v>
      </c>
      <c r="O2675" t="str">
        <f>_xll.BDP(J2675,"security des")</f>
        <v>#N/A Invalid Security</v>
      </c>
    </row>
    <row r="2676" spans="1:15" x14ac:dyDescent="0.25">
      <c r="A2676">
        <v>0</v>
      </c>
      <c r="B2676" s="9">
        <v>1.413972602739726E-4</v>
      </c>
      <c r="C2676" s="9" t="str">
        <f t="shared" si="82"/>
        <v>$H$2703</v>
      </c>
      <c r="D2676" s="9" t="str">
        <f t="shared" si="83"/>
        <v>H2703</v>
      </c>
      <c r="F2676">
        <v>53700</v>
      </c>
      <c r="G2676" s="1" t="str">
        <f>_xll.BDS("SPX Index","CHAIN_TICKERS", "CHAIN_STRIKE_PX_OVRD",F2676, "CHAIN_PUT_CALL_TYPE_OVRD=P", "CHAIN_PERIODICITY_OVRD=M")</f>
        <v>SPX US 11/20/15 P2700</v>
      </c>
      <c r="N2676" t="s">
        <v>2723</v>
      </c>
      <c r="O2676" t="str">
        <f>_xll.BDP(J2676,"security des")</f>
        <v>#N/A Invalid Security</v>
      </c>
    </row>
    <row r="2677" spans="1:15" x14ac:dyDescent="0.25">
      <c r="A2677">
        <v>0</v>
      </c>
      <c r="B2677" s="9">
        <v>1.4082191780821917E-4</v>
      </c>
      <c r="C2677" s="9" t="str">
        <f t="shared" si="82"/>
        <v>$H$2704</v>
      </c>
      <c r="D2677" s="9" t="str">
        <f t="shared" si="83"/>
        <v>H2704</v>
      </c>
      <c r="F2677">
        <v>53720</v>
      </c>
      <c r="G2677" s="1" t="str">
        <f>_xll.BDS("SPX Index","CHAIN_TICKERS", "CHAIN_STRIKE_PX_OVRD",F2677, "CHAIN_PUT_CALL_TYPE_OVRD=P", "CHAIN_PERIODICITY_OVRD=M")</f>
        <v>SPX US 11/20/15 P2700</v>
      </c>
      <c r="N2677" t="s">
        <v>2724</v>
      </c>
      <c r="O2677" t="str">
        <f>_xll.BDP(J2677,"security des")</f>
        <v>#N/A Invalid Security</v>
      </c>
    </row>
    <row r="2678" spans="1:15" x14ac:dyDescent="0.25">
      <c r="A2678">
        <v>1</v>
      </c>
      <c r="B2678" s="9">
        <v>1.4136986301369864E-4</v>
      </c>
      <c r="C2678" s="9" t="str">
        <f t="shared" si="82"/>
        <v>$H$2705</v>
      </c>
      <c r="D2678" s="9" t="str">
        <f t="shared" si="83"/>
        <v>H2705</v>
      </c>
      <c r="F2678">
        <v>53740</v>
      </c>
      <c r="G2678" s="1" t="str">
        <f>_xll.BDS("SPX Index","CHAIN_TICKERS", "CHAIN_STRIKE_PX_OVRD",F2678, "CHAIN_PUT_CALL_TYPE_OVRD=P", "CHAIN_PERIODICITY_OVRD=M")</f>
        <v>SPX US 11/20/15 P2700</v>
      </c>
      <c r="N2678" t="s">
        <v>2725</v>
      </c>
      <c r="O2678" t="str">
        <f>_xll.BDP(J2678,"security des")</f>
        <v>#N/A Invalid Security</v>
      </c>
    </row>
    <row r="2679" spans="1:15" x14ac:dyDescent="0.25">
      <c r="A2679">
        <v>0</v>
      </c>
      <c r="B2679" s="9">
        <v>1.41013698630137E-4</v>
      </c>
      <c r="C2679" s="9" t="str">
        <f t="shared" si="82"/>
        <v>$H$2706</v>
      </c>
      <c r="D2679" s="9" t="str">
        <f t="shared" si="83"/>
        <v>H2706</v>
      </c>
      <c r="F2679">
        <v>53760</v>
      </c>
      <c r="G2679" s="1" t="str">
        <f>_xll.BDS("SPX Index","CHAIN_TICKERS", "CHAIN_STRIKE_PX_OVRD",F2679, "CHAIN_PUT_CALL_TYPE_OVRD=P", "CHAIN_PERIODICITY_OVRD=M")</f>
        <v>SPX US 11/20/15 P2700</v>
      </c>
      <c r="N2679" t="s">
        <v>2726</v>
      </c>
      <c r="O2679" t="str">
        <f>_xll.BDP(J2679,"security des")</f>
        <v>#N/A Invalid Security</v>
      </c>
    </row>
    <row r="2680" spans="1:15" x14ac:dyDescent="0.25">
      <c r="A2680">
        <v>0</v>
      </c>
      <c r="B2680" s="9">
        <v>1.4098630136986302E-4</v>
      </c>
      <c r="C2680" s="9" t="str">
        <f t="shared" si="82"/>
        <v>$H$2707</v>
      </c>
      <c r="D2680" s="9" t="str">
        <f t="shared" si="83"/>
        <v>H2707</v>
      </c>
      <c r="F2680">
        <v>53780</v>
      </c>
      <c r="G2680" s="1" t="str">
        <f>_xll.BDS("SPX Index","CHAIN_TICKERS", "CHAIN_STRIKE_PX_OVRD",F2680, "CHAIN_PUT_CALL_TYPE_OVRD=P", "CHAIN_PERIODICITY_OVRD=M")</f>
        <v>SPX US 11/20/15 P2700</v>
      </c>
      <c r="N2680" t="s">
        <v>2727</v>
      </c>
      <c r="O2680" t="str">
        <f>_xll.BDP(J2680,"security des")</f>
        <v>#N/A Invalid Security</v>
      </c>
    </row>
    <row r="2681" spans="1:15" x14ac:dyDescent="0.25">
      <c r="A2681">
        <v>0</v>
      </c>
      <c r="B2681" s="9">
        <v>1.4098630136986302E-4</v>
      </c>
      <c r="C2681" s="9" t="str">
        <f t="shared" si="82"/>
        <v>$H$2708</v>
      </c>
      <c r="D2681" s="9" t="str">
        <f t="shared" si="83"/>
        <v>H2708</v>
      </c>
      <c r="F2681">
        <v>53800</v>
      </c>
      <c r="G2681" s="1" t="str">
        <f>_xll.BDS("SPX Index","CHAIN_TICKERS", "CHAIN_STRIKE_PX_OVRD",F2681, "CHAIN_PUT_CALL_TYPE_OVRD=P", "CHAIN_PERIODICITY_OVRD=M")</f>
        <v>SPX US 11/20/15 P2700</v>
      </c>
      <c r="N2681" t="s">
        <v>2728</v>
      </c>
      <c r="O2681" t="str">
        <f>_xll.BDP(J2681,"security des")</f>
        <v>#N/A Invalid Security</v>
      </c>
    </row>
    <row r="2682" spans="1:15" x14ac:dyDescent="0.25">
      <c r="A2682">
        <v>0</v>
      </c>
      <c r="B2682" s="9">
        <v>1.413972602739726E-4</v>
      </c>
      <c r="C2682" s="9" t="str">
        <f t="shared" si="82"/>
        <v>$H$2709</v>
      </c>
      <c r="D2682" s="9" t="str">
        <f t="shared" si="83"/>
        <v>H2709</v>
      </c>
      <c r="F2682">
        <v>53820</v>
      </c>
      <c r="G2682" s="1" t="str">
        <f>_xll.BDS("SPX Index","CHAIN_TICKERS", "CHAIN_STRIKE_PX_OVRD",F2682, "CHAIN_PUT_CALL_TYPE_OVRD=P", "CHAIN_PERIODICITY_OVRD=M")</f>
        <v>SPX US 11/20/15 P2700</v>
      </c>
      <c r="N2682" t="s">
        <v>2729</v>
      </c>
      <c r="O2682" t="str">
        <f>_xll.BDP(J2682,"security des")</f>
        <v>#N/A Invalid Security</v>
      </c>
    </row>
    <row r="2683" spans="1:15" x14ac:dyDescent="0.25">
      <c r="A2683">
        <v>0</v>
      </c>
      <c r="B2683" s="9">
        <v>1.4136986301369864E-4</v>
      </c>
      <c r="C2683" s="9" t="str">
        <f t="shared" si="82"/>
        <v>$H$2710</v>
      </c>
      <c r="D2683" s="9" t="str">
        <f t="shared" si="83"/>
        <v>H2710</v>
      </c>
      <c r="F2683">
        <v>53840</v>
      </c>
      <c r="G2683" s="1" t="str">
        <f>_xll.BDS("SPX Index","CHAIN_TICKERS", "CHAIN_STRIKE_PX_OVRD",F2683, "CHAIN_PUT_CALL_TYPE_OVRD=P", "CHAIN_PERIODICITY_OVRD=M")</f>
        <v>SPX US 11/20/15 P2700</v>
      </c>
      <c r="N2683" t="s">
        <v>2730</v>
      </c>
      <c r="O2683" t="str">
        <f>_xll.BDP(J2683,"security des")</f>
        <v>#N/A Invalid Security</v>
      </c>
    </row>
    <row r="2684" spans="1:15" x14ac:dyDescent="0.25">
      <c r="A2684">
        <v>0</v>
      </c>
      <c r="B2684" s="9">
        <v>1.413150684931507E-4</v>
      </c>
      <c r="C2684" s="9" t="str">
        <f t="shared" si="82"/>
        <v>$H$2711</v>
      </c>
      <c r="D2684" s="9" t="str">
        <f t="shared" si="83"/>
        <v>H2711</v>
      </c>
      <c r="F2684">
        <v>53860</v>
      </c>
      <c r="G2684" s="1" t="str">
        <f>_xll.BDS("SPX Index","CHAIN_TICKERS", "CHAIN_STRIKE_PX_OVRD",F2684, "CHAIN_PUT_CALL_TYPE_OVRD=P", "CHAIN_PERIODICITY_OVRD=M")</f>
        <v>SPX US 11/20/15 P2700</v>
      </c>
      <c r="N2684" t="s">
        <v>2731</v>
      </c>
      <c r="O2684" t="str">
        <f>_xll.BDP(J2684,"security des")</f>
        <v>#N/A Invalid Security</v>
      </c>
    </row>
    <row r="2685" spans="1:15" x14ac:dyDescent="0.25">
      <c r="A2685">
        <v>0</v>
      </c>
      <c r="B2685" s="9">
        <v>1.4213698630136985E-4</v>
      </c>
      <c r="C2685" s="9" t="str">
        <f t="shared" si="82"/>
        <v>$H$2712</v>
      </c>
      <c r="D2685" s="9" t="str">
        <f t="shared" si="83"/>
        <v>H2712</v>
      </c>
      <c r="F2685">
        <v>53880</v>
      </c>
      <c r="G2685" s="1" t="str">
        <f>_xll.BDS("SPX Index","CHAIN_TICKERS", "CHAIN_STRIKE_PX_OVRD",F2685, "CHAIN_PUT_CALL_TYPE_OVRD=P", "CHAIN_PERIODICITY_OVRD=M")</f>
        <v>SPX US 11/20/15 P2700</v>
      </c>
      <c r="N2685" t="s">
        <v>2732</v>
      </c>
      <c r="O2685" t="str">
        <f>_xll.BDP(J2685,"security des")</f>
        <v>#N/A Invalid Security</v>
      </c>
    </row>
    <row r="2686" spans="1:15" x14ac:dyDescent="0.25">
      <c r="A2686">
        <v>0</v>
      </c>
      <c r="B2686" s="9">
        <v>1.4224657534246576E-4</v>
      </c>
      <c r="C2686" s="9" t="str">
        <f t="shared" si="82"/>
        <v>$H$2713</v>
      </c>
      <c r="D2686" s="9" t="str">
        <f t="shared" si="83"/>
        <v>H2713</v>
      </c>
      <c r="F2686">
        <v>53900</v>
      </c>
      <c r="G2686" s="1" t="str">
        <f>_xll.BDS("SPX Index","CHAIN_TICKERS", "CHAIN_STRIKE_PX_OVRD",F2686, "CHAIN_PUT_CALL_TYPE_OVRD=P", "CHAIN_PERIODICITY_OVRD=M")</f>
        <v>SPX US 11/20/15 P2700</v>
      </c>
      <c r="N2686" t="s">
        <v>2733</v>
      </c>
      <c r="O2686" t="str">
        <f>_xll.BDP(J2686,"security des")</f>
        <v>#N/A Invalid Security</v>
      </c>
    </row>
    <row r="2687" spans="1:15" x14ac:dyDescent="0.25">
      <c r="A2687">
        <v>0</v>
      </c>
      <c r="B2687" s="9">
        <v>1.4167123287671233E-4</v>
      </c>
      <c r="C2687" s="9" t="str">
        <f t="shared" si="82"/>
        <v>$H$2714</v>
      </c>
      <c r="D2687" s="9" t="str">
        <f t="shared" si="83"/>
        <v>H2714</v>
      </c>
      <c r="F2687">
        <v>53920</v>
      </c>
      <c r="G2687" s="1" t="str">
        <f>_xll.BDS("SPX Index","CHAIN_TICKERS", "CHAIN_STRIKE_PX_OVRD",F2687, "CHAIN_PUT_CALL_TYPE_OVRD=P", "CHAIN_PERIODICITY_OVRD=M")</f>
        <v>SPX US 11/20/15 P2700</v>
      </c>
      <c r="N2687" t="s">
        <v>2734</v>
      </c>
      <c r="O2687" t="str">
        <f>_xll.BDP(J2687,"security des")</f>
        <v>#N/A Invalid Security</v>
      </c>
    </row>
    <row r="2688" spans="1:15" x14ac:dyDescent="0.25">
      <c r="A2688">
        <v>0</v>
      </c>
      <c r="B2688" s="9">
        <v>1.4164383561643835E-4</v>
      </c>
      <c r="C2688" s="9" t="str">
        <f t="shared" si="82"/>
        <v>$H$2715</v>
      </c>
      <c r="D2688" s="9" t="str">
        <f t="shared" si="83"/>
        <v>H2715</v>
      </c>
      <c r="F2688">
        <v>53940</v>
      </c>
      <c r="G2688" s="1" t="str">
        <f>_xll.BDS("SPX Index","CHAIN_TICKERS", "CHAIN_STRIKE_PX_OVRD",F2688, "CHAIN_PUT_CALL_TYPE_OVRD=P", "CHAIN_PERIODICITY_OVRD=M")</f>
        <v>SPX US 11/20/15 P2700</v>
      </c>
      <c r="N2688" t="s">
        <v>2735</v>
      </c>
      <c r="O2688" t="str">
        <f>_xll.BDP(J2688,"security des")</f>
        <v>#N/A Invalid Security</v>
      </c>
    </row>
    <row r="2689" spans="1:15" x14ac:dyDescent="0.25">
      <c r="A2689">
        <v>0</v>
      </c>
      <c r="B2689" s="9">
        <v>1.41013698630137E-4</v>
      </c>
      <c r="C2689" s="9" t="str">
        <f t="shared" si="82"/>
        <v>$H$2716</v>
      </c>
      <c r="D2689" s="9" t="str">
        <f t="shared" si="83"/>
        <v>H2716</v>
      </c>
      <c r="F2689">
        <v>53960</v>
      </c>
      <c r="G2689" s="1" t="str">
        <f>_xll.BDS("SPX Index","CHAIN_TICKERS", "CHAIN_STRIKE_PX_OVRD",F2689, "CHAIN_PUT_CALL_TYPE_OVRD=P", "CHAIN_PERIODICITY_OVRD=M")</f>
        <v>SPX US 11/20/15 P2700</v>
      </c>
      <c r="N2689" t="s">
        <v>2736</v>
      </c>
      <c r="O2689" t="str">
        <f>_xll.BDP(J2689,"security des")</f>
        <v>#N/A Invalid Security</v>
      </c>
    </row>
    <row r="2690" spans="1:15" x14ac:dyDescent="0.25">
      <c r="A2690">
        <v>0</v>
      </c>
      <c r="B2690" s="9">
        <v>1.3986301369863015E-4</v>
      </c>
      <c r="C2690" s="9" t="str">
        <f t="shared" si="82"/>
        <v>$H$2717</v>
      </c>
      <c r="D2690" s="9" t="str">
        <f t="shared" si="83"/>
        <v>H2717</v>
      </c>
      <c r="F2690">
        <v>53980</v>
      </c>
      <c r="G2690" s="1" t="str">
        <f>_xll.BDS("SPX Index","CHAIN_TICKERS", "CHAIN_STRIKE_PX_OVRD",F2690, "CHAIN_PUT_CALL_TYPE_OVRD=P", "CHAIN_PERIODICITY_OVRD=M")</f>
        <v>SPX US 11/20/15 P2700</v>
      </c>
      <c r="N2690" t="s">
        <v>2737</v>
      </c>
      <c r="O2690" t="str">
        <f>_xll.BDP(J2690,"security des")</f>
        <v>#N/A Invalid Security</v>
      </c>
    </row>
    <row r="2691" spans="1:15" x14ac:dyDescent="0.25">
      <c r="A2691">
        <v>0</v>
      </c>
      <c r="B2691" s="9">
        <v>1.4054794520547946E-4</v>
      </c>
      <c r="C2691" s="9" t="str">
        <f t="shared" si="82"/>
        <v>$H$2718</v>
      </c>
      <c r="D2691" s="9" t="str">
        <f t="shared" si="83"/>
        <v>H2718</v>
      </c>
      <c r="F2691">
        <v>54000</v>
      </c>
      <c r="G2691" s="1" t="str">
        <f>_xll.BDS("SPX Index","CHAIN_TICKERS", "CHAIN_STRIKE_PX_OVRD",F2691, "CHAIN_PUT_CALL_TYPE_OVRD=P", "CHAIN_PERIODICITY_OVRD=M")</f>
        <v>SPX US 11/20/15 P2700</v>
      </c>
      <c r="N2691" t="s">
        <v>2738</v>
      </c>
      <c r="O2691" t="str">
        <f>_xll.BDP(J2691,"security des")</f>
        <v>#N/A Invalid Security</v>
      </c>
    </row>
    <row r="2692" spans="1:15" x14ac:dyDescent="0.25">
      <c r="A2692">
        <v>0</v>
      </c>
      <c r="B2692" s="9">
        <v>1.4024657534246574E-4</v>
      </c>
      <c r="C2692" s="9" t="str">
        <f t="shared" ref="C2692:C2755" si="84">ADDRESS(ROW(B2692)+MATCH(1,B2692:B2718),8)</f>
        <v>$H$2719</v>
      </c>
      <c r="D2692" s="9" t="str">
        <f t="shared" ref="D2692:D2755" si="85">"H"&amp;(ROW(B2692)+MATCH(1,B2692:B2718))</f>
        <v>H2719</v>
      </c>
      <c r="F2692">
        <v>54020</v>
      </c>
      <c r="G2692" s="1" t="str">
        <f>_xll.BDS("SPX Index","CHAIN_TICKERS", "CHAIN_STRIKE_PX_OVRD",F2692, "CHAIN_PUT_CALL_TYPE_OVRD=P", "CHAIN_PERIODICITY_OVRD=M")</f>
        <v>SPX US 11/20/15 P2700</v>
      </c>
      <c r="N2692" t="s">
        <v>2739</v>
      </c>
      <c r="O2692" t="str">
        <f>_xll.BDP(J2692,"security des")</f>
        <v>#N/A Invalid Security</v>
      </c>
    </row>
    <row r="2693" spans="1:15" x14ac:dyDescent="0.25">
      <c r="A2693">
        <v>0</v>
      </c>
      <c r="B2693" s="9">
        <v>1.4052054794520547E-4</v>
      </c>
      <c r="C2693" s="9" t="str">
        <f t="shared" si="84"/>
        <v>$H$2720</v>
      </c>
      <c r="D2693" s="9" t="str">
        <f t="shared" si="85"/>
        <v>H2720</v>
      </c>
      <c r="F2693">
        <v>54040</v>
      </c>
      <c r="G2693" s="1" t="str">
        <f>_xll.BDS("SPX Index","CHAIN_TICKERS", "CHAIN_STRIKE_PX_OVRD",F2693, "CHAIN_PUT_CALL_TYPE_OVRD=P", "CHAIN_PERIODICITY_OVRD=M")</f>
        <v>SPX US 11/20/15 P2700</v>
      </c>
      <c r="N2693" t="s">
        <v>2740</v>
      </c>
      <c r="O2693" t="str">
        <f>_xll.BDP(J2693,"security des")</f>
        <v>#N/A Invalid Security</v>
      </c>
    </row>
    <row r="2694" spans="1:15" x14ac:dyDescent="0.25">
      <c r="A2694">
        <v>0</v>
      </c>
      <c r="B2694" s="9">
        <v>1.4016438356164381E-4</v>
      </c>
      <c r="C2694" s="9" t="str">
        <f t="shared" si="84"/>
        <v>$H$2721</v>
      </c>
      <c r="D2694" s="9" t="str">
        <f t="shared" si="85"/>
        <v>H2721</v>
      </c>
      <c r="F2694">
        <v>54060</v>
      </c>
      <c r="G2694" s="1" t="str">
        <f>_xll.BDS("SPX Index","CHAIN_TICKERS", "CHAIN_STRIKE_PX_OVRD",F2694, "CHAIN_PUT_CALL_TYPE_OVRD=P", "CHAIN_PERIODICITY_OVRD=M")</f>
        <v>SPX US 11/20/15 P2700</v>
      </c>
      <c r="N2694" t="s">
        <v>2741</v>
      </c>
      <c r="O2694" t="str">
        <f>_xll.BDP(J2694,"security des")</f>
        <v>#N/A Invalid Security</v>
      </c>
    </row>
    <row r="2695" spans="1:15" x14ac:dyDescent="0.25">
      <c r="A2695">
        <v>0</v>
      </c>
      <c r="B2695" s="9">
        <v>1.4043835616438358E-4</v>
      </c>
      <c r="C2695" s="9" t="str">
        <f t="shared" si="84"/>
        <v>$H$2722</v>
      </c>
      <c r="D2695" s="9" t="str">
        <f t="shared" si="85"/>
        <v>H2722</v>
      </c>
      <c r="F2695">
        <v>54080</v>
      </c>
      <c r="G2695" s="1" t="str">
        <f>_xll.BDS("SPX Index","CHAIN_TICKERS", "CHAIN_STRIKE_PX_OVRD",F2695, "CHAIN_PUT_CALL_TYPE_OVRD=P", "CHAIN_PERIODICITY_OVRD=M")</f>
        <v>SPX US 11/20/15 P2700</v>
      </c>
      <c r="N2695" t="s">
        <v>2742</v>
      </c>
      <c r="O2695" t="str">
        <f>_xll.BDP(J2695,"security des")</f>
        <v>#N/A Invalid Security</v>
      </c>
    </row>
    <row r="2696" spans="1:15" x14ac:dyDescent="0.25">
      <c r="A2696">
        <v>0</v>
      </c>
      <c r="B2696" s="9">
        <v>1.4082191780821917E-4</v>
      </c>
      <c r="C2696" s="9" t="str">
        <f t="shared" si="84"/>
        <v>$H$2723</v>
      </c>
      <c r="D2696" s="9" t="str">
        <f t="shared" si="85"/>
        <v>H2723</v>
      </c>
      <c r="F2696">
        <v>54100</v>
      </c>
      <c r="G2696" s="1" t="str">
        <f>_xll.BDS("SPX Index","CHAIN_TICKERS", "CHAIN_STRIKE_PX_OVRD",F2696, "CHAIN_PUT_CALL_TYPE_OVRD=P", "CHAIN_PERIODICITY_OVRD=M")</f>
        <v>SPX US 11/20/15 P2700</v>
      </c>
      <c r="N2696" t="s">
        <v>2743</v>
      </c>
      <c r="O2696" t="str">
        <f>_xll.BDP(J2696,"security des")</f>
        <v>#N/A Invalid Security</v>
      </c>
    </row>
    <row r="2697" spans="1:15" x14ac:dyDescent="0.25">
      <c r="A2697">
        <v>0</v>
      </c>
      <c r="B2697" s="9">
        <v>1.4082191780821917E-4</v>
      </c>
      <c r="C2697" s="9" t="str">
        <f t="shared" si="84"/>
        <v>$H$2724</v>
      </c>
      <c r="D2697" s="9" t="str">
        <f t="shared" si="85"/>
        <v>H2724</v>
      </c>
      <c r="F2697">
        <v>54120</v>
      </c>
      <c r="G2697" s="1" t="str">
        <f>_xll.BDS("SPX Index","CHAIN_TICKERS", "CHAIN_STRIKE_PX_OVRD",F2697, "CHAIN_PUT_CALL_TYPE_OVRD=P", "CHAIN_PERIODICITY_OVRD=M")</f>
        <v>SPX US 11/20/15 P2700</v>
      </c>
      <c r="N2697" t="s">
        <v>2744</v>
      </c>
      <c r="O2697" t="str">
        <f>_xll.BDP(J2697,"security des")</f>
        <v>#N/A Invalid Security</v>
      </c>
    </row>
    <row r="2698" spans="1:15" x14ac:dyDescent="0.25">
      <c r="A2698">
        <v>0</v>
      </c>
      <c r="B2698" s="9">
        <v>1.4021917808219178E-4</v>
      </c>
      <c r="C2698" s="9" t="str">
        <f t="shared" si="84"/>
        <v>$H$2725</v>
      </c>
      <c r="D2698" s="9" t="str">
        <f t="shared" si="85"/>
        <v>H2725</v>
      </c>
      <c r="F2698">
        <v>54140</v>
      </c>
      <c r="G2698" s="1" t="str">
        <f>_xll.BDS("SPX Index","CHAIN_TICKERS", "CHAIN_STRIKE_PX_OVRD",F2698, "CHAIN_PUT_CALL_TYPE_OVRD=P", "CHAIN_PERIODICITY_OVRD=M")</f>
        <v>SPX US 11/20/15 P2700</v>
      </c>
      <c r="N2698" t="s">
        <v>2745</v>
      </c>
      <c r="O2698" t="str">
        <f>_xll.BDP(J2698,"security des")</f>
        <v>#N/A Invalid Security</v>
      </c>
    </row>
    <row r="2699" spans="1:15" x14ac:dyDescent="0.25">
      <c r="A2699">
        <v>0</v>
      </c>
      <c r="B2699" s="9">
        <v>1.3928767123287669E-4</v>
      </c>
      <c r="C2699" s="9" t="str">
        <f t="shared" si="84"/>
        <v>$H$2726</v>
      </c>
      <c r="D2699" s="9" t="str">
        <f t="shared" si="85"/>
        <v>H2726</v>
      </c>
      <c r="F2699">
        <v>54160</v>
      </c>
      <c r="G2699" s="1" t="str">
        <f>_xll.BDS("SPX Index","CHAIN_TICKERS", "CHAIN_STRIKE_PX_OVRD",F2699, "CHAIN_PUT_CALL_TYPE_OVRD=P", "CHAIN_PERIODICITY_OVRD=M")</f>
        <v>SPX US 11/20/15 P2700</v>
      </c>
      <c r="N2699" t="s">
        <v>2746</v>
      </c>
      <c r="O2699" t="str">
        <f>_xll.BDP(J2699,"security des")</f>
        <v>#N/A Invalid Security</v>
      </c>
    </row>
    <row r="2700" spans="1:15" x14ac:dyDescent="0.25">
      <c r="A2700">
        <v>0</v>
      </c>
      <c r="B2700" s="9">
        <v>1.3953424657534247E-4</v>
      </c>
      <c r="C2700" s="9" t="str">
        <f t="shared" si="84"/>
        <v>$H$2727</v>
      </c>
      <c r="D2700" s="9" t="str">
        <f t="shared" si="85"/>
        <v>H2727</v>
      </c>
      <c r="F2700">
        <v>54180</v>
      </c>
      <c r="G2700" s="1" t="str">
        <f>_xll.BDS("SPX Index","CHAIN_TICKERS", "CHAIN_STRIKE_PX_OVRD",F2700, "CHAIN_PUT_CALL_TYPE_OVRD=P", "CHAIN_PERIODICITY_OVRD=M")</f>
        <v>SPX US 11/20/15 P2700</v>
      </c>
      <c r="N2700" t="s">
        <v>2747</v>
      </c>
      <c r="O2700" t="str">
        <f>_xll.BDP(J2700,"security des")</f>
        <v>#N/A Invalid Security</v>
      </c>
    </row>
    <row r="2701" spans="1:15" x14ac:dyDescent="0.25">
      <c r="A2701">
        <v>0</v>
      </c>
      <c r="B2701" s="9">
        <v>1.3967123287671234E-4</v>
      </c>
      <c r="C2701" s="9" t="str">
        <f t="shared" si="84"/>
        <v>$H$2728</v>
      </c>
      <c r="D2701" s="9" t="str">
        <f t="shared" si="85"/>
        <v>H2728</v>
      </c>
      <c r="F2701">
        <v>54200</v>
      </c>
      <c r="G2701" s="1" t="str">
        <f>_xll.BDS("SPX Index","CHAIN_TICKERS", "CHAIN_STRIKE_PX_OVRD",F2701, "CHAIN_PUT_CALL_TYPE_OVRD=P", "CHAIN_PERIODICITY_OVRD=M")</f>
        <v>SPX US 11/20/15 P2700</v>
      </c>
      <c r="N2701" t="s">
        <v>2748</v>
      </c>
      <c r="O2701" t="str">
        <f>_xll.BDP(J2701,"security des")</f>
        <v>#N/A Invalid Security</v>
      </c>
    </row>
    <row r="2702" spans="1:15" x14ac:dyDescent="0.25">
      <c r="A2702">
        <v>3</v>
      </c>
      <c r="B2702" s="9">
        <v>1.3909589041095891E-4</v>
      </c>
      <c r="C2702" s="9" t="str">
        <f t="shared" si="84"/>
        <v>$H$2729</v>
      </c>
      <c r="D2702" s="9" t="str">
        <f t="shared" si="85"/>
        <v>H2729</v>
      </c>
      <c r="F2702">
        <v>54220</v>
      </c>
      <c r="G2702" s="1" t="str">
        <f>_xll.BDS("SPX Index","CHAIN_TICKERS", "CHAIN_STRIKE_PX_OVRD",F2702, "CHAIN_PUT_CALL_TYPE_OVRD=P", "CHAIN_PERIODICITY_OVRD=M")</f>
        <v>SPX US 11/20/15 P2700</v>
      </c>
      <c r="N2702" t="s">
        <v>2749</v>
      </c>
      <c r="O2702" t="str">
        <f>_xll.BDP(J2702,"security des")</f>
        <v>#N/A Invalid Security</v>
      </c>
    </row>
    <row r="2703" spans="1:15" x14ac:dyDescent="0.25">
      <c r="A2703">
        <v>0</v>
      </c>
      <c r="B2703" s="9">
        <v>1.3931506849315068E-4</v>
      </c>
      <c r="C2703" s="9" t="str">
        <f t="shared" si="84"/>
        <v>$H$2730</v>
      </c>
      <c r="D2703" s="9" t="str">
        <f t="shared" si="85"/>
        <v>H2730</v>
      </c>
      <c r="F2703">
        <v>54240</v>
      </c>
      <c r="G2703" s="1" t="str">
        <f>_xll.BDS("SPX Index","CHAIN_TICKERS", "CHAIN_STRIKE_PX_OVRD",F2703, "CHAIN_PUT_CALL_TYPE_OVRD=P", "CHAIN_PERIODICITY_OVRD=M")</f>
        <v>SPX US 11/20/15 P2700</v>
      </c>
      <c r="N2703" t="s">
        <v>2750</v>
      </c>
      <c r="O2703" t="str">
        <f>_xll.BDP(J2703,"security des")</f>
        <v>#N/A Invalid Security</v>
      </c>
    </row>
    <row r="2704" spans="1:15" x14ac:dyDescent="0.25">
      <c r="A2704">
        <v>0</v>
      </c>
      <c r="B2704" s="9">
        <v>1.3986301369863015E-4</v>
      </c>
      <c r="C2704" s="9" t="str">
        <f t="shared" si="84"/>
        <v>$H$2731</v>
      </c>
      <c r="D2704" s="9" t="str">
        <f t="shared" si="85"/>
        <v>H2731</v>
      </c>
      <c r="F2704">
        <v>54260</v>
      </c>
      <c r="G2704" s="1" t="str">
        <f>_xll.BDS("SPX Index","CHAIN_TICKERS", "CHAIN_STRIKE_PX_OVRD",F2704, "CHAIN_PUT_CALL_TYPE_OVRD=P", "CHAIN_PERIODICITY_OVRD=M")</f>
        <v>SPX US 11/20/15 P2700</v>
      </c>
      <c r="N2704" t="s">
        <v>2751</v>
      </c>
      <c r="O2704" t="str">
        <f>_xll.BDP(J2704,"security des")</f>
        <v>#N/A Invalid Security</v>
      </c>
    </row>
    <row r="2705" spans="1:15" x14ac:dyDescent="0.25">
      <c r="A2705">
        <v>0</v>
      </c>
      <c r="B2705" s="9">
        <v>1.4112328767123286E-4</v>
      </c>
      <c r="C2705" s="9" t="str">
        <f t="shared" si="84"/>
        <v>$H$2732</v>
      </c>
      <c r="D2705" s="9" t="str">
        <f t="shared" si="85"/>
        <v>H2732</v>
      </c>
      <c r="F2705">
        <v>54280</v>
      </c>
      <c r="G2705" s="1" t="str">
        <f>_xll.BDS("SPX Index","CHAIN_TICKERS", "CHAIN_STRIKE_PX_OVRD",F2705, "CHAIN_PUT_CALL_TYPE_OVRD=P", "CHAIN_PERIODICITY_OVRD=M")</f>
        <v>SPX US 11/20/15 P2700</v>
      </c>
      <c r="N2705" t="s">
        <v>2752</v>
      </c>
      <c r="O2705" t="str">
        <f>_xll.BDP(J2705,"security des")</f>
        <v>#N/A Invalid Security</v>
      </c>
    </row>
    <row r="2706" spans="1:15" x14ac:dyDescent="0.25">
      <c r="A2706">
        <v>0</v>
      </c>
      <c r="B2706" s="9">
        <v>1.4194520547945207E-4</v>
      </c>
      <c r="C2706" s="9" t="str">
        <f t="shared" si="84"/>
        <v>$H$2733</v>
      </c>
      <c r="D2706" s="9" t="str">
        <f t="shared" si="85"/>
        <v>H2733</v>
      </c>
      <c r="F2706">
        <v>54300</v>
      </c>
      <c r="G2706" s="1" t="str">
        <f>_xll.BDS("SPX Index","CHAIN_TICKERS", "CHAIN_STRIKE_PX_OVRD",F2706, "CHAIN_PUT_CALL_TYPE_OVRD=P", "CHAIN_PERIODICITY_OVRD=M")</f>
        <v>SPX US 11/20/15 P2700</v>
      </c>
      <c r="N2706" t="s">
        <v>2753</v>
      </c>
      <c r="O2706" t="str">
        <f>_xll.BDP(J2706,"security des")</f>
        <v>#N/A Invalid Security</v>
      </c>
    </row>
    <row r="2707" spans="1:15" x14ac:dyDescent="0.25">
      <c r="A2707">
        <v>0</v>
      </c>
      <c r="B2707" s="9">
        <v>1.4249315068493148E-4</v>
      </c>
      <c r="C2707" s="9" t="str">
        <f t="shared" si="84"/>
        <v>$H$2734</v>
      </c>
      <c r="D2707" s="9" t="str">
        <f t="shared" si="85"/>
        <v>H2734</v>
      </c>
      <c r="F2707">
        <v>54320</v>
      </c>
      <c r="G2707" s="1" t="str">
        <f>_xll.BDS("SPX Index","CHAIN_TICKERS", "CHAIN_STRIKE_PX_OVRD",F2707, "CHAIN_PUT_CALL_TYPE_OVRD=P", "CHAIN_PERIODICITY_OVRD=M")</f>
        <v>SPX US 11/20/15 P2700</v>
      </c>
      <c r="N2707" t="s">
        <v>2754</v>
      </c>
      <c r="O2707" t="str">
        <f>_xll.BDP(J2707,"security des")</f>
        <v>#N/A Invalid Security</v>
      </c>
    </row>
    <row r="2708" spans="1:15" x14ac:dyDescent="0.25">
      <c r="A2708">
        <v>0</v>
      </c>
      <c r="B2708" s="9">
        <v>1.4301369863013697E-4</v>
      </c>
      <c r="C2708" s="9" t="str">
        <f t="shared" si="84"/>
        <v>$H$2735</v>
      </c>
      <c r="D2708" s="9" t="str">
        <f t="shared" si="85"/>
        <v>H2735</v>
      </c>
      <c r="F2708">
        <v>54340</v>
      </c>
      <c r="G2708" s="1" t="str">
        <f>_xll.BDS("SPX Index","CHAIN_TICKERS", "CHAIN_STRIKE_PX_OVRD",F2708, "CHAIN_PUT_CALL_TYPE_OVRD=P", "CHAIN_PERIODICITY_OVRD=M")</f>
        <v>SPX US 11/20/15 P2700</v>
      </c>
      <c r="N2708" t="s">
        <v>2755</v>
      </c>
      <c r="O2708" t="str">
        <f>_xll.BDP(J2708,"security des")</f>
        <v>#N/A Invalid Security</v>
      </c>
    </row>
    <row r="2709" spans="1:15" x14ac:dyDescent="0.25">
      <c r="A2709">
        <v>0</v>
      </c>
      <c r="B2709" s="9">
        <v>1.4328767123287673E-4</v>
      </c>
      <c r="C2709" s="9" t="str">
        <f t="shared" si="84"/>
        <v>$H$2736</v>
      </c>
      <c r="D2709" s="9" t="str">
        <f t="shared" si="85"/>
        <v>H2736</v>
      </c>
      <c r="F2709">
        <v>54360</v>
      </c>
      <c r="G2709" s="1" t="str">
        <f>_xll.BDS("SPX Index","CHAIN_TICKERS", "CHAIN_STRIKE_PX_OVRD",F2709, "CHAIN_PUT_CALL_TYPE_OVRD=P", "CHAIN_PERIODICITY_OVRD=M")</f>
        <v>SPX US 11/20/15 P2700</v>
      </c>
      <c r="N2709" t="s">
        <v>2756</v>
      </c>
      <c r="O2709" t="str">
        <f>_xll.BDP(J2709,"security des")</f>
        <v>#N/A Invalid Security</v>
      </c>
    </row>
    <row r="2710" spans="1:15" x14ac:dyDescent="0.25">
      <c r="A2710">
        <v>0</v>
      </c>
      <c r="B2710" s="9">
        <v>1.4339726027397259E-4</v>
      </c>
      <c r="C2710" s="9" t="str">
        <f t="shared" si="84"/>
        <v>$H$2737</v>
      </c>
      <c r="D2710" s="9" t="str">
        <f t="shared" si="85"/>
        <v>H2737</v>
      </c>
      <c r="F2710">
        <v>54380</v>
      </c>
      <c r="G2710" s="1" t="str">
        <f>_xll.BDS("SPX Index","CHAIN_TICKERS", "CHAIN_STRIKE_PX_OVRD",F2710, "CHAIN_PUT_CALL_TYPE_OVRD=P", "CHAIN_PERIODICITY_OVRD=M")</f>
        <v>SPX US 11/20/15 P2700</v>
      </c>
      <c r="N2710" t="s">
        <v>2757</v>
      </c>
      <c r="O2710" t="str">
        <f>_xll.BDP(J2710,"security des")</f>
        <v>#N/A Invalid Security</v>
      </c>
    </row>
    <row r="2711" spans="1:15" x14ac:dyDescent="0.25">
      <c r="A2711">
        <v>0</v>
      </c>
      <c r="B2711" s="9">
        <v>1.4224657534246576E-4</v>
      </c>
      <c r="C2711" s="9" t="str">
        <f t="shared" si="84"/>
        <v>$H$2738</v>
      </c>
      <c r="D2711" s="9" t="str">
        <f t="shared" si="85"/>
        <v>H2738</v>
      </c>
      <c r="F2711">
        <v>54400</v>
      </c>
      <c r="G2711" s="1" t="str">
        <f>_xll.BDS("SPX Index","CHAIN_TICKERS", "CHAIN_STRIKE_PX_OVRD",F2711, "CHAIN_PUT_CALL_TYPE_OVRD=P", "CHAIN_PERIODICITY_OVRD=M")</f>
        <v>SPX US 11/20/15 P2700</v>
      </c>
      <c r="N2711" t="s">
        <v>2758</v>
      </c>
      <c r="O2711" t="str">
        <f>_xll.BDP(J2711,"security des")</f>
        <v>#N/A Invalid Security</v>
      </c>
    </row>
    <row r="2712" spans="1:15" x14ac:dyDescent="0.25">
      <c r="A2712">
        <v>0</v>
      </c>
      <c r="B2712" s="9">
        <v>1.427945205479452E-4</v>
      </c>
      <c r="C2712" s="9" t="str">
        <f t="shared" si="84"/>
        <v>$H$2739</v>
      </c>
      <c r="D2712" s="9" t="str">
        <f t="shared" si="85"/>
        <v>H2739</v>
      </c>
      <c r="F2712">
        <v>54420</v>
      </c>
      <c r="G2712" s="1" t="str">
        <f>_xll.BDS("SPX Index","CHAIN_TICKERS", "CHAIN_STRIKE_PX_OVRD",F2712, "CHAIN_PUT_CALL_TYPE_OVRD=P", "CHAIN_PERIODICITY_OVRD=M")</f>
        <v>SPX US 11/20/15 P2700</v>
      </c>
      <c r="N2712" t="s">
        <v>2759</v>
      </c>
      <c r="O2712" t="str">
        <f>_xll.BDP(J2712,"security des")</f>
        <v>#N/A Invalid Security</v>
      </c>
    </row>
    <row r="2713" spans="1:15" x14ac:dyDescent="0.25">
      <c r="A2713">
        <v>0</v>
      </c>
      <c r="B2713" s="9">
        <v>1.4273972602739726E-4</v>
      </c>
      <c r="C2713" s="9" t="str">
        <f t="shared" si="84"/>
        <v>$H$2740</v>
      </c>
      <c r="D2713" s="9" t="str">
        <f t="shared" si="85"/>
        <v>H2740</v>
      </c>
      <c r="F2713">
        <v>54440</v>
      </c>
      <c r="G2713" s="1" t="str">
        <f>_xll.BDS("SPX Index","CHAIN_TICKERS", "CHAIN_STRIKE_PX_OVRD",F2713, "CHAIN_PUT_CALL_TYPE_OVRD=P", "CHAIN_PERIODICITY_OVRD=M")</f>
        <v>SPX US 11/20/15 P2700</v>
      </c>
      <c r="N2713" t="s">
        <v>2760</v>
      </c>
      <c r="O2713" t="str">
        <f>_xll.BDP(J2713,"security des")</f>
        <v>#N/A Invalid Security</v>
      </c>
    </row>
    <row r="2714" spans="1:15" x14ac:dyDescent="0.25">
      <c r="A2714">
        <v>0</v>
      </c>
      <c r="B2714" s="9">
        <v>1.4213698630136985E-4</v>
      </c>
      <c r="C2714" s="9" t="str">
        <f t="shared" si="84"/>
        <v>$H$2741</v>
      </c>
      <c r="D2714" s="9" t="str">
        <f t="shared" si="85"/>
        <v>H2741</v>
      </c>
      <c r="F2714">
        <v>54460</v>
      </c>
      <c r="G2714" s="1" t="str">
        <f>_xll.BDS("SPX Index","CHAIN_TICKERS", "CHAIN_STRIKE_PX_OVRD",F2714, "CHAIN_PUT_CALL_TYPE_OVRD=P", "CHAIN_PERIODICITY_OVRD=M")</f>
        <v>SPX US 11/20/15 P2700</v>
      </c>
      <c r="N2714" t="s">
        <v>2761</v>
      </c>
      <c r="O2714" t="str">
        <f>_xll.BDP(J2714,"security des")</f>
        <v>#N/A Invalid Security</v>
      </c>
    </row>
    <row r="2715" spans="1:15" x14ac:dyDescent="0.25">
      <c r="A2715">
        <v>0</v>
      </c>
      <c r="B2715" s="9">
        <v>1.4169863013698629E-4</v>
      </c>
      <c r="C2715" s="9" t="str">
        <f t="shared" si="84"/>
        <v>$H$2742</v>
      </c>
      <c r="D2715" s="9" t="str">
        <f t="shared" si="85"/>
        <v>H2742</v>
      </c>
      <c r="F2715">
        <v>54480</v>
      </c>
      <c r="G2715" s="1" t="str">
        <f>_xll.BDS("SPX Index","CHAIN_TICKERS", "CHAIN_STRIKE_PX_OVRD",F2715, "CHAIN_PUT_CALL_TYPE_OVRD=P", "CHAIN_PERIODICITY_OVRD=M")</f>
        <v>SPX US 11/20/15 P2700</v>
      </c>
      <c r="N2715" t="s">
        <v>2762</v>
      </c>
      <c r="O2715" t="str">
        <f>_xll.BDP(J2715,"security des")</f>
        <v>#N/A Invalid Security</v>
      </c>
    </row>
    <row r="2716" spans="1:15" x14ac:dyDescent="0.25">
      <c r="A2716">
        <v>0</v>
      </c>
      <c r="B2716" s="9">
        <v>1.4224657534246576E-4</v>
      </c>
      <c r="C2716" s="9" t="str">
        <f t="shared" si="84"/>
        <v>$H$2743</v>
      </c>
      <c r="D2716" s="9" t="str">
        <f t="shared" si="85"/>
        <v>H2743</v>
      </c>
      <c r="F2716">
        <v>54500</v>
      </c>
      <c r="G2716" s="1" t="str">
        <f>_xll.BDS("SPX Index","CHAIN_TICKERS", "CHAIN_STRIKE_PX_OVRD",F2716, "CHAIN_PUT_CALL_TYPE_OVRD=P", "CHAIN_PERIODICITY_OVRD=M")</f>
        <v>SPX US 11/20/15 P2700</v>
      </c>
      <c r="N2716" t="s">
        <v>2763</v>
      </c>
      <c r="O2716" t="str">
        <f>_xll.BDP(J2716,"security des")</f>
        <v>#N/A Invalid Security</v>
      </c>
    </row>
    <row r="2717" spans="1:15" x14ac:dyDescent="0.25">
      <c r="A2717">
        <v>0</v>
      </c>
      <c r="B2717" s="9">
        <v>1.4336986301369863E-4</v>
      </c>
      <c r="C2717" s="9" t="str">
        <f t="shared" si="84"/>
        <v>$H$2744</v>
      </c>
      <c r="D2717" s="9" t="str">
        <f t="shared" si="85"/>
        <v>H2744</v>
      </c>
      <c r="F2717">
        <v>54520</v>
      </c>
      <c r="G2717" s="1" t="str">
        <f>_xll.BDS("SPX Index","CHAIN_TICKERS", "CHAIN_STRIKE_PX_OVRD",F2717, "CHAIN_PUT_CALL_TYPE_OVRD=P", "CHAIN_PERIODICITY_OVRD=M")</f>
        <v>SPX US 11/20/15 P2700</v>
      </c>
      <c r="N2717" t="s">
        <v>2764</v>
      </c>
      <c r="O2717" t="str">
        <f>_xll.BDP(J2717,"security des")</f>
        <v>#N/A Invalid Security</v>
      </c>
    </row>
    <row r="2718" spans="1:15" x14ac:dyDescent="0.25">
      <c r="A2718">
        <v>0</v>
      </c>
      <c r="B2718" s="9">
        <v>1.4328767123287673E-4</v>
      </c>
      <c r="C2718" s="9" t="str">
        <f t="shared" si="84"/>
        <v>$H$2745</v>
      </c>
      <c r="D2718" s="9" t="str">
        <f t="shared" si="85"/>
        <v>H2745</v>
      </c>
      <c r="F2718">
        <v>54540</v>
      </c>
      <c r="G2718" s="1" t="str">
        <f>_xll.BDS("SPX Index","CHAIN_TICKERS", "CHAIN_STRIKE_PX_OVRD",F2718, "CHAIN_PUT_CALL_TYPE_OVRD=P", "CHAIN_PERIODICITY_OVRD=M")</f>
        <v>SPX US 11/20/15 P2700</v>
      </c>
      <c r="N2718" t="s">
        <v>2765</v>
      </c>
      <c r="O2718" t="str">
        <f>_xll.BDP(J2718,"security des")</f>
        <v>#N/A Invalid Security</v>
      </c>
    </row>
    <row r="2719" spans="1:15" x14ac:dyDescent="0.25">
      <c r="A2719">
        <v>0</v>
      </c>
      <c r="B2719" s="9">
        <v>1.4383561643835615E-4</v>
      </c>
      <c r="C2719" s="9" t="str">
        <f t="shared" si="84"/>
        <v>$H$2746</v>
      </c>
      <c r="D2719" s="9" t="str">
        <f t="shared" si="85"/>
        <v>H2746</v>
      </c>
      <c r="F2719">
        <v>54560</v>
      </c>
      <c r="G2719" s="1" t="str">
        <f>_xll.BDS("SPX Index","CHAIN_TICKERS", "CHAIN_STRIKE_PX_OVRD",F2719, "CHAIN_PUT_CALL_TYPE_OVRD=P", "CHAIN_PERIODICITY_OVRD=M")</f>
        <v>SPX US 11/20/15 P2700</v>
      </c>
      <c r="N2719" t="s">
        <v>2766</v>
      </c>
      <c r="O2719" t="str">
        <f>_xll.BDP(J2719,"security des")</f>
        <v>#N/A Invalid Security</v>
      </c>
    </row>
    <row r="2720" spans="1:15" x14ac:dyDescent="0.25">
      <c r="A2720">
        <v>0</v>
      </c>
      <c r="B2720" s="9">
        <v>1.4482191780821916E-4</v>
      </c>
      <c r="C2720" s="9" t="str">
        <f t="shared" si="84"/>
        <v>$H$2747</v>
      </c>
      <c r="D2720" s="9" t="str">
        <f t="shared" si="85"/>
        <v>H2747</v>
      </c>
      <c r="F2720">
        <v>54580</v>
      </c>
      <c r="G2720" s="1" t="str">
        <f>_xll.BDS("SPX Index","CHAIN_TICKERS", "CHAIN_STRIKE_PX_OVRD",F2720, "CHAIN_PUT_CALL_TYPE_OVRD=P", "CHAIN_PERIODICITY_OVRD=M")</f>
        <v>SPX US 11/20/15 P2700</v>
      </c>
      <c r="N2720" t="s">
        <v>2767</v>
      </c>
      <c r="O2720" t="str">
        <f>_xll.BDP(J2720,"security des")</f>
        <v>#N/A Invalid Security</v>
      </c>
    </row>
    <row r="2721" spans="1:15" x14ac:dyDescent="0.25">
      <c r="A2721">
        <v>0</v>
      </c>
      <c r="B2721" s="9">
        <v>1.447945205479452E-4</v>
      </c>
      <c r="C2721" s="9" t="str">
        <f t="shared" si="84"/>
        <v>$H$2748</v>
      </c>
      <c r="D2721" s="9" t="str">
        <f t="shared" si="85"/>
        <v>H2748</v>
      </c>
      <c r="F2721">
        <v>54600</v>
      </c>
      <c r="G2721" s="1" t="str">
        <f>_xll.BDS("SPX Index","CHAIN_TICKERS", "CHAIN_STRIKE_PX_OVRD",F2721, "CHAIN_PUT_CALL_TYPE_OVRD=P", "CHAIN_PERIODICITY_OVRD=M")</f>
        <v>SPX US 11/20/15 P2700</v>
      </c>
      <c r="N2721" t="s">
        <v>2768</v>
      </c>
      <c r="O2721" t="str">
        <f>_xll.BDP(J2721,"security des")</f>
        <v>#N/A Invalid Security</v>
      </c>
    </row>
    <row r="2722" spans="1:15" x14ac:dyDescent="0.25">
      <c r="A2722">
        <v>1</v>
      </c>
      <c r="B2722" s="9">
        <v>1.4621917808219176E-4</v>
      </c>
      <c r="C2722" s="9" t="str">
        <f t="shared" si="84"/>
        <v>$H$2749</v>
      </c>
      <c r="D2722" s="9" t="str">
        <f t="shared" si="85"/>
        <v>H2749</v>
      </c>
      <c r="F2722">
        <v>54620</v>
      </c>
      <c r="G2722" s="1" t="str">
        <f>_xll.BDS("SPX Index","CHAIN_TICKERS", "CHAIN_STRIKE_PX_OVRD",F2722, "CHAIN_PUT_CALL_TYPE_OVRD=P", "CHAIN_PERIODICITY_OVRD=M")</f>
        <v>SPX US 11/20/15 P2700</v>
      </c>
      <c r="N2722" t="s">
        <v>2769</v>
      </c>
      <c r="O2722" t="str">
        <f>_xll.BDP(J2722,"security des")</f>
        <v>#N/A Invalid Security</v>
      </c>
    </row>
    <row r="2723" spans="1:15" x14ac:dyDescent="0.25">
      <c r="A2723">
        <v>0</v>
      </c>
      <c r="B2723" s="9">
        <v>1.4786301369863015E-4</v>
      </c>
      <c r="C2723" s="9" t="str">
        <f t="shared" si="84"/>
        <v>$H$2750</v>
      </c>
      <c r="D2723" s="9" t="str">
        <f t="shared" si="85"/>
        <v>H2750</v>
      </c>
      <c r="F2723">
        <v>54640</v>
      </c>
      <c r="G2723" s="1" t="str">
        <f>_xll.BDS("SPX Index","CHAIN_TICKERS", "CHAIN_STRIKE_PX_OVRD",F2723, "CHAIN_PUT_CALL_TYPE_OVRD=P", "CHAIN_PERIODICITY_OVRD=M")</f>
        <v>SPX US 11/20/15 P2700</v>
      </c>
      <c r="N2723" t="s">
        <v>2770</v>
      </c>
      <c r="O2723" t="str">
        <f>_xll.BDP(J2723,"security des")</f>
        <v>#N/A Invalid Security</v>
      </c>
    </row>
    <row r="2724" spans="1:15" x14ac:dyDescent="0.25">
      <c r="A2724">
        <v>0</v>
      </c>
      <c r="B2724" s="9">
        <v>1.4726027397260274E-4</v>
      </c>
      <c r="C2724" s="9" t="str">
        <f t="shared" si="84"/>
        <v>$H$2751</v>
      </c>
      <c r="D2724" s="9" t="str">
        <f t="shared" si="85"/>
        <v>H2751</v>
      </c>
      <c r="F2724">
        <v>54660</v>
      </c>
      <c r="G2724" s="1" t="str">
        <f>_xll.BDS("SPX Index","CHAIN_TICKERS", "CHAIN_STRIKE_PX_OVRD",F2724, "CHAIN_PUT_CALL_TYPE_OVRD=P", "CHAIN_PERIODICITY_OVRD=M")</f>
        <v>SPX US 11/20/15 P2700</v>
      </c>
      <c r="N2724" t="s">
        <v>2771</v>
      </c>
      <c r="O2724" t="str">
        <f>_xll.BDP(J2724,"security des")</f>
        <v>#N/A Invalid Security</v>
      </c>
    </row>
    <row r="2725" spans="1:15" x14ac:dyDescent="0.25">
      <c r="A2725">
        <v>0</v>
      </c>
      <c r="B2725" s="9">
        <v>1.4767123287671232E-4</v>
      </c>
      <c r="C2725" s="9" t="str">
        <f t="shared" si="84"/>
        <v>$H$2752</v>
      </c>
      <c r="D2725" s="9" t="str">
        <f t="shared" si="85"/>
        <v>H2752</v>
      </c>
      <c r="F2725">
        <v>54680</v>
      </c>
      <c r="G2725" s="1" t="str">
        <f>_xll.BDS("SPX Index","CHAIN_TICKERS", "CHAIN_STRIKE_PX_OVRD",F2725, "CHAIN_PUT_CALL_TYPE_OVRD=P", "CHAIN_PERIODICITY_OVRD=M")</f>
        <v>SPX US 11/20/15 P2700</v>
      </c>
      <c r="N2725" t="s">
        <v>2772</v>
      </c>
      <c r="O2725" t="str">
        <f>_xll.BDP(J2725,"security des")</f>
        <v>#N/A Invalid Security</v>
      </c>
    </row>
    <row r="2726" spans="1:15" x14ac:dyDescent="0.25">
      <c r="A2726">
        <v>0</v>
      </c>
      <c r="B2726" s="9">
        <v>1.4621917808219176E-4</v>
      </c>
      <c r="C2726" s="9" t="str">
        <f t="shared" si="84"/>
        <v>$H$2753</v>
      </c>
      <c r="D2726" s="9" t="str">
        <f t="shared" si="85"/>
        <v>H2753</v>
      </c>
      <c r="F2726">
        <v>54700</v>
      </c>
      <c r="G2726" s="1" t="str">
        <f>_xll.BDS("SPX Index","CHAIN_TICKERS", "CHAIN_STRIKE_PX_OVRD",F2726, "CHAIN_PUT_CALL_TYPE_OVRD=P", "CHAIN_PERIODICITY_OVRD=M")</f>
        <v>SPX US 11/20/15 P2700</v>
      </c>
      <c r="N2726" t="s">
        <v>2773</v>
      </c>
      <c r="O2726" t="str">
        <f>_xll.BDP(J2726,"security des")</f>
        <v>#N/A Invalid Security</v>
      </c>
    </row>
    <row r="2727" spans="1:15" x14ac:dyDescent="0.25">
      <c r="A2727">
        <v>0</v>
      </c>
      <c r="B2727" s="9">
        <v>1.4701369863013699E-4</v>
      </c>
      <c r="C2727" s="9" t="str">
        <f t="shared" si="84"/>
        <v>$H$2754</v>
      </c>
      <c r="D2727" s="9" t="str">
        <f t="shared" si="85"/>
        <v>H2754</v>
      </c>
      <c r="F2727">
        <v>54720</v>
      </c>
      <c r="G2727" s="1" t="str">
        <f>_xll.BDS("SPX Index","CHAIN_TICKERS", "CHAIN_STRIKE_PX_OVRD",F2727, "CHAIN_PUT_CALL_TYPE_OVRD=P", "CHAIN_PERIODICITY_OVRD=M")</f>
        <v>SPX US 11/20/15 P2700</v>
      </c>
      <c r="N2727" t="s">
        <v>2774</v>
      </c>
      <c r="O2727" t="str">
        <f>_xll.BDP(J2727,"security des")</f>
        <v>#N/A Invalid Security</v>
      </c>
    </row>
    <row r="2728" spans="1:15" x14ac:dyDescent="0.25">
      <c r="A2728">
        <v>0</v>
      </c>
      <c r="B2728" s="9">
        <v>1.4580821917808219E-4</v>
      </c>
      <c r="C2728" s="9" t="str">
        <f t="shared" si="84"/>
        <v>$H$2755</v>
      </c>
      <c r="D2728" s="9" t="str">
        <f t="shared" si="85"/>
        <v>H2755</v>
      </c>
      <c r="F2728">
        <v>54740</v>
      </c>
      <c r="G2728" s="1" t="str">
        <f>_xll.BDS("SPX Index","CHAIN_TICKERS", "CHAIN_STRIKE_PX_OVRD",F2728, "CHAIN_PUT_CALL_TYPE_OVRD=P", "CHAIN_PERIODICITY_OVRD=M")</f>
        <v>SPX US 11/20/15 P2700</v>
      </c>
      <c r="N2728" t="s">
        <v>2775</v>
      </c>
      <c r="O2728" t="str">
        <f>_xll.BDP(J2728,"security des")</f>
        <v>#N/A Invalid Security</v>
      </c>
    </row>
    <row r="2729" spans="1:15" x14ac:dyDescent="0.25">
      <c r="A2729">
        <v>0</v>
      </c>
      <c r="B2729" s="9">
        <v>1.4512328767123288E-4</v>
      </c>
      <c r="C2729" s="9" t="str">
        <f t="shared" si="84"/>
        <v>$H$2756</v>
      </c>
      <c r="D2729" s="9" t="str">
        <f t="shared" si="85"/>
        <v>H2756</v>
      </c>
      <c r="F2729">
        <v>54760</v>
      </c>
      <c r="G2729" s="1" t="str">
        <f>_xll.BDS("SPX Index","CHAIN_TICKERS", "CHAIN_STRIKE_PX_OVRD",F2729, "CHAIN_PUT_CALL_TYPE_OVRD=P", "CHAIN_PERIODICITY_OVRD=M")</f>
        <v>SPX US 11/20/15 P2700</v>
      </c>
      <c r="N2729" t="s">
        <v>2776</v>
      </c>
      <c r="O2729" t="str">
        <f>_xll.BDP(J2729,"security des")</f>
        <v>#N/A Invalid Security</v>
      </c>
    </row>
    <row r="2730" spans="1:15" x14ac:dyDescent="0.25">
      <c r="A2730">
        <v>0</v>
      </c>
      <c r="B2730" s="9">
        <v>1.447945205479452E-4</v>
      </c>
      <c r="C2730" s="9" t="str">
        <f t="shared" si="84"/>
        <v>$H$2757</v>
      </c>
      <c r="D2730" s="9" t="str">
        <f t="shared" si="85"/>
        <v>H2757</v>
      </c>
      <c r="F2730">
        <v>54780</v>
      </c>
      <c r="G2730" s="1" t="str">
        <f>_xll.BDS("SPX Index","CHAIN_TICKERS", "CHAIN_STRIKE_PX_OVRD",F2730, "CHAIN_PUT_CALL_TYPE_OVRD=P", "CHAIN_PERIODICITY_OVRD=M")</f>
        <v>SPX US 11/20/15 P2700</v>
      </c>
      <c r="N2730" t="s">
        <v>2777</v>
      </c>
      <c r="O2730" t="str">
        <f>_xll.BDP(J2730,"security des")</f>
        <v>#N/A Invalid Security</v>
      </c>
    </row>
    <row r="2731" spans="1:15" x14ac:dyDescent="0.25">
      <c r="A2731">
        <v>0</v>
      </c>
      <c r="B2731" s="9">
        <v>1.4391780821917808E-4</v>
      </c>
      <c r="C2731" s="9" t="str">
        <f t="shared" si="84"/>
        <v>$H$2758</v>
      </c>
      <c r="D2731" s="9" t="str">
        <f t="shared" si="85"/>
        <v>H2758</v>
      </c>
      <c r="F2731">
        <v>54800</v>
      </c>
      <c r="G2731" s="1" t="str">
        <f>_xll.BDS("SPX Index","CHAIN_TICKERS", "CHAIN_STRIKE_PX_OVRD",F2731, "CHAIN_PUT_CALL_TYPE_OVRD=P", "CHAIN_PERIODICITY_OVRD=M")</f>
        <v>SPX US 11/20/15 P2700</v>
      </c>
      <c r="N2731" t="s">
        <v>2778</v>
      </c>
      <c r="O2731" t="str">
        <f>_xll.BDP(J2731,"security des")</f>
        <v>#N/A Invalid Security</v>
      </c>
    </row>
    <row r="2732" spans="1:15" x14ac:dyDescent="0.25">
      <c r="A2732">
        <v>0</v>
      </c>
      <c r="B2732" s="9">
        <v>1.4443835616438356E-4</v>
      </c>
      <c r="C2732" s="9" t="str">
        <f t="shared" si="84"/>
        <v>$H$2759</v>
      </c>
      <c r="D2732" s="9" t="str">
        <f t="shared" si="85"/>
        <v>H2759</v>
      </c>
      <c r="F2732">
        <v>54820</v>
      </c>
      <c r="G2732" s="1" t="str">
        <f>_xll.BDS("SPX Index","CHAIN_TICKERS", "CHAIN_STRIKE_PX_OVRD",F2732, "CHAIN_PUT_CALL_TYPE_OVRD=P", "CHAIN_PERIODICITY_OVRD=M")</f>
        <v>SPX US 11/20/15 P2700</v>
      </c>
      <c r="N2732" t="s">
        <v>2779</v>
      </c>
      <c r="O2732" t="str">
        <f>_xll.BDP(J2732,"security des")</f>
        <v>#N/A Invalid Security</v>
      </c>
    </row>
    <row r="2733" spans="1:15" x14ac:dyDescent="0.25">
      <c r="A2733">
        <v>0</v>
      </c>
      <c r="B2733" s="9">
        <v>1.4441095890410958E-4</v>
      </c>
      <c r="C2733" s="9" t="str">
        <f t="shared" si="84"/>
        <v>$H$2760</v>
      </c>
      <c r="D2733" s="9" t="str">
        <f t="shared" si="85"/>
        <v>H2760</v>
      </c>
      <c r="F2733">
        <v>54840</v>
      </c>
      <c r="G2733" s="1" t="str">
        <f>_xll.BDS("SPX Index","CHAIN_TICKERS", "CHAIN_STRIKE_PX_OVRD",F2733, "CHAIN_PUT_CALL_TYPE_OVRD=P", "CHAIN_PERIODICITY_OVRD=M")</f>
        <v>SPX US 11/20/15 P2700</v>
      </c>
      <c r="N2733" t="s">
        <v>2780</v>
      </c>
      <c r="O2733" t="str">
        <f>_xll.BDP(J2733,"security des")</f>
        <v>#N/A Invalid Security</v>
      </c>
    </row>
    <row r="2734" spans="1:15" x14ac:dyDescent="0.25">
      <c r="A2734">
        <v>0</v>
      </c>
      <c r="B2734" s="9">
        <v>1.4339726027397259E-4</v>
      </c>
      <c r="C2734" s="9" t="str">
        <f t="shared" si="84"/>
        <v>$H$2761</v>
      </c>
      <c r="D2734" s="9" t="str">
        <f t="shared" si="85"/>
        <v>H2761</v>
      </c>
      <c r="F2734">
        <v>54860</v>
      </c>
      <c r="G2734" s="1" t="str">
        <f>_xll.BDS("SPX Index","CHAIN_TICKERS", "CHAIN_STRIKE_PX_OVRD",F2734, "CHAIN_PUT_CALL_TYPE_OVRD=P", "CHAIN_PERIODICITY_OVRD=M")</f>
        <v>SPX US 11/20/15 P2700</v>
      </c>
      <c r="N2734" t="s">
        <v>2781</v>
      </c>
      <c r="O2734" t="str">
        <f>_xll.BDP(J2734,"security des")</f>
        <v>#N/A Invalid Security</v>
      </c>
    </row>
    <row r="2735" spans="1:15" x14ac:dyDescent="0.25">
      <c r="A2735">
        <v>0</v>
      </c>
      <c r="B2735" s="9">
        <v>1.430958904109589E-4</v>
      </c>
      <c r="C2735" s="9" t="str">
        <f t="shared" si="84"/>
        <v>$H$2762</v>
      </c>
      <c r="D2735" s="9" t="str">
        <f t="shared" si="85"/>
        <v>H2762</v>
      </c>
      <c r="F2735">
        <v>54880</v>
      </c>
      <c r="G2735" s="1" t="str">
        <f>_xll.BDS("SPX Index","CHAIN_TICKERS", "CHAIN_STRIKE_PX_OVRD",F2735, "CHAIN_PUT_CALL_TYPE_OVRD=P", "CHAIN_PERIODICITY_OVRD=M")</f>
        <v>SPX US 11/20/15 P2700</v>
      </c>
      <c r="N2735" t="s">
        <v>2782</v>
      </c>
      <c r="O2735" t="str">
        <f>_xll.BDP(J2735,"security des")</f>
        <v>#N/A Invalid Security</v>
      </c>
    </row>
    <row r="2736" spans="1:15" x14ac:dyDescent="0.25">
      <c r="A2736">
        <v>0</v>
      </c>
      <c r="B2736" s="9">
        <v>1.447945205479452E-4</v>
      </c>
      <c r="C2736" s="9" t="str">
        <f t="shared" si="84"/>
        <v>$H$2763</v>
      </c>
      <c r="D2736" s="9" t="str">
        <f t="shared" si="85"/>
        <v>H2763</v>
      </c>
      <c r="F2736">
        <v>54900</v>
      </c>
      <c r="G2736" s="1" t="str">
        <f>_xll.BDS("SPX Index","CHAIN_TICKERS", "CHAIN_STRIKE_PX_OVRD",F2736, "CHAIN_PUT_CALL_TYPE_OVRD=P", "CHAIN_PERIODICITY_OVRD=M")</f>
        <v>SPX US 11/20/15 P2700</v>
      </c>
      <c r="N2736" t="s">
        <v>2783</v>
      </c>
      <c r="O2736" t="str">
        <f>_xll.BDP(J2736,"security des")</f>
        <v>#N/A Invalid Security</v>
      </c>
    </row>
    <row r="2737" spans="1:15" x14ac:dyDescent="0.25">
      <c r="A2737">
        <v>0</v>
      </c>
      <c r="B2737" s="9">
        <v>1.447123287671233E-4</v>
      </c>
      <c r="C2737" s="9" t="str">
        <f t="shared" si="84"/>
        <v>$H$2764</v>
      </c>
      <c r="D2737" s="9" t="str">
        <f t="shared" si="85"/>
        <v>H2764</v>
      </c>
      <c r="F2737">
        <v>54920</v>
      </c>
      <c r="G2737" s="1" t="str">
        <f>_xll.BDS("SPX Index","CHAIN_TICKERS", "CHAIN_STRIKE_PX_OVRD",F2737, "CHAIN_PUT_CALL_TYPE_OVRD=P", "CHAIN_PERIODICITY_OVRD=M")</f>
        <v>SPX US 11/20/15 P2700</v>
      </c>
      <c r="N2737" t="s">
        <v>2784</v>
      </c>
      <c r="O2737" t="str">
        <f>_xll.BDP(J2737,"security des")</f>
        <v>#N/A Invalid Security</v>
      </c>
    </row>
    <row r="2738" spans="1:15" x14ac:dyDescent="0.25">
      <c r="A2738">
        <v>0</v>
      </c>
      <c r="B2738" s="9">
        <v>1.4498630136986301E-4</v>
      </c>
      <c r="C2738" s="9" t="str">
        <f t="shared" si="84"/>
        <v>$H$2765</v>
      </c>
      <c r="D2738" s="9" t="str">
        <f t="shared" si="85"/>
        <v>H2765</v>
      </c>
      <c r="F2738">
        <v>54940</v>
      </c>
      <c r="G2738" s="1" t="str">
        <f>_xll.BDS("SPX Index","CHAIN_TICKERS", "CHAIN_STRIKE_PX_OVRD",F2738, "CHAIN_PUT_CALL_TYPE_OVRD=P", "CHAIN_PERIODICITY_OVRD=M")</f>
        <v>SPX US 11/20/15 P2700</v>
      </c>
      <c r="N2738" t="s">
        <v>2785</v>
      </c>
      <c r="O2738" t="str">
        <f>_xll.BDP(J2738,"security des")</f>
        <v>#N/A Invalid Security</v>
      </c>
    </row>
    <row r="2739" spans="1:15" x14ac:dyDescent="0.25">
      <c r="A2739">
        <v>0</v>
      </c>
      <c r="B2739" s="9">
        <v>1.4482191780821916E-4</v>
      </c>
      <c r="C2739" s="9" t="str">
        <f t="shared" si="84"/>
        <v>$H$2766</v>
      </c>
      <c r="D2739" s="9" t="str">
        <f t="shared" si="85"/>
        <v>H2766</v>
      </c>
      <c r="F2739">
        <v>54960</v>
      </c>
      <c r="G2739" s="1" t="str">
        <f>_xll.BDS("SPX Index","CHAIN_TICKERS", "CHAIN_STRIKE_PX_OVRD",F2739, "CHAIN_PUT_CALL_TYPE_OVRD=P", "CHAIN_PERIODICITY_OVRD=M")</f>
        <v>SPX US 11/20/15 P2700</v>
      </c>
      <c r="N2739" t="s">
        <v>2786</v>
      </c>
      <c r="O2739" t="str">
        <f>_xll.BDP(J2739,"security des")</f>
        <v>#N/A Invalid Security</v>
      </c>
    </row>
    <row r="2740" spans="1:15" x14ac:dyDescent="0.25">
      <c r="A2740">
        <v>0</v>
      </c>
      <c r="B2740" s="9">
        <v>1.447945205479452E-4</v>
      </c>
      <c r="C2740" s="9" t="str">
        <f t="shared" si="84"/>
        <v>$H$2767</v>
      </c>
      <c r="D2740" s="9" t="str">
        <f t="shared" si="85"/>
        <v>H2767</v>
      </c>
      <c r="F2740">
        <v>54980</v>
      </c>
      <c r="G2740" s="1" t="str">
        <f>_xll.BDS("SPX Index","CHAIN_TICKERS", "CHAIN_STRIKE_PX_OVRD",F2740, "CHAIN_PUT_CALL_TYPE_OVRD=P", "CHAIN_PERIODICITY_OVRD=M")</f>
        <v>SPX US 11/20/15 P2700</v>
      </c>
      <c r="N2740" t="s">
        <v>2787</v>
      </c>
      <c r="O2740" t="str">
        <f>_xll.BDP(J2740,"security des")</f>
        <v>#N/A Invalid Security</v>
      </c>
    </row>
    <row r="2741" spans="1:15" x14ac:dyDescent="0.25">
      <c r="A2741">
        <v>1</v>
      </c>
      <c r="B2741" s="9">
        <v>1.447945205479452E-4</v>
      </c>
      <c r="C2741" s="9" t="str">
        <f t="shared" si="84"/>
        <v>$H$2768</v>
      </c>
      <c r="D2741" s="9" t="str">
        <f t="shared" si="85"/>
        <v>H2768</v>
      </c>
      <c r="F2741">
        <v>55000</v>
      </c>
      <c r="G2741" s="1" t="str">
        <f>_xll.BDS("SPX Index","CHAIN_TICKERS", "CHAIN_STRIKE_PX_OVRD",F2741, "CHAIN_PUT_CALL_TYPE_OVRD=P", "CHAIN_PERIODICITY_OVRD=M")</f>
        <v>SPX US 11/20/15 P2700</v>
      </c>
      <c r="N2741" t="s">
        <v>2788</v>
      </c>
      <c r="O2741" t="str">
        <f>_xll.BDP(J2741,"security des")</f>
        <v>#N/A Invalid Security</v>
      </c>
    </row>
    <row r="2742" spans="1:15" x14ac:dyDescent="0.25">
      <c r="A2742">
        <v>0</v>
      </c>
      <c r="B2742" s="9">
        <v>1.447123287671233E-4</v>
      </c>
      <c r="C2742" s="9" t="str">
        <f t="shared" si="84"/>
        <v>$H$2769</v>
      </c>
      <c r="D2742" s="9" t="str">
        <f t="shared" si="85"/>
        <v>H2769</v>
      </c>
      <c r="F2742">
        <v>55020</v>
      </c>
      <c r="G2742" s="1" t="str">
        <f>_xll.BDS("SPX Index","CHAIN_TICKERS", "CHAIN_STRIKE_PX_OVRD",F2742, "CHAIN_PUT_CALL_TYPE_OVRD=P", "CHAIN_PERIODICITY_OVRD=M")</f>
        <v>SPX US 11/20/15 P2700</v>
      </c>
      <c r="N2742" t="s">
        <v>2789</v>
      </c>
      <c r="O2742" t="str">
        <f>_xll.BDP(J2742,"security des")</f>
        <v>#N/A Invalid Security</v>
      </c>
    </row>
    <row r="2743" spans="1:15" x14ac:dyDescent="0.25">
      <c r="A2743">
        <v>0</v>
      </c>
      <c r="B2743" s="9">
        <v>1.4413698630136987E-4</v>
      </c>
      <c r="C2743" s="9" t="str">
        <f t="shared" si="84"/>
        <v>$H$2770</v>
      </c>
      <c r="D2743" s="9" t="str">
        <f t="shared" si="85"/>
        <v>H2770</v>
      </c>
      <c r="F2743">
        <v>55040</v>
      </c>
      <c r="G2743" s="1" t="str">
        <f>_xll.BDS("SPX Index","CHAIN_TICKERS", "CHAIN_STRIKE_PX_OVRD",F2743, "CHAIN_PUT_CALL_TYPE_OVRD=P", "CHAIN_PERIODICITY_OVRD=M")</f>
        <v>SPX US 11/20/15 P2700</v>
      </c>
      <c r="N2743" t="s">
        <v>2790</v>
      </c>
      <c r="O2743" t="str">
        <f>_xll.BDP(J2743,"security des")</f>
        <v>#N/A Invalid Security</v>
      </c>
    </row>
    <row r="2744" spans="1:15" x14ac:dyDescent="0.25">
      <c r="A2744">
        <v>0</v>
      </c>
      <c r="B2744" s="9">
        <v>1.4567123287671232E-4</v>
      </c>
      <c r="C2744" s="9" t="str">
        <f t="shared" si="84"/>
        <v>$H$2771</v>
      </c>
      <c r="D2744" s="9" t="str">
        <f t="shared" si="85"/>
        <v>H2771</v>
      </c>
      <c r="F2744">
        <v>55060</v>
      </c>
      <c r="G2744" s="1" t="str">
        <f>_xll.BDS("SPX Index","CHAIN_TICKERS", "CHAIN_STRIKE_PX_OVRD",F2744, "CHAIN_PUT_CALL_TYPE_OVRD=P", "CHAIN_PERIODICITY_OVRD=M")</f>
        <v>SPX US 11/20/15 P2700</v>
      </c>
      <c r="N2744" t="s">
        <v>2791</v>
      </c>
      <c r="O2744" t="str">
        <f>_xll.BDP(J2744,"security des")</f>
        <v>#N/A Invalid Security</v>
      </c>
    </row>
    <row r="2745" spans="1:15" x14ac:dyDescent="0.25">
      <c r="A2745">
        <v>0</v>
      </c>
      <c r="B2745" s="9">
        <v>1.4621917808219176E-4</v>
      </c>
      <c r="C2745" s="9" t="str">
        <f t="shared" si="84"/>
        <v>$H$2772</v>
      </c>
      <c r="D2745" s="9" t="str">
        <f t="shared" si="85"/>
        <v>H2772</v>
      </c>
      <c r="F2745">
        <v>55080</v>
      </c>
      <c r="G2745" s="1" t="str">
        <f>_xll.BDS("SPX Index","CHAIN_TICKERS", "CHAIN_STRIKE_PX_OVRD",F2745, "CHAIN_PUT_CALL_TYPE_OVRD=P", "CHAIN_PERIODICITY_OVRD=M")</f>
        <v>SPX US 11/20/15 P2700</v>
      </c>
      <c r="N2745" t="s">
        <v>2792</v>
      </c>
      <c r="O2745" t="str">
        <f>_xll.BDP(J2745,"security des")</f>
        <v>#N/A Invalid Security</v>
      </c>
    </row>
    <row r="2746" spans="1:15" x14ac:dyDescent="0.25">
      <c r="A2746">
        <v>0</v>
      </c>
      <c r="B2746" s="9">
        <v>1.4506849315068493E-4</v>
      </c>
      <c r="C2746" s="9" t="str">
        <f t="shared" si="84"/>
        <v>$H$2773</v>
      </c>
      <c r="D2746" s="9" t="str">
        <f t="shared" si="85"/>
        <v>H2773</v>
      </c>
      <c r="F2746">
        <v>55100</v>
      </c>
      <c r="G2746" s="1" t="str">
        <f>_xll.BDS("SPX Index","CHAIN_TICKERS", "CHAIN_STRIKE_PX_OVRD",F2746, "CHAIN_PUT_CALL_TYPE_OVRD=P", "CHAIN_PERIODICITY_OVRD=M")</f>
        <v>SPX US 11/20/15 P2700</v>
      </c>
      <c r="N2746" t="s">
        <v>2793</v>
      </c>
      <c r="O2746" t="str">
        <f>_xll.BDP(J2746,"security des")</f>
        <v>#N/A Invalid Security</v>
      </c>
    </row>
    <row r="2747" spans="1:15" x14ac:dyDescent="0.25">
      <c r="A2747">
        <v>0</v>
      </c>
      <c r="B2747" s="9">
        <v>1.452876712328767E-4</v>
      </c>
      <c r="C2747" s="9" t="str">
        <f t="shared" si="84"/>
        <v>$H$2774</v>
      </c>
      <c r="D2747" s="9" t="str">
        <f t="shared" si="85"/>
        <v>H2774</v>
      </c>
      <c r="F2747">
        <v>55120</v>
      </c>
      <c r="G2747" s="1" t="str">
        <f>_xll.BDS("SPX Index","CHAIN_TICKERS", "CHAIN_STRIKE_PX_OVRD",F2747, "CHAIN_PUT_CALL_TYPE_OVRD=P", "CHAIN_PERIODICITY_OVRD=M")</f>
        <v>SPX US 11/20/15 P2700</v>
      </c>
      <c r="N2747" t="s">
        <v>2794</v>
      </c>
      <c r="O2747" t="str">
        <f>_xll.BDP(J2747,"security des")</f>
        <v>#N/A Invalid Security</v>
      </c>
    </row>
    <row r="2748" spans="1:15" x14ac:dyDescent="0.25">
      <c r="A2748">
        <v>0</v>
      </c>
      <c r="B2748" s="9">
        <v>1.4526027397260272E-4</v>
      </c>
      <c r="C2748" s="9" t="str">
        <f t="shared" si="84"/>
        <v>$H$2775</v>
      </c>
      <c r="D2748" s="9" t="str">
        <f t="shared" si="85"/>
        <v>H2775</v>
      </c>
      <c r="F2748">
        <v>55140</v>
      </c>
      <c r="G2748" s="1" t="str">
        <f>_xll.BDS("SPX Index","CHAIN_TICKERS", "CHAIN_STRIKE_PX_OVRD",F2748, "CHAIN_PUT_CALL_TYPE_OVRD=P", "CHAIN_PERIODICITY_OVRD=M")</f>
        <v>SPX US 11/20/15 P2700</v>
      </c>
      <c r="N2748" t="s">
        <v>2795</v>
      </c>
      <c r="O2748" t="str">
        <f>_xll.BDP(J2748,"security des")</f>
        <v>#N/A Invalid Security</v>
      </c>
    </row>
    <row r="2749" spans="1:15" x14ac:dyDescent="0.25">
      <c r="A2749">
        <v>0</v>
      </c>
      <c r="B2749" s="9">
        <v>1.4397260273972602E-4</v>
      </c>
      <c r="C2749" s="9" t="str">
        <f t="shared" si="84"/>
        <v>$H$2776</v>
      </c>
      <c r="D2749" s="9" t="str">
        <f t="shared" si="85"/>
        <v>H2776</v>
      </c>
      <c r="F2749">
        <v>55160</v>
      </c>
      <c r="G2749" s="1" t="str">
        <f>_xll.BDS("SPX Index","CHAIN_TICKERS", "CHAIN_STRIKE_PX_OVRD",F2749, "CHAIN_PUT_CALL_TYPE_OVRD=P", "CHAIN_PERIODICITY_OVRD=M")</f>
        <v>SPX US 11/20/15 P2700</v>
      </c>
      <c r="N2749" t="s">
        <v>2796</v>
      </c>
      <c r="O2749" t="str">
        <f>_xll.BDP(J2749,"security des")</f>
        <v>#N/A Invalid Security</v>
      </c>
    </row>
    <row r="2750" spans="1:15" x14ac:dyDescent="0.25">
      <c r="A2750">
        <v>0</v>
      </c>
      <c r="B2750" s="9">
        <v>1.4336986301369863E-4</v>
      </c>
      <c r="C2750" s="9" t="str">
        <f t="shared" si="84"/>
        <v>$H$2777</v>
      </c>
      <c r="D2750" s="9" t="str">
        <f t="shared" si="85"/>
        <v>H2777</v>
      </c>
      <c r="F2750">
        <v>55180</v>
      </c>
      <c r="G2750" s="1" t="str">
        <f>_xll.BDS("SPX Index","CHAIN_TICKERS", "CHAIN_STRIKE_PX_OVRD",F2750, "CHAIN_PUT_CALL_TYPE_OVRD=P", "CHAIN_PERIODICITY_OVRD=M")</f>
        <v>SPX US 11/20/15 P2700</v>
      </c>
      <c r="N2750" t="s">
        <v>2797</v>
      </c>
      <c r="O2750" t="str">
        <f>_xll.BDP(J2750,"security des")</f>
        <v>#N/A Invalid Security</v>
      </c>
    </row>
    <row r="2751" spans="1:15" x14ac:dyDescent="0.25">
      <c r="A2751">
        <v>0</v>
      </c>
      <c r="B2751" s="9">
        <v>1.427945205479452E-4</v>
      </c>
      <c r="C2751" s="9" t="str">
        <f t="shared" si="84"/>
        <v>$H$2778</v>
      </c>
      <c r="D2751" s="9" t="str">
        <f t="shared" si="85"/>
        <v>H2778</v>
      </c>
      <c r="F2751">
        <v>55200</v>
      </c>
      <c r="G2751" s="1" t="str">
        <f>_xll.BDS("SPX Index","CHAIN_TICKERS", "CHAIN_STRIKE_PX_OVRD",F2751, "CHAIN_PUT_CALL_TYPE_OVRD=P", "CHAIN_PERIODICITY_OVRD=M")</f>
        <v>SPX US 11/20/15 P2700</v>
      </c>
      <c r="N2751" t="s">
        <v>2798</v>
      </c>
      <c r="O2751" t="str">
        <f>_xll.BDP(J2751,"security des")</f>
        <v>#N/A Invalid Security</v>
      </c>
    </row>
    <row r="2752" spans="1:15" x14ac:dyDescent="0.25">
      <c r="A2752">
        <v>0</v>
      </c>
      <c r="B2752" s="9">
        <v>1.4301369863013697E-4</v>
      </c>
      <c r="C2752" s="9" t="str">
        <f t="shared" si="84"/>
        <v>$H$2779</v>
      </c>
      <c r="D2752" s="9" t="str">
        <f t="shared" si="85"/>
        <v>H2779</v>
      </c>
      <c r="F2752">
        <v>55220</v>
      </c>
      <c r="G2752" s="1" t="str">
        <f>_xll.BDS("SPX Index","CHAIN_TICKERS", "CHAIN_STRIKE_PX_OVRD",F2752, "CHAIN_PUT_CALL_TYPE_OVRD=P", "CHAIN_PERIODICITY_OVRD=M")</f>
        <v>SPX US 11/20/15 P2700</v>
      </c>
      <c r="N2752" t="s">
        <v>2799</v>
      </c>
      <c r="O2752" t="str">
        <f>_xll.BDP(J2752,"security des")</f>
        <v>#N/A Invalid Security</v>
      </c>
    </row>
    <row r="2753" spans="1:15" x14ac:dyDescent="0.25">
      <c r="A2753">
        <v>0</v>
      </c>
      <c r="B2753" s="9">
        <v>1.3986301369863015E-4</v>
      </c>
      <c r="C2753" s="9" t="str">
        <f t="shared" si="84"/>
        <v>$H$2780</v>
      </c>
      <c r="D2753" s="9" t="str">
        <f t="shared" si="85"/>
        <v>H2780</v>
      </c>
      <c r="F2753">
        <v>55240</v>
      </c>
      <c r="G2753" s="1" t="str">
        <f>_xll.BDS("SPX Index","CHAIN_TICKERS", "CHAIN_STRIKE_PX_OVRD",F2753, "CHAIN_PUT_CALL_TYPE_OVRD=P", "CHAIN_PERIODICITY_OVRD=M")</f>
        <v>SPX US 11/20/15 P2700</v>
      </c>
      <c r="N2753" t="s">
        <v>2800</v>
      </c>
      <c r="O2753" t="str">
        <f>_xll.BDP(J2753,"security des")</f>
        <v>#N/A Invalid Security</v>
      </c>
    </row>
    <row r="2754" spans="1:15" x14ac:dyDescent="0.25">
      <c r="A2754">
        <v>0</v>
      </c>
      <c r="B2754" s="9">
        <v>1.4169863013698629E-4</v>
      </c>
      <c r="C2754" s="9" t="str">
        <f t="shared" si="84"/>
        <v>$H$2781</v>
      </c>
      <c r="D2754" s="9" t="str">
        <f t="shared" si="85"/>
        <v>H2781</v>
      </c>
      <c r="F2754">
        <v>55260</v>
      </c>
      <c r="G2754" s="1" t="str">
        <f>_xll.BDS("SPX Index","CHAIN_TICKERS", "CHAIN_STRIKE_PX_OVRD",F2754, "CHAIN_PUT_CALL_TYPE_OVRD=P", "CHAIN_PERIODICITY_OVRD=M")</f>
        <v>SPX US 11/20/15 P2700</v>
      </c>
      <c r="N2754" t="s">
        <v>2801</v>
      </c>
      <c r="O2754" t="str">
        <f>_xll.BDP(J2754,"security des")</f>
        <v>#N/A Invalid Security</v>
      </c>
    </row>
    <row r="2755" spans="1:15" x14ac:dyDescent="0.25">
      <c r="A2755">
        <v>0</v>
      </c>
      <c r="B2755" s="9">
        <v>1.430958904109589E-4</v>
      </c>
      <c r="C2755" s="9" t="str">
        <f t="shared" si="84"/>
        <v>$H$2782</v>
      </c>
      <c r="D2755" s="9" t="str">
        <f t="shared" si="85"/>
        <v>H2782</v>
      </c>
      <c r="F2755">
        <v>55280</v>
      </c>
      <c r="G2755" s="1" t="str">
        <f>_xll.BDS("SPX Index","CHAIN_TICKERS", "CHAIN_STRIKE_PX_OVRD",F2755, "CHAIN_PUT_CALL_TYPE_OVRD=P", "CHAIN_PERIODICITY_OVRD=M")</f>
        <v>SPX US 11/20/15 P2700</v>
      </c>
      <c r="N2755" t="s">
        <v>2802</v>
      </c>
      <c r="O2755" t="str">
        <f>_xll.BDP(J2755,"security des")</f>
        <v>#N/A Invalid Security</v>
      </c>
    </row>
    <row r="2756" spans="1:15" x14ac:dyDescent="0.25">
      <c r="A2756">
        <v>0</v>
      </c>
      <c r="B2756" s="9">
        <v>1.427945205479452E-4</v>
      </c>
      <c r="C2756" s="9" t="str">
        <f t="shared" ref="C2756:C2819" si="86">ADDRESS(ROW(B2756)+MATCH(1,B2756:B2782),8)</f>
        <v>$H$2783</v>
      </c>
      <c r="D2756" s="9" t="str">
        <f t="shared" ref="D2756:D2819" si="87">"H"&amp;(ROW(B2756)+MATCH(1,B2756:B2782))</f>
        <v>H2783</v>
      </c>
      <c r="F2756">
        <v>55300</v>
      </c>
      <c r="G2756" s="1" t="str">
        <f>_xll.BDS("SPX Index","CHAIN_TICKERS", "CHAIN_STRIKE_PX_OVRD",F2756, "CHAIN_PUT_CALL_TYPE_OVRD=P", "CHAIN_PERIODICITY_OVRD=M")</f>
        <v>SPX US 11/20/15 P2700</v>
      </c>
      <c r="N2756" t="s">
        <v>2803</v>
      </c>
      <c r="O2756" t="str">
        <f>_xll.BDP(J2756,"security des")</f>
        <v>#N/A Invalid Security</v>
      </c>
    </row>
    <row r="2757" spans="1:15" x14ac:dyDescent="0.25">
      <c r="A2757">
        <v>0</v>
      </c>
      <c r="B2757" s="9">
        <v>1.413150684931507E-4</v>
      </c>
      <c r="C2757" s="9" t="str">
        <f t="shared" si="86"/>
        <v>$H$2784</v>
      </c>
      <c r="D2757" s="9" t="str">
        <f t="shared" si="87"/>
        <v>H2784</v>
      </c>
      <c r="F2757">
        <v>55320</v>
      </c>
      <c r="G2757" s="1" t="str">
        <f>_xll.BDS("SPX Index","CHAIN_TICKERS", "CHAIN_STRIKE_PX_OVRD",F2757, "CHAIN_PUT_CALL_TYPE_OVRD=P", "CHAIN_PERIODICITY_OVRD=M")</f>
        <v>SPX US 11/20/15 P2700</v>
      </c>
      <c r="N2757" t="s">
        <v>2804</v>
      </c>
      <c r="O2757" t="str">
        <f>_xll.BDP(J2757,"security des")</f>
        <v>#N/A Invalid Security</v>
      </c>
    </row>
    <row r="2758" spans="1:15" x14ac:dyDescent="0.25">
      <c r="A2758">
        <v>0</v>
      </c>
      <c r="B2758" s="9">
        <v>1.41013698630137E-4</v>
      </c>
      <c r="C2758" s="9" t="str">
        <f t="shared" si="86"/>
        <v>$H$2785</v>
      </c>
      <c r="D2758" s="9" t="str">
        <f t="shared" si="87"/>
        <v>H2785</v>
      </c>
      <c r="F2758">
        <v>55340</v>
      </c>
      <c r="G2758" s="1" t="str">
        <f>_xll.BDS("SPX Index","CHAIN_TICKERS", "CHAIN_STRIKE_PX_OVRD",F2758, "CHAIN_PUT_CALL_TYPE_OVRD=P", "CHAIN_PERIODICITY_OVRD=M")</f>
        <v>SPX US 11/20/15 P2700</v>
      </c>
      <c r="N2758" t="s">
        <v>2805</v>
      </c>
      <c r="O2758" t="str">
        <f>_xll.BDP(J2758,"security des")</f>
        <v>#N/A Invalid Security</v>
      </c>
    </row>
    <row r="2759" spans="1:15" x14ac:dyDescent="0.25">
      <c r="A2759">
        <v>0</v>
      </c>
      <c r="B2759" s="9">
        <v>1.4254794520547945E-4</v>
      </c>
      <c r="C2759" s="9" t="str">
        <f t="shared" si="86"/>
        <v>$H$2786</v>
      </c>
      <c r="D2759" s="9" t="str">
        <f t="shared" si="87"/>
        <v>H2786</v>
      </c>
      <c r="F2759">
        <v>55360</v>
      </c>
      <c r="G2759" s="1" t="str">
        <f>_xll.BDS("SPX Index","CHAIN_TICKERS", "CHAIN_STRIKE_PX_OVRD",F2759, "CHAIN_PUT_CALL_TYPE_OVRD=P", "CHAIN_PERIODICITY_OVRD=M")</f>
        <v>SPX US 11/20/15 P2700</v>
      </c>
      <c r="N2759" t="s">
        <v>2806</v>
      </c>
      <c r="O2759" t="str">
        <f>_xll.BDP(J2759,"security des")</f>
        <v>#N/A Invalid Security</v>
      </c>
    </row>
    <row r="2760" spans="1:15" x14ac:dyDescent="0.25">
      <c r="A2760">
        <v>0</v>
      </c>
      <c r="B2760" s="9">
        <v>1.413972602739726E-4</v>
      </c>
      <c r="C2760" s="9" t="str">
        <f t="shared" si="86"/>
        <v>$H$2787</v>
      </c>
      <c r="D2760" s="9" t="str">
        <f t="shared" si="87"/>
        <v>H2787</v>
      </c>
      <c r="F2760">
        <v>55380</v>
      </c>
      <c r="G2760" s="1" t="str">
        <f>_xll.BDS("SPX Index","CHAIN_TICKERS", "CHAIN_STRIKE_PX_OVRD",F2760, "CHAIN_PUT_CALL_TYPE_OVRD=P", "CHAIN_PERIODICITY_OVRD=M")</f>
        <v>SPX US 11/20/15 P2700</v>
      </c>
      <c r="N2760" t="s">
        <v>2807</v>
      </c>
      <c r="O2760" t="str">
        <f>_xll.BDP(J2760,"security des")</f>
        <v>#N/A Invalid Security</v>
      </c>
    </row>
    <row r="2761" spans="1:15" x14ac:dyDescent="0.25">
      <c r="A2761">
        <v>3</v>
      </c>
      <c r="B2761" s="9">
        <v>1.3994520547945205E-4</v>
      </c>
      <c r="C2761" s="9" t="str">
        <f t="shared" si="86"/>
        <v>$H$2788</v>
      </c>
      <c r="D2761" s="9" t="str">
        <f t="shared" si="87"/>
        <v>H2788</v>
      </c>
      <c r="F2761">
        <v>55400</v>
      </c>
      <c r="G2761" s="1" t="str">
        <f>_xll.BDS("SPX Index","CHAIN_TICKERS", "CHAIN_STRIKE_PX_OVRD",F2761, "CHAIN_PUT_CALL_TYPE_OVRD=P", "CHAIN_PERIODICITY_OVRD=M")</f>
        <v>SPX US 11/20/15 P2700</v>
      </c>
      <c r="N2761" t="s">
        <v>2808</v>
      </c>
      <c r="O2761" t="str">
        <f>_xll.BDP(J2761,"security des")</f>
        <v>#N/A Invalid Security</v>
      </c>
    </row>
    <row r="2762" spans="1:15" x14ac:dyDescent="0.25">
      <c r="A2762">
        <v>0</v>
      </c>
      <c r="B2762" s="9">
        <v>1.4186301369863014E-4</v>
      </c>
      <c r="C2762" s="9" t="str">
        <f t="shared" si="86"/>
        <v>$H$2789</v>
      </c>
      <c r="D2762" s="9" t="str">
        <f t="shared" si="87"/>
        <v>H2789</v>
      </c>
      <c r="F2762">
        <v>55420</v>
      </c>
      <c r="G2762" s="1" t="str">
        <f>_xll.BDS("SPX Index","CHAIN_TICKERS", "CHAIN_STRIKE_PX_OVRD",F2762, "CHAIN_PUT_CALL_TYPE_OVRD=P", "CHAIN_PERIODICITY_OVRD=M")</f>
        <v>SPX US 11/20/15 P2700</v>
      </c>
      <c r="N2762" t="s">
        <v>2809</v>
      </c>
      <c r="O2762" t="str">
        <f>_xll.BDP(J2762,"security des")</f>
        <v>#N/A Invalid Security</v>
      </c>
    </row>
    <row r="2763" spans="1:15" x14ac:dyDescent="0.25">
      <c r="A2763">
        <v>0</v>
      </c>
      <c r="B2763" s="9">
        <v>1.4526027397260272E-4</v>
      </c>
      <c r="C2763" s="9" t="str">
        <f t="shared" si="86"/>
        <v>$H$2790</v>
      </c>
      <c r="D2763" s="9" t="str">
        <f t="shared" si="87"/>
        <v>H2790</v>
      </c>
      <c r="F2763">
        <v>55440</v>
      </c>
      <c r="G2763" s="1" t="str">
        <f>_xll.BDS("SPX Index","CHAIN_TICKERS", "CHAIN_STRIKE_PX_OVRD",F2763, "CHAIN_PUT_CALL_TYPE_OVRD=P", "CHAIN_PERIODICITY_OVRD=M")</f>
        <v>SPX US 11/20/15 P2700</v>
      </c>
      <c r="N2763" t="s">
        <v>2810</v>
      </c>
      <c r="O2763" t="str">
        <f>_xll.BDP(J2763,"security des")</f>
        <v>#N/A Invalid Security</v>
      </c>
    </row>
    <row r="2764" spans="1:15" x14ac:dyDescent="0.25">
      <c r="A2764">
        <v>0</v>
      </c>
      <c r="B2764" s="9">
        <v>1.4254794520547945E-4</v>
      </c>
      <c r="C2764" s="9" t="str">
        <f t="shared" si="86"/>
        <v>$H$2791</v>
      </c>
      <c r="D2764" s="9" t="str">
        <f t="shared" si="87"/>
        <v>H2791</v>
      </c>
      <c r="F2764">
        <v>55460</v>
      </c>
      <c r="G2764" s="1" t="str">
        <f>_xll.BDS("SPX Index","CHAIN_TICKERS", "CHAIN_STRIKE_PX_OVRD",F2764, "CHAIN_PUT_CALL_TYPE_OVRD=P", "CHAIN_PERIODICITY_OVRD=M")</f>
        <v>SPX US 11/20/15 P2700</v>
      </c>
      <c r="N2764" t="s">
        <v>2811</v>
      </c>
      <c r="O2764" t="str">
        <f>_xll.BDP(J2764,"security des")</f>
        <v>#N/A Invalid Security</v>
      </c>
    </row>
    <row r="2765" spans="1:15" x14ac:dyDescent="0.25">
      <c r="A2765">
        <v>0</v>
      </c>
      <c r="B2765" s="9">
        <v>1.4024657534246574E-4</v>
      </c>
      <c r="C2765" s="9" t="str">
        <f t="shared" si="86"/>
        <v>$H$2792</v>
      </c>
      <c r="D2765" s="9" t="str">
        <f t="shared" si="87"/>
        <v>H2792</v>
      </c>
      <c r="F2765">
        <v>55480</v>
      </c>
      <c r="G2765" s="1" t="str">
        <f>_xll.BDS("SPX Index","CHAIN_TICKERS", "CHAIN_STRIKE_PX_OVRD",F2765, "CHAIN_PUT_CALL_TYPE_OVRD=P", "CHAIN_PERIODICITY_OVRD=M")</f>
        <v>SPX US 11/20/15 P2700</v>
      </c>
      <c r="N2765" t="s">
        <v>2812</v>
      </c>
      <c r="O2765" t="str">
        <f>_xll.BDP(J2765,"security des")</f>
        <v>#N/A Invalid Security</v>
      </c>
    </row>
    <row r="2766" spans="1:15" x14ac:dyDescent="0.25">
      <c r="A2766">
        <v>0</v>
      </c>
      <c r="B2766" s="9">
        <v>1.4164383561643835E-4</v>
      </c>
      <c r="C2766" s="9" t="str">
        <f t="shared" si="86"/>
        <v>$H$2793</v>
      </c>
      <c r="D2766" s="9" t="str">
        <f t="shared" si="87"/>
        <v>H2793</v>
      </c>
      <c r="F2766">
        <v>55500</v>
      </c>
      <c r="G2766" s="1" t="str">
        <f>_xll.BDS("SPX Index","CHAIN_TICKERS", "CHAIN_STRIKE_PX_OVRD",F2766, "CHAIN_PUT_CALL_TYPE_OVRD=P", "CHAIN_PERIODICITY_OVRD=M")</f>
        <v>SPX US 11/20/15 P2700</v>
      </c>
      <c r="N2766" t="s">
        <v>2813</v>
      </c>
      <c r="O2766" t="str">
        <f>_xll.BDP(J2766,"security des")</f>
        <v>#N/A Invalid Security</v>
      </c>
    </row>
    <row r="2767" spans="1:15" x14ac:dyDescent="0.25">
      <c r="A2767">
        <v>0</v>
      </c>
      <c r="B2767" s="9">
        <v>1.4128767123287671E-4</v>
      </c>
      <c r="C2767" s="9" t="str">
        <f t="shared" si="86"/>
        <v>$H$2794</v>
      </c>
      <c r="D2767" s="9" t="str">
        <f t="shared" si="87"/>
        <v>H2794</v>
      </c>
      <c r="F2767">
        <v>55520</v>
      </c>
      <c r="G2767" s="1" t="str">
        <f>_xll.BDS("SPX Index","CHAIN_TICKERS", "CHAIN_STRIKE_PX_OVRD",F2767, "CHAIN_PUT_CALL_TYPE_OVRD=P", "CHAIN_PERIODICITY_OVRD=M")</f>
        <v>SPX US 11/20/15 P2700</v>
      </c>
      <c r="N2767" t="s">
        <v>2814</v>
      </c>
      <c r="O2767" t="str">
        <f>_xll.BDP(J2767,"security des")</f>
        <v>#N/A Invalid Security</v>
      </c>
    </row>
    <row r="2768" spans="1:15" x14ac:dyDescent="0.25">
      <c r="A2768">
        <v>0</v>
      </c>
      <c r="B2768" s="9">
        <v>1.401095890410959E-4</v>
      </c>
      <c r="C2768" s="9" t="str">
        <f t="shared" si="86"/>
        <v>$H$2795</v>
      </c>
      <c r="D2768" s="9" t="str">
        <f t="shared" si="87"/>
        <v>H2795</v>
      </c>
      <c r="F2768">
        <v>55540</v>
      </c>
      <c r="G2768" s="1" t="str">
        <f>_xll.BDS("SPX Index","CHAIN_TICKERS", "CHAIN_STRIKE_PX_OVRD",F2768, "CHAIN_PUT_CALL_TYPE_OVRD=P", "CHAIN_PERIODICITY_OVRD=M")</f>
        <v>SPX US 11/20/15 P2700</v>
      </c>
      <c r="N2768" t="s">
        <v>2815</v>
      </c>
      <c r="O2768" t="str">
        <f>_xll.BDP(J2768,"security des")</f>
        <v>#N/A Invalid Security</v>
      </c>
    </row>
    <row r="2769" spans="1:15" x14ac:dyDescent="0.25">
      <c r="A2769">
        <v>0</v>
      </c>
      <c r="B2769" s="9">
        <v>1.4052054794520547E-4</v>
      </c>
      <c r="C2769" s="9" t="str">
        <f t="shared" si="86"/>
        <v>$H$2796</v>
      </c>
      <c r="D2769" s="9" t="str">
        <f t="shared" si="87"/>
        <v>H2796</v>
      </c>
      <c r="F2769">
        <v>55560</v>
      </c>
      <c r="G2769" s="1" t="str">
        <f>_xll.BDS("SPX Index","CHAIN_TICKERS", "CHAIN_STRIKE_PX_OVRD",F2769, "CHAIN_PUT_CALL_TYPE_OVRD=P", "CHAIN_PERIODICITY_OVRD=M")</f>
        <v>SPX US 11/20/15 P2700</v>
      </c>
      <c r="N2769" t="s">
        <v>2816</v>
      </c>
      <c r="O2769" t="str">
        <f>_xll.BDP(J2769,"security des")</f>
        <v>#N/A Invalid Security</v>
      </c>
    </row>
    <row r="2770" spans="1:15" x14ac:dyDescent="0.25">
      <c r="A2770">
        <v>0</v>
      </c>
      <c r="B2770" s="9">
        <v>1.3736986301369865E-4</v>
      </c>
      <c r="C2770" s="9" t="str">
        <f t="shared" si="86"/>
        <v>$H$2797</v>
      </c>
      <c r="D2770" s="9" t="str">
        <f t="shared" si="87"/>
        <v>H2797</v>
      </c>
      <c r="F2770">
        <v>55580</v>
      </c>
      <c r="G2770" s="1" t="str">
        <f>_xll.BDS("SPX Index","CHAIN_TICKERS", "CHAIN_STRIKE_PX_OVRD",F2770, "CHAIN_PUT_CALL_TYPE_OVRD=P", "CHAIN_PERIODICITY_OVRD=M")</f>
        <v>SPX US 11/20/15 P2700</v>
      </c>
      <c r="N2770" t="s">
        <v>2817</v>
      </c>
      <c r="O2770" t="str">
        <f>_xll.BDP(J2770,"security des")</f>
        <v>#N/A Invalid Security</v>
      </c>
    </row>
    <row r="2771" spans="1:15" x14ac:dyDescent="0.25">
      <c r="A2771">
        <v>0</v>
      </c>
      <c r="B2771" s="9">
        <v>1.3534246575342464E-4</v>
      </c>
      <c r="C2771" s="9" t="str">
        <f t="shared" si="86"/>
        <v>$H$2798</v>
      </c>
      <c r="D2771" s="9" t="str">
        <f t="shared" si="87"/>
        <v>H2798</v>
      </c>
      <c r="F2771">
        <v>55600</v>
      </c>
      <c r="G2771" s="1" t="str">
        <f>_xll.BDS("SPX Index","CHAIN_TICKERS", "CHAIN_STRIKE_PX_OVRD",F2771, "CHAIN_PUT_CALL_TYPE_OVRD=P", "CHAIN_PERIODICITY_OVRD=M")</f>
        <v>SPX US 11/20/15 P2700</v>
      </c>
      <c r="N2771" t="s">
        <v>2818</v>
      </c>
      <c r="O2771" t="str">
        <f>_xll.BDP(J2771,"security des")</f>
        <v>#N/A Invalid Security</v>
      </c>
    </row>
    <row r="2772" spans="1:15" x14ac:dyDescent="0.25">
      <c r="A2772">
        <v>0</v>
      </c>
      <c r="B2772" s="9">
        <v>1.3246575342465753E-4</v>
      </c>
      <c r="C2772" s="9" t="str">
        <f t="shared" si="86"/>
        <v>$H$2799</v>
      </c>
      <c r="D2772" s="9" t="str">
        <f t="shared" si="87"/>
        <v>H2799</v>
      </c>
      <c r="F2772">
        <v>55620</v>
      </c>
      <c r="G2772" s="1" t="str">
        <f>_xll.BDS("SPX Index","CHAIN_TICKERS", "CHAIN_STRIKE_PX_OVRD",F2772, "CHAIN_PUT_CALL_TYPE_OVRD=P", "CHAIN_PERIODICITY_OVRD=M")</f>
        <v>SPX US 11/20/15 P2700</v>
      </c>
      <c r="N2772" t="s">
        <v>2819</v>
      </c>
      <c r="O2772" t="str">
        <f>_xll.BDP(J2772,"security des")</f>
        <v>#N/A Invalid Security</v>
      </c>
    </row>
    <row r="2773" spans="1:15" x14ac:dyDescent="0.25">
      <c r="A2773">
        <v>0</v>
      </c>
      <c r="B2773" s="9">
        <v>1.3884931506849313E-4</v>
      </c>
      <c r="C2773" s="9" t="str">
        <f t="shared" si="86"/>
        <v>$H$2800</v>
      </c>
      <c r="D2773" s="9" t="str">
        <f t="shared" si="87"/>
        <v>H2800</v>
      </c>
      <c r="F2773">
        <v>55640</v>
      </c>
      <c r="G2773" s="1" t="str">
        <f>_xll.BDS("SPX Index","CHAIN_TICKERS", "CHAIN_STRIKE_PX_OVRD",F2773, "CHAIN_PUT_CALL_TYPE_OVRD=P", "CHAIN_PERIODICITY_OVRD=M")</f>
        <v>SPX US 11/20/15 P2700</v>
      </c>
      <c r="N2773" t="s">
        <v>2820</v>
      </c>
      <c r="O2773" t="str">
        <f>_xll.BDP(J2773,"security des")</f>
        <v>#N/A Invalid Security</v>
      </c>
    </row>
    <row r="2774" spans="1:15" x14ac:dyDescent="0.25">
      <c r="A2774">
        <v>0</v>
      </c>
      <c r="B2774" s="9">
        <v>1.3882191780821917E-4</v>
      </c>
      <c r="C2774" s="9" t="str">
        <f t="shared" si="86"/>
        <v>$H$2801</v>
      </c>
      <c r="D2774" s="9" t="str">
        <f t="shared" si="87"/>
        <v>H2801</v>
      </c>
      <c r="F2774">
        <v>55660</v>
      </c>
      <c r="G2774" s="1" t="str">
        <f>_xll.BDS("SPX Index","CHAIN_TICKERS", "CHAIN_STRIKE_PX_OVRD",F2774, "CHAIN_PUT_CALL_TYPE_OVRD=P", "CHAIN_PERIODICITY_OVRD=M")</f>
        <v>SPX US 11/20/15 P2700</v>
      </c>
      <c r="N2774" t="s">
        <v>2821</v>
      </c>
      <c r="O2774" t="str">
        <f>_xll.BDP(J2774,"security des")</f>
        <v>#N/A Invalid Security</v>
      </c>
    </row>
    <row r="2775" spans="1:15" x14ac:dyDescent="0.25">
      <c r="A2775">
        <v>0</v>
      </c>
      <c r="B2775" s="9">
        <v>1.3994520547945205E-4</v>
      </c>
      <c r="C2775" s="9" t="str">
        <f t="shared" si="86"/>
        <v>$H$2802</v>
      </c>
      <c r="D2775" s="9" t="str">
        <f t="shared" si="87"/>
        <v>H2802</v>
      </c>
      <c r="F2775">
        <v>55680</v>
      </c>
      <c r="G2775" s="1" t="str">
        <f>_xll.BDS("SPX Index","CHAIN_TICKERS", "CHAIN_STRIKE_PX_OVRD",F2775, "CHAIN_PUT_CALL_TYPE_OVRD=P", "CHAIN_PERIODICITY_OVRD=M")</f>
        <v>SPX US 11/20/15 P2700</v>
      </c>
      <c r="N2775" t="s">
        <v>2822</v>
      </c>
      <c r="O2775" t="str">
        <f>_xll.BDP(J2775,"security des")</f>
        <v>#N/A Invalid Security</v>
      </c>
    </row>
    <row r="2776" spans="1:15" x14ac:dyDescent="0.25">
      <c r="A2776">
        <v>0</v>
      </c>
      <c r="B2776" s="9">
        <v>1.3816438356164385E-4</v>
      </c>
      <c r="C2776" s="9" t="str">
        <f t="shared" si="86"/>
        <v>$H$2803</v>
      </c>
      <c r="D2776" s="9" t="str">
        <f t="shared" si="87"/>
        <v>H2803</v>
      </c>
      <c r="F2776">
        <v>55700</v>
      </c>
      <c r="G2776" s="1" t="str">
        <f>_xll.BDS("SPX Index","CHAIN_TICKERS", "CHAIN_STRIKE_PX_OVRD",F2776, "CHAIN_PUT_CALL_TYPE_OVRD=P", "CHAIN_PERIODICITY_OVRD=M")</f>
        <v>SPX US 11/20/15 P2700</v>
      </c>
      <c r="N2776" t="s">
        <v>2823</v>
      </c>
      <c r="O2776" t="str">
        <f>_xll.BDP(J2776,"security des")</f>
        <v>#N/A Invalid Security</v>
      </c>
    </row>
    <row r="2777" spans="1:15" x14ac:dyDescent="0.25">
      <c r="A2777">
        <v>0</v>
      </c>
      <c r="B2777" s="9">
        <v>1.3786301369863013E-4</v>
      </c>
      <c r="C2777" s="9" t="str">
        <f t="shared" si="86"/>
        <v>$H$2804</v>
      </c>
      <c r="D2777" s="9" t="str">
        <f t="shared" si="87"/>
        <v>H2804</v>
      </c>
      <c r="F2777">
        <v>55720</v>
      </c>
      <c r="G2777" s="1" t="str">
        <f>_xll.BDS("SPX Index","CHAIN_TICKERS", "CHAIN_STRIKE_PX_OVRD",F2777, "CHAIN_PUT_CALL_TYPE_OVRD=P", "CHAIN_PERIODICITY_OVRD=M")</f>
        <v>SPX US 11/20/15 P2700</v>
      </c>
      <c r="N2777" t="s">
        <v>2824</v>
      </c>
      <c r="O2777" t="str">
        <f>_xll.BDP(J2777,"security des")</f>
        <v>#N/A Invalid Security</v>
      </c>
    </row>
    <row r="2778" spans="1:15" x14ac:dyDescent="0.25">
      <c r="A2778">
        <v>0</v>
      </c>
      <c r="B2778" s="9">
        <v>1.376986301369863E-4</v>
      </c>
      <c r="C2778" s="9" t="str">
        <f t="shared" si="86"/>
        <v>$H$2805</v>
      </c>
      <c r="D2778" s="9" t="str">
        <f t="shared" si="87"/>
        <v>H2805</v>
      </c>
      <c r="F2778">
        <v>55740</v>
      </c>
      <c r="G2778" s="1" t="str">
        <f>_xll.BDS("SPX Index","CHAIN_TICKERS", "CHAIN_STRIKE_PX_OVRD",F2778, "CHAIN_PUT_CALL_TYPE_OVRD=P", "CHAIN_PERIODICITY_OVRD=M")</f>
        <v>SPX US 11/20/15 P2700</v>
      </c>
      <c r="N2778" t="s">
        <v>2825</v>
      </c>
      <c r="O2778" t="str">
        <f>_xll.BDP(J2778,"security des")</f>
        <v>#N/A Invalid Security</v>
      </c>
    </row>
    <row r="2779" spans="1:15" x14ac:dyDescent="0.25">
      <c r="A2779">
        <v>0</v>
      </c>
      <c r="B2779" s="9">
        <v>1.3597260273972604E-4</v>
      </c>
      <c r="C2779" s="9" t="str">
        <f t="shared" si="86"/>
        <v>$H$2806</v>
      </c>
      <c r="D2779" s="9" t="str">
        <f t="shared" si="87"/>
        <v>H2806</v>
      </c>
      <c r="F2779">
        <v>55760</v>
      </c>
      <c r="G2779" s="1" t="str">
        <f>_xll.BDS("SPX Index","CHAIN_TICKERS", "CHAIN_STRIKE_PX_OVRD",F2779, "CHAIN_PUT_CALL_TYPE_OVRD=P", "CHAIN_PERIODICITY_OVRD=M")</f>
        <v>SPX US 11/20/15 P2700</v>
      </c>
      <c r="N2779" t="s">
        <v>2826</v>
      </c>
      <c r="O2779" t="str">
        <f>_xll.BDP(J2779,"security des")</f>
        <v>#N/A Invalid Security</v>
      </c>
    </row>
    <row r="2780" spans="1:15" x14ac:dyDescent="0.25">
      <c r="A2780">
        <v>0</v>
      </c>
      <c r="B2780" s="9">
        <v>1.3567123287671232E-4</v>
      </c>
      <c r="C2780" s="9" t="str">
        <f t="shared" si="86"/>
        <v>$H$2807</v>
      </c>
      <c r="D2780" s="9" t="str">
        <f t="shared" si="87"/>
        <v>H2807</v>
      </c>
      <c r="F2780">
        <v>55780</v>
      </c>
      <c r="G2780" s="1" t="str">
        <f>_xll.BDS("SPX Index","CHAIN_TICKERS", "CHAIN_STRIKE_PX_OVRD",F2780, "CHAIN_PUT_CALL_TYPE_OVRD=P", "CHAIN_PERIODICITY_OVRD=M")</f>
        <v>SPX US 11/20/15 P2700</v>
      </c>
      <c r="N2780" t="s">
        <v>2827</v>
      </c>
      <c r="O2780" t="str">
        <f>_xll.BDP(J2780,"security des")</f>
        <v>#N/A Invalid Security</v>
      </c>
    </row>
    <row r="2781" spans="1:15" x14ac:dyDescent="0.25">
      <c r="A2781">
        <v>0</v>
      </c>
      <c r="B2781" s="9">
        <v>1.3589041095890412E-4</v>
      </c>
      <c r="C2781" s="9" t="str">
        <f t="shared" si="86"/>
        <v>$H$2808</v>
      </c>
      <c r="D2781" s="9" t="str">
        <f t="shared" si="87"/>
        <v>H2808</v>
      </c>
      <c r="F2781">
        <v>55800</v>
      </c>
      <c r="G2781" s="1" t="str">
        <f>_xll.BDS("SPX Index","CHAIN_TICKERS", "CHAIN_STRIKE_PX_OVRD",F2781, "CHAIN_PUT_CALL_TYPE_OVRD=P", "CHAIN_PERIODICITY_OVRD=M")</f>
        <v>SPX US 11/20/15 P2700</v>
      </c>
      <c r="N2781" t="s">
        <v>2828</v>
      </c>
      <c r="O2781" t="str">
        <f>_xll.BDP(J2781,"security des")</f>
        <v>#N/A Invalid Security</v>
      </c>
    </row>
    <row r="2782" spans="1:15" x14ac:dyDescent="0.25">
      <c r="A2782">
        <v>0</v>
      </c>
      <c r="B2782" s="9">
        <v>1.3616438356164382E-4</v>
      </c>
      <c r="C2782" s="9" t="str">
        <f t="shared" si="86"/>
        <v>$H$2809</v>
      </c>
      <c r="D2782" s="9" t="str">
        <f t="shared" si="87"/>
        <v>H2809</v>
      </c>
      <c r="F2782">
        <v>55820</v>
      </c>
      <c r="G2782" s="1" t="str">
        <f>_xll.BDS("SPX Index","CHAIN_TICKERS", "CHAIN_STRIKE_PX_OVRD",F2782, "CHAIN_PUT_CALL_TYPE_OVRD=P", "CHAIN_PERIODICITY_OVRD=M")</f>
        <v>SPX US 11/20/15 P2700</v>
      </c>
      <c r="N2782" t="s">
        <v>2829</v>
      </c>
      <c r="O2782" t="str">
        <f>_xll.BDP(J2782,"security des")</f>
        <v>#N/A Invalid Security</v>
      </c>
    </row>
    <row r="2783" spans="1:15" x14ac:dyDescent="0.25">
      <c r="A2783">
        <v>0</v>
      </c>
      <c r="B2783" s="9">
        <v>1.3797260273972601E-4</v>
      </c>
      <c r="C2783" s="9" t="str">
        <f t="shared" si="86"/>
        <v>$H$2810</v>
      </c>
      <c r="D2783" s="9" t="str">
        <f t="shared" si="87"/>
        <v>H2810</v>
      </c>
      <c r="F2783">
        <v>55840</v>
      </c>
      <c r="G2783" s="1" t="str">
        <f>_xll.BDS("SPX Index","CHAIN_TICKERS", "CHAIN_STRIKE_PX_OVRD",F2783, "CHAIN_PUT_CALL_TYPE_OVRD=P", "CHAIN_PERIODICITY_OVRD=M")</f>
        <v>SPX US 11/20/15 P2700</v>
      </c>
      <c r="N2783" t="s">
        <v>2830</v>
      </c>
      <c r="O2783" t="str">
        <f>_xll.BDP(J2783,"security des")</f>
        <v>#N/A Invalid Security</v>
      </c>
    </row>
    <row r="2784" spans="1:15" x14ac:dyDescent="0.25">
      <c r="A2784">
        <v>0</v>
      </c>
      <c r="B2784" s="9">
        <v>1.3882191780821917E-4</v>
      </c>
      <c r="C2784" s="9" t="str">
        <f t="shared" si="86"/>
        <v>$H$2811</v>
      </c>
      <c r="D2784" s="9" t="str">
        <f t="shared" si="87"/>
        <v>H2811</v>
      </c>
      <c r="F2784">
        <v>55860</v>
      </c>
      <c r="G2784" s="1" t="str">
        <f>_xll.BDS("SPX Index","CHAIN_TICKERS", "CHAIN_STRIKE_PX_OVRD",F2784, "CHAIN_PUT_CALL_TYPE_OVRD=P", "CHAIN_PERIODICITY_OVRD=M")</f>
        <v>SPX US 11/20/15 P2700</v>
      </c>
      <c r="N2784" t="s">
        <v>2831</v>
      </c>
      <c r="O2784" t="str">
        <f>_xll.BDP(J2784,"security des")</f>
        <v>#N/A Invalid Security</v>
      </c>
    </row>
    <row r="2785" spans="1:15" x14ac:dyDescent="0.25">
      <c r="A2785">
        <v>1</v>
      </c>
      <c r="B2785" s="9">
        <v>1.3879452054794519E-4</v>
      </c>
      <c r="C2785" s="9" t="str">
        <f t="shared" si="86"/>
        <v>$H$2812</v>
      </c>
      <c r="D2785" s="9" t="str">
        <f t="shared" si="87"/>
        <v>H2812</v>
      </c>
      <c r="F2785">
        <v>55880</v>
      </c>
      <c r="G2785" s="1" t="str">
        <f>_xll.BDS("SPX Index","CHAIN_TICKERS", "CHAIN_STRIKE_PX_OVRD",F2785, "CHAIN_PUT_CALL_TYPE_OVRD=P", "CHAIN_PERIODICITY_OVRD=M")</f>
        <v>SPX US 11/20/15 P2700</v>
      </c>
      <c r="N2785" t="s">
        <v>2832</v>
      </c>
      <c r="O2785" t="str">
        <f>_xll.BDP(J2785,"security des")</f>
        <v>#N/A Invalid Security</v>
      </c>
    </row>
    <row r="2786" spans="1:15" x14ac:dyDescent="0.25">
      <c r="A2786">
        <v>0</v>
      </c>
      <c r="B2786" s="9">
        <v>1.3873972602739727E-4</v>
      </c>
      <c r="C2786" s="9" t="str">
        <f t="shared" si="86"/>
        <v>$H$2813</v>
      </c>
      <c r="D2786" s="9" t="str">
        <f t="shared" si="87"/>
        <v>H2813</v>
      </c>
      <c r="F2786">
        <v>55900</v>
      </c>
      <c r="G2786" s="1" t="str">
        <f>_xll.BDS("SPX Index","CHAIN_TICKERS", "CHAIN_STRIKE_PX_OVRD",F2786, "CHAIN_PUT_CALL_TYPE_OVRD=P", "CHAIN_PERIODICITY_OVRD=M")</f>
        <v>SPX US 11/20/15 P2700</v>
      </c>
      <c r="N2786" t="s">
        <v>2833</v>
      </c>
      <c r="O2786" t="str">
        <f>_xll.BDP(J2786,"security des")</f>
        <v>#N/A Invalid Security</v>
      </c>
    </row>
    <row r="2787" spans="1:15" x14ac:dyDescent="0.25">
      <c r="A2787">
        <v>0</v>
      </c>
      <c r="B2787" s="9">
        <v>1.41013698630137E-4</v>
      </c>
      <c r="C2787" s="9" t="str">
        <f t="shared" si="86"/>
        <v>$H$2814</v>
      </c>
      <c r="D2787" s="9" t="str">
        <f t="shared" si="87"/>
        <v>H2814</v>
      </c>
      <c r="F2787">
        <v>55920</v>
      </c>
      <c r="G2787" s="1" t="str">
        <f>_xll.BDS("SPX Index","CHAIN_TICKERS", "CHAIN_STRIKE_PX_OVRD",F2787, "CHAIN_PUT_CALL_TYPE_OVRD=P", "CHAIN_PERIODICITY_OVRD=M")</f>
        <v>SPX US 11/20/15 P2700</v>
      </c>
      <c r="N2787" t="s">
        <v>2834</v>
      </c>
      <c r="O2787" t="str">
        <f>_xll.BDP(J2787,"security des")</f>
        <v>#N/A Invalid Security</v>
      </c>
    </row>
    <row r="2788" spans="1:15" x14ac:dyDescent="0.25">
      <c r="A2788">
        <v>0</v>
      </c>
      <c r="B2788" s="9">
        <v>1.4197260273972602E-4</v>
      </c>
      <c r="C2788" s="9" t="str">
        <f t="shared" si="86"/>
        <v>$H$2815</v>
      </c>
      <c r="D2788" s="9" t="str">
        <f t="shared" si="87"/>
        <v>H2815</v>
      </c>
      <c r="F2788">
        <v>55940</v>
      </c>
      <c r="G2788" s="1" t="str">
        <f>_xll.BDS("SPX Index","CHAIN_TICKERS", "CHAIN_STRIKE_PX_OVRD",F2788, "CHAIN_PUT_CALL_TYPE_OVRD=P", "CHAIN_PERIODICITY_OVRD=M")</f>
        <v>SPX US 11/20/15 P2700</v>
      </c>
      <c r="N2788" t="s">
        <v>2835</v>
      </c>
      <c r="O2788" t="str">
        <f>_xll.BDP(J2788,"security des")</f>
        <v>#N/A Invalid Security</v>
      </c>
    </row>
    <row r="2789" spans="1:15" x14ac:dyDescent="0.25">
      <c r="A2789">
        <v>0</v>
      </c>
      <c r="B2789" s="9">
        <v>1.3967123287671234E-4</v>
      </c>
      <c r="C2789" s="9" t="str">
        <f t="shared" si="86"/>
        <v>$H$2816</v>
      </c>
      <c r="D2789" s="9" t="str">
        <f t="shared" si="87"/>
        <v>H2816</v>
      </c>
      <c r="F2789">
        <v>55960</v>
      </c>
      <c r="G2789" s="1" t="str">
        <f>_xll.BDS("SPX Index","CHAIN_TICKERS", "CHAIN_STRIKE_PX_OVRD",F2789, "CHAIN_PUT_CALL_TYPE_OVRD=P", "CHAIN_PERIODICITY_OVRD=M")</f>
        <v>SPX US 11/20/15 P2700</v>
      </c>
      <c r="N2789" t="s">
        <v>2836</v>
      </c>
      <c r="O2789" t="str">
        <f>_xll.BDP(J2789,"security des")</f>
        <v>#N/A Invalid Security</v>
      </c>
    </row>
    <row r="2790" spans="1:15" x14ac:dyDescent="0.25">
      <c r="A2790">
        <v>0</v>
      </c>
      <c r="B2790" s="9">
        <v>1.4021917808219178E-4</v>
      </c>
      <c r="C2790" s="9" t="str">
        <f t="shared" si="86"/>
        <v>$H$2817</v>
      </c>
      <c r="D2790" s="9" t="str">
        <f t="shared" si="87"/>
        <v>H2817</v>
      </c>
      <c r="F2790">
        <v>55980</v>
      </c>
      <c r="G2790" s="1" t="str">
        <f>_xll.BDS("SPX Index","CHAIN_TICKERS", "CHAIN_STRIKE_PX_OVRD",F2790, "CHAIN_PUT_CALL_TYPE_OVRD=P", "CHAIN_PERIODICITY_OVRD=M")</f>
        <v>SPX US 11/20/15 P2700</v>
      </c>
      <c r="N2790" t="s">
        <v>2837</v>
      </c>
      <c r="O2790" t="str">
        <f>_xll.BDP(J2790,"security des")</f>
        <v>#N/A Invalid Security</v>
      </c>
    </row>
    <row r="2791" spans="1:15" x14ac:dyDescent="0.25">
      <c r="A2791">
        <v>0</v>
      </c>
      <c r="B2791" s="9">
        <v>1.4073972602739727E-4</v>
      </c>
      <c r="C2791" s="9" t="str">
        <f t="shared" si="86"/>
        <v>$H$2818</v>
      </c>
      <c r="D2791" s="9" t="str">
        <f t="shared" si="87"/>
        <v>H2818</v>
      </c>
      <c r="F2791">
        <v>56000</v>
      </c>
      <c r="G2791" s="1" t="str">
        <f>_xll.BDS("SPX Index","CHAIN_TICKERS", "CHAIN_STRIKE_PX_OVRD",F2791, "CHAIN_PUT_CALL_TYPE_OVRD=P", "CHAIN_PERIODICITY_OVRD=M")</f>
        <v>SPX US 11/20/15 P2700</v>
      </c>
      <c r="N2791" t="s">
        <v>2838</v>
      </c>
      <c r="O2791" t="str">
        <f>_xll.BDP(J2791,"security des")</f>
        <v>#N/A Invalid Security</v>
      </c>
    </row>
    <row r="2792" spans="1:15" x14ac:dyDescent="0.25">
      <c r="A2792">
        <v>0</v>
      </c>
      <c r="B2792" s="9">
        <v>1.4156164383561642E-4</v>
      </c>
      <c r="C2792" s="9" t="str">
        <f t="shared" si="86"/>
        <v>$H$2819</v>
      </c>
      <c r="D2792" s="9" t="str">
        <f t="shared" si="87"/>
        <v>H2819</v>
      </c>
      <c r="F2792">
        <v>56020</v>
      </c>
      <c r="G2792" s="1" t="str">
        <f>_xll.BDS("SPX Index","CHAIN_TICKERS", "CHAIN_STRIKE_PX_OVRD",F2792, "CHAIN_PUT_CALL_TYPE_OVRD=P", "CHAIN_PERIODICITY_OVRD=M")</f>
        <v>SPX US 11/20/15 P2700</v>
      </c>
      <c r="N2792" t="s">
        <v>2839</v>
      </c>
      <c r="O2792" t="str">
        <f>_xll.BDP(J2792,"security des")</f>
        <v>#N/A Invalid Security</v>
      </c>
    </row>
    <row r="2793" spans="1:15" x14ac:dyDescent="0.25">
      <c r="A2793">
        <v>0</v>
      </c>
      <c r="B2793" s="9">
        <v>1.4339726027397259E-4</v>
      </c>
      <c r="C2793" s="9" t="str">
        <f t="shared" si="86"/>
        <v>$H$2820</v>
      </c>
      <c r="D2793" s="9" t="str">
        <f t="shared" si="87"/>
        <v>H2820</v>
      </c>
      <c r="F2793">
        <v>56040</v>
      </c>
      <c r="G2793" s="1" t="str">
        <f>_xll.BDS("SPX Index","CHAIN_TICKERS", "CHAIN_STRIKE_PX_OVRD",F2793, "CHAIN_PUT_CALL_TYPE_OVRD=P", "CHAIN_PERIODICITY_OVRD=M")</f>
        <v>SPX US 11/20/15 P2700</v>
      </c>
      <c r="N2793" t="s">
        <v>2840</v>
      </c>
      <c r="O2793" t="str">
        <f>_xll.BDP(J2793,"security des")</f>
        <v>#N/A Invalid Security</v>
      </c>
    </row>
    <row r="2794" spans="1:15" x14ac:dyDescent="0.25">
      <c r="A2794">
        <v>0</v>
      </c>
      <c r="B2794" s="9">
        <v>1.430958904109589E-4</v>
      </c>
      <c r="C2794" s="9" t="str">
        <f t="shared" si="86"/>
        <v>$H$2821</v>
      </c>
      <c r="D2794" s="9" t="str">
        <f t="shared" si="87"/>
        <v>H2821</v>
      </c>
      <c r="F2794">
        <v>56060</v>
      </c>
      <c r="G2794" s="1" t="str">
        <f>_xll.BDS("SPX Index","CHAIN_TICKERS", "CHAIN_STRIKE_PX_OVRD",F2794, "CHAIN_PUT_CALL_TYPE_OVRD=P", "CHAIN_PERIODICITY_OVRD=M")</f>
        <v>SPX US 11/20/15 P2700</v>
      </c>
      <c r="N2794" t="s">
        <v>2841</v>
      </c>
      <c r="O2794" t="str">
        <f>_xll.BDP(J2794,"security des")</f>
        <v>#N/A Invalid Security</v>
      </c>
    </row>
    <row r="2795" spans="1:15" x14ac:dyDescent="0.25">
      <c r="A2795">
        <v>0</v>
      </c>
      <c r="B2795" s="9">
        <v>1.4073972602739727E-4</v>
      </c>
      <c r="C2795" s="9" t="str">
        <f t="shared" si="86"/>
        <v>$H$2822</v>
      </c>
      <c r="D2795" s="9" t="str">
        <f t="shared" si="87"/>
        <v>H2822</v>
      </c>
      <c r="F2795">
        <v>56080</v>
      </c>
      <c r="G2795" s="1" t="str">
        <f>_xll.BDS("SPX Index","CHAIN_TICKERS", "CHAIN_STRIKE_PX_OVRD",F2795, "CHAIN_PUT_CALL_TYPE_OVRD=P", "CHAIN_PERIODICITY_OVRD=M")</f>
        <v>SPX US 11/20/15 P2700</v>
      </c>
      <c r="N2795" t="s">
        <v>2842</v>
      </c>
      <c r="O2795" t="str">
        <f>_xll.BDP(J2795,"security des")</f>
        <v>#N/A Invalid Security</v>
      </c>
    </row>
    <row r="2796" spans="1:15" x14ac:dyDescent="0.25">
      <c r="A2796">
        <v>0</v>
      </c>
      <c r="B2796" s="9">
        <v>1.3898630136986303E-4</v>
      </c>
      <c r="C2796" s="9" t="str">
        <f t="shared" si="86"/>
        <v>$H$2823</v>
      </c>
      <c r="D2796" s="9" t="str">
        <f t="shared" si="87"/>
        <v>H2823</v>
      </c>
      <c r="F2796">
        <v>56100</v>
      </c>
      <c r="G2796" s="1" t="str">
        <f>_xll.BDS("SPX Index","CHAIN_TICKERS", "CHAIN_STRIKE_PX_OVRD",F2796, "CHAIN_PUT_CALL_TYPE_OVRD=P", "CHAIN_PERIODICITY_OVRD=M")</f>
        <v>SPX US 11/20/15 P2700</v>
      </c>
      <c r="N2796" t="s">
        <v>2843</v>
      </c>
      <c r="O2796" t="str">
        <f>_xll.BDP(J2796,"security des")</f>
        <v>#N/A Invalid Security</v>
      </c>
    </row>
    <row r="2797" spans="1:15" x14ac:dyDescent="0.25">
      <c r="A2797">
        <v>0</v>
      </c>
      <c r="B2797" s="9">
        <v>1.3997260273972603E-4</v>
      </c>
      <c r="C2797" s="9" t="str">
        <f t="shared" si="86"/>
        <v>$H$2824</v>
      </c>
      <c r="D2797" s="9" t="str">
        <f t="shared" si="87"/>
        <v>H2824</v>
      </c>
      <c r="F2797">
        <v>56120</v>
      </c>
      <c r="G2797" s="1" t="str">
        <f>_xll.BDS("SPX Index","CHAIN_TICKERS", "CHAIN_STRIKE_PX_OVRD",F2797, "CHAIN_PUT_CALL_TYPE_OVRD=P", "CHAIN_PERIODICITY_OVRD=M")</f>
        <v>SPX US 11/20/15 P2700</v>
      </c>
      <c r="N2797" t="s">
        <v>2844</v>
      </c>
      <c r="O2797" t="str">
        <f>_xll.BDP(J2797,"security des")</f>
        <v>#N/A Invalid Security</v>
      </c>
    </row>
    <row r="2798" spans="1:15" x14ac:dyDescent="0.25">
      <c r="A2798">
        <v>0</v>
      </c>
      <c r="B2798" s="9">
        <v>1.3967123287671234E-4</v>
      </c>
      <c r="C2798" s="9" t="str">
        <f t="shared" si="86"/>
        <v>$H$2825</v>
      </c>
      <c r="D2798" s="9" t="str">
        <f t="shared" si="87"/>
        <v>H2825</v>
      </c>
      <c r="F2798">
        <v>56140</v>
      </c>
      <c r="G2798" s="1" t="str">
        <f>_xll.BDS("SPX Index","CHAIN_TICKERS", "CHAIN_STRIKE_PX_OVRD",F2798, "CHAIN_PUT_CALL_TYPE_OVRD=P", "CHAIN_PERIODICITY_OVRD=M")</f>
        <v>SPX US 11/20/15 P2700</v>
      </c>
      <c r="N2798" t="s">
        <v>2845</v>
      </c>
      <c r="O2798" t="str">
        <f>_xll.BDP(J2798,"security des")</f>
        <v>#N/A Invalid Security</v>
      </c>
    </row>
    <row r="2799" spans="1:15" x14ac:dyDescent="0.25">
      <c r="A2799">
        <v>0</v>
      </c>
      <c r="B2799" s="9">
        <v>1.4106849315068492E-4</v>
      </c>
      <c r="C2799" s="9" t="str">
        <f t="shared" si="86"/>
        <v>$H$2826</v>
      </c>
      <c r="D2799" s="9" t="str">
        <f t="shared" si="87"/>
        <v>H2826</v>
      </c>
      <c r="F2799">
        <v>56160</v>
      </c>
      <c r="G2799" s="1" t="str">
        <f>_xll.BDS("SPX Index","CHAIN_TICKERS", "CHAIN_STRIKE_PX_OVRD",F2799, "CHAIN_PUT_CALL_TYPE_OVRD=P", "CHAIN_PERIODICITY_OVRD=M")</f>
        <v>SPX US 11/20/15 P2700</v>
      </c>
      <c r="N2799" t="s">
        <v>2846</v>
      </c>
      <c r="O2799" t="str">
        <f>_xll.BDP(J2799,"security des")</f>
        <v>#N/A Invalid Security</v>
      </c>
    </row>
    <row r="2800" spans="1:15" x14ac:dyDescent="0.25">
      <c r="A2800">
        <v>0</v>
      </c>
      <c r="B2800" s="9">
        <v>1.4043835616438358E-4</v>
      </c>
      <c r="C2800" s="9" t="str">
        <f t="shared" si="86"/>
        <v>$H$2827</v>
      </c>
      <c r="D2800" s="9" t="str">
        <f t="shared" si="87"/>
        <v>H2827</v>
      </c>
      <c r="F2800">
        <v>56180</v>
      </c>
      <c r="G2800" s="1" t="str">
        <f>_xll.BDS("SPX Index","CHAIN_TICKERS", "CHAIN_STRIKE_PX_OVRD",F2800, "CHAIN_PUT_CALL_TYPE_OVRD=P", "CHAIN_PERIODICITY_OVRD=M")</f>
        <v>SPX US 11/20/15 P2700</v>
      </c>
      <c r="N2800" t="s">
        <v>2847</v>
      </c>
      <c r="O2800" t="str">
        <f>_xll.BDP(J2800,"security des")</f>
        <v>#N/A Invalid Security</v>
      </c>
    </row>
    <row r="2801" spans="1:15" x14ac:dyDescent="0.25">
      <c r="A2801">
        <v>0</v>
      </c>
      <c r="B2801" s="9">
        <v>1.4071232876712328E-4</v>
      </c>
      <c r="C2801" s="9" t="str">
        <f t="shared" si="86"/>
        <v>$H$2828</v>
      </c>
      <c r="D2801" s="9" t="str">
        <f t="shared" si="87"/>
        <v>H2828</v>
      </c>
      <c r="F2801">
        <v>56200</v>
      </c>
      <c r="G2801" s="1" t="str">
        <f>_xll.BDS("SPX Index","CHAIN_TICKERS", "CHAIN_STRIKE_PX_OVRD",F2801, "CHAIN_PUT_CALL_TYPE_OVRD=P", "CHAIN_PERIODICITY_OVRD=M")</f>
        <v>SPX US 11/20/15 P2700</v>
      </c>
      <c r="N2801" t="s">
        <v>2848</v>
      </c>
      <c r="O2801" t="str">
        <f>_xll.BDP(J2801,"security des")</f>
        <v>#N/A Invalid Security</v>
      </c>
    </row>
    <row r="2802" spans="1:15" x14ac:dyDescent="0.25">
      <c r="A2802">
        <v>0</v>
      </c>
      <c r="B2802" s="9">
        <v>1.4224657534246576E-4</v>
      </c>
      <c r="C2802" s="9" t="str">
        <f t="shared" si="86"/>
        <v>$H$2829</v>
      </c>
      <c r="D2802" s="9" t="str">
        <f t="shared" si="87"/>
        <v>H2829</v>
      </c>
      <c r="F2802">
        <v>56220</v>
      </c>
      <c r="G2802" s="1" t="str">
        <f>_xll.BDS("SPX Index","CHAIN_TICKERS", "CHAIN_STRIKE_PX_OVRD",F2802, "CHAIN_PUT_CALL_TYPE_OVRD=P", "CHAIN_PERIODICITY_OVRD=M")</f>
        <v>SPX US 11/20/15 P2700</v>
      </c>
      <c r="N2802" t="s">
        <v>2849</v>
      </c>
      <c r="O2802" t="str">
        <f>_xll.BDP(J2802,"security des")</f>
        <v>#N/A Invalid Security</v>
      </c>
    </row>
    <row r="2803" spans="1:15" x14ac:dyDescent="0.25">
      <c r="A2803">
        <v>0</v>
      </c>
      <c r="B2803" s="9">
        <v>1.4194520547945207E-4</v>
      </c>
      <c r="C2803" s="9" t="str">
        <f t="shared" si="86"/>
        <v>$H$2830</v>
      </c>
      <c r="D2803" s="9" t="str">
        <f t="shared" si="87"/>
        <v>H2830</v>
      </c>
      <c r="F2803">
        <v>56240</v>
      </c>
      <c r="G2803" s="1" t="str">
        <f>_xll.BDS("SPX Index","CHAIN_TICKERS", "CHAIN_STRIKE_PX_OVRD",F2803, "CHAIN_PUT_CALL_TYPE_OVRD=P", "CHAIN_PERIODICITY_OVRD=M")</f>
        <v>SPX US 11/20/15 P2700</v>
      </c>
      <c r="N2803" t="s">
        <v>2850</v>
      </c>
      <c r="O2803" t="str">
        <f>_xll.BDP(J2803,"security des")</f>
        <v>#N/A Invalid Security</v>
      </c>
    </row>
    <row r="2804" spans="1:15" x14ac:dyDescent="0.25">
      <c r="A2804">
        <v>1</v>
      </c>
      <c r="B2804" s="9">
        <v>1.427945205479452E-4</v>
      </c>
      <c r="C2804" s="9" t="str">
        <f t="shared" si="86"/>
        <v>$H$2831</v>
      </c>
      <c r="D2804" s="9" t="str">
        <f t="shared" si="87"/>
        <v>H2831</v>
      </c>
      <c r="F2804">
        <v>56260</v>
      </c>
      <c r="G2804" s="1" t="str">
        <f>_xll.BDS("SPX Index","CHAIN_TICKERS", "CHAIN_STRIKE_PX_OVRD",F2804, "CHAIN_PUT_CALL_TYPE_OVRD=P", "CHAIN_PERIODICITY_OVRD=M")</f>
        <v>SPX US 11/20/15 P2700</v>
      </c>
      <c r="N2804" t="s">
        <v>2851</v>
      </c>
      <c r="O2804" t="str">
        <f>_xll.BDP(J2804,"security des")</f>
        <v>#N/A Invalid Security</v>
      </c>
    </row>
    <row r="2805" spans="1:15" x14ac:dyDescent="0.25">
      <c r="A2805">
        <v>0</v>
      </c>
      <c r="B2805" s="9">
        <v>1.435890410958904E-4</v>
      </c>
      <c r="C2805" s="9" t="str">
        <f t="shared" si="86"/>
        <v>$H$2832</v>
      </c>
      <c r="D2805" s="9" t="str">
        <f t="shared" si="87"/>
        <v>H2832</v>
      </c>
      <c r="F2805">
        <v>56280</v>
      </c>
      <c r="G2805" s="1" t="str">
        <f>_xll.BDS("SPX Index","CHAIN_TICKERS", "CHAIN_STRIKE_PX_OVRD",F2805, "CHAIN_PUT_CALL_TYPE_OVRD=P", "CHAIN_PERIODICITY_OVRD=M")</f>
        <v>SPX US 11/20/15 P2700</v>
      </c>
      <c r="N2805" t="s">
        <v>2852</v>
      </c>
      <c r="O2805" t="str">
        <f>_xll.BDP(J2805,"security des")</f>
        <v>#N/A Invalid Security</v>
      </c>
    </row>
    <row r="2806" spans="1:15" x14ac:dyDescent="0.25">
      <c r="A2806">
        <v>0</v>
      </c>
      <c r="B2806" s="9">
        <v>1.4441095890410958E-4</v>
      </c>
      <c r="C2806" s="9" t="str">
        <f t="shared" si="86"/>
        <v>$H$2833</v>
      </c>
      <c r="D2806" s="9" t="str">
        <f t="shared" si="87"/>
        <v>H2833</v>
      </c>
      <c r="F2806">
        <v>56300</v>
      </c>
      <c r="G2806" s="1" t="str">
        <f>_xll.BDS("SPX Index","CHAIN_TICKERS", "CHAIN_STRIKE_PX_OVRD",F2806, "CHAIN_PUT_CALL_TYPE_OVRD=P", "CHAIN_PERIODICITY_OVRD=M")</f>
        <v>SPX US 11/20/15 P2700</v>
      </c>
      <c r="N2806" t="s">
        <v>2853</v>
      </c>
      <c r="O2806" t="str">
        <f>_xll.BDP(J2806,"security des")</f>
        <v>#N/A Invalid Security</v>
      </c>
    </row>
    <row r="2807" spans="1:15" x14ac:dyDescent="0.25">
      <c r="A2807">
        <v>0</v>
      </c>
      <c r="B2807" s="9">
        <v>1.4326027397260275E-4</v>
      </c>
      <c r="C2807" s="9" t="str">
        <f t="shared" si="86"/>
        <v>$H$2834</v>
      </c>
      <c r="D2807" s="9" t="str">
        <f t="shared" si="87"/>
        <v>H2834</v>
      </c>
      <c r="F2807">
        <v>56320</v>
      </c>
      <c r="G2807" s="1" t="str">
        <f>_xll.BDS("SPX Index","CHAIN_TICKERS", "CHAIN_STRIKE_PX_OVRD",F2807, "CHAIN_PUT_CALL_TYPE_OVRD=P", "CHAIN_PERIODICITY_OVRD=M")</f>
        <v>SPX US 11/20/15 P2700</v>
      </c>
      <c r="N2807" t="s">
        <v>2854</v>
      </c>
      <c r="O2807" t="str">
        <f>_xll.BDP(J2807,"security des")</f>
        <v>#N/A Invalid Security</v>
      </c>
    </row>
    <row r="2808" spans="1:15" x14ac:dyDescent="0.25">
      <c r="A2808">
        <v>0</v>
      </c>
      <c r="B2808" s="9">
        <v>1.4224657534246576E-4</v>
      </c>
      <c r="C2808" s="9" t="str">
        <f t="shared" si="86"/>
        <v>$H$2835</v>
      </c>
      <c r="D2808" s="9" t="str">
        <f t="shared" si="87"/>
        <v>H2835</v>
      </c>
      <c r="F2808">
        <v>56340</v>
      </c>
      <c r="G2808" s="1" t="str">
        <f>_xll.BDS("SPX Index","CHAIN_TICKERS", "CHAIN_STRIKE_PX_OVRD",F2808, "CHAIN_PUT_CALL_TYPE_OVRD=P", "CHAIN_PERIODICITY_OVRD=M")</f>
        <v>SPX US 11/20/15 P2700</v>
      </c>
      <c r="N2808" t="s">
        <v>2855</v>
      </c>
      <c r="O2808" t="str">
        <f>_xll.BDP(J2808,"security des")</f>
        <v>#N/A Invalid Security</v>
      </c>
    </row>
    <row r="2809" spans="1:15" x14ac:dyDescent="0.25">
      <c r="A2809">
        <v>0</v>
      </c>
      <c r="B2809" s="9">
        <v>1.427945205479452E-4</v>
      </c>
      <c r="C2809" s="9" t="str">
        <f t="shared" si="86"/>
        <v>$H$2836</v>
      </c>
      <c r="D2809" s="9" t="str">
        <f t="shared" si="87"/>
        <v>H2836</v>
      </c>
      <c r="F2809">
        <v>56360</v>
      </c>
      <c r="G2809" s="1" t="str">
        <f>_xll.BDS("SPX Index","CHAIN_TICKERS", "CHAIN_STRIKE_PX_OVRD",F2809, "CHAIN_PUT_CALL_TYPE_OVRD=P", "CHAIN_PERIODICITY_OVRD=M")</f>
        <v>SPX US 11/20/15 P2700</v>
      </c>
      <c r="N2809" t="s">
        <v>2856</v>
      </c>
      <c r="O2809" t="str">
        <f>_xll.BDP(J2809,"security des")</f>
        <v>#N/A Invalid Security</v>
      </c>
    </row>
    <row r="2810" spans="1:15" x14ac:dyDescent="0.25">
      <c r="A2810">
        <v>0</v>
      </c>
      <c r="B2810" s="9">
        <v>1.4301369863013697E-4</v>
      </c>
      <c r="C2810" s="9" t="str">
        <f t="shared" si="86"/>
        <v>$H$2837</v>
      </c>
      <c r="D2810" s="9" t="str">
        <f t="shared" si="87"/>
        <v>H2837</v>
      </c>
      <c r="F2810">
        <v>56380</v>
      </c>
      <c r="G2810" s="1" t="str">
        <f>_xll.BDS("SPX Index","CHAIN_TICKERS", "CHAIN_STRIKE_PX_OVRD",F2810, "CHAIN_PUT_CALL_TYPE_OVRD=P", "CHAIN_PERIODICITY_OVRD=M")</f>
        <v>SPX US 11/20/15 P2700</v>
      </c>
      <c r="N2810" t="s">
        <v>2857</v>
      </c>
      <c r="O2810" t="str">
        <f>_xll.BDP(J2810,"security des")</f>
        <v>#N/A Invalid Security</v>
      </c>
    </row>
    <row r="2811" spans="1:15" x14ac:dyDescent="0.25">
      <c r="A2811">
        <v>0</v>
      </c>
      <c r="B2811" s="9">
        <v>1.4328767123287673E-4</v>
      </c>
      <c r="C2811" s="9" t="str">
        <f t="shared" si="86"/>
        <v>$H$2838</v>
      </c>
      <c r="D2811" s="9" t="str">
        <f t="shared" si="87"/>
        <v>H2838</v>
      </c>
      <c r="F2811">
        <v>56400</v>
      </c>
      <c r="G2811" s="1" t="str">
        <f>_xll.BDS("SPX Index","CHAIN_TICKERS", "CHAIN_STRIKE_PX_OVRD",F2811, "CHAIN_PUT_CALL_TYPE_OVRD=P", "CHAIN_PERIODICITY_OVRD=M")</f>
        <v>SPX US 11/20/15 P2700</v>
      </c>
      <c r="N2811" t="s">
        <v>2858</v>
      </c>
      <c r="O2811" t="str">
        <f>_xll.BDP(J2811,"security des")</f>
        <v>#N/A Invalid Security</v>
      </c>
    </row>
    <row r="2812" spans="1:15" x14ac:dyDescent="0.25">
      <c r="A2812">
        <v>0</v>
      </c>
      <c r="B2812" s="9">
        <v>1.4339726027397259E-4</v>
      </c>
      <c r="C2812" s="9" t="str">
        <f t="shared" si="86"/>
        <v>$H$2839</v>
      </c>
      <c r="D2812" s="9" t="str">
        <f t="shared" si="87"/>
        <v>H2839</v>
      </c>
      <c r="F2812">
        <v>56420</v>
      </c>
      <c r="G2812" s="1" t="str">
        <f>_xll.BDS("SPX Index","CHAIN_TICKERS", "CHAIN_STRIKE_PX_OVRD",F2812, "CHAIN_PUT_CALL_TYPE_OVRD=P", "CHAIN_PERIODICITY_OVRD=M")</f>
        <v>SPX US 11/20/15 P2700</v>
      </c>
      <c r="N2812" t="s">
        <v>2859</v>
      </c>
      <c r="O2812" t="str">
        <f>_xll.BDP(J2812,"security des")</f>
        <v>#N/A Invalid Security</v>
      </c>
    </row>
    <row r="2813" spans="1:15" x14ac:dyDescent="0.25">
      <c r="A2813">
        <v>0</v>
      </c>
      <c r="B2813" s="9">
        <v>1.4336986301369863E-4</v>
      </c>
      <c r="C2813" s="9" t="str">
        <f t="shared" si="86"/>
        <v>$H$2840</v>
      </c>
      <c r="D2813" s="9" t="str">
        <f t="shared" si="87"/>
        <v>H2840</v>
      </c>
      <c r="F2813">
        <v>56440</v>
      </c>
      <c r="G2813" s="1" t="str">
        <f>_xll.BDS("SPX Index","CHAIN_TICKERS", "CHAIN_STRIKE_PX_OVRD",F2813, "CHAIN_PUT_CALL_TYPE_OVRD=P", "CHAIN_PERIODICITY_OVRD=M")</f>
        <v>SPX US 11/20/15 P2700</v>
      </c>
      <c r="N2813" t="s">
        <v>2860</v>
      </c>
      <c r="O2813" t="str">
        <f>_xll.BDP(J2813,"security des")</f>
        <v>#N/A Invalid Security</v>
      </c>
    </row>
    <row r="2814" spans="1:15" x14ac:dyDescent="0.25">
      <c r="A2814">
        <v>0</v>
      </c>
      <c r="B2814" s="9">
        <v>1.4336986301369863E-4</v>
      </c>
      <c r="C2814" s="9" t="str">
        <f t="shared" si="86"/>
        <v>$H$2841</v>
      </c>
      <c r="D2814" s="9" t="str">
        <f t="shared" si="87"/>
        <v>H2841</v>
      </c>
      <c r="F2814">
        <v>56460</v>
      </c>
      <c r="G2814" s="1" t="str">
        <f>_xll.BDS("SPX Index","CHAIN_TICKERS", "CHAIN_STRIKE_PX_OVRD",F2814, "CHAIN_PUT_CALL_TYPE_OVRD=P", "CHAIN_PERIODICITY_OVRD=M")</f>
        <v>SPX US 11/20/15 P2700</v>
      </c>
      <c r="N2814" t="s">
        <v>2861</v>
      </c>
      <c r="O2814" t="str">
        <f>_xll.BDP(J2814,"security des")</f>
        <v>#N/A Invalid Security</v>
      </c>
    </row>
    <row r="2815" spans="1:15" x14ac:dyDescent="0.25">
      <c r="A2815">
        <v>0</v>
      </c>
      <c r="B2815" s="9">
        <v>1.4443835616438356E-4</v>
      </c>
      <c r="C2815" s="9" t="str">
        <f t="shared" si="86"/>
        <v>$H$2842</v>
      </c>
      <c r="D2815" s="9" t="str">
        <f t="shared" si="87"/>
        <v>H2842</v>
      </c>
      <c r="F2815">
        <v>56480</v>
      </c>
      <c r="G2815" s="1" t="str">
        <f>_xll.BDS("SPX Index","CHAIN_TICKERS", "CHAIN_STRIKE_PX_OVRD",F2815, "CHAIN_PUT_CALL_TYPE_OVRD=P", "CHAIN_PERIODICITY_OVRD=M")</f>
        <v>SPX US 11/20/15 P2700</v>
      </c>
      <c r="N2815" t="s">
        <v>2862</v>
      </c>
      <c r="O2815" t="str">
        <f>_xll.BDP(J2815,"security des")</f>
        <v>#N/A Invalid Security</v>
      </c>
    </row>
    <row r="2816" spans="1:15" x14ac:dyDescent="0.25">
      <c r="A2816">
        <v>0</v>
      </c>
      <c r="B2816" s="9">
        <v>1.4413698630136987E-4</v>
      </c>
      <c r="C2816" s="9" t="str">
        <f t="shared" si="86"/>
        <v>$H$2843</v>
      </c>
      <c r="D2816" s="9" t="str">
        <f t="shared" si="87"/>
        <v>H2843</v>
      </c>
      <c r="F2816">
        <v>56500</v>
      </c>
      <c r="G2816" s="1" t="str">
        <f>_xll.BDS("SPX Index","CHAIN_TICKERS", "CHAIN_STRIKE_PX_OVRD",F2816, "CHAIN_PUT_CALL_TYPE_OVRD=P", "CHAIN_PERIODICITY_OVRD=M")</f>
        <v>SPX US 11/20/15 P2700</v>
      </c>
      <c r="N2816" t="s">
        <v>2863</v>
      </c>
      <c r="O2816" t="str">
        <f>_xll.BDP(J2816,"security des")</f>
        <v>#N/A Invalid Security</v>
      </c>
    </row>
    <row r="2817" spans="1:15" x14ac:dyDescent="0.25">
      <c r="A2817">
        <v>0</v>
      </c>
      <c r="B2817" s="9">
        <v>1.4482191780821916E-4</v>
      </c>
      <c r="C2817" s="9" t="str">
        <f t="shared" si="86"/>
        <v>$H$2844</v>
      </c>
      <c r="D2817" s="9" t="str">
        <f t="shared" si="87"/>
        <v>H2844</v>
      </c>
      <c r="F2817">
        <v>56520</v>
      </c>
      <c r="G2817" s="1" t="str">
        <f>_xll.BDS("SPX Index","CHAIN_TICKERS", "CHAIN_STRIKE_PX_OVRD",F2817, "CHAIN_PUT_CALL_TYPE_OVRD=P", "CHAIN_PERIODICITY_OVRD=M")</f>
        <v>SPX US 11/20/15 P2700</v>
      </c>
      <c r="N2817" t="s">
        <v>2864</v>
      </c>
      <c r="O2817" t="str">
        <f>_xll.BDP(J2817,"security des")</f>
        <v>#N/A Invalid Security</v>
      </c>
    </row>
    <row r="2818" spans="1:15" x14ac:dyDescent="0.25">
      <c r="A2818">
        <v>0</v>
      </c>
      <c r="B2818" s="9">
        <v>1.447945205479452E-4</v>
      </c>
      <c r="C2818" s="9" t="str">
        <f t="shared" si="86"/>
        <v>$H$2845</v>
      </c>
      <c r="D2818" s="9" t="str">
        <f t="shared" si="87"/>
        <v>H2845</v>
      </c>
      <c r="F2818">
        <v>56540</v>
      </c>
      <c r="G2818" s="1" t="str">
        <f>_xll.BDS("SPX Index","CHAIN_TICKERS", "CHAIN_STRIKE_PX_OVRD",F2818, "CHAIN_PUT_CALL_TYPE_OVRD=P", "CHAIN_PERIODICITY_OVRD=M")</f>
        <v>SPX US 11/20/15 P2700</v>
      </c>
      <c r="N2818" t="s">
        <v>2865</v>
      </c>
      <c r="O2818" t="str">
        <f>_xll.BDP(J2818,"security des")</f>
        <v>#N/A Invalid Security</v>
      </c>
    </row>
    <row r="2819" spans="1:15" x14ac:dyDescent="0.25">
      <c r="A2819">
        <v>0</v>
      </c>
      <c r="B2819" s="9">
        <v>1.4506849315068493E-4</v>
      </c>
      <c r="C2819" s="9" t="str">
        <f t="shared" si="86"/>
        <v>$H$2846</v>
      </c>
      <c r="D2819" s="9" t="str">
        <f t="shared" si="87"/>
        <v>H2846</v>
      </c>
      <c r="F2819">
        <v>56560</v>
      </c>
      <c r="G2819" s="1" t="str">
        <f>_xll.BDS("SPX Index","CHAIN_TICKERS", "CHAIN_STRIKE_PX_OVRD",F2819, "CHAIN_PUT_CALL_TYPE_OVRD=P", "CHAIN_PERIODICITY_OVRD=M")</f>
        <v>SPX US 11/20/15 P2700</v>
      </c>
      <c r="N2819" t="s">
        <v>2866</v>
      </c>
      <c r="O2819" t="str">
        <f>_xll.BDP(J2819,"security des")</f>
        <v>#N/A Invalid Security</v>
      </c>
    </row>
    <row r="2820" spans="1:15" x14ac:dyDescent="0.25">
      <c r="A2820">
        <v>0</v>
      </c>
      <c r="B2820" s="9">
        <v>1.447123287671233E-4</v>
      </c>
      <c r="C2820" s="9" t="str">
        <f t="shared" ref="C2820:C2883" si="88">ADDRESS(ROW(B2820)+MATCH(1,B2820:B2846),8)</f>
        <v>$H$2847</v>
      </c>
      <c r="D2820" s="9" t="str">
        <f t="shared" ref="D2820:D2883" si="89">"H"&amp;(ROW(B2820)+MATCH(1,B2820:B2846))</f>
        <v>H2847</v>
      </c>
      <c r="F2820">
        <v>56580</v>
      </c>
      <c r="G2820" s="1" t="str">
        <f>_xll.BDS("SPX Index","CHAIN_TICKERS", "CHAIN_STRIKE_PX_OVRD",F2820, "CHAIN_PUT_CALL_TYPE_OVRD=P", "CHAIN_PERIODICITY_OVRD=M")</f>
        <v>SPX US 11/20/15 P2700</v>
      </c>
      <c r="N2820" t="s">
        <v>2867</v>
      </c>
      <c r="O2820" t="str">
        <f>_xll.BDP(J2820,"security des")</f>
        <v>#N/A Invalid Security</v>
      </c>
    </row>
    <row r="2821" spans="1:15" x14ac:dyDescent="0.25">
      <c r="A2821">
        <v>0</v>
      </c>
      <c r="B2821" s="9">
        <v>1.4498630136986301E-4</v>
      </c>
      <c r="C2821" s="9" t="str">
        <f t="shared" si="88"/>
        <v>$H$2848</v>
      </c>
      <c r="D2821" s="9" t="str">
        <f t="shared" si="89"/>
        <v>H2848</v>
      </c>
      <c r="F2821">
        <v>56600</v>
      </c>
      <c r="G2821" s="1" t="str">
        <f>_xll.BDS("SPX Index","CHAIN_TICKERS", "CHAIN_STRIKE_PX_OVRD",F2821, "CHAIN_PUT_CALL_TYPE_OVRD=P", "CHAIN_PERIODICITY_OVRD=M")</f>
        <v>SPX US 11/20/15 P2700</v>
      </c>
      <c r="N2821" t="s">
        <v>2868</v>
      </c>
      <c r="O2821" t="str">
        <f>_xll.BDP(J2821,"security des")</f>
        <v>#N/A Invalid Security</v>
      </c>
    </row>
    <row r="2822" spans="1:15" x14ac:dyDescent="0.25">
      <c r="A2822">
        <v>0</v>
      </c>
      <c r="B2822" s="9">
        <v>1.4567123287671232E-4</v>
      </c>
      <c r="C2822" s="9" t="str">
        <f t="shared" si="88"/>
        <v>$H$2849</v>
      </c>
      <c r="D2822" s="9" t="str">
        <f t="shared" si="89"/>
        <v>H2849</v>
      </c>
      <c r="F2822">
        <v>56620</v>
      </c>
      <c r="G2822" s="1" t="str">
        <f>_xll.BDS("SPX Index","CHAIN_TICKERS", "CHAIN_STRIKE_PX_OVRD",F2822, "CHAIN_PUT_CALL_TYPE_OVRD=P", "CHAIN_PERIODICITY_OVRD=M")</f>
        <v>SPX US 11/20/15 P2700</v>
      </c>
      <c r="N2822" t="s">
        <v>2869</v>
      </c>
      <c r="O2822" t="str">
        <f>_xll.BDP(J2822,"security des")</f>
        <v>#N/A Invalid Security</v>
      </c>
    </row>
    <row r="2823" spans="1:15" x14ac:dyDescent="0.25">
      <c r="A2823">
        <v>0</v>
      </c>
      <c r="B2823" s="9">
        <v>1.4536986301369863E-4</v>
      </c>
      <c r="C2823" s="9" t="str">
        <f t="shared" si="88"/>
        <v>$H$2850</v>
      </c>
      <c r="D2823" s="9" t="str">
        <f t="shared" si="89"/>
        <v>H2850</v>
      </c>
      <c r="F2823">
        <v>56640</v>
      </c>
      <c r="G2823" s="1" t="str">
        <f>_xll.BDS("SPX Index","CHAIN_TICKERS", "CHAIN_STRIKE_PX_OVRD",F2823, "CHAIN_PUT_CALL_TYPE_OVRD=P", "CHAIN_PERIODICITY_OVRD=M")</f>
        <v>SPX US 11/20/15 P2700</v>
      </c>
      <c r="N2823" t="s">
        <v>2870</v>
      </c>
      <c r="O2823" t="str">
        <f>_xll.BDP(J2823,"security des")</f>
        <v>#N/A Invalid Security</v>
      </c>
    </row>
    <row r="2824" spans="1:15" x14ac:dyDescent="0.25">
      <c r="A2824">
        <v>0</v>
      </c>
      <c r="B2824" s="9">
        <v>1.4591780821917807E-4</v>
      </c>
      <c r="C2824" s="9" t="str">
        <f t="shared" si="88"/>
        <v>$H$2851</v>
      </c>
      <c r="D2824" s="9" t="str">
        <f t="shared" si="89"/>
        <v>H2851</v>
      </c>
      <c r="F2824">
        <v>56660</v>
      </c>
      <c r="G2824" s="1" t="str">
        <f>_xll.BDS("SPX Index","CHAIN_TICKERS", "CHAIN_STRIKE_PX_OVRD",F2824, "CHAIN_PUT_CALL_TYPE_OVRD=P", "CHAIN_PERIODICITY_OVRD=M")</f>
        <v>SPX US 11/20/15 P2700</v>
      </c>
      <c r="N2824" t="s">
        <v>2871</v>
      </c>
      <c r="O2824" t="str">
        <f>_xll.BDP(J2824,"security des")</f>
        <v>#N/A Invalid Security</v>
      </c>
    </row>
    <row r="2825" spans="1:15" x14ac:dyDescent="0.25">
      <c r="A2825">
        <v>0</v>
      </c>
      <c r="B2825" s="9">
        <v>1.435890410958904E-4</v>
      </c>
      <c r="C2825" s="9" t="str">
        <f t="shared" si="88"/>
        <v>$H$2852</v>
      </c>
      <c r="D2825" s="9" t="str">
        <f t="shared" si="89"/>
        <v>H2852</v>
      </c>
      <c r="F2825">
        <v>56680</v>
      </c>
      <c r="G2825" s="1" t="str">
        <f>_xll.BDS("SPX Index","CHAIN_TICKERS", "CHAIN_STRIKE_PX_OVRD",F2825, "CHAIN_PUT_CALL_TYPE_OVRD=P", "CHAIN_PERIODICITY_OVRD=M")</f>
        <v>SPX US 11/20/15 P2700</v>
      </c>
      <c r="N2825" t="s">
        <v>2872</v>
      </c>
      <c r="O2825" t="str">
        <f>_xll.BDP(J2825,"security des")</f>
        <v>#N/A Invalid Security</v>
      </c>
    </row>
    <row r="2826" spans="1:15" x14ac:dyDescent="0.25">
      <c r="A2826">
        <v>0</v>
      </c>
      <c r="B2826" s="9">
        <v>1.4441095890410958E-4</v>
      </c>
      <c r="C2826" s="9" t="str">
        <f t="shared" si="88"/>
        <v>$H$2853</v>
      </c>
      <c r="D2826" s="9" t="str">
        <f t="shared" si="89"/>
        <v>H2853</v>
      </c>
      <c r="F2826">
        <v>56700</v>
      </c>
      <c r="G2826" s="1" t="str">
        <f>_xll.BDS("SPX Index","CHAIN_TICKERS", "CHAIN_STRIKE_PX_OVRD",F2826, "CHAIN_PUT_CALL_TYPE_OVRD=P", "CHAIN_PERIODICITY_OVRD=M")</f>
        <v>SPX US 11/20/15 P2700</v>
      </c>
      <c r="N2826" t="s">
        <v>2873</v>
      </c>
      <c r="O2826" t="str">
        <f>_xll.BDP(J2826,"security des")</f>
        <v>#N/A Invalid Security</v>
      </c>
    </row>
    <row r="2827" spans="1:15" x14ac:dyDescent="0.25">
      <c r="A2827">
        <v>0</v>
      </c>
      <c r="B2827" s="9">
        <v>1.4312328767123288E-4</v>
      </c>
      <c r="C2827" s="9" t="str">
        <f t="shared" si="88"/>
        <v>$H$2854</v>
      </c>
      <c r="D2827" s="9" t="str">
        <f t="shared" si="89"/>
        <v>H2854</v>
      </c>
      <c r="F2827">
        <v>56720</v>
      </c>
      <c r="G2827" s="1" t="str">
        <f>_xll.BDS("SPX Index","CHAIN_TICKERS", "CHAIN_STRIKE_PX_OVRD",F2827, "CHAIN_PUT_CALL_TYPE_OVRD=P", "CHAIN_PERIODICITY_OVRD=M")</f>
        <v>SPX US 11/20/15 P2700</v>
      </c>
      <c r="N2827" t="s">
        <v>2874</v>
      </c>
      <c r="O2827" t="str">
        <f>_xll.BDP(J2827,"security des")</f>
        <v>#N/A Invalid Security</v>
      </c>
    </row>
    <row r="2828" spans="1:15" x14ac:dyDescent="0.25">
      <c r="A2828">
        <v>0</v>
      </c>
      <c r="B2828" s="9">
        <v>1.4336986301369863E-4</v>
      </c>
      <c r="C2828" s="9" t="str">
        <f t="shared" si="88"/>
        <v>$H$2855</v>
      </c>
      <c r="D2828" s="9" t="str">
        <f t="shared" si="89"/>
        <v>H2855</v>
      </c>
      <c r="F2828">
        <v>56740</v>
      </c>
      <c r="G2828" s="1" t="str">
        <f>_xll.BDS("SPX Index","CHAIN_TICKERS", "CHAIN_STRIKE_PX_OVRD",F2828, "CHAIN_PUT_CALL_TYPE_OVRD=P", "CHAIN_PERIODICITY_OVRD=M")</f>
        <v>SPX US 11/20/15 P2700</v>
      </c>
      <c r="N2828" t="s">
        <v>2875</v>
      </c>
      <c r="O2828" t="str">
        <f>_xll.BDP(J2828,"security des")</f>
        <v>#N/A Invalid Security</v>
      </c>
    </row>
    <row r="2829" spans="1:15" x14ac:dyDescent="0.25">
      <c r="A2829">
        <v>3</v>
      </c>
      <c r="B2829" s="9">
        <v>1.4364383561643837E-4</v>
      </c>
      <c r="C2829" s="9" t="str">
        <f t="shared" si="88"/>
        <v>$H$2856</v>
      </c>
      <c r="D2829" s="9" t="str">
        <f t="shared" si="89"/>
        <v>H2856</v>
      </c>
      <c r="F2829">
        <v>56760</v>
      </c>
      <c r="G2829" s="1" t="str">
        <f>_xll.BDS("SPX Index","CHAIN_TICKERS", "CHAIN_STRIKE_PX_OVRD",F2829, "CHAIN_PUT_CALL_TYPE_OVRD=P", "CHAIN_PERIODICITY_OVRD=M")</f>
        <v>SPX US 11/20/15 P2700</v>
      </c>
      <c r="N2829" t="s">
        <v>2876</v>
      </c>
      <c r="O2829" t="str">
        <f>_xll.BDP(J2829,"security des")</f>
        <v>#N/A Invalid Security</v>
      </c>
    </row>
    <row r="2830" spans="1:15" x14ac:dyDescent="0.25">
      <c r="A2830">
        <v>0</v>
      </c>
      <c r="B2830" s="9">
        <v>1.4328767123287673E-4</v>
      </c>
      <c r="C2830" s="9" t="str">
        <f t="shared" si="88"/>
        <v>$H$2857</v>
      </c>
      <c r="D2830" s="9" t="str">
        <f t="shared" si="89"/>
        <v>H2857</v>
      </c>
      <c r="F2830">
        <v>56780</v>
      </c>
      <c r="G2830" s="1" t="str">
        <f>_xll.BDS("SPX Index","CHAIN_TICKERS", "CHAIN_STRIKE_PX_OVRD",F2830, "CHAIN_PUT_CALL_TYPE_OVRD=P", "CHAIN_PERIODICITY_OVRD=M")</f>
        <v>SPX US 11/20/15 P2700</v>
      </c>
      <c r="N2830" t="s">
        <v>2877</v>
      </c>
      <c r="O2830" t="str">
        <f>_xll.BDP(J2830,"security des")</f>
        <v>#N/A Invalid Security</v>
      </c>
    </row>
    <row r="2831" spans="1:15" x14ac:dyDescent="0.25">
      <c r="A2831">
        <v>0</v>
      </c>
      <c r="B2831" s="9">
        <v>1.447123287671233E-4</v>
      </c>
      <c r="C2831" s="9" t="str">
        <f t="shared" si="88"/>
        <v>$H$2858</v>
      </c>
      <c r="D2831" s="9" t="str">
        <f t="shared" si="89"/>
        <v>H2858</v>
      </c>
      <c r="F2831">
        <v>56800</v>
      </c>
      <c r="G2831" s="1" t="str">
        <f>_xll.BDS("SPX Index","CHAIN_TICKERS", "CHAIN_STRIKE_PX_OVRD",F2831, "CHAIN_PUT_CALL_TYPE_OVRD=P", "CHAIN_PERIODICITY_OVRD=M")</f>
        <v>SPX US 11/20/15 P2700</v>
      </c>
      <c r="N2831" t="s">
        <v>2878</v>
      </c>
      <c r="O2831" t="str">
        <f>_xll.BDP(J2831,"security des")</f>
        <v>#N/A Invalid Security</v>
      </c>
    </row>
    <row r="2832" spans="1:15" x14ac:dyDescent="0.25">
      <c r="A2832">
        <v>0</v>
      </c>
      <c r="B2832" s="9">
        <v>1.4427397260273974E-4</v>
      </c>
      <c r="C2832" s="9" t="str">
        <f t="shared" si="88"/>
        <v>$H$2859</v>
      </c>
      <c r="D2832" s="9" t="str">
        <f t="shared" si="89"/>
        <v>H2859</v>
      </c>
      <c r="F2832">
        <v>56820</v>
      </c>
      <c r="G2832" s="1" t="str">
        <f>_xll.BDS("SPX Index","CHAIN_TICKERS", "CHAIN_STRIKE_PX_OVRD",F2832, "CHAIN_PUT_CALL_TYPE_OVRD=P", "CHAIN_PERIODICITY_OVRD=M")</f>
        <v>SPX US 11/20/15 P2700</v>
      </c>
      <c r="N2832" t="s">
        <v>2879</v>
      </c>
      <c r="O2832" t="str">
        <f>_xll.BDP(J2832,"security des")</f>
        <v>#N/A Invalid Security</v>
      </c>
    </row>
    <row r="2833" spans="1:15" x14ac:dyDescent="0.25">
      <c r="A2833">
        <v>0</v>
      </c>
      <c r="B2833" s="9">
        <v>1.4454794520547945E-4</v>
      </c>
      <c r="C2833" s="9" t="str">
        <f t="shared" si="88"/>
        <v>$H$2860</v>
      </c>
      <c r="D2833" s="9" t="str">
        <f t="shared" si="89"/>
        <v>H2860</v>
      </c>
      <c r="F2833">
        <v>56840</v>
      </c>
      <c r="G2833" s="1" t="str">
        <f>_xll.BDS("SPX Index","CHAIN_TICKERS", "CHAIN_STRIKE_PX_OVRD",F2833, "CHAIN_PUT_CALL_TYPE_OVRD=P", "CHAIN_PERIODICITY_OVRD=M")</f>
        <v>SPX US 11/20/15 P2700</v>
      </c>
      <c r="N2833" t="s">
        <v>2880</v>
      </c>
      <c r="O2833" t="str">
        <f>_xll.BDP(J2833,"security des")</f>
        <v>#N/A Invalid Security</v>
      </c>
    </row>
    <row r="2834" spans="1:15" x14ac:dyDescent="0.25">
      <c r="A2834">
        <v>0</v>
      </c>
      <c r="B2834" s="9">
        <v>1.4282191780821919E-4</v>
      </c>
      <c r="C2834" s="9" t="str">
        <f t="shared" si="88"/>
        <v>$H$2861</v>
      </c>
      <c r="D2834" s="9" t="str">
        <f t="shared" si="89"/>
        <v>H2861</v>
      </c>
      <c r="F2834">
        <v>56860</v>
      </c>
      <c r="G2834" s="1" t="str">
        <f>_xll.BDS("SPX Index","CHAIN_TICKERS", "CHAIN_STRIKE_PX_OVRD",F2834, "CHAIN_PUT_CALL_TYPE_OVRD=P", "CHAIN_PERIODICITY_OVRD=M")</f>
        <v>SPX US 11/20/15 P2700</v>
      </c>
      <c r="N2834" t="s">
        <v>2881</v>
      </c>
      <c r="O2834" t="str">
        <f>_xll.BDP(J2834,"security des")</f>
        <v>#N/A Invalid Security</v>
      </c>
    </row>
    <row r="2835" spans="1:15" x14ac:dyDescent="0.25">
      <c r="A2835">
        <v>0</v>
      </c>
      <c r="B2835" s="9">
        <v>1.4301369863013697E-4</v>
      </c>
      <c r="C2835" s="9" t="str">
        <f t="shared" si="88"/>
        <v>$H$2862</v>
      </c>
      <c r="D2835" s="9" t="str">
        <f t="shared" si="89"/>
        <v>H2862</v>
      </c>
      <c r="F2835">
        <v>56880</v>
      </c>
      <c r="G2835" s="1" t="str">
        <f>_xll.BDS("SPX Index","CHAIN_TICKERS", "CHAIN_STRIKE_PX_OVRD",F2835, "CHAIN_PUT_CALL_TYPE_OVRD=P", "CHAIN_PERIODICITY_OVRD=M")</f>
        <v>SPX US 11/20/15 P2700</v>
      </c>
      <c r="N2835" t="s">
        <v>2882</v>
      </c>
      <c r="O2835" t="str">
        <f>_xll.BDP(J2835,"security des")</f>
        <v>#N/A Invalid Security</v>
      </c>
    </row>
    <row r="2836" spans="1:15" x14ac:dyDescent="0.25">
      <c r="A2836">
        <v>0</v>
      </c>
      <c r="B2836" s="9">
        <v>1.4210958904109589E-4</v>
      </c>
      <c r="C2836" s="9" t="str">
        <f t="shared" si="88"/>
        <v>$H$2863</v>
      </c>
      <c r="D2836" s="9" t="str">
        <f t="shared" si="89"/>
        <v>H2863</v>
      </c>
      <c r="F2836">
        <v>56900</v>
      </c>
      <c r="G2836" s="1" t="str">
        <f>_xll.BDS("SPX Index","CHAIN_TICKERS", "CHAIN_STRIKE_PX_OVRD",F2836, "CHAIN_PUT_CALL_TYPE_OVRD=P", "CHAIN_PERIODICITY_OVRD=M")</f>
        <v>SPX US 11/20/15 P2700</v>
      </c>
      <c r="N2836" t="s">
        <v>2883</v>
      </c>
      <c r="O2836" t="str">
        <f>_xll.BDP(J2836,"security des")</f>
        <v>#N/A Invalid Security</v>
      </c>
    </row>
    <row r="2837" spans="1:15" x14ac:dyDescent="0.25">
      <c r="A2837">
        <v>0</v>
      </c>
      <c r="B2837" s="9">
        <v>1.4052054794520547E-4</v>
      </c>
      <c r="C2837" s="9" t="str">
        <f t="shared" si="88"/>
        <v>$H$2864</v>
      </c>
      <c r="D2837" s="9" t="str">
        <f t="shared" si="89"/>
        <v>H2864</v>
      </c>
      <c r="F2837">
        <v>56920</v>
      </c>
      <c r="G2837" s="1" t="str">
        <f>_xll.BDS("SPX Index","CHAIN_TICKERS", "CHAIN_STRIKE_PX_OVRD",F2837, "CHAIN_PUT_CALL_TYPE_OVRD=P", "CHAIN_PERIODICITY_OVRD=M")</f>
        <v>SPX US 11/20/15 P2700</v>
      </c>
      <c r="N2837" t="s">
        <v>2884</v>
      </c>
      <c r="O2837" t="str">
        <f>_xll.BDP(J2837,"security des")</f>
        <v>#N/A Invalid Security</v>
      </c>
    </row>
    <row r="2838" spans="1:15" x14ac:dyDescent="0.25">
      <c r="A2838">
        <v>0</v>
      </c>
      <c r="B2838" s="9">
        <v>1.4079452054794521E-4</v>
      </c>
      <c r="C2838" s="9" t="str">
        <f t="shared" si="88"/>
        <v>$H$2865</v>
      </c>
      <c r="D2838" s="9" t="str">
        <f t="shared" si="89"/>
        <v>H2865</v>
      </c>
      <c r="F2838">
        <v>56940</v>
      </c>
      <c r="G2838" s="1" t="str">
        <f>_xll.BDS("SPX Index","CHAIN_TICKERS", "CHAIN_STRIKE_PX_OVRD",F2838, "CHAIN_PUT_CALL_TYPE_OVRD=P", "CHAIN_PERIODICITY_OVRD=M")</f>
        <v>SPX US 11/20/15 P2700</v>
      </c>
      <c r="N2838" t="s">
        <v>2885</v>
      </c>
      <c r="O2838" t="str">
        <f>_xll.BDP(J2838,"security des")</f>
        <v>#N/A Invalid Security</v>
      </c>
    </row>
    <row r="2839" spans="1:15" x14ac:dyDescent="0.25">
      <c r="A2839">
        <v>0</v>
      </c>
      <c r="B2839" s="9">
        <v>1.41013698630137E-4</v>
      </c>
      <c r="C2839" s="9" t="str">
        <f t="shared" si="88"/>
        <v>$H$2866</v>
      </c>
      <c r="D2839" s="9" t="str">
        <f t="shared" si="89"/>
        <v>H2866</v>
      </c>
      <c r="F2839">
        <v>56960</v>
      </c>
      <c r="G2839" s="1" t="str">
        <f>_xll.BDS("SPX Index","CHAIN_TICKERS", "CHAIN_STRIKE_PX_OVRD",F2839, "CHAIN_PUT_CALL_TYPE_OVRD=P", "CHAIN_PERIODICITY_OVRD=M")</f>
        <v>SPX US 11/20/15 P2700</v>
      </c>
      <c r="N2839" t="s">
        <v>2886</v>
      </c>
      <c r="O2839" t="str">
        <f>_xll.BDP(J2839,"security des")</f>
        <v>#N/A Invalid Security</v>
      </c>
    </row>
    <row r="2840" spans="1:15" x14ac:dyDescent="0.25">
      <c r="A2840">
        <v>0</v>
      </c>
      <c r="B2840" s="9">
        <v>1.4071232876712328E-4</v>
      </c>
      <c r="C2840" s="9" t="str">
        <f t="shared" si="88"/>
        <v>$H$2867</v>
      </c>
      <c r="D2840" s="9" t="str">
        <f t="shared" si="89"/>
        <v>H2867</v>
      </c>
      <c r="F2840">
        <v>56980</v>
      </c>
      <c r="G2840" s="1" t="str">
        <f>_xll.BDS("SPX Index","CHAIN_TICKERS", "CHAIN_STRIKE_PX_OVRD",F2840, "CHAIN_PUT_CALL_TYPE_OVRD=P", "CHAIN_PERIODICITY_OVRD=M")</f>
        <v>SPX US 11/20/15 P2700</v>
      </c>
      <c r="N2840" t="s">
        <v>2887</v>
      </c>
      <c r="O2840" t="str">
        <f>_xll.BDP(J2840,"security des")</f>
        <v>#N/A Invalid Security</v>
      </c>
    </row>
    <row r="2841" spans="1:15" x14ac:dyDescent="0.25">
      <c r="A2841">
        <v>0</v>
      </c>
      <c r="B2841" s="9">
        <v>1.4027397260273972E-4</v>
      </c>
      <c r="C2841" s="9" t="str">
        <f t="shared" si="88"/>
        <v>$H$2868</v>
      </c>
      <c r="D2841" s="9" t="str">
        <f t="shared" si="89"/>
        <v>H2868</v>
      </c>
      <c r="F2841">
        <v>57000</v>
      </c>
      <c r="G2841" s="1" t="str">
        <f>_xll.BDS("SPX Index","CHAIN_TICKERS", "CHAIN_STRIKE_PX_OVRD",F2841, "CHAIN_PUT_CALL_TYPE_OVRD=P", "CHAIN_PERIODICITY_OVRD=M")</f>
        <v>SPX US 11/20/15 P2700</v>
      </c>
      <c r="N2841" t="s">
        <v>2888</v>
      </c>
      <c r="O2841" t="str">
        <f>_xll.BDP(J2841,"security des")</f>
        <v>#N/A Invalid Security</v>
      </c>
    </row>
    <row r="2842" spans="1:15" x14ac:dyDescent="0.25">
      <c r="A2842">
        <v>0</v>
      </c>
      <c r="B2842" s="9">
        <v>1.393972602739726E-4</v>
      </c>
      <c r="C2842" s="9" t="str">
        <f t="shared" si="88"/>
        <v>$H$2869</v>
      </c>
      <c r="D2842" s="9" t="str">
        <f t="shared" si="89"/>
        <v>H2869</v>
      </c>
      <c r="F2842">
        <v>57020</v>
      </c>
      <c r="G2842" s="1" t="str">
        <f>_xll.BDS("SPX Index","CHAIN_TICKERS", "CHAIN_STRIKE_PX_OVRD",F2842, "CHAIN_PUT_CALL_TYPE_OVRD=P", "CHAIN_PERIODICITY_OVRD=M")</f>
        <v>SPX US 11/20/15 P2700</v>
      </c>
      <c r="N2842" t="s">
        <v>2889</v>
      </c>
      <c r="O2842" t="str">
        <f>_xll.BDP(J2842,"security des")</f>
        <v>#N/A Invalid Security</v>
      </c>
    </row>
    <row r="2843" spans="1:15" x14ac:dyDescent="0.25">
      <c r="A2843">
        <v>0</v>
      </c>
      <c r="B2843" s="9">
        <v>1.4052054794520547E-4</v>
      </c>
      <c r="C2843" s="9" t="str">
        <f t="shared" si="88"/>
        <v>$H$2870</v>
      </c>
      <c r="D2843" s="9" t="str">
        <f t="shared" si="89"/>
        <v>H2870</v>
      </c>
      <c r="F2843">
        <v>57040</v>
      </c>
      <c r="G2843" s="1" t="str">
        <f>_xll.BDS("SPX Index","CHAIN_TICKERS", "CHAIN_STRIKE_PX_OVRD",F2843, "CHAIN_PUT_CALL_TYPE_OVRD=P", "CHAIN_PERIODICITY_OVRD=M")</f>
        <v>SPX US 11/20/15 P2700</v>
      </c>
      <c r="N2843" t="s">
        <v>2890</v>
      </c>
      <c r="O2843" t="str">
        <f>_xll.BDP(J2843,"security des")</f>
        <v>#N/A Invalid Security</v>
      </c>
    </row>
    <row r="2844" spans="1:15" x14ac:dyDescent="0.25">
      <c r="A2844">
        <v>0</v>
      </c>
      <c r="B2844" s="9">
        <v>1.3931506849315068E-4</v>
      </c>
      <c r="C2844" s="9" t="str">
        <f t="shared" si="88"/>
        <v>$H$2871</v>
      </c>
      <c r="D2844" s="9" t="str">
        <f t="shared" si="89"/>
        <v>H2871</v>
      </c>
      <c r="F2844">
        <v>57060</v>
      </c>
      <c r="G2844" s="1" t="str">
        <f>_xll.BDS("SPX Index","CHAIN_TICKERS", "CHAIN_STRIKE_PX_OVRD",F2844, "CHAIN_PUT_CALL_TYPE_OVRD=P", "CHAIN_PERIODICITY_OVRD=M")</f>
        <v>SPX US 11/20/15 P2700</v>
      </c>
      <c r="N2844" t="s">
        <v>2891</v>
      </c>
      <c r="O2844" t="str">
        <f>_xll.BDP(J2844,"security des")</f>
        <v>#N/A Invalid Security</v>
      </c>
    </row>
    <row r="2845" spans="1:15" x14ac:dyDescent="0.25">
      <c r="A2845">
        <v>0</v>
      </c>
      <c r="B2845" s="9">
        <v>1.4043835616438358E-4</v>
      </c>
      <c r="C2845" s="9" t="str">
        <f t="shared" si="88"/>
        <v>$H$2872</v>
      </c>
      <c r="D2845" s="9" t="str">
        <f t="shared" si="89"/>
        <v>H2872</v>
      </c>
      <c r="F2845">
        <v>57080</v>
      </c>
      <c r="G2845" s="1" t="str">
        <f>_xll.BDS("SPX Index","CHAIN_TICKERS", "CHAIN_STRIKE_PX_OVRD",F2845, "CHAIN_PUT_CALL_TYPE_OVRD=P", "CHAIN_PERIODICITY_OVRD=M")</f>
        <v>SPX US 11/20/15 P2700</v>
      </c>
      <c r="N2845" t="s">
        <v>2892</v>
      </c>
      <c r="O2845" t="str">
        <f>_xll.BDP(J2845,"security des")</f>
        <v>#N/A Invalid Security</v>
      </c>
    </row>
    <row r="2846" spans="1:15" x14ac:dyDescent="0.25">
      <c r="A2846">
        <v>0</v>
      </c>
      <c r="B2846" s="9">
        <v>1.3926027397260273E-4</v>
      </c>
      <c r="C2846" s="9" t="str">
        <f t="shared" si="88"/>
        <v>$H$2873</v>
      </c>
      <c r="D2846" s="9" t="str">
        <f t="shared" si="89"/>
        <v>H2873</v>
      </c>
      <c r="F2846">
        <v>57100</v>
      </c>
      <c r="G2846" s="1" t="str">
        <f>_xll.BDS("SPX Index","CHAIN_TICKERS", "CHAIN_STRIKE_PX_OVRD",F2846, "CHAIN_PUT_CALL_TYPE_OVRD=P", "CHAIN_PERIODICITY_OVRD=M")</f>
        <v>SPX US 11/20/15 P2700</v>
      </c>
      <c r="N2846" t="s">
        <v>2893</v>
      </c>
      <c r="O2846" t="str">
        <f>_xll.BDP(J2846,"security des")</f>
        <v>#N/A Invalid Security</v>
      </c>
    </row>
    <row r="2847" spans="1:15" x14ac:dyDescent="0.25">
      <c r="A2847">
        <v>0</v>
      </c>
      <c r="B2847" s="9">
        <v>1.393972602739726E-4</v>
      </c>
      <c r="C2847" s="9" t="str">
        <f t="shared" si="88"/>
        <v>$H$2874</v>
      </c>
      <c r="D2847" s="9" t="str">
        <f t="shared" si="89"/>
        <v>H2874</v>
      </c>
      <c r="F2847">
        <v>57120</v>
      </c>
      <c r="G2847" s="1" t="str">
        <f>_xll.BDS("SPX Index","CHAIN_TICKERS", "CHAIN_STRIKE_PX_OVRD",F2847, "CHAIN_PUT_CALL_TYPE_OVRD=P", "CHAIN_PERIODICITY_OVRD=M")</f>
        <v>SPX US 11/20/15 P2700</v>
      </c>
      <c r="N2847" t="s">
        <v>2894</v>
      </c>
      <c r="O2847" t="str">
        <f>_xll.BDP(J2847,"security des")</f>
        <v>#N/A Invalid Security</v>
      </c>
    </row>
    <row r="2848" spans="1:15" x14ac:dyDescent="0.25">
      <c r="A2848">
        <v>1</v>
      </c>
      <c r="B2848" s="9">
        <v>1.3909589041095891E-4</v>
      </c>
      <c r="C2848" s="9" t="str">
        <f t="shared" si="88"/>
        <v>$H$2875</v>
      </c>
      <c r="D2848" s="9" t="str">
        <f t="shared" si="89"/>
        <v>H2875</v>
      </c>
      <c r="F2848">
        <v>57140</v>
      </c>
      <c r="G2848" s="1" t="str">
        <f>_xll.BDS("SPX Index","CHAIN_TICKERS", "CHAIN_STRIKE_PX_OVRD",F2848, "CHAIN_PUT_CALL_TYPE_OVRD=P", "CHAIN_PERIODICITY_OVRD=M")</f>
        <v>SPX US 11/20/15 P2700</v>
      </c>
      <c r="N2848" t="s">
        <v>2895</v>
      </c>
      <c r="O2848" t="str">
        <f>_xll.BDP(J2848,"security des")</f>
        <v>#N/A Invalid Security</v>
      </c>
    </row>
    <row r="2849" spans="1:15" x14ac:dyDescent="0.25">
      <c r="A2849">
        <v>0</v>
      </c>
      <c r="B2849" s="9">
        <v>1.3816438356164385E-4</v>
      </c>
      <c r="C2849" s="9" t="str">
        <f t="shared" si="88"/>
        <v>$H$2876</v>
      </c>
      <c r="D2849" s="9" t="str">
        <f t="shared" si="89"/>
        <v>H2876</v>
      </c>
      <c r="F2849">
        <v>57160</v>
      </c>
      <c r="G2849" s="1" t="str">
        <f>_xll.BDS("SPX Index","CHAIN_TICKERS", "CHAIN_STRIKE_PX_OVRD",F2849, "CHAIN_PUT_CALL_TYPE_OVRD=P", "CHAIN_PERIODICITY_OVRD=M")</f>
        <v>SPX US 11/20/15 P2700</v>
      </c>
      <c r="N2849" t="s">
        <v>2896</v>
      </c>
      <c r="O2849" t="str">
        <f>_xll.BDP(J2849,"security des")</f>
        <v>#N/A Invalid Security</v>
      </c>
    </row>
    <row r="2850" spans="1:15" x14ac:dyDescent="0.25">
      <c r="A2850">
        <v>0</v>
      </c>
      <c r="B2850" s="9">
        <v>1.3758904109589042E-4</v>
      </c>
      <c r="C2850" s="9" t="str">
        <f t="shared" si="88"/>
        <v>$H$2877</v>
      </c>
      <c r="D2850" s="9" t="str">
        <f t="shared" si="89"/>
        <v>H2877</v>
      </c>
      <c r="F2850">
        <v>57180</v>
      </c>
      <c r="G2850" s="1" t="str">
        <f>_xll.BDS("SPX Index","CHAIN_TICKERS", "CHAIN_STRIKE_PX_OVRD",F2850, "CHAIN_PUT_CALL_TYPE_OVRD=P", "CHAIN_PERIODICITY_OVRD=M")</f>
        <v>SPX US 11/20/15 P2700</v>
      </c>
      <c r="N2850" t="s">
        <v>2897</v>
      </c>
      <c r="O2850" t="str">
        <f>_xll.BDP(J2850,"security des")</f>
        <v>#N/A Invalid Security</v>
      </c>
    </row>
    <row r="2851" spans="1:15" x14ac:dyDescent="0.25">
      <c r="A2851">
        <v>0</v>
      </c>
      <c r="B2851" s="9">
        <v>1.3630136986301369E-4</v>
      </c>
      <c r="C2851" s="9" t="str">
        <f t="shared" si="88"/>
        <v>$H$2878</v>
      </c>
      <c r="D2851" s="9" t="str">
        <f t="shared" si="89"/>
        <v>H2878</v>
      </c>
      <c r="F2851">
        <v>57200</v>
      </c>
      <c r="G2851" s="1" t="str">
        <f>_xll.BDS("SPX Index","CHAIN_TICKERS", "CHAIN_STRIKE_PX_OVRD",F2851, "CHAIN_PUT_CALL_TYPE_OVRD=P", "CHAIN_PERIODICITY_OVRD=M")</f>
        <v>SPX US 11/20/15 P2700</v>
      </c>
      <c r="N2851" t="s">
        <v>2898</v>
      </c>
      <c r="O2851" t="str">
        <f>_xll.BDP(J2851,"security des")</f>
        <v>#N/A Invalid Security</v>
      </c>
    </row>
    <row r="2852" spans="1:15" x14ac:dyDescent="0.25">
      <c r="A2852">
        <v>0</v>
      </c>
      <c r="B2852" s="9">
        <v>1.3484931506849314E-4</v>
      </c>
      <c r="C2852" s="9" t="str">
        <f t="shared" si="88"/>
        <v>$H$2879</v>
      </c>
      <c r="D2852" s="9" t="str">
        <f t="shared" si="89"/>
        <v>H2879</v>
      </c>
      <c r="F2852">
        <v>57220</v>
      </c>
      <c r="G2852" s="1" t="str">
        <f>_xll.BDS("SPX Index","CHAIN_TICKERS", "CHAIN_STRIKE_PX_OVRD",F2852, "CHAIN_PUT_CALL_TYPE_OVRD=P", "CHAIN_PERIODICITY_OVRD=M")</f>
        <v>SPX US 11/20/15 P2700</v>
      </c>
      <c r="N2852" t="s">
        <v>2899</v>
      </c>
      <c r="O2852" t="str">
        <f>_xll.BDP(J2852,"security des")</f>
        <v>#N/A Invalid Security</v>
      </c>
    </row>
    <row r="2853" spans="1:15" x14ac:dyDescent="0.25">
      <c r="A2853">
        <v>0</v>
      </c>
      <c r="B2853" s="9">
        <v>1.3454794520547945E-4</v>
      </c>
      <c r="C2853" s="9" t="str">
        <f t="shared" si="88"/>
        <v>$H$2880</v>
      </c>
      <c r="D2853" s="9" t="str">
        <f t="shared" si="89"/>
        <v>H2880</v>
      </c>
      <c r="F2853">
        <v>57240</v>
      </c>
      <c r="G2853" s="1" t="str">
        <f>_xll.BDS("SPX Index","CHAIN_TICKERS", "CHAIN_STRIKE_PX_OVRD",F2853, "CHAIN_PUT_CALL_TYPE_OVRD=P", "CHAIN_PERIODICITY_OVRD=M")</f>
        <v>SPX US 11/20/15 P2700</v>
      </c>
      <c r="N2853" t="s">
        <v>2900</v>
      </c>
      <c r="O2853" t="str">
        <f>_xll.BDP(J2853,"security des")</f>
        <v>#N/A Invalid Security</v>
      </c>
    </row>
    <row r="2854" spans="1:15" x14ac:dyDescent="0.25">
      <c r="A2854">
        <v>0</v>
      </c>
      <c r="B2854" s="9">
        <v>1.364931506849315E-4</v>
      </c>
      <c r="C2854" s="9" t="str">
        <f t="shared" si="88"/>
        <v>$H$2881</v>
      </c>
      <c r="D2854" s="9" t="str">
        <f t="shared" si="89"/>
        <v>H2881</v>
      </c>
      <c r="F2854">
        <v>57260</v>
      </c>
      <c r="G2854" s="1" t="str">
        <f>_xll.BDS("SPX Index","CHAIN_TICKERS", "CHAIN_STRIKE_PX_OVRD",F2854, "CHAIN_PUT_CALL_TYPE_OVRD=P", "CHAIN_PERIODICITY_OVRD=M")</f>
        <v>SPX US 11/20/15 P2700</v>
      </c>
      <c r="N2854" t="s">
        <v>2901</v>
      </c>
      <c r="O2854" t="str">
        <f>_xll.BDP(J2854,"security des")</f>
        <v>#N/A Invalid Security</v>
      </c>
    </row>
    <row r="2855" spans="1:15" x14ac:dyDescent="0.25">
      <c r="A2855">
        <v>0</v>
      </c>
      <c r="B2855" s="9">
        <v>1.3673972602739725E-4</v>
      </c>
      <c r="C2855" s="9" t="str">
        <f t="shared" si="88"/>
        <v>$H$2882</v>
      </c>
      <c r="D2855" s="9" t="str">
        <f t="shared" si="89"/>
        <v>H2882</v>
      </c>
      <c r="F2855">
        <v>57280</v>
      </c>
      <c r="G2855" s="1" t="str">
        <f>_xll.BDS("SPX Index","CHAIN_TICKERS", "CHAIN_STRIKE_PX_OVRD",F2855, "CHAIN_PUT_CALL_TYPE_OVRD=P", "CHAIN_PERIODICITY_OVRD=M")</f>
        <v>SPX US 11/20/15 P2700</v>
      </c>
      <c r="N2855" t="s">
        <v>2902</v>
      </c>
      <c r="O2855" t="str">
        <f>_xll.BDP(J2855,"security des")</f>
        <v>#N/A Invalid Security</v>
      </c>
    </row>
    <row r="2856" spans="1:15" x14ac:dyDescent="0.25">
      <c r="A2856">
        <v>0</v>
      </c>
      <c r="B2856" s="9">
        <v>1.3972602739726025E-4</v>
      </c>
      <c r="C2856" s="9" t="str">
        <f t="shared" si="88"/>
        <v>$H$2883</v>
      </c>
      <c r="D2856" s="9" t="str">
        <f t="shared" si="89"/>
        <v>H2883</v>
      </c>
      <c r="F2856">
        <v>57300</v>
      </c>
      <c r="G2856" s="1" t="str">
        <f>_xll.BDS("SPX Index","CHAIN_TICKERS", "CHAIN_STRIKE_PX_OVRD",F2856, "CHAIN_PUT_CALL_TYPE_OVRD=P", "CHAIN_PERIODICITY_OVRD=M")</f>
        <v>SPX US 11/20/15 P2700</v>
      </c>
      <c r="N2856" t="s">
        <v>2903</v>
      </c>
      <c r="O2856" t="str">
        <f>_xll.BDP(J2856,"security des")</f>
        <v>#N/A Invalid Security</v>
      </c>
    </row>
    <row r="2857" spans="1:15" x14ac:dyDescent="0.25">
      <c r="A2857">
        <v>0</v>
      </c>
      <c r="B2857" s="9">
        <v>1.3969863013698629E-4</v>
      </c>
      <c r="C2857" s="9" t="str">
        <f t="shared" si="88"/>
        <v>$H$2884</v>
      </c>
      <c r="D2857" s="9" t="str">
        <f t="shared" si="89"/>
        <v>H2884</v>
      </c>
      <c r="F2857">
        <v>57320</v>
      </c>
      <c r="G2857" s="1" t="str">
        <f>_xll.BDS("SPX Index","CHAIN_TICKERS", "CHAIN_STRIKE_PX_OVRD",F2857, "CHAIN_PUT_CALL_TYPE_OVRD=P", "CHAIN_PERIODICITY_OVRD=M")</f>
        <v>SPX US 11/20/15 P2700</v>
      </c>
      <c r="N2857" t="s">
        <v>2904</v>
      </c>
      <c r="O2857" t="str">
        <f>_xll.BDP(J2857,"security des")</f>
        <v>#N/A Invalid Security</v>
      </c>
    </row>
    <row r="2858" spans="1:15" x14ac:dyDescent="0.25">
      <c r="A2858">
        <v>0</v>
      </c>
      <c r="B2858" s="9">
        <v>1.3854794520547946E-4</v>
      </c>
      <c r="C2858" s="9" t="str">
        <f t="shared" si="88"/>
        <v>$H$2885</v>
      </c>
      <c r="D2858" s="9" t="str">
        <f t="shared" si="89"/>
        <v>H2885</v>
      </c>
      <c r="F2858">
        <v>57340</v>
      </c>
      <c r="G2858" s="1" t="str">
        <f>_xll.BDS("SPX Index","CHAIN_TICKERS", "CHAIN_STRIKE_PX_OVRD",F2858, "CHAIN_PUT_CALL_TYPE_OVRD=P", "CHAIN_PERIODICITY_OVRD=M")</f>
        <v>SPX US 11/20/15 P2700</v>
      </c>
      <c r="N2858" t="s">
        <v>2905</v>
      </c>
      <c r="O2858" t="str">
        <f>_xll.BDP(J2858,"security des")</f>
        <v>#N/A Invalid Security</v>
      </c>
    </row>
    <row r="2859" spans="1:15" x14ac:dyDescent="0.25">
      <c r="A2859">
        <v>0</v>
      </c>
      <c r="B2859" s="9">
        <v>1.3734246575342467E-4</v>
      </c>
      <c r="C2859" s="9" t="str">
        <f t="shared" si="88"/>
        <v>$H$2886</v>
      </c>
      <c r="D2859" s="9" t="str">
        <f t="shared" si="89"/>
        <v>H2886</v>
      </c>
      <c r="F2859">
        <v>57360</v>
      </c>
      <c r="G2859" s="1" t="str">
        <f>_xll.BDS("SPX Index","CHAIN_TICKERS", "CHAIN_STRIKE_PX_OVRD",F2859, "CHAIN_PUT_CALL_TYPE_OVRD=P", "CHAIN_PERIODICITY_OVRD=M")</f>
        <v>SPX US 11/20/15 P2700</v>
      </c>
      <c r="N2859" t="s">
        <v>2906</v>
      </c>
      <c r="O2859" t="str">
        <f>_xll.BDP(J2859,"security des")</f>
        <v>#N/A Invalid Security</v>
      </c>
    </row>
    <row r="2860" spans="1:15" x14ac:dyDescent="0.25">
      <c r="A2860">
        <v>0</v>
      </c>
      <c r="B2860" s="9">
        <v>1.3619178082191781E-4</v>
      </c>
      <c r="C2860" s="9" t="str">
        <f t="shared" si="88"/>
        <v>$H$2887</v>
      </c>
      <c r="D2860" s="9" t="str">
        <f t="shared" si="89"/>
        <v>H2887</v>
      </c>
      <c r="F2860">
        <v>57380</v>
      </c>
      <c r="G2860" s="1" t="str">
        <f>_xll.BDS("SPX Index","CHAIN_TICKERS", "CHAIN_STRIKE_PX_OVRD",F2860, "CHAIN_PUT_CALL_TYPE_OVRD=P", "CHAIN_PERIODICITY_OVRD=M")</f>
        <v>SPX US 11/20/15 P2700</v>
      </c>
      <c r="N2860" t="s">
        <v>2907</v>
      </c>
      <c r="O2860" t="str">
        <f>_xll.BDP(J2860,"security des")</f>
        <v>#N/A Invalid Security</v>
      </c>
    </row>
    <row r="2861" spans="1:15" x14ac:dyDescent="0.25">
      <c r="A2861">
        <v>0</v>
      </c>
      <c r="B2861" s="9">
        <v>1.3827397260273973E-4</v>
      </c>
      <c r="C2861" s="9" t="str">
        <f t="shared" si="88"/>
        <v>$H$2888</v>
      </c>
      <c r="D2861" s="9" t="str">
        <f t="shared" si="89"/>
        <v>H2888</v>
      </c>
      <c r="F2861">
        <v>57400</v>
      </c>
      <c r="G2861" s="1" t="str">
        <f>_xll.BDS("SPX Index","CHAIN_TICKERS", "CHAIN_STRIKE_PX_OVRD",F2861, "CHAIN_PUT_CALL_TYPE_OVRD=P", "CHAIN_PERIODICITY_OVRD=M")</f>
        <v>SPX US 11/20/15 P2700</v>
      </c>
      <c r="N2861" t="s">
        <v>2908</v>
      </c>
      <c r="O2861" t="str">
        <f>_xll.BDP(J2861,"security des")</f>
        <v>#N/A Invalid Security</v>
      </c>
    </row>
    <row r="2862" spans="1:15" x14ac:dyDescent="0.25">
      <c r="A2862">
        <v>0</v>
      </c>
      <c r="B2862" s="9">
        <v>1.393972602739726E-4</v>
      </c>
      <c r="C2862" s="9" t="str">
        <f t="shared" si="88"/>
        <v>$H$2889</v>
      </c>
      <c r="D2862" s="9" t="str">
        <f t="shared" si="89"/>
        <v>H2889</v>
      </c>
      <c r="F2862">
        <v>57420</v>
      </c>
      <c r="G2862" s="1" t="str">
        <f>_xll.BDS("SPX Index","CHAIN_TICKERS", "CHAIN_STRIKE_PX_OVRD",F2862, "CHAIN_PUT_CALL_TYPE_OVRD=P", "CHAIN_PERIODICITY_OVRD=M")</f>
        <v>SPX US 11/20/15 P2700</v>
      </c>
      <c r="N2862" t="s">
        <v>2909</v>
      </c>
      <c r="O2862" t="str">
        <f>_xll.BDP(J2862,"security des")</f>
        <v>#N/A Invalid Security</v>
      </c>
    </row>
    <row r="2863" spans="1:15" x14ac:dyDescent="0.25">
      <c r="A2863">
        <v>0</v>
      </c>
      <c r="B2863" s="9">
        <v>1.3994520547945205E-4</v>
      </c>
      <c r="C2863" s="9" t="str">
        <f t="shared" si="88"/>
        <v>$H$2890</v>
      </c>
      <c r="D2863" s="9" t="str">
        <f t="shared" si="89"/>
        <v>H2890</v>
      </c>
      <c r="F2863">
        <v>57440</v>
      </c>
      <c r="G2863" s="1" t="str">
        <f>_xll.BDS("SPX Index","CHAIN_TICKERS", "CHAIN_STRIKE_PX_OVRD",F2863, "CHAIN_PUT_CALL_TYPE_OVRD=P", "CHAIN_PERIODICITY_OVRD=M")</f>
        <v>SPX US 11/20/15 P2700</v>
      </c>
      <c r="N2863" t="s">
        <v>2910</v>
      </c>
      <c r="O2863" t="str">
        <f>_xll.BDP(J2863,"security des")</f>
        <v>#N/A Invalid Security</v>
      </c>
    </row>
    <row r="2864" spans="1:15" x14ac:dyDescent="0.25">
      <c r="A2864">
        <v>0</v>
      </c>
      <c r="B2864" s="9">
        <v>1.4013698630136986E-4</v>
      </c>
      <c r="C2864" s="9" t="str">
        <f t="shared" si="88"/>
        <v>$H$2891</v>
      </c>
      <c r="D2864" s="9" t="str">
        <f t="shared" si="89"/>
        <v>H2891</v>
      </c>
      <c r="F2864">
        <v>57460</v>
      </c>
      <c r="G2864" s="1" t="str">
        <f>_xll.BDS("SPX Index","CHAIN_TICKERS", "CHAIN_STRIKE_PX_OVRD",F2864, "CHAIN_PUT_CALL_TYPE_OVRD=P", "CHAIN_PERIODICITY_OVRD=M")</f>
        <v>SPX US 11/20/15 P2700</v>
      </c>
      <c r="N2864" t="s">
        <v>2911</v>
      </c>
      <c r="O2864" t="str">
        <f>_xll.BDP(J2864,"security des")</f>
        <v>#N/A Invalid Security</v>
      </c>
    </row>
    <row r="2865" spans="1:15" x14ac:dyDescent="0.25">
      <c r="A2865">
        <v>0</v>
      </c>
      <c r="B2865" s="9">
        <v>1.4013698630136986E-4</v>
      </c>
      <c r="C2865" s="9" t="str">
        <f t="shared" si="88"/>
        <v>$H$2892</v>
      </c>
      <c r="D2865" s="9" t="str">
        <f t="shared" si="89"/>
        <v>H2892</v>
      </c>
      <c r="F2865">
        <v>57480</v>
      </c>
      <c r="G2865" s="1" t="str">
        <f>_xll.BDS("SPX Index","CHAIN_TICKERS", "CHAIN_STRIKE_PX_OVRD",F2865, "CHAIN_PUT_CALL_TYPE_OVRD=P", "CHAIN_PERIODICITY_OVRD=M")</f>
        <v>SPX US 11/20/15 P2700</v>
      </c>
      <c r="N2865" t="s">
        <v>2912</v>
      </c>
      <c r="O2865" t="str">
        <f>_xll.BDP(J2865,"security des")</f>
        <v>#N/A Invalid Security</v>
      </c>
    </row>
    <row r="2866" spans="1:15" x14ac:dyDescent="0.25">
      <c r="A2866">
        <v>0</v>
      </c>
      <c r="B2866" s="9">
        <v>1.3895890410958904E-4</v>
      </c>
      <c r="C2866" s="9" t="str">
        <f t="shared" si="88"/>
        <v>$H$2893</v>
      </c>
      <c r="D2866" s="9" t="str">
        <f t="shared" si="89"/>
        <v>H2893</v>
      </c>
      <c r="F2866">
        <v>57500</v>
      </c>
      <c r="G2866" s="1" t="str">
        <f>_xll.BDS("SPX Index","CHAIN_TICKERS", "CHAIN_STRIKE_PX_OVRD",F2866, "CHAIN_PUT_CALL_TYPE_OVRD=P", "CHAIN_PERIODICITY_OVRD=M")</f>
        <v>SPX US 11/20/15 P2700</v>
      </c>
      <c r="N2866" t="s">
        <v>2913</v>
      </c>
      <c r="O2866" t="str">
        <f>_xll.BDP(J2866,"security des")</f>
        <v>#N/A Invalid Security</v>
      </c>
    </row>
    <row r="2867" spans="1:15" x14ac:dyDescent="0.25">
      <c r="A2867">
        <v>0</v>
      </c>
      <c r="B2867" s="9">
        <v>1.3797260273972601E-4</v>
      </c>
      <c r="C2867" s="9" t="str">
        <f t="shared" si="88"/>
        <v>$H$2894</v>
      </c>
      <c r="D2867" s="9" t="str">
        <f t="shared" si="89"/>
        <v>H2894</v>
      </c>
      <c r="F2867">
        <v>57520</v>
      </c>
      <c r="G2867" s="1" t="str">
        <f>_xll.BDS("SPX Index","CHAIN_TICKERS", "CHAIN_STRIKE_PX_OVRD",F2867, "CHAIN_PUT_CALL_TYPE_OVRD=P", "CHAIN_PERIODICITY_OVRD=M")</f>
        <v>SPX US 11/20/15 P2700</v>
      </c>
      <c r="N2867" t="s">
        <v>2914</v>
      </c>
      <c r="O2867" t="str">
        <f>_xll.BDP(J2867,"security des")</f>
        <v>#N/A Invalid Security</v>
      </c>
    </row>
    <row r="2868" spans="1:15" x14ac:dyDescent="0.25">
      <c r="A2868">
        <v>1</v>
      </c>
      <c r="B2868" s="9">
        <v>1.3852054794520548E-4</v>
      </c>
      <c r="C2868" s="9" t="str">
        <f t="shared" si="88"/>
        <v>$H$2895</v>
      </c>
      <c r="D2868" s="9" t="str">
        <f t="shared" si="89"/>
        <v>H2895</v>
      </c>
      <c r="F2868">
        <v>57540</v>
      </c>
      <c r="G2868" s="1" t="str">
        <f>_xll.BDS("SPX Index","CHAIN_TICKERS", "CHAIN_STRIKE_PX_OVRD",F2868, "CHAIN_PUT_CALL_TYPE_OVRD=P", "CHAIN_PERIODICITY_OVRD=M")</f>
        <v>SPX US 11/20/15 P2700</v>
      </c>
      <c r="N2868" t="s">
        <v>2915</v>
      </c>
      <c r="O2868" t="str">
        <f>_xll.BDP(J2868,"security des")</f>
        <v>#N/A Invalid Security</v>
      </c>
    </row>
    <row r="2869" spans="1:15" x14ac:dyDescent="0.25">
      <c r="A2869">
        <v>0</v>
      </c>
      <c r="B2869" s="9">
        <v>1.3816438356164385E-4</v>
      </c>
      <c r="C2869" s="9" t="str">
        <f t="shared" si="88"/>
        <v>$H$2896</v>
      </c>
      <c r="D2869" s="9" t="str">
        <f t="shared" si="89"/>
        <v>H2896</v>
      </c>
      <c r="F2869">
        <v>57560</v>
      </c>
      <c r="G2869" s="1" t="str">
        <f>_xll.BDS("SPX Index","CHAIN_TICKERS", "CHAIN_STRIKE_PX_OVRD",F2869, "CHAIN_PUT_CALL_TYPE_OVRD=P", "CHAIN_PERIODICITY_OVRD=M")</f>
        <v>SPX US 11/20/15 P2700</v>
      </c>
      <c r="N2869" t="s">
        <v>2916</v>
      </c>
      <c r="O2869" t="str">
        <f>_xll.BDP(J2869,"security des")</f>
        <v>#N/A Invalid Security</v>
      </c>
    </row>
    <row r="2870" spans="1:15" x14ac:dyDescent="0.25">
      <c r="A2870">
        <v>0</v>
      </c>
      <c r="B2870" s="9">
        <v>1.3786301369863013E-4</v>
      </c>
      <c r="C2870" s="9" t="str">
        <f t="shared" si="88"/>
        <v>$H$2897</v>
      </c>
      <c r="D2870" s="9" t="str">
        <f t="shared" si="89"/>
        <v>H2897</v>
      </c>
      <c r="F2870">
        <v>57580</v>
      </c>
      <c r="G2870" s="1" t="str">
        <f>_xll.BDS("SPX Index","CHAIN_TICKERS", "CHAIN_STRIKE_PX_OVRD",F2870, "CHAIN_PUT_CALL_TYPE_OVRD=P", "CHAIN_PERIODICITY_OVRD=M")</f>
        <v>SPX US 11/20/15 P2700</v>
      </c>
      <c r="N2870" t="s">
        <v>2917</v>
      </c>
      <c r="O2870" t="str">
        <f>_xll.BDP(J2870,"security des")</f>
        <v>#N/A Invalid Security</v>
      </c>
    </row>
    <row r="2871" spans="1:15" x14ac:dyDescent="0.25">
      <c r="A2871">
        <v>0</v>
      </c>
      <c r="B2871" s="9">
        <v>1.3969863013698629E-4</v>
      </c>
      <c r="C2871" s="9" t="str">
        <f t="shared" si="88"/>
        <v>$H$2898</v>
      </c>
      <c r="D2871" s="9" t="str">
        <f t="shared" si="89"/>
        <v>H2898</v>
      </c>
      <c r="F2871">
        <v>57600</v>
      </c>
      <c r="G2871" s="1" t="str">
        <f>_xll.BDS("SPX Index","CHAIN_TICKERS", "CHAIN_STRIKE_PX_OVRD",F2871, "CHAIN_PUT_CALL_TYPE_OVRD=P", "CHAIN_PERIODICITY_OVRD=M")</f>
        <v>SPX US 11/20/15 P2700</v>
      </c>
      <c r="N2871" t="s">
        <v>2918</v>
      </c>
      <c r="O2871" t="str">
        <f>_xll.BDP(J2871,"security des")</f>
        <v>#N/A Invalid Security</v>
      </c>
    </row>
    <row r="2872" spans="1:15" x14ac:dyDescent="0.25">
      <c r="A2872">
        <v>0</v>
      </c>
      <c r="B2872" s="9">
        <v>1.410958904109589E-4</v>
      </c>
      <c r="C2872" s="9" t="str">
        <f t="shared" si="88"/>
        <v>$H$2899</v>
      </c>
      <c r="D2872" s="9" t="str">
        <f t="shared" si="89"/>
        <v>H2899</v>
      </c>
      <c r="F2872">
        <v>57620</v>
      </c>
      <c r="G2872" s="1" t="str">
        <f>_xll.BDS("SPX Index","CHAIN_TICKERS", "CHAIN_STRIKE_PX_OVRD",F2872, "CHAIN_PUT_CALL_TYPE_OVRD=P", "CHAIN_PERIODICITY_OVRD=M")</f>
        <v>SPX US 11/20/15 P2700</v>
      </c>
      <c r="N2872" t="s">
        <v>2919</v>
      </c>
      <c r="O2872" t="str">
        <f>_xll.BDP(J2872,"security des")</f>
        <v>#N/A Invalid Security</v>
      </c>
    </row>
    <row r="2873" spans="1:15" x14ac:dyDescent="0.25">
      <c r="A2873">
        <v>0</v>
      </c>
      <c r="B2873" s="9">
        <v>1.4021917808219178E-4</v>
      </c>
      <c r="C2873" s="9" t="str">
        <f t="shared" si="88"/>
        <v>$H$2900</v>
      </c>
      <c r="D2873" s="9" t="str">
        <f t="shared" si="89"/>
        <v>H2900</v>
      </c>
      <c r="F2873">
        <v>57640</v>
      </c>
      <c r="G2873" s="1" t="str">
        <f>_xll.BDS("SPX Index","CHAIN_TICKERS", "CHAIN_STRIKE_PX_OVRD",F2873, "CHAIN_PUT_CALL_TYPE_OVRD=P", "CHAIN_PERIODICITY_OVRD=M")</f>
        <v>SPX US 11/20/15 P2700</v>
      </c>
      <c r="N2873" t="s">
        <v>2920</v>
      </c>
      <c r="O2873" t="str">
        <f>_xll.BDP(J2873,"security des")</f>
        <v>#N/A Invalid Security</v>
      </c>
    </row>
    <row r="2874" spans="1:15" x14ac:dyDescent="0.25">
      <c r="A2874">
        <v>0</v>
      </c>
      <c r="B2874" s="9">
        <v>1.4043835616438358E-4</v>
      </c>
      <c r="C2874" s="9" t="str">
        <f t="shared" si="88"/>
        <v>$H$2901</v>
      </c>
      <c r="D2874" s="9" t="str">
        <f t="shared" si="89"/>
        <v>H2901</v>
      </c>
      <c r="F2874">
        <v>57660</v>
      </c>
      <c r="G2874" s="1" t="str">
        <f>_xll.BDS("SPX Index","CHAIN_TICKERS", "CHAIN_STRIKE_PX_OVRD",F2874, "CHAIN_PUT_CALL_TYPE_OVRD=P", "CHAIN_PERIODICITY_OVRD=M")</f>
        <v>SPX US 11/20/15 P2700</v>
      </c>
      <c r="N2874" t="s">
        <v>2921</v>
      </c>
      <c r="O2874" t="str">
        <f>_xll.BDP(J2874,"security des")</f>
        <v>#N/A Invalid Security</v>
      </c>
    </row>
    <row r="2875" spans="1:15" x14ac:dyDescent="0.25">
      <c r="A2875">
        <v>0</v>
      </c>
      <c r="B2875" s="9">
        <v>1.3786301369863013E-4</v>
      </c>
      <c r="C2875" s="9" t="str">
        <f t="shared" si="88"/>
        <v>$H$2902</v>
      </c>
      <c r="D2875" s="9" t="str">
        <f t="shared" si="89"/>
        <v>H2902</v>
      </c>
      <c r="F2875">
        <v>57680</v>
      </c>
      <c r="G2875" s="1" t="str">
        <f>_xll.BDS("SPX Index","CHAIN_TICKERS", "CHAIN_STRIKE_PX_OVRD",F2875, "CHAIN_PUT_CALL_TYPE_OVRD=P", "CHAIN_PERIODICITY_OVRD=M")</f>
        <v>SPX US 11/20/15 P2700</v>
      </c>
      <c r="N2875" t="s">
        <v>2922</v>
      </c>
      <c r="O2875" t="str">
        <f>_xll.BDP(J2875,"security des")</f>
        <v>#N/A Invalid Security</v>
      </c>
    </row>
    <row r="2876" spans="1:15" x14ac:dyDescent="0.25">
      <c r="A2876">
        <v>0</v>
      </c>
      <c r="B2876" s="9">
        <v>1.4397260273972602E-4</v>
      </c>
      <c r="C2876" s="9" t="str">
        <f t="shared" si="88"/>
        <v>$H$2903</v>
      </c>
      <c r="D2876" s="9" t="str">
        <f t="shared" si="89"/>
        <v>H2903</v>
      </c>
      <c r="F2876">
        <v>57700</v>
      </c>
      <c r="G2876" s="1" t="str">
        <f>_xll.BDS("SPX Index","CHAIN_TICKERS", "CHAIN_STRIKE_PX_OVRD",F2876, "CHAIN_PUT_CALL_TYPE_OVRD=P", "CHAIN_PERIODICITY_OVRD=M")</f>
        <v>SPX US 11/20/15 P2700</v>
      </c>
      <c r="N2876" t="s">
        <v>2923</v>
      </c>
      <c r="O2876" t="str">
        <f>_xll.BDP(J2876,"security des")</f>
        <v>#N/A Invalid Security</v>
      </c>
    </row>
    <row r="2877" spans="1:15" x14ac:dyDescent="0.25">
      <c r="A2877">
        <v>0</v>
      </c>
      <c r="B2877" s="9">
        <v>1.4082191780821917E-4</v>
      </c>
      <c r="C2877" s="9" t="str">
        <f t="shared" si="88"/>
        <v>$H$2904</v>
      </c>
      <c r="D2877" s="9" t="str">
        <f t="shared" si="89"/>
        <v>H2904</v>
      </c>
      <c r="F2877">
        <v>57720</v>
      </c>
      <c r="G2877" s="1" t="str">
        <f>_xll.BDS("SPX Index","CHAIN_TICKERS", "CHAIN_STRIKE_PX_OVRD",F2877, "CHAIN_PUT_CALL_TYPE_OVRD=P", "CHAIN_PERIODICITY_OVRD=M")</f>
        <v>SPX US 11/20/15 P2700</v>
      </c>
      <c r="N2877" t="s">
        <v>2924</v>
      </c>
      <c r="O2877" t="str">
        <f>_xll.BDP(J2877,"security des")</f>
        <v>#N/A Invalid Security</v>
      </c>
    </row>
    <row r="2878" spans="1:15" x14ac:dyDescent="0.25">
      <c r="A2878">
        <v>0</v>
      </c>
      <c r="B2878" s="9">
        <v>1.4079452054794521E-4</v>
      </c>
      <c r="C2878" s="9" t="str">
        <f t="shared" si="88"/>
        <v>$H$2905</v>
      </c>
      <c r="D2878" s="9" t="str">
        <f t="shared" si="89"/>
        <v>H2905</v>
      </c>
      <c r="F2878">
        <v>57740</v>
      </c>
      <c r="G2878" s="1" t="str">
        <f>_xll.BDS("SPX Index","CHAIN_TICKERS", "CHAIN_STRIKE_PX_OVRD",F2878, "CHAIN_PUT_CALL_TYPE_OVRD=P", "CHAIN_PERIODICITY_OVRD=M")</f>
        <v>SPX US 11/20/15 P2700</v>
      </c>
      <c r="N2878" t="s">
        <v>2925</v>
      </c>
      <c r="O2878" t="str">
        <f>_xll.BDP(J2878,"security des")</f>
        <v>#N/A Invalid Security</v>
      </c>
    </row>
    <row r="2879" spans="1:15" x14ac:dyDescent="0.25">
      <c r="A2879">
        <v>0</v>
      </c>
      <c r="B2879" s="9">
        <v>1.4243835616438357E-4</v>
      </c>
      <c r="C2879" s="9" t="str">
        <f t="shared" si="88"/>
        <v>$H$2906</v>
      </c>
      <c r="D2879" s="9" t="str">
        <f t="shared" si="89"/>
        <v>H2906</v>
      </c>
      <c r="F2879">
        <v>57760</v>
      </c>
      <c r="G2879" s="1" t="str">
        <f>_xll.BDS("SPX Index","CHAIN_TICKERS", "CHAIN_STRIKE_PX_OVRD",F2879, "CHAIN_PUT_CALL_TYPE_OVRD=P", "CHAIN_PERIODICITY_OVRD=M")</f>
        <v>SPX US 11/20/15 P2700</v>
      </c>
      <c r="N2879" t="s">
        <v>2926</v>
      </c>
      <c r="O2879" t="str">
        <f>_xll.BDP(J2879,"security des")</f>
        <v>#N/A Invalid Security</v>
      </c>
    </row>
    <row r="2880" spans="1:15" x14ac:dyDescent="0.25">
      <c r="A2880">
        <v>0</v>
      </c>
      <c r="B2880" s="9">
        <v>1.4328767123287673E-4</v>
      </c>
      <c r="C2880" s="9" t="str">
        <f t="shared" si="88"/>
        <v>$H$2907</v>
      </c>
      <c r="D2880" s="9" t="str">
        <f t="shared" si="89"/>
        <v>H2907</v>
      </c>
      <c r="F2880">
        <v>57780</v>
      </c>
      <c r="G2880" s="1" t="str">
        <f>_xll.BDS("SPX Index","CHAIN_TICKERS", "CHAIN_STRIKE_PX_OVRD",F2880, "CHAIN_PUT_CALL_TYPE_OVRD=P", "CHAIN_PERIODICITY_OVRD=M")</f>
        <v>SPX US 11/20/15 P2700</v>
      </c>
      <c r="N2880" t="s">
        <v>2927</v>
      </c>
      <c r="O2880" t="str">
        <f>_xll.BDP(J2880,"security des")</f>
        <v>#N/A Invalid Security</v>
      </c>
    </row>
    <row r="2881" spans="1:15" x14ac:dyDescent="0.25">
      <c r="A2881">
        <v>0</v>
      </c>
      <c r="B2881" s="9">
        <v>1.4369863013698631E-4</v>
      </c>
      <c r="C2881" s="9" t="str">
        <f t="shared" si="88"/>
        <v>$H$2908</v>
      </c>
      <c r="D2881" s="9" t="str">
        <f t="shared" si="89"/>
        <v>H2908</v>
      </c>
      <c r="F2881">
        <v>57800</v>
      </c>
      <c r="G2881" s="1" t="str">
        <f>_xll.BDS("SPX Index","CHAIN_TICKERS", "CHAIN_STRIKE_PX_OVRD",F2881, "CHAIN_PUT_CALL_TYPE_OVRD=P", "CHAIN_PERIODICITY_OVRD=M")</f>
        <v>SPX US 11/20/15 P2700</v>
      </c>
      <c r="N2881" t="s">
        <v>2928</v>
      </c>
      <c r="O2881" t="str">
        <f>_xll.BDP(J2881,"security des")</f>
        <v>#N/A Invalid Security</v>
      </c>
    </row>
    <row r="2882" spans="1:15" x14ac:dyDescent="0.25">
      <c r="A2882">
        <v>0</v>
      </c>
      <c r="B2882" s="9">
        <v>1.4367123287671233E-4</v>
      </c>
      <c r="C2882" s="9" t="str">
        <f t="shared" si="88"/>
        <v>$H$2909</v>
      </c>
      <c r="D2882" s="9" t="str">
        <f t="shared" si="89"/>
        <v>H2909</v>
      </c>
      <c r="F2882">
        <v>57820</v>
      </c>
      <c r="G2882" s="1" t="str">
        <f>_xll.BDS("SPX Index","CHAIN_TICKERS", "CHAIN_STRIKE_PX_OVRD",F2882, "CHAIN_PUT_CALL_TYPE_OVRD=P", "CHAIN_PERIODICITY_OVRD=M")</f>
        <v>SPX US 11/20/15 P2700</v>
      </c>
      <c r="N2882" t="s">
        <v>2929</v>
      </c>
      <c r="O2882" t="str">
        <f>_xll.BDP(J2882,"security des")</f>
        <v>#N/A Invalid Security</v>
      </c>
    </row>
    <row r="2883" spans="1:15" x14ac:dyDescent="0.25">
      <c r="A2883">
        <v>0</v>
      </c>
      <c r="B2883" s="9">
        <v>1.4534246575342464E-4</v>
      </c>
      <c r="C2883" s="9" t="str">
        <f t="shared" si="88"/>
        <v>$H$2910</v>
      </c>
      <c r="D2883" s="9" t="str">
        <f t="shared" si="89"/>
        <v>H2910</v>
      </c>
      <c r="F2883">
        <v>57840</v>
      </c>
      <c r="G2883" s="1" t="str">
        <f>_xll.BDS("SPX Index","CHAIN_TICKERS", "CHAIN_STRIKE_PX_OVRD",F2883, "CHAIN_PUT_CALL_TYPE_OVRD=P", "CHAIN_PERIODICITY_OVRD=M")</f>
        <v>SPX US 11/20/15 P2700</v>
      </c>
      <c r="N2883" t="s">
        <v>2930</v>
      </c>
      <c r="O2883" t="str">
        <f>_xll.BDP(J2883,"security des")</f>
        <v>#N/A Invalid Security</v>
      </c>
    </row>
    <row r="2884" spans="1:15" x14ac:dyDescent="0.25">
      <c r="A2884">
        <v>0</v>
      </c>
      <c r="B2884" s="9">
        <v>1.4501369863013699E-4</v>
      </c>
      <c r="C2884" s="9" t="str">
        <f t="shared" ref="C2884:C2947" si="90">ADDRESS(ROW(B2884)+MATCH(1,B2884:B2910),8)</f>
        <v>$H$2911</v>
      </c>
      <c r="D2884" s="9" t="str">
        <f t="shared" ref="D2884:D2947" si="91">"H"&amp;(ROW(B2884)+MATCH(1,B2884:B2910))</f>
        <v>H2911</v>
      </c>
      <c r="F2884">
        <v>57860</v>
      </c>
      <c r="G2884" s="1" t="str">
        <f>_xll.BDS("SPX Index","CHAIN_TICKERS", "CHAIN_STRIKE_PX_OVRD",F2884, "CHAIN_PUT_CALL_TYPE_OVRD=P", "CHAIN_PERIODICITY_OVRD=M")</f>
        <v>SPX US 11/20/15 P2700</v>
      </c>
      <c r="N2884" t="s">
        <v>2931</v>
      </c>
      <c r="O2884" t="str">
        <f>_xll.BDP(J2884,"security des")</f>
        <v>#N/A Invalid Security</v>
      </c>
    </row>
    <row r="2885" spans="1:15" x14ac:dyDescent="0.25">
      <c r="A2885">
        <v>0</v>
      </c>
      <c r="B2885" s="9">
        <v>1.4610958904109591E-4</v>
      </c>
      <c r="C2885" s="9" t="str">
        <f t="shared" si="90"/>
        <v>$H$2912</v>
      </c>
      <c r="D2885" s="9" t="str">
        <f t="shared" si="91"/>
        <v>H2912</v>
      </c>
      <c r="F2885">
        <v>57880</v>
      </c>
      <c r="G2885" s="1" t="str">
        <f>_xll.BDS("SPX Index","CHAIN_TICKERS", "CHAIN_STRIKE_PX_OVRD",F2885, "CHAIN_PUT_CALL_TYPE_OVRD=P", "CHAIN_PERIODICITY_OVRD=M")</f>
        <v>SPX US 11/20/15 P2700</v>
      </c>
      <c r="N2885" t="s">
        <v>2932</v>
      </c>
      <c r="O2885" t="str">
        <f>_xll.BDP(J2885,"security des")</f>
        <v>#N/A Invalid Security</v>
      </c>
    </row>
    <row r="2886" spans="1:15" x14ac:dyDescent="0.25">
      <c r="A2886">
        <v>0</v>
      </c>
      <c r="B2886" s="9">
        <v>1.4536986301369863E-4</v>
      </c>
      <c r="C2886" s="9" t="str">
        <f t="shared" si="90"/>
        <v>$H$2913</v>
      </c>
      <c r="D2886" s="9" t="str">
        <f t="shared" si="91"/>
        <v>H2913</v>
      </c>
      <c r="F2886">
        <v>57900</v>
      </c>
      <c r="G2886" s="1" t="str">
        <f>_xll.BDS("SPX Index","CHAIN_TICKERS", "CHAIN_STRIKE_PX_OVRD",F2886, "CHAIN_PUT_CALL_TYPE_OVRD=P", "CHAIN_PERIODICITY_OVRD=M")</f>
        <v>SPX US 11/20/15 P2700</v>
      </c>
      <c r="N2886" t="s">
        <v>2933</v>
      </c>
      <c r="O2886" t="str">
        <f>_xll.BDP(J2886,"security des")</f>
        <v>#N/A Invalid Security</v>
      </c>
    </row>
    <row r="2887" spans="1:15" x14ac:dyDescent="0.25">
      <c r="A2887">
        <v>0</v>
      </c>
      <c r="B2887" s="9">
        <v>1.442191780821918E-4</v>
      </c>
      <c r="C2887" s="9" t="str">
        <f t="shared" si="90"/>
        <v>$H$2914</v>
      </c>
      <c r="D2887" s="9" t="str">
        <f t="shared" si="91"/>
        <v>H2914</v>
      </c>
      <c r="F2887">
        <v>57920</v>
      </c>
      <c r="G2887" s="1" t="str">
        <f>_xll.BDS("SPX Index","CHAIN_TICKERS", "CHAIN_STRIKE_PX_OVRD",F2887, "CHAIN_PUT_CALL_TYPE_OVRD=P", "CHAIN_PERIODICITY_OVRD=M")</f>
        <v>SPX US 11/20/15 P2700</v>
      </c>
      <c r="N2887" t="s">
        <v>2934</v>
      </c>
      <c r="O2887" t="str">
        <f>_xll.BDP(J2887,"security des")</f>
        <v>#N/A Invalid Security</v>
      </c>
    </row>
    <row r="2888" spans="1:15" x14ac:dyDescent="0.25">
      <c r="A2888">
        <v>0</v>
      </c>
      <c r="B2888" s="9">
        <v>1.442191780821918E-4</v>
      </c>
      <c r="C2888" s="9" t="str">
        <f t="shared" si="90"/>
        <v>$H$2915</v>
      </c>
      <c r="D2888" s="9" t="str">
        <f t="shared" si="91"/>
        <v>H2915</v>
      </c>
      <c r="F2888">
        <v>57940</v>
      </c>
      <c r="G2888" s="1" t="str">
        <f>_xll.BDS("SPX Index","CHAIN_TICKERS", "CHAIN_STRIKE_PX_OVRD",F2888, "CHAIN_PUT_CALL_TYPE_OVRD=P", "CHAIN_PERIODICITY_OVRD=M")</f>
        <v>SPX US 11/20/15 P2700</v>
      </c>
      <c r="N2888" t="s">
        <v>2935</v>
      </c>
      <c r="O2888" t="str">
        <f>_xll.BDP(J2888,"security des")</f>
        <v>#N/A Invalid Security</v>
      </c>
    </row>
    <row r="2889" spans="1:15" x14ac:dyDescent="0.25">
      <c r="A2889">
        <v>0</v>
      </c>
      <c r="B2889" s="9">
        <v>1.4386301369863014E-4</v>
      </c>
      <c r="C2889" s="9" t="str">
        <f t="shared" si="90"/>
        <v>$H$2916</v>
      </c>
      <c r="D2889" s="9" t="str">
        <f t="shared" si="91"/>
        <v>H2916</v>
      </c>
      <c r="F2889">
        <v>57960</v>
      </c>
      <c r="G2889" s="1" t="str">
        <f>_xll.BDS("SPX Index","CHAIN_TICKERS", "CHAIN_STRIKE_PX_OVRD",F2889, "CHAIN_PUT_CALL_TYPE_OVRD=P", "CHAIN_PERIODICITY_OVRD=M")</f>
        <v>SPX US 11/20/15 P2700</v>
      </c>
      <c r="N2889" t="s">
        <v>2936</v>
      </c>
      <c r="O2889" t="str">
        <f>_xll.BDP(J2889,"security des")</f>
        <v>#N/A Invalid Security</v>
      </c>
    </row>
    <row r="2890" spans="1:15" x14ac:dyDescent="0.25">
      <c r="A2890">
        <v>0</v>
      </c>
      <c r="B2890" s="9">
        <v>1.4526027397260272E-4</v>
      </c>
      <c r="C2890" s="9" t="str">
        <f t="shared" si="90"/>
        <v>$H$2917</v>
      </c>
      <c r="D2890" s="9" t="str">
        <f t="shared" si="91"/>
        <v>H2917</v>
      </c>
      <c r="F2890">
        <v>57980</v>
      </c>
      <c r="G2890" s="1" t="str">
        <f>_xll.BDS("SPX Index","CHAIN_TICKERS", "CHAIN_STRIKE_PX_OVRD",F2890, "CHAIN_PUT_CALL_TYPE_OVRD=P", "CHAIN_PERIODICITY_OVRD=M")</f>
        <v>SPX US 11/20/15 P2700</v>
      </c>
      <c r="N2890" t="s">
        <v>2937</v>
      </c>
      <c r="O2890" t="str">
        <f>_xll.BDP(J2890,"security des")</f>
        <v>#N/A Invalid Security</v>
      </c>
    </row>
    <row r="2891" spans="1:15" x14ac:dyDescent="0.25">
      <c r="A2891">
        <v>0</v>
      </c>
      <c r="B2891" s="9">
        <v>1.4482191780821916E-4</v>
      </c>
      <c r="C2891" s="9" t="str">
        <f t="shared" si="90"/>
        <v>$H$2918</v>
      </c>
      <c r="D2891" s="9" t="str">
        <f t="shared" si="91"/>
        <v>H2918</v>
      </c>
      <c r="F2891">
        <v>58000</v>
      </c>
      <c r="G2891" s="1" t="str">
        <f>_xll.BDS("SPX Index","CHAIN_TICKERS", "CHAIN_STRIKE_PX_OVRD",F2891, "CHAIN_PUT_CALL_TYPE_OVRD=P", "CHAIN_PERIODICITY_OVRD=M")</f>
        <v>SPX US 11/20/15 P2700</v>
      </c>
      <c r="N2891" t="s">
        <v>2938</v>
      </c>
      <c r="O2891" t="str">
        <f>_xll.BDP(J2891,"security des")</f>
        <v>#N/A Invalid Security</v>
      </c>
    </row>
    <row r="2892" spans="1:15" x14ac:dyDescent="0.25">
      <c r="A2892">
        <v>0</v>
      </c>
      <c r="B2892" s="9">
        <v>1.4424657534246575E-4</v>
      </c>
      <c r="C2892" s="9" t="str">
        <f t="shared" si="90"/>
        <v>$H$2919</v>
      </c>
      <c r="D2892" s="9" t="str">
        <f t="shared" si="91"/>
        <v>H2919</v>
      </c>
      <c r="F2892">
        <v>58020</v>
      </c>
      <c r="G2892" s="1" t="str">
        <f>_xll.BDS("SPX Index","CHAIN_TICKERS", "CHAIN_STRIKE_PX_OVRD",F2892, "CHAIN_PUT_CALL_TYPE_OVRD=P", "CHAIN_PERIODICITY_OVRD=M")</f>
        <v>SPX US 11/20/15 P2700</v>
      </c>
      <c r="N2892" t="s">
        <v>2939</v>
      </c>
      <c r="O2892" t="str">
        <f>_xll.BDP(J2892,"security des")</f>
        <v>#N/A Invalid Security</v>
      </c>
    </row>
    <row r="2893" spans="1:15" x14ac:dyDescent="0.25">
      <c r="A2893">
        <v>3</v>
      </c>
      <c r="B2893" s="9">
        <v>1.4449315068493151E-4</v>
      </c>
      <c r="C2893" s="9" t="str">
        <f t="shared" si="90"/>
        <v>$H$2920</v>
      </c>
      <c r="D2893" s="9" t="str">
        <f t="shared" si="91"/>
        <v>H2920</v>
      </c>
      <c r="F2893">
        <v>58040</v>
      </c>
      <c r="G2893" s="1" t="str">
        <f>_xll.BDS("SPX Index","CHAIN_TICKERS", "CHAIN_STRIKE_PX_OVRD",F2893, "CHAIN_PUT_CALL_TYPE_OVRD=P", "CHAIN_PERIODICITY_OVRD=M")</f>
        <v>SPX US 11/20/15 P2700</v>
      </c>
      <c r="N2893" t="s">
        <v>2940</v>
      </c>
      <c r="O2893" t="str">
        <f>_xll.BDP(J2893,"security des")</f>
        <v>#N/A Invalid Security</v>
      </c>
    </row>
    <row r="2894" spans="1:15" x14ac:dyDescent="0.25">
      <c r="A2894">
        <v>0</v>
      </c>
      <c r="B2894" s="9">
        <v>1.435890410958904E-4</v>
      </c>
      <c r="C2894" s="9" t="str">
        <f t="shared" si="90"/>
        <v>$H$2921</v>
      </c>
      <c r="D2894" s="9" t="str">
        <f t="shared" si="91"/>
        <v>H2921</v>
      </c>
      <c r="F2894">
        <v>58060</v>
      </c>
      <c r="G2894" s="1" t="str">
        <f>_xll.BDS("SPX Index","CHAIN_TICKERS", "CHAIN_STRIKE_PX_OVRD",F2894, "CHAIN_PUT_CALL_TYPE_OVRD=P", "CHAIN_PERIODICITY_OVRD=M")</f>
        <v>SPX US 11/20/15 P2700</v>
      </c>
      <c r="N2894" t="s">
        <v>2941</v>
      </c>
      <c r="O2894" t="str">
        <f>_xll.BDP(J2894,"security des")</f>
        <v>#N/A Invalid Security</v>
      </c>
    </row>
    <row r="2895" spans="1:15" x14ac:dyDescent="0.25">
      <c r="A2895">
        <v>0</v>
      </c>
      <c r="B2895" s="9">
        <v>1.4441095890410958E-4</v>
      </c>
      <c r="C2895" s="9" t="str">
        <f t="shared" si="90"/>
        <v>$H$2922</v>
      </c>
      <c r="D2895" s="9" t="str">
        <f t="shared" si="91"/>
        <v>H2922</v>
      </c>
      <c r="F2895">
        <v>58080</v>
      </c>
      <c r="G2895" s="1" t="str">
        <f>_xll.BDS("SPX Index","CHAIN_TICKERS", "CHAIN_STRIKE_PX_OVRD",F2895, "CHAIN_PUT_CALL_TYPE_OVRD=P", "CHAIN_PERIODICITY_OVRD=M")</f>
        <v>SPX US 11/20/15 P2700</v>
      </c>
      <c r="N2895" t="s">
        <v>2942</v>
      </c>
      <c r="O2895" t="str">
        <f>_xll.BDP(J2895,"security des")</f>
        <v>#N/A Invalid Security</v>
      </c>
    </row>
    <row r="2896" spans="1:15" x14ac:dyDescent="0.25">
      <c r="A2896">
        <v>0</v>
      </c>
      <c r="B2896" s="9">
        <v>1.4482191780821916E-4</v>
      </c>
      <c r="C2896" s="9" t="str">
        <f t="shared" si="90"/>
        <v>$H$2923</v>
      </c>
      <c r="D2896" s="9" t="str">
        <f t="shared" si="91"/>
        <v>H2923</v>
      </c>
      <c r="F2896">
        <v>58100</v>
      </c>
      <c r="G2896" s="1" t="str">
        <f>_xll.BDS("SPX Index","CHAIN_TICKERS", "CHAIN_STRIKE_PX_OVRD",F2896, "CHAIN_PUT_CALL_TYPE_OVRD=P", "CHAIN_PERIODICITY_OVRD=M")</f>
        <v>SPX US 11/20/15 P2700</v>
      </c>
      <c r="N2896" t="s">
        <v>2943</v>
      </c>
      <c r="O2896" t="str">
        <f>_xll.BDP(J2896,"security des")</f>
        <v>#N/A Invalid Security</v>
      </c>
    </row>
    <row r="2897" spans="1:15" x14ac:dyDescent="0.25">
      <c r="A2897">
        <v>0</v>
      </c>
      <c r="B2897" s="9">
        <v>1.427945205479452E-4</v>
      </c>
      <c r="C2897" s="9" t="str">
        <f t="shared" si="90"/>
        <v>$H$2924</v>
      </c>
      <c r="D2897" s="9" t="str">
        <f t="shared" si="91"/>
        <v>H2924</v>
      </c>
      <c r="F2897">
        <v>58120</v>
      </c>
      <c r="G2897" s="1" t="str">
        <f>_xll.BDS("SPX Index","CHAIN_TICKERS", "CHAIN_STRIKE_PX_OVRD",F2897, "CHAIN_PUT_CALL_TYPE_OVRD=P", "CHAIN_PERIODICITY_OVRD=M")</f>
        <v>SPX US 11/20/15 P2700</v>
      </c>
      <c r="N2897" t="s">
        <v>2944</v>
      </c>
      <c r="O2897" t="str">
        <f>_xll.BDP(J2897,"security des")</f>
        <v>#N/A Invalid Security</v>
      </c>
    </row>
    <row r="2898" spans="1:15" x14ac:dyDescent="0.25">
      <c r="A2898">
        <v>0</v>
      </c>
      <c r="B2898" s="9">
        <v>1.4241095890410961E-4</v>
      </c>
      <c r="C2898" s="9" t="str">
        <f t="shared" si="90"/>
        <v>$H$2925</v>
      </c>
      <c r="D2898" s="9" t="str">
        <f t="shared" si="91"/>
        <v>H2925</v>
      </c>
      <c r="F2898">
        <v>58140</v>
      </c>
      <c r="G2898" s="1" t="str">
        <f>_xll.BDS("SPX Index","CHAIN_TICKERS", "CHAIN_STRIKE_PX_OVRD",F2898, "CHAIN_PUT_CALL_TYPE_OVRD=P", "CHAIN_PERIODICITY_OVRD=M")</f>
        <v>SPX US 11/20/15 P2700</v>
      </c>
      <c r="N2898" t="s">
        <v>2945</v>
      </c>
      <c r="O2898" t="str">
        <f>_xll.BDP(J2898,"security des")</f>
        <v>#N/A Invalid Security</v>
      </c>
    </row>
    <row r="2899" spans="1:15" x14ac:dyDescent="0.25">
      <c r="A2899">
        <v>0</v>
      </c>
      <c r="B2899" s="9">
        <v>1.4328767123287673E-4</v>
      </c>
      <c r="C2899" s="9" t="str">
        <f t="shared" si="90"/>
        <v>$H$2926</v>
      </c>
      <c r="D2899" s="9" t="str">
        <f t="shared" si="91"/>
        <v>H2926</v>
      </c>
      <c r="F2899">
        <v>58160</v>
      </c>
      <c r="G2899" s="1" t="str">
        <f>_xll.BDS("SPX Index","CHAIN_TICKERS", "CHAIN_STRIKE_PX_OVRD",F2899, "CHAIN_PUT_CALL_TYPE_OVRD=P", "CHAIN_PERIODICITY_OVRD=M")</f>
        <v>SPX US 11/20/15 P2700</v>
      </c>
      <c r="N2899" t="s">
        <v>2946</v>
      </c>
      <c r="O2899" t="str">
        <f>_xll.BDP(J2899,"security des")</f>
        <v>#N/A Invalid Security</v>
      </c>
    </row>
    <row r="2900" spans="1:15" x14ac:dyDescent="0.25">
      <c r="A2900">
        <v>0</v>
      </c>
      <c r="B2900" s="9">
        <v>1.4369863013698631E-4</v>
      </c>
      <c r="C2900" s="9" t="str">
        <f t="shared" si="90"/>
        <v>$H$2927</v>
      </c>
      <c r="D2900" s="9" t="str">
        <f t="shared" si="91"/>
        <v>H2927</v>
      </c>
      <c r="F2900">
        <v>58180</v>
      </c>
      <c r="G2900" s="1" t="str">
        <f>_xll.BDS("SPX Index","CHAIN_TICKERS", "CHAIN_STRIKE_PX_OVRD",F2900, "CHAIN_PUT_CALL_TYPE_OVRD=P", "CHAIN_PERIODICITY_OVRD=M")</f>
        <v>SPX US 11/20/15 P2700</v>
      </c>
      <c r="N2900" t="s">
        <v>2947</v>
      </c>
      <c r="O2900" t="str">
        <f>_xll.BDP(J2900,"security des")</f>
        <v>#N/A Invalid Security</v>
      </c>
    </row>
    <row r="2901" spans="1:15" x14ac:dyDescent="0.25">
      <c r="A2901">
        <v>0</v>
      </c>
      <c r="B2901" s="9">
        <v>1.4336986301369863E-4</v>
      </c>
      <c r="C2901" s="9" t="str">
        <f t="shared" si="90"/>
        <v>$H$2928</v>
      </c>
      <c r="D2901" s="9" t="str">
        <f t="shared" si="91"/>
        <v>H2928</v>
      </c>
      <c r="F2901">
        <v>58200</v>
      </c>
      <c r="G2901" s="1" t="str">
        <f>_xll.BDS("SPX Index","CHAIN_TICKERS", "CHAIN_STRIKE_PX_OVRD",F2901, "CHAIN_PUT_CALL_TYPE_OVRD=P", "CHAIN_PERIODICITY_OVRD=M")</f>
        <v>SPX US 11/20/15 P2700</v>
      </c>
      <c r="N2901" t="s">
        <v>2948</v>
      </c>
      <c r="O2901" t="str">
        <f>_xll.BDP(J2901,"security des")</f>
        <v>#N/A Invalid Security</v>
      </c>
    </row>
    <row r="2902" spans="1:15" x14ac:dyDescent="0.25">
      <c r="A2902">
        <v>0</v>
      </c>
      <c r="B2902" s="9">
        <v>1.4391780821917808E-4</v>
      </c>
      <c r="C2902" s="9" t="str">
        <f t="shared" si="90"/>
        <v>$H$2929</v>
      </c>
      <c r="D2902" s="9" t="str">
        <f t="shared" si="91"/>
        <v>H2929</v>
      </c>
      <c r="F2902">
        <v>58220</v>
      </c>
      <c r="G2902" s="1" t="str">
        <f>_xll.BDS("SPX Index","CHAIN_TICKERS", "CHAIN_STRIKE_PX_OVRD",F2902, "CHAIN_PUT_CALL_TYPE_OVRD=P", "CHAIN_PERIODICITY_OVRD=M")</f>
        <v>SPX US 11/20/15 P2700</v>
      </c>
      <c r="N2902" t="s">
        <v>2949</v>
      </c>
      <c r="O2902" t="str">
        <f>_xll.BDP(J2902,"security des")</f>
        <v>#N/A Invalid Security</v>
      </c>
    </row>
    <row r="2903" spans="1:15" x14ac:dyDescent="0.25">
      <c r="A2903">
        <v>0</v>
      </c>
      <c r="B2903" s="9">
        <v>1.4558904109589042E-4</v>
      </c>
      <c r="C2903" s="9" t="str">
        <f t="shared" si="90"/>
        <v>$H$2930</v>
      </c>
      <c r="D2903" s="9" t="str">
        <f t="shared" si="91"/>
        <v>H2930</v>
      </c>
      <c r="F2903">
        <v>58240</v>
      </c>
      <c r="G2903" s="1" t="str">
        <f>_xll.BDS("SPX Index","CHAIN_TICKERS", "CHAIN_STRIKE_PX_OVRD",F2903, "CHAIN_PUT_CALL_TYPE_OVRD=P", "CHAIN_PERIODICITY_OVRD=M")</f>
        <v>SPX US 11/20/15 P2700</v>
      </c>
      <c r="N2903" t="s">
        <v>2950</v>
      </c>
      <c r="O2903" t="str">
        <f>_xll.BDP(J2903,"security des")</f>
        <v>#N/A Invalid Security</v>
      </c>
    </row>
    <row r="2904" spans="1:15" x14ac:dyDescent="0.25">
      <c r="A2904">
        <v>0</v>
      </c>
      <c r="B2904" s="9">
        <v>1.4583561643835617E-4</v>
      </c>
      <c r="C2904" s="9" t="str">
        <f t="shared" si="90"/>
        <v>$H$2931</v>
      </c>
      <c r="D2904" s="9" t="str">
        <f t="shared" si="91"/>
        <v>H2931</v>
      </c>
      <c r="F2904">
        <v>58260</v>
      </c>
      <c r="G2904" s="1" t="str">
        <f>_xll.BDS("SPX Index","CHAIN_TICKERS", "CHAIN_STRIKE_PX_OVRD",F2904, "CHAIN_PUT_CALL_TYPE_OVRD=P", "CHAIN_PERIODICITY_OVRD=M")</f>
        <v>SPX US 11/20/15 P2700</v>
      </c>
      <c r="N2904" t="s">
        <v>2951</v>
      </c>
      <c r="O2904" t="str">
        <f>_xll.BDP(J2904,"security des")</f>
        <v>#N/A Invalid Security</v>
      </c>
    </row>
    <row r="2905" spans="1:15" x14ac:dyDescent="0.25">
      <c r="A2905">
        <v>0</v>
      </c>
      <c r="B2905" s="9">
        <v>1.4339726027397259E-4</v>
      </c>
      <c r="C2905" s="9" t="str">
        <f t="shared" si="90"/>
        <v>$H$2932</v>
      </c>
      <c r="D2905" s="9" t="str">
        <f t="shared" si="91"/>
        <v>H2932</v>
      </c>
      <c r="F2905">
        <v>58280</v>
      </c>
      <c r="G2905" s="1" t="str">
        <f>_xll.BDS("SPX Index","CHAIN_TICKERS", "CHAIN_STRIKE_PX_OVRD",F2905, "CHAIN_PUT_CALL_TYPE_OVRD=P", "CHAIN_PERIODICITY_OVRD=M")</f>
        <v>SPX US 11/20/15 P2700</v>
      </c>
      <c r="N2905" t="s">
        <v>2952</v>
      </c>
      <c r="O2905" t="str">
        <f>_xll.BDP(J2905,"security des")</f>
        <v>#N/A Invalid Security</v>
      </c>
    </row>
    <row r="2906" spans="1:15" x14ac:dyDescent="0.25">
      <c r="A2906">
        <v>0</v>
      </c>
      <c r="B2906" s="9">
        <v>1.4194520547945207E-4</v>
      </c>
      <c r="C2906" s="9" t="str">
        <f t="shared" si="90"/>
        <v>$H$2933</v>
      </c>
      <c r="D2906" s="9" t="str">
        <f t="shared" si="91"/>
        <v>H2933</v>
      </c>
      <c r="F2906">
        <v>58300</v>
      </c>
      <c r="G2906" s="1" t="str">
        <f>_xll.BDS("SPX Index","CHAIN_TICKERS", "CHAIN_STRIKE_PX_OVRD",F2906, "CHAIN_PUT_CALL_TYPE_OVRD=P", "CHAIN_PERIODICITY_OVRD=M")</f>
        <v>SPX US 11/20/15 P2700</v>
      </c>
      <c r="N2906" t="s">
        <v>2953</v>
      </c>
      <c r="O2906" t="str">
        <f>_xll.BDP(J2906,"security des")</f>
        <v>#N/A Invalid Security</v>
      </c>
    </row>
    <row r="2907" spans="1:15" x14ac:dyDescent="0.25">
      <c r="A2907">
        <v>0</v>
      </c>
      <c r="B2907" s="9">
        <v>1.4164383561643835E-4</v>
      </c>
      <c r="C2907" s="9" t="str">
        <f t="shared" si="90"/>
        <v>$H$2934</v>
      </c>
      <c r="D2907" s="9" t="str">
        <f t="shared" si="91"/>
        <v>H2934</v>
      </c>
      <c r="F2907">
        <v>58320</v>
      </c>
      <c r="G2907" s="1" t="str">
        <f>_xll.BDS("SPX Index","CHAIN_TICKERS", "CHAIN_STRIKE_PX_OVRD",F2907, "CHAIN_PUT_CALL_TYPE_OVRD=P", "CHAIN_PERIODICITY_OVRD=M")</f>
        <v>SPX US 11/20/15 P2700</v>
      </c>
      <c r="N2907" t="s">
        <v>2954</v>
      </c>
      <c r="O2907" t="str">
        <f>_xll.BDP(J2907,"security des")</f>
        <v>#N/A Invalid Security</v>
      </c>
    </row>
    <row r="2908" spans="1:15" x14ac:dyDescent="0.25">
      <c r="A2908">
        <v>0</v>
      </c>
      <c r="B2908" s="9">
        <v>1.4158904109589041E-4</v>
      </c>
      <c r="C2908" s="9" t="str">
        <f t="shared" si="90"/>
        <v>$H$2935</v>
      </c>
      <c r="D2908" s="9" t="str">
        <f t="shared" si="91"/>
        <v>H2935</v>
      </c>
      <c r="F2908">
        <v>58340</v>
      </c>
      <c r="G2908" s="1" t="str">
        <f>_xll.BDS("SPX Index","CHAIN_TICKERS", "CHAIN_STRIKE_PX_OVRD",F2908, "CHAIN_PUT_CALL_TYPE_OVRD=P", "CHAIN_PERIODICITY_OVRD=M")</f>
        <v>SPX US 11/20/15 P2700</v>
      </c>
      <c r="N2908" t="s">
        <v>2955</v>
      </c>
      <c r="O2908" t="str">
        <f>_xll.BDP(J2908,"security des")</f>
        <v>#N/A Invalid Security</v>
      </c>
    </row>
    <row r="2909" spans="1:15" x14ac:dyDescent="0.25">
      <c r="A2909">
        <v>0</v>
      </c>
      <c r="B2909" s="9">
        <v>1.4298630136986301E-4</v>
      </c>
      <c r="C2909" s="9" t="str">
        <f t="shared" si="90"/>
        <v>$H$2936</v>
      </c>
      <c r="D2909" s="9" t="str">
        <f t="shared" si="91"/>
        <v>H2936</v>
      </c>
      <c r="F2909">
        <v>58360</v>
      </c>
      <c r="G2909" s="1" t="str">
        <f>_xll.BDS("SPX Index","CHAIN_TICKERS", "CHAIN_STRIKE_PX_OVRD",F2909, "CHAIN_PUT_CALL_TYPE_OVRD=P", "CHAIN_PERIODICITY_OVRD=M")</f>
        <v>SPX US 11/20/15 P2700</v>
      </c>
      <c r="N2909" t="s">
        <v>2956</v>
      </c>
      <c r="O2909" t="str">
        <f>_xll.BDP(J2909,"security des")</f>
        <v>#N/A Invalid Security</v>
      </c>
    </row>
    <row r="2910" spans="1:15" x14ac:dyDescent="0.25">
      <c r="A2910">
        <v>0</v>
      </c>
      <c r="B2910" s="9">
        <v>1.4254794520547945E-4</v>
      </c>
      <c r="C2910" s="9" t="str">
        <f t="shared" si="90"/>
        <v>$H$2937</v>
      </c>
      <c r="D2910" s="9" t="str">
        <f t="shared" si="91"/>
        <v>H2937</v>
      </c>
      <c r="F2910">
        <v>58380</v>
      </c>
      <c r="G2910" s="1" t="str">
        <f>_xll.BDS("SPX Index","CHAIN_TICKERS", "CHAIN_STRIKE_PX_OVRD",F2910, "CHAIN_PUT_CALL_TYPE_OVRD=P", "CHAIN_PERIODICITY_OVRD=M")</f>
        <v>SPX US 11/20/15 P2700</v>
      </c>
      <c r="N2910" t="s">
        <v>2957</v>
      </c>
      <c r="O2910" t="str">
        <f>_xll.BDP(J2910,"security des")</f>
        <v>#N/A Invalid Security</v>
      </c>
    </row>
    <row r="2911" spans="1:15" x14ac:dyDescent="0.25">
      <c r="A2911">
        <v>0</v>
      </c>
      <c r="B2911" s="9">
        <v>1.4367123287671233E-4</v>
      </c>
      <c r="C2911" s="9" t="str">
        <f t="shared" si="90"/>
        <v>$H$2938</v>
      </c>
      <c r="D2911" s="9" t="str">
        <f t="shared" si="91"/>
        <v>H2938</v>
      </c>
      <c r="F2911">
        <v>58400</v>
      </c>
      <c r="G2911" s="1" t="str">
        <f>_xll.BDS("SPX Index","CHAIN_TICKERS", "CHAIN_STRIKE_PX_OVRD",F2911, "CHAIN_PUT_CALL_TYPE_OVRD=P", "CHAIN_PERIODICITY_OVRD=M")</f>
        <v>SPX US 11/20/15 P2700</v>
      </c>
      <c r="N2911" t="s">
        <v>2958</v>
      </c>
      <c r="O2911" t="str">
        <f>_xll.BDP(J2911,"security des")</f>
        <v>#N/A Invalid Security</v>
      </c>
    </row>
    <row r="2912" spans="1:15" x14ac:dyDescent="0.25">
      <c r="A2912">
        <v>1</v>
      </c>
      <c r="B2912" s="9">
        <v>1.4336986301369863E-4</v>
      </c>
      <c r="C2912" s="9" t="str">
        <f t="shared" si="90"/>
        <v>$H$2939</v>
      </c>
      <c r="D2912" s="9" t="str">
        <f t="shared" si="91"/>
        <v>H2939</v>
      </c>
      <c r="F2912">
        <v>58420</v>
      </c>
      <c r="G2912" s="1" t="str">
        <f>_xll.BDS("SPX Index","CHAIN_TICKERS", "CHAIN_STRIKE_PX_OVRD",F2912, "CHAIN_PUT_CALL_TYPE_OVRD=P", "CHAIN_PERIODICITY_OVRD=M")</f>
        <v>SPX US 11/20/15 P2700</v>
      </c>
      <c r="N2912" t="s">
        <v>2959</v>
      </c>
      <c r="O2912" t="str">
        <f>_xll.BDP(J2912,"security des")</f>
        <v>#N/A Invalid Security</v>
      </c>
    </row>
    <row r="2913" spans="1:15" x14ac:dyDescent="0.25">
      <c r="A2913">
        <v>0</v>
      </c>
      <c r="B2913" s="9">
        <v>1.4728767123287672E-4</v>
      </c>
      <c r="C2913" s="9" t="str">
        <f t="shared" si="90"/>
        <v>$H$2940</v>
      </c>
      <c r="D2913" s="9" t="str">
        <f t="shared" si="91"/>
        <v>H2940</v>
      </c>
      <c r="F2913">
        <v>58440</v>
      </c>
      <c r="G2913" s="1" t="str">
        <f>_xll.BDS("SPX Index","CHAIN_TICKERS", "CHAIN_STRIKE_PX_OVRD",F2913, "CHAIN_PUT_CALL_TYPE_OVRD=P", "CHAIN_PERIODICITY_OVRD=M")</f>
        <v>SPX US 11/20/15 P2700</v>
      </c>
      <c r="N2913" t="s">
        <v>2960</v>
      </c>
      <c r="O2913" t="str">
        <f>_xll.BDP(J2913,"security des")</f>
        <v>#N/A Invalid Security</v>
      </c>
    </row>
    <row r="2914" spans="1:15" x14ac:dyDescent="0.25">
      <c r="A2914">
        <v>0</v>
      </c>
      <c r="B2914" s="9">
        <v>1.486849315068493E-4</v>
      </c>
      <c r="C2914" s="9" t="str">
        <f t="shared" si="90"/>
        <v>$H$2941</v>
      </c>
      <c r="D2914" s="9" t="str">
        <f t="shared" si="91"/>
        <v>H2941</v>
      </c>
      <c r="F2914">
        <v>58460</v>
      </c>
      <c r="G2914" s="1" t="str">
        <f>_xll.BDS("SPX Index","CHAIN_TICKERS", "CHAIN_STRIKE_PX_OVRD",F2914, "CHAIN_PUT_CALL_TYPE_OVRD=P", "CHAIN_PERIODICITY_OVRD=M")</f>
        <v>SPX US 11/20/15 P2700</v>
      </c>
      <c r="N2914" t="s">
        <v>2961</v>
      </c>
      <c r="O2914" t="str">
        <f>_xll.BDP(J2914,"security des")</f>
        <v>#N/A Invalid Security</v>
      </c>
    </row>
    <row r="2915" spans="1:15" x14ac:dyDescent="0.25">
      <c r="A2915">
        <v>0</v>
      </c>
      <c r="B2915" s="9">
        <v>1.4997260273972603E-4</v>
      </c>
      <c r="C2915" s="9" t="str">
        <f t="shared" si="90"/>
        <v>$H$2942</v>
      </c>
      <c r="D2915" s="9" t="str">
        <f t="shared" si="91"/>
        <v>H2942</v>
      </c>
      <c r="F2915">
        <v>58480</v>
      </c>
      <c r="G2915" s="1" t="str">
        <f>_xll.BDS("SPX Index","CHAIN_TICKERS", "CHAIN_STRIKE_PX_OVRD",F2915, "CHAIN_PUT_CALL_TYPE_OVRD=P", "CHAIN_PERIODICITY_OVRD=M")</f>
        <v>SPX US 11/20/15 P2700</v>
      </c>
      <c r="N2915" t="s">
        <v>2962</v>
      </c>
      <c r="O2915" t="str">
        <f>_xll.BDP(J2915,"security des")</f>
        <v>#N/A Invalid Security</v>
      </c>
    </row>
    <row r="2916" spans="1:15" x14ac:dyDescent="0.25">
      <c r="A2916">
        <v>0</v>
      </c>
      <c r="B2916" s="9">
        <v>1.4706849315068493E-4</v>
      </c>
      <c r="C2916" s="9" t="str">
        <f t="shared" si="90"/>
        <v>$H$2943</v>
      </c>
      <c r="D2916" s="9" t="str">
        <f t="shared" si="91"/>
        <v>H2943</v>
      </c>
      <c r="F2916">
        <v>58500</v>
      </c>
      <c r="G2916" s="1" t="str">
        <f>_xll.BDS("SPX Index","CHAIN_TICKERS", "CHAIN_STRIKE_PX_OVRD",F2916, "CHAIN_PUT_CALL_TYPE_OVRD=P", "CHAIN_PERIODICITY_OVRD=M")</f>
        <v>SPX US 11/20/15 P2700</v>
      </c>
      <c r="N2916" t="s">
        <v>2963</v>
      </c>
      <c r="O2916" t="str">
        <f>_xll.BDP(J2916,"security des")</f>
        <v>#N/A Invalid Security</v>
      </c>
    </row>
    <row r="2917" spans="1:15" x14ac:dyDescent="0.25">
      <c r="A2917">
        <v>0</v>
      </c>
      <c r="B2917" s="9">
        <v>1.4613698630136987E-4</v>
      </c>
      <c r="C2917" s="9" t="str">
        <f t="shared" si="90"/>
        <v>$H$2944</v>
      </c>
      <c r="D2917" s="9" t="str">
        <f t="shared" si="91"/>
        <v>H2944</v>
      </c>
      <c r="F2917">
        <v>58520</v>
      </c>
      <c r="G2917" s="1" t="str">
        <f>_xll.BDS("SPX Index","CHAIN_TICKERS", "CHAIN_STRIKE_PX_OVRD",F2917, "CHAIN_PUT_CALL_TYPE_OVRD=P", "CHAIN_PERIODICITY_OVRD=M")</f>
        <v>SPX US 11/20/15 P2700</v>
      </c>
      <c r="N2917" t="s">
        <v>2964</v>
      </c>
      <c r="O2917" t="str">
        <f>_xll.BDP(J2917,"security des")</f>
        <v>#N/A Invalid Security</v>
      </c>
    </row>
    <row r="2918" spans="1:15" x14ac:dyDescent="0.25">
      <c r="A2918">
        <v>0</v>
      </c>
      <c r="B2918" s="9">
        <v>1.4756164383561643E-4</v>
      </c>
      <c r="C2918" s="9" t="str">
        <f t="shared" si="90"/>
        <v>$H$2945</v>
      </c>
      <c r="D2918" s="9" t="str">
        <f t="shared" si="91"/>
        <v>H2945</v>
      </c>
      <c r="F2918">
        <v>58540</v>
      </c>
      <c r="G2918" s="1" t="str">
        <f>_xll.BDS("SPX Index","CHAIN_TICKERS", "CHAIN_STRIKE_PX_OVRD",F2918, "CHAIN_PUT_CALL_TYPE_OVRD=P", "CHAIN_PERIODICITY_OVRD=M")</f>
        <v>SPX US 11/20/15 P2700</v>
      </c>
      <c r="N2918" t="s">
        <v>2965</v>
      </c>
      <c r="O2918" t="str">
        <f>_xll.BDP(J2918,"security des")</f>
        <v>#N/A Invalid Security</v>
      </c>
    </row>
    <row r="2919" spans="1:15" x14ac:dyDescent="0.25">
      <c r="A2919">
        <v>0</v>
      </c>
      <c r="B2919" s="9">
        <v>1.4739726027397261E-4</v>
      </c>
      <c r="C2919" s="9" t="str">
        <f t="shared" si="90"/>
        <v>$H$2946</v>
      </c>
      <c r="D2919" s="9" t="str">
        <f t="shared" si="91"/>
        <v>H2946</v>
      </c>
      <c r="F2919">
        <v>58560</v>
      </c>
      <c r="G2919" s="1" t="str">
        <f>_xll.BDS("SPX Index","CHAIN_TICKERS", "CHAIN_STRIKE_PX_OVRD",F2919, "CHAIN_PUT_CALL_TYPE_OVRD=P", "CHAIN_PERIODICITY_OVRD=M")</f>
        <v>SPX US 11/20/15 P2700</v>
      </c>
      <c r="N2919" t="s">
        <v>897</v>
      </c>
      <c r="O2919" t="str">
        <f>_xll.BDP(J2919,"security des")</f>
        <v>#N/A Invalid Security</v>
      </c>
    </row>
    <row r="2920" spans="1:15" x14ac:dyDescent="0.25">
      <c r="A2920">
        <v>0</v>
      </c>
      <c r="B2920" s="9">
        <v>1.464931506849315E-4</v>
      </c>
      <c r="C2920" s="9" t="str">
        <f t="shared" si="90"/>
        <v>$H$2947</v>
      </c>
      <c r="D2920" s="9" t="str">
        <f t="shared" si="91"/>
        <v>H2947</v>
      </c>
      <c r="F2920">
        <v>58580</v>
      </c>
      <c r="G2920" s="1" t="str">
        <f>_xll.BDS("SPX Index","CHAIN_TICKERS", "CHAIN_STRIKE_PX_OVRD",F2920, "CHAIN_PUT_CALL_TYPE_OVRD=P", "CHAIN_PERIODICITY_OVRD=M")</f>
        <v>SPX US 11/20/15 P2700</v>
      </c>
      <c r="N2920" t="s">
        <v>898</v>
      </c>
      <c r="O2920" t="str">
        <f>_xll.BDP(J2920,"security des")</f>
        <v>#N/A Invalid Security</v>
      </c>
    </row>
    <row r="2921" spans="1:15" x14ac:dyDescent="0.25">
      <c r="A2921">
        <v>0</v>
      </c>
      <c r="B2921" s="9">
        <v>1.4498630136986301E-4</v>
      </c>
      <c r="C2921" s="9" t="str">
        <f t="shared" si="90"/>
        <v>$H$2948</v>
      </c>
      <c r="D2921" s="9" t="str">
        <f t="shared" si="91"/>
        <v>H2948</v>
      </c>
      <c r="F2921">
        <v>58600</v>
      </c>
      <c r="G2921" s="1" t="str">
        <f>_xll.BDS("SPX Index","CHAIN_TICKERS", "CHAIN_STRIKE_PX_OVRD",F2921, "CHAIN_PUT_CALL_TYPE_OVRD=P", "CHAIN_PERIODICITY_OVRD=M")</f>
        <v>SPX US 11/20/15 P2700</v>
      </c>
      <c r="N2921" t="s">
        <v>899</v>
      </c>
      <c r="O2921" t="str">
        <f>_xll.BDP(J2921,"security des")</f>
        <v>#N/A Invalid Security</v>
      </c>
    </row>
    <row r="2922" spans="1:15" x14ac:dyDescent="0.25">
      <c r="A2922">
        <v>0</v>
      </c>
      <c r="B2922" s="9">
        <v>1.4328767123287673E-4</v>
      </c>
      <c r="C2922" s="9" t="str">
        <f t="shared" si="90"/>
        <v>$H$2949</v>
      </c>
      <c r="D2922" s="9" t="str">
        <f t="shared" si="91"/>
        <v>H2949</v>
      </c>
      <c r="F2922">
        <v>58620</v>
      </c>
      <c r="G2922" s="1" t="str">
        <f>_xll.BDS("SPX Index","CHAIN_TICKERS", "CHAIN_STRIKE_PX_OVRD",F2922, "CHAIN_PUT_CALL_TYPE_OVRD=P", "CHAIN_PERIODICITY_OVRD=M")</f>
        <v>SPX US 11/20/15 P2700</v>
      </c>
      <c r="N2922" t="s">
        <v>900</v>
      </c>
      <c r="O2922" t="str">
        <f>_xll.BDP(J2922,"security des")</f>
        <v>#N/A Invalid Security</v>
      </c>
    </row>
    <row r="2923" spans="1:15" x14ac:dyDescent="0.25">
      <c r="A2923">
        <v>0</v>
      </c>
      <c r="B2923" s="9">
        <v>1.4254794520547945E-4</v>
      </c>
      <c r="C2923" s="9" t="str">
        <f t="shared" si="90"/>
        <v>$H$2950</v>
      </c>
      <c r="D2923" s="9" t="str">
        <f t="shared" si="91"/>
        <v>H2950</v>
      </c>
      <c r="F2923">
        <v>58640</v>
      </c>
      <c r="G2923" s="1" t="str">
        <f>_xll.BDS("SPX Index","CHAIN_TICKERS", "CHAIN_STRIKE_PX_OVRD",F2923, "CHAIN_PUT_CALL_TYPE_OVRD=P", "CHAIN_PERIODICITY_OVRD=M")</f>
        <v>SPX US 11/20/15 P2700</v>
      </c>
      <c r="N2923" t="s">
        <v>901</v>
      </c>
      <c r="O2923" t="str">
        <f>_xll.BDP(J2923,"security des")</f>
        <v>#N/A Invalid Security</v>
      </c>
    </row>
    <row r="2924" spans="1:15" x14ac:dyDescent="0.25">
      <c r="A2924">
        <v>0</v>
      </c>
      <c r="B2924" s="9">
        <v>1.4252054794520547E-4</v>
      </c>
      <c r="C2924" s="9" t="str">
        <f t="shared" si="90"/>
        <v>$H$2951</v>
      </c>
      <c r="D2924" s="9" t="str">
        <f t="shared" si="91"/>
        <v>H2951</v>
      </c>
      <c r="F2924">
        <v>58660</v>
      </c>
      <c r="G2924" s="1" t="str">
        <f>_xll.BDS("SPX Index","CHAIN_TICKERS", "CHAIN_STRIKE_PX_OVRD",F2924, "CHAIN_PUT_CALL_TYPE_OVRD=P", "CHAIN_PERIODICITY_OVRD=M")</f>
        <v>SPX US 11/20/15 P2700</v>
      </c>
      <c r="N2924" t="s">
        <v>902</v>
      </c>
      <c r="O2924" t="str">
        <f>_xll.BDP(J2924,"security des")</f>
        <v>#N/A Invalid Security</v>
      </c>
    </row>
    <row r="2925" spans="1:15" x14ac:dyDescent="0.25">
      <c r="A2925">
        <v>0</v>
      </c>
      <c r="B2925" s="9">
        <v>1.3964383561643838E-4</v>
      </c>
      <c r="C2925" s="9" t="str">
        <f t="shared" si="90"/>
        <v>$H$2952</v>
      </c>
      <c r="D2925" s="9" t="str">
        <f t="shared" si="91"/>
        <v>H2952</v>
      </c>
      <c r="F2925">
        <v>58680</v>
      </c>
      <c r="G2925" s="1" t="str">
        <f>_xll.BDS("SPX Index","CHAIN_TICKERS", "CHAIN_STRIKE_PX_OVRD",F2925, "CHAIN_PUT_CALL_TYPE_OVRD=P", "CHAIN_PERIODICITY_OVRD=M")</f>
        <v>SPX US 11/20/15 P2700</v>
      </c>
      <c r="N2925" t="s">
        <v>903</v>
      </c>
      <c r="O2925" t="str">
        <f>_xll.BDP(J2925,"security des")</f>
        <v>#N/A Invalid Security</v>
      </c>
    </row>
    <row r="2926" spans="1:15" x14ac:dyDescent="0.25">
      <c r="A2926">
        <v>0</v>
      </c>
      <c r="B2926" s="9">
        <v>1.3731506849315068E-4</v>
      </c>
      <c r="C2926" s="9" t="str">
        <f t="shared" si="90"/>
        <v>$H$2953</v>
      </c>
      <c r="D2926" s="9" t="str">
        <f t="shared" si="91"/>
        <v>H2953</v>
      </c>
      <c r="F2926">
        <v>58700</v>
      </c>
      <c r="G2926" s="1" t="str">
        <f>_xll.BDS("SPX Index","CHAIN_TICKERS", "CHAIN_STRIKE_PX_OVRD",F2926, "CHAIN_PUT_CALL_TYPE_OVRD=P", "CHAIN_PERIODICITY_OVRD=M")</f>
        <v>SPX US 11/20/15 P2700</v>
      </c>
      <c r="N2926" t="s">
        <v>904</v>
      </c>
      <c r="O2926" t="str">
        <f>_xll.BDP(J2926,"security des")</f>
        <v>#N/A Invalid Security</v>
      </c>
    </row>
    <row r="2927" spans="1:15" x14ac:dyDescent="0.25">
      <c r="A2927">
        <v>0</v>
      </c>
      <c r="B2927" s="9">
        <v>1.3758904109589042E-4</v>
      </c>
      <c r="C2927" s="9" t="str">
        <f t="shared" si="90"/>
        <v>$H$2954</v>
      </c>
      <c r="D2927" s="9" t="str">
        <f t="shared" si="91"/>
        <v>H2954</v>
      </c>
      <c r="F2927">
        <v>58720</v>
      </c>
      <c r="G2927" s="1" t="str">
        <f>_xll.BDS("SPX Index","CHAIN_TICKERS", "CHAIN_STRIKE_PX_OVRD",F2927, "CHAIN_PUT_CALL_TYPE_OVRD=P", "CHAIN_PERIODICITY_OVRD=M")</f>
        <v>SPX US 11/20/15 P2700</v>
      </c>
      <c r="N2927" t="s">
        <v>905</v>
      </c>
      <c r="O2927" t="str">
        <f>_xll.BDP(J2927,"security des")</f>
        <v>#N/A Invalid Security</v>
      </c>
    </row>
    <row r="2928" spans="1:15" x14ac:dyDescent="0.25">
      <c r="A2928">
        <v>0</v>
      </c>
      <c r="B2928" s="9">
        <v>1.4224657534246576E-4</v>
      </c>
      <c r="C2928" s="9" t="str">
        <f t="shared" si="90"/>
        <v>$H$2955</v>
      </c>
      <c r="D2928" s="9" t="str">
        <f t="shared" si="91"/>
        <v>H2955</v>
      </c>
      <c r="F2928">
        <v>58740</v>
      </c>
      <c r="G2928" s="1" t="str">
        <f>_xll.BDS("SPX Index","CHAIN_TICKERS", "CHAIN_STRIKE_PX_OVRD",F2928, "CHAIN_PUT_CALL_TYPE_OVRD=P", "CHAIN_PERIODICITY_OVRD=M")</f>
        <v>SPX US 11/20/15 P2700</v>
      </c>
      <c r="N2928" t="s">
        <v>906</v>
      </c>
      <c r="O2928" t="str">
        <f>_xll.BDP(J2928,"security des")</f>
        <v>#N/A Invalid Security</v>
      </c>
    </row>
    <row r="2929" spans="1:15" x14ac:dyDescent="0.25">
      <c r="A2929">
        <v>0</v>
      </c>
      <c r="B2929" s="9">
        <v>1.410958904109589E-4</v>
      </c>
      <c r="C2929" s="9" t="str">
        <f t="shared" si="90"/>
        <v>$H$2956</v>
      </c>
      <c r="D2929" s="9" t="str">
        <f t="shared" si="91"/>
        <v>H2956</v>
      </c>
      <c r="F2929">
        <v>58760</v>
      </c>
      <c r="G2929" s="1" t="str">
        <f>_xll.BDS("SPX Index","CHAIN_TICKERS", "CHAIN_STRIKE_PX_OVRD",F2929, "CHAIN_PUT_CALL_TYPE_OVRD=P", "CHAIN_PERIODICITY_OVRD=M")</f>
        <v>SPX US 11/20/15 P2700</v>
      </c>
      <c r="N2929" t="s">
        <v>907</v>
      </c>
      <c r="O2929" t="str">
        <f>_xll.BDP(J2929,"security des")</f>
        <v>#N/A Invalid Security</v>
      </c>
    </row>
    <row r="2930" spans="1:15" x14ac:dyDescent="0.25">
      <c r="A2930">
        <v>1</v>
      </c>
      <c r="B2930" s="9">
        <v>1.3994520547945205E-4</v>
      </c>
      <c r="C2930" s="9" t="str">
        <f t="shared" si="90"/>
        <v>$H$2957</v>
      </c>
      <c r="D2930" s="9" t="str">
        <f t="shared" si="91"/>
        <v>H2957</v>
      </c>
      <c r="F2930">
        <v>58780</v>
      </c>
      <c r="G2930" s="1" t="str">
        <f>_xll.BDS("SPX Index","CHAIN_TICKERS", "CHAIN_STRIKE_PX_OVRD",F2930, "CHAIN_PUT_CALL_TYPE_OVRD=P", "CHAIN_PERIODICITY_OVRD=M")</f>
        <v>SPX US 11/20/15 P2700</v>
      </c>
      <c r="N2930" t="s">
        <v>908</v>
      </c>
      <c r="O2930" t="str">
        <f>_xll.BDP(J2930,"security des")</f>
        <v>#N/A Invalid Security</v>
      </c>
    </row>
    <row r="2931" spans="1:15" x14ac:dyDescent="0.25">
      <c r="A2931">
        <v>0</v>
      </c>
      <c r="B2931" s="9">
        <v>1.41013698630137E-4</v>
      </c>
      <c r="C2931" s="9" t="str">
        <f t="shared" si="90"/>
        <v>$H$2958</v>
      </c>
      <c r="D2931" s="9" t="str">
        <f t="shared" si="91"/>
        <v>H2958</v>
      </c>
      <c r="F2931">
        <v>58800</v>
      </c>
      <c r="G2931" s="1" t="str">
        <f>_xll.BDS("SPX Index","CHAIN_TICKERS", "CHAIN_STRIKE_PX_OVRD",F2931, "CHAIN_PUT_CALL_TYPE_OVRD=P", "CHAIN_PERIODICITY_OVRD=M")</f>
        <v>SPX US 11/20/15 P2700</v>
      </c>
      <c r="N2931" t="s">
        <v>909</v>
      </c>
      <c r="O2931" t="str">
        <f>_xll.BDP(J2931,"security des")</f>
        <v>#N/A Invalid Security</v>
      </c>
    </row>
    <row r="2932" spans="1:15" x14ac:dyDescent="0.25">
      <c r="A2932">
        <v>0</v>
      </c>
      <c r="B2932" s="9">
        <v>1.4123287671232877E-4</v>
      </c>
      <c r="C2932" s="9" t="str">
        <f t="shared" si="90"/>
        <v>$H$2959</v>
      </c>
      <c r="D2932" s="9" t="str">
        <f t="shared" si="91"/>
        <v>H2959</v>
      </c>
      <c r="F2932">
        <v>58820</v>
      </c>
      <c r="G2932" s="1" t="str">
        <f>_xll.BDS("SPX Index","CHAIN_TICKERS", "CHAIN_STRIKE_PX_OVRD",F2932, "CHAIN_PUT_CALL_TYPE_OVRD=P", "CHAIN_PERIODICITY_OVRD=M")</f>
        <v>SPX US 11/20/15 P2700</v>
      </c>
      <c r="N2932" t="s">
        <v>910</v>
      </c>
      <c r="O2932" t="str">
        <f>_xll.BDP(J2932,"security des")</f>
        <v>#N/A Invalid Security</v>
      </c>
    </row>
    <row r="2933" spans="1:15" x14ac:dyDescent="0.25">
      <c r="A2933">
        <v>0</v>
      </c>
      <c r="B2933" s="9">
        <v>1.3997260273972603E-4</v>
      </c>
      <c r="C2933" s="9" t="str">
        <f t="shared" si="90"/>
        <v>$H$2960</v>
      </c>
      <c r="D2933" s="9" t="str">
        <f t="shared" si="91"/>
        <v>H2960</v>
      </c>
      <c r="F2933">
        <v>58840</v>
      </c>
      <c r="G2933" s="1" t="str">
        <f>_xll.BDS("SPX Index","CHAIN_TICKERS", "CHAIN_STRIKE_PX_OVRD",F2933, "CHAIN_PUT_CALL_TYPE_OVRD=P", "CHAIN_PERIODICITY_OVRD=M")</f>
        <v>SPX US 11/20/15 P2700</v>
      </c>
      <c r="N2933" t="s">
        <v>911</v>
      </c>
      <c r="O2933" t="str">
        <f>_xll.BDP(J2933,"security des")</f>
        <v>#N/A Invalid Security</v>
      </c>
    </row>
    <row r="2934" spans="1:15" x14ac:dyDescent="0.25">
      <c r="A2934">
        <v>0</v>
      </c>
      <c r="B2934" s="9">
        <v>1.4052054794520547E-4</v>
      </c>
      <c r="C2934" s="9" t="str">
        <f t="shared" si="90"/>
        <v>$H$2961</v>
      </c>
      <c r="D2934" s="9" t="str">
        <f t="shared" si="91"/>
        <v>H2961</v>
      </c>
      <c r="F2934">
        <v>58860</v>
      </c>
      <c r="G2934" s="1" t="str">
        <f>_xll.BDS("SPX Index","CHAIN_TICKERS", "CHAIN_STRIKE_PX_OVRD",F2934, "CHAIN_PUT_CALL_TYPE_OVRD=P", "CHAIN_PERIODICITY_OVRD=M")</f>
        <v>SPX US 11/20/15 P2700</v>
      </c>
      <c r="N2934" t="s">
        <v>912</v>
      </c>
      <c r="O2934" t="str">
        <f>_xll.BDP(J2934,"security des")</f>
        <v>#N/A Invalid Security</v>
      </c>
    </row>
    <row r="2935" spans="1:15" x14ac:dyDescent="0.25">
      <c r="A2935">
        <v>0</v>
      </c>
      <c r="B2935" s="9">
        <v>1.4158904109589041E-4</v>
      </c>
      <c r="C2935" s="9" t="str">
        <f t="shared" si="90"/>
        <v>$H$2962</v>
      </c>
      <c r="D2935" s="9" t="str">
        <f t="shared" si="91"/>
        <v>H2962</v>
      </c>
      <c r="F2935">
        <v>58880</v>
      </c>
      <c r="G2935" s="1" t="str">
        <f>_xll.BDS("SPX Index","CHAIN_TICKERS", "CHAIN_STRIKE_PX_OVRD",F2935, "CHAIN_PUT_CALL_TYPE_OVRD=P", "CHAIN_PERIODICITY_OVRD=M")</f>
        <v>SPX US 11/20/15 P2700</v>
      </c>
      <c r="N2935" t="s">
        <v>913</v>
      </c>
      <c r="O2935" t="str">
        <f>_xll.BDP(J2935,"security des")</f>
        <v>#N/A Invalid Security</v>
      </c>
    </row>
    <row r="2936" spans="1:15" x14ac:dyDescent="0.25">
      <c r="A2936">
        <v>0</v>
      </c>
      <c r="B2936" s="9">
        <v>1.4013698630136986E-4</v>
      </c>
      <c r="C2936" s="9" t="str">
        <f t="shared" si="90"/>
        <v>$H$2963</v>
      </c>
      <c r="D2936" s="9" t="str">
        <f t="shared" si="91"/>
        <v>H2963</v>
      </c>
      <c r="F2936">
        <v>58900</v>
      </c>
      <c r="G2936" s="1" t="str">
        <f>_xll.BDS("SPX Index","CHAIN_TICKERS", "CHAIN_STRIKE_PX_OVRD",F2936, "CHAIN_PUT_CALL_TYPE_OVRD=P", "CHAIN_PERIODICITY_OVRD=M")</f>
        <v>SPX US 11/20/15 P2700</v>
      </c>
      <c r="N2936" t="s">
        <v>914</v>
      </c>
      <c r="O2936" t="str">
        <f>_xll.BDP(J2936,"security des")</f>
        <v>#N/A Invalid Security</v>
      </c>
    </row>
    <row r="2937" spans="1:15" x14ac:dyDescent="0.25">
      <c r="A2937">
        <v>0</v>
      </c>
      <c r="B2937" s="9">
        <v>1.4369863013698631E-4</v>
      </c>
      <c r="C2937" s="9" t="str">
        <f t="shared" si="90"/>
        <v>$H$2964</v>
      </c>
      <c r="D2937" s="9" t="str">
        <f t="shared" si="91"/>
        <v>H2964</v>
      </c>
      <c r="F2937">
        <v>58920</v>
      </c>
      <c r="G2937" s="1" t="str">
        <f>_xll.BDS("SPX Index","CHAIN_TICKERS", "CHAIN_STRIKE_PX_OVRD",F2937, "CHAIN_PUT_CALL_TYPE_OVRD=P", "CHAIN_PERIODICITY_OVRD=M")</f>
        <v>SPX US 11/20/15 P2700</v>
      </c>
      <c r="N2937" t="s">
        <v>915</v>
      </c>
      <c r="O2937" t="str">
        <f>_xll.BDP(J2937,"security des")</f>
        <v>#N/A Invalid Security</v>
      </c>
    </row>
    <row r="2938" spans="1:15" x14ac:dyDescent="0.25">
      <c r="A2938">
        <v>0</v>
      </c>
      <c r="B2938" s="9">
        <v>1.4282191780821919E-4</v>
      </c>
      <c r="C2938" s="9" t="str">
        <f t="shared" si="90"/>
        <v>$H$2965</v>
      </c>
      <c r="D2938" s="9" t="str">
        <f t="shared" si="91"/>
        <v>H2965</v>
      </c>
      <c r="F2938">
        <v>58940</v>
      </c>
      <c r="G2938" s="1" t="str">
        <f>_xll.BDS("SPX Index","CHAIN_TICKERS", "CHAIN_STRIKE_PX_OVRD",F2938, "CHAIN_PUT_CALL_TYPE_OVRD=P", "CHAIN_PERIODICITY_OVRD=M")</f>
        <v>SPX US 11/20/15 P2700</v>
      </c>
      <c r="N2938" t="s">
        <v>916</v>
      </c>
      <c r="O2938" t="str">
        <f>_xll.BDP(J2938,"security des")</f>
        <v>#N/A Invalid Security</v>
      </c>
    </row>
    <row r="2939" spans="1:15" x14ac:dyDescent="0.25">
      <c r="A2939">
        <v>0</v>
      </c>
      <c r="B2939" s="9">
        <v>1.4221917808219178E-4</v>
      </c>
      <c r="C2939" s="9" t="str">
        <f t="shared" si="90"/>
        <v>$H$2966</v>
      </c>
      <c r="D2939" s="9" t="str">
        <f t="shared" si="91"/>
        <v>H2966</v>
      </c>
      <c r="F2939">
        <v>58960</v>
      </c>
      <c r="G2939" s="1" t="str">
        <f>_xll.BDS("SPX Index","CHAIN_TICKERS", "CHAIN_STRIKE_PX_OVRD",F2939, "CHAIN_PUT_CALL_TYPE_OVRD=P", "CHAIN_PERIODICITY_OVRD=M")</f>
        <v>SPX US 11/20/15 P2700</v>
      </c>
      <c r="N2939" t="s">
        <v>917</v>
      </c>
      <c r="O2939" t="str">
        <f>_xll.BDP(J2939,"security des")</f>
        <v>#N/A Invalid Security</v>
      </c>
    </row>
    <row r="2940" spans="1:15" x14ac:dyDescent="0.25">
      <c r="A2940">
        <v>0</v>
      </c>
      <c r="B2940" s="9">
        <v>1.4186301369863014E-4</v>
      </c>
      <c r="C2940" s="9" t="str">
        <f t="shared" si="90"/>
        <v>$H$2967</v>
      </c>
      <c r="D2940" s="9" t="str">
        <f t="shared" si="91"/>
        <v>H2967</v>
      </c>
      <c r="F2940">
        <v>58980</v>
      </c>
      <c r="G2940" s="1" t="str">
        <f>_xll.BDS("SPX Index","CHAIN_TICKERS", "CHAIN_STRIKE_PX_OVRD",F2940, "CHAIN_PUT_CALL_TYPE_OVRD=P", "CHAIN_PERIODICITY_OVRD=M")</f>
        <v>SPX US 11/20/15 P2700</v>
      </c>
      <c r="N2940" t="s">
        <v>918</v>
      </c>
      <c r="O2940" t="str">
        <f>_xll.BDP(J2940,"security des")</f>
        <v>#N/A Invalid Security</v>
      </c>
    </row>
    <row r="2941" spans="1:15" x14ac:dyDescent="0.25">
      <c r="A2941">
        <v>0</v>
      </c>
      <c r="B2941" s="9">
        <v>1.4298630136986301E-4</v>
      </c>
      <c r="C2941" s="9" t="str">
        <f t="shared" si="90"/>
        <v>$H$2968</v>
      </c>
      <c r="D2941" s="9" t="str">
        <f t="shared" si="91"/>
        <v>H2968</v>
      </c>
      <c r="F2941">
        <v>59000</v>
      </c>
      <c r="G2941" s="1" t="str">
        <f>_xll.BDS("SPX Index","CHAIN_TICKERS", "CHAIN_STRIKE_PX_OVRD",F2941, "CHAIN_PUT_CALL_TYPE_OVRD=P", "CHAIN_PERIODICITY_OVRD=M")</f>
        <v>SPX US 11/20/15 P2700</v>
      </c>
      <c r="N2941" t="s">
        <v>919</v>
      </c>
      <c r="O2941" t="str">
        <f>_xll.BDP(J2941,"security des")</f>
        <v>#N/A Invalid Security</v>
      </c>
    </row>
    <row r="2942" spans="1:15" x14ac:dyDescent="0.25">
      <c r="A2942">
        <v>0</v>
      </c>
      <c r="B2942" s="9">
        <v>1.4339726027397259E-4</v>
      </c>
      <c r="C2942" s="9" t="str">
        <f t="shared" si="90"/>
        <v>$H$2969</v>
      </c>
      <c r="D2942" s="9" t="str">
        <f t="shared" si="91"/>
        <v>H2969</v>
      </c>
      <c r="F2942">
        <v>59020</v>
      </c>
      <c r="G2942" s="1" t="str">
        <f>_xll.BDS("SPX Index","CHAIN_TICKERS", "CHAIN_STRIKE_PX_OVRD",F2942, "CHAIN_PUT_CALL_TYPE_OVRD=P", "CHAIN_PERIODICITY_OVRD=M")</f>
        <v>SPX US 11/20/15 P2700</v>
      </c>
      <c r="N2942" t="s">
        <v>920</v>
      </c>
      <c r="O2942" t="str">
        <f>_xll.BDP(J2942,"security des")</f>
        <v>#N/A Invalid Security</v>
      </c>
    </row>
    <row r="2943" spans="1:15" x14ac:dyDescent="0.25">
      <c r="A2943">
        <v>0</v>
      </c>
      <c r="B2943" s="9">
        <v>1.3997260273972603E-4</v>
      </c>
      <c r="C2943" s="9" t="str">
        <f t="shared" si="90"/>
        <v>$H$2970</v>
      </c>
      <c r="D2943" s="9" t="str">
        <f t="shared" si="91"/>
        <v>H2970</v>
      </c>
      <c r="F2943">
        <v>59040</v>
      </c>
      <c r="G2943" s="1" t="str">
        <f>_xll.BDS("SPX Index","CHAIN_TICKERS", "CHAIN_STRIKE_PX_OVRD",F2943, "CHAIN_PUT_CALL_TYPE_OVRD=P", "CHAIN_PERIODICITY_OVRD=M")</f>
        <v>SPX US 11/20/15 P2700</v>
      </c>
      <c r="N2943" t="s">
        <v>921</v>
      </c>
      <c r="O2943" t="str">
        <f>_xll.BDP(J2943,"security des")</f>
        <v>#N/A Invalid Security</v>
      </c>
    </row>
    <row r="2944" spans="1:15" x14ac:dyDescent="0.25">
      <c r="A2944">
        <v>0</v>
      </c>
      <c r="B2944" s="9">
        <v>1.4106849315068492E-4</v>
      </c>
      <c r="C2944" s="9" t="str">
        <f t="shared" si="90"/>
        <v>$H$2971</v>
      </c>
      <c r="D2944" s="9" t="str">
        <f t="shared" si="91"/>
        <v>H2971</v>
      </c>
      <c r="F2944">
        <v>59060</v>
      </c>
      <c r="G2944" s="1" t="str">
        <f>_xll.BDS("SPX Index","CHAIN_TICKERS", "CHAIN_STRIKE_PX_OVRD",F2944, "CHAIN_PUT_CALL_TYPE_OVRD=P", "CHAIN_PERIODICITY_OVRD=M")</f>
        <v>SPX US 11/20/15 P2700</v>
      </c>
      <c r="N2944" t="s">
        <v>922</v>
      </c>
      <c r="O2944" t="str">
        <f>_xll.BDP(J2944,"security des")</f>
        <v>#N/A Invalid Security</v>
      </c>
    </row>
    <row r="2945" spans="1:15" x14ac:dyDescent="0.25">
      <c r="A2945">
        <v>0</v>
      </c>
      <c r="B2945" s="9">
        <v>1.4158904109589041E-4</v>
      </c>
      <c r="C2945" s="9" t="str">
        <f t="shared" si="90"/>
        <v>$H$2972</v>
      </c>
      <c r="D2945" s="9" t="str">
        <f t="shared" si="91"/>
        <v>H2972</v>
      </c>
      <c r="F2945">
        <v>59080</v>
      </c>
      <c r="G2945" s="1" t="str">
        <f>_xll.BDS("SPX Index","CHAIN_TICKERS", "CHAIN_STRIKE_PX_OVRD",F2945, "CHAIN_PUT_CALL_TYPE_OVRD=P", "CHAIN_PERIODICITY_OVRD=M")</f>
        <v>SPX US 11/20/15 P2700</v>
      </c>
      <c r="N2945" t="s">
        <v>923</v>
      </c>
      <c r="O2945" t="str">
        <f>_xll.BDP(J2945,"security des")</f>
        <v>#N/A Invalid Security</v>
      </c>
    </row>
    <row r="2946" spans="1:15" x14ac:dyDescent="0.25">
      <c r="A2946">
        <v>0</v>
      </c>
      <c r="B2946" s="9">
        <v>1.4043835616438358E-4</v>
      </c>
      <c r="C2946" s="9" t="str">
        <f t="shared" si="90"/>
        <v>$H$2973</v>
      </c>
      <c r="D2946" s="9" t="str">
        <f t="shared" si="91"/>
        <v>H2973</v>
      </c>
      <c r="F2946">
        <v>59100</v>
      </c>
      <c r="G2946" s="1" t="str">
        <f>_xll.BDS("SPX Index","CHAIN_TICKERS", "CHAIN_STRIKE_PX_OVRD",F2946, "CHAIN_PUT_CALL_TYPE_OVRD=P", "CHAIN_PERIODICITY_OVRD=M")</f>
        <v>SPX US 11/20/15 P2700</v>
      </c>
      <c r="N2946" t="s">
        <v>924</v>
      </c>
      <c r="O2946" t="str">
        <f>_xll.BDP(J2946,"security des")</f>
        <v>#N/A Invalid Security</v>
      </c>
    </row>
    <row r="2947" spans="1:15" x14ac:dyDescent="0.25">
      <c r="A2947">
        <v>0</v>
      </c>
      <c r="B2947" s="9">
        <v>1.4282191780821919E-4</v>
      </c>
      <c r="C2947" s="9" t="str">
        <f t="shared" si="90"/>
        <v>$H$2974</v>
      </c>
      <c r="D2947" s="9" t="str">
        <f t="shared" si="91"/>
        <v>H2974</v>
      </c>
      <c r="F2947">
        <v>59120</v>
      </c>
      <c r="G2947" s="1" t="str">
        <f>_xll.BDS("SPX Index","CHAIN_TICKERS", "CHAIN_STRIKE_PX_OVRD",F2947, "CHAIN_PUT_CALL_TYPE_OVRD=P", "CHAIN_PERIODICITY_OVRD=M")</f>
        <v>SPX US 11/20/15 P2700</v>
      </c>
      <c r="N2947" t="s">
        <v>925</v>
      </c>
      <c r="O2947" t="str">
        <f>_xll.BDP(J2947,"security des")</f>
        <v>#N/A Invalid Security</v>
      </c>
    </row>
    <row r="2948" spans="1:15" x14ac:dyDescent="0.25">
      <c r="A2948">
        <v>0</v>
      </c>
      <c r="B2948" s="9">
        <v>1.4252054794520547E-4</v>
      </c>
      <c r="C2948" s="9" t="str">
        <f t="shared" ref="C2948:C3011" si="92">ADDRESS(ROW(B2948)+MATCH(1,B2948:B2974),8)</f>
        <v>$H$2975</v>
      </c>
      <c r="D2948" s="9" t="str">
        <f t="shared" ref="D2948:D3011" si="93">"H"&amp;(ROW(B2948)+MATCH(1,B2948:B2974))</f>
        <v>H2975</v>
      </c>
      <c r="F2948">
        <v>59140</v>
      </c>
      <c r="G2948" s="1" t="str">
        <f>_xll.BDS("SPX Index","CHAIN_TICKERS", "CHAIN_STRIKE_PX_OVRD",F2948, "CHAIN_PUT_CALL_TYPE_OVRD=P", "CHAIN_PERIODICITY_OVRD=M")</f>
        <v>SPX US 11/20/15 P2700</v>
      </c>
      <c r="N2948" t="s">
        <v>926</v>
      </c>
      <c r="O2948" t="str">
        <f>_xll.BDP(J2948,"security des")</f>
        <v>#N/A Invalid Security</v>
      </c>
    </row>
    <row r="2949" spans="1:15" x14ac:dyDescent="0.25">
      <c r="A2949">
        <v>0</v>
      </c>
      <c r="B2949" s="9">
        <v>1.427945205479452E-4</v>
      </c>
      <c r="C2949" s="9" t="str">
        <f t="shared" si="92"/>
        <v>$H$2976</v>
      </c>
      <c r="D2949" s="9" t="str">
        <f t="shared" si="93"/>
        <v>H2976</v>
      </c>
      <c r="F2949">
        <v>59160</v>
      </c>
      <c r="G2949" s="1" t="str">
        <f>_xll.BDS("SPX Index","CHAIN_TICKERS", "CHAIN_STRIKE_PX_OVRD",F2949, "CHAIN_PUT_CALL_TYPE_OVRD=P", "CHAIN_PERIODICITY_OVRD=M")</f>
        <v>SPX US 11/20/15 P2700</v>
      </c>
      <c r="N2949" t="s">
        <v>927</v>
      </c>
      <c r="O2949" t="str">
        <f>_xll.BDP(J2949,"security des")</f>
        <v>#N/A Invalid Security</v>
      </c>
    </row>
    <row r="2950" spans="1:15" x14ac:dyDescent="0.25">
      <c r="A2950">
        <v>0</v>
      </c>
      <c r="B2950" s="9">
        <v>1.41013698630137E-4</v>
      </c>
      <c r="C2950" s="9" t="str">
        <f t="shared" si="92"/>
        <v>$H$2977</v>
      </c>
      <c r="D2950" s="9" t="str">
        <f t="shared" si="93"/>
        <v>H2977</v>
      </c>
      <c r="F2950">
        <v>59180</v>
      </c>
      <c r="G2950" s="1" t="str">
        <f>_xll.BDS("SPX Index","CHAIN_TICKERS", "CHAIN_STRIKE_PX_OVRD",F2950, "CHAIN_PUT_CALL_TYPE_OVRD=P", "CHAIN_PERIODICITY_OVRD=M")</f>
        <v>SPX US 11/20/15 P2700</v>
      </c>
      <c r="N2950" t="s">
        <v>928</v>
      </c>
      <c r="O2950" t="str">
        <f>_xll.BDP(J2950,"security des")</f>
        <v>#N/A Invalid Security</v>
      </c>
    </row>
    <row r="2951" spans="1:15" x14ac:dyDescent="0.25">
      <c r="A2951">
        <v>0</v>
      </c>
      <c r="B2951" s="9">
        <v>1.418082191780822E-4</v>
      </c>
      <c r="C2951" s="9" t="str">
        <f t="shared" si="92"/>
        <v>$H$2978</v>
      </c>
      <c r="D2951" s="9" t="str">
        <f t="shared" si="93"/>
        <v>H2978</v>
      </c>
      <c r="F2951">
        <v>59200</v>
      </c>
      <c r="G2951" s="1" t="str">
        <f>_xll.BDS("SPX Index","CHAIN_TICKERS", "CHAIN_STRIKE_PX_OVRD",F2951, "CHAIN_PUT_CALL_TYPE_OVRD=P", "CHAIN_PERIODICITY_OVRD=M")</f>
        <v>SPX US 11/20/15 P2700</v>
      </c>
      <c r="N2951" t="s">
        <v>929</v>
      </c>
      <c r="O2951" t="str">
        <f>_xll.BDP(J2951,"security des")</f>
        <v>#N/A Invalid Security</v>
      </c>
    </row>
    <row r="2952" spans="1:15" x14ac:dyDescent="0.25">
      <c r="A2952">
        <v>0</v>
      </c>
      <c r="B2952" s="9">
        <v>1.4167123287671233E-4</v>
      </c>
      <c r="C2952" s="9" t="str">
        <f t="shared" si="92"/>
        <v>$H$2979</v>
      </c>
      <c r="D2952" s="9" t="str">
        <f t="shared" si="93"/>
        <v>H2979</v>
      </c>
      <c r="F2952">
        <v>59220</v>
      </c>
      <c r="G2952" s="1" t="str">
        <f>_xll.BDS("SPX Index","CHAIN_TICKERS", "CHAIN_STRIKE_PX_OVRD",F2952, "CHAIN_PUT_CALL_TYPE_OVRD=P", "CHAIN_PERIODICITY_OVRD=M")</f>
        <v>SPX US 11/20/15 P2700</v>
      </c>
      <c r="N2952" t="s">
        <v>930</v>
      </c>
      <c r="O2952" t="str">
        <f>_xll.BDP(J2952,"security des")</f>
        <v>#N/A Invalid Security</v>
      </c>
    </row>
    <row r="2953" spans="1:15" x14ac:dyDescent="0.25">
      <c r="A2953">
        <v>3</v>
      </c>
      <c r="B2953" s="9">
        <v>1.4221917808219178E-4</v>
      </c>
      <c r="C2953" s="9" t="str">
        <f t="shared" si="92"/>
        <v>$H$2980</v>
      </c>
      <c r="D2953" s="9" t="str">
        <f t="shared" si="93"/>
        <v>H2980</v>
      </c>
      <c r="F2953">
        <v>59240</v>
      </c>
      <c r="G2953" s="1" t="str">
        <f>_xll.BDS("SPX Index","CHAIN_TICKERS", "CHAIN_STRIKE_PX_OVRD",F2953, "CHAIN_PUT_CALL_TYPE_OVRD=P", "CHAIN_PERIODICITY_OVRD=M")</f>
        <v>SPX US 11/20/15 P2700</v>
      </c>
      <c r="N2953" t="s">
        <v>931</v>
      </c>
      <c r="O2953" t="str">
        <f>_xll.BDP(J2953,"security des")</f>
        <v>#N/A Invalid Security</v>
      </c>
    </row>
    <row r="2954" spans="1:15" x14ac:dyDescent="0.25">
      <c r="A2954">
        <v>0</v>
      </c>
      <c r="B2954" s="9">
        <v>1.4243835616438357E-4</v>
      </c>
      <c r="C2954" s="9" t="str">
        <f t="shared" si="92"/>
        <v>$H$2981</v>
      </c>
      <c r="D2954" s="9" t="str">
        <f t="shared" si="93"/>
        <v>H2981</v>
      </c>
      <c r="F2954">
        <v>59260</v>
      </c>
      <c r="G2954" s="1" t="str">
        <f>_xll.BDS("SPX Index","CHAIN_TICKERS", "CHAIN_STRIKE_PX_OVRD",F2954, "CHAIN_PUT_CALL_TYPE_OVRD=P", "CHAIN_PERIODICITY_OVRD=M")</f>
        <v>SPX US 11/20/15 P2700</v>
      </c>
      <c r="N2954" t="s">
        <v>932</v>
      </c>
      <c r="O2954" t="str">
        <f>_xll.BDP(J2954,"security des")</f>
        <v>#N/A Invalid Security</v>
      </c>
    </row>
    <row r="2955" spans="1:15" x14ac:dyDescent="0.25">
      <c r="A2955">
        <v>0</v>
      </c>
      <c r="B2955" s="9">
        <v>1.4356164383561644E-4</v>
      </c>
      <c r="C2955" s="9" t="str">
        <f t="shared" si="92"/>
        <v>$H$2982</v>
      </c>
      <c r="D2955" s="9" t="str">
        <f t="shared" si="93"/>
        <v>H2982</v>
      </c>
      <c r="F2955">
        <v>59280</v>
      </c>
      <c r="G2955" s="1" t="str">
        <f>_xll.BDS("SPX Index","CHAIN_TICKERS", "CHAIN_STRIKE_PX_OVRD",F2955, "CHAIN_PUT_CALL_TYPE_OVRD=P", "CHAIN_PERIODICITY_OVRD=M")</f>
        <v>SPX US 11/20/15 P2700</v>
      </c>
      <c r="N2955" t="s">
        <v>933</v>
      </c>
      <c r="O2955" t="str">
        <f>_xll.BDP(J2955,"security des")</f>
        <v>#N/A Invalid Security</v>
      </c>
    </row>
    <row r="2956" spans="1:15" x14ac:dyDescent="0.25">
      <c r="A2956">
        <v>0</v>
      </c>
      <c r="B2956" s="9">
        <v>1.4567123287671232E-4</v>
      </c>
      <c r="C2956" s="9" t="str">
        <f t="shared" si="92"/>
        <v>$H$2983</v>
      </c>
      <c r="D2956" s="9" t="str">
        <f t="shared" si="93"/>
        <v>H2983</v>
      </c>
      <c r="F2956">
        <v>59300</v>
      </c>
      <c r="G2956" s="1" t="str">
        <f>_xll.BDS("SPX Index","CHAIN_TICKERS", "CHAIN_STRIKE_PX_OVRD",F2956, "CHAIN_PUT_CALL_TYPE_OVRD=P", "CHAIN_PERIODICITY_OVRD=M")</f>
        <v>SPX US 11/20/15 P2700</v>
      </c>
      <c r="N2956" t="s">
        <v>934</v>
      </c>
      <c r="O2956" t="str">
        <f>_xll.BDP(J2956,"security des")</f>
        <v>#N/A Invalid Security</v>
      </c>
    </row>
    <row r="2957" spans="1:15" x14ac:dyDescent="0.25">
      <c r="A2957">
        <v>0</v>
      </c>
      <c r="B2957" s="9">
        <v>1.4509589041095892E-4</v>
      </c>
      <c r="C2957" s="9" t="str">
        <f t="shared" si="92"/>
        <v>$H$2984</v>
      </c>
      <c r="D2957" s="9" t="str">
        <f t="shared" si="93"/>
        <v>H2984</v>
      </c>
      <c r="F2957">
        <v>59320</v>
      </c>
      <c r="G2957" s="1" t="str">
        <f>_xll.BDS("SPX Index","CHAIN_TICKERS", "CHAIN_STRIKE_PX_OVRD",F2957, "CHAIN_PUT_CALL_TYPE_OVRD=P", "CHAIN_PERIODICITY_OVRD=M")</f>
        <v>SPX US 11/20/15 P2700</v>
      </c>
      <c r="N2957" t="s">
        <v>935</v>
      </c>
      <c r="O2957" t="str">
        <f>_xll.BDP(J2957,"security des")</f>
        <v>#N/A Invalid Security</v>
      </c>
    </row>
    <row r="2958" spans="1:15" x14ac:dyDescent="0.25">
      <c r="A2958">
        <v>0</v>
      </c>
      <c r="B2958" s="9">
        <v>1.4621917808219176E-4</v>
      </c>
      <c r="C2958" s="9" t="str">
        <f t="shared" si="92"/>
        <v>$H$2985</v>
      </c>
      <c r="D2958" s="9" t="str">
        <f t="shared" si="93"/>
        <v>H2985</v>
      </c>
      <c r="F2958">
        <v>59340</v>
      </c>
      <c r="G2958" s="1" t="str">
        <f>_xll.BDS("SPX Index","CHAIN_TICKERS", "CHAIN_STRIKE_PX_OVRD",F2958, "CHAIN_PUT_CALL_TYPE_OVRD=P", "CHAIN_PERIODICITY_OVRD=M")</f>
        <v>SPX US 11/20/15 P2700</v>
      </c>
      <c r="N2958" t="s">
        <v>936</v>
      </c>
      <c r="O2958" t="str">
        <f>_xll.BDP(J2958,"security des")</f>
        <v>#N/A Invalid Security</v>
      </c>
    </row>
    <row r="2959" spans="1:15" x14ac:dyDescent="0.25">
      <c r="A2959">
        <v>0</v>
      </c>
      <c r="B2959" s="9">
        <v>1.4558904109589042E-4</v>
      </c>
      <c r="C2959" s="9" t="str">
        <f t="shared" si="92"/>
        <v>$H$2986</v>
      </c>
      <c r="D2959" s="9" t="str">
        <f t="shared" si="93"/>
        <v>H2986</v>
      </c>
      <c r="F2959">
        <v>59360</v>
      </c>
      <c r="G2959" s="1" t="str">
        <f>_xll.BDS("SPX Index","CHAIN_TICKERS", "CHAIN_STRIKE_PX_OVRD",F2959, "CHAIN_PUT_CALL_TYPE_OVRD=P", "CHAIN_PERIODICITY_OVRD=M")</f>
        <v>SPX US 11/20/15 P2700</v>
      </c>
      <c r="N2959" t="s">
        <v>937</v>
      </c>
      <c r="O2959" t="str">
        <f>_xll.BDP(J2959,"security des")</f>
        <v>#N/A Invalid Security</v>
      </c>
    </row>
    <row r="2960" spans="1:15" x14ac:dyDescent="0.25">
      <c r="A2960">
        <v>0</v>
      </c>
      <c r="B2960" s="9">
        <v>1.4526027397260272E-4</v>
      </c>
      <c r="C2960" s="9" t="str">
        <f t="shared" si="92"/>
        <v>$H$2987</v>
      </c>
      <c r="D2960" s="9" t="str">
        <f t="shared" si="93"/>
        <v>H2987</v>
      </c>
      <c r="F2960">
        <v>59380</v>
      </c>
      <c r="G2960" s="1" t="str">
        <f>_xll.BDS("SPX Index","CHAIN_TICKERS", "CHAIN_STRIKE_PX_OVRD",F2960, "CHAIN_PUT_CALL_TYPE_OVRD=P", "CHAIN_PERIODICITY_OVRD=M")</f>
        <v>SPX US 11/20/15 P2700</v>
      </c>
      <c r="N2960" t="s">
        <v>938</v>
      </c>
      <c r="O2960" t="str">
        <f>_xll.BDP(J2960,"security des")</f>
        <v>#N/A Invalid Security</v>
      </c>
    </row>
    <row r="2961" spans="1:15" x14ac:dyDescent="0.25">
      <c r="A2961">
        <v>0</v>
      </c>
      <c r="B2961" s="9">
        <v>1.4169863013698629E-4</v>
      </c>
      <c r="C2961" s="9" t="str">
        <f t="shared" si="92"/>
        <v>$H$2988</v>
      </c>
      <c r="D2961" s="9" t="str">
        <f t="shared" si="93"/>
        <v>H2988</v>
      </c>
      <c r="F2961">
        <v>59400</v>
      </c>
      <c r="G2961" s="1" t="str">
        <f>_xll.BDS("SPX Index","CHAIN_TICKERS", "CHAIN_STRIKE_PX_OVRD",F2961, "CHAIN_PUT_CALL_TYPE_OVRD=P", "CHAIN_PERIODICITY_OVRD=M")</f>
        <v>SPX US 11/20/15 P2700</v>
      </c>
      <c r="N2961" t="s">
        <v>939</v>
      </c>
      <c r="O2961" t="str">
        <f>_xll.BDP(J2961,"security des")</f>
        <v>#N/A Invalid Security</v>
      </c>
    </row>
    <row r="2962" spans="1:15" x14ac:dyDescent="0.25">
      <c r="A2962">
        <v>0</v>
      </c>
      <c r="B2962" s="9">
        <v>1.410958904109589E-4</v>
      </c>
      <c r="C2962" s="9" t="str">
        <f t="shared" si="92"/>
        <v>$H$2989</v>
      </c>
      <c r="D2962" s="9" t="str">
        <f t="shared" si="93"/>
        <v>H2989</v>
      </c>
      <c r="F2962">
        <v>59420</v>
      </c>
      <c r="G2962" s="1" t="str">
        <f>_xll.BDS("SPX Index","CHAIN_TICKERS", "CHAIN_STRIKE_PX_OVRD",F2962, "CHAIN_PUT_CALL_TYPE_OVRD=P", "CHAIN_PERIODICITY_OVRD=M")</f>
        <v>SPX US 11/20/15 P2700</v>
      </c>
      <c r="N2962" t="s">
        <v>940</v>
      </c>
      <c r="O2962" t="str">
        <f>_xll.BDP(J2962,"security des")</f>
        <v>#N/A Invalid Security</v>
      </c>
    </row>
    <row r="2963" spans="1:15" x14ac:dyDescent="0.25">
      <c r="A2963">
        <v>0</v>
      </c>
      <c r="B2963" s="9">
        <v>1.4136986301369864E-4</v>
      </c>
      <c r="C2963" s="9" t="str">
        <f t="shared" si="92"/>
        <v>$H$2990</v>
      </c>
      <c r="D2963" s="9" t="str">
        <f t="shared" si="93"/>
        <v>H2990</v>
      </c>
      <c r="F2963">
        <v>59440</v>
      </c>
      <c r="G2963" s="1" t="str">
        <f>_xll.BDS("SPX Index","CHAIN_TICKERS", "CHAIN_STRIKE_PX_OVRD",F2963, "CHAIN_PUT_CALL_TYPE_OVRD=P", "CHAIN_PERIODICITY_OVRD=M")</f>
        <v>SPX US 11/20/15 P2700</v>
      </c>
      <c r="N2963" t="s">
        <v>941</v>
      </c>
      <c r="O2963" t="str">
        <f>_xll.BDP(J2963,"security des")</f>
        <v>#N/A Invalid Security</v>
      </c>
    </row>
    <row r="2964" spans="1:15" x14ac:dyDescent="0.25">
      <c r="A2964">
        <v>0</v>
      </c>
      <c r="B2964" s="9">
        <v>1.41013698630137E-4</v>
      </c>
      <c r="C2964" s="9" t="str">
        <f t="shared" si="92"/>
        <v>$H$2991</v>
      </c>
      <c r="D2964" s="9" t="str">
        <f t="shared" si="93"/>
        <v>H2991</v>
      </c>
      <c r="F2964">
        <v>59460</v>
      </c>
      <c r="G2964" s="1" t="str">
        <f>_xll.BDS("SPX Index","CHAIN_TICKERS", "CHAIN_STRIKE_PX_OVRD",F2964, "CHAIN_PUT_CALL_TYPE_OVRD=P", "CHAIN_PERIODICITY_OVRD=M")</f>
        <v>SPX US 11/20/15 P2700</v>
      </c>
      <c r="N2964" t="s">
        <v>942</v>
      </c>
      <c r="O2964" t="str">
        <f>_xll.BDP(J2964,"security des")</f>
        <v>#N/A Invalid Security</v>
      </c>
    </row>
    <row r="2965" spans="1:15" x14ac:dyDescent="0.25">
      <c r="A2965">
        <v>0</v>
      </c>
      <c r="B2965" s="9">
        <v>1.3942465753424659E-4</v>
      </c>
      <c r="C2965" s="9" t="str">
        <f t="shared" si="92"/>
        <v>$H$2992</v>
      </c>
      <c r="D2965" s="9" t="str">
        <f t="shared" si="93"/>
        <v>H2992</v>
      </c>
      <c r="F2965">
        <v>59480</v>
      </c>
      <c r="G2965" s="1" t="str">
        <f>_xll.BDS("SPX Index","CHAIN_TICKERS", "CHAIN_STRIKE_PX_OVRD",F2965, "CHAIN_PUT_CALL_TYPE_OVRD=P", "CHAIN_PERIODICITY_OVRD=M")</f>
        <v>SPX US 11/20/15 P2700</v>
      </c>
      <c r="N2965" t="s">
        <v>943</v>
      </c>
      <c r="O2965" t="str">
        <f>_xll.BDP(J2965,"security des")</f>
        <v>#N/A Invalid Security</v>
      </c>
    </row>
    <row r="2966" spans="1:15" x14ac:dyDescent="0.25">
      <c r="A2966">
        <v>0</v>
      </c>
      <c r="B2966" s="9">
        <v>1.3912328767123289E-4</v>
      </c>
      <c r="C2966" s="9" t="str">
        <f t="shared" si="92"/>
        <v>$H$2993</v>
      </c>
      <c r="D2966" s="9" t="str">
        <f t="shared" si="93"/>
        <v>H2993</v>
      </c>
      <c r="F2966">
        <v>59500</v>
      </c>
      <c r="G2966" s="1" t="str">
        <f>_xll.BDS("SPX Index","CHAIN_TICKERS", "CHAIN_STRIKE_PX_OVRD",F2966, "CHAIN_PUT_CALL_TYPE_OVRD=P", "CHAIN_PERIODICITY_OVRD=M")</f>
        <v>SPX US 11/20/15 P2700</v>
      </c>
      <c r="N2966" t="s">
        <v>944</v>
      </c>
      <c r="O2966" t="str">
        <f>_xll.BDP(J2966,"security des")</f>
        <v>#N/A Invalid Security</v>
      </c>
    </row>
    <row r="2967" spans="1:15" x14ac:dyDescent="0.25">
      <c r="A2967">
        <v>0</v>
      </c>
      <c r="B2967" s="9">
        <v>1.3909589041095891E-4</v>
      </c>
      <c r="C2967" s="9" t="str">
        <f t="shared" si="92"/>
        <v>$H$2994</v>
      </c>
      <c r="D2967" s="9" t="str">
        <f t="shared" si="93"/>
        <v>H2994</v>
      </c>
      <c r="F2967">
        <v>59520</v>
      </c>
      <c r="G2967" s="1" t="str">
        <f>_xll.BDS("SPX Index","CHAIN_TICKERS", "CHAIN_STRIKE_PX_OVRD",F2967, "CHAIN_PUT_CALL_TYPE_OVRD=P", "CHAIN_PERIODICITY_OVRD=M")</f>
        <v>SPX US 11/20/15 P2700</v>
      </c>
      <c r="N2967" t="s">
        <v>945</v>
      </c>
      <c r="O2967" t="str">
        <f>_xll.BDP(J2967,"security des")</f>
        <v>#N/A Invalid Security</v>
      </c>
    </row>
    <row r="2968" spans="1:15" x14ac:dyDescent="0.25">
      <c r="A2968">
        <v>0</v>
      </c>
      <c r="B2968" s="9">
        <v>1.3909589041095891E-4</v>
      </c>
      <c r="C2968" s="9" t="str">
        <f t="shared" si="92"/>
        <v>$H$2995</v>
      </c>
      <c r="D2968" s="9" t="str">
        <f t="shared" si="93"/>
        <v>H2995</v>
      </c>
      <c r="F2968">
        <v>59540</v>
      </c>
      <c r="G2968" s="1" t="str">
        <f>_xll.BDS("SPX Index","CHAIN_TICKERS", "CHAIN_STRIKE_PX_OVRD",F2968, "CHAIN_PUT_CALL_TYPE_OVRD=P", "CHAIN_PERIODICITY_OVRD=M")</f>
        <v>SPX US 11/20/15 P2700</v>
      </c>
      <c r="N2968" t="s">
        <v>946</v>
      </c>
      <c r="O2968" t="str">
        <f>_xll.BDP(J2968,"security des")</f>
        <v>#N/A Invalid Security</v>
      </c>
    </row>
    <row r="2969" spans="1:15" x14ac:dyDescent="0.25">
      <c r="A2969">
        <v>0</v>
      </c>
      <c r="B2969" s="9">
        <v>1.3931506849315068E-4</v>
      </c>
      <c r="C2969" s="9" t="str">
        <f t="shared" si="92"/>
        <v>$H$2996</v>
      </c>
      <c r="D2969" s="9" t="str">
        <f t="shared" si="93"/>
        <v>H2996</v>
      </c>
      <c r="F2969">
        <v>59560</v>
      </c>
      <c r="G2969" s="1" t="str">
        <f>_xll.BDS("SPX Index","CHAIN_TICKERS", "CHAIN_STRIKE_PX_OVRD",F2969, "CHAIN_PUT_CALL_TYPE_OVRD=P", "CHAIN_PERIODICITY_OVRD=M")</f>
        <v>SPX US 11/20/15 P2700</v>
      </c>
      <c r="N2969" t="s">
        <v>947</v>
      </c>
      <c r="O2969" t="str">
        <f>_xll.BDP(J2969,"security des")</f>
        <v>#N/A Invalid Security</v>
      </c>
    </row>
    <row r="2970" spans="1:15" x14ac:dyDescent="0.25">
      <c r="A2970">
        <v>0</v>
      </c>
      <c r="B2970" s="9">
        <v>1.3958904109589041E-4</v>
      </c>
      <c r="C2970" s="9" t="str">
        <f t="shared" si="92"/>
        <v>$H$2997</v>
      </c>
      <c r="D2970" s="9" t="str">
        <f t="shared" si="93"/>
        <v>H2997</v>
      </c>
      <c r="F2970">
        <v>59580</v>
      </c>
      <c r="G2970" s="1" t="str">
        <f>_xll.BDS("SPX Index","CHAIN_TICKERS", "CHAIN_STRIKE_PX_OVRD",F2970, "CHAIN_PUT_CALL_TYPE_OVRD=P", "CHAIN_PERIODICITY_OVRD=M")</f>
        <v>SPX US 11/20/15 P2700</v>
      </c>
      <c r="N2970" t="s">
        <v>948</v>
      </c>
      <c r="O2970" t="str">
        <f>_xll.BDP(J2970,"security des")</f>
        <v>#N/A Invalid Security</v>
      </c>
    </row>
    <row r="2971" spans="1:15" x14ac:dyDescent="0.25">
      <c r="A2971">
        <v>0</v>
      </c>
      <c r="B2971" s="9">
        <v>1.4082191780821917E-4</v>
      </c>
      <c r="C2971" s="9" t="str">
        <f t="shared" si="92"/>
        <v>$H$2998</v>
      </c>
      <c r="D2971" s="9" t="str">
        <f t="shared" si="93"/>
        <v>H2998</v>
      </c>
      <c r="F2971">
        <v>59600</v>
      </c>
      <c r="G2971" s="1" t="str">
        <f>_xll.BDS("SPX Index","CHAIN_TICKERS", "CHAIN_STRIKE_PX_OVRD",F2971, "CHAIN_PUT_CALL_TYPE_OVRD=P", "CHAIN_PERIODICITY_OVRD=M")</f>
        <v>SPX US 11/20/15 P2700</v>
      </c>
      <c r="N2971" t="s">
        <v>949</v>
      </c>
      <c r="O2971" t="str">
        <f>_xll.BDP(J2971,"security des")</f>
        <v>#N/A Invalid Security</v>
      </c>
    </row>
    <row r="2972" spans="1:15" x14ac:dyDescent="0.25">
      <c r="A2972">
        <v>0</v>
      </c>
      <c r="B2972" s="9">
        <v>1.410958904109589E-4</v>
      </c>
      <c r="C2972" s="9" t="str">
        <f t="shared" si="92"/>
        <v>$H$2999</v>
      </c>
      <c r="D2972" s="9" t="str">
        <f t="shared" si="93"/>
        <v>H2999</v>
      </c>
      <c r="F2972">
        <v>59620</v>
      </c>
      <c r="G2972" s="1" t="str">
        <f>_xll.BDS("SPX Index","CHAIN_TICKERS", "CHAIN_STRIKE_PX_OVRD",F2972, "CHAIN_PUT_CALL_TYPE_OVRD=P", "CHAIN_PERIODICITY_OVRD=M")</f>
        <v>SPX US 11/20/15 P2700</v>
      </c>
      <c r="N2972" t="s">
        <v>950</v>
      </c>
      <c r="O2972" t="str">
        <f>_xll.BDP(J2972,"security des")</f>
        <v>#N/A Invalid Security</v>
      </c>
    </row>
    <row r="2973" spans="1:15" x14ac:dyDescent="0.25">
      <c r="A2973">
        <v>1</v>
      </c>
      <c r="B2973" s="9">
        <v>1.4164383561643835E-4</v>
      </c>
      <c r="C2973" s="9" t="str">
        <f t="shared" si="92"/>
        <v>$H$3000</v>
      </c>
      <c r="D2973" s="9" t="str">
        <f t="shared" si="93"/>
        <v>H3000</v>
      </c>
      <c r="F2973">
        <v>59640</v>
      </c>
      <c r="G2973" s="1" t="str">
        <f>_xll.BDS("SPX Index","CHAIN_TICKERS", "CHAIN_STRIKE_PX_OVRD",F2973, "CHAIN_PUT_CALL_TYPE_OVRD=P", "CHAIN_PERIODICITY_OVRD=M")</f>
        <v>SPX US 11/20/15 P2700</v>
      </c>
      <c r="N2973" t="s">
        <v>951</v>
      </c>
      <c r="O2973" t="str">
        <f>_xll.BDP(J2973,"security des")</f>
        <v>#N/A Invalid Security</v>
      </c>
    </row>
    <row r="2974" spans="1:15" x14ac:dyDescent="0.25">
      <c r="A2974">
        <v>0</v>
      </c>
      <c r="B2974" s="9">
        <v>1.4158904109589041E-4</v>
      </c>
      <c r="C2974" s="9" t="str">
        <f t="shared" si="92"/>
        <v>$H$3001</v>
      </c>
      <c r="D2974" s="9" t="str">
        <f t="shared" si="93"/>
        <v>H3001</v>
      </c>
      <c r="F2974">
        <v>59660</v>
      </c>
      <c r="G2974" s="1" t="str">
        <f>_xll.BDS("SPX Index","CHAIN_TICKERS", "CHAIN_STRIKE_PX_OVRD",F2974, "CHAIN_PUT_CALL_TYPE_OVRD=P", "CHAIN_PERIODICITY_OVRD=M")</f>
        <v>SPX US 11/20/15 P2700</v>
      </c>
      <c r="N2974" t="s">
        <v>952</v>
      </c>
      <c r="O2974" t="str">
        <f>_xll.BDP(J2974,"security des")</f>
        <v>#N/A Invalid Security</v>
      </c>
    </row>
    <row r="2975" spans="1:15" x14ac:dyDescent="0.25">
      <c r="A2975">
        <v>0</v>
      </c>
      <c r="B2975" s="9">
        <v>1.4071232876712328E-4</v>
      </c>
      <c r="C2975" s="9" t="str">
        <f t="shared" si="92"/>
        <v>$H$3002</v>
      </c>
      <c r="D2975" s="9" t="str">
        <f t="shared" si="93"/>
        <v>H3002</v>
      </c>
      <c r="F2975">
        <v>59680</v>
      </c>
      <c r="G2975" s="1" t="str">
        <f>_xll.BDS("SPX Index","CHAIN_TICKERS", "CHAIN_STRIKE_PX_OVRD",F2975, "CHAIN_PUT_CALL_TYPE_OVRD=P", "CHAIN_PERIODICITY_OVRD=M")</f>
        <v>SPX US 11/20/15 P2700</v>
      </c>
      <c r="N2975" t="s">
        <v>953</v>
      </c>
      <c r="O2975" t="str">
        <f>_xll.BDP(J2975,"security des")</f>
        <v>#N/A Invalid Security</v>
      </c>
    </row>
    <row r="2976" spans="1:15" x14ac:dyDescent="0.25">
      <c r="A2976">
        <v>0</v>
      </c>
      <c r="B2976" s="9">
        <v>1.4082191780821917E-4</v>
      </c>
      <c r="C2976" s="9" t="str">
        <f t="shared" si="92"/>
        <v>$H$3003</v>
      </c>
      <c r="D2976" s="9" t="str">
        <f t="shared" si="93"/>
        <v>H3003</v>
      </c>
      <c r="F2976">
        <v>59700</v>
      </c>
      <c r="G2976" s="1" t="str">
        <f>_xll.BDS("SPX Index","CHAIN_TICKERS", "CHAIN_STRIKE_PX_OVRD",F2976, "CHAIN_PUT_CALL_TYPE_OVRD=P", "CHAIN_PERIODICITY_OVRD=M")</f>
        <v>SPX US 11/20/15 P2700</v>
      </c>
      <c r="N2976" t="s">
        <v>954</v>
      </c>
      <c r="O2976" t="str">
        <f>_xll.BDP(J2976,"security des")</f>
        <v>#N/A Invalid Security</v>
      </c>
    </row>
    <row r="2977" spans="1:15" x14ac:dyDescent="0.25">
      <c r="A2977">
        <v>0</v>
      </c>
      <c r="B2977" s="9">
        <v>1.4167123287671233E-4</v>
      </c>
      <c r="C2977" s="9" t="str">
        <f t="shared" si="92"/>
        <v>$H$3004</v>
      </c>
      <c r="D2977" s="9" t="str">
        <f t="shared" si="93"/>
        <v>H3004</v>
      </c>
      <c r="F2977">
        <v>59720</v>
      </c>
      <c r="G2977" s="1" t="str">
        <f>_xll.BDS("SPX Index","CHAIN_TICKERS", "CHAIN_STRIKE_PX_OVRD",F2977, "CHAIN_PUT_CALL_TYPE_OVRD=P", "CHAIN_PERIODICITY_OVRD=M")</f>
        <v>SPX US 11/20/15 P2700</v>
      </c>
      <c r="N2977" t="s">
        <v>955</v>
      </c>
      <c r="O2977" t="str">
        <f>_xll.BDP(J2977,"security des")</f>
        <v>#N/A Invalid Security</v>
      </c>
    </row>
    <row r="2978" spans="1:15" x14ac:dyDescent="0.25">
      <c r="A2978">
        <v>0</v>
      </c>
      <c r="B2978" s="9">
        <v>1.4249315068493148E-4</v>
      </c>
      <c r="C2978" s="9" t="str">
        <f t="shared" si="92"/>
        <v>$H$3005</v>
      </c>
      <c r="D2978" s="9" t="str">
        <f t="shared" si="93"/>
        <v>H3005</v>
      </c>
      <c r="F2978">
        <v>59740</v>
      </c>
      <c r="G2978" s="1" t="str">
        <f>_xll.BDS("SPX Index","CHAIN_TICKERS", "CHAIN_STRIKE_PX_OVRD",F2978, "CHAIN_PUT_CALL_TYPE_OVRD=P", "CHAIN_PERIODICITY_OVRD=M")</f>
        <v>SPX US 11/20/15 P2700</v>
      </c>
      <c r="N2978" t="s">
        <v>956</v>
      </c>
      <c r="O2978" t="str">
        <f>_xll.BDP(J2978,"security des")</f>
        <v>#N/A Invalid Security</v>
      </c>
    </row>
    <row r="2979" spans="1:15" x14ac:dyDescent="0.25">
      <c r="A2979">
        <v>0</v>
      </c>
      <c r="B2979" s="9">
        <v>1.4273972602739726E-4</v>
      </c>
      <c r="C2979" s="9" t="str">
        <f t="shared" si="92"/>
        <v>$H$3006</v>
      </c>
      <c r="D2979" s="9" t="str">
        <f t="shared" si="93"/>
        <v>H3006</v>
      </c>
      <c r="F2979">
        <v>59760</v>
      </c>
      <c r="G2979" s="1" t="str">
        <f>_xll.BDS("SPX Index","CHAIN_TICKERS", "CHAIN_STRIKE_PX_OVRD",F2979, "CHAIN_PUT_CALL_TYPE_OVRD=P", "CHAIN_PERIODICITY_OVRD=M")</f>
        <v>SPX US 11/20/15 P2700</v>
      </c>
      <c r="N2979" t="s">
        <v>957</v>
      </c>
      <c r="O2979" t="str">
        <f>_xll.BDP(J2979,"security des")</f>
        <v>#N/A Invalid Security</v>
      </c>
    </row>
    <row r="2980" spans="1:15" x14ac:dyDescent="0.25">
      <c r="A2980">
        <v>0</v>
      </c>
      <c r="B2980" s="9">
        <v>1.4271232876712328E-4</v>
      </c>
      <c r="C2980" s="9" t="str">
        <f t="shared" si="92"/>
        <v>$H$3007</v>
      </c>
      <c r="D2980" s="9" t="str">
        <f t="shared" si="93"/>
        <v>H3007</v>
      </c>
      <c r="F2980">
        <v>59780</v>
      </c>
      <c r="G2980" s="1" t="str">
        <f>_xll.BDS("SPX Index","CHAIN_TICKERS", "CHAIN_STRIKE_PX_OVRD",F2980, "CHAIN_PUT_CALL_TYPE_OVRD=P", "CHAIN_PERIODICITY_OVRD=M")</f>
        <v>SPX US 11/20/15 P2700</v>
      </c>
      <c r="N2980" t="s">
        <v>958</v>
      </c>
      <c r="O2980" t="str">
        <f>_xll.BDP(J2980,"security des")</f>
        <v>#N/A Invalid Security</v>
      </c>
    </row>
    <row r="2981" spans="1:15" x14ac:dyDescent="0.25">
      <c r="A2981">
        <v>0</v>
      </c>
      <c r="B2981" s="9">
        <v>1.4027397260273972E-4</v>
      </c>
      <c r="C2981" s="9" t="str">
        <f t="shared" si="92"/>
        <v>$H$3008</v>
      </c>
      <c r="D2981" s="9" t="str">
        <f t="shared" si="93"/>
        <v>H3008</v>
      </c>
      <c r="F2981">
        <v>59800</v>
      </c>
      <c r="G2981" s="1" t="str">
        <f>_xll.BDS("SPX Index","CHAIN_TICKERS", "CHAIN_STRIKE_PX_OVRD",F2981, "CHAIN_PUT_CALL_TYPE_OVRD=P", "CHAIN_PERIODICITY_OVRD=M")</f>
        <v>SPX US 11/20/15 P2700</v>
      </c>
      <c r="N2981" t="s">
        <v>959</v>
      </c>
      <c r="O2981" t="str">
        <f>_xll.BDP(J2981,"security des")</f>
        <v>#N/A Invalid Security</v>
      </c>
    </row>
    <row r="2982" spans="1:15" x14ac:dyDescent="0.25">
      <c r="A2982">
        <v>0</v>
      </c>
      <c r="B2982" s="9">
        <v>1.3997260273972603E-4</v>
      </c>
      <c r="C2982" s="9" t="str">
        <f t="shared" si="92"/>
        <v>$H$3009</v>
      </c>
      <c r="D2982" s="9" t="str">
        <f t="shared" si="93"/>
        <v>H3009</v>
      </c>
      <c r="F2982">
        <v>59820</v>
      </c>
      <c r="G2982" s="1" t="str">
        <f>_xll.BDS("SPX Index","CHAIN_TICKERS", "CHAIN_STRIKE_PX_OVRD",F2982, "CHAIN_PUT_CALL_TYPE_OVRD=P", "CHAIN_PERIODICITY_OVRD=M")</f>
        <v>SPX US 11/20/15 P2700</v>
      </c>
      <c r="N2982" t="s">
        <v>960</v>
      </c>
      <c r="O2982" t="str">
        <f>_xll.BDP(J2982,"security des")</f>
        <v>#N/A Invalid Security</v>
      </c>
    </row>
    <row r="2983" spans="1:15" x14ac:dyDescent="0.25">
      <c r="A2983">
        <v>0</v>
      </c>
      <c r="B2983" s="9">
        <v>1.3936986301369862E-4</v>
      </c>
      <c r="C2983" s="9" t="str">
        <f t="shared" si="92"/>
        <v>$H$3010</v>
      </c>
      <c r="D2983" s="9" t="str">
        <f t="shared" si="93"/>
        <v>H3010</v>
      </c>
      <c r="F2983">
        <v>59840</v>
      </c>
      <c r="G2983" s="1" t="str">
        <f>_xll.BDS("SPX Index","CHAIN_TICKERS", "CHAIN_STRIKE_PX_OVRD",F2983, "CHAIN_PUT_CALL_TYPE_OVRD=P", "CHAIN_PERIODICITY_OVRD=M")</f>
        <v>SPX US 11/20/15 P2700</v>
      </c>
      <c r="N2983" t="s">
        <v>961</v>
      </c>
      <c r="O2983" t="str">
        <f>_xll.BDP(J2983,"security des")</f>
        <v>#N/A Invalid Security</v>
      </c>
    </row>
    <row r="2984" spans="1:15" x14ac:dyDescent="0.25">
      <c r="A2984">
        <v>0</v>
      </c>
      <c r="B2984" s="9">
        <v>1.3904109589041097E-4</v>
      </c>
      <c r="C2984" s="9" t="str">
        <f t="shared" si="92"/>
        <v>$H$3011</v>
      </c>
      <c r="D2984" s="9" t="str">
        <f t="shared" si="93"/>
        <v>H3011</v>
      </c>
      <c r="F2984">
        <v>59860</v>
      </c>
      <c r="G2984" s="1" t="str">
        <f>_xll.BDS("SPX Index","CHAIN_TICKERS", "CHAIN_STRIKE_PX_OVRD",F2984, "CHAIN_PUT_CALL_TYPE_OVRD=P", "CHAIN_PERIODICITY_OVRD=M")</f>
        <v>SPX US 11/20/15 P2700</v>
      </c>
      <c r="N2984" t="s">
        <v>962</v>
      </c>
      <c r="O2984" t="str">
        <f>_xll.BDP(J2984,"security des")</f>
        <v>#N/A Invalid Security</v>
      </c>
    </row>
    <row r="2985" spans="1:15" x14ac:dyDescent="0.25">
      <c r="A2985">
        <v>0</v>
      </c>
      <c r="B2985" s="9">
        <v>1.3928767123287669E-4</v>
      </c>
      <c r="C2985" s="9" t="str">
        <f t="shared" si="92"/>
        <v>$H$3012</v>
      </c>
      <c r="D2985" s="9" t="str">
        <f t="shared" si="93"/>
        <v>H3012</v>
      </c>
      <c r="F2985">
        <v>59880</v>
      </c>
      <c r="G2985" s="1" t="str">
        <f>_xll.BDS("SPX Index","CHAIN_TICKERS", "CHAIN_STRIKE_PX_OVRD",F2985, "CHAIN_PUT_CALL_TYPE_OVRD=P", "CHAIN_PERIODICITY_OVRD=M")</f>
        <v>SPX US 11/20/15 P2700</v>
      </c>
      <c r="N2985" t="s">
        <v>963</v>
      </c>
      <c r="O2985" t="str">
        <f>_xll.BDP(J2985,"security des")</f>
        <v>#N/A Invalid Security</v>
      </c>
    </row>
    <row r="2986" spans="1:15" x14ac:dyDescent="0.25">
      <c r="A2986">
        <v>0</v>
      </c>
      <c r="B2986" s="9">
        <v>1.3797260273972601E-4</v>
      </c>
      <c r="C2986" s="9" t="str">
        <f t="shared" si="92"/>
        <v>$H$3013</v>
      </c>
      <c r="D2986" s="9" t="str">
        <f t="shared" si="93"/>
        <v>H3013</v>
      </c>
      <c r="F2986">
        <v>59900</v>
      </c>
      <c r="G2986" s="1" t="str">
        <f>_xll.BDS("SPX Index","CHAIN_TICKERS", "CHAIN_STRIKE_PX_OVRD",F2986, "CHAIN_PUT_CALL_TYPE_OVRD=P", "CHAIN_PERIODICITY_OVRD=M")</f>
        <v>SPX US 11/20/15 P2700</v>
      </c>
      <c r="N2986" t="s">
        <v>964</v>
      </c>
      <c r="O2986" t="str">
        <f>_xll.BDP(J2986,"security des")</f>
        <v>#N/A Invalid Security</v>
      </c>
    </row>
    <row r="2987" spans="1:15" x14ac:dyDescent="0.25">
      <c r="A2987">
        <v>0</v>
      </c>
      <c r="B2987" s="9">
        <v>1.3824657534246577E-4</v>
      </c>
      <c r="C2987" s="9" t="str">
        <f t="shared" si="92"/>
        <v>$H$3014</v>
      </c>
      <c r="D2987" s="9" t="str">
        <f t="shared" si="93"/>
        <v>H3014</v>
      </c>
      <c r="F2987">
        <v>59920</v>
      </c>
      <c r="G2987" s="1" t="str">
        <f>_xll.BDS("SPX Index","CHAIN_TICKERS", "CHAIN_STRIKE_PX_OVRD",F2987, "CHAIN_PUT_CALL_TYPE_OVRD=P", "CHAIN_PERIODICITY_OVRD=M")</f>
        <v>SPX US 11/20/15 P2700</v>
      </c>
      <c r="N2987" t="s">
        <v>965</v>
      </c>
      <c r="O2987" t="str">
        <f>_xll.BDP(J2987,"security des")</f>
        <v>#N/A Invalid Security</v>
      </c>
    </row>
    <row r="2988" spans="1:15" x14ac:dyDescent="0.25">
      <c r="A2988">
        <v>0</v>
      </c>
      <c r="B2988" s="9">
        <v>1.3846575342465754E-4</v>
      </c>
      <c r="C2988" s="9" t="str">
        <f t="shared" si="92"/>
        <v>$H$3015</v>
      </c>
      <c r="D2988" s="9" t="str">
        <f t="shared" si="93"/>
        <v>H3015</v>
      </c>
      <c r="F2988">
        <v>59940</v>
      </c>
      <c r="G2988" s="1" t="str">
        <f>_xll.BDS("SPX Index","CHAIN_TICKERS", "CHAIN_STRIKE_PX_OVRD",F2988, "CHAIN_PUT_CALL_TYPE_OVRD=P", "CHAIN_PERIODICITY_OVRD=M")</f>
        <v>SPX US 11/20/15 P2700</v>
      </c>
      <c r="N2988" t="s">
        <v>966</v>
      </c>
      <c r="O2988" t="str">
        <f>_xll.BDP(J2988,"security des")</f>
        <v>#N/A Invalid Security</v>
      </c>
    </row>
    <row r="2989" spans="1:15" x14ac:dyDescent="0.25">
      <c r="A2989">
        <v>0</v>
      </c>
      <c r="B2989" s="9">
        <v>1.4126027397260273E-4</v>
      </c>
      <c r="C2989" s="9" t="str">
        <f t="shared" si="92"/>
        <v>$H$3016</v>
      </c>
      <c r="D2989" s="9" t="str">
        <f t="shared" si="93"/>
        <v>H3016</v>
      </c>
      <c r="F2989">
        <v>59960</v>
      </c>
      <c r="G2989" s="1" t="str">
        <f>_xll.BDS("SPX Index","CHAIN_TICKERS", "CHAIN_STRIKE_PX_OVRD",F2989, "CHAIN_PUT_CALL_TYPE_OVRD=P", "CHAIN_PERIODICITY_OVRD=M")</f>
        <v>SPX US 11/20/15 P2700</v>
      </c>
      <c r="N2989" t="s">
        <v>967</v>
      </c>
      <c r="O2989" t="str">
        <f>_xll.BDP(J2989,"security des")</f>
        <v>#N/A Invalid Security</v>
      </c>
    </row>
    <row r="2990" spans="1:15" x14ac:dyDescent="0.25">
      <c r="A2990">
        <v>0</v>
      </c>
      <c r="B2990" s="9">
        <v>1.3997260273972603E-4</v>
      </c>
      <c r="C2990" s="9" t="str">
        <f t="shared" si="92"/>
        <v>$H$3017</v>
      </c>
      <c r="D2990" s="9" t="str">
        <f t="shared" si="93"/>
        <v>H3017</v>
      </c>
      <c r="F2990">
        <v>59980</v>
      </c>
      <c r="G2990" s="1" t="str">
        <f>_xll.BDS("SPX Index","CHAIN_TICKERS", "CHAIN_STRIKE_PX_OVRD",F2990, "CHAIN_PUT_CALL_TYPE_OVRD=P", "CHAIN_PERIODICITY_OVRD=M")</f>
        <v>SPX US 11/20/15 P2700</v>
      </c>
      <c r="N2990" t="s">
        <v>968</v>
      </c>
      <c r="O2990" t="str">
        <f>_xll.BDP(J2990,"security des")</f>
        <v>#N/A Invalid Security</v>
      </c>
    </row>
    <row r="2991" spans="1:15" x14ac:dyDescent="0.25">
      <c r="A2991">
        <v>0</v>
      </c>
      <c r="B2991" s="9">
        <v>1.3882191780821917E-4</v>
      </c>
      <c r="C2991" s="9" t="str">
        <f t="shared" si="92"/>
        <v>$H$3018</v>
      </c>
      <c r="D2991" s="9" t="str">
        <f t="shared" si="93"/>
        <v>H3018</v>
      </c>
      <c r="F2991">
        <v>60000</v>
      </c>
      <c r="G2991" s="1" t="str">
        <f>_xll.BDS("SPX Index","CHAIN_TICKERS", "CHAIN_STRIKE_PX_OVRD",F2991, "CHAIN_PUT_CALL_TYPE_OVRD=P", "CHAIN_PERIODICITY_OVRD=M")</f>
        <v>SPX US 11/20/15 P2700</v>
      </c>
      <c r="N2991" t="s">
        <v>969</v>
      </c>
      <c r="O2991" t="str">
        <f>_xll.BDP(J2991,"security des")</f>
        <v>#N/A Invalid Security</v>
      </c>
    </row>
    <row r="2992" spans="1:15" x14ac:dyDescent="0.25">
      <c r="A2992">
        <v>1</v>
      </c>
      <c r="B2992" s="9">
        <v>1.3821917808219179E-4</v>
      </c>
      <c r="C2992" s="9" t="str">
        <f t="shared" si="92"/>
        <v>$H$3019</v>
      </c>
      <c r="D2992" s="9" t="str">
        <f t="shared" si="93"/>
        <v>H3019</v>
      </c>
      <c r="F2992">
        <v>60020</v>
      </c>
      <c r="G2992" s="1" t="str">
        <f>_xll.BDS("SPX Index","CHAIN_TICKERS", "CHAIN_STRIKE_PX_OVRD",F2992, "CHAIN_PUT_CALL_TYPE_OVRD=P", "CHAIN_PERIODICITY_OVRD=M")</f>
        <v>SPX US 11/20/15 P2700</v>
      </c>
      <c r="N2992" t="s">
        <v>970</v>
      </c>
      <c r="O2992" t="str">
        <f>_xll.BDP(J2992,"security des")</f>
        <v>#N/A Invalid Security</v>
      </c>
    </row>
    <row r="2993" spans="1:15" x14ac:dyDescent="0.25">
      <c r="A2993">
        <v>0</v>
      </c>
      <c r="B2993" s="9">
        <v>1.3816438356164385E-4</v>
      </c>
      <c r="C2993" s="9" t="str">
        <f t="shared" si="92"/>
        <v>$H$3020</v>
      </c>
      <c r="D2993" s="9" t="str">
        <f t="shared" si="93"/>
        <v>H3020</v>
      </c>
      <c r="F2993">
        <v>60040</v>
      </c>
      <c r="G2993" s="1" t="str">
        <f>_xll.BDS("SPX Index","CHAIN_TICKERS", "CHAIN_STRIKE_PX_OVRD",F2993, "CHAIN_PUT_CALL_TYPE_OVRD=P", "CHAIN_PERIODICITY_OVRD=M")</f>
        <v>SPX US 11/20/15 P2700</v>
      </c>
      <c r="N2993" t="s">
        <v>971</v>
      </c>
      <c r="O2993" t="str">
        <f>_xll.BDP(J2993,"security des")</f>
        <v>#N/A Invalid Security</v>
      </c>
    </row>
    <row r="2994" spans="1:15" x14ac:dyDescent="0.25">
      <c r="A2994">
        <v>0</v>
      </c>
      <c r="B2994" s="9">
        <v>1.3758904109589042E-4</v>
      </c>
      <c r="C2994" s="9" t="str">
        <f t="shared" si="92"/>
        <v>$H$3021</v>
      </c>
      <c r="D2994" s="9" t="str">
        <f t="shared" si="93"/>
        <v>H3021</v>
      </c>
      <c r="F2994">
        <v>60060</v>
      </c>
      <c r="G2994" s="1" t="str">
        <f>_xll.BDS("SPX Index","CHAIN_TICKERS", "CHAIN_STRIKE_PX_OVRD",F2994, "CHAIN_PUT_CALL_TYPE_OVRD=P", "CHAIN_PERIODICITY_OVRD=M")</f>
        <v>SPX US 11/20/15 P2700</v>
      </c>
      <c r="N2994" t="s">
        <v>972</v>
      </c>
      <c r="O2994" t="str">
        <f>_xll.BDP(J2994,"security des")</f>
        <v>#N/A Invalid Security</v>
      </c>
    </row>
    <row r="2995" spans="1:15" x14ac:dyDescent="0.25">
      <c r="A2995">
        <v>0</v>
      </c>
      <c r="B2995" s="9">
        <v>1.3884931506849313E-4</v>
      </c>
      <c r="C2995" s="9" t="str">
        <f t="shared" si="92"/>
        <v>$H$3022</v>
      </c>
      <c r="D2995" s="9" t="str">
        <f t="shared" si="93"/>
        <v>H3022</v>
      </c>
      <c r="F2995">
        <v>60080</v>
      </c>
      <c r="G2995" s="1" t="str">
        <f>_xll.BDS("SPX Index","CHAIN_TICKERS", "CHAIN_STRIKE_PX_OVRD",F2995, "CHAIN_PUT_CALL_TYPE_OVRD=P", "CHAIN_PERIODICITY_OVRD=M")</f>
        <v>SPX US 11/20/15 P2700</v>
      </c>
      <c r="N2995" t="s">
        <v>973</v>
      </c>
      <c r="O2995" t="str">
        <f>_xll.BDP(J2995,"security des")</f>
        <v>#N/A Invalid Security</v>
      </c>
    </row>
    <row r="2996" spans="1:15" x14ac:dyDescent="0.25">
      <c r="A2996">
        <v>0</v>
      </c>
      <c r="B2996" s="9">
        <v>1.3909589041095891E-4</v>
      </c>
      <c r="C2996" s="9" t="str">
        <f t="shared" si="92"/>
        <v>$H$3023</v>
      </c>
      <c r="D2996" s="9" t="str">
        <f t="shared" si="93"/>
        <v>H3023</v>
      </c>
      <c r="F2996">
        <v>60100</v>
      </c>
      <c r="G2996" s="1" t="str">
        <f>_xll.BDS("SPX Index","CHAIN_TICKERS", "CHAIN_STRIKE_PX_OVRD",F2996, "CHAIN_PUT_CALL_TYPE_OVRD=P", "CHAIN_PERIODICITY_OVRD=M")</f>
        <v>SPX US 11/20/15 P2700</v>
      </c>
      <c r="N2996" t="s">
        <v>974</v>
      </c>
      <c r="O2996" t="str">
        <f>_xll.BDP(J2996,"security des")</f>
        <v>#N/A Invalid Security</v>
      </c>
    </row>
    <row r="2997" spans="1:15" x14ac:dyDescent="0.25">
      <c r="A2997">
        <v>0</v>
      </c>
      <c r="B2997" s="9">
        <v>1.3909589041095891E-4</v>
      </c>
      <c r="C2997" s="9" t="str">
        <f t="shared" si="92"/>
        <v>$H$3024</v>
      </c>
      <c r="D2997" s="9" t="str">
        <f t="shared" si="93"/>
        <v>H3024</v>
      </c>
      <c r="F2997">
        <v>60120</v>
      </c>
      <c r="G2997" s="1" t="str">
        <f>_xll.BDS("SPX Index","CHAIN_TICKERS", "CHAIN_STRIKE_PX_OVRD",F2997, "CHAIN_PUT_CALL_TYPE_OVRD=P", "CHAIN_PERIODICITY_OVRD=M")</f>
        <v>SPX US 11/20/15 P2700</v>
      </c>
      <c r="N2997" t="s">
        <v>975</v>
      </c>
      <c r="O2997" t="str">
        <f>_xll.BDP(J2997,"security des")</f>
        <v>#N/A Invalid Security</v>
      </c>
    </row>
    <row r="2998" spans="1:15" x14ac:dyDescent="0.25">
      <c r="A2998">
        <v>0</v>
      </c>
      <c r="B2998" s="9">
        <v>1.3873972602739727E-4</v>
      </c>
      <c r="C2998" s="9" t="str">
        <f t="shared" si="92"/>
        <v>$H$3025</v>
      </c>
      <c r="D2998" s="9" t="str">
        <f t="shared" si="93"/>
        <v>H3025</v>
      </c>
      <c r="F2998">
        <v>60140</v>
      </c>
      <c r="G2998" s="1" t="str">
        <f>_xll.BDS("SPX Index","CHAIN_TICKERS", "CHAIN_STRIKE_PX_OVRD",F2998, "CHAIN_PUT_CALL_TYPE_OVRD=P", "CHAIN_PERIODICITY_OVRD=M")</f>
        <v>SPX US 11/20/15 P2700</v>
      </c>
      <c r="N2998" t="s">
        <v>976</v>
      </c>
      <c r="O2998" t="str">
        <f>_xll.BDP(J2998,"security des")</f>
        <v>#N/A Invalid Security</v>
      </c>
    </row>
    <row r="2999" spans="1:15" x14ac:dyDescent="0.25">
      <c r="A2999">
        <v>0</v>
      </c>
      <c r="B2999" s="9">
        <v>1.3843835616438355E-4</v>
      </c>
      <c r="C2999" s="9" t="str">
        <f t="shared" si="92"/>
        <v>$H$3026</v>
      </c>
      <c r="D2999" s="9" t="str">
        <f t="shared" si="93"/>
        <v>H3026</v>
      </c>
      <c r="F2999">
        <v>60160</v>
      </c>
      <c r="G2999" s="1" t="str">
        <f>_xll.BDS("SPX Index","CHAIN_TICKERS", "CHAIN_STRIKE_PX_OVRD",F2999, "CHAIN_PUT_CALL_TYPE_OVRD=P", "CHAIN_PERIODICITY_OVRD=M")</f>
        <v>SPX US 11/20/15 P2700</v>
      </c>
      <c r="N2999" t="s">
        <v>977</v>
      </c>
      <c r="O2999" t="str">
        <f>_xll.BDP(J2999,"security des")</f>
        <v>#N/A Invalid Security</v>
      </c>
    </row>
    <row r="3000" spans="1:15" x14ac:dyDescent="0.25">
      <c r="A3000">
        <v>0</v>
      </c>
      <c r="B3000" s="9">
        <v>1.3854794520547946E-4</v>
      </c>
      <c r="C3000" s="9" t="str">
        <f t="shared" si="92"/>
        <v>$H$3027</v>
      </c>
      <c r="D3000" s="9" t="str">
        <f t="shared" si="93"/>
        <v>H3027</v>
      </c>
      <c r="F3000">
        <v>60180</v>
      </c>
      <c r="G3000" s="1" t="str">
        <f>_xll.BDS("SPX Index","CHAIN_TICKERS", "CHAIN_STRIKE_PX_OVRD",F3000, "CHAIN_PUT_CALL_TYPE_OVRD=P", "CHAIN_PERIODICITY_OVRD=M")</f>
        <v>SPX US 11/20/15 P2700</v>
      </c>
      <c r="N3000" t="s">
        <v>978</v>
      </c>
      <c r="O3000" t="str">
        <f>_xll.BDP(J3000,"security des")</f>
        <v>#N/A Invalid Security</v>
      </c>
    </row>
    <row r="3001" spans="1:15" x14ac:dyDescent="0.25">
      <c r="A3001">
        <v>0</v>
      </c>
      <c r="B3001" s="9">
        <v>1.3854794520547946E-4</v>
      </c>
      <c r="C3001" s="9" t="str">
        <f t="shared" si="92"/>
        <v>$H$3028</v>
      </c>
      <c r="D3001" s="9" t="str">
        <f t="shared" si="93"/>
        <v>H3028</v>
      </c>
      <c r="F3001">
        <v>60200</v>
      </c>
      <c r="G3001" s="1" t="str">
        <f>_xll.BDS("SPX Index","CHAIN_TICKERS", "CHAIN_STRIKE_PX_OVRD",F3001, "CHAIN_PUT_CALL_TYPE_OVRD=P", "CHAIN_PERIODICITY_OVRD=M")</f>
        <v>SPX US 11/20/15 P2700</v>
      </c>
      <c r="N3001" t="s">
        <v>979</v>
      </c>
      <c r="O3001" t="str">
        <f>_xll.BDP(J3001,"security des")</f>
        <v>#N/A Invalid Security</v>
      </c>
    </row>
    <row r="3002" spans="1:15" x14ac:dyDescent="0.25">
      <c r="A3002">
        <v>0</v>
      </c>
      <c r="B3002" s="9">
        <v>1.3624657534246575E-4</v>
      </c>
      <c r="C3002" s="9" t="str">
        <f t="shared" si="92"/>
        <v>$H$3029</v>
      </c>
      <c r="D3002" s="9" t="str">
        <f t="shared" si="93"/>
        <v>H3029</v>
      </c>
      <c r="F3002">
        <v>60220</v>
      </c>
      <c r="G3002" s="1" t="str">
        <f>_xll.BDS("SPX Index","CHAIN_TICKERS", "CHAIN_STRIKE_PX_OVRD",F3002, "CHAIN_PUT_CALL_TYPE_OVRD=P", "CHAIN_PERIODICITY_OVRD=M")</f>
        <v>SPX US 11/20/15 P2700</v>
      </c>
      <c r="N3002" t="s">
        <v>980</v>
      </c>
      <c r="O3002" t="str">
        <f>_xll.BDP(J3002,"security des")</f>
        <v>#N/A Invalid Security</v>
      </c>
    </row>
    <row r="3003" spans="1:15" x14ac:dyDescent="0.25">
      <c r="A3003">
        <v>0</v>
      </c>
      <c r="B3003" s="9">
        <v>1.3704109589041095E-4</v>
      </c>
      <c r="C3003" s="9" t="str">
        <f t="shared" si="92"/>
        <v>$H$3030</v>
      </c>
      <c r="D3003" s="9" t="str">
        <f t="shared" si="93"/>
        <v>H3030</v>
      </c>
      <c r="F3003">
        <v>60240</v>
      </c>
      <c r="G3003" s="1" t="str">
        <f>_xll.BDS("SPX Index","CHAIN_TICKERS", "CHAIN_STRIKE_PX_OVRD",F3003, "CHAIN_PUT_CALL_TYPE_OVRD=P", "CHAIN_PERIODICITY_OVRD=M")</f>
        <v>SPX US 11/20/15 P2700</v>
      </c>
      <c r="N3003" t="s">
        <v>981</v>
      </c>
      <c r="O3003" t="str">
        <f>_xll.BDP(J3003,"security des")</f>
        <v>#N/A Invalid Security</v>
      </c>
    </row>
    <row r="3004" spans="1:15" x14ac:dyDescent="0.25">
      <c r="A3004">
        <v>0</v>
      </c>
      <c r="B3004" s="9">
        <v>1.3758904109589042E-4</v>
      </c>
      <c r="C3004" s="9" t="str">
        <f t="shared" si="92"/>
        <v>$H$3031</v>
      </c>
      <c r="D3004" s="9" t="str">
        <f t="shared" si="93"/>
        <v>H3031</v>
      </c>
      <c r="F3004">
        <v>60260</v>
      </c>
      <c r="G3004" s="1" t="str">
        <f>_xll.BDS("SPX Index","CHAIN_TICKERS", "CHAIN_STRIKE_PX_OVRD",F3004, "CHAIN_PUT_CALL_TYPE_OVRD=P", "CHAIN_PERIODICITY_OVRD=M")</f>
        <v>SPX US 11/20/15 P2700</v>
      </c>
      <c r="N3004" t="s">
        <v>982</v>
      </c>
      <c r="O3004" t="str">
        <f>_xll.BDP(J3004,"security des")</f>
        <v>#N/A Invalid Security</v>
      </c>
    </row>
    <row r="3005" spans="1:15" x14ac:dyDescent="0.25">
      <c r="A3005">
        <v>0</v>
      </c>
      <c r="B3005" s="9">
        <v>1.3997260273972603E-4</v>
      </c>
      <c r="C3005" s="9" t="str">
        <f t="shared" si="92"/>
        <v>$H$3032</v>
      </c>
      <c r="D3005" s="9" t="str">
        <f t="shared" si="93"/>
        <v>H3032</v>
      </c>
      <c r="F3005">
        <v>60280</v>
      </c>
      <c r="G3005" s="1" t="str">
        <f>_xll.BDS("SPX Index","CHAIN_TICKERS", "CHAIN_STRIKE_PX_OVRD",F3005, "CHAIN_PUT_CALL_TYPE_OVRD=P", "CHAIN_PERIODICITY_OVRD=M")</f>
        <v>SPX US 11/20/15 P2700</v>
      </c>
      <c r="N3005" t="s">
        <v>983</v>
      </c>
      <c r="O3005" t="str">
        <f>_xll.BDP(J3005,"security des")</f>
        <v>#N/A Invalid Security</v>
      </c>
    </row>
    <row r="3006" spans="1:15" x14ac:dyDescent="0.25">
      <c r="A3006">
        <v>0</v>
      </c>
      <c r="B3006" s="9">
        <v>1.3967123287671234E-4</v>
      </c>
      <c r="C3006" s="9" t="str">
        <f t="shared" si="92"/>
        <v>$H$3033</v>
      </c>
      <c r="D3006" s="9" t="str">
        <f t="shared" si="93"/>
        <v>H3033</v>
      </c>
      <c r="F3006">
        <v>60300</v>
      </c>
      <c r="G3006" s="1" t="str">
        <f>_xll.BDS("SPX Index","CHAIN_TICKERS", "CHAIN_STRIKE_PX_OVRD",F3006, "CHAIN_PUT_CALL_TYPE_OVRD=P", "CHAIN_PERIODICITY_OVRD=M")</f>
        <v>SPX US 11/20/15 P2700</v>
      </c>
      <c r="N3006" t="s">
        <v>984</v>
      </c>
      <c r="O3006" t="str">
        <f>_xll.BDP(J3006,"security des")</f>
        <v>#N/A Invalid Security</v>
      </c>
    </row>
    <row r="3007" spans="1:15" x14ac:dyDescent="0.25">
      <c r="A3007">
        <v>0</v>
      </c>
      <c r="B3007" s="9">
        <v>1.3964383561643838E-4</v>
      </c>
      <c r="C3007" s="9" t="str">
        <f t="shared" si="92"/>
        <v>$H$3034</v>
      </c>
      <c r="D3007" s="9" t="str">
        <f t="shared" si="93"/>
        <v>H3034</v>
      </c>
      <c r="F3007">
        <v>60320</v>
      </c>
      <c r="G3007" s="1" t="str">
        <f>_xll.BDS("SPX Index","CHAIN_TICKERS", "CHAIN_STRIKE_PX_OVRD",F3007, "CHAIN_PUT_CALL_TYPE_OVRD=P", "CHAIN_PERIODICITY_OVRD=M")</f>
        <v>SPX US 11/20/15 P2700</v>
      </c>
      <c r="N3007" t="s">
        <v>985</v>
      </c>
      <c r="O3007" t="str">
        <f>_xll.BDP(J3007,"security des")</f>
        <v>#N/A Invalid Security</v>
      </c>
    </row>
    <row r="3008" spans="1:15" x14ac:dyDescent="0.25">
      <c r="A3008">
        <v>0</v>
      </c>
      <c r="B3008" s="9">
        <v>1.4016438356164381E-4</v>
      </c>
      <c r="C3008" s="9" t="str">
        <f t="shared" si="92"/>
        <v>$H$3035</v>
      </c>
      <c r="D3008" s="9" t="str">
        <f t="shared" si="93"/>
        <v>H3035</v>
      </c>
      <c r="F3008">
        <v>60340</v>
      </c>
      <c r="G3008" s="1" t="str">
        <f>_xll.BDS("SPX Index","CHAIN_TICKERS", "CHAIN_STRIKE_PX_OVRD",F3008, "CHAIN_PUT_CALL_TYPE_OVRD=P", "CHAIN_PERIODICITY_OVRD=M")</f>
        <v>SPX US 11/20/15 P2700</v>
      </c>
      <c r="N3008" t="s">
        <v>986</v>
      </c>
      <c r="O3008" t="str">
        <f>_xll.BDP(J3008,"security des")</f>
        <v>#N/A Invalid Security</v>
      </c>
    </row>
    <row r="3009" spans="1:15" x14ac:dyDescent="0.25">
      <c r="A3009">
        <v>0</v>
      </c>
      <c r="B3009" s="9">
        <v>1.4013698630136986E-4</v>
      </c>
      <c r="C3009" s="9" t="str">
        <f t="shared" si="92"/>
        <v>$H$3036</v>
      </c>
      <c r="D3009" s="9" t="str">
        <f t="shared" si="93"/>
        <v>H3036</v>
      </c>
      <c r="F3009">
        <v>60360</v>
      </c>
      <c r="G3009" s="1" t="str">
        <f>_xll.BDS("SPX Index","CHAIN_TICKERS", "CHAIN_STRIKE_PX_OVRD",F3009, "CHAIN_PUT_CALL_TYPE_OVRD=P", "CHAIN_PERIODICITY_OVRD=M")</f>
        <v>SPX US 11/20/15 P2700</v>
      </c>
      <c r="N3009" t="s">
        <v>987</v>
      </c>
      <c r="O3009" t="str">
        <f>_xll.BDP(J3009,"security des")</f>
        <v>#N/A Invalid Security</v>
      </c>
    </row>
    <row r="3010" spans="1:15" x14ac:dyDescent="0.25">
      <c r="A3010">
        <v>0</v>
      </c>
      <c r="B3010" s="9">
        <v>1.4054794520547946E-4</v>
      </c>
      <c r="C3010" s="9" t="str">
        <f t="shared" si="92"/>
        <v>$H$3037</v>
      </c>
      <c r="D3010" s="9" t="str">
        <f t="shared" si="93"/>
        <v>H3037</v>
      </c>
      <c r="F3010">
        <v>60380</v>
      </c>
      <c r="G3010" s="1" t="str">
        <f>_xll.BDS("SPX Index","CHAIN_TICKERS", "CHAIN_STRIKE_PX_OVRD",F3010, "CHAIN_PUT_CALL_TYPE_OVRD=P", "CHAIN_PERIODICITY_OVRD=M")</f>
        <v>SPX US 11/20/15 P2700</v>
      </c>
      <c r="N3010" t="s">
        <v>988</v>
      </c>
      <c r="O3010" t="str">
        <f>_xll.BDP(J3010,"security des")</f>
        <v>#N/A Invalid Security</v>
      </c>
    </row>
    <row r="3011" spans="1:15" x14ac:dyDescent="0.25">
      <c r="A3011">
        <v>0</v>
      </c>
      <c r="B3011" s="9">
        <v>1.4024657534246574E-4</v>
      </c>
      <c r="C3011" s="9" t="str">
        <f t="shared" si="92"/>
        <v>$H$3038</v>
      </c>
      <c r="D3011" s="9" t="str">
        <f t="shared" si="93"/>
        <v>H3038</v>
      </c>
      <c r="F3011">
        <v>60400</v>
      </c>
      <c r="G3011" s="1" t="str">
        <f>_xll.BDS("SPX Index","CHAIN_TICKERS", "CHAIN_STRIKE_PX_OVRD",F3011, "CHAIN_PUT_CALL_TYPE_OVRD=P", "CHAIN_PERIODICITY_OVRD=M")</f>
        <v>SPX US 11/20/15 P2700</v>
      </c>
      <c r="N3011" t="s">
        <v>989</v>
      </c>
      <c r="O3011" t="str">
        <f>_xll.BDP(J3011,"security des")</f>
        <v>#N/A Invalid Security</v>
      </c>
    </row>
    <row r="3012" spans="1:15" x14ac:dyDescent="0.25">
      <c r="A3012">
        <v>0</v>
      </c>
      <c r="B3012" s="9">
        <v>1.4136986301369864E-4</v>
      </c>
      <c r="C3012" s="9" t="str">
        <f t="shared" ref="C3012:C3075" si="94">ADDRESS(ROW(B3012)+MATCH(1,B3012:B3038),8)</f>
        <v>$H$3039</v>
      </c>
      <c r="D3012" s="9" t="str">
        <f t="shared" ref="D3012:D3075" si="95">"H"&amp;(ROW(B3012)+MATCH(1,B3012:B3038))</f>
        <v>H3039</v>
      </c>
      <c r="F3012">
        <v>60420</v>
      </c>
      <c r="G3012" s="1" t="str">
        <f>_xll.BDS("SPX Index","CHAIN_TICKERS", "CHAIN_STRIKE_PX_OVRD",F3012, "CHAIN_PUT_CALL_TYPE_OVRD=P", "CHAIN_PERIODICITY_OVRD=M")</f>
        <v>SPX US 11/20/15 P2700</v>
      </c>
      <c r="N3012" t="s">
        <v>990</v>
      </c>
      <c r="O3012" t="str">
        <f>_xll.BDP(J3012,"security des")</f>
        <v>#N/A Invalid Security</v>
      </c>
    </row>
    <row r="3013" spans="1:15" x14ac:dyDescent="0.25">
      <c r="A3013">
        <v>0</v>
      </c>
      <c r="B3013" s="9">
        <v>1.413150684931507E-4</v>
      </c>
      <c r="C3013" s="9" t="str">
        <f t="shared" si="94"/>
        <v>$H$3040</v>
      </c>
      <c r="D3013" s="9" t="str">
        <f t="shared" si="95"/>
        <v>H3040</v>
      </c>
      <c r="F3013">
        <v>60440</v>
      </c>
      <c r="G3013" s="1" t="str">
        <f>_xll.BDS("SPX Index","CHAIN_TICKERS", "CHAIN_STRIKE_PX_OVRD",F3013, "CHAIN_PUT_CALL_TYPE_OVRD=P", "CHAIN_PERIODICITY_OVRD=M")</f>
        <v>SPX US 11/20/15 P2700</v>
      </c>
      <c r="N3013" t="s">
        <v>991</v>
      </c>
      <c r="O3013" t="str">
        <f>_xll.BDP(J3013,"security des")</f>
        <v>#N/A Invalid Security</v>
      </c>
    </row>
    <row r="3014" spans="1:15" x14ac:dyDescent="0.25">
      <c r="A3014">
        <v>0</v>
      </c>
      <c r="B3014" s="9">
        <v>1.4156164383561642E-4</v>
      </c>
      <c r="C3014" s="9" t="str">
        <f t="shared" si="94"/>
        <v>$H$3041</v>
      </c>
      <c r="D3014" s="9" t="str">
        <f t="shared" si="95"/>
        <v>H3041</v>
      </c>
      <c r="F3014">
        <v>60460</v>
      </c>
      <c r="G3014" s="1" t="str">
        <f>_xll.BDS("SPX Index","CHAIN_TICKERS", "CHAIN_STRIKE_PX_OVRD",F3014, "CHAIN_PUT_CALL_TYPE_OVRD=P", "CHAIN_PERIODICITY_OVRD=M")</f>
        <v>SPX US 11/20/15 P2700</v>
      </c>
      <c r="N3014" t="s">
        <v>992</v>
      </c>
      <c r="O3014" t="str">
        <f>_xll.BDP(J3014,"security des")</f>
        <v>#N/A Invalid Security</v>
      </c>
    </row>
    <row r="3015" spans="1:15" x14ac:dyDescent="0.25">
      <c r="A3015">
        <v>0</v>
      </c>
      <c r="B3015" s="9">
        <v>1.4254794520547945E-4</v>
      </c>
      <c r="C3015" s="9" t="str">
        <f t="shared" si="94"/>
        <v>$H$3042</v>
      </c>
      <c r="D3015" s="9" t="str">
        <f t="shared" si="95"/>
        <v>H3042</v>
      </c>
      <c r="F3015">
        <v>60480</v>
      </c>
      <c r="G3015" s="1" t="str">
        <f>_xll.BDS("SPX Index","CHAIN_TICKERS", "CHAIN_STRIKE_PX_OVRD",F3015, "CHAIN_PUT_CALL_TYPE_OVRD=P", "CHAIN_PERIODICITY_OVRD=M")</f>
        <v>SPX US 11/20/15 P2700</v>
      </c>
      <c r="N3015" t="s">
        <v>993</v>
      </c>
      <c r="O3015" t="str">
        <f>_xll.BDP(J3015,"security des")</f>
        <v>#N/A Invalid Security</v>
      </c>
    </row>
    <row r="3016" spans="1:15" x14ac:dyDescent="0.25">
      <c r="A3016">
        <v>0</v>
      </c>
      <c r="B3016" s="9">
        <v>1.4194520547945207E-4</v>
      </c>
      <c r="C3016" s="9" t="str">
        <f t="shared" si="94"/>
        <v>$H$3043</v>
      </c>
      <c r="D3016" s="9" t="str">
        <f t="shared" si="95"/>
        <v>H3043</v>
      </c>
      <c r="F3016">
        <v>60500</v>
      </c>
      <c r="G3016" s="1" t="str">
        <f>_xll.BDS("SPX Index","CHAIN_TICKERS", "CHAIN_STRIKE_PX_OVRD",F3016, "CHAIN_PUT_CALL_TYPE_OVRD=P", "CHAIN_PERIODICITY_OVRD=M")</f>
        <v>SPX US 11/20/15 P2700</v>
      </c>
      <c r="N3016" t="s">
        <v>994</v>
      </c>
      <c r="O3016" t="str">
        <f>_xll.BDP(J3016,"security des")</f>
        <v>#N/A Invalid Security</v>
      </c>
    </row>
    <row r="3017" spans="1:15" x14ac:dyDescent="0.25">
      <c r="A3017">
        <v>3</v>
      </c>
      <c r="B3017" s="9">
        <v>1.4336986301369863E-4</v>
      </c>
      <c r="C3017" s="9" t="str">
        <f t="shared" si="94"/>
        <v>$H$3044</v>
      </c>
      <c r="D3017" s="9" t="str">
        <f t="shared" si="95"/>
        <v>H3044</v>
      </c>
      <c r="F3017">
        <v>60520</v>
      </c>
      <c r="G3017" s="1" t="str">
        <f>_xll.BDS("SPX Index","CHAIN_TICKERS", "CHAIN_STRIKE_PX_OVRD",F3017, "CHAIN_PUT_CALL_TYPE_OVRD=P", "CHAIN_PERIODICITY_OVRD=M")</f>
        <v>SPX US 11/20/15 P2700</v>
      </c>
      <c r="N3017" t="s">
        <v>995</v>
      </c>
      <c r="O3017" t="str">
        <f>_xll.BDP(J3017,"security des")</f>
        <v>#N/A Invalid Security</v>
      </c>
    </row>
    <row r="3018" spans="1:15" x14ac:dyDescent="0.25">
      <c r="A3018">
        <v>0</v>
      </c>
      <c r="B3018" s="9">
        <v>1.4271232876712328E-4</v>
      </c>
      <c r="C3018" s="9" t="str">
        <f t="shared" si="94"/>
        <v>$H$3045</v>
      </c>
      <c r="D3018" s="9" t="str">
        <f t="shared" si="95"/>
        <v>H3045</v>
      </c>
      <c r="F3018">
        <v>60540</v>
      </c>
      <c r="G3018" s="1" t="str">
        <f>_xll.BDS("SPX Index","CHAIN_TICKERS", "CHAIN_STRIKE_PX_OVRD",F3018, "CHAIN_PUT_CALL_TYPE_OVRD=P", "CHAIN_PERIODICITY_OVRD=M")</f>
        <v>SPX US 11/20/15 P2700</v>
      </c>
      <c r="N3018" t="s">
        <v>996</v>
      </c>
      <c r="O3018" t="str">
        <f>_xll.BDP(J3018,"security des")</f>
        <v>#N/A Invalid Security</v>
      </c>
    </row>
    <row r="3019" spans="1:15" x14ac:dyDescent="0.25">
      <c r="A3019">
        <v>0</v>
      </c>
      <c r="B3019" s="9">
        <v>1.3983561643835616E-4</v>
      </c>
      <c r="C3019" s="9" t="str">
        <f t="shared" si="94"/>
        <v>$H$3046</v>
      </c>
      <c r="D3019" s="9" t="str">
        <f t="shared" si="95"/>
        <v>H3046</v>
      </c>
      <c r="F3019">
        <v>60560</v>
      </c>
      <c r="G3019" s="1" t="str">
        <f>_xll.BDS("SPX Index","CHAIN_TICKERS", "CHAIN_STRIKE_PX_OVRD",F3019, "CHAIN_PUT_CALL_TYPE_OVRD=P", "CHAIN_PERIODICITY_OVRD=M")</f>
        <v>SPX US 11/20/15 P2700</v>
      </c>
      <c r="N3019" t="s">
        <v>997</v>
      </c>
      <c r="O3019" t="str">
        <f>_xll.BDP(J3019,"security des")</f>
        <v>#N/A Invalid Security</v>
      </c>
    </row>
    <row r="3020" spans="1:15" x14ac:dyDescent="0.25">
      <c r="A3020">
        <v>0</v>
      </c>
      <c r="B3020" s="9">
        <v>1.393972602739726E-4</v>
      </c>
      <c r="C3020" s="9" t="str">
        <f t="shared" si="94"/>
        <v>$H$3047</v>
      </c>
      <c r="D3020" s="9" t="str">
        <f t="shared" si="95"/>
        <v>H3047</v>
      </c>
      <c r="F3020">
        <v>60580</v>
      </c>
      <c r="G3020" s="1" t="str">
        <f>_xll.BDS("SPX Index","CHAIN_TICKERS", "CHAIN_STRIKE_PX_OVRD",F3020, "CHAIN_PUT_CALL_TYPE_OVRD=P", "CHAIN_PERIODICITY_OVRD=M")</f>
        <v>SPX US 11/20/15 P2700</v>
      </c>
      <c r="N3020" t="s">
        <v>998</v>
      </c>
      <c r="O3020" t="str">
        <f>_xll.BDP(J3020,"security des")</f>
        <v>#N/A Invalid Security</v>
      </c>
    </row>
    <row r="3021" spans="1:15" x14ac:dyDescent="0.25">
      <c r="A3021">
        <v>0</v>
      </c>
      <c r="B3021" s="9">
        <v>1.3821917808219179E-4</v>
      </c>
      <c r="C3021" s="9" t="str">
        <f t="shared" si="94"/>
        <v>$H$3048</v>
      </c>
      <c r="D3021" s="9" t="str">
        <f t="shared" si="95"/>
        <v>H3048</v>
      </c>
      <c r="F3021">
        <v>60600</v>
      </c>
      <c r="G3021" s="1" t="str">
        <f>_xll.BDS("SPX Index","CHAIN_TICKERS", "CHAIN_STRIKE_PX_OVRD",F3021, "CHAIN_PUT_CALL_TYPE_OVRD=P", "CHAIN_PERIODICITY_OVRD=M")</f>
        <v>SPX US 11/20/15 P2700</v>
      </c>
      <c r="N3021" t="s">
        <v>999</v>
      </c>
      <c r="O3021" t="str">
        <f>_xll.BDP(J3021,"security des")</f>
        <v>#N/A Invalid Security</v>
      </c>
    </row>
    <row r="3022" spans="1:15" x14ac:dyDescent="0.25">
      <c r="A3022">
        <v>0</v>
      </c>
      <c r="B3022" s="9">
        <v>1.3731506849315068E-4</v>
      </c>
      <c r="C3022" s="9" t="str">
        <f t="shared" si="94"/>
        <v>$H$3049</v>
      </c>
      <c r="D3022" s="9" t="str">
        <f t="shared" si="95"/>
        <v>H3049</v>
      </c>
      <c r="F3022">
        <v>60620</v>
      </c>
      <c r="G3022" s="1" t="str">
        <f>_xll.BDS("SPX Index","CHAIN_TICKERS", "CHAIN_STRIKE_PX_OVRD",F3022, "CHAIN_PUT_CALL_TYPE_OVRD=P", "CHAIN_PERIODICITY_OVRD=M")</f>
        <v>SPX US 11/20/15 P2700</v>
      </c>
      <c r="N3022" t="s">
        <v>1000</v>
      </c>
      <c r="O3022" t="str">
        <f>_xll.BDP(J3022,"security des")</f>
        <v>#N/A Invalid Security</v>
      </c>
    </row>
    <row r="3023" spans="1:15" x14ac:dyDescent="0.25">
      <c r="A3023">
        <v>0</v>
      </c>
      <c r="B3023" s="9">
        <v>1.3616438356164382E-4</v>
      </c>
      <c r="C3023" s="9" t="str">
        <f t="shared" si="94"/>
        <v>$H$3050</v>
      </c>
      <c r="D3023" s="9" t="str">
        <f t="shared" si="95"/>
        <v>H3050</v>
      </c>
      <c r="F3023">
        <v>60640</v>
      </c>
      <c r="G3023" s="1" t="str">
        <f>_xll.BDS("SPX Index","CHAIN_TICKERS", "CHAIN_STRIKE_PX_OVRD",F3023, "CHAIN_PUT_CALL_TYPE_OVRD=P", "CHAIN_PERIODICITY_OVRD=M")</f>
        <v>SPX US 11/20/15 P2700</v>
      </c>
      <c r="N3023" t="s">
        <v>1001</v>
      </c>
      <c r="O3023" t="str">
        <f>_xll.BDP(J3023,"security des")</f>
        <v>#N/A Invalid Security</v>
      </c>
    </row>
    <row r="3024" spans="1:15" x14ac:dyDescent="0.25">
      <c r="A3024">
        <v>0</v>
      </c>
      <c r="B3024" s="9">
        <v>1.3969863013698629E-4</v>
      </c>
      <c r="C3024" s="9" t="str">
        <f t="shared" si="94"/>
        <v>$H$3051</v>
      </c>
      <c r="D3024" s="9" t="str">
        <f t="shared" si="95"/>
        <v>H3051</v>
      </c>
      <c r="F3024">
        <v>60660</v>
      </c>
      <c r="G3024" s="1" t="str">
        <f>_xll.BDS("SPX Index","CHAIN_TICKERS", "CHAIN_STRIKE_PX_OVRD",F3024, "CHAIN_PUT_CALL_TYPE_OVRD=P", "CHAIN_PERIODICITY_OVRD=M")</f>
        <v>SPX US 11/20/15 P2700</v>
      </c>
      <c r="N3024" t="s">
        <v>1002</v>
      </c>
      <c r="O3024" t="str">
        <f>_xll.BDP(J3024,"security des")</f>
        <v>#N/A Invalid Security</v>
      </c>
    </row>
    <row r="3025" spans="1:15" x14ac:dyDescent="0.25">
      <c r="A3025">
        <v>0</v>
      </c>
      <c r="B3025" s="9">
        <v>1.3997260273972603E-4</v>
      </c>
      <c r="C3025" s="9" t="str">
        <f t="shared" si="94"/>
        <v>$H$3052</v>
      </c>
      <c r="D3025" s="9" t="str">
        <f t="shared" si="95"/>
        <v>H3052</v>
      </c>
      <c r="F3025">
        <v>60680</v>
      </c>
      <c r="G3025" s="1" t="str">
        <f>_xll.BDS("SPX Index","CHAIN_TICKERS", "CHAIN_STRIKE_PX_OVRD",F3025, "CHAIN_PUT_CALL_TYPE_OVRD=P", "CHAIN_PERIODICITY_OVRD=M")</f>
        <v>SPX US 11/20/15 P2700</v>
      </c>
      <c r="N3025" t="s">
        <v>1003</v>
      </c>
      <c r="O3025" t="str">
        <f>_xll.BDP(J3025,"security des")</f>
        <v>#N/A Invalid Security</v>
      </c>
    </row>
    <row r="3026" spans="1:15" x14ac:dyDescent="0.25">
      <c r="A3026">
        <v>0</v>
      </c>
      <c r="B3026" s="9">
        <v>1.3994520547945205E-4</v>
      </c>
      <c r="C3026" s="9" t="str">
        <f t="shared" si="94"/>
        <v>$H$3053</v>
      </c>
      <c r="D3026" s="9" t="str">
        <f t="shared" si="95"/>
        <v>H3053</v>
      </c>
      <c r="F3026">
        <v>60700</v>
      </c>
      <c r="G3026" s="1" t="str">
        <f>_xll.BDS("SPX Index","CHAIN_TICKERS", "CHAIN_STRIKE_PX_OVRD",F3026, "CHAIN_PUT_CALL_TYPE_OVRD=P", "CHAIN_PERIODICITY_OVRD=M")</f>
        <v>SPX US 11/20/15 P2700</v>
      </c>
      <c r="N3026" t="s">
        <v>1004</v>
      </c>
      <c r="O3026" t="str">
        <f>_xll.BDP(J3026,"security des")</f>
        <v>#N/A Invalid Security</v>
      </c>
    </row>
    <row r="3027" spans="1:15" x14ac:dyDescent="0.25">
      <c r="A3027">
        <v>0</v>
      </c>
      <c r="B3027" s="9">
        <v>1.398904109589041E-4</v>
      </c>
      <c r="C3027" s="9" t="str">
        <f t="shared" si="94"/>
        <v>$H$3054</v>
      </c>
      <c r="D3027" s="9" t="str">
        <f t="shared" si="95"/>
        <v>H3054</v>
      </c>
      <c r="F3027">
        <v>60720</v>
      </c>
      <c r="G3027" s="1" t="str">
        <f>_xll.BDS("SPX Index","CHAIN_TICKERS", "CHAIN_STRIKE_PX_OVRD",F3027, "CHAIN_PUT_CALL_TYPE_OVRD=P", "CHAIN_PERIODICITY_OVRD=M")</f>
        <v>SPX US 11/20/15 P2700</v>
      </c>
      <c r="N3027" t="s">
        <v>1005</v>
      </c>
      <c r="O3027" t="str">
        <f>_xll.BDP(J3027,"security des")</f>
        <v>#N/A Invalid Security</v>
      </c>
    </row>
    <row r="3028" spans="1:15" x14ac:dyDescent="0.25">
      <c r="A3028">
        <v>0</v>
      </c>
      <c r="B3028" s="9">
        <v>1.4013698630136986E-4</v>
      </c>
      <c r="C3028" s="9" t="str">
        <f t="shared" si="94"/>
        <v>$H$3055</v>
      </c>
      <c r="D3028" s="9" t="str">
        <f t="shared" si="95"/>
        <v>H3055</v>
      </c>
      <c r="F3028">
        <v>60740</v>
      </c>
      <c r="G3028" s="1" t="str">
        <f>_xll.BDS("SPX Index","CHAIN_TICKERS", "CHAIN_STRIKE_PX_OVRD",F3028, "CHAIN_PUT_CALL_TYPE_OVRD=P", "CHAIN_PERIODICITY_OVRD=M")</f>
        <v>SPX US 11/20/15 P2700</v>
      </c>
      <c r="N3028" t="s">
        <v>1006</v>
      </c>
      <c r="O3028" t="str">
        <f>_xll.BDP(J3028,"security des")</f>
        <v>#N/A Invalid Security</v>
      </c>
    </row>
    <row r="3029" spans="1:15" x14ac:dyDescent="0.25">
      <c r="A3029">
        <v>0</v>
      </c>
      <c r="B3029" s="9">
        <v>1.4082191780821917E-4</v>
      </c>
      <c r="C3029" s="9" t="str">
        <f t="shared" si="94"/>
        <v>$H$3056</v>
      </c>
      <c r="D3029" s="9" t="str">
        <f t="shared" si="95"/>
        <v>H3056</v>
      </c>
      <c r="F3029">
        <v>60760</v>
      </c>
      <c r="G3029" s="1" t="str">
        <f>_xll.BDS("SPX Index","CHAIN_TICKERS", "CHAIN_STRIKE_PX_OVRD",F3029, "CHAIN_PUT_CALL_TYPE_OVRD=P", "CHAIN_PERIODICITY_OVRD=M")</f>
        <v>SPX US 11/20/15 P2700</v>
      </c>
      <c r="N3029" t="s">
        <v>1007</v>
      </c>
      <c r="O3029" t="str">
        <f>_xll.BDP(J3029,"security des")</f>
        <v>#N/A Invalid Security</v>
      </c>
    </row>
    <row r="3030" spans="1:15" x14ac:dyDescent="0.25">
      <c r="A3030">
        <v>0</v>
      </c>
      <c r="B3030" s="9">
        <v>1.4052054794520547E-4</v>
      </c>
      <c r="C3030" s="9" t="str">
        <f t="shared" si="94"/>
        <v>$H$3057</v>
      </c>
      <c r="D3030" s="9" t="str">
        <f t="shared" si="95"/>
        <v>H3057</v>
      </c>
      <c r="F3030">
        <v>60780</v>
      </c>
      <c r="G3030" s="1" t="str">
        <f>_xll.BDS("SPX Index","CHAIN_TICKERS", "CHAIN_STRIKE_PX_OVRD",F3030, "CHAIN_PUT_CALL_TYPE_OVRD=P", "CHAIN_PERIODICITY_OVRD=M")</f>
        <v>SPX US 11/20/15 P2700</v>
      </c>
      <c r="N3030" t="s">
        <v>1008</v>
      </c>
      <c r="O3030" t="str">
        <f>_xll.BDP(J3030,"security des")</f>
        <v>#N/A Invalid Security</v>
      </c>
    </row>
    <row r="3031" spans="1:15" x14ac:dyDescent="0.25">
      <c r="A3031">
        <v>0</v>
      </c>
      <c r="B3031" s="9">
        <v>1.3936986301369862E-4</v>
      </c>
      <c r="C3031" s="9" t="str">
        <f t="shared" si="94"/>
        <v>$H$3058</v>
      </c>
      <c r="D3031" s="9" t="str">
        <f t="shared" si="95"/>
        <v>H3058</v>
      </c>
      <c r="F3031">
        <v>60800</v>
      </c>
      <c r="G3031" s="1" t="str">
        <f>_xll.BDS("SPX Index","CHAIN_TICKERS", "CHAIN_STRIKE_PX_OVRD",F3031, "CHAIN_PUT_CALL_TYPE_OVRD=P", "CHAIN_PERIODICITY_OVRD=M")</f>
        <v>SPX US 11/20/15 P2700</v>
      </c>
      <c r="N3031" t="s">
        <v>1009</v>
      </c>
      <c r="O3031" t="str">
        <f>_xll.BDP(J3031,"security des")</f>
        <v>#N/A Invalid Security</v>
      </c>
    </row>
    <row r="3032" spans="1:15" x14ac:dyDescent="0.25">
      <c r="A3032">
        <v>0</v>
      </c>
      <c r="B3032" s="9">
        <v>1.398904109589041E-4</v>
      </c>
      <c r="C3032" s="9" t="str">
        <f t="shared" si="94"/>
        <v>$H$3059</v>
      </c>
      <c r="D3032" s="9" t="str">
        <f t="shared" si="95"/>
        <v>H3059</v>
      </c>
      <c r="F3032">
        <v>60820</v>
      </c>
      <c r="G3032" s="1" t="str">
        <f>_xll.BDS("SPX Index","CHAIN_TICKERS", "CHAIN_STRIKE_PX_OVRD",F3032, "CHAIN_PUT_CALL_TYPE_OVRD=P", "CHAIN_PERIODICITY_OVRD=M")</f>
        <v>SPX US 11/20/15 P2700</v>
      </c>
      <c r="N3032" t="s">
        <v>1010</v>
      </c>
      <c r="O3032" t="str">
        <f>_xll.BDP(J3032,"security des")</f>
        <v>#N/A Invalid Security</v>
      </c>
    </row>
    <row r="3033" spans="1:15" x14ac:dyDescent="0.25">
      <c r="A3033">
        <v>0</v>
      </c>
      <c r="B3033" s="9">
        <v>1.3986301369863015E-4</v>
      </c>
      <c r="C3033" s="9" t="str">
        <f t="shared" si="94"/>
        <v>$H$3060</v>
      </c>
      <c r="D3033" s="9" t="str">
        <f t="shared" si="95"/>
        <v>H3060</v>
      </c>
      <c r="F3033">
        <v>60840</v>
      </c>
      <c r="G3033" s="1" t="str">
        <f>_xll.BDS("SPX Index","CHAIN_TICKERS", "CHAIN_STRIKE_PX_OVRD",F3033, "CHAIN_PUT_CALL_TYPE_OVRD=P", "CHAIN_PERIODICITY_OVRD=M")</f>
        <v>SPX US 11/20/15 P2700</v>
      </c>
      <c r="N3033" t="s">
        <v>1011</v>
      </c>
      <c r="O3033" t="str">
        <f>_xll.BDP(J3033,"security des")</f>
        <v>#N/A Invalid Security</v>
      </c>
    </row>
    <row r="3034" spans="1:15" x14ac:dyDescent="0.25">
      <c r="A3034">
        <v>0</v>
      </c>
      <c r="B3034" s="9">
        <v>1.413972602739726E-4</v>
      </c>
      <c r="C3034" s="9" t="str">
        <f t="shared" si="94"/>
        <v>$H$3061</v>
      </c>
      <c r="D3034" s="9" t="str">
        <f t="shared" si="95"/>
        <v>H3061</v>
      </c>
      <c r="F3034">
        <v>60860</v>
      </c>
      <c r="G3034" s="1" t="str">
        <f>_xll.BDS("SPX Index","CHAIN_TICKERS", "CHAIN_STRIKE_PX_OVRD",F3034, "CHAIN_PUT_CALL_TYPE_OVRD=P", "CHAIN_PERIODICITY_OVRD=M")</f>
        <v>SPX US 11/20/15 P2700</v>
      </c>
      <c r="N3034" t="s">
        <v>1012</v>
      </c>
      <c r="O3034" t="str">
        <f>_xll.BDP(J3034,"security des")</f>
        <v>#N/A Invalid Security</v>
      </c>
    </row>
    <row r="3035" spans="1:15" x14ac:dyDescent="0.25">
      <c r="A3035">
        <v>0</v>
      </c>
      <c r="B3035" s="9">
        <v>1.4282191780821919E-4</v>
      </c>
      <c r="C3035" s="9" t="str">
        <f t="shared" si="94"/>
        <v>$H$3062</v>
      </c>
      <c r="D3035" s="9" t="str">
        <f t="shared" si="95"/>
        <v>H3062</v>
      </c>
      <c r="F3035">
        <v>60880</v>
      </c>
      <c r="G3035" s="1" t="str">
        <f>_xll.BDS("SPX Index","CHAIN_TICKERS", "CHAIN_STRIKE_PX_OVRD",F3035, "CHAIN_PUT_CALL_TYPE_OVRD=P", "CHAIN_PERIODICITY_OVRD=M")</f>
        <v>SPX US 11/20/15 P2700</v>
      </c>
      <c r="N3035" t="s">
        <v>1013</v>
      </c>
      <c r="O3035" t="str">
        <f>_xll.BDP(J3035,"security des")</f>
        <v>#N/A Invalid Security</v>
      </c>
    </row>
    <row r="3036" spans="1:15" x14ac:dyDescent="0.25">
      <c r="A3036">
        <v>1</v>
      </c>
      <c r="B3036" s="9">
        <v>1.4194520547945207E-4</v>
      </c>
      <c r="C3036" s="9" t="str">
        <f t="shared" si="94"/>
        <v>$H$3063</v>
      </c>
      <c r="D3036" s="9" t="str">
        <f t="shared" si="95"/>
        <v>H3063</v>
      </c>
      <c r="F3036">
        <v>60900</v>
      </c>
      <c r="G3036" s="1" t="str">
        <f>_xll.BDS("SPX Index","CHAIN_TICKERS", "CHAIN_STRIKE_PX_OVRD",F3036, "CHAIN_PUT_CALL_TYPE_OVRD=P", "CHAIN_PERIODICITY_OVRD=M")</f>
        <v>SPX US 11/20/15 P2700</v>
      </c>
      <c r="N3036" t="s">
        <v>1014</v>
      </c>
      <c r="O3036" t="str">
        <f>_xll.BDP(J3036,"security des")</f>
        <v>#N/A Invalid Security</v>
      </c>
    </row>
    <row r="3037" spans="1:15" x14ac:dyDescent="0.25">
      <c r="A3037">
        <v>0</v>
      </c>
      <c r="B3037" s="9">
        <v>1.41013698630137E-4</v>
      </c>
      <c r="C3037" s="9" t="str">
        <f t="shared" si="94"/>
        <v>$H$3064</v>
      </c>
      <c r="D3037" s="9" t="str">
        <f t="shared" si="95"/>
        <v>H3064</v>
      </c>
      <c r="F3037">
        <v>60920</v>
      </c>
      <c r="G3037" s="1" t="str">
        <f>_xll.BDS("SPX Index","CHAIN_TICKERS", "CHAIN_STRIKE_PX_OVRD",F3037, "CHAIN_PUT_CALL_TYPE_OVRD=P", "CHAIN_PERIODICITY_OVRD=M")</f>
        <v>SPX US 11/20/15 P2700</v>
      </c>
      <c r="N3037" t="s">
        <v>1015</v>
      </c>
      <c r="O3037" t="str">
        <f>_xll.BDP(J3037,"security des")</f>
        <v>#N/A Invalid Security</v>
      </c>
    </row>
    <row r="3038" spans="1:15" x14ac:dyDescent="0.25">
      <c r="A3038">
        <v>0</v>
      </c>
      <c r="B3038" s="9">
        <v>1.4013698630136986E-4</v>
      </c>
      <c r="C3038" s="9" t="str">
        <f t="shared" si="94"/>
        <v>$H$3065</v>
      </c>
      <c r="D3038" s="9" t="str">
        <f t="shared" si="95"/>
        <v>H3065</v>
      </c>
      <c r="F3038">
        <v>60940</v>
      </c>
      <c r="G3038" s="1" t="str">
        <f>_xll.BDS("SPX Index","CHAIN_TICKERS", "CHAIN_STRIKE_PX_OVRD",F3038, "CHAIN_PUT_CALL_TYPE_OVRD=P", "CHAIN_PERIODICITY_OVRD=M")</f>
        <v>SPX US 11/20/15 P2700</v>
      </c>
      <c r="N3038" t="s">
        <v>1016</v>
      </c>
      <c r="O3038" t="str">
        <f>_xll.BDP(J3038,"security des")</f>
        <v>#N/A Invalid Security</v>
      </c>
    </row>
    <row r="3039" spans="1:15" x14ac:dyDescent="0.25">
      <c r="A3039">
        <v>0</v>
      </c>
      <c r="B3039" s="9">
        <v>1.3884931506849313E-4</v>
      </c>
      <c r="C3039" s="9" t="str">
        <f t="shared" si="94"/>
        <v>$H$3066</v>
      </c>
      <c r="D3039" s="9" t="str">
        <f t="shared" si="95"/>
        <v>H3066</v>
      </c>
      <c r="F3039">
        <v>60960</v>
      </c>
      <c r="G3039" s="1" t="str">
        <f>_xll.BDS("SPX Index","CHAIN_TICKERS", "CHAIN_STRIKE_PX_OVRD",F3039, "CHAIN_PUT_CALL_TYPE_OVRD=P", "CHAIN_PERIODICITY_OVRD=M")</f>
        <v>SPX US 11/20/15 P2700</v>
      </c>
      <c r="N3039" t="s">
        <v>1017</v>
      </c>
      <c r="O3039" t="str">
        <f>_xll.BDP(J3039,"security des")</f>
        <v>#N/A Invalid Security</v>
      </c>
    </row>
    <row r="3040" spans="1:15" x14ac:dyDescent="0.25">
      <c r="A3040">
        <v>0</v>
      </c>
      <c r="B3040" s="9">
        <v>1.3797260273972601E-4</v>
      </c>
      <c r="C3040" s="9" t="str">
        <f t="shared" si="94"/>
        <v>$H$3067</v>
      </c>
      <c r="D3040" s="9" t="str">
        <f t="shared" si="95"/>
        <v>H3067</v>
      </c>
      <c r="F3040">
        <v>60980</v>
      </c>
      <c r="G3040" s="1" t="str">
        <f>_xll.BDS("SPX Index","CHAIN_TICKERS", "CHAIN_STRIKE_PX_OVRD",F3040, "CHAIN_PUT_CALL_TYPE_OVRD=P", "CHAIN_PERIODICITY_OVRD=M")</f>
        <v>SPX US 11/20/15 P2700</v>
      </c>
      <c r="N3040" t="s">
        <v>1018</v>
      </c>
      <c r="O3040" t="str">
        <f>_xll.BDP(J3040,"security des")</f>
        <v>#N/A Invalid Security</v>
      </c>
    </row>
    <row r="3041" spans="1:15" x14ac:dyDescent="0.25">
      <c r="A3041">
        <v>0</v>
      </c>
      <c r="B3041" s="9">
        <v>1.3709589041095889E-4</v>
      </c>
      <c r="C3041" s="9" t="str">
        <f t="shared" si="94"/>
        <v>$H$3068</v>
      </c>
      <c r="D3041" s="9" t="str">
        <f t="shared" si="95"/>
        <v>H3068</v>
      </c>
      <c r="F3041">
        <v>61000</v>
      </c>
      <c r="G3041" s="1" t="str">
        <f>_xll.BDS("SPX Index","CHAIN_TICKERS", "CHAIN_STRIKE_PX_OVRD",F3041, "CHAIN_PUT_CALL_TYPE_OVRD=P", "CHAIN_PERIODICITY_OVRD=M")</f>
        <v>SPX US 11/20/15 P2700</v>
      </c>
      <c r="N3041" t="s">
        <v>1019</v>
      </c>
      <c r="O3041" t="str">
        <f>_xll.BDP(J3041,"security des")</f>
        <v>#N/A Invalid Security</v>
      </c>
    </row>
    <row r="3042" spans="1:15" x14ac:dyDescent="0.25">
      <c r="A3042">
        <v>0</v>
      </c>
      <c r="B3042" s="9">
        <v>1.3673972602739725E-4</v>
      </c>
      <c r="C3042" s="9" t="str">
        <f t="shared" si="94"/>
        <v>$H$3069</v>
      </c>
      <c r="D3042" s="9" t="str">
        <f t="shared" si="95"/>
        <v>H3069</v>
      </c>
      <c r="F3042">
        <v>61020</v>
      </c>
      <c r="G3042" s="1" t="str">
        <f>_xll.BDS("SPX Index","CHAIN_TICKERS", "CHAIN_STRIKE_PX_OVRD",F3042, "CHAIN_PUT_CALL_TYPE_OVRD=P", "CHAIN_PERIODICITY_OVRD=M")</f>
        <v>SPX US 11/20/15 P2700</v>
      </c>
      <c r="N3042" t="s">
        <v>1020</v>
      </c>
      <c r="O3042" t="str">
        <f>_xll.BDP(J3042,"security des")</f>
        <v>#N/A Invalid Security</v>
      </c>
    </row>
    <row r="3043" spans="1:15" x14ac:dyDescent="0.25">
      <c r="A3043">
        <v>0</v>
      </c>
      <c r="B3043" s="9">
        <v>1.3701369863013699E-4</v>
      </c>
      <c r="C3043" s="9" t="str">
        <f t="shared" si="94"/>
        <v>$H$3070</v>
      </c>
      <c r="D3043" s="9" t="str">
        <f t="shared" si="95"/>
        <v>H3070</v>
      </c>
      <c r="F3043">
        <v>61040</v>
      </c>
      <c r="G3043" s="1" t="str">
        <f>_xll.BDS("SPX Index","CHAIN_TICKERS", "CHAIN_STRIKE_PX_OVRD",F3043, "CHAIN_PUT_CALL_TYPE_OVRD=P", "CHAIN_PERIODICITY_OVRD=M")</f>
        <v>SPX US 11/20/15 P2700</v>
      </c>
      <c r="N3043" t="s">
        <v>1021</v>
      </c>
      <c r="O3043" t="str">
        <f>_xll.BDP(J3043,"security des")</f>
        <v>#N/A Invalid Security</v>
      </c>
    </row>
    <row r="3044" spans="1:15" x14ac:dyDescent="0.25">
      <c r="A3044">
        <v>0</v>
      </c>
      <c r="B3044" s="9">
        <v>1.3912328767123289E-4</v>
      </c>
      <c r="C3044" s="9" t="str">
        <f t="shared" si="94"/>
        <v>$H$3071</v>
      </c>
      <c r="D3044" s="9" t="str">
        <f t="shared" si="95"/>
        <v>H3071</v>
      </c>
      <c r="F3044">
        <v>61060</v>
      </c>
      <c r="G3044" s="1" t="str">
        <f>_xll.BDS("SPX Index","CHAIN_TICKERS", "CHAIN_STRIKE_PX_OVRD",F3044, "CHAIN_PUT_CALL_TYPE_OVRD=P", "CHAIN_PERIODICITY_OVRD=M")</f>
        <v>SPX US 11/20/15 P2700</v>
      </c>
      <c r="N3044" t="s">
        <v>1022</v>
      </c>
      <c r="O3044" t="str">
        <f>_xll.BDP(J3044,"security des")</f>
        <v>#N/A Invalid Security</v>
      </c>
    </row>
    <row r="3045" spans="1:15" x14ac:dyDescent="0.25">
      <c r="A3045">
        <v>0</v>
      </c>
      <c r="B3045" s="9">
        <v>1.3967123287671234E-4</v>
      </c>
      <c r="C3045" s="9" t="str">
        <f t="shared" si="94"/>
        <v>$H$3072</v>
      </c>
      <c r="D3045" s="9" t="str">
        <f t="shared" si="95"/>
        <v>H3072</v>
      </c>
      <c r="F3045">
        <v>61080</v>
      </c>
      <c r="G3045" s="1" t="str">
        <f>_xll.BDS("SPX Index","CHAIN_TICKERS", "CHAIN_STRIKE_PX_OVRD",F3045, "CHAIN_PUT_CALL_TYPE_OVRD=P", "CHAIN_PERIODICITY_OVRD=M")</f>
        <v>SPX US 11/20/15 P2700</v>
      </c>
      <c r="N3045" t="s">
        <v>1023</v>
      </c>
      <c r="O3045" t="str">
        <f>_xll.BDP(J3045,"security des")</f>
        <v>#N/A Invalid Security</v>
      </c>
    </row>
    <row r="3046" spans="1:15" x14ac:dyDescent="0.25">
      <c r="A3046">
        <v>0</v>
      </c>
      <c r="B3046" s="9">
        <v>1.3873972602739727E-4</v>
      </c>
      <c r="C3046" s="9" t="str">
        <f t="shared" si="94"/>
        <v>$H$3073</v>
      </c>
      <c r="D3046" s="9" t="str">
        <f t="shared" si="95"/>
        <v>H3073</v>
      </c>
      <c r="F3046">
        <v>61100</v>
      </c>
      <c r="G3046" s="1" t="str">
        <f>_xll.BDS("SPX Index","CHAIN_TICKERS", "CHAIN_STRIKE_PX_OVRD",F3046, "CHAIN_PUT_CALL_TYPE_OVRD=P", "CHAIN_PERIODICITY_OVRD=M")</f>
        <v>SPX US 11/20/15 P2700</v>
      </c>
      <c r="N3046" t="s">
        <v>1024</v>
      </c>
      <c r="O3046" t="str">
        <f>_xll.BDP(J3046,"security des")</f>
        <v>#N/A Invalid Security</v>
      </c>
    </row>
    <row r="3047" spans="1:15" x14ac:dyDescent="0.25">
      <c r="A3047">
        <v>0</v>
      </c>
      <c r="B3047" s="9">
        <v>1.3841095890410957E-4</v>
      </c>
      <c r="C3047" s="9" t="str">
        <f t="shared" si="94"/>
        <v>$H$3074</v>
      </c>
      <c r="D3047" s="9" t="str">
        <f t="shared" si="95"/>
        <v>H3074</v>
      </c>
      <c r="F3047">
        <v>61120</v>
      </c>
      <c r="G3047" s="1" t="str">
        <f>_xll.BDS("SPX Index","CHAIN_TICKERS", "CHAIN_STRIKE_PX_OVRD",F3047, "CHAIN_PUT_CALL_TYPE_OVRD=P", "CHAIN_PERIODICITY_OVRD=M")</f>
        <v>SPX US 11/20/15 P2700</v>
      </c>
      <c r="N3047" t="s">
        <v>1025</v>
      </c>
      <c r="O3047" t="str">
        <f>_xll.BDP(J3047,"security des")</f>
        <v>#N/A Invalid Security</v>
      </c>
    </row>
    <row r="3048" spans="1:15" x14ac:dyDescent="0.25">
      <c r="A3048">
        <v>0</v>
      </c>
      <c r="B3048" s="9">
        <v>1.3969863013698629E-4</v>
      </c>
      <c r="C3048" s="9" t="str">
        <f t="shared" si="94"/>
        <v>$H$3075</v>
      </c>
      <c r="D3048" s="9" t="str">
        <f t="shared" si="95"/>
        <v>H3075</v>
      </c>
      <c r="F3048">
        <v>61140</v>
      </c>
      <c r="G3048" s="1" t="str">
        <f>_xll.BDS("SPX Index","CHAIN_TICKERS", "CHAIN_STRIKE_PX_OVRD",F3048, "CHAIN_PUT_CALL_TYPE_OVRD=P", "CHAIN_PERIODICITY_OVRD=M")</f>
        <v>SPX US 11/20/15 P2700</v>
      </c>
      <c r="N3048" t="s">
        <v>1026</v>
      </c>
      <c r="O3048" t="str">
        <f>_xll.BDP(J3048,"security des")</f>
        <v>#N/A Invalid Security</v>
      </c>
    </row>
    <row r="3049" spans="1:15" x14ac:dyDescent="0.25">
      <c r="A3049">
        <v>0</v>
      </c>
      <c r="B3049" s="9">
        <v>1.3909589041095891E-4</v>
      </c>
      <c r="C3049" s="9" t="str">
        <f t="shared" si="94"/>
        <v>$H$3076</v>
      </c>
      <c r="D3049" s="9" t="str">
        <f t="shared" si="95"/>
        <v>H3076</v>
      </c>
      <c r="F3049">
        <v>61160</v>
      </c>
      <c r="G3049" s="1" t="str">
        <f>_xll.BDS("SPX Index","CHAIN_TICKERS", "CHAIN_STRIKE_PX_OVRD",F3049, "CHAIN_PUT_CALL_TYPE_OVRD=P", "CHAIN_PERIODICITY_OVRD=M")</f>
        <v>SPX US 11/20/15 P2700</v>
      </c>
      <c r="N3049" t="s">
        <v>1027</v>
      </c>
      <c r="O3049" t="str">
        <f>_xll.BDP(J3049,"security des")</f>
        <v>#N/A Invalid Security</v>
      </c>
    </row>
    <row r="3050" spans="1:15" x14ac:dyDescent="0.25">
      <c r="A3050">
        <v>0</v>
      </c>
      <c r="B3050" s="9">
        <v>1.3821917808219179E-4</v>
      </c>
      <c r="C3050" s="9" t="str">
        <f t="shared" si="94"/>
        <v>$H$3077</v>
      </c>
      <c r="D3050" s="9" t="str">
        <f t="shared" si="95"/>
        <v>H3077</v>
      </c>
      <c r="F3050">
        <v>61180</v>
      </c>
      <c r="G3050" s="1" t="str">
        <f>_xll.BDS("SPX Index","CHAIN_TICKERS", "CHAIN_STRIKE_PX_OVRD",F3050, "CHAIN_PUT_CALL_TYPE_OVRD=P", "CHAIN_PERIODICITY_OVRD=M")</f>
        <v>SPX US 11/20/15 P2700</v>
      </c>
      <c r="N3050" t="s">
        <v>1028</v>
      </c>
      <c r="O3050" t="str">
        <f>_xll.BDP(J3050,"security des")</f>
        <v>#N/A Invalid Security</v>
      </c>
    </row>
    <row r="3051" spans="1:15" x14ac:dyDescent="0.25">
      <c r="A3051">
        <v>0</v>
      </c>
      <c r="B3051" s="9">
        <v>1.3816438356164385E-4</v>
      </c>
      <c r="C3051" s="9" t="str">
        <f t="shared" si="94"/>
        <v>$H$3078</v>
      </c>
      <c r="D3051" s="9" t="str">
        <f t="shared" si="95"/>
        <v>H3078</v>
      </c>
      <c r="F3051">
        <v>61200</v>
      </c>
      <c r="G3051" s="1" t="str">
        <f>_xll.BDS("SPX Index","CHAIN_TICKERS", "CHAIN_STRIKE_PX_OVRD",F3051, "CHAIN_PUT_CALL_TYPE_OVRD=P", "CHAIN_PERIODICITY_OVRD=M")</f>
        <v>SPX US 11/20/15 P2700</v>
      </c>
      <c r="N3051" t="s">
        <v>1029</v>
      </c>
      <c r="O3051" t="str">
        <f>_xll.BDP(J3051,"security des")</f>
        <v>#N/A Invalid Security</v>
      </c>
    </row>
    <row r="3052" spans="1:15" x14ac:dyDescent="0.25">
      <c r="A3052">
        <v>0</v>
      </c>
      <c r="B3052" s="9">
        <v>1.3901369863013698E-4</v>
      </c>
      <c r="C3052" s="9" t="str">
        <f t="shared" si="94"/>
        <v>$H$3079</v>
      </c>
      <c r="D3052" s="9" t="str">
        <f t="shared" si="95"/>
        <v>H3079</v>
      </c>
      <c r="F3052">
        <v>61220</v>
      </c>
      <c r="G3052" s="1" t="str">
        <f>_xll.BDS("SPX Index","CHAIN_TICKERS", "CHAIN_STRIKE_PX_OVRD",F3052, "CHAIN_PUT_CALL_TYPE_OVRD=P", "CHAIN_PERIODICITY_OVRD=M")</f>
        <v>SPX US 11/20/15 P2700</v>
      </c>
      <c r="N3052" t="s">
        <v>1030</v>
      </c>
      <c r="O3052" t="str">
        <f>_xll.BDP(J3052,"security des")</f>
        <v>#N/A Invalid Security</v>
      </c>
    </row>
    <row r="3053" spans="1:15" x14ac:dyDescent="0.25">
      <c r="A3053">
        <v>0</v>
      </c>
      <c r="B3053" s="9">
        <v>1.4082191780821917E-4</v>
      </c>
      <c r="C3053" s="9" t="str">
        <f t="shared" si="94"/>
        <v>$H$3080</v>
      </c>
      <c r="D3053" s="9" t="str">
        <f t="shared" si="95"/>
        <v>H3080</v>
      </c>
      <c r="F3053">
        <v>61240</v>
      </c>
      <c r="G3053" s="1" t="str">
        <f>_xll.BDS("SPX Index","CHAIN_TICKERS", "CHAIN_STRIKE_PX_OVRD",F3053, "CHAIN_PUT_CALL_TYPE_OVRD=P", "CHAIN_PERIODICITY_OVRD=M")</f>
        <v>SPX US 11/20/15 P2700</v>
      </c>
      <c r="N3053" t="s">
        <v>1031</v>
      </c>
      <c r="O3053" t="str">
        <f>_xll.BDP(J3053,"security des")</f>
        <v>#N/A Invalid Security</v>
      </c>
    </row>
    <row r="3054" spans="1:15" x14ac:dyDescent="0.25">
      <c r="A3054">
        <v>0</v>
      </c>
      <c r="B3054" s="9">
        <v>1.4052054794520547E-4</v>
      </c>
      <c r="C3054" s="9" t="str">
        <f t="shared" si="94"/>
        <v>$H$3081</v>
      </c>
      <c r="D3054" s="9" t="str">
        <f t="shared" si="95"/>
        <v>H3081</v>
      </c>
      <c r="F3054">
        <v>61260</v>
      </c>
      <c r="G3054" s="1" t="str">
        <f>_xll.BDS("SPX Index","CHAIN_TICKERS", "CHAIN_STRIKE_PX_OVRD",F3054, "CHAIN_PUT_CALL_TYPE_OVRD=P", "CHAIN_PERIODICITY_OVRD=M")</f>
        <v>SPX US 11/20/15 P2700</v>
      </c>
      <c r="N3054" t="s">
        <v>1032</v>
      </c>
      <c r="O3054" t="str">
        <f>_xll.BDP(J3054,"security des")</f>
        <v>#N/A Invalid Security</v>
      </c>
    </row>
    <row r="3055" spans="1:15" x14ac:dyDescent="0.25">
      <c r="A3055">
        <v>1</v>
      </c>
      <c r="B3055" s="9">
        <v>1.4136986301369864E-4</v>
      </c>
      <c r="C3055" s="9" t="str">
        <f t="shared" si="94"/>
        <v>$H$3082</v>
      </c>
      <c r="D3055" s="9" t="str">
        <f t="shared" si="95"/>
        <v>H3082</v>
      </c>
      <c r="F3055">
        <v>61280</v>
      </c>
      <c r="G3055" s="1" t="str">
        <f>_xll.BDS("SPX Index","CHAIN_TICKERS", "CHAIN_STRIKE_PX_OVRD",F3055, "CHAIN_PUT_CALL_TYPE_OVRD=P", "CHAIN_PERIODICITY_OVRD=M")</f>
        <v>SPX US 11/20/15 P2700</v>
      </c>
      <c r="N3055" t="s">
        <v>1033</v>
      </c>
      <c r="O3055" t="str">
        <f>_xll.BDP(J3055,"security des")</f>
        <v>#N/A Invalid Security</v>
      </c>
    </row>
    <row r="3056" spans="1:15" x14ac:dyDescent="0.25">
      <c r="A3056">
        <v>0</v>
      </c>
      <c r="B3056" s="9">
        <v>1.4073972602739727E-4</v>
      </c>
      <c r="C3056" s="9" t="str">
        <f t="shared" si="94"/>
        <v>$H$3083</v>
      </c>
      <c r="D3056" s="9" t="str">
        <f t="shared" si="95"/>
        <v>H3083</v>
      </c>
      <c r="F3056">
        <v>61300</v>
      </c>
      <c r="G3056" s="1" t="str">
        <f>_xll.BDS("SPX Index","CHAIN_TICKERS", "CHAIN_STRIKE_PX_OVRD",F3056, "CHAIN_PUT_CALL_TYPE_OVRD=P", "CHAIN_PERIODICITY_OVRD=M")</f>
        <v>SPX US 11/20/15 P2700</v>
      </c>
      <c r="N3056" t="s">
        <v>1034</v>
      </c>
      <c r="O3056" t="str">
        <f>_xll.BDP(J3056,"security des")</f>
        <v>#N/A Invalid Security</v>
      </c>
    </row>
    <row r="3057" spans="1:15" x14ac:dyDescent="0.25">
      <c r="A3057">
        <v>0</v>
      </c>
      <c r="B3057" s="9">
        <v>1.4013698630136986E-4</v>
      </c>
      <c r="C3057" s="9" t="str">
        <f t="shared" si="94"/>
        <v>$H$3084</v>
      </c>
      <c r="D3057" s="9" t="str">
        <f t="shared" si="95"/>
        <v>H3084</v>
      </c>
      <c r="F3057">
        <v>61320</v>
      </c>
      <c r="G3057" s="1" t="str">
        <f>_xll.BDS("SPX Index","CHAIN_TICKERS", "CHAIN_STRIKE_PX_OVRD",F3057, "CHAIN_PUT_CALL_TYPE_OVRD=P", "CHAIN_PERIODICITY_OVRD=M")</f>
        <v>SPX US 11/20/15 P2700</v>
      </c>
      <c r="N3057" t="s">
        <v>1035</v>
      </c>
      <c r="O3057" t="str">
        <f>_xll.BDP(J3057,"security des")</f>
        <v>#N/A Invalid Security</v>
      </c>
    </row>
    <row r="3058" spans="1:15" x14ac:dyDescent="0.25">
      <c r="A3058">
        <v>0</v>
      </c>
      <c r="B3058" s="9">
        <v>1.3884931506849313E-4</v>
      </c>
      <c r="C3058" s="9" t="str">
        <f t="shared" si="94"/>
        <v>$H$3085</v>
      </c>
      <c r="D3058" s="9" t="str">
        <f t="shared" si="95"/>
        <v>H3085</v>
      </c>
      <c r="F3058">
        <v>61340</v>
      </c>
      <c r="G3058" s="1" t="str">
        <f>_xll.BDS("SPX Index","CHAIN_TICKERS", "CHAIN_STRIKE_PX_OVRD",F3058, "CHAIN_PUT_CALL_TYPE_OVRD=P", "CHAIN_PERIODICITY_OVRD=M")</f>
        <v>SPX US 11/20/15 P2700</v>
      </c>
      <c r="N3058" t="s">
        <v>1036</v>
      </c>
      <c r="O3058" t="str">
        <f>_xll.BDP(J3058,"security des")</f>
        <v>#N/A Invalid Security</v>
      </c>
    </row>
    <row r="3059" spans="1:15" x14ac:dyDescent="0.25">
      <c r="A3059">
        <v>0</v>
      </c>
      <c r="B3059" s="9">
        <v>1.3882191780821917E-4</v>
      </c>
      <c r="C3059" s="9" t="str">
        <f t="shared" si="94"/>
        <v>$H$3086</v>
      </c>
      <c r="D3059" s="9" t="str">
        <f t="shared" si="95"/>
        <v>H3086</v>
      </c>
      <c r="F3059">
        <v>61360</v>
      </c>
      <c r="G3059" s="1" t="str">
        <f>_xll.BDS("SPX Index","CHAIN_TICKERS", "CHAIN_STRIKE_PX_OVRD",F3059, "CHAIN_PUT_CALL_TYPE_OVRD=P", "CHAIN_PERIODICITY_OVRD=M")</f>
        <v>SPX US 11/20/15 P2700</v>
      </c>
      <c r="N3059" t="s">
        <v>1037</v>
      </c>
      <c r="O3059" t="str">
        <f>_xll.BDP(J3059,"security des")</f>
        <v>#N/A Invalid Security</v>
      </c>
    </row>
    <row r="3060" spans="1:15" x14ac:dyDescent="0.25">
      <c r="A3060">
        <v>0</v>
      </c>
      <c r="B3060" s="9">
        <v>1.3936986301369862E-4</v>
      </c>
      <c r="C3060" s="9" t="str">
        <f t="shared" si="94"/>
        <v>$H$3087</v>
      </c>
      <c r="D3060" s="9" t="str">
        <f t="shared" si="95"/>
        <v>H3087</v>
      </c>
      <c r="F3060">
        <v>61380</v>
      </c>
      <c r="G3060" s="1" t="str">
        <f>_xll.BDS("SPX Index","CHAIN_TICKERS", "CHAIN_STRIKE_PX_OVRD",F3060, "CHAIN_PUT_CALL_TYPE_OVRD=P", "CHAIN_PERIODICITY_OVRD=M")</f>
        <v>SPX US 11/20/15 P2700</v>
      </c>
      <c r="N3060" t="s">
        <v>1038</v>
      </c>
      <c r="O3060" t="str">
        <f>_xll.BDP(J3060,"security des")</f>
        <v>#N/A Invalid Security</v>
      </c>
    </row>
    <row r="3061" spans="1:15" x14ac:dyDescent="0.25">
      <c r="A3061">
        <v>0</v>
      </c>
      <c r="B3061" s="9">
        <v>1.3904109589041097E-4</v>
      </c>
      <c r="C3061" s="9" t="str">
        <f t="shared" si="94"/>
        <v>$H$3088</v>
      </c>
      <c r="D3061" s="9" t="str">
        <f t="shared" si="95"/>
        <v>H3088</v>
      </c>
      <c r="F3061">
        <v>61400</v>
      </c>
      <c r="G3061" s="1" t="str">
        <f>_xll.BDS("SPX Index","CHAIN_TICKERS", "CHAIN_STRIKE_PX_OVRD",F3061, "CHAIN_PUT_CALL_TYPE_OVRD=P", "CHAIN_PERIODICITY_OVRD=M")</f>
        <v>SPX US 11/20/15 P2700</v>
      </c>
      <c r="N3061" t="s">
        <v>1039</v>
      </c>
      <c r="O3061" t="str">
        <f>_xll.BDP(J3061,"security des")</f>
        <v>#N/A Invalid Security</v>
      </c>
    </row>
    <row r="3062" spans="1:15" x14ac:dyDescent="0.25">
      <c r="A3062">
        <v>0</v>
      </c>
      <c r="B3062" s="9">
        <v>1.3901369863013698E-4</v>
      </c>
      <c r="C3062" s="9" t="str">
        <f t="shared" si="94"/>
        <v>$H$3089</v>
      </c>
      <c r="D3062" s="9" t="str">
        <f t="shared" si="95"/>
        <v>H3089</v>
      </c>
      <c r="F3062">
        <v>61420</v>
      </c>
      <c r="G3062" s="1" t="str">
        <f>_xll.BDS("SPX Index","CHAIN_TICKERS", "CHAIN_STRIKE_PX_OVRD",F3062, "CHAIN_PUT_CALL_TYPE_OVRD=P", "CHAIN_PERIODICITY_OVRD=M")</f>
        <v>SPX US 11/20/15 P2700</v>
      </c>
      <c r="N3062" t="s">
        <v>1040</v>
      </c>
      <c r="O3062" t="str">
        <f>_xll.BDP(J3062,"security des")</f>
        <v>#N/A Invalid Security</v>
      </c>
    </row>
    <row r="3063" spans="1:15" x14ac:dyDescent="0.25">
      <c r="A3063">
        <v>0</v>
      </c>
      <c r="B3063" s="9">
        <v>1.3854794520547946E-4</v>
      </c>
      <c r="C3063" s="9" t="str">
        <f t="shared" si="94"/>
        <v>$H$3090</v>
      </c>
      <c r="D3063" s="9" t="str">
        <f t="shared" si="95"/>
        <v>H3090</v>
      </c>
      <c r="F3063">
        <v>61440</v>
      </c>
      <c r="G3063" s="1" t="str">
        <f>_xll.BDS("SPX Index","CHAIN_TICKERS", "CHAIN_STRIKE_PX_OVRD",F3063, "CHAIN_PUT_CALL_TYPE_OVRD=P", "CHAIN_PERIODICITY_OVRD=M")</f>
        <v>SPX US 11/20/15 P2700</v>
      </c>
      <c r="N3063" t="s">
        <v>1041</v>
      </c>
      <c r="O3063" t="str">
        <f>_xll.BDP(J3063,"security des")</f>
        <v>#N/A Invalid Security</v>
      </c>
    </row>
    <row r="3064" spans="1:15" x14ac:dyDescent="0.25">
      <c r="A3064">
        <v>0</v>
      </c>
      <c r="B3064" s="9">
        <v>1.3854794520547946E-4</v>
      </c>
      <c r="C3064" s="9" t="str">
        <f t="shared" si="94"/>
        <v>$H$3091</v>
      </c>
      <c r="D3064" s="9" t="str">
        <f t="shared" si="95"/>
        <v>H3091</v>
      </c>
      <c r="F3064">
        <v>61460</v>
      </c>
      <c r="G3064" s="1" t="str">
        <f>_xll.BDS("SPX Index","CHAIN_TICKERS", "CHAIN_STRIKE_PX_OVRD",F3064, "CHAIN_PUT_CALL_TYPE_OVRD=P", "CHAIN_PERIODICITY_OVRD=M")</f>
        <v>SPX US 11/20/15 P2700</v>
      </c>
      <c r="N3064" t="s">
        <v>1042</v>
      </c>
      <c r="O3064" t="str">
        <f>_xll.BDP(J3064,"security des")</f>
        <v>#N/A Invalid Security</v>
      </c>
    </row>
    <row r="3065" spans="1:15" x14ac:dyDescent="0.25">
      <c r="A3065">
        <v>0</v>
      </c>
      <c r="B3065" s="9">
        <v>1.3879452054794519E-4</v>
      </c>
      <c r="C3065" s="9" t="str">
        <f t="shared" si="94"/>
        <v>$H$3092</v>
      </c>
      <c r="D3065" s="9" t="str">
        <f t="shared" si="95"/>
        <v>H3092</v>
      </c>
      <c r="F3065">
        <v>61480</v>
      </c>
      <c r="G3065" s="1" t="str">
        <f>_xll.BDS("SPX Index","CHAIN_TICKERS", "CHAIN_STRIKE_PX_OVRD",F3065, "CHAIN_PUT_CALL_TYPE_OVRD=P", "CHAIN_PERIODICITY_OVRD=M")</f>
        <v>SPX US 11/20/15 P2700</v>
      </c>
      <c r="N3065" t="s">
        <v>1043</v>
      </c>
      <c r="O3065" t="str">
        <f>_xll.BDP(J3065,"security des")</f>
        <v>#N/A Invalid Security</v>
      </c>
    </row>
    <row r="3066" spans="1:15" x14ac:dyDescent="0.25">
      <c r="A3066">
        <v>0</v>
      </c>
      <c r="B3066" s="9">
        <v>1.3904109589041097E-4</v>
      </c>
      <c r="C3066" s="9" t="str">
        <f t="shared" si="94"/>
        <v>$H$3093</v>
      </c>
      <c r="D3066" s="9" t="str">
        <f t="shared" si="95"/>
        <v>H3093</v>
      </c>
      <c r="F3066">
        <v>61500</v>
      </c>
      <c r="G3066" s="1" t="str">
        <f>_xll.BDS("SPX Index","CHAIN_TICKERS", "CHAIN_STRIKE_PX_OVRD",F3066, "CHAIN_PUT_CALL_TYPE_OVRD=P", "CHAIN_PERIODICITY_OVRD=M")</f>
        <v>SPX US 11/20/15 P2700</v>
      </c>
      <c r="N3066" t="s">
        <v>1044</v>
      </c>
      <c r="O3066" t="str">
        <f>_xll.BDP(J3066,"security des")</f>
        <v>#N/A Invalid Security</v>
      </c>
    </row>
    <row r="3067" spans="1:15" x14ac:dyDescent="0.25">
      <c r="A3067">
        <v>0</v>
      </c>
      <c r="B3067" s="9">
        <v>1.3986301369863015E-4</v>
      </c>
      <c r="C3067" s="9" t="str">
        <f t="shared" si="94"/>
        <v>$H$3094</v>
      </c>
      <c r="D3067" s="9" t="str">
        <f t="shared" si="95"/>
        <v>H3094</v>
      </c>
      <c r="F3067">
        <v>61520</v>
      </c>
      <c r="G3067" s="1" t="str">
        <f>_xll.BDS("SPX Index","CHAIN_TICKERS", "CHAIN_STRIKE_PX_OVRD",F3067, "CHAIN_PUT_CALL_TYPE_OVRD=P", "CHAIN_PERIODICITY_OVRD=M")</f>
        <v>SPX US 11/20/15 P2700</v>
      </c>
      <c r="N3067" t="s">
        <v>1045</v>
      </c>
      <c r="O3067" t="str">
        <f>_xll.BDP(J3067,"security des")</f>
        <v>#N/A Invalid Security</v>
      </c>
    </row>
    <row r="3068" spans="1:15" x14ac:dyDescent="0.25">
      <c r="A3068">
        <v>0</v>
      </c>
      <c r="B3068" s="9">
        <v>1.3912328767123289E-4</v>
      </c>
      <c r="C3068" s="9" t="str">
        <f t="shared" si="94"/>
        <v>$H$3095</v>
      </c>
      <c r="D3068" s="9" t="str">
        <f t="shared" si="95"/>
        <v>H3095</v>
      </c>
      <c r="F3068">
        <v>61540</v>
      </c>
      <c r="G3068" s="1" t="str">
        <f>_xll.BDS("SPX Index","CHAIN_TICKERS", "CHAIN_STRIKE_PX_OVRD",F3068, "CHAIN_PUT_CALL_TYPE_OVRD=P", "CHAIN_PERIODICITY_OVRD=M")</f>
        <v>SPX US 11/20/15 P2700</v>
      </c>
      <c r="N3068" t="s">
        <v>1046</v>
      </c>
      <c r="O3068" t="str">
        <f>_xll.BDP(J3068,"security des")</f>
        <v>#N/A Invalid Security</v>
      </c>
    </row>
    <row r="3069" spans="1:15" x14ac:dyDescent="0.25">
      <c r="A3069">
        <v>0</v>
      </c>
      <c r="B3069" s="9">
        <v>1.3909589041095891E-4</v>
      </c>
      <c r="C3069" s="9" t="str">
        <f t="shared" si="94"/>
        <v>$H$3096</v>
      </c>
      <c r="D3069" s="9" t="str">
        <f t="shared" si="95"/>
        <v>H3096</v>
      </c>
      <c r="F3069">
        <v>61560</v>
      </c>
      <c r="G3069" s="1" t="str">
        <f>_xll.BDS("SPX Index","CHAIN_TICKERS", "CHAIN_STRIKE_PX_OVRD",F3069, "CHAIN_PUT_CALL_TYPE_OVRD=P", "CHAIN_PERIODICITY_OVRD=M")</f>
        <v>SPX US 11/20/15 P2700</v>
      </c>
      <c r="N3069" t="s">
        <v>1047</v>
      </c>
      <c r="O3069" t="str">
        <f>_xll.BDP(J3069,"security des")</f>
        <v>#N/A Invalid Security</v>
      </c>
    </row>
    <row r="3070" spans="1:15" x14ac:dyDescent="0.25">
      <c r="A3070">
        <v>0</v>
      </c>
      <c r="B3070" s="9">
        <v>1.3767123287671234E-4</v>
      </c>
      <c r="C3070" s="9" t="str">
        <f t="shared" si="94"/>
        <v>$H$3097</v>
      </c>
      <c r="D3070" s="9" t="str">
        <f t="shared" si="95"/>
        <v>H3097</v>
      </c>
      <c r="F3070">
        <v>61580</v>
      </c>
      <c r="G3070" s="1" t="str">
        <f>_xll.BDS("SPX Index","CHAIN_TICKERS", "CHAIN_STRIKE_PX_OVRD",F3070, "CHAIN_PUT_CALL_TYPE_OVRD=P", "CHAIN_PERIODICITY_OVRD=M")</f>
        <v>SPX US 11/20/15 P2700</v>
      </c>
      <c r="N3070" t="s">
        <v>1048</v>
      </c>
      <c r="O3070" t="str">
        <f>_xll.BDP(J3070,"security des")</f>
        <v>#N/A Invalid Security</v>
      </c>
    </row>
    <row r="3071" spans="1:15" x14ac:dyDescent="0.25">
      <c r="A3071">
        <v>0</v>
      </c>
      <c r="B3071" s="9">
        <v>1.3646575342465754E-4</v>
      </c>
      <c r="C3071" s="9" t="str">
        <f t="shared" si="94"/>
        <v>$H$3098</v>
      </c>
      <c r="D3071" s="9" t="str">
        <f t="shared" si="95"/>
        <v>H3098</v>
      </c>
      <c r="F3071">
        <v>61600</v>
      </c>
      <c r="G3071" s="1" t="str">
        <f>_xll.BDS("SPX Index","CHAIN_TICKERS", "CHAIN_STRIKE_PX_OVRD",F3071, "CHAIN_PUT_CALL_TYPE_OVRD=P", "CHAIN_PERIODICITY_OVRD=M")</f>
        <v>SPX US 11/20/15 P2700</v>
      </c>
      <c r="N3071" t="s">
        <v>1049</v>
      </c>
      <c r="O3071" t="str">
        <f>_xll.BDP(J3071,"security des")</f>
        <v>#N/A Invalid Security</v>
      </c>
    </row>
    <row r="3072" spans="1:15" x14ac:dyDescent="0.25">
      <c r="A3072">
        <v>0</v>
      </c>
      <c r="B3072" s="9">
        <v>1.3616438356164382E-4</v>
      </c>
      <c r="C3072" s="9" t="str">
        <f t="shared" si="94"/>
        <v>$H$3099</v>
      </c>
      <c r="D3072" s="9" t="str">
        <f t="shared" si="95"/>
        <v>H3099</v>
      </c>
      <c r="F3072">
        <v>61620</v>
      </c>
      <c r="G3072" s="1" t="str">
        <f>_xll.BDS("SPX Index","CHAIN_TICKERS", "CHAIN_STRIKE_PX_OVRD",F3072, "CHAIN_PUT_CALL_TYPE_OVRD=P", "CHAIN_PERIODICITY_OVRD=M")</f>
        <v>SPX US 11/20/15 P2700</v>
      </c>
      <c r="N3072" t="s">
        <v>1050</v>
      </c>
      <c r="O3072" t="str">
        <f>_xll.BDP(J3072,"security des")</f>
        <v>#N/A Invalid Security</v>
      </c>
    </row>
    <row r="3073" spans="1:15" x14ac:dyDescent="0.25">
      <c r="A3073">
        <v>0</v>
      </c>
      <c r="B3073" s="9">
        <v>1.3742465753424656E-4</v>
      </c>
      <c r="C3073" s="9" t="str">
        <f t="shared" si="94"/>
        <v>$H$3100</v>
      </c>
      <c r="D3073" s="9" t="str">
        <f t="shared" si="95"/>
        <v>H3100</v>
      </c>
      <c r="F3073">
        <v>61640</v>
      </c>
      <c r="G3073" s="1" t="str">
        <f>_xll.BDS("SPX Index","CHAIN_TICKERS", "CHAIN_STRIKE_PX_OVRD",F3073, "CHAIN_PUT_CALL_TYPE_OVRD=P", "CHAIN_PERIODICITY_OVRD=M")</f>
        <v>SPX US 11/20/15 P2700</v>
      </c>
      <c r="N3073" t="s">
        <v>1051</v>
      </c>
      <c r="O3073" t="str">
        <f>_xll.BDP(J3073,"security des")</f>
        <v>#N/A Invalid Security</v>
      </c>
    </row>
    <row r="3074" spans="1:15" x14ac:dyDescent="0.25">
      <c r="A3074">
        <v>0</v>
      </c>
      <c r="B3074" s="9">
        <v>1.3682191780821918E-4</v>
      </c>
      <c r="C3074" s="9" t="str">
        <f t="shared" si="94"/>
        <v>$H$3101</v>
      </c>
      <c r="D3074" s="9" t="str">
        <f t="shared" si="95"/>
        <v>H3101</v>
      </c>
      <c r="F3074">
        <v>61660</v>
      </c>
      <c r="G3074" s="1" t="str">
        <f>_xll.BDS("SPX Index","CHAIN_TICKERS", "CHAIN_STRIKE_PX_OVRD",F3074, "CHAIN_PUT_CALL_TYPE_OVRD=P", "CHAIN_PERIODICITY_OVRD=M")</f>
        <v>SPX US 11/20/15 P2700</v>
      </c>
      <c r="N3074" t="s">
        <v>1052</v>
      </c>
      <c r="O3074" t="str">
        <f>_xll.BDP(J3074,"security des")</f>
        <v>#N/A Invalid Security</v>
      </c>
    </row>
    <row r="3075" spans="1:15" x14ac:dyDescent="0.25">
      <c r="A3075">
        <v>0</v>
      </c>
      <c r="B3075" s="9">
        <v>1.3852054794520548E-4</v>
      </c>
      <c r="C3075" s="9" t="str">
        <f t="shared" si="94"/>
        <v>$H$3102</v>
      </c>
      <c r="D3075" s="9" t="str">
        <f t="shared" si="95"/>
        <v>H3102</v>
      </c>
      <c r="F3075">
        <v>61680</v>
      </c>
      <c r="G3075" s="1" t="str">
        <f>_xll.BDS("SPX Index","CHAIN_TICKERS", "CHAIN_STRIKE_PX_OVRD",F3075, "CHAIN_PUT_CALL_TYPE_OVRD=P", "CHAIN_PERIODICITY_OVRD=M")</f>
        <v>SPX US 11/20/15 P2700</v>
      </c>
      <c r="N3075" t="s">
        <v>1053</v>
      </c>
      <c r="O3075" t="str">
        <f>_xll.BDP(J3075,"security des")</f>
        <v>#N/A Invalid Security</v>
      </c>
    </row>
    <row r="3076" spans="1:15" x14ac:dyDescent="0.25">
      <c r="A3076">
        <v>0</v>
      </c>
      <c r="B3076" s="9">
        <v>1.3731506849315068E-4</v>
      </c>
      <c r="C3076" s="9" t="str">
        <f t="shared" ref="C3076:C3139" si="96">ADDRESS(ROW(B3076)+MATCH(1,B3076:B3102),8)</f>
        <v>$H$3103</v>
      </c>
      <c r="D3076" s="9" t="str">
        <f t="shared" ref="D3076:D3139" si="97">"H"&amp;(ROW(B3076)+MATCH(1,B3076:B3102))</f>
        <v>H3103</v>
      </c>
      <c r="F3076">
        <v>61700</v>
      </c>
      <c r="G3076" s="1" t="str">
        <f>_xll.BDS("SPX Index","CHAIN_TICKERS", "CHAIN_STRIKE_PX_OVRD",F3076, "CHAIN_PUT_CALL_TYPE_OVRD=P", "CHAIN_PERIODICITY_OVRD=M")</f>
        <v>SPX US 11/20/15 P2700</v>
      </c>
      <c r="N3076" t="s">
        <v>1054</v>
      </c>
      <c r="O3076" t="str">
        <f>_xll.BDP(J3076,"security des")</f>
        <v>#N/A Invalid Security</v>
      </c>
    </row>
    <row r="3077" spans="1:15" x14ac:dyDescent="0.25">
      <c r="A3077">
        <v>0</v>
      </c>
      <c r="B3077" s="9">
        <v>1.3843835616438355E-4</v>
      </c>
      <c r="C3077" s="9" t="str">
        <f t="shared" si="96"/>
        <v>$H$3104</v>
      </c>
      <c r="D3077" s="9" t="str">
        <f t="shared" si="97"/>
        <v>H3104</v>
      </c>
      <c r="F3077">
        <v>61720</v>
      </c>
      <c r="G3077" s="1" t="str">
        <f>_xll.BDS("SPX Index","CHAIN_TICKERS", "CHAIN_STRIKE_PX_OVRD",F3077, "CHAIN_PUT_CALL_TYPE_OVRD=P", "CHAIN_PERIODICITY_OVRD=M")</f>
        <v>SPX US 11/20/15 P2700</v>
      </c>
      <c r="N3077" t="s">
        <v>1055</v>
      </c>
      <c r="O3077" t="str">
        <f>_xll.BDP(J3077,"security des")</f>
        <v>#N/A Invalid Security</v>
      </c>
    </row>
    <row r="3078" spans="1:15" x14ac:dyDescent="0.25">
      <c r="A3078">
        <v>0</v>
      </c>
      <c r="B3078" s="9">
        <v>1.3912328767123289E-4</v>
      </c>
      <c r="C3078" s="9" t="str">
        <f t="shared" si="96"/>
        <v>$H$3105</v>
      </c>
      <c r="D3078" s="9" t="str">
        <f t="shared" si="97"/>
        <v>H3105</v>
      </c>
      <c r="F3078">
        <v>61740</v>
      </c>
      <c r="G3078" s="1" t="str">
        <f>_xll.BDS("SPX Index","CHAIN_TICKERS", "CHAIN_STRIKE_PX_OVRD",F3078, "CHAIN_PUT_CALL_TYPE_OVRD=P", "CHAIN_PERIODICITY_OVRD=M")</f>
        <v>SPX US 11/20/15 P2700</v>
      </c>
      <c r="N3078" t="s">
        <v>1056</v>
      </c>
      <c r="O3078" t="str">
        <f>_xll.BDP(J3078,"security des")</f>
        <v>#N/A Invalid Security</v>
      </c>
    </row>
    <row r="3079" spans="1:15" x14ac:dyDescent="0.25">
      <c r="A3079">
        <v>0</v>
      </c>
      <c r="B3079" s="9">
        <v>1.3854794520547946E-4</v>
      </c>
      <c r="C3079" s="9" t="str">
        <f t="shared" si="96"/>
        <v>$H$3106</v>
      </c>
      <c r="D3079" s="9" t="str">
        <f t="shared" si="97"/>
        <v>H3106</v>
      </c>
      <c r="F3079">
        <v>61760</v>
      </c>
      <c r="G3079" s="1" t="str">
        <f>_xll.BDS("SPX Index","CHAIN_TICKERS", "CHAIN_STRIKE_PX_OVRD",F3079, "CHAIN_PUT_CALL_TYPE_OVRD=P", "CHAIN_PERIODICITY_OVRD=M")</f>
        <v>SPX US 11/20/15 P2700</v>
      </c>
      <c r="N3079" t="s">
        <v>1057</v>
      </c>
      <c r="O3079" t="str">
        <f>_xll.BDP(J3079,"security des")</f>
        <v>#N/A Invalid Security</v>
      </c>
    </row>
    <row r="3080" spans="1:15" x14ac:dyDescent="0.25">
      <c r="A3080">
        <v>3</v>
      </c>
      <c r="B3080" s="9">
        <v>1.3794520547945205E-4</v>
      </c>
      <c r="C3080" s="9" t="str">
        <f t="shared" si="96"/>
        <v>$H$3107</v>
      </c>
      <c r="D3080" s="9" t="str">
        <f t="shared" si="97"/>
        <v>H3107</v>
      </c>
      <c r="F3080">
        <v>61780</v>
      </c>
      <c r="G3080" s="1" t="str">
        <f>_xll.BDS("SPX Index","CHAIN_TICKERS", "CHAIN_STRIKE_PX_OVRD",F3080, "CHAIN_PUT_CALL_TYPE_OVRD=P", "CHAIN_PERIODICITY_OVRD=M")</f>
        <v>SPX US 11/20/15 P2700</v>
      </c>
      <c r="N3080" t="s">
        <v>1058</v>
      </c>
      <c r="O3080" t="str">
        <f>_xll.BDP(J3080,"security des")</f>
        <v>#N/A Invalid Security</v>
      </c>
    </row>
    <row r="3081" spans="1:15" x14ac:dyDescent="0.25">
      <c r="A3081">
        <v>0</v>
      </c>
      <c r="B3081" s="9">
        <v>1.3646575342465754E-4</v>
      </c>
      <c r="C3081" s="9" t="str">
        <f t="shared" si="96"/>
        <v>$H$3108</v>
      </c>
      <c r="D3081" s="9" t="str">
        <f t="shared" si="97"/>
        <v>H3108</v>
      </c>
      <c r="F3081">
        <v>61800</v>
      </c>
      <c r="G3081" s="1" t="str">
        <f>_xll.BDS("SPX Index","CHAIN_TICKERS", "CHAIN_STRIKE_PX_OVRD",F3081, "CHAIN_PUT_CALL_TYPE_OVRD=P", "CHAIN_PERIODICITY_OVRD=M")</f>
        <v>SPX US 11/20/15 P2700</v>
      </c>
      <c r="N3081" t="s">
        <v>1059</v>
      </c>
      <c r="O3081" t="str">
        <f>_xll.BDP(J3081,"security des")</f>
        <v>#N/A Invalid Security</v>
      </c>
    </row>
    <row r="3082" spans="1:15" x14ac:dyDescent="0.25">
      <c r="A3082">
        <v>0</v>
      </c>
      <c r="B3082" s="9">
        <v>1.3843835616438355E-4</v>
      </c>
      <c r="C3082" s="9" t="str">
        <f t="shared" si="96"/>
        <v>$H$3109</v>
      </c>
      <c r="D3082" s="9" t="str">
        <f t="shared" si="97"/>
        <v>H3109</v>
      </c>
      <c r="F3082">
        <v>61820</v>
      </c>
      <c r="G3082" s="1" t="str">
        <f>_xll.BDS("SPX Index","CHAIN_TICKERS", "CHAIN_STRIKE_PX_OVRD",F3082, "CHAIN_PUT_CALL_TYPE_OVRD=P", "CHAIN_PERIODICITY_OVRD=M")</f>
        <v>SPX US 11/20/15 P2700</v>
      </c>
      <c r="N3082" t="s">
        <v>1060</v>
      </c>
      <c r="O3082" t="str">
        <f>_xll.BDP(J3082,"security des")</f>
        <v>#N/A Invalid Security</v>
      </c>
    </row>
    <row r="3083" spans="1:15" x14ac:dyDescent="0.25">
      <c r="A3083">
        <v>0</v>
      </c>
      <c r="B3083" s="9">
        <v>1.3884931506849313E-4</v>
      </c>
      <c r="C3083" s="9" t="str">
        <f t="shared" si="96"/>
        <v>$H$3110</v>
      </c>
      <c r="D3083" s="9" t="str">
        <f t="shared" si="97"/>
        <v>H3110</v>
      </c>
      <c r="F3083">
        <v>61840</v>
      </c>
      <c r="G3083" s="1" t="str">
        <f>_xll.BDS("SPX Index","CHAIN_TICKERS", "CHAIN_STRIKE_PX_OVRD",F3083, "CHAIN_PUT_CALL_TYPE_OVRD=P", "CHAIN_PERIODICITY_OVRD=M")</f>
        <v>SPX US 11/20/15 P2700</v>
      </c>
      <c r="N3083" t="s">
        <v>1061</v>
      </c>
      <c r="O3083" t="str">
        <f>_xll.BDP(J3083,"security des")</f>
        <v>#N/A Invalid Security</v>
      </c>
    </row>
    <row r="3084" spans="1:15" x14ac:dyDescent="0.25">
      <c r="A3084">
        <v>0</v>
      </c>
      <c r="B3084" s="9">
        <v>1.3827397260273973E-4</v>
      </c>
      <c r="C3084" s="9" t="str">
        <f t="shared" si="96"/>
        <v>$H$3111</v>
      </c>
      <c r="D3084" s="9" t="str">
        <f t="shared" si="97"/>
        <v>H3111</v>
      </c>
      <c r="F3084">
        <v>61860</v>
      </c>
      <c r="G3084" s="1" t="str">
        <f>_xll.BDS("SPX Index","CHAIN_TICKERS", "CHAIN_STRIKE_PX_OVRD",F3084, "CHAIN_PUT_CALL_TYPE_OVRD=P", "CHAIN_PERIODICITY_OVRD=M")</f>
        <v>SPX US 11/20/15 P2700</v>
      </c>
      <c r="N3084" t="s">
        <v>1062</v>
      </c>
      <c r="O3084" t="str">
        <f>_xll.BDP(J3084,"security des")</f>
        <v>#N/A Invalid Security</v>
      </c>
    </row>
    <row r="3085" spans="1:15" x14ac:dyDescent="0.25">
      <c r="A3085">
        <v>0</v>
      </c>
      <c r="B3085" s="9">
        <v>1.3624657534246575E-4</v>
      </c>
      <c r="C3085" s="9" t="str">
        <f t="shared" si="96"/>
        <v>$H$3112</v>
      </c>
      <c r="D3085" s="9" t="str">
        <f t="shared" si="97"/>
        <v>H3112</v>
      </c>
      <c r="F3085">
        <v>61880</v>
      </c>
      <c r="G3085" s="1" t="str">
        <f>_xll.BDS("SPX Index","CHAIN_TICKERS", "CHAIN_STRIKE_PX_OVRD",F3085, "CHAIN_PUT_CALL_TYPE_OVRD=P", "CHAIN_PERIODICITY_OVRD=M")</f>
        <v>SPX US 11/20/15 P2700</v>
      </c>
      <c r="N3085" t="s">
        <v>1063</v>
      </c>
      <c r="O3085" t="str">
        <f>_xll.BDP(J3085,"security des")</f>
        <v>#N/A Invalid Security</v>
      </c>
    </row>
    <row r="3086" spans="1:15" x14ac:dyDescent="0.25">
      <c r="A3086">
        <v>0</v>
      </c>
      <c r="B3086" s="9">
        <v>1.3364383561643837E-4</v>
      </c>
      <c r="C3086" s="9" t="str">
        <f t="shared" si="96"/>
        <v>$H$3113</v>
      </c>
      <c r="D3086" s="9" t="str">
        <f t="shared" si="97"/>
        <v>H3113</v>
      </c>
      <c r="F3086">
        <v>61900</v>
      </c>
      <c r="G3086" s="1" t="str">
        <f>_xll.BDS("SPX Index","CHAIN_TICKERS", "CHAIN_STRIKE_PX_OVRD",F3086, "CHAIN_PUT_CALL_TYPE_OVRD=P", "CHAIN_PERIODICITY_OVRD=M")</f>
        <v>SPX US 11/20/15 P2700</v>
      </c>
      <c r="N3086" t="s">
        <v>1064</v>
      </c>
      <c r="O3086" t="str">
        <f>_xll.BDP(J3086,"security des")</f>
        <v>#N/A Invalid Security</v>
      </c>
    </row>
    <row r="3087" spans="1:15" x14ac:dyDescent="0.25">
      <c r="A3087">
        <v>0</v>
      </c>
      <c r="B3087" s="9">
        <v>1.3219178082191782E-4</v>
      </c>
      <c r="C3087" s="9" t="str">
        <f t="shared" si="96"/>
        <v>$H$3114</v>
      </c>
      <c r="D3087" s="9" t="str">
        <f t="shared" si="97"/>
        <v>H3114</v>
      </c>
      <c r="F3087">
        <v>61920</v>
      </c>
      <c r="G3087" s="1" t="str">
        <f>_xll.BDS("SPX Index","CHAIN_TICKERS", "CHAIN_STRIKE_PX_OVRD",F3087, "CHAIN_PUT_CALL_TYPE_OVRD=P", "CHAIN_PERIODICITY_OVRD=M")</f>
        <v>SPX US 11/20/15 P2700</v>
      </c>
      <c r="N3087" t="s">
        <v>1065</v>
      </c>
      <c r="O3087" t="str">
        <f>_xll.BDP(J3087,"security des")</f>
        <v>#N/A Invalid Security</v>
      </c>
    </row>
    <row r="3088" spans="1:15" x14ac:dyDescent="0.25">
      <c r="A3088">
        <v>0</v>
      </c>
      <c r="B3088" s="9">
        <v>1.3427397260273971E-4</v>
      </c>
      <c r="C3088" s="9" t="str">
        <f t="shared" si="96"/>
        <v>$H$3115</v>
      </c>
      <c r="D3088" s="9" t="str">
        <f t="shared" si="97"/>
        <v>H3115</v>
      </c>
      <c r="F3088">
        <v>61940</v>
      </c>
      <c r="G3088" s="1" t="str">
        <f>_xll.BDS("SPX Index","CHAIN_TICKERS", "CHAIN_STRIKE_PX_OVRD",F3088, "CHAIN_PUT_CALL_TYPE_OVRD=P", "CHAIN_PERIODICITY_OVRD=M")</f>
        <v>SPX US 11/20/15 P2700</v>
      </c>
      <c r="N3088" t="s">
        <v>1066</v>
      </c>
      <c r="O3088" t="str">
        <f>_xll.BDP(J3088,"security des")</f>
        <v>#N/A Invalid Security</v>
      </c>
    </row>
    <row r="3089" spans="1:15" x14ac:dyDescent="0.25">
      <c r="A3089">
        <v>0</v>
      </c>
      <c r="B3089" s="9">
        <v>1.3397260273972602E-4</v>
      </c>
      <c r="C3089" s="9" t="str">
        <f t="shared" si="96"/>
        <v>$H$3116</v>
      </c>
      <c r="D3089" s="9" t="str">
        <f t="shared" si="97"/>
        <v>H3116</v>
      </c>
      <c r="F3089">
        <v>61960</v>
      </c>
      <c r="G3089" s="1" t="str">
        <f>_xll.BDS("SPX Index","CHAIN_TICKERS", "CHAIN_STRIKE_PX_OVRD",F3089, "CHAIN_PUT_CALL_TYPE_OVRD=P", "CHAIN_PERIODICITY_OVRD=M")</f>
        <v>SPX US 11/20/15 P2700</v>
      </c>
      <c r="N3089" t="s">
        <v>1067</v>
      </c>
      <c r="O3089" t="str">
        <f>_xll.BDP(J3089,"security des")</f>
        <v>#N/A Invalid Security</v>
      </c>
    </row>
    <row r="3090" spans="1:15" x14ac:dyDescent="0.25">
      <c r="A3090">
        <v>0</v>
      </c>
      <c r="B3090" s="9">
        <v>1.3254794520547945E-4</v>
      </c>
      <c r="C3090" s="9" t="str">
        <f t="shared" si="96"/>
        <v>$H$3117</v>
      </c>
      <c r="D3090" s="9" t="str">
        <f t="shared" si="97"/>
        <v>H3117</v>
      </c>
      <c r="F3090">
        <v>61980</v>
      </c>
      <c r="G3090" s="1" t="str">
        <f>_xll.BDS("SPX Index","CHAIN_TICKERS", "CHAIN_STRIKE_PX_OVRD",F3090, "CHAIN_PUT_CALL_TYPE_OVRD=P", "CHAIN_PERIODICITY_OVRD=M")</f>
        <v>SPX US 11/20/15 P2700</v>
      </c>
      <c r="N3090" t="s">
        <v>1068</v>
      </c>
      <c r="O3090" t="str">
        <f>_xll.BDP(J3090,"security des")</f>
        <v>#N/A Invalid Security</v>
      </c>
    </row>
    <row r="3091" spans="1:15" x14ac:dyDescent="0.25">
      <c r="A3091">
        <v>0</v>
      </c>
      <c r="B3091" s="9">
        <v>1.3304109589041096E-4</v>
      </c>
      <c r="C3091" s="9" t="str">
        <f t="shared" si="96"/>
        <v>$H$3118</v>
      </c>
      <c r="D3091" s="9" t="str">
        <f t="shared" si="97"/>
        <v>H3118</v>
      </c>
      <c r="F3091">
        <v>62000</v>
      </c>
      <c r="G3091" s="1" t="str">
        <f>_xll.BDS("SPX Index","CHAIN_TICKERS", "CHAIN_STRIKE_PX_OVRD",F3091, "CHAIN_PUT_CALL_TYPE_OVRD=P", "CHAIN_PERIODICITY_OVRD=M")</f>
        <v>SPX US 11/20/15 P2700</v>
      </c>
      <c r="N3091" t="s">
        <v>1069</v>
      </c>
      <c r="O3091" t="str">
        <f>_xll.BDP(J3091,"security des")</f>
        <v>#N/A Invalid Security</v>
      </c>
    </row>
    <row r="3092" spans="1:15" x14ac:dyDescent="0.25">
      <c r="A3092">
        <v>0</v>
      </c>
      <c r="B3092" s="9">
        <v>1.3328767123287671E-4</v>
      </c>
      <c r="C3092" s="9" t="str">
        <f t="shared" si="96"/>
        <v>$H$3119</v>
      </c>
      <c r="D3092" s="9" t="str">
        <f t="shared" si="97"/>
        <v>H3119</v>
      </c>
      <c r="F3092">
        <v>62020</v>
      </c>
      <c r="G3092" s="1" t="str">
        <f>_xll.BDS("SPX Index","CHAIN_TICKERS", "CHAIN_STRIKE_PX_OVRD",F3092, "CHAIN_PUT_CALL_TYPE_OVRD=P", "CHAIN_PERIODICITY_OVRD=M")</f>
        <v>SPX US 11/20/15 P2700</v>
      </c>
      <c r="N3092" t="s">
        <v>1070</v>
      </c>
      <c r="O3092" t="str">
        <f>_xll.BDP(J3092,"security des")</f>
        <v>#N/A Invalid Security</v>
      </c>
    </row>
    <row r="3093" spans="1:15" x14ac:dyDescent="0.25">
      <c r="A3093">
        <v>0</v>
      </c>
      <c r="B3093" s="9">
        <v>1.3312328767123288E-4</v>
      </c>
      <c r="C3093" s="9" t="str">
        <f t="shared" si="96"/>
        <v>$H$3120</v>
      </c>
      <c r="D3093" s="9" t="str">
        <f t="shared" si="97"/>
        <v>H3120</v>
      </c>
      <c r="F3093">
        <v>62040</v>
      </c>
      <c r="G3093" s="1" t="str">
        <f>_xll.BDS("SPX Index","CHAIN_TICKERS", "CHAIN_STRIKE_PX_OVRD",F3093, "CHAIN_PUT_CALL_TYPE_OVRD=P", "CHAIN_PERIODICITY_OVRD=M")</f>
        <v>SPX US 11/20/15 P2700</v>
      </c>
      <c r="N3093" t="s">
        <v>1071</v>
      </c>
      <c r="O3093" t="str">
        <f>_xll.BDP(J3093,"security des")</f>
        <v>#N/A Invalid Security</v>
      </c>
    </row>
    <row r="3094" spans="1:15" x14ac:dyDescent="0.25">
      <c r="A3094">
        <v>0</v>
      </c>
      <c r="B3094" s="9">
        <v>1.308219178082192E-4</v>
      </c>
      <c r="C3094" s="9" t="str">
        <f t="shared" si="96"/>
        <v>$H$3121</v>
      </c>
      <c r="D3094" s="9" t="str">
        <f t="shared" si="97"/>
        <v>H3121</v>
      </c>
      <c r="F3094">
        <v>62060</v>
      </c>
      <c r="G3094" s="1" t="str">
        <f>_xll.BDS("SPX Index","CHAIN_TICKERS", "CHAIN_STRIKE_PX_OVRD",F3094, "CHAIN_PUT_CALL_TYPE_OVRD=P", "CHAIN_PERIODICITY_OVRD=M")</f>
        <v>SPX US 11/20/15 P2700</v>
      </c>
      <c r="N3094" t="s">
        <v>1072</v>
      </c>
      <c r="O3094" t="str">
        <f>_xll.BDP(J3094,"security des")</f>
        <v>#N/A Invalid Security</v>
      </c>
    </row>
    <row r="3095" spans="1:15" x14ac:dyDescent="0.25">
      <c r="A3095">
        <v>0</v>
      </c>
      <c r="B3095" s="9">
        <v>1.3306849315068494E-4</v>
      </c>
      <c r="C3095" s="9" t="str">
        <f t="shared" si="96"/>
        <v>$H$3122</v>
      </c>
      <c r="D3095" s="9" t="str">
        <f t="shared" si="97"/>
        <v>H3122</v>
      </c>
      <c r="F3095">
        <v>62080</v>
      </c>
      <c r="G3095" s="1" t="str">
        <f>_xll.BDS("SPX Index","CHAIN_TICKERS", "CHAIN_STRIKE_PX_OVRD",F3095, "CHAIN_PUT_CALL_TYPE_OVRD=P", "CHAIN_PERIODICITY_OVRD=M")</f>
        <v>SPX US 11/20/15 P2700</v>
      </c>
      <c r="N3095" t="s">
        <v>1073</v>
      </c>
      <c r="O3095" t="str">
        <f>_xll.BDP(J3095,"security des")</f>
        <v>#N/A Invalid Security</v>
      </c>
    </row>
    <row r="3096" spans="1:15" x14ac:dyDescent="0.25">
      <c r="A3096">
        <v>0</v>
      </c>
      <c r="B3096" s="9">
        <v>1.3246575342465753E-4</v>
      </c>
      <c r="C3096" s="9" t="str">
        <f t="shared" si="96"/>
        <v>$H$3123</v>
      </c>
      <c r="D3096" s="9" t="str">
        <f t="shared" si="97"/>
        <v>H3123</v>
      </c>
      <c r="F3096">
        <v>62100</v>
      </c>
      <c r="G3096" s="1" t="str">
        <f>_xll.BDS("SPX Index","CHAIN_TICKERS", "CHAIN_STRIKE_PX_OVRD",F3096, "CHAIN_PUT_CALL_TYPE_OVRD=P", "CHAIN_PERIODICITY_OVRD=M")</f>
        <v>SPX US 11/20/15 P2700</v>
      </c>
      <c r="N3096" t="s">
        <v>1074</v>
      </c>
      <c r="O3096" t="str">
        <f>_xll.BDP(J3096,"security des")</f>
        <v>#N/A Invalid Security</v>
      </c>
    </row>
    <row r="3097" spans="1:15" x14ac:dyDescent="0.25">
      <c r="A3097">
        <v>0</v>
      </c>
      <c r="B3097" s="9">
        <v>1.3115068493150685E-4</v>
      </c>
      <c r="C3097" s="9" t="str">
        <f t="shared" si="96"/>
        <v>$H$3124</v>
      </c>
      <c r="D3097" s="9" t="str">
        <f t="shared" si="97"/>
        <v>H3124</v>
      </c>
      <c r="F3097">
        <v>62120</v>
      </c>
      <c r="G3097" s="1" t="str">
        <f>_xll.BDS("SPX Index","CHAIN_TICKERS", "CHAIN_STRIKE_PX_OVRD",F3097, "CHAIN_PUT_CALL_TYPE_OVRD=P", "CHAIN_PERIODICITY_OVRD=M")</f>
        <v>SPX US 11/20/15 P2700</v>
      </c>
      <c r="N3097" t="s">
        <v>1075</v>
      </c>
      <c r="O3097" t="str">
        <f>_xll.BDP(J3097,"security des")</f>
        <v>#N/A Invalid Security</v>
      </c>
    </row>
    <row r="3098" spans="1:15" x14ac:dyDescent="0.25">
      <c r="A3098">
        <v>0</v>
      </c>
      <c r="B3098" s="9">
        <v>1.2915068493150685E-4</v>
      </c>
      <c r="C3098" s="9" t="str">
        <f t="shared" si="96"/>
        <v>$H$3125</v>
      </c>
      <c r="D3098" s="9" t="str">
        <f t="shared" si="97"/>
        <v>H3125</v>
      </c>
      <c r="F3098">
        <v>62140</v>
      </c>
      <c r="G3098" s="1" t="str">
        <f>_xll.BDS("SPX Index","CHAIN_TICKERS", "CHAIN_STRIKE_PX_OVRD",F3098, "CHAIN_PUT_CALL_TYPE_OVRD=P", "CHAIN_PERIODICITY_OVRD=M")</f>
        <v>SPX US 11/20/15 P2700</v>
      </c>
      <c r="N3098" t="s">
        <v>1076</v>
      </c>
      <c r="O3098" t="str">
        <f>_xll.BDP(J3098,"security des")</f>
        <v>#N/A Invalid Security</v>
      </c>
    </row>
    <row r="3099" spans="1:15" x14ac:dyDescent="0.25">
      <c r="A3099">
        <v>1</v>
      </c>
      <c r="B3099" s="9">
        <v>1.2799999999999999E-4</v>
      </c>
      <c r="C3099" s="9" t="str">
        <f t="shared" si="96"/>
        <v>$H$3126</v>
      </c>
      <c r="D3099" s="9" t="str">
        <f t="shared" si="97"/>
        <v>H3126</v>
      </c>
      <c r="F3099">
        <v>62160</v>
      </c>
      <c r="G3099" s="1" t="str">
        <f>_xll.BDS("SPX Index","CHAIN_TICKERS", "CHAIN_STRIKE_PX_OVRD",F3099, "CHAIN_PUT_CALL_TYPE_OVRD=P", "CHAIN_PERIODICITY_OVRD=M")</f>
        <v>SPX US 11/20/15 P2700</v>
      </c>
      <c r="N3099" t="s">
        <v>1077</v>
      </c>
      <c r="O3099" t="str">
        <f>_xll.BDP(J3099,"security des")</f>
        <v>#N/A Invalid Security</v>
      </c>
    </row>
    <row r="3100" spans="1:15" x14ac:dyDescent="0.25">
      <c r="A3100">
        <v>0</v>
      </c>
      <c r="B3100" s="9">
        <v>1.2624657534246575E-4</v>
      </c>
      <c r="C3100" s="9" t="str">
        <f t="shared" si="96"/>
        <v>$H$3127</v>
      </c>
      <c r="D3100" s="9" t="str">
        <f t="shared" si="97"/>
        <v>H3127</v>
      </c>
      <c r="F3100">
        <v>62180</v>
      </c>
      <c r="G3100" s="1" t="str">
        <f>_xll.BDS("SPX Index","CHAIN_TICKERS", "CHAIN_STRIKE_PX_OVRD",F3100, "CHAIN_PUT_CALL_TYPE_OVRD=P", "CHAIN_PERIODICITY_OVRD=M")</f>
        <v>SPX US 11/20/15 P2700</v>
      </c>
      <c r="N3100" t="s">
        <v>1078</v>
      </c>
      <c r="O3100" t="str">
        <f>_xll.BDP(J3100,"security des")</f>
        <v>#N/A Invalid Security</v>
      </c>
    </row>
    <row r="3101" spans="1:15" x14ac:dyDescent="0.25">
      <c r="A3101">
        <v>0</v>
      </c>
      <c r="B3101" s="9">
        <v>1.2764383561643836E-4</v>
      </c>
      <c r="C3101" s="9" t="str">
        <f t="shared" si="96"/>
        <v>$H$3128</v>
      </c>
      <c r="D3101" s="9" t="str">
        <f t="shared" si="97"/>
        <v>H3128</v>
      </c>
      <c r="F3101">
        <v>62200</v>
      </c>
      <c r="G3101" s="1" t="str">
        <f>_xll.BDS("SPX Index","CHAIN_TICKERS", "CHAIN_STRIKE_PX_OVRD",F3101, "CHAIN_PUT_CALL_TYPE_OVRD=P", "CHAIN_PERIODICITY_OVRD=M")</f>
        <v>SPX US 11/20/15 P2700</v>
      </c>
      <c r="N3101" t="s">
        <v>1079</v>
      </c>
      <c r="O3101" t="str">
        <f>_xll.BDP(J3101,"security des")</f>
        <v>#N/A Invalid Security</v>
      </c>
    </row>
    <row r="3102" spans="1:15" x14ac:dyDescent="0.25">
      <c r="A3102">
        <v>0</v>
      </c>
      <c r="B3102" s="9">
        <v>1.3142465753424655E-4</v>
      </c>
      <c r="C3102" s="9" t="str">
        <f t="shared" si="96"/>
        <v>$H$3129</v>
      </c>
      <c r="D3102" s="9" t="str">
        <f t="shared" si="97"/>
        <v>H3129</v>
      </c>
      <c r="F3102">
        <v>62220</v>
      </c>
      <c r="G3102" s="1" t="str">
        <f>_xll.BDS("SPX Index","CHAIN_TICKERS", "CHAIN_STRIKE_PX_OVRD",F3102, "CHAIN_PUT_CALL_TYPE_OVRD=P", "CHAIN_PERIODICITY_OVRD=M")</f>
        <v>SPX US 11/20/15 P2700</v>
      </c>
      <c r="N3102" t="s">
        <v>1080</v>
      </c>
      <c r="O3102" t="str">
        <f>_xll.BDP(J3102,"security des")</f>
        <v>#N/A Invalid Security</v>
      </c>
    </row>
    <row r="3103" spans="1:15" x14ac:dyDescent="0.25">
      <c r="A3103">
        <v>0</v>
      </c>
      <c r="B3103" s="9">
        <v>1.2830136986301369E-4</v>
      </c>
      <c r="C3103" s="9" t="str">
        <f t="shared" si="96"/>
        <v>$H$3130</v>
      </c>
      <c r="D3103" s="9" t="str">
        <f t="shared" si="97"/>
        <v>H3130</v>
      </c>
      <c r="F3103">
        <v>62240</v>
      </c>
      <c r="G3103" s="1" t="str">
        <f>_xll.BDS("SPX Index","CHAIN_TICKERS", "CHAIN_STRIKE_PX_OVRD",F3103, "CHAIN_PUT_CALL_TYPE_OVRD=P", "CHAIN_PERIODICITY_OVRD=M")</f>
        <v>SPX US 11/20/15 P2700</v>
      </c>
    </row>
    <row r="3104" spans="1:15" x14ac:dyDescent="0.25">
      <c r="A3104">
        <v>0</v>
      </c>
      <c r="B3104" s="9">
        <v>1.2572602739726029E-4</v>
      </c>
      <c r="C3104" s="9" t="str">
        <f t="shared" si="96"/>
        <v>$H$3131</v>
      </c>
      <c r="D3104" s="9" t="str">
        <f t="shared" si="97"/>
        <v>H3131</v>
      </c>
      <c r="F3104">
        <v>62260</v>
      </c>
      <c r="G3104" s="1" t="str">
        <f>_xll.BDS("SPX Index","CHAIN_TICKERS", "CHAIN_STRIKE_PX_OVRD",F3104, "CHAIN_PUT_CALL_TYPE_OVRD=P", "CHAIN_PERIODICITY_OVRD=M")</f>
        <v>SPX US 11/20/15 P2700</v>
      </c>
    </row>
    <row r="3105" spans="1:7" x14ac:dyDescent="0.25">
      <c r="A3105">
        <v>0</v>
      </c>
      <c r="B3105" s="9">
        <v>1.2312328767123288E-4</v>
      </c>
      <c r="C3105" s="9" t="str">
        <f t="shared" si="96"/>
        <v>$H$3132</v>
      </c>
      <c r="D3105" s="9" t="str">
        <f t="shared" si="97"/>
        <v>H3132</v>
      </c>
      <c r="F3105">
        <v>62280</v>
      </c>
      <c r="G3105" s="1" t="str">
        <f>_xll.BDS("SPX Index","CHAIN_TICKERS", "CHAIN_STRIKE_PX_OVRD",F3105, "CHAIN_PUT_CALL_TYPE_OVRD=P", "CHAIN_PERIODICITY_OVRD=M")</f>
        <v>SPX US 11/20/15 P2700</v>
      </c>
    </row>
    <row r="3106" spans="1:7" x14ac:dyDescent="0.25">
      <c r="A3106">
        <v>0</v>
      </c>
      <c r="B3106" s="9">
        <v>1.213972602739726E-4</v>
      </c>
      <c r="C3106" s="9" t="str">
        <f t="shared" si="96"/>
        <v>$H$3133</v>
      </c>
      <c r="D3106" s="9" t="str">
        <f t="shared" si="97"/>
        <v>H3133</v>
      </c>
      <c r="F3106">
        <v>62300</v>
      </c>
      <c r="G3106" s="1" t="str">
        <f>_xll.BDS("SPX Index","CHAIN_TICKERS", "CHAIN_STRIKE_PX_OVRD",F3106, "CHAIN_PUT_CALL_TYPE_OVRD=P", "CHAIN_PERIODICITY_OVRD=M")</f>
        <v>SPX US 11/20/15 P2700</v>
      </c>
    </row>
    <row r="3107" spans="1:7" x14ac:dyDescent="0.25">
      <c r="A3107">
        <v>0</v>
      </c>
      <c r="B3107" s="9">
        <v>1.2035616438356164E-4</v>
      </c>
      <c r="C3107" s="9" t="str">
        <f t="shared" si="96"/>
        <v>$H$3134</v>
      </c>
      <c r="D3107" s="9" t="str">
        <f t="shared" si="97"/>
        <v>H3134</v>
      </c>
      <c r="F3107">
        <v>62320</v>
      </c>
      <c r="G3107" s="1" t="str">
        <f>_xll.BDS("SPX Index","CHAIN_TICKERS", "CHAIN_STRIKE_PX_OVRD",F3107, "CHAIN_PUT_CALL_TYPE_OVRD=P", "CHAIN_PERIODICITY_OVRD=M")</f>
        <v>SPX US 11/20/15 P2700</v>
      </c>
    </row>
    <row r="3108" spans="1:7" x14ac:dyDescent="0.25">
      <c r="A3108">
        <v>0</v>
      </c>
      <c r="B3108" s="9">
        <v>1.1947945205479452E-4</v>
      </c>
      <c r="C3108" s="9" t="str">
        <f t="shared" si="96"/>
        <v>$H$3135</v>
      </c>
      <c r="D3108" s="9" t="str">
        <f t="shared" si="97"/>
        <v>H3135</v>
      </c>
      <c r="F3108">
        <v>62340</v>
      </c>
      <c r="G3108" s="1" t="str">
        <f>_xll.BDS("SPX Index","CHAIN_TICKERS", "CHAIN_STRIKE_PX_OVRD",F3108, "CHAIN_PUT_CALL_TYPE_OVRD=P", "CHAIN_PERIODICITY_OVRD=M")</f>
        <v>SPX US 11/20/15 P2700</v>
      </c>
    </row>
    <row r="3109" spans="1:7" x14ac:dyDescent="0.25">
      <c r="A3109">
        <v>0</v>
      </c>
      <c r="B3109" s="9">
        <v>1.1605479452054794E-4</v>
      </c>
      <c r="C3109" s="9" t="str">
        <f t="shared" si="96"/>
        <v>$H$3136</v>
      </c>
      <c r="D3109" s="9" t="str">
        <f t="shared" si="97"/>
        <v>H3136</v>
      </c>
      <c r="F3109">
        <v>62360</v>
      </c>
      <c r="G3109" s="1" t="str">
        <f>_xll.BDS("SPX Index","CHAIN_TICKERS", "CHAIN_STRIKE_PX_OVRD",F3109, "CHAIN_PUT_CALL_TYPE_OVRD=P", "CHAIN_PERIODICITY_OVRD=M")</f>
        <v>SPX US 11/20/15 P2700</v>
      </c>
    </row>
    <row r="3110" spans="1:7" x14ac:dyDescent="0.25">
      <c r="A3110">
        <v>0</v>
      </c>
      <c r="B3110" s="9">
        <v>1.149041095890411E-4</v>
      </c>
      <c r="C3110" s="9" t="str">
        <f t="shared" si="96"/>
        <v>$H$3137</v>
      </c>
      <c r="D3110" s="9" t="str">
        <f t="shared" si="97"/>
        <v>H3137</v>
      </c>
      <c r="F3110">
        <v>62380</v>
      </c>
      <c r="G3110" s="1" t="str">
        <f>_xll.BDS("SPX Index","CHAIN_TICKERS", "CHAIN_STRIKE_PX_OVRD",F3110, "CHAIN_PUT_CALL_TYPE_OVRD=P", "CHAIN_PERIODICITY_OVRD=M")</f>
        <v>SPX US 11/20/15 P2700</v>
      </c>
    </row>
    <row r="3111" spans="1:7" x14ac:dyDescent="0.25">
      <c r="A3111">
        <v>0</v>
      </c>
      <c r="B3111" s="9">
        <v>1.1260273972602741E-4</v>
      </c>
      <c r="C3111" s="9" t="str">
        <f t="shared" si="96"/>
        <v>$H$3138</v>
      </c>
      <c r="D3111" s="9" t="str">
        <f t="shared" si="97"/>
        <v>H3138</v>
      </c>
      <c r="F3111">
        <v>62400</v>
      </c>
      <c r="G3111" s="1" t="str">
        <f>_xll.BDS("SPX Index","CHAIN_TICKERS", "CHAIN_STRIKE_PX_OVRD",F3111, "CHAIN_PUT_CALL_TYPE_OVRD=P", "CHAIN_PERIODICITY_OVRD=M")</f>
        <v>SPX US 11/20/15 P2700</v>
      </c>
    </row>
    <row r="3112" spans="1:7" x14ac:dyDescent="0.25">
      <c r="A3112">
        <v>0</v>
      </c>
      <c r="B3112" s="9">
        <v>1.1383561643835617E-4</v>
      </c>
      <c r="C3112" s="9" t="str">
        <f t="shared" si="96"/>
        <v>$H$3139</v>
      </c>
      <c r="D3112" s="9" t="str">
        <f t="shared" si="97"/>
        <v>H3139</v>
      </c>
      <c r="F3112">
        <v>62420</v>
      </c>
      <c r="G3112" s="1" t="str">
        <f>_xll.BDS("SPX Index","CHAIN_TICKERS", "CHAIN_STRIKE_PX_OVRD",F3112, "CHAIN_PUT_CALL_TYPE_OVRD=P", "CHAIN_PERIODICITY_OVRD=M")</f>
        <v>SPX US 11/20/15 P2700</v>
      </c>
    </row>
    <row r="3113" spans="1:7" x14ac:dyDescent="0.25">
      <c r="A3113">
        <v>0</v>
      </c>
      <c r="B3113" s="9">
        <v>1.1295890410958905E-4</v>
      </c>
      <c r="C3113" s="9" t="str">
        <f t="shared" si="96"/>
        <v>$H$3140</v>
      </c>
      <c r="D3113" s="9" t="str">
        <f t="shared" si="97"/>
        <v>H3140</v>
      </c>
      <c r="F3113">
        <v>62440</v>
      </c>
      <c r="G3113" s="1" t="str">
        <f>_xll.BDS("SPX Index","CHAIN_TICKERS", "CHAIN_STRIKE_PX_OVRD",F3113, "CHAIN_PUT_CALL_TYPE_OVRD=P", "CHAIN_PERIODICITY_OVRD=M")</f>
        <v>SPX US 11/20/15 P2700</v>
      </c>
    </row>
    <row r="3114" spans="1:7" x14ac:dyDescent="0.25">
      <c r="A3114">
        <v>0</v>
      </c>
      <c r="B3114" s="9">
        <v>1.0671232876712328E-4</v>
      </c>
      <c r="C3114" s="9" t="str">
        <f t="shared" si="96"/>
        <v>$H$3141</v>
      </c>
      <c r="D3114" s="9" t="str">
        <f t="shared" si="97"/>
        <v>H3141</v>
      </c>
      <c r="F3114">
        <v>62460</v>
      </c>
      <c r="G3114" s="1" t="str">
        <f>_xll.BDS("SPX Index","CHAIN_TICKERS", "CHAIN_STRIKE_PX_OVRD",F3114, "CHAIN_PUT_CALL_TYPE_OVRD=P", "CHAIN_PERIODICITY_OVRD=M")</f>
        <v>SPX US 11/20/15 P2700</v>
      </c>
    </row>
    <row r="3115" spans="1:7" x14ac:dyDescent="0.25">
      <c r="A3115">
        <v>0</v>
      </c>
      <c r="B3115" s="9">
        <v>1.0665753424657534E-4</v>
      </c>
      <c r="C3115" s="9" t="str">
        <f t="shared" si="96"/>
        <v>$H$3142</v>
      </c>
      <c r="D3115" s="9" t="str">
        <f t="shared" si="97"/>
        <v>H3142</v>
      </c>
      <c r="F3115">
        <v>62480</v>
      </c>
      <c r="G3115" s="1" t="str">
        <f>_xll.BDS("SPX Index","CHAIN_TICKERS", "CHAIN_STRIKE_PX_OVRD",F3115, "CHAIN_PUT_CALL_TYPE_OVRD=P", "CHAIN_PERIODICITY_OVRD=M")</f>
        <v>SPX US 11/20/15 P2700</v>
      </c>
    </row>
    <row r="3116" spans="1:7" x14ac:dyDescent="0.25">
      <c r="A3116">
        <v>0</v>
      </c>
      <c r="B3116" s="9">
        <v>1.0665753424657534E-4</v>
      </c>
      <c r="C3116" s="9" t="str">
        <f t="shared" si="96"/>
        <v>$H$3143</v>
      </c>
      <c r="D3116" s="9" t="str">
        <f t="shared" si="97"/>
        <v>H3143</v>
      </c>
      <c r="F3116">
        <v>62500</v>
      </c>
      <c r="G3116" s="1" t="str">
        <f>_xll.BDS("SPX Index","CHAIN_TICKERS", "CHAIN_STRIKE_PX_OVRD",F3116, "CHAIN_PUT_CALL_TYPE_OVRD=P", "CHAIN_PERIODICITY_OVRD=M")</f>
        <v>SPX US 11/20/15 P2700</v>
      </c>
    </row>
    <row r="3117" spans="1:7" x14ac:dyDescent="0.25">
      <c r="A3117">
        <v>0</v>
      </c>
      <c r="B3117" s="9">
        <v>1.0635616438356165E-4</v>
      </c>
      <c r="C3117" s="9" t="str">
        <f t="shared" si="96"/>
        <v>$H$3144</v>
      </c>
      <c r="D3117" s="9" t="str">
        <f t="shared" si="97"/>
        <v>H3144</v>
      </c>
      <c r="F3117">
        <v>62520</v>
      </c>
      <c r="G3117" s="1" t="str">
        <f>_xll.BDS("SPX Index","CHAIN_TICKERS", "CHAIN_STRIKE_PX_OVRD",F3117, "CHAIN_PUT_CALL_TYPE_OVRD=P", "CHAIN_PERIODICITY_OVRD=M")</f>
        <v>SPX US 11/20/15 P2700</v>
      </c>
    </row>
    <row r="3118" spans="1:7" x14ac:dyDescent="0.25">
      <c r="A3118">
        <v>0</v>
      </c>
      <c r="B3118" s="9">
        <v>1.0983561643835618E-4</v>
      </c>
      <c r="C3118" s="9" t="str">
        <f t="shared" si="96"/>
        <v>$H$3145</v>
      </c>
      <c r="D3118" s="9" t="str">
        <f t="shared" si="97"/>
        <v>H3145</v>
      </c>
      <c r="F3118">
        <v>62540</v>
      </c>
      <c r="G3118" s="1" t="str">
        <f>_xll.BDS("SPX Index","CHAIN_TICKERS", "CHAIN_STRIKE_PX_OVRD",F3118, "CHAIN_PUT_CALL_TYPE_OVRD=P", "CHAIN_PERIODICITY_OVRD=M")</f>
        <v>SPX US 11/20/15 P2700</v>
      </c>
    </row>
    <row r="3119" spans="1:7" x14ac:dyDescent="0.25">
      <c r="A3119">
        <v>1</v>
      </c>
      <c r="B3119" s="9">
        <v>1.0698630136986302E-4</v>
      </c>
      <c r="C3119" s="9" t="str">
        <f t="shared" si="96"/>
        <v>$H$3146</v>
      </c>
      <c r="D3119" s="9" t="str">
        <f t="shared" si="97"/>
        <v>H3146</v>
      </c>
      <c r="F3119">
        <v>62560</v>
      </c>
      <c r="G3119" s="1" t="str">
        <f>_xll.BDS("SPX Index","CHAIN_TICKERS", "CHAIN_STRIKE_PX_OVRD",F3119, "CHAIN_PUT_CALL_TYPE_OVRD=P", "CHAIN_PERIODICITY_OVRD=M")</f>
        <v>SPX US 11/20/15 P2700</v>
      </c>
    </row>
    <row r="3120" spans="1:7" x14ac:dyDescent="0.25">
      <c r="A3120">
        <v>0</v>
      </c>
      <c r="B3120" s="9">
        <v>9.9041095890410971E-5</v>
      </c>
      <c r="C3120" s="9" t="str">
        <f t="shared" si="96"/>
        <v>$H$3147</v>
      </c>
      <c r="D3120" s="9" t="str">
        <f t="shared" si="97"/>
        <v>H3147</v>
      </c>
      <c r="F3120">
        <v>62580</v>
      </c>
      <c r="G3120" s="1" t="str">
        <f>_xll.BDS("SPX Index","CHAIN_TICKERS", "CHAIN_STRIKE_PX_OVRD",F3120, "CHAIN_PUT_CALL_TYPE_OVRD=P", "CHAIN_PERIODICITY_OVRD=M")</f>
        <v>SPX US 11/20/15 P2700</v>
      </c>
    </row>
    <row r="3121" spans="1:7" x14ac:dyDescent="0.25">
      <c r="A3121">
        <v>0</v>
      </c>
      <c r="B3121" s="9">
        <v>1.0410958904109589E-4</v>
      </c>
      <c r="C3121" s="9" t="str">
        <f t="shared" si="96"/>
        <v>$H$3148</v>
      </c>
      <c r="D3121" s="9" t="str">
        <f t="shared" si="97"/>
        <v>H3148</v>
      </c>
      <c r="F3121">
        <v>62600</v>
      </c>
      <c r="G3121" s="1" t="str">
        <f>_xll.BDS("SPX Index","CHAIN_TICKERS", "CHAIN_STRIKE_PX_OVRD",F3121, "CHAIN_PUT_CALL_TYPE_OVRD=P", "CHAIN_PERIODICITY_OVRD=M")</f>
        <v>SPX US 11/20/15 P2700</v>
      </c>
    </row>
    <row r="3122" spans="1:7" x14ac:dyDescent="0.25">
      <c r="A3122">
        <v>0</v>
      </c>
      <c r="B3122" s="9">
        <v>1.0928767123287671E-4</v>
      </c>
      <c r="C3122" s="9" t="str">
        <f t="shared" si="96"/>
        <v>$H$3149</v>
      </c>
      <c r="D3122" s="9" t="str">
        <f t="shared" si="97"/>
        <v>H3149</v>
      </c>
      <c r="F3122">
        <v>62620</v>
      </c>
      <c r="G3122" s="1" t="str">
        <f>_xll.BDS("SPX Index","CHAIN_TICKERS", "CHAIN_STRIKE_PX_OVRD",F3122, "CHAIN_PUT_CALL_TYPE_OVRD=P", "CHAIN_PERIODICITY_OVRD=M")</f>
        <v>SPX US 11/20/15 P2700</v>
      </c>
    </row>
    <row r="3123" spans="1:7" x14ac:dyDescent="0.25">
      <c r="A3123">
        <v>0</v>
      </c>
      <c r="B3123" s="9">
        <v>1.08986301369863E-4</v>
      </c>
      <c r="C3123" s="9" t="str">
        <f t="shared" si="96"/>
        <v>$H$3150</v>
      </c>
      <c r="D3123" s="9" t="str">
        <f t="shared" si="97"/>
        <v>H3150</v>
      </c>
      <c r="F3123">
        <v>62640</v>
      </c>
      <c r="G3123" s="1" t="str">
        <f>_xll.BDS("SPX Index","CHAIN_TICKERS", "CHAIN_STRIKE_PX_OVRD",F3123, "CHAIN_PUT_CALL_TYPE_OVRD=P", "CHAIN_PERIODICITY_OVRD=M")</f>
        <v>SPX US 11/20/15 P2700</v>
      </c>
    </row>
    <row r="3124" spans="1:7" x14ac:dyDescent="0.25">
      <c r="A3124">
        <v>0</v>
      </c>
      <c r="B3124" s="9">
        <v>1.0868493150684932E-4</v>
      </c>
      <c r="C3124" s="9" t="str">
        <f t="shared" si="96"/>
        <v>$H$3151</v>
      </c>
      <c r="D3124" s="9" t="str">
        <f t="shared" si="97"/>
        <v>H3151</v>
      </c>
      <c r="F3124">
        <v>62660</v>
      </c>
      <c r="G3124" s="1" t="str">
        <f>_xll.BDS("SPX Index","CHAIN_TICKERS", "CHAIN_STRIKE_PX_OVRD",F3124, "CHAIN_PUT_CALL_TYPE_OVRD=P", "CHAIN_PERIODICITY_OVRD=M")</f>
        <v>SPX US 11/20/15 P2700</v>
      </c>
    </row>
    <row r="3125" spans="1:7" x14ac:dyDescent="0.25">
      <c r="A3125">
        <v>0</v>
      </c>
      <c r="B3125" s="9">
        <v>1.0893150684931507E-4</v>
      </c>
      <c r="C3125" s="9" t="str">
        <f t="shared" si="96"/>
        <v>$H$3152</v>
      </c>
      <c r="D3125" s="9" t="str">
        <f t="shared" si="97"/>
        <v>H3152</v>
      </c>
      <c r="F3125">
        <v>62680</v>
      </c>
      <c r="G3125" s="1" t="str">
        <f>_xll.BDS("SPX Index","CHAIN_TICKERS", "CHAIN_STRIKE_PX_OVRD",F3125, "CHAIN_PUT_CALL_TYPE_OVRD=P", "CHAIN_PERIODICITY_OVRD=M")</f>
        <v>SPX US 11/20/15 P2700</v>
      </c>
    </row>
    <row r="3126" spans="1:7" x14ac:dyDescent="0.25">
      <c r="A3126">
        <v>0</v>
      </c>
      <c r="B3126" s="9">
        <v>1.1205479452054794E-4</v>
      </c>
      <c r="C3126" s="9" t="str">
        <f t="shared" si="96"/>
        <v>$H$3153</v>
      </c>
      <c r="D3126" s="9" t="str">
        <f t="shared" si="97"/>
        <v>H3153</v>
      </c>
      <c r="F3126">
        <v>62700</v>
      </c>
      <c r="G3126" s="1" t="str">
        <f>_xll.BDS("SPX Index","CHAIN_TICKERS", "CHAIN_STRIKE_PX_OVRD",F3126, "CHAIN_PUT_CALL_TYPE_OVRD=P", "CHAIN_PERIODICITY_OVRD=M")</f>
        <v>SPX US 11/20/15 P2700</v>
      </c>
    </row>
    <row r="3127" spans="1:7" x14ac:dyDescent="0.25">
      <c r="A3127">
        <v>0</v>
      </c>
      <c r="B3127" s="9">
        <v>1.1383561643835617E-4</v>
      </c>
      <c r="C3127" s="9" t="str">
        <f t="shared" si="96"/>
        <v>$H$3154</v>
      </c>
      <c r="D3127" s="9" t="str">
        <f t="shared" si="97"/>
        <v>H3154</v>
      </c>
      <c r="F3127">
        <v>62720</v>
      </c>
      <c r="G3127" s="1" t="str">
        <f>_xll.BDS("SPX Index","CHAIN_TICKERS", "CHAIN_STRIKE_PX_OVRD",F3127, "CHAIN_PUT_CALL_TYPE_OVRD=P", "CHAIN_PERIODICITY_OVRD=M")</f>
        <v>SPX US 11/20/15 P2700</v>
      </c>
    </row>
    <row r="3128" spans="1:7" x14ac:dyDescent="0.25">
      <c r="A3128">
        <v>0</v>
      </c>
      <c r="B3128" s="9">
        <v>1.1665753424657534E-4</v>
      </c>
      <c r="C3128" s="9" t="str">
        <f t="shared" si="96"/>
        <v>$H$3155</v>
      </c>
      <c r="D3128" s="9" t="str">
        <f t="shared" si="97"/>
        <v>H3155</v>
      </c>
      <c r="F3128">
        <v>62740</v>
      </c>
      <c r="G3128" s="1" t="str">
        <f>_xll.BDS("SPX Index","CHAIN_TICKERS", "CHAIN_STRIKE_PX_OVRD",F3128, "CHAIN_PUT_CALL_TYPE_OVRD=P", "CHAIN_PERIODICITY_OVRD=M")</f>
        <v>SPX US 11/20/15 P2700</v>
      </c>
    </row>
    <row r="3129" spans="1:7" x14ac:dyDescent="0.25">
      <c r="A3129">
        <v>0</v>
      </c>
      <c r="B3129" s="9">
        <v>1.1805479452054795E-4</v>
      </c>
      <c r="C3129" s="9" t="str">
        <f t="shared" si="96"/>
        <v>$H$3156</v>
      </c>
      <c r="D3129" s="9" t="str">
        <f t="shared" si="97"/>
        <v>H3156</v>
      </c>
      <c r="F3129">
        <v>62760</v>
      </c>
      <c r="G3129" s="1" t="str">
        <f>_xll.BDS("SPX Index","CHAIN_TICKERS", "CHAIN_STRIKE_PX_OVRD",F3129, "CHAIN_PUT_CALL_TYPE_OVRD=P", "CHAIN_PERIODICITY_OVRD=M")</f>
        <v>SPX US 11/20/15 P2700</v>
      </c>
    </row>
    <row r="3130" spans="1:7" x14ac:dyDescent="0.25">
      <c r="A3130">
        <v>0</v>
      </c>
      <c r="B3130" s="9">
        <v>1.1830136986301369E-4</v>
      </c>
      <c r="C3130" s="9" t="str">
        <f t="shared" si="96"/>
        <v>$H$3157</v>
      </c>
      <c r="D3130" s="9" t="str">
        <f t="shared" si="97"/>
        <v>H3157</v>
      </c>
      <c r="F3130">
        <v>62780</v>
      </c>
      <c r="G3130" s="1" t="str">
        <f>_xll.BDS("SPX Index","CHAIN_TICKERS", "CHAIN_STRIKE_PX_OVRD",F3130, "CHAIN_PUT_CALL_TYPE_OVRD=P", "CHAIN_PERIODICITY_OVRD=M")</f>
        <v>SPX US 11/20/15 P2700</v>
      </c>
    </row>
    <row r="3131" spans="1:7" x14ac:dyDescent="0.25">
      <c r="A3131">
        <v>0</v>
      </c>
      <c r="B3131" s="9">
        <v>1.2054794520547946E-4</v>
      </c>
      <c r="C3131" s="9" t="str">
        <f t="shared" si="96"/>
        <v>$H$3158</v>
      </c>
      <c r="D3131" s="9" t="str">
        <f t="shared" si="97"/>
        <v>H3158</v>
      </c>
      <c r="F3131">
        <v>62800</v>
      </c>
      <c r="G3131" s="1" t="str">
        <f>_xll.BDS("SPX Index","CHAIN_TICKERS", "CHAIN_STRIKE_PX_OVRD",F3131, "CHAIN_PUT_CALL_TYPE_OVRD=P", "CHAIN_PERIODICITY_OVRD=M")</f>
        <v>SPX US 11/20/15 P2700</v>
      </c>
    </row>
    <row r="3132" spans="1:7" x14ac:dyDescent="0.25">
      <c r="A3132">
        <v>0</v>
      </c>
      <c r="B3132" s="9">
        <v>1.2290410958904109E-4</v>
      </c>
      <c r="C3132" s="9" t="str">
        <f t="shared" si="96"/>
        <v>$H$3159</v>
      </c>
      <c r="D3132" s="9" t="str">
        <f t="shared" si="97"/>
        <v>H3159</v>
      </c>
      <c r="F3132">
        <v>62820</v>
      </c>
      <c r="G3132" s="1" t="str">
        <f>_xll.BDS("SPX Index","CHAIN_TICKERS", "CHAIN_STRIKE_PX_OVRD",F3132, "CHAIN_PUT_CALL_TYPE_OVRD=P", "CHAIN_PERIODICITY_OVRD=M")</f>
        <v>SPX US 11/20/15 P2700</v>
      </c>
    </row>
    <row r="3133" spans="1:7" x14ac:dyDescent="0.25">
      <c r="A3133">
        <v>0</v>
      </c>
      <c r="B3133" s="9">
        <v>1.2517808219178082E-4</v>
      </c>
      <c r="C3133" s="9" t="str">
        <f t="shared" si="96"/>
        <v>$H$3160</v>
      </c>
      <c r="D3133" s="9" t="str">
        <f t="shared" si="97"/>
        <v>H3160</v>
      </c>
      <c r="F3133">
        <v>62840</v>
      </c>
      <c r="G3133" s="1" t="str">
        <f>_xll.BDS("SPX Index","CHAIN_TICKERS", "CHAIN_STRIKE_PX_OVRD",F3133, "CHAIN_PUT_CALL_TYPE_OVRD=P", "CHAIN_PERIODICITY_OVRD=M")</f>
        <v>SPX US 11/20/15 P2700</v>
      </c>
    </row>
    <row r="3134" spans="1:7" x14ac:dyDescent="0.25">
      <c r="A3134">
        <v>0</v>
      </c>
      <c r="B3134" s="9">
        <v>1.2487671232876713E-4</v>
      </c>
      <c r="C3134" s="9" t="str">
        <f t="shared" si="96"/>
        <v>$H$3161</v>
      </c>
      <c r="D3134" s="9" t="str">
        <f t="shared" si="97"/>
        <v>H3161</v>
      </c>
      <c r="F3134">
        <v>62860</v>
      </c>
      <c r="G3134" s="1" t="str">
        <f>_xll.BDS("SPX Index","CHAIN_TICKERS", "CHAIN_STRIKE_PX_OVRD",F3134, "CHAIN_PUT_CALL_TYPE_OVRD=P", "CHAIN_PERIODICITY_OVRD=M")</f>
        <v>SPX US 11/20/15 P2700</v>
      </c>
    </row>
    <row r="3135" spans="1:7" x14ac:dyDescent="0.25">
      <c r="A3135">
        <v>0</v>
      </c>
      <c r="B3135" s="9">
        <v>1.2709589041095892E-4</v>
      </c>
      <c r="C3135" s="9" t="str">
        <f t="shared" si="96"/>
        <v>$H$3162</v>
      </c>
      <c r="D3135" s="9" t="str">
        <f t="shared" si="97"/>
        <v>H3162</v>
      </c>
      <c r="F3135">
        <v>62880</v>
      </c>
      <c r="G3135" s="1" t="str">
        <f>_xll.BDS("SPX Index","CHAIN_TICKERS", "CHAIN_STRIKE_PX_OVRD",F3135, "CHAIN_PUT_CALL_TYPE_OVRD=P", "CHAIN_PERIODICITY_OVRD=M")</f>
        <v>SPX US 11/20/15 P2700</v>
      </c>
    </row>
    <row r="3136" spans="1:7" x14ac:dyDescent="0.25">
      <c r="A3136">
        <v>0</v>
      </c>
      <c r="B3136" s="9">
        <v>1.267945205479452E-4</v>
      </c>
      <c r="C3136" s="9" t="str">
        <f t="shared" si="96"/>
        <v>$H$3163</v>
      </c>
      <c r="D3136" s="9" t="str">
        <f t="shared" si="97"/>
        <v>H3163</v>
      </c>
      <c r="F3136">
        <v>62900</v>
      </c>
      <c r="G3136" s="1" t="str">
        <f>_xll.BDS("SPX Index","CHAIN_TICKERS", "CHAIN_STRIKE_PX_OVRD",F3136, "CHAIN_PUT_CALL_TYPE_OVRD=P", "CHAIN_PERIODICITY_OVRD=M")</f>
        <v>SPX US 11/20/15 P2700</v>
      </c>
    </row>
    <row r="3137" spans="1:7" x14ac:dyDescent="0.25">
      <c r="A3137">
        <v>0</v>
      </c>
      <c r="B3137" s="9">
        <v>1.2487671232876713E-4</v>
      </c>
      <c r="C3137" s="9" t="str">
        <f t="shared" si="96"/>
        <v>$H$3164</v>
      </c>
      <c r="D3137" s="9" t="str">
        <f t="shared" si="97"/>
        <v>H3164</v>
      </c>
      <c r="F3137">
        <v>62920</v>
      </c>
      <c r="G3137" s="1" t="str">
        <f>_xll.BDS("SPX Index","CHAIN_TICKERS", "CHAIN_STRIKE_PX_OVRD",F3137, "CHAIN_PUT_CALL_TYPE_OVRD=P", "CHAIN_PERIODICITY_OVRD=M")</f>
        <v>SPX US 11/20/15 P2700</v>
      </c>
    </row>
    <row r="3138" spans="1:7" x14ac:dyDescent="0.25">
      <c r="A3138">
        <v>0</v>
      </c>
      <c r="B3138" s="9">
        <v>1.2487671232876713E-4</v>
      </c>
      <c r="C3138" s="9" t="str">
        <f t="shared" si="96"/>
        <v>$H$3165</v>
      </c>
      <c r="D3138" s="9" t="str">
        <f t="shared" si="97"/>
        <v>H3165</v>
      </c>
      <c r="F3138">
        <v>62940</v>
      </c>
      <c r="G3138" s="1" t="str">
        <f>_xll.BDS("SPX Index","CHAIN_TICKERS", "CHAIN_STRIKE_PX_OVRD",F3138, "CHAIN_PUT_CALL_TYPE_OVRD=P", "CHAIN_PERIODICITY_OVRD=M")</f>
        <v>SPX US 11/20/15 P2700</v>
      </c>
    </row>
    <row r="3139" spans="1:7" x14ac:dyDescent="0.25">
      <c r="A3139">
        <v>0</v>
      </c>
      <c r="B3139" s="9">
        <v>1.2227397260273972E-4</v>
      </c>
      <c r="C3139" s="9" t="str">
        <f t="shared" si="96"/>
        <v>$H$3166</v>
      </c>
      <c r="D3139" s="9" t="str">
        <f t="shared" si="97"/>
        <v>H3166</v>
      </c>
      <c r="F3139">
        <v>62960</v>
      </c>
      <c r="G3139" s="1" t="str">
        <f>_xll.BDS("SPX Index","CHAIN_TICKERS", "CHAIN_STRIKE_PX_OVRD",F3139, "CHAIN_PUT_CALL_TYPE_OVRD=P", "CHAIN_PERIODICITY_OVRD=M")</f>
        <v>SPX US 11/20/15 P2700</v>
      </c>
    </row>
    <row r="3140" spans="1:7" x14ac:dyDescent="0.25">
      <c r="A3140">
        <v>0</v>
      </c>
      <c r="B3140" s="9">
        <v>1.2227397260273972E-4</v>
      </c>
      <c r="C3140" s="9" t="str">
        <f t="shared" ref="C3140:C3203" si="98">ADDRESS(ROW(B3140)+MATCH(1,B3140:B3166),8)</f>
        <v>$H$3167</v>
      </c>
      <c r="D3140" s="9" t="str">
        <f t="shared" ref="D3140:D3203" si="99">"H"&amp;(ROW(B3140)+MATCH(1,B3140:B3166))</f>
        <v>H3167</v>
      </c>
      <c r="F3140">
        <v>62980</v>
      </c>
      <c r="G3140" s="1" t="str">
        <f>_xll.BDS("SPX Index","CHAIN_TICKERS", "CHAIN_STRIKE_PX_OVRD",F3140, "CHAIN_PUT_CALL_TYPE_OVRD=P", "CHAIN_PERIODICITY_OVRD=M")</f>
        <v>SPX US 11/20/15 P2700</v>
      </c>
    </row>
    <row r="3141" spans="1:7" x14ac:dyDescent="0.25">
      <c r="A3141">
        <v>0</v>
      </c>
      <c r="B3141" s="9">
        <v>1.2367123287671233E-4</v>
      </c>
      <c r="C3141" s="9" t="str">
        <f t="shared" si="98"/>
        <v>$H$3168</v>
      </c>
      <c r="D3141" s="9" t="str">
        <f t="shared" si="99"/>
        <v>H3168</v>
      </c>
      <c r="F3141">
        <v>63000</v>
      </c>
      <c r="G3141" s="1" t="str">
        <f>_xll.BDS("SPX Index","CHAIN_TICKERS", "CHAIN_STRIKE_PX_OVRD",F3141, "CHAIN_PUT_CALL_TYPE_OVRD=P", "CHAIN_PERIODICITY_OVRD=M")</f>
        <v>SPX US 11/20/15 P2700</v>
      </c>
    </row>
    <row r="3142" spans="1:7" x14ac:dyDescent="0.25">
      <c r="A3142">
        <v>0</v>
      </c>
      <c r="B3142" s="9">
        <v>1.2035616438356164E-4</v>
      </c>
      <c r="C3142" s="9" t="str">
        <f t="shared" si="98"/>
        <v>$H$3169</v>
      </c>
      <c r="D3142" s="9" t="str">
        <f t="shared" si="99"/>
        <v>H3169</v>
      </c>
      <c r="F3142">
        <v>63020</v>
      </c>
      <c r="G3142" s="1" t="str">
        <f>_xll.BDS("SPX Index","CHAIN_TICKERS", "CHAIN_STRIKE_PX_OVRD",F3142, "CHAIN_PUT_CALL_TYPE_OVRD=P", "CHAIN_PERIODICITY_OVRD=M")</f>
        <v>SPX US 11/20/15 P2700</v>
      </c>
    </row>
    <row r="3143" spans="1:7" x14ac:dyDescent="0.25">
      <c r="A3143">
        <v>0</v>
      </c>
      <c r="B3143" s="9">
        <v>1.2147945205479452E-4</v>
      </c>
      <c r="C3143" s="9" t="str">
        <f t="shared" si="98"/>
        <v>$H$3170</v>
      </c>
      <c r="D3143" s="9" t="str">
        <f t="shared" si="99"/>
        <v>H3170</v>
      </c>
      <c r="F3143">
        <v>63040</v>
      </c>
      <c r="G3143" s="1" t="str">
        <f>_xll.BDS("SPX Index","CHAIN_TICKERS", "CHAIN_STRIKE_PX_OVRD",F3143, "CHAIN_PUT_CALL_TYPE_OVRD=P", "CHAIN_PERIODICITY_OVRD=M")</f>
        <v>SPX US 11/20/15 P2700</v>
      </c>
    </row>
    <row r="3144" spans="1:7" x14ac:dyDescent="0.25">
      <c r="A3144">
        <v>3</v>
      </c>
      <c r="B3144" s="9">
        <v>1.2175342465753425E-4</v>
      </c>
      <c r="C3144" s="9" t="str">
        <f t="shared" si="98"/>
        <v>$H$3171</v>
      </c>
      <c r="D3144" s="9" t="str">
        <f t="shared" si="99"/>
        <v>H3171</v>
      </c>
      <c r="F3144">
        <v>63060</v>
      </c>
      <c r="G3144" s="1" t="str">
        <f>_xll.BDS("SPX Index","CHAIN_TICKERS", "CHAIN_STRIKE_PX_OVRD",F3144, "CHAIN_PUT_CALL_TYPE_OVRD=P", "CHAIN_PERIODICITY_OVRD=M")</f>
        <v>SPX US 11/20/15 P2700</v>
      </c>
    </row>
    <row r="3145" spans="1:7" x14ac:dyDescent="0.25">
      <c r="A3145">
        <v>0</v>
      </c>
      <c r="B3145" s="9">
        <v>1.2197260273972603E-4</v>
      </c>
      <c r="C3145" s="9" t="str">
        <f t="shared" si="98"/>
        <v>$H$3172</v>
      </c>
      <c r="D3145" s="9" t="str">
        <f t="shared" si="99"/>
        <v>H3172</v>
      </c>
      <c r="F3145">
        <v>63080</v>
      </c>
      <c r="G3145" s="1" t="str">
        <f>_xll.BDS("SPX Index","CHAIN_TICKERS", "CHAIN_STRIKE_PX_OVRD",F3145, "CHAIN_PUT_CALL_TYPE_OVRD=P", "CHAIN_PERIODICITY_OVRD=M")</f>
        <v>SPX US 11/20/15 P2700</v>
      </c>
    </row>
    <row r="3146" spans="1:7" x14ac:dyDescent="0.25">
      <c r="A3146">
        <v>0</v>
      </c>
      <c r="B3146" s="9">
        <v>1.2564383561643837E-4</v>
      </c>
      <c r="C3146" s="9" t="str">
        <f t="shared" si="98"/>
        <v>$H$3173</v>
      </c>
      <c r="D3146" s="9" t="str">
        <f t="shared" si="99"/>
        <v>H3173</v>
      </c>
      <c r="F3146">
        <v>63100</v>
      </c>
      <c r="G3146" s="1" t="str">
        <f>_xll.BDS("SPX Index","CHAIN_TICKERS", "CHAIN_STRIKE_PX_OVRD",F3146, "CHAIN_PUT_CALL_TYPE_OVRD=P", "CHAIN_PERIODICITY_OVRD=M")</f>
        <v>SPX US 11/20/15 P2700</v>
      </c>
    </row>
    <row r="3147" spans="1:7" x14ac:dyDescent="0.25">
      <c r="A3147">
        <v>0</v>
      </c>
      <c r="B3147" s="9">
        <v>1.2602739726027396E-4</v>
      </c>
      <c r="C3147" s="9" t="str">
        <f t="shared" si="98"/>
        <v>$H$3174</v>
      </c>
      <c r="D3147" s="9" t="str">
        <f t="shared" si="99"/>
        <v>H3174</v>
      </c>
      <c r="F3147">
        <v>63120</v>
      </c>
      <c r="G3147" s="1" t="str">
        <f>_xll.BDS("SPX Index","CHAIN_TICKERS", "CHAIN_STRIKE_PX_OVRD",F3147, "CHAIN_PUT_CALL_TYPE_OVRD=P", "CHAIN_PERIODICITY_OVRD=M")</f>
        <v>SPX US 11/20/15 P2700</v>
      </c>
    </row>
    <row r="3148" spans="1:7" x14ac:dyDescent="0.25">
      <c r="A3148">
        <v>0</v>
      </c>
      <c r="B3148" s="9">
        <v>1.2487671232876713E-4</v>
      </c>
      <c r="C3148" s="9" t="str">
        <f t="shared" si="98"/>
        <v>$H$3175</v>
      </c>
      <c r="D3148" s="9" t="str">
        <f t="shared" si="99"/>
        <v>H3175</v>
      </c>
      <c r="F3148">
        <v>63140</v>
      </c>
      <c r="G3148" s="1" t="str">
        <f>_xll.BDS("SPX Index","CHAIN_TICKERS", "CHAIN_STRIKE_PX_OVRD",F3148, "CHAIN_PUT_CALL_TYPE_OVRD=P", "CHAIN_PERIODICITY_OVRD=M")</f>
        <v>SPX US 11/20/15 P2700</v>
      </c>
    </row>
    <row r="3149" spans="1:7" x14ac:dyDescent="0.25">
      <c r="A3149">
        <v>0</v>
      </c>
      <c r="B3149" s="9">
        <v>1.2394520547945206E-4</v>
      </c>
      <c r="C3149" s="9" t="str">
        <f t="shared" si="98"/>
        <v>$H$3176</v>
      </c>
      <c r="D3149" s="9" t="str">
        <f t="shared" si="99"/>
        <v>H3176</v>
      </c>
      <c r="F3149">
        <v>63160</v>
      </c>
      <c r="G3149" s="1" t="str">
        <f>_xll.BDS("SPX Index","CHAIN_TICKERS", "CHAIN_STRIKE_PX_OVRD",F3149, "CHAIN_PUT_CALL_TYPE_OVRD=P", "CHAIN_PERIODICITY_OVRD=M")</f>
        <v>SPX US 11/20/15 P2700</v>
      </c>
    </row>
    <row r="3150" spans="1:7" x14ac:dyDescent="0.25">
      <c r="A3150">
        <v>0</v>
      </c>
      <c r="B3150" s="9">
        <v>1.2282191780821916E-4</v>
      </c>
      <c r="C3150" s="9" t="str">
        <f t="shared" si="98"/>
        <v>$H$3177</v>
      </c>
      <c r="D3150" s="9" t="str">
        <f t="shared" si="99"/>
        <v>H3177</v>
      </c>
      <c r="F3150">
        <v>63180</v>
      </c>
      <c r="G3150" s="1" t="str">
        <f>_xll.BDS("SPX Index","CHAIN_TICKERS", "CHAIN_STRIKE_PX_OVRD",F3150, "CHAIN_PUT_CALL_TYPE_OVRD=P", "CHAIN_PERIODICITY_OVRD=M")</f>
        <v>SPX US 11/20/15 P2700</v>
      </c>
    </row>
    <row r="3151" spans="1:7" x14ac:dyDescent="0.25">
      <c r="A3151">
        <v>0</v>
      </c>
      <c r="B3151" s="9">
        <v>1.2290410958904109E-4</v>
      </c>
      <c r="C3151" s="9" t="str">
        <f t="shared" si="98"/>
        <v>$H$3178</v>
      </c>
      <c r="D3151" s="9" t="str">
        <f t="shared" si="99"/>
        <v>H3178</v>
      </c>
      <c r="F3151">
        <v>63200</v>
      </c>
      <c r="G3151" s="1" t="str">
        <f>_xll.BDS("SPX Index","CHAIN_TICKERS", "CHAIN_STRIKE_PX_OVRD",F3151, "CHAIN_PUT_CALL_TYPE_OVRD=P", "CHAIN_PERIODICITY_OVRD=M")</f>
        <v>SPX US 11/20/15 P2700</v>
      </c>
    </row>
    <row r="3152" spans="1:7" x14ac:dyDescent="0.25">
      <c r="A3152">
        <v>0</v>
      </c>
      <c r="B3152" s="9">
        <v>1.226027397260274E-4</v>
      </c>
      <c r="C3152" s="9" t="str">
        <f t="shared" si="98"/>
        <v>$H$3179</v>
      </c>
      <c r="D3152" s="9" t="str">
        <f t="shared" si="99"/>
        <v>H3179</v>
      </c>
      <c r="F3152">
        <v>63220</v>
      </c>
      <c r="G3152" s="1" t="str">
        <f>_xll.BDS("SPX Index","CHAIN_TICKERS", "CHAIN_STRIKE_PX_OVRD",F3152, "CHAIN_PUT_CALL_TYPE_OVRD=P", "CHAIN_PERIODICITY_OVRD=M")</f>
        <v>SPX US 11/20/15 P2700</v>
      </c>
    </row>
    <row r="3153" spans="1:7" x14ac:dyDescent="0.25">
      <c r="A3153">
        <v>0</v>
      </c>
      <c r="B3153" s="9">
        <v>1.2145205479452054E-4</v>
      </c>
      <c r="C3153" s="9" t="str">
        <f t="shared" si="98"/>
        <v>$H$3180</v>
      </c>
      <c r="D3153" s="9" t="str">
        <f t="shared" si="99"/>
        <v>H3180</v>
      </c>
      <c r="F3153">
        <v>63240</v>
      </c>
      <c r="G3153" s="1" t="str">
        <f>_xll.BDS("SPX Index","CHAIN_TICKERS", "CHAIN_STRIKE_PX_OVRD",F3153, "CHAIN_PUT_CALL_TYPE_OVRD=P", "CHAIN_PERIODICITY_OVRD=M")</f>
        <v>SPX US 11/20/15 P2700</v>
      </c>
    </row>
    <row r="3154" spans="1:7" x14ac:dyDescent="0.25">
      <c r="A3154">
        <v>0</v>
      </c>
      <c r="B3154" s="9">
        <v>1.2254794520547946E-4</v>
      </c>
      <c r="C3154" s="9" t="str">
        <f t="shared" si="98"/>
        <v>$H$3181</v>
      </c>
      <c r="D3154" s="9" t="str">
        <f t="shared" si="99"/>
        <v>H3181</v>
      </c>
      <c r="F3154">
        <v>63260</v>
      </c>
      <c r="G3154" s="1" t="str">
        <f>_xll.BDS("SPX Index","CHAIN_TICKERS", "CHAIN_STRIKE_PX_OVRD",F3154, "CHAIN_PUT_CALL_TYPE_OVRD=P", "CHAIN_PERIODICITY_OVRD=M")</f>
        <v>SPX US 11/20/15 P2700</v>
      </c>
    </row>
    <row r="3155" spans="1:7" x14ac:dyDescent="0.25">
      <c r="A3155">
        <v>0</v>
      </c>
      <c r="B3155" s="9">
        <v>1.2309589041095893E-4</v>
      </c>
      <c r="C3155" s="9" t="str">
        <f t="shared" si="98"/>
        <v>$H$3182</v>
      </c>
      <c r="D3155" s="9" t="str">
        <f t="shared" si="99"/>
        <v>H3182</v>
      </c>
      <c r="F3155">
        <v>63280</v>
      </c>
      <c r="G3155" s="1" t="str">
        <f>_xll.BDS("SPX Index","CHAIN_TICKERS", "CHAIN_STRIKE_PX_OVRD",F3155, "CHAIN_PUT_CALL_TYPE_OVRD=P", "CHAIN_PERIODICITY_OVRD=M")</f>
        <v>SPX US 11/20/15 P2700</v>
      </c>
    </row>
    <row r="3156" spans="1:7" x14ac:dyDescent="0.25">
      <c r="A3156">
        <v>0</v>
      </c>
      <c r="B3156" s="9">
        <v>1.212054794520548E-4</v>
      </c>
      <c r="C3156" s="9" t="str">
        <f t="shared" si="98"/>
        <v>$H$3183</v>
      </c>
      <c r="D3156" s="9" t="str">
        <f t="shared" si="99"/>
        <v>H3183</v>
      </c>
      <c r="F3156">
        <v>63300</v>
      </c>
      <c r="G3156" s="1" t="str">
        <f>_xll.BDS("SPX Index","CHAIN_TICKERS", "CHAIN_STRIKE_PX_OVRD",F3156, "CHAIN_PUT_CALL_TYPE_OVRD=P", "CHAIN_PERIODICITY_OVRD=M")</f>
        <v>SPX US 11/20/15 P2700</v>
      </c>
    </row>
    <row r="3157" spans="1:7" x14ac:dyDescent="0.25">
      <c r="A3157">
        <v>0</v>
      </c>
      <c r="B3157" s="9">
        <v>1.2090410958904111E-4</v>
      </c>
      <c r="C3157" s="9" t="str">
        <f t="shared" si="98"/>
        <v>$H$3184</v>
      </c>
      <c r="D3157" s="9" t="str">
        <f t="shared" si="99"/>
        <v>H3184</v>
      </c>
      <c r="F3157">
        <v>63320</v>
      </c>
      <c r="G3157" s="1" t="str">
        <f>_xll.BDS("SPX Index","CHAIN_TICKERS", "CHAIN_STRIKE_PX_OVRD",F3157, "CHAIN_PUT_CALL_TYPE_OVRD=P", "CHAIN_PERIODICITY_OVRD=M")</f>
        <v>SPX US 11/20/15 P2700</v>
      </c>
    </row>
    <row r="3158" spans="1:7" x14ac:dyDescent="0.25">
      <c r="A3158">
        <v>0</v>
      </c>
      <c r="B3158" s="9">
        <v>1.226027397260274E-4</v>
      </c>
      <c r="C3158" s="9" t="str">
        <f t="shared" si="98"/>
        <v>$H$3185</v>
      </c>
      <c r="D3158" s="9" t="str">
        <f t="shared" si="99"/>
        <v>H3185</v>
      </c>
      <c r="F3158">
        <v>63340</v>
      </c>
      <c r="G3158" s="1" t="str">
        <f>_xll.BDS("SPX Index","CHAIN_TICKERS", "CHAIN_STRIKE_PX_OVRD",F3158, "CHAIN_PUT_CALL_TYPE_OVRD=P", "CHAIN_PERIODICITY_OVRD=M")</f>
        <v>SPX US 11/20/15 P2700</v>
      </c>
    </row>
    <row r="3159" spans="1:7" x14ac:dyDescent="0.25">
      <c r="A3159">
        <v>0</v>
      </c>
      <c r="B3159" s="9">
        <v>1.2339726027397259E-4</v>
      </c>
      <c r="C3159" s="9" t="str">
        <f t="shared" si="98"/>
        <v>$H$3186</v>
      </c>
      <c r="D3159" s="9" t="str">
        <f t="shared" si="99"/>
        <v>H3186</v>
      </c>
      <c r="F3159">
        <v>63360</v>
      </c>
      <c r="G3159" s="1" t="str">
        <f>_xll.BDS("SPX Index","CHAIN_TICKERS", "CHAIN_STRIKE_PX_OVRD",F3159, "CHAIN_PUT_CALL_TYPE_OVRD=P", "CHAIN_PERIODICITY_OVRD=M")</f>
        <v>SPX US 11/20/15 P2700</v>
      </c>
    </row>
    <row r="3160" spans="1:7" x14ac:dyDescent="0.25">
      <c r="A3160">
        <v>0</v>
      </c>
      <c r="B3160" s="9">
        <v>1.2309589041095893E-4</v>
      </c>
      <c r="C3160" s="9" t="str">
        <f t="shared" si="98"/>
        <v>$H$3187</v>
      </c>
      <c r="D3160" s="9" t="str">
        <f t="shared" si="99"/>
        <v>H3187</v>
      </c>
      <c r="F3160">
        <v>63380</v>
      </c>
      <c r="G3160" s="1" t="str">
        <f>_xll.BDS("SPX Index","CHAIN_TICKERS", "CHAIN_STRIKE_PX_OVRD",F3160, "CHAIN_PUT_CALL_TYPE_OVRD=P", "CHAIN_PERIODICITY_OVRD=M")</f>
        <v>SPX US 11/20/15 P2700</v>
      </c>
    </row>
    <row r="3161" spans="1:7" x14ac:dyDescent="0.25">
      <c r="A3161">
        <v>0</v>
      </c>
      <c r="B3161" s="9">
        <v>1.2290410958904109E-4</v>
      </c>
      <c r="C3161" s="9" t="str">
        <f t="shared" si="98"/>
        <v>$H$3188</v>
      </c>
      <c r="D3161" s="9" t="str">
        <f t="shared" si="99"/>
        <v>H3188</v>
      </c>
      <c r="F3161">
        <v>63400</v>
      </c>
      <c r="G3161" s="1" t="str">
        <f>_xll.BDS("SPX Index","CHAIN_TICKERS", "CHAIN_STRIKE_PX_OVRD",F3161, "CHAIN_PUT_CALL_TYPE_OVRD=P", "CHAIN_PERIODICITY_OVRD=M")</f>
        <v>SPX US 11/20/15 P2700</v>
      </c>
    </row>
    <row r="3162" spans="1:7" x14ac:dyDescent="0.25">
      <c r="A3162">
        <v>0</v>
      </c>
      <c r="B3162" s="9">
        <v>1.2117808219178082E-4</v>
      </c>
      <c r="C3162" s="9" t="str">
        <f t="shared" si="98"/>
        <v>$H$3189</v>
      </c>
      <c r="D3162" s="9" t="str">
        <f t="shared" si="99"/>
        <v>H3189</v>
      </c>
      <c r="F3162">
        <v>63420</v>
      </c>
      <c r="G3162" s="1" t="str">
        <f>_xll.BDS("SPX Index","CHAIN_TICKERS", "CHAIN_STRIKE_PX_OVRD",F3162, "CHAIN_PUT_CALL_TYPE_OVRD=P", "CHAIN_PERIODICITY_OVRD=M")</f>
        <v>SPX US 11/20/15 P2700</v>
      </c>
    </row>
    <row r="3163" spans="1:7" x14ac:dyDescent="0.25">
      <c r="A3163">
        <v>1</v>
      </c>
      <c r="B3163" s="9">
        <v>1.223013698630137E-4</v>
      </c>
      <c r="C3163" s="9" t="str">
        <f t="shared" si="98"/>
        <v>$H$3190</v>
      </c>
      <c r="D3163" s="9" t="str">
        <f t="shared" si="99"/>
        <v>H3190</v>
      </c>
      <c r="F3163">
        <v>63440</v>
      </c>
      <c r="G3163" s="1" t="str">
        <f>_xll.BDS("SPX Index","CHAIN_TICKERS", "CHAIN_STRIKE_PX_OVRD",F3163, "CHAIN_PUT_CALL_TYPE_OVRD=P", "CHAIN_PERIODICITY_OVRD=M")</f>
        <v>SPX US 11/20/15 P2700</v>
      </c>
    </row>
    <row r="3164" spans="1:7" x14ac:dyDescent="0.25">
      <c r="A3164">
        <v>0</v>
      </c>
      <c r="B3164" s="9">
        <v>1.2312328767123288E-4</v>
      </c>
      <c r="C3164" s="9" t="str">
        <f t="shared" si="98"/>
        <v>$H$3191</v>
      </c>
      <c r="D3164" s="9" t="str">
        <f t="shared" si="99"/>
        <v>H3191</v>
      </c>
      <c r="F3164">
        <v>63460</v>
      </c>
      <c r="G3164" s="1" t="str">
        <f>_xll.BDS("SPX Index","CHAIN_TICKERS", "CHAIN_STRIKE_PX_OVRD",F3164, "CHAIN_PUT_CALL_TYPE_OVRD=P", "CHAIN_PERIODICITY_OVRD=M")</f>
        <v>SPX US 11/20/15 P2700</v>
      </c>
    </row>
    <row r="3165" spans="1:7" x14ac:dyDescent="0.25">
      <c r="A3165">
        <v>0</v>
      </c>
      <c r="B3165" s="9">
        <v>1.2367123287671233E-4</v>
      </c>
      <c r="C3165" s="9" t="str">
        <f t="shared" si="98"/>
        <v>$H$3192</v>
      </c>
      <c r="D3165" s="9" t="str">
        <f t="shared" si="99"/>
        <v>H3192</v>
      </c>
      <c r="F3165">
        <v>63480</v>
      </c>
      <c r="G3165" s="1" t="str">
        <f>_xll.BDS("SPX Index","CHAIN_TICKERS", "CHAIN_STRIKE_PX_OVRD",F3165, "CHAIN_PUT_CALL_TYPE_OVRD=P", "CHAIN_PERIODICITY_OVRD=M")</f>
        <v>SPX US 11/20/15 P2700</v>
      </c>
    </row>
    <row r="3166" spans="1:7" x14ac:dyDescent="0.25">
      <c r="A3166">
        <v>0</v>
      </c>
      <c r="B3166" s="9">
        <v>1.2317808219178083E-4</v>
      </c>
      <c r="C3166" s="9" t="str">
        <f t="shared" si="98"/>
        <v>$H$3193</v>
      </c>
      <c r="D3166" s="9" t="str">
        <f t="shared" si="99"/>
        <v>H3193</v>
      </c>
      <c r="F3166">
        <v>63500</v>
      </c>
      <c r="G3166" s="1" t="str">
        <f>_xll.BDS("SPX Index","CHAIN_TICKERS", "CHAIN_STRIKE_PX_OVRD",F3166, "CHAIN_PUT_CALL_TYPE_OVRD=P", "CHAIN_PERIODICITY_OVRD=M")</f>
        <v>SPX US 11/20/15 P2700</v>
      </c>
    </row>
    <row r="3167" spans="1:7" x14ac:dyDescent="0.25">
      <c r="A3167">
        <v>0</v>
      </c>
      <c r="B3167" s="9">
        <v>1.2545205479452053E-4</v>
      </c>
      <c r="C3167" s="9" t="str">
        <f t="shared" si="98"/>
        <v>$H$3194</v>
      </c>
      <c r="D3167" s="9" t="str">
        <f t="shared" si="99"/>
        <v>H3194</v>
      </c>
      <c r="F3167">
        <v>63520</v>
      </c>
      <c r="G3167" s="1" t="str">
        <f>_xll.BDS("SPX Index","CHAIN_TICKERS", "CHAIN_STRIKE_PX_OVRD",F3167, "CHAIN_PUT_CALL_TYPE_OVRD=P", "CHAIN_PERIODICITY_OVRD=M")</f>
        <v>SPX US 11/20/15 P2700</v>
      </c>
    </row>
    <row r="3168" spans="1:7" x14ac:dyDescent="0.25">
      <c r="A3168">
        <v>0</v>
      </c>
      <c r="B3168" s="9">
        <v>1.2482191780821919E-4</v>
      </c>
      <c r="C3168" s="9" t="str">
        <f t="shared" si="98"/>
        <v>$H$3195</v>
      </c>
      <c r="D3168" s="9" t="str">
        <f t="shared" si="99"/>
        <v>H3195</v>
      </c>
      <c r="F3168">
        <v>63540</v>
      </c>
      <c r="G3168" s="1" t="str">
        <f>_xll.BDS("SPX Index","CHAIN_TICKERS", "CHAIN_STRIKE_PX_OVRD",F3168, "CHAIN_PUT_CALL_TYPE_OVRD=P", "CHAIN_PERIODICITY_OVRD=M")</f>
        <v>SPX US 11/20/15 P2700</v>
      </c>
    </row>
    <row r="3169" spans="1:7" x14ac:dyDescent="0.25">
      <c r="A3169">
        <v>0</v>
      </c>
      <c r="B3169" s="9">
        <v>1.2394520547945206E-4</v>
      </c>
      <c r="C3169" s="9" t="str">
        <f t="shared" si="98"/>
        <v>$H$3196</v>
      </c>
      <c r="D3169" s="9" t="str">
        <f t="shared" si="99"/>
        <v>H3196</v>
      </c>
      <c r="F3169">
        <v>63560</v>
      </c>
      <c r="G3169" s="1" t="str">
        <f>_xll.BDS("SPX Index","CHAIN_TICKERS", "CHAIN_STRIKE_PX_OVRD",F3169, "CHAIN_PUT_CALL_TYPE_OVRD=P", "CHAIN_PERIODICITY_OVRD=M")</f>
        <v>SPX US 11/20/15 P2700</v>
      </c>
    </row>
    <row r="3170" spans="1:7" x14ac:dyDescent="0.25">
      <c r="A3170">
        <v>0</v>
      </c>
      <c r="B3170" s="9">
        <v>1.2575342465753425E-4</v>
      </c>
      <c r="C3170" s="9" t="str">
        <f t="shared" si="98"/>
        <v>$H$3197</v>
      </c>
      <c r="D3170" s="9" t="str">
        <f t="shared" si="99"/>
        <v>H3197</v>
      </c>
      <c r="F3170">
        <v>63580</v>
      </c>
      <c r="G3170" s="1" t="str">
        <f>_xll.BDS("SPX Index","CHAIN_TICKERS", "CHAIN_STRIKE_PX_OVRD",F3170, "CHAIN_PUT_CALL_TYPE_OVRD=P", "CHAIN_PERIODICITY_OVRD=M")</f>
        <v>SPX US 11/20/15 P2700</v>
      </c>
    </row>
    <row r="3171" spans="1:7" x14ac:dyDescent="0.25">
      <c r="A3171">
        <v>0</v>
      </c>
      <c r="B3171" s="9">
        <v>1.243013698630137E-4</v>
      </c>
      <c r="C3171" s="9" t="str">
        <f t="shared" si="98"/>
        <v>$H$3198</v>
      </c>
      <c r="D3171" s="9" t="str">
        <f t="shared" si="99"/>
        <v>H3198</v>
      </c>
      <c r="F3171">
        <v>63600</v>
      </c>
      <c r="G3171" s="1" t="str">
        <f>_xll.BDS("SPX Index","CHAIN_TICKERS", "CHAIN_STRIKE_PX_OVRD",F3171, "CHAIN_PUT_CALL_TYPE_OVRD=P", "CHAIN_PERIODICITY_OVRD=M")</f>
        <v>SPX US 11/20/15 P2700</v>
      </c>
    </row>
    <row r="3172" spans="1:7" x14ac:dyDescent="0.25">
      <c r="A3172">
        <v>0</v>
      </c>
      <c r="B3172" s="9">
        <v>1.2197260273972603E-4</v>
      </c>
      <c r="C3172" s="9" t="str">
        <f t="shared" si="98"/>
        <v>$H$3199</v>
      </c>
      <c r="D3172" s="9" t="str">
        <f t="shared" si="99"/>
        <v>H3199</v>
      </c>
      <c r="F3172">
        <v>63620</v>
      </c>
      <c r="G3172" s="1" t="str">
        <f>_xll.BDS("SPX Index","CHAIN_TICKERS", "CHAIN_STRIKE_PX_OVRD",F3172, "CHAIN_PUT_CALL_TYPE_OVRD=P", "CHAIN_PERIODICITY_OVRD=M")</f>
        <v>SPX US 11/20/15 P2700</v>
      </c>
    </row>
    <row r="3173" spans="1:7" x14ac:dyDescent="0.25">
      <c r="A3173">
        <v>0</v>
      </c>
      <c r="B3173" s="9">
        <v>1.2252054794520547E-4</v>
      </c>
      <c r="C3173" s="9" t="str">
        <f t="shared" si="98"/>
        <v>$H$3200</v>
      </c>
      <c r="D3173" s="9" t="str">
        <f t="shared" si="99"/>
        <v>H3200</v>
      </c>
      <c r="F3173">
        <v>63640</v>
      </c>
      <c r="G3173" s="1" t="str">
        <f>_xll.BDS("SPX Index","CHAIN_TICKERS", "CHAIN_STRIKE_PX_OVRD",F3173, "CHAIN_PUT_CALL_TYPE_OVRD=P", "CHAIN_PERIODICITY_OVRD=M")</f>
        <v>SPX US 11/20/15 P2700</v>
      </c>
    </row>
    <row r="3174" spans="1:7" x14ac:dyDescent="0.25">
      <c r="A3174">
        <v>0</v>
      </c>
      <c r="B3174" s="9">
        <v>1.2290410958904109E-4</v>
      </c>
      <c r="C3174" s="9" t="str">
        <f t="shared" si="98"/>
        <v>$H$3201</v>
      </c>
      <c r="D3174" s="9" t="str">
        <f t="shared" si="99"/>
        <v>H3201</v>
      </c>
      <c r="F3174">
        <v>63660</v>
      </c>
      <c r="G3174" s="1" t="str">
        <f>_xll.BDS("SPX Index","CHAIN_TICKERS", "CHAIN_STRIKE_PX_OVRD",F3174, "CHAIN_PUT_CALL_TYPE_OVRD=P", "CHAIN_PERIODICITY_OVRD=M")</f>
        <v>SPX US 11/20/15 P2700</v>
      </c>
    </row>
    <row r="3175" spans="1:7" x14ac:dyDescent="0.25">
      <c r="A3175">
        <v>0</v>
      </c>
      <c r="B3175" s="9">
        <v>1.2202739726027397E-4</v>
      </c>
      <c r="C3175" s="9" t="str">
        <f t="shared" si="98"/>
        <v>$H$3202</v>
      </c>
      <c r="D3175" s="9" t="str">
        <f t="shared" si="99"/>
        <v>H3202</v>
      </c>
      <c r="F3175">
        <v>63680</v>
      </c>
      <c r="G3175" s="1" t="str">
        <f>_xll.BDS("SPX Index","CHAIN_TICKERS", "CHAIN_STRIKE_PX_OVRD",F3175, "CHAIN_PUT_CALL_TYPE_OVRD=P", "CHAIN_PERIODICITY_OVRD=M")</f>
        <v>SPX US 11/20/15 P2700</v>
      </c>
    </row>
    <row r="3176" spans="1:7" x14ac:dyDescent="0.25">
      <c r="A3176">
        <v>0</v>
      </c>
      <c r="B3176" s="9">
        <v>1.2145205479452054E-4</v>
      </c>
      <c r="C3176" s="9" t="str">
        <f t="shared" si="98"/>
        <v>$H$3203</v>
      </c>
      <c r="D3176" s="9" t="str">
        <f t="shared" si="99"/>
        <v>H3203</v>
      </c>
      <c r="F3176">
        <v>63700</v>
      </c>
      <c r="G3176" s="1" t="str">
        <f>_xll.BDS("SPX Index","CHAIN_TICKERS", "CHAIN_STRIKE_PX_OVRD",F3176, "CHAIN_PUT_CALL_TYPE_OVRD=P", "CHAIN_PERIODICITY_OVRD=M")</f>
        <v>SPX US 11/20/15 P2700</v>
      </c>
    </row>
    <row r="3177" spans="1:7" x14ac:dyDescent="0.25">
      <c r="A3177">
        <v>0</v>
      </c>
      <c r="B3177" s="9">
        <v>1.2254794520547946E-4</v>
      </c>
      <c r="C3177" s="9" t="str">
        <f t="shared" si="98"/>
        <v>$H$3204</v>
      </c>
      <c r="D3177" s="9" t="str">
        <f t="shared" si="99"/>
        <v>H3204</v>
      </c>
      <c r="F3177">
        <v>63720</v>
      </c>
      <c r="G3177" s="1" t="str">
        <f>_xll.BDS("SPX Index","CHAIN_TICKERS", "CHAIN_STRIKE_PX_OVRD",F3177, "CHAIN_PUT_CALL_TYPE_OVRD=P", "CHAIN_PERIODICITY_OVRD=M")</f>
        <v>SPX US 11/20/15 P2700</v>
      </c>
    </row>
    <row r="3178" spans="1:7" x14ac:dyDescent="0.25">
      <c r="A3178">
        <v>0</v>
      </c>
      <c r="B3178" s="9">
        <v>1.2339726027397259E-4</v>
      </c>
      <c r="C3178" s="9" t="str">
        <f t="shared" si="98"/>
        <v>$H$3205</v>
      </c>
      <c r="D3178" s="9" t="str">
        <f t="shared" si="99"/>
        <v>H3205</v>
      </c>
      <c r="F3178">
        <v>63740</v>
      </c>
      <c r="G3178" s="1" t="str">
        <f>_xll.BDS("SPX Index","CHAIN_TICKERS", "CHAIN_STRIKE_PX_OVRD",F3178, "CHAIN_PUT_CALL_TYPE_OVRD=P", "CHAIN_PERIODICITY_OVRD=M")</f>
        <v>SPX US 11/20/15 P2700</v>
      </c>
    </row>
    <row r="3179" spans="1:7" x14ac:dyDescent="0.25">
      <c r="A3179">
        <v>0</v>
      </c>
      <c r="B3179" s="9">
        <v>1.2263013698630138E-4</v>
      </c>
      <c r="C3179" s="9" t="str">
        <f t="shared" si="98"/>
        <v>$H$3206</v>
      </c>
      <c r="D3179" s="9" t="str">
        <f t="shared" si="99"/>
        <v>H3206</v>
      </c>
      <c r="F3179">
        <v>63760</v>
      </c>
      <c r="G3179" s="1" t="str">
        <f>_xll.BDS("SPX Index","CHAIN_TICKERS", "CHAIN_STRIKE_PX_OVRD",F3179, "CHAIN_PUT_CALL_TYPE_OVRD=P", "CHAIN_PERIODICITY_OVRD=M")</f>
        <v>SPX US 11/20/15 P2700</v>
      </c>
    </row>
    <row r="3180" spans="1:7" x14ac:dyDescent="0.25">
      <c r="A3180">
        <v>0</v>
      </c>
      <c r="B3180" s="9">
        <v>1.2117808219178082E-4</v>
      </c>
      <c r="C3180" s="9" t="str">
        <f t="shared" si="98"/>
        <v>$H$3207</v>
      </c>
      <c r="D3180" s="9" t="str">
        <f t="shared" si="99"/>
        <v>H3207</v>
      </c>
      <c r="F3180">
        <v>63780</v>
      </c>
      <c r="G3180" s="1" t="str">
        <f>_xll.BDS("SPX Index","CHAIN_TICKERS", "CHAIN_STRIKE_PX_OVRD",F3180, "CHAIN_PUT_CALL_TYPE_OVRD=P", "CHAIN_PERIODICITY_OVRD=M")</f>
        <v>SPX US 11/20/15 P2700</v>
      </c>
    </row>
    <row r="3181" spans="1:7" x14ac:dyDescent="0.25">
      <c r="A3181">
        <v>0</v>
      </c>
      <c r="B3181" s="9">
        <v>1.2117808219178082E-4</v>
      </c>
      <c r="C3181" s="9" t="str">
        <f t="shared" si="98"/>
        <v>$H$3208</v>
      </c>
      <c r="D3181" s="9" t="str">
        <f t="shared" si="99"/>
        <v>H3208</v>
      </c>
      <c r="F3181">
        <v>63800</v>
      </c>
      <c r="G3181" s="1" t="str">
        <f>_xll.BDS("SPX Index","CHAIN_TICKERS", "CHAIN_STRIKE_PX_OVRD",F3181, "CHAIN_PUT_CALL_TYPE_OVRD=P", "CHAIN_PERIODICITY_OVRD=M")</f>
        <v>SPX US 11/20/15 P2700</v>
      </c>
    </row>
    <row r="3182" spans="1:7" x14ac:dyDescent="0.25">
      <c r="A3182">
        <v>0</v>
      </c>
      <c r="B3182" s="9">
        <v>1.213972602739726E-4</v>
      </c>
      <c r="C3182" s="9" t="str">
        <f t="shared" si="98"/>
        <v>$H$3209</v>
      </c>
      <c r="D3182" s="9" t="str">
        <f t="shared" si="99"/>
        <v>H3209</v>
      </c>
      <c r="F3182">
        <v>63820</v>
      </c>
      <c r="G3182" s="1" t="str">
        <f>_xll.BDS("SPX Index","CHAIN_TICKERS", "CHAIN_STRIKE_PX_OVRD",F3182, "CHAIN_PUT_CALL_TYPE_OVRD=P", "CHAIN_PERIODICITY_OVRD=M")</f>
        <v>SPX US 11/20/15 P2700</v>
      </c>
    </row>
    <row r="3183" spans="1:7" x14ac:dyDescent="0.25">
      <c r="A3183">
        <v>0</v>
      </c>
      <c r="B3183" s="9">
        <v>1.1994520547945206E-4</v>
      </c>
      <c r="C3183" s="9" t="str">
        <f t="shared" si="98"/>
        <v>$H$3210</v>
      </c>
      <c r="D3183" s="9" t="str">
        <f t="shared" si="99"/>
        <v>H3210</v>
      </c>
      <c r="F3183">
        <v>63840</v>
      </c>
      <c r="G3183" s="1" t="str">
        <f>_xll.BDS("SPX Index","CHAIN_TICKERS", "CHAIN_STRIKE_PX_OVRD",F3183, "CHAIN_PUT_CALL_TYPE_OVRD=P", "CHAIN_PERIODICITY_OVRD=M")</f>
        <v>SPX US 11/20/15 P2700</v>
      </c>
    </row>
    <row r="3184" spans="1:7" x14ac:dyDescent="0.25">
      <c r="A3184">
        <v>0</v>
      </c>
      <c r="B3184" s="9">
        <v>1.1978082191780822E-4</v>
      </c>
      <c r="C3184" s="9" t="str">
        <f t="shared" si="98"/>
        <v>$H$3211</v>
      </c>
      <c r="D3184" s="9" t="str">
        <f t="shared" si="99"/>
        <v>H3211</v>
      </c>
      <c r="F3184">
        <v>63860</v>
      </c>
      <c r="G3184" s="1" t="str">
        <f>_xll.BDS("SPX Index","CHAIN_TICKERS", "CHAIN_STRIKE_PX_OVRD",F3184, "CHAIN_PUT_CALL_TYPE_OVRD=P", "CHAIN_PERIODICITY_OVRD=M")</f>
        <v>SPX US 11/20/15 P2700</v>
      </c>
    </row>
    <row r="3185" spans="1:7" x14ac:dyDescent="0.25">
      <c r="A3185">
        <v>1</v>
      </c>
      <c r="B3185" s="9">
        <v>1.1720547945205481E-4</v>
      </c>
      <c r="C3185" s="9" t="str">
        <f t="shared" si="98"/>
        <v>$H$3212</v>
      </c>
      <c r="D3185" s="9" t="str">
        <f t="shared" si="99"/>
        <v>H3212</v>
      </c>
      <c r="F3185">
        <v>63880</v>
      </c>
      <c r="G3185" s="1" t="str">
        <f>_xll.BDS("SPX Index","CHAIN_TICKERS", "CHAIN_STRIKE_PX_OVRD",F3185, "CHAIN_PUT_CALL_TYPE_OVRD=P", "CHAIN_PERIODICITY_OVRD=M")</f>
        <v>SPX US 11/20/15 P2700</v>
      </c>
    </row>
    <row r="3186" spans="1:7" x14ac:dyDescent="0.25">
      <c r="A3186">
        <v>0</v>
      </c>
      <c r="B3186" s="9">
        <v>1.1884931506849316E-4</v>
      </c>
      <c r="C3186" s="9" t="str">
        <f t="shared" si="98"/>
        <v>$H$3213</v>
      </c>
      <c r="D3186" s="9" t="str">
        <f t="shared" si="99"/>
        <v>H3213</v>
      </c>
      <c r="F3186">
        <v>63900</v>
      </c>
      <c r="G3186" s="1" t="str">
        <f>_xll.BDS("SPX Index","CHAIN_TICKERS", "CHAIN_STRIKE_PX_OVRD",F3186, "CHAIN_PUT_CALL_TYPE_OVRD=P", "CHAIN_PERIODICITY_OVRD=M")</f>
        <v>SPX US 11/20/15 P2700</v>
      </c>
    </row>
    <row r="3187" spans="1:7" x14ac:dyDescent="0.25">
      <c r="A3187">
        <v>0</v>
      </c>
      <c r="B3187" s="9">
        <v>1.2112328767123289E-4</v>
      </c>
      <c r="C3187" s="9" t="str">
        <f t="shared" si="98"/>
        <v>$H$3214</v>
      </c>
      <c r="D3187" s="9" t="str">
        <f t="shared" si="99"/>
        <v>H3214</v>
      </c>
      <c r="F3187">
        <v>63920</v>
      </c>
      <c r="G3187" s="1" t="str">
        <f>_xll.BDS("SPX Index","CHAIN_TICKERS", "CHAIN_STRIKE_PX_OVRD",F3187, "CHAIN_PUT_CALL_TYPE_OVRD=P", "CHAIN_PERIODICITY_OVRD=M")</f>
        <v>SPX US 11/20/15 P2700</v>
      </c>
    </row>
    <row r="3188" spans="1:7" x14ac:dyDescent="0.25">
      <c r="A3188">
        <v>0</v>
      </c>
      <c r="B3188" s="9">
        <v>1.2232876712328766E-4</v>
      </c>
      <c r="C3188" s="9" t="str">
        <f t="shared" si="98"/>
        <v>$H$3215</v>
      </c>
      <c r="D3188" s="9" t="str">
        <f t="shared" si="99"/>
        <v>H3215</v>
      </c>
      <c r="F3188">
        <v>63940</v>
      </c>
      <c r="G3188" s="1" t="str">
        <f>_xll.BDS("SPX Index","CHAIN_TICKERS", "CHAIN_STRIKE_PX_OVRD",F3188, "CHAIN_PUT_CALL_TYPE_OVRD=P", "CHAIN_PERIODICITY_OVRD=M")</f>
        <v>SPX US 11/20/15 P2700</v>
      </c>
    </row>
    <row r="3189" spans="1:7" x14ac:dyDescent="0.25">
      <c r="A3189">
        <v>0</v>
      </c>
      <c r="B3189" s="9">
        <v>1.2117808219178082E-4</v>
      </c>
      <c r="C3189" s="9" t="str">
        <f t="shared" si="98"/>
        <v>$H$3216</v>
      </c>
      <c r="D3189" s="9" t="str">
        <f t="shared" si="99"/>
        <v>H3216</v>
      </c>
      <c r="F3189">
        <v>63960</v>
      </c>
      <c r="G3189" s="1" t="str">
        <f>_xll.BDS("SPX Index","CHAIN_TICKERS", "CHAIN_STRIKE_PX_OVRD",F3189, "CHAIN_PUT_CALL_TYPE_OVRD=P", "CHAIN_PERIODICITY_OVRD=M")</f>
        <v>SPX US 11/20/15 P2700</v>
      </c>
    </row>
    <row r="3190" spans="1:7" x14ac:dyDescent="0.25">
      <c r="A3190">
        <v>0</v>
      </c>
      <c r="B3190" s="9">
        <v>1.2287671232876713E-4</v>
      </c>
      <c r="C3190" s="9" t="str">
        <f t="shared" si="98"/>
        <v>$H$3217</v>
      </c>
      <c r="D3190" s="9" t="str">
        <f t="shared" si="99"/>
        <v>H3217</v>
      </c>
      <c r="F3190">
        <v>63980</v>
      </c>
      <c r="G3190" s="1" t="str">
        <f>_xll.BDS("SPX Index","CHAIN_TICKERS", "CHAIN_STRIKE_PX_OVRD",F3190, "CHAIN_PUT_CALL_TYPE_OVRD=P", "CHAIN_PERIODICITY_OVRD=M")</f>
        <v>SPX US 11/20/15 P2700</v>
      </c>
    </row>
    <row r="3191" spans="1:7" x14ac:dyDescent="0.25">
      <c r="A3191">
        <v>0</v>
      </c>
      <c r="B3191" s="9">
        <v>1.2197260273972603E-4</v>
      </c>
      <c r="C3191" s="9" t="str">
        <f t="shared" si="98"/>
        <v>$H$3218</v>
      </c>
      <c r="D3191" s="9" t="str">
        <f t="shared" si="99"/>
        <v>H3218</v>
      </c>
      <c r="F3191">
        <v>64000</v>
      </c>
      <c r="G3191" s="1" t="str">
        <f>_xll.BDS("SPX Index","CHAIN_TICKERS", "CHAIN_STRIKE_PX_OVRD",F3191, "CHAIN_PUT_CALL_TYPE_OVRD=P", "CHAIN_PERIODICITY_OVRD=M")</f>
        <v>SPX US 11/20/15 P2700</v>
      </c>
    </row>
    <row r="3192" spans="1:7" x14ac:dyDescent="0.25">
      <c r="A3192">
        <v>0</v>
      </c>
      <c r="B3192" s="9">
        <v>1.2394520547945206E-4</v>
      </c>
      <c r="C3192" s="9" t="str">
        <f t="shared" si="98"/>
        <v>$H$3219</v>
      </c>
      <c r="D3192" s="9" t="str">
        <f t="shared" si="99"/>
        <v>H3219</v>
      </c>
      <c r="F3192">
        <v>64020</v>
      </c>
      <c r="G3192" s="1" t="str">
        <f>_xll.BDS("SPX Index","CHAIN_TICKERS", "CHAIN_STRIKE_PX_OVRD",F3192, "CHAIN_PUT_CALL_TYPE_OVRD=P", "CHAIN_PERIODICITY_OVRD=M")</f>
        <v>SPX US 11/20/15 P2700</v>
      </c>
    </row>
    <row r="3193" spans="1:7" x14ac:dyDescent="0.25">
      <c r="A3193">
        <v>0</v>
      </c>
      <c r="B3193" s="9">
        <v>1.2405479452054795E-4</v>
      </c>
      <c r="C3193" s="9" t="str">
        <f t="shared" si="98"/>
        <v>$H$3220</v>
      </c>
      <c r="D3193" s="9" t="str">
        <f t="shared" si="99"/>
        <v>H3220</v>
      </c>
      <c r="F3193">
        <v>64040</v>
      </c>
      <c r="G3193" s="1" t="str">
        <f>_xll.BDS("SPX Index","CHAIN_TICKERS", "CHAIN_STRIKE_PX_OVRD",F3193, "CHAIN_PUT_CALL_TYPE_OVRD=P", "CHAIN_PERIODICITY_OVRD=M")</f>
        <v>SPX US 11/20/15 P2700</v>
      </c>
    </row>
    <row r="3194" spans="1:7" x14ac:dyDescent="0.25">
      <c r="A3194">
        <v>0</v>
      </c>
      <c r="B3194" s="9">
        <v>1.226027397260274E-4</v>
      </c>
      <c r="C3194" s="9" t="str">
        <f t="shared" si="98"/>
        <v>$H$3221</v>
      </c>
      <c r="D3194" s="9" t="str">
        <f t="shared" si="99"/>
        <v>H3221</v>
      </c>
      <c r="F3194">
        <v>64060</v>
      </c>
      <c r="G3194" s="1" t="str">
        <f>_xll.BDS("SPX Index","CHAIN_TICKERS", "CHAIN_STRIKE_PX_OVRD",F3194, "CHAIN_PUT_CALL_TYPE_OVRD=P", "CHAIN_PERIODICITY_OVRD=M")</f>
        <v>SPX US 11/20/15 P2700</v>
      </c>
    </row>
    <row r="3195" spans="1:7" x14ac:dyDescent="0.25">
      <c r="A3195">
        <v>0</v>
      </c>
      <c r="B3195" s="9">
        <v>1.226027397260274E-4</v>
      </c>
      <c r="C3195" s="9" t="str">
        <f t="shared" si="98"/>
        <v>$H$3222</v>
      </c>
      <c r="D3195" s="9" t="str">
        <f t="shared" si="99"/>
        <v>H3222</v>
      </c>
      <c r="F3195">
        <v>64080</v>
      </c>
      <c r="G3195" s="1" t="str">
        <f>_xll.BDS("SPX Index","CHAIN_TICKERS", "CHAIN_STRIKE_PX_OVRD",F3195, "CHAIN_PUT_CALL_TYPE_OVRD=P", "CHAIN_PERIODICITY_OVRD=M")</f>
        <v>SPX US 11/20/15 P2700</v>
      </c>
    </row>
    <row r="3196" spans="1:7" x14ac:dyDescent="0.25">
      <c r="A3196">
        <v>0</v>
      </c>
      <c r="B3196" s="9">
        <v>1.2312328767123288E-4</v>
      </c>
      <c r="C3196" s="9" t="str">
        <f t="shared" si="98"/>
        <v>$H$3223</v>
      </c>
      <c r="D3196" s="9" t="str">
        <f t="shared" si="99"/>
        <v>H3223</v>
      </c>
      <c r="F3196">
        <v>64100</v>
      </c>
      <c r="G3196" s="1" t="str">
        <f>_xll.BDS("SPX Index","CHAIN_TICKERS", "CHAIN_STRIKE_PX_OVRD",F3196, "CHAIN_PUT_CALL_TYPE_OVRD=P", "CHAIN_PERIODICITY_OVRD=M")</f>
        <v>SPX US 11/20/15 P2700</v>
      </c>
    </row>
    <row r="3197" spans="1:7" x14ac:dyDescent="0.25">
      <c r="A3197">
        <v>0</v>
      </c>
      <c r="B3197" s="9">
        <v>1.2339726027397259E-4</v>
      </c>
      <c r="C3197" s="9" t="str">
        <f t="shared" si="98"/>
        <v>$H$3224</v>
      </c>
      <c r="D3197" s="9" t="str">
        <f t="shared" si="99"/>
        <v>H3224</v>
      </c>
      <c r="F3197">
        <v>64120</v>
      </c>
      <c r="G3197" s="1" t="str">
        <f>_xll.BDS("SPX Index","CHAIN_TICKERS", "CHAIN_STRIKE_PX_OVRD",F3197, "CHAIN_PUT_CALL_TYPE_OVRD=P", "CHAIN_PERIODICITY_OVRD=M")</f>
        <v>SPX US 11/20/15 P2700</v>
      </c>
    </row>
    <row r="3198" spans="1:7" x14ac:dyDescent="0.25">
      <c r="A3198">
        <v>0</v>
      </c>
      <c r="B3198" s="9">
        <v>1.2347945205479452E-4</v>
      </c>
      <c r="C3198" s="9" t="str">
        <f t="shared" si="98"/>
        <v>$H$3225</v>
      </c>
      <c r="D3198" s="9" t="str">
        <f t="shared" si="99"/>
        <v>H3225</v>
      </c>
      <c r="F3198">
        <v>64140</v>
      </c>
      <c r="G3198" s="1" t="str">
        <f>_xll.BDS("SPX Index","CHAIN_TICKERS", "CHAIN_STRIKE_PX_OVRD",F3198, "CHAIN_PUT_CALL_TYPE_OVRD=P", "CHAIN_PERIODICITY_OVRD=M")</f>
        <v>SPX US 11/20/15 P2700</v>
      </c>
    </row>
    <row r="3199" spans="1:7" x14ac:dyDescent="0.25">
      <c r="A3199">
        <v>0</v>
      </c>
      <c r="B3199" s="9">
        <v>1.2232876712328766E-4</v>
      </c>
      <c r="C3199" s="9" t="str">
        <f t="shared" si="98"/>
        <v>$H$3226</v>
      </c>
      <c r="D3199" s="9" t="str">
        <f t="shared" si="99"/>
        <v>H3226</v>
      </c>
      <c r="F3199">
        <v>64160</v>
      </c>
      <c r="G3199" s="1" t="str">
        <f>_xll.BDS("SPX Index","CHAIN_TICKERS", "CHAIN_STRIKE_PX_OVRD",F3199, "CHAIN_PUT_CALL_TYPE_OVRD=P", "CHAIN_PERIODICITY_OVRD=M")</f>
        <v>SPX US 11/20/15 P2700</v>
      </c>
    </row>
    <row r="3200" spans="1:7" x14ac:dyDescent="0.25">
      <c r="A3200">
        <v>0</v>
      </c>
      <c r="B3200" s="9">
        <v>1.2345205479452056E-4</v>
      </c>
      <c r="C3200" s="9" t="str">
        <f t="shared" si="98"/>
        <v>$H$3227</v>
      </c>
      <c r="D3200" s="9" t="str">
        <f t="shared" si="99"/>
        <v>H3227</v>
      </c>
      <c r="F3200">
        <v>64180</v>
      </c>
      <c r="G3200" s="1" t="str">
        <f>_xll.BDS("SPX Index","CHAIN_TICKERS", "CHAIN_STRIKE_PX_OVRD",F3200, "CHAIN_PUT_CALL_TYPE_OVRD=P", "CHAIN_PERIODICITY_OVRD=M")</f>
        <v>SPX US 11/20/15 P2700</v>
      </c>
    </row>
    <row r="3201" spans="1:7" x14ac:dyDescent="0.25">
      <c r="A3201">
        <v>0</v>
      </c>
      <c r="B3201" s="9">
        <v>1.2394520547945206E-4</v>
      </c>
      <c r="C3201" s="9" t="str">
        <f t="shared" si="98"/>
        <v>$H$3228</v>
      </c>
      <c r="D3201" s="9" t="str">
        <f t="shared" si="99"/>
        <v>H3228</v>
      </c>
      <c r="F3201">
        <v>64200</v>
      </c>
      <c r="G3201" s="1" t="str">
        <f>_xll.BDS("SPX Index","CHAIN_TICKERS", "CHAIN_STRIKE_PX_OVRD",F3201, "CHAIN_PUT_CALL_TYPE_OVRD=P", "CHAIN_PERIODICITY_OVRD=M")</f>
        <v>SPX US 11/20/15 P2700</v>
      </c>
    </row>
    <row r="3202" spans="1:7" x14ac:dyDescent="0.25">
      <c r="A3202">
        <v>0</v>
      </c>
      <c r="B3202" s="9">
        <v>1.2364383561643834E-4</v>
      </c>
      <c r="C3202" s="9" t="str">
        <f t="shared" si="98"/>
        <v>$H$3229</v>
      </c>
      <c r="D3202" s="9" t="str">
        <f t="shared" si="99"/>
        <v>H3229</v>
      </c>
      <c r="F3202">
        <v>64220</v>
      </c>
      <c r="G3202" s="1" t="str">
        <f>_xll.BDS("SPX Index","CHAIN_TICKERS", "CHAIN_STRIKE_PX_OVRD",F3202, "CHAIN_PUT_CALL_TYPE_OVRD=P", "CHAIN_PERIODICITY_OVRD=M")</f>
        <v>SPX US 11/20/15 P2700</v>
      </c>
    </row>
    <row r="3203" spans="1:7" x14ac:dyDescent="0.25">
      <c r="A3203">
        <v>0</v>
      </c>
      <c r="B3203" s="9">
        <v>1.2375342465753425E-4</v>
      </c>
      <c r="C3203" s="9" t="str">
        <f t="shared" si="98"/>
        <v>$H$3230</v>
      </c>
      <c r="D3203" s="9" t="str">
        <f t="shared" si="99"/>
        <v>H3230</v>
      </c>
      <c r="F3203">
        <v>64240</v>
      </c>
      <c r="G3203" s="1" t="str">
        <f>_xll.BDS("SPX Index","CHAIN_TICKERS", "CHAIN_STRIKE_PX_OVRD",F3203, "CHAIN_PUT_CALL_TYPE_OVRD=P", "CHAIN_PERIODICITY_OVRD=M")</f>
        <v>SPX US 11/20/15 P2700</v>
      </c>
    </row>
    <row r="3204" spans="1:7" x14ac:dyDescent="0.25">
      <c r="A3204">
        <v>3</v>
      </c>
      <c r="B3204" s="9">
        <v>1.243013698630137E-4</v>
      </c>
      <c r="C3204" s="9" t="str">
        <f t="shared" ref="C3204:C3267" si="100">ADDRESS(ROW(B3204)+MATCH(1,B3204:B3230),8)</f>
        <v>$H$3231</v>
      </c>
      <c r="D3204" s="9" t="str">
        <f t="shared" ref="D3204:D3267" si="101">"H"&amp;(ROW(B3204)+MATCH(1,B3204:B3230))</f>
        <v>H3231</v>
      </c>
      <c r="F3204">
        <v>64260</v>
      </c>
      <c r="G3204" s="1" t="str">
        <f>_xll.BDS("SPX Index","CHAIN_TICKERS", "CHAIN_STRIKE_PX_OVRD",F3204, "CHAIN_PUT_CALL_TYPE_OVRD=P", "CHAIN_PERIODICITY_OVRD=M")</f>
        <v>SPX US 11/20/15 P2700</v>
      </c>
    </row>
    <row r="3205" spans="1:7" x14ac:dyDescent="0.25">
      <c r="A3205">
        <v>0</v>
      </c>
      <c r="B3205" s="9">
        <v>1.2482191780821919E-4</v>
      </c>
      <c r="C3205" s="9" t="str">
        <f t="shared" si="100"/>
        <v>$H$3232</v>
      </c>
      <c r="D3205" s="9" t="str">
        <f t="shared" si="101"/>
        <v>H3232</v>
      </c>
      <c r="F3205">
        <v>64280</v>
      </c>
      <c r="G3205" s="1" t="str">
        <f>_xll.BDS("SPX Index","CHAIN_TICKERS", "CHAIN_STRIKE_PX_OVRD",F3205, "CHAIN_PUT_CALL_TYPE_OVRD=P", "CHAIN_PERIODICITY_OVRD=M")</f>
        <v>SPX US 11/20/15 P2700</v>
      </c>
    </row>
    <row r="3206" spans="1:7" x14ac:dyDescent="0.25">
      <c r="A3206">
        <v>0</v>
      </c>
      <c r="B3206" s="9">
        <v>1.2594520547945203E-4</v>
      </c>
      <c r="C3206" s="9" t="str">
        <f t="shared" si="100"/>
        <v>$H$3233</v>
      </c>
      <c r="D3206" s="9" t="str">
        <f t="shared" si="101"/>
        <v>H3233</v>
      </c>
      <c r="F3206">
        <v>64300</v>
      </c>
      <c r="G3206" s="1" t="str">
        <f>_xll.BDS("SPX Index","CHAIN_TICKERS", "CHAIN_STRIKE_PX_OVRD",F3206, "CHAIN_PUT_CALL_TYPE_OVRD=P", "CHAIN_PERIODICITY_OVRD=M")</f>
        <v>SPX US 11/20/15 P2700</v>
      </c>
    </row>
    <row r="3207" spans="1:7" x14ac:dyDescent="0.25">
      <c r="A3207">
        <v>0</v>
      </c>
      <c r="B3207" s="9">
        <v>1.2772602739726026E-4</v>
      </c>
      <c r="C3207" s="9" t="str">
        <f t="shared" si="100"/>
        <v>$H$3234</v>
      </c>
      <c r="D3207" s="9" t="str">
        <f t="shared" si="101"/>
        <v>H3234</v>
      </c>
      <c r="F3207">
        <v>64320</v>
      </c>
      <c r="G3207" s="1" t="str">
        <f>_xll.BDS("SPX Index","CHAIN_TICKERS", "CHAIN_STRIKE_PX_OVRD",F3207, "CHAIN_PUT_CALL_TYPE_OVRD=P", "CHAIN_PERIODICITY_OVRD=M")</f>
        <v>SPX US 11/20/15 P2700</v>
      </c>
    </row>
    <row r="3208" spans="1:7" x14ac:dyDescent="0.25">
      <c r="A3208">
        <v>0</v>
      </c>
      <c r="B3208" s="9">
        <v>1.2742465753424657E-4</v>
      </c>
      <c r="C3208" s="9" t="str">
        <f t="shared" si="100"/>
        <v>$H$3235</v>
      </c>
      <c r="D3208" s="9" t="str">
        <f t="shared" si="101"/>
        <v>H3235</v>
      </c>
      <c r="F3208">
        <v>64340</v>
      </c>
      <c r="G3208" s="1" t="str">
        <f>_xll.BDS("SPX Index","CHAIN_TICKERS", "CHAIN_STRIKE_PX_OVRD",F3208, "CHAIN_PUT_CALL_TYPE_OVRD=P", "CHAIN_PERIODICITY_OVRD=M")</f>
        <v>SPX US 11/20/15 P2700</v>
      </c>
    </row>
    <row r="3209" spans="1:7" x14ac:dyDescent="0.25">
      <c r="A3209">
        <v>0</v>
      </c>
      <c r="B3209" s="9">
        <v>1.2684931506849314E-4</v>
      </c>
      <c r="C3209" s="9" t="str">
        <f t="shared" si="100"/>
        <v>$H$3236</v>
      </c>
      <c r="D3209" s="9" t="str">
        <f t="shared" si="101"/>
        <v>H3236</v>
      </c>
      <c r="F3209">
        <v>64360</v>
      </c>
      <c r="G3209" s="1" t="str">
        <f>_xll.BDS("SPX Index","CHAIN_TICKERS", "CHAIN_STRIKE_PX_OVRD",F3209, "CHAIN_PUT_CALL_TYPE_OVRD=P", "CHAIN_PERIODICITY_OVRD=M")</f>
        <v>SPX US 11/20/15 P2700</v>
      </c>
    </row>
    <row r="3210" spans="1:7" x14ac:dyDescent="0.25">
      <c r="A3210">
        <v>0</v>
      </c>
      <c r="B3210" s="9">
        <v>1.2794520547945205E-4</v>
      </c>
      <c r="C3210" s="9" t="str">
        <f t="shared" si="100"/>
        <v>$H$3237</v>
      </c>
      <c r="D3210" s="9" t="str">
        <f t="shared" si="101"/>
        <v>H3237</v>
      </c>
      <c r="F3210">
        <v>64380</v>
      </c>
      <c r="G3210" s="1" t="str">
        <f>_xll.BDS("SPX Index","CHAIN_TICKERS", "CHAIN_STRIKE_PX_OVRD",F3210, "CHAIN_PUT_CALL_TYPE_OVRD=P", "CHAIN_PERIODICITY_OVRD=M")</f>
        <v>SPX US 11/20/15 P2700</v>
      </c>
    </row>
    <row r="3211" spans="1:7" x14ac:dyDescent="0.25">
      <c r="A3211">
        <v>0</v>
      </c>
      <c r="B3211" s="9">
        <v>1.284931506849315E-4</v>
      </c>
      <c r="C3211" s="9" t="str">
        <f t="shared" si="100"/>
        <v>$H$3238</v>
      </c>
      <c r="D3211" s="9" t="str">
        <f t="shared" si="101"/>
        <v>H3238</v>
      </c>
      <c r="F3211">
        <v>64400</v>
      </c>
      <c r="G3211" s="1" t="str">
        <f>_xll.BDS("SPX Index","CHAIN_TICKERS", "CHAIN_STRIKE_PX_OVRD",F3211, "CHAIN_PUT_CALL_TYPE_OVRD=P", "CHAIN_PERIODICITY_OVRD=M")</f>
        <v>SPX US 11/20/15 P2700</v>
      </c>
    </row>
    <row r="3212" spans="1:7" x14ac:dyDescent="0.25">
      <c r="A3212">
        <v>0</v>
      </c>
      <c r="B3212" s="9">
        <v>1.2717808219178084E-4</v>
      </c>
      <c r="C3212" s="9" t="str">
        <f t="shared" si="100"/>
        <v>$H$3239</v>
      </c>
      <c r="D3212" s="9" t="str">
        <f t="shared" si="101"/>
        <v>H3239</v>
      </c>
      <c r="F3212">
        <v>64420</v>
      </c>
      <c r="G3212" s="1" t="str">
        <f>_xll.BDS("SPX Index","CHAIN_TICKERS", "CHAIN_STRIKE_PX_OVRD",F3212, "CHAIN_PUT_CALL_TYPE_OVRD=P", "CHAIN_PERIODICITY_OVRD=M")</f>
        <v>SPX US 11/20/15 P2700</v>
      </c>
    </row>
    <row r="3213" spans="1:7" x14ac:dyDescent="0.25">
      <c r="A3213">
        <v>0</v>
      </c>
      <c r="B3213" s="9">
        <v>1.2572602739726029E-4</v>
      </c>
      <c r="C3213" s="9" t="str">
        <f t="shared" si="100"/>
        <v>$H$3240</v>
      </c>
      <c r="D3213" s="9" t="str">
        <f t="shared" si="101"/>
        <v>H3240</v>
      </c>
      <c r="F3213">
        <v>64440</v>
      </c>
      <c r="G3213" s="1" t="str">
        <f>_xll.BDS("SPX Index","CHAIN_TICKERS", "CHAIN_STRIKE_PX_OVRD",F3213, "CHAIN_PUT_CALL_TYPE_OVRD=P", "CHAIN_PERIODICITY_OVRD=M")</f>
        <v>SPX US 11/20/15 P2700</v>
      </c>
    </row>
    <row r="3214" spans="1:7" x14ac:dyDescent="0.25">
      <c r="A3214">
        <v>0</v>
      </c>
      <c r="B3214" s="9">
        <v>1.26E-4</v>
      </c>
      <c r="C3214" s="9" t="str">
        <f t="shared" si="100"/>
        <v>$H$3241</v>
      </c>
      <c r="D3214" s="9" t="str">
        <f t="shared" si="101"/>
        <v>H3241</v>
      </c>
      <c r="F3214">
        <v>64460</v>
      </c>
      <c r="G3214" s="1" t="str">
        <f>_xll.BDS("SPX Index","CHAIN_TICKERS", "CHAIN_STRIKE_PX_OVRD",F3214, "CHAIN_PUT_CALL_TYPE_OVRD=P", "CHAIN_PERIODICITY_OVRD=M")</f>
        <v>SPX US 11/20/15 P2700</v>
      </c>
    </row>
    <row r="3215" spans="1:7" x14ac:dyDescent="0.25">
      <c r="A3215">
        <v>0</v>
      </c>
      <c r="B3215" s="9">
        <v>1.2594520547945203E-4</v>
      </c>
      <c r="C3215" s="9" t="str">
        <f t="shared" si="100"/>
        <v>$H$3242</v>
      </c>
      <c r="D3215" s="9" t="str">
        <f t="shared" si="101"/>
        <v>H3242</v>
      </c>
      <c r="F3215">
        <v>64480</v>
      </c>
      <c r="G3215" s="1" t="str">
        <f>_xll.BDS("SPX Index","CHAIN_TICKERS", "CHAIN_STRIKE_PX_OVRD",F3215, "CHAIN_PUT_CALL_TYPE_OVRD=P", "CHAIN_PERIODICITY_OVRD=M")</f>
        <v>SPX US 11/20/15 P2700</v>
      </c>
    </row>
    <row r="3216" spans="1:7" x14ac:dyDescent="0.25">
      <c r="A3216">
        <v>0</v>
      </c>
      <c r="B3216" s="9">
        <v>1.2621917808219179E-4</v>
      </c>
      <c r="C3216" s="9" t="str">
        <f t="shared" si="100"/>
        <v>$H$3243</v>
      </c>
      <c r="D3216" s="9" t="str">
        <f t="shared" si="101"/>
        <v>H3243</v>
      </c>
      <c r="F3216">
        <v>64500</v>
      </c>
      <c r="G3216" s="1" t="str">
        <f>_xll.BDS("SPX Index","CHAIN_TICKERS", "CHAIN_STRIKE_PX_OVRD",F3216, "CHAIN_PUT_CALL_TYPE_OVRD=P", "CHAIN_PERIODICITY_OVRD=M")</f>
        <v>SPX US 11/20/15 P2700</v>
      </c>
    </row>
    <row r="3217" spans="1:7" x14ac:dyDescent="0.25">
      <c r="A3217">
        <v>0</v>
      </c>
      <c r="B3217" s="9">
        <v>1.2545205479452053E-4</v>
      </c>
      <c r="C3217" s="9" t="str">
        <f t="shared" si="100"/>
        <v>$H$3244</v>
      </c>
      <c r="D3217" s="9" t="str">
        <f t="shared" si="101"/>
        <v>H3244</v>
      </c>
      <c r="F3217">
        <v>64520</v>
      </c>
      <c r="G3217" s="1" t="str">
        <f>_xll.BDS("SPX Index","CHAIN_TICKERS", "CHAIN_STRIKE_PX_OVRD",F3217, "CHAIN_PUT_CALL_TYPE_OVRD=P", "CHAIN_PERIODICITY_OVRD=M")</f>
        <v>SPX US 11/20/15 P2700</v>
      </c>
    </row>
    <row r="3218" spans="1:7" x14ac:dyDescent="0.25">
      <c r="A3218">
        <v>0</v>
      </c>
      <c r="B3218" s="9">
        <v>1.2545205479452053E-4</v>
      </c>
      <c r="C3218" s="9" t="str">
        <f t="shared" si="100"/>
        <v>$H$3245</v>
      </c>
      <c r="D3218" s="9" t="str">
        <f t="shared" si="101"/>
        <v>H3245</v>
      </c>
      <c r="F3218">
        <v>64540</v>
      </c>
      <c r="G3218" s="1" t="str">
        <f>_xll.BDS("SPX Index","CHAIN_TICKERS", "CHAIN_STRIKE_PX_OVRD",F3218, "CHAIN_PUT_CALL_TYPE_OVRD=P", "CHAIN_PERIODICITY_OVRD=M")</f>
        <v>SPX US 11/20/15 P2700</v>
      </c>
    </row>
    <row r="3219" spans="1:7" x14ac:dyDescent="0.25">
      <c r="A3219">
        <v>0</v>
      </c>
      <c r="B3219" s="9">
        <v>1.2572602739726029E-4</v>
      </c>
      <c r="C3219" s="9" t="str">
        <f t="shared" si="100"/>
        <v>$H$3246</v>
      </c>
      <c r="D3219" s="9" t="str">
        <f t="shared" si="101"/>
        <v>H3246</v>
      </c>
      <c r="F3219">
        <v>64560</v>
      </c>
      <c r="G3219" s="1" t="str">
        <f>_xll.BDS("SPX Index","CHAIN_TICKERS", "CHAIN_STRIKE_PX_OVRD",F3219, "CHAIN_PUT_CALL_TYPE_OVRD=P", "CHAIN_PERIODICITY_OVRD=M")</f>
        <v>SPX US 11/20/15 P2700</v>
      </c>
    </row>
    <row r="3220" spans="1:7" x14ac:dyDescent="0.25">
      <c r="A3220">
        <v>0</v>
      </c>
      <c r="B3220" s="9">
        <v>1.2567123287671232E-4</v>
      </c>
      <c r="C3220" s="9" t="str">
        <f t="shared" si="100"/>
        <v>$H$3247</v>
      </c>
      <c r="D3220" s="9" t="str">
        <f t="shared" si="101"/>
        <v>H3247</v>
      </c>
      <c r="F3220">
        <v>64580</v>
      </c>
      <c r="G3220" s="1" t="str">
        <f>_xll.BDS("SPX Index","CHAIN_TICKERS", "CHAIN_STRIKE_PX_OVRD",F3220, "CHAIN_PUT_CALL_TYPE_OVRD=P", "CHAIN_PERIODICITY_OVRD=M")</f>
        <v>SPX US 11/20/15 P2700</v>
      </c>
    </row>
    <row r="3221" spans="1:7" x14ac:dyDescent="0.25">
      <c r="A3221">
        <v>0</v>
      </c>
      <c r="B3221" s="9">
        <v>1.2536986301369863E-4</v>
      </c>
      <c r="C3221" s="9" t="str">
        <f t="shared" si="100"/>
        <v>$H$3248</v>
      </c>
      <c r="D3221" s="9" t="str">
        <f t="shared" si="101"/>
        <v>H3248</v>
      </c>
      <c r="F3221">
        <v>64600</v>
      </c>
      <c r="G3221" s="1" t="str">
        <f>_xll.BDS("SPX Index","CHAIN_TICKERS", "CHAIN_STRIKE_PX_OVRD",F3221, "CHAIN_PUT_CALL_TYPE_OVRD=P", "CHAIN_PERIODICITY_OVRD=M")</f>
        <v>SPX US 11/20/15 P2700</v>
      </c>
    </row>
    <row r="3222" spans="1:7" x14ac:dyDescent="0.25">
      <c r="A3222">
        <v>0</v>
      </c>
      <c r="B3222" s="9">
        <v>1.2405479452054795E-4</v>
      </c>
      <c r="C3222" s="9" t="str">
        <f t="shared" si="100"/>
        <v>$H$3249</v>
      </c>
      <c r="D3222" s="9" t="str">
        <f t="shared" si="101"/>
        <v>H3249</v>
      </c>
      <c r="F3222">
        <v>64620</v>
      </c>
      <c r="G3222" s="1" t="str">
        <f>_xll.BDS("SPX Index","CHAIN_TICKERS", "CHAIN_STRIKE_PX_OVRD",F3222, "CHAIN_PUT_CALL_TYPE_OVRD=P", "CHAIN_PERIODICITY_OVRD=M")</f>
        <v>SPX US 11/20/15 P2700</v>
      </c>
    </row>
    <row r="3223" spans="1:7" x14ac:dyDescent="0.25">
      <c r="A3223">
        <v>0</v>
      </c>
      <c r="B3223" s="9">
        <v>1.2345205479452056E-4</v>
      </c>
      <c r="C3223" s="9" t="str">
        <f t="shared" si="100"/>
        <v>$H$3250</v>
      </c>
      <c r="D3223" s="9" t="str">
        <f t="shared" si="101"/>
        <v>H3250</v>
      </c>
      <c r="F3223">
        <v>64640</v>
      </c>
      <c r="G3223" s="1" t="str">
        <f>_xll.BDS("SPX Index","CHAIN_TICKERS", "CHAIN_STRIKE_PX_OVRD",F3223, "CHAIN_PUT_CALL_TYPE_OVRD=P", "CHAIN_PERIODICITY_OVRD=M")</f>
        <v>SPX US 11/20/15 P2700</v>
      </c>
    </row>
    <row r="3224" spans="1:7" x14ac:dyDescent="0.25">
      <c r="A3224">
        <v>1</v>
      </c>
      <c r="B3224" s="9">
        <v>1.2287671232876713E-4</v>
      </c>
      <c r="C3224" s="9" t="str">
        <f t="shared" si="100"/>
        <v>$H$3251</v>
      </c>
      <c r="D3224" s="9" t="str">
        <f t="shared" si="101"/>
        <v>H3251</v>
      </c>
      <c r="F3224">
        <v>64660</v>
      </c>
      <c r="G3224" s="1" t="str">
        <f>_xll.BDS("SPX Index","CHAIN_TICKERS", "CHAIN_STRIKE_PX_OVRD",F3224, "CHAIN_PUT_CALL_TYPE_OVRD=P", "CHAIN_PERIODICITY_OVRD=M")</f>
        <v>SPX US 11/20/15 P2700</v>
      </c>
    </row>
    <row r="3225" spans="1:7" x14ac:dyDescent="0.25">
      <c r="A3225">
        <v>0</v>
      </c>
      <c r="B3225" s="9">
        <v>1.2312328767123288E-4</v>
      </c>
      <c r="C3225" s="9" t="str">
        <f t="shared" si="100"/>
        <v>$H$3252</v>
      </c>
      <c r="D3225" s="9" t="str">
        <f t="shared" si="101"/>
        <v>H3252</v>
      </c>
      <c r="F3225">
        <v>64680</v>
      </c>
      <c r="G3225" s="1" t="str">
        <f>_xll.BDS("SPX Index","CHAIN_TICKERS", "CHAIN_STRIKE_PX_OVRD",F3225, "CHAIN_PUT_CALL_TYPE_OVRD=P", "CHAIN_PERIODICITY_OVRD=M")</f>
        <v>SPX US 11/20/15 P2700</v>
      </c>
    </row>
    <row r="3226" spans="1:7" x14ac:dyDescent="0.25">
      <c r="A3226">
        <v>0</v>
      </c>
      <c r="B3226" s="9">
        <v>1.2339726027397259E-4</v>
      </c>
      <c r="C3226" s="9" t="str">
        <f t="shared" si="100"/>
        <v>$H$3253</v>
      </c>
      <c r="D3226" s="9" t="str">
        <f t="shared" si="101"/>
        <v>H3253</v>
      </c>
      <c r="F3226">
        <v>64700</v>
      </c>
      <c r="G3226" s="1" t="str">
        <f>_xll.BDS("SPX Index","CHAIN_TICKERS", "CHAIN_STRIKE_PX_OVRD",F3226, "CHAIN_PUT_CALL_TYPE_OVRD=P", "CHAIN_PERIODICITY_OVRD=M")</f>
        <v>SPX US 11/20/15 P2700</v>
      </c>
    </row>
    <row r="3227" spans="1:7" x14ac:dyDescent="0.25">
      <c r="A3227">
        <v>0</v>
      </c>
      <c r="B3227" s="9">
        <v>1.2263013698630138E-4</v>
      </c>
      <c r="C3227" s="9" t="str">
        <f t="shared" si="100"/>
        <v>$H$3254</v>
      </c>
      <c r="D3227" s="9" t="str">
        <f t="shared" si="101"/>
        <v>H3254</v>
      </c>
      <c r="F3227">
        <v>64720</v>
      </c>
      <c r="G3227" s="1" t="str">
        <f>_xll.BDS("SPX Index","CHAIN_TICKERS", "CHAIN_STRIKE_PX_OVRD",F3227, "CHAIN_PUT_CALL_TYPE_OVRD=P", "CHAIN_PERIODICITY_OVRD=M")</f>
        <v>SPX US 11/20/15 P2700</v>
      </c>
    </row>
    <row r="3228" spans="1:7" x14ac:dyDescent="0.25">
      <c r="A3228">
        <v>0</v>
      </c>
      <c r="B3228" s="9">
        <v>1.226027397260274E-4</v>
      </c>
      <c r="C3228" s="9" t="str">
        <f t="shared" si="100"/>
        <v>$H$3255</v>
      </c>
      <c r="D3228" s="9" t="str">
        <f t="shared" si="101"/>
        <v>H3255</v>
      </c>
      <c r="F3228">
        <v>64740</v>
      </c>
      <c r="G3228" s="1" t="str">
        <f>_xll.BDS("SPX Index","CHAIN_TICKERS", "CHAIN_STRIKE_PX_OVRD",F3228, "CHAIN_PUT_CALL_TYPE_OVRD=P", "CHAIN_PERIODICITY_OVRD=M")</f>
        <v>SPX US 11/20/15 P2700</v>
      </c>
    </row>
    <row r="3229" spans="1:7" x14ac:dyDescent="0.25">
      <c r="A3229">
        <v>0</v>
      </c>
      <c r="B3229" s="9">
        <v>1.2315068493150684E-4</v>
      </c>
      <c r="C3229" s="9" t="str">
        <f t="shared" si="100"/>
        <v>$H$3256</v>
      </c>
      <c r="D3229" s="9" t="str">
        <f t="shared" si="101"/>
        <v>H3256</v>
      </c>
      <c r="F3229">
        <v>64760</v>
      </c>
      <c r="G3229" s="1" t="str">
        <f>_xll.BDS("SPX Index","CHAIN_TICKERS", "CHAIN_STRIKE_PX_OVRD",F3229, "CHAIN_PUT_CALL_TYPE_OVRD=P", "CHAIN_PERIODICITY_OVRD=M")</f>
        <v>SPX US 11/20/15 P2700</v>
      </c>
    </row>
    <row r="3230" spans="1:7" x14ac:dyDescent="0.25">
      <c r="A3230">
        <v>0</v>
      </c>
      <c r="B3230" s="9">
        <v>1.2312328767123288E-4</v>
      </c>
      <c r="C3230" s="9" t="str">
        <f t="shared" si="100"/>
        <v>$H$3257</v>
      </c>
      <c r="D3230" s="9" t="str">
        <f t="shared" si="101"/>
        <v>H3257</v>
      </c>
      <c r="F3230">
        <v>64780</v>
      </c>
      <c r="G3230" s="1" t="str">
        <f>_xll.BDS("SPX Index","CHAIN_TICKERS", "CHAIN_STRIKE_PX_OVRD",F3230, "CHAIN_PUT_CALL_TYPE_OVRD=P", "CHAIN_PERIODICITY_OVRD=M")</f>
        <v>SPX US 11/20/15 P2700</v>
      </c>
    </row>
    <row r="3231" spans="1:7" x14ac:dyDescent="0.25">
      <c r="A3231">
        <v>0</v>
      </c>
      <c r="B3231" s="9">
        <v>1.2309589041095893E-4</v>
      </c>
      <c r="C3231" s="9" t="str">
        <f t="shared" si="100"/>
        <v>$H$3258</v>
      </c>
      <c r="D3231" s="9" t="str">
        <f t="shared" si="101"/>
        <v>H3258</v>
      </c>
      <c r="F3231">
        <v>64800</v>
      </c>
      <c r="G3231" s="1" t="str">
        <f>_xll.BDS("SPX Index","CHAIN_TICKERS", "CHAIN_STRIKE_PX_OVRD",F3231, "CHAIN_PUT_CALL_TYPE_OVRD=P", "CHAIN_PERIODICITY_OVRD=M")</f>
        <v>SPX US 11/20/15 P2700</v>
      </c>
    </row>
    <row r="3232" spans="1:7" x14ac:dyDescent="0.25">
      <c r="A3232">
        <v>0</v>
      </c>
      <c r="B3232" s="9">
        <v>1.2232876712328766E-4</v>
      </c>
      <c r="C3232" s="9" t="str">
        <f t="shared" si="100"/>
        <v>$H$3259</v>
      </c>
      <c r="D3232" s="9" t="str">
        <f t="shared" si="101"/>
        <v>H3259</v>
      </c>
      <c r="F3232">
        <v>64820</v>
      </c>
      <c r="G3232" s="1" t="str">
        <f>_xll.BDS("SPX Index","CHAIN_TICKERS", "CHAIN_STRIKE_PX_OVRD",F3232, "CHAIN_PUT_CALL_TYPE_OVRD=P", "CHAIN_PERIODICITY_OVRD=M")</f>
        <v>SPX US 11/20/15 P2700</v>
      </c>
    </row>
    <row r="3233" spans="1:7" x14ac:dyDescent="0.25">
      <c r="A3233">
        <v>0</v>
      </c>
      <c r="B3233" s="9">
        <v>1.226027397260274E-4</v>
      </c>
      <c r="C3233" s="9" t="str">
        <f t="shared" si="100"/>
        <v>$H$3260</v>
      </c>
      <c r="D3233" s="9" t="str">
        <f t="shared" si="101"/>
        <v>H3260</v>
      </c>
      <c r="F3233">
        <v>64840</v>
      </c>
      <c r="G3233" s="1" t="str">
        <f>_xll.BDS("SPX Index","CHAIN_TICKERS", "CHAIN_STRIKE_PX_OVRD",F3233, "CHAIN_PUT_CALL_TYPE_OVRD=P", "CHAIN_PERIODICITY_OVRD=M")</f>
        <v>SPX US 11/20/15 P2700</v>
      </c>
    </row>
    <row r="3234" spans="1:7" x14ac:dyDescent="0.25">
      <c r="A3234">
        <v>0</v>
      </c>
      <c r="B3234" s="9">
        <v>1.2084931506849314E-4</v>
      </c>
      <c r="C3234" s="9" t="str">
        <f t="shared" si="100"/>
        <v>$H$3261</v>
      </c>
      <c r="D3234" s="9" t="str">
        <f t="shared" si="101"/>
        <v>H3261</v>
      </c>
      <c r="F3234">
        <v>64860</v>
      </c>
      <c r="G3234" s="1" t="str">
        <f>_xll.BDS("SPX Index","CHAIN_TICKERS", "CHAIN_STRIKE_PX_OVRD",F3234, "CHAIN_PUT_CALL_TYPE_OVRD=P", "CHAIN_PERIODICITY_OVRD=M")</f>
        <v>SPX US 11/20/15 P2700</v>
      </c>
    </row>
    <row r="3235" spans="1:7" x14ac:dyDescent="0.25">
      <c r="A3235">
        <v>0</v>
      </c>
      <c r="B3235" s="9">
        <v>1.2024657534246575E-4</v>
      </c>
      <c r="C3235" s="9" t="str">
        <f t="shared" si="100"/>
        <v>$H$3262</v>
      </c>
      <c r="D3235" s="9" t="str">
        <f t="shared" si="101"/>
        <v>H3262</v>
      </c>
      <c r="F3235">
        <v>64880</v>
      </c>
      <c r="G3235" s="1" t="str">
        <f>_xll.BDS("SPX Index","CHAIN_TICKERS", "CHAIN_STRIKE_PX_OVRD",F3235, "CHAIN_PUT_CALL_TYPE_OVRD=P", "CHAIN_PERIODICITY_OVRD=M")</f>
        <v>SPX US 11/20/15 P2700</v>
      </c>
    </row>
    <row r="3236" spans="1:7" x14ac:dyDescent="0.25">
      <c r="A3236">
        <v>0</v>
      </c>
      <c r="B3236" s="9">
        <v>1.2035616438356164E-4</v>
      </c>
      <c r="C3236" s="9" t="str">
        <f t="shared" si="100"/>
        <v>$H$3263</v>
      </c>
      <c r="D3236" s="9" t="str">
        <f t="shared" si="101"/>
        <v>H3263</v>
      </c>
      <c r="F3236">
        <v>64900</v>
      </c>
      <c r="G3236" s="1" t="str">
        <f>_xll.BDS("SPX Index","CHAIN_TICKERS", "CHAIN_STRIKE_PX_OVRD",F3236, "CHAIN_PUT_CALL_TYPE_OVRD=P", "CHAIN_PERIODICITY_OVRD=M")</f>
        <v>SPX US 11/20/15 P2700</v>
      </c>
    </row>
    <row r="3237" spans="1:7" x14ac:dyDescent="0.25">
      <c r="A3237">
        <v>0</v>
      </c>
      <c r="B3237" s="9">
        <v>1.2090410958904111E-4</v>
      </c>
      <c r="C3237" s="9" t="str">
        <f t="shared" si="100"/>
        <v>$H$3264</v>
      </c>
      <c r="D3237" s="9" t="str">
        <f t="shared" si="101"/>
        <v>H3264</v>
      </c>
      <c r="F3237">
        <v>64920</v>
      </c>
      <c r="G3237" s="1" t="str">
        <f>_xll.BDS("SPX Index","CHAIN_TICKERS", "CHAIN_STRIKE_PX_OVRD",F3237, "CHAIN_PUT_CALL_TYPE_OVRD=P", "CHAIN_PERIODICITY_OVRD=M")</f>
        <v>SPX US 11/20/15 P2700</v>
      </c>
    </row>
    <row r="3238" spans="1:7" x14ac:dyDescent="0.25">
      <c r="A3238">
        <v>0</v>
      </c>
      <c r="B3238" s="9">
        <v>1.2032876712328768E-4</v>
      </c>
      <c r="C3238" s="9" t="str">
        <f t="shared" si="100"/>
        <v>$H$3265</v>
      </c>
      <c r="D3238" s="9" t="str">
        <f t="shared" si="101"/>
        <v>H3265</v>
      </c>
      <c r="F3238">
        <v>64940</v>
      </c>
      <c r="G3238" s="1" t="str">
        <f>_xll.BDS("SPX Index","CHAIN_TICKERS", "CHAIN_STRIKE_PX_OVRD",F3238, "CHAIN_PUT_CALL_TYPE_OVRD=P", "CHAIN_PERIODICITY_OVRD=M")</f>
        <v>SPX US 11/20/15 P2700</v>
      </c>
    </row>
    <row r="3239" spans="1:7" x14ac:dyDescent="0.25">
      <c r="A3239">
        <v>0</v>
      </c>
      <c r="B3239" s="9">
        <v>1.1915068493150685E-4</v>
      </c>
      <c r="C3239" s="9" t="str">
        <f t="shared" si="100"/>
        <v>$H$3266</v>
      </c>
      <c r="D3239" s="9" t="str">
        <f t="shared" si="101"/>
        <v>H3266</v>
      </c>
      <c r="F3239">
        <v>64960</v>
      </c>
      <c r="G3239" s="1" t="str">
        <f>_xll.BDS("SPX Index","CHAIN_TICKERS", "CHAIN_STRIKE_PX_OVRD",F3239, "CHAIN_PUT_CALL_TYPE_OVRD=P", "CHAIN_PERIODICITY_OVRD=M")</f>
        <v>SPX US 11/20/15 P2700</v>
      </c>
    </row>
    <row r="3240" spans="1:7" x14ac:dyDescent="0.25">
      <c r="A3240">
        <v>0</v>
      </c>
      <c r="B3240" s="9">
        <v>1.1827397260273973E-4</v>
      </c>
      <c r="C3240" s="9" t="str">
        <f t="shared" si="100"/>
        <v>$H$3267</v>
      </c>
      <c r="D3240" s="9" t="str">
        <f t="shared" si="101"/>
        <v>H3267</v>
      </c>
      <c r="F3240">
        <v>64980</v>
      </c>
      <c r="G3240" s="1" t="str">
        <f>_xll.BDS("SPX Index","CHAIN_TICKERS", "CHAIN_STRIKE_PX_OVRD",F3240, "CHAIN_PUT_CALL_TYPE_OVRD=P", "CHAIN_PERIODICITY_OVRD=M")</f>
        <v>SPX US 11/20/15 P2700</v>
      </c>
    </row>
    <row r="3241" spans="1:7" x14ac:dyDescent="0.25">
      <c r="A3241">
        <v>0</v>
      </c>
      <c r="B3241" s="9">
        <v>1.1693150684931506E-4</v>
      </c>
      <c r="C3241" s="9" t="str">
        <f t="shared" si="100"/>
        <v>$H$3268</v>
      </c>
      <c r="D3241" s="9" t="str">
        <f t="shared" si="101"/>
        <v>H3268</v>
      </c>
      <c r="F3241">
        <v>65000</v>
      </c>
      <c r="G3241" s="1" t="str">
        <f>_xll.BDS("SPX Index","CHAIN_TICKERS", "CHAIN_STRIKE_PX_OVRD",F3241, "CHAIN_PUT_CALL_TYPE_OVRD=P", "CHAIN_PERIODICITY_OVRD=M")</f>
        <v>SPX US 11/20/15 P2700</v>
      </c>
    </row>
    <row r="3242" spans="1:7" x14ac:dyDescent="0.25">
      <c r="A3242">
        <v>0</v>
      </c>
      <c r="B3242" s="9">
        <v>1.1720547945205481E-4</v>
      </c>
      <c r="C3242" s="9" t="str">
        <f t="shared" si="100"/>
        <v>$H$3269</v>
      </c>
      <c r="D3242" s="9" t="str">
        <f t="shared" si="101"/>
        <v>H3269</v>
      </c>
      <c r="F3242">
        <v>65020</v>
      </c>
      <c r="G3242" s="1" t="str">
        <f>_xll.BDS("SPX Index","CHAIN_TICKERS", "CHAIN_STRIKE_PX_OVRD",F3242, "CHAIN_PUT_CALL_TYPE_OVRD=P", "CHAIN_PERIODICITY_OVRD=M")</f>
        <v>SPX US 11/20/15 P2700</v>
      </c>
    </row>
    <row r="3243" spans="1:7" x14ac:dyDescent="0.25">
      <c r="A3243">
        <v>1</v>
      </c>
      <c r="B3243" s="9">
        <v>1.1832876712328767E-4</v>
      </c>
      <c r="C3243" s="9" t="str">
        <f t="shared" si="100"/>
        <v>$H$3270</v>
      </c>
      <c r="D3243" s="9" t="str">
        <f t="shared" si="101"/>
        <v>H3270</v>
      </c>
      <c r="F3243">
        <v>65040</v>
      </c>
      <c r="G3243" s="1" t="str">
        <f>_xll.BDS("SPX Index","CHAIN_TICKERS", "CHAIN_STRIKE_PX_OVRD",F3243, "CHAIN_PUT_CALL_TYPE_OVRD=P", "CHAIN_PERIODICITY_OVRD=M")</f>
        <v>SPX US 11/20/15 P2700</v>
      </c>
    </row>
    <row r="3244" spans="1:7" x14ac:dyDescent="0.25">
      <c r="A3244">
        <v>0</v>
      </c>
      <c r="B3244" s="9">
        <v>1.1800000000000001E-4</v>
      </c>
      <c r="C3244" s="9" t="str">
        <f t="shared" si="100"/>
        <v>$H$3271</v>
      </c>
      <c r="D3244" s="9" t="str">
        <f t="shared" si="101"/>
        <v>H3271</v>
      </c>
      <c r="F3244">
        <v>65060</v>
      </c>
      <c r="G3244" s="1" t="str">
        <f>_xll.BDS("SPX Index","CHAIN_TICKERS", "CHAIN_STRIKE_PX_OVRD",F3244, "CHAIN_PUT_CALL_TYPE_OVRD=P", "CHAIN_PERIODICITY_OVRD=M")</f>
        <v>SPX US 11/20/15 P2700</v>
      </c>
    </row>
    <row r="3245" spans="1:7" x14ac:dyDescent="0.25">
      <c r="A3245">
        <v>0</v>
      </c>
      <c r="B3245" s="9">
        <v>1.1827397260273973E-4</v>
      </c>
      <c r="C3245" s="9" t="str">
        <f t="shared" si="100"/>
        <v>$H$3272</v>
      </c>
      <c r="D3245" s="9" t="str">
        <f t="shared" si="101"/>
        <v>H3272</v>
      </c>
      <c r="F3245">
        <v>65080</v>
      </c>
      <c r="G3245" s="1" t="str">
        <f>_xll.BDS("SPX Index","CHAIN_TICKERS", "CHAIN_STRIKE_PX_OVRD",F3245, "CHAIN_PUT_CALL_TYPE_OVRD=P", "CHAIN_PERIODICITY_OVRD=M")</f>
        <v>SPX US 11/20/15 P2700</v>
      </c>
    </row>
    <row r="3246" spans="1:7" x14ac:dyDescent="0.25">
      <c r="A3246">
        <v>0</v>
      </c>
      <c r="B3246" s="9">
        <v>1.2005479452054793E-4</v>
      </c>
      <c r="C3246" s="9" t="str">
        <f t="shared" si="100"/>
        <v>$H$3273</v>
      </c>
      <c r="D3246" s="9" t="str">
        <f t="shared" si="101"/>
        <v>H3273</v>
      </c>
      <c r="F3246">
        <v>65100</v>
      </c>
      <c r="G3246" s="1" t="str">
        <f>_xll.BDS("SPX Index","CHAIN_TICKERS", "CHAIN_STRIKE_PX_OVRD",F3246, "CHAIN_PUT_CALL_TYPE_OVRD=P", "CHAIN_PERIODICITY_OVRD=M")</f>
        <v>SPX US 11/20/15 P2700</v>
      </c>
    </row>
    <row r="3247" spans="1:7" x14ac:dyDescent="0.25">
      <c r="A3247">
        <v>0</v>
      </c>
      <c r="B3247" s="9">
        <v>1.1890410958904109E-4</v>
      </c>
      <c r="C3247" s="9" t="str">
        <f t="shared" si="100"/>
        <v>$H$3274</v>
      </c>
      <c r="D3247" s="9" t="str">
        <f t="shared" si="101"/>
        <v>H3274</v>
      </c>
      <c r="F3247">
        <v>65120</v>
      </c>
      <c r="G3247" s="1" t="str">
        <f>_xll.BDS("SPX Index","CHAIN_TICKERS", "CHAIN_STRIKE_PX_OVRD",F3247, "CHAIN_PUT_CALL_TYPE_OVRD=P", "CHAIN_PERIODICITY_OVRD=M")</f>
        <v>SPX US 11/20/15 P2700</v>
      </c>
    </row>
    <row r="3248" spans="1:7" x14ac:dyDescent="0.25">
      <c r="A3248">
        <v>0</v>
      </c>
      <c r="B3248" s="9">
        <v>1.2002739726027397E-4</v>
      </c>
      <c r="C3248" s="9" t="str">
        <f t="shared" si="100"/>
        <v>$H$3275</v>
      </c>
      <c r="D3248" s="9" t="str">
        <f t="shared" si="101"/>
        <v>H3275</v>
      </c>
      <c r="F3248">
        <v>65140</v>
      </c>
      <c r="G3248" s="1" t="str">
        <f>_xll.BDS("SPX Index","CHAIN_TICKERS", "CHAIN_STRIKE_PX_OVRD",F3248, "CHAIN_PUT_CALL_TYPE_OVRD=P", "CHAIN_PERIODICITY_OVRD=M")</f>
        <v>SPX US 11/20/15 P2700</v>
      </c>
    </row>
    <row r="3249" spans="1:7" x14ac:dyDescent="0.25">
      <c r="A3249">
        <v>0</v>
      </c>
      <c r="B3249" s="9">
        <v>1.2084931506849314E-4</v>
      </c>
      <c r="C3249" s="9" t="str">
        <f t="shared" si="100"/>
        <v>$H$3276</v>
      </c>
      <c r="D3249" s="9" t="str">
        <f t="shared" si="101"/>
        <v>H3276</v>
      </c>
      <c r="F3249">
        <v>65160</v>
      </c>
      <c r="G3249" s="1" t="str">
        <f>_xll.BDS("SPX Index","CHAIN_TICKERS", "CHAIN_STRIKE_PX_OVRD",F3249, "CHAIN_PUT_CALL_TYPE_OVRD=P", "CHAIN_PERIODICITY_OVRD=M")</f>
        <v>SPX US 11/20/15 P2700</v>
      </c>
    </row>
    <row r="3250" spans="1:7" x14ac:dyDescent="0.25">
      <c r="A3250">
        <v>0</v>
      </c>
      <c r="B3250" s="9">
        <v>1.2197260273972603E-4</v>
      </c>
      <c r="C3250" s="9" t="str">
        <f t="shared" si="100"/>
        <v>$H$3277</v>
      </c>
      <c r="D3250" s="9" t="str">
        <f t="shared" si="101"/>
        <v>H3277</v>
      </c>
      <c r="F3250">
        <v>65180</v>
      </c>
      <c r="G3250" s="1" t="str">
        <f>_xll.BDS("SPX Index","CHAIN_TICKERS", "CHAIN_STRIKE_PX_OVRD",F3250, "CHAIN_PUT_CALL_TYPE_OVRD=P", "CHAIN_PERIODICITY_OVRD=M")</f>
        <v>SPX US 11/20/15 P2700</v>
      </c>
    </row>
    <row r="3251" spans="1:7" x14ac:dyDescent="0.25">
      <c r="A3251">
        <v>0</v>
      </c>
      <c r="B3251" s="9">
        <v>1.2263013698630138E-4</v>
      </c>
      <c r="C3251" s="9" t="str">
        <f t="shared" si="100"/>
        <v>$H$3278</v>
      </c>
      <c r="D3251" s="9" t="str">
        <f t="shared" si="101"/>
        <v>H3278</v>
      </c>
      <c r="F3251">
        <v>65200</v>
      </c>
      <c r="G3251" s="1" t="str">
        <f>_xll.BDS("SPX Index","CHAIN_TICKERS", "CHAIN_STRIKE_PX_OVRD",F3251, "CHAIN_PUT_CALL_TYPE_OVRD=P", "CHAIN_PERIODICITY_OVRD=M")</f>
        <v>SPX US 11/20/15 P2700</v>
      </c>
    </row>
    <row r="3252" spans="1:7" x14ac:dyDescent="0.25">
      <c r="A3252">
        <v>0</v>
      </c>
      <c r="B3252" s="9">
        <v>1.1947945205479452E-4</v>
      </c>
      <c r="C3252" s="9" t="str">
        <f t="shared" si="100"/>
        <v>$H$3279</v>
      </c>
      <c r="D3252" s="9" t="str">
        <f t="shared" si="101"/>
        <v>H3279</v>
      </c>
      <c r="F3252">
        <v>65220</v>
      </c>
      <c r="G3252" s="1" t="str">
        <f>_xll.BDS("SPX Index","CHAIN_TICKERS", "CHAIN_STRIKE_PX_OVRD",F3252, "CHAIN_PUT_CALL_TYPE_OVRD=P", "CHAIN_PERIODICITY_OVRD=M")</f>
        <v>SPX US 11/20/15 P2700</v>
      </c>
    </row>
    <row r="3253" spans="1:7" x14ac:dyDescent="0.25">
      <c r="A3253">
        <v>0</v>
      </c>
      <c r="B3253" s="9">
        <v>1.2315068493150684E-4</v>
      </c>
      <c r="C3253" s="9" t="str">
        <f t="shared" si="100"/>
        <v>$H$3280</v>
      </c>
      <c r="D3253" s="9" t="str">
        <f t="shared" si="101"/>
        <v>H3280</v>
      </c>
      <c r="F3253">
        <v>65240</v>
      </c>
      <c r="G3253" s="1" t="str">
        <f>_xll.BDS("SPX Index","CHAIN_TICKERS", "CHAIN_STRIKE_PX_OVRD",F3253, "CHAIN_PUT_CALL_TYPE_OVRD=P", "CHAIN_PERIODICITY_OVRD=M")</f>
        <v>SPX US 11/20/15 P2700</v>
      </c>
    </row>
    <row r="3254" spans="1:7" x14ac:dyDescent="0.25">
      <c r="A3254">
        <v>0</v>
      </c>
      <c r="B3254" s="9">
        <v>1.2424657534246576E-4</v>
      </c>
      <c r="C3254" s="9" t="str">
        <f t="shared" si="100"/>
        <v>$H$3281</v>
      </c>
      <c r="D3254" s="9" t="str">
        <f t="shared" si="101"/>
        <v>H3281</v>
      </c>
      <c r="F3254">
        <v>65260</v>
      </c>
      <c r="G3254" s="1" t="str">
        <f>_xll.BDS("SPX Index","CHAIN_TICKERS", "CHAIN_STRIKE_PX_OVRD",F3254, "CHAIN_PUT_CALL_TYPE_OVRD=P", "CHAIN_PERIODICITY_OVRD=M")</f>
        <v>SPX US 11/20/15 P2700</v>
      </c>
    </row>
    <row r="3255" spans="1:7" x14ac:dyDescent="0.25">
      <c r="A3255">
        <v>0</v>
      </c>
      <c r="B3255" s="9">
        <v>1.2536986301369863E-4</v>
      </c>
      <c r="C3255" s="9" t="str">
        <f t="shared" si="100"/>
        <v>$H$3282</v>
      </c>
      <c r="D3255" s="9" t="str">
        <f t="shared" si="101"/>
        <v>H3282</v>
      </c>
      <c r="F3255">
        <v>65280</v>
      </c>
      <c r="G3255" s="1" t="str">
        <f>_xll.BDS("SPX Index","CHAIN_TICKERS", "CHAIN_STRIKE_PX_OVRD",F3255, "CHAIN_PUT_CALL_TYPE_OVRD=P", "CHAIN_PERIODICITY_OVRD=M")</f>
        <v>SPX US 11/20/15 P2700</v>
      </c>
    </row>
    <row r="3256" spans="1:7" x14ac:dyDescent="0.25">
      <c r="A3256">
        <v>0</v>
      </c>
      <c r="B3256" s="9">
        <v>1.2602739726027396E-4</v>
      </c>
      <c r="C3256" s="9" t="str">
        <f t="shared" si="100"/>
        <v>$H$3283</v>
      </c>
      <c r="D3256" s="9" t="str">
        <f t="shared" si="101"/>
        <v>H3283</v>
      </c>
      <c r="F3256">
        <v>65300</v>
      </c>
      <c r="G3256" s="1" t="str">
        <f>_xll.BDS("SPX Index","CHAIN_TICKERS", "CHAIN_STRIKE_PX_OVRD",F3256, "CHAIN_PUT_CALL_TYPE_OVRD=P", "CHAIN_PERIODICITY_OVRD=M")</f>
        <v>SPX US 11/20/15 P2700</v>
      </c>
    </row>
    <row r="3257" spans="1:7" x14ac:dyDescent="0.25">
      <c r="A3257">
        <v>0</v>
      </c>
      <c r="B3257" s="9">
        <v>1.2572602739726029E-4</v>
      </c>
      <c r="C3257" s="9" t="str">
        <f t="shared" si="100"/>
        <v>$H$3284</v>
      </c>
      <c r="D3257" s="9" t="str">
        <f t="shared" si="101"/>
        <v>H3284</v>
      </c>
      <c r="F3257">
        <v>65320</v>
      </c>
      <c r="G3257" s="1" t="str">
        <f>_xll.BDS("SPX Index","CHAIN_TICKERS", "CHAIN_STRIKE_PX_OVRD",F3257, "CHAIN_PUT_CALL_TYPE_OVRD=P", "CHAIN_PERIODICITY_OVRD=M")</f>
        <v>SPX US 11/20/15 P2700</v>
      </c>
    </row>
    <row r="3258" spans="1:7" x14ac:dyDescent="0.25">
      <c r="A3258">
        <v>0</v>
      </c>
      <c r="B3258" s="9">
        <v>1.26E-4</v>
      </c>
      <c r="C3258" s="9" t="str">
        <f t="shared" si="100"/>
        <v>$H$3285</v>
      </c>
      <c r="D3258" s="9" t="str">
        <f t="shared" si="101"/>
        <v>H3285</v>
      </c>
      <c r="F3258">
        <v>65340</v>
      </c>
      <c r="G3258" s="1" t="str">
        <f>_xll.BDS("SPX Index","CHAIN_TICKERS", "CHAIN_STRIKE_PX_OVRD",F3258, "CHAIN_PUT_CALL_TYPE_OVRD=P", "CHAIN_PERIODICITY_OVRD=M")</f>
        <v>SPX US 11/20/15 P2700</v>
      </c>
    </row>
    <row r="3259" spans="1:7" x14ac:dyDescent="0.25">
      <c r="A3259">
        <v>0</v>
      </c>
      <c r="B3259" s="9">
        <v>1.2594520547945203E-4</v>
      </c>
      <c r="C3259" s="9" t="str">
        <f t="shared" si="100"/>
        <v>$H$3286</v>
      </c>
      <c r="D3259" s="9" t="str">
        <f t="shared" si="101"/>
        <v>H3286</v>
      </c>
      <c r="F3259">
        <v>65360</v>
      </c>
      <c r="G3259" s="1" t="str">
        <f>_xll.BDS("SPX Index","CHAIN_TICKERS", "CHAIN_STRIKE_PX_OVRD",F3259, "CHAIN_PUT_CALL_TYPE_OVRD=P", "CHAIN_PERIODICITY_OVRD=M")</f>
        <v>SPX US 11/20/15 P2700</v>
      </c>
    </row>
    <row r="3260" spans="1:7" x14ac:dyDescent="0.25">
      <c r="A3260">
        <v>0</v>
      </c>
      <c r="B3260" s="9">
        <v>1.2536986301369863E-4</v>
      </c>
      <c r="C3260" s="9" t="str">
        <f t="shared" si="100"/>
        <v>$H$3287</v>
      </c>
      <c r="D3260" s="9" t="str">
        <f t="shared" si="101"/>
        <v>H3287</v>
      </c>
      <c r="F3260">
        <v>65380</v>
      </c>
      <c r="G3260" s="1" t="str">
        <f>_xll.BDS("SPX Index","CHAIN_TICKERS", "CHAIN_STRIKE_PX_OVRD",F3260, "CHAIN_PUT_CALL_TYPE_OVRD=P", "CHAIN_PERIODICITY_OVRD=M")</f>
        <v>SPX US 11/20/15 P2700</v>
      </c>
    </row>
    <row r="3261" spans="1:7" x14ac:dyDescent="0.25">
      <c r="A3261">
        <v>0</v>
      </c>
      <c r="B3261" s="9">
        <v>1.2545205479452053E-4</v>
      </c>
      <c r="C3261" s="9" t="str">
        <f t="shared" si="100"/>
        <v>$H$3288</v>
      </c>
      <c r="D3261" s="9" t="str">
        <f t="shared" si="101"/>
        <v>H3288</v>
      </c>
      <c r="F3261">
        <v>65400</v>
      </c>
      <c r="G3261" s="1" t="str">
        <f>_xll.BDS("SPX Index","CHAIN_TICKERS", "CHAIN_STRIKE_PX_OVRD",F3261, "CHAIN_PUT_CALL_TYPE_OVRD=P", "CHAIN_PERIODICITY_OVRD=M")</f>
        <v>SPX US 11/20/15 P2700</v>
      </c>
    </row>
    <row r="3262" spans="1:7" x14ac:dyDescent="0.25">
      <c r="A3262">
        <v>0</v>
      </c>
      <c r="B3262" s="9">
        <v>1.2545205479452053E-4</v>
      </c>
      <c r="C3262" s="9" t="str">
        <f t="shared" si="100"/>
        <v>$H$3289</v>
      </c>
      <c r="D3262" s="9" t="str">
        <f t="shared" si="101"/>
        <v>H3289</v>
      </c>
      <c r="F3262">
        <v>65420</v>
      </c>
      <c r="G3262" s="1" t="str">
        <f>_xll.BDS("SPX Index","CHAIN_TICKERS", "CHAIN_STRIKE_PX_OVRD",F3262, "CHAIN_PUT_CALL_TYPE_OVRD=P", "CHAIN_PERIODICITY_OVRD=M")</f>
        <v>SPX US 11/20/15 P2700</v>
      </c>
    </row>
    <row r="3263" spans="1:7" x14ac:dyDescent="0.25">
      <c r="A3263">
        <v>0</v>
      </c>
      <c r="B3263" s="9">
        <v>1.2515068493150684E-4</v>
      </c>
      <c r="C3263" s="9" t="str">
        <f t="shared" si="100"/>
        <v>$H$3290</v>
      </c>
      <c r="D3263" s="9" t="str">
        <f t="shared" si="101"/>
        <v>H3290</v>
      </c>
      <c r="F3263">
        <v>65440</v>
      </c>
      <c r="G3263" s="1" t="str">
        <f>_xll.BDS("SPX Index","CHAIN_TICKERS", "CHAIN_STRIKE_PX_OVRD",F3263, "CHAIN_PUT_CALL_TYPE_OVRD=P", "CHAIN_PERIODICITY_OVRD=M")</f>
        <v>SPX US 11/20/15 P2700</v>
      </c>
    </row>
    <row r="3264" spans="1:7" x14ac:dyDescent="0.25">
      <c r="A3264">
        <v>0</v>
      </c>
      <c r="B3264" s="9">
        <v>1.2736986301369862E-4</v>
      </c>
      <c r="C3264" s="9" t="str">
        <f t="shared" si="100"/>
        <v>$H$3291</v>
      </c>
      <c r="D3264" s="9" t="str">
        <f t="shared" si="101"/>
        <v>H3291</v>
      </c>
      <c r="F3264">
        <v>65460</v>
      </c>
      <c r="G3264" s="1" t="str">
        <f>_xll.BDS("SPX Index","CHAIN_TICKERS", "CHAIN_STRIKE_PX_OVRD",F3264, "CHAIN_PUT_CALL_TYPE_OVRD=P", "CHAIN_PERIODICITY_OVRD=M")</f>
        <v>SPX US 11/20/15 P2700</v>
      </c>
    </row>
    <row r="3265" spans="1:7" x14ac:dyDescent="0.25">
      <c r="A3265">
        <v>0</v>
      </c>
      <c r="B3265" s="9">
        <v>1.2706849315068493E-4</v>
      </c>
      <c r="C3265" s="9" t="str">
        <f t="shared" si="100"/>
        <v>$H$3292</v>
      </c>
      <c r="D3265" s="9" t="str">
        <f t="shared" si="101"/>
        <v>H3292</v>
      </c>
      <c r="F3265">
        <v>65480</v>
      </c>
      <c r="G3265" s="1" t="str">
        <f>_xll.BDS("SPX Index","CHAIN_TICKERS", "CHAIN_STRIKE_PX_OVRD",F3265, "CHAIN_PUT_CALL_TYPE_OVRD=P", "CHAIN_PERIODICITY_OVRD=M")</f>
        <v>SPX US 11/20/15 P2700</v>
      </c>
    </row>
    <row r="3266" spans="1:7" x14ac:dyDescent="0.25">
      <c r="A3266">
        <v>0</v>
      </c>
      <c r="B3266" s="9">
        <v>1.2745205479452055E-4</v>
      </c>
      <c r="C3266" s="9" t="str">
        <f t="shared" si="100"/>
        <v>$H$3293</v>
      </c>
      <c r="D3266" s="9" t="str">
        <f t="shared" si="101"/>
        <v>H3293</v>
      </c>
      <c r="F3266">
        <v>65500</v>
      </c>
      <c r="G3266" s="1" t="str">
        <f>_xll.BDS("SPX Index","CHAIN_TICKERS", "CHAIN_STRIKE_PX_OVRD",F3266, "CHAIN_PUT_CALL_TYPE_OVRD=P", "CHAIN_PERIODICITY_OVRD=M")</f>
        <v>SPX US 11/20/15 P2700</v>
      </c>
    </row>
    <row r="3267" spans="1:7" x14ac:dyDescent="0.25">
      <c r="A3267">
        <v>0</v>
      </c>
      <c r="B3267" s="9">
        <v>1.2602739726027396E-4</v>
      </c>
      <c r="C3267" s="9" t="str">
        <f t="shared" si="100"/>
        <v>$H$3294</v>
      </c>
      <c r="D3267" s="9" t="str">
        <f t="shared" si="101"/>
        <v>H3294</v>
      </c>
      <c r="F3267">
        <v>65520</v>
      </c>
      <c r="G3267" s="1" t="str">
        <f>_xll.BDS("SPX Index","CHAIN_TICKERS", "CHAIN_STRIKE_PX_OVRD",F3267, "CHAIN_PUT_CALL_TYPE_OVRD=P", "CHAIN_PERIODICITY_OVRD=M")</f>
        <v>SPX US 11/20/15 P2700</v>
      </c>
    </row>
    <row r="3268" spans="1:7" x14ac:dyDescent="0.25">
      <c r="A3268">
        <v>3</v>
      </c>
      <c r="B3268" s="9">
        <v>1.2572602739726029E-4</v>
      </c>
      <c r="C3268" s="9" t="str">
        <f t="shared" ref="C3268:C3331" si="102">ADDRESS(ROW(B3268)+MATCH(1,B3268:B3294),8)</f>
        <v>$H$3295</v>
      </c>
      <c r="D3268" s="9" t="str">
        <f t="shared" ref="D3268:D3331" si="103">"H"&amp;(ROW(B3268)+MATCH(1,B3268:B3294))</f>
        <v>H3295</v>
      </c>
      <c r="F3268">
        <v>65540</v>
      </c>
      <c r="G3268" s="1" t="str">
        <f>_xll.BDS("SPX Index","CHAIN_TICKERS", "CHAIN_STRIKE_PX_OVRD",F3268, "CHAIN_PUT_CALL_TYPE_OVRD=P", "CHAIN_PERIODICITY_OVRD=M")</f>
        <v>SPX US 11/20/15 P2700</v>
      </c>
    </row>
    <row r="3269" spans="1:7" x14ac:dyDescent="0.25">
      <c r="A3269">
        <v>0</v>
      </c>
      <c r="B3269" s="9">
        <v>1.2539726027397261E-4</v>
      </c>
      <c r="C3269" s="9" t="str">
        <f t="shared" si="102"/>
        <v>$H$3296</v>
      </c>
      <c r="D3269" s="9" t="str">
        <f t="shared" si="103"/>
        <v>H3296</v>
      </c>
      <c r="F3269">
        <v>65560</v>
      </c>
      <c r="G3269" s="1" t="str">
        <f>_xll.BDS("SPX Index","CHAIN_TICKERS", "CHAIN_STRIKE_PX_OVRD",F3269, "CHAIN_PUT_CALL_TYPE_OVRD=P", "CHAIN_PERIODICITY_OVRD=M")</f>
        <v>SPX US 11/20/15 P2700</v>
      </c>
    </row>
    <row r="3270" spans="1:7" x14ac:dyDescent="0.25">
      <c r="A3270">
        <v>0</v>
      </c>
      <c r="B3270" s="9">
        <v>1.2621917808219179E-4</v>
      </c>
      <c r="C3270" s="9" t="str">
        <f t="shared" si="102"/>
        <v>$H$3297</v>
      </c>
      <c r="D3270" s="9" t="str">
        <f t="shared" si="103"/>
        <v>H3297</v>
      </c>
      <c r="F3270">
        <v>65580</v>
      </c>
      <c r="G3270" s="1" t="str">
        <f>_xll.BDS("SPX Index","CHAIN_TICKERS", "CHAIN_STRIKE_PX_OVRD",F3270, "CHAIN_PUT_CALL_TYPE_OVRD=P", "CHAIN_PERIODICITY_OVRD=M")</f>
        <v>SPX US 11/20/15 P2700</v>
      </c>
    </row>
    <row r="3271" spans="1:7" x14ac:dyDescent="0.25">
      <c r="A3271">
        <v>0</v>
      </c>
      <c r="B3271" s="9">
        <v>1.2717808219178084E-4</v>
      </c>
      <c r="C3271" s="9" t="str">
        <f t="shared" si="102"/>
        <v>$H$3298</v>
      </c>
      <c r="D3271" s="9" t="str">
        <f t="shared" si="103"/>
        <v>H3298</v>
      </c>
      <c r="F3271">
        <v>65600</v>
      </c>
      <c r="G3271" s="1" t="str">
        <f>_xll.BDS("SPX Index","CHAIN_TICKERS", "CHAIN_STRIKE_PX_OVRD",F3271, "CHAIN_PUT_CALL_TYPE_OVRD=P", "CHAIN_PERIODICITY_OVRD=M")</f>
        <v>SPX US 11/20/15 P2700</v>
      </c>
    </row>
    <row r="3272" spans="1:7" x14ac:dyDescent="0.25">
      <c r="A3272">
        <v>0</v>
      </c>
      <c r="B3272" s="9">
        <v>1.2687671232876712E-4</v>
      </c>
      <c r="C3272" s="9" t="str">
        <f t="shared" si="102"/>
        <v>$H$3299</v>
      </c>
      <c r="D3272" s="9" t="str">
        <f t="shared" si="103"/>
        <v>H3299</v>
      </c>
      <c r="F3272">
        <v>65620</v>
      </c>
      <c r="G3272" s="1" t="str">
        <f>_xll.BDS("SPX Index","CHAIN_TICKERS", "CHAIN_STRIKE_PX_OVRD",F3272, "CHAIN_PUT_CALL_TYPE_OVRD=P", "CHAIN_PERIODICITY_OVRD=M")</f>
        <v>SPX US 11/20/15 P2700</v>
      </c>
    </row>
    <row r="3273" spans="1:7" x14ac:dyDescent="0.25">
      <c r="A3273">
        <v>0</v>
      </c>
      <c r="B3273" s="9">
        <v>1.2684931506849314E-4</v>
      </c>
      <c r="C3273" s="9" t="str">
        <f t="shared" si="102"/>
        <v>$H$3300</v>
      </c>
      <c r="D3273" s="9" t="str">
        <f t="shared" si="103"/>
        <v>H3300</v>
      </c>
      <c r="F3273">
        <v>65640</v>
      </c>
      <c r="G3273" s="1" t="str">
        <f>_xll.BDS("SPX Index","CHAIN_TICKERS", "CHAIN_STRIKE_PX_OVRD",F3273, "CHAIN_PUT_CALL_TYPE_OVRD=P", "CHAIN_PERIODICITY_OVRD=M")</f>
        <v>SPX US 11/20/15 P2700</v>
      </c>
    </row>
    <row r="3274" spans="1:7" x14ac:dyDescent="0.25">
      <c r="A3274">
        <v>0</v>
      </c>
      <c r="B3274" s="9">
        <v>1.2706849315068493E-4</v>
      </c>
      <c r="C3274" s="9" t="str">
        <f t="shared" si="102"/>
        <v>$H$3301</v>
      </c>
      <c r="D3274" s="9" t="str">
        <f t="shared" si="103"/>
        <v>H3301</v>
      </c>
      <c r="F3274">
        <v>65660</v>
      </c>
      <c r="G3274" s="1" t="str">
        <f>_xll.BDS("SPX Index","CHAIN_TICKERS", "CHAIN_STRIKE_PX_OVRD",F3274, "CHAIN_PUT_CALL_TYPE_OVRD=P", "CHAIN_PERIODICITY_OVRD=M")</f>
        <v>SPX US 11/20/15 P2700</v>
      </c>
    </row>
    <row r="3275" spans="1:7" x14ac:dyDescent="0.25">
      <c r="A3275">
        <v>0</v>
      </c>
      <c r="B3275" s="9">
        <v>1.276164383561644E-4</v>
      </c>
      <c r="C3275" s="9" t="str">
        <f t="shared" si="102"/>
        <v>$H$3302</v>
      </c>
      <c r="D3275" s="9" t="str">
        <f t="shared" si="103"/>
        <v>H3302</v>
      </c>
      <c r="F3275">
        <v>65680</v>
      </c>
      <c r="G3275" s="1" t="str">
        <f>_xll.BDS("SPX Index","CHAIN_TICKERS", "CHAIN_STRIKE_PX_OVRD",F3275, "CHAIN_PUT_CALL_TYPE_OVRD=P", "CHAIN_PERIODICITY_OVRD=M")</f>
        <v>SPX US 11/20/15 P2700</v>
      </c>
    </row>
    <row r="3276" spans="1:7" x14ac:dyDescent="0.25">
      <c r="A3276">
        <v>0</v>
      </c>
      <c r="B3276" s="9">
        <v>1.2950684931506851E-4</v>
      </c>
      <c r="C3276" s="9" t="str">
        <f t="shared" si="102"/>
        <v>$H$3303</v>
      </c>
      <c r="D3276" s="9" t="str">
        <f t="shared" si="103"/>
        <v>H3303</v>
      </c>
      <c r="F3276">
        <v>65700</v>
      </c>
      <c r="G3276" s="1" t="str">
        <f>_xll.BDS("SPX Index","CHAIN_TICKERS", "CHAIN_STRIKE_PX_OVRD",F3276, "CHAIN_PUT_CALL_TYPE_OVRD=P", "CHAIN_PERIODICITY_OVRD=M")</f>
        <v>SPX US 11/20/15 P2700</v>
      </c>
    </row>
    <row r="3277" spans="1:7" x14ac:dyDescent="0.25">
      <c r="A3277">
        <v>0</v>
      </c>
      <c r="B3277" s="9">
        <v>1.2635616438356163E-4</v>
      </c>
      <c r="C3277" s="9" t="str">
        <f t="shared" si="102"/>
        <v>$H$3304</v>
      </c>
      <c r="D3277" s="9" t="str">
        <f t="shared" si="103"/>
        <v>H3304</v>
      </c>
      <c r="F3277">
        <v>65720</v>
      </c>
      <c r="G3277" s="1" t="str">
        <f>_xll.BDS("SPX Index","CHAIN_TICKERS", "CHAIN_STRIKE_PX_OVRD",F3277, "CHAIN_PUT_CALL_TYPE_OVRD=P", "CHAIN_PERIODICITY_OVRD=M")</f>
        <v>SPX US 11/20/15 P2700</v>
      </c>
    </row>
    <row r="3278" spans="1:7" x14ac:dyDescent="0.25">
      <c r="A3278">
        <v>0</v>
      </c>
      <c r="B3278" s="9">
        <v>1.243013698630137E-4</v>
      </c>
      <c r="C3278" s="9" t="str">
        <f t="shared" si="102"/>
        <v>$H$3305</v>
      </c>
      <c r="D3278" s="9" t="str">
        <f t="shared" si="103"/>
        <v>H3305</v>
      </c>
      <c r="F3278">
        <v>65740</v>
      </c>
      <c r="G3278" s="1" t="str">
        <f>_xll.BDS("SPX Index","CHAIN_TICKERS", "CHAIN_STRIKE_PX_OVRD",F3278, "CHAIN_PUT_CALL_TYPE_OVRD=P", "CHAIN_PERIODICITY_OVRD=M")</f>
        <v>SPX US 11/20/15 P2700</v>
      </c>
    </row>
    <row r="3279" spans="1:7" x14ac:dyDescent="0.25">
      <c r="A3279">
        <v>0</v>
      </c>
      <c r="B3279" s="9">
        <v>1.2315068493150684E-4</v>
      </c>
      <c r="C3279" s="9" t="str">
        <f t="shared" si="102"/>
        <v>$H$3306</v>
      </c>
      <c r="D3279" s="9" t="str">
        <f t="shared" si="103"/>
        <v>H3306</v>
      </c>
      <c r="F3279">
        <v>65760</v>
      </c>
      <c r="G3279" s="1" t="str">
        <f>_xll.BDS("SPX Index","CHAIN_TICKERS", "CHAIN_STRIKE_PX_OVRD",F3279, "CHAIN_PUT_CALL_TYPE_OVRD=P", "CHAIN_PERIODICITY_OVRD=M")</f>
        <v>SPX US 11/20/15 P2700</v>
      </c>
    </row>
    <row r="3280" spans="1:7" x14ac:dyDescent="0.25">
      <c r="A3280">
        <v>0</v>
      </c>
      <c r="B3280" s="9">
        <v>1.2638356164383559E-4</v>
      </c>
      <c r="C3280" s="9" t="str">
        <f t="shared" si="102"/>
        <v>$H$3307</v>
      </c>
      <c r="D3280" s="9" t="str">
        <f t="shared" si="103"/>
        <v>H3307</v>
      </c>
      <c r="F3280">
        <v>65780</v>
      </c>
      <c r="G3280" s="1" t="str">
        <f>_xll.BDS("SPX Index","CHAIN_TICKERS", "CHAIN_STRIKE_PX_OVRD",F3280, "CHAIN_PUT_CALL_TYPE_OVRD=P", "CHAIN_PERIODICITY_OVRD=M")</f>
        <v>SPX US 11/20/15 P2700</v>
      </c>
    </row>
    <row r="3281" spans="1:7" x14ac:dyDescent="0.25">
      <c r="A3281">
        <v>0</v>
      </c>
      <c r="B3281" s="9">
        <v>1.2578082191780823E-4</v>
      </c>
      <c r="C3281" s="9" t="str">
        <f t="shared" si="102"/>
        <v>$H$3308</v>
      </c>
      <c r="D3281" s="9" t="str">
        <f t="shared" si="103"/>
        <v>H3308</v>
      </c>
      <c r="F3281">
        <v>65800</v>
      </c>
      <c r="G3281" s="1" t="str">
        <f>_xll.BDS("SPX Index","CHAIN_TICKERS", "CHAIN_STRIKE_PX_OVRD",F3281, "CHAIN_PUT_CALL_TYPE_OVRD=P", "CHAIN_PERIODICITY_OVRD=M")</f>
        <v>SPX US 11/20/15 P2700</v>
      </c>
    </row>
    <row r="3282" spans="1:7" x14ac:dyDescent="0.25">
      <c r="A3282">
        <v>0</v>
      </c>
      <c r="B3282" s="9">
        <v>1.2832876712328767E-4</v>
      </c>
      <c r="C3282" s="9" t="str">
        <f t="shared" si="102"/>
        <v>$H$3309</v>
      </c>
      <c r="D3282" s="9" t="str">
        <f t="shared" si="103"/>
        <v>H3309</v>
      </c>
      <c r="F3282">
        <v>65820</v>
      </c>
      <c r="G3282" s="1" t="str">
        <f>_xll.BDS("SPX Index","CHAIN_TICKERS", "CHAIN_STRIKE_PX_OVRD",F3282, "CHAIN_PUT_CALL_TYPE_OVRD=P", "CHAIN_PERIODICITY_OVRD=M")</f>
        <v>SPX US 11/20/15 P2700</v>
      </c>
    </row>
    <row r="3283" spans="1:7" x14ac:dyDescent="0.25">
      <c r="A3283">
        <v>0</v>
      </c>
      <c r="B3283" s="9">
        <v>1.2972602739726028E-4</v>
      </c>
      <c r="C3283" s="9" t="str">
        <f t="shared" si="102"/>
        <v>$H$3310</v>
      </c>
      <c r="D3283" s="9" t="str">
        <f t="shared" si="103"/>
        <v>H3310</v>
      </c>
      <c r="F3283">
        <v>65840</v>
      </c>
      <c r="G3283" s="1" t="str">
        <f>_xll.BDS("SPX Index","CHAIN_TICKERS", "CHAIN_STRIKE_PX_OVRD",F3283, "CHAIN_PUT_CALL_TYPE_OVRD=P", "CHAIN_PERIODICITY_OVRD=M")</f>
        <v>SPX US 11/20/15 P2700</v>
      </c>
    </row>
    <row r="3284" spans="1:7" x14ac:dyDescent="0.25">
      <c r="A3284">
        <v>0</v>
      </c>
      <c r="B3284" s="9">
        <v>1.276986301369863E-4</v>
      </c>
      <c r="C3284" s="9" t="str">
        <f t="shared" si="102"/>
        <v>$H$3311</v>
      </c>
      <c r="D3284" s="9" t="str">
        <f t="shared" si="103"/>
        <v>H3311</v>
      </c>
      <c r="F3284">
        <v>65860</v>
      </c>
      <c r="G3284" s="1" t="str">
        <f>_xll.BDS("SPX Index","CHAIN_TICKERS", "CHAIN_STRIKE_PX_OVRD",F3284, "CHAIN_PUT_CALL_TYPE_OVRD=P", "CHAIN_PERIODICITY_OVRD=M")</f>
        <v>SPX US 11/20/15 P2700</v>
      </c>
    </row>
    <row r="3285" spans="1:7" x14ac:dyDescent="0.25">
      <c r="A3285">
        <v>0</v>
      </c>
      <c r="B3285" s="9">
        <v>1.2945205479452054E-4</v>
      </c>
      <c r="C3285" s="9" t="str">
        <f t="shared" si="102"/>
        <v>$H$3312</v>
      </c>
      <c r="D3285" s="9" t="str">
        <f t="shared" si="103"/>
        <v>H3312</v>
      </c>
      <c r="F3285">
        <v>65880</v>
      </c>
      <c r="G3285" s="1" t="str">
        <f>_xll.BDS("SPX Index","CHAIN_TICKERS", "CHAIN_STRIKE_PX_OVRD",F3285, "CHAIN_PUT_CALL_TYPE_OVRD=P", "CHAIN_PERIODICITY_OVRD=M")</f>
        <v>SPX US 11/20/15 P2700</v>
      </c>
    </row>
    <row r="3286" spans="1:7" x14ac:dyDescent="0.25">
      <c r="A3286">
        <v>0</v>
      </c>
      <c r="B3286" s="9">
        <v>1.2715068493150686E-4</v>
      </c>
      <c r="C3286" s="9" t="str">
        <f t="shared" si="102"/>
        <v>$H$3313</v>
      </c>
      <c r="D3286" s="9" t="str">
        <f t="shared" si="103"/>
        <v>H3313</v>
      </c>
      <c r="F3286">
        <v>65900</v>
      </c>
      <c r="G3286" s="1" t="str">
        <f>_xll.BDS("SPX Index","CHAIN_TICKERS", "CHAIN_STRIKE_PX_OVRD",F3286, "CHAIN_PUT_CALL_TYPE_OVRD=P", "CHAIN_PERIODICITY_OVRD=M")</f>
        <v>SPX US 11/20/15 P2700</v>
      </c>
    </row>
    <row r="3287" spans="1:7" x14ac:dyDescent="0.25">
      <c r="A3287">
        <v>1</v>
      </c>
      <c r="B3287" s="9">
        <v>1.2657534246575343E-4</v>
      </c>
      <c r="C3287" s="9" t="str">
        <f t="shared" si="102"/>
        <v>$H$3314</v>
      </c>
      <c r="D3287" s="9" t="str">
        <f t="shared" si="103"/>
        <v>H3314</v>
      </c>
      <c r="F3287">
        <v>65920</v>
      </c>
      <c r="G3287" s="1" t="str">
        <f>_xll.BDS("SPX Index","CHAIN_TICKERS", "CHAIN_STRIKE_PX_OVRD",F3287, "CHAIN_PUT_CALL_TYPE_OVRD=P", "CHAIN_PERIODICITY_OVRD=M")</f>
        <v>SPX US 11/20/15 P2700</v>
      </c>
    </row>
    <row r="3288" spans="1:7" x14ac:dyDescent="0.25">
      <c r="A3288">
        <v>0</v>
      </c>
      <c r="B3288" s="9">
        <v>1.2736986301369862E-4</v>
      </c>
      <c r="C3288" s="9" t="str">
        <f t="shared" si="102"/>
        <v>$H$3315</v>
      </c>
      <c r="D3288" s="9" t="str">
        <f t="shared" si="103"/>
        <v>H3315</v>
      </c>
      <c r="F3288">
        <v>65940</v>
      </c>
      <c r="G3288" s="1" t="str">
        <f>_xll.BDS("SPX Index","CHAIN_TICKERS", "CHAIN_STRIKE_PX_OVRD",F3288, "CHAIN_PUT_CALL_TYPE_OVRD=P", "CHAIN_PERIODICITY_OVRD=M")</f>
        <v>SPX US 11/20/15 P2700</v>
      </c>
    </row>
    <row r="3289" spans="1:7" x14ac:dyDescent="0.25">
      <c r="A3289">
        <v>0</v>
      </c>
      <c r="B3289" s="9">
        <v>1.279178082191781E-4</v>
      </c>
      <c r="C3289" s="9" t="str">
        <f t="shared" si="102"/>
        <v>$H$3316</v>
      </c>
      <c r="D3289" s="9" t="str">
        <f t="shared" si="103"/>
        <v>H3316</v>
      </c>
      <c r="F3289">
        <v>65960</v>
      </c>
      <c r="G3289" s="1" t="str">
        <f>_xll.BDS("SPX Index","CHAIN_TICKERS", "CHAIN_STRIKE_PX_OVRD",F3289, "CHAIN_PUT_CALL_TYPE_OVRD=P", "CHAIN_PERIODICITY_OVRD=M")</f>
        <v>SPX US 11/20/15 P2700</v>
      </c>
    </row>
    <row r="3290" spans="1:7" x14ac:dyDescent="0.25">
      <c r="A3290">
        <v>0</v>
      </c>
      <c r="B3290" s="9">
        <v>1.2980821917808218E-4</v>
      </c>
      <c r="C3290" s="9" t="str">
        <f t="shared" si="102"/>
        <v>$H$3317</v>
      </c>
      <c r="D3290" s="9" t="str">
        <f t="shared" si="103"/>
        <v>H3317</v>
      </c>
      <c r="F3290">
        <v>65980</v>
      </c>
      <c r="G3290" s="1" t="str">
        <f>_xll.BDS("SPX Index","CHAIN_TICKERS", "CHAIN_STRIKE_PX_OVRD",F3290, "CHAIN_PUT_CALL_TYPE_OVRD=P", "CHAIN_PERIODICITY_OVRD=M")</f>
        <v>SPX US 11/20/15 P2700</v>
      </c>
    </row>
    <row r="3291" spans="1:7" x14ac:dyDescent="0.25">
      <c r="A3291">
        <v>0</v>
      </c>
      <c r="B3291" s="9">
        <v>1.2920547945205479E-4</v>
      </c>
      <c r="C3291" s="9" t="str">
        <f t="shared" si="102"/>
        <v>$H$3318</v>
      </c>
      <c r="D3291" s="9" t="str">
        <f t="shared" si="103"/>
        <v>H3318</v>
      </c>
      <c r="F3291">
        <v>66000</v>
      </c>
      <c r="G3291" s="1" t="str">
        <f>_xll.BDS("SPX Index","CHAIN_TICKERS", "CHAIN_STRIKE_PX_OVRD",F3291, "CHAIN_PUT_CALL_TYPE_OVRD=P", "CHAIN_PERIODICITY_OVRD=M")</f>
        <v>SPX US 11/20/15 P2700</v>
      </c>
    </row>
    <row r="3292" spans="1:7" x14ac:dyDescent="0.25">
      <c r="A3292">
        <v>0</v>
      </c>
      <c r="B3292" s="9">
        <v>1.2920547945205479E-4</v>
      </c>
      <c r="C3292" s="9" t="str">
        <f t="shared" si="102"/>
        <v>$H$3319</v>
      </c>
      <c r="D3292" s="9" t="str">
        <f t="shared" si="103"/>
        <v>H3319</v>
      </c>
      <c r="F3292">
        <v>66020</v>
      </c>
      <c r="G3292" s="1" t="str">
        <f>_xll.BDS("SPX Index","CHAIN_TICKERS", "CHAIN_STRIKE_PX_OVRD",F3292, "CHAIN_PUT_CALL_TYPE_OVRD=P", "CHAIN_PERIODICITY_OVRD=M")</f>
        <v>SPX US 11/20/15 P2700</v>
      </c>
    </row>
    <row r="3293" spans="1:7" x14ac:dyDescent="0.25">
      <c r="A3293">
        <v>0</v>
      </c>
      <c r="B3293" s="9">
        <v>1.3115068493150685E-4</v>
      </c>
      <c r="C3293" s="9" t="str">
        <f t="shared" si="102"/>
        <v>$H$3320</v>
      </c>
      <c r="D3293" s="9" t="str">
        <f t="shared" si="103"/>
        <v>H3320</v>
      </c>
      <c r="F3293">
        <v>66040</v>
      </c>
      <c r="G3293" s="1" t="str">
        <f>_xll.BDS("SPX Index","CHAIN_TICKERS", "CHAIN_STRIKE_PX_OVRD",F3293, "CHAIN_PUT_CALL_TYPE_OVRD=P", "CHAIN_PERIODICITY_OVRD=M")</f>
        <v>SPX US 11/20/15 P2700</v>
      </c>
    </row>
    <row r="3294" spans="1:7" x14ac:dyDescent="0.25">
      <c r="A3294">
        <v>0</v>
      </c>
      <c r="B3294" s="9">
        <v>1.3112328767123286E-4</v>
      </c>
      <c r="C3294" s="9" t="str">
        <f t="shared" si="102"/>
        <v>$H$3321</v>
      </c>
      <c r="D3294" s="9" t="str">
        <f t="shared" si="103"/>
        <v>H3321</v>
      </c>
      <c r="F3294">
        <v>66060</v>
      </c>
      <c r="G3294" s="1" t="str">
        <f>_xll.BDS("SPX Index","CHAIN_TICKERS", "CHAIN_STRIKE_PX_OVRD",F3294, "CHAIN_PUT_CALL_TYPE_OVRD=P", "CHAIN_PERIODICITY_OVRD=M")</f>
        <v>SPX US 11/20/15 P2700</v>
      </c>
    </row>
    <row r="3295" spans="1:7" x14ac:dyDescent="0.25">
      <c r="A3295">
        <v>0</v>
      </c>
      <c r="B3295" s="9">
        <v>1.3208219178082191E-4</v>
      </c>
      <c r="C3295" s="9" t="str">
        <f t="shared" si="102"/>
        <v>$H$3322</v>
      </c>
      <c r="D3295" s="9" t="str">
        <f t="shared" si="103"/>
        <v>H3322</v>
      </c>
      <c r="F3295">
        <v>66080</v>
      </c>
      <c r="G3295" s="1" t="str">
        <f>_xll.BDS("SPX Index","CHAIN_TICKERS", "CHAIN_STRIKE_PX_OVRD",F3295, "CHAIN_PUT_CALL_TYPE_OVRD=P", "CHAIN_PERIODICITY_OVRD=M")</f>
        <v>SPX US 11/20/15 P2700</v>
      </c>
    </row>
    <row r="3296" spans="1:7" x14ac:dyDescent="0.25">
      <c r="A3296">
        <v>0</v>
      </c>
      <c r="B3296" s="9">
        <v>1.3093150684931508E-4</v>
      </c>
      <c r="C3296" s="9" t="str">
        <f t="shared" si="102"/>
        <v>$H$3323</v>
      </c>
      <c r="D3296" s="9" t="str">
        <f t="shared" si="103"/>
        <v>H3323</v>
      </c>
      <c r="F3296">
        <v>66100</v>
      </c>
      <c r="G3296" s="1" t="str">
        <f>_xll.BDS("SPX Index","CHAIN_TICKERS", "CHAIN_STRIKE_PX_OVRD",F3296, "CHAIN_PUT_CALL_TYPE_OVRD=P", "CHAIN_PERIODICITY_OVRD=M")</f>
        <v>SPX US 11/20/15 P2700</v>
      </c>
    </row>
    <row r="3297" spans="1:7" x14ac:dyDescent="0.25">
      <c r="A3297">
        <v>0</v>
      </c>
      <c r="B3297" s="9">
        <v>1.2747945205479453E-4</v>
      </c>
      <c r="C3297" s="9" t="str">
        <f t="shared" si="102"/>
        <v>$H$3324</v>
      </c>
      <c r="D3297" s="9" t="str">
        <f t="shared" si="103"/>
        <v>H3324</v>
      </c>
      <c r="F3297">
        <v>66120</v>
      </c>
      <c r="G3297" s="1" t="str">
        <f>_xll.BDS("SPX Index","CHAIN_TICKERS", "CHAIN_STRIKE_PX_OVRD",F3297, "CHAIN_PUT_CALL_TYPE_OVRD=P", "CHAIN_PERIODICITY_OVRD=M")</f>
        <v>SPX US 11/20/15 P2700</v>
      </c>
    </row>
    <row r="3298" spans="1:7" x14ac:dyDescent="0.25">
      <c r="A3298">
        <v>0</v>
      </c>
      <c r="B3298" s="9">
        <v>1.2799999999999999E-4</v>
      </c>
      <c r="C3298" s="9" t="str">
        <f t="shared" si="102"/>
        <v>$H$3325</v>
      </c>
      <c r="D3298" s="9" t="str">
        <f t="shared" si="103"/>
        <v>H3325</v>
      </c>
      <c r="F3298">
        <v>66140</v>
      </c>
      <c r="G3298" s="1" t="str">
        <f>_xll.BDS("SPX Index","CHAIN_TICKERS", "CHAIN_STRIKE_PX_OVRD",F3298, "CHAIN_PUT_CALL_TYPE_OVRD=P", "CHAIN_PERIODICITY_OVRD=M")</f>
        <v>SPX US 11/20/15 P2700</v>
      </c>
    </row>
    <row r="3299" spans="1:7" x14ac:dyDescent="0.25">
      <c r="A3299">
        <v>0</v>
      </c>
      <c r="B3299" s="9">
        <v>1.2682191780821915E-4</v>
      </c>
      <c r="C3299" s="9" t="str">
        <f t="shared" si="102"/>
        <v>$H$3326</v>
      </c>
      <c r="D3299" s="9" t="str">
        <f t="shared" si="103"/>
        <v>H3326</v>
      </c>
      <c r="F3299">
        <v>66160</v>
      </c>
      <c r="G3299" s="1" t="str">
        <f>_xll.BDS("SPX Index","CHAIN_TICKERS", "CHAIN_STRIKE_PX_OVRD",F3299, "CHAIN_PUT_CALL_TYPE_OVRD=P", "CHAIN_PERIODICITY_OVRD=M")</f>
        <v>SPX US 11/20/15 P2700</v>
      </c>
    </row>
    <row r="3300" spans="1:7" x14ac:dyDescent="0.25">
      <c r="A3300">
        <v>0</v>
      </c>
      <c r="B3300" s="9">
        <v>1.277808219178082E-4</v>
      </c>
      <c r="C3300" s="9" t="str">
        <f t="shared" si="102"/>
        <v>$H$3327</v>
      </c>
      <c r="D3300" s="9" t="str">
        <f t="shared" si="103"/>
        <v>H3327</v>
      </c>
      <c r="F3300">
        <v>66180</v>
      </c>
      <c r="G3300" s="1" t="str">
        <f>_xll.BDS("SPX Index","CHAIN_TICKERS", "CHAIN_STRIKE_PX_OVRD",F3300, "CHAIN_PUT_CALL_TYPE_OVRD=P", "CHAIN_PERIODICITY_OVRD=M")</f>
        <v>SPX US 11/20/15 P2700</v>
      </c>
    </row>
    <row r="3301" spans="1:7" x14ac:dyDescent="0.25">
      <c r="A3301">
        <v>0</v>
      </c>
      <c r="B3301" s="9">
        <v>1.277808219178082E-4</v>
      </c>
      <c r="C3301" s="9" t="str">
        <f t="shared" si="102"/>
        <v>$H$3328</v>
      </c>
      <c r="D3301" s="9" t="str">
        <f t="shared" si="103"/>
        <v>H3328</v>
      </c>
      <c r="F3301">
        <v>66200</v>
      </c>
      <c r="G3301" s="1" t="str">
        <f>_xll.BDS("SPX Index","CHAIN_TICKERS", "CHAIN_STRIKE_PX_OVRD",F3301, "CHAIN_PUT_CALL_TYPE_OVRD=P", "CHAIN_PERIODICITY_OVRD=M")</f>
        <v>SPX US 11/20/15 P2700</v>
      </c>
    </row>
    <row r="3302" spans="1:7" x14ac:dyDescent="0.25">
      <c r="A3302">
        <v>0</v>
      </c>
      <c r="B3302" s="9">
        <v>1.2830136986301369E-4</v>
      </c>
      <c r="C3302" s="9" t="str">
        <f t="shared" si="102"/>
        <v>$H$3329</v>
      </c>
      <c r="D3302" s="9" t="str">
        <f t="shared" si="103"/>
        <v>H3329</v>
      </c>
      <c r="F3302">
        <v>66220</v>
      </c>
      <c r="G3302" s="1" t="str">
        <f>_xll.BDS("SPX Index","CHAIN_TICKERS", "CHAIN_STRIKE_PX_OVRD",F3302, "CHAIN_PUT_CALL_TYPE_OVRD=P", "CHAIN_PERIODICITY_OVRD=M")</f>
        <v>SPX US 11/20/15 P2700</v>
      </c>
    </row>
    <row r="3303" spans="1:7" x14ac:dyDescent="0.25">
      <c r="A3303">
        <v>0</v>
      </c>
      <c r="B3303" s="9">
        <v>1.2884931506849316E-4</v>
      </c>
      <c r="C3303" s="9" t="str">
        <f t="shared" si="102"/>
        <v>$H$3330</v>
      </c>
      <c r="D3303" s="9" t="str">
        <f t="shared" si="103"/>
        <v>H3330</v>
      </c>
      <c r="F3303">
        <v>66240</v>
      </c>
      <c r="G3303" s="1" t="str">
        <f>_xll.BDS("SPX Index","CHAIN_TICKERS", "CHAIN_STRIKE_PX_OVRD",F3303, "CHAIN_PUT_CALL_TYPE_OVRD=P", "CHAIN_PERIODICITY_OVRD=M")</f>
        <v>SPX US 11/20/15 P2700</v>
      </c>
    </row>
    <row r="3304" spans="1:7" x14ac:dyDescent="0.25">
      <c r="A3304">
        <v>0</v>
      </c>
      <c r="B3304" s="9">
        <v>1.2860273972602741E-4</v>
      </c>
      <c r="C3304" s="9" t="str">
        <f t="shared" si="102"/>
        <v>$H$3331</v>
      </c>
      <c r="D3304" s="9" t="str">
        <f t="shared" si="103"/>
        <v>H3331</v>
      </c>
      <c r="F3304">
        <v>66260</v>
      </c>
      <c r="G3304" s="1" t="str">
        <f>_xll.BDS("SPX Index","CHAIN_TICKERS", "CHAIN_STRIKE_PX_OVRD",F3304, "CHAIN_PUT_CALL_TYPE_OVRD=P", "CHAIN_PERIODICITY_OVRD=M")</f>
        <v>SPX US 11/20/15 P2700</v>
      </c>
    </row>
    <row r="3305" spans="1:7" x14ac:dyDescent="0.25">
      <c r="A3305">
        <v>0</v>
      </c>
      <c r="B3305" s="9">
        <v>1.2857534246575342E-4</v>
      </c>
      <c r="C3305" s="9" t="str">
        <f t="shared" si="102"/>
        <v>$H$3332</v>
      </c>
      <c r="D3305" s="9" t="str">
        <f t="shared" si="103"/>
        <v>H3332</v>
      </c>
      <c r="F3305">
        <v>66280</v>
      </c>
      <c r="G3305" s="1" t="str">
        <f>_xll.BDS("SPX Index","CHAIN_TICKERS", "CHAIN_STRIKE_PX_OVRD",F3305, "CHAIN_PUT_CALL_TYPE_OVRD=P", "CHAIN_PERIODICITY_OVRD=M")</f>
        <v>SPX US 11/20/15 P2700</v>
      </c>
    </row>
    <row r="3306" spans="1:7" x14ac:dyDescent="0.25">
      <c r="A3306">
        <v>1</v>
      </c>
      <c r="B3306" s="9">
        <v>1.2884931506849316E-4</v>
      </c>
      <c r="C3306" s="9" t="str">
        <f t="shared" si="102"/>
        <v>$H$3333</v>
      </c>
      <c r="D3306" s="9" t="str">
        <f t="shared" si="103"/>
        <v>H3333</v>
      </c>
      <c r="F3306">
        <v>66300</v>
      </c>
      <c r="G3306" s="1" t="str">
        <f>_xll.BDS("SPX Index","CHAIN_TICKERS", "CHAIN_STRIKE_PX_OVRD",F3306, "CHAIN_PUT_CALL_TYPE_OVRD=P", "CHAIN_PERIODICITY_OVRD=M")</f>
        <v>SPX US 11/20/15 P2700</v>
      </c>
    </row>
    <row r="3307" spans="1:7" x14ac:dyDescent="0.25">
      <c r="A3307">
        <v>0</v>
      </c>
      <c r="B3307" s="9">
        <v>1.2764383561643836E-4</v>
      </c>
      <c r="C3307" s="9" t="str">
        <f t="shared" si="102"/>
        <v>$H$3334</v>
      </c>
      <c r="D3307" s="9" t="str">
        <f t="shared" si="103"/>
        <v>H3334</v>
      </c>
      <c r="F3307">
        <v>66320</v>
      </c>
      <c r="G3307" s="1" t="str">
        <f>_xll.BDS("SPX Index","CHAIN_TICKERS", "CHAIN_STRIKE_PX_OVRD",F3307, "CHAIN_PUT_CALL_TYPE_OVRD=P", "CHAIN_PERIODICITY_OVRD=M")</f>
        <v>SPX US 11/20/15 P2700</v>
      </c>
    </row>
    <row r="3308" spans="1:7" x14ac:dyDescent="0.25">
      <c r="A3308">
        <v>0</v>
      </c>
      <c r="B3308" s="9">
        <v>1.2621917808219179E-4</v>
      </c>
      <c r="C3308" s="9" t="str">
        <f t="shared" si="102"/>
        <v>$H$3335</v>
      </c>
      <c r="D3308" s="9" t="str">
        <f t="shared" si="103"/>
        <v>H3335</v>
      </c>
      <c r="F3308">
        <v>66340</v>
      </c>
      <c r="G3308" s="1" t="str">
        <f>_xll.BDS("SPX Index","CHAIN_TICKERS", "CHAIN_STRIKE_PX_OVRD",F3308, "CHAIN_PUT_CALL_TYPE_OVRD=P", "CHAIN_PERIODICITY_OVRD=M")</f>
        <v>SPX US 11/20/15 P2700</v>
      </c>
    </row>
    <row r="3309" spans="1:7" x14ac:dyDescent="0.25">
      <c r="A3309">
        <v>0</v>
      </c>
      <c r="B3309" s="9">
        <v>1.2638356164383559E-4</v>
      </c>
      <c r="C3309" s="9" t="str">
        <f t="shared" si="102"/>
        <v>$H$3336</v>
      </c>
      <c r="D3309" s="9" t="str">
        <f t="shared" si="103"/>
        <v>H3336</v>
      </c>
      <c r="F3309">
        <v>66360</v>
      </c>
      <c r="G3309" s="1" t="str">
        <f>_xll.BDS("SPX Index","CHAIN_TICKERS", "CHAIN_STRIKE_PX_OVRD",F3309, "CHAIN_PUT_CALL_TYPE_OVRD=P", "CHAIN_PERIODICITY_OVRD=M")</f>
        <v>SPX US 11/20/15 P2700</v>
      </c>
    </row>
    <row r="3310" spans="1:7" x14ac:dyDescent="0.25">
      <c r="A3310">
        <v>0</v>
      </c>
      <c r="B3310" s="9">
        <v>1.2493150684931507E-4</v>
      </c>
      <c r="C3310" s="9" t="str">
        <f t="shared" si="102"/>
        <v>$H$3337</v>
      </c>
      <c r="D3310" s="9" t="str">
        <f t="shared" si="103"/>
        <v>H3337</v>
      </c>
      <c r="F3310">
        <v>66380</v>
      </c>
      <c r="G3310" s="1" t="str">
        <f>_xll.BDS("SPX Index","CHAIN_TICKERS", "CHAIN_STRIKE_PX_OVRD",F3310, "CHAIN_PUT_CALL_TYPE_OVRD=P", "CHAIN_PERIODICITY_OVRD=M")</f>
        <v>SPX US 11/20/15 P2700</v>
      </c>
    </row>
    <row r="3311" spans="1:7" x14ac:dyDescent="0.25">
      <c r="A3311">
        <v>0</v>
      </c>
      <c r="B3311" s="9">
        <v>1.2605479452054794E-4</v>
      </c>
      <c r="C3311" s="9" t="str">
        <f t="shared" si="102"/>
        <v>$H$3338</v>
      </c>
      <c r="D3311" s="9" t="str">
        <f t="shared" si="103"/>
        <v>H3338</v>
      </c>
      <c r="F3311">
        <v>66400</v>
      </c>
      <c r="G3311" s="1" t="str">
        <f>_xll.BDS("SPX Index","CHAIN_TICKERS", "CHAIN_STRIKE_PX_OVRD",F3311, "CHAIN_PUT_CALL_TYPE_OVRD=P", "CHAIN_PERIODICITY_OVRD=M")</f>
        <v>SPX US 11/20/15 P2700</v>
      </c>
    </row>
    <row r="3312" spans="1:7" x14ac:dyDescent="0.25">
      <c r="A3312">
        <v>0</v>
      </c>
      <c r="B3312" s="9">
        <v>1.2772602739726026E-4</v>
      </c>
      <c r="C3312" s="9" t="str">
        <f t="shared" si="102"/>
        <v>$H$3339</v>
      </c>
      <c r="D3312" s="9" t="str">
        <f t="shared" si="103"/>
        <v>H3339</v>
      </c>
      <c r="F3312">
        <v>66420</v>
      </c>
      <c r="G3312" s="1" t="str">
        <f>_xll.BDS("SPX Index","CHAIN_TICKERS", "CHAIN_STRIKE_PX_OVRD",F3312, "CHAIN_PUT_CALL_TYPE_OVRD=P", "CHAIN_PERIODICITY_OVRD=M")</f>
        <v>SPX US 11/20/15 P2700</v>
      </c>
    </row>
    <row r="3313" spans="1:7" x14ac:dyDescent="0.25">
      <c r="A3313">
        <v>0</v>
      </c>
      <c r="B3313" s="9">
        <v>1.2884931506849316E-4</v>
      </c>
      <c r="C3313" s="9" t="str">
        <f t="shared" si="102"/>
        <v>$H$3340</v>
      </c>
      <c r="D3313" s="9" t="str">
        <f t="shared" si="103"/>
        <v>H3340</v>
      </c>
      <c r="F3313">
        <v>66440</v>
      </c>
      <c r="G3313" s="1" t="str">
        <f>_xll.BDS("SPX Index","CHAIN_TICKERS", "CHAIN_STRIKE_PX_OVRD",F3313, "CHAIN_PUT_CALL_TYPE_OVRD=P", "CHAIN_PERIODICITY_OVRD=M")</f>
        <v>SPX US 11/20/15 P2700</v>
      </c>
    </row>
    <row r="3314" spans="1:7" x14ac:dyDescent="0.25">
      <c r="A3314">
        <v>0</v>
      </c>
      <c r="B3314" s="9">
        <v>1.2893150684931506E-4</v>
      </c>
      <c r="C3314" s="9" t="str">
        <f t="shared" si="102"/>
        <v>$H$3341</v>
      </c>
      <c r="D3314" s="9" t="str">
        <f t="shared" si="103"/>
        <v>H3341</v>
      </c>
      <c r="F3314">
        <v>66460</v>
      </c>
      <c r="G3314" s="1" t="str">
        <f>_xll.BDS("SPX Index","CHAIN_TICKERS", "CHAIN_STRIKE_PX_OVRD",F3314, "CHAIN_PUT_CALL_TYPE_OVRD=P", "CHAIN_PERIODICITY_OVRD=M")</f>
        <v>SPX US 11/20/15 P2700</v>
      </c>
    </row>
    <row r="3315" spans="1:7" x14ac:dyDescent="0.25">
      <c r="A3315">
        <v>0</v>
      </c>
      <c r="B3315" s="9">
        <v>1.2863013698630136E-4</v>
      </c>
      <c r="C3315" s="9" t="str">
        <f t="shared" si="102"/>
        <v>$H$3342</v>
      </c>
      <c r="D3315" s="9" t="str">
        <f t="shared" si="103"/>
        <v>H3342</v>
      </c>
      <c r="F3315">
        <v>66480</v>
      </c>
      <c r="G3315" s="1" t="str">
        <f>_xll.BDS("SPX Index","CHAIN_TICKERS", "CHAIN_STRIKE_PX_OVRD",F3315, "CHAIN_PUT_CALL_TYPE_OVRD=P", "CHAIN_PERIODICITY_OVRD=M")</f>
        <v>SPX US 11/20/15 P2700</v>
      </c>
    </row>
    <row r="3316" spans="1:7" x14ac:dyDescent="0.25">
      <c r="A3316">
        <v>0</v>
      </c>
      <c r="B3316" s="9">
        <v>1.2920547945205479E-4</v>
      </c>
      <c r="C3316" s="9" t="str">
        <f t="shared" si="102"/>
        <v>$H$3343</v>
      </c>
      <c r="D3316" s="9" t="str">
        <f t="shared" si="103"/>
        <v>H3343</v>
      </c>
      <c r="F3316">
        <v>66500</v>
      </c>
      <c r="G3316" s="1" t="str">
        <f>_xll.BDS("SPX Index","CHAIN_TICKERS", "CHAIN_STRIKE_PX_OVRD",F3316, "CHAIN_PUT_CALL_TYPE_OVRD=P", "CHAIN_PERIODICITY_OVRD=M")</f>
        <v>SPX US 11/20/15 P2700</v>
      </c>
    </row>
    <row r="3317" spans="1:7" x14ac:dyDescent="0.25">
      <c r="A3317">
        <v>0</v>
      </c>
      <c r="B3317" s="9">
        <v>1.3000000000000002E-4</v>
      </c>
      <c r="C3317" s="9" t="str">
        <f t="shared" si="102"/>
        <v>$H$3344</v>
      </c>
      <c r="D3317" s="9" t="str">
        <f t="shared" si="103"/>
        <v>H3344</v>
      </c>
      <c r="F3317">
        <v>66520</v>
      </c>
      <c r="G3317" s="1" t="str">
        <f>_xll.BDS("SPX Index","CHAIN_TICKERS", "CHAIN_STRIKE_PX_OVRD",F3317, "CHAIN_PUT_CALL_TYPE_OVRD=P", "CHAIN_PERIODICITY_OVRD=M")</f>
        <v>SPX US 11/20/15 P2700</v>
      </c>
    </row>
    <row r="3318" spans="1:7" x14ac:dyDescent="0.25">
      <c r="A3318">
        <v>0</v>
      </c>
      <c r="B3318" s="9">
        <v>1.3112328767123286E-4</v>
      </c>
      <c r="C3318" s="9" t="str">
        <f t="shared" si="102"/>
        <v>$H$3345</v>
      </c>
      <c r="D3318" s="9" t="str">
        <f t="shared" si="103"/>
        <v>H3345</v>
      </c>
      <c r="F3318">
        <v>66540</v>
      </c>
      <c r="G3318" s="1" t="str">
        <f>_xll.BDS("SPX Index","CHAIN_TICKERS", "CHAIN_STRIKE_PX_OVRD",F3318, "CHAIN_PUT_CALL_TYPE_OVRD=P", "CHAIN_PERIODICITY_OVRD=M")</f>
        <v>SPX US 11/20/15 P2700</v>
      </c>
    </row>
    <row r="3319" spans="1:7" x14ac:dyDescent="0.25">
      <c r="A3319">
        <v>0</v>
      </c>
      <c r="B3319" s="9">
        <v>1.3208219178082191E-4</v>
      </c>
      <c r="C3319" s="9" t="str">
        <f t="shared" si="102"/>
        <v>$H$3346</v>
      </c>
      <c r="D3319" s="9" t="str">
        <f t="shared" si="103"/>
        <v>H3346</v>
      </c>
      <c r="F3319">
        <v>66560</v>
      </c>
      <c r="G3319" s="1" t="str">
        <f>_xll.BDS("SPX Index","CHAIN_TICKERS", "CHAIN_STRIKE_PX_OVRD",F3319, "CHAIN_PUT_CALL_TYPE_OVRD=P", "CHAIN_PERIODICITY_OVRD=M")</f>
        <v>SPX US 11/20/15 P2700</v>
      </c>
    </row>
    <row r="3320" spans="1:7" x14ac:dyDescent="0.25">
      <c r="A3320">
        <v>0</v>
      </c>
      <c r="B3320" s="9">
        <v>1.3035616438356165E-4</v>
      </c>
      <c r="C3320" s="9" t="str">
        <f t="shared" si="102"/>
        <v>$H$3347</v>
      </c>
      <c r="D3320" s="9" t="str">
        <f t="shared" si="103"/>
        <v>H3347</v>
      </c>
      <c r="F3320">
        <v>66580</v>
      </c>
      <c r="G3320" s="1" t="str">
        <f>_xll.BDS("SPX Index","CHAIN_TICKERS", "CHAIN_STRIKE_PX_OVRD",F3320, "CHAIN_PUT_CALL_TYPE_OVRD=P", "CHAIN_PERIODICITY_OVRD=M")</f>
        <v>SPX US 11/20/15 P2700</v>
      </c>
    </row>
    <row r="3321" spans="1:7" x14ac:dyDescent="0.25">
      <c r="A3321">
        <v>0</v>
      </c>
      <c r="B3321" s="9">
        <v>1.289041095890411E-4</v>
      </c>
      <c r="C3321" s="9" t="str">
        <f t="shared" si="102"/>
        <v>$H$3348</v>
      </c>
      <c r="D3321" s="9" t="str">
        <f t="shared" si="103"/>
        <v>H3348</v>
      </c>
      <c r="F3321">
        <v>66600</v>
      </c>
      <c r="G3321" s="1" t="str">
        <f>_xll.BDS("SPX Index","CHAIN_TICKERS", "CHAIN_STRIKE_PX_OVRD",F3321, "CHAIN_PUT_CALL_TYPE_OVRD=P", "CHAIN_PERIODICITY_OVRD=M")</f>
        <v>SPX US 11/20/15 P2700</v>
      </c>
    </row>
    <row r="3322" spans="1:7" x14ac:dyDescent="0.25">
      <c r="A3322">
        <v>0</v>
      </c>
      <c r="B3322" s="9">
        <v>1.3142465753424655E-4</v>
      </c>
      <c r="C3322" s="9" t="str">
        <f t="shared" si="102"/>
        <v>$H$3349</v>
      </c>
      <c r="D3322" s="9" t="str">
        <f t="shared" si="103"/>
        <v>H3349</v>
      </c>
      <c r="F3322">
        <v>66620</v>
      </c>
      <c r="G3322" s="1" t="str">
        <f>_xll.BDS("SPX Index","CHAIN_TICKERS", "CHAIN_STRIKE_PX_OVRD",F3322, "CHAIN_PUT_CALL_TYPE_OVRD=P", "CHAIN_PERIODICITY_OVRD=M")</f>
        <v>SPX US 11/20/15 P2700</v>
      </c>
    </row>
    <row r="3323" spans="1:7" x14ac:dyDescent="0.25">
      <c r="A3323">
        <v>0</v>
      </c>
      <c r="B3323" s="9">
        <v>1.3397260273972602E-4</v>
      </c>
      <c r="C3323" s="9" t="str">
        <f t="shared" si="102"/>
        <v>$H$3350</v>
      </c>
      <c r="D3323" s="9" t="str">
        <f t="shared" si="103"/>
        <v>H3350</v>
      </c>
      <c r="F3323">
        <v>66640</v>
      </c>
      <c r="G3323" s="1" t="str">
        <f>_xll.BDS("SPX Index","CHAIN_TICKERS", "CHAIN_STRIKE_PX_OVRD",F3323, "CHAIN_PUT_CALL_TYPE_OVRD=P", "CHAIN_PERIODICITY_OVRD=M")</f>
        <v>SPX US 11/20/15 P2700</v>
      </c>
    </row>
    <row r="3324" spans="1:7" x14ac:dyDescent="0.25">
      <c r="A3324">
        <v>0</v>
      </c>
      <c r="B3324" s="9">
        <v>1.3487671232876713E-4</v>
      </c>
      <c r="C3324" s="9" t="str">
        <f t="shared" si="102"/>
        <v>$H$3351</v>
      </c>
      <c r="D3324" s="9" t="str">
        <f t="shared" si="103"/>
        <v>H3351</v>
      </c>
      <c r="F3324">
        <v>66660</v>
      </c>
      <c r="G3324" s="1" t="str">
        <f>_xll.BDS("SPX Index","CHAIN_TICKERS", "CHAIN_STRIKE_PX_OVRD",F3324, "CHAIN_PUT_CALL_TYPE_OVRD=P", "CHAIN_PERIODICITY_OVRD=M")</f>
        <v>SPX US 11/20/15 P2700</v>
      </c>
    </row>
    <row r="3325" spans="1:7" x14ac:dyDescent="0.25">
      <c r="A3325">
        <v>0</v>
      </c>
      <c r="B3325" s="9">
        <v>1.3342465753424658E-4</v>
      </c>
      <c r="C3325" s="9" t="str">
        <f t="shared" si="102"/>
        <v>$H$3352</v>
      </c>
      <c r="D3325" s="9" t="str">
        <f t="shared" si="103"/>
        <v>H3352</v>
      </c>
      <c r="F3325">
        <v>66680</v>
      </c>
      <c r="G3325" s="1" t="str">
        <f>_xll.BDS("SPX Index","CHAIN_TICKERS", "CHAIN_STRIKE_PX_OVRD",F3325, "CHAIN_PUT_CALL_TYPE_OVRD=P", "CHAIN_PERIODICITY_OVRD=M")</f>
        <v>SPX US 11/20/15 P2700</v>
      </c>
    </row>
    <row r="3326" spans="1:7" x14ac:dyDescent="0.25">
      <c r="A3326">
        <v>0</v>
      </c>
      <c r="B3326" s="9">
        <v>1.3027397260273972E-4</v>
      </c>
      <c r="C3326" s="9" t="str">
        <f t="shared" si="102"/>
        <v>$H$3353</v>
      </c>
      <c r="D3326" s="9" t="str">
        <f t="shared" si="103"/>
        <v>H3353</v>
      </c>
      <c r="F3326">
        <v>66700</v>
      </c>
      <c r="G3326" s="1" t="str">
        <f>_xll.BDS("SPX Index","CHAIN_TICKERS", "CHAIN_STRIKE_PX_OVRD",F3326, "CHAIN_PUT_CALL_TYPE_OVRD=P", "CHAIN_PERIODICITY_OVRD=M")</f>
        <v>SPX US 11/20/15 P2700</v>
      </c>
    </row>
    <row r="3327" spans="1:7" x14ac:dyDescent="0.25">
      <c r="A3327">
        <v>0</v>
      </c>
      <c r="B3327" s="9">
        <v>1.2909589041095891E-4</v>
      </c>
      <c r="C3327" s="9" t="str">
        <f t="shared" si="102"/>
        <v>$H$3354</v>
      </c>
      <c r="D3327" s="9" t="str">
        <f t="shared" si="103"/>
        <v>H3354</v>
      </c>
      <c r="F3327">
        <v>66720</v>
      </c>
      <c r="G3327" s="1" t="str">
        <f>_xll.BDS("SPX Index","CHAIN_TICKERS", "CHAIN_STRIKE_PX_OVRD",F3327, "CHAIN_PUT_CALL_TYPE_OVRD=P", "CHAIN_PERIODICITY_OVRD=M")</f>
        <v>SPX US 11/20/15 P2700</v>
      </c>
    </row>
    <row r="3328" spans="1:7" x14ac:dyDescent="0.25">
      <c r="A3328">
        <v>0</v>
      </c>
      <c r="B3328" s="9">
        <v>1.2964383561643835E-4</v>
      </c>
      <c r="C3328" s="9" t="str">
        <f t="shared" si="102"/>
        <v>$H$3355</v>
      </c>
      <c r="D3328" s="9" t="str">
        <f t="shared" si="103"/>
        <v>H3355</v>
      </c>
      <c r="F3328">
        <v>66740</v>
      </c>
      <c r="G3328" s="1" t="str">
        <f>_xll.BDS("SPX Index","CHAIN_TICKERS", "CHAIN_STRIKE_PX_OVRD",F3328, "CHAIN_PUT_CALL_TYPE_OVRD=P", "CHAIN_PERIODICITY_OVRD=M")</f>
        <v>SPX US 11/20/15 P2700</v>
      </c>
    </row>
    <row r="3329" spans="1:7" x14ac:dyDescent="0.25">
      <c r="A3329">
        <v>0</v>
      </c>
      <c r="B3329" s="9">
        <v>1.3208219178082191E-4</v>
      </c>
      <c r="C3329" s="9" t="str">
        <f t="shared" si="102"/>
        <v>$H$3356</v>
      </c>
      <c r="D3329" s="9" t="str">
        <f t="shared" si="103"/>
        <v>H3356</v>
      </c>
      <c r="F3329">
        <v>66760</v>
      </c>
      <c r="G3329" s="1" t="str">
        <f>_xll.BDS("SPX Index","CHAIN_TICKERS", "CHAIN_STRIKE_PX_OVRD",F3329, "CHAIN_PUT_CALL_TYPE_OVRD=P", "CHAIN_PERIODICITY_OVRD=M")</f>
        <v>SPX US 11/20/15 P2700</v>
      </c>
    </row>
    <row r="3330" spans="1:7" x14ac:dyDescent="0.25">
      <c r="A3330">
        <v>0</v>
      </c>
      <c r="B3330" s="9">
        <v>1.3063013698630136E-4</v>
      </c>
      <c r="C3330" s="9" t="str">
        <f t="shared" si="102"/>
        <v>$H$3357</v>
      </c>
      <c r="D3330" s="9" t="str">
        <f t="shared" si="103"/>
        <v>H3357</v>
      </c>
      <c r="F3330">
        <v>66780</v>
      </c>
      <c r="G3330" s="1" t="str">
        <f>_xll.BDS("SPX Index","CHAIN_TICKERS", "CHAIN_STRIKE_PX_OVRD",F3330, "CHAIN_PUT_CALL_TYPE_OVRD=P", "CHAIN_PERIODICITY_OVRD=M")</f>
        <v>SPX US 11/20/15 P2700</v>
      </c>
    </row>
    <row r="3331" spans="1:7" x14ac:dyDescent="0.25">
      <c r="A3331">
        <v>3</v>
      </c>
      <c r="B3331" s="9">
        <v>1.3005479452054793E-4</v>
      </c>
      <c r="C3331" s="9" t="str">
        <f t="shared" si="102"/>
        <v>$H$3358</v>
      </c>
      <c r="D3331" s="9" t="str">
        <f t="shared" si="103"/>
        <v>H3358</v>
      </c>
      <c r="F3331">
        <v>66800</v>
      </c>
      <c r="G3331" s="1" t="str">
        <f>_xll.BDS("SPX Index","CHAIN_TICKERS", "CHAIN_STRIKE_PX_OVRD",F3331, "CHAIN_PUT_CALL_TYPE_OVRD=P", "CHAIN_PERIODICITY_OVRD=M")</f>
        <v>SPX US 11/20/15 P2700</v>
      </c>
    </row>
    <row r="3332" spans="1:7" x14ac:dyDescent="0.25">
      <c r="A3332">
        <v>0</v>
      </c>
      <c r="B3332" s="9">
        <v>1.3227397260273975E-4</v>
      </c>
      <c r="C3332" s="9" t="str">
        <f t="shared" ref="C3332:C3395" si="104">ADDRESS(ROW(B3332)+MATCH(1,B3332:B3358),8)</f>
        <v>$H$3359</v>
      </c>
      <c r="D3332" s="9" t="str">
        <f t="shared" ref="D3332:D3395" si="105">"H"&amp;(ROW(B3332)+MATCH(1,B3332:B3358))</f>
        <v>H3359</v>
      </c>
      <c r="F3332">
        <v>66820</v>
      </c>
      <c r="G3332" s="1" t="str">
        <f>_xll.BDS("SPX Index","CHAIN_TICKERS", "CHAIN_STRIKE_PX_OVRD",F3332, "CHAIN_PUT_CALL_TYPE_OVRD=P", "CHAIN_PERIODICITY_OVRD=M")</f>
        <v>SPX US 11/20/15 P2700</v>
      </c>
    </row>
    <row r="3333" spans="1:7" x14ac:dyDescent="0.25">
      <c r="A3333">
        <v>0</v>
      </c>
      <c r="B3333" s="9">
        <v>1.3424657534246576E-4</v>
      </c>
      <c r="C3333" s="9" t="str">
        <f t="shared" si="104"/>
        <v>$H$3360</v>
      </c>
      <c r="D3333" s="9" t="str">
        <f t="shared" si="105"/>
        <v>H3360</v>
      </c>
      <c r="F3333">
        <v>66840</v>
      </c>
      <c r="G3333" s="1" t="str">
        <f>_xll.BDS("SPX Index","CHAIN_TICKERS", "CHAIN_STRIKE_PX_OVRD",F3333, "CHAIN_PUT_CALL_TYPE_OVRD=P", "CHAIN_PERIODICITY_OVRD=M")</f>
        <v>SPX US 11/20/15 P2700</v>
      </c>
    </row>
    <row r="3334" spans="1:7" x14ac:dyDescent="0.25">
      <c r="A3334">
        <v>0</v>
      </c>
      <c r="B3334" s="9">
        <v>1.3610958904109588E-4</v>
      </c>
      <c r="C3334" s="9" t="str">
        <f t="shared" si="104"/>
        <v>$H$3361</v>
      </c>
      <c r="D3334" s="9" t="str">
        <f t="shared" si="105"/>
        <v>H3361</v>
      </c>
      <c r="F3334">
        <v>66860</v>
      </c>
      <c r="G3334" s="1" t="str">
        <f>_xll.BDS("SPX Index","CHAIN_TICKERS", "CHAIN_STRIKE_PX_OVRD",F3334, "CHAIN_PUT_CALL_TYPE_OVRD=P", "CHAIN_PERIODICITY_OVRD=M")</f>
        <v>SPX US 11/20/15 P2700</v>
      </c>
    </row>
    <row r="3335" spans="1:7" x14ac:dyDescent="0.25">
      <c r="A3335">
        <v>0</v>
      </c>
      <c r="B3335" s="9">
        <v>1.3465753424657533E-4</v>
      </c>
      <c r="C3335" s="9" t="str">
        <f t="shared" si="104"/>
        <v>$H$3362</v>
      </c>
      <c r="D3335" s="9" t="str">
        <f t="shared" si="105"/>
        <v>H3362</v>
      </c>
      <c r="F3335">
        <v>66880</v>
      </c>
      <c r="G3335" s="1" t="str">
        <f>_xll.BDS("SPX Index","CHAIN_TICKERS", "CHAIN_STRIKE_PX_OVRD",F3335, "CHAIN_PUT_CALL_TYPE_OVRD=P", "CHAIN_PERIODICITY_OVRD=M")</f>
        <v>SPX US 11/20/15 P2700</v>
      </c>
    </row>
    <row r="3336" spans="1:7" x14ac:dyDescent="0.25">
      <c r="A3336">
        <v>0</v>
      </c>
      <c r="B3336" s="9">
        <v>1.3493150684931507E-4</v>
      </c>
      <c r="C3336" s="9" t="str">
        <f t="shared" si="104"/>
        <v>$H$3363</v>
      </c>
      <c r="D3336" s="9" t="str">
        <f t="shared" si="105"/>
        <v>H3363</v>
      </c>
      <c r="F3336">
        <v>66900</v>
      </c>
      <c r="G3336" s="1" t="str">
        <f>_xll.BDS("SPX Index","CHAIN_TICKERS", "CHAIN_STRIKE_PX_OVRD",F3336, "CHAIN_PUT_CALL_TYPE_OVRD=P", "CHAIN_PERIODICITY_OVRD=M")</f>
        <v>SPX US 11/20/15 P2700</v>
      </c>
    </row>
    <row r="3337" spans="1:7" x14ac:dyDescent="0.25">
      <c r="A3337">
        <v>0</v>
      </c>
      <c r="B3337" s="9">
        <v>1.3657534246575343E-4</v>
      </c>
      <c r="C3337" s="9" t="str">
        <f t="shared" si="104"/>
        <v>$H$3364</v>
      </c>
      <c r="D3337" s="9" t="str">
        <f t="shared" si="105"/>
        <v>H3364</v>
      </c>
      <c r="F3337">
        <v>66920</v>
      </c>
      <c r="G3337" s="1" t="str">
        <f>_xll.BDS("SPX Index","CHAIN_TICKERS", "CHAIN_STRIKE_PX_OVRD",F3337, "CHAIN_PUT_CALL_TYPE_OVRD=P", "CHAIN_PERIODICITY_OVRD=M")</f>
        <v>SPX US 11/20/15 P2700</v>
      </c>
    </row>
    <row r="3338" spans="1:7" x14ac:dyDescent="0.25">
      <c r="A3338">
        <v>0</v>
      </c>
      <c r="B3338" s="9">
        <v>1.3654794520547944E-4</v>
      </c>
      <c r="C3338" s="9" t="str">
        <f t="shared" si="104"/>
        <v>$H$3365</v>
      </c>
      <c r="D3338" s="9" t="str">
        <f t="shared" si="105"/>
        <v>H3365</v>
      </c>
      <c r="F3338">
        <v>66940</v>
      </c>
      <c r="G3338" s="1" t="str">
        <f>_xll.BDS("SPX Index","CHAIN_TICKERS", "CHAIN_STRIKE_PX_OVRD",F3338, "CHAIN_PUT_CALL_TYPE_OVRD=P", "CHAIN_PERIODICITY_OVRD=M")</f>
        <v>SPX US 11/20/15 P2700</v>
      </c>
    </row>
    <row r="3339" spans="1:7" x14ac:dyDescent="0.25">
      <c r="A3339">
        <v>0</v>
      </c>
      <c r="B3339" s="9">
        <v>1.360821917808219E-4</v>
      </c>
      <c r="C3339" s="9" t="str">
        <f t="shared" si="104"/>
        <v>$H$3366</v>
      </c>
      <c r="D3339" s="9" t="str">
        <f t="shared" si="105"/>
        <v>H3366</v>
      </c>
      <c r="F3339">
        <v>66960</v>
      </c>
      <c r="G3339" s="1" t="str">
        <f>_xll.BDS("SPX Index","CHAIN_TICKERS", "CHAIN_STRIKE_PX_OVRD",F3339, "CHAIN_PUT_CALL_TYPE_OVRD=P", "CHAIN_PERIODICITY_OVRD=M")</f>
        <v>SPX US 11/20/15 P2700</v>
      </c>
    </row>
    <row r="3340" spans="1:7" x14ac:dyDescent="0.25">
      <c r="A3340">
        <v>0</v>
      </c>
      <c r="B3340" s="9">
        <v>1.352054794520548E-4</v>
      </c>
      <c r="C3340" s="9" t="str">
        <f t="shared" si="104"/>
        <v>$H$3367</v>
      </c>
      <c r="D3340" s="9" t="str">
        <f t="shared" si="105"/>
        <v>H3367</v>
      </c>
      <c r="F3340">
        <v>66980</v>
      </c>
      <c r="G3340" s="1" t="str">
        <f>_xll.BDS("SPX Index","CHAIN_TICKERS", "CHAIN_STRIKE_PX_OVRD",F3340, "CHAIN_PUT_CALL_TYPE_OVRD=P", "CHAIN_PERIODICITY_OVRD=M")</f>
        <v>SPX US 11/20/15 P2700</v>
      </c>
    </row>
    <row r="3341" spans="1:7" x14ac:dyDescent="0.25">
      <c r="A3341">
        <v>0</v>
      </c>
      <c r="B3341" s="9">
        <v>1.3460273972602742E-4</v>
      </c>
      <c r="C3341" s="9" t="str">
        <f t="shared" si="104"/>
        <v>$H$3368</v>
      </c>
      <c r="D3341" s="9" t="str">
        <f t="shared" si="105"/>
        <v>H3368</v>
      </c>
      <c r="F3341">
        <v>67000</v>
      </c>
      <c r="G3341" s="1" t="str">
        <f>_xll.BDS("SPX Index","CHAIN_TICKERS", "CHAIN_STRIKE_PX_OVRD",F3341, "CHAIN_PUT_CALL_TYPE_OVRD=P", "CHAIN_PERIODICITY_OVRD=M")</f>
        <v>SPX US 11/20/15 P2700</v>
      </c>
    </row>
    <row r="3342" spans="1:7" x14ac:dyDescent="0.25">
      <c r="A3342">
        <v>0</v>
      </c>
      <c r="B3342" s="9">
        <v>1.3454794520547945E-4</v>
      </c>
      <c r="C3342" s="9" t="str">
        <f t="shared" si="104"/>
        <v>$H$3369</v>
      </c>
      <c r="D3342" s="9" t="str">
        <f t="shared" si="105"/>
        <v>H3369</v>
      </c>
      <c r="F3342">
        <v>67020</v>
      </c>
      <c r="G3342" s="1" t="str">
        <f>_xll.BDS("SPX Index","CHAIN_TICKERS", "CHAIN_STRIKE_PX_OVRD",F3342, "CHAIN_PUT_CALL_TYPE_OVRD=P", "CHAIN_PERIODICITY_OVRD=M")</f>
        <v>SPX US 11/20/15 P2700</v>
      </c>
    </row>
    <row r="3343" spans="1:7" x14ac:dyDescent="0.25">
      <c r="A3343">
        <v>0</v>
      </c>
      <c r="B3343" s="9">
        <v>1.3167123287671233E-4</v>
      </c>
      <c r="C3343" s="9" t="str">
        <f t="shared" si="104"/>
        <v>$H$3370</v>
      </c>
      <c r="D3343" s="9" t="str">
        <f t="shared" si="105"/>
        <v>H3370</v>
      </c>
      <c r="F3343">
        <v>67040</v>
      </c>
      <c r="G3343" s="1" t="str">
        <f>_xll.BDS("SPX Index","CHAIN_TICKERS", "CHAIN_STRIKE_PX_OVRD",F3343, "CHAIN_PUT_CALL_TYPE_OVRD=P", "CHAIN_PERIODICITY_OVRD=M")</f>
        <v>SPX US 11/20/15 P2700</v>
      </c>
    </row>
    <row r="3344" spans="1:7" x14ac:dyDescent="0.25">
      <c r="A3344">
        <v>0</v>
      </c>
      <c r="B3344" s="9">
        <v>1.3169863013698632E-4</v>
      </c>
      <c r="C3344" s="9" t="str">
        <f t="shared" si="104"/>
        <v>$H$3371</v>
      </c>
      <c r="D3344" s="9" t="str">
        <f t="shared" si="105"/>
        <v>H3371</v>
      </c>
      <c r="F3344">
        <v>67060</v>
      </c>
      <c r="G3344" s="1" t="str">
        <f>_xll.BDS("SPX Index","CHAIN_TICKERS", "CHAIN_STRIKE_PX_OVRD",F3344, "CHAIN_PUT_CALL_TYPE_OVRD=P", "CHAIN_PERIODICITY_OVRD=M")</f>
        <v>SPX US 11/20/15 P2700</v>
      </c>
    </row>
    <row r="3345" spans="1:7" x14ac:dyDescent="0.25">
      <c r="A3345">
        <v>0</v>
      </c>
      <c r="B3345" s="9">
        <v>1.3169863013698632E-4</v>
      </c>
      <c r="C3345" s="9" t="str">
        <f t="shared" si="104"/>
        <v>$H$3372</v>
      </c>
      <c r="D3345" s="9" t="str">
        <f t="shared" si="105"/>
        <v>H3372</v>
      </c>
      <c r="F3345">
        <v>67080</v>
      </c>
      <c r="G3345" s="1" t="str">
        <f>_xll.BDS("SPX Index","CHAIN_TICKERS", "CHAIN_STRIKE_PX_OVRD",F3345, "CHAIN_PUT_CALL_TYPE_OVRD=P", "CHAIN_PERIODICITY_OVRD=M")</f>
        <v>SPX US 11/20/15 P2700</v>
      </c>
    </row>
    <row r="3346" spans="1:7" x14ac:dyDescent="0.25">
      <c r="A3346">
        <v>0</v>
      </c>
      <c r="B3346" s="9">
        <v>1.2964383561643835E-4</v>
      </c>
      <c r="C3346" s="9" t="str">
        <f t="shared" si="104"/>
        <v>$H$3373</v>
      </c>
      <c r="D3346" s="9" t="str">
        <f t="shared" si="105"/>
        <v>H3373</v>
      </c>
      <c r="F3346">
        <v>67100</v>
      </c>
      <c r="G3346" s="1" t="str">
        <f>_xll.BDS("SPX Index","CHAIN_TICKERS", "CHAIN_STRIKE_PX_OVRD",F3346, "CHAIN_PUT_CALL_TYPE_OVRD=P", "CHAIN_PERIODICITY_OVRD=M")</f>
        <v>SPX US 11/20/15 P2700</v>
      </c>
    </row>
    <row r="3347" spans="1:7" x14ac:dyDescent="0.25">
      <c r="A3347">
        <v>0</v>
      </c>
      <c r="B3347" s="9">
        <v>1.301917808219178E-4</v>
      </c>
      <c r="C3347" s="9" t="str">
        <f t="shared" si="104"/>
        <v>$H$3374</v>
      </c>
      <c r="D3347" s="9" t="str">
        <f t="shared" si="105"/>
        <v>H3374</v>
      </c>
      <c r="F3347">
        <v>67120</v>
      </c>
      <c r="G3347" s="1" t="str">
        <f>_xll.BDS("SPX Index","CHAIN_TICKERS", "CHAIN_STRIKE_PX_OVRD",F3347, "CHAIN_PUT_CALL_TYPE_OVRD=P", "CHAIN_PERIODICITY_OVRD=M")</f>
        <v>SPX US 11/20/15 P2700</v>
      </c>
    </row>
    <row r="3348" spans="1:7" x14ac:dyDescent="0.25">
      <c r="A3348">
        <v>0</v>
      </c>
      <c r="B3348" s="9">
        <v>1.3123287671232877E-4</v>
      </c>
      <c r="C3348" s="9" t="str">
        <f t="shared" si="104"/>
        <v>$H$3375</v>
      </c>
      <c r="D3348" s="9" t="str">
        <f t="shared" si="105"/>
        <v>H3375</v>
      </c>
      <c r="F3348">
        <v>67140</v>
      </c>
      <c r="G3348" s="1" t="str">
        <f>_xll.BDS("SPX Index","CHAIN_TICKERS", "CHAIN_STRIKE_PX_OVRD",F3348, "CHAIN_PUT_CALL_TYPE_OVRD=P", "CHAIN_PERIODICITY_OVRD=M")</f>
        <v>SPX US 11/20/15 P2700</v>
      </c>
    </row>
    <row r="3349" spans="1:7" x14ac:dyDescent="0.25">
      <c r="A3349">
        <v>0</v>
      </c>
      <c r="B3349" s="9">
        <v>1.2950684931506851E-4</v>
      </c>
      <c r="C3349" s="9" t="str">
        <f t="shared" si="104"/>
        <v>$H$3376</v>
      </c>
      <c r="D3349" s="9" t="str">
        <f t="shared" si="105"/>
        <v>H3376</v>
      </c>
      <c r="F3349">
        <v>67160</v>
      </c>
      <c r="G3349" s="1" t="str">
        <f>_xll.BDS("SPX Index","CHAIN_TICKERS", "CHAIN_STRIKE_PX_OVRD",F3349, "CHAIN_PUT_CALL_TYPE_OVRD=P", "CHAIN_PERIODICITY_OVRD=M")</f>
        <v>SPX US 11/20/15 P2700</v>
      </c>
    </row>
    <row r="3350" spans="1:7" x14ac:dyDescent="0.25">
      <c r="A3350">
        <v>1</v>
      </c>
      <c r="B3350" s="9">
        <v>1.2832876712328767E-4</v>
      </c>
      <c r="C3350" s="9" t="str">
        <f t="shared" si="104"/>
        <v>$H$3377</v>
      </c>
      <c r="D3350" s="9" t="str">
        <f t="shared" si="105"/>
        <v>H3377</v>
      </c>
      <c r="F3350">
        <v>67180</v>
      </c>
      <c r="G3350" s="1" t="str">
        <f>_xll.BDS("SPX Index","CHAIN_TICKERS", "CHAIN_STRIKE_PX_OVRD",F3350, "CHAIN_PUT_CALL_TYPE_OVRD=P", "CHAIN_PERIODICITY_OVRD=M")</f>
        <v>SPX US 11/20/15 P2700</v>
      </c>
    </row>
    <row r="3351" spans="1:7" x14ac:dyDescent="0.25">
      <c r="A3351">
        <v>0</v>
      </c>
      <c r="B3351" s="9">
        <v>1.2742465753424657E-4</v>
      </c>
      <c r="C3351" s="9" t="str">
        <f t="shared" si="104"/>
        <v>$H$3378</v>
      </c>
      <c r="D3351" s="9" t="str">
        <f t="shared" si="105"/>
        <v>H3378</v>
      </c>
      <c r="F3351">
        <v>67200</v>
      </c>
      <c r="G3351" s="1" t="str">
        <f>_xll.BDS("SPX Index","CHAIN_TICKERS", "CHAIN_STRIKE_PX_OVRD",F3351, "CHAIN_PUT_CALL_TYPE_OVRD=P", "CHAIN_PERIODICITY_OVRD=M")</f>
        <v>SPX US 11/20/15 P2700</v>
      </c>
    </row>
    <row r="3352" spans="1:7" x14ac:dyDescent="0.25">
      <c r="A3352">
        <v>0</v>
      </c>
      <c r="B3352" s="9">
        <v>1.2799999999999999E-4</v>
      </c>
      <c r="C3352" s="9" t="str">
        <f t="shared" si="104"/>
        <v>$H$3379</v>
      </c>
      <c r="D3352" s="9" t="str">
        <f t="shared" si="105"/>
        <v>H3379</v>
      </c>
      <c r="F3352">
        <v>67220</v>
      </c>
      <c r="G3352" s="1" t="str">
        <f>_xll.BDS("SPX Index","CHAIN_TICKERS", "CHAIN_STRIKE_PX_OVRD",F3352, "CHAIN_PUT_CALL_TYPE_OVRD=P", "CHAIN_PERIODICITY_OVRD=M")</f>
        <v>SPX US 11/20/15 P2700</v>
      </c>
    </row>
    <row r="3353" spans="1:7" x14ac:dyDescent="0.25">
      <c r="A3353">
        <v>0</v>
      </c>
      <c r="B3353" s="9">
        <v>1.3123287671232877E-4</v>
      </c>
      <c r="C3353" s="9" t="str">
        <f t="shared" si="104"/>
        <v>$H$3380</v>
      </c>
      <c r="D3353" s="9" t="str">
        <f t="shared" si="105"/>
        <v>H3380</v>
      </c>
      <c r="F3353">
        <v>67240</v>
      </c>
      <c r="G3353" s="1" t="str">
        <f>_xll.BDS("SPX Index","CHAIN_TICKERS", "CHAIN_STRIKE_PX_OVRD",F3353, "CHAIN_PUT_CALL_TYPE_OVRD=P", "CHAIN_PERIODICITY_OVRD=M")</f>
        <v>SPX US 11/20/15 P2700</v>
      </c>
    </row>
    <row r="3354" spans="1:7" x14ac:dyDescent="0.25">
      <c r="A3354">
        <v>0</v>
      </c>
      <c r="B3354" s="9">
        <v>1.3150684931506848E-4</v>
      </c>
      <c r="C3354" s="9" t="str">
        <f t="shared" si="104"/>
        <v>$H$3381</v>
      </c>
      <c r="D3354" s="9" t="str">
        <f t="shared" si="105"/>
        <v>H3381</v>
      </c>
      <c r="F3354">
        <v>67260</v>
      </c>
      <c r="G3354" s="1" t="str">
        <f>_xll.BDS("SPX Index","CHAIN_TICKERS", "CHAIN_STRIKE_PX_OVRD",F3354, "CHAIN_PUT_CALL_TYPE_OVRD=P", "CHAIN_PERIODICITY_OVRD=M")</f>
        <v>SPX US 11/20/15 P2700</v>
      </c>
    </row>
    <row r="3355" spans="1:7" x14ac:dyDescent="0.25">
      <c r="A3355">
        <v>0</v>
      </c>
      <c r="B3355" s="9">
        <v>1.3205479452054795E-4</v>
      </c>
      <c r="C3355" s="9" t="str">
        <f t="shared" si="104"/>
        <v>$H$3382</v>
      </c>
      <c r="D3355" s="9" t="str">
        <f t="shared" si="105"/>
        <v>H3382</v>
      </c>
      <c r="F3355">
        <v>67280</v>
      </c>
      <c r="G3355" s="1" t="str">
        <f>_xll.BDS("SPX Index","CHAIN_TICKERS", "CHAIN_STRIKE_PX_OVRD",F3355, "CHAIN_PUT_CALL_TYPE_OVRD=P", "CHAIN_PERIODICITY_OVRD=M")</f>
        <v>SPX US 11/20/15 P2700</v>
      </c>
    </row>
    <row r="3356" spans="1:7" x14ac:dyDescent="0.25">
      <c r="A3356">
        <v>0</v>
      </c>
      <c r="B3356" s="9">
        <v>1.3084931506849315E-4</v>
      </c>
      <c r="C3356" s="9" t="str">
        <f t="shared" si="104"/>
        <v>$H$3383</v>
      </c>
      <c r="D3356" s="9" t="str">
        <f t="shared" si="105"/>
        <v>H3383</v>
      </c>
      <c r="F3356">
        <v>67300</v>
      </c>
      <c r="G3356" s="1" t="str">
        <f>_xll.BDS("SPX Index","CHAIN_TICKERS", "CHAIN_STRIKE_PX_OVRD",F3356, "CHAIN_PUT_CALL_TYPE_OVRD=P", "CHAIN_PERIODICITY_OVRD=M")</f>
        <v>SPX US 11/20/15 P2700</v>
      </c>
    </row>
    <row r="3357" spans="1:7" x14ac:dyDescent="0.25">
      <c r="A3357">
        <v>0</v>
      </c>
      <c r="B3357" s="9">
        <v>1.313972602739726E-4</v>
      </c>
      <c r="C3357" s="9" t="str">
        <f t="shared" si="104"/>
        <v>$H$3384</v>
      </c>
      <c r="D3357" s="9" t="str">
        <f t="shared" si="105"/>
        <v>H3384</v>
      </c>
      <c r="F3357">
        <v>67320</v>
      </c>
      <c r="G3357" s="1" t="str">
        <f>_xll.BDS("SPX Index","CHAIN_TICKERS", "CHAIN_STRIKE_PX_OVRD",F3357, "CHAIN_PUT_CALL_TYPE_OVRD=P", "CHAIN_PERIODICITY_OVRD=M")</f>
        <v>SPX US 11/20/15 P2700</v>
      </c>
    </row>
    <row r="3358" spans="1:7" x14ac:dyDescent="0.25">
      <c r="A3358">
        <v>0</v>
      </c>
      <c r="B3358" s="9">
        <v>1.3323287671232877E-4</v>
      </c>
      <c r="C3358" s="9" t="str">
        <f t="shared" si="104"/>
        <v>$H$3385</v>
      </c>
      <c r="D3358" s="9" t="str">
        <f t="shared" si="105"/>
        <v>H3385</v>
      </c>
      <c r="F3358">
        <v>67340</v>
      </c>
      <c r="G3358" s="1" t="str">
        <f>_xll.BDS("SPX Index","CHAIN_TICKERS", "CHAIN_STRIKE_PX_OVRD",F3358, "CHAIN_PUT_CALL_TYPE_OVRD=P", "CHAIN_PERIODICITY_OVRD=M")</f>
        <v>SPX US 11/20/15 P2700</v>
      </c>
    </row>
    <row r="3359" spans="1:7" x14ac:dyDescent="0.25">
      <c r="A3359">
        <v>0</v>
      </c>
      <c r="B3359" s="9">
        <v>1.3205479452054795E-4</v>
      </c>
      <c r="C3359" s="9" t="str">
        <f t="shared" si="104"/>
        <v>$H$3386</v>
      </c>
      <c r="D3359" s="9" t="str">
        <f t="shared" si="105"/>
        <v>H3386</v>
      </c>
      <c r="F3359">
        <v>67360</v>
      </c>
      <c r="G3359" s="1" t="str">
        <f>_xll.BDS("SPX Index","CHAIN_TICKERS", "CHAIN_STRIKE_PX_OVRD",F3359, "CHAIN_PUT_CALL_TYPE_OVRD=P", "CHAIN_PERIODICITY_OVRD=M")</f>
        <v>SPX US 11/20/15 P2700</v>
      </c>
    </row>
    <row r="3360" spans="1:7" x14ac:dyDescent="0.25">
      <c r="A3360">
        <v>0</v>
      </c>
      <c r="B3360" s="9">
        <v>1.3290410958904109E-4</v>
      </c>
      <c r="C3360" s="9" t="str">
        <f t="shared" si="104"/>
        <v>$H$3387</v>
      </c>
      <c r="D3360" s="9" t="str">
        <f t="shared" si="105"/>
        <v>H3387</v>
      </c>
      <c r="F3360">
        <v>67380</v>
      </c>
      <c r="G3360" s="1" t="str">
        <f>_xll.BDS("SPX Index","CHAIN_TICKERS", "CHAIN_STRIKE_PX_OVRD",F3360, "CHAIN_PUT_CALL_TYPE_OVRD=P", "CHAIN_PERIODICITY_OVRD=M")</f>
        <v>SPX US 11/20/15 P2700</v>
      </c>
    </row>
    <row r="3361" spans="1:7" x14ac:dyDescent="0.25">
      <c r="A3361">
        <v>0</v>
      </c>
      <c r="B3361" s="9">
        <v>1.3312328767123288E-4</v>
      </c>
      <c r="C3361" s="9" t="str">
        <f t="shared" si="104"/>
        <v>$H$3388</v>
      </c>
      <c r="D3361" s="9" t="str">
        <f t="shared" si="105"/>
        <v>H3388</v>
      </c>
      <c r="F3361">
        <v>67400</v>
      </c>
      <c r="G3361" s="1" t="str">
        <f>_xll.BDS("SPX Index","CHAIN_TICKERS", "CHAIN_STRIKE_PX_OVRD",F3361, "CHAIN_PUT_CALL_TYPE_OVRD=P", "CHAIN_PERIODICITY_OVRD=M")</f>
        <v>SPX US 11/20/15 P2700</v>
      </c>
    </row>
    <row r="3362" spans="1:7" x14ac:dyDescent="0.25">
      <c r="A3362">
        <v>0</v>
      </c>
      <c r="B3362" s="9">
        <v>1.3227397260273975E-4</v>
      </c>
      <c r="C3362" s="9" t="str">
        <f t="shared" si="104"/>
        <v>$H$3389</v>
      </c>
      <c r="D3362" s="9" t="str">
        <f t="shared" si="105"/>
        <v>H3389</v>
      </c>
      <c r="F3362">
        <v>67420</v>
      </c>
      <c r="G3362" s="1" t="str">
        <f>_xll.BDS("SPX Index","CHAIN_TICKERS", "CHAIN_STRIKE_PX_OVRD",F3362, "CHAIN_PUT_CALL_TYPE_OVRD=P", "CHAIN_PERIODICITY_OVRD=M")</f>
        <v>SPX US 11/20/15 P2700</v>
      </c>
    </row>
    <row r="3363" spans="1:7" x14ac:dyDescent="0.25">
      <c r="A3363">
        <v>0</v>
      </c>
      <c r="B3363" s="9">
        <v>1.3257534246575344E-4</v>
      </c>
      <c r="C3363" s="9" t="str">
        <f t="shared" si="104"/>
        <v>$H$3390</v>
      </c>
      <c r="D3363" s="9" t="str">
        <f t="shared" si="105"/>
        <v>H3390</v>
      </c>
      <c r="F3363">
        <v>67440</v>
      </c>
      <c r="G3363" s="1" t="str">
        <f>_xll.BDS("SPX Index","CHAIN_TICKERS", "CHAIN_STRIKE_PX_OVRD",F3363, "CHAIN_PUT_CALL_TYPE_OVRD=P", "CHAIN_PERIODICITY_OVRD=M")</f>
        <v>SPX US 11/20/15 P2700</v>
      </c>
    </row>
    <row r="3364" spans="1:7" x14ac:dyDescent="0.25">
      <c r="A3364">
        <v>0</v>
      </c>
      <c r="B3364" s="9">
        <v>1.3169863013698632E-4</v>
      </c>
      <c r="C3364" s="9" t="str">
        <f t="shared" si="104"/>
        <v>$H$3391</v>
      </c>
      <c r="D3364" s="9" t="str">
        <f t="shared" si="105"/>
        <v>H3391</v>
      </c>
      <c r="F3364">
        <v>67460</v>
      </c>
      <c r="G3364" s="1" t="str">
        <f>_xll.BDS("SPX Index","CHAIN_TICKERS", "CHAIN_STRIKE_PX_OVRD",F3364, "CHAIN_PUT_CALL_TYPE_OVRD=P", "CHAIN_PERIODICITY_OVRD=M")</f>
        <v>SPX US 11/20/15 P2700</v>
      </c>
    </row>
    <row r="3365" spans="1:7" x14ac:dyDescent="0.25">
      <c r="A3365">
        <v>0</v>
      </c>
      <c r="B3365" s="9">
        <v>1.3169863013698632E-4</v>
      </c>
      <c r="C3365" s="9" t="str">
        <f t="shared" si="104"/>
        <v>$H$3392</v>
      </c>
      <c r="D3365" s="9" t="str">
        <f t="shared" si="105"/>
        <v>H3392</v>
      </c>
      <c r="F3365">
        <v>67480</v>
      </c>
      <c r="G3365" s="1" t="str">
        <f>_xll.BDS("SPX Index","CHAIN_TICKERS", "CHAIN_STRIKE_PX_OVRD",F3365, "CHAIN_PUT_CALL_TYPE_OVRD=P", "CHAIN_PERIODICITY_OVRD=M")</f>
        <v>SPX US 11/20/15 P2700</v>
      </c>
    </row>
    <row r="3366" spans="1:7" x14ac:dyDescent="0.25">
      <c r="A3366">
        <v>0</v>
      </c>
      <c r="B3366" s="9">
        <v>1.3134246575342468E-4</v>
      </c>
      <c r="C3366" s="9" t="str">
        <f t="shared" si="104"/>
        <v>$H$3393</v>
      </c>
      <c r="D3366" s="9" t="str">
        <f t="shared" si="105"/>
        <v>H3393</v>
      </c>
      <c r="F3366">
        <v>67500</v>
      </c>
      <c r="G3366" s="1" t="str">
        <f>_xll.BDS("SPX Index","CHAIN_TICKERS", "CHAIN_STRIKE_PX_OVRD",F3366, "CHAIN_PUT_CALL_TYPE_OVRD=P", "CHAIN_PERIODICITY_OVRD=M")</f>
        <v>SPX US 11/20/15 P2700</v>
      </c>
    </row>
    <row r="3367" spans="1:7" x14ac:dyDescent="0.25">
      <c r="A3367">
        <v>0</v>
      </c>
      <c r="B3367" s="9">
        <v>1.313150684931507E-4</v>
      </c>
      <c r="C3367" s="9" t="str">
        <f t="shared" si="104"/>
        <v>$H$3394</v>
      </c>
      <c r="D3367" s="9" t="str">
        <f t="shared" si="105"/>
        <v>H3394</v>
      </c>
      <c r="F3367">
        <v>67520</v>
      </c>
      <c r="G3367" s="1" t="str">
        <f>_xll.BDS("SPX Index","CHAIN_TICKERS", "CHAIN_STRIKE_PX_OVRD",F3367, "CHAIN_PUT_CALL_TYPE_OVRD=P", "CHAIN_PERIODICITY_OVRD=M")</f>
        <v>SPX US 11/20/15 P2700</v>
      </c>
    </row>
    <row r="3368" spans="1:7" x14ac:dyDescent="0.25">
      <c r="A3368">
        <v>0</v>
      </c>
      <c r="B3368" s="9">
        <v>1.3213698630136988E-4</v>
      </c>
      <c r="C3368" s="9" t="str">
        <f t="shared" si="104"/>
        <v>$H$3395</v>
      </c>
      <c r="D3368" s="9" t="str">
        <f t="shared" si="105"/>
        <v>H3395</v>
      </c>
      <c r="F3368">
        <v>67540</v>
      </c>
      <c r="G3368" s="1" t="str">
        <f>_xll.BDS("SPX Index","CHAIN_TICKERS", "CHAIN_STRIKE_PX_OVRD",F3368, "CHAIN_PUT_CALL_TYPE_OVRD=P", "CHAIN_PERIODICITY_OVRD=M")</f>
        <v>SPX US 11/20/15 P2700</v>
      </c>
    </row>
    <row r="3369" spans="1:7" x14ac:dyDescent="0.25">
      <c r="A3369">
        <v>0</v>
      </c>
      <c r="B3369" s="9">
        <v>1.3663013698630137E-4</v>
      </c>
      <c r="C3369" s="9" t="str">
        <f t="shared" si="104"/>
        <v>$H$3396</v>
      </c>
      <c r="D3369" s="9" t="str">
        <f t="shared" si="105"/>
        <v>H3396</v>
      </c>
      <c r="F3369">
        <v>67560</v>
      </c>
      <c r="G3369" s="1" t="str">
        <f>_xll.BDS("SPX Index","CHAIN_TICKERS", "CHAIN_STRIKE_PX_OVRD",F3369, "CHAIN_PUT_CALL_TYPE_OVRD=P", "CHAIN_PERIODICITY_OVRD=M")</f>
        <v>SPX US 11/20/15 P2700</v>
      </c>
    </row>
    <row r="3370" spans="1:7" x14ac:dyDescent="0.25">
      <c r="A3370">
        <v>0</v>
      </c>
      <c r="B3370" s="9">
        <v>1.3775342465753424E-4</v>
      </c>
      <c r="C3370" s="9" t="str">
        <f t="shared" si="104"/>
        <v>$H$3397</v>
      </c>
      <c r="D3370" s="9" t="str">
        <f t="shared" si="105"/>
        <v>H3397</v>
      </c>
      <c r="F3370">
        <v>67580</v>
      </c>
      <c r="G3370" s="1" t="str">
        <f>_xll.BDS("SPX Index","CHAIN_TICKERS", "CHAIN_STRIKE_PX_OVRD",F3370, "CHAIN_PUT_CALL_TYPE_OVRD=P", "CHAIN_PERIODICITY_OVRD=M")</f>
        <v>SPX US 11/20/15 P2700</v>
      </c>
    </row>
    <row r="3371" spans="1:7" x14ac:dyDescent="0.25">
      <c r="A3371">
        <v>0</v>
      </c>
      <c r="B3371" s="9">
        <v>1.3827397260273973E-4</v>
      </c>
      <c r="C3371" s="9" t="str">
        <f t="shared" si="104"/>
        <v>$H$3398</v>
      </c>
      <c r="D3371" s="9" t="str">
        <f t="shared" si="105"/>
        <v>H3398</v>
      </c>
      <c r="F3371">
        <v>67600</v>
      </c>
      <c r="G3371" s="1" t="str">
        <f>_xll.BDS("SPX Index","CHAIN_TICKERS", "CHAIN_STRIKE_PX_OVRD",F3371, "CHAIN_PUT_CALL_TYPE_OVRD=P", "CHAIN_PERIODICITY_OVRD=M")</f>
        <v>SPX US 11/20/15 P2700</v>
      </c>
    </row>
    <row r="3372" spans="1:7" x14ac:dyDescent="0.25">
      <c r="A3372">
        <v>0</v>
      </c>
      <c r="B3372" s="9">
        <v>1.3967123287671234E-4</v>
      </c>
      <c r="C3372" s="9" t="str">
        <f t="shared" si="104"/>
        <v>$H$3399</v>
      </c>
      <c r="D3372" s="9" t="str">
        <f t="shared" si="105"/>
        <v>H3399</v>
      </c>
      <c r="F3372">
        <v>67620</v>
      </c>
      <c r="G3372" s="1" t="str">
        <f>_xll.BDS("SPX Index","CHAIN_TICKERS", "CHAIN_STRIKE_PX_OVRD",F3372, "CHAIN_PUT_CALL_TYPE_OVRD=P", "CHAIN_PERIODICITY_OVRD=M")</f>
        <v>SPX US 11/20/15 P2700</v>
      </c>
    </row>
    <row r="3373" spans="1:7" x14ac:dyDescent="0.25">
      <c r="A3373">
        <v>0</v>
      </c>
      <c r="B3373" s="9">
        <v>1.4065753424657534E-4</v>
      </c>
      <c r="C3373" s="9" t="str">
        <f t="shared" si="104"/>
        <v>$H$3400</v>
      </c>
      <c r="D3373" s="9" t="str">
        <f t="shared" si="105"/>
        <v>H3400</v>
      </c>
      <c r="F3373">
        <v>67640</v>
      </c>
      <c r="G3373" s="1" t="str">
        <f>_xll.BDS("SPX Index","CHAIN_TICKERS", "CHAIN_STRIKE_PX_OVRD",F3373, "CHAIN_PUT_CALL_TYPE_OVRD=P", "CHAIN_PERIODICITY_OVRD=M")</f>
        <v>SPX US 11/20/15 P2700</v>
      </c>
    </row>
    <row r="3374" spans="1:7" x14ac:dyDescent="0.25">
      <c r="A3374">
        <v>0</v>
      </c>
      <c r="B3374" s="9">
        <v>1.4063013698630136E-4</v>
      </c>
      <c r="C3374" s="9" t="str">
        <f t="shared" si="104"/>
        <v>$H$3401</v>
      </c>
      <c r="D3374" s="9" t="str">
        <f t="shared" si="105"/>
        <v>H3401</v>
      </c>
      <c r="F3374">
        <v>67660</v>
      </c>
      <c r="G3374" s="1" t="str">
        <f>_xll.BDS("SPX Index","CHAIN_TICKERS", "CHAIN_STRIKE_PX_OVRD",F3374, "CHAIN_PUT_CALL_TYPE_OVRD=P", "CHAIN_PERIODICITY_OVRD=M")</f>
        <v>SPX US 11/20/15 P2700</v>
      </c>
    </row>
    <row r="3375" spans="1:7" x14ac:dyDescent="0.25">
      <c r="A3375">
        <v>1</v>
      </c>
      <c r="B3375" s="9">
        <v>1.4032876712328767E-4</v>
      </c>
      <c r="C3375" s="9" t="str">
        <f t="shared" si="104"/>
        <v>$H$3402</v>
      </c>
      <c r="D3375" s="9" t="str">
        <f t="shared" si="105"/>
        <v>H3402</v>
      </c>
      <c r="F3375">
        <v>67680</v>
      </c>
      <c r="G3375" s="1" t="str">
        <f>_xll.BDS("SPX Index","CHAIN_TICKERS", "CHAIN_STRIKE_PX_OVRD",F3375, "CHAIN_PUT_CALL_TYPE_OVRD=P", "CHAIN_PERIODICITY_OVRD=M")</f>
        <v>SPX US 11/20/15 P2700</v>
      </c>
    </row>
    <row r="3376" spans="1:7" x14ac:dyDescent="0.25">
      <c r="A3376">
        <v>0</v>
      </c>
      <c r="B3376" s="9">
        <v>1.3827397260273973E-4</v>
      </c>
      <c r="C3376" s="9" t="str">
        <f t="shared" si="104"/>
        <v>$H$3403</v>
      </c>
      <c r="D3376" s="9" t="str">
        <f t="shared" si="105"/>
        <v>H3403</v>
      </c>
      <c r="F3376">
        <v>67700</v>
      </c>
      <c r="G3376" s="1" t="str">
        <f>_xll.BDS("SPX Index","CHAIN_TICKERS", "CHAIN_STRIKE_PX_OVRD",F3376, "CHAIN_PUT_CALL_TYPE_OVRD=P", "CHAIN_PERIODICITY_OVRD=M")</f>
        <v>SPX US 11/20/15 P2700</v>
      </c>
    </row>
    <row r="3377" spans="1:7" x14ac:dyDescent="0.25">
      <c r="A3377">
        <v>0</v>
      </c>
      <c r="B3377" s="9">
        <v>1.3739726027397261E-4</v>
      </c>
      <c r="C3377" s="9" t="str">
        <f t="shared" si="104"/>
        <v>$H$3404</v>
      </c>
      <c r="D3377" s="9" t="str">
        <f t="shared" si="105"/>
        <v>H3404</v>
      </c>
      <c r="F3377">
        <v>67720</v>
      </c>
      <c r="G3377" s="1" t="str">
        <f>_xll.BDS("SPX Index","CHAIN_TICKERS", "CHAIN_STRIKE_PX_OVRD",F3377, "CHAIN_PUT_CALL_TYPE_OVRD=P", "CHAIN_PERIODICITY_OVRD=M")</f>
        <v>SPX US 11/20/15 P2700</v>
      </c>
    </row>
    <row r="3378" spans="1:7" x14ac:dyDescent="0.25">
      <c r="A3378">
        <v>0</v>
      </c>
      <c r="B3378" s="9">
        <v>1.4065753424657534E-4</v>
      </c>
      <c r="C3378" s="9" t="str">
        <f t="shared" si="104"/>
        <v>$H$3405</v>
      </c>
      <c r="D3378" s="9" t="str">
        <f t="shared" si="105"/>
        <v>H3405</v>
      </c>
      <c r="F3378">
        <v>67740</v>
      </c>
      <c r="G3378" s="1" t="str">
        <f>_xll.BDS("SPX Index","CHAIN_TICKERS", "CHAIN_STRIKE_PX_OVRD",F3378, "CHAIN_PUT_CALL_TYPE_OVRD=P", "CHAIN_PERIODICITY_OVRD=M")</f>
        <v>SPX US 11/20/15 P2700</v>
      </c>
    </row>
    <row r="3379" spans="1:7" x14ac:dyDescent="0.25">
      <c r="A3379">
        <v>0</v>
      </c>
      <c r="B3379" s="9">
        <v>1.4063013698630136E-4</v>
      </c>
      <c r="C3379" s="9" t="str">
        <f t="shared" si="104"/>
        <v>$H$3406</v>
      </c>
      <c r="D3379" s="9" t="str">
        <f t="shared" si="105"/>
        <v>H3406</v>
      </c>
      <c r="F3379">
        <v>67760</v>
      </c>
      <c r="G3379" s="1" t="str">
        <f>_xll.BDS("SPX Index","CHAIN_TICKERS", "CHAIN_STRIKE_PX_OVRD",F3379, "CHAIN_PUT_CALL_TYPE_OVRD=P", "CHAIN_PERIODICITY_OVRD=M")</f>
        <v>SPX US 11/20/15 P2700</v>
      </c>
    </row>
    <row r="3380" spans="1:7" x14ac:dyDescent="0.25">
      <c r="A3380">
        <v>0</v>
      </c>
      <c r="B3380" s="9">
        <v>1.4002739726027397E-4</v>
      </c>
      <c r="C3380" s="9" t="str">
        <f t="shared" si="104"/>
        <v>$H$3407</v>
      </c>
      <c r="D3380" s="9" t="str">
        <f t="shared" si="105"/>
        <v>H3407</v>
      </c>
      <c r="F3380">
        <v>67780</v>
      </c>
      <c r="G3380" s="1" t="str">
        <f>_xll.BDS("SPX Index","CHAIN_TICKERS", "CHAIN_STRIKE_PX_OVRD",F3380, "CHAIN_PUT_CALL_TYPE_OVRD=P", "CHAIN_PERIODICITY_OVRD=M")</f>
        <v>SPX US 11/20/15 P2700</v>
      </c>
    </row>
    <row r="3381" spans="1:7" x14ac:dyDescent="0.25">
      <c r="A3381">
        <v>0</v>
      </c>
      <c r="B3381" s="9">
        <v>1.393972602739726E-4</v>
      </c>
      <c r="C3381" s="9" t="str">
        <f t="shared" si="104"/>
        <v>$H$3408</v>
      </c>
      <c r="D3381" s="9" t="str">
        <f t="shared" si="105"/>
        <v>H3408</v>
      </c>
      <c r="F3381">
        <v>67800</v>
      </c>
      <c r="G3381" s="1" t="str">
        <f>_xll.BDS("SPX Index","CHAIN_TICKERS", "CHAIN_STRIKE_PX_OVRD",F3381, "CHAIN_PUT_CALL_TYPE_OVRD=P", "CHAIN_PERIODICITY_OVRD=M")</f>
        <v>SPX US 11/20/15 P2700</v>
      </c>
    </row>
    <row r="3382" spans="1:7" x14ac:dyDescent="0.25">
      <c r="A3382">
        <v>0</v>
      </c>
      <c r="B3382" s="9">
        <v>1.4024657534246574E-4</v>
      </c>
      <c r="C3382" s="9" t="str">
        <f t="shared" si="104"/>
        <v>$H$3409</v>
      </c>
      <c r="D3382" s="9" t="str">
        <f t="shared" si="105"/>
        <v>H3409</v>
      </c>
      <c r="F3382">
        <v>67820</v>
      </c>
      <c r="G3382" s="1" t="str">
        <f>_xll.BDS("SPX Index","CHAIN_TICKERS", "CHAIN_STRIKE_PX_OVRD",F3382, "CHAIN_PUT_CALL_TYPE_OVRD=P", "CHAIN_PERIODICITY_OVRD=M")</f>
        <v>SPX US 11/20/15 P2700</v>
      </c>
    </row>
    <row r="3383" spans="1:7" x14ac:dyDescent="0.25">
      <c r="A3383">
        <v>0</v>
      </c>
      <c r="B3383" s="9">
        <v>1.3997260273972603E-4</v>
      </c>
      <c r="C3383" s="9" t="str">
        <f t="shared" si="104"/>
        <v>$H$3410</v>
      </c>
      <c r="D3383" s="9" t="str">
        <f t="shared" si="105"/>
        <v>H3410</v>
      </c>
      <c r="F3383">
        <v>67840</v>
      </c>
      <c r="G3383" s="1" t="str">
        <f>_xll.BDS("SPX Index","CHAIN_TICKERS", "CHAIN_STRIKE_PX_OVRD",F3383, "CHAIN_PUT_CALL_TYPE_OVRD=P", "CHAIN_PERIODICITY_OVRD=M")</f>
        <v>SPX US 11/20/15 P2700</v>
      </c>
    </row>
    <row r="3384" spans="1:7" x14ac:dyDescent="0.25">
      <c r="A3384">
        <v>0</v>
      </c>
      <c r="B3384" s="9">
        <v>1.393972602739726E-4</v>
      </c>
      <c r="C3384" s="9" t="str">
        <f t="shared" si="104"/>
        <v>$H$3411</v>
      </c>
      <c r="D3384" s="9" t="str">
        <f t="shared" si="105"/>
        <v>H3411</v>
      </c>
      <c r="F3384">
        <v>67860</v>
      </c>
      <c r="G3384" s="1" t="str">
        <f>_xll.BDS("SPX Index","CHAIN_TICKERS", "CHAIN_STRIKE_PX_OVRD",F3384, "CHAIN_PUT_CALL_TYPE_OVRD=P", "CHAIN_PERIODICITY_OVRD=M")</f>
        <v>SPX US 11/20/15 P2700</v>
      </c>
    </row>
    <row r="3385" spans="1:7" x14ac:dyDescent="0.25">
      <c r="A3385">
        <v>0</v>
      </c>
      <c r="B3385" s="9">
        <v>1.3879452054794519E-4</v>
      </c>
      <c r="C3385" s="9" t="str">
        <f t="shared" si="104"/>
        <v>$H$3412</v>
      </c>
      <c r="D3385" s="9" t="str">
        <f t="shared" si="105"/>
        <v>H3412</v>
      </c>
      <c r="F3385">
        <v>67880</v>
      </c>
      <c r="G3385" s="1" t="str">
        <f>_xll.BDS("SPX Index","CHAIN_TICKERS", "CHAIN_STRIKE_PX_OVRD",F3385, "CHAIN_PUT_CALL_TYPE_OVRD=P", "CHAIN_PERIODICITY_OVRD=M")</f>
        <v>SPX US 11/20/15 P2700</v>
      </c>
    </row>
    <row r="3386" spans="1:7" x14ac:dyDescent="0.25">
      <c r="A3386">
        <v>0</v>
      </c>
      <c r="B3386" s="9">
        <v>1.4016438356164381E-4</v>
      </c>
      <c r="C3386" s="9" t="str">
        <f t="shared" si="104"/>
        <v>$H$3413</v>
      </c>
      <c r="D3386" s="9" t="str">
        <f t="shared" si="105"/>
        <v>H3413</v>
      </c>
      <c r="F3386">
        <v>67900</v>
      </c>
      <c r="G3386" s="1" t="str">
        <f>_xll.BDS("SPX Index","CHAIN_TICKERS", "CHAIN_STRIKE_PX_OVRD",F3386, "CHAIN_PUT_CALL_TYPE_OVRD=P", "CHAIN_PERIODICITY_OVRD=M")</f>
        <v>SPX US 11/20/15 P2700</v>
      </c>
    </row>
    <row r="3387" spans="1:7" x14ac:dyDescent="0.25">
      <c r="A3387">
        <v>0</v>
      </c>
      <c r="B3387" s="9">
        <v>1.4128767123287671E-4</v>
      </c>
      <c r="C3387" s="9" t="str">
        <f t="shared" si="104"/>
        <v>$H$3414</v>
      </c>
      <c r="D3387" s="9" t="str">
        <f t="shared" si="105"/>
        <v>H3414</v>
      </c>
      <c r="F3387">
        <v>67920</v>
      </c>
      <c r="G3387" s="1" t="str">
        <f>_xll.BDS("SPX Index","CHAIN_TICKERS", "CHAIN_STRIKE_PX_OVRD",F3387, "CHAIN_PUT_CALL_TYPE_OVRD=P", "CHAIN_PERIODICITY_OVRD=M")</f>
        <v>SPX US 11/20/15 P2700</v>
      </c>
    </row>
    <row r="3388" spans="1:7" x14ac:dyDescent="0.25">
      <c r="A3388">
        <v>0</v>
      </c>
      <c r="B3388" s="9">
        <v>1.4208219178082191E-4</v>
      </c>
      <c r="C3388" s="9" t="str">
        <f t="shared" si="104"/>
        <v>$H$3415</v>
      </c>
      <c r="D3388" s="9" t="str">
        <f t="shared" si="105"/>
        <v>H3415</v>
      </c>
      <c r="F3388">
        <v>67940</v>
      </c>
      <c r="G3388" s="1" t="str">
        <f>_xll.BDS("SPX Index","CHAIN_TICKERS", "CHAIN_STRIKE_PX_OVRD",F3388, "CHAIN_PUT_CALL_TYPE_OVRD=P", "CHAIN_PERIODICITY_OVRD=M")</f>
        <v>SPX US 11/20/15 P2700</v>
      </c>
    </row>
    <row r="3389" spans="1:7" x14ac:dyDescent="0.25">
      <c r="A3389">
        <v>0</v>
      </c>
      <c r="B3389" s="9">
        <v>1.4232876712328769E-4</v>
      </c>
      <c r="C3389" s="9" t="str">
        <f t="shared" si="104"/>
        <v>$H$3416</v>
      </c>
      <c r="D3389" s="9" t="str">
        <f t="shared" si="105"/>
        <v>H3416</v>
      </c>
      <c r="F3389">
        <v>67960</v>
      </c>
      <c r="G3389" s="1" t="str">
        <f>_xll.BDS("SPX Index","CHAIN_TICKERS", "CHAIN_STRIKE_PX_OVRD",F3389, "CHAIN_PUT_CALL_TYPE_OVRD=P", "CHAIN_PERIODICITY_OVRD=M")</f>
        <v>SPX US 11/20/15 P2700</v>
      </c>
    </row>
    <row r="3390" spans="1:7" x14ac:dyDescent="0.25">
      <c r="A3390">
        <v>0</v>
      </c>
      <c r="B3390" s="9">
        <v>1.4227397260273972E-4</v>
      </c>
      <c r="C3390" s="9" t="str">
        <f t="shared" si="104"/>
        <v>$H$3417</v>
      </c>
      <c r="D3390" s="9" t="str">
        <f t="shared" si="105"/>
        <v>H3417</v>
      </c>
      <c r="F3390">
        <v>67980</v>
      </c>
      <c r="G3390" s="1" t="str">
        <f>_xll.BDS("SPX Index","CHAIN_TICKERS", "CHAIN_STRIKE_PX_OVRD",F3390, "CHAIN_PUT_CALL_TYPE_OVRD=P", "CHAIN_PERIODICITY_OVRD=M")</f>
        <v>SPX US 11/20/15 P2700</v>
      </c>
    </row>
    <row r="3391" spans="1:7" x14ac:dyDescent="0.25">
      <c r="A3391">
        <v>0</v>
      </c>
      <c r="B3391" s="9">
        <v>1.430958904109589E-4</v>
      </c>
      <c r="C3391" s="9" t="str">
        <f t="shared" si="104"/>
        <v>$H$3418</v>
      </c>
      <c r="D3391" s="9" t="str">
        <f t="shared" si="105"/>
        <v>H3418</v>
      </c>
      <c r="F3391">
        <v>68000</v>
      </c>
      <c r="G3391" s="1" t="str">
        <f>_xll.BDS("SPX Index","CHAIN_TICKERS", "CHAIN_STRIKE_PX_OVRD",F3391, "CHAIN_PUT_CALL_TYPE_OVRD=P", "CHAIN_PERIODICITY_OVRD=M")</f>
        <v>SPX US 11/20/15 P2700</v>
      </c>
    </row>
    <row r="3392" spans="1:7" x14ac:dyDescent="0.25">
      <c r="A3392">
        <v>0</v>
      </c>
      <c r="B3392" s="9">
        <v>1.4367123287671233E-4</v>
      </c>
      <c r="C3392" s="9" t="str">
        <f t="shared" si="104"/>
        <v>$H$3419</v>
      </c>
      <c r="D3392" s="9" t="str">
        <f t="shared" si="105"/>
        <v>H3419</v>
      </c>
      <c r="F3392">
        <v>68020</v>
      </c>
      <c r="G3392" s="1" t="str">
        <f>_xll.BDS("SPX Index","CHAIN_TICKERS", "CHAIN_STRIKE_PX_OVRD",F3392, "CHAIN_PUT_CALL_TYPE_OVRD=P", "CHAIN_PERIODICITY_OVRD=M")</f>
        <v>SPX US 11/20/15 P2700</v>
      </c>
    </row>
    <row r="3393" spans="1:7" x14ac:dyDescent="0.25">
      <c r="A3393">
        <v>0</v>
      </c>
      <c r="B3393" s="9">
        <v>1.4493150684931507E-4</v>
      </c>
      <c r="C3393" s="9" t="str">
        <f t="shared" si="104"/>
        <v>$H$3420</v>
      </c>
      <c r="D3393" s="9" t="str">
        <f t="shared" si="105"/>
        <v>H3420</v>
      </c>
      <c r="F3393">
        <v>68040</v>
      </c>
      <c r="G3393" s="1" t="str">
        <f>_xll.BDS("SPX Index","CHAIN_TICKERS", "CHAIN_STRIKE_PX_OVRD",F3393, "CHAIN_PUT_CALL_TYPE_OVRD=P", "CHAIN_PERIODICITY_OVRD=M")</f>
        <v>SPX US 11/20/15 P2700</v>
      </c>
    </row>
    <row r="3394" spans="1:7" x14ac:dyDescent="0.25">
      <c r="A3394">
        <v>0</v>
      </c>
      <c r="B3394" s="9">
        <v>1.4320547945205481E-4</v>
      </c>
      <c r="C3394" s="9" t="str">
        <f t="shared" si="104"/>
        <v>$H$3421</v>
      </c>
      <c r="D3394" s="9" t="str">
        <f t="shared" si="105"/>
        <v>H3421</v>
      </c>
      <c r="F3394">
        <v>68060</v>
      </c>
      <c r="G3394" s="1" t="str">
        <f>_xll.BDS("SPX Index","CHAIN_TICKERS", "CHAIN_STRIKE_PX_OVRD",F3394, "CHAIN_PUT_CALL_TYPE_OVRD=P", "CHAIN_PERIODICITY_OVRD=M")</f>
        <v>SPX US 11/20/15 P2700</v>
      </c>
    </row>
    <row r="3395" spans="1:7" x14ac:dyDescent="0.25">
      <c r="A3395">
        <v>3</v>
      </c>
      <c r="B3395" s="9">
        <v>1.4317808219178082E-4</v>
      </c>
      <c r="C3395" s="9" t="str">
        <f t="shared" si="104"/>
        <v>$H$3422</v>
      </c>
      <c r="D3395" s="9" t="str">
        <f t="shared" si="105"/>
        <v>H3422</v>
      </c>
      <c r="F3395">
        <v>68080</v>
      </c>
      <c r="G3395" s="1" t="str">
        <f>_xll.BDS("SPX Index","CHAIN_TICKERS", "CHAIN_STRIKE_PX_OVRD",F3395, "CHAIN_PUT_CALL_TYPE_OVRD=P", "CHAIN_PERIODICITY_OVRD=M")</f>
        <v>SPX US 11/20/15 P2700</v>
      </c>
    </row>
    <row r="3396" spans="1:7" x14ac:dyDescent="0.25">
      <c r="A3396">
        <v>0</v>
      </c>
      <c r="B3396" s="9">
        <v>1.4312328767123288E-4</v>
      </c>
      <c r="C3396" s="9" t="str">
        <f t="shared" ref="C3396:C3459" si="106">ADDRESS(ROW(B3396)+MATCH(1,B3396:B3422),8)</f>
        <v>$H$3423</v>
      </c>
      <c r="D3396" s="9" t="str">
        <f t="shared" ref="D3396:D3459" si="107">"H"&amp;(ROW(B3396)+MATCH(1,B3396:B3422))</f>
        <v>H3423</v>
      </c>
      <c r="F3396">
        <v>68100</v>
      </c>
      <c r="G3396" s="1" t="str">
        <f>_xll.BDS("SPX Index","CHAIN_TICKERS", "CHAIN_STRIKE_PX_OVRD",F3396, "CHAIN_PUT_CALL_TYPE_OVRD=P", "CHAIN_PERIODICITY_OVRD=M")</f>
        <v>SPX US 11/20/15 P2700</v>
      </c>
    </row>
    <row r="3397" spans="1:7" x14ac:dyDescent="0.25">
      <c r="A3397">
        <v>0</v>
      </c>
      <c r="B3397" s="9">
        <v>1.430958904109589E-4</v>
      </c>
      <c r="C3397" s="9" t="str">
        <f t="shared" si="106"/>
        <v>$H$3424</v>
      </c>
      <c r="D3397" s="9" t="str">
        <f t="shared" si="107"/>
        <v>H3424</v>
      </c>
      <c r="F3397">
        <v>68120</v>
      </c>
      <c r="G3397" s="1" t="str">
        <f>_xll.BDS("SPX Index","CHAIN_TICKERS", "CHAIN_STRIKE_PX_OVRD",F3397, "CHAIN_PUT_CALL_TYPE_OVRD=P", "CHAIN_PERIODICITY_OVRD=M")</f>
        <v>SPX US 11/20/15 P2700</v>
      </c>
    </row>
    <row r="3398" spans="1:7" x14ac:dyDescent="0.25">
      <c r="A3398">
        <v>0</v>
      </c>
      <c r="B3398" s="9">
        <v>1.4435616438356164E-4</v>
      </c>
      <c r="C3398" s="9" t="str">
        <f t="shared" si="106"/>
        <v>$H$3425</v>
      </c>
      <c r="D3398" s="9" t="str">
        <f t="shared" si="107"/>
        <v>H3425</v>
      </c>
      <c r="F3398">
        <v>68140</v>
      </c>
      <c r="G3398" s="1" t="str">
        <f>_xll.BDS("SPX Index","CHAIN_TICKERS", "CHAIN_STRIKE_PX_OVRD",F3398, "CHAIN_PUT_CALL_TYPE_OVRD=P", "CHAIN_PERIODICITY_OVRD=M")</f>
        <v>SPX US 11/20/15 P2700</v>
      </c>
    </row>
    <row r="3399" spans="1:7" x14ac:dyDescent="0.25">
      <c r="A3399">
        <v>0</v>
      </c>
      <c r="B3399" s="9">
        <v>1.4490410958904108E-4</v>
      </c>
      <c r="C3399" s="9" t="str">
        <f t="shared" si="106"/>
        <v>$H$3426</v>
      </c>
      <c r="D3399" s="9" t="str">
        <f t="shared" si="107"/>
        <v>H3426</v>
      </c>
      <c r="F3399">
        <v>68160</v>
      </c>
      <c r="G3399" s="1" t="str">
        <f>_xll.BDS("SPX Index","CHAIN_TICKERS", "CHAIN_STRIKE_PX_OVRD",F3399, "CHAIN_PUT_CALL_TYPE_OVRD=P", "CHAIN_PERIODICITY_OVRD=M")</f>
        <v>SPX US 11/20/15 P2700</v>
      </c>
    </row>
    <row r="3400" spans="1:7" x14ac:dyDescent="0.25">
      <c r="A3400">
        <v>0</v>
      </c>
      <c r="B3400" s="9">
        <v>1.4482191780821916E-4</v>
      </c>
      <c r="C3400" s="9" t="str">
        <f t="shared" si="106"/>
        <v>$H$3427</v>
      </c>
      <c r="D3400" s="9" t="str">
        <f t="shared" si="107"/>
        <v>H3427</v>
      </c>
      <c r="F3400">
        <v>68180</v>
      </c>
      <c r="G3400" s="1" t="str">
        <f>_xll.BDS("SPX Index","CHAIN_TICKERS", "CHAIN_STRIKE_PX_OVRD",F3400, "CHAIN_PUT_CALL_TYPE_OVRD=P", "CHAIN_PERIODICITY_OVRD=M")</f>
        <v>SPX US 11/20/15 P2700</v>
      </c>
    </row>
    <row r="3401" spans="1:7" x14ac:dyDescent="0.25">
      <c r="A3401">
        <v>0</v>
      </c>
      <c r="B3401" s="9">
        <v>1.4594520547945206E-4</v>
      </c>
      <c r="C3401" s="9" t="str">
        <f t="shared" si="106"/>
        <v>$H$3428</v>
      </c>
      <c r="D3401" s="9" t="str">
        <f t="shared" si="107"/>
        <v>H3428</v>
      </c>
      <c r="F3401">
        <v>68200</v>
      </c>
      <c r="G3401" s="1" t="str">
        <f>_xll.BDS("SPX Index","CHAIN_TICKERS", "CHAIN_STRIKE_PX_OVRD",F3401, "CHAIN_PUT_CALL_TYPE_OVRD=P", "CHAIN_PERIODICITY_OVRD=M")</f>
        <v>SPX US 11/20/15 P2700</v>
      </c>
    </row>
    <row r="3402" spans="1:7" x14ac:dyDescent="0.25">
      <c r="A3402">
        <v>0</v>
      </c>
      <c r="B3402" s="9">
        <v>1.4523287671232876E-4</v>
      </c>
      <c r="C3402" s="9" t="str">
        <f t="shared" si="106"/>
        <v>$H$3429</v>
      </c>
      <c r="D3402" s="9" t="str">
        <f t="shared" si="107"/>
        <v>H3429</v>
      </c>
      <c r="F3402">
        <v>68220</v>
      </c>
      <c r="G3402" s="1" t="str">
        <f>_xll.BDS("SPX Index","CHAIN_TICKERS", "CHAIN_STRIKE_PX_OVRD",F3402, "CHAIN_PUT_CALL_TYPE_OVRD=P", "CHAIN_PERIODICITY_OVRD=M")</f>
        <v>SPX US 11/20/15 P2700</v>
      </c>
    </row>
    <row r="3403" spans="1:7" x14ac:dyDescent="0.25">
      <c r="A3403">
        <v>0</v>
      </c>
      <c r="B3403" s="9">
        <v>1.4435616438356164E-4</v>
      </c>
      <c r="C3403" s="9" t="str">
        <f t="shared" si="106"/>
        <v>$H$3430</v>
      </c>
      <c r="D3403" s="9" t="str">
        <f t="shared" si="107"/>
        <v>H3430</v>
      </c>
      <c r="F3403">
        <v>68240</v>
      </c>
      <c r="G3403" s="1" t="str">
        <f>_xll.BDS("SPX Index","CHAIN_TICKERS", "CHAIN_STRIKE_PX_OVRD",F3403, "CHAIN_PUT_CALL_TYPE_OVRD=P", "CHAIN_PERIODICITY_OVRD=M")</f>
        <v>SPX US 11/20/15 P2700</v>
      </c>
    </row>
    <row r="3404" spans="1:7" x14ac:dyDescent="0.25">
      <c r="A3404">
        <v>0</v>
      </c>
      <c r="B3404" s="9">
        <v>1.4375342465753425E-4</v>
      </c>
      <c r="C3404" s="9" t="str">
        <f t="shared" si="106"/>
        <v>$H$3431</v>
      </c>
      <c r="D3404" s="9" t="str">
        <f t="shared" si="107"/>
        <v>H3431</v>
      </c>
      <c r="F3404">
        <v>68260</v>
      </c>
      <c r="G3404" s="1" t="str">
        <f>_xll.BDS("SPX Index","CHAIN_TICKERS", "CHAIN_STRIKE_PX_OVRD",F3404, "CHAIN_PUT_CALL_TYPE_OVRD=P", "CHAIN_PERIODICITY_OVRD=M")</f>
        <v>SPX US 11/20/15 P2700</v>
      </c>
    </row>
    <row r="3405" spans="1:7" x14ac:dyDescent="0.25">
      <c r="A3405">
        <v>0</v>
      </c>
      <c r="B3405" s="9">
        <v>1.4369863013698631E-4</v>
      </c>
      <c r="C3405" s="9" t="str">
        <f t="shared" si="106"/>
        <v>$H$3432</v>
      </c>
      <c r="D3405" s="9" t="str">
        <f t="shared" si="107"/>
        <v>H3432</v>
      </c>
      <c r="F3405">
        <v>68280</v>
      </c>
      <c r="G3405" s="1" t="str">
        <f>_xll.BDS("SPX Index","CHAIN_TICKERS", "CHAIN_STRIKE_PX_OVRD",F3405, "CHAIN_PUT_CALL_TYPE_OVRD=P", "CHAIN_PERIODICITY_OVRD=M")</f>
        <v>SPX US 11/20/15 P2700</v>
      </c>
    </row>
    <row r="3406" spans="1:7" x14ac:dyDescent="0.25">
      <c r="A3406">
        <v>0</v>
      </c>
      <c r="B3406" s="9">
        <v>1.4339726027397259E-4</v>
      </c>
      <c r="C3406" s="9" t="str">
        <f t="shared" si="106"/>
        <v>$H$3433</v>
      </c>
      <c r="D3406" s="9" t="str">
        <f t="shared" si="107"/>
        <v>H3433</v>
      </c>
      <c r="F3406">
        <v>68300</v>
      </c>
      <c r="G3406" s="1" t="str">
        <f>_xll.BDS("SPX Index","CHAIN_TICKERS", "CHAIN_STRIKE_PX_OVRD",F3406, "CHAIN_PUT_CALL_TYPE_OVRD=P", "CHAIN_PERIODICITY_OVRD=M")</f>
        <v>SPX US 11/20/15 P2700</v>
      </c>
    </row>
    <row r="3407" spans="1:7" x14ac:dyDescent="0.25">
      <c r="A3407">
        <v>0</v>
      </c>
      <c r="B3407" s="9">
        <v>1.4265753424657534E-4</v>
      </c>
      <c r="C3407" s="9" t="str">
        <f t="shared" si="106"/>
        <v>$H$3434</v>
      </c>
      <c r="D3407" s="9" t="str">
        <f t="shared" si="107"/>
        <v>H3434</v>
      </c>
      <c r="F3407">
        <v>68320</v>
      </c>
      <c r="G3407" s="1" t="str">
        <f>_xll.BDS("SPX Index","CHAIN_TICKERS", "CHAIN_STRIKE_PX_OVRD",F3407, "CHAIN_PUT_CALL_TYPE_OVRD=P", "CHAIN_PERIODICITY_OVRD=M")</f>
        <v>SPX US 11/20/15 P2700</v>
      </c>
    </row>
    <row r="3408" spans="1:7" x14ac:dyDescent="0.25">
      <c r="A3408">
        <v>0</v>
      </c>
      <c r="B3408" s="9">
        <v>1.4290410958904109E-4</v>
      </c>
      <c r="C3408" s="9" t="str">
        <f t="shared" si="106"/>
        <v>$H$3435</v>
      </c>
      <c r="D3408" s="9" t="str">
        <f t="shared" si="107"/>
        <v>H3435</v>
      </c>
      <c r="F3408">
        <v>68340</v>
      </c>
      <c r="G3408" s="1" t="str">
        <f>_xll.BDS("SPX Index","CHAIN_TICKERS", "CHAIN_STRIKE_PX_OVRD",F3408, "CHAIN_PUT_CALL_TYPE_OVRD=P", "CHAIN_PERIODICITY_OVRD=M")</f>
        <v>SPX US 11/20/15 P2700</v>
      </c>
    </row>
    <row r="3409" spans="1:7" x14ac:dyDescent="0.25">
      <c r="A3409">
        <v>0</v>
      </c>
      <c r="B3409" s="9">
        <v>1.4402739726027396E-4</v>
      </c>
      <c r="C3409" s="9" t="str">
        <f t="shared" si="106"/>
        <v>$H$3436</v>
      </c>
      <c r="D3409" s="9" t="str">
        <f t="shared" si="107"/>
        <v>H3436</v>
      </c>
      <c r="F3409">
        <v>68360</v>
      </c>
      <c r="G3409" s="1" t="str">
        <f>_xll.BDS("SPX Index","CHAIN_TICKERS", "CHAIN_STRIKE_PX_OVRD",F3409, "CHAIN_PUT_CALL_TYPE_OVRD=P", "CHAIN_PERIODICITY_OVRD=M")</f>
        <v>SPX US 11/20/15 P2700</v>
      </c>
    </row>
    <row r="3410" spans="1:7" x14ac:dyDescent="0.25">
      <c r="A3410">
        <v>0</v>
      </c>
      <c r="B3410" s="9">
        <v>1.4454794520547945E-4</v>
      </c>
      <c r="C3410" s="9" t="str">
        <f t="shared" si="106"/>
        <v>$H$3437</v>
      </c>
      <c r="D3410" s="9" t="str">
        <f t="shared" si="107"/>
        <v>H3437</v>
      </c>
      <c r="F3410">
        <v>68380</v>
      </c>
      <c r="G3410" s="1" t="str">
        <f>_xll.BDS("SPX Index","CHAIN_TICKERS", "CHAIN_STRIKE_PX_OVRD",F3410, "CHAIN_PUT_CALL_TYPE_OVRD=P", "CHAIN_PERIODICITY_OVRD=M")</f>
        <v>SPX US 11/20/15 P2700</v>
      </c>
    </row>
    <row r="3411" spans="1:7" x14ac:dyDescent="0.25">
      <c r="A3411">
        <v>0</v>
      </c>
      <c r="B3411" s="9">
        <v>1.4709589041095889E-4</v>
      </c>
      <c r="C3411" s="9" t="str">
        <f t="shared" si="106"/>
        <v>$H$3438</v>
      </c>
      <c r="D3411" s="9" t="str">
        <f t="shared" si="107"/>
        <v>H3438</v>
      </c>
      <c r="F3411">
        <v>68400</v>
      </c>
      <c r="G3411" s="1" t="str">
        <f>_xll.BDS("SPX Index","CHAIN_TICKERS", "CHAIN_STRIKE_PX_OVRD",F3411, "CHAIN_PUT_CALL_TYPE_OVRD=P", "CHAIN_PERIODICITY_OVRD=M")</f>
        <v>SPX US 11/20/15 P2700</v>
      </c>
    </row>
    <row r="3412" spans="1:7" x14ac:dyDescent="0.25">
      <c r="A3412">
        <v>0</v>
      </c>
      <c r="B3412" s="9">
        <v>1.4750684931506849E-4</v>
      </c>
      <c r="C3412" s="9" t="str">
        <f t="shared" si="106"/>
        <v>$H$3439</v>
      </c>
      <c r="D3412" s="9" t="str">
        <f t="shared" si="107"/>
        <v>H3439</v>
      </c>
      <c r="F3412">
        <v>68420</v>
      </c>
      <c r="G3412" s="1" t="str">
        <f>_xll.BDS("SPX Index","CHAIN_TICKERS", "CHAIN_STRIKE_PX_OVRD",F3412, "CHAIN_PUT_CALL_TYPE_OVRD=P", "CHAIN_PERIODICITY_OVRD=M")</f>
        <v>SPX US 11/20/15 P2700</v>
      </c>
    </row>
    <row r="3413" spans="1:7" x14ac:dyDescent="0.25">
      <c r="A3413">
        <v>0</v>
      </c>
      <c r="B3413" s="9">
        <v>1.4605479452054797E-4</v>
      </c>
      <c r="C3413" s="9" t="str">
        <f t="shared" si="106"/>
        <v>$H$3440</v>
      </c>
      <c r="D3413" s="9" t="str">
        <f t="shared" si="107"/>
        <v>H3440</v>
      </c>
      <c r="F3413">
        <v>68440</v>
      </c>
      <c r="G3413" s="1" t="str">
        <f>_xll.BDS("SPX Index","CHAIN_TICKERS", "CHAIN_STRIKE_PX_OVRD",F3413, "CHAIN_PUT_CALL_TYPE_OVRD=P", "CHAIN_PERIODICITY_OVRD=M")</f>
        <v>SPX US 11/20/15 P2700</v>
      </c>
    </row>
    <row r="3414" spans="1:7" x14ac:dyDescent="0.25">
      <c r="A3414">
        <v>1</v>
      </c>
      <c r="B3414" s="9">
        <v>1.4775342465753424E-4</v>
      </c>
      <c r="C3414" s="9" t="str">
        <f t="shared" si="106"/>
        <v>$H$3441</v>
      </c>
      <c r="D3414" s="9" t="str">
        <f t="shared" si="107"/>
        <v>H3441</v>
      </c>
      <c r="F3414">
        <v>68460</v>
      </c>
      <c r="G3414" s="1" t="str">
        <f>_xll.BDS("SPX Index","CHAIN_TICKERS", "CHAIN_STRIKE_PX_OVRD",F3414, "CHAIN_PUT_CALL_TYPE_OVRD=P", "CHAIN_PERIODICITY_OVRD=M")</f>
        <v>SPX US 11/20/15 P2700</v>
      </c>
    </row>
    <row r="3415" spans="1:7" x14ac:dyDescent="0.25">
      <c r="A3415">
        <v>0</v>
      </c>
      <c r="B3415" s="9">
        <v>1.4912328767123287E-4</v>
      </c>
      <c r="C3415" s="9" t="str">
        <f t="shared" si="106"/>
        <v>$H$3442</v>
      </c>
      <c r="D3415" s="9" t="str">
        <f t="shared" si="107"/>
        <v>H3442</v>
      </c>
      <c r="F3415">
        <v>68480</v>
      </c>
      <c r="G3415" s="1" t="str">
        <f>_xll.BDS("SPX Index","CHAIN_TICKERS", "CHAIN_STRIKE_PX_OVRD",F3415, "CHAIN_PUT_CALL_TYPE_OVRD=P", "CHAIN_PERIODICITY_OVRD=M")</f>
        <v>SPX US 11/20/15 P2700</v>
      </c>
    </row>
    <row r="3416" spans="1:7" x14ac:dyDescent="0.25">
      <c r="A3416">
        <v>0</v>
      </c>
      <c r="B3416" s="9">
        <v>1.510958904109589E-4</v>
      </c>
      <c r="C3416" s="9" t="str">
        <f t="shared" si="106"/>
        <v>$H$3443</v>
      </c>
      <c r="D3416" s="9" t="str">
        <f t="shared" si="107"/>
        <v>H3443</v>
      </c>
      <c r="F3416">
        <v>68500</v>
      </c>
      <c r="G3416" s="1" t="str">
        <f>_xll.BDS("SPX Index","CHAIN_TICKERS", "CHAIN_STRIKE_PX_OVRD",F3416, "CHAIN_PUT_CALL_TYPE_OVRD=P", "CHAIN_PERIODICITY_OVRD=M")</f>
        <v>SPX US 11/20/15 P2700</v>
      </c>
    </row>
    <row r="3417" spans="1:7" x14ac:dyDescent="0.25">
      <c r="A3417">
        <v>0</v>
      </c>
      <c r="B3417" s="9">
        <v>1.5295890410958906E-4</v>
      </c>
      <c r="C3417" s="9" t="str">
        <f t="shared" si="106"/>
        <v>$H$3444</v>
      </c>
      <c r="D3417" s="9" t="str">
        <f t="shared" si="107"/>
        <v>H3444</v>
      </c>
      <c r="F3417">
        <v>68520</v>
      </c>
      <c r="G3417" s="1" t="str">
        <f>_xll.BDS("SPX Index","CHAIN_TICKERS", "CHAIN_STRIKE_PX_OVRD",F3417, "CHAIN_PUT_CALL_TYPE_OVRD=P", "CHAIN_PERIODICITY_OVRD=M")</f>
        <v>SPX US 11/20/15 P2700</v>
      </c>
    </row>
    <row r="3418" spans="1:7" x14ac:dyDescent="0.25">
      <c r="A3418">
        <v>0</v>
      </c>
      <c r="B3418" s="9">
        <v>1.5120547945205479E-4</v>
      </c>
      <c r="C3418" s="9" t="str">
        <f t="shared" si="106"/>
        <v>$H$3445</v>
      </c>
      <c r="D3418" s="9" t="str">
        <f t="shared" si="107"/>
        <v>H3445</v>
      </c>
      <c r="F3418">
        <v>68540</v>
      </c>
      <c r="G3418" s="1" t="str">
        <f>_xll.BDS("SPX Index","CHAIN_TICKERS", "CHAIN_STRIKE_PX_OVRD",F3418, "CHAIN_PUT_CALL_TYPE_OVRD=P", "CHAIN_PERIODICITY_OVRD=M")</f>
        <v>SPX US 11/20/15 P2700</v>
      </c>
    </row>
    <row r="3419" spans="1:7" x14ac:dyDescent="0.25">
      <c r="A3419">
        <v>0</v>
      </c>
      <c r="B3419" s="9">
        <v>1.493972602739726E-4</v>
      </c>
      <c r="C3419" s="9" t="str">
        <f t="shared" si="106"/>
        <v>$H$3446</v>
      </c>
      <c r="D3419" s="9" t="str">
        <f t="shared" si="107"/>
        <v>H3446</v>
      </c>
      <c r="F3419">
        <v>68560</v>
      </c>
      <c r="G3419" s="1" t="str">
        <f>_xll.BDS("SPX Index","CHAIN_TICKERS", "CHAIN_STRIKE_PX_OVRD",F3419, "CHAIN_PUT_CALL_TYPE_OVRD=P", "CHAIN_PERIODICITY_OVRD=M")</f>
        <v>SPX US 11/20/15 P2700</v>
      </c>
    </row>
    <row r="3420" spans="1:7" x14ac:dyDescent="0.25">
      <c r="A3420">
        <v>0</v>
      </c>
      <c r="B3420" s="9">
        <v>1.4906849315068492E-4</v>
      </c>
      <c r="C3420" s="9" t="str">
        <f t="shared" si="106"/>
        <v>$H$3447</v>
      </c>
      <c r="D3420" s="9" t="str">
        <f t="shared" si="107"/>
        <v>H3447</v>
      </c>
      <c r="F3420">
        <v>68580</v>
      </c>
      <c r="G3420" s="1" t="str">
        <f>_xll.BDS("SPX Index","CHAIN_TICKERS", "CHAIN_STRIKE_PX_OVRD",F3420, "CHAIN_PUT_CALL_TYPE_OVRD=P", "CHAIN_PERIODICITY_OVRD=M")</f>
        <v>SPX US 11/20/15 P2700</v>
      </c>
    </row>
    <row r="3421" spans="1:7" x14ac:dyDescent="0.25">
      <c r="A3421">
        <v>0</v>
      </c>
      <c r="B3421" s="9">
        <v>1.4723287671232875E-4</v>
      </c>
      <c r="C3421" s="9" t="str">
        <f t="shared" si="106"/>
        <v>$H$3448</v>
      </c>
      <c r="D3421" s="9" t="str">
        <f t="shared" si="107"/>
        <v>H3448</v>
      </c>
      <c r="F3421">
        <v>68600</v>
      </c>
      <c r="G3421" s="1" t="str">
        <f>_xll.BDS("SPX Index","CHAIN_TICKERS", "CHAIN_STRIKE_PX_OVRD",F3421, "CHAIN_PUT_CALL_TYPE_OVRD=P", "CHAIN_PERIODICITY_OVRD=M")</f>
        <v>SPX US 11/20/15 P2700</v>
      </c>
    </row>
    <row r="3422" spans="1:7" x14ac:dyDescent="0.25">
      <c r="A3422">
        <v>0</v>
      </c>
      <c r="B3422" s="9">
        <v>1.4263013698630138E-4</v>
      </c>
      <c r="C3422" s="9" t="str">
        <f t="shared" si="106"/>
        <v>$H$3449</v>
      </c>
      <c r="D3422" s="9" t="str">
        <f t="shared" si="107"/>
        <v>H3449</v>
      </c>
      <c r="F3422">
        <v>68620</v>
      </c>
      <c r="G3422" s="1" t="str">
        <f>_xll.BDS("SPX Index","CHAIN_TICKERS", "CHAIN_STRIKE_PX_OVRD",F3422, "CHAIN_PUT_CALL_TYPE_OVRD=P", "CHAIN_PERIODICITY_OVRD=M")</f>
        <v>SPX US 11/20/15 P2700</v>
      </c>
    </row>
    <row r="3423" spans="1:7" x14ac:dyDescent="0.25">
      <c r="A3423">
        <v>0</v>
      </c>
      <c r="B3423" s="9">
        <v>1.4202739726027397E-4</v>
      </c>
      <c r="C3423" s="9" t="str">
        <f t="shared" si="106"/>
        <v>$H$3450</v>
      </c>
      <c r="D3423" s="9" t="str">
        <f t="shared" si="107"/>
        <v>H3450</v>
      </c>
      <c r="F3423">
        <v>68640</v>
      </c>
      <c r="G3423" s="1" t="str">
        <f>_xll.BDS("SPX Index","CHAIN_TICKERS", "CHAIN_STRIKE_PX_OVRD",F3423, "CHAIN_PUT_CALL_TYPE_OVRD=P", "CHAIN_PERIODICITY_OVRD=M")</f>
        <v>SPX US 11/20/15 P2700</v>
      </c>
    </row>
    <row r="3424" spans="1:7" x14ac:dyDescent="0.25">
      <c r="A3424">
        <v>0</v>
      </c>
      <c r="B3424" s="9">
        <v>1.4597260273972604E-4</v>
      </c>
      <c r="C3424" s="9" t="str">
        <f t="shared" si="106"/>
        <v>$H$3451</v>
      </c>
      <c r="D3424" s="9" t="str">
        <f t="shared" si="107"/>
        <v>H3451</v>
      </c>
      <c r="F3424">
        <v>68660</v>
      </c>
      <c r="G3424" s="1" t="str">
        <f>_xll.BDS("SPX Index","CHAIN_TICKERS", "CHAIN_STRIKE_PX_OVRD",F3424, "CHAIN_PUT_CALL_TYPE_OVRD=P", "CHAIN_PERIODICITY_OVRD=M")</f>
        <v>SPX US 11/20/15 P2700</v>
      </c>
    </row>
    <row r="3425" spans="1:7" x14ac:dyDescent="0.25">
      <c r="A3425">
        <v>0</v>
      </c>
      <c r="B3425" s="9">
        <v>1.4824657534246574E-4</v>
      </c>
      <c r="C3425" s="9" t="str">
        <f t="shared" si="106"/>
        <v>$H$3452</v>
      </c>
      <c r="D3425" s="9" t="str">
        <f t="shared" si="107"/>
        <v>H3452</v>
      </c>
      <c r="F3425">
        <v>68680</v>
      </c>
      <c r="G3425" s="1" t="str">
        <f>_xll.BDS("SPX Index","CHAIN_TICKERS", "CHAIN_STRIKE_PX_OVRD",F3425, "CHAIN_PUT_CALL_TYPE_OVRD=P", "CHAIN_PERIODICITY_OVRD=M")</f>
        <v>SPX US 11/20/15 P2700</v>
      </c>
    </row>
    <row r="3426" spans="1:7" x14ac:dyDescent="0.25">
      <c r="A3426">
        <v>0</v>
      </c>
      <c r="B3426" s="9">
        <v>1.4923287671232878E-4</v>
      </c>
      <c r="C3426" s="9" t="str">
        <f t="shared" si="106"/>
        <v>$H$3453</v>
      </c>
      <c r="D3426" s="9" t="str">
        <f t="shared" si="107"/>
        <v>H3453</v>
      </c>
      <c r="F3426">
        <v>68700</v>
      </c>
      <c r="G3426" s="1" t="str">
        <f>_xll.BDS("SPX Index","CHAIN_TICKERS", "CHAIN_STRIKE_PX_OVRD",F3426, "CHAIN_PUT_CALL_TYPE_OVRD=P", "CHAIN_PERIODICITY_OVRD=M")</f>
        <v>SPX US 11/20/15 P2700</v>
      </c>
    </row>
    <row r="3427" spans="1:7" x14ac:dyDescent="0.25">
      <c r="A3427">
        <v>0</v>
      </c>
      <c r="B3427" s="9">
        <v>1.4863013698630136E-4</v>
      </c>
      <c r="C3427" s="9" t="str">
        <f t="shared" si="106"/>
        <v>$H$3454</v>
      </c>
      <c r="D3427" s="9" t="str">
        <f t="shared" si="107"/>
        <v>H3454</v>
      </c>
      <c r="F3427">
        <v>68720</v>
      </c>
      <c r="G3427" s="1" t="str">
        <f>_xll.BDS("SPX Index","CHAIN_TICKERS", "CHAIN_STRIKE_PX_OVRD",F3427, "CHAIN_PUT_CALL_TYPE_OVRD=P", "CHAIN_PERIODICITY_OVRD=M")</f>
        <v>SPX US 11/20/15 P2700</v>
      </c>
    </row>
    <row r="3428" spans="1:7" x14ac:dyDescent="0.25">
      <c r="A3428">
        <v>0</v>
      </c>
      <c r="B3428" s="9">
        <v>1.4747945205479453E-4</v>
      </c>
      <c r="C3428" s="9" t="str">
        <f t="shared" si="106"/>
        <v>$H$3455</v>
      </c>
      <c r="D3428" s="9" t="str">
        <f t="shared" si="107"/>
        <v>H3455</v>
      </c>
      <c r="F3428">
        <v>68740</v>
      </c>
      <c r="G3428" s="1" t="str">
        <f>_xll.BDS("SPX Index","CHAIN_TICKERS", "CHAIN_STRIKE_PX_OVRD",F3428, "CHAIN_PUT_CALL_TYPE_OVRD=P", "CHAIN_PERIODICITY_OVRD=M")</f>
        <v>SPX US 11/20/15 P2700</v>
      </c>
    </row>
    <row r="3429" spans="1:7" x14ac:dyDescent="0.25">
      <c r="A3429">
        <v>0</v>
      </c>
      <c r="B3429" s="9">
        <v>1.4739726027397261E-4</v>
      </c>
      <c r="C3429" s="9" t="str">
        <f t="shared" si="106"/>
        <v>$H$3456</v>
      </c>
      <c r="D3429" s="9" t="str">
        <f t="shared" si="107"/>
        <v>H3456</v>
      </c>
      <c r="F3429">
        <v>68760</v>
      </c>
      <c r="G3429" s="1" t="str">
        <f>_xll.BDS("SPX Index","CHAIN_TICKERS", "CHAIN_STRIKE_PX_OVRD",F3429, "CHAIN_PUT_CALL_TYPE_OVRD=P", "CHAIN_PERIODICITY_OVRD=M")</f>
        <v>SPX US 11/20/15 P2700</v>
      </c>
    </row>
    <row r="3430" spans="1:7" x14ac:dyDescent="0.25">
      <c r="A3430">
        <v>0</v>
      </c>
      <c r="B3430" s="9">
        <v>1.4767123287671232E-4</v>
      </c>
      <c r="C3430" s="9" t="str">
        <f t="shared" si="106"/>
        <v>$H$3457</v>
      </c>
      <c r="D3430" s="9" t="str">
        <f t="shared" si="107"/>
        <v>H3457</v>
      </c>
      <c r="F3430">
        <v>68780</v>
      </c>
      <c r="G3430" s="1" t="str">
        <f>_xll.BDS("SPX Index","CHAIN_TICKERS", "CHAIN_STRIKE_PX_OVRD",F3430, "CHAIN_PUT_CALL_TYPE_OVRD=P", "CHAIN_PERIODICITY_OVRD=M")</f>
        <v>SPX US 11/20/15 P2700</v>
      </c>
    </row>
    <row r="3431" spans="1:7" x14ac:dyDescent="0.25">
      <c r="A3431">
        <v>0</v>
      </c>
      <c r="B3431" s="9">
        <v>1.4865753424657535E-4</v>
      </c>
      <c r="C3431" s="9" t="str">
        <f t="shared" si="106"/>
        <v>$H$3458</v>
      </c>
      <c r="D3431" s="9" t="str">
        <f t="shared" si="107"/>
        <v>H3458</v>
      </c>
      <c r="F3431">
        <v>68800</v>
      </c>
      <c r="G3431" s="1" t="str">
        <f>_xll.BDS("SPX Index","CHAIN_TICKERS", "CHAIN_STRIKE_PX_OVRD",F3431, "CHAIN_PUT_CALL_TYPE_OVRD=P", "CHAIN_PERIODICITY_OVRD=M")</f>
        <v>SPX US 11/20/15 P2700</v>
      </c>
    </row>
    <row r="3432" spans="1:7" x14ac:dyDescent="0.25">
      <c r="A3432">
        <v>0</v>
      </c>
      <c r="B3432" s="9">
        <v>1.4920547945205479E-4</v>
      </c>
      <c r="C3432" s="9" t="str">
        <f t="shared" si="106"/>
        <v>$H$3459</v>
      </c>
      <c r="D3432" s="9" t="str">
        <f t="shared" si="107"/>
        <v>H3459</v>
      </c>
      <c r="F3432">
        <v>68820</v>
      </c>
      <c r="G3432" s="1" t="str">
        <f>_xll.BDS("SPX Index","CHAIN_TICKERS", "CHAIN_STRIKE_PX_OVRD",F3432, "CHAIN_PUT_CALL_TYPE_OVRD=P", "CHAIN_PERIODICITY_OVRD=M")</f>
        <v>SPX US 11/20/15 P2700</v>
      </c>
    </row>
    <row r="3433" spans="1:7" x14ac:dyDescent="0.25">
      <c r="A3433">
        <v>0</v>
      </c>
      <c r="B3433" s="9">
        <v>1.4802739726027398E-4</v>
      </c>
      <c r="C3433" s="9" t="str">
        <f t="shared" si="106"/>
        <v>$H$3460</v>
      </c>
      <c r="D3433" s="9" t="str">
        <f t="shared" si="107"/>
        <v>H3460</v>
      </c>
      <c r="F3433">
        <v>68840</v>
      </c>
      <c r="G3433" s="1" t="str">
        <f>_xll.BDS("SPX Index","CHAIN_TICKERS", "CHAIN_STRIKE_PX_OVRD",F3433, "CHAIN_PUT_CALL_TYPE_OVRD=P", "CHAIN_PERIODICITY_OVRD=M")</f>
        <v>SPX US 11/20/15 P2700</v>
      </c>
    </row>
    <row r="3434" spans="1:7" x14ac:dyDescent="0.25">
      <c r="A3434">
        <v>0</v>
      </c>
      <c r="B3434" s="9">
        <v>1.4794520547945208E-4</v>
      </c>
      <c r="C3434" s="9" t="str">
        <f t="shared" si="106"/>
        <v>$H$3461</v>
      </c>
      <c r="D3434" s="9" t="str">
        <f t="shared" si="107"/>
        <v>H3461</v>
      </c>
      <c r="F3434">
        <v>68860</v>
      </c>
      <c r="G3434" s="1" t="str">
        <f>_xll.BDS("SPX Index","CHAIN_TICKERS", "CHAIN_STRIKE_PX_OVRD",F3434, "CHAIN_PUT_CALL_TYPE_OVRD=P", "CHAIN_PERIODICITY_OVRD=M")</f>
        <v>SPX US 11/20/15 P2700</v>
      </c>
    </row>
    <row r="3435" spans="1:7" x14ac:dyDescent="0.25">
      <c r="A3435">
        <v>0</v>
      </c>
      <c r="B3435" s="9">
        <v>1.4734246575342466E-4</v>
      </c>
      <c r="C3435" s="9" t="str">
        <f t="shared" si="106"/>
        <v>$H$3462</v>
      </c>
      <c r="D3435" s="9" t="str">
        <f t="shared" si="107"/>
        <v>H3462</v>
      </c>
      <c r="F3435">
        <v>68880</v>
      </c>
      <c r="G3435" s="1" t="str">
        <f>_xll.BDS("SPX Index","CHAIN_TICKERS", "CHAIN_STRIKE_PX_OVRD",F3435, "CHAIN_PUT_CALL_TYPE_OVRD=P", "CHAIN_PERIODICITY_OVRD=M")</f>
        <v>SPX US 11/20/15 P2700</v>
      </c>
    </row>
    <row r="3436" spans="1:7" x14ac:dyDescent="0.25">
      <c r="A3436">
        <v>0</v>
      </c>
      <c r="B3436" s="9">
        <v>1.4591780821917807E-4</v>
      </c>
      <c r="C3436" s="9" t="str">
        <f t="shared" si="106"/>
        <v>$H$3463</v>
      </c>
      <c r="D3436" s="9" t="str">
        <f t="shared" si="107"/>
        <v>H3463</v>
      </c>
      <c r="F3436">
        <v>68900</v>
      </c>
      <c r="G3436" s="1" t="str">
        <f>_xll.BDS("SPX Index","CHAIN_TICKERS", "CHAIN_STRIKE_PX_OVRD",F3436, "CHAIN_PUT_CALL_TYPE_OVRD=P", "CHAIN_PERIODICITY_OVRD=M")</f>
        <v>SPX US 11/20/15 P2700</v>
      </c>
    </row>
    <row r="3437" spans="1:7" x14ac:dyDescent="0.25">
      <c r="A3437">
        <v>1</v>
      </c>
      <c r="B3437" s="9">
        <v>1.4947945205479453E-4</v>
      </c>
      <c r="C3437" s="9" t="str">
        <f t="shared" si="106"/>
        <v>$H$3464</v>
      </c>
      <c r="D3437" s="9" t="str">
        <f t="shared" si="107"/>
        <v>H3464</v>
      </c>
      <c r="F3437">
        <v>68920</v>
      </c>
      <c r="G3437" s="1" t="str">
        <f>_xll.BDS("SPX Index","CHAIN_TICKERS", "CHAIN_STRIKE_PX_OVRD",F3437, "CHAIN_PUT_CALL_TYPE_OVRD=P", "CHAIN_PERIODICITY_OVRD=M")</f>
        <v>SPX US 11/20/15 P2700</v>
      </c>
    </row>
    <row r="3438" spans="1:7" x14ac:dyDescent="0.25">
      <c r="A3438">
        <v>0</v>
      </c>
      <c r="B3438" s="9">
        <v>1.4969863013698632E-4</v>
      </c>
      <c r="C3438" s="9" t="str">
        <f t="shared" si="106"/>
        <v>$H$3465</v>
      </c>
      <c r="D3438" s="9" t="str">
        <f t="shared" si="107"/>
        <v>H3465</v>
      </c>
      <c r="F3438">
        <v>68940</v>
      </c>
      <c r="G3438" s="1" t="str">
        <f>_xll.BDS("SPX Index","CHAIN_TICKERS", "CHAIN_STRIKE_PX_OVRD",F3438, "CHAIN_PUT_CALL_TYPE_OVRD=P", "CHAIN_PERIODICITY_OVRD=M")</f>
        <v>SPX US 11/20/15 P2700</v>
      </c>
    </row>
    <row r="3439" spans="1:7" x14ac:dyDescent="0.25">
      <c r="A3439">
        <v>0</v>
      </c>
      <c r="B3439" s="9">
        <v>1.4936986301369862E-4</v>
      </c>
      <c r="C3439" s="9" t="str">
        <f t="shared" si="106"/>
        <v>$H$3466</v>
      </c>
      <c r="D3439" s="9" t="str">
        <f t="shared" si="107"/>
        <v>H3466</v>
      </c>
      <c r="F3439">
        <v>68960</v>
      </c>
      <c r="G3439" s="1" t="str">
        <f>_xll.BDS("SPX Index","CHAIN_TICKERS", "CHAIN_STRIKE_PX_OVRD",F3439, "CHAIN_PUT_CALL_TYPE_OVRD=P", "CHAIN_PERIODICITY_OVRD=M")</f>
        <v>SPX US 11/20/15 P2700</v>
      </c>
    </row>
    <row r="3440" spans="1:7" x14ac:dyDescent="0.25">
      <c r="A3440">
        <v>0</v>
      </c>
      <c r="B3440" s="9">
        <v>1.5238356164383563E-4</v>
      </c>
      <c r="C3440" s="9" t="str">
        <f t="shared" si="106"/>
        <v>$H$3467</v>
      </c>
      <c r="D3440" s="9" t="str">
        <f t="shared" si="107"/>
        <v>H3467</v>
      </c>
      <c r="F3440">
        <v>68980</v>
      </c>
      <c r="G3440" s="1" t="str">
        <f>_xll.BDS("SPX Index","CHAIN_TICKERS", "CHAIN_STRIKE_PX_OVRD",F3440, "CHAIN_PUT_CALL_TYPE_OVRD=P", "CHAIN_PERIODICITY_OVRD=M")</f>
        <v>SPX US 11/20/15 P2700</v>
      </c>
    </row>
    <row r="3441" spans="1:7" x14ac:dyDescent="0.25">
      <c r="A3441">
        <v>0</v>
      </c>
      <c r="B3441" s="9">
        <v>1.5235616438356164E-4</v>
      </c>
      <c r="C3441" s="9" t="str">
        <f t="shared" si="106"/>
        <v>$H$3468</v>
      </c>
      <c r="D3441" s="9" t="str">
        <f t="shared" si="107"/>
        <v>H3468</v>
      </c>
      <c r="F3441">
        <v>69000</v>
      </c>
      <c r="G3441" s="1" t="str">
        <f>_xll.BDS("SPX Index","CHAIN_TICKERS", "CHAIN_STRIKE_PX_OVRD",F3441, "CHAIN_PUT_CALL_TYPE_OVRD=P", "CHAIN_PERIODICITY_OVRD=M")</f>
        <v>SPX US 11/20/15 P2700</v>
      </c>
    </row>
    <row r="3442" spans="1:7" x14ac:dyDescent="0.25">
      <c r="A3442">
        <v>0</v>
      </c>
      <c r="B3442" s="9">
        <v>1.5347945205479452E-4</v>
      </c>
      <c r="C3442" s="9" t="str">
        <f t="shared" si="106"/>
        <v>$H$3469</v>
      </c>
      <c r="D3442" s="9" t="str">
        <f t="shared" si="107"/>
        <v>H3469</v>
      </c>
      <c r="F3442">
        <v>69020</v>
      </c>
      <c r="G3442" s="1" t="str">
        <f>_xll.BDS("SPX Index","CHAIN_TICKERS", "CHAIN_STRIKE_PX_OVRD",F3442, "CHAIN_PUT_CALL_TYPE_OVRD=P", "CHAIN_PERIODICITY_OVRD=M")</f>
        <v>SPX US 11/20/15 P2700</v>
      </c>
    </row>
    <row r="3443" spans="1:7" x14ac:dyDescent="0.25">
      <c r="A3443">
        <v>0</v>
      </c>
      <c r="B3443" s="9">
        <v>1.5397260273972602E-4</v>
      </c>
      <c r="C3443" s="9" t="str">
        <f t="shared" si="106"/>
        <v>$H$3470</v>
      </c>
      <c r="D3443" s="9" t="str">
        <f t="shared" si="107"/>
        <v>H3470</v>
      </c>
      <c r="F3443">
        <v>69040</v>
      </c>
      <c r="G3443" s="1" t="str">
        <f>_xll.BDS("SPX Index","CHAIN_TICKERS", "CHAIN_STRIKE_PX_OVRD",F3443, "CHAIN_PUT_CALL_TYPE_OVRD=P", "CHAIN_PERIODICITY_OVRD=M")</f>
        <v>SPX US 11/20/15 P2700</v>
      </c>
    </row>
    <row r="3444" spans="1:7" x14ac:dyDescent="0.25">
      <c r="A3444">
        <v>0</v>
      </c>
      <c r="B3444" s="9">
        <v>1.5594520547945206E-4</v>
      </c>
      <c r="C3444" s="9" t="str">
        <f t="shared" si="106"/>
        <v>$H$3471</v>
      </c>
      <c r="D3444" s="9" t="str">
        <f t="shared" si="107"/>
        <v>H3471</v>
      </c>
      <c r="F3444">
        <v>69060</v>
      </c>
      <c r="G3444" s="1" t="str">
        <f>_xll.BDS("SPX Index","CHAIN_TICKERS", "CHAIN_STRIKE_PX_OVRD",F3444, "CHAIN_PUT_CALL_TYPE_OVRD=P", "CHAIN_PERIODICITY_OVRD=M")</f>
        <v>SPX US 11/20/15 P2700</v>
      </c>
    </row>
    <row r="3445" spans="1:7" x14ac:dyDescent="0.25">
      <c r="A3445">
        <v>0</v>
      </c>
      <c r="B3445" s="9">
        <v>1.5638356164383562E-4</v>
      </c>
      <c r="C3445" s="9" t="str">
        <f t="shared" si="106"/>
        <v>$H$3472</v>
      </c>
      <c r="D3445" s="9" t="str">
        <f t="shared" si="107"/>
        <v>H3472</v>
      </c>
      <c r="F3445">
        <v>69080</v>
      </c>
      <c r="G3445" s="1" t="str">
        <f>_xll.BDS("SPX Index","CHAIN_TICKERS", "CHAIN_STRIKE_PX_OVRD",F3445, "CHAIN_PUT_CALL_TYPE_OVRD=P", "CHAIN_PERIODICITY_OVRD=M")</f>
        <v>SPX US 11/20/15 P2700</v>
      </c>
    </row>
    <row r="3446" spans="1:7" x14ac:dyDescent="0.25">
      <c r="A3446">
        <v>0</v>
      </c>
      <c r="B3446" s="9">
        <v>1.5465753424657533E-4</v>
      </c>
      <c r="C3446" s="9" t="str">
        <f t="shared" si="106"/>
        <v>$H$3473</v>
      </c>
      <c r="D3446" s="9" t="str">
        <f t="shared" si="107"/>
        <v>H3473</v>
      </c>
      <c r="F3446">
        <v>69100</v>
      </c>
      <c r="G3446" s="1" t="str">
        <f>_xll.BDS("SPX Index","CHAIN_TICKERS", "CHAIN_STRIKE_PX_OVRD",F3446, "CHAIN_PUT_CALL_TYPE_OVRD=P", "CHAIN_PERIODICITY_OVRD=M")</f>
        <v>SPX US 11/20/15 P2700</v>
      </c>
    </row>
    <row r="3447" spans="1:7" x14ac:dyDescent="0.25">
      <c r="A3447">
        <v>0</v>
      </c>
      <c r="B3447" s="9">
        <v>1.5375342465753425E-4</v>
      </c>
      <c r="C3447" s="9" t="str">
        <f t="shared" si="106"/>
        <v>$H$3474</v>
      </c>
      <c r="D3447" s="9" t="str">
        <f t="shared" si="107"/>
        <v>H3474</v>
      </c>
      <c r="F3447">
        <v>69120</v>
      </c>
      <c r="G3447" s="1" t="str">
        <f>_xll.BDS("SPX Index","CHAIN_TICKERS", "CHAIN_STRIKE_PX_OVRD",F3447, "CHAIN_PUT_CALL_TYPE_OVRD=P", "CHAIN_PERIODICITY_OVRD=M")</f>
        <v>SPX US 11/20/15 P2700</v>
      </c>
    </row>
    <row r="3448" spans="1:7" x14ac:dyDescent="0.25">
      <c r="A3448">
        <v>0</v>
      </c>
      <c r="B3448" s="9">
        <v>1.5512328767123288E-4</v>
      </c>
      <c r="C3448" s="9" t="str">
        <f t="shared" si="106"/>
        <v>$H$3475</v>
      </c>
      <c r="D3448" s="9" t="str">
        <f t="shared" si="107"/>
        <v>H3475</v>
      </c>
      <c r="F3448">
        <v>69140</v>
      </c>
      <c r="G3448" s="1" t="str">
        <f>_xll.BDS("SPX Index","CHAIN_TICKERS", "CHAIN_STRIKE_PX_OVRD",F3448, "CHAIN_PUT_CALL_TYPE_OVRD=P", "CHAIN_PERIODICITY_OVRD=M")</f>
        <v>SPX US 11/20/15 P2700</v>
      </c>
    </row>
    <row r="3449" spans="1:7" x14ac:dyDescent="0.25">
      <c r="A3449">
        <v>0</v>
      </c>
      <c r="B3449" s="9">
        <v>1.5394520547945206E-4</v>
      </c>
      <c r="C3449" s="9" t="str">
        <f t="shared" si="106"/>
        <v>$H$3476</v>
      </c>
      <c r="D3449" s="9" t="str">
        <f t="shared" si="107"/>
        <v>H3476</v>
      </c>
      <c r="F3449">
        <v>69160</v>
      </c>
      <c r="G3449" s="1" t="str">
        <f>_xll.BDS("SPX Index","CHAIN_TICKERS", "CHAIN_STRIKE_PX_OVRD",F3449, "CHAIN_PUT_CALL_TYPE_OVRD=P", "CHAIN_PERIODICITY_OVRD=M")</f>
        <v>SPX US 11/20/15 P2700</v>
      </c>
    </row>
    <row r="3450" spans="1:7" x14ac:dyDescent="0.25">
      <c r="A3450">
        <v>0</v>
      </c>
      <c r="B3450" s="9">
        <v>1.5553424657534245E-4</v>
      </c>
      <c r="C3450" s="9" t="str">
        <f t="shared" si="106"/>
        <v>$H$3477</v>
      </c>
      <c r="D3450" s="9" t="str">
        <f t="shared" si="107"/>
        <v>H3477</v>
      </c>
      <c r="F3450">
        <v>69180</v>
      </c>
      <c r="G3450" s="1" t="str">
        <f>_xll.BDS("SPX Index","CHAIN_TICKERS", "CHAIN_STRIKE_PX_OVRD",F3450, "CHAIN_PUT_CALL_TYPE_OVRD=P", "CHAIN_PERIODICITY_OVRD=M")</f>
        <v>SPX US 11/20/15 P2700</v>
      </c>
    </row>
    <row r="3451" spans="1:7" x14ac:dyDescent="0.25">
      <c r="A3451">
        <v>0</v>
      </c>
      <c r="B3451" s="9">
        <v>1.5435616438356166E-4</v>
      </c>
      <c r="C3451" s="9" t="str">
        <f t="shared" si="106"/>
        <v>$H$3478</v>
      </c>
      <c r="D3451" s="9" t="str">
        <f t="shared" si="107"/>
        <v>H3478</v>
      </c>
      <c r="F3451">
        <v>69200</v>
      </c>
      <c r="G3451" s="1" t="str">
        <f>_xll.BDS("SPX Index","CHAIN_TICKERS", "CHAIN_STRIKE_PX_OVRD",F3451, "CHAIN_PUT_CALL_TYPE_OVRD=P", "CHAIN_PERIODICITY_OVRD=M")</f>
        <v>SPX US 11/20/15 P2700</v>
      </c>
    </row>
    <row r="3452" spans="1:7" x14ac:dyDescent="0.25">
      <c r="A3452">
        <v>0</v>
      </c>
      <c r="B3452" s="9">
        <v>1.5490410958904108E-4</v>
      </c>
      <c r="C3452" s="9" t="str">
        <f t="shared" si="106"/>
        <v>$H$3479</v>
      </c>
      <c r="D3452" s="9" t="str">
        <f t="shared" si="107"/>
        <v>H3479</v>
      </c>
      <c r="F3452">
        <v>69220</v>
      </c>
      <c r="G3452" s="1" t="str">
        <f>_xll.BDS("SPX Index","CHAIN_TICKERS", "CHAIN_STRIKE_PX_OVRD",F3452, "CHAIN_PUT_CALL_TYPE_OVRD=P", "CHAIN_PERIODICITY_OVRD=M")</f>
        <v>SPX US 11/20/15 P2700</v>
      </c>
    </row>
    <row r="3453" spans="1:7" x14ac:dyDescent="0.25">
      <c r="A3453">
        <v>0</v>
      </c>
      <c r="B3453" s="9">
        <v>1.5427397260273974E-4</v>
      </c>
      <c r="C3453" s="9" t="str">
        <f t="shared" si="106"/>
        <v>$H$3480</v>
      </c>
      <c r="D3453" s="9" t="str">
        <f t="shared" si="107"/>
        <v>H3480</v>
      </c>
      <c r="F3453">
        <v>69240</v>
      </c>
      <c r="G3453" s="1" t="str">
        <f>_xll.BDS("SPX Index","CHAIN_TICKERS", "CHAIN_STRIKE_PX_OVRD",F3453, "CHAIN_PUT_CALL_TYPE_OVRD=P", "CHAIN_PERIODICITY_OVRD=M")</f>
        <v>SPX US 11/20/15 P2700</v>
      </c>
    </row>
    <row r="3454" spans="1:7" x14ac:dyDescent="0.25">
      <c r="A3454">
        <v>0</v>
      </c>
      <c r="B3454" s="9">
        <v>1.5394520547945206E-4</v>
      </c>
      <c r="C3454" s="9" t="str">
        <f t="shared" si="106"/>
        <v>$H$3481</v>
      </c>
      <c r="D3454" s="9" t="str">
        <f t="shared" si="107"/>
        <v>H3481</v>
      </c>
      <c r="F3454">
        <v>69260</v>
      </c>
      <c r="G3454" s="1" t="str">
        <f>_xll.BDS("SPX Index","CHAIN_TICKERS", "CHAIN_STRIKE_PX_OVRD",F3454, "CHAIN_PUT_CALL_TYPE_OVRD=P", "CHAIN_PERIODICITY_OVRD=M")</f>
        <v>SPX US 11/20/15 P2700</v>
      </c>
    </row>
    <row r="3455" spans="1:7" x14ac:dyDescent="0.25">
      <c r="A3455">
        <v>0</v>
      </c>
      <c r="B3455" s="9">
        <v>1.5726027397260274E-4</v>
      </c>
      <c r="C3455" s="9" t="str">
        <f t="shared" si="106"/>
        <v>$H$3482</v>
      </c>
      <c r="D3455" s="9" t="str">
        <f t="shared" si="107"/>
        <v>H3482</v>
      </c>
      <c r="F3455">
        <v>69280</v>
      </c>
      <c r="G3455" s="1" t="str">
        <f>_xll.BDS("SPX Index","CHAIN_TICKERS", "CHAIN_STRIKE_PX_OVRD",F3455, "CHAIN_PUT_CALL_TYPE_OVRD=P", "CHAIN_PERIODICITY_OVRD=M")</f>
        <v>SPX US 11/20/15 P2700</v>
      </c>
    </row>
    <row r="3456" spans="1:7" x14ac:dyDescent="0.25">
      <c r="A3456">
        <v>0</v>
      </c>
      <c r="B3456" s="9">
        <v>1.5693150684931506E-4</v>
      </c>
      <c r="C3456" s="9" t="str">
        <f t="shared" si="106"/>
        <v>$H$3483</v>
      </c>
      <c r="D3456" s="9" t="str">
        <f t="shared" si="107"/>
        <v>H3483</v>
      </c>
      <c r="F3456">
        <v>69300</v>
      </c>
      <c r="G3456" s="1" t="str">
        <f>_xll.BDS("SPX Index","CHAIN_TICKERS", "CHAIN_STRIKE_PX_OVRD",F3456, "CHAIN_PUT_CALL_TYPE_OVRD=P", "CHAIN_PERIODICITY_OVRD=M")</f>
        <v>SPX US 11/20/15 P2700</v>
      </c>
    </row>
    <row r="3457" spans="1:7" x14ac:dyDescent="0.25">
      <c r="A3457">
        <v>3</v>
      </c>
      <c r="B3457" s="9">
        <v>1.5720547945205477E-4</v>
      </c>
      <c r="C3457" s="9" t="str">
        <f t="shared" si="106"/>
        <v>$H$3484</v>
      </c>
      <c r="D3457" s="9" t="str">
        <f t="shared" si="107"/>
        <v>H3484</v>
      </c>
      <c r="F3457">
        <v>69320</v>
      </c>
      <c r="G3457" s="1" t="str">
        <f>_xll.BDS("SPX Index","CHAIN_TICKERS", "CHAIN_STRIKE_PX_OVRD",F3457, "CHAIN_PUT_CALL_TYPE_OVRD=P", "CHAIN_PERIODICITY_OVRD=M")</f>
        <v>SPX US 11/20/15 P2700</v>
      </c>
    </row>
    <row r="3458" spans="1:7" x14ac:dyDescent="0.25">
      <c r="A3458">
        <v>0</v>
      </c>
      <c r="B3458" s="9">
        <v>1.5739726027397261E-4</v>
      </c>
      <c r="C3458" s="9" t="str">
        <f t="shared" si="106"/>
        <v>$H$3485</v>
      </c>
      <c r="D3458" s="9" t="str">
        <f t="shared" si="107"/>
        <v>H3485</v>
      </c>
      <c r="F3458">
        <v>69340</v>
      </c>
      <c r="G3458" s="1" t="str">
        <f>_xll.BDS("SPX Index","CHAIN_TICKERS", "CHAIN_STRIKE_PX_OVRD",F3458, "CHAIN_PUT_CALL_TYPE_OVRD=P", "CHAIN_PERIODICITY_OVRD=M")</f>
        <v>SPX US 11/20/15 P2700</v>
      </c>
    </row>
    <row r="3459" spans="1:7" x14ac:dyDescent="0.25">
      <c r="A3459">
        <v>0</v>
      </c>
      <c r="B3459" s="9">
        <v>1.5791780821917809E-4</v>
      </c>
      <c r="C3459" s="9" t="str">
        <f t="shared" si="106"/>
        <v>$H$3486</v>
      </c>
      <c r="D3459" s="9" t="str">
        <f t="shared" si="107"/>
        <v>H3486</v>
      </c>
      <c r="F3459">
        <v>69360</v>
      </c>
      <c r="G3459" s="1" t="str">
        <f>_xll.BDS("SPX Index","CHAIN_TICKERS", "CHAIN_STRIKE_PX_OVRD",F3459, "CHAIN_PUT_CALL_TYPE_OVRD=P", "CHAIN_PERIODICITY_OVRD=M")</f>
        <v>SPX US 11/20/15 P2700</v>
      </c>
    </row>
    <row r="3460" spans="1:7" x14ac:dyDescent="0.25">
      <c r="A3460">
        <v>0</v>
      </c>
      <c r="B3460" s="9">
        <v>1.5950684931506848E-4</v>
      </c>
      <c r="C3460" s="9" t="str">
        <f t="shared" ref="C3460:C3523" si="108">ADDRESS(ROW(B3460)+MATCH(1,B3460:B3486),8)</f>
        <v>$H$3487</v>
      </c>
      <c r="D3460" s="9" t="str">
        <f t="shared" ref="D3460:D3523" si="109">"H"&amp;(ROW(B3460)+MATCH(1,B3460:B3486))</f>
        <v>H3487</v>
      </c>
      <c r="F3460">
        <v>69380</v>
      </c>
      <c r="G3460" s="1" t="str">
        <f>_xll.BDS("SPX Index","CHAIN_TICKERS", "CHAIN_STRIKE_PX_OVRD",F3460, "CHAIN_PUT_CALL_TYPE_OVRD=P", "CHAIN_PERIODICITY_OVRD=M")</f>
        <v>SPX US 11/20/15 P2700</v>
      </c>
    </row>
    <row r="3461" spans="1:7" x14ac:dyDescent="0.25">
      <c r="A3461">
        <v>0</v>
      </c>
      <c r="B3461" s="9">
        <v>1.5893150684931508E-4</v>
      </c>
      <c r="C3461" s="9" t="str">
        <f t="shared" si="108"/>
        <v>$H$3488</v>
      </c>
      <c r="D3461" s="9" t="str">
        <f t="shared" si="109"/>
        <v>H3488</v>
      </c>
      <c r="F3461">
        <v>69400</v>
      </c>
      <c r="G3461" s="1" t="str">
        <f>_xll.BDS("SPX Index","CHAIN_TICKERS", "CHAIN_STRIKE_PX_OVRD",F3461, "CHAIN_PUT_CALL_TYPE_OVRD=P", "CHAIN_PERIODICITY_OVRD=M")</f>
        <v>SPX US 11/20/15 P2700</v>
      </c>
    </row>
    <row r="3462" spans="1:7" x14ac:dyDescent="0.25">
      <c r="A3462">
        <v>0</v>
      </c>
      <c r="B3462" s="9">
        <v>1.5797260273972603E-4</v>
      </c>
      <c r="C3462" s="9" t="str">
        <f t="shared" si="108"/>
        <v>$H$3489</v>
      </c>
      <c r="D3462" s="9" t="str">
        <f t="shared" si="109"/>
        <v>H3489</v>
      </c>
      <c r="F3462">
        <v>69420</v>
      </c>
      <c r="G3462" s="1" t="str">
        <f>_xll.BDS("SPX Index","CHAIN_TICKERS", "CHAIN_STRIKE_PX_OVRD",F3462, "CHAIN_PUT_CALL_TYPE_OVRD=P", "CHAIN_PERIODICITY_OVRD=M")</f>
        <v>SPX US 11/20/15 P2700</v>
      </c>
    </row>
    <row r="3463" spans="1:7" x14ac:dyDescent="0.25">
      <c r="A3463">
        <v>0</v>
      </c>
      <c r="B3463" s="9">
        <v>1.5967123287671234E-4</v>
      </c>
      <c r="C3463" s="9" t="str">
        <f t="shared" si="108"/>
        <v>$H$3490</v>
      </c>
      <c r="D3463" s="9" t="str">
        <f t="shared" si="109"/>
        <v>H3490</v>
      </c>
      <c r="F3463">
        <v>69440</v>
      </c>
      <c r="G3463" s="1" t="str">
        <f>_xll.BDS("SPX Index","CHAIN_TICKERS", "CHAIN_STRIKE_PX_OVRD",F3463, "CHAIN_PUT_CALL_TYPE_OVRD=P", "CHAIN_PERIODICITY_OVRD=M")</f>
        <v>SPX US 11/20/15 P2700</v>
      </c>
    </row>
    <row r="3464" spans="1:7" x14ac:dyDescent="0.25">
      <c r="A3464">
        <v>0</v>
      </c>
      <c r="B3464" s="9">
        <v>1.5838356164383561E-4</v>
      </c>
      <c r="C3464" s="9" t="str">
        <f t="shared" si="108"/>
        <v>$H$3491</v>
      </c>
      <c r="D3464" s="9" t="str">
        <f t="shared" si="109"/>
        <v>H3491</v>
      </c>
      <c r="F3464">
        <v>69460</v>
      </c>
      <c r="G3464" s="1" t="str">
        <f>_xll.BDS("SPX Index","CHAIN_TICKERS", "CHAIN_STRIKE_PX_OVRD",F3464, "CHAIN_PUT_CALL_TYPE_OVRD=P", "CHAIN_PERIODICITY_OVRD=M")</f>
        <v>SPX US 11/20/15 P2700</v>
      </c>
    </row>
    <row r="3465" spans="1:7" x14ac:dyDescent="0.25">
      <c r="A3465">
        <v>0</v>
      </c>
      <c r="B3465" s="9">
        <v>1.5808219178082192E-4</v>
      </c>
      <c r="C3465" s="9" t="str">
        <f t="shared" si="108"/>
        <v>$H$3492</v>
      </c>
      <c r="D3465" s="9" t="str">
        <f t="shared" si="109"/>
        <v>H3492</v>
      </c>
      <c r="F3465">
        <v>69480</v>
      </c>
      <c r="G3465" s="1" t="str">
        <f>_xll.BDS("SPX Index","CHAIN_TICKERS", "CHAIN_STRIKE_PX_OVRD",F3465, "CHAIN_PUT_CALL_TYPE_OVRD=P", "CHAIN_PERIODICITY_OVRD=M")</f>
        <v>SPX US 11/20/15 P2700</v>
      </c>
    </row>
    <row r="3466" spans="1:7" x14ac:dyDescent="0.25">
      <c r="A3466">
        <v>0</v>
      </c>
      <c r="B3466" s="9">
        <v>1.5778082191780822E-4</v>
      </c>
      <c r="C3466" s="9" t="str">
        <f t="shared" si="108"/>
        <v>$H$3493</v>
      </c>
      <c r="D3466" s="9" t="str">
        <f t="shared" si="109"/>
        <v>H3493</v>
      </c>
      <c r="F3466">
        <v>69500</v>
      </c>
      <c r="G3466" s="1" t="str">
        <f>_xll.BDS("SPX Index","CHAIN_TICKERS", "CHAIN_STRIKE_PX_OVRD",F3466, "CHAIN_PUT_CALL_TYPE_OVRD=P", "CHAIN_PERIODICITY_OVRD=M")</f>
        <v>SPX US 11/20/15 P2700</v>
      </c>
    </row>
    <row r="3467" spans="1:7" x14ac:dyDescent="0.25">
      <c r="A3467">
        <v>0</v>
      </c>
      <c r="B3467" s="9">
        <v>1.5942465753424658E-4</v>
      </c>
      <c r="C3467" s="9" t="str">
        <f t="shared" si="108"/>
        <v>$H$3494</v>
      </c>
      <c r="D3467" s="9" t="str">
        <f t="shared" si="109"/>
        <v>H3494</v>
      </c>
      <c r="F3467">
        <v>69520</v>
      </c>
      <c r="G3467" s="1" t="str">
        <f>_xll.BDS("SPX Index","CHAIN_TICKERS", "CHAIN_STRIKE_PX_OVRD",F3467, "CHAIN_PUT_CALL_TYPE_OVRD=P", "CHAIN_PERIODICITY_OVRD=M")</f>
        <v>SPX US 11/20/15 P2700</v>
      </c>
    </row>
    <row r="3468" spans="1:7" x14ac:dyDescent="0.25">
      <c r="A3468">
        <v>0</v>
      </c>
      <c r="B3468" s="9">
        <v>1.593972602739726E-4</v>
      </c>
      <c r="C3468" s="9" t="str">
        <f t="shared" si="108"/>
        <v>$H$3495</v>
      </c>
      <c r="D3468" s="9" t="str">
        <f t="shared" si="109"/>
        <v>H3495</v>
      </c>
      <c r="F3468">
        <v>69540</v>
      </c>
      <c r="G3468" s="1" t="str">
        <f>_xll.BDS("SPX Index","CHAIN_TICKERS", "CHAIN_STRIKE_PX_OVRD",F3468, "CHAIN_PUT_CALL_TYPE_OVRD=P", "CHAIN_PERIODICITY_OVRD=M")</f>
        <v>SPX US 11/20/15 P2700</v>
      </c>
    </row>
    <row r="3469" spans="1:7" x14ac:dyDescent="0.25">
      <c r="A3469">
        <v>0</v>
      </c>
      <c r="B3469" s="9">
        <v>1.5983561643835616E-4</v>
      </c>
      <c r="C3469" s="9" t="str">
        <f t="shared" si="108"/>
        <v>$H$3496</v>
      </c>
      <c r="D3469" s="9" t="str">
        <f t="shared" si="109"/>
        <v>H3496</v>
      </c>
      <c r="F3469">
        <v>69560</v>
      </c>
      <c r="G3469" s="1" t="str">
        <f>_xll.BDS("SPX Index","CHAIN_TICKERS", "CHAIN_STRIKE_PX_OVRD",F3469, "CHAIN_PUT_CALL_TYPE_OVRD=P", "CHAIN_PERIODICITY_OVRD=M")</f>
        <v>SPX US 11/20/15 P2700</v>
      </c>
    </row>
    <row r="3470" spans="1:7" x14ac:dyDescent="0.25">
      <c r="A3470">
        <v>0</v>
      </c>
      <c r="B3470" s="9">
        <v>1.5950684931506848E-4</v>
      </c>
      <c r="C3470" s="9" t="str">
        <f t="shared" si="108"/>
        <v>$H$3497</v>
      </c>
      <c r="D3470" s="9" t="str">
        <f t="shared" si="109"/>
        <v>H3497</v>
      </c>
      <c r="F3470">
        <v>69580</v>
      </c>
      <c r="G3470" s="1" t="str">
        <f>_xll.BDS("SPX Index","CHAIN_TICKERS", "CHAIN_STRIKE_PX_OVRD",F3470, "CHAIN_PUT_CALL_TYPE_OVRD=P", "CHAIN_PERIODICITY_OVRD=M")</f>
        <v>SPX US 11/20/15 P2700</v>
      </c>
    </row>
    <row r="3471" spans="1:7" x14ac:dyDescent="0.25">
      <c r="A3471">
        <v>0</v>
      </c>
      <c r="B3471" s="9">
        <v>1.5978082191780822E-4</v>
      </c>
      <c r="C3471" s="9" t="str">
        <f t="shared" si="108"/>
        <v>$H$3498</v>
      </c>
      <c r="D3471" s="9" t="str">
        <f t="shared" si="109"/>
        <v>H3498</v>
      </c>
      <c r="F3471">
        <v>69600</v>
      </c>
      <c r="G3471" s="1" t="str">
        <f>_xll.BDS("SPX Index","CHAIN_TICKERS", "CHAIN_STRIKE_PX_OVRD",F3471, "CHAIN_PUT_CALL_TYPE_OVRD=P", "CHAIN_PERIODICITY_OVRD=M")</f>
        <v>SPX US 11/20/15 P2700</v>
      </c>
    </row>
    <row r="3472" spans="1:7" x14ac:dyDescent="0.25">
      <c r="A3472">
        <v>0</v>
      </c>
      <c r="B3472" s="9">
        <v>1.6142465753424658E-4</v>
      </c>
      <c r="C3472" s="9" t="str">
        <f t="shared" si="108"/>
        <v>$H$3499</v>
      </c>
      <c r="D3472" s="9" t="str">
        <f t="shared" si="109"/>
        <v>H3499</v>
      </c>
      <c r="F3472">
        <v>69620</v>
      </c>
      <c r="G3472" s="1" t="str">
        <f>_xll.BDS("SPX Index","CHAIN_TICKERS", "CHAIN_STRIKE_PX_OVRD",F3472, "CHAIN_PUT_CALL_TYPE_OVRD=P", "CHAIN_PERIODICITY_OVRD=M")</f>
        <v>SPX US 11/20/15 P2700</v>
      </c>
    </row>
    <row r="3473" spans="1:7" x14ac:dyDescent="0.25">
      <c r="A3473">
        <v>0</v>
      </c>
      <c r="B3473" s="9">
        <v>1.6082191780821919E-4</v>
      </c>
      <c r="C3473" s="9" t="str">
        <f t="shared" si="108"/>
        <v>$H$3500</v>
      </c>
      <c r="D3473" s="9" t="str">
        <f t="shared" si="109"/>
        <v>H3500</v>
      </c>
      <c r="F3473">
        <v>69640</v>
      </c>
      <c r="G3473" s="1" t="str">
        <f>_xll.BDS("SPX Index","CHAIN_TICKERS", "CHAIN_STRIKE_PX_OVRD",F3473, "CHAIN_PUT_CALL_TYPE_OVRD=P", "CHAIN_PERIODICITY_OVRD=M")</f>
        <v>SPX US 11/20/15 P2700</v>
      </c>
    </row>
    <row r="3474" spans="1:7" x14ac:dyDescent="0.25">
      <c r="A3474">
        <v>0</v>
      </c>
      <c r="B3474" s="9">
        <v>1.6126027397260275E-4</v>
      </c>
      <c r="C3474" s="9" t="str">
        <f t="shared" si="108"/>
        <v>$H$3501</v>
      </c>
      <c r="D3474" s="9" t="str">
        <f t="shared" si="109"/>
        <v>H3501</v>
      </c>
      <c r="F3474">
        <v>69660</v>
      </c>
      <c r="G3474" s="1" t="str">
        <f>_xll.BDS("SPX Index","CHAIN_TICKERS", "CHAIN_STRIKE_PX_OVRD",F3474, "CHAIN_PUT_CALL_TYPE_OVRD=P", "CHAIN_PERIODICITY_OVRD=M")</f>
        <v>SPX US 11/20/15 P2700</v>
      </c>
    </row>
    <row r="3475" spans="1:7" x14ac:dyDescent="0.25">
      <c r="A3475">
        <v>0</v>
      </c>
      <c r="B3475" s="9">
        <v>1.6065753424657534E-4</v>
      </c>
      <c r="C3475" s="9" t="str">
        <f t="shared" si="108"/>
        <v>$H$3502</v>
      </c>
      <c r="D3475" s="9" t="str">
        <f t="shared" si="109"/>
        <v>H3502</v>
      </c>
      <c r="F3475">
        <v>69680</v>
      </c>
      <c r="G3475" s="1" t="str">
        <f>_xll.BDS("SPX Index","CHAIN_TICKERS", "CHAIN_STRIKE_PX_OVRD",F3475, "CHAIN_PUT_CALL_TYPE_OVRD=P", "CHAIN_PERIODICITY_OVRD=M")</f>
        <v>SPX US 11/20/15 P2700</v>
      </c>
    </row>
    <row r="3476" spans="1:7" x14ac:dyDescent="0.25">
      <c r="A3476">
        <v>1</v>
      </c>
      <c r="B3476" s="9">
        <v>1.6063013698630136E-4</v>
      </c>
      <c r="C3476" s="9" t="str">
        <f t="shared" si="108"/>
        <v>$H$3503</v>
      </c>
      <c r="D3476" s="9" t="str">
        <f t="shared" si="109"/>
        <v>H3503</v>
      </c>
      <c r="F3476">
        <v>69700</v>
      </c>
      <c r="G3476" s="1" t="str">
        <f>_xll.BDS("SPX Index","CHAIN_TICKERS", "CHAIN_STRIKE_PX_OVRD",F3476, "CHAIN_PUT_CALL_TYPE_OVRD=P", "CHAIN_PERIODICITY_OVRD=M")</f>
        <v>SPX US 11/20/15 P2700</v>
      </c>
    </row>
    <row r="3477" spans="1:7" x14ac:dyDescent="0.25">
      <c r="A3477">
        <v>0</v>
      </c>
      <c r="B3477" s="9">
        <v>1.6084931506849315E-4</v>
      </c>
      <c r="C3477" s="9" t="str">
        <f t="shared" si="108"/>
        <v>$H$3504</v>
      </c>
      <c r="D3477" s="9" t="str">
        <f t="shared" si="109"/>
        <v>H3504</v>
      </c>
      <c r="F3477">
        <v>69720</v>
      </c>
      <c r="G3477" s="1" t="str">
        <f>_xll.BDS("SPX Index","CHAIN_TICKERS", "CHAIN_STRIKE_PX_OVRD",F3477, "CHAIN_PUT_CALL_TYPE_OVRD=P", "CHAIN_PERIODICITY_OVRD=M")</f>
        <v>SPX US 11/20/15 P2700</v>
      </c>
    </row>
    <row r="3478" spans="1:7" x14ac:dyDescent="0.25">
      <c r="A3478">
        <v>0</v>
      </c>
      <c r="B3478" s="9">
        <v>1.6167123287671233E-4</v>
      </c>
      <c r="C3478" s="9" t="str">
        <f t="shared" si="108"/>
        <v>$H$3505</v>
      </c>
      <c r="D3478" s="9" t="str">
        <f t="shared" si="109"/>
        <v>H3505</v>
      </c>
      <c r="F3478">
        <v>69740</v>
      </c>
      <c r="G3478" s="1" t="str">
        <f>_xll.BDS("SPX Index","CHAIN_TICKERS", "CHAIN_STRIKE_PX_OVRD",F3478, "CHAIN_PUT_CALL_TYPE_OVRD=P", "CHAIN_PERIODICITY_OVRD=M")</f>
        <v>SPX US 11/20/15 P2700</v>
      </c>
    </row>
    <row r="3479" spans="1:7" x14ac:dyDescent="0.25">
      <c r="A3479">
        <v>0</v>
      </c>
      <c r="B3479" s="9">
        <v>1.6213698630136988E-4</v>
      </c>
      <c r="C3479" s="9" t="str">
        <f t="shared" si="108"/>
        <v>$H$3506</v>
      </c>
      <c r="D3479" s="9" t="str">
        <f t="shared" si="109"/>
        <v>H3506</v>
      </c>
      <c r="F3479">
        <v>69760</v>
      </c>
      <c r="G3479" s="1" t="str">
        <f>_xll.BDS("SPX Index","CHAIN_TICKERS", "CHAIN_STRIKE_PX_OVRD",F3479, "CHAIN_PUT_CALL_TYPE_OVRD=P", "CHAIN_PERIODICITY_OVRD=M")</f>
        <v>SPX US 11/20/15 P2700</v>
      </c>
    </row>
    <row r="3480" spans="1:7" x14ac:dyDescent="0.25">
      <c r="A3480">
        <v>0</v>
      </c>
      <c r="B3480" s="9">
        <v>1.6210958904109589E-4</v>
      </c>
      <c r="C3480" s="9" t="str">
        <f t="shared" si="108"/>
        <v>$H$3507</v>
      </c>
      <c r="D3480" s="9" t="str">
        <f t="shared" si="109"/>
        <v>H3507</v>
      </c>
      <c r="F3480">
        <v>69780</v>
      </c>
      <c r="G3480" s="1" t="str">
        <f>_xll.BDS("SPX Index","CHAIN_TICKERS", "CHAIN_STRIKE_PX_OVRD",F3480, "CHAIN_PUT_CALL_TYPE_OVRD=P", "CHAIN_PERIODICITY_OVRD=M")</f>
        <v>SPX US 11/20/15 P2700</v>
      </c>
    </row>
    <row r="3481" spans="1:7" x14ac:dyDescent="0.25">
      <c r="A3481">
        <v>0</v>
      </c>
      <c r="B3481" s="9">
        <v>1.6120547945205481E-4</v>
      </c>
      <c r="C3481" s="9" t="str">
        <f t="shared" si="108"/>
        <v>$H$3508</v>
      </c>
      <c r="D3481" s="9" t="str">
        <f t="shared" si="109"/>
        <v>H3508</v>
      </c>
      <c r="F3481">
        <v>69800</v>
      </c>
      <c r="G3481" s="1" t="str">
        <f>_xll.BDS("SPX Index","CHAIN_TICKERS", "CHAIN_STRIKE_PX_OVRD",F3481, "CHAIN_PUT_CALL_TYPE_OVRD=P", "CHAIN_PERIODICITY_OVRD=M")</f>
        <v>SPX US 11/20/15 P2700</v>
      </c>
    </row>
    <row r="3482" spans="1:7" x14ac:dyDescent="0.25">
      <c r="A3482">
        <v>0</v>
      </c>
      <c r="B3482" s="9">
        <v>1.6169863013698631E-4</v>
      </c>
      <c r="C3482" s="9" t="str">
        <f t="shared" si="108"/>
        <v>$H$3509</v>
      </c>
      <c r="D3482" s="9" t="str">
        <f t="shared" si="109"/>
        <v>H3509</v>
      </c>
      <c r="F3482">
        <v>69820</v>
      </c>
      <c r="G3482" s="1" t="str">
        <f>_xll.BDS("SPX Index","CHAIN_TICKERS", "CHAIN_STRIKE_PX_OVRD",F3482, "CHAIN_PUT_CALL_TYPE_OVRD=P", "CHAIN_PERIODICITY_OVRD=M")</f>
        <v>SPX US 11/20/15 P2700</v>
      </c>
    </row>
    <row r="3483" spans="1:7" x14ac:dyDescent="0.25">
      <c r="A3483">
        <v>0</v>
      </c>
      <c r="B3483" s="9">
        <v>1.6024657534246576E-4</v>
      </c>
      <c r="C3483" s="9" t="str">
        <f t="shared" si="108"/>
        <v>$H$3510</v>
      </c>
      <c r="D3483" s="9" t="str">
        <f t="shared" si="109"/>
        <v>H3510</v>
      </c>
      <c r="F3483">
        <v>69840</v>
      </c>
      <c r="G3483" s="1" t="str">
        <f>_xll.BDS("SPX Index","CHAIN_TICKERS", "CHAIN_STRIKE_PX_OVRD",F3483, "CHAIN_PUT_CALL_TYPE_OVRD=P", "CHAIN_PERIODICITY_OVRD=M")</f>
        <v>SPX US 11/20/15 P2700</v>
      </c>
    </row>
    <row r="3484" spans="1:7" x14ac:dyDescent="0.25">
      <c r="A3484">
        <v>0</v>
      </c>
      <c r="B3484" s="9">
        <v>1.6126027397260275E-4</v>
      </c>
      <c r="C3484" s="9" t="str">
        <f t="shared" si="108"/>
        <v>$H$3511</v>
      </c>
      <c r="D3484" s="9" t="str">
        <f t="shared" si="109"/>
        <v>H3511</v>
      </c>
      <c r="F3484">
        <v>69860</v>
      </c>
      <c r="G3484" s="1" t="str">
        <f>_xll.BDS("SPX Index","CHAIN_TICKERS", "CHAIN_STRIKE_PX_OVRD",F3484, "CHAIN_PUT_CALL_TYPE_OVRD=P", "CHAIN_PERIODICITY_OVRD=M")</f>
        <v>SPX US 11/20/15 P2700</v>
      </c>
    </row>
    <row r="3485" spans="1:7" x14ac:dyDescent="0.25">
      <c r="A3485">
        <v>0</v>
      </c>
      <c r="B3485" s="9">
        <v>1.6123287671232877E-4</v>
      </c>
      <c r="C3485" s="9" t="str">
        <f t="shared" si="108"/>
        <v>$H$3512</v>
      </c>
      <c r="D3485" s="9" t="str">
        <f t="shared" si="109"/>
        <v>H3512</v>
      </c>
      <c r="F3485">
        <v>69880</v>
      </c>
      <c r="G3485" s="1" t="str">
        <f>_xll.BDS("SPX Index","CHAIN_TICKERS", "CHAIN_STRIKE_PX_OVRD",F3485, "CHAIN_PUT_CALL_TYPE_OVRD=P", "CHAIN_PERIODICITY_OVRD=M")</f>
        <v>SPX US 11/20/15 P2700</v>
      </c>
    </row>
    <row r="3486" spans="1:7" x14ac:dyDescent="0.25">
      <c r="A3486">
        <v>0</v>
      </c>
      <c r="B3486" s="9">
        <v>1.6120547945205481E-4</v>
      </c>
      <c r="C3486" s="9" t="str">
        <f t="shared" si="108"/>
        <v>$H$3513</v>
      </c>
      <c r="D3486" s="9" t="str">
        <f t="shared" si="109"/>
        <v>H3513</v>
      </c>
      <c r="F3486">
        <v>69900</v>
      </c>
      <c r="G3486" s="1" t="str">
        <f>_xll.BDS("SPX Index","CHAIN_TICKERS", "CHAIN_STRIKE_PX_OVRD",F3486, "CHAIN_PUT_CALL_TYPE_OVRD=P", "CHAIN_PERIODICITY_OVRD=M")</f>
        <v>SPX US 11/20/15 P2700</v>
      </c>
    </row>
    <row r="3487" spans="1:7" x14ac:dyDescent="0.25">
      <c r="A3487">
        <v>0</v>
      </c>
      <c r="B3487" s="9">
        <v>1.6084931506849315E-4</v>
      </c>
      <c r="C3487" s="9" t="str">
        <f t="shared" si="108"/>
        <v>$H$3514</v>
      </c>
      <c r="D3487" s="9" t="str">
        <f t="shared" si="109"/>
        <v>H3514</v>
      </c>
      <c r="F3487">
        <v>69920</v>
      </c>
      <c r="G3487" s="1" t="str">
        <f>_xll.BDS("SPX Index","CHAIN_TICKERS", "CHAIN_STRIKE_PX_OVRD",F3487, "CHAIN_PUT_CALL_TYPE_OVRD=P", "CHAIN_PERIODICITY_OVRD=M")</f>
        <v>SPX US 11/20/15 P2700</v>
      </c>
    </row>
    <row r="3488" spans="1:7" x14ac:dyDescent="0.25">
      <c r="A3488">
        <v>0</v>
      </c>
      <c r="B3488" s="9">
        <v>1.6024657534246576E-4</v>
      </c>
      <c r="C3488" s="9" t="str">
        <f t="shared" si="108"/>
        <v>$H$3515</v>
      </c>
      <c r="D3488" s="9" t="str">
        <f t="shared" si="109"/>
        <v>H3515</v>
      </c>
      <c r="F3488">
        <v>69940</v>
      </c>
      <c r="G3488" s="1" t="str">
        <f>_xll.BDS("SPX Index","CHAIN_TICKERS", "CHAIN_STRIKE_PX_OVRD",F3488, "CHAIN_PUT_CALL_TYPE_OVRD=P", "CHAIN_PERIODICITY_OVRD=M")</f>
        <v>SPX US 11/20/15 P2700</v>
      </c>
    </row>
    <row r="3489" spans="1:7" x14ac:dyDescent="0.25">
      <c r="A3489">
        <v>0</v>
      </c>
      <c r="B3489" s="9">
        <v>1.6098630136986302E-4</v>
      </c>
      <c r="C3489" s="9" t="str">
        <f t="shared" si="108"/>
        <v>$H$3516</v>
      </c>
      <c r="D3489" s="9" t="str">
        <f t="shared" si="109"/>
        <v>H3516</v>
      </c>
      <c r="F3489">
        <v>69960</v>
      </c>
      <c r="G3489" s="1" t="str">
        <f>_xll.BDS("SPX Index","CHAIN_TICKERS", "CHAIN_STRIKE_PX_OVRD",F3489, "CHAIN_PUT_CALL_TYPE_OVRD=P", "CHAIN_PERIODICITY_OVRD=M")</f>
        <v>SPX US 11/20/15 P2700</v>
      </c>
    </row>
    <row r="3490" spans="1:7" x14ac:dyDescent="0.25">
      <c r="A3490">
        <v>0</v>
      </c>
      <c r="B3490" s="9">
        <v>1.6095890410958903E-4</v>
      </c>
      <c r="C3490" s="9" t="str">
        <f t="shared" si="108"/>
        <v>$H$3517</v>
      </c>
      <c r="D3490" s="9" t="str">
        <f t="shared" si="109"/>
        <v>H3517</v>
      </c>
      <c r="F3490">
        <v>69980</v>
      </c>
      <c r="G3490" s="1" t="str">
        <f>_xll.BDS("SPX Index","CHAIN_TICKERS", "CHAIN_STRIKE_PX_OVRD",F3490, "CHAIN_PUT_CALL_TYPE_OVRD=P", "CHAIN_PERIODICITY_OVRD=M")</f>
        <v>SPX US 11/20/15 P2700</v>
      </c>
    </row>
    <row r="3491" spans="1:7" x14ac:dyDescent="0.25">
      <c r="A3491">
        <v>0</v>
      </c>
      <c r="B3491" s="9">
        <v>1.6178082191780821E-4</v>
      </c>
      <c r="C3491" s="9" t="str">
        <f t="shared" si="108"/>
        <v>$H$3518</v>
      </c>
      <c r="D3491" s="9" t="str">
        <f t="shared" si="109"/>
        <v>H3518</v>
      </c>
      <c r="F3491">
        <v>70000</v>
      </c>
      <c r="G3491" s="1" t="str">
        <f>_xll.BDS("SPX Index","CHAIN_TICKERS", "CHAIN_STRIKE_PX_OVRD",F3491, "CHAIN_PUT_CALL_TYPE_OVRD=P", "CHAIN_PERIODICITY_OVRD=M")</f>
        <v>SPX US 11/20/15 P2700</v>
      </c>
    </row>
    <row r="3492" spans="1:7" x14ac:dyDescent="0.25">
      <c r="A3492">
        <v>0</v>
      </c>
      <c r="B3492" s="9">
        <v>1.6142465753424658E-4</v>
      </c>
      <c r="C3492" s="9" t="str">
        <f t="shared" si="108"/>
        <v>$H$3519</v>
      </c>
      <c r="D3492" s="9" t="str">
        <f t="shared" si="109"/>
        <v>H3519</v>
      </c>
      <c r="F3492">
        <v>70020</v>
      </c>
      <c r="G3492" s="1" t="str">
        <f>_xll.BDS("SPX Index","CHAIN_TICKERS", "CHAIN_STRIKE_PX_OVRD",F3492, "CHAIN_PUT_CALL_TYPE_OVRD=P", "CHAIN_PERIODICITY_OVRD=M")</f>
        <v>SPX US 11/20/15 P2700</v>
      </c>
    </row>
    <row r="3493" spans="1:7" x14ac:dyDescent="0.25">
      <c r="A3493">
        <v>0</v>
      </c>
      <c r="B3493" s="9">
        <v>1.6024657534246576E-4</v>
      </c>
      <c r="C3493" s="9" t="str">
        <f t="shared" si="108"/>
        <v>$H$3520</v>
      </c>
      <c r="D3493" s="9" t="str">
        <f t="shared" si="109"/>
        <v>H3520</v>
      </c>
      <c r="F3493">
        <v>70040</v>
      </c>
      <c r="G3493" s="1" t="str">
        <f>_xll.BDS("SPX Index","CHAIN_TICKERS", "CHAIN_STRIKE_PX_OVRD",F3493, "CHAIN_PUT_CALL_TYPE_OVRD=P", "CHAIN_PERIODICITY_OVRD=M")</f>
        <v>SPX US 11/20/15 P2700</v>
      </c>
    </row>
    <row r="3494" spans="1:7" x14ac:dyDescent="0.25">
      <c r="A3494">
        <v>0</v>
      </c>
      <c r="B3494" s="9">
        <v>1.601095890410959E-4</v>
      </c>
      <c r="C3494" s="9" t="str">
        <f t="shared" si="108"/>
        <v>$H$3521</v>
      </c>
      <c r="D3494" s="9" t="str">
        <f t="shared" si="109"/>
        <v>H3521</v>
      </c>
      <c r="F3494">
        <v>70060</v>
      </c>
      <c r="G3494" s="1" t="str">
        <f>_xll.BDS("SPX Index","CHAIN_TICKERS", "CHAIN_STRIKE_PX_OVRD",F3494, "CHAIN_PUT_CALL_TYPE_OVRD=P", "CHAIN_PERIODICITY_OVRD=M")</f>
        <v>SPX US 11/20/15 P2700</v>
      </c>
    </row>
    <row r="3495" spans="1:7" x14ac:dyDescent="0.25">
      <c r="A3495">
        <v>0</v>
      </c>
      <c r="B3495" s="9">
        <v>1.5950684931506848E-4</v>
      </c>
      <c r="C3495" s="9" t="str">
        <f t="shared" si="108"/>
        <v>$H$3522</v>
      </c>
      <c r="D3495" s="9" t="str">
        <f t="shared" si="109"/>
        <v>H3522</v>
      </c>
      <c r="F3495">
        <v>70080</v>
      </c>
      <c r="G3495" s="1" t="str">
        <f>_xll.BDS("SPX Index","CHAIN_TICKERS", "CHAIN_STRIKE_PX_OVRD",F3495, "CHAIN_PUT_CALL_TYPE_OVRD=P", "CHAIN_PERIODICITY_OVRD=M")</f>
        <v>SPX US 11/20/15 P2700</v>
      </c>
    </row>
    <row r="3496" spans="1:7" x14ac:dyDescent="0.25">
      <c r="A3496">
        <v>0</v>
      </c>
      <c r="B3496" s="9">
        <v>1.5947945205479453E-4</v>
      </c>
      <c r="C3496" s="9" t="str">
        <f t="shared" si="108"/>
        <v>$H$3523</v>
      </c>
      <c r="D3496" s="9" t="str">
        <f t="shared" si="109"/>
        <v>H3523</v>
      </c>
      <c r="F3496">
        <v>70100</v>
      </c>
      <c r="G3496" s="1" t="str">
        <f>_xll.BDS("SPX Index","CHAIN_TICKERS", "CHAIN_STRIKE_PX_OVRD",F3496, "CHAIN_PUT_CALL_TYPE_OVRD=P", "CHAIN_PERIODICITY_OVRD=M")</f>
        <v>SPX US 11/20/15 P2700</v>
      </c>
    </row>
    <row r="3497" spans="1:7" x14ac:dyDescent="0.25">
      <c r="A3497">
        <v>0</v>
      </c>
      <c r="B3497" s="9">
        <v>1.5827397260273973E-4</v>
      </c>
      <c r="C3497" s="9" t="str">
        <f t="shared" si="108"/>
        <v>$H$3524</v>
      </c>
      <c r="D3497" s="9" t="str">
        <f t="shared" si="109"/>
        <v>H3524</v>
      </c>
      <c r="F3497">
        <v>70120</v>
      </c>
      <c r="G3497" s="1" t="str">
        <f>_xll.BDS("SPX Index","CHAIN_TICKERS", "CHAIN_STRIKE_PX_OVRD",F3497, "CHAIN_PUT_CALL_TYPE_OVRD=P", "CHAIN_PERIODICITY_OVRD=M")</f>
        <v>SPX US 11/20/15 P2700</v>
      </c>
    </row>
    <row r="3498" spans="1:7" x14ac:dyDescent="0.25">
      <c r="A3498">
        <v>0</v>
      </c>
      <c r="B3498" s="9">
        <v>1.5909589041095891E-4</v>
      </c>
      <c r="C3498" s="9" t="str">
        <f t="shared" si="108"/>
        <v>$H$3525</v>
      </c>
      <c r="D3498" s="9" t="str">
        <f t="shared" si="109"/>
        <v>H3525</v>
      </c>
      <c r="F3498">
        <v>70140</v>
      </c>
      <c r="G3498" s="1" t="str">
        <f>_xll.BDS("SPX Index","CHAIN_TICKERS", "CHAIN_STRIKE_PX_OVRD",F3498, "CHAIN_PUT_CALL_TYPE_OVRD=P", "CHAIN_PERIODICITY_OVRD=M")</f>
        <v>SPX US 11/20/15 P2700</v>
      </c>
    </row>
    <row r="3499" spans="1:7" x14ac:dyDescent="0.25">
      <c r="A3499">
        <v>0</v>
      </c>
      <c r="B3499" s="9">
        <v>1.5926027397260273E-4</v>
      </c>
      <c r="C3499" s="9" t="str">
        <f t="shared" si="108"/>
        <v>$H$3526</v>
      </c>
      <c r="D3499" s="9" t="str">
        <f t="shared" si="109"/>
        <v>H3526</v>
      </c>
      <c r="F3499">
        <v>70160</v>
      </c>
      <c r="G3499" s="1" t="str">
        <f>_xll.BDS("SPX Index","CHAIN_TICKERS", "CHAIN_STRIKE_PX_OVRD",F3499, "CHAIN_PUT_CALL_TYPE_OVRD=P", "CHAIN_PERIODICITY_OVRD=M")</f>
        <v>SPX US 11/20/15 P2700</v>
      </c>
    </row>
    <row r="3500" spans="1:7" x14ac:dyDescent="0.25">
      <c r="A3500">
        <v>0</v>
      </c>
      <c r="B3500" s="9">
        <v>1.5923287671232877E-4</v>
      </c>
      <c r="C3500" s="9" t="str">
        <f t="shared" si="108"/>
        <v>$H$3527</v>
      </c>
      <c r="D3500" s="9" t="str">
        <f t="shared" si="109"/>
        <v>H3527</v>
      </c>
      <c r="F3500">
        <v>70180</v>
      </c>
      <c r="G3500" s="1" t="str">
        <f>_xll.BDS("SPX Index","CHAIN_TICKERS", "CHAIN_STRIKE_PX_OVRD",F3500, "CHAIN_PUT_CALL_TYPE_OVRD=P", "CHAIN_PERIODICITY_OVRD=M")</f>
        <v>SPX US 11/20/15 P2700</v>
      </c>
    </row>
    <row r="3501" spans="1:7" x14ac:dyDescent="0.25">
      <c r="A3501">
        <v>1</v>
      </c>
      <c r="B3501" s="9">
        <v>1.5884931506849316E-4</v>
      </c>
      <c r="C3501" s="9" t="str">
        <f t="shared" si="108"/>
        <v>$H$3528</v>
      </c>
      <c r="D3501" s="9" t="str">
        <f t="shared" si="109"/>
        <v>H3528</v>
      </c>
      <c r="F3501">
        <v>70200</v>
      </c>
      <c r="G3501" s="1" t="str">
        <f>_xll.BDS("SPX Index","CHAIN_TICKERS", "CHAIN_STRIKE_PX_OVRD",F3501, "CHAIN_PUT_CALL_TYPE_OVRD=P", "CHAIN_PERIODICITY_OVRD=M")</f>
        <v>SPX US 11/20/15 P2700</v>
      </c>
    </row>
    <row r="3502" spans="1:7" x14ac:dyDescent="0.25">
      <c r="A3502">
        <v>0</v>
      </c>
      <c r="B3502" s="9">
        <v>1.5794520547945205E-4</v>
      </c>
      <c r="C3502" s="9" t="str">
        <f t="shared" si="108"/>
        <v>$H$3529</v>
      </c>
      <c r="D3502" s="9" t="str">
        <f t="shared" si="109"/>
        <v>H3529</v>
      </c>
      <c r="F3502">
        <v>70220</v>
      </c>
      <c r="G3502" s="1" t="str">
        <f>_xll.BDS("SPX Index","CHAIN_TICKERS", "CHAIN_STRIKE_PX_OVRD",F3502, "CHAIN_PUT_CALL_TYPE_OVRD=P", "CHAIN_PERIODICITY_OVRD=M")</f>
        <v>SPX US 11/20/15 P2700</v>
      </c>
    </row>
    <row r="3503" spans="1:7" x14ac:dyDescent="0.25">
      <c r="A3503">
        <v>0</v>
      </c>
      <c r="B3503" s="9">
        <v>1.5926027397260273E-4</v>
      </c>
      <c r="C3503" s="9" t="str">
        <f t="shared" si="108"/>
        <v>$H$3530</v>
      </c>
      <c r="D3503" s="9" t="str">
        <f t="shared" si="109"/>
        <v>H3530</v>
      </c>
      <c r="F3503">
        <v>70240</v>
      </c>
      <c r="G3503" s="1" t="str">
        <f>_xll.BDS("SPX Index","CHAIN_TICKERS", "CHAIN_STRIKE_PX_OVRD",F3503, "CHAIN_PUT_CALL_TYPE_OVRD=P", "CHAIN_PERIODICITY_OVRD=M")</f>
        <v>SPX US 11/20/15 P2700</v>
      </c>
    </row>
    <row r="3504" spans="1:7" x14ac:dyDescent="0.25">
      <c r="A3504">
        <v>0</v>
      </c>
      <c r="B3504" s="9">
        <v>1.5750684931506849E-4</v>
      </c>
      <c r="C3504" s="9" t="str">
        <f t="shared" si="108"/>
        <v>$H$3531</v>
      </c>
      <c r="D3504" s="9" t="str">
        <f t="shared" si="109"/>
        <v>H3531</v>
      </c>
      <c r="F3504">
        <v>70260</v>
      </c>
      <c r="G3504" s="1" t="str">
        <f>_xll.BDS("SPX Index","CHAIN_TICKERS", "CHAIN_STRIKE_PX_OVRD",F3504, "CHAIN_PUT_CALL_TYPE_OVRD=P", "CHAIN_PERIODICITY_OVRD=M")</f>
        <v>SPX US 11/20/15 P2700</v>
      </c>
    </row>
    <row r="3505" spans="1:7" x14ac:dyDescent="0.25">
      <c r="A3505">
        <v>0</v>
      </c>
      <c r="B3505" s="9">
        <v>1.5747945205479453E-4</v>
      </c>
      <c r="C3505" s="9" t="str">
        <f t="shared" si="108"/>
        <v>$H$3532</v>
      </c>
      <c r="D3505" s="9" t="str">
        <f t="shared" si="109"/>
        <v>H3532</v>
      </c>
      <c r="F3505">
        <v>70280</v>
      </c>
      <c r="G3505" s="1" t="str">
        <f>_xll.BDS("SPX Index","CHAIN_TICKERS", "CHAIN_STRIKE_PX_OVRD",F3505, "CHAIN_PUT_CALL_TYPE_OVRD=P", "CHAIN_PERIODICITY_OVRD=M")</f>
        <v>SPX US 11/20/15 P2700</v>
      </c>
    </row>
    <row r="3506" spans="1:7" x14ac:dyDescent="0.25">
      <c r="A3506">
        <v>0</v>
      </c>
      <c r="B3506" s="9">
        <v>1.5969863013698629E-4</v>
      </c>
      <c r="C3506" s="9" t="str">
        <f t="shared" si="108"/>
        <v>$H$3533</v>
      </c>
      <c r="D3506" s="9" t="str">
        <f t="shared" si="109"/>
        <v>H3533</v>
      </c>
      <c r="F3506">
        <v>70300</v>
      </c>
      <c r="G3506" s="1" t="str">
        <f>_xll.BDS("SPX Index","CHAIN_TICKERS", "CHAIN_STRIKE_PX_OVRD",F3506, "CHAIN_PUT_CALL_TYPE_OVRD=P", "CHAIN_PERIODICITY_OVRD=M")</f>
        <v>SPX US 11/20/15 P2700</v>
      </c>
    </row>
    <row r="3507" spans="1:7" x14ac:dyDescent="0.25">
      <c r="A3507">
        <v>0</v>
      </c>
      <c r="B3507" s="9">
        <v>1.5997260273972603E-4</v>
      </c>
      <c r="C3507" s="9" t="str">
        <f t="shared" si="108"/>
        <v>$H$3534</v>
      </c>
      <c r="D3507" s="9" t="str">
        <f t="shared" si="109"/>
        <v>H3534</v>
      </c>
      <c r="F3507">
        <v>70320</v>
      </c>
      <c r="G3507" s="1" t="str">
        <f>_xll.BDS("SPX Index","CHAIN_TICKERS", "CHAIN_STRIKE_PX_OVRD",F3507, "CHAIN_PUT_CALL_TYPE_OVRD=P", "CHAIN_PERIODICITY_OVRD=M")</f>
        <v>SPX US 11/20/15 P2700</v>
      </c>
    </row>
    <row r="3508" spans="1:7" x14ac:dyDescent="0.25">
      <c r="A3508">
        <v>0</v>
      </c>
      <c r="B3508" s="9">
        <v>1.6213698630136988E-4</v>
      </c>
      <c r="C3508" s="9" t="str">
        <f t="shared" si="108"/>
        <v>$H$3535</v>
      </c>
      <c r="D3508" s="9" t="str">
        <f t="shared" si="109"/>
        <v>H3535</v>
      </c>
      <c r="F3508">
        <v>70340</v>
      </c>
      <c r="G3508" s="1" t="str">
        <f>_xll.BDS("SPX Index","CHAIN_TICKERS", "CHAIN_STRIKE_PX_OVRD",F3508, "CHAIN_PUT_CALL_TYPE_OVRD=P", "CHAIN_PERIODICITY_OVRD=M")</f>
        <v>SPX US 11/20/15 P2700</v>
      </c>
    </row>
    <row r="3509" spans="1:7" x14ac:dyDescent="0.25">
      <c r="A3509">
        <v>0</v>
      </c>
      <c r="B3509" s="9">
        <v>1.623835616438356E-4</v>
      </c>
      <c r="C3509" s="9" t="str">
        <f t="shared" si="108"/>
        <v>$H$3536</v>
      </c>
      <c r="D3509" s="9" t="str">
        <f t="shared" si="109"/>
        <v>H3536</v>
      </c>
      <c r="F3509">
        <v>70360</v>
      </c>
      <c r="G3509" s="1" t="str">
        <f>_xll.BDS("SPX Index","CHAIN_TICKERS", "CHAIN_STRIKE_PX_OVRD",F3509, "CHAIN_PUT_CALL_TYPE_OVRD=P", "CHAIN_PERIODICITY_OVRD=M")</f>
        <v>SPX US 11/20/15 P2700</v>
      </c>
    </row>
    <row r="3510" spans="1:7" x14ac:dyDescent="0.25">
      <c r="A3510">
        <v>0</v>
      </c>
      <c r="B3510" s="9">
        <v>1.6208219178082193E-4</v>
      </c>
      <c r="C3510" s="9" t="str">
        <f t="shared" si="108"/>
        <v>$H$3537</v>
      </c>
      <c r="D3510" s="9" t="str">
        <f t="shared" si="109"/>
        <v>H3537</v>
      </c>
      <c r="F3510">
        <v>70380</v>
      </c>
      <c r="G3510" s="1" t="str">
        <f>_xll.BDS("SPX Index","CHAIN_TICKERS", "CHAIN_STRIKE_PX_OVRD",F3510, "CHAIN_PUT_CALL_TYPE_OVRD=P", "CHAIN_PERIODICITY_OVRD=M")</f>
        <v>SPX US 11/20/15 P2700</v>
      </c>
    </row>
    <row r="3511" spans="1:7" x14ac:dyDescent="0.25">
      <c r="A3511">
        <v>0</v>
      </c>
      <c r="B3511" s="9">
        <v>1.6342465753424657E-4</v>
      </c>
      <c r="C3511" s="9" t="str">
        <f t="shared" si="108"/>
        <v>$H$3538</v>
      </c>
      <c r="D3511" s="9" t="str">
        <f t="shared" si="109"/>
        <v>H3538</v>
      </c>
      <c r="F3511">
        <v>70400</v>
      </c>
      <c r="G3511" s="1" t="str">
        <f>_xll.BDS("SPX Index","CHAIN_TICKERS", "CHAIN_STRIKE_PX_OVRD",F3511, "CHAIN_PUT_CALL_TYPE_OVRD=P", "CHAIN_PERIODICITY_OVRD=M")</f>
        <v>SPX US 11/20/15 P2700</v>
      </c>
    </row>
    <row r="3512" spans="1:7" x14ac:dyDescent="0.25">
      <c r="A3512">
        <v>0</v>
      </c>
      <c r="B3512" s="9">
        <v>1.656986301369863E-4</v>
      </c>
      <c r="C3512" s="9" t="str">
        <f t="shared" si="108"/>
        <v>$H$3539</v>
      </c>
      <c r="D3512" s="9" t="str">
        <f t="shared" si="109"/>
        <v>H3539</v>
      </c>
      <c r="F3512">
        <v>70420</v>
      </c>
      <c r="G3512" s="1" t="str">
        <f>_xll.BDS("SPX Index","CHAIN_TICKERS", "CHAIN_STRIKE_PX_OVRD",F3512, "CHAIN_PUT_CALL_TYPE_OVRD=P", "CHAIN_PERIODICITY_OVRD=M")</f>
        <v>SPX US 11/20/15 P2700</v>
      </c>
    </row>
    <row r="3513" spans="1:7" x14ac:dyDescent="0.25">
      <c r="A3513">
        <v>0</v>
      </c>
      <c r="B3513" s="9">
        <v>1.6816438356164384E-4</v>
      </c>
      <c r="C3513" s="9" t="str">
        <f t="shared" si="108"/>
        <v>$H$3540</v>
      </c>
      <c r="D3513" s="9" t="str">
        <f t="shared" si="109"/>
        <v>H3540</v>
      </c>
      <c r="F3513">
        <v>70440</v>
      </c>
      <c r="G3513" s="1" t="str">
        <f>_xll.BDS("SPX Index","CHAIN_TICKERS", "CHAIN_STRIKE_PX_OVRD",F3513, "CHAIN_PUT_CALL_TYPE_OVRD=P", "CHAIN_PERIODICITY_OVRD=M")</f>
        <v>SPX US 11/20/15 P2700</v>
      </c>
    </row>
    <row r="3514" spans="1:7" x14ac:dyDescent="0.25">
      <c r="A3514">
        <v>0</v>
      </c>
      <c r="B3514" s="9">
        <v>1.6898630136986302E-4</v>
      </c>
      <c r="C3514" s="9" t="str">
        <f t="shared" si="108"/>
        <v>$H$3541</v>
      </c>
      <c r="D3514" s="9" t="str">
        <f t="shared" si="109"/>
        <v>H3541</v>
      </c>
      <c r="F3514">
        <v>70460</v>
      </c>
      <c r="G3514" s="1" t="str">
        <f>_xll.BDS("SPX Index","CHAIN_TICKERS", "CHAIN_STRIKE_PX_OVRD",F3514, "CHAIN_PUT_CALL_TYPE_OVRD=P", "CHAIN_PERIODICITY_OVRD=M")</f>
        <v>SPX US 11/20/15 P2700</v>
      </c>
    </row>
    <row r="3515" spans="1:7" x14ac:dyDescent="0.25">
      <c r="A3515">
        <v>0</v>
      </c>
      <c r="B3515" s="9">
        <v>1.6493150684931507E-4</v>
      </c>
      <c r="C3515" s="9" t="str">
        <f t="shared" si="108"/>
        <v>$H$3542</v>
      </c>
      <c r="D3515" s="9" t="str">
        <f t="shared" si="109"/>
        <v>H3542</v>
      </c>
      <c r="F3515">
        <v>70480</v>
      </c>
      <c r="G3515" s="1" t="str">
        <f>_xll.BDS("SPX Index","CHAIN_TICKERS", "CHAIN_STRIKE_PX_OVRD",F3515, "CHAIN_PUT_CALL_TYPE_OVRD=P", "CHAIN_PERIODICITY_OVRD=M")</f>
        <v>SPX US 11/20/15 P2700</v>
      </c>
    </row>
    <row r="3516" spans="1:7" x14ac:dyDescent="0.25">
      <c r="A3516">
        <v>0</v>
      </c>
      <c r="B3516" s="9">
        <v>1.6799999999999999E-4</v>
      </c>
      <c r="C3516" s="9" t="str">
        <f t="shared" si="108"/>
        <v>$H$3543</v>
      </c>
      <c r="D3516" s="9" t="str">
        <f t="shared" si="109"/>
        <v>H3543</v>
      </c>
      <c r="F3516">
        <v>70500</v>
      </c>
      <c r="G3516" s="1" t="str">
        <f>_xll.BDS("SPX Index","CHAIN_TICKERS", "CHAIN_STRIKE_PX_OVRD",F3516, "CHAIN_PUT_CALL_TYPE_OVRD=P", "CHAIN_PERIODICITY_OVRD=M")</f>
        <v>SPX US 11/20/15 P2700</v>
      </c>
    </row>
    <row r="3517" spans="1:7" x14ac:dyDescent="0.25">
      <c r="A3517">
        <v>0</v>
      </c>
      <c r="B3517" s="9">
        <v>1.6654794520547944E-4</v>
      </c>
      <c r="C3517" s="9" t="str">
        <f t="shared" si="108"/>
        <v>$H$3544</v>
      </c>
      <c r="D3517" s="9" t="str">
        <f t="shared" si="109"/>
        <v>H3544</v>
      </c>
      <c r="F3517">
        <v>70520</v>
      </c>
      <c r="G3517" s="1" t="str">
        <f>_xll.BDS("SPX Index","CHAIN_TICKERS", "CHAIN_STRIKE_PX_OVRD",F3517, "CHAIN_PUT_CALL_TYPE_OVRD=P", "CHAIN_PERIODICITY_OVRD=M")</f>
        <v>SPX US 11/20/15 P2700</v>
      </c>
    </row>
    <row r="3518" spans="1:7" x14ac:dyDescent="0.25">
      <c r="A3518">
        <v>0</v>
      </c>
      <c r="B3518" s="9">
        <v>1.7016438356164384E-4</v>
      </c>
      <c r="C3518" s="9" t="str">
        <f t="shared" si="108"/>
        <v>$H$3545</v>
      </c>
      <c r="D3518" s="9" t="str">
        <f t="shared" si="109"/>
        <v>H3545</v>
      </c>
      <c r="F3518">
        <v>70540</v>
      </c>
      <c r="G3518" s="1" t="str">
        <f>_xll.BDS("SPX Index","CHAIN_TICKERS", "CHAIN_STRIKE_PX_OVRD",F3518, "CHAIN_PUT_CALL_TYPE_OVRD=P", "CHAIN_PERIODICITY_OVRD=M")</f>
        <v>SPX US 11/20/15 P2700</v>
      </c>
    </row>
    <row r="3519" spans="1:7" x14ac:dyDescent="0.25">
      <c r="A3519">
        <v>0</v>
      </c>
      <c r="B3519" s="9">
        <v>1.6583561643835617E-4</v>
      </c>
      <c r="C3519" s="9" t="str">
        <f t="shared" si="108"/>
        <v>$H$3546</v>
      </c>
      <c r="D3519" s="9" t="str">
        <f t="shared" si="109"/>
        <v>H3546</v>
      </c>
      <c r="F3519">
        <v>70560</v>
      </c>
      <c r="G3519" s="1" t="str">
        <f>_xll.BDS("SPX Index","CHAIN_TICKERS", "CHAIN_STRIKE_PX_OVRD",F3519, "CHAIN_PUT_CALL_TYPE_OVRD=P", "CHAIN_PERIODICITY_OVRD=M")</f>
        <v>SPX US 11/20/15 P2700</v>
      </c>
    </row>
    <row r="3520" spans="1:7" x14ac:dyDescent="0.25">
      <c r="A3520">
        <v>3</v>
      </c>
      <c r="B3520" s="9">
        <v>1.6150684931506848E-4</v>
      </c>
      <c r="C3520" s="9" t="str">
        <f t="shared" si="108"/>
        <v>$H$3547</v>
      </c>
      <c r="D3520" s="9" t="str">
        <f t="shared" si="109"/>
        <v>H3547</v>
      </c>
      <c r="F3520">
        <v>70580</v>
      </c>
      <c r="G3520" s="1" t="str">
        <f>_xll.BDS("SPX Index","CHAIN_TICKERS", "CHAIN_STRIKE_PX_OVRD",F3520, "CHAIN_PUT_CALL_TYPE_OVRD=P", "CHAIN_PERIODICITY_OVRD=M")</f>
        <v>SPX US 11/20/15 P2700</v>
      </c>
    </row>
    <row r="3521" spans="1:7" x14ac:dyDescent="0.25">
      <c r="A3521">
        <v>0</v>
      </c>
      <c r="B3521" s="9">
        <v>1.6084931506849315E-4</v>
      </c>
      <c r="C3521" s="9" t="str">
        <f t="shared" si="108"/>
        <v>$H$3548</v>
      </c>
      <c r="D3521" s="9" t="str">
        <f t="shared" si="109"/>
        <v>H3548</v>
      </c>
      <c r="F3521">
        <v>70600</v>
      </c>
      <c r="G3521" s="1" t="str">
        <f>_xll.BDS("SPX Index","CHAIN_TICKERS", "CHAIN_STRIKE_PX_OVRD",F3521, "CHAIN_PUT_CALL_TYPE_OVRD=P", "CHAIN_PERIODICITY_OVRD=M")</f>
        <v>SPX US 11/20/15 P2700</v>
      </c>
    </row>
    <row r="3522" spans="1:7" x14ac:dyDescent="0.25">
      <c r="A3522">
        <v>0</v>
      </c>
      <c r="B3522" s="9">
        <v>1.6082191780821919E-4</v>
      </c>
      <c r="C3522" s="9" t="str">
        <f t="shared" si="108"/>
        <v>$H$3549</v>
      </c>
      <c r="D3522" s="9" t="str">
        <f t="shared" si="109"/>
        <v>H3549</v>
      </c>
      <c r="F3522">
        <v>70620</v>
      </c>
      <c r="G3522" s="1" t="str">
        <f>_xll.BDS("SPX Index","CHAIN_TICKERS", "CHAIN_STRIKE_PX_OVRD",F3522, "CHAIN_PUT_CALL_TYPE_OVRD=P", "CHAIN_PERIODICITY_OVRD=M")</f>
        <v>SPX US 11/20/15 P2700</v>
      </c>
    </row>
    <row r="3523" spans="1:7" x14ac:dyDescent="0.25">
      <c r="A3523">
        <v>0</v>
      </c>
      <c r="B3523" s="9">
        <v>1.6268493150684932E-4</v>
      </c>
      <c r="C3523" s="9" t="str">
        <f t="shared" si="108"/>
        <v>$H$3550</v>
      </c>
      <c r="D3523" s="9" t="str">
        <f t="shared" si="109"/>
        <v>H3550</v>
      </c>
      <c r="F3523">
        <v>70640</v>
      </c>
      <c r="G3523" s="1" t="str">
        <f>_xll.BDS("SPX Index","CHAIN_TICKERS", "CHAIN_STRIKE_PX_OVRD",F3523, "CHAIN_PUT_CALL_TYPE_OVRD=P", "CHAIN_PERIODICITY_OVRD=M")</f>
        <v>SPX US 11/20/15 P2700</v>
      </c>
    </row>
    <row r="3524" spans="1:7" x14ac:dyDescent="0.25">
      <c r="A3524">
        <v>0</v>
      </c>
      <c r="B3524" s="9">
        <v>1.6180821917808217E-4</v>
      </c>
      <c r="C3524" s="9" t="str">
        <f t="shared" ref="C3524:C3587" si="110">ADDRESS(ROW(B3524)+MATCH(1,B3524:B3550),8)</f>
        <v>$H$3551</v>
      </c>
      <c r="D3524" s="9" t="str">
        <f t="shared" ref="D3524:D3587" si="111">"H"&amp;(ROW(B3524)+MATCH(1,B3524:B3550))</f>
        <v>H3551</v>
      </c>
      <c r="F3524">
        <v>70660</v>
      </c>
      <c r="G3524" s="1" t="str">
        <f>_xll.BDS("SPX Index","CHAIN_TICKERS", "CHAIN_STRIKE_PX_OVRD",F3524, "CHAIN_PUT_CALL_TYPE_OVRD=P", "CHAIN_PERIODICITY_OVRD=M")</f>
        <v>SPX US 11/20/15 P2700</v>
      </c>
    </row>
    <row r="3525" spans="1:7" x14ac:dyDescent="0.25">
      <c r="A3525">
        <v>0</v>
      </c>
      <c r="B3525" s="9">
        <v>1.6035616438356165E-4</v>
      </c>
      <c r="C3525" s="9" t="str">
        <f t="shared" si="110"/>
        <v>$H$3552</v>
      </c>
      <c r="D3525" s="9" t="str">
        <f t="shared" si="111"/>
        <v>H3552</v>
      </c>
      <c r="F3525">
        <v>70680</v>
      </c>
      <c r="G3525" s="1" t="str">
        <f>_xll.BDS("SPX Index","CHAIN_TICKERS", "CHAIN_STRIKE_PX_OVRD",F3525, "CHAIN_PUT_CALL_TYPE_OVRD=P", "CHAIN_PERIODICITY_OVRD=M")</f>
        <v>SPX US 11/20/15 P2700</v>
      </c>
    </row>
    <row r="3526" spans="1:7" x14ac:dyDescent="0.25">
      <c r="A3526">
        <v>0</v>
      </c>
      <c r="B3526" s="9">
        <v>1.5967123287671234E-4</v>
      </c>
      <c r="C3526" s="9" t="str">
        <f t="shared" si="110"/>
        <v>$H$3553</v>
      </c>
      <c r="D3526" s="9" t="str">
        <f t="shared" si="111"/>
        <v>H3553</v>
      </c>
      <c r="F3526">
        <v>70700</v>
      </c>
      <c r="G3526" s="1" t="str">
        <f>_xll.BDS("SPX Index","CHAIN_TICKERS", "CHAIN_STRIKE_PX_OVRD",F3526, "CHAIN_PUT_CALL_TYPE_OVRD=P", "CHAIN_PERIODICITY_OVRD=M")</f>
        <v>SPX US 11/20/15 P2700</v>
      </c>
    </row>
    <row r="3527" spans="1:7" x14ac:dyDescent="0.25">
      <c r="A3527">
        <v>0</v>
      </c>
      <c r="B3527" s="9">
        <v>1.5791780821917809E-4</v>
      </c>
      <c r="C3527" s="9" t="str">
        <f t="shared" si="110"/>
        <v>$H$3554</v>
      </c>
      <c r="D3527" s="9" t="str">
        <f t="shared" si="111"/>
        <v>H3554</v>
      </c>
      <c r="F3527">
        <v>70720</v>
      </c>
      <c r="G3527" s="1" t="str">
        <f>_xll.BDS("SPX Index","CHAIN_TICKERS", "CHAIN_STRIKE_PX_OVRD",F3527, "CHAIN_PUT_CALL_TYPE_OVRD=P", "CHAIN_PERIODICITY_OVRD=M")</f>
        <v>SPX US 11/20/15 P2700</v>
      </c>
    </row>
    <row r="3528" spans="1:7" x14ac:dyDescent="0.25">
      <c r="A3528">
        <v>0</v>
      </c>
      <c r="B3528" s="9">
        <v>1.5394520547945206E-4</v>
      </c>
      <c r="C3528" s="9" t="str">
        <f t="shared" si="110"/>
        <v>$H$3555</v>
      </c>
      <c r="D3528" s="9" t="str">
        <f t="shared" si="111"/>
        <v>H3555</v>
      </c>
      <c r="F3528">
        <v>70740</v>
      </c>
      <c r="G3528" s="1" t="str">
        <f>_xll.BDS("SPX Index","CHAIN_TICKERS", "CHAIN_STRIKE_PX_OVRD",F3528, "CHAIN_PUT_CALL_TYPE_OVRD=P", "CHAIN_PERIODICITY_OVRD=M")</f>
        <v>SPX US 11/20/15 P2700</v>
      </c>
    </row>
    <row r="3529" spans="1:7" x14ac:dyDescent="0.25">
      <c r="A3529">
        <v>0</v>
      </c>
      <c r="B3529" s="9">
        <v>1.5619178082191781E-4</v>
      </c>
      <c r="C3529" s="9" t="str">
        <f t="shared" si="110"/>
        <v>$H$3556</v>
      </c>
      <c r="D3529" s="9" t="str">
        <f t="shared" si="111"/>
        <v>H3556</v>
      </c>
      <c r="F3529">
        <v>70760</v>
      </c>
      <c r="G3529" s="1" t="str">
        <f>_xll.BDS("SPX Index","CHAIN_TICKERS", "CHAIN_STRIKE_PX_OVRD",F3529, "CHAIN_PUT_CALL_TYPE_OVRD=P", "CHAIN_PERIODICITY_OVRD=M")</f>
        <v>SPX US 11/20/15 P2700</v>
      </c>
    </row>
    <row r="3530" spans="1:7" x14ac:dyDescent="0.25">
      <c r="A3530">
        <v>0</v>
      </c>
      <c r="B3530" s="9">
        <v>1.6068493150684933E-4</v>
      </c>
      <c r="C3530" s="9" t="str">
        <f t="shared" si="110"/>
        <v>$H$3557</v>
      </c>
      <c r="D3530" s="9" t="str">
        <f t="shared" si="111"/>
        <v>H3557</v>
      </c>
      <c r="F3530">
        <v>70780</v>
      </c>
      <c r="G3530" s="1" t="str">
        <f>_xll.BDS("SPX Index","CHAIN_TICKERS", "CHAIN_STRIKE_PX_OVRD",F3530, "CHAIN_PUT_CALL_TYPE_OVRD=P", "CHAIN_PERIODICITY_OVRD=M")</f>
        <v>SPX US 11/20/15 P2700</v>
      </c>
    </row>
    <row r="3531" spans="1:7" x14ac:dyDescent="0.25">
      <c r="A3531">
        <v>0</v>
      </c>
      <c r="B3531" s="9">
        <v>1.6095890410958903E-4</v>
      </c>
      <c r="C3531" s="9" t="str">
        <f t="shared" si="110"/>
        <v>$H$3558</v>
      </c>
      <c r="D3531" s="9" t="str">
        <f t="shared" si="111"/>
        <v>H3558</v>
      </c>
      <c r="F3531">
        <v>70800</v>
      </c>
      <c r="G3531" s="1" t="str">
        <f>_xll.BDS("SPX Index","CHAIN_TICKERS", "CHAIN_STRIKE_PX_OVRD",F3531, "CHAIN_PUT_CALL_TYPE_OVRD=P", "CHAIN_PERIODICITY_OVRD=M")</f>
        <v>SPX US 11/20/15 P2700</v>
      </c>
    </row>
    <row r="3532" spans="1:7" x14ac:dyDescent="0.25">
      <c r="A3532">
        <v>0</v>
      </c>
      <c r="B3532" s="9">
        <v>1.6397260273972604E-4</v>
      </c>
      <c r="C3532" s="9" t="str">
        <f t="shared" si="110"/>
        <v>$H$3559</v>
      </c>
      <c r="D3532" s="9" t="str">
        <f t="shared" si="111"/>
        <v>H3559</v>
      </c>
      <c r="F3532">
        <v>70820</v>
      </c>
      <c r="G3532" s="1" t="str">
        <f>_xll.BDS("SPX Index","CHAIN_TICKERS", "CHAIN_STRIKE_PX_OVRD",F3532, "CHAIN_PUT_CALL_TYPE_OVRD=P", "CHAIN_PERIODICITY_OVRD=M")</f>
        <v>SPX US 11/20/15 P2700</v>
      </c>
    </row>
    <row r="3533" spans="1:7" x14ac:dyDescent="0.25">
      <c r="A3533">
        <v>0</v>
      </c>
      <c r="B3533" s="9">
        <v>1.6136986301369861E-4</v>
      </c>
      <c r="C3533" s="9" t="str">
        <f t="shared" si="110"/>
        <v>$H$3560</v>
      </c>
      <c r="D3533" s="9" t="str">
        <f t="shared" si="111"/>
        <v>H3560</v>
      </c>
      <c r="F3533">
        <v>70840</v>
      </c>
      <c r="G3533" s="1" t="str">
        <f>_xll.BDS("SPX Index","CHAIN_TICKERS", "CHAIN_STRIKE_PX_OVRD",F3533, "CHAIN_PUT_CALL_TYPE_OVRD=P", "CHAIN_PERIODICITY_OVRD=M")</f>
        <v>SPX US 11/20/15 P2700</v>
      </c>
    </row>
    <row r="3534" spans="1:7" x14ac:dyDescent="0.25">
      <c r="A3534">
        <v>0</v>
      </c>
      <c r="B3534" s="9">
        <v>1.6161643835616439E-4</v>
      </c>
      <c r="C3534" s="9" t="str">
        <f t="shared" si="110"/>
        <v>$H$3561</v>
      </c>
      <c r="D3534" s="9" t="str">
        <f t="shared" si="111"/>
        <v>H3561</v>
      </c>
      <c r="F3534">
        <v>70860</v>
      </c>
      <c r="G3534" s="1" t="str">
        <f>_xll.BDS("SPX Index","CHAIN_TICKERS", "CHAIN_STRIKE_PX_OVRD",F3534, "CHAIN_PUT_CALL_TYPE_OVRD=P", "CHAIN_PERIODICITY_OVRD=M")</f>
        <v>SPX US 11/20/15 P2700</v>
      </c>
    </row>
    <row r="3535" spans="1:7" x14ac:dyDescent="0.25">
      <c r="A3535">
        <v>0</v>
      </c>
      <c r="B3535" s="9">
        <v>1.6183561643835616E-4</v>
      </c>
      <c r="C3535" s="9" t="str">
        <f t="shared" si="110"/>
        <v>$H$3562</v>
      </c>
      <c r="D3535" s="9" t="str">
        <f t="shared" si="111"/>
        <v>H3562</v>
      </c>
      <c r="F3535">
        <v>70880</v>
      </c>
      <c r="G3535" s="1" t="str">
        <f>_xll.BDS("SPX Index","CHAIN_TICKERS", "CHAIN_STRIKE_PX_OVRD",F3535, "CHAIN_PUT_CALL_TYPE_OVRD=P", "CHAIN_PERIODICITY_OVRD=M")</f>
        <v>SPX US 11/20/15 P2700</v>
      </c>
    </row>
    <row r="3536" spans="1:7" x14ac:dyDescent="0.25">
      <c r="A3536">
        <v>0</v>
      </c>
      <c r="B3536" s="9">
        <v>1.601095890410959E-4</v>
      </c>
      <c r="C3536" s="9" t="str">
        <f t="shared" si="110"/>
        <v>$H$3563</v>
      </c>
      <c r="D3536" s="9" t="str">
        <f t="shared" si="111"/>
        <v>H3563</v>
      </c>
      <c r="F3536">
        <v>70900</v>
      </c>
      <c r="G3536" s="1" t="str">
        <f>_xll.BDS("SPX Index","CHAIN_TICKERS", "CHAIN_STRIKE_PX_OVRD",F3536, "CHAIN_PUT_CALL_TYPE_OVRD=P", "CHAIN_PERIODICITY_OVRD=M")</f>
        <v>SPX US 11/20/15 P2700</v>
      </c>
    </row>
    <row r="3537" spans="1:7" x14ac:dyDescent="0.25">
      <c r="A3537">
        <v>0</v>
      </c>
      <c r="B3537" s="9">
        <v>1.6183561643835616E-4</v>
      </c>
      <c r="C3537" s="9" t="str">
        <f t="shared" si="110"/>
        <v>$H$3564</v>
      </c>
      <c r="D3537" s="9" t="str">
        <f t="shared" si="111"/>
        <v>H3564</v>
      </c>
      <c r="F3537">
        <v>70920</v>
      </c>
      <c r="G3537" s="1" t="str">
        <f>_xll.BDS("SPX Index","CHAIN_TICKERS", "CHAIN_STRIKE_PX_OVRD",F3537, "CHAIN_PUT_CALL_TYPE_OVRD=P", "CHAIN_PERIODICITY_OVRD=M")</f>
        <v>SPX US 11/20/15 P2700</v>
      </c>
    </row>
    <row r="3538" spans="1:7" x14ac:dyDescent="0.25">
      <c r="A3538">
        <v>0</v>
      </c>
      <c r="B3538" s="9">
        <v>1.5923287671232877E-4</v>
      </c>
      <c r="C3538" s="9" t="str">
        <f t="shared" si="110"/>
        <v>$H$3565</v>
      </c>
      <c r="D3538" s="9" t="str">
        <f t="shared" si="111"/>
        <v>H3565</v>
      </c>
      <c r="F3538">
        <v>70940</v>
      </c>
      <c r="G3538" s="1" t="str">
        <f>_xll.BDS("SPX Index","CHAIN_TICKERS", "CHAIN_STRIKE_PX_OVRD",F3538, "CHAIN_PUT_CALL_TYPE_OVRD=P", "CHAIN_PERIODICITY_OVRD=M")</f>
        <v>SPX US 11/20/15 P2700</v>
      </c>
    </row>
    <row r="3539" spans="1:7" x14ac:dyDescent="0.25">
      <c r="A3539">
        <v>1</v>
      </c>
      <c r="B3539" s="9">
        <v>1.6035616438356165E-4</v>
      </c>
      <c r="C3539" s="9" t="str">
        <f t="shared" si="110"/>
        <v>$H$3566</v>
      </c>
      <c r="D3539" s="9" t="str">
        <f t="shared" si="111"/>
        <v>H3566</v>
      </c>
      <c r="F3539">
        <v>70960</v>
      </c>
      <c r="G3539" s="1" t="str">
        <f>_xll.BDS("SPX Index","CHAIN_TICKERS", "CHAIN_STRIKE_PX_OVRD",F3539, "CHAIN_PUT_CALL_TYPE_OVRD=P", "CHAIN_PERIODICITY_OVRD=M")</f>
        <v>SPX US 11/20/15 P2700</v>
      </c>
    </row>
    <row r="3540" spans="1:7" x14ac:dyDescent="0.25">
      <c r="A3540">
        <v>0</v>
      </c>
      <c r="B3540" s="9">
        <v>1.5969863013698629E-4</v>
      </c>
      <c r="C3540" s="9" t="str">
        <f t="shared" si="110"/>
        <v>$H$3567</v>
      </c>
      <c r="D3540" s="9" t="str">
        <f t="shared" si="111"/>
        <v>H3567</v>
      </c>
      <c r="F3540">
        <v>70980</v>
      </c>
      <c r="G3540" s="1" t="str">
        <f>_xll.BDS("SPX Index","CHAIN_TICKERS", "CHAIN_STRIKE_PX_OVRD",F3540, "CHAIN_PUT_CALL_TYPE_OVRD=P", "CHAIN_PERIODICITY_OVRD=M")</f>
        <v>SPX US 11/20/15 P2700</v>
      </c>
    </row>
    <row r="3541" spans="1:7" x14ac:dyDescent="0.25">
      <c r="A3541">
        <v>0</v>
      </c>
      <c r="B3541" s="9">
        <v>1.5852054794520548E-4</v>
      </c>
      <c r="C3541" s="9" t="str">
        <f t="shared" si="110"/>
        <v>$H$3568</v>
      </c>
      <c r="D3541" s="9" t="str">
        <f t="shared" si="111"/>
        <v>H3568</v>
      </c>
      <c r="F3541">
        <v>71000</v>
      </c>
      <c r="G3541" s="1" t="str">
        <f>_xll.BDS("SPX Index","CHAIN_TICKERS", "CHAIN_STRIKE_PX_OVRD",F3541, "CHAIN_PUT_CALL_TYPE_OVRD=P", "CHAIN_PERIODICITY_OVRD=M")</f>
        <v>SPX US 11/20/15 P2700</v>
      </c>
    </row>
    <row r="3542" spans="1:7" x14ac:dyDescent="0.25">
      <c r="A3542">
        <v>0</v>
      </c>
      <c r="B3542" s="9">
        <v>1.5882191780821917E-4</v>
      </c>
      <c r="C3542" s="9" t="str">
        <f t="shared" si="110"/>
        <v>$H$3569</v>
      </c>
      <c r="D3542" s="9" t="str">
        <f t="shared" si="111"/>
        <v>H3569</v>
      </c>
      <c r="F3542">
        <v>71020</v>
      </c>
      <c r="G3542" s="1" t="str">
        <f>_xll.BDS("SPX Index","CHAIN_TICKERS", "CHAIN_STRIKE_PX_OVRD",F3542, "CHAIN_PUT_CALL_TYPE_OVRD=P", "CHAIN_PERIODICITY_OVRD=M")</f>
        <v>SPX US 11/20/15 P2700</v>
      </c>
    </row>
    <row r="3543" spans="1:7" x14ac:dyDescent="0.25">
      <c r="A3543">
        <v>0</v>
      </c>
      <c r="B3543" s="9">
        <v>1.5879452054794521E-4</v>
      </c>
      <c r="C3543" s="9" t="str">
        <f t="shared" si="110"/>
        <v>$H$3570</v>
      </c>
      <c r="D3543" s="9" t="str">
        <f t="shared" si="111"/>
        <v>H3570</v>
      </c>
      <c r="F3543">
        <v>71040</v>
      </c>
      <c r="G3543" s="1" t="str">
        <f>_xll.BDS("SPX Index","CHAIN_TICKERS", "CHAIN_STRIKE_PX_OVRD",F3543, "CHAIN_PUT_CALL_TYPE_OVRD=P", "CHAIN_PERIODICITY_OVRD=M")</f>
        <v>SPX US 11/20/15 P2700</v>
      </c>
    </row>
    <row r="3544" spans="1:7" x14ac:dyDescent="0.25">
      <c r="A3544">
        <v>0</v>
      </c>
      <c r="B3544" s="9">
        <v>1.5961643835616437E-4</v>
      </c>
      <c r="C3544" s="9" t="str">
        <f t="shared" si="110"/>
        <v>$H$3571</v>
      </c>
      <c r="D3544" s="9" t="str">
        <f t="shared" si="111"/>
        <v>H3571</v>
      </c>
      <c r="F3544">
        <v>71060</v>
      </c>
      <c r="G3544" s="1" t="str">
        <f>_xll.BDS("SPX Index","CHAIN_TICKERS", "CHAIN_STRIKE_PX_OVRD",F3544, "CHAIN_PUT_CALL_TYPE_OVRD=P", "CHAIN_PERIODICITY_OVRD=M")</f>
        <v>SPX US 11/20/15 P2700</v>
      </c>
    </row>
    <row r="3545" spans="1:7" x14ac:dyDescent="0.25">
      <c r="A3545">
        <v>0</v>
      </c>
      <c r="B3545" s="9">
        <v>1.601095890410959E-4</v>
      </c>
      <c r="C3545" s="9" t="str">
        <f t="shared" si="110"/>
        <v>$H$3572</v>
      </c>
      <c r="D3545" s="9" t="str">
        <f t="shared" si="111"/>
        <v>H3572</v>
      </c>
      <c r="F3545">
        <v>71080</v>
      </c>
      <c r="G3545" s="1" t="str">
        <f>_xll.BDS("SPX Index","CHAIN_TICKERS", "CHAIN_STRIKE_PX_OVRD",F3545, "CHAIN_PUT_CALL_TYPE_OVRD=P", "CHAIN_PERIODICITY_OVRD=M")</f>
        <v>SPX US 11/20/15 P2700</v>
      </c>
    </row>
    <row r="3546" spans="1:7" x14ac:dyDescent="0.25">
      <c r="A3546">
        <v>0</v>
      </c>
      <c r="B3546" s="9">
        <v>1.5895890410958904E-4</v>
      </c>
      <c r="C3546" s="9" t="str">
        <f t="shared" si="110"/>
        <v>$H$3573</v>
      </c>
      <c r="D3546" s="9" t="str">
        <f t="shared" si="111"/>
        <v>H3573</v>
      </c>
      <c r="F3546">
        <v>71100</v>
      </c>
      <c r="G3546" s="1" t="str">
        <f>_xll.BDS("SPX Index","CHAIN_TICKERS", "CHAIN_STRIKE_PX_OVRD",F3546, "CHAIN_PUT_CALL_TYPE_OVRD=P", "CHAIN_PERIODICITY_OVRD=M")</f>
        <v>SPX US 11/20/15 P2700</v>
      </c>
    </row>
    <row r="3547" spans="1:7" x14ac:dyDescent="0.25">
      <c r="A3547">
        <v>0</v>
      </c>
      <c r="B3547" s="9">
        <v>1.5909589041095891E-4</v>
      </c>
      <c r="C3547" s="9" t="str">
        <f t="shared" si="110"/>
        <v>$H$3574</v>
      </c>
      <c r="D3547" s="9" t="str">
        <f t="shared" si="111"/>
        <v>H3574</v>
      </c>
      <c r="F3547">
        <v>71120</v>
      </c>
      <c r="G3547" s="1" t="str">
        <f>_xll.BDS("SPX Index","CHAIN_TICKERS", "CHAIN_STRIKE_PX_OVRD",F3547, "CHAIN_PUT_CALL_TYPE_OVRD=P", "CHAIN_PERIODICITY_OVRD=M")</f>
        <v>SPX US 11/20/15 P2700</v>
      </c>
    </row>
    <row r="3548" spans="1:7" x14ac:dyDescent="0.25">
      <c r="A3548">
        <v>0</v>
      </c>
      <c r="B3548" s="9">
        <v>1.5879452054794521E-4</v>
      </c>
      <c r="C3548" s="9" t="str">
        <f t="shared" si="110"/>
        <v>$H$3575</v>
      </c>
      <c r="D3548" s="9" t="str">
        <f t="shared" si="111"/>
        <v>H3575</v>
      </c>
      <c r="F3548">
        <v>71140</v>
      </c>
      <c r="G3548" s="1" t="str">
        <f>_xll.BDS("SPX Index","CHAIN_TICKERS", "CHAIN_STRIKE_PX_OVRD",F3548, "CHAIN_PUT_CALL_TYPE_OVRD=P", "CHAIN_PERIODICITY_OVRD=M")</f>
        <v>SPX US 11/20/15 P2700</v>
      </c>
    </row>
    <row r="3549" spans="1:7" x14ac:dyDescent="0.25">
      <c r="A3549">
        <v>0</v>
      </c>
      <c r="B3549" s="9">
        <v>1.5961643835616437E-4</v>
      </c>
      <c r="C3549" s="9" t="str">
        <f t="shared" si="110"/>
        <v>$H$3576</v>
      </c>
      <c r="D3549" s="9" t="str">
        <f t="shared" si="111"/>
        <v>H3576</v>
      </c>
      <c r="F3549">
        <v>71160</v>
      </c>
      <c r="G3549" s="1" t="str">
        <f>_xll.BDS("SPX Index","CHAIN_TICKERS", "CHAIN_STRIKE_PX_OVRD",F3549, "CHAIN_PUT_CALL_TYPE_OVRD=P", "CHAIN_PERIODICITY_OVRD=M")</f>
        <v>SPX US 11/20/15 P2700</v>
      </c>
    </row>
    <row r="3550" spans="1:7" x14ac:dyDescent="0.25">
      <c r="A3550">
        <v>0</v>
      </c>
      <c r="B3550" s="9">
        <v>1.6041095890410959E-4</v>
      </c>
      <c r="C3550" s="9" t="str">
        <f t="shared" si="110"/>
        <v>$H$3577</v>
      </c>
      <c r="D3550" s="9" t="str">
        <f t="shared" si="111"/>
        <v>H3577</v>
      </c>
      <c r="F3550">
        <v>71180</v>
      </c>
      <c r="G3550" s="1" t="str">
        <f>_xll.BDS("SPX Index","CHAIN_TICKERS", "CHAIN_STRIKE_PX_OVRD",F3550, "CHAIN_PUT_CALL_TYPE_OVRD=P", "CHAIN_PERIODICITY_OVRD=M")</f>
        <v>SPX US 11/20/15 P2700</v>
      </c>
    </row>
    <row r="3551" spans="1:7" x14ac:dyDescent="0.25">
      <c r="A3551">
        <v>0</v>
      </c>
      <c r="B3551" s="9">
        <v>1.6150684931506848E-4</v>
      </c>
      <c r="C3551" s="9" t="str">
        <f t="shared" si="110"/>
        <v>$H$3578</v>
      </c>
      <c r="D3551" s="9" t="str">
        <f t="shared" si="111"/>
        <v>H3578</v>
      </c>
      <c r="F3551">
        <v>71200</v>
      </c>
      <c r="G3551" s="1" t="str">
        <f>_xll.BDS("SPX Index","CHAIN_TICKERS", "CHAIN_STRIKE_PX_OVRD",F3551, "CHAIN_PUT_CALL_TYPE_OVRD=P", "CHAIN_PERIODICITY_OVRD=M")</f>
        <v>SPX US 11/20/15 P2700</v>
      </c>
    </row>
    <row r="3552" spans="1:7" x14ac:dyDescent="0.25">
      <c r="A3552">
        <v>0</v>
      </c>
      <c r="B3552" s="9">
        <v>1.6391780821917808E-4</v>
      </c>
      <c r="C3552" s="9" t="str">
        <f t="shared" si="110"/>
        <v>$H$3579</v>
      </c>
      <c r="D3552" s="9" t="str">
        <f t="shared" si="111"/>
        <v>H3579</v>
      </c>
      <c r="F3552">
        <v>71220</v>
      </c>
      <c r="G3552" s="1" t="str">
        <f>_xll.BDS("SPX Index","CHAIN_TICKERS", "CHAIN_STRIKE_PX_OVRD",F3552, "CHAIN_PUT_CALL_TYPE_OVRD=P", "CHAIN_PERIODICITY_OVRD=M")</f>
        <v>SPX US 11/20/15 P2700</v>
      </c>
    </row>
    <row r="3553" spans="1:7" x14ac:dyDescent="0.25">
      <c r="A3553">
        <v>0</v>
      </c>
      <c r="B3553" s="9">
        <v>1.6476712328767124E-4</v>
      </c>
      <c r="C3553" s="9" t="str">
        <f t="shared" si="110"/>
        <v>$H$3580</v>
      </c>
      <c r="D3553" s="9" t="str">
        <f t="shared" si="111"/>
        <v>H3580</v>
      </c>
      <c r="F3553">
        <v>71240</v>
      </c>
      <c r="G3553" s="1" t="str">
        <f>_xll.BDS("SPX Index","CHAIN_TICKERS", "CHAIN_STRIKE_PX_OVRD",F3553, "CHAIN_PUT_CALL_TYPE_OVRD=P", "CHAIN_PERIODICITY_OVRD=M")</f>
        <v>SPX US 11/20/15 P2700</v>
      </c>
    </row>
    <row r="3554" spans="1:7" x14ac:dyDescent="0.25">
      <c r="A3554">
        <v>0</v>
      </c>
      <c r="B3554" s="9">
        <v>1.6526027397260274E-4</v>
      </c>
      <c r="C3554" s="9" t="str">
        <f t="shared" si="110"/>
        <v>$H$3581</v>
      </c>
      <c r="D3554" s="9" t="str">
        <f t="shared" si="111"/>
        <v>H3581</v>
      </c>
      <c r="F3554">
        <v>71260</v>
      </c>
      <c r="G3554" s="1" t="str">
        <f>_xll.BDS("SPX Index","CHAIN_TICKERS", "CHAIN_STRIKE_PX_OVRD",F3554, "CHAIN_PUT_CALL_TYPE_OVRD=P", "CHAIN_PERIODICITY_OVRD=M")</f>
        <v>SPX US 11/20/15 P2700</v>
      </c>
    </row>
    <row r="3555" spans="1:7" x14ac:dyDescent="0.25">
      <c r="A3555">
        <v>0</v>
      </c>
      <c r="B3555" s="9">
        <v>1.6580821917808219E-4</v>
      </c>
      <c r="C3555" s="9" t="str">
        <f t="shared" si="110"/>
        <v>$H$3582</v>
      </c>
      <c r="D3555" s="9" t="str">
        <f t="shared" si="111"/>
        <v>H3582</v>
      </c>
      <c r="F3555">
        <v>71280</v>
      </c>
      <c r="G3555" s="1" t="str">
        <f>_xll.BDS("SPX Index","CHAIN_TICKERS", "CHAIN_STRIKE_PX_OVRD",F3555, "CHAIN_PUT_CALL_TYPE_OVRD=P", "CHAIN_PERIODICITY_OVRD=M")</f>
        <v>SPX US 11/20/15 P2700</v>
      </c>
    </row>
    <row r="3556" spans="1:7" x14ac:dyDescent="0.25">
      <c r="A3556">
        <v>0</v>
      </c>
      <c r="B3556" s="9">
        <v>1.6786301369863012E-4</v>
      </c>
      <c r="C3556" s="9" t="str">
        <f t="shared" si="110"/>
        <v>$H$3583</v>
      </c>
      <c r="D3556" s="9" t="str">
        <f t="shared" si="111"/>
        <v>H3583</v>
      </c>
      <c r="F3556">
        <v>71300</v>
      </c>
      <c r="G3556" s="1" t="str">
        <f>_xll.BDS("SPX Index","CHAIN_TICKERS", "CHAIN_STRIKE_PX_OVRD",F3556, "CHAIN_PUT_CALL_TYPE_OVRD=P", "CHAIN_PERIODICITY_OVRD=M")</f>
        <v>SPX US 11/20/15 P2700</v>
      </c>
    </row>
    <row r="3557" spans="1:7" x14ac:dyDescent="0.25">
      <c r="A3557">
        <v>0</v>
      </c>
      <c r="B3557" s="9">
        <v>1.6926027397260273E-4</v>
      </c>
      <c r="C3557" s="9" t="str">
        <f t="shared" si="110"/>
        <v>$H$3584</v>
      </c>
      <c r="D3557" s="9" t="str">
        <f t="shared" si="111"/>
        <v>H3584</v>
      </c>
      <c r="F3557">
        <v>71320</v>
      </c>
      <c r="G3557" s="1" t="str">
        <f>_xll.BDS("SPX Index","CHAIN_TICKERS", "CHAIN_STRIKE_PX_OVRD",F3557, "CHAIN_PUT_CALL_TYPE_OVRD=P", "CHAIN_PERIODICITY_OVRD=M")</f>
        <v>SPX US 11/20/15 P2700</v>
      </c>
    </row>
    <row r="3558" spans="1:7" x14ac:dyDescent="0.25">
      <c r="A3558">
        <v>0</v>
      </c>
      <c r="B3558" s="9">
        <v>1.6923287671232875E-4</v>
      </c>
      <c r="C3558" s="9" t="str">
        <f t="shared" si="110"/>
        <v>$H$3585</v>
      </c>
      <c r="D3558" s="9" t="str">
        <f t="shared" si="111"/>
        <v>H3585</v>
      </c>
      <c r="F3558">
        <v>71340</v>
      </c>
      <c r="G3558" s="1" t="str">
        <f>_xll.BDS("SPX Index","CHAIN_TICKERS", "CHAIN_STRIKE_PX_OVRD",F3558, "CHAIN_PUT_CALL_TYPE_OVRD=P", "CHAIN_PERIODICITY_OVRD=M")</f>
        <v>SPX US 11/20/15 P2700</v>
      </c>
    </row>
    <row r="3559" spans="1:7" x14ac:dyDescent="0.25">
      <c r="A3559">
        <v>0</v>
      </c>
      <c r="B3559" s="9">
        <v>1.6915068493150685E-4</v>
      </c>
      <c r="C3559" s="9" t="str">
        <f t="shared" si="110"/>
        <v>$H$3586</v>
      </c>
      <c r="D3559" s="9" t="str">
        <f t="shared" si="111"/>
        <v>H3586</v>
      </c>
      <c r="F3559">
        <v>71360</v>
      </c>
      <c r="G3559" s="1" t="str">
        <f>_xll.BDS("SPX Index","CHAIN_TICKERS", "CHAIN_STRIKE_PX_OVRD",F3559, "CHAIN_PUT_CALL_TYPE_OVRD=P", "CHAIN_PERIODICITY_OVRD=M")</f>
        <v>SPX US 11/20/15 P2700</v>
      </c>
    </row>
    <row r="3560" spans="1:7" x14ac:dyDescent="0.25">
      <c r="A3560">
        <v>0</v>
      </c>
      <c r="B3560" s="9">
        <v>1.6827397260273973E-4</v>
      </c>
      <c r="C3560" s="9" t="str">
        <f t="shared" si="110"/>
        <v>$H$3587</v>
      </c>
      <c r="D3560" s="9" t="str">
        <f t="shared" si="111"/>
        <v>H3587</v>
      </c>
      <c r="F3560">
        <v>71380</v>
      </c>
      <c r="G3560" s="1" t="str">
        <f>_xll.BDS("SPX Index","CHAIN_TICKERS", "CHAIN_STRIKE_PX_OVRD",F3560, "CHAIN_PUT_CALL_TYPE_OVRD=P", "CHAIN_PERIODICITY_OVRD=M")</f>
        <v>SPX US 11/20/15 P2700</v>
      </c>
    </row>
    <row r="3561" spans="1:7" x14ac:dyDescent="0.25">
      <c r="A3561">
        <v>0</v>
      </c>
      <c r="B3561" s="9">
        <v>1.6854794520547946E-4</v>
      </c>
      <c r="C3561" s="9" t="str">
        <f t="shared" si="110"/>
        <v>$H$3588</v>
      </c>
      <c r="D3561" s="9" t="str">
        <f t="shared" si="111"/>
        <v>H3588</v>
      </c>
      <c r="F3561">
        <v>71400</v>
      </c>
      <c r="G3561" s="1" t="str">
        <f>_xll.BDS("SPX Index","CHAIN_TICKERS", "CHAIN_STRIKE_PX_OVRD",F3561, "CHAIN_PUT_CALL_TYPE_OVRD=P", "CHAIN_PERIODICITY_OVRD=M")</f>
        <v>SPX US 11/20/15 P2700</v>
      </c>
    </row>
    <row r="3562" spans="1:7" x14ac:dyDescent="0.25">
      <c r="A3562">
        <v>0</v>
      </c>
      <c r="B3562" s="9">
        <v>1.6936986301369864E-4</v>
      </c>
      <c r="C3562" s="9" t="str">
        <f t="shared" si="110"/>
        <v>$H$3589</v>
      </c>
      <c r="D3562" s="9" t="str">
        <f t="shared" si="111"/>
        <v>H3589</v>
      </c>
      <c r="F3562">
        <v>71420</v>
      </c>
      <c r="G3562" s="1" t="str">
        <f>_xll.BDS("SPX Index","CHAIN_TICKERS", "CHAIN_STRIKE_PX_OVRD",F3562, "CHAIN_PUT_CALL_TYPE_OVRD=P", "CHAIN_PERIODICITY_OVRD=M")</f>
        <v>SPX US 11/20/15 P2700</v>
      </c>
    </row>
    <row r="3563" spans="1:7" x14ac:dyDescent="0.25">
      <c r="A3563">
        <v>1</v>
      </c>
      <c r="B3563" s="9">
        <v>1.6906849315068495E-4</v>
      </c>
      <c r="C3563" s="9" t="str">
        <f t="shared" si="110"/>
        <v>$H$3590</v>
      </c>
      <c r="D3563" s="9" t="str">
        <f t="shared" si="111"/>
        <v>H3590</v>
      </c>
      <c r="F3563">
        <v>71440</v>
      </c>
      <c r="G3563" s="1" t="str">
        <f>_xll.BDS("SPX Index","CHAIN_TICKERS", "CHAIN_STRIKE_PX_OVRD",F3563, "CHAIN_PUT_CALL_TYPE_OVRD=P", "CHAIN_PERIODICITY_OVRD=M")</f>
        <v>SPX US 11/20/15 P2700</v>
      </c>
    </row>
    <row r="3564" spans="1:7" x14ac:dyDescent="0.25">
      <c r="A3564">
        <v>0</v>
      </c>
      <c r="B3564" s="9">
        <v>1.6756164383561643E-4</v>
      </c>
      <c r="C3564" s="9" t="str">
        <f t="shared" si="110"/>
        <v>$H$3591</v>
      </c>
      <c r="D3564" s="9" t="str">
        <f t="shared" si="111"/>
        <v>H3591</v>
      </c>
      <c r="F3564">
        <v>71460</v>
      </c>
      <c r="G3564" s="1" t="str">
        <f>_xll.BDS("SPX Index","CHAIN_TICKERS", "CHAIN_STRIKE_PX_OVRD",F3564, "CHAIN_PUT_CALL_TYPE_OVRD=P", "CHAIN_PERIODICITY_OVRD=M")</f>
        <v>SPX US 11/20/15 P2700</v>
      </c>
    </row>
    <row r="3565" spans="1:7" x14ac:dyDescent="0.25">
      <c r="A3565">
        <v>0</v>
      </c>
      <c r="B3565" s="9">
        <v>1.6838356164383561E-4</v>
      </c>
      <c r="C3565" s="9" t="str">
        <f t="shared" si="110"/>
        <v>$H$3592</v>
      </c>
      <c r="D3565" s="9" t="str">
        <f t="shared" si="111"/>
        <v>H3592</v>
      </c>
      <c r="F3565">
        <v>71480</v>
      </c>
      <c r="G3565" s="1" t="str">
        <f>_xll.BDS("SPX Index","CHAIN_TICKERS", "CHAIN_STRIKE_PX_OVRD",F3565, "CHAIN_PUT_CALL_TYPE_OVRD=P", "CHAIN_PERIODICITY_OVRD=M")</f>
        <v>SPX US 11/20/15 P2700</v>
      </c>
    </row>
    <row r="3566" spans="1:7" x14ac:dyDescent="0.25">
      <c r="A3566">
        <v>0</v>
      </c>
      <c r="B3566" s="9">
        <v>1.6942465753424658E-4</v>
      </c>
      <c r="C3566" s="9" t="str">
        <f t="shared" si="110"/>
        <v>$H$3593</v>
      </c>
      <c r="D3566" s="9" t="str">
        <f t="shared" si="111"/>
        <v>H3593</v>
      </c>
      <c r="F3566">
        <v>71500</v>
      </c>
      <c r="G3566" s="1" t="str">
        <f>_xll.BDS("SPX Index","CHAIN_TICKERS", "CHAIN_STRIKE_PX_OVRD",F3566, "CHAIN_PUT_CALL_TYPE_OVRD=P", "CHAIN_PERIODICITY_OVRD=M")</f>
        <v>SPX US 11/20/15 P2700</v>
      </c>
    </row>
    <row r="3567" spans="1:7" x14ac:dyDescent="0.25">
      <c r="A3567">
        <v>0</v>
      </c>
      <c r="B3567" s="9">
        <v>1.6909589041095891E-4</v>
      </c>
      <c r="C3567" s="9" t="str">
        <f t="shared" si="110"/>
        <v>$H$3594</v>
      </c>
      <c r="D3567" s="9" t="str">
        <f t="shared" si="111"/>
        <v>H3594</v>
      </c>
      <c r="F3567">
        <v>71520</v>
      </c>
      <c r="G3567" s="1" t="str">
        <f>_xll.BDS("SPX Index","CHAIN_TICKERS", "CHAIN_STRIKE_PX_OVRD",F3567, "CHAIN_PUT_CALL_TYPE_OVRD=P", "CHAIN_PERIODICITY_OVRD=M")</f>
        <v>SPX US 11/20/15 P2700</v>
      </c>
    </row>
    <row r="3568" spans="1:7" x14ac:dyDescent="0.25">
      <c r="A3568">
        <v>0</v>
      </c>
      <c r="B3568" s="9">
        <v>1.6991780821917809E-4</v>
      </c>
      <c r="C3568" s="9" t="str">
        <f t="shared" si="110"/>
        <v>$H$3595</v>
      </c>
      <c r="D3568" s="9" t="str">
        <f t="shared" si="111"/>
        <v>H3595</v>
      </c>
      <c r="F3568">
        <v>71540</v>
      </c>
      <c r="G3568" s="1" t="str">
        <f>_xll.BDS("SPX Index","CHAIN_TICKERS", "CHAIN_STRIKE_PX_OVRD",F3568, "CHAIN_PUT_CALL_TYPE_OVRD=P", "CHAIN_PERIODICITY_OVRD=M")</f>
        <v>SPX US 11/20/15 P2700</v>
      </c>
    </row>
    <row r="3569" spans="1:7" x14ac:dyDescent="0.25">
      <c r="A3569">
        <v>0</v>
      </c>
      <c r="B3569" s="9">
        <v>1.6956164383561645E-4</v>
      </c>
      <c r="C3569" s="9" t="str">
        <f t="shared" si="110"/>
        <v>$H$3596</v>
      </c>
      <c r="D3569" s="9" t="str">
        <f t="shared" si="111"/>
        <v>H3596</v>
      </c>
      <c r="F3569">
        <v>71560</v>
      </c>
      <c r="G3569" s="1" t="str">
        <f>_xll.BDS("SPX Index","CHAIN_TICKERS", "CHAIN_STRIKE_PX_OVRD",F3569, "CHAIN_PUT_CALL_TYPE_OVRD=P", "CHAIN_PERIODICITY_OVRD=M")</f>
        <v>SPX US 11/20/15 P2700</v>
      </c>
    </row>
    <row r="3570" spans="1:7" x14ac:dyDescent="0.25">
      <c r="A3570">
        <v>0</v>
      </c>
      <c r="B3570" s="9">
        <v>1.7038356164383563E-4</v>
      </c>
      <c r="C3570" s="9" t="str">
        <f t="shared" si="110"/>
        <v>$H$3597</v>
      </c>
      <c r="D3570" s="9" t="str">
        <f t="shared" si="111"/>
        <v>H3597</v>
      </c>
      <c r="F3570">
        <v>71580</v>
      </c>
      <c r="G3570" s="1" t="str">
        <f>_xll.BDS("SPX Index","CHAIN_TICKERS", "CHAIN_STRIKE_PX_OVRD",F3570, "CHAIN_PUT_CALL_TYPE_OVRD=P", "CHAIN_PERIODICITY_OVRD=M")</f>
        <v>SPX US 11/20/15 P2700</v>
      </c>
    </row>
    <row r="3571" spans="1:7" x14ac:dyDescent="0.25">
      <c r="A3571">
        <v>0</v>
      </c>
      <c r="B3571" s="9">
        <v>1.7084931506849315E-4</v>
      </c>
      <c r="C3571" s="9" t="str">
        <f t="shared" si="110"/>
        <v>$H$3598</v>
      </c>
      <c r="D3571" s="9" t="str">
        <f t="shared" si="111"/>
        <v>H3598</v>
      </c>
      <c r="F3571">
        <v>71600</v>
      </c>
      <c r="G3571" s="1" t="str">
        <f>_xll.BDS("SPX Index","CHAIN_TICKERS", "CHAIN_STRIKE_PX_OVRD",F3571, "CHAIN_PUT_CALL_TYPE_OVRD=P", "CHAIN_PERIODICITY_OVRD=M")</f>
        <v>SPX US 11/20/15 P2700</v>
      </c>
    </row>
    <row r="3572" spans="1:7" x14ac:dyDescent="0.25">
      <c r="A3572">
        <v>0</v>
      </c>
      <c r="B3572" s="9">
        <v>1.710958904109589E-4</v>
      </c>
      <c r="C3572" s="9" t="str">
        <f t="shared" si="110"/>
        <v>$H$3599</v>
      </c>
      <c r="D3572" s="9" t="str">
        <f t="shared" si="111"/>
        <v>H3599</v>
      </c>
      <c r="F3572">
        <v>71620</v>
      </c>
      <c r="G3572" s="1" t="str">
        <f>_xll.BDS("SPX Index","CHAIN_TICKERS", "CHAIN_STRIKE_PX_OVRD",F3572, "CHAIN_PUT_CALL_TYPE_OVRD=P", "CHAIN_PERIODICITY_OVRD=M")</f>
        <v>SPX US 11/20/15 P2700</v>
      </c>
    </row>
    <row r="3573" spans="1:7" x14ac:dyDescent="0.25">
      <c r="A3573">
        <v>0</v>
      </c>
      <c r="B3573" s="9">
        <v>1.7049315068493151E-4</v>
      </c>
      <c r="C3573" s="9" t="str">
        <f t="shared" si="110"/>
        <v>$H$3600</v>
      </c>
      <c r="D3573" s="9" t="str">
        <f t="shared" si="111"/>
        <v>H3600</v>
      </c>
      <c r="F3573">
        <v>71640</v>
      </c>
      <c r="G3573" s="1" t="str">
        <f>_xll.BDS("SPX Index","CHAIN_TICKERS", "CHAIN_STRIKE_PX_OVRD",F3573, "CHAIN_PUT_CALL_TYPE_OVRD=P", "CHAIN_PERIODICITY_OVRD=M")</f>
        <v>SPX US 11/20/15 P2700</v>
      </c>
    </row>
    <row r="3574" spans="1:7" x14ac:dyDescent="0.25">
      <c r="A3574">
        <v>0</v>
      </c>
      <c r="B3574" s="9">
        <v>1.7041095890410959E-4</v>
      </c>
      <c r="C3574" s="9" t="str">
        <f t="shared" si="110"/>
        <v>$H$3601</v>
      </c>
      <c r="D3574" s="9" t="str">
        <f t="shared" si="111"/>
        <v>H3601</v>
      </c>
      <c r="F3574">
        <v>71660</v>
      </c>
      <c r="G3574" s="1" t="str">
        <f>_xll.BDS("SPX Index","CHAIN_TICKERS", "CHAIN_STRIKE_PX_OVRD",F3574, "CHAIN_PUT_CALL_TYPE_OVRD=P", "CHAIN_PERIODICITY_OVRD=M")</f>
        <v>SPX US 11/20/15 P2700</v>
      </c>
    </row>
    <row r="3575" spans="1:7" x14ac:dyDescent="0.25">
      <c r="A3575">
        <v>0</v>
      </c>
      <c r="B3575" s="9">
        <v>1.7095890410958906E-4</v>
      </c>
      <c r="C3575" s="9" t="str">
        <f t="shared" si="110"/>
        <v>$H$3602</v>
      </c>
      <c r="D3575" s="9" t="str">
        <f t="shared" si="111"/>
        <v>H3602</v>
      </c>
      <c r="F3575">
        <v>71680</v>
      </c>
      <c r="G3575" s="1" t="str">
        <f>_xll.BDS("SPX Index","CHAIN_TICKERS", "CHAIN_STRIKE_PX_OVRD",F3575, "CHAIN_PUT_CALL_TYPE_OVRD=P", "CHAIN_PERIODICITY_OVRD=M")</f>
        <v>SPX US 11/20/15 P2700</v>
      </c>
    </row>
    <row r="3576" spans="1:7" x14ac:dyDescent="0.25">
      <c r="A3576">
        <v>0</v>
      </c>
      <c r="B3576" s="9">
        <v>1.715890410958904E-4</v>
      </c>
      <c r="C3576" s="9" t="str">
        <f t="shared" si="110"/>
        <v>$H$3603</v>
      </c>
      <c r="D3576" s="9" t="str">
        <f t="shared" si="111"/>
        <v>H3603</v>
      </c>
      <c r="F3576">
        <v>71700</v>
      </c>
      <c r="G3576" s="1" t="str">
        <f>_xll.BDS("SPX Index","CHAIN_TICKERS", "CHAIN_STRIKE_PX_OVRD",F3576, "CHAIN_PUT_CALL_TYPE_OVRD=P", "CHAIN_PERIODICITY_OVRD=M")</f>
        <v>SPX US 11/20/15 P2700</v>
      </c>
    </row>
    <row r="3577" spans="1:7" x14ac:dyDescent="0.25">
      <c r="A3577">
        <v>0</v>
      </c>
      <c r="B3577" s="9">
        <v>1.7128767123287671E-4</v>
      </c>
      <c r="C3577" s="9" t="str">
        <f t="shared" si="110"/>
        <v>$H$3604</v>
      </c>
      <c r="D3577" s="9" t="str">
        <f t="shared" si="111"/>
        <v>H3604</v>
      </c>
      <c r="F3577">
        <v>71720</v>
      </c>
      <c r="G3577" s="1" t="str">
        <f>_xll.BDS("SPX Index","CHAIN_TICKERS", "CHAIN_STRIKE_PX_OVRD",F3577, "CHAIN_PUT_CALL_TYPE_OVRD=P", "CHAIN_PERIODICITY_OVRD=M")</f>
        <v>SPX US 11/20/15 P2700</v>
      </c>
    </row>
    <row r="3578" spans="1:7" x14ac:dyDescent="0.25">
      <c r="A3578">
        <v>0</v>
      </c>
      <c r="B3578" s="9">
        <v>1.7153424657534246E-4</v>
      </c>
      <c r="C3578" s="9" t="str">
        <f t="shared" si="110"/>
        <v>$H$3605</v>
      </c>
      <c r="D3578" s="9" t="str">
        <f t="shared" si="111"/>
        <v>H3605</v>
      </c>
      <c r="F3578">
        <v>71740</v>
      </c>
      <c r="G3578" s="1" t="str">
        <f>_xll.BDS("SPX Index","CHAIN_TICKERS", "CHAIN_STRIKE_PX_OVRD",F3578, "CHAIN_PUT_CALL_TYPE_OVRD=P", "CHAIN_PERIODICITY_OVRD=M")</f>
        <v>SPX US 11/20/15 P2700</v>
      </c>
    </row>
    <row r="3579" spans="1:7" x14ac:dyDescent="0.25">
      <c r="A3579">
        <v>0</v>
      </c>
      <c r="B3579" s="9">
        <v>1.7260273972602739E-4</v>
      </c>
      <c r="C3579" s="9" t="str">
        <f t="shared" si="110"/>
        <v>$H$3606</v>
      </c>
      <c r="D3579" s="9" t="str">
        <f t="shared" si="111"/>
        <v>H3606</v>
      </c>
      <c r="F3579">
        <v>71760</v>
      </c>
      <c r="G3579" s="1" t="str">
        <f>_xll.BDS("SPX Index","CHAIN_TICKERS", "CHAIN_STRIKE_PX_OVRD",F3579, "CHAIN_PUT_CALL_TYPE_OVRD=P", "CHAIN_PERIODICITY_OVRD=M")</f>
        <v>SPX US 11/20/15 P2700</v>
      </c>
    </row>
    <row r="3580" spans="1:7" x14ac:dyDescent="0.25">
      <c r="A3580">
        <v>0</v>
      </c>
      <c r="B3580" s="9">
        <v>1.7200000000000001E-4</v>
      </c>
      <c r="C3580" s="9" t="str">
        <f t="shared" si="110"/>
        <v>$H$3607</v>
      </c>
      <c r="D3580" s="9" t="str">
        <f t="shared" si="111"/>
        <v>H3607</v>
      </c>
      <c r="F3580">
        <v>71780</v>
      </c>
      <c r="G3580" s="1" t="str">
        <f>_xll.BDS("SPX Index","CHAIN_TICKERS", "CHAIN_STRIKE_PX_OVRD",F3580, "CHAIN_PUT_CALL_TYPE_OVRD=P", "CHAIN_PERIODICITY_OVRD=M")</f>
        <v>SPX US 11/20/15 P2700</v>
      </c>
    </row>
    <row r="3581" spans="1:7" x14ac:dyDescent="0.25">
      <c r="A3581">
        <v>0</v>
      </c>
      <c r="B3581" s="9">
        <v>1.7142465753424658E-4</v>
      </c>
      <c r="C3581" s="9" t="str">
        <f t="shared" si="110"/>
        <v>$H$3608</v>
      </c>
      <c r="D3581" s="9" t="str">
        <f t="shared" si="111"/>
        <v>H3608</v>
      </c>
      <c r="F3581">
        <v>71800</v>
      </c>
      <c r="G3581" s="1" t="str">
        <f>_xll.BDS("SPX Index","CHAIN_TICKERS", "CHAIN_STRIKE_PX_OVRD",F3581, "CHAIN_PUT_CALL_TYPE_OVRD=P", "CHAIN_PERIODICITY_OVRD=M")</f>
        <v>SPX US 11/20/15 P2700</v>
      </c>
    </row>
    <row r="3582" spans="1:7" x14ac:dyDescent="0.25">
      <c r="A3582">
        <v>0</v>
      </c>
      <c r="B3582" s="9">
        <v>1.7139726027397262E-4</v>
      </c>
      <c r="C3582" s="9" t="str">
        <f t="shared" si="110"/>
        <v>$H$3609</v>
      </c>
      <c r="D3582" s="9" t="str">
        <f t="shared" si="111"/>
        <v>H3609</v>
      </c>
      <c r="F3582">
        <v>71820</v>
      </c>
      <c r="G3582" s="1" t="str">
        <f>_xll.BDS("SPX Index","CHAIN_TICKERS", "CHAIN_STRIKE_PX_OVRD",F3582, "CHAIN_PUT_CALL_TYPE_OVRD=P", "CHAIN_PERIODICITY_OVRD=M")</f>
        <v>SPX US 11/20/15 P2700</v>
      </c>
    </row>
    <row r="3583" spans="1:7" x14ac:dyDescent="0.25">
      <c r="A3583">
        <v>3</v>
      </c>
      <c r="B3583" s="9">
        <v>1.7136986301369864E-4</v>
      </c>
      <c r="C3583" s="9" t="str">
        <f t="shared" si="110"/>
        <v>$H$3610</v>
      </c>
      <c r="D3583" s="9" t="str">
        <f t="shared" si="111"/>
        <v>H3610</v>
      </c>
      <c r="F3583">
        <v>71840</v>
      </c>
      <c r="G3583" s="1" t="str">
        <f>_xll.BDS("SPX Index","CHAIN_TICKERS", "CHAIN_STRIKE_PX_OVRD",F3583, "CHAIN_PUT_CALL_TYPE_OVRD=P", "CHAIN_PERIODICITY_OVRD=M")</f>
        <v>SPX US 11/20/15 P2700</v>
      </c>
    </row>
    <row r="3584" spans="1:7" x14ac:dyDescent="0.25">
      <c r="A3584">
        <v>0</v>
      </c>
      <c r="B3584" s="9">
        <v>1.7156164383561645E-4</v>
      </c>
      <c r="C3584" s="9" t="str">
        <f t="shared" si="110"/>
        <v>$H$3611</v>
      </c>
      <c r="D3584" s="9" t="str">
        <f t="shared" si="111"/>
        <v>H3611</v>
      </c>
      <c r="F3584">
        <v>71860</v>
      </c>
      <c r="G3584" s="1" t="str">
        <f>_xll.BDS("SPX Index","CHAIN_TICKERS", "CHAIN_STRIKE_PX_OVRD",F3584, "CHAIN_PUT_CALL_TYPE_OVRD=P", "CHAIN_PERIODICITY_OVRD=M")</f>
        <v>SPX US 11/20/15 P2700</v>
      </c>
    </row>
    <row r="3585" spans="1:7" x14ac:dyDescent="0.25">
      <c r="A3585">
        <v>0</v>
      </c>
      <c r="B3585" s="9">
        <v>1.7153424657534246E-4</v>
      </c>
      <c r="C3585" s="9" t="str">
        <f t="shared" si="110"/>
        <v>$H$3612</v>
      </c>
      <c r="D3585" s="9" t="str">
        <f t="shared" si="111"/>
        <v>H3612</v>
      </c>
      <c r="F3585">
        <v>71880</v>
      </c>
      <c r="G3585" s="1" t="str">
        <f>_xll.BDS("SPX Index","CHAIN_TICKERS", "CHAIN_STRIKE_PX_OVRD",F3585, "CHAIN_PUT_CALL_TYPE_OVRD=P", "CHAIN_PERIODICITY_OVRD=M")</f>
        <v>SPX US 11/20/15 P2700</v>
      </c>
    </row>
    <row r="3586" spans="1:7" x14ac:dyDescent="0.25">
      <c r="A3586">
        <v>0</v>
      </c>
      <c r="B3586" s="9">
        <v>1.7202739726027396E-4</v>
      </c>
      <c r="C3586" s="9" t="str">
        <f t="shared" si="110"/>
        <v>$H$3613</v>
      </c>
      <c r="D3586" s="9" t="str">
        <f t="shared" si="111"/>
        <v>H3613</v>
      </c>
      <c r="F3586">
        <v>71900</v>
      </c>
      <c r="G3586" s="1" t="str">
        <f>_xll.BDS("SPX Index","CHAIN_TICKERS", "CHAIN_STRIKE_PX_OVRD",F3586, "CHAIN_PUT_CALL_TYPE_OVRD=P", "CHAIN_PERIODICITY_OVRD=M")</f>
        <v>SPX US 11/20/15 P2700</v>
      </c>
    </row>
    <row r="3587" spans="1:7" x14ac:dyDescent="0.25">
      <c r="A3587">
        <v>0</v>
      </c>
      <c r="B3587" s="9">
        <v>1.7227397260273974E-4</v>
      </c>
      <c r="C3587" s="9" t="str">
        <f t="shared" si="110"/>
        <v>$H$3614</v>
      </c>
      <c r="D3587" s="9" t="str">
        <f t="shared" si="111"/>
        <v>H3614</v>
      </c>
      <c r="F3587">
        <v>71920</v>
      </c>
      <c r="G3587" s="1" t="str">
        <f>_xll.BDS("SPX Index","CHAIN_TICKERS", "CHAIN_STRIKE_PX_OVRD",F3587, "CHAIN_PUT_CALL_TYPE_OVRD=P", "CHAIN_PERIODICITY_OVRD=M")</f>
        <v>SPX US 11/20/15 P2700</v>
      </c>
    </row>
    <row r="3588" spans="1:7" x14ac:dyDescent="0.25">
      <c r="A3588">
        <v>0</v>
      </c>
      <c r="B3588" s="9">
        <v>1.7224657534246576E-4</v>
      </c>
      <c r="C3588" s="9" t="str">
        <f t="shared" ref="C3588:C3651" si="112">ADDRESS(ROW(B3588)+MATCH(1,B3588:B3614),8)</f>
        <v>$H$3615</v>
      </c>
      <c r="D3588" s="9" t="str">
        <f t="shared" ref="D3588:D3651" si="113">"H"&amp;(ROW(B3588)+MATCH(1,B3588:B3614))</f>
        <v>H3615</v>
      </c>
      <c r="F3588">
        <v>71940</v>
      </c>
      <c r="G3588" s="1" t="str">
        <f>_xll.BDS("SPX Index","CHAIN_TICKERS", "CHAIN_STRIKE_PX_OVRD",F3588, "CHAIN_PUT_CALL_TYPE_OVRD=P", "CHAIN_PERIODICITY_OVRD=M")</f>
        <v>SPX US 11/20/15 P2700</v>
      </c>
    </row>
    <row r="3589" spans="1:7" x14ac:dyDescent="0.25">
      <c r="A3589">
        <v>0</v>
      </c>
      <c r="B3589" s="9">
        <v>1.7243835616438354E-4</v>
      </c>
      <c r="C3589" s="9" t="str">
        <f t="shared" si="112"/>
        <v>$H$3616</v>
      </c>
      <c r="D3589" s="9" t="str">
        <f t="shared" si="113"/>
        <v>H3616</v>
      </c>
      <c r="F3589">
        <v>71960</v>
      </c>
      <c r="G3589" s="1" t="str">
        <f>_xll.BDS("SPX Index","CHAIN_TICKERS", "CHAIN_STRIKE_PX_OVRD",F3589, "CHAIN_PUT_CALL_TYPE_OVRD=P", "CHAIN_PERIODICITY_OVRD=M")</f>
        <v>SPX US 11/20/15 P2700</v>
      </c>
    </row>
    <row r="3590" spans="1:7" x14ac:dyDescent="0.25">
      <c r="A3590">
        <v>0</v>
      </c>
      <c r="B3590" s="9">
        <v>1.7326027397260275E-4</v>
      </c>
      <c r="C3590" s="9" t="str">
        <f t="shared" si="112"/>
        <v>$H$3617</v>
      </c>
      <c r="D3590" s="9" t="str">
        <f t="shared" si="113"/>
        <v>H3617</v>
      </c>
      <c r="F3590">
        <v>71980</v>
      </c>
      <c r="G3590" s="1" t="str">
        <f>_xll.BDS("SPX Index","CHAIN_TICKERS", "CHAIN_STRIKE_PX_OVRD",F3590, "CHAIN_PUT_CALL_TYPE_OVRD=P", "CHAIN_PERIODICITY_OVRD=M")</f>
        <v>SPX US 11/20/15 P2700</v>
      </c>
    </row>
    <row r="3591" spans="1:7" x14ac:dyDescent="0.25">
      <c r="A3591">
        <v>0</v>
      </c>
      <c r="B3591" s="9">
        <v>1.7284931506849314E-4</v>
      </c>
      <c r="C3591" s="9" t="str">
        <f t="shared" si="112"/>
        <v>$H$3618</v>
      </c>
      <c r="D3591" s="9" t="str">
        <f t="shared" si="113"/>
        <v>H3618</v>
      </c>
      <c r="F3591">
        <v>72000</v>
      </c>
      <c r="G3591" s="1" t="str">
        <f>_xll.BDS("SPX Index","CHAIN_TICKERS", "CHAIN_STRIKE_PX_OVRD",F3591, "CHAIN_PUT_CALL_TYPE_OVRD=P", "CHAIN_PERIODICITY_OVRD=M")</f>
        <v>SPX US 11/20/15 P2700</v>
      </c>
    </row>
    <row r="3592" spans="1:7" x14ac:dyDescent="0.25">
      <c r="A3592">
        <v>0</v>
      </c>
      <c r="B3592" s="9">
        <v>1.730958904109589E-4</v>
      </c>
      <c r="C3592" s="9" t="str">
        <f t="shared" si="112"/>
        <v>$H$3619</v>
      </c>
      <c r="D3592" s="9" t="str">
        <f t="shared" si="113"/>
        <v>H3619</v>
      </c>
      <c r="F3592">
        <v>72020</v>
      </c>
      <c r="G3592" s="1" t="str">
        <f>_xll.BDS("SPX Index","CHAIN_TICKERS", "CHAIN_STRIKE_PX_OVRD",F3592, "CHAIN_PUT_CALL_TYPE_OVRD=P", "CHAIN_PERIODICITY_OVRD=M")</f>
        <v>SPX US 11/20/15 P2700</v>
      </c>
    </row>
    <row r="3593" spans="1:7" x14ac:dyDescent="0.25">
      <c r="A3593">
        <v>0</v>
      </c>
      <c r="B3593" s="9">
        <v>1.7279452054794523E-4</v>
      </c>
      <c r="C3593" s="9" t="str">
        <f t="shared" si="112"/>
        <v>$H$3620</v>
      </c>
      <c r="D3593" s="9" t="str">
        <f t="shared" si="113"/>
        <v>H3620</v>
      </c>
      <c r="F3593">
        <v>72040</v>
      </c>
      <c r="G3593" s="1" t="str">
        <f>_xll.BDS("SPX Index","CHAIN_TICKERS", "CHAIN_STRIKE_PX_OVRD",F3593, "CHAIN_PUT_CALL_TYPE_OVRD=P", "CHAIN_PERIODICITY_OVRD=M")</f>
        <v>SPX US 11/20/15 P2700</v>
      </c>
    </row>
    <row r="3594" spans="1:7" x14ac:dyDescent="0.25">
      <c r="A3594">
        <v>0</v>
      </c>
      <c r="B3594" s="9">
        <v>1.7153424657534246E-4</v>
      </c>
      <c r="C3594" s="9" t="str">
        <f t="shared" si="112"/>
        <v>$H$3621</v>
      </c>
      <c r="D3594" s="9" t="str">
        <f t="shared" si="113"/>
        <v>H3621</v>
      </c>
      <c r="F3594">
        <v>72060</v>
      </c>
      <c r="G3594" s="1" t="str">
        <f>_xll.BDS("SPX Index","CHAIN_TICKERS", "CHAIN_STRIKE_PX_OVRD",F3594, "CHAIN_PUT_CALL_TYPE_OVRD=P", "CHAIN_PERIODICITY_OVRD=M")</f>
        <v>SPX US 11/20/15 P2700</v>
      </c>
    </row>
    <row r="3595" spans="1:7" x14ac:dyDescent="0.25">
      <c r="A3595">
        <v>0</v>
      </c>
      <c r="B3595" s="9">
        <v>1.7090410958904109E-4</v>
      </c>
      <c r="C3595" s="9" t="str">
        <f t="shared" si="112"/>
        <v>$H$3622</v>
      </c>
      <c r="D3595" s="9" t="str">
        <f t="shared" si="113"/>
        <v>H3622</v>
      </c>
      <c r="F3595">
        <v>72080</v>
      </c>
      <c r="G3595" s="1" t="str">
        <f>_xll.BDS("SPX Index","CHAIN_TICKERS", "CHAIN_STRIKE_PX_OVRD",F3595, "CHAIN_PUT_CALL_TYPE_OVRD=P", "CHAIN_PERIODICITY_OVRD=M")</f>
        <v>SPX US 11/20/15 P2700</v>
      </c>
    </row>
    <row r="3596" spans="1:7" x14ac:dyDescent="0.25">
      <c r="A3596">
        <v>0</v>
      </c>
      <c r="B3596" s="9">
        <v>1.7041095890410959E-4</v>
      </c>
      <c r="C3596" s="9" t="str">
        <f t="shared" si="112"/>
        <v>$H$3623</v>
      </c>
      <c r="D3596" s="9" t="str">
        <f t="shared" si="113"/>
        <v>H3623</v>
      </c>
      <c r="F3596">
        <v>72100</v>
      </c>
      <c r="G3596" s="1" t="str">
        <f>_xll.BDS("SPX Index","CHAIN_TICKERS", "CHAIN_STRIKE_PX_OVRD",F3596, "CHAIN_PUT_CALL_TYPE_OVRD=P", "CHAIN_PERIODICITY_OVRD=M")</f>
        <v>SPX US 11/20/15 P2700</v>
      </c>
    </row>
    <row r="3597" spans="1:7" x14ac:dyDescent="0.25">
      <c r="A3597">
        <v>0</v>
      </c>
      <c r="B3597" s="9">
        <v>1.698082191780822E-4</v>
      </c>
      <c r="C3597" s="9" t="str">
        <f t="shared" si="112"/>
        <v>$H$3624</v>
      </c>
      <c r="D3597" s="9" t="str">
        <f t="shared" si="113"/>
        <v>H3624</v>
      </c>
      <c r="F3597">
        <v>72120</v>
      </c>
      <c r="G3597" s="1" t="str">
        <f>_xll.BDS("SPX Index","CHAIN_TICKERS", "CHAIN_STRIKE_PX_OVRD",F3597, "CHAIN_PUT_CALL_TYPE_OVRD=P", "CHAIN_PERIODICITY_OVRD=M")</f>
        <v>SPX US 11/20/15 P2700</v>
      </c>
    </row>
    <row r="3598" spans="1:7" x14ac:dyDescent="0.25">
      <c r="A3598">
        <v>0</v>
      </c>
      <c r="B3598" s="9">
        <v>1.6857534246575342E-4</v>
      </c>
      <c r="C3598" s="9" t="str">
        <f t="shared" si="112"/>
        <v>$H$3625</v>
      </c>
      <c r="D3598" s="9" t="str">
        <f t="shared" si="113"/>
        <v>H3625</v>
      </c>
      <c r="F3598">
        <v>72140</v>
      </c>
      <c r="G3598" s="1" t="str">
        <f>_xll.BDS("SPX Index","CHAIN_TICKERS", "CHAIN_STRIKE_PX_OVRD",F3598, "CHAIN_PUT_CALL_TYPE_OVRD=P", "CHAIN_PERIODICITY_OVRD=M")</f>
        <v>SPX US 11/20/15 P2700</v>
      </c>
    </row>
    <row r="3599" spans="1:7" x14ac:dyDescent="0.25">
      <c r="A3599">
        <v>0</v>
      </c>
      <c r="B3599" s="9">
        <v>1.6884931506849315E-4</v>
      </c>
      <c r="C3599" s="9" t="str">
        <f t="shared" si="112"/>
        <v>$H$3626</v>
      </c>
      <c r="D3599" s="9" t="str">
        <f t="shared" si="113"/>
        <v>H3626</v>
      </c>
      <c r="F3599">
        <v>72160</v>
      </c>
      <c r="G3599" s="1" t="str">
        <f>_xll.BDS("SPX Index","CHAIN_TICKERS", "CHAIN_STRIKE_PX_OVRD",F3599, "CHAIN_PUT_CALL_TYPE_OVRD=P", "CHAIN_PERIODICITY_OVRD=M")</f>
        <v>SPX US 11/20/15 P2700</v>
      </c>
    </row>
    <row r="3600" spans="1:7" x14ac:dyDescent="0.25">
      <c r="A3600">
        <v>0</v>
      </c>
      <c r="B3600" s="9">
        <v>1.6712328767123287E-4</v>
      </c>
      <c r="C3600" s="9" t="str">
        <f t="shared" si="112"/>
        <v>$H$3627</v>
      </c>
      <c r="D3600" s="9" t="str">
        <f t="shared" si="113"/>
        <v>H3627</v>
      </c>
      <c r="F3600">
        <v>72180</v>
      </c>
      <c r="G3600" s="1" t="str">
        <f>_xll.BDS("SPX Index","CHAIN_TICKERS", "CHAIN_STRIKE_PX_OVRD",F3600, "CHAIN_PUT_CALL_TYPE_OVRD=P", "CHAIN_PERIODICITY_OVRD=M")</f>
        <v>SPX US 11/20/15 P2700</v>
      </c>
    </row>
    <row r="3601" spans="1:7" x14ac:dyDescent="0.25">
      <c r="A3601">
        <v>0</v>
      </c>
      <c r="B3601" s="9">
        <v>1.6709589041095891E-4</v>
      </c>
      <c r="C3601" s="9" t="str">
        <f t="shared" si="112"/>
        <v>$H$3628</v>
      </c>
      <c r="D3601" s="9" t="str">
        <f t="shared" si="113"/>
        <v>H3628</v>
      </c>
      <c r="F3601">
        <v>72200</v>
      </c>
      <c r="G3601" s="1" t="str">
        <f>_xll.BDS("SPX Index","CHAIN_TICKERS", "CHAIN_STRIKE_PX_OVRD",F3601, "CHAIN_PUT_CALL_TYPE_OVRD=P", "CHAIN_PERIODICITY_OVRD=M")</f>
        <v>SPX US 11/20/15 P2700</v>
      </c>
    </row>
    <row r="3602" spans="1:7" x14ac:dyDescent="0.25">
      <c r="A3602">
        <v>0</v>
      </c>
      <c r="B3602" s="9">
        <v>1.6821917808219178E-4</v>
      </c>
      <c r="C3602" s="9" t="str">
        <f t="shared" si="112"/>
        <v>$H$3629</v>
      </c>
      <c r="D3602" s="9" t="str">
        <f t="shared" si="113"/>
        <v>H3629</v>
      </c>
      <c r="F3602">
        <v>72220</v>
      </c>
      <c r="G3602" s="1" t="str">
        <f>_xll.BDS("SPX Index","CHAIN_TICKERS", "CHAIN_STRIKE_PX_OVRD",F3602, "CHAIN_PUT_CALL_TYPE_OVRD=P", "CHAIN_PERIODICITY_OVRD=M")</f>
        <v>SPX US 11/20/15 P2700</v>
      </c>
    </row>
    <row r="3603" spans="1:7" x14ac:dyDescent="0.25">
      <c r="A3603">
        <v>0</v>
      </c>
      <c r="B3603" s="9">
        <v>1.6813698630136989E-4</v>
      </c>
      <c r="C3603" s="9" t="str">
        <f t="shared" si="112"/>
        <v>$H$3630</v>
      </c>
      <c r="D3603" s="9" t="str">
        <f t="shared" si="113"/>
        <v>H3630</v>
      </c>
      <c r="F3603">
        <v>72240</v>
      </c>
      <c r="G3603" s="1" t="str">
        <f>_xll.BDS("SPX Index","CHAIN_TICKERS", "CHAIN_STRIKE_PX_OVRD",F3603, "CHAIN_PUT_CALL_TYPE_OVRD=P", "CHAIN_PERIODICITY_OVRD=M")</f>
        <v>SPX US 11/20/15 P2700</v>
      </c>
    </row>
    <row r="3604" spans="1:7" x14ac:dyDescent="0.25">
      <c r="A3604">
        <v>0</v>
      </c>
      <c r="B3604" s="9">
        <v>1.6808219178082192E-4</v>
      </c>
      <c r="C3604" s="9" t="str">
        <f t="shared" si="112"/>
        <v>$H$3631</v>
      </c>
      <c r="D3604" s="9" t="str">
        <f t="shared" si="113"/>
        <v>H3631</v>
      </c>
      <c r="F3604">
        <v>72260</v>
      </c>
      <c r="G3604" s="1" t="str">
        <f>_xll.BDS("SPX Index","CHAIN_TICKERS", "CHAIN_STRIKE_PX_OVRD",F3604, "CHAIN_PUT_CALL_TYPE_OVRD=P", "CHAIN_PERIODICITY_OVRD=M")</f>
        <v>SPX US 11/20/15 P2700</v>
      </c>
    </row>
    <row r="3605" spans="1:7" x14ac:dyDescent="0.25">
      <c r="A3605">
        <v>0</v>
      </c>
      <c r="B3605" s="9">
        <v>1.6854794520547946E-4</v>
      </c>
      <c r="C3605" s="9" t="str">
        <f t="shared" si="112"/>
        <v>$H$3632</v>
      </c>
      <c r="D3605" s="9" t="str">
        <f t="shared" si="113"/>
        <v>H3632</v>
      </c>
      <c r="F3605">
        <v>72280</v>
      </c>
      <c r="G3605" s="1" t="str">
        <f>_xll.BDS("SPX Index","CHAIN_TICKERS", "CHAIN_STRIKE_PX_OVRD",F3605, "CHAIN_PUT_CALL_TYPE_OVRD=P", "CHAIN_PERIODICITY_OVRD=M")</f>
        <v>SPX US 11/20/15 P2700</v>
      </c>
    </row>
    <row r="3606" spans="1:7" x14ac:dyDescent="0.25">
      <c r="A3606">
        <v>0</v>
      </c>
      <c r="B3606" s="9">
        <v>1.6852054794520548E-4</v>
      </c>
      <c r="C3606" s="9" t="str">
        <f t="shared" si="112"/>
        <v>$H$3633</v>
      </c>
      <c r="D3606" s="9" t="str">
        <f t="shared" si="113"/>
        <v>H3633</v>
      </c>
      <c r="F3606">
        <v>72300</v>
      </c>
      <c r="G3606" s="1" t="str">
        <f>_xll.BDS("SPX Index","CHAIN_TICKERS", "CHAIN_STRIKE_PX_OVRD",F3606, "CHAIN_PUT_CALL_TYPE_OVRD=P", "CHAIN_PERIODICITY_OVRD=M")</f>
        <v>SPX US 11/20/15 P2700</v>
      </c>
    </row>
    <row r="3607" spans="1:7" x14ac:dyDescent="0.25">
      <c r="A3607">
        <v>1</v>
      </c>
      <c r="B3607" s="9">
        <v>1.6849315068493152E-4</v>
      </c>
      <c r="C3607" s="9" t="str">
        <f t="shared" si="112"/>
        <v>$H$3634</v>
      </c>
      <c r="D3607" s="9" t="str">
        <f t="shared" si="113"/>
        <v>H3634</v>
      </c>
      <c r="F3607">
        <v>72320</v>
      </c>
      <c r="G3607" s="1" t="str">
        <f>_xll.BDS("SPX Index","CHAIN_TICKERS", "CHAIN_STRIKE_PX_OVRD",F3607, "CHAIN_PUT_CALL_TYPE_OVRD=P", "CHAIN_PERIODICITY_OVRD=M")</f>
        <v>SPX US 11/20/15 P2700</v>
      </c>
    </row>
    <row r="3608" spans="1:7" x14ac:dyDescent="0.25">
      <c r="A3608">
        <v>0</v>
      </c>
      <c r="B3608" s="9">
        <v>1.686849315068493E-4</v>
      </c>
      <c r="C3608" s="9" t="str">
        <f t="shared" si="112"/>
        <v>$H$3635</v>
      </c>
      <c r="D3608" s="9" t="str">
        <f t="shared" si="113"/>
        <v>H3635</v>
      </c>
      <c r="F3608">
        <v>72340</v>
      </c>
      <c r="G3608" s="1" t="str">
        <f>_xll.BDS("SPX Index","CHAIN_TICKERS", "CHAIN_STRIKE_PX_OVRD",F3608, "CHAIN_PUT_CALL_TYPE_OVRD=P", "CHAIN_PERIODICITY_OVRD=M")</f>
        <v>SPX US 11/20/15 P2700</v>
      </c>
    </row>
    <row r="3609" spans="1:7" x14ac:dyDescent="0.25">
      <c r="A3609">
        <v>0</v>
      </c>
      <c r="B3609" s="9">
        <v>1.6808219178082192E-4</v>
      </c>
      <c r="C3609" s="9" t="str">
        <f t="shared" si="112"/>
        <v>$H$3636</v>
      </c>
      <c r="D3609" s="9" t="str">
        <f t="shared" si="113"/>
        <v>H3636</v>
      </c>
      <c r="F3609">
        <v>72360</v>
      </c>
      <c r="G3609" s="1" t="str">
        <f>_xll.BDS("SPX Index","CHAIN_TICKERS", "CHAIN_STRIKE_PX_OVRD",F3609, "CHAIN_PUT_CALL_TYPE_OVRD=P", "CHAIN_PERIODICITY_OVRD=M")</f>
        <v>SPX US 11/20/15 P2700</v>
      </c>
    </row>
    <row r="3610" spans="1:7" x14ac:dyDescent="0.25">
      <c r="A3610">
        <v>0</v>
      </c>
      <c r="B3610" s="9">
        <v>1.6912328767123289E-4</v>
      </c>
      <c r="C3610" s="9" t="str">
        <f t="shared" si="112"/>
        <v>$H$3637</v>
      </c>
      <c r="D3610" s="9" t="str">
        <f t="shared" si="113"/>
        <v>H3637</v>
      </c>
      <c r="F3610">
        <v>72380</v>
      </c>
      <c r="G3610" s="1" t="str">
        <f>_xll.BDS("SPX Index","CHAIN_TICKERS", "CHAIN_STRIKE_PX_OVRD",F3610, "CHAIN_PUT_CALL_TYPE_OVRD=P", "CHAIN_PERIODICITY_OVRD=M")</f>
        <v>SPX US 11/20/15 P2700</v>
      </c>
    </row>
    <row r="3611" spans="1:7" x14ac:dyDescent="0.25">
      <c r="A3611">
        <v>0</v>
      </c>
      <c r="B3611" s="9">
        <v>1.6967123287671231E-4</v>
      </c>
      <c r="C3611" s="9" t="str">
        <f t="shared" si="112"/>
        <v>$H$3638</v>
      </c>
      <c r="D3611" s="9" t="str">
        <f t="shared" si="113"/>
        <v>H3638</v>
      </c>
      <c r="F3611">
        <v>72400</v>
      </c>
      <c r="G3611" s="1" t="str">
        <f>_xll.BDS("SPX Index","CHAIN_TICKERS", "CHAIN_STRIKE_PX_OVRD",F3611, "CHAIN_PUT_CALL_TYPE_OVRD=P", "CHAIN_PERIODICITY_OVRD=M")</f>
        <v>SPX US 11/20/15 P2700</v>
      </c>
    </row>
    <row r="3612" spans="1:7" x14ac:dyDescent="0.25">
      <c r="A3612">
        <v>0</v>
      </c>
      <c r="B3612" s="9">
        <v>1.7079452054794521E-4</v>
      </c>
      <c r="C3612" s="9" t="str">
        <f t="shared" si="112"/>
        <v>$H$3639</v>
      </c>
      <c r="D3612" s="9" t="str">
        <f t="shared" si="113"/>
        <v>H3639</v>
      </c>
      <c r="F3612">
        <v>72420</v>
      </c>
      <c r="G3612" s="1" t="str">
        <f>_xll.BDS("SPX Index","CHAIN_TICKERS", "CHAIN_STRIKE_PX_OVRD",F3612, "CHAIN_PUT_CALL_TYPE_OVRD=P", "CHAIN_PERIODICITY_OVRD=M")</f>
        <v>SPX US 11/20/15 P2700</v>
      </c>
    </row>
    <row r="3613" spans="1:7" x14ac:dyDescent="0.25">
      <c r="A3613">
        <v>0</v>
      </c>
      <c r="B3613" s="9">
        <v>1.7013698630136985E-4</v>
      </c>
      <c r="C3613" s="9" t="str">
        <f t="shared" si="112"/>
        <v>$H$3640</v>
      </c>
      <c r="D3613" s="9" t="str">
        <f t="shared" si="113"/>
        <v>H3640</v>
      </c>
      <c r="F3613">
        <v>72440</v>
      </c>
      <c r="G3613" s="1" t="str">
        <f>_xll.BDS("SPX Index","CHAIN_TICKERS", "CHAIN_STRIKE_PX_OVRD",F3613, "CHAIN_PUT_CALL_TYPE_OVRD=P", "CHAIN_PERIODICITY_OVRD=M")</f>
        <v>SPX US 11/20/15 P2700</v>
      </c>
    </row>
    <row r="3614" spans="1:7" x14ac:dyDescent="0.25">
      <c r="A3614">
        <v>0</v>
      </c>
      <c r="B3614" s="9">
        <v>1.7010958904109587E-4</v>
      </c>
      <c r="C3614" s="9" t="str">
        <f t="shared" si="112"/>
        <v>$H$3641</v>
      </c>
      <c r="D3614" s="9" t="str">
        <f t="shared" si="113"/>
        <v>H3641</v>
      </c>
      <c r="F3614">
        <v>72460</v>
      </c>
      <c r="G3614" s="1" t="str">
        <f>_xll.BDS("SPX Index","CHAIN_TICKERS", "CHAIN_STRIKE_PX_OVRD",F3614, "CHAIN_PUT_CALL_TYPE_OVRD=P", "CHAIN_PERIODICITY_OVRD=M")</f>
        <v>SPX US 11/20/15 P2700</v>
      </c>
    </row>
    <row r="3615" spans="1:7" x14ac:dyDescent="0.25">
      <c r="A3615">
        <v>0</v>
      </c>
      <c r="B3615" s="9">
        <v>1.7131506849315069E-4</v>
      </c>
      <c r="C3615" s="9" t="str">
        <f t="shared" si="112"/>
        <v>$H$3642</v>
      </c>
      <c r="D3615" s="9" t="str">
        <f t="shared" si="113"/>
        <v>H3642</v>
      </c>
      <c r="F3615">
        <v>72480</v>
      </c>
      <c r="G3615" s="1" t="str">
        <f>_xll.BDS("SPX Index","CHAIN_TICKERS", "CHAIN_STRIKE_PX_OVRD",F3615, "CHAIN_PUT_CALL_TYPE_OVRD=P", "CHAIN_PERIODICITY_OVRD=M")</f>
        <v>SPX US 11/20/15 P2700</v>
      </c>
    </row>
    <row r="3616" spans="1:7" x14ac:dyDescent="0.25">
      <c r="A3616">
        <v>0</v>
      </c>
      <c r="B3616" s="9">
        <v>1.7128767123287671E-4</v>
      </c>
      <c r="C3616" s="9" t="str">
        <f t="shared" si="112"/>
        <v>$H$3643</v>
      </c>
      <c r="D3616" s="9" t="str">
        <f t="shared" si="113"/>
        <v>H3643</v>
      </c>
      <c r="F3616">
        <v>72500</v>
      </c>
      <c r="G3616" s="1" t="str">
        <f>_xll.BDS("SPX Index","CHAIN_TICKERS", "CHAIN_STRIKE_PX_OVRD",F3616, "CHAIN_PUT_CALL_TYPE_OVRD=P", "CHAIN_PERIODICITY_OVRD=M")</f>
        <v>SPX US 11/20/15 P2700</v>
      </c>
    </row>
    <row r="3617" spans="1:7" x14ac:dyDescent="0.25">
      <c r="A3617">
        <v>0</v>
      </c>
      <c r="B3617" s="9">
        <v>1.7153424657534246E-4</v>
      </c>
      <c r="C3617" s="9" t="str">
        <f t="shared" si="112"/>
        <v>$H$3644</v>
      </c>
      <c r="D3617" s="9" t="str">
        <f t="shared" si="113"/>
        <v>H3644</v>
      </c>
      <c r="F3617">
        <v>72520</v>
      </c>
      <c r="G3617" s="1" t="str">
        <f>_xll.BDS("SPX Index","CHAIN_TICKERS", "CHAIN_STRIKE_PX_OVRD",F3617, "CHAIN_PUT_CALL_TYPE_OVRD=P", "CHAIN_PERIODICITY_OVRD=M")</f>
        <v>SPX US 11/20/15 P2700</v>
      </c>
    </row>
    <row r="3618" spans="1:7" x14ac:dyDescent="0.25">
      <c r="A3618">
        <v>0</v>
      </c>
      <c r="B3618" s="9">
        <v>1.7115068493150684E-4</v>
      </c>
      <c r="C3618" s="9" t="str">
        <f t="shared" si="112"/>
        <v>$H$3645</v>
      </c>
      <c r="D3618" s="9" t="str">
        <f t="shared" si="113"/>
        <v>H3645</v>
      </c>
      <c r="F3618">
        <v>72540</v>
      </c>
      <c r="G3618" s="1" t="str">
        <f>_xll.BDS("SPX Index","CHAIN_TICKERS", "CHAIN_STRIKE_PX_OVRD",F3618, "CHAIN_PUT_CALL_TYPE_OVRD=P", "CHAIN_PERIODICITY_OVRD=M")</f>
        <v>SPX US 11/20/15 P2700</v>
      </c>
    </row>
    <row r="3619" spans="1:7" x14ac:dyDescent="0.25">
      <c r="A3619">
        <v>0</v>
      </c>
      <c r="B3619" s="9">
        <v>1.710958904109589E-4</v>
      </c>
      <c r="C3619" s="9" t="str">
        <f t="shared" si="112"/>
        <v>$H$3646</v>
      </c>
      <c r="D3619" s="9" t="str">
        <f t="shared" si="113"/>
        <v>H3646</v>
      </c>
      <c r="F3619">
        <v>72560</v>
      </c>
      <c r="G3619" s="1" t="str">
        <f>_xll.BDS("SPX Index","CHAIN_TICKERS", "CHAIN_STRIKE_PX_OVRD",F3619, "CHAIN_PUT_CALL_TYPE_OVRD=P", "CHAIN_PERIODICITY_OVRD=M")</f>
        <v>SPX US 11/20/15 P2700</v>
      </c>
    </row>
    <row r="3620" spans="1:7" x14ac:dyDescent="0.25">
      <c r="A3620">
        <v>0</v>
      </c>
      <c r="B3620" s="9">
        <v>1.7079452054794521E-4</v>
      </c>
      <c r="C3620" s="9" t="str">
        <f t="shared" si="112"/>
        <v>$H$3647</v>
      </c>
      <c r="D3620" s="9" t="str">
        <f t="shared" si="113"/>
        <v>H3647</v>
      </c>
      <c r="F3620">
        <v>72580</v>
      </c>
      <c r="G3620" s="1" t="str">
        <f>_xll.BDS("SPX Index","CHAIN_TICKERS", "CHAIN_STRIKE_PX_OVRD",F3620, "CHAIN_PUT_CALL_TYPE_OVRD=P", "CHAIN_PERIODICITY_OVRD=M")</f>
        <v>SPX US 11/20/15 P2700</v>
      </c>
    </row>
    <row r="3621" spans="1:7" x14ac:dyDescent="0.25">
      <c r="A3621">
        <v>0</v>
      </c>
      <c r="B3621" s="9">
        <v>1.7052054794520547E-4</v>
      </c>
      <c r="C3621" s="9" t="str">
        <f t="shared" si="112"/>
        <v>$H$3648</v>
      </c>
      <c r="D3621" s="9" t="str">
        <f t="shared" si="113"/>
        <v>H3648</v>
      </c>
      <c r="F3621">
        <v>72600</v>
      </c>
      <c r="G3621" s="1" t="str">
        <f>_xll.BDS("SPX Index","CHAIN_TICKERS", "CHAIN_STRIKE_PX_OVRD",F3621, "CHAIN_PUT_CALL_TYPE_OVRD=P", "CHAIN_PERIODICITY_OVRD=M")</f>
        <v>SPX US 11/20/15 P2700</v>
      </c>
    </row>
    <row r="3622" spans="1:7" x14ac:dyDescent="0.25">
      <c r="A3622">
        <v>0</v>
      </c>
      <c r="B3622" s="9">
        <v>1.6906849315068495E-4</v>
      </c>
      <c r="C3622" s="9" t="str">
        <f t="shared" si="112"/>
        <v>$H$3649</v>
      </c>
      <c r="D3622" s="9" t="str">
        <f t="shared" si="113"/>
        <v>H3649</v>
      </c>
      <c r="F3622">
        <v>72620</v>
      </c>
      <c r="G3622" s="1" t="str">
        <f>_xll.BDS("SPX Index","CHAIN_TICKERS", "CHAIN_STRIKE_PX_OVRD",F3622, "CHAIN_PUT_CALL_TYPE_OVRD=P", "CHAIN_PERIODICITY_OVRD=M")</f>
        <v>SPX US 11/20/15 P2700</v>
      </c>
    </row>
    <row r="3623" spans="1:7" x14ac:dyDescent="0.25">
      <c r="A3623">
        <v>0</v>
      </c>
      <c r="B3623" s="9">
        <v>1.6956164383561645E-4</v>
      </c>
      <c r="C3623" s="9" t="str">
        <f t="shared" si="112"/>
        <v>$H$3650</v>
      </c>
      <c r="D3623" s="9" t="str">
        <f t="shared" si="113"/>
        <v>H3650</v>
      </c>
      <c r="F3623">
        <v>72640</v>
      </c>
      <c r="G3623" s="1" t="str">
        <f>_xll.BDS("SPX Index","CHAIN_TICKERS", "CHAIN_STRIKE_PX_OVRD",F3623, "CHAIN_PUT_CALL_TYPE_OVRD=P", "CHAIN_PERIODICITY_OVRD=M")</f>
        <v>SPX US 11/20/15 P2700</v>
      </c>
    </row>
    <row r="3624" spans="1:7" x14ac:dyDescent="0.25">
      <c r="A3624">
        <v>0</v>
      </c>
      <c r="B3624" s="9">
        <v>1.7095890410958906E-4</v>
      </c>
      <c r="C3624" s="9" t="str">
        <f t="shared" si="112"/>
        <v>$H$3651</v>
      </c>
      <c r="D3624" s="9" t="str">
        <f t="shared" si="113"/>
        <v>H3651</v>
      </c>
      <c r="F3624">
        <v>72660</v>
      </c>
      <c r="G3624" s="1" t="str">
        <f>_xll.BDS("SPX Index","CHAIN_TICKERS", "CHAIN_STRIKE_PX_OVRD",F3624, "CHAIN_PUT_CALL_TYPE_OVRD=P", "CHAIN_PERIODICITY_OVRD=M")</f>
        <v>SPX US 11/20/15 P2700</v>
      </c>
    </row>
    <row r="3625" spans="1:7" x14ac:dyDescent="0.25">
      <c r="A3625">
        <v>0</v>
      </c>
      <c r="B3625" s="9">
        <v>1.7257534246575344E-4</v>
      </c>
      <c r="C3625" s="9" t="str">
        <f t="shared" si="112"/>
        <v>$H$3652</v>
      </c>
      <c r="D3625" s="9" t="str">
        <f t="shared" si="113"/>
        <v>H3652</v>
      </c>
      <c r="F3625">
        <v>72680</v>
      </c>
      <c r="G3625" s="1" t="str">
        <f>_xll.BDS("SPX Index","CHAIN_TICKERS", "CHAIN_STRIKE_PX_OVRD",F3625, "CHAIN_PUT_CALL_TYPE_OVRD=P", "CHAIN_PERIODICITY_OVRD=M")</f>
        <v>SPX US 11/20/15 P2700</v>
      </c>
    </row>
    <row r="3626" spans="1:7" x14ac:dyDescent="0.25">
      <c r="A3626">
        <v>0</v>
      </c>
      <c r="B3626" s="9">
        <v>1.7252054794520547E-4</v>
      </c>
      <c r="C3626" s="9" t="str">
        <f t="shared" si="112"/>
        <v>$H$3653</v>
      </c>
      <c r="D3626" s="9" t="str">
        <f t="shared" si="113"/>
        <v>H3653</v>
      </c>
      <c r="F3626">
        <v>72700</v>
      </c>
      <c r="G3626" s="1" t="str">
        <f>_xll.BDS("SPX Index","CHAIN_TICKERS", "CHAIN_STRIKE_PX_OVRD",F3626, "CHAIN_PUT_CALL_TYPE_OVRD=P", "CHAIN_PERIODICITY_OVRD=M")</f>
        <v>SPX US 11/20/15 P2700</v>
      </c>
    </row>
    <row r="3627" spans="1:7" x14ac:dyDescent="0.25">
      <c r="A3627">
        <v>1</v>
      </c>
      <c r="B3627" s="9">
        <v>1.7279452054794523E-4</v>
      </c>
      <c r="C3627" s="9" t="str">
        <f t="shared" si="112"/>
        <v>$H$3654</v>
      </c>
      <c r="D3627" s="9" t="str">
        <f t="shared" si="113"/>
        <v>H3654</v>
      </c>
      <c r="F3627">
        <v>72720</v>
      </c>
      <c r="G3627" s="1" t="str">
        <f>_xll.BDS("SPX Index","CHAIN_TICKERS", "CHAIN_STRIKE_PX_OVRD",F3627, "CHAIN_PUT_CALL_TYPE_OVRD=P", "CHAIN_PERIODICITY_OVRD=M")</f>
        <v>SPX US 11/20/15 P2700</v>
      </c>
    </row>
    <row r="3628" spans="1:7" x14ac:dyDescent="0.25">
      <c r="A3628">
        <v>0</v>
      </c>
      <c r="B3628" s="9">
        <v>1.727123287671233E-4</v>
      </c>
      <c r="C3628" s="9" t="str">
        <f t="shared" si="112"/>
        <v>$H$3655</v>
      </c>
      <c r="D3628" s="9" t="str">
        <f t="shared" si="113"/>
        <v>H3655</v>
      </c>
      <c r="F3628">
        <v>72740</v>
      </c>
      <c r="G3628" s="1" t="str">
        <f>_xll.BDS("SPX Index","CHAIN_TICKERS", "CHAIN_STRIKE_PX_OVRD",F3628, "CHAIN_PUT_CALL_TYPE_OVRD=P", "CHAIN_PERIODICITY_OVRD=M")</f>
        <v>SPX US 11/20/15 P2700</v>
      </c>
    </row>
    <row r="3629" spans="1:7" x14ac:dyDescent="0.25">
      <c r="A3629">
        <v>0</v>
      </c>
      <c r="B3629" s="9">
        <v>1.7353424657534246E-4</v>
      </c>
      <c r="C3629" s="9" t="str">
        <f t="shared" si="112"/>
        <v>$H$3656</v>
      </c>
      <c r="D3629" s="9" t="str">
        <f t="shared" si="113"/>
        <v>H3656</v>
      </c>
      <c r="F3629">
        <v>72760</v>
      </c>
      <c r="G3629" s="1" t="str">
        <f>_xll.BDS("SPX Index","CHAIN_TICKERS", "CHAIN_STRIKE_PX_OVRD",F3629, "CHAIN_PUT_CALL_TYPE_OVRD=P", "CHAIN_PERIODICITY_OVRD=M")</f>
        <v>SPX US 11/20/15 P2700</v>
      </c>
    </row>
    <row r="3630" spans="1:7" x14ac:dyDescent="0.25">
      <c r="A3630">
        <v>0</v>
      </c>
      <c r="B3630" s="9">
        <v>1.74E-4</v>
      </c>
      <c r="C3630" s="9" t="str">
        <f t="shared" si="112"/>
        <v>$H$3657</v>
      </c>
      <c r="D3630" s="9" t="str">
        <f t="shared" si="113"/>
        <v>H3657</v>
      </c>
      <c r="F3630">
        <v>72780</v>
      </c>
      <c r="G3630" s="1" t="str">
        <f>_xll.BDS("SPX Index","CHAIN_TICKERS", "CHAIN_STRIKE_PX_OVRD",F3630, "CHAIN_PUT_CALL_TYPE_OVRD=P", "CHAIN_PERIODICITY_OVRD=M")</f>
        <v>SPX US 11/20/15 P2700</v>
      </c>
    </row>
    <row r="3631" spans="1:7" x14ac:dyDescent="0.25">
      <c r="A3631">
        <v>0</v>
      </c>
      <c r="B3631" s="9">
        <v>1.7454794520547947E-4</v>
      </c>
      <c r="C3631" s="9" t="str">
        <f t="shared" si="112"/>
        <v>$H$3658</v>
      </c>
      <c r="D3631" s="9" t="str">
        <f t="shared" si="113"/>
        <v>H3658</v>
      </c>
      <c r="F3631">
        <v>72800</v>
      </c>
      <c r="G3631" s="1" t="str">
        <f>_xll.BDS("SPX Index","CHAIN_TICKERS", "CHAIN_STRIKE_PX_OVRD",F3631, "CHAIN_PUT_CALL_TYPE_OVRD=P", "CHAIN_PERIODICITY_OVRD=M")</f>
        <v>SPX US 11/20/15 P2700</v>
      </c>
    </row>
    <row r="3632" spans="1:7" x14ac:dyDescent="0.25">
      <c r="A3632">
        <v>0</v>
      </c>
      <c r="B3632" s="9">
        <v>1.7421917808219177E-4</v>
      </c>
      <c r="C3632" s="9" t="str">
        <f t="shared" si="112"/>
        <v>$H$3659</v>
      </c>
      <c r="D3632" s="9" t="str">
        <f t="shared" si="113"/>
        <v>H3659</v>
      </c>
      <c r="F3632">
        <v>72820</v>
      </c>
      <c r="G3632" s="1" t="str">
        <f>_xll.BDS("SPX Index","CHAIN_TICKERS", "CHAIN_STRIKE_PX_OVRD",F3632, "CHAIN_PUT_CALL_TYPE_OVRD=P", "CHAIN_PERIODICITY_OVRD=M")</f>
        <v>SPX US 11/20/15 P2700</v>
      </c>
    </row>
    <row r="3633" spans="1:7" x14ac:dyDescent="0.25">
      <c r="A3633">
        <v>0</v>
      </c>
      <c r="B3633" s="9">
        <v>1.7356164383561644E-4</v>
      </c>
      <c r="C3633" s="9" t="str">
        <f t="shared" si="112"/>
        <v>$H$3660</v>
      </c>
      <c r="D3633" s="9" t="str">
        <f t="shared" si="113"/>
        <v>H3660</v>
      </c>
      <c r="F3633">
        <v>72840</v>
      </c>
      <c r="G3633" s="1" t="str">
        <f>_xll.BDS("SPX Index","CHAIN_TICKERS", "CHAIN_STRIKE_PX_OVRD",F3633, "CHAIN_PUT_CALL_TYPE_OVRD=P", "CHAIN_PERIODICITY_OVRD=M")</f>
        <v>SPX US 11/20/15 P2700</v>
      </c>
    </row>
    <row r="3634" spans="1:7" x14ac:dyDescent="0.25">
      <c r="A3634">
        <v>0</v>
      </c>
      <c r="B3634" s="9">
        <v>1.7410958904109591E-4</v>
      </c>
      <c r="C3634" s="9" t="str">
        <f t="shared" si="112"/>
        <v>$H$3661</v>
      </c>
      <c r="D3634" s="9" t="str">
        <f t="shared" si="113"/>
        <v>H3661</v>
      </c>
      <c r="F3634">
        <v>72860</v>
      </c>
      <c r="G3634" s="1" t="str">
        <f>_xll.BDS("SPX Index","CHAIN_TICKERS", "CHAIN_STRIKE_PX_OVRD",F3634, "CHAIN_PUT_CALL_TYPE_OVRD=P", "CHAIN_PERIODICITY_OVRD=M")</f>
        <v>SPX US 11/20/15 P2700</v>
      </c>
    </row>
    <row r="3635" spans="1:7" x14ac:dyDescent="0.25">
      <c r="A3635">
        <v>0</v>
      </c>
      <c r="B3635" s="9">
        <v>1.7504109589041097E-4</v>
      </c>
      <c r="C3635" s="9" t="str">
        <f t="shared" si="112"/>
        <v>$H$3662</v>
      </c>
      <c r="D3635" s="9" t="str">
        <f t="shared" si="113"/>
        <v>H3662</v>
      </c>
      <c r="F3635">
        <v>72880</v>
      </c>
      <c r="G3635" s="1" t="str">
        <f>_xll.BDS("SPX Index","CHAIN_TICKERS", "CHAIN_STRIKE_PX_OVRD",F3635, "CHAIN_PUT_CALL_TYPE_OVRD=P", "CHAIN_PERIODICITY_OVRD=M")</f>
        <v>SPX US 11/20/15 P2700</v>
      </c>
    </row>
    <row r="3636" spans="1:7" x14ac:dyDescent="0.25">
      <c r="A3636">
        <v>0</v>
      </c>
      <c r="B3636" s="9">
        <v>1.7443835616438356E-4</v>
      </c>
      <c r="C3636" s="9" t="str">
        <f t="shared" si="112"/>
        <v>$H$3663</v>
      </c>
      <c r="D3636" s="9" t="str">
        <f t="shared" si="113"/>
        <v>H3663</v>
      </c>
      <c r="F3636">
        <v>72900</v>
      </c>
      <c r="G3636" s="1" t="str">
        <f>_xll.BDS("SPX Index","CHAIN_TICKERS", "CHAIN_STRIKE_PX_OVRD",F3636, "CHAIN_PUT_CALL_TYPE_OVRD=P", "CHAIN_PERIODICITY_OVRD=M")</f>
        <v>SPX US 11/20/15 P2700</v>
      </c>
    </row>
    <row r="3637" spans="1:7" x14ac:dyDescent="0.25">
      <c r="A3637">
        <v>0</v>
      </c>
      <c r="B3637" s="9">
        <v>1.7498630136986303E-4</v>
      </c>
      <c r="C3637" s="9" t="str">
        <f t="shared" si="112"/>
        <v>$H$3664</v>
      </c>
      <c r="D3637" s="9" t="str">
        <f t="shared" si="113"/>
        <v>H3664</v>
      </c>
      <c r="F3637">
        <v>72920</v>
      </c>
      <c r="G3637" s="1" t="str">
        <f>_xll.BDS("SPX Index","CHAIN_TICKERS", "CHAIN_STRIKE_PX_OVRD",F3637, "CHAIN_PUT_CALL_TYPE_OVRD=P", "CHAIN_PERIODICITY_OVRD=M")</f>
        <v>SPX US 11/20/15 P2700</v>
      </c>
    </row>
    <row r="3638" spans="1:7" x14ac:dyDescent="0.25">
      <c r="A3638">
        <v>0</v>
      </c>
      <c r="B3638" s="9">
        <v>1.7517808219178082E-4</v>
      </c>
      <c r="C3638" s="9" t="str">
        <f t="shared" si="112"/>
        <v>$H$3665</v>
      </c>
      <c r="D3638" s="9" t="str">
        <f t="shared" si="113"/>
        <v>H3665</v>
      </c>
      <c r="F3638">
        <v>72940</v>
      </c>
      <c r="G3638" s="1" t="str">
        <f>_xll.BDS("SPX Index","CHAIN_TICKERS", "CHAIN_STRIKE_PX_OVRD",F3638, "CHAIN_PUT_CALL_TYPE_OVRD=P", "CHAIN_PERIODICITY_OVRD=M")</f>
        <v>SPX US 11/20/15 P2700</v>
      </c>
    </row>
    <row r="3639" spans="1:7" x14ac:dyDescent="0.25">
      <c r="A3639">
        <v>0</v>
      </c>
      <c r="B3639" s="9">
        <v>1.7630136986301369E-4</v>
      </c>
      <c r="C3639" s="9" t="str">
        <f t="shared" si="112"/>
        <v>$H$3666</v>
      </c>
      <c r="D3639" s="9" t="str">
        <f t="shared" si="113"/>
        <v>H3666</v>
      </c>
      <c r="F3639">
        <v>72960</v>
      </c>
      <c r="G3639" s="1" t="str">
        <f>_xll.BDS("SPX Index","CHAIN_TICKERS", "CHAIN_STRIKE_PX_OVRD",F3639, "CHAIN_PUT_CALL_TYPE_OVRD=P", "CHAIN_PERIODICITY_OVRD=M")</f>
        <v>SPX US 11/20/15 P2700</v>
      </c>
    </row>
    <row r="3640" spans="1:7" x14ac:dyDescent="0.25">
      <c r="A3640">
        <v>0</v>
      </c>
      <c r="B3640" s="9">
        <v>1.7572602739726026E-4</v>
      </c>
      <c r="C3640" s="9" t="str">
        <f t="shared" si="112"/>
        <v>$H$3667</v>
      </c>
      <c r="D3640" s="9" t="str">
        <f t="shared" si="113"/>
        <v>H3667</v>
      </c>
      <c r="F3640">
        <v>72980</v>
      </c>
      <c r="G3640" s="1" t="str">
        <f>_xll.BDS("SPX Index","CHAIN_TICKERS", "CHAIN_STRIKE_PX_OVRD",F3640, "CHAIN_PUT_CALL_TYPE_OVRD=P", "CHAIN_PERIODICITY_OVRD=M")</f>
        <v>SPX US 11/20/15 P2700</v>
      </c>
    </row>
    <row r="3641" spans="1:7" x14ac:dyDescent="0.25">
      <c r="A3641">
        <v>0</v>
      </c>
      <c r="B3641" s="9">
        <v>1.7512328767123287E-4</v>
      </c>
      <c r="C3641" s="9" t="str">
        <f t="shared" si="112"/>
        <v>$H$3668</v>
      </c>
      <c r="D3641" s="9" t="str">
        <f t="shared" si="113"/>
        <v>H3668</v>
      </c>
      <c r="F3641">
        <v>73000</v>
      </c>
      <c r="G3641" s="1" t="str">
        <f>_xll.BDS("SPX Index","CHAIN_TICKERS", "CHAIN_STRIKE_PX_OVRD",F3641, "CHAIN_PUT_CALL_TYPE_OVRD=P", "CHAIN_PERIODICITY_OVRD=M")</f>
        <v>SPX US 11/20/15 P2700</v>
      </c>
    </row>
    <row r="3642" spans="1:7" x14ac:dyDescent="0.25">
      <c r="A3642">
        <v>0</v>
      </c>
      <c r="B3642" s="9">
        <v>1.7509589041095892E-4</v>
      </c>
      <c r="C3642" s="9" t="str">
        <f t="shared" si="112"/>
        <v>$H$3669</v>
      </c>
      <c r="D3642" s="9" t="str">
        <f t="shared" si="113"/>
        <v>H3669</v>
      </c>
      <c r="F3642">
        <v>73020</v>
      </c>
      <c r="G3642" s="1" t="str">
        <f>_xll.BDS("SPX Index","CHAIN_TICKERS", "CHAIN_STRIKE_PX_OVRD",F3642, "CHAIN_PUT_CALL_TYPE_OVRD=P", "CHAIN_PERIODICITY_OVRD=M")</f>
        <v>SPX US 11/20/15 P2700</v>
      </c>
    </row>
    <row r="3643" spans="1:7" x14ac:dyDescent="0.25">
      <c r="A3643">
        <v>0</v>
      </c>
      <c r="B3643" s="9">
        <v>1.7441095890410958E-4</v>
      </c>
      <c r="C3643" s="9" t="str">
        <f t="shared" si="112"/>
        <v>$H$3670</v>
      </c>
      <c r="D3643" s="9" t="str">
        <f t="shared" si="113"/>
        <v>H3670</v>
      </c>
      <c r="F3643">
        <v>73040</v>
      </c>
      <c r="G3643" s="1" t="str">
        <f>_xll.BDS("SPX Index","CHAIN_TICKERS", "CHAIN_STRIKE_PX_OVRD",F3643, "CHAIN_PUT_CALL_TYPE_OVRD=P", "CHAIN_PERIODICITY_OVRD=M")</f>
        <v>SPX US 11/20/15 P2700</v>
      </c>
    </row>
    <row r="3644" spans="1:7" x14ac:dyDescent="0.25">
      <c r="A3644">
        <v>0</v>
      </c>
      <c r="B3644" s="9">
        <v>1.7438356164383562E-4</v>
      </c>
      <c r="C3644" s="9" t="str">
        <f t="shared" si="112"/>
        <v>$H$3671</v>
      </c>
      <c r="D3644" s="9" t="str">
        <f t="shared" si="113"/>
        <v>H3671</v>
      </c>
      <c r="F3644">
        <v>73060</v>
      </c>
      <c r="G3644" s="1" t="str">
        <f>_xll.BDS("SPX Index","CHAIN_TICKERS", "CHAIN_STRIKE_PX_OVRD",F3644, "CHAIN_PUT_CALL_TYPE_OVRD=P", "CHAIN_PERIODICITY_OVRD=M")</f>
        <v>SPX US 11/20/15 P2700</v>
      </c>
    </row>
    <row r="3645" spans="1:7" x14ac:dyDescent="0.25">
      <c r="A3645">
        <v>0</v>
      </c>
      <c r="B3645" s="9">
        <v>1.7427397260273971E-4</v>
      </c>
      <c r="C3645" s="9" t="str">
        <f t="shared" si="112"/>
        <v>$H$3672</v>
      </c>
      <c r="D3645" s="9" t="str">
        <f t="shared" si="113"/>
        <v>H3672</v>
      </c>
      <c r="F3645">
        <v>73080</v>
      </c>
      <c r="G3645" s="1" t="str">
        <f>_xll.BDS("SPX Index","CHAIN_TICKERS", "CHAIN_STRIKE_PX_OVRD",F3645, "CHAIN_PUT_CALL_TYPE_OVRD=P", "CHAIN_PERIODICITY_OVRD=M")</f>
        <v>SPX US 11/20/15 P2700</v>
      </c>
    </row>
    <row r="3646" spans="1:7" x14ac:dyDescent="0.25">
      <c r="A3646">
        <v>0</v>
      </c>
      <c r="B3646" s="9">
        <v>1.7424657534246575E-4</v>
      </c>
      <c r="C3646" s="9" t="str">
        <f t="shared" si="112"/>
        <v>$H$3673</v>
      </c>
      <c r="D3646" s="9" t="str">
        <f t="shared" si="113"/>
        <v>H3673</v>
      </c>
      <c r="F3646">
        <v>73100</v>
      </c>
      <c r="G3646" s="1" t="str">
        <f>_xll.BDS("SPX Index","CHAIN_TICKERS", "CHAIN_STRIKE_PX_OVRD",F3646, "CHAIN_PUT_CALL_TYPE_OVRD=P", "CHAIN_PERIODICITY_OVRD=M")</f>
        <v>SPX US 11/20/15 P2700</v>
      </c>
    </row>
    <row r="3647" spans="1:7" x14ac:dyDescent="0.25">
      <c r="A3647">
        <v>3</v>
      </c>
      <c r="B3647" s="9">
        <v>1.7364383561643837E-4</v>
      </c>
      <c r="C3647" s="9" t="str">
        <f t="shared" si="112"/>
        <v>$H$3674</v>
      </c>
      <c r="D3647" s="9" t="str">
        <f t="shared" si="113"/>
        <v>H3674</v>
      </c>
      <c r="F3647">
        <v>73120</v>
      </c>
      <c r="G3647" s="1" t="str">
        <f>_xll.BDS("SPX Index","CHAIN_TICKERS", "CHAIN_STRIKE_PX_OVRD",F3647, "CHAIN_PUT_CALL_TYPE_OVRD=P", "CHAIN_PERIODICITY_OVRD=M")</f>
        <v>SPX US 11/20/15 P2700</v>
      </c>
    </row>
    <row r="3648" spans="1:7" x14ac:dyDescent="0.25">
      <c r="A3648">
        <v>0</v>
      </c>
      <c r="B3648" s="9">
        <v>1.7383561643835615E-4</v>
      </c>
      <c r="C3648" s="9" t="str">
        <f t="shared" si="112"/>
        <v>$H$3675</v>
      </c>
      <c r="D3648" s="9" t="str">
        <f t="shared" si="113"/>
        <v>H3675</v>
      </c>
      <c r="F3648">
        <v>73140</v>
      </c>
      <c r="G3648" s="1" t="str">
        <f>_xll.BDS("SPX Index","CHAIN_TICKERS", "CHAIN_STRIKE_PX_OVRD",F3648, "CHAIN_PUT_CALL_TYPE_OVRD=P", "CHAIN_PERIODICITY_OVRD=M")</f>
        <v>SPX US 11/20/15 P2700</v>
      </c>
    </row>
    <row r="3649" spans="1:7" x14ac:dyDescent="0.25">
      <c r="A3649">
        <v>0</v>
      </c>
      <c r="B3649" s="9">
        <v>1.7380821917808219E-4</v>
      </c>
      <c r="C3649" s="9" t="str">
        <f t="shared" si="112"/>
        <v>$H$3676</v>
      </c>
      <c r="D3649" s="9" t="str">
        <f t="shared" si="113"/>
        <v>H3676</v>
      </c>
      <c r="F3649">
        <v>73160</v>
      </c>
      <c r="G3649" s="1" t="str">
        <f>_xll.BDS("SPX Index","CHAIN_TICKERS", "CHAIN_STRIKE_PX_OVRD",F3649, "CHAIN_PUT_CALL_TYPE_OVRD=P", "CHAIN_PERIODICITY_OVRD=M")</f>
        <v>SPX US 11/20/15 P2700</v>
      </c>
    </row>
    <row r="3650" spans="1:7" x14ac:dyDescent="0.25">
      <c r="A3650">
        <v>0</v>
      </c>
      <c r="B3650" s="9">
        <v>1.74E-4</v>
      </c>
      <c r="C3650" s="9" t="str">
        <f t="shared" si="112"/>
        <v>$H$3677</v>
      </c>
      <c r="D3650" s="9" t="str">
        <f t="shared" si="113"/>
        <v>H3677</v>
      </c>
      <c r="F3650">
        <v>73180</v>
      </c>
      <c r="G3650" s="1" t="str">
        <f>_xll.BDS("SPX Index","CHAIN_TICKERS", "CHAIN_STRIKE_PX_OVRD",F3650, "CHAIN_PUT_CALL_TYPE_OVRD=P", "CHAIN_PERIODICITY_OVRD=M")</f>
        <v>SPX US 11/20/15 P2700</v>
      </c>
    </row>
    <row r="3651" spans="1:7" x14ac:dyDescent="0.25">
      <c r="A3651">
        <v>0</v>
      </c>
      <c r="B3651" s="9">
        <v>1.7421917808219177E-4</v>
      </c>
      <c r="C3651" s="9" t="str">
        <f t="shared" si="112"/>
        <v>$H$3678</v>
      </c>
      <c r="D3651" s="9" t="str">
        <f t="shared" si="113"/>
        <v>H3678</v>
      </c>
      <c r="F3651">
        <v>73200</v>
      </c>
      <c r="G3651" s="1" t="str">
        <f>_xll.BDS("SPX Index","CHAIN_TICKERS", "CHAIN_STRIKE_PX_OVRD",F3651, "CHAIN_PUT_CALL_TYPE_OVRD=P", "CHAIN_PERIODICITY_OVRD=M")</f>
        <v>SPX US 11/20/15 P2700</v>
      </c>
    </row>
    <row r="3652" spans="1:7" x14ac:dyDescent="0.25">
      <c r="A3652">
        <v>0</v>
      </c>
      <c r="B3652" s="9">
        <v>1.7438356164383562E-4</v>
      </c>
      <c r="C3652" s="9" t="str">
        <f t="shared" ref="C3652:C3715" si="114">ADDRESS(ROW(B3652)+MATCH(1,B3652:B3678),8)</f>
        <v>$H$3679</v>
      </c>
      <c r="D3652" s="9" t="str">
        <f t="shared" ref="D3652:D3715" si="115">"H"&amp;(ROW(B3652)+MATCH(1,B3652:B3678))</f>
        <v>H3679</v>
      </c>
      <c r="F3652">
        <v>73220</v>
      </c>
      <c r="G3652" s="1" t="str">
        <f>_xll.BDS("SPX Index","CHAIN_TICKERS", "CHAIN_STRIKE_PX_OVRD",F3652, "CHAIN_PUT_CALL_TYPE_OVRD=P", "CHAIN_PERIODICITY_OVRD=M")</f>
        <v>SPX US 11/20/15 P2700</v>
      </c>
    </row>
    <row r="3653" spans="1:7" x14ac:dyDescent="0.25">
      <c r="A3653">
        <v>0</v>
      </c>
      <c r="B3653" s="9">
        <v>1.7295890410958903E-4</v>
      </c>
      <c r="C3653" s="9" t="str">
        <f t="shared" si="114"/>
        <v>$H$3680</v>
      </c>
      <c r="D3653" s="9" t="str">
        <f t="shared" si="115"/>
        <v>H3680</v>
      </c>
      <c r="F3653">
        <v>73240</v>
      </c>
      <c r="G3653" s="1" t="str">
        <f>_xll.BDS("SPX Index","CHAIN_TICKERS", "CHAIN_STRIKE_PX_OVRD",F3653, "CHAIN_PUT_CALL_TYPE_OVRD=P", "CHAIN_PERIODICITY_OVRD=M")</f>
        <v>SPX US 11/20/15 P2700</v>
      </c>
    </row>
    <row r="3654" spans="1:7" x14ac:dyDescent="0.25">
      <c r="A3654">
        <v>0</v>
      </c>
      <c r="B3654" s="9">
        <v>1.7200000000000001E-4</v>
      </c>
      <c r="C3654" s="9" t="str">
        <f t="shared" si="114"/>
        <v>$H$3681</v>
      </c>
      <c r="D3654" s="9" t="str">
        <f t="shared" si="115"/>
        <v>H3681</v>
      </c>
      <c r="F3654">
        <v>73260</v>
      </c>
      <c r="G3654" s="1" t="str">
        <f>_xll.BDS("SPX Index","CHAIN_TICKERS", "CHAIN_STRIKE_PX_OVRD",F3654, "CHAIN_PUT_CALL_TYPE_OVRD=P", "CHAIN_PERIODICITY_OVRD=M")</f>
        <v>SPX US 11/20/15 P2700</v>
      </c>
    </row>
    <row r="3655" spans="1:7" x14ac:dyDescent="0.25">
      <c r="A3655">
        <v>0</v>
      </c>
      <c r="B3655" s="9">
        <v>1.7024657534246576E-4</v>
      </c>
      <c r="C3655" s="9" t="str">
        <f t="shared" si="114"/>
        <v>$H$3682</v>
      </c>
      <c r="D3655" s="9" t="str">
        <f t="shared" si="115"/>
        <v>H3682</v>
      </c>
      <c r="F3655">
        <v>73280</v>
      </c>
      <c r="G3655" s="1" t="str">
        <f>_xll.BDS("SPX Index","CHAIN_TICKERS", "CHAIN_STRIKE_PX_OVRD",F3655, "CHAIN_PUT_CALL_TYPE_OVRD=P", "CHAIN_PERIODICITY_OVRD=M")</f>
        <v>SPX US 11/20/15 P2700</v>
      </c>
    </row>
    <row r="3656" spans="1:7" x14ac:dyDescent="0.25">
      <c r="A3656">
        <v>0</v>
      </c>
      <c r="B3656" s="9">
        <v>1.6991780821917809E-4</v>
      </c>
      <c r="C3656" s="9" t="str">
        <f t="shared" si="114"/>
        <v>$H$3683</v>
      </c>
      <c r="D3656" s="9" t="str">
        <f t="shared" si="115"/>
        <v>H3683</v>
      </c>
      <c r="F3656">
        <v>73300</v>
      </c>
      <c r="G3656" s="1" t="str">
        <f>_xll.BDS("SPX Index","CHAIN_TICKERS", "CHAIN_STRIKE_PX_OVRD",F3656, "CHAIN_PUT_CALL_TYPE_OVRD=P", "CHAIN_PERIODICITY_OVRD=M")</f>
        <v>SPX US 11/20/15 P2700</v>
      </c>
    </row>
    <row r="3657" spans="1:7" x14ac:dyDescent="0.25">
      <c r="A3657">
        <v>0</v>
      </c>
      <c r="B3657" s="9">
        <v>1.7013698630136985E-4</v>
      </c>
      <c r="C3657" s="9" t="str">
        <f t="shared" si="114"/>
        <v>$H$3684</v>
      </c>
      <c r="D3657" s="9" t="str">
        <f t="shared" si="115"/>
        <v>H3684</v>
      </c>
      <c r="F3657">
        <v>73320</v>
      </c>
      <c r="G3657" s="1" t="str">
        <f>_xll.BDS("SPX Index","CHAIN_TICKERS", "CHAIN_STRIKE_PX_OVRD",F3657, "CHAIN_PUT_CALL_TYPE_OVRD=P", "CHAIN_PERIODICITY_OVRD=M")</f>
        <v>SPX US 11/20/15 P2700</v>
      </c>
    </row>
    <row r="3658" spans="1:7" x14ac:dyDescent="0.25">
      <c r="A3658">
        <v>0</v>
      </c>
      <c r="B3658" s="9">
        <v>1.6882191780821917E-4</v>
      </c>
      <c r="C3658" s="9" t="str">
        <f t="shared" si="114"/>
        <v>$H$3685</v>
      </c>
      <c r="D3658" s="9" t="str">
        <f t="shared" si="115"/>
        <v>H3685</v>
      </c>
      <c r="F3658">
        <v>73340</v>
      </c>
      <c r="G3658" s="1" t="str">
        <f>_xll.BDS("SPX Index","CHAIN_TICKERS", "CHAIN_STRIKE_PX_OVRD",F3658, "CHAIN_PUT_CALL_TYPE_OVRD=P", "CHAIN_PERIODICITY_OVRD=M")</f>
        <v>SPX US 11/20/15 P2700</v>
      </c>
    </row>
    <row r="3659" spans="1:7" x14ac:dyDescent="0.25">
      <c r="A3659">
        <v>0</v>
      </c>
      <c r="B3659" s="9">
        <v>1.6627397260273973E-4</v>
      </c>
      <c r="C3659" s="9" t="str">
        <f t="shared" si="114"/>
        <v>$H$3686</v>
      </c>
      <c r="D3659" s="9" t="str">
        <f t="shared" si="115"/>
        <v>H3686</v>
      </c>
      <c r="F3659">
        <v>73360</v>
      </c>
      <c r="G3659" s="1" t="str">
        <f>_xll.BDS("SPX Index","CHAIN_TICKERS", "CHAIN_STRIKE_PX_OVRD",F3659, "CHAIN_PUT_CALL_TYPE_OVRD=P", "CHAIN_PERIODICITY_OVRD=M")</f>
        <v>SPX US 11/20/15 P2700</v>
      </c>
    </row>
    <row r="3660" spans="1:7" x14ac:dyDescent="0.25">
      <c r="A3660">
        <v>0</v>
      </c>
      <c r="B3660" s="9">
        <v>1.6665753424657535E-4</v>
      </c>
      <c r="C3660" s="9" t="str">
        <f t="shared" si="114"/>
        <v>$H$3687</v>
      </c>
      <c r="D3660" s="9" t="str">
        <f t="shared" si="115"/>
        <v>H3687</v>
      </c>
      <c r="F3660">
        <v>73380</v>
      </c>
      <c r="G3660" s="1" t="str">
        <f>_xll.BDS("SPX Index","CHAIN_TICKERS", "CHAIN_STRIKE_PX_OVRD",F3660, "CHAIN_PUT_CALL_TYPE_OVRD=P", "CHAIN_PERIODICITY_OVRD=M")</f>
        <v>SPX US 11/20/15 P2700</v>
      </c>
    </row>
    <row r="3661" spans="1:7" x14ac:dyDescent="0.25">
      <c r="A3661">
        <v>0</v>
      </c>
      <c r="B3661" s="9">
        <v>1.6706849315068493E-4</v>
      </c>
      <c r="C3661" s="9" t="str">
        <f t="shared" si="114"/>
        <v>$H$3688</v>
      </c>
      <c r="D3661" s="9" t="str">
        <f t="shared" si="115"/>
        <v>H3688</v>
      </c>
      <c r="F3661">
        <v>73400</v>
      </c>
      <c r="G3661" s="1" t="str">
        <f>_xll.BDS("SPX Index","CHAIN_TICKERS", "CHAIN_STRIKE_PX_OVRD",F3661, "CHAIN_PUT_CALL_TYPE_OVRD=P", "CHAIN_PERIODICITY_OVRD=M")</f>
        <v>SPX US 11/20/15 P2700</v>
      </c>
    </row>
    <row r="3662" spans="1:7" x14ac:dyDescent="0.25">
      <c r="A3662">
        <v>0</v>
      </c>
      <c r="B3662" s="9">
        <v>1.6597260273972601E-4</v>
      </c>
      <c r="C3662" s="9" t="str">
        <f t="shared" si="114"/>
        <v>$H$3689</v>
      </c>
      <c r="D3662" s="9" t="str">
        <f t="shared" si="115"/>
        <v>H3689</v>
      </c>
      <c r="F3662">
        <v>73420</v>
      </c>
      <c r="G3662" s="1" t="str">
        <f>_xll.BDS("SPX Index","CHAIN_TICKERS", "CHAIN_STRIKE_PX_OVRD",F3662, "CHAIN_PUT_CALL_TYPE_OVRD=P", "CHAIN_PERIODICITY_OVRD=M")</f>
        <v>SPX US 11/20/15 P2700</v>
      </c>
    </row>
    <row r="3663" spans="1:7" x14ac:dyDescent="0.25">
      <c r="A3663">
        <v>0</v>
      </c>
      <c r="B3663" s="9">
        <v>1.6608219178082192E-4</v>
      </c>
      <c r="C3663" s="9" t="str">
        <f t="shared" si="114"/>
        <v>$H$3690</v>
      </c>
      <c r="D3663" s="9" t="str">
        <f t="shared" si="115"/>
        <v>H3690</v>
      </c>
      <c r="F3663">
        <v>73440</v>
      </c>
      <c r="G3663" s="1" t="str">
        <f>_xll.BDS("SPX Index","CHAIN_TICKERS", "CHAIN_STRIKE_PX_OVRD",F3663, "CHAIN_PUT_CALL_TYPE_OVRD=P", "CHAIN_PERIODICITY_OVRD=M")</f>
        <v>SPX US 11/20/15 P2700</v>
      </c>
    </row>
    <row r="3664" spans="1:7" x14ac:dyDescent="0.25">
      <c r="A3664">
        <v>0</v>
      </c>
      <c r="B3664" s="9">
        <v>1.6682191780821918E-4</v>
      </c>
      <c r="C3664" s="9" t="str">
        <f t="shared" si="114"/>
        <v>$H$3691</v>
      </c>
      <c r="D3664" s="9" t="str">
        <f t="shared" si="115"/>
        <v>H3691</v>
      </c>
      <c r="F3664">
        <v>73460</v>
      </c>
      <c r="G3664" s="1" t="str">
        <f>_xll.BDS("SPX Index","CHAIN_TICKERS", "CHAIN_STRIKE_PX_OVRD",F3664, "CHAIN_PUT_CALL_TYPE_OVRD=P", "CHAIN_PERIODICITY_OVRD=M")</f>
        <v>SPX US 11/20/15 P2700</v>
      </c>
    </row>
    <row r="3665" spans="1:7" x14ac:dyDescent="0.25">
      <c r="A3665">
        <v>0</v>
      </c>
      <c r="B3665" s="9">
        <v>1.6567123287671232E-4</v>
      </c>
      <c r="C3665" s="9" t="str">
        <f t="shared" si="114"/>
        <v>$H$3692</v>
      </c>
      <c r="D3665" s="9" t="str">
        <f t="shared" si="115"/>
        <v>H3692</v>
      </c>
      <c r="F3665">
        <v>73480</v>
      </c>
      <c r="G3665" s="1" t="str">
        <f>_xll.BDS("SPX Index","CHAIN_TICKERS", "CHAIN_STRIKE_PX_OVRD",F3665, "CHAIN_PUT_CALL_TYPE_OVRD=P", "CHAIN_PERIODICITY_OVRD=M")</f>
        <v>SPX US 11/20/15 P2700</v>
      </c>
    </row>
    <row r="3666" spans="1:7" x14ac:dyDescent="0.25">
      <c r="A3666">
        <v>0</v>
      </c>
      <c r="B3666" s="9">
        <v>1.6564383561643836E-4</v>
      </c>
      <c r="C3666" s="9" t="str">
        <f t="shared" si="114"/>
        <v>$H$3693</v>
      </c>
      <c r="D3666" s="9" t="str">
        <f t="shared" si="115"/>
        <v>H3693</v>
      </c>
      <c r="F3666">
        <v>73500</v>
      </c>
      <c r="G3666" s="1" t="str">
        <f>_xll.BDS("SPX Index","CHAIN_TICKERS", "CHAIN_STRIKE_PX_OVRD",F3666, "CHAIN_PUT_CALL_TYPE_OVRD=P", "CHAIN_PERIODICITY_OVRD=M")</f>
        <v>SPX US 11/20/15 P2700</v>
      </c>
    </row>
    <row r="3667" spans="1:7" x14ac:dyDescent="0.25">
      <c r="A3667">
        <v>0</v>
      </c>
      <c r="B3667" s="9">
        <v>1.6539726027397261E-4</v>
      </c>
      <c r="C3667" s="9" t="str">
        <f t="shared" si="114"/>
        <v>$H$3694</v>
      </c>
      <c r="D3667" s="9" t="str">
        <f t="shared" si="115"/>
        <v>H3694</v>
      </c>
      <c r="F3667">
        <v>73520</v>
      </c>
      <c r="G3667" s="1" t="str">
        <f>_xll.BDS("SPX Index","CHAIN_TICKERS", "CHAIN_STRIKE_PX_OVRD",F3667, "CHAIN_PUT_CALL_TYPE_OVRD=P", "CHAIN_PERIODICITY_OVRD=M")</f>
        <v>SPX US 11/20/15 P2700</v>
      </c>
    </row>
    <row r="3668" spans="1:7" x14ac:dyDescent="0.25">
      <c r="A3668">
        <v>0</v>
      </c>
      <c r="B3668" s="9">
        <v>1.6323287671232876E-4</v>
      </c>
      <c r="C3668" s="9" t="str">
        <f t="shared" si="114"/>
        <v>$H$3695</v>
      </c>
      <c r="D3668" s="9" t="str">
        <f t="shared" si="115"/>
        <v>H3695</v>
      </c>
      <c r="F3668">
        <v>73540</v>
      </c>
      <c r="G3668" s="1" t="str">
        <f>_xll.BDS("SPX Index","CHAIN_TICKERS", "CHAIN_STRIKE_PX_OVRD",F3668, "CHAIN_PUT_CALL_TYPE_OVRD=P", "CHAIN_PERIODICITY_OVRD=M")</f>
        <v>SPX US 11/20/15 P2700</v>
      </c>
    </row>
    <row r="3669" spans="1:7" x14ac:dyDescent="0.25">
      <c r="A3669">
        <v>0</v>
      </c>
      <c r="B3669" s="9">
        <v>1.6282191780821916E-4</v>
      </c>
      <c r="C3669" s="9" t="str">
        <f t="shared" si="114"/>
        <v>$H$3696</v>
      </c>
      <c r="D3669" s="9" t="str">
        <f t="shared" si="115"/>
        <v>H3696</v>
      </c>
      <c r="F3669">
        <v>73560</v>
      </c>
      <c r="G3669" s="1" t="str">
        <f>_xll.BDS("SPX Index","CHAIN_TICKERS", "CHAIN_STRIKE_PX_OVRD",F3669, "CHAIN_PUT_CALL_TYPE_OVRD=P", "CHAIN_PERIODICITY_OVRD=M")</f>
        <v>SPX US 11/20/15 P2700</v>
      </c>
    </row>
    <row r="3670" spans="1:7" x14ac:dyDescent="0.25">
      <c r="A3670">
        <v>0</v>
      </c>
      <c r="B3670" s="9">
        <v>1.5849315068493152E-4</v>
      </c>
      <c r="C3670" s="9" t="str">
        <f t="shared" si="114"/>
        <v>$H$3697</v>
      </c>
      <c r="D3670" s="9" t="str">
        <f t="shared" si="115"/>
        <v>H3697</v>
      </c>
      <c r="F3670">
        <v>73580</v>
      </c>
      <c r="G3670" s="1" t="str">
        <f>_xll.BDS("SPX Index","CHAIN_TICKERS", "CHAIN_STRIKE_PX_OVRD",F3670, "CHAIN_PUT_CALL_TYPE_OVRD=P", "CHAIN_PERIODICITY_OVRD=M")</f>
        <v>SPX US 11/20/15 P2700</v>
      </c>
    </row>
    <row r="3671" spans="1:7" x14ac:dyDescent="0.25">
      <c r="A3671">
        <v>1</v>
      </c>
      <c r="B3671" s="9">
        <v>1.4961643835616439E-4</v>
      </c>
      <c r="C3671" s="9" t="str">
        <f t="shared" si="114"/>
        <v>$H$3698</v>
      </c>
      <c r="D3671" s="9" t="str">
        <f t="shared" si="115"/>
        <v>H3698</v>
      </c>
      <c r="F3671">
        <v>73600</v>
      </c>
      <c r="G3671" s="1" t="str">
        <f>_xll.BDS("SPX Index","CHAIN_TICKERS", "CHAIN_STRIKE_PX_OVRD",F3671, "CHAIN_PUT_CALL_TYPE_OVRD=P", "CHAIN_PERIODICITY_OVRD=M")</f>
        <v>SPX US 11/20/15 P2700</v>
      </c>
    </row>
    <row r="3672" spans="1:7" x14ac:dyDescent="0.25">
      <c r="A3672">
        <v>0</v>
      </c>
      <c r="B3672" s="9">
        <v>1.4413698630136987E-4</v>
      </c>
      <c r="C3672" s="9" t="str">
        <f t="shared" si="114"/>
        <v>$H$3699</v>
      </c>
      <c r="D3672" s="9" t="str">
        <f t="shared" si="115"/>
        <v>H3699</v>
      </c>
      <c r="F3672">
        <v>73620</v>
      </c>
      <c r="G3672" s="1" t="str">
        <f>_xll.BDS("SPX Index","CHAIN_TICKERS", "CHAIN_STRIKE_PX_OVRD",F3672, "CHAIN_PUT_CALL_TYPE_OVRD=P", "CHAIN_PERIODICITY_OVRD=M")</f>
        <v>SPX US 11/20/15 P2700</v>
      </c>
    </row>
    <row r="3673" spans="1:7" x14ac:dyDescent="0.25">
      <c r="A3673">
        <v>0</v>
      </c>
      <c r="B3673" s="9">
        <v>1.5775342465753424E-4</v>
      </c>
      <c r="C3673" s="9" t="str">
        <f t="shared" si="114"/>
        <v>$H$3700</v>
      </c>
      <c r="D3673" s="9" t="str">
        <f t="shared" si="115"/>
        <v>H3700</v>
      </c>
      <c r="F3673">
        <v>73640</v>
      </c>
      <c r="G3673" s="1" t="str">
        <f>_xll.BDS("SPX Index","CHAIN_TICKERS", "CHAIN_STRIKE_PX_OVRD",F3673, "CHAIN_PUT_CALL_TYPE_OVRD=P", "CHAIN_PERIODICITY_OVRD=M")</f>
        <v>SPX US 11/20/15 P2700</v>
      </c>
    </row>
    <row r="3674" spans="1:7" x14ac:dyDescent="0.25">
      <c r="A3674">
        <v>0</v>
      </c>
      <c r="B3674" s="9">
        <v>1.5821917808219179E-4</v>
      </c>
      <c r="C3674" s="9" t="str">
        <f t="shared" si="114"/>
        <v>$H$3701</v>
      </c>
      <c r="D3674" s="9" t="str">
        <f t="shared" si="115"/>
        <v>H3701</v>
      </c>
      <c r="F3674">
        <v>73660</v>
      </c>
      <c r="G3674" s="1" t="str">
        <f>_xll.BDS("SPX Index","CHAIN_TICKERS", "CHAIN_STRIKE_PX_OVRD",F3674, "CHAIN_PUT_CALL_TYPE_OVRD=P", "CHAIN_PERIODICITY_OVRD=M")</f>
        <v>SPX US 11/20/15 P2700</v>
      </c>
    </row>
    <row r="3675" spans="1:7" x14ac:dyDescent="0.25">
      <c r="A3675">
        <v>0</v>
      </c>
      <c r="B3675" s="9">
        <v>1.6134246575342465E-4</v>
      </c>
      <c r="C3675" s="9" t="str">
        <f t="shared" si="114"/>
        <v>$H$3702</v>
      </c>
      <c r="D3675" s="9" t="str">
        <f t="shared" si="115"/>
        <v>H3702</v>
      </c>
      <c r="F3675">
        <v>73680</v>
      </c>
      <c r="G3675" s="1" t="str">
        <f>_xll.BDS("SPX Index","CHAIN_TICKERS", "CHAIN_STRIKE_PX_OVRD",F3675, "CHAIN_PUT_CALL_TYPE_OVRD=P", "CHAIN_PERIODICITY_OVRD=M")</f>
        <v>SPX US 11/20/15 P2700</v>
      </c>
    </row>
    <row r="3676" spans="1:7" x14ac:dyDescent="0.25">
      <c r="A3676">
        <v>0</v>
      </c>
      <c r="B3676" s="9">
        <v>1.6150684931506848E-4</v>
      </c>
      <c r="C3676" s="9" t="str">
        <f t="shared" si="114"/>
        <v>$H$3703</v>
      </c>
      <c r="D3676" s="9" t="str">
        <f t="shared" si="115"/>
        <v>H3703</v>
      </c>
      <c r="F3676">
        <v>73700</v>
      </c>
      <c r="G3676" s="1" t="str">
        <f>_xll.BDS("SPX Index","CHAIN_TICKERS", "CHAIN_STRIKE_PX_OVRD",F3676, "CHAIN_PUT_CALL_TYPE_OVRD=P", "CHAIN_PERIODICITY_OVRD=M")</f>
        <v>SPX US 11/20/15 P2700</v>
      </c>
    </row>
    <row r="3677" spans="1:7" x14ac:dyDescent="0.25">
      <c r="A3677">
        <v>0</v>
      </c>
      <c r="B3677" s="9">
        <v>1.6175342465753426E-4</v>
      </c>
      <c r="C3677" s="9" t="str">
        <f t="shared" si="114"/>
        <v>$H$3704</v>
      </c>
      <c r="D3677" s="9" t="str">
        <f t="shared" si="115"/>
        <v>H3704</v>
      </c>
      <c r="F3677">
        <v>73720</v>
      </c>
      <c r="G3677" s="1" t="str">
        <f>_xll.BDS("SPX Index","CHAIN_TICKERS", "CHAIN_STRIKE_PX_OVRD",F3677, "CHAIN_PUT_CALL_TYPE_OVRD=P", "CHAIN_PERIODICITY_OVRD=M")</f>
        <v>SPX US 11/20/15 P2700</v>
      </c>
    </row>
    <row r="3678" spans="1:7" x14ac:dyDescent="0.25">
      <c r="A3678">
        <v>0</v>
      </c>
      <c r="B3678" s="9">
        <v>1.5506849315068493E-4</v>
      </c>
      <c r="C3678" s="9" t="str">
        <f t="shared" si="114"/>
        <v>$H$3705</v>
      </c>
      <c r="D3678" s="9" t="str">
        <f t="shared" si="115"/>
        <v>H3705</v>
      </c>
      <c r="F3678">
        <v>73740</v>
      </c>
      <c r="G3678" s="1" t="str">
        <f>_xll.BDS("SPX Index","CHAIN_TICKERS", "CHAIN_STRIKE_PX_OVRD",F3678, "CHAIN_PUT_CALL_TYPE_OVRD=P", "CHAIN_PERIODICITY_OVRD=M")</f>
        <v>SPX US 11/20/15 P2700</v>
      </c>
    </row>
    <row r="3679" spans="1:7" x14ac:dyDescent="0.25">
      <c r="A3679">
        <v>0</v>
      </c>
      <c r="B3679" s="9">
        <v>1.4706849315068493E-4</v>
      </c>
      <c r="C3679" s="9" t="str">
        <f t="shared" si="114"/>
        <v>$H$3706</v>
      </c>
      <c r="D3679" s="9" t="str">
        <f t="shared" si="115"/>
        <v>H3706</v>
      </c>
      <c r="F3679">
        <v>73760</v>
      </c>
      <c r="G3679" s="1" t="str">
        <f>_xll.BDS("SPX Index","CHAIN_TICKERS", "CHAIN_STRIKE_PX_OVRD",F3679, "CHAIN_PUT_CALL_TYPE_OVRD=P", "CHAIN_PERIODICITY_OVRD=M")</f>
        <v>SPX US 11/20/15 P2700</v>
      </c>
    </row>
    <row r="3680" spans="1:7" x14ac:dyDescent="0.25">
      <c r="A3680">
        <v>0</v>
      </c>
      <c r="B3680" s="9">
        <v>1.4016438356164381E-4</v>
      </c>
      <c r="C3680" s="9" t="str">
        <f t="shared" si="114"/>
        <v>$H$3707</v>
      </c>
      <c r="D3680" s="9" t="str">
        <f t="shared" si="115"/>
        <v>H3707</v>
      </c>
      <c r="F3680">
        <v>73780</v>
      </c>
      <c r="G3680" s="1" t="str">
        <f>_xll.BDS("SPX Index","CHAIN_TICKERS", "CHAIN_STRIKE_PX_OVRD",F3680, "CHAIN_PUT_CALL_TYPE_OVRD=P", "CHAIN_PERIODICITY_OVRD=M")</f>
        <v>SPX US 11/20/15 P2700</v>
      </c>
    </row>
    <row r="3681" spans="1:7" x14ac:dyDescent="0.25">
      <c r="A3681">
        <v>0</v>
      </c>
      <c r="B3681" s="9">
        <v>1.4298630136986301E-4</v>
      </c>
      <c r="C3681" s="9" t="str">
        <f t="shared" si="114"/>
        <v>$H$3708</v>
      </c>
      <c r="D3681" s="9" t="str">
        <f t="shared" si="115"/>
        <v>H3708</v>
      </c>
      <c r="F3681">
        <v>73800</v>
      </c>
      <c r="G3681" s="1" t="str">
        <f>_xll.BDS("SPX Index","CHAIN_TICKERS", "CHAIN_STRIKE_PX_OVRD",F3681, "CHAIN_PUT_CALL_TYPE_OVRD=P", "CHAIN_PERIODICITY_OVRD=M")</f>
        <v>SPX US 11/20/15 P2700</v>
      </c>
    </row>
    <row r="3682" spans="1:7" x14ac:dyDescent="0.25">
      <c r="A3682">
        <v>0</v>
      </c>
      <c r="B3682" s="9">
        <v>1.4482191780821916E-4</v>
      </c>
      <c r="C3682" s="9" t="str">
        <f t="shared" si="114"/>
        <v>$H$3709</v>
      </c>
      <c r="D3682" s="9" t="str">
        <f t="shared" si="115"/>
        <v>H3709</v>
      </c>
      <c r="F3682">
        <v>73820</v>
      </c>
      <c r="G3682" s="1" t="str">
        <f>_xll.BDS("SPX Index","CHAIN_TICKERS", "CHAIN_STRIKE_PX_OVRD",F3682, "CHAIN_PUT_CALL_TYPE_OVRD=P", "CHAIN_PERIODICITY_OVRD=M")</f>
        <v>SPX US 11/20/15 P2700</v>
      </c>
    </row>
    <row r="3683" spans="1:7" x14ac:dyDescent="0.25">
      <c r="A3683">
        <v>0</v>
      </c>
      <c r="B3683" s="9">
        <v>1.4536986301369863E-4</v>
      </c>
      <c r="C3683" s="9" t="str">
        <f t="shared" si="114"/>
        <v>$H$3710</v>
      </c>
      <c r="D3683" s="9" t="str">
        <f t="shared" si="115"/>
        <v>H3710</v>
      </c>
      <c r="F3683">
        <v>73840</v>
      </c>
      <c r="G3683" s="1" t="str">
        <f>_xll.BDS("SPX Index","CHAIN_TICKERS", "CHAIN_STRIKE_PX_OVRD",F3683, "CHAIN_PUT_CALL_TYPE_OVRD=P", "CHAIN_PERIODICITY_OVRD=M")</f>
        <v>SPX US 11/20/15 P2700</v>
      </c>
    </row>
    <row r="3684" spans="1:7" x14ac:dyDescent="0.25">
      <c r="A3684">
        <v>0</v>
      </c>
      <c r="B3684" s="9">
        <v>1.4534246575342464E-4</v>
      </c>
      <c r="C3684" s="9" t="str">
        <f t="shared" si="114"/>
        <v>$H$3711</v>
      </c>
      <c r="D3684" s="9" t="str">
        <f t="shared" si="115"/>
        <v>H3711</v>
      </c>
      <c r="F3684">
        <v>73860</v>
      </c>
      <c r="G3684" s="1" t="str">
        <f>_xll.BDS("SPX Index","CHAIN_TICKERS", "CHAIN_STRIKE_PX_OVRD",F3684, "CHAIN_PUT_CALL_TYPE_OVRD=P", "CHAIN_PERIODICITY_OVRD=M")</f>
        <v>SPX US 11/20/15 P2700</v>
      </c>
    </row>
    <row r="3685" spans="1:7" x14ac:dyDescent="0.25">
      <c r="A3685">
        <v>0</v>
      </c>
      <c r="B3685" s="9">
        <v>1.4583561643835617E-4</v>
      </c>
      <c r="C3685" s="9" t="str">
        <f t="shared" si="114"/>
        <v>$H$3712</v>
      </c>
      <c r="D3685" s="9" t="str">
        <f t="shared" si="115"/>
        <v>H3712</v>
      </c>
      <c r="F3685">
        <v>73880</v>
      </c>
      <c r="G3685" s="1" t="str">
        <f>_xll.BDS("SPX Index","CHAIN_TICKERS", "CHAIN_STRIKE_PX_OVRD",F3685, "CHAIN_PUT_CALL_TYPE_OVRD=P", "CHAIN_PERIODICITY_OVRD=M")</f>
        <v>SPX US 11/20/15 P2700</v>
      </c>
    </row>
    <row r="3686" spans="1:7" x14ac:dyDescent="0.25">
      <c r="A3686">
        <v>0</v>
      </c>
      <c r="B3686" s="9">
        <v>1.4665753424657533E-4</v>
      </c>
      <c r="C3686" s="9" t="str">
        <f t="shared" si="114"/>
        <v>$H$3713</v>
      </c>
      <c r="D3686" s="9" t="str">
        <f t="shared" si="115"/>
        <v>H3713</v>
      </c>
      <c r="F3686">
        <v>73900</v>
      </c>
      <c r="G3686" s="1" t="str">
        <f>_xll.BDS("SPX Index","CHAIN_TICKERS", "CHAIN_STRIKE_PX_OVRD",F3686, "CHAIN_PUT_CALL_TYPE_OVRD=P", "CHAIN_PERIODICITY_OVRD=M")</f>
        <v>SPX US 11/20/15 P2700</v>
      </c>
    </row>
    <row r="3687" spans="1:7" x14ac:dyDescent="0.25">
      <c r="A3687">
        <v>0</v>
      </c>
      <c r="B3687" s="9">
        <v>1.4679452054794519E-4</v>
      </c>
      <c r="C3687" s="9" t="str">
        <f t="shared" si="114"/>
        <v>$H$3714</v>
      </c>
      <c r="D3687" s="9" t="str">
        <f t="shared" si="115"/>
        <v>H3714</v>
      </c>
      <c r="F3687">
        <v>73920</v>
      </c>
      <c r="G3687" s="1" t="str">
        <f>_xll.BDS("SPX Index","CHAIN_TICKERS", "CHAIN_STRIKE_PX_OVRD",F3687, "CHAIN_PUT_CALL_TYPE_OVRD=P", "CHAIN_PERIODICITY_OVRD=M")</f>
        <v>SPX US 11/20/15 P2700</v>
      </c>
    </row>
    <row r="3688" spans="1:7" x14ac:dyDescent="0.25">
      <c r="A3688">
        <v>1</v>
      </c>
      <c r="B3688" s="9">
        <v>1.4449315068493151E-4</v>
      </c>
      <c r="C3688" s="9" t="str">
        <f t="shared" si="114"/>
        <v>$H$3715</v>
      </c>
      <c r="D3688" s="9" t="str">
        <f t="shared" si="115"/>
        <v>H3715</v>
      </c>
      <c r="F3688">
        <v>73940</v>
      </c>
      <c r="G3688" s="1" t="str">
        <f>_xll.BDS("SPX Index","CHAIN_TICKERS", "CHAIN_STRIKE_PX_OVRD",F3688, "CHAIN_PUT_CALL_TYPE_OVRD=P", "CHAIN_PERIODICITY_OVRD=M")</f>
        <v>SPX US 11/20/15 P2700</v>
      </c>
    </row>
    <row r="3689" spans="1:7" x14ac:dyDescent="0.25">
      <c r="A3689">
        <v>0</v>
      </c>
      <c r="B3689" s="9">
        <v>1.435890410958904E-4</v>
      </c>
      <c r="C3689" s="9" t="str">
        <f t="shared" si="114"/>
        <v>$H$3716</v>
      </c>
      <c r="D3689" s="9" t="str">
        <f t="shared" si="115"/>
        <v>H3716</v>
      </c>
      <c r="F3689">
        <v>73960</v>
      </c>
      <c r="G3689" s="1" t="str">
        <f>_xll.BDS("SPX Index","CHAIN_TICKERS", "CHAIN_STRIKE_PX_OVRD",F3689, "CHAIN_PUT_CALL_TYPE_OVRD=P", "CHAIN_PERIODICITY_OVRD=M")</f>
        <v>SPX US 11/20/15 P2700</v>
      </c>
    </row>
    <row r="3690" spans="1:7" x14ac:dyDescent="0.25">
      <c r="A3690">
        <v>0</v>
      </c>
      <c r="B3690" s="9">
        <v>1.4356164383561644E-4</v>
      </c>
      <c r="C3690" s="9" t="str">
        <f t="shared" si="114"/>
        <v>$H$3717</v>
      </c>
      <c r="D3690" s="9" t="str">
        <f t="shared" si="115"/>
        <v>H3717</v>
      </c>
      <c r="F3690">
        <v>73980</v>
      </c>
      <c r="G3690" s="1" t="str">
        <f>_xll.BDS("SPX Index","CHAIN_TICKERS", "CHAIN_STRIKE_PX_OVRD",F3690, "CHAIN_PUT_CALL_TYPE_OVRD=P", "CHAIN_PERIODICITY_OVRD=M")</f>
        <v>SPX US 11/20/15 P2700</v>
      </c>
    </row>
    <row r="3691" spans="1:7" x14ac:dyDescent="0.25">
      <c r="A3691">
        <v>0</v>
      </c>
      <c r="B3691" s="9">
        <v>1.4424657534246575E-4</v>
      </c>
      <c r="C3691" s="9" t="str">
        <f t="shared" si="114"/>
        <v>$H$3718</v>
      </c>
      <c r="D3691" s="9" t="str">
        <f t="shared" si="115"/>
        <v>H3718</v>
      </c>
      <c r="F3691">
        <v>74000</v>
      </c>
      <c r="G3691" s="1" t="str">
        <f>_xll.BDS("SPX Index","CHAIN_TICKERS", "CHAIN_STRIKE_PX_OVRD",F3691, "CHAIN_PUT_CALL_TYPE_OVRD=P", "CHAIN_PERIODICITY_OVRD=M")</f>
        <v>SPX US 11/20/15 P2700</v>
      </c>
    </row>
    <row r="3692" spans="1:7" x14ac:dyDescent="0.25">
      <c r="A3692">
        <v>0</v>
      </c>
      <c r="B3692" s="9">
        <v>1.4452054794520549E-4</v>
      </c>
      <c r="C3692" s="9" t="str">
        <f t="shared" si="114"/>
        <v>$H$3719</v>
      </c>
      <c r="D3692" s="9" t="str">
        <f t="shared" si="115"/>
        <v>H3719</v>
      </c>
      <c r="F3692">
        <v>74020</v>
      </c>
      <c r="G3692" s="1" t="str">
        <f>_xll.BDS("SPX Index","CHAIN_TICKERS", "CHAIN_STRIKE_PX_OVRD",F3692, "CHAIN_PUT_CALL_TYPE_OVRD=P", "CHAIN_PERIODICITY_OVRD=M")</f>
        <v>SPX US 11/20/15 P2700</v>
      </c>
    </row>
    <row r="3693" spans="1:7" x14ac:dyDescent="0.25">
      <c r="A3693">
        <v>0</v>
      </c>
      <c r="B3693" s="9">
        <v>1.442191780821918E-4</v>
      </c>
      <c r="C3693" s="9" t="str">
        <f t="shared" si="114"/>
        <v>$H$3720</v>
      </c>
      <c r="D3693" s="9" t="str">
        <f t="shared" si="115"/>
        <v>H3720</v>
      </c>
      <c r="F3693">
        <v>74040</v>
      </c>
      <c r="G3693" s="1" t="str">
        <f>_xll.BDS("SPX Index","CHAIN_TICKERS", "CHAIN_STRIKE_PX_OVRD",F3693, "CHAIN_PUT_CALL_TYPE_OVRD=P", "CHAIN_PERIODICITY_OVRD=M")</f>
        <v>SPX US 11/20/15 P2700</v>
      </c>
    </row>
    <row r="3694" spans="1:7" x14ac:dyDescent="0.25">
      <c r="A3694">
        <v>0</v>
      </c>
      <c r="B3694" s="9">
        <v>1.4158904109589041E-4</v>
      </c>
      <c r="C3694" s="9" t="str">
        <f t="shared" si="114"/>
        <v>$H$3721</v>
      </c>
      <c r="D3694" s="9" t="str">
        <f t="shared" si="115"/>
        <v>H3721</v>
      </c>
      <c r="F3694">
        <v>74060</v>
      </c>
      <c r="G3694" s="1" t="str">
        <f>_xll.BDS("SPX Index","CHAIN_TICKERS", "CHAIN_STRIKE_PX_OVRD",F3694, "CHAIN_PUT_CALL_TYPE_OVRD=P", "CHAIN_PERIODICITY_OVRD=M")</f>
        <v>SPX US 11/20/15 P2700</v>
      </c>
    </row>
    <row r="3695" spans="1:7" x14ac:dyDescent="0.25">
      <c r="A3695">
        <v>0</v>
      </c>
      <c r="B3695" s="9">
        <v>1.4071232876712328E-4</v>
      </c>
      <c r="C3695" s="9" t="str">
        <f t="shared" si="114"/>
        <v>$H$3722</v>
      </c>
      <c r="D3695" s="9" t="str">
        <f t="shared" si="115"/>
        <v>H3722</v>
      </c>
      <c r="F3695">
        <v>74080</v>
      </c>
      <c r="G3695" s="1" t="str">
        <f>_xll.BDS("SPX Index","CHAIN_TICKERS", "CHAIN_STRIKE_PX_OVRD",F3695, "CHAIN_PUT_CALL_TYPE_OVRD=P", "CHAIN_PERIODICITY_OVRD=M")</f>
        <v>SPX US 11/20/15 P2700</v>
      </c>
    </row>
    <row r="3696" spans="1:7" x14ac:dyDescent="0.25">
      <c r="A3696">
        <v>0</v>
      </c>
      <c r="B3696" s="9">
        <v>1.376986301369863E-4</v>
      </c>
      <c r="C3696" s="9" t="str">
        <f t="shared" si="114"/>
        <v>$H$3723</v>
      </c>
      <c r="D3696" s="9" t="str">
        <f t="shared" si="115"/>
        <v>H3723</v>
      </c>
      <c r="F3696">
        <v>74100</v>
      </c>
      <c r="G3696" s="1" t="str">
        <f>_xll.BDS("SPX Index","CHAIN_TICKERS", "CHAIN_STRIKE_PX_OVRD",F3696, "CHAIN_PUT_CALL_TYPE_OVRD=P", "CHAIN_PERIODICITY_OVRD=M")</f>
        <v>SPX US 11/20/15 P2700</v>
      </c>
    </row>
    <row r="3697" spans="1:7" x14ac:dyDescent="0.25">
      <c r="A3697">
        <v>0</v>
      </c>
      <c r="B3697" s="9">
        <v>1.3682191780821918E-4</v>
      </c>
      <c r="C3697" s="9" t="str">
        <f t="shared" si="114"/>
        <v>$H$3724</v>
      </c>
      <c r="D3697" s="9" t="str">
        <f t="shared" si="115"/>
        <v>H3724</v>
      </c>
      <c r="F3697">
        <v>74120</v>
      </c>
      <c r="G3697" s="1" t="str">
        <f>_xll.BDS("SPX Index","CHAIN_TICKERS", "CHAIN_STRIKE_PX_OVRD",F3697, "CHAIN_PUT_CALL_TYPE_OVRD=P", "CHAIN_PERIODICITY_OVRD=M")</f>
        <v>SPX US 11/20/15 P2700</v>
      </c>
    </row>
    <row r="3698" spans="1:7" x14ac:dyDescent="0.25">
      <c r="A3698">
        <v>0</v>
      </c>
      <c r="B3698" s="9">
        <v>1.3764383561643836E-4</v>
      </c>
      <c r="C3698" s="9" t="str">
        <f t="shared" si="114"/>
        <v>$H$3725</v>
      </c>
      <c r="D3698" s="9" t="str">
        <f t="shared" si="115"/>
        <v>H3725</v>
      </c>
      <c r="F3698">
        <v>74140</v>
      </c>
      <c r="G3698" s="1" t="str">
        <f>_xll.BDS("SPX Index","CHAIN_TICKERS", "CHAIN_STRIKE_PX_OVRD",F3698, "CHAIN_PUT_CALL_TYPE_OVRD=P", "CHAIN_PERIODICITY_OVRD=M")</f>
        <v>SPX US 11/20/15 P2700</v>
      </c>
    </row>
    <row r="3699" spans="1:7" x14ac:dyDescent="0.25">
      <c r="A3699">
        <v>0</v>
      </c>
      <c r="B3699" s="9">
        <v>1.3931506849315068E-4</v>
      </c>
      <c r="C3699" s="9" t="str">
        <f t="shared" si="114"/>
        <v>$H$3726</v>
      </c>
      <c r="D3699" s="9" t="str">
        <f t="shared" si="115"/>
        <v>H3726</v>
      </c>
      <c r="F3699">
        <v>74160</v>
      </c>
      <c r="G3699" s="1" t="str">
        <f>_xll.BDS("SPX Index","CHAIN_TICKERS", "CHAIN_STRIKE_PX_OVRD",F3699, "CHAIN_PUT_CALL_TYPE_OVRD=P", "CHAIN_PERIODICITY_OVRD=M")</f>
        <v>SPX US 11/20/15 P2700</v>
      </c>
    </row>
    <row r="3700" spans="1:7" x14ac:dyDescent="0.25">
      <c r="A3700">
        <v>0</v>
      </c>
      <c r="B3700" s="9">
        <v>1.4013698630136986E-4</v>
      </c>
      <c r="C3700" s="9" t="str">
        <f t="shared" si="114"/>
        <v>$H$3727</v>
      </c>
      <c r="D3700" s="9" t="str">
        <f t="shared" si="115"/>
        <v>H3727</v>
      </c>
      <c r="F3700">
        <v>74180</v>
      </c>
      <c r="G3700" s="1" t="str">
        <f>_xll.BDS("SPX Index","CHAIN_TICKERS", "CHAIN_STRIKE_PX_OVRD",F3700, "CHAIN_PUT_CALL_TYPE_OVRD=P", "CHAIN_PERIODICITY_OVRD=M")</f>
        <v>SPX US 11/20/15 P2700</v>
      </c>
    </row>
    <row r="3701" spans="1:7" x14ac:dyDescent="0.25">
      <c r="A3701">
        <v>0</v>
      </c>
      <c r="B3701" s="9">
        <v>1.3912328767123289E-4</v>
      </c>
      <c r="C3701" s="9" t="str">
        <f t="shared" si="114"/>
        <v>$H$3728</v>
      </c>
      <c r="D3701" s="9" t="str">
        <f t="shared" si="115"/>
        <v>H3728</v>
      </c>
      <c r="F3701">
        <v>74200</v>
      </c>
      <c r="G3701" s="1" t="str">
        <f>_xll.BDS("SPX Index","CHAIN_TICKERS", "CHAIN_STRIKE_PX_OVRD",F3701, "CHAIN_PUT_CALL_TYPE_OVRD=P", "CHAIN_PERIODICITY_OVRD=M")</f>
        <v>SPX US 11/20/15 P2700</v>
      </c>
    </row>
    <row r="3702" spans="1:7" x14ac:dyDescent="0.25">
      <c r="A3702">
        <v>0</v>
      </c>
      <c r="B3702" s="9">
        <v>1.3882191780821917E-4</v>
      </c>
      <c r="C3702" s="9" t="str">
        <f t="shared" si="114"/>
        <v>$H$3729</v>
      </c>
      <c r="D3702" s="9" t="str">
        <f t="shared" si="115"/>
        <v>H3729</v>
      </c>
      <c r="F3702">
        <v>74220</v>
      </c>
      <c r="G3702" s="1" t="str">
        <f>_xll.BDS("SPX Index","CHAIN_TICKERS", "CHAIN_STRIKE_PX_OVRD",F3702, "CHAIN_PUT_CALL_TYPE_OVRD=P", "CHAIN_PERIODICITY_OVRD=M")</f>
        <v>SPX US 11/20/15 P2700</v>
      </c>
    </row>
    <row r="3703" spans="1:7" x14ac:dyDescent="0.25">
      <c r="A3703">
        <v>0</v>
      </c>
      <c r="B3703" s="9">
        <v>1.3906849315068492E-4</v>
      </c>
      <c r="C3703" s="9" t="str">
        <f t="shared" si="114"/>
        <v>$H$3730</v>
      </c>
      <c r="D3703" s="9" t="str">
        <f t="shared" si="115"/>
        <v>H3730</v>
      </c>
      <c r="F3703">
        <v>74240</v>
      </c>
      <c r="G3703" s="1" t="str">
        <f>_xll.BDS("SPX Index","CHAIN_TICKERS", "CHAIN_STRIKE_PX_OVRD",F3703, "CHAIN_PUT_CALL_TYPE_OVRD=P", "CHAIN_PERIODICITY_OVRD=M")</f>
        <v>SPX US 11/20/15 P2700</v>
      </c>
    </row>
    <row r="3704" spans="1:7" x14ac:dyDescent="0.25">
      <c r="A3704">
        <v>0</v>
      </c>
      <c r="B3704" s="9">
        <v>1.3846575342465754E-4</v>
      </c>
      <c r="C3704" s="9" t="str">
        <f t="shared" si="114"/>
        <v>$H$3731</v>
      </c>
      <c r="D3704" s="9" t="str">
        <f t="shared" si="115"/>
        <v>H3731</v>
      </c>
      <c r="F3704">
        <v>74260</v>
      </c>
      <c r="G3704" s="1" t="str">
        <f>_xll.BDS("SPX Index","CHAIN_TICKERS", "CHAIN_STRIKE_PX_OVRD",F3704, "CHAIN_PUT_CALL_TYPE_OVRD=P", "CHAIN_PERIODICITY_OVRD=M")</f>
        <v>SPX US 11/20/15 P2700</v>
      </c>
    </row>
    <row r="3705" spans="1:7" x14ac:dyDescent="0.25">
      <c r="A3705">
        <v>0</v>
      </c>
      <c r="B3705" s="9">
        <v>1.3843835616438355E-4</v>
      </c>
      <c r="C3705" s="9" t="str">
        <f t="shared" si="114"/>
        <v>$H$3732</v>
      </c>
      <c r="D3705" s="9" t="str">
        <f t="shared" si="115"/>
        <v>H3732</v>
      </c>
      <c r="F3705">
        <v>74280</v>
      </c>
      <c r="G3705" s="1" t="str">
        <f>_xll.BDS("SPX Index","CHAIN_TICKERS", "CHAIN_STRIKE_PX_OVRD",F3705, "CHAIN_PUT_CALL_TYPE_OVRD=P", "CHAIN_PERIODICITY_OVRD=M")</f>
        <v>SPX US 11/20/15 P2700</v>
      </c>
    </row>
    <row r="3706" spans="1:7" x14ac:dyDescent="0.25">
      <c r="A3706">
        <v>0</v>
      </c>
      <c r="B3706" s="9">
        <v>1.3797260273972601E-4</v>
      </c>
      <c r="C3706" s="9" t="str">
        <f t="shared" si="114"/>
        <v>$H$3733</v>
      </c>
      <c r="D3706" s="9" t="str">
        <f t="shared" si="115"/>
        <v>H3733</v>
      </c>
      <c r="F3706">
        <v>74300</v>
      </c>
      <c r="G3706" s="1" t="str">
        <f>_xll.BDS("SPX Index","CHAIN_TICKERS", "CHAIN_STRIKE_PX_OVRD",F3706, "CHAIN_PUT_CALL_TYPE_OVRD=P", "CHAIN_PERIODICITY_OVRD=M")</f>
        <v>SPX US 11/20/15 P2700</v>
      </c>
    </row>
    <row r="3707" spans="1:7" x14ac:dyDescent="0.25">
      <c r="A3707">
        <v>0</v>
      </c>
      <c r="B3707" s="9">
        <v>1.3882191780821917E-4</v>
      </c>
      <c r="C3707" s="9" t="str">
        <f t="shared" si="114"/>
        <v>$H$3734</v>
      </c>
      <c r="D3707" s="9" t="str">
        <f t="shared" si="115"/>
        <v>H3734</v>
      </c>
      <c r="F3707">
        <v>74320</v>
      </c>
      <c r="G3707" s="1" t="str">
        <f>_xll.BDS("SPX Index","CHAIN_TICKERS", "CHAIN_STRIKE_PX_OVRD",F3707, "CHAIN_PUT_CALL_TYPE_OVRD=P", "CHAIN_PERIODICITY_OVRD=M")</f>
        <v>SPX US 11/20/15 P2700</v>
      </c>
    </row>
    <row r="3708" spans="1:7" x14ac:dyDescent="0.25">
      <c r="A3708">
        <v>3</v>
      </c>
      <c r="B3708" s="9">
        <v>1.3936986301369862E-4</v>
      </c>
      <c r="C3708" s="9" t="str">
        <f t="shared" si="114"/>
        <v>$H$3735</v>
      </c>
      <c r="D3708" s="9" t="str">
        <f t="shared" si="115"/>
        <v>H3735</v>
      </c>
      <c r="F3708">
        <v>74340</v>
      </c>
      <c r="G3708" s="1" t="str">
        <f>_xll.BDS("SPX Index","CHAIN_TICKERS", "CHAIN_STRIKE_PX_OVRD",F3708, "CHAIN_PUT_CALL_TYPE_OVRD=P", "CHAIN_PERIODICITY_OVRD=M")</f>
        <v>SPX US 11/20/15 P2700</v>
      </c>
    </row>
    <row r="3709" spans="1:7" x14ac:dyDescent="0.25">
      <c r="A3709">
        <v>0</v>
      </c>
      <c r="B3709" s="9">
        <v>1.3643835616438359E-4</v>
      </c>
      <c r="C3709" s="9" t="str">
        <f t="shared" si="114"/>
        <v>$H$3736</v>
      </c>
      <c r="D3709" s="9" t="str">
        <f t="shared" si="115"/>
        <v>H3736</v>
      </c>
      <c r="F3709">
        <v>74360</v>
      </c>
      <c r="G3709" s="1" t="str">
        <f>_xll.BDS("SPX Index","CHAIN_TICKERS", "CHAIN_STRIKE_PX_OVRD",F3709, "CHAIN_PUT_CALL_TYPE_OVRD=P", "CHAIN_PERIODICITY_OVRD=M")</f>
        <v>SPX US 11/20/15 P2700</v>
      </c>
    </row>
    <row r="3710" spans="1:7" x14ac:dyDescent="0.25">
      <c r="A3710">
        <v>0</v>
      </c>
      <c r="B3710" s="9">
        <v>1.376986301369863E-4</v>
      </c>
      <c r="C3710" s="9" t="str">
        <f t="shared" si="114"/>
        <v>$H$3737</v>
      </c>
      <c r="D3710" s="9" t="str">
        <f t="shared" si="115"/>
        <v>H3737</v>
      </c>
      <c r="F3710">
        <v>74380</v>
      </c>
      <c r="G3710" s="1" t="str">
        <f>_xll.BDS("SPX Index","CHAIN_TICKERS", "CHAIN_STRIKE_PX_OVRD",F3710, "CHAIN_PUT_CALL_TYPE_OVRD=P", "CHAIN_PERIODICITY_OVRD=M")</f>
        <v>SPX US 11/20/15 P2700</v>
      </c>
    </row>
    <row r="3711" spans="1:7" x14ac:dyDescent="0.25">
      <c r="A3711">
        <v>0</v>
      </c>
      <c r="B3711" s="9">
        <v>1.3739726027397261E-4</v>
      </c>
      <c r="C3711" s="9" t="str">
        <f t="shared" si="114"/>
        <v>$H$3738</v>
      </c>
      <c r="D3711" s="9" t="str">
        <f t="shared" si="115"/>
        <v>H3738</v>
      </c>
      <c r="F3711">
        <v>74400</v>
      </c>
      <c r="G3711" s="1" t="str">
        <f>_xll.BDS("SPX Index","CHAIN_TICKERS", "CHAIN_STRIKE_PX_OVRD",F3711, "CHAIN_PUT_CALL_TYPE_OVRD=P", "CHAIN_PERIODICITY_OVRD=M")</f>
        <v>SPX US 11/20/15 P2700</v>
      </c>
    </row>
    <row r="3712" spans="1:7" x14ac:dyDescent="0.25">
      <c r="A3712">
        <v>0</v>
      </c>
      <c r="B3712" s="9">
        <v>1.3736986301369865E-4</v>
      </c>
      <c r="C3712" s="9" t="str">
        <f t="shared" si="114"/>
        <v>$H$3739</v>
      </c>
      <c r="D3712" s="9" t="str">
        <f t="shared" si="115"/>
        <v>H3739</v>
      </c>
      <c r="F3712">
        <v>74420</v>
      </c>
      <c r="G3712" s="1" t="str">
        <f>_xll.BDS("SPX Index","CHAIN_TICKERS", "CHAIN_STRIKE_PX_OVRD",F3712, "CHAIN_PUT_CALL_TYPE_OVRD=P", "CHAIN_PERIODICITY_OVRD=M")</f>
        <v>SPX US 11/20/15 P2700</v>
      </c>
    </row>
    <row r="3713" spans="1:7" x14ac:dyDescent="0.25">
      <c r="A3713">
        <v>0</v>
      </c>
      <c r="B3713" s="9">
        <v>1.3389041095890412E-4</v>
      </c>
      <c r="C3713" s="9" t="str">
        <f t="shared" si="114"/>
        <v>$H$3740</v>
      </c>
      <c r="D3713" s="9" t="str">
        <f t="shared" si="115"/>
        <v>H3740</v>
      </c>
      <c r="F3713">
        <v>74440</v>
      </c>
      <c r="G3713" s="1" t="str">
        <f>_xll.BDS("SPX Index","CHAIN_TICKERS", "CHAIN_STRIKE_PX_OVRD",F3713, "CHAIN_PUT_CALL_TYPE_OVRD=P", "CHAIN_PERIODICITY_OVRD=M")</f>
        <v>SPX US 11/20/15 P2700</v>
      </c>
    </row>
    <row r="3714" spans="1:7" x14ac:dyDescent="0.25">
      <c r="A3714">
        <v>0</v>
      </c>
      <c r="B3714" s="9">
        <v>1.3246575342465753E-4</v>
      </c>
      <c r="C3714" s="9" t="str">
        <f t="shared" si="114"/>
        <v>$H$3741</v>
      </c>
      <c r="D3714" s="9" t="str">
        <f t="shared" si="115"/>
        <v>H3741</v>
      </c>
      <c r="F3714">
        <v>74460</v>
      </c>
      <c r="G3714" s="1" t="str">
        <f>_xll.BDS("SPX Index","CHAIN_TICKERS", "CHAIN_STRIKE_PX_OVRD",F3714, "CHAIN_PUT_CALL_TYPE_OVRD=P", "CHAIN_PERIODICITY_OVRD=M")</f>
        <v>SPX US 11/20/15 P2700</v>
      </c>
    </row>
    <row r="3715" spans="1:7" x14ac:dyDescent="0.25">
      <c r="A3715">
        <v>0</v>
      </c>
      <c r="B3715" s="9">
        <v>1.3115068493150685E-4</v>
      </c>
      <c r="C3715" s="9" t="str">
        <f t="shared" si="114"/>
        <v>$H$3742</v>
      </c>
      <c r="D3715" s="9" t="str">
        <f t="shared" si="115"/>
        <v>H3742</v>
      </c>
      <c r="F3715">
        <v>74480</v>
      </c>
      <c r="G3715" s="1" t="str">
        <f>_xll.BDS("SPX Index","CHAIN_TICKERS", "CHAIN_STRIKE_PX_OVRD",F3715, "CHAIN_PUT_CALL_TYPE_OVRD=P", "CHAIN_PERIODICITY_OVRD=M")</f>
        <v>SPX US 11/20/15 P2700</v>
      </c>
    </row>
    <row r="3716" spans="1:7" x14ac:dyDescent="0.25">
      <c r="A3716">
        <v>0</v>
      </c>
      <c r="B3716" s="9">
        <v>1.3312328767123288E-4</v>
      </c>
      <c r="C3716" s="9" t="str">
        <f t="shared" ref="C3716:C3779" si="116">ADDRESS(ROW(B3716)+MATCH(1,B3716:B3742),8)</f>
        <v>$H$3743</v>
      </c>
      <c r="D3716" s="9" t="str">
        <f t="shared" ref="D3716:D3779" si="117">"H"&amp;(ROW(B3716)+MATCH(1,B3716:B3742))</f>
        <v>H3743</v>
      </c>
      <c r="F3716">
        <v>74500</v>
      </c>
      <c r="G3716" s="1" t="str">
        <f>_xll.BDS("SPX Index","CHAIN_TICKERS", "CHAIN_STRIKE_PX_OVRD",F3716, "CHAIN_PUT_CALL_TYPE_OVRD=P", "CHAIN_PERIODICITY_OVRD=M")</f>
        <v>SPX US 11/20/15 P2700</v>
      </c>
    </row>
    <row r="3717" spans="1:7" x14ac:dyDescent="0.25">
      <c r="A3717">
        <v>0</v>
      </c>
      <c r="B3717" s="9">
        <v>1.3282191780821916E-4</v>
      </c>
      <c r="C3717" s="9" t="str">
        <f t="shared" si="116"/>
        <v>$H$3744</v>
      </c>
      <c r="D3717" s="9" t="str">
        <f t="shared" si="117"/>
        <v>H3744</v>
      </c>
      <c r="F3717">
        <v>74520</v>
      </c>
      <c r="G3717" s="1" t="str">
        <f>_xll.BDS("SPX Index","CHAIN_TICKERS", "CHAIN_STRIKE_PX_OVRD",F3717, "CHAIN_PUT_CALL_TYPE_OVRD=P", "CHAIN_PERIODICITY_OVRD=M")</f>
        <v>SPX US 11/20/15 P2700</v>
      </c>
    </row>
    <row r="3718" spans="1:7" x14ac:dyDescent="0.25">
      <c r="A3718">
        <v>0</v>
      </c>
      <c r="B3718" s="9">
        <v>1.3249315068493151E-4</v>
      </c>
      <c r="C3718" s="9" t="str">
        <f t="shared" si="116"/>
        <v>$H$3745</v>
      </c>
      <c r="D3718" s="9" t="str">
        <f t="shared" si="117"/>
        <v>H3745</v>
      </c>
      <c r="F3718">
        <v>74540</v>
      </c>
      <c r="G3718" s="1" t="str">
        <f>_xll.BDS("SPX Index","CHAIN_TICKERS", "CHAIN_STRIKE_PX_OVRD",F3718, "CHAIN_PUT_CALL_TYPE_OVRD=P", "CHAIN_PERIODICITY_OVRD=M")</f>
        <v>SPX US 11/20/15 P2700</v>
      </c>
    </row>
    <row r="3719" spans="1:7" x14ac:dyDescent="0.25">
      <c r="A3719">
        <v>0</v>
      </c>
      <c r="B3719" s="9">
        <v>1.3246575342465753E-4</v>
      </c>
      <c r="C3719" s="9" t="str">
        <f t="shared" si="116"/>
        <v>$H$3746</v>
      </c>
      <c r="D3719" s="9" t="str">
        <f t="shared" si="117"/>
        <v>H3746</v>
      </c>
      <c r="F3719">
        <v>74560</v>
      </c>
      <c r="G3719" s="1" t="str">
        <f>_xll.BDS("SPX Index","CHAIN_TICKERS", "CHAIN_STRIKE_PX_OVRD",F3719, "CHAIN_PUT_CALL_TYPE_OVRD=P", "CHAIN_PERIODICITY_OVRD=M")</f>
        <v>SPX US 11/20/15 P2700</v>
      </c>
    </row>
    <row r="3720" spans="1:7" x14ac:dyDescent="0.25">
      <c r="A3720">
        <v>0</v>
      </c>
      <c r="B3720" s="9">
        <v>1.2945205479452054E-4</v>
      </c>
      <c r="C3720" s="9" t="str">
        <f t="shared" si="116"/>
        <v>$H$3747</v>
      </c>
      <c r="D3720" s="9" t="str">
        <f t="shared" si="117"/>
        <v>H3747</v>
      </c>
      <c r="F3720">
        <v>74580</v>
      </c>
      <c r="G3720" s="1" t="str">
        <f>_xll.BDS("SPX Index","CHAIN_TICKERS", "CHAIN_STRIKE_PX_OVRD",F3720, "CHAIN_PUT_CALL_TYPE_OVRD=P", "CHAIN_PERIODICITY_OVRD=M")</f>
        <v>SPX US 11/20/15 P2700</v>
      </c>
    </row>
    <row r="3721" spans="1:7" x14ac:dyDescent="0.25">
      <c r="A3721">
        <v>0</v>
      </c>
      <c r="B3721" s="9">
        <v>1.2772602739726026E-4</v>
      </c>
      <c r="C3721" s="9" t="str">
        <f t="shared" si="116"/>
        <v>$H$3748</v>
      </c>
      <c r="D3721" s="9" t="str">
        <f t="shared" si="117"/>
        <v>H3748</v>
      </c>
      <c r="F3721">
        <v>74600</v>
      </c>
      <c r="G3721" s="1" t="str">
        <f>_xll.BDS("SPX Index","CHAIN_TICKERS", "CHAIN_STRIKE_PX_OVRD",F3721, "CHAIN_PUT_CALL_TYPE_OVRD=P", "CHAIN_PERIODICITY_OVRD=M")</f>
        <v>SPX US 11/20/15 P2700</v>
      </c>
    </row>
    <row r="3722" spans="1:7" x14ac:dyDescent="0.25">
      <c r="A3722">
        <v>0</v>
      </c>
      <c r="B3722" s="9">
        <v>1.2797260273972604E-4</v>
      </c>
      <c r="C3722" s="9" t="str">
        <f t="shared" si="116"/>
        <v>$H$3749</v>
      </c>
      <c r="D3722" s="9" t="str">
        <f t="shared" si="117"/>
        <v>H3749</v>
      </c>
      <c r="F3722">
        <v>74620</v>
      </c>
      <c r="G3722" s="1" t="str">
        <f>_xll.BDS("SPX Index","CHAIN_TICKERS", "CHAIN_STRIKE_PX_OVRD",F3722, "CHAIN_PUT_CALL_TYPE_OVRD=P", "CHAIN_PERIODICITY_OVRD=M")</f>
        <v>SPX US 11/20/15 P2700</v>
      </c>
    </row>
    <row r="3723" spans="1:7" x14ac:dyDescent="0.25">
      <c r="A3723">
        <v>0</v>
      </c>
      <c r="B3723" s="9">
        <v>1.2906849315068495E-4</v>
      </c>
      <c r="C3723" s="9" t="str">
        <f t="shared" si="116"/>
        <v>$H$3750</v>
      </c>
      <c r="D3723" s="9" t="str">
        <f t="shared" si="117"/>
        <v>H3750</v>
      </c>
      <c r="F3723">
        <v>74640</v>
      </c>
      <c r="G3723" s="1" t="str">
        <f>_xll.BDS("SPX Index","CHAIN_TICKERS", "CHAIN_STRIKE_PX_OVRD",F3723, "CHAIN_PUT_CALL_TYPE_OVRD=P", "CHAIN_PERIODICITY_OVRD=M")</f>
        <v>SPX US 11/20/15 P2700</v>
      </c>
    </row>
    <row r="3724" spans="1:7" x14ac:dyDescent="0.25">
      <c r="A3724">
        <v>0</v>
      </c>
      <c r="B3724" s="9">
        <v>1.2706849315068493E-4</v>
      </c>
      <c r="C3724" s="9" t="str">
        <f t="shared" si="116"/>
        <v>$H$3751</v>
      </c>
      <c r="D3724" s="9" t="str">
        <f t="shared" si="117"/>
        <v>H3751</v>
      </c>
      <c r="F3724">
        <v>74660</v>
      </c>
      <c r="G3724" s="1" t="str">
        <f>_xll.BDS("SPX Index","CHAIN_TICKERS", "CHAIN_STRIKE_PX_OVRD",F3724, "CHAIN_PUT_CALL_TYPE_OVRD=P", "CHAIN_PERIODICITY_OVRD=M")</f>
        <v>SPX US 11/20/15 P2700</v>
      </c>
    </row>
    <row r="3725" spans="1:7" x14ac:dyDescent="0.25">
      <c r="A3725">
        <v>0</v>
      </c>
      <c r="B3725" s="9">
        <v>1.2687671232876712E-4</v>
      </c>
      <c r="C3725" s="9" t="str">
        <f t="shared" si="116"/>
        <v>$H$3752</v>
      </c>
      <c r="D3725" s="9" t="str">
        <f t="shared" si="117"/>
        <v>H3752</v>
      </c>
      <c r="F3725">
        <v>74680</v>
      </c>
      <c r="G3725" s="1" t="str">
        <f>_xll.BDS("SPX Index","CHAIN_TICKERS", "CHAIN_STRIKE_PX_OVRD",F3725, "CHAIN_PUT_CALL_TYPE_OVRD=P", "CHAIN_PERIODICITY_OVRD=M")</f>
        <v>SPX US 11/20/15 P2700</v>
      </c>
    </row>
    <row r="3726" spans="1:7" x14ac:dyDescent="0.25">
      <c r="A3726">
        <v>0</v>
      </c>
      <c r="B3726" s="9">
        <v>1.2402739726027399E-4</v>
      </c>
      <c r="C3726" s="9" t="str">
        <f t="shared" si="116"/>
        <v>$H$3753</v>
      </c>
      <c r="D3726" s="9" t="str">
        <f t="shared" si="117"/>
        <v>H3753</v>
      </c>
      <c r="F3726">
        <v>74700</v>
      </c>
      <c r="G3726" s="1" t="str">
        <f>_xll.BDS("SPX Index","CHAIN_TICKERS", "CHAIN_STRIKE_PX_OVRD",F3726, "CHAIN_PUT_CALL_TYPE_OVRD=P", "CHAIN_PERIODICITY_OVRD=M")</f>
        <v>SPX US 11/20/15 P2700</v>
      </c>
    </row>
    <row r="3727" spans="1:7" x14ac:dyDescent="0.25">
      <c r="A3727">
        <v>1</v>
      </c>
      <c r="B3727" s="9">
        <v>1.2372602739726027E-4</v>
      </c>
      <c r="C3727" s="9" t="str">
        <f t="shared" si="116"/>
        <v>$H$3754</v>
      </c>
      <c r="D3727" s="9" t="str">
        <f t="shared" si="117"/>
        <v>H3754</v>
      </c>
      <c r="F3727">
        <v>74720</v>
      </c>
      <c r="G3727" s="1" t="str">
        <f>_xll.BDS("SPX Index","CHAIN_TICKERS", "CHAIN_STRIKE_PX_OVRD",F3727, "CHAIN_PUT_CALL_TYPE_OVRD=P", "CHAIN_PERIODICITY_OVRD=M")</f>
        <v>SPX US 11/20/15 P2700</v>
      </c>
    </row>
    <row r="3728" spans="1:7" x14ac:dyDescent="0.25">
      <c r="A3728">
        <v>0</v>
      </c>
      <c r="B3728" s="9">
        <v>1.2397260273972605E-4</v>
      </c>
      <c r="C3728" s="9" t="str">
        <f t="shared" si="116"/>
        <v>$H$3755</v>
      </c>
      <c r="D3728" s="9" t="str">
        <f t="shared" si="117"/>
        <v>H3755</v>
      </c>
      <c r="F3728">
        <v>74740</v>
      </c>
      <c r="G3728" s="1" t="str">
        <f>_xll.BDS("SPX Index","CHAIN_TICKERS", "CHAIN_STRIKE_PX_OVRD",F3728, "CHAIN_PUT_CALL_TYPE_OVRD=P", "CHAIN_PERIODICITY_OVRD=M")</f>
        <v>SPX US 11/20/15 P2700</v>
      </c>
    </row>
    <row r="3729" spans="1:7" x14ac:dyDescent="0.25">
      <c r="A3729">
        <v>0</v>
      </c>
      <c r="B3729" s="9">
        <v>1.247945205479452E-4</v>
      </c>
      <c r="C3729" s="9" t="str">
        <f t="shared" si="116"/>
        <v>$H$3756</v>
      </c>
      <c r="D3729" s="9" t="str">
        <f t="shared" si="117"/>
        <v>H3756</v>
      </c>
      <c r="F3729">
        <v>74760</v>
      </c>
      <c r="G3729" s="1" t="str">
        <f>_xll.BDS("SPX Index","CHAIN_TICKERS", "CHAIN_STRIKE_PX_OVRD",F3729, "CHAIN_PUT_CALL_TYPE_OVRD=P", "CHAIN_PERIODICITY_OVRD=M")</f>
        <v>SPX US 11/20/15 P2700</v>
      </c>
    </row>
    <row r="3730" spans="1:7" x14ac:dyDescent="0.25">
      <c r="A3730">
        <v>0</v>
      </c>
      <c r="B3730" s="9">
        <v>1.2347945205479452E-4</v>
      </c>
      <c r="C3730" s="9" t="str">
        <f t="shared" si="116"/>
        <v>$H$3757</v>
      </c>
      <c r="D3730" s="9" t="str">
        <f t="shared" si="117"/>
        <v>H3757</v>
      </c>
      <c r="F3730">
        <v>74780</v>
      </c>
      <c r="G3730" s="1" t="str">
        <f>_xll.BDS("SPX Index","CHAIN_TICKERS", "CHAIN_STRIKE_PX_OVRD",F3730, "CHAIN_PUT_CALL_TYPE_OVRD=P", "CHAIN_PERIODICITY_OVRD=M")</f>
        <v>SPX US 11/20/15 P2700</v>
      </c>
    </row>
    <row r="3731" spans="1:7" x14ac:dyDescent="0.25">
      <c r="A3731">
        <v>0</v>
      </c>
      <c r="B3731" s="9">
        <v>1.1890410958904109E-4</v>
      </c>
      <c r="C3731" s="9" t="str">
        <f t="shared" si="116"/>
        <v>$H$3758</v>
      </c>
      <c r="D3731" s="9" t="str">
        <f t="shared" si="117"/>
        <v>H3758</v>
      </c>
      <c r="F3731">
        <v>74800</v>
      </c>
      <c r="G3731" s="1" t="str">
        <f>_xll.BDS("SPX Index","CHAIN_TICKERS", "CHAIN_STRIKE_PX_OVRD",F3731, "CHAIN_PUT_CALL_TYPE_OVRD=P", "CHAIN_PERIODICITY_OVRD=M")</f>
        <v>SPX US 11/20/15 P2700</v>
      </c>
    </row>
    <row r="3732" spans="1:7" x14ac:dyDescent="0.25">
      <c r="A3732">
        <v>0</v>
      </c>
      <c r="B3732" s="9">
        <v>1.164931506849315E-4</v>
      </c>
      <c r="C3732" s="9" t="str">
        <f t="shared" si="116"/>
        <v>$H$3759</v>
      </c>
      <c r="D3732" s="9" t="str">
        <f t="shared" si="117"/>
        <v>H3759</v>
      </c>
      <c r="F3732">
        <v>74820</v>
      </c>
      <c r="G3732" s="1" t="str">
        <f>_xll.BDS("SPX Index","CHAIN_TICKERS", "CHAIN_STRIKE_PX_OVRD",F3732, "CHAIN_PUT_CALL_TYPE_OVRD=P", "CHAIN_PERIODICITY_OVRD=M")</f>
        <v>SPX US 11/20/15 P2700</v>
      </c>
    </row>
    <row r="3733" spans="1:7" x14ac:dyDescent="0.25">
      <c r="A3733">
        <v>0</v>
      </c>
      <c r="B3733" s="9">
        <v>1.1884931506849316E-4</v>
      </c>
      <c r="C3733" s="9" t="str">
        <f t="shared" si="116"/>
        <v>$H$3760</v>
      </c>
      <c r="D3733" s="9" t="str">
        <f t="shared" si="117"/>
        <v>H3760</v>
      </c>
      <c r="F3733">
        <v>74840</v>
      </c>
      <c r="G3733" s="1" t="str">
        <f>_xll.BDS("SPX Index","CHAIN_TICKERS", "CHAIN_STRIKE_PX_OVRD",F3733, "CHAIN_PUT_CALL_TYPE_OVRD=P", "CHAIN_PERIODICITY_OVRD=M")</f>
        <v>SPX US 11/20/15 P2700</v>
      </c>
    </row>
    <row r="3734" spans="1:7" x14ac:dyDescent="0.25">
      <c r="A3734">
        <v>0</v>
      </c>
      <c r="B3734" s="9">
        <v>1.1657534246575342E-4</v>
      </c>
      <c r="C3734" s="9" t="str">
        <f t="shared" si="116"/>
        <v>$H$3761</v>
      </c>
      <c r="D3734" s="9" t="str">
        <f t="shared" si="117"/>
        <v>H3761</v>
      </c>
      <c r="F3734">
        <v>74860</v>
      </c>
      <c r="G3734" s="1" t="str">
        <f>_xll.BDS("SPX Index","CHAIN_TICKERS", "CHAIN_STRIKE_PX_OVRD",F3734, "CHAIN_PUT_CALL_TYPE_OVRD=P", "CHAIN_PERIODICITY_OVRD=M")</f>
        <v>SPX US 11/20/15 P2700</v>
      </c>
    </row>
    <row r="3735" spans="1:7" x14ac:dyDescent="0.25">
      <c r="A3735">
        <v>0</v>
      </c>
      <c r="B3735" s="9">
        <v>1.1863013698630137E-4</v>
      </c>
      <c r="C3735" s="9" t="str">
        <f t="shared" si="116"/>
        <v>$H$3762</v>
      </c>
      <c r="D3735" s="9" t="str">
        <f t="shared" si="117"/>
        <v>H3762</v>
      </c>
      <c r="F3735">
        <v>74880</v>
      </c>
      <c r="G3735" s="1" t="str">
        <f>_xll.BDS("SPX Index","CHAIN_TICKERS", "CHAIN_STRIKE_PX_OVRD",F3735, "CHAIN_PUT_CALL_TYPE_OVRD=P", "CHAIN_PERIODICITY_OVRD=M")</f>
        <v>SPX US 11/20/15 P2700</v>
      </c>
    </row>
    <row r="3736" spans="1:7" x14ac:dyDescent="0.25">
      <c r="A3736">
        <v>0</v>
      </c>
      <c r="B3736" s="9">
        <v>1.1890410958904109E-4</v>
      </c>
      <c r="C3736" s="9" t="str">
        <f t="shared" si="116"/>
        <v>$H$3763</v>
      </c>
      <c r="D3736" s="9" t="str">
        <f t="shared" si="117"/>
        <v>H3763</v>
      </c>
      <c r="F3736">
        <v>74900</v>
      </c>
      <c r="G3736" s="1" t="str">
        <f>_xll.BDS("SPX Index","CHAIN_TICKERS", "CHAIN_STRIKE_PX_OVRD",F3736, "CHAIN_PUT_CALL_TYPE_OVRD=P", "CHAIN_PERIODICITY_OVRD=M")</f>
        <v>SPX US 11/20/15 P2700</v>
      </c>
    </row>
    <row r="3737" spans="1:7" x14ac:dyDescent="0.25">
      <c r="A3737">
        <v>0</v>
      </c>
      <c r="B3737" s="9">
        <v>1.1890410958904109E-4</v>
      </c>
      <c r="C3737" s="9" t="str">
        <f t="shared" si="116"/>
        <v>$H$3764</v>
      </c>
      <c r="D3737" s="9" t="str">
        <f t="shared" si="117"/>
        <v>H3764</v>
      </c>
      <c r="F3737">
        <v>74920</v>
      </c>
      <c r="G3737" s="1" t="str">
        <f>_xll.BDS("SPX Index","CHAIN_TICKERS", "CHAIN_STRIKE_PX_OVRD",F3737, "CHAIN_PUT_CALL_TYPE_OVRD=P", "CHAIN_PERIODICITY_OVRD=M")</f>
        <v>SPX US 11/20/15 P2700</v>
      </c>
    </row>
    <row r="3738" spans="1:7" x14ac:dyDescent="0.25">
      <c r="A3738">
        <v>0</v>
      </c>
      <c r="B3738" s="9">
        <v>1.1742465753424657E-4</v>
      </c>
      <c r="C3738" s="9" t="str">
        <f t="shared" si="116"/>
        <v>$H$3765</v>
      </c>
      <c r="D3738" s="9" t="str">
        <f t="shared" si="117"/>
        <v>H3765</v>
      </c>
      <c r="F3738">
        <v>74940</v>
      </c>
      <c r="G3738" s="1" t="str">
        <f>_xll.BDS("SPX Index","CHAIN_TICKERS", "CHAIN_STRIKE_PX_OVRD",F3738, "CHAIN_PUT_CALL_TYPE_OVRD=P", "CHAIN_PERIODICITY_OVRD=M")</f>
        <v>SPX US 11/20/15 P2700</v>
      </c>
    </row>
    <row r="3739" spans="1:7" x14ac:dyDescent="0.25">
      <c r="A3739">
        <v>0</v>
      </c>
      <c r="B3739" s="9">
        <v>1.1657534246575342E-4</v>
      </c>
      <c r="C3739" s="9" t="str">
        <f t="shared" si="116"/>
        <v>$H$3766</v>
      </c>
      <c r="D3739" s="9" t="str">
        <f t="shared" si="117"/>
        <v>H3766</v>
      </c>
      <c r="F3739">
        <v>74960</v>
      </c>
      <c r="G3739" s="1" t="str">
        <f>_xll.BDS("SPX Index","CHAIN_TICKERS", "CHAIN_STRIKE_PX_OVRD",F3739, "CHAIN_PUT_CALL_TYPE_OVRD=P", "CHAIN_PERIODICITY_OVRD=M")</f>
        <v>SPX US 11/20/15 P2700</v>
      </c>
    </row>
    <row r="3740" spans="1:7" x14ac:dyDescent="0.25">
      <c r="A3740">
        <v>0</v>
      </c>
      <c r="B3740" s="9">
        <v>1.1295890410958905E-4</v>
      </c>
      <c r="C3740" s="9" t="str">
        <f t="shared" si="116"/>
        <v>$H$3767</v>
      </c>
      <c r="D3740" s="9" t="str">
        <f t="shared" si="117"/>
        <v>H3767</v>
      </c>
      <c r="F3740">
        <v>74980</v>
      </c>
      <c r="G3740" s="1" t="str">
        <f>_xll.BDS("SPX Index","CHAIN_TICKERS", "CHAIN_STRIKE_PX_OVRD",F3740, "CHAIN_PUT_CALL_TYPE_OVRD=P", "CHAIN_PERIODICITY_OVRD=M")</f>
        <v>SPX US 11/20/15 P2700</v>
      </c>
    </row>
    <row r="3741" spans="1:7" x14ac:dyDescent="0.25">
      <c r="A3741">
        <v>0</v>
      </c>
      <c r="B3741" s="9">
        <v>1.1210958904109588E-4</v>
      </c>
      <c r="C3741" s="9" t="str">
        <f t="shared" si="116"/>
        <v>$H$3768</v>
      </c>
      <c r="D3741" s="9" t="str">
        <f t="shared" si="117"/>
        <v>H3768</v>
      </c>
      <c r="F3741">
        <v>75000</v>
      </c>
      <c r="G3741" s="1" t="str">
        <f>_xll.BDS("SPX Index","CHAIN_TICKERS", "CHAIN_STRIKE_PX_OVRD",F3741, "CHAIN_PUT_CALL_TYPE_OVRD=P", "CHAIN_PERIODICITY_OVRD=M")</f>
        <v>SPX US 11/20/15 P2700</v>
      </c>
    </row>
    <row r="3742" spans="1:7" x14ac:dyDescent="0.25">
      <c r="A3742">
        <v>0</v>
      </c>
      <c r="B3742" s="9">
        <v>1.1238356164383563E-4</v>
      </c>
      <c r="C3742" s="9" t="str">
        <f t="shared" si="116"/>
        <v>$H$3769</v>
      </c>
      <c r="D3742" s="9" t="str">
        <f t="shared" si="117"/>
        <v>H3769</v>
      </c>
      <c r="F3742">
        <v>75020</v>
      </c>
      <c r="G3742" s="1" t="str">
        <f>_xll.BDS("SPX Index","CHAIN_TICKERS", "CHAIN_STRIKE_PX_OVRD",F3742, "CHAIN_PUT_CALL_TYPE_OVRD=P", "CHAIN_PERIODICITY_OVRD=M")</f>
        <v>SPX US 11/20/15 P2700</v>
      </c>
    </row>
    <row r="3743" spans="1:7" x14ac:dyDescent="0.25">
      <c r="A3743">
        <v>0</v>
      </c>
      <c r="B3743" s="9">
        <v>1.0753424657534246E-4</v>
      </c>
      <c r="C3743" s="9" t="str">
        <f t="shared" si="116"/>
        <v>$H$3770</v>
      </c>
      <c r="D3743" s="9" t="str">
        <f t="shared" si="117"/>
        <v>H3770</v>
      </c>
      <c r="F3743">
        <v>75040</v>
      </c>
      <c r="G3743" s="1" t="str">
        <f>_xll.BDS("SPX Index","CHAIN_TICKERS", "CHAIN_STRIKE_PX_OVRD",F3743, "CHAIN_PUT_CALL_TYPE_OVRD=P", "CHAIN_PERIODICITY_OVRD=M")</f>
        <v>SPX US 11/20/15 P2700</v>
      </c>
    </row>
    <row r="3744" spans="1:7" x14ac:dyDescent="0.25">
      <c r="A3744">
        <v>0</v>
      </c>
      <c r="B3744" s="9">
        <v>1.0808219178082191E-4</v>
      </c>
      <c r="C3744" s="9" t="str">
        <f t="shared" si="116"/>
        <v>$H$3771</v>
      </c>
      <c r="D3744" s="9" t="str">
        <f t="shared" si="117"/>
        <v>H3771</v>
      </c>
      <c r="F3744">
        <v>75060</v>
      </c>
      <c r="G3744" s="1" t="str">
        <f>_xll.BDS("SPX Index","CHAIN_TICKERS", "CHAIN_STRIKE_PX_OVRD",F3744, "CHAIN_PUT_CALL_TYPE_OVRD=P", "CHAIN_PERIODICITY_OVRD=M")</f>
        <v>SPX US 11/20/15 P2700</v>
      </c>
    </row>
    <row r="3745" spans="1:7" x14ac:dyDescent="0.25">
      <c r="A3745">
        <v>0</v>
      </c>
      <c r="B3745" s="9">
        <v>1.0758904109589041E-4</v>
      </c>
      <c r="C3745" s="9" t="str">
        <f t="shared" si="116"/>
        <v>$H$3772</v>
      </c>
      <c r="D3745" s="9" t="str">
        <f t="shared" si="117"/>
        <v>H3772</v>
      </c>
      <c r="F3745">
        <v>75080</v>
      </c>
      <c r="G3745" s="1" t="str">
        <f>_xll.BDS("SPX Index","CHAIN_TICKERS", "CHAIN_STRIKE_PX_OVRD",F3745, "CHAIN_PUT_CALL_TYPE_OVRD=P", "CHAIN_PERIODICITY_OVRD=M")</f>
        <v>SPX US 11/20/15 P2700</v>
      </c>
    </row>
    <row r="3746" spans="1:7" x14ac:dyDescent="0.25">
      <c r="A3746">
        <v>0</v>
      </c>
      <c r="B3746" s="9">
        <v>1.1153424657534245E-4</v>
      </c>
      <c r="C3746" s="9" t="str">
        <f t="shared" si="116"/>
        <v>$H$3773</v>
      </c>
      <c r="D3746" s="9" t="str">
        <f t="shared" si="117"/>
        <v>H3773</v>
      </c>
      <c r="F3746">
        <v>75100</v>
      </c>
      <c r="G3746" s="1" t="str">
        <f>_xll.BDS("SPX Index","CHAIN_TICKERS", "CHAIN_STRIKE_PX_OVRD",F3746, "CHAIN_PUT_CALL_TYPE_OVRD=P", "CHAIN_PERIODICITY_OVRD=M")</f>
        <v>SPX US 11/20/15 P2700</v>
      </c>
    </row>
    <row r="3747" spans="1:7" x14ac:dyDescent="0.25">
      <c r="A3747">
        <v>0</v>
      </c>
      <c r="B3747" s="9">
        <v>1.0950684931506849E-4</v>
      </c>
      <c r="C3747" s="9" t="str">
        <f t="shared" si="116"/>
        <v>$H$3774</v>
      </c>
      <c r="D3747" s="9" t="str">
        <f t="shared" si="117"/>
        <v>H3774</v>
      </c>
      <c r="F3747">
        <v>75120</v>
      </c>
      <c r="G3747" s="1" t="str">
        <f>_xll.BDS("SPX Index","CHAIN_TICKERS", "CHAIN_STRIKE_PX_OVRD",F3747, "CHAIN_PUT_CALL_TYPE_OVRD=P", "CHAIN_PERIODICITY_OVRD=M")</f>
        <v>SPX US 11/20/15 P2700</v>
      </c>
    </row>
    <row r="3748" spans="1:7" x14ac:dyDescent="0.25">
      <c r="A3748">
        <v>0</v>
      </c>
      <c r="B3748" s="9">
        <v>1.1315068493150684E-4</v>
      </c>
      <c r="C3748" s="9" t="str">
        <f t="shared" si="116"/>
        <v>$H$3775</v>
      </c>
      <c r="D3748" s="9" t="str">
        <f t="shared" si="117"/>
        <v>H3775</v>
      </c>
      <c r="F3748">
        <v>75140</v>
      </c>
      <c r="G3748" s="1" t="str">
        <f>_xll.BDS("SPX Index","CHAIN_TICKERS", "CHAIN_STRIKE_PX_OVRD",F3748, "CHAIN_PUT_CALL_TYPE_OVRD=P", "CHAIN_PERIODICITY_OVRD=M")</f>
        <v>SPX US 11/20/15 P2700</v>
      </c>
    </row>
    <row r="3749" spans="1:7" x14ac:dyDescent="0.25">
      <c r="A3749">
        <v>0</v>
      </c>
      <c r="B3749" s="9">
        <v>1.1241095890410959E-4</v>
      </c>
      <c r="C3749" s="9" t="str">
        <f t="shared" si="116"/>
        <v>$H$3776</v>
      </c>
      <c r="D3749" s="9" t="str">
        <f t="shared" si="117"/>
        <v>H3776</v>
      </c>
      <c r="F3749">
        <v>75160</v>
      </c>
      <c r="G3749" s="1" t="str">
        <f>_xll.BDS("SPX Index","CHAIN_TICKERS", "CHAIN_STRIKE_PX_OVRD",F3749, "CHAIN_PUT_CALL_TYPE_OVRD=P", "CHAIN_PERIODICITY_OVRD=M")</f>
        <v>SPX US 11/20/15 P2700</v>
      </c>
    </row>
    <row r="3750" spans="1:7" x14ac:dyDescent="0.25">
      <c r="A3750">
        <v>0</v>
      </c>
      <c r="B3750" s="9">
        <v>1.0701369863013699E-4</v>
      </c>
      <c r="C3750" s="9" t="str">
        <f t="shared" si="116"/>
        <v>$H$3777</v>
      </c>
      <c r="D3750" s="9" t="str">
        <f t="shared" si="117"/>
        <v>H3777</v>
      </c>
      <c r="F3750">
        <v>75180</v>
      </c>
      <c r="G3750" s="1" t="str">
        <f>_xll.BDS("SPX Index","CHAIN_TICKERS", "CHAIN_STRIKE_PX_OVRD",F3750, "CHAIN_PUT_CALL_TYPE_OVRD=P", "CHAIN_PERIODICITY_OVRD=M")</f>
        <v>SPX US 11/20/15 P2700</v>
      </c>
    </row>
    <row r="3751" spans="1:7" x14ac:dyDescent="0.25">
      <c r="A3751">
        <v>1</v>
      </c>
      <c r="B3751" s="9">
        <v>1.0698630136986302E-4</v>
      </c>
      <c r="C3751" s="9" t="str">
        <f t="shared" si="116"/>
        <v>$H$3778</v>
      </c>
      <c r="D3751" s="9" t="str">
        <f t="shared" si="117"/>
        <v>H3778</v>
      </c>
      <c r="F3751">
        <v>75200</v>
      </c>
      <c r="G3751" s="1" t="str">
        <f>_xll.BDS("SPX Index","CHAIN_TICKERS", "CHAIN_STRIKE_PX_OVRD",F3751, "CHAIN_PUT_CALL_TYPE_OVRD=P", "CHAIN_PERIODICITY_OVRD=M")</f>
        <v>SPX US 11/20/15 P2700</v>
      </c>
    </row>
    <row r="3752" spans="1:7" x14ac:dyDescent="0.25">
      <c r="A3752">
        <v>0</v>
      </c>
      <c r="B3752" s="9">
        <v>1.02986301369863E-4</v>
      </c>
      <c r="C3752" s="9" t="str">
        <f t="shared" si="116"/>
        <v>$H$3779</v>
      </c>
      <c r="D3752" s="9" t="str">
        <f t="shared" si="117"/>
        <v>H3779</v>
      </c>
      <c r="F3752">
        <v>75220</v>
      </c>
      <c r="G3752" s="1" t="str">
        <f>_xll.BDS("SPX Index","CHAIN_TICKERS", "CHAIN_STRIKE_PX_OVRD",F3752, "CHAIN_PUT_CALL_TYPE_OVRD=P", "CHAIN_PERIODICITY_OVRD=M")</f>
        <v>SPX US 11/20/15 P2700</v>
      </c>
    </row>
    <row r="3753" spans="1:7" x14ac:dyDescent="0.25">
      <c r="A3753">
        <v>0</v>
      </c>
      <c r="B3753" s="9">
        <v>1.0213698630136985E-4</v>
      </c>
      <c r="C3753" s="9" t="str">
        <f t="shared" si="116"/>
        <v>$H$3780</v>
      </c>
      <c r="D3753" s="9" t="str">
        <f t="shared" si="117"/>
        <v>H3780</v>
      </c>
      <c r="F3753">
        <v>75240</v>
      </c>
      <c r="G3753" s="1" t="str">
        <f>_xll.BDS("SPX Index","CHAIN_TICKERS", "CHAIN_STRIKE_PX_OVRD",F3753, "CHAIN_PUT_CALL_TYPE_OVRD=P", "CHAIN_PERIODICITY_OVRD=M")</f>
        <v>SPX US 11/20/15 P2700</v>
      </c>
    </row>
    <row r="3754" spans="1:7" x14ac:dyDescent="0.25">
      <c r="A3754">
        <v>0</v>
      </c>
      <c r="B3754" s="9">
        <v>1.0361643835616439E-4</v>
      </c>
      <c r="C3754" s="9" t="str">
        <f t="shared" si="116"/>
        <v>$H$3781</v>
      </c>
      <c r="D3754" s="9" t="str">
        <f t="shared" si="117"/>
        <v>H3781</v>
      </c>
      <c r="F3754">
        <v>75260</v>
      </c>
      <c r="G3754" s="1" t="str">
        <f>_xll.BDS("SPX Index","CHAIN_TICKERS", "CHAIN_STRIKE_PX_OVRD",F3754, "CHAIN_PUT_CALL_TYPE_OVRD=P", "CHAIN_PERIODICITY_OVRD=M")</f>
        <v>SPX US 11/20/15 P2700</v>
      </c>
    </row>
    <row r="3755" spans="1:7" x14ac:dyDescent="0.25">
      <c r="A3755">
        <v>0</v>
      </c>
      <c r="B3755" s="9">
        <v>1.0531506849315068E-4</v>
      </c>
      <c r="C3755" s="9" t="str">
        <f t="shared" si="116"/>
        <v>$H$3782</v>
      </c>
      <c r="D3755" s="9" t="str">
        <f t="shared" si="117"/>
        <v>H3782</v>
      </c>
      <c r="F3755">
        <v>75280</v>
      </c>
      <c r="G3755" s="1" t="str">
        <f>_xll.BDS("SPX Index","CHAIN_TICKERS", "CHAIN_STRIKE_PX_OVRD",F3755, "CHAIN_PUT_CALL_TYPE_OVRD=P", "CHAIN_PERIODICITY_OVRD=M")</f>
        <v>SPX US 11/20/15 P2700</v>
      </c>
    </row>
    <row r="3756" spans="1:7" x14ac:dyDescent="0.25">
      <c r="A3756">
        <v>0</v>
      </c>
      <c r="B3756" s="9">
        <v>1.0473972602739726E-4</v>
      </c>
      <c r="C3756" s="9" t="str">
        <f t="shared" si="116"/>
        <v>$H$3783</v>
      </c>
      <c r="D3756" s="9" t="str">
        <f t="shared" si="117"/>
        <v>H3783</v>
      </c>
      <c r="F3756">
        <v>75300</v>
      </c>
      <c r="G3756" s="1" t="str">
        <f>_xll.BDS("SPX Index","CHAIN_TICKERS", "CHAIN_STRIKE_PX_OVRD",F3756, "CHAIN_PUT_CALL_TYPE_OVRD=P", "CHAIN_PERIODICITY_OVRD=M")</f>
        <v>SPX US 11/20/15 P2700</v>
      </c>
    </row>
    <row r="3757" spans="1:7" x14ac:dyDescent="0.25">
      <c r="A3757">
        <v>0</v>
      </c>
      <c r="B3757" s="9">
        <v>1.0553424657534246E-4</v>
      </c>
      <c r="C3757" s="9" t="str">
        <f t="shared" si="116"/>
        <v>$H$3784</v>
      </c>
      <c r="D3757" s="9" t="str">
        <f t="shared" si="117"/>
        <v>H3784</v>
      </c>
      <c r="F3757">
        <v>75320</v>
      </c>
      <c r="G3757" s="1" t="str">
        <f>_xll.BDS("SPX Index","CHAIN_TICKERS", "CHAIN_STRIKE_PX_OVRD",F3757, "CHAIN_PUT_CALL_TYPE_OVRD=P", "CHAIN_PERIODICITY_OVRD=M")</f>
        <v>SPX US 11/20/15 P2700</v>
      </c>
    </row>
    <row r="3758" spans="1:7" x14ac:dyDescent="0.25">
      <c r="A3758">
        <v>0</v>
      </c>
      <c r="B3758" s="9">
        <v>1.0638356164383562E-4</v>
      </c>
      <c r="C3758" s="9" t="str">
        <f t="shared" si="116"/>
        <v>$H$3785</v>
      </c>
      <c r="D3758" s="9" t="str">
        <f t="shared" si="117"/>
        <v>H3785</v>
      </c>
      <c r="F3758">
        <v>75340</v>
      </c>
      <c r="G3758" s="1" t="str">
        <f>_xll.BDS("SPX Index","CHAIN_TICKERS", "CHAIN_STRIKE_PX_OVRD",F3758, "CHAIN_PUT_CALL_TYPE_OVRD=P", "CHAIN_PERIODICITY_OVRD=M")</f>
        <v>SPX US 11/20/15 P2700</v>
      </c>
    </row>
    <row r="3759" spans="1:7" x14ac:dyDescent="0.25">
      <c r="A3759">
        <v>0</v>
      </c>
      <c r="B3759" s="9">
        <v>1.0673972602739726E-4</v>
      </c>
      <c r="C3759" s="9" t="str">
        <f t="shared" si="116"/>
        <v>$H$3786</v>
      </c>
      <c r="D3759" s="9" t="str">
        <f t="shared" si="117"/>
        <v>H3786</v>
      </c>
      <c r="F3759">
        <v>75360</v>
      </c>
      <c r="G3759" s="1" t="str">
        <f>_xll.BDS("SPX Index","CHAIN_TICKERS", "CHAIN_STRIKE_PX_OVRD",F3759, "CHAIN_PUT_CALL_TYPE_OVRD=P", "CHAIN_PERIODICITY_OVRD=M")</f>
        <v>SPX US 11/20/15 P2700</v>
      </c>
    </row>
    <row r="3760" spans="1:7" x14ac:dyDescent="0.25">
      <c r="A3760">
        <v>0</v>
      </c>
      <c r="B3760" s="9">
        <v>1.0643835616438356E-4</v>
      </c>
      <c r="C3760" s="9" t="str">
        <f t="shared" si="116"/>
        <v>$H$3787</v>
      </c>
      <c r="D3760" s="9" t="str">
        <f t="shared" si="117"/>
        <v>H3787</v>
      </c>
      <c r="F3760">
        <v>75380</v>
      </c>
      <c r="G3760" s="1" t="str">
        <f>_xll.BDS("SPX Index","CHAIN_TICKERS", "CHAIN_STRIKE_PX_OVRD",F3760, "CHAIN_PUT_CALL_TYPE_OVRD=P", "CHAIN_PERIODICITY_OVRD=M")</f>
        <v>SPX US 11/20/15 P2700</v>
      </c>
    </row>
    <row r="3761" spans="1:7" x14ac:dyDescent="0.25">
      <c r="A3761">
        <v>0</v>
      </c>
      <c r="B3761" s="9">
        <v>1.05013698630137E-4</v>
      </c>
      <c r="C3761" s="9" t="str">
        <f t="shared" si="116"/>
        <v>$H$3788</v>
      </c>
      <c r="D3761" s="9" t="str">
        <f t="shared" si="117"/>
        <v>H3788</v>
      </c>
      <c r="F3761">
        <v>75400</v>
      </c>
      <c r="G3761" s="1" t="str">
        <f>_xll.BDS("SPX Index","CHAIN_TICKERS", "CHAIN_STRIKE_PX_OVRD",F3761, "CHAIN_PUT_CALL_TYPE_OVRD=P", "CHAIN_PERIODICITY_OVRD=M")</f>
        <v>SPX US 11/20/15 P2700</v>
      </c>
    </row>
    <row r="3762" spans="1:7" x14ac:dyDescent="0.25">
      <c r="A3762">
        <v>0</v>
      </c>
      <c r="B3762" s="9">
        <v>1.0213698630136985E-4</v>
      </c>
      <c r="C3762" s="9" t="str">
        <f t="shared" si="116"/>
        <v>$H$3789</v>
      </c>
      <c r="D3762" s="9" t="str">
        <f t="shared" si="117"/>
        <v>H3789</v>
      </c>
      <c r="F3762">
        <v>75420</v>
      </c>
      <c r="G3762" s="1" t="str">
        <f>_xll.BDS("SPX Index","CHAIN_TICKERS", "CHAIN_STRIKE_PX_OVRD",F3762, "CHAIN_PUT_CALL_TYPE_OVRD=P", "CHAIN_PERIODICITY_OVRD=M")</f>
        <v>SPX US 11/20/15 P2700</v>
      </c>
    </row>
    <row r="3763" spans="1:7" x14ac:dyDescent="0.25">
      <c r="A3763">
        <v>0</v>
      </c>
      <c r="B3763" s="9">
        <v>1.0186301369863013E-4</v>
      </c>
      <c r="C3763" s="9" t="str">
        <f t="shared" si="116"/>
        <v>$H$3790</v>
      </c>
      <c r="D3763" s="9" t="str">
        <f t="shared" si="117"/>
        <v>H3790</v>
      </c>
      <c r="F3763">
        <v>75440</v>
      </c>
      <c r="G3763" s="1" t="str">
        <f>_xll.BDS("SPX Index","CHAIN_TICKERS", "CHAIN_STRIKE_PX_OVRD",F3763, "CHAIN_PUT_CALL_TYPE_OVRD=P", "CHAIN_PERIODICITY_OVRD=M")</f>
        <v>SPX US 11/20/15 P2700</v>
      </c>
    </row>
    <row r="3764" spans="1:7" x14ac:dyDescent="0.25">
      <c r="A3764">
        <v>0</v>
      </c>
      <c r="B3764" s="9">
        <v>1.0134246575342466E-4</v>
      </c>
      <c r="C3764" s="9" t="str">
        <f t="shared" si="116"/>
        <v>$H$3791</v>
      </c>
      <c r="D3764" s="9" t="str">
        <f t="shared" si="117"/>
        <v>H3791</v>
      </c>
      <c r="F3764">
        <v>75460</v>
      </c>
      <c r="G3764" s="1" t="str">
        <f>_xll.BDS("SPX Index","CHAIN_TICKERS", "CHAIN_STRIKE_PX_OVRD",F3764, "CHAIN_PUT_CALL_TYPE_OVRD=P", "CHAIN_PERIODICITY_OVRD=M")</f>
        <v>SPX US 11/20/15 P2700</v>
      </c>
    </row>
    <row r="3765" spans="1:7" x14ac:dyDescent="0.25">
      <c r="A3765">
        <v>0</v>
      </c>
      <c r="B3765" s="9">
        <v>1.0191780821917807E-4</v>
      </c>
      <c r="C3765" s="9" t="str">
        <f t="shared" si="116"/>
        <v>$H$3792</v>
      </c>
      <c r="D3765" s="9" t="str">
        <f t="shared" si="117"/>
        <v>H3792</v>
      </c>
      <c r="F3765">
        <v>75480</v>
      </c>
      <c r="G3765" s="1" t="str">
        <f>_xll.BDS("SPX Index","CHAIN_TICKERS", "CHAIN_STRIKE_PX_OVRD",F3765, "CHAIN_PUT_CALL_TYPE_OVRD=P", "CHAIN_PERIODICITY_OVRD=M")</f>
        <v>SPX US 11/20/15 P2700</v>
      </c>
    </row>
    <row r="3766" spans="1:7" x14ac:dyDescent="0.25">
      <c r="A3766">
        <v>0</v>
      </c>
      <c r="B3766" s="9">
        <v>1.0219178082191781E-4</v>
      </c>
      <c r="C3766" s="9" t="str">
        <f t="shared" si="116"/>
        <v>$H$3793</v>
      </c>
      <c r="D3766" s="9" t="str">
        <f t="shared" si="117"/>
        <v>H3793</v>
      </c>
      <c r="F3766">
        <v>75500</v>
      </c>
      <c r="G3766" s="1" t="str">
        <f>_xll.BDS("SPX Index","CHAIN_TICKERS", "CHAIN_STRIKE_PX_OVRD",F3766, "CHAIN_PUT_CALL_TYPE_OVRD=P", "CHAIN_PERIODICITY_OVRD=M")</f>
        <v>SPX US 11/20/15 P2700</v>
      </c>
    </row>
    <row r="3767" spans="1:7" x14ac:dyDescent="0.25">
      <c r="A3767">
        <v>0</v>
      </c>
      <c r="B3767" s="9">
        <v>1.0243835616438356E-4</v>
      </c>
      <c r="C3767" s="9" t="str">
        <f t="shared" si="116"/>
        <v>$H$3794</v>
      </c>
      <c r="D3767" s="9" t="str">
        <f t="shared" si="117"/>
        <v>H3794</v>
      </c>
      <c r="F3767">
        <v>75520</v>
      </c>
      <c r="G3767" s="1" t="str">
        <f>_xll.BDS("SPX Index","CHAIN_TICKERS", "CHAIN_STRIKE_PX_OVRD",F3767, "CHAIN_PUT_CALL_TYPE_OVRD=P", "CHAIN_PERIODICITY_OVRD=M")</f>
        <v>SPX US 11/20/15 P2700</v>
      </c>
    </row>
    <row r="3768" spans="1:7" x14ac:dyDescent="0.25">
      <c r="A3768">
        <v>0</v>
      </c>
      <c r="B3768" s="9">
        <v>1.0128767123287672E-4</v>
      </c>
      <c r="C3768" s="9" t="str">
        <f t="shared" si="116"/>
        <v>$H$3795</v>
      </c>
      <c r="D3768" s="9" t="str">
        <f t="shared" si="117"/>
        <v>H3795</v>
      </c>
      <c r="F3768">
        <v>75540</v>
      </c>
      <c r="G3768" s="1" t="str">
        <f>_xll.BDS("SPX Index","CHAIN_TICKERS", "CHAIN_STRIKE_PX_OVRD",F3768, "CHAIN_PUT_CALL_TYPE_OVRD=P", "CHAIN_PERIODICITY_OVRD=M")</f>
        <v>SPX US 11/20/15 P2700</v>
      </c>
    </row>
    <row r="3769" spans="1:7" x14ac:dyDescent="0.25">
      <c r="A3769">
        <v>0</v>
      </c>
      <c r="B3769" s="9">
        <v>9.8794520547945206E-5</v>
      </c>
      <c r="C3769" s="9" t="str">
        <f t="shared" si="116"/>
        <v>$H$3796</v>
      </c>
      <c r="D3769" s="9" t="str">
        <f t="shared" si="117"/>
        <v>H3796</v>
      </c>
      <c r="F3769">
        <v>75560</v>
      </c>
      <c r="G3769" s="1" t="str">
        <f>_xll.BDS("SPX Index","CHAIN_TICKERS", "CHAIN_STRIKE_PX_OVRD",F3769, "CHAIN_PUT_CALL_TYPE_OVRD=P", "CHAIN_PERIODICITY_OVRD=M")</f>
        <v>SPX US 11/20/15 P2700</v>
      </c>
    </row>
    <row r="3770" spans="1:7" x14ac:dyDescent="0.25">
      <c r="A3770">
        <v>0</v>
      </c>
      <c r="B3770" s="9">
        <v>9.736986301369864E-5</v>
      </c>
      <c r="C3770" s="9" t="str">
        <f t="shared" si="116"/>
        <v>$H$3797</v>
      </c>
      <c r="D3770" s="9" t="str">
        <f t="shared" si="117"/>
        <v>H3797</v>
      </c>
      <c r="F3770">
        <v>75580</v>
      </c>
      <c r="G3770" s="1" t="str">
        <f>_xll.BDS("SPX Index","CHAIN_TICKERS", "CHAIN_STRIKE_PX_OVRD",F3770, "CHAIN_PUT_CALL_TYPE_OVRD=P", "CHAIN_PERIODICITY_OVRD=M")</f>
        <v>SPX US 11/20/15 P2700</v>
      </c>
    </row>
    <row r="3771" spans="1:7" x14ac:dyDescent="0.25">
      <c r="A3771">
        <v>3</v>
      </c>
      <c r="B3771" s="9">
        <v>9.7945205479452055E-5</v>
      </c>
      <c r="C3771" s="9" t="str">
        <f t="shared" si="116"/>
        <v>$H$3798</v>
      </c>
      <c r="D3771" s="9" t="str">
        <f t="shared" si="117"/>
        <v>H3798</v>
      </c>
      <c r="F3771">
        <v>75600</v>
      </c>
      <c r="G3771" s="1" t="str">
        <f>_xll.BDS("SPX Index","CHAIN_TICKERS", "CHAIN_STRIKE_PX_OVRD",F3771, "CHAIN_PUT_CALL_TYPE_OVRD=P", "CHAIN_PERIODICITY_OVRD=M")</f>
        <v>SPX US 11/20/15 P2700</v>
      </c>
    </row>
    <row r="3772" spans="1:7" x14ac:dyDescent="0.25">
      <c r="A3772">
        <v>0</v>
      </c>
      <c r="B3772" s="9">
        <v>9.8465753424657528E-5</v>
      </c>
      <c r="C3772" s="9" t="str">
        <f t="shared" si="116"/>
        <v>$H$3799</v>
      </c>
      <c r="D3772" s="9" t="str">
        <f t="shared" si="117"/>
        <v>H3799</v>
      </c>
      <c r="F3772">
        <v>75620</v>
      </c>
      <c r="G3772" s="1" t="str">
        <f>_xll.BDS("SPX Index","CHAIN_TICKERS", "CHAIN_STRIKE_PX_OVRD",F3772, "CHAIN_PUT_CALL_TYPE_OVRD=P", "CHAIN_PERIODICITY_OVRD=M")</f>
        <v>SPX US 11/20/15 P2700</v>
      </c>
    </row>
    <row r="3773" spans="1:7" x14ac:dyDescent="0.25">
      <c r="A3773">
        <v>0</v>
      </c>
      <c r="B3773" s="9">
        <v>9.9589041095890401E-5</v>
      </c>
      <c r="C3773" s="9" t="str">
        <f t="shared" si="116"/>
        <v>$H$3800</v>
      </c>
      <c r="D3773" s="9" t="str">
        <f t="shared" si="117"/>
        <v>H3800</v>
      </c>
      <c r="F3773">
        <v>75640</v>
      </c>
      <c r="G3773" s="1" t="str">
        <f>_xll.BDS("SPX Index","CHAIN_TICKERS", "CHAIN_STRIKE_PX_OVRD",F3773, "CHAIN_PUT_CALL_TYPE_OVRD=P", "CHAIN_PERIODICITY_OVRD=M")</f>
        <v>SPX US 11/20/15 P2700</v>
      </c>
    </row>
    <row r="3774" spans="1:7" x14ac:dyDescent="0.25">
      <c r="A3774">
        <v>0</v>
      </c>
      <c r="B3774" s="9">
        <v>1.0021917808219179E-4</v>
      </c>
      <c r="C3774" s="9" t="str">
        <f t="shared" si="116"/>
        <v>$H$3801</v>
      </c>
      <c r="D3774" s="9" t="str">
        <f t="shared" si="117"/>
        <v>H3801</v>
      </c>
      <c r="F3774">
        <v>75660</v>
      </c>
      <c r="G3774" s="1" t="str">
        <f>_xll.BDS("SPX Index","CHAIN_TICKERS", "CHAIN_STRIKE_PX_OVRD",F3774, "CHAIN_PUT_CALL_TYPE_OVRD=P", "CHAIN_PERIODICITY_OVRD=M")</f>
        <v>SPX US 11/20/15 P2700</v>
      </c>
    </row>
    <row r="3775" spans="1:7" x14ac:dyDescent="0.25">
      <c r="A3775">
        <v>0</v>
      </c>
      <c r="B3775" s="9">
        <v>9.9917808219178092E-5</v>
      </c>
      <c r="C3775" s="9" t="str">
        <f t="shared" si="116"/>
        <v>$H$3802</v>
      </c>
      <c r="D3775" s="9" t="str">
        <f t="shared" si="117"/>
        <v>H3802</v>
      </c>
      <c r="F3775">
        <v>75680</v>
      </c>
      <c r="G3775" s="1" t="str">
        <f>_xll.BDS("SPX Index","CHAIN_TICKERS", "CHAIN_STRIKE_PX_OVRD",F3775, "CHAIN_PUT_CALL_TYPE_OVRD=P", "CHAIN_PERIODICITY_OVRD=M")</f>
        <v>SPX US 11/20/15 P2700</v>
      </c>
    </row>
    <row r="3776" spans="1:7" x14ac:dyDescent="0.25">
      <c r="A3776">
        <v>0</v>
      </c>
      <c r="B3776" s="9">
        <v>1.0134246575342466E-4</v>
      </c>
      <c r="C3776" s="9" t="str">
        <f t="shared" si="116"/>
        <v>$H$3803</v>
      </c>
      <c r="D3776" s="9" t="str">
        <f t="shared" si="117"/>
        <v>H3803</v>
      </c>
      <c r="F3776">
        <v>75700</v>
      </c>
      <c r="G3776" s="1" t="str">
        <f>_xll.BDS("SPX Index","CHAIN_TICKERS", "CHAIN_STRIKE_PX_OVRD",F3776, "CHAIN_PUT_CALL_TYPE_OVRD=P", "CHAIN_PERIODICITY_OVRD=M")</f>
        <v>SPX US 11/20/15 P2700</v>
      </c>
    </row>
    <row r="3777" spans="1:7" x14ac:dyDescent="0.25">
      <c r="A3777">
        <v>0</v>
      </c>
      <c r="B3777" s="9">
        <v>1.0016438356164384E-4</v>
      </c>
      <c r="C3777" s="9" t="str">
        <f t="shared" si="116"/>
        <v>$H$3804</v>
      </c>
      <c r="D3777" s="9" t="str">
        <f t="shared" si="117"/>
        <v>H3804</v>
      </c>
      <c r="F3777">
        <v>75720</v>
      </c>
      <c r="G3777" s="1" t="str">
        <f>_xll.BDS("SPX Index","CHAIN_TICKERS", "CHAIN_STRIKE_PX_OVRD",F3777, "CHAIN_PUT_CALL_TYPE_OVRD=P", "CHAIN_PERIODICITY_OVRD=M")</f>
        <v>SPX US 11/20/15 P2700</v>
      </c>
    </row>
    <row r="3778" spans="1:7" x14ac:dyDescent="0.25">
      <c r="A3778">
        <v>0</v>
      </c>
      <c r="B3778" s="9">
        <v>1.0156164383561644E-4</v>
      </c>
      <c r="C3778" s="9" t="str">
        <f t="shared" si="116"/>
        <v>$H$3805</v>
      </c>
      <c r="D3778" s="9" t="str">
        <f t="shared" si="117"/>
        <v>H3805</v>
      </c>
      <c r="F3778">
        <v>75740</v>
      </c>
      <c r="G3778" s="1" t="str">
        <f>_xll.BDS("SPX Index","CHAIN_TICKERS", "CHAIN_STRIKE_PX_OVRD",F3778, "CHAIN_PUT_CALL_TYPE_OVRD=P", "CHAIN_PERIODICITY_OVRD=M")</f>
        <v>SPX US 11/20/15 P2700</v>
      </c>
    </row>
    <row r="3779" spans="1:7" x14ac:dyDescent="0.25">
      <c r="A3779">
        <v>0</v>
      </c>
      <c r="B3779" s="9">
        <v>1.0076712328767123E-4</v>
      </c>
      <c r="C3779" s="9" t="str">
        <f t="shared" si="116"/>
        <v>$H$3806</v>
      </c>
      <c r="D3779" s="9" t="str">
        <f t="shared" si="117"/>
        <v>H3806</v>
      </c>
      <c r="F3779">
        <v>75760</v>
      </c>
      <c r="G3779" s="1" t="str">
        <f>_xll.BDS("SPX Index","CHAIN_TICKERS", "CHAIN_STRIKE_PX_OVRD",F3779, "CHAIN_PUT_CALL_TYPE_OVRD=P", "CHAIN_PERIODICITY_OVRD=M")</f>
        <v>SPX US 11/20/15 P2700</v>
      </c>
    </row>
    <row r="3780" spans="1:7" x14ac:dyDescent="0.25">
      <c r="A3780">
        <v>0</v>
      </c>
      <c r="B3780" s="9">
        <v>9.9068493150684928E-5</v>
      </c>
      <c r="C3780" s="9" t="str">
        <f t="shared" ref="C3780:C3843" si="118">ADDRESS(ROW(B3780)+MATCH(1,B3780:B3806),8)</f>
        <v>$H$3807</v>
      </c>
      <c r="D3780" s="9" t="str">
        <f t="shared" ref="D3780:D3843" si="119">"H"&amp;(ROW(B3780)+MATCH(1,B3780:B3806))</f>
        <v>H3807</v>
      </c>
      <c r="F3780">
        <v>75780</v>
      </c>
      <c r="G3780" s="1" t="str">
        <f>_xll.BDS("SPX Index","CHAIN_TICKERS", "CHAIN_STRIKE_PX_OVRD",F3780, "CHAIN_PUT_CALL_TYPE_OVRD=P", "CHAIN_PERIODICITY_OVRD=M")</f>
        <v>SPX US 11/20/15 P2700</v>
      </c>
    </row>
    <row r="3781" spans="1:7" x14ac:dyDescent="0.25">
      <c r="A3781">
        <v>0</v>
      </c>
      <c r="B3781" s="9">
        <v>1.0016438356164384E-4</v>
      </c>
      <c r="C3781" s="9" t="str">
        <f t="shared" si="118"/>
        <v>$H$3808</v>
      </c>
      <c r="D3781" s="9" t="str">
        <f t="shared" si="119"/>
        <v>H3808</v>
      </c>
      <c r="F3781">
        <v>75800</v>
      </c>
      <c r="G3781" s="1" t="str">
        <f>_xll.BDS("SPX Index","CHAIN_TICKERS", "CHAIN_STRIKE_PX_OVRD",F3781, "CHAIN_PUT_CALL_TYPE_OVRD=P", "CHAIN_PERIODICITY_OVRD=M")</f>
        <v>SPX US 11/20/15 P2700</v>
      </c>
    </row>
    <row r="3782" spans="1:7" x14ac:dyDescent="0.25">
      <c r="A3782">
        <v>0</v>
      </c>
      <c r="B3782" s="9">
        <v>1.0128767123287672E-4</v>
      </c>
      <c r="C3782" s="9" t="str">
        <f t="shared" si="118"/>
        <v>$H$3809</v>
      </c>
      <c r="D3782" s="9" t="str">
        <f t="shared" si="119"/>
        <v>H3809</v>
      </c>
      <c r="F3782">
        <v>75820</v>
      </c>
      <c r="G3782" s="1" t="str">
        <f>_xll.BDS("SPX Index","CHAIN_TICKERS", "CHAIN_STRIKE_PX_OVRD",F3782, "CHAIN_PUT_CALL_TYPE_OVRD=P", "CHAIN_PERIODICITY_OVRD=M")</f>
        <v>SPX US 11/20/15 P2700</v>
      </c>
    </row>
    <row r="3783" spans="1:7" x14ac:dyDescent="0.25">
      <c r="A3783">
        <v>0</v>
      </c>
      <c r="B3783" s="9">
        <v>9.9643835616438357E-5</v>
      </c>
      <c r="C3783" s="9" t="str">
        <f t="shared" si="118"/>
        <v>$H$3810</v>
      </c>
      <c r="D3783" s="9" t="str">
        <f t="shared" si="119"/>
        <v>H3810</v>
      </c>
      <c r="F3783">
        <v>75840</v>
      </c>
      <c r="G3783" s="1" t="str">
        <f>_xll.BDS("SPX Index","CHAIN_TICKERS", "CHAIN_STRIKE_PX_OVRD",F3783, "CHAIN_PUT_CALL_TYPE_OVRD=P", "CHAIN_PERIODICITY_OVRD=M")</f>
        <v>SPX US 11/20/15 P2700</v>
      </c>
    </row>
    <row r="3784" spans="1:7" x14ac:dyDescent="0.25">
      <c r="A3784">
        <v>0</v>
      </c>
      <c r="B3784" s="9">
        <v>9.9068493150684928E-5</v>
      </c>
      <c r="C3784" s="9" t="str">
        <f t="shared" si="118"/>
        <v>$H$3811</v>
      </c>
      <c r="D3784" s="9" t="str">
        <f t="shared" si="119"/>
        <v>H3811</v>
      </c>
      <c r="F3784">
        <v>75860</v>
      </c>
      <c r="G3784" s="1" t="str">
        <f>_xll.BDS("SPX Index","CHAIN_TICKERS", "CHAIN_STRIKE_PX_OVRD",F3784, "CHAIN_PUT_CALL_TYPE_OVRD=P", "CHAIN_PERIODICITY_OVRD=M")</f>
        <v>SPX US 11/20/15 P2700</v>
      </c>
    </row>
    <row r="3785" spans="1:7" x14ac:dyDescent="0.25">
      <c r="A3785">
        <v>0</v>
      </c>
      <c r="B3785" s="9">
        <v>9.934246575342465E-5</v>
      </c>
      <c r="C3785" s="9" t="str">
        <f t="shared" si="118"/>
        <v>$H$3812</v>
      </c>
      <c r="D3785" s="9" t="str">
        <f t="shared" si="119"/>
        <v>H3812</v>
      </c>
      <c r="F3785">
        <v>75880</v>
      </c>
      <c r="G3785" s="1" t="str">
        <f>_xll.BDS("SPX Index","CHAIN_TICKERS", "CHAIN_STRIKE_PX_OVRD",F3785, "CHAIN_PUT_CALL_TYPE_OVRD=P", "CHAIN_PERIODICITY_OVRD=M")</f>
        <v>SPX US 11/20/15 P2700</v>
      </c>
    </row>
    <row r="3786" spans="1:7" x14ac:dyDescent="0.25">
      <c r="A3786">
        <v>0</v>
      </c>
      <c r="B3786" s="9">
        <v>9.9616438356164386E-5</v>
      </c>
      <c r="C3786" s="9" t="str">
        <f t="shared" si="118"/>
        <v>$H$3813</v>
      </c>
      <c r="D3786" s="9" t="str">
        <f t="shared" si="119"/>
        <v>H3813</v>
      </c>
      <c r="F3786">
        <v>75900</v>
      </c>
      <c r="G3786" s="1" t="str">
        <f>_xll.BDS("SPX Index","CHAIN_TICKERS", "CHAIN_STRIKE_PX_OVRD",F3786, "CHAIN_PUT_CALL_TYPE_OVRD=P", "CHAIN_PERIODICITY_OVRD=M")</f>
        <v>SPX US 11/20/15 P2700</v>
      </c>
    </row>
    <row r="3787" spans="1:7" x14ac:dyDescent="0.25">
      <c r="A3787">
        <v>0</v>
      </c>
      <c r="B3787" s="9">
        <v>9.8465753424657528E-5</v>
      </c>
      <c r="C3787" s="9" t="str">
        <f t="shared" si="118"/>
        <v>$H$3814</v>
      </c>
      <c r="D3787" s="9" t="str">
        <f t="shared" si="119"/>
        <v>H3814</v>
      </c>
      <c r="F3787">
        <v>75920</v>
      </c>
      <c r="G3787" s="1" t="str">
        <f>_xll.BDS("SPX Index","CHAIN_TICKERS", "CHAIN_STRIKE_PX_OVRD",F3787, "CHAIN_PUT_CALL_TYPE_OVRD=P", "CHAIN_PERIODICITY_OVRD=M")</f>
        <v>SPX US 11/20/15 P2700</v>
      </c>
    </row>
    <row r="3788" spans="1:7" x14ac:dyDescent="0.25">
      <c r="A3788">
        <v>0</v>
      </c>
      <c r="B3788" s="9">
        <v>9.7123287671232875E-5</v>
      </c>
      <c r="C3788" s="9" t="str">
        <f t="shared" si="118"/>
        <v>$H$3815</v>
      </c>
      <c r="D3788" s="9" t="str">
        <f t="shared" si="119"/>
        <v>H3815</v>
      </c>
      <c r="F3788">
        <v>75940</v>
      </c>
      <c r="G3788" s="1" t="str">
        <f>_xll.BDS("SPX Index","CHAIN_TICKERS", "CHAIN_STRIKE_PX_OVRD",F3788, "CHAIN_PUT_CALL_TYPE_OVRD=P", "CHAIN_PERIODICITY_OVRD=M")</f>
        <v>SPX US 11/20/15 P2700</v>
      </c>
    </row>
    <row r="3789" spans="1:7" x14ac:dyDescent="0.25">
      <c r="A3789">
        <v>0</v>
      </c>
      <c r="B3789" s="9">
        <v>9.7095890410958904E-5</v>
      </c>
      <c r="C3789" s="9" t="str">
        <f t="shared" si="118"/>
        <v>$H$3816</v>
      </c>
      <c r="D3789" s="9" t="str">
        <f t="shared" si="119"/>
        <v>H3816</v>
      </c>
      <c r="F3789">
        <v>75960</v>
      </c>
      <c r="G3789" s="1" t="str">
        <f>_xll.BDS("SPX Index","CHAIN_TICKERS", "CHAIN_STRIKE_PX_OVRD",F3789, "CHAIN_PUT_CALL_TYPE_OVRD=P", "CHAIN_PERIODICITY_OVRD=M")</f>
        <v>SPX US 11/20/15 P2700</v>
      </c>
    </row>
    <row r="3790" spans="1:7" x14ac:dyDescent="0.25">
      <c r="A3790">
        <v>0</v>
      </c>
      <c r="B3790" s="9">
        <v>9.736986301369864E-5</v>
      </c>
      <c r="C3790" s="9" t="str">
        <f t="shared" si="118"/>
        <v>$H$3817</v>
      </c>
      <c r="D3790" s="9" t="str">
        <f t="shared" si="119"/>
        <v>H3817</v>
      </c>
      <c r="F3790">
        <v>75980</v>
      </c>
      <c r="G3790" s="1" t="str">
        <f>_xll.BDS("SPX Index","CHAIN_TICKERS", "CHAIN_STRIKE_PX_OVRD",F3790, "CHAIN_PUT_CALL_TYPE_OVRD=P", "CHAIN_PERIODICITY_OVRD=M")</f>
        <v>SPX US 11/20/15 P2700</v>
      </c>
    </row>
    <row r="3791" spans="1:7" x14ac:dyDescent="0.25">
      <c r="A3791">
        <v>0</v>
      </c>
      <c r="B3791" s="9">
        <v>9.5945205479452047E-5</v>
      </c>
      <c r="C3791" s="9" t="str">
        <f t="shared" si="118"/>
        <v>$H$3818</v>
      </c>
      <c r="D3791" s="9" t="str">
        <f t="shared" si="119"/>
        <v>H3818</v>
      </c>
      <c r="F3791">
        <v>76000</v>
      </c>
      <c r="G3791" s="1" t="str">
        <f>_xll.BDS("SPX Index","CHAIN_TICKERS", "CHAIN_STRIKE_PX_OVRD",F3791, "CHAIN_PUT_CALL_TYPE_OVRD=P", "CHAIN_PERIODICITY_OVRD=M")</f>
        <v>SPX US 11/20/15 P2700</v>
      </c>
    </row>
    <row r="3792" spans="1:7" x14ac:dyDescent="0.25">
      <c r="A3792">
        <v>0</v>
      </c>
      <c r="B3792" s="9">
        <v>9.5369863013698632E-5</v>
      </c>
      <c r="C3792" s="9" t="str">
        <f t="shared" si="118"/>
        <v>$H$3819</v>
      </c>
      <c r="D3792" s="9" t="str">
        <f t="shared" si="119"/>
        <v>H3819</v>
      </c>
      <c r="F3792">
        <v>76020</v>
      </c>
      <c r="G3792" s="1" t="str">
        <f>_xll.BDS("SPX Index","CHAIN_TICKERS", "CHAIN_STRIKE_PX_OVRD",F3792, "CHAIN_PUT_CALL_TYPE_OVRD=P", "CHAIN_PERIODICITY_OVRD=M")</f>
        <v>SPX US 11/20/15 P2700</v>
      </c>
    </row>
    <row r="3793" spans="1:7" x14ac:dyDescent="0.25">
      <c r="A3793">
        <v>0</v>
      </c>
      <c r="B3793" s="9">
        <v>9.3424657534246579E-5</v>
      </c>
      <c r="C3793" s="9" t="str">
        <f t="shared" si="118"/>
        <v>$H$3820</v>
      </c>
      <c r="D3793" s="9" t="str">
        <f t="shared" si="119"/>
        <v>H3820</v>
      </c>
      <c r="F3793">
        <v>76040</v>
      </c>
      <c r="G3793" s="1" t="str">
        <f>_xll.BDS("SPX Index","CHAIN_TICKERS", "CHAIN_STRIKE_PX_OVRD",F3793, "CHAIN_PUT_CALL_TYPE_OVRD=P", "CHAIN_PERIODICITY_OVRD=M")</f>
        <v>SPX US 11/20/15 P2700</v>
      </c>
    </row>
    <row r="3794" spans="1:7" x14ac:dyDescent="0.25">
      <c r="A3794">
        <v>0</v>
      </c>
      <c r="B3794" s="9">
        <v>9.5698630136986296E-5</v>
      </c>
      <c r="C3794" s="9" t="str">
        <f t="shared" si="118"/>
        <v>$H$3821</v>
      </c>
      <c r="D3794" s="9" t="str">
        <f t="shared" si="119"/>
        <v>H3821</v>
      </c>
      <c r="F3794">
        <v>76060</v>
      </c>
      <c r="G3794" s="1" t="str">
        <f>_xll.BDS("SPX Index","CHAIN_TICKERS", "CHAIN_STRIKE_PX_OVRD",F3794, "CHAIN_PUT_CALL_TYPE_OVRD=P", "CHAIN_PERIODICITY_OVRD=M")</f>
        <v>SPX US 11/20/15 P2700</v>
      </c>
    </row>
    <row r="3795" spans="1:7" x14ac:dyDescent="0.25">
      <c r="A3795">
        <v>1</v>
      </c>
      <c r="B3795" s="9">
        <v>9.6246575342465754E-5</v>
      </c>
      <c r="C3795" s="9" t="str">
        <f t="shared" si="118"/>
        <v>$H$3822</v>
      </c>
      <c r="D3795" s="9" t="str">
        <f t="shared" si="119"/>
        <v>H3822</v>
      </c>
      <c r="F3795">
        <v>76080</v>
      </c>
      <c r="G3795" s="1" t="str">
        <f>_xll.BDS("SPX Index","CHAIN_TICKERS", "CHAIN_STRIKE_PX_OVRD",F3795, "CHAIN_PUT_CALL_TYPE_OVRD=P", "CHAIN_PERIODICITY_OVRD=M")</f>
        <v>SPX US 11/20/15 P2700</v>
      </c>
    </row>
    <row r="3796" spans="1:7" x14ac:dyDescent="0.25">
      <c r="A3796">
        <v>0</v>
      </c>
      <c r="B3796" s="9">
        <v>9.4246575342465746E-5</v>
      </c>
      <c r="C3796" s="9" t="str">
        <f t="shared" si="118"/>
        <v>$H$3823</v>
      </c>
      <c r="D3796" s="9" t="str">
        <f t="shared" si="119"/>
        <v>H3823</v>
      </c>
      <c r="F3796">
        <v>76100</v>
      </c>
      <c r="G3796" s="1" t="str">
        <f>_xll.BDS("SPX Index","CHAIN_TICKERS", "CHAIN_STRIKE_PX_OVRD",F3796, "CHAIN_PUT_CALL_TYPE_OVRD=P", "CHAIN_PERIODICITY_OVRD=M")</f>
        <v>SPX US 11/20/15 P2700</v>
      </c>
    </row>
    <row r="3797" spans="1:7" x14ac:dyDescent="0.25">
      <c r="A3797">
        <v>0</v>
      </c>
      <c r="B3797" s="9">
        <v>9.4219178082191788E-5</v>
      </c>
      <c r="C3797" s="9" t="str">
        <f t="shared" si="118"/>
        <v>$H$3824</v>
      </c>
      <c r="D3797" s="9" t="str">
        <f t="shared" si="119"/>
        <v>H3824</v>
      </c>
      <c r="F3797">
        <v>76120</v>
      </c>
      <c r="G3797" s="1" t="str">
        <f>_xll.BDS("SPX Index","CHAIN_TICKERS", "CHAIN_STRIKE_PX_OVRD",F3797, "CHAIN_PUT_CALL_TYPE_OVRD=P", "CHAIN_PERIODICITY_OVRD=M")</f>
        <v>SPX US 11/20/15 P2700</v>
      </c>
    </row>
    <row r="3798" spans="1:7" x14ac:dyDescent="0.25">
      <c r="A3798">
        <v>0</v>
      </c>
      <c r="B3798" s="9">
        <v>9.4575342465753423E-5</v>
      </c>
      <c r="C3798" s="9" t="str">
        <f t="shared" si="118"/>
        <v>$H$3825</v>
      </c>
      <c r="D3798" s="9" t="str">
        <f t="shared" si="119"/>
        <v>H3825</v>
      </c>
      <c r="F3798">
        <v>76140</v>
      </c>
      <c r="G3798" s="1" t="str">
        <f>_xll.BDS("SPX Index","CHAIN_TICKERS", "CHAIN_STRIKE_PX_OVRD",F3798, "CHAIN_PUT_CALL_TYPE_OVRD=P", "CHAIN_PERIODICITY_OVRD=M")</f>
        <v>SPX US 11/20/15 P2700</v>
      </c>
    </row>
    <row r="3799" spans="1:7" x14ac:dyDescent="0.25">
      <c r="A3799">
        <v>0</v>
      </c>
      <c r="B3799" s="9">
        <v>9.6821917808219169E-5</v>
      </c>
      <c r="C3799" s="9" t="str">
        <f t="shared" si="118"/>
        <v>$H$3826</v>
      </c>
      <c r="D3799" s="9" t="str">
        <f t="shared" si="119"/>
        <v>H3826</v>
      </c>
      <c r="F3799">
        <v>76160</v>
      </c>
      <c r="G3799" s="1" t="str">
        <f>_xll.BDS("SPX Index","CHAIN_TICKERS", "CHAIN_STRIKE_PX_OVRD",F3799, "CHAIN_PUT_CALL_TYPE_OVRD=P", "CHAIN_PERIODICITY_OVRD=M")</f>
        <v>SPX US 11/20/15 P2700</v>
      </c>
    </row>
    <row r="3800" spans="1:7" x14ac:dyDescent="0.25">
      <c r="A3800">
        <v>0</v>
      </c>
      <c r="B3800" s="9">
        <v>9.934246575342465E-5</v>
      </c>
      <c r="C3800" s="9" t="str">
        <f t="shared" si="118"/>
        <v>$H$3827</v>
      </c>
      <c r="D3800" s="9" t="str">
        <f t="shared" si="119"/>
        <v>H3827</v>
      </c>
      <c r="F3800">
        <v>76180</v>
      </c>
      <c r="G3800" s="1" t="str">
        <f>_xll.BDS("SPX Index","CHAIN_TICKERS", "CHAIN_STRIKE_PX_OVRD",F3800, "CHAIN_PUT_CALL_TYPE_OVRD=P", "CHAIN_PERIODICITY_OVRD=M")</f>
        <v>SPX US 11/20/15 P2700</v>
      </c>
    </row>
    <row r="3801" spans="1:7" x14ac:dyDescent="0.25">
      <c r="A3801">
        <v>0</v>
      </c>
      <c r="B3801" s="9">
        <v>1.0016438356164384E-4</v>
      </c>
      <c r="C3801" s="9" t="str">
        <f t="shared" si="118"/>
        <v>$H$3828</v>
      </c>
      <c r="D3801" s="9" t="str">
        <f t="shared" si="119"/>
        <v>H3828</v>
      </c>
      <c r="F3801">
        <v>76200</v>
      </c>
      <c r="G3801" s="1" t="str">
        <f>_xll.BDS("SPX Index","CHAIN_TICKERS", "CHAIN_STRIKE_PX_OVRD",F3801, "CHAIN_PUT_CALL_TYPE_OVRD=P", "CHAIN_PERIODICITY_OVRD=M")</f>
        <v>SPX US 11/20/15 P2700</v>
      </c>
    </row>
    <row r="3802" spans="1:7" x14ac:dyDescent="0.25">
      <c r="A3802">
        <v>0</v>
      </c>
      <c r="B3802" s="9">
        <v>9.9890410958904108E-5</v>
      </c>
      <c r="C3802" s="9" t="str">
        <f t="shared" si="118"/>
        <v>$H$3829</v>
      </c>
      <c r="D3802" s="9" t="str">
        <f t="shared" si="119"/>
        <v>H3829</v>
      </c>
      <c r="F3802">
        <v>76220</v>
      </c>
      <c r="G3802" s="1" t="str">
        <f>_xll.BDS("SPX Index","CHAIN_TICKERS", "CHAIN_STRIKE_PX_OVRD",F3802, "CHAIN_PUT_CALL_TYPE_OVRD=P", "CHAIN_PERIODICITY_OVRD=M")</f>
        <v>SPX US 11/20/15 P2700</v>
      </c>
    </row>
    <row r="3803" spans="1:7" x14ac:dyDescent="0.25">
      <c r="A3803">
        <v>0</v>
      </c>
      <c r="B3803" s="9">
        <v>1.0021917808219179E-4</v>
      </c>
      <c r="C3803" s="9" t="str">
        <f t="shared" si="118"/>
        <v>$H$3830</v>
      </c>
      <c r="D3803" s="9" t="str">
        <f t="shared" si="119"/>
        <v>H3830</v>
      </c>
      <c r="F3803">
        <v>76240</v>
      </c>
      <c r="G3803" s="1" t="str">
        <f>_xll.BDS("SPX Index","CHAIN_TICKERS", "CHAIN_STRIKE_PX_OVRD",F3803, "CHAIN_PUT_CALL_TYPE_OVRD=P", "CHAIN_PERIODICITY_OVRD=M")</f>
        <v>SPX US 11/20/15 P2700</v>
      </c>
    </row>
    <row r="3804" spans="1:7" x14ac:dyDescent="0.25">
      <c r="A3804">
        <v>0</v>
      </c>
      <c r="B3804" s="9">
        <v>9.9041095890410971E-5</v>
      </c>
      <c r="C3804" s="9" t="str">
        <f t="shared" si="118"/>
        <v>$H$3831</v>
      </c>
      <c r="D3804" s="9" t="str">
        <f t="shared" si="119"/>
        <v>H3831</v>
      </c>
      <c r="F3804">
        <v>76260</v>
      </c>
      <c r="G3804" s="1" t="str">
        <f>_xll.BDS("SPX Index","CHAIN_TICKERS", "CHAIN_STRIKE_PX_OVRD",F3804, "CHAIN_PUT_CALL_TYPE_OVRD=P", "CHAIN_PERIODICITY_OVRD=M")</f>
        <v>SPX US 11/20/15 P2700</v>
      </c>
    </row>
    <row r="3805" spans="1:7" x14ac:dyDescent="0.25">
      <c r="A3805">
        <v>0</v>
      </c>
      <c r="B3805" s="9">
        <v>9.9616438356164386E-5</v>
      </c>
      <c r="C3805" s="9" t="str">
        <f t="shared" si="118"/>
        <v>$H$3832</v>
      </c>
      <c r="D3805" s="9" t="str">
        <f t="shared" si="119"/>
        <v>H3832</v>
      </c>
      <c r="F3805">
        <v>76280</v>
      </c>
      <c r="G3805" s="1" t="str">
        <f>_xll.BDS("SPX Index","CHAIN_TICKERS", "CHAIN_STRIKE_PX_OVRD",F3805, "CHAIN_PUT_CALL_TYPE_OVRD=P", "CHAIN_PERIODICITY_OVRD=M")</f>
        <v>SPX US 11/20/15 P2700</v>
      </c>
    </row>
    <row r="3806" spans="1:7" x14ac:dyDescent="0.25">
      <c r="A3806">
        <v>0</v>
      </c>
      <c r="B3806" s="9">
        <v>9.9890410958904108E-5</v>
      </c>
      <c r="C3806" s="9" t="str">
        <f t="shared" si="118"/>
        <v>$H$3833</v>
      </c>
      <c r="D3806" s="9" t="str">
        <f t="shared" si="119"/>
        <v>H3833</v>
      </c>
      <c r="F3806">
        <v>76300</v>
      </c>
      <c r="G3806" s="1" t="str">
        <f>_xll.BDS("SPX Index","CHAIN_TICKERS", "CHAIN_STRIKE_PX_OVRD",F3806, "CHAIN_PUT_CALL_TYPE_OVRD=P", "CHAIN_PERIODICITY_OVRD=M")</f>
        <v>SPX US 11/20/15 P2700</v>
      </c>
    </row>
    <row r="3807" spans="1:7" x14ac:dyDescent="0.25">
      <c r="A3807">
        <v>0</v>
      </c>
      <c r="B3807" s="9">
        <v>9.9095890410958899E-5</v>
      </c>
      <c r="C3807" s="9" t="str">
        <f t="shared" si="118"/>
        <v>$H$3834</v>
      </c>
      <c r="D3807" s="9" t="str">
        <f t="shared" si="119"/>
        <v>H3834</v>
      </c>
      <c r="F3807">
        <v>76320</v>
      </c>
      <c r="G3807" s="1" t="str">
        <f>_xll.BDS("SPX Index","CHAIN_TICKERS", "CHAIN_STRIKE_PX_OVRD",F3807, "CHAIN_PUT_CALL_TYPE_OVRD=P", "CHAIN_PERIODICITY_OVRD=M")</f>
        <v>SPX US 11/20/15 P2700</v>
      </c>
    </row>
    <row r="3808" spans="1:7" x14ac:dyDescent="0.25">
      <c r="A3808">
        <v>0</v>
      </c>
      <c r="B3808" s="9">
        <v>9.7945205479452055E-5</v>
      </c>
      <c r="C3808" s="9" t="str">
        <f t="shared" si="118"/>
        <v>$H$3835</v>
      </c>
      <c r="D3808" s="9" t="str">
        <f t="shared" si="119"/>
        <v>H3835</v>
      </c>
      <c r="F3808">
        <v>76340</v>
      </c>
      <c r="G3808" s="1" t="str">
        <f>_xll.BDS("SPX Index","CHAIN_TICKERS", "CHAIN_STRIKE_PX_OVRD",F3808, "CHAIN_PUT_CALL_TYPE_OVRD=P", "CHAIN_PERIODICITY_OVRD=M")</f>
        <v>SPX US 11/20/15 P2700</v>
      </c>
    </row>
    <row r="3809" spans="1:7" x14ac:dyDescent="0.25">
      <c r="A3809">
        <v>0</v>
      </c>
      <c r="B3809" s="9">
        <v>9.8493150684931499E-5</v>
      </c>
      <c r="C3809" s="9" t="str">
        <f t="shared" si="118"/>
        <v>$H$3836</v>
      </c>
      <c r="D3809" s="9" t="str">
        <f t="shared" si="119"/>
        <v>H3836</v>
      </c>
      <c r="F3809">
        <v>76360</v>
      </c>
      <c r="G3809" s="1" t="str">
        <f>_xll.BDS("SPX Index","CHAIN_TICKERS", "CHAIN_STRIKE_PX_OVRD",F3809, "CHAIN_PUT_CALL_TYPE_OVRD=P", "CHAIN_PERIODICITY_OVRD=M")</f>
        <v>SPX US 11/20/15 P2700</v>
      </c>
    </row>
    <row r="3810" spans="1:7" x14ac:dyDescent="0.25">
      <c r="A3810">
        <v>0</v>
      </c>
      <c r="B3810" s="9">
        <v>9.9041095890410971E-5</v>
      </c>
      <c r="C3810" s="9" t="str">
        <f t="shared" si="118"/>
        <v>$H$3837</v>
      </c>
      <c r="D3810" s="9" t="str">
        <f t="shared" si="119"/>
        <v>H3837</v>
      </c>
      <c r="F3810">
        <v>76380</v>
      </c>
      <c r="G3810" s="1" t="str">
        <f>_xll.BDS("SPX Index","CHAIN_TICKERS", "CHAIN_STRIKE_PX_OVRD",F3810, "CHAIN_PUT_CALL_TYPE_OVRD=P", "CHAIN_PERIODICITY_OVRD=M")</f>
        <v>SPX US 11/20/15 P2700</v>
      </c>
    </row>
    <row r="3811" spans="1:7" x14ac:dyDescent="0.25">
      <c r="A3811">
        <v>0</v>
      </c>
      <c r="B3811" s="9">
        <v>9.9041095890410971E-5</v>
      </c>
      <c r="C3811" s="9" t="str">
        <f t="shared" si="118"/>
        <v>$H$3838</v>
      </c>
      <c r="D3811" s="9" t="str">
        <f t="shared" si="119"/>
        <v>H3838</v>
      </c>
      <c r="F3811">
        <v>76400</v>
      </c>
      <c r="G3811" s="1" t="str">
        <f>_xll.BDS("SPX Index","CHAIN_TICKERS", "CHAIN_STRIKE_PX_OVRD",F3811, "CHAIN_PUT_CALL_TYPE_OVRD=P", "CHAIN_PERIODICITY_OVRD=M")</f>
        <v>SPX US 11/20/15 P2700</v>
      </c>
    </row>
    <row r="3812" spans="1:7" x14ac:dyDescent="0.25">
      <c r="A3812">
        <v>0</v>
      </c>
      <c r="B3812" s="9">
        <v>9.8794520547945206E-5</v>
      </c>
      <c r="C3812" s="9" t="str">
        <f t="shared" si="118"/>
        <v>$H$3839</v>
      </c>
      <c r="D3812" s="9" t="str">
        <f t="shared" si="119"/>
        <v>H3839</v>
      </c>
      <c r="F3812">
        <v>76420</v>
      </c>
      <c r="G3812" s="1" t="str">
        <f>_xll.BDS("SPX Index","CHAIN_TICKERS", "CHAIN_STRIKE_PX_OVRD",F3812, "CHAIN_PUT_CALL_TYPE_OVRD=P", "CHAIN_PERIODICITY_OVRD=M")</f>
        <v>SPX US 11/20/15 P2700</v>
      </c>
    </row>
    <row r="3813" spans="1:7" x14ac:dyDescent="0.25">
      <c r="A3813">
        <v>0</v>
      </c>
      <c r="B3813" s="9">
        <v>9.6246575342465754E-5</v>
      </c>
      <c r="C3813" s="9" t="str">
        <f t="shared" si="118"/>
        <v>$H$3840</v>
      </c>
      <c r="D3813" s="9" t="str">
        <f t="shared" si="119"/>
        <v>H3840</v>
      </c>
      <c r="F3813">
        <v>76440</v>
      </c>
      <c r="G3813" s="1" t="str">
        <f>_xll.BDS("SPX Index","CHAIN_TICKERS", "CHAIN_STRIKE_PX_OVRD",F3813, "CHAIN_PUT_CALL_TYPE_OVRD=P", "CHAIN_PERIODICITY_OVRD=M")</f>
        <v>SPX US 11/20/15 P2700</v>
      </c>
    </row>
    <row r="3814" spans="1:7" x14ac:dyDescent="0.25">
      <c r="A3814">
        <v>1</v>
      </c>
      <c r="B3814" s="9">
        <v>9.7095890410958904E-5</v>
      </c>
      <c r="C3814" s="9" t="str">
        <f t="shared" si="118"/>
        <v>$H$3841</v>
      </c>
      <c r="D3814" s="9" t="str">
        <f t="shared" si="119"/>
        <v>H3841</v>
      </c>
      <c r="F3814">
        <v>76460</v>
      </c>
      <c r="G3814" s="1" t="str">
        <f>_xll.BDS("SPX Index","CHAIN_TICKERS", "CHAIN_STRIKE_PX_OVRD",F3814, "CHAIN_PUT_CALL_TYPE_OVRD=P", "CHAIN_PERIODICITY_OVRD=M")</f>
        <v>SPX US 11/20/15 P2700</v>
      </c>
    </row>
    <row r="3815" spans="1:7" x14ac:dyDescent="0.25">
      <c r="A3815">
        <v>0</v>
      </c>
      <c r="B3815" s="9">
        <v>9.6219178082191783E-5</v>
      </c>
      <c r="C3815" s="9" t="str">
        <f t="shared" si="118"/>
        <v>$H$3842</v>
      </c>
      <c r="D3815" s="9" t="str">
        <f t="shared" si="119"/>
        <v>H3842</v>
      </c>
      <c r="F3815">
        <v>76480</v>
      </c>
      <c r="G3815" s="1" t="str">
        <f>_xll.BDS("SPX Index","CHAIN_TICKERS", "CHAIN_STRIKE_PX_OVRD",F3815, "CHAIN_PUT_CALL_TYPE_OVRD=P", "CHAIN_PERIODICITY_OVRD=M")</f>
        <v>SPX US 11/20/15 P2700</v>
      </c>
    </row>
    <row r="3816" spans="1:7" x14ac:dyDescent="0.25">
      <c r="A3816">
        <v>0</v>
      </c>
      <c r="B3816" s="9">
        <v>9.6767123287671227E-5</v>
      </c>
      <c r="C3816" s="9" t="str">
        <f t="shared" si="118"/>
        <v>$H$3843</v>
      </c>
      <c r="D3816" s="9" t="str">
        <f t="shared" si="119"/>
        <v>H3843</v>
      </c>
      <c r="F3816">
        <v>76500</v>
      </c>
      <c r="G3816" s="1" t="str">
        <f>_xll.BDS("SPX Index","CHAIN_TICKERS", "CHAIN_STRIKE_PX_OVRD",F3816, "CHAIN_PUT_CALL_TYPE_OVRD=P", "CHAIN_PERIODICITY_OVRD=M")</f>
        <v>SPX US 11/20/15 P2700</v>
      </c>
    </row>
    <row r="3817" spans="1:7" x14ac:dyDescent="0.25">
      <c r="A3817">
        <v>0</v>
      </c>
      <c r="B3817" s="9">
        <v>9.6465753424657534E-5</v>
      </c>
      <c r="C3817" s="9" t="str">
        <f t="shared" si="118"/>
        <v>$H$3844</v>
      </c>
      <c r="D3817" s="9" t="str">
        <f t="shared" si="119"/>
        <v>H3844</v>
      </c>
      <c r="F3817">
        <v>76520</v>
      </c>
      <c r="G3817" s="1" t="str">
        <f>_xll.BDS("SPX Index","CHAIN_TICKERS", "CHAIN_STRIKE_PX_OVRD",F3817, "CHAIN_PUT_CALL_TYPE_OVRD=P", "CHAIN_PERIODICITY_OVRD=M")</f>
        <v>SPX US 11/20/15 P2700</v>
      </c>
    </row>
    <row r="3818" spans="1:7" x14ac:dyDescent="0.25">
      <c r="A3818">
        <v>0</v>
      </c>
      <c r="B3818" s="9">
        <v>9.7095890410958904E-5</v>
      </c>
      <c r="C3818" s="9" t="str">
        <f t="shared" si="118"/>
        <v>$H$3845</v>
      </c>
      <c r="D3818" s="9" t="str">
        <f t="shared" si="119"/>
        <v>H3845</v>
      </c>
      <c r="F3818">
        <v>76540</v>
      </c>
      <c r="G3818" s="1" t="str">
        <f>_xll.BDS("SPX Index","CHAIN_TICKERS", "CHAIN_STRIKE_PX_OVRD",F3818, "CHAIN_PUT_CALL_TYPE_OVRD=P", "CHAIN_PERIODICITY_OVRD=M")</f>
        <v>SPX US 11/20/15 P2700</v>
      </c>
    </row>
    <row r="3819" spans="1:7" x14ac:dyDescent="0.25">
      <c r="A3819">
        <v>0</v>
      </c>
      <c r="B3819" s="9">
        <v>9.7095890410958904E-5</v>
      </c>
      <c r="C3819" s="9" t="str">
        <f t="shared" si="118"/>
        <v>$H$3846</v>
      </c>
      <c r="D3819" s="9" t="str">
        <f t="shared" si="119"/>
        <v>H3846</v>
      </c>
      <c r="F3819">
        <v>76560</v>
      </c>
      <c r="G3819" s="1" t="str">
        <f>_xll.BDS("SPX Index","CHAIN_TICKERS", "CHAIN_STRIKE_PX_OVRD",F3819, "CHAIN_PUT_CALL_TYPE_OVRD=P", "CHAIN_PERIODICITY_OVRD=M")</f>
        <v>SPX US 11/20/15 P2700</v>
      </c>
    </row>
    <row r="3820" spans="1:7" x14ac:dyDescent="0.25">
      <c r="A3820">
        <v>0</v>
      </c>
      <c r="B3820" s="9">
        <v>9.6767123287671227E-5</v>
      </c>
      <c r="C3820" s="9" t="str">
        <f t="shared" si="118"/>
        <v>$H$3847</v>
      </c>
      <c r="D3820" s="9" t="str">
        <f t="shared" si="119"/>
        <v>H3847</v>
      </c>
      <c r="F3820">
        <v>76580</v>
      </c>
      <c r="G3820" s="1" t="str">
        <f>_xll.BDS("SPX Index","CHAIN_TICKERS", "CHAIN_STRIKE_PX_OVRD",F3820, "CHAIN_PUT_CALL_TYPE_OVRD=P", "CHAIN_PERIODICITY_OVRD=M")</f>
        <v>SPX US 11/20/15 P2700</v>
      </c>
    </row>
    <row r="3821" spans="1:7" x14ac:dyDescent="0.25">
      <c r="A3821">
        <v>0</v>
      </c>
      <c r="B3821" s="9">
        <v>9.7616438356164378E-5</v>
      </c>
      <c r="C3821" s="9" t="str">
        <f t="shared" si="118"/>
        <v>$H$3848</v>
      </c>
      <c r="D3821" s="9" t="str">
        <f t="shared" si="119"/>
        <v>H3848</v>
      </c>
      <c r="F3821">
        <v>76600</v>
      </c>
      <c r="G3821" s="1" t="str">
        <f>_xll.BDS("SPX Index","CHAIN_TICKERS", "CHAIN_STRIKE_PX_OVRD",F3821, "CHAIN_PUT_CALL_TYPE_OVRD=P", "CHAIN_PERIODICITY_OVRD=M")</f>
        <v>SPX US 11/20/15 P2700</v>
      </c>
    </row>
    <row r="3822" spans="1:7" x14ac:dyDescent="0.25">
      <c r="A3822">
        <v>0</v>
      </c>
      <c r="B3822" s="9">
        <v>9.6547945205479447E-5</v>
      </c>
      <c r="C3822" s="9" t="str">
        <f t="shared" si="118"/>
        <v>$H$3849</v>
      </c>
      <c r="D3822" s="9" t="str">
        <f t="shared" si="119"/>
        <v>H3849</v>
      </c>
      <c r="F3822">
        <v>76620</v>
      </c>
      <c r="G3822" s="1" t="str">
        <f>_xll.BDS("SPX Index","CHAIN_TICKERS", "CHAIN_STRIKE_PX_OVRD",F3822, "CHAIN_PUT_CALL_TYPE_OVRD=P", "CHAIN_PERIODICITY_OVRD=M")</f>
        <v>SPX US 11/20/15 P2700</v>
      </c>
    </row>
    <row r="3823" spans="1:7" x14ac:dyDescent="0.25">
      <c r="A3823">
        <v>0</v>
      </c>
      <c r="B3823" s="9">
        <v>9.6246575342465754E-5</v>
      </c>
      <c r="C3823" s="9" t="str">
        <f t="shared" si="118"/>
        <v>$H$3850</v>
      </c>
      <c r="D3823" s="9" t="str">
        <f t="shared" si="119"/>
        <v>H3850</v>
      </c>
      <c r="F3823">
        <v>76640</v>
      </c>
      <c r="G3823" s="1" t="str">
        <f>_xll.BDS("SPX Index","CHAIN_TICKERS", "CHAIN_STRIKE_PX_OVRD",F3823, "CHAIN_PUT_CALL_TYPE_OVRD=P", "CHAIN_PERIODICITY_OVRD=M")</f>
        <v>SPX US 11/20/15 P2700</v>
      </c>
    </row>
    <row r="3824" spans="1:7" x14ac:dyDescent="0.25">
      <c r="A3824">
        <v>0</v>
      </c>
      <c r="B3824" s="9">
        <v>9.6821917808219169E-5</v>
      </c>
      <c r="C3824" s="9" t="str">
        <f t="shared" si="118"/>
        <v>$H$3851</v>
      </c>
      <c r="D3824" s="9" t="str">
        <f t="shared" si="119"/>
        <v>H3851</v>
      </c>
      <c r="F3824">
        <v>76660</v>
      </c>
      <c r="G3824" s="1" t="str">
        <f>_xll.BDS("SPX Index","CHAIN_TICKERS", "CHAIN_STRIKE_PX_OVRD",F3824, "CHAIN_PUT_CALL_TYPE_OVRD=P", "CHAIN_PERIODICITY_OVRD=M")</f>
        <v>SPX US 11/20/15 P2700</v>
      </c>
    </row>
    <row r="3825" spans="1:7" x14ac:dyDescent="0.25">
      <c r="A3825">
        <v>0</v>
      </c>
      <c r="B3825" s="9">
        <v>9.6493150684931518E-5</v>
      </c>
      <c r="C3825" s="9" t="str">
        <f t="shared" si="118"/>
        <v>$H$3852</v>
      </c>
      <c r="D3825" s="9" t="str">
        <f t="shared" si="119"/>
        <v>H3852</v>
      </c>
      <c r="F3825">
        <v>76680</v>
      </c>
      <c r="G3825" s="1" t="str">
        <f>_xll.BDS("SPX Index","CHAIN_TICKERS", "CHAIN_STRIKE_PX_OVRD",F3825, "CHAIN_PUT_CALL_TYPE_OVRD=P", "CHAIN_PERIODICITY_OVRD=M")</f>
        <v>SPX US 11/20/15 P2700</v>
      </c>
    </row>
    <row r="3826" spans="1:7" x14ac:dyDescent="0.25">
      <c r="A3826">
        <v>0</v>
      </c>
      <c r="B3826" s="9">
        <v>9.5917808219178076E-5</v>
      </c>
      <c r="C3826" s="9" t="str">
        <f t="shared" si="118"/>
        <v>$H$3853</v>
      </c>
      <c r="D3826" s="9" t="str">
        <f t="shared" si="119"/>
        <v>H3853</v>
      </c>
      <c r="F3826">
        <v>76700</v>
      </c>
      <c r="G3826" s="1" t="str">
        <f>_xll.BDS("SPX Index","CHAIN_TICKERS", "CHAIN_STRIKE_PX_OVRD",F3826, "CHAIN_PUT_CALL_TYPE_OVRD=P", "CHAIN_PERIODICITY_OVRD=M")</f>
        <v>SPX US 11/20/15 P2700</v>
      </c>
    </row>
    <row r="3827" spans="1:7" x14ac:dyDescent="0.25">
      <c r="A3827">
        <v>0</v>
      </c>
      <c r="B3827" s="9">
        <v>9.7123287671232875E-5</v>
      </c>
      <c r="C3827" s="9" t="str">
        <f t="shared" si="118"/>
        <v>$H$3854</v>
      </c>
      <c r="D3827" s="9" t="str">
        <f t="shared" si="119"/>
        <v>H3854</v>
      </c>
      <c r="F3827">
        <v>76720</v>
      </c>
      <c r="G3827" s="1" t="str">
        <f>_xll.BDS("SPX Index","CHAIN_TICKERS", "CHAIN_STRIKE_PX_OVRD",F3827, "CHAIN_PUT_CALL_TYPE_OVRD=P", "CHAIN_PERIODICITY_OVRD=M")</f>
        <v>SPX US 11/20/15 P2700</v>
      </c>
    </row>
    <row r="3828" spans="1:7" x14ac:dyDescent="0.25">
      <c r="A3828">
        <v>0</v>
      </c>
      <c r="B3828" s="9">
        <v>9.5123287671232881E-5</v>
      </c>
      <c r="C3828" s="9" t="str">
        <f t="shared" si="118"/>
        <v>$H$3855</v>
      </c>
      <c r="D3828" s="9" t="str">
        <f t="shared" si="119"/>
        <v>H3855</v>
      </c>
      <c r="F3828">
        <v>76740</v>
      </c>
      <c r="G3828" s="1" t="str">
        <f>_xll.BDS("SPX Index","CHAIN_TICKERS", "CHAIN_STRIKE_PX_OVRD",F3828, "CHAIN_PUT_CALL_TYPE_OVRD=P", "CHAIN_PERIODICITY_OVRD=M")</f>
        <v>SPX US 11/20/15 P2700</v>
      </c>
    </row>
    <row r="3829" spans="1:7" x14ac:dyDescent="0.25">
      <c r="A3829">
        <v>0</v>
      </c>
      <c r="B3829" s="9">
        <v>9.4273972602739717E-5</v>
      </c>
      <c r="C3829" s="9" t="str">
        <f t="shared" si="118"/>
        <v>$H$3856</v>
      </c>
      <c r="D3829" s="9" t="str">
        <f t="shared" si="119"/>
        <v>H3856</v>
      </c>
      <c r="F3829">
        <v>76760</v>
      </c>
      <c r="G3829" s="1" t="str">
        <f>_xll.BDS("SPX Index","CHAIN_TICKERS", "CHAIN_STRIKE_PX_OVRD",F3829, "CHAIN_PUT_CALL_TYPE_OVRD=P", "CHAIN_PERIODICITY_OVRD=M")</f>
        <v>SPX US 11/20/15 P2700</v>
      </c>
    </row>
    <row r="3830" spans="1:7" x14ac:dyDescent="0.25">
      <c r="A3830">
        <v>0</v>
      </c>
      <c r="B3830" s="9">
        <v>9.3671232876712331E-5</v>
      </c>
      <c r="C3830" s="9" t="str">
        <f t="shared" si="118"/>
        <v>$H$3857</v>
      </c>
      <c r="D3830" s="9" t="str">
        <f t="shared" si="119"/>
        <v>H3857</v>
      </c>
      <c r="F3830">
        <v>76780</v>
      </c>
      <c r="G3830" s="1" t="str">
        <f>_xll.BDS("SPX Index","CHAIN_TICKERS", "CHAIN_STRIKE_PX_OVRD",F3830, "CHAIN_PUT_CALL_TYPE_OVRD=P", "CHAIN_PERIODICITY_OVRD=M")</f>
        <v>SPX US 11/20/15 P2700</v>
      </c>
    </row>
    <row r="3831" spans="1:7" x14ac:dyDescent="0.25">
      <c r="A3831">
        <v>0</v>
      </c>
      <c r="B3831" s="9">
        <v>9.3671232876712331E-5</v>
      </c>
      <c r="C3831" s="9" t="str">
        <f t="shared" si="118"/>
        <v>$H$3858</v>
      </c>
      <c r="D3831" s="9" t="str">
        <f t="shared" si="119"/>
        <v>H3858</v>
      </c>
      <c r="F3831">
        <v>76800</v>
      </c>
      <c r="G3831" s="1" t="str">
        <f>_xll.BDS("SPX Index","CHAIN_TICKERS", "CHAIN_STRIKE_PX_OVRD",F3831, "CHAIN_PUT_CALL_TYPE_OVRD=P", "CHAIN_PERIODICITY_OVRD=M")</f>
        <v>SPX US 11/20/15 P2700</v>
      </c>
    </row>
    <row r="3832" spans="1:7" x14ac:dyDescent="0.25">
      <c r="A3832">
        <v>0</v>
      </c>
      <c r="B3832" s="9">
        <v>9.4000000000000008E-5</v>
      </c>
      <c r="C3832" s="9" t="str">
        <f t="shared" si="118"/>
        <v>$H$3859</v>
      </c>
      <c r="D3832" s="9" t="str">
        <f t="shared" si="119"/>
        <v>H3859</v>
      </c>
      <c r="F3832">
        <v>76820</v>
      </c>
      <c r="G3832" s="1" t="str">
        <f>_xll.BDS("SPX Index","CHAIN_TICKERS", "CHAIN_STRIKE_PX_OVRD",F3832, "CHAIN_PUT_CALL_TYPE_OVRD=P", "CHAIN_PERIODICITY_OVRD=M")</f>
        <v>SPX US 11/20/15 P2700</v>
      </c>
    </row>
    <row r="3833" spans="1:7" x14ac:dyDescent="0.25">
      <c r="A3833">
        <v>0</v>
      </c>
      <c r="B3833" s="9">
        <v>9.4000000000000008E-5</v>
      </c>
      <c r="C3833" s="9" t="str">
        <f t="shared" si="118"/>
        <v>$H$3860</v>
      </c>
      <c r="D3833" s="9" t="str">
        <f t="shared" si="119"/>
        <v>H3860</v>
      </c>
      <c r="F3833">
        <v>76840</v>
      </c>
      <c r="G3833" s="1" t="str">
        <f>_xll.BDS("SPX Index","CHAIN_TICKERS", "CHAIN_STRIKE_PX_OVRD",F3833, "CHAIN_PUT_CALL_TYPE_OVRD=P", "CHAIN_PERIODICITY_OVRD=M")</f>
        <v>SPX US 11/20/15 P2700</v>
      </c>
    </row>
    <row r="3834" spans="1:7" x14ac:dyDescent="0.25">
      <c r="A3834">
        <v>3</v>
      </c>
      <c r="B3834" s="9">
        <v>9.3123287671232873E-5</v>
      </c>
      <c r="C3834" s="9" t="str">
        <f t="shared" si="118"/>
        <v>$H$3861</v>
      </c>
      <c r="D3834" s="9" t="str">
        <f t="shared" si="119"/>
        <v>H3861</v>
      </c>
      <c r="F3834">
        <v>76860</v>
      </c>
      <c r="G3834" s="1" t="str">
        <f>_xll.BDS("SPX Index","CHAIN_TICKERS", "CHAIN_STRIKE_PX_OVRD",F3834, "CHAIN_PUT_CALL_TYPE_OVRD=P", "CHAIN_PERIODICITY_OVRD=M")</f>
        <v>SPX US 11/20/15 P2700</v>
      </c>
    </row>
    <row r="3835" spans="1:7" x14ac:dyDescent="0.25">
      <c r="A3835">
        <v>0</v>
      </c>
      <c r="B3835" s="9">
        <v>9.2273972602739722E-5</v>
      </c>
      <c r="C3835" s="9" t="str">
        <f t="shared" si="118"/>
        <v>$H$3862</v>
      </c>
      <c r="D3835" s="9" t="str">
        <f t="shared" si="119"/>
        <v>H3862</v>
      </c>
      <c r="F3835">
        <v>76880</v>
      </c>
      <c r="G3835" s="1" t="str">
        <f>_xll.BDS("SPX Index","CHAIN_TICKERS", "CHAIN_STRIKE_PX_OVRD",F3835, "CHAIN_PUT_CALL_TYPE_OVRD=P", "CHAIN_PERIODICITY_OVRD=M")</f>
        <v>SPX US 11/20/15 P2700</v>
      </c>
    </row>
    <row r="3836" spans="1:7" x14ac:dyDescent="0.25">
      <c r="A3836">
        <v>0</v>
      </c>
      <c r="B3836" s="9">
        <v>9.4219178082191788E-5</v>
      </c>
      <c r="C3836" s="9" t="str">
        <f t="shared" si="118"/>
        <v>$H$3863</v>
      </c>
      <c r="D3836" s="9" t="str">
        <f t="shared" si="119"/>
        <v>H3863</v>
      </c>
      <c r="F3836">
        <v>76900</v>
      </c>
      <c r="G3836" s="1" t="str">
        <f>_xll.BDS("SPX Index","CHAIN_TICKERS", "CHAIN_STRIKE_PX_OVRD",F3836, "CHAIN_PUT_CALL_TYPE_OVRD=P", "CHAIN_PERIODICITY_OVRD=M")</f>
        <v>SPX US 11/20/15 P2700</v>
      </c>
    </row>
    <row r="3837" spans="1:7" x14ac:dyDescent="0.25">
      <c r="A3837">
        <v>0</v>
      </c>
      <c r="B3837" s="9">
        <v>9.2301369863013693E-5</v>
      </c>
      <c r="C3837" s="9" t="str">
        <f t="shared" si="118"/>
        <v>$H$3864</v>
      </c>
      <c r="D3837" s="9" t="str">
        <f t="shared" si="119"/>
        <v>H3864</v>
      </c>
      <c r="F3837">
        <v>76920</v>
      </c>
      <c r="G3837" s="1" t="str">
        <f>_xll.BDS("SPX Index","CHAIN_TICKERS", "CHAIN_STRIKE_PX_OVRD",F3837, "CHAIN_PUT_CALL_TYPE_OVRD=P", "CHAIN_PERIODICITY_OVRD=M")</f>
        <v>SPX US 11/20/15 P2700</v>
      </c>
    </row>
    <row r="3838" spans="1:7" x14ac:dyDescent="0.25">
      <c r="A3838">
        <v>0</v>
      </c>
      <c r="B3838" s="9">
        <v>9.2575342465753429E-5</v>
      </c>
      <c r="C3838" s="9" t="str">
        <f t="shared" si="118"/>
        <v>$H$3865</v>
      </c>
      <c r="D3838" s="9" t="str">
        <f t="shared" si="119"/>
        <v>H3865</v>
      </c>
      <c r="F3838">
        <v>76940</v>
      </c>
      <c r="G3838" s="1" t="str">
        <f>_xll.BDS("SPX Index","CHAIN_TICKERS", "CHAIN_STRIKE_PX_OVRD",F3838, "CHAIN_PUT_CALL_TYPE_OVRD=P", "CHAIN_PERIODICITY_OVRD=M")</f>
        <v>SPX US 11/20/15 P2700</v>
      </c>
    </row>
    <row r="3839" spans="1:7" x14ac:dyDescent="0.25">
      <c r="A3839">
        <v>0</v>
      </c>
      <c r="B3839" s="9">
        <v>9.3150684931506844E-5</v>
      </c>
      <c r="C3839" s="9" t="str">
        <f t="shared" si="118"/>
        <v>$H$3866</v>
      </c>
      <c r="D3839" s="9" t="str">
        <f t="shared" si="119"/>
        <v>H3866</v>
      </c>
      <c r="F3839">
        <v>76960</v>
      </c>
      <c r="G3839" s="1" t="str">
        <f>_xll.BDS("SPX Index","CHAIN_TICKERS", "CHAIN_STRIKE_PX_OVRD",F3839, "CHAIN_PUT_CALL_TYPE_OVRD=P", "CHAIN_PERIODICITY_OVRD=M")</f>
        <v>SPX US 11/20/15 P2700</v>
      </c>
    </row>
    <row r="3840" spans="1:7" x14ac:dyDescent="0.25">
      <c r="A3840">
        <v>0</v>
      </c>
      <c r="B3840" s="9">
        <v>9.4520547945205481E-5</v>
      </c>
      <c r="C3840" s="9" t="str">
        <f t="shared" si="118"/>
        <v>$H$3867</v>
      </c>
      <c r="D3840" s="9" t="str">
        <f t="shared" si="119"/>
        <v>H3867</v>
      </c>
      <c r="F3840">
        <v>76980</v>
      </c>
      <c r="G3840" s="1" t="str">
        <f>_xll.BDS("SPX Index","CHAIN_TICKERS", "CHAIN_STRIKE_PX_OVRD",F3840, "CHAIN_PUT_CALL_TYPE_OVRD=P", "CHAIN_PERIODICITY_OVRD=M")</f>
        <v>SPX US 11/20/15 P2700</v>
      </c>
    </row>
    <row r="3841" spans="1:7" x14ac:dyDescent="0.25">
      <c r="A3841">
        <v>0</v>
      </c>
      <c r="B3841" s="9">
        <v>9.4794520547945203E-5</v>
      </c>
      <c r="C3841" s="9" t="str">
        <f t="shared" si="118"/>
        <v>$H$3868</v>
      </c>
      <c r="D3841" s="9" t="str">
        <f t="shared" si="119"/>
        <v>H3868</v>
      </c>
      <c r="F3841">
        <v>77000</v>
      </c>
      <c r="G3841" s="1" t="str">
        <f>_xll.BDS("SPX Index","CHAIN_TICKERS", "CHAIN_STRIKE_PX_OVRD",F3841, "CHAIN_PUT_CALL_TYPE_OVRD=P", "CHAIN_PERIODICITY_OVRD=M")</f>
        <v>SPX US 11/20/15 P2700</v>
      </c>
    </row>
    <row r="3842" spans="1:7" x14ac:dyDescent="0.25">
      <c r="A3842">
        <v>0</v>
      </c>
      <c r="B3842" s="9">
        <v>9.3726027397260272E-5</v>
      </c>
      <c r="C3842" s="9" t="str">
        <f t="shared" si="118"/>
        <v>$H$3869</v>
      </c>
      <c r="D3842" s="9" t="str">
        <f t="shared" si="119"/>
        <v>H3869</v>
      </c>
      <c r="F3842">
        <v>77020</v>
      </c>
      <c r="G3842" s="1" t="str">
        <f>_xll.BDS("SPX Index","CHAIN_TICKERS", "CHAIN_STRIKE_PX_OVRD",F3842, "CHAIN_PUT_CALL_TYPE_OVRD=P", "CHAIN_PERIODICITY_OVRD=M")</f>
        <v>SPX US 11/20/15 P2700</v>
      </c>
    </row>
    <row r="3843" spans="1:7" x14ac:dyDescent="0.25">
      <c r="A3843">
        <v>0</v>
      </c>
      <c r="B3843" s="9">
        <v>9.3424657534246579E-5</v>
      </c>
      <c r="C3843" s="9" t="str">
        <f t="shared" si="118"/>
        <v>$H$3870</v>
      </c>
      <c r="D3843" s="9" t="str">
        <f t="shared" si="119"/>
        <v>H3870</v>
      </c>
      <c r="F3843">
        <v>77040</v>
      </c>
      <c r="G3843" s="1" t="str">
        <f>_xll.BDS("SPX Index","CHAIN_TICKERS", "CHAIN_STRIKE_PX_OVRD",F3843, "CHAIN_PUT_CALL_TYPE_OVRD=P", "CHAIN_PERIODICITY_OVRD=M")</f>
        <v>SPX US 11/20/15 P2700</v>
      </c>
    </row>
    <row r="3844" spans="1:7" x14ac:dyDescent="0.25">
      <c r="A3844">
        <v>0</v>
      </c>
      <c r="B3844" s="9">
        <v>9.2301369863013693E-5</v>
      </c>
      <c r="C3844" s="9" t="str">
        <f t="shared" ref="C3844:C3907" si="120">ADDRESS(ROW(B3844)+MATCH(1,B3844:B3870),8)</f>
        <v>$H$3871</v>
      </c>
      <c r="D3844" s="9" t="str">
        <f t="shared" ref="D3844:D3907" si="121">"H"&amp;(ROW(B3844)+MATCH(1,B3844:B3870))</f>
        <v>H3871</v>
      </c>
      <c r="F3844">
        <v>77060</v>
      </c>
      <c r="G3844" s="1" t="str">
        <f>_xll.BDS("SPX Index","CHAIN_TICKERS", "CHAIN_STRIKE_PX_OVRD",F3844, "CHAIN_PUT_CALL_TYPE_OVRD=P", "CHAIN_PERIODICITY_OVRD=M")</f>
        <v>SPX US 11/20/15 P2700</v>
      </c>
    </row>
    <row r="3845" spans="1:7" x14ac:dyDescent="0.25">
      <c r="A3845">
        <v>0</v>
      </c>
      <c r="B3845" s="9">
        <v>9.2246575342465751E-5</v>
      </c>
      <c r="C3845" s="9" t="str">
        <f t="shared" si="120"/>
        <v>$H$3872</v>
      </c>
      <c r="D3845" s="9" t="str">
        <f t="shared" si="121"/>
        <v>H3872</v>
      </c>
      <c r="F3845">
        <v>77080</v>
      </c>
      <c r="G3845" s="1" t="str">
        <f>_xll.BDS("SPX Index","CHAIN_TICKERS", "CHAIN_STRIKE_PX_OVRD",F3845, "CHAIN_PUT_CALL_TYPE_OVRD=P", "CHAIN_PERIODICITY_OVRD=M")</f>
        <v>SPX US 11/20/15 P2700</v>
      </c>
    </row>
    <row r="3846" spans="1:7" x14ac:dyDescent="0.25">
      <c r="A3846">
        <v>0</v>
      </c>
      <c r="B3846" s="9">
        <v>9.4219178082191788E-5</v>
      </c>
      <c r="C3846" s="9" t="str">
        <f t="shared" si="120"/>
        <v>$H$3873</v>
      </c>
      <c r="D3846" s="9" t="str">
        <f t="shared" si="121"/>
        <v>H3873</v>
      </c>
      <c r="F3846">
        <v>77100</v>
      </c>
      <c r="G3846" s="1" t="str">
        <f>_xll.BDS("SPX Index","CHAIN_TICKERS", "CHAIN_STRIKE_PX_OVRD",F3846, "CHAIN_PUT_CALL_TYPE_OVRD=P", "CHAIN_PERIODICITY_OVRD=M")</f>
        <v>SPX US 11/20/15 P2700</v>
      </c>
    </row>
    <row r="3847" spans="1:7" x14ac:dyDescent="0.25">
      <c r="A3847">
        <v>0</v>
      </c>
      <c r="B3847" s="9">
        <v>9.3424657534246579E-5</v>
      </c>
      <c r="C3847" s="9" t="str">
        <f t="shared" si="120"/>
        <v>$H$3874</v>
      </c>
      <c r="D3847" s="9" t="str">
        <f t="shared" si="121"/>
        <v>H3874</v>
      </c>
      <c r="F3847">
        <v>77120</v>
      </c>
      <c r="G3847" s="1" t="str">
        <f>_xll.BDS("SPX Index","CHAIN_TICKERS", "CHAIN_STRIKE_PX_OVRD",F3847, "CHAIN_PUT_CALL_TYPE_OVRD=P", "CHAIN_PERIODICITY_OVRD=M")</f>
        <v>SPX US 11/20/15 P2700</v>
      </c>
    </row>
    <row r="3848" spans="1:7" x14ac:dyDescent="0.25">
      <c r="A3848">
        <v>0</v>
      </c>
      <c r="B3848" s="9">
        <v>9.2301369863013693E-5</v>
      </c>
      <c r="C3848" s="9" t="str">
        <f t="shared" si="120"/>
        <v>$H$3875</v>
      </c>
      <c r="D3848" s="9" t="str">
        <f t="shared" si="121"/>
        <v>H3875</v>
      </c>
      <c r="F3848">
        <v>77140</v>
      </c>
      <c r="G3848" s="1" t="str">
        <f>_xll.BDS("SPX Index","CHAIN_TICKERS", "CHAIN_STRIKE_PX_OVRD",F3848, "CHAIN_PUT_CALL_TYPE_OVRD=P", "CHAIN_PERIODICITY_OVRD=M")</f>
        <v>SPX US 11/20/15 P2700</v>
      </c>
    </row>
    <row r="3849" spans="1:7" x14ac:dyDescent="0.25">
      <c r="A3849">
        <v>0</v>
      </c>
      <c r="B3849" s="9">
        <v>8.9150684931506855E-5</v>
      </c>
      <c r="C3849" s="9" t="str">
        <f t="shared" si="120"/>
        <v>$H$3876</v>
      </c>
      <c r="D3849" s="9" t="str">
        <f t="shared" si="121"/>
        <v>H3876</v>
      </c>
      <c r="F3849">
        <v>77160</v>
      </c>
      <c r="G3849" s="1" t="str">
        <f>_xll.BDS("SPX Index","CHAIN_TICKERS", "CHAIN_STRIKE_PX_OVRD",F3849, "CHAIN_PUT_CALL_TYPE_OVRD=P", "CHAIN_PERIODICITY_OVRD=M")</f>
        <v>SPX US 11/20/15 P2700</v>
      </c>
    </row>
    <row r="3850" spans="1:7" x14ac:dyDescent="0.25">
      <c r="A3850">
        <v>0</v>
      </c>
      <c r="B3850" s="9">
        <v>8.9424657534246577E-5</v>
      </c>
      <c r="C3850" s="9" t="str">
        <f t="shared" si="120"/>
        <v>$H$3877</v>
      </c>
      <c r="D3850" s="9" t="str">
        <f t="shared" si="121"/>
        <v>H3877</v>
      </c>
      <c r="F3850">
        <v>77180</v>
      </c>
      <c r="G3850" s="1" t="str">
        <f>_xll.BDS("SPX Index","CHAIN_TICKERS", "CHAIN_STRIKE_PX_OVRD",F3850, "CHAIN_PUT_CALL_TYPE_OVRD=P", "CHAIN_PERIODICITY_OVRD=M")</f>
        <v>SPX US 11/20/15 P2700</v>
      </c>
    </row>
    <row r="3851" spans="1:7" x14ac:dyDescent="0.25">
      <c r="A3851">
        <v>0</v>
      </c>
      <c r="B3851" s="9">
        <v>7.5068493150684941E-5</v>
      </c>
      <c r="C3851" s="9" t="str">
        <f t="shared" si="120"/>
        <v>$H$3878</v>
      </c>
      <c r="D3851" s="9" t="str">
        <f t="shared" si="121"/>
        <v>H3878</v>
      </c>
      <c r="F3851">
        <v>77200</v>
      </c>
      <c r="G3851" s="1" t="str">
        <f>_xll.BDS("SPX Index","CHAIN_TICKERS", "CHAIN_STRIKE_PX_OVRD",F3851, "CHAIN_PUT_CALL_TYPE_OVRD=P", "CHAIN_PERIODICITY_OVRD=M")</f>
        <v>SPX US 11/20/15 P2700</v>
      </c>
    </row>
    <row r="3852" spans="1:7" x14ac:dyDescent="0.25">
      <c r="A3852">
        <v>0</v>
      </c>
      <c r="B3852" s="9">
        <v>6.9178082191780814E-5</v>
      </c>
      <c r="C3852" s="9" t="str">
        <f t="shared" si="120"/>
        <v>$H$3879</v>
      </c>
      <c r="D3852" s="9" t="str">
        <f t="shared" si="121"/>
        <v>H3879</v>
      </c>
      <c r="F3852">
        <v>77220</v>
      </c>
      <c r="G3852" s="1" t="str">
        <f>_xll.BDS("SPX Index","CHAIN_TICKERS", "CHAIN_STRIKE_PX_OVRD",F3852, "CHAIN_PUT_CALL_TYPE_OVRD=P", "CHAIN_PERIODICITY_OVRD=M")</f>
        <v>SPX US 11/20/15 P2700</v>
      </c>
    </row>
    <row r="3853" spans="1:7" x14ac:dyDescent="0.25">
      <c r="A3853">
        <v>0</v>
      </c>
      <c r="B3853" s="9">
        <v>5.9917808219178075E-5</v>
      </c>
      <c r="C3853" s="9" t="str">
        <f t="shared" si="120"/>
        <v>$H$3880</v>
      </c>
      <c r="D3853" s="9" t="str">
        <f t="shared" si="121"/>
        <v>H3880</v>
      </c>
      <c r="F3853">
        <v>77240</v>
      </c>
      <c r="G3853" s="1" t="str">
        <f>_xll.BDS("SPX Index","CHAIN_TICKERS", "CHAIN_STRIKE_PX_OVRD",F3853, "CHAIN_PUT_CALL_TYPE_OVRD=P", "CHAIN_PERIODICITY_OVRD=M")</f>
        <v>SPX US 11/20/15 P2700</v>
      </c>
    </row>
    <row r="3854" spans="1:7" x14ac:dyDescent="0.25">
      <c r="A3854">
        <v>1</v>
      </c>
      <c r="B3854" s="9">
        <v>6.0465753424657533E-5</v>
      </c>
      <c r="C3854" s="9" t="str">
        <f t="shared" si="120"/>
        <v>$H$3881</v>
      </c>
      <c r="D3854" s="9" t="str">
        <f t="shared" si="121"/>
        <v>H3881</v>
      </c>
      <c r="F3854">
        <v>77260</v>
      </c>
      <c r="G3854" s="1" t="str">
        <f>_xll.BDS("SPX Index","CHAIN_TICKERS", "CHAIN_STRIKE_PX_OVRD",F3854, "CHAIN_PUT_CALL_TYPE_OVRD=P", "CHAIN_PERIODICITY_OVRD=M")</f>
        <v>SPX US 11/20/15 P2700</v>
      </c>
    </row>
    <row r="3855" spans="1:7" x14ac:dyDescent="0.25">
      <c r="A3855">
        <v>0</v>
      </c>
      <c r="B3855" s="9">
        <v>6.1589041095890413E-5</v>
      </c>
      <c r="C3855" s="9" t="str">
        <f t="shared" si="120"/>
        <v>$H$3882</v>
      </c>
      <c r="D3855" s="9" t="str">
        <f t="shared" si="121"/>
        <v>H3882</v>
      </c>
      <c r="F3855">
        <v>77280</v>
      </c>
      <c r="G3855" s="1" t="str">
        <f>_xll.BDS("SPX Index","CHAIN_TICKERS", "CHAIN_STRIKE_PX_OVRD",F3855, "CHAIN_PUT_CALL_TYPE_OVRD=P", "CHAIN_PERIODICITY_OVRD=M")</f>
        <v>SPX US 11/20/15 P2700</v>
      </c>
    </row>
    <row r="3856" spans="1:7" x14ac:dyDescent="0.25">
      <c r="A3856">
        <v>0</v>
      </c>
      <c r="B3856" s="9">
        <v>6.4931506849315074E-5</v>
      </c>
      <c r="C3856" s="9" t="str">
        <f t="shared" si="120"/>
        <v>$H$3883</v>
      </c>
      <c r="D3856" s="9" t="str">
        <f t="shared" si="121"/>
        <v>H3883</v>
      </c>
      <c r="F3856">
        <v>77300</v>
      </c>
      <c r="G3856" s="1" t="str">
        <f>_xll.BDS("SPX Index","CHAIN_TICKERS", "CHAIN_STRIKE_PX_OVRD",F3856, "CHAIN_PUT_CALL_TYPE_OVRD=P", "CHAIN_PERIODICITY_OVRD=M")</f>
        <v>SPX US 11/20/15 P2700</v>
      </c>
    </row>
    <row r="3857" spans="1:7" x14ac:dyDescent="0.25">
      <c r="A3857">
        <v>0</v>
      </c>
      <c r="B3857" s="9">
        <v>6.5808219178082196E-5</v>
      </c>
      <c r="C3857" s="9" t="str">
        <f t="shared" si="120"/>
        <v>$H$3884</v>
      </c>
      <c r="D3857" s="9" t="str">
        <f t="shared" si="121"/>
        <v>H3884</v>
      </c>
      <c r="F3857">
        <v>77320</v>
      </c>
      <c r="G3857" s="1" t="str">
        <f>_xll.BDS("SPX Index","CHAIN_TICKERS", "CHAIN_STRIKE_PX_OVRD",F3857, "CHAIN_PUT_CALL_TYPE_OVRD=P", "CHAIN_PERIODICITY_OVRD=M")</f>
        <v>SPX US 11/20/15 P2700</v>
      </c>
    </row>
    <row r="3858" spans="1:7" x14ac:dyDescent="0.25">
      <c r="A3858">
        <v>0</v>
      </c>
      <c r="B3858" s="9">
        <v>6.4958904109589045E-5</v>
      </c>
      <c r="C3858" s="9" t="str">
        <f t="shared" si="120"/>
        <v>$H$3885</v>
      </c>
      <c r="D3858" s="9" t="str">
        <f t="shared" si="121"/>
        <v>H3885</v>
      </c>
      <c r="F3858">
        <v>77340</v>
      </c>
      <c r="G3858" s="1" t="str">
        <f>_xll.BDS("SPX Index","CHAIN_TICKERS", "CHAIN_STRIKE_PX_OVRD",F3858, "CHAIN_PUT_CALL_TYPE_OVRD=P", "CHAIN_PERIODICITY_OVRD=M")</f>
        <v>SPX US 11/20/15 P2700</v>
      </c>
    </row>
    <row r="3859" spans="1:7" x14ac:dyDescent="0.25">
      <c r="A3859">
        <v>0</v>
      </c>
      <c r="B3859" s="9">
        <v>6.4958904109589045E-5</v>
      </c>
      <c r="C3859" s="9" t="str">
        <f t="shared" si="120"/>
        <v>$H$3886</v>
      </c>
      <c r="D3859" s="9" t="str">
        <f t="shared" si="121"/>
        <v>H3886</v>
      </c>
      <c r="F3859">
        <v>77360</v>
      </c>
      <c r="G3859" s="1" t="str">
        <f>_xll.BDS("SPX Index","CHAIN_TICKERS", "CHAIN_STRIKE_PX_OVRD",F3859, "CHAIN_PUT_CALL_TYPE_OVRD=P", "CHAIN_PERIODICITY_OVRD=M")</f>
        <v>SPX US 11/20/15 P2700</v>
      </c>
    </row>
    <row r="3860" spans="1:7" x14ac:dyDescent="0.25">
      <c r="A3860">
        <v>0</v>
      </c>
      <c r="B3860" s="9">
        <v>6.4958904109589045E-5</v>
      </c>
      <c r="C3860" s="9" t="str">
        <f t="shared" si="120"/>
        <v>$H$3887</v>
      </c>
      <c r="D3860" s="9" t="str">
        <f t="shared" si="121"/>
        <v>H3887</v>
      </c>
      <c r="F3860">
        <v>77380</v>
      </c>
      <c r="G3860" s="1" t="str">
        <f>_xll.BDS("SPX Index","CHAIN_TICKERS", "CHAIN_STRIKE_PX_OVRD",F3860, "CHAIN_PUT_CALL_TYPE_OVRD=P", "CHAIN_PERIODICITY_OVRD=M")</f>
        <v>SPX US 11/20/15 P2700</v>
      </c>
    </row>
    <row r="3861" spans="1:7" x14ac:dyDescent="0.25">
      <c r="A3861">
        <v>0</v>
      </c>
      <c r="B3861" s="9">
        <v>6.4657534246575338E-5</v>
      </c>
      <c r="C3861" s="9" t="str">
        <f t="shared" si="120"/>
        <v>$H$3888</v>
      </c>
      <c r="D3861" s="9" t="str">
        <f t="shared" si="121"/>
        <v>H3888</v>
      </c>
      <c r="F3861">
        <v>77400</v>
      </c>
      <c r="G3861" s="1" t="str">
        <f>_xll.BDS("SPX Index","CHAIN_TICKERS", "CHAIN_STRIKE_PX_OVRD",F3861, "CHAIN_PUT_CALL_TYPE_OVRD=P", "CHAIN_PERIODICITY_OVRD=M")</f>
        <v>SPX US 11/20/15 P2700</v>
      </c>
    </row>
    <row r="3862" spans="1:7" x14ac:dyDescent="0.25">
      <c r="A3862">
        <v>0</v>
      </c>
      <c r="B3862" s="9">
        <v>6.2438356164383563E-5</v>
      </c>
      <c r="C3862" s="9" t="str">
        <f t="shared" si="120"/>
        <v>$H$3889</v>
      </c>
      <c r="D3862" s="9" t="str">
        <f t="shared" si="121"/>
        <v>H3889</v>
      </c>
      <c r="F3862">
        <v>77420</v>
      </c>
      <c r="G3862" s="1" t="str">
        <f>_xll.BDS("SPX Index","CHAIN_TICKERS", "CHAIN_STRIKE_PX_OVRD",F3862, "CHAIN_PUT_CALL_TYPE_OVRD=P", "CHAIN_PERIODICITY_OVRD=M")</f>
        <v>SPX US 11/20/15 P2700</v>
      </c>
    </row>
    <row r="3863" spans="1:7" x14ac:dyDescent="0.25">
      <c r="A3863">
        <v>0</v>
      </c>
      <c r="B3863" s="9">
        <v>6.1315068493150691E-5</v>
      </c>
      <c r="C3863" s="9" t="str">
        <f t="shared" si="120"/>
        <v>$H$3890</v>
      </c>
      <c r="D3863" s="9" t="str">
        <f t="shared" si="121"/>
        <v>H3890</v>
      </c>
      <c r="F3863">
        <v>77440</v>
      </c>
      <c r="G3863" s="1" t="str">
        <f>_xll.BDS("SPX Index","CHAIN_TICKERS", "CHAIN_STRIKE_PX_OVRD",F3863, "CHAIN_PUT_CALL_TYPE_OVRD=P", "CHAIN_PERIODICITY_OVRD=M")</f>
        <v>SPX US 11/20/15 P2700</v>
      </c>
    </row>
    <row r="3864" spans="1:7" x14ac:dyDescent="0.25">
      <c r="A3864">
        <v>0</v>
      </c>
      <c r="B3864" s="9">
        <v>6.0465753424657533E-5</v>
      </c>
      <c r="C3864" s="9" t="str">
        <f t="shared" si="120"/>
        <v>$H$3891</v>
      </c>
      <c r="D3864" s="9" t="str">
        <f t="shared" si="121"/>
        <v>H3891</v>
      </c>
      <c r="F3864">
        <v>77460</v>
      </c>
      <c r="G3864" s="1" t="str">
        <f>_xll.BDS("SPX Index","CHAIN_TICKERS", "CHAIN_STRIKE_PX_OVRD",F3864, "CHAIN_PUT_CALL_TYPE_OVRD=P", "CHAIN_PERIODICITY_OVRD=M")</f>
        <v>SPX US 11/20/15 P2700</v>
      </c>
    </row>
    <row r="3865" spans="1:7" x14ac:dyDescent="0.25">
      <c r="A3865">
        <v>0</v>
      </c>
      <c r="B3865" s="9">
        <v>5.9616438356164389E-5</v>
      </c>
      <c r="C3865" s="9" t="str">
        <f t="shared" si="120"/>
        <v>$H$3892</v>
      </c>
      <c r="D3865" s="9" t="str">
        <f t="shared" si="121"/>
        <v>H3892</v>
      </c>
      <c r="F3865">
        <v>77480</v>
      </c>
      <c r="G3865" s="1" t="str">
        <f>_xll.BDS("SPX Index","CHAIN_TICKERS", "CHAIN_STRIKE_PX_OVRD",F3865, "CHAIN_PUT_CALL_TYPE_OVRD=P", "CHAIN_PERIODICITY_OVRD=M")</f>
        <v>SPX US 11/20/15 P2700</v>
      </c>
    </row>
    <row r="3866" spans="1:7" x14ac:dyDescent="0.25">
      <c r="A3866">
        <v>0</v>
      </c>
      <c r="B3866" s="9">
        <v>5.9890410958904111E-5</v>
      </c>
      <c r="C3866" s="9" t="str">
        <f t="shared" si="120"/>
        <v>$H$3893</v>
      </c>
      <c r="D3866" s="9" t="str">
        <f t="shared" si="121"/>
        <v>H3893</v>
      </c>
      <c r="F3866">
        <v>77500</v>
      </c>
      <c r="G3866" s="1" t="str">
        <f>_xll.BDS("SPX Index","CHAIN_TICKERS", "CHAIN_STRIKE_PX_OVRD",F3866, "CHAIN_PUT_CALL_TYPE_OVRD=P", "CHAIN_PERIODICITY_OVRD=M")</f>
        <v>SPX US 11/20/15 P2700</v>
      </c>
    </row>
    <row r="3867" spans="1:7" x14ac:dyDescent="0.25">
      <c r="A3867">
        <v>0</v>
      </c>
      <c r="B3867" s="9">
        <v>6.0712328767123291E-5</v>
      </c>
      <c r="C3867" s="9" t="str">
        <f t="shared" si="120"/>
        <v>$H$3894</v>
      </c>
      <c r="D3867" s="9" t="str">
        <f t="shared" si="121"/>
        <v>H3894</v>
      </c>
      <c r="F3867">
        <v>77520</v>
      </c>
      <c r="G3867" s="1" t="str">
        <f>_xll.BDS("SPX Index","CHAIN_TICKERS", "CHAIN_STRIKE_PX_OVRD",F3867, "CHAIN_PUT_CALL_TYPE_OVRD=P", "CHAIN_PERIODICITY_OVRD=M")</f>
        <v>SPX US 11/20/15 P2700</v>
      </c>
    </row>
    <row r="3868" spans="1:7" x14ac:dyDescent="0.25">
      <c r="A3868">
        <v>0</v>
      </c>
      <c r="B3868" s="9">
        <v>6.0739726027397262E-5</v>
      </c>
      <c r="C3868" s="9" t="str">
        <f t="shared" si="120"/>
        <v>$H$3895</v>
      </c>
      <c r="D3868" s="9" t="str">
        <f t="shared" si="121"/>
        <v>H3895</v>
      </c>
      <c r="F3868">
        <v>77540</v>
      </c>
      <c r="G3868" s="1" t="str">
        <f>_xll.BDS("SPX Index","CHAIN_TICKERS", "CHAIN_STRIKE_PX_OVRD",F3868, "CHAIN_PUT_CALL_TYPE_OVRD=P", "CHAIN_PERIODICITY_OVRD=M")</f>
        <v>SPX US 11/20/15 P2700</v>
      </c>
    </row>
    <row r="3869" spans="1:7" x14ac:dyDescent="0.25">
      <c r="A3869">
        <v>0</v>
      </c>
      <c r="B3869" s="9">
        <v>6.2438356164383563E-5</v>
      </c>
      <c r="C3869" s="9" t="str">
        <f t="shared" si="120"/>
        <v>$H$3896</v>
      </c>
      <c r="D3869" s="9" t="str">
        <f t="shared" si="121"/>
        <v>H3896</v>
      </c>
      <c r="F3869">
        <v>77560</v>
      </c>
      <c r="G3869" s="1" t="str">
        <f>_xll.BDS("SPX Index","CHAIN_TICKERS", "CHAIN_STRIKE_PX_OVRD",F3869, "CHAIN_PUT_CALL_TYPE_OVRD=P", "CHAIN_PERIODICITY_OVRD=M")</f>
        <v>SPX US 11/20/15 P2700</v>
      </c>
    </row>
    <row r="3870" spans="1:7" x14ac:dyDescent="0.25">
      <c r="A3870">
        <v>0</v>
      </c>
      <c r="B3870" s="9">
        <v>6.1589041095890413E-5</v>
      </c>
      <c r="C3870" s="9" t="str">
        <f t="shared" si="120"/>
        <v>$H$3897</v>
      </c>
      <c r="D3870" s="9" t="str">
        <f t="shared" si="121"/>
        <v>H3897</v>
      </c>
      <c r="F3870">
        <v>77580</v>
      </c>
      <c r="G3870" s="1" t="str">
        <f>_xll.BDS("SPX Index","CHAIN_TICKERS", "CHAIN_STRIKE_PX_OVRD",F3870, "CHAIN_PUT_CALL_TYPE_OVRD=P", "CHAIN_PERIODICITY_OVRD=M")</f>
        <v>SPX US 11/20/15 P2700</v>
      </c>
    </row>
    <row r="3871" spans="1:7" x14ac:dyDescent="0.25">
      <c r="A3871">
        <v>0</v>
      </c>
      <c r="B3871" s="9">
        <v>6.1863013698630135E-5</v>
      </c>
      <c r="C3871" s="9" t="str">
        <f t="shared" si="120"/>
        <v>$H$3898</v>
      </c>
      <c r="D3871" s="9" t="str">
        <f t="shared" si="121"/>
        <v>H3898</v>
      </c>
      <c r="F3871">
        <v>77600</v>
      </c>
      <c r="G3871" s="1" t="str">
        <f>_xll.BDS("SPX Index","CHAIN_TICKERS", "CHAIN_STRIKE_PX_OVRD",F3871, "CHAIN_PUT_CALL_TYPE_OVRD=P", "CHAIN_PERIODICITY_OVRD=M")</f>
        <v>SPX US 11/20/15 P2700</v>
      </c>
    </row>
    <row r="3872" spans="1:7" x14ac:dyDescent="0.25">
      <c r="A3872">
        <v>0</v>
      </c>
      <c r="B3872" s="9">
        <v>6.0465753424657533E-5</v>
      </c>
      <c r="C3872" s="9" t="str">
        <f t="shared" si="120"/>
        <v>$H$3899</v>
      </c>
      <c r="D3872" s="9" t="str">
        <f t="shared" si="121"/>
        <v>H3899</v>
      </c>
      <c r="F3872">
        <v>77620</v>
      </c>
      <c r="G3872" s="1" t="str">
        <f>_xll.BDS("SPX Index","CHAIN_TICKERS", "CHAIN_STRIKE_PX_OVRD",F3872, "CHAIN_PUT_CALL_TYPE_OVRD=P", "CHAIN_PERIODICITY_OVRD=M")</f>
        <v>SPX US 11/20/15 P2700</v>
      </c>
    </row>
    <row r="3873" spans="1:7" x14ac:dyDescent="0.25">
      <c r="A3873">
        <v>0</v>
      </c>
      <c r="B3873" s="9">
        <v>6.0739726027397262E-5</v>
      </c>
      <c r="C3873" s="9" t="str">
        <f t="shared" si="120"/>
        <v>$H$3900</v>
      </c>
      <c r="D3873" s="9" t="str">
        <f t="shared" si="121"/>
        <v>H3900</v>
      </c>
      <c r="F3873">
        <v>77640</v>
      </c>
      <c r="G3873" s="1" t="str">
        <f>_xll.BDS("SPX Index","CHAIN_TICKERS", "CHAIN_STRIKE_PX_OVRD",F3873, "CHAIN_PUT_CALL_TYPE_OVRD=P", "CHAIN_PERIODICITY_OVRD=M")</f>
        <v>SPX US 11/20/15 P2700</v>
      </c>
    </row>
    <row r="3874" spans="1:7" x14ac:dyDescent="0.25">
      <c r="A3874">
        <v>1</v>
      </c>
      <c r="B3874" s="9">
        <v>5.9917808219178075E-5</v>
      </c>
      <c r="C3874" s="9" t="str">
        <f t="shared" si="120"/>
        <v>$H$3901</v>
      </c>
      <c r="D3874" s="9" t="str">
        <f t="shared" si="121"/>
        <v>H3901</v>
      </c>
      <c r="F3874">
        <v>77660</v>
      </c>
      <c r="G3874" s="1" t="str">
        <f>_xll.BDS("SPX Index","CHAIN_TICKERS", "CHAIN_STRIKE_PX_OVRD",F3874, "CHAIN_PUT_CALL_TYPE_OVRD=P", "CHAIN_PERIODICITY_OVRD=M")</f>
        <v>SPX US 11/20/15 P2700</v>
      </c>
    </row>
    <row r="3875" spans="1:7" x14ac:dyDescent="0.25">
      <c r="A3875">
        <v>0</v>
      </c>
      <c r="B3875" s="9">
        <v>6.016438356164384E-5</v>
      </c>
      <c r="C3875" s="9" t="str">
        <f t="shared" si="120"/>
        <v>$H$3902</v>
      </c>
      <c r="D3875" s="9" t="str">
        <f t="shared" si="121"/>
        <v>H3902</v>
      </c>
      <c r="F3875">
        <v>77680</v>
      </c>
      <c r="G3875" s="1" t="str">
        <f>_xll.BDS("SPX Index","CHAIN_TICKERS", "CHAIN_STRIKE_PX_OVRD",F3875, "CHAIN_PUT_CALL_TYPE_OVRD=P", "CHAIN_PERIODICITY_OVRD=M")</f>
        <v>SPX US 11/20/15 P2700</v>
      </c>
    </row>
    <row r="3876" spans="1:7" x14ac:dyDescent="0.25">
      <c r="A3876">
        <v>0</v>
      </c>
      <c r="B3876" s="9">
        <v>6.1013698630136984E-5</v>
      </c>
      <c r="C3876" s="9" t="str">
        <f t="shared" si="120"/>
        <v>$H$3903</v>
      </c>
      <c r="D3876" s="9" t="str">
        <f t="shared" si="121"/>
        <v>H3903</v>
      </c>
      <c r="F3876">
        <v>77700</v>
      </c>
      <c r="G3876" s="1" t="str">
        <f>_xll.BDS("SPX Index","CHAIN_TICKERS", "CHAIN_STRIKE_PX_OVRD",F3876, "CHAIN_PUT_CALL_TYPE_OVRD=P", "CHAIN_PERIODICITY_OVRD=M")</f>
        <v>SPX US 11/20/15 P2700</v>
      </c>
    </row>
    <row r="3877" spans="1:7" x14ac:dyDescent="0.25">
      <c r="A3877">
        <v>0</v>
      </c>
      <c r="B3877" s="9">
        <v>6.0465753424657533E-5</v>
      </c>
      <c r="C3877" s="9" t="str">
        <f t="shared" si="120"/>
        <v>$H$3904</v>
      </c>
      <c r="D3877" s="9" t="str">
        <f t="shared" si="121"/>
        <v>H3904</v>
      </c>
      <c r="F3877">
        <v>77720</v>
      </c>
      <c r="G3877" s="1" t="str">
        <f>_xll.BDS("SPX Index","CHAIN_TICKERS", "CHAIN_STRIKE_PX_OVRD",F3877, "CHAIN_PUT_CALL_TYPE_OVRD=P", "CHAIN_PERIODICITY_OVRD=M")</f>
        <v>SPX US 11/20/15 P2700</v>
      </c>
    </row>
    <row r="3878" spans="1:7" x14ac:dyDescent="0.25">
      <c r="A3878">
        <v>0</v>
      </c>
      <c r="B3878" s="9">
        <v>5.9068493150684938E-5</v>
      </c>
      <c r="C3878" s="9" t="str">
        <f t="shared" si="120"/>
        <v>$H$3905</v>
      </c>
      <c r="D3878" s="9" t="str">
        <f t="shared" si="121"/>
        <v>H3905</v>
      </c>
      <c r="F3878">
        <v>77740</v>
      </c>
      <c r="G3878" s="1" t="str">
        <f>_xll.BDS("SPX Index","CHAIN_TICKERS", "CHAIN_STRIKE_PX_OVRD",F3878, "CHAIN_PUT_CALL_TYPE_OVRD=P", "CHAIN_PERIODICITY_OVRD=M")</f>
        <v>SPX US 11/20/15 P2700</v>
      </c>
    </row>
    <row r="3879" spans="1:7" x14ac:dyDescent="0.25">
      <c r="A3879">
        <v>0</v>
      </c>
      <c r="B3879" s="9">
        <v>5.8794520547945203E-5</v>
      </c>
      <c r="C3879" s="9" t="str">
        <f t="shared" si="120"/>
        <v>$H$3906</v>
      </c>
      <c r="D3879" s="9" t="str">
        <f t="shared" si="121"/>
        <v>H3906</v>
      </c>
      <c r="F3879">
        <v>77760</v>
      </c>
      <c r="G3879" s="1" t="str">
        <f>_xll.BDS("SPX Index","CHAIN_TICKERS", "CHAIN_STRIKE_PX_OVRD",F3879, "CHAIN_PUT_CALL_TYPE_OVRD=P", "CHAIN_PERIODICITY_OVRD=M")</f>
        <v>SPX US 11/20/15 P2700</v>
      </c>
    </row>
    <row r="3880" spans="1:7" x14ac:dyDescent="0.25">
      <c r="A3880">
        <v>0</v>
      </c>
      <c r="B3880" s="9">
        <v>5.8767123287671232E-5</v>
      </c>
      <c r="C3880" s="9" t="str">
        <f t="shared" si="120"/>
        <v>$H$3907</v>
      </c>
      <c r="D3880" s="9" t="str">
        <f t="shared" si="121"/>
        <v>H3907</v>
      </c>
      <c r="F3880">
        <v>77780</v>
      </c>
      <c r="G3880" s="1" t="str">
        <f>_xll.BDS("SPX Index","CHAIN_TICKERS", "CHAIN_STRIKE_PX_OVRD",F3880, "CHAIN_PUT_CALL_TYPE_OVRD=P", "CHAIN_PERIODICITY_OVRD=M")</f>
        <v>SPX US 11/20/15 P2700</v>
      </c>
    </row>
    <row r="3881" spans="1:7" x14ac:dyDescent="0.25">
      <c r="A3881">
        <v>0</v>
      </c>
      <c r="B3881" s="9">
        <v>5.7643835616438359E-5</v>
      </c>
      <c r="C3881" s="9" t="str">
        <f t="shared" si="120"/>
        <v>$H$3908</v>
      </c>
      <c r="D3881" s="9" t="str">
        <f t="shared" si="121"/>
        <v>H3908</v>
      </c>
      <c r="F3881">
        <v>77800</v>
      </c>
      <c r="G3881" s="1" t="str">
        <f>_xll.BDS("SPX Index","CHAIN_TICKERS", "CHAIN_STRIKE_PX_OVRD",F3881, "CHAIN_PUT_CALL_TYPE_OVRD=P", "CHAIN_PERIODICITY_OVRD=M")</f>
        <v>SPX US 11/20/15 P2700</v>
      </c>
    </row>
    <row r="3882" spans="1:7" x14ac:dyDescent="0.25">
      <c r="A3882">
        <v>0</v>
      </c>
      <c r="B3882" s="9">
        <v>5.5150684931506848E-5</v>
      </c>
      <c r="C3882" s="9" t="str">
        <f t="shared" si="120"/>
        <v>$H$3909</v>
      </c>
      <c r="D3882" s="9" t="str">
        <f t="shared" si="121"/>
        <v>H3909</v>
      </c>
      <c r="F3882">
        <v>77820</v>
      </c>
      <c r="G3882" s="1" t="str">
        <f>_xll.BDS("SPX Index","CHAIN_TICKERS", "CHAIN_STRIKE_PX_OVRD",F3882, "CHAIN_PUT_CALL_TYPE_OVRD=P", "CHAIN_PERIODICITY_OVRD=M")</f>
        <v>SPX US 11/20/15 P2700</v>
      </c>
    </row>
    <row r="3883" spans="1:7" x14ac:dyDescent="0.25">
      <c r="A3883">
        <v>0</v>
      </c>
      <c r="B3883" s="9">
        <v>5.5123287671232878E-5</v>
      </c>
      <c r="C3883" s="9" t="str">
        <f t="shared" si="120"/>
        <v>$H$3910</v>
      </c>
      <c r="D3883" s="9" t="str">
        <f t="shared" si="121"/>
        <v>H3910</v>
      </c>
      <c r="F3883">
        <v>77840</v>
      </c>
      <c r="G3883" s="1" t="str">
        <f>_xll.BDS("SPX Index","CHAIN_TICKERS", "CHAIN_STRIKE_PX_OVRD",F3883, "CHAIN_PUT_CALL_TYPE_OVRD=P", "CHAIN_PERIODICITY_OVRD=M")</f>
        <v>SPX US 11/20/15 P2700</v>
      </c>
    </row>
    <row r="3884" spans="1:7" x14ac:dyDescent="0.25">
      <c r="A3884">
        <v>0</v>
      </c>
      <c r="B3884" s="9">
        <v>5.6547945205479457E-5</v>
      </c>
      <c r="C3884" s="9" t="str">
        <f t="shared" si="120"/>
        <v>$H$3911</v>
      </c>
      <c r="D3884" s="9" t="str">
        <f t="shared" si="121"/>
        <v>H3911</v>
      </c>
      <c r="F3884">
        <v>77860</v>
      </c>
      <c r="G3884" s="1" t="str">
        <f>_xll.BDS("SPX Index","CHAIN_TICKERS", "CHAIN_STRIKE_PX_OVRD",F3884, "CHAIN_PUT_CALL_TYPE_OVRD=P", "CHAIN_PERIODICITY_OVRD=M")</f>
        <v>SPX US 11/20/15 P2700</v>
      </c>
    </row>
    <row r="3885" spans="1:7" x14ac:dyDescent="0.25">
      <c r="A3885">
        <v>0</v>
      </c>
      <c r="B3885" s="9">
        <v>5.624657534246575E-5</v>
      </c>
      <c r="C3885" s="9" t="str">
        <f t="shared" si="120"/>
        <v>$H$3912</v>
      </c>
      <c r="D3885" s="9" t="str">
        <f t="shared" si="121"/>
        <v>H3912</v>
      </c>
      <c r="F3885">
        <v>77880</v>
      </c>
      <c r="G3885" s="1" t="str">
        <f>_xll.BDS("SPX Index","CHAIN_TICKERS", "CHAIN_STRIKE_PX_OVRD",F3885, "CHAIN_PUT_CALL_TYPE_OVRD=P", "CHAIN_PERIODICITY_OVRD=M")</f>
        <v>SPX US 11/20/15 P2700</v>
      </c>
    </row>
    <row r="3886" spans="1:7" x14ac:dyDescent="0.25">
      <c r="A3886">
        <v>0</v>
      </c>
      <c r="B3886" s="9">
        <v>5.5123287671232878E-5</v>
      </c>
      <c r="C3886" s="9" t="str">
        <f t="shared" si="120"/>
        <v>$H$3913</v>
      </c>
      <c r="D3886" s="9" t="str">
        <f t="shared" si="121"/>
        <v>H3913</v>
      </c>
      <c r="F3886">
        <v>77900</v>
      </c>
      <c r="G3886" s="1" t="str">
        <f>_xll.BDS("SPX Index","CHAIN_TICKERS", "CHAIN_STRIKE_PX_OVRD",F3886, "CHAIN_PUT_CALL_TYPE_OVRD=P", "CHAIN_PERIODICITY_OVRD=M")</f>
        <v>SPX US 11/20/15 P2700</v>
      </c>
    </row>
    <row r="3887" spans="1:7" x14ac:dyDescent="0.25">
      <c r="A3887">
        <v>0</v>
      </c>
      <c r="B3887" s="9">
        <v>5.0383561643835615E-5</v>
      </c>
      <c r="C3887" s="9" t="str">
        <f t="shared" si="120"/>
        <v>$H$3914</v>
      </c>
      <c r="D3887" s="9" t="str">
        <f t="shared" si="121"/>
        <v>H3914</v>
      </c>
      <c r="F3887">
        <v>77920</v>
      </c>
      <c r="G3887" s="1" t="str">
        <f>_xll.BDS("SPX Index","CHAIN_TICKERS", "CHAIN_STRIKE_PX_OVRD",F3887, "CHAIN_PUT_CALL_TYPE_OVRD=P", "CHAIN_PERIODICITY_OVRD=M")</f>
        <v>SPX US 11/20/15 P2700</v>
      </c>
    </row>
    <row r="3888" spans="1:7" x14ac:dyDescent="0.25">
      <c r="A3888">
        <v>0</v>
      </c>
      <c r="B3888" s="9">
        <v>4.8958904109589042E-5</v>
      </c>
      <c r="C3888" s="9" t="str">
        <f t="shared" si="120"/>
        <v>$H$3915</v>
      </c>
      <c r="D3888" s="9" t="str">
        <f t="shared" si="121"/>
        <v>H3915</v>
      </c>
      <c r="F3888">
        <v>77940</v>
      </c>
      <c r="G3888" s="1" t="str">
        <f>_xll.BDS("SPX Index","CHAIN_TICKERS", "CHAIN_STRIKE_PX_OVRD",F3888, "CHAIN_PUT_CALL_TYPE_OVRD=P", "CHAIN_PERIODICITY_OVRD=M")</f>
        <v>SPX US 11/20/15 P2700</v>
      </c>
    </row>
    <row r="3889" spans="1:7" x14ac:dyDescent="0.25">
      <c r="A3889">
        <v>0</v>
      </c>
      <c r="B3889" s="9">
        <v>5.0356164383561644E-5</v>
      </c>
      <c r="C3889" s="9" t="str">
        <f t="shared" si="120"/>
        <v>$H$3916</v>
      </c>
      <c r="D3889" s="9" t="str">
        <f t="shared" si="121"/>
        <v>H3916</v>
      </c>
      <c r="F3889">
        <v>77960</v>
      </c>
      <c r="G3889" s="1" t="str">
        <f>_xll.BDS("SPX Index","CHAIN_TICKERS", "CHAIN_STRIKE_PX_OVRD",F3889, "CHAIN_PUT_CALL_TYPE_OVRD=P", "CHAIN_PERIODICITY_OVRD=M")</f>
        <v>SPX US 11/20/15 P2700</v>
      </c>
    </row>
    <row r="3890" spans="1:7" x14ac:dyDescent="0.25">
      <c r="A3890">
        <v>0</v>
      </c>
      <c r="B3890" s="9">
        <v>5.0356164383561644E-5</v>
      </c>
      <c r="C3890" s="9" t="str">
        <f t="shared" si="120"/>
        <v>$H$3917</v>
      </c>
      <c r="D3890" s="9" t="str">
        <f t="shared" si="121"/>
        <v>H3917</v>
      </c>
      <c r="F3890">
        <v>77980</v>
      </c>
      <c r="G3890" s="1" t="str">
        <f>_xll.BDS("SPX Index","CHAIN_TICKERS", "CHAIN_STRIKE_PX_OVRD",F3890, "CHAIN_PUT_CALL_TYPE_OVRD=P", "CHAIN_PERIODICITY_OVRD=M")</f>
        <v>SPX US 11/20/15 P2700</v>
      </c>
    </row>
    <row r="3891" spans="1:7" x14ac:dyDescent="0.25">
      <c r="A3891">
        <v>0</v>
      </c>
      <c r="B3891" s="9">
        <v>5.0082191780821915E-5</v>
      </c>
      <c r="C3891" s="9" t="str">
        <f t="shared" si="120"/>
        <v>$H$3918</v>
      </c>
      <c r="D3891" s="9" t="str">
        <f t="shared" si="121"/>
        <v>H3918</v>
      </c>
      <c r="F3891">
        <v>78000</v>
      </c>
      <c r="G3891" s="1" t="str">
        <f>_xll.BDS("SPX Index","CHAIN_TICKERS", "CHAIN_STRIKE_PX_OVRD",F3891, "CHAIN_PUT_CALL_TYPE_OVRD=P", "CHAIN_PERIODICITY_OVRD=M")</f>
        <v>SPX US 11/20/15 P2700</v>
      </c>
    </row>
    <row r="3892" spans="1:7" x14ac:dyDescent="0.25">
      <c r="A3892">
        <v>0</v>
      </c>
      <c r="B3892" s="9">
        <v>5.0356164383561644E-5</v>
      </c>
      <c r="C3892" s="9" t="str">
        <f t="shared" si="120"/>
        <v>$H$3919</v>
      </c>
      <c r="D3892" s="9" t="str">
        <f t="shared" si="121"/>
        <v>H3919</v>
      </c>
      <c r="F3892">
        <v>78020</v>
      </c>
      <c r="G3892" s="1" t="str">
        <f>_xll.BDS("SPX Index","CHAIN_TICKERS", "CHAIN_STRIKE_PX_OVRD",F3892, "CHAIN_PUT_CALL_TYPE_OVRD=P", "CHAIN_PERIODICITY_OVRD=M")</f>
        <v>SPX US 11/20/15 P2700</v>
      </c>
    </row>
    <row r="3893" spans="1:7" x14ac:dyDescent="0.25">
      <c r="A3893">
        <v>0</v>
      </c>
      <c r="B3893" s="9">
        <v>5.1479452054794523E-5</v>
      </c>
      <c r="C3893" s="9" t="str">
        <f t="shared" si="120"/>
        <v>$H$3920</v>
      </c>
      <c r="D3893" s="9" t="str">
        <f t="shared" si="121"/>
        <v>H3920</v>
      </c>
      <c r="F3893">
        <v>78040</v>
      </c>
      <c r="G3893" s="1" t="str">
        <f>_xll.BDS("SPX Index","CHAIN_TICKERS", "CHAIN_STRIKE_PX_OVRD",F3893, "CHAIN_PUT_CALL_TYPE_OVRD=P", "CHAIN_PERIODICITY_OVRD=M")</f>
        <v>SPX US 11/20/15 P2700</v>
      </c>
    </row>
    <row r="3894" spans="1:7" x14ac:dyDescent="0.25">
      <c r="A3894">
        <v>3</v>
      </c>
      <c r="B3894" s="9">
        <v>5.2054794520547945E-5</v>
      </c>
      <c r="C3894" s="9" t="str">
        <f t="shared" si="120"/>
        <v>$H$3921</v>
      </c>
      <c r="D3894" s="9" t="str">
        <f t="shared" si="121"/>
        <v>H3921</v>
      </c>
      <c r="F3894">
        <v>78060</v>
      </c>
      <c r="G3894" s="1" t="str">
        <f>_xll.BDS("SPX Index","CHAIN_TICKERS", "CHAIN_STRIKE_PX_OVRD",F3894, "CHAIN_PUT_CALL_TYPE_OVRD=P", "CHAIN_PERIODICITY_OVRD=M")</f>
        <v>SPX US 11/20/15 P2700</v>
      </c>
    </row>
    <row r="3895" spans="1:7" x14ac:dyDescent="0.25">
      <c r="A3895">
        <v>0</v>
      </c>
      <c r="B3895" s="9">
        <v>5.3452054794520547E-5</v>
      </c>
      <c r="C3895" s="9" t="str">
        <f t="shared" si="120"/>
        <v>$H$3922</v>
      </c>
      <c r="D3895" s="9" t="str">
        <f t="shared" si="121"/>
        <v>H3922</v>
      </c>
      <c r="F3895">
        <v>78080</v>
      </c>
      <c r="G3895" s="1" t="str">
        <f>_xll.BDS("SPX Index","CHAIN_TICKERS", "CHAIN_STRIKE_PX_OVRD",F3895, "CHAIN_PUT_CALL_TYPE_OVRD=P", "CHAIN_PERIODICITY_OVRD=M")</f>
        <v>SPX US 11/20/15 P2700</v>
      </c>
    </row>
    <row r="3896" spans="1:7" x14ac:dyDescent="0.25">
      <c r="A3896">
        <v>0</v>
      </c>
      <c r="B3896" s="9">
        <v>5.2876712328767125E-5</v>
      </c>
      <c r="C3896" s="9" t="str">
        <f t="shared" si="120"/>
        <v>$H$3923</v>
      </c>
      <c r="D3896" s="9" t="str">
        <f t="shared" si="121"/>
        <v>H3923</v>
      </c>
      <c r="F3896">
        <v>78100</v>
      </c>
      <c r="G3896" s="1" t="str">
        <f>_xll.BDS("SPX Index","CHAIN_TICKERS", "CHAIN_STRIKE_PX_OVRD",F3896, "CHAIN_PUT_CALL_TYPE_OVRD=P", "CHAIN_PERIODICITY_OVRD=M")</f>
        <v>SPX US 11/20/15 P2700</v>
      </c>
    </row>
    <row r="3897" spans="1:7" x14ac:dyDescent="0.25">
      <c r="A3897">
        <v>0</v>
      </c>
      <c r="B3897" s="9">
        <v>5.3178082191780818E-5</v>
      </c>
      <c r="C3897" s="9" t="str">
        <f t="shared" si="120"/>
        <v>$H$3924</v>
      </c>
      <c r="D3897" s="9" t="str">
        <f t="shared" si="121"/>
        <v>H3924</v>
      </c>
      <c r="F3897">
        <v>78120</v>
      </c>
      <c r="G3897" s="1" t="str">
        <f>_xll.BDS("SPX Index","CHAIN_TICKERS", "CHAIN_STRIKE_PX_OVRD",F3897, "CHAIN_PUT_CALL_TYPE_OVRD=P", "CHAIN_PERIODICITY_OVRD=M")</f>
        <v>SPX US 11/20/15 P2700</v>
      </c>
    </row>
    <row r="3898" spans="1:7" x14ac:dyDescent="0.25">
      <c r="A3898">
        <v>0</v>
      </c>
      <c r="B3898" s="9">
        <v>5.3452054794520547E-5</v>
      </c>
      <c r="C3898" s="9" t="str">
        <f t="shared" si="120"/>
        <v>$H$3925</v>
      </c>
      <c r="D3898" s="9" t="str">
        <f t="shared" si="121"/>
        <v>H3925</v>
      </c>
      <c r="F3898">
        <v>78140</v>
      </c>
      <c r="G3898" s="1" t="str">
        <f>_xll.BDS("SPX Index","CHAIN_TICKERS", "CHAIN_STRIKE_PX_OVRD",F3898, "CHAIN_PUT_CALL_TYPE_OVRD=P", "CHAIN_PERIODICITY_OVRD=M")</f>
        <v>SPX US 11/20/15 P2700</v>
      </c>
    </row>
    <row r="3899" spans="1:7" x14ac:dyDescent="0.25">
      <c r="A3899">
        <v>0</v>
      </c>
      <c r="B3899" s="9">
        <v>5.3726027397260269E-5</v>
      </c>
      <c r="C3899" s="9" t="str">
        <f t="shared" si="120"/>
        <v>$H$3926</v>
      </c>
      <c r="D3899" s="9" t="str">
        <f t="shared" si="121"/>
        <v>H3926</v>
      </c>
      <c r="F3899">
        <v>78160</v>
      </c>
      <c r="G3899" s="1" t="str">
        <f>_xll.BDS("SPX Index","CHAIN_TICKERS", "CHAIN_STRIKE_PX_OVRD",F3899, "CHAIN_PUT_CALL_TYPE_OVRD=P", "CHAIN_PERIODICITY_OVRD=M")</f>
        <v>SPX US 11/20/15 P2700</v>
      </c>
    </row>
    <row r="3900" spans="1:7" x14ac:dyDescent="0.25">
      <c r="A3900">
        <v>0</v>
      </c>
      <c r="B3900" s="9">
        <v>5.427397260273972E-5</v>
      </c>
      <c r="C3900" s="9" t="str">
        <f t="shared" si="120"/>
        <v>$H$3927</v>
      </c>
      <c r="D3900" s="9" t="str">
        <f t="shared" si="121"/>
        <v>H3927</v>
      </c>
      <c r="F3900">
        <v>78180</v>
      </c>
      <c r="G3900" s="1" t="str">
        <f>_xll.BDS("SPX Index","CHAIN_TICKERS", "CHAIN_STRIKE_PX_OVRD",F3900, "CHAIN_PUT_CALL_TYPE_OVRD=P", "CHAIN_PERIODICITY_OVRD=M")</f>
        <v>SPX US 11/20/15 P2700</v>
      </c>
    </row>
    <row r="3901" spans="1:7" x14ac:dyDescent="0.25">
      <c r="A3901">
        <v>0</v>
      </c>
      <c r="B3901" s="9">
        <v>5.1479452054794523E-5</v>
      </c>
      <c r="C3901" s="9" t="str">
        <f t="shared" si="120"/>
        <v>$H$3928</v>
      </c>
      <c r="D3901" s="9" t="str">
        <f t="shared" si="121"/>
        <v>H3928</v>
      </c>
      <c r="F3901">
        <v>78200</v>
      </c>
      <c r="G3901" s="1" t="str">
        <f>_xll.BDS("SPX Index","CHAIN_TICKERS", "CHAIN_STRIKE_PX_OVRD",F3901, "CHAIN_PUT_CALL_TYPE_OVRD=P", "CHAIN_PERIODICITY_OVRD=M")</f>
        <v>SPX US 11/20/15 P2700</v>
      </c>
    </row>
    <row r="3902" spans="1:7" x14ac:dyDescent="0.25">
      <c r="A3902">
        <v>0</v>
      </c>
      <c r="B3902" s="9">
        <v>5.0356164383561644E-5</v>
      </c>
      <c r="C3902" s="9" t="str">
        <f t="shared" si="120"/>
        <v>$H$3929</v>
      </c>
      <c r="D3902" s="9" t="str">
        <f t="shared" si="121"/>
        <v>H3929</v>
      </c>
      <c r="F3902">
        <v>78220</v>
      </c>
      <c r="G3902" s="1" t="str">
        <f>_xll.BDS("SPX Index","CHAIN_TICKERS", "CHAIN_STRIKE_PX_OVRD",F3902, "CHAIN_PUT_CALL_TYPE_OVRD=P", "CHAIN_PERIODICITY_OVRD=M")</f>
        <v>SPX US 11/20/15 P2700</v>
      </c>
    </row>
    <row r="3903" spans="1:7" x14ac:dyDescent="0.25">
      <c r="A3903">
        <v>0</v>
      </c>
      <c r="B3903" s="9">
        <v>4.868493150684932E-5</v>
      </c>
      <c r="C3903" s="9" t="str">
        <f t="shared" si="120"/>
        <v>$H$3930</v>
      </c>
      <c r="D3903" s="9" t="str">
        <f t="shared" si="121"/>
        <v>H3930</v>
      </c>
      <c r="F3903">
        <v>78240</v>
      </c>
      <c r="G3903" s="1" t="str">
        <f>_xll.BDS("SPX Index","CHAIN_TICKERS", "CHAIN_STRIKE_PX_OVRD",F3903, "CHAIN_PUT_CALL_TYPE_OVRD=P", "CHAIN_PERIODICITY_OVRD=M")</f>
        <v>SPX US 11/20/15 P2700</v>
      </c>
    </row>
    <row r="3904" spans="1:7" x14ac:dyDescent="0.25">
      <c r="A3904">
        <v>0</v>
      </c>
      <c r="B3904" s="9">
        <v>4.7287671232876712E-5</v>
      </c>
      <c r="C3904" s="9" t="str">
        <f t="shared" si="120"/>
        <v>$H$3931</v>
      </c>
      <c r="D3904" s="9" t="str">
        <f t="shared" si="121"/>
        <v>H3931</v>
      </c>
      <c r="F3904">
        <v>78260</v>
      </c>
      <c r="G3904" s="1" t="str">
        <f>_xll.BDS("SPX Index","CHAIN_TICKERS", "CHAIN_STRIKE_PX_OVRD",F3904, "CHAIN_PUT_CALL_TYPE_OVRD=P", "CHAIN_PERIODICITY_OVRD=M")</f>
        <v>SPX US 11/20/15 P2700</v>
      </c>
    </row>
    <row r="3905" spans="1:7" x14ac:dyDescent="0.25">
      <c r="A3905">
        <v>0</v>
      </c>
      <c r="B3905" s="9">
        <v>4.8958904109589042E-5</v>
      </c>
      <c r="C3905" s="9" t="str">
        <f t="shared" si="120"/>
        <v>$H$3932</v>
      </c>
      <c r="D3905" s="9" t="str">
        <f t="shared" si="121"/>
        <v>H3932</v>
      </c>
      <c r="F3905">
        <v>78280</v>
      </c>
      <c r="G3905" s="1" t="str">
        <f>_xll.BDS("SPX Index","CHAIN_TICKERS", "CHAIN_STRIKE_PX_OVRD",F3905, "CHAIN_PUT_CALL_TYPE_OVRD=P", "CHAIN_PERIODICITY_OVRD=M")</f>
        <v>SPX US 11/20/15 P2700</v>
      </c>
    </row>
    <row r="3906" spans="1:7" x14ac:dyDescent="0.25">
      <c r="A3906">
        <v>0</v>
      </c>
      <c r="B3906" s="9">
        <v>4.7835616438356163E-5</v>
      </c>
      <c r="C3906" s="9" t="str">
        <f t="shared" si="120"/>
        <v>$H$3933</v>
      </c>
      <c r="D3906" s="9" t="str">
        <f t="shared" si="121"/>
        <v>H3933</v>
      </c>
      <c r="F3906">
        <v>78300</v>
      </c>
      <c r="G3906" s="1" t="str">
        <f>_xll.BDS("SPX Index","CHAIN_TICKERS", "CHAIN_STRIKE_PX_OVRD",F3906, "CHAIN_PUT_CALL_TYPE_OVRD=P", "CHAIN_PERIODICITY_OVRD=M")</f>
        <v>SPX US 11/20/15 P2700</v>
      </c>
    </row>
    <row r="3907" spans="1:7" x14ac:dyDescent="0.25">
      <c r="A3907">
        <v>0</v>
      </c>
      <c r="B3907" s="9">
        <v>4.9260273972602742E-5</v>
      </c>
      <c r="C3907" s="9" t="str">
        <f t="shared" si="120"/>
        <v>$H$3934</v>
      </c>
      <c r="D3907" s="9" t="str">
        <f t="shared" si="121"/>
        <v>H3934</v>
      </c>
      <c r="F3907">
        <v>78320</v>
      </c>
      <c r="G3907" s="1" t="str">
        <f>_xll.BDS("SPX Index","CHAIN_TICKERS", "CHAIN_STRIKE_PX_OVRD",F3907, "CHAIN_PUT_CALL_TYPE_OVRD=P", "CHAIN_PERIODICITY_OVRD=M")</f>
        <v>SPX US 11/20/15 P2700</v>
      </c>
    </row>
    <row r="3908" spans="1:7" x14ac:dyDescent="0.25">
      <c r="A3908">
        <v>0</v>
      </c>
      <c r="B3908" s="9">
        <v>4.756164383561644E-5</v>
      </c>
      <c r="C3908" s="9" t="str">
        <f t="shared" ref="C3908:C3971" si="122">ADDRESS(ROW(B3908)+MATCH(1,B3908:B3934),8)</f>
        <v>$H$3935</v>
      </c>
      <c r="D3908" s="9" t="str">
        <f t="shared" ref="D3908:D3971" si="123">"H"&amp;(ROW(B3908)+MATCH(1,B3908:B3934))</f>
        <v>H3935</v>
      </c>
      <c r="F3908">
        <v>78340</v>
      </c>
      <c r="G3908" s="1" t="str">
        <f>_xll.BDS("SPX Index","CHAIN_TICKERS", "CHAIN_STRIKE_PX_OVRD",F3908, "CHAIN_PUT_CALL_TYPE_OVRD=P", "CHAIN_PERIODICITY_OVRD=M")</f>
        <v>SPX US 11/20/15 P2700</v>
      </c>
    </row>
    <row r="3909" spans="1:7" x14ac:dyDescent="0.25">
      <c r="A3909">
        <v>0</v>
      </c>
      <c r="B3909" s="9">
        <v>4.6438356164383554E-5</v>
      </c>
      <c r="C3909" s="9" t="str">
        <f t="shared" si="122"/>
        <v>$H$3936</v>
      </c>
      <c r="D3909" s="9" t="str">
        <f t="shared" si="123"/>
        <v>H3936</v>
      </c>
      <c r="F3909">
        <v>78360</v>
      </c>
      <c r="G3909" s="1" t="str">
        <f>_xll.BDS("SPX Index","CHAIN_TICKERS", "CHAIN_STRIKE_PX_OVRD",F3909, "CHAIN_PUT_CALL_TYPE_OVRD=P", "CHAIN_PERIODICITY_OVRD=M")</f>
        <v>SPX US 11/20/15 P2700</v>
      </c>
    </row>
    <row r="3910" spans="1:7" x14ac:dyDescent="0.25">
      <c r="A3910">
        <v>0</v>
      </c>
      <c r="B3910" s="9">
        <v>4.6986301369863012E-5</v>
      </c>
      <c r="C3910" s="9" t="str">
        <f t="shared" si="122"/>
        <v>$H$3937</v>
      </c>
      <c r="D3910" s="9" t="str">
        <f t="shared" si="123"/>
        <v>H3937</v>
      </c>
      <c r="F3910">
        <v>78380</v>
      </c>
      <c r="G3910" s="1" t="str">
        <f>_xll.BDS("SPX Index","CHAIN_TICKERS", "CHAIN_STRIKE_PX_OVRD",F3910, "CHAIN_PUT_CALL_TYPE_OVRD=P", "CHAIN_PERIODICITY_OVRD=M")</f>
        <v>SPX US 11/20/15 P2700</v>
      </c>
    </row>
    <row r="3911" spans="1:7" x14ac:dyDescent="0.25">
      <c r="A3911">
        <v>0</v>
      </c>
      <c r="B3911" s="9">
        <v>4.5041095890410959E-5</v>
      </c>
      <c r="C3911" s="9" t="str">
        <f t="shared" si="122"/>
        <v>$H$3938</v>
      </c>
      <c r="D3911" s="9" t="str">
        <f t="shared" si="123"/>
        <v>H3938</v>
      </c>
      <c r="F3911">
        <v>78400</v>
      </c>
      <c r="G3911" s="1" t="str">
        <f>_xll.BDS("SPX Index","CHAIN_TICKERS", "CHAIN_STRIKE_PX_OVRD",F3911, "CHAIN_PUT_CALL_TYPE_OVRD=P", "CHAIN_PERIODICITY_OVRD=M")</f>
        <v>SPX US 11/20/15 P2700</v>
      </c>
    </row>
    <row r="3912" spans="1:7" x14ac:dyDescent="0.25">
      <c r="A3912">
        <v>0</v>
      </c>
      <c r="B3912" s="9">
        <v>4.589041095890411E-5</v>
      </c>
      <c r="C3912" s="9" t="str">
        <f t="shared" si="122"/>
        <v>$H$3939</v>
      </c>
      <c r="D3912" s="9" t="str">
        <f t="shared" si="123"/>
        <v>H3939</v>
      </c>
      <c r="F3912">
        <v>78420</v>
      </c>
      <c r="G3912" s="1" t="str">
        <f>_xll.BDS("SPX Index","CHAIN_TICKERS", "CHAIN_STRIKE_PX_OVRD",F3912, "CHAIN_PUT_CALL_TYPE_OVRD=P", "CHAIN_PERIODICITY_OVRD=M")</f>
        <v>SPX US 11/20/15 P2700</v>
      </c>
    </row>
    <row r="3913" spans="1:7" x14ac:dyDescent="0.25">
      <c r="A3913">
        <v>0</v>
      </c>
      <c r="B3913" s="9">
        <v>4.6438356164383554E-5</v>
      </c>
      <c r="C3913" s="9" t="str">
        <f t="shared" si="122"/>
        <v>$H$3940</v>
      </c>
      <c r="D3913" s="9" t="str">
        <f t="shared" si="123"/>
        <v>H3940</v>
      </c>
      <c r="F3913">
        <v>78440</v>
      </c>
      <c r="G3913" s="1" t="str">
        <f>_xll.BDS("SPX Index","CHAIN_TICKERS", "CHAIN_STRIKE_PX_OVRD",F3913, "CHAIN_PUT_CALL_TYPE_OVRD=P", "CHAIN_PERIODICITY_OVRD=M")</f>
        <v>SPX US 11/20/15 P2700</v>
      </c>
    </row>
    <row r="3914" spans="1:7" x14ac:dyDescent="0.25">
      <c r="A3914">
        <v>0</v>
      </c>
      <c r="B3914" s="9">
        <v>4.6986301369863012E-5</v>
      </c>
      <c r="C3914" s="9" t="str">
        <f t="shared" si="122"/>
        <v>$H$3941</v>
      </c>
      <c r="D3914" s="9" t="str">
        <f t="shared" si="123"/>
        <v>H3941</v>
      </c>
      <c r="F3914">
        <v>78460</v>
      </c>
      <c r="G3914" s="1" t="str">
        <f>_xll.BDS("SPX Index","CHAIN_TICKERS", "CHAIN_STRIKE_PX_OVRD",F3914, "CHAIN_PUT_CALL_TYPE_OVRD=P", "CHAIN_PERIODICITY_OVRD=M")</f>
        <v>SPX US 11/20/15 P2700</v>
      </c>
    </row>
    <row r="3915" spans="1:7" x14ac:dyDescent="0.25">
      <c r="A3915">
        <v>0</v>
      </c>
      <c r="B3915" s="9">
        <v>4.8109589041095891E-5</v>
      </c>
      <c r="C3915" s="9" t="str">
        <f t="shared" si="122"/>
        <v>$H$3942</v>
      </c>
      <c r="D3915" s="9" t="str">
        <f t="shared" si="123"/>
        <v>H3942</v>
      </c>
      <c r="F3915">
        <v>78480</v>
      </c>
      <c r="G3915" s="1" t="str">
        <f>_xll.BDS("SPX Index","CHAIN_TICKERS", "CHAIN_STRIKE_PX_OVRD",F3915, "CHAIN_PUT_CALL_TYPE_OVRD=P", "CHAIN_PERIODICITY_OVRD=M")</f>
        <v>SPX US 11/20/15 P2700</v>
      </c>
    </row>
    <row r="3916" spans="1:7" x14ac:dyDescent="0.25">
      <c r="A3916">
        <v>0</v>
      </c>
      <c r="B3916" s="9">
        <v>4.6739726027397261E-5</v>
      </c>
      <c r="C3916" s="9" t="str">
        <f t="shared" si="122"/>
        <v>$H$3943</v>
      </c>
      <c r="D3916" s="9" t="str">
        <f t="shared" si="123"/>
        <v>H3943</v>
      </c>
      <c r="F3916">
        <v>78500</v>
      </c>
      <c r="G3916" s="1" t="str">
        <f>_xll.BDS("SPX Index","CHAIN_TICKERS", "CHAIN_STRIKE_PX_OVRD",F3916, "CHAIN_PUT_CALL_TYPE_OVRD=P", "CHAIN_PERIODICITY_OVRD=M")</f>
        <v>SPX US 11/20/15 P2700</v>
      </c>
    </row>
    <row r="3917" spans="1:7" x14ac:dyDescent="0.25">
      <c r="A3917">
        <v>0</v>
      </c>
      <c r="B3917" s="9">
        <v>4.671232876712329E-5</v>
      </c>
      <c r="C3917" s="9" t="str">
        <f t="shared" si="122"/>
        <v>$H$3944</v>
      </c>
      <c r="D3917" s="9" t="str">
        <f t="shared" si="123"/>
        <v>H3944</v>
      </c>
      <c r="F3917">
        <v>78520</v>
      </c>
      <c r="G3917" s="1" t="str">
        <f>_xll.BDS("SPX Index","CHAIN_TICKERS", "CHAIN_STRIKE_PX_OVRD",F3917, "CHAIN_PUT_CALL_TYPE_OVRD=P", "CHAIN_PERIODICITY_OVRD=M")</f>
        <v>SPX US 11/20/15 P2700</v>
      </c>
    </row>
    <row r="3918" spans="1:7" x14ac:dyDescent="0.25">
      <c r="A3918">
        <v>1</v>
      </c>
      <c r="B3918" s="9">
        <v>4.6164383561643839E-5</v>
      </c>
      <c r="C3918" s="9" t="str">
        <f t="shared" si="122"/>
        <v>$H$3945</v>
      </c>
      <c r="D3918" s="9" t="str">
        <f t="shared" si="123"/>
        <v>H3945</v>
      </c>
      <c r="F3918">
        <v>78540</v>
      </c>
      <c r="G3918" s="1" t="str">
        <f>_xll.BDS("SPX Index","CHAIN_TICKERS", "CHAIN_STRIKE_PX_OVRD",F3918, "CHAIN_PUT_CALL_TYPE_OVRD=P", "CHAIN_PERIODICITY_OVRD=M")</f>
        <v>SPX US 11/20/15 P2700</v>
      </c>
    </row>
    <row r="3919" spans="1:7" x14ac:dyDescent="0.25">
      <c r="A3919">
        <v>0</v>
      </c>
      <c r="B3919" s="9">
        <v>4.6438356164383554E-5</v>
      </c>
      <c r="C3919" s="9" t="str">
        <f t="shared" si="122"/>
        <v>$H$3946</v>
      </c>
      <c r="D3919" s="9" t="str">
        <f t="shared" si="123"/>
        <v>H3946</v>
      </c>
      <c r="F3919">
        <v>78560</v>
      </c>
      <c r="G3919" s="1" t="str">
        <f>_xll.BDS("SPX Index","CHAIN_TICKERS", "CHAIN_STRIKE_PX_OVRD",F3919, "CHAIN_PUT_CALL_TYPE_OVRD=P", "CHAIN_PERIODICITY_OVRD=M")</f>
        <v>SPX US 11/20/15 P2700</v>
      </c>
    </row>
    <row r="3920" spans="1:7" x14ac:dyDescent="0.25">
      <c r="A3920">
        <v>0</v>
      </c>
      <c r="B3920" s="9">
        <v>4.6986301369863012E-5</v>
      </c>
      <c r="C3920" s="9" t="str">
        <f t="shared" si="122"/>
        <v>$H$3947</v>
      </c>
      <c r="D3920" s="9" t="str">
        <f t="shared" si="123"/>
        <v>H3947</v>
      </c>
      <c r="F3920">
        <v>78580</v>
      </c>
      <c r="G3920" s="1" t="str">
        <f>_xll.BDS("SPX Index","CHAIN_TICKERS", "CHAIN_STRIKE_PX_OVRD",F3920, "CHAIN_PUT_CALL_TYPE_OVRD=P", "CHAIN_PERIODICITY_OVRD=M")</f>
        <v>SPX US 11/20/15 P2700</v>
      </c>
    </row>
    <row r="3921" spans="1:7" x14ac:dyDescent="0.25">
      <c r="A3921">
        <v>0</v>
      </c>
      <c r="B3921" s="9">
        <v>4.7835616438356163E-5</v>
      </c>
      <c r="C3921" s="9" t="str">
        <f t="shared" si="122"/>
        <v>$H$3948</v>
      </c>
      <c r="D3921" s="9" t="str">
        <f t="shared" si="123"/>
        <v>H3948</v>
      </c>
      <c r="F3921">
        <v>78600</v>
      </c>
      <c r="G3921" s="1" t="str">
        <f>_xll.BDS("SPX Index","CHAIN_TICKERS", "CHAIN_STRIKE_PX_OVRD",F3921, "CHAIN_PUT_CALL_TYPE_OVRD=P", "CHAIN_PERIODICITY_OVRD=M")</f>
        <v>SPX US 11/20/15 P2700</v>
      </c>
    </row>
    <row r="3922" spans="1:7" x14ac:dyDescent="0.25">
      <c r="A3922">
        <v>0</v>
      </c>
      <c r="B3922" s="9">
        <v>4.756164383561644E-5</v>
      </c>
      <c r="C3922" s="9" t="str">
        <f t="shared" si="122"/>
        <v>$H$3949</v>
      </c>
      <c r="D3922" s="9" t="str">
        <f t="shared" si="123"/>
        <v>H3949</v>
      </c>
      <c r="F3922">
        <v>78620</v>
      </c>
      <c r="G3922" s="1" t="str">
        <f>_xll.BDS("SPX Index","CHAIN_TICKERS", "CHAIN_STRIKE_PX_OVRD",F3922, "CHAIN_PUT_CALL_TYPE_OVRD=P", "CHAIN_PERIODICITY_OVRD=M")</f>
        <v>SPX US 11/20/15 P2700</v>
      </c>
    </row>
    <row r="3923" spans="1:7" x14ac:dyDescent="0.25">
      <c r="A3923">
        <v>0</v>
      </c>
      <c r="B3923" s="9">
        <v>4.6986301369863012E-5</v>
      </c>
      <c r="C3923" s="9" t="str">
        <f t="shared" si="122"/>
        <v>$H$3950</v>
      </c>
      <c r="D3923" s="9" t="str">
        <f t="shared" si="123"/>
        <v>H3950</v>
      </c>
      <c r="F3923">
        <v>78640</v>
      </c>
      <c r="G3923" s="1" t="str">
        <f>_xll.BDS("SPX Index","CHAIN_TICKERS", "CHAIN_STRIKE_PX_OVRD",F3923, "CHAIN_PUT_CALL_TYPE_OVRD=P", "CHAIN_PERIODICITY_OVRD=M")</f>
        <v>SPX US 11/20/15 P2700</v>
      </c>
    </row>
    <row r="3924" spans="1:7" x14ac:dyDescent="0.25">
      <c r="A3924">
        <v>0</v>
      </c>
      <c r="B3924" s="9">
        <v>4.7260273972602741E-5</v>
      </c>
      <c r="C3924" s="9" t="str">
        <f t="shared" si="122"/>
        <v>$H$3951</v>
      </c>
      <c r="D3924" s="9" t="str">
        <f t="shared" si="123"/>
        <v>H3951</v>
      </c>
      <c r="F3924">
        <v>78660</v>
      </c>
      <c r="G3924" s="1" t="str">
        <f>_xll.BDS("SPX Index","CHAIN_TICKERS", "CHAIN_STRIKE_PX_OVRD",F3924, "CHAIN_PUT_CALL_TYPE_OVRD=P", "CHAIN_PERIODICITY_OVRD=M")</f>
        <v>SPX US 11/20/15 P2700</v>
      </c>
    </row>
    <row r="3925" spans="1:7" x14ac:dyDescent="0.25">
      <c r="A3925">
        <v>0</v>
      </c>
      <c r="B3925" s="9">
        <v>4.756164383561644E-5</v>
      </c>
      <c r="C3925" s="9" t="str">
        <f t="shared" si="122"/>
        <v>$H$3952</v>
      </c>
      <c r="D3925" s="9" t="str">
        <f t="shared" si="123"/>
        <v>H3952</v>
      </c>
      <c r="F3925">
        <v>78680</v>
      </c>
      <c r="G3925" s="1" t="str">
        <f>_xll.BDS("SPX Index","CHAIN_TICKERS", "CHAIN_STRIKE_PX_OVRD",F3925, "CHAIN_PUT_CALL_TYPE_OVRD=P", "CHAIN_PERIODICITY_OVRD=M")</f>
        <v>SPX US 11/20/15 P2700</v>
      </c>
    </row>
    <row r="3926" spans="1:7" x14ac:dyDescent="0.25">
      <c r="A3926">
        <v>0</v>
      </c>
      <c r="B3926" s="9">
        <v>4.7013698630136983E-5</v>
      </c>
      <c r="C3926" s="9" t="str">
        <f t="shared" si="122"/>
        <v>$H$3953</v>
      </c>
      <c r="D3926" s="9" t="str">
        <f t="shared" si="123"/>
        <v>H3953</v>
      </c>
      <c r="F3926">
        <v>78700</v>
      </c>
      <c r="G3926" s="1" t="str">
        <f>_xll.BDS("SPX Index","CHAIN_TICKERS", "CHAIN_STRIKE_PX_OVRD",F3926, "CHAIN_PUT_CALL_TYPE_OVRD=P", "CHAIN_PERIODICITY_OVRD=M")</f>
        <v>SPX US 11/20/15 P2700</v>
      </c>
    </row>
    <row r="3927" spans="1:7" x14ac:dyDescent="0.25">
      <c r="A3927">
        <v>0</v>
      </c>
      <c r="B3927" s="9">
        <v>4.6986301369863012E-5</v>
      </c>
      <c r="C3927" s="9" t="str">
        <f t="shared" si="122"/>
        <v>$H$3954</v>
      </c>
      <c r="D3927" s="9" t="str">
        <f t="shared" si="123"/>
        <v>H3954</v>
      </c>
      <c r="F3927">
        <v>78720</v>
      </c>
      <c r="G3927" s="1" t="str">
        <f>_xll.BDS("SPX Index","CHAIN_TICKERS", "CHAIN_STRIKE_PX_OVRD",F3927, "CHAIN_PUT_CALL_TYPE_OVRD=P", "CHAIN_PERIODICITY_OVRD=M")</f>
        <v>SPX US 11/20/15 P2700</v>
      </c>
    </row>
    <row r="3928" spans="1:7" x14ac:dyDescent="0.25">
      <c r="A3928">
        <v>0</v>
      </c>
      <c r="B3928" s="9">
        <v>4.6164383561643839E-5</v>
      </c>
      <c r="C3928" s="9" t="str">
        <f t="shared" si="122"/>
        <v>$H$3955</v>
      </c>
      <c r="D3928" s="9" t="str">
        <f t="shared" si="123"/>
        <v>H3955</v>
      </c>
      <c r="F3928">
        <v>78740</v>
      </c>
      <c r="G3928" s="1" t="str">
        <f>_xll.BDS("SPX Index","CHAIN_TICKERS", "CHAIN_STRIKE_PX_OVRD",F3928, "CHAIN_PUT_CALL_TYPE_OVRD=P", "CHAIN_PERIODICITY_OVRD=M")</f>
        <v>SPX US 11/20/15 P2700</v>
      </c>
    </row>
    <row r="3929" spans="1:7" x14ac:dyDescent="0.25">
      <c r="A3929">
        <v>0</v>
      </c>
      <c r="B3929" s="9">
        <v>4.589041095890411E-5</v>
      </c>
      <c r="C3929" s="9" t="str">
        <f t="shared" si="122"/>
        <v>$H$3956</v>
      </c>
      <c r="D3929" s="9" t="str">
        <f t="shared" si="123"/>
        <v>H3956</v>
      </c>
      <c r="F3929">
        <v>78760</v>
      </c>
      <c r="G3929" s="1" t="str">
        <f>_xll.BDS("SPX Index","CHAIN_TICKERS", "CHAIN_STRIKE_PX_OVRD",F3929, "CHAIN_PUT_CALL_TYPE_OVRD=P", "CHAIN_PERIODICITY_OVRD=M")</f>
        <v>SPX US 11/20/15 P2700</v>
      </c>
    </row>
    <row r="3930" spans="1:7" x14ac:dyDescent="0.25">
      <c r="A3930">
        <v>0</v>
      </c>
      <c r="B3930" s="9">
        <v>4.5616438356164388E-5</v>
      </c>
      <c r="C3930" s="9" t="str">
        <f t="shared" si="122"/>
        <v>$H$3957</v>
      </c>
      <c r="D3930" s="9" t="str">
        <f t="shared" si="123"/>
        <v>H3957</v>
      </c>
      <c r="F3930">
        <v>78780</v>
      </c>
      <c r="G3930" s="1" t="str">
        <f>_xll.BDS("SPX Index","CHAIN_TICKERS", "CHAIN_STRIKE_PX_OVRD",F3930, "CHAIN_PUT_CALL_TYPE_OVRD=P", "CHAIN_PERIODICITY_OVRD=M")</f>
        <v>SPX US 11/20/15 P2700</v>
      </c>
    </row>
    <row r="3931" spans="1:7" x14ac:dyDescent="0.25">
      <c r="A3931">
        <v>0</v>
      </c>
      <c r="B3931" s="9">
        <v>4.589041095890411E-5</v>
      </c>
      <c r="C3931" s="9" t="str">
        <f t="shared" si="122"/>
        <v>$H$3958</v>
      </c>
      <c r="D3931" s="9" t="str">
        <f t="shared" si="123"/>
        <v>H3958</v>
      </c>
      <c r="F3931">
        <v>78800</v>
      </c>
      <c r="G3931" s="1" t="str">
        <f>_xll.BDS("SPX Index","CHAIN_TICKERS", "CHAIN_STRIKE_PX_OVRD",F3931, "CHAIN_PUT_CALL_TYPE_OVRD=P", "CHAIN_PERIODICITY_OVRD=M")</f>
        <v>SPX US 11/20/15 P2700</v>
      </c>
    </row>
    <row r="3932" spans="1:7" x14ac:dyDescent="0.25">
      <c r="A3932">
        <v>0</v>
      </c>
      <c r="B3932" s="9">
        <v>4.2520547945205478E-5</v>
      </c>
      <c r="C3932" s="9" t="str">
        <f t="shared" si="122"/>
        <v>$H$3959</v>
      </c>
      <c r="D3932" s="9" t="str">
        <f t="shared" si="123"/>
        <v>H3959</v>
      </c>
      <c r="F3932">
        <v>78820</v>
      </c>
      <c r="G3932" s="1" t="str">
        <f>_xll.BDS("SPX Index","CHAIN_TICKERS", "CHAIN_STRIKE_PX_OVRD",F3932, "CHAIN_PUT_CALL_TYPE_OVRD=P", "CHAIN_PERIODICITY_OVRD=M")</f>
        <v>SPX US 11/20/15 P2700</v>
      </c>
    </row>
    <row r="3933" spans="1:7" x14ac:dyDescent="0.25">
      <c r="A3933">
        <v>0</v>
      </c>
      <c r="B3933" s="9">
        <v>4.3068493150684936E-5</v>
      </c>
      <c r="C3933" s="9" t="str">
        <f t="shared" si="122"/>
        <v>$H$3960</v>
      </c>
      <c r="D3933" s="9" t="str">
        <f t="shared" si="123"/>
        <v>H3960</v>
      </c>
      <c r="F3933">
        <v>78840</v>
      </c>
      <c r="G3933" s="1" t="str">
        <f>_xll.BDS("SPX Index","CHAIN_TICKERS", "CHAIN_STRIKE_PX_OVRD",F3933, "CHAIN_PUT_CALL_TYPE_OVRD=P", "CHAIN_PERIODICITY_OVRD=M")</f>
        <v>SPX US 11/20/15 P2700</v>
      </c>
    </row>
    <row r="3934" spans="1:7" x14ac:dyDescent="0.25">
      <c r="A3934">
        <v>0</v>
      </c>
      <c r="B3934" s="9">
        <v>4.3643835616438357E-5</v>
      </c>
      <c r="C3934" s="9" t="str">
        <f t="shared" si="122"/>
        <v>$H$3961</v>
      </c>
      <c r="D3934" s="9" t="str">
        <f t="shared" si="123"/>
        <v>H3961</v>
      </c>
      <c r="F3934">
        <v>78860</v>
      </c>
      <c r="G3934" s="1" t="str">
        <f>_xll.BDS("SPX Index","CHAIN_TICKERS", "CHAIN_STRIKE_PX_OVRD",F3934, "CHAIN_PUT_CALL_TYPE_OVRD=P", "CHAIN_PERIODICITY_OVRD=M")</f>
        <v>SPX US 11/20/15 P2700</v>
      </c>
    </row>
    <row r="3935" spans="1:7" x14ac:dyDescent="0.25">
      <c r="A3935">
        <v>0</v>
      </c>
      <c r="B3935" s="9">
        <v>4.391780821917808E-5</v>
      </c>
      <c r="C3935" s="9" t="str">
        <f t="shared" si="122"/>
        <v>$H$3962</v>
      </c>
      <c r="D3935" s="9" t="str">
        <f t="shared" si="123"/>
        <v>H3962</v>
      </c>
      <c r="F3935">
        <v>78880</v>
      </c>
      <c r="G3935" s="1" t="str">
        <f>_xll.BDS("SPX Index","CHAIN_TICKERS", "CHAIN_STRIKE_PX_OVRD",F3935, "CHAIN_PUT_CALL_TYPE_OVRD=P", "CHAIN_PERIODICITY_OVRD=M")</f>
        <v>SPX US 11/20/15 P2700</v>
      </c>
    </row>
    <row r="3936" spans="1:7" x14ac:dyDescent="0.25">
      <c r="A3936">
        <v>1</v>
      </c>
      <c r="B3936" s="9">
        <v>4.4493150684931508E-5</v>
      </c>
      <c r="C3936" s="9" t="str">
        <f t="shared" si="122"/>
        <v>$H$3963</v>
      </c>
      <c r="D3936" s="9" t="str">
        <f t="shared" si="123"/>
        <v>H3963</v>
      </c>
      <c r="F3936">
        <v>78900</v>
      </c>
      <c r="G3936" s="1" t="str">
        <f>_xll.BDS("SPX Index","CHAIN_TICKERS", "CHAIN_STRIKE_PX_OVRD",F3936, "CHAIN_PUT_CALL_TYPE_OVRD=P", "CHAIN_PERIODICITY_OVRD=M")</f>
        <v>SPX US 11/20/15 P2700</v>
      </c>
    </row>
    <row r="3937" spans="1:7" x14ac:dyDescent="0.25">
      <c r="A3937">
        <v>0</v>
      </c>
      <c r="B3937" s="9">
        <v>4.4191780821917808E-5</v>
      </c>
      <c r="C3937" s="9" t="str">
        <f t="shared" si="122"/>
        <v>$H$3964</v>
      </c>
      <c r="D3937" s="9" t="str">
        <f t="shared" si="123"/>
        <v>H3964</v>
      </c>
      <c r="F3937">
        <v>78920</v>
      </c>
      <c r="G3937" s="1" t="str">
        <f>_xll.BDS("SPX Index","CHAIN_TICKERS", "CHAIN_STRIKE_PX_OVRD",F3937, "CHAIN_PUT_CALL_TYPE_OVRD=P", "CHAIN_PERIODICITY_OVRD=M")</f>
        <v>SPX US 11/20/15 P2700</v>
      </c>
    </row>
    <row r="3938" spans="1:7" x14ac:dyDescent="0.25">
      <c r="A3938">
        <v>0</v>
      </c>
      <c r="B3938" s="9">
        <v>4.671232876712329E-5</v>
      </c>
      <c r="C3938" s="9" t="str">
        <f t="shared" si="122"/>
        <v>$H$3965</v>
      </c>
      <c r="D3938" s="9" t="str">
        <f t="shared" si="123"/>
        <v>H3965</v>
      </c>
      <c r="F3938">
        <v>78940</v>
      </c>
      <c r="G3938" s="1" t="str">
        <f>_xll.BDS("SPX Index","CHAIN_TICKERS", "CHAIN_STRIKE_PX_OVRD",F3938, "CHAIN_PUT_CALL_TYPE_OVRD=P", "CHAIN_PERIODICITY_OVRD=M")</f>
        <v>SPX US 11/20/15 P2700</v>
      </c>
    </row>
    <row r="3939" spans="1:7" x14ac:dyDescent="0.25">
      <c r="A3939">
        <v>0</v>
      </c>
      <c r="B3939" s="9">
        <v>4.6438356164383554E-5</v>
      </c>
      <c r="C3939" s="9" t="str">
        <f t="shared" si="122"/>
        <v>$H$3966</v>
      </c>
      <c r="D3939" s="9" t="str">
        <f t="shared" si="123"/>
        <v>H3966</v>
      </c>
      <c r="F3939">
        <v>78960</v>
      </c>
      <c r="G3939" s="1" t="str">
        <f>_xll.BDS("SPX Index","CHAIN_TICKERS", "CHAIN_STRIKE_PX_OVRD",F3939, "CHAIN_PUT_CALL_TYPE_OVRD=P", "CHAIN_PERIODICITY_OVRD=M")</f>
        <v>SPX US 11/20/15 P2700</v>
      </c>
    </row>
    <row r="3940" spans="1:7" x14ac:dyDescent="0.25">
      <c r="A3940">
        <v>0</v>
      </c>
      <c r="B3940" s="9">
        <v>4.7013698630136983E-5</v>
      </c>
      <c r="C3940" s="9" t="str">
        <f t="shared" si="122"/>
        <v>$H$3967</v>
      </c>
      <c r="D3940" s="9" t="str">
        <f t="shared" si="123"/>
        <v>H3967</v>
      </c>
      <c r="F3940">
        <v>78980</v>
      </c>
      <c r="G3940" s="1" t="str">
        <f>_xll.BDS("SPX Index","CHAIN_TICKERS", "CHAIN_STRIKE_PX_OVRD",F3940, "CHAIN_PUT_CALL_TYPE_OVRD=P", "CHAIN_PERIODICITY_OVRD=M")</f>
        <v>SPX US 11/20/15 P2700</v>
      </c>
    </row>
    <row r="3941" spans="1:7" x14ac:dyDescent="0.25">
      <c r="A3941">
        <v>0</v>
      </c>
      <c r="B3941" s="9">
        <v>4.671232876712329E-5</v>
      </c>
      <c r="C3941" s="9" t="str">
        <f t="shared" si="122"/>
        <v>$H$3968</v>
      </c>
      <c r="D3941" s="9" t="str">
        <f t="shared" si="123"/>
        <v>H3968</v>
      </c>
      <c r="F3941">
        <v>79000</v>
      </c>
      <c r="G3941" s="1" t="str">
        <f>_xll.BDS("SPX Index","CHAIN_TICKERS", "CHAIN_STRIKE_PX_OVRD",F3941, "CHAIN_PUT_CALL_TYPE_OVRD=P", "CHAIN_PERIODICITY_OVRD=M")</f>
        <v>SPX US 11/20/15 P2700</v>
      </c>
    </row>
    <row r="3942" spans="1:7" x14ac:dyDescent="0.25">
      <c r="A3942">
        <v>0</v>
      </c>
      <c r="B3942" s="9">
        <v>4.7287671232876712E-5</v>
      </c>
      <c r="C3942" s="9" t="str">
        <f t="shared" si="122"/>
        <v>$H$3969</v>
      </c>
      <c r="D3942" s="9" t="str">
        <f t="shared" si="123"/>
        <v>H3969</v>
      </c>
      <c r="F3942">
        <v>79020</v>
      </c>
      <c r="G3942" s="1" t="str">
        <f>_xll.BDS("SPX Index","CHAIN_TICKERS", "CHAIN_STRIKE_PX_OVRD",F3942, "CHAIN_PUT_CALL_TYPE_OVRD=P", "CHAIN_PERIODICITY_OVRD=M")</f>
        <v>SPX US 11/20/15 P2700</v>
      </c>
    </row>
    <row r="3943" spans="1:7" x14ac:dyDescent="0.25">
      <c r="A3943">
        <v>0</v>
      </c>
      <c r="B3943" s="9">
        <v>4.6739726027397261E-5</v>
      </c>
      <c r="C3943" s="9" t="str">
        <f t="shared" si="122"/>
        <v>$H$3970</v>
      </c>
      <c r="D3943" s="9" t="str">
        <f t="shared" si="123"/>
        <v>H3970</v>
      </c>
      <c r="F3943">
        <v>79040</v>
      </c>
      <c r="G3943" s="1" t="str">
        <f>_xll.BDS("SPX Index","CHAIN_TICKERS", "CHAIN_STRIKE_PX_OVRD",F3943, "CHAIN_PUT_CALL_TYPE_OVRD=P", "CHAIN_PERIODICITY_OVRD=M")</f>
        <v>SPX US 11/20/15 P2700</v>
      </c>
    </row>
    <row r="3944" spans="1:7" x14ac:dyDescent="0.25">
      <c r="A3944">
        <v>0</v>
      </c>
      <c r="B3944" s="9">
        <v>4.8136986301369869E-5</v>
      </c>
      <c r="C3944" s="9" t="str">
        <f t="shared" si="122"/>
        <v>$H$3971</v>
      </c>
      <c r="D3944" s="9" t="str">
        <f t="shared" si="123"/>
        <v>H3971</v>
      </c>
      <c r="F3944">
        <v>79060</v>
      </c>
      <c r="G3944" s="1" t="str">
        <f>_xll.BDS("SPX Index","CHAIN_TICKERS", "CHAIN_STRIKE_PX_OVRD",F3944, "CHAIN_PUT_CALL_TYPE_OVRD=P", "CHAIN_PERIODICITY_OVRD=M")</f>
        <v>SPX US 11/20/15 P2700</v>
      </c>
    </row>
    <row r="3945" spans="1:7" x14ac:dyDescent="0.25">
      <c r="A3945">
        <v>0</v>
      </c>
      <c r="B3945" s="9">
        <v>4.8136986301369869E-5</v>
      </c>
      <c r="C3945" s="9" t="str">
        <f t="shared" si="122"/>
        <v>$H$3972</v>
      </c>
      <c r="D3945" s="9" t="str">
        <f t="shared" si="123"/>
        <v>H3972</v>
      </c>
      <c r="F3945">
        <v>79080</v>
      </c>
      <c r="G3945" s="1" t="str">
        <f>_xll.BDS("SPX Index","CHAIN_TICKERS", "CHAIN_STRIKE_PX_OVRD",F3945, "CHAIN_PUT_CALL_TYPE_OVRD=P", "CHAIN_PERIODICITY_OVRD=M")</f>
        <v>SPX US 11/20/15 P2700</v>
      </c>
    </row>
    <row r="3946" spans="1:7" x14ac:dyDescent="0.25">
      <c r="A3946">
        <v>0</v>
      </c>
      <c r="B3946" s="9">
        <v>4.8109589041095891E-5</v>
      </c>
      <c r="C3946" s="9" t="str">
        <f t="shared" si="122"/>
        <v>$H$3973</v>
      </c>
      <c r="D3946" s="9" t="str">
        <f t="shared" si="123"/>
        <v>H3973</v>
      </c>
      <c r="F3946">
        <v>79100</v>
      </c>
      <c r="G3946" s="1" t="str">
        <f>_xll.BDS("SPX Index","CHAIN_TICKERS", "CHAIN_STRIKE_PX_OVRD",F3946, "CHAIN_PUT_CALL_TYPE_OVRD=P", "CHAIN_PERIODICITY_OVRD=M")</f>
        <v>SPX US 11/20/15 P2700</v>
      </c>
    </row>
    <row r="3947" spans="1:7" x14ac:dyDescent="0.25">
      <c r="A3947">
        <v>0</v>
      </c>
      <c r="B3947" s="9">
        <v>4.8109589041095891E-5</v>
      </c>
      <c r="C3947" s="9" t="str">
        <f t="shared" si="122"/>
        <v>$H$3974</v>
      </c>
      <c r="D3947" s="9" t="str">
        <f t="shared" si="123"/>
        <v>H3974</v>
      </c>
      <c r="F3947">
        <v>79120</v>
      </c>
      <c r="G3947" s="1" t="str">
        <f>_xll.BDS("SPX Index","CHAIN_TICKERS", "CHAIN_STRIKE_PX_OVRD",F3947, "CHAIN_PUT_CALL_TYPE_OVRD=P", "CHAIN_PERIODICITY_OVRD=M")</f>
        <v>SPX US 11/20/15 P2700</v>
      </c>
    </row>
    <row r="3948" spans="1:7" x14ac:dyDescent="0.25">
      <c r="A3948">
        <v>0</v>
      </c>
      <c r="B3948" s="9">
        <v>4.8136986301369869E-5</v>
      </c>
      <c r="C3948" s="9" t="str">
        <f t="shared" si="122"/>
        <v>$H$3975</v>
      </c>
      <c r="D3948" s="9" t="str">
        <f t="shared" si="123"/>
        <v>H3975</v>
      </c>
      <c r="F3948">
        <v>79140</v>
      </c>
      <c r="G3948" s="1" t="str">
        <f>_xll.BDS("SPX Index","CHAIN_TICKERS", "CHAIN_STRIKE_PX_OVRD",F3948, "CHAIN_PUT_CALL_TYPE_OVRD=P", "CHAIN_PERIODICITY_OVRD=M")</f>
        <v>SPX US 11/20/15 P2700</v>
      </c>
    </row>
    <row r="3949" spans="1:7" x14ac:dyDescent="0.25">
      <c r="A3949">
        <v>0</v>
      </c>
      <c r="B3949" s="9">
        <v>4.756164383561644E-5</v>
      </c>
      <c r="C3949" s="9" t="str">
        <f t="shared" si="122"/>
        <v>$H$3976</v>
      </c>
      <c r="D3949" s="9" t="str">
        <f t="shared" si="123"/>
        <v>H3976</v>
      </c>
      <c r="F3949">
        <v>79160</v>
      </c>
      <c r="G3949" s="1" t="str">
        <f>_xll.BDS("SPX Index","CHAIN_TICKERS", "CHAIN_STRIKE_PX_OVRD",F3949, "CHAIN_PUT_CALL_TYPE_OVRD=P", "CHAIN_PERIODICITY_OVRD=M")</f>
        <v>SPX US 11/20/15 P2700</v>
      </c>
    </row>
    <row r="3950" spans="1:7" x14ac:dyDescent="0.25">
      <c r="A3950">
        <v>0</v>
      </c>
      <c r="B3950" s="9">
        <v>4.7287671232876712E-5</v>
      </c>
      <c r="C3950" s="9" t="str">
        <f t="shared" si="122"/>
        <v>$H$3977</v>
      </c>
      <c r="D3950" s="9" t="str">
        <f t="shared" si="123"/>
        <v>H3977</v>
      </c>
      <c r="F3950">
        <v>79180</v>
      </c>
      <c r="G3950" s="1" t="str">
        <f>_xll.BDS("SPX Index","CHAIN_TICKERS", "CHAIN_STRIKE_PX_OVRD",F3950, "CHAIN_PUT_CALL_TYPE_OVRD=P", "CHAIN_PERIODICITY_OVRD=M")</f>
        <v>SPX US 11/20/15 P2700</v>
      </c>
    </row>
    <row r="3951" spans="1:7" x14ac:dyDescent="0.25">
      <c r="A3951">
        <v>0</v>
      </c>
      <c r="B3951" s="9">
        <v>4.671232876712329E-5</v>
      </c>
      <c r="C3951" s="9" t="str">
        <f t="shared" si="122"/>
        <v>$H$3978</v>
      </c>
      <c r="D3951" s="9" t="str">
        <f t="shared" si="123"/>
        <v>H3978</v>
      </c>
      <c r="F3951">
        <v>79200</v>
      </c>
      <c r="G3951" s="1" t="str">
        <f>_xll.BDS("SPX Index","CHAIN_TICKERS", "CHAIN_STRIKE_PX_OVRD",F3951, "CHAIN_PUT_CALL_TYPE_OVRD=P", "CHAIN_PERIODICITY_OVRD=M")</f>
        <v>SPX US 11/20/15 P2700</v>
      </c>
    </row>
    <row r="3952" spans="1:7" x14ac:dyDescent="0.25">
      <c r="A3952">
        <v>0</v>
      </c>
      <c r="B3952" s="9">
        <v>4.756164383561644E-5</v>
      </c>
      <c r="C3952" s="9" t="str">
        <f t="shared" si="122"/>
        <v>$H$3979</v>
      </c>
      <c r="D3952" s="9" t="str">
        <f t="shared" si="123"/>
        <v>H3979</v>
      </c>
      <c r="F3952">
        <v>79220</v>
      </c>
      <c r="G3952" s="1" t="str">
        <f>_xll.BDS("SPX Index","CHAIN_TICKERS", "CHAIN_STRIKE_PX_OVRD",F3952, "CHAIN_PUT_CALL_TYPE_OVRD=P", "CHAIN_PERIODICITY_OVRD=M")</f>
        <v>SPX US 11/20/15 P2700</v>
      </c>
    </row>
    <row r="3953" spans="1:7" x14ac:dyDescent="0.25">
      <c r="A3953">
        <v>0</v>
      </c>
      <c r="B3953" s="9">
        <v>4.7835616438356163E-5</v>
      </c>
      <c r="C3953" s="9" t="str">
        <f t="shared" si="122"/>
        <v>$H$3980</v>
      </c>
      <c r="D3953" s="9" t="str">
        <f t="shared" si="123"/>
        <v>H3980</v>
      </c>
      <c r="F3953">
        <v>79240</v>
      </c>
      <c r="G3953" s="1" t="str">
        <f>_xll.BDS("SPX Index","CHAIN_TICKERS", "CHAIN_STRIKE_PX_OVRD",F3953, "CHAIN_PUT_CALL_TYPE_OVRD=P", "CHAIN_PERIODICITY_OVRD=M")</f>
        <v>SPX US 11/20/15 P2700</v>
      </c>
    </row>
    <row r="3954" spans="1:7" x14ac:dyDescent="0.25">
      <c r="A3954">
        <v>0</v>
      </c>
      <c r="B3954" s="9">
        <v>4.7835616438356163E-5</v>
      </c>
      <c r="C3954" s="9" t="str">
        <f t="shared" si="122"/>
        <v>$H$3981</v>
      </c>
      <c r="D3954" s="9" t="str">
        <f t="shared" si="123"/>
        <v>H3981</v>
      </c>
      <c r="F3954">
        <v>79260</v>
      </c>
      <c r="G3954" s="1" t="str">
        <f>_xll.BDS("SPX Index","CHAIN_TICKERS", "CHAIN_STRIKE_PX_OVRD",F3954, "CHAIN_PUT_CALL_TYPE_OVRD=P", "CHAIN_PERIODICITY_OVRD=M")</f>
        <v>SPX US 11/20/15 P2700</v>
      </c>
    </row>
    <row r="3955" spans="1:7" x14ac:dyDescent="0.25">
      <c r="A3955">
        <v>0</v>
      </c>
      <c r="B3955" s="9">
        <v>4.7835616438356163E-5</v>
      </c>
      <c r="C3955" s="9" t="str">
        <f t="shared" si="122"/>
        <v>$H$3982</v>
      </c>
      <c r="D3955" s="9" t="str">
        <f t="shared" si="123"/>
        <v>H3982</v>
      </c>
      <c r="F3955">
        <v>79280</v>
      </c>
      <c r="G3955" s="1" t="str">
        <f>_xll.BDS("SPX Index","CHAIN_TICKERS", "CHAIN_STRIKE_PX_OVRD",F3955, "CHAIN_PUT_CALL_TYPE_OVRD=P", "CHAIN_PERIODICITY_OVRD=M")</f>
        <v>SPX US 11/20/15 P2700</v>
      </c>
    </row>
    <row r="3956" spans="1:7" x14ac:dyDescent="0.25">
      <c r="A3956">
        <v>0</v>
      </c>
      <c r="B3956" s="9">
        <v>4.756164383561644E-5</v>
      </c>
      <c r="C3956" s="9" t="str">
        <f t="shared" si="122"/>
        <v>$H$3983</v>
      </c>
      <c r="D3956" s="9" t="str">
        <f t="shared" si="123"/>
        <v>H3983</v>
      </c>
      <c r="F3956">
        <v>79300</v>
      </c>
      <c r="G3956" s="1" t="str">
        <f>_xll.BDS("SPX Index","CHAIN_TICKERS", "CHAIN_STRIKE_PX_OVRD",F3956, "CHAIN_PUT_CALL_TYPE_OVRD=P", "CHAIN_PERIODICITY_OVRD=M")</f>
        <v>SPX US 11/20/15 P2700</v>
      </c>
    </row>
    <row r="3957" spans="1:7" x14ac:dyDescent="0.25">
      <c r="A3957">
        <v>0</v>
      </c>
      <c r="B3957" s="9">
        <v>4.756164383561644E-5</v>
      </c>
      <c r="C3957" s="9" t="str">
        <f t="shared" si="122"/>
        <v>$H$3984</v>
      </c>
      <c r="D3957" s="9" t="str">
        <f t="shared" si="123"/>
        <v>H3984</v>
      </c>
      <c r="F3957">
        <v>79320</v>
      </c>
      <c r="G3957" s="1" t="str">
        <f>_xll.BDS("SPX Index","CHAIN_TICKERS", "CHAIN_STRIKE_PX_OVRD",F3957, "CHAIN_PUT_CALL_TYPE_OVRD=P", "CHAIN_PERIODICITY_OVRD=M")</f>
        <v>SPX US 11/20/15 P2700</v>
      </c>
    </row>
    <row r="3958" spans="1:7" x14ac:dyDescent="0.25">
      <c r="A3958">
        <v>0</v>
      </c>
      <c r="B3958" s="9">
        <v>4.8136986301369869E-5</v>
      </c>
      <c r="C3958" s="9" t="str">
        <f t="shared" si="122"/>
        <v>$H$3985</v>
      </c>
      <c r="D3958" s="9" t="str">
        <f t="shared" si="123"/>
        <v>H3985</v>
      </c>
      <c r="F3958">
        <v>79340</v>
      </c>
      <c r="G3958" s="1" t="str">
        <f>_xll.BDS("SPX Index","CHAIN_TICKERS", "CHAIN_STRIKE_PX_OVRD",F3958, "CHAIN_PUT_CALL_TYPE_OVRD=P", "CHAIN_PERIODICITY_OVRD=M")</f>
        <v>SPX US 11/20/15 P2700</v>
      </c>
    </row>
    <row r="3959" spans="1:7" x14ac:dyDescent="0.25">
      <c r="A3959">
        <v>3</v>
      </c>
      <c r="B3959" s="9">
        <v>4.8136986301369869E-5</v>
      </c>
      <c r="C3959" s="9" t="str">
        <f t="shared" si="122"/>
        <v>$H$3986</v>
      </c>
      <c r="D3959" s="9" t="str">
        <f t="shared" si="123"/>
        <v>H3986</v>
      </c>
      <c r="F3959">
        <v>79360</v>
      </c>
      <c r="G3959" s="1" t="str">
        <f>_xll.BDS("SPX Index","CHAIN_TICKERS", "CHAIN_STRIKE_PX_OVRD",F3959, "CHAIN_PUT_CALL_TYPE_OVRD=P", "CHAIN_PERIODICITY_OVRD=M")</f>
        <v>SPX US 11/20/15 P2700</v>
      </c>
    </row>
    <row r="3960" spans="1:7" x14ac:dyDescent="0.25">
      <c r="A3960">
        <v>0</v>
      </c>
      <c r="B3960" s="9">
        <v>4.8410958904109584E-5</v>
      </c>
      <c r="C3960" s="9" t="str">
        <f t="shared" si="122"/>
        <v>$H$3987</v>
      </c>
      <c r="D3960" s="9" t="str">
        <f t="shared" si="123"/>
        <v>H3987</v>
      </c>
      <c r="F3960">
        <v>79380</v>
      </c>
      <c r="G3960" s="1" t="str">
        <f>_xll.BDS("SPX Index","CHAIN_TICKERS", "CHAIN_STRIKE_PX_OVRD",F3960, "CHAIN_PUT_CALL_TYPE_OVRD=P", "CHAIN_PERIODICITY_OVRD=M")</f>
        <v>SPX US 11/20/15 P2700</v>
      </c>
    </row>
    <row r="3961" spans="1:7" x14ac:dyDescent="0.25">
      <c r="A3961">
        <v>0</v>
      </c>
      <c r="B3961" s="9">
        <v>4.8383561643835614E-5</v>
      </c>
      <c r="C3961" s="9" t="str">
        <f t="shared" si="122"/>
        <v>$H$3988</v>
      </c>
      <c r="D3961" s="9" t="str">
        <f t="shared" si="123"/>
        <v>H3988</v>
      </c>
      <c r="F3961">
        <v>79400</v>
      </c>
      <c r="G3961" s="1" t="str">
        <f>_xll.BDS("SPX Index","CHAIN_TICKERS", "CHAIN_STRIKE_PX_OVRD",F3961, "CHAIN_PUT_CALL_TYPE_OVRD=P", "CHAIN_PERIODICITY_OVRD=M")</f>
        <v>SPX US 11/20/15 P2700</v>
      </c>
    </row>
    <row r="3962" spans="1:7" x14ac:dyDescent="0.25">
      <c r="A3962">
        <v>0</v>
      </c>
      <c r="B3962" s="9">
        <v>4.8410958904109584E-5</v>
      </c>
      <c r="C3962" s="9" t="str">
        <f t="shared" si="122"/>
        <v>$H$3989</v>
      </c>
      <c r="D3962" s="9" t="str">
        <f t="shared" si="123"/>
        <v>H3989</v>
      </c>
      <c r="F3962">
        <v>79420</v>
      </c>
      <c r="G3962" s="1" t="str">
        <f>_xll.BDS("SPX Index","CHAIN_TICKERS", "CHAIN_STRIKE_PX_OVRD",F3962, "CHAIN_PUT_CALL_TYPE_OVRD=P", "CHAIN_PERIODICITY_OVRD=M")</f>
        <v>SPX US 11/20/15 P2700</v>
      </c>
    </row>
    <row r="3963" spans="1:7" x14ac:dyDescent="0.25">
      <c r="A3963">
        <v>0</v>
      </c>
      <c r="B3963" s="9">
        <v>4.8136986301369869E-5</v>
      </c>
      <c r="C3963" s="9" t="str">
        <f t="shared" si="122"/>
        <v>$H$3990</v>
      </c>
      <c r="D3963" s="9" t="str">
        <f t="shared" si="123"/>
        <v>H3990</v>
      </c>
      <c r="F3963">
        <v>79440</v>
      </c>
      <c r="G3963" s="1" t="str">
        <f>_xll.BDS("SPX Index","CHAIN_TICKERS", "CHAIN_STRIKE_PX_OVRD",F3963, "CHAIN_PUT_CALL_TYPE_OVRD=P", "CHAIN_PERIODICITY_OVRD=M")</f>
        <v>SPX US 11/20/15 P2700</v>
      </c>
    </row>
    <row r="3964" spans="1:7" x14ac:dyDescent="0.25">
      <c r="A3964">
        <v>0</v>
      </c>
      <c r="B3964" s="9">
        <v>4.8136986301369869E-5</v>
      </c>
      <c r="C3964" s="9" t="str">
        <f t="shared" si="122"/>
        <v>$H$3991</v>
      </c>
      <c r="D3964" s="9" t="str">
        <f t="shared" si="123"/>
        <v>H3991</v>
      </c>
      <c r="F3964">
        <v>79460</v>
      </c>
      <c r="G3964" s="1" t="str">
        <f>_xll.BDS("SPX Index","CHAIN_TICKERS", "CHAIN_STRIKE_PX_OVRD",F3964, "CHAIN_PUT_CALL_TYPE_OVRD=P", "CHAIN_PERIODICITY_OVRD=M")</f>
        <v>SPX US 11/20/15 P2700</v>
      </c>
    </row>
    <row r="3965" spans="1:7" x14ac:dyDescent="0.25">
      <c r="A3965">
        <v>0</v>
      </c>
      <c r="B3965" s="9">
        <v>4.868493150684932E-5</v>
      </c>
      <c r="C3965" s="9" t="str">
        <f t="shared" si="122"/>
        <v>$H$3992</v>
      </c>
      <c r="D3965" s="9" t="str">
        <f t="shared" si="123"/>
        <v>H3992</v>
      </c>
      <c r="F3965">
        <v>79480</v>
      </c>
      <c r="G3965" s="1" t="str">
        <f>_xll.BDS("SPX Index","CHAIN_TICKERS", "CHAIN_STRIKE_PX_OVRD",F3965, "CHAIN_PUT_CALL_TYPE_OVRD=P", "CHAIN_PERIODICITY_OVRD=M")</f>
        <v>SPX US 11/20/15 P2700</v>
      </c>
    </row>
    <row r="3966" spans="1:7" x14ac:dyDescent="0.25">
      <c r="A3966">
        <v>0</v>
      </c>
      <c r="B3966" s="9">
        <v>4.8958904109589042E-5</v>
      </c>
      <c r="C3966" s="9" t="str">
        <f t="shared" si="122"/>
        <v>$H$3993</v>
      </c>
      <c r="D3966" s="9" t="str">
        <f t="shared" si="123"/>
        <v>H3993</v>
      </c>
      <c r="F3966">
        <v>79500</v>
      </c>
      <c r="G3966" s="1" t="str">
        <f>_xll.BDS("SPX Index","CHAIN_TICKERS", "CHAIN_STRIKE_PX_OVRD",F3966, "CHAIN_PUT_CALL_TYPE_OVRD=P", "CHAIN_PERIODICITY_OVRD=M")</f>
        <v>SPX US 11/20/15 P2700</v>
      </c>
    </row>
    <row r="3967" spans="1:7" x14ac:dyDescent="0.25">
      <c r="A3967">
        <v>0</v>
      </c>
      <c r="B3967" s="9">
        <v>4.8958904109589042E-5</v>
      </c>
      <c r="C3967" s="9" t="str">
        <f t="shared" si="122"/>
        <v>$H$3994</v>
      </c>
      <c r="D3967" s="9" t="str">
        <f t="shared" si="123"/>
        <v>H3994</v>
      </c>
      <c r="F3967">
        <v>79520</v>
      </c>
      <c r="G3967" s="1" t="str">
        <f>_xll.BDS("SPX Index","CHAIN_TICKERS", "CHAIN_STRIKE_PX_OVRD",F3967, "CHAIN_PUT_CALL_TYPE_OVRD=P", "CHAIN_PERIODICITY_OVRD=M")</f>
        <v>SPX US 11/20/15 P2700</v>
      </c>
    </row>
    <row r="3968" spans="1:7" x14ac:dyDescent="0.25">
      <c r="A3968">
        <v>0</v>
      </c>
      <c r="B3968" s="9">
        <v>4.8410958904109584E-5</v>
      </c>
      <c r="C3968" s="9" t="str">
        <f t="shared" si="122"/>
        <v>$H$3995</v>
      </c>
      <c r="D3968" s="9" t="str">
        <f t="shared" si="123"/>
        <v>H3995</v>
      </c>
      <c r="F3968">
        <v>79540</v>
      </c>
      <c r="G3968" s="1" t="str">
        <f>_xll.BDS("SPX Index","CHAIN_TICKERS", "CHAIN_STRIKE_PX_OVRD",F3968, "CHAIN_PUT_CALL_TYPE_OVRD=P", "CHAIN_PERIODICITY_OVRD=M")</f>
        <v>SPX US 11/20/15 P2700</v>
      </c>
    </row>
    <row r="3969" spans="1:7" x14ac:dyDescent="0.25">
      <c r="A3969">
        <v>0</v>
      </c>
      <c r="B3969" s="9">
        <v>4.8958904109589042E-5</v>
      </c>
      <c r="C3969" s="9" t="str">
        <f t="shared" si="122"/>
        <v>$H$3996</v>
      </c>
      <c r="D3969" s="9" t="str">
        <f t="shared" si="123"/>
        <v>H3996</v>
      </c>
      <c r="F3969">
        <v>79560</v>
      </c>
      <c r="G3969" s="1" t="str">
        <f>_xll.BDS("SPX Index","CHAIN_TICKERS", "CHAIN_STRIKE_PX_OVRD",F3969, "CHAIN_PUT_CALL_TYPE_OVRD=P", "CHAIN_PERIODICITY_OVRD=M")</f>
        <v>SPX US 11/20/15 P2700</v>
      </c>
    </row>
    <row r="3970" spans="1:7" x14ac:dyDescent="0.25">
      <c r="A3970">
        <v>0</v>
      </c>
      <c r="B3970" s="9">
        <v>4.9232876712328771E-5</v>
      </c>
      <c r="C3970" s="9" t="str">
        <f t="shared" si="122"/>
        <v>$H$3997</v>
      </c>
      <c r="D3970" s="9" t="str">
        <f t="shared" si="123"/>
        <v>H3997</v>
      </c>
      <c r="F3970">
        <v>79580</v>
      </c>
      <c r="G3970" s="1" t="str">
        <f>_xll.BDS("SPX Index","CHAIN_TICKERS", "CHAIN_STRIKE_PX_OVRD",F3970, "CHAIN_PUT_CALL_TYPE_OVRD=P", "CHAIN_PERIODICITY_OVRD=M")</f>
        <v>SPX US 11/20/15 P2700</v>
      </c>
    </row>
    <row r="3971" spans="1:7" x14ac:dyDescent="0.25">
      <c r="A3971">
        <v>0</v>
      </c>
      <c r="B3971" s="9">
        <v>5.0082191780821915E-5</v>
      </c>
      <c r="C3971" s="9" t="str">
        <f t="shared" si="122"/>
        <v>$H$3998</v>
      </c>
      <c r="D3971" s="9" t="str">
        <f t="shared" si="123"/>
        <v>H3998</v>
      </c>
      <c r="F3971">
        <v>79600</v>
      </c>
      <c r="G3971" s="1" t="str">
        <f>_xll.BDS("SPX Index","CHAIN_TICKERS", "CHAIN_STRIKE_PX_OVRD",F3971, "CHAIN_PUT_CALL_TYPE_OVRD=P", "CHAIN_PERIODICITY_OVRD=M")</f>
        <v>SPX US 11/20/15 P2700</v>
      </c>
    </row>
    <row r="3972" spans="1:7" x14ac:dyDescent="0.25">
      <c r="A3972">
        <v>0</v>
      </c>
      <c r="B3972" s="9">
        <v>5.0383561643835615E-5</v>
      </c>
      <c r="C3972" s="9" t="str">
        <f t="shared" ref="C3972:C4035" si="124">ADDRESS(ROW(B3972)+MATCH(1,B3972:B3998),8)</f>
        <v>$H$3999</v>
      </c>
      <c r="D3972" s="9" t="str">
        <f t="shared" ref="D3972:D4035" si="125">"H"&amp;(ROW(B3972)+MATCH(1,B3972:B3998))</f>
        <v>H3999</v>
      </c>
      <c r="F3972">
        <v>79620</v>
      </c>
      <c r="G3972" s="1" t="str">
        <f>_xll.BDS("SPX Index","CHAIN_TICKERS", "CHAIN_STRIKE_PX_OVRD",F3972, "CHAIN_PUT_CALL_TYPE_OVRD=P", "CHAIN_PERIODICITY_OVRD=M")</f>
        <v>SPX US 11/20/15 P2700</v>
      </c>
    </row>
    <row r="3973" spans="1:7" x14ac:dyDescent="0.25">
      <c r="A3973">
        <v>0</v>
      </c>
      <c r="B3973" s="9">
        <v>4.9808219178082193E-5</v>
      </c>
      <c r="C3973" s="9" t="str">
        <f t="shared" si="124"/>
        <v>$H$4000</v>
      </c>
      <c r="D3973" s="9" t="str">
        <f t="shared" si="125"/>
        <v>H4000</v>
      </c>
      <c r="F3973">
        <v>79640</v>
      </c>
      <c r="G3973" s="1" t="str">
        <f>_xll.BDS("SPX Index","CHAIN_TICKERS", "CHAIN_STRIKE_PX_OVRD",F3973, "CHAIN_PUT_CALL_TYPE_OVRD=P", "CHAIN_PERIODICITY_OVRD=M")</f>
        <v>SPX US 11/20/15 P2700</v>
      </c>
    </row>
    <row r="3974" spans="1:7" x14ac:dyDescent="0.25">
      <c r="A3974">
        <v>0</v>
      </c>
      <c r="B3974" s="9">
        <v>5.0657534246575344E-5</v>
      </c>
      <c r="C3974" s="9" t="str">
        <f t="shared" si="124"/>
        <v>$H$4001</v>
      </c>
      <c r="D3974" s="9" t="str">
        <f t="shared" si="125"/>
        <v>H4001</v>
      </c>
      <c r="F3974">
        <v>79660</v>
      </c>
      <c r="G3974" s="1" t="str">
        <f>_xll.BDS("SPX Index","CHAIN_TICKERS", "CHAIN_STRIKE_PX_OVRD",F3974, "CHAIN_PUT_CALL_TYPE_OVRD=P", "CHAIN_PERIODICITY_OVRD=M")</f>
        <v>SPX US 11/20/15 P2700</v>
      </c>
    </row>
    <row r="3975" spans="1:7" x14ac:dyDescent="0.25">
      <c r="A3975">
        <v>0</v>
      </c>
      <c r="B3975" s="9">
        <v>5.0630136986301366E-5</v>
      </c>
      <c r="C3975" s="9" t="str">
        <f t="shared" si="124"/>
        <v>$H$4002</v>
      </c>
      <c r="D3975" s="9" t="str">
        <f t="shared" si="125"/>
        <v>H4002</v>
      </c>
      <c r="F3975">
        <v>79680</v>
      </c>
      <c r="G3975" s="1" t="str">
        <f>_xll.BDS("SPX Index","CHAIN_TICKERS", "CHAIN_STRIKE_PX_OVRD",F3975, "CHAIN_PUT_CALL_TYPE_OVRD=P", "CHAIN_PERIODICITY_OVRD=M")</f>
        <v>SPX US 11/20/15 P2700</v>
      </c>
    </row>
    <row r="3976" spans="1:7" x14ac:dyDescent="0.25">
      <c r="A3976">
        <v>0</v>
      </c>
      <c r="B3976" s="9">
        <v>5.0904109589041102E-5</v>
      </c>
      <c r="C3976" s="9" t="str">
        <f t="shared" si="124"/>
        <v>$H$4003</v>
      </c>
      <c r="D3976" s="9" t="str">
        <f t="shared" si="125"/>
        <v>H4003</v>
      </c>
      <c r="F3976">
        <v>79700</v>
      </c>
      <c r="G3976" s="1" t="str">
        <f>_xll.BDS("SPX Index","CHAIN_TICKERS", "CHAIN_STRIKE_PX_OVRD",F3976, "CHAIN_PUT_CALL_TYPE_OVRD=P", "CHAIN_PERIODICITY_OVRD=M")</f>
        <v>SPX US 11/20/15 P2700</v>
      </c>
    </row>
    <row r="3977" spans="1:7" x14ac:dyDescent="0.25">
      <c r="A3977">
        <v>0</v>
      </c>
      <c r="B3977" s="9">
        <v>5.0383561643835615E-5</v>
      </c>
      <c r="C3977" s="9" t="str">
        <f t="shared" si="124"/>
        <v>$H$4004</v>
      </c>
      <c r="D3977" s="9" t="str">
        <f t="shared" si="125"/>
        <v>H4004</v>
      </c>
      <c r="F3977">
        <v>79720</v>
      </c>
      <c r="G3977" s="1" t="str">
        <f>_xll.BDS("SPX Index","CHAIN_TICKERS", "CHAIN_STRIKE_PX_OVRD",F3977, "CHAIN_PUT_CALL_TYPE_OVRD=P", "CHAIN_PERIODICITY_OVRD=M")</f>
        <v>SPX US 11/20/15 P2700</v>
      </c>
    </row>
    <row r="3978" spans="1:7" x14ac:dyDescent="0.25">
      <c r="A3978">
        <v>0</v>
      </c>
      <c r="B3978" s="9">
        <v>5.0356164383561644E-5</v>
      </c>
      <c r="C3978" s="9" t="str">
        <f t="shared" si="124"/>
        <v>$H$4005</v>
      </c>
      <c r="D3978" s="9" t="str">
        <f t="shared" si="125"/>
        <v>H4005</v>
      </c>
      <c r="F3978">
        <v>79740</v>
      </c>
      <c r="G3978" s="1" t="str">
        <f>_xll.BDS("SPX Index","CHAIN_TICKERS", "CHAIN_STRIKE_PX_OVRD",F3978, "CHAIN_PUT_CALL_TYPE_OVRD=P", "CHAIN_PERIODICITY_OVRD=M")</f>
        <v>SPX US 11/20/15 P2700</v>
      </c>
    </row>
    <row r="3979" spans="1:7" x14ac:dyDescent="0.25">
      <c r="A3979">
        <v>1</v>
      </c>
      <c r="B3979" s="9">
        <v>4.9808219178082193E-5</v>
      </c>
      <c r="C3979" s="9" t="str">
        <f t="shared" si="124"/>
        <v>$H$4006</v>
      </c>
      <c r="D3979" s="9" t="str">
        <f t="shared" si="125"/>
        <v>H4006</v>
      </c>
      <c r="F3979">
        <v>79760</v>
      </c>
      <c r="G3979" s="1" t="str">
        <f>_xll.BDS("SPX Index","CHAIN_TICKERS", "CHAIN_STRIKE_PX_OVRD",F3979, "CHAIN_PUT_CALL_TYPE_OVRD=P", "CHAIN_PERIODICITY_OVRD=M")</f>
        <v>SPX US 11/20/15 P2700</v>
      </c>
    </row>
    <row r="3980" spans="1:7" x14ac:dyDescent="0.25">
      <c r="A3980">
        <v>0</v>
      </c>
      <c r="B3980" s="9">
        <v>5.0356164383561644E-5</v>
      </c>
      <c r="C3980" s="9" t="str">
        <f t="shared" si="124"/>
        <v>$H$4007</v>
      </c>
      <c r="D3980" s="9" t="str">
        <f t="shared" si="125"/>
        <v>H4007</v>
      </c>
      <c r="F3980">
        <v>79780</v>
      </c>
      <c r="G3980" s="1" t="str">
        <f>_xll.BDS("SPX Index","CHAIN_TICKERS", "CHAIN_STRIKE_PX_OVRD",F3980, "CHAIN_PUT_CALL_TYPE_OVRD=P", "CHAIN_PERIODICITY_OVRD=M")</f>
        <v>SPX US 11/20/15 P2700</v>
      </c>
    </row>
    <row r="3981" spans="1:7" x14ac:dyDescent="0.25">
      <c r="A3981">
        <v>0</v>
      </c>
      <c r="B3981" s="9">
        <v>4.9506849315068493E-5</v>
      </c>
      <c r="C3981" s="9" t="str">
        <f t="shared" si="124"/>
        <v>$H$4008</v>
      </c>
      <c r="D3981" s="9" t="str">
        <f t="shared" si="125"/>
        <v>H4008</v>
      </c>
      <c r="F3981">
        <v>79800</v>
      </c>
      <c r="G3981" s="1" t="str">
        <f>_xll.BDS("SPX Index","CHAIN_TICKERS", "CHAIN_STRIKE_PX_OVRD",F3981, "CHAIN_PUT_CALL_TYPE_OVRD=P", "CHAIN_PERIODICITY_OVRD=M")</f>
        <v>SPX US 11/20/15 P2700</v>
      </c>
    </row>
    <row r="3982" spans="1:7" x14ac:dyDescent="0.25">
      <c r="A3982">
        <v>0</v>
      </c>
      <c r="B3982" s="9">
        <v>5.0082191780821915E-5</v>
      </c>
      <c r="C3982" s="9" t="str">
        <f t="shared" si="124"/>
        <v>$H$4009</v>
      </c>
      <c r="D3982" s="9" t="str">
        <f t="shared" si="125"/>
        <v>H4009</v>
      </c>
      <c r="F3982">
        <v>79820</v>
      </c>
      <c r="G3982" s="1" t="str">
        <f>_xll.BDS("SPX Index","CHAIN_TICKERS", "CHAIN_STRIKE_PX_OVRD",F3982, "CHAIN_PUT_CALL_TYPE_OVRD=P", "CHAIN_PERIODICITY_OVRD=M")</f>
        <v>SPX US 11/20/15 P2700</v>
      </c>
    </row>
    <row r="3983" spans="1:7" x14ac:dyDescent="0.25">
      <c r="A3983">
        <v>0</v>
      </c>
      <c r="B3983" s="9">
        <v>4.9260273972602742E-5</v>
      </c>
      <c r="C3983" s="9" t="str">
        <f t="shared" si="124"/>
        <v>$H$4010</v>
      </c>
      <c r="D3983" s="9" t="str">
        <f t="shared" si="125"/>
        <v>H4010</v>
      </c>
      <c r="F3983">
        <v>79840</v>
      </c>
      <c r="G3983" s="1" t="str">
        <f>_xll.BDS("SPX Index","CHAIN_TICKERS", "CHAIN_STRIKE_PX_OVRD",F3983, "CHAIN_PUT_CALL_TYPE_OVRD=P", "CHAIN_PERIODICITY_OVRD=M")</f>
        <v>SPX US 11/20/15 P2700</v>
      </c>
    </row>
    <row r="3984" spans="1:7" x14ac:dyDescent="0.25">
      <c r="A3984">
        <v>0</v>
      </c>
      <c r="B3984" s="9">
        <v>4.8958904109589042E-5</v>
      </c>
      <c r="C3984" s="9" t="str">
        <f t="shared" si="124"/>
        <v>$H$4011</v>
      </c>
      <c r="D3984" s="9" t="str">
        <f t="shared" si="125"/>
        <v>H4011</v>
      </c>
      <c r="F3984">
        <v>79860</v>
      </c>
      <c r="G3984" s="1" t="str">
        <f>_xll.BDS("SPX Index","CHAIN_TICKERS", "CHAIN_STRIKE_PX_OVRD",F3984, "CHAIN_PUT_CALL_TYPE_OVRD=P", "CHAIN_PERIODICITY_OVRD=M")</f>
        <v>SPX US 11/20/15 P2700</v>
      </c>
    </row>
    <row r="3985" spans="1:7" x14ac:dyDescent="0.25">
      <c r="A3985">
        <v>0</v>
      </c>
      <c r="B3985" s="9">
        <v>4.868493150684932E-5</v>
      </c>
      <c r="C3985" s="9" t="str">
        <f t="shared" si="124"/>
        <v>$H$4012</v>
      </c>
      <c r="D3985" s="9" t="str">
        <f t="shared" si="125"/>
        <v>H4012</v>
      </c>
      <c r="F3985">
        <v>79880</v>
      </c>
      <c r="G3985" s="1" t="str">
        <f>_xll.BDS("SPX Index","CHAIN_TICKERS", "CHAIN_STRIKE_PX_OVRD",F3985, "CHAIN_PUT_CALL_TYPE_OVRD=P", "CHAIN_PERIODICITY_OVRD=M")</f>
        <v>SPX US 11/20/15 P2700</v>
      </c>
    </row>
    <row r="3986" spans="1:7" x14ac:dyDescent="0.25">
      <c r="A3986">
        <v>0</v>
      </c>
      <c r="B3986" s="9">
        <v>4.9534246575342464E-5</v>
      </c>
      <c r="C3986" s="9" t="str">
        <f t="shared" si="124"/>
        <v>$H$4013</v>
      </c>
      <c r="D3986" s="9" t="str">
        <f t="shared" si="125"/>
        <v>H4013</v>
      </c>
      <c r="F3986">
        <v>79900</v>
      </c>
      <c r="G3986" s="1" t="str">
        <f>_xll.BDS("SPX Index","CHAIN_TICKERS", "CHAIN_STRIKE_PX_OVRD",F3986, "CHAIN_PUT_CALL_TYPE_OVRD=P", "CHAIN_PERIODICITY_OVRD=M")</f>
        <v>SPX US 11/20/15 P2700</v>
      </c>
    </row>
    <row r="3987" spans="1:7" x14ac:dyDescent="0.25">
      <c r="A3987">
        <v>0</v>
      </c>
      <c r="B3987" s="9">
        <v>4.8958904109589042E-5</v>
      </c>
      <c r="C3987" s="9" t="str">
        <f t="shared" si="124"/>
        <v>$H$4014</v>
      </c>
      <c r="D3987" s="9" t="str">
        <f t="shared" si="125"/>
        <v>H4014</v>
      </c>
      <c r="F3987">
        <v>79920</v>
      </c>
      <c r="G3987" s="1" t="str">
        <f>_xll.BDS("SPX Index","CHAIN_TICKERS", "CHAIN_STRIKE_PX_OVRD",F3987, "CHAIN_PUT_CALL_TYPE_OVRD=P", "CHAIN_PERIODICITY_OVRD=M")</f>
        <v>SPX US 11/20/15 P2700</v>
      </c>
    </row>
    <row r="3988" spans="1:7" x14ac:dyDescent="0.25">
      <c r="A3988">
        <v>0</v>
      </c>
      <c r="B3988" s="9">
        <v>4.8958904109589042E-5</v>
      </c>
      <c r="C3988" s="9" t="str">
        <f t="shared" si="124"/>
        <v>$H$4015</v>
      </c>
      <c r="D3988" s="9" t="str">
        <f t="shared" si="125"/>
        <v>H4015</v>
      </c>
      <c r="F3988">
        <v>79940</v>
      </c>
      <c r="G3988" s="1" t="str">
        <f>_xll.BDS("SPX Index","CHAIN_TICKERS", "CHAIN_STRIKE_PX_OVRD",F3988, "CHAIN_PUT_CALL_TYPE_OVRD=P", "CHAIN_PERIODICITY_OVRD=M")</f>
        <v>SPX US 11/20/15 P2700</v>
      </c>
    </row>
    <row r="3989" spans="1:7" x14ac:dyDescent="0.25">
      <c r="A3989">
        <v>0</v>
      </c>
      <c r="B3989" s="9">
        <v>4.8109589041095891E-5</v>
      </c>
      <c r="C3989" s="9" t="str">
        <f t="shared" si="124"/>
        <v>$H$4016</v>
      </c>
      <c r="D3989" s="9" t="str">
        <f t="shared" si="125"/>
        <v>H4016</v>
      </c>
      <c r="F3989">
        <v>79960</v>
      </c>
      <c r="G3989" s="1" t="str">
        <f>_xll.BDS("SPX Index","CHAIN_TICKERS", "CHAIN_STRIKE_PX_OVRD",F3989, "CHAIN_PUT_CALL_TYPE_OVRD=P", "CHAIN_PERIODICITY_OVRD=M")</f>
        <v>SPX US 11/20/15 P2700</v>
      </c>
    </row>
    <row r="3990" spans="1:7" x14ac:dyDescent="0.25">
      <c r="A3990">
        <v>0</v>
      </c>
      <c r="B3990" s="9">
        <v>4.7835616438356163E-5</v>
      </c>
      <c r="C3990" s="9" t="str">
        <f t="shared" si="124"/>
        <v>$H$4017</v>
      </c>
      <c r="D3990" s="9" t="str">
        <f t="shared" si="125"/>
        <v>H4017</v>
      </c>
      <c r="F3990">
        <v>79980</v>
      </c>
      <c r="G3990" s="1" t="str">
        <f>_xll.BDS("SPX Index","CHAIN_TICKERS", "CHAIN_STRIKE_PX_OVRD",F3990, "CHAIN_PUT_CALL_TYPE_OVRD=P", "CHAIN_PERIODICITY_OVRD=M")</f>
        <v>SPX US 11/20/15 P2700</v>
      </c>
    </row>
    <row r="3991" spans="1:7" x14ac:dyDescent="0.25">
      <c r="A3991">
        <v>0</v>
      </c>
      <c r="B3991" s="9">
        <v>4.6739726027397261E-5</v>
      </c>
      <c r="C3991" s="9" t="str">
        <f t="shared" si="124"/>
        <v>$H$4018</v>
      </c>
      <c r="D3991" s="9" t="str">
        <f t="shared" si="125"/>
        <v>H4018</v>
      </c>
      <c r="F3991">
        <v>80000</v>
      </c>
      <c r="G3991" s="1" t="str">
        <f>_xll.BDS("SPX Index","CHAIN_TICKERS", "CHAIN_STRIKE_PX_OVRD",F3991, "CHAIN_PUT_CALL_TYPE_OVRD=P", "CHAIN_PERIODICITY_OVRD=M")</f>
        <v>SPX US 11/20/15 P2700</v>
      </c>
    </row>
    <row r="3992" spans="1:7" x14ac:dyDescent="0.25">
      <c r="A3992">
        <v>0</v>
      </c>
      <c r="B3992" s="9">
        <v>4.671232876712329E-5</v>
      </c>
      <c r="C3992" s="9" t="str">
        <f t="shared" si="124"/>
        <v>$H$4019</v>
      </c>
      <c r="D3992" s="9" t="str">
        <f t="shared" si="125"/>
        <v>H4019</v>
      </c>
      <c r="F3992">
        <v>80020</v>
      </c>
      <c r="G3992" s="1" t="str">
        <f>_xll.BDS("SPX Index","CHAIN_TICKERS", "CHAIN_STRIKE_PX_OVRD",F3992, "CHAIN_PUT_CALL_TYPE_OVRD=P", "CHAIN_PERIODICITY_OVRD=M")</f>
        <v>SPX US 11/20/15 P2700</v>
      </c>
    </row>
    <row r="3993" spans="1:7" x14ac:dyDescent="0.25">
      <c r="A3993">
        <v>0</v>
      </c>
      <c r="B3993" s="9">
        <v>4.671232876712329E-5</v>
      </c>
      <c r="C3993" s="9" t="str">
        <f t="shared" si="124"/>
        <v>$H$4020</v>
      </c>
      <c r="D3993" s="9" t="str">
        <f t="shared" si="125"/>
        <v>H4020</v>
      </c>
      <c r="F3993">
        <v>80040</v>
      </c>
      <c r="G3993" s="1" t="str">
        <f>_xll.BDS("SPX Index","CHAIN_TICKERS", "CHAIN_STRIKE_PX_OVRD",F3993, "CHAIN_PUT_CALL_TYPE_OVRD=P", "CHAIN_PERIODICITY_OVRD=M")</f>
        <v>SPX US 11/20/15 P2700</v>
      </c>
    </row>
    <row r="3994" spans="1:7" x14ac:dyDescent="0.25">
      <c r="A3994">
        <v>0</v>
      </c>
      <c r="B3994" s="9">
        <v>4.671232876712329E-5</v>
      </c>
      <c r="C3994" s="9" t="str">
        <f t="shared" si="124"/>
        <v>$H$4021</v>
      </c>
      <c r="D3994" s="9" t="str">
        <f t="shared" si="125"/>
        <v>H4021</v>
      </c>
      <c r="F3994">
        <v>80060</v>
      </c>
      <c r="G3994" s="1" t="str">
        <f>_xll.BDS("SPX Index","CHAIN_TICKERS", "CHAIN_STRIKE_PX_OVRD",F3994, "CHAIN_PUT_CALL_TYPE_OVRD=P", "CHAIN_PERIODICITY_OVRD=M")</f>
        <v>SPX US 11/20/15 P2700</v>
      </c>
    </row>
    <row r="3995" spans="1:7" x14ac:dyDescent="0.25">
      <c r="A3995">
        <v>0</v>
      </c>
      <c r="B3995" s="9">
        <v>4.671232876712329E-5</v>
      </c>
      <c r="C3995" s="9" t="str">
        <f t="shared" si="124"/>
        <v>$H$4022</v>
      </c>
      <c r="D3995" s="9" t="str">
        <f t="shared" si="125"/>
        <v>H4022</v>
      </c>
      <c r="F3995">
        <v>80080</v>
      </c>
      <c r="G3995" s="1" t="str">
        <f>_xll.BDS("SPX Index","CHAIN_TICKERS", "CHAIN_STRIKE_PX_OVRD",F3995, "CHAIN_PUT_CALL_TYPE_OVRD=P", "CHAIN_PERIODICITY_OVRD=M")</f>
        <v>SPX US 11/20/15 P2700</v>
      </c>
    </row>
    <row r="3996" spans="1:7" x14ac:dyDescent="0.25">
      <c r="A3996">
        <v>0</v>
      </c>
      <c r="B3996" s="9">
        <v>4.756164383561644E-5</v>
      </c>
      <c r="C3996" s="9" t="str">
        <f t="shared" si="124"/>
        <v>$H$4023</v>
      </c>
      <c r="D3996" s="9" t="str">
        <f t="shared" si="125"/>
        <v>H4023</v>
      </c>
      <c r="F3996">
        <v>80100</v>
      </c>
      <c r="G3996" s="1" t="str">
        <f>_xll.BDS("SPX Index","CHAIN_TICKERS", "CHAIN_STRIKE_PX_OVRD",F3996, "CHAIN_PUT_CALL_TYPE_OVRD=P", "CHAIN_PERIODICITY_OVRD=M")</f>
        <v>SPX US 11/20/15 P2700</v>
      </c>
    </row>
    <row r="3997" spans="1:7" x14ac:dyDescent="0.25">
      <c r="A3997">
        <v>0</v>
      </c>
      <c r="B3997" s="9">
        <v>4.7013698630136983E-5</v>
      </c>
      <c r="C3997" s="9" t="str">
        <f t="shared" si="124"/>
        <v>$H$4024</v>
      </c>
      <c r="D3997" s="9" t="str">
        <f t="shared" si="125"/>
        <v>H4024</v>
      </c>
      <c r="F3997">
        <v>80120</v>
      </c>
      <c r="G3997" s="1" t="str">
        <f>_xll.BDS("SPX Index","CHAIN_TICKERS", "CHAIN_STRIKE_PX_OVRD",F3997, "CHAIN_PUT_CALL_TYPE_OVRD=P", "CHAIN_PERIODICITY_OVRD=M")</f>
        <v>SPX US 11/20/15 P2700</v>
      </c>
    </row>
    <row r="3998" spans="1:7" x14ac:dyDescent="0.25">
      <c r="A3998">
        <v>1</v>
      </c>
      <c r="B3998" s="9">
        <v>4.7287671232876712E-5</v>
      </c>
      <c r="C3998" s="9" t="str">
        <f t="shared" si="124"/>
        <v>$H$4025</v>
      </c>
      <c r="D3998" s="9" t="str">
        <f t="shared" si="125"/>
        <v>H4025</v>
      </c>
      <c r="F3998">
        <v>80140</v>
      </c>
      <c r="G3998" s="1" t="str">
        <f>_xll.BDS("SPX Index","CHAIN_TICKERS", "CHAIN_STRIKE_PX_OVRD",F3998, "CHAIN_PUT_CALL_TYPE_OVRD=P", "CHAIN_PERIODICITY_OVRD=M")</f>
        <v>SPX US 11/20/15 P2700</v>
      </c>
    </row>
    <row r="3999" spans="1:7" x14ac:dyDescent="0.25">
      <c r="A3999">
        <v>0</v>
      </c>
      <c r="B3999" s="9">
        <v>4.7287671232876712E-5</v>
      </c>
      <c r="C3999" s="9" t="str">
        <f t="shared" si="124"/>
        <v>$H$4026</v>
      </c>
      <c r="D3999" s="9" t="str">
        <f t="shared" si="125"/>
        <v>H4026</v>
      </c>
      <c r="F3999">
        <v>80160</v>
      </c>
      <c r="G3999" s="1" t="str">
        <f>_xll.BDS("SPX Index","CHAIN_TICKERS", "CHAIN_STRIKE_PX_OVRD",F3999, "CHAIN_PUT_CALL_TYPE_OVRD=P", "CHAIN_PERIODICITY_OVRD=M")</f>
        <v>SPX US 11/20/15 P2700</v>
      </c>
    </row>
    <row r="4000" spans="1:7" x14ac:dyDescent="0.25">
      <c r="A4000">
        <v>0</v>
      </c>
      <c r="B4000" s="9">
        <v>4.6986301369863012E-5</v>
      </c>
      <c r="C4000" s="9" t="str">
        <f t="shared" si="124"/>
        <v>$H$4027</v>
      </c>
      <c r="D4000" s="9" t="str">
        <f t="shared" si="125"/>
        <v>H4027</v>
      </c>
      <c r="F4000">
        <v>80180</v>
      </c>
      <c r="G4000" s="1" t="str">
        <f>_xll.BDS("SPX Index","CHAIN_TICKERS", "CHAIN_STRIKE_PX_OVRD",F4000, "CHAIN_PUT_CALL_TYPE_OVRD=P", "CHAIN_PERIODICITY_OVRD=M")</f>
        <v>SPX US 11/20/15 P2700</v>
      </c>
    </row>
    <row r="4001" spans="1:7" x14ac:dyDescent="0.25">
      <c r="A4001">
        <v>0</v>
      </c>
      <c r="B4001" s="9">
        <v>4.7287671232876712E-5</v>
      </c>
      <c r="C4001" s="9" t="str">
        <f t="shared" si="124"/>
        <v>$H$4028</v>
      </c>
      <c r="D4001" s="9" t="str">
        <f t="shared" si="125"/>
        <v>H4028</v>
      </c>
      <c r="F4001">
        <v>80200</v>
      </c>
      <c r="G4001" s="1" t="str">
        <f>_xll.BDS("SPX Index","CHAIN_TICKERS", "CHAIN_STRIKE_PX_OVRD",F4001, "CHAIN_PUT_CALL_TYPE_OVRD=P", "CHAIN_PERIODICITY_OVRD=M")</f>
        <v>SPX US 11/20/15 P2700</v>
      </c>
    </row>
    <row r="4002" spans="1:7" x14ac:dyDescent="0.25">
      <c r="A4002">
        <v>0</v>
      </c>
      <c r="B4002" s="9">
        <v>4.7013698630136983E-5</v>
      </c>
      <c r="C4002" s="9" t="str">
        <f t="shared" si="124"/>
        <v>$H$4029</v>
      </c>
      <c r="D4002" s="9" t="str">
        <f t="shared" si="125"/>
        <v>H4029</v>
      </c>
      <c r="F4002">
        <v>80220</v>
      </c>
      <c r="G4002" s="1" t="str">
        <f>_xll.BDS("SPX Index","CHAIN_TICKERS", "CHAIN_STRIKE_PX_OVRD",F4002, "CHAIN_PUT_CALL_TYPE_OVRD=P", "CHAIN_PERIODICITY_OVRD=M")</f>
        <v>SPX US 11/20/15 P2700</v>
      </c>
    </row>
    <row r="4003" spans="1:7" x14ac:dyDescent="0.25">
      <c r="A4003">
        <v>0</v>
      </c>
      <c r="B4003" s="9">
        <v>4.756164383561644E-5</v>
      </c>
      <c r="C4003" s="9" t="str">
        <f t="shared" si="124"/>
        <v>$H$4030</v>
      </c>
      <c r="D4003" s="9" t="str">
        <f t="shared" si="125"/>
        <v>H4030</v>
      </c>
      <c r="F4003">
        <v>80240</v>
      </c>
      <c r="G4003" s="1" t="str">
        <f>_xll.BDS("SPX Index","CHAIN_TICKERS", "CHAIN_STRIKE_PX_OVRD",F4003, "CHAIN_PUT_CALL_TYPE_OVRD=P", "CHAIN_PERIODICITY_OVRD=M")</f>
        <v>SPX US 11/20/15 P2700</v>
      </c>
    </row>
    <row r="4004" spans="1:7" x14ac:dyDescent="0.25">
      <c r="A4004">
        <v>0</v>
      </c>
      <c r="B4004" s="9">
        <v>4.756164383561644E-5</v>
      </c>
      <c r="C4004" s="9" t="str">
        <f t="shared" si="124"/>
        <v>$H$4031</v>
      </c>
      <c r="D4004" s="9" t="str">
        <f t="shared" si="125"/>
        <v>H4031</v>
      </c>
      <c r="F4004">
        <v>80260</v>
      </c>
      <c r="G4004" s="1" t="str">
        <f>_xll.BDS("SPX Index","CHAIN_TICKERS", "CHAIN_STRIKE_PX_OVRD",F4004, "CHAIN_PUT_CALL_TYPE_OVRD=P", "CHAIN_PERIODICITY_OVRD=M")</f>
        <v>SPX US 11/20/15 P2700</v>
      </c>
    </row>
    <row r="4005" spans="1:7" x14ac:dyDescent="0.25">
      <c r="A4005">
        <v>0</v>
      </c>
      <c r="B4005" s="9">
        <v>4.8383561643835614E-5</v>
      </c>
      <c r="C4005" s="9" t="str">
        <f t="shared" si="124"/>
        <v>$H$4032</v>
      </c>
      <c r="D4005" s="9" t="str">
        <f t="shared" si="125"/>
        <v>H4032</v>
      </c>
      <c r="F4005">
        <v>80280</v>
      </c>
      <c r="G4005" s="1" t="str">
        <f>_xll.BDS("SPX Index","CHAIN_TICKERS", "CHAIN_STRIKE_PX_OVRD",F4005, "CHAIN_PUT_CALL_TYPE_OVRD=P", "CHAIN_PERIODICITY_OVRD=M")</f>
        <v>SPX US 11/20/15 P2700</v>
      </c>
    </row>
    <row r="4006" spans="1:7" x14ac:dyDescent="0.25">
      <c r="A4006">
        <v>0</v>
      </c>
      <c r="B4006" s="9">
        <v>4.8410958904109584E-5</v>
      </c>
      <c r="C4006" s="9" t="str">
        <f t="shared" si="124"/>
        <v>$H$4033</v>
      </c>
      <c r="D4006" s="9" t="str">
        <f t="shared" si="125"/>
        <v>H4033</v>
      </c>
      <c r="F4006">
        <v>80300</v>
      </c>
      <c r="G4006" s="1" t="str">
        <f>_xll.BDS("SPX Index","CHAIN_TICKERS", "CHAIN_STRIKE_PX_OVRD",F4006, "CHAIN_PUT_CALL_TYPE_OVRD=P", "CHAIN_PERIODICITY_OVRD=M")</f>
        <v>SPX US 11/20/15 P2700</v>
      </c>
    </row>
    <row r="4007" spans="1:7" x14ac:dyDescent="0.25">
      <c r="A4007">
        <v>0</v>
      </c>
      <c r="B4007" s="9">
        <v>4.8410958904109584E-5</v>
      </c>
      <c r="C4007" s="9" t="str">
        <f t="shared" si="124"/>
        <v>$H$4034</v>
      </c>
      <c r="D4007" s="9" t="str">
        <f t="shared" si="125"/>
        <v>H4034</v>
      </c>
      <c r="F4007">
        <v>80320</v>
      </c>
      <c r="G4007" s="1" t="str">
        <f>_xll.BDS("SPX Index","CHAIN_TICKERS", "CHAIN_STRIKE_PX_OVRD",F4007, "CHAIN_PUT_CALL_TYPE_OVRD=P", "CHAIN_PERIODICITY_OVRD=M")</f>
        <v>SPX US 11/20/15 P2700</v>
      </c>
    </row>
    <row r="4008" spans="1:7" x14ac:dyDescent="0.25">
      <c r="A4008">
        <v>0</v>
      </c>
      <c r="B4008" s="9">
        <v>4.8136986301369869E-5</v>
      </c>
      <c r="C4008" s="9" t="str">
        <f t="shared" si="124"/>
        <v>$H$4035</v>
      </c>
      <c r="D4008" s="9" t="str">
        <f t="shared" si="125"/>
        <v>H4035</v>
      </c>
      <c r="F4008">
        <v>80340</v>
      </c>
      <c r="G4008" s="1" t="str">
        <f>_xll.BDS("SPX Index","CHAIN_TICKERS", "CHAIN_STRIKE_PX_OVRD",F4008, "CHAIN_PUT_CALL_TYPE_OVRD=P", "CHAIN_PERIODICITY_OVRD=M")</f>
        <v>SPX US 11/20/15 P2700</v>
      </c>
    </row>
    <row r="4009" spans="1:7" x14ac:dyDescent="0.25">
      <c r="A4009">
        <v>0</v>
      </c>
      <c r="B4009" s="9">
        <v>4.8109589041095891E-5</v>
      </c>
      <c r="C4009" s="9" t="str">
        <f t="shared" si="124"/>
        <v>$H$4036</v>
      </c>
      <c r="D4009" s="9" t="str">
        <f t="shared" si="125"/>
        <v>H4036</v>
      </c>
      <c r="F4009">
        <v>80360</v>
      </c>
      <c r="G4009" s="1" t="str">
        <f>_xll.BDS("SPX Index","CHAIN_TICKERS", "CHAIN_STRIKE_PX_OVRD",F4009, "CHAIN_PUT_CALL_TYPE_OVRD=P", "CHAIN_PERIODICITY_OVRD=M")</f>
        <v>SPX US 11/20/15 P2700</v>
      </c>
    </row>
    <row r="4010" spans="1:7" x14ac:dyDescent="0.25">
      <c r="A4010">
        <v>0</v>
      </c>
      <c r="B4010" s="9">
        <v>4.8109589041095891E-5</v>
      </c>
      <c r="C4010" s="9" t="str">
        <f t="shared" si="124"/>
        <v>$H$4037</v>
      </c>
      <c r="D4010" s="9" t="str">
        <f t="shared" si="125"/>
        <v>H4037</v>
      </c>
      <c r="F4010">
        <v>80380</v>
      </c>
      <c r="G4010" s="1" t="str">
        <f>_xll.BDS("SPX Index","CHAIN_TICKERS", "CHAIN_STRIKE_PX_OVRD",F4010, "CHAIN_PUT_CALL_TYPE_OVRD=P", "CHAIN_PERIODICITY_OVRD=M")</f>
        <v>SPX US 11/20/15 P2700</v>
      </c>
    </row>
    <row r="4011" spans="1:7" x14ac:dyDescent="0.25">
      <c r="A4011">
        <v>0</v>
      </c>
      <c r="B4011" s="9">
        <v>4.7835616438356163E-5</v>
      </c>
      <c r="C4011" s="9" t="str">
        <f t="shared" si="124"/>
        <v>$H$4038</v>
      </c>
      <c r="D4011" s="9" t="str">
        <f t="shared" si="125"/>
        <v>H4038</v>
      </c>
      <c r="F4011">
        <v>80400</v>
      </c>
      <c r="G4011" s="1" t="str">
        <f>_xll.BDS("SPX Index","CHAIN_TICKERS", "CHAIN_STRIKE_PX_OVRD",F4011, "CHAIN_PUT_CALL_TYPE_OVRD=P", "CHAIN_PERIODICITY_OVRD=M")</f>
        <v>SPX US 11/20/15 P2700</v>
      </c>
    </row>
    <row r="4012" spans="1:7" x14ac:dyDescent="0.25">
      <c r="A4012">
        <v>0</v>
      </c>
      <c r="B4012" s="9">
        <v>4.8136986301369869E-5</v>
      </c>
      <c r="C4012" s="9" t="str">
        <f t="shared" si="124"/>
        <v>$H$4039</v>
      </c>
      <c r="D4012" s="9" t="str">
        <f t="shared" si="125"/>
        <v>H4039</v>
      </c>
      <c r="F4012">
        <v>80420</v>
      </c>
      <c r="G4012" s="1" t="str">
        <f>_xll.BDS("SPX Index","CHAIN_TICKERS", "CHAIN_STRIKE_PX_OVRD",F4012, "CHAIN_PUT_CALL_TYPE_OVRD=P", "CHAIN_PERIODICITY_OVRD=M")</f>
        <v>SPX US 11/20/15 P2700</v>
      </c>
    </row>
    <row r="4013" spans="1:7" x14ac:dyDescent="0.25">
      <c r="A4013">
        <v>0</v>
      </c>
      <c r="B4013" s="9">
        <v>4.8136986301369869E-5</v>
      </c>
      <c r="C4013" s="9" t="str">
        <f t="shared" si="124"/>
        <v>$H$4040</v>
      </c>
      <c r="D4013" s="9" t="str">
        <f t="shared" si="125"/>
        <v>H4040</v>
      </c>
      <c r="F4013">
        <v>80440</v>
      </c>
      <c r="G4013" s="1" t="str">
        <f>_xll.BDS("SPX Index","CHAIN_TICKERS", "CHAIN_STRIKE_PX_OVRD",F4013, "CHAIN_PUT_CALL_TYPE_OVRD=P", "CHAIN_PERIODICITY_OVRD=M")</f>
        <v>SPX US 11/20/15 P2700</v>
      </c>
    </row>
    <row r="4014" spans="1:7" x14ac:dyDescent="0.25">
      <c r="A4014">
        <v>0</v>
      </c>
      <c r="B4014" s="9">
        <v>4.8109589041095891E-5</v>
      </c>
      <c r="C4014" s="9" t="str">
        <f t="shared" si="124"/>
        <v>$H$4041</v>
      </c>
      <c r="D4014" s="9" t="str">
        <f t="shared" si="125"/>
        <v>H4041</v>
      </c>
      <c r="F4014">
        <v>80460</v>
      </c>
      <c r="G4014" s="1" t="str">
        <f>_xll.BDS("SPX Index","CHAIN_TICKERS", "CHAIN_STRIKE_PX_OVRD",F4014, "CHAIN_PUT_CALL_TYPE_OVRD=P", "CHAIN_PERIODICITY_OVRD=M")</f>
        <v>SPX US 11/20/15 P2700</v>
      </c>
    </row>
    <row r="4015" spans="1:7" x14ac:dyDescent="0.25">
      <c r="A4015">
        <v>0</v>
      </c>
      <c r="B4015" s="9">
        <v>4.868493150684932E-5</v>
      </c>
      <c r="C4015" s="9" t="str">
        <f t="shared" si="124"/>
        <v>$H$4042</v>
      </c>
      <c r="D4015" s="9" t="str">
        <f t="shared" si="125"/>
        <v>H4042</v>
      </c>
      <c r="F4015">
        <v>80480</v>
      </c>
      <c r="G4015" s="1" t="str">
        <f>_xll.BDS("SPX Index","CHAIN_TICKERS", "CHAIN_STRIKE_PX_OVRD",F4015, "CHAIN_PUT_CALL_TYPE_OVRD=P", "CHAIN_PERIODICITY_OVRD=M")</f>
        <v>SPX US 11/20/15 P2700</v>
      </c>
    </row>
    <row r="4016" spans="1:7" x14ac:dyDescent="0.25">
      <c r="A4016">
        <v>0</v>
      </c>
      <c r="B4016" s="9">
        <v>4.8410958904109584E-5</v>
      </c>
      <c r="C4016" s="9" t="str">
        <f t="shared" si="124"/>
        <v>$H$4043</v>
      </c>
      <c r="D4016" s="9" t="str">
        <f t="shared" si="125"/>
        <v>H4043</v>
      </c>
      <c r="F4016">
        <v>80500</v>
      </c>
      <c r="G4016" s="1" t="str">
        <f>_xll.BDS("SPX Index","CHAIN_TICKERS", "CHAIN_STRIKE_PX_OVRD",F4016, "CHAIN_PUT_CALL_TYPE_OVRD=P", "CHAIN_PERIODICITY_OVRD=M")</f>
        <v>SPX US 11/20/15 P2700</v>
      </c>
    </row>
    <row r="4017" spans="1:7" x14ac:dyDescent="0.25">
      <c r="A4017">
        <v>0</v>
      </c>
      <c r="B4017" s="9">
        <v>4.8136986301369869E-5</v>
      </c>
      <c r="C4017" s="9" t="str">
        <f t="shared" si="124"/>
        <v>$H$4044</v>
      </c>
      <c r="D4017" s="9" t="str">
        <f t="shared" si="125"/>
        <v>H4044</v>
      </c>
      <c r="F4017">
        <v>80520</v>
      </c>
      <c r="G4017" s="1" t="str">
        <f>_xll.BDS("SPX Index","CHAIN_TICKERS", "CHAIN_STRIKE_PX_OVRD",F4017, "CHAIN_PUT_CALL_TYPE_OVRD=P", "CHAIN_PERIODICITY_OVRD=M")</f>
        <v>SPX US 11/20/15 P2700</v>
      </c>
    </row>
    <row r="4018" spans="1:7" x14ac:dyDescent="0.25">
      <c r="A4018">
        <v>3</v>
      </c>
      <c r="B4018" s="9">
        <v>4.7835616438356163E-5</v>
      </c>
      <c r="C4018" s="9" t="str">
        <f t="shared" si="124"/>
        <v>$H$4045</v>
      </c>
      <c r="D4018" s="9" t="str">
        <f t="shared" si="125"/>
        <v>H4045</v>
      </c>
      <c r="F4018">
        <v>80540</v>
      </c>
      <c r="G4018" s="1" t="str">
        <f>_xll.BDS("SPX Index","CHAIN_TICKERS", "CHAIN_STRIKE_PX_OVRD",F4018, "CHAIN_PUT_CALL_TYPE_OVRD=P", "CHAIN_PERIODICITY_OVRD=M")</f>
        <v>SPX US 11/20/15 P2700</v>
      </c>
    </row>
    <row r="4019" spans="1:7" x14ac:dyDescent="0.25">
      <c r="A4019">
        <v>0</v>
      </c>
      <c r="B4019" s="9">
        <v>4.8109589041095891E-5</v>
      </c>
      <c r="C4019" s="9" t="str">
        <f t="shared" si="124"/>
        <v>$H$4046</v>
      </c>
      <c r="D4019" s="9" t="str">
        <f t="shared" si="125"/>
        <v>H4046</v>
      </c>
      <c r="F4019">
        <v>80560</v>
      </c>
      <c r="G4019" s="1" t="str">
        <f>_xll.BDS("SPX Index","CHAIN_TICKERS", "CHAIN_STRIKE_PX_OVRD",F4019, "CHAIN_PUT_CALL_TYPE_OVRD=P", "CHAIN_PERIODICITY_OVRD=M")</f>
        <v>SPX US 11/20/15 P2700</v>
      </c>
    </row>
    <row r="4020" spans="1:7" x14ac:dyDescent="0.25">
      <c r="A4020">
        <v>0</v>
      </c>
      <c r="B4020" s="9">
        <v>4.7835616438356163E-5</v>
      </c>
      <c r="C4020" s="9" t="str">
        <f t="shared" si="124"/>
        <v>$H$4047</v>
      </c>
      <c r="D4020" s="9" t="str">
        <f t="shared" si="125"/>
        <v>H4047</v>
      </c>
      <c r="F4020">
        <v>80580</v>
      </c>
      <c r="G4020" s="1" t="str">
        <f>_xll.BDS("SPX Index","CHAIN_TICKERS", "CHAIN_STRIKE_PX_OVRD",F4020, "CHAIN_PUT_CALL_TYPE_OVRD=P", "CHAIN_PERIODICITY_OVRD=M")</f>
        <v>SPX US 11/20/15 P2700</v>
      </c>
    </row>
    <row r="4021" spans="1:7" x14ac:dyDescent="0.25">
      <c r="A4021">
        <v>0</v>
      </c>
      <c r="B4021" s="9">
        <v>4.7835616438356163E-5</v>
      </c>
      <c r="C4021" s="9" t="str">
        <f t="shared" si="124"/>
        <v>$H$4048</v>
      </c>
      <c r="D4021" s="9" t="str">
        <f t="shared" si="125"/>
        <v>H4048</v>
      </c>
      <c r="F4021">
        <v>80600</v>
      </c>
      <c r="G4021" s="1" t="str">
        <f>_xll.BDS("SPX Index","CHAIN_TICKERS", "CHAIN_STRIKE_PX_OVRD",F4021, "CHAIN_PUT_CALL_TYPE_OVRD=P", "CHAIN_PERIODICITY_OVRD=M")</f>
        <v>SPX US 11/20/15 P2700</v>
      </c>
    </row>
    <row r="4022" spans="1:7" x14ac:dyDescent="0.25">
      <c r="A4022">
        <v>0</v>
      </c>
      <c r="B4022" s="9">
        <v>4.7287671232876712E-5</v>
      </c>
      <c r="C4022" s="9" t="str">
        <f t="shared" si="124"/>
        <v>$H$4049</v>
      </c>
      <c r="D4022" s="9" t="str">
        <f t="shared" si="125"/>
        <v>H4049</v>
      </c>
      <c r="F4022">
        <v>80620</v>
      </c>
      <c r="G4022" s="1" t="str">
        <f>_xll.BDS("SPX Index","CHAIN_TICKERS", "CHAIN_STRIKE_PX_OVRD",F4022, "CHAIN_PUT_CALL_TYPE_OVRD=P", "CHAIN_PERIODICITY_OVRD=M")</f>
        <v>SPX US 11/20/15 P2700</v>
      </c>
    </row>
    <row r="4023" spans="1:7" x14ac:dyDescent="0.25">
      <c r="A4023">
        <v>0</v>
      </c>
      <c r="B4023" s="9">
        <v>4.756164383561644E-5</v>
      </c>
      <c r="C4023" s="9" t="str">
        <f t="shared" si="124"/>
        <v>$H$4050</v>
      </c>
      <c r="D4023" s="9" t="str">
        <f t="shared" si="125"/>
        <v>H4050</v>
      </c>
      <c r="F4023">
        <v>80640</v>
      </c>
      <c r="G4023" s="1" t="str">
        <f>_xll.BDS("SPX Index","CHAIN_TICKERS", "CHAIN_STRIKE_PX_OVRD",F4023, "CHAIN_PUT_CALL_TYPE_OVRD=P", "CHAIN_PERIODICITY_OVRD=M")</f>
        <v>SPX US 11/20/15 P2700</v>
      </c>
    </row>
    <row r="4024" spans="1:7" x14ac:dyDescent="0.25">
      <c r="A4024">
        <v>0</v>
      </c>
      <c r="B4024" s="9">
        <v>4.756164383561644E-5</v>
      </c>
      <c r="C4024" s="9" t="str">
        <f t="shared" si="124"/>
        <v>$H$4051</v>
      </c>
      <c r="D4024" s="9" t="str">
        <f t="shared" si="125"/>
        <v>H4051</v>
      </c>
      <c r="F4024">
        <v>80660</v>
      </c>
      <c r="G4024" s="1" t="str">
        <f>_xll.BDS("SPX Index","CHAIN_TICKERS", "CHAIN_STRIKE_PX_OVRD",F4024, "CHAIN_PUT_CALL_TYPE_OVRD=P", "CHAIN_PERIODICITY_OVRD=M")</f>
        <v>SPX US 11/20/15 P2700</v>
      </c>
    </row>
    <row r="4025" spans="1:7" x14ac:dyDescent="0.25">
      <c r="A4025">
        <v>0</v>
      </c>
      <c r="B4025" s="9">
        <v>4.8109589041095891E-5</v>
      </c>
      <c r="C4025" s="9" t="str">
        <f t="shared" si="124"/>
        <v>$H$4052</v>
      </c>
      <c r="D4025" s="9" t="str">
        <f t="shared" si="125"/>
        <v>H4052</v>
      </c>
      <c r="F4025">
        <v>80680</v>
      </c>
      <c r="G4025" s="1" t="str">
        <f>_xll.BDS("SPX Index","CHAIN_TICKERS", "CHAIN_STRIKE_PX_OVRD",F4025, "CHAIN_PUT_CALL_TYPE_OVRD=P", "CHAIN_PERIODICITY_OVRD=M")</f>
        <v>SPX US 11/20/15 P2700</v>
      </c>
    </row>
    <row r="4026" spans="1:7" x14ac:dyDescent="0.25">
      <c r="A4026">
        <v>0</v>
      </c>
      <c r="B4026" s="9">
        <v>4.7835616438356163E-5</v>
      </c>
      <c r="C4026" s="9" t="str">
        <f t="shared" si="124"/>
        <v>$H$4053</v>
      </c>
      <c r="D4026" s="9" t="str">
        <f t="shared" si="125"/>
        <v>H4053</v>
      </c>
      <c r="F4026">
        <v>80700</v>
      </c>
      <c r="G4026" s="1" t="str">
        <f>_xll.BDS("SPX Index","CHAIN_TICKERS", "CHAIN_STRIKE_PX_OVRD",F4026, "CHAIN_PUT_CALL_TYPE_OVRD=P", "CHAIN_PERIODICITY_OVRD=M")</f>
        <v>SPX US 11/20/15 P2700</v>
      </c>
    </row>
    <row r="4027" spans="1:7" x14ac:dyDescent="0.25">
      <c r="A4027">
        <v>0</v>
      </c>
      <c r="B4027" s="9">
        <v>4.7835616438356163E-5</v>
      </c>
      <c r="C4027" s="9" t="str">
        <f t="shared" si="124"/>
        <v>$H$4054</v>
      </c>
      <c r="D4027" s="9" t="str">
        <f t="shared" si="125"/>
        <v>H4054</v>
      </c>
      <c r="F4027">
        <v>80720</v>
      </c>
      <c r="G4027" s="1" t="str">
        <f>_xll.BDS("SPX Index","CHAIN_TICKERS", "CHAIN_STRIKE_PX_OVRD",F4027, "CHAIN_PUT_CALL_TYPE_OVRD=P", "CHAIN_PERIODICITY_OVRD=M")</f>
        <v>SPX US 11/20/15 P2700</v>
      </c>
    </row>
    <row r="4028" spans="1:7" x14ac:dyDescent="0.25">
      <c r="A4028">
        <v>0</v>
      </c>
      <c r="B4028" s="9">
        <v>4.7287671232876712E-5</v>
      </c>
      <c r="C4028" s="9" t="str">
        <f t="shared" si="124"/>
        <v>$H$4055</v>
      </c>
      <c r="D4028" s="9" t="str">
        <f t="shared" si="125"/>
        <v>H4055</v>
      </c>
      <c r="F4028">
        <v>80740</v>
      </c>
      <c r="G4028" s="1" t="str">
        <f>_xll.BDS("SPX Index","CHAIN_TICKERS", "CHAIN_STRIKE_PX_OVRD",F4028, "CHAIN_PUT_CALL_TYPE_OVRD=P", "CHAIN_PERIODICITY_OVRD=M")</f>
        <v>SPX US 11/20/15 P2700</v>
      </c>
    </row>
    <row r="4029" spans="1:7" x14ac:dyDescent="0.25">
      <c r="A4029">
        <v>0</v>
      </c>
      <c r="B4029" s="9">
        <v>4.756164383561644E-5</v>
      </c>
      <c r="C4029" s="9" t="str">
        <f t="shared" si="124"/>
        <v>$H$4056</v>
      </c>
      <c r="D4029" s="9" t="str">
        <f t="shared" si="125"/>
        <v>H4056</v>
      </c>
      <c r="F4029">
        <v>80760</v>
      </c>
      <c r="G4029" s="1" t="str">
        <f>_xll.BDS("SPX Index","CHAIN_TICKERS", "CHAIN_STRIKE_PX_OVRD",F4029, "CHAIN_PUT_CALL_TYPE_OVRD=P", "CHAIN_PERIODICITY_OVRD=M")</f>
        <v>SPX US 11/20/15 P2700</v>
      </c>
    </row>
    <row r="4030" spans="1:7" x14ac:dyDescent="0.25">
      <c r="A4030">
        <v>0</v>
      </c>
      <c r="B4030" s="9">
        <v>4.8136986301369869E-5</v>
      </c>
      <c r="C4030" s="9" t="str">
        <f t="shared" si="124"/>
        <v>$H$4057</v>
      </c>
      <c r="D4030" s="9" t="str">
        <f t="shared" si="125"/>
        <v>H4057</v>
      </c>
      <c r="F4030">
        <v>80780</v>
      </c>
      <c r="G4030" s="1" t="str">
        <f>_xll.BDS("SPX Index","CHAIN_TICKERS", "CHAIN_STRIKE_PX_OVRD",F4030, "CHAIN_PUT_CALL_TYPE_OVRD=P", "CHAIN_PERIODICITY_OVRD=M")</f>
        <v>SPX US 11/20/15 P2700</v>
      </c>
    </row>
    <row r="4031" spans="1:7" x14ac:dyDescent="0.25">
      <c r="A4031">
        <v>0</v>
      </c>
      <c r="B4031" s="9">
        <v>4.7835616438356163E-5</v>
      </c>
      <c r="C4031" s="9" t="str">
        <f t="shared" si="124"/>
        <v>$H$4058</v>
      </c>
      <c r="D4031" s="9" t="str">
        <f t="shared" si="125"/>
        <v>H4058</v>
      </c>
      <c r="F4031">
        <v>80800</v>
      </c>
      <c r="G4031" s="1" t="str">
        <f>_xll.BDS("SPX Index","CHAIN_TICKERS", "CHAIN_STRIKE_PX_OVRD",F4031, "CHAIN_PUT_CALL_TYPE_OVRD=P", "CHAIN_PERIODICITY_OVRD=M")</f>
        <v>SPX US 11/20/15 P2700</v>
      </c>
    </row>
    <row r="4032" spans="1:7" x14ac:dyDescent="0.25">
      <c r="A4032">
        <v>0</v>
      </c>
      <c r="B4032" s="9">
        <v>4.7287671232876712E-5</v>
      </c>
      <c r="C4032" s="9" t="str">
        <f t="shared" si="124"/>
        <v>$H$4059</v>
      </c>
      <c r="D4032" s="9" t="str">
        <f t="shared" si="125"/>
        <v>H4059</v>
      </c>
      <c r="F4032">
        <v>80820</v>
      </c>
      <c r="G4032" s="1" t="str">
        <f>_xll.BDS("SPX Index","CHAIN_TICKERS", "CHAIN_STRIKE_PX_OVRD",F4032, "CHAIN_PUT_CALL_TYPE_OVRD=P", "CHAIN_PERIODICITY_OVRD=M")</f>
        <v>SPX US 11/20/15 P2700</v>
      </c>
    </row>
    <row r="4033" spans="1:7" x14ac:dyDescent="0.25">
      <c r="A4033">
        <v>0</v>
      </c>
      <c r="B4033" s="9">
        <v>4.756164383561644E-5</v>
      </c>
      <c r="C4033" s="9" t="str">
        <f t="shared" si="124"/>
        <v>$H$4060</v>
      </c>
      <c r="D4033" s="9" t="str">
        <f t="shared" si="125"/>
        <v>H4060</v>
      </c>
      <c r="F4033">
        <v>80840</v>
      </c>
      <c r="G4033" s="1" t="str">
        <f>_xll.BDS("SPX Index","CHAIN_TICKERS", "CHAIN_STRIKE_PX_OVRD",F4033, "CHAIN_PUT_CALL_TYPE_OVRD=P", "CHAIN_PERIODICITY_OVRD=M")</f>
        <v>SPX US 11/20/15 P2700</v>
      </c>
    </row>
    <row r="4034" spans="1:7" x14ac:dyDescent="0.25">
      <c r="A4034">
        <v>0</v>
      </c>
      <c r="B4034" s="9">
        <v>4.7835616438356163E-5</v>
      </c>
      <c r="C4034" s="9" t="str">
        <f t="shared" si="124"/>
        <v>$H$4061</v>
      </c>
      <c r="D4034" s="9" t="str">
        <f t="shared" si="125"/>
        <v>H4061</v>
      </c>
      <c r="F4034">
        <v>80860</v>
      </c>
      <c r="G4034" s="1" t="str">
        <f>_xll.BDS("SPX Index","CHAIN_TICKERS", "CHAIN_STRIKE_PX_OVRD",F4034, "CHAIN_PUT_CALL_TYPE_OVRD=P", "CHAIN_PERIODICITY_OVRD=M")</f>
        <v>SPX US 11/20/15 P2700</v>
      </c>
    </row>
    <row r="4035" spans="1:7" x14ac:dyDescent="0.25">
      <c r="A4035">
        <v>0</v>
      </c>
      <c r="B4035" s="9">
        <v>4.756164383561644E-5</v>
      </c>
      <c r="C4035" s="9" t="str">
        <f t="shared" si="124"/>
        <v>$H$4062</v>
      </c>
      <c r="D4035" s="9" t="str">
        <f t="shared" si="125"/>
        <v>H4062</v>
      </c>
      <c r="F4035">
        <v>80880</v>
      </c>
      <c r="G4035" s="1" t="str">
        <f>_xll.BDS("SPX Index","CHAIN_TICKERS", "CHAIN_STRIKE_PX_OVRD",F4035, "CHAIN_PUT_CALL_TYPE_OVRD=P", "CHAIN_PERIODICITY_OVRD=M")</f>
        <v>SPX US 11/20/15 P2700</v>
      </c>
    </row>
    <row r="4036" spans="1:7" x14ac:dyDescent="0.25">
      <c r="A4036">
        <v>0</v>
      </c>
      <c r="B4036" s="9">
        <v>4.7287671232876712E-5</v>
      </c>
      <c r="C4036" s="9" t="str">
        <f t="shared" ref="C4036:C4099" si="126">ADDRESS(ROW(B4036)+MATCH(1,B4036:B4062),8)</f>
        <v>$H$4063</v>
      </c>
      <c r="D4036" s="9" t="str">
        <f t="shared" ref="D4036:D4099" si="127">"H"&amp;(ROW(B4036)+MATCH(1,B4036:B4062))</f>
        <v>H4063</v>
      </c>
      <c r="F4036">
        <v>80900</v>
      </c>
      <c r="G4036" s="1" t="str">
        <f>_xll.BDS("SPX Index","CHAIN_TICKERS", "CHAIN_STRIKE_PX_OVRD",F4036, "CHAIN_PUT_CALL_TYPE_OVRD=P", "CHAIN_PERIODICITY_OVRD=M")</f>
        <v>SPX US 11/20/15 P2700</v>
      </c>
    </row>
    <row r="4037" spans="1:7" x14ac:dyDescent="0.25">
      <c r="A4037">
        <v>0</v>
      </c>
      <c r="B4037" s="9">
        <v>4.7013698630136983E-5</v>
      </c>
      <c r="C4037" s="9" t="str">
        <f t="shared" si="126"/>
        <v>$H$4064</v>
      </c>
      <c r="D4037" s="9" t="str">
        <f t="shared" si="127"/>
        <v>H4064</v>
      </c>
      <c r="F4037">
        <v>80920</v>
      </c>
      <c r="G4037" s="1" t="str">
        <f>_xll.BDS("SPX Index","CHAIN_TICKERS", "CHAIN_STRIKE_PX_OVRD",F4037, "CHAIN_PUT_CALL_TYPE_OVRD=P", "CHAIN_PERIODICITY_OVRD=M")</f>
        <v>SPX US 11/20/15 P2700</v>
      </c>
    </row>
    <row r="4038" spans="1:7" x14ac:dyDescent="0.25">
      <c r="A4038">
        <v>0</v>
      </c>
      <c r="B4038" s="9">
        <v>4.671232876712329E-5</v>
      </c>
      <c r="C4038" s="9" t="str">
        <f t="shared" si="126"/>
        <v>$H$4065</v>
      </c>
      <c r="D4038" s="9" t="str">
        <f t="shared" si="127"/>
        <v>H4065</v>
      </c>
      <c r="F4038">
        <v>80940</v>
      </c>
      <c r="G4038" s="1" t="str">
        <f>_xll.BDS("SPX Index","CHAIN_TICKERS", "CHAIN_STRIKE_PX_OVRD",F4038, "CHAIN_PUT_CALL_TYPE_OVRD=P", "CHAIN_PERIODICITY_OVRD=M")</f>
        <v>SPX US 11/20/15 P2700</v>
      </c>
    </row>
    <row r="4039" spans="1:7" x14ac:dyDescent="0.25">
      <c r="A4039">
        <v>0</v>
      </c>
      <c r="B4039" s="9">
        <v>4.7287671232876712E-5</v>
      </c>
      <c r="C4039" s="9" t="str">
        <f t="shared" si="126"/>
        <v>$H$4066</v>
      </c>
      <c r="D4039" s="9" t="str">
        <f t="shared" si="127"/>
        <v>H4066</v>
      </c>
      <c r="F4039">
        <v>80960</v>
      </c>
      <c r="G4039" s="1" t="str">
        <f>_xll.BDS("SPX Index","CHAIN_TICKERS", "CHAIN_STRIKE_PX_OVRD",F4039, "CHAIN_PUT_CALL_TYPE_OVRD=P", "CHAIN_PERIODICITY_OVRD=M")</f>
        <v>SPX US 11/20/15 P2700</v>
      </c>
    </row>
    <row r="4040" spans="1:7" x14ac:dyDescent="0.25">
      <c r="A4040">
        <v>0</v>
      </c>
      <c r="B4040" s="9">
        <v>4.7287671232876712E-5</v>
      </c>
      <c r="C4040" s="9" t="str">
        <f t="shared" si="126"/>
        <v>$H$4067</v>
      </c>
      <c r="D4040" s="9" t="str">
        <f t="shared" si="127"/>
        <v>H4067</v>
      </c>
      <c r="F4040">
        <v>80980</v>
      </c>
      <c r="G4040" s="1" t="str">
        <f>_xll.BDS("SPX Index","CHAIN_TICKERS", "CHAIN_STRIKE_PX_OVRD",F4040, "CHAIN_PUT_CALL_TYPE_OVRD=P", "CHAIN_PERIODICITY_OVRD=M")</f>
        <v>SPX US 11/20/15 P2700</v>
      </c>
    </row>
    <row r="4041" spans="1:7" x14ac:dyDescent="0.25">
      <c r="A4041">
        <v>0</v>
      </c>
      <c r="B4041" s="9">
        <v>4.671232876712329E-5</v>
      </c>
      <c r="C4041" s="9" t="str">
        <f t="shared" si="126"/>
        <v>$H$4068</v>
      </c>
      <c r="D4041" s="9" t="str">
        <f t="shared" si="127"/>
        <v>H4068</v>
      </c>
      <c r="F4041">
        <v>81000</v>
      </c>
      <c r="G4041" s="1" t="str">
        <f>_xll.BDS("SPX Index","CHAIN_TICKERS", "CHAIN_STRIKE_PX_OVRD",F4041, "CHAIN_PUT_CALL_TYPE_OVRD=P", "CHAIN_PERIODICITY_OVRD=M")</f>
        <v>SPX US 11/20/15 P2700</v>
      </c>
    </row>
    <row r="4042" spans="1:7" x14ac:dyDescent="0.25">
      <c r="A4042">
        <v>1</v>
      </c>
      <c r="B4042" s="9">
        <v>4.7013698630136983E-5</v>
      </c>
      <c r="C4042" s="9" t="str">
        <f t="shared" si="126"/>
        <v>$H$4069</v>
      </c>
      <c r="D4042" s="9" t="str">
        <f t="shared" si="127"/>
        <v>H4069</v>
      </c>
      <c r="F4042">
        <v>81020</v>
      </c>
      <c r="G4042" s="1" t="str">
        <f>_xll.BDS("SPX Index","CHAIN_TICKERS", "CHAIN_STRIKE_PX_OVRD",F4042, "CHAIN_PUT_CALL_TYPE_OVRD=P", "CHAIN_PERIODICITY_OVRD=M")</f>
        <v>SPX US 11/20/15 P2700</v>
      </c>
    </row>
    <row r="4043" spans="1:7" x14ac:dyDescent="0.25">
      <c r="A4043">
        <v>0</v>
      </c>
      <c r="B4043" s="9">
        <v>4.6986301369863012E-5</v>
      </c>
      <c r="C4043" s="9" t="str">
        <f t="shared" si="126"/>
        <v>$H$4070</v>
      </c>
      <c r="D4043" s="9" t="str">
        <f t="shared" si="127"/>
        <v>H4070</v>
      </c>
      <c r="F4043">
        <v>81040</v>
      </c>
      <c r="G4043" s="1" t="str">
        <f>_xll.BDS("SPX Index","CHAIN_TICKERS", "CHAIN_STRIKE_PX_OVRD",F4043, "CHAIN_PUT_CALL_TYPE_OVRD=P", "CHAIN_PERIODICITY_OVRD=M")</f>
        <v>SPX US 11/20/15 P2700</v>
      </c>
    </row>
    <row r="4044" spans="1:7" x14ac:dyDescent="0.25">
      <c r="A4044">
        <v>0</v>
      </c>
      <c r="B4044" s="9">
        <v>4.7287671232876712E-5</v>
      </c>
      <c r="C4044" s="9" t="str">
        <f t="shared" si="126"/>
        <v>$H$4071</v>
      </c>
      <c r="D4044" s="9" t="str">
        <f t="shared" si="127"/>
        <v>H4071</v>
      </c>
      <c r="F4044">
        <v>81060</v>
      </c>
      <c r="G4044" s="1" t="str">
        <f>_xll.BDS("SPX Index","CHAIN_TICKERS", "CHAIN_STRIKE_PX_OVRD",F4044, "CHAIN_PUT_CALL_TYPE_OVRD=P", "CHAIN_PERIODICITY_OVRD=M")</f>
        <v>SPX US 11/20/15 P2700</v>
      </c>
    </row>
    <row r="4045" spans="1:7" x14ac:dyDescent="0.25">
      <c r="A4045">
        <v>0</v>
      </c>
      <c r="B4045" s="9">
        <v>4.7287671232876712E-5</v>
      </c>
      <c r="C4045" s="9" t="str">
        <f t="shared" si="126"/>
        <v>$H$4072</v>
      </c>
      <c r="D4045" s="9" t="str">
        <f t="shared" si="127"/>
        <v>H4072</v>
      </c>
      <c r="F4045">
        <v>81080</v>
      </c>
      <c r="G4045" s="1" t="str">
        <f>_xll.BDS("SPX Index","CHAIN_TICKERS", "CHAIN_STRIKE_PX_OVRD",F4045, "CHAIN_PUT_CALL_TYPE_OVRD=P", "CHAIN_PERIODICITY_OVRD=M")</f>
        <v>SPX US 11/20/15 P2700</v>
      </c>
    </row>
    <row r="4046" spans="1:7" x14ac:dyDescent="0.25">
      <c r="A4046">
        <v>0</v>
      </c>
      <c r="B4046" s="9">
        <v>4.6438356164383554E-5</v>
      </c>
      <c r="C4046" s="9" t="str">
        <f t="shared" si="126"/>
        <v>$H$4073</v>
      </c>
      <c r="D4046" s="9" t="str">
        <f t="shared" si="127"/>
        <v>H4073</v>
      </c>
      <c r="F4046">
        <v>81100</v>
      </c>
      <c r="G4046" s="1" t="str">
        <f>_xll.BDS("SPX Index","CHAIN_TICKERS", "CHAIN_STRIKE_PX_OVRD",F4046, "CHAIN_PUT_CALL_TYPE_OVRD=P", "CHAIN_PERIODICITY_OVRD=M")</f>
        <v>SPX US 11/20/15 P2700</v>
      </c>
    </row>
    <row r="4047" spans="1:7" x14ac:dyDescent="0.25">
      <c r="A4047">
        <v>0</v>
      </c>
      <c r="B4047" s="9">
        <v>4.6438356164383554E-5</v>
      </c>
      <c r="C4047" s="9" t="str">
        <f t="shared" si="126"/>
        <v>$H$4074</v>
      </c>
      <c r="D4047" s="9" t="str">
        <f t="shared" si="127"/>
        <v>H4074</v>
      </c>
      <c r="F4047">
        <v>81120</v>
      </c>
      <c r="G4047" s="1" t="str">
        <f>_xll.BDS("SPX Index","CHAIN_TICKERS", "CHAIN_STRIKE_PX_OVRD",F4047, "CHAIN_PUT_CALL_TYPE_OVRD=P", "CHAIN_PERIODICITY_OVRD=M")</f>
        <v>SPX US 11/20/15 P2700</v>
      </c>
    </row>
    <row r="4048" spans="1:7" x14ac:dyDescent="0.25">
      <c r="A4048">
        <v>0</v>
      </c>
      <c r="B4048" s="9">
        <v>4.6164383561643839E-5</v>
      </c>
      <c r="C4048" s="9" t="str">
        <f t="shared" si="126"/>
        <v>$H$4075</v>
      </c>
      <c r="D4048" s="9" t="str">
        <f t="shared" si="127"/>
        <v>H4075</v>
      </c>
      <c r="F4048">
        <v>81140</v>
      </c>
      <c r="G4048" s="1" t="str">
        <f>_xll.BDS("SPX Index","CHAIN_TICKERS", "CHAIN_STRIKE_PX_OVRD",F4048, "CHAIN_PUT_CALL_TYPE_OVRD=P", "CHAIN_PERIODICITY_OVRD=M")</f>
        <v>SPX US 11/20/15 P2700</v>
      </c>
    </row>
    <row r="4049" spans="1:7" x14ac:dyDescent="0.25">
      <c r="A4049">
        <v>0</v>
      </c>
      <c r="B4049" s="9">
        <v>4.671232876712329E-5</v>
      </c>
      <c r="C4049" s="9" t="str">
        <f t="shared" si="126"/>
        <v>$H$4076</v>
      </c>
      <c r="D4049" s="9" t="str">
        <f t="shared" si="127"/>
        <v>H4076</v>
      </c>
      <c r="F4049">
        <v>81160</v>
      </c>
      <c r="G4049" s="1" t="str">
        <f>_xll.BDS("SPX Index","CHAIN_TICKERS", "CHAIN_STRIKE_PX_OVRD",F4049, "CHAIN_PUT_CALL_TYPE_OVRD=P", "CHAIN_PERIODICITY_OVRD=M")</f>
        <v>SPX US 11/20/15 P2700</v>
      </c>
    </row>
    <row r="4050" spans="1:7" x14ac:dyDescent="0.25">
      <c r="A4050">
        <v>0</v>
      </c>
      <c r="B4050" s="9">
        <v>4.7013698630136983E-5</v>
      </c>
      <c r="C4050" s="9" t="str">
        <f t="shared" si="126"/>
        <v>$H$4077</v>
      </c>
      <c r="D4050" s="9" t="str">
        <f t="shared" si="127"/>
        <v>H4077</v>
      </c>
      <c r="F4050">
        <v>81180</v>
      </c>
      <c r="G4050" s="1" t="str">
        <f>_xll.BDS("SPX Index","CHAIN_TICKERS", "CHAIN_STRIKE_PX_OVRD",F4050, "CHAIN_PUT_CALL_TYPE_OVRD=P", "CHAIN_PERIODICITY_OVRD=M")</f>
        <v>SPX US 11/20/15 P2700</v>
      </c>
    </row>
    <row r="4051" spans="1:7" x14ac:dyDescent="0.25">
      <c r="A4051">
        <v>0</v>
      </c>
      <c r="B4051" s="9">
        <v>4.7013698630136983E-5</v>
      </c>
      <c r="C4051" s="9" t="str">
        <f t="shared" si="126"/>
        <v>$H$4078</v>
      </c>
      <c r="D4051" s="9" t="str">
        <f t="shared" si="127"/>
        <v>H4078</v>
      </c>
      <c r="F4051">
        <v>81200</v>
      </c>
      <c r="G4051" s="1" t="str">
        <f>_xll.BDS("SPX Index","CHAIN_TICKERS", "CHAIN_STRIKE_PX_OVRD",F4051, "CHAIN_PUT_CALL_TYPE_OVRD=P", "CHAIN_PERIODICITY_OVRD=M")</f>
        <v>SPX US 11/20/15 P2700</v>
      </c>
    </row>
    <row r="4052" spans="1:7" x14ac:dyDescent="0.25">
      <c r="A4052">
        <v>0</v>
      </c>
      <c r="B4052" s="9">
        <v>4.6986301369863012E-5</v>
      </c>
      <c r="C4052" s="9" t="str">
        <f t="shared" si="126"/>
        <v>$H$4079</v>
      </c>
      <c r="D4052" s="9" t="str">
        <f t="shared" si="127"/>
        <v>H4079</v>
      </c>
      <c r="F4052">
        <v>81220</v>
      </c>
      <c r="G4052" s="1" t="str">
        <f>_xll.BDS("SPX Index","CHAIN_TICKERS", "CHAIN_STRIKE_PX_OVRD",F4052, "CHAIN_PUT_CALL_TYPE_OVRD=P", "CHAIN_PERIODICITY_OVRD=M")</f>
        <v>SPX US 11/20/15 P2700</v>
      </c>
    </row>
    <row r="4053" spans="1:7" x14ac:dyDescent="0.25">
      <c r="A4053">
        <v>0</v>
      </c>
      <c r="B4053" s="9">
        <v>4.7287671232876712E-5</v>
      </c>
      <c r="C4053" s="9" t="str">
        <f t="shared" si="126"/>
        <v>$H$4080</v>
      </c>
      <c r="D4053" s="9" t="str">
        <f t="shared" si="127"/>
        <v>H4080</v>
      </c>
      <c r="F4053">
        <v>81240</v>
      </c>
      <c r="G4053" s="1" t="str">
        <f>_xll.BDS("SPX Index","CHAIN_TICKERS", "CHAIN_STRIKE_PX_OVRD",F4053, "CHAIN_PUT_CALL_TYPE_OVRD=P", "CHAIN_PERIODICITY_OVRD=M")</f>
        <v>SPX US 11/20/15 P2700</v>
      </c>
    </row>
    <row r="4054" spans="1:7" x14ac:dyDescent="0.25">
      <c r="A4054">
        <v>0</v>
      </c>
      <c r="B4054" s="9">
        <v>4.7287671232876712E-5</v>
      </c>
      <c r="C4054" s="9" t="str">
        <f t="shared" si="126"/>
        <v>$H$4081</v>
      </c>
      <c r="D4054" s="9" t="str">
        <f t="shared" si="127"/>
        <v>H4081</v>
      </c>
      <c r="F4054">
        <v>81260</v>
      </c>
      <c r="G4054" s="1" t="str">
        <f>_xll.BDS("SPX Index","CHAIN_TICKERS", "CHAIN_STRIKE_PX_OVRD",F4054, "CHAIN_PUT_CALL_TYPE_OVRD=P", "CHAIN_PERIODICITY_OVRD=M")</f>
        <v>SPX US 11/20/15 P2700</v>
      </c>
    </row>
    <row r="4055" spans="1:7" x14ac:dyDescent="0.25">
      <c r="A4055">
        <v>0</v>
      </c>
      <c r="B4055" s="9">
        <v>4.7013698630136983E-5</v>
      </c>
      <c r="C4055" s="9" t="str">
        <f t="shared" si="126"/>
        <v>$H$4082</v>
      </c>
      <c r="D4055" s="9" t="str">
        <f t="shared" si="127"/>
        <v>H4082</v>
      </c>
      <c r="F4055">
        <v>81280</v>
      </c>
      <c r="G4055" s="1" t="str">
        <f>_xll.BDS("SPX Index","CHAIN_TICKERS", "CHAIN_STRIKE_PX_OVRD",F4055, "CHAIN_PUT_CALL_TYPE_OVRD=P", "CHAIN_PERIODICITY_OVRD=M")</f>
        <v>SPX US 11/20/15 P2700</v>
      </c>
    </row>
    <row r="4056" spans="1:7" x14ac:dyDescent="0.25">
      <c r="A4056">
        <v>0</v>
      </c>
      <c r="B4056" s="9">
        <v>4.7013698630136983E-5</v>
      </c>
      <c r="C4056" s="9" t="str">
        <f t="shared" si="126"/>
        <v>$H$4083</v>
      </c>
      <c r="D4056" s="9" t="str">
        <f t="shared" si="127"/>
        <v>H4083</v>
      </c>
      <c r="F4056">
        <v>81300</v>
      </c>
      <c r="G4056" s="1" t="str">
        <f>_xll.BDS("SPX Index","CHAIN_TICKERS", "CHAIN_STRIKE_PX_OVRD",F4056, "CHAIN_PUT_CALL_TYPE_OVRD=P", "CHAIN_PERIODICITY_OVRD=M")</f>
        <v>SPX US 11/20/15 P2700</v>
      </c>
    </row>
    <row r="4057" spans="1:7" x14ac:dyDescent="0.25">
      <c r="A4057">
        <v>0</v>
      </c>
      <c r="B4057" s="9">
        <v>4.671232876712329E-5</v>
      </c>
      <c r="C4057" s="9" t="str">
        <f t="shared" si="126"/>
        <v>$H$4084</v>
      </c>
      <c r="D4057" s="9" t="str">
        <f t="shared" si="127"/>
        <v>H4084</v>
      </c>
      <c r="F4057">
        <v>81320</v>
      </c>
      <c r="G4057" s="1" t="str">
        <f>_xll.BDS("SPX Index","CHAIN_TICKERS", "CHAIN_STRIKE_PX_OVRD",F4057, "CHAIN_PUT_CALL_TYPE_OVRD=P", "CHAIN_PERIODICITY_OVRD=M")</f>
        <v>SPX US 11/20/15 P2700</v>
      </c>
    </row>
    <row r="4058" spans="1:7" x14ac:dyDescent="0.25">
      <c r="A4058">
        <v>0</v>
      </c>
      <c r="B4058" s="9">
        <v>4.671232876712329E-5</v>
      </c>
      <c r="C4058" s="9" t="str">
        <f t="shared" si="126"/>
        <v>$H$4085</v>
      </c>
      <c r="D4058" s="9" t="str">
        <f t="shared" si="127"/>
        <v>H4085</v>
      </c>
      <c r="F4058">
        <v>81340</v>
      </c>
      <c r="G4058" s="1" t="str">
        <f>_xll.BDS("SPX Index","CHAIN_TICKERS", "CHAIN_STRIKE_PX_OVRD",F4058, "CHAIN_PUT_CALL_TYPE_OVRD=P", "CHAIN_PERIODICITY_OVRD=M")</f>
        <v>SPX US 11/20/15 P2700</v>
      </c>
    </row>
    <row r="4059" spans="1:7" x14ac:dyDescent="0.25">
      <c r="A4059">
        <v>0</v>
      </c>
      <c r="B4059" s="9">
        <v>4.7287671232876712E-5</v>
      </c>
      <c r="C4059" s="9" t="str">
        <f t="shared" si="126"/>
        <v>$H$4086</v>
      </c>
      <c r="D4059" s="9" t="str">
        <f t="shared" si="127"/>
        <v>H4086</v>
      </c>
      <c r="F4059">
        <v>81360</v>
      </c>
      <c r="G4059" s="1" t="str">
        <f>_xll.BDS("SPX Index","CHAIN_TICKERS", "CHAIN_STRIKE_PX_OVRD",F4059, "CHAIN_PUT_CALL_TYPE_OVRD=P", "CHAIN_PERIODICITY_OVRD=M")</f>
        <v>SPX US 11/20/15 P2700</v>
      </c>
    </row>
    <row r="4060" spans="1:7" x14ac:dyDescent="0.25">
      <c r="A4060">
        <v>0</v>
      </c>
      <c r="B4060" s="9">
        <v>4.7013698630136983E-5</v>
      </c>
      <c r="C4060" s="9" t="str">
        <f t="shared" si="126"/>
        <v>$H$4087</v>
      </c>
      <c r="D4060" s="9" t="str">
        <f t="shared" si="127"/>
        <v>H4087</v>
      </c>
      <c r="F4060">
        <v>81380</v>
      </c>
      <c r="G4060" s="1" t="str">
        <f>_xll.BDS("SPX Index","CHAIN_TICKERS", "CHAIN_STRIKE_PX_OVRD",F4060, "CHAIN_PUT_CALL_TYPE_OVRD=P", "CHAIN_PERIODICITY_OVRD=M")</f>
        <v>SPX US 11/20/15 P2700</v>
      </c>
    </row>
    <row r="4061" spans="1:7" x14ac:dyDescent="0.25">
      <c r="A4061">
        <v>1</v>
      </c>
      <c r="B4061" s="9">
        <v>4.671232876712329E-5</v>
      </c>
      <c r="C4061" s="9" t="str">
        <f t="shared" si="126"/>
        <v>$H$4088</v>
      </c>
      <c r="D4061" s="9" t="str">
        <f t="shared" si="127"/>
        <v>H4088</v>
      </c>
      <c r="F4061">
        <v>81400</v>
      </c>
      <c r="G4061" s="1" t="str">
        <f>_xll.BDS("SPX Index","CHAIN_TICKERS", "CHAIN_STRIKE_PX_OVRD",F4061, "CHAIN_PUT_CALL_TYPE_OVRD=P", "CHAIN_PERIODICITY_OVRD=M")</f>
        <v>SPX US 11/20/15 P2700</v>
      </c>
    </row>
    <row r="4062" spans="1:7" x14ac:dyDescent="0.25">
      <c r="A4062">
        <v>0</v>
      </c>
      <c r="B4062" s="9">
        <v>4.671232876712329E-5</v>
      </c>
      <c r="C4062" s="9" t="str">
        <f t="shared" si="126"/>
        <v>$H$4089</v>
      </c>
      <c r="D4062" s="9" t="str">
        <f t="shared" si="127"/>
        <v>H4089</v>
      </c>
      <c r="F4062">
        <v>81420</v>
      </c>
      <c r="G4062" s="1" t="str">
        <f>_xll.BDS("SPX Index","CHAIN_TICKERS", "CHAIN_STRIKE_PX_OVRD",F4062, "CHAIN_PUT_CALL_TYPE_OVRD=P", "CHAIN_PERIODICITY_OVRD=M")</f>
        <v>SPX US 11/20/15 P2700</v>
      </c>
    </row>
    <row r="4063" spans="1:7" x14ac:dyDescent="0.25">
      <c r="A4063">
        <v>0</v>
      </c>
      <c r="B4063" s="9">
        <v>4.671232876712329E-5</v>
      </c>
      <c r="C4063" s="9" t="str">
        <f t="shared" si="126"/>
        <v>$H$4090</v>
      </c>
      <c r="D4063" s="9" t="str">
        <f t="shared" si="127"/>
        <v>H4090</v>
      </c>
      <c r="F4063">
        <v>81440</v>
      </c>
      <c r="G4063" s="1" t="str">
        <f>_xll.BDS("SPX Index","CHAIN_TICKERS", "CHAIN_STRIKE_PX_OVRD",F4063, "CHAIN_PUT_CALL_TYPE_OVRD=P", "CHAIN_PERIODICITY_OVRD=M")</f>
        <v>SPX US 11/20/15 P2700</v>
      </c>
    </row>
    <row r="4064" spans="1:7" x14ac:dyDescent="0.25">
      <c r="A4064">
        <v>0</v>
      </c>
      <c r="B4064" s="9">
        <v>4.6438356164383554E-5</v>
      </c>
      <c r="C4064" s="9" t="str">
        <f t="shared" si="126"/>
        <v>$H$4091</v>
      </c>
      <c r="D4064" s="9" t="str">
        <f t="shared" si="127"/>
        <v>H4091</v>
      </c>
      <c r="F4064">
        <v>81460</v>
      </c>
      <c r="G4064" s="1" t="str">
        <f>_xll.BDS("SPX Index","CHAIN_TICKERS", "CHAIN_STRIKE_PX_OVRD",F4064, "CHAIN_PUT_CALL_TYPE_OVRD=P", "CHAIN_PERIODICITY_OVRD=M")</f>
        <v>SPX US 11/20/15 P2700</v>
      </c>
    </row>
    <row r="4065" spans="1:7" x14ac:dyDescent="0.25">
      <c r="A4065">
        <v>0</v>
      </c>
      <c r="B4065" s="9">
        <v>4.6164383561643839E-5</v>
      </c>
      <c r="C4065" s="9" t="str">
        <f t="shared" si="126"/>
        <v>$H$4092</v>
      </c>
      <c r="D4065" s="9" t="str">
        <f t="shared" si="127"/>
        <v>H4092</v>
      </c>
      <c r="F4065">
        <v>81480</v>
      </c>
      <c r="G4065" s="1" t="str">
        <f>_xll.BDS("SPX Index","CHAIN_TICKERS", "CHAIN_STRIKE_PX_OVRD",F4065, "CHAIN_PUT_CALL_TYPE_OVRD=P", "CHAIN_PERIODICITY_OVRD=M")</f>
        <v>SPX US 11/20/15 P2700</v>
      </c>
    </row>
    <row r="4066" spans="1:7" x14ac:dyDescent="0.25">
      <c r="A4066">
        <v>0</v>
      </c>
      <c r="B4066" s="9">
        <v>4.6164383561643839E-5</v>
      </c>
      <c r="C4066" s="9" t="str">
        <f t="shared" si="126"/>
        <v>$H$4093</v>
      </c>
      <c r="D4066" s="9" t="str">
        <f t="shared" si="127"/>
        <v>H4093</v>
      </c>
      <c r="F4066">
        <v>81500</v>
      </c>
      <c r="G4066" s="1" t="str">
        <f>_xll.BDS("SPX Index","CHAIN_TICKERS", "CHAIN_STRIKE_PX_OVRD",F4066, "CHAIN_PUT_CALL_TYPE_OVRD=P", "CHAIN_PERIODICITY_OVRD=M")</f>
        <v>SPX US 11/20/15 P2700</v>
      </c>
    </row>
    <row r="4067" spans="1:7" x14ac:dyDescent="0.25">
      <c r="A4067">
        <v>0</v>
      </c>
      <c r="B4067" s="9">
        <v>4.6164383561643839E-5</v>
      </c>
      <c r="C4067" s="9" t="str">
        <f t="shared" si="126"/>
        <v>$H$4094</v>
      </c>
      <c r="D4067" s="9" t="str">
        <f t="shared" si="127"/>
        <v>H4094</v>
      </c>
      <c r="F4067">
        <v>81520</v>
      </c>
      <c r="G4067" s="1" t="str">
        <f>_xll.BDS("SPX Index","CHAIN_TICKERS", "CHAIN_STRIKE_PX_OVRD",F4067, "CHAIN_PUT_CALL_TYPE_OVRD=P", "CHAIN_PERIODICITY_OVRD=M")</f>
        <v>SPX US 11/20/15 P2700</v>
      </c>
    </row>
    <row r="4068" spans="1:7" x14ac:dyDescent="0.25">
      <c r="A4068">
        <v>0</v>
      </c>
      <c r="B4068" s="9">
        <v>4.671232876712329E-5</v>
      </c>
      <c r="C4068" s="9" t="str">
        <f t="shared" si="126"/>
        <v>$H$4095</v>
      </c>
      <c r="D4068" s="9" t="str">
        <f t="shared" si="127"/>
        <v>H4095</v>
      </c>
      <c r="F4068">
        <v>81540</v>
      </c>
      <c r="G4068" s="1" t="str">
        <f>_xll.BDS("SPX Index","CHAIN_TICKERS", "CHAIN_STRIKE_PX_OVRD",F4068, "CHAIN_PUT_CALL_TYPE_OVRD=P", "CHAIN_PERIODICITY_OVRD=M")</f>
        <v>SPX US 11/20/15 P2700</v>
      </c>
    </row>
    <row r="4069" spans="1:7" x14ac:dyDescent="0.25">
      <c r="A4069">
        <v>0</v>
      </c>
      <c r="B4069" s="9">
        <v>4.6739726027397261E-5</v>
      </c>
      <c r="C4069" s="9" t="str">
        <f t="shared" si="126"/>
        <v>$H$4096</v>
      </c>
      <c r="D4069" s="9" t="str">
        <f t="shared" si="127"/>
        <v>H4096</v>
      </c>
      <c r="F4069">
        <v>81560</v>
      </c>
      <c r="G4069" s="1" t="str">
        <f>_xll.BDS("SPX Index","CHAIN_TICKERS", "CHAIN_STRIKE_PX_OVRD",F4069, "CHAIN_PUT_CALL_TYPE_OVRD=P", "CHAIN_PERIODICITY_OVRD=M")</f>
        <v>SPX US 11/20/15 P2700</v>
      </c>
    </row>
    <row r="4070" spans="1:7" x14ac:dyDescent="0.25">
      <c r="A4070">
        <v>0</v>
      </c>
      <c r="B4070" s="9">
        <v>4.6438356164383554E-5</v>
      </c>
      <c r="C4070" s="9" t="str">
        <f t="shared" si="126"/>
        <v>$H$4097</v>
      </c>
      <c r="D4070" s="9" t="str">
        <f t="shared" si="127"/>
        <v>H4097</v>
      </c>
      <c r="F4070">
        <v>81580</v>
      </c>
      <c r="G4070" s="1" t="str">
        <f>_xll.BDS("SPX Index","CHAIN_TICKERS", "CHAIN_STRIKE_PX_OVRD",F4070, "CHAIN_PUT_CALL_TYPE_OVRD=P", "CHAIN_PERIODICITY_OVRD=M")</f>
        <v>SPX US 11/20/15 P2700</v>
      </c>
    </row>
    <row r="4071" spans="1:7" x14ac:dyDescent="0.25">
      <c r="A4071">
        <v>0</v>
      </c>
      <c r="B4071" s="9">
        <v>4.589041095890411E-5</v>
      </c>
      <c r="C4071" s="9" t="str">
        <f t="shared" si="126"/>
        <v>$H$4098</v>
      </c>
      <c r="D4071" s="9" t="str">
        <f t="shared" si="127"/>
        <v>H4098</v>
      </c>
      <c r="F4071">
        <v>81600</v>
      </c>
      <c r="G4071" s="1" t="str">
        <f>_xll.BDS("SPX Index","CHAIN_TICKERS", "CHAIN_STRIKE_PX_OVRD",F4071, "CHAIN_PUT_CALL_TYPE_OVRD=P", "CHAIN_PERIODICITY_OVRD=M")</f>
        <v>SPX US 11/20/15 P2700</v>
      </c>
    </row>
    <row r="4072" spans="1:7" x14ac:dyDescent="0.25">
      <c r="A4072">
        <v>0</v>
      </c>
      <c r="B4072" s="9">
        <v>4.4465753424657537E-5</v>
      </c>
      <c r="C4072" s="9" t="str">
        <f t="shared" si="126"/>
        <v>$H$4099</v>
      </c>
      <c r="D4072" s="9" t="str">
        <f t="shared" si="127"/>
        <v>H4099</v>
      </c>
      <c r="F4072">
        <v>81620</v>
      </c>
      <c r="G4072" s="1" t="str">
        <f>_xll.BDS("SPX Index","CHAIN_TICKERS", "CHAIN_STRIKE_PX_OVRD",F4072, "CHAIN_PUT_CALL_TYPE_OVRD=P", "CHAIN_PERIODICITY_OVRD=M")</f>
        <v>SPX US 11/20/15 P2700</v>
      </c>
    </row>
    <row r="4073" spans="1:7" x14ac:dyDescent="0.25">
      <c r="A4073">
        <v>0</v>
      </c>
      <c r="B4073" s="9">
        <v>4.476712328767123E-5</v>
      </c>
      <c r="C4073" s="9" t="str">
        <f t="shared" si="126"/>
        <v>$H$4100</v>
      </c>
      <c r="D4073" s="9" t="str">
        <f t="shared" si="127"/>
        <v>H4100</v>
      </c>
      <c r="F4073">
        <v>81640</v>
      </c>
      <c r="G4073" s="1" t="str">
        <f>_xll.BDS("SPX Index","CHAIN_TICKERS", "CHAIN_STRIKE_PX_OVRD",F4073, "CHAIN_PUT_CALL_TYPE_OVRD=P", "CHAIN_PERIODICITY_OVRD=M")</f>
        <v>SPX US 11/20/15 P2700</v>
      </c>
    </row>
    <row r="4074" spans="1:7" x14ac:dyDescent="0.25">
      <c r="A4074">
        <v>0</v>
      </c>
      <c r="B4074" s="9">
        <v>4.5041095890410959E-5</v>
      </c>
      <c r="C4074" s="9" t="str">
        <f t="shared" si="126"/>
        <v>$H$4101</v>
      </c>
      <c r="D4074" s="9" t="str">
        <f t="shared" si="127"/>
        <v>H4101</v>
      </c>
      <c r="F4074">
        <v>81660</v>
      </c>
      <c r="G4074" s="1" t="str">
        <f>_xll.BDS("SPX Index","CHAIN_TICKERS", "CHAIN_STRIKE_PX_OVRD",F4074, "CHAIN_PUT_CALL_TYPE_OVRD=P", "CHAIN_PERIODICITY_OVRD=M")</f>
        <v>SPX US 11/20/15 P2700</v>
      </c>
    </row>
    <row r="4075" spans="1:7" x14ac:dyDescent="0.25">
      <c r="A4075">
        <v>0</v>
      </c>
      <c r="B4075" s="9">
        <v>4.3369863013698629E-5</v>
      </c>
      <c r="C4075" s="9" t="str">
        <f t="shared" si="126"/>
        <v>$H$4102</v>
      </c>
      <c r="D4075" s="9" t="str">
        <f t="shared" si="127"/>
        <v>H4102</v>
      </c>
      <c r="F4075">
        <v>81680</v>
      </c>
      <c r="G4075" s="1" t="str">
        <f>_xll.BDS("SPX Index","CHAIN_TICKERS", "CHAIN_STRIKE_PX_OVRD",F4075, "CHAIN_PUT_CALL_TYPE_OVRD=P", "CHAIN_PERIODICITY_OVRD=M")</f>
        <v>SPX US 11/20/15 P2700</v>
      </c>
    </row>
    <row r="4076" spans="1:7" x14ac:dyDescent="0.25">
      <c r="A4076">
        <v>0</v>
      </c>
      <c r="B4076" s="9">
        <v>4.391780821917808E-5</v>
      </c>
      <c r="C4076" s="9" t="str">
        <f t="shared" si="126"/>
        <v>$H$4103</v>
      </c>
      <c r="D4076" s="9" t="str">
        <f t="shared" si="127"/>
        <v>H4103</v>
      </c>
      <c r="F4076">
        <v>81700</v>
      </c>
      <c r="G4076" s="1" t="str">
        <f>_xll.BDS("SPX Index","CHAIN_TICKERS", "CHAIN_STRIKE_PX_OVRD",F4076, "CHAIN_PUT_CALL_TYPE_OVRD=P", "CHAIN_PERIODICITY_OVRD=M")</f>
        <v>SPX US 11/20/15 P2700</v>
      </c>
    </row>
    <row r="4077" spans="1:7" x14ac:dyDescent="0.25">
      <c r="A4077">
        <v>0</v>
      </c>
      <c r="B4077" s="9">
        <v>4.4191780821917808E-5</v>
      </c>
      <c r="C4077" s="9" t="str">
        <f t="shared" si="126"/>
        <v>$H$4104</v>
      </c>
      <c r="D4077" s="9" t="str">
        <f t="shared" si="127"/>
        <v>H4104</v>
      </c>
      <c r="F4077">
        <v>81720</v>
      </c>
      <c r="G4077" s="1" t="str">
        <f>_xll.BDS("SPX Index","CHAIN_TICKERS", "CHAIN_STRIKE_PX_OVRD",F4077, "CHAIN_PUT_CALL_TYPE_OVRD=P", "CHAIN_PERIODICITY_OVRD=M")</f>
        <v>SPX US 11/20/15 P2700</v>
      </c>
    </row>
    <row r="4078" spans="1:7" x14ac:dyDescent="0.25">
      <c r="A4078">
        <v>0</v>
      </c>
      <c r="B4078" s="9">
        <v>4.465753424657534E-5</v>
      </c>
      <c r="C4078" s="9" t="str">
        <f t="shared" si="126"/>
        <v>$H$4105</v>
      </c>
      <c r="D4078" s="9" t="str">
        <f t="shared" si="127"/>
        <v>H4105</v>
      </c>
      <c r="F4078">
        <v>81740</v>
      </c>
      <c r="G4078" s="1" t="str">
        <f>_xll.BDS("SPX Index","CHAIN_TICKERS", "CHAIN_STRIKE_PX_OVRD",F4078, "CHAIN_PUT_CALL_TYPE_OVRD=P", "CHAIN_PERIODICITY_OVRD=M")</f>
        <v>SPX US 11/20/15 P2700</v>
      </c>
    </row>
    <row r="4079" spans="1:7" x14ac:dyDescent="0.25">
      <c r="A4079">
        <v>0</v>
      </c>
      <c r="B4079" s="9">
        <v>4.4219178082191779E-5</v>
      </c>
      <c r="C4079" s="9" t="str">
        <f t="shared" si="126"/>
        <v>$H$4106</v>
      </c>
      <c r="D4079" s="9" t="str">
        <f t="shared" si="127"/>
        <v>H4106</v>
      </c>
      <c r="F4079">
        <v>81760</v>
      </c>
      <c r="G4079" s="1" t="str">
        <f>_xll.BDS("SPX Index","CHAIN_TICKERS", "CHAIN_STRIKE_PX_OVRD",F4079, "CHAIN_PUT_CALL_TYPE_OVRD=P", "CHAIN_PERIODICITY_OVRD=M")</f>
        <v>SPX US 11/20/15 P2700</v>
      </c>
    </row>
    <row r="4080" spans="1:7" x14ac:dyDescent="0.25">
      <c r="A4080">
        <v>0</v>
      </c>
      <c r="B4080" s="9">
        <v>4.476712328767123E-5</v>
      </c>
      <c r="C4080" s="9" t="str">
        <f t="shared" si="126"/>
        <v>$H$4107</v>
      </c>
      <c r="D4080" s="9" t="str">
        <f t="shared" si="127"/>
        <v>H4107</v>
      </c>
      <c r="F4080">
        <v>81780</v>
      </c>
      <c r="G4080" s="1" t="str">
        <f>_xll.BDS("SPX Index","CHAIN_TICKERS", "CHAIN_STRIKE_PX_OVRD",F4080, "CHAIN_PUT_CALL_TYPE_OVRD=P", "CHAIN_PERIODICITY_OVRD=M")</f>
        <v>SPX US 11/20/15 P2700</v>
      </c>
    </row>
    <row r="4081" spans="1:7" x14ac:dyDescent="0.25">
      <c r="A4081">
        <v>3</v>
      </c>
      <c r="B4081" s="9">
        <v>4.4191780821917808E-5</v>
      </c>
      <c r="C4081" s="9" t="str">
        <f t="shared" si="126"/>
        <v>$H$4108</v>
      </c>
      <c r="D4081" s="9" t="str">
        <f t="shared" si="127"/>
        <v>H4108</v>
      </c>
      <c r="F4081">
        <v>81800</v>
      </c>
      <c r="G4081" s="1" t="str">
        <f>_xll.BDS("SPX Index","CHAIN_TICKERS", "CHAIN_STRIKE_PX_OVRD",F4081, "CHAIN_PUT_CALL_TYPE_OVRD=P", "CHAIN_PERIODICITY_OVRD=M")</f>
        <v>SPX US 11/20/15 P2700</v>
      </c>
    </row>
    <row r="4082" spans="1:7" x14ac:dyDescent="0.25">
      <c r="A4082">
        <v>0</v>
      </c>
      <c r="B4082" s="9">
        <v>4.4191780821917808E-5</v>
      </c>
      <c r="C4082" s="9" t="str">
        <f t="shared" si="126"/>
        <v>$H$4109</v>
      </c>
      <c r="D4082" s="9" t="str">
        <f t="shared" si="127"/>
        <v>H4109</v>
      </c>
      <c r="F4082">
        <v>81820</v>
      </c>
      <c r="G4082" s="1" t="str">
        <f>_xll.BDS("SPX Index","CHAIN_TICKERS", "CHAIN_STRIKE_PX_OVRD",F4082, "CHAIN_PUT_CALL_TYPE_OVRD=P", "CHAIN_PERIODICITY_OVRD=M")</f>
        <v>SPX US 11/20/15 P2700</v>
      </c>
    </row>
    <row r="4083" spans="1:7" x14ac:dyDescent="0.25">
      <c r="A4083">
        <v>0</v>
      </c>
      <c r="B4083" s="9">
        <v>4.5041095890410959E-5</v>
      </c>
      <c r="C4083" s="9" t="str">
        <f t="shared" si="126"/>
        <v>$H$4110</v>
      </c>
      <c r="D4083" s="9" t="str">
        <f t="shared" si="127"/>
        <v>H4110</v>
      </c>
      <c r="F4083">
        <v>81840</v>
      </c>
      <c r="G4083" s="1" t="str">
        <f>_xll.BDS("SPX Index","CHAIN_TICKERS", "CHAIN_STRIKE_PX_OVRD",F4083, "CHAIN_PUT_CALL_TYPE_OVRD=P", "CHAIN_PERIODICITY_OVRD=M")</f>
        <v>SPX US 11/20/15 P2700</v>
      </c>
    </row>
    <row r="4084" spans="1:7" x14ac:dyDescent="0.25">
      <c r="A4084">
        <v>0</v>
      </c>
      <c r="B4084" s="9">
        <v>4.4219178082191779E-5</v>
      </c>
      <c r="C4084" s="9" t="str">
        <f t="shared" si="126"/>
        <v>$H$4111</v>
      </c>
      <c r="D4084" s="9" t="str">
        <f t="shared" si="127"/>
        <v>H4111</v>
      </c>
      <c r="F4084">
        <v>81860</v>
      </c>
      <c r="G4084" s="1" t="str">
        <f>_xll.BDS("SPX Index","CHAIN_TICKERS", "CHAIN_STRIKE_PX_OVRD",F4084, "CHAIN_PUT_CALL_TYPE_OVRD=P", "CHAIN_PERIODICITY_OVRD=M")</f>
        <v>SPX US 11/20/15 P2700</v>
      </c>
    </row>
    <row r="4085" spans="1:7" x14ac:dyDescent="0.25">
      <c r="A4085">
        <v>0</v>
      </c>
      <c r="B4085" s="9">
        <v>4.4493150684931508E-5</v>
      </c>
      <c r="C4085" s="9" t="str">
        <f t="shared" si="126"/>
        <v>$H$4112</v>
      </c>
      <c r="D4085" s="9" t="str">
        <f t="shared" si="127"/>
        <v>H4112</v>
      </c>
      <c r="F4085">
        <v>81880</v>
      </c>
      <c r="G4085" s="1" t="str">
        <f>_xll.BDS("SPX Index","CHAIN_TICKERS", "CHAIN_STRIKE_PX_OVRD",F4085, "CHAIN_PUT_CALL_TYPE_OVRD=P", "CHAIN_PERIODICITY_OVRD=M")</f>
        <v>SPX US 11/20/15 P2700</v>
      </c>
    </row>
    <row r="4086" spans="1:7" x14ac:dyDescent="0.25">
      <c r="A4086">
        <v>0</v>
      </c>
      <c r="B4086" s="9">
        <v>4.5041095890410959E-5</v>
      </c>
      <c r="C4086" s="9" t="str">
        <f t="shared" si="126"/>
        <v>$H$4113</v>
      </c>
      <c r="D4086" s="9" t="str">
        <f t="shared" si="127"/>
        <v>H4113</v>
      </c>
      <c r="F4086">
        <v>81900</v>
      </c>
      <c r="G4086" s="1" t="str">
        <f>_xll.BDS("SPX Index","CHAIN_TICKERS", "CHAIN_STRIKE_PX_OVRD",F4086, "CHAIN_PUT_CALL_TYPE_OVRD=P", "CHAIN_PERIODICITY_OVRD=M")</f>
        <v>SPX US 11/20/15 P2700</v>
      </c>
    </row>
    <row r="4087" spans="1:7" x14ac:dyDescent="0.25">
      <c r="A4087">
        <v>0</v>
      </c>
      <c r="B4087" s="9">
        <v>4.5041095890410959E-5</v>
      </c>
      <c r="C4087" s="9" t="str">
        <f t="shared" si="126"/>
        <v>$H$4114</v>
      </c>
      <c r="D4087" s="9" t="str">
        <f t="shared" si="127"/>
        <v>H4114</v>
      </c>
      <c r="F4087">
        <v>81920</v>
      </c>
      <c r="G4087" s="1" t="str">
        <f>_xll.BDS("SPX Index","CHAIN_TICKERS", "CHAIN_STRIKE_PX_OVRD",F4087, "CHAIN_PUT_CALL_TYPE_OVRD=P", "CHAIN_PERIODICITY_OVRD=M")</f>
        <v>SPX US 11/20/15 P2700</v>
      </c>
    </row>
    <row r="4088" spans="1:7" x14ac:dyDescent="0.25">
      <c r="A4088">
        <v>0</v>
      </c>
      <c r="B4088" s="9">
        <v>4.5315068493150681E-5</v>
      </c>
      <c r="C4088" s="9" t="str">
        <f t="shared" si="126"/>
        <v>$H$4115</v>
      </c>
      <c r="D4088" s="9" t="str">
        <f t="shared" si="127"/>
        <v>H4115</v>
      </c>
      <c r="F4088">
        <v>81940</v>
      </c>
      <c r="G4088" s="1" t="str">
        <f>_xll.BDS("SPX Index","CHAIN_TICKERS", "CHAIN_STRIKE_PX_OVRD",F4088, "CHAIN_PUT_CALL_TYPE_OVRD=P", "CHAIN_PERIODICITY_OVRD=M")</f>
        <v>SPX US 11/20/15 P2700</v>
      </c>
    </row>
    <row r="4089" spans="1:7" x14ac:dyDescent="0.25">
      <c r="A4089">
        <v>0</v>
      </c>
      <c r="B4089" s="9">
        <v>4.589041095890411E-5</v>
      </c>
      <c r="C4089" s="9" t="str">
        <f t="shared" si="126"/>
        <v>$H$4116</v>
      </c>
      <c r="D4089" s="9" t="str">
        <f t="shared" si="127"/>
        <v>H4116</v>
      </c>
      <c r="F4089">
        <v>81960</v>
      </c>
      <c r="G4089" s="1" t="str">
        <f>_xll.BDS("SPX Index","CHAIN_TICKERS", "CHAIN_STRIKE_PX_OVRD",F4089, "CHAIN_PUT_CALL_TYPE_OVRD=P", "CHAIN_PERIODICITY_OVRD=M")</f>
        <v>SPX US 11/20/15 P2700</v>
      </c>
    </row>
    <row r="4090" spans="1:7" x14ac:dyDescent="0.25">
      <c r="A4090">
        <v>0</v>
      </c>
      <c r="B4090" s="9">
        <v>4.5616438356164388E-5</v>
      </c>
      <c r="C4090" s="9" t="str">
        <f t="shared" si="126"/>
        <v>$H$4117</v>
      </c>
      <c r="D4090" s="9" t="str">
        <f t="shared" si="127"/>
        <v>H4117</v>
      </c>
      <c r="F4090">
        <v>81980</v>
      </c>
      <c r="G4090" s="1" t="str">
        <f>_xll.BDS("SPX Index","CHAIN_TICKERS", "CHAIN_STRIKE_PX_OVRD",F4090, "CHAIN_PUT_CALL_TYPE_OVRD=P", "CHAIN_PERIODICITY_OVRD=M")</f>
        <v>SPX US 11/20/15 P2700</v>
      </c>
    </row>
    <row r="4091" spans="1:7" x14ac:dyDescent="0.25">
      <c r="A4091">
        <v>0</v>
      </c>
      <c r="B4091" s="9">
        <v>4.5616438356164388E-5</v>
      </c>
      <c r="C4091" s="9" t="str">
        <f t="shared" si="126"/>
        <v>$H$4118</v>
      </c>
      <c r="D4091" s="9" t="str">
        <f t="shared" si="127"/>
        <v>H4118</v>
      </c>
      <c r="F4091">
        <v>82000</v>
      </c>
      <c r="G4091" s="1" t="str">
        <f>_xll.BDS("SPX Index","CHAIN_TICKERS", "CHAIN_STRIKE_PX_OVRD",F4091, "CHAIN_PUT_CALL_TYPE_OVRD=P", "CHAIN_PERIODICITY_OVRD=M")</f>
        <v>SPX US 11/20/15 P2700</v>
      </c>
    </row>
    <row r="4092" spans="1:7" x14ac:dyDescent="0.25">
      <c r="A4092">
        <v>0</v>
      </c>
      <c r="B4092" s="9">
        <v>4.589041095890411E-5</v>
      </c>
      <c r="C4092" s="9" t="str">
        <f t="shared" si="126"/>
        <v>$H$4119</v>
      </c>
      <c r="D4092" s="9" t="str">
        <f t="shared" si="127"/>
        <v>H4119</v>
      </c>
      <c r="F4092">
        <v>82020</v>
      </c>
      <c r="G4092" s="1" t="str">
        <f>_xll.BDS("SPX Index","CHAIN_TICKERS", "CHAIN_STRIKE_PX_OVRD",F4092, "CHAIN_PUT_CALL_TYPE_OVRD=P", "CHAIN_PERIODICITY_OVRD=M")</f>
        <v>SPX US 11/20/15 P2700</v>
      </c>
    </row>
    <row r="4093" spans="1:7" x14ac:dyDescent="0.25">
      <c r="A4093">
        <v>0</v>
      </c>
      <c r="B4093" s="9">
        <v>4.4739726027397259E-5</v>
      </c>
      <c r="C4093" s="9" t="str">
        <f t="shared" si="126"/>
        <v>$H$4120</v>
      </c>
      <c r="D4093" s="9" t="str">
        <f t="shared" si="127"/>
        <v>H4120</v>
      </c>
      <c r="F4093">
        <v>82040</v>
      </c>
      <c r="G4093" s="1" t="str">
        <f>_xll.BDS("SPX Index","CHAIN_TICKERS", "CHAIN_STRIKE_PX_OVRD",F4093, "CHAIN_PUT_CALL_TYPE_OVRD=P", "CHAIN_PERIODICITY_OVRD=M")</f>
        <v>SPX US 11/20/15 P2700</v>
      </c>
    </row>
    <row r="4094" spans="1:7" x14ac:dyDescent="0.25">
      <c r="A4094">
        <v>0</v>
      </c>
      <c r="B4094" s="9">
        <v>4.4493150684931508E-5</v>
      </c>
      <c r="C4094" s="9" t="str">
        <f t="shared" si="126"/>
        <v>$H$4121</v>
      </c>
      <c r="D4094" s="9" t="str">
        <f t="shared" si="127"/>
        <v>H4121</v>
      </c>
      <c r="F4094">
        <v>82060</v>
      </c>
      <c r="G4094" s="1" t="str">
        <f>_xll.BDS("SPX Index","CHAIN_TICKERS", "CHAIN_STRIKE_PX_OVRD",F4094, "CHAIN_PUT_CALL_TYPE_OVRD=P", "CHAIN_PERIODICITY_OVRD=M")</f>
        <v>SPX US 11/20/15 P2700</v>
      </c>
    </row>
    <row r="4095" spans="1:7" x14ac:dyDescent="0.25">
      <c r="A4095">
        <v>0</v>
      </c>
      <c r="B4095" s="9">
        <v>4.391780821917808E-5</v>
      </c>
      <c r="C4095" s="9" t="str">
        <f t="shared" si="126"/>
        <v>$H$4122</v>
      </c>
      <c r="D4095" s="9" t="str">
        <f t="shared" si="127"/>
        <v>H4122</v>
      </c>
      <c r="F4095">
        <v>82080</v>
      </c>
      <c r="G4095" s="1" t="str">
        <f>_xll.BDS("SPX Index","CHAIN_TICKERS", "CHAIN_STRIKE_PX_OVRD",F4095, "CHAIN_PUT_CALL_TYPE_OVRD=P", "CHAIN_PERIODICITY_OVRD=M")</f>
        <v>SPX US 11/20/15 P2700</v>
      </c>
    </row>
    <row r="4096" spans="1:7" x14ac:dyDescent="0.25">
      <c r="A4096">
        <v>0</v>
      </c>
      <c r="B4096" s="9">
        <v>4.5315068493150681E-5</v>
      </c>
      <c r="C4096" s="9" t="str">
        <f t="shared" si="126"/>
        <v>$H$4123</v>
      </c>
      <c r="D4096" s="9" t="str">
        <f t="shared" si="127"/>
        <v>H4123</v>
      </c>
      <c r="F4096">
        <v>82100</v>
      </c>
      <c r="G4096" s="1" t="str">
        <f>_xll.BDS("SPX Index","CHAIN_TICKERS", "CHAIN_STRIKE_PX_OVRD",F4096, "CHAIN_PUT_CALL_TYPE_OVRD=P", "CHAIN_PERIODICITY_OVRD=M")</f>
        <v>SPX US 11/20/15 P2700</v>
      </c>
    </row>
    <row r="4097" spans="1:7" x14ac:dyDescent="0.25">
      <c r="A4097">
        <v>0</v>
      </c>
      <c r="B4097" s="9">
        <v>4.5863013698630132E-5</v>
      </c>
      <c r="C4097" s="9" t="str">
        <f t="shared" si="126"/>
        <v>$H$4124</v>
      </c>
      <c r="D4097" s="9" t="str">
        <f t="shared" si="127"/>
        <v>H4124</v>
      </c>
      <c r="F4097">
        <v>82120</v>
      </c>
      <c r="G4097" s="1" t="str">
        <f>_xll.BDS("SPX Index","CHAIN_TICKERS", "CHAIN_STRIKE_PX_OVRD",F4097, "CHAIN_PUT_CALL_TYPE_OVRD=P", "CHAIN_PERIODICITY_OVRD=M")</f>
        <v>SPX US 11/20/15 P2700</v>
      </c>
    </row>
    <row r="4098" spans="1:7" x14ac:dyDescent="0.25">
      <c r="A4098">
        <v>0</v>
      </c>
      <c r="B4098" s="9">
        <v>4.589041095890411E-5</v>
      </c>
      <c r="C4098" s="9" t="str">
        <f t="shared" si="126"/>
        <v>$H$4125</v>
      </c>
      <c r="D4098" s="9" t="str">
        <f t="shared" si="127"/>
        <v>H4125</v>
      </c>
      <c r="F4098">
        <v>82140</v>
      </c>
      <c r="G4098" s="1" t="str">
        <f>_xll.BDS("SPX Index","CHAIN_TICKERS", "CHAIN_STRIKE_PX_OVRD",F4098, "CHAIN_PUT_CALL_TYPE_OVRD=P", "CHAIN_PERIODICITY_OVRD=M")</f>
        <v>SPX US 11/20/15 P2700</v>
      </c>
    </row>
    <row r="4099" spans="1:7" x14ac:dyDescent="0.25">
      <c r="A4099">
        <v>0</v>
      </c>
      <c r="B4099" s="9">
        <v>4.6164383561643839E-5</v>
      </c>
      <c r="C4099" s="9" t="str">
        <f t="shared" si="126"/>
        <v>$H$4126</v>
      </c>
      <c r="D4099" s="9" t="str">
        <f t="shared" si="127"/>
        <v>H4126</v>
      </c>
      <c r="F4099">
        <v>82160</v>
      </c>
      <c r="G4099" s="1" t="str">
        <f>_xll.BDS("SPX Index","CHAIN_TICKERS", "CHAIN_STRIKE_PX_OVRD",F4099, "CHAIN_PUT_CALL_TYPE_OVRD=P", "CHAIN_PERIODICITY_OVRD=M")</f>
        <v>SPX US 11/20/15 P2700</v>
      </c>
    </row>
    <row r="4100" spans="1:7" x14ac:dyDescent="0.25">
      <c r="A4100">
        <v>0</v>
      </c>
      <c r="B4100" s="9">
        <v>4.6164383561643839E-5</v>
      </c>
      <c r="C4100" s="9" t="str">
        <f t="shared" ref="C4100:C4163" si="128">ADDRESS(ROW(B4100)+MATCH(1,B4100:B4126),8)</f>
        <v>$H$4127</v>
      </c>
      <c r="D4100" s="9" t="str">
        <f t="shared" ref="D4100:D4163" si="129">"H"&amp;(ROW(B4100)+MATCH(1,B4100:B4126))</f>
        <v>H4127</v>
      </c>
      <c r="F4100">
        <v>82180</v>
      </c>
      <c r="G4100" s="1" t="str">
        <f>_xll.BDS("SPX Index","CHAIN_TICKERS", "CHAIN_STRIKE_PX_OVRD",F4100, "CHAIN_PUT_CALL_TYPE_OVRD=P", "CHAIN_PERIODICITY_OVRD=M")</f>
        <v>SPX US 11/20/15 P2700</v>
      </c>
    </row>
    <row r="4101" spans="1:7" x14ac:dyDescent="0.25">
      <c r="A4101">
        <v>0</v>
      </c>
      <c r="B4101" s="9">
        <v>4.589041095890411E-5</v>
      </c>
      <c r="C4101" s="9" t="str">
        <f t="shared" si="128"/>
        <v>$H$4128</v>
      </c>
      <c r="D4101" s="9" t="str">
        <f t="shared" si="129"/>
        <v>H4128</v>
      </c>
      <c r="F4101">
        <v>82200</v>
      </c>
      <c r="G4101" s="1" t="str">
        <f>_xll.BDS("SPX Index","CHAIN_TICKERS", "CHAIN_STRIKE_PX_OVRD",F4101, "CHAIN_PUT_CALL_TYPE_OVRD=P", "CHAIN_PERIODICITY_OVRD=M")</f>
        <v>SPX US 11/20/15 P2700</v>
      </c>
    </row>
    <row r="4102" spans="1:7" x14ac:dyDescent="0.25">
      <c r="A4102">
        <v>0</v>
      </c>
      <c r="B4102" s="9">
        <v>4.671232876712329E-5</v>
      </c>
      <c r="C4102" s="9" t="str">
        <f t="shared" si="128"/>
        <v>$H$4129</v>
      </c>
      <c r="D4102" s="9" t="str">
        <f t="shared" si="129"/>
        <v>H4129</v>
      </c>
      <c r="F4102">
        <v>82220</v>
      </c>
      <c r="G4102" s="1" t="str">
        <f>_xll.BDS("SPX Index","CHAIN_TICKERS", "CHAIN_STRIKE_PX_OVRD",F4102, "CHAIN_PUT_CALL_TYPE_OVRD=P", "CHAIN_PERIODICITY_OVRD=M")</f>
        <v>SPX US 11/20/15 P2700</v>
      </c>
    </row>
    <row r="4103" spans="1:7" x14ac:dyDescent="0.25">
      <c r="A4103">
        <v>0</v>
      </c>
      <c r="B4103" s="9">
        <v>4.6164383561643839E-5</v>
      </c>
      <c r="C4103" s="9" t="str">
        <f t="shared" si="128"/>
        <v>$H$4130</v>
      </c>
      <c r="D4103" s="9" t="str">
        <f t="shared" si="129"/>
        <v>H4130</v>
      </c>
      <c r="F4103">
        <v>82240</v>
      </c>
      <c r="G4103" s="1" t="str">
        <f>_xll.BDS("SPX Index","CHAIN_TICKERS", "CHAIN_STRIKE_PX_OVRD",F4103, "CHAIN_PUT_CALL_TYPE_OVRD=P", "CHAIN_PERIODICITY_OVRD=M")</f>
        <v>SPX US 11/20/15 P2700</v>
      </c>
    </row>
    <row r="4104" spans="1:7" x14ac:dyDescent="0.25">
      <c r="A4104">
        <v>0</v>
      </c>
      <c r="B4104" s="9">
        <v>4.589041095890411E-5</v>
      </c>
      <c r="C4104" s="9" t="str">
        <f t="shared" si="128"/>
        <v>$H$4131</v>
      </c>
      <c r="D4104" s="9" t="str">
        <f t="shared" si="129"/>
        <v>H4131</v>
      </c>
      <c r="F4104">
        <v>82260</v>
      </c>
      <c r="G4104" s="1" t="str">
        <f>_xll.BDS("SPX Index","CHAIN_TICKERS", "CHAIN_STRIKE_PX_OVRD",F4104, "CHAIN_PUT_CALL_TYPE_OVRD=P", "CHAIN_PERIODICITY_OVRD=M")</f>
        <v>SPX US 11/20/15 P2700</v>
      </c>
    </row>
    <row r="4105" spans="1:7" x14ac:dyDescent="0.25">
      <c r="A4105">
        <v>1</v>
      </c>
      <c r="B4105" s="9">
        <v>4.5041095890410959E-5</v>
      </c>
      <c r="C4105" s="9" t="str">
        <f t="shared" si="128"/>
        <v>$H$4132</v>
      </c>
      <c r="D4105" s="9" t="str">
        <f t="shared" si="129"/>
        <v>H4132</v>
      </c>
      <c r="F4105">
        <v>82280</v>
      </c>
      <c r="G4105" s="1" t="str">
        <f>_xll.BDS("SPX Index","CHAIN_TICKERS", "CHAIN_STRIKE_PX_OVRD",F4105, "CHAIN_PUT_CALL_TYPE_OVRD=P", "CHAIN_PERIODICITY_OVRD=M")</f>
        <v>SPX US 11/20/15 P2700</v>
      </c>
    </row>
    <row r="4106" spans="1:7" x14ac:dyDescent="0.25">
      <c r="A4106">
        <v>0</v>
      </c>
      <c r="B4106" s="9">
        <v>4.5041095890410959E-5</v>
      </c>
      <c r="C4106" s="9" t="str">
        <f t="shared" si="128"/>
        <v>$H$4133</v>
      </c>
      <c r="D4106" s="9" t="str">
        <f t="shared" si="129"/>
        <v>H4133</v>
      </c>
      <c r="F4106">
        <v>82300</v>
      </c>
      <c r="G4106" s="1" t="str">
        <f>_xll.BDS("SPX Index","CHAIN_TICKERS", "CHAIN_STRIKE_PX_OVRD",F4106, "CHAIN_PUT_CALL_TYPE_OVRD=P", "CHAIN_PERIODICITY_OVRD=M")</f>
        <v>SPX US 11/20/15 P2700</v>
      </c>
    </row>
    <row r="4107" spans="1:7" x14ac:dyDescent="0.25">
      <c r="A4107">
        <v>0</v>
      </c>
      <c r="B4107" s="9">
        <v>4.5041095890410959E-5</v>
      </c>
      <c r="C4107" s="9" t="str">
        <f t="shared" si="128"/>
        <v>$H$4134</v>
      </c>
      <c r="D4107" s="9" t="str">
        <f t="shared" si="129"/>
        <v>H4134</v>
      </c>
      <c r="F4107">
        <v>82320</v>
      </c>
      <c r="G4107" s="1" t="str">
        <f>_xll.BDS("SPX Index","CHAIN_TICKERS", "CHAIN_STRIKE_PX_OVRD",F4107, "CHAIN_PUT_CALL_TYPE_OVRD=P", "CHAIN_PERIODICITY_OVRD=M")</f>
        <v>SPX US 11/20/15 P2700</v>
      </c>
    </row>
    <row r="4108" spans="1:7" x14ac:dyDescent="0.25">
      <c r="A4108">
        <v>0</v>
      </c>
      <c r="B4108" s="9">
        <v>4.5041095890410959E-5</v>
      </c>
      <c r="C4108" s="9" t="str">
        <f t="shared" si="128"/>
        <v>$H$4135</v>
      </c>
      <c r="D4108" s="9" t="str">
        <f t="shared" si="129"/>
        <v>H4135</v>
      </c>
      <c r="F4108">
        <v>82340</v>
      </c>
      <c r="G4108" s="1" t="str">
        <f>_xll.BDS("SPX Index","CHAIN_TICKERS", "CHAIN_STRIKE_PX_OVRD",F4108, "CHAIN_PUT_CALL_TYPE_OVRD=P", "CHAIN_PERIODICITY_OVRD=M")</f>
        <v>SPX US 11/20/15 P2700</v>
      </c>
    </row>
    <row r="4109" spans="1:7" x14ac:dyDescent="0.25">
      <c r="A4109">
        <v>0</v>
      </c>
      <c r="B4109" s="9">
        <v>4.5315068493150681E-5</v>
      </c>
      <c r="C4109" s="9" t="str">
        <f t="shared" si="128"/>
        <v>$H$4136</v>
      </c>
      <c r="D4109" s="9" t="str">
        <f t="shared" si="129"/>
        <v>H4136</v>
      </c>
      <c r="F4109">
        <v>82360</v>
      </c>
      <c r="G4109" s="1" t="str">
        <f>_xll.BDS("SPX Index","CHAIN_TICKERS", "CHAIN_STRIKE_PX_OVRD",F4109, "CHAIN_PUT_CALL_TYPE_OVRD=P", "CHAIN_PERIODICITY_OVRD=M")</f>
        <v>SPX US 11/20/15 P2700</v>
      </c>
    </row>
    <row r="4110" spans="1:7" x14ac:dyDescent="0.25">
      <c r="A4110">
        <v>0</v>
      </c>
      <c r="B4110" s="9">
        <v>4.5041095890410959E-5</v>
      </c>
      <c r="C4110" s="9" t="str">
        <f t="shared" si="128"/>
        <v>$H$4137</v>
      </c>
      <c r="D4110" s="9" t="str">
        <f t="shared" si="129"/>
        <v>H4137</v>
      </c>
      <c r="F4110">
        <v>82380</v>
      </c>
      <c r="G4110" s="1" t="str">
        <f>_xll.BDS("SPX Index","CHAIN_TICKERS", "CHAIN_STRIKE_PX_OVRD",F4110, "CHAIN_PUT_CALL_TYPE_OVRD=P", "CHAIN_PERIODICITY_OVRD=M")</f>
        <v>SPX US 11/20/15 P2700</v>
      </c>
    </row>
    <row r="4111" spans="1:7" x14ac:dyDescent="0.25">
      <c r="A4111">
        <v>0</v>
      </c>
      <c r="B4111" s="9">
        <v>4.4191780821917808E-5</v>
      </c>
      <c r="C4111" s="9" t="str">
        <f t="shared" si="128"/>
        <v>$H$4138</v>
      </c>
      <c r="D4111" s="9" t="str">
        <f t="shared" si="129"/>
        <v>H4138</v>
      </c>
      <c r="F4111">
        <v>82400</v>
      </c>
      <c r="G4111" s="1" t="str">
        <f>_xll.BDS("SPX Index","CHAIN_TICKERS", "CHAIN_STRIKE_PX_OVRD",F4111, "CHAIN_PUT_CALL_TYPE_OVRD=P", "CHAIN_PERIODICITY_OVRD=M")</f>
        <v>SPX US 11/20/15 P2700</v>
      </c>
    </row>
    <row r="4112" spans="1:7" x14ac:dyDescent="0.25">
      <c r="A4112">
        <v>0</v>
      </c>
      <c r="B4112" s="9">
        <v>4.2520547945205478E-5</v>
      </c>
      <c r="C4112" s="9" t="str">
        <f t="shared" si="128"/>
        <v>$H$4139</v>
      </c>
      <c r="D4112" s="9" t="str">
        <f t="shared" si="129"/>
        <v>H4139</v>
      </c>
      <c r="F4112">
        <v>82420</v>
      </c>
      <c r="G4112" s="1" t="str">
        <f>_xll.BDS("SPX Index","CHAIN_TICKERS", "CHAIN_STRIKE_PX_OVRD",F4112, "CHAIN_PUT_CALL_TYPE_OVRD=P", "CHAIN_PERIODICITY_OVRD=M")</f>
        <v>SPX US 11/20/15 P2700</v>
      </c>
    </row>
    <row r="4113" spans="1:7" x14ac:dyDescent="0.25">
      <c r="A4113">
        <v>0</v>
      </c>
      <c r="B4113" s="9">
        <v>4.3369863013698629E-5</v>
      </c>
      <c r="C4113" s="9" t="str">
        <f t="shared" si="128"/>
        <v>$H$4140</v>
      </c>
      <c r="D4113" s="9" t="str">
        <f t="shared" si="129"/>
        <v>H4140</v>
      </c>
      <c r="F4113">
        <v>82440</v>
      </c>
      <c r="G4113" s="1" t="str">
        <f>_xll.BDS("SPX Index","CHAIN_TICKERS", "CHAIN_STRIKE_PX_OVRD",F4113, "CHAIN_PUT_CALL_TYPE_OVRD=P", "CHAIN_PERIODICITY_OVRD=M")</f>
        <v>SPX US 11/20/15 P2700</v>
      </c>
    </row>
    <row r="4114" spans="1:7" x14ac:dyDescent="0.25">
      <c r="A4114">
        <v>0</v>
      </c>
      <c r="B4114" s="9">
        <v>4.2794520547945207E-5</v>
      </c>
      <c r="C4114" s="9" t="str">
        <f t="shared" si="128"/>
        <v>$H$4141</v>
      </c>
      <c r="D4114" s="9" t="str">
        <f t="shared" si="129"/>
        <v>H4141</v>
      </c>
      <c r="F4114">
        <v>82460</v>
      </c>
      <c r="G4114" s="1" t="str">
        <f>_xll.BDS("SPX Index","CHAIN_TICKERS", "CHAIN_STRIKE_PX_OVRD",F4114, "CHAIN_PUT_CALL_TYPE_OVRD=P", "CHAIN_PERIODICITY_OVRD=M")</f>
        <v>SPX US 11/20/15 P2700</v>
      </c>
    </row>
    <row r="4115" spans="1:7" x14ac:dyDescent="0.25">
      <c r="A4115">
        <v>0</v>
      </c>
      <c r="B4115" s="9">
        <v>4.2794520547945207E-5</v>
      </c>
      <c r="C4115" s="9" t="str">
        <f t="shared" si="128"/>
        <v>$H$4142</v>
      </c>
      <c r="D4115" s="9" t="str">
        <f t="shared" si="129"/>
        <v>H4142</v>
      </c>
      <c r="F4115">
        <v>82480</v>
      </c>
      <c r="G4115" s="1" t="str">
        <f>_xll.BDS("SPX Index","CHAIN_TICKERS", "CHAIN_STRIKE_PX_OVRD",F4115, "CHAIN_PUT_CALL_TYPE_OVRD=P", "CHAIN_PERIODICITY_OVRD=M")</f>
        <v>SPX US 11/20/15 P2700</v>
      </c>
    </row>
    <row r="4116" spans="1:7" x14ac:dyDescent="0.25">
      <c r="A4116">
        <v>0</v>
      </c>
      <c r="B4116" s="9">
        <v>4.391780821917808E-5</v>
      </c>
      <c r="C4116" s="9" t="str">
        <f t="shared" si="128"/>
        <v>$H$4143</v>
      </c>
      <c r="D4116" s="9" t="str">
        <f t="shared" si="129"/>
        <v>H4143</v>
      </c>
      <c r="F4116">
        <v>82500</v>
      </c>
      <c r="G4116" s="1" t="str">
        <f>_xll.BDS("SPX Index","CHAIN_TICKERS", "CHAIN_STRIKE_PX_OVRD",F4116, "CHAIN_PUT_CALL_TYPE_OVRD=P", "CHAIN_PERIODICITY_OVRD=M")</f>
        <v>SPX US 11/20/15 P2700</v>
      </c>
    </row>
    <row r="4117" spans="1:7" x14ac:dyDescent="0.25">
      <c r="A4117">
        <v>0</v>
      </c>
      <c r="B4117" s="9">
        <v>4.4191780821917808E-5</v>
      </c>
      <c r="C4117" s="9" t="str">
        <f t="shared" si="128"/>
        <v>$H$4144</v>
      </c>
      <c r="D4117" s="9" t="str">
        <f t="shared" si="129"/>
        <v>H4144</v>
      </c>
      <c r="F4117">
        <v>82520</v>
      </c>
      <c r="G4117" s="1" t="str">
        <f>_xll.BDS("SPX Index","CHAIN_TICKERS", "CHAIN_STRIKE_PX_OVRD",F4117, "CHAIN_PUT_CALL_TYPE_OVRD=P", "CHAIN_PERIODICITY_OVRD=M")</f>
        <v>SPX US 11/20/15 P2700</v>
      </c>
    </row>
    <row r="4118" spans="1:7" x14ac:dyDescent="0.25">
      <c r="A4118">
        <v>0</v>
      </c>
      <c r="B4118" s="9">
        <v>4.391780821917808E-5</v>
      </c>
      <c r="C4118" s="9" t="str">
        <f t="shared" si="128"/>
        <v>$H$4145</v>
      </c>
      <c r="D4118" s="9" t="str">
        <f t="shared" si="129"/>
        <v>H4145</v>
      </c>
      <c r="F4118">
        <v>82540</v>
      </c>
      <c r="G4118" s="1" t="str">
        <f>_xll.BDS("SPX Index","CHAIN_TICKERS", "CHAIN_STRIKE_PX_OVRD",F4118, "CHAIN_PUT_CALL_TYPE_OVRD=P", "CHAIN_PERIODICITY_OVRD=M")</f>
        <v>SPX US 11/20/15 P2700</v>
      </c>
    </row>
    <row r="4119" spans="1:7" x14ac:dyDescent="0.25">
      <c r="A4119">
        <v>0</v>
      </c>
      <c r="B4119" s="9">
        <v>4.2246575342465756E-5</v>
      </c>
      <c r="C4119" s="9" t="str">
        <f t="shared" si="128"/>
        <v>$H$4146</v>
      </c>
      <c r="D4119" s="9" t="str">
        <f t="shared" si="129"/>
        <v>H4146</v>
      </c>
      <c r="F4119">
        <v>82560</v>
      </c>
      <c r="G4119" s="1" t="str">
        <f>_xll.BDS("SPX Index","CHAIN_TICKERS", "CHAIN_STRIKE_PX_OVRD",F4119, "CHAIN_PUT_CALL_TYPE_OVRD=P", "CHAIN_PERIODICITY_OVRD=M")</f>
        <v>SPX US 11/20/15 P2700</v>
      </c>
    </row>
    <row r="4120" spans="1:7" x14ac:dyDescent="0.25">
      <c r="A4120">
        <v>0</v>
      </c>
      <c r="B4120" s="9">
        <v>4.30958904109589E-5</v>
      </c>
      <c r="C4120" s="9" t="str">
        <f t="shared" si="128"/>
        <v>$H$4147</v>
      </c>
      <c r="D4120" s="9" t="str">
        <f t="shared" si="129"/>
        <v>H4147</v>
      </c>
      <c r="F4120">
        <v>82580</v>
      </c>
      <c r="G4120" s="1" t="str">
        <f>_xll.BDS("SPX Index","CHAIN_TICKERS", "CHAIN_STRIKE_PX_OVRD",F4120, "CHAIN_PUT_CALL_TYPE_OVRD=P", "CHAIN_PERIODICITY_OVRD=M")</f>
        <v>SPX US 11/20/15 P2700</v>
      </c>
    </row>
    <row r="4121" spans="1:7" x14ac:dyDescent="0.25">
      <c r="A4121">
        <v>0</v>
      </c>
      <c r="B4121" s="9">
        <v>4.3068493150684936E-5</v>
      </c>
      <c r="C4121" s="9" t="str">
        <f t="shared" si="128"/>
        <v>$H$4148</v>
      </c>
      <c r="D4121" s="9" t="str">
        <f t="shared" si="129"/>
        <v>H4148</v>
      </c>
      <c r="F4121">
        <v>82600</v>
      </c>
      <c r="G4121" s="1" t="str">
        <f>_xll.BDS("SPX Index","CHAIN_TICKERS", "CHAIN_STRIKE_PX_OVRD",F4121, "CHAIN_PUT_CALL_TYPE_OVRD=P", "CHAIN_PERIODICITY_OVRD=M")</f>
        <v>SPX US 11/20/15 P2700</v>
      </c>
    </row>
    <row r="4122" spans="1:7" x14ac:dyDescent="0.25">
      <c r="A4122">
        <v>0</v>
      </c>
      <c r="B4122" s="9">
        <v>4.3068493150684936E-5</v>
      </c>
      <c r="C4122" s="9" t="str">
        <f t="shared" si="128"/>
        <v>$H$4149</v>
      </c>
      <c r="D4122" s="9" t="str">
        <f t="shared" si="129"/>
        <v>H4149</v>
      </c>
      <c r="F4122">
        <v>82620</v>
      </c>
      <c r="G4122" s="1" t="str">
        <f>_xll.BDS("SPX Index","CHAIN_TICKERS", "CHAIN_STRIKE_PX_OVRD",F4122, "CHAIN_PUT_CALL_TYPE_OVRD=P", "CHAIN_PERIODICITY_OVRD=M")</f>
        <v>SPX US 11/20/15 P2700</v>
      </c>
    </row>
    <row r="4123" spans="1:7" x14ac:dyDescent="0.25">
      <c r="A4123">
        <v>0</v>
      </c>
      <c r="B4123" s="9">
        <v>4.5315068493150681E-5</v>
      </c>
      <c r="C4123" s="9" t="str">
        <f t="shared" si="128"/>
        <v>$H$4150</v>
      </c>
      <c r="D4123" s="9" t="str">
        <f t="shared" si="129"/>
        <v>H4150</v>
      </c>
      <c r="F4123">
        <v>82640</v>
      </c>
      <c r="G4123" s="1" t="str">
        <f>_xll.BDS("SPX Index","CHAIN_TICKERS", "CHAIN_STRIKE_PX_OVRD",F4123, "CHAIN_PUT_CALL_TYPE_OVRD=P", "CHAIN_PERIODICITY_OVRD=M")</f>
        <v>SPX US 11/20/15 P2700</v>
      </c>
    </row>
    <row r="4124" spans="1:7" x14ac:dyDescent="0.25">
      <c r="A4124">
        <v>0</v>
      </c>
      <c r="B4124" s="9">
        <v>4.5315068493150681E-5</v>
      </c>
      <c r="C4124" s="9" t="str">
        <f t="shared" si="128"/>
        <v>$H$4151</v>
      </c>
      <c r="D4124" s="9" t="str">
        <f t="shared" si="129"/>
        <v>H4151</v>
      </c>
      <c r="F4124">
        <v>82660</v>
      </c>
      <c r="G4124" s="1" t="str">
        <f>_xll.BDS("SPX Index","CHAIN_TICKERS", "CHAIN_STRIKE_PX_OVRD",F4124, "CHAIN_PUT_CALL_TYPE_OVRD=P", "CHAIN_PERIODICITY_OVRD=M")</f>
        <v>SPX US 11/20/15 P2700</v>
      </c>
    </row>
    <row r="4125" spans="1:7" x14ac:dyDescent="0.25">
      <c r="A4125">
        <v>1</v>
      </c>
      <c r="B4125" s="9">
        <v>4.6164383561643839E-5</v>
      </c>
      <c r="C4125" s="9" t="str">
        <f t="shared" si="128"/>
        <v>$H$4152</v>
      </c>
      <c r="D4125" s="9" t="str">
        <f t="shared" si="129"/>
        <v>H4152</v>
      </c>
      <c r="F4125">
        <v>82680</v>
      </c>
      <c r="G4125" s="1" t="str">
        <f>_xll.BDS("SPX Index","CHAIN_TICKERS", "CHAIN_STRIKE_PX_OVRD",F4125, "CHAIN_PUT_CALL_TYPE_OVRD=P", "CHAIN_PERIODICITY_OVRD=M")</f>
        <v>SPX US 11/20/15 P2700</v>
      </c>
    </row>
    <row r="4126" spans="1:7" x14ac:dyDescent="0.25">
      <c r="A4126">
        <v>0</v>
      </c>
      <c r="B4126" s="9">
        <v>4.5589041095890417E-5</v>
      </c>
      <c r="C4126" s="9" t="str">
        <f t="shared" si="128"/>
        <v>$H$4153</v>
      </c>
      <c r="D4126" s="9" t="str">
        <f t="shared" si="129"/>
        <v>H4153</v>
      </c>
      <c r="F4126">
        <v>82700</v>
      </c>
      <c r="G4126" s="1" t="str">
        <f>_xll.BDS("SPX Index","CHAIN_TICKERS", "CHAIN_STRIKE_PX_OVRD",F4126, "CHAIN_PUT_CALL_TYPE_OVRD=P", "CHAIN_PERIODICITY_OVRD=M")</f>
        <v>SPX US 11/20/15 P2700</v>
      </c>
    </row>
    <row r="4127" spans="1:7" x14ac:dyDescent="0.25">
      <c r="A4127">
        <v>0</v>
      </c>
      <c r="B4127" s="9">
        <v>4.6164383561643839E-5</v>
      </c>
      <c r="C4127" s="9" t="str">
        <f t="shared" si="128"/>
        <v>$H$4154</v>
      </c>
      <c r="D4127" s="9" t="str">
        <f t="shared" si="129"/>
        <v>H4154</v>
      </c>
      <c r="F4127">
        <v>82720</v>
      </c>
      <c r="G4127" s="1" t="str">
        <f>_xll.BDS("SPX Index","CHAIN_TICKERS", "CHAIN_STRIKE_PX_OVRD",F4127, "CHAIN_PUT_CALL_TYPE_OVRD=P", "CHAIN_PERIODICITY_OVRD=M")</f>
        <v>SPX US 11/20/15 P2700</v>
      </c>
    </row>
    <row r="4128" spans="1:7" x14ac:dyDescent="0.25">
      <c r="A4128">
        <v>0</v>
      </c>
      <c r="B4128" s="9">
        <v>4.6164383561643839E-5</v>
      </c>
      <c r="C4128" s="9" t="str">
        <f t="shared" si="128"/>
        <v>$H$4155</v>
      </c>
      <c r="D4128" s="9" t="str">
        <f t="shared" si="129"/>
        <v>H4155</v>
      </c>
      <c r="F4128">
        <v>82740</v>
      </c>
      <c r="G4128" s="1" t="str">
        <f>_xll.BDS("SPX Index","CHAIN_TICKERS", "CHAIN_STRIKE_PX_OVRD",F4128, "CHAIN_PUT_CALL_TYPE_OVRD=P", "CHAIN_PERIODICITY_OVRD=M")</f>
        <v>SPX US 11/20/15 P2700</v>
      </c>
    </row>
    <row r="4129" spans="1:7" x14ac:dyDescent="0.25">
      <c r="A4129">
        <v>0</v>
      </c>
      <c r="B4129" s="9">
        <v>4.5616438356164388E-5</v>
      </c>
      <c r="C4129" s="9" t="str">
        <f t="shared" si="128"/>
        <v>$H$4156</v>
      </c>
      <c r="D4129" s="9" t="str">
        <f t="shared" si="129"/>
        <v>H4156</v>
      </c>
      <c r="F4129">
        <v>82760</v>
      </c>
      <c r="G4129" s="1" t="str">
        <f>_xll.BDS("SPX Index","CHAIN_TICKERS", "CHAIN_STRIKE_PX_OVRD",F4129, "CHAIN_PUT_CALL_TYPE_OVRD=P", "CHAIN_PERIODICITY_OVRD=M")</f>
        <v>SPX US 11/20/15 P2700</v>
      </c>
    </row>
    <row r="4130" spans="1:7" x14ac:dyDescent="0.25">
      <c r="A4130">
        <v>0</v>
      </c>
      <c r="B4130" s="9">
        <v>4.5315068493150681E-5</v>
      </c>
      <c r="C4130" s="9" t="str">
        <f t="shared" si="128"/>
        <v>$H$4157</v>
      </c>
      <c r="D4130" s="9" t="str">
        <f t="shared" si="129"/>
        <v>H4157</v>
      </c>
      <c r="F4130">
        <v>82780</v>
      </c>
      <c r="G4130" s="1" t="str">
        <f>_xll.BDS("SPX Index","CHAIN_TICKERS", "CHAIN_STRIKE_PX_OVRD",F4130, "CHAIN_PUT_CALL_TYPE_OVRD=P", "CHAIN_PERIODICITY_OVRD=M")</f>
        <v>SPX US 11/20/15 P2700</v>
      </c>
    </row>
    <row r="4131" spans="1:7" x14ac:dyDescent="0.25">
      <c r="A4131">
        <v>0</v>
      </c>
      <c r="B4131" s="9">
        <v>4.476712328767123E-5</v>
      </c>
      <c r="C4131" s="9" t="str">
        <f t="shared" si="128"/>
        <v>$H$4158</v>
      </c>
      <c r="D4131" s="9" t="str">
        <f t="shared" si="129"/>
        <v>H4158</v>
      </c>
      <c r="F4131">
        <v>82800</v>
      </c>
      <c r="G4131" s="1" t="str">
        <f>_xll.BDS("SPX Index","CHAIN_TICKERS", "CHAIN_STRIKE_PX_OVRD",F4131, "CHAIN_PUT_CALL_TYPE_OVRD=P", "CHAIN_PERIODICITY_OVRD=M")</f>
        <v>SPX US 11/20/15 P2700</v>
      </c>
    </row>
    <row r="4132" spans="1:7" x14ac:dyDescent="0.25">
      <c r="A4132">
        <v>0</v>
      </c>
      <c r="B4132" s="9">
        <v>4.3643835616438357E-5</v>
      </c>
      <c r="C4132" s="9" t="str">
        <f t="shared" si="128"/>
        <v>$H$4159</v>
      </c>
      <c r="D4132" s="9" t="str">
        <f t="shared" si="129"/>
        <v>H4159</v>
      </c>
      <c r="F4132">
        <v>82820</v>
      </c>
      <c r="G4132" s="1" t="str">
        <f>_xll.BDS("SPX Index","CHAIN_TICKERS", "CHAIN_STRIKE_PX_OVRD",F4132, "CHAIN_PUT_CALL_TYPE_OVRD=P", "CHAIN_PERIODICITY_OVRD=M")</f>
        <v>SPX US 11/20/15 P2700</v>
      </c>
    </row>
    <row r="4133" spans="1:7" x14ac:dyDescent="0.25">
      <c r="A4133">
        <v>0</v>
      </c>
      <c r="B4133" s="9">
        <v>4.1123287671232876E-5</v>
      </c>
      <c r="C4133" s="9" t="str">
        <f t="shared" si="128"/>
        <v>$H$4160</v>
      </c>
      <c r="D4133" s="9" t="str">
        <f t="shared" si="129"/>
        <v>H4160</v>
      </c>
      <c r="F4133">
        <v>82840</v>
      </c>
      <c r="G4133" s="1" t="str">
        <f>_xll.BDS("SPX Index","CHAIN_TICKERS", "CHAIN_STRIKE_PX_OVRD",F4133, "CHAIN_PUT_CALL_TYPE_OVRD=P", "CHAIN_PERIODICITY_OVRD=M")</f>
        <v>SPX US 11/20/15 P2700</v>
      </c>
    </row>
    <row r="4134" spans="1:7" x14ac:dyDescent="0.25">
      <c r="A4134">
        <v>0</v>
      </c>
      <c r="B4134" s="9">
        <v>4.0849315068493154E-5</v>
      </c>
      <c r="C4134" s="9" t="str">
        <f t="shared" si="128"/>
        <v>$H$4161</v>
      </c>
      <c r="D4134" s="9" t="str">
        <f t="shared" si="129"/>
        <v>H4161</v>
      </c>
      <c r="F4134">
        <v>82860</v>
      </c>
      <c r="G4134" s="1" t="str">
        <f>_xll.BDS("SPX Index","CHAIN_TICKERS", "CHAIN_STRIKE_PX_OVRD",F4134, "CHAIN_PUT_CALL_TYPE_OVRD=P", "CHAIN_PERIODICITY_OVRD=M")</f>
        <v>SPX US 11/20/15 P2700</v>
      </c>
    </row>
    <row r="4135" spans="1:7" x14ac:dyDescent="0.25">
      <c r="A4135">
        <v>0</v>
      </c>
      <c r="B4135" s="9">
        <v>3.9726027397260274E-5</v>
      </c>
      <c r="C4135" s="9" t="str">
        <f t="shared" si="128"/>
        <v>$H$4162</v>
      </c>
      <c r="D4135" s="9" t="str">
        <f t="shared" si="129"/>
        <v>H4162</v>
      </c>
      <c r="F4135">
        <v>82880</v>
      </c>
      <c r="G4135" s="1" t="str">
        <f>_xll.BDS("SPX Index","CHAIN_TICKERS", "CHAIN_STRIKE_PX_OVRD",F4135, "CHAIN_PUT_CALL_TYPE_OVRD=P", "CHAIN_PERIODICITY_OVRD=M")</f>
        <v>SPX US 11/20/15 P2700</v>
      </c>
    </row>
    <row r="4136" spans="1:7" x14ac:dyDescent="0.25">
      <c r="A4136">
        <v>0</v>
      </c>
      <c r="B4136" s="9">
        <v>3.8876712328767124E-5</v>
      </c>
      <c r="C4136" s="9" t="str">
        <f t="shared" si="128"/>
        <v>$H$4163</v>
      </c>
      <c r="D4136" s="9" t="str">
        <f t="shared" si="129"/>
        <v>H4163</v>
      </c>
      <c r="F4136">
        <v>82900</v>
      </c>
      <c r="G4136" s="1" t="str">
        <f>_xll.BDS("SPX Index","CHAIN_TICKERS", "CHAIN_STRIKE_PX_OVRD",F4136, "CHAIN_PUT_CALL_TYPE_OVRD=P", "CHAIN_PERIODICITY_OVRD=M")</f>
        <v>SPX US 11/20/15 P2700</v>
      </c>
    </row>
    <row r="4137" spans="1:7" x14ac:dyDescent="0.25">
      <c r="A4137">
        <v>0</v>
      </c>
      <c r="B4137" s="9">
        <v>3.9150684931506853E-5</v>
      </c>
      <c r="C4137" s="9" t="str">
        <f t="shared" si="128"/>
        <v>$H$4164</v>
      </c>
      <c r="D4137" s="9" t="str">
        <f t="shared" si="129"/>
        <v>H4164</v>
      </c>
      <c r="F4137">
        <v>82920</v>
      </c>
      <c r="G4137" s="1" t="str">
        <f>_xll.BDS("SPX Index","CHAIN_TICKERS", "CHAIN_STRIKE_PX_OVRD",F4137, "CHAIN_PUT_CALL_TYPE_OVRD=P", "CHAIN_PERIODICITY_OVRD=M")</f>
        <v>SPX US 11/20/15 P2700</v>
      </c>
    </row>
    <row r="4138" spans="1:7" x14ac:dyDescent="0.25">
      <c r="A4138">
        <v>0</v>
      </c>
      <c r="B4138" s="9">
        <v>3.8876712328767124E-5</v>
      </c>
      <c r="C4138" s="9" t="str">
        <f t="shared" si="128"/>
        <v>$H$4165</v>
      </c>
      <c r="D4138" s="9" t="str">
        <f t="shared" si="129"/>
        <v>H4165</v>
      </c>
      <c r="F4138">
        <v>82940</v>
      </c>
      <c r="G4138" s="1" t="str">
        <f>_xll.BDS("SPX Index","CHAIN_TICKERS", "CHAIN_STRIKE_PX_OVRD",F4138, "CHAIN_PUT_CALL_TYPE_OVRD=P", "CHAIN_PERIODICITY_OVRD=M")</f>
        <v>SPX US 11/20/15 P2700</v>
      </c>
    </row>
    <row r="4139" spans="1:7" x14ac:dyDescent="0.25">
      <c r="A4139">
        <v>0</v>
      </c>
      <c r="B4139" s="9">
        <v>3.3561643835616439E-5</v>
      </c>
      <c r="C4139" s="9" t="str">
        <f t="shared" si="128"/>
        <v>$H$4166</v>
      </c>
      <c r="D4139" s="9" t="str">
        <f t="shared" si="129"/>
        <v>H4166</v>
      </c>
      <c r="F4139">
        <v>82960</v>
      </c>
      <c r="G4139" s="1" t="str">
        <f>_xll.BDS("SPX Index","CHAIN_TICKERS", "CHAIN_STRIKE_PX_OVRD",F4139, "CHAIN_PUT_CALL_TYPE_OVRD=P", "CHAIN_PERIODICITY_OVRD=M")</f>
        <v>SPX US 11/20/15 P2700</v>
      </c>
    </row>
    <row r="4140" spans="1:7" x14ac:dyDescent="0.25">
      <c r="A4140">
        <v>0</v>
      </c>
      <c r="B4140" s="9">
        <v>3.3287671232876717E-5</v>
      </c>
      <c r="C4140" s="9" t="str">
        <f t="shared" si="128"/>
        <v>$H$4167</v>
      </c>
      <c r="D4140" s="9" t="str">
        <f t="shared" si="129"/>
        <v>H4167</v>
      </c>
      <c r="F4140">
        <v>82980</v>
      </c>
      <c r="G4140" s="1" t="str">
        <f>_xll.BDS("SPX Index","CHAIN_TICKERS", "CHAIN_STRIKE_PX_OVRD",F4140, "CHAIN_PUT_CALL_TYPE_OVRD=P", "CHAIN_PERIODICITY_OVRD=M")</f>
        <v>SPX US 11/20/15 P2700</v>
      </c>
    </row>
    <row r="4141" spans="1:7" x14ac:dyDescent="0.25">
      <c r="A4141">
        <v>0</v>
      </c>
      <c r="B4141" s="9">
        <v>3.3287671232876717E-5</v>
      </c>
      <c r="C4141" s="9" t="str">
        <f t="shared" si="128"/>
        <v>$H$4168</v>
      </c>
      <c r="D4141" s="9" t="str">
        <f t="shared" si="129"/>
        <v>H4168</v>
      </c>
      <c r="F4141">
        <v>83000</v>
      </c>
      <c r="G4141" s="1" t="str">
        <f>_xll.BDS("SPX Index","CHAIN_TICKERS", "CHAIN_STRIKE_PX_OVRD",F4141, "CHAIN_PUT_CALL_TYPE_OVRD=P", "CHAIN_PERIODICITY_OVRD=M")</f>
        <v>SPX US 11/20/15 P2700</v>
      </c>
    </row>
    <row r="4142" spans="1:7" x14ac:dyDescent="0.25">
      <c r="A4142">
        <v>0</v>
      </c>
      <c r="B4142" s="9">
        <v>3.3315068493150681E-5</v>
      </c>
      <c r="C4142" s="9" t="str">
        <f t="shared" si="128"/>
        <v>$H$4169</v>
      </c>
      <c r="D4142" s="9" t="str">
        <f t="shared" si="129"/>
        <v>H4169</v>
      </c>
      <c r="F4142">
        <v>83020</v>
      </c>
      <c r="G4142" s="1" t="str">
        <f>_xll.BDS("SPX Index","CHAIN_TICKERS", "CHAIN_STRIKE_PX_OVRD",F4142, "CHAIN_PUT_CALL_TYPE_OVRD=P", "CHAIN_PERIODICITY_OVRD=M")</f>
        <v>SPX US 11/20/15 P2700</v>
      </c>
    </row>
    <row r="4143" spans="1:7" x14ac:dyDescent="0.25">
      <c r="A4143">
        <v>0</v>
      </c>
      <c r="B4143" s="9">
        <v>3.3287671232876717E-5</v>
      </c>
      <c r="C4143" s="9" t="str">
        <f t="shared" si="128"/>
        <v>$H$4170</v>
      </c>
      <c r="D4143" s="9" t="str">
        <f t="shared" si="129"/>
        <v>H4170</v>
      </c>
      <c r="F4143">
        <v>83040</v>
      </c>
      <c r="G4143" s="1" t="str">
        <f>_xll.BDS("SPX Index","CHAIN_TICKERS", "CHAIN_STRIKE_PX_OVRD",F4143, "CHAIN_PUT_CALL_TYPE_OVRD=P", "CHAIN_PERIODICITY_OVRD=M")</f>
        <v>SPX US 11/20/15 P2700</v>
      </c>
    </row>
    <row r="4144" spans="1:7" x14ac:dyDescent="0.25">
      <c r="A4144">
        <v>0</v>
      </c>
      <c r="B4144" s="9">
        <v>3.3013698630136988E-5</v>
      </c>
      <c r="C4144" s="9" t="str">
        <f t="shared" si="128"/>
        <v>$H$4171</v>
      </c>
      <c r="D4144" s="9" t="str">
        <f t="shared" si="129"/>
        <v>H4171</v>
      </c>
      <c r="F4144">
        <v>83060</v>
      </c>
      <c r="G4144" s="1" t="str">
        <f>_xll.BDS("SPX Index","CHAIN_TICKERS", "CHAIN_STRIKE_PX_OVRD",F4144, "CHAIN_PUT_CALL_TYPE_OVRD=P", "CHAIN_PERIODICITY_OVRD=M")</f>
        <v>SPX US 11/20/15 P2700</v>
      </c>
    </row>
    <row r="4145" spans="1:7" x14ac:dyDescent="0.25">
      <c r="A4145">
        <v>0</v>
      </c>
      <c r="B4145" s="9">
        <v>3.3287671232876717E-5</v>
      </c>
      <c r="C4145" s="9" t="str">
        <f t="shared" si="128"/>
        <v>$H$4172</v>
      </c>
      <c r="D4145" s="9" t="str">
        <f t="shared" si="129"/>
        <v>H4172</v>
      </c>
      <c r="F4145">
        <v>83080</v>
      </c>
      <c r="G4145" s="1" t="str">
        <f>_xll.BDS("SPX Index","CHAIN_TICKERS", "CHAIN_STRIKE_PX_OVRD",F4145, "CHAIN_PUT_CALL_TYPE_OVRD=P", "CHAIN_PERIODICITY_OVRD=M")</f>
        <v>SPX US 11/20/15 P2700</v>
      </c>
    </row>
    <row r="4146" spans="1:7" x14ac:dyDescent="0.25">
      <c r="A4146">
        <v>0</v>
      </c>
      <c r="B4146" s="9">
        <v>3.3287671232876717E-5</v>
      </c>
      <c r="C4146" s="9" t="str">
        <f t="shared" si="128"/>
        <v>$H$4173</v>
      </c>
      <c r="D4146" s="9" t="str">
        <f t="shared" si="129"/>
        <v>H4173</v>
      </c>
      <c r="F4146">
        <v>83100</v>
      </c>
      <c r="G4146" s="1" t="str">
        <f>_xll.BDS("SPX Index","CHAIN_TICKERS", "CHAIN_STRIKE_PX_OVRD",F4146, "CHAIN_PUT_CALL_TYPE_OVRD=P", "CHAIN_PERIODICITY_OVRD=M")</f>
        <v>SPX US 11/20/15 P2700</v>
      </c>
    </row>
    <row r="4147" spans="1:7" x14ac:dyDescent="0.25">
      <c r="A4147">
        <v>0</v>
      </c>
      <c r="B4147" s="9">
        <v>3.3287671232876717E-5</v>
      </c>
      <c r="C4147" s="9" t="str">
        <f t="shared" si="128"/>
        <v>$H$4174</v>
      </c>
      <c r="D4147" s="9" t="str">
        <f t="shared" si="129"/>
        <v>H4174</v>
      </c>
      <c r="F4147">
        <v>83120</v>
      </c>
      <c r="G4147" s="1" t="str">
        <f>_xll.BDS("SPX Index","CHAIN_TICKERS", "CHAIN_STRIKE_PX_OVRD",F4147, "CHAIN_PUT_CALL_TYPE_OVRD=P", "CHAIN_PERIODICITY_OVRD=M")</f>
        <v>SPX US 11/20/15 P2700</v>
      </c>
    </row>
    <row r="4148" spans="1:7" x14ac:dyDescent="0.25">
      <c r="A4148">
        <v>0</v>
      </c>
      <c r="B4148" s="9">
        <v>3.3287671232876717E-5</v>
      </c>
      <c r="C4148" s="9" t="str">
        <f t="shared" si="128"/>
        <v>$H$4175</v>
      </c>
      <c r="D4148" s="9" t="str">
        <f t="shared" si="129"/>
        <v>H4175</v>
      </c>
      <c r="F4148">
        <v>83140</v>
      </c>
      <c r="G4148" s="1" t="str">
        <f>_xll.BDS("SPX Index","CHAIN_TICKERS", "CHAIN_STRIKE_PX_OVRD",F4148, "CHAIN_PUT_CALL_TYPE_OVRD=P", "CHAIN_PERIODICITY_OVRD=M")</f>
        <v>SPX US 11/20/15 P2700</v>
      </c>
    </row>
    <row r="4149" spans="1:7" x14ac:dyDescent="0.25">
      <c r="A4149">
        <v>0</v>
      </c>
      <c r="B4149" s="9">
        <v>3.3287671232876717E-5</v>
      </c>
      <c r="C4149" s="9" t="str">
        <f t="shared" si="128"/>
        <v>$H$4176</v>
      </c>
      <c r="D4149" s="9" t="str">
        <f t="shared" si="129"/>
        <v>H4176</v>
      </c>
      <c r="F4149">
        <v>83160</v>
      </c>
      <c r="G4149" s="1" t="str">
        <f>_xll.BDS("SPX Index","CHAIN_TICKERS", "CHAIN_STRIKE_PX_OVRD",F4149, "CHAIN_PUT_CALL_TYPE_OVRD=P", "CHAIN_PERIODICITY_OVRD=M")</f>
        <v>SPX US 11/20/15 P2700</v>
      </c>
    </row>
    <row r="4150" spans="1:7" x14ac:dyDescent="0.25">
      <c r="A4150">
        <v>3</v>
      </c>
      <c r="B4150" s="9">
        <v>3.3287671232876717E-5</v>
      </c>
      <c r="C4150" s="9" t="str">
        <f t="shared" si="128"/>
        <v>$H$4177</v>
      </c>
      <c r="D4150" s="9" t="str">
        <f t="shared" si="129"/>
        <v>H4177</v>
      </c>
      <c r="F4150">
        <v>83180</v>
      </c>
      <c r="G4150" s="1" t="str">
        <f>_xll.BDS("SPX Index","CHAIN_TICKERS", "CHAIN_STRIKE_PX_OVRD",F4150, "CHAIN_PUT_CALL_TYPE_OVRD=P", "CHAIN_PERIODICITY_OVRD=M")</f>
        <v>SPX US 11/20/15 P2700</v>
      </c>
    </row>
    <row r="4151" spans="1:7" x14ac:dyDescent="0.25">
      <c r="A4151">
        <v>0</v>
      </c>
      <c r="B4151" s="9">
        <v>3.3287671232876717E-5</v>
      </c>
      <c r="C4151" s="9" t="str">
        <f t="shared" si="128"/>
        <v>$H$4178</v>
      </c>
      <c r="D4151" s="9" t="str">
        <f t="shared" si="129"/>
        <v>H4178</v>
      </c>
      <c r="F4151">
        <v>83200</v>
      </c>
      <c r="G4151" s="1" t="str">
        <f>_xll.BDS("SPX Index","CHAIN_TICKERS", "CHAIN_STRIKE_PX_OVRD",F4151, "CHAIN_PUT_CALL_TYPE_OVRD=P", "CHAIN_PERIODICITY_OVRD=M")</f>
        <v>SPX US 11/20/15 P2700</v>
      </c>
    </row>
    <row r="4152" spans="1:7" x14ac:dyDescent="0.25">
      <c r="A4152">
        <v>0</v>
      </c>
      <c r="B4152" s="9">
        <v>3.3561643835616439E-5</v>
      </c>
      <c r="C4152" s="9" t="str">
        <f t="shared" si="128"/>
        <v>$H$4179</v>
      </c>
      <c r="D4152" s="9" t="str">
        <f t="shared" si="129"/>
        <v>H4179</v>
      </c>
      <c r="F4152">
        <v>83220</v>
      </c>
      <c r="G4152" s="1" t="str">
        <f>_xll.BDS("SPX Index","CHAIN_TICKERS", "CHAIN_STRIKE_PX_OVRD",F4152, "CHAIN_PUT_CALL_TYPE_OVRD=P", "CHAIN_PERIODICITY_OVRD=M")</f>
        <v>SPX US 11/20/15 P2700</v>
      </c>
    </row>
    <row r="4153" spans="1:7" x14ac:dyDescent="0.25">
      <c r="A4153">
        <v>0</v>
      </c>
      <c r="B4153" s="9">
        <v>3.358904109589041E-5</v>
      </c>
      <c r="C4153" s="9" t="str">
        <f t="shared" si="128"/>
        <v>$H$4180</v>
      </c>
      <c r="D4153" s="9" t="str">
        <f t="shared" si="129"/>
        <v>H4180</v>
      </c>
      <c r="F4153">
        <v>83240</v>
      </c>
      <c r="G4153" s="1" t="str">
        <f>_xll.BDS("SPX Index","CHAIN_TICKERS", "CHAIN_STRIKE_PX_OVRD",F4153, "CHAIN_PUT_CALL_TYPE_OVRD=P", "CHAIN_PERIODICITY_OVRD=M")</f>
        <v>SPX US 11/20/15 P2700</v>
      </c>
    </row>
    <row r="4154" spans="1:7" x14ac:dyDescent="0.25">
      <c r="A4154">
        <v>0</v>
      </c>
      <c r="B4154" s="9">
        <v>3.3561643835616439E-5</v>
      </c>
      <c r="C4154" s="9" t="str">
        <f t="shared" si="128"/>
        <v>$H$4181</v>
      </c>
      <c r="D4154" s="9" t="str">
        <f t="shared" si="129"/>
        <v>H4181</v>
      </c>
      <c r="F4154">
        <v>83260</v>
      </c>
      <c r="G4154" s="1" t="str">
        <f>_xll.BDS("SPX Index","CHAIN_TICKERS", "CHAIN_STRIKE_PX_OVRD",F4154, "CHAIN_PUT_CALL_TYPE_OVRD=P", "CHAIN_PERIODICITY_OVRD=M")</f>
        <v>SPX US 11/20/15 P2700</v>
      </c>
    </row>
    <row r="4155" spans="1:7" x14ac:dyDescent="0.25">
      <c r="A4155">
        <v>0</v>
      </c>
      <c r="B4155" s="9">
        <v>3.3287671232876717E-5</v>
      </c>
      <c r="C4155" s="9" t="str">
        <f t="shared" si="128"/>
        <v>$H$4182</v>
      </c>
      <c r="D4155" s="9" t="str">
        <f t="shared" si="129"/>
        <v>H4182</v>
      </c>
      <c r="F4155">
        <v>83280</v>
      </c>
      <c r="G4155" s="1" t="str">
        <f>_xll.BDS("SPX Index","CHAIN_TICKERS", "CHAIN_STRIKE_PX_OVRD",F4155, "CHAIN_PUT_CALL_TYPE_OVRD=P", "CHAIN_PERIODICITY_OVRD=M")</f>
        <v>SPX US 11/20/15 P2700</v>
      </c>
    </row>
    <row r="4156" spans="1:7" x14ac:dyDescent="0.25">
      <c r="A4156">
        <v>0</v>
      </c>
      <c r="B4156" s="9">
        <v>3.3561643835616439E-5</v>
      </c>
      <c r="C4156" s="9" t="str">
        <f t="shared" si="128"/>
        <v>$H$4183</v>
      </c>
      <c r="D4156" s="9" t="str">
        <f t="shared" si="129"/>
        <v>H4183</v>
      </c>
      <c r="F4156">
        <v>83300</v>
      </c>
      <c r="G4156" s="1" t="str">
        <f>_xll.BDS("SPX Index","CHAIN_TICKERS", "CHAIN_STRIKE_PX_OVRD",F4156, "CHAIN_PUT_CALL_TYPE_OVRD=P", "CHAIN_PERIODICITY_OVRD=M")</f>
        <v>SPX US 11/20/15 P2700</v>
      </c>
    </row>
    <row r="4157" spans="1:7" x14ac:dyDescent="0.25">
      <c r="A4157">
        <v>0</v>
      </c>
      <c r="B4157" s="9">
        <v>3.358904109589041E-5</v>
      </c>
      <c r="C4157" s="9" t="str">
        <f t="shared" si="128"/>
        <v>$H$4184</v>
      </c>
      <c r="D4157" s="9" t="str">
        <f t="shared" si="129"/>
        <v>H4184</v>
      </c>
      <c r="F4157">
        <v>83320</v>
      </c>
      <c r="G4157" s="1" t="str">
        <f>_xll.BDS("SPX Index","CHAIN_TICKERS", "CHAIN_STRIKE_PX_OVRD",F4157, "CHAIN_PUT_CALL_TYPE_OVRD=P", "CHAIN_PERIODICITY_OVRD=M")</f>
        <v>SPX US 11/20/15 P2700</v>
      </c>
    </row>
    <row r="4158" spans="1:7" x14ac:dyDescent="0.25">
      <c r="A4158">
        <v>0</v>
      </c>
      <c r="B4158" s="9">
        <v>3.3287671232876717E-5</v>
      </c>
      <c r="C4158" s="9" t="str">
        <f t="shared" si="128"/>
        <v>$H$4185</v>
      </c>
      <c r="D4158" s="9" t="str">
        <f t="shared" si="129"/>
        <v>H4185</v>
      </c>
      <c r="F4158">
        <v>83340</v>
      </c>
      <c r="G4158" s="1" t="str">
        <f>_xll.BDS("SPX Index","CHAIN_TICKERS", "CHAIN_STRIKE_PX_OVRD",F4158, "CHAIN_PUT_CALL_TYPE_OVRD=P", "CHAIN_PERIODICITY_OVRD=M")</f>
        <v>SPX US 11/20/15 P2700</v>
      </c>
    </row>
    <row r="4159" spans="1:7" x14ac:dyDescent="0.25">
      <c r="A4159">
        <v>0</v>
      </c>
      <c r="B4159" s="9">
        <v>3.3013698630136988E-5</v>
      </c>
      <c r="C4159" s="9" t="str">
        <f t="shared" si="128"/>
        <v>$H$4186</v>
      </c>
      <c r="D4159" s="9" t="str">
        <f t="shared" si="129"/>
        <v>H4186</v>
      </c>
      <c r="F4159">
        <v>83360</v>
      </c>
      <c r="G4159" s="1" t="str">
        <f>_xll.BDS("SPX Index","CHAIN_TICKERS", "CHAIN_STRIKE_PX_OVRD",F4159, "CHAIN_PUT_CALL_TYPE_OVRD=P", "CHAIN_PERIODICITY_OVRD=M")</f>
        <v>SPX US 11/20/15 P2700</v>
      </c>
    </row>
    <row r="4160" spans="1:7" x14ac:dyDescent="0.25">
      <c r="A4160">
        <v>0</v>
      </c>
      <c r="B4160" s="9">
        <v>3.3013698630136988E-5</v>
      </c>
      <c r="C4160" s="9" t="str">
        <f t="shared" si="128"/>
        <v>$H$4187</v>
      </c>
      <c r="D4160" s="9" t="str">
        <f t="shared" si="129"/>
        <v>H4187</v>
      </c>
      <c r="F4160">
        <v>83380</v>
      </c>
      <c r="G4160" s="1" t="str">
        <f>_xll.BDS("SPX Index","CHAIN_TICKERS", "CHAIN_STRIKE_PX_OVRD",F4160, "CHAIN_PUT_CALL_TYPE_OVRD=P", "CHAIN_PERIODICITY_OVRD=M")</f>
        <v>SPX US 11/20/15 P2700</v>
      </c>
    </row>
    <row r="4161" spans="1:7" x14ac:dyDescent="0.25">
      <c r="A4161">
        <v>0</v>
      </c>
      <c r="B4161" s="9">
        <v>3.3287671232876717E-5</v>
      </c>
      <c r="C4161" s="9" t="str">
        <f t="shared" si="128"/>
        <v>$H$4188</v>
      </c>
      <c r="D4161" s="9" t="str">
        <f t="shared" si="129"/>
        <v>H4188</v>
      </c>
      <c r="F4161">
        <v>83400</v>
      </c>
      <c r="G4161" s="1" t="str">
        <f>_xll.BDS("SPX Index","CHAIN_TICKERS", "CHAIN_STRIKE_PX_OVRD",F4161, "CHAIN_PUT_CALL_TYPE_OVRD=P", "CHAIN_PERIODICITY_OVRD=M")</f>
        <v>SPX US 11/20/15 P2700</v>
      </c>
    </row>
    <row r="4162" spans="1:7" x14ac:dyDescent="0.25">
      <c r="A4162">
        <v>0</v>
      </c>
      <c r="B4162" s="9">
        <v>3.3287671232876717E-5</v>
      </c>
      <c r="C4162" s="9" t="str">
        <f t="shared" si="128"/>
        <v>$H$4189</v>
      </c>
      <c r="D4162" s="9" t="str">
        <f t="shared" si="129"/>
        <v>H4189</v>
      </c>
      <c r="F4162">
        <v>83420</v>
      </c>
      <c r="G4162" s="1" t="str">
        <f>_xll.BDS("SPX Index","CHAIN_TICKERS", "CHAIN_STRIKE_PX_OVRD",F4162, "CHAIN_PUT_CALL_TYPE_OVRD=P", "CHAIN_PERIODICITY_OVRD=M")</f>
        <v>SPX US 11/20/15 P2700</v>
      </c>
    </row>
    <row r="4163" spans="1:7" x14ac:dyDescent="0.25">
      <c r="A4163">
        <v>0</v>
      </c>
      <c r="B4163" s="9">
        <v>3.3013698630136988E-5</v>
      </c>
      <c r="C4163" s="9" t="str">
        <f t="shared" si="128"/>
        <v>$H$4190</v>
      </c>
      <c r="D4163" s="9" t="str">
        <f t="shared" si="129"/>
        <v>H4190</v>
      </c>
      <c r="F4163">
        <v>83440</v>
      </c>
      <c r="G4163" s="1" t="str">
        <f>_xll.BDS("SPX Index","CHAIN_TICKERS", "CHAIN_STRIKE_PX_OVRD",F4163, "CHAIN_PUT_CALL_TYPE_OVRD=P", "CHAIN_PERIODICITY_OVRD=M")</f>
        <v>SPX US 11/20/15 P2700</v>
      </c>
    </row>
    <row r="4164" spans="1:7" x14ac:dyDescent="0.25">
      <c r="A4164">
        <v>0</v>
      </c>
      <c r="B4164" s="9">
        <v>3.3013698630136988E-5</v>
      </c>
      <c r="C4164" s="9" t="str">
        <f t="shared" ref="C4164:C4227" si="130">ADDRESS(ROW(B4164)+MATCH(1,B4164:B4190),8)</f>
        <v>$H$4191</v>
      </c>
      <c r="D4164" s="9" t="str">
        <f t="shared" ref="D4164:D4227" si="131">"H"&amp;(ROW(B4164)+MATCH(1,B4164:B4190))</f>
        <v>H4191</v>
      </c>
      <c r="F4164">
        <v>83460</v>
      </c>
      <c r="G4164" s="1" t="str">
        <f>_xll.BDS("SPX Index","CHAIN_TICKERS", "CHAIN_STRIKE_PX_OVRD",F4164, "CHAIN_PUT_CALL_TYPE_OVRD=P", "CHAIN_PERIODICITY_OVRD=M")</f>
        <v>SPX US 11/20/15 P2700</v>
      </c>
    </row>
    <row r="4165" spans="1:7" x14ac:dyDescent="0.25">
      <c r="A4165">
        <v>0</v>
      </c>
      <c r="B4165" s="9">
        <v>3.3013698630136988E-5</v>
      </c>
      <c r="C4165" s="9" t="str">
        <f t="shared" si="130"/>
        <v>$H$4192</v>
      </c>
      <c r="D4165" s="9" t="str">
        <f t="shared" si="131"/>
        <v>H4192</v>
      </c>
      <c r="F4165">
        <v>83480</v>
      </c>
      <c r="G4165" s="1" t="str">
        <f>_xll.BDS("SPX Index","CHAIN_TICKERS", "CHAIN_STRIKE_PX_OVRD",F4165, "CHAIN_PUT_CALL_TYPE_OVRD=P", "CHAIN_PERIODICITY_OVRD=M")</f>
        <v>SPX US 11/20/15 P2700</v>
      </c>
    </row>
    <row r="4166" spans="1:7" x14ac:dyDescent="0.25">
      <c r="A4166">
        <v>0</v>
      </c>
      <c r="B4166" s="9">
        <v>3.3561643835616439E-5</v>
      </c>
      <c r="C4166" s="9" t="str">
        <f t="shared" si="130"/>
        <v>$H$4193</v>
      </c>
      <c r="D4166" s="9" t="str">
        <f t="shared" si="131"/>
        <v>H4193</v>
      </c>
      <c r="F4166">
        <v>83500</v>
      </c>
      <c r="G4166" s="1" t="str">
        <f>_xll.BDS("SPX Index","CHAIN_TICKERS", "CHAIN_STRIKE_PX_OVRD",F4166, "CHAIN_PUT_CALL_TYPE_OVRD=P", "CHAIN_PERIODICITY_OVRD=M")</f>
        <v>SPX US 11/20/15 P2700</v>
      </c>
    </row>
    <row r="4167" spans="1:7" x14ac:dyDescent="0.25">
      <c r="A4167">
        <v>0</v>
      </c>
      <c r="B4167" s="9">
        <v>3.3287671232876717E-5</v>
      </c>
      <c r="C4167" s="9" t="str">
        <f t="shared" si="130"/>
        <v>$H$4194</v>
      </c>
      <c r="D4167" s="9" t="str">
        <f t="shared" si="131"/>
        <v>H4194</v>
      </c>
      <c r="F4167">
        <v>83520</v>
      </c>
      <c r="G4167" s="1" t="str">
        <f>_xll.BDS("SPX Index","CHAIN_TICKERS", "CHAIN_STRIKE_PX_OVRD",F4167, "CHAIN_PUT_CALL_TYPE_OVRD=P", "CHAIN_PERIODICITY_OVRD=M")</f>
        <v>SPX US 11/20/15 P2700</v>
      </c>
    </row>
    <row r="4168" spans="1:7" x14ac:dyDescent="0.25">
      <c r="A4168">
        <v>0</v>
      </c>
      <c r="B4168" s="9">
        <v>3.3013698630136988E-5</v>
      </c>
      <c r="C4168" s="9" t="str">
        <f t="shared" si="130"/>
        <v>$H$4195</v>
      </c>
      <c r="D4168" s="9" t="str">
        <f t="shared" si="131"/>
        <v>H4195</v>
      </c>
      <c r="F4168">
        <v>83540</v>
      </c>
      <c r="G4168" s="1" t="str">
        <f>_xll.BDS("SPX Index","CHAIN_TICKERS", "CHAIN_STRIKE_PX_OVRD",F4168, "CHAIN_PUT_CALL_TYPE_OVRD=P", "CHAIN_PERIODICITY_OVRD=M")</f>
        <v>SPX US 11/20/15 P2700</v>
      </c>
    </row>
    <row r="4169" spans="1:7" x14ac:dyDescent="0.25">
      <c r="A4169">
        <v>1</v>
      </c>
      <c r="B4169" s="9">
        <v>3.2739726027397259E-5</v>
      </c>
      <c r="C4169" s="9" t="str">
        <f t="shared" si="130"/>
        <v>$H$4196</v>
      </c>
      <c r="D4169" s="9" t="str">
        <f t="shared" si="131"/>
        <v>H4196</v>
      </c>
      <c r="F4169">
        <v>83560</v>
      </c>
      <c r="G4169" s="1" t="str">
        <f>_xll.BDS("SPX Index","CHAIN_TICKERS", "CHAIN_STRIKE_PX_OVRD",F4169, "CHAIN_PUT_CALL_TYPE_OVRD=P", "CHAIN_PERIODICITY_OVRD=M")</f>
        <v>SPX US 11/20/15 P2700</v>
      </c>
    </row>
    <row r="4170" spans="1:7" x14ac:dyDescent="0.25">
      <c r="A4170">
        <v>0</v>
      </c>
      <c r="B4170" s="9">
        <v>3.2739726027397259E-5</v>
      </c>
      <c r="C4170" s="9" t="str">
        <f t="shared" si="130"/>
        <v>$H$4197</v>
      </c>
      <c r="D4170" s="9" t="str">
        <f t="shared" si="131"/>
        <v>H4197</v>
      </c>
      <c r="F4170">
        <v>83580</v>
      </c>
      <c r="G4170" s="1" t="str">
        <f>_xll.BDS("SPX Index","CHAIN_TICKERS", "CHAIN_STRIKE_PX_OVRD",F4170, "CHAIN_PUT_CALL_TYPE_OVRD=P", "CHAIN_PERIODICITY_OVRD=M")</f>
        <v>SPX US 11/20/15 P2700</v>
      </c>
    </row>
    <row r="4171" spans="1:7" x14ac:dyDescent="0.25">
      <c r="A4171">
        <v>0</v>
      </c>
      <c r="B4171" s="9">
        <v>3.216438356164383E-5</v>
      </c>
      <c r="C4171" s="9" t="str">
        <f t="shared" si="130"/>
        <v>$H$4198</v>
      </c>
      <c r="D4171" s="9" t="str">
        <f t="shared" si="131"/>
        <v>H4198</v>
      </c>
      <c r="F4171">
        <v>83600</v>
      </c>
      <c r="G4171" s="1" t="str">
        <f>_xll.BDS("SPX Index","CHAIN_TICKERS", "CHAIN_STRIKE_PX_OVRD",F4171, "CHAIN_PUT_CALL_TYPE_OVRD=P", "CHAIN_PERIODICITY_OVRD=M")</f>
        <v>SPX US 11/20/15 P2700</v>
      </c>
    </row>
    <row r="4172" spans="1:7" x14ac:dyDescent="0.25">
      <c r="A4172">
        <v>0</v>
      </c>
      <c r="B4172" s="9">
        <v>3.2465753424657537E-5</v>
      </c>
      <c r="C4172" s="9" t="str">
        <f t="shared" si="130"/>
        <v>$H$4199</v>
      </c>
      <c r="D4172" s="9" t="str">
        <f t="shared" si="131"/>
        <v>H4199</v>
      </c>
      <c r="F4172">
        <v>83620</v>
      </c>
      <c r="G4172" s="1" t="str">
        <f>_xll.BDS("SPX Index","CHAIN_TICKERS", "CHAIN_STRIKE_PX_OVRD",F4172, "CHAIN_PUT_CALL_TYPE_OVRD=P", "CHAIN_PERIODICITY_OVRD=M")</f>
        <v>SPX US 11/20/15 P2700</v>
      </c>
    </row>
    <row r="4173" spans="1:7" x14ac:dyDescent="0.25">
      <c r="A4173">
        <v>0</v>
      </c>
      <c r="B4173" s="9">
        <v>3.216438356164383E-5</v>
      </c>
      <c r="C4173" s="9" t="str">
        <f t="shared" si="130"/>
        <v>$H$4200</v>
      </c>
      <c r="D4173" s="9" t="str">
        <f t="shared" si="131"/>
        <v>H4200</v>
      </c>
      <c r="F4173">
        <v>83640</v>
      </c>
      <c r="G4173" s="1" t="str">
        <f>_xll.BDS("SPX Index","CHAIN_TICKERS", "CHAIN_STRIKE_PX_OVRD",F4173, "CHAIN_PUT_CALL_TYPE_OVRD=P", "CHAIN_PERIODICITY_OVRD=M")</f>
        <v>SPX US 11/20/15 P2700</v>
      </c>
    </row>
    <row r="4174" spans="1:7" x14ac:dyDescent="0.25">
      <c r="A4174">
        <v>0</v>
      </c>
      <c r="B4174" s="9">
        <v>3.1616438356164379E-5</v>
      </c>
      <c r="C4174" s="9" t="str">
        <f t="shared" si="130"/>
        <v>$H$4201</v>
      </c>
      <c r="D4174" s="9" t="str">
        <f t="shared" si="131"/>
        <v>H4201</v>
      </c>
      <c r="F4174">
        <v>83660</v>
      </c>
      <c r="G4174" s="1" t="str">
        <f>_xll.BDS("SPX Index","CHAIN_TICKERS", "CHAIN_STRIKE_PX_OVRD",F4174, "CHAIN_PUT_CALL_TYPE_OVRD=P", "CHAIN_PERIODICITY_OVRD=M")</f>
        <v>SPX US 11/20/15 P2700</v>
      </c>
    </row>
    <row r="4175" spans="1:7" x14ac:dyDescent="0.25">
      <c r="A4175">
        <v>0</v>
      </c>
      <c r="B4175" s="9">
        <v>3.2739726027397259E-5</v>
      </c>
      <c r="C4175" s="9" t="str">
        <f t="shared" si="130"/>
        <v>$H$4202</v>
      </c>
      <c r="D4175" s="9" t="str">
        <f t="shared" si="131"/>
        <v>H4202</v>
      </c>
      <c r="F4175">
        <v>83680</v>
      </c>
      <c r="G4175" s="1" t="str">
        <f>_xll.BDS("SPX Index","CHAIN_TICKERS", "CHAIN_STRIKE_PX_OVRD",F4175, "CHAIN_PUT_CALL_TYPE_OVRD=P", "CHAIN_PERIODICITY_OVRD=M")</f>
        <v>SPX US 11/20/15 P2700</v>
      </c>
    </row>
    <row r="4176" spans="1:7" x14ac:dyDescent="0.25">
      <c r="A4176">
        <v>0</v>
      </c>
      <c r="B4176" s="9">
        <v>3.2739726027397259E-5</v>
      </c>
      <c r="C4176" s="9" t="str">
        <f t="shared" si="130"/>
        <v>$H$4203</v>
      </c>
      <c r="D4176" s="9" t="str">
        <f t="shared" si="131"/>
        <v>H4203</v>
      </c>
      <c r="F4176">
        <v>83700</v>
      </c>
      <c r="G4176" s="1" t="str">
        <f>_xll.BDS("SPX Index","CHAIN_TICKERS", "CHAIN_STRIKE_PX_OVRD",F4176, "CHAIN_PUT_CALL_TYPE_OVRD=P", "CHAIN_PERIODICITY_OVRD=M")</f>
        <v>SPX US 11/20/15 P2700</v>
      </c>
    </row>
    <row r="4177" spans="1:7" x14ac:dyDescent="0.25">
      <c r="A4177">
        <v>0</v>
      </c>
      <c r="B4177" s="9">
        <v>3.3013698630136988E-5</v>
      </c>
      <c r="C4177" s="9" t="str">
        <f t="shared" si="130"/>
        <v>$H$4204</v>
      </c>
      <c r="D4177" s="9" t="str">
        <f t="shared" si="131"/>
        <v>H4204</v>
      </c>
      <c r="F4177">
        <v>83720</v>
      </c>
      <c r="G4177" s="1" t="str">
        <f>_xll.BDS("SPX Index","CHAIN_TICKERS", "CHAIN_STRIKE_PX_OVRD",F4177, "CHAIN_PUT_CALL_TYPE_OVRD=P", "CHAIN_PERIODICITY_OVRD=M")</f>
        <v>SPX US 11/20/15 P2700</v>
      </c>
    </row>
    <row r="4178" spans="1:7" x14ac:dyDescent="0.25">
      <c r="A4178">
        <v>0</v>
      </c>
      <c r="B4178" s="9">
        <v>3.3287671232876717E-5</v>
      </c>
      <c r="C4178" s="9" t="str">
        <f t="shared" si="130"/>
        <v>$H$4205</v>
      </c>
      <c r="D4178" s="9" t="str">
        <f t="shared" si="131"/>
        <v>H4205</v>
      </c>
      <c r="F4178">
        <v>83740</v>
      </c>
      <c r="G4178" s="1" t="str">
        <f>_xll.BDS("SPX Index","CHAIN_TICKERS", "CHAIN_STRIKE_PX_OVRD",F4178, "CHAIN_PUT_CALL_TYPE_OVRD=P", "CHAIN_PERIODICITY_OVRD=M")</f>
        <v>SPX US 11/20/15 P2700</v>
      </c>
    </row>
    <row r="4179" spans="1:7" x14ac:dyDescent="0.25">
      <c r="A4179">
        <v>0</v>
      </c>
      <c r="B4179" s="9">
        <v>3.2739726027397259E-5</v>
      </c>
      <c r="C4179" s="9" t="str">
        <f t="shared" si="130"/>
        <v>$H$4206</v>
      </c>
      <c r="D4179" s="9" t="str">
        <f t="shared" si="131"/>
        <v>H4206</v>
      </c>
      <c r="F4179">
        <v>83760</v>
      </c>
      <c r="G4179" s="1" t="str">
        <f>_xll.BDS("SPX Index","CHAIN_TICKERS", "CHAIN_STRIKE_PX_OVRD",F4179, "CHAIN_PUT_CALL_TYPE_OVRD=P", "CHAIN_PERIODICITY_OVRD=M")</f>
        <v>SPX US 11/20/15 P2700</v>
      </c>
    </row>
    <row r="4180" spans="1:7" x14ac:dyDescent="0.25">
      <c r="A4180">
        <v>0</v>
      </c>
      <c r="B4180" s="9">
        <v>3.2739726027397259E-5</v>
      </c>
      <c r="C4180" s="9" t="str">
        <f t="shared" si="130"/>
        <v>$H$4207</v>
      </c>
      <c r="D4180" s="9" t="str">
        <f t="shared" si="131"/>
        <v>H4207</v>
      </c>
      <c r="F4180">
        <v>83780</v>
      </c>
      <c r="G4180" s="1" t="str">
        <f>_xll.BDS("SPX Index","CHAIN_TICKERS", "CHAIN_STRIKE_PX_OVRD",F4180, "CHAIN_PUT_CALL_TYPE_OVRD=P", "CHAIN_PERIODICITY_OVRD=M")</f>
        <v>SPX US 11/20/15 P2700</v>
      </c>
    </row>
    <row r="4181" spans="1:7" x14ac:dyDescent="0.25">
      <c r="A4181">
        <v>0</v>
      </c>
      <c r="B4181" s="9">
        <v>3.2465753424657537E-5</v>
      </c>
      <c r="C4181" s="9" t="str">
        <f t="shared" si="130"/>
        <v>$H$4208</v>
      </c>
      <c r="D4181" s="9" t="str">
        <f t="shared" si="131"/>
        <v>H4208</v>
      </c>
      <c r="F4181">
        <v>83800</v>
      </c>
      <c r="G4181" s="1" t="str">
        <f>_xll.BDS("SPX Index","CHAIN_TICKERS", "CHAIN_STRIKE_PX_OVRD",F4181, "CHAIN_PUT_CALL_TYPE_OVRD=P", "CHAIN_PERIODICITY_OVRD=M")</f>
        <v>SPX US 11/20/15 P2700</v>
      </c>
    </row>
    <row r="4182" spans="1:7" x14ac:dyDescent="0.25">
      <c r="A4182">
        <v>0</v>
      </c>
      <c r="B4182" s="9">
        <v>3.2739726027397259E-5</v>
      </c>
      <c r="C4182" s="9" t="str">
        <f t="shared" si="130"/>
        <v>$H$4209</v>
      </c>
      <c r="D4182" s="9" t="str">
        <f t="shared" si="131"/>
        <v>H4209</v>
      </c>
      <c r="F4182">
        <v>83820</v>
      </c>
      <c r="G4182" s="1" t="str">
        <f>_xll.BDS("SPX Index","CHAIN_TICKERS", "CHAIN_STRIKE_PX_OVRD",F4182, "CHAIN_PUT_CALL_TYPE_OVRD=P", "CHAIN_PERIODICITY_OVRD=M")</f>
        <v>SPX US 11/20/15 P2700</v>
      </c>
    </row>
    <row r="4183" spans="1:7" x14ac:dyDescent="0.25">
      <c r="A4183">
        <v>0</v>
      </c>
      <c r="B4183" s="9">
        <v>3.2739726027397259E-5</v>
      </c>
      <c r="C4183" s="9" t="str">
        <f t="shared" si="130"/>
        <v>$H$4210</v>
      </c>
      <c r="D4183" s="9" t="str">
        <f t="shared" si="131"/>
        <v>H4210</v>
      </c>
      <c r="F4183">
        <v>83840</v>
      </c>
      <c r="G4183" s="1" t="str">
        <f>_xll.BDS("SPX Index","CHAIN_TICKERS", "CHAIN_STRIKE_PX_OVRD",F4183, "CHAIN_PUT_CALL_TYPE_OVRD=P", "CHAIN_PERIODICITY_OVRD=M")</f>
        <v>SPX US 11/20/15 P2700</v>
      </c>
    </row>
    <row r="4184" spans="1:7" x14ac:dyDescent="0.25">
      <c r="A4184">
        <v>0</v>
      </c>
      <c r="B4184" s="9">
        <v>3.2438356164383559E-5</v>
      </c>
      <c r="C4184" s="9" t="str">
        <f t="shared" si="130"/>
        <v>$H$4211</v>
      </c>
      <c r="D4184" s="9" t="str">
        <f t="shared" si="131"/>
        <v>H4211</v>
      </c>
      <c r="F4184">
        <v>83860</v>
      </c>
      <c r="G4184" s="1" t="str">
        <f>_xll.BDS("SPX Index","CHAIN_TICKERS", "CHAIN_STRIKE_PX_OVRD",F4184, "CHAIN_PUT_CALL_TYPE_OVRD=P", "CHAIN_PERIODICITY_OVRD=M")</f>
        <v>SPX US 11/20/15 P2700</v>
      </c>
    </row>
    <row r="4185" spans="1:7" x14ac:dyDescent="0.25">
      <c r="A4185">
        <v>0</v>
      </c>
      <c r="B4185" s="9">
        <v>3.2739726027397259E-5</v>
      </c>
      <c r="C4185" s="9" t="str">
        <f t="shared" si="130"/>
        <v>$H$4212</v>
      </c>
      <c r="D4185" s="9" t="str">
        <f t="shared" si="131"/>
        <v>H4212</v>
      </c>
      <c r="F4185">
        <v>83880</v>
      </c>
      <c r="G4185" s="1" t="str">
        <f>_xll.BDS("SPX Index","CHAIN_TICKERS", "CHAIN_STRIKE_PX_OVRD",F4185, "CHAIN_PUT_CALL_TYPE_OVRD=P", "CHAIN_PERIODICITY_OVRD=M")</f>
        <v>SPX US 11/20/15 P2700</v>
      </c>
    </row>
    <row r="4186" spans="1:7" x14ac:dyDescent="0.25">
      <c r="A4186">
        <v>0</v>
      </c>
      <c r="B4186" s="9">
        <v>3.2465753424657537E-5</v>
      </c>
      <c r="C4186" s="9" t="str">
        <f t="shared" si="130"/>
        <v>$H$4213</v>
      </c>
      <c r="D4186" s="9" t="str">
        <f t="shared" si="131"/>
        <v>H4213</v>
      </c>
      <c r="F4186">
        <v>83900</v>
      </c>
      <c r="G4186" s="1" t="str">
        <f>_xll.BDS("SPX Index","CHAIN_TICKERS", "CHAIN_STRIKE_PX_OVRD",F4186, "CHAIN_PUT_CALL_TYPE_OVRD=P", "CHAIN_PERIODICITY_OVRD=M")</f>
        <v>SPX US 11/20/15 P2700</v>
      </c>
    </row>
    <row r="4187" spans="1:7" x14ac:dyDescent="0.25">
      <c r="A4187">
        <v>1</v>
      </c>
      <c r="B4187" s="9">
        <v>3.216438356164383E-5</v>
      </c>
      <c r="C4187" s="9" t="str">
        <f t="shared" si="130"/>
        <v>$H$4214</v>
      </c>
      <c r="D4187" s="9" t="str">
        <f t="shared" si="131"/>
        <v>H4214</v>
      </c>
      <c r="F4187">
        <v>83920</v>
      </c>
      <c r="G4187" s="1" t="str">
        <f>_xll.BDS("SPX Index","CHAIN_TICKERS", "CHAIN_STRIKE_PX_OVRD",F4187, "CHAIN_PUT_CALL_TYPE_OVRD=P", "CHAIN_PERIODICITY_OVRD=M")</f>
        <v>SPX US 11/20/15 P2700</v>
      </c>
    </row>
    <row r="4188" spans="1:7" x14ac:dyDescent="0.25">
      <c r="A4188">
        <v>0</v>
      </c>
      <c r="B4188" s="9">
        <v>3.216438356164383E-5</v>
      </c>
      <c r="C4188" s="9" t="str">
        <f t="shared" si="130"/>
        <v>$H$4215</v>
      </c>
      <c r="D4188" s="9" t="str">
        <f t="shared" si="131"/>
        <v>H4215</v>
      </c>
      <c r="F4188">
        <v>83940</v>
      </c>
      <c r="G4188" s="1" t="str">
        <f>_xll.BDS("SPX Index","CHAIN_TICKERS", "CHAIN_STRIKE_PX_OVRD",F4188, "CHAIN_PUT_CALL_TYPE_OVRD=P", "CHAIN_PERIODICITY_OVRD=M")</f>
        <v>SPX US 11/20/15 P2700</v>
      </c>
    </row>
    <row r="4189" spans="1:7" x14ac:dyDescent="0.25">
      <c r="A4189">
        <v>0</v>
      </c>
      <c r="B4189" s="9">
        <v>3.1890410958904108E-5</v>
      </c>
      <c r="C4189" s="9" t="str">
        <f t="shared" si="130"/>
        <v>$H$4216</v>
      </c>
      <c r="D4189" s="9" t="str">
        <f t="shared" si="131"/>
        <v>H4216</v>
      </c>
      <c r="F4189">
        <v>83960</v>
      </c>
      <c r="G4189" s="1" t="str">
        <f>_xll.BDS("SPX Index","CHAIN_TICKERS", "CHAIN_STRIKE_PX_OVRD",F4189, "CHAIN_PUT_CALL_TYPE_OVRD=P", "CHAIN_PERIODICITY_OVRD=M")</f>
        <v>SPX US 11/20/15 P2700</v>
      </c>
    </row>
    <row r="4190" spans="1:7" x14ac:dyDescent="0.25">
      <c r="A4190">
        <v>0</v>
      </c>
      <c r="B4190" s="9">
        <v>3.1890410958904108E-5</v>
      </c>
      <c r="C4190" s="9" t="str">
        <f t="shared" si="130"/>
        <v>$H$4217</v>
      </c>
      <c r="D4190" s="9" t="str">
        <f t="shared" si="131"/>
        <v>H4217</v>
      </c>
      <c r="F4190">
        <v>83980</v>
      </c>
      <c r="G4190" s="1" t="str">
        <f>_xll.BDS("SPX Index","CHAIN_TICKERS", "CHAIN_STRIKE_PX_OVRD",F4190, "CHAIN_PUT_CALL_TYPE_OVRD=P", "CHAIN_PERIODICITY_OVRD=M")</f>
        <v>SPX US 11/20/15 P2700</v>
      </c>
    </row>
    <row r="4191" spans="1:7" x14ac:dyDescent="0.25">
      <c r="A4191">
        <v>0</v>
      </c>
      <c r="B4191" s="9">
        <v>3.1890410958904108E-5</v>
      </c>
      <c r="C4191" s="9" t="str">
        <f t="shared" si="130"/>
        <v>$H$4218</v>
      </c>
      <c r="D4191" s="9" t="str">
        <f t="shared" si="131"/>
        <v>H4218</v>
      </c>
      <c r="F4191">
        <v>84000</v>
      </c>
      <c r="G4191" s="1" t="str">
        <f>_xll.BDS("SPX Index","CHAIN_TICKERS", "CHAIN_STRIKE_PX_OVRD",F4191, "CHAIN_PUT_CALL_TYPE_OVRD=P", "CHAIN_PERIODICITY_OVRD=M")</f>
        <v>SPX US 11/20/15 P2700</v>
      </c>
    </row>
    <row r="4192" spans="1:7" x14ac:dyDescent="0.25">
      <c r="A4192">
        <v>0</v>
      </c>
      <c r="B4192" s="9">
        <v>3.1342465753424657E-5</v>
      </c>
      <c r="C4192" s="9" t="str">
        <f t="shared" si="130"/>
        <v>$H$4219</v>
      </c>
      <c r="D4192" s="9" t="str">
        <f t="shared" si="131"/>
        <v>H4219</v>
      </c>
      <c r="F4192">
        <v>84020</v>
      </c>
      <c r="G4192" s="1" t="str">
        <f>_xll.BDS("SPX Index","CHAIN_TICKERS", "CHAIN_STRIKE_PX_OVRD",F4192, "CHAIN_PUT_CALL_TYPE_OVRD=P", "CHAIN_PERIODICITY_OVRD=M")</f>
        <v>SPX US 11/20/15 P2700</v>
      </c>
    </row>
    <row r="4193" spans="1:7" x14ac:dyDescent="0.25">
      <c r="A4193">
        <v>0</v>
      </c>
      <c r="B4193" s="9">
        <v>3.1890410958904108E-5</v>
      </c>
      <c r="C4193" s="9" t="str">
        <f t="shared" si="130"/>
        <v>$H$4220</v>
      </c>
      <c r="D4193" s="9" t="str">
        <f t="shared" si="131"/>
        <v>H4220</v>
      </c>
      <c r="F4193">
        <v>84040</v>
      </c>
      <c r="G4193" s="1" t="str">
        <f>_xll.BDS("SPX Index","CHAIN_TICKERS", "CHAIN_STRIKE_PX_OVRD",F4193, "CHAIN_PUT_CALL_TYPE_OVRD=P", "CHAIN_PERIODICITY_OVRD=M")</f>
        <v>SPX US 11/20/15 P2700</v>
      </c>
    </row>
    <row r="4194" spans="1:7" x14ac:dyDescent="0.25">
      <c r="A4194">
        <v>0</v>
      </c>
      <c r="B4194" s="9">
        <v>3.2191780821917808E-5</v>
      </c>
      <c r="C4194" s="9" t="str">
        <f t="shared" si="130"/>
        <v>$H$4221</v>
      </c>
      <c r="D4194" s="9" t="str">
        <f t="shared" si="131"/>
        <v>H4221</v>
      </c>
      <c r="F4194">
        <v>84060</v>
      </c>
      <c r="G4194" s="1" t="str">
        <f>_xll.BDS("SPX Index","CHAIN_TICKERS", "CHAIN_STRIKE_PX_OVRD",F4194, "CHAIN_PUT_CALL_TYPE_OVRD=P", "CHAIN_PERIODICITY_OVRD=M")</f>
        <v>SPX US 11/20/15 P2700</v>
      </c>
    </row>
    <row r="4195" spans="1:7" x14ac:dyDescent="0.25">
      <c r="A4195">
        <v>0</v>
      </c>
      <c r="B4195" s="9">
        <v>3.216438356164383E-5</v>
      </c>
      <c r="C4195" s="9" t="str">
        <f t="shared" si="130"/>
        <v>$H$4222</v>
      </c>
      <c r="D4195" s="9" t="str">
        <f t="shared" si="131"/>
        <v>H4222</v>
      </c>
      <c r="F4195">
        <v>84080</v>
      </c>
      <c r="G4195" s="1" t="str">
        <f>_xll.BDS("SPX Index","CHAIN_TICKERS", "CHAIN_STRIKE_PX_OVRD",F4195, "CHAIN_PUT_CALL_TYPE_OVRD=P", "CHAIN_PERIODICITY_OVRD=M")</f>
        <v>SPX US 11/20/15 P2700</v>
      </c>
    </row>
    <row r="4196" spans="1:7" x14ac:dyDescent="0.25">
      <c r="A4196">
        <v>0</v>
      </c>
      <c r="B4196" s="9">
        <v>3.1890410958904108E-5</v>
      </c>
      <c r="C4196" s="9" t="str">
        <f t="shared" si="130"/>
        <v>$H$4223</v>
      </c>
      <c r="D4196" s="9" t="str">
        <f t="shared" si="131"/>
        <v>H4223</v>
      </c>
      <c r="F4196">
        <v>84100</v>
      </c>
      <c r="G4196" s="1" t="str">
        <f>_xll.BDS("SPX Index","CHAIN_TICKERS", "CHAIN_STRIKE_PX_OVRD",F4196, "CHAIN_PUT_CALL_TYPE_OVRD=P", "CHAIN_PERIODICITY_OVRD=M")</f>
        <v>SPX US 11/20/15 P2700</v>
      </c>
    </row>
    <row r="4197" spans="1:7" x14ac:dyDescent="0.25">
      <c r="A4197">
        <v>0</v>
      </c>
      <c r="B4197" s="9">
        <v>3.216438356164383E-5</v>
      </c>
      <c r="C4197" s="9" t="str">
        <f t="shared" si="130"/>
        <v>$H$4224</v>
      </c>
      <c r="D4197" s="9" t="str">
        <f t="shared" si="131"/>
        <v>H4224</v>
      </c>
      <c r="F4197">
        <v>84120</v>
      </c>
      <c r="G4197" s="1" t="str">
        <f>_xll.BDS("SPX Index","CHAIN_TICKERS", "CHAIN_STRIKE_PX_OVRD",F4197, "CHAIN_PUT_CALL_TYPE_OVRD=P", "CHAIN_PERIODICITY_OVRD=M")</f>
        <v>SPX US 11/20/15 P2700</v>
      </c>
    </row>
    <row r="4198" spans="1:7" x14ac:dyDescent="0.25">
      <c r="A4198">
        <v>0</v>
      </c>
      <c r="B4198" s="9">
        <v>3.216438356164383E-5</v>
      </c>
      <c r="C4198" s="9" t="str">
        <f t="shared" si="130"/>
        <v>$H$4225</v>
      </c>
      <c r="D4198" s="9" t="str">
        <f t="shared" si="131"/>
        <v>H4225</v>
      </c>
      <c r="F4198">
        <v>84140</v>
      </c>
      <c r="G4198" s="1" t="str">
        <f>_xll.BDS("SPX Index","CHAIN_TICKERS", "CHAIN_STRIKE_PX_OVRD",F4198, "CHAIN_PUT_CALL_TYPE_OVRD=P", "CHAIN_PERIODICITY_OVRD=M")</f>
        <v>SPX US 11/20/15 P2700</v>
      </c>
    </row>
    <row r="4199" spans="1:7" x14ac:dyDescent="0.25">
      <c r="A4199">
        <v>0</v>
      </c>
      <c r="B4199" s="9">
        <v>3.1890410958904108E-5</v>
      </c>
      <c r="C4199" s="9" t="str">
        <f t="shared" si="130"/>
        <v>$H$4226</v>
      </c>
      <c r="D4199" s="9" t="str">
        <f t="shared" si="131"/>
        <v>H4226</v>
      </c>
      <c r="F4199">
        <v>84160</v>
      </c>
      <c r="G4199" s="1" t="str">
        <f>_xll.BDS("SPX Index","CHAIN_TICKERS", "CHAIN_STRIKE_PX_OVRD",F4199, "CHAIN_PUT_CALL_TYPE_OVRD=P", "CHAIN_PERIODICITY_OVRD=M")</f>
        <v>SPX US 11/20/15 P2700</v>
      </c>
    </row>
    <row r="4200" spans="1:7" x14ac:dyDescent="0.25">
      <c r="A4200">
        <v>0</v>
      </c>
      <c r="B4200" s="9">
        <v>3.1890410958904108E-5</v>
      </c>
      <c r="C4200" s="9" t="str">
        <f t="shared" si="130"/>
        <v>$H$4227</v>
      </c>
      <c r="D4200" s="9" t="str">
        <f t="shared" si="131"/>
        <v>H4227</v>
      </c>
      <c r="F4200">
        <v>84180</v>
      </c>
      <c r="G4200" s="1" t="str">
        <f>_xll.BDS("SPX Index","CHAIN_TICKERS", "CHAIN_STRIKE_PX_OVRD",F4200, "CHAIN_PUT_CALL_TYPE_OVRD=P", "CHAIN_PERIODICITY_OVRD=M")</f>
        <v>SPX US 11/20/15 P2700</v>
      </c>
    </row>
    <row r="4201" spans="1:7" x14ac:dyDescent="0.25">
      <c r="A4201">
        <v>0</v>
      </c>
      <c r="B4201" s="9">
        <v>3.1890410958904108E-5</v>
      </c>
      <c r="C4201" s="9" t="str">
        <f t="shared" si="130"/>
        <v>$H$4228</v>
      </c>
      <c r="D4201" s="9" t="str">
        <f t="shared" si="131"/>
        <v>H4228</v>
      </c>
      <c r="F4201">
        <v>84200</v>
      </c>
      <c r="G4201" s="1" t="str">
        <f>_xll.BDS("SPX Index","CHAIN_TICKERS", "CHAIN_STRIKE_PX_OVRD",F4201, "CHAIN_PUT_CALL_TYPE_OVRD=P", "CHAIN_PERIODICITY_OVRD=M")</f>
        <v>SPX US 11/20/15 P2700</v>
      </c>
    </row>
    <row r="4202" spans="1:7" x14ac:dyDescent="0.25">
      <c r="A4202">
        <v>0</v>
      </c>
      <c r="B4202" s="9">
        <v>3.1890410958904108E-5</v>
      </c>
      <c r="C4202" s="9" t="str">
        <f t="shared" si="130"/>
        <v>$H$4229</v>
      </c>
      <c r="D4202" s="9" t="str">
        <f t="shared" si="131"/>
        <v>H4229</v>
      </c>
      <c r="F4202">
        <v>84220</v>
      </c>
      <c r="G4202" s="1" t="str">
        <f>_xll.BDS("SPX Index","CHAIN_TICKERS", "CHAIN_STRIKE_PX_OVRD",F4202, "CHAIN_PUT_CALL_TYPE_OVRD=P", "CHAIN_PERIODICITY_OVRD=M")</f>
        <v>SPX US 11/20/15 P2700</v>
      </c>
    </row>
    <row r="4203" spans="1:7" x14ac:dyDescent="0.25">
      <c r="A4203">
        <v>0</v>
      </c>
      <c r="B4203" s="9">
        <v>3.216438356164383E-5</v>
      </c>
      <c r="C4203" s="9" t="str">
        <f t="shared" si="130"/>
        <v>$H$4230</v>
      </c>
      <c r="D4203" s="9" t="str">
        <f t="shared" si="131"/>
        <v>H4230</v>
      </c>
      <c r="F4203">
        <v>84240</v>
      </c>
      <c r="G4203" s="1" t="str">
        <f>_xll.BDS("SPX Index","CHAIN_TICKERS", "CHAIN_STRIKE_PX_OVRD",F4203, "CHAIN_PUT_CALL_TYPE_OVRD=P", "CHAIN_PERIODICITY_OVRD=M")</f>
        <v>SPX US 11/20/15 P2700</v>
      </c>
    </row>
    <row r="4204" spans="1:7" x14ac:dyDescent="0.25">
      <c r="A4204">
        <v>0</v>
      </c>
      <c r="B4204" s="9">
        <v>3.2191780821917808E-5</v>
      </c>
      <c r="C4204" s="9" t="str">
        <f t="shared" si="130"/>
        <v>$H$4231</v>
      </c>
      <c r="D4204" s="9" t="str">
        <f t="shared" si="131"/>
        <v>H4231</v>
      </c>
      <c r="F4204">
        <v>84260</v>
      </c>
      <c r="G4204" s="1" t="str">
        <f>_xll.BDS("SPX Index","CHAIN_TICKERS", "CHAIN_STRIKE_PX_OVRD",F4204, "CHAIN_PUT_CALL_TYPE_OVRD=P", "CHAIN_PERIODICITY_OVRD=M")</f>
        <v>SPX US 11/20/15 P2700</v>
      </c>
    </row>
    <row r="4205" spans="1:7" x14ac:dyDescent="0.25">
      <c r="A4205">
        <v>0</v>
      </c>
      <c r="B4205" s="9">
        <v>3.1890410958904108E-5</v>
      </c>
      <c r="C4205" s="9" t="str">
        <f t="shared" si="130"/>
        <v>$H$4232</v>
      </c>
      <c r="D4205" s="9" t="str">
        <f t="shared" si="131"/>
        <v>H4232</v>
      </c>
      <c r="F4205">
        <v>84280</v>
      </c>
      <c r="G4205" s="1" t="str">
        <f>_xll.BDS("SPX Index","CHAIN_TICKERS", "CHAIN_STRIKE_PX_OVRD",F4205, "CHAIN_PUT_CALL_TYPE_OVRD=P", "CHAIN_PERIODICITY_OVRD=M")</f>
        <v>SPX US 11/20/15 P2700</v>
      </c>
    </row>
    <row r="4206" spans="1:7" x14ac:dyDescent="0.25">
      <c r="A4206">
        <v>0</v>
      </c>
      <c r="B4206" s="9">
        <v>3.1890410958904108E-5</v>
      </c>
      <c r="C4206" s="9" t="str">
        <f t="shared" si="130"/>
        <v>$H$4233</v>
      </c>
      <c r="D4206" s="9" t="str">
        <f t="shared" si="131"/>
        <v>H4233</v>
      </c>
      <c r="F4206">
        <v>84300</v>
      </c>
      <c r="G4206" s="1" t="str">
        <f>_xll.BDS("SPX Index","CHAIN_TICKERS", "CHAIN_STRIKE_PX_OVRD",F4206, "CHAIN_PUT_CALL_TYPE_OVRD=P", "CHAIN_PERIODICITY_OVRD=M")</f>
        <v>SPX US 11/20/15 P2700</v>
      </c>
    </row>
    <row r="4207" spans="1:7" x14ac:dyDescent="0.25">
      <c r="A4207">
        <v>0</v>
      </c>
      <c r="B4207" s="9">
        <v>3.216438356164383E-5</v>
      </c>
      <c r="C4207" s="9" t="str">
        <f t="shared" si="130"/>
        <v>$H$4234</v>
      </c>
      <c r="D4207" s="9" t="str">
        <f t="shared" si="131"/>
        <v>H4234</v>
      </c>
      <c r="F4207">
        <v>84320</v>
      </c>
      <c r="G4207" s="1" t="str">
        <f>_xll.BDS("SPX Index","CHAIN_TICKERS", "CHAIN_STRIKE_PX_OVRD",F4207, "CHAIN_PUT_CALL_TYPE_OVRD=P", "CHAIN_PERIODICITY_OVRD=M")</f>
        <v>SPX US 11/20/15 P2700</v>
      </c>
    </row>
    <row r="4208" spans="1:7" x14ac:dyDescent="0.25">
      <c r="A4208">
        <v>0</v>
      </c>
      <c r="B4208" s="9">
        <v>3.216438356164383E-5</v>
      </c>
      <c r="C4208" s="9" t="str">
        <f t="shared" si="130"/>
        <v>$H$4235</v>
      </c>
      <c r="D4208" s="9" t="str">
        <f t="shared" si="131"/>
        <v>H4235</v>
      </c>
      <c r="F4208">
        <v>84340</v>
      </c>
      <c r="G4208" s="1" t="str">
        <f>_xll.BDS("SPX Index","CHAIN_TICKERS", "CHAIN_STRIKE_PX_OVRD",F4208, "CHAIN_PUT_CALL_TYPE_OVRD=P", "CHAIN_PERIODICITY_OVRD=M")</f>
        <v>SPX US 11/20/15 P2700</v>
      </c>
    </row>
    <row r="4209" spans="1:7" x14ac:dyDescent="0.25">
      <c r="A4209">
        <v>0</v>
      </c>
      <c r="B4209" s="9">
        <v>3.216438356164383E-5</v>
      </c>
      <c r="C4209" s="9" t="str">
        <f t="shared" si="130"/>
        <v>$H$4236</v>
      </c>
      <c r="D4209" s="9" t="str">
        <f t="shared" si="131"/>
        <v>H4236</v>
      </c>
      <c r="F4209">
        <v>84360</v>
      </c>
      <c r="G4209" s="1" t="str">
        <f>_xll.BDS("SPX Index","CHAIN_TICKERS", "CHAIN_STRIKE_PX_OVRD",F4209, "CHAIN_PUT_CALL_TYPE_OVRD=P", "CHAIN_PERIODICITY_OVRD=M")</f>
        <v>SPX US 11/20/15 P2700</v>
      </c>
    </row>
    <row r="4210" spans="1:7" x14ac:dyDescent="0.25">
      <c r="A4210">
        <v>3</v>
      </c>
      <c r="B4210" s="9">
        <v>3.2465753424657537E-5</v>
      </c>
      <c r="C4210" s="9" t="str">
        <f t="shared" si="130"/>
        <v>$H$4237</v>
      </c>
      <c r="D4210" s="9" t="str">
        <f t="shared" si="131"/>
        <v>H4237</v>
      </c>
      <c r="F4210">
        <v>84380</v>
      </c>
      <c r="G4210" s="1" t="str">
        <f>_xll.BDS("SPX Index","CHAIN_TICKERS", "CHAIN_STRIKE_PX_OVRD",F4210, "CHAIN_PUT_CALL_TYPE_OVRD=P", "CHAIN_PERIODICITY_OVRD=M")</f>
        <v>SPX US 11/20/15 P2700</v>
      </c>
    </row>
    <row r="4211" spans="1:7" x14ac:dyDescent="0.25">
      <c r="A4211">
        <v>0</v>
      </c>
      <c r="B4211" s="9">
        <v>3.2465753424657537E-5</v>
      </c>
      <c r="C4211" s="9" t="str">
        <f t="shared" si="130"/>
        <v>$H$4238</v>
      </c>
      <c r="D4211" s="9" t="str">
        <f t="shared" si="131"/>
        <v>H4238</v>
      </c>
      <c r="F4211">
        <v>84400</v>
      </c>
      <c r="G4211" s="1" t="str">
        <f>_xll.BDS("SPX Index","CHAIN_TICKERS", "CHAIN_STRIKE_PX_OVRD",F4211, "CHAIN_PUT_CALL_TYPE_OVRD=P", "CHAIN_PERIODICITY_OVRD=M")</f>
        <v>SPX US 11/20/15 P2700</v>
      </c>
    </row>
    <row r="4212" spans="1:7" x14ac:dyDescent="0.25">
      <c r="A4212">
        <v>0</v>
      </c>
      <c r="B4212" s="9">
        <v>3.2739726027397259E-5</v>
      </c>
      <c r="C4212" s="9" t="str">
        <f t="shared" si="130"/>
        <v>$H$4239</v>
      </c>
      <c r="D4212" s="9" t="str">
        <f t="shared" si="131"/>
        <v>H4239</v>
      </c>
      <c r="F4212">
        <v>84420</v>
      </c>
      <c r="G4212" s="1" t="str">
        <f>_xll.BDS("SPX Index","CHAIN_TICKERS", "CHAIN_STRIKE_PX_OVRD",F4212, "CHAIN_PUT_CALL_TYPE_OVRD=P", "CHAIN_PERIODICITY_OVRD=M")</f>
        <v>SPX US 11/20/15 P2700</v>
      </c>
    </row>
    <row r="4213" spans="1:7" x14ac:dyDescent="0.25">
      <c r="A4213">
        <v>0</v>
      </c>
      <c r="B4213" s="9">
        <v>3.2739726027397259E-5</v>
      </c>
      <c r="C4213" s="9" t="str">
        <f t="shared" si="130"/>
        <v>$H$4240</v>
      </c>
      <c r="D4213" s="9" t="str">
        <f t="shared" si="131"/>
        <v>H4240</v>
      </c>
      <c r="F4213">
        <v>84440</v>
      </c>
      <c r="G4213" s="1" t="str">
        <f>_xll.BDS("SPX Index","CHAIN_TICKERS", "CHAIN_STRIKE_PX_OVRD",F4213, "CHAIN_PUT_CALL_TYPE_OVRD=P", "CHAIN_PERIODICITY_OVRD=M")</f>
        <v>SPX US 11/20/15 P2700</v>
      </c>
    </row>
    <row r="4214" spans="1:7" x14ac:dyDescent="0.25">
      <c r="A4214">
        <v>0</v>
      </c>
      <c r="B4214" s="9">
        <v>3.2739726027397259E-5</v>
      </c>
      <c r="C4214" s="9" t="str">
        <f t="shared" si="130"/>
        <v>$H$4241</v>
      </c>
      <c r="D4214" s="9" t="str">
        <f t="shared" si="131"/>
        <v>H4241</v>
      </c>
      <c r="F4214">
        <v>84460</v>
      </c>
      <c r="G4214" s="1" t="str">
        <f>_xll.BDS("SPX Index","CHAIN_TICKERS", "CHAIN_STRIKE_PX_OVRD",F4214, "CHAIN_PUT_CALL_TYPE_OVRD=P", "CHAIN_PERIODICITY_OVRD=M")</f>
        <v>SPX US 11/20/15 P2700</v>
      </c>
    </row>
    <row r="4215" spans="1:7" x14ac:dyDescent="0.25">
      <c r="A4215">
        <v>0</v>
      </c>
      <c r="B4215" s="9">
        <v>3.2739726027397259E-5</v>
      </c>
      <c r="C4215" s="9" t="str">
        <f t="shared" si="130"/>
        <v>$H$4242</v>
      </c>
      <c r="D4215" s="9" t="str">
        <f t="shared" si="131"/>
        <v>H4242</v>
      </c>
      <c r="F4215">
        <v>84480</v>
      </c>
      <c r="G4215" s="1" t="str">
        <f>_xll.BDS("SPX Index","CHAIN_TICKERS", "CHAIN_STRIKE_PX_OVRD",F4215, "CHAIN_PUT_CALL_TYPE_OVRD=P", "CHAIN_PERIODICITY_OVRD=M")</f>
        <v>SPX US 11/20/15 P2700</v>
      </c>
    </row>
    <row r="4216" spans="1:7" x14ac:dyDescent="0.25">
      <c r="A4216">
        <v>0</v>
      </c>
      <c r="B4216" s="9">
        <v>3.2739726027397259E-5</v>
      </c>
      <c r="C4216" s="9" t="str">
        <f t="shared" si="130"/>
        <v>$H$4243</v>
      </c>
      <c r="D4216" s="9" t="str">
        <f t="shared" si="131"/>
        <v>H4243</v>
      </c>
      <c r="F4216">
        <v>84500</v>
      </c>
      <c r="G4216" s="1" t="str">
        <f>_xll.BDS("SPX Index","CHAIN_TICKERS", "CHAIN_STRIKE_PX_OVRD",F4216, "CHAIN_PUT_CALL_TYPE_OVRD=P", "CHAIN_PERIODICITY_OVRD=M")</f>
        <v>SPX US 11/20/15 P2700</v>
      </c>
    </row>
    <row r="4217" spans="1:7" x14ac:dyDescent="0.25">
      <c r="A4217">
        <v>0</v>
      </c>
      <c r="B4217" s="9">
        <v>3.2438356164383559E-5</v>
      </c>
      <c r="C4217" s="9" t="str">
        <f t="shared" si="130"/>
        <v>$H$4244</v>
      </c>
      <c r="D4217" s="9" t="str">
        <f t="shared" si="131"/>
        <v>H4244</v>
      </c>
      <c r="F4217">
        <v>84520</v>
      </c>
      <c r="G4217" s="1" t="str">
        <f>_xll.BDS("SPX Index","CHAIN_TICKERS", "CHAIN_STRIKE_PX_OVRD",F4217, "CHAIN_PUT_CALL_TYPE_OVRD=P", "CHAIN_PERIODICITY_OVRD=M")</f>
        <v>SPX US 11/20/15 P2700</v>
      </c>
    </row>
    <row r="4218" spans="1:7" x14ac:dyDescent="0.25">
      <c r="A4218">
        <v>0</v>
      </c>
      <c r="B4218" s="9">
        <v>3.2465753424657537E-5</v>
      </c>
      <c r="C4218" s="9" t="str">
        <f t="shared" si="130"/>
        <v>$H$4245</v>
      </c>
      <c r="D4218" s="9" t="str">
        <f t="shared" si="131"/>
        <v>H4245</v>
      </c>
      <c r="F4218">
        <v>84540</v>
      </c>
      <c r="G4218" s="1" t="str">
        <f>_xll.BDS("SPX Index","CHAIN_TICKERS", "CHAIN_STRIKE_PX_OVRD",F4218, "CHAIN_PUT_CALL_TYPE_OVRD=P", "CHAIN_PERIODICITY_OVRD=M")</f>
        <v>SPX US 11/20/15 P2700</v>
      </c>
    </row>
    <row r="4219" spans="1:7" x14ac:dyDescent="0.25">
      <c r="A4219">
        <v>0</v>
      </c>
      <c r="B4219" s="9">
        <v>3.216438356164383E-5</v>
      </c>
      <c r="C4219" s="9" t="str">
        <f t="shared" si="130"/>
        <v>$H$4246</v>
      </c>
      <c r="D4219" s="9" t="str">
        <f t="shared" si="131"/>
        <v>H4246</v>
      </c>
      <c r="F4219">
        <v>84560</v>
      </c>
      <c r="G4219" s="1" t="str">
        <f>_xll.BDS("SPX Index","CHAIN_TICKERS", "CHAIN_STRIKE_PX_OVRD",F4219, "CHAIN_PUT_CALL_TYPE_OVRD=P", "CHAIN_PERIODICITY_OVRD=M")</f>
        <v>SPX US 11/20/15 P2700</v>
      </c>
    </row>
    <row r="4220" spans="1:7" x14ac:dyDescent="0.25">
      <c r="A4220">
        <v>0</v>
      </c>
      <c r="B4220" s="9">
        <v>3.1890410958904108E-5</v>
      </c>
      <c r="C4220" s="9" t="str">
        <f t="shared" si="130"/>
        <v>$H$4247</v>
      </c>
      <c r="D4220" s="9" t="str">
        <f t="shared" si="131"/>
        <v>H4247</v>
      </c>
      <c r="F4220">
        <v>84580</v>
      </c>
      <c r="G4220" s="1" t="str">
        <f>_xll.BDS("SPX Index","CHAIN_TICKERS", "CHAIN_STRIKE_PX_OVRD",F4220, "CHAIN_PUT_CALL_TYPE_OVRD=P", "CHAIN_PERIODICITY_OVRD=M")</f>
        <v>SPX US 11/20/15 P2700</v>
      </c>
    </row>
    <row r="4221" spans="1:7" x14ac:dyDescent="0.25">
      <c r="A4221">
        <v>0</v>
      </c>
      <c r="B4221" s="9">
        <v>3.0493150684931507E-5</v>
      </c>
      <c r="C4221" s="9" t="str">
        <f t="shared" si="130"/>
        <v>$H$4248</v>
      </c>
      <c r="D4221" s="9" t="str">
        <f t="shared" si="131"/>
        <v>H4248</v>
      </c>
      <c r="F4221">
        <v>84600</v>
      </c>
      <c r="G4221" s="1" t="str">
        <f>_xll.BDS("SPX Index","CHAIN_TICKERS", "CHAIN_STRIKE_PX_OVRD",F4221, "CHAIN_PUT_CALL_TYPE_OVRD=P", "CHAIN_PERIODICITY_OVRD=M")</f>
        <v>SPX US 11/20/15 P2700</v>
      </c>
    </row>
    <row r="4222" spans="1:7" x14ac:dyDescent="0.25">
      <c r="A4222">
        <v>0</v>
      </c>
      <c r="B4222" s="9">
        <v>2.936986301369863E-5</v>
      </c>
      <c r="C4222" s="9" t="str">
        <f t="shared" si="130"/>
        <v>$H$4249</v>
      </c>
      <c r="D4222" s="9" t="str">
        <f t="shared" si="131"/>
        <v>H4249</v>
      </c>
      <c r="F4222">
        <v>84620</v>
      </c>
      <c r="G4222" s="1" t="str">
        <f>_xll.BDS("SPX Index","CHAIN_TICKERS", "CHAIN_STRIKE_PX_OVRD",F4222, "CHAIN_PUT_CALL_TYPE_OVRD=P", "CHAIN_PERIODICITY_OVRD=M")</f>
        <v>SPX US 11/20/15 P2700</v>
      </c>
    </row>
    <row r="4223" spans="1:7" x14ac:dyDescent="0.25">
      <c r="A4223">
        <v>0</v>
      </c>
      <c r="B4223" s="9">
        <v>2.9671232876712327E-5</v>
      </c>
      <c r="C4223" s="9" t="str">
        <f t="shared" si="130"/>
        <v>$H$4250</v>
      </c>
      <c r="D4223" s="9" t="str">
        <f t="shared" si="131"/>
        <v>H4250</v>
      </c>
      <c r="F4223">
        <v>84640</v>
      </c>
      <c r="G4223" s="1" t="str">
        <f>_xll.BDS("SPX Index","CHAIN_TICKERS", "CHAIN_STRIKE_PX_OVRD",F4223, "CHAIN_PUT_CALL_TYPE_OVRD=P", "CHAIN_PERIODICITY_OVRD=M")</f>
        <v>SPX US 11/20/15 P2700</v>
      </c>
    </row>
    <row r="4224" spans="1:7" x14ac:dyDescent="0.25">
      <c r="A4224">
        <v>0</v>
      </c>
      <c r="B4224" s="9">
        <v>2.9671232876712327E-5</v>
      </c>
      <c r="C4224" s="9" t="str">
        <f t="shared" si="130"/>
        <v>$H$4251</v>
      </c>
      <c r="D4224" s="9" t="str">
        <f t="shared" si="131"/>
        <v>H4251</v>
      </c>
      <c r="F4224">
        <v>84660</v>
      </c>
      <c r="G4224" s="1" t="str">
        <f>_xll.BDS("SPX Index","CHAIN_TICKERS", "CHAIN_STRIKE_PX_OVRD",F4224, "CHAIN_PUT_CALL_TYPE_OVRD=P", "CHAIN_PERIODICITY_OVRD=M")</f>
        <v>SPX US 11/20/15 P2700</v>
      </c>
    </row>
    <row r="4225" spans="1:7" x14ac:dyDescent="0.25">
      <c r="A4225">
        <v>0</v>
      </c>
      <c r="B4225" s="9">
        <v>3.1068493150684928E-5</v>
      </c>
      <c r="C4225" s="9" t="str">
        <f t="shared" si="130"/>
        <v>$H$4252</v>
      </c>
      <c r="D4225" s="9" t="str">
        <f t="shared" si="131"/>
        <v>H4252</v>
      </c>
      <c r="F4225">
        <v>84680</v>
      </c>
      <c r="G4225" s="1" t="str">
        <f>_xll.BDS("SPX Index","CHAIN_TICKERS", "CHAIN_STRIKE_PX_OVRD",F4225, "CHAIN_PUT_CALL_TYPE_OVRD=P", "CHAIN_PERIODICITY_OVRD=M")</f>
        <v>SPX US 11/20/15 P2700</v>
      </c>
    </row>
    <row r="4226" spans="1:7" x14ac:dyDescent="0.25">
      <c r="A4226">
        <v>0</v>
      </c>
      <c r="B4226" s="9">
        <v>3.0767123287671236E-5</v>
      </c>
      <c r="C4226" s="9" t="str">
        <f t="shared" si="130"/>
        <v>$H$4253</v>
      </c>
      <c r="D4226" s="9" t="str">
        <f t="shared" si="131"/>
        <v>H4253</v>
      </c>
      <c r="F4226">
        <v>84700</v>
      </c>
      <c r="G4226" s="1" t="str">
        <f>_xll.BDS("SPX Index","CHAIN_TICKERS", "CHAIN_STRIKE_PX_OVRD",F4226, "CHAIN_PUT_CALL_TYPE_OVRD=P", "CHAIN_PERIODICITY_OVRD=M")</f>
        <v>SPX US 11/20/15 P2700</v>
      </c>
    </row>
    <row r="4227" spans="1:7" x14ac:dyDescent="0.25">
      <c r="A4227">
        <v>0</v>
      </c>
      <c r="B4227" s="9">
        <v>3.1342465753424657E-5</v>
      </c>
      <c r="C4227" s="9" t="str">
        <f t="shared" si="130"/>
        <v>$H$4254</v>
      </c>
      <c r="D4227" s="9" t="str">
        <f t="shared" si="131"/>
        <v>H4254</v>
      </c>
      <c r="F4227">
        <v>84720</v>
      </c>
      <c r="G4227" s="1" t="str">
        <f>_xll.BDS("SPX Index","CHAIN_TICKERS", "CHAIN_STRIKE_PX_OVRD",F4227, "CHAIN_PUT_CALL_TYPE_OVRD=P", "CHAIN_PERIODICITY_OVRD=M")</f>
        <v>SPX US 11/20/15 P2700</v>
      </c>
    </row>
    <row r="4228" spans="1:7" x14ac:dyDescent="0.25">
      <c r="A4228">
        <v>0</v>
      </c>
      <c r="B4228" s="9">
        <v>3.1616438356164379E-5</v>
      </c>
      <c r="C4228" s="9" t="str">
        <f t="shared" ref="C4228:C4291" si="132">ADDRESS(ROW(B4228)+MATCH(1,B4228:B4254),8)</f>
        <v>$H$4255</v>
      </c>
      <c r="D4228" s="9" t="str">
        <f t="shared" ref="D4228:D4291" si="133">"H"&amp;(ROW(B4228)+MATCH(1,B4228:B4254))</f>
        <v>H4255</v>
      </c>
      <c r="F4228">
        <v>84740</v>
      </c>
      <c r="G4228" s="1" t="str">
        <f>_xll.BDS("SPX Index","CHAIN_TICKERS", "CHAIN_STRIKE_PX_OVRD",F4228, "CHAIN_PUT_CALL_TYPE_OVRD=P", "CHAIN_PERIODICITY_OVRD=M")</f>
        <v>SPX US 11/20/15 P2700</v>
      </c>
    </row>
    <row r="4229" spans="1:7" x14ac:dyDescent="0.25">
      <c r="A4229">
        <v>0</v>
      </c>
      <c r="B4229" s="9">
        <v>3.1616438356164379E-5</v>
      </c>
      <c r="C4229" s="9" t="str">
        <f t="shared" si="132"/>
        <v>$H$4256</v>
      </c>
      <c r="D4229" s="9" t="str">
        <f t="shared" si="133"/>
        <v>H4256</v>
      </c>
      <c r="F4229">
        <v>84760</v>
      </c>
      <c r="G4229" s="1" t="str">
        <f>_xll.BDS("SPX Index","CHAIN_TICKERS", "CHAIN_STRIKE_PX_OVRD",F4229, "CHAIN_PUT_CALL_TYPE_OVRD=P", "CHAIN_PERIODICITY_OVRD=M")</f>
        <v>SPX US 11/20/15 P2700</v>
      </c>
    </row>
    <row r="4230" spans="1:7" x14ac:dyDescent="0.25">
      <c r="A4230">
        <v>1</v>
      </c>
      <c r="B4230" s="9">
        <v>3.1616438356164379E-5</v>
      </c>
      <c r="C4230" s="9" t="str">
        <f t="shared" si="132"/>
        <v>$H$4257</v>
      </c>
      <c r="D4230" s="9" t="str">
        <f t="shared" si="133"/>
        <v>H4257</v>
      </c>
      <c r="F4230">
        <v>84780</v>
      </c>
      <c r="G4230" s="1" t="str">
        <f>_xll.BDS("SPX Index","CHAIN_TICKERS", "CHAIN_STRIKE_PX_OVRD",F4230, "CHAIN_PUT_CALL_TYPE_OVRD=P", "CHAIN_PERIODICITY_OVRD=M")</f>
        <v>SPX US 11/20/15 P2700</v>
      </c>
    </row>
    <row r="4231" spans="1:7" x14ac:dyDescent="0.25">
      <c r="A4231">
        <v>0</v>
      </c>
      <c r="B4231" s="9">
        <v>3.216438356164383E-5</v>
      </c>
      <c r="C4231" s="9" t="str">
        <f t="shared" si="132"/>
        <v>$H$4258</v>
      </c>
      <c r="D4231" s="9" t="str">
        <f t="shared" si="133"/>
        <v>H4258</v>
      </c>
      <c r="F4231">
        <v>84800</v>
      </c>
      <c r="G4231" s="1" t="str">
        <f>_xll.BDS("SPX Index","CHAIN_TICKERS", "CHAIN_STRIKE_PX_OVRD",F4231, "CHAIN_PUT_CALL_TYPE_OVRD=P", "CHAIN_PERIODICITY_OVRD=M")</f>
        <v>SPX US 11/20/15 P2700</v>
      </c>
    </row>
    <row r="4232" spans="1:7" x14ac:dyDescent="0.25">
      <c r="A4232">
        <v>0</v>
      </c>
      <c r="B4232" s="9">
        <v>3.216438356164383E-5</v>
      </c>
      <c r="C4232" s="9" t="str">
        <f t="shared" si="132"/>
        <v>$H$4259</v>
      </c>
      <c r="D4232" s="9" t="str">
        <f t="shared" si="133"/>
        <v>H4259</v>
      </c>
      <c r="F4232">
        <v>84820</v>
      </c>
      <c r="G4232" s="1" t="str">
        <f>_xll.BDS("SPX Index","CHAIN_TICKERS", "CHAIN_STRIKE_PX_OVRD",F4232, "CHAIN_PUT_CALL_TYPE_OVRD=P", "CHAIN_PERIODICITY_OVRD=M")</f>
        <v>SPX US 11/20/15 P2700</v>
      </c>
    </row>
    <row r="4233" spans="1:7" x14ac:dyDescent="0.25">
      <c r="A4233">
        <v>0</v>
      </c>
      <c r="B4233" s="9">
        <v>3.2191780821917808E-5</v>
      </c>
      <c r="C4233" s="9" t="str">
        <f t="shared" si="132"/>
        <v>$H$4260</v>
      </c>
      <c r="D4233" s="9" t="str">
        <f t="shared" si="133"/>
        <v>H4260</v>
      </c>
      <c r="F4233">
        <v>84840</v>
      </c>
      <c r="G4233" s="1" t="str">
        <f>_xll.BDS("SPX Index","CHAIN_TICKERS", "CHAIN_STRIKE_PX_OVRD",F4233, "CHAIN_PUT_CALL_TYPE_OVRD=P", "CHAIN_PERIODICITY_OVRD=M")</f>
        <v>SPX US 11/20/15 P2700</v>
      </c>
    </row>
    <row r="4234" spans="1:7" x14ac:dyDescent="0.25">
      <c r="A4234">
        <v>0</v>
      </c>
      <c r="B4234" s="9">
        <v>3.1890410958904108E-5</v>
      </c>
      <c r="C4234" s="9" t="str">
        <f t="shared" si="132"/>
        <v>$H$4261</v>
      </c>
      <c r="D4234" s="9" t="str">
        <f t="shared" si="133"/>
        <v>H4261</v>
      </c>
      <c r="F4234">
        <v>84860</v>
      </c>
      <c r="G4234" s="1" t="str">
        <f>_xll.BDS("SPX Index","CHAIN_TICKERS", "CHAIN_STRIKE_PX_OVRD",F4234, "CHAIN_PUT_CALL_TYPE_OVRD=P", "CHAIN_PERIODICITY_OVRD=M")</f>
        <v>SPX US 11/20/15 P2700</v>
      </c>
    </row>
    <row r="4235" spans="1:7" x14ac:dyDescent="0.25">
      <c r="A4235">
        <v>0</v>
      </c>
      <c r="B4235" s="9">
        <v>3.1342465753424657E-5</v>
      </c>
      <c r="C4235" s="9" t="str">
        <f t="shared" si="132"/>
        <v>$H$4262</v>
      </c>
      <c r="D4235" s="9" t="str">
        <f t="shared" si="133"/>
        <v>H4262</v>
      </c>
      <c r="F4235">
        <v>84880</v>
      </c>
      <c r="G4235" s="1" t="str">
        <f>_xll.BDS("SPX Index","CHAIN_TICKERS", "CHAIN_STRIKE_PX_OVRD",F4235, "CHAIN_PUT_CALL_TYPE_OVRD=P", "CHAIN_PERIODICITY_OVRD=M")</f>
        <v>SPX US 11/20/15 P2700</v>
      </c>
    </row>
    <row r="4236" spans="1:7" x14ac:dyDescent="0.25">
      <c r="A4236">
        <v>0</v>
      </c>
      <c r="B4236" s="9">
        <v>3.0767123287671236E-5</v>
      </c>
      <c r="C4236" s="9" t="str">
        <f t="shared" si="132"/>
        <v>$H$4263</v>
      </c>
      <c r="D4236" s="9" t="str">
        <f t="shared" si="133"/>
        <v>H4263</v>
      </c>
      <c r="F4236">
        <v>84900</v>
      </c>
      <c r="G4236" s="1" t="str">
        <f>_xll.BDS("SPX Index","CHAIN_TICKERS", "CHAIN_STRIKE_PX_OVRD",F4236, "CHAIN_PUT_CALL_TYPE_OVRD=P", "CHAIN_PERIODICITY_OVRD=M")</f>
        <v>SPX US 11/20/15 P2700</v>
      </c>
    </row>
    <row r="4237" spans="1:7" x14ac:dyDescent="0.25">
      <c r="A4237">
        <v>0</v>
      </c>
      <c r="B4237" s="9">
        <v>3.0493150684931507E-5</v>
      </c>
      <c r="C4237" s="9" t="str">
        <f t="shared" si="132"/>
        <v>$H$4264</v>
      </c>
      <c r="D4237" s="9" t="str">
        <f t="shared" si="133"/>
        <v>H4264</v>
      </c>
      <c r="F4237">
        <v>84920</v>
      </c>
      <c r="G4237" s="1" t="str">
        <f>_xll.BDS("SPX Index","CHAIN_TICKERS", "CHAIN_STRIKE_PX_OVRD",F4237, "CHAIN_PUT_CALL_TYPE_OVRD=P", "CHAIN_PERIODICITY_OVRD=M")</f>
        <v>SPX US 11/20/15 P2700</v>
      </c>
    </row>
    <row r="4238" spans="1:7" x14ac:dyDescent="0.25">
      <c r="A4238">
        <v>0</v>
      </c>
      <c r="B4238" s="9">
        <v>3.0493150684931507E-5</v>
      </c>
      <c r="C4238" s="9" t="str">
        <f t="shared" si="132"/>
        <v>$H$4265</v>
      </c>
      <c r="D4238" s="9" t="str">
        <f t="shared" si="133"/>
        <v>H4265</v>
      </c>
      <c r="F4238">
        <v>84940</v>
      </c>
      <c r="G4238" s="1" t="str">
        <f>_xll.BDS("SPX Index","CHAIN_TICKERS", "CHAIN_STRIKE_PX_OVRD",F4238, "CHAIN_PUT_CALL_TYPE_OVRD=P", "CHAIN_PERIODICITY_OVRD=M")</f>
        <v>SPX US 11/20/15 P2700</v>
      </c>
    </row>
    <row r="4239" spans="1:7" x14ac:dyDescent="0.25">
      <c r="A4239">
        <v>0</v>
      </c>
      <c r="B4239" s="9">
        <v>3.0767123287671236E-5</v>
      </c>
      <c r="C4239" s="9" t="str">
        <f t="shared" si="132"/>
        <v>$H$4266</v>
      </c>
      <c r="D4239" s="9" t="str">
        <f t="shared" si="133"/>
        <v>H4266</v>
      </c>
      <c r="F4239">
        <v>84960</v>
      </c>
      <c r="G4239" s="1" t="str">
        <f>_xll.BDS("SPX Index","CHAIN_TICKERS", "CHAIN_STRIKE_PX_OVRD",F4239, "CHAIN_PUT_CALL_TYPE_OVRD=P", "CHAIN_PERIODICITY_OVRD=M")</f>
        <v>SPX US 11/20/15 P2700</v>
      </c>
    </row>
    <row r="4240" spans="1:7" x14ac:dyDescent="0.25">
      <c r="A4240">
        <v>0</v>
      </c>
      <c r="B4240" s="9">
        <v>3.0219178082191781E-5</v>
      </c>
      <c r="C4240" s="9" t="str">
        <f t="shared" si="132"/>
        <v>$H$4267</v>
      </c>
      <c r="D4240" s="9" t="str">
        <f t="shared" si="133"/>
        <v>H4267</v>
      </c>
      <c r="F4240">
        <v>84980</v>
      </c>
      <c r="G4240" s="1" t="str">
        <f>_xll.BDS("SPX Index","CHAIN_TICKERS", "CHAIN_STRIKE_PX_OVRD",F4240, "CHAIN_PUT_CALL_TYPE_OVRD=P", "CHAIN_PERIODICITY_OVRD=M")</f>
        <v>SPX US 11/20/15 P2700</v>
      </c>
    </row>
    <row r="4241" spans="1:7" x14ac:dyDescent="0.25">
      <c r="A4241">
        <v>0</v>
      </c>
      <c r="B4241" s="9">
        <v>3.0219178082191781E-5</v>
      </c>
      <c r="C4241" s="9" t="str">
        <f t="shared" si="132"/>
        <v>$H$4268</v>
      </c>
      <c r="D4241" s="9" t="str">
        <f t="shared" si="133"/>
        <v>H4268</v>
      </c>
      <c r="F4241">
        <v>85000</v>
      </c>
      <c r="G4241" s="1" t="str">
        <f>_xll.BDS("SPX Index","CHAIN_TICKERS", "CHAIN_STRIKE_PX_OVRD",F4241, "CHAIN_PUT_CALL_TYPE_OVRD=P", "CHAIN_PERIODICITY_OVRD=M")</f>
        <v>SPX US 11/20/15 P2700</v>
      </c>
    </row>
    <row r="4242" spans="1:7" x14ac:dyDescent="0.25">
      <c r="A4242">
        <v>0</v>
      </c>
      <c r="B4242" s="9">
        <v>3.1616438356164379E-5</v>
      </c>
      <c r="C4242" s="9" t="str">
        <f t="shared" si="132"/>
        <v>$H$4269</v>
      </c>
      <c r="D4242" s="9" t="str">
        <f t="shared" si="133"/>
        <v>H4269</v>
      </c>
      <c r="F4242">
        <v>85020</v>
      </c>
      <c r="G4242" s="1" t="str">
        <f>_xll.BDS("SPX Index","CHAIN_TICKERS", "CHAIN_STRIKE_PX_OVRD",F4242, "CHAIN_PUT_CALL_TYPE_OVRD=P", "CHAIN_PERIODICITY_OVRD=M")</f>
        <v>SPX US 11/20/15 P2700</v>
      </c>
    </row>
    <row r="4243" spans="1:7" x14ac:dyDescent="0.25">
      <c r="A4243">
        <v>0</v>
      </c>
      <c r="B4243" s="9">
        <v>3.1342465753424657E-5</v>
      </c>
      <c r="C4243" s="9" t="str">
        <f t="shared" si="132"/>
        <v>$H$4270</v>
      </c>
      <c r="D4243" s="9" t="str">
        <f t="shared" si="133"/>
        <v>H4270</v>
      </c>
      <c r="F4243">
        <v>85040</v>
      </c>
      <c r="G4243" s="1" t="str">
        <f>_xll.BDS("SPX Index","CHAIN_TICKERS", "CHAIN_STRIKE_PX_OVRD",F4243, "CHAIN_PUT_CALL_TYPE_OVRD=P", "CHAIN_PERIODICITY_OVRD=M")</f>
        <v>SPX US 11/20/15 P2700</v>
      </c>
    </row>
    <row r="4244" spans="1:7" x14ac:dyDescent="0.25">
      <c r="A4244">
        <v>0</v>
      </c>
      <c r="B4244" s="9">
        <v>3.0767123287671236E-5</v>
      </c>
      <c r="C4244" s="9" t="str">
        <f t="shared" si="132"/>
        <v>$H$4271</v>
      </c>
      <c r="D4244" s="9" t="str">
        <f t="shared" si="133"/>
        <v>H4271</v>
      </c>
      <c r="F4244">
        <v>85060</v>
      </c>
      <c r="G4244" s="1" t="str">
        <f>_xll.BDS("SPX Index","CHAIN_TICKERS", "CHAIN_STRIKE_PX_OVRD",F4244, "CHAIN_PUT_CALL_TYPE_OVRD=P", "CHAIN_PERIODICITY_OVRD=M")</f>
        <v>SPX US 11/20/15 P2700</v>
      </c>
    </row>
    <row r="4245" spans="1:7" x14ac:dyDescent="0.25">
      <c r="A4245">
        <v>0</v>
      </c>
      <c r="B4245" s="9">
        <v>3.1068493150684928E-5</v>
      </c>
      <c r="C4245" s="9" t="str">
        <f t="shared" si="132"/>
        <v>$H$4272</v>
      </c>
      <c r="D4245" s="9" t="str">
        <f t="shared" si="133"/>
        <v>H4272</v>
      </c>
      <c r="F4245">
        <v>85080</v>
      </c>
      <c r="G4245" s="1" t="str">
        <f>_xll.BDS("SPX Index","CHAIN_TICKERS", "CHAIN_STRIKE_PX_OVRD",F4245, "CHAIN_PUT_CALL_TYPE_OVRD=P", "CHAIN_PERIODICITY_OVRD=M")</f>
        <v>SPX US 11/20/15 P2700</v>
      </c>
    </row>
    <row r="4246" spans="1:7" x14ac:dyDescent="0.25">
      <c r="A4246">
        <v>0</v>
      </c>
      <c r="B4246" s="9">
        <v>3.1890410958904108E-5</v>
      </c>
      <c r="C4246" s="9" t="str">
        <f t="shared" si="132"/>
        <v>$H$4273</v>
      </c>
      <c r="D4246" s="9" t="str">
        <f t="shared" si="133"/>
        <v>H4273</v>
      </c>
      <c r="F4246">
        <v>85100</v>
      </c>
      <c r="G4246" s="1" t="str">
        <f>_xll.BDS("SPX Index","CHAIN_TICKERS", "CHAIN_STRIKE_PX_OVRD",F4246, "CHAIN_PUT_CALL_TYPE_OVRD=P", "CHAIN_PERIODICITY_OVRD=M")</f>
        <v>SPX US 11/20/15 P2700</v>
      </c>
    </row>
    <row r="4247" spans="1:7" x14ac:dyDescent="0.25">
      <c r="A4247">
        <v>0</v>
      </c>
      <c r="B4247" s="9">
        <v>3.216438356164383E-5</v>
      </c>
      <c r="C4247" s="9" t="str">
        <f t="shared" si="132"/>
        <v>$H$4274</v>
      </c>
      <c r="D4247" s="9" t="str">
        <f t="shared" si="133"/>
        <v>H4274</v>
      </c>
      <c r="F4247">
        <v>85120</v>
      </c>
      <c r="G4247" s="1" t="str">
        <f>_xll.BDS("SPX Index","CHAIN_TICKERS", "CHAIN_STRIKE_PX_OVRD",F4247, "CHAIN_PUT_CALL_TYPE_OVRD=P", "CHAIN_PERIODICITY_OVRD=M")</f>
        <v>SPX US 11/20/15 P2700</v>
      </c>
    </row>
    <row r="4248" spans="1:7" x14ac:dyDescent="0.25">
      <c r="A4248">
        <v>0</v>
      </c>
      <c r="B4248" s="9">
        <v>3.2191780821917808E-5</v>
      </c>
      <c r="C4248" s="9" t="str">
        <f t="shared" si="132"/>
        <v>$H$4275</v>
      </c>
      <c r="D4248" s="9" t="str">
        <f t="shared" si="133"/>
        <v>H4275</v>
      </c>
      <c r="F4248">
        <v>85140</v>
      </c>
      <c r="G4248" s="1" t="str">
        <f>_xll.BDS("SPX Index","CHAIN_TICKERS", "CHAIN_STRIKE_PX_OVRD",F4248, "CHAIN_PUT_CALL_TYPE_OVRD=P", "CHAIN_PERIODICITY_OVRD=M")</f>
        <v>SPX US 11/20/15 P2700</v>
      </c>
    </row>
    <row r="4249" spans="1:7" x14ac:dyDescent="0.25">
      <c r="A4249">
        <v>0</v>
      </c>
      <c r="B4249" s="9">
        <v>3.1890410958904108E-5</v>
      </c>
      <c r="C4249" s="9" t="str">
        <f t="shared" si="132"/>
        <v>$H$4276</v>
      </c>
      <c r="D4249" s="9" t="str">
        <f t="shared" si="133"/>
        <v>H4276</v>
      </c>
      <c r="F4249">
        <v>85160</v>
      </c>
      <c r="G4249" s="1" t="str">
        <f>_xll.BDS("SPX Index","CHAIN_TICKERS", "CHAIN_STRIKE_PX_OVRD",F4249, "CHAIN_PUT_CALL_TYPE_OVRD=P", "CHAIN_PERIODICITY_OVRD=M")</f>
        <v>SPX US 11/20/15 P2700</v>
      </c>
    </row>
    <row r="4250" spans="1:7" x14ac:dyDescent="0.25">
      <c r="A4250">
        <v>1</v>
      </c>
      <c r="B4250" s="9">
        <v>3.216438356164383E-5</v>
      </c>
      <c r="C4250" s="9" t="str">
        <f t="shared" si="132"/>
        <v>$H$4277</v>
      </c>
      <c r="D4250" s="9" t="str">
        <f t="shared" si="133"/>
        <v>H4277</v>
      </c>
      <c r="F4250">
        <v>85180</v>
      </c>
      <c r="G4250" s="1" t="str">
        <f>_xll.BDS("SPX Index","CHAIN_TICKERS", "CHAIN_STRIKE_PX_OVRD",F4250, "CHAIN_PUT_CALL_TYPE_OVRD=P", "CHAIN_PERIODICITY_OVRD=M")</f>
        <v>SPX US 11/20/15 P2700</v>
      </c>
    </row>
    <row r="4251" spans="1:7" x14ac:dyDescent="0.25">
      <c r="A4251">
        <v>0</v>
      </c>
      <c r="B4251" s="9">
        <v>3.216438356164383E-5</v>
      </c>
      <c r="C4251" s="9" t="str">
        <f t="shared" si="132"/>
        <v>$H$4278</v>
      </c>
      <c r="D4251" s="9" t="str">
        <f t="shared" si="133"/>
        <v>H4278</v>
      </c>
      <c r="F4251">
        <v>85200</v>
      </c>
      <c r="G4251" s="1" t="str">
        <f>_xll.BDS("SPX Index","CHAIN_TICKERS", "CHAIN_STRIKE_PX_OVRD",F4251, "CHAIN_PUT_CALL_TYPE_OVRD=P", "CHAIN_PERIODICITY_OVRD=M")</f>
        <v>SPX US 11/20/15 P2700</v>
      </c>
    </row>
    <row r="4252" spans="1:7" x14ac:dyDescent="0.25">
      <c r="A4252">
        <v>0</v>
      </c>
      <c r="B4252" s="9">
        <v>3.1890410958904108E-5</v>
      </c>
      <c r="C4252" s="9" t="str">
        <f t="shared" si="132"/>
        <v>$H$4279</v>
      </c>
      <c r="D4252" s="9" t="str">
        <f t="shared" si="133"/>
        <v>H4279</v>
      </c>
      <c r="F4252">
        <v>85220</v>
      </c>
      <c r="G4252" s="1" t="str">
        <f>_xll.BDS("SPX Index","CHAIN_TICKERS", "CHAIN_STRIKE_PX_OVRD",F4252, "CHAIN_PUT_CALL_TYPE_OVRD=P", "CHAIN_PERIODICITY_OVRD=M")</f>
        <v>SPX US 11/20/15 P2700</v>
      </c>
    </row>
    <row r="4253" spans="1:7" x14ac:dyDescent="0.25">
      <c r="A4253">
        <v>0</v>
      </c>
      <c r="B4253" s="9">
        <v>3.1890410958904108E-5</v>
      </c>
      <c r="C4253" s="9" t="str">
        <f t="shared" si="132"/>
        <v>$H$4280</v>
      </c>
      <c r="D4253" s="9" t="str">
        <f t="shared" si="133"/>
        <v>H4280</v>
      </c>
      <c r="F4253">
        <v>85240</v>
      </c>
      <c r="G4253" s="1" t="str">
        <f>_xll.BDS("SPX Index","CHAIN_TICKERS", "CHAIN_STRIKE_PX_OVRD",F4253, "CHAIN_PUT_CALL_TYPE_OVRD=P", "CHAIN_PERIODICITY_OVRD=M")</f>
        <v>SPX US 11/20/15 P2700</v>
      </c>
    </row>
    <row r="4254" spans="1:7" x14ac:dyDescent="0.25">
      <c r="A4254">
        <v>0</v>
      </c>
      <c r="B4254" s="9">
        <v>3.1342465753424657E-5</v>
      </c>
      <c r="C4254" s="9" t="str">
        <f t="shared" si="132"/>
        <v>$H$4281</v>
      </c>
      <c r="D4254" s="9" t="str">
        <f t="shared" si="133"/>
        <v>H4281</v>
      </c>
      <c r="F4254">
        <v>85260</v>
      </c>
      <c r="G4254" s="1" t="str">
        <f>_xll.BDS("SPX Index","CHAIN_TICKERS", "CHAIN_STRIKE_PX_OVRD",F4254, "CHAIN_PUT_CALL_TYPE_OVRD=P", "CHAIN_PERIODICITY_OVRD=M")</f>
        <v>SPX US 11/20/15 P2700</v>
      </c>
    </row>
    <row r="4255" spans="1:7" x14ac:dyDescent="0.25">
      <c r="A4255">
        <v>0</v>
      </c>
      <c r="B4255" s="9">
        <v>3.1068493150684928E-5</v>
      </c>
      <c r="C4255" s="9" t="str">
        <f t="shared" si="132"/>
        <v>$H$4282</v>
      </c>
      <c r="D4255" s="9" t="str">
        <f t="shared" si="133"/>
        <v>H4282</v>
      </c>
      <c r="F4255">
        <v>85280</v>
      </c>
      <c r="G4255" s="1" t="str">
        <f>_xll.BDS("SPX Index","CHAIN_TICKERS", "CHAIN_STRIKE_PX_OVRD",F4255, "CHAIN_PUT_CALL_TYPE_OVRD=P", "CHAIN_PERIODICITY_OVRD=M")</f>
        <v>SPX US 11/20/15 P2700</v>
      </c>
    </row>
    <row r="4256" spans="1:7" x14ac:dyDescent="0.25">
      <c r="A4256">
        <v>0</v>
      </c>
      <c r="B4256" s="9">
        <v>3.1068493150684928E-5</v>
      </c>
      <c r="C4256" s="9" t="str">
        <f t="shared" si="132"/>
        <v>$H$4283</v>
      </c>
      <c r="D4256" s="9" t="str">
        <f t="shared" si="133"/>
        <v>H4283</v>
      </c>
      <c r="F4256">
        <v>85300</v>
      </c>
      <c r="G4256" s="1" t="str">
        <f>_xll.BDS("SPX Index","CHAIN_TICKERS", "CHAIN_STRIKE_PX_OVRD",F4256, "CHAIN_PUT_CALL_TYPE_OVRD=P", "CHAIN_PERIODICITY_OVRD=M")</f>
        <v>SPX US 11/20/15 P2700</v>
      </c>
    </row>
    <row r="4257" spans="1:7" x14ac:dyDescent="0.25">
      <c r="A4257">
        <v>0</v>
      </c>
      <c r="B4257" s="9">
        <v>3.1068493150684928E-5</v>
      </c>
      <c r="C4257" s="9" t="str">
        <f t="shared" si="132"/>
        <v>$H$4284</v>
      </c>
      <c r="D4257" s="9" t="str">
        <f t="shared" si="133"/>
        <v>H4284</v>
      </c>
      <c r="F4257">
        <v>85320</v>
      </c>
      <c r="G4257" s="1" t="str">
        <f>_xll.BDS("SPX Index","CHAIN_TICKERS", "CHAIN_STRIKE_PX_OVRD",F4257, "CHAIN_PUT_CALL_TYPE_OVRD=P", "CHAIN_PERIODICITY_OVRD=M")</f>
        <v>SPX US 11/20/15 P2700</v>
      </c>
    </row>
    <row r="4258" spans="1:7" x14ac:dyDescent="0.25">
      <c r="A4258">
        <v>0</v>
      </c>
      <c r="B4258" s="9">
        <v>3.0493150684931507E-5</v>
      </c>
      <c r="C4258" s="9" t="str">
        <f t="shared" si="132"/>
        <v>$H$4285</v>
      </c>
      <c r="D4258" s="9" t="str">
        <f t="shared" si="133"/>
        <v>H4285</v>
      </c>
      <c r="F4258">
        <v>85340</v>
      </c>
      <c r="G4258" s="1" t="str">
        <f>_xll.BDS("SPX Index","CHAIN_TICKERS", "CHAIN_STRIKE_PX_OVRD",F4258, "CHAIN_PUT_CALL_TYPE_OVRD=P", "CHAIN_PERIODICITY_OVRD=M")</f>
        <v>SPX US 11/20/15 P2700</v>
      </c>
    </row>
    <row r="4259" spans="1:7" x14ac:dyDescent="0.25">
      <c r="A4259">
        <v>0</v>
      </c>
      <c r="B4259" s="9">
        <v>2.9945205479452056E-5</v>
      </c>
      <c r="C4259" s="9" t="str">
        <f t="shared" si="132"/>
        <v>$H$4286</v>
      </c>
      <c r="D4259" s="9" t="str">
        <f t="shared" si="133"/>
        <v>H4286</v>
      </c>
      <c r="F4259">
        <v>85360</v>
      </c>
      <c r="G4259" s="1" t="str">
        <f>_xll.BDS("SPX Index","CHAIN_TICKERS", "CHAIN_STRIKE_PX_OVRD",F4259, "CHAIN_PUT_CALL_TYPE_OVRD=P", "CHAIN_PERIODICITY_OVRD=M")</f>
        <v>SPX US 11/20/15 P2700</v>
      </c>
    </row>
    <row r="4260" spans="1:7" x14ac:dyDescent="0.25">
      <c r="A4260">
        <v>0</v>
      </c>
      <c r="B4260" s="9">
        <v>3.0767123287671236E-5</v>
      </c>
      <c r="C4260" s="9" t="str">
        <f t="shared" si="132"/>
        <v>$H$4287</v>
      </c>
      <c r="D4260" s="9" t="str">
        <f t="shared" si="133"/>
        <v>H4287</v>
      </c>
      <c r="F4260">
        <v>85380</v>
      </c>
      <c r="G4260" s="1" t="str">
        <f>_xll.BDS("SPX Index","CHAIN_TICKERS", "CHAIN_STRIKE_PX_OVRD",F4260, "CHAIN_PUT_CALL_TYPE_OVRD=P", "CHAIN_PERIODICITY_OVRD=M")</f>
        <v>SPX US 11/20/15 P2700</v>
      </c>
    </row>
    <row r="4261" spans="1:7" x14ac:dyDescent="0.25">
      <c r="A4261">
        <v>0</v>
      </c>
      <c r="B4261" s="9">
        <v>3.0219178082191781E-5</v>
      </c>
      <c r="C4261" s="9" t="str">
        <f t="shared" si="132"/>
        <v>$H$4288</v>
      </c>
      <c r="D4261" s="9" t="str">
        <f t="shared" si="133"/>
        <v>H4288</v>
      </c>
      <c r="F4261">
        <v>85400</v>
      </c>
      <c r="G4261" s="1" t="str">
        <f>_xll.BDS("SPX Index","CHAIN_TICKERS", "CHAIN_STRIKE_PX_OVRD",F4261, "CHAIN_PUT_CALL_TYPE_OVRD=P", "CHAIN_PERIODICITY_OVRD=M")</f>
        <v>SPX US 11/20/15 P2700</v>
      </c>
    </row>
    <row r="4262" spans="1:7" x14ac:dyDescent="0.25">
      <c r="A4262">
        <v>0</v>
      </c>
      <c r="B4262" s="9">
        <v>3.0219178082191781E-5</v>
      </c>
      <c r="C4262" s="9" t="str">
        <f t="shared" si="132"/>
        <v>$H$4289</v>
      </c>
      <c r="D4262" s="9" t="str">
        <f t="shared" si="133"/>
        <v>H4289</v>
      </c>
      <c r="F4262">
        <v>85420</v>
      </c>
      <c r="G4262" s="1" t="str">
        <f>_xll.BDS("SPX Index","CHAIN_TICKERS", "CHAIN_STRIKE_PX_OVRD",F4262, "CHAIN_PUT_CALL_TYPE_OVRD=P", "CHAIN_PERIODICITY_OVRD=M")</f>
        <v>SPX US 11/20/15 P2700</v>
      </c>
    </row>
    <row r="4263" spans="1:7" x14ac:dyDescent="0.25">
      <c r="A4263">
        <v>0</v>
      </c>
      <c r="B4263" s="9">
        <v>3.0219178082191781E-5</v>
      </c>
      <c r="C4263" s="9" t="str">
        <f t="shared" si="132"/>
        <v>$H$4290</v>
      </c>
      <c r="D4263" s="9" t="str">
        <f t="shared" si="133"/>
        <v>H4290</v>
      </c>
      <c r="F4263">
        <v>85440</v>
      </c>
      <c r="G4263" s="1" t="str">
        <f>_xll.BDS("SPX Index","CHAIN_TICKERS", "CHAIN_STRIKE_PX_OVRD",F4263, "CHAIN_PUT_CALL_TYPE_OVRD=P", "CHAIN_PERIODICITY_OVRD=M")</f>
        <v>SPX US 11/20/15 P2700</v>
      </c>
    </row>
    <row r="4264" spans="1:7" x14ac:dyDescent="0.25">
      <c r="A4264">
        <v>0</v>
      </c>
      <c r="B4264" s="9">
        <v>2.9945205479452056E-5</v>
      </c>
      <c r="C4264" s="9" t="str">
        <f t="shared" si="132"/>
        <v>$H$4291</v>
      </c>
      <c r="D4264" s="9" t="str">
        <f t="shared" si="133"/>
        <v>H4291</v>
      </c>
      <c r="F4264">
        <v>85460</v>
      </c>
      <c r="G4264" s="1" t="str">
        <f>_xll.BDS("SPX Index","CHAIN_TICKERS", "CHAIN_STRIKE_PX_OVRD",F4264, "CHAIN_PUT_CALL_TYPE_OVRD=P", "CHAIN_PERIODICITY_OVRD=M")</f>
        <v>SPX US 11/20/15 P2700</v>
      </c>
    </row>
    <row r="4265" spans="1:7" x14ac:dyDescent="0.25">
      <c r="A4265">
        <v>0</v>
      </c>
      <c r="B4265" s="9">
        <v>3.0219178082191781E-5</v>
      </c>
      <c r="C4265" s="9" t="str">
        <f t="shared" si="132"/>
        <v>$H$4292</v>
      </c>
      <c r="D4265" s="9" t="str">
        <f t="shared" si="133"/>
        <v>H4292</v>
      </c>
      <c r="F4265">
        <v>85480</v>
      </c>
      <c r="G4265" s="1" t="str">
        <f>_xll.BDS("SPX Index","CHAIN_TICKERS", "CHAIN_STRIKE_PX_OVRD",F4265, "CHAIN_PUT_CALL_TYPE_OVRD=P", "CHAIN_PERIODICITY_OVRD=M")</f>
        <v>SPX US 11/20/15 P2700</v>
      </c>
    </row>
    <row r="4266" spans="1:7" x14ac:dyDescent="0.25">
      <c r="A4266">
        <v>0</v>
      </c>
      <c r="B4266" s="9">
        <v>2.936986301369863E-5</v>
      </c>
      <c r="C4266" s="9" t="str">
        <f t="shared" si="132"/>
        <v>$H$4293</v>
      </c>
      <c r="D4266" s="9" t="str">
        <f t="shared" si="133"/>
        <v>H4293</v>
      </c>
      <c r="F4266">
        <v>85500</v>
      </c>
      <c r="G4266" s="1" t="str">
        <f>_xll.BDS("SPX Index","CHAIN_TICKERS", "CHAIN_STRIKE_PX_OVRD",F4266, "CHAIN_PUT_CALL_TYPE_OVRD=P", "CHAIN_PERIODICITY_OVRD=M")</f>
        <v>SPX US 11/20/15 P2700</v>
      </c>
    </row>
    <row r="4267" spans="1:7" x14ac:dyDescent="0.25">
      <c r="A4267">
        <v>0</v>
      </c>
      <c r="B4267" s="9">
        <v>2.9397260273972601E-5</v>
      </c>
      <c r="C4267" s="9" t="str">
        <f t="shared" si="132"/>
        <v>$H$4294</v>
      </c>
      <c r="D4267" s="9" t="str">
        <f t="shared" si="133"/>
        <v>H4294</v>
      </c>
      <c r="F4267">
        <v>85520</v>
      </c>
      <c r="G4267" s="1" t="str">
        <f>_xll.BDS("SPX Index","CHAIN_TICKERS", "CHAIN_STRIKE_PX_OVRD",F4267, "CHAIN_PUT_CALL_TYPE_OVRD=P", "CHAIN_PERIODICITY_OVRD=M")</f>
        <v>SPX US 11/20/15 P2700</v>
      </c>
    </row>
    <row r="4268" spans="1:7" x14ac:dyDescent="0.25">
      <c r="A4268">
        <v>0</v>
      </c>
      <c r="B4268" s="9">
        <v>2.8273972602739728E-5</v>
      </c>
      <c r="C4268" s="9" t="str">
        <f t="shared" si="132"/>
        <v>$H$4295</v>
      </c>
      <c r="D4268" s="9" t="str">
        <f t="shared" si="133"/>
        <v>H4295</v>
      </c>
      <c r="F4268">
        <v>85540</v>
      </c>
      <c r="G4268" s="1" t="str">
        <f>_xll.BDS("SPX Index","CHAIN_TICKERS", "CHAIN_STRIKE_PX_OVRD",F4268, "CHAIN_PUT_CALL_TYPE_OVRD=P", "CHAIN_PERIODICITY_OVRD=M")</f>
        <v>SPX US 11/20/15 P2700</v>
      </c>
    </row>
    <row r="4269" spans="1:7" x14ac:dyDescent="0.25">
      <c r="A4269">
        <v>3</v>
      </c>
      <c r="B4269" s="9">
        <v>2.8821917808219179E-5</v>
      </c>
      <c r="C4269" s="9" t="str">
        <f t="shared" si="132"/>
        <v>$H$4296</v>
      </c>
      <c r="D4269" s="9" t="str">
        <f t="shared" si="133"/>
        <v>H4296</v>
      </c>
      <c r="F4269">
        <v>85560</v>
      </c>
      <c r="G4269" s="1" t="str">
        <f>_xll.BDS("SPX Index","CHAIN_TICKERS", "CHAIN_STRIKE_PX_OVRD",F4269, "CHAIN_PUT_CALL_TYPE_OVRD=P", "CHAIN_PERIODICITY_OVRD=M")</f>
        <v>SPX US 11/20/15 P2700</v>
      </c>
    </row>
    <row r="4270" spans="1:7" x14ac:dyDescent="0.25">
      <c r="A4270">
        <v>0</v>
      </c>
      <c r="B4270" s="9">
        <v>2.8273972602739728E-5</v>
      </c>
      <c r="C4270" s="9" t="str">
        <f t="shared" si="132"/>
        <v>$H$4297</v>
      </c>
      <c r="D4270" s="9" t="str">
        <f t="shared" si="133"/>
        <v>H4297</v>
      </c>
      <c r="F4270">
        <v>85580</v>
      </c>
      <c r="G4270" s="1" t="str">
        <f>_xll.BDS("SPX Index","CHAIN_TICKERS", "CHAIN_STRIKE_PX_OVRD",F4270, "CHAIN_PUT_CALL_TYPE_OVRD=P", "CHAIN_PERIODICITY_OVRD=M")</f>
        <v>SPX US 11/20/15 P2700</v>
      </c>
    </row>
    <row r="4271" spans="1:7" x14ac:dyDescent="0.25">
      <c r="A4271">
        <v>0</v>
      </c>
      <c r="B4271" s="9">
        <v>2.8821917808219179E-5</v>
      </c>
      <c r="C4271" s="9" t="str">
        <f t="shared" si="132"/>
        <v>$H$4298</v>
      </c>
      <c r="D4271" s="9" t="str">
        <f t="shared" si="133"/>
        <v>H4298</v>
      </c>
      <c r="F4271">
        <v>85600</v>
      </c>
      <c r="G4271" s="1" t="str">
        <f>_xll.BDS("SPX Index","CHAIN_TICKERS", "CHAIN_STRIKE_PX_OVRD",F4271, "CHAIN_PUT_CALL_TYPE_OVRD=P", "CHAIN_PERIODICITY_OVRD=M")</f>
        <v>SPX US 11/20/15 P2700</v>
      </c>
    </row>
    <row r="4272" spans="1:7" x14ac:dyDescent="0.25">
      <c r="A4272">
        <v>0</v>
      </c>
      <c r="B4272" s="9">
        <v>2.7972602739726025E-5</v>
      </c>
      <c r="C4272" s="9" t="str">
        <f t="shared" si="132"/>
        <v>$H$4299</v>
      </c>
      <c r="D4272" s="9" t="str">
        <f t="shared" si="133"/>
        <v>H4299</v>
      </c>
      <c r="F4272">
        <v>85620</v>
      </c>
      <c r="G4272" s="1" t="str">
        <f>_xll.BDS("SPX Index","CHAIN_TICKERS", "CHAIN_STRIKE_PX_OVRD",F4272, "CHAIN_PUT_CALL_TYPE_OVRD=P", "CHAIN_PERIODICITY_OVRD=M")</f>
        <v>SPX US 11/20/15 P2700</v>
      </c>
    </row>
    <row r="4273" spans="1:7" x14ac:dyDescent="0.25">
      <c r="A4273">
        <v>0</v>
      </c>
      <c r="B4273" s="9">
        <v>2.9397260273972601E-5</v>
      </c>
      <c r="C4273" s="9" t="str">
        <f t="shared" si="132"/>
        <v>$H$4300</v>
      </c>
      <c r="D4273" s="9" t="str">
        <f t="shared" si="133"/>
        <v>H4300</v>
      </c>
      <c r="F4273">
        <v>85640</v>
      </c>
      <c r="G4273" s="1" t="str">
        <f>_xll.BDS("SPX Index","CHAIN_TICKERS", "CHAIN_STRIKE_PX_OVRD",F4273, "CHAIN_PUT_CALL_TYPE_OVRD=P", "CHAIN_PERIODICITY_OVRD=M")</f>
        <v>SPX US 11/20/15 P2700</v>
      </c>
    </row>
    <row r="4274" spans="1:7" x14ac:dyDescent="0.25">
      <c r="A4274">
        <v>0</v>
      </c>
      <c r="B4274" s="9">
        <v>2.936986301369863E-5</v>
      </c>
      <c r="C4274" s="9" t="str">
        <f t="shared" si="132"/>
        <v>$H$4301</v>
      </c>
      <c r="D4274" s="9" t="str">
        <f t="shared" si="133"/>
        <v>H4301</v>
      </c>
      <c r="F4274">
        <v>85660</v>
      </c>
      <c r="G4274" s="1" t="str">
        <f>_xll.BDS("SPX Index","CHAIN_TICKERS", "CHAIN_STRIKE_PX_OVRD",F4274, "CHAIN_PUT_CALL_TYPE_OVRD=P", "CHAIN_PERIODICITY_OVRD=M")</f>
        <v>SPX US 11/20/15 P2700</v>
      </c>
    </row>
    <row r="4275" spans="1:7" x14ac:dyDescent="0.25">
      <c r="A4275">
        <v>0</v>
      </c>
      <c r="B4275" s="9">
        <v>2.936986301369863E-5</v>
      </c>
      <c r="C4275" s="9" t="str">
        <f t="shared" si="132"/>
        <v>$H$4302</v>
      </c>
      <c r="D4275" s="9" t="str">
        <f t="shared" si="133"/>
        <v>H4302</v>
      </c>
      <c r="F4275">
        <v>85680</v>
      </c>
      <c r="G4275" s="1" t="str">
        <f>_xll.BDS("SPX Index","CHAIN_TICKERS", "CHAIN_STRIKE_PX_OVRD",F4275, "CHAIN_PUT_CALL_TYPE_OVRD=P", "CHAIN_PERIODICITY_OVRD=M")</f>
        <v>SPX US 11/20/15 P2700</v>
      </c>
    </row>
    <row r="4276" spans="1:7" x14ac:dyDescent="0.25">
      <c r="A4276">
        <v>0</v>
      </c>
      <c r="B4276" s="9">
        <v>2.9643835616438359E-5</v>
      </c>
      <c r="C4276" s="9" t="str">
        <f t="shared" si="132"/>
        <v>$H$4303</v>
      </c>
      <c r="D4276" s="9" t="str">
        <f t="shared" si="133"/>
        <v>H4303</v>
      </c>
      <c r="F4276">
        <v>85700</v>
      </c>
      <c r="G4276" s="1" t="str">
        <f>_xll.BDS("SPX Index","CHAIN_TICKERS", "CHAIN_STRIKE_PX_OVRD",F4276, "CHAIN_PUT_CALL_TYPE_OVRD=P", "CHAIN_PERIODICITY_OVRD=M")</f>
        <v>SPX US 11/20/15 P2700</v>
      </c>
    </row>
    <row r="4277" spans="1:7" x14ac:dyDescent="0.25">
      <c r="A4277">
        <v>0</v>
      </c>
      <c r="B4277" s="9">
        <v>2.9945205479452056E-5</v>
      </c>
      <c r="C4277" s="9" t="str">
        <f t="shared" si="132"/>
        <v>$H$4304</v>
      </c>
      <c r="D4277" s="9" t="str">
        <f t="shared" si="133"/>
        <v>H4304</v>
      </c>
      <c r="F4277">
        <v>85720</v>
      </c>
      <c r="G4277" s="1" t="str">
        <f>_xll.BDS("SPX Index","CHAIN_TICKERS", "CHAIN_STRIKE_PX_OVRD",F4277, "CHAIN_PUT_CALL_TYPE_OVRD=P", "CHAIN_PERIODICITY_OVRD=M")</f>
        <v>SPX US 11/20/15 P2700</v>
      </c>
    </row>
    <row r="4278" spans="1:7" x14ac:dyDescent="0.25">
      <c r="A4278">
        <v>0</v>
      </c>
      <c r="B4278" s="9">
        <v>2.9945205479452056E-5</v>
      </c>
      <c r="C4278" s="9" t="str">
        <f t="shared" si="132"/>
        <v>$H$4305</v>
      </c>
      <c r="D4278" s="9" t="str">
        <f t="shared" si="133"/>
        <v>H4305</v>
      </c>
      <c r="F4278">
        <v>85740</v>
      </c>
      <c r="G4278" s="1" t="str">
        <f>_xll.BDS("SPX Index","CHAIN_TICKERS", "CHAIN_STRIKE_PX_OVRD",F4278, "CHAIN_PUT_CALL_TYPE_OVRD=P", "CHAIN_PERIODICITY_OVRD=M")</f>
        <v>SPX US 11/20/15 P2700</v>
      </c>
    </row>
    <row r="4279" spans="1:7" x14ac:dyDescent="0.25">
      <c r="A4279">
        <v>0</v>
      </c>
      <c r="B4279" s="9">
        <v>3.0219178082191781E-5</v>
      </c>
      <c r="C4279" s="9" t="str">
        <f t="shared" si="132"/>
        <v>$H$4306</v>
      </c>
      <c r="D4279" s="9" t="str">
        <f t="shared" si="133"/>
        <v>H4306</v>
      </c>
      <c r="F4279">
        <v>85760</v>
      </c>
      <c r="G4279" s="1" t="str">
        <f>_xll.BDS("SPX Index","CHAIN_TICKERS", "CHAIN_STRIKE_PX_OVRD",F4279, "CHAIN_PUT_CALL_TYPE_OVRD=P", "CHAIN_PERIODICITY_OVRD=M")</f>
        <v>SPX US 11/20/15 P2700</v>
      </c>
    </row>
    <row r="4280" spans="1:7" x14ac:dyDescent="0.25">
      <c r="A4280">
        <v>0</v>
      </c>
      <c r="B4280" s="9">
        <v>3.0767123287671236E-5</v>
      </c>
      <c r="C4280" s="9" t="str">
        <f t="shared" si="132"/>
        <v>$H$4307</v>
      </c>
      <c r="D4280" s="9" t="str">
        <f t="shared" si="133"/>
        <v>H4307</v>
      </c>
      <c r="F4280">
        <v>85780</v>
      </c>
      <c r="G4280" s="1" t="str">
        <f>_xll.BDS("SPX Index","CHAIN_TICKERS", "CHAIN_STRIKE_PX_OVRD",F4280, "CHAIN_PUT_CALL_TYPE_OVRD=P", "CHAIN_PERIODICITY_OVRD=M")</f>
        <v>SPX US 11/20/15 P2700</v>
      </c>
    </row>
    <row r="4281" spans="1:7" x14ac:dyDescent="0.25">
      <c r="A4281">
        <v>0</v>
      </c>
      <c r="B4281" s="9">
        <v>2.975342465753425E-5</v>
      </c>
      <c r="C4281" s="9" t="str">
        <f t="shared" si="132"/>
        <v>$H$4308</v>
      </c>
      <c r="D4281" s="9" t="str">
        <f t="shared" si="133"/>
        <v>H4308</v>
      </c>
      <c r="F4281">
        <v>85800</v>
      </c>
      <c r="G4281" s="1" t="str">
        <f>_xll.BDS("SPX Index","CHAIN_TICKERS", "CHAIN_STRIKE_PX_OVRD",F4281, "CHAIN_PUT_CALL_TYPE_OVRD=P", "CHAIN_PERIODICITY_OVRD=M")</f>
        <v>SPX US 11/20/15 P2700</v>
      </c>
    </row>
    <row r="4282" spans="1:7" x14ac:dyDescent="0.25">
      <c r="A4282">
        <v>0</v>
      </c>
      <c r="B4282" s="9">
        <v>2.8630136986301367E-5</v>
      </c>
      <c r="C4282" s="9" t="str">
        <f t="shared" si="132"/>
        <v>$H$4309</v>
      </c>
      <c r="D4282" s="9" t="str">
        <f t="shared" si="133"/>
        <v>H4309</v>
      </c>
      <c r="F4282">
        <v>85820</v>
      </c>
      <c r="G4282" s="1" t="str">
        <f>_xll.BDS("SPX Index","CHAIN_TICKERS", "CHAIN_STRIKE_PX_OVRD",F4282, "CHAIN_PUT_CALL_TYPE_OVRD=P", "CHAIN_PERIODICITY_OVRD=M")</f>
        <v>SPX US 11/20/15 P2700</v>
      </c>
    </row>
    <row r="4283" spans="1:7" x14ac:dyDescent="0.25">
      <c r="A4283">
        <v>0</v>
      </c>
      <c r="B4283" s="9">
        <v>2.8630136986301367E-5</v>
      </c>
      <c r="C4283" s="9" t="str">
        <f t="shared" si="132"/>
        <v>$H$4310</v>
      </c>
      <c r="D4283" s="9" t="str">
        <f t="shared" si="133"/>
        <v>H4310</v>
      </c>
      <c r="F4283">
        <v>85840</v>
      </c>
      <c r="G4283" s="1" t="str">
        <f>_xll.BDS("SPX Index","CHAIN_TICKERS", "CHAIN_STRIKE_PX_OVRD",F4283, "CHAIN_PUT_CALL_TYPE_OVRD=P", "CHAIN_PERIODICITY_OVRD=M")</f>
        <v>SPX US 11/20/15 P2700</v>
      </c>
    </row>
    <row r="4284" spans="1:7" x14ac:dyDescent="0.25">
      <c r="A4284">
        <v>0</v>
      </c>
      <c r="B4284" s="9">
        <v>2.8630136986301367E-5</v>
      </c>
      <c r="C4284" s="9" t="str">
        <f t="shared" si="132"/>
        <v>$H$4311</v>
      </c>
      <c r="D4284" s="9" t="str">
        <f t="shared" si="133"/>
        <v>H4311</v>
      </c>
      <c r="F4284">
        <v>85860</v>
      </c>
      <c r="G4284" s="1" t="str">
        <f>_xll.BDS("SPX Index","CHAIN_TICKERS", "CHAIN_STRIKE_PX_OVRD",F4284, "CHAIN_PUT_CALL_TYPE_OVRD=P", "CHAIN_PERIODICITY_OVRD=M")</f>
        <v>SPX US 11/20/15 P2700</v>
      </c>
    </row>
    <row r="4285" spans="1:7" x14ac:dyDescent="0.25">
      <c r="A4285">
        <v>0</v>
      </c>
      <c r="B4285" s="9">
        <v>2.8054794520547945E-5</v>
      </c>
      <c r="C4285" s="9" t="str">
        <f t="shared" si="132"/>
        <v>$H$4312</v>
      </c>
      <c r="D4285" s="9" t="str">
        <f t="shared" si="133"/>
        <v>H4312</v>
      </c>
      <c r="F4285">
        <v>85880</v>
      </c>
      <c r="G4285" s="1" t="str">
        <f>_xll.BDS("SPX Index","CHAIN_TICKERS", "CHAIN_STRIKE_PX_OVRD",F4285, "CHAIN_PUT_CALL_TYPE_OVRD=P", "CHAIN_PERIODICITY_OVRD=M")</f>
        <v>SPX US 11/20/15 P2700</v>
      </c>
    </row>
    <row r="4286" spans="1:7" x14ac:dyDescent="0.25">
      <c r="A4286">
        <v>0</v>
      </c>
      <c r="B4286" s="9">
        <v>2.6657534246575343E-5</v>
      </c>
      <c r="C4286" s="9" t="str">
        <f t="shared" si="132"/>
        <v>$H$4313</v>
      </c>
      <c r="D4286" s="9" t="str">
        <f t="shared" si="133"/>
        <v>H4313</v>
      </c>
      <c r="F4286">
        <v>85900</v>
      </c>
      <c r="G4286" s="1" t="str">
        <f>_xll.BDS("SPX Index","CHAIN_TICKERS", "CHAIN_STRIKE_PX_OVRD",F4286, "CHAIN_PUT_CALL_TYPE_OVRD=P", "CHAIN_PERIODICITY_OVRD=M")</f>
        <v>SPX US 11/20/15 P2700</v>
      </c>
    </row>
    <row r="4287" spans="1:7" x14ac:dyDescent="0.25">
      <c r="A4287">
        <v>0</v>
      </c>
      <c r="B4287" s="9">
        <v>2.5534246575342467E-5</v>
      </c>
      <c r="C4287" s="9" t="str">
        <f t="shared" si="132"/>
        <v>$H$4314</v>
      </c>
      <c r="D4287" s="9" t="str">
        <f t="shared" si="133"/>
        <v>H4314</v>
      </c>
      <c r="F4287">
        <v>85920</v>
      </c>
      <c r="G4287" s="1" t="str">
        <f>_xll.BDS("SPX Index","CHAIN_TICKERS", "CHAIN_STRIKE_PX_OVRD",F4287, "CHAIN_PUT_CALL_TYPE_OVRD=P", "CHAIN_PERIODICITY_OVRD=M")</f>
        <v>SPX US 11/20/15 P2700</v>
      </c>
    </row>
    <row r="4288" spans="1:7" x14ac:dyDescent="0.25">
      <c r="A4288">
        <v>0</v>
      </c>
      <c r="B4288" s="9">
        <v>2.4986301369863016E-5</v>
      </c>
      <c r="C4288" s="9" t="str">
        <f t="shared" si="132"/>
        <v>$H$4315</v>
      </c>
      <c r="D4288" s="9" t="str">
        <f t="shared" si="133"/>
        <v>H4315</v>
      </c>
      <c r="F4288">
        <v>85940</v>
      </c>
      <c r="G4288" s="1" t="str">
        <f>_xll.BDS("SPX Index","CHAIN_TICKERS", "CHAIN_STRIKE_PX_OVRD",F4288, "CHAIN_PUT_CALL_TYPE_OVRD=P", "CHAIN_PERIODICITY_OVRD=M")</f>
        <v>SPX US 11/20/15 P2700</v>
      </c>
    </row>
    <row r="4289" spans="1:7" x14ac:dyDescent="0.25">
      <c r="A4289">
        <v>0</v>
      </c>
      <c r="B4289" s="9">
        <v>2.3315068493150685E-5</v>
      </c>
      <c r="C4289" s="9" t="str">
        <f t="shared" si="132"/>
        <v>$H$4316</v>
      </c>
      <c r="D4289" s="9" t="str">
        <f t="shared" si="133"/>
        <v>H4316</v>
      </c>
      <c r="F4289">
        <v>85960</v>
      </c>
      <c r="G4289" s="1" t="str">
        <f>_xll.BDS("SPX Index","CHAIN_TICKERS", "CHAIN_STRIKE_PX_OVRD",F4289, "CHAIN_PUT_CALL_TYPE_OVRD=P", "CHAIN_PERIODICITY_OVRD=M")</f>
        <v>SPX US 11/20/15 P2700</v>
      </c>
    </row>
    <row r="4290" spans="1:7" x14ac:dyDescent="0.25">
      <c r="A4290">
        <v>0</v>
      </c>
      <c r="B4290" s="9">
        <v>2.3589041095890411E-5</v>
      </c>
      <c r="C4290" s="9" t="str">
        <f t="shared" si="132"/>
        <v>$H$4317</v>
      </c>
      <c r="D4290" s="9" t="str">
        <f t="shared" si="133"/>
        <v>H4317</v>
      </c>
      <c r="F4290">
        <v>85980</v>
      </c>
      <c r="G4290" s="1" t="str">
        <f>_xll.BDS("SPX Index","CHAIN_TICKERS", "CHAIN_STRIKE_PX_OVRD",F4290, "CHAIN_PUT_CALL_TYPE_OVRD=P", "CHAIN_PERIODICITY_OVRD=M")</f>
        <v>SPX US 11/20/15 P2700</v>
      </c>
    </row>
    <row r="4291" spans="1:7" x14ac:dyDescent="0.25">
      <c r="A4291">
        <v>0</v>
      </c>
      <c r="B4291" s="9">
        <v>2.4438356164383561E-5</v>
      </c>
      <c r="C4291" s="9" t="str">
        <f t="shared" si="132"/>
        <v>$H$4318</v>
      </c>
      <c r="D4291" s="9" t="str">
        <f t="shared" si="133"/>
        <v>H4318</v>
      </c>
      <c r="F4291">
        <v>86000</v>
      </c>
      <c r="G4291" s="1" t="str">
        <f>_xll.BDS("SPX Index","CHAIN_TICKERS", "CHAIN_STRIKE_PX_OVRD",F4291, "CHAIN_PUT_CALL_TYPE_OVRD=P", "CHAIN_PERIODICITY_OVRD=M")</f>
        <v>SPX US 11/20/15 P2700</v>
      </c>
    </row>
    <row r="4292" spans="1:7" x14ac:dyDescent="0.25">
      <c r="A4292">
        <v>0</v>
      </c>
      <c r="B4292" s="9">
        <v>2.4136986301369862E-5</v>
      </c>
      <c r="C4292" s="9" t="str">
        <f t="shared" ref="C4292:C4355" si="134">ADDRESS(ROW(B4292)+MATCH(1,B4292:B4318),8)</f>
        <v>$H$4319</v>
      </c>
      <c r="D4292" s="9" t="str">
        <f t="shared" ref="D4292:D4355" si="135">"H"&amp;(ROW(B4292)+MATCH(1,B4292:B4318))</f>
        <v>H4319</v>
      </c>
      <c r="F4292">
        <v>86020</v>
      </c>
      <c r="G4292" s="1" t="str">
        <f>_xll.BDS("SPX Index","CHAIN_TICKERS", "CHAIN_STRIKE_PX_OVRD",F4292, "CHAIN_PUT_CALL_TYPE_OVRD=P", "CHAIN_PERIODICITY_OVRD=M")</f>
        <v>SPX US 11/20/15 P2700</v>
      </c>
    </row>
    <row r="4293" spans="1:7" x14ac:dyDescent="0.25">
      <c r="A4293">
        <v>1</v>
      </c>
      <c r="B4293" s="9">
        <v>2.2191780821917809E-5</v>
      </c>
      <c r="C4293" s="9" t="str">
        <f t="shared" si="134"/>
        <v>$H$4320</v>
      </c>
      <c r="D4293" s="9" t="str">
        <f t="shared" si="135"/>
        <v>H4320</v>
      </c>
      <c r="F4293">
        <v>86040</v>
      </c>
      <c r="G4293" s="1" t="str">
        <f>_xll.BDS("SPX Index","CHAIN_TICKERS", "CHAIN_STRIKE_PX_OVRD",F4293, "CHAIN_PUT_CALL_TYPE_OVRD=P", "CHAIN_PERIODICITY_OVRD=M")</f>
        <v>SPX US 11/20/15 P2700</v>
      </c>
    </row>
    <row r="4294" spans="1:7" x14ac:dyDescent="0.25">
      <c r="A4294">
        <v>0</v>
      </c>
      <c r="B4294" s="9">
        <v>2.2465753424657534E-5</v>
      </c>
      <c r="C4294" s="9" t="str">
        <f t="shared" si="134"/>
        <v>$H$4321</v>
      </c>
      <c r="D4294" s="9" t="str">
        <f t="shared" si="135"/>
        <v>H4321</v>
      </c>
      <c r="F4294">
        <v>86060</v>
      </c>
      <c r="G4294" s="1" t="str">
        <f>_xll.BDS("SPX Index","CHAIN_TICKERS", "CHAIN_STRIKE_PX_OVRD",F4294, "CHAIN_PUT_CALL_TYPE_OVRD=P", "CHAIN_PERIODICITY_OVRD=M")</f>
        <v>SPX US 11/20/15 P2700</v>
      </c>
    </row>
    <row r="4295" spans="1:7" x14ac:dyDescent="0.25">
      <c r="A4295">
        <v>0</v>
      </c>
      <c r="B4295" s="9">
        <v>2.273972602739726E-5</v>
      </c>
      <c r="C4295" s="9" t="str">
        <f t="shared" si="134"/>
        <v>$H$4322</v>
      </c>
      <c r="D4295" s="9" t="str">
        <f t="shared" si="135"/>
        <v>H4322</v>
      </c>
      <c r="F4295">
        <v>86080</v>
      </c>
      <c r="G4295" s="1" t="str">
        <f>_xll.BDS("SPX Index","CHAIN_TICKERS", "CHAIN_STRIKE_PX_OVRD",F4295, "CHAIN_PUT_CALL_TYPE_OVRD=P", "CHAIN_PERIODICITY_OVRD=M")</f>
        <v>SPX US 11/20/15 P2700</v>
      </c>
    </row>
    <row r="4296" spans="1:7" x14ac:dyDescent="0.25">
      <c r="A4296">
        <v>0</v>
      </c>
      <c r="B4296" s="9">
        <v>2.2465753424657534E-5</v>
      </c>
      <c r="C4296" s="9" t="str">
        <f t="shared" si="134"/>
        <v>$H$4323</v>
      </c>
      <c r="D4296" s="9" t="str">
        <f t="shared" si="135"/>
        <v>H4323</v>
      </c>
      <c r="F4296">
        <v>86100</v>
      </c>
      <c r="G4296" s="1" t="str">
        <f>_xll.BDS("SPX Index","CHAIN_TICKERS", "CHAIN_STRIKE_PX_OVRD",F4296, "CHAIN_PUT_CALL_TYPE_OVRD=P", "CHAIN_PERIODICITY_OVRD=M")</f>
        <v>SPX US 11/20/15 P2700</v>
      </c>
    </row>
    <row r="4297" spans="1:7" x14ac:dyDescent="0.25">
      <c r="A4297">
        <v>0</v>
      </c>
      <c r="B4297" s="9">
        <v>2.4986301369863016E-5</v>
      </c>
      <c r="C4297" s="9" t="str">
        <f t="shared" si="134"/>
        <v>$H$4324</v>
      </c>
      <c r="D4297" s="9" t="str">
        <f t="shared" si="135"/>
        <v>H4324</v>
      </c>
      <c r="F4297">
        <v>86120</v>
      </c>
      <c r="G4297" s="1" t="str">
        <f>_xll.BDS("SPX Index","CHAIN_TICKERS", "CHAIN_STRIKE_PX_OVRD",F4297, "CHAIN_PUT_CALL_TYPE_OVRD=P", "CHAIN_PERIODICITY_OVRD=M")</f>
        <v>SPX US 11/20/15 P2700</v>
      </c>
    </row>
    <row r="4298" spans="1:7" x14ac:dyDescent="0.25">
      <c r="A4298">
        <v>0</v>
      </c>
      <c r="B4298" s="9">
        <v>2.4136986301369862E-5</v>
      </c>
      <c r="C4298" s="9" t="str">
        <f t="shared" si="134"/>
        <v>$H$4325</v>
      </c>
      <c r="D4298" s="9" t="str">
        <f t="shared" si="135"/>
        <v>H4325</v>
      </c>
      <c r="F4298">
        <v>86140</v>
      </c>
      <c r="G4298" s="1" t="str">
        <f>_xll.BDS("SPX Index","CHAIN_TICKERS", "CHAIN_STRIKE_PX_OVRD",F4298, "CHAIN_PUT_CALL_TYPE_OVRD=P", "CHAIN_PERIODICITY_OVRD=M")</f>
        <v>SPX US 11/20/15 P2700</v>
      </c>
    </row>
    <row r="4299" spans="1:7" x14ac:dyDescent="0.25">
      <c r="A4299">
        <v>0</v>
      </c>
      <c r="B4299" s="9">
        <v>2.3589041095890411E-5</v>
      </c>
      <c r="C4299" s="9" t="str">
        <f t="shared" si="134"/>
        <v>$H$4326</v>
      </c>
      <c r="D4299" s="9" t="str">
        <f t="shared" si="135"/>
        <v>H4326</v>
      </c>
      <c r="F4299">
        <v>86160</v>
      </c>
      <c r="G4299" s="1" t="str">
        <f>_xll.BDS("SPX Index","CHAIN_TICKERS", "CHAIN_STRIKE_PX_OVRD",F4299, "CHAIN_PUT_CALL_TYPE_OVRD=P", "CHAIN_PERIODICITY_OVRD=M")</f>
        <v>SPX US 11/20/15 P2700</v>
      </c>
    </row>
    <row r="4300" spans="1:7" x14ac:dyDescent="0.25">
      <c r="A4300">
        <v>0</v>
      </c>
      <c r="B4300" s="9">
        <v>2.3315068493150685E-5</v>
      </c>
      <c r="C4300" s="9" t="str">
        <f t="shared" si="134"/>
        <v>$H$4327</v>
      </c>
      <c r="D4300" s="9" t="str">
        <f t="shared" si="135"/>
        <v>H4327</v>
      </c>
      <c r="F4300">
        <v>86180</v>
      </c>
      <c r="G4300" s="1" t="str">
        <f>_xll.BDS("SPX Index","CHAIN_TICKERS", "CHAIN_STRIKE_PX_OVRD",F4300, "CHAIN_PUT_CALL_TYPE_OVRD=P", "CHAIN_PERIODICITY_OVRD=M")</f>
        <v>SPX US 11/20/15 P2700</v>
      </c>
    </row>
    <row r="4301" spans="1:7" x14ac:dyDescent="0.25">
      <c r="A4301">
        <v>0</v>
      </c>
      <c r="B4301" s="9">
        <v>2.4136986301369862E-5</v>
      </c>
      <c r="C4301" s="9" t="str">
        <f t="shared" si="134"/>
        <v>$H$4328</v>
      </c>
      <c r="D4301" s="9" t="str">
        <f t="shared" si="135"/>
        <v>H4328</v>
      </c>
      <c r="F4301">
        <v>86200</v>
      </c>
      <c r="G4301" s="1" t="str">
        <f>_xll.BDS("SPX Index","CHAIN_TICKERS", "CHAIN_STRIKE_PX_OVRD",F4301, "CHAIN_PUT_CALL_TYPE_OVRD=P", "CHAIN_PERIODICITY_OVRD=M")</f>
        <v>SPX US 11/20/15 P2700</v>
      </c>
    </row>
    <row r="4302" spans="1:7" x14ac:dyDescent="0.25">
      <c r="A4302">
        <v>0</v>
      </c>
      <c r="B4302" s="9">
        <v>2.3589041095890411E-5</v>
      </c>
      <c r="C4302" s="9" t="str">
        <f t="shared" si="134"/>
        <v>$H$4329</v>
      </c>
      <c r="D4302" s="9" t="str">
        <f t="shared" si="135"/>
        <v>H4329</v>
      </c>
      <c r="F4302">
        <v>86220</v>
      </c>
      <c r="G4302" s="1" t="str">
        <f>_xll.BDS("SPX Index","CHAIN_TICKERS", "CHAIN_STRIKE_PX_OVRD",F4302, "CHAIN_PUT_CALL_TYPE_OVRD=P", "CHAIN_PERIODICITY_OVRD=M")</f>
        <v>SPX US 11/20/15 P2700</v>
      </c>
    </row>
    <row r="4303" spans="1:7" x14ac:dyDescent="0.25">
      <c r="A4303">
        <v>0</v>
      </c>
      <c r="B4303" s="9">
        <v>2.3315068493150685E-5</v>
      </c>
      <c r="C4303" s="9" t="str">
        <f t="shared" si="134"/>
        <v>$H$4330</v>
      </c>
      <c r="D4303" s="9" t="str">
        <f t="shared" si="135"/>
        <v>H4330</v>
      </c>
      <c r="F4303">
        <v>86240</v>
      </c>
      <c r="G4303" s="1" t="str">
        <f>_xll.BDS("SPX Index","CHAIN_TICKERS", "CHAIN_STRIKE_PX_OVRD",F4303, "CHAIN_PUT_CALL_TYPE_OVRD=P", "CHAIN_PERIODICITY_OVRD=M")</f>
        <v>SPX US 11/20/15 P2700</v>
      </c>
    </row>
    <row r="4304" spans="1:7" x14ac:dyDescent="0.25">
      <c r="A4304">
        <v>0</v>
      </c>
      <c r="B4304" s="9">
        <v>2.4410958904109591E-5</v>
      </c>
      <c r="C4304" s="9" t="str">
        <f t="shared" si="134"/>
        <v>$H$4331</v>
      </c>
      <c r="D4304" s="9" t="str">
        <f t="shared" si="135"/>
        <v>H4331</v>
      </c>
      <c r="F4304">
        <v>86260</v>
      </c>
      <c r="G4304" s="1" t="str">
        <f>_xll.BDS("SPX Index","CHAIN_TICKERS", "CHAIN_STRIKE_PX_OVRD",F4304, "CHAIN_PUT_CALL_TYPE_OVRD=P", "CHAIN_PERIODICITY_OVRD=M")</f>
        <v>SPX US 11/20/15 P2700</v>
      </c>
    </row>
    <row r="4305" spans="1:7" x14ac:dyDescent="0.25">
      <c r="A4305">
        <v>0</v>
      </c>
      <c r="B4305" s="9">
        <v>2.4712328767123287E-5</v>
      </c>
      <c r="C4305" s="9" t="str">
        <f t="shared" si="134"/>
        <v>$H$4332</v>
      </c>
      <c r="D4305" s="9" t="str">
        <f t="shared" si="135"/>
        <v>H4332</v>
      </c>
      <c r="F4305">
        <v>86280</v>
      </c>
      <c r="G4305" s="1" t="str">
        <f>_xll.BDS("SPX Index","CHAIN_TICKERS", "CHAIN_STRIKE_PX_OVRD",F4305, "CHAIN_PUT_CALL_TYPE_OVRD=P", "CHAIN_PERIODICITY_OVRD=M")</f>
        <v>SPX US 11/20/15 P2700</v>
      </c>
    </row>
    <row r="4306" spans="1:7" x14ac:dyDescent="0.25">
      <c r="A4306">
        <v>0</v>
      </c>
      <c r="B4306" s="9">
        <v>2.4136986301369862E-5</v>
      </c>
      <c r="C4306" s="9" t="str">
        <f t="shared" si="134"/>
        <v>$H$4333</v>
      </c>
      <c r="D4306" s="9" t="str">
        <f t="shared" si="135"/>
        <v>H4333</v>
      </c>
      <c r="F4306">
        <v>86300</v>
      </c>
      <c r="G4306" s="1" t="str">
        <f>_xll.BDS("SPX Index","CHAIN_TICKERS", "CHAIN_STRIKE_PX_OVRD",F4306, "CHAIN_PUT_CALL_TYPE_OVRD=P", "CHAIN_PERIODICITY_OVRD=M")</f>
        <v>SPX US 11/20/15 P2700</v>
      </c>
    </row>
    <row r="4307" spans="1:7" x14ac:dyDescent="0.25">
      <c r="A4307">
        <v>0</v>
      </c>
      <c r="B4307" s="9">
        <v>2.4136986301369862E-5</v>
      </c>
      <c r="C4307" s="9" t="str">
        <f t="shared" si="134"/>
        <v>$H$4334</v>
      </c>
      <c r="D4307" s="9" t="str">
        <f t="shared" si="135"/>
        <v>H4334</v>
      </c>
      <c r="F4307">
        <v>86320</v>
      </c>
      <c r="G4307" s="1" t="str">
        <f>_xll.BDS("SPX Index","CHAIN_TICKERS", "CHAIN_STRIKE_PX_OVRD",F4307, "CHAIN_PUT_CALL_TYPE_OVRD=P", "CHAIN_PERIODICITY_OVRD=M")</f>
        <v>SPX US 11/20/15 P2700</v>
      </c>
    </row>
    <row r="4308" spans="1:7" x14ac:dyDescent="0.25">
      <c r="A4308">
        <v>0</v>
      </c>
      <c r="B4308" s="9">
        <v>2.4136986301369862E-5</v>
      </c>
      <c r="C4308" s="9" t="str">
        <f t="shared" si="134"/>
        <v>$H$4335</v>
      </c>
      <c r="D4308" s="9" t="str">
        <f t="shared" si="135"/>
        <v>H4335</v>
      </c>
      <c r="F4308">
        <v>86340</v>
      </c>
      <c r="G4308" s="1" t="str">
        <f>_xll.BDS("SPX Index","CHAIN_TICKERS", "CHAIN_STRIKE_PX_OVRD",F4308, "CHAIN_PUT_CALL_TYPE_OVRD=P", "CHAIN_PERIODICITY_OVRD=M")</f>
        <v>SPX US 11/20/15 P2700</v>
      </c>
    </row>
    <row r="4309" spans="1:7" x14ac:dyDescent="0.25">
      <c r="A4309">
        <v>0</v>
      </c>
      <c r="B4309" s="9">
        <v>2.4410958904109591E-5</v>
      </c>
      <c r="C4309" s="9" t="str">
        <f t="shared" si="134"/>
        <v>$H$4336</v>
      </c>
      <c r="D4309" s="9" t="str">
        <f t="shared" si="135"/>
        <v>H4336</v>
      </c>
      <c r="F4309">
        <v>86360</v>
      </c>
      <c r="G4309" s="1" t="str">
        <f>_xll.BDS("SPX Index","CHAIN_TICKERS", "CHAIN_STRIKE_PX_OVRD",F4309, "CHAIN_PUT_CALL_TYPE_OVRD=P", "CHAIN_PERIODICITY_OVRD=M")</f>
        <v>SPX US 11/20/15 P2700</v>
      </c>
    </row>
    <row r="4310" spans="1:7" x14ac:dyDescent="0.25">
      <c r="A4310">
        <v>0</v>
      </c>
      <c r="B4310" s="9">
        <v>2.4712328767123287E-5</v>
      </c>
      <c r="C4310" s="9" t="str">
        <f t="shared" si="134"/>
        <v>$H$4337</v>
      </c>
      <c r="D4310" s="9" t="str">
        <f t="shared" si="135"/>
        <v>H4337</v>
      </c>
      <c r="F4310">
        <v>86380</v>
      </c>
      <c r="G4310" s="1" t="str">
        <f>_xll.BDS("SPX Index","CHAIN_TICKERS", "CHAIN_STRIKE_PX_OVRD",F4310, "CHAIN_PUT_CALL_TYPE_OVRD=P", "CHAIN_PERIODICITY_OVRD=M")</f>
        <v>SPX US 11/20/15 P2700</v>
      </c>
    </row>
    <row r="4311" spans="1:7" x14ac:dyDescent="0.25">
      <c r="A4311">
        <v>0</v>
      </c>
      <c r="B4311" s="9">
        <v>2.4712328767123287E-5</v>
      </c>
      <c r="C4311" s="9" t="str">
        <f t="shared" si="134"/>
        <v>$H$4338</v>
      </c>
      <c r="D4311" s="9" t="str">
        <f t="shared" si="135"/>
        <v>H4338</v>
      </c>
      <c r="F4311">
        <v>86400</v>
      </c>
      <c r="G4311" s="1" t="str">
        <f>_xll.BDS("SPX Index","CHAIN_TICKERS", "CHAIN_STRIKE_PX_OVRD",F4311, "CHAIN_PUT_CALL_TYPE_OVRD=P", "CHAIN_PERIODICITY_OVRD=M")</f>
        <v>SPX US 11/20/15 P2700</v>
      </c>
    </row>
    <row r="4312" spans="1:7" x14ac:dyDescent="0.25">
      <c r="A4312">
        <v>1</v>
      </c>
      <c r="B4312" s="9">
        <v>2.4438356164383561E-5</v>
      </c>
      <c r="C4312" s="9" t="str">
        <f t="shared" si="134"/>
        <v>$H$4339</v>
      </c>
      <c r="D4312" s="9" t="str">
        <f t="shared" si="135"/>
        <v>H4339</v>
      </c>
      <c r="F4312">
        <v>86420</v>
      </c>
      <c r="G4312" s="1" t="str">
        <f>_xll.BDS("SPX Index","CHAIN_TICKERS", "CHAIN_STRIKE_PX_OVRD",F4312, "CHAIN_PUT_CALL_TYPE_OVRD=P", "CHAIN_PERIODICITY_OVRD=M")</f>
        <v>SPX US 11/20/15 P2700</v>
      </c>
    </row>
    <row r="4313" spans="1:7" x14ac:dyDescent="0.25">
      <c r="A4313">
        <v>0</v>
      </c>
      <c r="B4313" s="9">
        <v>2.4410958904109591E-5</v>
      </c>
      <c r="C4313" s="9" t="str">
        <f t="shared" si="134"/>
        <v>$H$4340</v>
      </c>
      <c r="D4313" s="9" t="str">
        <f t="shared" si="135"/>
        <v>H4340</v>
      </c>
      <c r="F4313">
        <v>86440</v>
      </c>
      <c r="G4313" s="1" t="str">
        <f>_xll.BDS("SPX Index","CHAIN_TICKERS", "CHAIN_STRIKE_PX_OVRD",F4313, "CHAIN_PUT_CALL_TYPE_OVRD=P", "CHAIN_PERIODICITY_OVRD=M")</f>
        <v>SPX US 11/20/15 P2700</v>
      </c>
    </row>
    <row r="4314" spans="1:7" x14ac:dyDescent="0.25">
      <c r="A4314">
        <v>0</v>
      </c>
      <c r="B4314" s="9">
        <v>2.4712328767123287E-5</v>
      </c>
      <c r="C4314" s="9" t="str">
        <f t="shared" si="134"/>
        <v>$H$4341</v>
      </c>
      <c r="D4314" s="9" t="str">
        <f t="shared" si="135"/>
        <v>H4341</v>
      </c>
      <c r="F4314">
        <v>86460</v>
      </c>
      <c r="G4314" s="1" t="str">
        <f>_xll.BDS("SPX Index","CHAIN_TICKERS", "CHAIN_STRIKE_PX_OVRD",F4314, "CHAIN_PUT_CALL_TYPE_OVRD=P", "CHAIN_PERIODICITY_OVRD=M")</f>
        <v>SPX US 11/20/15 P2700</v>
      </c>
    </row>
    <row r="4315" spans="1:7" x14ac:dyDescent="0.25">
      <c r="A4315">
        <v>0</v>
      </c>
      <c r="B4315" s="9">
        <v>2.5260273972602741E-5</v>
      </c>
      <c r="C4315" s="9" t="str">
        <f t="shared" si="134"/>
        <v>$H$4342</v>
      </c>
      <c r="D4315" s="9" t="str">
        <f t="shared" si="135"/>
        <v>H4342</v>
      </c>
      <c r="F4315">
        <v>86480</v>
      </c>
      <c r="G4315" s="1" t="str">
        <f>_xll.BDS("SPX Index","CHAIN_TICKERS", "CHAIN_STRIKE_PX_OVRD",F4315, "CHAIN_PUT_CALL_TYPE_OVRD=P", "CHAIN_PERIODICITY_OVRD=M")</f>
        <v>SPX US 11/20/15 P2700</v>
      </c>
    </row>
    <row r="4316" spans="1:7" x14ac:dyDescent="0.25">
      <c r="A4316">
        <v>0</v>
      </c>
      <c r="B4316" s="9">
        <v>2.4986301369863016E-5</v>
      </c>
      <c r="C4316" s="9" t="str">
        <f t="shared" si="134"/>
        <v>$H$4343</v>
      </c>
      <c r="D4316" s="9" t="str">
        <f t="shared" si="135"/>
        <v>H4343</v>
      </c>
      <c r="F4316">
        <v>86500</v>
      </c>
      <c r="G4316" s="1" t="str">
        <f>_xll.BDS("SPX Index","CHAIN_TICKERS", "CHAIN_STRIKE_PX_OVRD",F4316, "CHAIN_PUT_CALL_TYPE_OVRD=P", "CHAIN_PERIODICITY_OVRD=M")</f>
        <v>SPX US 11/20/15 P2700</v>
      </c>
    </row>
    <row r="4317" spans="1:7" x14ac:dyDescent="0.25">
      <c r="A4317">
        <v>0</v>
      </c>
      <c r="B4317" s="9">
        <v>2.4986301369863016E-5</v>
      </c>
      <c r="C4317" s="9" t="str">
        <f t="shared" si="134"/>
        <v>$H$4344</v>
      </c>
      <c r="D4317" s="9" t="str">
        <f t="shared" si="135"/>
        <v>H4344</v>
      </c>
      <c r="F4317">
        <v>86520</v>
      </c>
      <c r="G4317" s="1" t="str">
        <f>_xll.BDS("SPX Index","CHAIN_TICKERS", "CHAIN_STRIKE_PX_OVRD",F4317, "CHAIN_PUT_CALL_TYPE_OVRD=P", "CHAIN_PERIODICITY_OVRD=M")</f>
        <v>SPX US 11/20/15 P2700</v>
      </c>
    </row>
    <row r="4318" spans="1:7" x14ac:dyDescent="0.25">
      <c r="A4318">
        <v>0</v>
      </c>
      <c r="B4318" s="9">
        <v>2.5260273972602741E-5</v>
      </c>
      <c r="C4318" s="9" t="str">
        <f t="shared" si="134"/>
        <v>$H$4345</v>
      </c>
      <c r="D4318" s="9" t="str">
        <f t="shared" si="135"/>
        <v>H4345</v>
      </c>
      <c r="F4318">
        <v>86540</v>
      </c>
      <c r="G4318" s="1" t="str">
        <f>_xll.BDS("SPX Index","CHAIN_TICKERS", "CHAIN_STRIKE_PX_OVRD",F4318, "CHAIN_PUT_CALL_TYPE_OVRD=P", "CHAIN_PERIODICITY_OVRD=M")</f>
        <v>SPX US 11/20/15 P2700</v>
      </c>
    </row>
    <row r="4319" spans="1:7" x14ac:dyDescent="0.25">
      <c r="A4319">
        <v>0</v>
      </c>
      <c r="B4319" s="9">
        <v>2.6109589041095889E-5</v>
      </c>
      <c r="C4319" s="9" t="str">
        <f t="shared" si="134"/>
        <v>$H$4346</v>
      </c>
      <c r="D4319" s="9" t="str">
        <f t="shared" si="135"/>
        <v>H4346</v>
      </c>
      <c r="F4319">
        <v>86560</v>
      </c>
      <c r="G4319" s="1" t="str">
        <f>_xll.BDS("SPX Index","CHAIN_TICKERS", "CHAIN_STRIKE_PX_OVRD",F4319, "CHAIN_PUT_CALL_TYPE_OVRD=P", "CHAIN_PERIODICITY_OVRD=M")</f>
        <v>SPX US 11/20/15 P2700</v>
      </c>
    </row>
    <row r="4320" spans="1:7" x14ac:dyDescent="0.25">
      <c r="A4320">
        <v>0</v>
      </c>
      <c r="B4320" s="9">
        <v>2.6958904109589039E-5</v>
      </c>
      <c r="C4320" s="9" t="str">
        <f t="shared" si="134"/>
        <v>$H$4347</v>
      </c>
      <c r="D4320" s="9" t="str">
        <f t="shared" si="135"/>
        <v>H4347</v>
      </c>
      <c r="F4320">
        <v>86580</v>
      </c>
      <c r="G4320" s="1" t="str">
        <f>_xll.BDS("SPX Index","CHAIN_TICKERS", "CHAIN_STRIKE_PX_OVRD",F4320, "CHAIN_PUT_CALL_TYPE_OVRD=P", "CHAIN_PERIODICITY_OVRD=M")</f>
        <v>SPX US 11/20/15 P2700</v>
      </c>
    </row>
    <row r="4321" spans="1:7" x14ac:dyDescent="0.25">
      <c r="A4321">
        <v>0</v>
      </c>
      <c r="B4321" s="9">
        <v>2.6383561643835614E-5</v>
      </c>
      <c r="C4321" s="9" t="str">
        <f t="shared" si="134"/>
        <v>$H$4348</v>
      </c>
      <c r="D4321" s="9" t="str">
        <f t="shared" si="135"/>
        <v>H4348</v>
      </c>
      <c r="F4321">
        <v>86600</v>
      </c>
      <c r="G4321" s="1" t="str">
        <f>_xll.BDS("SPX Index","CHAIN_TICKERS", "CHAIN_STRIKE_PX_OVRD",F4321, "CHAIN_PUT_CALL_TYPE_OVRD=P", "CHAIN_PERIODICITY_OVRD=M")</f>
        <v>SPX US 11/20/15 P2700</v>
      </c>
    </row>
    <row r="4322" spans="1:7" x14ac:dyDescent="0.25">
      <c r="A4322">
        <v>0</v>
      </c>
      <c r="B4322" s="9">
        <v>2.5835616438356163E-5</v>
      </c>
      <c r="C4322" s="9" t="str">
        <f t="shared" si="134"/>
        <v>$H$4349</v>
      </c>
      <c r="D4322" s="9" t="str">
        <f t="shared" si="135"/>
        <v>H4349</v>
      </c>
      <c r="F4322">
        <v>86620</v>
      </c>
      <c r="G4322" s="1" t="str">
        <f>_xll.BDS("SPX Index","CHAIN_TICKERS", "CHAIN_STRIKE_PX_OVRD",F4322, "CHAIN_PUT_CALL_TYPE_OVRD=P", "CHAIN_PERIODICITY_OVRD=M")</f>
        <v>SPX US 11/20/15 P2700</v>
      </c>
    </row>
    <row r="4323" spans="1:7" x14ac:dyDescent="0.25">
      <c r="A4323">
        <v>0</v>
      </c>
      <c r="B4323" s="9">
        <v>2.5534246575342467E-5</v>
      </c>
      <c r="C4323" s="9" t="str">
        <f t="shared" si="134"/>
        <v>$H$4350</v>
      </c>
      <c r="D4323" s="9" t="str">
        <f t="shared" si="135"/>
        <v>H4350</v>
      </c>
      <c r="F4323">
        <v>86640</v>
      </c>
      <c r="G4323" s="1" t="str">
        <f>_xll.BDS("SPX Index","CHAIN_TICKERS", "CHAIN_STRIKE_PX_OVRD",F4323, "CHAIN_PUT_CALL_TYPE_OVRD=P", "CHAIN_PERIODICITY_OVRD=M")</f>
        <v>SPX US 11/20/15 P2700</v>
      </c>
    </row>
    <row r="4324" spans="1:7" x14ac:dyDescent="0.25">
      <c r="A4324">
        <v>0</v>
      </c>
      <c r="B4324" s="9">
        <v>2.6383561643835614E-5</v>
      </c>
      <c r="C4324" s="9" t="str">
        <f t="shared" si="134"/>
        <v>$H$4351</v>
      </c>
      <c r="D4324" s="9" t="str">
        <f t="shared" si="135"/>
        <v>H4351</v>
      </c>
      <c r="F4324">
        <v>86660</v>
      </c>
      <c r="G4324" s="1" t="str">
        <f>_xll.BDS("SPX Index","CHAIN_TICKERS", "CHAIN_STRIKE_PX_OVRD",F4324, "CHAIN_PUT_CALL_TYPE_OVRD=P", "CHAIN_PERIODICITY_OVRD=M")</f>
        <v>SPX US 11/20/15 P2700</v>
      </c>
    </row>
    <row r="4325" spans="1:7" x14ac:dyDescent="0.25">
      <c r="A4325">
        <v>0</v>
      </c>
      <c r="B4325" s="9">
        <v>2.6109589041095889E-5</v>
      </c>
      <c r="C4325" s="9" t="str">
        <f t="shared" si="134"/>
        <v>$H$4352</v>
      </c>
      <c r="D4325" s="9" t="str">
        <f t="shared" si="135"/>
        <v>H4352</v>
      </c>
      <c r="F4325">
        <v>86680</v>
      </c>
      <c r="G4325" s="1" t="str">
        <f>_xll.BDS("SPX Index","CHAIN_TICKERS", "CHAIN_STRIKE_PX_OVRD",F4325, "CHAIN_PUT_CALL_TYPE_OVRD=P", "CHAIN_PERIODICITY_OVRD=M")</f>
        <v>SPX US 11/20/15 P2700</v>
      </c>
    </row>
    <row r="4326" spans="1:7" x14ac:dyDescent="0.25">
      <c r="A4326">
        <v>0</v>
      </c>
      <c r="B4326" s="9">
        <v>2.5835616438356163E-5</v>
      </c>
      <c r="C4326" s="9" t="str">
        <f t="shared" si="134"/>
        <v>$H$4353</v>
      </c>
      <c r="D4326" s="9" t="str">
        <f t="shared" si="135"/>
        <v>H4353</v>
      </c>
      <c r="F4326">
        <v>86700</v>
      </c>
      <c r="G4326" s="1" t="str">
        <f>_xll.BDS("SPX Index","CHAIN_TICKERS", "CHAIN_STRIKE_PX_OVRD",F4326, "CHAIN_PUT_CALL_TYPE_OVRD=P", "CHAIN_PERIODICITY_OVRD=M")</f>
        <v>SPX US 11/20/15 P2700</v>
      </c>
    </row>
    <row r="4327" spans="1:7" x14ac:dyDescent="0.25">
      <c r="A4327">
        <v>0</v>
      </c>
      <c r="B4327" s="9">
        <v>2.5534246575342467E-5</v>
      </c>
      <c r="C4327" s="9" t="str">
        <f t="shared" si="134"/>
        <v>$H$4354</v>
      </c>
      <c r="D4327" s="9" t="str">
        <f t="shared" si="135"/>
        <v>H4354</v>
      </c>
      <c r="F4327">
        <v>86720</v>
      </c>
      <c r="G4327" s="1" t="str">
        <f>_xll.BDS("SPX Index","CHAIN_TICKERS", "CHAIN_STRIKE_PX_OVRD",F4327, "CHAIN_PUT_CALL_TYPE_OVRD=P", "CHAIN_PERIODICITY_OVRD=M")</f>
        <v>SPX US 11/20/15 P2700</v>
      </c>
    </row>
    <row r="4328" spans="1:7" x14ac:dyDescent="0.25">
      <c r="A4328">
        <v>0</v>
      </c>
      <c r="B4328" s="9">
        <v>2.6383561643835614E-5</v>
      </c>
      <c r="C4328" s="9" t="str">
        <f t="shared" si="134"/>
        <v>$H$4355</v>
      </c>
      <c r="D4328" s="9" t="str">
        <f t="shared" si="135"/>
        <v>H4355</v>
      </c>
      <c r="F4328">
        <v>86740</v>
      </c>
      <c r="G4328" s="1" t="str">
        <f>_xll.BDS("SPX Index","CHAIN_TICKERS", "CHAIN_STRIKE_PX_OVRD",F4328, "CHAIN_PUT_CALL_TYPE_OVRD=P", "CHAIN_PERIODICITY_OVRD=M")</f>
        <v>SPX US 11/20/15 P2700</v>
      </c>
    </row>
    <row r="4329" spans="1:7" x14ac:dyDescent="0.25">
      <c r="A4329">
        <v>0</v>
      </c>
      <c r="B4329" s="9">
        <v>2.5835616438356163E-5</v>
      </c>
      <c r="C4329" s="9" t="str">
        <f t="shared" si="134"/>
        <v>$H$4356</v>
      </c>
      <c r="D4329" s="9" t="str">
        <f t="shared" si="135"/>
        <v>H4356</v>
      </c>
      <c r="F4329">
        <v>86760</v>
      </c>
      <c r="G4329" s="1" t="str">
        <f>_xll.BDS("SPX Index","CHAIN_TICKERS", "CHAIN_STRIKE_PX_OVRD",F4329, "CHAIN_PUT_CALL_TYPE_OVRD=P", "CHAIN_PERIODICITY_OVRD=M")</f>
        <v>SPX US 11/20/15 P2700</v>
      </c>
    </row>
    <row r="4330" spans="1:7" x14ac:dyDescent="0.25">
      <c r="A4330">
        <v>0</v>
      </c>
      <c r="B4330" s="9">
        <v>2.5835616438356163E-5</v>
      </c>
      <c r="C4330" s="9" t="str">
        <f t="shared" si="134"/>
        <v>$H$4357</v>
      </c>
      <c r="D4330" s="9" t="str">
        <f t="shared" si="135"/>
        <v>H4357</v>
      </c>
      <c r="F4330">
        <v>86780</v>
      </c>
      <c r="G4330" s="1" t="str">
        <f>_xll.BDS("SPX Index","CHAIN_TICKERS", "CHAIN_STRIKE_PX_OVRD",F4330, "CHAIN_PUT_CALL_TYPE_OVRD=P", "CHAIN_PERIODICITY_OVRD=M")</f>
        <v>SPX US 11/20/15 P2700</v>
      </c>
    </row>
    <row r="4331" spans="1:7" x14ac:dyDescent="0.25">
      <c r="A4331">
        <v>0</v>
      </c>
      <c r="B4331" s="9">
        <v>2.5835616438356163E-5</v>
      </c>
      <c r="C4331" s="9" t="str">
        <f t="shared" si="134"/>
        <v>$H$4358</v>
      </c>
      <c r="D4331" s="9" t="str">
        <f t="shared" si="135"/>
        <v>H4358</v>
      </c>
      <c r="F4331">
        <v>86800</v>
      </c>
      <c r="G4331" s="1" t="str">
        <f>_xll.BDS("SPX Index","CHAIN_TICKERS", "CHAIN_STRIKE_PX_OVRD",F4331, "CHAIN_PUT_CALL_TYPE_OVRD=P", "CHAIN_PERIODICITY_OVRD=M")</f>
        <v>SPX US 11/20/15 P2700</v>
      </c>
    </row>
    <row r="4332" spans="1:7" x14ac:dyDescent="0.25">
      <c r="A4332">
        <v>0</v>
      </c>
      <c r="B4332" s="9">
        <v>2.6109589041095889E-5</v>
      </c>
      <c r="C4332" s="9" t="str">
        <f t="shared" si="134"/>
        <v>$H$4359</v>
      </c>
      <c r="D4332" s="9" t="str">
        <f t="shared" si="135"/>
        <v>H4359</v>
      </c>
      <c r="F4332">
        <v>86820</v>
      </c>
      <c r="G4332" s="1" t="str">
        <f>_xll.BDS("SPX Index","CHAIN_TICKERS", "CHAIN_STRIKE_PX_OVRD",F4332, "CHAIN_PUT_CALL_TYPE_OVRD=P", "CHAIN_PERIODICITY_OVRD=M")</f>
        <v>SPX US 11/20/15 P2700</v>
      </c>
    </row>
    <row r="4333" spans="1:7" x14ac:dyDescent="0.25">
      <c r="A4333">
        <v>0</v>
      </c>
      <c r="B4333" s="9">
        <v>2.6109589041095889E-5</v>
      </c>
      <c r="C4333" s="9" t="str">
        <f t="shared" si="134"/>
        <v>$H$4360</v>
      </c>
      <c r="D4333" s="9" t="str">
        <f t="shared" si="135"/>
        <v>H4360</v>
      </c>
      <c r="F4333">
        <v>86840</v>
      </c>
      <c r="G4333" s="1" t="str">
        <f>_xll.BDS("SPX Index","CHAIN_TICKERS", "CHAIN_STRIKE_PX_OVRD",F4333, "CHAIN_PUT_CALL_TYPE_OVRD=P", "CHAIN_PERIODICITY_OVRD=M")</f>
        <v>SPX US 11/20/15 P2700</v>
      </c>
    </row>
    <row r="4334" spans="1:7" x14ac:dyDescent="0.25">
      <c r="A4334">
        <v>0</v>
      </c>
      <c r="B4334" s="9">
        <v>2.6109589041095889E-5</v>
      </c>
      <c r="C4334" s="9" t="str">
        <f t="shared" si="134"/>
        <v>$H$4361</v>
      </c>
      <c r="D4334" s="9" t="str">
        <f t="shared" si="135"/>
        <v>H4361</v>
      </c>
      <c r="F4334">
        <v>86860</v>
      </c>
      <c r="G4334" s="1" t="str">
        <f>_xll.BDS("SPX Index","CHAIN_TICKERS", "CHAIN_STRIKE_PX_OVRD",F4334, "CHAIN_PUT_CALL_TYPE_OVRD=P", "CHAIN_PERIODICITY_OVRD=M")</f>
        <v>SPX US 11/20/15 P2700</v>
      </c>
    </row>
    <row r="4335" spans="1:7" x14ac:dyDescent="0.25">
      <c r="A4335">
        <v>0</v>
      </c>
      <c r="B4335" s="9">
        <v>2.6109589041095889E-5</v>
      </c>
      <c r="C4335" s="9" t="str">
        <f t="shared" si="134"/>
        <v>$H$4362</v>
      </c>
      <c r="D4335" s="9" t="str">
        <f t="shared" si="135"/>
        <v>H4362</v>
      </c>
      <c r="F4335">
        <v>86880</v>
      </c>
      <c r="G4335" s="1" t="str">
        <f>_xll.BDS("SPX Index","CHAIN_TICKERS", "CHAIN_STRIKE_PX_OVRD",F4335, "CHAIN_PUT_CALL_TYPE_OVRD=P", "CHAIN_PERIODICITY_OVRD=M")</f>
        <v>SPX US 11/20/15 P2700</v>
      </c>
    </row>
    <row r="4336" spans="1:7" x14ac:dyDescent="0.25">
      <c r="A4336">
        <v>0</v>
      </c>
      <c r="B4336" s="9">
        <v>2.6109589041095889E-5</v>
      </c>
      <c r="C4336" s="9" t="str">
        <f t="shared" si="134"/>
        <v>$H$4363</v>
      </c>
      <c r="D4336" s="9" t="str">
        <f t="shared" si="135"/>
        <v>H4363</v>
      </c>
      <c r="F4336">
        <v>86900</v>
      </c>
      <c r="G4336" s="1" t="str">
        <f>_xll.BDS("SPX Index","CHAIN_TICKERS", "CHAIN_STRIKE_PX_OVRD",F4336, "CHAIN_PUT_CALL_TYPE_OVRD=P", "CHAIN_PERIODICITY_OVRD=M")</f>
        <v>SPX US 11/20/15 P2700</v>
      </c>
    </row>
    <row r="4337" spans="1:7" x14ac:dyDescent="0.25">
      <c r="A4337">
        <v>3</v>
      </c>
      <c r="B4337" s="9">
        <v>2.6383561643835614E-5</v>
      </c>
      <c r="C4337" s="9" t="str">
        <f t="shared" si="134"/>
        <v>$H$4364</v>
      </c>
      <c r="D4337" s="9" t="str">
        <f t="shared" si="135"/>
        <v>H4364</v>
      </c>
      <c r="F4337">
        <v>86920</v>
      </c>
      <c r="G4337" s="1" t="str">
        <f>_xll.BDS("SPX Index","CHAIN_TICKERS", "CHAIN_STRIKE_PX_OVRD",F4337, "CHAIN_PUT_CALL_TYPE_OVRD=P", "CHAIN_PERIODICITY_OVRD=M")</f>
        <v>SPX US 11/20/15 P2700</v>
      </c>
    </row>
    <row r="4338" spans="1:7" x14ac:dyDescent="0.25">
      <c r="A4338">
        <v>0</v>
      </c>
      <c r="B4338" s="9">
        <v>2.6657534246575343E-5</v>
      </c>
      <c r="C4338" s="9" t="str">
        <f t="shared" si="134"/>
        <v>$H$4365</v>
      </c>
      <c r="D4338" s="9" t="str">
        <f t="shared" si="135"/>
        <v>H4365</v>
      </c>
      <c r="F4338">
        <v>86940</v>
      </c>
      <c r="G4338" s="1" t="str">
        <f>_xll.BDS("SPX Index","CHAIN_TICKERS", "CHAIN_STRIKE_PX_OVRD",F4338, "CHAIN_PUT_CALL_TYPE_OVRD=P", "CHAIN_PERIODICITY_OVRD=M")</f>
        <v>SPX US 11/20/15 P2700</v>
      </c>
    </row>
    <row r="4339" spans="1:7" x14ac:dyDescent="0.25">
      <c r="A4339">
        <v>0</v>
      </c>
      <c r="B4339" s="9">
        <v>2.7232876712328768E-5</v>
      </c>
      <c r="C4339" s="9" t="str">
        <f t="shared" si="134"/>
        <v>$H$4366</v>
      </c>
      <c r="D4339" s="9" t="str">
        <f t="shared" si="135"/>
        <v>H4366</v>
      </c>
      <c r="F4339">
        <v>86960</v>
      </c>
      <c r="G4339" s="1" t="str">
        <f>_xll.BDS("SPX Index","CHAIN_TICKERS", "CHAIN_STRIKE_PX_OVRD",F4339, "CHAIN_PUT_CALL_TYPE_OVRD=P", "CHAIN_PERIODICITY_OVRD=M")</f>
        <v>SPX US 11/20/15 P2700</v>
      </c>
    </row>
    <row r="4340" spans="1:7" x14ac:dyDescent="0.25">
      <c r="A4340">
        <v>0</v>
      </c>
      <c r="B4340" s="9">
        <v>2.7232876712328768E-5</v>
      </c>
      <c r="C4340" s="9" t="str">
        <f t="shared" si="134"/>
        <v>$H$4367</v>
      </c>
      <c r="D4340" s="9" t="str">
        <f t="shared" si="135"/>
        <v>H4367</v>
      </c>
      <c r="F4340">
        <v>86980</v>
      </c>
      <c r="G4340" s="1" t="str">
        <f>_xll.BDS("SPX Index","CHAIN_TICKERS", "CHAIN_STRIKE_PX_OVRD",F4340, "CHAIN_PUT_CALL_TYPE_OVRD=P", "CHAIN_PERIODICITY_OVRD=M")</f>
        <v>SPX US 11/20/15 P2700</v>
      </c>
    </row>
    <row r="4341" spans="1:7" x14ac:dyDescent="0.25">
      <c r="A4341">
        <v>0</v>
      </c>
      <c r="B4341" s="9">
        <v>2.7232876712328768E-5</v>
      </c>
      <c r="C4341" s="9" t="str">
        <f t="shared" si="134"/>
        <v>$H$4368</v>
      </c>
      <c r="D4341" s="9" t="str">
        <f t="shared" si="135"/>
        <v>H4368</v>
      </c>
      <c r="F4341">
        <v>87000</v>
      </c>
      <c r="G4341" s="1" t="str">
        <f>_xll.BDS("SPX Index","CHAIN_TICKERS", "CHAIN_STRIKE_PX_OVRD",F4341, "CHAIN_PUT_CALL_TYPE_OVRD=P", "CHAIN_PERIODICITY_OVRD=M")</f>
        <v>SPX US 11/20/15 P2700</v>
      </c>
    </row>
    <row r="4342" spans="1:7" x14ac:dyDescent="0.25">
      <c r="A4342">
        <v>0</v>
      </c>
      <c r="B4342" s="9">
        <v>2.6657534246575343E-5</v>
      </c>
      <c r="C4342" s="9" t="str">
        <f t="shared" si="134"/>
        <v>$H$4369</v>
      </c>
      <c r="D4342" s="9" t="str">
        <f t="shared" si="135"/>
        <v>H4369</v>
      </c>
      <c r="F4342">
        <v>87020</v>
      </c>
      <c r="G4342" s="1" t="str">
        <f>_xll.BDS("SPX Index","CHAIN_TICKERS", "CHAIN_STRIKE_PX_OVRD",F4342, "CHAIN_PUT_CALL_TYPE_OVRD=P", "CHAIN_PERIODICITY_OVRD=M")</f>
        <v>SPX US 11/20/15 P2700</v>
      </c>
    </row>
    <row r="4343" spans="1:7" x14ac:dyDescent="0.25">
      <c r="A4343">
        <v>0</v>
      </c>
      <c r="B4343" s="9">
        <v>2.6657534246575343E-5</v>
      </c>
      <c r="C4343" s="9" t="str">
        <f t="shared" si="134"/>
        <v>$H$4370</v>
      </c>
      <c r="D4343" s="9" t="str">
        <f t="shared" si="135"/>
        <v>H4370</v>
      </c>
      <c r="F4343">
        <v>87040</v>
      </c>
      <c r="G4343" s="1" t="str">
        <f>_xll.BDS("SPX Index","CHAIN_TICKERS", "CHAIN_STRIKE_PX_OVRD",F4343, "CHAIN_PUT_CALL_TYPE_OVRD=P", "CHAIN_PERIODICITY_OVRD=M")</f>
        <v>SPX US 11/20/15 P2700</v>
      </c>
    </row>
    <row r="4344" spans="1:7" x14ac:dyDescent="0.25">
      <c r="A4344">
        <v>0</v>
      </c>
      <c r="B4344" s="9">
        <v>2.6383561643835614E-5</v>
      </c>
      <c r="C4344" s="9" t="str">
        <f t="shared" si="134"/>
        <v>$H$4371</v>
      </c>
      <c r="D4344" s="9" t="str">
        <f t="shared" si="135"/>
        <v>H4371</v>
      </c>
      <c r="F4344">
        <v>87060</v>
      </c>
      <c r="G4344" s="1" t="str">
        <f>_xll.BDS("SPX Index","CHAIN_TICKERS", "CHAIN_STRIKE_PX_OVRD",F4344, "CHAIN_PUT_CALL_TYPE_OVRD=P", "CHAIN_PERIODICITY_OVRD=M")</f>
        <v>SPX US 11/20/15 P2700</v>
      </c>
    </row>
    <row r="4345" spans="1:7" x14ac:dyDescent="0.25">
      <c r="A4345">
        <v>0</v>
      </c>
      <c r="B4345" s="9">
        <v>2.6657534246575343E-5</v>
      </c>
      <c r="C4345" s="9" t="str">
        <f t="shared" si="134"/>
        <v>$H$4372</v>
      </c>
      <c r="D4345" s="9" t="str">
        <f t="shared" si="135"/>
        <v>H4372</v>
      </c>
      <c r="F4345">
        <v>87080</v>
      </c>
      <c r="G4345" s="1" t="str">
        <f>_xll.BDS("SPX Index","CHAIN_TICKERS", "CHAIN_STRIKE_PX_OVRD",F4345, "CHAIN_PUT_CALL_TYPE_OVRD=P", "CHAIN_PERIODICITY_OVRD=M")</f>
        <v>SPX US 11/20/15 P2700</v>
      </c>
    </row>
    <row r="4346" spans="1:7" x14ac:dyDescent="0.25">
      <c r="A4346">
        <v>0</v>
      </c>
      <c r="B4346" s="9">
        <v>2.6383561643835614E-5</v>
      </c>
      <c r="C4346" s="9" t="str">
        <f t="shared" si="134"/>
        <v>$H$4373</v>
      </c>
      <c r="D4346" s="9" t="str">
        <f t="shared" si="135"/>
        <v>H4373</v>
      </c>
      <c r="F4346">
        <v>87100</v>
      </c>
      <c r="G4346" s="1" t="str">
        <f>_xll.BDS("SPX Index","CHAIN_TICKERS", "CHAIN_STRIKE_PX_OVRD",F4346, "CHAIN_PUT_CALL_TYPE_OVRD=P", "CHAIN_PERIODICITY_OVRD=M")</f>
        <v>SPX US 11/20/15 P2700</v>
      </c>
    </row>
    <row r="4347" spans="1:7" x14ac:dyDescent="0.25">
      <c r="A4347">
        <v>0</v>
      </c>
      <c r="B4347" s="9">
        <v>2.5835616438356163E-5</v>
      </c>
      <c r="C4347" s="9" t="str">
        <f t="shared" si="134"/>
        <v>$H$4374</v>
      </c>
      <c r="D4347" s="9" t="str">
        <f t="shared" si="135"/>
        <v>H4374</v>
      </c>
      <c r="F4347">
        <v>87120</v>
      </c>
      <c r="G4347" s="1" t="str">
        <f>_xll.BDS("SPX Index","CHAIN_TICKERS", "CHAIN_STRIKE_PX_OVRD",F4347, "CHAIN_PUT_CALL_TYPE_OVRD=P", "CHAIN_PERIODICITY_OVRD=M")</f>
        <v>SPX US 11/20/15 P2700</v>
      </c>
    </row>
    <row r="4348" spans="1:7" x14ac:dyDescent="0.25">
      <c r="A4348">
        <v>0</v>
      </c>
      <c r="B4348" s="9">
        <v>2.6109589041095889E-5</v>
      </c>
      <c r="C4348" s="9" t="str">
        <f t="shared" si="134"/>
        <v>$H$4375</v>
      </c>
      <c r="D4348" s="9" t="str">
        <f t="shared" si="135"/>
        <v>H4375</v>
      </c>
      <c r="F4348">
        <v>87140</v>
      </c>
      <c r="G4348" s="1" t="str">
        <f>_xll.BDS("SPX Index","CHAIN_TICKERS", "CHAIN_STRIKE_PX_OVRD",F4348, "CHAIN_PUT_CALL_TYPE_OVRD=P", "CHAIN_PERIODICITY_OVRD=M")</f>
        <v>SPX US 11/20/15 P2700</v>
      </c>
    </row>
    <row r="4349" spans="1:7" x14ac:dyDescent="0.25">
      <c r="A4349">
        <v>0</v>
      </c>
      <c r="B4349" s="9">
        <v>2.6109589041095889E-5</v>
      </c>
      <c r="C4349" s="9" t="str">
        <f t="shared" si="134"/>
        <v>$H$4376</v>
      </c>
      <c r="D4349" s="9" t="str">
        <f t="shared" si="135"/>
        <v>H4376</v>
      </c>
      <c r="F4349">
        <v>87160</v>
      </c>
      <c r="G4349" s="1" t="str">
        <f>_xll.BDS("SPX Index","CHAIN_TICKERS", "CHAIN_STRIKE_PX_OVRD",F4349, "CHAIN_PUT_CALL_TYPE_OVRD=P", "CHAIN_PERIODICITY_OVRD=M")</f>
        <v>SPX US 11/20/15 P2700</v>
      </c>
    </row>
    <row r="4350" spans="1:7" x14ac:dyDescent="0.25">
      <c r="A4350">
        <v>0</v>
      </c>
      <c r="B4350" s="9">
        <v>2.6109589041095889E-5</v>
      </c>
      <c r="C4350" s="9" t="str">
        <f t="shared" si="134"/>
        <v>$H$4377</v>
      </c>
      <c r="D4350" s="9" t="str">
        <f t="shared" si="135"/>
        <v>H4377</v>
      </c>
      <c r="F4350">
        <v>87180</v>
      </c>
      <c r="G4350" s="1" t="str">
        <f>_xll.BDS("SPX Index","CHAIN_TICKERS", "CHAIN_STRIKE_PX_OVRD",F4350, "CHAIN_PUT_CALL_TYPE_OVRD=P", "CHAIN_PERIODICITY_OVRD=M")</f>
        <v>SPX US 11/20/15 P2700</v>
      </c>
    </row>
    <row r="4351" spans="1:7" x14ac:dyDescent="0.25">
      <c r="A4351">
        <v>0</v>
      </c>
      <c r="B4351" s="9">
        <v>2.6109589041095889E-5</v>
      </c>
      <c r="C4351" s="9" t="str">
        <f t="shared" si="134"/>
        <v>$H$4378</v>
      </c>
      <c r="D4351" s="9" t="str">
        <f t="shared" si="135"/>
        <v>H4378</v>
      </c>
      <c r="F4351">
        <v>87200</v>
      </c>
      <c r="G4351" s="1" t="str">
        <f>_xll.BDS("SPX Index","CHAIN_TICKERS", "CHAIN_STRIKE_PX_OVRD",F4351, "CHAIN_PUT_CALL_TYPE_OVRD=P", "CHAIN_PERIODICITY_OVRD=M")</f>
        <v>SPX US 11/20/15 P2700</v>
      </c>
    </row>
    <row r="4352" spans="1:7" x14ac:dyDescent="0.25">
      <c r="A4352">
        <v>0</v>
      </c>
      <c r="B4352" s="9">
        <v>2.6109589041095889E-5</v>
      </c>
      <c r="C4352" s="9" t="str">
        <f t="shared" si="134"/>
        <v>$H$4379</v>
      </c>
      <c r="D4352" s="9" t="str">
        <f t="shared" si="135"/>
        <v>H4379</v>
      </c>
      <c r="F4352">
        <v>87220</v>
      </c>
      <c r="G4352" s="1" t="str">
        <f>_xll.BDS("SPX Index","CHAIN_TICKERS", "CHAIN_STRIKE_PX_OVRD",F4352, "CHAIN_PUT_CALL_TYPE_OVRD=P", "CHAIN_PERIODICITY_OVRD=M")</f>
        <v>SPX US 11/20/15 P2700</v>
      </c>
    </row>
    <row r="4353" spans="1:7" x14ac:dyDescent="0.25">
      <c r="A4353">
        <v>0</v>
      </c>
      <c r="B4353" s="9">
        <v>2.5835616438356163E-5</v>
      </c>
      <c r="C4353" s="9" t="str">
        <f t="shared" si="134"/>
        <v>$H$4380</v>
      </c>
      <c r="D4353" s="9" t="str">
        <f t="shared" si="135"/>
        <v>H4380</v>
      </c>
      <c r="F4353">
        <v>87240</v>
      </c>
      <c r="G4353" s="1" t="str">
        <f>_xll.BDS("SPX Index","CHAIN_TICKERS", "CHAIN_STRIKE_PX_OVRD",F4353, "CHAIN_PUT_CALL_TYPE_OVRD=P", "CHAIN_PERIODICITY_OVRD=M")</f>
        <v>SPX US 11/20/15 P2700</v>
      </c>
    </row>
    <row r="4354" spans="1:7" x14ac:dyDescent="0.25">
      <c r="A4354">
        <v>0</v>
      </c>
      <c r="B4354" s="9">
        <v>2.6109589041095889E-5</v>
      </c>
      <c r="C4354" s="9" t="str">
        <f t="shared" si="134"/>
        <v>$H$4381</v>
      </c>
      <c r="D4354" s="9" t="str">
        <f t="shared" si="135"/>
        <v>H4381</v>
      </c>
      <c r="F4354">
        <v>87260</v>
      </c>
      <c r="G4354" s="1" t="str">
        <f>_xll.BDS("SPX Index","CHAIN_TICKERS", "CHAIN_STRIKE_PX_OVRD",F4354, "CHAIN_PUT_CALL_TYPE_OVRD=P", "CHAIN_PERIODICITY_OVRD=M")</f>
        <v>SPX US 11/20/15 P2700</v>
      </c>
    </row>
    <row r="4355" spans="1:7" x14ac:dyDescent="0.25">
      <c r="A4355">
        <v>0</v>
      </c>
      <c r="B4355" s="9">
        <v>2.5835616438356163E-5</v>
      </c>
      <c r="C4355" s="9" t="str">
        <f t="shared" si="134"/>
        <v>$H$4382</v>
      </c>
      <c r="D4355" s="9" t="str">
        <f t="shared" si="135"/>
        <v>H4382</v>
      </c>
      <c r="F4355">
        <v>87280</v>
      </c>
      <c r="G4355" s="1" t="str">
        <f>_xll.BDS("SPX Index","CHAIN_TICKERS", "CHAIN_STRIKE_PX_OVRD",F4355, "CHAIN_PUT_CALL_TYPE_OVRD=P", "CHAIN_PERIODICITY_OVRD=M")</f>
        <v>SPX US 11/20/15 P2700</v>
      </c>
    </row>
    <row r="4356" spans="1:7" x14ac:dyDescent="0.25">
      <c r="A4356">
        <v>1</v>
      </c>
      <c r="B4356" s="9">
        <v>2.6109589041095889E-5</v>
      </c>
      <c r="C4356" s="9" t="str">
        <f t="shared" ref="C4356:C4419" si="136">ADDRESS(ROW(B4356)+MATCH(1,B4356:B4382),8)</f>
        <v>$H$4383</v>
      </c>
      <c r="D4356" s="9" t="str">
        <f t="shared" ref="D4356:D4419" si="137">"H"&amp;(ROW(B4356)+MATCH(1,B4356:B4382))</f>
        <v>H4383</v>
      </c>
      <c r="F4356">
        <v>87300</v>
      </c>
      <c r="G4356" s="1" t="str">
        <f>_xll.BDS("SPX Index","CHAIN_TICKERS", "CHAIN_STRIKE_PX_OVRD",F4356, "CHAIN_PUT_CALL_TYPE_OVRD=P", "CHAIN_PERIODICITY_OVRD=M")</f>
        <v>SPX US 11/20/15 P2700</v>
      </c>
    </row>
    <row r="4357" spans="1:7" x14ac:dyDescent="0.25">
      <c r="A4357">
        <v>0</v>
      </c>
      <c r="B4357" s="9">
        <v>2.5835616438356163E-5</v>
      </c>
      <c r="C4357" s="9" t="str">
        <f t="shared" si="136"/>
        <v>$H$4384</v>
      </c>
      <c r="D4357" s="9" t="str">
        <f t="shared" si="137"/>
        <v>H4384</v>
      </c>
      <c r="F4357">
        <v>87320</v>
      </c>
      <c r="G4357" s="1" t="str">
        <f>_xll.BDS("SPX Index","CHAIN_TICKERS", "CHAIN_STRIKE_PX_OVRD",F4357, "CHAIN_PUT_CALL_TYPE_OVRD=P", "CHAIN_PERIODICITY_OVRD=M")</f>
        <v>SPX US 11/20/15 P2700</v>
      </c>
    </row>
    <row r="4358" spans="1:7" x14ac:dyDescent="0.25">
      <c r="A4358">
        <v>0</v>
      </c>
      <c r="B4358" s="9">
        <v>2.5534246575342467E-5</v>
      </c>
      <c r="C4358" s="9" t="str">
        <f t="shared" si="136"/>
        <v>$H$4385</v>
      </c>
      <c r="D4358" s="9" t="str">
        <f t="shared" si="137"/>
        <v>H4385</v>
      </c>
      <c r="F4358">
        <v>87340</v>
      </c>
      <c r="G4358" s="1" t="str">
        <f>_xll.BDS("SPX Index","CHAIN_TICKERS", "CHAIN_STRIKE_PX_OVRD",F4358, "CHAIN_PUT_CALL_TYPE_OVRD=P", "CHAIN_PERIODICITY_OVRD=M")</f>
        <v>SPX US 11/20/15 P2700</v>
      </c>
    </row>
    <row r="4359" spans="1:7" x14ac:dyDescent="0.25">
      <c r="A4359">
        <v>0</v>
      </c>
      <c r="B4359" s="9">
        <v>2.5835616438356163E-5</v>
      </c>
      <c r="C4359" s="9" t="str">
        <f t="shared" si="136"/>
        <v>$H$4386</v>
      </c>
      <c r="D4359" s="9" t="str">
        <f t="shared" si="137"/>
        <v>H4386</v>
      </c>
      <c r="F4359">
        <v>87360</v>
      </c>
      <c r="G4359" s="1" t="str">
        <f>_xll.BDS("SPX Index","CHAIN_TICKERS", "CHAIN_STRIKE_PX_OVRD",F4359, "CHAIN_PUT_CALL_TYPE_OVRD=P", "CHAIN_PERIODICITY_OVRD=M")</f>
        <v>SPX US 11/20/15 P2700</v>
      </c>
    </row>
    <row r="4360" spans="1:7" x14ac:dyDescent="0.25">
      <c r="A4360">
        <v>0</v>
      </c>
      <c r="B4360" s="9">
        <v>2.5534246575342467E-5</v>
      </c>
      <c r="C4360" s="9" t="str">
        <f t="shared" si="136"/>
        <v>$H$4387</v>
      </c>
      <c r="D4360" s="9" t="str">
        <f t="shared" si="137"/>
        <v>H4387</v>
      </c>
      <c r="F4360">
        <v>87380</v>
      </c>
      <c r="G4360" s="1" t="str">
        <f>_xll.BDS("SPX Index","CHAIN_TICKERS", "CHAIN_STRIKE_PX_OVRD",F4360, "CHAIN_PUT_CALL_TYPE_OVRD=P", "CHAIN_PERIODICITY_OVRD=M")</f>
        <v>SPX US 11/20/15 P2700</v>
      </c>
    </row>
    <row r="4361" spans="1:7" x14ac:dyDescent="0.25">
      <c r="A4361">
        <v>0</v>
      </c>
      <c r="B4361" s="9">
        <v>2.5534246575342467E-5</v>
      </c>
      <c r="C4361" s="9" t="str">
        <f t="shared" si="136"/>
        <v>$H$4388</v>
      </c>
      <c r="D4361" s="9" t="str">
        <f t="shared" si="137"/>
        <v>H4388</v>
      </c>
      <c r="F4361">
        <v>87400</v>
      </c>
      <c r="G4361" s="1" t="str">
        <f>_xll.BDS("SPX Index","CHAIN_TICKERS", "CHAIN_STRIKE_PX_OVRD",F4361, "CHAIN_PUT_CALL_TYPE_OVRD=P", "CHAIN_PERIODICITY_OVRD=M")</f>
        <v>SPX US 11/20/15 P2700</v>
      </c>
    </row>
    <row r="4362" spans="1:7" x14ac:dyDescent="0.25">
      <c r="A4362">
        <v>0</v>
      </c>
      <c r="B4362" s="9">
        <v>2.5835616438356163E-5</v>
      </c>
      <c r="C4362" s="9" t="str">
        <f t="shared" si="136"/>
        <v>$H$4389</v>
      </c>
      <c r="D4362" s="9" t="str">
        <f t="shared" si="137"/>
        <v>H4389</v>
      </c>
      <c r="F4362">
        <v>87420</v>
      </c>
      <c r="G4362" s="1" t="str">
        <f>_xll.BDS("SPX Index","CHAIN_TICKERS", "CHAIN_STRIKE_PX_OVRD",F4362, "CHAIN_PUT_CALL_TYPE_OVRD=P", "CHAIN_PERIODICITY_OVRD=M")</f>
        <v>SPX US 11/20/15 P2700</v>
      </c>
    </row>
    <row r="4363" spans="1:7" x14ac:dyDescent="0.25">
      <c r="A4363">
        <v>0</v>
      </c>
      <c r="B4363" s="9">
        <v>2.5835616438356163E-5</v>
      </c>
      <c r="C4363" s="9" t="str">
        <f t="shared" si="136"/>
        <v>$H$4390</v>
      </c>
      <c r="D4363" s="9" t="str">
        <f t="shared" si="137"/>
        <v>H4390</v>
      </c>
      <c r="F4363">
        <v>87440</v>
      </c>
      <c r="G4363" s="1" t="str">
        <f>_xll.BDS("SPX Index","CHAIN_TICKERS", "CHAIN_STRIKE_PX_OVRD",F4363, "CHAIN_PUT_CALL_TYPE_OVRD=P", "CHAIN_PERIODICITY_OVRD=M")</f>
        <v>SPX US 11/20/15 P2700</v>
      </c>
    </row>
    <row r="4364" spans="1:7" x14ac:dyDescent="0.25">
      <c r="A4364">
        <v>0</v>
      </c>
      <c r="B4364" s="9">
        <v>2.5835616438356163E-5</v>
      </c>
      <c r="C4364" s="9" t="str">
        <f t="shared" si="136"/>
        <v>$H$4391</v>
      </c>
      <c r="D4364" s="9" t="str">
        <f t="shared" si="137"/>
        <v>H4391</v>
      </c>
      <c r="F4364">
        <v>87460</v>
      </c>
      <c r="G4364" s="1" t="str">
        <f>_xll.BDS("SPX Index","CHAIN_TICKERS", "CHAIN_STRIKE_PX_OVRD",F4364, "CHAIN_PUT_CALL_TYPE_OVRD=P", "CHAIN_PERIODICITY_OVRD=M")</f>
        <v>SPX US 11/20/15 P2700</v>
      </c>
    </row>
    <row r="4365" spans="1:7" x14ac:dyDescent="0.25">
      <c r="A4365">
        <v>0</v>
      </c>
      <c r="B4365" s="9">
        <v>2.5835616438356163E-5</v>
      </c>
      <c r="C4365" s="9" t="str">
        <f t="shared" si="136"/>
        <v>$H$4392</v>
      </c>
      <c r="D4365" s="9" t="str">
        <f t="shared" si="137"/>
        <v>H4392</v>
      </c>
      <c r="F4365">
        <v>87480</v>
      </c>
      <c r="G4365" s="1" t="str">
        <f>_xll.BDS("SPX Index","CHAIN_TICKERS", "CHAIN_STRIKE_PX_OVRD",F4365, "CHAIN_PUT_CALL_TYPE_OVRD=P", "CHAIN_PERIODICITY_OVRD=M")</f>
        <v>SPX US 11/20/15 P2700</v>
      </c>
    </row>
    <row r="4366" spans="1:7" x14ac:dyDescent="0.25">
      <c r="A4366">
        <v>0</v>
      </c>
      <c r="B4366" s="9">
        <v>2.5534246575342467E-5</v>
      </c>
      <c r="C4366" s="9" t="str">
        <f t="shared" si="136"/>
        <v>$H$4393</v>
      </c>
      <c r="D4366" s="9" t="str">
        <f t="shared" si="137"/>
        <v>H4393</v>
      </c>
      <c r="F4366">
        <v>87500</v>
      </c>
      <c r="G4366" s="1" t="str">
        <f>_xll.BDS("SPX Index","CHAIN_TICKERS", "CHAIN_STRIKE_PX_OVRD",F4366, "CHAIN_PUT_CALL_TYPE_OVRD=P", "CHAIN_PERIODICITY_OVRD=M")</f>
        <v>SPX US 11/20/15 P2700</v>
      </c>
    </row>
    <row r="4367" spans="1:7" x14ac:dyDescent="0.25">
      <c r="A4367">
        <v>0</v>
      </c>
      <c r="B4367" s="9">
        <v>2.5534246575342467E-5</v>
      </c>
      <c r="C4367" s="9" t="str">
        <f t="shared" si="136"/>
        <v>$H$4394</v>
      </c>
      <c r="D4367" s="9" t="str">
        <f t="shared" si="137"/>
        <v>H4394</v>
      </c>
      <c r="F4367">
        <v>87520</v>
      </c>
      <c r="G4367" s="1" t="str">
        <f>_xll.BDS("SPX Index","CHAIN_TICKERS", "CHAIN_STRIKE_PX_OVRD",F4367, "CHAIN_PUT_CALL_TYPE_OVRD=P", "CHAIN_PERIODICITY_OVRD=M")</f>
        <v>SPX US 11/20/15 P2700</v>
      </c>
    </row>
    <row r="4368" spans="1:7" x14ac:dyDescent="0.25">
      <c r="A4368">
        <v>0</v>
      </c>
      <c r="B4368" s="9">
        <v>2.5260273972602741E-5</v>
      </c>
      <c r="C4368" s="9" t="str">
        <f t="shared" si="136"/>
        <v>$H$4395</v>
      </c>
      <c r="D4368" s="9" t="str">
        <f t="shared" si="137"/>
        <v>H4395</v>
      </c>
      <c r="F4368">
        <v>87540</v>
      </c>
      <c r="G4368" s="1" t="str">
        <f>_xll.BDS("SPX Index","CHAIN_TICKERS", "CHAIN_STRIKE_PX_OVRD",F4368, "CHAIN_PUT_CALL_TYPE_OVRD=P", "CHAIN_PERIODICITY_OVRD=M")</f>
        <v>SPX US 11/20/15 P2700</v>
      </c>
    </row>
    <row r="4369" spans="1:7" x14ac:dyDescent="0.25">
      <c r="A4369">
        <v>0</v>
      </c>
      <c r="B4369" s="9">
        <v>2.4986301369863016E-5</v>
      </c>
      <c r="C4369" s="9" t="str">
        <f t="shared" si="136"/>
        <v>$H$4396</v>
      </c>
      <c r="D4369" s="9" t="str">
        <f t="shared" si="137"/>
        <v>H4396</v>
      </c>
      <c r="F4369">
        <v>87560</v>
      </c>
      <c r="G4369" s="1" t="str">
        <f>_xll.BDS("SPX Index","CHAIN_TICKERS", "CHAIN_STRIKE_PX_OVRD",F4369, "CHAIN_PUT_CALL_TYPE_OVRD=P", "CHAIN_PERIODICITY_OVRD=M")</f>
        <v>SPX US 11/20/15 P2700</v>
      </c>
    </row>
    <row r="4370" spans="1:7" x14ac:dyDescent="0.25">
      <c r="A4370">
        <v>0</v>
      </c>
      <c r="B4370" s="9">
        <v>2.4438356164383561E-5</v>
      </c>
      <c r="C4370" s="9" t="str">
        <f t="shared" si="136"/>
        <v>$H$4397</v>
      </c>
      <c r="D4370" s="9" t="str">
        <f t="shared" si="137"/>
        <v>H4397</v>
      </c>
      <c r="F4370">
        <v>87580</v>
      </c>
      <c r="G4370" s="1" t="str">
        <f>_xll.BDS("SPX Index","CHAIN_TICKERS", "CHAIN_STRIKE_PX_OVRD",F4370, "CHAIN_PUT_CALL_TYPE_OVRD=P", "CHAIN_PERIODICITY_OVRD=M")</f>
        <v>SPX US 11/20/15 P2700</v>
      </c>
    </row>
    <row r="4371" spans="1:7" x14ac:dyDescent="0.25">
      <c r="A4371">
        <v>0</v>
      </c>
      <c r="B4371" s="9">
        <v>2.4712328767123287E-5</v>
      </c>
      <c r="C4371" s="9" t="str">
        <f t="shared" si="136"/>
        <v>$H$4398</v>
      </c>
      <c r="D4371" s="9" t="str">
        <f t="shared" si="137"/>
        <v>H4398</v>
      </c>
      <c r="F4371">
        <v>87600</v>
      </c>
      <c r="G4371" s="1" t="str">
        <f>_xll.BDS("SPX Index","CHAIN_TICKERS", "CHAIN_STRIKE_PX_OVRD",F4371, "CHAIN_PUT_CALL_TYPE_OVRD=P", "CHAIN_PERIODICITY_OVRD=M")</f>
        <v>SPX US 11/20/15 P2700</v>
      </c>
    </row>
    <row r="4372" spans="1:7" x14ac:dyDescent="0.25">
      <c r="A4372">
        <v>0</v>
      </c>
      <c r="B4372" s="9">
        <v>2.4712328767123287E-5</v>
      </c>
      <c r="C4372" s="9" t="str">
        <f t="shared" si="136"/>
        <v>$H$4399</v>
      </c>
      <c r="D4372" s="9" t="str">
        <f t="shared" si="137"/>
        <v>H4399</v>
      </c>
      <c r="F4372">
        <v>87620</v>
      </c>
      <c r="G4372" s="1" t="str">
        <f>_xll.BDS("SPX Index","CHAIN_TICKERS", "CHAIN_STRIKE_PX_OVRD",F4372, "CHAIN_PUT_CALL_TYPE_OVRD=P", "CHAIN_PERIODICITY_OVRD=M")</f>
        <v>SPX US 11/20/15 P2700</v>
      </c>
    </row>
    <row r="4373" spans="1:7" x14ac:dyDescent="0.25">
      <c r="A4373">
        <v>0</v>
      </c>
      <c r="B4373" s="9">
        <v>2.4712328767123287E-5</v>
      </c>
      <c r="C4373" s="9" t="str">
        <f t="shared" si="136"/>
        <v>$H$4400</v>
      </c>
      <c r="D4373" s="9" t="str">
        <f t="shared" si="137"/>
        <v>H4400</v>
      </c>
      <c r="F4373">
        <v>87640</v>
      </c>
      <c r="G4373" s="1" t="str">
        <f>_xll.BDS("SPX Index","CHAIN_TICKERS", "CHAIN_STRIKE_PX_OVRD",F4373, "CHAIN_PUT_CALL_TYPE_OVRD=P", "CHAIN_PERIODICITY_OVRD=M")</f>
        <v>SPX US 11/20/15 P2700</v>
      </c>
    </row>
    <row r="4374" spans="1:7" x14ac:dyDescent="0.25">
      <c r="A4374">
        <v>0</v>
      </c>
      <c r="B4374" s="9">
        <v>2.4712328767123287E-5</v>
      </c>
      <c r="C4374" s="9" t="str">
        <f t="shared" si="136"/>
        <v>$H$4401</v>
      </c>
      <c r="D4374" s="9" t="str">
        <f t="shared" si="137"/>
        <v>H4401</v>
      </c>
      <c r="F4374">
        <v>87660</v>
      </c>
      <c r="G4374" s="1" t="str">
        <f>_xll.BDS("SPX Index","CHAIN_TICKERS", "CHAIN_STRIKE_PX_OVRD",F4374, "CHAIN_PUT_CALL_TYPE_OVRD=P", "CHAIN_PERIODICITY_OVRD=M")</f>
        <v>SPX US 11/20/15 P2700</v>
      </c>
    </row>
    <row r="4375" spans="1:7" x14ac:dyDescent="0.25">
      <c r="A4375">
        <v>0</v>
      </c>
      <c r="B4375" s="9">
        <v>2.5260273972602741E-5</v>
      </c>
      <c r="C4375" s="9" t="str">
        <f t="shared" si="136"/>
        <v>$H$4402</v>
      </c>
      <c r="D4375" s="9" t="str">
        <f t="shared" si="137"/>
        <v>H4402</v>
      </c>
      <c r="F4375">
        <v>87680</v>
      </c>
      <c r="G4375" s="1" t="str">
        <f>_xll.BDS("SPX Index","CHAIN_TICKERS", "CHAIN_STRIKE_PX_OVRD",F4375, "CHAIN_PUT_CALL_TYPE_OVRD=P", "CHAIN_PERIODICITY_OVRD=M")</f>
        <v>SPX US 11/20/15 P2700</v>
      </c>
    </row>
    <row r="4376" spans="1:7" x14ac:dyDescent="0.25">
      <c r="A4376">
        <v>1</v>
      </c>
      <c r="B4376" s="9">
        <v>2.5260273972602741E-5</v>
      </c>
      <c r="C4376" s="9" t="str">
        <f t="shared" si="136"/>
        <v>$H$4403</v>
      </c>
      <c r="D4376" s="9" t="str">
        <f t="shared" si="137"/>
        <v>H4403</v>
      </c>
      <c r="F4376">
        <v>87700</v>
      </c>
      <c r="G4376" s="1" t="str">
        <f>_xll.BDS("SPX Index","CHAIN_TICKERS", "CHAIN_STRIKE_PX_OVRD",F4376, "CHAIN_PUT_CALL_TYPE_OVRD=P", "CHAIN_PERIODICITY_OVRD=M")</f>
        <v>SPX US 11/20/15 P2700</v>
      </c>
    </row>
    <row r="4377" spans="1:7" x14ac:dyDescent="0.25">
      <c r="A4377">
        <v>0</v>
      </c>
      <c r="B4377" s="9">
        <v>2.5260273972602741E-5</v>
      </c>
      <c r="C4377" s="9" t="str">
        <f t="shared" si="136"/>
        <v>$H$4404</v>
      </c>
      <c r="D4377" s="9" t="str">
        <f t="shared" si="137"/>
        <v>H4404</v>
      </c>
      <c r="F4377">
        <v>87720</v>
      </c>
      <c r="G4377" s="1" t="str">
        <f>_xll.BDS("SPX Index","CHAIN_TICKERS", "CHAIN_STRIKE_PX_OVRD",F4377, "CHAIN_PUT_CALL_TYPE_OVRD=P", "CHAIN_PERIODICITY_OVRD=M")</f>
        <v>SPX US 11/20/15 P2700</v>
      </c>
    </row>
    <row r="4378" spans="1:7" x14ac:dyDescent="0.25">
      <c r="A4378">
        <v>0</v>
      </c>
      <c r="B4378" s="9">
        <v>2.5534246575342467E-5</v>
      </c>
      <c r="C4378" s="9" t="str">
        <f t="shared" si="136"/>
        <v>$H$4405</v>
      </c>
      <c r="D4378" s="9" t="str">
        <f t="shared" si="137"/>
        <v>H4405</v>
      </c>
      <c r="F4378">
        <v>87740</v>
      </c>
      <c r="G4378" s="1" t="str">
        <f>_xll.BDS("SPX Index","CHAIN_TICKERS", "CHAIN_STRIKE_PX_OVRD",F4378, "CHAIN_PUT_CALL_TYPE_OVRD=P", "CHAIN_PERIODICITY_OVRD=M")</f>
        <v>SPX US 11/20/15 P2700</v>
      </c>
    </row>
    <row r="4379" spans="1:7" x14ac:dyDescent="0.25">
      <c r="A4379">
        <v>0</v>
      </c>
      <c r="B4379" s="9">
        <v>2.6109589041095889E-5</v>
      </c>
      <c r="C4379" s="9" t="str">
        <f t="shared" si="136"/>
        <v>$H$4406</v>
      </c>
      <c r="D4379" s="9" t="str">
        <f t="shared" si="137"/>
        <v>H4406</v>
      </c>
      <c r="F4379">
        <v>87760</v>
      </c>
      <c r="G4379" s="1" t="str">
        <f>_xll.BDS("SPX Index","CHAIN_TICKERS", "CHAIN_STRIKE_PX_OVRD",F4379, "CHAIN_PUT_CALL_TYPE_OVRD=P", "CHAIN_PERIODICITY_OVRD=M")</f>
        <v>SPX US 11/20/15 P2700</v>
      </c>
    </row>
    <row r="4380" spans="1:7" x14ac:dyDescent="0.25">
      <c r="A4380">
        <v>0</v>
      </c>
      <c r="B4380" s="9">
        <v>2.6109589041095889E-5</v>
      </c>
      <c r="C4380" s="9" t="str">
        <f t="shared" si="136"/>
        <v>$H$4407</v>
      </c>
      <c r="D4380" s="9" t="str">
        <f t="shared" si="137"/>
        <v>H4407</v>
      </c>
      <c r="F4380">
        <v>87780</v>
      </c>
      <c r="G4380" s="1" t="str">
        <f>_xll.BDS("SPX Index","CHAIN_TICKERS", "CHAIN_STRIKE_PX_OVRD",F4380, "CHAIN_PUT_CALL_TYPE_OVRD=P", "CHAIN_PERIODICITY_OVRD=M")</f>
        <v>SPX US 11/20/15 P2700</v>
      </c>
    </row>
    <row r="4381" spans="1:7" x14ac:dyDescent="0.25">
      <c r="A4381">
        <v>0</v>
      </c>
      <c r="B4381" s="9">
        <v>2.5835616438356163E-5</v>
      </c>
      <c r="C4381" s="9" t="str">
        <f t="shared" si="136"/>
        <v>$H$4408</v>
      </c>
      <c r="D4381" s="9" t="str">
        <f t="shared" si="137"/>
        <v>H4408</v>
      </c>
      <c r="F4381">
        <v>87800</v>
      </c>
      <c r="G4381" s="1" t="str">
        <f>_xll.BDS("SPX Index","CHAIN_TICKERS", "CHAIN_STRIKE_PX_OVRD",F4381, "CHAIN_PUT_CALL_TYPE_OVRD=P", "CHAIN_PERIODICITY_OVRD=M")</f>
        <v>SPX US 11/20/15 P2700</v>
      </c>
    </row>
    <row r="4382" spans="1:7" x14ac:dyDescent="0.25">
      <c r="A4382">
        <v>0</v>
      </c>
      <c r="B4382" s="9">
        <v>2.5835616438356163E-5</v>
      </c>
      <c r="C4382" s="9" t="str">
        <f t="shared" si="136"/>
        <v>$H$4409</v>
      </c>
      <c r="D4382" s="9" t="str">
        <f t="shared" si="137"/>
        <v>H4409</v>
      </c>
      <c r="F4382">
        <v>87820</v>
      </c>
      <c r="G4382" s="1" t="str">
        <f>_xll.BDS("SPX Index","CHAIN_TICKERS", "CHAIN_STRIKE_PX_OVRD",F4382, "CHAIN_PUT_CALL_TYPE_OVRD=P", "CHAIN_PERIODICITY_OVRD=M")</f>
        <v>SPX US 11/20/15 P2700</v>
      </c>
    </row>
    <row r="4383" spans="1:7" x14ac:dyDescent="0.25">
      <c r="A4383">
        <v>0</v>
      </c>
      <c r="B4383" s="9">
        <v>2.6383561643835614E-5</v>
      </c>
      <c r="C4383" s="9" t="str">
        <f t="shared" si="136"/>
        <v>$H$4410</v>
      </c>
      <c r="D4383" s="9" t="str">
        <f t="shared" si="137"/>
        <v>H4410</v>
      </c>
      <c r="F4383">
        <v>87840</v>
      </c>
      <c r="G4383" s="1" t="str">
        <f>_xll.BDS("SPX Index","CHAIN_TICKERS", "CHAIN_STRIKE_PX_OVRD",F4383, "CHAIN_PUT_CALL_TYPE_OVRD=P", "CHAIN_PERIODICITY_OVRD=M")</f>
        <v>SPX US 11/20/15 P2700</v>
      </c>
    </row>
    <row r="4384" spans="1:7" x14ac:dyDescent="0.25">
      <c r="A4384">
        <v>0</v>
      </c>
      <c r="B4384" s="9">
        <v>2.6109589041095889E-5</v>
      </c>
      <c r="C4384" s="9" t="str">
        <f t="shared" si="136"/>
        <v>$H$4411</v>
      </c>
      <c r="D4384" s="9" t="str">
        <f t="shared" si="137"/>
        <v>H4411</v>
      </c>
      <c r="F4384">
        <v>87860</v>
      </c>
      <c r="G4384" s="1" t="str">
        <f>_xll.BDS("SPX Index","CHAIN_TICKERS", "CHAIN_STRIKE_PX_OVRD",F4384, "CHAIN_PUT_CALL_TYPE_OVRD=P", "CHAIN_PERIODICITY_OVRD=M")</f>
        <v>SPX US 11/20/15 P2700</v>
      </c>
    </row>
    <row r="4385" spans="1:7" x14ac:dyDescent="0.25">
      <c r="A4385">
        <v>0</v>
      </c>
      <c r="B4385" s="9">
        <v>2.6109589041095889E-5</v>
      </c>
      <c r="C4385" s="9" t="str">
        <f t="shared" si="136"/>
        <v>$H$4412</v>
      </c>
      <c r="D4385" s="9" t="str">
        <f t="shared" si="137"/>
        <v>H4412</v>
      </c>
      <c r="F4385">
        <v>87880</v>
      </c>
      <c r="G4385" s="1" t="str">
        <f>_xll.BDS("SPX Index","CHAIN_TICKERS", "CHAIN_STRIKE_PX_OVRD",F4385, "CHAIN_PUT_CALL_TYPE_OVRD=P", "CHAIN_PERIODICITY_OVRD=M")</f>
        <v>SPX US 11/20/15 P2700</v>
      </c>
    </row>
    <row r="4386" spans="1:7" x14ac:dyDescent="0.25">
      <c r="A4386">
        <v>0</v>
      </c>
      <c r="B4386" s="9">
        <v>2.6109589041095889E-5</v>
      </c>
      <c r="C4386" s="9" t="str">
        <f t="shared" si="136"/>
        <v>$H$4413</v>
      </c>
      <c r="D4386" s="9" t="str">
        <f t="shared" si="137"/>
        <v>H4413</v>
      </c>
      <c r="F4386">
        <v>87900</v>
      </c>
      <c r="G4386" s="1" t="str">
        <f>_xll.BDS("SPX Index","CHAIN_TICKERS", "CHAIN_STRIKE_PX_OVRD",F4386, "CHAIN_PUT_CALL_TYPE_OVRD=P", "CHAIN_PERIODICITY_OVRD=M")</f>
        <v>SPX US 11/20/15 P2700</v>
      </c>
    </row>
    <row r="4387" spans="1:7" x14ac:dyDescent="0.25">
      <c r="A4387">
        <v>0</v>
      </c>
      <c r="B4387" s="9">
        <v>2.6109589041095889E-5</v>
      </c>
      <c r="C4387" s="9" t="str">
        <f t="shared" si="136"/>
        <v>$H$4414</v>
      </c>
      <c r="D4387" s="9" t="str">
        <f t="shared" si="137"/>
        <v>H4414</v>
      </c>
      <c r="F4387">
        <v>87920</v>
      </c>
      <c r="G4387" s="1" t="str">
        <f>_xll.BDS("SPX Index","CHAIN_TICKERS", "CHAIN_STRIKE_PX_OVRD",F4387, "CHAIN_PUT_CALL_TYPE_OVRD=P", "CHAIN_PERIODICITY_OVRD=M")</f>
        <v>SPX US 11/20/15 P2700</v>
      </c>
    </row>
    <row r="4388" spans="1:7" x14ac:dyDescent="0.25">
      <c r="A4388">
        <v>0</v>
      </c>
      <c r="B4388" s="9">
        <v>2.5534246575342467E-5</v>
      </c>
      <c r="C4388" s="9" t="str">
        <f t="shared" si="136"/>
        <v>$H$4415</v>
      </c>
      <c r="D4388" s="9" t="str">
        <f t="shared" si="137"/>
        <v>H4415</v>
      </c>
      <c r="F4388">
        <v>87940</v>
      </c>
      <c r="G4388" s="1" t="str">
        <f>_xll.BDS("SPX Index","CHAIN_TICKERS", "CHAIN_STRIKE_PX_OVRD",F4388, "CHAIN_PUT_CALL_TYPE_OVRD=P", "CHAIN_PERIODICITY_OVRD=M")</f>
        <v>SPX US 11/20/15 P2700</v>
      </c>
    </row>
    <row r="4389" spans="1:7" x14ac:dyDescent="0.25">
      <c r="A4389">
        <v>0</v>
      </c>
      <c r="B4389" s="9">
        <v>2.5835616438356163E-5</v>
      </c>
      <c r="C4389" s="9" t="str">
        <f t="shared" si="136"/>
        <v>$H$4416</v>
      </c>
      <c r="D4389" s="9" t="str">
        <f t="shared" si="137"/>
        <v>H4416</v>
      </c>
      <c r="F4389">
        <v>87960</v>
      </c>
      <c r="G4389" s="1" t="str">
        <f>_xll.BDS("SPX Index","CHAIN_TICKERS", "CHAIN_STRIKE_PX_OVRD",F4389, "CHAIN_PUT_CALL_TYPE_OVRD=P", "CHAIN_PERIODICITY_OVRD=M")</f>
        <v>SPX US 11/20/15 P2700</v>
      </c>
    </row>
    <row r="4390" spans="1:7" x14ac:dyDescent="0.25">
      <c r="A4390">
        <v>0</v>
      </c>
      <c r="B4390" s="9">
        <v>2.6109589041095889E-5</v>
      </c>
      <c r="C4390" s="9" t="str">
        <f t="shared" si="136"/>
        <v>$H$4417</v>
      </c>
      <c r="D4390" s="9" t="str">
        <f t="shared" si="137"/>
        <v>H4417</v>
      </c>
      <c r="F4390">
        <v>87980</v>
      </c>
      <c r="G4390" s="1" t="str">
        <f>_xll.BDS("SPX Index","CHAIN_TICKERS", "CHAIN_STRIKE_PX_OVRD",F4390, "CHAIN_PUT_CALL_TYPE_OVRD=P", "CHAIN_PERIODICITY_OVRD=M")</f>
        <v>SPX US 11/20/15 P2700</v>
      </c>
    </row>
    <row r="4391" spans="1:7" x14ac:dyDescent="0.25">
      <c r="A4391">
        <v>0</v>
      </c>
      <c r="B4391" s="9">
        <v>2.5835616438356163E-5</v>
      </c>
      <c r="C4391" s="9" t="str">
        <f t="shared" si="136"/>
        <v>$H$4418</v>
      </c>
      <c r="D4391" s="9" t="str">
        <f t="shared" si="137"/>
        <v>H4418</v>
      </c>
      <c r="F4391">
        <v>88000</v>
      </c>
      <c r="G4391" s="1" t="str">
        <f>_xll.BDS("SPX Index","CHAIN_TICKERS", "CHAIN_STRIKE_PX_OVRD",F4391, "CHAIN_PUT_CALL_TYPE_OVRD=P", "CHAIN_PERIODICITY_OVRD=M")</f>
        <v>SPX US 11/20/15 P2700</v>
      </c>
    </row>
    <row r="4392" spans="1:7" x14ac:dyDescent="0.25">
      <c r="A4392">
        <v>0</v>
      </c>
      <c r="B4392" s="9">
        <v>2.6109589041095889E-5</v>
      </c>
      <c r="C4392" s="9" t="str">
        <f t="shared" si="136"/>
        <v>$H$4419</v>
      </c>
      <c r="D4392" s="9" t="str">
        <f t="shared" si="137"/>
        <v>H4419</v>
      </c>
      <c r="F4392">
        <v>88020</v>
      </c>
      <c r="G4392" s="1" t="str">
        <f>_xll.BDS("SPX Index","CHAIN_TICKERS", "CHAIN_STRIKE_PX_OVRD",F4392, "CHAIN_PUT_CALL_TYPE_OVRD=P", "CHAIN_PERIODICITY_OVRD=M")</f>
        <v>SPX US 11/20/15 P2700</v>
      </c>
    </row>
    <row r="4393" spans="1:7" x14ac:dyDescent="0.25">
      <c r="A4393">
        <v>0</v>
      </c>
      <c r="B4393" s="9">
        <v>2.5808219178082189E-5</v>
      </c>
      <c r="C4393" s="9" t="str">
        <f t="shared" si="136"/>
        <v>$H$4420</v>
      </c>
      <c r="D4393" s="9" t="str">
        <f t="shared" si="137"/>
        <v>H4420</v>
      </c>
      <c r="F4393">
        <v>88040</v>
      </c>
      <c r="G4393" s="1" t="str">
        <f>_xll.BDS("SPX Index","CHAIN_TICKERS", "CHAIN_STRIKE_PX_OVRD",F4393, "CHAIN_PUT_CALL_TYPE_OVRD=P", "CHAIN_PERIODICITY_OVRD=M")</f>
        <v>SPX US 11/20/15 P2700</v>
      </c>
    </row>
    <row r="4394" spans="1:7" x14ac:dyDescent="0.25">
      <c r="A4394">
        <v>0</v>
      </c>
      <c r="B4394" s="9">
        <v>2.5835616438356163E-5</v>
      </c>
      <c r="C4394" s="9" t="str">
        <f t="shared" si="136"/>
        <v>$H$4421</v>
      </c>
      <c r="D4394" s="9" t="str">
        <f t="shared" si="137"/>
        <v>H4421</v>
      </c>
      <c r="F4394">
        <v>88060</v>
      </c>
      <c r="G4394" s="1" t="str">
        <f>_xll.BDS("SPX Index","CHAIN_TICKERS", "CHAIN_STRIKE_PX_OVRD",F4394, "CHAIN_PUT_CALL_TYPE_OVRD=P", "CHAIN_PERIODICITY_OVRD=M")</f>
        <v>SPX US 11/20/15 P2700</v>
      </c>
    </row>
    <row r="4395" spans="1:7" x14ac:dyDescent="0.25">
      <c r="A4395">
        <v>0</v>
      </c>
      <c r="B4395" s="9">
        <v>2.5835616438356163E-5</v>
      </c>
      <c r="C4395" s="9" t="str">
        <f t="shared" si="136"/>
        <v>$H$4422</v>
      </c>
      <c r="D4395" s="9" t="str">
        <f t="shared" si="137"/>
        <v>H4422</v>
      </c>
      <c r="F4395">
        <v>88080</v>
      </c>
      <c r="G4395" s="1" t="str">
        <f>_xll.BDS("SPX Index","CHAIN_TICKERS", "CHAIN_STRIKE_PX_OVRD",F4395, "CHAIN_PUT_CALL_TYPE_OVRD=P", "CHAIN_PERIODICITY_OVRD=M")</f>
        <v>SPX US 11/20/15 P2700</v>
      </c>
    </row>
    <row r="4396" spans="1:7" x14ac:dyDescent="0.25">
      <c r="A4396">
        <v>0</v>
      </c>
      <c r="B4396" s="9">
        <v>2.6109589041095889E-5</v>
      </c>
      <c r="C4396" s="9" t="str">
        <f t="shared" si="136"/>
        <v>$H$4423</v>
      </c>
      <c r="D4396" s="9" t="str">
        <f t="shared" si="137"/>
        <v>H4423</v>
      </c>
      <c r="F4396">
        <v>88100</v>
      </c>
      <c r="G4396" s="1" t="str">
        <f>_xll.BDS("SPX Index","CHAIN_TICKERS", "CHAIN_STRIKE_PX_OVRD",F4396, "CHAIN_PUT_CALL_TYPE_OVRD=P", "CHAIN_PERIODICITY_OVRD=M")</f>
        <v>SPX US 11/20/15 P2700</v>
      </c>
    </row>
    <row r="4397" spans="1:7" x14ac:dyDescent="0.25">
      <c r="A4397">
        <v>0</v>
      </c>
      <c r="B4397" s="9">
        <v>2.6109589041095889E-5</v>
      </c>
      <c r="C4397" s="9" t="str">
        <f t="shared" si="136"/>
        <v>$H$4424</v>
      </c>
      <c r="D4397" s="9" t="str">
        <f t="shared" si="137"/>
        <v>H4424</v>
      </c>
      <c r="F4397">
        <v>88120</v>
      </c>
      <c r="G4397" s="1" t="str">
        <f>_xll.BDS("SPX Index","CHAIN_TICKERS", "CHAIN_STRIKE_PX_OVRD",F4397, "CHAIN_PUT_CALL_TYPE_OVRD=P", "CHAIN_PERIODICITY_OVRD=M")</f>
        <v>SPX US 11/20/15 P2700</v>
      </c>
    </row>
    <row r="4398" spans="1:7" x14ac:dyDescent="0.25">
      <c r="A4398">
        <v>0</v>
      </c>
      <c r="B4398" s="9">
        <v>2.5835616438356163E-5</v>
      </c>
      <c r="C4398" s="9" t="str">
        <f t="shared" si="136"/>
        <v>$H$4425</v>
      </c>
      <c r="D4398" s="9" t="str">
        <f t="shared" si="137"/>
        <v>H4425</v>
      </c>
      <c r="F4398">
        <v>88140</v>
      </c>
      <c r="G4398" s="1" t="str">
        <f>_xll.BDS("SPX Index","CHAIN_TICKERS", "CHAIN_STRIKE_PX_OVRD",F4398, "CHAIN_PUT_CALL_TYPE_OVRD=P", "CHAIN_PERIODICITY_OVRD=M")</f>
        <v>SPX US 11/20/15 P2700</v>
      </c>
    </row>
    <row r="4399" spans="1:7" x14ac:dyDescent="0.25">
      <c r="A4399">
        <v>0</v>
      </c>
      <c r="B4399" s="9">
        <v>2.6109589041095889E-5</v>
      </c>
      <c r="C4399" s="9" t="str">
        <f t="shared" si="136"/>
        <v>$H$4426</v>
      </c>
      <c r="D4399" s="9" t="str">
        <f t="shared" si="137"/>
        <v>H4426</v>
      </c>
      <c r="F4399">
        <v>88160</v>
      </c>
      <c r="G4399" s="1" t="str">
        <f>_xll.BDS("SPX Index","CHAIN_TICKERS", "CHAIN_STRIKE_PX_OVRD",F4399, "CHAIN_PUT_CALL_TYPE_OVRD=P", "CHAIN_PERIODICITY_OVRD=M")</f>
        <v>SPX US 11/20/15 P2700</v>
      </c>
    </row>
    <row r="4400" spans="1:7" x14ac:dyDescent="0.25">
      <c r="A4400">
        <v>0</v>
      </c>
      <c r="B4400" s="9">
        <v>2.5835616438356163E-5</v>
      </c>
      <c r="C4400" s="9" t="str">
        <f t="shared" si="136"/>
        <v>$H$4427</v>
      </c>
      <c r="D4400" s="9" t="str">
        <f t="shared" si="137"/>
        <v>H4427</v>
      </c>
      <c r="F4400">
        <v>88180</v>
      </c>
      <c r="G4400" s="1" t="str">
        <f>_xll.BDS("SPX Index","CHAIN_TICKERS", "CHAIN_STRIKE_PX_OVRD",F4400, "CHAIN_PUT_CALL_TYPE_OVRD=P", "CHAIN_PERIODICITY_OVRD=M")</f>
        <v>SPX US 11/20/15 P2700</v>
      </c>
    </row>
    <row r="4401" spans="1:7" x14ac:dyDescent="0.25">
      <c r="A4401">
        <v>3</v>
      </c>
      <c r="B4401" s="9">
        <v>2.5835616438356163E-5</v>
      </c>
      <c r="C4401" s="9" t="str">
        <f t="shared" si="136"/>
        <v>$H$4428</v>
      </c>
      <c r="D4401" s="9" t="str">
        <f t="shared" si="137"/>
        <v>H4428</v>
      </c>
      <c r="F4401">
        <v>88200</v>
      </c>
      <c r="G4401" s="1" t="str">
        <f>_xll.BDS("SPX Index","CHAIN_TICKERS", "CHAIN_STRIKE_PX_OVRD",F4401, "CHAIN_PUT_CALL_TYPE_OVRD=P", "CHAIN_PERIODICITY_OVRD=M")</f>
        <v>SPX US 11/20/15 P2700</v>
      </c>
    </row>
    <row r="4402" spans="1:7" x14ac:dyDescent="0.25">
      <c r="A4402">
        <v>0</v>
      </c>
      <c r="B4402" s="9">
        <v>2.5534246575342467E-5</v>
      </c>
      <c r="C4402" s="9" t="str">
        <f t="shared" si="136"/>
        <v>$H$4429</v>
      </c>
      <c r="D4402" s="9" t="str">
        <f t="shared" si="137"/>
        <v>H4429</v>
      </c>
      <c r="F4402">
        <v>88220</v>
      </c>
      <c r="G4402" s="1" t="str">
        <f>_xll.BDS("SPX Index","CHAIN_TICKERS", "CHAIN_STRIKE_PX_OVRD",F4402, "CHAIN_PUT_CALL_TYPE_OVRD=P", "CHAIN_PERIODICITY_OVRD=M")</f>
        <v>SPX US 11/20/15 P2700</v>
      </c>
    </row>
    <row r="4403" spans="1:7" x14ac:dyDescent="0.25">
      <c r="A4403">
        <v>0</v>
      </c>
      <c r="B4403" s="9">
        <v>2.5534246575342467E-5</v>
      </c>
      <c r="C4403" s="9" t="str">
        <f t="shared" si="136"/>
        <v>$H$4430</v>
      </c>
      <c r="D4403" s="9" t="str">
        <f t="shared" si="137"/>
        <v>H4430</v>
      </c>
      <c r="F4403">
        <v>88240</v>
      </c>
      <c r="G4403" s="1" t="str">
        <f>_xll.BDS("SPX Index","CHAIN_TICKERS", "CHAIN_STRIKE_PX_OVRD",F4403, "CHAIN_PUT_CALL_TYPE_OVRD=P", "CHAIN_PERIODICITY_OVRD=M")</f>
        <v>SPX US 11/20/15 P2700</v>
      </c>
    </row>
    <row r="4404" spans="1:7" x14ac:dyDescent="0.25">
      <c r="A4404">
        <v>0</v>
      </c>
      <c r="B4404" s="9">
        <v>2.5534246575342467E-5</v>
      </c>
      <c r="C4404" s="9" t="str">
        <f t="shared" si="136"/>
        <v>$H$4431</v>
      </c>
      <c r="D4404" s="9" t="str">
        <f t="shared" si="137"/>
        <v>H4431</v>
      </c>
      <c r="F4404">
        <v>88260</v>
      </c>
      <c r="G4404" s="1" t="str">
        <f>_xll.BDS("SPX Index","CHAIN_TICKERS", "CHAIN_STRIKE_PX_OVRD",F4404, "CHAIN_PUT_CALL_TYPE_OVRD=P", "CHAIN_PERIODICITY_OVRD=M")</f>
        <v>SPX US 11/20/15 P2700</v>
      </c>
    </row>
    <row r="4405" spans="1:7" x14ac:dyDescent="0.25">
      <c r="A4405">
        <v>0</v>
      </c>
      <c r="B4405" s="9">
        <v>2.5534246575342467E-5</v>
      </c>
      <c r="C4405" s="9" t="str">
        <f t="shared" si="136"/>
        <v>$H$4432</v>
      </c>
      <c r="D4405" s="9" t="str">
        <f t="shared" si="137"/>
        <v>H4432</v>
      </c>
      <c r="F4405">
        <v>88280</v>
      </c>
      <c r="G4405" s="1" t="str">
        <f>_xll.BDS("SPX Index","CHAIN_TICKERS", "CHAIN_STRIKE_PX_OVRD",F4405, "CHAIN_PUT_CALL_TYPE_OVRD=P", "CHAIN_PERIODICITY_OVRD=M")</f>
        <v>SPX US 11/20/15 P2700</v>
      </c>
    </row>
    <row r="4406" spans="1:7" x14ac:dyDescent="0.25">
      <c r="A4406">
        <v>0</v>
      </c>
      <c r="B4406" s="9">
        <v>2.5534246575342467E-5</v>
      </c>
      <c r="C4406" s="9" t="str">
        <f t="shared" si="136"/>
        <v>$H$4433</v>
      </c>
      <c r="D4406" s="9" t="str">
        <f t="shared" si="137"/>
        <v>H4433</v>
      </c>
      <c r="F4406">
        <v>88300</v>
      </c>
      <c r="G4406" s="1" t="str">
        <f>_xll.BDS("SPX Index","CHAIN_TICKERS", "CHAIN_STRIKE_PX_OVRD",F4406, "CHAIN_PUT_CALL_TYPE_OVRD=P", "CHAIN_PERIODICITY_OVRD=M")</f>
        <v>SPX US 11/20/15 P2700</v>
      </c>
    </row>
    <row r="4407" spans="1:7" x14ac:dyDescent="0.25">
      <c r="A4407">
        <v>0</v>
      </c>
      <c r="B4407" s="9">
        <v>2.4986301369863016E-5</v>
      </c>
      <c r="C4407" s="9" t="str">
        <f t="shared" si="136"/>
        <v>$H$4434</v>
      </c>
      <c r="D4407" s="9" t="str">
        <f t="shared" si="137"/>
        <v>H4434</v>
      </c>
      <c r="F4407">
        <v>88320</v>
      </c>
      <c r="G4407" s="1" t="str">
        <f>_xll.BDS("SPX Index","CHAIN_TICKERS", "CHAIN_STRIKE_PX_OVRD",F4407, "CHAIN_PUT_CALL_TYPE_OVRD=P", "CHAIN_PERIODICITY_OVRD=M")</f>
        <v>SPX US 11/20/15 P2700</v>
      </c>
    </row>
    <row r="4408" spans="1:7" x14ac:dyDescent="0.25">
      <c r="A4408">
        <v>0</v>
      </c>
      <c r="B4408" s="9">
        <v>2.5534246575342467E-5</v>
      </c>
      <c r="C4408" s="9" t="str">
        <f t="shared" si="136"/>
        <v>$H$4435</v>
      </c>
      <c r="D4408" s="9" t="str">
        <f t="shared" si="137"/>
        <v>H4435</v>
      </c>
      <c r="F4408">
        <v>88340</v>
      </c>
      <c r="G4408" s="1" t="str">
        <f>_xll.BDS("SPX Index","CHAIN_TICKERS", "CHAIN_STRIKE_PX_OVRD",F4408, "CHAIN_PUT_CALL_TYPE_OVRD=P", "CHAIN_PERIODICITY_OVRD=M")</f>
        <v>SPX US 11/20/15 P2700</v>
      </c>
    </row>
    <row r="4409" spans="1:7" x14ac:dyDescent="0.25">
      <c r="A4409">
        <v>0</v>
      </c>
      <c r="B4409" s="9">
        <v>2.5534246575342467E-5</v>
      </c>
      <c r="C4409" s="9" t="str">
        <f t="shared" si="136"/>
        <v>$H$4436</v>
      </c>
      <c r="D4409" s="9" t="str">
        <f t="shared" si="137"/>
        <v>H4436</v>
      </c>
      <c r="F4409">
        <v>88360</v>
      </c>
      <c r="G4409" s="1" t="str">
        <f>_xll.BDS("SPX Index","CHAIN_TICKERS", "CHAIN_STRIKE_PX_OVRD",F4409, "CHAIN_PUT_CALL_TYPE_OVRD=P", "CHAIN_PERIODICITY_OVRD=M")</f>
        <v>SPX US 11/20/15 P2700</v>
      </c>
    </row>
    <row r="4410" spans="1:7" x14ac:dyDescent="0.25">
      <c r="A4410">
        <v>0</v>
      </c>
      <c r="B4410" s="9">
        <v>2.4986301369863016E-5</v>
      </c>
      <c r="C4410" s="9" t="str">
        <f t="shared" si="136"/>
        <v>$H$4437</v>
      </c>
      <c r="D4410" s="9" t="str">
        <f t="shared" si="137"/>
        <v>H4437</v>
      </c>
      <c r="F4410">
        <v>88380</v>
      </c>
      <c r="G4410" s="1" t="str">
        <f>_xll.BDS("SPX Index","CHAIN_TICKERS", "CHAIN_STRIKE_PX_OVRD",F4410, "CHAIN_PUT_CALL_TYPE_OVRD=P", "CHAIN_PERIODICITY_OVRD=M")</f>
        <v>SPX US 11/20/15 P2700</v>
      </c>
    </row>
    <row r="4411" spans="1:7" x14ac:dyDescent="0.25">
      <c r="A4411">
        <v>0</v>
      </c>
      <c r="B4411" s="9">
        <v>2.4986301369863016E-5</v>
      </c>
      <c r="C4411" s="9" t="str">
        <f t="shared" si="136"/>
        <v>$H$4438</v>
      </c>
      <c r="D4411" s="9" t="str">
        <f t="shared" si="137"/>
        <v>H4438</v>
      </c>
      <c r="F4411">
        <v>88400</v>
      </c>
      <c r="G4411" s="1" t="str">
        <f>_xll.BDS("SPX Index","CHAIN_TICKERS", "CHAIN_STRIKE_PX_OVRD",F4411, "CHAIN_PUT_CALL_TYPE_OVRD=P", "CHAIN_PERIODICITY_OVRD=M")</f>
        <v>SPX US 11/20/15 P2700</v>
      </c>
    </row>
    <row r="4412" spans="1:7" x14ac:dyDescent="0.25">
      <c r="A4412">
        <v>0</v>
      </c>
      <c r="B4412" s="9">
        <v>2.4986301369863016E-5</v>
      </c>
      <c r="C4412" s="9" t="str">
        <f t="shared" si="136"/>
        <v>$H$4439</v>
      </c>
      <c r="D4412" s="9" t="str">
        <f t="shared" si="137"/>
        <v>H4439</v>
      </c>
      <c r="F4412">
        <v>88420</v>
      </c>
      <c r="G4412" s="1" t="str">
        <f>_xll.BDS("SPX Index","CHAIN_TICKERS", "CHAIN_STRIKE_PX_OVRD",F4412, "CHAIN_PUT_CALL_TYPE_OVRD=P", "CHAIN_PERIODICITY_OVRD=M")</f>
        <v>SPX US 11/20/15 P2700</v>
      </c>
    </row>
    <row r="4413" spans="1:7" x14ac:dyDescent="0.25">
      <c r="A4413">
        <v>0</v>
      </c>
      <c r="B4413" s="9">
        <v>2.4986301369863016E-5</v>
      </c>
      <c r="C4413" s="9" t="str">
        <f t="shared" si="136"/>
        <v>$H$4440</v>
      </c>
      <c r="D4413" s="9" t="str">
        <f t="shared" si="137"/>
        <v>H4440</v>
      </c>
      <c r="F4413">
        <v>88440</v>
      </c>
      <c r="G4413" s="1" t="str">
        <f>_xll.BDS("SPX Index","CHAIN_TICKERS", "CHAIN_STRIKE_PX_OVRD",F4413, "CHAIN_PUT_CALL_TYPE_OVRD=P", "CHAIN_PERIODICITY_OVRD=M")</f>
        <v>SPX US 11/20/15 P2700</v>
      </c>
    </row>
    <row r="4414" spans="1:7" x14ac:dyDescent="0.25">
      <c r="A4414">
        <v>0</v>
      </c>
      <c r="B4414" s="9">
        <v>2.4712328767123287E-5</v>
      </c>
      <c r="C4414" s="9" t="str">
        <f t="shared" si="136"/>
        <v>$H$4441</v>
      </c>
      <c r="D4414" s="9" t="str">
        <f t="shared" si="137"/>
        <v>H4441</v>
      </c>
      <c r="F4414">
        <v>88460</v>
      </c>
      <c r="G4414" s="1" t="str">
        <f>_xll.BDS("SPX Index","CHAIN_TICKERS", "CHAIN_STRIKE_PX_OVRD",F4414, "CHAIN_PUT_CALL_TYPE_OVRD=P", "CHAIN_PERIODICITY_OVRD=M")</f>
        <v>SPX US 11/20/15 P2700</v>
      </c>
    </row>
    <row r="4415" spans="1:7" x14ac:dyDescent="0.25">
      <c r="A4415">
        <v>0</v>
      </c>
      <c r="B4415" s="9">
        <v>2.4438356164383561E-5</v>
      </c>
      <c r="C4415" s="9" t="str">
        <f t="shared" si="136"/>
        <v>$H$4442</v>
      </c>
      <c r="D4415" s="9" t="str">
        <f t="shared" si="137"/>
        <v>H4442</v>
      </c>
      <c r="F4415">
        <v>88480</v>
      </c>
      <c r="G4415" s="1" t="str">
        <f>_xll.BDS("SPX Index","CHAIN_TICKERS", "CHAIN_STRIKE_PX_OVRD",F4415, "CHAIN_PUT_CALL_TYPE_OVRD=P", "CHAIN_PERIODICITY_OVRD=M")</f>
        <v>SPX US 11/20/15 P2700</v>
      </c>
    </row>
    <row r="4416" spans="1:7" x14ac:dyDescent="0.25">
      <c r="A4416">
        <v>0</v>
      </c>
      <c r="B4416" s="9">
        <v>2.4410958904109591E-5</v>
      </c>
      <c r="C4416" s="9" t="str">
        <f t="shared" si="136"/>
        <v>$H$4443</v>
      </c>
      <c r="D4416" s="9" t="str">
        <f t="shared" si="137"/>
        <v>H4443</v>
      </c>
      <c r="F4416">
        <v>88500</v>
      </c>
      <c r="G4416" s="1" t="str">
        <f>_xll.BDS("SPX Index","CHAIN_TICKERS", "CHAIN_STRIKE_PX_OVRD",F4416, "CHAIN_PUT_CALL_TYPE_OVRD=P", "CHAIN_PERIODICITY_OVRD=M")</f>
        <v>SPX US 11/20/15 P2700</v>
      </c>
    </row>
    <row r="4417" spans="1:7" x14ac:dyDescent="0.25">
      <c r="A4417">
        <v>0</v>
      </c>
      <c r="B4417" s="9">
        <v>2.4410958904109591E-5</v>
      </c>
      <c r="C4417" s="9" t="str">
        <f t="shared" si="136"/>
        <v>$H$4444</v>
      </c>
      <c r="D4417" s="9" t="str">
        <f t="shared" si="137"/>
        <v>H4444</v>
      </c>
      <c r="F4417">
        <v>88520</v>
      </c>
      <c r="G4417" s="1" t="str">
        <f>_xll.BDS("SPX Index","CHAIN_TICKERS", "CHAIN_STRIKE_PX_OVRD",F4417, "CHAIN_PUT_CALL_TYPE_OVRD=P", "CHAIN_PERIODICITY_OVRD=M")</f>
        <v>SPX US 11/20/15 P2700</v>
      </c>
    </row>
    <row r="4418" spans="1:7" x14ac:dyDescent="0.25">
      <c r="A4418">
        <v>0</v>
      </c>
      <c r="B4418" s="9">
        <v>2.4712328767123287E-5</v>
      </c>
      <c r="C4418" s="9" t="str">
        <f t="shared" si="136"/>
        <v>$H$4445</v>
      </c>
      <c r="D4418" s="9" t="str">
        <f t="shared" si="137"/>
        <v>H4445</v>
      </c>
      <c r="F4418">
        <v>88540</v>
      </c>
      <c r="G4418" s="1" t="str">
        <f>_xll.BDS("SPX Index","CHAIN_TICKERS", "CHAIN_STRIKE_PX_OVRD",F4418, "CHAIN_PUT_CALL_TYPE_OVRD=P", "CHAIN_PERIODICITY_OVRD=M")</f>
        <v>SPX US 11/20/15 P2700</v>
      </c>
    </row>
    <row r="4419" spans="1:7" x14ac:dyDescent="0.25">
      <c r="A4419">
        <v>0</v>
      </c>
      <c r="B4419" s="9">
        <v>2.4438356164383561E-5</v>
      </c>
      <c r="C4419" s="9" t="str">
        <f t="shared" si="136"/>
        <v>$H$4446</v>
      </c>
      <c r="D4419" s="9" t="str">
        <f t="shared" si="137"/>
        <v>H4446</v>
      </c>
      <c r="F4419">
        <v>88560</v>
      </c>
      <c r="G4419" s="1" t="str">
        <f>_xll.BDS("SPX Index","CHAIN_TICKERS", "CHAIN_STRIKE_PX_OVRD",F4419, "CHAIN_PUT_CALL_TYPE_OVRD=P", "CHAIN_PERIODICITY_OVRD=M")</f>
        <v>SPX US 11/20/15 P2700</v>
      </c>
    </row>
    <row r="4420" spans="1:7" x14ac:dyDescent="0.25">
      <c r="A4420">
        <v>1</v>
      </c>
      <c r="B4420" s="9">
        <v>2.4136986301369862E-5</v>
      </c>
      <c r="C4420" s="9" t="str">
        <f t="shared" ref="C4420:C4483" si="138">ADDRESS(ROW(B4420)+MATCH(1,B4420:B4446),8)</f>
        <v>$H$4447</v>
      </c>
      <c r="D4420" s="9" t="str">
        <f t="shared" ref="D4420:D4483" si="139">"H"&amp;(ROW(B4420)+MATCH(1,B4420:B4446))</f>
        <v>H4447</v>
      </c>
      <c r="F4420">
        <v>88580</v>
      </c>
      <c r="G4420" s="1" t="str">
        <f>_xll.BDS("SPX Index","CHAIN_TICKERS", "CHAIN_STRIKE_PX_OVRD",F4420, "CHAIN_PUT_CALL_TYPE_OVRD=P", "CHAIN_PERIODICITY_OVRD=M")</f>
        <v>SPX US 11/20/15 P2700</v>
      </c>
    </row>
    <row r="4421" spans="1:7" x14ac:dyDescent="0.25">
      <c r="A4421">
        <v>0</v>
      </c>
      <c r="B4421" s="9">
        <v>2.3863013698630136E-5</v>
      </c>
      <c r="C4421" s="9" t="str">
        <f t="shared" si="138"/>
        <v>$H$4448</v>
      </c>
      <c r="D4421" s="9" t="str">
        <f t="shared" si="139"/>
        <v>H4448</v>
      </c>
      <c r="F4421">
        <v>88600</v>
      </c>
      <c r="G4421" s="1" t="str">
        <f>_xll.BDS("SPX Index","CHAIN_TICKERS", "CHAIN_STRIKE_PX_OVRD",F4421, "CHAIN_PUT_CALL_TYPE_OVRD=P", "CHAIN_PERIODICITY_OVRD=M")</f>
        <v>SPX US 11/20/15 P2700</v>
      </c>
    </row>
    <row r="4422" spans="1:7" x14ac:dyDescent="0.25">
      <c r="A4422">
        <v>0</v>
      </c>
      <c r="B4422" s="9">
        <v>2.4136986301369862E-5</v>
      </c>
      <c r="C4422" s="9" t="str">
        <f t="shared" si="138"/>
        <v>$H$4449</v>
      </c>
      <c r="D4422" s="9" t="str">
        <f t="shared" si="139"/>
        <v>H4449</v>
      </c>
      <c r="F4422">
        <v>88620</v>
      </c>
      <c r="G4422" s="1" t="str">
        <f>_xll.BDS("SPX Index","CHAIN_TICKERS", "CHAIN_STRIKE_PX_OVRD",F4422, "CHAIN_PUT_CALL_TYPE_OVRD=P", "CHAIN_PERIODICITY_OVRD=M")</f>
        <v>SPX US 11/20/15 P2700</v>
      </c>
    </row>
    <row r="4423" spans="1:7" x14ac:dyDescent="0.25">
      <c r="A4423">
        <v>0</v>
      </c>
      <c r="B4423" s="9">
        <v>2.4438356164383561E-5</v>
      </c>
      <c r="C4423" s="9" t="str">
        <f t="shared" si="138"/>
        <v>$H$4450</v>
      </c>
      <c r="D4423" s="9" t="str">
        <f t="shared" si="139"/>
        <v>H4450</v>
      </c>
      <c r="F4423">
        <v>88640</v>
      </c>
      <c r="G4423" s="1" t="str">
        <f>_xll.BDS("SPX Index","CHAIN_TICKERS", "CHAIN_STRIKE_PX_OVRD",F4423, "CHAIN_PUT_CALL_TYPE_OVRD=P", "CHAIN_PERIODICITY_OVRD=M")</f>
        <v>SPX US 11/20/15 P2700</v>
      </c>
    </row>
    <row r="4424" spans="1:7" x14ac:dyDescent="0.25">
      <c r="A4424">
        <v>0</v>
      </c>
      <c r="B4424" s="9">
        <v>2.4438356164383561E-5</v>
      </c>
      <c r="C4424" s="9" t="str">
        <f t="shared" si="138"/>
        <v>$H$4451</v>
      </c>
      <c r="D4424" s="9" t="str">
        <f t="shared" si="139"/>
        <v>H4451</v>
      </c>
      <c r="F4424">
        <v>88660</v>
      </c>
      <c r="G4424" s="1" t="str">
        <f>_xll.BDS("SPX Index","CHAIN_TICKERS", "CHAIN_STRIKE_PX_OVRD",F4424, "CHAIN_PUT_CALL_TYPE_OVRD=P", "CHAIN_PERIODICITY_OVRD=M")</f>
        <v>SPX US 11/20/15 P2700</v>
      </c>
    </row>
    <row r="4425" spans="1:7" x14ac:dyDescent="0.25">
      <c r="A4425">
        <v>0</v>
      </c>
      <c r="B4425" s="9">
        <v>2.3589041095890411E-5</v>
      </c>
      <c r="C4425" s="9" t="str">
        <f t="shared" si="138"/>
        <v>$H$4452</v>
      </c>
      <c r="D4425" s="9" t="str">
        <f t="shared" si="139"/>
        <v>H4452</v>
      </c>
      <c r="F4425">
        <v>88680</v>
      </c>
      <c r="G4425" s="1" t="str">
        <f>_xll.BDS("SPX Index","CHAIN_TICKERS", "CHAIN_STRIKE_PX_OVRD",F4425, "CHAIN_PUT_CALL_TYPE_OVRD=P", "CHAIN_PERIODICITY_OVRD=M")</f>
        <v>SPX US 11/20/15 P2700</v>
      </c>
    </row>
    <row r="4426" spans="1:7" x14ac:dyDescent="0.25">
      <c r="A4426">
        <v>0</v>
      </c>
      <c r="B4426" s="9">
        <v>2.3863013698630136E-5</v>
      </c>
      <c r="C4426" s="9" t="str">
        <f t="shared" si="138"/>
        <v>$H$4453</v>
      </c>
      <c r="D4426" s="9" t="str">
        <f t="shared" si="139"/>
        <v>H4453</v>
      </c>
      <c r="F4426">
        <v>88700</v>
      </c>
      <c r="G4426" s="1" t="str">
        <f>_xll.BDS("SPX Index","CHAIN_TICKERS", "CHAIN_STRIKE_PX_OVRD",F4426, "CHAIN_PUT_CALL_TYPE_OVRD=P", "CHAIN_PERIODICITY_OVRD=M")</f>
        <v>SPX US 11/20/15 P2700</v>
      </c>
    </row>
    <row r="4427" spans="1:7" x14ac:dyDescent="0.25">
      <c r="A4427">
        <v>0</v>
      </c>
      <c r="B4427" s="9">
        <v>2.5534246575342467E-5</v>
      </c>
      <c r="C4427" s="9" t="str">
        <f t="shared" si="138"/>
        <v>$H$4454</v>
      </c>
      <c r="D4427" s="9" t="str">
        <f t="shared" si="139"/>
        <v>H4454</v>
      </c>
      <c r="F4427">
        <v>88720</v>
      </c>
      <c r="G4427" s="1" t="str">
        <f>_xll.BDS("SPX Index","CHAIN_TICKERS", "CHAIN_STRIKE_PX_OVRD",F4427, "CHAIN_PUT_CALL_TYPE_OVRD=P", "CHAIN_PERIODICITY_OVRD=M")</f>
        <v>SPX US 11/20/15 P2700</v>
      </c>
    </row>
    <row r="4428" spans="1:7" x14ac:dyDescent="0.25">
      <c r="A4428">
        <v>0</v>
      </c>
      <c r="B4428" s="9">
        <v>2.5260273972602741E-5</v>
      </c>
      <c r="C4428" s="9" t="str">
        <f t="shared" si="138"/>
        <v>$H$4455</v>
      </c>
      <c r="D4428" s="9" t="str">
        <f t="shared" si="139"/>
        <v>H4455</v>
      </c>
      <c r="F4428">
        <v>88740</v>
      </c>
      <c r="G4428" s="1" t="str">
        <f>_xll.BDS("SPX Index","CHAIN_TICKERS", "CHAIN_STRIKE_PX_OVRD",F4428, "CHAIN_PUT_CALL_TYPE_OVRD=P", "CHAIN_PERIODICITY_OVRD=M")</f>
        <v>SPX US 11/20/15 P2700</v>
      </c>
    </row>
    <row r="4429" spans="1:7" x14ac:dyDescent="0.25">
      <c r="A4429">
        <v>0</v>
      </c>
      <c r="B4429" s="9">
        <v>2.4712328767123287E-5</v>
      </c>
      <c r="C4429" s="9" t="str">
        <f t="shared" si="138"/>
        <v>$H$4456</v>
      </c>
      <c r="D4429" s="9" t="str">
        <f t="shared" si="139"/>
        <v>H4456</v>
      </c>
      <c r="F4429">
        <v>88760</v>
      </c>
      <c r="G4429" s="1" t="str">
        <f>_xll.BDS("SPX Index","CHAIN_TICKERS", "CHAIN_STRIKE_PX_OVRD",F4429, "CHAIN_PUT_CALL_TYPE_OVRD=P", "CHAIN_PERIODICITY_OVRD=M")</f>
        <v>SPX US 11/20/15 P2700</v>
      </c>
    </row>
    <row r="4430" spans="1:7" x14ac:dyDescent="0.25">
      <c r="A4430">
        <v>0</v>
      </c>
      <c r="B4430" s="9">
        <v>2.5260273972602741E-5</v>
      </c>
      <c r="C4430" s="9" t="str">
        <f t="shared" si="138"/>
        <v>$H$4457</v>
      </c>
      <c r="D4430" s="9" t="str">
        <f t="shared" si="139"/>
        <v>H4457</v>
      </c>
      <c r="F4430">
        <v>88780</v>
      </c>
      <c r="G4430" s="1" t="str">
        <f>_xll.BDS("SPX Index","CHAIN_TICKERS", "CHAIN_STRIKE_PX_OVRD",F4430, "CHAIN_PUT_CALL_TYPE_OVRD=P", "CHAIN_PERIODICITY_OVRD=M")</f>
        <v>SPX US 11/20/15 P2700</v>
      </c>
    </row>
    <row r="4431" spans="1:7" x14ac:dyDescent="0.25">
      <c r="A4431">
        <v>0</v>
      </c>
      <c r="B4431" s="9">
        <v>2.4986301369863016E-5</v>
      </c>
      <c r="C4431" s="9" t="str">
        <f t="shared" si="138"/>
        <v>$H$4458</v>
      </c>
      <c r="D4431" s="9" t="str">
        <f t="shared" si="139"/>
        <v>H4458</v>
      </c>
      <c r="F4431">
        <v>88800</v>
      </c>
      <c r="G4431" s="1" t="str">
        <f>_xll.BDS("SPX Index","CHAIN_TICKERS", "CHAIN_STRIKE_PX_OVRD",F4431, "CHAIN_PUT_CALL_TYPE_OVRD=P", "CHAIN_PERIODICITY_OVRD=M")</f>
        <v>SPX US 11/20/15 P2700</v>
      </c>
    </row>
    <row r="4432" spans="1:7" x14ac:dyDescent="0.25">
      <c r="A4432">
        <v>0</v>
      </c>
      <c r="B4432" s="9">
        <v>2.4712328767123287E-5</v>
      </c>
      <c r="C4432" s="9" t="str">
        <f t="shared" si="138"/>
        <v>$H$4459</v>
      </c>
      <c r="D4432" s="9" t="str">
        <f t="shared" si="139"/>
        <v>H4459</v>
      </c>
      <c r="F4432">
        <v>88820</v>
      </c>
      <c r="G4432" s="1" t="str">
        <f>_xll.BDS("SPX Index","CHAIN_TICKERS", "CHAIN_STRIKE_PX_OVRD",F4432, "CHAIN_PUT_CALL_TYPE_OVRD=P", "CHAIN_PERIODICITY_OVRD=M")</f>
        <v>SPX US 11/20/15 P2700</v>
      </c>
    </row>
    <row r="4433" spans="1:7" x14ac:dyDescent="0.25">
      <c r="A4433">
        <v>0</v>
      </c>
      <c r="B4433" s="9">
        <v>2.3863013698630136E-5</v>
      </c>
      <c r="C4433" s="9" t="str">
        <f t="shared" si="138"/>
        <v>$H$4460</v>
      </c>
      <c r="D4433" s="9" t="str">
        <f t="shared" si="139"/>
        <v>H4460</v>
      </c>
      <c r="F4433">
        <v>88840</v>
      </c>
      <c r="G4433" s="1" t="str">
        <f>_xll.BDS("SPX Index","CHAIN_TICKERS", "CHAIN_STRIKE_PX_OVRD",F4433, "CHAIN_PUT_CALL_TYPE_OVRD=P", "CHAIN_PERIODICITY_OVRD=M")</f>
        <v>SPX US 11/20/15 P2700</v>
      </c>
    </row>
    <row r="4434" spans="1:7" x14ac:dyDescent="0.25">
      <c r="A4434">
        <v>0</v>
      </c>
      <c r="B4434" s="9">
        <v>2.3589041095890411E-5</v>
      </c>
      <c r="C4434" s="9" t="str">
        <f t="shared" si="138"/>
        <v>$H$4461</v>
      </c>
      <c r="D4434" s="9" t="str">
        <f t="shared" si="139"/>
        <v>H4461</v>
      </c>
      <c r="F4434">
        <v>88860</v>
      </c>
      <c r="G4434" s="1" t="str">
        <f>_xll.BDS("SPX Index","CHAIN_TICKERS", "CHAIN_STRIKE_PX_OVRD",F4434, "CHAIN_PUT_CALL_TYPE_OVRD=P", "CHAIN_PERIODICITY_OVRD=M")</f>
        <v>SPX US 11/20/15 P2700</v>
      </c>
    </row>
    <row r="4435" spans="1:7" x14ac:dyDescent="0.25">
      <c r="A4435">
        <v>0</v>
      </c>
      <c r="B4435" s="9">
        <v>2.3863013698630136E-5</v>
      </c>
      <c r="C4435" s="9" t="str">
        <f t="shared" si="138"/>
        <v>$H$4462</v>
      </c>
      <c r="D4435" s="9" t="str">
        <f t="shared" si="139"/>
        <v>H4462</v>
      </c>
      <c r="F4435">
        <v>88880</v>
      </c>
      <c r="G4435" s="1" t="str">
        <f>_xll.BDS("SPX Index","CHAIN_TICKERS", "CHAIN_STRIKE_PX_OVRD",F4435, "CHAIN_PUT_CALL_TYPE_OVRD=P", "CHAIN_PERIODICITY_OVRD=M")</f>
        <v>SPX US 11/20/15 P2700</v>
      </c>
    </row>
    <row r="4436" spans="1:7" x14ac:dyDescent="0.25">
      <c r="A4436">
        <v>0</v>
      </c>
      <c r="B4436" s="9">
        <v>2.4136986301369862E-5</v>
      </c>
      <c r="C4436" s="9" t="str">
        <f t="shared" si="138"/>
        <v>$H$4463</v>
      </c>
      <c r="D4436" s="9" t="str">
        <f t="shared" si="139"/>
        <v>H4463</v>
      </c>
      <c r="F4436">
        <v>88900</v>
      </c>
      <c r="G4436" s="1" t="str">
        <f>_xll.BDS("SPX Index","CHAIN_TICKERS", "CHAIN_STRIKE_PX_OVRD",F4436, "CHAIN_PUT_CALL_TYPE_OVRD=P", "CHAIN_PERIODICITY_OVRD=M")</f>
        <v>SPX US 11/20/15 P2700</v>
      </c>
    </row>
    <row r="4437" spans="1:7" x14ac:dyDescent="0.25">
      <c r="A4437">
        <v>0</v>
      </c>
      <c r="B4437" s="9">
        <v>2.3863013698630136E-5</v>
      </c>
      <c r="C4437" s="9" t="str">
        <f t="shared" si="138"/>
        <v>$H$4464</v>
      </c>
      <c r="D4437" s="9" t="str">
        <f t="shared" si="139"/>
        <v>H4464</v>
      </c>
      <c r="F4437">
        <v>88920</v>
      </c>
      <c r="G4437" s="1" t="str">
        <f>_xll.BDS("SPX Index","CHAIN_TICKERS", "CHAIN_STRIKE_PX_OVRD",F4437, "CHAIN_PUT_CALL_TYPE_OVRD=P", "CHAIN_PERIODICITY_OVRD=M")</f>
        <v>SPX US 11/20/15 P2700</v>
      </c>
    </row>
    <row r="4438" spans="1:7" x14ac:dyDescent="0.25">
      <c r="A4438">
        <v>1</v>
      </c>
      <c r="B4438" s="9">
        <v>2.3863013698630136E-5</v>
      </c>
      <c r="C4438" s="9" t="str">
        <f t="shared" si="138"/>
        <v>$H$4465</v>
      </c>
      <c r="D4438" s="9" t="str">
        <f t="shared" si="139"/>
        <v>H4465</v>
      </c>
      <c r="F4438">
        <v>88940</v>
      </c>
      <c r="G4438" s="1" t="str">
        <f>_xll.BDS("SPX Index","CHAIN_TICKERS", "CHAIN_STRIKE_PX_OVRD",F4438, "CHAIN_PUT_CALL_TYPE_OVRD=P", "CHAIN_PERIODICITY_OVRD=M")</f>
        <v>SPX US 11/20/15 P2700</v>
      </c>
    </row>
    <row r="4439" spans="1:7" x14ac:dyDescent="0.25">
      <c r="A4439">
        <v>0</v>
      </c>
      <c r="B4439" s="9">
        <v>2.4136986301369862E-5</v>
      </c>
      <c r="C4439" s="9" t="str">
        <f t="shared" si="138"/>
        <v>$H$4466</v>
      </c>
      <c r="D4439" s="9" t="str">
        <f t="shared" si="139"/>
        <v>H4466</v>
      </c>
      <c r="F4439">
        <v>88960</v>
      </c>
      <c r="G4439" s="1" t="str">
        <f>_xll.BDS("SPX Index","CHAIN_TICKERS", "CHAIN_STRIKE_PX_OVRD",F4439, "CHAIN_PUT_CALL_TYPE_OVRD=P", "CHAIN_PERIODICITY_OVRD=M")</f>
        <v>SPX US 11/20/15 P2700</v>
      </c>
    </row>
    <row r="4440" spans="1:7" x14ac:dyDescent="0.25">
      <c r="A4440">
        <v>0</v>
      </c>
      <c r="B4440" s="9">
        <v>2.3863013698630136E-5</v>
      </c>
      <c r="C4440" s="9" t="str">
        <f t="shared" si="138"/>
        <v>$H$4467</v>
      </c>
      <c r="D4440" s="9" t="str">
        <f t="shared" si="139"/>
        <v>H4467</v>
      </c>
      <c r="F4440">
        <v>88980</v>
      </c>
      <c r="G4440" s="1" t="str">
        <f>_xll.BDS("SPX Index","CHAIN_TICKERS", "CHAIN_STRIKE_PX_OVRD",F4440, "CHAIN_PUT_CALL_TYPE_OVRD=P", "CHAIN_PERIODICITY_OVRD=M")</f>
        <v>SPX US 11/20/15 P2700</v>
      </c>
    </row>
    <row r="4441" spans="1:7" x14ac:dyDescent="0.25">
      <c r="A4441">
        <v>0</v>
      </c>
      <c r="B4441" s="9">
        <v>2.4136986301369862E-5</v>
      </c>
      <c r="C4441" s="9" t="str">
        <f t="shared" si="138"/>
        <v>$H$4468</v>
      </c>
      <c r="D4441" s="9" t="str">
        <f t="shared" si="139"/>
        <v>H4468</v>
      </c>
      <c r="F4441">
        <v>89000</v>
      </c>
      <c r="G4441" s="1" t="str">
        <f>_xll.BDS("SPX Index","CHAIN_TICKERS", "CHAIN_STRIKE_PX_OVRD",F4441, "CHAIN_PUT_CALL_TYPE_OVRD=P", "CHAIN_PERIODICITY_OVRD=M")</f>
        <v>SPX US 11/20/15 P2700</v>
      </c>
    </row>
    <row r="4442" spans="1:7" x14ac:dyDescent="0.25">
      <c r="A4442">
        <v>0</v>
      </c>
      <c r="B4442" s="9">
        <v>2.3863013698630136E-5</v>
      </c>
      <c r="C4442" s="9" t="str">
        <f t="shared" si="138"/>
        <v>$H$4469</v>
      </c>
      <c r="D4442" s="9" t="str">
        <f t="shared" si="139"/>
        <v>H4469</v>
      </c>
      <c r="F4442">
        <v>89020</v>
      </c>
      <c r="G4442" s="1" t="str">
        <f>_xll.BDS("SPX Index","CHAIN_TICKERS", "CHAIN_STRIKE_PX_OVRD",F4442, "CHAIN_PUT_CALL_TYPE_OVRD=P", "CHAIN_PERIODICITY_OVRD=M")</f>
        <v>SPX US 11/20/15 P2700</v>
      </c>
    </row>
    <row r="4443" spans="1:7" x14ac:dyDescent="0.25">
      <c r="A4443">
        <v>0</v>
      </c>
      <c r="B4443" s="9">
        <v>2.4136986301369862E-5</v>
      </c>
      <c r="C4443" s="9" t="str">
        <f t="shared" si="138"/>
        <v>$H$4470</v>
      </c>
      <c r="D4443" s="9" t="str">
        <f t="shared" si="139"/>
        <v>H4470</v>
      </c>
      <c r="F4443">
        <v>89040</v>
      </c>
      <c r="G4443" s="1" t="str">
        <f>_xll.BDS("SPX Index","CHAIN_TICKERS", "CHAIN_STRIKE_PX_OVRD",F4443, "CHAIN_PUT_CALL_TYPE_OVRD=P", "CHAIN_PERIODICITY_OVRD=M")</f>
        <v>SPX US 11/20/15 P2700</v>
      </c>
    </row>
    <row r="4444" spans="1:7" x14ac:dyDescent="0.25">
      <c r="A4444">
        <v>0</v>
      </c>
      <c r="B4444" s="9">
        <v>2.4712328767123287E-5</v>
      </c>
      <c r="C4444" s="9" t="str">
        <f t="shared" si="138"/>
        <v>$H$4471</v>
      </c>
      <c r="D4444" s="9" t="str">
        <f t="shared" si="139"/>
        <v>H4471</v>
      </c>
      <c r="F4444">
        <v>89060</v>
      </c>
      <c r="G4444" s="1" t="str">
        <f>_xll.BDS("SPX Index","CHAIN_TICKERS", "CHAIN_STRIKE_PX_OVRD",F4444, "CHAIN_PUT_CALL_TYPE_OVRD=P", "CHAIN_PERIODICITY_OVRD=M")</f>
        <v>SPX US 11/20/15 P2700</v>
      </c>
    </row>
    <row r="4445" spans="1:7" x14ac:dyDescent="0.25">
      <c r="A4445">
        <v>0</v>
      </c>
      <c r="B4445" s="9">
        <v>2.4986301369863016E-5</v>
      </c>
      <c r="C4445" s="9" t="str">
        <f t="shared" si="138"/>
        <v>$H$4472</v>
      </c>
      <c r="D4445" s="9" t="str">
        <f t="shared" si="139"/>
        <v>H4472</v>
      </c>
      <c r="F4445">
        <v>89080</v>
      </c>
      <c r="G4445" s="1" t="str">
        <f>_xll.BDS("SPX Index","CHAIN_TICKERS", "CHAIN_STRIKE_PX_OVRD",F4445, "CHAIN_PUT_CALL_TYPE_OVRD=P", "CHAIN_PERIODICITY_OVRD=M")</f>
        <v>SPX US 11/20/15 P2700</v>
      </c>
    </row>
    <row r="4446" spans="1:7" x14ac:dyDescent="0.25">
      <c r="A4446">
        <v>0</v>
      </c>
      <c r="B4446" s="9">
        <v>2.5534246575342467E-5</v>
      </c>
      <c r="C4446" s="9" t="str">
        <f t="shared" si="138"/>
        <v>$H$4473</v>
      </c>
      <c r="D4446" s="9" t="str">
        <f t="shared" si="139"/>
        <v>H4473</v>
      </c>
      <c r="F4446">
        <v>89100</v>
      </c>
      <c r="G4446" s="1" t="str">
        <f>_xll.BDS("SPX Index","CHAIN_TICKERS", "CHAIN_STRIKE_PX_OVRD",F4446, "CHAIN_PUT_CALL_TYPE_OVRD=P", "CHAIN_PERIODICITY_OVRD=M")</f>
        <v>SPX US 11/20/15 P2700</v>
      </c>
    </row>
    <row r="4447" spans="1:7" x14ac:dyDescent="0.25">
      <c r="A4447">
        <v>0</v>
      </c>
      <c r="B4447" s="9">
        <v>2.5534246575342467E-5</v>
      </c>
      <c r="C4447" s="9" t="str">
        <f t="shared" si="138"/>
        <v>$H$4474</v>
      </c>
      <c r="D4447" s="9" t="str">
        <f t="shared" si="139"/>
        <v>H4474</v>
      </c>
      <c r="F4447">
        <v>89120</v>
      </c>
      <c r="G4447" s="1" t="str">
        <f>_xll.BDS("SPX Index","CHAIN_TICKERS", "CHAIN_STRIKE_PX_OVRD",F4447, "CHAIN_PUT_CALL_TYPE_OVRD=P", "CHAIN_PERIODICITY_OVRD=M")</f>
        <v>SPX US 11/20/15 P2700</v>
      </c>
    </row>
    <row r="4448" spans="1:7" x14ac:dyDescent="0.25">
      <c r="A4448">
        <v>0</v>
      </c>
      <c r="B4448" s="9">
        <v>2.4986301369863016E-5</v>
      </c>
      <c r="C4448" s="9" t="str">
        <f t="shared" si="138"/>
        <v>$H$4475</v>
      </c>
      <c r="D4448" s="9" t="str">
        <f t="shared" si="139"/>
        <v>H4475</v>
      </c>
      <c r="F4448">
        <v>89140</v>
      </c>
      <c r="G4448" s="1" t="str">
        <f>_xll.BDS("SPX Index","CHAIN_TICKERS", "CHAIN_STRIKE_PX_OVRD",F4448, "CHAIN_PUT_CALL_TYPE_OVRD=P", "CHAIN_PERIODICITY_OVRD=M")</f>
        <v>SPX US 11/20/15 P2700</v>
      </c>
    </row>
    <row r="4449" spans="1:7" x14ac:dyDescent="0.25">
      <c r="A4449">
        <v>0</v>
      </c>
      <c r="B4449" s="9">
        <v>2.5260273972602741E-5</v>
      </c>
      <c r="C4449" s="9" t="str">
        <f t="shared" si="138"/>
        <v>$H$4476</v>
      </c>
      <c r="D4449" s="9" t="str">
        <f t="shared" si="139"/>
        <v>H4476</v>
      </c>
      <c r="F4449">
        <v>89160</v>
      </c>
      <c r="G4449" s="1" t="str">
        <f>_xll.BDS("SPX Index","CHAIN_TICKERS", "CHAIN_STRIKE_PX_OVRD",F4449, "CHAIN_PUT_CALL_TYPE_OVRD=P", "CHAIN_PERIODICITY_OVRD=M")</f>
        <v>SPX US 11/20/15 P2700</v>
      </c>
    </row>
    <row r="4450" spans="1:7" x14ac:dyDescent="0.25">
      <c r="A4450">
        <v>0</v>
      </c>
      <c r="B4450" s="9">
        <v>2.5534246575342467E-5</v>
      </c>
      <c r="C4450" s="9" t="str">
        <f t="shared" si="138"/>
        <v>$H$4477</v>
      </c>
      <c r="D4450" s="9" t="str">
        <f t="shared" si="139"/>
        <v>H4477</v>
      </c>
      <c r="F4450">
        <v>89180</v>
      </c>
      <c r="G4450" s="1" t="str">
        <f>_xll.BDS("SPX Index","CHAIN_TICKERS", "CHAIN_STRIKE_PX_OVRD",F4450, "CHAIN_PUT_CALL_TYPE_OVRD=P", "CHAIN_PERIODICITY_OVRD=M")</f>
        <v>SPX US 11/20/15 P2700</v>
      </c>
    </row>
    <row r="4451" spans="1:7" x14ac:dyDescent="0.25">
      <c r="A4451">
        <v>0</v>
      </c>
      <c r="B4451" s="9">
        <v>2.5260273972602741E-5</v>
      </c>
      <c r="C4451" s="9" t="str">
        <f t="shared" si="138"/>
        <v>$H$4478</v>
      </c>
      <c r="D4451" s="9" t="str">
        <f t="shared" si="139"/>
        <v>H4478</v>
      </c>
      <c r="F4451">
        <v>89200</v>
      </c>
      <c r="G4451" s="1" t="str">
        <f>_xll.BDS("SPX Index","CHAIN_TICKERS", "CHAIN_STRIKE_PX_OVRD",F4451, "CHAIN_PUT_CALL_TYPE_OVRD=P", "CHAIN_PERIODICITY_OVRD=M")</f>
        <v>SPX US 11/20/15 P2700</v>
      </c>
    </row>
    <row r="4452" spans="1:7" x14ac:dyDescent="0.25">
      <c r="A4452">
        <v>0</v>
      </c>
      <c r="B4452" s="9">
        <v>2.5534246575342467E-5</v>
      </c>
      <c r="C4452" s="9" t="str">
        <f t="shared" si="138"/>
        <v>$H$4479</v>
      </c>
      <c r="D4452" s="9" t="str">
        <f t="shared" si="139"/>
        <v>H4479</v>
      </c>
      <c r="F4452">
        <v>89220</v>
      </c>
      <c r="G4452" s="1" t="str">
        <f>_xll.BDS("SPX Index","CHAIN_TICKERS", "CHAIN_STRIKE_PX_OVRD",F4452, "CHAIN_PUT_CALL_TYPE_OVRD=P", "CHAIN_PERIODICITY_OVRD=M")</f>
        <v>SPX US 11/20/15 P2700</v>
      </c>
    </row>
    <row r="4453" spans="1:7" x14ac:dyDescent="0.25">
      <c r="A4453">
        <v>0</v>
      </c>
      <c r="B4453" s="9">
        <v>2.5260273972602741E-5</v>
      </c>
      <c r="C4453" s="9" t="str">
        <f t="shared" si="138"/>
        <v>$H$4480</v>
      </c>
      <c r="D4453" s="9" t="str">
        <f t="shared" si="139"/>
        <v>H4480</v>
      </c>
      <c r="F4453">
        <v>89240</v>
      </c>
      <c r="G4453" s="1" t="str">
        <f>_xll.BDS("SPX Index","CHAIN_TICKERS", "CHAIN_STRIKE_PX_OVRD",F4453, "CHAIN_PUT_CALL_TYPE_OVRD=P", "CHAIN_PERIODICITY_OVRD=M")</f>
        <v>SPX US 11/20/15 P2700</v>
      </c>
    </row>
    <row r="4454" spans="1:7" x14ac:dyDescent="0.25">
      <c r="A4454">
        <v>0</v>
      </c>
      <c r="B4454" s="9">
        <v>2.5534246575342467E-5</v>
      </c>
      <c r="C4454" s="9" t="str">
        <f t="shared" si="138"/>
        <v>$H$4481</v>
      </c>
      <c r="D4454" s="9" t="str">
        <f t="shared" si="139"/>
        <v>H4481</v>
      </c>
      <c r="F4454">
        <v>89260</v>
      </c>
      <c r="G4454" s="1" t="str">
        <f>_xll.BDS("SPX Index","CHAIN_TICKERS", "CHAIN_STRIKE_PX_OVRD",F4454, "CHAIN_PUT_CALL_TYPE_OVRD=P", "CHAIN_PERIODICITY_OVRD=M")</f>
        <v>SPX US 11/20/15 P2700</v>
      </c>
    </row>
    <row r="4455" spans="1:7" x14ac:dyDescent="0.25">
      <c r="A4455">
        <v>0</v>
      </c>
      <c r="B4455" s="9">
        <v>2.5835616438356163E-5</v>
      </c>
      <c r="C4455" s="9" t="str">
        <f t="shared" si="138"/>
        <v>$H$4482</v>
      </c>
      <c r="D4455" s="9" t="str">
        <f t="shared" si="139"/>
        <v>H4482</v>
      </c>
      <c r="F4455">
        <v>89280</v>
      </c>
      <c r="G4455" s="1" t="str">
        <f>_xll.BDS("SPX Index","CHAIN_TICKERS", "CHAIN_STRIKE_PX_OVRD",F4455, "CHAIN_PUT_CALL_TYPE_OVRD=P", "CHAIN_PERIODICITY_OVRD=M")</f>
        <v>SPX US 11/20/15 P2700</v>
      </c>
    </row>
    <row r="4456" spans="1:7" x14ac:dyDescent="0.25">
      <c r="A4456">
        <v>0</v>
      </c>
      <c r="B4456" s="9">
        <v>2.5260273972602741E-5</v>
      </c>
      <c r="C4456" s="9" t="str">
        <f t="shared" si="138"/>
        <v>$H$4483</v>
      </c>
      <c r="D4456" s="9" t="str">
        <f t="shared" si="139"/>
        <v>H4483</v>
      </c>
      <c r="F4456">
        <v>89300</v>
      </c>
      <c r="G4456" s="1" t="str">
        <f>_xll.BDS("SPX Index","CHAIN_TICKERS", "CHAIN_STRIKE_PX_OVRD",F4456, "CHAIN_PUT_CALL_TYPE_OVRD=P", "CHAIN_PERIODICITY_OVRD=M")</f>
        <v>SPX US 11/20/15 P2700</v>
      </c>
    </row>
    <row r="4457" spans="1:7" x14ac:dyDescent="0.25">
      <c r="A4457">
        <v>0</v>
      </c>
      <c r="B4457" s="9">
        <v>2.4986301369863016E-5</v>
      </c>
      <c r="C4457" s="9" t="str">
        <f t="shared" si="138"/>
        <v>$H$4484</v>
      </c>
      <c r="D4457" s="9" t="str">
        <f t="shared" si="139"/>
        <v>H4484</v>
      </c>
      <c r="F4457">
        <v>89320</v>
      </c>
      <c r="G4457" s="1" t="str">
        <f>_xll.BDS("SPX Index","CHAIN_TICKERS", "CHAIN_STRIKE_PX_OVRD",F4457, "CHAIN_PUT_CALL_TYPE_OVRD=P", "CHAIN_PERIODICITY_OVRD=M")</f>
        <v>SPX US 11/20/15 P2700</v>
      </c>
    </row>
    <row r="4458" spans="1:7" x14ac:dyDescent="0.25">
      <c r="A4458">
        <v>0</v>
      </c>
      <c r="B4458" s="9">
        <v>2.4986301369863016E-5</v>
      </c>
      <c r="C4458" s="9" t="str">
        <f t="shared" si="138"/>
        <v>$H$4485</v>
      </c>
      <c r="D4458" s="9" t="str">
        <f t="shared" si="139"/>
        <v>H4485</v>
      </c>
      <c r="F4458">
        <v>89340</v>
      </c>
      <c r="G4458" s="1" t="str">
        <f>_xll.BDS("SPX Index","CHAIN_TICKERS", "CHAIN_STRIKE_PX_OVRD",F4458, "CHAIN_PUT_CALL_TYPE_OVRD=P", "CHAIN_PERIODICITY_OVRD=M")</f>
        <v>SPX US 11/20/15 P2700</v>
      </c>
    </row>
    <row r="4459" spans="1:7" x14ac:dyDescent="0.25">
      <c r="A4459">
        <v>0</v>
      </c>
      <c r="B4459" s="9">
        <v>2.4986301369863016E-5</v>
      </c>
      <c r="C4459" s="9" t="str">
        <f t="shared" si="138"/>
        <v>$H$4486</v>
      </c>
      <c r="D4459" s="9" t="str">
        <f t="shared" si="139"/>
        <v>H4486</v>
      </c>
      <c r="F4459">
        <v>89360</v>
      </c>
      <c r="G4459" s="1" t="str">
        <f>_xll.BDS("SPX Index","CHAIN_TICKERS", "CHAIN_STRIKE_PX_OVRD",F4459, "CHAIN_PUT_CALL_TYPE_OVRD=P", "CHAIN_PERIODICITY_OVRD=M")</f>
        <v>SPX US 11/20/15 P2700</v>
      </c>
    </row>
    <row r="4460" spans="1:7" x14ac:dyDescent="0.25">
      <c r="A4460">
        <v>0</v>
      </c>
      <c r="B4460" s="9">
        <v>2.5534246575342467E-5</v>
      </c>
      <c r="C4460" s="9" t="str">
        <f t="shared" si="138"/>
        <v>$H$4487</v>
      </c>
      <c r="D4460" s="9" t="str">
        <f t="shared" si="139"/>
        <v>H4487</v>
      </c>
      <c r="F4460">
        <v>89380</v>
      </c>
      <c r="G4460" s="1" t="str">
        <f>_xll.BDS("SPX Index","CHAIN_TICKERS", "CHAIN_STRIKE_PX_OVRD",F4460, "CHAIN_PUT_CALL_TYPE_OVRD=P", "CHAIN_PERIODICITY_OVRD=M")</f>
        <v>SPX US 11/20/15 P2700</v>
      </c>
    </row>
    <row r="4461" spans="1:7" x14ac:dyDescent="0.25">
      <c r="A4461">
        <v>3</v>
      </c>
      <c r="B4461" s="9">
        <v>2.5534246575342467E-5</v>
      </c>
      <c r="C4461" s="9" t="str">
        <f t="shared" si="138"/>
        <v>$H$4488</v>
      </c>
      <c r="D4461" s="9" t="str">
        <f t="shared" si="139"/>
        <v>H4488</v>
      </c>
      <c r="F4461">
        <v>89400</v>
      </c>
      <c r="G4461" s="1" t="str">
        <f>_xll.BDS("SPX Index","CHAIN_TICKERS", "CHAIN_STRIKE_PX_OVRD",F4461, "CHAIN_PUT_CALL_TYPE_OVRD=P", "CHAIN_PERIODICITY_OVRD=M")</f>
        <v>SPX US 11/20/15 P2700</v>
      </c>
    </row>
    <row r="4462" spans="1:7" x14ac:dyDescent="0.25">
      <c r="A4462">
        <v>0</v>
      </c>
      <c r="B4462" s="9">
        <v>2.5534246575342467E-5</v>
      </c>
      <c r="C4462" s="9" t="str">
        <f t="shared" si="138"/>
        <v>$H$4489</v>
      </c>
      <c r="D4462" s="9" t="str">
        <f t="shared" si="139"/>
        <v>H4489</v>
      </c>
      <c r="F4462">
        <v>89420</v>
      </c>
      <c r="G4462" s="1" t="str">
        <f>_xll.BDS("SPX Index","CHAIN_TICKERS", "CHAIN_STRIKE_PX_OVRD",F4462, "CHAIN_PUT_CALL_TYPE_OVRD=P", "CHAIN_PERIODICITY_OVRD=M")</f>
        <v>SPX US 11/20/15 P2700</v>
      </c>
    </row>
    <row r="4463" spans="1:7" x14ac:dyDescent="0.25">
      <c r="A4463">
        <v>0</v>
      </c>
      <c r="B4463" s="9">
        <v>2.5835616438356163E-5</v>
      </c>
      <c r="C4463" s="9" t="str">
        <f t="shared" si="138"/>
        <v>$H$4490</v>
      </c>
      <c r="D4463" s="9" t="str">
        <f t="shared" si="139"/>
        <v>H4490</v>
      </c>
      <c r="F4463">
        <v>89440</v>
      </c>
      <c r="G4463" s="1" t="str">
        <f>_xll.BDS("SPX Index","CHAIN_TICKERS", "CHAIN_STRIKE_PX_OVRD",F4463, "CHAIN_PUT_CALL_TYPE_OVRD=P", "CHAIN_PERIODICITY_OVRD=M")</f>
        <v>SPX US 11/20/15 P2700</v>
      </c>
    </row>
    <row r="4464" spans="1:7" x14ac:dyDescent="0.25">
      <c r="A4464">
        <v>0</v>
      </c>
      <c r="B4464" s="9">
        <v>2.6109589041095889E-5</v>
      </c>
      <c r="C4464" s="9" t="str">
        <f t="shared" si="138"/>
        <v>$H$4491</v>
      </c>
      <c r="D4464" s="9" t="str">
        <f t="shared" si="139"/>
        <v>H4491</v>
      </c>
      <c r="F4464">
        <v>89460</v>
      </c>
      <c r="G4464" s="1" t="str">
        <f>_xll.BDS("SPX Index","CHAIN_TICKERS", "CHAIN_STRIKE_PX_OVRD",F4464, "CHAIN_PUT_CALL_TYPE_OVRD=P", "CHAIN_PERIODICITY_OVRD=M")</f>
        <v>SPX US 11/20/15 P2700</v>
      </c>
    </row>
    <row r="4465" spans="1:7" x14ac:dyDescent="0.25">
      <c r="A4465">
        <v>0</v>
      </c>
      <c r="B4465" s="9">
        <v>2.6383561643835614E-5</v>
      </c>
      <c r="C4465" s="9" t="str">
        <f t="shared" si="138"/>
        <v>$H$4492</v>
      </c>
      <c r="D4465" s="9" t="str">
        <f t="shared" si="139"/>
        <v>H4492</v>
      </c>
      <c r="F4465">
        <v>89480</v>
      </c>
      <c r="G4465" s="1" t="str">
        <f>_xll.BDS("SPX Index","CHAIN_TICKERS", "CHAIN_STRIKE_PX_OVRD",F4465, "CHAIN_PUT_CALL_TYPE_OVRD=P", "CHAIN_PERIODICITY_OVRD=M")</f>
        <v>SPX US 11/20/15 P2700</v>
      </c>
    </row>
    <row r="4466" spans="1:7" x14ac:dyDescent="0.25">
      <c r="A4466">
        <v>0</v>
      </c>
      <c r="B4466" s="9">
        <v>2.6109589041095889E-5</v>
      </c>
      <c r="C4466" s="9" t="str">
        <f t="shared" si="138"/>
        <v>$H$4493</v>
      </c>
      <c r="D4466" s="9" t="str">
        <f t="shared" si="139"/>
        <v>H4493</v>
      </c>
      <c r="F4466">
        <v>89500</v>
      </c>
      <c r="G4466" s="1" t="str">
        <f>_xll.BDS("SPX Index","CHAIN_TICKERS", "CHAIN_STRIKE_PX_OVRD",F4466, "CHAIN_PUT_CALL_TYPE_OVRD=P", "CHAIN_PERIODICITY_OVRD=M")</f>
        <v>SPX US 11/20/15 P2700</v>
      </c>
    </row>
    <row r="4467" spans="1:7" x14ac:dyDescent="0.25">
      <c r="A4467">
        <v>0</v>
      </c>
      <c r="B4467" s="9">
        <v>2.5835616438356163E-5</v>
      </c>
      <c r="C4467" s="9" t="str">
        <f t="shared" si="138"/>
        <v>$H$4494</v>
      </c>
      <c r="D4467" s="9" t="str">
        <f t="shared" si="139"/>
        <v>H4494</v>
      </c>
      <c r="F4467">
        <v>89520</v>
      </c>
      <c r="G4467" s="1" t="str">
        <f>_xll.BDS("SPX Index","CHAIN_TICKERS", "CHAIN_STRIKE_PX_OVRD",F4467, "CHAIN_PUT_CALL_TYPE_OVRD=P", "CHAIN_PERIODICITY_OVRD=M")</f>
        <v>SPX US 11/20/15 P2700</v>
      </c>
    </row>
    <row r="4468" spans="1:7" x14ac:dyDescent="0.25">
      <c r="A4468">
        <v>0</v>
      </c>
      <c r="B4468" s="9">
        <v>2.6109589041095889E-5</v>
      </c>
      <c r="C4468" s="9" t="str">
        <f t="shared" si="138"/>
        <v>$H$4495</v>
      </c>
      <c r="D4468" s="9" t="str">
        <f t="shared" si="139"/>
        <v>H4495</v>
      </c>
      <c r="F4468">
        <v>89540</v>
      </c>
      <c r="G4468" s="1" t="str">
        <f>_xll.BDS("SPX Index","CHAIN_TICKERS", "CHAIN_STRIKE_PX_OVRD",F4468, "CHAIN_PUT_CALL_TYPE_OVRD=P", "CHAIN_PERIODICITY_OVRD=M")</f>
        <v>SPX US 11/20/15 P2700</v>
      </c>
    </row>
    <row r="4469" spans="1:7" x14ac:dyDescent="0.25">
      <c r="A4469">
        <v>0</v>
      </c>
      <c r="B4469" s="9">
        <v>2.6383561643835614E-5</v>
      </c>
      <c r="C4469" s="9" t="str">
        <f t="shared" si="138"/>
        <v>$H$4496</v>
      </c>
      <c r="D4469" s="9" t="str">
        <f t="shared" si="139"/>
        <v>H4496</v>
      </c>
      <c r="F4469">
        <v>89560</v>
      </c>
      <c r="G4469" s="1" t="str">
        <f>_xll.BDS("SPX Index","CHAIN_TICKERS", "CHAIN_STRIKE_PX_OVRD",F4469, "CHAIN_PUT_CALL_TYPE_OVRD=P", "CHAIN_PERIODICITY_OVRD=M")</f>
        <v>SPX US 11/20/15 P2700</v>
      </c>
    </row>
    <row r="4470" spans="1:7" x14ac:dyDescent="0.25">
      <c r="A4470">
        <v>0</v>
      </c>
      <c r="B4470" s="9">
        <v>2.6109589041095889E-5</v>
      </c>
      <c r="C4470" s="9" t="str">
        <f t="shared" si="138"/>
        <v>$H$4497</v>
      </c>
      <c r="D4470" s="9" t="str">
        <f t="shared" si="139"/>
        <v>H4497</v>
      </c>
      <c r="F4470">
        <v>89580</v>
      </c>
      <c r="G4470" s="1" t="str">
        <f>_xll.BDS("SPX Index","CHAIN_TICKERS", "CHAIN_STRIKE_PX_OVRD",F4470, "CHAIN_PUT_CALL_TYPE_OVRD=P", "CHAIN_PERIODICITY_OVRD=M")</f>
        <v>SPX US 11/20/15 P2700</v>
      </c>
    </row>
    <row r="4471" spans="1:7" x14ac:dyDescent="0.25">
      <c r="A4471">
        <v>0</v>
      </c>
      <c r="B4471" s="9">
        <v>2.6383561643835614E-5</v>
      </c>
      <c r="C4471" s="9" t="str">
        <f t="shared" si="138"/>
        <v>$H$4498</v>
      </c>
      <c r="D4471" s="9" t="str">
        <f t="shared" si="139"/>
        <v>H4498</v>
      </c>
      <c r="F4471">
        <v>89600</v>
      </c>
      <c r="G4471" s="1" t="str">
        <f>_xll.BDS("SPX Index","CHAIN_TICKERS", "CHAIN_STRIKE_PX_OVRD",F4471, "CHAIN_PUT_CALL_TYPE_OVRD=P", "CHAIN_PERIODICITY_OVRD=M")</f>
        <v>SPX US 11/20/15 P2700</v>
      </c>
    </row>
    <row r="4472" spans="1:7" x14ac:dyDescent="0.25">
      <c r="A4472">
        <v>0</v>
      </c>
      <c r="B4472" s="9">
        <v>2.6109589041095889E-5</v>
      </c>
      <c r="C4472" s="9" t="str">
        <f t="shared" si="138"/>
        <v>$H$4499</v>
      </c>
      <c r="D4472" s="9" t="str">
        <f t="shared" si="139"/>
        <v>H4499</v>
      </c>
      <c r="F4472">
        <v>89620</v>
      </c>
      <c r="G4472" s="1" t="str">
        <f>_xll.BDS("SPX Index","CHAIN_TICKERS", "CHAIN_STRIKE_PX_OVRD",F4472, "CHAIN_PUT_CALL_TYPE_OVRD=P", "CHAIN_PERIODICITY_OVRD=M")</f>
        <v>SPX US 11/20/15 P2700</v>
      </c>
    </row>
    <row r="4473" spans="1:7" x14ac:dyDescent="0.25">
      <c r="A4473">
        <v>0</v>
      </c>
      <c r="B4473" s="9">
        <v>2.5835616438356163E-5</v>
      </c>
      <c r="C4473" s="9" t="str">
        <f t="shared" si="138"/>
        <v>$H$4500</v>
      </c>
      <c r="D4473" s="9" t="str">
        <f t="shared" si="139"/>
        <v>H4500</v>
      </c>
      <c r="F4473">
        <v>89640</v>
      </c>
      <c r="G4473" s="1" t="str">
        <f>_xll.BDS("SPX Index","CHAIN_TICKERS", "CHAIN_STRIKE_PX_OVRD",F4473, "CHAIN_PUT_CALL_TYPE_OVRD=P", "CHAIN_PERIODICITY_OVRD=M")</f>
        <v>SPX US 11/20/15 P2700</v>
      </c>
    </row>
    <row r="4474" spans="1:7" x14ac:dyDescent="0.25">
      <c r="A4474">
        <v>0</v>
      </c>
      <c r="B4474" s="9">
        <v>2.6109589041095889E-5</v>
      </c>
      <c r="C4474" s="9" t="str">
        <f t="shared" si="138"/>
        <v>$H$4501</v>
      </c>
      <c r="D4474" s="9" t="str">
        <f t="shared" si="139"/>
        <v>H4501</v>
      </c>
      <c r="F4474">
        <v>89660</v>
      </c>
      <c r="G4474" s="1" t="str">
        <f>_xll.BDS("SPX Index","CHAIN_TICKERS", "CHAIN_STRIKE_PX_OVRD",F4474, "CHAIN_PUT_CALL_TYPE_OVRD=P", "CHAIN_PERIODICITY_OVRD=M")</f>
        <v>SPX US 11/20/15 P2700</v>
      </c>
    </row>
    <row r="4475" spans="1:7" x14ac:dyDescent="0.25">
      <c r="A4475">
        <v>0</v>
      </c>
      <c r="B4475" s="9">
        <v>2.6109589041095889E-5</v>
      </c>
      <c r="C4475" s="9" t="str">
        <f t="shared" si="138"/>
        <v>$H$4502</v>
      </c>
      <c r="D4475" s="9" t="str">
        <f t="shared" si="139"/>
        <v>H4502</v>
      </c>
      <c r="F4475">
        <v>89680</v>
      </c>
      <c r="G4475" s="1" t="str">
        <f>_xll.BDS("SPX Index","CHAIN_TICKERS", "CHAIN_STRIKE_PX_OVRD",F4475, "CHAIN_PUT_CALL_TYPE_OVRD=P", "CHAIN_PERIODICITY_OVRD=M")</f>
        <v>SPX US 11/20/15 P2700</v>
      </c>
    </row>
    <row r="4476" spans="1:7" x14ac:dyDescent="0.25">
      <c r="A4476">
        <v>0</v>
      </c>
      <c r="B4476" s="9">
        <v>2.5835616438356163E-5</v>
      </c>
      <c r="C4476" s="9" t="str">
        <f t="shared" si="138"/>
        <v>$H$4503</v>
      </c>
      <c r="D4476" s="9" t="str">
        <f t="shared" si="139"/>
        <v>H4503</v>
      </c>
      <c r="F4476">
        <v>89700</v>
      </c>
      <c r="G4476" s="1" t="str">
        <f>_xll.BDS("SPX Index","CHAIN_TICKERS", "CHAIN_STRIKE_PX_OVRD",F4476, "CHAIN_PUT_CALL_TYPE_OVRD=P", "CHAIN_PERIODICITY_OVRD=M")</f>
        <v>SPX US 11/20/15 P2700</v>
      </c>
    </row>
    <row r="4477" spans="1:7" x14ac:dyDescent="0.25">
      <c r="A4477">
        <v>0</v>
      </c>
      <c r="B4477" s="9">
        <v>2.6109589041095889E-5</v>
      </c>
      <c r="C4477" s="9" t="str">
        <f t="shared" si="138"/>
        <v>$H$4504</v>
      </c>
      <c r="D4477" s="9" t="str">
        <f t="shared" si="139"/>
        <v>H4504</v>
      </c>
      <c r="F4477">
        <v>89720</v>
      </c>
      <c r="G4477" s="1" t="str">
        <f>_xll.BDS("SPX Index","CHAIN_TICKERS", "CHAIN_STRIKE_PX_OVRD",F4477, "CHAIN_PUT_CALL_TYPE_OVRD=P", "CHAIN_PERIODICITY_OVRD=M")</f>
        <v>SPX US 11/20/15 P2700</v>
      </c>
    </row>
    <row r="4478" spans="1:7" x14ac:dyDescent="0.25">
      <c r="A4478">
        <v>0</v>
      </c>
      <c r="B4478" s="9">
        <v>2.5835616438356163E-5</v>
      </c>
      <c r="C4478" s="9" t="str">
        <f t="shared" si="138"/>
        <v>$H$4505</v>
      </c>
      <c r="D4478" s="9" t="str">
        <f t="shared" si="139"/>
        <v>H4505</v>
      </c>
      <c r="F4478">
        <v>89740</v>
      </c>
      <c r="G4478" s="1" t="str">
        <f>_xll.BDS("SPX Index","CHAIN_TICKERS", "CHAIN_STRIKE_PX_OVRD",F4478, "CHAIN_PUT_CALL_TYPE_OVRD=P", "CHAIN_PERIODICITY_OVRD=M")</f>
        <v>SPX US 11/20/15 P2700</v>
      </c>
    </row>
    <row r="4479" spans="1:7" x14ac:dyDescent="0.25">
      <c r="A4479">
        <v>0</v>
      </c>
      <c r="B4479" s="9">
        <v>2.6109589041095889E-5</v>
      </c>
      <c r="C4479" s="9" t="str">
        <f t="shared" si="138"/>
        <v>$H$4506</v>
      </c>
      <c r="D4479" s="9" t="str">
        <f t="shared" si="139"/>
        <v>H4506</v>
      </c>
      <c r="F4479">
        <v>89760</v>
      </c>
      <c r="G4479" s="1" t="str">
        <f>_xll.BDS("SPX Index","CHAIN_TICKERS", "CHAIN_STRIKE_PX_OVRD",F4479, "CHAIN_PUT_CALL_TYPE_OVRD=P", "CHAIN_PERIODICITY_OVRD=M")</f>
        <v>SPX US 11/20/15 P2700</v>
      </c>
    </row>
    <row r="4480" spans="1:7" x14ac:dyDescent="0.25">
      <c r="A4480">
        <v>0</v>
      </c>
      <c r="B4480" s="9">
        <v>2.5534246575342467E-5</v>
      </c>
      <c r="C4480" s="9" t="str">
        <f t="shared" si="138"/>
        <v>$H$4507</v>
      </c>
      <c r="D4480" s="9" t="str">
        <f t="shared" si="139"/>
        <v>H4507</v>
      </c>
      <c r="F4480">
        <v>89780</v>
      </c>
      <c r="G4480" s="1" t="str">
        <f>_xll.BDS("SPX Index","CHAIN_TICKERS", "CHAIN_STRIKE_PX_OVRD",F4480, "CHAIN_PUT_CALL_TYPE_OVRD=P", "CHAIN_PERIODICITY_OVRD=M")</f>
        <v>SPX US 11/20/15 P2700</v>
      </c>
    </row>
    <row r="4481" spans="1:7" x14ac:dyDescent="0.25">
      <c r="A4481">
        <v>1</v>
      </c>
      <c r="B4481" s="9">
        <v>2.5534246575342467E-5</v>
      </c>
      <c r="C4481" s="9" t="str">
        <f t="shared" si="138"/>
        <v>$H$4508</v>
      </c>
      <c r="D4481" s="9" t="str">
        <f t="shared" si="139"/>
        <v>H4508</v>
      </c>
      <c r="F4481">
        <v>89800</v>
      </c>
      <c r="G4481" s="1" t="str">
        <f>_xll.BDS("SPX Index","CHAIN_TICKERS", "CHAIN_STRIKE_PX_OVRD",F4481, "CHAIN_PUT_CALL_TYPE_OVRD=P", "CHAIN_PERIODICITY_OVRD=M")</f>
        <v>SPX US 11/20/15 P2700</v>
      </c>
    </row>
    <row r="4482" spans="1:7" x14ac:dyDescent="0.25">
      <c r="A4482">
        <v>0</v>
      </c>
      <c r="B4482" s="9">
        <v>2.5534246575342467E-5</v>
      </c>
      <c r="C4482" s="9" t="str">
        <f t="shared" si="138"/>
        <v>$H$4509</v>
      </c>
      <c r="D4482" s="9" t="str">
        <f t="shared" si="139"/>
        <v>H4509</v>
      </c>
      <c r="F4482">
        <v>89820</v>
      </c>
      <c r="G4482" s="1" t="str">
        <f>_xll.BDS("SPX Index","CHAIN_TICKERS", "CHAIN_STRIKE_PX_OVRD",F4482, "CHAIN_PUT_CALL_TYPE_OVRD=P", "CHAIN_PERIODICITY_OVRD=M")</f>
        <v>SPX US 11/20/15 P2700</v>
      </c>
    </row>
    <row r="4483" spans="1:7" x14ac:dyDescent="0.25">
      <c r="A4483">
        <v>0</v>
      </c>
      <c r="B4483" s="9">
        <v>2.5534246575342467E-5</v>
      </c>
      <c r="C4483" s="9" t="str">
        <f t="shared" si="138"/>
        <v>$H$4510</v>
      </c>
      <c r="D4483" s="9" t="str">
        <f t="shared" si="139"/>
        <v>H4510</v>
      </c>
      <c r="F4483">
        <v>89840</v>
      </c>
      <c r="G4483" s="1" t="str">
        <f>_xll.BDS("SPX Index","CHAIN_TICKERS", "CHAIN_STRIKE_PX_OVRD",F4483, "CHAIN_PUT_CALL_TYPE_OVRD=P", "CHAIN_PERIODICITY_OVRD=M")</f>
        <v>SPX US 11/20/15 P2700</v>
      </c>
    </row>
    <row r="4484" spans="1:7" x14ac:dyDescent="0.25">
      <c r="A4484">
        <v>0</v>
      </c>
      <c r="B4484" s="9">
        <v>2.5835616438356163E-5</v>
      </c>
      <c r="C4484" s="9" t="str">
        <f t="shared" ref="C4484:C4547" si="140">ADDRESS(ROW(B4484)+MATCH(1,B4484:B4510),8)</f>
        <v>$H$4511</v>
      </c>
      <c r="D4484" s="9" t="str">
        <f t="shared" ref="D4484:D4547" si="141">"H"&amp;(ROW(B4484)+MATCH(1,B4484:B4510))</f>
        <v>H4511</v>
      </c>
      <c r="F4484">
        <v>89860</v>
      </c>
      <c r="G4484" s="1" t="str">
        <f>_xll.BDS("SPX Index","CHAIN_TICKERS", "CHAIN_STRIKE_PX_OVRD",F4484, "CHAIN_PUT_CALL_TYPE_OVRD=P", "CHAIN_PERIODICITY_OVRD=M")</f>
        <v>SPX US 11/20/15 P2700</v>
      </c>
    </row>
    <row r="4485" spans="1:7" x14ac:dyDescent="0.25">
      <c r="A4485">
        <v>0</v>
      </c>
      <c r="B4485" s="9">
        <v>2.5534246575342467E-5</v>
      </c>
      <c r="C4485" s="9" t="str">
        <f t="shared" si="140"/>
        <v>$H$4512</v>
      </c>
      <c r="D4485" s="9" t="str">
        <f t="shared" si="141"/>
        <v>H4512</v>
      </c>
      <c r="F4485">
        <v>89880</v>
      </c>
      <c r="G4485" s="1" t="str">
        <f>_xll.BDS("SPX Index","CHAIN_TICKERS", "CHAIN_STRIKE_PX_OVRD",F4485, "CHAIN_PUT_CALL_TYPE_OVRD=P", "CHAIN_PERIODICITY_OVRD=M")</f>
        <v>SPX US 11/20/15 P2700</v>
      </c>
    </row>
    <row r="4486" spans="1:7" x14ac:dyDescent="0.25">
      <c r="A4486">
        <v>0</v>
      </c>
      <c r="B4486" s="9">
        <v>2.5534246575342467E-5</v>
      </c>
      <c r="C4486" s="9" t="str">
        <f t="shared" si="140"/>
        <v>$H$4513</v>
      </c>
      <c r="D4486" s="9" t="str">
        <f t="shared" si="141"/>
        <v>H4513</v>
      </c>
      <c r="F4486">
        <v>89900</v>
      </c>
      <c r="G4486" s="1" t="str">
        <f>_xll.BDS("SPX Index","CHAIN_TICKERS", "CHAIN_STRIKE_PX_OVRD",F4486, "CHAIN_PUT_CALL_TYPE_OVRD=P", "CHAIN_PERIODICITY_OVRD=M")</f>
        <v>SPX US 11/20/15 P2700</v>
      </c>
    </row>
    <row r="4487" spans="1:7" x14ac:dyDescent="0.25">
      <c r="A4487">
        <v>0</v>
      </c>
      <c r="B4487" s="9">
        <v>2.5835616438356163E-5</v>
      </c>
      <c r="C4487" s="9" t="str">
        <f t="shared" si="140"/>
        <v>$H$4514</v>
      </c>
      <c r="D4487" s="9" t="str">
        <f t="shared" si="141"/>
        <v>H4514</v>
      </c>
      <c r="F4487">
        <v>89920</v>
      </c>
      <c r="G4487" s="1" t="str">
        <f>_xll.BDS("SPX Index","CHAIN_TICKERS", "CHAIN_STRIKE_PX_OVRD",F4487, "CHAIN_PUT_CALL_TYPE_OVRD=P", "CHAIN_PERIODICITY_OVRD=M")</f>
        <v>SPX US 11/20/15 P2700</v>
      </c>
    </row>
    <row r="4488" spans="1:7" x14ac:dyDescent="0.25">
      <c r="A4488">
        <v>0</v>
      </c>
      <c r="B4488" s="9">
        <v>2.5835616438356163E-5</v>
      </c>
      <c r="C4488" s="9" t="str">
        <f t="shared" si="140"/>
        <v>$H$4515</v>
      </c>
      <c r="D4488" s="9" t="str">
        <f t="shared" si="141"/>
        <v>H4515</v>
      </c>
      <c r="F4488">
        <v>89940</v>
      </c>
      <c r="G4488" s="1" t="str">
        <f>_xll.BDS("SPX Index","CHAIN_TICKERS", "CHAIN_STRIKE_PX_OVRD",F4488, "CHAIN_PUT_CALL_TYPE_OVRD=P", "CHAIN_PERIODICITY_OVRD=M")</f>
        <v>SPX US 11/20/15 P2700</v>
      </c>
    </row>
    <row r="4489" spans="1:7" x14ac:dyDescent="0.25">
      <c r="A4489">
        <v>0</v>
      </c>
      <c r="B4489" s="9">
        <v>2.6109589041095889E-5</v>
      </c>
      <c r="C4489" s="9" t="str">
        <f t="shared" si="140"/>
        <v>$H$4516</v>
      </c>
      <c r="D4489" s="9" t="str">
        <f t="shared" si="141"/>
        <v>H4516</v>
      </c>
      <c r="F4489">
        <v>89960</v>
      </c>
      <c r="G4489" s="1" t="str">
        <f>_xll.BDS("SPX Index","CHAIN_TICKERS", "CHAIN_STRIKE_PX_OVRD",F4489, "CHAIN_PUT_CALL_TYPE_OVRD=P", "CHAIN_PERIODICITY_OVRD=M")</f>
        <v>SPX US 11/20/15 P2700</v>
      </c>
    </row>
    <row r="4490" spans="1:7" x14ac:dyDescent="0.25">
      <c r="A4490">
        <v>0</v>
      </c>
      <c r="B4490" s="9">
        <v>2.5835616438356163E-5</v>
      </c>
      <c r="C4490" s="9" t="str">
        <f t="shared" si="140"/>
        <v>$H$4517</v>
      </c>
      <c r="D4490" s="9" t="str">
        <f t="shared" si="141"/>
        <v>H4517</v>
      </c>
      <c r="F4490">
        <v>89980</v>
      </c>
      <c r="G4490" s="1" t="str">
        <f>_xll.BDS("SPX Index","CHAIN_TICKERS", "CHAIN_STRIKE_PX_OVRD",F4490, "CHAIN_PUT_CALL_TYPE_OVRD=P", "CHAIN_PERIODICITY_OVRD=M")</f>
        <v>SPX US 11/20/15 P2700</v>
      </c>
    </row>
    <row r="4491" spans="1:7" x14ac:dyDescent="0.25">
      <c r="A4491">
        <v>0</v>
      </c>
      <c r="B4491" s="9">
        <v>2.5534246575342467E-5</v>
      </c>
      <c r="C4491" s="9" t="str">
        <f t="shared" si="140"/>
        <v>$H$4518</v>
      </c>
      <c r="D4491" s="9" t="str">
        <f t="shared" si="141"/>
        <v>H4518</v>
      </c>
      <c r="F4491">
        <v>90000</v>
      </c>
      <c r="G4491" s="1" t="str">
        <f>_xll.BDS("SPX Index","CHAIN_TICKERS", "CHAIN_STRIKE_PX_OVRD",F4491, "CHAIN_PUT_CALL_TYPE_OVRD=P", "CHAIN_PERIODICITY_OVRD=M")</f>
        <v>SPX US 11/20/15 P2700</v>
      </c>
    </row>
    <row r="4492" spans="1:7" x14ac:dyDescent="0.25">
      <c r="A4492">
        <v>0</v>
      </c>
      <c r="B4492" s="9">
        <v>2.5835616438356163E-5</v>
      </c>
      <c r="C4492" s="9" t="str">
        <f t="shared" si="140"/>
        <v>$H$4519</v>
      </c>
      <c r="D4492" s="9" t="str">
        <f t="shared" si="141"/>
        <v>H4519</v>
      </c>
      <c r="F4492">
        <v>90020</v>
      </c>
      <c r="G4492" s="1" t="str">
        <f>_xll.BDS("SPX Index","CHAIN_TICKERS", "CHAIN_STRIKE_PX_OVRD",F4492, "CHAIN_PUT_CALL_TYPE_OVRD=P", "CHAIN_PERIODICITY_OVRD=M")</f>
        <v>SPX US 11/20/15 P2700</v>
      </c>
    </row>
    <row r="4493" spans="1:7" x14ac:dyDescent="0.25">
      <c r="A4493">
        <v>0</v>
      </c>
      <c r="B4493" s="9">
        <v>2.5534246575342467E-5</v>
      </c>
      <c r="C4493" s="9" t="str">
        <f t="shared" si="140"/>
        <v>$H$4520</v>
      </c>
      <c r="D4493" s="9" t="str">
        <f t="shared" si="141"/>
        <v>H4520</v>
      </c>
      <c r="F4493">
        <v>90040</v>
      </c>
      <c r="G4493" s="1" t="str">
        <f>_xll.BDS("SPX Index","CHAIN_TICKERS", "CHAIN_STRIKE_PX_OVRD",F4493, "CHAIN_PUT_CALL_TYPE_OVRD=P", "CHAIN_PERIODICITY_OVRD=M")</f>
        <v>SPX US 11/20/15 P2700</v>
      </c>
    </row>
    <row r="4494" spans="1:7" x14ac:dyDescent="0.25">
      <c r="A4494">
        <v>0</v>
      </c>
      <c r="B4494" s="9">
        <v>2.5534246575342467E-5</v>
      </c>
      <c r="C4494" s="9" t="str">
        <f t="shared" si="140"/>
        <v>$H$4521</v>
      </c>
      <c r="D4494" s="9" t="str">
        <f t="shared" si="141"/>
        <v>H4521</v>
      </c>
      <c r="F4494">
        <v>90060</v>
      </c>
      <c r="G4494" s="1" t="str">
        <f>_xll.BDS("SPX Index","CHAIN_TICKERS", "CHAIN_STRIKE_PX_OVRD",F4494, "CHAIN_PUT_CALL_TYPE_OVRD=P", "CHAIN_PERIODICITY_OVRD=M")</f>
        <v>SPX US 11/20/15 P2700</v>
      </c>
    </row>
    <row r="4495" spans="1:7" x14ac:dyDescent="0.25">
      <c r="A4495">
        <v>0</v>
      </c>
      <c r="B4495" s="9">
        <v>2.5534246575342467E-5</v>
      </c>
      <c r="C4495" s="9" t="str">
        <f t="shared" si="140"/>
        <v>$H$4522</v>
      </c>
      <c r="D4495" s="9" t="str">
        <f t="shared" si="141"/>
        <v>H4522</v>
      </c>
      <c r="F4495">
        <v>90080</v>
      </c>
      <c r="G4495" s="1" t="str">
        <f>_xll.BDS("SPX Index","CHAIN_TICKERS", "CHAIN_STRIKE_PX_OVRD",F4495, "CHAIN_PUT_CALL_TYPE_OVRD=P", "CHAIN_PERIODICITY_OVRD=M")</f>
        <v>SPX US 11/20/15 P2700</v>
      </c>
    </row>
    <row r="4496" spans="1:7" x14ac:dyDescent="0.25">
      <c r="A4496">
        <v>0</v>
      </c>
      <c r="B4496" s="9">
        <v>2.5534246575342467E-5</v>
      </c>
      <c r="C4496" s="9" t="str">
        <f t="shared" si="140"/>
        <v>$H$4523</v>
      </c>
      <c r="D4496" s="9" t="str">
        <f t="shared" si="141"/>
        <v>H4523</v>
      </c>
      <c r="F4496">
        <v>90100</v>
      </c>
      <c r="G4496" s="1" t="str">
        <f>_xll.BDS("SPX Index","CHAIN_TICKERS", "CHAIN_STRIKE_PX_OVRD",F4496, "CHAIN_PUT_CALL_TYPE_OVRD=P", "CHAIN_PERIODICITY_OVRD=M")</f>
        <v>SPX US 11/20/15 P2700</v>
      </c>
    </row>
    <row r="4497" spans="1:7" x14ac:dyDescent="0.25">
      <c r="A4497">
        <v>0</v>
      </c>
      <c r="B4497" s="9">
        <v>2.5534246575342467E-5</v>
      </c>
      <c r="C4497" s="9" t="str">
        <f t="shared" si="140"/>
        <v>$H$4524</v>
      </c>
      <c r="D4497" s="9" t="str">
        <f t="shared" si="141"/>
        <v>H4524</v>
      </c>
      <c r="F4497">
        <v>90120</v>
      </c>
      <c r="G4497" s="1" t="str">
        <f>_xll.BDS("SPX Index","CHAIN_TICKERS", "CHAIN_STRIKE_PX_OVRD",F4497, "CHAIN_PUT_CALL_TYPE_OVRD=P", "CHAIN_PERIODICITY_OVRD=M")</f>
        <v>SPX US 11/20/15 P2700</v>
      </c>
    </row>
    <row r="4498" spans="1:7" x14ac:dyDescent="0.25">
      <c r="A4498">
        <v>0</v>
      </c>
      <c r="B4498" s="9">
        <v>2.5835616438356163E-5</v>
      </c>
      <c r="C4498" s="9" t="str">
        <f t="shared" si="140"/>
        <v>$H$4525</v>
      </c>
      <c r="D4498" s="9" t="str">
        <f t="shared" si="141"/>
        <v>H4525</v>
      </c>
      <c r="F4498">
        <v>90140</v>
      </c>
      <c r="G4498" s="1" t="str">
        <f>_xll.BDS("SPX Index","CHAIN_TICKERS", "CHAIN_STRIKE_PX_OVRD",F4498, "CHAIN_PUT_CALL_TYPE_OVRD=P", "CHAIN_PERIODICITY_OVRD=M")</f>
        <v>SPX US 11/20/15 P2700</v>
      </c>
    </row>
    <row r="4499" spans="1:7" x14ac:dyDescent="0.25">
      <c r="A4499">
        <v>0</v>
      </c>
      <c r="B4499" s="9">
        <v>2.6109589041095889E-5</v>
      </c>
      <c r="C4499" s="9" t="str">
        <f t="shared" si="140"/>
        <v>$H$4526</v>
      </c>
      <c r="D4499" s="9" t="str">
        <f t="shared" si="141"/>
        <v>H4526</v>
      </c>
      <c r="F4499">
        <v>90160</v>
      </c>
      <c r="G4499" s="1" t="str">
        <f>_xll.BDS("SPX Index","CHAIN_TICKERS", "CHAIN_STRIKE_PX_OVRD",F4499, "CHAIN_PUT_CALL_TYPE_OVRD=P", "CHAIN_PERIODICITY_OVRD=M")</f>
        <v>SPX US 11/20/15 P2700</v>
      </c>
    </row>
    <row r="4500" spans="1:7" x14ac:dyDescent="0.25">
      <c r="A4500">
        <v>1</v>
      </c>
      <c r="B4500" s="9">
        <v>2.5835616438356163E-5</v>
      </c>
      <c r="C4500" s="9" t="str">
        <f t="shared" si="140"/>
        <v>$H$4527</v>
      </c>
      <c r="D4500" s="9" t="str">
        <f t="shared" si="141"/>
        <v>H4527</v>
      </c>
      <c r="F4500">
        <v>90180</v>
      </c>
      <c r="G4500" s="1" t="str">
        <f>_xll.BDS("SPX Index","CHAIN_TICKERS", "CHAIN_STRIKE_PX_OVRD",F4500, "CHAIN_PUT_CALL_TYPE_OVRD=P", "CHAIN_PERIODICITY_OVRD=M")</f>
        <v>SPX US 11/20/15 P2700</v>
      </c>
    </row>
    <row r="4501" spans="1:7" x14ac:dyDescent="0.25">
      <c r="A4501">
        <v>0</v>
      </c>
      <c r="B4501" s="9">
        <v>2.5534246575342467E-5</v>
      </c>
      <c r="C4501" s="9" t="str">
        <f t="shared" si="140"/>
        <v>$H$4528</v>
      </c>
      <c r="D4501" s="9" t="str">
        <f t="shared" si="141"/>
        <v>H4528</v>
      </c>
      <c r="F4501">
        <v>90200</v>
      </c>
      <c r="G4501" s="1" t="str">
        <f>_xll.BDS("SPX Index","CHAIN_TICKERS", "CHAIN_STRIKE_PX_OVRD",F4501, "CHAIN_PUT_CALL_TYPE_OVRD=P", "CHAIN_PERIODICITY_OVRD=M")</f>
        <v>SPX US 11/20/15 P2700</v>
      </c>
    </row>
    <row r="4502" spans="1:7" x14ac:dyDescent="0.25">
      <c r="A4502">
        <v>0</v>
      </c>
      <c r="B4502" s="9">
        <v>2.5835616438356163E-5</v>
      </c>
      <c r="C4502" s="9" t="str">
        <f t="shared" si="140"/>
        <v>$H$4529</v>
      </c>
      <c r="D4502" s="9" t="str">
        <f t="shared" si="141"/>
        <v>H4529</v>
      </c>
      <c r="F4502">
        <v>90220</v>
      </c>
      <c r="G4502" s="1" t="str">
        <f>_xll.BDS("SPX Index","CHAIN_TICKERS", "CHAIN_STRIKE_PX_OVRD",F4502, "CHAIN_PUT_CALL_TYPE_OVRD=P", "CHAIN_PERIODICITY_OVRD=M")</f>
        <v>SPX US 11/20/15 P2700</v>
      </c>
    </row>
    <row r="4503" spans="1:7" x14ac:dyDescent="0.25">
      <c r="A4503">
        <v>0</v>
      </c>
      <c r="B4503" s="9">
        <v>2.7232876712328768E-5</v>
      </c>
      <c r="C4503" s="9" t="str">
        <f t="shared" si="140"/>
        <v>$H$4530</v>
      </c>
      <c r="D4503" s="9" t="str">
        <f t="shared" si="141"/>
        <v>H4530</v>
      </c>
      <c r="F4503">
        <v>90240</v>
      </c>
      <c r="G4503" s="1" t="str">
        <f>_xll.BDS("SPX Index","CHAIN_TICKERS", "CHAIN_STRIKE_PX_OVRD",F4503, "CHAIN_PUT_CALL_TYPE_OVRD=P", "CHAIN_PERIODICITY_OVRD=M")</f>
        <v>SPX US 11/20/15 P2700</v>
      </c>
    </row>
    <row r="4504" spans="1:7" x14ac:dyDescent="0.25">
      <c r="A4504">
        <v>0</v>
      </c>
      <c r="B4504" s="9">
        <v>2.6931506849315068E-5</v>
      </c>
      <c r="C4504" s="9" t="str">
        <f t="shared" si="140"/>
        <v>$H$4531</v>
      </c>
      <c r="D4504" s="9" t="str">
        <f t="shared" si="141"/>
        <v>H4531</v>
      </c>
      <c r="F4504">
        <v>90260</v>
      </c>
      <c r="G4504" s="1" t="str">
        <f>_xll.BDS("SPX Index","CHAIN_TICKERS", "CHAIN_STRIKE_PX_OVRD",F4504, "CHAIN_PUT_CALL_TYPE_OVRD=P", "CHAIN_PERIODICITY_OVRD=M")</f>
        <v>SPX US 11/20/15 P2700</v>
      </c>
    </row>
    <row r="4505" spans="1:7" x14ac:dyDescent="0.25">
      <c r="A4505">
        <v>0</v>
      </c>
      <c r="B4505" s="9">
        <v>2.6109589041095889E-5</v>
      </c>
      <c r="C4505" s="9" t="str">
        <f t="shared" si="140"/>
        <v>$H$4532</v>
      </c>
      <c r="D4505" s="9" t="str">
        <f t="shared" si="141"/>
        <v>H4532</v>
      </c>
      <c r="F4505">
        <v>90280</v>
      </c>
      <c r="G4505" s="1" t="str">
        <f>_xll.BDS("SPX Index","CHAIN_TICKERS", "CHAIN_STRIKE_PX_OVRD",F4505, "CHAIN_PUT_CALL_TYPE_OVRD=P", "CHAIN_PERIODICITY_OVRD=M")</f>
        <v>SPX US 11/20/15 P2700</v>
      </c>
    </row>
    <row r="4506" spans="1:7" x14ac:dyDescent="0.25">
      <c r="A4506">
        <v>0</v>
      </c>
      <c r="B4506" s="9">
        <v>2.6657534246575343E-5</v>
      </c>
      <c r="C4506" s="9" t="str">
        <f t="shared" si="140"/>
        <v>$H$4533</v>
      </c>
      <c r="D4506" s="9" t="str">
        <f t="shared" si="141"/>
        <v>H4533</v>
      </c>
      <c r="F4506">
        <v>90300</v>
      </c>
      <c r="G4506" s="1" t="str">
        <f>_xll.BDS("SPX Index","CHAIN_TICKERS", "CHAIN_STRIKE_PX_OVRD",F4506, "CHAIN_PUT_CALL_TYPE_OVRD=P", "CHAIN_PERIODICITY_OVRD=M")</f>
        <v>SPX US 11/20/15 P2700</v>
      </c>
    </row>
    <row r="4507" spans="1:7" x14ac:dyDescent="0.25">
      <c r="A4507">
        <v>0</v>
      </c>
      <c r="B4507" s="9">
        <v>2.6383561643835614E-5</v>
      </c>
      <c r="C4507" s="9" t="str">
        <f t="shared" si="140"/>
        <v>$H$4534</v>
      </c>
      <c r="D4507" s="9" t="str">
        <f t="shared" si="141"/>
        <v>H4534</v>
      </c>
      <c r="F4507">
        <v>90320</v>
      </c>
      <c r="G4507" s="1" t="str">
        <f>_xll.BDS("SPX Index","CHAIN_TICKERS", "CHAIN_STRIKE_PX_OVRD",F4507, "CHAIN_PUT_CALL_TYPE_OVRD=P", "CHAIN_PERIODICITY_OVRD=M")</f>
        <v>SPX US 11/20/15 P2700</v>
      </c>
    </row>
    <row r="4508" spans="1:7" x14ac:dyDescent="0.25">
      <c r="A4508">
        <v>0</v>
      </c>
      <c r="B4508" s="9">
        <v>2.6657534246575343E-5</v>
      </c>
      <c r="C4508" s="9" t="str">
        <f t="shared" si="140"/>
        <v>$H$4535</v>
      </c>
      <c r="D4508" s="9" t="str">
        <f t="shared" si="141"/>
        <v>H4535</v>
      </c>
      <c r="F4508">
        <v>90340</v>
      </c>
      <c r="G4508" s="1" t="str">
        <f>_xll.BDS("SPX Index","CHAIN_TICKERS", "CHAIN_STRIKE_PX_OVRD",F4508, "CHAIN_PUT_CALL_TYPE_OVRD=P", "CHAIN_PERIODICITY_OVRD=M")</f>
        <v>SPX US 11/20/15 P2700</v>
      </c>
    </row>
    <row r="4509" spans="1:7" x14ac:dyDescent="0.25">
      <c r="A4509">
        <v>0</v>
      </c>
      <c r="B4509" s="9">
        <v>2.6931506849315068E-5</v>
      </c>
      <c r="C4509" s="9" t="str">
        <f t="shared" si="140"/>
        <v>$H$4536</v>
      </c>
      <c r="D4509" s="9" t="str">
        <f t="shared" si="141"/>
        <v>H4536</v>
      </c>
      <c r="F4509">
        <v>90360</v>
      </c>
      <c r="G4509" s="1" t="str">
        <f>_xll.BDS("SPX Index","CHAIN_TICKERS", "CHAIN_STRIKE_PX_OVRD",F4509, "CHAIN_PUT_CALL_TYPE_OVRD=P", "CHAIN_PERIODICITY_OVRD=M")</f>
        <v>SPX US 11/20/15 P2700</v>
      </c>
    </row>
    <row r="4510" spans="1:7" x14ac:dyDescent="0.25">
      <c r="A4510">
        <v>0</v>
      </c>
      <c r="B4510" s="9">
        <v>2.6657534246575343E-5</v>
      </c>
      <c r="C4510" s="9" t="str">
        <f t="shared" si="140"/>
        <v>$H$4537</v>
      </c>
      <c r="D4510" s="9" t="str">
        <f t="shared" si="141"/>
        <v>H4537</v>
      </c>
      <c r="F4510">
        <v>90380</v>
      </c>
      <c r="G4510" s="1" t="str">
        <f>_xll.BDS("SPX Index","CHAIN_TICKERS", "CHAIN_STRIKE_PX_OVRD",F4510, "CHAIN_PUT_CALL_TYPE_OVRD=P", "CHAIN_PERIODICITY_OVRD=M")</f>
        <v>SPX US 11/20/15 P2700</v>
      </c>
    </row>
    <row r="4511" spans="1:7" x14ac:dyDescent="0.25">
      <c r="A4511">
        <v>0</v>
      </c>
      <c r="B4511" s="9">
        <v>2.6383561643835614E-5</v>
      </c>
      <c r="C4511" s="9" t="str">
        <f t="shared" si="140"/>
        <v>$H$4538</v>
      </c>
      <c r="D4511" s="9" t="str">
        <f t="shared" si="141"/>
        <v>H4538</v>
      </c>
      <c r="F4511">
        <v>90400</v>
      </c>
      <c r="G4511" s="1" t="str">
        <f>_xll.BDS("SPX Index","CHAIN_TICKERS", "CHAIN_STRIKE_PX_OVRD",F4511, "CHAIN_PUT_CALL_TYPE_OVRD=P", "CHAIN_PERIODICITY_OVRD=M")</f>
        <v>SPX US 11/20/15 P2700</v>
      </c>
    </row>
    <row r="4512" spans="1:7" x14ac:dyDescent="0.25">
      <c r="A4512">
        <v>0</v>
      </c>
      <c r="B4512" s="9">
        <v>2.6657534246575343E-5</v>
      </c>
      <c r="C4512" s="9" t="str">
        <f t="shared" si="140"/>
        <v>$H$4539</v>
      </c>
      <c r="D4512" s="9" t="str">
        <f t="shared" si="141"/>
        <v>H4539</v>
      </c>
      <c r="F4512">
        <v>90420</v>
      </c>
      <c r="G4512" s="1" t="str">
        <f>_xll.BDS("SPX Index","CHAIN_TICKERS", "CHAIN_STRIKE_PX_OVRD",F4512, "CHAIN_PUT_CALL_TYPE_OVRD=P", "CHAIN_PERIODICITY_OVRD=M")</f>
        <v>SPX US 11/20/15 P2700</v>
      </c>
    </row>
    <row r="4513" spans="1:7" x14ac:dyDescent="0.25">
      <c r="A4513">
        <v>0</v>
      </c>
      <c r="B4513" s="9">
        <v>2.7506849315068494E-5</v>
      </c>
      <c r="C4513" s="9" t="str">
        <f t="shared" si="140"/>
        <v>$H$4540</v>
      </c>
      <c r="D4513" s="9" t="str">
        <f t="shared" si="141"/>
        <v>H4540</v>
      </c>
      <c r="F4513">
        <v>90440</v>
      </c>
      <c r="G4513" s="1" t="str">
        <f>_xll.BDS("SPX Index","CHAIN_TICKERS", "CHAIN_STRIKE_PX_OVRD",F4513, "CHAIN_PUT_CALL_TYPE_OVRD=P", "CHAIN_PERIODICITY_OVRD=M")</f>
        <v>SPX US 11/20/15 P2700</v>
      </c>
    </row>
    <row r="4514" spans="1:7" x14ac:dyDescent="0.25">
      <c r="A4514">
        <v>0</v>
      </c>
      <c r="B4514" s="9">
        <v>2.6931506849315068E-5</v>
      </c>
      <c r="C4514" s="9" t="str">
        <f t="shared" si="140"/>
        <v>$H$4541</v>
      </c>
      <c r="D4514" s="9" t="str">
        <f t="shared" si="141"/>
        <v>H4541</v>
      </c>
      <c r="F4514">
        <v>90460</v>
      </c>
      <c r="G4514" s="1" t="str">
        <f>_xll.BDS("SPX Index","CHAIN_TICKERS", "CHAIN_STRIKE_PX_OVRD",F4514, "CHAIN_PUT_CALL_TYPE_OVRD=P", "CHAIN_PERIODICITY_OVRD=M")</f>
        <v>SPX US 11/20/15 P2700</v>
      </c>
    </row>
    <row r="4515" spans="1:7" x14ac:dyDescent="0.25">
      <c r="A4515">
        <v>0</v>
      </c>
      <c r="B4515" s="9">
        <v>2.7232876712328768E-5</v>
      </c>
      <c r="C4515" s="9" t="str">
        <f t="shared" si="140"/>
        <v>$H$4542</v>
      </c>
      <c r="D4515" s="9" t="str">
        <f t="shared" si="141"/>
        <v>H4542</v>
      </c>
      <c r="F4515">
        <v>90480</v>
      </c>
      <c r="G4515" s="1" t="str">
        <f>_xll.BDS("SPX Index","CHAIN_TICKERS", "CHAIN_STRIKE_PX_OVRD",F4515, "CHAIN_PUT_CALL_TYPE_OVRD=P", "CHAIN_PERIODICITY_OVRD=M")</f>
        <v>SPX US 11/20/15 P2700</v>
      </c>
    </row>
    <row r="4516" spans="1:7" x14ac:dyDescent="0.25">
      <c r="A4516">
        <v>0</v>
      </c>
      <c r="B4516" s="9">
        <v>2.8904109589041095E-5</v>
      </c>
      <c r="C4516" s="9" t="str">
        <f t="shared" si="140"/>
        <v>$H$4543</v>
      </c>
      <c r="D4516" s="9" t="str">
        <f t="shared" si="141"/>
        <v>H4543</v>
      </c>
      <c r="F4516">
        <v>90500</v>
      </c>
      <c r="G4516" s="1" t="str">
        <f>_xll.BDS("SPX Index","CHAIN_TICKERS", "CHAIN_STRIKE_PX_OVRD",F4516, "CHAIN_PUT_CALL_TYPE_OVRD=P", "CHAIN_PERIODICITY_OVRD=M")</f>
        <v>SPX US 11/20/15 P2700</v>
      </c>
    </row>
    <row r="4517" spans="1:7" x14ac:dyDescent="0.25">
      <c r="A4517">
        <v>0</v>
      </c>
      <c r="B4517" s="9">
        <v>2.8630136986301367E-5</v>
      </c>
      <c r="C4517" s="9" t="str">
        <f t="shared" si="140"/>
        <v>$H$4544</v>
      </c>
      <c r="D4517" s="9" t="str">
        <f t="shared" si="141"/>
        <v>H4544</v>
      </c>
      <c r="F4517">
        <v>90520</v>
      </c>
      <c r="G4517" s="1" t="str">
        <f>_xll.BDS("SPX Index","CHAIN_TICKERS", "CHAIN_STRIKE_PX_OVRD",F4517, "CHAIN_PUT_CALL_TYPE_OVRD=P", "CHAIN_PERIODICITY_OVRD=M")</f>
        <v>SPX US 11/20/15 P2700</v>
      </c>
    </row>
    <row r="4518" spans="1:7" x14ac:dyDescent="0.25">
      <c r="A4518">
        <v>0</v>
      </c>
      <c r="B4518" s="9">
        <v>2.8630136986301367E-5</v>
      </c>
      <c r="C4518" s="9" t="str">
        <f t="shared" si="140"/>
        <v>$H$4545</v>
      </c>
      <c r="D4518" s="9" t="str">
        <f t="shared" si="141"/>
        <v>H4545</v>
      </c>
      <c r="F4518">
        <v>90540</v>
      </c>
      <c r="G4518" s="1" t="str">
        <f>_xll.BDS("SPX Index","CHAIN_TICKERS", "CHAIN_STRIKE_PX_OVRD",F4518, "CHAIN_PUT_CALL_TYPE_OVRD=P", "CHAIN_PERIODICITY_OVRD=M")</f>
        <v>SPX US 11/20/15 P2700</v>
      </c>
    </row>
    <row r="4519" spans="1:7" x14ac:dyDescent="0.25">
      <c r="A4519">
        <v>0</v>
      </c>
      <c r="B4519" s="9">
        <v>2.8054794520547945E-5</v>
      </c>
      <c r="C4519" s="9" t="str">
        <f t="shared" si="140"/>
        <v>$H$4546</v>
      </c>
      <c r="D4519" s="9" t="str">
        <f t="shared" si="141"/>
        <v>H4546</v>
      </c>
      <c r="F4519">
        <v>90560</v>
      </c>
      <c r="G4519" s="1" t="str">
        <f>_xll.BDS("SPX Index","CHAIN_TICKERS", "CHAIN_STRIKE_PX_OVRD",F4519, "CHAIN_PUT_CALL_TYPE_OVRD=P", "CHAIN_PERIODICITY_OVRD=M")</f>
        <v>SPX US 11/20/15 P2700</v>
      </c>
    </row>
    <row r="4520" spans="1:7" x14ac:dyDescent="0.25">
      <c r="A4520">
        <v>0</v>
      </c>
      <c r="B4520" s="9">
        <v>2.7232876712328768E-5</v>
      </c>
      <c r="C4520" s="9" t="str">
        <f t="shared" si="140"/>
        <v>$H$4547</v>
      </c>
      <c r="D4520" s="9" t="str">
        <f t="shared" si="141"/>
        <v>H4547</v>
      </c>
      <c r="F4520">
        <v>90580</v>
      </c>
      <c r="G4520" s="1" t="str">
        <f>_xll.BDS("SPX Index","CHAIN_TICKERS", "CHAIN_STRIKE_PX_OVRD",F4520, "CHAIN_PUT_CALL_TYPE_OVRD=P", "CHAIN_PERIODICITY_OVRD=M")</f>
        <v>SPX US 11/20/15 P2700</v>
      </c>
    </row>
    <row r="4521" spans="1:7" x14ac:dyDescent="0.25">
      <c r="A4521">
        <v>0</v>
      </c>
      <c r="B4521" s="9">
        <v>2.6931506849315068E-5</v>
      </c>
      <c r="C4521" s="9" t="str">
        <f t="shared" si="140"/>
        <v>$H$4548</v>
      </c>
      <c r="D4521" s="9" t="str">
        <f t="shared" si="141"/>
        <v>H4548</v>
      </c>
      <c r="F4521">
        <v>90600</v>
      </c>
      <c r="G4521" s="1" t="str">
        <f>_xll.BDS("SPX Index","CHAIN_TICKERS", "CHAIN_STRIKE_PX_OVRD",F4521, "CHAIN_PUT_CALL_TYPE_OVRD=P", "CHAIN_PERIODICITY_OVRD=M")</f>
        <v>SPX US 11/20/15 P2700</v>
      </c>
    </row>
    <row r="4522" spans="1:7" x14ac:dyDescent="0.25">
      <c r="A4522">
        <v>0</v>
      </c>
      <c r="B4522" s="9">
        <v>2.7232876712328768E-5</v>
      </c>
      <c r="C4522" s="9" t="str">
        <f t="shared" si="140"/>
        <v>$H$4549</v>
      </c>
      <c r="D4522" s="9" t="str">
        <f t="shared" si="141"/>
        <v>H4549</v>
      </c>
      <c r="F4522">
        <v>90620</v>
      </c>
      <c r="G4522" s="1" t="str">
        <f>_xll.BDS("SPX Index","CHAIN_TICKERS", "CHAIN_STRIKE_PX_OVRD",F4522, "CHAIN_PUT_CALL_TYPE_OVRD=P", "CHAIN_PERIODICITY_OVRD=M")</f>
        <v>SPX US 11/20/15 P2700</v>
      </c>
    </row>
    <row r="4523" spans="1:7" x14ac:dyDescent="0.25">
      <c r="A4523">
        <v>0</v>
      </c>
      <c r="B4523" s="9">
        <v>2.8630136986301367E-5</v>
      </c>
      <c r="C4523" s="9" t="str">
        <f t="shared" si="140"/>
        <v>$H$4550</v>
      </c>
      <c r="D4523" s="9" t="str">
        <f t="shared" si="141"/>
        <v>H4550</v>
      </c>
      <c r="F4523">
        <v>90640</v>
      </c>
      <c r="G4523" s="1" t="str">
        <f>_xll.BDS("SPX Index","CHAIN_TICKERS", "CHAIN_STRIKE_PX_OVRD",F4523, "CHAIN_PUT_CALL_TYPE_OVRD=P", "CHAIN_PERIODICITY_OVRD=M")</f>
        <v>SPX US 11/20/15 P2700</v>
      </c>
    </row>
    <row r="4524" spans="1:7" x14ac:dyDescent="0.25">
      <c r="A4524">
        <v>0</v>
      </c>
      <c r="B4524" s="9">
        <v>2.8356164383561641E-5</v>
      </c>
      <c r="C4524" s="9" t="str">
        <f t="shared" si="140"/>
        <v>$H$4551</v>
      </c>
      <c r="D4524" s="9" t="str">
        <f t="shared" si="141"/>
        <v>H4551</v>
      </c>
      <c r="F4524">
        <v>90660</v>
      </c>
      <c r="G4524" s="1" t="str">
        <f>_xll.BDS("SPX Index","CHAIN_TICKERS", "CHAIN_STRIKE_PX_OVRD",F4524, "CHAIN_PUT_CALL_TYPE_OVRD=P", "CHAIN_PERIODICITY_OVRD=M")</f>
        <v>SPX US 11/20/15 P2700</v>
      </c>
    </row>
    <row r="4525" spans="1:7" x14ac:dyDescent="0.25">
      <c r="A4525">
        <v>3</v>
      </c>
      <c r="B4525" s="9">
        <v>2.8054794520547945E-5</v>
      </c>
      <c r="C4525" s="9" t="str">
        <f t="shared" si="140"/>
        <v>$H$4552</v>
      </c>
      <c r="D4525" s="9" t="str">
        <f t="shared" si="141"/>
        <v>H4552</v>
      </c>
      <c r="F4525">
        <v>90680</v>
      </c>
      <c r="G4525" s="1" t="str">
        <f>_xll.BDS("SPX Index","CHAIN_TICKERS", "CHAIN_STRIKE_PX_OVRD",F4525, "CHAIN_PUT_CALL_TYPE_OVRD=P", "CHAIN_PERIODICITY_OVRD=M")</f>
        <v>SPX US 11/20/15 P2700</v>
      </c>
    </row>
    <row r="4526" spans="1:7" x14ac:dyDescent="0.25">
      <c r="A4526">
        <v>0</v>
      </c>
      <c r="B4526" s="9">
        <v>2.8054794520547945E-5</v>
      </c>
      <c r="C4526" s="9" t="str">
        <f t="shared" si="140"/>
        <v>$H$4553</v>
      </c>
      <c r="D4526" s="9" t="str">
        <f t="shared" si="141"/>
        <v>H4553</v>
      </c>
      <c r="F4526">
        <v>90700</v>
      </c>
      <c r="G4526" s="1" t="str">
        <f>_xll.BDS("SPX Index","CHAIN_TICKERS", "CHAIN_STRIKE_PX_OVRD",F4526, "CHAIN_PUT_CALL_TYPE_OVRD=P", "CHAIN_PERIODICITY_OVRD=M")</f>
        <v>SPX US 11/20/15 P2700</v>
      </c>
    </row>
    <row r="4527" spans="1:7" x14ac:dyDescent="0.25">
      <c r="A4527">
        <v>0</v>
      </c>
      <c r="B4527" s="9">
        <v>2.8328767123287674E-5</v>
      </c>
      <c r="C4527" s="9" t="str">
        <f t="shared" si="140"/>
        <v>$H$4554</v>
      </c>
      <c r="D4527" s="9" t="str">
        <f t="shared" si="141"/>
        <v>H4554</v>
      </c>
      <c r="F4527">
        <v>90720</v>
      </c>
      <c r="G4527" s="1" t="str">
        <f>_xll.BDS("SPX Index","CHAIN_TICKERS", "CHAIN_STRIKE_PX_OVRD",F4527, "CHAIN_PUT_CALL_TYPE_OVRD=P", "CHAIN_PERIODICITY_OVRD=M")</f>
        <v>SPX US 11/20/15 P2700</v>
      </c>
    </row>
    <row r="4528" spans="1:7" x14ac:dyDescent="0.25">
      <c r="A4528">
        <v>0</v>
      </c>
      <c r="B4528" s="9">
        <v>2.9452054794520546E-5</v>
      </c>
      <c r="C4528" s="9" t="str">
        <f t="shared" si="140"/>
        <v>$H$4555</v>
      </c>
      <c r="D4528" s="9" t="str">
        <f t="shared" si="141"/>
        <v>H4555</v>
      </c>
      <c r="F4528">
        <v>90740</v>
      </c>
      <c r="G4528" s="1" t="str">
        <f>_xll.BDS("SPX Index","CHAIN_TICKERS", "CHAIN_STRIKE_PX_OVRD",F4528, "CHAIN_PUT_CALL_TYPE_OVRD=P", "CHAIN_PERIODICITY_OVRD=M")</f>
        <v>SPX US 11/20/15 P2700</v>
      </c>
    </row>
    <row r="4529" spans="1:7" x14ac:dyDescent="0.25">
      <c r="A4529">
        <v>0</v>
      </c>
      <c r="B4529" s="9">
        <v>2.9452054794520546E-5</v>
      </c>
      <c r="C4529" s="9" t="str">
        <f t="shared" si="140"/>
        <v>$H$4556</v>
      </c>
      <c r="D4529" s="9" t="str">
        <f t="shared" si="141"/>
        <v>H4556</v>
      </c>
      <c r="F4529">
        <v>90760</v>
      </c>
      <c r="G4529" s="1" t="str">
        <f>_xll.BDS("SPX Index","CHAIN_TICKERS", "CHAIN_STRIKE_PX_OVRD",F4529, "CHAIN_PUT_CALL_TYPE_OVRD=P", "CHAIN_PERIODICITY_OVRD=M")</f>
        <v>SPX US 11/20/15 P2700</v>
      </c>
    </row>
    <row r="4530" spans="1:7" x14ac:dyDescent="0.25">
      <c r="A4530">
        <v>0</v>
      </c>
      <c r="B4530" s="9">
        <v>2.9178082191780821E-5</v>
      </c>
      <c r="C4530" s="9" t="str">
        <f t="shared" si="140"/>
        <v>$H$4557</v>
      </c>
      <c r="D4530" s="9" t="str">
        <f t="shared" si="141"/>
        <v>H4557</v>
      </c>
      <c r="F4530">
        <v>90780</v>
      </c>
      <c r="G4530" s="1" t="str">
        <f>_xll.BDS("SPX Index","CHAIN_TICKERS", "CHAIN_STRIKE_PX_OVRD",F4530, "CHAIN_PUT_CALL_TYPE_OVRD=P", "CHAIN_PERIODICITY_OVRD=M")</f>
        <v>SPX US 11/20/15 P2700</v>
      </c>
    </row>
    <row r="4531" spans="1:7" x14ac:dyDescent="0.25">
      <c r="A4531">
        <v>0</v>
      </c>
      <c r="B4531" s="9">
        <v>2.9178082191780821E-5</v>
      </c>
      <c r="C4531" s="9" t="str">
        <f t="shared" si="140"/>
        <v>$H$4558</v>
      </c>
      <c r="D4531" s="9" t="str">
        <f t="shared" si="141"/>
        <v>H4558</v>
      </c>
      <c r="F4531">
        <v>90800</v>
      </c>
      <c r="G4531" s="1" t="str">
        <f>_xll.BDS("SPX Index","CHAIN_TICKERS", "CHAIN_STRIKE_PX_OVRD",F4531, "CHAIN_PUT_CALL_TYPE_OVRD=P", "CHAIN_PERIODICITY_OVRD=M")</f>
        <v>SPX US 11/20/15 P2700</v>
      </c>
    </row>
    <row r="4532" spans="1:7" x14ac:dyDescent="0.25">
      <c r="A4532">
        <v>0</v>
      </c>
      <c r="B4532" s="9">
        <v>3.0575342465753426E-5</v>
      </c>
      <c r="C4532" s="9" t="str">
        <f t="shared" si="140"/>
        <v>$H$4559</v>
      </c>
      <c r="D4532" s="9" t="str">
        <f t="shared" si="141"/>
        <v>H4559</v>
      </c>
      <c r="F4532">
        <v>90820</v>
      </c>
      <c r="G4532" s="1" t="str">
        <f>_xll.BDS("SPX Index","CHAIN_TICKERS", "CHAIN_STRIKE_PX_OVRD",F4532, "CHAIN_PUT_CALL_TYPE_OVRD=P", "CHAIN_PERIODICITY_OVRD=M")</f>
        <v>SPX US 11/20/15 P2700</v>
      </c>
    </row>
    <row r="4533" spans="1:7" x14ac:dyDescent="0.25">
      <c r="A4533">
        <v>0</v>
      </c>
      <c r="B4533" s="9">
        <v>3.1890410958904108E-5</v>
      </c>
      <c r="C4533" s="9" t="str">
        <f t="shared" si="140"/>
        <v>$H$4560</v>
      </c>
      <c r="D4533" s="9" t="str">
        <f t="shared" si="141"/>
        <v>H4560</v>
      </c>
      <c r="F4533">
        <v>90840</v>
      </c>
      <c r="G4533" s="1" t="str">
        <f>_xll.BDS("SPX Index","CHAIN_TICKERS", "CHAIN_STRIKE_PX_OVRD",F4533, "CHAIN_PUT_CALL_TYPE_OVRD=P", "CHAIN_PERIODICITY_OVRD=M")</f>
        <v>SPX US 11/20/15 P2700</v>
      </c>
    </row>
    <row r="4534" spans="1:7" x14ac:dyDescent="0.25">
      <c r="A4534">
        <v>0</v>
      </c>
      <c r="B4534" s="9">
        <v>3.1890410958904108E-5</v>
      </c>
      <c r="C4534" s="9" t="str">
        <f t="shared" si="140"/>
        <v>$H$4561</v>
      </c>
      <c r="D4534" s="9" t="str">
        <f t="shared" si="141"/>
        <v>H4561</v>
      </c>
      <c r="F4534">
        <v>90860</v>
      </c>
      <c r="G4534" s="1" t="str">
        <f>_xll.BDS("SPX Index","CHAIN_TICKERS", "CHAIN_STRIKE_PX_OVRD",F4534, "CHAIN_PUT_CALL_TYPE_OVRD=P", "CHAIN_PERIODICITY_OVRD=M")</f>
        <v>SPX US 11/20/15 P2700</v>
      </c>
    </row>
    <row r="4535" spans="1:7" x14ac:dyDescent="0.25">
      <c r="A4535">
        <v>0</v>
      </c>
      <c r="B4535" s="9">
        <v>3.2739726027397259E-5</v>
      </c>
      <c r="C4535" s="9" t="str">
        <f t="shared" si="140"/>
        <v>$H$4562</v>
      </c>
      <c r="D4535" s="9" t="str">
        <f t="shared" si="141"/>
        <v>H4562</v>
      </c>
      <c r="F4535">
        <v>90880</v>
      </c>
      <c r="G4535" s="1" t="str">
        <f>_xll.BDS("SPX Index","CHAIN_TICKERS", "CHAIN_STRIKE_PX_OVRD",F4535, "CHAIN_PUT_CALL_TYPE_OVRD=P", "CHAIN_PERIODICITY_OVRD=M")</f>
        <v>SPX US 11/20/15 P2700</v>
      </c>
    </row>
    <row r="4536" spans="1:7" x14ac:dyDescent="0.25">
      <c r="A4536">
        <v>0</v>
      </c>
      <c r="B4536" s="9">
        <v>3.3013698630136988E-5</v>
      </c>
      <c r="C4536" s="9" t="str">
        <f t="shared" si="140"/>
        <v>$H$4563</v>
      </c>
      <c r="D4536" s="9" t="str">
        <f t="shared" si="141"/>
        <v>H4563</v>
      </c>
      <c r="F4536">
        <v>90900</v>
      </c>
      <c r="G4536" s="1" t="str">
        <f>_xll.BDS("SPX Index","CHAIN_TICKERS", "CHAIN_STRIKE_PX_OVRD",F4536, "CHAIN_PUT_CALL_TYPE_OVRD=P", "CHAIN_PERIODICITY_OVRD=M")</f>
        <v>SPX US 11/20/15 P2700</v>
      </c>
    </row>
    <row r="4537" spans="1:7" x14ac:dyDescent="0.25">
      <c r="A4537">
        <v>0</v>
      </c>
      <c r="B4537" s="9">
        <v>3.441095890410959E-5</v>
      </c>
      <c r="C4537" s="9" t="str">
        <f t="shared" si="140"/>
        <v>$H$4564</v>
      </c>
      <c r="D4537" s="9" t="str">
        <f t="shared" si="141"/>
        <v>H4564</v>
      </c>
      <c r="F4537">
        <v>90920</v>
      </c>
      <c r="G4537" s="1" t="str">
        <f>_xll.BDS("SPX Index","CHAIN_TICKERS", "CHAIN_STRIKE_PX_OVRD",F4537, "CHAIN_PUT_CALL_TYPE_OVRD=P", "CHAIN_PERIODICITY_OVRD=M")</f>
        <v>SPX US 11/20/15 P2700</v>
      </c>
    </row>
    <row r="4538" spans="1:7" x14ac:dyDescent="0.25">
      <c r="A4538">
        <v>0</v>
      </c>
      <c r="B4538" s="9">
        <v>3.4684931506849319E-5</v>
      </c>
      <c r="C4538" s="9" t="str">
        <f t="shared" si="140"/>
        <v>$H$4565</v>
      </c>
      <c r="D4538" s="9" t="str">
        <f t="shared" si="141"/>
        <v>H4565</v>
      </c>
      <c r="F4538">
        <v>90940</v>
      </c>
      <c r="G4538" s="1" t="str">
        <f>_xll.BDS("SPX Index","CHAIN_TICKERS", "CHAIN_STRIKE_PX_OVRD",F4538, "CHAIN_PUT_CALL_TYPE_OVRD=P", "CHAIN_PERIODICITY_OVRD=M")</f>
        <v>SPX US 11/20/15 P2700</v>
      </c>
    </row>
    <row r="4539" spans="1:7" x14ac:dyDescent="0.25">
      <c r="A4539">
        <v>0</v>
      </c>
      <c r="B4539" s="9">
        <v>3.4958904109589041E-5</v>
      </c>
      <c r="C4539" s="9" t="str">
        <f t="shared" si="140"/>
        <v>$H$4566</v>
      </c>
      <c r="D4539" s="9" t="str">
        <f t="shared" si="141"/>
        <v>H4566</v>
      </c>
      <c r="F4539">
        <v>90960</v>
      </c>
      <c r="G4539" s="1" t="str">
        <f>_xll.BDS("SPX Index","CHAIN_TICKERS", "CHAIN_STRIKE_PX_OVRD",F4539, "CHAIN_PUT_CALL_TYPE_OVRD=P", "CHAIN_PERIODICITY_OVRD=M")</f>
        <v>SPX US 11/20/15 P2700</v>
      </c>
    </row>
    <row r="4540" spans="1:7" x14ac:dyDescent="0.25">
      <c r="A4540">
        <v>0</v>
      </c>
      <c r="B4540" s="9">
        <v>3.7479452054794515E-5</v>
      </c>
      <c r="C4540" s="9" t="str">
        <f t="shared" si="140"/>
        <v>$H$4567</v>
      </c>
      <c r="D4540" s="9" t="str">
        <f t="shared" si="141"/>
        <v>H4567</v>
      </c>
      <c r="F4540">
        <v>90980</v>
      </c>
      <c r="G4540" s="1" t="str">
        <f>_xll.BDS("SPX Index","CHAIN_TICKERS", "CHAIN_STRIKE_PX_OVRD",F4540, "CHAIN_PUT_CALL_TYPE_OVRD=P", "CHAIN_PERIODICITY_OVRD=M")</f>
        <v>SPX US 11/20/15 P2700</v>
      </c>
    </row>
    <row r="4541" spans="1:7" x14ac:dyDescent="0.25">
      <c r="A4541">
        <v>0</v>
      </c>
      <c r="B4541" s="9">
        <v>3.638356164383562E-5</v>
      </c>
      <c r="C4541" s="9" t="str">
        <f t="shared" si="140"/>
        <v>$H$4568</v>
      </c>
      <c r="D4541" s="9" t="str">
        <f t="shared" si="141"/>
        <v>H4568</v>
      </c>
      <c r="F4541">
        <v>91000</v>
      </c>
      <c r="G4541" s="1" t="str">
        <f>_xll.BDS("SPX Index","CHAIN_TICKERS", "CHAIN_STRIKE_PX_OVRD",F4541, "CHAIN_PUT_CALL_TYPE_OVRD=P", "CHAIN_PERIODICITY_OVRD=M")</f>
        <v>SPX US 11/20/15 P2700</v>
      </c>
    </row>
    <row r="4542" spans="1:7" x14ac:dyDescent="0.25">
      <c r="A4542">
        <v>0</v>
      </c>
      <c r="B4542" s="9">
        <v>3.526027397260274E-5</v>
      </c>
      <c r="C4542" s="9" t="str">
        <f t="shared" si="140"/>
        <v>$H$4569</v>
      </c>
      <c r="D4542" s="9" t="str">
        <f t="shared" si="141"/>
        <v>H4569</v>
      </c>
      <c r="F4542">
        <v>91020</v>
      </c>
      <c r="G4542" s="1" t="str">
        <f>_xll.BDS("SPX Index","CHAIN_TICKERS", "CHAIN_STRIKE_PX_OVRD",F4542, "CHAIN_PUT_CALL_TYPE_OVRD=P", "CHAIN_PERIODICITY_OVRD=M")</f>
        <v>SPX US 11/20/15 P2700</v>
      </c>
    </row>
    <row r="4543" spans="1:7" x14ac:dyDescent="0.25">
      <c r="A4543">
        <v>1</v>
      </c>
      <c r="B4543" s="9">
        <v>3.441095890410959E-5</v>
      </c>
      <c r="C4543" s="9" t="str">
        <f t="shared" si="140"/>
        <v>$H$4570</v>
      </c>
      <c r="D4543" s="9" t="str">
        <f t="shared" si="141"/>
        <v>H4570</v>
      </c>
      <c r="F4543">
        <v>91040</v>
      </c>
      <c r="G4543" s="1" t="str">
        <f>_xll.BDS("SPX Index","CHAIN_TICKERS", "CHAIN_STRIKE_PX_OVRD",F4543, "CHAIN_PUT_CALL_TYPE_OVRD=P", "CHAIN_PERIODICITY_OVRD=M")</f>
        <v>SPX US 11/20/15 P2700</v>
      </c>
    </row>
    <row r="4544" spans="1:7" x14ac:dyDescent="0.25">
      <c r="A4544">
        <v>0</v>
      </c>
      <c r="B4544" s="9">
        <v>3.4684931506849319E-5</v>
      </c>
      <c r="C4544" s="9" t="str">
        <f t="shared" si="140"/>
        <v>$H$4571</v>
      </c>
      <c r="D4544" s="9" t="str">
        <f t="shared" si="141"/>
        <v>H4571</v>
      </c>
      <c r="F4544">
        <v>91060</v>
      </c>
      <c r="G4544" s="1" t="str">
        <f>_xll.BDS("SPX Index","CHAIN_TICKERS", "CHAIN_STRIKE_PX_OVRD",F4544, "CHAIN_PUT_CALL_TYPE_OVRD=P", "CHAIN_PERIODICITY_OVRD=M")</f>
        <v>SPX US 11/20/15 P2700</v>
      </c>
    </row>
    <row r="4545" spans="1:7" x14ac:dyDescent="0.25">
      <c r="A4545">
        <v>0</v>
      </c>
      <c r="B4545" s="9">
        <v>3.441095890410959E-5</v>
      </c>
      <c r="C4545" s="9" t="str">
        <f t="shared" si="140"/>
        <v>$H$4572</v>
      </c>
      <c r="D4545" s="9" t="str">
        <f t="shared" si="141"/>
        <v>H4572</v>
      </c>
      <c r="F4545">
        <v>91080</v>
      </c>
      <c r="G4545" s="1" t="str">
        <f>_xll.BDS("SPX Index","CHAIN_TICKERS", "CHAIN_STRIKE_PX_OVRD",F4545, "CHAIN_PUT_CALL_TYPE_OVRD=P", "CHAIN_PERIODICITY_OVRD=M")</f>
        <v>SPX US 11/20/15 P2700</v>
      </c>
    </row>
    <row r="4546" spans="1:7" x14ac:dyDescent="0.25">
      <c r="A4546">
        <v>0</v>
      </c>
      <c r="B4546" s="9">
        <v>3.5808219178082191E-5</v>
      </c>
      <c r="C4546" s="9" t="str">
        <f t="shared" si="140"/>
        <v>$H$4573</v>
      </c>
      <c r="D4546" s="9" t="str">
        <f t="shared" si="141"/>
        <v>H4573</v>
      </c>
      <c r="F4546">
        <v>91100</v>
      </c>
      <c r="G4546" s="1" t="str">
        <f>_xll.BDS("SPX Index","CHAIN_TICKERS", "CHAIN_STRIKE_PX_OVRD",F4546, "CHAIN_PUT_CALL_TYPE_OVRD=P", "CHAIN_PERIODICITY_OVRD=M")</f>
        <v>SPX US 11/20/15 P2700</v>
      </c>
    </row>
    <row r="4547" spans="1:7" x14ac:dyDescent="0.25">
      <c r="A4547">
        <v>0</v>
      </c>
      <c r="B4547" s="9">
        <v>3.526027397260274E-5</v>
      </c>
      <c r="C4547" s="9" t="str">
        <f t="shared" si="140"/>
        <v>$H$4574</v>
      </c>
      <c r="D4547" s="9" t="str">
        <f t="shared" si="141"/>
        <v>H4574</v>
      </c>
      <c r="F4547">
        <v>91120</v>
      </c>
      <c r="G4547" s="1" t="str">
        <f>_xll.BDS("SPX Index","CHAIN_TICKERS", "CHAIN_STRIKE_PX_OVRD",F4547, "CHAIN_PUT_CALL_TYPE_OVRD=P", "CHAIN_PERIODICITY_OVRD=M")</f>
        <v>SPX US 11/20/15 P2700</v>
      </c>
    </row>
    <row r="4548" spans="1:7" x14ac:dyDescent="0.25">
      <c r="A4548">
        <v>0</v>
      </c>
      <c r="B4548" s="9">
        <v>3.4958904109589041E-5</v>
      </c>
      <c r="C4548" s="9" t="str">
        <f t="shared" ref="C4548:C4611" si="142">ADDRESS(ROW(B4548)+MATCH(1,B4548:B4574),8)</f>
        <v>$H$4575</v>
      </c>
      <c r="D4548" s="9" t="str">
        <f t="shared" ref="D4548:D4611" si="143">"H"&amp;(ROW(B4548)+MATCH(1,B4548:B4574))</f>
        <v>H4575</v>
      </c>
      <c r="F4548">
        <v>91140</v>
      </c>
      <c r="G4548" s="1" t="str">
        <f>_xll.BDS("SPX Index","CHAIN_TICKERS", "CHAIN_STRIKE_PX_OVRD",F4548, "CHAIN_PUT_CALL_TYPE_OVRD=P", "CHAIN_PERIODICITY_OVRD=M")</f>
        <v>SPX US 11/20/15 P2700</v>
      </c>
    </row>
    <row r="4549" spans="1:7" x14ac:dyDescent="0.25">
      <c r="A4549">
        <v>0</v>
      </c>
      <c r="B4549" s="9">
        <v>3.5534246575342462E-5</v>
      </c>
      <c r="C4549" s="9" t="str">
        <f t="shared" si="142"/>
        <v>$H$4576</v>
      </c>
      <c r="D4549" s="9" t="str">
        <f t="shared" si="143"/>
        <v>H4576</v>
      </c>
      <c r="F4549">
        <v>91160</v>
      </c>
      <c r="G4549" s="1" t="str">
        <f>_xll.BDS("SPX Index","CHAIN_TICKERS", "CHAIN_STRIKE_PX_OVRD",F4549, "CHAIN_PUT_CALL_TYPE_OVRD=P", "CHAIN_PERIODICITY_OVRD=M")</f>
        <v>SPX US 11/20/15 P2700</v>
      </c>
    </row>
    <row r="4550" spans="1:7" x14ac:dyDescent="0.25">
      <c r="A4550">
        <v>0</v>
      </c>
      <c r="B4550" s="9">
        <v>3.5808219178082191E-5</v>
      </c>
      <c r="C4550" s="9" t="str">
        <f t="shared" si="142"/>
        <v>$H$4577</v>
      </c>
      <c r="D4550" s="9" t="str">
        <f t="shared" si="143"/>
        <v>H4577</v>
      </c>
      <c r="F4550">
        <v>91180</v>
      </c>
      <c r="G4550" s="1" t="str">
        <f>_xll.BDS("SPX Index","CHAIN_TICKERS", "CHAIN_STRIKE_PX_OVRD",F4550, "CHAIN_PUT_CALL_TYPE_OVRD=P", "CHAIN_PERIODICITY_OVRD=M")</f>
        <v>SPX US 11/20/15 P2700</v>
      </c>
    </row>
    <row r="4551" spans="1:7" x14ac:dyDescent="0.25">
      <c r="A4551">
        <v>0</v>
      </c>
      <c r="B4551" s="9">
        <v>3.7780821917808222E-5</v>
      </c>
      <c r="C4551" s="9" t="str">
        <f t="shared" si="142"/>
        <v>$H$4578</v>
      </c>
      <c r="D4551" s="9" t="str">
        <f t="shared" si="143"/>
        <v>H4578</v>
      </c>
      <c r="F4551">
        <v>91200</v>
      </c>
      <c r="G4551" s="1" t="str">
        <f>_xll.BDS("SPX Index","CHAIN_TICKERS", "CHAIN_STRIKE_PX_OVRD",F4551, "CHAIN_PUT_CALL_TYPE_OVRD=P", "CHAIN_PERIODICITY_OVRD=M")</f>
        <v>SPX US 11/20/15 P2700</v>
      </c>
    </row>
    <row r="4552" spans="1:7" x14ac:dyDescent="0.25">
      <c r="A4552">
        <v>0</v>
      </c>
      <c r="B4552" s="9">
        <v>3.4684931506849319E-5</v>
      </c>
      <c r="C4552" s="9" t="str">
        <f t="shared" si="142"/>
        <v>$H$4579</v>
      </c>
      <c r="D4552" s="9" t="str">
        <f t="shared" si="143"/>
        <v>H4579</v>
      </c>
      <c r="F4552">
        <v>91220</v>
      </c>
      <c r="G4552" s="1" t="str">
        <f>_xll.BDS("SPX Index","CHAIN_TICKERS", "CHAIN_STRIKE_PX_OVRD",F4552, "CHAIN_PUT_CALL_TYPE_OVRD=P", "CHAIN_PERIODICITY_OVRD=M")</f>
        <v>SPX US 11/20/15 P2700</v>
      </c>
    </row>
    <row r="4553" spans="1:7" x14ac:dyDescent="0.25">
      <c r="A4553">
        <v>0</v>
      </c>
      <c r="B4553" s="9">
        <v>3.3287671232876717E-5</v>
      </c>
      <c r="C4553" s="9" t="str">
        <f t="shared" si="142"/>
        <v>$H$4580</v>
      </c>
      <c r="D4553" s="9" t="str">
        <f t="shared" si="143"/>
        <v>H4580</v>
      </c>
      <c r="F4553">
        <v>91240</v>
      </c>
      <c r="G4553" s="1" t="str">
        <f>_xll.BDS("SPX Index","CHAIN_TICKERS", "CHAIN_STRIKE_PX_OVRD",F4553, "CHAIN_PUT_CALL_TYPE_OVRD=P", "CHAIN_PERIODICITY_OVRD=M")</f>
        <v>SPX US 11/20/15 P2700</v>
      </c>
    </row>
    <row r="4554" spans="1:7" x14ac:dyDescent="0.25">
      <c r="A4554">
        <v>0</v>
      </c>
      <c r="B4554" s="9">
        <v>3.523287671232877E-5</v>
      </c>
      <c r="C4554" s="9" t="str">
        <f t="shared" si="142"/>
        <v>$H$4581</v>
      </c>
      <c r="D4554" s="9" t="str">
        <f t="shared" si="143"/>
        <v>H4581</v>
      </c>
      <c r="F4554">
        <v>91260</v>
      </c>
      <c r="G4554" s="1" t="str">
        <f>_xll.BDS("SPX Index","CHAIN_TICKERS", "CHAIN_STRIKE_PX_OVRD",F4554, "CHAIN_PUT_CALL_TYPE_OVRD=P", "CHAIN_PERIODICITY_OVRD=M")</f>
        <v>SPX US 11/20/15 P2700</v>
      </c>
    </row>
    <row r="4555" spans="1:7" x14ac:dyDescent="0.25">
      <c r="A4555">
        <v>0</v>
      </c>
      <c r="B4555" s="9">
        <v>3.4684931506849319E-5</v>
      </c>
      <c r="C4555" s="9" t="str">
        <f t="shared" si="142"/>
        <v>$H$4582</v>
      </c>
      <c r="D4555" s="9" t="str">
        <f t="shared" si="143"/>
        <v>H4582</v>
      </c>
      <c r="F4555">
        <v>91280</v>
      </c>
      <c r="G4555" s="1" t="str">
        <f>_xll.BDS("SPX Index","CHAIN_TICKERS", "CHAIN_STRIKE_PX_OVRD",F4555, "CHAIN_PUT_CALL_TYPE_OVRD=P", "CHAIN_PERIODICITY_OVRD=M")</f>
        <v>SPX US 11/20/15 P2700</v>
      </c>
    </row>
    <row r="4556" spans="1:7" x14ac:dyDescent="0.25">
      <c r="A4556">
        <v>0</v>
      </c>
      <c r="B4556" s="9">
        <v>3.5534246575342462E-5</v>
      </c>
      <c r="C4556" s="9" t="str">
        <f t="shared" si="142"/>
        <v>$H$4583</v>
      </c>
      <c r="D4556" s="9" t="str">
        <f t="shared" si="143"/>
        <v>H4583</v>
      </c>
      <c r="F4556">
        <v>91300</v>
      </c>
      <c r="G4556" s="1" t="str">
        <f>_xll.BDS("SPX Index","CHAIN_TICKERS", "CHAIN_STRIKE_PX_OVRD",F4556, "CHAIN_PUT_CALL_TYPE_OVRD=P", "CHAIN_PERIODICITY_OVRD=M")</f>
        <v>SPX US 11/20/15 P2700</v>
      </c>
    </row>
    <row r="4557" spans="1:7" x14ac:dyDescent="0.25">
      <c r="A4557">
        <v>0</v>
      </c>
      <c r="B4557" s="9">
        <v>3.4684931506849319E-5</v>
      </c>
      <c r="C4557" s="9" t="str">
        <f t="shared" si="142"/>
        <v>$H$4584</v>
      </c>
      <c r="D4557" s="9" t="str">
        <f t="shared" si="143"/>
        <v>H4584</v>
      </c>
      <c r="F4557">
        <v>91320</v>
      </c>
      <c r="G4557" s="1" t="str">
        <f>_xll.BDS("SPX Index","CHAIN_TICKERS", "CHAIN_STRIKE_PX_OVRD",F4557, "CHAIN_PUT_CALL_TYPE_OVRD=P", "CHAIN_PERIODICITY_OVRD=M")</f>
        <v>SPX US 11/20/15 P2700</v>
      </c>
    </row>
    <row r="4558" spans="1:7" x14ac:dyDescent="0.25">
      <c r="A4558">
        <v>0</v>
      </c>
      <c r="B4558" s="9">
        <v>3.4684931506849319E-5</v>
      </c>
      <c r="C4558" s="9" t="str">
        <f t="shared" si="142"/>
        <v>$H$4585</v>
      </c>
      <c r="D4558" s="9" t="str">
        <f t="shared" si="143"/>
        <v>H4585</v>
      </c>
      <c r="F4558">
        <v>91340</v>
      </c>
      <c r="G4558" s="1" t="str">
        <f>_xll.BDS("SPX Index","CHAIN_TICKERS", "CHAIN_STRIKE_PX_OVRD",F4558, "CHAIN_PUT_CALL_TYPE_OVRD=P", "CHAIN_PERIODICITY_OVRD=M")</f>
        <v>SPX US 11/20/15 P2700</v>
      </c>
    </row>
    <row r="4559" spans="1:7" x14ac:dyDescent="0.25">
      <c r="A4559">
        <v>0</v>
      </c>
      <c r="B4559" s="9">
        <v>3.523287671232877E-5</v>
      </c>
      <c r="C4559" s="9" t="str">
        <f t="shared" si="142"/>
        <v>$H$4586</v>
      </c>
      <c r="D4559" s="9" t="str">
        <f t="shared" si="143"/>
        <v>H4586</v>
      </c>
      <c r="F4559">
        <v>91360</v>
      </c>
      <c r="G4559" s="1" t="str">
        <f>_xll.BDS("SPX Index","CHAIN_TICKERS", "CHAIN_STRIKE_PX_OVRD",F4559, "CHAIN_PUT_CALL_TYPE_OVRD=P", "CHAIN_PERIODICITY_OVRD=M")</f>
        <v>SPX US 11/20/15 P2700</v>
      </c>
    </row>
    <row r="4560" spans="1:7" x14ac:dyDescent="0.25">
      <c r="A4560">
        <v>0</v>
      </c>
      <c r="B4560" s="9">
        <v>3.6657534246575342E-5</v>
      </c>
      <c r="C4560" s="9" t="str">
        <f t="shared" si="142"/>
        <v>$H$4587</v>
      </c>
      <c r="D4560" s="9" t="str">
        <f t="shared" si="143"/>
        <v>H4587</v>
      </c>
      <c r="F4560">
        <v>91380</v>
      </c>
      <c r="G4560" s="1" t="str">
        <f>_xll.BDS("SPX Index","CHAIN_TICKERS", "CHAIN_STRIKE_PX_OVRD",F4560, "CHAIN_PUT_CALL_TYPE_OVRD=P", "CHAIN_PERIODICITY_OVRD=M")</f>
        <v>SPX US 11/20/15 P2700</v>
      </c>
    </row>
    <row r="4561" spans="1:7" x14ac:dyDescent="0.25">
      <c r="A4561">
        <v>0</v>
      </c>
      <c r="B4561" s="9">
        <v>3.6657534246575342E-5</v>
      </c>
      <c r="C4561" s="9" t="str">
        <f t="shared" si="142"/>
        <v>$H$4588</v>
      </c>
      <c r="D4561" s="9" t="str">
        <f t="shared" si="143"/>
        <v>H4588</v>
      </c>
      <c r="F4561">
        <v>91400</v>
      </c>
      <c r="G4561" s="1" t="str">
        <f>_xll.BDS("SPX Index","CHAIN_TICKERS", "CHAIN_STRIKE_PX_OVRD",F4561, "CHAIN_PUT_CALL_TYPE_OVRD=P", "CHAIN_PERIODICITY_OVRD=M")</f>
        <v>SPX US 11/20/15 P2700</v>
      </c>
    </row>
    <row r="4562" spans="1:7" x14ac:dyDescent="0.25">
      <c r="A4562">
        <v>1</v>
      </c>
      <c r="B4562" s="9">
        <v>3.6657534246575342E-5</v>
      </c>
      <c r="C4562" s="9" t="str">
        <f t="shared" si="142"/>
        <v>$H$4589</v>
      </c>
      <c r="D4562" s="9" t="str">
        <f t="shared" si="143"/>
        <v>H4589</v>
      </c>
      <c r="F4562">
        <v>91420</v>
      </c>
      <c r="G4562" s="1" t="str">
        <f>_xll.BDS("SPX Index","CHAIN_TICKERS", "CHAIN_STRIKE_PX_OVRD",F4562, "CHAIN_PUT_CALL_TYPE_OVRD=P", "CHAIN_PERIODICITY_OVRD=M")</f>
        <v>SPX US 11/20/15 P2700</v>
      </c>
    </row>
    <row r="4563" spans="1:7" x14ac:dyDescent="0.25">
      <c r="A4563">
        <v>0</v>
      </c>
      <c r="B4563" s="9">
        <v>3.6657534246575342E-5</v>
      </c>
      <c r="C4563" s="9" t="str">
        <f t="shared" si="142"/>
        <v>$H$4590</v>
      </c>
      <c r="D4563" s="9" t="str">
        <f t="shared" si="143"/>
        <v>H4590</v>
      </c>
      <c r="F4563">
        <v>91440</v>
      </c>
      <c r="G4563" s="1" t="str">
        <f>_xll.BDS("SPX Index","CHAIN_TICKERS", "CHAIN_STRIKE_PX_OVRD",F4563, "CHAIN_PUT_CALL_TYPE_OVRD=P", "CHAIN_PERIODICITY_OVRD=M")</f>
        <v>SPX US 11/20/15 P2700</v>
      </c>
    </row>
    <row r="4564" spans="1:7" x14ac:dyDescent="0.25">
      <c r="A4564">
        <v>0</v>
      </c>
      <c r="B4564" s="9">
        <v>3.6356164383561642E-5</v>
      </c>
      <c r="C4564" s="9" t="str">
        <f t="shared" si="142"/>
        <v>$H$4591</v>
      </c>
      <c r="D4564" s="9" t="str">
        <f t="shared" si="143"/>
        <v>H4591</v>
      </c>
      <c r="F4564">
        <v>91460</v>
      </c>
      <c r="G4564" s="1" t="str">
        <f>_xll.BDS("SPX Index","CHAIN_TICKERS", "CHAIN_STRIKE_PX_OVRD",F4564, "CHAIN_PUT_CALL_TYPE_OVRD=P", "CHAIN_PERIODICITY_OVRD=M")</f>
        <v>SPX US 11/20/15 P2700</v>
      </c>
    </row>
    <row r="4565" spans="1:7" x14ac:dyDescent="0.25">
      <c r="A4565">
        <v>0</v>
      </c>
      <c r="B4565" s="9">
        <v>3.6931506849315064E-5</v>
      </c>
      <c r="C4565" s="9" t="str">
        <f t="shared" si="142"/>
        <v>$H$4592</v>
      </c>
      <c r="D4565" s="9" t="str">
        <f t="shared" si="143"/>
        <v>H4592</v>
      </c>
      <c r="F4565">
        <v>91480</v>
      </c>
      <c r="G4565" s="1" t="str">
        <f>_xll.BDS("SPX Index","CHAIN_TICKERS", "CHAIN_STRIKE_PX_OVRD",F4565, "CHAIN_PUT_CALL_TYPE_OVRD=P", "CHAIN_PERIODICITY_OVRD=M")</f>
        <v>SPX US 11/20/15 P2700</v>
      </c>
    </row>
    <row r="4566" spans="1:7" x14ac:dyDescent="0.25">
      <c r="A4566">
        <v>0</v>
      </c>
      <c r="B4566" s="9">
        <v>3.6931506849315064E-5</v>
      </c>
      <c r="C4566" s="9" t="str">
        <f t="shared" si="142"/>
        <v>$H$4593</v>
      </c>
      <c r="D4566" s="9" t="str">
        <f t="shared" si="143"/>
        <v>H4593</v>
      </c>
      <c r="F4566">
        <v>91500</v>
      </c>
      <c r="G4566" s="1" t="str">
        <f>_xll.BDS("SPX Index","CHAIN_TICKERS", "CHAIN_STRIKE_PX_OVRD",F4566, "CHAIN_PUT_CALL_TYPE_OVRD=P", "CHAIN_PERIODICITY_OVRD=M")</f>
        <v>SPX US 11/20/15 P2700</v>
      </c>
    </row>
    <row r="4567" spans="1:7" x14ac:dyDescent="0.25">
      <c r="A4567">
        <v>0</v>
      </c>
      <c r="B4567" s="9">
        <v>3.72054794520548E-5</v>
      </c>
      <c r="C4567" s="9" t="str">
        <f t="shared" si="142"/>
        <v>$H$4594</v>
      </c>
      <c r="D4567" s="9" t="str">
        <f t="shared" si="143"/>
        <v>H4594</v>
      </c>
      <c r="F4567">
        <v>91520</v>
      </c>
      <c r="G4567" s="1" t="str">
        <f>_xll.BDS("SPX Index","CHAIN_TICKERS", "CHAIN_STRIKE_PX_OVRD",F4567, "CHAIN_PUT_CALL_TYPE_OVRD=P", "CHAIN_PERIODICITY_OVRD=M")</f>
        <v>SPX US 11/20/15 P2700</v>
      </c>
    </row>
    <row r="4568" spans="1:7" x14ac:dyDescent="0.25">
      <c r="A4568">
        <v>0</v>
      </c>
      <c r="B4568" s="9">
        <v>3.72054794520548E-5</v>
      </c>
      <c r="C4568" s="9" t="str">
        <f t="shared" si="142"/>
        <v>$H$4595</v>
      </c>
      <c r="D4568" s="9" t="str">
        <f t="shared" si="143"/>
        <v>H4595</v>
      </c>
      <c r="F4568">
        <v>91540</v>
      </c>
      <c r="G4568" s="1" t="str">
        <f>_xll.BDS("SPX Index","CHAIN_TICKERS", "CHAIN_STRIKE_PX_OVRD",F4568, "CHAIN_PUT_CALL_TYPE_OVRD=P", "CHAIN_PERIODICITY_OVRD=M")</f>
        <v>SPX US 11/20/15 P2700</v>
      </c>
    </row>
    <row r="4569" spans="1:7" x14ac:dyDescent="0.25">
      <c r="A4569">
        <v>0</v>
      </c>
      <c r="B4569" s="9">
        <v>3.8876712328767124E-5</v>
      </c>
      <c r="C4569" s="9" t="str">
        <f t="shared" si="142"/>
        <v>$H$4596</v>
      </c>
      <c r="D4569" s="9" t="str">
        <f t="shared" si="143"/>
        <v>H4596</v>
      </c>
      <c r="F4569">
        <v>91560</v>
      </c>
      <c r="G4569" s="1" t="str">
        <f>_xll.BDS("SPX Index","CHAIN_TICKERS", "CHAIN_STRIKE_PX_OVRD",F4569, "CHAIN_PUT_CALL_TYPE_OVRD=P", "CHAIN_PERIODICITY_OVRD=M")</f>
        <v>SPX US 11/20/15 P2700</v>
      </c>
    </row>
    <row r="4570" spans="1:7" x14ac:dyDescent="0.25">
      <c r="A4570">
        <v>0</v>
      </c>
      <c r="B4570" s="9">
        <v>3.9999999999999996E-5</v>
      </c>
      <c r="C4570" s="9" t="str">
        <f t="shared" si="142"/>
        <v>$H$4597</v>
      </c>
      <c r="D4570" s="9" t="str">
        <f t="shared" si="143"/>
        <v>H4597</v>
      </c>
      <c r="F4570">
        <v>91580</v>
      </c>
      <c r="G4570" s="1" t="str">
        <f>_xll.BDS("SPX Index","CHAIN_TICKERS", "CHAIN_STRIKE_PX_OVRD",F4570, "CHAIN_PUT_CALL_TYPE_OVRD=P", "CHAIN_PERIODICITY_OVRD=M")</f>
        <v>SPX US 11/20/15 P2700</v>
      </c>
    </row>
    <row r="4571" spans="1:7" x14ac:dyDescent="0.25">
      <c r="A4571">
        <v>0</v>
      </c>
      <c r="B4571" s="9">
        <v>3.9726027397260274E-5</v>
      </c>
      <c r="C4571" s="9" t="str">
        <f t="shared" si="142"/>
        <v>$H$4598</v>
      </c>
      <c r="D4571" s="9" t="str">
        <f t="shared" si="143"/>
        <v>H4598</v>
      </c>
      <c r="F4571">
        <v>91600</v>
      </c>
      <c r="G4571" s="1" t="str">
        <f>_xll.BDS("SPX Index","CHAIN_TICKERS", "CHAIN_STRIKE_PX_OVRD",F4571, "CHAIN_PUT_CALL_TYPE_OVRD=P", "CHAIN_PERIODICITY_OVRD=M")</f>
        <v>SPX US 11/20/15 P2700</v>
      </c>
    </row>
    <row r="4572" spans="1:7" x14ac:dyDescent="0.25">
      <c r="A4572">
        <v>0</v>
      </c>
      <c r="B4572" s="9">
        <v>3.9452054794520546E-5</v>
      </c>
      <c r="C4572" s="9" t="str">
        <f t="shared" si="142"/>
        <v>$H$4599</v>
      </c>
      <c r="D4572" s="9" t="str">
        <f t="shared" si="143"/>
        <v>H4599</v>
      </c>
      <c r="F4572">
        <v>91620</v>
      </c>
      <c r="G4572" s="1" t="str">
        <f>_xll.BDS("SPX Index","CHAIN_TICKERS", "CHAIN_STRIKE_PX_OVRD",F4572, "CHAIN_PUT_CALL_TYPE_OVRD=P", "CHAIN_PERIODICITY_OVRD=M")</f>
        <v>SPX US 11/20/15 P2700</v>
      </c>
    </row>
    <row r="4573" spans="1:7" x14ac:dyDescent="0.25">
      <c r="A4573">
        <v>0</v>
      </c>
      <c r="B4573" s="9">
        <v>3.9452054794520546E-5</v>
      </c>
      <c r="C4573" s="9" t="str">
        <f t="shared" si="142"/>
        <v>$H$4600</v>
      </c>
      <c r="D4573" s="9" t="str">
        <f t="shared" si="143"/>
        <v>H4600</v>
      </c>
      <c r="F4573">
        <v>91640</v>
      </c>
      <c r="G4573" s="1" t="str">
        <f>_xll.BDS("SPX Index","CHAIN_TICKERS", "CHAIN_STRIKE_PX_OVRD",F4573, "CHAIN_PUT_CALL_TYPE_OVRD=P", "CHAIN_PERIODICITY_OVRD=M")</f>
        <v>SPX US 11/20/15 P2700</v>
      </c>
    </row>
    <row r="4574" spans="1:7" x14ac:dyDescent="0.25">
      <c r="A4574">
        <v>0</v>
      </c>
      <c r="B4574" s="9">
        <v>3.9999999999999996E-5</v>
      </c>
      <c r="C4574" s="9" t="str">
        <f t="shared" si="142"/>
        <v>$H$4601</v>
      </c>
      <c r="D4574" s="9" t="str">
        <f t="shared" si="143"/>
        <v>H4601</v>
      </c>
      <c r="F4574">
        <v>91660</v>
      </c>
      <c r="G4574" s="1" t="str">
        <f>_xll.BDS("SPX Index","CHAIN_TICKERS", "CHAIN_STRIKE_PX_OVRD",F4574, "CHAIN_PUT_CALL_TYPE_OVRD=P", "CHAIN_PERIODICITY_OVRD=M")</f>
        <v>SPX US 11/20/15 P2700</v>
      </c>
    </row>
    <row r="4575" spans="1:7" x14ac:dyDescent="0.25">
      <c r="A4575">
        <v>0</v>
      </c>
      <c r="B4575" s="9">
        <v>4.0575342465753418E-5</v>
      </c>
      <c r="C4575" s="9" t="str">
        <f t="shared" si="142"/>
        <v>$H$4602</v>
      </c>
      <c r="D4575" s="9" t="str">
        <f t="shared" si="143"/>
        <v>H4602</v>
      </c>
      <c r="F4575">
        <v>91680</v>
      </c>
      <c r="G4575" s="1" t="str">
        <f>_xll.BDS("SPX Index","CHAIN_TICKERS", "CHAIN_STRIKE_PX_OVRD",F4575, "CHAIN_PUT_CALL_TYPE_OVRD=P", "CHAIN_PERIODICITY_OVRD=M")</f>
        <v>SPX US 11/20/15 P2700</v>
      </c>
    </row>
    <row r="4576" spans="1:7" x14ac:dyDescent="0.25">
      <c r="A4576">
        <v>0</v>
      </c>
      <c r="B4576" s="9">
        <v>4.0273972602739725E-5</v>
      </c>
      <c r="C4576" s="9" t="str">
        <f t="shared" si="142"/>
        <v>$H$4603</v>
      </c>
      <c r="D4576" s="9" t="str">
        <f t="shared" si="143"/>
        <v>H4603</v>
      </c>
      <c r="F4576">
        <v>91700</v>
      </c>
      <c r="G4576" s="1" t="str">
        <f>_xll.BDS("SPX Index","CHAIN_TICKERS", "CHAIN_STRIKE_PX_OVRD",F4576, "CHAIN_PUT_CALL_TYPE_OVRD=P", "CHAIN_PERIODICITY_OVRD=M")</f>
        <v>SPX US 11/20/15 P2700</v>
      </c>
    </row>
    <row r="4577" spans="1:7" x14ac:dyDescent="0.25">
      <c r="A4577">
        <v>0</v>
      </c>
      <c r="B4577" s="9">
        <v>4.0273972602739725E-5</v>
      </c>
      <c r="C4577" s="9" t="str">
        <f t="shared" si="142"/>
        <v>$H$4604</v>
      </c>
      <c r="D4577" s="9" t="str">
        <f t="shared" si="143"/>
        <v>H4604</v>
      </c>
      <c r="F4577">
        <v>91720</v>
      </c>
      <c r="G4577" s="1" t="str">
        <f>_xll.BDS("SPX Index","CHAIN_TICKERS", "CHAIN_STRIKE_PX_OVRD",F4577, "CHAIN_PUT_CALL_TYPE_OVRD=P", "CHAIN_PERIODICITY_OVRD=M")</f>
        <v>SPX US 11/20/15 P2700</v>
      </c>
    </row>
    <row r="4578" spans="1:7" x14ac:dyDescent="0.25">
      <c r="A4578">
        <v>0</v>
      </c>
      <c r="B4578" s="9">
        <v>3.9150684931506853E-5</v>
      </c>
      <c r="C4578" s="9" t="str">
        <f t="shared" si="142"/>
        <v>$H$4605</v>
      </c>
      <c r="D4578" s="9" t="str">
        <f t="shared" si="143"/>
        <v>H4605</v>
      </c>
      <c r="F4578">
        <v>91740</v>
      </c>
      <c r="G4578" s="1" t="str">
        <f>_xll.BDS("SPX Index","CHAIN_TICKERS", "CHAIN_STRIKE_PX_OVRD",F4578, "CHAIN_PUT_CALL_TYPE_OVRD=P", "CHAIN_PERIODICITY_OVRD=M")</f>
        <v>SPX US 11/20/15 P2700</v>
      </c>
    </row>
    <row r="4579" spans="1:7" x14ac:dyDescent="0.25">
      <c r="A4579">
        <v>0</v>
      </c>
      <c r="B4579" s="9">
        <v>4.0547945205479454E-5</v>
      </c>
      <c r="C4579" s="9" t="str">
        <f t="shared" si="142"/>
        <v>$H$4606</v>
      </c>
      <c r="D4579" s="9" t="str">
        <f t="shared" si="143"/>
        <v>H4606</v>
      </c>
      <c r="F4579">
        <v>91760</v>
      </c>
      <c r="G4579" s="1" t="str">
        <f>_xll.BDS("SPX Index","CHAIN_TICKERS", "CHAIN_STRIKE_PX_OVRD",F4579, "CHAIN_PUT_CALL_TYPE_OVRD=P", "CHAIN_PERIODICITY_OVRD=M")</f>
        <v>SPX US 11/20/15 P2700</v>
      </c>
    </row>
    <row r="4580" spans="1:7" x14ac:dyDescent="0.25">
      <c r="A4580">
        <v>0</v>
      </c>
      <c r="B4580" s="9">
        <v>4.0849315068493154E-5</v>
      </c>
      <c r="C4580" s="9" t="str">
        <f t="shared" si="142"/>
        <v>$H$4607</v>
      </c>
      <c r="D4580" s="9" t="str">
        <f t="shared" si="143"/>
        <v>H4607</v>
      </c>
      <c r="F4580">
        <v>91780</v>
      </c>
      <c r="G4580" s="1" t="str">
        <f>_xll.BDS("SPX Index","CHAIN_TICKERS", "CHAIN_STRIKE_PX_OVRD",F4580, "CHAIN_PUT_CALL_TYPE_OVRD=P", "CHAIN_PERIODICITY_OVRD=M")</f>
        <v>SPX US 11/20/15 P2700</v>
      </c>
    </row>
    <row r="4581" spans="1:7" x14ac:dyDescent="0.25">
      <c r="A4581">
        <v>0</v>
      </c>
      <c r="B4581" s="9">
        <v>3.9178082191780823E-5</v>
      </c>
      <c r="C4581" s="9" t="str">
        <f t="shared" si="142"/>
        <v>$H$4608</v>
      </c>
      <c r="D4581" s="9" t="str">
        <f t="shared" si="143"/>
        <v>H4608</v>
      </c>
      <c r="F4581">
        <v>91800</v>
      </c>
      <c r="G4581" s="1" t="str">
        <f>_xll.BDS("SPX Index","CHAIN_TICKERS", "CHAIN_STRIKE_PX_OVRD",F4581, "CHAIN_PUT_CALL_TYPE_OVRD=P", "CHAIN_PERIODICITY_OVRD=M")</f>
        <v>SPX US 11/20/15 P2700</v>
      </c>
    </row>
    <row r="4582" spans="1:7" x14ac:dyDescent="0.25">
      <c r="A4582">
        <v>0</v>
      </c>
      <c r="B4582" s="9">
        <v>3.9452054794520546E-5</v>
      </c>
      <c r="C4582" s="9" t="str">
        <f t="shared" si="142"/>
        <v>$H$4609</v>
      </c>
      <c r="D4582" s="9" t="str">
        <f t="shared" si="143"/>
        <v>H4609</v>
      </c>
      <c r="F4582">
        <v>91820</v>
      </c>
      <c r="G4582" s="1" t="str">
        <f>_xll.BDS("SPX Index","CHAIN_TICKERS", "CHAIN_STRIKE_PX_OVRD",F4582, "CHAIN_PUT_CALL_TYPE_OVRD=P", "CHAIN_PERIODICITY_OVRD=M")</f>
        <v>SPX US 11/20/15 P2700</v>
      </c>
    </row>
    <row r="4583" spans="1:7" x14ac:dyDescent="0.25">
      <c r="A4583">
        <v>0</v>
      </c>
      <c r="B4583" s="9">
        <v>3.9150684931506853E-5</v>
      </c>
      <c r="C4583" s="9" t="str">
        <f t="shared" si="142"/>
        <v>$H$4610</v>
      </c>
      <c r="D4583" s="9" t="str">
        <f t="shared" si="143"/>
        <v>H4610</v>
      </c>
      <c r="F4583">
        <v>91840</v>
      </c>
      <c r="G4583" s="1" t="str">
        <f>_xll.BDS("SPX Index","CHAIN_TICKERS", "CHAIN_STRIKE_PX_OVRD",F4583, "CHAIN_PUT_CALL_TYPE_OVRD=P", "CHAIN_PERIODICITY_OVRD=M")</f>
        <v>SPX US 11/20/15 P2700</v>
      </c>
    </row>
    <row r="4584" spans="1:7" x14ac:dyDescent="0.25">
      <c r="A4584">
        <v>0</v>
      </c>
      <c r="B4584" s="9">
        <v>3.9726027397260274E-5</v>
      </c>
      <c r="C4584" s="9" t="str">
        <f t="shared" si="142"/>
        <v>$H$4611</v>
      </c>
      <c r="D4584" s="9" t="str">
        <f t="shared" si="143"/>
        <v>H4611</v>
      </c>
      <c r="F4584">
        <v>91860</v>
      </c>
      <c r="G4584" s="1" t="str">
        <f>_xll.BDS("SPX Index","CHAIN_TICKERS", "CHAIN_STRIKE_PX_OVRD",F4584, "CHAIN_PUT_CALL_TYPE_OVRD=P", "CHAIN_PERIODICITY_OVRD=M")</f>
        <v>SPX US 11/20/15 P2700</v>
      </c>
    </row>
    <row r="4585" spans="1:7" x14ac:dyDescent="0.25">
      <c r="A4585">
        <v>0</v>
      </c>
      <c r="B4585" s="9">
        <v>4.0301369863013703E-5</v>
      </c>
      <c r="C4585" s="9" t="str">
        <f t="shared" si="142"/>
        <v>$H$4612</v>
      </c>
      <c r="D4585" s="9" t="str">
        <f t="shared" si="143"/>
        <v>H4612</v>
      </c>
      <c r="F4585">
        <v>91880</v>
      </c>
      <c r="G4585" s="1" t="str">
        <f>_xll.BDS("SPX Index","CHAIN_TICKERS", "CHAIN_STRIKE_PX_OVRD",F4585, "CHAIN_PUT_CALL_TYPE_OVRD=P", "CHAIN_PERIODICITY_OVRD=M")</f>
        <v>SPX US 11/20/15 P2700</v>
      </c>
    </row>
    <row r="4586" spans="1:7" x14ac:dyDescent="0.25">
      <c r="A4586">
        <v>0</v>
      </c>
      <c r="B4586" s="9">
        <v>4.0273972602739725E-5</v>
      </c>
      <c r="C4586" s="9" t="str">
        <f t="shared" si="142"/>
        <v>$H$4613</v>
      </c>
      <c r="D4586" s="9" t="str">
        <f t="shared" si="143"/>
        <v>H4613</v>
      </c>
      <c r="F4586">
        <v>91900</v>
      </c>
      <c r="G4586" s="1" t="str">
        <f>_xll.BDS("SPX Index","CHAIN_TICKERS", "CHAIN_STRIKE_PX_OVRD",F4586, "CHAIN_PUT_CALL_TYPE_OVRD=P", "CHAIN_PERIODICITY_OVRD=M")</f>
        <v>SPX US 11/20/15 P2700</v>
      </c>
    </row>
    <row r="4587" spans="1:7" x14ac:dyDescent="0.25">
      <c r="A4587">
        <v>3</v>
      </c>
      <c r="B4587" s="9">
        <v>4.0273972602739725E-5</v>
      </c>
      <c r="C4587" s="9" t="str">
        <f t="shared" si="142"/>
        <v>$H$4614</v>
      </c>
      <c r="D4587" s="9" t="str">
        <f t="shared" si="143"/>
        <v>H4614</v>
      </c>
      <c r="F4587">
        <v>91920</v>
      </c>
      <c r="G4587" s="1" t="str">
        <f>_xll.BDS("SPX Index","CHAIN_TICKERS", "CHAIN_STRIKE_PX_OVRD",F4587, "CHAIN_PUT_CALL_TYPE_OVRD=P", "CHAIN_PERIODICITY_OVRD=M")</f>
        <v>SPX US 11/20/15 P2700</v>
      </c>
    </row>
    <row r="4588" spans="1:7" x14ac:dyDescent="0.25">
      <c r="A4588">
        <v>0</v>
      </c>
      <c r="B4588" s="9">
        <v>4.0547945205479454E-5</v>
      </c>
      <c r="C4588" s="9" t="str">
        <f t="shared" si="142"/>
        <v>$H$4615</v>
      </c>
      <c r="D4588" s="9" t="str">
        <f t="shared" si="143"/>
        <v>H4615</v>
      </c>
      <c r="F4588">
        <v>91940</v>
      </c>
      <c r="G4588" s="1" t="str">
        <f>_xll.BDS("SPX Index","CHAIN_TICKERS", "CHAIN_STRIKE_PX_OVRD",F4588, "CHAIN_PUT_CALL_TYPE_OVRD=P", "CHAIN_PERIODICITY_OVRD=M")</f>
        <v>SPX US 11/20/15 P2700</v>
      </c>
    </row>
    <row r="4589" spans="1:7" x14ac:dyDescent="0.25">
      <c r="A4589">
        <v>0</v>
      </c>
      <c r="B4589" s="9">
        <v>4.1123287671232876E-5</v>
      </c>
      <c r="C4589" s="9" t="str">
        <f t="shared" si="142"/>
        <v>$H$4616</v>
      </c>
      <c r="D4589" s="9" t="str">
        <f t="shared" si="143"/>
        <v>H4616</v>
      </c>
      <c r="F4589">
        <v>91960</v>
      </c>
      <c r="G4589" s="1" t="str">
        <f>_xll.BDS("SPX Index","CHAIN_TICKERS", "CHAIN_STRIKE_PX_OVRD",F4589, "CHAIN_PUT_CALL_TYPE_OVRD=P", "CHAIN_PERIODICITY_OVRD=M")</f>
        <v>SPX US 11/20/15 P2700</v>
      </c>
    </row>
    <row r="4590" spans="1:7" x14ac:dyDescent="0.25">
      <c r="A4590">
        <v>0</v>
      </c>
      <c r="B4590" s="9">
        <v>4.1972602739726027E-5</v>
      </c>
      <c r="C4590" s="9" t="str">
        <f t="shared" si="142"/>
        <v>$H$4617</v>
      </c>
      <c r="D4590" s="9" t="str">
        <f t="shared" si="143"/>
        <v>H4617</v>
      </c>
      <c r="F4590">
        <v>91980</v>
      </c>
      <c r="G4590" s="1" t="str">
        <f>_xll.BDS("SPX Index","CHAIN_TICKERS", "CHAIN_STRIKE_PX_OVRD",F4590, "CHAIN_PUT_CALL_TYPE_OVRD=P", "CHAIN_PERIODICITY_OVRD=M")</f>
        <v>SPX US 11/20/15 P2700</v>
      </c>
    </row>
    <row r="4591" spans="1:7" x14ac:dyDescent="0.25">
      <c r="A4591">
        <v>0</v>
      </c>
      <c r="B4591" s="9">
        <v>4.2246575342465756E-5</v>
      </c>
      <c r="C4591" s="9" t="str">
        <f t="shared" si="142"/>
        <v>$H$4618</v>
      </c>
      <c r="D4591" s="9" t="str">
        <f t="shared" si="143"/>
        <v>H4618</v>
      </c>
      <c r="F4591">
        <v>92000</v>
      </c>
      <c r="G4591" s="1" t="str">
        <f>_xll.BDS("SPX Index","CHAIN_TICKERS", "CHAIN_STRIKE_PX_OVRD",F4591, "CHAIN_PUT_CALL_TYPE_OVRD=P", "CHAIN_PERIODICITY_OVRD=M")</f>
        <v>SPX US 11/20/15 P2700</v>
      </c>
    </row>
    <row r="4592" spans="1:7" x14ac:dyDescent="0.25">
      <c r="A4592">
        <v>0</v>
      </c>
      <c r="B4592" s="9">
        <v>4.2246575342465756E-5</v>
      </c>
      <c r="C4592" s="9" t="str">
        <f t="shared" si="142"/>
        <v>$H$4619</v>
      </c>
      <c r="D4592" s="9" t="str">
        <f t="shared" si="143"/>
        <v>H4619</v>
      </c>
      <c r="F4592">
        <v>92020</v>
      </c>
      <c r="G4592" s="1" t="str">
        <f>_xll.BDS("SPX Index","CHAIN_TICKERS", "CHAIN_STRIKE_PX_OVRD",F4592, "CHAIN_PUT_CALL_TYPE_OVRD=P", "CHAIN_PERIODICITY_OVRD=M")</f>
        <v>SPX US 11/20/15 P2700</v>
      </c>
    </row>
    <row r="4593" spans="1:7" x14ac:dyDescent="0.25">
      <c r="A4593">
        <v>0</v>
      </c>
      <c r="B4593" s="9">
        <v>4.2520547945205478E-5</v>
      </c>
      <c r="C4593" s="9" t="str">
        <f t="shared" si="142"/>
        <v>$H$4620</v>
      </c>
      <c r="D4593" s="9" t="str">
        <f t="shared" si="143"/>
        <v>H4620</v>
      </c>
      <c r="F4593">
        <v>92040</v>
      </c>
      <c r="G4593" s="1" t="str">
        <f>_xll.BDS("SPX Index","CHAIN_TICKERS", "CHAIN_STRIKE_PX_OVRD",F4593, "CHAIN_PUT_CALL_TYPE_OVRD=P", "CHAIN_PERIODICITY_OVRD=M")</f>
        <v>SPX US 11/20/15 P2700</v>
      </c>
    </row>
    <row r="4594" spans="1:7" x14ac:dyDescent="0.25">
      <c r="A4594">
        <v>0</v>
      </c>
      <c r="B4594" s="9">
        <v>4.2794520547945207E-5</v>
      </c>
      <c r="C4594" s="9" t="str">
        <f t="shared" si="142"/>
        <v>$H$4621</v>
      </c>
      <c r="D4594" s="9" t="str">
        <f t="shared" si="143"/>
        <v>H4621</v>
      </c>
      <c r="F4594">
        <v>92060</v>
      </c>
      <c r="G4594" s="1" t="str">
        <f>_xll.BDS("SPX Index","CHAIN_TICKERS", "CHAIN_STRIKE_PX_OVRD",F4594, "CHAIN_PUT_CALL_TYPE_OVRD=P", "CHAIN_PERIODICITY_OVRD=M")</f>
        <v>SPX US 11/20/15 P2700</v>
      </c>
    </row>
    <row r="4595" spans="1:7" x14ac:dyDescent="0.25">
      <c r="A4595">
        <v>0</v>
      </c>
      <c r="B4595" s="9">
        <v>4.3369863013698629E-5</v>
      </c>
      <c r="C4595" s="9" t="str">
        <f t="shared" si="142"/>
        <v>$H$4622</v>
      </c>
      <c r="D4595" s="9" t="str">
        <f t="shared" si="143"/>
        <v>H4622</v>
      </c>
      <c r="F4595">
        <v>92080</v>
      </c>
      <c r="G4595" s="1" t="str">
        <f>_xll.BDS("SPX Index","CHAIN_TICKERS", "CHAIN_STRIKE_PX_OVRD",F4595, "CHAIN_PUT_CALL_TYPE_OVRD=P", "CHAIN_PERIODICITY_OVRD=M")</f>
        <v>SPX US 11/20/15 P2700</v>
      </c>
    </row>
    <row r="4596" spans="1:7" x14ac:dyDescent="0.25">
      <c r="A4596">
        <v>0</v>
      </c>
      <c r="B4596" s="9">
        <v>4.30958904109589E-5</v>
      </c>
      <c r="C4596" s="9" t="str">
        <f t="shared" si="142"/>
        <v>$H$4623</v>
      </c>
      <c r="D4596" s="9" t="str">
        <f t="shared" si="143"/>
        <v>H4623</v>
      </c>
      <c r="F4596">
        <v>92100</v>
      </c>
      <c r="G4596" s="1" t="str">
        <f>_xll.BDS("SPX Index","CHAIN_TICKERS", "CHAIN_STRIKE_PX_OVRD",F4596, "CHAIN_PUT_CALL_TYPE_OVRD=P", "CHAIN_PERIODICITY_OVRD=M")</f>
        <v>SPX US 11/20/15 P2700</v>
      </c>
    </row>
    <row r="4597" spans="1:7" x14ac:dyDescent="0.25">
      <c r="A4597">
        <v>0</v>
      </c>
      <c r="B4597" s="9">
        <v>4.3643835616438357E-5</v>
      </c>
      <c r="C4597" s="9" t="str">
        <f t="shared" si="142"/>
        <v>$H$4624</v>
      </c>
      <c r="D4597" s="9" t="str">
        <f t="shared" si="143"/>
        <v>H4624</v>
      </c>
      <c r="F4597">
        <v>92120</v>
      </c>
      <c r="G4597" s="1" t="str">
        <f>_xll.BDS("SPX Index","CHAIN_TICKERS", "CHAIN_STRIKE_PX_OVRD",F4597, "CHAIN_PUT_CALL_TYPE_OVRD=P", "CHAIN_PERIODICITY_OVRD=M")</f>
        <v>SPX US 11/20/15 P2700</v>
      </c>
    </row>
    <row r="4598" spans="1:7" x14ac:dyDescent="0.25">
      <c r="A4598">
        <v>0</v>
      </c>
      <c r="B4598" s="9">
        <v>4.5041095890410959E-5</v>
      </c>
      <c r="C4598" s="9" t="str">
        <f t="shared" si="142"/>
        <v>$H$4625</v>
      </c>
      <c r="D4598" s="9" t="str">
        <f t="shared" si="143"/>
        <v>H4625</v>
      </c>
      <c r="F4598">
        <v>92140</v>
      </c>
      <c r="G4598" s="1" t="str">
        <f>_xll.BDS("SPX Index","CHAIN_TICKERS", "CHAIN_STRIKE_PX_OVRD",F4598, "CHAIN_PUT_CALL_TYPE_OVRD=P", "CHAIN_PERIODICITY_OVRD=M")</f>
        <v>SPX US 11/20/15 P2700</v>
      </c>
    </row>
    <row r="4599" spans="1:7" x14ac:dyDescent="0.25">
      <c r="A4599">
        <v>0</v>
      </c>
      <c r="B4599" s="9">
        <v>4.4465753424657537E-5</v>
      </c>
      <c r="C4599" s="9" t="str">
        <f t="shared" si="142"/>
        <v>$H$4626</v>
      </c>
      <c r="D4599" s="9" t="str">
        <f t="shared" si="143"/>
        <v>H4626</v>
      </c>
      <c r="F4599">
        <v>92160</v>
      </c>
      <c r="G4599" s="1" t="str">
        <f>_xll.BDS("SPX Index","CHAIN_TICKERS", "CHAIN_STRIKE_PX_OVRD",F4599, "CHAIN_PUT_CALL_TYPE_OVRD=P", "CHAIN_PERIODICITY_OVRD=M")</f>
        <v>SPX US 11/20/15 P2700</v>
      </c>
    </row>
    <row r="4600" spans="1:7" x14ac:dyDescent="0.25">
      <c r="A4600">
        <v>0</v>
      </c>
      <c r="B4600" s="9">
        <v>4.5041095890410959E-5</v>
      </c>
      <c r="C4600" s="9" t="str">
        <f t="shared" si="142"/>
        <v>$H$4627</v>
      </c>
      <c r="D4600" s="9" t="str">
        <f t="shared" si="143"/>
        <v>H4627</v>
      </c>
      <c r="F4600">
        <v>92180</v>
      </c>
      <c r="G4600" s="1" t="str">
        <f>_xll.BDS("SPX Index","CHAIN_TICKERS", "CHAIN_STRIKE_PX_OVRD",F4600, "CHAIN_PUT_CALL_TYPE_OVRD=P", "CHAIN_PERIODICITY_OVRD=M")</f>
        <v>SPX US 11/20/15 P2700</v>
      </c>
    </row>
    <row r="4601" spans="1:7" x14ac:dyDescent="0.25">
      <c r="A4601">
        <v>0</v>
      </c>
      <c r="B4601" s="9">
        <v>4.476712328767123E-5</v>
      </c>
      <c r="C4601" s="9" t="str">
        <f t="shared" si="142"/>
        <v>$H$4628</v>
      </c>
      <c r="D4601" s="9" t="str">
        <f t="shared" si="143"/>
        <v>H4628</v>
      </c>
      <c r="F4601">
        <v>92200</v>
      </c>
      <c r="G4601" s="1" t="str">
        <f>_xll.BDS("SPX Index","CHAIN_TICKERS", "CHAIN_STRIKE_PX_OVRD",F4601, "CHAIN_PUT_CALL_TYPE_OVRD=P", "CHAIN_PERIODICITY_OVRD=M")</f>
        <v>SPX US 11/20/15 P2700</v>
      </c>
    </row>
    <row r="4602" spans="1:7" x14ac:dyDescent="0.25">
      <c r="A4602">
        <v>0</v>
      </c>
      <c r="B4602" s="9">
        <v>4.5315068493150681E-5</v>
      </c>
      <c r="C4602" s="9" t="str">
        <f t="shared" si="142"/>
        <v>$H$4629</v>
      </c>
      <c r="D4602" s="9" t="str">
        <f t="shared" si="143"/>
        <v>H4629</v>
      </c>
      <c r="F4602">
        <v>92220</v>
      </c>
      <c r="G4602" s="1" t="str">
        <f>_xll.BDS("SPX Index","CHAIN_TICKERS", "CHAIN_STRIKE_PX_OVRD",F4602, "CHAIN_PUT_CALL_TYPE_OVRD=P", "CHAIN_PERIODICITY_OVRD=M")</f>
        <v>SPX US 11/20/15 P2700</v>
      </c>
    </row>
    <row r="4603" spans="1:7" x14ac:dyDescent="0.25">
      <c r="A4603">
        <v>0</v>
      </c>
      <c r="B4603" s="9">
        <v>4.5041095890410959E-5</v>
      </c>
      <c r="C4603" s="9" t="str">
        <f t="shared" si="142"/>
        <v>$H$4630</v>
      </c>
      <c r="D4603" s="9" t="str">
        <f t="shared" si="143"/>
        <v>H4630</v>
      </c>
      <c r="F4603">
        <v>92240</v>
      </c>
      <c r="G4603" s="1" t="str">
        <f>_xll.BDS("SPX Index","CHAIN_TICKERS", "CHAIN_STRIKE_PX_OVRD",F4603, "CHAIN_PUT_CALL_TYPE_OVRD=P", "CHAIN_PERIODICITY_OVRD=M")</f>
        <v>SPX US 11/20/15 P2700</v>
      </c>
    </row>
    <row r="4604" spans="1:7" x14ac:dyDescent="0.25">
      <c r="A4604">
        <v>0</v>
      </c>
      <c r="B4604" s="9">
        <v>4.5315068493150681E-5</v>
      </c>
      <c r="C4604" s="9" t="str">
        <f t="shared" si="142"/>
        <v>$H$4631</v>
      </c>
      <c r="D4604" s="9" t="str">
        <f t="shared" si="143"/>
        <v>H4631</v>
      </c>
      <c r="F4604">
        <v>92260</v>
      </c>
      <c r="G4604" s="1" t="str">
        <f>_xll.BDS("SPX Index","CHAIN_TICKERS", "CHAIN_STRIKE_PX_OVRD",F4604, "CHAIN_PUT_CALL_TYPE_OVRD=P", "CHAIN_PERIODICITY_OVRD=M")</f>
        <v>SPX US 11/20/15 P2700</v>
      </c>
    </row>
    <row r="4605" spans="1:7" x14ac:dyDescent="0.25">
      <c r="A4605">
        <v>0</v>
      </c>
      <c r="B4605" s="9">
        <v>4.5616438356164388E-5</v>
      </c>
      <c r="C4605" s="9" t="str">
        <f t="shared" si="142"/>
        <v>$H$4632</v>
      </c>
      <c r="D4605" s="9" t="str">
        <f t="shared" si="143"/>
        <v>H4632</v>
      </c>
      <c r="F4605">
        <v>92280</v>
      </c>
      <c r="G4605" s="1" t="str">
        <f>_xll.BDS("SPX Index","CHAIN_TICKERS", "CHAIN_STRIKE_PX_OVRD",F4605, "CHAIN_PUT_CALL_TYPE_OVRD=P", "CHAIN_PERIODICITY_OVRD=M")</f>
        <v>SPX US 11/20/15 P2700</v>
      </c>
    </row>
    <row r="4606" spans="1:7" x14ac:dyDescent="0.25">
      <c r="A4606">
        <v>1</v>
      </c>
      <c r="B4606" s="9">
        <v>4.5616438356164388E-5</v>
      </c>
      <c r="C4606" s="9" t="str">
        <f t="shared" si="142"/>
        <v>$H$4633</v>
      </c>
      <c r="D4606" s="9" t="str">
        <f t="shared" si="143"/>
        <v>H4633</v>
      </c>
      <c r="F4606">
        <v>92300</v>
      </c>
      <c r="G4606" s="1" t="str">
        <f>_xll.BDS("SPX Index","CHAIN_TICKERS", "CHAIN_STRIKE_PX_OVRD",F4606, "CHAIN_PUT_CALL_TYPE_OVRD=P", "CHAIN_PERIODICITY_OVRD=M")</f>
        <v>SPX US 11/20/15 P2700</v>
      </c>
    </row>
    <row r="4607" spans="1:7" x14ac:dyDescent="0.25">
      <c r="A4607">
        <v>0</v>
      </c>
      <c r="B4607" s="9">
        <v>4.6438356164383554E-5</v>
      </c>
      <c r="C4607" s="9" t="str">
        <f t="shared" si="142"/>
        <v>$H$4634</v>
      </c>
      <c r="D4607" s="9" t="str">
        <f t="shared" si="143"/>
        <v>H4634</v>
      </c>
      <c r="F4607">
        <v>92320</v>
      </c>
      <c r="G4607" s="1" t="str">
        <f>_xll.BDS("SPX Index","CHAIN_TICKERS", "CHAIN_STRIKE_PX_OVRD",F4607, "CHAIN_PUT_CALL_TYPE_OVRD=P", "CHAIN_PERIODICITY_OVRD=M")</f>
        <v>SPX US 11/20/15 P2700</v>
      </c>
    </row>
    <row r="4608" spans="1:7" x14ac:dyDescent="0.25">
      <c r="A4608">
        <v>0</v>
      </c>
      <c r="B4608" s="9">
        <v>4.6438356164383554E-5</v>
      </c>
      <c r="C4608" s="9" t="str">
        <f t="shared" si="142"/>
        <v>$H$4635</v>
      </c>
      <c r="D4608" s="9" t="str">
        <f t="shared" si="143"/>
        <v>H4635</v>
      </c>
      <c r="F4608">
        <v>92340</v>
      </c>
      <c r="G4608" s="1" t="str">
        <f>_xll.BDS("SPX Index","CHAIN_TICKERS", "CHAIN_STRIKE_PX_OVRD",F4608, "CHAIN_PUT_CALL_TYPE_OVRD=P", "CHAIN_PERIODICITY_OVRD=M")</f>
        <v>SPX US 11/20/15 P2700</v>
      </c>
    </row>
    <row r="4609" spans="1:7" x14ac:dyDescent="0.25">
      <c r="A4609">
        <v>0</v>
      </c>
      <c r="B4609" s="9">
        <v>4.7013698630136983E-5</v>
      </c>
      <c r="C4609" s="9" t="str">
        <f t="shared" si="142"/>
        <v>$H$4636</v>
      </c>
      <c r="D4609" s="9" t="str">
        <f t="shared" si="143"/>
        <v>H4636</v>
      </c>
      <c r="F4609">
        <v>92360</v>
      </c>
      <c r="G4609" s="1" t="str">
        <f>_xll.BDS("SPX Index","CHAIN_TICKERS", "CHAIN_STRIKE_PX_OVRD",F4609, "CHAIN_PUT_CALL_TYPE_OVRD=P", "CHAIN_PERIODICITY_OVRD=M")</f>
        <v>SPX US 11/20/15 P2700</v>
      </c>
    </row>
    <row r="4610" spans="1:7" x14ac:dyDescent="0.25">
      <c r="A4610">
        <v>0</v>
      </c>
      <c r="B4610" s="9">
        <v>4.671232876712329E-5</v>
      </c>
      <c r="C4610" s="9" t="str">
        <f t="shared" si="142"/>
        <v>$H$4637</v>
      </c>
      <c r="D4610" s="9" t="str">
        <f t="shared" si="143"/>
        <v>H4637</v>
      </c>
      <c r="F4610">
        <v>92380</v>
      </c>
      <c r="G4610" s="1" t="str">
        <f>_xll.BDS("SPX Index","CHAIN_TICKERS", "CHAIN_STRIKE_PX_OVRD",F4610, "CHAIN_PUT_CALL_TYPE_OVRD=P", "CHAIN_PERIODICITY_OVRD=M")</f>
        <v>SPX US 11/20/15 P2700</v>
      </c>
    </row>
    <row r="4611" spans="1:7" x14ac:dyDescent="0.25">
      <c r="A4611">
        <v>0</v>
      </c>
      <c r="B4611" s="9">
        <v>4.7013698630136983E-5</v>
      </c>
      <c r="C4611" s="9" t="str">
        <f t="shared" si="142"/>
        <v>$H$4638</v>
      </c>
      <c r="D4611" s="9" t="str">
        <f t="shared" si="143"/>
        <v>H4638</v>
      </c>
      <c r="F4611">
        <v>92400</v>
      </c>
      <c r="G4611" s="1" t="str">
        <f>_xll.BDS("SPX Index","CHAIN_TICKERS", "CHAIN_STRIKE_PX_OVRD",F4611, "CHAIN_PUT_CALL_TYPE_OVRD=P", "CHAIN_PERIODICITY_OVRD=M")</f>
        <v>SPX US 11/20/15 P2700</v>
      </c>
    </row>
    <row r="4612" spans="1:7" x14ac:dyDescent="0.25">
      <c r="A4612">
        <v>0</v>
      </c>
      <c r="B4612" s="9">
        <v>4.7287671232876712E-5</v>
      </c>
      <c r="C4612" s="9" t="str">
        <f t="shared" ref="C4612:C4675" si="144">ADDRESS(ROW(B4612)+MATCH(1,B4612:B4638),8)</f>
        <v>$H$4639</v>
      </c>
      <c r="D4612" s="9" t="str">
        <f t="shared" ref="D4612:D4675" si="145">"H"&amp;(ROW(B4612)+MATCH(1,B4612:B4638))</f>
        <v>H4639</v>
      </c>
      <c r="F4612">
        <v>92420</v>
      </c>
      <c r="G4612" s="1" t="str">
        <f>_xll.BDS("SPX Index","CHAIN_TICKERS", "CHAIN_STRIKE_PX_OVRD",F4612, "CHAIN_PUT_CALL_TYPE_OVRD=P", "CHAIN_PERIODICITY_OVRD=M")</f>
        <v>SPX US 11/20/15 P2700</v>
      </c>
    </row>
    <row r="4613" spans="1:7" x14ac:dyDescent="0.25">
      <c r="A4613">
        <v>0</v>
      </c>
      <c r="B4613" s="9">
        <v>4.6986301369863012E-5</v>
      </c>
      <c r="C4613" s="9" t="str">
        <f t="shared" si="144"/>
        <v>$H$4640</v>
      </c>
      <c r="D4613" s="9" t="str">
        <f t="shared" si="145"/>
        <v>H4640</v>
      </c>
      <c r="F4613">
        <v>92440</v>
      </c>
      <c r="G4613" s="1" t="str">
        <f>_xll.BDS("SPX Index","CHAIN_TICKERS", "CHAIN_STRIKE_PX_OVRD",F4613, "CHAIN_PUT_CALL_TYPE_OVRD=P", "CHAIN_PERIODICITY_OVRD=M")</f>
        <v>SPX US 11/20/15 P2700</v>
      </c>
    </row>
    <row r="4614" spans="1:7" x14ac:dyDescent="0.25">
      <c r="A4614">
        <v>0</v>
      </c>
      <c r="B4614" s="9">
        <v>4.7013698630136983E-5</v>
      </c>
      <c r="C4614" s="9" t="str">
        <f t="shared" si="144"/>
        <v>$H$4641</v>
      </c>
      <c r="D4614" s="9" t="str">
        <f t="shared" si="145"/>
        <v>H4641</v>
      </c>
      <c r="F4614">
        <v>92460</v>
      </c>
      <c r="G4614" s="1" t="str">
        <f>_xll.BDS("SPX Index","CHAIN_TICKERS", "CHAIN_STRIKE_PX_OVRD",F4614, "CHAIN_PUT_CALL_TYPE_OVRD=P", "CHAIN_PERIODICITY_OVRD=M")</f>
        <v>SPX US 11/20/15 P2700</v>
      </c>
    </row>
    <row r="4615" spans="1:7" x14ac:dyDescent="0.25">
      <c r="A4615">
        <v>0</v>
      </c>
      <c r="B4615" s="9">
        <v>4.671232876712329E-5</v>
      </c>
      <c r="C4615" s="9" t="str">
        <f t="shared" si="144"/>
        <v>$H$4642</v>
      </c>
      <c r="D4615" s="9" t="str">
        <f t="shared" si="145"/>
        <v>H4642</v>
      </c>
      <c r="F4615">
        <v>92480</v>
      </c>
      <c r="G4615" s="1" t="str">
        <f>_xll.BDS("SPX Index","CHAIN_TICKERS", "CHAIN_STRIKE_PX_OVRD",F4615, "CHAIN_PUT_CALL_TYPE_OVRD=P", "CHAIN_PERIODICITY_OVRD=M")</f>
        <v>SPX US 11/20/15 P2700</v>
      </c>
    </row>
    <row r="4616" spans="1:7" x14ac:dyDescent="0.25">
      <c r="A4616">
        <v>0</v>
      </c>
      <c r="B4616" s="9">
        <v>4.671232876712329E-5</v>
      </c>
      <c r="C4616" s="9" t="str">
        <f t="shared" si="144"/>
        <v>$H$4643</v>
      </c>
      <c r="D4616" s="9" t="str">
        <f t="shared" si="145"/>
        <v>H4643</v>
      </c>
      <c r="F4616">
        <v>92500</v>
      </c>
      <c r="G4616" s="1" t="str">
        <f>_xll.BDS("SPX Index","CHAIN_TICKERS", "CHAIN_STRIKE_PX_OVRD",F4616, "CHAIN_PUT_CALL_TYPE_OVRD=P", "CHAIN_PERIODICITY_OVRD=M")</f>
        <v>SPX US 11/20/15 P2700</v>
      </c>
    </row>
    <row r="4617" spans="1:7" x14ac:dyDescent="0.25">
      <c r="A4617">
        <v>0</v>
      </c>
      <c r="B4617" s="9">
        <v>4.6164383561643839E-5</v>
      </c>
      <c r="C4617" s="9" t="str">
        <f t="shared" si="144"/>
        <v>$H$4644</v>
      </c>
      <c r="D4617" s="9" t="str">
        <f t="shared" si="145"/>
        <v>H4644</v>
      </c>
      <c r="F4617">
        <v>92520</v>
      </c>
      <c r="G4617" s="1" t="str">
        <f>_xll.BDS("SPX Index","CHAIN_TICKERS", "CHAIN_STRIKE_PX_OVRD",F4617, "CHAIN_PUT_CALL_TYPE_OVRD=P", "CHAIN_PERIODICITY_OVRD=M")</f>
        <v>SPX US 11/20/15 P2700</v>
      </c>
    </row>
    <row r="4618" spans="1:7" x14ac:dyDescent="0.25">
      <c r="A4618">
        <v>0</v>
      </c>
      <c r="B4618" s="9">
        <v>4.6164383561643839E-5</v>
      </c>
      <c r="C4618" s="9" t="str">
        <f t="shared" si="144"/>
        <v>$H$4645</v>
      </c>
      <c r="D4618" s="9" t="str">
        <f t="shared" si="145"/>
        <v>H4645</v>
      </c>
      <c r="F4618">
        <v>92540</v>
      </c>
      <c r="G4618" s="1" t="str">
        <f>_xll.BDS("SPX Index","CHAIN_TICKERS", "CHAIN_STRIKE_PX_OVRD",F4618, "CHAIN_PUT_CALL_TYPE_OVRD=P", "CHAIN_PERIODICITY_OVRD=M")</f>
        <v>SPX US 11/20/15 P2700</v>
      </c>
    </row>
    <row r="4619" spans="1:7" x14ac:dyDescent="0.25">
      <c r="A4619">
        <v>0</v>
      </c>
      <c r="B4619" s="9">
        <v>4.6739726027397261E-5</v>
      </c>
      <c r="C4619" s="9" t="str">
        <f t="shared" si="144"/>
        <v>$H$4646</v>
      </c>
      <c r="D4619" s="9" t="str">
        <f t="shared" si="145"/>
        <v>H4646</v>
      </c>
      <c r="F4619">
        <v>92560</v>
      </c>
      <c r="G4619" s="1" t="str">
        <f>_xll.BDS("SPX Index","CHAIN_TICKERS", "CHAIN_STRIKE_PX_OVRD",F4619, "CHAIN_PUT_CALL_TYPE_OVRD=P", "CHAIN_PERIODICITY_OVRD=M")</f>
        <v>SPX US 11/20/15 P2700</v>
      </c>
    </row>
    <row r="4620" spans="1:7" x14ac:dyDescent="0.25">
      <c r="A4620">
        <v>0</v>
      </c>
      <c r="B4620" s="9">
        <v>4.671232876712329E-5</v>
      </c>
      <c r="C4620" s="9" t="str">
        <f t="shared" si="144"/>
        <v>$H$4647</v>
      </c>
      <c r="D4620" s="9" t="str">
        <f t="shared" si="145"/>
        <v>H4647</v>
      </c>
      <c r="F4620">
        <v>92580</v>
      </c>
      <c r="G4620" s="1" t="str">
        <f>_xll.BDS("SPX Index","CHAIN_TICKERS", "CHAIN_STRIKE_PX_OVRD",F4620, "CHAIN_PUT_CALL_TYPE_OVRD=P", "CHAIN_PERIODICITY_OVRD=M")</f>
        <v>SPX US 11/20/15 P2700</v>
      </c>
    </row>
    <row r="4621" spans="1:7" x14ac:dyDescent="0.25">
      <c r="A4621">
        <v>0</v>
      </c>
      <c r="B4621" s="9">
        <v>4.6438356164383554E-5</v>
      </c>
      <c r="C4621" s="9" t="str">
        <f t="shared" si="144"/>
        <v>$H$4648</v>
      </c>
      <c r="D4621" s="9" t="str">
        <f t="shared" si="145"/>
        <v>H4648</v>
      </c>
      <c r="F4621">
        <v>92600</v>
      </c>
      <c r="G4621" s="1" t="str">
        <f>_xll.BDS("SPX Index","CHAIN_TICKERS", "CHAIN_STRIKE_PX_OVRD",F4621, "CHAIN_PUT_CALL_TYPE_OVRD=P", "CHAIN_PERIODICITY_OVRD=M")</f>
        <v>SPX US 11/20/15 P2700</v>
      </c>
    </row>
    <row r="4622" spans="1:7" x14ac:dyDescent="0.25">
      <c r="A4622">
        <v>0</v>
      </c>
      <c r="B4622" s="9">
        <v>4.6164383561643839E-5</v>
      </c>
      <c r="C4622" s="9" t="str">
        <f t="shared" si="144"/>
        <v>$H$4649</v>
      </c>
      <c r="D4622" s="9" t="str">
        <f t="shared" si="145"/>
        <v>H4649</v>
      </c>
      <c r="F4622">
        <v>92620</v>
      </c>
      <c r="G4622" s="1" t="str">
        <f>_xll.BDS("SPX Index","CHAIN_TICKERS", "CHAIN_STRIKE_PX_OVRD",F4622, "CHAIN_PUT_CALL_TYPE_OVRD=P", "CHAIN_PERIODICITY_OVRD=M")</f>
        <v>SPX US 11/20/15 P2700</v>
      </c>
    </row>
    <row r="4623" spans="1:7" x14ac:dyDescent="0.25">
      <c r="A4623">
        <v>0</v>
      </c>
      <c r="B4623" s="9">
        <v>4.6164383561643839E-5</v>
      </c>
      <c r="C4623" s="9" t="str">
        <f t="shared" si="144"/>
        <v>$H$4650</v>
      </c>
      <c r="D4623" s="9" t="str">
        <f t="shared" si="145"/>
        <v>H4650</v>
      </c>
      <c r="F4623">
        <v>92640</v>
      </c>
      <c r="G4623" s="1" t="str">
        <f>_xll.BDS("SPX Index","CHAIN_TICKERS", "CHAIN_STRIKE_PX_OVRD",F4623, "CHAIN_PUT_CALL_TYPE_OVRD=P", "CHAIN_PERIODICITY_OVRD=M")</f>
        <v>SPX US 11/20/15 P2700</v>
      </c>
    </row>
    <row r="4624" spans="1:7" x14ac:dyDescent="0.25">
      <c r="A4624">
        <v>0</v>
      </c>
      <c r="B4624" s="9">
        <v>4.6136986301369868E-5</v>
      </c>
      <c r="C4624" s="9" t="str">
        <f t="shared" si="144"/>
        <v>$H$4651</v>
      </c>
      <c r="D4624" s="9" t="str">
        <f t="shared" si="145"/>
        <v>H4651</v>
      </c>
      <c r="F4624">
        <v>92660</v>
      </c>
      <c r="G4624" s="1" t="str">
        <f>_xll.BDS("SPX Index","CHAIN_TICKERS", "CHAIN_STRIKE_PX_OVRD",F4624, "CHAIN_PUT_CALL_TYPE_OVRD=P", "CHAIN_PERIODICITY_OVRD=M")</f>
        <v>SPX US 11/20/15 P2700</v>
      </c>
    </row>
    <row r="4625" spans="1:7" x14ac:dyDescent="0.25">
      <c r="A4625">
        <v>0</v>
      </c>
      <c r="B4625" s="9">
        <v>4.7013698630136983E-5</v>
      </c>
      <c r="C4625" s="9" t="str">
        <f t="shared" si="144"/>
        <v>$H$4652</v>
      </c>
      <c r="D4625" s="9" t="str">
        <f t="shared" si="145"/>
        <v>H4652</v>
      </c>
      <c r="F4625">
        <v>92680</v>
      </c>
      <c r="G4625" s="1" t="str">
        <f>_xll.BDS("SPX Index","CHAIN_TICKERS", "CHAIN_STRIKE_PX_OVRD",F4625, "CHAIN_PUT_CALL_TYPE_OVRD=P", "CHAIN_PERIODICITY_OVRD=M")</f>
        <v>SPX US 11/20/15 P2700</v>
      </c>
    </row>
    <row r="4626" spans="1:7" x14ac:dyDescent="0.25">
      <c r="A4626">
        <v>0</v>
      </c>
      <c r="B4626" s="9">
        <v>4.7287671232876712E-5</v>
      </c>
      <c r="C4626" s="9" t="str">
        <f t="shared" si="144"/>
        <v>$H$4653</v>
      </c>
      <c r="D4626" s="9" t="str">
        <f t="shared" si="145"/>
        <v>H4653</v>
      </c>
      <c r="F4626">
        <v>92700</v>
      </c>
      <c r="G4626" s="1" t="str">
        <f>_xll.BDS("SPX Index","CHAIN_TICKERS", "CHAIN_STRIKE_PX_OVRD",F4626, "CHAIN_PUT_CALL_TYPE_OVRD=P", "CHAIN_PERIODICITY_OVRD=M")</f>
        <v>SPX US 11/20/15 P2700</v>
      </c>
    </row>
    <row r="4627" spans="1:7" x14ac:dyDescent="0.25">
      <c r="A4627">
        <v>0</v>
      </c>
      <c r="B4627" s="9">
        <v>4.7835616438356163E-5</v>
      </c>
      <c r="C4627" s="9" t="str">
        <f t="shared" si="144"/>
        <v>$H$4654</v>
      </c>
      <c r="D4627" s="9" t="str">
        <f t="shared" si="145"/>
        <v>H4654</v>
      </c>
      <c r="F4627">
        <v>92720</v>
      </c>
      <c r="G4627" s="1" t="str">
        <f>_xll.BDS("SPX Index","CHAIN_TICKERS", "CHAIN_STRIKE_PX_OVRD",F4627, "CHAIN_PUT_CALL_TYPE_OVRD=P", "CHAIN_PERIODICITY_OVRD=M")</f>
        <v>SPX US 11/20/15 P2700</v>
      </c>
    </row>
    <row r="4628" spans="1:7" x14ac:dyDescent="0.25">
      <c r="A4628">
        <v>0</v>
      </c>
      <c r="B4628" s="9">
        <v>4.868493150684932E-5</v>
      </c>
      <c r="C4628" s="9" t="str">
        <f t="shared" si="144"/>
        <v>$H$4655</v>
      </c>
      <c r="D4628" s="9" t="str">
        <f t="shared" si="145"/>
        <v>H4655</v>
      </c>
      <c r="F4628">
        <v>92740</v>
      </c>
      <c r="G4628" s="1" t="str">
        <f>_xll.BDS("SPX Index","CHAIN_TICKERS", "CHAIN_STRIKE_PX_OVRD",F4628, "CHAIN_PUT_CALL_TYPE_OVRD=P", "CHAIN_PERIODICITY_OVRD=M")</f>
        <v>SPX US 11/20/15 P2700</v>
      </c>
    </row>
    <row r="4629" spans="1:7" x14ac:dyDescent="0.25">
      <c r="A4629">
        <v>0</v>
      </c>
      <c r="B4629" s="9">
        <v>4.9808219178082193E-5</v>
      </c>
      <c r="C4629" s="9" t="str">
        <f t="shared" si="144"/>
        <v>$H$4656</v>
      </c>
      <c r="D4629" s="9" t="str">
        <f t="shared" si="145"/>
        <v>H4656</v>
      </c>
      <c r="F4629">
        <v>92760</v>
      </c>
      <c r="G4629" s="1" t="str">
        <f>_xll.BDS("SPX Index","CHAIN_TICKERS", "CHAIN_STRIKE_PX_OVRD",F4629, "CHAIN_PUT_CALL_TYPE_OVRD=P", "CHAIN_PERIODICITY_OVRD=M")</f>
        <v>SPX US 11/20/15 P2700</v>
      </c>
    </row>
    <row r="4630" spans="1:7" x14ac:dyDescent="0.25">
      <c r="A4630">
        <v>0</v>
      </c>
      <c r="B4630" s="9">
        <v>4.9808219178082193E-5</v>
      </c>
      <c r="C4630" s="9" t="str">
        <f t="shared" si="144"/>
        <v>$H$4657</v>
      </c>
      <c r="D4630" s="9" t="str">
        <f t="shared" si="145"/>
        <v>H4657</v>
      </c>
      <c r="F4630">
        <v>92780</v>
      </c>
      <c r="G4630" s="1" t="str">
        <f>_xll.BDS("SPX Index","CHAIN_TICKERS", "CHAIN_STRIKE_PX_OVRD",F4630, "CHAIN_PUT_CALL_TYPE_OVRD=P", "CHAIN_PERIODICITY_OVRD=M")</f>
        <v>SPX US 11/20/15 P2700</v>
      </c>
    </row>
    <row r="4631" spans="1:7" x14ac:dyDescent="0.25">
      <c r="A4631">
        <v>1</v>
      </c>
      <c r="B4631" s="9">
        <v>5.0356164383561644E-5</v>
      </c>
      <c r="C4631" s="9" t="str">
        <f t="shared" si="144"/>
        <v>$H$4658</v>
      </c>
      <c r="D4631" s="9" t="str">
        <f t="shared" si="145"/>
        <v>H4658</v>
      </c>
      <c r="F4631">
        <v>92800</v>
      </c>
      <c r="G4631" s="1" t="str">
        <f>_xll.BDS("SPX Index","CHAIN_TICKERS", "CHAIN_STRIKE_PX_OVRD",F4631, "CHAIN_PUT_CALL_TYPE_OVRD=P", "CHAIN_PERIODICITY_OVRD=M")</f>
        <v>SPX US 11/20/15 P2700</v>
      </c>
    </row>
    <row r="4632" spans="1:7" x14ac:dyDescent="0.25">
      <c r="A4632">
        <v>0</v>
      </c>
      <c r="B4632" s="9">
        <v>5.0356164383561644E-5</v>
      </c>
      <c r="C4632" s="9" t="str">
        <f t="shared" si="144"/>
        <v>$H$4659</v>
      </c>
      <c r="D4632" s="9" t="str">
        <f t="shared" si="145"/>
        <v>H4659</v>
      </c>
      <c r="F4632">
        <v>92820</v>
      </c>
      <c r="G4632" s="1" t="str">
        <f>_xll.BDS("SPX Index","CHAIN_TICKERS", "CHAIN_STRIKE_PX_OVRD",F4632, "CHAIN_PUT_CALL_TYPE_OVRD=P", "CHAIN_PERIODICITY_OVRD=M")</f>
        <v>SPX US 11/20/15 P2700</v>
      </c>
    </row>
    <row r="4633" spans="1:7" x14ac:dyDescent="0.25">
      <c r="A4633">
        <v>0</v>
      </c>
      <c r="B4633" s="9">
        <v>5.1205479452054795E-5</v>
      </c>
      <c r="C4633" s="9" t="str">
        <f t="shared" si="144"/>
        <v>$H$4660</v>
      </c>
      <c r="D4633" s="9" t="str">
        <f t="shared" si="145"/>
        <v>H4660</v>
      </c>
      <c r="F4633">
        <v>92840</v>
      </c>
      <c r="G4633" s="1" t="str">
        <f>_xll.BDS("SPX Index","CHAIN_TICKERS", "CHAIN_STRIKE_PX_OVRD",F4633, "CHAIN_PUT_CALL_TYPE_OVRD=P", "CHAIN_PERIODICITY_OVRD=M")</f>
        <v>SPX US 11/20/15 P2700</v>
      </c>
    </row>
    <row r="4634" spans="1:7" x14ac:dyDescent="0.25">
      <c r="A4634">
        <v>0</v>
      </c>
      <c r="B4634" s="9">
        <v>5.2328767123287674E-5</v>
      </c>
      <c r="C4634" s="9" t="str">
        <f t="shared" si="144"/>
        <v>$H$4661</v>
      </c>
      <c r="D4634" s="9" t="str">
        <f t="shared" si="145"/>
        <v>H4661</v>
      </c>
      <c r="F4634">
        <v>92860</v>
      </c>
      <c r="G4634" s="1" t="str">
        <f>_xll.BDS("SPX Index","CHAIN_TICKERS", "CHAIN_STRIKE_PX_OVRD",F4634, "CHAIN_PUT_CALL_TYPE_OVRD=P", "CHAIN_PERIODICITY_OVRD=M")</f>
        <v>SPX US 11/20/15 P2700</v>
      </c>
    </row>
    <row r="4635" spans="1:7" x14ac:dyDescent="0.25">
      <c r="A4635">
        <v>0</v>
      </c>
      <c r="B4635" s="9">
        <v>5.2328767123287674E-5</v>
      </c>
      <c r="C4635" s="9" t="str">
        <f t="shared" si="144"/>
        <v>$H$4662</v>
      </c>
      <c r="D4635" s="9" t="str">
        <f t="shared" si="145"/>
        <v>H4662</v>
      </c>
      <c r="F4635">
        <v>92880</v>
      </c>
      <c r="G4635" s="1" t="str">
        <f>_xll.BDS("SPX Index","CHAIN_TICKERS", "CHAIN_STRIKE_PX_OVRD",F4635, "CHAIN_PUT_CALL_TYPE_OVRD=P", "CHAIN_PERIODICITY_OVRD=M")</f>
        <v>SPX US 11/20/15 P2700</v>
      </c>
    </row>
    <row r="4636" spans="1:7" x14ac:dyDescent="0.25">
      <c r="A4636">
        <v>0</v>
      </c>
      <c r="B4636" s="9">
        <v>5.2054794520547945E-5</v>
      </c>
      <c r="C4636" s="9" t="str">
        <f t="shared" si="144"/>
        <v>$H$4663</v>
      </c>
      <c r="D4636" s="9" t="str">
        <f t="shared" si="145"/>
        <v>H4663</v>
      </c>
      <c r="F4636">
        <v>92900</v>
      </c>
      <c r="G4636" s="1" t="str">
        <f>_xll.BDS("SPX Index","CHAIN_TICKERS", "CHAIN_STRIKE_PX_OVRD",F4636, "CHAIN_PUT_CALL_TYPE_OVRD=P", "CHAIN_PERIODICITY_OVRD=M")</f>
        <v>SPX US 11/20/15 P2700</v>
      </c>
    </row>
    <row r="4637" spans="1:7" x14ac:dyDescent="0.25">
      <c r="A4637">
        <v>0</v>
      </c>
      <c r="B4637" s="9">
        <v>5.2027397260273974E-5</v>
      </c>
      <c r="C4637" s="9" t="str">
        <f t="shared" si="144"/>
        <v>$H$4664</v>
      </c>
      <c r="D4637" s="9" t="str">
        <f t="shared" si="145"/>
        <v>H4664</v>
      </c>
      <c r="F4637">
        <v>92920</v>
      </c>
      <c r="G4637" s="1" t="str">
        <f>_xll.BDS("SPX Index","CHAIN_TICKERS", "CHAIN_STRIKE_PX_OVRD",F4637, "CHAIN_PUT_CALL_TYPE_OVRD=P", "CHAIN_PERIODICITY_OVRD=M")</f>
        <v>SPX US 11/20/15 P2700</v>
      </c>
    </row>
    <row r="4638" spans="1:7" x14ac:dyDescent="0.25">
      <c r="A4638">
        <v>0</v>
      </c>
      <c r="B4638" s="9">
        <v>5.2602739726027396E-5</v>
      </c>
      <c r="C4638" s="9" t="str">
        <f t="shared" si="144"/>
        <v>$H$4665</v>
      </c>
      <c r="D4638" s="9" t="str">
        <f t="shared" si="145"/>
        <v>H4665</v>
      </c>
      <c r="F4638">
        <v>92940</v>
      </c>
      <c r="G4638" s="1" t="str">
        <f>_xll.BDS("SPX Index","CHAIN_TICKERS", "CHAIN_STRIKE_PX_OVRD",F4638, "CHAIN_PUT_CALL_TYPE_OVRD=P", "CHAIN_PERIODICITY_OVRD=M")</f>
        <v>SPX US 11/20/15 P2700</v>
      </c>
    </row>
    <row r="4639" spans="1:7" x14ac:dyDescent="0.25">
      <c r="A4639">
        <v>0</v>
      </c>
      <c r="B4639" s="9">
        <v>5.4301369863013698E-5</v>
      </c>
      <c r="C4639" s="9" t="str">
        <f t="shared" si="144"/>
        <v>$H$4666</v>
      </c>
      <c r="D4639" s="9" t="str">
        <f t="shared" si="145"/>
        <v>H4666</v>
      </c>
      <c r="F4639">
        <v>92960</v>
      </c>
      <c r="G4639" s="1" t="str">
        <f>_xll.BDS("SPX Index","CHAIN_TICKERS", "CHAIN_STRIKE_PX_OVRD",F4639, "CHAIN_PUT_CALL_TYPE_OVRD=P", "CHAIN_PERIODICITY_OVRD=M")</f>
        <v>SPX US 11/20/15 P2700</v>
      </c>
    </row>
    <row r="4640" spans="1:7" x14ac:dyDescent="0.25">
      <c r="A4640">
        <v>0</v>
      </c>
      <c r="B4640" s="9">
        <v>5.3452054794520547E-5</v>
      </c>
      <c r="C4640" s="9" t="str">
        <f t="shared" si="144"/>
        <v>$H$4667</v>
      </c>
      <c r="D4640" s="9" t="str">
        <f t="shared" si="145"/>
        <v>H4667</v>
      </c>
      <c r="F4640">
        <v>92980</v>
      </c>
      <c r="G4640" s="1" t="str">
        <f>_xll.BDS("SPX Index","CHAIN_TICKERS", "CHAIN_STRIKE_PX_OVRD",F4640, "CHAIN_PUT_CALL_TYPE_OVRD=P", "CHAIN_PERIODICITY_OVRD=M")</f>
        <v>SPX US 11/20/15 P2700</v>
      </c>
    </row>
    <row r="4641" spans="1:7" x14ac:dyDescent="0.25">
      <c r="A4641">
        <v>0</v>
      </c>
      <c r="B4641" s="9">
        <v>5.4000000000000005E-5</v>
      </c>
      <c r="C4641" s="9" t="str">
        <f t="shared" si="144"/>
        <v>$H$4668</v>
      </c>
      <c r="D4641" s="9" t="str">
        <f t="shared" si="145"/>
        <v>H4668</v>
      </c>
      <c r="F4641">
        <v>93000</v>
      </c>
      <c r="G4641" s="1" t="str">
        <f>_xll.BDS("SPX Index","CHAIN_TICKERS", "CHAIN_STRIKE_PX_OVRD",F4641, "CHAIN_PUT_CALL_TYPE_OVRD=P", "CHAIN_PERIODICITY_OVRD=M")</f>
        <v>SPX US 11/20/15 P2700</v>
      </c>
    </row>
    <row r="4642" spans="1:7" x14ac:dyDescent="0.25">
      <c r="A4642">
        <v>0</v>
      </c>
      <c r="B4642" s="9">
        <v>5.53972602739726E-5</v>
      </c>
      <c r="C4642" s="9" t="str">
        <f t="shared" si="144"/>
        <v>$H$4669</v>
      </c>
      <c r="D4642" s="9" t="str">
        <f t="shared" si="145"/>
        <v>H4669</v>
      </c>
      <c r="F4642">
        <v>93020</v>
      </c>
      <c r="G4642" s="1" t="str">
        <f>_xll.BDS("SPX Index","CHAIN_TICKERS", "CHAIN_STRIKE_PX_OVRD",F4642, "CHAIN_PUT_CALL_TYPE_OVRD=P", "CHAIN_PERIODICITY_OVRD=M")</f>
        <v>SPX US 11/20/15 P2700</v>
      </c>
    </row>
    <row r="4643" spans="1:7" x14ac:dyDescent="0.25">
      <c r="A4643">
        <v>0</v>
      </c>
      <c r="B4643" s="9">
        <v>5.5972602739726028E-5</v>
      </c>
      <c r="C4643" s="9" t="str">
        <f t="shared" si="144"/>
        <v>$H$4670</v>
      </c>
      <c r="D4643" s="9" t="str">
        <f t="shared" si="145"/>
        <v>H4670</v>
      </c>
      <c r="F4643">
        <v>93040</v>
      </c>
      <c r="G4643" s="1" t="str">
        <f>_xll.BDS("SPX Index","CHAIN_TICKERS", "CHAIN_STRIKE_PX_OVRD",F4643, "CHAIN_PUT_CALL_TYPE_OVRD=P", "CHAIN_PERIODICITY_OVRD=M")</f>
        <v>SPX US 11/20/15 P2700</v>
      </c>
    </row>
    <row r="4644" spans="1:7" x14ac:dyDescent="0.25">
      <c r="A4644">
        <v>0</v>
      </c>
      <c r="B4644" s="9">
        <v>5.7095890410958908E-5</v>
      </c>
      <c r="C4644" s="9" t="str">
        <f t="shared" si="144"/>
        <v>$H$4671</v>
      </c>
      <c r="D4644" s="9" t="str">
        <f t="shared" si="145"/>
        <v>H4671</v>
      </c>
      <c r="F4644">
        <v>93060</v>
      </c>
      <c r="G4644" s="1" t="str">
        <f>_xll.BDS("SPX Index","CHAIN_TICKERS", "CHAIN_STRIKE_PX_OVRD",F4644, "CHAIN_PUT_CALL_TYPE_OVRD=P", "CHAIN_PERIODICITY_OVRD=M")</f>
        <v>SPX US 11/20/15 P2700</v>
      </c>
    </row>
    <row r="4645" spans="1:7" x14ac:dyDescent="0.25">
      <c r="A4645">
        <v>0</v>
      </c>
      <c r="B4645" s="9">
        <v>5.6547945205479457E-5</v>
      </c>
      <c r="C4645" s="9" t="str">
        <f t="shared" si="144"/>
        <v>$H$4672</v>
      </c>
      <c r="D4645" s="9" t="str">
        <f t="shared" si="145"/>
        <v>H4672</v>
      </c>
      <c r="F4645">
        <v>93080</v>
      </c>
      <c r="G4645" s="1" t="str">
        <f>_xll.BDS("SPX Index","CHAIN_TICKERS", "CHAIN_STRIKE_PX_OVRD",F4645, "CHAIN_PUT_CALL_TYPE_OVRD=P", "CHAIN_PERIODICITY_OVRD=M")</f>
        <v>SPX US 11/20/15 P2700</v>
      </c>
    </row>
    <row r="4646" spans="1:7" x14ac:dyDescent="0.25">
      <c r="A4646">
        <v>0</v>
      </c>
      <c r="B4646" s="9">
        <v>5.6794520547945201E-5</v>
      </c>
      <c r="C4646" s="9" t="str">
        <f t="shared" si="144"/>
        <v>$H$4673</v>
      </c>
      <c r="D4646" s="9" t="str">
        <f t="shared" si="145"/>
        <v>H4673</v>
      </c>
      <c r="F4646">
        <v>93100</v>
      </c>
      <c r="G4646" s="1" t="str">
        <f>_xll.BDS("SPX Index","CHAIN_TICKERS", "CHAIN_STRIKE_PX_OVRD",F4646, "CHAIN_PUT_CALL_TYPE_OVRD=P", "CHAIN_PERIODICITY_OVRD=M")</f>
        <v>SPX US 11/20/15 P2700</v>
      </c>
    </row>
    <row r="4647" spans="1:7" x14ac:dyDescent="0.25">
      <c r="A4647">
        <v>0</v>
      </c>
      <c r="B4647" s="9">
        <v>5.6520547945205486E-5</v>
      </c>
      <c r="C4647" s="9" t="str">
        <f t="shared" si="144"/>
        <v>$H$4674</v>
      </c>
      <c r="D4647" s="9" t="str">
        <f t="shared" si="145"/>
        <v>H4674</v>
      </c>
      <c r="F4647">
        <v>93120</v>
      </c>
      <c r="G4647" s="1" t="str">
        <f>_xll.BDS("SPX Index","CHAIN_TICKERS", "CHAIN_STRIKE_PX_OVRD",F4647, "CHAIN_PUT_CALL_TYPE_OVRD=P", "CHAIN_PERIODICITY_OVRD=M")</f>
        <v>SPX US 11/20/15 P2700</v>
      </c>
    </row>
    <row r="4648" spans="1:7" x14ac:dyDescent="0.25">
      <c r="A4648">
        <v>0</v>
      </c>
      <c r="B4648" s="9">
        <v>5.7369863013698623E-5</v>
      </c>
      <c r="C4648" s="9" t="str">
        <f t="shared" si="144"/>
        <v>$H$4675</v>
      </c>
      <c r="D4648" s="9" t="str">
        <f t="shared" si="145"/>
        <v>H4675</v>
      </c>
      <c r="F4648">
        <v>93140</v>
      </c>
      <c r="G4648" s="1" t="str">
        <f>_xll.BDS("SPX Index","CHAIN_TICKERS", "CHAIN_STRIKE_PX_OVRD",F4648, "CHAIN_PUT_CALL_TYPE_OVRD=P", "CHAIN_PERIODICITY_OVRD=M")</f>
        <v>SPX US 11/20/15 P2700</v>
      </c>
    </row>
    <row r="4649" spans="1:7" x14ac:dyDescent="0.25">
      <c r="A4649">
        <v>0</v>
      </c>
      <c r="B4649" s="9">
        <v>5.852054794520548E-5</v>
      </c>
      <c r="C4649" s="9" t="str">
        <f t="shared" si="144"/>
        <v>$H$4676</v>
      </c>
      <c r="D4649" s="9" t="str">
        <f t="shared" si="145"/>
        <v>H4676</v>
      </c>
      <c r="F4649">
        <v>93160</v>
      </c>
      <c r="G4649" s="1" t="str">
        <f>_xll.BDS("SPX Index","CHAIN_TICKERS", "CHAIN_STRIKE_PX_OVRD",F4649, "CHAIN_PUT_CALL_TYPE_OVRD=P", "CHAIN_PERIODICITY_OVRD=M")</f>
        <v>SPX US 11/20/15 P2700</v>
      </c>
    </row>
    <row r="4650" spans="1:7" x14ac:dyDescent="0.25">
      <c r="A4650">
        <v>0</v>
      </c>
      <c r="B4650" s="9">
        <v>5.8219178082191781E-5</v>
      </c>
      <c r="C4650" s="9" t="str">
        <f t="shared" si="144"/>
        <v>$H$4677</v>
      </c>
      <c r="D4650" s="9" t="str">
        <f t="shared" si="145"/>
        <v>H4677</v>
      </c>
      <c r="F4650">
        <v>93180</v>
      </c>
      <c r="G4650" s="1" t="str">
        <f>_xll.BDS("SPX Index","CHAIN_TICKERS", "CHAIN_STRIKE_PX_OVRD",F4650, "CHAIN_PUT_CALL_TYPE_OVRD=P", "CHAIN_PERIODICITY_OVRD=M")</f>
        <v>SPX US 11/20/15 P2700</v>
      </c>
    </row>
    <row r="4651" spans="1:7" x14ac:dyDescent="0.25">
      <c r="A4651">
        <v>3</v>
      </c>
      <c r="B4651" s="9">
        <v>5.8493150684931503E-5</v>
      </c>
      <c r="C4651" s="9" t="str">
        <f t="shared" si="144"/>
        <v>$H$4678</v>
      </c>
      <c r="D4651" s="9" t="str">
        <f t="shared" si="145"/>
        <v>H4678</v>
      </c>
      <c r="F4651">
        <v>93200</v>
      </c>
      <c r="G4651" s="1" t="str">
        <f>_xll.BDS("SPX Index","CHAIN_TICKERS", "CHAIN_STRIKE_PX_OVRD",F4651, "CHAIN_PUT_CALL_TYPE_OVRD=P", "CHAIN_PERIODICITY_OVRD=M")</f>
        <v>SPX US 11/20/15 P2700</v>
      </c>
    </row>
    <row r="4652" spans="1:7" x14ac:dyDescent="0.25">
      <c r="A4652">
        <v>0</v>
      </c>
      <c r="B4652" s="9">
        <v>5.8493150684931503E-5</v>
      </c>
      <c r="C4652" s="9" t="str">
        <f t="shared" si="144"/>
        <v>$H$4679</v>
      </c>
      <c r="D4652" s="9" t="str">
        <f t="shared" si="145"/>
        <v>H4679</v>
      </c>
      <c r="F4652">
        <v>93220</v>
      </c>
      <c r="G4652" s="1" t="str">
        <f>_xll.BDS("SPX Index","CHAIN_TICKERS", "CHAIN_STRIKE_PX_OVRD",F4652, "CHAIN_PUT_CALL_TYPE_OVRD=P", "CHAIN_PERIODICITY_OVRD=M")</f>
        <v>SPX US 11/20/15 P2700</v>
      </c>
    </row>
    <row r="4653" spans="1:7" x14ac:dyDescent="0.25">
      <c r="A4653">
        <v>0</v>
      </c>
      <c r="B4653" s="9">
        <v>5.9041095890410954E-5</v>
      </c>
      <c r="C4653" s="9" t="str">
        <f t="shared" si="144"/>
        <v>$H$4680</v>
      </c>
      <c r="D4653" s="9" t="str">
        <f t="shared" si="145"/>
        <v>H4680</v>
      </c>
      <c r="F4653">
        <v>93240</v>
      </c>
      <c r="G4653" s="1" t="str">
        <f>_xll.BDS("SPX Index","CHAIN_TICKERS", "CHAIN_STRIKE_PX_OVRD",F4653, "CHAIN_PUT_CALL_TYPE_OVRD=P", "CHAIN_PERIODICITY_OVRD=M")</f>
        <v>SPX US 11/20/15 P2700</v>
      </c>
    </row>
    <row r="4654" spans="1:7" x14ac:dyDescent="0.25">
      <c r="A4654">
        <v>0</v>
      </c>
      <c r="B4654" s="9">
        <v>5.964383561643836E-5</v>
      </c>
      <c r="C4654" s="9" t="str">
        <f t="shared" si="144"/>
        <v>$H$4681</v>
      </c>
      <c r="D4654" s="9" t="str">
        <f t="shared" si="145"/>
        <v>H4681</v>
      </c>
      <c r="F4654">
        <v>93260</v>
      </c>
      <c r="G4654" s="1" t="str">
        <f>_xll.BDS("SPX Index","CHAIN_TICKERS", "CHAIN_STRIKE_PX_OVRD",F4654, "CHAIN_PUT_CALL_TYPE_OVRD=P", "CHAIN_PERIODICITY_OVRD=M")</f>
        <v>SPX US 11/20/15 P2700</v>
      </c>
    </row>
    <row r="4655" spans="1:7" x14ac:dyDescent="0.25">
      <c r="A4655">
        <v>0</v>
      </c>
      <c r="B4655" s="9">
        <v>5.9616438356164389E-5</v>
      </c>
      <c r="C4655" s="9" t="str">
        <f t="shared" si="144"/>
        <v>$H$4682</v>
      </c>
      <c r="D4655" s="9" t="str">
        <f t="shared" si="145"/>
        <v>H4682</v>
      </c>
      <c r="F4655">
        <v>93280</v>
      </c>
      <c r="G4655" s="1" t="str">
        <f>_xll.BDS("SPX Index","CHAIN_TICKERS", "CHAIN_STRIKE_PX_OVRD",F4655, "CHAIN_PUT_CALL_TYPE_OVRD=P", "CHAIN_PERIODICITY_OVRD=M")</f>
        <v>SPX US 11/20/15 P2700</v>
      </c>
    </row>
    <row r="4656" spans="1:7" x14ac:dyDescent="0.25">
      <c r="A4656">
        <v>0</v>
      </c>
      <c r="B4656" s="9">
        <v>6.016438356164384E-5</v>
      </c>
      <c r="C4656" s="9" t="str">
        <f t="shared" si="144"/>
        <v>$H$4683</v>
      </c>
      <c r="D4656" s="9" t="str">
        <f t="shared" si="145"/>
        <v>H4683</v>
      </c>
      <c r="F4656">
        <v>93300</v>
      </c>
      <c r="G4656" s="1" t="str">
        <f>_xll.BDS("SPX Index","CHAIN_TICKERS", "CHAIN_STRIKE_PX_OVRD",F4656, "CHAIN_PUT_CALL_TYPE_OVRD=P", "CHAIN_PERIODICITY_OVRD=M")</f>
        <v>SPX US 11/20/15 P2700</v>
      </c>
    </row>
    <row r="4657" spans="1:7" x14ac:dyDescent="0.25">
      <c r="A4657">
        <v>0</v>
      </c>
      <c r="B4657" s="9">
        <v>6.0739726027397262E-5</v>
      </c>
      <c r="C4657" s="9" t="str">
        <f t="shared" si="144"/>
        <v>$H$4684</v>
      </c>
      <c r="D4657" s="9" t="str">
        <f t="shared" si="145"/>
        <v>H4684</v>
      </c>
      <c r="F4657">
        <v>93320</v>
      </c>
      <c r="G4657" s="1" t="str">
        <f>_xll.BDS("SPX Index","CHAIN_TICKERS", "CHAIN_STRIKE_PX_OVRD",F4657, "CHAIN_PUT_CALL_TYPE_OVRD=P", "CHAIN_PERIODICITY_OVRD=M")</f>
        <v>SPX US 11/20/15 P2700</v>
      </c>
    </row>
    <row r="4658" spans="1:7" x14ac:dyDescent="0.25">
      <c r="A4658">
        <v>0</v>
      </c>
      <c r="B4658" s="9">
        <v>6.1041095890410969E-5</v>
      </c>
      <c r="C4658" s="9" t="str">
        <f t="shared" si="144"/>
        <v>$H$4685</v>
      </c>
      <c r="D4658" s="9" t="str">
        <f t="shared" si="145"/>
        <v>H4685</v>
      </c>
      <c r="F4658">
        <v>93340</v>
      </c>
      <c r="G4658" s="1" t="str">
        <f>_xll.BDS("SPX Index","CHAIN_TICKERS", "CHAIN_STRIKE_PX_OVRD",F4658, "CHAIN_PUT_CALL_TYPE_OVRD=P", "CHAIN_PERIODICITY_OVRD=M")</f>
        <v>SPX US 11/20/15 P2700</v>
      </c>
    </row>
    <row r="4659" spans="1:7" x14ac:dyDescent="0.25">
      <c r="A4659">
        <v>0</v>
      </c>
      <c r="B4659" s="9">
        <v>6.0739726027397262E-5</v>
      </c>
      <c r="C4659" s="9" t="str">
        <f t="shared" si="144"/>
        <v>$H$4686</v>
      </c>
      <c r="D4659" s="9" t="str">
        <f t="shared" si="145"/>
        <v>H4686</v>
      </c>
      <c r="F4659">
        <v>93360</v>
      </c>
      <c r="G4659" s="1" t="str">
        <f>_xll.BDS("SPX Index","CHAIN_TICKERS", "CHAIN_STRIKE_PX_OVRD",F4659, "CHAIN_PUT_CALL_TYPE_OVRD=P", "CHAIN_PERIODICITY_OVRD=M")</f>
        <v>SPX US 11/20/15 P2700</v>
      </c>
    </row>
    <row r="4660" spans="1:7" x14ac:dyDescent="0.25">
      <c r="A4660">
        <v>0</v>
      </c>
      <c r="B4660" s="9">
        <v>6.0739726027397262E-5</v>
      </c>
      <c r="C4660" s="9" t="str">
        <f t="shared" si="144"/>
        <v>$H$4687</v>
      </c>
      <c r="D4660" s="9" t="str">
        <f t="shared" si="145"/>
        <v>H4687</v>
      </c>
      <c r="F4660">
        <v>93380</v>
      </c>
      <c r="G4660" s="1" t="str">
        <f>_xll.BDS("SPX Index","CHAIN_TICKERS", "CHAIN_STRIKE_PX_OVRD",F4660, "CHAIN_PUT_CALL_TYPE_OVRD=P", "CHAIN_PERIODICITY_OVRD=M")</f>
        <v>SPX US 11/20/15 P2700</v>
      </c>
    </row>
    <row r="4661" spans="1:7" x14ac:dyDescent="0.25">
      <c r="A4661">
        <v>0</v>
      </c>
      <c r="B4661" s="9">
        <v>6.0465753424657533E-5</v>
      </c>
      <c r="C4661" s="9" t="str">
        <f t="shared" si="144"/>
        <v>$H$4688</v>
      </c>
      <c r="D4661" s="9" t="str">
        <f t="shared" si="145"/>
        <v>H4688</v>
      </c>
      <c r="F4661">
        <v>93400</v>
      </c>
      <c r="G4661" s="1" t="str">
        <f>_xll.BDS("SPX Index","CHAIN_TICKERS", "CHAIN_STRIKE_PX_OVRD",F4661, "CHAIN_PUT_CALL_TYPE_OVRD=P", "CHAIN_PERIODICITY_OVRD=M")</f>
        <v>SPX US 11/20/15 P2700</v>
      </c>
    </row>
    <row r="4662" spans="1:7" x14ac:dyDescent="0.25">
      <c r="A4662">
        <v>0</v>
      </c>
      <c r="B4662" s="9">
        <v>6.1013698630136984E-5</v>
      </c>
      <c r="C4662" s="9" t="str">
        <f t="shared" si="144"/>
        <v>$H$4689</v>
      </c>
      <c r="D4662" s="9" t="str">
        <f t="shared" si="145"/>
        <v>H4689</v>
      </c>
      <c r="F4662">
        <v>93420</v>
      </c>
      <c r="G4662" s="1" t="str">
        <f>_xll.BDS("SPX Index","CHAIN_TICKERS", "CHAIN_STRIKE_PX_OVRD",F4662, "CHAIN_PUT_CALL_TYPE_OVRD=P", "CHAIN_PERIODICITY_OVRD=M")</f>
        <v>SPX US 11/20/15 P2700</v>
      </c>
    </row>
    <row r="4663" spans="1:7" x14ac:dyDescent="0.25">
      <c r="A4663">
        <v>0</v>
      </c>
      <c r="B4663" s="9">
        <v>6.1589041095890413E-5</v>
      </c>
      <c r="C4663" s="9" t="str">
        <f t="shared" si="144"/>
        <v>$H$4690</v>
      </c>
      <c r="D4663" s="9" t="str">
        <f t="shared" si="145"/>
        <v>H4690</v>
      </c>
      <c r="F4663">
        <v>93440</v>
      </c>
      <c r="G4663" s="1" t="str">
        <f>_xll.BDS("SPX Index","CHAIN_TICKERS", "CHAIN_STRIKE_PX_OVRD",F4663, "CHAIN_PUT_CALL_TYPE_OVRD=P", "CHAIN_PERIODICITY_OVRD=M")</f>
        <v>SPX US 11/20/15 P2700</v>
      </c>
    </row>
    <row r="4664" spans="1:7" x14ac:dyDescent="0.25">
      <c r="A4664">
        <v>0</v>
      </c>
      <c r="B4664" s="9">
        <v>6.1315068493150691E-5</v>
      </c>
      <c r="C4664" s="9" t="str">
        <f t="shared" si="144"/>
        <v>$H$4691</v>
      </c>
      <c r="D4664" s="9" t="str">
        <f t="shared" si="145"/>
        <v>H4691</v>
      </c>
      <c r="F4664">
        <v>93460</v>
      </c>
      <c r="G4664" s="1" t="str">
        <f>_xll.BDS("SPX Index","CHAIN_TICKERS", "CHAIN_STRIKE_PX_OVRD",F4664, "CHAIN_PUT_CALL_TYPE_OVRD=P", "CHAIN_PERIODICITY_OVRD=M")</f>
        <v>SPX US 11/20/15 P2700</v>
      </c>
    </row>
    <row r="4665" spans="1:7" x14ac:dyDescent="0.25">
      <c r="A4665">
        <v>0</v>
      </c>
      <c r="B4665" s="9">
        <v>6.1315068493150691E-5</v>
      </c>
      <c r="C4665" s="9" t="str">
        <f t="shared" si="144"/>
        <v>$H$4692</v>
      </c>
      <c r="D4665" s="9" t="str">
        <f t="shared" si="145"/>
        <v>H4692</v>
      </c>
      <c r="F4665">
        <v>93480</v>
      </c>
      <c r="G4665" s="1" t="str">
        <f>_xll.BDS("SPX Index","CHAIN_TICKERS", "CHAIN_STRIKE_PX_OVRD",F4665, "CHAIN_PUT_CALL_TYPE_OVRD=P", "CHAIN_PERIODICITY_OVRD=M")</f>
        <v>SPX US 11/20/15 P2700</v>
      </c>
    </row>
    <row r="4666" spans="1:7" x14ac:dyDescent="0.25">
      <c r="A4666">
        <v>0</v>
      </c>
      <c r="B4666" s="9">
        <v>6.1589041095890413E-5</v>
      </c>
      <c r="C4666" s="9" t="str">
        <f t="shared" si="144"/>
        <v>$H$4693</v>
      </c>
      <c r="D4666" s="9" t="str">
        <f t="shared" si="145"/>
        <v>H4693</v>
      </c>
      <c r="F4666">
        <v>93500</v>
      </c>
      <c r="G4666" s="1" t="str">
        <f>_xll.BDS("SPX Index","CHAIN_TICKERS", "CHAIN_STRIKE_PX_OVRD",F4666, "CHAIN_PUT_CALL_TYPE_OVRD=P", "CHAIN_PERIODICITY_OVRD=M")</f>
        <v>SPX US 11/20/15 P2700</v>
      </c>
    </row>
    <row r="4667" spans="1:7" x14ac:dyDescent="0.25">
      <c r="A4667">
        <v>0</v>
      </c>
      <c r="B4667" s="9">
        <v>6.1013698630136984E-5</v>
      </c>
      <c r="C4667" s="9" t="str">
        <f t="shared" si="144"/>
        <v>$H$4694</v>
      </c>
      <c r="D4667" s="9" t="str">
        <f t="shared" si="145"/>
        <v>H4694</v>
      </c>
      <c r="F4667">
        <v>93520</v>
      </c>
      <c r="G4667" s="1" t="str">
        <f>_xll.BDS("SPX Index","CHAIN_TICKERS", "CHAIN_STRIKE_PX_OVRD",F4667, "CHAIN_PUT_CALL_TYPE_OVRD=P", "CHAIN_PERIODICITY_OVRD=M")</f>
        <v>SPX US 11/20/15 P2700</v>
      </c>
    </row>
    <row r="4668" spans="1:7" x14ac:dyDescent="0.25">
      <c r="A4668">
        <v>0</v>
      </c>
      <c r="B4668" s="9">
        <v>6.1041095890410969E-5</v>
      </c>
      <c r="C4668" s="9" t="str">
        <f t="shared" si="144"/>
        <v>$H$4695</v>
      </c>
      <c r="D4668" s="9" t="str">
        <f t="shared" si="145"/>
        <v>H4695</v>
      </c>
      <c r="F4668">
        <v>93540</v>
      </c>
      <c r="G4668" s="1" t="str">
        <f>_xll.BDS("SPX Index","CHAIN_TICKERS", "CHAIN_STRIKE_PX_OVRD",F4668, "CHAIN_PUT_CALL_TYPE_OVRD=P", "CHAIN_PERIODICITY_OVRD=M")</f>
        <v>SPX US 11/20/15 P2700</v>
      </c>
    </row>
    <row r="4669" spans="1:7" x14ac:dyDescent="0.25">
      <c r="A4669">
        <v>0</v>
      </c>
      <c r="B4669" s="9">
        <v>6.0465753424657533E-5</v>
      </c>
      <c r="C4669" s="9" t="str">
        <f t="shared" si="144"/>
        <v>$H$4696</v>
      </c>
      <c r="D4669" s="9" t="str">
        <f t="shared" si="145"/>
        <v>H4696</v>
      </c>
      <c r="F4669">
        <v>93560</v>
      </c>
      <c r="G4669" s="1" t="str">
        <f>_xll.BDS("SPX Index","CHAIN_TICKERS", "CHAIN_STRIKE_PX_OVRD",F4669, "CHAIN_PUT_CALL_TYPE_OVRD=P", "CHAIN_PERIODICITY_OVRD=M")</f>
        <v>SPX US 11/20/15 P2700</v>
      </c>
    </row>
    <row r="4670" spans="1:7" x14ac:dyDescent="0.25">
      <c r="A4670">
        <v>1</v>
      </c>
      <c r="B4670" s="9">
        <v>6.0191780821917811E-5</v>
      </c>
      <c r="C4670" s="9" t="str">
        <f t="shared" si="144"/>
        <v>$H$4697</v>
      </c>
      <c r="D4670" s="9" t="str">
        <f t="shared" si="145"/>
        <v>H4697</v>
      </c>
      <c r="F4670">
        <v>93580</v>
      </c>
      <c r="G4670" s="1" t="str">
        <f>_xll.BDS("SPX Index","CHAIN_TICKERS", "CHAIN_STRIKE_PX_OVRD",F4670, "CHAIN_PUT_CALL_TYPE_OVRD=P", "CHAIN_PERIODICITY_OVRD=M")</f>
        <v>SPX US 11/20/15 P2700</v>
      </c>
    </row>
    <row r="4671" spans="1:7" x14ac:dyDescent="0.25">
      <c r="A4671">
        <v>0</v>
      </c>
      <c r="B4671" s="9">
        <v>6.016438356164384E-5</v>
      </c>
      <c r="C4671" s="9" t="str">
        <f t="shared" si="144"/>
        <v>$H$4698</v>
      </c>
      <c r="D4671" s="9" t="str">
        <f t="shared" si="145"/>
        <v>H4698</v>
      </c>
      <c r="F4671">
        <v>93600</v>
      </c>
      <c r="G4671" s="1" t="str">
        <f>_xll.BDS("SPX Index","CHAIN_TICKERS", "CHAIN_STRIKE_PX_OVRD",F4671, "CHAIN_PUT_CALL_TYPE_OVRD=P", "CHAIN_PERIODICITY_OVRD=M")</f>
        <v>SPX US 11/20/15 P2700</v>
      </c>
    </row>
    <row r="4672" spans="1:7" x14ac:dyDescent="0.25">
      <c r="A4672">
        <v>0</v>
      </c>
      <c r="B4672" s="9">
        <v>6.016438356164384E-5</v>
      </c>
      <c r="C4672" s="9" t="str">
        <f t="shared" si="144"/>
        <v>$H$4699</v>
      </c>
      <c r="D4672" s="9" t="str">
        <f t="shared" si="145"/>
        <v>H4699</v>
      </c>
      <c r="F4672">
        <v>93620</v>
      </c>
      <c r="G4672" s="1" t="str">
        <f>_xll.BDS("SPX Index","CHAIN_TICKERS", "CHAIN_STRIKE_PX_OVRD",F4672, "CHAIN_PUT_CALL_TYPE_OVRD=P", "CHAIN_PERIODICITY_OVRD=M")</f>
        <v>SPX US 11/20/15 P2700</v>
      </c>
    </row>
    <row r="4673" spans="1:7" x14ac:dyDescent="0.25">
      <c r="A4673">
        <v>0</v>
      </c>
      <c r="B4673" s="9">
        <v>6.0767123287671233E-5</v>
      </c>
      <c r="C4673" s="9" t="str">
        <f t="shared" si="144"/>
        <v>$H$4700</v>
      </c>
      <c r="D4673" s="9" t="str">
        <f t="shared" si="145"/>
        <v>H4700</v>
      </c>
      <c r="F4673">
        <v>93640</v>
      </c>
      <c r="G4673" s="1" t="str">
        <f>_xll.BDS("SPX Index","CHAIN_TICKERS", "CHAIN_STRIKE_PX_OVRD",F4673, "CHAIN_PUT_CALL_TYPE_OVRD=P", "CHAIN_PERIODICITY_OVRD=M")</f>
        <v>SPX US 11/20/15 P2700</v>
      </c>
    </row>
    <row r="4674" spans="1:7" x14ac:dyDescent="0.25">
      <c r="A4674">
        <v>0</v>
      </c>
      <c r="B4674" s="9">
        <v>5.9917808219178075E-5</v>
      </c>
      <c r="C4674" s="9" t="str">
        <f t="shared" si="144"/>
        <v>$H$4701</v>
      </c>
      <c r="D4674" s="9" t="str">
        <f t="shared" si="145"/>
        <v>H4701</v>
      </c>
      <c r="F4674">
        <v>93660</v>
      </c>
      <c r="G4674" s="1" t="str">
        <f>_xll.BDS("SPX Index","CHAIN_TICKERS", "CHAIN_STRIKE_PX_OVRD",F4674, "CHAIN_PUT_CALL_TYPE_OVRD=P", "CHAIN_PERIODICITY_OVRD=M")</f>
        <v>SPX US 11/20/15 P2700</v>
      </c>
    </row>
    <row r="4675" spans="1:7" x14ac:dyDescent="0.25">
      <c r="A4675">
        <v>0</v>
      </c>
      <c r="B4675" s="9">
        <v>5.9890410958904111E-5</v>
      </c>
      <c r="C4675" s="9" t="str">
        <f t="shared" si="144"/>
        <v>$H$4702</v>
      </c>
      <c r="D4675" s="9" t="str">
        <f t="shared" si="145"/>
        <v>H4702</v>
      </c>
      <c r="F4675">
        <v>93680</v>
      </c>
      <c r="G4675" s="1" t="str">
        <f>_xll.BDS("SPX Index","CHAIN_TICKERS", "CHAIN_STRIKE_PX_OVRD",F4675, "CHAIN_PUT_CALL_TYPE_OVRD=P", "CHAIN_PERIODICITY_OVRD=M")</f>
        <v>SPX US 11/20/15 P2700</v>
      </c>
    </row>
    <row r="4676" spans="1:7" x14ac:dyDescent="0.25">
      <c r="A4676">
        <v>0</v>
      </c>
      <c r="B4676" s="9">
        <v>6.128767123287672E-5</v>
      </c>
      <c r="C4676" s="9" t="str">
        <f t="shared" ref="C4676:C4739" si="146">ADDRESS(ROW(B4676)+MATCH(1,B4676:B4702),8)</f>
        <v>$H$4703</v>
      </c>
      <c r="D4676" s="9" t="str">
        <f t="shared" ref="D4676:D4739" si="147">"H"&amp;(ROW(B4676)+MATCH(1,B4676:B4702))</f>
        <v>H4703</v>
      </c>
      <c r="F4676">
        <v>93700</v>
      </c>
      <c r="G4676" s="1" t="str">
        <f>_xll.BDS("SPX Index","CHAIN_TICKERS", "CHAIN_STRIKE_PX_OVRD",F4676, "CHAIN_PUT_CALL_TYPE_OVRD=P", "CHAIN_PERIODICITY_OVRD=M")</f>
        <v>SPX US 11/20/15 P2700</v>
      </c>
    </row>
    <row r="4677" spans="1:7" x14ac:dyDescent="0.25">
      <c r="A4677">
        <v>0</v>
      </c>
      <c r="B4677" s="9">
        <v>6.1890410958904106E-5</v>
      </c>
      <c r="C4677" s="9" t="str">
        <f t="shared" si="146"/>
        <v>$H$4704</v>
      </c>
      <c r="D4677" s="9" t="str">
        <f t="shared" si="147"/>
        <v>H4704</v>
      </c>
      <c r="F4677">
        <v>93720</v>
      </c>
      <c r="G4677" s="1" t="str">
        <f>_xll.BDS("SPX Index","CHAIN_TICKERS", "CHAIN_STRIKE_PX_OVRD",F4677, "CHAIN_PUT_CALL_TYPE_OVRD=P", "CHAIN_PERIODICITY_OVRD=M")</f>
        <v>SPX US 11/20/15 P2700</v>
      </c>
    </row>
    <row r="4678" spans="1:7" x14ac:dyDescent="0.25">
      <c r="A4678">
        <v>0</v>
      </c>
      <c r="B4678" s="9">
        <v>6.1041095890410969E-5</v>
      </c>
      <c r="C4678" s="9" t="str">
        <f t="shared" si="146"/>
        <v>$H$4705</v>
      </c>
      <c r="D4678" s="9" t="str">
        <f t="shared" si="147"/>
        <v>H4705</v>
      </c>
      <c r="F4678">
        <v>93740</v>
      </c>
      <c r="G4678" s="1" t="str">
        <f>_xll.BDS("SPX Index","CHAIN_TICKERS", "CHAIN_STRIKE_PX_OVRD",F4678, "CHAIN_PUT_CALL_TYPE_OVRD=P", "CHAIN_PERIODICITY_OVRD=M")</f>
        <v>SPX US 11/20/15 P2700</v>
      </c>
    </row>
    <row r="4679" spans="1:7" x14ac:dyDescent="0.25">
      <c r="A4679">
        <v>0</v>
      </c>
      <c r="B4679" s="9">
        <v>6.1041095890410969E-5</v>
      </c>
      <c r="C4679" s="9" t="str">
        <f t="shared" si="146"/>
        <v>$H$4706</v>
      </c>
      <c r="D4679" s="9" t="str">
        <f t="shared" si="147"/>
        <v>H4706</v>
      </c>
      <c r="F4679">
        <v>93760</v>
      </c>
      <c r="G4679" s="1" t="str">
        <f>_xll.BDS("SPX Index","CHAIN_TICKERS", "CHAIN_STRIKE_PX_OVRD",F4679, "CHAIN_PUT_CALL_TYPE_OVRD=P", "CHAIN_PERIODICITY_OVRD=M")</f>
        <v>SPX US 11/20/15 P2700</v>
      </c>
    </row>
    <row r="4680" spans="1:7" x14ac:dyDescent="0.25">
      <c r="A4680">
        <v>0</v>
      </c>
      <c r="B4680" s="9">
        <v>6.0739726027397262E-5</v>
      </c>
      <c r="C4680" s="9" t="str">
        <f t="shared" si="146"/>
        <v>$H$4707</v>
      </c>
      <c r="D4680" s="9" t="str">
        <f t="shared" si="147"/>
        <v>H4707</v>
      </c>
      <c r="F4680">
        <v>93780</v>
      </c>
      <c r="G4680" s="1" t="str">
        <f>_xll.BDS("SPX Index","CHAIN_TICKERS", "CHAIN_STRIKE_PX_OVRD",F4680, "CHAIN_PUT_CALL_TYPE_OVRD=P", "CHAIN_PERIODICITY_OVRD=M")</f>
        <v>SPX US 11/20/15 P2700</v>
      </c>
    </row>
    <row r="4681" spans="1:7" x14ac:dyDescent="0.25">
      <c r="A4681">
        <v>0</v>
      </c>
      <c r="B4681" s="9">
        <v>6.1561643835616442E-5</v>
      </c>
      <c r="C4681" s="9" t="str">
        <f t="shared" si="146"/>
        <v>$H$4708</v>
      </c>
      <c r="D4681" s="9" t="str">
        <f t="shared" si="147"/>
        <v>H4708</v>
      </c>
      <c r="F4681">
        <v>93800</v>
      </c>
      <c r="G4681" s="1" t="str">
        <f>_xll.BDS("SPX Index","CHAIN_TICKERS", "CHAIN_STRIKE_PX_OVRD",F4681, "CHAIN_PUT_CALL_TYPE_OVRD=P", "CHAIN_PERIODICITY_OVRD=M")</f>
        <v>SPX US 11/20/15 P2700</v>
      </c>
    </row>
    <row r="4682" spans="1:7" x14ac:dyDescent="0.25">
      <c r="A4682">
        <v>0</v>
      </c>
      <c r="B4682" s="9">
        <v>6.4410958904109587E-5</v>
      </c>
      <c r="C4682" s="9" t="str">
        <f t="shared" si="146"/>
        <v>$H$4709</v>
      </c>
      <c r="D4682" s="9" t="str">
        <f t="shared" si="147"/>
        <v>H4709</v>
      </c>
      <c r="F4682">
        <v>93820</v>
      </c>
      <c r="G4682" s="1" t="str">
        <f>_xll.BDS("SPX Index","CHAIN_TICKERS", "CHAIN_STRIKE_PX_OVRD",F4682, "CHAIN_PUT_CALL_TYPE_OVRD=P", "CHAIN_PERIODICITY_OVRD=M")</f>
        <v>SPX US 11/20/15 P2700</v>
      </c>
    </row>
    <row r="4683" spans="1:7" x14ac:dyDescent="0.25">
      <c r="A4683">
        <v>0</v>
      </c>
      <c r="B4683" s="9">
        <v>6.3561643835616436E-5</v>
      </c>
      <c r="C4683" s="9" t="str">
        <f t="shared" si="146"/>
        <v>$H$4710</v>
      </c>
      <c r="D4683" s="9" t="str">
        <f t="shared" si="147"/>
        <v>H4710</v>
      </c>
      <c r="F4683">
        <v>93840</v>
      </c>
      <c r="G4683" s="1" t="str">
        <f>_xll.BDS("SPX Index","CHAIN_TICKERS", "CHAIN_STRIKE_PX_OVRD",F4683, "CHAIN_PUT_CALL_TYPE_OVRD=P", "CHAIN_PERIODICITY_OVRD=M")</f>
        <v>SPX US 11/20/15 P2700</v>
      </c>
    </row>
    <row r="4684" spans="1:7" x14ac:dyDescent="0.25">
      <c r="A4684">
        <v>0</v>
      </c>
      <c r="B4684" s="9">
        <v>6.3287671232876714E-5</v>
      </c>
      <c r="C4684" s="9" t="str">
        <f t="shared" si="146"/>
        <v>$H$4711</v>
      </c>
      <c r="D4684" s="9" t="str">
        <f t="shared" si="147"/>
        <v>H4711</v>
      </c>
      <c r="F4684">
        <v>93860</v>
      </c>
      <c r="G4684" s="1" t="str">
        <f>_xll.BDS("SPX Index","CHAIN_TICKERS", "CHAIN_STRIKE_PX_OVRD",F4684, "CHAIN_PUT_CALL_TYPE_OVRD=P", "CHAIN_PERIODICITY_OVRD=M")</f>
        <v>SPX US 11/20/15 P2700</v>
      </c>
    </row>
    <row r="4685" spans="1:7" x14ac:dyDescent="0.25">
      <c r="A4685">
        <v>0</v>
      </c>
      <c r="B4685" s="9">
        <v>6.3534246575342465E-5</v>
      </c>
      <c r="C4685" s="9" t="str">
        <f t="shared" si="146"/>
        <v>$H$4712</v>
      </c>
      <c r="D4685" s="9" t="str">
        <f t="shared" si="147"/>
        <v>H4712</v>
      </c>
      <c r="F4685">
        <v>93880</v>
      </c>
      <c r="G4685" s="1" t="str">
        <f>_xll.BDS("SPX Index","CHAIN_TICKERS", "CHAIN_STRIKE_PX_OVRD",F4685, "CHAIN_PUT_CALL_TYPE_OVRD=P", "CHAIN_PERIODICITY_OVRD=M")</f>
        <v>SPX US 11/20/15 P2700</v>
      </c>
    </row>
    <row r="4686" spans="1:7" x14ac:dyDescent="0.25">
      <c r="A4686">
        <v>0</v>
      </c>
      <c r="B4686" s="9">
        <v>6.3534246575342465E-5</v>
      </c>
      <c r="C4686" s="9" t="str">
        <f t="shared" si="146"/>
        <v>$H$4713</v>
      </c>
      <c r="D4686" s="9" t="str">
        <f t="shared" si="147"/>
        <v>H4713</v>
      </c>
      <c r="F4686">
        <v>93900</v>
      </c>
      <c r="G4686" s="1" t="str">
        <f>_xll.BDS("SPX Index","CHAIN_TICKERS", "CHAIN_STRIKE_PX_OVRD",F4686, "CHAIN_PUT_CALL_TYPE_OVRD=P", "CHAIN_PERIODICITY_OVRD=M")</f>
        <v>SPX US 11/20/15 P2700</v>
      </c>
    </row>
    <row r="4687" spans="1:7" x14ac:dyDescent="0.25">
      <c r="A4687">
        <v>0</v>
      </c>
      <c r="B4687" s="9">
        <v>6.4410958904109587E-5</v>
      </c>
      <c r="C4687" s="9" t="str">
        <f t="shared" si="146"/>
        <v>$H$4714</v>
      </c>
      <c r="D4687" s="9" t="str">
        <f t="shared" si="147"/>
        <v>H4714</v>
      </c>
      <c r="F4687">
        <v>93920</v>
      </c>
      <c r="G4687" s="1" t="str">
        <f>_xll.BDS("SPX Index","CHAIN_TICKERS", "CHAIN_STRIKE_PX_OVRD",F4687, "CHAIN_PUT_CALL_TYPE_OVRD=P", "CHAIN_PERIODICITY_OVRD=M")</f>
        <v>SPX US 11/20/15 P2700</v>
      </c>
    </row>
    <row r="4688" spans="1:7" x14ac:dyDescent="0.25">
      <c r="A4688">
        <v>0</v>
      </c>
      <c r="B4688" s="9">
        <v>6.3835616438356172E-5</v>
      </c>
      <c r="C4688" s="9" t="str">
        <f t="shared" si="146"/>
        <v>$H$4715</v>
      </c>
      <c r="D4688" s="9" t="str">
        <f t="shared" si="147"/>
        <v>H4715</v>
      </c>
      <c r="F4688">
        <v>93940</v>
      </c>
      <c r="G4688" s="1" t="str">
        <f>_xll.BDS("SPX Index","CHAIN_TICKERS", "CHAIN_STRIKE_PX_OVRD",F4688, "CHAIN_PUT_CALL_TYPE_OVRD=P", "CHAIN_PERIODICITY_OVRD=M")</f>
        <v>SPX US 11/20/15 P2700</v>
      </c>
    </row>
    <row r="4689" spans="1:7" x14ac:dyDescent="0.25">
      <c r="A4689">
        <v>0</v>
      </c>
      <c r="B4689" s="9">
        <v>6.4109589041095881E-5</v>
      </c>
      <c r="C4689" s="9" t="str">
        <f t="shared" si="146"/>
        <v>$H$4716</v>
      </c>
      <c r="D4689" s="9" t="str">
        <f t="shared" si="147"/>
        <v>H4716</v>
      </c>
      <c r="F4689">
        <v>93960</v>
      </c>
      <c r="G4689" s="1" t="str">
        <f>_xll.BDS("SPX Index","CHAIN_TICKERS", "CHAIN_STRIKE_PX_OVRD",F4689, "CHAIN_PUT_CALL_TYPE_OVRD=P", "CHAIN_PERIODICITY_OVRD=M")</f>
        <v>SPX US 11/20/15 P2700</v>
      </c>
    </row>
    <row r="4690" spans="1:7" x14ac:dyDescent="0.25">
      <c r="A4690">
        <v>0</v>
      </c>
      <c r="B4690" s="9">
        <v>6.4657534246575338E-5</v>
      </c>
      <c r="C4690" s="9" t="str">
        <f t="shared" si="146"/>
        <v>$H$4717</v>
      </c>
      <c r="D4690" s="9" t="str">
        <f t="shared" si="147"/>
        <v>H4717</v>
      </c>
      <c r="F4690">
        <v>93980</v>
      </c>
      <c r="G4690" s="1" t="str">
        <f>_xll.BDS("SPX Index","CHAIN_TICKERS", "CHAIN_STRIKE_PX_OVRD",F4690, "CHAIN_PUT_CALL_TYPE_OVRD=P", "CHAIN_PERIODICITY_OVRD=M")</f>
        <v>SPX US 11/20/15 P2700</v>
      </c>
    </row>
    <row r="4691" spans="1:7" x14ac:dyDescent="0.25">
      <c r="A4691">
        <v>0</v>
      </c>
      <c r="B4691" s="9">
        <v>6.4082191780821923E-5</v>
      </c>
      <c r="C4691" s="9" t="str">
        <f t="shared" si="146"/>
        <v>$H$4718</v>
      </c>
      <c r="D4691" s="9" t="str">
        <f t="shared" si="147"/>
        <v>H4718</v>
      </c>
      <c r="F4691">
        <v>94000</v>
      </c>
      <c r="G4691" s="1" t="str">
        <f>_xll.BDS("SPX Index","CHAIN_TICKERS", "CHAIN_STRIKE_PX_OVRD",F4691, "CHAIN_PUT_CALL_TYPE_OVRD=P", "CHAIN_PERIODICITY_OVRD=M")</f>
        <v>SPX US 11/20/15 P2700</v>
      </c>
    </row>
    <row r="4692" spans="1:7" x14ac:dyDescent="0.25">
      <c r="A4692">
        <v>0</v>
      </c>
      <c r="B4692" s="9">
        <v>6.4958904109589045E-5</v>
      </c>
      <c r="C4692" s="9" t="str">
        <f t="shared" si="146"/>
        <v>$H$4719</v>
      </c>
      <c r="D4692" s="9" t="str">
        <f t="shared" si="147"/>
        <v>H4719</v>
      </c>
      <c r="F4692">
        <v>94020</v>
      </c>
      <c r="G4692" s="1" t="str">
        <f>_xll.BDS("SPX Index","CHAIN_TICKERS", "CHAIN_STRIKE_PX_OVRD",F4692, "CHAIN_PUT_CALL_TYPE_OVRD=P", "CHAIN_PERIODICITY_OVRD=M")</f>
        <v>SPX US 11/20/15 P2700</v>
      </c>
    </row>
    <row r="4693" spans="1:7" x14ac:dyDescent="0.25">
      <c r="A4693">
        <v>1</v>
      </c>
      <c r="B4693" s="9">
        <v>6.4410958904109587E-5</v>
      </c>
      <c r="C4693" s="9" t="str">
        <f t="shared" si="146"/>
        <v>$H$4720</v>
      </c>
      <c r="D4693" s="9" t="str">
        <f t="shared" si="147"/>
        <v>H4720</v>
      </c>
      <c r="F4693">
        <v>94040</v>
      </c>
      <c r="G4693" s="1" t="str">
        <f>_xll.BDS("SPX Index","CHAIN_TICKERS", "CHAIN_STRIKE_PX_OVRD",F4693, "CHAIN_PUT_CALL_TYPE_OVRD=P", "CHAIN_PERIODICITY_OVRD=M")</f>
        <v>SPX US 11/20/15 P2700</v>
      </c>
    </row>
    <row r="4694" spans="1:7" x14ac:dyDescent="0.25">
      <c r="A4694">
        <v>0</v>
      </c>
      <c r="B4694" s="9">
        <v>6.4383561643835616E-5</v>
      </c>
      <c r="C4694" s="9" t="str">
        <f t="shared" si="146"/>
        <v>$H$4721</v>
      </c>
      <c r="D4694" s="9" t="str">
        <f t="shared" si="147"/>
        <v>H4721</v>
      </c>
      <c r="F4694">
        <v>94060</v>
      </c>
      <c r="G4694" s="1" t="str">
        <f>_xll.BDS("SPX Index","CHAIN_TICKERS", "CHAIN_STRIKE_PX_OVRD",F4694, "CHAIN_PUT_CALL_TYPE_OVRD=P", "CHAIN_PERIODICITY_OVRD=M")</f>
        <v>SPX US 11/20/15 P2700</v>
      </c>
    </row>
    <row r="4695" spans="1:7" x14ac:dyDescent="0.25">
      <c r="A4695">
        <v>0</v>
      </c>
      <c r="B4695" s="9">
        <v>6.4383561643835616E-5</v>
      </c>
      <c r="C4695" s="9" t="str">
        <f t="shared" si="146"/>
        <v>$H$4722</v>
      </c>
      <c r="D4695" s="9" t="str">
        <f t="shared" si="147"/>
        <v>H4722</v>
      </c>
      <c r="F4695">
        <v>94080</v>
      </c>
      <c r="G4695" s="1" t="str">
        <f>_xll.BDS("SPX Index","CHAIN_TICKERS", "CHAIN_STRIKE_PX_OVRD",F4695, "CHAIN_PUT_CALL_TYPE_OVRD=P", "CHAIN_PERIODICITY_OVRD=M")</f>
        <v>SPX US 11/20/15 P2700</v>
      </c>
    </row>
    <row r="4696" spans="1:7" x14ac:dyDescent="0.25">
      <c r="A4696">
        <v>0</v>
      </c>
      <c r="B4696" s="9">
        <v>6.6082191780821918E-5</v>
      </c>
      <c r="C4696" s="9" t="str">
        <f t="shared" si="146"/>
        <v>$H$4723</v>
      </c>
      <c r="D4696" s="9" t="str">
        <f t="shared" si="147"/>
        <v>H4723</v>
      </c>
      <c r="F4696">
        <v>94100</v>
      </c>
      <c r="G4696" s="1" t="str">
        <f>_xll.BDS("SPX Index","CHAIN_TICKERS", "CHAIN_STRIKE_PX_OVRD",F4696, "CHAIN_PUT_CALL_TYPE_OVRD=P", "CHAIN_PERIODICITY_OVRD=M")</f>
        <v>SPX US 11/20/15 P2700</v>
      </c>
    </row>
    <row r="4697" spans="1:7" x14ac:dyDescent="0.25">
      <c r="A4697">
        <v>0</v>
      </c>
      <c r="B4697" s="9">
        <v>6.6082191780821918E-5</v>
      </c>
      <c r="C4697" s="9" t="str">
        <f t="shared" si="146"/>
        <v>$H$4724</v>
      </c>
      <c r="D4697" s="9" t="str">
        <f t="shared" si="147"/>
        <v>H4724</v>
      </c>
      <c r="F4697">
        <v>94120</v>
      </c>
      <c r="G4697" s="1" t="str">
        <f>_xll.BDS("SPX Index","CHAIN_TICKERS", "CHAIN_STRIKE_PX_OVRD",F4697, "CHAIN_PUT_CALL_TYPE_OVRD=P", "CHAIN_PERIODICITY_OVRD=M")</f>
        <v>SPX US 11/20/15 P2700</v>
      </c>
    </row>
    <row r="4698" spans="1:7" x14ac:dyDescent="0.25">
      <c r="A4698">
        <v>0</v>
      </c>
      <c r="B4698" s="9">
        <v>6.6657534246575333E-5</v>
      </c>
      <c r="C4698" s="9" t="str">
        <f t="shared" si="146"/>
        <v>$H$4725</v>
      </c>
      <c r="D4698" s="9" t="str">
        <f t="shared" si="147"/>
        <v>H4725</v>
      </c>
      <c r="F4698">
        <v>94140</v>
      </c>
      <c r="G4698" s="1" t="str">
        <f>_xll.BDS("SPX Index","CHAIN_TICKERS", "CHAIN_STRIKE_PX_OVRD",F4698, "CHAIN_PUT_CALL_TYPE_OVRD=P", "CHAIN_PERIODICITY_OVRD=M")</f>
        <v>SPX US 11/20/15 P2700</v>
      </c>
    </row>
    <row r="4699" spans="1:7" x14ac:dyDescent="0.25">
      <c r="A4699">
        <v>0</v>
      </c>
      <c r="B4699" s="9">
        <v>6.720547945205479E-5</v>
      </c>
      <c r="C4699" s="9" t="str">
        <f t="shared" si="146"/>
        <v>$H$4726</v>
      </c>
      <c r="D4699" s="9" t="str">
        <f t="shared" si="147"/>
        <v>H4726</v>
      </c>
      <c r="F4699">
        <v>94160</v>
      </c>
      <c r="G4699" s="1" t="str">
        <f>_xll.BDS("SPX Index","CHAIN_TICKERS", "CHAIN_STRIKE_PX_OVRD",F4699, "CHAIN_PUT_CALL_TYPE_OVRD=P", "CHAIN_PERIODICITY_OVRD=M")</f>
        <v>SPX US 11/20/15 P2700</v>
      </c>
    </row>
    <row r="4700" spans="1:7" x14ac:dyDescent="0.25">
      <c r="A4700">
        <v>0</v>
      </c>
      <c r="B4700" s="9">
        <v>6.7479452054794526E-5</v>
      </c>
      <c r="C4700" s="9" t="str">
        <f t="shared" si="146"/>
        <v>$H$4727</v>
      </c>
      <c r="D4700" s="9" t="str">
        <f t="shared" si="147"/>
        <v>H4727</v>
      </c>
      <c r="F4700">
        <v>94180</v>
      </c>
      <c r="G4700" s="1" t="str">
        <f>_xll.BDS("SPX Index","CHAIN_TICKERS", "CHAIN_STRIKE_PX_OVRD",F4700, "CHAIN_PUT_CALL_TYPE_OVRD=P", "CHAIN_PERIODICITY_OVRD=M")</f>
        <v>SPX US 11/20/15 P2700</v>
      </c>
    </row>
    <row r="4701" spans="1:7" x14ac:dyDescent="0.25">
      <c r="A4701">
        <v>0</v>
      </c>
      <c r="B4701" s="9">
        <v>6.8904109589041105E-5</v>
      </c>
      <c r="C4701" s="9" t="str">
        <f t="shared" si="146"/>
        <v>$H$4728</v>
      </c>
      <c r="D4701" s="9" t="str">
        <f t="shared" si="147"/>
        <v>H4728</v>
      </c>
      <c r="F4701">
        <v>94200</v>
      </c>
      <c r="G4701" s="1" t="str">
        <f>_xll.BDS("SPX Index","CHAIN_TICKERS", "CHAIN_STRIKE_PX_OVRD",F4701, "CHAIN_PUT_CALL_TYPE_OVRD=P", "CHAIN_PERIODICITY_OVRD=M")</f>
        <v>SPX US 11/20/15 P2700</v>
      </c>
    </row>
    <row r="4702" spans="1:7" x14ac:dyDescent="0.25">
      <c r="A4702">
        <v>0</v>
      </c>
      <c r="B4702" s="9">
        <v>6.863013698630137E-5</v>
      </c>
      <c r="C4702" s="9" t="str">
        <f t="shared" si="146"/>
        <v>$H$4729</v>
      </c>
      <c r="D4702" s="9" t="str">
        <f t="shared" si="147"/>
        <v>H4729</v>
      </c>
      <c r="F4702">
        <v>94220</v>
      </c>
      <c r="G4702" s="1" t="str">
        <f>_xll.BDS("SPX Index","CHAIN_TICKERS", "CHAIN_STRIKE_PX_OVRD",F4702, "CHAIN_PUT_CALL_TYPE_OVRD=P", "CHAIN_PERIODICITY_OVRD=M")</f>
        <v>SPX US 11/20/15 P2700</v>
      </c>
    </row>
    <row r="4703" spans="1:7" x14ac:dyDescent="0.25">
      <c r="A4703">
        <v>0</v>
      </c>
      <c r="B4703" s="9">
        <v>6.8054794520547941E-5</v>
      </c>
      <c r="C4703" s="9" t="str">
        <f t="shared" si="146"/>
        <v>$H$4730</v>
      </c>
      <c r="D4703" s="9" t="str">
        <f t="shared" si="147"/>
        <v>H4730</v>
      </c>
      <c r="F4703">
        <v>94240</v>
      </c>
      <c r="G4703" s="1" t="str">
        <f>_xll.BDS("SPX Index","CHAIN_TICKERS", "CHAIN_STRIKE_PX_OVRD",F4703, "CHAIN_PUT_CALL_TYPE_OVRD=P", "CHAIN_PERIODICITY_OVRD=M")</f>
        <v>SPX US 11/20/15 P2700</v>
      </c>
    </row>
    <row r="4704" spans="1:7" x14ac:dyDescent="0.25">
      <c r="A4704">
        <v>0</v>
      </c>
      <c r="B4704" s="9">
        <v>6.802739726027397E-5</v>
      </c>
      <c r="C4704" s="9" t="str">
        <f t="shared" si="146"/>
        <v>$H$4731</v>
      </c>
      <c r="D4704" s="9" t="str">
        <f t="shared" si="147"/>
        <v>H4731</v>
      </c>
      <c r="F4704">
        <v>94260</v>
      </c>
      <c r="G4704" s="1" t="str">
        <f>_xll.BDS("SPX Index","CHAIN_TICKERS", "CHAIN_STRIKE_PX_OVRD",F4704, "CHAIN_PUT_CALL_TYPE_OVRD=P", "CHAIN_PERIODICITY_OVRD=M")</f>
        <v>SPX US 11/20/15 P2700</v>
      </c>
    </row>
    <row r="4705" spans="1:7" x14ac:dyDescent="0.25">
      <c r="A4705">
        <v>0</v>
      </c>
      <c r="B4705" s="9">
        <v>6.8328767123287663E-5</v>
      </c>
      <c r="C4705" s="9" t="str">
        <f t="shared" si="146"/>
        <v>$H$4732</v>
      </c>
      <c r="D4705" s="9" t="str">
        <f t="shared" si="147"/>
        <v>H4732</v>
      </c>
      <c r="F4705">
        <v>94280</v>
      </c>
      <c r="G4705" s="1" t="str">
        <f>_xll.BDS("SPX Index","CHAIN_TICKERS", "CHAIN_STRIKE_PX_OVRD",F4705, "CHAIN_PUT_CALL_TYPE_OVRD=P", "CHAIN_PERIODICITY_OVRD=M")</f>
        <v>SPX US 11/20/15 P2700</v>
      </c>
    </row>
    <row r="4706" spans="1:7" x14ac:dyDescent="0.25">
      <c r="A4706">
        <v>0</v>
      </c>
      <c r="B4706" s="9">
        <v>6.8904109589041105E-5</v>
      </c>
      <c r="C4706" s="9" t="str">
        <f t="shared" si="146"/>
        <v>$H$4733</v>
      </c>
      <c r="D4706" s="9" t="str">
        <f t="shared" si="147"/>
        <v>H4733</v>
      </c>
      <c r="F4706">
        <v>94300</v>
      </c>
      <c r="G4706" s="1" t="str">
        <f>_xll.BDS("SPX Index","CHAIN_TICKERS", "CHAIN_STRIKE_PX_OVRD",F4706, "CHAIN_PUT_CALL_TYPE_OVRD=P", "CHAIN_PERIODICITY_OVRD=M")</f>
        <v>SPX US 11/20/15 P2700</v>
      </c>
    </row>
    <row r="4707" spans="1:7" x14ac:dyDescent="0.25">
      <c r="A4707">
        <v>0</v>
      </c>
      <c r="B4707" s="9">
        <v>6.8904109589041105E-5</v>
      </c>
      <c r="C4707" s="9" t="str">
        <f t="shared" si="146"/>
        <v>$H$4734</v>
      </c>
      <c r="D4707" s="9" t="str">
        <f t="shared" si="147"/>
        <v>H4734</v>
      </c>
      <c r="F4707">
        <v>94320</v>
      </c>
      <c r="G4707" s="1" t="str">
        <f>_xll.BDS("SPX Index","CHAIN_TICKERS", "CHAIN_STRIKE_PX_OVRD",F4707, "CHAIN_PUT_CALL_TYPE_OVRD=P", "CHAIN_PERIODICITY_OVRD=M")</f>
        <v>SPX US 11/20/15 P2700</v>
      </c>
    </row>
    <row r="4708" spans="1:7" x14ac:dyDescent="0.25">
      <c r="A4708">
        <v>0</v>
      </c>
      <c r="B4708" s="9">
        <v>6.8904109589041105E-5</v>
      </c>
      <c r="C4708" s="9" t="str">
        <f t="shared" si="146"/>
        <v>$H$4735</v>
      </c>
      <c r="D4708" s="9" t="str">
        <f t="shared" si="147"/>
        <v>H4735</v>
      </c>
      <c r="F4708">
        <v>94340</v>
      </c>
      <c r="G4708" s="1" t="str">
        <f>_xll.BDS("SPX Index","CHAIN_TICKERS", "CHAIN_STRIKE_PX_OVRD",F4708, "CHAIN_PUT_CALL_TYPE_OVRD=P", "CHAIN_PERIODICITY_OVRD=M")</f>
        <v>SPX US 11/20/15 P2700</v>
      </c>
    </row>
    <row r="4709" spans="1:7" x14ac:dyDescent="0.25">
      <c r="A4709">
        <v>0</v>
      </c>
      <c r="B4709" s="9">
        <v>6.9726027397260272E-5</v>
      </c>
      <c r="C4709" s="9" t="str">
        <f t="shared" si="146"/>
        <v>$H$4736</v>
      </c>
      <c r="D4709" s="9" t="str">
        <f t="shared" si="147"/>
        <v>H4736</v>
      </c>
      <c r="F4709">
        <v>94360</v>
      </c>
      <c r="G4709" s="1" t="str">
        <f>_xll.BDS("SPX Index","CHAIN_TICKERS", "CHAIN_STRIKE_PX_OVRD",F4709, "CHAIN_PUT_CALL_TYPE_OVRD=P", "CHAIN_PERIODICITY_OVRD=M")</f>
        <v>SPX US 11/20/15 P2700</v>
      </c>
    </row>
    <row r="4710" spans="1:7" x14ac:dyDescent="0.25">
      <c r="A4710">
        <v>0</v>
      </c>
      <c r="B4710" s="9">
        <v>6.945205479452055E-5</v>
      </c>
      <c r="C4710" s="9" t="str">
        <f t="shared" si="146"/>
        <v>$H$4737</v>
      </c>
      <c r="D4710" s="9" t="str">
        <f t="shared" si="147"/>
        <v>H4737</v>
      </c>
      <c r="F4710">
        <v>94380</v>
      </c>
      <c r="G4710" s="1" t="str">
        <f>_xll.BDS("SPX Index","CHAIN_TICKERS", "CHAIN_STRIKE_PX_OVRD",F4710, "CHAIN_PUT_CALL_TYPE_OVRD=P", "CHAIN_PERIODICITY_OVRD=M")</f>
        <v>SPX US 11/20/15 P2700</v>
      </c>
    </row>
    <row r="4711" spans="1:7" x14ac:dyDescent="0.25">
      <c r="A4711">
        <v>0</v>
      </c>
      <c r="B4711" s="9">
        <v>7.0602739726027393E-5</v>
      </c>
      <c r="C4711" s="9" t="str">
        <f t="shared" si="146"/>
        <v>$H$4738</v>
      </c>
      <c r="D4711" s="9" t="str">
        <f t="shared" si="147"/>
        <v>H4738</v>
      </c>
      <c r="F4711">
        <v>94400</v>
      </c>
      <c r="G4711" s="1" t="str">
        <f>_xll.BDS("SPX Index","CHAIN_TICKERS", "CHAIN_STRIKE_PX_OVRD",F4711, "CHAIN_PUT_CALL_TYPE_OVRD=P", "CHAIN_PERIODICITY_OVRD=M")</f>
        <v>SPX US 11/20/15 P2700</v>
      </c>
    </row>
    <row r="4712" spans="1:7" x14ac:dyDescent="0.25">
      <c r="A4712">
        <v>0</v>
      </c>
      <c r="B4712" s="9">
        <v>7.0602739726027393E-5</v>
      </c>
      <c r="C4712" s="9" t="str">
        <f t="shared" si="146"/>
        <v>$H$4739</v>
      </c>
      <c r="D4712" s="9" t="str">
        <f t="shared" si="147"/>
        <v>H4739</v>
      </c>
      <c r="F4712">
        <v>94420</v>
      </c>
      <c r="G4712" s="1" t="str">
        <f>_xll.BDS("SPX Index","CHAIN_TICKERS", "CHAIN_STRIKE_PX_OVRD",F4712, "CHAIN_PUT_CALL_TYPE_OVRD=P", "CHAIN_PERIODICITY_OVRD=M")</f>
        <v>SPX US 11/20/15 P2700</v>
      </c>
    </row>
    <row r="4713" spans="1:7" x14ac:dyDescent="0.25">
      <c r="A4713">
        <v>3</v>
      </c>
      <c r="B4713" s="9">
        <v>7.0575342465753422E-5</v>
      </c>
      <c r="C4713" s="9" t="str">
        <f t="shared" si="146"/>
        <v>$H$4740</v>
      </c>
      <c r="D4713" s="9" t="str">
        <f t="shared" si="147"/>
        <v>H4740</v>
      </c>
      <c r="F4713">
        <v>94440</v>
      </c>
      <c r="G4713" s="1" t="str">
        <f>_xll.BDS("SPX Index","CHAIN_TICKERS", "CHAIN_STRIKE_PX_OVRD",F4713, "CHAIN_PUT_CALL_TYPE_OVRD=P", "CHAIN_PERIODICITY_OVRD=M")</f>
        <v>SPX US 11/20/15 P2700</v>
      </c>
    </row>
    <row r="4714" spans="1:7" x14ac:dyDescent="0.25">
      <c r="A4714">
        <v>0</v>
      </c>
      <c r="B4714" s="9">
        <v>7.112328767123288E-5</v>
      </c>
      <c r="C4714" s="9" t="str">
        <f t="shared" si="146"/>
        <v>$H$4741</v>
      </c>
      <c r="D4714" s="9" t="str">
        <f t="shared" si="147"/>
        <v>H4741</v>
      </c>
      <c r="F4714">
        <v>94460</v>
      </c>
      <c r="G4714" s="1" t="str">
        <f>_xll.BDS("SPX Index","CHAIN_TICKERS", "CHAIN_STRIKE_PX_OVRD",F4714, "CHAIN_PUT_CALL_TYPE_OVRD=P", "CHAIN_PERIODICITY_OVRD=M")</f>
        <v>SPX US 11/20/15 P2700</v>
      </c>
    </row>
    <row r="4715" spans="1:7" x14ac:dyDescent="0.25">
      <c r="A4715">
        <v>0</v>
      </c>
      <c r="B4715" s="9">
        <v>7.1972602739726017E-5</v>
      </c>
      <c r="C4715" s="9" t="str">
        <f t="shared" si="146"/>
        <v>$H$4742</v>
      </c>
      <c r="D4715" s="9" t="str">
        <f t="shared" si="147"/>
        <v>H4742</v>
      </c>
      <c r="F4715">
        <v>94480</v>
      </c>
      <c r="G4715" s="1" t="str">
        <f>_xll.BDS("SPX Index","CHAIN_TICKERS", "CHAIN_STRIKE_PX_OVRD",F4715, "CHAIN_PUT_CALL_TYPE_OVRD=P", "CHAIN_PERIODICITY_OVRD=M")</f>
        <v>SPX US 11/20/15 P2700</v>
      </c>
    </row>
    <row r="4716" spans="1:7" x14ac:dyDescent="0.25">
      <c r="A4716">
        <v>0</v>
      </c>
      <c r="B4716" s="9">
        <v>7.339726027397261E-5</v>
      </c>
      <c r="C4716" s="9" t="str">
        <f t="shared" si="146"/>
        <v>$H$4743</v>
      </c>
      <c r="D4716" s="9" t="str">
        <f t="shared" si="147"/>
        <v>H4743</v>
      </c>
      <c r="F4716">
        <v>94500</v>
      </c>
      <c r="G4716" s="1" t="str">
        <f>_xll.BDS("SPX Index","CHAIN_TICKERS", "CHAIN_STRIKE_PX_OVRD",F4716, "CHAIN_PUT_CALL_TYPE_OVRD=P", "CHAIN_PERIODICITY_OVRD=M")</f>
        <v>SPX US 11/20/15 P2700</v>
      </c>
    </row>
    <row r="4717" spans="1:7" x14ac:dyDescent="0.25">
      <c r="A4717">
        <v>0</v>
      </c>
      <c r="B4717" s="9">
        <v>7.3671232876712332E-5</v>
      </c>
      <c r="C4717" s="9" t="str">
        <f t="shared" si="146"/>
        <v>$H$4744</v>
      </c>
      <c r="D4717" s="9" t="str">
        <f t="shared" si="147"/>
        <v>H4744</v>
      </c>
      <c r="F4717">
        <v>94520</v>
      </c>
      <c r="G4717" s="1" t="str">
        <f>_xll.BDS("SPX Index","CHAIN_TICKERS", "CHAIN_STRIKE_PX_OVRD",F4717, "CHAIN_PUT_CALL_TYPE_OVRD=P", "CHAIN_PERIODICITY_OVRD=M")</f>
        <v>SPX US 11/20/15 P2700</v>
      </c>
    </row>
    <row r="4718" spans="1:7" x14ac:dyDescent="0.25">
      <c r="A4718">
        <v>0</v>
      </c>
      <c r="B4718" s="9">
        <v>7.4794520547945205E-5</v>
      </c>
      <c r="C4718" s="9" t="str">
        <f t="shared" si="146"/>
        <v>$H$4745</v>
      </c>
      <c r="D4718" s="9" t="str">
        <f t="shared" si="147"/>
        <v>H4745</v>
      </c>
      <c r="F4718">
        <v>94540</v>
      </c>
      <c r="G4718" s="1" t="str">
        <f>_xll.BDS("SPX Index","CHAIN_TICKERS", "CHAIN_STRIKE_PX_OVRD",F4718, "CHAIN_PUT_CALL_TYPE_OVRD=P", "CHAIN_PERIODICITY_OVRD=M")</f>
        <v>SPX US 11/20/15 P2700</v>
      </c>
    </row>
    <row r="4719" spans="1:7" x14ac:dyDescent="0.25">
      <c r="A4719">
        <v>0</v>
      </c>
      <c r="B4719" s="9">
        <v>7.5342465753424663E-5</v>
      </c>
      <c r="C4719" s="9" t="str">
        <f t="shared" si="146"/>
        <v>$H$4746</v>
      </c>
      <c r="D4719" s="9" t="str">
        <f t="shared" si="147"/>
        <v>H4746</v>
      </c>
      <c r="F4719">
        <v>94560</v>
      </c>
      <c r="G4719" s="1" t="str">
        <f>_xll.BDS("SPX Index","CHAIN_TICKERS", "CHAIN_STRIKE_PX_OVRD",F4719, "CHAIN_PUT_CALL_TYPE_OVRD=P", "CHAIN_PERIODICITY_OVRD=M")</f>
        <v>SPX US 11/20/15 P2700</v>
      </c>
    </row>
    <row r="4720" spans="1:7" x14ac:dyDescent="0.25">
      <c r="A4720">
        <v>0</v>
      </c>
      <c r="B4720" s="9">
        <v>7.5369863013698634E-5</v>
      </c>
      <c r="C4720" s="9" t="str">
        <f t="shared" si="146"/>
        <v>$H$4747</v>
      </c>
      <c r="D4720" s="9" t="str">
        <f t="shared" si="147"/>
        <v>H4747</v>
      </c>
      <c r="F4720">
        <v>94580</v>
      </c>
      <c r="G4720" s="1" t="str">
        <f>_xll.BDS("SPX Index","CHAIN_TICKERS", "CHAIN_STRIKE_PX_OVRD",F4720, "CHAIN_PUT_CALL_TYPE_OVRD=P", "CHAIN_PERIODICITY_OVRD=M")</f>
        <v>SPX US 11/20/15 P2700</v>
      </c>
    </row>
    <row r="4721" spans="1:7" x14ac:dyDescent="0.25">
      <c r="A4721">
        <v>0</v>
      </c>
      <c r="B4721" s="9">
        <v>7.4821917808219176E-5</v>
      </c>
      <c r="C4721" s="9" t="str">
        <f t="shared" si="146"/>
        <v>$H$4748</v>
      </c>
      <c r="D4721" s="9" t="str">
        <f t="shared" si="147"/>
        <v>H4748</v>
      </c>
      <c r="F4721">
        <v>94600</v>
      </c>
      <c r="G4721" s="1" t="str">
        <f>_xll.BDS("SPX Index","CHAIN_TICKERS", "CHAIN_STRIKE_PX_OVRD",F4721, "CHAIN_PUT_CALL_TYPE_OVRD=P", "CHAIN_PERIODICITY_OVRD=M")</f>
        <v>SPX US 11/20/15 P2700</v>
      </c>
    </row>
    <row r="4722" spans="1:7" x14ac:dyDescent="0.25">
      <c r="A4722">
        <v>0</v>
      </c>
      <c r="B4722" s="9">
        <v>7.5095890410958912E-5</v>
      </c>
      <c r="C4722" s="9" t="str">
        <f t="shared" si="146"/>
        <v>$H$4749</v>
      </c>
      <c r="D4722" s="9" t="str">
        <f t="shared" si="147"/>
        <v>H4749</v>
      </c>
      <c r="F4722">
        <v>94620</v>
      </c>
      <c r="G4722" s="1" t="str">
        <f>_xll.BDS("SPX Index","CHAIN_TICKERS", "CHAIN_STRIKE_PX_OVRD",F4722, "CHAIN_PUT_CALL_TYPE_OVRD=P", "CHAIN_PERIODICITY_OVRD=M")</f>
        <v>SPX US 11/20/15 P2700</v>
      </c>
    </row>
    <row r="4723" spans="1:7" x14ac:dyDescent="0.25">
      <c r="A4723">
        <v>0</v>
      </c>
      <c r="B4723" s="9">
        <v>7.5342465753424663E-5</v>
      </c>
      <c r="C4723" s="9" t="str">
        <f t="shared" si="146"/>
        <v>$H$4750</v>
      </c>
      <c r="D4723" s="9" t="str">
        <f t="shared" si="147"/>
        <v>H4750</v>
      </c>
      <c r="F4723">
        <v>94640</v>
      </c>
      <c r="G4723" s="1" t="str">
        <f>_xll.BDS("SPX Index","CHAIN_TICKERS", "CHAIN_STRIKE_PX_OVRD",F4723, "CHAIN_PUT_CALL_TYPE_OVRD=P", "CHAIN_PERIODICITY_OVRD=M")</f>
        <v>SPX US 11/20/15 P2700</v>
      </c>
    </row>
    <row r="4724" spans="1:7" x14ac:dyDescent="0.25">
      <c r="A4724">
        <v>0</v>
      </c>
      <c r="B4724" s="9">
        <v>7.4794520547945205E-5</v>
      </c>
      <c r="C4724" s="9" t="str">
        <f t="shared" si="146"/>
        <v>$H$4751</v>
      </c>
      <c r="D4724" s="9" t="str">
        <f t="shared" si="147"/>
        <v>H4751</v>
      </c>
      <c r="F4724">
        <v>94660</v>
      </c>
      <c r="G4724" s="1" t="str">
        <f>_xll.BDS("SPX Index","CHAIN_TICKERS", "CHAIN_STRIKE_PX_OVRD",F4724, "CHAIN_PUT_CALL_TYPE_OVRD=P", "CHAIN_PERIODICITY_OVRD=M")</f>
        <v>SPX US 11/20/15 P2700</v>
      </c>
    </row>
    <row r="4725" spans="1:7" x14ac:dyDescent="0.25">
      <c r="A4725">
        <v>0</v>
      </c>
      <c r="B4725" s="9">
        <v>7.5369863013698634E-5</v>
      </c>
      <c r="C4725" s="9" t="str">
        <f t="shared" si="146"/>
        <v>$H$4752</v>
      </c>
      <c r="D4725" s="9" t="str">
        <f t="shared" si="147"/>
        <v>H4752</v>
      </c>
      <c r="F4725">
        <v>94680</v>
      </c>
      <c r="G4725" s="1" t="str">
        <f>_xll.BDS("SPX Index","CHAIN_TICKERS", "CHAIN_STRIKE_PX_OVRD",F4725, "CHAIN_PUT_CALL_TYPE_OVRD=P", "CHAIN_PERIODICITY_OVRD=M")</f>
        <v>SPX US 11/20/15 P2700</v>
      </c>
    </row>
    <row r="4726" spans="1:7" x14ac:dyDescent="0.25">
      <c r="A4726">
        <v>0</v>
      </c>
      <c r="B4726" s="9">
        <v>7.5369863013698634E-5</v>
      </c>
      <c r="C4726" s="9" t="str">
        <f t="shared" si="146"/>
        <v>$H$4753</v>
      </c>
      <c r="D4726" s="9" t="str">
        <f t="shared" si="147"/>
        <v>H4753</v>
      </c>
      <c r="F4726">
        <v>94700</v>
      </c>
      <c r="G4726" s="1" t="str">
        <f>_xll.BDS("SPX Index","CHAIN_TICKERS", "CHAIN_STRIKE_PX_OVRD",F4726, "CHAIN_PUT_CALL_TYPE_OVRD=P", "CHAIN_PERIODICITY_OVRD=M")</f>
        <v>SPX US 11/20/15 P2700</v>
      </c>
    </row>
    <row r="4727" spans="1:7" x14ac:dyDescent="0.25">
      <c r="A4727">
        <v>0</v>
      </c>
      <c r="B4727" s="9">
        <v>7.4794520547945205E-5</v>
      </c>
      <c r="C4727" s="9" t="str">
        <f t="shared" si="146"/>
        <v>$H$4754</v>
      </c>
      <c r="D4727" s="9" t="str">
        <f t="shared" si="147"/>
        <v>H4754</v>
      </c>
      <c r="F4727">
        <v>94720</v>
      </c>
      <c r="G4727" s="1" t="str">
        <f>_xll.BDS("SPX Index","CHAIN_TICKERS", "CHAIN_STRIKE_PX_OVRD",F4727, "CHAIN_PUT_CALL_TYPE_OVRD=P", "CHAIN_PERIODICITY_OVRD=M")</f>
        <v>SPX US 11/20/15 P2700</v>
      </c>
    </row>
    <row r="4728" spans="1:7" x14ac:dyDescent="0.25">
      <c r="A4728">
        <v>0</v>
      </c>
      <c r="B4728" s="9">
        <v>7.5643835616438356E-5</v>
      </c>
      <c r="C4728" s="9" t="str">
        <f t="shared" si="146"/>
        <v>$H$4755</v>
      </c>
      <c r="D4728" s="9" t="str">
        <f t="shared" si="147"/>
        <v>H4755</v>
      </c>
      <c r="F4728">
        <v>94740</v>
      </c>
      <c r="G4728" s="1" t="str">
        <f>_xll.BDS("SPX Index","CHAIN_TICKERS", "CHAIN_STRIKE_PX_OVRD",F4728, "CHAIN_PUT_CALL_TYPE_OVRD=P", "CHAIN_PERIODICITY_OVRD=M")</f>
        <v>SPX US 11/20/15 P2700</v>
      </c>
    </row>
    <row r="4729" spans="1:7" x14ac:dyDescent="0.25">
      <c r="A4729">
        <v>0</v>
      </c>
      <c r="B4729" s="9">
        <v>7.5917808219178078E-5</v>
      </c>
      <c r="C4729" s="9" t="str">
        <f t="shared" si="146"/>
        <v>$H$4756</v>
      </c>
      <c r="D4729" s="9" t="str">
        <f t="shared" si="147"/>
        <v>H4756</v>
      </c>
      <c r="F4729">
        <v>94760</v>
      </c>
      <c r="G4729" s="1" t="str">
        <f>_xll.BDS("SPX Index","CHAIN_TICKERS", "CHAIN_STRIKE_PX_OVRD",F4729, "CHAIN_PUT_CALL_TYPE_OVRD=P", "CHAIN_PERIODICITY_OVRD=M")</f>
        <v>SPX US 11/20/15 P2700</v>
      </c>
    </row>
    <row r="4730" spans="1:7" x14ac:dyDescent="0.25">
      <c r="A4730">
        <v>0</v>
      </c>
      <c r="B4730" s="9">
        <v>7.6520547945205478E-5</v>
      </c>
      <c r="C4730" s="9" t="str">
        <f t="shared" si="146"/>
        <v>$H$4757</v>
      </c>
      <c r="D4730" s="9" t="str">
        <f t="shared" si="147"/>
        <v>H4757</v>
      </c>
      <c r="F4730">
        <v>94780</v>
      </c>
      <c r="G4730" s="1" t="str">
        <f>_xll.BDS("SPX Index","CHAIN_TICKERS", "CHAIN_STRIKE_PX_OVRD",F4730, "CHAIN_PUT_CALL_TYPE_OVRD=P", "CHAIN_PERIODICITY_OVRD=M")</f>
        <v>SPX US 11/20/15 P2700</v>
      </c>
    </row>
    <row r="4731" spans="1:7" x14ac:dyDescent="0.25">
      <c r="A4731">
        <v>0</v>
      </c>
      <c r="B4731" s="9">
        <v>7.6493150684931507E-5</v>
      </c>
      <c r="C4731" s="9" t="str">
        <f t="shared" si="146"/>
        <v>$H$4758</v>
      </c>
      <c r="D4731" s="9" t="str">
        <f t="shared" si="147"/>
        <v>H4758</v>
      </c>
      <c r="F4731">
        <v>94800</v>
      </c>
      <c r="G4731" s="1" t="str">
        <f>_xll.BDS("SPX Index","CHAIN_TICKERS", "CHAIN_STRIKE_PX_OVRD",F4731, "CHAIN_PUT_CALL_TYPE_OVRD=P", "CHAIN_PERIODICITY_OVRD=M")</f>
        <v>SPX US 11/20/15 P2700</v>
      </c>
    </row>
    <row r="4732" spans="1:7" x14ac:dyDescent="0.25">
      <c r="A4732">
        <v>1</v>
      </c>
      <c r="B4732" s="9">
        <v>7.6219178082191785E-5</v>
      </c>
      <c r="C4732" s="9" t="str">
        <f t="shared" si="146"/>
        <v>$H$4759</v>
      </c>
      <c r="D4732" s="9" t="str">
        <f t="shared" si="147"/>
        <v>H4759</v>
      </c>
      <c r="F4732">
        <v>94820</v>
      </c>
      <c r="G4732" s="1" t="str">
        <f>_xll.BDS("SPX Index","CHAIN_TICKERS", "CHAIN_STRIKE_PX_OVRD",F4732, "CHAIN_PUT_CALL_TYPE_OVRD=P", "CHAIN_PERIODICITY_OVRD=M")</f>
        <v>SPX US 11/20/15 P2700</v>
      </c>
    </row>
    <row r="4733" spans="1:7" x14ac:dyDescent="0.25">
      <c r="A4733">
        <v>0</v>
      </c>
      <c r="B4733" s="9">
        <v>7.6767123287671229E-5</v>
      </c>
      <c r="C4733" s="9" t="str">
        <f t="shared" si="146"/>
        <v>$H$4760</v>
      </c>
      <c r="D4733" s="9" t="str">
        <f t="shared" si="147"/>
        <v>H4760</v>
      </c>
      <c r="F4733">
        <v>94840</v>
      </c>
      <c r="G4733" s="1" t="str">
        <f>_xll.BDS("SPX Index","CHAIN_TICKERS", "CHAIN_STRIKE_PX_OVRD",F4733, "CHAIN_PUT_CALL_TYPE_OVRD=P", "CHAIN_PERIODICITY_OVRD=M")</f>
        <v>SPX US 11/20/15 P2700</v>
      </c>
    </row>
    <row r="4734" spans="1:7" x14ac:dyDescent="0.25">
      <c r="A4734">
        <v>0</v>
      </c>
      <c r="B4734" s="9">
        <v>7.7041095890410964E-5</v>
      </c>
      <c r="C4734" s="9" t="str">
        <f t="shared" si="146"/>
        <v>$H$4761</v>
      </c>
      <c r="D4734" s="9" t="str">
        <f t="shared" si="147"/>
        <v>H4761</v>
      </c>
      <c r="F4734">
        <v>94860</v>
      </c>
      <c r="G4734" s="1" t="str">
        <f>_xll.BDS("SPX Index","CHAIN_TICKERS", "CHAIN_STRIKE_PX_OVRD",F4734, "CHAIN_PUT_CALL_TYPE_OVRD=P", "CHAIN_PERIODICITY_OVRD=M")</f>
        <v>SPX US 11/20/15 P2700</v>
      </c>
    </row>
    <row r="4735" spans="1:7" x14ac:dyDescent="0.25">
      <c r="A4735">
        <v>0</v>
      </c>
      <c r="B4735" s="9">
        <v>7.846575342465753E-5</v>
      </c>
      <c r="C4735" s="9" t="str">
        <f t="shared" si="146"/>
        <v>$H$4762</v>
      </c>
      <c r="D4735" s="9" t="str">
        <f t="shared" si="147"/>
        <v>H4762</v>
      </c>
      <c r="F4735">
        <v>94880</v>
      </c>
      <c r="G4735" s="1" t="str">
        <f>_xll.BDS("SPX Index","CHAIN_TICKERS", "CHAIN_STRIKE_PX_OVRD",F4735, "CHAIN_PUT_CALL_TYPE_OVRD=P", "CHAIN_PERIODICITY_OVRD=M")</f>
        <v>SPX US 11/20/15 P2700</v>
      </c>
    </row>
    <row r="4736" spans="1:7" x14ac:dyDescent="0.25">
      <c r="A4736">
        <v>0</v>
      </c>
      <c r="B4736" s="9">
        <v>7.7342465753424657E-5</v>
      </c>
      <c r="C4736" s="9" t="str">
        <f t="shared" si="146"/>
        <v>$H$4763</v>
      </c>
      <c r="D4736" s="9" t="str">
        <f t="shared" si="147"/>
        <v>H4763</v>
      </c>
      <c r="F4736">
        <v>94900</v>
      </c>
      <c r="G4736" s="1" t="str">
        <f>_xll.BDS("SPX Index","CHAIN_TICKERS", "CHAIN_STRIKE_PX_OVRD",F4736, "CHAIN_PUT_CALL_TYPE_OVRD=P", "CHAIN_PERIODICITY_OVRD=M")</f>
        <v>SPX US 11/20/15 P2700</v>
      </c>
    </row>
    <row r="4737" spans="1:7" x14ac:dyDescent="0.25">
      <c r="A4737">
        <v>0</v>
      </c>
      <c r="B4737" s="9">
        <v>7.7616438356164393E-5</v>
      </c>
      <c r="C4737" s="9" t="str">
        <f t="shared" si="146"/>
        <v>$H$4764</v>
      </c>
      <c r="D4737" s="9" t="str">
        <f t="shared" si="147"/>
        <v>H4764</v>
      </c>
      <c r="F4737">
        <v>94920</v>
      </c>
      <c r="G4737" s="1" t="str">
        <f>_xll.BDS("SPX Index","CHAIN_TICKERS", "CHAIN_STRIKE_PX_OVRD",F4737, "CHAIN_PUT_CALL_TYPE_OVRD=P", "CHAIN_PERIODICITY_OVRD=M")</f>
        <v>SPX US 11/20/15 P2700</v>
      </c>
    </row>
    <row r="4738" spans="1:7" x14ac:dyDescent="0.25">
      <c r="A4738">
        <v>0</v>
      </c>
      <c r="B4738" s="9">
        <v>7.7589041095890409E-5</v>
      </c>
      <c r="C4738" s="9" t="str">
        <f t="shared" si="146"/>
        <v>$H$4765</v>
      </c>
      <c r="D4738" s="9" t="str">
        <f t="shared" si="147"/>
        <v>H4765</v>
      </c>
      <c r="F4738">
        <v>94940</v>
      </c>
      <c r="G4738" s="1" t="str">
        <f>_xll.BDS("SPX Index","CHAIN_TICKERS", "CHAIN_STRIKE_PX_OVRD",F4738, "CHAIN_PUT_CALL_TYPE_OVRD=P", "CHAIN_PERIODICITY_OVRD=M")</f>
        <v>SPX US 11/20/15 P2700</v>
      </c>
    </row>
    <row r="4739" spans="1:7" x14ac:dyDescent="0.25">
      <c r="A4739">
        <v>0</v>
      </c>
      <c r="B4739" s="9">
        <v>7.7643835616438364E-5</v>
      </c>
      <c r="C4739" s="9" t="str">
        <f t="shared" si="146"/>
        <v>$H$4766</v>
      </c>
      <c r="D4739" s="9" t="str">
        <f t="shared" si="147"/>
        <v>H4766</v>
      </c>
      <c r="F4739">
        <v>94960</v>
      </c>
      <c r="G4739" s="1" t="str">
        <f>_xll.BDS("SPX Index","CHAIN_TICKERS", "CHAIN_STRIKE_PX_OVRD",F4739, "CHAIN_PUT_CALL_TYPE_OVRD=P", "CHAIN_PERIODICITY_OVRD=M")</f>
        <v>SPX US 11/20/15 P2700</v>
      </c>
    </row>
    <row r="4740" spans="1:7" x14ac:dyDescent="0.25">
      <c r="A4740">
        <v>0</v>
      </c>
      <c r="B4740" s="9">
        <v>7.7342465753424657E-5</v>
      </c>
      <c r="C4740" s="9" t="str">
        <f t="shared" ref="C4740:C4803" si="148">ADDRESS(ROW(B4740)+MATCH(1,B4740:B4766),8)</f>
        <v>$H$4767</v>
      </c>
      <c r="D4740" s="9" t="str">
        <f t="shared" ref="D4740:D4803" si="149">"H"&amp;(ROW(B4740)+MATCH(1,B4740:B4766))</f>
        <v>H4767</v>
      </c>
      <c r="F4740">
        <v>94980</v>
      </c>
      <c r="G4740" s="1" t="str">
        <f>_xll.BDS("SPX Index","CHAIN_TICKERS", "CHAIN_STRIKE_PX_OVRD",F4740, "CHAIN_PUT_CALL_TYPE_OVRD=P", "CHAIN_PERIODICITY_OVRD=M")</f>
        <v>SPX US 11/20/15 P2700</v>
      </c>
    </row>
    <row r="4741" spans="1:7" x14ac:dyDescent="0.25">
      <c r="A4741">
        <v>0</v>
      </c>
      <c r="B4741" s="9">
        <v>7.5945205479452062E-5</v>
      </c>
      <c r="C4741" s="9" t="str">
        <f t="shared" si="148"/>
        <v>$H$4768</v>
      </c>
      <c r="D4741" s="9" t="str">
        <f t="shared" si="149"/>
        <v>H4768</v>
      </c>
      <c r="F4741">
        <v>95000</v>
      </c>
      <c r="G4741" s="1" t="str">
        <f>_xll.BDS("SPX Index","CHAIN_TICKERS", "CHAIN_STRIKE_PX_OVRD",F4741, "CHAIN_PUT_CALL_TYPE_OVRD=P", "CHAIN_PERIODICITY_OVRD=M")</f>
        <v>SPX US 11/20/15 P2700</v>
      </c>
    </row>
    <row r="4742" spans="1:7" x14ac:dyDescent="0.25">
      <c r="A4742">
        <v>0</v>
      </c>
      <c r="B4742" s="9">
        <v>7.6191780821917814E-5</v>
      </c>
      <c r="C4742" s="9" t="str">
        <f t="shared" si="148"/>
        <v>$H$4769</v>
      </c>
      <c r="D4742" s="9" t="str">
        <f t="shared" si="149"/>
        <v>H4769</v>
      </c>
      <c r="F4742">
        <v>95020</v>
      </c>
      <c r="G4742" s="1" t="str">
        <f>_xll.BDS("SPX Index","CHAIN_TICKERS", "CHAIN_STRIKE_PX_OVRD",F4742, "CHAIN_PUT_CALL_TYPE_OVRD=P", "CHAIN_PERIODICITY_OVRD=M")</f>
        <v>SPX US 11/20/15 P2700</v>
      </c>
    </row>
    <row r="4743" spans="1:7" x14ac:dyDescent="0.25">
      <c r="A4743">
        <v>0</v>
      </c>
      <c r="B4743" s="9">
        <v>7.5068493150684941E-5</v>
      </c>
      <c r="C4743" s="9" t="str">
        <f t="shared" si="148"/>
        <v>$H$4770</v>
      </c>
      <c r="D4743" s="9" t="str">
        <f t="shared" si="149"/>
        <v>H4770</v>
      </c>
      <c r="F4743">
        <v>95040</v>
      </c>
      <c r="G4743" s="1" t="str">
        <f>_xll.BDS("SPX Index","CHAIN_TICKERS", "CHAIN_STRIKE_PX_OVRD",F4743, "CHAIN_PUT_CALL_TYPE_OVRD=P", "CHAIN_PERIODICITY_OVRD=M")</f>
        <v>SPX US 11/20/15 P2700</v>
      </c>
    </row>
    <row r="4744" spans="1:7" x14ac:dyDescent="0.25">
      <c r="A4744">
        <v>0</v>
      </c>
      <c r="B4744" s="9">
        <v>7.6219178082191785E-5</v>
      </c>
      <c r="C4744" s="9" t="str">
        <f t="shared" si="148"/>
        <v>$H$4771</v>
      </c>
      <c r="D4744" s="9" t="str">
        <f t="shared" si="149"/>
        <v>H4771</v>
      </c>
      <c r="F4744">
        <v>95060</v>
      </c>
      <c r="G4744" s="1" t="str">
        <f>_xll.BDS("SPX Index","CHAIN_TICKERS", "CHAIN_STRIKE_PX_OVRD",F4744, "CHAIN_PUT_CALL_TYPE_OVRD=P", "CHAIN_PERIODICITY_OVRD=M")</f>
        <v>SPX US 11/20/15 P2700</v>
      </c>
    </row>
    <row r="4745" spans="1:7" x14ac:dyDescent="0.25">
      <c r="A4745">
        <v>0</v>
      </c>
      <c r="B4745" s="9">
        <v>7.5643835616438356E-5</v>
      </c>
      <c r="C4745" s="9" t="str">
        <f t="shared" si="148"/>
        <v>$H$4772</v>
      </c>
      <c r="D4745" s="9" t="str">
        <f t="shared" si="149"/>
        <v>H4772</v>
      </c>
      <c r="F4745">
        <v>95080</v>
      </c>
      <c r="G4745" s="1" t="str">
        <f>_xll.BDS("SPX Index","CHAIN_TICKERS", "CHAIN_STRIKE_PX_OVRD",F4745, "CHAIN_PUT_CALL_TYPE_OVRD=P", "CHAIN_PERIODICITY_OVRD=M")</f>
        <v>SPX US 11/20/15 P2700</v>
      </c>
    </row>
    <row r="4746" spans="1:7" x14ac:dyDescent="0.25">
      <c r="A4746">
        <v>0</v>
      </c>
      <c r="B4746" s="9">
        <v>7.5643835616438356E-5</v>
      </c>
      <c r="C4746" s="9" t="str">
        <f t="shared" si="148"/>
        <v>$H$4773</v>
      </c>
      <c r="D4746" s="9" t="str">
        <f t="shared" si="149"/>
        <v>H4773</v>
      </c>
      <c r="F4746">
        <v>95100</v>
      </c>
      <c r="G4746" s="1" t="str">
        <f>_xll.BDS("SPX Index","CHAIN_TICKERS", "CHAIN_STRIKE_PX_OVRD",F4746, "CHAIN_PUT_CALL_TYPE_OVRD=P", "CHAIN_PERIODICITY_OVRD=M")</f>
        <v>SPX US 11/20/15 P2700</v>
      </c>
    </row>
    <row r="4747" spans="1:7" x14ac:dyDescent="0.25">
      <c r="A4747">
        <v>0</v>
      </c>
      <c r="B4747" s="9">
        <v>7.5917808219178078E-5</v>
      </c>
      <c r="C4747" s="9" t="str">
        <f t="shared" si="148"/>
        <v>$H$4774</v>
      </c>
      <c r="D4747" s="9" t="str">
        <f t="shared" si="149"/>
        <v>H4774</v>
      </c>
      <c r="F4747">
        <v>95120</v>
      </c>
      <c r="G4747" s="1" t="str">
        <f>_xll.BDS("SPX Index","CHAIN_TICKERS", "CHAIN_STRIKE_PX_OVRD",F4747, "CHAIN_PUT_CALL_TYPE_OVRD=P", "CHAIN_PERIODICITY_OVRD=M")</f>
        <v>SPX US 11/20/15 P2700</v>
      </c>
    </row>
    <row r="4748" spans="1:7" x14ac:dyDescent="0.25">
      <c r="A4748">
        <v>0</v>
      </c>
      <c r="B4748" s="9">
        <v>7.5342465753424663E-5</v>
      </c>
      <c r="C4748" s="9" t="str">
        <f t="shared" si="148"/>
        <v>$H$4775</v>
      </c>
      <c r="D4748" s="9" t="str">
        <f t="shared" si="149"/>
        <v>H4775</v>
      </c>
      <c r="F4748">
        <v>95140</v>
      </c>
      <c r="G4748" s="1" t="str">
        <f>_xll.BDS("SPX Index","CHAIN_TICKERS", "CHAIN_STRIKE_PX_OVRD",F4748, "CHAIN_PUT_CALL_TYPE_OVRD=P", "CHAIN_PERIODICITY_OVRD=M")</f>
        <v>SPX US 11/20/15 P2700</v>
      </c>
    </row>
    <row r="4749" spans="1:7" x14ac:dyDescent="0.25">
      <c r="A4749">
        <v>0</v>
      </c>
      <c r="B4749" s="9">
        <v>7.5671232876712327E-5</v>
      </c>
      <c r="C4749" s="9" t="str">
        <f t="shared" si="148"/>
        <v>$H$4776</v>
      </c>
      <c r="D4749" s="9" t="str">
        <f t="shared" si="149"/>
        <v>H4776</v>
      </c>
      <c r="F4749">
        <v>95160</v>
      </c>
      <c r="G4749" s="1" t="str">
        <f>_xll.BDS("SPX Index","CHAIN_TICKERS", "CHAIN_STRIKE_PX_OVRD",F4749, "CHAIN_PUT_CALL_TYPE_OVRD=P", "CHAIN_PERIODICITY_OVRD=M")</f>
        <v>SPX US 11/20/15 P2700</v>
      </c>
    </row>
    <row r="4750" spans="1:7" x14ac:dyDescent="0.25">
      <c r="A4750">
        <v>0</v>
      </c>
      <c r="B4750" s="9">
        <v>7.5945205479452062E-5</v>
      </c>
      <c r="C4750" s="9" t="str">
        <f t="shared" si="148"/>
        <v>$H$4777</v>
      </c>
      <c r="D4750" s="9" t="str">
        <f t="shared" si="149"/>
        <v>H4777</v>
      </c>
      <c r="F4750">
        <v>95180</v>
      </c>
      <c r="G4750" s="1" t="str">
        <f>_xll.BDS("SPX Index","CHAIN_TICKERS", "CHAIN_STRIKE_PX_OVRD",F4750, "CHAIN_PUT_CALL_TYPE_OVRD=P", "CHAIN_PERIODICITY_OVRD=M")</f>
        <v>SPX US 11/20/15 P2700</v>
      </c>
    </row>
    <row r="4751" spans="1:7" x14ac:dyDescent="0.25">
      <c r="A4751">
        <v>0</v>
      </c>
      <c r="B4751" s="9">
        <v>7.5945205479452062E-5</v>
      </c>
      <c r="C4751" s="9" t="str">
        <f t="shared" si="148"/>
        <v>$H$4778</v>
      </c>
      <c r="D4751" s="9" t="str">
        <f t="shared" si="149"/>
        <v>H4778</v>
      </c>
      <c r="F4751">
        <v>95200</v>
      </c>
      <c r="G4751" s="1" t="str">
        <f>_xll.BDS("SPX Index","CHAIN_TICKERS", "CHAIN_STRIKE_PX_OVRD",F4751, "CHAIN_PUT_CALL_TYPE_OVRD=P", "CHAIN_PERIODICITY_OVRD=M")</f>
        <v>SPX US 11/20/15 P2700</v>
      </c>
    </row>
    <row r="4752" spans="1:7" x14ac:dyDescent="0.25">
      <c r="A4752">
        <v>0</v>
      </c>
      <c r="B4752" s="9">
        <v>7.6191780821917814E-5</v>
      </c>
      <c r="C4752" s="9" t="str">
        <f t="shared" si="148"/>
        <v>$H$4779</v>
      </c>
      <c r="D4752" s="9" t="str">
        <f t="shared" si="149"/>
        <v>H4779</v>
      </c>
      <c r="F4752">
        <v>95220</v>
      </c>
      <c r="G4752" s="1" t="str">
        <f>_xll.BDS("SPX Index","CHAIN_TICKERS", "CHAIN_STRIKE_PX_OVRD",F4752, "CHAIN_PUT_CALL_TYPE_OVRD=P", "CHAIN_PERIODICITY_OVRD=M")</f>
        <v>SPX US 11/20/15 P2700</v>
      </c>
    </row>
    <row r="4753" spans="1:7" x14ac:dyDescent="0.25">
      <c r="A4753">
        <v>0</v>
      </c>
      <c r="B4753" s="9">
        <v>7.8712328767123295E-5</v>
      </c>
      <c r="C4753" s="9" t="str">
        <f t="shared" si="148"/>
        <v>$H$4780</v>
      </c>
      <c r="D4753" s="9" t="str">
        <f t="shared" si="149"/>
        <v>H4780</v>
      </c>
      <c r="F4753">
        <v>95240</v>
      </c>
      <c r="G4753" s="1" t="str">
        <f>_xll.BDS("SPX Index","CHAIN_TICKERS", "CHAIN_STRIKE_PX_OVRD",F4753, "CHAIN_PUT_CALL_TYPE_OVRD=P", "CHAIN_PERIODICITY_OVRD=M")</f>
        <v>SPX US 11/20/15 P2700</v>
      </c>
    </row>
    <row r="4754" spans="1:7" x14ac:dyDescent="0.25">
      <c r="A4754">
        <v>0</v>
      </c>
      <c r="B4754" s="9">
        <v>7.9616438356164387E-5</v>
      </c>
      <c r="C4754" s="9" t="str">
        <f t="shared" si="148"/>
        <v>$H$4781</v>
      </c>
      <c r="D4754" s="9" t="str">
        <f t="shared" si="149"/>
        <v>H4781</v>
      </c>
      <c r="F4754">
        <v>95260</v>
      </c>
      <c r="G4754" s="1" t="str">
        <f>_xll.BDS("SPX Index","CHAIN_TICKERS", "CHAIN_STRIKE_PX_OVRD",F4754, "CHAIN_PUT_CALL_TYPE_OVRD=P", "CHAIN_PERIODICITY_OVRD=M")</f>
        <v>SPX US 11/20/15 P2700</v>
      </c>
    </row>
    <row r="4755" spans="1:7" x14ac:dyDescent="0.25">
      <c r="A4755">
        <v>0</v>
      </c>
      <c r="B4755" s="9">
        <v>7.846575342465753E-5</v>
      </c>
      <c r="C4755" s="9" t="str">
        <f t="shared" si="148"/>
        <v>$H$4782</v>
      </c>
      <c r="D4755" s="9" t="str">
        <f t="shared" si="149"/>
        <v>H4782</v>
      </c>
      <c r="F4755">
        <v>95280</v>
      </c>
      <c r="G4755" s="1" t="str">
        <f>_xll.BDS("SPX Index","CHAIN_TICKERS", "CHAIN_STRIKE_PX_OVRD",F4755, "CHAIN_PUT_CALL_TYPE_OVRD=P", "CHAIN_PERIODICITY_OVRD=M")</f>
        <v>SPX US 11/20/15 P2700</v>
      </c>
    </row>
    <row r="4756" spans="1:7" x14ac:dyDescent="0.25">
      <c r="A4756">
        <v>1</v>
      </c>
      <c r="B4756" s="9">
        <v>7.9041095890410959E-5</v>
      </c>
      <c r="C4756" s="9" t="str">
        <f t="shared" si="148"/>
        <v>$H$4783</v>
      </c>
      <c r="D4756" s="9" t="str">
        <f t="shared" si="149"/>
        <v>H4783</v>
      </c>
      <c r="F4756">
        <v>95300</v>
      </c>
      <c r="G4756" s="1" t="str">
        <f>_xll.BDS("SPX Index","CHAIN_TICKERS", "CHAIN_STRIKE_PX_OVRD",F4756, "CHAIN_PUT_CALL_TYPE_OVRD=P", "CHAIN_PERIODICITY_OVRD=M")</f>
        <v>SPX US 11/20/15 P2700</v>
      </c>
    </row>
    <row r="4757" spans="1:7" x14ac:dyDescent="0.25">
      <c r="A4757">
        <v>0</v>
      </c>
      <c r="B4757" s="9">
        <v>7.9863013698630139E-5</v>
      </c>
      <c r="C4757" s="9" t="str">
        <f t="shared" si="148"/>
        <v>$H$4784</v>
      </c>
      <c r="D4757" s="9" t="str">
        <f t="shared" si="149"/>
        <v>H4784</v>
      </c>
      <c r="F4757">
        <v>95320</v>
      </c>
      <c r="G4757" s="1" t="str">
        <f>_xll.BDS("SPX Index","CHAIN_TICKERS", "CHAIN_STRIKE_PX_OVRD",F4757, "CHAIN_PUT_CALL_TYPE_OVRD=P", "CHAIN_PERIODICITY_OVRD=M")</f>
        <v>SPX US 11/20/15 P2700</v>
      </c>
    </row>
    <row r="4758" spans="1:7" x14ac:dyDescent="0.25">
      <c r="A4758">
        <v>0</v>
      </c>
      <c r="B4758" s="9">
        <v>7.9013698630136988E-5</v>
      </c>
      <c r="C4758" s="9" t="str">
        <f t="shared" si="148"/>
        <v>$H$4785</v>
      </c>
      <c r="D4758" s="9" t="str">
        <f t="shared" si="149"/>
        <v>H4785</v>
      </c>
      <c r="F4758">
        <v>95340</v>
      </c>
      <c r="G4758" s="1" t="str">
        <f>_xll.BDS("SPX Index","CHAIN_TICKERS", "CHAIN_STRIKE_PX_OVRD",F4758, "CHAIN_PUT_CALL_TYPE_OVRD=P", "CHAIN_PERIODICITY_OVRD=M")</f>
        <v>SPX US 11/20/15 P2700</v>
      </c>
    </row>
    <row r="4759" spans="1:7" x14ac:dyDescent="0.25">
      <c r="A4759">
        <v>0</v>
      </c>
      <c r="B4759" s="9">
        <v>7.9616438356164387E-5</v>
      </c>
      <c r="C4759" s="9" t="str">
        <f t="shared" si="148"/>
        <v>$H$4786</v>
      </c>
      <c r="D4759" s="9" t="str">
        <f t="shared" si="149"/>
        <v>H4786</v>
      </c>
      <c r="F4759">
        <v>95360</v>
      </c>
      <c r="G4759" s="1" t="str">
        <f>_xll.BDS("SPX Index","CHAIN_TICKERS", "CHAIN_STRIKE_PX_OVRD",F4759, "CHAIN_PUT_CALL_TYPE_OVRD=P", "CHAIN_PERIODICITY_OVRD=M")</f>
        <v>SPX US 11/20/15 P2700</v>
      </c>
    </row>
    <row r="4760" spans="1:7" x14ac:dyDescent="0.25">
      <c r="A4760">
        <v>0</v>
      </c>
      <c r="B4760" s="9">
        <v>7.8767123287671237E-5</v>
      </c>
      <c r="C4760" s="9" t="str">
        <f t="shared" si="148"/>
        <v>$H$4787</v>
      </c>
      <c r="D4760" s="9" t="str">
        <f t="shared" si="149"/>
        <v>H4787</v>
      </c>
      <c r="F4760">
        <v>95380</v>
      </c>
      <c r="G4760" s="1" t="str">
        <f>_xll.BDS("SPX Index","CHAIN_TICKERS", "CHAIN_STRIKE_PX_OVRD",F4760, "CHAIN_PUT_CALL_TYPE_OVRD=P", "CHAIN_PERIODICITY_OVRD=M")</f>
        <v>SPX US 11/20/15 P2700</v>
      </c>
    </row>
    <row r="4761" spans="1:7" x14ac:dyDescent="0.25">
      <c r="A4761">
        <v>0</v>
      </c>
      <c r="B4761" s="9">
        <v>7.8739726027397266E-5</v>
      </c>
      <c r="C4761" s="9" t="str">
        <f t="shared" si="148"/>
        <v>$H$4788</v>
      </c>
      <c r="D4761" s="9" t="str">
        <f t="shared" si="149"/>
        <v>H4788</v>
      </c>
      <c r="F4761">
        <v>95400</v>
      </c>
      <c r="G4761" s="1" t="str">
        <f>_xll.BDS("SPX Index","CHAIN_TICKERS", "CHAIN_STRIKE_PX_OVRD",F4761, "CHAIN_PUT_CALL_TYPE_OVRD=P", "CHAIN_PERIODICITY_OVRD=M")</f>
        <v>SPX US 11/20/15 P2700</v>
      </c>
    </row>
    <row r="4762" spans="1:7" x14ac:dyDescent="0.25">
      <c r="A4762">
        <v>0</v>
      </c>
      <c r="B4762" s="9">
        <v>7.928767123287671E-5</v>
      </c>
      <c r="C4762" s="9" t="str">
        <f t="shared" si="148"/>
        <v>$H$4789</v>
      </c>
      <c r="D4762" s="9" t="str">
        <f t="shared" si="149"/>
        <v>H4789</v>
      </c>
      <c r="F4762">
        <v>95420</v>
      </c>
      <c r="G4762" s="1" t="str">
        <f>_xll.BDS("SPX Index","CHAIN_TICKERS", "CHAIN_STRIKE_PX_OVRD",F4762, "CHAIN_PUT_CALL_TYPE_OVRD=P", "CHAIN_PERIODICITY_OVRD=M")</f>
        <v>SPX US 11/20/15 P2700</v>
      </c>
    </row>
    <row r="4763" spans="1:7" x14ac:dyDescent="0.25">
      <c r="A4763">
        <v>0</v>
      </c>
      <c r="B4763" s="9">
        <v>7.9013698630136988E-5</v>
      </c>
      <c r="C4763" s="9" t="str">
        <f t="shared" si="148"/>
        <v>$H$4790</v>
      </c>
      <c r="D4763" s="9" t="str">
        <f t="shared" si="149"/>
        <v>H4790</v>
      </c>
      <c r="F4763">
        <v>95440</v>
      </c>
      <c r="G4763" s="1" t="str">
        <f>_xll.BDS("SPX Index","CHAIN_TICKERS", "CHAIN_STRIKE_PX_OVRD",F4763, "CHAIN_PUT_CALL_TYPE_OVRD=P", "CHAIN_PERIODICITY_OVRD=M")</f>
        <v>SPX US 11/20/15 P2700</v>
      </c>
    </row>
    <row r="4764" spans="1:7" x14ac:dyDescent="0.25">
      <c r="A4764">
        <v>0</v>
      </c>
      <c r="B4764" s="9">
        <v>7.9616438356164387E-5</v>
      </c>
      <c r="C4764" s="9" t="str">
        <f t="shared" si="148"/>
        <v>$H$4791</v>
      </c>
      <c r="D4764" s="9" t="str">
        <f t="shared" si="149"/>
        <v>H4791</v>
      </c>
      <c r="F4764">
        <v>95460</v>
      </c>
      <c r="G4764" s="1" t="str">
        <f>_xll.BDS("SPX Index","CHAIN_TICKERS", "CHAIN_STRIKE_PX_OVRD",F4764, "CHAIN_PUT_CALL_TYPE_OVRD=P", "CHAIN_PERIODICITY_OVRD=M")</f>
        <v>SPX US 11/20/15 P2700</v>
      </c>
    </row>
    <row r="4765" spans="1:7" x14ac:dyDescent="0.25">
      <c r="A4765">
        <v>0</v>
      </c>
      <c r="B4765" s="9">
        <v>7.7917808219178072E-5</v>
      </c>
      <c r="C4765" s="9" t="str">
        <f t="shared" si="148"/>
        <v>$H$4792</v>
      </c>
      <c r="D4765" s="9" t="str">
        <f t="shared" si="149"/>
        <v>H4792</v>
      </c>
      <c r="F4765">
        <v>95480</v>
      </c>
      <c r="G4765" s="1" t="str">
        <f>_xll.BDS("SPX Index","CHAIN_TICKERS", "CHAIN_STRIKE_PX_OVRD",F4765, "CHAIN_PUT_CALL_TYPE_OVRD=P", "CHAIN_PERIODICITY_OVRD=M")</f>
        <v>SPX US 11/20/15 P2700</v>
      </c>
    </row>
    <row r="4766" spans="1:7" x14ac:dyDescent="0.25">
      <c r="A4766">
        <v>0</v>
      </c>
      <c r="B4766" s="9">
        <v>7.6493150684931507E-5</v>
      </c>
      <c r="C4766" s="9" t="str">
        <f t="shared" si="148"/>
        <v>$H$4793</v>
      </c>
      <c r="D4766" s="9" t="str">
        <f t="shared" si="149"/>
        <v>H4793</v>
      </c>
      <c r="F4766">
        <v>95500</v>
      </c>
      <c r="G4766" s="1" t="str">
        <f>_xll.BDS("SPX Index","CHAIN_TICKERS", "CHAIN_STRIKE_PX_OVRD",F4766, "CHAIN_PUT_CALL_TYPE_OVRD=P", "CHAIN_PERIODICITY_OVRD=M")</f>
        <v>SPX US 11/20/15 P2700</v>
      </c>
    </row>
    <row r="4767" spans="1:7" x14ac:dyDescent="0.25">
      <c r="A4767">
        <v>0</v>
      </c>
      <c r="B4767" s="9">
        <v>7.8438356164383559E-5</v>
      </c>
      <c r="C4767" s="9" t="str">
        <f t="shared" si="148"/>
        <v>$H$4794</v>
      </c>
      <c r="D4767" s="9" t="str">
        <f t="shared" si="149"/>
        <v>H4794</v>
      </c>
      <c r="F4767">
        <v>95520</v>
      </c>
      <c r="G4767" s="1" t="str">
        <f>_xll.BDS("SPX Index","CHAIN_TICKERS", "CHAIN_STRIKE_PX_OVRD",F4767, "CHAIN_PUT_CALL_TYPE_OVRD=P", "CHAIN_PERIODICITY_OVRD=M")</f>
        <v>SPX US 11/20/15 P2700</v>
      </c>
    </row>
    <row r="4768" spans="1:7" x14ac:dyDescent="0.25">
      <c r="A4768">
        <v>0</v>
      </c>
      <c r="B4768" s="9">
        <v>7.8164383561643824E-5</v>
      </c>
      <c r="C4768" s="9" t="str">
        <f t="shared" si="148"/>
        <v>$H$4795</v>
      </c>
      <c r="D4768" s="9" t="str">
        <f t="shared" si="149"/>
        <v>H4795</v>
      </c>
      <c r="F4768">
        <v>95540</v>
      </c>
      <c r="G4768" s="1" t="str">
        <f>_xll.BDS("SPX Index","CHAIN_TICKERS", "CHAIN_STRIKE_PX_OVRD",F4768, "CHAIN_PUT_CALL_TYPE_OVRD=P", "CHAIN_PERIODICITY_OVRD=M")</f>
        <v>SPX US 11/20/15 P2700</v>
      </c>
    </row>
    <row r="4769" spans="1:7" x14ac:dyDescent="0.25">
      <c r="A4769">
        <v>0</v>
      </c>
      <c r="B4769" s="9">
        <v>7.9315068493150681E-5</v>
      </c>
      <c r="C4769" s="9" t="str">
        <f t="shared" si="148"/>
        <v>$H$4796</v>
      </c>
      <c r="D4769" s="9" t="str">
        <f t="shared" si="149"/>
        <v>H4796</v>
      </c>
      <c r="F4769">
        <v>95560</v>
      </c>
      <c r="G4769" s="1" t="str">
        <f>_xll.BDS("SPX Index","CHAIN_TICKERS", "CHAIN_STRIKE_PX_OVRD",F4769, "CHAIN_PUT_CALL_TYPE_OVRD=P", "CHAIN_PERIODICITY_OVRD=M")</f>
        <v>SPX US 11/20/15 P2700</v>
      </c>
    </row>
    <row r="4770" spans="1:7" x14ac:dyDescent="0.25">
      <c r="A4770">
        <v>0</v>
      </c>
      <c r="B4770" s="9">
        <v>7.846575342465753E-5</v>
      </c>
      <c r="C4770" s="9" t="str">
        <f t="shared" si="148"/>
        <v>$H$4797</v>
      </c>
      <c r="D4770" s="9" t="str">
        <f t="shared" si="149"/>
        <v>H4797</v>
      </c>
      <c r="F4770">
        <v>95580</v>
      </c>
      <c r="G4770" s="1" t="str">
        <f>_xll.BDS("SPX Index","CHAIN_TICKERS", "CHAIN_STRIKE_PX_OVRD",F4770, "CHAIN_PUT_CALL_TYPE_OVRD=P", "CHAIN_PERIODICITY_OVRD=M")</f>
        <v>SPX US 11/20/15 P2700</v>
      </c>
    </row>
    <row r="4771" spans="1:7" x14ac:dyDescent="0.25">
      <c r="A4771">
        <v>0</v>
      </c>
      <c r="B4771" s="9">
        <v>7.8739726027397266E-5</v>
      </c>
      <c r="C4771" s="9" t="str">
        <f t="shared" si="148"/>
        <v>$H$4798</v>
      </c>
      <c r="D4771" s="9" t="str">
        <f t="shared" si="149"/>
        <v>H4798</v>
      </c>
      <c r="F4771">
        <v>95600</v>
      </c>
      <c r="G4771" s="1" t="str">
        <f>_xll.BDS("SPX Index","CHAIN_TICKERS", "CHAIN_STRIKE_PX_OVRD",F4771, "CHAIN_PUT_CALL_TYPE_OVRD=P", "CHAIN_PERIODICITY_OVRD=M")</f>
        <v>SPX US 11/20/15 P2700</v>
      </c>
    </row>
    <row r="4772" spans="1:7" x14ac:dyDescent="0.25">
      <c r="A4772">
        <v>0</v>
      </c>
      <c r="B4772" s="9">
        <v>7.7041095890410964E-5</v>
      </c>
      <c r="C4772" s="9" t="str">
        <f t="shared" si="148"/>
        <v>$H$4799</v>
      </c>
      <c r="D4772" s="9" t="str">
        <f t="shared" si="149"/>
        <v>H4799</v>
      </c>
      <c r="F4772">
        <v>95620</v>
      </c>
      <c r="G4772" s="1" t="str">
        <f>_xll.BDS("SPX Index","CHAIN_TICKERS", "CHAIN_STRIKE_PX_OVRD",F4772, "CHAIN_PUT_CALL_TYPE_OVRD=P", "CHAIN_PERIODICITY_OVRD=M")</f>
        <v>SPX US 11/20/15 P2700</v>
      </c>
    </row>
    <row r="4773" spans="1:7" x14ac:dyDescent="0.25">
      <c r="A4773">
        <v>0</v>
      </c>
      <c r="B4773" s="9">
        <v>7.6739726027397258E-5</v>
      </c>
      <c r="C4773" s="9" t="str">
        <f t="shared" si="148"/>
        <v>$H$4800</v>
      </c>
      <c r="D4773" s="9" t="str">
        <f t="shared" si="149"/>
        <v>H4800</v>
      </c>
      <c r="F4773">
        <v>95640</v>
      </c>
      <c r="G4773" s="1" t="str">
        <f>_xll.BDS("SPX Index","CHAIN_TICKERS", "CHAIN_STRIKE_PX_OVRD",F4773, "CHAIN_PUT_CALL_TYPE_OVRD=P", "CHAIN_PERIODICITY_OVRD=M")</f>
        <v>SPX US 11/20/15 P2700</v>
      </c>
    </row>
    <row r="4774" spans="1:7" x14ac:dyDescent="0.25">
      <c r="A4774">
        <v>0</v>
      </c>
      <c r="B4774" s="9">
        <v>7.8767123287671237E-5</v>
      </c>
      <c r="C4774" s="9" t="str">
        <f t="shared" si="148"/>
        <v>$H$4801</v>
      </c>
      <c r="D4774" s="9" t="str">
        <f t="shared" si="149"/>
        <v>H4801</v>
      </c>
      <c r="F4774">
        <v>95660</v>
      </c>
      <c r="G4774" s="1" t="str">
        <f>_xll.BDS("SPX Index","CHAIN_TICKERS", "CHAIN_STRIKE_PX_OVRD",F4774, "CHAIN_PUT_CALL_TYPE_OVRD=P", "CHAIN_PERIODICITY_OVRD=M")</f>
        <v>SPX US 11/20/15 P2700</v>
      </c>
    </row>
    <row r="4775" spans="1:7" x14ac:dyDescent="0.25">
      <c r="A4775">
        <v>0</v>
      </c>
      <c r="B4775" s="9">
        <v>7.8191780821917808E-5</v>
      </c>
      <c r="C4775" s="9" t="str">
        <f t="shared" si="148"/>
        <v>$H$4802</v>
      </c>
      <c r="D4775" s="9" t="str">
        <f t="shared" si="149"/>
        <v>H4802</v>
      </c>
      <c r="F4775">
        <v>95680</v>
      </c>
      <c r="G4775" s="1" t="str">
        <f>_xll.BDS("SPX Index","CHAIN_TICKERS", "CHAIN_STRIKE_PX_OVRD",F4775, "CHAIN_PUT_CALL_TYPE_OVRD=P", "CHAIN_PERIODICITY_OVRD=M")</f>
        <v>SPX US 11/20/15 P2700</v>
      </c>
    </row>
    <row r="4776" spans="1:7" x14ac:dyDescent="0.25">
      <c r="A4776">
        <v>3</v>
      </c>
      <c r="B4776" s="9">
        <v>7.846575342465753E-5</v>
      </c>
      <c r="C4776" s="9" t="str">
        <f t="shared" si="148"/>
        <v>$H$4803</v>
      </c>
      <c r="D4776" s="9" t="str">
        <f t="shared" si="149"/>
        <v>H4803</v>
      </c>
      <c r="F4776">
        <v>95700</v>
      </c>
      <c r="G4776" s="1" t="str">
        <f>_xll.BDS("SPX Index","CHAIN_TICKERS", "CHAIN_STRIKE_PX_OVRD",F4776, "CHAIN_PUT_CALL_TYPE_OVRD=P", "CHAIN_PERIODICITY_OVRD=M")</f>
        <v>SPX US 11/20/15 P2700</v>
      </c>
    </row>
    <row r="4777" spans="1:7" x14ac:dyDescent="0.25">
      <c r="A4777">
        <v>0</v>
      </c>
      <c r="B4777" s="9">
        <v>7.9013698630136988E-5</v>
      </c>
      <c r="C4777" s="9" t="str">
        <f t="shared" si="148"/>
        <v>$H$4804</v>
      </c>
      <c r="D4777" s="9" t="str">
        <f t="shared" si="149"/>
        <v>H4804</v>
      </c>
      <c r="F4777">
        <v>95720</v>
      </c>
      <c r="G4777" s="1" t="str">
        <f>_xll.BDS("SPX Index","CHAIN_TICKERS", "CHAIN_STRIKE_PX_OVRD",F4777, "CHAIN_PUT_CALL_TYPE_OVRD=P", "CHAIN_PERIODICITY_OVRD=M")</f>
        <v>SPX US 11/20/15 P2700</v>
      </c>
    </row>
    <row r="4778" spans="1:7" x14ac:dyDescent="0.25">
      <c r="A4778">
        <v>0</v>
      </c>
      <c r="B4778" s="9">
        <v>7.9561643835616432E-5</v>
      </c>
      <c r="C4778" s="9" t="str">
        <f t="shared" si="148"/>
        <v>$H$4805</v>
      </c>
      <c r="D4778" s="9" t="str">
        <f t="shared" si="149"/>
        <v>H4805</v>
      </c>
      <c r="F4778">
        <v>95740</v>
      </c>
      <c r="G4778" s="1" t="str">
        <f>_xll.BDS("SPX Index","CHAIN_TICKERS", "CHAIN_STRIKE_PX_OVRD",F4778, "CHAIN_PUT_CALL_TYPE_OVRD=P", "CHAIN_PERIODICITY_OVRD=M")</f>
        <v>SPX US 11/20/15 P2700</v>
      </c>
    </row>
    <row r="4779" spans="1:7" x14ac:dyDescent="0.25">
      <c r="A4779">
        <v>0</v>
      </c>
      <c r="B4779" s="9">
        <v>8.073972602739726E-5</v>
      </c>
      <c r="C4779" s="9" t="str">
        <f t="shared" si="148"/>
        <v>$H$4806</v>
      </c>
      <c r="D4779" s="9" t="str">
        <f t="shared" si="149"/>
        <v>H4806</v>
      </c>
      <c r="F4779">
        <v>95760</v>
      </c>
      <c r="G4779" s="1" t="str">
        <f>_xll.BDS("SPX Index","CHAIN_TICKERS", "CHAIN_STRIKE_PX_OVRD",F4779, "CHAIN_PUT_CALL_TYPE_OVRD=P", "CHAIN_PERIODICITY_OVRD=M")</f>
        <v>SPX US 11/20/15 P2700</v>
      </c>
    </row>
    <row r="4780" spans="1:7" x14ac:dyDescent="0.25">
      <c r="A4780">
        <v>0</v>
      </c>
      <c r="B4780" s="9">
        <v>8.0438356164383554E-5</v>
      </c>
      <c r="C4780" s="9" t="str">
        <f t="shared" si="148"/>
        <v>$H$4807</v>
      </c>
      <c r="D4780" s="9" t="str">
        <f t="shared" si="149"/>
        <v>H4807</v>
      </c>
      <c r="F4780">
        <v>95780</v>
      </c>
      <c r="G4780" s="1" t="str">
        <f>_xll.BDS("SPX Index","CHAIN_TICKERS", "CHAIN_STRIKE_PX_OVRD",F4780, "CHAIN_PUT_CALL_TYPE_OVRD=P", "CHAIN_PERIODICITY_OVRD=M")</f>
        <v>SPX US 11/20/15 P2700</v>
      </c>
    </row>
    <row r="4781" spans="1:7" x14ac:dyDescent="0.25">
      <c r="A4781">
        <v>0</v>
      </c>
      <c r="B4781" s="9">
        <v>8.0164383561643845E-5</v>
      </c>
      <c r="C4781" s="9" t="str">
        <f t="shared" si="148"/>
        <v>$H$4808</v>
      </c>
      <c r="D4781" s="9" t="str">
        <f t="shared" si="149"/>
        <v>H4808</v>
      </c>
      <c r="F4781">
        <v>95800</v>
      </c>
      <c r="G4781" s="1" t="str">
        <f>_xll.BDS("SPX Index","CHAIN_TICKERS", "CHAIN_STRIKE_PX_OVRD",F4781, "CHAIN_PUT_CALL_TYPE_OVRD=P", "CHAIN_PERIODICITY_OVRD=M")</f>
        <v>SPX US 11/20/15 P2700</v>
      </c>
    </row>
    <row r="4782" spans="1:7" x14ac:dyDescent="0.25">
      <c r="A4782">
        <v>0</v>
      </c>
      <c r="B4782" s="9">
        <v>8.0684931506849305E-5</v>
      </c>
      <c r="C4782" s="9" t="str">
        <f t="shared" si="148"/>
        <v>$H$4809</v>
      </c>
      <c r="D4782" s="9" t="str">
        <f t="shared" si="149"/>
        <v>H4809</v>
      </c>
      <c r="F4782">
        <v>95820</v>
      </c>
      <c r="G4782" s="1" t="str">
        <f>_xll.BDS("SPX Index","CHAIN_TICKERS", "CHAIN_STRIKE_PX_OVRD",F4782, "CHAIN_PUT_CALL_TYPE_OVRD=P", "CHAIN_PERIODICITY_OVRD=M")</f>
        <v>SPX US 11/20/15 P2700</v>
      </c>
    </row>
    <row r="4783" spans="1:7" x14ac:dyDescent="0.25">
      <c r="A4783">
        <v>0</v>
      </c>
      <c r="B4783" s="9">
        <v>8.0684931506849305E-5</v>
      </c>
      <c r="C4783" s="9" t="str">
        <f t="shared" si="148"/>
        <v>$H$4810</v>
      </c>
      <c r="D4783" s="9" t="str">
        <f t="shared" si="149"/>
        <v>H4810</v>
      </c>
      <c r="F4783">
        <v>95840</v>
      </c>
      <c r="G4783" s="1" t="str">
        <f>_xll.BDS("SPX Index","CHAIN_TICKERS", "CHAIN_STRIKE_PX_OVRD",F4783, "CHAIN_PUT_CALL_TYPE_OVRD=P", "CHAIN_PERIODICITY_OVRD=M")</f>
        <v>SPX US 11/20/15 P2700</v>
      </c>
    </row>
    <row r="4784" spans="1:7" x14ac:dyDescent="0.25">
      <c r="A4784">
        <v>0</v>
      </c>
      <c r="B4784" s="9">
        <v>8.156164383561644E-5</v>
      </c>
      <c r="C4784" s="9" t="str">
        <f t="shared" si="148"/>
        <v>$H$4811</v>
      </c>
      <c r="D4784" s="9" t="str">
        <f t="shared" si="149"/>
        <v>H4811</v>
      </c>
      <c r="F4784">
        <v>95860</v>
      </c>
      <c r="G4784" s="1" t="str">
        <f>_xll.BDS("SPX Index","CHAIN_TICKERS", "CHAIN_STRIKE_PX_OVRD",F4784, "CHAIN_PUT_CALL_TYPE_OVRD=P", "CHAIN_PERIODICITY_OVRD=M")</f>
        <v>SPX US 11/20/15 P2700</v>
      </c>
    </row>
    <row r="4785" spans="1:7" x14ac:dyDescent="0.25">
      <c r="A4785">
        <v>0</v>
      </c>
      <c r="B4785" s="9">
        <v>8.156164383561644E-5</v>
      </c>
      <c r="C4785" s="9" t="str">
        <f t="shared" si="148"/>
        <v>$H$4812</v>
      </c>
      <c r="D4785" s="9" t="str">
        <f t="shared" si="149"/>
        <v>H4812</v>
      </c>
      <c r="F4785">
        <v>95880</v>
      </c>
      <c r="G4785" s="1" t="str">
        <f>_xll.BDS("SPX Index","CHAIN_TICKERS", "CHAIN_STRIKE_PX_OVRD",F4785, "CHAIN_PUT_CALL_TYPE_OVRD=P", "CHAIN_PERIODICITY_OVRD=M")</f>
        <v>SPX US 11/20/15 P2700</v>
      </c>
    </row>
    <row r="4786" spans="1:7" x14ac:dyDescent="0.25">
      <c r="A4786">
        <v>0</v>
      </c>
      <c r="B4786" s="9">
        <v>8.2109589041095884E-5</v>
      </c>
      <c r="C4786" s="9" t="str">
        <f t="shared" si="148"/>
        <v>$H$4813</v>
      </c>
      <c r="D4786" s="9" t="str">
        <f t="shared" si="149"/>
        <v>H4813</v>
      </c>
      <c r="F4786">
        <v>95900</v>
      </c>
      <c r="G4786" s="1" t="str">
        <f>_xll.BDS("SPX Index","CHAIN_TICKERS", "CHAIN_STRIKE_PX_OVRD",F4786, "CHAIN_PUT_CALL_TYPE_OVRD=P", "CHAIN_PERIODICITY_OVRD=M")</f>
        <v>SPX US 11/20/15 P2700</v>
      </c>
    </row>
    <row r="4787" spans="1:7" x14ac:dyDescent="0.25">
      <c r="A4787">
        <v>0</v>
      </c>
      <c r="B4787" s="9">
        <v>8.1808219178082191E-5</v>
      </c>
      <c r="C4787" s="9" t="str">
        <f t="shared" si="148"/>
        <v>$H$4814</v>
      </c>
      <c r="D4787" s="9" t="str">
        <f t="shared" si="149"/>
        <v>H4814</v>
      </c>
      <c r="F4787">
        <v>95920</v>
      </c>
      <c r="G4787" s="1" t="str">
        <f>_xll.BDS("SPX Index","CHAIN_TICKERS", "CHAIN_STRIKE_PX_OVRD",F4787, "CHAIN_PUT_CALL_TYPE_OVRD=P", "CHAIN_PERIODICITY_OVRD=M")</f>
        <v>SPX US 11/20/15 P2700</v>
      </c>
    </row>
    <row r="4788" spans="1:7" x14ac:dyDescent="0.25">
      <c r="A4788">
        <v>0</v>
      </c>
      <c r="B4788" s="9">
        <v>8.2438356164383562E-5</v>
      </c>
      <c r="C4788" s="9" t="str">
        <f t="shared" si="148"/>
        <v>$H$4815</v>
      </c>
      <c r="D4788" s="9" t="str">
        <f t="shared" si="149"/>
        <v>H4815</v>
      </c>
      <c r="F4788">
        <v>95940</v>
      </c>
      <c r="G4788" s="1" t="str">
        <f>_xll.BDS("SPX Index","CHAIN_TICKERS", "CHAIN_STRIKE_PX_OVRD",F4788, "CHAIN_PUT_CALL_TYPE_OVRD=P", "CHAIN_PERIODICITY_OVRD=M")</f>
        <v>SPX US 11/20/15 P2700</v>
      </c>
    </row>
    <row r="4789" spans="1:7" x14ac:dyDescent="0.25">
      <c r="A4789">
        <v>0</v>
      </c>
      <c r="B4789" s="9">
        <v>8.2410958904109591E-5</v>
      </c>
      <c r="C4789" s="9" t="str">
        <f t="shared" si="148"/>
        <v>$H$4816</v>
      </c>
      <c r="D4789" s="9" t="str">
        <f t="shared" si="149"/>
        <v>H4816</v>
      </c>
      <c r="F4789">
        <v>95960</v>
      </c>
      <c r="G4789" s="1" t="str">
        <f>_xll.BDS("SPX Index","CHAIN_TICKERS", "CHAIN_STRIKE_PX_OVRD",F4789, "CHAIN_PUT_CALL_TYPE_OVRD=P", "CHAIN_PERIODICITY_OVRD=M")</f>
        <v>SPX US 11/20/15 P2700</v>
      </c>
    </row>
    <row r="4790" spans="1:7" x14ac:dyDescent="0.25">
      <c r="A4790">
        <v>0</v>
      </c>
      <c r="B4790" s="9">
        <v>8.1835616438356162E-5</v>
      </c>
      <c r="C4790" s="9" t="str">
        <f t="shared" si="148"/>
        <v>$H$4817</v>
      </c>
      <c r="D4790" s="9" t="str">
        <f t="shared" si="149"/>
        <v>H4817</v>
      </c>
      <c r="F4790">
        <v>95980</v>
      </c>
      <c r="G4790" s="1" t="str">
        <f>_xll.BDS("SPX Index","CHAIN_TICKERS", "CHAIN_STRIKE_PX_OVRD",F4790, "CHAIN_PUT_CALL_TYPE_OVRD=P", "CHAIN_PERIODICITY_OVRD=M")</f>
        <v>SPX US 11/20/15 P2700</v>
      </c>
    </row>
    <row r="4791" spans="1:7" x14ac:dyDescent="0.25">
      <c r="A4791">
        <v>0</v>
      </c>
      <c r="B4791" s="9">
        <v>8.2109589041095884E-5</v>
      </c>
      <c r="C4791" s="9" t="str">
        <f t="shared" si="148"/>
        <v>$H$4818</v>
      </c>
      <c r="D4791" s="9" t="str">
        <f t="shared" si="149"/>
        <v>H4818</v>
      </c>
      <c r="F4791">
        <v>96000</v>
      </c>
      <c r="G4791" s="1" t="str">
        <f>_xll.BDS("SPX Index","CHAIN_TICKERS", "CHAIN_STRIKE_PX_OVRD",F4791, "CHAIN_PUT_CALL_TYPE_OVRD=P", "CHAIN_PERIODICITY_OVRD=M")</f>
        <v>SPX US 11/20/15 P2700</v>
      </c>
    </row>
    <row r="4792" spans="1:7" x14ac:dyDescent="0.25">
      <c r="A4792">
        <v>0</v>
      </c>
      <c r="B4792" s="9">
        <v>8.2109589041095884E-5</v>
      </c>
      <c r="C4792" s="9" t="str">
        <f t="shared" si="148"/>
        <v>$H$4819</v>
      </c>
      <c r="D4792" s="9" t="str">
        <f t="shared" si="149"/>
        <v>H4819</v>
      </c>
      <c r="F4792">
        <v>96020</v>
      </c>
      <c r="G4792" s="1" t="str">
        <f>_xll.BDS("SPX Index","CHAIN_TICKERS", "CHAIN_STRIKE_PX_OVRD",F4792, "CHAIN_PUT_CALL_TYPE_OVRD=P", "CHAIN_PERIODICITY_OVRD=M")</f>
        <v>SPX US 11/20/15 P2700</v>
      </c>
    </row>
    <row r="4793" spans="1:7" x14ac:dyDescent="0.25">
      <c r="A4793">
        <v>0</v>
      </c>
      <c r="B4793" s="9">
        <v>8.2136986301369869E-5</v>
      </c>
      <c r="C4793" s="9" t="str">
        <f t="shared" si="148"/>
        <v>$H$4820</v>
      </c>
      <c r="D4793" s="9" t="str">
        <f t="shared" si="149"/>
        <v>H4820</v>
      </c>
      <c r="F4793">
        <v>96040</v>
      </c>
      <c r="G4793" s="1" t="str">
        <f>_xll.BDS("SPX Index","CHAIN_TICKERS", "CHAIN_STRIKE_PX_OVRD",F4793, "CHAIN_PUT_CALL_TYPE_OVRD=P", "CHAIN_PERIODICITY_OVRD=M")</f>
        <v>SPX US 11/20/15 P2700</v>
      </c>
    </row>
    <row r="4794" spans="1:7" x14ac:dyDescent="0.25">
      <c r="A4794">
        <v>0</v>
      </c>
      <c r="B4794" s="9">
        <v>8.1863013698630133E-5</v>
      </c>
      <c r="C4794" s="9" t="str">
        <f t="shared" si="148"/>
        <v>$H$4821</v>
      </c>
      <c r="D4794" s="9" t="str">
        <f t="shared" si="149"/>
        <v>H4821</v>
      </c>
      <c r="F4794">
        <v>96060</v>
      </c>
      <c r="G4794" s="1" t="str">
        <f>_xll.BDS("SPX Index","CHAIN_TICKERS", "CHAIN_STRIKE_PX_OVRD",F4794, "CHAIN_PUT_CALL_TYPE_OVRD=P", "CHAIN_PERIODICITY_OVRD=M")</f>
        <v>SPX US 11/20/15 P2700</v>
      </c>
    </row>
    <row r="4795" spans="1:7" x14ac:dyDescent="0.25">
      <c r="A4795">
        <v>1</v>
      </c>
      <c r="B4795" s="9">
        <v>8.1013698630136982E-5</v>
      </c>
      <c r="C4795" s="9" t="str">
        <f t="shared" si="148"/>
        <v>$H$4822</v>
      </c>
      <c r="D4795" s="9" t="str">
        <f t="shared" si="149"/>
        <v>H4822</v>
      </c>
      <c r="F4795">
        <v>96080</v>
      </c>
      <c r="G4795" s="1" t="str">
        <f>_xll.BDS("SPX Index","CHAIN_TICKERS", "CHAIN_STRIKE_PX_OVRD",F4795, "CHAIN_PUT_CALL_TYPE_OVRD=P", "CHAIN_PERIODICITY_OVRD=M")</f>
        <v>SPX US 11/20/15 P2700</v>
      </c>
    </row>
    <row r="4796" spans="1:7" x14ac:dyDescent="0.25">
      <c r="A4796">
        <v>0</v>
      </c>
      <c r="B4796" s="9">
        <v>8.1534246575342469E-5</v>
      </c>
      <c r="C4796" s="9" t="str">
        <f t="shared" si="148"/>
        <v>$H$4823</v>
      </c>
      <c r="D4796" s="9" t="str">
        <f t="shared" si="149"/>
        <v>H4823</v>
      </c>
      <c r="F4796">
        <v>96100</v>
      </c>
      <c r="G4796" s="1" t="str">
        <f>_xll.BDS("SPX Index","CHAIN_TICKERS", "CHAIN_STRIKE_PX_OVRD",F4796, "CHAIN_PUT_CALL_TYPE_OVRD=P", "CHAIN_PERIODICITY_OVRD=M")</f>
        <v>SPX US 11/20/15 P2700</v>
      </c>
    </row>
    <row r="4797" spans="1:7" x14ac:dyDescent="0.25">
      <c r="A4797">
        <v>0</v>
      </c>
      <c r="B4797" s="9">
        <v>8.1534246575342469E-5</v>
      </c>
      <c r="C4797" s="9" t="str">
        <f t="shared" si="148"/>
        <v>$H$4824</v>
      </c>
      <c r="D4797" s="9" t="str">
        <f t="shared" si="149"/>
        <v>H4824</v>
      </c>
      <c r="F4797">
        <v>96120</v>
      </c>
      <c r="G4797" s="1" t="str">
        <f>_xll.BDS("SPX Index","CHAIN_TICKERS", "CHAIN_STRIKE_PX_OVRD",F4797, "CHAIN_PUT_CALL_TYPE_OVRD=P", "CHAIN_PERIODICITY_OVRD=M")</f>
        <v>SPX US 11/20/15 P2700</v>
      </c>
    </row>
    <row r="4798" spans="1:7" x14ac:dyDescent="0.25">
      <c r="A4798">
        <v>0</v>
      </c>
      <c r="B4798" s="9">
        <v>8.2712328767123297E-5</v>
      </c>
      <c r="C4798" s="9" t="str">
        <f t="shared" si="148"/>
        <v>$H$4825</v>
      </c>
      <c r="D4798" s="9" t="str">
        <f t="shared" si="149"/>
        <v>H4825</v>
      </c>
      <c r="F4798">
        <v>96140</v>
      </c>
      <c r="G4798" s="1" t="str">
        <f>_xll.BDS("SPX Index","CHAIN_TICKERS", "CHAIN_STRIKE_PX_OVRD",F4798, "CHAIN_PUT_CALL_TYPE_OVRD=P", "CHAIN_PERIODICITY_OVRD=M")</f>
        <v>SPX US 11/20/15 P2700</v>
      </c>
    </row>
    <row r="4799" spans="1:7" x14ac:dyDescent="0.25">
      <c r="A4799">
        <v>0</v>
      </c>
      <c r="B4799" s="9">
        <v>8.2986301369863006E-5</v>
      </c>
      <c r="C4799" s="9" t="str">
        <f t="shared" si="148"/>
        <v>$H$4826</v>
      </c>
      <c r="D4799" s="9" t="str">
        <f t="shared" si="149"/>
        <v>H4826</v>
      </c>
      <c r="F4799">
        <v>96160</v>
      </c>
      <c r="G4799" s="1" t="str">
        <f>_xll.BDS("SPX Index","CHAIN_TICKERS", "CHAIN_STRIKE_PX_OVRD",F4799, "CHAIN_PUT_CALL_TYPE_OVRD=P", "CHAIN_PERIODICITY_OVRD=M")</f>
        <v>SPX US 11/20/15 P2700</v>
      </c>
    </row>
    <row r="4800" spans="1:7" x14ac:dyDescent="0.25">
      <c r="A4800">
        <v>0</v>
      </c>
      <c r="B4800" s="9">
        <v>8.383561643835617E-5</v>
      </c>
      <c r="C4800" s="9" t="str">
        <f t="shared" si="148"/>
        <v>$H$4827</v>
      </c>
      <c r="D4800" s="9" t="str">
        <f t="shared" si="149"/>
        <v>H4827</v>
      </c>
      <c r="F4800">
        <v>96180</v>
      </c>
      <c r="G4800" s="1" t="str">
        <f>_xll.BDS("SPX Index","CHAIN_TICKERS", "CHAIN_STRIKE_PX_OVRD",F4800, "CHAIN_PUT_CALL_TYPE_OVRD=P", "CHAIN_PERIODICITY_OVRD=M")</f>
        <v>SPX US 11/20/15 P2700</v>
      </c>
    </row>
    <row r="4801" spans="1:7" x14ac:dyDescent="0.25">
      <c r="A4801">
        <v>0</v>
      </c>
      <c r="B4801" s="9">
        <v>8.4657534246575337E-5</v>
      </c>
      <c r="C4801" s="9" t="str">
        <f t="shared" si="148"/>
        <v>$H$4828</v>
      </c>
      <c r="D4801" s="9" t="str">
        <f t="shared" si="149"/>
        <v>H4828</v>
      </c>
      <c r="F4801">
        <v>96200</v>
      </c>
      <c r="G4801" s="1" t="str">
        <f>_xll.BDS("SPX Index","CHAIN_TICKERS", "CHAIN_STRIKE_PX_OVRD",F4801, "CHAIN_PUT_CALL_TYPE_OVRD=P", "CHAIN_PERIODICITY_OVRD=M")</f>
        <v>SPX US 11/20/15 P2700</v>
      </c>
    </row>
    <row r="4802" spans="1:7" x14ac:dyDescent="0.25">
      <c r="A4802">
        <v>0</v>
      </c>
      <c r="B4802" s="9">
        <v>8.4931506849315072E-5</v>
      </c>
      <c r="C4802" s="9" t="str">
        <f t="shared" si="148"/>
        <v>$H$4829</v>
      </c>
      <c r="D4802" s="9" t="str">
        <f t="shared" si="149"/>
        <v>H4829</v>
      </c>
      <c r="F4802">
        <v>96220</v>
      </c>
      <c r="G4802" s="1" t="str">
        <f>_xll.BDS("SPX Index","CHAIN_TICKERS", "CHAIN_STRIKE_PX_OVRD",F4802, "CHAIN_PUT_CALL_TYPE_OVRD=P", "CHAIN_PERIODICITY_OVRD=M")</f>
        <v>SPX US 11/20/15 P2700</v>
      </c>
    </row>
    <row r="4803" spans="1:7" x14ac:dyDescent="0.25">
      <c r="A4803">
        <v>0</v>
      </c>
      <c r="B4803" s="9">
        <v>8.5808219178082194E-5</v>
      </c>
      <c r="C4803" s="9" t="str">
        <f t="shared" si="148"/>
        <v>$H$4830</v>
      </c>
      <c r="D4803" s="9" t="str">
        <f t="shared" si="149"/>
        <v>H4830</v>
      </c>
      <c r="F4803">
        <v>96240</v>
      </c>
      <c r="G4803" s="1" t="str">
        <f>_xll.BDS("SPX Index","CHAIN_TICKERS", "CHAIN_STRIKE_PX_OVRD",F4803, "CHAIN_PUT_CALL_TYPE_OVRD=P", "CHAIN_PERIODICITY_OVRD=M")</f>
        <v>SPX US 11/20/15 P2700</v>
      </c>
    </row>
    <row r="4804" spans="1:7" x14ac:dyDescent="0.25">
      <c r="A4804">
        <v>0</v>
      </c>
      <c r="B4804" s="9">
        <v>8.5534246575342458E-5</v>
      </c>
      <c r="C4804" s="9" t="str">
        <f t="shared" ref="C4804:C4867" si="150">ADDRESS(ROW(B4804)+MATCH(1,B4804:B4830),8)</f>
        <v>$H$4831</v>
      </c>
      <c r="D4804" s="9" t="str">
        <f t="shared" ref="D4804:D4867" si="151">"H"&amp;(ROW(B4804)+MATCH(1,B4804:B4830))</f>
        <v>H4831</v>
      </c>
      <c r="F4804">
        <v>96260</v>
      </c>
      <c r="G4804" s="1" t="str">
        <f>_xll.BDS("SPX Index","CHAIN_TICKERS", "CHAIN_STRIKE_PX_OVRD",F4804, "CHAIN_PUT_CALL_TYPE_OVRD=P", "CHAIN_PERIODICITY_OVRD=M")</f>
        <v>SPX US 11/20/15 P2700</v>
      </c>
    </row>
    <row r="4805" spans="1:7" x14ac:dyDescent="0.25">
      <c r="A4805">
        <v>0</v>
      </c>
      <c r="B4805" s="9">
        <v>8.5506849315068487E-5</v>
      </c>
      <c r="C4805" s="9" t="str">
        <f t="shared" si="150"/>
        <v>$H$4832</v>
      </c>
      <c r="D4805" s="9" t="str">
        <f t="shared" si="151"/>
        <v>H4832</v>
      </c>
      <c r="F4805">
        <v>96280</v>
      </c>
      <c r="G4805" s="1" t="str">
        <f>_xll.BDS("SPX Index","CHAIN_TICKERS", "CHAIN_STRIKE_PX_OVRD",F4805, "CHAIN_PUT_CALL_TYPE_OVRD=P", "CHAIN_PERIODICITY_OVRD=M")</f>
        <v>SPX US 11/20/15 P2700</v>
      </c>
    </row>
    <row r="4806" spans="1:7" x14ac:dyDescent="0.25">
      <c r="A4806">
        <v>0</v>
      </c>
      <c r="B4806" s="9">
        <v>8.6602739726027403E-5</v>
      </c>
      <c r="C4806" s="9" t="str">
        <f t="shared" si="150"/>
        <v>$H$4833</v>
      </c>
      <c r="D4806" s="9" t="str">
        <f t="shared" si="151"/>
        <v>H4833</v>
      </c>
      <c r="F4806">
        <v>96300</v>
      </c>
      <c r="G4806" s="1" t="str">
        <f>_xll.BDS("SPX Index","CHAIN_TICKERS", "CHAIN_STRIKE_PX_OVRD",F4806, "CHAIN_PUT_CALL_TYPE_OVRD=P", "CHAIN_PERIODICITY_OVRD=M")</f>
        <v>SPX US 11/20/15 P2700</v>
      </c>
    </row>
    <row r="4807" spans="1:7" x14ac:dyDescent="0.25">
      <c r="A4807">
        <v>0</v>
      </c>
      <c r="B4807" s="9">
        <v>8.6602739726027403E-5</v>
      </c>
      <c r="C4807" s="9" t="str">
        <f t="shared" si="150"/>
        <v>$H$4834</v>
      </c>
      <c r="D4807" s="9" t="str">
        <f t="shared" si="151"/>
        <v>H4834</v>
      </c>
      <c r="F4807">
        <v>96320</v>
      </c>
      <c r="G4807" s="1" t="str">
        <f>_xll.BDS("SPX Index","CHAIN_TICKERS", "CHAIN_STRIKE_PX_OVRD",F4807, "CHAIN_PUT_CALL_TYPE_OVRD=P", "CHAIN_PERIODICITY_OVRD=M")</f>
        <v>SPX US 11/20/15 P2700</v>
      </c>
    </row>
    <row r="4808" spans="1:7" x14ac:dyDescent="0.25">
      <c r="A4808">
        <v>0</v>
      </c>
      <c r="B4808" s="9">
        <v>8.7205479452054789E-5</v>
      </c>
      <c r="C4808" s="9" t="str">
        <f t="shared" si="150"/>
        <v>$H$4835</v>
      </c>
      <c r="D4808" s="9" t="str">
        <f t="shared" si="151"/>
        <v>H4835</v>
      </c>
      <c r="F4808">
        <v>96340</v>
      </c>
      <c r="G4808" s="1" t="str">
        <f>_xll.BDS("SPX Index","CHAIN_TICKERS", "CHAIN_STRIKE_PX_OVRD",F4808, "CHAIN_PUT_CALL_TYPE_OVRD=P", "CHAIN_PERIODICITY_OVRD=M")</f>
        <v>SPX US 11/20/15 P2700</v>
      </c>
    </row>
    <row r="4809" spans="1:7" x14ac:dyDescent="0.25">
      <c r="A4809">
        <v>0</v>
      </c>
      <c r="B4809" s="9">
        <v>8.6082191780821916E-5</v>
      </c>
      <c r="C4809" s="9" t="str">
        <f t="shared" si="150"/>
        <v>$H$4836</v>
      </c>
      <c r="D4809" s="9" t="str">
        <f t="shared" si="151"/>
        <v>H4836</v>
      </c>
      <c r="F4809">
        <v>96360</v>
      </c>
      <c r="G4809" s="1" t="str">
        <f>_xll.BDS("SPX Index","CHAIN_TICKERS", "CHAIN_STRIKE_PX_OVRD",F4809, "CHAIN_PUT_CALL_TYPE_OVRD=P", "CHAIN_PERIODICITY_OVRD=M")</f>
        <v>SPX US 11/20/15 P2700</v>
      </c>
    </row>
    <row r="4810" spans="1:7" x14ac:dyDescent="0.25">
      <c r="A4810">
        <v>0</v>
      </c>
      <c r="B4810" s="9">
        <v>8.6904109589041096E-5</v>
      </c>
      <c r="C4810" s="9" t="str">
        <f t="shared" si="150"/>
        <v>$H$4837</v>
      </c>
      <c r="D4810" s="9" t="str">
        <f t="shared" si="151"/>
        <v>H4837</v>
      </c>
      <c r="F4810">
        <v>96380</v>
      </c>
      <c r="G4810" s="1" t="str">
        <f>_xll.BDS("SPX Index","CHAIN_TICKERS", "CHAIN_STRIKE_PX_OVRD",F4810, "CHAIN_PUT_CALL_TYPE_OVRD=P", "CHAIN_PERIODICITY_OVRD=M")</f>
        <v>SPX US 11/20/15 P2700</v>
      </c>
    </row>
    <row r="4811" spans="1:7" x14ac:dyDescent="0.25">
      <c r="A4811">
        <v>0</v>
      </c>
      <c r="B4811" s="9">
        <v>8.6602739726027403E-5</v>
      </c>
      <c r="C4811" s="9" t="str">
        <f t="shared" si="150"/>
        <v>$H$4838</v>
      </c>
      <c r="D4811" s="9" t="str">
        <f t="shared" si="151"/>
        <v>H4838</v>
      </c>
      <c r="F4811">
        <v>96400</v>
      </c>
      <c r="G4811" s="1" t="str">
        <f>_xll.BDS("SPX Index","CHAIN_TICKERS", "CHAIN_STRIKE_PX_OVRD",F4811, "CHAIN_PUT_CALL_TYPE_OVRD=P", "CHAIN_PERIODICITY_OVRD=M")</f>
        <v>SPX US 11/20/15 P2700</v>
      </c>
    </row>
    <row r="4812" spans="1:7" x14ac:dyDescent="0.25">
      <c r="A4812">
        <v>0</v>
      </c>
      <c r="B4812" s="9">
        <v>8.7780821917808231E-5</v>
      </c>
      <c r="C4812" s="9" t="str">
        <f t="shared" si="150"/>
        <v>$H$4839</v>
      </c>
      <c r="D4812" s="9" t="str">
        <f t="shared" si="151"/>
        <v>H4839</v>
      </c>
      <c r="F4812">
        <v>96420</v>
      </c>
      <c r="G4812" s="1" t="str">
        <f>_xll.BDS("SPX Index","CHAIN_TICKERS", "CHAIN_STRIKE_PX_OVRD",F4812, "CHAIN_PUT_CALL_TYPE_OVRD=P", "CHAIN_PERIODICITY_OVRD=M")</f>
        <v>SPX US 11/20/15 P2700</v>
      </c>
    </row>
    <row r="4813" spans="1:7" x14ac:dyDescent="0.25">
      <c r="A4813">
        <v>0</v>
      </c>
      <c r="B4813" s="9">
        <v>8.8054794520547939E-5</v>
      </c>
      <c r="C4813" s="9" t="str">
        <f t="shared" si="150"/>
        <v>$H$4840</v>
      </c>
      <c r="D4813" s="9" t="str">
        <f t="shared" si="151"/>
        <v>H4840</v>
      </c>
      <c r="F4813">
        <v>96440</v>
      </c>
      <c r="G4813" s="1" t="str">
        <f>_xll.BDS("SPX Index","CHAIN_TICKERS", "CHAIN_STRIKE_PX_OVRD",F4813, "CHAIN_PUT_CALL_TYPE_OVRD=P", "CHAIN_PERIODICITY_OVRD=M")</f>
        <v>SPX US 11/20/15 P2700</v>
      </c>
    </row>
    <row r="4814" spans="1:7" x14ac:dyDescent="0.25">
      <c r="A4814">
        <v>0</v>
      </c>
      <c r="B4814" s="9">
        <v>8.8328767123287675E-5</v>
      </c>
      <c r="C4814" s="9" t="str">
        <f t="shared" si="150"/>
        <v>$H$4841</v>
      </c>
      <c r="D4814" s="9" t="str">
        <f t="shared" si="151"/>
        <v>H4841</v>
      </c>
      <c r="F4814">
        <v>96460</v>
      </c>
      <c r="G4814" s="1" t="str">
        <f>_xll.BDS("SPX Index","CHAIN_TICKERS", "CHAIN_STRIKE_PX_OVRD",F4814, "CHAIN_PUT_CALL_TYPE_OVRD=P", "CHAIN_PERIODICITY_OVRD=M")</f>
        <v>SPX US 11/20/15 P2700</v>
      </c>
    </row>
    <row r="4815" spans="1:7" x14ac:dyDescent="0.25">
      <c r="A4815">
        <v>0</v>
      </c>
      <c r="B4815" s="9">
        <v>8.8876712328767119E-5</v>
      </c>
      <c r="C4815" s="9" t="str">
        <f t="shared" si="150"/>
        <v>$H$4842</v>
      </c>
      <c r="D4815" s="9" t="str">
        <f t="shared" si="151"/>
        <v>H4842</v>
      </c>
      <c r="F4815">
        <v>96480</v>
      </c>
      <c r="G4815" s="1" t="str">
        <f>_xll.BDS("SPX Index","CHAIN_TICKERS", "CHAIN_STRIKE_PX_OVRD",F4815, "CHAIN_PUT_CALL_TYPE_OVRD=P", "CHAIN_PERIODICITY_OVRD=M")</f>
        <v>SPX US 11/20/15 P2700</v>
      </c>
    </row>
    <row r="4816" spans="1:7" x14ac:dyDescent="0.25">
      <c r="A4816">
        <v>0</v>
      </c>
      <c r="B4816" s="9">
        <v>8.9150684931506855E-5</v>
      </c>
      <c r="C4816" s="9" t="str">
        <f t="shared" si="150"/>
        <v>$H$4843</v>
      </c>
      <c r="D4816" s="9" t="str">
        <f t="shared" si="151"/>
        <v>H4843</v>
      </c>
      <c r="F4816">
        <v>96500</v>
      </c>
      <c r="G4816" s="1" t="str">
        <f>_xll.BDS("SPX Index","CHAIN_TICKERS", "CHAIN_STRIKE_PX_OVRD",F4816, "CHAIN_PUT_CALL_TYPE_OVRD=P", "CHAIN_PERIODICITY_OVRD=M")</f>
        <v>SPX US 11/20/15 P2700</v>
      </c>
    </row>
    <row r="4817" spans="1:7" x14ac:dyDescent="0.25">
      <c r="A4817">
        <v>0</v>
      </c>
      <c r="B4817" s="9">
        <v>9.0328767123287669E-5</v>
      </c>
      <c r="C4817" s="9" t="str">
        <f t="shared" si="150"/>
        <v>$H$4844</v>
      </c>
      <c r="D4817" s="9" t="str">
        <f t="shared" si="151"/>
        <v>H4844</v>
      </c>
      <c r="F4817">
        <v>96520</v>
      </c>
      <c r="G4817" s="1" t="str">
        <f>_xll.BDS("SPX Index","CHAIN_TICKERS", "CHAIN_STRIKE_PX_OVRD",F4817, "CHAIN_PUT_CALL_TYPE_OVRD=P", "CHAIN_PERIODICITY_OVRD=M")</f>
        <v>SPX US 11/20/15 P2700</v>
      </c>
    </row>
    <row r="4818" spans="1:7" x14ac:dyDescent="0.25">
      <c r="A4818">
        <v>0</v>
      </c>
      <c r="B4818" s="9">
        <v>9.0328767123287669E-5</v>
      </c>
      <c r="C4818" s="9" t="str">
        <f t="shared" si="150"/>
        <v>$H$4845</v>
      </c>
      <c r="D4818" s="9" t="str">
        <f t="shared" si="151"/>
        <v>H4845</v>
      </c>
      <c r="F4818">
        <v>96540</v>
      </c>
      <c r="G4818" s="1" t="str">
        <f>_xll.BDS("SPX Index","CHAIN_TICKERS", "CHAIN_STRIKE_PX_OVRD",F4818, "CHAIN_PUT_CALL_TYPE_OVRD=P", "CHAIN_PERIODICITY_OVRD=M")</f>
        <v>SPX US 11/20/15 P2700</v>
      </c>
    </row>
    <row r="4819" spans="1:7" x14ac:dyDescent="0.25">
      <c r="A4819">
        <v>1</v>
      </c>
      <c r="B4819" s="9">
        <v>9.1726027397260264E-5</v>
      </c>
      <c r="C4819" s="9" t="str">
        <f t="shared" si="150"/>
        <v>$H$4846</v>
      </c>
      <c r="D4819" s="9" t="str">
        <f t="shared" si="151"/>
        <v>H4846</v>
      </c>
      <c r="F4819">
        <v>96560</v>
      </c>
      <c r="G4819" s="1" t="str">
        <f>_xll.BDS("SPX Index","CHAIN_TICKERS", "CHAIN_STRIKE_PX_OVRD",F4819, "CHAIN_PUT_CALL_TYPE_OVRD=P", "CHAIN_PERIODICITY_OVRD=M")</f>
        <v>SPX US 11/20/15 P2700</v>
      </c>
    </row>
    <row r="4820" spans="1:7" x14ac:dyDescent="0.25">
      <c r="A4820">
        <v>0</v>
      </c>
      <c r="B4820" s="9">
        <v>9.2273972602739722E-5</v>
      </c>
      <c r="C4820" s="9" t="str">
        <f t="shared" si="150"/>
        <v>$H$4847</v>
      </c>
      <c r="D4820" s="9" t="str">
        <f t="shared" si="151"/>
        <v>H4847</v>
      </c>
      <c r="F4820">
        <v>96580</v>
      </c>
      <c r="G4820" s="1" t="str">
        <f>_xll.BDS("SPX Index","CHAIN_TICKERS", "CHAIN_STRIKE_PX_OVRD",F4820, "CHAIN_PUT_CALL_TYPE_OVRD=P", "CHAIN_PERIODICITY_OVRD=M")</f>
        <v>SPX US 11/20/15 P2700</v>
      </c>
    </row>
    <row r="4821" spans="1:7" x14ac:dyDescent="0.25">
      <c r="A4821">
        <v>0</v>
      </c>
      <c r="B4821" s="9">
        <v>9.282191780821918E-5</v>
      </c>
      <c r="C4821" s="9" t="str">
        <f t="shared" si="150"/>
        <v>$H$4848</v>
      </c>
      <c r="D4821" s="9" t="str">
        <f t="shared" si="151"/>
        <v>H4848</v>
      </c>
      <c r="F4821">
        <v>96600</v>
      </c>
      <c r="G4821" s="1" t="str">
        <f>_xll.BDS("SPX Index","CHAIN_TICKERS", "CHAIN_STRIKE_PX_OVRD",F4821, "CHAIN_PUT_CALL_TYPE_OVRD=P", "CHAIN_PERIODICITY_OVRD=M")</f>
        <v>SPX US 11/20/15 P2700</v>
      </c>
    </row>
    <row r="4822" spans="1:7" x14ac:dyDescent="0.25">
      <c r="A4822">
        <v>0</v>
      </c>
      <c r="B4822" s="9">
        <v>9.3726027397260272E-5</v>
      </c>
      <c r="C4822" s="9" t="str">
        <f t="shared" si="150"/>
        <v>$H$4849</v>
      </c>
      <c r="D4822" s="9" t="str">
        <f t="shared" si="151"/>
        <v>H4849</v>
      </c>
      <c r="F4822">
        <v>96620</v>
      </c>
      <c r="G4822" s="1" t="str">
        <f>_xll.BDS("SPX Index","CHAIN_TICKERS", "CHAIN_STRIKE_PX_OVRD",F4822, "CHAIN_PUT_CALL_TYPE_OVRD=P", "CHAIN_PERIODICITY_OVRD=M")</f>
        <v>SPX US 11/20/15 P2700</v>
      </c>
    </row>
    <row r="4823" spans="1:7" x14ac:dyDescent="0.25">
      <c r="A4823">
        <v>0</v>
      </c>
      <c r="B4823" s="9">
        <v>9.2849315068493151E-5</v>
      </c>
      <c r="C4823" s="9" t="str">
        <f t="shared" si="150"/>
        <v>$H$4850</v>
      </c>
      <c r="D4823" s="9" t="str">
        <f t="shared" si="151"/>
        <v>H4850</v>
      </c>
      <c r="F4823">
        <v>96640</v>
      </c>
      <c r="G4823" s="1" t="str">
        <f>_xll.BDS("SPX Index","CHAIN_TICKERS", "CHAIN_STRIKE_PX_OVRD",F4823, "CHAIN_PUT_CALL_TYPE_OVRD=P", "CHAIN_PERIODICITY_OVRD=M")</f>
        <v>SPX US 11/20/15 P2700</v>
      </c>
    </row>
    <row r="4824" spans="1:7" x14ac:dyDescent="0.25">
      <c r="A4824">
        <v>0</v>
      </c>
      <c r="B4824" s="9">
        <v>9.3123287671232873E-5</v>
      </c>
      <c r="C4824" s="9" t="str">
        <f t="shared" si="150"/>
        <v>$H$4851</v>
      </c>
      <c r="D4824" s="9" t="str">
        <f t="shared" si="151"/>
        <v>H4851</v>
      </c>
      <c r="F4824">
        <v>96660</v>
      </c>
      <c r="G4824" s="1" t="str">
        <f>_xll.BDS("SPX Index","CHAIN_TICKERS", "CHAIN_STRIKE_PX_OVRD",F4824, "CHAIN_PUT_CALL_TYPE_OVRD=P", "CHAIN_PERIODICITY_OVRD=M")</f>
        <v>SPX US 11/20/15 P2700</v>
      </c>
    </row>
    <row r="4825" spans="1:7" x14ac:dyDescent="0.25">
      <c r="A4825">
        <v>0</v>
      </c>
      <c r="B4825" s="9">
        <v>9.3095890410958902E-5</v>
      </c>
      <c r="C4825" s="9" t="str">
        <f t="shared" si="150"/>
        <v>$H$4852</v>
      </c>
      <c r="D4825" s="9" t="str">
        <f t="shared" si="151"/>
        <v>H4852</v>
      </c>
      <c r="F4825">
        <v>96680</v>
      </c>
      <c r="G4825" s="1" t="str">
        <f>_xll.BDS("SPX Index","CHAIN_TICKERS", "CHAIN_STRIKE_PX_OVRD",F4825, "CHAIN_PUT_CALL_TYPE_OVRD=P", "CHAIN_PERIODICITY_OVRD=M")</f>
        <v>SPX US 11/20/15 P2700</v>
      </c>
    </row>
    <row r="4826" spans="1:7" x14ac:dyDescent="0.25">
      <c r="A4826">
        <v>0</v>
      </c>
      <c r="B4826" s="9">
        <v>9.3945205479452053E-5</v>
      </c>
      <c r="C4826" s="9" t="str">
        <f t="shared" si="150"/>
        <v>$H$4853</v>
      </c>
      <c r="D4826" s="9" t="str">
        <f t="shared" si="151"/>
        <v>H4853</v>
      </c>
      <c r="F4826">
        <v>96700</v>
      </c>
      <c r="G4826" s="1" t="str">
        <f>_xll.BDS("SPX Index","CHAIN_TICKERS", "CHAIN_STRIKE_PX_OVRD",F4826, "CHAIN_PUT_CALL_TYPE_OVRD=P", "CHAIN_PERIODICITY_OVRD=M")</f>
        <v>SPX US 11/20/15 P2700</v>
      </c>
    </row>
    <row r="4827" spans="1:7" x14ac:dyDescent="0.25">
      <c r="A4827">
        <v>0</v>
      </c>
      <c r="B4827" s="9">
        <v>9.5123287671232881E-5</v>
      </c>
      <c r="C4827" s="9" t="str">
        <f t="shared" si="150"/>
        <v>$H$4854</v>
      </c>
      <c r="D4827" s="9" t="str">
        <f t="shared" si="151"/>
        <v>H4854</v>
      </c>
      <c r="F4827">
        <v>96720</v>
      </c>
      <c r="G4827" s="1" t="str">
        <f>_xll.BDS("SPX Index","CHAIN_TICKERS", "CHAIN_STRIKE_PX_OVRD",F4827, "CHAIN_PUT_CALL_TYPE_OVRD=P", "CHAIN_PERIODICITY_OVRD=M")</f>
        <v>SPX US 11/20/15 P2700</v>
      </c>
    </row>
    <row r="4828" spans="1:7" x14ac:dyDescent="0.25">
      <c r="A4828">
        <v>0</v>
      </c>
      <c r="B4828" s="9">
        <v>9.4547945205479452E-5</v>
      </c>
      <c r="C4828" s="9" t="str">
        <f t="shared" si="150"/>
        <v>$H$4855</v>
      </c>
      <c r="D4828" s="9" t="str">
        <f t="shared" si="151"/>
        <v>H4855</v>
      </c>
      <c r="F4828">
        <v>96740</v>
      </c>
      <c r="G4828" s="1" t="str">
        <f>_xll.BDS("SPX Index","CHAIN_TICKERS", "CHAIN_STRIKE_PX_OVRD",F4828, "CHAIN_PUT_CALL_TYPE_OVRD=P", "CHAIN_PERIODICITY_OVRD=M")</f>
        <v>SPX US 11/20/15 P2700</v>
      </c>
    </row>
    <row r="4829" spans="1:7" x14ac:dyDescent="0.25">
      <c r="A4829">
        <v>0</v>
      </c>
      <c r="B4829" s="9">
        <v>9.4821917808219174E-5</v>
      </c>
      <c r="C4829" s="9" t="str">
        <f t="shared" si="150"/>
        <v>$H$4856</v>
      </c>
      <c r="D4829" s="9" t="str">
        <f t="shared" si="151"/>
        <v>H4856</v>
      </c>
      <c r="F4829">
        <v>96760</v>
      </c>
      <c r="G4829" s="1" t="str">
        <f>_xll.BDS("SPX Index","CHAIN_TICKERS", "CHAIN_STRIKE_PX_OVRD",F4829, "CHAIN_PUT_CALL_TYPE_OVRD=P", "CHAIN_PERIODICITY_OVRD=M")</f>
        <v>SPX US 11/20/15 P2700</v>
      </c>
    </row>
    <row r="4830" spans="1:7" x14ac:dyDescent="0.25">
      <c r="A4830">
        <v>0</v>
      </c>
      <c r="B4830" s="9">
        <v>9.6219178082191783E-5</v>
      </c>
      <c r="C4830" s="9" t="str">
        <f t="shared" si="150"/>
        <v>$H$4857</v>
      </c>
      <c r="D4830" s="9" t="str">
        <f t="shared" si="151"/>
        <v>H4857</v>
      </c>
      <c r="F4830">
        <v>96780</v>
      </c>
      <c r="G4830" s="1" t="str">
        <f>_xll.BDS("SPX Index","CHAIN_TICKERS", "CHAIN_STRIKE_PX_OVRD",F4830, "CHAIN_PUT_CALL_TYPE_OVRD=P", "CHAIN_PERIODICITY_OVRD=M")</f>
        <v>SPX US 11/20/15 P2700</v>
      </c>
    </row>
    <row r="4831" spans="1:7" x14ac:dyDescent="0.25">
      <c r="A4831">
        <v>0</v>
      </c>
      <c r="B4831" s="9">
        <v>9.5917808219178076E-5</v>
      </c>
      <c r="C4831" s="9" t="str">
        <f t="shared" si="150"/>
        <v>$H$4858</v>
      </c>
      <c r="D4831" s="9" t="str">
        <f t="shared" si="151"/>
        <v>H4858</v>
      </c>
      <c r="F4831">
        <v>96800</v>
      </c>
      <c r="G4831" s="1" t="str">
        <f>_xll.BDS("SPX Index","CHAIN_TICKERS", "CHAIN_STRIKE_PX_OVRD",F4831, "CHAIN_PUT_CALL_TYPE_OVRD=P", "CHAIN_PERIODICITY_OVRD=M")</f>
        <v>SPX US 11/20/15 P2700</v>
      </c>
    </row>
    <row r="4832" spans="1:7" x14ac:dyDescent="0.25">
      <c r="A4832">
        <v>0</v>
      </c>
      <c r="B4832" s="9">
        <v>9.6273972602739738E-5</v>
      </c>
      <c r="C4832" s="9" t="str">
        <f t="shared" si="150"/>
        <v>$H$4859</v>
      </c>
      <c r="D4832" s="9" t="str">
        <f t="shared" si="151"/>
        <v>H4859</v>
      </c>
      <c r="F4832">
        <v>96820</v>
      </c>
      <c r="G4832" s="1" t="str">
        <f>_xll.BDS("SPX Index","CHAIN_TICKERS", "CHAIN_STRIKE_PX_OVRD",F4832, "CHAIN_PUT_CALL_TYPE_OVRD=P", "CHAIN_PERIODICITY_OVRD=M")</f>
        <v>SPX US 11/20/15 P2700</v>
      </c>
    </row>
    <row r="4833" spans="1:7" x14ac:dyDescent="0.25">
      <c r="A4833">
        <v>0</v>
      </c>
      <c r="B4833" s="9">
        <v>9.5972602739726032E-5</v>
      </c>
      <c r="C4833" s="9" t="str">
        <f t="shared" si="150"/>
        <v>$H$4860</v>
      </c>
      <c r="D4833" s="9" t="str">
        <f t="shared" si="151"/>
        <v>H4860</v>
      </c>
      <c r="F4833">
        <v>96840</v>
      </c>
      <c r="G4833" s="1" t="str">
        <f>_xll.BDS("SPX Index","CHAIN_TICKERS", "CHAIN_STRIKE_PX_OVRD",F4833, "CHAIN_PUT_CALL_TYPE_OVRD=P", "CHAIN_PERIODICITY_OVRD=M")</f>
        <v>SPX US 11/20/15 P2700</v>
      </c>
    </row>
    <row r="4834" spans="1:7" x14ac:dyDescent="0.25">
      <c r="A4834">
        <v>0</v>
      </c>
      <c r="B4834" s="9">
        <v>9.5671232876712325E-5</v>
      </c>
      <c r="C4834" s="9" t="str">
        <f t="shared" si="150"/>
        <v>$H$4861</v>
      </c>
      <c r="D4834" s="9" t="str">
        <f t="shared" si="151"/>
        <v>H4861</v>
      </c>
      <c r="F4834">
        <v>96860</v>
      </c>
      <c r="G4834" s="1" t="str">
        <f>_xll.BDS("SPX Index","CHAIN_TICKERS", "CHAIN_STRIKE_PX_OVRD",F4834, "CHAIN_PUT_CALL_TYPE_OVRD=P", "CHAIN_PERIODICITY_OVRD=M")</f>
        <v>SPX US 11/20/15 P2700</v>
      </c>
    </row>
    <row r="4835" spans="1:7" x14ac:dyDescent="0.25">
      <c r="A4835">
        <v>0</v>
      </c>
      <c r="B4835" s="9">
        <v>9.6219178082191783E-5</v>
      </c>
      <c r="C4835" s="9" t="str">
        <f t="shared" si="150"/>
        <v>$H$4862</v>
      </c>
      <c r="D4835" s="9" t="str">
        <f t="shared" si="151"/>
        <v>H4862</v>
      </c>
      <c r="F4835">
        <v>96880</v>
      </c>
      <c r="G4835" s="1" t="str">
        <f>_xll.BDS("SPX Index","CHAIN_TICKERS", "CHAIN_STRIKE_PX_OVRD",F4835, "CHAIN_PUT_CALL_TYPE_OVRD=P", "CHAIN_PERIODICITY_OVRD=M")</f>
        <v>SPX US 11/20/15 P2700</v>
      </c>
    </row>
    <row r="4836" spans="1:7" x14ac:dyDescent="0.25">
      <c r="A4836">
        <v>0</v>
      </c>
      <c r="B4836" s="9">
        <v>9.5917808219178076E-5</v>
      </c>
      <c r="C4836" s="9" t="str">
        <f t="shared" si="150"/>
        <v>$H$4863</v>
      </c>
      <c r="D4836" s="9" t="str">
        <f t="shared" si="151"/>
        <v>H4863</v>
      </c>
      <c r="F4836">
        <v>96900</v>
      </c>
      <c r="G4836" s="1" t="str">
        <f>_xll.BDS("SPX Index","CHAIN_TICKERS", "CHAIN_STRIKE_PX_OVRD",F4836, "CHAIN_PUT_CALL_TYPE_OVRD=P", "CHAIN_PERIODICITY_OVRD=M")</f>
        <v>SPX US 11/20/15 P2700</v>
      </c>
    </row>
    <row r="4837" spans="1:7" x14ac:dyDescent="0.25">
      <c r="A4837">
        <v>0</v>
      </c>
      <c r="B4837" s="9">
        <v>9.6821917808219169E-5</v>
      </c>
      <c r="C4837" s="9" t="str">
        <f t="shared" si="150"/>
        <v>$H$4864</v>
      </c>
      <c r="D4837" s="9" t="str">
        <f t="shared" si="151"/>
        <v>H4864</v>
      </c>
      <c r="F4837">
        <v>96920</v>
      </c>
      <c r="G4837" s="1" t="str">
        <f>_xll.BDS("SPX Index","CHAIN_TICKERS", "CHAIN_STRIKE_PX_OVRD",F4837, "CHAIN_PUT_CALL_TYPE_OVRD=P", "CHAIN_PERIODICITY_OVRD=M")</f>
        <v>SPX US 11/20/15 P2700</v>
      </c>
    </row>
    <row r="4838" spans="1:7" x14ac:dyDescent="0.25">
      <c r="A4838">
        <v>0</v>
      </c>
      <c r="B4838" s="9">
        <v>9.6246575342465754E-5</v>
      </c>
      <c r="C4838" s="9" t="str">
        <f t="shared" si="150"/>
        <v>$H$4865</v>
      </c>
      <c r="D4838" s="9" t="str">
        <f t="shared" si="151"/>
        <v>H4865</v>
      </c>
      <c r="F4838">
        <v>96940</v>
      </c>
      <c r="G4838" s="1" t="str">
        <f>_xll.BDS("SPX Index","CHAIN_TICKERS", "CHAIN_STRIKE_PX_OVRD",F4838, "CHAIN_PUT_CALL_TYPE_OVRD=P", "CHAIN_PERIODICITY_OVRD=M")</f>
        <v>SPX US 11/20/15 P2700</v>
      </c>
    </row>
    <row r="4839" spans="1:7" x14ac:dyDescent="0.25">
      <c r="A4839">
        <v>3</v>
      </c>
      <c r="B4839" s="9">
        <v>9.5123287671232881E-5</v>
      </c>
      <c r="C4839" s="9" t="str">
        <f t="shared" si="150"/>
        <v>$H$4866</v>
      </c>
      <c r="D4839" s="9" t="str">
        <f t="shared" si="151"/>
        <v>H4866</v>
      </c>
      <c r="F4839">
        <v>96960</v>
      </c>
      <c r="G4839" s="1" t="str">
        <f>_xll.BDS("SPX Index","CHAIN_TICKERS", "CHAIN_STRIKE_PX_OVRD",F4839, "CHAIN_PUT_CALL_TYPE_OVRD=P", "CHAIN_PERIODICITY_OVRD=M")</f>
        <v>SPX US 11/20/15 P2700</v>
      </c>
    </row>
    <row r="4840" spans="1:7" x14ac:dyDescent="0.25">
      <c r="A4840">
        <v>0</v>
      </c>
      <c r="B4840" s="9">
        <v>9.6219178082191783E-5</v>
      </c>
      <c r="C4840" s="9" t="str">
        <f t="shared" si="150"/>
        <v>$H$4867</v>
      </c>
      <c r="D4840" s="9" t="str">
        <f t="shared" si="151"/>
        <v>H4867</v>
      </c>
      <c r="F4840">
        <v>96980</v>
      </c>
      <c r="G4840" s="1" t="str">
        <f>_xll.BDS("SPX Index","CHAIN_TICKERS", "CHAIN_STRIKE_PX_OVRD",F4840, "CHAIN_PUT_CALL_TYPE_OVRD=P", "CHAIN_PERIODICITY_OVRD=M")</f>
        <v>SPX US 11/20/15 P2700</v>
      </c>
    </row>
    <row r="4841" spans="1:7" x14ac:dyDescent="0.25">
      <c r="A4841">
        <v>0</v>
      </c>
      <c r="B4841" s="9">
        <v>9.5917808219178076E-5</v>
      </c>
      <c r="C4841" s="9" t="str">
        <f t="shared" si="150"/>
        <v>$H$4868</v>
      </c>
      <c r="D4841" s="9" t="str">
        <f t="shared" si="151"/>
        <v>H4868</v>
      </c>
      <c r="F4841">
        <v>97000</v>
      </c>
      <c r="G4841" s="1" t="str">
        <f>_xll.BDS("SPX Index","CHAIN_TICKERS", "CHAIN_STRIKE_PX_OVRD",F4841, "CHAIN_PUT_CALL_TYPE_OVRD=P", "CHAIN_PERIODICITY_OVRD=M")</f>
        <v>SPX US 11/20/15 P2700</v>
      </c>
    </row>
    <row r="4842" spans="1:7" x14ac:dyDescent="0.25">
      <c r="A4842">
        <v>0</v>
      </c>
      <c r="B4842" s="9">
        <v>9.6273972602739738E-5</v>
      </c>
      <c r="C4842" s="9" t="str">
        <f t="shared" si="150"/>
        <v>$H$4869</v>
      </c>
      <c r="D4842" s="9" t="str">
        <f t="shared" si="151"/>
        <v>H4869</v>
      </c>
      <c r="F4842">
        <v>97020</v>
      </c>
      <c r="G4842" s="1" t="str">
        <f>_xll.BDS("SPX Index","CHAIN_TICKERS", "CHAIN_STRIKE_PX_OVRD",F4842, "CHAIN_PUT_CALL_TYPE_OVRD=P", "CHAIN_PERIODICITY_OVRD=M")</f>
        <v>SPX US 11/20/15 P2700</v>
      </c>
    </row>
    <row r="4843" spans="1:7" x14ac:dyDescent="0.25">
      <c r="A4843">
        <v>0</v>
      </c>
      <c r="B4843" s="9">
        <v>9.5698630136986296E-5</v>
      </c>
      <c r="C4843" s="9" t="str">
        <f t="shared" si="150"/>
        <v>$H$4870</v>
      </c>
      <c r="D4843" s="9" t="str">
        <f t="shared" si="151"/>
        <v>H4870</v>
      </c>
      <c r="F4843">
        <v>97040</v>
      </c>
      <c r="G4843" s="1" t="str">
        <f>_xll.BDS("SPX Index","CHAIN_TICKERS", "CHAIN_STRIKE_PX_OVRD",F4843, "CHAIN_PUT_CALL_TYPE_OVRD=P", "CHAIN_PERIODICITY_OVRD=M")</f>
        <v>SPX US 11/20/15 P2700</v>
      </c>
    </row>
    <row r="4844" spans="1:7" x14ac:dyDescent="0.25">
      <c r="A4844">
        <v>0</v>
      </c>
      <c r="B4844" s="9">
        <v>9.6246575342465754E-5</v>
      </c>
      <c r="C4844" s="9" t="str">
        <f t="shared" si="150"/>
        <v>$H$4871</v>
      </c>
      <c r="D4844" s="9" t="str">
        <f t="shared" si="151"/>
        <v>H4871</v>
      </c>
      <c r="F4844">
        <v>97060</v>
      </c>
      <c r="G4844" s="1" t="str">
        <f>_xll.BDS("SPX Index","CHAIN_TICKERS", "CHAIN_STRIKE_PX_OVRD",F4844, "CHAIN_PUT_CALL_TYPE_OVRD=P", "CHAIN_PERIODICITY_OVRD=M")</f>
        <v>SPX US 11/20/15 P2700</v>
      </c>
    </row>
    <row r="4845" spans="1:7" x14ac:dyDescent="0.25">
      <c r="A4845">
        <v>0</v>
      </c>
      <c r="B4845" s="9">
        <v>9.7068493150684934E-5</v>
      </c>
      <c r="C4845" s="9" t="str">
        <f t="shared" si="150"/>
        <v>$H$4872</v>
      </c>
      <c r="D4845" s="9" t="str">
        <f t="shared" si="151"/>
        <v>H4872</v>
      </c>
      <c r="F4845">
        <v>97080</v>
      </c>
      <c r="G4845" s="1" t="str">
        <f>_xll.BDS("SPX Index","CHAIN_TICKERS", "CHAIN_STRIKE_PX_OVRD",F4845, "CHAIN_PUT_CALL_TYPE_OVRD=P", "CHAIN_PERIODICITY_OVRD=M")</f>
        <v>SPX US 11/20/15 P2700</v>
      </c>
    </row>
    <row r="4846" spans="1:7" x14ac:dyDescent="0.25">
      <c r="A4846">
        <v>0</v>
      </c>
      <c r="B4846" s="9">
        <v>9.7616438356164378E-5</v>
      </c>
      <c r="C4846" s="9" t="str">
        <f t="shared" si="150"/>
        <v>$H$4873</v>
      </c>
      <c r="D4846" s="9" t="str">
        <f t="shared" si="151"/>
        <v>H4873</v>
      </c>
      <c r="F4846">
        <v>97100</v>
      </c>
      <c r="G4846" s="1" t="str">
        <f>_xll.BDS("SPX Index","CHAIN_TICKERS", "CHAIN_STRIKE_PX_OVRD",F4846, "CHAIN_PUT_CALL_TYPE_OVRD=P", "CHAIN_PERIODICITY_OVRD=M")</f>
        <v>SPX US 11/20/15 P2700</v>
      </c>
    </row>
    <row r="4847" spans="1:7" x14ac:dyDescent="0.25">
      <c r="A4847">
        <v>0</v>
      </c>
      <c r="B4847" s="9">
        <v>9.7397260273972611E-5</v>
      </c>
      <c r="C4847" s="9" t="str">
        <f t="shared" si="150"/>
        <v>$H$4874</v>
      </c>
      <c r="D4847" s="9" t="str">
        <f t="shared" si="151"/>
        <v>H4874</v>
      </c>
      <c r="F4847">
        <v>97120</v>
      </c>
      <c r="G4847" s="1" t="str">
        <f>_xll.BDS("SPX Index","CHAIN_TICKERS", "CHAIN_STRIKE_PX_OVRD",F4847, "CHAIN_PUT_CALL_TYPE_OVRD=P", "CHAIN_PERIODICITY_OVRD=M")</f>
        <v>SPX US 11/20/15 P2700</v>
      </c>
    </row>
    <row r="4848" spans="1:7" x14ac:dyDescent="0.25">
      <c r="A4848">
        <v>0</v>
      </c>
      <c r="B4848" s="9">
        <v>9.5972602739726032E-5</v>
      </c>
      <c r="C4848" s="9" t="str">
        <f t="shared" si="150"/>
        <v>$H$4875</v>
      </c>
      <c r="D4848" s="9" t="str">
        <f t="shared" si="151"/>
        <v>H4875</v>
      </c>
      <c r="F4848">
        <v>97140</v>
      </c>
      <c r="G4848" s="1" t="str">
        <f>_xll.BDS("SPX Index","CHAIN_TICKERS", "CHAIN_STRIKE_PX_OVRD",F4848, "CHAIN_PUT_CALL_TYPE_OVRD=P", "CHAIN_PERIODICITY_OVRD=M")</f>
        <v>SPX US 11/20/15 P2700</v>
      </c>
    </row>
    <row r="4849" spans="1:7" x14ac:dyDescent="0.25">
      <c r="A4849">
        <v>0</v>
      </c>
      <c r="B4849" s="9">
        <v>9.3698630136986302E-5</v>
      </c>
      <c r="C4849" s="9" t="str">
        <f t="shared" si="150"/>
        <v>$H$4876</v>
      </c>
      <c r="D4849" s="9" t="str">
        <f t="shared" si="151"/>
        <v>H4876</v>
      </c>
      <c r="F4849">
        <v>97160</v>
      </c>
      <c r="G4849" s="1" t="str">
        <f>_xll.BDS("SPX Index","CHAIN_TICKERS", "CHAIN_STRIKE_PX_OVRD",F4849, "CHAIN_PUT_CALL_TYPE_OVRD=P", "CHAIN_PERIODICITY_OVRD=M")</f>
        <v>SPX US 11/20/15 P2700</v>
      </c>
    </row>
    <row r="4850" spans="1:7" x14ac:dyDescent="0.25">
      <c r="A4850">
        <v>0</v>
      </c>
      <c r="B4850" s="9">
        <v>9.4520547945205481E-5</v>
      </c>
      <c r="C4850" s="9" t="str">
        <f t="shared" si="150"/>
        <v>$H$4877</v>
      </c>
      <c r="D4850" s="9" t="str">
        <f t="shared" si="151"/>
        <v>H4877</v>
      </c>
      <c r="F4850">
        <v>97180</v>
      </c>
      <c r="G4850" s="1" t="str">
        <f>_xll.BDS("SPX Index","CHAIN_TICKERS", "CHAIN_STRIKE_PX_OVRD",F4850, "CHAIN_PUT_CALL_TYPE_OVRD=P", "CHAIN_PERIODICITY_OVRD=M")</f>
        <v>SPX US 11/20/15 P2700</v>
      </c>
    </row>
    <row r="4851" spans="1:7" x14ac:dyDescent="0.25">
      <c r="A4851">
        <v>0</v>
      </c>
      <c r="B4851" s="9">
        <v>9.5616438356164383E-5</v>
      </c>
      <c r="C4851" s="9" t="str">
        <f t="shared" si="150"/>
        <v>$H$4878</v>
      </c>
      <c r="D4851" s="9" t="str">
        <f t="shared" si="151"/>
        <v>H4878</v>
      </c>
      <c r="F4851">
        <v>97200</v>
      </c>
      <c r="G4851" s="1" t="str">
        <f>_xll.BDS("SPX Index","CHAIN_TICKERS", "CHAIN_STRIKE_PX_OVRD",F4851, "CHAIN_PUT_CALL_TYPE_OVRD=P", "CHAIN_PERIODICITY_OVRD=M")</f>
        <v>SPX US 11/20/15 P2700</v>
      </c>
    </row>
    <row r="4852" spans="1:7" x14ac:dyDescent="0.25">
      <c r="A4852">
        <v>0</v>
      </c>
      <c r="B4852" s="9">
        <v>9.5397260273972603E-5</v>
      </c>
      <c r="C4852" s="9" t="str">
        <f t="shared" si="150"/>
        <v>$H$4879</v>
      </c>
      <c r="D4852" s="9" t="str">
        <f t="shared" si="151"/>
        <v>H4879</v>
      </c>
      <c r="F4852">
        <v>97220</v>
      </c>
      <c r="G4852" s="1" t="str">
        <f>_xll.BDS("SPX Index","CHAIN_TICKERS", "CHAIN_STRIKE_PX_OVRD",F4852, "CHAIN_PUT_CALL_TYPE_OVRD=P", "CHAIN_PERIODICITY_OVRD=M")</f>
        <v>SPX US 11/20/15 P2700</v>
      </c>
    </row>
    <row r="4853" spans="1:7" x14ac:dyDescent="0.25">
      <c r="A4853">
        <v>0</v>
      </c>
      <c r="B4853" s="9">
        <v>9.4821917808219174E-5</v>
      </c>
      <c r="C4853" s="9" t="str">
        <f t="shared" si="150"/>
        <v>$H$4880</v>
      </c>
      <c r="D4853" s="9" t="str">
        <f t="shared" si="151"/>
        <v>H4880</v>
      </c>
      <c r="F4853">
        <v>97240</v>
      </c>
      <c r="G4853" s="1" t="str">
        <f>_xll.BDS("SPX Index","CHAIN_TICKERS", "CHAIN_STRIKE_PX_OVRD",F4853, "CHAIN_PUT_CALL_TYPE_OVRD=P", "CHAIN_PERIODICITY_OVRD=M")</f>
        <v>SPX US 11/20/15 P2700</v>
      </c>
    </row>
    <row r="4854" spans="1:7" x14ac:dyDescent="0.25">
      <c r="A4854">
        <v>0</v>
      </c>
      <c r="B4854" s="9">
        <v>9.509589041095891E-5</v>
      </c>
      <c r="C4854" s="9" t="str">
        <f t="shared" si="150"/>
        <v>$H$4881</v>
      </c>
      <c r="D4854" s="9" t="str">
        <f t="shared" si="151"/>
        <v>H4881</v>
      </c>
      <c r="F4854">
        <v>97260</v>
      </c>
      <c r="G4854" s="1" t="str">
        <f>_xll.BDS("SPX Index","CHAIN_TICKERS", "CHAIN_STRIKE_PX_OVRD",F4854, "CHAIN_PUT_CALL_TYPE_OVRD=P", "CHAIN_PERIODICITY_OVRD=M")</f>
        <v>SPX US 11/20/15 P2700</v>
      </c>
    </row>
    <row r="4855" spans="1:7" x14ac:dyDescent="0.25">
      <c r="A4855">
        <v>0</v>
      </c>
      <c r="B4855" s="9">
        <v>9.5369863013698632E-5</v>
      </c>
      <c r="C4855" s="9" t="str">
        <f t="shared" si="150"/>
        <v>$H$4882</v>
      </c>
      <c r="D4855" s="9" t="str">
        <f t="shared" si="151"/>
        <v>H4882</v>
      </c>
      <c r="F4855">
        <v>97280</v>
      </c>
      <c r="G4855" s="1" t="str">
        <f>_xll.BDS("SPX Index","CHAIN_TICKERS", "CHAIN_STRIKE_PX_OVRD",F4855, "CHAIN_PUT_CALL_TYPE_OVRD=P", "CHAIN_PERIODICITY_OVRD=M")</f>
        <v>SPX US 11/20/15 P2700</v>
      </c>
    </row>
    <row r="4856" spans="1:7" x14ac:dyDescent="0.25">
      <c r="A4856">
        <v>0</v>
      </c>
      <c r="B4856" s="9">
        <v>9.5123287671232881E-5</v>
      </c>
      <c r="C4856" s="9" t="str">
        <f t="shared" si="150"/>
        <v>$H$4883</v>
      </c>
      <c r="D4856" s="9" t="str">
        <f t="shared" si="151"/>
        <v>H4883</v>
      </c>
      <c r="F4856">
        <v>97300</v>
      </c>
      <c r="G4856" s="1" t="str">
        <f>_xll.BDS("SPX Index","CHAIN_TICKERS", "CHAIN_STRIKE_PX_OVRD",F4856, "CHAIN_PUT_CALL_TYPE_OVRD=P", "CHAIN_PERIODICITY_OVRD=M")</f>
        <v>SPX US 11/20/15 P2700</v>
      </c>
    </row>
    <row r="4857" spans="1:7" x14ac:dyDescent="0.25">
      <c r="A4857">
        <v>0</v>
      </c>
      <c r="B4857" s="9">
        <v>9.4000000000000008E-5</v>
      </c>
      <c r="C4857" s="9" t="str">
        <f t="shared" si="150"/>
        <v>$H$4884</v>
      </c>
      <c r="D4857" s="9" t="str">
        <f t="shared" si="151"/>
        <v>H4884</v>
      </c>
      <c r="F4857">
        <v>97320</v>
      </c>
      <c r="G4857" s="1" t="str">
        <f>_xll.BDS("SPX Index","CHAIN_TICKERS", "CHAIN_STRIKE_PX_OVRD",F4857, "CHAIN_PUT_CALL_TYPE_OVRD=P", "CHAIN_PERIODICITY_OVRD=M")</f>
        <v>SPX US 11/20/15 P2700</v>
      </c>
    </row>
    <row r="4858" spans="1:7" x14ac:dyDescent="0.25">
      <c r="A4858">
        <v>1</v>
      </c>
      <c r="B4858" s="9">
        <v>9.4273972602739717E-5</v>
      </c>
      <c r="C4858" s="9" t="str">
        <f t="shared" si="150"/>
        <v>$H$4885</v>
      </c>
      <c r="D4858" s="9" t="str">
        <f t="shared" si="151"/>
        <v>H4885</v>
      </c>
      <c r="F4858">
        <v>97340</v>
      </c>
      <c r="G4858" s="1" t="str">
        <f>_xll.BDS("SPX Index","CHAIN_TICKERS", "CHAIN_STRIKE_PX_OVRD",F4858, "CHAIN_PUT_CALL_TYPE_OVRD=P", "CHAIN_PERIODICITY_OVRD=M")</f>
        <v>SPX US 11/20/15 P2700</v>
      </c>
    </row>
    <row r="4859" spans="1:7" x14ac:dyDescent="0.25">
      <c r="A4859">
        <v>0</v>
      </c>
      <c r="B4859" s="9">
        <v>9.5369863013698632E-5</v>
      </c>
      <c r="C4859" s="9" t="str">
        <f t="shared" si="150"/>
        <v>$H$4886</v>
      </c>
      <c r="D4859" s="9" t="str">
        <f t="shared" si="151"/>
        <v>H4886</v>
      </c>
      <c r="F4859">
        <v>97360</v>
      </c>
      <c r="G4859" s="1" t="str">
        <f>_xll.BDS("SPX Index","CHAIN_TICKERS", "CHAIN_STRIKE_PX_OVRD",F4859, "CHAIN_PUT_CALL_TYPE_OVRD=P", "CHAIN_PERIODICITY_OVRD=M")</f>
        <v>SPX US 11/20/15 P2700</v>
      </c>
    </row>
    <row r="4860" spans="1:7" x14ac:dyDescent="0.25">
      <c r="A4860">
        <v>0</v>
      </c>
      <c r="B4860" s="9">
        <v>9.6493150684931518E-5</v>
      </c>
      <c r="C4860" s="9" t="str">
        <f t="shared" si="150"/>
        <v>$H$4887</v>
      </c>
      <c r="D4860" s="9" t="str">
        <f t="shared" si="151"/>
        <v>H4887</v>
      </c>
      <c r="F4860">
        <v>97380</v>
      </c>
      <c r="G4860" s="1" t="str">
        <f>_xll.BDS("SPX Index","CHAIN_TICKERS", "CHAIN_STRIKE_PX_OVRD",F4860, "CHAIN_PUT_CALL_TYPE_OVRD=P", "CHAIN_PERIODICITY_OVRD=M")</f>
        <v>SPX US 11/20/15 P2700</v>
      </c>
    </row>
    <row r="4861" spans="1:7" x14ac:dyDescent="0.25">
      <c r="A4861">
        <v>0</v>
      </c>
      <c r="B4861" s="9">
        <v>9.8520547945205484E-5</v>
      </c>
      <c r="C4861" s="9" t="str">
        <f t="shared" si="150"/>
        <v>$H$4888</v>
      </c>
      <c r="D4861" s="9" t="str">
        <f t="shared" si="151"/>
        <v>H4888</v>
      </c>
      <c r="F4861">
        <v>97400</v>
      </c>
      <c r="G4861" s="1" t="str">
        <f>_xll.BDS("SPX Index","CHAIN_TICKERS", "CHAIN_STRIKE_PX_OVRD",F4861, "CHAIN_PUT_CALL_TYPE_OVRD=P", "CHAIN_PERIODICITY_OVRD=M")</f>
        <v>SPX US 11/20/15 P2700</v>
      </c>
    </row>
    <row r="4862" spans="1:7" x14ac:dyDescent="0.25">
      <c r="A4862">
        <v>0</v>
      </c>
      <c r="B4862" s="9">
        <v>9.2849315068493151E-5</v>
      </c>
      <c r="C4862" s="9" t="str">
        <f t="shared" si="150"/>
        <v>$H$4889</v>
      </c>
      <c r="D4862" s="9" t="str">
        <f t="shared" si="151"/>
        <v>H4889</v>
      </c>
      <c r="F4862">
        <v>97420</v>
      </c>
      <c r="G4862" s="1" t="str">
        <f>_xll.BDS("SPX Index","CHAIN_TICKERS", "CHAIN_STRIKE_PX_OVRD",F4862, "CHAIN_PUT_CALL_TYPE_OVRD=P", "CHAIN_PERIODICITY_OVRD=M")</f>
        <v>SPX US 11/20/15 P2700</v>
      </c>
    </row>
    <row r="4863" spans="1:7" x14ac:dyDescent="0.25">
      <c r="A4863">
        <v>0</v>
      </c>
      <c r="B4863" s="9">
        <v>9.4547945205479452E-5</v>
      </c>
      <c r="C4863" s="9" t="str">
        <f t="shared" si="150"/>
        <v>$H$4890</v>
      </c>
      <c r="D4863" s="9" t="str">
        <f t="shared" si="151"/>
        <v>H4890</v>
      </c>
      <c r="F4863">
        <v>97440</v>
      </c>
      <c r="G4863" s="1" t="str">
        <f>_xll.BDS("SPX Index","CHAIN_TICKERS", "CHAIN_STRIKE_PX_OVRD",F4863, "CHAIN_PUT_CALL_TYPE_OVRD=P", "CHAIN_PERIODICITY_OVRD=M")</f>
        <v>SPX US 11/20/15 P2700</v>
      </c>
    </row>
    <row r="4864" spans="1:7" x14ac:dyDescent="0.25">
      <c r="A4864">
        <v>0</v>
      </c>
      <c r="B4864" s="9">
        <v>9.509589041095891E-5</v>
      </c>
      <c r="C4864" s="9" t="str">
        <f t="shared" si="150"/>
        <v>$H$4891</v>
      </c>
      <c r="D4864" s="9" t="str">
        <f t="shared" si="151"/>
        <v>H4891</v>
      </c>
      <c r="F4864">
        <v>97460</v>
      </c>
      <c r="G4864" s="1" t="str">
        <f>_xll.BDS("SPX Index","CHAIN_TICKERS", "CHAIN_STRIKE_PX_OVRD",F4864, "CHAIN_PUT_CALL_TYPE_OVRD=P", "CHAIN_PERIODICITY_OVRD=M")</f>
        <v>SPX US 11/20/15 P2700</v>
      </c>
    </row>
    <row r="4865" spans="1:7" x14ac:dyDescent="0.25">
      <c r="A4865">
        <v>0</v>
      </c>
      <c r="B4865" s="9">
        <v>9.5917808219178076E-5</v>
      </c>
      <c r="C4865" s="9" t="str">
        <f t="shared" si="150"/>
        <v>$H$4892</v>
      </c>
      <c r="D4865" s="9" t="str">
        <f t="shared" si="151"/>
        <v>H4892</v>
      </c>
      <c r="F4865">
        <v>97480</v>
      </c>
      <c r="G4865" s="1" t="str">
        <f>_xll.BDS("SPX Index","CHAIN_TICKERS", "CHAIN_STRIKE_PX_OVRD",F4865, "CHAIN_PUT_CALL_TYPE_OVRD=P", "CHAIN_PERIODICITY_OVRD=M")</f>
        <v>SPX US 11/20/15 P2700</v>
      </c>
    </row>
    <row r="4866" spans="1:7" x14ac:dyDescent="0.25">
      <c r="A4866">
        <v>0</v>
      </c>
      <c r="B4866" s="9">
        <v>9.5424657534246574E-5</v>
      </c>
      <c r="C4866" s="9" t="str">
        <f t="shared" si="150"/>
        <v>$H$4893</v>
      </c>
      <c r="D4866" s="9" t="str">
        <f t="shared" si="151"/>
        <v>H4893</v>
      </c>
      <c r="F4866">
        <v>97500</v>
      </c>
      <c r="G4866" s="1" t="str">
        <f>_xll.BDS("SPX Index","CHAIN_TICKERS", "CHAIN_STRIKE_PX_OVRD",F4866, "CHAIN_PUT_CALL_TYPE_OVRD=P", "CHAIN_PERIODICITY_OVRD=M")</f>
        <v>SPX US 11/20/15 P2700</v>
      </c>
    </row>
    <row r="4867" spans="1:7" x14ac:dyDescent="0.25">
      <c r="A4867">
        <v>0</v>
      </c>
      <c r="B4867" s="9">
        <v>9.4849315068493159E-5</v>
      </c>
      <c r="C4867" s="9" t="str">
        <f t="shared" si="150"/>
        <v>$H$4894</v>
      </c>
      <c r="D4867" s="9" t="str">
        <f t="shared" si="151"/>
        <v>H4894</v>
      </c>
      <c r="F4867">
        <v>97520</v>
      </c>
      <c r="G4867" s="1" t="str">
        <f>_xll.BDS("SPX Index","CHAIN_TICKERS", "CHAIN_STRIKE_PX_OVRD",F4867, "CHAIN_PUT_CALL_TYPE_OVRD=P", "CHAIN_PERIODICITY_OVRD=M")</f>
        <v>SPX US 11/20/15 P2700</v>
      </c>
    </row>
    <row r="4868" spans="1:7" x14ac:dyDescent="0.25">
      <c r="A4868">
        <v>0</v>
      </c>
      <c r="B4868" s="9">
        <v>9.6821917808219169E-5</v>
      </c>
      <c r="C4868" s="9" t="str">
        <f t="shared" ref="C4868:C4931" si="152">ADDRESS(ROW(B4868)+MATCH(1,B4868:B4894),8)</f>
        <v>$H$4895</v>
      </c>
      <c r="D4868" s="9" t="str">
        <f t="shared" ref="D4868:D4931" si="153">"H"&amp;(ROW(B4868)+MATCH(1,B4868:B4894))</f>
        <v>H4895</v>
      </c>
      <c r="F4868">
        <v>97540</v>
      </c>
      <c r="G4868" s="1" t="str">
        <f>_xll.BDS("SPX Index","CHAIN_TICKERS", "CHAIN_STRIKE_PX_OVRD",F4868, "CHAIN_PUT_CALL_TYPE_OVRD=P", "CHAIN_PERIODICITY_OVRD=M")</f>
        <v>SPX US 11/20/15 P2700</v>
      </c>
    </row>
    <row r="4869" spans="1:7" x14ac:dyDescent="0.25">
      <c r="A4869">
        <v>0</v>
      </c>
      <c r="B4869" s="9">
        <v>9.7068493150684934E-5</v>
      </c>
      <c r="C4869" s="9" t="str">
        <f t="shared" si="152"/>
        <v>$H$4896</v>
      </c>
      <c r="D4869" s="9" t="str">
        <f t="shared" si="153"/>
        <v>H4896</v>
      </c>
      <c r="F4869">
        <v>97560</v>
      </c>
      <c r="G4869" s="1" t="str">
        <f>_xll.BDS("SPX Index","CHAIN_TICKERS", "CHAIN_STRIKE_PX_OVRD",F4869, "CHAIN_PUT_CALL_TYPE_OVRD=P", "CHAIN_PERIODICITY_OVRD=M")</f>
        <v>SPX US 11/20/15 P2700</v>
      </c>
    </row>
    <row r="4870" spans="1:7" x14ac:dyDescent="0.25">
      <c r="A4870">
        <v>0</v>
      </c>
      <c r="B4870" s="9">
        <v>9.7616438356164378E-5</v>
      </c>
      <c r="C4870" s="9" t="str">
        <f t="shared" si="152"/>
        <v>$H$4897</v>
      </c>
      <c r="D4870" s="9" t="str">
        <f t="shared" si="153"/>
        <v>H4897</v>
      </c>
      <c r="F4870">
        <v>97580</v>
      </c>
      <c r="G4870" s="1" t="str">
        <f>_xll.BDS("SPX Index","CHAIN_TICKERS", "CHAIN_STRIKE_PX_OVRD",F4870, "CHAIN_PUT_CALL_TYPE_OVRD=P", "CHAIN_PERIODICITY_OVRD=M")</f>
        <v>SPX US 11/20/15 P2700</v>
      </c>
    </row>
    <row r="4871" spans="1:7" x14ac:dyDescent="0.25">
      <c r="A4871">
        <v>0</v>
      </c>
      <c r="B4871" s="9">
        <v>9.8794520547945206E-5</v>
      </c>
      <c r="C4871" s="9" t="str">
        <f t="shared" si="152"/>
        <v>$H$4898</v>
      </c>
      <c r="D4871" s="9" t="str">
        <f t="shared" si="153"/>
        <v>H4898</v>
      </c>
      <c r="F4871">
        <v>97600</v>
      </c>
      <c r="G4871" s="1" t="str">
        <f>_xll.BDS("SPX Index","CHAIN_TICKERS", "CHAIN_STRIKE_PX_OVRD",F4871, "CHAIN_PUT_CALL_TYPE_OVRD=P", "CHAIN_PERIODICITY_OVRD=M")</f>
        <v>SPX US 11/20/15 P2700</v>
      </c>
    </row>
    <row r="4872" spans="1:7" x14ac:dyDescent="0.25">
      <c r="A4872">
        <v>0</v>
      </c>
      <c r="B4872" s="9">
        <v>9.736986301369864E-5</v>
      </c>
      <c r="C4872" s="9" t="str">
        <f t="shared" si="152"/>
        <v>$H$4899</v>
      </c>
      <c r="D4872" s="9" t="str">
        <f t="shared" si="153"/>
        <v>H4899</v>
      </c>
      <c r="F4872">
        <v>97620</v>
      </c>
      <c r="G4872" s="1" t="str">
        <f>_xll.BDS("SPX Index","CHAIN_TICKERS", "CHAIN_STRIKE_PX_OVRD",F4872, "CHAIN_PUT_CALL_TYPE_OVRD=P", "CHAIN_PERIODICITY_OVRD=M")</f>
        <v>SPX US 11/20/15 P2700</v>
      </c>
    </row>
    <row r="4873" spans="1:7" x14ac:dyDescent="0.25">
      <c r="A4873">
        <v>0</v>
      </c>
      <c r="B4873" s="9">
        <v>9.8493150684931499E-5</v>
      </c>
      <c r="C4873" s="9" t="str">
        <f t="shared" si="152"/>
        <v>$H$4900</v>
      </c>
      <c r="D4873" s="9" t="str">
        <f t="shared" si="153"/>
        <v>H4900</v>
      </c>
      <c r="F4873">
        <v>97640</v>
      </c>
      <c r="G4873" s="1" t="str">
        <f>_xll.BDS("SPX Index","CHAIN_TICKERS", "CHAIN_STRIKE_PX_OVRD",F4873, "CHAIN_PUT_CALL_TYPE_OVRD=P", "CHAIN_PERIODICITY_OVRD=M")</f>
        <v>SPX US 11/20/15 P2700</v>
      </c>
    </row>
    <row r="4874" spans="1:7" x14ac:dyDescent="0.25">
      <c r="A4874">
        <v>0</v>
      </c>
      <c r="B4874" s="9">
        <v>9.8739726027397264E-5</v>
      </c>
      <c r="C4874" s="9" t="str">
        <f t="shared" si="152"/>
        <v>$H$4901</v>
      </c>
      <c r="D4874" s="9" t="str">
        <f t="shared" si="153"/>
        <v>H4901</v>
      </c>
      <c r="F4874">
        <v>97660</v>
      </c>
      <c r="G4874" s="1" t="str">
        <f>_xll.BDS("SPX Index","CHAIN_TICKERS", "CHAIN_STRIKE_PX_OVRD",F4874, "CHAIN_PUT_CALL_TYPE_OVRD=P", "CHAIN_PERIODICITY_OVRD=M")</f>
        <v>SPX US 11/20/15 P2700</v>
      </c>
    </row>
    <row r="4875" spans="1:7" x14ac:dyDescent="0.25">
      <c r="A4875">
        <v>0</v>
      </c>
      <c r="B4875" s="9">
        <v>9.8739726027397264E-5</v>
      </c>
      <c r="C4875" s="9" t="str">
        <f t="shared" si="152"/>
        <v>$H$4902</v>
      </c>
      <c r="D4875" s="9" t="str">
        <f t="shared" si="153"/>
        <v>H4902</v>
      </c>
      <c r="F4875">
        <v>97680</v>
      </c>
      <c r="G4875" s="1" t="str">
        <f>_xll.BDS("SPX Index","CHAIN_TICKERS", "CHAIN_STRIKE_PX_OVRD",F4875, "CHAIN_PUT_CALL_TYPE_OVRD=P", "CHAIN_PERIODICITY_OVRD=M")</f>
        <v>SPX US 11/20/15 P2700</v>
      </c>
    </row>
    <row r="4876" spans="1:7" x14ac:dyDescent="0.25">
      <c r="A4876">
        <v>0</v>
      </c>
      <c r="B4876" s="9">
        <v>9.9863013698630137E-5</v>
      </c>
      <c r="C4876" s="9" t="str">
        <f t="shared" si="152"/>
        <v>$H$4903</v>
      </c>
      <c r="D4876" s="9" t="str">
        <f t="shared" si="153"/>
        <v>H4903</v>
      </c>
      <c r="F4876">
        <v>97700</v>
      </c>
      <c r="G4876" s="1" t="str">
        <f>_xll.BDS("SPX Index","CHAIN_TICKERS", "CHAIN_STRIKE_PX_OVRD",F4876, "CHAIN_PUT_CALL_TYPE_OVRD=P", "CHAIN_PERIODICITY_OVRD=M")</f>
        <v>SPX US 11/20/15 P2700</v>
      </c>
    </row>
    <row r="4877" spans="1:7" x14ac:dyDescent="0.25">
      <c r="A4877">
        <v>0</v>
      </c>
      <c r="B4877" s="9">
        <v>1.0134246575342466E-4</v>
      </c>
      <c r="C4877" s="9" t="str">
        <f t="shared" si="152"/>
        <v>$H$4904</v>
      </c>
      <c r="D4877" s="9" t="str">
        <f t="shared" si="153"/>
        <v>H4904</v>
      </c>
      <c r="F4877">
        <v>97720</v>
      </c>
      <c r="G4877" s="1" t="str">
        <f>_xll.BDS("SPX Index","CHAIN_TICKERS", "CHAIN_STRIKE_PX_OVRD",F4877, "CHAIN_PUT_CALL_TYPE_OVRD=P", "CHAIN_PERIODICITY_OVRD=M")</f>
        <v>SPX US 11/20/15 P2700</v>
      </c>
    </row>
    <row r="4878" spans="1:7" x14ac:dyDescent="0.25">
      <c r="A4878">
        <v>0</v>
      </c>
      <c r="B4878" s="9">
        <v>1.0246575342465754E-4</v>
      </c>
      <c r="C4878" s="9" t="str">
        <f t="shared" si="152"/>
        <v>$H$4905</v>
      </c>
      <c r="D4878" s="9" t="str">
        <f t="shared" si="153"/>
        <v>H4905</v>
      </c>
      <c r="F4878">
        <v>97740</v>
      </c>
      <c r="G4878" s="1" t="str">
        <f>_xll.BDS("SPX Index","CHAIN_TICKERS", "CHAIN_STRIKE_PX_OVRD",F4878, "CHAIN_PUT_CALL_TYPE_OVRD=P", "CHAIN_PERIODICITY_OVRD=M")</f>
        <v>SPX US 11/20/15 P2700</v>
      </c>
    </row>
    <row r="4879" spans="1:7" x14ac:dyDescent="0.25">
      <c r="A4879">
        <v>0</v>
      </c>
      <c r="B4879" s="9">
        <v>1.0383561643835617E-4</v>
      </c>
      <c r="C4879" s="9" t="str">
        <f t="shared" si="152"/>
        <v>$H$4906</v>
      </c>
      <c r="D4879" s="9" t="str">
        <f t="shared" si="153"/>
        <v>H4906</v>
      </c>
      <c r="F4879">
        <v>97760</v>
      </c>
      <c r="G4879" s="1" t="str">
        <f>_xll.BDS("SPX Index","CHAIN_TICKERS", "CHAIN_STRIKE_PX_OVRD",F4879, "CHAIN_PUT_CALL_TYPE_OVRD=P", "CHAIN_PERIODICITY_OVRD=M")</f>
        <v>SPX US 11/20/15 P2700</v>
      </c>
    </row>
    <row r="4880" spans="1:7" x14ac:dyDescent="0.25">
      <c r="A4880">
        <v>0</v>
      </c>
      <c r="B4880" s="9">
        <v>1.0356164383561645E-4</v>
      </c>
      <c r="C4880" s="9" t="str">
        <f t="shared" si="152"/>
        <v>$H$4907</v>
      </c>
      <c r="D4880" s="9" t="str">
        <f t="shared" si="153"/>
        <v>H4907</v>
      </c>
      <c r="F4880">
        <v>97780</v>
      </c>
      <c r="G4880" s="1" t="str">
        <f>_xll.BDS("SPX Index","CHAIN_TICKERS", "CHAIN_STRIKE_PX_OVRD",F4880, "CHAIN_PUT_CALL_TYPE_OVRD=P", "CHAIN_PERIODICITY_OVRD=M")</f>
        <v>SPX US 11/20/15 P2700</v>
      </c>
    </row>
    <row r="4881" spans="1:7" x14ac:dyDescent="0.25">
      <c r="A4881">
        <v>0</v>
      </c>
      <c r="B4881" s="9">
        <v>1.0558904109589041E-4</v>
      </c>
      <c r="C4881" s="9" t="str">
        <f t="shared" si="152"/>
        <v>$H$4908</v>
      </c>
      <c r="D4881" s="9" t="str">
        <f t="shared" si="153"/>
        <v>H4908</v>
      </c>
      <c r="F4881">
        <v>97800</v>
      </c>
      <c r="G4881" s="1" t="str">
        <f>_xll.BDS("SPX Index","CHAIN_TICKERS", "CHAIN_STRIKE_PX_OVRD",F4881, "CHAIN_PUT_CALL_TYPE_OVRD=P", "CHAIN_PERIODICITY_OVRD=M")</f>
        <v>SPX US 11/20/15 P2700</v>
      </c>
    </row>
    <row r="4882" spans="1:7" x14ac:dyDescent="0.25">
      <c r="A4882">
        <v>0</v>
      </c>
      <c r="B4882" s="9">
        <v>1.0558904109589041E-4</v>
      </c>
      <c r="C4882" s="9" t="str">
        <f t="shared" si="152"/>
        <v>$H$4909</v>
      </c>
      <c r="D4882" s="9" t="str">
        <f t="shared" si="153"/>
        <v>H4909</v>
      </c>
      <c r="F4882">
        <v>97820</v>
      </c>
      <c r="G4882" s="1" t="str">
        <f>_xll.BDS("SPX Index","CHAIN_TICKERS", "CHAIN_STRIKE_PX_OVRD",F4882, "CHAIN_PUT_CALL_TYPE_OVRD=P", "CHAIN_PERIODICITY_OVRD=M")</f>
        <v>SPX US 11/20/15 P2700</v>
      </c>
    </row>
    <row r="4883" spans="1:7" x14ac:dyDescent="0.25">
      <c r="A4883">
        <v>1</v>
      </c>
      <c r="B4883" s="9">
        <v>1.05013698630137E-4</v>
      </c>
      <c r="C4883" s="9" t="str">
        <f t="shared" si="152"/>
        <v>$H$4910</v>
      </c>
      <c r="D4883" s="9" t="str">
        <f t="shared" si="153"/>
        <v>H4910</v>
      </c>
      <c r="F4883">
        <v>97840</v>
      </c>
      <c r="G4883" s="1" t="str">
        <f>_xll.BDS("SPX Index","CHAIN_TICKERS", "CHAIN_STRIKE_PX_OVRD",F4883, "CHAIN_PUT_CALL_TYPE_OVRD=P", "CHAIN_PERIODICITY_OVRD=M")</f>
        <v>SPX US 11/20/15 P2700</v>
      </c>
    </row>
    <row r="4884" spans="1:7" x14ac:dyDescent="0.25">
      <c r="A4884">
        <v>0</v>
      </c>
      <c r="B4884" s="9">
        <v>1.0553424657534246E-4</v>
      </c>
      <c r="C4884" s="9" t="str">
        <f t="shared" si="152"/>
        <v>$H$4911</v>
      </c>
      <c r="D4884" s="9" t="str">
        <f t="shared" si="153"/>
        <v>H4911</v>
      </c>
      <c r="F4884">
        <v>97860</v>
      </c>
      <c r="G4884" s="1" t="str">
        <f>_xll.BDS("SPX Index","CHAIN_TICKERS", "CHAIN_STRIKE_PX_OVRD",F4884, "CHAIN_PUT_CALL_TYPE_OVRD=P", "CHAIN_PERIODICITY_OVRD=M")</f>
        <v>SPX US 11/20/15 P2700</v>
      </c>
    </row>
    <row r="4885" spans="1:7" x14ac:dyDescent="0.25">
      <c r="A4885">
        <v>0</v>
      </c>
      <c r="B4885" s="9">
        <v>1.0553424657534246E-4</v>
      </c>
      <c r="C4885" s="9" t="str">
        <f t="shared" si="152"/>
        <v>$H$4912</v>
      </c>
      <c r="D4885" s="9" t="str">
        <f t="shared" si="153"/>
        <v>H4912</v>
      </c>
      <c r="F4885">
        <v>97880</v>
      </c>
      <c r="G4885" s="1" t="str">
        <f>_xll.BDS("SPX Index","CHAIN_TICKERS", "CHAIN_STRIKE_PX_OVRD",F4885, "CHAIN_PUT_CALL_TYPE_OVRD=P", "CHAIN_PERIODICITY_OVRD=M")</f>
        <v>SPX US 11/20/15 P2700</v>
      </c>
    </row>
    <row r="4886" spans="1:7" x14ac:dyDescent="0.25">
      <c r="A4886">
        <v>0</v>
      </c>
      <c r="B4886" s="9">
        <v>1.0758904109589041E-4</v>
      </c>
      <c r="C4886" s="9" t="str">
        <f t="shared" si="152"/>
        <v>$H$4913</v>
      </c>
      <c r="D4886" s="9" t="str">
        <f t="shared" si="153"/>
        <v>H4913</v>
      </c>
      <c r="F4886">
        <v>97900</v>
      </c>
      <c r="G4886" s="1" t="str">
        <f>_xll.BDS("SPX Index","CHAIN_TICKERS", "CHAIN_STRIKE_PX_OVRD",F4886, "CHAIN_PUT_CALL_TYPE_OVRD=P", "CHAIN_PERIODICITY_OVRD=M")</f>
        <v>SPX US 11/20/15 P2700</v>
      </c>
    </row>
    <row r="4887" spans="1:7" x14ac:dyDescent="0.25">
      <c r="A4887">
        <v>0</v>
      </c>
      <c r="B4887" s="9">
        <v>1.0671232876712328E-4</v>
      </c>
      <c r="C4887" s="9" t="str">
        <f t="shared" si="152"/>
        <v>$H$4914</v>
      </c>
      <c r="D4887" s="9" t="str">
        <f t="shared" si="153"/>
        <v>H4914</v>
      </c>
      <c r="F4887">
        <v>97920</v>
      </c>
      <c r="G4887" s="1" t="str">
        <f>_xll.BDS("SPX Index","CHAIN_TICKERS", "CHAIN_STRIKE_PX_OVRD",F4887, "CHAIN_PUT_CALL_TYPE_OVRD=P", "CHAIN_PERIODICITY_OVRD=M")</f>
        <v>SPX US 11/20/15 P2700</v>
      </c>
    </row>
    <row r="4888" spans="1:7" x14ac:dyDescent="0.25">
      <c r="A4888">
        <v>0</v>
      </c>
      <c r="B4888" s="9">
        <v>1.0643835616438356E-4</v>
      </c>
      <c r="C4888" s="9" t="str">
        <f t="shared" si="152"/>
        <v>$H$4915</v>
      </c>
      <c r="D4888" s="9" t="str">
        <f t="shared" si="153"/>
        <v>H4915</v>
      </c>
      <c r="F4888">
        <v>97940</v>
      </c>
      <c r="G4888" s="1" t="str">
        <f>_xll.BDS("SPX Index","CHAIN_TICKERS", "CHAIN_STRIKE_PX_OVRD",F4888, "CHAIN_PUT_CALL_TYPE_OVRD=P", "CHAIN_PERIODICITY_OVRD=M")</f>
        <v>SPX US 11/20/15 P2700</v>
      </c>
    </row>
    <row r="4889" spans="1:7" x14ac:dyDescent="0.25">
      <c r="A4889">
        <v>0</v>
      </c>
      <c r="B4889" s="9">
        <v>1.0723287671232877E-4</v>
      </c>
      <c r="C4889" s="9" t="str">
        <f t="shared" si="152"/>
        <v>$H$4916</v>
      </c>
      <c r="D4889" s="9" t="str">
        <f t="shared" si="153"/>
        <v>H4916</v>
      </c>
      <c r="F4889">
        <v>97960</v>
      </c>
      <c r="G4889" s="1" t="str">
        <f>_xll.BDS("SPX Index","CHAIN_TICKERS", "CHAIN_STRIKE_PX_OVRD",F4889, "CHAIN_PUT_CALL_TYPE_OVRD=P", "CHAIN_PERIODICITY_OVRD=M")</f>
        <v>SPX US 11/20/15 P2700</v>
      </c>
    </row>
    <row r="4890" spans="1:7" x14ac:dyDescent="0.25">
      <c r="A4890">
        <v>0</v>
      </c>
      <c r="B4890" s="9">
        <v>1.0638356164383562E-4</v>
      </c>
      <c r="C4890" s="9" t="str">
        <f t="shared" si="152"/>
        <v>$H$4917</v>
      </c>
      <c r="D4890" s="9" t="str">
        <f t="shared" si="153"/>
        <v>H4917</v>
      </c>
      <c r="F4890">
        <v>97980</v>
      </c>
      <c r="G4890" s="1" t="str">
        <f>_xll.BDS("SPX Index","CHAIN_TICKERS", "CHAIN_STRIKE_PX_OVRD",F4890, "CHAIN_PUT_CALL_TYPE_OVRD=P", "CHAIN_PERIODICITY_OVRD=M")</f>
        <v>SPX US 11/20/15 P2700</v>
      </c>
    </row>
    <row r="4891" spans="1:7" x14ac:dyDescent="0.25">
      <c r="A4891">
        <v>0</v>
      </c>
      <c r="B4891" s="9">
        <v>1.0843835616438357E-4</v>
      </c>
      <c r="C4891" s="9" t="str">
        <f t="shared" si="152"/>
        <v>$H$4918</v>
      </c>
      <c r="D4891" s="9" t="str">
        <f t="shared" si="153"/>
        <v>H4918</v>
      </c>
      <c r="F4891">
        <v>98000</v>
      </c>
      <c r="G4891" s="1" t="str">
        <f>_xll.BDS("SPX Index","CHAIN_TICKERS", "CHAIN_STRIKE_PX_OVRD",F4891, "CHAIN_PUT_CALL_TYPE_OVRD=P", "CHAIN_PERIODICITY_OVRD=M")</f>
        <v>SPX US 11/20/15 P2700</v>
      </c>
    </row>
    <row r="4892" spans="1:7" x14ac:dyDescent="0.25">
      <c r="A4892">
        <v>0</v>
      </c>
      <c r="B4892" s="9">
        <v>1.0756164383561645E-4</v>
      </c>
      <c r="C4892" s="9" t="str">
        <f t="shared" si="152"/>
        <v>$H$4919</v>
      </c>
      <c r="D4892" s="9" t="str">
        <f t="shared" si="153"/>
        <v>H4919</v>
      </c>
      <c r="F4892">
        <v>98020</v>
      </c>
      <c r="G4892" s="1" t="str">
        <f>_xll.BDS("SPX Index","CHAIN_TICKERS", "CHAIN_STRIKE_PX_OVRD",F4892, "CHAIN_PUT_CALL_TYPE_OVRD=P", "CHAIN_PERIODICITY_OVRD=M")</f>
        <v>SPX US 11/20/15 P2700</v>
      </c>
    </row>
    <row r="4893" spans="1:7" x14ac:dyDescent="0.25">
      <c r="A4893">
        <v>0</v>
      </c>
      <c r="B4893" s="9">
        <v>1.0783561643835616E-4</v>
      </c>
      <c r="C4893" s="9" t="str">
        <f t="shared" si="152"/>
        <v>$H$4920</v>
      </c>
      <c r="D4893" s="9" t="str">
        <f t="shared" si="153"/>
        <v>H4920</v>
      </c>
      <c r="F4893">
        <v>98040</v>
      </c>
      <c r="G4893" s="1" t="str">
        <f>_xll.BDS("SPX Index","CHAIN_TICKERS", "CHAIN_STRIKE_PX_OVRD",F4893, "CHAIN_PUT_CALL_TYPE_OVRD=P", "CHAIN_PERIODICITY_OVRD=M")</f>
        <v>SPX US 11/20/15 P2700</v>
      </c>
    </row>
    <row r="4894" spans="1:7" x14ac:dyDescent="0.25">
      <c r="A4894">
        <v>0</v>
      </c>
      <c r="B4894" s="9">
        <v>1.0838356164383562E-4</v>
      </c>
      <c r="C4894" s="9" t="str">
        <f t="shared" si="152"/>
        <v>$H$4921</v>
      </c>
      <c r="D4894" s="9" t="str">
        <f t="shared" si="153"/>
        <v>H4921</v>
      </c>
      <c r="F4894">
        <v>98060</v>
      </c>
      <c r="G4894" s="1" t="str">
        <f>_xll.BDS("SPX Index","CHAIN_TICKERS", "CHAIN_STRIKE_PX_OVRD",F4894, "CHAIN_PUT_CALL_TYPE_OVRD=P", "CHAIN_PERIODICITY_OVRD=M")</f>
        <v>SPX US 11/20/15 P2700</v>
      </c>
    </row>
    <row r="4895" spans="1:7" x14ac:dyDescent="0.25">
      <c r="A4895">
        <v>0</v>
      </c>
      <c r="B4895" s="9">
        <v>1.0723287671232877E-4</v>
      </c>
      <c r="C4895" s="9" t="str">
        <f t="shared" si="152"/>
        <v>$H$4922</v>
      </c>
      <c r="D4895" s="9" t="str">
        <f t="shared" si="153"/>
        <v>H4922</v>
      </c>
      <c r="F4895">
        <v>98080</v>
      </c>
      <c r="G4895" s="1" t="str">
        <f>_xll.BDS("SPX Index","CHAIN_TICKERS", "CHAIN_STRIKE_PX_OVRD",F4895, "CHAIN_PUT_CALL_TYPE_OVRD=P", "CHAIN_PERIODICITY_OVRD=M")</f>
        <v>SPX US 11/20/15 P2700</v>
      </c>
    </row>
    <row r="4896" spans="1:7" x14ac:dyDescent="0.25">
      <c r="A4896">
        <v>0</v>
      </c>
      <c r="B4896" s="9">
        <v>1.0843835616438357E-4</v>
      </c>
      <c r="C4896" s="9" t="str">
        <f t="shared" si="152"/>
        <v>$H$4923</v>
      </c>
      <c r="D4896" s="9" t="str">
        <f t="shared" si="153"/>
        <v>H4923</v>
      </c>
      <c r="F4896">
        <v>98100</v>
      </c>
      <c r="G4896" s="1" t="str">
        <f>_xll.BDS("SPX Index","CHAIN_TICKERS", "CHAIN_STRIKE_PX_OVRD",F4896, "CHAIN_PUT_CALL_TYPE_OVRD=P", "CHAIN_PERIODICITY_OVRD=M")</f>
        <v>SPX US 11/20/15 P2700</v>
      </c>
    </row>
    <row r="4897" spans="1:7" x14ac:dyDescent="0.25">
      <c r="A4897">
        <v>0</v>
      </c>
      <c r="B4897" s="9">
        <v>1.0841095890410959E-4</v>
      </c>
      <c r="C4897" s="9" t="str">
        <f t="shared" si="152"/>
        <v>$H$4924</v>
      </c>
      <c r="D4897" s="9" t="str">
        <f t="shared" si="153"/>
        <v>H4924</v>
      </c>
      <c r="F4897">
        <v>98120</v>
      </c>
      <c r="G4897" s="1" t="str">
        <f>_xll.BDS("SPX Index","CHAIN_TICKERS", "CHAIN_STRIKE_PX_OVRD",F4897, "CHAIN_PUT_CALL_TYPE_OVRD=P", "CHAIN_PERIODICITY_OVRD=M")</f>
        <v>SPX US 11/20/15 P2700</v>
      </c>
    </row>
    <row r="4898" spans="1:7" x14ac:dyDescent="0.25">
      <c r="A4898">
        <v>0</v>
      </c>
      <c r="B4898" s="9">
        <v>1.0865753424657535E-4</v>
      </c>
      <c r="C4898" s="9" t="str">
        <f t="shared" si="152"/>
        <v>$H$4925</v>
      </c>
      <c r="D4898" s="9" t="str">
        <f t="shared" si="153"/>
        <v>H4925</v>
      </c>
      <c r="F4898">
        <v>98140</v>
      </c>
      <c r="G4898" s="1" t="str">
        <f>_xll.BDS("SPX Index","CHAIN_TICKERS", "CHAIN_STRIKE_PX_OVRD",F4898, "CHAIN_PUT_CALL_TYPE_OVRD=P", "CHAIN_PERIODICITY_OVRD=M")</f>
        <v>SPX US 11/20/15 P2700</v>
      </c>
    </row>
    <row r="4899" spans="1:7" x14ac:dyDescent="0.25">
      <c r="A4899">
        <v>0</v>
      </c>
      <c r="B4899" s="9">
        <v>1.0865753424657535E-4</v>
      </c>
      <c r="C4899" s="9" t="str">
        <f t="shared" si="152"/>
        <v>$H$4926</v>
      </c>
      <c r="D4899" s="9" t="str">
        <f t="shared" si="153"/>
        <v>H4926</v>
      </c>
      <c r="F4899">
        <v>98160</v>
      </c>
      <c r="G4899" s="1" t="str">
        <f>_xll.BDS("SPX Index","CHAIN_TICKERS", "CHAIN_STRIKE_PX_OVRD",F4899, "CHAIN_PUT_CALL_TYPE_OVRD=P", "CHAIN_PERIODICITY_OVRD=M")</f>
        <v>SPX US 11/20/15 P2700</v>
      </c>
    </row>
    <row r="4900" spans="1:7" x14ac:dyDescent="0.25">
      <c r="A4900">
        <v>0</v>
      </c>
      <c r="B4900" s="9">
        <v>1.089041095890411E-4</v>
      </c>
      <c r="C4900" s="9" t="str">
        <f t="shared" si="152"/>
        <v>$H$4927</v>
      </c>
      <c r="D4900" s="9" t="str">
        <f t="shared" si="153"/>
        <v>H4927</v>
      </c>
      <c r="F4900">
        <v>98180</v>
      </c>
      <c r="G4900" s="1" t="str">
        <f>_xll.BDS("SPX Index","CHAIN_TICKERS", "CHAIN_STRIKE_PX_OVRD",F4900, "CHAIN_PUT_CALL_TYPE_OVRD=P", "CHAIN_PERIODICITY_OVRD=M")</f>
        <v>SPX US 11/20/15 P2700</v>
      </c>
    </row>
    <row r="4901" spans="1:7" x14ac:dyDescent="0.25">
      <c r="A4901">
        <v>0</v>
      </c>
      <c r="B4901" s="9">
        <v>1.0983561643835618E-4</v>
      </c>
      <c r="C4901" s="9" t="str">
        <f t="shared" si="152"/>
        <v>$H$4928</v>
      </c>
      <c r="D4901" s="9" t="str">
        <f t="shared" si="153"/>
        <v>H4928</v>
      </c>
      <c r="F4901">
        <v>98200</v>
      </c>
      <c r="G4901" s="1" t="str">
        <f>_xll.BDS("SPX Index","CHAIN_TICKERS", "CHAIN_STRIKE_PX_OVRD",F4901, "CHAIN_PUT_CALL_TYPE_OVRD=P", "CHAIN_PERIODICITY_OVRD=M")</f>
        <v>SPX US 11/20/15 P2700</v>
      </c>
    </row>
    <row r="4902" spans="1:7" x14ac:dyDescent="0.25">
      <c r="A4902">
        <v>0</v>
      </c>
      <c r="B4902" s="9">
        <v>1.0956164383561644E-4</v>
      </c>
      <c r="C4902" s="9" t="str">
        <f t="shared" si="152"/>
        <v>$H$4929</v>
      </c>
      <c r="D4902" s="9" t="str">
        <f t="shared" si="153"/>
        <v>H4929</v>
      </c>
      <c r="F4902">
        <v>98220</v>
      </c>
      <c r="G4902" s="1" t="str">
        <f>_xll.BDS("SPX Index","CHAIN_TICKERS", "CHAIN_STRIKE_PX_OVRD",F4902, "CHAIN_PUT_CALL_TYPE_OVRD=P", "CHAIN_PERIODICITY_OVRD=M")</f>
        <v>SPX US 11/20/15 P2700</v>
      </c>
    </row>
    <row r="4903" spans="1:7" x14ac:dyDescent="0.25">
      <c r="A4903">
        <v>3</v>
      </c>
      <c r="B4903" s="9">
        <v>1.0983561643835618E-4</v>
      </c>
      <c r="C4903" s="9" t="str">
        <f t="shared" si="152"/>
        <v>$H$4930</v>
      </c>
      <c r="D4903" s="9" t="str">
        <f t="shared" si="153"/>
        <v>H4930</v>
      </c>
      <c r="F4903">
        <v>98240</v>
      </c>
      <c r="G4903" s="1" t="str">
        <f>_xll.BDS("SPX Index","CHAIN_TICKERS", "CHAIN_STRIKE_PX_OVRD",F4903, "CHAIN_PUT_CALL_TYPE_OVRD=P", "CHAIN_PERIODICITY_OVRD=M")</f>
        <v>SPX US 11/20/15 P2700</v>
      </c>
    </row>
    <row r="4904" spans="1:7" x14ac:dyDescent="0.25">
      <c r="A4904">
        <v>0</v>
      </c>
      <c r="B4904" s="9">
        <v>1.0978082191780821E-4</v>
      </c>
      <c r="C4904" s="9" t="str">
        <f t="shared" si="152"/>
        <v>$H$4931</v>
      </c>
      <c r="D4904" s="9" t="str">
        <f t="shared" si="153"/>
        <v>H4931</v>
      </c>
      <c r="F4904">
        <v>98260</v>
      </c>
      <c r="G4904" s="1" t="str">
        <f>_xll.BDS("SPX Index","CHAIN_TICKERS", "CHAIN_STRIKE_PX_OVRD",F4904, "CHAIN_PUT_CALL_TYPE_OVRD=P", "CHAIN_PERIODICITY_OVRD=M")</f>
        <v>SPX US 11/20/15 P2700</v>
      </c>
    </row>
    <row r="4905" spans="1:7" x14ac:dyDescent="0.25">
      <c r="A4905">
        <v>0</v>
      </c>
      <c r="B4905" s="9">
        <v>1.0893150684931507E-4</v>
      </c>
      <c r="C4905" s="9" t="str">
        <f t="shared" si="152"/>
        <v>$H$4932</v>
      </c>
      <c r="D4905" s="9" t="str">
        <f t="shared" si="153"/>
        <v>H4932</v>
      </c>
      <c r="F4905">
        <v>98280</v>
      </c>
      <c r="G4905" s="1" t="str">
        <f>_xll.BDS("SPX Index","CHAIN_TICKERS", "CHAIN_STRIKE_PX_OVRD",F4905, "CHAIN_PUT_CALL_TYPE_OVRD=P", "CHAIN_PERIODICITY_OVRD=M")</f>
        <v>SPX US 11/20/15 P2700</v>
      </c>
    </row>
    <row r="4906" spans="1:7" x14ac:dyDescent="0.25">
      <c r="A4906">
        <v>0</v>
      </c>
      <c r="B4906" s="9">
        <v>1.0728767123287671E-4</v>
      </c>
      <c r="C4906" s="9" t="str">
        <f t="shared" si="152"/>
        <v>$H$4933</v>
      </c>
      <c r="D4906" s="9" t="str">
        <f t="shared" si="153"/>
        <v>H4933</v>
      </c>
      <c r="F4906">
        <v>98300</v>
      </c>
      <c r="G4906" s="1" t="str">
        <f>_xll.BDS("SPX Index","CHAIN_TICKERS", "CHAIN_STRIKE_PX_OVRD",F4906, "CHAIN_PUT_CALL_TYPE_OVRD=P", "CHAIN_PERIODICITY_OVRD=M")</f>
        <v>SPX US 11/20/15 P2700</v>
      </c>
    </row>
    <row r="4907" spans="1:7" x14ac:dyDescent="0.25">
      <c r="A4907">
        <v>0</v>
      </c>
      <c r="B4907" s="9">
        <v>1.0813698630136986E-4</v>
      </c>
      <c r="C4907" s="9" t="str">
        <f t="shared" si="152"/>
        <v>$H$4934</v>
      </c>
      <c r="D4907" s="9" t="str">
        <f t="shared" si="153"/>
        <v>H4934</v>
      </c>
      <c r="F4907">
        <v>98320</v>
      </c>
      <c r="G4907" s="1" t="str">
        <f>_xll.BDS("SPX Index","CHAIN_TICKERS", "CHAIN_STRIKE_PX_OVRD",F4907, "CHAIN_PUT_CALL_TYPE_OVRD=P", "CHAIN_PERIODICITY_OVRD=M")</f>
        <v>SPX US 11/20/15 P2700</v>
      </c>
    </row>
    <row r="4908" spans="1:7" x14ac:dyDescent="0.25">
      <c r="A4908">
        <v>0</v>
      </c>
      <c r="B4908" s="9">
        <v>1.0808219178082191E-4</v>
      </c>
      <c r="C4908" s="9" t="str">
        <f t="shared" si="152"/>
        <v>$H$4935</v>
      </c>
      <c r="D4908" s="9" t="str">
        <f t="shared" si="153"/>
        <v>H4935</v>
      </c>
      <c r="F4908">
        <v>98340</v>
      </c>
      <c r="G4908" s="1" t="str">
        <f>_xll.BDS("SPX Index","CHAIN_TICKERS", "CHAIN_STRIKE_PX_OVRD",F4908, "CHAIN_PUT_CALL_TYPE_OVRD=P", "CHAIN_PERIODICITY_OVRD=M")</f>
        <v>SPX US 11/20/15 P2700</v>
      </c>
    </row>
    <row r="4909" spans="1:7" x14ac:dyDescent="0.25">
      <c r="A4909">
        <v>0</v>
      </c>
      <c r="B4909" s="9">
        <v>1.0750684931506849E-4</v>
      </c>
      <c r="C4909" s="9" t="str">
        <f t="shared" si="152"/>
        <v>$H$4936</v>
      </c>
      <c r="D4909" s="9" t="str">
        <f t="shared" si="153"/>
        <v>H4936</v>
      </c>
      <c r="F4909">
        <v>98360</v>
      </c>
      <c r="G4909" s="1" t="str">
        <f>_xll.BDS("SPX Index","CHAIN_TICKERS", "CHAIN_STRIKE_PX_OVRD",F4909, "CHAIN_PUT_CALL_TYPE_OVRD=P", "CHAIN_PERIODICITY_OVRD=M")</f>
        <v>SPX US 11/20/15 P2700</v>
      </c>
    </row>
    <row r="4910" spans="1:7" x14ac:dyDescent="0.25">
      <c r="A4910">
        <v>0</v>
      </c>
      <c r="B4910" s="9">
        <v>1.08986301369863E-4</v>
      </c>
      <c r="C4910" s="9" t="str">
        <f t="shared" si="152"/>
        <v>$H$4937</v>
      </c>
      <c r="D4910" s="9" t="str">
        <f t="shared" si="153"/>
        <v>H4937</v>
      </c>
      <c r="F4910">
        <v>98380</v>
      </c>
      <c r="G4910" s="1" t="str">
        <f>_xll.BDS("SPX Index","CHAIN_TICKERS", "CHAIN_STRIKE_PX_OVRD",F4910, "CHAIN_PUT_CALL_TYPE_OVRD=P", "CHAIN_PERIODICITY_OVRD=M")</f>
        <v>SPX US 11/20/15 P2700</v>
      </c>
    </row>
    <row r="4911" spans="1:7" x14ac:dyDescent="0.25">
      <c r="A4911">
        <v>0</v>
      </c>
      <c r="B4911" s="9">
        <v>1.0786301369863014E-4</v>
      </c>
      <c r="C4911" s="9" t="str">
        <f t="shared" si="152"/>
        <v>$H$4938</v>
      </c>
      <c r="D4911" s="9" t="str">
        <f t="shared" si="153"/>
        <v>H4938</v>
      </c>
      <c r="F4911">
        <v>98400</v>
      </c>
      <c r="G4911" s="1" t="str">
        <f>_xll.BDS("SPX Index","CHAIN_TICKERS", "CHAIN_STRIKE_PX_OVRD",F4911, "CHAIN_PUT_CALL_TYPE_OVRD=P", "CHAIN_PERIODICITY_OVRD=M")</f>
        <v>SPX US 11/20/15 P2700</v>
      </c>
    </row>
    <row r="4912" spans="1:7" x14ac:dyDescent="0.25">
      <c r="A4912">
        <v>0</v>
      </c>
      <c r="B4912" s="9">
        <v>1.0868493150684932E-4</v>
      </c>
      <c r="C4912" s="9" t="str">
        <f t="shared" si="152"/>
        <v>$H$4939</v>
      </c>
      <c r="D4912" s="9" t="str">
        <f t="shared" si="153"/>
        <v>H4939</v>
      </c>
      <c r="F4912">
        <v>98420</v>
      </c>
      <c r="G4912" s="1" t="str">
        <f>_xll.BDS("SPX Index","CHAIN_TICKERS", "CHAIN_STRIKE_PX_OVRD",F4912, "CHAIN_PUT_CALL_TYPE_OVRD=P", "CHAIN_PERIODICITY_OVRD=M")</f>
        <v>SPX US 11/20/15 P2700</v>
      </c>
    </row>
    <row r="4913" spans="1:7" x14ac:dyDescent="0.25">
      <c r="A4913">
        <v>0</v>
      </c>
      <c r="B4913" s="9">
        <v>1.0923287671232877E-4</v>
      </c>
      <c r="C4913" s="9" t="str">
        <f t="shared" si="152"/>
        <v>$H$4940</v>
      </c>
      <c r="D4913" s="9" t="str">
        <f t="shared" si="153"/>
        <v>H4940</v>
      </c>
      <c r="F4913">
        <v>98440</v>
      </c>
      <c r="G4913" s="1" t="str">
        <f>_xll.BDS("SPX Index","CHAIN_TICKERS", "CHAIN_STRIKE_PX_OVRD",F4913, "CHAIN_PUT_CALL_TYPE_OVRD=P", "CHAIN_PERIODICITY_OVRD=M")</f>
        <v>SPX US 11/20/15 P2700</v>
      </c>
    </row>
    <row r="4914" spans="1:7" x14ac:dyDescent="0.25">
      <c r="A4914">
        <v>0</v>
      </c>
      <c r="B4914" s="9">
        <v>1.0950684931506849E-4</v>
      </c>
      <c r="C4914" s="9" t="str">
        <f t="shared" si="152"/>
        <v>$H$4941</v>
      </c>
      <c r="D4914" s="9" t="str">
        <f t="shared" si="153"/>
        <v>H4941</v>
      </c>
      <c r="F4914">
        <v>98460</v>
      </c>
      <c r="G4914" s="1" t="str">
        <f>_xll.BDS("SPX Index","CHAIN_TICKERS", "CHAIN_STRIKE_PX_OVRD",F4914, "CHAIN_PUT_CALL_TYPE_OVRD=P", "CHAIN_PERIODICITY_OVRD=M")</f>
        <v>SPX US 11/20/15 P2700</v>
      </c>
    </row>
    <row r="4915" spans="1:7" x14ac:dyDescent="0.25">
      <c r="A4915">
        <v>0</v>
      </c>
      <c r="B4915" s="9">
        <v>1.1041095890410959E-4</v>
      </c>
      <c r="C4915" s="9" t="str">
        <f t="shared" si="152"/>
        <v>$H$4942</v>
      </c>
      <c r="D4915" s="9" t="str">
        <f t="shared" si="153"/>
        <v>H4942</v>
      </c>
      <c r="F4915">
        <v>98480</v>
      </c>
      <c r="G4915" s="1" t="str">
        <f>_xll.BDS("SPX Index","CHAIN_TICKERS", "CHAIN_STRIKE_PX_OVRD",F4915, "CHAIN_PUT_CALL_TYPE_OVRD=P", "CHAIN_PERIODICITY_OVRD=M")</f>
        <v>SPX US 11/20/15 P2700</v>
      </c>
    </row>
    <row r="4916" spans="1:7" x14ac:dyDescent="0.25">
      <c r="A4916">
        <v>0</v>
      </c>
      <c r="B4916" s="9">
        <v>1.1010958904109589E-4</v>
      </c>
      <c r="C4916" s="9" t="str">
        <f t="shared" si="152"/>
        <v>$H$4943</v>
      </c>
      <c r="D4916" s="9" t="str">
        <f t="shared" si="153"/>
        <v>H4943</v>
      </c>
      <c r="F4916">
        <v>98500</v>
      </c>
      <c r="G4916" s="1" t="str">
        <f>_xll.BDS("SPX Index","CHAIN_TICKERS", "CHAIN_STRIKE_PX_OVRD",F4916, "CHAIN_PUT_CALL_TYPE_OVRD=P", "CHAIN_PERIODICITY_OVRD=M")</f>
        <v>SPX US 11/20/15 P2700</v>
      </c>
    </row>
    <row r="4917" spans="1:7" x14ac:dyDescent="0.25">
      <c r="A4917">
        <v>0</v>
      </c>
      <c r="B4917" s="9">
        <v>1.0783561643835616E-4</v>
      </c>
      <c r="C4917" s="9" t="str">
        <f t="shared" si="152"/>
        <v>$H$4944</v>
      </c>
      <c r="D4917" s="9" t="str">
        <f t="shared" si="153"/>
        <v>H4944</v>
      </c>
      <c r="F4917">
        <v>98520</v>
      </c>
      <c r="G4917" s="1" t="str">
        <f>_xll.BDS("SPX Index","CHAIN_TICKERS", "CHAIN_STRIKE_PX_OVRD",F4917, "CHAIN_PUT_CALL_TYPE_OVRD=P", "CHAIN_PERIODICITY_OVRD=M")</f>
        <v>SPX US 11/20/15 P2700</v>
      </c>
    </row>
    <row r="4918" spans="1:7" x14ac:dyDescent="0.25">
      <c r="A4918">
        <v>0</v>
      </c>
      <c r="B4918" s="9">
        <v>1.078082191780822E-4</v>
      </c>
      <c r="C4918" s="9" t="str">
        <f t="shared" si="152"/>
        <v>$H$4945</v>
      </c>
      <c r="D4918" s="9" t="str">
        <f t="shared" si="153"/>
        <v>H4945</v>
      </c>
      <c r="F4918">
        <v>98540</v>
      </c>
      <c r="G4918" s="1" t="str">
        <f>_xll.BDS("SPX Index","CHAIN_TICKERS", "CHAIN_STRIKE_PX_OVRD",F4918, "CHAIN_PUT_CALL_TYPE_OVRD=P", "CHAIN_PERIODICITY_OVRD=M")</f>
        <v>SPX US 11/20/15 P2700</v>
      </c>
    </row>
    <row r="4919" spans="1:7" x14ac:dyDescent="0.25">
      <c r="A4919">
        <v>0</v>
      </c>
      <c r="B4919" s="9">
        <v>1.0723287671232877E-4</v>
      </c>
      <c r="C4919" s="9" t="str">
        <f t="shared" si="152"/>
        <v>$H$4946</v>
      </c>
      <c r="D4919" s="9" t="str">
        <f t="shared" si="153"/>
        <v>H4946</v>
      </c>
      <c r="F4919">
        <v>98560</v>
      </c>
      <c r="G4919" s="1" t="str">
        <f>_xll.BDS("SPX Index","CHAIN_TICKERS", "CHAIN_STRIKE_PX_OVRD",F4919, "CHAIN_PUT_CALL_TYPE_OVRD=P", "CHAIN_PERIODICITY_OVRD=M")</f>
        <v>SPX US 11/20/15 P2700</v>
      </c>
    </row>
    <row r="4920" spans="1:7" x14ac:dyDescent="0.25">
      <c r="A4920">
        <v>0</v>
      </c>
      <c r="B4920" s="9">
        <v>1.0701369863013699E-4</v>
      </c>
      <c r="C4920" s="9" t="str">
        <f t="shared" si="152"/>
        <v>$H$4947</v>
      </c>
      <c r="D4920" s="9" t="str">
        <f t="shared" si="153"/>
        <v>H4947</v>
      </c>
      <c r="F4920">
        <v>98580</v>
      </c>
      <c r="G4920" s="1" t="str">
        <f>_xll.BDS("SPX Index","CHAIN_TICKERS", "CHAIN_STRIKE_PX_OVRD",F4920, "CHAIN_PUT_CALL_TYPE_OVRD=P", "CHAIN_PERIODICITY_OVRD=M")</f>
        <v>SPX US 11/20/15 P2700</v>
      </c>
    </row>
    <row r="4921" spans="1:7" x14ac:dyDescent="0.25">
      <c r="A4921">
        <v>0</v>
      </c>
      <c r="B4921" s="9">
        <v>1.0643835616438356E-4</v>
      </c>
      <c r="C4921" s="9" t="str">
        <f t="shared" si="152"/>
        <v>$H$4948</v>
      </c>
      <c r="D4921" s="9" t="str">
        <f t="shared" si="153"/>
        <v>H4948</v>
      </c>
      <c r="F4921">
        <v>98600</v>
      </c>
      <c r="G4921" s="1" t="str">
        <f>_xll.BDS("SPX Index","CHAIN_TICKERS", "CHAIN_STRIKE_PX_OVRD",F4921, "CHAIN_PUT_CALL_TYPE_OVRD=P", "CHAIN_PERIODICITY_OVRD=M")</f>
        <v>SPX US 11/20/15 P2700</v>
      </c>
    </row>
    <row r="4922" spans="1:7" x14ac:dyDescent="0.25">
      <c r="A4922">
        <v>1</v>
      </c>
      <c r="B4922" s="9">
        <v>1.0813698630136986E-4</v>
      </c>
      <c r="C4922" s="9" t="str">
        <f t="shared" si="152"/>
        <v>$H$4949</v>
      </c>
      <c r="D4922" s="9" t="str">
        <f t="shared" si="153"/>
        <v>H4949</v>
      </c>
      <c r="F4922">
        <v>98620</v>
      </c>
      <c r="G4922" s="1" t="str">
        <f>_xll.BDS("SPX Index","CHAIN_TICKERS", "CHAIN_STRIKE_PX_OVRD",F4922, "CHAIN_PUT_CALL_TYPE_OVRD=P", "CHAIN_PERIODICITY_OVRD=M")</f>
        <v>SPX US 11/20/15 P2700</v>
      </c>
    </row>
    <row r="4923" spans="1:7" x14ac:dyDescent="0.25">
      <c r="A4923">
        <v>0</v>
      </c>
      <c r="B4923" s="9">
        <v>1.0753424657534246E-4</v>
      </c>
      <c r="C4923" s="9" t="str">
        <f t="shared" si="152"/>
        <v>$H$4950</v>
      </c>
      <c r="D4923" s="9" t="str">
        <f t="shared" si="153"/>
        <v>H4950</v>
      </c>
      <c r="F4923">
        <v>98640</v>
      </c>
      <c r="G4923" s="1" t="str">
        <f>_xll.BDS("SPX Index","CHAIN_TICKERS", "CHAIN_STRIKE_PX_OVRD",F4923, "CHAIN_PUT_CALL_TYPE_OVRD=P", "CHAIN_PERIODICITY_OVRD=M")</f>
        <v>SPX US 11/20/15 P2700</v>
      </c>
    </row>
    <row r="4924" spans="1:7" x14ac:dyDescent="0.25">
      <c r="A4924">
        <v>0</v>
      </c>
      <c r="B4924" s="9">
        <v>1.0835616438356164E-4</v>
      </c>
      <c r="C4924" s="9" t="str">
        <f t="shared" si="152"/>
        <v>$H$4951</v>
      </c>
      <c r="D4924" s="9" t="str">
        <f t="shared" si="153"/>
        <v>H4951</v>
      </c>
      <c r="F4924">
        <v>98660</v>
      </c>
      <c r="G4924" s="1" t="str">
        <f>_xll.BDS("SPX Index","CHAIN_TICKERS", "CHAIN_STRIKE_PX_OVRD",F4924, "CHAIN_PUT_CALL_TYPE_OVRD=P", "CHAIN_PERIODICITY_OVRD=M")</f>
        <v>SPX US 11/20/15 P2700</v>
      </c>
    </row>
    <row r="4925" spans="1:7" x14ac:dyDescent="0.25">
      <c r="A4925">
        <v>0</v>
      </c>
      <c r="B4925" s="9">
        <v>1.0871232876712329E-4</v>
      </c>
      <c r="C4925" s="9" t="str">
        <f t="shared" si="152"/>
        <v>$H$4952</v>
      </c>
      <c r="D4925" s="9" t="str">
        <f t="shared" si="153"/>
        <v>H4952</v>
      </c>
      <c r="F4925">
        <v>98680</v>
      </c>
      <c r="G4925" s="1" t="str">
        <f>_xll.BDS("SPX Index","CHAIN_TICKERS", "CHAIN_STRIKE_PX_OVRD",F4925, "CHAIN_PUT_CALL_TYPE_OVRD=P", "CHAIN_PERIODICITY_OVRD=M")</f>
        <v>SPX US 11/20/15 P2700</v>
      </c>
    </row>
    <row r="4926" spans="1:7" x14ac:dyDescent="0.25">
      <c r="A4926">
        <v>0</v>
      </c>
      <c r="B4926" s="9">
        <v>1.0926027397260274E-4</v>
      </c>
      <c r="C4926" s="9" t="str">
        <f t="shared" si="152"/>
        <v>$H$4953</v>
      </c>
      <c r="D4926" s="9" t="str">
        <f t="shared" si="153"/>
        <v>H4953</v>
      </c>
      <c r="F4926">
        <v>98700</v>
      </c>
      <c r="G4926" s="1" t="str">
        <f>_xll.BDS("SPX Index","CHAIN_TICKERS", "CHAIN_STRIKE_PX_OVRD",F4926, "CHAIN_PUT_CALL_TYPE_OVRD=P", "CHAIN_PERIODICITY_OVRD=M")</f>
        <v>SPX US 11/20/15 P2700</v>
      </c>
    </row>
    <row r="4927" spans="1:7" x14ac:dyDescent="0.25">
      <c r="A4927">
        <v>0</v>
      </c>
      <c r="B4927" s="9">
        <v>1.0926027397260274E-4</v>
      </c>
      <c r="C4927" s="9" t="str">
        <f t="shared" si="152"/>
        <v>$H$4954</v>
      </c>
      <c r="D4927" s="9" t="str">
        <f t="shared" si="153"/>
        <v>H4954</v>
      </c>
      <c r="F4927">
        <v>98720</v>
      </c>
      <c r="G4927" s="1" t="str">
        <f>_xll.BDS("SPX Index","CHAIN_TICKERS", "CHAIN_STRIKE_PX_OVRD",F4927, "CHAIN_PUT_CALL_TYPE_OVRD=P", "CHAIN_PERIODICITY_OVRD=M")</f>
        <v>SPX US 11/20/15 P2700</v>
      </c>
    </row>
    <row r="4928" spans="1:7" x14ac:dyDescent="0.25">
      <c r="A4928">
        <v>0</v>
      </c>
      <c r="B4928" s="9">
        <v>1.0920547945205478E-4</v>
      </c>
      <c r="C4928" s="9" t="str">
        <f t="shared" si="152"/>
        <v>$H$4955</v>
      </c>
      <c r="D4928" s="9" t="str">
        <f t="shared" si="153"/>
        <v>H4955</v>
      </c>
      <c r="F4928">
        <v>98740</v>
      </c>
      <c r="G4928" s="1" t="str">
        <f>_xll.BDS("SPX Index","CHAIN_TICKERS", "CHAIN_STRIKE_PX_OVRD",F4928, "CHAIN_PUT_CALL_TYPE_OVRD=P", "CHAIN_PERIODICITY_OVRD=M")</f>
        <v>SPX US 11/20/15 P2700</v>
      </c>
    </row>
    <row r="4929" spans="1:7" x14ac:dyDescent="0.25">
      <c r="A4929">
        <v>0</v>
      </c>
      <c r="B4929" s="9">
        <v>1.0863013698630137E-4</v>
      </c>
      <c r="C4929" s="9" t="str">
        <f t="shared" si="152"/>
        <v>$H$4956</v>
      </c>
      <c r="D4929" s="9" t="str">
        <f t="shared" si="153"/>
        <v>H4956</v>
      </c>
      <c r="F4929">
        <v>98760</v>
      </c>
      <c r="G4929" s="1" t="str">
        <f>_xll.BDS("SPX Index","CHAIN_TICKERS", "CHAIN_STRIKE_PX_OVRD",F4929, "CHAIN_PUT_CALL_TYPE_OVRD=P", "CHAIN_PERIODICITY_OVRD=M")</f>
        <v>SPX US 11/20/15 P2700</v>
      </c>
    </row>
    <row r="4930" spans="1:7" x14ac:dyDescent="0.25">
      <c r="A4930">
        <v>0</v>
      </c>
      <c r="B4930" s="9">
        <v>1.0813698630136986E-4</v>
      </c>
      <c r="C4930" s="9" t="str">
        <f t="shared" si="152"/>
        <v>$H$4957</v>
      </c>
      <c r="D4930" s="9" t="str">
        <f t="shared" si="153"/>
        <v>H4957</v>
      </c>
      <c r="F4930">
        <v>98780</v>
      </c>
      <c r="G4930" s="1" t="str">
        <f>_xll.BDS("SPX Index","CHAIN_TICKERS", "CHAIN_STRIKE_PX_OVRD",F4930, "CHAIN_PUT_CALL_TYPE_OVRD=P", "CHAIN_PERIODICITY_OVRD=M")</f>
        <v>SPX US 11/20/15 P2700</v>
      </c>
    </row>
    <row r="4931" spans="1:7" x14ac:dyDescent="0.25">
      <c r="A4931">
        <v>0</v>
      </c>
      <c r="B4931" s="9">
        <v>1.0953424657534247E-4</v>
      </c>
      <c r="C4931" s="9" t="str">
        <f t="shared" si="152"/>
        <v>$H$4958</v>
      </c>
      <c r="D4931" s="9" t="str">
        <f t="shared" si="153"/>
        <v>H4958</v>
      </c>
      <c r="F4931">
        <v>98800</v>
      </c>
      <c r="G4931" s="1" t="str">
        <f>_xll.BDS("SPX Index","CHAIN_TICKERS", "CHAIN_STRIKE_PX_OVRD",F4931, "CHAIN_PUT_CALL_TYPE_OVRD=P", "CHAIN_PERIODICITY_OVRD=M")</f>
        <v>SPX US 11/20/15 P2700</v>
      </c>
    </row>
    <row r="4932" spans="1:7" x14ac:dyDescent="0.25">
      <c r="A4932">
        <v>0</v>
      </c>
      <c r="B4932" s="9">
        <v>1.1175342465753423E-4</v>
      </c>
      <c r="C4932" s="9" t="str">
        <f t="shared" ref="C4932:C4995" si="154">ADDRESS(ROW(B4932)+MATCH(1,B4932:B4958),8)</f>
        <v>$H$4959</v>
      </c>
      <c r="D4932" s="9" t="str">
        <f t="shared" ref="D4932:D4995" si="155">"H"&amp;(ROW(B4932)+MATCH(1,B4932:B4958))</f>
        <v>H4959</v>
      </c>
      <c r="F4932">
        <v>98820</v>
      </c>
      <c r="G4932" s="1" t="str">
        <f>_xll.BDS("SPX Index","CHAIN_TICKERS", "CHAIN_STRIKE_PX_OVRD",F4932, "CHAIN_PUT_CALL_TYPE_OVRD=P", "CHAIN_PERIODICITY_OVRD=M")</f>
        <v>SPX US 11/20/15 P2700</v>
      </c>
    </row>
    <row r="4933" spans="1:7" x14ac:dyDescent="0.25">
      <c r="A4933">
        <v>0</v>
      </c>
      <c r="B4933" s="9">
        <v>1.1287671232876712E-4</v>
      </c>
      <c r="C4933" s="9" t="str">
        <f t="shared" si="154"/>
        <v>$H$4960</v>
      </c>
      <c r="D4933" s="9" t="str">
        <f t="shared" si="155"/>
        <v>H4960</v>
      </c>
      <c r="F4933">
        <v>98840</v>
      </c>
      <c r="G4933" s="1" t="str">
        <f>_xll.BDS("SPX Index","CHAIN_TICKERS", "CHAIN_STRIKE_PX_OVRD",F4933, "CHAIN_PUT_CALL_TYPE_OVRD=P", "CHAIN_PERIODICITY_OVRD=M")</f>
        <v>SPX US 11/20/15 P2700</v>
      </c>
    </row>
    <row r="4934" spans="1:7" x14ac:dyDescent="0.25">
      <c r="A4934">
        <v>0</v>
      </c>
      <c r="B4934" s="9">
        <v>1.1465753424657533E-4</v>
      </c>
      <c r="C4934" s="9" t="str">
        <f t="shared" si="154"/>
        <v>$H$4961</v>
      </c>
      <c r="D4934" s="9" t="str">
        <f t="shared" si="155"/>
        <v>H4961</v>
      </c>
      <c r="F4934">
        <v>98860</v>
      </c>
      <c r="G4934" s="1" t="str">
        <f>_xll.BDS("SPX Index","CHAIN_TICKERS", "CHAIN_STRIKE_PX_OVRD",F4934, "CHAIN_PUT_CALL_TYPE_OVRD=P", "CHAIN_PERIODICITY_OVRD=M")</f>
        <v>SPX US 11/20/15 P2700</v>
      </c>
    </row>
    <row r="4935" spans="1:7" x14ac:dyDescent="0.25">
      <c r="A4935">
        <v>0</v>
      </c>
      <c r="B4935" s="9">
        <v>1.1463013698630138E-4</v>
      </c>
      <c r="C4935" s="9" t="str">
        <f t="shared" si="154"/>
        <v>$H$4962</v>
      </c>
      <c r="D4935" s="9" t="str">
        <f t="shared" si="155"/>
        <v>H4962</v>
      </c>
      <c r="F4935">
        <v>98880</v>
      </c>
      <c r="G4935" s="1" t="str">
        <f>_xll.BDS("SPX Index","CHAIN_TICKERS", "CHAIN_STRIKE_PX_OVRD",F4935, "CHAIN_PUT_CALL_TYPE_OVRD=P", "CHAIN_PERIODICITY_OVRD=M")</f>
        <v>SPX US 11/20/15 P2700</v>
      </c>
    </row>
    <row r="4936" spans="1:7" x14ac:dyDescent="0.25">
      <c r="A4936">
        <v>0</v>
      </c>
      <c r="B4936" s="9">
        <v>1.1517808219178082E-4</v>
      </c>
      <c r="C4936" s="9" t="str">
        <f t="shared" si="154"/>
        <v>$H$4963</v>
      </c>
      <c r="D4936" s="9" t="str">
        <f t="shared" si="155"/>
        <v>H4963</v>
      </c>
      <c r="F4936">
        <v>98900</v>
      </c>
      <c r="G4936" s="1" t="str">
        <f>_xll.BDS("SPX Index","CHAIN_TICKERS", "CHAIN_STRIKE_PX_OVRD",F4936, "CHAIN_PUT_CALL_TYPE_OVRD=P", "CHAIN_PERIODICITY_OVRD=M")</f>
        <v>SPX US 11/20/15 P2700</v>
      </c>
    </row>
    <row r="4937" spans="1:7" x14ac:dyDescent="0.25">
      <c r="A4937">
        <v>0</v>
      </c>
      <c r="B4937" s="9">
        <v>1.1545205479452056E-4</v>
      </c>
      <c r="C4937" s="9" t="str">
        <f t="shared" si="154"/>
        <v>$H$4964</v>
      </c>
      <c r="D4937" s="9" t="str">
        <f t="shared" si="155"/>
        <v>H4964</v>
      </c>
      <c r="F4937">
        <v>98920</v>
      </c>
      <c r="G4937" s="1" t="str">
        <f>_xll.BDS("SPX Index","CHAIN_TICKERS", "CHAIN_STRIKE_PX_OVRD",F4937, "CHAIN_PUT_CALL_TYPE_OVRD=P", "CHAIN_PERIODICITY_OVRD=M")</f>
        <v>SPX US 11/20/15 P2700</v>
      </c>
    </row>
    <row r="4938" spans="1:7" x14ac:dyDescent="0.25">
      <c r="A4938">
        <v>0</v>
      </c>
      <c r="B4938" s="9">
        <v>1.1750684931506848E-4</v>
      </c>
      <c r="C4938" s="9" t="str">
        <f t="shared" si="154"/>
        <v>$H$4965</v>
      </c>
      <c r="D4938" s="9" t="str">
        <f t="shared" si="155"/>
        <v>H4965</v>
      </c>
      <c r="F4938">
        <v>98940</v>
      </c>
      <c r="G4938" s="1" t="str">
        <f>_xll.BDS("SPX Index","CHAIN_TICKERS", "CHAIN_STRIKE_PX_OVRD",F4938, "CHAIN_PUT_CALL_TYPE_OVRD=P", "CHAIN_PERIODICITY_OVRD=M")</f>
        <v>SPX US 11/20/15 P2700</v>
      </c>
    </row>
    <row r="4939" spans="1:7" x14ac:dyDescent="0.25">
      <c r="A4939">
        <v>0</v>
      </c>
      <c r="B4939" s="9">
        <v>1.1778082191780823E-4</v>
      </c>
      <c r="C4939" s="9" t="str">
        <f t="shared" si="154"/>
        <v>$H$4966</v>
      </c>
      <c r="D4939" s="9" t="str">
        <f t="shared" si="155"/>
        <v>H4966</v>
      </c>
      <c r="F4939">
        <v>98960</v>
      </c>
      <c r="G4939" s="1" t="str">
        <f>_xll.BDS("SPX Index","CHAIN_TICKERS", "CHAIN_STRIKE_PX_OVRD",F4939, "CHAIN_PUT_CALL_TYPE_OVRD=P", "CHAIN_PERIODICITY_OVRD=M")</f>
        <v>SPX US 11/20/15 P2700</v>
      </c>
    </row>
    <row r="4940" spans="1:7" x14ac:dyDescent="0.25">
      <c r="A4940">
        <v>0</v>
      </c>
      <c r="B4940" s="9">
        <v>1.1805479452054795E-4</v>
      </c>
      <c r="C4940" s="9" t="str">
        <f t="shared" si="154"/>
        <v>$H$4967</v>
      </c>
      <c r="D4940" s="9" t="str">
        <f t="shared" si="155"/>
        <v>H4967</v>
      </c>
      <c r="F4940">
        <v>98980</v>
      </c>
      <c r="G4940" s="1" t="str">
        <f>_xll.BDS("SPX Index","CHAIN_TICKERS", "CHAIN_STRIKE_PX_OVRD",F4940, "CHAIN_PUT_CALL_TYPE_OVRD=P", "CHAIN_PERIODICITY_OVRD=M")</f>
        <v>SPX US 11/20/15 P2700</v>
      </c>
    </row>
    <row r="4941" spans="1:7" x14ac:dyDescent="0.25">
      <c r="A4941">
        <v>0</v>
      </c>
      <c r="B4941" s="9">
        <v>1.1854794520547945E-4</v>
      </c>
      <c r="C4941" s="9" t="str">
        <f t="shared" si="154"/>
        <v>$H$4968</v>
      </c>
      <c r="D4941" s="9" t="str">
        <f t="shared" si="155"/>
        <v>H4968</v>
      </c>
      <c r="F4941">
        <v>99000</v>
      </c>
      <c r="G4941" s="1" t="str">
        <f>_xll.BDS("SPX Index","CHAIN_TICKERS", "CHAIN_STRIKE_PX_OVRD",F4941, "CHAIN_PUT_CALL_TYPE_OVRD=P", "CHAIN_PERIODICITY_OVRD=M")</f>
        <v>SPX US 11/20/15 P2700</v>
      </c>
    </row>
    <row r="4942" spans="1:7" x14ac:dyDescent="0.25">
      <c r="A4942">
        <v>0</v>
      </c>
      <c r="B4942" s="9">
        <v>1.1852054794520547E-4</v>
      </c>
      <c r="C4942" s="9" t="str">
        <f t="shared" si="154"/>
        <v>$H$4969</v>
      </c>
      <c r="D4942" s="9" t="str">
        <f t="shared" si="155"/>
        <v>H4969</v>
      </c>
      <c r="F4942">
        <v>99020</v>
      </c>
      <c r="G4942" s="1" t="str">
        <f>_xll.BDS("SPX Index","CHAIN_TICKERS", "CHAIN_STRIKE_PX_OVRD",F4942, "CHAIN_PUT_CALL_TYPE_OVRD=P", "CHAIN_PERIODICITY_OVRD=M")</f>
        <v>SPX US 11/20/15 P2700</v>
      </c>
    </row>
    <row r="4943" spans="1:7" x14ac:dyDescent="0.25">
      <c r="A4943">
        <v>0</v>
      </c>
      <c r="B4943" s="9">
        <v>1.1920547945205479E-4</v>
      </c>
      <c r="C4943" s="9" t="str">
        <f t="shared" si="154"/>
        <v>$H$4970</v>
      </c>
      <c r="D4943" s="9" t="str">
        <f t="shared" si="155"/>
        <v>H4970</v>
      </c>
      <c r="F4943">
        <v>99040</v>
      </c>
      <c r="G4943" s="1" t="str">
        <f>_xll.BDS("SPX Index","CHAIN_TICKERS", "CHAIN_STRIKE_PX_OVRD",F4943, "CHAIN_PUT_CALL_TYPE_OVRD=P", "CHAIN_PERIODICITY_OVRD=M")</f>
        <v>SPX US 11/20/15 P2700</v>
      </c>
    </row>
    <row r="4944" spans="1:7" x14ac:dyDescent="0.25">
      <c r="A4944">
        <v>1</v>
      </c>
      <c r="B4944" s="9">
        <v>1.1917808219178081E-4</v>
      </c>
      <c r="C4944" s="9" t="str">
        <f t="shared" si="154"/>
        <v>$H$4971</v>
      </c>
      <c r="D4944" s="9" t="str">
        <f t="shared" si="155"/>
        <v>H4971</v>
      </c>
      <c r="F4944">
        <v>99060</v>
      </c>
      <c r="G4944" s="1" t="str">
        <f>_xll.BDS("SPX Index","CHAIN_TICKERS", "CHAIN_STRIKE_PX_OVRD",F4944, "CHAIN_PUT_CALL_TYPE_OVRD=P", "CHAIN_PERIODICITY_OVRD=M")</f>
        <v>SPX US 11/20/15 P2700</v>
      </c>
    </row>
    <row r="4945" spans="1:7" x14ac:dyDescent="0.25">
      <c r="A4945">
        <v>0</v>
      </c>
      <c r="B4945" s="9">
        <v>1.1942465753424657E-4</v>
      </c>
      <c r="C4945" s="9" t="str">
        <f t="shared" si="154"/>
        <v>$H$4972</v>
      </c>
      <c r="D4945" s="9" t="str">
        <f t="shared" si="155"/>
        <v>H4972</v>
      </c>
      <c r="F4945">
        <v>99080</v>
      </c>
      <c r="G4945" s="1" t="str">
        <f>_xll.BDS("SPX Index","CHAIN_TICKERS", "CHAIN_STRIKE_PX_OVRD",F4945, "CHAIN_PUT_CALL_TYPE_OVRD=P", "CHAIN_PERIODICITY_OVRD=M")</f>
        <v>SPX US 11/20/15 P2700</v>
      </c>
    </row>
    <row r="4946" spans="1:7" x14ac:dyDescent="0.25">
      <c r="A4946">
        <v>0</v>
      </c>
      <c r="B4946" s="9">
        <v>1.1912328767123287E-4</v>
      </c>
      <c r="C4946" s="9" t="str">
        <f t="shared" si="154"/>
        <v>$H$4973</v>
      </c>
      <c r="D4946" s="9" t="str">
        <f t="shared" si="155"/>
        <v>H4973</v>
      </c>
      <c r="F4946">
        <v>99100</v>
      </c>
      <c r="G4946" s="1" t="str">
        <f>_xll.BDS("SPX Index","CHAIN_TICKERS", "CHAIN_STRIKE_PX_OVRD",F4946, "CHAIN_PUT_CALL_TYPE_OVRD=P", "CHAIN_PERIODICITY_OVRD=M")</f>
        <v>SPX US 11/20/15 P2700</v>
      </c>
    </row>
    <row r="4947" spans="1:7" x14ac:dyDescent="0.25">
      <c r="A4947">
        <v>0</v>
      </c>
      <c r="B4947" s="9">
        <v>1.2035616438356164E-4</v>
      </c>
      <c r="C4947" s="9" t="str">
        <f t="shared" si="154"/>
        <v>$H$4974</v>
      </c>
      <c r="D4947" s="9" t="str">
        <f t="shared" si="155"/>
        <v>H4974</v>
      </c>
      <c r="F4947">
        <v>99120</v>
      </c>
      <c r="G4947" s="1" t="str">
        <f>_xll.BDS("SPX Index","CHAIN_TICKERS", "CHAIN_STRIKE_PX_OVRD",F4947, "CHAIN_PUT_CALL_TYPE_OVRD=P", "CHAIN_PERIODICITY_OVRD=M")</f>
        <v>SPX US 11/20/15 P2700</v>
      </c>
    </row>
    <row r="4948" spans="1:7" x14ac:dyDescent="0.25">
      <c r="A4948">
        <v>0</v>
      </c>
      <c r="B4948" s="9">
        <v>1.2117808219178082E-4</v>
      </c>
      <c r="C4948" s="9" t="str">
        <f t="shared" si="154"/>
        <v>$H$4975</v>
      </c>
      <c r="D4948" s="9" t="str">
        <f t="shared" si="155"/>
        <v>H4975</v>
      </c>
      <c r="F4948">
        <v>99140</v>
      </c>
      <c r="G4948" s="1" t="str">
        <f>_xll.BDS("SPX Index","CHAIN_TICKERS", "CHAIN_STRIKE_PX_OVRD",F4948, "CHAIN_PUT_CALL_TYPE_OVRD=P", "CHAIN_PERIODICITY_OVRD=M")</f>
        <v>SPX US 11/20/15 P2700</v>
      </c>
    </row>
    <row r="4949" spans="1:7" x14ac:dyDescent="0.25">
      <c r="A4949">
        <v>0</v>
      </c>
      <c r="B4949" s="9">
        <v>1.2145205479452054E-4</v>
      </c>
      <c r="C4949" s="9" t="str">
        <f t="shared" si="154"/>
        <v>$H$4976</v>
      </c>
      <c r="D4949" s="9" t="str">
        <f t="shared" si="155"/>
        <v>H4976</v>
      </c>
      <c r="F4949">
        <v>99160</v>
      </c>
      <c r="G4949" s="1" t="str">
        <f>_xll.BDS("SPX Index","CHAIN_TICKERS", "CHAIN_STRIKE_PX_OVRD",F4949, "CHAIN_PUT_CALL_TYPE_OVRD=P", "CHAIN_PERIODICITY_OVRD=M")</f>
        <v>SPX US 11/20/15 P2700</v>
      </c>
    </row>
    <row r="4950" spans="1:7" x14ac:dyDescent="0.25">
      <c r="A4950">
        <v>0</v>
      </c>
      <c r="B4950" s="9">
        <v>1.216986301369863E-4</v>
      </c>
      <c r="C4950" s="9" t="str">
        <f t="shared" si="154"/>
        <v>$H$4977</v>
      </c>
      <c r="D4950" s="9" t="str">
        <f t="shared" si="155"/>
        <v>H4977</v>
      </c>
      <c r="F4950">
        <v>99180</v>
      </c>
      <c r="G4950" s="1" t="str">
        <f>_xll.BDS("SPX Index","CHAIN_TICKERS", "CHAIN_STRIKE_PX_OVRD",F4950, "CHAIN_PUT_CALL_TYPE_OVRD=P", "CHAIN_PERIODICITY_OVRD=M")</f>
        <v>SPX US 11/20/15 P2700</v>
      </c>
    </row>
    <row r="4951" spans="1:7" x14ac:dyDescent="0.25">
      <c r="A4951">
        <v>0</v>
      </c>
      <c r="B4951" s="9">
        <v>1.2197260273972603E-4</v>
      </c>
      <c r="C4951" s="9" t="str">
        <f t="shared" si="154"/>
        <v>$H$4978</v>
      </c>
      <c r="D4951" s="9" t="str">
        <f t="shared" si="155"/>
        <v>H4978</v>
      </c>
      <c r="F4951">
        <v>99200</v>
      </c>
      <c r="G4951" s="1" t="str">
        <f>_xll.BDS("SPX Index","CHAIN_TICKERS", "CHAIN_STRIKE_PX_OVRD",F4951, "CHAIN_PUT_CALL_TYPE_OVRD=P", "CHAIN_PERIODICITY_OVRD=M")</f>
        <v>SPX US 11/20/15 P2700</v>
      </c>
    </row>
    <row r="4952" spans="1:7" x14ac:dyDescent="0.25">
      <c r="A4952">
        <v>0</v>
      </c>
      <c r="B4952" s="9">
        <v>1.2232876712328766E-4</v>
      </c>
      <c r="C4952" s="9" t="str">
        <f t="shared" si="154"/>
        <v>$H$4979</v>
      </c>
      <c r="D4952" s="9" t="str">
        <f t="shared" si="155"/>
        <v>H4979</v>
      </c>
      <c r="F4952">
        <v>99220</v>
      </c>
      <c r="G4952" s="1" t="str">
        <f>_xll.BDS("SPX Index","CHAIN_TICKERS", "CHAIN_STRIKE_PX_OVRD",F4952, "CHAIN_PUT_CALL_TYPE_OVRD=P", "CHAIN_PERIODICITY_OVRD=M")</f>
        <v>SPX US 11/20/15 P2700</v>
      </c>
    </row>
    <row r="4953" spans="1:7" x14ac:dyDescent="0.25">
      <c r="A4953">
        <v>0</v>
      </c>
      <c r="B4953" s="9">
        <v>1.226027397260274E-4</v>
      </c>
      <c r="C4953" s="9" t="str">
        <f t="shared" si="154"/>
        <v>$H$4980</v>
      </c>
      <c r="D4953" s="9" t="str">
        <f t="shared" si="155"/>
        <v>H4980</v>
      </c>
      <c r="F4953">
        <v>99240</v>
      </c>
      <c r="G4953" s="1" t="str">
        <f>_xll.BDS("SPX Index","CHAIN_TICKERS", "CHAIN_STRIKE_PX_OVRD",F4953, "CHAIN_PUT_CALL_TYPE_OVRD=P", "CHAIN_PERIODICITY_OVRD=M")</f>
        <v>SPX US 11/20/15 P2700</v>
      </c>
    </row>
    <row r="4954" spans="1:7" x14ac:dyDescent="0.25">
      <c r="A4954">
        <v>0</v>
      </c>
      <c r="B4954" s="9">
        <v>1.2257534246575344E-4</v>
      </c>
      <c r="C4954" s="9" t="str">
        <f t="shared" si="154"/>
        <v>$H$4981</v>
      </c>
      <c r="D4954" s="9" t="str">
        <f t="shared" si="155"/>
        <v>H4981</v>
      </c>
      <c r="F4954">
        <v>99260</v>
      </c>
      <c r="G4954" s="1" t="str">
        <f>_xll.BDS("SPX Index","CHAIN_TICKERS", "CHAIN_STRIKE_PX_OVRD",F4954, "CHAIN_PUT_CALL_TYPE_OVRD=P", "CHAIN_PERIODICITY_OVRD=M")</f>
        <v>SPX US 11/20/15 P2700</v>
      </c>
    </row>
    <row r="4955" spans="1:7" x14ac:dyDescent="0.25">
      <c r="A4955">
        <v>0</v>
      </c>
      <c r="B4955" s="9">
        <v>1.2254794520547946E-4</v>
      </c>
      <c r="C4955" s="9" t="str">
        <f t="shared" si="154"/>
        <v>$H$4982</v>
      </c>
      <c r="D4955" s="9" t="str">
        <f t="shared" si="155"/>
        <v>H4982</v>
      </c>
      <c r="F4955">
        <v>99280</v>
      </c>
      <c r="G4955" s="1" t="str">
        <f>_xll.BDS("SPX Index","CHAIN_TICKERS", "CHAIN_STRIKE_PX_OVRD",F4955, "CHAIN_PUT_CALL_TYPE_OVRD=P", "CHAIN_PERIODICITY_OVRD=M")</f>
        <v>SPX US 11/20/15 P2700</v>
      </c>
    </row>
    <row r="4956" spans="1:7" x14ac:dyDescent="0.25">
      <c r="A4956">
        <v>0</v>
      </c>
      <c r="B4956" s="9">
        <v>1.2282191780821916E-4</v>
      </c>
      <c r="C4956" s="9" t="str">
        <f t="shared" si="154"/>
        <v>$H$4983</v>
      </c>
      <c r="D4956" s="9" t="str">
        <f t="shared" si="155"/>
        <v>H4983</v>
      </c>
      <c r="F4956">
        <v>99300</v>
      </c>
      <c r="G4956" s="1" t="str">
        <f>_xll.BDS("SPX Index","CHAIN_TICKERS", "CHAIN_STRIKE_PX_OVRD",F4956, "CHAIN_PUT_CALL_TYPE_OVRD=P", "CHAIN_PERIODICITY_OVRD=M")</f>
        <v>SPX US 11/20/15 P2700</v>
      </c>
    </row>
    <row r="4957" spans="1:7" x14ac:dyDescent="0.25">
      <c r="A4957">
        <v>0</v>
      </c>
      <c r="B4957" s="9">
        <v>1.2317808219178083E-4</v>
      </c>
      <c r="C4957" s="9" t="str">
        <f t="shared" si="154"/>
        <v>$H$4984</v>
      </c>
      <c r="D4957" s="9" t="str">
        <f t="shared" si="155"/>
        <v>H4984</v>
      </c>
      <c r="F4957">
        <v>99320</v>
      </c>
      <c r="G4957" s="1" t="str">
        <f>_xll.BDS("SPX Index","CHAIN_TICKERS", "CHAIN_STRIKE_PX_OVRD",F4957, "CHAIN_PUT_CALL_TYPE_OVRD=P", "CHAIN_PERIODICITY_OVRD=M")</f>
        <v>SPX US 11/20/15 P2700</v>
      </c>
    </row>
    <row r="4958" spans="1:7" x14ac:dyDescent="0.25">
      <c r="A4958">
        <v>0</v>
      </c>
      <c r="B4958" s="9">
        <v>1.2345205479452056E-4</v>
      </c>
      <c r="C4958" s="9" t="str">
        <f t="shared" si="154"/>
        <v>$H$4985</v>
      </c>
      <c r="D4958" s="9" t="str">
        <f t="shared" si="155"/>
        <v>H4985</v>
      </c>
      <c r="F4958">
        <v>99340</v>
      </c>
      <c r="G4958" s="1" t="str">
        <f>_xll.BDS("SPX Index","CHAIN_TICKERS", "CHAIN_STRIKE_PX_OVRD",F4958, "CHAIN_PUT_CALL_TYPE_OVRD=P", "CHAIN_PERIODICITY_OVRD=M")</f>
        <v>SPX US 11/20/15 P2700</v>
      </c>
    </row>
    <row r="4959" spans="1:7" x14ac:dyDescent="0.25">
      <c r="A4959">
        <v>0</v>
      </c>
      <c r="B4959" s="9">
        <v>1.2372602739726027E-4</v>
      </c>
      <c r="C4959" s="9" t="str">
        <f t="shared" si="154"/>
        <v>$H$4986</v>
      </c>
      <c r="D4959" s="9" t="str">
        <f t="shared" si="155"/>
        <v>H4986</v>
      </c>
      <c r="F4959">
        <v>99360</v>
      </c>
      <c r="G4959" s="1" t="str">
        <f>_xll.BDS("SPX Index","CHAIN_TICKERS", "CHAIN_STRIKE_PX_OVRD",F4959, "CHAIN_PUT_CALL_TYPE_OVRD=P", "CHAIN_PERIODICITY_OVRD=M")</f>
        <v>SPX US 11/20/15 P2700</v>
      </c>
    </row>
    <row r="4960" spans="1:7" x14ac:dyDescent="0.25">
      <c r="A4960">
        <v>0</v>
      </c>
      <c r="B4960" s="9">
        <v>1.2424657534246576E-4</v>
      </c>
      <c r="C4960" s="9" t="str">
        <f t="shared" si="154"/>
        <v>$H$4987</v>
      </c>
      <c r="D4960" s="9" t="str">
        <f t="shared" si="155"/>
        <v>H4987</v>
      </c>
      <c r="F4960">
        <v>99380</v>
      </c>
      <c r="G4960" s="1" t="str">
        <f>_xll.BDS("SPX Index","CHAIN_TICKERS", "CHAIN_STRIKE_PX_OVRD",F4960, "CHAIN_PUT_CALL_TYPE_OVRD=P", "CHAIN_PERIODICITY_OVRD=M")</f>
        <v>SPX US 11/20/15 P2700</v>
      </c>
    </row>
    <row r="4961" spans="1:7" x14ac:dyDescent="0.25">
      <c r="A4961">
        <v>0</v>
      </c>
      <c r="B4961" s="9">
        <v>1.2421917808219177E-4</v>
      </c>
      <c r="C4961" s="9" t="str">
        <f t="shared" si="154"/>
        <v>$H$4988</v>
      </c>
      <c r="D4961" s="9" t="str">
        <f t="shared" si="155"/>
        <v>H4988</v>
      </c>
      <c r="F4961">
        <v>99400</v>
      </c>
      <c r="G4961" s="1" t="str">
        <f>_xll.BDS("SPX Index","CHAIN_TICKERS", "CHAIN_STRIKE_PX_OVRD",F4961, "CHAIN_PUT_CALL_TYPE_OVRD=P", "CHAIN_PERIODICITY_OVRD=M")</f>
        <v>SPX US 11/20/15 P2700</v>
      </c>
    </row>
    <row r="4962" spans="1:7" x14ac:dyDescent="0.25">
      <c r="A4962">
        <v>0</v>
      </c>
      <c r="B4962" s="9">
        <v>1.2490410958904111E-4</v>
      </c>
      <c r="C4962" s="9" t="str">
        <f t="shared" si="154"/>
        <v>$H$4989</v>
      </c>
      <c r="D4962" s="9" t="str">
        <f t="shared" si="155"/>
        <v>H4989</v>
      </c>
      <c r="F4962">
        <v>99420</v>
      </c>
      <c r="G4962" s="1" t="str">
        <f>_xll.BDS("SPX Index","CHAIN_TICKERS", "CHAIN_STRIKE_PX_OVRD",F4962, "CHAIN_PUT_CALL_TYPE_OVRD=P", "CHAIN_PERIODICITY_OVRD=M")</f>
        <v>SPX US 11/20/15 P2700</v>
      </c>
    </row>
    <row r="4963" spans="1:7" x14ac:dyDescent="0.25">
      <c r="A4963">
        <v>0</v>
      </c>
      <c r="B4963" s="9">
        <v>1.2460273972602739E-4</v>
      </c>
      <c r="C4963" s="9" t="str">
        <f t="shared" si="154"/>
        <v>$H$4990</v>
      </c>
      <c r="D4963" s="9" t="str">
        <f t="shared" si="155"/>
        <v>H4990</v>
      </c>
      <c r="F4963">
        <v>99440</v>
      </c>
      <c r="G4963" s="1" t="str">
        <f>_xll.BDS("SPX Index","CHAIN_TICKERS", "CHAIN_STRIKE_PX_OVRD",F4963, "CHAIN_PUT_CALL_TYPE_OVRD=P", "CHAIN_PERIODICITY_OVRD=M")</f>
        <v>SPX US 11/20/15 P2700</v>
      </c>
    </row>
    <row r="4964" spans="1:7" x14ac:dyDescent="0.25">
      <c r="A4964">
        <v>3</v>
      </c>
      <c r="B4964" s="9">
        <v>1.243013698630137E-4</v>
      </c>
      <c r="C4964" s="9" t="str">
        <f t="shared" si="154"/>
        <v>$H$4991</v>
      </c>
      <c r="D4964" s="9" t="str">
        <f t="shared" si="155"/>
        <v>H4991</v>
      </c>
      <c r="F4964">
        <v>99460</v>
      </c>
      <c r="G4964" s="1" t="str">
        <f>_xll.BDS("SPX Index","CHAIN_TICKERS", "CHAIN_STRIKE_PX_OVRD",F4964, "CHAIN_PUT_CALL_TYPE_OVRD=P", "CHAIN_PERIODICITY_OVRD=M")</f>
        <v>SPX US 11/20/15 P2700</v>
      </c>
    </row>
    <row r="4965" spans="1:7" x14ac:dyDescent="0.25">
      <c r="A4965">
        <v>0</v>
      </c>
      <c r="B4965" s="9">
        <v>1.2421917808219177E-4</v>
      </c>
      <c r="C4965" s="9" t="str">
        <f t="shared" si="154"/>
        <v>$H$4992</v>
      </c>
      <c r="D4965" s="9" t="str">
        <f t="shared" si="155"/>
        <v>H4992</v>
      </c>
      <c r="F4965">
        <v>99480</v>
      </c>
      <c r="G4965" s="1" t="str">
        <f>_xll.BDS("SPX Index","CHAIN_TICKERS", "CHAIN_STRIKE_PX_OVRD",F4965, "CHAIN_PUT_CALL_TYPE_OVRD=P", "CHAIN_PERIODICITY_OVRD=M")</f>
        <v>SPX US 11/20/15 P2700</v>
      </c>
    </row>
    <row r="4966" spans="1:7" x14ac:dyDescent="0.25">
      <c r="A4966">
        <v>0</v>
      </c>
      <c r="B4966" s="9">
        <v>1.2476712328767124E-4</v>
      </c>
      <c r="C4966" s="9" t="str">
        <f t="shared" si="154"/>
        <v>$H$4993</v>
      </c>
      <c r="D4966" s="9" t="str">
        <f t="shared" si="155"/>
        <v>H4993</v>
      </c>
      <c r="F4966">
        <v>99500</v>
      </c>
      <c r="G4966" s="1" t="str">
        <f>_xll.BDS("SPX Index","CHAIN_TICKERS", "CHAIN_STRIKE_PX_OVRD",F4966, "CHAIN_PUT_CALL_TYPE_OVRD=P", "CHAIN_PERIODICITY_OVRD=M")</f>
        <v>SPX US 11/20/15 P2700</v>
      </c>
    </row>
    <row r="4967" spans="1:7" x14ac:dyDescent="0.25">
      <c r="A4967">
        <v>0</v>
      </c>
      <c r="B4967" s="9">
        <v>1.2515068493150684E-4</v>
      </c>
      <c r="C4967" s="9" t="str">
        <f t="shared" si="154"/>
        <v>$H$4994</v>
      </c>
      <c r="D4967" s="9" t="str">
        <f t="shared" si="155"/>
        <v>H4994</v>
      </c>
      <c r="F4967">
        <v>99520</v>
      </c>
      <c r="G4967" s="1" t="str">
        <f>_xll.BDS("SPX Index","CHAIN_TICKERS", "CHAIN_STRIKE_PX_OVRD",F4967, "CHAIN_PUT_CALL_TYPE_OVRD=P", "CHAIN_PERIODICITY_OVRD=M")</f>
        <v>SPX US 11/20/15 P2700</v>
      </c>
    </row>
    <row r="4968" spans="1:7" x14ac:dyDescent="0.25">
      <c r="A4968">
        <v>0</v>
      </c>
      <c r="B4968" s="9">
        <v>1.2569863013698631E-4</v>
      </c>
      <c r="C4968" s="9" t="str">
        <f t="shared" si="154"/>
        <v>$H$4995</v>
      </c>
      <c r="D4968" s="9" t="str">
        <f t="shared" si="155"/>
        <v>H4995</v>
      </c>
      <c r="F4968">
        <v>99540</v>
      </c>
      <c r="G4968" s="1" t="str">
        <f>_xll.BDS("SPX Index","CHAIN_TICKERS", "CHAIN_STRIKE_PX_OVRD",F4968, "CHAIN_PUT_CALL_TYPE_OVRD=P", "CHAIN_PERIODICITY_OVRD=M")</f>
        <v>SPX US 11/20/15 P2700</v>
      </c>
    </row>
    <row r="4969" spans="1:7" x14ac:dyDescent="0.25">
      <c r="A4969">
        <v>0</v>
      </c>
      <c r="B4969" s="9">
        <v>1.2567123287671232E-4</v>
      </c>
      <c r="C4969" s="9" t="str">
        <f t="shared" si="154"/>
        <v>$H$4996</v>
      </c>
      <c r="D4969" s="9" t="str">
        <f t="shared" si="155"/>
        <v>H4996</v>
      </c>
      <c r="F4969">
        <v>99560</v>
      </c>
      <c r="G4969" s="1" t="str">
        <f>_xll.BDS("SPX Index","CHAIN_TICKERS", "CHAIN_STRIKE_PX_OVRD",F4969, "CHAIN_PUT_CALL_TYPE_OVRD=P", "CHAIN_PERIODICITY_OVRD=M")</f>
        <v>SPX US 11/20/15 P2700</v>
      </c>
    </row>
    <row r="4970" spans="1:7" x14ac:dyDescent="0.25">
      <c r="A4970">
        <v>0</v>
      </c>
      <c r="B4970" s="9">
        <v>1.2594520547945203E-4</v>
      </c>
      <c r="C4970" s="9" t="str">
        <f t="shared" si="154"/>
        <v>$H$4997</v>
      </c>
      <c r="D4970" s="9" t="str">
        <f t="shared" si="155"/>
        <v>H4997</v>
      </c>
      <c r="F4970">
        <v>99580</v>
      </c>
      <c r="G4970" s="1" t="str">
        <f>_xll.BDS("SPX Index","CHAIN_TICKERS", "CHAIN_STRIKE_PX_OVRD",F4970, "CHAIN_PUT_CALL_TYPE_OVRD=P", "CHAIN_PERIODICITY_OVRD=M")</f>
        <v>SPX US 11/20/15 P2700</v>
      </c>
    </row>
    <row r="4971" spans="1:7" x14ac:dyDescent="0.25">
      <c r="A4971">
        <v>0</v>
      </c>
      <c r="B4971" s="9">
        <v>1.2660273972602741E-4</v>
      </c>
      <c r="C4971" s="9" t="str">
        <f t="shared" si="154"/>
        <v>$H$4998</v>
      </c>
      <c r="D4971" s="9" t="str">
        <f t="shared" si="155"/>
        <v>H4998</v>
      </c>
      <c r="F4971">
        <v>99600</v>
      </c>
      <c r="G4971" s="1" t="str">
        <f>_xll.BDS("SPX Index","CHAIN_TICKERS", "CHAIN_STRIKE_PX_OVRD",F4971, "CHAIN_PUT_CALL_TYPE_OVRD=P", "CHAIN_PERIODICITY_OVRD=M")</f>
        <v>SPX US 11/20/15 P2700</v>
      </c>
    </row>
    <row r="4972" spans="1:7" x14ac:dyDescent="0.25">
      <c r="A4972">
        <v>0</v>
      </c>
      <c r="B4972" s="9">
        <v>1.26E-4</v>
      </c>
      <c r="C4972" s="9" t="str">
        <f t="shared" si="154"/>
        <v>$H$4999</v>
      </c>
      <c r="D4972" s="9" t="str">
        <f t="shared" si="155"/>
        <v>H4999</v>
      </c>
      <c r="F4972">
        <v>99620</v>
      </c>
      <c r="G4972" s="1" t="str">
        <f>_xll.BDS("SPX Index","CHAIN_TICKERS", "CHAIN_STRIKE_PX_OVRD",F4972, "CHAIN_PUT_CALL_TYPE_OVRD=P", "CHAIN_PERIODICITY_OVRD=M")</f>
        <v>SPX US 11/20/15 P2700</v>
      </c>
    </row>
    <row r="4973" spans="1:7" x14ac:dyDescent="0.25">
      <c r="A4973">
        <v>0</v>
      </c>
      <c r="B4973" s="9">
        <v>1.26E-4</v>
      </c>
      <c r="C4973" s="9" t="str">
        <f t="shared" si="154"/>
        <v>$H$5000</v>
      </c>
      <c r="D4973" s="9" t="str">
        <f t="shared" si="155"/>
        <v>H5000</v>
      </c>
      <c r="F4973">
        <v>99640</v>
      </c>
      <c r="G4973" s="1" t="str">
        <f>_xll.BDS("SPX Index","CHAIN_TICKERS", "CHAIN_STRIKE_PX_OVRD",F4973, "CHAIN_PUT_CALL_TYPE_OVRD=P", "CHAIN_PERIODICITY_OVRD=M")</f>
        <v>SPX US 11/20/15 P2700</v>
      </c>
    </row>
    <row r="4974" spans="1:7" x14ac:dyDescent="0.25">
      <c r="A4974">
        <v>0</v>
      </c>
      <c r="B4974" s="9">
        <v>1.2621917808219179E-4</v>
      </c>
      <c r="C4974" s="9" t="str">
        <f t="shared" si="154"/>
        <v>$H$5001</v>
      </c>
      <c r="D4974" s="9" t="str">
        <f t="shared" si="155"/>
        <v>H5001</v>
      </c>
      <c r="F4974">
        <v>99660</v>
      </c>
      <c r="G4974" s="1" t="str">
        <f>_xll.BDS("SPX Index","CHAIN_TICKERS", "CHAIN_STRIKE_PX_OVRD",F4974, "CHAIN_PUT_CALL_TYPE_OVRD=P", "CHAIN_PERIODICITY_OVRD=M")</f>
        <v>SPX US 11/20/15 P2700</v>
      </c>
    </row>
    <row r="4975" spans="1:7" x14ac:dyDescent="0.25">
      <c r="A4975">
        <v>0</v>
      </c>
      <c r="B4975" s="9">
        <v>1.2506849315068491E-4</v>
      </c>
      <c r="C4975" s="9" t="str">
        <f t="shared" si="154"/>
        <v>$H$5002</v>
      </c>
      <c r="D4975" s="9" t="str">
        <f t="shared" si="155"/>
        <v>H5002</v>
      </c>
      <c r="F4975">
        <v>99680</v>
      </c>
      <c r="G4975" s="1" t="str">
        <f>_xll.BDS("SPX Index","CHAIN_TICKERS", "CHAIN_STRIKE_PX_OVRD",F4975, "CHAIN_PUT_CALL_TYPE_OVRD=P", "CHAIN_PERIODICITY_OVRD=M")</f>
        <v>SPX US 11/20/15 P2700</v>
      </c>
    </row>
    <row r="4976" spans="1:7" x14ac:dyDescent="0.25">
      <c r="A4976">
        <v>0</v>
      </c>
      <c r="B4976" s="9">
        <v>1.2602739726027396E-4</v>
      </c>
      <c r="C4976" s="9" t="str">
        <f t="shared" si="154"/>
        <v>$H$5003</v>
      </c>
      <c r="D4976" s="9" t="str">
        <f t="shared" si="155"/>
        <v>H5003</v>
      </c>
      <c r="F4976">
        <v>99700</v>
      </c>
      <c r="G4976" s="1" t="str">
        <f>_xll.BDS("SPX Index","CHAIN_TICKERS", "CHAIN_STRIKE_PX_OVRD",F4976, "CHAIN_PUT_CALL_TYPE_OVRD=P", "CHAIN_PERIODICITY_OVRD=M")</f>
        <v>SPX US 11/20/15 P2700</v>
      </c>
    </row>
    <row r="4977" spans="1:7" x14ac:dyDescent="0.25">
      <c r="A4977">
        <v>0</v>
      </c>
      <c r="B4977" s="9">
        <v>1.2545205479452053E-4</v>
      </c>
      <c r="C4977" s="9" t="str">
        <f t="shared" si="154"/>
        <v>$H$5004</v>
      </c>
      <c r="D4977" s="9" t="str">
        <f t="shared" si="155"/>
        <v>H5004</v>
      </c>
      <c r="F4977">
        <v>99720</v>
      </c>
      <c r="G4977" s="1" t="str">
        <f>_xll.BDS("SPX Index","CHAIN_TICKERS", "CHAIN_STRIKE_PX_OVRD",F4977, "CHAIN_PUT_CALL_TYPE_OVRD=P", "CHAIN_PERIODICITY_OVRD=M")</f>
        <v>SPX US 11/20/15 P2700</v>
      </c>
    </row>
    <row r="4978" spans="1:7" x14ac:dyDescent="0.25">
      <c r="A4978">
        <v>0</v>
      </c>
      <c r="B4978" s="9">
        <v>1.2542465753424657E-4</v>
      </c>
      <c r="C4978" s="9" t="str">
        <f t="shared" si="154"/>
        <v>$H$5005</v>
      </c>
      <c r="D4978" s="9" t="str">
        <f t="shared" si="155"/>
        <v>H5005</v>
      </c>
      <c r="F4978">
        <v>99740</v>
      </c>
      <c r="G4978" s="1" t="str">
        <f>_xll.BDS("SPX Index","CHAIN_TICKERS", "CHAIN_STRIKE_PX_OVRD",F4978, "CHAIN_PUT_CALL_TYPE_OVRD=P", "CHAIN_PERIODICITY_OVRD=M")</f>
        <v>SPX US 11/20/15 P2700</v>
      </c>
    </row>
    <row r="4979" spans="1:7" x14ac:dyDescent="0.25">
      <c r="A4979">
        <v>0</v>
      </c>
      <c r="B4979" s="9">
        <v>1.2621917808219179E-4</v>
      </c>
      <c r="C4979" s="9" t="str">
        <f t="shared" si="154"/>
        <v>$H$5006</v>
      </c>
      <c r="D4979" s="9" t="str">
        <f t="shared" si="155"/>
        <v>H5006</v>
      </c>
      <c r="F4979">
        <v>99760</v>
      </c>
      <c r="G4979" s="1" t="str">
        <f>_xll.BDS("SPX Index","CHAIN_TICKERS", "CHAIN_STRIKE_PX_OVRD",F4979, "CHAIN_PUT_CALL_TYPE_OVRD=P", "CHAIN_PERIODICITY_OVRD=M")</f>
        <v>SPX US 11/20/15 P2700</v>
      </c>
    </row>
    <row r="4980" spans="1:7" x14ac:dyDescent="0.25">
      <c r="A4980">
        <v>0</v>
      </c>
      <c r="B4980" s="9">
        <v>1.2564383561643837E-4</v>
      </c>
      <c r="C4980" s="9" t="str">
        <f t="shared" si="154"/>
        <v>$H$5007</v>
      </c>
      <c r="D4980" s="9" t="str">
        <f t="shared" si="155"/>
        <v>H5007</v>
      </c>
      <c r="F4980">
        <v>99780</v>
      </c>
      <c r="G4980" s="1" t="str">
        <f>_xll.BDS("SPX Index","CHAIN_TICKERS", "CHAIN_STRIKE_PX_OVRD",F4980, "CHAIN_PUT_CALL_TYPE_OVRD=P", "CHAIN_PERIODICITY_OVRD=M")</f>
        <v>SPX US 11/20/15 P2700</v>
      </c>
    </row>
    <row r="4981" spans="1:7" x14ac:dyDescent="0.25">
      <c r="A4981">
        <v>0</v>
      </c>
      <c r="B4981" s="9">
        <v>1.2575342465753425E-4</v>
      </c>
      <c r="C4981" s="9" t="str">
        <f t="shared" si="154"/>
        <v>$H$5008</v>
      </c>
      <c r="D4981" s="9" t="str">
        <f t="shared" si="155"/>
        <v>H5008</v>
      </c>
      <c r="F4981">
        <v>99800</v>
      </c>
      <c r="G4981" s="1" t="str">
        <f>_xll.BDS("SPX Index","CHAIN_TICKERS", "CHAIN_STRIKE_PX_OVRD",F4981, "CHAIN_PUT_CALL_TYPE_OVRD=P", "CHAIN_PERIODICITY_OVRD=M")</f>
        <v>SPX US 11/20/15 P2700</v>
      </c>
    </row>
    <row r="4982" spans="1:7" x14ac:dyDescent="0.25">
      <c r="A4982">
        <v>0</v>
      </c>
      <c r="B4982" s="9">
        <v>1.2630136986301372E-4</v>
      </c>
      <c r="C4982" s="9" t="str">
        <f t="shared" si="154"/>
        <v>$H$5009</v>
      </c>
      <c r="D4982" s="9" t="str">
        <f t="shared" si="155"/>
        <v>H5009</v>
      </c>
      <c r="F4982">
        <v>99820</v>
      </c>
      <c r="G4982" s="1" t="str">
        <f>_xll.BDS("SPX Index","CHAIN_TICKERS", "CHAIN_STRIKE_PX_OVRD",F4982, "CHAIN_PUT_CALL_TYPE_OVRD=P", "CHAIN_PERIODICITY_OVRD=M")</f>
        <v>SPX US 11/20/15 P2700</v>
      </c>
    </row>
    <row r="4983" spans="1:7" x14ac:dyDescent="0.25">
      <c r="A4983">
        <v>1</v>
      </c>
      <c r="B4983" s="9">
        <v>1.26E-4</v>
      </c>
      <c r="C4983" s="9" t="str">
        <f t="shared" si="154"/>
        <v>$H$5010</v>
      </c>
      <c r="D4983" s="9" t="str">
        <f t="shared" si="155"/>
        <v>H5010</v>
      </c>
      <c r="F4983">
        <v>99840</v>
      </c>
      <c r="G4983" s="1" t="str">
        <f>_xll.BDS("SPX Index","CHAIN_TICKERS", "CHAIN_STRIKE_PX_OVRD",F4983, "CHAIN_PUT_CALL_TYPE_OVRD=P", "CHAIN_PERIODICITY_OVRD=M")</f>
        <v>SPX US 11/20/15 P2700</v>
      </c>
    </row>
    <row r="4984" spans="1:7" x14ac:dyDescent="0.25">
      <c r="A4984">
        <v>0</v>
      </c>
      <c r="B4984" s="9">
        <v>1.2652054794520549E-4</v>
      </c>
      <c r="C4984" s="9" t="str">
        <f t="shared" si="154"/>
        <v>$H$5011</v>
      </c>
      <c r="D4984" s="9" t="str">
        <f t="shared" si="155"/>
        <v>H5011</v>
      </c>
      <c r="F4984">
        <v>99860</v>
      </c>
      <c r="G4984" s="1" t="str">
        <f>_xll.BDS("SPX Index","CHAIN_TICKERS", "CHAIN_STRIKE_PX_OVRD",F4984, "CHAIN_PUT_CALL_TYPE_OVRD=P", "CHAIN_PERIODICITY_OVRD=M")</f>
        <v>SPX US 11/20/15 P2700</v>
      </c>
    </row>
    <row r="4985" spans="1:7" x14ac:dyDescent="0.25">
      <c r="A4985">
        <v>0</v>
      </c>
      <c r="B4985" s="9">
        <v>1.2706849315068493E-4</v>
      </c>
      <c r="C4985" s="9" t="str">
        <f t="shared" si="154"/>
        <v>$H$5012</v>
      </c>
      <c r="D4985" s="9" t="str">
        <f t="shared" si="155"/>
        <v>H5012</v>
      </c>
      <c r="F4985">
        <v>99880</v>
      </c>
      <c r="G4985" s="1" t="str">
        <f>_xll.BDS("SPX Index","CHAIN_TICKERS", "CHAIN_STRIKE_PX_OVRD",F4985, "CHAIN_PUT_CALL_TYPE_OVRD=P", "CHAIN_PERIODICITY_OVRD=M")</f>
        <v>SPX US 11/20/15 P2700</v>
      </c>
    </row>
    <row r="4986" spans="1:7" x14ac:dyDescent="0.25">
      <c r="A4986">
        <v>0</v>
      </c>
      <c r="B4986" s="9">
        <v>1.2830136986301369E-4</v>
      </c>
      <c r="C4986" s="9" t="str">
        <f t="shared" si="154"/>
        <v>$H$5013</v>
      </c>
      <c r="D4986" s="9" t="str">
        <f t="shared" si="155"/>
        <v>H5013</v>
      </c>
      <c r="F4986">
        <v>99900</v>
      </c>
      <c r="G4986" s="1" t="str">
        <f>_xll.BDS("SPX Index","CHAIN_TICKERS", "CHAIN_STRIKE_PX_OVRD",F4986, "CHAIN_PUT_CALL_TYPE_OVRD=P", "CHAIN_PERIODICITY_OVRD=M")</f>
        <v>SPX US 11/20/15 P2700</v>
      </c>
    </row>
    <row r="4987" spans="1:7" x14ac:dyDescent="0.25">
      <c r="A4987">
        <v>0</v>
      </c>
      <c r="B4987" s="9">
        <v>1.2827397260273973E-4</v>
      </c>
      <c r="C4987" s="9" t="str">
        <f t="shared" si="154"/>
        <v>$H$5014</v>
      </c>
      <c r="D4987" s="9" t="str">
        <f t="shared" si="155"/>
        <v>H5014</v>
      </c>
      <c r="F4987">
        <v>99920</v>
      </c>
      <c r="G4987" s="1" t="str">
        <f>_xll.BDS("SPX Index","CHAIN_TICKERS", "CHAIN_STRIKE_PX_OVRD",F4987, "CHAIN_PUT_CALL_TYPE_OVRD=P", "CHAIN_PERIODICITY_OVRD=M")</f>
        <v>SPX US 11/20/15 P2700</v>
      </c>
    </row>
    <row r="4988" spans="1:7" x14ac:dyDescent="0.25">
      <c r="A4988">
        <v>0</v>
      </c>
      <c r="B4988" s="9">
        <v>1.276986301369863E-4</v>
      </c>
      <c r="C4988" s="9" t="str">
        <f t="shared" si="154"/>
        <v>$H$5015</v>
      </c>
      <c r="D4988" s="9" t="str">
        <f t="shared" si="155"/>
        <v>H5015</v>
      </c>
      <c r="F4988">
        <v>99940</v>
      </c>
      <c r="G4988" s="1" t="str">
        <f>_xll.BDS("SPX Index","CHAIN_TICKERS", "CHAIN_STRIKE_PX_OVRD",F4988, "CHAIN_PUT_CALL_TYPE_OVRD=P", "CHAIN_PERIODICITY_OVRD=M")</f>
        <v>SPX US 11/20/15 P2700</v>
      </c>
    </row>
    <row r="4989" spans="1:7" x14ac:dyDescent="0.25">
      <c r="A4989">
        <v>0</v>
      </c>
      <c r="B4989" s="9">
        <v>1.2709589041095892E-4</v>
      </c>
      <c r="C4989" s="9" t="str">
        <f t="shared" si="154"/>
        <v>$H$5016</v>
      </c>
      <c r="D4989" s="9" t="str">
        <f t="shared" si="155"/>
        <v>H5016</v>
      </c>
      <c r="F4989">
        <v>99960</v>
      </c>
      <c r="G4989" s="1" t="str">
        <f>_xll.BDS("SPX Index","CHAIN_TICKERS", "CHAIN_STRIKE_PX_OVRD",F4989, "CHAIN_PUT_CALL_TYPE_OVRD=P", "CHAIN_PERIODICITY_OVRD=M")</f>
        <v>SPX US 11/20/15 P2700</v>
      </c>
    </row>
    <row r="4990" spans="1:7" x14ac:dyDescent="0.25">
      <c r="A4990">
        <v>0</v>
      </c>
      <c r="B4990" s="9">
        <v>1.267945205479452E-4</v>
      </c>
      <c r="C4990" s="9" t="str">
        <f t="shared" si="154"/>
        <v>$H$5017</v>
      </c>
      <c r="D4990" s="9" t="str">
        <f t="shared" si="155"/>
        <v>H5017</v>
      </c>
      <c r="F4990">
        <v>99980</v>
      </c>
      <c r="G4990" s="1" t="str">
        <f>_xll.BDS("SPX Index","CHAIN_TICKERS", "CHAIN_STRIKE_PX_OVRD",F4990, "CHAIN_PUT_CALL_TYPE_OVRD=P", "CHAIN_PERIODICITY_OVRD=M")</f>
        <v>SPX US 11/20/15 P2700</v>
      </c>
    </row>
    <row r="4991" spans="1:7" x14ac:dyDescent="0.25">
      <c r="A4991">
        <v>0</v>
      </c>
      <c r="B4991" s="9">
        <v>1.2717808219178084E-4</v>
      </c>
      <c r="C4991" s="9" t="str">
        <f t="shared" si="154"/>
        <v>$H$5018</v>
      </c>
      <c r="D4991" s="9" t="str">
        <f t="shared" si="155"/>
        <v>H5018</v>
      </c>
      <c r="F4991">
        <v>100000</v>
      </c>
      <c r="G4991" s="1" t="str">
        <f>_xll.BDS("SPX Index","CHAIN_TICKERS", "CHAIN_STRIKE_PX_OVRD",F4991, "CHAIN_PUT_CALL_TYPE_OVRD=P", "CHAIN_PERIODICITY_OVRD=M")</f>
        <v>SPX US 11/20/15 P2700</v>
      </c>
    </row>
    <row r="4992" spans="1:7" x14ac:dyDescent="0.25">
      <c r="A4992">
        <v>0</v>
      </c>
      <c r="B4992" s="9">
        <v>1.2657534246575343E-4</v>
      </c>
      <c r="C4992" s="9" t="str">
        <f t="shared" si="154"/>
        <v>$H$5019</v>
      </c>
      <c r="D4992" s="9" t="str">
        <f t="shared" si="155"/>
        <v>H5019</v>
      </c>
      <c r="F4992">
        <v>100020</v>
      </c>
      <c r="G4992" s="1" t="str">
        <f>_xll.BDS("SPX Index","CHAIN_TICKERS", "CHAIN_STRIKE_PX_OVRD",F4992, "CHAIN_PUT_CALL_TYPE_OVRD=P", "CHAIN_PERIODICITY_OVRD=M")</f>
        <v>SPX US 11/20/15 P2700</v>
      </c>
    </row>
    <row r="4993" spans="1:7" x14ac:dyDescent="0.25">
      <c r="A4993">
        <v>0</v>
      </c>
      <c r="B4993" s="9">
        <v>1.2627397260273974E-4</v>
      </c>
      <c r="C4993" s="9" t="str">
        <f t="shared" si="154"/>
        <v>$H$5020</v>
      </c>
      <c r="D4993" s="9" t="str">
        <f t="shared" si="155"/>
        <v>H5020</v>
      </c>
      <c r="F4993">
        <v>100040</v>
      </c>
      <c r="G4993" s="1" t="str">
        <f>_xll.BDS("SPX Index","CHAIN_TICKERS", "CHAIN_STRIKE_PX_OVRD",F4993, "CHAIN_PUT_CALL_TYPE_OVRD=P", "CHAIN_PERIODICITY_OVRD=M")</f>
        <v>SPX US 11/20/15 P2700</v>
      </c>
    </row>
    <row r="4994" spans="1:7" x14ac:dyDescent="0.25">
      <c r="A4994">
        <v>0</v>
      </c>
      <c r="B4994" s="9">
        <v>1.2621917808219179E-4</v>
      </c>
      <c r="C4994" s="9" t="str">
        <f t="shared" si="154"/>
        <v>$H$5021</v>
      </c>
      <c r="D4994" s="9" t="str">
        <f t="shared" si="155"/>
        <v>H5021</v>
      </c>
      <c r="F4994">
        <v>100060</v>
      </c>
      <c r="G4994" s="1" t="str">
        <f>_xll.BDS("SPX Index","CHAIN_TICKERS", "CHAIN_STRIKE_PX_OVRD",F4994, "CHAIN_PUT_CALL_TYPE_OVRD=P", "CHAIN_PERIODICITY_OVRD=M")</f>
        <v>SPX US 11/20/15 P2700</v>
      </c>
    </row>
    <row r="4995" spans="1:7" x14ac:dyDescent="0.25">
      <c r="A4995">
        <v>0</v>
      </c>
      <c r="B4995" s="9">
        <v>1.2706849315068493E-4</v>
      </c>
      <c r="C4995" s="9" t="str">
        <f t="shared" si="154"/>
        <v>$H$5022</v>
      </c>
      <c r="D4995" s="9" t="str">
        <f t="shared" si="155"/>
        <v>H5022</v>
      </c>
      <c r="F4995">
        <v>100080</v>
      </c>
      <c r="G4995" s="1" t="str">
        <f>_xll.BDS("SPX Index","CHAIN_TICKERS", "CHAIN_STRIKE_PX_OVRD",F4995, "CHAIN_PUT_CALL_TYPE_OVRD=P", "CHAIN_PERIODICITY_OVRD=M")</f>
        <v>SPX US 11/20/15 P2700</v>
      </c>
    </row>
    <row r="4996" spans="1:7" x14ac:dyDescent="0.25">
      <c r="A4996">
        <v>0</v>
      </c>
      <c r="B4996" s="9">
        <v>1.2772602739726026E-4</v>
      </c>
      <c r="C4996" s="9" t="str">
        <f t="shared" ref="C4996:C5059" si="156">ADDRESS(ROW(B4996)+MATCH(1,B4996:B5022),8)</f>
        <v>$H$5023</v>
      </c>
      <c r="D4996" s="9" t="str">
        <f t="shared" ref="D4996:D5059" si="157">"H"&amp;(ROW(B4996)+MATCH(1,B4996:B5022))</f>
        <v>H5023</v>
      </c>
      <c r="F4996">
        <v>100100</v>
      </c>
      <c r="G4996" s="1" t="str">
        <f>_xll.BDS("SPX Index","CHAIN_TICKERS", "CHAIN_STRIKE_PX_OVRD",F4996, "CHAIN_PUT_CALL_TYPE_OVRD=P", "CHAIN_PERIODICITY_OVRD=M")</f>
        <v>SPX US 11/20/15 P2700</v>
      </c>
    </row>
    <row r="4997" spans="1:7" x14ac:dyDescent="0.25">
      <c r="A4997">
        <v>0</v>
      </c>
      <c r="B4997" s="9">
        <v>1.2799999999999999E-4</v>
      </c>
      <c r="C4997" s="9" t="str">
        <f t="shared" si="156"/>
        <v>$H$5024</v>
      </c>
      <c r="D4997" s="9" t="str">
        <f t="shared" si="157"/>
        <v>H5024</v>
      </c>
      <c r="F4997">
        <v>100120</v>
      </c>
      <c r="G4997" s="1" t="str">
        <f>_xll.BDS("SPX Index","CHAIN_TICKERS", "CHAIN_STRIKE_PX_OVRD",F4997, "CHAIN_PUT_CALL_TYPE_OVRD=P", "CHAIN_PERIODICITY_OVRD=M")</f>
        <v>SPX US 11/20/15 P2700</v>
      </c>
    </row>
    <row r="4998" spans="1:7" x14ac:dyDescent="0.25">
      <c r="A4998">
        <v>0</v>
      </c>
      <c r="B4998" s="9">
        <v>1.2797260273972604E-4</v>
      </c>
      <c r="C4998" s="9" t="str">
        <f t="shared" si="156"/>
        <v>$H$5025</v>
      </c>
      <c r="D4998" s="9" t="str">
        <f t="shared" si="157"/>
        <v>H5025</v>
      </c>
      <c r="F4998">
        <v>100140</v>
      </c>
      <c r="G4998" s="1" t="str">
        <f>_xll.BDS("SPX Index","CHAIN_TICKERS", "CHAIN_STRIKE_PX_OVRD",F4998, "CHAIN_PUT_CALL_TYPE_OVRD=P", "CHAIN_PERIODICITY_OVRD=M")</f>
        <v>SPX US 11/20/15 P2700</v>
      </c>
    </row>
    <row r="4999" spans="1:7" x14ac:dyDescent="0.25">
      <c r="A4999">
        <v>0</v>
      </c>
      <c r="B4999" s="9">
        <v>1.2821917808219176E-4</v>
      </c>
      <c r="C4999" s="9" t="str">
        <f t="shared" si="156"/>
        <v>$H$5026</v>
      </c>
      <c r="D4999" s="9" t="str">
        <f t="shared" si="157"/>
        <v>H5026</v>
      </c>
      <c r="F4999">
        <v>100160</v>
      </c>
      <c r="G4999" s="1" t="str">
        <f>_xll.BDS("SPX Index","CHAIN_TICKERS", "CHAIN_STRIKE_PX_OVRD",F4999, "CHAIN_PUT_CALL_TYPE_OVRD=P", "CHAIN_PERIODICITY_OVRD=M")</f>
        <v>SPX US 11/20/15 P2700</v>
      </c>
    </row>
    <row r="5000" spans="1:7" x14ac:dyDescent="0.25">
      <c r="A5000">
        <v>0</v>
      </c>
      <c r="B5000" s="9">
        <v>1.281917808219178E-4</v>
      </c>
      <c r="C5000" s="9" t="str">
        <f t="shared" si="156"/>
        <v>$H$5027</v>
      </c>
      <c r="D5000" s="9" t="str">
        <f t="shared" si="157"/>
        <v>H5027</v>
      </c>
      <c r="F5000">
        <v>100180</v>
      </c>
      <c r="G5000" s="1" t="str">
        <f>_xll.BDS("SPX Index","CHAIN_TICKERS", "CHAIN_STRIKE_PX_OVRD",F5000, "CHAIN_PUT_CALL_TYPE_OVRD=P", "CHAIN_PERIODICITY_OVRD=M")</f>
        <v>SPX US 11/20/15 P2700</v>
      </c>
    </row>
    <row r="5001" spans="1:7" x14ac:dyDescent="0.25">
      <c r="A5001">
        <v>0</v>
      </c>
      <c r="B5001" s="9">
        <v>1.2857534246575342E-4</v>
      </c>
      <c r="C5001" s="9" t="str">
        <f t="shared" si="156"/>
        <v>$H$5028</v>
      </c>
      <c r="D5001" s="9" t="str">
        <f t="shared" si="157"/>
        <v>H5028</v>
      </c>
      <c r="F5001">
        <v>100200</v>
      </c>
      <c r="G5001" s="1" t="str">
        <f>_xll.BDS("SPX Index","CHAIN_TICKERS", "CHAIN_STRIKE_PX_OVRD",F5001, "CHAIN_PUT_CALL_TYPE_OVRD=P", "CHAIN_PERIODICITY_OVRD=M")</f>
        <v>SPX US 11/20/15 P2700</v>
      </c>
    </row>
    <row r="5002" spans="1:7" x14ac:dyDescent="0.25">
      <c r="A5002">
        <v>0</v>
      </c>
      <c r="B5002" s="9">
        <v>1.2884931506849316E-4</v>
      </c>
      <c r="C5002" s="9" t="str">
        <f t="shared" si="156"/>
        <v>$H$5029</v>
      </c>
      <c r="D5002" s="9" t="str">
        <f t="shared" si="157"/>
        <v>H5029</v>
      </c>
      <c r="F5002">
        <v>100220</v>
      </c>
      <c r="G5002" s="1" t="str">
        <f>_xll.BDS("SPX Index","CHAIN_TICKERS", "CHAIN_STRIKE_PX_OVRD",F5002, "CHAIN_PUT_CALL_TYPE_OVRD=P", "CHAIN_PERIODICITY_OVRD=M")</f>
        <v>SPX US 11/20/15 P2700</v>
      </c>
    </row>
    <row r="5003" spans="1:7" x14ac:dyDescent="0.25">
      <c r="A5003">
        <v>0</v>
      </c>
      <c r="B5003" s="9">
        <v>1.284931506849315E-4</v>
      </c>
      <c r="C5003" s="9" t="str">
        <f t="shared" si="156"/>
        <v>$H$5030</v>
      </c>
      <c r="D5003" s="9" t="str">
        <f t="shared" si="157"/>
        <v>H5030</v>
      </c>
      <c r="F5003">
        <v>100240</v>
      </c>
      <c r="G5003" s="1" t="str">
        <f>_xll.BDS("SPX Index","CHAIN_TICKERS", "CHAIN_STRIKE_PX_OVRD",F5003, "CHAIN_PUT_CALL_TYPE_OVRD=P", "CHAIN_PERIODICITY_OVRD=M")</f>
        <v>SPX US 11/20/15 P2700</v>
      </c>
    </row>
    <row r="5004" spans="1:7" x14ac:dyDescent="0.25">
      <c r="A5004">
        <v>0</v>
      </c>
      <c r="B5004" s="9">
        <v>1.2846575342465754E-4</v>
      </c>
      <c r="C5004" s="9" t="str">
        <f t="shared" si="156"/>
        <v>$H$5031</v>
      </c>
      <c r="D5004" s="9" t="str">
        <f t="shared" si="157"/>
        <v>H5031</v>
      </c>
      <c r="F5004">
        <v>100260</v>
      </c>
      <c r="G5004" s="1" t="str">
        <f>_xll.BDS("SPX Index","CHAIN_TICKERS", "CHAIN_STRIKE_PX_OVRD",F5004, "CHAIN_PUT_CALL_TYPE_OVRD=P", "CHAIN_PERIODICITY_OVRD=M")</f>
        <v>SPX US 11/20/15 P2700</v>
      </c>
    </row>
    <row r="5005" spans="1:7" x14ac:dyDescent="0.25">
      <c r="A5005">
        <v>0</v>
      </c>
      <c r="B5005" s="9">
        <v>1.2915068493150685E-4</v>
      </c>
      <c r="C5005" s="9" t="str">
        <f t="shared" si="156"/>
        <v>$H$5032</v>
      </c>
      <c r="D5005" s="9" t="str">
        <f t="shared" si="157"/>
        <v>H5032</v>
      </c>
      <c r="F5005">
        <v>100280</v>
      </c>
      <c r="G5005" s="1" t="str">
        <f>_xll.BDS("SPX Index","CHAIN_TICKERS", "CHAIN_STRIKE_PX_OVRD",F5005, "CHAIN_PUT_CALL_TYPE_OVRD=P", "CHAIN_PERIODICITY_OVRD=M")</f>
        <v>SPX US 11/20/15 P2700</v>
      </c>
    </row>
    <row r="5006" spans="1:7" x14ac:dyDescent="0.25">
      <c r="A5006">
        <v>0</v>
      </c>
      <c r="B5006" s="9">
        <v>1.2915068493150685E-4</v>
      </c>
      <c r="C5006" s="9" t="str">
        <f t="shared" si="156"/>
        <v>$H$5033</v>
      </c>
      <c r="D5006" s="9" t="str">
        <f t="shared" si="157"/>
        <v>H5033</v>
      </c>
      <c r="F5006">
        <v>100300</v>
      </c>
      <c r="G5006" s="1" t="str">
        <f>_xll.BDS("SPX Index","CHAIN_TICKERS", "CHAIN_STRIKE_PX_OVRD",F5006, "CHAIN_PUT_CALL_TYPE_OVRD=P", "CHAIN_PERIODICITY_OVRD=M")</f>
        <v>SPX US 11/20/15 P2700</v>
      </c>
    </row>
    <row r="5007" spans="1:7" x14ac:dyDescent="0.25">
      <c r="A5007">
        <v>1</v>
      </c>
      <c r="B5007" s="9">
        <v>1.293972602739726E-4</v>
      </c>
      <c r="C5007" s="9" t="str">
        <f t="shared" si="156"/>
        <v>$H$5034</v>
      </c>
      <c r="D5007" s="9" t="str">
        <f t="shared" si="157"/>
        <v>H5034</v>
      </c>
      <c r="F5007">
        <v>100320</v>
      </c>
      <c r="G5007" s="1" t="str">
        <f>_xll.BDS("SPX Index","CHAIN_TICKERS", "CHAIN_STRIKE_PX_OVRD",F5007, "CHAIN_PUT_CALL_TYPE_OVRD=P", "CHAIN_PERIODICITY_OVRD=M")</f>
        <v>SPX US 11/20/15 P2700</v>
      </c>
    </row>
    <row r="5008" spans="1:7" x14ac:dyDescent="0.25">
      <c r="A5008">
        <v>0</v>
      </c>
      <c r="B5008" s="9">
        <v>1.2991780821917809E-4</v>
      </c>
      <c r="C5008" s="9" t="str">
        <f t="shared" si="156"/>
        <v>$H$5035</v>
      </c>
      <c r="D5008" s="9" t="str">
        <f t="shared" si="157"/>
        <v>H5035</v>
      </c>
      <c r="F5008">
        <v>100340</v>
      </c>
      <c r="G5008" s="1" t="str">
        <f>_xll.BDS("SPX Index","CHAIN_TICKERS", "CHAIN_STRIKE_PX_OVRD",F5008, "CHAIN_PUT_CALL_TYPE_OVRD=P", "CHAIN_PERIODICITY_OVRD=M")</f>
        <v>SPX US 11/20/15 P2700</v>
      </c>
    </row>
    <row r="5009" spans="1:7" x14ac:dyDescent="0.25">
      <c r="A5009">
        <v>0</v>
      </c>
      <c r="B5009" s="9">
        <v>1.2991780821917809E-4</v>
      </c>
      <c r="C5009" s="9" t="str">
        <f t="shared" si="156"/>
        <v>$H$5036</v>
      </c>
      <c r="D5009" s="9" t="str">
        <f t="shared" si="157"/>
        <v>H5036</v>
      </c>
      <c r="F5009">
        <v>100360</v>
      </c>
      <c r="G5009" s="1" t="str">
        <f>_xll.BDS("SPX Index","CHAIN_TICKERS", "CHAIN_STRIKE_PX_OVRD",F5009, "CHAIN_PUT_CALL_TYPE_OVRD=P", "CHAIN_PERIODICITY_OVRD=M")</f>
        <v>SPX US 11/20/15 P2700</v>
      </c>
    </row>
    <row r="5010" spans="1:7" x14ac:dyDescent="0.25">
      <c r="A5010">
        <v>0</v>
      </c>
      <c r="B5010" s="9">
        <v>1.3084931506849315E-4</v>
      </c>
      <c r="C5010" s="9" t="str">
        <f t="shared" si="156"/>
        <v>$H$5037</v>
      </c>
      <c r="D5010" s="9" t="str">
        <f t="shared" si="157"/>
        <v>H5037</v>
      </c>
      <c r="F5010">
        <v>100380</v>
      </c>
      <c r="G5010" s="1" t="str">
        <f>_xll.BDS("SPX Index","CHAIN_TICKERS", "CHAIN_STRIKE_PX_OVRD",F5010, "CHAIN_PUT_CALL_TYPE_OVRD=P", "CHAIN_PERIODICITY_OVRD=M")</f>
        <v>SPX US 11/20/15 P2700</v>
      </c>
    </row>
    <row r="5011" spans="1:7" x14ac:dyDescent="0.25">
      <c r="A5011">
        <v>0</v>
      </c>
      <c r="B5011" s="9">
        <v>1.3084931506849315E-4</v>
      </c>
      <c r="C5011" s="9" t="str">
        <f t="shared" si="156"/>
        <v>$H$5038</v>
      </c>
      <c r="D5011" s="9" t="str">
        <f t="shared" si="157"/>
        <v>H5038</v>
      </c>
      <c r="F5011">
        <v>100400</v>
      </c>
      <c r="G5011" s="1" t="str">
        <f>_xll.BDS("SPX Index","CHAIN_TICKERS", "CHAIN_STRIKE_PX_OVRD",F5011, "CHAIN_PUT_CALL_TYPE_OVRD=P", "CHAIN_PERIODICITY_OVRD=M")</f>
        <v>SPX US 11/20/15 P2700</v>
      </c>
    </row>
    <row r="5012" spans="1:7" x14ac:dyDescent="0.25">
      <c r="A5012">
        <v>0</v>
      </c>
      <c r="B5012" s="9">
        <v>1.308219178082192E-4</v>
      </c>
      <c r="C5012" s="9" t="str">
        <f t="shared" si="156"/>
        <v>$H$5039</v>
      </c>
      <c r="D5012" s="9" t="str">
        <f t="shared" si="157"/>
        <v>H5039</v>
      </c>
      <c r="F5012">
        <v>100420</v>
      </c>
      <c r="G5012" s="1" t="str">
        <f>_xll.BDS("SPX Index","CHAIN_TICKERS", "CHAIN_STRIKE_PX_OVRD",F5012, "CHAIN_PUT_CALL_TYPE_OVRD=P", "CHAIN_PERIODICITY_OVRD=M")</f>
        <v>SPX US 11/20/15 P2700</v>
      </c>
    </row>
    <row r="5013" spans="1:7" x14ac:dyDescent="0.25">
      <c r="A5013">
        <v>0</v>
      </c>
      <c r="B5013" s="9">
        <v>1.3049315068493149E-4</v>
      </c>
      <c r="C5013" s="9" t="str">
        <f t="shared" si="156"/>
        <v>$H$5040</v>
      </c>
      <c r="D5013" s="9" t="str">
        <f t="shared" si="157"/>
        <v>H5040</v>
      </c>
      <c r="F5013">
        <v>100440</v>
      </c>
      <c r="G5013" s="1" t="str">
        <f>_xll.BDS("SPX Index","CHAIN_TICKERS", "CHAIN_STRIKE_PX_OVRD",F5013, "CHAIN_PUT_CALL_TYPE_OVRD=P", "CHAIN_PERIODICITY_OVRD=M")</f>
        <v>SPX US 11/20/15 P2700</v>
      </c>
    </row>
    <row r="5014" spans="1:7" x14ac:dyDescent="0.25">
      <c r="A5014">
        <v>0</v>
      </c>
      <c r="B5014" s="9">
        <v>1.3076712328767123E-4</v>
      </c>
      <c r="C5014" s="9" t="str">
        <f t="shared" si="156"/>
        <v>$H$5041</v>
      </c>
      <c r="D5014" s="9" t="str">
        <f t="shared" si="157"/>
        <v>H5041</v>
      </c>
      <c r="F5014">
        <v>100460</v>
      </c>
      <c r="G5014" s="1" t="str">
        <f>_xll.BDS("SPX Index","CHAIN_TICKERS", "CHAIN_STRIKE_PX_OVRD",F5014, "CHAIN_PUT_CALL_TYPE_OVRD=P", "CHAIN_PERIODICITY_OVRD=M")</f>
        <v>SPX US 11/20/15 P2700</v>
      </c>
    </row>
    <row r="5015" spans="1:7" x14ac:dyDescent="0.25">
      <c r="A5015">
        <v>0</v>
      </c>
      <c r="B5015" s="9">
        <v>1.3172602739726027E-4</v>
      </c>
      <c r="C5015" s="9" t="str">
        <f t="shared" si="156"/>
        <v>$H$5042</v>
      </c>
      <c r="D5015" s="9" t="str">
        <f t="shared" si="157"/>
        <v>H5042</v>
      </c>
      <c r="F5015">
        <v>100480</v>
      </c>
      <c r="G5015" s="1" t="str">
        <f>_xll.BDS("SPX Index","CHAIN_TICKERS", "CHAIN_STRIKE_PX_OVRD",F5015, "CHAIN_PUT_CALL_TYPE_OVRD=P", "CHAIN_PERIODICITY_OVRD=M")</f>
        <v>SPX US 11/20/15 P2700</v>
      </c>
    </row>
    <row r="5016" spans="1:7" x14ac:dyDescent="0.25">
      <c r="A5016">
        <v>0</v>
      </c>
      <c r="B5016" s="9">
        <v>1.3197260273972603E-4</v>
      </c>
      <c r="C5016" s="9" t="str">
        <f t="shared" si="156"/>
        <v>$H$5043</v>
      </c>
      <c r="D5016" s="9" t="str">
        <f t="shared" si="157"/>
        <v>H5043</v>
      </c>
      <c r="F5016">
        <v>100500</v>
      </c>
      <c r="G5016" s="1" t="str">
        <f>_xll.BDS("SPX Index","CHAIN_TICKERS", "CHAIN_STRIKE_PX_OVRD",F5016, "CHAIN_PUT_CALL_TYPE_OVRD=P", "CHAIN_PERIODICITY_OVRD=M")</f>
        <v>SPX US 11/20/15 P2700</v>
      </c>
    </row>
    <row r="5017" spans="1:7" x14ac:dyDescent="0.25">
      <c r="A5017">
        <v>0</v>
      </c>
      <c r="B5017" s="9">
        <v>1.313972602739726E-4</v>
      </c>
      <c r="C5017" s="9" t="str">
        <f t="shared" si="156"/>
        <v>$H$5044</v>
      </c>
      <c r="D5017" s="9" t="str">
        <f t="shared" si="157"/>
        <v>H5044</v>
      </c>
      <c r="F5017">
        <v>100520</v>
      </c>
      <c r="G5017" s="1" t="str">
        <f>_xll.BDS("SPX Index","CHAIN_TICKERS", "CHAIN_STRIKE_PX_OVRD",F5017, "CHAIN_PUT_CALL_TYPE_OVRD=P", "CHAIN_PERIODICITY_OVRD=M")</f>
        <v>SPX US 11/20/15 P2700</v>
      </c>
    </row>
    <row r="5018" spans="1:7" x14ac:dyDescent="0.25">
      <c r="A5018">
        <v>0</v>
      </c>
      <c r="B5018" s="9">
        <v>1.3191780821917806E-4</v>
      </c>
      <c r="C5018" s="9" t="str">
        <f t="shared" si="156"/>
        <v>$H$5045</v>
      </c>
      <c r="D5018" s="9" t="str">
        <f t="shared" si="157"/>
        <v>H5045</v>
      </c>
      <c r="F5018">
        <v>100540</v>
      </c>
      <c r="G5018" s="1" t="str">
        <f>_xll.BDS("SPX Index","CHAIN_TICKERS", "CHAIN_STRIKE_PX_OVRD",F5018, "CHAIN_PUT_CALL_TYPE_OVRD=P", "CHAIN_PERIODICITY_OVRD=M")</f>
        <v>SPX US 11/20/15 P2700</v>
      </c>
    </row>
    <row r="5019" spans="1:7" x14ac:dyDescent="0.25">
      <c r="A5019">
        <v>0</v>
      </c>
      <c r="B5019" s="9">
        <v>1.3219178082191782E-4</v>
      </c>
      <c r="C5019" s="9" t="str">
        <f t="shared" si="156"/>
        <v>$H$5046</v>
      </c>
      <c r="D5019" s="9" t="str">
        <f t="shared" si="157"/>
        <v>H5046</v>
      </c>
      <c r="F5019">
        <v>100560</v>
      </c>
      <c r="G5019" s="1" t="str">
        <f>_xll.BDS("SPX Index","CHAIN_TICKERS", "CHAIN_STRIKE_PX_OVRD",F5019, "CHAIN_PUT_CALL_TYPE_OVRD=P", "CHAIN_PERIODICITY_OVRD=M")</f>
        <v>SPX US 11/20/15 P2700</v>
      </c>
    </row>
    <row r="5020" spans="1:7" x14ac:dyDescent="0.25">
      <c r="A5020">
        <v>0</v>
      </c>
      <c r="B5020" s="9">
        <v>1.3369863013698631E-4</v>
      </c>
      <c r="C5020" s="9" t="str">
        <f t="shared" si="156"/>
        <v>$H$5047</v>
      </c>
      <c r="D5020" s="9" t="str">
        <f t="shared" si="157"/>
        <v>H5047</v>
      </c>
      <c r="F5020">
        <v>100580</v>
      </c>
      <c r="G5020" s="1" t="str">
        <f>_xll.BDS("SPX Index","CHAIN_TICKERS", "CHAIN_STRIKE_PX_OVRD",F5020, "CHAIN_PUT_CALL_TYPE_OVRD=P", "CHAIN_PERIODICITY_OVRD=M")</f>
        <v>SPX US 11/20/15 P2700</v>
      </c>
    </row>
    <row r="5021" spans="1:7" x14ac:dyDescent="0.25">
      <c r="A5021">
        <v>0</v>
      </c>
      <c r="B5021" s="9">
        <v>1.3339726027397259E-4</v>
      </c>
      <c r="C5021" s="9" t="str">
        <f t="shared" si="156"/>
        <v>$H$5048</v>
      </c>
      <c r="D5021" s="9" t="str">
        <f t="shared" si="157"/>
        <v>H5048</v>
      </c>
      <c r="F5021">
        <v>100600</v>
      </c>
      <c r="G5021" s="1" t="str">
        <f>_xll.BDS("SPX Index","CHAIN_TICKERS", "CHAIN_STRIKE_PX_OVRD",F5021, "CHAIN_PUT_CALL_TYPE_OVRD=P", "CHAIN_PERIODICITY_OVRD=M")</f>
        <v>SPX US 11/20/15 P2700</v>
      </c>
    </row>
    <row r="5022" spans="1:7" x14ac:dyDescent="0.25">
      <c r="A5022">
        <v>0</v>
      </c>
      <c r="B5022" s="9">
        <v>1.3197260273972603E-4</v>
      </c>
      <c r="C5022" s="9" t="str">
        <f t="shared" si="156"/>
        <v>$H$5049</v>
      </c>
      <c r="D5022" s="9" t="str">
        <f t="shared" si="157"/>
        <v>H5049</v>
      </c>
      <c r="F5022">
        <v>100620</v>
      </c>
      <c r="G5022" s="1" t="str">
        <f>_xll.BDS("SPX Index","CHAIN_TICKERS", "CHAIN_STRIKE_PX_OVRD",F5022, "CHAIN_PUT_CALL_TYPE_OVRD=P", "CHAIN_PERIODICITY_OVRD=M")</f>
        <v>SPX US 11/20/15 P2700</v>
      </c>
    </row>
    <row r="5023" spans="1:7" x14ac:dyDescent="0.25">
      <c r="A5023">
        <v>0</v>
      </c>
      <c r="B5023" s="9">
        <v>1.3191780821917806E-4</v>
      </c>
      <c r="C5023" s="9" t="str">
        <f t="shared" si="156"/>
        <v>$H$5050</v>
      </c>
      <c r="D5023" s="9" t="str">
        <f t="shared" si="157"/>
        <v>H5050</v>
      </c>
      <c r="F5023">
        <v>100640</v>
      </c>
      <c r="G5023" s="1" t="str">
        <f>_xll.BDS("SPX Index","CHAIN_TICKERS", "CHAIN_STRIKE_PX_OVRD",F5023, "CHAIN_PUT_CALL_TYPE_OVRD=P", "CHAIN_PERIODICITY_OVRD=M")</f>
        <v>SPX US 11/20/15 P2700</v>
      </c>
    </row>
    <row r="5024" spans="1:7" x14ac:dyDescent="0.25">
      <c r="A5024">
        <v>0</v>
      </c>
      <c r="B5024" s="9">
        <v>1.3161643835616439E-4</v>
      </c>
      <c r="C5024" s="9" t="str">
        <f t="shared" si="156"/>
        <v>$H$5051</v>
      </c>
      <c r="D5024" s="9" t="str">
        <f t="shared" si="157"/>
        <v>H5051</v>
      </c>
      <c r="F5024">
        <v>100660</v>
      </c>
      <c r="G5024" s="1" t="str">
        <f>_xll.BDS("SPX Index","CHAIN_TICKERS", "CHAIN_STRIKE_PX_OVRD",F5024, "CHAIN_PUT_CALL_TYPE_OVRD=P", "CHAIN_PERIODICITY_OVRD=M")</f>
        <v>SPX US 11/20/15 P2700</v>
      </c>
    </row>
    <row r="5025" spans="1:7" x14ac:dyDescent="0.25">
      <c r="A5025">
        <v>0</v>
      </c>
      <c r="B5025" s="9">
        <v>1.3199999999999998E-4</v>
      </c>
      <c r="C5025" s="9" t="str">
        <f t="shared" si="156"/>
        <v>$H$5052</v>
      </c>
      <c r="D5025" s="9" t="str">
        <f t="shared" si="157"/>
        <v>H5052</v>
      </c>
      <c r="F5025">
        <v>100680</v>
      </c>
      <c r="G5025" s="1" t="str">
        <f>_xll.BDS("SPX Index","CHAIN_TICKERS", "CHAIN_STRIKE_PX_OVRD",F5025, "CHAIN_PUT_CALL_TYPE_OVRD=P", "CHAIN_PERIODICITY_OVRD=M")</f>
        <v>SPX US 11/20/15 P2700</v>
      </c>
    </row>
    <row r="5026" spans="1:7" x14ac:dyDescent="0.25">
      <c r="A5026">
        <v>0</v>
      </c>
      <c r="B5026" s="9">
        <v>1.3197260273972603E-4</v>
      </c>
      <c r="C5026" s="9" t="str">
        <f t="shared" si="156"/>
        <v>$H$5053</v>
      </c>
      <c r="D5026" s="9" t="str">
        <f t="shared" si="157"/>
        <v>H5053</v>
      </c>
      <c r="F5026">
        <v>100700</v>
      </c>
      <c r="G5026" s="1" t="str">
        <f>_xll.BDS("SPX Index","CHAIN_TICKERS", "CHAIN_STRIKE_PX_OVRD",F5026, "CHAIN_PUT_CALL_TYPE_OVRD=P", "CHAIN_PERIODICITY_OVRD=M")</f>
        <v>SPX US 11/20/15 P2700</v>
      </c>
    </row>
    <row r="5027" spans="1:7" x14ac:dyDescent="0.25">
      <c r="A5027">
        <v>3</v>
      </c>
      <c r="B5027" s="9">
        <v>1.3224657534246576E-4</v>
      </c>
      <c r="C5027" s="9" t="str">
        <f t="shared" si="156"/>
        <v>$H$5054</v>
      </c>
      <c r="D5027" s="9" t="str">
        <f t="shared" si="157"/>
        <v>H5054</v>
      </c>
      <c r="F5027">
        <v>100720</v>
      </c>
      <c r="G5027" s="1" t="str">
        <f>_xll.BDS("SPX Index","CHAIN_TICKERS", "CHAIN_STRIKE_PX_OVRD",F5027, "CHAIN_PUT_CALL_TYPE_OVRD=P", "CHAIN_PERIODICITY_OVRD=M")</f>
        <v>SPX US 11/20/15 P2700</v>
      </c>
    </row>
    <row r="5028" spans="1:7" x14ac:dyDescent="0.25">
      <c r="A5028">
        <v>0</v>
      </c>
      <c r="B5028" s="9">
        <v>1.3191780821917806E-4</v>
      </c>
      <c r="C5028" s="9" t="str">
        <f t="shared" si="156"/>
        <v>$H$5055</v>
      </c>
      <c r="D5028" s="9" t="str">
        <f t="shared" si="157"/>
        <v>H5055</v>
      </c>
      <c r="F5028">
        <v>100740</v>
      </c>
      <c r="G5028" s="1" t="str">
        <f>_xll.BDS("SPX Index","CHAIN_TICKERS", "CHAIN_STRIKE_PX_OVRD",F5028, "CHAIN_PUT_CALL_TYPE_OVRD=P", "CHAIN_PERIODICITY_OVRD=M")</f>
        <v>SPX US 11/20/15 P2700</v>
      </c>
    </row>
    <row r="5029" spans="1:7" x14ac:dyDescent="0.25">
      <c r="A5029">
        <v>0</v>
      </c>
      <c r="B5029" s="9">
        <v>1.3161643835616439E-4</v>
      </c>
      <c r="C5029" s="9" t="str">
        <f t="shared" si="156"/>
        <v>$H$5056</v>
      </c>
      <c r="D5029" s="9" t="str">
        <f t="shared" si="157"/>
        <v>H5056</v>
      </c>
      <c r="F5029">
        <v>100760</v>
      </c>
      <c r="G5029" s="1" t="str">
        <f>_xll.BDS("SPX Index","CHAIN_TICKERS", "CHAIN_STRIKE_PX_OVRD",F5029, "CHAIN_PUT_CALL_TYPE_OVRD=P", "CHAIN_PERIODICITY_OVRD=M")</f>
        <v>SPX US 11/20/15 P2700</v>
      </c>
    </row>
    <row r="5030" spans="1:7" x14ac:dyDescent="0.25">
      <c r="A5030">
        <v>0</v>
      </c>
      <c r="B5030" s="9">
        <v>1.3199999999999998E-4</v>
      </c>
      <c r="C5030" s="9" t="str">
        <f t="shared" si="156"/>
        <v>$H$5057</v>
      </c>
      <c r="D5030" s="9" t="str">
        <f t="shared" si="157"/>
        <v>H5057</v>
      </c>
      <c r="F5030">
        <v>100780</v>
      </c>
      <c r="G5030" s="1" t="str">
        <f>_xll.BDS("SPX Index","CHAIN_TICKERS", "CHAIN_STRIKE_PX_OVRD",F5030, "CHAIN_PUT_CALL_TYPE_OVRD=P", "CHAIN_PERIODICITY_OVRD=M")</f>
        <v>SPX US 11/20/15 P2700</v>
      </c>
    </row>
    <row r="5031" spans="1:7" x14ac:dyDescent="0.25">
      <c r="A5031">
        <v>0</v>
      </c>
      <c r="B5031" s="9">
        <v>1.3227397260273975E-4</v>
      </c>
      <c r="C5031" s="9" t="str">
        <f t="shared" si="156"/>
        <v>$H$5058</v>
      </c>
      <c r="D5031" s="9" t="str">
        <f t="shared" si="157"/>
        <v>H5058</v>
      </c>
      <c r="F5031">
        <v>100800</v>
      </c>
      <c r="G5031" s="1" t="str">
        <f>_xll.BDS("SPX Index","CHAIN_TICKERS", "CHAIN_STRIKE_PX_OVRD",F5031, "CHAIN_PUT_CALL_TYPE_OVRD=P", "CHAIN_PERIODICITY_OVRD=M")</f>
        <v>SPX US 11/20/15 P2700</v>
      </c>
    </row>
    <row r="5032" spans="1:7" x14ac:dyDescent="0.25">
      <c r="A5032">
        <v>0</v>
      </c>
      <c r="B5032" s="9">
        <v>1.3197260273972603E-4</v>
      </c>
      <c r="C5032" s="9" t="str">
        <f t="shared" si="156"/>
        <v>$H$5059</v>
      </c>
      <c r="D5032" s="9" t="str">
        <f t="shared" si="157"/>
        <v>H5059</v>
      </c>
      <c r="F5032">
        <v>100820</v>
      </c>
      <c r="G5032" s="1" t="str">
        <f>_xll.BDS("SPX Index","CHAIN_TICKERS", "CHAIN_STRIKE_PX_OVRD",F5032, "CHAIN_PUT_CALL_TYPE_OVRD=P", "CHAIN_PERIODICITY_OVRD=M")</f>
        <v>SPX US 11/20/15 P2700</v>
      </c>
    </row>
    <row r="5033" spans="1:7" x14ac:dyDescent="0.25">
      <c r="A5033">
        <v>0</v>
      </c>
      <c r="B5033" s="9">
        <v>1.3246575342465753E-4</v>
      </c>
      <c r="C5033" s="9" t="str">
        <f t="shared" si="156"/>
        <v>$H$5060</v>
      </c>
      <c r="D5033" s="9" t="str">
        <f t="shared" si="157"/>
        <v>H5060</v>
      </c>
      <c r="F5033">
        <v>100840</v>
      </c>
      <c r="G5033" s="1" t="str">
        <f>_xll.BDS("SPX Index","CHAIN_TICKERS", "CHAIN_STRIKE_PX_OVRD",F5033, "CHAIN_PUT_CALL_TYPE_OVRD=P", "CHAIN_PERIODICITY_OVRD=M")</f>
        <v>SPX US 11/20/15 P2700</v>
      </c>
    </row>
    <row r="5034" spans="1:7" x14ac:dyDescent="0.25">
      <c r="A5034">
        <v>0</v>
      </c>
      <c r="B5034" s="9">
        <v>1.3186301369863014E-4</v>
      </c>
      <c r="C5034" s="9" t="str">
        <f t="shared" si="156"/>
        <v>$H$5061</v>
      </c>
      <c r="D5034" s="9" t="str">
        <f t="shared" si="157"/>
        <v>H5061</v>
      </c>
      <c r="F5034">
        <v>100860</v>
      </c>
      <c r="G5034" s="1" t="str">
        <f>_xll.BDS("SPX Index","CHAIN_TICKERS", "CHAIN_STRIKE_PX_OVRD",F5034, "CHAIN_PUT_CALL_TYPE_OVRD=P", "CHAIN_PERIODICITY_OVRD=M")</f>
        <v>SPX US 11/20/15 P2700</v>
      </c>
    </row>
    <row r="5035" spans="1:7" x14ac:dyDescent="0.25">
      <c r="A5035">
        <v>0</v>
      </c>
      <c r="B5035" s="9">
        <v>1.3254794520547945E-4</v>
      </c>
      <c r="C5035" s="9" t="str">
        <f t="shared" si="156"/>
        <v>$H$5062</v>
      </c>
      <c r="D5035" s="9" t="str">
        <f t="shared" si="157"/>
        <v>H5062</v>
      </c>
      <c r="F5035">
        <v>100880</v>
      </c>
      <c r="G5035" s="1" t="str">
        <f>_xll.BDS("SPX Index","CHAIN_TICKERS", "CHAIN_STRIKE_PX_OVRD",F5035, "CHAIN_PUT_CALL_TYPE_OVRD=P", "CHAIN_PERIODICITY_OVRD=M")</f>
        <v>SPX US 11/20/15 P2700</v>
      </c>
    </row>
    <row r="5036" spans="1:7" x14ac:dyDescent="0.25">
      <c r="A5036">
        <v>0</v>
      </c>
      <c r="B5036" s="9">
        <v>1.3224657534246576E-4</v>
      </c>
      <c r="C5036" s="9" t="str">
        <f t="shared" si="156"/>
        <v>$H$5063</v>
      </c>
      <c r="D5036" s="9" t="str">
        <f t="shared" si="157"/>
        <v>H5063</v>
      </c>
      <c r="F5036">
        <v>100900</v>
      </c>
      <c r="G5036" s="1" t="str">
        <f>_xll.BDS("SPX Index","CHAIN_TICKERS", "CHAIN_STRIKE_PX_OVRD",F5036, "CHAIN_PUT_CALL_TYPE_OVRD=P", "CHAIN_PERIODICITY_OVRD=M")</f>
        <v>SPX US 11/20/15 P2700</v>
      </c>
    </row>
    <row r="5037" spans="1:7" x14ac:dyDescent="0.25">
      <c r="A5037">
        <v>0</v>
      </c>
      <c r="B5037" s="9">
        <v>1.3161643835616439E-4</v>
      </c>
      <c r="C5037" s="9" t="str">
        <f t="shared" si="156"/>
        <v>$H$5064</v>
      </c>
      <c r="D5037" s="9" t="str">
        <f t="shared" si="157"/>
        <v>H5064</v>
      </c>
      <c r="F5037">
        <v>100920</v>
      </c>
      <c r="G5037" s="1" t="str">
        <f>_xll.BDS("SPX Index","CHAIN_TICKERS", "CHAIN_STRIKE_PX_OVRD",F5037, "CHAIN_PUT_CALL_TYPE_OVRD=P", "CHAIN_PERIODICITY_OVRD=M")</f>
        <v>SPX US 11/20/15 P2700</v>
      </c>
    </row>
    <row r="5038" spans="1:7" x14ac:dyDescent="0.25">
      <c r="A5038">
        <v>0</v>
      </c>
      <c r="B5038" s="9">
        <v>1.318904109589041E-4</v>
      </c>
      <c r="C5038" s="9" t="str">
        <f t="shared" si="156"/>
        <v>$H$5065</v>
      </c>
      <c r="D5038" s="9" t="str">
        <f t="shared" si="157"/>
        <v>H5065</v>
      </c>
      <c r="F5038">
        <v>100940</v>
      </c>
      <c r="G5038" s="1" t="str">
        <f>_xll.BDS("SPX Index","CHAIN_TICKERS", "CHAIN_STRIKE_PX_OVRD",F5038, "CHAIN_PUT_CALL_TYPE_OVRD=P", "CHAIN_PERIODICITY_OVRD=M")</f>
        <v>SPX US 11/20/15 P2700</v>
      </c>
    </row>
    <row r="5039" spans="1:7" x14ac:dyDescent="0.25">
      <c r="A5039">
        <v>0</v>
      </c>
      <c r="B5039" s="9">
        <v>1.3315068493150687E-4</v>
      </c>
      <c r="C5039" s="9" t="str">
        <f t="shared" si="156"/>
        <v>$H$5066</v>
      </c>
      <c r="D5039" s="9" t="str">
        <f t="shared" si="157"/>
        <v>H5066</v>
      </c>
      <c r="F5039">
        <v>100960</v>
      </c>
      <c r="G5039" s="1" t="str">
        <f>_xll.BDS("SPX Index","CHAIN_TICKERS", "CHAIN_STRIKE_PX_OVRD",F5039, "CHAIN_PUT_CALL_TYPE_OVRD=P", "CHAIN_PERIODICITY_OVRD=M")</f>
        <v>SPX US 11/20/15 P2700</v>
      </c>
    </row>
    <row r="5040" spans="1:7" x14ac:dyDescent="0.25">
      <c r="A5040">
        <v>0</v>
      </c>
      <c r="B5040" s="9">
        <v>1.3284931506849315E-4</v>
      </c>
      <c r="C5040" s="9" t="str">
        <f t="shared" si="156"/>
        <v>$H$5067</v>
      </c>
      <c r="D5040" s="9" t="str">
        <f t="shared" si="157"/>
        <v>H5067</v>
      </c>
      <c r="F5040">
        <v>100980</v>
      </c>
      <c r="G5040" s="1" t="str">
        <f>_xll.BDS("SPX Index","CHAIN_TICKERS", "CHAIN_STRIKE_PX_OVRD",F5040, "CHAIN_PUT_CALL_TYPE_OVRD=P", "CHAIN_PERIODICITY_OVRD=M")</f>
        <v>SPX US 11/20/15 P2700</v>
      </c>
    </row>
    <row r="5041" spans="1:7" x14ac:dyDescent="0.25">
      <c r="A5041">
        <v>0</v>
      </c>
      <c r="B5041" s="9">
        <v>1.330958904109589E-4</v>
      </c>
      <c r="C5041" s="9" t="str">
        <f t="shared" si="156"/>
        <v>$H$5068</v>
      </c>
      <c r="D5041" s="9" t="str">
        <f t="shared" si="157"/>
        <v>H5068</v>
      </c>
      <c r="F5041">
        <v>101000</v>
      </c>
      <c r="G5041" s="1" t="str">
        <f>_xll.BDS("SPX Index","CHAIN_TICKERS", "CHAIN_STRIKE_PX_OVRD",F5041, "CHAIN_PUT_CALL_TYPE_OVRD=P", "CHAIN_PERIODICITY_OVRD=M")</f>
        <v>SPX US 11/20/15 P2700</v>
      </c>
    </row>
    <row r="5042" spans="1:7" x14ac:dyDescent="0.25">
      <c r="A5042">
        <v>0</v>
      </c>
      <c r="B5042" s="9">
        <v>1.3361643835616439E-4</v>
      </c>
      <c r="C5042" s="9" t="str">
        <f t="shared" si="156"/>
        <v>$H$5069</v>
      </c>
      <c r="D5042" s="9" t="str">
        <f t="shared" si="157"/>
        <v>H5069</v>
      </c>
      <c r="F5042">
        <v>101020</v>
      </c>
      <c r="G5042" s="1" t="str">
        <f>_xll.BDS("SPX Index","CHAIN_TICKERS", "CHAIN_STRIKE_PX_OVRD",F5042, "CHAIN_PUT_CALL_TYPE_OVRD=P", "CHAIN_PERIODICITY_OVRD=M")</f>
        <v>SPX US 11/20/15 P2700</v>
      </c>
    </row>
    <row r="5043" spans="1:7" x14ac:dyDescent="0.25">
      <c r="A5043">
        <v>0</v>
      </c>
      <c r="B5043" s="9">
        <v>1.3416438356164383E-4</v>
      </c>
      <c r="C5043" s="9" t="str">
        <f t="shared" si="156"/>
        <v>$H$5070</v>
      </c>
      <c r="D5043" s="9" t="str">
        <f t="shared" si="157"/>
        <v>H5070</v>
      </c>
      <c r="F5043">
        <v>101040</v>
      </c>
      <c r="G5043" s="1" t="str">
        <f>_xll.BDS("SPX Index","CHAIN_TICKERS", "CHAIN_STRIKE_PX_OVRD",F5043, "CHAIN_PUT_CALL_TYPE_OVRD=P", "CHAIN_PERIODICITY_OVRD=M")</f>
        <v>SPX US 11/20/15 P2700</v>
      </c>
    </row>
    <row r="5044" spans="1:7" x14ac:dyDescent="0.25">
      <c r="A5044">
        <v>0</v>
      </c>
      <c r="B5044" s="9">
        <v>1.34E-4</v>
      </c>
      <c r="C5044" s="9" t="str">
        <f t="shared" si="156"/>
        <v>$H$5071</v>
      </c>
      <c r="D5044" s="9" t="str">
        <f t="shared" si="157"/>
        <v>H5071</v>
      </c>
      <c r="F5044">
        <v>101060</v>
      </c>
      <c r="G5044" s="1" t="str">
        <f>_xll.BDS("SPX Index","CHAIN_TICKERS", "CHAIN_STRIKE_PX_OVRD",F5044, "CHAIN_PUT_CALL_TYPE_OVRD=P", "CHAIN_PERIODICITY_OVRD=M")</f>
        <v>SPX US 11/20/15 P2700</v>
      </c>
    </row>
    <row r="5045" spans="1:7" x14ac:dyDescent="0.25">
      <c r="A5045">
        <v>0</v>
      </c>
      <c r="B5045" s="9">
        <v>1.3397260273972602E-4</v>
      </c>
      <c r="C5045" s="9" t="str">
        <f t="shared" si="156"/>
        <v>$H$5072</v>
      </c>
      <c r="D5045" s="9" t="str">
        <f t="shared" si="157"/>
        <v>H5072</v>
      </c>
      <c r="F5045">
        <v>101080</v>
      </c>
      <c r="G5045" s="1" t="str">
        <f>_xll.BDS("SPX Index","CHAIN_TICKERS", "CHAIN_STRIKE_PX_OVRD",F5045, "CHAIN_PUT_CALL_TYPE_OVRD=P", "CHAIN_PERIODICITY_OVRD=M")</f>
        <v>SPX US 11/20/15 P2700</v>
      </c>
    </row>
    <row r="5046" spans="1:7" x14ac:dyDescent="0.25">
      <c r="A5046">
        <v>1</v>
      </c>
      <c r="B5046" s="9">
        <v>1.3224657534246576E-4</v>
      </c>
      <c r="C5046" s="9" t="str">
        <f t="shared" si="156"/>
        <v>$H$5073</v>
      </c>
      <c r="D5046" s="9" t="str">
        <f t="shared" si="157"/>
        <v>H5073</v>
      </c>
      <c r="F5046">
        <v>101100</v>
      </c>
      <c r="G5046" s="1" t="str">
        <f>_xll.BDS("SPX Index","CHAIN_TICKERS", "CHAIN_STRIKE_PX_OVRD",F5046, "CHAIN_PUT_CALL_TYPE_OVRD=P", "CHAIN_PERIODICITY_OVRD=M")</f>
        <v>SPX US 11/20/15 P2700</v>
      </c>
    </row>
    <row r="5047" spans="1:7" x14ac:dyDescent="0.25">
      <c r="A5047">
        <v>0</v>
      </c>
      <c r="B5047" s="9">
        <v>1.3334246575342465E-4</v>
      </c>
      <c r="C5047" s="9" t="str">
        <f t="shared" si="156"/>
        <v>$H$5074</v>
      </c>
      <c r="D5047" s="9" t="str">
        <f t="shared" si="157"/>
        <v>H5074</v>
      </c>
      <c r="F5047">
        <v>101120</v>
      </c>
      <c r="G5047" s="1" t="str">
        <f>_xll.BDS("SPX Index","CHAIN_TICKERS", "CHAIN_STRIKE_PX_OVRD",F5047, "CHAIN_PUT_CALL_TYPE_OVRD=P", "CHAIN_PERIODICITY_OVRD=M")</f>
        <v>SPX US 11/20/15 P2700</v>
      </c>
    </row>
    <row r="5048" spans="1:7" x14ac:dyDescent="0.25">
      <c r="A5048">
        <v>0</v>
      </c>
      <c r="B5048" s="9">
        <v>1.3358904109589043E-4</v>
      </c>
      <c r="C5048" s="9" t="str">
        <f t="shared" si="156"/>
        <v>$H$5075</v>
      </c>
      <c r="D5048" s="9" t="str">
        <f t="shared" si="157"/>
        <v>H5075</v>
      </c>
      <c r="F5048">
        <v>101140</v>
      </c>
      <c r="G5048" s="1" t="str">
        <f>_xll.BDS("SPX Index","CHAIN_TICKERS", "CHAIN_STRIKE_PX_OVRD",F5048, "CHAIN_PUT_CALL_TYPE_OVRD=P", "CHAIN_PERIODICITY_OVRD=M")</f>
        <v>SPX US 11/20/15 P2700</v>
      </c>
    </row>
    <row r="5049" spans="1:7" x14ac:dyDescent="0.25">
      <c r="A5049">
        <v>0</v>
      </c>
      <c r="B5049" s="9">
        <v>1.3484931506849314E-4</v>
      </c>
      <c r="C5049" s="9" t="str">
        <f t="shared" si="156"/>
        <v>$H$5076</v>
      </c>
      <c r="D5049" s="9" t="str">
        <f t="shared" si="157"/>
        <v>H5076</v>
      </c>
      <c r="F5049">
        <v>101160</v>
      </c>
      <c r="G5049" s="1" t="str">
        <f>_xll.BDS("SPX Index","CHAIN_TICKERS", "CHAIN_STRIKE_PX_OVRD",F5049, "CHAIN_PUT_CALL_TYPE_OVRD=P", "CHAIN_PERIODICITY_OVRD=M")</f>
        <v>SPX US 11/20/15 P2700</v>
      </c>
    </row>
    <row r="5050" spans="1:7" x14ac:dyDescent="0.25">
      <c r="A5050">
        <v>0</v>
      </c>
      <c r="B5050" s="9">
        <v>1.3454794520547945E-4</v>
      </c>
      <c r="C5050" s="9" t="str">
        <f t="shared" si="156"/>
        <v>$H$5077</v>
      </c>
      <c r="D5050" s="9" t="str">
        <f t="shared" si="157"/>
        <v>H5077</v>
      </c>
      <c r="F5050">
        <v>101180</v>
      </c>
      <c r="G5050" s="1" t="str">
        <f>_xll.BDS("SPX Index","CHAIN_TICKERS", "CHAIN_STRIKE_PX_OVRD",F5050, "CHAIN_PUT_CALL_TYPE_OVRD=P", "CHAIN_PERIODICITY_OVRD=M")</f>
        <v>SPX US 11/20/15 P2700</v>
      </c>
    </row>
    <row r="5051" spans="1:7" x14ac:dyDescent="0.25">
      <c r="A5051">
        <v>0</v>
      </c>
      <c r="B5051" s="9">
        <v>1.3424657534246576E-4</v>
      </c>
      <c r="C5051" s="9" t="str">
        <f t="shared" si="156"/>
        <v>$H$5078</v>
      </c>
      <c r="D5051" s="9" t="str">
        <f t="shared" si="157"/>
        <v>H5078</v>
      </c>
      <c r="F5051">
        <v>101200</v>
      </c>
      <c r="G5051" s="1" t="str">
        <f>_xll.BDS("SPX Index","CHAIN_TICKERS", "CHAIN_STRIKE_PX_OVRD",F5051, "CHAIN_PUT_CALL_TYPE_OVRD=P", "CHAIN_PERIODICITY_OVRD=M")</f>
        <v>SPX US 11/20/15 P2700</v>
      </c>
    </row>
    <row r="5052" spans="1:7" x14ac:dyDescent="0.25">
      <c r="A5052">
        <v>0</v>
      </c>
      <c r="B5052" s="9">
        <v>1.3589041095890412E-4</v>
      </c>
      <c r="C5052" s="9" t="str">
        <f t="shared" si="156"/>
        <v>$H$5079</v>
      </c>
      <c r="D5052" s="9" t="str">
        <f t="shared" si="157"/>
        <v>H5079</v>
      </c>
      <c r="F5052">
        <v>101220</v>
      </c>
      <c r="G5052" s="1" t="str">
        <f>_xll.BDS("SPX Index","CHAIN_TICKERS", "CHAIN_STRIKE_PX_OVRD",F5052, "CHAIN_PUT_CALL_TYPE_OVRD=P", "CHAIN_PERIODICITY_OVRD=M")</f>
        <v>SPX US 11/20/15 P2700</v>
      </c>
    </row>
    <row r="5053" spans="1:7" x14ac:dyDescent="0.25">
      <c r="A5053">
        <v>0</v>
      </c>
      <c r="B5053" s="9">
        <v>1.3643835616438359E-4</v>
      </c>
      <c r="C5053" s="9" t="str">
        <f t="shared" si="156"/>
        <v>$H$5080</v>
      </c>
      <c r="D5053" s="9" t="str">
        <f t="shared" si="157"/>
        <v>H5080</v>
      </c>
      <c r="F5053">
        <v>101240</v>
      </c>
      <c r="G5053" s="1" t="str">
        <f>_xll.BDS("SPX Index","CHAIN_TICKERS", "CHAIN_STRIKE_PX_OVRD",F5053, "CHAIN_PUT_CALL_TYPE_OVRD=P", "CHAIN_PERIODICITY_OVRD=M")</f>
        <v>SPX US 11/20/15 P2700</v>
      </c>
    </row>
    <row r="5054" spans="1:7" x14ac:dyDescent="0.25">
      <c r="A5054">
        <v>0</v>
      </c>
      <c r="B5054" s="9">
        <v>1.3797260273972601E-4</v>
      </c>
      <c r="C5054" s="9" t="str">
        <f t="shared" si="156"/>
        <v>$H$5081</v>
      </c>
      <c r="D5054" s="9" t="str">
        <f t="shared" si="157"/>
        <v>H5081</v>
      </c>
      <c r="F5054">
        <v>101260</v>
      </c>
      <c r="G5054" s="1" t="str">
        <f>_xll.BDS("SPX Index","CHAIN_TICKERS", "CHAIN_STRIKE_PX_OVRD",F5054, "CHAIN_PUT_CALL_TYPE_OVRD=P", "CHAIN_PERIODICITY_OVRD=M")</f>
        <v>SPX US 11/20/15 P2700</v>
      </c>
    </row>
    <row r="5055" spans="1:7" x14ac:dyDescent="0.25">
      <c r="A5055">
        <v>0</v>
      </c>
      <c r="B5055" s="9">
        <v>1.3682191780821918E-4</v>
      </c>
      <c r="C5055" s="9" t="str">
        <f t="shared" si="156"/>
        <v>$H$5082</v>
      </c>
      <c r="D5055" s="9" t="str">
        <f t="shared" si="157"/>
        <v>H5082</v>
      </c>
      <c r="F5055">
        <v>101280</v>
      </c>
      <c r="G5055" s="1" t="str">
        <f>_xll.BDS("SPX Index","CHAIN_TICKERS", "CHAIN_STRIKE_PX_OVRD",F5055, "CHAIN_PUT_CALL_TYPE_OVRD=P", "CHAIN_PERIODICITY_OVRD=M")</f>
        <v>SPX US 11/20/15 P2700</v>
      </c>
    </row>
    <row r="5056" spans="1:7" x14ac:dyDescent="0.25">
      <c r="A5056">
        <v>0</v>
      </c>
      <c r="B5056" s="9">
        <v>1.3679452054794522E-4</v>
      </c>
      <c r="C5056" s="9" t="str">
        <f t="shared" si="156"/>
        <v>$H$5083</v>
      </c>
      <c r="D5056" s="9" t="str">
        <f t="shared" si="157"/>
        <v>H5083</v>
      </c>
      <c r="F5056">
        <v>101300</v>
      </c>
      <c r="G5056" s="1" t="str">
        <f>_xll.BDS("SPX Index","CHAIN_TICKERS", "CHAIN_STRIKE_PX_OVRD",F5056, "CHAIN_PUT_CALL_TYPE_OVRD=P", "CHAIN_PERIODICITY_OVRD=M")</f>
        <v>SPX US 11/20/15 P2700</v>
      </c>
    </row>
    <row r="5057" spans="1:7" x14ac:dyDescent="0.25">
      <c r="A5057">
        <v>0</v>
      </c>
      <c r="B5057" s="9">
        <v>1.3646575342465754E-4</v>
      </c>
      <c r="C5057" s="9" t="str">
        <f t="shared" si="156"/>
        <v>$H$5084</v>
      </c>
      <c r="D5057" s="9" t="str">
        <f t="shared" si="157"/>
        <v>H5084</v>
      </c>
      <c r="F5057">
        <v>101320</v>
      </c>
      <c r="G5057" s="1" t="str">
        <f>_xll.BDS("SPX Index","CHAIN_TICKERS", "CHAIN_STRIKE_PX_OVRD",F5057, "CHAIN_PUT_CALL_TYPE_OVRD=P", "CHAIN_PERIODICITY_OVRD=M")</f>
        <v>SPX US 11/20/15 P2700</v>
      </c>
    </row>
    <row r="5058" spans="1:7" x14ac:dyDescent="0.25">
      <c r="A5058">
        <v>0</v>
      </c>
      <c r="B5058" s="9">
        <v>1.3728767123287672E-4</v>
      </c>
      <c r="C5058" s="9" t="str">
        <f t="shared" si="156"/>
        <v>$H$5085</v>
      </c>
      <c r="D5058" s="9" t="str">
        <f t="shared" si="157"/>
        <v>H5085</v>
      </c>
      <c r="F5058">
        <v>101340</v>
      </c>
      <c r="G5058" s="1" t="str">
        <f>_xll.BDS("SPX Index","CHAIN_TICKERS", "CHAIN_STRIKE_PX_OVRD",F5058, "CHAIN_PUT_CALL_TYPE_OVRD=P", "CHAIN_PERIODICITY_OVRD=M")</f>
        <v>SPX US 11/20/15 P2700</v>
      </c>
    </row>
    <row r="5059" spans="1:7" x14ac:dyDescent="0.25">
      <c r="A5059">
        <v>0</v>
      </c>
      <c r="B5059" s="9">
        <v>1.3736986301369865E-4</v>
      </c>
      <c r="C5059" s="9" t="str">
        <f t="shared" si="156"/>
        <v>$H$5086</v>
      </c>
      <c r="D5059" s="9" t="str">
        <f t="shared" si="157"/>
        <v>H5086</v>
      </c>
      <c r="F5059">
        <v>101360</v>
      </c>
      <c r="G5059" s="1" t="str">
        <f>_xll.BDS("SPX Index","CHAIN_TICKERS", "CHAIN_STRIKE_PX_OVRD",F5059, "CHAIN_PUT_CALL_TYPE_OVRD=P", "CHAIN_PERIODICITY_OVRD=M")</f>
        <v>SPX US 11/20/15 P2700</v>
      </c>
    </row>
    <row r="5060" spans="1:7" x14ac:dyDescent="0.25">
      <c r="A5060">
        <v>0</v>
      </c>
      <c r="B5060" s="9">
        <v>1.3679452054794522E-4</v>
      </c>
      <c r="C5060" s="9" t="str">
        <f t="shared" ref="C5060:C5123" si="158">ADDRESS(ROW(B5060)+MATCH(1,B5060:B5086),8)</f>
        <v>$H$5087</v>
      </c>
      <c r="D5060" s="9" t="str">
        <f t="shared" ref="D5060:D5123" si="159">"H"&amp;(ROW(B5060)+MATCH(1,B5060:B5086))</f>
        <v>H5087</v>
      </c>
      <c r="F5060">
        <v>101380</v>
      </c>
      <c r="G5060" s="1" t="str">
        <f>_xll.BDS("SPX Index","CHAIN_TICKERS", "CHAIN_STRIKE_PX_OVRD",F5060, "CHAIN_PUT_CALL_TYPE_OVRD=P", "CHAIN_PERIODICITY_OVRD=M")</f>
        <v>SPX US 11/20/15 P2700</v>
      </c>
    </row>
    <row r="5061" spans="1:7" x14ac:dyDescent="0.25">
      <c r="A5061">
        <v>0</v>
      </c>
      <c r="B5061" s="9">
        <v>1.3704109589041095E-4</v>
      </c>
      <c r="C5061" s="9" t="str">
        <f t="shared" si="158"/>
        <v>$H$5088</v>
      </c>
      <c r="D5061" s="9" t="str">
        <f t="shared" si="159"/>
        <v>H5088</v>
      </c>
      <c r="F5061">
        <v>101400</v>
      </c>
      <c r="G5061" s="1" t="str">
        <f>_xll.BDS("SPX Index","CHAIN_TICKERS", "CHAIN_STRIKE_PX_OVRD",F5061, "CHAIN_PUT_CALL_TYPE_OVRD=P", "CHAIN_PERIODICITY_OVRD=M")</f>
        <v>SPX US 11/20/15 P2700</v>
      </c>
    </row>
    <row r="5062" spans="1:7" x14ac:dyDescent="0.25">
      <c r="A5062">
        <v>0</v>
      </c>
      <c r="B5062" s="9">
        <v>1.3701369863013699E-4</v>
      </c>
      <c r="C5062" s="9" t="str">
        <f t="shared" si="158"/>
        <v>$H$5089</v>
      </c>
      <c r="D5062" s="9" t="str">
        <f t="shared" si="159"/>
        <v>H5089</v>
      </c>
      <c r="F5062">
        <v>101420</v>
      </c>
      <c r="G5062" s="1" t="str">
        <f>_xll.BDS("SPX Index","CHAIN_TICKERS", "CHAIN_STRIKE_PX_OVRD",F5062, "CHAIN_PUT_CALL_TYPE_OVRD=P", "CHAIN_PERIODICITY_OVRD=M")</f>
        <v>SPX US 11/20/15 P2700</v>
      </c>
    </row>
    <row r="5063" spans="1:7" x14ac:dyDescent="0.25">
      <c r="A5063">
        <v>0</v>
      </c>
      <c r="B5063" s="9">
        <v>1.3854794520547946E-4</v>
      </c>
      <c r="C5063" s="9" t="str">
        <f t="shared" si="158"/>
        <v>$H$5090</v>
      </c>
      <c r="D5063" s="9" t="str">
        <f t="shared" si="159"/>
        <v>H5090</v>
      </c>
      <c r="F5063">
        <v>101440</v>
      </c>
      <c r="G5063" s="1" t="str">
        <f>_xll.BDS("SPX Index","CHAIN_TICKERS", "CHAIN_STRIKE_PX_OVRD",F5063, "CHAIN_PUT_CALL_TYPE_OVRD=P", "CHAIN_PERIODICITY_OVRD=M")</f>
        <v>SPX US 11/20/15 P2700</v>
      </c>
    </row>
    <row r="5064" spans="1:7" x14ac:dyDescent="0.25">
      <c r="A5064">
        <v>0</v>
      </c>
      <c r="B5064" s="9">
        <v>1.3882191780821917E-4</v>
      </c>
      <c r="C5064" s="9" t="str">
        <f t="shared" si="158"/>
        <v>$H$5091</v>
      </c>
      <c r="D5064" s="9" t="str">
        <f t="shared" si="159"/>
        <v>H5091</v>
      </c>
      <c r="F5064">
        <v>101460</v>
      </c>
      <c r="G5064" s="1" t="str">
        <f>_xll.BDS("SPX Index","CHAIN_TICKERS", "CHAIN_STRIKE_PX_OVRD",F5064, "CHAIN_PUT_CALL_TYPE_OVRD=P", "CHAIN_PERIODICITY_OVRD=M")</f>
        <v>SPX US 11/20/15 P2700</v>
      </c>
    </row>
    <row r="5065" spans="1:7" x14ac:dyDescent="0.25">
      <c r="A5065">
        <v>0</v>
      </c>
      <c r="B5065" s="9">
        <v>1.3821917808219179E-4</v>
      </c>
      <c r="C5065" s="9" t="str">
        <f t="shared" si="158"/>
        <v>$H$5092</v>
      </c>
      <c r="D5065" s="9" t="str">
        <f t="shared" si="159"/>
        <v>H5092</v>
      </c>
      <c r="F5065">
        <v>101480</v>
      </c>
      <c r="G5065" s="1" t="str">
        <f>_xll.BDS("SPX Index","CHAIN_TICKERS", "CHAIN_STRIKE_PX_OVRD",F5065, "CHAIN_PUT_CALL_TYPE_OVRD=P", "CHAIN_PERIODICITY_OVRD=M")</f>
        <v>SPX US 11/20/15 P2700</v>
      </c>
    </row>
    <row r="5066" spans="1:7" x14ac:dyDescent="0.25">
      <c r="A5066">
        <v>0</v>
      </c>
      <c r="B5066" s="9">
        <v>1.3846575342465754E-4</v>
      </c>
      <c r="C5066" s="9" t="str">
        <f t="shared" si="158"/>
        <v>$H$5093</v>
      </c>
      <c r="D5066" s="9" t="str">
        <f t="shared" si="159"/>
        <v>H5093</v>
      </c>
      <c r="F5066">
        <v>101500</v>
      </c>
      <c r="G5066" s="1" t="str">
        <f>_xll.BDS("SPX Index","CHAIN_TICKERS", "CHAIN_STRIKE_PX_OVRD",F5066, "CHAIN_PUT_CALL_TYPE_OVRD=P", "CHAIN_PERIODICITY_OVRD=M")</f>
        <v>SPX US 11/20/15 P2700</v>
      </c>
    </row>
    <row r="5067" spans="1:7" x14ac:dyDescent="0.25">
      <c r="A5067">
        <v>0</v>
      </c>
      <c r="B5067" s="9">
        <v>1.3901369863013698E-4</v>
      </c>
      <c r="C5067" s="9" t="str">
        <f t="shared" si="158"/>
        <v>$H$5094</v>
      </c>
      <c r="D5067" s="9" t="str">
        <f t="shared" si="159"/>
        <v>H5094</v>
      </c>
      <c r="F5067">
        <v>101520</v>
      </c>
      <c r="G5067" s="1" t="str">
        <f>_xll.BDS("SPX Index","CHAIN_TICKERS", "CHAIN_STRIKE_PX_OVRD",F5067, "CHAIN_PUT_CALL_TYPE_OVRD=P", "CHAIN_PERIODICITY_OVRD=M")</f>
        <v>SPX US 11/20/15 P2700</v>
      </c>
    </row>
    <row r="5068" spans="1:7" x14ac:dyDescent="0.25">
      <c r="A5068">
        <v>0</v>
      </c>
      <c r="B5068" s="9">
        <v>1.4054794520547946E-4</v>
      </c>
      <c r="C5068" s="9" t="str">
        <f t="shared" si="158"/>
        <v>$H$5095</v>
      </c>
      <c r="D5068" s="9" t="str">
        <f t="shared" si="159"/>
        <v>H5095</v>
      </c>
      <c r="F5068">
        <v>101540</v>
      </c>
      <c r="G5068" s="1" t="str">
        <f>_xll.BDS("SPX Index","CHAIN_TICKERS", "CHAIN_STRIKE_PX_OVRD",F5068, "CHAIN_PUT_CALL_TYPE_OVRD=P", "CHAIN_PERIODICITY_OVRD=M")</f>
        <v>SPX US 11/20/15 P2700</v>
      </c>
    </row>
    <row r="5069" spans="1:7" x14ac:dyDescent="0.25">
      <c r="A5069">
        <v>0</v>
      </c>
      <c r="B5069" s="9">
        <v>1.3994520547945205E-4</v>
      </c>
      <c r="C5069" s="9" t="str">
        <f t="shared" si="158"/>
        <v>$H$5096</v>
      </c>
      <c r="D5069" s="9" t="str">
        <f t="shared" si="159"/>
        <v>H5096</v>
      </c>
      <c r="F5069">
        <v>101560</v>
      </c>
      <c r="G5069" s="1" t="str">
        <f>_xll.BDS("SPX Index","CHAIN_TICKERS", "CHAIN_STRIKE_PX_OVRD",F5069, "CHAIN_PUT_CALL_TYPE_OVRD=P", "CHAIN_PERIODICITY_OVRD=M")</f>
        <v>SPX US 11/20/15 P2700</v>
      </c>
    </row>
    <row r="5070" spans="1:7" x14ac:dyDescent="0.25">
      <c r="A5070">
        <v>1</v>
      </c>
      <c r="B5070" s="9">
        <v>1.3936986301369862E-4</v>
      </c>
      <c r="C5070" s="9" t="str">
        <f t="shared" si="158"/>
        <v>$H$5097</v>
      </c>
      <c r="D5070" s="9" t="str">
        <f t="shared" si="159"/>
        <v>H5097</v>
      </c>
      <c r="F5070">
        <v>101580</v>
      </c>
      <c r="G5070" s="1" t="str">
        <f>_xll.BDS("SPX Index","CHAIN_TICKERS", "CHAIN_STRIKE_PX_OVRD",F5070, "CHAIN_PUT_CALL_TYPE_OVRD=P", "CHAIN_PERIODICITY_OVRD=M")</f>
        <v>SPX US 11/20/15 P2700</v>
      </c>
    </row>
    <row r="5071" spans="1:7" x14ac:dyDescent="0.25">
      <c r="A5071">
        <v>0</v>
      </c>
      <c r="B5071" s="9">
        <v>1.3901369863013698E-4</v>
      </c>
      <c r="C5071" s="9" t="str">
        <f t="shared" si="158"/>
        <v>$H$5098</v>
      </c>
      <c r="D5071" s="9" t="str">
        <f t="shared" si="159"/>
        <v>H5098</v>
      </c>
      <c r="F5071">
        <v>101600</v>
      </c>
      <c r="G5071" s="1" t="str">
        <f>_xll.BDS("SPX Index","CHAIN_TICKERS", "CHAIN_STRIKE_PX_OVRD",F5071, "CHAIN_PUT_CALL_TYPE_OVRD=P", "CHAIN_PERIODICITY_OVRD=M")</f>
        <v>SPX US 11/20/15 P2700</v>
      </c>
    </row>
    <row r="5072" spans="1:7" x14ac:dyDescent="0.25">
      <c r="A5072">
        <v>0</v>
      </c>
      <c r="B5072" s="9">
        <v>1.3928767123287669E-4</v>
      </c>
      <c r="C5072" s="9" t="str">
        <f t="shared" si="158"/>
        <v>$H$5099</v>
      </c>
      <c r="D5072" s="9" t="str">
        <f t="shared" si="159"/>
        <v>H5099</v>
      </c>
      <c r="F5072">
        <v>101620</v>
      </c>
      <c r="G5072" s="1" t="str">
        <f>_xll.BDS("SPX Index","CHAIN_TICKERS", "CHAIN_STRIKE_PX_OVRD",F5072, "CHAIN_PUT_CALL_TYPE_OVRD=P", "CHAIN_PERIODICITY_OVRD=M")</f>
        <v>SPX US 11/20/15 P2700</v>
      </c>
    </row>
    <row r="5073" spans="1:7" x14ac:dyDescent="0.25">
      <c r="A5073">
        <v>0</v>
      </c>
      <c r="B5073" s="9">
        <v>1.4054794520547946E-4</v>
      </c>
      <c r="C5073" s="9" t="str">
        <f t="shared" si="158"/>
        <v>$H$5100</v>
      </c>
      <c r="D5073" s="9" t="str">
        <f t="shared" si="159"/>
        <v>H5100</v>
      </c>
      <c r="F5073">
        <v>101640</v>
      </c>
      <c r="G5073" s="1" t="str">
        <f>_xll.BDS("SPX Index","CHAIN_TICKERS", "CHAIN_STRIKE_PX_OVRD",F5073, "CHAIN_PUT_CALL_TYPE_OVRD=P", "CHAIN_PERIODICITY_OVRD=M")</f>
        <v>SPX US 11/20/15 P2700</v>
      </c>
    </row>
    <row r="5074" spans="1:7" x14ac:dyDescent="0.25">
      <c r="A5074">
        <v>0</v>
      </c>
      <c r="B5074" s="9">
        <v>1.3967123287671234E-4</v>
      </c>
      <c r="C5074" s="9" t="str">
        <f t="shared" si="158"/>
        <v>$H$5101</v>
      </c>
      <c r="D5074" s="9" t="str">
        <f t="shared" si="159"/>
        <v>H5101</v>
      </c>
      <c r="F5074">
        <v>101660</v>
      </c>
      <c r="G5074" s="1" t="str">
        <f>_xll.BDS("SPX Index","CHAIN_TICKERS", "CHAIN_STRIKE_PX_OVRD",F5074, "CHAIN_PUT_CALL_TYPE_OVRD=P", "CHAIN_PERIODICITY_OVRD=M")</f>
        <v>SPX US 11/20/15 P2700</v>
      </c>
    </row>
    <row r="5075" spans="1:7" x14ac:dyDescent="0.25">
      <c r="A5075">
        <v>0</v>
      </c>
      <c r="B5075" s="9">
        <v>1.3964383561643838E-4</v>
      </c>
      <c r="C5075" s="9" t="str">
        <f t="shared" si="158"/>
        <v>$H$5102</v>
      </c>
      <c r="D5075" s="9" t="str">
        <f t="shared" si="159"/>
        <v>H5102</v>
      </c>
      <c r="F5075">
        <v>101680</v>
      </c>
      <c r="G5075" s="1" t="str">
        <f>_xll.BDS("SPX Index","CHAIN_TICKERS", "CHAIN_STRIKE_PX_OVRD",F5075, "CHAIN_PUT_CALL_TYPE_OVRD=P", "CHAIN_PERIODICITY_OVRD=M")</f>
        <v>SPX US 11/20/15 P2700</v>
      </c>
    </row>
    <row r="5076" spans="1:7" x14ac:dyDescent="0.25">
      <c r="A5076">
        <v>0</v>
      </c>
      <c r="B5076" s="9">
        <v>1.3846575342465754E-4</v>
      </c>
      <c r="C5076" s="9" t="str">
        <f t="shared" si="158"/>
        <v>$H$5103</v>
      </c>
      <c r="D5076" s="9" t="str">
        <f t="shared" si="159"/>
        <v>H5103</v>
      </c>
      <c r="F5076">
        <v>101700</v>
      </c>
      <c r="G5076" s="1" t="str">
        <f>_xll.BDS("SPX Index","CHAIN_TICKERS", "CHAIN_STRIKE_PX_OVRD",F5076, "CHAIN_PUT_CALL_TYPE_OVRD=P", "CHAIN_PERIODICITY_OVRD=M")</f>
        <v>SPX US 11/20/15 P2700</v>
      </c>
    </row>
    <row r="5077" spans="1:7" x14ac:dyDescent="0.25">
      <c r="A5077">
        <v>0</v>
      </c>
      <c r="B5077" s="9">
        <v>1.3901369863013698E-4</v>
      </c>
      <c r="C5077" s="9" t="str">
        <f t="shared" si="158"/>
        <v>$H$5104</v>
      </c>
      <c r="D5077" s="9" t="str">
        <f t="shared" si="159"/>
        <v>H5104</v>
      </c>
      <c r="F5077">
        <v>101720</v>
      </c>
      <c r="G5077" s="1" t="str">
        <f>_xll.BDS("SPX Index","CHAIN_TICKERS", "CHAIN_STRIKE_PX_OVRD",F5077, "CHAIN_PUT_CALL_TYPE_OVRD=P", "CHAIN_PERIODICITY_OVRD=M")</f>
        <v>SPX US 11/20/15 P2700</v>
      </c>
    </row>
    <row r="5078" spans="1:7" x14ac:dyDescent="0.25">
      <c r="A5078">
        <v>0</v>
      </c>
      <c r="B5078" s="9">
        <v>1.3997260273972603E-4</v>
      </c>
      <c r="C5078" s="9" t="str">
        <f t="shared" si="158"/>
        <v>$H$5105</v>
      </c>
      <c r="D5078" s="9" t="str">
        <f t="shared" si="159"/>
        <v>H5105</v>
      </c>
      <c r="F5078">
        <v>101740</v>
      </c>
      <c r="G5078" s="1" t="str">
        <f>_xll.BDS("SPX Index","CHAIN_TICKERS", "CHAIN_STRIKE_PX_OVRD",F5078, "CHAIN_PUT_CALL_TYPE_OVRD=P", "CHAIN_PERIODICITY_OVRD=M")</f>
        <v>SPX US 11/20/15 P2700</v>
      </c>
    </row>
    <row r="5079" spans="1:7" x14ac:dyDescent="0.25">
      <c r="A5079">
        <v>0</v>
      </c>
      <c r="B5079" s="9">
        <v>1.3994520547945205E-4</v>
      </c>
      <c r="C5079" s="9" t="str">
        <f t="shared" si="158"/>
        <v>$H$5106</v>
      </c>
      <c r="D5079" s="9" t="str">
        <f t="shared" si="159"/>
        <v>H5106</v>
      </c>
      <c r="F5079">
        <v>101760</v>
      </c>
      <c r="G5079" s="1" t="str">
        <f>_xll.BDS("SPX Index","CHAIN_TICKERS", "CHAIN_STRIKE_PX_OVRD",F5079, "CHAIN_PUT_CALL_TYPE_OVRD=P", "CHAIN_PERIODICITY_OVRD=M")</f>
        <v>SPX US 11/20/15 P2700</v>
      </c>
    </row>
    <row r="5080" spans="1:7" x14ac:dyDescent="0.25">
      <c r="A5080">
        <v>0</v>
      </c>
      <c r="B5080" s="9">
        <v>1.3994520547945205E-4</v>
      </c>
      <c r="C5080" s="9" t="str">
        <f t="shared" si="158"/>
        <v>$H$5107</v>
      </c>
      <c r="D5080" s="9" t="str">
        <f t="shared" si="159"/>
        <v>H5107</v>
      </c>
      <c r="F5080">
        <v>101780</v>
      </c>
      <c r="G5080" s="1" t="str">
        <f>_xll.BDS("SPX Index","CHAIN_TICKERS", "CHAIN_STRIKE_PX_OVRD",F5080, "CHAIN_PUT_CALL_TYPE_OVRD=P", "CHAIN_PERIODICITY_OVRD=M")</f>
        <v>SPX US 11/20/15 P2700</v>
      </c>
    </row>
    <row r="5081" spans="1:7" x14ac:dyDescent="0.25">
      <c r="A5081">
        <v>0</v>
      </c>
      <c r="B5081" s="9">
        <v>1.3901369863013698E-4</v>
      </c>
      <c r="C5081" s="9" t="str">
        <f t="shared" si="158"/>
        <v>$H$5108</v>
      </c>
      <c r="D5081" s="9" t="str">
        <f t="shared" si="159"/>
        <v>H5108</v>
      </c>
      <c r="F5081">
        <v>101800</v>
      </c>
      <c r="G5081" s="1" t="str">
        <f>_xll.BDS("SPX Index","CHAIN_TICKERS", "CHAIN_STRIKE_PX_OVRD",F5081, "CHAIN_PUT_CALL_TYPE_OVRD=P", "CHAIN_PERIODICITY_OVRD=M")</f>
        <v>SPX US 11/20/15 P2700</v>
      </c>
    </row>
    <row r="5082" spans="1:7" x14ac:dyDescent="0.25">
      <c r="A5082">
        <v>0</v>
      </c>
      <c r="B5082" s="9">
        <v>1.3986301369863015E-4</v>
      </c>
      <c r="C5082" s="9" t="str">
        <f t="shared" si="158"/>
        <v>$H$5109</v>
      </c>
      <c r="D5082" s="9" t="str">
        <f t="shared" si="159"/>
        <v>H5109</v>
      </c>
      <c r="F5082">
        <v>101820</v>
      </c>
      <c r="G5082" s="1" t="str">
        <f>_xll.BDS("SPX Index","CHAIN_TICKERS", "CHAIN_STRIKE_PX_OVRD",F5082, "CHAIN_PUT_CALL_TYPE_OVRD=P", "CHAIN_PERIODICITY_OVRD=M")</f>
        <v>SPX US 11/20/15 P2700</v>
      </c>
    </row>
    <row r="5083" spans="1:7" x14ac:dyDescent="0.25">
      <c r="A5083">
        <v>0</v>
      </c>
      <c r="B5083" s="9">
        <v>1.3969863013698629E-4</v>
      </c>
      <c r="C5083" s="9" t="str">
        <f t="shared" si="158"/>
        <v>$H$5110</v>
      </c>
      <c r="D5083" s="9" t="str">
        <f t="shared" si="159"/>
        <v>H5110</v>
      </c>
      <c r="F5083">
        <v>101840</v>
      </c>
      <c r="G5083" s="1" t="str">
        <f>_xll.BDS("SPX Index","CHAIN_TICKERS", "CHAIN_STRIKE_PX_OVRD",F5083, "CHAIN_PUT_CALL_TYPE_OVRD=P", "CHAIN_PERIODICITY_OVRD=M")</f>
        <v>SPX US 11/20/15 P2700</v>
      </c>
    </row>
    <row r="5084" spans="1:7" x14ac:dyDescent="0.25">
      <c r="A5084">
        <v>0</v>
      </c>
      <c r="B5084" s="9">
        <v>1.3882191780821917E-4</v>
      </c>
      <c r="C5084" s="9" t="str">
        <f t="shared" si="158"/>
        <v>$H$5111</v>
      </c>
      <c r="D5084" s="9" t="str">
        <f t="shared" si="159"/>
        <v>H5111</v>
      </c>
      <c r="F5084">
        <v>101860</v>
      </c>
      <c r="G5084" s="1" t="str">
        <f>_xll.BDS("SPX Index","CHAIN_TICKERS", "CHAIN_STRIKE_PX_OVRD",F5084, "CHAIN_PUT_CALL_TYPE_OVRD=P", "CHAIN_PERIODICITY_OVRD=M")</f>
        <v>SPX US 11/20/15 P2700</v>
      </c>
    </row>
    <row r="5085" spans="1:7" x14ac:dyDescent="0.25">
      <c r="A5085">
        <v>0</v>
      </c>
      <c r="B5085" s="9">
        <v>1.3821917808219179E-4</v>
      </c>
      <c r="C5085" s="9" t="str">
        <f t="shared" si="158"/>
        <v>$H$5112</v>
      </c>
      <c r="D5085" s="9" t="str">
        <f t="shared" si="159"/>
        <v>H5112</v>
      </c>
      <c r="F5085">
        <v>101880</v>
      </c>
      <c r="G5085" s="1" t="str">
        <f>_xll.BDS("SPX Index","CHAIN_TICKERS", "CHAIN_STRIKE_PX_OVRD",F5085, "CHAIN_PUT_CALL_TYPE_OVRD=P", "CHAIN_PERIODICITY_OVRD=M")</f>
        <v>SPX US 11/20/15 P2700</v>
      </c>
    </row>
    <row r="5086" spans="1:7" x14ac:dyDescent="0.25">
      <c r="A5086">
        <v>0</v>
      </c>
      <c r="B5086" s="9">
        <v>1.3873972602739727E-4</v>
      </c>
      <c r="C5086" s="9" t="str">
        <f t="shared" si="158"/>
        <v>$H$5113</v>
      </c>
      <c r="D5086" s="9" t="str">
        <f t="shared" si="159"/>
        <v>H5113</v>
      </c>
      <c r="F5086">
        <v>101900</v>
      </c>
      <c r="G5086" s="1" t="str">
        <f>_xll.BDS("SPX Index","CHAIN_TICKERS", "CHAIN_STRIKE_PX_OVRD",F5086, "CHAIN_PUT_CALL_TYPE_OVRD=P", "CHAIN_PERIODICITY_OVRD=M")</f>
        <v>SPX US 11/20/15 P2700</v>
      </c>
    </row>
    <row r="5087" spans="1:7" x14ac:dyDescent="0.25">
      <c r="A5087">
        <v>0</v>
      </c>
      <c r="B5087" s="9">
        <v>1.3928767123287669E-4</v>
      </c>
      <c r="C5087" s="9" t="str">
        <f t="shared" si="158"/>
        <v>$H$5114</v>
      </c>
      <c r="D5087" s="9" t="str">
        <f t="shared" si="159"/>
        <v>H5114</v>
      </c>
      <c r="F5087">
        <v>101920</v>
      </c>
      <c r="G5087" s="1" t="str">
        <f>_xll.BDS("SPX Index","CHAIN_TICKERS", "CHAIN_STRIKE_PX_OVRD",F5087, "CHAIN_PUT_CALL_TYPE_OVRD=P", "CHAIN_PERIODICITY_OVRD=M")</f>
        <v>SPX US 11/20/15 P2700</v>
      </c>
    </row>
    <row r="5088" spans="1:7" x14ac:dyDescent="0.25">
      <c r="A5088">
        <v>0</v>
      </c>
      <c r="B5088" s="9">
        <v>1.393972602739726E-4</v>
      </c>
      <c r="C5088" s="9" t="str">
        <f t="shared" si="158"/>
        <v>$H$5115</v>
      </c>
      <c r="D5088" s="9" t="str">
        <f t="shared" si="159"/>
        <v>H5115</v>
      </c>
      <c r="F5088">
        <v>101940</v>
      </c>
      <c r="G5088" s="1" t="str">
        <f>_xll.BDS("SPX Index","CHAIN_TICKERS", "CHAIN_STRIKE_PX_OVRD",F5088, "CHAIN_PUT_CALL_TYPE_OVRD=P", "CHAIN_PERIODICITY_OVRD=M")</f>
        <v>SPX US 11/20/15 P2700</v>
      </c>
    </row>
    <row r="5089" spans="1:7" x14ac:dyDescent="0.25">
      <c r="A5089">
        <v>0</v>
      </c>
      <c r="B5089" s="9">
        <v>1.3882191780821917E-4</v>
      </c>
      <c r="C5089" s="9" t="str">
        <f t="shared" si="158"/>
        <v>$H$5116</v>
      </c>
      <c r="D5089" s="9" t="str">
        <f t="shared" si="159"/>
        <v>H5116</v>
      </c>
      <c r="F5089">
        <v>101960</v>
      </c>
      <c r="G5089" s="1" t="str">
        <f>_xll.BDS("SPX Index","CHAIN_TICKERS", "CHAIN_STRIKE_PX_OVRD",F5089, "CHAIN_PUT_CALL_TYPE_OVRD=P", "CHAIN_PERIODICITY_OVRD=M")</f>
        <v>SPX US 11/20/15 P2700</v>
      </c>
    </row>
    <row r="5090" spans="1:7" x14ac:dyDescent="0.25">
      <c r="A5090">
        <v>3</v>
      </c>
      <c r="B5090" s="9">
        <v>1.3936986301369862E-4</v>
      </c>
      <c r="C5090" s="9" t="str">
        <f t="shared" si="158"/>
        <v>$H$5117</v>
      </c>
      <c r="D5090" s="9" t="str">
        <f t="shared" si="159"/>
        <v>H5117</v>
      </c>
      <c r="F5090">
        <v>101980</v>
      </c>
      <c r="G5090" s="1" t="str">
        <f>_xll.BDS("SPX Index","CHAIN_TICKERS", "CHAIN_STRIKE_PX_OVRD",F5090, "CHAIN_PUT_CALL_TYPE_OVRD=P", "CHAIN_PERIODICITY_OVRD=M")</f>
        <v>SPX US 11/20/15 P2700</v>
      </c>
    </row>
    <row r="5091" spans="1:7" x14ac:dyDescent="0.25">
      <c r="A5091">
        <v>0</v>
      </c>
      <c r="B5091" s="9">
        <v>1.3958904109589041E-4</v>
      </c>
      <c r="C5091" s="9" t="str">
        <f t="shared" si="158"/>
        <v>$H$5118</v>
      </c>
      <c r="D5091" s="9" t="str">
        <f t="shared" si="159"/>
        <v>H5118</v>
      </c>
      <c r="F5091">
        <v>102000</v>
      </c>
      <c r="G5091" s="1" t="str">
        <f>_xll.BDS("SPX Index","CHAIN_TICKERS", "CHAIN_STRIKE_PX_OVRD",F5091, "CHAIN_PUT_CALL_TYPE_OVRD=P", "CHAIN_PERIODICITY_OVRD=M")</f>
        <v>SPX US 11/20/15 P2700</v>
      </c>
    </row>
    <row r="5092" spans="1:7" x14ac:dyDescent="0.25">
      <c r="A5092">
        <v>0</v>
      </c>
      <c r="B5092" s="9">
        <v>1.3928767123287669E-4</v>
      </c>
      <c r="C5092" s="9" t="str">
        <f t="shared" si="158"/>
        <v>$H$5119</v>
      </c>
      <c r="D5092" s="9" t="str">
        <f t="shared" si="159"/>
        <v>H5119</v>
      </c>
      <c r="F5092">
        <v>102020</v>
      </c>
      <c r="G5092" s="1" t="str">
        <f>_xll.BDS("SPX Index","CHAIN_TICKERS", "CHAIN_STRIKE_PX_OVRD",F5092, "CHAIN_PUT_CALL_TYPE_OVRD=P", "CHAIN_PERIODICITY_OVRD=M")</f>
        <v>SPX US 11/20/15 P2700</v>
      </c>
    </row>
    <row r="5093" spans="1:7" x14ac:dyDescent="0.25">
      <c r="A5093">
        <v>0</v>
      </c>
      <c r="B5093" s="9">
        <v>1.3969863013698629E-4</v>
      </c>
      <c r="C5093" s="9" t="str">
        <f t="shared" si="158"/>
        <v>$H$5120</v>
      </c>
      <c r="D5093" s="9" t="str">
        <f t="shared" si="159"/>
        <v>H5120</v>
      </c>
      <c r="F5093">
        <v>102040</v>
      </c>
      <c r="G5093" s="1" t="str">
        <f>_xll.BDS("SPX Index","CHAIN_TICKERS", "CHAIN_STRIKE_PX_OVRD",F5093, "CHAIN_PUT_CALL_TYPE_OVRD=P", "CHAIN_PERIODICITY_OVRD=M")</f>
        <v>SPX US 11/20/15 P2700</v>
      </c>
    </row>
    <row r="5094" spans="1:7" x14ac:dyDescent="0.25">
      <c r="A5094">
        <v>0</v>
      </c>
      <c r="B5094" s="9">
        <v>1.393972602739726E-4</v>
      </c>
      <c r="C5094" s="9" t="str">
        <f t="shared" si="158"/>
        <v>$H$5121</v>
      </c>
      <c r="D5094" s="9" t="str">
        <f t="shared" si="159"/>
        <v>H5121</v>
      </c>
      <c r="F5094">
        <v>102060</v>
      </c>
      <c r="G5094" s="1" t="str">
        <f>_xll.BDS("SPX Index","CHAIN_TICKERS", "CHAIN_STRIKE_PX_OVRD",F5094, "CHAIN_PUT_CALL_TYPE_OVRD=P", "CHAIN_PERIODICITY_OVRD=M")</f>
        <v>SPX US 11/20/15 P2700</v>
      </c>
    </row>
    <row r="5095" spans="1:7" x14ac:dyDescent="0.25">
      <c r="A5095">
        <v>0</v>
      </c>
      <c r="B5095" s="9">
        <v>1.393972602739726E-4</v>
      </c>
      <c r="C5095" s="9" t="str">
        <f t="shared" si="158"/>
        <v>$H$5122</v>
      </c>
      <c r="D5095" s="9" t="str">
        <f t="shared" si="159"/>
        <v>H5122</v>
      </c>
      <c r="F5095">
        <v>102080</v>
      </c>
      <c r="G5095" s="1" t="str">
        <f>_xll.BDS("SPX Index","CHAIN_TICKERS", "CHAIN_STRIKE_PX_OVRD",F5095, "CHAIN_PUT_CALL_TYPE_OVRD=P", "CHAIN_PERIODICITY_OVRD=M")</f>
        <v>SPX US 11/20/15 P2700</v>
      </c>
    </row>
    <row r="5096" spans="1:7" x14ac:dyDescent="0.25">
      <c r="A5096">
        <v>0</v>
      </c>
      <c r="B5096" s="9">
        <v>1.398904109589041E-4</v>
      </c>
      <c r="C5096" s="9" t="str">
        <f t="shared" si="158"/>
        <v>$H$5123</v>
      </c>
      <c r="D5096" s="9" t="str">
        <f t="shared" si="159"/>
        <v>H5123</v>
      </c>
      <c r="F5096">
        <v>102100</v>
      </c>
      <c r="G5096" s="1" t="str">
        <f>_xll.BDS("SPX Index","CHAIN_TICKERS", "CHAIN_STRIKE_PX_OVRD",F5096, "CHAIN_PUT_CALL_TYPE_OVRD=P", "CHAIN_PERIODICITY_OVRD=M")</f>
        <v>SPX US 11/20/15 P2700</v>
      </c>
    </row>
    <row r="5097" spans="1:7" x14ac:dyDescent="0.25">
      <c r="A5097">
        <v>0</v>
      </c>
      <c r="B5097" s="9">
        <v>1.3931506849315068E-4</v>
      </c>
      <c r="C5097" s="9" t="str">
        <f t="shared" si="158"/>
        <v>$H$5124</v>
      </c>
      <c r="D5097" s="9" t="str">
        <f t="shared" si="159"/>
        <v>H5124</v>
      </c>
      <c r="F5097">
        <v>102120</v>
      </c>
      <c r="G5097" s="1" t="str">
        <f>_xll.BDS("SPX Index","CHAIN_TICKERS", "CHAIN_STRIKE_PX_OVRD",F5097, "CHAIN_PUT_CALL_TYPE_OVRD=P", "CHAIN_PERIODICITY_OVRD=M")</f>
        <v>SPX US 11/20/15 P2700</v>
      </c>
    </row>
    <row r="5098" spans="1:7" x14ac:dyDescent="0.25">
      <c r="A5098">
        <v>0</v>
      </c>
      <c r="B5098" s="9">
        <v>1.3882191780821917E-4</v>
      </c>
      <c r="C5098" s="9" t="str">
        <f t="shared" si="158"/>
        <v>$H$5125</v>
      </c>
      <c r="D5098" s="9" t="str">
        <f t="shared" si="159"/>
        <v>H5125</v>
      </c>
      <c r="F5098">
        <v>102140</v>
      </c>
      <c r="G5098" s="1" t="str">
        <f>_xll.BDS("SPX Index","CHAIN_TICKERS", "CHAIN_STRIKE_PX_OVRD",F5098, "CHAIN_PUT_CALL_TYPE_OVRD=P", "CHAIN_PERIODICITY_OVRD=M")</f>
        <v>SPX US 11/20/15 P2700</v>
      </c>
    </row>
    <row r="5099" spans="1:7" x14ac:dyDescent="0.25">
      <c r="A5099">
        <v>0</v>
      </c>
      <c r="B5099" s="9">
        <v>1.3824657534246577E-4</v>
      </c>
      <c r="C5099" s="9" t="str">
        <f t="shared" si="158"/>
        <v>$H$5126</v>
      </c>
      <c r="D5099" s="9" t="str">
        <f t="shared" si="159"/>
        <v>H5126</v>
      </c>
      <c r="F5099">
        <v>102160</v>
      </c>
      <c r="G5099" s="1" t="str">
        <f>_xll.BDS("SPX Index","CHAIN_TICKERS", "CHAIN_STRIKE_PX_OVRD",F5099, "CHAIN_PUT_CALL_TYPE_OVRD=P", "CHAIN_PERIODICITY_OVRD=M")</f>
        <v>SPX US 11/20/15 P2700</v>
      </c>
    </row>
    <row r="5100" spans="1:7" x14ac:dyDescent="0.25">
      <c r="A5100">
        <v>0</v>
      </c>
      <c r="B5100" s="9">
        <v>1.3794520547945205E-4</v>
      </c>
      <c r="C5100" s="9" t="str">
        <f t="shared" si="158"/>
        <v>$H$5127</v>
      </c>
      <c r="D5100" s="9" t="str">
        <f t="shared" si="159"/>
        <v>H5127</v>
      </c>
      <c r="F5100">
        <v>102180</v>
      </c>
      <c r="G5100" s="1" t="str">
        <f>_xll.BDS("SPX Index","CHAIN_TICKERS", "CHAIN_STRIKE_PX_OVRD",F5100, "CHAIN_PUT_CALL_TYPE_OVRD=P", "CHAIN_PERIODICITY_OVRD=M")</f>
        <v>SPX US 11/20/15 P2700</v>
      </c>
    </row>
    <row r="5101" spans="1:7" x14ac:dyDescent="0.25">
      <c r="A5101">
        <v>0</v>
      </c>
      <c r="B5101" s="9">
        <v>1.3728767123287672E-4</v>
      </c>
      <c r="C5101" s="9" t="str">
        <f t="shared" si="158"/>
        <v>$H$5128</v>
      </c>
      <c r="D5101" s="9" t="str">
        <f t="shared" si="159"/>
        <v>H5128</v>
      </c>
      <c r="F5101">
        <v>102200</v>
      </c>
      <c r="G5101" s="1" t="str">
        <f>_xll.BDS("SPX Index","CHAIN_TICKERS", "CHAIN_STRIKE_PX_OVRD",F5101, "CHAIN_PUT_CALL_TYPE_OVRD=P", "CHAIN_PERIODICITY_OVRD=M")</f>
        <v>SPX US 11/20/15 P2700</v>
      </c>
    </row>
    <row r="5102" spans="1:7" x14ac:dyDescent="0.25">
      <c r="A5102">
        <v>0</v>
      </c>
      <c r="B5102" s="9">
        <v>1.364109589041096E-4</v>
      </c>
      <c r="C5102" s="9" t="str">
        <f t="shared" si="158"/>
        <v>$H$5129</v>
      </c>
      <c r="D5102" s="9" t="str">
        <f t="shared" si="159"/>
        <v>H5129</v>
      </c>
      <c r="F5102">
        <v>102220</v>
      </c>
      <c r="G5102" s="1" t="str">
        <f>_xll.BDS("SPX Index","CHAIN_TICKERS", "CHAIN_STRIKE_PX_OVRD",F5102, "CHAIN_PUT_CALL_TYPE_OVRD=P", "CHAIN_PERIODICITY_OVRD=M")</f>
        <v>SPX US 11/20/15 P2700</v>
      </c>
    </row>
    <row r="5103" spans="1:7" x14ac:dyDescent="0.25">
      <c r="A5103">
        <v>0</v>
      </c>
      <c r="B5103" s="9">
        <v>1.3597260273972604E-4</v>
      </c>
      <c r="C5103" s="9" t="str">
        <f t="shared" si="158"/>
        <v>$H$5130</v>
      </c>
      <c r="D5103" s="9" t="str">
        <f t="shared" si="159"/>
        <v>H5130</v>
      </c>
      <c r="F5103">
        <v>102240</v>
      </c>
      <c r="G5103" s="1" t="str">
        <f>_xll.BDS("SPX Index","CHAIN_TICKERS", "CHAIN_STRIKE_PX_OVRD",F5103, "CHAIN_PUT_CALL_TYPE_OVRD=P", "CHAIN_PERIODICITY_OVRD=M")</f>
        <v>SPX US 11/20/15 P2700</v>
      </c>
    </row>
    <row r="5104" spans="1:7" x14ac:dyDescent="0.25">
      <c r="A5104">
        <v>0</v>
      </c>
      <c r="B5104" s="9">
        <v>1.3594520547945206E-4</v>
      </c>
      <c r="C5104" s="9" t="str">
        <f t="shared" si="158"/>
        <v>$H$5131</v>
      </c>
      <c r="D5104" s="9" t="str">
        <f t="shared" si="159"/>
        <v>H5131</v>
      </c>
      <c r="F5104">
        <v>102260</v>
      </c>
      <c r="G5104" s="1" t="str">
        <f>_xll.BDS("SPX Index","CHAIN_TICKERS", "CHAIN_STRIKE_PX_OVRD",F5104, "CHAIN_PUT_CALL_TYPE_OVRD=P", "CHAIN_PERIODICITY_OVRD=M")</f>
        <v>SPX US 11/20/15 P2700</v>
      </c>
    </row>
    <row r="5105" spans="1:7" x14ac:dyDescent="0.25">
      <c r="A5105">
        <v>0</v>
      </c>
      <c r="B5105" s="9">
        <v>1.3504109589041098E-4</v>
      </c>
      <c r="C5105" s="9" t="str">
        <f t="shared" si="158"/>
        <v>$H$5132</v>
      </c>
      <c r="D5105" s="9" t="str">
        <f t="shared" si="159"/>
        <v>H5132</v>
      </c>
      <c r="F5105">
        <v>102280</v>
      </c>
      <c r="G5105" s="1" t="str">
        <f>_xll.BDS("SPX Index","CHAIN_TICKERS", "CHAIN_STRIKE_PX_OVRD",F5105, "CHAIN_PUT_CALL_TYPE_OVRD=P", "CHAIN_PERIODICITY_OVRD=M")</f>
        <v>SPX US 11/20/15 P2700</v>
      </c>
    </row>
    <row r="5106" spans="1:7" x14ac:dyDescent="0.25">
      <c r="A5106">
        <v>0</v>
      </c>
      <c r="B5106" s="9">
        <v>1.3501369863013699E-4</v>
      </c>
      <c r="C5106" s="9" t="str">
        <f t="shared" si="158"/>
        <v>$H$5133</v>
      </c>
      <c r="D5106" s="9" t="str">
        <f t="shared" si="159"/>
        <v>H5133</v>
      </c>
      <c r="F5106">
        <v>102300</v>
      </c>
      <c r="G5106" s="1" t="str">
        <f>_xll.BDS("SPX Index","CHAIN_TICKERS", "CHAIN_STRIKE_PX_OVRD",F5106, "CHAIN_PUT_CALL_TYPE_OVRD=P", "CHAIN_PERIODICITY_OVRD=M")</f>
        <v>SPX US 11/20/15 P2700</v>
      </c>
    </row>
    <row r="5107" spans="1:7" x14ac:dyDescent="0.25">
      <c r="A5107">
        <v>0</v>
      </c>
      <c r="B5107" s="9">
        <v>1.3427397260273971E-4</v>
      </c>
      <c r="C5107" s="9" t="str">
        <f t="shared" si="158"/>
        <v>$H$5134</v>
      </c>
      <c r="D5107" s="9" t="str">
        <f t="shared" si="159"/>
        <v>H5134</v>
      </c>
      <c r="F5107">
        <v>102320</v>
      </c>
      <c r="G5107" s="1" t="str">
        <f>_xll.BDS("SPX Index","CHAIN_TICKERS", "CHAIN_STRIKE_PX_OVRD",F5107, "CHAIN_PUT_CALL_TYPE_OVRD=P", "CHAIN_PERIODICITY_OVRD=M")</f>
        <v>SPX US 11/20/15 P2700</v>
      </c>
    </row>
    <row r="5108" spans="1:7" x14ac:dyDescent="0.25">
      <c r="A5108">
        <v>0</v>
      </c>
      <c r="B5108" s="9">
        <v>1.3424657534246576E-4</v>
      </c>
      <c r="C5108" s="9" t="str">
        <f t="shared" si="158"/>
        <v>$H$5135</v>
      </c>
      <c r="D5108" s="9" t="str">
        <f t="shared" si="159"/>
        <v>H5135</v>
      </c>
      <c r="F5108">
        <v>102340</v>
      </c>
      <c r="G5108" s="1" t="str">
        <f>_xll.BDS("SPX Index","CHAIN_TICKERS", "CHAIN_STRIKE_PX_OVRD",F5108, "CHAIN_PUT_CALL_TYPE_OVRD=P", "CHAIN_PERIODICITY_OVRD=M")</f>
        <v>SPX US 11/20/15 P2700</v>
      </c>
    </row>
    <row r="5109" spans="1:7" x14ac:dyDescent="0.25">
      <c r="A5109">
        <v>0</v>
      </c>
      <c r="B5109" s="9">
        <v>1.3509589041095889E-4</v>
      </c>
      <c r="C5109" s="9" t="str">
        <f t="shared" si="158"/>
        <v>$H$5136</v>
      </c>
      <c r="D5109" s="9" t="str">
        <f t="shared" si="159"/>
        <v>H5136</v>
      </c>
      <c r="F5109">
        <v>102360</v>
      </c>
      <c r="G5109" s="1" t="str">
        <f>_xll.BDS("SPX Index","CHAIN_TICKERS", "CHAIN_STRIKE_PX_OVRD",F5109, "CHAIN_PUT_CALL_TYPE_OVRD=P", "CHAIN_PERIODICITY_OVRD=M")</f>
        <v>SPX US 11/20/15 P2700</v>
      </c>
    </row>
    <row r="5110" spans="1:7" x14ac:dyDescent="0.25">
      <c r="A5110">
        <v>0</v>
      </c>
      <c r="B5110" s="9">
        <v>1.3531506849315069E-4</v>
      </c>
      <c r="C5110" s="9" t="str">
        <f t="shared" si="158"/>
        <v>$H$5137</v>
      </c>
      <c r="D5110" s="9" t="str">
        <f t="shared" si="159"/>
        <v>H5137</v>
      </c>
      <c r="F5110">
        <v>102380</v>
      </c>
      <c r="G5110" s="1" t="str">
        <f>_xll.BDS("SPX Index","CHAIN_TICKERS", "CHAIN_STRIKE_PX_OVRD",F5110, "CHAIN_PUT_CALL_TYPE_OVRD=P", "CHAIN_PERIODICITY_OVRD=M")</f>
        <v>SPX US 11/20/15 P2700</v>
      </c>
    </row>
    <row r="5111" spans="1:7" x14ac:dyDescent="0.25">
      <c r="A5111">
        <v>0</v>
      </c>
      <c r="B5111" s="9">
        <v>1.3531506849315069E-4</v>
      </c>
      <c r="C5111" s="9" t="str">
        <f t="shared" si="158"/>
        <v>$H$5138</v>
      </c>
      <c r="D5111" s="9" t="str">
        <f t="shared" si="159"/>
        <v>H5138</v>
      </c>
      <c r="F5111">
        <v>102400</v>
      </c>
      <c r="G5111" s="1" t="str">
        <f>_xll.BDS("SPX Index","CHAIN_TICKERS", "CHAIN_STRIKE_PX_OVRD",F5111, "CHAIN_PUT_CALL_TYPE_OVRD=P", "CHAIN_PERIODICITY_OVRD=M")</f>
        <v>SPX US 11/20/15 P2700</v>
      </c>
    </row>
    <row r="5112" spans="1:7" x14ac:dyDescent="0.25">
      <c r="A5112">
        <v>0</v>
      </c>
      <c r="B5112" s="9">
        <v>1.3542465753424657E-4</v>
      </c>
      <c r="C5112" s="9" t="str">
        <f t="shared" si="158"/>
        <v>$H$5139</v>
      </c>
      <c r="D5112" s="9" t="str">
        <f t="shared" si="159"/>
        <v>H5139</v>
      </c>
      <c r="F5112">
        <v>102420</v>
      </c>
      <c r="G5112" s="1" t="str">
        <f>_xll.BDS("SPX Index","CHAIN_TICKERS", "CHAIN_STRIKE_PX_OVRD",F5112, "CHAIN_PUT_CALL_TYPE_OVRD=P", "CHAIN_PERIODICITY_OVRD=M")</f>
        <v>SPX US 11/20/15 P2700</v>
      </c>
    </row>
    <row r="5113" spans="1:7" x14ac:dyDescent="0.25">
      <c r="A5113">
        <v>0</v>
      </c>
      <c r="B5113" s="9">
        <v>1.3482191780821918E-4</v>
      </c>
      <c r="C5113" s="9" t="str">
        <f t="shared" si="158"/>
        <v>$H$5140</v>
      </c>
      <c r="D5113" s="9" t="str">
        <f t="shared" si="159"/>
        <v>H5140</v>
      </c>
      <c r="F5113">
        <v>102440</v>
      </c>
      <c r="G5113" s="1" t="str">
        <f>_xll.BDS("SPX Index","CHAIN_TICKERS", "CHAIN_STRIKE_PX_OVRD",F5113, "CHAIN_PUT_CALL_TYPE_OVRD=P", "CHAIN_PERIODICITY_OVRD=M")</f>
        <v>SPX US 11/20/15 P2700</v>
      </c>
    </row>
    <row r="5114" spans="1:7" x14ac:dyDescent="0.25">
      <c r="A5114">
        <v>1</v>
      </c>
      <c r="B5114" s="9">
        <v>1.3452054794520549E-4</v>
      </c>
      <c r="C5114" s="9" t="str">
        <f t="shared" si="158"/>
        <v>$H$5141</v>
      </c>
      <c r="D5114" s="9" t="str">
        <f t="shared" si="159"/>
        <v>H5141</v>
      </c>
      <c r="F5114">
        <v>102460</v>
      </c>
      <c r="G5114" s="1" t="str">
        <f>_xll.BDS("SPX Index","CHAIN_TICKERS", "CHAIN_STRIKE_PX_OVRD",F5114, "CHAIN_PUT_CALL_TYPE_OVRD=P", "CHAIN_PERIODICITY_OVRD=M")</f>
        <v>SPX US 11/20/15 P2700</v>
      </c>
    </row>
    <row r="5115" spans="1:7" x14ac:dyDescent="0.25">
      <c r="A5115">
        <v>0</v>
      </c>
      <c r="B5115" s="9">
        <v>1.3476712328767124E-4</v>
      </c>
      <c r="C5115" s="9" t="str">
        <f t="shared" si="158"/>
        <v>$H$5142</v>
      </c>
      <c r="D5115" s="9" t="str">
        <f t="shared" si="159"/>
        <v>H5142</v>
      </c>
      <c r="F5115">
        <v>102480</v>
      </c>
      <c r="G5115" s="1" t="str">
        <f>_xll.BDS("SPX Index","CHAIN_TICKERS", "CHAIN_STRIKE_PX_OVRD",F5115, "CHAIN_PUT_CALL_TYPE_OVRD=P", "CHAIN_PERIODICITY_OVRD=M")</f>
        <v>SPX US 11/20/15 P2700</v>
      </c>
    </row>
    <row r="5116" spans="1:7" x14ac:dyDescent="0.25">
      <c r="A5116">
        <v>0</v>
      </c>
      <c r="B5116" s="9">
        <v>1.3416438356164383E-4</v>
      </c>
      <c r="C5116" s="9" t="str">
        <f t="shared" si="158"/>
        <v>$H$5143</v>
      </c>
      <c r="D5116" s="9" t="str">
        <f t="shared" si="159"/>
        <v>H5143</v>
      </c>
      <c r="F5116">
        <v>102500</v>
      </c>
      <c r="G5116" s="1" t="str">
        <f>_xll.BDS("SPX Index","CHAIN_TICKERS", "CHAIN_STRIKE_PX_OVRD",F5116, "CHAIN_PUT_CALL_TYPE_OVRD=P", "CHAIN_PERIODICITY_OVRD=M")</f>
        <v>SPX US 11/20/15 P2700</v>
      </c>
    </row>
    <row r="5117" spans="1:7" x14ac:dyDescent="0.25">
      <c r="A5117">
        <v>0</v>
      </c>
      <c r="B5117" s="9">
        <v>1.3369863013698631E-4</v>
      </c>
      <c r="C5117" s="9" t="str">
        <f t="shared" si="158"/>
        <v>$H$5144</v>
      </c>
      <c r="D5117" s="9" t="str">
        <f t="shared" si="159"/>
        <v>H5144</v>
      </c>
      <c r="F5117">
        <v>102520</v>
      </c>
      <c r="G5117" s="1" t="str">
        <f>_xll.BDS("SPX Index","CHAIN_TICKERS", "CHAIN_STRIKE_PX_OVRD",F5117, "CHAIN_PUT_CALL_TYPE_OVRD=P", "CHAIN_PERIODICITY_OVRD=M")</f>
        <v>SPX US 11/20/15 P2700</v>
      </c>
    </row>
    <row r="5118" spans="1:7" x14ac:dyDescent="0.25">
      <c r="A5118">
        <v>0</v>
      </c>
      <c r="B5118" s="9">
        <v>1.3369863013698631E-4</v>
      </c>
      <c r="C5118" s="9" t="str">
        <f t="shared" si="158"/>
        <v>$H$5145</v>
      </c>
      <c r="D5118" s="9" t="str">
        <f t="shared" si="159"/>
        <v>H5145</v>
      </c>
      <c r="F5118">
        <v>102540</v>
      </c>
      <c r="G5118" s="1" t="str">
        <f>_xll.BDS("SPX Index","CHAIN_TICKERS", "CHAIN_STRIKE_PX_OVRD",F5118, "CHAIN_PUT_CALL_TYPE_OVRD=P", "CHAIN_PERIODICITY_OVRD=M")</f>
        <v>SPX US 11/20/15 P2700</v>
      </c>
    </row>
    <row r="5119" spans="1:7" x14ac:dyDescent="0.25">
      <c r="A5119">
        <v>0</v>
      </c>
      <c r="B5119" s="9">
        <v>1.3339726027397259E-4</v>
      </c>
      <c r="C5119" s="9" t="str">
        <f t="shared" si="158"/>
        <v>$H$5146</v>
      </c>
      <c r="D5119" s="9" t="str">
        <f t="shared" si="159"/>
        <v>H5146</v>
      </c>
      <c r="F5119">
        <v>102560</v>
      </c>
      <c r="G5119" s="1" t="str">
        <f>_xll.BDS("SPX Index","CHAIN_TICKERS", "CHAIN_STRIKE_PX_OVRD",F5119, "CHAIN_PUT_CALL_TYPE_OVRD=P", "CHAIN_PERIODICITY_OVRD=M")</f>
        <v>SPX US 11/20/15 P2700</v>
      </c>
    </row>
    <row r="5120" spans="1:7" x14ac:dyDescent="0.25">
      <c r="A5120">
        <v>0</v>
      </c>
      <c r="B5120" s="9">
        <v>1.3361643835616439E-4</v>
      </c>
      <c r="C5120" s="9" t="str">
        <f t="shared" si="158"/>
        <v>$H$5147</v>
      </c>
      <c r="D5120" s="9" t="str">
        <f t="shared" si="159"/>
        <v>H5147</v>
      </c>
      <c r="F5120">
        <v>102580</v>
      </c>
      <c r="G5120" s="1" t="str">
        <f>_xll.BDS("SPX Index","CHAIN_TICKERS", "CHAIN_STRIKE_PX_OVRD",F5120, "CHAIN_PUT_CALL_TYPE_OVRD=P", "CHAIN_PERIODICITY_OVRD=M")</f>
        <v>SPX US 11/20/15 P2700</v>
      </c>
    </row>
    <row r="5121" spans="1:7" x14ac:dyDescent="0.25">
      <c r="A5121">
        <v>0</v>
      </c>
      <c r="B5121" s="9">
        <v>1.3389041095890412E-4</v>
      </c>
      <c r="C5121" s="9" t="str">
        <f t="shared" si="158"/>
        <v>$H$5148</v>
      </c>
      <c r="D5121" s="9" t="str">
        <f t="shared" si="159"/>
        <v>H5148</v>
      </c>
      <c r="F5121">
        <v>102600</v>
      </c>
      <c r="G5121" s="1" t="str">
        <f>_xll.BDS("SPX Index","CHAIN_TICKERS", "CHAIN_STRIKE_PX_OVRD",F5121, "CHAIN_PUT_CALL_TYPE_OVRD=P", "CHAIN_PERIODICITY_OVRD=M")</f>
        <v>SPX US 11/20/15 P2700</v>
      </c>
    </row>
    <row r="5122" spans="1:7" x14ac:dyDescent="0.25">
      <c r="A5122">
        <v>0</v>
      </c>
      <c r="B5122" s="9">
        <v>1.3457534246575343E-4</v>
      </c>
      <c r="C5122" s="9" t="str">
        <f t="shared" si="158"/>
        <v>$H$5149</v>
      </c>
      <c r="D5122" s="9" t="str">
        <f t="shared" si="159"/>
        <v>H5149</v>
      </c>
      <c r="F5122">
        <v>102620</v>
      </c>
      <c r="G5122" s="1" t="str">
        <f>_xll.BDS("SPX Index","CHAIN_TICKERS", "CHAIN_STRIKE_PX_OVRD",F5122, "CHAIN_PUT_CALL_TYPE_OVRD=P", "CHAIN_PERIODICITY_OVRD=M")</f>
        <v>SPX US 11/20/15 P2700</v>
      </c>
    </row>
    <row r="5123" spans="1:7" x14ac:dyDescent="0.25">
      <c r="A5123">
        <v>0</v>
      </c>
      <c r="B5123" s="9">
        <v>1.3454794520547945E-4</v>
      </c>
      <c r="C5123" s="9" t="str">
        <f t="shared" si="158"/>
        <v>$H$5150</v>
      </c>
      <c r="D5123" s="9" t="str">
        <f t="shared" si="159"/>
        <v>H5150</v>
      </c>
      <c r="F5123">
        <v>102640</v>
      </c>
      <c r="G5123" s="1" t="str">
        <f>_xll.BDS("SPX Index","CHAIN_TICKERS", "CHAIN_STRIKE_PX_OVRD",F5123, "CHAIN_PUT_CALL_TYPE_OVRD=P", "CHAIN_PERIODICITY_OVRD=M")</f>
        <v>SPX US 11/20/15 P2700</v>
      </c>
    </row>
    <row r="5124" spans="1:7" x14ac:dyDescent="0.25">
      <c r="A5124">
        <v>0</v>
      </c>
      <c r="B5124" s="9">
        <v>1.3509589041095889E-4</v>
      </c>
      <c r="C5124" s="9" t="str">
        <f t="shared" ref="C5124:C5187" si="160">ADDRESS(ROW(B5124)+MATCH(1,B5124:B5150),8)</f>
        <v>$H$5151</v>
      </c>
      <c r="D5124" s="9" t="str">
        <f t="shared" ref="D5124:D5187" si="161">"H"&amp;(ROW(B5124)+MATCH(1,B5124:B5150))</f>
        <v>H5151</v>
      </c>
      <c r="F5124">
        <v>102660</v>
      </c>
      <c r="G5124" s="1" t="str">
        <f>_xll.BDS("SPX Index","CHAIN_TICKERS", "CHAIN_STRIKE_PX_OVRD",F5124, "CHAIN_PUT_CALL_TYPE_OVRD=P", "CHAIN_PERIODICITY_OVRD=M")</f>
        <v>SPX US 11/20/15 P2700</v>
      </c>
    </row>
    <row r="5125" spans="1:7" x14ac:dyDescent="0.25">
      <c r="A5125">
        <v>0</v>
      </c>
      <c r="B5125" s="9">
        <v>1.3531506849315069E-4</v>
      </c>
      <c r="C5125" s="9" t="str">
        <f t="shared" si="160"/>
        <v>$H$5152</v>
      </c>
      <c r="D5125" s="9" t="str">
        <f t="shared" si="161"/>
        <v>H5152</v>
      </c>
      <c r="F5125">
        <v>102680</v>
      </c>
      <c r="G5125" s="1" t="str">
        <f>_xll.BDS("SPX Index","CHAIN_TICKERS", "CHAIN_STRIKE_PX_OVRD",F5125, "CHAIN_PUT_CALL_TYPE_OVRD=P", "CHAIN_PERIODICITY_OVRD=M")</f>
        <v>SPX US 11/20/15 P2700</v>
      </c>
    </row>
    <row r="5126" spans="1:7" x14ac:dyDescent="0.25">
      <c r="A5126">
        <v>0</v>
      </c>
      <c r="B5126" s="9">
        <v>1.352876712328767E-4</v>
      </c>
      <c r="C5126" s="9" t="str">
        <f t="shared" si="160"/>
        <v>$H$5153</v>
      </c>
      <c r="D5126" s="9" t="str">
        <f t="shared" si="161"/>
        <v>H5153</v>
      </c>
      <c r="F5126">
        <v>102700</v>
      </c>
      <c r="G5126" s="1" t="str">
        <f>_xll.BDS("SPX Index","CHAIN_TICKERS", "CHAIN_STRIKE_PX_OVRD",F5126, "CHAIN_PUT_CALL_TYPE_OVRD=P", "CHAIN_PERIODICITY_OVRD=M")</f>
        <v>SPX US 11/20/15 P2700</v>
      </c>
    </row>
    <row r="5127" spans="1:7" x14ac:dyDescent="0.25">
      <c r="A5127">
        <v>0</v>
      </c>
      <c r="B5127" s="9">
        <v>1.3610958904109588E-4</v>
      </c>
      <c r="C5127" s="9" t="str">
        <f t="shared" si="160"/>
        <v>$H$5154</v>
      </c>
      <c r="D5127" s="9" t="str">
        <f t="shared" si="161"/>
        <v>H5154</v>
      </c>
      <c r="F5127">
        <v>102720</v>
      </c>
      <c r="G5127" s="1" t="str">
        <f>_xll.BDS("SPX Index","CHAIN_TICKERS", "CHAIN_STRIKE_PX_OVRD",F5127, "CHAIN_PUT_CALL_TYPE_OVRD=P", "CHAIN_PERIODICITY_OVRD=M")</f>
        <v>SPX US 11/20/15 P2700</v>
      </c>
    </row>
    <row r="5128" spans="1:7" x14ac:dyDescent="0.25">
      <c r="A5128">
        <v>0</v>
      </c>
      <c r="B5128" s="9">
        <v>1.3739726027397261E-4</v>
      </c>
      <c r="C5128" s="9" t="str">
        <f t="shared" si="160"/>
        <v>$H$5155</v>
      </c>
      <c r="D5128" s="9" t="str">
        <f t="shared" si="161"/>
        <v>H5155</v>
      </c>
      <c r="F5128">
        <v>102740</v>
      </c>
      <c r="G5128" s="1" t="str">
        <f>_xll.BDS("SPX Index","CHAIN_TICKERS", "CHAIN_STRIKE_PX_OVRD",F5128, "CHAIN_PUT_CALL_TYPE_OVRD=P", "CHAIN_PERIODICITY_OVRD=M")</f>
        <v>SPX US 11/20/15 P2700</v>
      </c>
    </row>
    <row r="5129" spans="1:7" x14ac:dyDescent="0.25">
      <c r="A5129">
        <v>0</v>
      </c>
      <c r="B5129" s="9">
        <v>1.3821917808219179E-4</v>
      </c>
      <c r="C5129" s="9" t="str">
        <f t="shared" si="160"/>
        <v>$H$5156</v>
      </c>
      <c r="D5129" s="9" t="str">
        <f t="shared" si="161"/>
        <v>H5156</v>
      </c>
      <c r="F5129">
        <v>102760</v>
      </c>
      <c r="G5129" s="1" t="str">
        <f>_xll.BDS("SPX Index","CHAIN_TICKERS", "CHAIN_STRIKE_PX_OVRD",F5129, "CHAIN_PUT_CALL_TYPE_OVRD=P", "CHAIN_PERIODICITY_OVRD=M")</f>
        <v>SPX US 11/20/15 P2700</v>
      </c>
    </row>
    <row r="5130" spans="1:7" x14ac:dyDescent="0.25">
      <c r="A5130">
        <v>0</v>
      </c>
      <c r="B5130" s="9">
        <v>1.3846575342465754E-4</v>
      </c>
      <c r="C5130" s="9" t="str">
        <f t="shared" si="160"/>
        <v>$H$5157</v>
      </c>
      <c r="D5130" s="9" t="str">
        <f t="shared" si="161"/>
        <v>H5157</v>
      </c>
      <c r="F5130">
        <v>102780</v>
      </c>
      <c r="G5130" s="1" t="str">
        <f>_xll.BDS("SPX Index","CHAIN_TICKERS", "CHAIN_STRIKE_PX_OVRD",F5130, "CHAIN_PUT_CALL_TYPE_OVRD=P", "CHAIN_PERIODICITY_OVRD=M")</f>
        <v>SPX US 11/20/15 P2700</v>
      </c>
    </row>
    <row r="5131" spans="1:7" x14ac:dyDescent="0.25">
      <c r="A5131">
        <v>0</v>
      </c>
      <c r="B5131" s="9">
        <v>1.3843835616438355E-4</v>
      </c>
      <c r="C5131" s="9" t="str">
        <f t="shared" si="160"/>
        <v>$H$5158</v>
      </c>
      <c r="D5131" s="9" t="str">
        <f t="shared" si="161"/>
        <v>H5158</v>
      </c>
      <c r="F5131">
        <v>102800</v>
      </c>
      <c r="G5131" s="1" t="str">
        <f>_xll.BDS("SPX Index","CHAIN_TICKERS", "CHAIN_STRIKE_PX_OVRD",F5131, "CHAIN_PUT_CALL_TYPE_OVRD=P", "CHAIN_PERIODICITY_OVRD=M")</f>
        <v>SPX US 11/20/15 P2700</v>
      </c>
    </row>
    <row r="5132" spans="1:7" x14ac:dyDescent="0.25">
      <c r="A5132">
        <v>0</v>
      </c>
      <c r="B5132" s="9">
        <v>1.393972602739726E-4</v>
      </c>
      <c r="C5132" s="9" t="str">
        <f t="shared" si="160"/>
        <v>$H$5159</v>
      </c>
      <c r="D5132" s="9" t="str">
        <f t="shared" si="161"/>
        <v>H5159</v>
      </c>
      <c r="F5132">
        <v>102820</v>
      </c>
      <c r="G5132" s="1" t="str">
        <f>_xll.BDS("SPX Index","CHAIN_TICKERS", "CHAIN_STRIKE_PX_OVRD",F5132, "CHAIN_PUT_CALL_TYPE_OVRD=P", "CHAIN_PERIODICITY_OVRD=M")</f>
        <v>SPX US 11/20/15 P2700</v>
      </c>
    </row>
    <row r="5133" spans="1:7" x14ac:dyDescent="0.25">
      <c r="A5133">
        <v>0</v>
      </c>
      <c r="B5133" s="9">
        <v>1.393972602739726E-4</v>
      </c>
      <c r="C5133" s="9" t="str">
        <f t="shared" si="160"/>
        <v>$H$5160</v>
      </c>
      <c r="D5133" s="9" t="str">
        <f t="shared" si="161"/>
        <v>H5160</v>
      </c>
      <c r="F5133">
        <v>102840</v>
      </c>
      <c r="G5133" s="1" t="str">
        <f>_xll.BDS("SPX Index","CHAIN_TICKERS", "CHAIN_STRIKE_PX_OVRD",F5133, "CHAIN_PUT_CALL_TYPE_OVRD=P", "CHAIN_PERIODICITY_OVRD=M")</f>
        <v>SPX US 11/20/15 P2700</v>
      </c>
    </row>
    <row r="5134" spans="1:7" x14ac:dyDescent="0.25">
      <c r="A5134">
        <v>1</v>
      </c>
      <c r="B5134" s="9">
        <v>1.3964383561643838E-4</v>
      </c>
      <c r="C5134" s="9" t="str">
        <f t="shared" si="160"/>
        <v>$H$5161</v>
      </c>
      <c r="D5134" s="9" t="str">
        <f t="shared" si="161"/>
        <v>H5161</v>
      </c>
      <c r="F5134">
        <v>102860</v>
      </c>
      <c r="G5134" s="1" t="str">
        <f>_xll.BDS("SPX Index","CHAIN_TICKERS", "CHAIN_STRIKE_PX_OVRD",F5134, "CHAIN_PUT_CALL_TYPE_OVRD=P", "CHAIN_PERIODICITY_OVRD=M")</f>
        <v>SPX US 11/20/15 P2700</v>
      </c>
    </row>
    <row r="5135" spans="1:7" x14ac:dyDescent="0.25">
      <c r="A5135">
        <v>0</v>
      </c>
      <c r="B5135" s="9">
        <v>1.3931506849315068E-4</v>
      </c>
      <c r="C5135" s="9" t="str">
        <f t="shared" si="160"/>
        <v>$H$5162</v>
      </c>
      <c r="D5135" s="9" t="str">
        <f t="shared" si="161"/>
        <v>H5162</v>
      </c>
      <c r="F5135">
        <v>102880</v>
      </c>
      <c r="G5135" s="1" t="str">
        <f>_xll.BDS("SPX Index","CHAIN_TICKERS", "CHAIN_STRIKE_PX_OVRD",F5135, "CHAIN_PUT_CALL_TYPE_OVRD=P", "CHAIN_PERIODICITY_OVRD=M")</f>
        <v>SPX US 11/20/15 P2700</v>
      </c>
    </row>
    <row r="5136" spans="1:7" x14ac:dyDescent="0.25">
      <c r="A5136">
        <v>0</v>
      </c>
      <c r="B5136" s="9">
        <v>1.3986301369863015E-4</v>
      </c>
      <c r="C5136" s="9" t="str">
        <f t="shared" si="160"/>
        <v>$H$5163</v>
      </c>
      <c r="D5136" s="9" t="str">
        <f t="shared" si="161"/>
        <v>H5163</v>
      </c>
      <c r="F5136">
        <v>102900</v>
      </c>
      <c r="G5136" s="1" t="str">
        <f>_xll.BDS("SPX Index","CHAIN_TICKERS", "CHAIN_STRIKE_PX_OVRD",F5136, "CHAIN_PUT_CALL_TYPE_OVRD=P", "CHAIN_PERIODICITY_OVRD=M")</f>
        <v>SPX US 11/20/15 P2700</v>
      </c>
    </row>
    <row r="5137" spans="1:7" x14ac:dyDescent="0.25">
      <c r="A5137">
        <v>0</v>
      </c>
      <c r="B5137" s="9">
        <v>1.4024657534246574E-4</v>
      </c>
      <c r="C5137" s="9" t="str">
        <f t="shared" si="160"/>
        <v>$H$5164</v>
      </c>
      <c r="D5137" s="9" t="str">
        <f t="shared" si="161"/>
        <v>H5164</v>
      </c>
      <c r="F5137">
        <v>102920</v>
      </c>
      <c r="G5137" s="1" t="str">
        <f>_xll.BDS("SPX Index","CHAIN_TICKERS", "CHAIN_STRIKE_PX_OVRD",F5137, "CHAIN_PUT_CALL_TYPE_OVRD=P", "CHAIN_PERIODICITY_OVRD=M")</f>
        <v>SPX US 11/20/15 P2700</v>
      </c>
    </row>
    <row r="5138" spans="1:7" x14ac:dyDescent="0.25">
      <c r="A5138">
        <v>0</v>
      </c>
      <c r="B5138" s="9">
        <v>1.4024657534246574E-4</v>
      </c>
      <c r="C5138" s="9" t="str">
        <f t="shared" si="160"/>
        <v>$H$5165</v>
      </c>
      <c r="D5138" s="9" t="str">
        <f t="shared" si="161"/>
        <v>H5165</v>
      </c>
      <c r="F5138">
        <v>102940</v>
      </c>
      <c r="G5138" s="1" t="str">
        <f>_xll.BDS("SPX Index","CHAIN_TICKERS", "CHAIN_STRIKE_PX_OVRD",F5138, "CHAIN_PUT_CALL_TYPE_OVRD=P", "CHAIN_PERIODICITY_OVRD=M")</f>
        <v>SPX US 11/20/15 P2700</v>
      </c>
    </row>
    <row r="5139" spans="1:7" x14ac:dyDescent="0.25">
      <c r="A5139">
        <v>0</v>
      </c>
      <c r="B5139" s="9">
        <v>1.3994520547945205E-4</v>
      </c>
      <c r="C5139" s="9" t="str">
        <f t="shared" si="160"/>
        <v>$H$5166</v>
      </c>
      <c r="D5139" s="9" t="str">
        <f t="shared" si="161"/>
        <v>H5166</v>
      </c>
      <c r="F5139">
        <v>102960</v>
      </c>
      <c r="G5139" s="1" t="str">
        <f>_xll.BDS("SPX Index","CHAIN_TICKERS", "CHAIN_STRIKE_PX_OVRD",F5139, "CHAIN_PUT_CALL_TYPE_OVRD=P", "CHAIN_PERIODICITY_OVRD=M")</f>
        <v>SPX US 11/20/15 P2700</v>
      </c>
    </row>
    <row r="5140" spans="1:7" x14ac:dyDescent="0.25">
      <c r="A5140">
        <v>0</v>
      </c>
      <c r="B5140" s="9">
        <v>1.3958904109589041E-4</v>
      </c>
      <c r="C5140" s="9" t="str">
        <f t="shared" si="160"/>
        <v>$H$5167</v>
      </c>
      <c r="D5140" s="9" t="str">
        <f t="shared" si="161"/>
        <v>H5167</v>
      </c>
      <c r="F5140">
        <v>102980</v>
      </c>
      <c r="G5140" s="1" t="str">
        <f>_xll.BDS("SPX Index","CHAIN_TICKERS", "CHAIN_STRIKE_PX_OVRD",F5140, "CHAIN_PUT_CALL_TYPE_OVRD=P", "CHAIN_PERIODICITY_OVRD=M")</f>
        <v>SPX US 11/20/15 P2700</v>
      </c>
    </row>
    <row r="5141" spans="1:7" x14ac:dyDescent="0.25">
      <c r="A5141">
        <v>0</v>
      </c>
      <c r="B5141" s="9">
        <v>1.3901369863013698E-4</v>
      </c>
      <c r="C5141" s="9" t="str">
        <f t="shared" si="160"/>
        <v>$H$5168</v>
      </c>
      <c r="D5141" s="9" t="str">
        <f t="shared" si="161"/>
        <v>H5168</v>
      </c>
      <c r="F5141">
        <v>103000</v>
      </c>
      <c r="G5141" s="1" t="str">
        <f>_xll.BDS("SPX Index","CHAIN_TICKERS", "CHAIN_STRIKE_PX_OVRD",F5141, "CHAIN_PUT_CALL_TYPE_OVRD=P", "CHAIN_PERIODICITY_OVRD=M")</f>
        <v>SPX US 11/20/15 P2700</v>
      </c>
    </row>
    <row r="5142" spans="1:7" x14ac:dyDescent="0.25">
      <c r="A5142">
        <v>0</v>
      </c>
      <c r="B5142" s="9">
        <v>1.3912328767123289E-4</v>
      </c>
      <c r="C5142" s="9" t="str">
        <f t="shared" si="160"/>
        <v>$H$5169</v>
      </c>
      <c r="D5142" s="9" t="str">
        <f t="shared" si="161"/>
        <v>H5169</v>
      </c>
      <c r="F5142">
        <v>103020</v>
      </c>
      <c r="G5142" s="1" t="str">
        <f>_xll.BDS("SPX Index","CHAIN_TICKERS", "CHAIN_STRIKE_PX_OVRD",F5142, "CHAIN_PUT_CALL_TYPE_OVRD=P", "CHAIN_PERIODICITY_OVRD=M")</f>
        <v>SPX US 11/20/15 P2700</v>
      </c>
    </row>
    <row r="5143" spans="1:7" x14ac:dyDescent="0.25">
      <c r="A5143">
        <v>0</v>
      </c>
      <c r="B5143" s="9">
        <v>1.3852054794520548E-4</v>
      </c>
      <c r="C5143" s="9" t="str">
        <f t="shared" si="160"/>
        <v>$H$5170</v>
      </c>
      <c r="D5143" s="9" t="str">
        <f t="shared" si="161"/>
        <v>H5170</v>
      </c>
      <c r="F5143">
        <v>103040</v>
      </c>
      <c r="G5143" s="1" t="str">
        <f>_xll.BDS("SPX Index","CHAIN_TICKERS", "CHAIN_STRIKE_PX_OVRD",F5143, "CHAIN_PUT_CALL_TYPE_OVRD=P", "CHAIN_PERIODICITY_OVRD=M")</f>
        <v>SPX US 11/20/15 P2700</v>
      </c>
    </row>
    <row r="5144" spans="1:7" x14ac:dyDescent="0.25">
      <c r="A5144">
        <v>0</v>
      </c>
      <c r="B5144" s="9">
        <v>1.3852054794520548E-4</v>
      </c>
      <c r="C5144" s="9" t="str">
        <f t="shared" si="160"/>
        <v>$H$5171</v>
      </c>
      <c r="D5144" s="9" t="str">
        <f t="shared" si="161"/>
        <v>H5171</v>
      </c>
      <c r="F5144">
        <v>103060</v>
      </c>
      <c r="G5144" s="1" t="str">
        <f>_xll.BDS("SPX Index","CHAIN_TICKERS", "CHAIN_STRIKE_PX_OVRD",F5144, "CHAIN_PUT_CALL_TYPE_OVRD=P", "CHAIN_PERIODICITY_OVRD=M")</f>
        <v>SPX US 11/20/15 P2700</v>
      </c>
    </row>
    <row r="5145" spans="1:7" x14ac:dyDescent="0.25">
      <c r="A5145">
        <v>0</v>
      </c>
      <c r="B5145" s="9">
        <v>1.3931506849315068E-4</v>
      </c>
      <c r="C5145" s="9" t="str">
        <f t="shared" si="160"/>
        <v>$H$5172</v>
      </c>
      <c r="D5145" s="9" t="str">
        <f t="shared" si="161"/>
        <v>H5172</v>
      </c>
      <c r="F5145">
        <v>103080</v>
      </c>
      <c r="G5145" s="1" t="str">
        <f>_xll.BDS("SPX Index","CHAIN_TICKERS", "CHAIN_STRIKE_PX_OVRD",F5145, "CHAIN_PUT_CALL_TYPE_OVRD=P", "CHAIN_PERIODICITY_OVRD=M")</f>
        <v>SPX US 11/20/15 P2700</v>
      </c>
    </row>
    <row r="5146" spans="1:7" x14ac:dyDescent="0.25">
      <c r="A5146">
        <v>0</v>
      </c>
      <c r="B5146" s="9">
        <v>1.3901369863013698E-4</v>
      </c>
      <c r="C5146" s="9" t="str">
        <f t="shared" si="160"/>
        <v>$H$5173</v>
      </c>
      <c r="D5146" s="9" t="str">
        <f t="shared" si="161"/>
        <v>H5173</v>
      </c>
      <c r="F5146">
        <v>103100</v>
      </c>
      <c r="G5146" s="1" t="str">
        <f>_xll.BDS("SPX Index","CHAIN_TICKERS", "CHAIN_STRIKE_PX_OVRD",F5146, "CHAIN_PUT_CALL_TYPE_OVRD=P", "CHAIN_PERIODICITY_OVRD=M")</f>
        <v>SPX US 11/20/15 P2700</v>
      </c>
    </row>
    <row r="5147" spans="1:7" x14ac:dyDescent="0.25">
      <c r="A5147">
        <v>0</v>
      </c>
      <c r="B5147" s="9">
        <v>1.3912328767123289E-4</v>
      </c>
      <c r="C5147" s="9" t="str">
        <f t="shared" si="160"/>
        <v>$H$5174</v>
      </c>
      <c r="D5147" s="9" t="str">
        <f t="shared" si="161"/>
        <v>H5174</v>
      </c>
      <c r="F5147">
        <v>103120</v>
      </c>
      <c r="G5147" s="1" t="str">
        <f>_xll.BDS("SPX Index","CHAIN_TICKERS", "CHAIN_STRIKE_PX_OVRD",F5147, "CHAIN_PUT_CALL_TYPE_OVRD=P", "CHAIN_PERIODICITY_OVRD=M")</f>
        <v>SPX US 11/20/15 P2700</v>
      </c>
    </row>
    <row r="5148" spans="1:7" x14ac:dyDescent="0.25">
      <c r="A5148">
        <v>0</v>
      </c>
      <c r="B5148" s="9">
        <v>1.3967123287671234E-4</v>
      </c>
      <c r="C5148" s="9" t="str">
        <f t="shared" si="160"/>
        <v>$H$5175</v>
      </c>
      <c r="D5148" s="9" t="str">
        <f t="shared" si="161"/>
        <v>H5175</v>
      </c>
      <c r="F5148">
        <v>103140</v>
      </c>
      <c r="G5148" s="1" t="str">
        <f>_xll.BDS("SPX Index","CHAIN_TICKERS", "CHAIN_STRIKE_PX_OVRD",F5148, "CHAIN_PUT_CALL_TYPE_OVRD=P", "CHAIN_PERIODICITY_OVRD=M")</f>
        <v>SPX US 11/20/15 P2700</v>
      </c>
    </row>
    <row r="5149" spans="1:7" x14ac:dyDescent="0.25">
      <c r="A5149">
        <v>0</v>
      </c>
      <c r="B5149" s="9">
        <v>1.3964383561643838E-4</v>
      </c>
      <c r="C5149" s="9" t="str">
        <f t="shared" si="160"/>
        <v>$H$5176</v>
      </c>
      <c r="D5149" s="9" t="str">
        <f t="shared" si="161"/>
        <v>H5176</v>
      </c>
      <c r="F5149">
        <v>103160</v>
      </c>
      <c r="G5149" s="1" t="str">
        <f>_xll.BDS("SPX Index","CHAIN_TICKERS", "CHAIN_STRIKE_PX_OVRD",F5149, "CHAIN_PUT_CALL_TYPE_OVRD=P", "CHAIN_PERIODICITY_OVRD=M")</f>
        <v>SPX US 11/20/15 P2700</v>
      </c>
    </row>
    <row r="5150" spans="1:7" x14ac:dyDescent="0.25">
      <c r="A5150">
        <v>0</v>
      </c>
      <c r="B5150" s="9">
        <v>1.3931506849315068E-4</v>
      </c>
      <c r="C5150" s="9" t="str">
        <f t="shared" si="160"/>
        <v>$H$5177</v>
      </c>
      <c r="D5150" s="9" t="str">
        <f t="shared" si="161"/>
        <v>H5177</v>
      </c>
      <c r="F5150">
        <v>103180</v>
      </c>
      <c r="G5150" s="1" t="str">
        <f>_xll.BDS("SPX Index","CHAIN_TICKERS", "CHAIN_STRIKE_PX_OVRD",F5150, "CHAIN_PUT_CALL_TYPE_OVRD=P", "CHAIN_PERIODICITY_OVRD=M")</f>
        <v>SPX US 11/20/15 P2700</v>
      </c>
    </row>
    <row r="5151" spans="1:7" x14ac:dyDescent="0.25">
      <c r="A5151">
        <v>0</v>
      </c>
      <c r="B5151" s="9">
        <v>1.3901369863013698E-4</v>
      </c>
      <c r="C5151" s="9" t="str">
        <f t="shared" si="160"/>
        <v>$H$5178</v>
      </c>
      <c r="D5151" s="9" t="str">
        <f t="shared" si="161"/>
        <v>H5178</v>
      </c>
      <c r="F5151">
        <v>103200</v>
      </c>
      <c r="G5151" s="1" t="str">
        <f>_xll.BDS("SPX Index","CHAIN_TICKERS", "CHAIN_STRIKE_PX_OVRD",F5151, "CHAIN_PUT_CALL_TYPE_OVRD=P", "CHAIN_PERIODICITY_OVRD=M")</f>
        <v>SPX US 11/20/15 P2700</v>
      </c>
    </row>
    <row r="5152" spans="1:7" x14ac:dyDescent="0.25">
      <c r="A5152">
        <v>0</v>
      </c>
      <c r="B5152" s="9">
        <v>1.393972602739726E-4</v>
      </c>
      <c r="C5152" s="9" t="str">
        <f t="shared" si="160"/>
        <v>$H$5179</v>
      </c>
      <c r="D5152" s="9" t="str">
        <f t="shared" si="161"/>
        <v>H5179</v>
      </c>
      <c r="F5152">
        <v>103220</v>
      </c>
      <c r="G5152" s="1" t="str">
        <f>_xll.BDS("SPX Index","CHAIN_TICKERS", "CHAIN_STRIKE_PX_OVRD",F5152, "CHAIN_PUT_CALL_TYPE_OVRD=P", "CHAIN_PERIODICITY_OVRD=M")</f>
        <v>SPX US 11/20/15 P2700</v>
      </c>
    </row>
    <row r="5153" spans="1:7" x14ac:dyDescent="0.25">
      <c r="A5153">
        <v>0</v>
      </c>
      <c r="B5153" s="9">
        <v>1.393972602739726E-4</v>
      </c>
      <c r="C5153" s="9" t="str">
        <f t="shared" si="160"/>
        <v>$H$5180</v>
      </c>
      <c r="D5153" s="9" t="str">
        <f t="shared" si="161"/>
        <v>H5180</v>
      </c>
      <c r="F5153">
        <v>103240</v>
      </c>
      <c r="G5153" s="1" t="str">
        <f>_xll.BDS("SPX Index","CHAIN_TICKERS", "CHAIN_STRIKE_PX_OVRD",F5153, "CHAIN_PUT_CALL_TYPE_OVRD=P", "CHAIN_PERIODICITY_OVRD=M")</f>
        <v>SPX US 11/20/15 P2700</v>
      </c>
    </row>
    <row r="5154" spans="1:7" x14ac:dyDescent="0.25">
      <c r="A5154">
        <v>3</v>
      </c>
      <c r="B5154" s="9">
        <v>1.3964383561643838E-4</v>
      </c>
      <c r="C5154" s="9" t="str">
        <f t="shared" si="160"/>
        <v>$H$5181</v>
      </c>
      <c r="D5154" s="9" t="str">
        <f t="shared" si="161"/>
        <v>H5181</v>
      </c>
      <c r="F5154">
        <v>103260</v>
      </c>
      <c r="G5154" s="1" t="str">
        <f>_xll.BDS("SPX Index","CHAIN_TICKERS", "CHAIN_STRIKE_PX_OVRD",F5154, "CHAIN_PUT_CALL_TYPE_OVRD=P", "CHAIN_PERIODICITY_OVRD=M")</f>
        <v>SPX US 11/20/15 P2700</v>
      </c>
    </row>
    <row r="5155" spans="1:7" x14ac:dyDescent="0.25">
      <c r="A5155">
        <v>0</v>
      </c>
      <c r="B5155" s="9">
        <v>1.3931506849315068E-4</v>
      </c>
      <c r="C5155" s="9" t="str">
        <f t="shared" si="160"/>
        <v>$H$5182</v>
      </c>
      <c r="D5155" s="9" t="str">
        <f t="shared" si="161"/>
        <v>H5182</v>
      </c>
      <c r="F5155">
        <v>103280</v>
      </c>
      <c r="G5155" s="1" t="str">
        <f>_xll.BDS("SPX Index","CHAIN_TICKERS", "CHAIN_STRIKE_PX_OVRD",F5155, "CHAIN_PUT_CALL_TYPE_OVRD=P", "CHAIN_PERIODICITY_OVRD=M")</f>
        <v>SPX US 11/20/15 P2700</v>
      </c>
    </row>
    <row r="5156" spans="1:7" x14ac:dyDescent="0.25">
      <c r="A5156">
        <v>0</v>
      </c>
      <c r="B5156" s="9">
        <v>1.3843835616438355E-4</v>
      </c>
      <c r="C5156" s="9" t="str">
        <f t="shared" si="160"/>
        <v>$H$5183</v>
      </c>
      <c r="D5156" s="9" t="str">
        <f t="shared" si="161"/>
        <v>H5183</v>
      </c>
      <c r="F5156">
        <v>103300</v>
      </c>
      <c r="G5156" s="1" t="str">
        <f>_xll.BDS("SPX Index","CHAIN_TICKERS", "CHAIN_STRIKE_PX_OVRD",F5156, "CHAIN_PUT_CALL_TYPE_OVRD=P", "CHAIN_PERIODICITY_OVRD=M")</f>
        <v>SPX US 11/20/15 P2700</v>
      </c>
    </row>
    <row r="5157" spans="1:7" x14ac:dyDescent="0.25">
      <c r="A5157">
        <v>0</v>
      </c>
      <c r="B5157" s="9">
        <v>1.3854794520547946E-4</v>
      </c>
      <c r="C5157" s="9" t="str">
        <f t="shared" si="160"/>
        <v>$H$5184</v>
      </c>
      <c r="D5157" s="9" t="str">
        <f t="shared" si="161"/>
        <v>H5184</v>
      </c>
      <c r="F5157">
        <v>103320</v>
      </c>
      <c r="G5157" s="1" t="str">
        <f>_xll.BDS("SPX Index","CHAIN_TICKERS", "CHAIN_STRIKE_PX_OVRD",F5157, "CHAIN_PUT_CALL_TYPE_OVRD=P", "CHAIN_PERIODICITY_OVRD=M")</f>
        <v>SPX US 11/20/15 P2700</v>
      </c>
    </row>
    <row r="5158" spans="1:7" x14ac:dyDescent="0.25">
      <c r="A5158">
        <v>0</v>
      </c>
      <c r="B5158" s="9">
        <v>1.3852054794520548E-4</v>
      </c>
      <c r="C5158" s="9" t="str">
        <f t="shared" si="160"/>
        <v>$H$5185</v>
      </c>
      <c r="D5158" s="9" t="str">
        <f t="shared" si="161"/>
        <v>H5185</v>
      </c>
      <c r="F5158">
        <v>103340</v>
      </c>
      <c r="G5158" s="1" t="str">
        <f>_xll.BDS("SPX Index","CHAIN_TICKERS", "CHAIN_STRIKE_PX_OVRD",F5158, "CHAIN_PUT_CALL_TYPE_OVRD=P", "CHAIN_PERIODICITY_OVRD=M")</f>
        <v>SPX US 11/20/15 P2700</v>
      </c>
    </row>
    <row r="5159" spans="1:7" x14ac:dyDescent="0.25">
      <c r="A5159">
        <v>0</v>
      </c>
      <c r="B5159" s="9">
        <v>1.3786301369863013E-4</v>
      </c>
      <c r="C5159" s="9" t="str">
        <f t="shared" si="160"/>
        <v>$H$5186</v>
      </c>
      <c r="D5159" s="9" t="str">
        <f t="shared" si="161"/>
        <v>H5186</v>
      </c>
      <c r="F5159">
        <v>103360</v>
      </c>
      <c r="G5159" s="1" t="str">
        <f>_xll.BDS("SPX Index","CHAIN_TICKERS", "CHAIN_STRIKE_PX_OVRD",F5159, "CHAIN_PUT_CALL_TYPE_OVRD=P", "CHAIN_PERIODICITY_OVRD=M")</f>
        <v>SPX US 11/20/15 P2700</v>
      </c>
    </row>
    <row r="5160" spans="1:7" x14ac:dyDescent="0.25">
      <c r="A5160">
        <v>0</v>
      </c>
      <c r="B5160" s="9">
        <v>1.3786301369863013E-4</v>
      </c>
      <c r="C5160" s="9" t="str">
        <f t="shared" si="160"/>
        <v>$H$5187</v>
      </c>
      <c r="D5160" s="9" t="str">
        <f t="shared" si="161"/>
        <v>H5187</v>
      </c>
      <c r="F5160">
        <v>103380</v>
      </c>
      <c r="G5160" s="1" t="str">
        <f>_xll.BDS("SPX Index","CHAIN_TICKERS", "CHAIN_STRIKE_PX_OVRD",F5160, "CHAIN_PUT_CALL_TYPE_OVRD=P", "CHAIN_PERIODICITY_OVRD=M")</f>
        <v>SPX US 11/20/15 P2700</v>
      </c>
    </row>
    <row r="5161" spans="1:7" x14ac:dyDescent="0.25">
      <c r="A5161">
        <v>0</v>
      </c>
      <c r="B5161" s="9">
        <v>1.3813698630136986E-4</v>
      </c>
      <c r="C5161" s="9" t="str">
        <f t="shared" si="160"/>
        <v>$H$5188</v>
      </c>
      <c r="D5161" s="9" t="str">
        <f t="shared" si="161"/>
        <v>H5188</v>
      </c>
      <c r="F5161">
        <v>103400</v>
      </c>
      <c r="G5161" s="1" t="str">
        <f>_xll.BDS("SPX Index","CHAIN_TICKERS", "CHAIN_STRIKE_PX_OVRD",F5161, "CHAIN_PUT_CALL_TYPE_OVRD=P", "CHAIN_PERIODICITY_OVRD=M")</f>
        <v>SPX US 11/20/15 P2700</v>
      </c>
    </row>
    <row r="5162" spans="1:7" x14ac:dyDescent="0.25">
      <c r="A5162">
        <v>0</v>
      </c>
      <c r="B5162" s="9">
        <v>1.3797260273972601E-4</v>
      </c>
      <c r="C5162" s="9" t="str">
        <f t="shared" si="160"/>
        <v>$H$5189</v>
      </c>
      <c r="D5162" s="9" t="str">
        <f t="shared" si="161"/>
        <v>H5189</v>
      </c>
      <c r="F5162">
        <v>103420</v>
      </c>
      <c r="G5162" s="1" t="str">
        <f>_xll.BDS("SPX Index","CHAIN_TICKERS", "CHAIN_STRIKE_PX_OVRD",F5162, "CHAIN_PUT_CALL_TYPE_OVRD=P", "CHAIN_PERIODICITY_OVRD=M")</f>
        <v>SPX US 11/20/15 P2700</v>
      </c>
    </row>
    <row r="5163" spans="1:7" x14ac:dyDescent="0.25">
      <c r="A5163">
        <v>0</v>
      </c>
      <c r="B5163" s="9">
        <v>1.3764383561643836E-4</v>
      </c>
      <c r="C5163" s="9" t="str">
        <f t="shared" si="160"/>
        <v>$H$5190</v>
      </c>
      <c r="D5163" s="9" t="str">
        <f t="shared" si="161"/>
        <v>H5190</v>
      </c>
      <c r="F5163">
        <v>103440</v>
      </c>
      <c r="G5163" s="1" t="str">
        <f>_xll.BDS("SPX Index","CHAIN_TICKERS", "CHAIN_STRIKE_PX_OVRD",F5163, "CHAIN_PUT_CALL_TYPE_OVRD=P", "CHAIN_PERIODICITY_OVRD=M")</f>
        <v>SPX US 11/20/15 P2700</v>
      </c>
    </row>
    <row r="5164" spans="1:7" x14ac:dyDescent="0.25">
      <c r="A5164">
        <v>0</v>
      </c>
      <c r="B5164" s="9">
        <v>1.3758904109589042E-4</v>
      </c>
      <c r="C5164" s="9" t="str">
        <f t="shared" si="160"/>
        <v>$H$5191</v>
      </c>
      <c r="D5164" s="9" t="str">
        <f t="shared" si="161"/>
        <v>H5191</v>
      </c>
      <c r="F5164">
        <v>103460</v>
      </c>
      <c r="G5164" s="1" t="str">
        <f>_xll.BDS("SPX Index","CHAIN_TICKERS", "CHAIN_STRIKE_PX_OVRD",F5164, "CHAIN_PUT_CALL_TYPE_OVRD=P", "CHAIN_PERIODICITY_OVRD=M")</f>
        <v>SPX US 11/20/15 P2700</v>
      </c>
    </row>
    <row r="5165" spans="1:7" x14ac:dyDescent="0.25">
      <c r="A5165">
        <v>0</v>
      </c>
      <c r="B5165" s="9">
        <v>1.3701369863013699E-4</v>
      </c>
      <c r="C5165" s="9" t="str">
        <f t="shared" si="160"/>
        <v>$H$5192</v>
      </c>
      <c r="D5165" s="9" t="str">
        <f t="shared" si="161"/>
        <v>H5192</v>
      </c>
      <c r="F5165">
        <v>103480</v>
      </c>
      <c r="G5165" s="1" t="str">
        <f>_xll.BDS("SPX Index","CHAIN_TICKERS", "CHAIN_STRIKE_PX_OVRD",F5165, "CHAIN_PUT_CALL_TYPE_OVRD=P", "CHAIN_PERIODICITY_OVRD=M")</f>
        <v>SPX US 11/20/15 P2700</v>
      </c>
    </row>
    <row r="5166" spans="1:7" x14ac:dyDescent="0.25">
      <c r="A5166">
        <v>0</v>
      </c>
      <c r="B5166" s="9">
        <v>1.3654794520547944E-4</v>
      </c>
      <c r="C5166" s="9" t="str">
        <f t="shared" si="160"/>
        <v>$H$5193</v>
      </c>
      <c r="D5166" s="9" t="str">
        <f t="shared" si="161"/>
        <v>H5193</v>
      </c>
      <c r="F5166">
        <v>103500</v>
      </c>
      <c r="G5166" s="1" t="str">
        <f>_xll.BDS("SPX Index","CHAIN_TICKERS", "CHAIN_STRIKE_PX_OVRD",F5166, "CHAIN_PUT_CALL_TYPE_OVRD=P", "CHAIN_PERIODICITY_OVRD=M")</f>
        <v>SPX US 11/20/15 P2700</v>
      </c>
    </row>
    <row r="5167" spans="1:7" x14ac:dyDescent="0.25">
      <c r="A5167">
        <v>0</v>
      </c>
      <c r="B5167" s="9">
        <v>1.3654794520547944E-4</v>
      </c>
      <c r="C5167" s="9" t="str">
        <f t="shared" si="160"/>
        <v>$H$5194</v>
      </c>
      <c r="D5167" s="9" t="str">
        <f t="shared" si="161"/>
        <v>H5194</v>
      </c>
      <c r="F5167">
        <v>103520</v>
      </c>
      <c r="G5167" s="1" t="str">
        <f>_xll.BDS("SPX Index","CHAIN_TICKERS", "CHAIN_STRIKE_PX_OVRD",F5167, "CHAIN_PUT_CALL_TYPE_OVRD=P", "CHAIN_PERIODICITY_OVRD=M")</f>
        <v>SPX US 11/20/15 P2700</v>
      </c>
    </row>
    <row r="5168" spans="1:7" x14ac:dyDescent="0.25">
      <c r="A5168">
        <v>0</v>
      </c>
      <c r="B5168" s="9">
        <v>1.3624657534246575E-4</v>
      </c>
      <c r="C5168" s="9" t="str">
        <f t="shared" si="160"/>
        <v>$H$5195</v>
      </c>
      <c r="D5168" s="9" t="str">
        <f t="shared" si="161"/>
        <v>H5195</v>
      </c>
      <c r="F5168">
        <v>103540</v>
      </c>
      <c r="G5168" s="1" t="str">
        <f>_xll.BDS("SPX Index","CHAIN_TICKERS", "CHAIN_STRIKE_PX_OVRD",F5168, "CHAIN_PUT_CALL_TYPE_OVRD=P", "CHAIN_PERIODICITY_OVRD=M")</f>
        <v>SPX US 11/20/15 P2700</v>
      </c>
    </row>
    <row r="5169" spans="1:7" x14ac:dyDescent="0.25">
      <c r="A5169">
        <v>0</v>
      </c>
      <c r="B5169" s="9">
        <v>1.3561643835616438E-4</v>
      </c>
      <c r="C5169" s="9" t="str">
        <f t="shared" si="160"/>
        <v>$H$5196</v>
      </c>
      <c r="D5169" s="9" t="str">
        <f t="shared" si="161"/>
        <v>H5196</v>
      </c>
      <c r="F5169">
        <v>103560</v>
      </c>
      <c r="G5169" s="1" t="str">
        <f>_xll.BDS("SPX Index","CHAIN_TICKERS", "CHAIN_STRIKE_PX_OVRD",F5169, "CHAIN_PUT_CALL_TYPE_OVRD=P", "CHAIN_PERIODICITY_OVRD=M")</f>
        <v>SPX US 11/20/15 P2700</v>
      </c>
    </row>
    <row r="5170" spans="1:7" x14ac:dyDescent="0.25">
      <c r="A5170">
        <v>0</v>
      </c>
      <c r="B5170" s="9">
        <v>1.3501369863013699E-4</v>
      </c>
      <c r="C5170" s="9" t="str">
        <f t="shared" si="160"/>
        <v>$H$5197</v>
      </c>
      <c r="D5170" s="9" t="str">
        <f t="shared" si="161"/>
        <v>H5197</v>
      </c>
      <c r="F5170">
        <v>103580</v>
      </c>
      <c r="G5170" s="1" t="str">
        <f>_xll.BDS("SPX Index","CHAIN_TICKERS", "CHAIN_STRIKE_PX_OVRD",F5170, "CHAIN_PUT_CALL_TYPE_OVRD=P", "CHAIN_PERIODICITY_OVRD=M")</f>
        <v>SPX US 11/20/15 P2700</v>
      </c>
    </row>
    <row r="5171" spans="1:7" x14ac:dyDescent="0.25">
      <c r="A5171">
        <v>0</v>
      </c>
      <c r="B5171" s="9">
        <v>1.3512328767123288E-4</v>
      </c>
      <c r="C5171" s="9" t="str">
        <f t="shared" si="160"/>
        <v>$H$5198</v>
      </c>
      <c r="D5171" s="9" t="str">
        <f t="shared" si="161"/>
        <v>H5198</v>
      </c>
      <c r="F5171">
        <v>103600</v>
      </c>
      <c r="G5171" s="1" t="str">
        <f>_xll.BDS("SPX Index","CHAIN_TICKERS", "CHAIN_STRIKE_PX_OVRD",F5171, "CHAIN_PUT_CALL_TYPE_OVRD=P", "CHAIN_PERIODICITY_OVRD=M")</f>
        <v>SPX US 11/20/15 P2700</v>
      </c>
    </row>
    <row r="5172" spans="1:7" x14ac:dyDescent="0.25">
      <c r="A5172">
        <v>0</v>
      </c>
      <c r="B5172" s="9">
        <v>1.3512328767123288E-4</v>
      </c>
      <c r="C5172" s="9" t="str">
        <f t="shared" si="160"/>
        <v>$H$5199</v>
      </c>
      <c r="D5172" s="9" t="str">
        <f t="shared" si="161"/>
        <v>H5199</v>
      </c>
      <c r="F5172">
        <v>103620</v>
      </c>
      <c r="G5172" s="1" t="str">
        <f>_xll.BDS("SPX Index","CHAIN_TICKERS", "CHAIN_STRIKE_PX_OVRD",F5172, "CHAIN_PUT_CALL_TYPE_OVRD=P", "CHAIN_PERIODICITY_OVRD=M")</f>
        <v>SPX US 11/20/15 P2700</v>
      </c>
    </row>
    <row r="5173" spans="1:7" x14ac:dyDescent="0.25">
      <c r="A5173">
        <v>0</v>
      </c>
      <c r="B5173" s="9">
        <v>1.3536986301369863E-4</v>
      </c>
      <c r="C5173" s="9" t="str">
        <f t="shared" si="160"/>
        <v>$H$5200</v>
      </c>
      <c r="D5173" s="9" t="str">
        <f t="shared" si="161"/>
        <v>H5200</v>
      </c>
      <c r="F5173">
        <v>103640</v>
      </c>
      <c r="G5173" s="1" t="str">
        <f>_xll.BDS("SPX Index","CHAIN_TICKERS", "CHAIN_STRIKE_PX_OVRD",F5173, "CHAIN_PUT_CALL_TYPE_OVRD=P", "CHAIN_PERIODICITY_OVRD=M")</f>
        <v>SPX US 11/20/15 P2700</v>
      </c>
    </row>
    <row r="5174" spans="1:7" x14ac:dyDescent="0.25">
      <c r="A5174">
        <v>0</v>
      </c>
      <c r="B5174" s="9">
        <v>1.3446575342465755E-4</v>
      </c>
      <c r="C5174" s="9" t="str">
        <f t="shared" si="160"/>
        <v>$H$5201</v>
      </c>
      <c r="D5174" s="9" t="str">
        <f t="shared" si="161"/>
        <v>H5201</v>
      </c>
      <c r="F5174">
        <v>103660</v>
      </c>
      <c r="G5174" s="1" t="str">
        <f>_xll.BDS("SPX Index","CHAIN_TICKERS", "CHAIN_STRIKE_PX_OVRD",F5174, "CHAIN_PUT_CALL_TYPE_OVRD=P", "CHAIN_PERIODICITY_OVRD=M")</f>
        <v>SPX US 11/20/15 P2700</v>
      </c>
    </row>
    <row r="5175" spans="1:7" x14ac:dyDescent="0.25">
      <c r="A5175">
        <v>0</v>
      </c>
      <c r="B5175" s="9">
        <v>1.3501369863013699E-4</v>
      </c>
      <c r="C5175" s="9" t="str">
        <f t="shared" si="160"/>
        <v>$H$5202</v>
      </c>
      <c r="D5175" s="9" t="str">
        <f t="shared" si="161"/>
        <v>H5202</v>
      </c>
      <c r="F5175">
        <v>103680</v>
      </c>
      <c r="G5175" s="1" t="str">
        <f>_xll.BDS("SPX Index","CHAIN_TICKERS", "CHAIN_STRIKE_PX_OVRD",F5175, "CHAIN_PUT_CALL_TYPE_OVRD=P", "CHAIN_PERIODICITY_OVRD=M")</f>
        <v>SPX US 11/20/15 P2700</v>
      </c>
    </row>
    <row r="5176" spans="1:7" x14ac:dyDescent="0.25">
      <c r="A5176">
        <v>0</v>
      </c>
      <c r="B5176" s="9">
        <v>1.3569863013698631E-4</v>
      </c>
      <c r="C5176" s="9" t="str">
        <f t="shared" si="160"/>
        <v>$H$5203</v>
      </c>
      <c r="D5176" s="9" t="str">
        <f t="shared" si="161"/>
        <v>H5203</v>
      </c>
      <c r="F5176">
        <v>103700</v>
      </c>
      <c r="G5176" s="1" t="str">
        <f>_xll.BDS("SPX Index","CHAIN_TICKERS", "CHAIN_STRIKE_PX_OVRD",F5176, "CHAIN_PUT_CALL_TYPE_OVRD=P", "CHAIN_PERIODICITY_OVRD=M")</f>
        <v>SPX US 11/20/15 P2700</v>
      </c>
    </row>
    <row r="5177" spans="1:7" x14ac:dyDescent="0.25">
      <c r="A5177">
        <v>0</v>
      </c>
      <c r="B5177" s="9">
        <v>1.3597260273972604E-4</v>
      </c>
      <c r="C5177" s="9" t="str">
        <f t="shared" si="160"/>
        <v>$H$5204</v>
      </c>
      <c r="D5177" s="9" t="str">
        <f t="shared" si="161"/>
        <v>H5204</v>
      </c>
      <c r="F5177">
        <v>103720</v>
      </c>
      <c r="G5177" s="1" t="str">
        <f>_xll.BDS("SPX Index","CHAIN_TICKERS", "CHAIN_STRIKE_PX_OVRD",F5177, "CHAIN_PUT_CALL_TYPE_OVRD=P", "CHAIN_PERIODICITY_OVRD=M")</f>
        <v>SPX US 11/20/15 P2700</v>
      </c>
    </row>
    <row r="5178" spans="1:7" x14ac:dyDescent="0.25">
      <c r="A5178">
        <v>1</v>
      </c>
      <c r="B5178" s="9">
        <v>1.3594520547945206E-4</v>
      </c>
      <c r="C5178" s="9" t="str">
        <f t="shared" si="160"/>
        <v>$H$5205</v>
      </c>
      <c r="D5178" s="9" t="str">
        <f t="shared" si="161"/>
        <v>H5205</v>
      </c>
      <c r="F5178">
        <v>103740</v>
      </c>
      <c r="G5178" s="1" t="str">
        <f>_xll.BDS("SPX Index","CHAIN_TICKERS", "CHAIN_STRIKE_PX_OVRD",F5178, "CHAIN_PUT_CALL_TYPE_OVRD=P", "CHAIN_PERIODICITY_OVRD=M")</f>
        <v>SPX US 11/20/15 P2700</v>
      </c>
    </row>
    <row r="5179" spans="1:7" x14ac:dyDescent="0.25">
      <c r="A5179">
        <v>0</v>
      </c>
      <c r="B5179" s="9">
        <v>1.3643835616438359E-4</v>
      </c>
      <c r="C5179" s="9" t="str">
        <f t="shared" si="160"/>
        <v>$H$5206</v>
      </c>
      <c r="D5179" s="9" t="str">
        <f t="shared" si="161"/>
        <v>H5206</v>
      </c>
      <c r="F5179">
        <v>103760</v>
      </c>
      <c r="G5179" s="1" t="str">
        <f>_xll.BDS("SPX Index","CHAIN_TICKERS", "CHAIN_STRIKE_PX_OVRD",F5179, "CHAIN_PUT_CALL_TYPE_OVRD=P", "CHAIN_PERIODICITY_OVRD=M")</f>
        <v>SPX US 11/20/15 P2700</v>
      </c>
    </row>
    <row r="5180" spans="1:7" x14ac:dyDescent="0.25">
      <c r="A5180">
        <v>0</v>
      </c>
      <c r="B5180" s="9">
        <v>1.364109589041096E-4</v>
      </c>
      <c r="C5180" s="9" t="str">
        <f t="shared" si="160"/>
        <v>$H$5207</v>
      </c>
      <c r="D5180" s="9" t="str">
        <f t="shared" si="161"/>
        <v>H5207</v>
      </c>
      <c r="F5180">
        <v>103780</v>
      </c>
      <c r="G5180" s="1" t="str">
        <f>_xll.BDS("SPX Index","CHAIN_TICKERS", "CHAIN_STRIKE_PX_OVRD",F5180, "CHAIN_PUT_CALL_TYPE_OVRD=P", "CHAIN_PERIODICITY_OVRD=M")</f>
        <v>SPX US 11/20/15 P2700</v>
      </c>
    </row>
    <row r="5181" spans="1:7" x14ac:dyDescent="0.25">
      <c r="A5181">
        <v>0</v>
      </c>
      <c r="B5181" s="9">
        <v>1.3624657534246575E-4</v>
      </c>
      <c r="C5181" s="9" t="str">
        <f t="shared" si="160"/>
        <v>$H$5208</v>
      </c>
      <c r="D5181" s="9" t="str">
        <f t="shared" si="161"/>
        <v>H5208</v>
      </c>
      <c r="F5181">
        <v>103800</v>
      </c>
      <c r="G5181" s="1" t="str">
        <f>_xll.BDS("SPX Index","CHAIN_TICKERS", "CHAIN_STRIKE_PX_OVRD",F5181, "CHAIN_PUT_CALL_TYPE_OVRD=P", "CHAIN_PERIODICITY_OVRD=M")</f>
        <v>SPX US 11/20/15 P2700</v>
      </c>
    </row>
    <row r="5182" spans="1:7" x14ac:dyDescent="0.25">
      <c r="A5182">
        <v>0</v>
      </c>
      <c r="B5182" s="9">
        <v>1.3679452054794522E-4</v>
      </c>
      <c r="C5182" s="9" t="str">
        <f t="shared" si="160"/>
        <v>$H$5209</v>
      </c>
      <c r="D5182" s="9" t="str">
        <f t="shared" si="161"/>
        <v>H5209</v>
      </c>
      <c r="F5182">
        <v>103820</v>
      </c>
      <c r="G5182" s="1" t="str">
        <f>_xll.BDS("SPX Index","CHAIN_TICKERS", "CHAIN_STRIKE_PX_OVRD",F5182, "CHAIN_PUT_CALL_TYPE_OVRD=P", "CHAIN_PERIODICITY_OVRD=M")</f>
        <v>SPX US 11/20/15 P2700</v>
      </c>
    </row>
    <row r="5183" spans="1:7" x14ac:dyDescent="0.25">
      <c r="A5183">
        <v>0</v>
      </c>
      <c r="B5183" s="9">
        <v>1.3728767123287672E-4</v>
      </c>
      <c r="C5183" s="9" t="str">
        <f t="shared" si="160"/>
        <v>$H$5210</v>
      </c>
      <c r="D5183" s="9" t="str">
        <f t="shared" si="161"/>
        <v>H5210</v>
      </c>
      <c r="F5183">
        <v>103840</v>
      </c>
      <c r="G5183" s="1" t="str">
        <f>_xll.BDS("SPX Index","CHAIN_TICKERS", "CHAIN_STRIKE_PX_OVRD",F5183, "CHAIN_PUT_CALL_TYPE_OVRD=P", "CHAIN_PERIODICITY_OVRD=M")</f>
        <v>SPX US 11/20/15 P2700</v>
      </c>
    </row>
    <row r="5184" spans="1:7" x14ac:dyDescent="0.25">
      <c r="A5184">
        <v>0</v>
      </c>
      <c r="B5184" s="9">
        <v>1.3824657534246577E-4</v>
      </c>
      <c r="C5184" s="9" t="str">
        <f t="shared" si="160"/>
        <v>$H$5211</v>
      </c>
      <c r="D5184" s="9" t="str">
        <f t="shared" si="161"/>
        <v>H5211</v>
      </c>
      <c r="F5184">
        <v>103860</v>
      </c>
      <c r="G5184" s="1" t="str">
        <f>_xll.BDS("SPX Index","CHAIN_TICKERS", "CHAIN_STRIKE_PX_OVRD",F5184, "CHAIN_PUT_CALL_TYPE_OVRD=P", "CHAIN_PERIODICITY_OVRD=M")</f>
        <v>SPX US 11/20/15 P2700</v>
      </c>
    </row>
    <row r="5185" spans="1:7" x14ac:dyDescent="0.25">
      <c r="A5185">
        <v>0</v>
      </c>
      <c r="B5185" s="9">
        <v>1.3794520547945205E-4</v>
      </c>
      <c r="C5185" s="9" t="str">
        <f t="shared" si="160"/>
        <v>$H$5212</v>
      </c>
      <c r="D5185" s="9" t="str">
        <f t="shared" si="161"/>
        <v>H5212</v>
      </c>
      <c r="F5185">
        <v>103880</v>
      </c>
      <c r="G5185" s="1" t="str">
        <f>_xll.BDS("SPX Index","CHAIN_TICKERS", "CHAIN_STRIKE_PX_OVRD",F5185, "CHAIN_PUT_CALL_TYPE_OVRD=P", "CHAIN_PERIODICITY_OVRD=M")</f>
        <v>SPX US 11/20/15 P2700</v>
      </c>
    </row>
    <row r="5186" spans="1:7" x14ac:dyDescent="0.25">
      <c r="A5186">
        <v>0</v>
      </c>
      <c r="B5186" s="9">
        <v>1.3816438356164385E-4</v>
      </c>
      <c r="C5186" s="9" t="str">
        <f t="shared" si="160"/>
        <v>$H$5213</v>
      </c>
      <c r="D5186" s="9" t="str">
        <f t="shared" si="161"/>
        <v>H5213</v>
      </c>
      <c r="F5186">
        <v>103900</v>
      </c>
      <c r="G5186" s="1" t="str">
        <f>_xll.BDS("SPX Index","CHAIN_TICKERS", "CHAIN_STRIKE_PX_OVRD",F5186, "CHAIN_PUT_CALL_TYPE_OVRD=P", "CHAIN_PERIODICITY_OVRD=M")</f>
        <v>SPX US 11/20/15 P2700</v>
      </c>
    </row>
    <row r="5187" spans="1:7" x14ac:dyDescent="0.25">
      <c r="A5187">
        <v>0</v>
      </c>
      <c r="B5187" s="9">
        <v>1.3843835616438355E-4</v>
      </c>
      <c r="C5187" s="9" t="str">
        <f t="shared" si="160"/>
        <v>$H$5214</v>
      </c>
      <c r="D5187" s="9" t="str">
        <f t="shared" si="161"/>
        <v>H5214</v>
      </c>
      <c r="F5187">
        <v>103920</v>
      </c>
      <c r="G5187" s="1" t="str">
        <f>_xll.BDS("SPX Index","CHAIN_TICKERS", "CHAIN_STRIKE_PX_OVRD",F5187, "CHAIN_PUT_CALL_TYPE_OVRD=P", "CHAIN_PERIODICITY_OVRD=M")</f>
        <v>SPX US 11/20/15 P2700</v>
      </c>
    </row>
    <row r="5188" spans="1:7" x14ac:dyDescent="0.25">
      <c r="A5188">
        <v>0</v>
      </c>
      <c r="B5188" s="9">
        <v>1.3912328767123289E-4</v>
      </c>
      <c r="C5188" s="9" t="str">
        <f t="shared" ref="C5188:C5251" si="162">ADDRESS(ROW(B5188)+MATCH(1,B5188:B5214),8)</f>
        <v>$H$5215</v>
      </c>
      <c r="D5188" s="9" t="str">
        <f t="shared" ref="D5188:D5251" si="163">"H"&amp;(ROW(B5188)+MATCH(1,B5188:B5214))</f>
        <v>H5215</v>
      </c>
      <c r="F5188">
        <v>103940</v>
      </c>
      <c r="G5188" s="1" t="str">
        <f>_xll.BDS("SPX Index","CHAIN_TICKERS", "CHAIN_STRIKE_PX_OVRD",F5188, "CHAIN_PUT_CALL_TYPE_OVRD=P", "CHAIN_PERIODICITY_OVRD=M")</f>
        <v>SPX US 11/20/15 P2700</v>
      </c>
    </row>
    <row r="5189" spans="1:7" x14ac:dyDescent="0.25">
      <c r="A5189">
        <v>0</v>
      </c>
      <c r="B5189" s="9">
        <v>1.393972602739726E-4</v>
      </c>
      <c r="C5189" s="9" t="str">
        <f t="shared" si="162"/>
        <v>$H$5216</v>
      </c>
      <c r="D5189" s="9" t="str">
        <f t="shared" si="163"/>
        <v>H5216</v>
      </c>
      <c r="F5189">
        <v>103960</v>
      </c>
      <c r="G5189" s="1" t="str">
        <f>_xll.BDS("SPX Index","CHAIN_TICKERS", "CHAIN_STRIKE_PX_OVRD",F5189, "CHAIN_PUT_CALL_TYPE_OVRD=P", "CHAIN_PERIODICITY_OVRD=M")</f>
        <v>SPX US 11/20/15 P2700</v>
      </c>
    </row>
    <row r="5190" spans="1:7" x14ac:dyDescent="0.25">
      <c r="A5190">
        <v>0</v>
      </c>
      <c r="B5190" s="9">
        <v>1.3964383561643838E-4</v>
      </c>
      <c r="C5190" s="9" t="str">
        <f t="shared" si="162"/>
        <v>$H$5217</v>
      </c>
      <c r="D5190" s="9" t="str">
        <f t="shared" si="163"/>
        <v>H5217</v>
      </c>
      <c r="F5190">
        <v>103980</v>
      </c>
      <c r="G5190" s="1" t="str">
        <f>_xll.BDS("SPX Index","CHAIN_TICKERS", "CHAIN_STRIKE_PX_OVRD",F5190, "CHAIN_PUT_CALL_TYPE_OVRD=P", "CHAIN_PERIODICITY_OVRD=M")</f>
        <v>SPX US 11/20/15 P2700</v>
      </c>
    </row>
    <row r="5191" spans="1:7" x14ac:dyDescent="0.25">
      <c r="A5191">
        <v>0</v>
      </c>
      <c r="B5191" s="9">
        <v>1.3928767123287669E-4</v>
      </c>
      <c r="C5191" s="9" t="str">
        <f t="shared" si="162"/>
        <v>$H$5218</v>
      </c>
      <c r="D5191" s="9" t="str">
        <f t="shared" si="163"/>
        <v>H5218</v>
      </c>
      <c r="F5191">
        <v>104000</v>
      </c>
      <c r="G5191" s="1" t="str">
        <f>_xll.BDS("SPX Index","CHAIN_TICKERS", "CHAIN_STRIKE_PX_OVRD",F5191, "CHAIN_PUT_CALL_TYPE_OVRD=P", "CHAIN_PERIODICITY_OVRD=M")</f>
        <v>SPX US 11/20/15 P2700</v>
      </c>
    </row>
    <row r="5192" spans="1:7" x14ac:dyDescent="0.25">
      <c r="A5192">
        <v>0</v>
      </c>
      <c r="B5192" s="9">
        <v>1.3926027397260273E-4</v>
      </c>
      <c r="C5192" s="9" t="str">
        <f t="shared" si="162"/>
        <v>$H$5219</v>
      </c>
      <c r="D5192" s="9" t="str">
        <f t="shared" si="163"/>
        <v>H5219</v>
      </c>
      <c r="F5192">
        <v>104020</v>
      </c>
      <c r="G5192" s="1" t="str">
        <f>_xll.BDS("SPX Index","CHAIN_TICKERS", "CHAIN_STRIKE_PX_OVRD",F5192, "CHAIN_PUT_CALL_TYPE_OVRD=P", "CHAIN_PERIODICITY_OVRD=M")</f>
        <v>SPX US 11/20/15 P2700</v>
      </c>
    </row>
    <row r="5193" spans="1:7" x14ac:dyDescent="0.25">
      <c r="A5193">
        <v>0</v>
      </c>
      <c r="B5193" s="9">
        <v>1.3994520547945205E-4</v>
      </c>
      <c r="C5193" s="9" t="str">
        <f t="shared" si="162"/>
        <v>$H$5220</v>
      </c>
      <c r="D5193" s="9" t="str">
        <f t="shared" si="163"/>
        <v>H5220</v>
      </c>
      <c r="F5193">
        <v>104040</v>
      </c>
      <c r="G5193" s="1" t="str">
        <f>_xll.BDS("SPX Index","CHAIN_TICKERS", "CHAIN_STRIKE_PX_OVRD",F5193, "CHAIN_PUT_CALL_TYPE_OVRD=P", "CHAIN_PERIODICITY_OVRD=M")</f>
        <v>SPX US 11/20/15 P2700</v>
      </c>
    </row>
    <row r="5194" spans="1:7" x14ac:dyDescent="0.25">
      <c r="A5194">
        <v>1</v>
      </c>
      <c r="B5194" s="9">
        <v>1.4021917808219178E-4</v>
      </c>
      <c r="C5194" s="9" t="str">
        <f t="shared" si="162"/>
        <v>$H$5221</v>
      </c>
      <c r="D5194" s="9" t="str">
        <f t="shared" si="163"/>
        <v>H5221</v>
      </c>
      <c r="F5194">
        <v>104060</v>
      </c>
      <c r="G5194" s="1" t="str">
        <f>_xll.BDS("SPX Index","CHAIN_TICKERS", "CHAIN_STRIKE_PX_OVRD",F5194, "CHAIN_PUT_CALL_TYPE_OVRD=P", "CHAIN_PERIODICITY_OVRD=M")</f>
        <v>SPX US 11/20/15 P2700</v>
      </c>
    </row>
    <row r="5195" spans="1:7" x14ac:dyDescent="0.25">
      <c r="A5195">
        <v>0</v>
      </c>
      <c r="B5195" s="9">
        <v>1.4073972602739727E-4</v>
      </c>
      <c r="C5195" s="9" t="str">
        <f t="shared" si="162"/>
        <v>$H$5222</v>
      </c>
      <c r="D5195" s="9" t="str">
        <f t="shared" si="163"/>
        <v>H5222</v>
      </c>
      <c r="F5195">
        <v>104080</v>
      </c>
      <c r="G5195" s="1" t="str">
        <f>_xll.BDS("SPX Index","CHAIN_TICKERS", "CHAIN_STRIKE_PX_OVRD",F5195, "CHAIN_PUT_CALL_TYPE_OVRD=P", "CHAIN_PERIODICITY_OVRD=M")</f>
        <v>SPX US 11/20/15 P2700</v>
      </c>
    </row>
    <row r="5196" spans="1:7" x14ac:dyDescent="0.25">
      <c r="A5196">
        <v>0</v>
      </c>
      <c r="B5196" s="9">
        <v>1.4043835616438358E-4</v>
      </c>
      <c r="C5196" s="9" t="str">
        <f t="shared" si="162"/>
        <v>$H$5223</v>
      </c>
      <c r="D5196" s="9" t="str">
        <f t="shared" si="163"/>
        <v>H5223</v>
      </c>
      <c r="F5196">
        <v>104100</v>
      </c>
      <c r="G5196" s="1" t="str">
        <f>_xll.BDS("SPX Index","CHAIN_TICKERS", "CHAIN_STRIKE_PX_OVRD",F5196, "CHAIN_PUT_CALL_TYPE_OVRD=P", "CHAIN_PERIODICITY_OVRD=M")</f>
        <v>SPX US 11/20/15 P2700</v>
      </c>
    </row>
    <row r="5197" spans="1:7" x14ac:dyDescent="0.25">
      <c r="A5197">
        <v>0</v>
      </c>
      <c r="B5197" s="9">
        <v>1.4082191780821917E-4</v>
      </c>
      <c r="C5197" s="9" t="str">
        <f t="shared" si="162"/>
        <v>$H$5224</v>
      </c>
      <c r="D5197" s="9" t="str">
        <f t="shared" si="163"/>
        <v>H5224</v>
      </c>
      <c r="F5197">
        <v>104120</v>
      </c>
      <c r="G5197" s="1" t="str">
        <f>_xll.BDS("SPX Index","CHAIN_TICKERS", "CHAIN_STRIKE_PX_OVRD",F5197, "CHAIN_PUT_CALL_TYPE_OVRD=P", "CHAIN_PERIODICITY_OVRD=M")</f>
        <v>SPX US 11/20/15 P2700</v>
      </c>
    </row>
    <row r="5198" spans="1:7" x14ac:dyDescent="0.25">
      <c r="A5198">
        <v>0</v>
      </c>
      <c r="B5198" s="9">
        <v>1.4052054794520547E-4</v>
      </c>
      <c r="C5198" s="9" t="str">
        <f t="shared" si="162"/>
        <v>$H$5225</v>
      </c>
      <c r="D5198" s="9" t="str">
        <f t="shared" si="163"/>
        <v>H5225</v>
      </c>
      <c r="F5198">
        <v>104140</v>
      </c>
      <c r="G5198" s="1" t="str">
        <f>_xll.BDS("SPX Index","CHAIN_TICKERS", "CHAIN_STRIKE_PX_OVRD",F5198, "CHAIN_PUT_CALL_TYPE_OVRD=P", "CHAIN_PERIODICITY_OVRD=M")</f>
        <v>SPX US 11/20/15 P2700</v>
      </c>
    </row>
    <row r="5199" spans="1:7" x14ac:dyDescent="0.25">
      <c r="A5199">
        <v>0</v>
      </c>
      <c r="B5199" s="9">
        <v>1.4079452054794521E-4</v>
      </c>
      <c r="C5199" s="9" t="str">
        <f t="shared" si="162"/>
        <v>$H$5226</v>
      </c>
      <c r="D5199" s="9" t="str">
        <f t="shared" si="163"/>
        <v>H5226</v>
      </c>
      <c r="F5199">
        <v>104160</v>
      </c>
      <c r="G5199" s="1" t="str">
        <f>_xll.BDS("SPX Index","CHAIN_TICKERS", "CHAIN_STRIKE_PX_OVRD",F5199, "CHAIN_PUT_CALL_TYPE_OVRD=P", "CHAIN_PERIODICITY_OVRD=M")</f>
        <v>SPX US 11/20/15 P2700</v>
      </c>
    </row>
    <row r="5200" spans="1:7" x14ac:dyDescent="0.25">
      <c r="A5200">
        <v>0</v>
      </c>
      <c r="B5200" s="9">
        <v>1.4043835616438358E-4</v>
      </c>
      <c r="C5200" s="9" t="str">
        <f t="shared" si="162"/>
        <v>$H$5227</v>
      </c>
      <c r="D5200" s="9" t="str">
        <f t="shared" si="163"/>
        <v>H5227</v>
      </c>
      <c r="F5200">
        <v>104180</v>
      </c>
      <c r="G5200" s="1" t="str">
        <f>_xll.BDS("SPX Index","CHAIN_TICKERS", "CHAIN_STRIKE_PX_OVRD",F5200, "CHAIN_PUT_CALL_TYPE_OVRD=P", "CHAIN_PERIODICITY_OVRD=M")</f>
        <v>SPX US 11/20/15 P2700</v>
      </c>
    </row>
    <row r="5201" spans="1:7" x14ac:dyDescent="0.25">
      <c r="A5201">
        <v>0</v>
      </c>
      <c r="B5201" s="9">
        <v>1.4043835616438358E-4</v>
      </c>
      <c r="C5201" s="9" t="str">
        <f t="shared" si="162"/>
        <v>$H$5228</v>
      </c>
      <c r="D5201" s="9" t="str">
        <f t="shared" si="163"/>
        <v>H5228</v>
      </c>
      <c r="F5201">
        <v>104200</v>
      </c>
      <c r="G5201" s="1" t="str">
        <f>_xll.BDS("SPX Index","CHAIN_TICKERS", "CHAIN_STRIKE_PX_OVRD",F5201, "CHAIN_PUT_CALL_TYPE_OVRD=P", "CHAIN_PERIODICITY_OVRD=M")</f>
        <v>SPX US 11/20/15 P2700</v>
      </c>
    </row>
    <row r="5202" spans="1:7" x14ac:dyDescent="0.25">
      <c r="A5202">
        <v>0</v>
      </c>
      <c r="B5202" s="9">
        <v>1.406849315068493E-4</v>
      </c>
      <c r="C5202" s="9" t="str">
        <f t="shared" si="162"/>
        <v>$H$5229</v>
      </c>
      <c r="D5202" s="9" t="str">
        <f t="shared" si="163"/>
        <v>H5229</v>
      </c>
      <c r="F5202">
        <v>104220</v>
      </c>
      <c r="G5202" s="1" t="str">
        <f>_xll.BDS("SPX Index","CHAIN_TICKERS", "CHAIN_STRIKE_PX_OVRD",F5202, "CHAIN_PUT_CALL_TYPE_OVRD=P", "CHAIN_PERIODICITY_OVRD=M")</f>
        <v>SPX US 11/20/15 P2700</v>
      </c>
    </row>
    <row r="5203" spans="1:7" x14ac:dyDescent="0.25">
      <c r="A5203">
        <v>0</v>
      </c>
      <c r="B5203" s="9">
        <v>1.3994520547945205E-4</v>
      </c>
      <c r="C5203" s="9" t="str">
        <f t="shared" si="162"/>
        <v>$H$5230</v>
      </c>
      <c r="D5203" s="9" t="str">
        <f t="shared" si="163"/>
        <v>H5230</v>
      </c>
      <c r="F5203">
        <v>104240</v>
      </c>
      <c r="G5203" s="1" t="str">
        <f>_xll.BDS("SPX Index","CHAIN_TICKERS", "CHAIN_STRIKE_PX_OVRD",F5203, "CHAIN_PUT_CALL_TYPE_OVRD=P", "CHAIN_PERIODICITY_OVRD=M")</f>
        <v>SPX US 11/20/15 P2700</v>
      </c>
    </row>
    <row r="5204" spans="1:7" x14ac:dyDescent="0.25">
      <c r="A5204">
        <v>0</v>
      </c>
      <c r="B5204" s="9">
        <v>1.4021917808219178E-4</v>
      </c>
      <c r="C5204" s="9" t="str">
        <f t="shared" si="162"/>
        <v>$H$5231</v>
      </c>
      <c r="D5204" s="9" t="str">
        <f t="shared" si="163"/>
        <v>H5231</v>
      </c>
      <c r="F5204">
        <v>104260</v>
      </c>
      <c r="G5204" s="1" t="str">
        <f>_xll.BDS("SPX Index","CHAIN_TICKERS", "CHAIN_STRIKE_PX_OVRD",F5204, "CHAIN_PUT_CALL_TYPE_OVRD=P", "CHAIN_PERIODICITY_OVRD=M")</f>
        <v>SPX US 11/20/15 P2700</v>
      </c>
    </row>
    <row r="5205" spans="1:7" x14ac:dyDescent="0.25">
      <c r="A5205">
        <v>0</v>
      </c>
      <c r="B5205" s="9">
        <v>1.4073972602739727E-4</v>
      </c>
      <c r="C5205" s="9" t="str">
        <f t="shared" si="162"/>
        <v>$H$5232</v>
      </c>
      <c r="D5205" s="9" t="str">
        <f t="shared" si="163"/>
        <v>H5232</v>
      </c>
      <c r="F5205">
        <v>104280</v>
      </c>
      <c r="G5205" s="1" t="str">
        <f>_xll.BDS("SPX Index","CHAIN_TICKERS", "CHAIN_STRIKE_PX_OVRD",F5205, "CHAIN_PUT_CALL_TYPE_OVRD=P", "CHAIN_PERIODICITY_OVRD=M")</f>
        <v>SPX US 11/20/15 P2700</v>
      </c>
    </row>
    <row r="5206" spans="1:7" x14ac:dyDescent="0.25">
      <c r="A5206">
        <v>0</v>
      </c>
      <c r="B5206" s="9">
        <v>1.4043835616438358E-4</v>
      </c>
      <c r="C5206" s="9" t="str">
        <f t="shared" si="162"/>
        <v>$H$5233</v>
      </c>
      <c r="D5206" s="9" t="str">
        <f t="shared" si="163"/>
        <v>H5233</v>
      </c>
      <c r="F5206">
        <v>104300</v>
      </c>
      <c r="G5206" s="1" t="str">
        <f>_xll.BDS("SPX Index","CHAIN_TICKERS", "CHAIN_STRIKE_PX_OVRD",F5206, "CHAIN_PUT_CALL_TYPE_OVRD=P", "CHAIN_PERIODICITY_OVRD=M")</f>
        <v>SPX US 11/20/15 P2700</v>
      </c>
    </row>
    <row r="5207" spans="1:7" x14ac:dyDescent="0.25">
      <c r="A5207">
        <v>0</v>
      </c>
      <c r="B5207" s="9">
        <v>1.4095890410958904E-4</v>
      </c>
      <c r="C5207" s="9" t="str">
        <f t="shared" si="162"/>
        <v>$H$5234</v>
      </c>
      <c r="D5207" s="9" t="str">
        <f t="shared" si="163"/>
        <v>H5234</v>
      </c>
      <c r="F5207">
        <v>104320</v>
      </c>
      <c r="G5207" s="1" t="str">
        <f>_xll.BDS("SPX Index","CHAIN_TICKERS", "CHAIN_STRIKE_PX_OVRD",F5207, "CHAIN_PUT_CALL_TYPE_OVRD=P", "CHAIN_PERIODICITY_OVRD=M")</f>
        <v>SPX US 11/20/15 P2700</v>
      </c>
    </row>
    <row r="5208" spans="1:7" x14ac:dyDescent="0.25">
      <c r="A5208">
        <v>0</v>
      </c>
      <c r="B5208" s="9">
        <v>1.410958904109589E-4</v>
      </c>
      <c r="C5208" s="9" t="str">
        <f t="shared" si="162"/>
        <v>$H$5235</v>
      </c>
      <c r="D5208" s="9" t="str">
        <f t="shared" si="163"/>
        <v>H5235</v>
      </c>
      <c r="F5208">
        <v>104340</v>
      </c>
      <c r="G5208" s="1" t="str">
        <f>_xll.BDS("SPX Index","CHAIN_TICKERS", "CHAIN_STRIKE_PX_OVRD",F5208, "CHAIN_PUT_CALL_TYPE_OVRD=P", "CHAIN_PERIODICITY_OVRD=M")</f>
        <v>SPX US 11/20/15 P2700</v>
      </c>
    </row>
    <row r="5209" spans="1:7" x14ac:dyDescent="0.25">
      <c r="A5209">
        <v>0</v>
      </c>
      <c r="B5209" s="9">
        <v>1.4106849315068492E-4</v>
      </c>
      <c r="C5209" s="9" t="str">
        <f t="shared" si="162"/>
        <v>$H$5236</v>
      </c>
      <c r="D5209" s="9" t="str">
        <f t="shared" si="163"/>
        <v>H5236</v>
      </c>
      <c r="F5209">
        <v>104360</v>
      </c>
      <c r="G5209" s="1" t="str">
        <f>_xll.BDS("SPX Index","CHAIN_TICKERS", "CHAIN_STRIKE_PX_OVRD",F5209, "CHAIN_PUT_CALL_TYPE_OVRD=P", "CHAIN_PERIODICITY_OVRD=M")</f>
        <v>SPX US 11/20/15 P2700</v>
      </c>
    </row>
    <row r="5210" spans="1:7" x14ac:dyDescent="0.25">
      <c r="A5210">
        <v>0</v>
      </c>
      <c r="B5210" s="9">
        <v>1.41013698630137E-4</v>
      </c>
      <c r="C5210" s="9" t="str">
        <f t="shared" si="162"/>
        <v>$H$5237</v>
      </c>
      <c r="D5210" s="9" t="str">
        <f t="shared" si="163"/>
        <v>H5237</v>
      </c>
      <c r="F5210">
        <v>104380</v>
      </c>
      <c r="G5210" s="1" t="str">
        <f>_xll.BDS("SPX Index","CHAIN_TICKERS", "CHAIN_STRIKE_PX_OVRD",F5210, "CHAIN_PUT_CALL_TYPE_OVRD=P", "CHAIN_PERIODICITY_OVRD=M")</f>
        <v>SPX US 11/20/15 P2700</v>
      </c>
    </row>
    <row r="5211" spans="1:7" x14ac:dyDescent="0.25">
      <c r="A5211">
        <v>0</v>
      </c>
      <c r="B5211" s="9">
        <v>1.4128767123287671E-4</v>
      </c>
      <c r="C5211" s="9" t="str">
        <f t="shared" si="162"/>
        <v>$H$5238</v>
      </c>
      <c r="D5211" s="9" t="str">
        <f t="shared" si="163"/>
        <v>H5238</v>
      </c>
      <c r="F5211">
        <v>104400</v>
      </c>
      <c r="G5211" s="1" t="str">
        <f>_xll.BDS("SPX Index","CHAIN_TICKERS", "CHAIN_STRIKE_PX_OVRD",F5211, "CHAIN_PUT_CALL_TYPE_OVRD=P", "CHAIN_PERIODICITY_OVRD=M")</f>
        <v>SPX US 11/20/15 P2700</v>
      </c>
    </row>
    <row r="5212" spans="1:7" x14ac:dyDescent="0.25">
      <c r="A5212">
        <v>0</v>
      </c>
      <c r="B5212" s="9">
        <v>1.4153424657534246E-4</v>
      </c>
      <c r="C5212" s="9" t="str">
        <f t="shared" si="162"/>
        <v>$H$5239</v>
      </c>
      <c r="D5212" s="9" t="str">
        <f t="shared" si="163"/>
        <v>H5239</v>
      </c>
      <c r="F5212">
        <v>104420</v>
      </c>
      <c r="G5212" s="1" t="str">
        <f>_xll.BDS("SPX Index","CHAIN_TICKERS", "CHAIN_STRIKE_PX_OVRD",F5212, "CHAIN_PUT_CALL_TYPE_OVRD=P", "CHAIN_PERIODICITY_OVRD=M")</f>
        <v>SPX US 11/20/15 P2700</v>
      </c>
    </row>
    <row r="5213" spans="1:7" x14ac:dyDescent="0.25">
      <c r="A5213">
        <v>0</v>
      </c>
      <c r="B5213" s="9">
        <v>1.410958904109589E-4</v>
      </c>
      <c r="C5213" s="9" t="str">
        <f t="shared" si="162"/>
        <v>$H$5240</v>
      </c>
      <c r="D5213" s="9" t="str">
        <f t="shared" si="163"/>
        <v>H5240</v>
      </c>
      <c r="F5213">
        <v>104440</v>
      </c>
      <c r="G5213" s="1" t="str">
        <f>_xll.BDS("SPX Index","CHAIN_TICKERS", "CHAIN_STRIKE_PX_OVRD",F5213, "CHAIN_PUT_CALL_TYPE_OVRD=P", "CHAIN_PERIODICITY_OVRD=M")</f>
        <v>SPX US 11/20/15 P2700</v>
      </c>
    </row>
    <row r="5214" spans="1:7" x14ac:dyDescent="0.25">
      <c r="A5214">
        <v>3</v>
      </c>
      <c r="B5214" s="9">
        <v>1.4136986301369864E-4</v>
      </c>
      <c r="C5214" s="9" t="str">
        <f t="shared" si="162"/>
        <v>$H$5241</v>
      </c>
      <c r="D5214" s="9" t="str">
        <f t="shared" si="163"/>
        <v>H5241</v>
      </c>
      <c r="F5214">
        <v>104460</v>
      </c>
      <c r="G5214" s="1" t="str">
        <f>_xll.BDS("SPX Index","CHAIN_TICKERS", "CHAIN_STRIKE_PX_OVRD",F5214, "CHAIN_PUT_CALL_TYPE_OVRD=P", "CHAIN_PERIODICITY_OVRD=M")</f>
        <v>SPX US 11/20/15 P2700</v>
      </c>
    </row>
    <row r="5215" spans="1:7" x14ac:dyDescent="0.25">
      <c r="A5215">
        <v>0</v>
      </c>
      <c r="B5215" s="9">
        <v>1.4156164383561642E-4</v>
      </c>
      <c r="C5215" s="9" t="str">
        <f t="shared" si="162"/>
        <v>$H$5242</v>
      </c>
      <c r="D5215" s="9" t="str">
        <f t="shared" si="163"/>
        <v>H5242</v>
      </c>
      <c r="F5215">
        <v>104480</v>
      </c>
      <c r="G5215" s="1" t="str">
        <f>_xll.BDS("SPX Index","CHAIN_TICKERS", "CHAIN_STRIKE_PX_OVRD",F5215, "CHAIN_PUT_CALL_TYPE_OVRD=P", "CHAIN_PERIODICITY_OVRD=M")</f>
        <v>SPX US 11/20/15 P2700</v>
      </c>
    </row>
    <row r="5216" spans="1:7" x14ac:dyDescent="0.25">
      <c r="A5216">
        <v>0</v>
      </c>
      <c r="B5216" s="9">
        <v>1.4153424657534246E-4</v>
      </c>
      <c r="C5216" s="9" t="str">
        <f t="shared" si="162"/>
        <v>$H$5243</v>
      </c>
      <c r="D5216" s="9" t="str">
        <f t="shared" si="163"/>
        <v>H5243</v>
      </c>
      <c r="F5216">
        <v>104500</v>
      </c>
      <c r="G5216" s="1" t="str">
        <f>_xll.BDS("SPX Index","CHAIN_TICKERS", "CHAIN_STRIKE_PX_OVRD",F5216, "CHAIN_PUT_CALL_TYPE_OVRD=P", "CHAIN_PERIODICITY_OVRD=M")</f>
        <v>SPX US 11/20/15 P2700</v>
      </c>
    </row>
    <row r="5217" spans="1:7" x14ac:dyDescent="0.25">
      <c r="A5217">
        <v>0</v>
      </c>
      <c r="B5217" s="9">
        <v>1.418082191780822E-4</v>
      </c>
      <c r="C5217" s="9" t="str">
        <f t="shared" si="162"/>
        <v>$H$5244</v>
      </c>
      <c r="D5217" s="9" t="str">
        <f t="shared" si="163"/>
        <v>H5244</v>
      </c>
      <c r="F5217">
        <v>104520</v>
      </c>
      <c r="G5217" s="1" t="str">
        <f>_xll.BDS("SPX Index","CHAIN_TICKERS", "CHAIN_STRIKE_PX_OVRD",F5217, "CHAIN_PUT_CALL_TYPE_OVRD=P", "CHAIN_PERIODICITY_OVRD=M")</f>
        <v>SPX US 11/20/15 P2700</v>
      </c>
    </row>
    <row r="5218" spans="1:7" x14ac:dyDescent="0.25">
      <c r="A5218">
        <v>0</v>
      </c>
      <c r="B5218" s="9">
        <v>1.4191780821917808E-4</v>
      </c>
      <c r="C5218" s="9" t="str">
        <f t="shared" si="162"/>
        <v>$H$5245</v>
      </c>
      <c r="D5218" s="9" t="str">
        <f t="shared" si="163"/>
        <v>H5245</v>
      </c>
      <c r="F5218">
        <v>104540</v>
      </c>
      <c r="G5218" s="1" t="str">
        <f>_xll.BDS("SPX Index","CHAIN_TICKERS", "CHAIN_STRIKE_PX_OVRD",F5218, "CHAIN_PUT_CALL_TYPE_OVRD=P", "CHAIN_PERIODICITY_OVRD=M")</f>
        <v>SPX US 11/20/15 P2700</v>
      </c>
    </row>
    <row r="5219" spans="1:7" x14ac:dyDescent="0.25">
      <c r="A5219">
        <v>0</v>
      </c>
      <c r="B5219" s="9">
        <v>1.4186301369863014E-4</v>
      </c>
      <c r="C5219" s="9" t="str">
        <f t="shared" si="162"/>
        <v>$H$5246</v>
      </c>
      <c r="D5219" s="9" t="str">
        <f t="shared" si="163"/>
        <v>H5246</v>
      </c>
      <c r="F5219">
        <v>104560</v>
      </c>
      <c r="G5219" s="1" t="str">
        <f>_xll.BDS("SPX Index","CHAIN_TICKERS", "CHAIN_STRIKE_PX_OVRD",F5219, "CHAIN_PUT_CALL_TYPE_OVRD=P", "CHAIN_PERIODICITY_OVRD=M")</f>
        <v>SPX US 11/20/15 P2700</v>
      </c>
    </row>
    <row r="5220" spans="1:7" x14ac:dyDescent="0.25">
      <c r="A5220">
        <v>0</v>
      </c>
      <c r="B5220" s="9">
        <v>1.4156164383561642E-4</v>
      </c>
      <c r="C5220" s="9" t="str">
        <f t="shared" si="162"/>
        <v>$H$5247</v>
      </c>
      <c r="D5220" s="9" t="str">
        <f t="shared" si="163"/>
        <v>H5247</v>
      </c>
      <c r="F5220">
        <v>104580</v>
      </c>
      <c r="G5220" s="1" t="str">
        <f>_xll.BDS("SPX Index","CHAIN_TICKERS", "CHAIN_STRIKE_PX_OVRD",F5220, "CHAIN_PUT_CALL_TYPE_OVRD=P", "CHAIN_PERIODICITY_OVRD=M")</f>
        <v>SPX US 11/20/15 P2700</v>
      </c>
    </row>
    <row r="5221" spans="1:7" x14ac:dyDescent="0.25">
      <c r="A5221">
        <v>0</v>
      </c>
      <c r="B5221" s="9">
        <v>1.401095890410959E-4</v>
      </c>
      <c r="C5221" s="9" t="str">
        <f t="shared" si="162"/>
        <v>$H$5248</v>
      </c>
      <c r="D5221" s="9" t="str">
        <f t="shared" si="163"/>
        <v>H5248</v>
      </c>
      <c r="F5221">
        <v>104600</v>
      </c>
      <c r="G5221" s="1" t="str">
        <f>_xll.BDS("SPX Index","CHAIN_TICKERS", "CHAIN_STRIKE_PX_OVRD",F5221, "CHAIN_PUT_CALL_TYPE_OVRD=P", "CHAIN_PERIODICITY_OVRD=M")</f>
        <v>SPX US 11/20/15 P2700</v>
      </c>
    </row>
    <row r="5222" spans="1:7" x14ac:dyDescent="0.25">
      <c r="A5222">
        <v>0</v>
      </c>
      <c r="B5222" s="9">
        <v>1.4052054794520547E-4</v>
      </c>
      <c r="C5222" s="9" t="str">
        <f t="shared" si="162"/>
        <v>$H$5249</v>
      </c>
      <c r="D5222" s="9" t="str">
        <f t="shared" si="163"/>
        <v>H5249</v>
      </c>
      <c r="F5222">
        <v>104620</v>
      </c>
      <c r="G5222" s="1" t="str">
        <f>_xll.BDS("SPX Index","CHAIN_TICKERS", "CHAIN_STRIKE_PX_OVRD",F5222, "CHAIN_PUT_CALL_TYPE_OVRD=P", "CHAIN_PERIODICITY_OVRD=M")</f>
        <v>SPX US 11/20/15 P2700</v>
      </c>
    </row>
    <row r="5223" spans="1:7" x14ac:dyDescent="0.25">
      <c r="A5223">
        <v>0</v>
      </c>
      <c r="B5223" s="9">
        <v>1.4049315068493152E-4</v>
      </c>
      <c r="C5223" s="9" t="str">
        <f t="shared" si="162"/>
        <v>$H$5250</v>
      </c>
      <c r="D5223" s="9" t="str">
        <f t="shared" si="163"/>
        <v>H5250</v>
      </c>
      <c r="F5223">
        <v>104640</v>
      </c>
      <c r="G5223" s="1" t="str">
        <f>_xll.BDS("SPX Index","CHAIN_TICKERS", "CHAIN_STRIKE_PX_OVRD",F5223, "CHAIN_PUT_CALL_TYPE_OVRD=P", "CHAIN_PERIODICITY_OVRD=M")</f>
        <v>SPX US 11/20/15 P2700</v>
      </c>
    </row>
    <row r="5224" spans="1:7" x14ac:dyDescent="0.25">
      <c r="A5224">
        <v>0</v>
      </c>
      <c r="B5224" s="9">
        <v>1.3958904109589041E-4</v>
      </c>
      <c r="C5224" s="9" t="str">
        <f t="shared" si="162"/>
        <v>$H$5251</v>
      </c>
      <c r="D5224" s="9" t="str">
        <f t="shared" si="163"/>
        <v>H5251</v>
      </c>
      <c r="F5224">
        <v>104660</v>
      </c>
      <c r="G5224" s="1" t="str">
        <f>_xll.BDS("SPX Index","CHAIN_TICKERS", "CHAIN_STRIKE_PX_OVRD",F5224, "CHAIN_PUT_CALL_TYPE_OVRD=P", "CHAIN_PERIODICITY_OVRD=M")</f>
        <v>SPX US 11/20/15 P2700</v>
      </c>
    </row>
    <row r="5225" spans="1:7" x14ac:dyDescent="0.25">
      <c r="A5225">
        <v>0</v>
      </c>
      <c r="B5225" s="9">
        <v>1.3928767123287669E-4</v>
      </c>
      <c r="C5225" s="9" t="str">
        <f t="shared" si="162"/>
        <v>$H$5252</v>
      </c>
      <c r="D5225" s="9" t="str">
        <f t="shared" si="163"/>
        <v>H5252</v>
      </c>
      <c r="F5225">
        <v>104680</v>
      </c>
      <c r="G5225" s="1" t="str">
        <f>_xll.BDS("SPX Index","CHAIN_TICKERS", "CHAIN_STRIKE_PX_OVRD",F5225, "CHAIN_PUT_CALL_TYPE_OVRD=P", "CHAIN_PERIODICITY_OVRD=M")</f>
        <v>SPX US 11/20/15 P2700</v>
      </c>
    </row>
    <row r="5226" spans="1:7" x14ac:dyDescent="0.25">
      <c r="A5226">
        <v>0</v>
      </c>
      <c r="B5226" s="9">
        <v>1.401095890410959E-4</v>
      </c>
      <c r="C5226" s="9" t="str">
        <f t="shared" si="162"/>
        <v>$H$5253</v>
      </c>
      <c r="D5226" s="9" t="str">
        <f t="shared" si="163"/>
        <v>H5253</v>
      </c>
      <c r="F5226">
        <v>104700</v>
      </c>
      <c r="G5226" s="1" t="str">
        <f>_xll.BDS("SPX Index","CHAIN_TICKERS", "CHAIN_STRIKE_PX_OVRD",F5226, "CHAIN_PUT_CALL_TYPE_OVRD=P", "CHAIN_PERIODICITY_OVRD=M")</f>
        <v>SPX US 11/20/15 P2700</v>
      </c>
    </row>
    <row r="5227" spans="1:7" x14ac:dyDescent="0.25">
      <c r="A5227">
        <v>0</v>
      </c>
      <c r="B5227" s="9">
        <v>1.393972602739726E-4</v>
      </c>
      <c r="C5227" s="9" t="str">
        <f t="shared" si="162"/>
        <v>$H$5254</v>
      </c>
      <c r="D5227" s="9" t="str">
        <f t="shared" si="163"/>
        <v>H5254</v>
      </c>
      <c r="F5227">
        <v>104720</v>
      </c>
      <c r="G5227" s="1" t="str">
        <f>_xll.BDS("SPX Index","CHAIN_TICKERS", "CHAIN_STRIKE_PX_OVRD",F5227, "CHAIN_PUT_CALL_TYPE_OVRD=P", "CHAIN_PERIODICITY_OVRD=M")</f>
        <v>SPX US 11/20/15 P2700</v>
      </c>
    </row>
    <row r="5228" spans="1:7" x14ac:dyDescent="0.25">
      <c r="A5228">
        <v>0</v>
      </c>
      <c r="B5228" s="9">
        <v>1.3906849315068492E-4</v>
      </c>
      <c r="C5228" s="9" t="str">
        <f t="shared" si="162"/>
        <v>$H$5255</v>
      </c>
      <c r="D5228" s="9" t="str">
        <f t="shared" si="163"/>
        <v>H5255</v>
      </c>
      <c r="F5228">
        <v>104740</v>
      </c>
      <c r="G5228" s="1" t="str">
        <f>_xll.BDS("SPX Index","CHAIN_TICKERS", "CHAIN_STRIKE_PX_OVRD",F5228, "CHAIN_PUT_CALL_TYPE_OVRD=P", "CHAIN_PERIODICITY_OVRD=M")</f>
        <v>SPX US 11/20/15 P2700</v>
      </c>
    </row>
    <row r="5229" spans="1:7" x14ac:dyDescent="0.25">
      <c r="A5229">
        <v>0</v>
      </c>
      <c r="B5229" s="9">
        <v>1.3931506849315068E-4</v>
      </c>
      <c r="C5229" s="9" t="str">
        <f t="shared" si="162"/>
        <v>$H$5256</v>
      </c>
      <c r="D5229" s="9" t="str">
        <f t="shared" si="163"/>
        <v>H5256</v>
      </c>
      <c r="F5229">
        <v>104760</v>
      </c>
      <c r="G5229" s="1" t="str">
        <f>_xll.BDS("SPX Index","CHAIN_TICKERS", "CHAIN_STRIKE_PX_OVRD",F5229, "CHAIN_PUT_CALL_TYPE_OVRD=P", "CHAIN_PERIODICITY_OVRD=M")</f>
        <v>SPX US 11/20/15 P2700</v>
      </c>
    </row>
    <row r="5230" spans="1:7" x14ac:dyDescent="0.25">
      <c r="A5230">
        <v>0</v>
      </c>
      <c r="B5230" s="9">
        <v>1.3928767123287669E-4</v>
      </c>
      <c r="C5230" s="9" t="str">
        <f t="shared" si="162"/>
        <v>$H$5257</v>
      </c>
      <c r="D5230" s="9" t="str">
        <f t="shared" si="163"/>
        <v>H5257</v>
      </c>
      <c r="F5230">
        <v>104780</v>
      </c>
      <c r="G5230" s="1" t="str">
        <f>_xll.BDS("SPX Index","CHAIN_TICKERS", "CHAIN_STRIKE_PX_OVRD",F5230, "CHAIN_PUT_CALL_TYPE_OVRD=P", "CHAIN_PERIODICITY_OVRD=M")</f>
        <v>SPX US 11/20/15 P2700</v>
      </c>
    </row>
    <row r="5231" spans="1:7" x14ac:dyDescent="0.25">
      <c r="A5231">
        <v>0</v>
      </c>
      <c r="B5231" s="9">
        <v>1.3868493150684933E-4</v>
      </c>
      <c r="C5231" s="9" t="str">
        <f t="shared" si="162"/>
        <v>$H$5258</v>
      </c>
      <c r="D5231" s="9" t="str">
        <f t="shared" si="163"/>
        <v>H5258</v>
      </c>
      <c r="F5231">
        <v>104800</v>
      </c>
      <c r="G5231" s="1" t="str">
        <f>_xll.BDS("SPX Index","CHAIN_TICKERS", "CHAIN_STRIKE_PX_OVRD",F5231, "CHAIN_PUT_CALL_TYPE_OVRD=P", "CHAIN_PERIODICITY_OVRD=M")</f>
        <v>SPX US 11/20/15 P2700</v>
      </c>
    </row>
    <row r="5232" spans="1:7" x14ac:dyDescent="0.25">
      <c r="A5232">
        <v>0</v>
      </c>
      <c r="B5232" s="9">
        <v>1.3824657534246577E-4</v>
      </c>
      <c r="C5232" s="9" t="str">
        <f t="shared" si="162"/>
        <v>$H$5259</v>
      </c>
      <c r="D5232" s="9" t="str">
        <f t="shared" si="163"/>
        <v>H5259</v>
      </c>
      <c r="F5232">
        <v>104820</v>
      </c>
      <c r="G5232" s="1" t="str">
        <f>_xll.BDS("SPX Index","CHAIN_TICKERS", "CHAIN_STRIKE_PX_OVRD",F5232, "CHAIN_PUT_CALL_TYPE_OVRD=P", "CHAIN_PERIODICITY_OVRD=M")</f>
        <v>SPX US 11/20/15 P2700</v>
      </c>
    </row>
    <row r="5233" spans="1:7" x14ac:dyDescent="0.25">
      <c r="A5233">
        <v>1</v>
      </c>
      <c r="B5233" s="9">
        <v>1.3794520547945205E-4</v>
      </c>
      <c r="C5233" s="9" t="str">
        <f t="shared" si="162"/>
        <v>$H$5260</v>
      </c>
      <c r="D5233" s="9" t="str">
        <f t="shared" si="163"/>
        <v>H5260</v>
      </c>
      <c r="F5233">
        <v>104840</v>
      </c>
      <c r="G5233" s="1" t="str">
        <f>_xll.BDS("SPX Index","CHAIN_TICKERS", "CHAIN_STRIKE_PX_OVRD",F5233, "CHAIN_PUT_CALL_TYPE_OVRD=P", "CHAIN_PERIODICITY_OVRD=M")</f>
        <v>SPX US 11/20/15 P2700</v>
      </c>
    </row>
    <row r="5234" spans="1:7" x14ac:dyDescent="0.25">
      <c r="A5234">
        <v>0</v>
      </c>
      <c r="B5234" s="9">
        <v>1.3758904109589042E-4</v>
      </c>
      <c r="C5234" s="9" t="str">
        <f t="shared" si="162"/>
        <v>$H$5261</v>
      </c>
      <c r="D5234" s="9" t="str">
        <f t="shared" si="163"/>
        <v>H5261</v>
      </c>
      <c r="F5234">
        <v>104860</v>
      </c>
      <c r="G5234" s="1" t="str">
        <f>_xll.BDS("SPX Index","CHAIN_TICKERS", "CHAIN_STRIKE_PX_OVRD",F5234, "CHAIN_PUT_CALL_TYPE_OVRD=P", "CHAIN_PERIODICITY_OVRD=M")</f>
        <v>SPX US 11/20/15 P2700</v>
      </c>
    </row>
    <row r="5235" spans="1:7" x14ac:dyDescent="0.25">
      <c r="A5235">
        <v>0</v>
      </c>
      <c r="B5235" s="9">
        <v>1.3758904109589042E-4</v>
      </c>
      <c r="C5235" s="9" t="str">
        <f t="shared" si="162"/>
        <v>$H$5262</v>
      </c>
      <c r="D5235" s="9" t="str">
        <f t="shared" si="163"/>
        <v>H5262</v>
      </c>
      <c r="F5235">
        <v>104880</v>
      </c>
      <c r="G5235" s="1" t="str">
        <f>_xll.BDS("SPX Index","CHAIN_TICKERS", "CHAIN_STRIKE_PX_OVRD",F5235, "CHAIN_PUT_CALL_TYPE_OVRD=P", "CHAIN_PERIODICITY_OVRD=M")</f>
        <v>SPX US 11/20/15 P2700</v>
      </c>
    </row>
    <row r="5236" spans="1:7" x14ac:dyDescent="0.25">
      <c r="A5236">
        <v>0</v>
      </c>
      <c r="B5236" s="9">
        <v>1.3841095890410957E-4</v>
      </c>
      <c r="C5236" s="9" t="str">
        <f t="shared" si="162"/>
        <v>$H$5263</v>
      </c>
      <c r="D5236" s="9" t="str">
        <f t="shared" si="163"/>
        <v>H5263</v>
      </c>
      <c r="F5236">
        <v>104900</v>
      </c>
      <c r="G5236" s="1" t="str">
        <f>_xll.BDS("SPX Index","CHAIN_TICKERS", "CHAIN_STRIKE_PX_OVRD",F5236, "CHAIN_PUT_CALL_TYPE_OVRD=P", "CHAIN_PERIODICITY_OVRD=M")</f>
        <v>SPX US 11/20/15 P2700</v>
      </c>
    </row>
    <row r="5237" spans="1:7" x14ac:dyDescent="0.25">
      <c r="A5237">
        <v>0</v>
      </c>
      <c r="B5237" s="9">
        <v>1.3797260273972601E-4</v>
      </c>
      <c r="C5237" s="9" t="str">
        <f t="shared" si="162"/>
        <v>$H$5264</v>
      </c>
      <c r="D5237" s="9" t="str">
        <f t="shared" si="163"/>
        <v>H5264</v>
      </c>
      <c r="F5237">
        <v>104920</v>
      </c>
      <c r="G5237" s="1" t="str">
        <f>_xll.BDS("SPX Index","CHAIN_TICKERS", "CHAIN_STRIKE_PX_OVRD",F5237, "CHAIN_PUT_CALL_TYPE_OVRD=P", "CHAIN_PERIODICITY_OVRD=M")</f>
        <v>SPX US 11/20/15 P2700</v>
      </c>
    </row>
    <row r="5238" spans="1:7" x14ac:dyDescent="0.25">
      <c r="A5238">
        <v>0</v>
      </c>
      <c r="B5238" s="9">
        <v>1.3821917808219179E-4</v>
      </c>
      <c r="C5238" s="9" t="str">
        <f t="shared" si="162"/>
        <v>$H$5265</v>
      </c>
      <c r="D5238" s="9" t="str">
        <f t="shared" si="163"/>
        <v>H5265</v>
      </c>
      <c r="F5238">
        <v>104940</v>
      </c>
      <c r="G5238" s="1" t="str">
        <f>_xll.BDS("SPX Index","CHAIN_TICKERS", "CHAIN_STRIKE_PX_OVRD",F5238, "CHAIN_PUT_CALL_TYPE_OVRD=P", "CHAIN_PERIODICITY_OVRD=M")</f>
        <v>SPX US 11/20/15 P2700</v>
      </c>
    </row>
    <row r="5239" spans="1:7" x14ac:dyDescent="0.25">
      <c r="A5239">
        <v>0</v>
      </c>
      <c r="B5239" s="9">
        <v>1.3873972602739727E-4</v>
      </c>
      <c r="C5239" s="9" t="str">
        <f t="shared" si="162"/>
        <v>$H$5266</v>
      </c>
      <c r="D5239" s="9" t="str">
        <f t="shared" si="163"/>
        <v>H5266</v>
      </c>
      <c r="F5239">
        <v>104960</v>
      </c>
      <c r="G5239" s="1" t="str">
        <f>_xll.BDS("SPX Index","CHAIN_TICKERS", "CHAIN_STRIKE_PX_OVRD",F5239, "CHAIN_PUT_CALL_TYPE_OVRD=P", "CHAIN_PERIODICITY_OVRD=M")</f>
        <v>SPX US 11/20/15 P2700</v>
      </c>
    </row>
    <row r="5240" spans="1:7" x14ac:dyDescent="0.25">
      <c r="A5240">
        <v>0</v>
      </c>
      <c r="B5240" s="9">
        <v>1.3871232876712329E-4</v>
      </c>
      <c r="C5240" s="9" t="str">
        <f t="shared" si="162"/>
        <v>$H$5267</v>
      </c>
      <c r="D5240" s="9" t="str">
        <f t="shared" si="163"/>
        <v>H5267</v>
      </c>
      <c r="F5240">
        <v>104980</v>
      </c>
      <c r="G5240" s="1" t="str">
        <f>_xll.BDS("SPX Index","CHAIN_TICKERS", "CHAIN_STRIKE_PX_OVRD",F5240, "CHAIN_PUT_CALL_TYPE_OVRD=P", "CHAIN_PERIODICITY_OVRD=M")</f>
        <v>SPX US 11/20/15 P2700</v>
      </c>
    </row>
    <row r="5241" spans="1:7" x14ac:dyDescent="0.25">
      <c r="A5241">
        <v>0</v>
      </c>
      <c r="B5241" s="9">
        <v>1.3841095890410957E-4</v>
      </c>
      <c r="C5241" s="9" t="str">
        <f t="shared" si="162"/>
        <v>$H$5268</v>
      </c>
      <c r="D5241" s="9" t="str">
        <f t="shared" si="163"/>
        <v>H5268</v>
      </c>
      <c r="F5241">
        <v>105000</v>
      </c>
      <c r="G5241" s="1" t="str">
        <f>_xll.BDS("SPX Index","CHAIN_TICKERS", "CHAIN_STRIKE_PX_OVRD",F5241, "CHAIN_PUT_CALL_TYPE_OVRD=P", "CHAIN_PERIODICITY_OVRD=M")</f>
        <v>SPX US 11/20/15 P2700</v>
      </c>
    </row>
    <row r="5242" spans="1:7" x14ac:dyDescent="0.25">
      <c r="A5242">
        <v>0</v>
      </c>
      <c r="B5242" s="9">
        <v>1.3824657534246577E-4</v>
      </c>
      <c r="C5242" s="9" t="str">
        <f t="shared" si="162"/>
        <v>$H$5269</v>
      </c>
      <c r="D5242" s="9" t="str">
        <f t="shared" si="163"/>
        <v>H5269</v>
      </c>
      <c r="F5242">
        <v>105020</v>
      </c>
      <c r="G5242" s="1" t="str">
        <f>_xll.BDS("SPX Index","CHAIN_TICKERS", "CHAIN_STRIKE_PX_OVRD",F5242, "CHAIN_PUT_CALL_TYPE_OVRD=P", "CHAIN_PERIODICITY_OVRD=M")</f>
        <v>SPX US 11/20/15 P2700</v>
      </c>
    </row>
    <row r="5243" spans="1:7" x14ac:dyDescent="0.25">
      <c r="A5243">
        <v>0</v>
      </c>
      <c r="B5243" s="9">
        <v>1.3794520547945205E-4</v>
      </c>
      <c r="C5243" s="9" t="str">
        <f t="shared" si="162"/>
        <v>$H$5270</v>
      </c>
      <c r="D5243" s="9" t="str">
        <f t="shared" si="163"/>
        <v>H5270</v>
      </c>
      <c r="F5243">
        <v>105040</v>
      </c>
      <c r="G5243" s="1" t="str">
        <f>_xll.BDS("SPX Index","CHAIN_TICKERS", "CHAIN_STRIKE_PX_OVRD",F5243, "CHAIN_PUT_CALL_TYPE_OVRD=P", "CHAIN_PERIODICITY_OVRD=M")</f>
        <v>SPX US 11/20/15 P2700</v>
      </c>
    </row>
    <row r="5244" spans="1:7" x14ac:dyDescent="0.25">
      <c r="A5244">
        <v>0</v>
      </c>
      <c r="B5244" s="9">
        <v>1.3789041095890411E-4</v>
      </c>
      <c r="C5244" s="9" t="str">
        <f t="shared" si="162"/>
        <v>$H$5271</v>
      </c>
      <c r="D5244" s="9" t="str">
        <f t="shared" si="163"/>
        <v>H5271</v>
      </c>
      <c r="F5244">
        <v>105060</v>
      </c>
      <c r="G5244" s="1" t="str">
        <f>_xll.BDS("SPX Index","CHAIN_TICKERS", "CHAIN_STRIKE_PX_OVRD",F5244, "CHAIN_PUT_CALL_TYPE_OVRD=P", "CHAIN_PERIODICITY_OVRD=M")</f>
        <v>SPX US 11/20/15 P2700</v>
      </c>
    </row>
    <row r="5245" spans="1:7" x14ac:dyDescent="0.25">
      <c r="A5245">
        <v>0</v>
      </c>
      <c r="B5245" s="9">
        <v>1.3786301369863013E-4</v>
      </c>
      <c r="C5245" s="9" t="str">
        <f t="shared" si="162"/>
        <v>$H$5272</v>
      </c>
      <c r="D5245" s="9" t="str">
        <f t="shared" si="163"/>
        <v>H5272</v>
      </c>
      <c r="F5245">
        <v>105080</v>
      </c>
      <c r="G5245" s="1" t="str">
        <f>_xll.BDS("SPX Index","CHAIN_TICKERS", "CHAIN_STRIKE_PX_OVRD",F5245, "CHAIN_PUT_CALL_TYPE_OVRD=P", "CHAIN_PERIODICITY_OVRD=M")</f>
        <v>SPX US 11/20/15 P2700</v>
      </c>
    </row>
    <row r="5246" spans="1:7" x14ac:dyDescent="0.25">
      <c r="A5246">
        <v>0</v>
      </c>
      <c r="B5246" s="9">
        <v>1.381095890410959E-4</v>
      </c>
      <c r="C5246" s="9" t="str">
        <f t="shared" si="162"/>
        <v>$H$5273</v>
      </c>
      <c r="D5246" s="9" t="str">
        <f t="shared" si="163"/>
        <v>H5273</v>
      </c>
      <c r="F5246">
        <v>105100</v>
      </c>
      <c r="G5246" s="1" t="str">
        <f>_xll.BDS("SPX Index","CHAIN_TICKERS", "CHAIN_STRIKE_PX_OVRD",F5246, "CHAIN_PUT_CALL_TYPE_OVRD=P", "CHAIN_PERIODICITY_OVRD=M")</f>
        <v>SPX US 11/20/15 P2700</v>
      </c>
    </row>
    <row r="5247" spans="1:7" x14ac:dyDescent="0.25">
      <c r="A5247">
        <v>0</v>
      </c>
      <c r="B5247" s="9">
        <v>1.3797260273972601E-4</v>
      </c>
      <c r="C5247" s="9" t="str">
        <f t="shared" si="162"/>
        <v>$H$5274</v>
      </c>
      <c r="D5247" s="9" t="str">
        <f t="shared" si="163"/>
        <v>H5274</v>
      </c>
      <c r="F5247">
        <v>105120</v>
      </c>
      <c r="G5247" s="1" t="str">
        <f>_xll.BDS("SPX Index","CHAIN_TICKERS", "CHAIN_STRIKE_PX_OVRD",F5247, "CHAIN_PUT_CALL_TYPE_OVRD=P", "CHAIN_PERIODICITY_OVRD=M")</f>
        <v>SPX US 11/20/15 P2700</v>
      </c>
    </row>
    <row r="5248" spans="1:7" x14ac:dyDescent="0.25">
      <c r="A5248">
        <v>0</v>
      </c>
      <c r="B5248" s="9">
        <v>1.3758904109589042E-4</v>
      </c>
      <c r="C5248" s="9" t="str">
        <f t="shared" si="162"/>
        <v>$H$5275</v>
      </c>
      <c r="D5248" s="9" t="str">
        <f t="shared" si="163"/>
        <v>H5275</v>
      </c>
      <c r="F5248">
        <v>105140</v>
      </c>
      <c r="G5248" s="1" t="str">
        <f>_xll.BDS("SPX Index","CHAIN_TICKERS", "CHAIN_STRIKE_PX_OVRD",F5248, "CHAIN_PUT_CALL_TYPE_OVRD=P", "CHAIN_PERIODICITY_OVRD=M")</f>
        <v>SPX US 11/20/15 P2700</v>
      </c>
    </row>
    <row r="5249" spans="1:7" x14ac:dyDescent="0.25">
      <c r="A5249">
        <v>0</v>
      </c>
      <c r="B5249" s="9">
        <v>1.3756164383561643E-4</v>
      </c>
      <c r="C5249" s="9" t="str">
        <f t="shared" si="162"/>
        <v>$H$5276</v>
      </c>
      <c r="D5249" s="9" t="str">
        <f t="shared" si="163"/>
        <v>H5276</v>
      </c>
      <c r="F5249">
        <v>105160</v>
      </c>
      <c r="G5249" s="1" t="str">
        <f>_xll.BDS("SPX Index","CHAIN_TICKERS", "CHAIN_STRIKE_PX_OVRD",F5249, "CHAIN_PUT_CALL_TYPE_OVRD=P", "CHAIN_PERIODICITY_OVRD=M")</f>
        <v>SPX US 11/20/15 P2700</v>
      </c>
    </row>
    <row r="5250" spans="1:7" x14ac:dyDescent="0.25">
      <c r="A5250">
        <v>0</v>
      </c>
      <c r="B5250" s="9">
        <v>1.3726027397260274E-4</v>
      </c>
      <c r="C5250" s="9" t="str">
        <f t="shared" si="162"/>
        <v>$H$5277</v>
      </c>
      <c r="D5250" s="9" t="str">
        <f t="shared" si="163"/>
        <v>H5277</v>
      </c>
      <c r="F5250">
        <v>105180</v>
      </c>
      <c r="G5250" s="1" t="str">
        <f>_xll.BDS("SPX Index","CHAIN_TICKERS", "CHAIN_STRIKE_PX_OVRD",F5250, "CHAIN_PUT_CALL_TYPE_OVRD=P", "CHAIN_PERIODICITY_OVRD=M")</f>
        <v>SPX US 11/20/15 P2700</v>
      </c>
    </row>
    <row r="5251" spans="1:7" x14ac:dyDescent="0.25">
      <c r="A5251">
        <v>0</v>
      </c>
      <c r="B5251" s="9">
        <v>1.3739726027397261E-4</v>
      </c>
      <c r="C5251" s="9" t="str">
        <f t="shared" si="162"/>
        <v>$H$5278</v>
      </c>
      <c r="D5251" s="9" t="str">
        <f t="shared" si="163"/>
        <v>H5278</v>
      </c>
      <c r="F5251">
        <v>105200</v>
      </c>
      <c r="G5251" s="1" t="str">
        <f>_xll.BDS("SPX Index","CHAIN_TICKERS", "CHAIN_STRIKE_PX_OVRD",F5251, "CHAIN_PUT_CALL_TYPE_OVRD=P", "CHAIN_PERIODICITY_OVRD=M")</f>
        <v>SPX US 11/20/15 P2700</v>
      </c>
    </row>
    <row r="5252" spans="1:7" x14ac:dyDescent="0.25">
      <c r="A5252">
        <v>0</v>
      </c>
      <c r="B5252" s="9">
        <v>1.3736986301369865E-4</v>
      </c>
      <c r="C5252" s="9" t="str">
        <f t="shared" ref="C5252:C5315" si="164">ADDRESS(ROW(B5252)+MATCH(1,B5252:B5278),8)</f>
        <v>$H$5279</v>
      </c>
      <c r="D5252" s="9" t="str">
        <f t="shared" ref="D5252:D5315" si="165">"H"&amp;(ROW(B5252)+MATCH(1,B5252:B5278))</f>
        <v>H5279</v>
      </c>
      <c r="F5252">
        <v>105220</v>
      </c>
      <c r="G5252" s="1" t="str">
        <f>_xll.BDS("SPX Index","CHAIN_TICKERS", "CHAIN_STRIKE_PX_OVRD",F5252, "CHAIN_PUT_CALL_TYPE_OVRD=P", "CHAIN_PERIODICITY_OVRD=M")</f>
        <v>SPX US 11/20/15 P2700</v>
      </c>
    </row>
    <row r="5253" spans="1:7" x14ac:dyDescent="0.25">
      <c r="A5253">
        <v>0</v>
      </c>
      <c r="B5253" s="9">
        <v>1.3704109589041095E-4</v>
      </c>
      <c r="C5253" s="9" t="str">
        <f t="shared" si="164"/>
        <v>$H$5280</v>
      </c>
      <c r="D5253" s="9" t="str">
        <f t="shared" si="165"/>
        <v>H5280</v>
      </c>
      <c r="F5253">
        <v>105240</v>
      </c>
      <c r="G5253" s="1" t="str">
        <f>_xll.BDS("SPX Index","CHAIN_TICKERS", "CHAIN_STRIKE_PX_OVRD",F5253, "CHAIN_PUT_CALL_TYPE_OVRD=P", "CHAIN_PERIODICITY_OVRD=M")</f>
        <v>SPX US 11/20/15 P2700</v>
      </c>
    </row>
    <row r="5254" spans="1:7" x14ac:dyDescent="0.25">
      <c r="A5254">
        <v>0</v>
      </c>
      <c r="B5254" s="9">
        <v>1.3673972602739725E-4</v>
      </c>
      <c r="C5254" s="9" t="str">
        <f t="shared" si="164"/>
        <v>$H$5281</v>
      </c>
      <c r="D5254" s="9" t="str">
        <f t="shared" si="165"/>
        <v>H5281</v>
      </c>
      <c r="F5254">
        <v>105260</v>
      </c>
      <c r="G5254" s="1" t="str">
        <f>_xll.BDS("SPX Index","CHAIN_TICKERS", "CHAIN_STRIKE_PX_OVRD",F5254, "CHAIN_PUT_CALL_TYPE_OVRD=P", "CHAIN_PERIODICITY_OVRD=M")</f>
        <v>SPX US 11/20/15 P2700</v>
      </c>
    </row>
    <row r="5255" spans="1:7" x14ac:dyDescent="0.25">
      <c r="A5255">
        <v>0</v>
      </c>
      <c r="B5255" s="9">
        <v>1.3668493150684931E-4</v>
      </c>
      <c r="C5255" s="9" t="str">
        <f t="shared" si="164"/>
        <v>$H$5282</v>
      </c>
      <c r="D5255" s="9" t="str">
        <f t="shared" si="165"/>
        <v>H5282</v>
      </c>
      <c r="F5255">
        <v>105280</v>
      </c>
      <c r="G5255" s="1" t="str">
        <f>_xll.BDS("SPX Index","CHAIN_TICKERS", "CHAIN_STRIKE_PX_OVRD",F5255, "CHAIN_PUT_CALL_TYPE_OVRD=P", "CHAIN_PERIODICITY_OVRD=M")</f>
        <v>SPX US 11/20/15 P2700</v>
      </c>
    </row>
    <row r="5256" spans="1:7" x14ac:dyDescent="0.25">
      <c r="A5256">
        <v>0</v>
      </c>
      <c r="B5256" s="9">
        <v>1.3624657534246575E-4</v>
      </c>
      <c r="C5256" s="9" t="str">
        <f t="shared" si="164"/>
        <v>$H$5283</v>
      </c>
      <c r="D5256" s="9" t="str">
        <f t="shared" si="165"/>
        <v>H5283</v>
      </c>
      <c r="F5256">
        <v>105300</v>
      </c>
      <c r="G5256" s="1" t="str">
        <f>_xll.BDS("SPX Index","CHAIN_TICKERS", "CHAIN_STRIKE_PX_OVRD",F5256, "CHAIN_PUT_CALL_TYPE_OVRD=P", "CHAIN_PERIODICITY_OVRD=M")</f>
        <v>SPX US 11/20/15 P2700</v>
      </c>
    </row>
    <row r="5257" spans="1:7" x14ac:dyDescent="0.25">
      <c r="A5257">
        <v>1</v>
      </c>
      <c r="B5257" s="9">
        <v>1.3624657534246575E-4</v>
      </c>
      <c r="C5257" s="9" t="str">
        <f t="shared" si="164"/>
        <v>$H$5284</v>
      </c>
      <c r="D5257" s="9" t="str">
        <f t="shared" si="165"/>
        <v>H5284</v>
      </c>
      <c r="F5257">
        <v>105320</v>
      </c>
      <c r="G5257" s="1" t="str">
        <f>_xll.BDS("SPX Index","CHAIN_TICKERS", "CHAIN_STRIKE_PX_OVRD",F5257, "CHAIN_PUT_CALL_TYPE_OVRD=P", "CHAIN_PERIODICITY_OVRD=M")</f>
        <v>SPX US 11/20/15 P2700</v>
      </c>
    </row>
    <row r="5258" spans="1:7" x14ac:dyDescent="0.25">
      <c r="A5258">
        <v>0</v>
      </c>
      <c r="B5258" s="9">
        <v>1.3616438356164382E-4</v>
      </c>
      <c r="C5258" s="9" t="str">
        <f t="shared" si="164"/>
        <v>$H$5285</v>
      </c>
      <c r="D5258" s="9" t="str">
        <f t="shared" si="165"/>
        <v>H5285</v>
      </c>
      <c r="F5258">
        <v>105340</v>
      </c>
      <c r="G5258" s="1" t="str">
        <f>_xll.BDS("SPX Index","CHAIN_TICKERS", "CHAIN_STRIKE_PX_OVRD",F5258, "CHAIN_PUT_CALL_TYPE_OVRD=P", "CHAIN_PERIODICITY_OVRD=M")</f>
        <v>SPX US 11/20/15 P2700</v>
      </c>
    </row>
    <row r="5259" spans="1:7" x14ac:dyDescent="0.25">
      <c r="A5259">
        <v>0</v>
      </c>
      <c r="B5259" s="9">
        <v>1.3616438356164382E-4</v>
      </c>
      <c r="C5259" s="9" t="str">
        <f t="shared" si="164"/>
        <v>$H$5286</v>
      </c>
      <c r="D5259" s="9" t="str">
        <f t="shared" si="165"/>
        <v>H5286</v>
      </c>
      <c r="F5259">
        <v>105360</v>
      </c>
      <c r="G5259" s="1" t="str">
        <f>_xll.BDS("SPX Index","CHAIN_TICKERS", "CHAIN_STRIKE_PX_OVRD",F5259, "CHAIN_PUT_CALL_TYPE_OVRD=P", "CHAIN_PERIODICITY_OVRD=M")</f>
        <v>SPX US 11/20/15 P2700</v>
      </c>
    </row>
    <row r="5260" spans="1:7" x14ac:dyDescent="0.25">
      <c r="A5260">
        <v>0</v>
      </c>
      <c r="B5260" s="9">
        <v>1.3613698630136987E-4</v>
      </c>
      <c r="C5260" s="9" t="str">
        <f t="shared" si="164"/>
        <v>$H$5287</v>
      </c>
      <c r="D5260" s="9" t="str">
        <f t="shared" si="165"/>
        <v>H5287</v>
      </c>
      <c r="F5260">
        <v>105380</v>
      </c>
      <c r="G5260" s="1" t="str">
        <f>_xll.BDS("SPX Index","CHAIN_TICKERS", "CHAIN_STRIKE_PX_OVRD",F5260, "CHAIN_PUT_CALL_TYPE_OVRD=P", "CHAIN_PERIODICITY_OVRD=M")</f>
        <v>SPX US 11/20/15 P2700</v>
      </c>
    </row>
    <row r="5261" spans="1:7" x14ac:dyDescent="0.25">
      <c r="A5261">
        <v>0</v>
      </c>
      <c r="B5261" s="9">
        <v>1.3567123287671232E-4</v>
      </c>
      <c r="C5261" s="9" t="str">
        <f t="shared" si="164"/>
        <v>$H$5288</v>
      </c>
      <c r="D5261" s="9" t="str">
        <f t="shared" si="165"/>
        <v>H5288</v>
      </c>
      <c r="F5261">
        <v>105400</v>
      </c>
      <c r="G5261" s="1" t="str">
        <f>_xll.BDS("SPX Index","CHAIN_TICKERS", "CHAIN_STRIKE_PX_OVRD",F5261, "CHAIN_PUT_CALL_TYPE_OVRD=P", "CHAIN_PERIODICITY_OVRD=M")</f>
        <v>SPX US 11/20/15 P2700</v>
      </c>
    </row>
    <row r="5262" spans="1:7" x14ac:dyDescent="0.25">
      <c r="A5262">
        <v>0</v>
      </c>
      <c r="B5262" s="9">
        <v>1.3509589041095889E-4</v>
      </c>
      <c r="C5262" s="9" t="str">
        <f t="shared" si="164"/>
        <v>$H$5289</v>
      </c>
      <c r="D5262" s="9" t="str">
        <f t="shared" si="165"/>
        <v>H5289</v>
      </c>
      <c r="F5262">
        <v>105420</v>
      </c>
      <c r="G5262" s="1" t="str">
        <f>_xll.BDS("SPX Index","CHAIN_TICKERS", "CHAIN_STRIKE_PX_OVRD",F5262, "CHAIN_PUT_CALL_TYPE_OVRD=P", "CHAIN_PERIODICITY_OVRD=M")</f>
        <v>SPX US 11/20/15 P2700</v>
      </c>
    </row>
    <row r="5263" spans="1:7" x14ac:dyDescent="0.25">
      <c r="A5263">
        <v>0</v>
      </c>
      <c r="B5263" s="9">
        <v>1.3476712328767124E-4</v>
      </c>
      <c r="C5263" s="9" t="str">
        <f t="shared" si="164"/>
        <v>$H$5290</v>
      </c>
      <c r="D5263" s="9" t="str">
        <f t="shared" si="165"/>
        <v>H5290</v>
      </c>
      <c r="F5263">
        <v>105440</v>
      </c>
      <c r="G5263" s="1" t="str">
        <f>_xll.BDS("SPX Index","CHAIN_TICKERS", "CHAIN_STRIKE_PX_OVRD",F5263, "CHAIN_PUT_CALL_TYPE_OVRD=P", "CHAIN_PERIODICITY_OVRD=M")</f>
        <v>SPX US 11/20/15 P2700</v>
      </c>
    </row>
    <row r="5264" spans="1:7" x14ac:dyDescent="0.25">
      <c r="A5264">
        <v>0</v>
      </c>
      <c r="B5264" s="9">
        <v>1.3273972602739726E-4</v>
      </c>
      <c r="C5264" s="9" t="str">
        <f t="shared" si="164"/>
        <v>$H$5291</v>
      </c>
      <c r="D5264" s="9" t="str">
        <f t="shared" si="165"/>
        <v>H5291</v>
      </c>
      <c r="F5264">
        <v>105460</v>
      </c>
      <c r="G5264" s="1" t="str">
        <f>_xll.BDS("SPX Index","CHAIN_TICKERS", "CHAIN_STRIKE_PX_OVRD",F5264, "CHAIN_PUT_CALL_TYPE_OVRD=P", "CHAIN_PERIODICITY_OVRD=M")</f>
        <v>SPX US 11/20/15 P2700</v>
      </c>
    </row>
    <row r="5265" spans="1:7" x14ac:dyDescent="0.25">
      <c r="A5265">
        <v>0</v>
      </c>
      <c r="B5265" s="9">
        <v>1.3386301369863014E-4</v>
      </c>
      <c r="C5265" s="9" t="str">
        <f t="shared" si="164"/>
        <v>$H$5292</v>
      </c>
      <c r="D5265" s="9" t="str">
        <f t="shared" si="165"/>
        <v>H5292</v>
      </c>
      <c r="F5265">
        <v>105480</v>
      </c>
      <c r="G5265" s="1" t="str">
        <f>_xll.BDS("SPX Index","CHAIN_TICKERS", "CHAIN_STRIKE_PX_OVRD",F5265, "CHAIN_PUT_CALL_TYPE_OVRD=P", "CHAIN_PERIODICITY_OVRD=M")</f>
        <v>SPX US 11/20/15 P2700</v>
      </c>
    </row>
    <row r="5266" spans="1:7" x14ac:dyDescent="0.25">
      <c r="A5266">
        <v>0</v>
      </c>
      <c r="B5266" s="9">
        <v>1.3369863013698631E-4</v>
      </c>
      <c r="C5266" s="9" t="str">
        <f t="shared" si="164"/>
        <v>$H$5293</v>
      </c>
      <c r="D5266" s="9" t="str">
        <f t="shared" si="165"/>
        <v>H5293</v>
      </c>
      <c r="F5266">
        <v>105500</v>
      </c>
      <c r="G5266" s="1" t="str">
        <f>_xll.BDS("SPX Index","CHAIN_TICKERS", "CHAIN_STRIKE_PX_OVRD",F5266, "CHAIN_PUT_CALL_TYPE_OVRD=P", "CHAIN_PERIODICITY_OVRD=M")</f>
        <v>SPX US 11/20/15 P2700</v>
      </c>
    </row>
    <row r="5267" spans="1:7" x14ac:dyDescent="0.25">
      <c r="A5267">
        <v>0</v>
      </c>
      <c r="B5267" s="9">
        <v>1.3367123287671233E-4</v>
      </c>
      <c r="C5267" s="9" t="str">
        <f t="shared" si="164"/>
        <v>$H$5294</v>
      </c>
      <c r="D5267" s="9" t="str">
        <f t="shared" si="165"/>
        <v>H5294</v>
      </c>
      <c r="F5267">
        <v>105520</v>
      </c>
      <c r="G5267" s="1" t="str">
        <f>_xll.BDS("SPX Index","CHAIN_TICKERS", "CHAIN_STRIKE_PX_OVRD",F5267, "CHAIN_PUT_CALL_TYPE_OVRD=P", "CHAIN_PERIODICITY_OVRD=M")</f>
        <v>SPX US 11/20/15 P2700</v>
      </c>
    </row>
    <row r="5268" spans="1:7" x14ac:dyDescent="0.25">
      <c r="A5268">
        <v>0</v>
      </c>
      <c r="B5268" s="9">
        <v>1.3361643835616439E-4</v>
      </c>
      <c r="C5268" s="9" t="str">
        <f t="shared" si="164"/>
        <v>$H$5295</v>
      </c>
      <c r="D5268" s="9" t="str">
        <f t="shared" si="165"/>
        <v>H5295</v>
      </c>
      <c r="F5268">
        <v>105540</v>
      </c>
      <c r="G5268" s="1" t="str">
        <f>_xll.BDS("SPX Index","CHAIN_TICKERS", "CHAIN_STRIKE_PX_OVRD",F5268, "CHAIN_PUT_CALL_TYPE_OVRD=P", "CHAIN_PERIODICITY_OVRD=M")</f>
        <v>SPX US 11/20/15 P2700</v>
      </c>
    </row>
    <row r="5269" spans="1:7" x14ac:dyDescent="0.25">
      <c r="A5269">
        <v>0</v>
      </c>
      <c r="B5269" s="9">
        <v>1.3304109589041096E-4</v>
      </c>
      <c r="C5269" s="9" t="str">
        <f t="shared" si="164"/>
        <v>$H$5296</v>
      </c>
      <c r="D5269" s="9" t="str">
        <f t="shared" si="165"/>
        <v>H5296</v>
      </c>
      <c r="F5269">
        <v>105560</v>
      </c>
      <c r="G5269" s="1" t="str">
        <f>_xll.BDS("SPX Index","CHAIN_TICKERS", "CHAIN_STRIKE_PX_OVRD",F5269, "CHAIN_PUT_CALL_TYPE_OVRD=P", "CHAIN_PERIODICITY_OVRD=M")</f>
        <v>SPX US 11/20/15 P2700</v>
      </c>
    </row>
    <row r="5270" spans="1:7" x14ac:dyDescent="0.25">
      <c r="A5270">
        <v>0</v>
      </c>
      <c r="B5270" s="9">
        <v>1.3386301369863014E-4</v>
      </c>
      <c r="C5270" s="9" t="str">
        <f t="shared" si="164"/>
        <v>$H$5297</v>
      </c>
      <c r="D5270" s="9" t="str">
        <f t="shared" si="165"/>
        <v>H5297</v>
      </c>
      <c r="F5270">
        <v>105580</v>
      </c>
      <c r="G5270" s="1" t="str">
        <f>_xll.BDS("SPX Index","CHAIN_TICKERS", "CHAIN_STRIKE_PX_OVRD",F5270, "CHAIN_PUT_CALL_TYPE_OVRD=P", "CHAIN_PERIODICITY_OVRD=M")</f>
        <v>SPX US 11/20/15 P2700</v>
      </c>
    </row>
    <row r="5271" spans="1:7" x14ac:dyDescent="0.25">
      <c r="A5271">
        <v>0</v>
      </c>
      <c r="B5271" s="9">
        <v>1.3312328767123288E-4</v>
      </c>
      <c r="C5271" s="9" t="str">
        <f t="shared" si="164"/>
        <v>$H$5298</v>
      </c>
      <c r="D5271" s="9" t="str">
        <f t="shared" si="165"/>
        <v>H5298</v>
      </c>
      <c r="F5271">
        <v>105600</v>
      </c>
      <c r="G5271" s="1" t="str">
        <f>_xll.BDS("SPX Index","CHAIN_TICKERS", "CHAIN_STRIKE_PX_OVRD",F5271, "CHAIN_PUT_CALL_TYPE_OVRD=P", "CHAIN_PERIODICITY_OVRD=M")</f>
        <v>SPX US 11/20/15 P2700</v>
      </c>
    </row>
    <row r="5272" spans="1:7" x14ac:dyDescent="0.25">
      <c r="A5272">
        <v>0</v>
      </c>
      <c r="B5272" s="9">
        <v>1.3254794520547945E-4</v>
      </c>
      <c r="C5272" s="9" t="str">
        <f t="shared" si="164"/>
        <v>$H$5299</v>
      </c>
      <c r="D5272" s="9" t="str">
        <f t="shared" si="165"/>
        <v>H5299</v>
      </c>
      <c r="F5272">
        <v>105620</v>
      </c>
      <c r="G5272" s="1" t="str">
        <f>_xll.BDS("SPX Index","CHAIN_TICKERS", "CHAIN_STRIKE_PX_OVRD",F5272, "CHAIN_PUT_CALL_TYPE_OVRD=P", "CHAIN_PERIODICITY_OVRD=M")</f>
        <v>SPX US 11/20/15 P2700</v>
      </c>
    </row>
    <row r="5273" spans="1:7" x14ac:dyDescent="0.25">
      <c r="A5273">
        <v>0</v>
      </c>
      <c r="B5273" s="9">
        <v>1.3249315068493151E-4</v>
      </c>
      <c r="C5273" s="9" t="str">
        <f t="shared" si="164"/>
        <v>$H$5300</v>
      </c>
      <c r="D5273" s="9" t="str">
        <f t="shared" si="165"/>
        <v>H5300</v>
      </c>
      <c r="F5273">
        <v>105640</v>
      </c>
      <c r="G5273" s="1" t="str">
        <f>_xll.BDS("SPX Index","CHAIN_TICKERS", "CHAIN_STRIKE_PX_OVRD",F5273, "CHAIN_PUT_CALL_TYPE_OVRD=P", "CHAIN_PERIODICITY_OVRD=M")</f>
        <v>SPX US 11/20/15 P2700</v>
      </c>
    </row>
    <row r="5274" spans="1:7" x14ac:dyDescent="0.25">
      <c r="A5274">
        <v>0</v>
      </c>
      <c r="B5274" s="9">
        <v>1.318904109589041E-4</v>
      </c>
      <c r="C5274" s="9" t="str">
        <f t="shared" si="164"/>
        <v>$H$5301</v>
      </c>
      <c r="D5274" s="9" t="str">
        <f t="shared" si="165"/>
        <v>H5301</v>
      </c>
      <c r="F5274">
        <v>105660</v>
      </c>
      <c r="G5274" s="1" t="str">
        <f>_xll.BDS("SPX Index","CHAIN_TICKERS", "CHAIN_STRIKE_PX_OVRD",F5274, "CHAIN_PUT_CALL_TYPE_OVRD=P", "CHAIN_PERIODICITY_OVRD=M")</f>
        <v>SPX US 11/20/15 P2700</v>
      </c>
    </row>
    <row r="5275" spans="1:7" x14ac:dyDescent="0.25">
      <c r="A5275">
        <v>0</v>
      </c>
      <c r="B5275" s="9">
        <v>1.3213698630136988E-4</v>
      </c>
      <c r="C5275" s="9" t="str">
        <f t="shared" si="164"/>
        <v>$H$5302</v>
      </c>
      <c r="D5275" s="9" t="str">
        <f t="shared" si="165"/>
        <v>H5302</v>
      </c>
      <c r="F5275">
        <v>105680</v>
      </c>
      <c r="G5275" s="1" t="str">
        <f>_xll.BDS("SPX Index","CHAIN_TICKERS", "CHAIN_STRIKE_PX_OVRD",F5275, "CHAIN_PUT_CALL_TYPE_OVRD=P", "CHAIN_PERIODICITY_OVRD=M")</f>
        <v>SPX US 11/20/15 P2700</v>
      </c>
    </row>
    <row r="5276" spans="1:7" x14ac:dyDescent="0.25">
      <c r="A5276">
        <v>0</v>
      </c>
      <c r="B5276" s="9">
        <v>1.296986301369863E-4</v>
      </c>
      <c r="C5276" s="9" t="str">
        <f t="shared" si="164"/>
        <v>$H$5303</v>
      </c>
      <c r="D5276" s="9" t="str">
        <f t="shared" si="165"/>
        <v>H5303</v>
      </c>
      <c r="F5276">
        <v>105700</v>
      </c>
      <c r="G5276" s="1" t="str">
        <f>_xll.BDS("SPX Index","CHAIN_TICKERS", "CHAIN_STRIKE_PX_OVRD",F5276, "CHAIN_PUT_CALL_TYPE_OVRD=P", "CHAIN_PERIODICITY_OVRD=M")</f>
        <v>SPX US 11/20/15 P2700</v>
      </c>
    </row>
    <row r="5277" spans="1:7" x14ac:dyDescent="0.25">
      <c r="A5277">
        <v>3</v>
      </c>
      <c r="B5277" s="9">
        <v>1.3112328767123286E-4</v>
      </c>
      <c r="C5277" s="9" t="str">
        <f t="shared" si="164"/>
        <v>$H$5304</v>
      </c>
      <c r="D5277" s="9" t="str">
        <f t="shared" si="165"/>
        <v>H5304</v>
      </c>
      <c r="F5277">
        <v>105720</v>
      </c>
      <c r="G5277" s="1" t="str">
        <f>_xll.BDS("SPX Index","CHAIN_TICKERS", "CHAIN_STRIKE_PX_OVRD",F5277, "CHAIN_PUT_CALL_TYPE_OVRD=P", "CHAIN_PERIODICITY_OVRD=M")</f>
        <v>SPX US 11/20/15 P2700</v>
      </c>
    </row>
    <row r="5278" spans="1:7" x14ac:dyDescent="0.25">
      <c r="A5278">
        <v>0</v>
      </c>
      <c r="B5278" s="9">
        <v>1.3161643835616439E-4</v>
      </c>
      <c r="C5278" s="9" t="str">
        <f t="shared" si="164"/>
        <v>$H$5305</v>
      </c>
      <c r="D5278" s="9" t="str">
        <f t="shared" si="165"/>
        <v>H5305</v>
      </c>
      <c r="F5278">
        <v>105740</v>
      </c>
      <c r="G5278" s="1" t="str">
        <f>_xll.BDS("SPX Index","CHAIN_TICKERS", "CHAIN_STRIKE_PX_OVRD",F5278, "CHAIN_PUT_CALL_TYPE_OVRD=P", "CHAIN_PERIODICITY_OVRD=M")</f>
        <v>SPX US 11/20/15 P2700</v>
      </c>
    </row>
    <row r="5279" spans="1:7" x14ac:dyDescent="0.25">
      <c r="A5279">
        <v>0</v>
      </c>
      <c r="B5279" s="9">
        <v>1.3246575342465753E-4</v>
      </c>
      <c r="C5279" s="9" t="str">
        <f t="shared" si="164"/>
        <v>$H$5306</v>
      </c>
      <c r="D5279" s="9" t="str">
        <f t="shared" si="165"/>
        <v>H5306</v>
      </c>
      <c r="F5279">
        <v>105760</v>
      </c>
      <c r="G5279" s="1" t="str">
        <f>_xll.BDS("SPX Index","CHAIN_TICKERS", "CHAIN_STRIKE_PX_OVRD",F5279, "CHAIN_PUT_CALL_TYPE_OVRD=P", "CHAIN_PERIODICITY_OVRD=M")</f>
        <v>SPX US 11/20/15 P2700</v>
      </c>
    </row>
    <row r="5280" spans="1:7" x14ac:dyDescent="0.25">
      <c r="A5280">
        <v>0</v>
      </c>
      <c r="B5280" s="9">
        <v>1.3273972602739726E-4</v>
      </c>
      <c r="C5280" s="9" t="str">
        <f t="shared" si="164"/>
        <v>$H$5307</v>
      </c>
      <c r="D5280" s="9" t="str">
        <f t="shared" si="165"/>
        <v>H5307</v>
      </c>
      <c r="F5280">
        <v>105780</v>
      </c>
      <c r="G5280" s="1" t="str">
        <f>_xll.BDS("SPX Index","CHAIN_TICKERS", "CHAIN_STRIKE_PX_OVRD",F5280, "CHAIN_PUT_CALL_TYPE_OVRD=P", "CHAIN_PERIODICITY_OVRD=M")</f>
        <v>SPX US 11/20/15 P2700</v>
      </c>
    </row>
    <row r="5281" spans="1:7" x14ac:dyDescent="0.25">
      <c r="A5281">
        <v>0</v>
      </c>
      <c r="B5281" s="9">
        <v>1.3397260273972602E-4</v>
      </c>
      <c r="C5281" s="9" t="str">
        <f t="shared" si="164"/>
        <v>$H$5308</v>
      </c>
      <c r="D5281" s="9" t="str">
        <f t="shared" si="165"/>
        <v>H5308</v>
      </c>
      <c r="F5281">
        <v>105800</v>
      </c>
      <c r="G5281" s="1" t="str">
        <f>_xll.BDS("SPX Index","CHAIN_TICKERS", "CHAIN_STRIKE_PX_OVRD",F5281, "CHAIN_PUT_CALL_TYPE_OVRD=P", "CHAIN_PERIODICITY_OVRD=M")</f>
        <v>SPX US 11/20/15 P2700</v>
      </c>
    </row>
    <row r="5282" spans="1:7" x14ac:dyDescent="0.25">
      <c r="A5282">
        <v>0</v>
      </c>
      <c r="B5282" s="9">
        <v>1.3394520547945206E-4</v>
      </c>
      <c r="C5282" s="9" t="str">
        <f t="shared" si="164"/>
        <v>$H$5309</v>
      </c>
      <c r="D5282" s="9" t="str">
        <f t="shared" si="165"/>
        <v>H5309</v>
      </c>
      <c r="F5282">
        <v>105820</v>
      </c>
      <c r="G5282" s="1" t="str">
        <f>_xll.BDS("SPX Index","CHAIN_TICKERS", "CHAIN_STRIKE_PX_OVRD",F5282, "CHAIN_PUT_CALL_TYPE_OVRD=P", "CHAIN_PERIODICITY_OVRD=M")</f>
        <v>SPX US 11/20/15 P2700</v>
      </c>
    </row>
    <row r="5283" spans="1:7" x14ac:dyDescent="0.25">
      <c r="A5283">
        <v>0</v>
      </c>
      <c r="B5283" s="9">
        <v>1.3331506849315067E-4</v>
      </c>
      <c r="C5283" s="9" t="str">
        <f t="shared" si="164"/>
        <v>$H$5310</v>
      </c>
      <c r="D5283" s="9" t="str">
        <f t="shared" si="165"/>
        <v>H5310</v>
      </c>
      <c r="F5283">
        <v>105840</v>
      </c>
      <c r="G5283" s="1" t="str">
        <f>_xll.BDS("SPX Index","CHAIN_TICKERS", "CHAIN_STRIKE_PX_OVRD",F5283, "CHAIN_PUT_CALL_TYPE_OVRD=P", "CHAIN_PERIODICITY_OVRD=M")</f>
        <v>SPX US 11/20/15 P2700</v>
      </c>
    </row>
    <row r="5284" spans="1:7" x14ac:dyDescent="0.25">
      <c r="A5284">
        <v>0</v>
      </c>
      <c r="B5284" s="9">
        <v>1.3158904109589041E-4</v>
      </c>
      <c r="C5284" s="9" t="str">
        <f t="shared" si="164"/>
        <v>$H$5311</v>
      </c>
      <c r="D5284" s="9" t="str">
        <f t="shared" si="165"/>
        <v>H5311</v>
      </c>
      <c r="F5284">
        <v>105860</v>
      </c>
      <c r="G5284" s="1" t="str">
        <f>_xll.BDS("SPX Index","CHAIN_TICKERS", "CHAIN_STRIKE_PX_OVRD",F5284, "CHAIN_PUT_CALL_TYPE_OVRD=P", "CHAIN_PERIODICITY_OVRD=M")</f>
        <v>SPX US 11/20/15 P2700</v>
      </c>
    </row>
    <row r="5285" spans="1:7" x14ac:dyDescent="0.25">
      <c r="A5285">
        <v>0</v>
      </c>
      <c r="B5285" s="9">
        <v>1.3249315068493151E-4</v>
      </c>
      <c r="C5285" s="9" t="str">
        <f t="shared" si="164"/>
        <v>$H$5312</v>
      </c>
      <c r="D5285" s="9" t="str">
        <f t="shared" si="165"/>
        <v>H5312</v>
      </c>
      <c r="F5285">
        <v>105880</v>
      </c>
      <c r="G5285" s="1" t="str">
        <f>_xll.BDS("SPX Index","CHAIN_TICKERS", "CHAIN_STRIKE_PX_OVRD",F5285, "CHAIN_PUT_CALL_TYPE_OVRD=P", "CHAIN_PERIODICITY_OVRD=M")</f>
        <v>SPX US 11/20/15 P2700</v>
      </c>
    </row>
    <row r="5286" spans="1:7" x14ac:dyDescent="0.25">
      <c r="A5286">
        <v>0</v>
      </c>
      <c r="B5286" s="9">
        <v>1.2975342465753424E-4</v>
      </c>
      <c r="C5286" s="9" t="str">
        <f t="shared" si="164"/>
        <v>$H$5313</v>
      </c>
      <c r="D5286" s="9" t="str">
        <f t="shared" si="165"/>
        <v>H5313</v>
      </c>
      <c r="F5286">
        <v>105900</v>
      </c>
      <c r="G5286" s="1" t="str">
        <f>_xll.BDS("SPX Index","CHAIN_TICKERS", "CHAIN_STRIKE_PX_OVRD",F5286, "CHAIN_PUT_CALL_TYPE_OVRD=P", "CHAIN_PERIODICITY_OVRD=M")</f>
        <v>SPX US 11/20/15 P2700</v>
      </c>
    </row>
    <row r="5287" spans="1:7" x14ac:dyDescent="0.25">
      <c r="A5287">
        <v>0</v>
      </c>
      <c r="B5287" s="9">
        <v>1.3112328767123286E-4</v>
      </c>
      <c r="C5287" s="9" t="str">
        <f t="shared" si="164"/>
        <v>$H$5314</v>
      </c>
      <c r="D5287" s="9" t="str">
        <f t="shared" si="165"/>
        <v>H5314</v>
      </c>
      <c r="F5287">
        <v>105920</v>
      </c>
      <c r="G5287" s="1" t="str">
        <f>_xll.BDS("SPX Index","CHAIN_TICKERS", "CHAIN_STRIKE_PX_OVRD",F5287, "CHAIN_PUT_CALL_TYPE_OVRD=P", "CHAIN_PERIODICITY_OVRD=M")</f>
        <v>SPX US 11/20/15 P2700</v>
      </c>
    </row>
    <row r="5288" spans="1:7" x14ac:dyDescent="0.25">
      <c r="A5288">
        <v>0</v>
      </c>
      <c r="B5288" s="9">
        <v>1.3054794520547943E-4</v>
      </c>
      <c r="C5288" s="9" t="str">
        <f t="shared" si="164"/>
        <v>$H$5315</v>
      </c>
      <c r="D5288" s="9" t="str">
        <f t="shared" si="165"/>
        <v>H5315</v>
      </c>
      <c r="F5288">
        <v>105940</v>
      </c>
      <c r="G5288" s="1" t="str">
        <f>_xll.BDS("SPX Index","CHAIN_TICKERS", "CHAIN_STRIKE_PX_OVRD",F5288, "CHAIN_PUT_CALL_TYPE_OVRD=P", "CHAIN_PERIODICITY_OVRD=M")</f>
        <v>SPX US 11/20/15 P2700</v>
      </c>
    </row>
    <row r="5289" spans="1:7" x14ac:dyDescent="0.25">
      <c r="A5289">
        <v>0</v>
      </c>
      <c r="B5289" s="9">
        <v>1.3221917808219178E-4</v>
      </c>
      <c r="C5289" s="9" t="str">
        <f t="shared" si="164"/>
        <v>$H$5316</v>
      </c>
      <c r="D5289" s="9" t="str">
        <f t="shared" si="165"/>
        <v>H5316</v>
      </c>
      <c r="F5289">
        <v>105960</v>
      </c>
      <c r="G5289" s="1" t="str">
        <f>_xll.BDS("SPX Index","CHAIN_TICKERS", "CHAIN_STRIKE_PX_OVRD",F5289, "CHAIN_PUT_CALL_TYPE_OVRD=P", "CHAIN_PERIODICITY_OVRD=M")</f>
        <v>SPX US 11/20/15 P2700</v>
      </c>
    </row>
    <row r="5290" spans="1:7" x14ac:dyDescent="0.25">
      <c r="A5290">
        <v>0</v>
      </c>
      <c r="B5290" s="9">
        <v>1.3120547945205479E-4</v>
      </c>
      <c r="C5290" s="9" t="str">
        <f t="shared" si="164"/>
        <v>$H$5317</v>
      </c>
      <c r="D5290" s="9" t="str">
        <f t="shared" si="165"/>
        <v>H5317</v>
      </c>
      <c r="F5290">
        <v>105980</v>
      </c>
      <c r="G5290" s="1" t="str">
        <f>_xll.BDS("SPX Index","CHAIN_TICKERS", "CHAIN_STRIKE_PX_OVRD",F5290, "CHAIN_PUT_CALL_TYPE_OVRD=P", "CHAIN_PERIODICITY_OVRD=M")</f>
        <v>SPX US 11/20/15 P2700</v>
      </c>
    </row>
    <row r="5291" spans="1:7" x14ac:dyDescent="0.25">
      <c r="A5291">
        <v>0</v>
      </c>
      <c r="B5291" s="9">
        <v>1.3147945205479452E-4</v>
      </c>
      <c r="C5291" s="9" t="str">
        <f t="shared" si="164"/>
        <v>$H$5318</v>
      </c>
      <c r="D5291" s="9" t="str">
        <f t="shared" si="165"/>
        <v>H5318</v>
      </c>
      <c r="F5291">
        <v>106000</v>
      </c>
      <c r="G5291" s="1" t="str">
        <f>_xll.BDS("SPX Index","CHAIN_TICKERS", "CHAIN_STRIKE_PX_OVRD",F5291, "CHAIN_PUT_CALL_TYPE_OVRD=P", "CHAIN_PERIODICITY_OVRD=M")</f>
        <v>SPX US 11/20/15 P2700</v>
      </c>
    </row>
    <row r="5292" spans="1:7" x14ac:dyDescent="0.25">
      <c r="A5292">
        <v>0</v>
      </c>
      <c r="B5292" s="9">
        <v>1.3057534246575342E-4</v>
      </c>
      <c r="C5292" s="9" t="str">
        <f t="shared" si="164"/>
        <v>$H$5319</v>
      </c>
      <c r="D5292" s="9" t="str">
        <f t="shared" si="165"/>
        <v>H5319</v>
      </c>
      <c r="F5292">
        <v>106020</v>
      </c>
      <c r="G5292" s="1" t="str">
        <f>_xll.BDS("SPX Index","CHAIN_TICKERS", "CHAIN_STRIKE_PX_OVRD",F5292, "CHAIN_PUT_CALL_TYPE_OVRD=P", "CHAIN_PERIODICITY_OVRD=M")</f>
        <v>SPX US 11/20/15 P2700</v>
      </c>
    </row>
    <row r="5293" spans="1:7" x14ac:dyDescent="0.25">
      <c r="A5293">
        <v>0</v>
      </c>
      <c r="B5293" s="9">
        <v>1.293972602739726E-4</v>
      </c>
      <c r="C5293" s="9" t="str">
        <f t="shared" si="164"/>
        <v>$H$5320</v>
      </c>
      <c r="D5293" s="9" t="str">
        <f t="shared" si="165"/>
        <v>H5320</v>
      </c>
      <c r="F5293">
        <v>106040</v>
      </c>
      <c r="G5293" s="1" t="str">
        <f>_xll.BDS("SPX Index","CHAIN_TICKERS", "CHAIN_STRIKE_PX_OVRD",F5293, "CHAIN_PUT_CALL_TYPE_OVRD=P", "CHAIN_PERIODICITY_OVRD=M")</f>
        <v>SPX US 11/20/15 P2700</v>
      </c>
    </row>
    <row r="5294" spans="1:7" x14ac:dyDescent="0.25">
      <c r="A5294">
        <v>0</v>
      </c>
      <c r="B5294" s="9">
        <v>1.2964383561643835E-4</v>
      </c>
      <c r="C5294" s="9" t="str">
        <f t="shared" si="164"/>
        <v>$H$5321</v>
      </c>
      <c r="D5294" s="9" t="str">
        <f t="shared" si="165"/>
        <v>H5321</v>
      </c>
      <c r="F5294">
        <v>106060</v>
      </c>
      <c r="G5294" s="1" t="str">
        <f>_xll.BDS("SPX Index","CHAIN_TICKERS", "CHAIN_STRIKE_PX_OVRD",F5294, "CHAIN_PUT_CALL_TYPE_OVRD=P", "CHAIN_PERIODICITY_OVRD=M")</f>
        <v>SPX US 11/20/15 P2700</v>
      </c>
    </row>
    <row r="5295" spans="1:7" x14ac:dyDescent="0.25">
      <c r="A5295">
        <v>0</v>
      </c>
      <c r="B5295" s="9">
        <v>1.272054794520548E-4</v>
      </c>
      <c r="C5295" s="9" t="str">
        <f t="shared" si="164"/>
        <v>$H$5322</v>
      </c>
      <c r="D5295" s="9" t="str">
        <f t="shared" si="165"/>
        <v>H5322</v>
      </c>
      <c r="F5295">
        <v>106080</v>
      </c>
      <c r="G5295" s="1" t="str">
        <f>_xll.BDS("SPX Index","CHAIN_TICKERS", "CHAIN_STRIKE_PX_OVRD",F5295, "CHAIN_PUT_CALL_TYPE_OVRD=P", "CHAIN_PERIODICITY_OVRD=M")</f>
        <v>SPX US 11/20/15 P2700</v>
      </c>
    </row>
    <row r="5296" spans="1:7" x14ac:dyDescent="0.25">
      <c r="A5296">
        <v>0</v>
      </c>
      <c r="B5296" s="9">
        <v>1.2690410958904108E-4</v>
      </c>
      <c r="C5296" s="9" t="str">
        <f t="shared" si="164"/>
        <v>$H$5323</v>
      </c>
      <c r="D5296" s="9" t="str">
        <f t="shared" si="165"/>
        <v>H5323</v>
      </c>
      <c r="F5296">
        <v>106100</v>
      </c>
      <c r="G5296" s="1" t="str">
        <f>_xll.BDS("SPX Index","CHAIN_TICKERS", "CHAIN_STRIKE_PX_OVRD",F5296, "CHAIN_PUT_CALL_TYPE_OVRD=P", "CHAIN_PERIODICITY_OVRD=M")</f>
        <v>SPX US 11/20/15 P2700</v>
      </c>
    </row>
    <row r="5297" spans="1:7" x14ac:dyDescent="0.25">
      <c r="A5297">
        <v>0</v>
      </c>
      <c r="B5297" s="9">
        <v>1.2457534246575341E-4</v>
      </c>
      <c r="C5297" s="9" t="str">
        <f t="shared" si="164"/>
        <v>$H$5324</v>
      </c>
      <c r="D5297" s="9" t="str">
        <f t="shared" si="165"/>
        <v>H5324</v>
      </c>
      <c r="F5297">
        <v>106120</v>
      </c>
      <c r="G5297" s="1" t="str">
        <f>_xll.BDS("SPX Index","CHAIN_TICKERS", "CHAIN_STRIKE_PX_OVRD",F5297, "CHAIN_PUT_CALL_TYPE_OVRD=P", "CHAIN_PERIODICITY_OVRD=M")</f>
        <v>SPX US 11/20/15 P2700</v>
      </c>
    </row>
    <row r="5298" spans="1:7" x14ac:dyDescent="0.25">
      <c r="A5298">
        <v>0</v>
      </c>
      <c r="B5298" s="9">
        <v>1.2400000000000001E-4</v>
      </c>
      <c r="C5298" s="9" t="str">
        <f t="shared" si="164"/>
        <v>$H$5325</v>
      </c>
      <c r="D5298" s="9" t="str">
        <f t="shared" si="165"/>
        <v>H5325</v>
      </c>
      <c r="F5298">
        <v>106140</v>
      </c>
      <c r="G5298" s="1" t="str">
        <f>_xll.BDS("SPX Index","CHAIN_TICKERS", "CHAIN_STRIKE_PX_OVRD",F5298, "CHAIN_PUT_CALL_TYPE_OVRD=P", "CHAIN_PERIODICITY_OVRD=M")</f>
        <v>SPX US 11/20/15 P2700</v>
      </c>
    </row>
    <row r="5299" spans="1:7" x14ac:dyDescent="0.25">
      <c r="A5299">
        <v>0</v>
      </c>
      <c r="B5299" s="9">
        <v>1.2821917808219176E-4</v>
      </c>
      <c r="C5299" s="9" t="str">
        <f t="shared" si="164"/>
        <v>$H$5326</v>
      </c>
      <c r="D5299" s="9" t="str">
        <f t="shared" si="165"/>
        <v>H5326</v>
      </c>
      <c r="F5299">
        <v>106160</v>
      </c>
      <c r="G5299" s="1" t="str">
        <f>_xll.BDS("SPX Index","CHAIN_TICKERS", "CHAIN_STRIKE_PX_OVRD",F5299, "CHAIN_PUT_CALL_TYPE_OVRD=P", "CHAIN_PERIODICITY_OVRD=M")</f>
        <v>SPX US 11/20/15 P2700</v>
      </c>
    </row>
    <row r="5300" spans="1:7" x14ac:dyDescent="0.25">
      <c r="A5300">
        <v>0</v>
      </c>
      <c r="B5300" s="9">
        <v>1.2947945205479453E-4</v>
      </c>
      <c r="C5300" s="9" t="str">
        <f t="shared" si="164"/>
        <v>$H$5327</v>
      </c>
      <c r="D5300" s="9" t="str">
        <f t="shared" si="165"/>
        <v>H5327</v>
      </c>
      <c r="F5300">
        <v>106180</v>
      </c>
      <c r="G5300" s="1" t="str">
        <f>_xll.BDS("SPX Index","CHAIN_TICKERS", "CHAIN_STRIKE_PX_OVRD",F5300, "CHAIN_PUT_CALL_TYPE_OVRD=P", "CHAIN_PERIODICITY_OVRD=M")</f>
        <v>SPX US 11/20/15 P2700</v>
      </c>
    </row>
    <row r="5301" spans="1:7" x14ac:dyDescent="0.25">
      <c r="A5301">
        <v>1</v>
      </c>
      <c r="B5301" s="9">
        <v>1.2863013698630136E-4</v>
      </c>
      <c r="C5301" s="9" t="str">
        <f t="shared" si="164"/>
        <v>$H$5328</v>
      </c>
      <c r="D5301" s="9" t="str">
        <f t="shared" si="165"/>
        <v>H5328</v>
      </c>
      <c r="F5301">
        <v>106200</v>
      </c>
      <c r="G5301" s="1" t="str">
        <f>_xll.BDS("SPX Index","CHAIN_TICKERS", "CHAIN_STRIKE_PX_OVRD",F5301, "CHAIN_PUT_CALL_TYPE_OVRD=P", "CHAIN_PERIODICITY_OVRD=M")</f>
        <v>SPX US 11/20/15 P2700</v>
      </c>
    </row>
    <row r="5302" spans="1:7" x14ac:dyDescent="0.25">
      <c r="A5302">
        <v>0</v>
      </c>
      <c r="B5302" s="9">
        <v>1.2915068493150685E-4</v>
      </c>
      <c r="C5302" s="9" t="str">
        <f t="shared" si="164"/>
        <v>$H$5329</v>
      </c>
      <c r="D5302" s="9" t="str">
        <f t="shared" si="165"/>
        <v>H5329</v>
      </c>
      <c r="F5302">
        <v>106220</v>
      </c>
      <c r="G5302" s="1" t="str">
        <f>_xll.BDS("SPX Index","CHAIN_TICKERS", "CHAIN_STRIKE_PX_OVRD",F5302, "CHAIN_PUT_CALL_TYPE_OVRD=P", "CHAIN_PERIODICITY_OVRD=M")</f>
        <v>SPX US 11/20/15 P2700</v>
      </c>
    </row>
    <row r="5303" spans="1:7" x14ac:dyDescent="0.25">
      <c r="A5303">
        <v>0</v>
      </c>
      <c r="B5303" s="9">
        <v>1.308219178082192E-4</v>
      </c>
      <c r="C5303" s="9" t="str">
        <f t="shared" si="164"/>
        <v>$H$5330</v>
      </c>
      <c r="D5303" s="9" t="str">
        <f t="shared" si="165"/>
        <v>H5330</v>
      </c>
      <c r="F5303">
        <v>106240</v>
      </c>
      <c r="G5303" s="1" t="str">
        <f>_xll.BDS("SPX Index","CHAIN_TICKERS", "CHAIN_STRIKE_PX_OVRD",F5303, "CHAIN_PUT_CALL_TYPE_OVRD=P", "CHAIN_PERIODICITY_OVRD=M")</f>
        <v>SPX US 11/20/15 P2700</v>
      </c>
    </row>
    <row r="5304" spans="1:7" x14ac:dyDescent="0.25">
      <c r="A5304">
        <v>0</v>
      </c>
      <c r="B5304" s="9">
        <v>1.3194520547945204E-4</v>
      </c>
      <c r="C5304" s="9" t="str">
        <f t="shared" si="164"/>
        <v>$H$5331</v>
      </c>
      <c r="D5304" s="9" t="str">
        <f t="shared" si="165"/>
        <v>H5331</v>
      </c>
      <c r="F5304">
        <v>106260</v>
      </c>
      <c r="G5304" s="1" t="str">
        <f>_xll.BDS("SPX Index","CHAIN_TICKERS", "CHAIN_STRIKE_PX_OVRD",F5304, "CHAIN_PUT_CALL_TYPE_OVRD=P", "CHAIN_PERIODICITY_OVRD=M")</f>
        <v>SPX US 11/20/15 P2700</v>
      </c>
    </row>
    <row r="5305" spans="1:7" x14ac:dyDescent="0.25">
      <c r="A5305">
        <v>0</v>
      </c>
      <c r="B5305" s="9">
        <v>1.3093150684931508E-4</v>
      </c>
      <c r="C5305" s="9" t="str">
        <f t="shared" si="164"/>
        <v>$H$5332</v>
      </c>
      <c r="D5305" s="9" t="str">
        <f t="shared" si="165"/>
        <v>H5332</v>
      </c>
      <c r="F5305">
        <v>106280</v>
      </c>
      <c r="G5305" s="1" t="str">
        <f>_xll.BDS("SPX Index","CHAIN_TICKERS", "CHAIN_STRIKE_PX_OVRD",F5305, "CHAIN_PUT_CALL_TYPE_OVRD=P", "CHAIN_PERIODICITY_OVRD=M")</f>
        <v>SPX US 11/20/15 P2700</v>
      </c>
    </row>
    <row r="5306" spans="1:7" x14ac:dyDescent="0.25">
      <c r="A5306">
        <v>0</v>
      </c>
      <c r="B5306" s="9">
        <v>1.306027397260274E-4</v>
      </c>
      <c r="C5306" s="9" t="str">
        <f t="shared" si="164"/>
        <v>$H$5333</v>
      </c>
      <c r="D5306" s="9" t="str">
        <f t="shared" si="165"/>
        <v>H5333</v>
      </c>
      <c r="F5306">
        <v>106300</v>
      </c>
      <c r="G5306" s="1" t="str">
        <f>_xll.BDS("SPX Index","CHAIN_TICKERS", "CHAIN_STRIKE_PX_OVRD",F5306, "CHAIN_PUT_CALL_TYPE_OVRD=P", "CHAIN_PERIODICITY_OVRD=M")</f>
        <v>SPX US 11/20/15 P2700</v>
      </c>
    </row>
    <row r="5307" spans="1:7" x14ac:dyDescent="0.25">
      <c r="A5307">
        <v>0</v>
      </c>
      <c r="B5307" s="9">
        <v>1.3169863013698632E-4</v>
      </c>
      <c r="C5307" s="9" t="str">
        <f t="shared" si="164"/>
        <v>$H$5334</v>
      </c>
      <c r="D5307" s="9" t="str">
        <f t="shared" si="165"/>
        <v>H5334</v>
      </c>
      <c r="F5307">
        <v>106320</v>
      </c>
      <c r="G5307" s="1" t="str">
        <f>_xll.BDS("SPX Index","CHAIN_TICKERS", "CHAIN_STRIKE_PX_OVRD",F5307, "CHAIN_PUT_CALL_TYPE_OVRD=P", "CHAIN_PERIODICITY_OVRD=M")</f>
        <v>SPX US 11/20/15 P2700</v>
      </c>
    </row>
    <row r="5308" spans="1:7" x14ac:dyDescent="0.25">
      <c r="A5308">
        <v>0</v>
      </c>
      <c r="B5308" s="9">
        <v>1.3339726027397259E-4</v>
      </c>
      <c r="C5308" s="9" t="str">
        <f t="shared" si="164"/>
        <v>$H$5335</v>
      </c>
      <c r="D5308" s="9" t="str">
        <f t="shared" si="165"/>
        <v>H5335</v>
      </c>
      <c r="F5308">
        <v>106340</v>
      </c>
      <c r="G5308" s="1" t="str">
        <f>_xll.BDS("SPX Index","CHAIN_TICKERS", "CHAIN_STRIKE_PX_OVRD",F5308, "CHAIN_PUT_CALL_TYPE_OVRD=P", "CHAIN_PERIODICITY_OVRD=M")</f>
        <v>SPX US 11/20/15 P2700</v>
      </c>
    </row>
    <row r="5309" spans="1:7" x14ac:dyDescent="0.25">
      <c r="A5309">
        <v>0</v>
      </c>
      <c r="B5309" s="9">
        <v>1.357808219178082E-4</v>
      </c>
      <c r="C5309" s="9" t="str">
        <f t="shared" si="164"/>
        <v>$H$5336</v>
      </c>
      <c r="D5309" s="9" t="str">
        <f t="shared" si="165"/>
        <v>H5336</v>
      </c>
      <c r="F5309">
        <v>106360</v>
      </c>
      <c r="G5309" s="1" t="str">
        <f>_xll.BDS("SPX Index","CHAIN_TICKERS", "CHAIN_STRIKE_PX_OVRD",F5309, "CHAIN_PUT_CALL_TYPE_OVRD=P", "CHAIN_PERIODICITY_OVRD=M")</f>
        <v>SPX US 11/20/15 P2700</v>
      </c>
    </row>
    <row r="5310" spans="1:7" x14ac:dyDescent="0.25">
      <c r="A5310">
        <v>0</v>
      </c>
      <c r="B5310" s="9">
        <v>1.3539726027397261E-4</v>
      </c>
      <c r="C5310" s="9" t="str">
        <f t="shared" si="164"/>
        <v>$H$5337</v>
      </c>
      <c r="D5310" s="9" t="str">
        <f t="shared" si="165"/>
        <v>H5337</v>
      </c>
      <c r="F5310">
        <v>106380</v>
      </c>
      <c r="G5310" s="1" t="str">
        <f>_xll.BDS("SPX Index","CHAIN_TICKERS", "CHAIN_STRIKE_PX_OVRD",F5310, "CHAIN_PUT_CALL_TYPE_OVRD=P", "CHAIN_PERIODICITY_OVRD=M")</f>
        <v>SPX US 11/20/15 P2700</v>
      </c>
    </row>
    <row r="5311" spans="1:7" x14ac:dyDescent="0.25">
      <c r="A5311">
        <v>0</v>
      </c>
      <c r="B5311" s="9">
        <v>1.3539726027397261E-4</v>
      </c>
      <c r="C5311" s="9" t="str">
        <f t="shared" si="164"/>
        <v>$H$5338</v>
      </c>
      <c r="D5311" s="9" t="str">
        <f t="shared" si="165"/>
        <v>H5338</v>
      </c>
      <c r="F5311">
        <v>106400</v>
      </c>
      <c r="G5311" s="1" t="str">
        <f>_xll.BDS("SPX Index","CHAIN_TICKERS", "CHAIN_STRIKE_PX_OVRD",F5311, "CHAIN_PUT_CALL_TYPE_OVRD=P", "CHAIN_PERIODICITY_OVRD=M")</f>
        <v>SPX US 11/20/15 P2700</v>
      </c>
    </row>
    <row r="5312" spans="1:7" x14ac:dyDescent="0.25">
      <c r="A5312">
        <v>0</v>
      </c>
      <c r="B5312" s="9">
        <v>1.3482191780821918E-4</v>
      </c>
      <c r="C5312" s="9" t="str">
        <f t="shared" si="164"/>
        <v>$H$5339</v>
      </c>
      <c r="D5312" s="9" t="str">
        <f t="shared" si="165"/>
        <v>H5339</v>
      </c>
      <c r="F5312">
        <v>106420</v>
      </c>
      <c r="G5312" s="1" t="str">
        <f>_xll.BDS("SPX Index","CHAIN_TICKERS", "CHAIN_STRIKE_PX_OVRD",F5312, "CHAIN_PUT_CALL_TYPE_OVRD=P", "CHAIN_PERIODICITY_OVRD=M")</f>
        <v>SPX US 11/20/15 P2700</v>
      </c>
    </row>
    <row r="5313" spans="1:7" x14ac:dyDescent="0.25">
      <c r="A5313">
        <v>0</v>
      </c>
      <c r="B5313" s="9">
        <v>1.355068493150685E-4</v>
      </c>
      <c r="C5313" s="9" t="str">
        <f t="shared" si="164"/>
        <v>$H$5340</v>
      </c>
      <c r="D5313" s="9" t="str">
        <f t="shared" si="165"/>
        <v>H5340</v>
      </c>
      <c r="F5313">
        <v>106440</v>
      </c>
      <c r="G5313" s="1" t="str">
        <f>_xll.BDS("SPX Index","CHAIN_TICKERS", "CHAIN_STRIKE_PX_OVRD",F5313, "CHAIN_PUT_CALL_TYPE_OVRD=P", "CHAIN_PERIODICITY_OVRD=M")</f>
        <v>SPX US 11/20/15 P2700</v>
      </c>
    </row>
    <row r="5314" spans="1:7" x14ac:dyDescent="0.25">
      <c r="A5314">
        <v>0</v>
      </c>
      <c r="B5314" s="9">
        <v>1.3547945205479454E-4</v>
      </c>
      <c r="C5314" s="9" t="str">
        <f t="shared" si="164"/>
        <v>$H$5341</v>
      </c>
      <c r="D5314" s="9" t="str">
        <f t="shared" si="165"/>
        <v>H5341</v>
      </c>
      <c r="F5314">
        <v>106460</v>
      </c>
      <c r="G5314" s="1" t="str">
        <f>_xll.BDS("SPX Index","CHAIN_TICKERS", "CHAIN_STRIKE_PX_OVRD",F5314, "CHAIN_PUT_CALL_TYPE_OVRD=P", "CHAIN_PERIODICITY_OVRD=M")</f>
        <v>SPX US 11/20/15 P2700</v>
      </c>
    </row>
    <row r="5315" spans="1:7" x14ac:dyDescent="0.25">
      <c r="A5315">
        <v>0</v>
      </c>
      <c r="B5315" s="9">
        <v>1.3575342465753425E-4</v>
      </c>
      <c r="C5315" s="9" t="str">
        <f t="shared" si="164"/>
        <v>$H$5342</v>
      </c>
      <c r="D5315" s="9" t="str">
        <f t="shared" si="165"/>
        <v>H5342</v>
      </c>
      <c r="F5315">
        <v>106480</v>
      </c>
      <c r="G5315" s="1" t="str">
        <f>_xll.BDS("SPX Index","CHAIN_TICKERS", "CHAIN_STRIKE_PX_OVRD",F5315, "CHAIN_PUT_CALL_TYPE_OVRD=P", "CHAIN_PERIODICITY_OVRD=M")</f>
        <v>SPX US 11/20/15 P2700</v>
      </c>
    </row>
    <row r="5316" spans="1:7" x14ac:dyDescent="0.25">
      <c r="A5316">
        <v>0</v>
      </c>
      <c r="B5316" s="9">
        <v>1.3597260273972604E-4</v>
      </c>
      <c r="C5316" s="9" t="str">
        <f t="shared" ref="C5316:C5379" si="166">ADDRESS(ROW(B5316)+MATCH(1,B5316:B5342),8)</f>
        <v>$H$5343</v>
      </c>
      <c r="D5316" s="9" t="str">
        <f t="shared" ref="D5316:D5379" si="167">"H"&amp;(ROW(B5316)+MATCH(1,B5316:B5342))</f>
        <v>H5343</v>
      </c>
      <c r="F5316">
        <v>106500</v>
      </c>
      <c r="G5316" s="1" t="str">
        <f>_xll.BDS("SPX Index","CHAIN_TICKERS", "CHAIN_STRIKE_PX_OVRD",F5316, "CHAIN_PUT_CALL_TYPE_OVRD=P", "CHAIN_PERIODICITY_OVRD=M")</f>
        <v>SPX US 11/20/15 P2700</v>
      </c>
    </row>
    <row r="5317" spans="1:7" x14ac:dyDescent="0.25">
      <c r="A5317">
        <v>0</v>
      </c>
      <c r="B5317" s="9">
        <v>1.3509589041095889E-4</v>
      </c>
      <c r="C5317" s="9" t="str">
        <f t="shared" si="166"/>
        <v>$H$5344</v>
      </c>
      <c r="D5317" s="9" t="str">
        <f t="shared" si="167"/>
        <v>H5344</v>
      </c>
      <c r="F5317">
        <v>106520</v>
      </c>
      <c r="G5317" s="1" t="str">
        <f>_xll.BDS("SPX Index","CHAIN_TICKERS", "CHAIN_STRIKE_PX_OVRD",F5317, "CHAIN_PUT_CALL_TYPE_OVRD=P", "CHAIN_PERIODICITY_OVRD=M")</f>
        <v>SPX US 11/20/15 P2700</v>
      </c>
    </row>
    <row r="5318" spans="1:7" x14ac:dyDescent="0.25">
      <c r="A5318">
        <v>0</v>
      </c>
      <c r="B5318" s="9">
        <v>1.360821917808219E-4</v>
      </c>
      <c r="C5318" s="9" t="str">
        <f t="shared" si="166"/>
        <v>$H$5345</v>
      </c>
      <c r="D5318" s="9" t="str">
        <f t="shared" si="167"/>
        <v>H5345</v>
      </c>
      <c r="F5318">
        <v>106540</v>
      </c>
      <c r="G5318" s="1" t="str">
        <f>_xll.BDS("SPX Index","CHAIN_TICKERS", "CHAIN_STRIKE_PX_OVRD",F5318, "CHAIN_PUT_CALL_TYPE_OVRD=P", "CHAIN_PERIODICITY_OVRD=M")</f>
        <v>SPX US 11/20/15 P2700</v>
      </c>
    </row>
    <row r="5319" spans="1:7" x14ac:dyDescent="0.25">
      <c r="A5319">
        <v>0</v>
      </c>
      <c r="B5319" s="9">
        <v>1.357808219178082E-4</v>
      </c>
      <c r="C5319" s="9" t="str">
        <f t="shared" si="166"/>
        <v>$H$5346</v>
      </c>
      <c r="D5319" s="9" t="str">
        <f t="shared" si="167"/>
        <v>H5346</v>
      </c>
      <c r="F5319">
        <v>106560</v>
      </c>
      <c r="G5319" s="1" t="str">
        <f>_xll.BDS("SPX Index","CHAIN_TICKERS", "CHAIN_STRIKE_PX_OVRD",F5319, "CHAIN_PUT_CALL_TYPE_OVRD=P", "CHAIN_PERIODICITY_OVRD=M")</f>
        <v>SPX US 11/20/15 P2700</v>
      </c>
    </row>
    <row r="5320" spans="1:7" x14ac:dyDescent="0.25">
      <c r="A5320">
        <v>1</v>
      </c>
      <c r="B5320" s="9">
        <v>1.3632876712328768E-4</v>
      </c>
      <c r="C5320" s="9" t="str">
        <f t="shared" si="166"/>
        <v>$H$5347</v>
      </c>
      <c r="D5320" s="9" t="str">
        <f t="shared" si="167"/>
        <v>H5347</v>
      </c>
      <c r="F5320">
        <v>106580</v>
      </c>
      <c r="G5320" s="1" t="str">
        <f>_xll.BDS("SPX Index","CHAIN_TICKERS", "CHAIN_STRIKE_PX_OVRD",F5320, "CHAIN_PUT_CALL_TYPE_OVRD=P", "CHAIN_PERIODICITY_OVRD=M")</f>
        <v>SPX US 11/20/15 P2700</v>
      </c>
    </row>
    <row r="5321" spans="1:7" x14ac:dyDescent="0.25">
      <c r="A5321">
        <v>0</v>
      </c>
      <c r="B5321" s="9">
        <v>1.3627397260273973E-4</v>
      </c>
      <c r="C5321" s="9" t="str">
        <f t="shared" si="166"/>
        <v>$H$5348</v>
      </c>
      <c r="D5321" s="9" t="str">
        <f t="shared" si="167"/>
        <v>H5348</v>
      </c>
      <c r="F5321">
        <v>106600</v>
      </c>
      <c r="G5321" s="1" t="str">
        <f>_xll.BDS("SPX Index","CHAIN_TICKERS", "CHAIN_STRIKE_PX_OVRD",F5321, "CHAIN_PUT_CALL_TYPE_OVRD=P", "CHAIN_PERIODICITY_OVRD=M")</f>
        <v>SPX US 11/20/15 P2700</v>
      </c>
    </row>
    <row r="5322" spans="1:7" x14ac:dyDescent="0.25">
      <c r="A5322">
        <v>0</v>
      </c>
      <c r="B5322" s="9">
        <v>1.3682191780821918E-4</v>
      </c>
      <c r="C5322" s="9" t="str">
        <f t="shared" si="166"/>
        <v>$H$5349</v>
      </c>
      <c r="D5322" s="9" t="str">
        <f t="shared" si="167"/>
        <v>H5349</v>
      </c>
      <c r="F5322">
        <v>106620</v>
      </c>
      <c r="G5322" s="1" t="str">
        <f>_xll.BDS("SPX Index","CHAIN_TICKERS", "CHAIN_STRIKE_PX_OVRD",F5322, "CHAIN_PUT_CALL_TYPE_OVRD=P", "CHAIN_PERIODICITY_OVRD=M")</f>
        <v>SPX US 11/20/15 P2700</v>
      </c>
    </row>
    <row r="5323" spans="1:7" x14ac:dyDescent="0.25">
      <c r="A5323">
        <v>0</v>
      </c>
      <c r="B5323" s="9">
        <v>1.372054794520548E-4</v>
      </c>
      <c r="C5323" s="9" t="str">
        <f t="shared" si="166"/>
        <v>$H$5350</v>
      </c>
      <c r="D5323" s="9" t="str">
        <f t="shared" si="167"/>
        <v>H5350</v>
      </c>
      <c r="F5323">
        <v>106640</v>
      </c>
      <c r="G5323" s="1" t="str">
        <f>_xll.BDS("SPX Index","CHAIN_TICKERS", "CHAIN_STRIKE_PX_OVRD",F5323, "CHAIN_PUT_CALL_TYPE_OVRD=P", "CHAIN_PERIODICITY_OVRD=M")</f>
        <v>SPX US 11/20/15 P2700</v>
      </c>
    </row>
    <row r="5324" spans="1:7" x14ac:dyDescent="0.25">
      <c r="A5324">
        <v>0</v>
      </c>
      <c r="B5324" s="9">
        <v>1.3632876712328768E-4</v>
      </c>
      <c r="C5324" s="9" t="str">
        <f t="shared" si="166"/>
        <v>$H$5351</v>
      </c>
      <c r="D5324" s="9" t="str">
        <f t="shared" si="167"/>
        <v>H5351</v>
      </c>
      <c r="F5324">
        <v>106660</v>
      </c>
      <c r="G5324" s="1" t="str">
        <f>_xll.BDS("SPX Index","CHAIN_TICKERS", "CHAIN_STRIKE_PX_OVRD",F5324, "CHAIN_PUT_CALL_TYPE_OVRD=P", "CHAIN_PERIODICITY_OVRD=M")</f>
        <v>SPX US 11/20/15 P2700</v>
      </c>
    </row>
    <row r="5325" spans="1:7" x14ac:dyDescent="0.25">
      <c r="A5325">
        <v>0</v>
      </c>
      <c r="B5325" s="9">
        <v>1.3460273972602742E-4</v>
      </c>
      <c r="C5325" s="9" t="str">
        <f t="shared" si="166"/>
        <v>$H$5352</v>
      </c>
      <c r="D5325" s="9" t="str">
        <f t="shared" si="167"/>
        <v>H5352</v>
      </c>
      <c r="F5325">
        <v>106680</v>
      </c>
      <c r="G5325" s="1" t="str">
        <f>_xll.BDS("SPX Index","CHAIN_TICKERS", "CHAIN_STRIKE_PX_OVRD",F5325, "CHAIN_PUT_CALL_TYPE_OVRD=P", "CHAIN_PERIODICITY_OVRD=M")</f>
        <v>SPX US 11/20/15 P2700</v>
      </c>
    </row>
    <row r="5326" spans="1:7" x14ac:dyDescent="0.25">
      <c r="A5326">
        <v>0</v>
      </c>
      <c r="B5326" s="9">
        <v>1.3284931506849315E-4</v>
      </c>
      <c r="C5326" s="9" t="str">
        <f t="shared" si="166"/>
        <v>$H$5353</v>
      </c>
      <c r="D5326" s="9" t="str">
        <f t="shared" si="167"/>
        <v>H5353</v>
      </c>
      <c r="F5326">
        <v>106700</v>
      </c>
      <c r="G5326" s="1" t="str">
        <f>_xll.BDS("SPX Index","CHAIN_TICKERS", "CHAIN_STRIKE_PX_OVRD",F5326, "CHAIN_PUT_CALL_TYPE_OVRD=P", "CHAIN_PERIODICITY_OVRD=M")</f>
        <v>SPX US 11/20/15 P2700</v>
      </c>
    </row>
    <row r="5327" spans="1:7" x14ac:dyDescent="0.25">
      <c r="A5327">
        <v>0</v>
      </c>
      <c r="B5327" s="9">
        <v>1.3312328767123288E-4</v>
      </c>
      <c r="C5327" s="9" t="str">
        <f t="shared" si="166"/>
        <v>$H$5354</v>
      </c>
      <c r="D5327" s="9" t="str">
        <f t="shared" si="167"/>
        <v>H5354</v>
      </c>
      <c r="F5327">
        <v>106720</v>
      </c>
      <c r="G5327" s="1" t="str">
        <f>_xll.BDS("SPX Index","CHAIN_TICKERS", "CHAIN_STRIKE_PX_OVRD",F5327, "CHAIN_PUT_CALL_TYPE_OVRD=P", "CHAIN_PERIODICITY_OVRD=M")</f>
        <v>SPX US 11/20/15 P2700</v>
      </c>
    </row>
    <row r="5328" spans="1:7" x14ac:dyDescent="0.25">
      <c r="A5328">
        <v>0</v>
      </c>
      <c r="B5328" s="9">
        <v>1.355068493150685E-4</v>
      </c>
      <c r="C5328" s="9" t="str">
        <f t="shared" si="166"/>
        <v>$H$5355</v>
      </c>
      <c r="D5328" s="9" t="str">
        <f t="shared" si="167"/>
        <v>H5355</v>
      </c>
      <c r="F5328">
        <v>106740</v>
      </c>
      <c r="G5328" s="1" t="str">
        <f>_xll.BDS("SPX Index","CHAIN_TICKERS", "CHAIN_STRIKE_PX_OVRD",F5328, "CHAIN_PUT_CALL_TYPE_OVRD=P", "CHAIN_PERIODICITY_OVRD=M")</f>
        <v>SPX US 11/20/15 P2700</v>
      </c>
    </row>
    <row r="5329" spans="1:7" x14ac:dyDescent="0.25">
      <c r="A5329">
        <v>0</v>
      </c>
      <c r="B5329" s="9">
        <v>1.3378082191780821E-4</v>
      </c>
      <c r="C5329" s="9" t="str">
        <f t="shared" si="166"/>
        <v>$H$5356</v>
      </c>
      <c r="D5329" s="9" t="str">
        <f t="shared" si="167"/>
        <v>H5356</v>
      </c>
      <c r="F5329">
        <v>106760</v>
      </c>
      <c r="G5329" s="1" t="str">
        <f>_xll.BDS("SPX Index","CHAIN_TICKERS", "CHAIN_STRIKE_PX_OVRD",F5329, "CHAIN_PUT_CALL_TYPE_OVRD=P", "CHAIN_PERIODICITY_OVRD=M")</f>
        <v>SPX US 11/20/15 P2700</v>
      </c>
    </row>
    <row r="5330" spans="1:7" x14ac:dyDescent="0.25">
      <c r="A5330">
        <v>0</v>
      </c>
      <c r="B5330" s="9">
        <v>1.3375342465753423E-4</v>
      </c>
      <c r="C5330" s="9" t="str">
        <f t="shared" si="166"/>
        <v>$H$5357</v>
      </c>
      <c r="D5330" s="9" t="str">
        <f t="shared" si="167"/>
        <v>H5357</v>
      </c>
      <c r="F5330">
        <v>106780</v>
      </c>
      <c r="G5330" s="1" t="str">
        <f>_xll.BDS("SPX Index","CHAIN_TICKERS", "CHAIN_STRIKE_PX_OVRD",F5330, "CHAIN_PUT_CALL_TYPE_OVRD=P", "CHAIN_PERIODICITY_OVRD=M")</f>
        <v>SPX US 11/20/15 P2700</v>
      </c>
    </row>
    <row r="5331" spans="1:7" x14ac:dyDescent="0.25">
      <c r="A5331">
        <v>0</v>
      </c>
      <c r="B5331" s="9">
        <v>1.3227397260273975E-4</v>
      </c>
      <c r="C5331" s="9" t="str">
        <f t="shared" si="166"/>
        <v>$H$5358</v>
      </c>
      <c r="D5331" s="9" t="str">
        <f t="shared" si="167"/>
        <v>H5358</v>
      </c>
      <c r="F5331">
        <v>106800</v>
      </c>
      <c r="G5331" s="1" t="str">
        <f>_xll.BDS("SPX Index","CHAIN_TICKERS", "CHAIN_STRIKE_PX_OVRD",F5331, "CHAIN_PUT_CALL_TYPE_OVRD=P", "CHAIN_PERIODICITY_OVRD=M")</f>
        <v>SPX US 11/20/15 P2700</v>
      </c>
    </row>
    <row r="5332" spans="1:7" x14ac:dyDescent="0.25">
      <c r="A5332">
        <v>0</v>
      </c>
      <c r="B5332" s="9">
        <v>1.3312328767123288E-4</v>
      </c>
      <c r="C5332" s="9" t="str">
        <f t="shared" si="166"/>
        <v>$H$5359</v>
      </c>
      <c r="D5332" s="9" t="str">
        <f t="shared" si="167"/>
        <v>H5359</v>
      </c>
      <c r="F5332">
        <v>106820</v>
      </c>
      <c r="G5332" s="1" t="str">
        <f>_xll.BDS("SPX Index","CHAIN_TICKERS", "CHAIN_STRIKE_PX_OVRD",F5332, "CHAIN_PUT_CALL_TYPE_OVRD=P", "CHAIN_PERIODICITY_OVRD=M")</f>
        <v>SPX US 11/20/15 P2700</v>
      </c>
    </row>
    <row r="5333" spans="1:7" x14ac:dyDescent="0.25">
      <c r="A5333">
        <v>0</v>
      </c>
      <c r="B5333" s="9">
        <v>1.352054794520548E-4</v>
      </c>
      <c r="C5333" s="9" t="str">
        <f t="shared" si="166"/>
        <v>$H$5360</v>
      </c>
      <c r="D5333" s="9" t="str">
        <f t="shared" si="167"/>
        <v>H5360</v>
      </c>
      <c r="F5333">
        <v>106840</v>
      </c>
      <c r="G5333" s="1" t="str">
        <f>_xll.BDS("SPX Index","CHAIN_TICKERS", "CHAIN_STRIKE_PX_OVRD",F5333, "CHAIN_PUT_CALL_TYPE_OVRD=P", "CHAIN_PERIODICITY_OVRD=M")</f>
        <v>SPX US 11/20/15 P2700</v>
      </c>
    </row>
    <row r="5334" spans="1:7" x14ac:dyDescent="0.25">
      <c r="A5334">
        <v>0</v>
      </c>
      <c r="B5334" s="9">
        <v>1.3547945205479454E-4</v>
      </c>
      <c r="C5334" s="9" t="str">
        <f t="shared" si="166"/>
        <v>$H$5361</v>
      </c>
      <c r="D5334" s="9" t="str">
        <f t="shared" si="167"/>
        <v>H5361</v>
      </c>
      <c r="F5334">
        <v>106860</v>
      </c>
      <c r="G5334" s="1" t="str">
        <f>_xll.BDS("SPX Index","CHAIN_TICKERS", "CHAIN_STRIKE_PX_OVRD",F5334, "CHAIN_PUT_CALL_TYPE_OVRD=P", "CHAIN_PERIODICITY_OVRD=M")</f>
        <v>SPX US 11/20/15 P2700</v>
      </c>
    </row>
    <row r="5335" spans="1:7" x14ac:dyDescent="0.25">
      <c r="A5335">
        <v>0</v>
      </c>
      <c r="B5335" s="9">
        <v>1.3090410958904112E-4</v>
      </c>
      <c r="C5335" s="9" t="str">
        <f t="shared" si="166"/>
        <v>$H$5362</v>
      </c>
      <c r="D5335" s="9" t="str">
        <f t="shared" si="167"/>
        <v>H5362</v>
      </c>
      <c r="F5335">
        <v>106880</v>
      </c>
      <c r="G5335" s="1" t="str">
        <f>_xll.BDS("SPX Index","CHAIN_TICKERS", "CHAIN_STRIKE_PX_OVRD",F5335, "CHAIN_PUT_CALL_TYPE_OVRD=P", "CHAIN_PERIODICITY_OVRD=M")</f>
        <v>SPX US 11/20/15 P2700</v>
      </c>
    </row>
    <row r="5336" spans="1:7" x14ac:dyDescent="0.25">
      <c r="A5336">
        <v>0</v>
      </c>
      <c r="B5336" s="9">
        <v>1.2457534246575341E-4</v>
      </c>
      <c r="C5336" s="9" t="str">
        <f t="shared" si="166"/>
        <v>$H$5363</v>
      </c>
      <c r="D5336" s="9" t="str">
        <f t="shared" si="167"/>
        <v>H5363</v>
      </c>
      <c r="F5336">
        <v>106900</v>
      </c>
      <c r="G5336" s="1" t="str">
        <f>_xll.BDS("SPX Index","CHAIN_TICKERS", "CHAIN_STRIKE_PX_OVRD",F5336, "CHAIN_PUT_CALL_TYPE_OVRD=P", "CHAIN_PERIODICITY_OVRD=M")</f>
        <v>SPX US 11/20/15 P2700</v>
      </c>
    </row>
    <row r="5337" spans="1:7" x14ac:dyDescent="0.25">
      <c r="A5337">
        <v>0</v>
      </c>
      <c r="B5337" s="9">
        <v>1.2854794520547947E-4</v>
      </c>
      <c r="C5337" s="9" t="str">
        <f t="shared" si="166"/>
        <v>$H$5364</v>
      </c>
      <c r="D5337" s="9" t="str">
        <f t="shared" si="167"/>
        <v>H5364</v>
      </c>
      <c r="F5337">
        <v>106920</v>
      </c>
      <c r="G5337" s="1" t="str">
        <f>_xll.BDS("SPX Index","CHAIN_TICKERS", "CHAIN_STRIKE_PX_OVRD",F5337, "CHAIN_PUT_CALL_TYPE_OVRD=P", "CHAIN_PERIODICITY_OVRD=M")</f>
        <v>SPX US 11/20/15 P2700</v>
      </c>
    </row>
    <row r="5338" spans="1:7" x14ac:dyDescent="0.25">
      <c r="A5338">
        <v>0</v>
      </c>
      <c r="B5338" s="9">
        <v>1.2693150684931506E-4</v>
      </c>
      <c r="C5338" s="9" t="str">
        <f t="shared" si="166"/>
        <v>$H$5365</v>
      </c>
      <c r="D5338" s="9" t="str">
        <f t="shared" si="167"/>
        <v>H5365</v>
      </c>
      <c r="F5338">
        <v>106940</v>
      </c>
      <c r="G5338" s="1" t="str">
        <f>_xll.BDS("SPX Index","CHAIN_TICKERS", "CHAIN_STRIKE_PX_OVRD",F5338, "CHAIN_PUT_CALL_TYPE_OVRD=P", "CHAIN_PERIODICITY_OVRD=M")</f>
        <v>SPX US 11/20/15 P2700</v>
      </c>
    </row>
    <row r="5339" spans="1:7" x14ac:dyDescent="0.25">
      <c r="A5339">
        <v>0</v>
      </c>
      <c r="B5339" s="9">
        <v>1.1213698630136987E-4</v>
      </c>
      <c r="C5339" s="9" t="str">
        <f t="shared" si="166"/>
        <v>$H$5366</v>
      </c>
      <c r="D5339" s="9" t="str">
        <f t="shared" si="167"/>
        <v>H5366</v>
      </c>
      <c r="F5339">
        <v>106960</v>
      </c>
      <c r="G5339" s="1" t="str">
        <f>_xll.BDS("SPX Index","CHAIN_TICKERS", "CHAIN_STRIKE_PX_OVRD",F5339, "CHAIN_PUT_CALL_TYPE_OVRD=P", "CHAIN_PERIODICITY_OVRD=M")</f>
        <v>SPX US 11/20/15 P2700</v>
      </c>
    </row>
    <row r="5340" spans="1:7" x14ac:dyDescent="0.25">
      <c r="A5340">
        <v>3</v>
      </c>
      <c r="B5340" s="9">
        <v>1.0586301369863013E-4</v>
      </c>
      <c r="C5340" s="9" t="str">
        <f t="shared" si="166"/>
        <v>$H$5367</v>
      </c>
      <c r="D5340" s="9" t="str">
        <f t="shared" si="167"/>
        <v>H5367</v>
      </c>
      <c r="F5340">
        <v>106980</v>
      </c>
      <c r="G5340" s="1" t="str">
        <f>_xll.BDS("SPX Index","CHAIN_TICKERS", "CHAIN_STRIKE_PX_OVRD",F5340, "CHAIN_PUT_CALL_TYPE_OVRD=P", "CHAIN_PERIODICITY_OVRD=M")</f>
        <v>SPX US 11/20/15 P2700</v>
      </c>
    </row>
    <row r="5341" spans="1:7" x14ac:dyDescent="0.25">
      <c r="A5341">
        <v>0</v>
      </c>
      <c r="B5341" s="9">
        <v>1.02986301369863E-4</v>
      </c>
      <c r="C5341" s="9" t="str">
        <f t="shared" si="166"/>
        <v>$H$5368</v>
      </c>
      <c r="D5341" s="9" t="str">
        <f t="shared" si="167"/>
        <v>H5368</v>
      </c>
      <c r="F5341">
        <v>107000</v>
      </c>
      <c r="G5341" s="1" t="str">
        <f>_xll.BDS("SPX Index","CHAIN_TICKERS", "CHAIN_STRIKE_PX_OVRD",F5341, "CHAIN_PUT_CALL_TYPE_OVRD=P", "CHAIN_PERIODICITY_OVRD=M")</f>
        <v>SPX US 11/20/15 P2700</v>
      </c>
    </row>
    <row r="5342" spans="1:7" x14ac:dyDescent="0.25">
      <c r="A5342">
        <v>0</v>
      </c>
      <c r="B5342" s="9">
        <v>8.4739726027397263E-5</v>
      </c>
      <c r="C5342" s="9" t="str">
        <f t="shared" si="166"/>
        <v>$H$5369</v>
      </c>
      <c r="D5342" s="9" t="str">
        <f t="shared" si="167"/>
        <v>H5369</v>
      </c>
      <c r="F5342">
        <v>107020</v>
      </c>
      <c r="G5342" s="1" t="str">
        <f>_xll.BDS("SPX Index","CHAIN_TICKERS", "CHAIN_STRIKE_PX_OVRD",F5342, "CHAIN_PUT_CALL_TYPE_OVRD=P", "CHAIN_PERIODICITY_OVRD=M")</f>
        <v>SPX US 11/20/15 P2700</v>
      </c>
    </row>
    <row r="5343" spans="1:7" x14ac:dyDescent="0.25">
      <c r="A5343">
        <v>0</v>
      </c>
      <c r="B5343" s="9">
        <v>9.8794520547945206E-5</v>
      </c>
      <c r="C5343" s="9" t="str">
        <f t="shared" si="166"/>
        <v>$H$5370</v>
      </c>
      <c r="D5343" s="9" t="str">
        <f t="shared" si="167"/>
        <v>H5370</v>
      </c>
      <c r="F5343">
        <v>107040</v>
      </c>
      <c r="G5343" s="1" t="str">
        <f>_xll.BDS("SPX Index","CHAIN_TICKERS", "CHAIN_STRIKE_PX_OVRD",F5343, "CHAIN_PUT_CALL_TYPE_OVRD=P", "CHAIN_PERIODICITY_OVRD=M")</f>
        <v>SPX US 11/20/15 P2700</v>
      </c>
    </row>
    <row r="5344" spans="1:7" x14ac:dyDescent="0.25">
      <c r="A5344">
        <v>0</v>
      </c>
      <c r="B5344" s="9">
        <v>1.0021917808219179E-4</v>
      </c>
      <c r="C5344" s="9" t="str">
        <f t="shared" si="166"/>
        <v>$H$5371</v>
      </c>
      <c r="D5344" s="9" t="str">
        <f t="shared" si="167"/>
        <v>H5371</v>
      </c>
      <c r="F5344">
        <v>107060</v>
      </c>
      <c r="G5344" s="1" t="str">
        <f>_xll.BDS("SPX Index","CHAIN_TICKERS", "CHAIN_STRIKE_PX_OVRD",F5344, "CHAIN_PUT_CALL_TYPE_OVRD=P", "CHAIN_PERIODICITY_OVRD=M")</f>
        <v>SPX US 11/20/15 P2700</v>
      </c>
    </row>
    <row r="5345" spans="1:7" x14ac:dyDescent="0.25">
      <c r="A5345">
        <v>0</v>
      </c>
      <c r="B5345" s="9">
        <v>1.0673972602739726E-4</v>
      </c>
      <c r="C5345" s="9" t="str">
        <f t="shared" si="166"/>
        <v>$H$5372</v>
      </c>
      <c r="D5345" s="9" t="str">
        <f t="shared" si="167"/>
        <v>H5372</v>
      </c>
      <c r="F5345">
        <v>107080</v>
      </c>
      <c r="G5345" s="1" t="str">
        <f>_xll.BDS("SPX Index","CHAIN_TICKERS", "CHAIN_STRIKE_PX_OVRD",F5345, "CHAIN_PUT_CALL_TYPE_OVRD=P", "CHAIN_PERIODICITY_OVRD=M")</f>
        <v>SPX US 11/20/15 P2700</v>
      </c>
    </row>
    <row r="5346" spans="1:7" x14ac:dyDescent="0.25">
      <c r="A5346">
        <v>0</v>
      </c>
      <c r="B5346" s="9">
        <v>1.1578082191780822E-4</v>
      </c>
      <c r="C5346" s="9" t="str">
        <f t="shared" si="166"/>
        <v>$H$5373</v>
      </c>
      <c r="D5346" s="9" t="str">
        <f t="shared" si="167"/>
        <v>H5373</v>
      </c>
      <c r="F5346">
        <v>107100</v>
      </c>
      <c r="G5346" s="1" t="str">
        <f>_xll.BDS("SPX Index","CHAIN_TICKERS", "CHAIN_STRIKE_PX_OVRD",F5346, "CHAIN_PUT_CALL_TYPE_OVRD=P", "CHAIN_PERIODICITY_OVRD=M")</f>
        <v>SPX US 11/20/15 P2700</v>
      </c>
    </row>
    <row r="5347" spans="1:7" x14ac:dyDescent="0.25">
      <c r="A5347">
        <v>0</v>
      </c>
      <c r="B5347" s="9">
        <v>1.2345205479452056E-4</v>
      </c>
      <c r="C5347" s="9" t="str">
        <f t="shared" si="166"/>
        <v>$H$5374</v>
      </c>
      <c r="D5347" s="9" t="str">
        <f t="shared" si="167"/>
        <v>H5374</v>
      </c>
      <c r="F5347">
        <v>107120</v>
      </c>
      <c r="G5347" s="1" t="str">
        <f>_xll.BDS("SPX Index","CHAIN_TICKERS", "CHAIN_STRIKE_PX_OVRD",F5347, "CHAIN_PUT_CALL_TYPE_OVRD=P", "CHAIN_PERIODICITY_OVRD=M")</f>
        <v>SPX US 11/20/15 P2700</v>
      </c>
    </row>
    <row r="5348" spans="1:7" x14ac:dyDescent="0.25">
      <c r="A5348">
        <v>0</v>
      </c>
      <c r="B5348" s="9">
        <v>1.1868493150684931E-4</v>
      </c>
      <c r="C5348" s="9" t="str">
        <f t="shared" si="166"/>
        <v>$H$5375</v>
      </c>
      <c r="D5348" s="9" t="str">
        <f t="shared" si="167"/>
        <v>H5375</v>
      </c>
      <c r="F5348">
        <v>107140</v>
      </c>
      <c r="G5348" s="1" t="str">
        <f>_xll.BDS("SPX Index","CHAIN_TICKERS", "CHAIN_STRIKE_PX_OVRD",F5348, "CHAIN_PUT_CALL_TYPE_OVRD=P", "CHAIN_PERIODICITY_OVRD=M")</f>
        <v>SPX US 11/20/15 P2700</v>
      </c>
    </row>
    <row r="5349" spans="1:7" x14ac:dyDescent="0.25">
      <c r="A5349">
        <v>0</v>
      </c>
      <c r="B5349" s="9">
        <v>1.0986301369863014E-4</v>
      </c>
      <c r="C5349" s="9" t="str">
        <f t="shared" si="166"/>
        <v>$H$5376</v>
      </c>
      <c r="D5349" s="9" t="str">
        <f t="shared" si="167"/>
        <v>H5376</v>
      </c>
      <c r="F5349">
        <v>107160</v>
      </c>
      <c r="G5349" s="1" t="str">
        <f>_xll.BDS("SPX Index","CHAIN_TICKERS", "CHAIN_STRIKE_PX_OVRD",F5349, "CHAIN_PUT_CALL_TYPE_OVRD=P", "CHAIN_PERIODICITY_OVRD=M")</f>
        <v>SPX US 11/20/15 P2700</v>
      </c>
    </row>
    <row r="5350" spans="1:7" x14ac:dyDescent="0.25">
      <c r="A5350">
        <v>0</v>
      </c>
      <c r="B5350" s="9">
        <v>1.0416438356164383E-4</v>
      </c>
      <c r="C5350" s="9" t="str">
        <f t="shared" si="166"/>
        <v>$H$5377</v>
      </c>
      <c r="D5350" s="9" t="str">
        <f t="shared" si="167"/>
        <v>H5377</v>
      </c>
      <c r="F5350">
        <v>107180</v>
      </c>
      <c r="G5350" s="1" t="str">
        <f>_xll.BDS("SPX Index","CHAIN_TICKERS", "CHAIN_STRIKE_PX_OVRD",F5350, "CHAIN_PUT_CALL_TYPE_OVRD=P", "CHAIN_PERIODICITY_OVRD=M")</f>
        <v>SPX US 11/20/15 P2700</v>
      </c>
    </row>
    <row r="5351" spans="1:7" x14ac:dyDescent="0.25">
      <c r="A5351">
        <v>0</v>
      </c>
      <c r="B5351" s="9">
        <v>1.1263013698630137E-4</v>
      </c>
      <c r="C5351" s="9" t="str">
        <f t="shared" si="166"/>
        <v>$H$5378</v>
      </c>
      <c r="D5351" s="9" t="str">
        <f t="shared" si="167"/>
        <v>H5378</v>
      </c>
      <c r="F5351">
        <v>107200</v>
      </c>
      <c r="G5351" s="1" t="str">
        <f>_xll.BDS("SPX Index","CHAIN_TICKERS", "CHAIN_STRIKE_PX_OVRD",F5351, "CHAIN_PUT_CALL_TYPE_OVRD=P", "CHAIN_PERIODICITY_OVRD=M")</f>
        <v>SPX US 11/20/15 P2700</v>
      </c>
    </row>
    <row r="5352" spans="1:7" x14ac:dyDescent="0.25">
      <c r="A5352">
        <v>0</v>
      </c>
      <c r="B5352" s="9">
        <v>1.2084931506849314E-4</v>
      </c>
      <c r="C5352" s="9" t="str">
        <f t="shared" si="166"/>
        <v>$H$5379</v>
      </c>
      <c r="D5352" s="9" t="str">
        <f t="shared" si="167"/>
        <v>H5379</v>
      </c>
      <c r="F5352">
        <v>107220</v>
      </c>
      <c r="G5352" s="1" t="str">
        <f>_xll.BDS("SPX Index","CHAIN_TICKERS", "CHAIN_STRIKE_PX_OVRD",F5352, "CHAIN_PUT_CALL_TYPE_OVRD=P", "CHAIN_PERIODICITY_OVRD=M")</f>
        <v>SPX US 11/20/15 P2700</v>
      </c>
    </row>
    <row r="5353" spans="1:7" x14ac:dyDescent="0.25">
      <c r="A5353">
        <v>0</v>
      </c>
      <c r="B5353" s="9">
        <v>1.2024657534246575E-4</v>
      </c>
      <c r="C5353" s="9" t="str">
        <f t="shared" si="166"/>
        <v>$H$5380</v>
      </c>
      <c r="D5353" s="9" t="str">
        <f t="shared" si="167"/>
        <v>H5380</v>
      </c>
      <c r="F5353">
        <v>107240</v>
      </c>
      <c r="G5353" s="1" t="str">
        <f>_xll.BDS("SPX Index","CHAIN_TICKERS", "CHAIN_STRIKE_PX_OVRD",F5353, "CHAIN_PUT_CALL_TYPE_OVRD=P", "CHAIN_PERIODICITY_OVRD=M")</f>
        <v>SPX US 11/20/15 P2700</v>
      </c>
    </row>
    <row r="5354" spans="1:7" x14ac:dyDescent="0.25">
      <c r="A5354">
        <v>0</v>
      </c>
      <c r="B5354" s="9">
        <v>1.1808219178082191E-4</v>
      </c>
      <c r="C5354" s="9" t="str">
        <f t="shared" si="166"/>
        <v>$H$5381</v>
      </c>
      <c r="D5354" s="9" t="str">
        <f t="shared" si="167"/>
        <v>H5381</v>
      </c>
      <c r="F5354">
        <v>107260</v>
      </c>
      <c r="G5354" s="1" t="str">
        <f>_xll.BDS("SPX Index","CHAIN_TICKERS", "CHAIN_STRIKE_PX_OVRD",F5354, "CHAIN_PUT_CALL_TYPE_OVRD=P", "CHAIN_PERIODICITY_OVRD=M")</f>
        <v>SPX US 11/20/15 P2700</v>
      </c>
    </row>
    <row r="5355" spans="1:7" x14ac:dyDescent="0.25">
      <c r="A5355">
        <v>0</v>
      </c>
      <c r="B5355" s="9">
        <v>1.1123287671232876E-4</v>
      </c>
      <c r="C5355" s="9" t="str">
        <f t="shared" si="166"/>
        <v>$H$5382</v>
      </c>
      <c r="D5355" s="9" t="str">
        <f t="shared" si="167"/>
        <v>H5382</v>
      </c>
      <c r="F5355">
        <v>107280</v>
      </c>
      <c r="G5355" s="1" t="str">
        <f>_xll.BDS("SPX Index","CHAIN_TICKERS", "CHAIN_STRIKE_PX_OVRD",F5355, "CHAIN_PUT_CALL_TYPE_OVRD=P", "CHAIN_PERIODICITY_OVRD=M")</f>
        <v>SPX US 11/20/15 P2700</v>
      </c>
    </row>
    <row r="5356" spans="1:7" x14ac:dyDescent="0.25">
      <c r="A5356">
        <v>0</v>
      </c>
      <c r="B5356" s="9">
        <v>1.0978082191780821E-4</v>
      </c>
      <c r="C5356" s="9" t="str">
        <f t="shared" si="166"/>
        <v>$H$5383</v>
      </c>
      <c r="D5356" s="9" t="str">
        <f t="shared" si="167"/>
        <v>H5383</v>
      </c>
      <c r="F5356">
        <v>107300</v>
      </c>
      <c r="G5356" s="1" t="str">
        <f>_xll.BDS("SPX Index","CHAIN_TICKERS", "CHAIN_STRIKE_PX_OVRD",F5356, "CHAIN_PUT_CALL_TYPE_OVRD=P", "CHAIN_PERIODICITY_OVRD=M")</f>
        <v>SPX US 11/20/15 P2700</v>
      </c>
    </row>
    <row r="5357" spans="1:7" x14ac:dyDescent="0.25">
      <c r="A5357">
        <v>0</v>
      </c>
      <c r="B5357" s="9">
        <v>1.1227397260273972E-4</v>
      </c>
      <c r="C5357" s="9" t="str">
        <f t="shared" si="166"/>
        <v>$H$5384</v>
      </c>
      <c r="D5357" s="9" t="str">
        <f t="shared" si="167"/>
        <v>H5384</v>
      </c>
      <c r="F5357">
        <v>107320</v>
      </c>
      <c r="G5357" s="1" t="str">
        <f>_xll.BDS("SPX Index","CHAIN_TICKERS", "CHAIN_STRIKE_PX_OVRD",F5357, "CHAIN_PUT_CALL_TYPE_OVRD=P", "CHAIN_PERIODICITY_OVRD=M")</f>
        <v>SPX US 11/20/15 P2700</v>
      </c>
    </row>
    <row r="5358" spans="1:7" x14ac:dyDescent="0.25">
      <c r="A5358">
        <v>0</v>
      </c>
      <c r="B5358" s="9">
        <v>1.0956164383561644E-4</v>
      </c>
      <c r="C5358" s="9" t="str">
        <f t="shared" si="166"/>
        <v>$H$5385</v>
      </c>
      <c r="D5358" s="9" t="str">
        <f t="shared" si="167"/>
        <v>H5385</v>
      </c>
      <c r="F5358">
        <v>107340</v>
      </c>
      <c r="G5358" s="1" t="str">
        <f>_xll.BDS("SPX Index","CHAIN_TICKERS", "CHAIN_STRIKE_PX_OVRD",F5358, "CHAIN_PUT_CALL_TYPE_OVRD=P", "CHAIN_PERIODICITY_OVRD=M")</f>
        <v>SPX US 11/20/15 P2700</v>
      </c>
    </row>
    <row r="5359" spans="1:7" x14ac:dyDescent="0.25">
      <c r="A5359">
        <v>0</v>
      </c>
      <c r="B5359" s="9">
        <v>1.1098630136986302E-4</v>
      </c>
      <c r="C5359" s="9" t="str">
        <f t="shared" si="166"/>
        <v>$H$5386</v>
      </c>
      <c r="D5359" s="9" t="str">
        <f t="shared" si="167"/>
        <v>H5386</v>
      </c>
      <c r="F5359">
        <v>107360</v>
      </c>
      <c r="G5359" s="1" t="str">
        <f>_xll.BDS("SPX Index","CHAIN_TICKERS", "CHAIN_STRIKE_PX_OVRD",F5359, "CHAIN_PUT_CALL_TYPE_OVRD=P", "CHAIN_PERIODICITY_OVRD=M")</f>
        <v>SPX US 11/20/15 P2700</v>
      </c>
    </row>
    <row r="5360" spans="1:7" x14ac:dyDescent="0.25">
      <c r="A5360">
        <v>0</v>
      </c>
      <c r="B5360" s="9">
        <v>1.0923287671232877E-4</v>
      </c>
      <c r="C5360" s="9" t="str">
        <f t="shared" si="166"/>
        <v>$H$5387</v>
      </c>
      <c r="D5360" s="9" t="str">
        <f t="shared" si="167"/>
        <v>H5387</v>
      </c>
      <c r="F5360">
        <v>107380</v>
      </c>
      <c r="G5360" s="1" t="str">
        <f>_xll.BDS("SPX Index","CHAIN_TICKERS", "CHAIN_STRIKE_PX_OVRD",F5360, "CHAIN_PUT_CALL_TYPE_OVRD=P", "CHAIN_PERIODICITY_OVRD=M")</f>
        <v>SPX US 11/20/15 P2700</v>
      </c>
    </row>
    <row r="5361" spans="1:7" x14ac:dyDescent="0.25">
      <c r="A5361">
        <v>0</v>
      </c>
      <c r="B5361" s="9">
        <v>1.1205479452054794E-4</v>
      </c>
      <c r="C5361" s="9" t="str">
        <f t="shared" si="166"/>
        <v>$H$5388</v>
      </c>
      <c r="D5361" s="9" t="str">
        <f t="shared" si="167"/>
        <v>H5388</v>
      </c>
      <c r="F5361">
        <v>107400</v>
      </c>
      <c r="G5361" s="1" t="str">
        <f>_xll.BDS("SPX Index","CHAIN_TICKERS", "CHAIN_STRIKE_PX_OVRD",F5361, "CHAIN_PUT_CALL_TYPE_OVRD=P", "CHAIN_PERIODICITY_OVRD=M")</f>
        <v>SPX US 11/20/15 P2700</v>
      </c>
    </row>
    <row r="5362" spans="1:7" x14ac:dyDescent="0.25">
      <c r="A5362">
        <v>0</v>
      </c>
      <c r="B5362" s="9">
        <v>1.0972602739726027E-4</v>
      </c>
      <c r="C5362" s="9" t="str">
        <f t="shared" si="166"/>
        <v>$H$5389</v>
      </c>
      <c r="D5362" s="9" t="str">
        <f t="shared" si="167"/>
        <v>H5389</v>
      </c>
      <c r="F5362">
        <v>107420</v>
      </c>
      <c r="G5362" s="1" t="str">
        <f>_xll.BDS("SPX Index","CHAIN_TICKERS", "CHAIN_STRIKE_PX_OVRD",F5362, "CHAIN_PUT_CALL_TYPE_OVRD=P", "CHAIN_PERIODICITY_OVRD=M")</f>
        <v>SPX US 11/20/15 P2700</v>
      </c>
    </row>
    <row r="5363" spans="1:7" x14ac:dyDescent="0.25">
      <c r="A5363">
        <v>0</v>
      </c>
      <c r="B5363" s="9">
        <v>1.0701369863013699E-4</v>
      </c>
      <c r="C5363" s="9" t="str">
        <f t="shared" si="166"/>
        <v>$H$5390</v>
      </c>
      <c r="D5363" s="9" t="str">
        <f t="shared" si="167"/>
        <v>H5390</v>
      </c>
      <c r="F5363">
        <v>107440</v>
      </c>
      <c r="G5363" s="1" t="str">
        <f>_xll.BDS("SPX Index","CHAIN_TICKERS", "CHAIN_STRIKE_PX_OVRD",F5363, "CHAIN_PUT_CALL_TYPE_OVRD=P", "CHAIN_PERIODICITY_OVRD=M")</f>
        <v>SPX US 11/20/15 P2700</v>
      </c>
    </row>
    <row r="5364" spans="1:7" x14ac:dyDescent="0.25">
      <c r="A5364">
        <v>1</v>
      </c>
      <c r="B5364" s="9">
        <v>1.0389041095890411E-4</v>
      </c>
      <c r="C5364" s="9" t="str">
        <f t="shared" si="166"/>
        <v>$H$5391</v>
      </c>
      <c r="D5364" s="9" t="str">
        <f t="shared" si="167"/>
        <v>H5391</v>
      </c>
      <c r="F5364">
        <v>107460</v>
      </c>
      <c r="G5364" s="1" t="str">
        <f>_xll.BDS("SPX Index","CHAIN_TICKERS", "CHAIN_STRIKE_PX_OVRD",F5364, "CHAIN_PUT_CALL_TYPE_OVRD=P", "CHAIN_PERIODICITY_OVRD=M")</f>
        <v>SPX US 11/20/15 P2700</v>
      </c>
    </row>
    <row r="5365" spans="1:7" x14ac:dyDescent="0.25">
      <c r="A5365">
        <v>0</v>
      </c>
      <c r="B5365" s="9">
        <v>1.02986301369863E-4</v>
      </c>
      <c r="C5365" s="9" t="str">
        <f t="shared" si="166"/>
        <v>$H$5392</v>
      </c>
      <c r="D5365" s="9" t="str">
        <f t="shared" si="167"/>
        <v>H5392</v>
      </c>
      <c r="F5365">
        <v>107480</v>
      </c>
      <c r="G5365" s="1" t="str">
        <f>_xll.BDS("SPX Index","CHAIN_TICKERS", "CHAIN_STRIKE_PX_OVRD",F5365, "CHAIN_PUT_CALL_TYPE_OVRD=P", "CHAIN_PERIODICITY_OVRD=M")</f>
        <v>SPX US 11/20/15 P2700</v>
      </c>
    </row>
    <row r="5366" spans="1:7" x14ac:dyDescent="0.25">
      <c r="A5366">
        <v>0</v>
      </c>
      <c r="B5366" s="9">
        <v>1.0410958904109589E-4</v>
      </c>
      <c r="C5366" s="9" t="str">
        <f t="shared" si="166"/>
        <v>$H$5393</v>
      </c>
      <c r="D5366" s="9" t="str">
        <f t="shared" si="167"/>
        <v>H5393</v>
      </c>
      <c r="F5366">
        <v>107500</v>
      </c>
      <c r="G5366" s="1" t="str">
        <f>_xll.BDS("SPX Index","CHAIN_TICKERS", "CHAIN_STRIKE_PX_OVRD",F5366, "CHAIN_PUT_CALL_TYPE_OVRD=P", "CHAIN_PERIODICITY_OVRD=M")</f>
        <v>SPX US 11/20/15 P2700</v>
      </c>
    </row>
    <row r="5367" spans="1:7" x14ac:dyDescent="0.25">
      <c r="A5367">
        <v>0</v>
      </c>
      <c r="B5367" s="9">
        <v>1.0405479452054795E-4</v>
      </c>
      <c r="C5367" s="9" t="str">
        <f t="shared" si="166"/>
        <v>$H$5394</v>
      </c>
      <c r="D5367" s="9" t="str">
        <f t="shared" si="167"/>
        <v>H5394</v>
      </c>
      <c r="F5367">
        <v>107520</v>
      </c>
      <c r="G5367" s="1" t="str">
        <f>_xll.BDS("SPX Index","CHAIN_TICKERS", "CHAIN_STRIKE_PX_OVRD",F5367, "CHAIN_PUT_CALL_TYPE_OVRD=P", "CHAIN_PERIODICITY_OVRD=M")</f>
        <v>SPX US 11/20/15 P2700</v>
      </c>
    </row>
    <row r="5368" spans="1:7" x14ac:dyDescent="0.25">
      <c r="A5368">
        <v>0</v>
      </c>
      <c r="B5368" s="9">
        <v>1.0134246575342466E-4</v>
      </c>
      <c r="C5368" s="9" t="str">
        <f t="shared" si="166"/>
        <v>$H$5395</v>
      </c>
      <c r="D5368" s="9" t="str">
        <f t="shared" si="167"/>
        <v>H5395</v>
      </c>
      <c r="F5368">
        <v>107540</v>
      </c>
      <c r="G5368" s="1" t="str">
        <f>_xll.BDS("SPX Index","CHAIN_TICKERS", "CHAIN_STRIKE_PX_OVRD",F5368, "CHAIN_PUT_CALL_TYPE_OVRD=P", "CHAIN_PERIODICITY_OVRD=M")</f>
        <v>SPX US 11/20/15 P2700</v>
      </c>
    </row>
    <row r="5369" spans="1:7" x14ac:dyDescent="0.25">
      <c r="A5369">
        <v>0</v>
      </c>
      <c r="B5369" s="9">
        <v>1.0131506849315069E-4</v>
      </c>
      <c r="C5369" s="9" t="str">
        <f t="shared" si="166"/>
        <v>$H$5396</v>
      </c>
      <c r="D5369" s="9" t="str">
        <f t="shared" si="167"/>
        <v>H5396</v>
      </c>
      <c r="F5369">
        <v>107560</v>
      </c>
      <c r="G5369" s="1" t="str">
        <f>_xll.BDS("SPX Index","CHAIN_TICKERS", "CHAIN_STRIKE_PX_OVRD",F5369, "CHAIN_PUT_CALL_TYPE_OVRD=P", "CHAIN_PERIODICITY_OVRD=M")</f>
        <v>SPX US 11/20/15 P2700</v>
      </c>
    </row>
    <row r="5370" spans="1:7" x14ac:dyDescent="0.25">
      <c r="A5370">
        <v>0</v>
      </c>
      <c r="B5370" s="9">
        <v>1.0413698630136986E-4</v>
      </c>
      <c r="C5370" s="9" t="str">
        <f t="shared" si="166"/>
        <v>$H$5397</v>
      </c>
      <c r="D5370" s="9" t="str">
        <f t="shared" si="167"/>
        <v>H5397</v>
      </c>
      <c r="F5370">
        <v>107580</v>
      </c>
      <c r="G5370" s="1" t="str">
        <f>_xll.BDS("SPX Index","CHAIN_TICKERS", "CHAIN_STRIKE_PX_OVRD",F5370, "CHAIN_PUT_CALL_TYPE_OVRD=P", "CHAIN_PERIODICITY_OVRD=M")</f>
        <v>SPX US 11/20/15 P2700</v>
      </c>
    </row>
    <row r="5371" spans="1:7" x14ac:dyDescent="0.25">
      <c r="A5371">
        <v>0</v>
      </c>
      <c r="B5371" s="9">
        <v>1.0695890410958904E-4</v>
      </c>
      <c r="C5371" s="9" t="str">
        <f t="shared" si="166"/>
        <v>$H$5398</v>
      </c>
      <c r="D5371" s="9" t="str">
        <f t="shared" si="167"/>
        <v>H5398</v>
      </c>
      <c r="F5371">
        <v>107600</v>
      </c>
      <c r="G5371" s="1" t="str">
        <f>_xll.BDS("SPX Index","CHAIN_TICKERS", "CHAIN_STRIKE_PX_OVRD",F5371, "CHAIN_PUT_CALL_TYPE_OVRD=P", "CHAIN_PERIODICITY_OVRD=M")</f>
        <v>SPX US 11/20/15 P2700</v>
      </c>
    </row>
    <row r="5372" spans="1:7" x14ac:dyDescent="0.25">
      <c r="A5372">
        <v>0</v>
      </c>
      <c r="B5372" s="9">
        <v>1.0830136986301369E-4</v>
      </c>
      <c r="C5372" s="9" t="str">
        <f t="shared" si="166"/>
        <v>$H$5399</v>
      </c>
      <c r="D5372" s="9" t="str">
        <f t="shared" si="167"/>
        <v>H5399</v>
      </c>
      <c r="F5372">
        <v>107620</v>
      </c>
      <c r="G5372" s="1" t="str">
        <f>_xll.BDS("SPX Index","CHAIN_TICKERS", "CHAIN_STRIKE_PX_OVRD",F5372, "CHAIN_PUT_CALL_TYPE_OVRD=P", "CHAIN_PERIODICITY_OVRD=M")</f>
        <v>SPX US 11/20/15 P2700</v>
      </c>
    </row>
    <row r="5373" spans="1:7" x14ac:dyDescent="0.25">
      <c r="A5373">
        <v>0</v>
      </c>
      <c r="B5373" s="9">
        <v>1.0813698630136986E-4</v>
      </c>
      <c r="C5373" s="9" t="str">
        <f t="shared" si="166"/>
        <v>$H$5400</v>
      </c>
      <c r="D5373" s="9" t="str">
        <f t="shared" si="167"/>
        <v>H5400</v>
      </c>
      <c r="F5373">
        <v>107640</v>
      </c>
      <c r="G5373" s="1" t="str">
        <f>_xll.BDS("SPX Index","CHAIN_TICKERS", "CHAIN_STRIKE_PX_OVRD",F5373, "CHAIN_PUT_CALL_TYPE_OVRD=P", "CHAIN_PERIODICITY_OVRD=M")</f>
        <v>SPX US 11/20/15 P2700</v>
      </c>
    </row>
    <row r="5374" spans="1:7" x14ac:dyDescent="0.25">
      <c r="A5374">
        <v>0</v>
      </c>
      <c r="B5374" s="9">
        <v>1.0786301369863014E-4</v>
      </c>
      <c r="C5374" s="9" t="str">
        <f t="shared" si="166"/>
        <v>$H$5401</v>
      </c>
      <c r="D5374" s="9" t="str">
        <f t="shared" si="167"/>
        <v>H5401</v>
      </c>
      <c r="F5374">
        <v>107660</v>
      </c>
      <c r="G5374" s="1" t="str">
        <f>_xll.BDS("SPX Index","CHAIN_TICKERS", "CHAIN_STRIKE_PX_OVRD",F5374, "CHAIN_PUT_CALL_TYPE_OVRD=P", "CHAIN_PERIODICITY_OVRD=M")</f>
        <v>SPX US 11/20/15 P2700</v>
      </c>
    </row>
    <row r="5375" spans="1:7" x14ac:dyDescent="0.25">
      <c r="A5375">
        <v>0</v>
      </c>
      <c r="B5375" s="9">
        <v>1.0893150684931507E-4</v>
      </c>
      <c r="C5375" s="9" t="str">
        <f t="shared" si="166"/>
        <v>$H$5402</v>
      </c>
      <c r="D5375" s="9" t="str">
        <f t="shared" si="167"/>
        <v>H5402</v>
      </c>
      <c r="F5375">
        <v>107680</v>
      </c>
      <c r="G5375" s="1" t="str">
        <f>_xll.BDS("SPX Index","CHAIN_TICKERS", "CHAIN_STRIKE_PX_OVRD",F5375, "CHAIN_PUT_CALL_TYPE_OVRD=P", "CHAIN_PERIODICITY_OVRD=M")</f>
        <v>SPX US 11/20/15 P2700</v>
      </c>
    </row>
    <row r="5376" spans="1:7" x14ac:dyDescent="0.25">
      <c r="A5376">
        <v>0</v>
      </c>
      <c r="B5376" s="9">
        <v>1.0893150684931507E-4</v>
      </c>
      <c r="C5376" s="9" t="str">
        <f t="shared" si="166"/>
        <v>$H$5403</v>
      </c>
      <c r="D5376" s="9" t="str">
        <f t="shared" si="167"/>
        <v>H5403</v>
      </c>
      <c r="F5376">
        <v>107700</v>
      </c>
      <c r="G5376" s="1" t="str">
        <f>_xll.BDS("SPX Index","CHAIN_TICKERS", "CHAIN_STRIKE_PX_OVRD",F5376, "CHAIN_PUT_CALL_TYPE_OVRD=P", "CHAIN_PERIODICITY_OVRD=M")</f>
        <v>SPX US 11/20/15 P2700</v>
      </c>
    </row>
    <row r="5377" spans="1:7" x14ac:dyDescent="0.25">
      <c r="A5377">
        <v>0</v>
      </c>
      <c r="B5377" s="9">
        <v>1.1005479452054796E-4</v>
      </c>
      <c r="C5377" s="9" t="str">
        <f t="shared" si="166"/>
        <v>$H$5404</v>
      </c>
      <c r="D5377" s="9" t="str">
        <f t="shared" si="167"/>
        <v>H5404</v>
      </c>
      <c r="F5377">
        <v>107720</v>
      </c>
      <c r="G5377" s="1" t="str">
        <f>_xll.BDS("SPX Index","CHAIN_TICKERS", "CHAIN_STRIKE_PX_OVRD",F5377, "CHAIN_PUT_CALL_TYPE_OVRD=P", "CHAIN_PERIODICITY_OVRD=M")</f>
        <v>SPX US 11/20/15 P2700</v>
      </c>
    </row>
    <row r="5378" spans="1:7" x14ac:dyDescent="0.25">
      <c r="A5378">
        <v>0</v>
      </c>
      <c r="B5378" s="9">
        <v>1.107123287671233E-4</v>
      </c>
      <c r="C5378" s="9" t="str">
        <f t="shared" si="166"/>
        <v>$H$5405</v>
      </c>
      <c r="D5378" s="9" t="str">
        <f t="shared" si="167"/>
        <v>H5405</v>
      </c>
      <c r="F5378">
        <v>107740</v>
      </c>
      <c r="G5378" s="1" t="str">
        <f>_xll.BDS("SPX Index","CHAIN_TICKERS", "CHAIN_STRIKE_PX_OVRD",F5378, "CHAIN_PUT_CALL_TYPE_OVRD=P", "CHAIN_PERIODICITY_OVRD=M")</f>
        <v>SPX US 11/20/15 P2700</v>
      </c>
    </row>
    <row r="5379" spans="1:7" x14ac:dyDescent="0.25">
      <c r="A5379">
        <v>0</v>
      </c>
      <c r="B5379" s="9">
        <v>1.1268493150684932E-4</v>
      </c>
      <c r="C5379" s="9" t="str">
        <f t="shared" si="166"/>
        <v>$H$5406</v>
      </c>
      <c r="D5379" s="9" t="str">
        <f t="shared" si="167"/>
        <v>H5406</v>
      </c>
      <c r="F5379">
        <v>107760</v>
      </c>
      <c r="G5379" s="1" t="str">
        <f>_xll.BDS("SPX Index","CHAIN_TICKERS", "CHAIN_STRIKE_PX_OVRD",F5379, "CHAIN_PUT_CALL_TYPE_OVRD=P", "CHAIN_PERIODICITY_OVRD=M")</f>
        <v>SPX US 11/20/15 P2700</v>
      </c>
    </row>
    <row r="5380" spans="1:7" x14ac:dyDescent="0.25">
      <c r="A5380">
        <v>0</v>
      </c>
      <c r="B5380" s="9">
        <v>1.149041095890411E-4</v>
      </c>
      <c r="C5380" s="9" t="str">
        <f t="shared" ref="C5380:C5443" si="168">ADDRESS(ROW(B5380)+MATCH(1,B5380:B5406),8)</f>
        <v>$H$5407</v>
      </c>
      <c r="D5380" s="9" t="str">
        <f t="shared" ref="D5380:D5443" si="169">"H"&amp;(ROW(B5380)+MATCH(1,B5380:B5406))</f>
        <v>H5407</v>
      </c>
      <c r="F5380">
        <v>107780</v>
      </c>
      <c r="G5380" s="1" t="str">
        <f>_xll.BDS("SPX Index","CHAIN_TICKERS", "CHAIN_STRIKE_PX_OVRD",F5380, "CHAIN_PUT_CALL_TYPE_OVRD=P", "CHAIN_PERIODICITY_OVRD=M")</f>
        <v>SPX US 11/20/15 P2700</v>
      </c>
    </row>
    <row r="5381" spans="1:7" x14ac:dyDescent="0.25">
      <c r="A5381">
        <v>0</v>
      </c>
      <c r="B5381" s="9">
        <v>1.1717808219178083E-4</v>
      </c>
      <c r="C5381" s="9" t="str">
        <f t="shared" si="168"/>
        <v>$H$5408</v>
      </c>
      <c r="D5381" s="9" t="str">
        <f t="shared" si="169"/>
        <v>H5408</v>
      </c>
      <c r="F5381">
        <v>107800</v>
      </c>
      <c r="G5381" s="1" t="str">
        <f>_xll.BDS("SPX Index","CHAIN_TICKERS", "CHAIN_STRIKE_PX_OVRD",F5381, "CHAIN_PUT_CALL_TYPE_OVRD=P", "CHAIN_PERIODICITY_OVRD=M")</f>
        <v>SPX US 11/20/15 P2700</v>
      </c>
    </row>
    <row r="5382" spans="1:7" x14ac:dyDescent="0.25">
      <c r="A5382">
        <v>0</v>
      </c>
      <c r="B5382" s="9">
        <v>1.1641095890410958E-4</v>
      </c>
      <c r="C5382" s="9" t="str">
        <f t="shared" si="168"/>
        <v>$H$5409</v>
      </c>
      <c r="D5382" s="9" t="str">
        <f t="shared" si="169"/>
        <v>H5409</v>
      </c>
      <c r="F5382">
        <v>107820</v>
      </c>
      <c r="G5382" s="1" t="str">
        <f>_xll.BDS("SPX Index","CHAIN_TICKERS", "CHAIN_STRIKE_PX_OVRD",F5382, "CHAIN_PUT_CALL_TYPE_OVRD=P", "CHAIN_PERIODICITY_OVRD=M")</f>
        <v>SPX US 11/20/15 P2700</v>
      </c>
    </row>
    <row r="5383" spans="1:7" x14ac:dyDescent="0.25">
      <c r="A5383">
        <v>0</v>
      </c>
      <c r="B5383" s="9">
        <v>1.0956164383561644E-4</v>
      </c>
      <c r="C5383" s="9" t="str">
        <f t="shared" si="168"/>
        <v>$H$5410</v>
      </c>
      <c r="D5383" s="9" t="str">
        <f t="shared" si="169"/>
        <v>H5410</v>
      </c>
      <c r="F5383">
        <v>107840</v>
      </c>
      <c r="G5383" s="1" t="str">
        <f>_xll.BDS("SPX Index","CHAIN_TICKERS", "CHAIN_STRIKE_PX_OVRD",F5383, "CHAIN_PUT_CALL_TYPE_OVRD=P", "CHAIN_PERIODICITY_OVRD=M")</f>
        <v>SPX US 11/20/15 P2700</v>
      </c>
    </row>
    <row r="5384" spans="1:7" x14ac:dyDescent="0.25">
      <c r="A5384">
        <v>1</v>
      </c>
      <c r="B5384" s="9">
        <v>1.0558904109589041E-4</v>
      </c>
      <c r="C5384" s="9" t="str">
        <f t="shared" si="168"/>
        <v>$H$5411</v>
      </c>
      <c r="D5384" s="9" t="str">
        <f t="shared" si="169"/>
        <v>H5411</v>
      </c>
      <c r="F5384">
        <v>107860</v>
      </c>
      <c r="G5384" s="1" t="str">
        <f>_xll.BDS("SPX Index","CHAIN_TICKERS", "CHAIN_STRIKE_PX_OVRD",F5384, "CHAIN_PUT_CALL_TYPE_OVRD=P", "CHAIN_PERIODICITY_OVRD=M")</f>
        <v>SPX US 11/20/15 P2700</v>
      </c>
    </row>
    <row r="5385" spans="1:7" x14ac:dyDescent="0.25">
      <c r="A5385">
        <v>0</v>
      </c>
      <c r="B5385" s="9">
        <v>1.0468493150684931E-4</v>
      </c>
      <c r="C5385" s="9" t="str">
        <f t="shared" si="168"/>
        <v>$H$5412</v>
      </c>
      <c r="D5385" s="9" t="str">
        <f t="shared" si="169"/>
        <v>H5412</v>
      </c>
      <c r="F5385">
        <v>107880</v>
      </c>
      <c r="G5385" s="1" t="str">
        <f>_xll.BDS("SPX Index","CHAIN_TICKERS", "CHAIN_STRIKE_PX_OVRD",F5385, "CHAIN_PUT_CALL_TYPE_OVRD=P", "CHAIN_PERIODICITY_OVRD=M")</f>
        <v>SPX US 11/20/15 P2700</v>
      </c>
    </row>
    <row r="5386" spans="1:7" x14ac:dyDescent="0.25">
      <c r="A5386">
        <v>0</v>
      </c>
      <c r="B5386" s="9">
        <v>1.0865753424657535E-4</v>
      </c>
      <c r="C5386" s="9" t="str">
        <f t="shared" si="168"/>
        <v>$H$5413</v>
      </c>
      <c r="D5386" s="9" t="str">
        <f t="shared" si="169"/>
        <v>H5413</v>
      </c>
      <c r="F5386">
        <v>107900</v>
      </c>
      <c r="G5386" s="1" t="str">
        <f>_xll.BDS("SPX Index","CHAIN_TICKERS", "CHAIN_STRIKE_PX_OVRD",F5386, "CHAIN_PUT_CALL_TYPE_OVRD=P", "CHAIN_PERIODICITY_OVRD=M")</f>
        <v>SPX US 11/20/15 P2700</v>
      </c>
    </row>
    <row r="5387" spans="1:7" x14ac:dyDescent="0.25">
      <c r="A5387">
        <v>0</v>
      </c>
      <c r="B5387" s="9">
        <v>1.0901369863013699E-4</v>
      </c>
      <c r="C5387" s="9" t="str">
        <f t="shared" si="168"/>
        <v>$H$5414</v>
      </c>
      <c r="D5387" s="9" t="str">
        <f t="shared" si="169"/>
        <v>H5414</v>
      </c>
      <c r="F5387">
        <v>107920</v>
      </c>
      <c r="G5387" s="1" t="str">
        <f>_xll.BDS("SPX Index","CHAIN_TICKERS", "CHAIN_STRIKE_PX_OVRD",F5387, "CHAIN_PUT_CALL_TYPE_OVRD=P", "CHAIN_PERIODICITY_OVRD=M")</f>
        <v>SPX US 11/20/15 P2700</v>
      </c>
    </row>
    <row r="5388" spans="1:7" x14ac:dyDescent="0.25">
      <c r="A5388">
        <v>0</v>
      </c>
      <c r="B5388" s="9">
        <v>1.0558904109589041E-4</v>
      </c>
      <c r="C5388" s="9" t="str">
        <f t="shared" si="168"/>
        <v>$H$5415</v>
      </c>
      <c r="D5388" s="9" t="str">
        <f t="shared" si="169"/>
        <v>H5415</v>
      </c>
      <c r="F5388">
        <v>107940</v>
      </c>
      <c r="G5388" s="1" t="str">
        <f>_xll.BDS("SPX Index","CHAIN_TICKERS", "CHAIN_STRIKE_PX_OVRD",F5388, "CHAIN_PUT_CALL_TYPE_OVRD=P", "CHAIN_PERIODICITY_OVRD=M")</f>
        <v>SPX US 11/20/15 P2700</v>
      </c>
    </row>
    <row r="5389" spans="1:7" x14ac:dyDescent="0.25">
      <c r="A5389">
        <v>0</v>
      </c>
      <c r="B5389" s="9">
        <v>1.0756164383561645E-4</v>
      </c>
      <c r="C5389" s="9" t="str">
        <f t="shared" si="168"/>
        <v>$H$5416</v>
      </c>
      <c r="D5389" s="9" t="str">
        <f t="shared" si="169"/>
        <v>H5416</v>
      </c>
      <c r="F5389">
        <v>107960</v>
      </c>
      <c r="G5389" s="1" t="str">
        <f>_xll.BDS("SPX Index","CHAIN_TICKERS", "CHAIN_STRIKE_PX_OVRD",F5389, "CHAIN_PUT_CALL_TYPE_OVRD=P", "CHAIN_PERIODICITY_OVRD=M")</f>
        <v>SPX US 11/20/15 P2700</v>
      </c>
    </row>
    <row r="5390" spans="1:7" x14ac:dyDescent="0.25">
      <c r="A5390">
        <v>0</v>
      </c>
      <c r="B5390" s="9">
        <v>1.0810958904109588E-4</v>
      </c>
      <c r="C5390" s="9" t="str">
        <f t="shared" si="168"/>
        <v>$H$5417</v>
      </c>
      <c r="D5390" s="9" t="str">
        <f t="shared" si="169"/>
        <v>H5417</v>
      </c>
      <c r="F5390">
        <v>107980</v>
      </c>
      <c r="G5390" s="1" t="str">
        <f>_xll.BDS("SPX Index","CHAIN_TICKERS", "CHAIN_STRIKE_PX_OVRD",F5390, "CHAIN_PUT_CALL_TYPE_OVRD=P", "CHAIN_PERIODICITY_OVRD=M")</f>
        <v>SPX US 11/20/15 P2700</v>
      </c>
    </row>
    <row r="5391" spans="1:7" x14ac:dyDescent="0.25">
      <c r="A5391">
        <v>0</v>
      </c>
      <c r="B5391" s="9">
        <v>1.0865753424657535E-4</v>
      </c>
      <c r="C5391" s="9" t="str">
        <f t="shared" si="168"/>
        <v>$H$5418</v>
      </c>
      <c r="D5391" s="9" t="str">
        <f t="shared" si="169"/>
        <v>H5418</v>
      </c>
      <c r="F5391">
        <v>108000</v>
      </c>
      <c r="G5391" s="1" t="str">
        <f>_xll.BDS("SPX Index","CHAIN_TICKERS", "CHAIN_STRIKE_PX_OVRD",F5391, "CHAIN_PUT_CALL_TYPE_OVRD=P", "CHAIN_PERIODICITY_OVRD=M")</f>
        <v>SPX US 11/20/15 P2700</v>
      </c>
    </row>
    <row r="5392" spans="1:7" x14ac:dyDescent="0.25">
      <c r="A5392">
        <v>0</v>
      </c>
      <c r="B5392" s="9">
        <v>1.0843835616438357E-4</v>
      </c>
      <c r="C5392" s="9" t="str">
        <f t="shared" si="168"/>
        <v>$H$5419</v>
      </c>
      <c r="D5392" s="9" t="str">
        <f t="shared" si="169"/>
        <v>H5419</v>
      </c>
      <c r="F5392">
        <v>108020</v>
      </c>
      <c r="G5392" s="1" t="str">
        <f>_xll.BDS("SPX Index","CHAIN_TICKERS", "CHAIN_STRIKE_PX_OVRD",F5392, "CHAIN_PUT_CALL_TYPE_OVRD=P", "CHAIN_PERIODICITY_OVRD=M")</f>
        <v>SPX US 11/20/15 P2700</v>
      </c>
    </row>
    <row r="5393" spans="1:7" x14ac:dyDescent="0.25">
      <c r="A5393">
        <v>0</v>
      </c>
      <c r="B5393" s="9">
        <v>1.0728767123287671E-4</v>
      </c>
      <c r="C5393" s="9" t="str">
        <f t="shared" si="168"/>
        <v>$H$5420</v>
      </c>
      <c r="D5393" s="9" t="str">
        <f t="shared" si="169"/>
        <v>H5420</v>
      </c>
      <c r="F5393">
        <v>108040</v>
      </c>
      <c r="G5393" s="1" t="str">
        <f>_xll.BDS("SPX Index","CHAIN_TICKERS", "CHAIN_STRIKE_PX_OVRD",F5393, "CHAIN_PUT_CALL_TYPE_OVRD=P", "CHAIN_PERIODICITY_OVRD=M")</f>
        <v>SPX US 11/20/15 P2700</v>
      </c>
    </row>
    <row r="5394" spans="1:7" x14ac:dyDescent="0.25">
      <c r="A5394">
        <v>0</v>
      </c>
      <c r="B5394" s="9">
        <v>1.0416438356164383E-4</v>
      </c>
      <c r="C5394" s="9" t="str">
        <f t="shared" si="168"/>
        <v>$H$5421</v>
      </c>
      <c r="D5394" s="9" t="str">
        <f t="shared" si="169"/>
        <v>H5421</v>
      </c>
      <c r="F5394">
        <v>108060</v>
      </c>
      <c r="G5394" s="1" t="str">
        <f>_xll.BDS("SPX Index","CHAIN_TICKERS", "CHAIN_STRIKE_PX_OVRD",F5394, "CHAIN_PUT_CALL_TYPE_OVRD=P", "CHAIN_PERIODICITY_OVRD=M")</f>
        <v>SPX US 11/20/15 P2700</v>
      </c>
    </row>
    <row r="5395" spans="1:7" x14ac:dyDescent="0.25">
      <c r="A5395">
        <v>0</v>
      </c>
      <c r="B5395" s="9">
        <v>9.8739726027397264E-5</v>
      </c>
      <c r="C5395" s="9" t="str">
        <f t="shared" si="168"/>
        <v>$H$5422</v>
      </c>
      <c r="D5395" s="9" t="str">
        <f t="shared" si="169"/>
        <v>H5422</v>
      </c>
      <c r="F5395">
        <v>108080</v>
      </c>
      <c r="G5395" s="1" t="str">
        <f>_xll.BDS("SPX Index","CHAIN_TICKERS", "CHAIN_STRIKE_PX_OVRD",F5395, "CHAIN_PUT_CALL_TYPE_OVRD=P", "CHAIN_PERIODICITY_OVRD=M")</f>
        <v>SPX US 11/20/15 P2700</v>
      </c>
    </row>
    <row r="5396" spans="1:7" x14ac:dyDescent="0.25">
      <c r="A5396">
        <v>0</v>
      </c>
      <c r="B5396" s="9">
        <v>1.0213698630136985E-4</v>
      </c>
      <c r="C5396" s="9" t="str">
        <f t="shared" si="168"/>
        <v>$H$5423</v>
      </c>
      <c r="D5396" s="9" t="str">
        <f t="shared" si="169"/>
        <v>H5423</v>
      </c>
      <c r="F5396">
        <v>108100</v>
      </c>
      <c r="G5396" s="1" t="str">
        <f>_xll.BDS("SPX Index","CHAIN_TICKERS", "CHAIN_STRIKE_PX_OVRD",F5396, "CHAIN_PUT_CALL_TYPE_OVRD=P", "CHAIN_PERIODICITY_OVRD=M")</f>
        <v>SPX US 11/20/15 P2700</v>
      </c>
    </row>
    <row r="5397" spans="1:7" x14ac:dyDescent="0.25">
      <c r="A5397">
        <v>0</v>
      </c>
      <c r="B5397" s="9">
        <v>1.0249315068493152E-4</v>
      </c>
      <c r="C5397" s="9" t="str">
        <f t="shared" si="168"/>
        <v>$H$5424</v>
      </c>
      <c r="D5397" s="9" t="str">
        <f t="shared" si="169"/>
        <v>H5424</v>
      </c>
      <c r="F5397">
        <v>108120</v>
      </c>
      <c r="G5397" s="1" t="str">
        <f>_xll.BDS("SPX Index","CHAIN_TICKERS", "CHAIN_STRIKE_PX_OVRD",F5397, "CHAIN_PUT_CALL_TYPE_OVRD=P", "CHAIN_PERIODICITY_OVRD=M")</f>
        <v>SPX US 11/20/15 P2700</v>
      </c>
    </row>
    <row r="5398" spans="1:7" x14ac:dyDescent="0.25">
      <c r="A5398">
        <v>0</v>
      </c>
      <c r="B5398" s="9">
        <v>9.4520547945205481E-5</v>
      </c>
      <c r="C5398" s="9" t="str">
        <f t="shared" si="168"/>
        <v>$H$5425</v>
      </c>
      <c r="D5398" s="9" t="str">
        <f t="shared" si="169"/>
        <v>H5425</v>
      </c>
      <c r="F5398">
        <v>108140</v>
      </c>
      <c r="G5398" s="1" t="str">
        <f>_xll.BDS("SPX Index","CHAIN_TICKERS", "CHAIN_STRIKE_PX_OVRD",F5398, "CHAIN_PUT_CALL_TYPE_OVRD=P", "CHAIN_PERIODICITY_OVRD=M")</f>
        <v>SPX US 11/20/15 P2700</v>
      </c>
    </row>
    <row r="5399" spans="1:7" x14ac:dyDescent="0.25">
      <c r="A5399">
        <v>0</v>
      </c>
      <c r="B5399" s="9">
        <v>9.3397260273972595E-5</v>
      </c>
      <c r="C5399" s="9" t="str">
        <f t="shared" si="168"/>
        <v>$H$5426</v>
      </c>
      <c r="D5399" s="9" t="str">
        <f t="shared" si="169"/>
        <v>H5426</v>
      </c>
      <c r="F5399">
        <v>108160</v>
      </c>
      <c r="G5399" s="1" t="str">
        <f>_xll.BDS("SPX Index","CHAIN_TICKERS", "CHAIN_STRIKE_PX_OVRD",F5399, "CHAIN_PUT_CALL_TYPE_OVRD=P", "CHAIN_PERIODICITY_OVRD=M")</f>
        <v>SPX US 11/20/15 P2700</v>
      </c>
    </row>
    <row r="5400" spans="1:7" x14ac:dyDescent="0.25">
      <c r="A5400">
        <v>0</v>
      </c>
      <c r="B5400" s="9">
        <v>8.9123287671232884E-5</v>
      </c>
      <c r="C5400" s="9" t="str">
        <f t="shared" si="168"/>
        <v>$H$5427</v>
      </c>
      <c r="D5400" s="9" t="str">
        <f t="shared" si="169"/>
        <v>H5427</v>
      </c>
      <c r="F5400">
        <v>108180</v>
      </c>
      <c r="G5400" s="1" t="str">
        <f>_xll.BDS("SPX Index","CHAIN_TICKERS", "CHAIN_STRIKE_PX_OVRD",F5400, "CHAIN_PUT_CALL_TYPE_OVRD=P", "CHAIN_PERIODICITY_OVRD=M")</f>
        <v>SPX US 11/20/15 P2700</v>
      </c>
    </row>
    <row r="5401" spans="1:7" x14ac:dyDescent="0.25">
      <c r="A5401">
        <v>0</v>
      </c>
      <c r="B5401" s="9">
        <v>8.90958904109589E-5</v>
      </c>
      <c r="C5401" s="9" t="str">
        <f t="shared" si="168"/>
        <v>$H$5428</v>
      </c>
      <c r="D5401" s="9" t="str">
        <f t="shared" si="169"/>
        <v>H5428</v>
      </c>
      <c r="F5401">
        <v>108200</v>
      </c>
      <c r="G5401" s="1" t="str">
        <f>_xll.BDS("SPX Index","CHAIN_TICKERS", "CHAIN_STRIKE_PX_OVRD",F5401, "CHAIN_PUT_CALL_TYPE_OVRD=P", "CHAIN_PERIODICITY_OVRD=M")</f>
        <v>SPX US 11/20/15 P2700</v>
      </c>
    </row>
    <row r="5402" spans="1:7" x14ac:dyDescent="0.25">
      <c r="A5402">
        <v>0</v>
      </c>
      <c r="B5402" s="9">
        <v>9.4767123287671233E-5</v>
      </c>
      <c r="C5402" s="9" t="str">
        <f t="shared" si="168"/>
        <v>$H$5429</v>
      </c>
      <c r="D5402" s="9" t="str">
        <f t="shared" si="169"/>
        <v>H5429</v>
      </c>
      <c r="F5402">
        <v>108220</v>
      </c>
      <c r="G5402" s="1" t="str">
        <f>_xll.BDS("SPX Index","CHAIN_TICKERS", "CHAIN_STRIKE_PX_OVRD",F5402, "CHAIN_PUT_CALL_TYPE_OVRD=P", "CHAIN_PERIODICITY_OVRD=M")</f>
        <v>SPX US 11/20/15 P2700</v>
      </c>
    </row>
    <row r="5403" spans="1:7" x14ac:dyDescent="0.25">
      <c r="A5403">
        <v>0</v>
      </c>
      <c r="B5403" s="9">
        <v>9.3123287671232873E-5</v>
      </c>
      <c r="C5403" s="9" t="str">
        <f t="shared" si="168"/>
        <v>$H$5430</v>
      </c>
      <c r="D5403" s="9" t="str">
        <f t="shared" si="169"/>
        <v>H5430</v>
      </c>
      <c r="F5403">
        <v>108240</v>
      </c>
      <c r="G5403" s="1" t="str">
        <f>_xll.BDS("SPX Index","CHAIN_TICKERS", "CHAIN_STRIKE_PX_OVRD",F5403, "CHAIN_PUT_CALL_TYPE_OVRD=P", "CHAIN_PERIODICITY_OVRD=M")</f>
        <v>SPX US 11/20/15 P2700</v>
      </c>
    </row>
    <row r="5404" spans="1:7" x14ac:dyDescent="0.25">
      <c r="A5404">
        <v>3</v>
      </c>
      <c r="B5404" s="9">
        <v>9.054794520547945E-5</v>
      </c>
      <c r="C5404" s="9" t="str">
        <f t="shared" si="168"/>
        <v>$H$5431</v>
      </c>
      <c r="D5404" s="9" t="str">
        <f t="shared" si="169"/>
        <v>H5431</v>
      </c>
      <c r="F5404">
        <v>108260</v>
      </c>
      <c r="G5404" s="1" t="str">
        <f>_xll.BDS("SPX Index","CHAIN_TICKERS", "CHAIN_STRIKE_PX_OVRD",F5404, "CHAIN_PUT_CALL_TYPE_OVRD=P", "CHAIN_PERIODICITY_OVRD=M")</f>
        <v>SPX US 11/20/15 P2700</v>
      </c>
    </row>
    <row r="5405" spans="1:7" x14ac:dyDescent="0.25">
      <c r="A5405">
        <v>0</v>
      </c>
      <c r="B5405" s="9">
        <v>9.364383561643836E-5</v>
      </c>
      <c r="C5405" s="9" t="str">
        <f t="shared" si="168"/>
        <v>$H$5432</v>
      </c>
      <c r="D5405" s="9" t="str">
        <f t="shared" si="169"/>
        <v>H5432</v>
      </c>
      <c r="F5405">
        <v>108280</v>
      </c>
      <c r="G5405" s="1" t="str">
        <f>_xll.BDS("SPX Index","CHAIN_TICKERS", "CHAIN_STRIKE_PX_OVRD",F5405, "CHAIN_PUT_CALL_TYPE_OVRD=P", "CHAIN_PERIODICITY_OVRD=M")</f>
        <v>SPX US 11/20/15 P2700</v>
      </c>
    </row>
    <row r="5406" spans="1:7" x14ac:dyDescent="0.25">
      <c r="A5406">
        <v>0</v>
      </c>
      <c r="B5406" s="9">
        <v>9.221917808219178E-5</v>
      </c>
      <c r="C5406" s="9" t="str">
        <f t="shared" si="168"/>
        <v>$H$5433</v>
      </c>
      <c r="D5406" s="9" t="str">
        <f t="shared" si="169"/>
        <v>H5433</v>
      </c>
      <c r="F5406">
        <v>108300</v>
      </c>
      <c r="G5406" s="1" t="str">
        <f>_xll.BDS("SPX Index","CHAIN_TICKERS", "CHAIN_STRIKE_PX_OVRD",F5406, "CHAIN_PUT_CALL_TYPE_OVRD=P", "CHAIN_PERIODICITY_OVRD=M")</f>
        <v>SPX US 11/20/15 P2700</v>
      </c>
    </row>
    <row r="5407" spans="1:7" x14ac:dyDescent="0.25">
      <c r="A5407">
        <v>0</v>
      </c>
      <c r="B5407" s="9">
        <v>9.0000000000000006E-5</v>
      </c>
      <c r="C5407" s="9" t="str">
        <f t="shared" si="168"/>
        <v>$H$5434</v>
      </c>
      <c r="D5407" s="9" t="str">
        <f t="shared" si="169"/>
        <v>H5434</v>
      </c>
      <c r="F5407">
        <v>108320</v>
      </c>
      <c r="G5407" s="1" t="str">
        <f>_xll.BDS("SPX Index","CHAIN_TICKERS", "CHAIN_STRIKE_PX_OVRD",F5407, "CHAIN_PUT_CALL_TYPE_OVRD=P", "CHAIN_PERIODICITY_OVRD=M")</f>
        <v>SPX US 11/20/15 P2700</v>
      </c>
    </row>
    <row r="5408" spans="1:7" x14ac:dyDescent="0.25">
      <c r="A5408">
        <v>0</v>
      </c>
      <c r="B5408" s="9">
        <v>8.4630136986301366E-5</v>
      </c>
      <c r="C5408" s="9" t="str">
        <f t="shared" si="168"/>
        <v>$H$5435</v>
      </c>
      <c r="D5408" s="9" t="str">
        <f t="shared" si="169"/>
        <v>H5435</v>
      </c>
      <c r="F5408">
        <v>108340</v>
      </c>
      <c r="G5408" s="1" t="str">
        <f>_xll.BDS("SPX Index","CHAIN_TICKERS", "CHAIN_STRIKE_PX_OVRD",F5408, "CHAIN_PUT_CALL_TYPE_OVRD=P", "CHAIN_PERIODICITY_OVRD=M")</f>
        <v>SPX US 11/20/15 P2700</v>
      </c>
    </row>
    <row r="5409" spans="1:7" x14ac:dyDescent="0.25">
      <c r="A5409">
        <v>0</v>
      </c>
      <c r="B5409" s="9">
        <v>8.827397260273972E-5</v>
      </c>
      <c r="C5409" s="9" t="str">
        <f t="shared" si="168"/>
        <v>$H$5436</v>
      </c>
      <c r="D5409" s="9" t="str">
        <f t="shared" si="169"/>
        <v>H5436</v>
      </c>
      <c r="F5409">
        <v>108360</v>
      </c>
      <c r="G5409" s="1" t="str">
        <f>_xll.BDS("SPX Index","CHAIN_TICKERS", "CHAIN_STRIKE_PX_OVRD",F5409, "CHAIN_PUT_CALL_TYPE_OVRD=P", "CHAIN_PERIODICITY_OVRD=M")</f>
        <v>SPX US 11/20/15 P2700</v>
      </c>
    </row>
    <row r="5410" spans="1:7" x14ac:dyDescent="0.25">
      <c r="A5410">
        <v>0</v>
      </c>
      <c r="B5410" s="9">
        <v>8.5150684931506853E-5</v>
      </c>
      <c r="C5410" s="9" t="str">
        <f t="shared" si="168"/>
        <v>$H$5437</v>
      </c>
      <c r="D5410" s="9" t="str">
        <f t="shared" si="169"/>
        <v>H5437</v>
      </c>
      <c r="F5410">
        <v>108380</v>
      </c>
      <c r="G5410" s="1" t="str">
        <f>_xll.BDS("SPX Index","CHAIN_TICKERS", "CHAIN_STRIKE_PX_OVRD",F5410, "CHAIN_PUT_CALL_TYPE_OVRD=P", "CHAIN_PERIODICITY_OVRD=M")</f>
        <v>SPX US 11/20/15 P2700</v>
      </c>
    </row>
    <row r="5411" spans="1:7" x14ac:dyDescent="0.25">
      <c r="A5411">
        <v>0</v>
      </c>
      <c r="B5411" s="9">
        <v>8.6465753424657535E-5</v>
      </c>
      <c r="C5411" s="9" t="str">
        <f t="shared" si="168"/>
        <v>$H$5438</v>
      </c>
      <c r="D5411" s="9" t="str">
        <f t="shared" si="169"/>
        <v>H5438</v>
      </c>
      <c r="F5411">
        <v>108400</v>
      </c>
      <c r="G5411" s="1" t="str">
        <f>_xll.BDS("SPX Index","CHAIN_TICKERS", "CHAIN_STRIKE_PX_OVRD",F5411, "CHAIN_PUT_CALL_TYPE_OVRD=P", "CHAIN_PERIODICITY_OVRD=M")</f>
        <v>SPX US 11/20/15 P2700</v>
      </c>
    </row>
    <row r="5412" spans="1:7" x14ac:dyDescent="0.25">
      <c r="A5412">
        <v>0</v>
      </c>
      <c r="B5412" s="9">
        <v>8.3205479452054786E-5</v>
      </c>
      <c r="C5412" s="9" t="str">
        <f t="shared" si="168"/>
        <v>$H$5439</v>
      </c>
      <c r="D5412" s="9" t="str">
        <f t="shared" si="169"/>
        <v>H5439</v>
      </c>
      <c r="F5412">
        <v>108420</v>
      </c>
      <c r="G5412" s="1" t="str">
        <f>_xll.BDS("SPX Index","CHAIN_TICKERS", "CHAIN_STRIKE_PX_OVRD",F5412, "CHAIN_PUT_CALL_TYPE_OVRD=P", "CHAIN_PERIODICITY_OVRD=M")</f>
        <v>SPX US 11/20/15 P2700</v>
      </c>
    </row>
    <row r="5413" spans="1:7" x14ac:dyDescent="0.25">
      <c r="A5413">
        <v>0</v>
      </c>
      <c r="B5413" s="9">
        <v>8.1232876712328763E-5</v>
      </c>
      <c r="C5413" s="9" t="str">
        <f t="shared" si="168"/>
        <v>$H$5440</v>
      </c>
      <c r="D5413" s="9" t="str">
        <f t="shared" si="169"/>
        <v>H5440</v>
      </c>
      <c r="F5413">
        <v>108440</v>
      </c>
      <c r="G5413" s="1" t="str">
        <f>_xll.BDS("SPX Index","CHAIN_TICKERS", "CHAIN_STRIKE_PX_OVRD",F5413, "CHAIN_PUT_CALL_TYPE_OVRD=P", "CHAIN_PERIODICITY_OVRD=M")</f>
        <v>SPX US 11/20/15 P2700</v>
      </c>
    </row>
    <row r="5414" spans="1:7" x14ac:dyDescent="0.25">
      <c r="A5414">
        <v>0</v>
      </c>
      <c r="B5414" s="9">
        <v>8.6301369863013696E-5</v>
      </c>
      <c r="C5414" s="9" t="str">
        <f t="shared" si="168"/>
        <v>$H$5441</v>
      </c>
      <c r="D5414" s="9" t="str">
        <f t="shared" si="169"/>
        <v>H5441</v>
      </c>
      <c r="F5414">
        <v>108460</v>
      </c>
      <c r="G5414" s="1" t="str">
        <f>_xll.BDS("SPX Index","CHAIN_TICKERS", "CHAIN_STRIKE_PX_OVRD",F5414, "CHAIN_PUT_CALL_TYPE_OVRD=P", "CHAIN_PERIODICITY_OVRD=M")</f>
        <v>SPX US 11/20/15 P2700</v>
      </c>
    </row>
    <row r="5415" spans="1:7" x14ac:dyDescent="0.25">
      <c r="A5415">
        <v>0</v>
      </c>
      <c r="B5415" s="9">
        <v>8.2054794520547943E-5</v>
      </c>
      <c r="C5415" s="9" t="str">
        <f t="shared" si="168"/>
        <v>$H$5442</v>
      </c>
      <c r="D5415" s="9" t="str">
        <f t="shared" si="169"/>
        <v>H5442</v>
      </c>
      <c r="F5415">
        <v>108480</v>
      </c>
      <c r="G5415" s="1" t="str">
        <f>_xll.BDS("SPX Index","CHAIN_TICKERS", "CHAIN_STRIKE_PX_OVRD",F5415, "CHAIN_PUT_CALL_TYPE_OVRD=P", "CHAIN_PERIODICITY_OVRD=M")</f>
        <v>SPX US 11/20/15 P2700</v>
      </c>
    </row>
    <row r="5416" spans="1:7" x14ac:dyDescent="0.25">
      <c r="A5416">
        <v>0</v>
      </c>
      <c r="B5416" s="9">
        <v>8.3643835616438361E-5</v>
      </c>
      <c r="C5416" s="9" t="str">
        <f t="shared" si="168"/>
        <v>$H$5443</v>
      </c>
      <c r="D5416" s="9" t="str">
        <f t="shared" si="169"/>
        <v>H5443</v>
      </c>
      <c r="F5416">
        <v>108500</v>
      </c>
      <c r="G5416" s="1" t="str">
        <f>_xll.BDS("SPX Index","CHAIN_TICKERS", "CHAIN_STRIKE_PX_OVRD",F5416, "CHAIN_PUT_CALL_TYPE_OVRD=P", "CHAIN_PERIODICITY_OVRD=M")</f>
        <v>SPX US 11/20/15 P2700</v>
      </c>
    </row>
    <row r="5417" spans="1:7" x14ac:dyDescent="0.25">
      <c r="A5417">
        <v>0</v>
      </c>
      <c r="B5417" s="9">
        <v>8.3780821917808215E-5</v>
      </c>
      <c r="C5417" s="9" t="str">
        <f t="shared" si="168"/>
        <v>$H$5444</v>
      </c>
      <c r="D5417" s="9" t="str">
        <f t="shared" si="169"/>
        <v>H5444</v>
      </c>
      <c r="F5417">
        <v>108520</v>
      </c>
      <c r="G5417" s="1" t="str">
        <f>_xll.BDS("SPX Index","CHAIN_TICKERS", "CHAIN_STRIKE_PX_OVRD",F5417, "CHAIN_PUT_CALL_TYPE_OVRD=P", "CHAIN_PERIODICITY_OVRD=M")</f>
        <v>SPX US 11/20/15 P2700</v>
      </c>
    </row>
    <row r="5418" spans="1:7" x14ac:dyDescent="0.25">
      <c r="A5418">
        <v>0</v>
      </c>
      <c r="B5418" s="9">
        <v>8.4328767123287673E-5</v>
      </c>
      <c r="C5418" s="9" t="str">
        <f t="shared" si="168"/>
        <v>$H$5445</v>
      </c>
      <c r="D5418" s="9" t="str">
        <f t="shared" si="169"/>
        <v>H5445</v>
      </c>
      <c r="F5418">
        <v>108540</v>
      </c>
      <c r="G5418" s="1" t="str">
        <f>_xll.BDS("SPX Index","CHAIN_TICKERS", "CHAIN_STRIKE_PX_OVRD",F5418, "CHAIN_PUT_CALL_TYPE_OVRD=P", "CHAIN_PERIODICITY_OVRD=M")</f>
        <v>SPX US 11/20/15 P2700</v>
      </c>
    </row>
    <row r="5419" spans="1:7" x14ac:dyDescent="0.25">
      <c r="A5419">
        <v>0</v>
      </c>
      <c r="B5419" s="9">
        <v>8.402739726027398E-5</v>
      </c>
      <c r="C5419" s="9" t="str">
        <f t="shared" si="168"/>
        <v>$H$5446</v>
      </c>
      <c r="D5419" s="9" t="str">
        <f t="shared" si="169"/>
        <v>H5446</v>
      </c>
      <c r="F5419">
        <v>108560</v>
      </c>
      <c r="G5419" s="1" t="str">
        <f>_xll.BDS("SPX Index","CHAIN_TICKERS", "CHAIN_STRIKE_PX_OVRD",F5419, "CHAIN_PUT_CALL_TYPE_OVRD=P", "CHAIN_PERIODICITY_OVRD=M")</f>
        <v>SPX US 11/20/15 P2700</v>
      </c>
    </row>
    <row r="5420" spans="1:7" x14ac:dyDescent="0.25">
      <c r="A5420">
        <v>0</v>
      </c>
      <c r="B5420" s="9">
        <v>8.3178082191780829E-5</v>
      </c>
      <c r="C5420" s="9" t="str">
        <f t="shared" si="168"/>
        <v>$H$5447</v>
      </c>
      <c r="D5420" s="9" t="str">
        <f t="shared" si="169"/>
        <v>H5447</v>
      </c>
      <c r="F5420">
        <v>108580</v>
      </c>
      <c r="G5420" s="1" t="str">
        <f>_xll.BDS("SPX Index","CHAIN_TICKERS", "CHAIN_STRIKE_PX_OVRD",F5420, "CHAIN_PUT_CALL_TYPE_OVRD=P", "CHAIN_PERIODICITY_OVRD=M")</f>
        <v>SPX US 11/20/15 P2700</v>
      </c>
    </row>
    <row r="5421" spans="1:7" x14ac:dyDescent="0.25">
      <c r="A5421">
        <v>0</v>
      </c>
      <c r="B5421" s="9">
        <v>7.9671232876712329E-5</v>
      </c>
      <c r="C5421" s="9" t="str">
        <f t="shared" si="168"/>
        <v>$H$5448</v>
      </c>
      <c r="D5421" s="9" t="str">
        <f t="shared" si="169"/>
        <v>H5448</v>
      </c>
      <c r="F5421">
        <v>108600</v>
      </c>
      <c r="G5421" s="1" t="str">
        <f>_xll.BDS("SPX Index","CHAIN_TICKERS", "CHAIN_STRIKE_PX_OVRD",F5421, "CHAIN_PUT_CALL_TYPE_OVRD=P", "CHAIN_PERIODICITY_OVRD=M")</f>
        <v>SPX US 11/20/15 P2700</v>
      </c>
    </row>
    <row r="5422" spans="1:7" x14ac:dyDescent="0.25">
      <c r="A5422">
        <v>0</v>
      </c>
      <c r="B5422" s="9">
        <v>7.8410958904109589E-5</v>
      </c>
      <c r="C5422" s="9" t="str">
        <f t="shared" si="168"/>
        <v>$H$5449</v>
      </c>
      <c r="D5422" s="9" t="str">
        <f t="shared" si="169"/>
        <v>H5449</v>
      </c>
      <c r="F5422">
        <v>108620</v>
      </c>
      <c r="G5422" s="1" t="str">
        <f>_xll.BDS("SPX Index","CHAIN_TICKERS", "CHAIN_STRIKE_PX_OVRD",F5422, "CHAIN_PUT_CALL_TYPE_OVRD=P", "CHAIN_PERIODICITY_OVRD=M")</f>
        <v>SPX US 11/20/15 P2700</v>
      </c>
    </row>
    <row r="5423" spans="1:7" x14ac:dyDescent="0.25">
      <c r="A5423">
        <v>0</v>
      </c>
      <c r="B5423" s="9">
        <v>7.9260273972602739E-5</v>
      </c>
      <c r="C5423" s="9" t="str">
        <f t="shared" si="168"/>
        <v>$H$5450</v>
      </c>
      <c r="D5423" s="9" t="str">
        <f t="shared" si="169"/>
        <v>H5450</v>
      </c>
      <c r="F5423">
        <v>108640</v>
      </c>
      <c r="G5423" s="1" t="str">
        <f>_xll.BDS("SPX Index","CHAIN_TICKERS", "CHAIN_STRIKE_PX_OVRD",F5423, "CHAIN_PUT_CALL_TYPE_OVRD=P", "CHAIN_PERIODICITY_OVRD=M")</f>
        <v>SPX US 11/20/15 P2700</v>
      </c>
    </row>
    <row r="5424" spans="1:7" x14ac:dyDescent="0.25">
      <c r="A5424">
        <v>0</v>
      </c>
      <c r="B5424" s="9">
        <v>7.865753424657534E-5</v>
      </c>
      <c r="C5424" s="9" t="str">
        <f t="shared" si="168"/>
        <v>$H$5451</v>
      </c>
      <c r="D5424" s="9" t="str">
        <f t="shared" si="169"/>
        <v>H5451</v>
      </c>
      <c r="F5424">
        <v>108660</v>
      </c>
      <c r="G5424" s="1" t="str">
        <f>_xll.BDS("SPX Index","CHAIN_TICKERS", "CHAIN_STRIKE_PX_OVRD",F5424, "CHAIN_PUT_CALL_TYPE_OVRD=P", "CHAIN_PERIODICITY_OVRD=M")</f>
        <v>SPX US 11/20/15 P2700</v>
      </c>
    </row>
    <row r="5425" spans="1:7" x14ac:dyDescent="0.25">
      <c r="A5425">
        <v>0</v>
      </c>
      <c r="B5425" s="9">
        <v>8.175342465753425E-5</v>
      </c>
      <c r="C5425" s="9" t="str">
        <f t="shared" si="168"/>
        <v>$H$5452</v>
      </c>
      <c r="D5425" s="9" t="str">
        <f t="shared" si="169"/>
        <v>H5452</v>
      </c>
      <c r="F5425">
        <v>108680</v>
      </c>
      <c r="G5425" s="1" t="str">
        <f>_xll.BDS("SPX Index","CHAIN_TICKERS", "CHAIN_STRIKE_PX_OVRD",F5425, "CHAIN_PUT_CALL_TYPE_OVRD=P", "CHAIN_PERIODICITY_OVRD=M")</f>
        <v>SPX US 11/20/15 P2700</v>
      </c>
    </row>
    <row r="5426" spans="1:7" x14ac:dyDescent="0.25">
      <c r="A5426">
        <v>0</v>
      </c>
      <c r="B5426" s="9">
        <v>8.3369863013698639E-5</v>
      </c>
      <c r="C5426" s="9" t="str">
        <f t="shared" si="168"/>
        <v>$H$5453</v>
      </c>
      <c r="D5426" s="9" t="str">
        <f t="shared" si="169"/>
        <v>H5453</v>
      </c>
      <c r="F5426">
        <v>108700</v>
      </c>
      <c r="G5426" s="1" t="str">
        <f>_xll.BDS("SPX Index","CHAIN_TICKERS", "CHAIN_STRIKE_PX_OVRD",F5426, "CHAIN_PUT_CALL_TYPE_OVRD=P", "CHAIN_PERIODICITY_OVRD=M")</f>
        <v>SPX US 11/20/15 P2700</v>
      </c>
    </row>
    <row r="5427" spans="1:7" x14ac:dyDescent="0.25">
      <c r="A5427">
        <v>0</v>
      </c>
      <c r="B5427" s="9">
        <v>7.9260273972602739E-5</v>
      </c>
      <c r="C5427" s="9" t="str">
        <f t="shared" si="168"/>
        <v>$H$5454</v>
      </c>
      <c r="D5427" s="9" t="str">
        <f t="shared" si="169"/>
        <v>H5454</v>
      </c>
      <c r="F5427">
        <v>108720</v>
      </c>
      <c r="G5427" s="1" t="str">
        <f>_xll.BDS("SPX Index","CHAIN_TICKERS", "CHAIN_STRIKE_PX_OVRD",F5427, "CHAIN_PUT_CALL_TYPE_OVRD=P", "CHAIN_PERIODICITY_OVRD=M")</f>
        <v>SPX US 11/20/15 P2700</v>
      </c>
    </row>
    <row r="5428" spans="1:7" x14ac:dyDescent="0.25">
      <c r="A5428">
        <v>1</v>
      </c>
      <c r="B5428" s="9">
        <v>8.0383561643835626E-5</v>
      </c>
      <c r="C5428" s="9" t="str">
        <f t="shared" si="168"/>
        <v>$H$5455</v>
      </c>
      <c r="D5428" s="9" t="str">
        <f t="shared" si="169"/>
        <v>H5455</v>
      </c>
      <c r="F5428">
        <v>108740</v>
      </c>
      <c r="G5428" s="1" t="str">
        <f>_xll.BDS("SPX Index","CHAIN_TICKERS", "CHAIN_STRIKE_PX_OVRD",F5428, "CHAIN_PUT_CALL_TYPE_OVRD=P", "CHAIN_PERIODICITY_OVRD=M")</f>
        <v>SPX US 11/20/15 P2700</v>
      </c>
    </row>
    <row r="5429" spans="1:7" x14ac:dyDescent="0.25">
      <c r="A5429">
        <v>0</v>
      </c>
      <c r="B5429" s="9">
        <v>8.1479452054794528E-5</v>
      </c>
      <c r="C5429" s="9" t="str">
        <f t="shared" si="168"/>
        <v>$H$5456</v>
      </c>
      <c r="D5429" s="9" t="str">
        <f t="shared" si="169"/>
        <v>H5456</v>
      </c>
      <c r="F5429">
        <v>108760</v>
      </c>
      <c r="G5429" s="1" t="str">
        <f>_xll.BDS("SPX Index","CHAIN_TICKERS", "CHAIN_STRIKE_PX_OVRD",F5429, "CHAIN_PUT_CALL_TYPE_OVRD=P", "CHAIN_PERIODICITY_OVRD=M")</f>
        <v>SPX US 11/20/15 P2700</v>
      </c>
    </row>
    <row r="5430" spans="1:7" x14ac:dyDescent="0.25">
      <c r="A5430">
        <v>0</v>
      </c>
      <c r="B5430" s="9">
        <v>8.994520547945205E-5</v>
      </c>
      <c r="C5430" s="9" t="str">
        <f t="shared" si="168"/>
        <v>$H$5457</v>
      </c>
      <c r="D5430" s="9" t="str">
        <f t="shared" si="169"/>
        <v>H5457</v>
      </c>
      <c r="F5430">
        <v>108780</v>
      </c>
      <c r="G5430" s="1" t="str">
        <f>_xll.BDS("SPX Index","CHAIN_TICKERS", "CHAIN_STRIKE_PX_OVRD",F5430, "CHAIN_PUT_CALL_TYPE_OVRD=P", "CHAIN_PERIODICITY_OVRD=M")</f>
        <v>SPX US 11/20/15 P2700</v>
      </c>
    </row>
    <row r="5431" spans="1:7" x14ac:dyDescent="0.25">
      <c r="A5431">
        <v>0</v>
      </c>
      <c r="B5431" s="9">
        <v>9.0849315068493143E-5</v>
      </c>
      <c r="C5431" s="9" t="str">
        <f t="shared" si="168"/>
        <v>$H$5458</v>
      </c>
      <c r="D5431" s="9" t="str">
        <f t="shared" si="169"/>
        <v>H5458</v>
      </c>
      <c r="F5431">
        <v>108800</v>
      </c>
      <c r="G5431" s="1" t="str">
        <f>_xll.BDS("SPX Index","CHAIN_TICKERS", "CHAIN_STRIKE_PX_OVRD",F5431, "CHAIN_PUT_CALL_TYPE_OVRD=P", "CHAIN_PERIODICITY_OVRD=M")</f>
        <v>SPX US 11/20/15 P2700</v>
      </c>
    </row>
    <row r="5432" spans="1:7" x14ac:dyDescent="0.25">
      <c r="A5432">
        <v>0</v>
      </c>
      <c r="B5432" s="9">
        <v>8.5452054794520546E-5</v>
      </c>
      <c r="C5432" s="9" t="str">
        <f t="shared" si="168"/>
        <v>$H$5459</v>
      </c>
      <c r="D5432" s="9" t="str">
        <f t="shared" si="169"/>
        <v>H5459</v>
      </c>
      <c r="F5432">
        <v>108820</v>
      </c>
      <c r="G5432" s="1" t="str">
        <f>_xll.BDS("SPX Index","CHAIN_TICKERS", "CHAIN_STRIKE_PX_OVRD",F5432, "CHAIN_PUT_CALL_TYPE_OVRD=P", "CHAIN_PERIODICITY_OVRD=M")</f>
        <v>SPX US 11/20/15 P2700</v>
      </c>
    </row>
    <row r="5433" spans="1:7" x14ac:dyDescent="0.25">
      <c r="A5433">
        <v>0</v>
      </c>
      <c r="B5433" s="9">
        <v>8.6301369863013696E-5</v>
      </c>
      <c r="C5433" s="9" t="str">
        <f t="shared" si="168"/>
        <v>$H$5460</v>
      </c>
      <c r="D5433" s="9" t="str">
        <f t="shared" si="169"/>
        <v>H5460</v>
      </c>
      <c r="F5433">
        <v>108840</v>
      </c>
      <c r="G5433" s="1" t="str">
        <f>_xll.BDS("SPX Index","CHAIN_TICKERS", "CHAIN_STRIKE_PX_OVRD",F5433, "CHAIN_PUT_CALL_TYPE_OVRD=P", "CHAIN_PERIODICITY_OVRD=M")</f>
        <v>SPX US 11/20/15 P2700</v>
      </c>
    </row>
    <row r="5434" spans="1:7" x14ac:dyDescent="0.25">
      <c r="A5434">
        <v>0</v>
      </c>
      <c r="B5434" s="9">
        <v>8.8821917808219178E-5</v>
      </c>
      <c r="C5434" s="9" t="str">
        <f t="shared" si="168"/>
        <v>$H$5461</v>
      </c>
      <c r="D5434" s="9" t="str">
        <f t="shared" si="169"/>
        <v>H5461</v>
      </c>
      <c r="F5434">
        <v>108860</v>
      </c>
      <c r="G5434" s="1" t="str">
        <f>_xll.BDS("SPX Index","CHAIN_TICKERS", "CHAIN_STRIKE_PX_OVRD",F5434, "CHAIN_PUT_CALL_TYPE_OVRD=P", "CHAIN_PERIODICITY_OVRD=M")</f>
        <v>SPX US 11/20/15 P2700</v>
      </c>
    </row>
    <row r="5435" spans="1:7" x14ac:dyDescent="0.25">
      <c r="A5435">
        <v>0</v>
      </c>
      <c r="B5435" s="9">
        <v>8.9150684931506855E-5</v>
      </c>
      <c r="C5435" s="9" t="str">
        <f t="shared" si="168"/>
        <v>$H$5462</v>
      </c>
      <c r="D5435" s="9" t="str">
        <f t="shared" si="169"/>
        <v>H5462</v>
      </c>
      <c r="F5435">
        <v>108880</v>
      </c>
      <c r="G5435" s="1" t="str">
        <f>_xll.BDS("SPX Index","CHAIN_TICKERS", "CHAIN_STRIKE_PX_OVRD",F5435, "CHAIN_PUT_CALL_TYPE_OVRD=P", "CHAIN_PERIODICITY_OVRD=M")</f>
        <v>SPX US 11/20/15 P2700</v>
      </c>
    </row>
    <row r="5436" spans="1:7" x14ac:dyDescent="0.25">
      <c r="A5436">
        <v>0</v>
      </c>
      <c r="B5436" s="9">
        <v>8.8301369863013691E-5</v>
      </c>
      <c r="C5436" s="9" t="str">
        <f t="shared" si="168"/>
        <v>$H$5463</v>
      </c>
      <c r="D5436" s="9" t="str">
        <f t="shared" si="169"/>
        <v>H5463</v>
      </c>
      <c r="F5436">
        <v>108900</v>
      </c>
      <c r="G5436" s="1" t="str">
        <f>_xll.BDS("SPX Index","CHAIN_TICKERS", "CHAIN_STRIKE_PX_OVRD",F5436, "CHAIN_PUT_CALL_TYPE_OVRD=P", "CHAIN_PERIODICITY_OVRD=M")</f>
        <v>SPX US 11/20/15 P2700</v>
      </c>
    </row>
    <row r="5437" spans="1:7" x14ac:dyDescent="0.25">
      <c r="A5437">
        <v>0</v>
      </c>
      <c r="B5437" s="9">
        <v>8.7424657534246569E-5</v>
      </c>
      <c r="C5437" s="9" t="str">
        <f t="shared" si="168"/>
        <v>$H$5464</v>
      </c>
      <c r="D5437" s="9" t="str">
        <f t="shared" si="169"/>
        <v>H5464</v>
      </c>
      <c r="F5437">
        <v>108920</v>
      </c>
      <c r="G5437" s="1" t="str">
        <f>_xll.BDS("SPX Index","CHAIN_TICKERS", "CHAIN_STRIKE_PX_OVRD",F5437, "CHAIN_PUT_CALL_TYPE_OVRD=P", "CHAIN_PERIODICITY_OVRD=M")</f>
        <v>SPX US 11/20/15 P2700</v>
      </c>
    </row>
    <row r="5438" spans="1:7" x14ac:dyDescent="0.25">
      <c r="A5438">
        <v>0</v>
      </c>
      <c r="B5438" s="9">
        <v>8.8821917808219178E-5</v>
      </c>
      <c r="C5438" s="9" t="str">
        <f t="shared" si="168"/>
        <v>$H$5465</v>
      </c>
      <c r="D5438" s="9" t="str">
        <f t="shared" si="169"/>
        <v>H5465</v>
      </c>
      <c r="F5438">
        <v>108940</v>
      </c>
      <c r="G5438" s="1" t="str">
        <f>_xll.BDS("SPX Index","CHAIN_TICKERS", "CHAIN_STRIKE_PX_OVRD",F5438, "CHAIN_PUT_CALL_TYPE_OVRD=P", "CHAIN_PERIODICITY_OVRD=M")</f>
        <v>SPX US 11/20/15 P2700</v>
      </c>
    </row>
    <row r="5439" spans="1:7" x14ac:dyDescent="0.25">
      <c r="A5439">
        <v>0</v>
      </c>
      <c r="B5439" s="9">
        <v>8.8164383561643836E-5</v>
      </c>
      <c r="C5439" s="9" t="str">
        <f t="shared" si="168"/>
        <v>$H$5466</v>
      </c>
      <c r="D5439" s="9" t="str">
        <f t="shared" si="169"/>
        <v>H5466</v>
      </c>
      <c r="F5439">
        <v>108960</v>
      </c>
      <c r="G5439" s="1" t="str">
        <f>_xll.BDS("SPX Index","CHAIN_TICKERS", "CHAIN_STRIKE_PX_OVRD",F5439, "CHAIN_PUT_CALL_TYPE_OVRD=P", "CHAIN_PERIODICITY_OVRD=M")</f>
        <v>SPX US 11/20/15 P2700</v>
      </c>
    </row>
    <row r="5440" spans="1:7" x14ac:dyDescent="0.25">
      <c r="A5440">
        <v>0</v>
      </c>
      <c r="B5440" s="9">
        <v>8.8575342465753426E-5</v>
      </c>
      <c r="C5440" s="9" t="str">
        <f t="shared" si="168"/>
        <v>$H$5467</v>
      </c>
      <c r="D5440" s="9" t="str">
        <f t="shared" si="169"/>
        <v>H5467</v>
      </c>
      <c r="F5440">
        <v>108980</v>
      </c>
      <c r="G5440" s="1" t="str">
        <f>_xll.BDS("SPX Index","CHAIN_TICKERS", "CHAIN_STRIKE_PX_OVRD",F5440, "CHAIN_PUT_CALL_TYPE_OVRD=P", "CHAIN_PERIODICITY_OVRD=M")</f>
        <v>SPX US 11/20/15 P2700</v>
      </c>
    </row>
    <row r="5441" spans="1:7" x14ac:dyDescent="0.25">
      <c r="A5441">
        <v>0</v>
      </c>
      <c r="B5441" s="9">
        <v>8.8000000000000011E-5</v>
      </c>
      <c r="C5441" s="9" t="str">
        <f t="shared" si="168"/>
        <v>$H$5468</v>
      </c>
      <c r="D5441" s="9" t="str">
        <f t="shared" si="169"/>
        <v>H5468</v>
      </c>
      <c r="F5441">
        <v>109000</v>
      </c>
      <c r="G5441" s="1" t="str">
        <f>_xll.BDS("SPX Index","CHAIN_TICKERS", "CHAIN_STRIKE_PX_OVRD",F5441, "CHAIN_PUT_CALL_TYPE_OVRD=P", "CHAIN_PERIODICITY_OVRD=M")</f>
        <v>SPX US 11/20/15 P2700</v>
      </c>
    </row>
    <row r="5442" spans="1:7" x14ac:dyDescent="0.25">
      <c r="A5442">
        <v>0</v>
      </c>
      <c r="B5442" s="9">
        <v>8.4876712328767117E-5</v>
      </c>
      <c r="C5442" s="9" t="str">
        <f t="shared" si="168"/>
        <v>$H$5469</v>
      </c>
      <c r="D5442" s="9" t="str">
        <f t="shared" si="169"/>
        <v>H5469</v>
      </c>
      <c r="F5442">
        <v>109020</v>
      </c>
      <c r="G5442" s="1" t="str">
        <f>_xll.BDS("SPX Index","CHAIN_TICKERS", "CHAIN_STRIKE_PX_OVRD",F5442, "CHAIN_PUT_CALL_TYPE_OVRD=P", "CHAIN_PERIODICITY_OVRD=M")</f>
        <v>SPX US 11/20/15 P2700</v>
      </c>
    </row>
    <row r="5443" spans="1:7" x14ac:dyDescent="0.25">
      <c r="A5443">
        <v>0</v>
      </c>
      <c r="B5443" s="9">
        <v>8.6575342465753432E-5</v>
      </c>
      <c r="C5443" s="9" t="str">
        <f t="shared" si="168"/>
        <v>$H$5470</v>
      </c>
      <c r="D5443" s="9" t="str">
        <f t="shared" si="169"/>
        <v>H5470</v>
      </c>
      <c r="F5443">
        <v>109040</v>
      </c>
      <c r="G5443" s="1" t="str">
        <f>_xll.BDS("SPX Index","CHAIN_TICKERS", "CHAIN_STRIKE_PX_OVRD",F5443, "CHAIN_PUT_CALL_TYPE_OVRD=P", "CHAIN_PERIODICITY_OVRD=M")</f>
        <v>SPX US 11/20/15 P2700</v>
      </c>
    </row>
    <row r="5444" spans="1:7" x14ac:dyDescent="0.25">
      <c r="A5444">
        <v>0</v>
      </c>
      <c r="B5444" s="9">
        <v>8.6465753424657535E-5</v>
      </c>
      <c r="C5444" s="9" t="str">
        <f t="shared" ref="C5444:C5507" si="170">ADDRESS(ROW(B5444)+MATCH(1,B5444:B5470),8)</f>
        <v>$H$5471</v>
      </c>
      <c r="D5444" s="9" t="str">
        <f t="shared" ref="D5444:D5507" si="171">"H"&amp;(ROW(B5444)+MATCH(1,B5444:B5470))</f>
        <v>H5471</v>
      </c>
      <c r="F5444">
        <v>109060</v>
      </c>
      <c r="G5444" s="1" t="str">
        <f>_xll.BDS("SPX Index","CHAIN_TICKERS", "CHAIN_STRIKE_PX_OVRD",F5444, "CHAIN_PUT_CALL_TYPE_OVRD=P", "CHAIN_PERIODICITY_OVRD=M")</f>
        <v>SPX US 11/20/15 P2700</v>
      </c>
    </row>
    <row r="5445" spans="1:7" x14ac:dyDescent="0.25">
      <c r="A5445">
        <v>0</v>
      </c>
      <c r="B5445" s="9">
        <v>8.5753424657534239E-5</v>
      </c>
      <c r="C5445" s="9" t="str">
        <f t="shared" si="170"/>
        <v>$H$5472</v>
      </c>
      <c r="D5445" s="9" t="str">
        <f t="shared" si="171"/>
        <v>H5472</v>
      </c>
      <c r="F5445">
        <v>109080</v>
      </c>
      <c r="G5445" s="1" t="str">
        <f>_xll.BDS("SPX Index","CHAIN_TICKERS", "CHAIN_STRIKE_PX_OVRD",F5445, "CHAIN_PUT_CALL_TYPE_OVRD=P", "CHAIN_PERIODICITY_OVRD=M")</f>
        <v>SPX US 11/20/15 P2700</v>
      </c>
    </row>
    <row r="5446" spans="1:7" x14ac:dyDescent="0.25">
      <c r="A5446">
        <v>1</v>
      </c>
      <c r="B5446" s="9">
        <v>8.2082191780821914E-5</v>
      </c>
      <c r="C5446" s="9" t="str">
        <f t="shared" si="170"/>
        <v>$H$5473</v>
      </c>
      <c r="D5446" s="9" t="str">
        <f t="shared" si="171"/>
        <v>H5473</v>
      </c>
      <c r="F5446">
        <v>109100</v>
      </c>
      <c r="G5446" s="1" t="str">
        <f>_xll.BDS("SPX Index","CHAIN_TICKERS", "CHAIN_STRIKE_PX_OVRD",F5446, "CHAIN_PUT_CALL_TYPE_OVRD=P", "CHAIN_PERIODICITY_OVRD=M")</f>
        <v>SPX US 11/20/15 P2700</v>
      </c>
    </row>
    <row r="5447" spans="1:7" x14ac:dyDescent="0.25">
      <c r="A5447">
        <v>0</v>
      </c>
      <c r="B5447" s="9">
        <v>7.8082191780821925E-5</v>
      </c>
      <c r="C5447" s="9" t="str">
        <f t="shared" si="170"/>
        <v>$H$5474</v>
      </c>
      <c r="D5447" s="9" t="str">
        <f t="shared" si="171"/>
        <v>H5474</v>
      </c>
      <c r="F5447">
        <v>109120</v>
      </c>
      <c r="G5447" s="1" t="str">
        <f>_xll.BDS("SPX Index","CHAIN_TICKERS", "CHAIN_STRIKE_PX_OVRD",F5447, "CHAIN_PUT_CALL_TYPE_OVRD=P", "CHAIN_PERIODICITY_OVRD=M")</f>
        <v>SPX US 11/20/15 P2700</v>
      </c>
    </row>
    <row r="5448" spans="1:7" x14ac:dyDescent="0.25">
      <c r="A5448">
        <v>0</v>
      </c>
      <c r="B5448" s="9">
        <v>6.2301369863013696E-5</v>
      </c>
      <c r="C5448" s="9" t="str">
        <f t="shared" si="170"/>
        <v>$H$5475</v>
      </c>
      <c r="D5448" s="9" t="str">
        <f t="shared" si="171"/>
        <v>H5475</v>
      </c>
      <c r="F5448">
        <v>109140</v>
      </c>
      <c r="G5448" s="1" t="str">
        <f>_xll.BDS("SPX Index","CHAIN_TICKERS", "CHAIN_STRIKE_PX_OVRD",F5448, "CHAIN_PUT_CALL_TYPE_OVRD=P", "CHAIN_PERIODICITY_OVRD=M")</f>
        <v>SPX US 11/20/15 P2700</v>
      </c>
    </row>
    <row r="5449" spans="1:7" x14ac:dyDescent="0.25">
      <c r="A5449">
        <v>0</v>
      </c>
      <c r="B5449" s="9">
        <v>6.0493150684931511E-5</v>
      </c>
      <c r="C5449" s="9" t="str">
        <f t="shared" si="170"/>
        <v>$H$5476</v>
      </c>
      <c r="D5449" s="9" t="str">
        <f t="shared" si="171"/>
        <v>H5476</v>
      </c>
      <c r="F5449">
        <v>109160</v>
      </c>
      <c r="G5449" s="1" t="str">
        <f>_xll.BDS("SPX Index","CHAIN_TICKERS", "CHAIN_STRIKE_PX_OVRD",F5449, "CHAIN_PUT_CALL_TYPE_OVRD=P", "CHAIN_PERIODICITY_OVRD=M")</f>
        <v>SPX US 11/20/15 P2700</v>
      </c>
    </row>
    <row r="5450" spans="1:7" x14ac:dyDescent="0.25">
      <c r="A5450">
        <v>0</v>
      </c>
      <c r="B5450" s="9">
        <v>6.4849315068493148E-5</v>
      </c>
      <c r="C5450" s="9" t="str">
        <f t="shared" si="170"/>
        <v>$H$5477</v>
      </c>
      <c r="D5450" s="9" t="str">
        <f t="shared" si="171"/>
        <v>H5477</v>
      </c>
      <c r="F5450">
        <v>109180</v>
      </c>
      <c r="G5450" s="1" t="str">
        <f>_xll.BDS("SPX Index","CHAIN_TICKERS", "CHAIN_STRIKE_PX_OVRD",F5450, "CHAIN_PUT_CALL_TYPE_OVRD=P", "CHAIN_PERIODICITY_OVRD=M")</f>
        <v>SPX US 11/20/15 P2700</v>
      </c>
    </row>
    <row r="5451" spans="1:7" x14ac:dyDescent="0.25">
      <c r="A5451">
        <v>0</v>
      </c>
      <c r="B5451" s="9">
        <v>6.1753424657534251E-5</v>
      </c>
      <c r="C5451" s="9" t="str">
        <f t="shared" si="170"/>
        <v>$H$5478</v>
      </c>
      <c r="D5451" s="9" t="str">
        <f t="shared" si="171"/>
        <v>H5478</v>
      </c>
      <c r="F5451">
        <v>109200</v>
      </c>
      <c r="G5451" s="1" t="str">
        <f>_xll.BDS("SPX Index","CHAIN_TICKERS", "CHAIN_STRIKE_PX_OVRD",F5451, "CHAIN_PUT_CALL_TYPE_OVRD=P", "CHAIN_PERIODICITY_OVRD=M")</f>
        <v>SPX US 11/20/15 P2700</v>
      </c>
    </row>
    <row r="5452" spans="1:7" x14ac:dyDescent="0.25">
      <c r="A5452">
        <v>0</v>
      </c>
      <c r="B5452" s="9">
        <v>6.1753424657534251E-5</v>
      </c>
      <c r="C5452" s="9" t="str">
        <f t="shared" si="170"/>
        <v>$H$5479</v>
      </c>
      <c r="D5452" s="9" t="str">
        <f t="shared" si="171"/>
        <v>H5479</v>
      </c>
      <c r="F5452">
        <v>109220</v>
      </c>
      <c r="G5452" s="1" t="str">
        <f>_xll.BDS("SPX Index","CHAIN_TICKERS", "CHAIN_STRIKE_PX_OVRD",F5452, "CHAIN_PUT_CALL_TYPE_OVRD=P", "CHAIN_PERIODICITY_OVRD=M")</f>
        <v>SPX US 11/20/15 P2700</v>
      </c>
    </row>
    <row r="5453" spans="1:7" x14ac:dyDescent="0.25">
      <c r="A5453">
        <v>0</v>
      </c>
      <c r="B5453" s="9">
        <v>6.2739726027397256E-5</v>
      </c>
      <c r="C5453" s="9" t="str">
        <f t="shared" si="170"/>
        <v>$H$5480</v>
      </c>
      <c r="D5453" s="9" t="str">
        <f t="shared" si="171"/>
        <v>H5480</v>
      </c>
      <c r="F5453">
        <v>109240</v>
      </c>
      <c r="G5453" s="1" t="str">
        <f>_xll.BDS("SPX Index","CHAIN_TICKERS", "CHAIN_STRIKE_PX_OVRD",F5453, "CHAIN_PUT_CALL_TYPE_OVRD=P", "CHAIN_PERIODICITY_OVRD=M")</f>
        <v>SPX US 11/20/15 P2700</v>
      </c>
    </row>
    <row r="5454" spans="1:7" x14ac:dyDescent="0.25">
      <c r="A5454">
        <v>0</v>
      </c>
      <c r="B5454" s="9">
        <v>5.8958904109589048E-5</v>
      </c>
      <c r="C5454" s="9" t="str">
        <f t="shared" si="170"/>
        <v>$H$5481</v>
      </c>
      <c r="D5454" s="9" t="str">
        <f t="shared" si="171"/>
        <v>H5481</v>
      </c>
      <c r="F5454">
        <v>109260</v>
      </c>
      <c r="G5454" s="1" t="str">
        <f>_xll.BDS("SPX Index","CHAIN_TICKERS", "CHAIN_STRIKE_PX_OVRD",F5454, "CHAIN_PUT_CALL_TYPE_OVRD=P", "CHAIN_PERIODICITY_OVRD=M")</f>
        <v>SPX US 11/20/15 P2700</v>
      </c>
    </row>
    <row r="5455" spans="1:7" x14ac:dyDescent="0.25">
      <c r="A5455">
        <v>0</v>
      </c>
      <c r="B5455" s="9">
        <v>5.3315068493150686E-5</v>
      </c>
      <c r="C5455" s="9" t="str">
        <f t="shared" si="170"/>
        <v>$H$5482</v>
      </c>
      <c r="D5455" s="9" t="str">
        <f t="shared" si="171"/>
        <v>H5482</v>
      </c>
      <c r="F5455">
        <v>109280</v>
      </c>
      <c r="G5455" s="1" t="str">
        <f>_xll.BDS("SPX Index","CHAIN_TICKERS", "CHAIN_STRIKE_PX_OVRD",F5455, "CHAIN_PUT_CALL_TYPE_OVRD=P", "CHAIN_PERIODICITY_OVRD=M")</f>
        <v>SPX US 11/20/15 P2700</v>
      </c>
    </row>
    <row r="5456" spans="1:7" x14ac:dyDescent="0.25">
      <c r="A5456">
        <v>0</v>
      </c>
      <c r="B5456" s="9">
        <v>5.7232876712328769E-5</v>
      </c>
      <c r="C5456" s="9" t="str">
        <f t="shared" si="170"/>
        <v>$H$5483</v>
      </c>
      <c r="D5456" s="9" t="str">
        <f t="shared" si="171"/>
        <v>H5483</v>
      </c>
      <c r="F5456">
        <v>109300</v>
      </c>
      <c r="G5456" s="1" t="str">
        <f>_xll.BDS("SPX Index","CHAIN_TICKERS", "CHAIN_STRIKE_PX_OVRD",F5456, "CHAIN_PUT_CALL_TYPE_OVRD=P", "CHAIN_PERIODICITY_OVRD=M")</f>
        <v>SPX US 11/20/15 P2700</v>
      </c>
    </row>
    <row r="5457" spans="1:7" x14ac:dyDescent="0.25">
      <c r="A5457">
        <v>0</v>
      </c>
      <c r="B5457" s="9">
        <v>6.0904109589041094E-5</v>
      </c>
      <c r="C5457" s="9" t="str">
        <f t="shared" si="170"/>
        <v>$H$5484</v>
      </c>
      <c r="D5457" s="9" t="str">
        <f t="shared" si="171"/>
        <v>H5484</v>
      </c>
      <c r="F5457">
        <v>109320</v>
      </c>
      <c r="G5457" s="1" t="str">
        <f>_xll.BDS("SPX Index","CHAIN_TICKERS", "CHAIN_STRIKE_PX_OVRD",F5457, "CHAIN_PUT_CALL_TYPE_OVRD=P", "CHAIN_PERIODICITY_OVRD=M")</f>
        <v>SPX US 11/20/15 P2700</v>
      </c>
    </row>
    <row r="5458" spans="1:7" x14ac:dyDescent="0.25">
      <c r="A5458">
        <v>0</v>
      </c>
      <c r="B5458" s="9">
        <v>5.9369863013698624E-5</v>
      </c>
      <c r="C5458" s="9" t="str">
        <f t="shared" si="170"/>
        <v>$H$5485</v>
      </c>
      <c r="D5458" s="9" t="str">
        <f t="shared" si="171"/>
        <v>H5485</v>
      </c>
      <c r="F5458">
        <v>109340</v>
      </c>
      <c r="G5458" s="1" t="str">
        <f>_xll.BDS("SPX Index","CHAIN_TICKERS", "CHAIN_STRIKE_PX_OVRD",F5458, "CHAIN_PUT_CALL_TYPE_OVRD=P", "CHAIN_PERIODICITY_OVRD=M")</f>
        <v>SPX US 11/20/15 P2700</v>
      </c>
    </row>
    <row r="5459" spans="1:7" x14ac:dyDescent="0.25">
      <c r="A5459">
        <v>0</v>
      </c>
      <c r="B5459" s="9">
        <v>5.7260273972602733E-5</v>
      </c>
      <c r="C5459" s="9" t="str">
        <f t="shared" si="170"/>
        <v>$H$5486</v>
      </c>
      <c r="D5459" s="9" t="str">
        <f t="shared" si="171"/>
        <v>H5486</v>
      </c>
      <c r="F5459">
        <v>109360</v>
      </c>
      <c r="G5459" s="1" t="str">
        <f>_xll.BDS("SPX Index","CHAIN_TICKERS", "CHAIN_STRIKE_PX_OVRD",F5459, "CHAIN_PUT_CALL_TYPE_OVRD=P", "CHAIN_PERIODICITY_OVRD=M")</f>
        <v>SPX US 11/20/15 P2700</v>
      </c>
    </row>
    <row r="5460" spans="1:7" x14ac:dyDescent="0.25">
      <c r="A5460">
        <v>0</v>
      </c>
      <c r="B5460" s="9">
        <v>6.0082191780821921E-5</v>
      </c>
      <c r="C5460" s="9" t="str">
        <f t="shared" si="170"/>
        <v>$H$5487</v>
      </c>
      <c r="D5460" s="9" t="str">
        <f t="shared" si="171"/>
        <v>H5487</v>
      </c>
      <c r="F5460">
        <v>109380</v>
      </c>
      <c r="G5460" s="1" t="str">
        <f>_xll.BDS("SPX Index","CHAIN_TICKERS", "CHAIN_STRIKE_PX_OVRD",F5460, "CHAIN_PUT_CALL_TYPE_OVRD=P", "CHAIN_PERIODICITY_OVRD=M")</f>
        <v>SPX US 11/20/15 P2700</v>
      </c>
    </row>
    <row r="5461" spans="1:7" x14ac:dyDescent="0.25">
      <c r="A5461">
        <v>0</v>
      </c>
      <c r="B5461" s="9">
        <v>6.0904109589041094E-5</v>
      </c>
      <c r="C5461" s="9" t="str">
        <f t="shared" si="170"/>
        <v>$H$5488</v>
      </c>
      <c r="D5461" s="9" t="str">
        <f t="shared" si="171"/>
        <v>H5488</v>
      </c>
      <c r="F5461">
        <v>109400</v>
      </c>
      <c r="G5461" s="1" t="str">
        <f>_xll.BDS("SPX Index","CHAIN_TICKERS", "CHAIN_STRIKE_PX_OVRD",F5461, "CHAIN_PUT_CALL_TYPE_OVRD=P", "CHAIN_PERIODICITY_OVRD=M")</f>
        <v>SPX US 11/20/15 P2700</v>
      </c>
    </row>
    <row r="5462" spans="1:7" x14ac:dyDescent="0.25">
      <c r="A5462">
        <v>0</v>
      </c>
      <c r="B5462" s="9">
        <v>6.1753424657534251E-5</v>
      </c>
      <c r="C5462" s="9" t="str">
        <f t="shared" si="170"/>
        <v>$H$5489</v>
      </c>
      <c r="D5462" s="9" t="str">
        <f t="shared" si="171"/>
        <v>H5489</v>
      </c>
      <c r="F5462">
        <v>109420</v>
      </c>
      <c r="G5462" s="1" t="str">
        <f>_xll.BDS("SPX Index","CHAIN_TICKERS", "CHAIN_STRIKE_PX_OVRD",F5462, "CHAIN_PUT_CALL_TYPE_OVRD=P", "CHAIN_PERIODICITY_OVRD=M")</f>
        <v>SPX US 11/20/15 P2700</v>
      </c>
    </row>
    <row r="5463" spans="1:7" x14ac:dyDescent="0.25">
      <c r="A5463">
        <v>0</v>
      </c>
      <c r="B5463" s="9">
        <v>6.2739726027397256E-5</v>
      </c>
      <c r="C5463" s="9" t="str">
        <f t="shared" si="170"/>
        <v>$H$5490</v>
      </c>
      <c r="D5463" s="9" t="str">
        <f t="shared" si="171"/>
        <v>H5490</v>
      </c>
      <c r="F5463">
        <v>109440</v>
      </c>
      <c r="G5463" s="1" t="str">
        <f>_xll.BDS("SPX Index","CHAIN_TICKERS", "CHAIN_STRIKE_PX_OVRD",F5463, "CHAIN_PUT_CALL_TYPE_OVRD=P", "CHAIN_PERIODICITY_OVRD=M")</f>
        <v>SPX US 11/20/15 P2700</v>
      </c>
    </row>
    <row r="5464" spans="1:7" x14ac:dyDescent="0.25">
      <c r="A5464">
        <v>0</v>
      </c>
      <c r="B5464" s="9">
        <v>6.2054794520547944E-5</v>
      </c>
      <c r="C5464" s="9" t="str">
        <f t="shared" si="170"/>
        <v>$H$5491</v>
      </c>
      <c r="D5464" s="9" t="str">
        <f t="shared" si="171"/>
        <v>H5491</v>
      </c>
      <c r="F5464">
        <v>109460</v>
      </c>
      <c r="G5464" s="1" t="str">
        <f>_xll.BDS("SPX Index","CHAIN_TICKERS", "CHAIN_STRIKE_PX_OVRD",F5464, "CHAIN_PUT_CALL_TYPE_OVRD=P", "CHAIN_PERIODICITY_OVRD=M")</f>
        <v>SPX US 11/20/15 P2700</v>
      </c>
    </row>
    <row r="5465" spans="1:7" x14ac:dyDescent="0.25">
      <c r="A5465">
        <v>0</v>
      </c>
      <c r="B5465" s="9">
        <v>6.2602739726027402E-5</v>
      </c>
      <c r="C5465" s="9" t="str">
        <f t="shared" si="170"/>
        <v>$H$5492</v>
      </c>
      <c r="D5465" s="9" t="str">
        <f t="shared" si="171"/>
        <v>H5492</v>
      </c>
      <c r="F5465">
        <v>109480</v>
      </c>
      <c r="G5465" s="1" t="str">
        <f>_xll.BDS("SPX Index","CHAIN_TICKERS", "CHAIN_STRIKE_PX_OVRD",F5465, "CHAIN_PUT_CALL_TYPE_OVRD=P", "CHAIN_PERIODICITY_OVRD=M")</f>
        <v>SPX US 11/20/15 P2700</v>
      </c>
    </row>
    <row r="5466" spans="1:7" x14ac:dyDescent="0.25">
      <c r="A5466">
        <v>0</v>
      </c>
      <c r="B5466" s="9">
        <v>6.005479452054795E-5</v>
      </c>
      <c r="C5466" s="9" t="str">
        <f t="shared" si="170"/>
        <v>$H$5493</v>
      </c>
      <c r="D5466" s="9" t="str">
        <f t="shared" si="171"/>
        <v>H5493</v>
      </c>
      <c r="F5466">
        <v>109500</v>
      </c>
      <c r="G5466" s="1" t="str">
        <f>_xll.BDS("SPX Index","CHAIN_TICKERS", "CHAIN_STRIKE_PX_OVRD",F5466, "CHAIN_PUT_CALL_TYPE_OVRD=P", "CHAIN_PERIODICITY_OVRD=M")</f>
        <v>SPX US 11/20/15 P2700</v>
      </c>
    </row>
    <row r="5467" spans="1:7" x14ac:dyDescent="0.25">
      <c r="A5467">
        <v>0</v>
      </c>
      <c r="B5467" s="9">
        <v>6.0904109589041094E-5</v>
      </c>
      <c r="C5467" s="9" t="str">
        <f t="shared" si="170"/>
        <v>$H$5494</v>
      </c>
      <c r="D5467" s="9" t="str">
        <f t="shared" si="171"/>
        <v>H5494</v>
      </c>
      <c r="F5467">
        <v>109520</v>
      </c>
      <c r="G5467" s="1" t="str">
        <f>_xll.BDS("SPX Index","CHAIN_TICKERS", "CHAIN_STRIKE_PX_OVRD",F5467, "CHAIN_PUT_CALL_TYPE_OVRD=P", "CHAIN_PERIODICITY_OVRD=M")</f>
        <v>SPX US 11/20/15 P2700</v>
      </c>
    </row>
    <row r="5468" spans="1:7" x14ac:dyDescent="0.25">
      <c r="A5468">
        <v>0</v>
      </c>
      <c r="B5468" s="9">
        <v>6.1068493150684939E-5</v>
      </c>
      <c r="C5468" s="9" t="str">
        <f t="shared" si="170"/>
        <v>$H$5495</v>
      </c>
      <c r="D5468" s="9" t="str">
        <f t="shared" si="171"/>
        <v>H5495</v>
      </c>
      <c r="F5468">
        <v>109540</v>
      </c>
      <c r="G5468" s="1" t="str">
        <f>_xll.BDS("SPX Index","CHAIN_TICKERS", "CHAIN_STRIKE_PX_OVRD",F5468, "CHAIN_PUT_CALL_TYPE_OVRD=P", "CHAIN_PERIODICITY_OVRD=M")</f>
        <v>SPX US 11/20/15 P2700</v>
      </c>
    </row>
    <row r="5469" spans="1:7" x14ac:dyDescent="0.25">
      <c r="A5469">
        <v>3</v>
      </c>
      <c r="B5469" s="9">
        <v>6.0082191780821921E-5</v>
      </c>
      <c r="C5469" s="9" t="str">
        <f t="shared" si="170"/>
        <v>$H$5496</v>
      </c>
      <c r="D5469" s="9" t="str">
        <f t="shared" si="171"/>
        <v>H5496</v>
      </c>
      <c r="F5469">
        <v>109560</v>
      </c>
      <c r="G5469" s="1" t="str">
        <f>_xll.BDS("SPX Index","CHAIN_TICKERS", "CHAIN_STRIKE_PX_OVRD",F5469, "CHAIN_PUT_CALL_TYPE_OVRD=P", "CHAIN_PERIODICITY_OVRD=M")</f>
        <v>SPX US 11/20/15 P2700</v>
      </c>
    </row>
    <row r="5470" spans="1:7" x14ac:dyDescent="0.25">
      <c r="A5470">
        <v>0</v>
      </c>
      <c r="B5470" s="9">
        <v>6.005479452054795E-5</v>
      </c>
      <c r="C5470" s="9" t="str">
        <f t="shared" si="170"/>
        <v>$H$5497</v>
      </c>
      <c r="D5470" s="9" t="str">
        <f t="shared" si="171"/>
        <v>H5497</v>
      </c>
      <c r="F5470">
        <v>109580</v>
      </c>
      <c r="G5470" s="1" t="str">
        <f>_xll.BDS("SPX Index","CHAIN_TICKERS", "CHAIN_STRIKE_PX_OVRD",F5470, "CHAIN_PUT_CALL_TYPE_OVRD=P", "CHAIN_PERIODICITY_OVRD=M")</f>
        <v>SPX US 11/20/15 P2700</v>
      </c>
    </row>
    <row r="5471" spans="1:7" x14ac:dyDescent="0.25">
      <c r="A5471">
        <v>0</v>
      </c>
      <c r="B5471" s="9">
        <v>5.9780821917808214E-5</v>
      </c>
      <c r="C5471" s="9" t="str">
        <f t="shared" si="170"/>
        <v>$H$5498</v>
      </c>
      <c r="D5471" s="9" t="str">
        <f t="shared" si="171"/>
        <v>H5498</v>
      </c>
      <c r="F5471">
        <v>109600</v>
      </c>
      <c r="G5471" s="1" t="str">
        <f>_xll.BDS("SPX Index","CHAIN_TICKERS", "CHAIN_STRIKE_PX_OVRD",F5471, "CHAIN_PUT_CALL_TYPE_OVRD=P", "CHAIN_PERIODICITY_OVRD=M")</f>
        <v>SPX US 11/20/15 P2700</v>
      </c>
    </row>
    <row r="5472" spans="1:7" x14ac:dyDescent="0.25">
      <c r="A5472">
        <v>0</v>
      </c>
      <c r="B5472" s="9">
        <v>5.767123287671233E-5</v>
      </c>
      <c r="C5472" s="9" t="str">
        <f t="shared" si="170"/>
        <v>$H$5499</v>
      </c>
      <c r="D5472" s="9" t="str">
        <f t="shared" si="171"/>
        <v>H5499</v>
      </c>
      <c r="F5472">
        <v>109620</v>
      </c>
      <c r="G5472" s="1" t="str">
        <f>_xll.BDS("SPX Index","CHAIN_TICKERS", "CHAIN_STRIKE_PX_OVRD",F5472, "CHAIN_PUT_CALL_TYPE_OVRD=P", "CHAIN_PERIODICITY_OVRD=M")</f>
        <v>SPX US 11/20/15 P2700</v>
      </c>
    </row>
    <row r="5473" spans="1:7" x14ac:dyDescent="0.25">
      <c r="A5473">
        <v>0</v>
      </c>
      <c r="B5473" s="9">
        <v>5.3890410958904115E-5</v>
      </c>
      <c r="C5473" s="9" t="str">
        <f t="shared" si="170"/>
        <v>$H$5500</v>
      </c>
      <c r="D5473" s="9" t="str">
        <f t="shared" si="171"/>
        <v>H5500</v>
      </c>
      <c r="F5473">
        <v>109640</v>
      </c>
      <c r="G5473" s="1" t="str">
        <f>_xll.BDS("SPX Index","CHAIN_TICKERS", "CHAIN_STRIKE_PX_OVRD",F5473, "CHAIN_PUT_CALL_TYPE_OVRD=P", "CHAIN_PERIODICITY_OVRD=M")</f>
        <v>SPX US 11/20/15 P2700</v>
      </c>
    </row>
    <row r="5474" spans="1:7" x14ac:dyDescent="0.25">
      <c r="A5474">
        <v>0</v>
      </c>
      <c r="B5474" s="9">
        <v>5.2191780821917806E-5</v>
      </c>
      <c r="C5474" s="9" t="str">
        <f t="shared" si="170"/>
        <v>$H$5501</v>
      </c>
      <c r="D5474" s="9" t="str">
        <f t="shared" si="171"/>
        <v>H5501</v>
      </c>
      <c r="F5474">
        <v>109660</v>
      </c>
      <c r="G5474" s="1" t="str">
        <f>_xll.BDS("SPX Index","CHAIN_TICKERS", "CHAIN_STRIKE_PX_OVRD",F5474, "CHAIN_PUT_CALL_TYPE_OVRD=P", "CHAIN_PERIODICITY_OVRD=M")</f>
        <v>SPX US 11/20/15 P2700</v>
      </c>
    </row>
    <row r="5475" spans="1:7" x14ac:dyDescent="0.25">
      <c r="A5475">
        <v>0</v>
      </c>
      <c r="B5475" s="9">
        <v>5.0493150684931505E-5</v>
      </c>
      <c r="C5475" s="9" t="str">
        <f t="shared" si="170"/>
        <v>$H$5502</v>
      </c>
      <c r="D5475" s="9" t="str">
        <f t="shared" si="171"/>
        <v>H5502</v>
      </c>
      <c r="F5475">
        <v>109680</v>
      </c>
      <c r="G5475" s="1" t="str">
        <f>_xll.BDS("SPX Index","CHAIN_TICKERS", "CHAIN_STRIKE_PX_OVRD",F5475, "CHAIN_PUT_CALL_TYPE_OVRD=P", "CHAIN_PERIODICITY_OVRD=M")</f>
        <v>SPX US 11/20/15 P2700</v>
      </c>
    </row>
    <row r="5476" spans="1:7" x14ac:dyDescent="0.25">
      <c r="A5476">
        <v>0</v>
      </c>
      <c r="B5476" s="9">
        <v>4.5150684931506856E-5</v>
      </c>
      <c r="C5476" s="9" t="str">
        <f t="shared" si="170"/>
        <v>$H$5503</v>
      </c>
      <c r="D5476" s="9" t="str">
        <f t="shared" si="171"/>
        <v>H5503</v>
      </c>
      <c r="F5476">
        <v>109700</v>
      </c>
      <c r="G5476" s="1" t="str">
        <f>_xll.BDS("SPX Index","CHAIN_TICKERS", "CHAIN_STRIKE_PX_OVRD",F5476, "CHAIN_PUT_CALL_TYPE_OVRD=P", "CHAIN_PERIODICITY_OVRD=M")</f>
        <v>SPX US 11/20/15 P2700</v>
      </c>
    </row>
    <row r="5477" spans="1:7" x14ac:dyDescent="0.25">
      <c r="A5477">
        <v>0</v>
      </c>
      <c r="B5477" s="9">
        <v>4.5315068493150681E-5</v>
      </c>
      <c r="C5477" s="9" t="str">
        <f t="shared" si="170"/>
        <v>$H$5504</v>
      </c>
      <c r="D5477" s="9" t="str">
        <f t="shared" si="171"/>
        <v>H5504</v>
      </c>
      <c r="F5477">
        <v>109720</v>
      </c>
      <c r="G5477" s="1" t="str">
        <f>_xll.BDS("SPX Index","CHAIN_TICKERS", "CHAIN_STRIKE_PX_OVRD",F5477, "CHAIN_PUT_CALL_TYPE_OVRD=P", "CHAIN_PERIODICITY_OVRD=M")</f>
        <v>SPX US 11/20/15 P2700</v>
      </c>
    </row>
    <row r="5478" spans="1:7" x14ac:dyDescent="0.25">
      <c r="A5478">
        <v>0</v>
      </c>
      <c r="B5478" s="9">
        <v>4.0958904109589044E-5</v>
      </c>
      <c r="C5478" s="9" t="str">
        <f t="shared" si="170"/>
        <v>$H$5505</v>
      </c>
      <c r="D5478" s="9" t="str">
        <f t="shared" si="171"/>
        <v>H5505</v>
      </c>
      <c r="F5478">
        <v>109740</v>
      </c>
      <c r="G5478" s="1" t="str">
        <f>_xll.BDS("SPX Index","CHAIN_TICKERS", "CHAIN_STRIKE_PX_OVRD",F5478, "CHAIN_PUT_CALL_TYPE_OVRD=P", "CHAIN_PERIODICITY_OVRD=M")</f>
        <v>SPX US 11/20/15 P2700</v>
      </c>
    </row>
    <row r="5479" spans="1:7" x14ac:dyDescent="0.25">
      <c r="A5479">
        <v>0</v>
      </c>
      <c r="B5479" s="9">
        <v>3.731506849315069E-5</v>
      </c>
      <c r="C5479" s="9" t="str">
        <f t="shared" si="170"/>
        <v>$H$5506</v>
      </c>
      <c r="D5479" s="9" t="str">
        <f t="shared" si="171"/>
        <v>H5506</v>
      </c>
      <c r="F5479">
        <v>109760</v>
      </c>
      <c r="G5479" s="1" t="str">
        <f>_xll.BDS("SPX Index","CHAIN_TICKERS", "CHAIN_STRIKE_PX_OVRD",F5479, "CHAIN_PUT_CALL_TYPE_OVRD=P", "CHAIN_PERIODICITY_OVRD=M")</f>
        <v>SPX US 11/20/15 P2700</v>
      </c>
    </row>
    <row r="5480" spans="1:7" x14ac:dyDescent="0.25">
      <c r="A5480">
        <v>0</v>
      </c>
      <c r="B5480" s="9">
        <v>3.9561643835616436E-5</v>
      </c>
      <c r="C5480" s="9" t="str">
        <f t="shared" si="170"/>
        <v>$H$5507</v>
      </c>
      <c r="D5480" s="9" t="str">
        <f t="shared" si="171"/>
        <v>H5507</v>
      </c>
      <c r="F5480">
        <v>109780</v>
      </c>
      <c r="G5480" s="1" t="str">
        <f>_xll.BDS("SPX Index","CHAIN_TICKERS", "CHAIN_STRIKE_PX_OVRD",F5480, "CHAIN_PUT_CALL_TYPE_OVRD=P", "CHAIN_PERIODICITY_OVRD=M")</f>
        <v>SPX US 11/20/15 P2700</v>
      </c>
    </row>
    <row r="5481" spans="1:7" x14ac:dyDescent="0.25">
      <c r="A5481">
        <v>0</v>
      </c>
      <c r="B5481" s="9">
        <v>3.6465753424657533E-5</v>
      </c>
      <c r="C5481" s="9" t="str">
        <f t="shared" si="170"/>
        <v>$H$5508</v>
      </c>
      <c r="D5481" s="9" t="str">
        <f t="shared" si="171"/>
        <v>H5508</v>
      </c>
      <c r="F5481">
        <v>109800</v>
      </c>
      <c r="G5481" s="1" t="str">
        <f>_xll.BDS("SPX Index","CHAIN_TICKERS", "CHAIN_STRIKE_PX_OVRD",F5481, "CHAIN_PUT_CALL_TYPE_OVRD=P", "CHAIN_PERIODICITY_OVRD=M")</f>
        <v>SPX US 11/20/15 P2700</v>
      </c>
    </row>
    <row r="5482" spans="1:7" x14ac:dyDescent="0.25">
      <c r="A5482">
        <v>0</v>
      </c>
      <c r="B5482" s="9">
        <v>4.0547945205479454E-5</v>
      </c>
      <c r="C5482" s="9" t="str">
        <f t="shared" si="170"/>
        <v>$H$5509</v>
      </c>
      <c r="D5482" s="9" t="str">
        <f t="shared" si="171"/>
        <v>H5509</v>
      </c>
      <c r="F5482">
        <v>109820</v>
      </c>
      <c r="G5482" s="1" t="str">
        <f>_xll.BDS("SPX Index","CHAIN_TICKERS", "CHAIN_STRIKE_PX_OVRD",F5482, "CHAIN_PUT_CALL_TYPE_OVRD=P", "CHAIN_PERIODICITY_OVRD=M")</f>
        <v>SPX US 11/20/15 P2700</v>
      </c>
    </row>
    <row r="5483" spans="1:7" x14ac:dyDescent="0.25">
      <c r="A5483">
        <v>0</v>
      </c>
      <c r="B5483" s="9">
        <v>3.8712328767123292E-5</v>
      </c>
      <c r="C5483" s="9" t="str">
        <f t="shared" si="170"/>
        <v>$H$5510</v>
      </c>
      <c r="D5483" s="9" t="str">
        <f t="shared" si="171"/>
        <v>H5510</v>
      </c>
      <c r="F5483">
        <v>109840</v>
      </c>
      <c r="G5483" s="1" t="str">
        <f>_xll.BDS("SPX Index","CHAIN_TICKERS", "CHAIN_STRIKE_PX_OVRD",F5483, "CHAIN_PUT_CALL_TYPE_OVRD=P", "CHAIN_PERIODICITY_OVRD=M")</f>
        <v>SPX US 11/20/15 P2700</v>
      </c>
    </row>
    <row r="5484" spans="1:7" x14ac:dyDescent="0.25">
      <c r="A5484">
        <v>0</v>
      </c>
      <c r="B5484" s="9">
        <v>3.731506849315069E-5</v>
      </c>
      <c r="C5484" s="9" t="str">
        <f t="shared" si="170"/>
        <v>$H$5511</v>
      </c>
      <c r="D5484" s="9" t="str">
        <f t="shared" si="171"/>
        <v>H5511</v>
      </c>
      <c r="F5484">
        <v>109860</v>
      </c>
      <c r="G5484" s="1" t="str">
        <f>_xll.BDS("SPX Index","CHAIN_TICKERS", "CHAIN_STRIKE_PX_OVRD",F5484, "CHAIN_PUT_CALL_TYPE_OVRD=P", "CHAIN_PERIODICITY_OVRD=M")</f>
        <v>SPX US 11/20/15 P2700</v>
      </c>
    </row>
    <row r="5485" spans="1:7" x14ac:dyDescent="0.25">
      <c r="A5485">
        <v>0</v>
      </c>
      <c r="B5485" s="9">
        <v>3.1972602739726028E-5</v>
      </c>
      <c r="C5485" s="9" t="str">
        <f t="shared" si="170"/>
        <v>$H$5512</v>
      </c>
      <c r="D5485" s="9" t="str">
        <f t="shared" si="171"/>
        <v>H5512</v>
      </c>
      <c r="F5485">
        <v>109880</v>
      </c>
      <c r="G5485" s="1" t="str">
        <f>_xll.BDS("SPX Index","CHAIN_TICKERS", "CHAIN_STRIKE_PX_OVRD",F5485, "CHAIN_PUT_CALL_TYPE_OVRD=P", "CHAIN_PERIODICITY_OVRD=M")</f>
        <v>SPX US 11/20/15 P2700</v>
      </c>
    </row>
    <row r="5486" spans="1:7" x14ac:dyDescent="0.25">
      <c r="A5486">
        <v>0</v>
      </c>
      <c r="B5486" s="9">
        <v>2.7506849315068494E-5</v>
      </c>
      <c r="C5486" s="9" t="str">
        <f t="shared" si="170"/>
        <v>$H$5513</v>
      </c>
      <c r="D5486" s="9" t="str">
        <f t="shared" si="171"/>
        <v>H5513</v>
      </c>
      <c r="F5486">
        <v>109900</v>
      </c>
      <c r="G5486" s="1" t="str">
        <f>_xll.BDS("SPX Index","CHAIN_TICKERS", "CHAIN_STRIKE_PX_OVRD",F5486, "CHAIN_PUT_CALL_TYPE_OVRD=P", "CHAIN_PERIODICITY_OVRD=M")</f>
        <v>SPX US 11/20/15 P2700</v>
      </c>
    </row>
    <row r="5487" spans="1:7" x14ac:dyDescent="0.25">
      <c r="A5487">
        <v>0</v>
      </c>
      <c r="B5487" s="9">
        <v>2.4273972602739726E-5</v>
      </c>
      <c r="C5487" s="9" t="str">
        <f t="shared" si="170"/>
        <v>$H$5514</v>
      </c>
      <c r="D5487" s="9" t="str">
        <f t="shared" si="171"/>
        <v>H5514</v>
      </c>
      <c r="F5487">
        <v>109920</v>
      </c>
      <c r="G5487" s="1" t="str">
        <f>_xll.BDS("SPX Index","CHAIN_TICKERS", "CHAIN_STRIKE_PX_OVRD",F5487, "CHAIN_PUT_CALL_TYPE_OVRD=P", "CHAIN_PERIODICITY_OVRD=M")</f>
        <v>SPX US 11/20/15 P2700</v>
      </c>
    </row>
    <row r="5488" spans="1:7" x14ac:dyDescent="0.25">
      <c r="A5488">
        <v>0</v>
      </c>
      <c r="B5488" s="9">
        <v>1.5479452054794519E-5</v>
      </c>
      <c r="C5488" s="9" t="str">
        <f t="shared" si="170"/>
        <v>$H$5515</v>
      </c>
      <c r="D5488" s="9" t="str">
        <f t="shared" si="171"/>
        <v>H5515</v>
      </c>
      <c r="F5488">
        <v>109940</v>
      </c>
      <c r="G5488" s="1" t="str">
        <f>_xll.BDS("SPX Index","CHAIN_TICKERS", "CHAIN_STRIKE_PX_OVRD",F5488, "CHAIN_PUT_CALL_TYPE_OVRD=P", "CHAIN_PERIODICITY_OVRD=M")</f>
        <v>SPX US 11/20/15 P2700</v>
      </c>
    </row>
    <row r="5489" spans="1:7" x14ac:dyDescent="0.25">
      <c r="A5489">
        <v>1</v>
      </c>
      <c r="B5489" s="9">
        <v>1.5753424657534245E-5</v>
      </c>
      <c r="C5489" s="9" t="str">
        <f t="shared" si="170"/>
        <v>$H$5516</v>
      </c>
      <c r="D5489" s="9" t="str">
        <f t="shared" si="171"/>
        <v>H5516</v>
      </c>
      <c r="F5489">
        <v>109960</v>
      </c>
      <c r="G5489" s="1" t="str">
        <f>_xll.BDS("SPX Index","CHAIN_TICKERS", "CHAIN_STRIKE_PX_OVRD",F5489, "CHAIN_PUT_CALL_TYPE_OVRD=P", "CHAIN_PERIODICITY_OVRD=M")</f>
        <v>SPX US 11/20/15 P2700</v>
      </c>
    </row>
    <row r="5490" spans="1:7" x14ac:dyDescent="0.25">
      <c r="A5490">
        <v>0</v>
      </c>
      <c r="B5490" s="9">
        <v>2.9452054794520546E-5</v>
      </c>
      <c r="C5490" s="9" t="str">
        <f t="shared" si="170"/>
        <v>$H$5517</v>
      </c>
      <c r="D5490" s="9" t="str">
        <f t="shared" si="171"/>
        <v>H5517</v>
      </c>
      <c r="F5490">
        <v>109980</v>
      </c>
      <c r="G5490" s="1" t="str">
        <f>_xll.BDS("SPX Index","CHAIN_TICKERS", "CHAIN_STRIKE_PX_OVRD",F5490, "CHAIN_PUT_CALL_TYPE_OVRD=P", "CHAIN_PERIODICITY_OVRD=M")</f>
        <v>SPX US 11/20/15 P2700</v>
      </c>
    </row>
    <row r="5491" spans="1:7" x14ac:dyDescent="0.25">
      <c r="A5491">
        <v>0</v>
      </c>
      <c r="B5491" s="9">
        <v>3.5205479452054792E-5</v>
      </c>
      <c r="C5491" s="9" t="str">
        <f t="shared" si="170"/>
        <v>$H$5518</v>
      </c>
      <c r="D5491" s="9" t="str">
        <f t="shared" si="171"/>
        <v>H5518</v>
      </c>
      <c r="F5491">
        <v>110000</v>
      </c>
      <c r="G5491" s="1" t="str">
        <f>_xll.BDS("SPX Index","CHAIN_TICKERS", "CHAIN_STRIKE_PX_OVRD",F5491, "CHAIN_PUT_CALL_TYPE_OVRD=P", "CHAIN_PERIODICITY_OVRD=M")</f>
        <v>SPX US 11/20/15 P2700</v>
      </c>
    </row>
    <row r="5492" spans="1:7" x14ac:dyDescent="0.25">
      <c r="A5492">
        <v>0</v>
      </c>
      <c r="B5492" s="9">
        <v>3.4794520547945209E-5</v>
      </c>
      <c r="C5492" s="9" t="str">
        <f t="shared" si="170"/>
        <v>$H$5519</v>
      </c>
      <c r="D5492" s="9" t="str">
        <f t="shared" si="171"/>
        <v>H5519</v>
      </c>
      <c r="F5492">
        <v>110020</v>
      </c>
      <c r="G5492" s="1" t="str">
        <f>_xll.BDS("SPX Index","CHAIN_TICKERS", "CHAIN_STRIKE_PX_OVRD",F5492, "CHAIN_PUT_CALL_TYPE_OVRD=P", "CHAIN_PERIODICITY_OVRD=M")</f>
        <v>SPX US 11/20/15 P2700</v>
      </c>
    </row>
    <row r="5493" spans="1:7" x14ac:dyDescent="0.25">
      <c r="A5493">
        <v>0</v>
      </c>
      <c r="B5493" s="9">
        <v>3.4794520547945209E-5</v>
      </c>
      <c r="C5493" s="9" t="str">
        <f t="shared" si="170"/>
        <v>$H$5520</v>
      </c>
      <c r="D5493" s="9" t="str">
        <f t="shared" si="171"/>
        <v>H5520</v>
      </c>
      <c r="F5493">
        <v>110040</v>
      </c>
      <c r="G5493" s="1" t="str">
        <f>_xll.BDS("SPX Index","CHAIN_TICKERS", "CHAIN_STRIKE_PX_OVRD",F5493, "CHAIN_PUT_CALL_TYPE_OVRD=P", "CHAIN_PERIODICITY_OVRD=M")</f>
        <v>SPX US 11/20/15 P2700</v>
      </c>
    </row>
    <row r="5494" spans="1:7" x14ac:dyDescent="0.25">
      <c r="A5494">
        <v>0</v>
      </c>
      <c r="B5494" s="9">
        <v>3.7589041095890405E-5</v>
      </c>
      <c r="C5494" s="9" t="str">
        <f t="shared" si="170"/>
        <v>$H$5521</v>
      </c>
      <c r="D5494" s="9" t="str">
        <f t="shared" si="171"/>
        <v>H5521</v>
      </c>
      <c r="F5494">
        <v>110060</v>
      </c>
      <c r="G5494" s="1" t="str">
        <f>_xll.BDS("SPX Index","CHAIN_TICKERS", "CHAIN_STRIKE_PX_OVRD",F5494, "CHAIN_PUT_CALL_TYPE_OVRD=P", "CHAIN_PERIODICITY_OVRD=M")</f>
        <v>SPX US 11/20/15 P2700</v>
      </c>
    </row>
    <row r="5495" spans="1:7" x14ac:dyDescent="0.25">
      <c r="A5495">
        <v>0</v>
      </c>
      <c r="B5495" s="9">
        <v>3.6191780821917804E-5</v>
      </c>
      <c r="C5495" s="9" t="str">
        <f t="shared" si="170"/>
        <v>$H$5522</v>
      </c>
      <c r="D5495" s="9" t="str">
        <f t="shared" si="171"/>
        <v>H5522</v>
      </c>
      <c r="F5495">
        <v>110080</v>
      </c>
      <c r="G5495" s="1" t="str">
        <f>_xll.BDS("SPX Index","CHAIN_TICKERS", "CHAIN_STRIKE_PX_OVRD",F5495, "CHAIN_PUT_CALL_TYPE_OVRD=P", "CHAIN_PERIODICITY_OVRD=M")</f>
        <v>SPX US 11/20/15 P2700</v>
      </c>
    </row>
    <row r="5496" spans="1:7" x14ac:dyDescent="0.25">
      <c r="A5496">
        <v>0</v>
      </c>
      <c r="B5496" s="9">
        <v>3.8301369863013702E-5</v>
      </c>
      <c r="C5496" s="9" t="str">
        <f t="shared" si="170"/>
        <v>$H$5523</v>
      </c>
      <c r="D5496" s="9" t="str">
        <f t="shared" si="171"/>
        <v>H5523</v>
      </c>
      <c r="F5496">
        <v>110100</v>
      </c>
      <c r="G5496" s="1" t="str">
        <f>_xll.BDS("SPX Index","CHAIN_TICKERS", "CHAIN_STRIKE_PX_OVRD",F5496, "CHAIN_PUT_CALL_TYPE_OVRD=P", "CHAIN_PERIODICITY_OVRD=M")</f>
        <v>SPX US 11/20/15 P2700</v>
      </c>
    </row>
    <row r="5497" spans="1:7" x14ac:dyDescent="0.25">
      <c r="A5497">
        <v>0</v>
      </c>
      <c r="B5497" s="9">
        <v>3.7589041095890405E-5</v>
      </c>
      <c r="C5497" s="9" t="str">
        <f t="shared" si="170"/>
        <v>$H$5524</v>
      </c>
      <c r="D5497" s="9" t="str">
        <f t="shared" si="171"/>
        <v>H5524</v>
      </c>
      <c r="F5497">
        <v>110120</v>
      </c>
      <c r="G5497" s="1" t="str">
        <f>_xll.BDS("SPX Index","CHAIN_TICKERS", "CHAIN_STRIKE_PX_OVRD",F5497, "CHAIN_PUT_CALL_TYPE_OVRD=P", "CHAIN_PERIODICITY_OVRD=M")</f>
        <v>SPX US 11/20/15 P2700</v>
      </c>
    </row>
    <row r="5498" spans="1:7" x14ac:dyDescent="0.25">
      <c r="A5498">
        <v>0</v>
      </c>
      <c r="B5498" s="9">
        <v>3.8164383561643834E-5</v>
      </c>
      <c r="C5498" s="9" t="str">
        <f t="shared" si="170"/>
        <v>$H$5525</v>
      </c>
      <c r="D5498" s="9" t="str">
        <f t="shared" si="171"/>
        <v>H5525</v>
      </c>
      <c r="F5498">
        <v>110140</v>
      </c>
      <c r="G5498" s="1" t="str">
        <f>_xll.BDS("SPX Index","CHAIN_TICKERS", "CHAIN_STRIKE_PX_OVRD",F5498, "CHAIN_PUT_CALL_TYPE_OVRD=P", "CHAIN_PERIODICITY_OVRD=M")</f>
        <v>SPX US 11/20/15 P2700</v>
      </c>
    </row>
    <row r="5499" spans="1:7" x14ac:dyDescent="0.25">
      <c r="A5499">
        <v>0</v>
      </c>
      <c r="B5499" s="9">
        <v>3.7589041095890405E-5</v>
      </c>
      <c r="C5499" s="9" t="str">
        <f t="shared" si="170"/>
        <v>$H$5526</v>
      </c>
      <c r="D5499" s="9" t="str">
        <f t="shared" si="171"/>
        <v>H5526</v>
      </c>
      <c r="F5499">
        <v>110160</v>
      </c>
      <c r="G5499" s="1" t="str">
        <f>_xll.BDS("SPX Index","CHAIN_TICKERS", "CHAIN_STRIKE_PX_OVRD",F5499, "CHAIN_PUT_CALL_TYPE_OVRD=P", "CHAIN_PERIODICITY_OVRD=M")</f>
        <v>SPX US 11/20/15 P2700</v>
      </c>
    </row>
    <row r="5500" spans="1:7" x14ac:dyDescent="0.25">
      <c r="A5500">
        <v>0</v>
      </c>
      <c r="B5500" s="9">
        <v>3.8136986301369863E-5</v>
      </c>
      <c r="C5500" s="9" t="str">
        <f t="shared" si="170"/>
        <v>$H$5527</v>
      </c>
      <c r="D5500" s="9" t="str">
        <f t="shared" si="171"/>
        <v>H5527</v>
      </c>
      <c r="F5500">
        <v>110180</v>
      </c>
      <c r="G5500" s="1" t="str">
        <f>_xll.BDS("SPX Index","CHAIN_TICKERS", "CHAIN_STRIKE_PX_OVRD",F5500, "CHAIN_PUT_CALL_TYPE_OVRD=P", "CHAIN_PERIODICITY_OVRD=M")</f>
        <v>SPX US 11/20/15 P2700</v>
      </c>
    </row>
    <row r="5501" spans="1:7" x14ac:dyDescent="0.25">
      <c r="A5501">
        <v>0</v>
      </c>
      <c r="B5501" s="9">
        <v>3.7726027397260273E-5</v>
      </c>
      <c r="C5501" s="9" t="str">
        <f t="shared" si="170"/>
        <v>$H$5528</v>
      </c>
      <c r="D5501" s="9" t="str">
        <f t="shared" si="171"/>
        <v>H5528</v>
      </c>
      <c r="F5501">
        <v>110200</v>
      </c>
      <c r="G5501" s="1" t="str">
        <f>_xll.BDS("SPX Index","CHAIN_TICKERS", "CHAIN_STRIKE_PX_OVRD",F5501, "CHAIN_PUT_CALL_TYPE_OVRD=P", "CHAIN_PERIODICITY_OVRD=M")</f>
        <v>SPX US 11/20/15 P2700</v>
      </c>
    </row>
    <row r="5502" spans="1:7" x14ac:dyDescent="0.25">
      <c r="A5502">
        <v>0</v>
      </c>
      <c r="B5502" s="9">
        <v>3.5616438356164382E-5</v>
      </c>
      <c r="C5502" s="9" t="str">
        <f t="shared" si="170"/>
        <v>$H$5529</v>
      </c>
      <c r="D5502" s="9" t="str">
        <f t="shared" si="171"/>
        <v>H5529</v>
      </c>
      <c r="F5502">
        <v>110220</v>
      </c>
      <c r="G5502" s="1" t="str">
        <f>_xll.BDS("SPX Index","CHAIN_TICKERS", "CHAIN_STRIKE_PX_OVRD",F5502, "CHAIN_PUT_CALL_TYPE_OVRD=P", "CHAIN_PERIODICITY_OVRD=M")</f>
        <v>SPX US 11/20/15 P2700</v>
      </c>
    </row>
    <row r="5503" spans="1:7" x14ac:dyDescent="0.25">
      <c r="A5503">
        <v>0</v>
      </c>
      <c r="B5503" s="9">
        <v>3.3945205479452051E-5</v>
      </c>
      <c r="C5503" s="9" t="str">
        <f t="shared" si="170"/>
        <v>$H$5530</v>
      </c>
      <c r="D5503" s="9" t="str">
        <f t="shared" si="171"/>
        <v>H5530</v>
      </c>
      <c r="F5503">
        <v>110240</v>
      </c>
      <c r="G5503" s="1" t="str">
        <f>_xll.BDS("SPX Index","CHAIN_TICKERS", "CHAIN_STRIKE_PX_OVRD",F5503, "CHAIN_PUT_CALL_TYPE_OVRD=P", "CHAIN_PERIODICITY_OVRD=M")</f>
        <v>SPX US 11/20/15 P2700</v>
      </c>
    </row>
    <row r="5504" spans="1:7" x14ac:dyDescent="0.25">
      <c r="A5504">
        <v>0</v>
      </c>
      <c r="B5504" s="9">
        <v>3.254794520547945E-5</v>
      </c>
      <c r="C5504" s="9" t="str">
        <f t="shared" si="170"/>
        <v>$H$5531</v>
      </c>
      <c r="D5504" s="9" t="str">
        <f t="shared" si="171"/>
        <v>H5531</v>
      </c>
      <c r="F5504">
        <v>110260</v>
      </c>
      <c r="G5504" s="1" t="str">
        <f>_xll.BDS("SPX Index","CHAIN_TICKERS", "CHAIN_STRIKE_PX_OVRD",F5504, "CHAIN_PUT_CALL_TYPE_OVRD=P", "CHAIN_PERIODICITY_OVRD=M")</f>
        <v>SPX US 11/20/15 P2700</v>
      </c>
    </row>
    <row r="5505" spans="1:7" x14ac:dyDescent="0.25">
      <c r="A5505">
        <v>0</v>
      </c>
      <c r="B5505" s="9">
        <v>2.9452054794520546E-5</v>
      </c>
      <c r="C5505" s="9" t="str">
        <f t="shared" si="170"/>
        <v>$H$5532</v>
      </c>
      <c r="D5505" s="9" t="str">
        <f t="shared" si="171"/>
        <v>H5532</v>
      </c>
      <c r="F5505">
        <v>110280</v>
      </c>
      <c r="G5505" s="1" t="str">
        <f>_xll.BDS("SPX Index","CHAIN_TICKERS", "CHAIN_STRIKE_PX_OVRD",F5505, "CHAIN_PUT_CALL_TYPE_OVRD=P", "CHAIN_PERIODICITY_OVRD=M")</f>
        <v>SPX US 11/20/15 P2700</v>
      </c>
    </row>
    <row r="5506" spans="1:7" x14ac:dyDescent="0.25">
      <c r="A5506">
        <v>0</v>
      </c>
      <c r="B5506" s="9">
        <v>3.1287671232876709E-5</v>
      </c>
      <c r="C5506" s="9" t="str">
        <f t="shared" si="170"/>
        <v>$H$5533</v>
      </c>
      <c r="D5506" s="9" t="str">
        <f t="shared" si="171"/>
        <v>H5533</v>
      </c>
      <c r="F5506">
        <v>110300</v>
      </c>
      <c r="G5506" s="1" t="str">
        <f>_xll.BDS("SPX Index","CHAIN_TICKERS", "CHAIN_STRIKE_PX_OVRD",F5506, "CHAIN_PUT_CALL_TYPE_OVRD=P", "CHAIN_PERIODICITY_OVRD=M")</f>
        <v>SPX US 11/20/15 P2700</v>
      </c>
    </row>
    <row r="5507" spans="1:7" x14ac:dyDescent="0.25">
      <c r="A5507">
        <v>0</v>
      </c>
      <c r="B5507" s="9">
        <v>3.0876712328767126E-5</v>
      </c>
      <c r="C5507" s="9" t="str">
        <f t="shared" si="170"/>
        <v>$H$5534</v>
      </c>
      <c r="D5507" s="9" t="str">
        <f t="shared" si="171"/>
        <v>H5534</v>
      </c>
      <c r="F5507">
        <v>110320</v>
      </c>
      <c r="G5507" s="1" t="str">
        <f>_xll.BDS("SPX Index","CHAIN_TICKERS", "CHAIN_STRIKE_PX_OVRD",F5507, "CHAIN_PUT_CALL_TYPE_OVRD=P", "CHAIN_PERIODICITY_OVRD=M")</f>
        <v>SPX US 11/20/15 P2700</v>
      </c>
    </row>
    <row r="5508" spans="1:7" x14ac:dyDescent="0.25">
      <c r="A5508">
        <v>1</v>
      </c>
      <c r="B5508" s="9">
        <v>3.5068493150684931E-5</v>
      </c>
      <c r="C5508" s="9" t="str">
        <f t="shared" ref="C5508:C5571" si="172">ADDRESS(ROW(B5508)+MATCH(1,B5508:B5534),8)</f>
        <v>$H$5535</v>
      </c>
      <c r="D5508" s="9" t="str">
        <f t="shared" ref="D5508:D5571" si="173">"H"&amp;(ROW(B5508)+MATCH(1,B5508:B5534))</f>
        <v>H5535</v>
      </c>
      <c r="F5508">
        <v>110340</v>
      </c>
      <c r="G5508" s="1" t="str">
        <f>_xll.BDS("SPX Index","CHAIN_TICKERS", "CHAIN_STRIKE_PX_OVRD",F5508, "CHAIN_PUT_CALL_TYPE_OVRD=P", "CHAIN_PERIODICITY_OVRD=M")</f>
        <v>SPX US 11/20/15 P2700</v>
      </c>
    </row>
    <row r="5509" spans="1:7" x14ac:dyDescent="0.25">
      <c r="A5509">
        <v>0</v>
      </c>
      <c r="B5509" s="9">
        <v>3.7013698630136984E-5</v>
      </c>
      <c r="C5509" s="9" t="str">
        <f t="shared" si="172"/>
        <v>$H$5536</v>
      </c>
      <c r="D5509" s="9" t="str">
        <f t="shared" si="173"/>
        <v>H5536</v>
      </c>
      <c r="F5509">
        <v>110360</v>
      </c>
      <c r="G5509" s="1" t="str">
        <f>_xll.BDS("SPX Index","CHAIN_TICKERS", "CHAIN_STRIKE_PX_OVRD",F5509, "CHAIN_PUT_CALL_TYPE_OVRD=P", "CHAIN_PERIODICITY_OVRD=M")</f>
        <v>SPX US 11/20/15 P2700</v>
      </c>
    </row>
    <row r="5510" spans="1:7" x14ac:dyDescent="0.25">
      <c r="A5510">
        <v>0</v>
      </c>
      <c r="B5510" s="9">
        <v>3.5616438356164382E-5</v>
      </c>
      <c r="C5510" s="9" t="str">
        <f t="shared" si="172"/>
        <v>$H$5537</v>
      </c>
      <c r="D5510" s="9" t="str">
        <f t="shared" si="173"/>
        <v>H5537</v>
      </c>
      <c r="F5510">
        <v>110380</v>
      </c>
      <c r="G5510" s="1" t="str">
        <f>_xll.BDS("SPX Index","CHAIN_TICKERS", "CHAIN_STRIKE_PX_OVRD",F5510, "CHAIN_PUT_CALL_TYPE_OVRD=P", "CHAIN_PERIODICITY_OVRD=M")</f>
        <v>SPX US 11/20/15 P2700</v>
      </c>
    </row>
    <row r="5511" spans="1:7" x14ac:dyDescent="0.25">
      <c r="A5511">
        <v>0</v>
      </c>
      <c r="B5511" s="9">
        <v>3.4931506849315063E-5</v>
      </c>
      <c r="C5511" s="9" t="str">
        <f t="shared" si="172"/>
        <v>$H$5538</v>
      </c>
      <c r="D5511" s="9" t="str">
        <f t="shared" si="173"/>
        <v>H5538</v>
      </c>
      <c r="F5511">
        <v>110400</v>
      </c>
      <c r="G5511" s="1" t="str">
        <f>_xll.BDS("SPX Index","CHAIN_TICKERS", "CHAIN_STRIKE_PX_OVRD",F5511, "CHAIN_PUT_CALL_TYPE_OVRD=P", "CHAIN_PERIODICITY_OVRD=M")</f>
        <v>SPX US 11/20/15 P2700</v>
      </c>
    </row>
    <row r="5512" spans="1:7" x14ac:dyDescent="0.25">
      <c r="A5512">
        <v>0</v>
      </c>
      <c r="B5512" s="9">
        <v>3.3397260273972607E-5</v>
      </c>
      <c r="C5512" s="9" t="str">
        <f t="shared" si="172"/>
        <v>$H$5539</v>
      </c>
      <c r="D5512" s="9" t="str">
        <f t="shared" si="173"/>
        <v>H5539</v>
      </c>
      <c r="F5512">
        <v>110420</v>
      </c>
      <c r="G5512" s="1" t="str">
        <f>_xll.BDS("SPX Index","CHAIN_TICKERS", "CHAIN_STRIKE_PX_OVRD",F5512, "CHAIN_PUT_CALL_TYPE_OVRD=P", "CHAIN_PERIODICITY_OVRD=M")</f>
        <v>SPX US 11/20/15 P2700</v>
      </c>
    </row>
    <row r="5513" spans="1:7" x14ac:dyDescent="0.25">
      <c r="A5513">
        <v>0</v>
      </c>
      <c r="B5513" s="9">
        <v>3.4219178082191787E-5</v>
      </c>
      <c r="C5513" s="9" t="str">
        <f t="shared" si="172"/>
        <v>$H$5540</v>
      </c>
      <c r="D5513" s="9" t="str">
        <f t="shared" si="173"/>
        <v>H5540</v>
      </c>
      <c r="F5513">
        <v>110440</v>
      </c>
      <c r="G5513" s="1" t="str">
        <f>_xll.BDS("SPX Index","CHAIN_TICKERS", "CHAIN_STRIKE_PX_OVRD",F5513, "CHAIN_PUT_CALL_TYPE_OVRD=P", "CHAIN_PERIODICITY_OVRD=M")</f>
        <v>SPX US 11/20/15 P2700</v>
      </c>
    </row>
    <row r="5514" spans="1:7" x14ac:dyDescent="0.25">
      <c r="A5514">
        <v>0</v>
      </c>
      <c r="B5514" s="9">
        <v>3.731506849315069E-5</v>
      </c>
      <c r="C5514" s="9" t="str">
        <f t="shared" si="172"/>
        <v>$H$5541</v>
      </c>
      <c r="D5514" s="9" t="str">
        <f t="shared" si="173"/>
        <v>H5541</v>
      </c>
      <c r="F5514">
        <v>110460</v>
      </c>
      <c r="G5514" s="1" t="str">
        <f>_xll.BDS("SPX Index","CHAIN_TICKERS", "CHAIN_STRIKE_PX_OVRD",F5514, "CHAIN_PUT_CALL_TYPE_OVRD=P", "CHAIN_PERIODICITY_OVRD=M")</f>
        <v>SPX US 11/20/15 P2700</v>
      </c>
    </row>
    <row r="5515" spans="1:7" x14ac:dyDescent="0.25">
      <c r="A5515">
        <v>0</v>
      </c>
      <c r="B5515" s="9">
        <v>3.7589041095890405E-5</v>
      </c>
      <c r="C5515" s="9" t="str">
        <f t="shared" si="172"/>
        <v>$H$5542</v>
      </c>
      <c r="D5515" s="9" t="str">
        <f t="shared" si="173"/>
        <v>H5542</v>
      </c>
      <c r="F5515">
        <v>110480</v>
      </c>
      <c r="G5515" s="1" t="str">
        <f>_xll.BDS("SPX Index","CHAIN_TICKERS", "CHAIN_STRIKE_PX_OVRD",F5515, "CHAIN_PUT_CALL_TYPE_OVRD=P", "CHAIN_PERIODICITY_OVRD=M")</f>
        <v>SPX US 11/20/15 P2700</v>
      </c>
    </row>
    <row r="5516" spans="1:7" x14ac:dyDescent="0.25">
      <c r="A5516">
        <v>0</v>
      </c>
      <c r="B5516" s="9">
        <v>4.0246575342465748E-5</v>
      </c>
      <c r="C5516" s="9" t="str">
        <f t="shared" si="172"/>
        <v>$H$5543</v>
      </c>
      <c r="D5516" s="9" t="str">
        <f t="shared" si="173"/>
        <v>H5543</v>
      </c>
      <c r="F5516">
        <v>110500</v>
      </c>
      <c r="G5516" s="1" t="str">
        <f>_xll.BDS("SPX Index","CHAIN_TICKERS", "CHAIN_STRIKE_PX_OVRD",F5516, "CHAIN_PUT_CALL_TYPE_OVRD=P", "CHAIN_PERIODICITY_OVRD=M")</f>
        <v>SPX US 11/20/15 P2700</v>
      </c>
    </row>
    <row r="5517" spans="1:7" x14ac:dyDescent="0.25">
      <c r="A5517">
        <v>0</v>
      </c>
      <c r="B5517" s="9">
        <v>3.7863013698630141E-5</v>
      </c>
      <c r="C5517" s="9" t="str">
        <f t="shared" si="172"/>
        <v>$H$5544</v>
      </c>
      <c r="D5517" s="9" t="str">
        <f t="shared" si="173"/>
        <v>H5544</v>
      </c>
      <c r="F5517">
        <v>110520</v>
      </c>
      <c r="G5517" s="1" t="str">
        <f>_xll.BDS("SPX Index","CHAIN_TICKERS", "CHAIN_STRIKE_PX_OVRD",F5517, "CHAIN_PUT_CALL_TYPE_OVRD=P", "CHAIN_PERIODICITY_OVRD=M")</f>
        <v>SPX US 11/20/15 P2700</v>
      </c>
    </row>
    <row r="5518" spans="1:7" x14ac:dyDescent="0.25">
      <c r="A5518">
        <v>0</v>
      </c>
      <c r="B5518" s="9">
        <v>3.8438356164383563E-5</v>
      </c>
      <c r="C5518" s="9" t="str">
        <f t="shared" si="172"/>
        <v>$H$5545</v>
      </c>
      <c r="D5518" s="9" t="str">
        <f t="shared" si="173"/>
        <v>H5545</v>
      </c>
      <c r="F5518">
        <v>110540</v>
      </c>
      <c r="G5518" s="1" t="str">
        <f>_xll.BDS("SPX Index","CHAIN_TICKERS", "CHAIN_STRIKE_PX_OVRD",F5518, "CHAIN_PUT_CALL_TYPE_OVRD=P", "CHAIN_PERIODICITY_OVRD=M")</f>
        <v>SPX US 11/20/15 P2700</v>
      </c>
    </row>
    <row r="5519" spans="1:7" x14ac:dyDescent="0.25">
      <c r="A5519">
        <v>0</v>
      </c>
      <c r="B5519" s="9">
        <v>4.1232876712328766E-5</v>
      </c>
      <c r="C5519" s="9" t="str">
        <f t="shared" si="172"/>
        <v>$H$5546</v>
      </c>
      <c r="D5519" s="9" t="str">
        <f t="shared" si="173"/>
        <v>H5546</v>
      </c>
      <c r="F5519">
        <v>110560</v>
      </c>
      <c r="G5519" s="1" t="str">
        <f>_xll.BDS("SPX Index","CHAIN_TICKERS", "CHAIN_STRIKE_PX_OVRD",F5519, "CHAIN_PUT_CALL_TYPE_OVRD=P", "CHAIN_PERIODICITY_OVRD=M")</f>
        <v>SPX US 11/20/15 P2700</v>
      </c>
    </row>
    <row r="5520" spans="1:7" x14ac:dyDescent="0.25">
      <c r="A5520">
        <v>0</v>
      </c>
      <c r="B5520" s="9">
        <v>4.3753424657534248E-5</v>
      </c>
      <c r="C5520" s="9" t="str">
        <f t="shared" si="172"/>
        <v>$H$5547</v>
      </c>
      <c r="D5520" s="9" t="str">
        <f t="shared" si="173"/>
        <v>H5547</v>
      </c>
      <c r="F5520">
        <v>110580</v>
      </c>
      <c r="G5520" s="1" t="str">
        <f>_xll.BDS("SPX Index","CHAIN_TICKERS", "CHAIN_STRIKE_PX_OVRD",F5520, "CHAIN_PUT_CALL_TYPE_OVRD=P", "CHAIN_PERIODICITY_OVRD=M")</f>
        <v>SPX US 11/20/15 P2700</v>
      </c>
    </row>
    <row r="5521" spans="1:7" x14ac:dyDescent="0.25">
      <c r="A5521">
        <v>0</v>
      </c>
      <c r="B5521" s="9">
        <v>4.4739726027397259E-5</v>
      </c>
      <c r="C5521" s="9" t="str">
        <f t="shared" si="172"/>
        <v>$H$5548</v>
      </c>
      <c r="D5521" s="9" t="str">
        <f t="shared" si="173"/>
        <v>H5548</v>
      </c>
      <c r="F5521">
        <v>110600</v>
      </c>
      <c r="G5521" s="1" t="str">
        <f>_xll.BDS("SPX Index","CHAIN_TICKERS", "CHAIN_STRIKE_PX_OVRD",F5521, "CHAIN_PUT_CALL_TYPE_OVRD=P", "CHAIN_PERIODICITY_OVRD=M")</f>
        <v>SPX US 11/20/15 P2700</v>
      </c>
    </row>
    <row r="5522" spans="1:7" x14ac:dyDescent="0.25">
      <c r="A5522">
        <v>0</v>
      </c>
      <c r="B5522" s="9">
        <v>4.5726027397260278E-5</v>
      </c>
      <c r="C5522" s="9" t="str">
        <f t="shared" si="172"/>
        <v>$H$5549</v>
      </c>
      <c r="D5522" s="9" t="str">
        <f t="shared" si="173"/>
        <v>H5549</v>
      </c>
      <c r="F5522">
        <v>110620</v>
      </c>
      <c r="G5522" s="1" t="str">
        <f>_xll.BDS("SPX Index","CHAIN_TICKERS", "CHAIN_STRIKE_PX_OVRD",F5522, "CHAIN_PUT_CALL_TYPE_OVRD=P", "CHAIN_PERIODICITY_OVRD=M")</f>
        <v>SPX US 11/20/15 P2700</v>
      </c>
    </row>
    <row r="5523" spans="1:7" x14ac:dyDescent="0.25">
      <c r="A5523">
        <v>0</v>
      </c>
      <c r="B5523" s="9">
        <v>4.5452054794520549E-5</v>
      </c>
      <c r="C5523" s="9" t="str">
        <f t="shared" si="172"/>
        <v>$H$5550</v>
      </c>
      <c r="D5523" s="9" t="str">
        <f t="shared" si="173"/>
        <v>H5550</v>
      </c>
      <c r="F5523">
        <v>110640</v>
      </c>
      <c r="G5523" s="1" t="str">
        <f>_xll.BDS("SPX Index","CHAIN_TICKERS", "CHAIN_STRIKE_PX_OVRD",F5523, "CHAIN_PUT_CALL_TYPE_OVRD=P", "CHAIN_PERIODICITY_OVRD=M")</f>
        <v>SPX US 11/20/15 P2700</v>
      </c>
    </row>
    <row r="5524" spans="1:7" x14ac:dyDescent="0.25">
      <c r="A5524">
        <v>0</v>
      </c>
      <c r="B5524" s="9">
        <v>4.6273972602739729E-5</v>
      </c>
      <c r="C5524" s="9" t="str">
        <f t="shared" si="172"/>
        <v>$H$5551</v>
      </c>
      <c r="D5524" s="9" t="str">
        <f t="shared" si="173"/>
        <v>H5551</v>
      </c>
      <c r="F5524">
        <v>110660</v>
      </c>
      <c r="G5524" s="1" t="str">
        <f>_xll.BDS("SPX Index","CHAIN_TICKERS", "CHAIN_STRIKE_PX_OVRD",F5524, "CHAIN_PUT_CALL_TYPE_OVRD=P", "CHAIN_PERIODICITY_OVRD=M")</f>
        <v>SPX US 11/20/15 P2700</v>
      </c>
    </row>
    <row r="5525" spans="1:7" x14ac:dyDescent="0.25">
      <c r="A5525">
        <v>0</v>
      </c>
      <c r="B5525" s="9">
        <v>4.9095890410958903E-5</v>
      </c>
      <c r="C5525" s="9" t="str">
        <f t="shared" si="172"/>
        <v>$H$5552</v>
      </c>
      <c r="D5525" s="9" t="str">
        <f t="shared" si="173"/>
        <v>H5552</v>
      </c>
      <c r="F5525">
        <v>110680</v>
      </c>
      <c r="G5525" s="1" t="str">
        <f>_xll.BDS("SPX Index","CHAIN_TICKERS", "CHAIN_STRIKE_PX_OVRD",F5525, "CHAIN_PUT_CALL_TYPE_OVRD=P", "CHAIN_PERIODICITY_OVRD=M")</f>
        <v>SPX US 11/20/15 P2700</v>
      </c>
    </row>
    <row r="5526" spans="1:7" x14ac:dyDescent="0.25">
      <c r="A5526">
        <v>0</v>
      </c>
      <c r="B5526" s="9">
        <v>5.0082191780821915E-5</v>
      </c>
      <c r="C5526" s="9" t="str">
        <f t="shared" si="172"/>
        <v>$H$5553</v>
      </c>
      <c r="D5526" s="9" t="str">
        <f t="shared" si="173"/>
        <v>H5553</v>
      </c>
      <c r="F5526">
        <v>110700</v>
      </c>
      <c r="G5526" s="1" t="str">
        <f>_xll.BDS("SPX Index","CHAIN_TICKERS", "CHAIN_STRIKE_PX_OVRD",F5526, "CHAIN_PUT_CALL_TYPE_OVRD=P", "CHAIN_PERIODICITY_OVRD=M")</f>
        <v>SPX US 11/20/15 P2700</v>
      </c>
    </row>
    <row r="5527" spans="1:7" x14ac:dyDescent="0.25">
      <c r="A5527">
        <v>0</v>
      </c>
      <c r="B5527" s="9">
        <v>4.9945205479452054E-5</v>
      </c>
      <c r="C5527" s="9" t="str">
        <f t="shared" si="172"/>
        <v>$H$5554</v>
      </c>
      <c r="D5527" s="9" t="str">
        <f t="shared" si="173"/>
        <v>H5554</v>
      </c>
      <c r="F5527">
        <v>110720</v>
      </c>
      <c r="G5527" s="1" t="str">
        <f>_xll.BDS("SPX Index","CHAIN_TICKERS", "CHAIN_STRIKE_PX_OVRD",F5527, "CHAIN_PUT_CALL_TYPE_OVRD=P", "CHAIN_PERIODICITY_OVRD=M")</f>
        <v>SPX US 11/20/15 P2700</v>
      </c>
    </row>
    <row r="5528" spans="1:7" x14ac:dyDescent="0.25">
      <c r="A5528">
        <v>3</v>
      </c>
      <c r="B5528" s="9">
        <v>5.0219178082191783E-5</v>
      </c>
      <c r="C5528" s="9" t="str">
        <f t="shared" si="172"/>
        <v>$H$5555</v>
      </c>
      <c r="D5528" s="9" t="str">
        <f t="shared" si="173"/>
        <v>H5555</v>
      </c>
      <c r="F5528">
        <v>110740</v>
      </c>
      <c r="G5528" s="1" t="str">
        <f>_xll.BDS("SPX Index","CHAIN_TICKERS", "CHAIN_STRIKE_PX_OVRD",F5528, "CHAIN_PUT_CALL_TYPE_OVRD=P", "CHAIN_PERIODICITY_OVRD=M")</f>
        <v>SPX US 11/20/15 P2700</v>
      </c>
    </row>
    <row r="5529" spans="1:7" x14ac:dyDescent="0.25">
      <c r="A5529">
        <v>0</v>
      </c>
      <c r="B5529" s="9">
        <v>5.0493150684931505E-5</v>
      </c>
      <c r="C5529" s="9" t="str">
        <f t="shared" si="172"/>
        <v>$H$5556</v>
      </c>
      <c r="D5529" s="9" t="str">
        <f t="shared" si="173"/>
        <v>H5556</v>
      </c>
      <c r="F5529">
        <v>110760</v>
      </c>
      <c r="G5529" s="1" t="str">
        <f>_xll.BDS("SPX Index","CHAIN_TICKERS", "CHAIN_STRIKE_PX_OVRD",F5529, "CHAIN_PUT_CALL_TYPE_OVRD=P", "CHAIN_PERIODICITY_OVRD=M")</f>
        <v>SPX US 11/20/15 P2700</v>
      </c>
    </row>
    <row r="5530" spans="1:7" x14ac:dyDescent="0.25">
      <c r="A5530">
        <v>0</v>
      </c>
      <c r="B5530" s="9">
        <v>5.0767123287671234E-5</v>
      </c>
      <c r="C5530" s="9" t="str">
        <f t="shared" si="172"/>
        <v>$H$5557</v>
      </c>
      <c r="D5530" s="9" t="str">
        <f t="shared" si="173"/>
        <v>H5557</v>
      </c>
      <c r="F5530">
        <v>110780</v>
      </c>
      <c r="G5530" s="1" t="str">
        <f>_xll.BDS("SPX Index","CHAIN_TICKERS", "CHAIN_STRIKE_PX_OVRD",F5530, "CHAIN_PUT_CALL_TYPE_OVRD=P", "CHAIN_PERIODICITY_OVRD=M")</f>
        <v>SPX US 11/20/15 P2700</v>
      </c>
    </row>
    <row r="5531" spans="1:7" x14ac:dyDescent="0.25">
      <c r="A5531">
        <v>0</v>
      </c>
      <c r="B5531" s="9">
        <v>5.1068493150684927E-5</v>
      </c>
      <c r="C5531" s="9" t="str">
        <f t="shared" si="172"/>
        <v>$H$5558</v>
      </c>
      <c r="D5531" s="9" t="str">
        <f t="shared" si="173"/>
        <v>H5558</v>
      </c>
      <c r="F5531">
        <v>110800</v>
      </c>
      <c r="G5531" s="1" t="str">
        <f>_xll.BDS("SPX Index","CHAIN_TICKERS", "CHAIN_STRIKE_PX_OVRD",F5531, "CHAIN_PUT_CALL_TYPE_OVRD=P", "CHAIN_PERIODICITY_OVRD=M")</f>
        <v>SPX US 11/20/15 P2700</v>
      </c>
    </row>
    <row r="5532" spans="1:7" x14ac:dyDescent="0.25">
      <c r="A5532">
        <v>0</v>
      </c>
      <c r="B5532" s="9">
        <v>5.1068493150684927E-5</v>
      </c>
      <c r="C5532" s="9" t="str">
        <f t="shared" si="172"/>
        <v>$H$5559</v>
      </c>
      <c r="D5532" s="9" t="str">
        <f t="shared" si="173"/>
        <v>H5559</v>
      </c>
      <c r="F5532">
        <v>110820</v>
      </c>
      <c r="G5532" s="1" t="str">
        <f>_xll.BDS("SPX Index","CHAIN_TICKERS", "CHAIN_STRIKE_PX_OVRD",F5532, "CHAIN_PUT_CALL_TYPE_OVRD=P", "CHAIN_PERIODICITY_OVRD=M")</f>
        <v>SPX US 11/20/15 P2700</v>
      </c>
    </row>
    <row r="5533" spans="1:7" x14ac:dyDescent="0.25">
      <c r="A5533">
        <v>0</v>
      </c>
      <c r="B5533" s="9">
        <v>5.1068493150684927E-5</v>
      </c>
      <c r="C5533" s="9" t="str">
        <f t="shared" si="172"/>
        <v>$H$5560</v>
      </c>
      <c r="D5533" s="9" t="str">
        <f t="shared" si="173"/>
        <v>H5560</v>
      </c>
      <c r="F5533">
        <v>110840</v>
      </c>
      <c r="G5533" s="1" t="str">
        <f>_xll.BDS("SPX Index","CHAIN_TICKERS", "CHAIN_STRIKE_PX_OVRD",F5533, "CHAIN_PUT_CALL_TYPE_OVRD=P", "CHAIN_PERIODICITY_OVRD=M")</f>
        <v>SPX US 11/20/15 P2700</v>
      </c>
    </row>
    <row r="5534" spans="1:7" x14ac:dyDescent="0.25">
      <c r="A5534">
        <v>0</v>
      </c>
      <c r="B5534" s="9">
        <v>5.0767123287671234E-5</v>
      </c>
      <c r="C5534" s="9" t="str">
        <f t="shared" si="172"/>
        <v>$H$5561</v>
      </c>
      <c r="D5534" s="9" t="str">
        <f t="shared" si="173"/>
        <v>H5561</v>
      </c>
      <c r="F5534">
        <v>110860</v>
      </c>
      <c r="G5534" s="1" t="str">
        <f>_xll.BDS("SPX Index","CHAIN_TICKERS", "CHAIN_STRIKE_PX_OVRD",F5534, "CHAIN_PUT_CALL_TYPE_OVRD=P", "CHAIN_PERIODICITY_OVRD=M")</f>
        <v>SPX US 11/20/15 P2700</v>
      </c>
    </row>
    <row r="5535" spans="1:7" x14ac:dyDescent="0.25">
      <c r="A5535">
        <v>0</v>
      </c>
      <c r="B5535" s="9">
        <v>5.1890410958904113E-5</v>
      </c>
      <c r="C5535" s="9" t="str">
        <f t="shared" si="172"/>
        <v>$H$5562</v>
      </c>
      <c r="D5535" s="9" t="str">
        <f t="shared" si="173"/>
        <v>H5562</v>
      </c>
      <c r="F5535">
        <v>110880</v>
      </c>
      <c r="G5535" s="1" t="str">
        <f>_xll.BDS("SPX Index","CHAIN_TICKERS", "CHAIN_STRIKE_PX_OVRD",F5535, "CHAIN_PUT_CALL_TYPE_OVRD=P", "CHAIN_PERIODICITY_OVRD=M")</f>
        <v>SPX US 11/20/15 P2700</v>
      </c>
    </row>
    <row r="5536" spans="1:7" x14ac:dyDescent="0.25">
      <c r="A5536">
        <v>0</v>
      </c>
      <c r="B5536" s="9">
        <v>5.1643835616438355E-5</v>
      </c>
      <c r="C5536" s="9" t="str">
        <f t="shared" si="172"/>
        <v>$H$5563</v>
      </c>
      <c r="D5536" s="9" t="str">
        <f t="shared" si="173"/>
        <v>H5563</v>
      </c>
      <c r="F5536">
        <v>110900</v>
      </c>
      <c r="G5536" s="1" t="str">
        <f>_xll.BDS("SPX Index","CHAIN_TICKERS", "CHAIN_STRIKE_PX_OVRD",F5536, "CHAIN_PUT_CALL_TYPE_OVRD=P", "CHAIN_PERIODICITY_OVRD=M")</f>
        <v>SPX US 11/20/15 P2700</v>
      </c>
    </row>
    <row r="5537" spans="1:7" x14ac:dyDescent="0.25">
      <c r="A5537">
        <v>0</v>
      </c>
      <c r="B5537" s="9">
        <v>5.2191780821917806E-5</v>
      </c>
      <c r="C5537" s="9" t="str">
        <f t="shared" si="172"/>
        <v>$H$5564</v>
      </c>
      <c r="D5537" s="9" t="str">
        <f t="shared" si="173"/>
        <v>H5564</v>
      </c>
      <c r="F5537">
        <v>110920</v>
      </c>
      <c r="G5537" s="1" t="str">
        <f>_xll.BDS("SPX Index","CHAIN_TICKERS", "CHAIN_STRIKE_PX_OVRD",F5537, "CHAIN_PUT_CALL_TYPE_OVRD=P", "CHAIN_PERIODICITY_OVRD=M")</f>
        <v>SPX US 11/20/15 P2700</v>
      </c>
    </row>
    <row r="5538" spans="1:7" x14ac:dyDescent="0.25">
      <c r="A5538">
        <v>0</v>
      </c>
      <c r="B5538" s="9">
        <v>5.1616438356164378E-5</v>
      </c>
      <c r="C5538" s="9" t="str">
        <f t="shared" si="172"/>
        <v>$H$5565</v>
      </c>
      <c r="D5538" s="9" t="str">
        <f t="shared" si="173"/>
        <v>H5565</v>
      </c>
      <c r="F5538">
        <v>110940</v>
      </c>
      <c r="G5538" s="1" t="str">
        <f>_xll.BDS("SPX Index","CHAIN_TICKERS", "CHAIN_STRIKE_PX_OVRD",F5538, "CHAIN_PUT_CALL_TYPE_OVRD=P", "CHAIN_PERIODICITY_OVRD=M")</f>
        <v>SPX US 11/20/15 P2700</v>
      </c>
    </row>
    <row r="5539" spans="1:7" x14ac:dyDescent="0.25">
      <c r="A5539">
        <v>0</v>
      </c>
      <c r="B5539" s="9">
        <v>5.0219178082191783E-5</v>
      </c>
      <c r="C5539" s="9" t="str">
        <f t="shared" si="172"/>
        <v>$H$5566</v>
      </c>
      <c r="D5539" s="9" t="str">
        <f t="shared" si="173"/>
        <v>H5566</v>
      </c>
      <c r="F5539">
        <v>110960</v>
      </c>
      <c r="G5539" s="1" t="str">
        <f>_xll.BDS("SPX Index","CHAIN_TICKERS", "CHAIN_STRIKE_PX_OVRD",F5539, "CHAIN_PUT_CALL_TYPE_OVRD=P", "CHAIN_PERIODICITY_OVRD=M")</f>
        <v>SPX US 11/20/15 P2700</v>
      </c>
    </row>
    <row r="5540" spans="1:7" x14ac:dyDescent="0.25">
      <c r="A5540">
        <v>0</v>
      </c>
      <c r="B5540" s="9">
        <v>5.0657534246575344E-5</v>
      </c>
      <c r="C5540" s="9" t="str">
        <f t="shared" si="172"/>
        <v>$H$5567</v>
      </c>
      <c r="D5540" s="9" t="str">
        <f t="shared" si="173"/>
        <v>H5567</v>
      </c>
      <c r="F5540">
        <v>110980</v>
      </c>
      <c r="G5540" s="1" t="str">
        <f>_xll.BDS("SPX Index","CHAIN_TICKERS", "CHAIN_STRIKE_PX_OVRD",F5540, "CHAIN_PUT_CALL_TYPE_OVRD=P", "CHAIN_PERIODICITY_OVRD=M")</f>
        <v>SPX US 11/20/15 P2700</v>
      </c>
    </row>
    <row r="5541" spans="1:7" x14ac:dyDescent="0.25">
      <c r="A5541">
        <v>0</v>
      </c>
      <c r="B5541" s="9">
        <v>5.0657534246575344E-5</v>
      </c>
      <c r="C5541" s="9" t="str">
        <f t="shared" si="172"/>
        <v>$H$5568</v>
      </c>
      <c r="D5541" s="9" t="str">
        <f t="shared" si="173"/>
        <v>H5568</v>
      </c>
      <c r="F5541">
        <v>111000</v>
      </c>
      <c r="G5541" s="1" t="str">
        <f>_xll.BDS("SPX Index","CHAIN_TICKERS", "CHAIN_STRIKE_PX_OVRD",F5541, "CHAIN_PUT_CALL_TYPE_OVRD=P", "CHAIN_PERIODICITY_OVRD=M")</f>
        <v>SPX US 11/20/15 P2700</v>
      </c>
    </row>
    <row r="5542" spans="1:7" x14ac:dyDescent="0.25">
      <c r="A5542">
        <v>0</v>
      </c>
      <c r="B5542" s="9">
        <v>5.0657534246575344E-5</v>
      </c>
      <c r="C5542" s="9" t="str">
        <f t="shared" si="172"/>
        <v>$H$5569</v>
      </c>
      <c r="D5542" s="9" t="str">
        <f t="shared" si="173"/>
        <v>H5569</v>
      </c>
      <c r="F5542">
        <v>111020</v>
      </c>
      <c r="G5542" s="1" t="str">
        <f>_xll.BDS("SPX Index","CHAIN_TICKERS", "CHAIN_STRIKE_PX_OVRD",F5542, "CHAIN_PUT_CALL_TYPE_OVRD=P", "CHAIN_PERIODICITY_OVRD=M")</f>
        <v>SPX US 11/20/15 P2700</v>
      </c>
    </row>
    <row r="5543" spans="1:7" x14ac:dyDescent="0.25">
      <c r="A5543">
        <v>0</v>
      </c>
      <c r="B5543" s="9">
        <v>5.0356164383561644E-5</v>
      </c>
      <c r="C5543" s="9" t="str">
        <f t="shared" si="172"/>
        <v>$H$5570</v>
      </c>
      <c r="D5543" s="9" t="str">
        <f t="shared" si="173"/>
        <v>H5570</v>
      </c>
      <c r="F5543">
        <v>111040</v>
      </c>
      <c r="G5543" s="1" t="str">
        <f>_xll.BDS("SPX Index","CHAIN_TICKERS", "CHAIN_STRIKE_PX_OVRD",F5543, "CHAIN_PUT_CALL_TYPE_OVRD=P", "CHAIN_PERIODICITY_OVRD=M")</f>
        <v>SPX US 11/20/15 P2700</v>
      </c>
    </row>
    <row r="5544" spans="1:7" x14ac:dyDescent="0.25">
      <c r="A5544">
        <v>0</v>
      </c>
      <c r="B5544" s="9">
        <v>5.1753424657534246E-5</v>
      </c>
      <c r="C5544" s="9" t="str">
        <f t="shared" si="172"/>
        <v>$H$5571</v>
      </c>
      <c r="D5544" s="9" t="str">
        <f t="shared" si="173"/>
        <v>H5571</v>
      </c>
      <c r="F5544">
        <v>111060</v>
      </c>
      <c r="G5544" s="1" t="str">
        <f>_xll.BDS("SPX Index","CHAIN_TICKERS", "CHAIN_STRIKE_PX_OVRD",F5544, "CHAIN_PUT_CALL_TYPE_OVRD=P", "CHAIN_PERIODICITY_OVRD=M")</f>
        <v>SPX US 11/20/15 P2700</v>
      </c>
    </row>
    <row r="5545" spans="1:7" x14ac:dyDescent="0.25">
      <c r="A5545">
        <v>0</v>
      </c>
      <c r="B5545" s="9">
        <v>5.5150684931506848E-5</v>
      </c>
      <c r="C5545" s="9" t="str">
        <f t="shared" si="172"/>
        <v>$H$5572</v>
      </c>
      <c r="D5545" s="9" t="str">
        <f t="shared" si="173"/>
        <v>H5572</v>
      </c>
      <c r="F5545">
        <v>111080</v>
      </c>
      <c r="G5545" s="1" t="str">
        <f>_xll.BDS("SPX Index","CHAIN_TICKERS", "CHAIN_STRIKE_PX_OVRD",F5545, "CHAIN_PUT_CALL_TYPE_OVRD=P", "CHAIN_PERIODICITY_OVRD=M")</f>
        <v>SPX US 11/20/15 P2700</v>
      </c>
    </row>
    <row r="5546" spans="1:7" x14ac:dyDescent="0.25">
      <c r="A5546">
        <v>0</v>
      </c>
      <c r="B5546" s="9">
        <v>5.3178082191780818E-5</v>
      </c>
      <c r="C5546" s="9" t="str">
        <f t="shared" si="172"/>
        <v>$H$5573</v>
      </c>
      <c r="D5546" s="9" t="str">
        <f t="shared" si="173"/>
        <v>H5573</v>
      </c>
      <c r="F5546">
        <v>111100</v>
      </c>
      <c r="G5546" s="1" t="str">
        <f>_xll.BDS("SPX Index","CHAIN_TICKERS", "CHAIN_STRIKE_PX_OVRD",F5546, "CHAIN_PUT_CALL_TYPE_OVRD=P", "CHAIN_PERIODICITY_OVRD=M")</f>
        <v>SPX US 11/20/15 P2700</v>
      </c>
    </row>
    <row r="5547" spans="1:7" x14ac:dyDescent="0.25">
      <c r="A5547">
        <v>0</v>
      </c>
      <c r="B5547" s="9">
        <v>5.4575342465753427E-5</v>
      </c>
      <c r="C5547" s="9" t="str">
        <f t="shared" si="172"/>
        <v>$H$5574</v>
      </c>
      <c r="D5547" s="9" t="str">
        <f t="shared" si="173"/>
        <v>H5574</v>
      </c>
      <c r="F5547">
        <v>111120</v>
      </c>
      <c r="G5547" s="1" t="str">
        <f>_xll.BDS("SPX Index","CHAIN_TICKERS", "CHAIN_STRIKE_PX_OVRD",F5547, "CHAIN_PUT_CALL_TYPE_OVRD=P", "CHAIN_PERIODICITY_OVRD=M")</f>
        <v>SPX US 11/20/15 P2700</v>
      </c>
    </row>
    <row r="5548" spans="1:7" x14ac:dyDescent="0.25">
      <c r="A5548">
        <v>0</v>
      </c>
      <c r="B5548" s="9">
        <v>5.4000000000000005E-5</v>
      </c>
      <c r="C5548" s="9" t="str">
        <f t="shared" si="172"/>
        <v>$H$5575</v>
      </c>
      <c r="D5548" s="9" t="str">
        <f t="shared" si="173"/>
        <v>H5575</v>
      </c>
      <c r="F5548">
        <v>111140</v>
      </c>
      <c r="G5548" s="1" t="str">
        <f>_xll.BDS("SPX Index","CHAIN_TICKERS", "CHAIN_STRIKE_PX_OVRD",F5548, "CHAIN_PUT_CALL_TYPE_OVRD=P", "CHAIN_PERIODICITY_OVRD=M")</f>
        <v>SPX US 11/20/15 P2700</v>
      </c>
    </row>
    <row r="5549" spans="1:7" x14ac:dyDescent="0.25">
      <c r="A5549">
        <v>0</v>
      </c>
      <c r="B5549" s="9">
        <v>5.3452054794520547E-5</v>
      </c>
      <c r="C5549" s="9" t="str">
        <f t="shared" si="172"/>
        <v>$H$5576</v>
      </c>
      <c r="D5549" s="9" t="str">
        <f t="shared" si="173"/>
        <v>H5576</v>
      </c>
      <c r="F5549">
        <v>111160</v>
      </c>
      <c r="G5549" s="1" t="str">
        <f>_xll.BDS("SPX Index","CHAIN_TICKERS", "CHAIN_STRIKE_PX_OVRD",F5549, "CHAIN_PUT_CALL_TYPE_OVRD=P", "CHAIN_PERIODICITY_OVRD=M")</f>
        <v>SPX US 11/20/15 P2700</v>
      </c>
    </row>
    <row r="5550" spans="1:7" x14ac:dyDescent="0.25">
      <c r="A5550">
        <v>0</v>
      </c>
      <c r="B5550" s="9">
        <v>5.4301369863013698E-5</v>
      </c>
      <c r="C5550" s="9" t="str">
        <f t="shared" si="172"/>
        <v>$H$5577</v>
      </c>
      <c r="D5550" s="9" t="str">
        <f t="shared" si="173"/>
        <v>H5577</v>
      </c>
      <c r="F5550">
        <v>111180</v>
      </c>
      <c r="G5550" s="1" t="str">
        <f>_xll.BDS("SPX Index","CHAIN_TICKERS", "CHAIN_STRIKE_PX_OVRD",F5550, "CHAIN_PUT_CALL_TYPE_OVRD=P", "CHAIN_PERIODICITY_OVRD=M")</f>
        <v>SPX US 11/20/15 P2700</v>
      </c>
    </row>
    <row r="5551" spans="1:7" x14ac:dyDescent="0.25">
      <c r="A5551">
        <v>0</v>
      </c>
      <c r="B5551" s="9">
        <v>5.2602739726027396E-5</v>
      </c>
      <c r="C5551" s="9" t="str">
        <f t="shared" si="172"/>
        <v>$H$5578</v>
      </c>
      <c r="D5551" s="9" t="str">
        <f t="shared" si="173"/>
        <v>H5578</v>
      </c>
      <c r="F5551">
        <v>111200</v>
      </c>
      <c r="G5551" s="1" t="str">
        <f>_xll.BDS("SPX Index","CHAIN_TICKERS", "CHAIN_STRIKE_PX_OVRD",F5551, "CHAIN_PUT_CALL_TYPE_OVRD=P", "CHAIN_PERIODICITY_OVRD=M")</f>
        <v>SPX US 11/20/15 P2700</v>
      </c>
    </row>
    <row r="5552" spans="1:7" x14ac:dyDescent="0.25">
      <c r="A5552">
        <v>1</v>
      </c>
      <c r="B5552" s="9">
        <v>5.2328767123287674E-5</v>
      </c>
      <c r="C5552" s="9" t="str">
        <f t="shared" si="172"/>
        <v>$H$5579</v>
      </c>
      <c r="D5552" s="9" t="str">
        <f t="shared" si="173"/>
        <v>H5579</v>
      </c>
      <c r="F5552">
        <v>111220</v>
      </c>
      <c r="G5552" s="1" t="str">
        <f>_xll.BDS("SPX Index","CHAIN_TICKERS", "CHAIN_STRIKE_PX_OVRD",F5552, "CHAIN_PUT_CALL_TYPE_OVRD=P", "CHAIN_PERIODICITY_OVRD=M")</f>
        <v>SPX US 11/20/15 P2700</v>
      </c>
    </row>
    <row r="5553" spans="1:7" x14ac:dyDescent="0.25">
      <c r="A5553">
        <v>0</v>
      </c>
      <c r="B5553" s="9">
        <v>5.0931506849315066E-5</v>
      </c>
      <c r="C5553" s="9" t="str">
        <f t="shared" si="172"/>
        <v>$H$5580</v>
      </c>
      <c r="D5553" s="9" t="str">
        <f t="shared" si="173"/>
        <v>H5580</v>
      </c>
      <c r="F5553">
        <v>111240</v>
      </c>
      <c r="G5553" s="1" t="str">
        <f>_xll.BDS("SPX Index","CHAIN_TICKERS", "CHAIN_STRIKE_PX_OVRD",F5553, "CHAIN_PUT_CALL_TYPE_OVRD=P", "CHAIN_PERIODICITY_OVRD=M")</f>
        <v>SPX US 11/20/15 P2700</v>
      </c>
    </row>
    <row r="5554" spans="1:7" x14ac:dyDescent="0.25">
      <c r="A5554">
        <v>0</v>
      </c>
      <c r="B5554" s="9">
        <v>5.1753424657534246E-5</v>
      </c>
      <c r="C5554" s="9" t="str">
        <f t="shared" si="172"/>
        <v>$H$5581</v>
      </c>
      <c r="D5554" s="9" t="str">
        <f t="shared" si="173"/>
        <v>H5581</v>
      </c>
      <c r="F5554">
        <v>111260</v>
      </c>
      <c r="G5554" s="1" t="str">
        <f>_xll.BDS("SPX Index","CHAIN_TICKERS", "CHAIN_STRIKE_PX_OVRD",F5554, "CHAIN_PUT_CALL_TYPE_OVRD=P", "CHAIN_PERIODICITY_OVRD=M")</f>
        <v>SPX US 11/20/15 P2700</v>
      </c>
    </row>
    <row r="5555" spans="1:7" x14ac:dyDescent="0.25">
      <c r="A5555">
        <v>0</v>
      </c>
      <c r="B5555" s="9">
        <v>5.0383561643835615E-5</v>
      </c>
      <c r="C5555" s="9" t="str">
        <f t="shared" si="172"/>
        <v>$H$5582</v>
      </c>
      <c r="D5555" s="9" t="str">
        <f t="shared" si="173"/>
        <v>H5582</v>
      </c>
      <c r="F5555">
        <v>111280</v>
      </c>
      <c r="G5555" s="1" t="str">
        <f>_xll.BDS("SPX Index","CHAIN_TICKERS", "CHAIN_STRIKE_PX_OVRD",F5555, "CHAIN_PUT_CALL_TYPE_OVRD=P", "CHAIN_PERIODICITY_OVRD=M")</f>
        <v>SPX US 11/20/15 P2700</v>
      </c>
    </row>
    <row r="5556" spans="1:7" x14ac:dyDescent="0.25">
      <c r="A5556">
        <v>0</v>
      </c>
      <c r="B5556" s="9">
        <v>4.9260273972602742E-5</v>
      </c>
      <c r="C5556" s="9" t="str">
        <f t="shared" si="172"/>
        <v>$H$5583</v>
      </c>
      <c r="D5556" s="9" t="str">
        <f t="shared" si="173"/>
        <v>H5583</v>
      </c>
      <c r="F5556">
        <v>111300</v>
      </c>
      <c r="G5556" s="1" t="str">
        <f>_xll.BDS("SPX Index","CHAIN_TICKERS", "CHAIN_STRIKE_PX_OVRD",F5556, "CHAIN_PUT_CALL_TYPE_OVRD=P", "CHAIN_PERIODICITY_OVRD=M")</f>
        <v>SPX US 11/20/15 P2700</v>
      </c>
    </row>
    <row r="5557" spans="1:7" x14ac:dyDescent="0.25">
      <c r="A5557">
        <v>0</v>
      </c>
      <c r="B5557" s="9">
        <v>4.7013698630136983E-5</v>
      </c>
      <c r="C5557" s="9" t="str">
        <f t="shared" si="172"/>
        <v>$H$5584</v>
      </c>
      <c r="D5557" s="9" t="str">
        <f t="shared" si="173"/>
        <v>H5584</v>
      </c>
      <c r="F5557">
        <v>111320</v>
      </c>
      <c r="G5557" s="1" t="str">
        <f>_xll.BDS("SPX Index","CHAIN_TICKERS", "CHAIN_STRIKE_PX_OVRD",F5557, "CHAIN_PUT_CALL_TYPE_OVRD=P", "CHAIN_PERIODICITY_OVRD=M")</f>
        <v>SPX US 11/20/15 P2700</v>
      </c>
    </row>
    <row r="5558" spans="1:7" x14ac:dyDescent="0.25">
      <c r="A5558">
        <v>0</v>
      </c>
      <c r="B5558" s="9">
        <v>4.5589041095890417E-5</v>
      </c>
      <c r="C5558" s="9" t="str">
        <f t="shared" si="172"/>
        <v>$H$5585</v>
      </c>
      <c r="D5558" s="9" t="str">
        <f t="shared" si="173"/>
        <v>H5585</v>
      </c>
      <c r="F5558">
        <v>111340</v>
      </c>
      <c r="G5558" s="1" t="str">
        <f>_xll.BDS("SPX Index","CHAIN_TICKERS", "CHAIN_STRIKE_PX_OVRD",F5558, "CHAIN_PUT_CALL_TYPE_OVRD=P", "CHAIN_PERIODICITY_OVRD=M")</f>
        <v>SPX US 11/20/15 P2700</v>
      </c>
    </row>
    <row r="5559" spans="1:7" x14ac:dyDescent="0.25">
      <c r="A5559">
        <v>0</v>
      </c>
      <c r="B5559" s="9">
        <v>4.756164383561644E-5</v>
      </c>
      <c r="C5559" s="9" t="str">
        <f t="shared" si="172"/>
        <v>$H$5586</v>
      </c>
      <c r="D5559" s="9" t="str">
        <f t="shared" si="173"/>
        <v>H5586</v>
      </c>
      <c r="F5559">
        <v>111360</v>
      </c>
      <c r="G5559" s="1" t="str">
        <f>_xll.BDS("SPX Index","CHAIN_TICKERS", "CHAIN_STRIKE_PX_OVRD",F5559, "CHAIN_PUT_CALL_TYPE_OVRD=P", "CHAIN_PERIODICITY_OVRD=M")</f>
        <v>SPX US 11/20/15 P2700</v>
      </c>
    </row>
    <row r="5560" spans="1:7" x14ac:dyDescent="0.25">
      <c r="A5560">
        <v>0</v>
      </c>
      <c r="B5560" s="9">
        <v>5.1205479452054795E-5</v>
      </c>
      <c r="C5560" s="9" t="str">
        <f t="shared" si="172"/>
        <v>$H$5587</v>
      </c>
      <c r="D5560" s="9" t="str">
        <f t="shared" si="173"/>
        <v>H5587</v>
      </c>
      <c r="F5560">
        <v>111380</v>
      </c>
      <c r="G5560" s="1" t="str">
        <f>_xll.BDS("SPX Index","CHAIN_TICKERS", "CHAIN_STRIKE_PX_OVRD",F5560, "CHAIN_PUT_CALL_TYPE_OVRD=P", "CHAIN_PERIODICITY_OVRD=M")</f>
        <v>SPX US 11/20/15 P2700</v>
      </c>
    </row>
    <row r="5561" spans="1:7" x14ac:dyDescent="0.25">
      <c r="A5561">
        <v>0</v>
      </c>
      <c r="B5561" s="9">
        <v>4.9808219178082193E-5</v>
      </c>
      <c r="C5561" s="9" t="str">
        <f t="shared" si="172"/>
        <v>$H$5588</v>
      </c>
      <c r="D5561" s="9" t="str">
        <f t="shared" si="173"/>
        <v>H5588</v>
      </c>
      <c r="F5561">
        <v>111400</v>
      </c>
      <c r="G5561" s="1" t="str">
        <f>_xll.BDS("SPX Index","CHAIN_TICKERS", "CHAIN_STRIKE_PX_OVRD",F5561, "CHAIN_PUT_CALL_TYPE_OVRD=P", "CHAIN_PERIODICITY_OVRD=M")</f>
        <v>SPX US 11/20/15 P2700</v>
      </c>
    </row>
    <row r="5562" spans="1:7" x14ac:dyDescent="0.25">
      <c r="A5562">
        <v>0</v>
      </c>
      <c r="B5562" s="9">
        <v>5.0630136986301366E-5</v>
      </c>
      <c r="C5562" s="9" t="str">
        <f t="shared" si="172"/>
        <v>$H$5589</v>
      </c>
      <c r="D5562" s="9" t="str">
        <f t="shared" si="173"/>
        <v>H5589</v>
      </c>
      <c r="F5562">
        <v>111420</v>
      </c>
      <c r="G5562" s="1" t="str">
        <f>_xll.BDS("SPX Index","CHAIN_TICKERS", "CHAIN_STRIKE_PX_OVRD",F5562, "CHAIN_PUT_CALL_TYPE_OVRD=P", "CHAIN_PERIODICITY_OVRD=M")</f>
        <v>SPX US 11/20/15 P2700</v>
      </c>
    </row>
    <row r="5563" spans="1:7" x14ac:dyDescent="0.25">
      <c r="A5563">
        <v>0</v>
      </c>
      <c r="B5563" s="9">
        <v>4.9780821917808215E-5</v>
      </c>
      <c r="C5563" s="9" t="str">
        <f t="shared" si="172"/>
        <v>$H$5590</v>
      </c>
      <c r="D5563" s="9" t="str">
        <f t="shared" si="173"/>
        <v>H5590</v>
      </c>
      <c r="F5563">
        <v>111440</v>
      </c>
      <c r="G5563" s="1" t="str">
        <f>_xll.BDS("SPX Index","CHAIN_TICKERS", "CHAIN_STRIKE_PX_OVRD",F5563, "CHAIN_PUT_CALL_TYPE_OVRD=P", "CHAIN_PERIODICITY_OVRD=M")</f>
        <v>SPX US 11/20/15 P2700</v>
      </c>
    </row>
    <row r="5564" spans="1:7" x14ac:dyDescent="0.25">
      <c r="A5564">
        <v>0</v>
      </c>
      <c r="B5564" s="9">
        <v>5.0931506849315066E-5</v>
      </c>
      <c r="C5564" s="9" t="str">
        <f t="shared" si="172"/>
        <v>$H$5591</v>
      </c>
      <c r="D5564" s="9" t="str">
        <f t="shared" si="173"/>
        <v>H5591</v>
      </c>
      <c r="F5564">
        <v>111460</v>
      </c>
      <c r="G5564" s="1" t="str">
        <f>_xll.BDS("SPX Index","CHAIN_TICKERS", "CHAIN_STRIKE_PX_OVRD",F5564, "CHAIN_PUT_CALL_TYPE_OVRD=P", "CHAIN_PERIODICITY_OVRD=M")</f>
        <v>SPX US 11/20/15 P2700</v>
      </c>
    </row>
    <row r="5565" spans="1:7" x14ac:dyDescent="0.25">
      <c r="A5565">
        <v>0</v>
      </c>
      <c r="B5565" s="9">
        <v>4.9260273972602742E-5</v>
      </c>
      <c r="C5565" s="9" t="str">
        <f t="shared" si="172"/>
        <v>$H$5592</v>
      </c>
      <c r="D5565" s="9" t="str">
        <f t="shared" si="173"/>
        <v>H5592</v>
      </c>
      <c r="F5565">
        <v>111480</v>
      </c>
      <c r="G5565" s="1" t="str">
        <f>_xll.BDS("SPX Index","CHAIN_TICKERS", "CHAIN_STRIKE_PX_OVRD",F5565, "CHAIN_PUT_CALL_TYPE_OVRD=P", "CHAIN_PERIODICITY_OVRD=M")</f>
        <v>SPX US 11/20/15 P2700</v>
      </c>
    </row>
    <row r="5566" spans="1:7" x14ac:dyDescent="0.25">
      <c r="A5566">
        <v>0</v>
      </c>
      <c r="B5566" s="9">
        <v>4.5616438356164388E-5</v>
      </c>
      <c r="C5566" s="9" t="str">
        <f t="shared" si="172"/>
        <v>$H$5593</v>
      </c>
      <c r="D5566" s="9" t="str">
        <f t="shared" si="173"/>
        <v>H5593</v>
      </c>
      <c r="F5566">
        <v>111500</v>
      </c>
      <c r="G5566" s="1" t="str">
        <f>_xll.BDS("SPX Index","CHAIN_TICKERS", "CHAIN_STRIKE_PX_OVRD",F5566, "CHAIN_PUT_CALL_TYPE_OVRD=P", "CHAIN_PERIODICITY_OVRD=M")</f>
        <v>SPX US 11/20/15 P2700</v>
      </c>
    </row>
    <row r="5567" spans="1:7" x14ac:dyDescent="0.25">
      <c r="A5567">
        <v>0</v>
      </c>
      <c r="B5567" s="9">
        <v>4.3369863013698629E-5</v>
      </c>
      <c r="C5567" s="9" t="str">
        <f t="shared" si="172"/>
        <v>$H$5594</v>
      </c>
      <c r="D5567" s="9" t="str">
        <f t="shared" si="173"/>
        <v>H5594</v>
      </c>
      <c r="F5567">
        <v>111520</v>
      </c>
      <c r="G5567" s="1" t="str">
        <f>_xll.BDS("SPX Index","CHAIN_TICKERS", "CHAIN_STRIKE_PX_OVRD",F5567, "CHAIN_PUT_CALL_TYPE_OVRD=P", "CHAIN_PERIODICITY_OVRD=M")</f>
        <v>SPX US 11/20/15 P2700</v>
      </c>
    </row>
    <row r="5568" spans="1:7" x14ac:dyDescent="0.25">
      <c r="A5568">
        <v>0</v>
      </c>
      <c r="B5568" s="9">
        <v>3.9999999999999996E-5</v>
      </c>
      <c r="C5568" s="9" t="str">
        <f t="shared" si="172"/>
        <v>$H$5595</v>
      </c>
      <c r="D5568" s="9" t="str">
        <f t="shared" si="173"/>
        <v>H5595</v>
      </c>
      <c r="F5568">
        <v>111540</v>
      </c>
      <c r="G5568" s="1" t="str">
        <f>_xll.BDS("SPX Index","CHAIN_TICKERS", "CHAIN_STRIKE_PX_OVRD",F5568, "CHAIN_PUT_CALL_TYPE_OVRD=P", "CHAIN_PERIODICITY_OVRD=M")</f>
        <v>SPX US 11/20/15 P2700</v>
      </c>
    </row>
    <row r="5569" spans="1:7" x14ac:dyDescent="0.25">
      <c r="A5569">
        <v>0</v>
      </c>
      <c r="B5569" s="9">
        <v>3.6657534246575342E-5</v>
      </c>
      <c r="C5569" s="9" t="str">
        <f t="shared" si="172"/>
        <v>$H$5596</v>
      </c>
      <c r="D5569" s="9" t="str">
        <f t="shared" si="173"/>
        <v>H5596</v>
      </c>
      <c r="F5569">
        <v>111560</v>
      </c>
      <c r="G5569" s="1" t="str">
        <f>_xll.BDS("SPX Index","CHAIN_TICKERS", "CHAIN_STRIKE_PX_OVRD",F5569, "CHAIN_PUT_CALL_TYPE_OVRD=P", "CHAIN_PERIODICITY_OVRD=M")</f>
        <v>SPX US 11/20/15 P2700</v>
      </c>
    </row>
    <row r="5570" spans="1:7" x14ac:dyDescent="0.25">
      <c r="A5570">
        <v>0</v>
      </c>
      <c r="B5570" s="9">
        <v>3.72054794520548E-5</v>
      </c>
      <c r="C5570" s="9" t="str">
        <f t="shared" si="172"/>
        <v>$H$5597</v>
      </c>
      <c r="D5570" s="9" t="str">
        <f t="shared" si="173"/>
        <v>H5597</v>
      </c>
      <c r="F5570">
        <v>111580</v>
      </c>
      <c r="G5570" s="1" t="str">
        <f>_xll.BDS("SPX Index","CHAIN_TICKERS", "CHAIN_STRIKE_PX_OVRD",F5570, "CHAIN_PUT_CALL_TYPE_OVRD=P", "CHAIN_PERIODICITY_OVRD=M")</f>
        <v>SPX US 11/20/15 P2700</v>
      </c>
    </row>
    <row r="5571" spans="1:7" x14ac:dyDescent="0.25">
      <c r="A5571">
        <v>1</v>
      </c>
      <c r="B5571" s="9">
        <v>3.8328767123287673E-5</v>
      </c>
      <c r="C5571" s="9" t="str">
        <f t="shared" si="172"/>
        <v>$H$5598</v>
      </c>
      <c r="D5571" s="9" t="str">
        <f t="shared" si="173"/>
        <v>H5598</v>
      </c>
      <c r="F5571">
        <v>111600</v>
      </c>
      <c r="G5571" s="1" t="str">
        <f>_xll.BDS("SPX Index","CHAIN_TICKERS", "CHAIN_STRIKE_PX_OVRD",F5571, "CHAIN_PUT_CALL_TYPE_OVRD=P", "CHAIN_PERIODICITY_OVRD=M")</f>
        <v>SPX US 11/20/15 P2700</v>
      </c>
    </row>
    <row r="5572" spans="1:7" x14ac:dyDescent="0.25">
      <c r="A5572">
        <v>0</v>
      </c>
      <c r="B5572" s="9">
        <v>3.9999999999999996E-5</v>
      </c>
      <c r="C5572" s="9" t="str">
        <f t="shared" ref="C5572:C5635" si="174">ADDRESS(ROW(B5572)+MATCH(1,B5572:B5598),8)</f>
        <v>$H$5599</v>
      </c>
      <c r="D5572" s="9" t="str">
        <f t="shared" ref="D5572:D5635" si="175">"H"&amp;(ROW(B5572)+MATCH(1,B5572:B5598))</f>
        <v>H5599</v>
      </c>
      <c r="F5572">
        <v>111620</v>
      </c>
      <c r="G5572" s="1" t="str">
        <f>_xll.BDS("SPX Index","CHAIN_TICKERS", "CHAIN_STRIKE_PX_OVRD",F5572, "CHAIN_PUT_CALL_TYPE_OVRD=P", "CHAIN_PERIODICITY_OVRD=M")</f>
        <v>SPX US 11/20/15 P2700</v>
      </c>
    </row>
    <row r="5573" spans="1:7" x14ac:dyDescent="0.25">
      <c r="A5573">
        <v>0</v>
      </c>
      <c r="B5573" s="9">
        <v>3.9150684931506853E-5</v>
      </c>
      <c r="C5573" s="9" t="str">
        <f t="shared" si="174"/>
        <v>$H$5600</v>
      </c>
      <c r="D5573" s="9" t="str">
        <f t="shared" si="175"/>
        <v>H5600</v>
      </c>
      <c r="F5573">
        <v>111640</v>
      </c>
      <c r="G5573" s="1" t="str">
        <f>_xll.BDS("SPX Index","CHAIN_TICKERS", "CHAIN_STRIKE_PX_OVRD",F5573, "CHAIN_PUT_CALL_TYPE_OVRD=P", "CHAIN_PERIODICITY_OVRD=M")</f>
        <v>SPX US 11/20/15 P2700</v>
      </c>
    </row>
    <row r="5574" spans="1:7" x14ac:dyDescent="0.25">
      <c r="A5574">
        <v>0</v>
      </c>
      <c r="B5574" s="9">
        <v>4.2246575342465756E-5</v>
      </c>
      <c r="C5574" s="9" t="str">
        <f t="shared" si="174"/>
        <v>$H$5601</v>
      </c>
      <c r="D5574" s="9" t="str">
        <f t="shared" si="175"/>
        <v>H5601</v>
      </c>
      <c r="F5574">
        <v>111660</v>
      </c>
      <c r="G5574" s="1" t="str">
        <f>_xll.BDS("SPX Index","CHAIN_TICKERS", "CHAIN_STRIKE_PX_OVRD",F5574, "CHAIN_PUT_CALL_TYPE_OVRD=P", "CHAIN_PERIODICITY_OVRD=M")</f>
        <v>SPX US 11/20/15 P2700</v>
      </c>
    </row>
    <row r="5575" spans="1:7" x14ac:dyDescent="0.25">
      <c r="A5575">
        <v>0</v>
      </c>
      <c r="B5575" s="9">
        <v>4.2520547945205478E-5</v>
      </c>
      <c r="C5575" s="9" t="str">
        <f t="shared" si="174"/>
        <v>$H$5602</v>
      </c>
      <c r="D5575" s="9" t="str">
        <f t="shared" si="175"/>
        <v>H5602</v>
      </c>
      <c r="F5575">
        <v>111680</v>
      </c>
      <c r="G5575" s="1" t="str">
        <f>_xll.BDS("SPX Index","CHAIN_TICKERS", "CHAIN_STRIKE_PX_OVRD",F5575, "CHAIN_PUT_CALL_TYPE_OVRD=P", "CHAIN_PERIODICITY_OVRD=M")</f>
        <v>SPX US 11/20/15 P2700</v>
      </c>
    </row>
    <row r="5576" spans="1:7" x14ac:dyDescent="0.25">
      <c r="A5576">
        <v>0</v>
      </c>
      <c r="B5576" s="9">
        <v>4.5041095890410959E-5</v>
      </c>
      <c r="C5576" s="9" t="str">
        <f t="shared" si="174"/>
        <v>$H$5603</v>
      </c>
      <c r="D5576" s="9" t="str">
        <f t="shared" si="175"/>
        <v>H5603</v>
      </c>
      <c r="F5576">
        <v>111700</v>
      </c>
      <c r="G5576" s="1" t="str">
        <f>_xll.BDS("SPX Index","CHAIN_TICKERS", "CHAIN_STRIKE_PX_OVRD",F5576, "CHAIN_PUT_CALL_TYPE_OVRD=P", "CHAIN_PERIODICITY_OVRD=M")</f>
        <v>SPX US 11/20/15 P2700</v>
      </c>
    </row>
    <row r="5577" spans="1:7" x14ac:dyDescent="0.25">
      <c r="A5577">
        <v>0</v>
      </c>
      <c r="B5577" s="9">
        <v>4.7287671232876712E-5</v>
      </c>
      <c r="C5577" s="9" t="str">
        <f t="shared" si="174"/>
        <v>$H$5604</v>
      </c>
      <c r="D5577" s="9" t="str">
        <f t="shared" si="175"/>
        <v>H5604</v>
      </c>
      <c r="F5577">
        <v>111720</v>
      </c>
      <c r="G5577" s="1" t="str">
        <f>_xll.BDS("SPX Index","CHAIN_TICKERS", "CHAIN_STRIKE_PX_OVRD",F5577, "CHAIN_PUT_CALL_TYPE_OVRD=P", "CHAIN_PERIODICITY_OVRD=M")</f>
        <v>SPX US 11/20/15 P2700</v>
      </c>
    </row>
    <row r="5578" spans="1:7" x14ac:dyDescent="0.25">
      <c r="A5578">
        <v>0</v>
      </c>
      <c r="B5578" s="9">
        <v>4.6438356164383554E-5</v>
      </c>
      <c r="C5578" s="9" t="str">
        <f t="shared" si="174"/>
        <v>$H$5605</v>
      </c>
      <c r="D5578" s="9" t="str">
        <f t="shared" si="175"/>
        <v>H5605</v>
      </c>
      <c r="F5578">
        <v>111740</v>
      </c>
      <c r="G5578" s="1" t="str">
        <f>_xll.BDS("SPX Index","CHAIN_TICKERS", "CHAIN_STRIKE_PX_OVRD",F5578, "CHAIN_PUT_CALL_TYPE_OVRD=P", "CHAIN_PERIODICITY_OVRD=M")</f>
        <v>SPX US 11/20/15 P2700</v>
      </c>
    </row>
    <row r="5579" spans="1:7" x14ac:dyDescent="0.25">
      <c r="A5579">
        <v>0</v>
      </c>
      <c r="B5579" s="9">
        <v>4.7013698630136983E-5</v>
      </c>
      <c r="C5579" s="9" t="str">
        <f t="shared" si="174"/>
        <v>$H$5606</v>
      </c>
      <c r="D5579" s="9" t="str">
        <f t="shared" si="175"/>
        <v>H5606</v>
      </c>
      <c r="F5579">
        <v>111760</v>
      </c>
      <c r="G5579" s="1" t="str">
        <f>_xll.BDS("SPX Index","CHAIN_TICKERS", "CHAIN_STRIKE_PX_OVRD",F5579, "CHAIN_PUT_CALL_TYPE_OVRD=P", "CHAIN_PERIODICITY_OVRD=M")</f>
        <v>SPX US 11/20/15 P2700</v>
      </c>
    </row>
    <row r="5580" spans="1:7" x14ac:dyDescent="0.25">
      <c r="A5580">
        <v>0</v>
      </c>
      <c r="B5580" s="9">
        <v>4.6164383561643839E-5</v>
      </c>
      <c r="C5580" s="9" t="str">
        <f t="shared" si="174"/>
        <v>$H$5607</v>
      </c>
      <c r="D5580" s="9" t="str">
        <f t="shared" si="175"/>
        <v>H5607</v>
      </c>
      <c r="F5580">
        <v>111780</v>
      </c>
      <c r="G5580" s="1" t="str">
        <f>_xll.BDS("SPX Index","CHAIN_TICKERS", "CHAIN_STRIKE_PX_OVRD",F5580, "CHAIN_PUT_CALL_TYPE_OVRD=P", "CHAIN_PERIODICITY_OVRD=M")</f>
        <v>SPX US 11/20/15 P2700</v>
      </c>
    </row>
    <row r="5581" spans="1:7" x14ac:dyDescent="0.25">
      <c r="A5581">
        <v>0</v>
      </c>
      <c r="B5581" s="9">
        <v>4.5616438356164388E-5</v>
      </c>
      <c r="C5581" s="9" t="str">
        <f t="shared" si="174"/>
        <v>$H$5608</v>
      </c>
      <c r="D5581" s="9" t="str">
        <f t="shared" si="175"/>
        <v>H5608</v>
      </c>
      <c r="F5581">
        <v>111800</v>
      </c>
      <c r="G5581" s="1" t="str">
        <f>_xll.BDS("SPX Index","CHAIN_TICKERS", "CHAIN_STRIKE_PX_OVRD",F5581, "CHAIN_PUT_CALL_TYPE_OVRD=P", "CHAIN_PERIODICITY_OVRD=M")</f>
        <v>SPX US 11/20/15 P2700</v>
      </c>
    </row>
    <row r="5582" spans="1:7" x14ac:dyDescent="0.25">
      <c r="A5582">
        <v>0</v>
      </c>
      <c r="B5582" s="9">
        <v>4.5589041095890417E-5</v>
      </c>
      <c r="C5582" s="9" t="str">
        <f t="shared" si="174"/>
        <v>$H$5609</v>
      </c>
      <c r="D5582" s="9" t="str">
        <f t="shared" si="175"/>
        <v>H5609</v>
      </c>
      <c r="F5582">
        <v>111820</v>
      </c>
      <c r="G5582" s="1" t="str">
        <f>_xll.BDS("SPX Index","CHAIN_TICKERS", "CHAIN_STRIKE_PX_OVRD",F5582, "CHAIN_PUT_CALL_TYPE_OVRD=P", "CHAIN_PERIODICITY_OVRD=M")</f>
        <v>SPX US 11/20/15 P2700</v>
      </c>
    </row>
    <row r="5583" spans="1:7" x14ac:dyDescent="0.25">
      <c r="A5583">
        <v>0</v>
      </c>
      <c r="B5583" s="9">
        <v>4.6438356164383554E-5</v>
      </c>
      <c r="C5583" s="9" t="str">
        <f t="shared" si="174"/>
        <v>$H$5610</v>
      </c>
      <c r="D5583" s="9" t="str">
        <f t="shared" si="175"/>
        <v>H5610</v>
      </c>
      <c r="F5583">
        <v>111840</v>
      </c>
      <c r="G5583" s="1" t="str">
        <f>_xll.BDS("SPX Index","CHAIN_TICKERS", "CHAIN_STRIKE_PX_OVRD",F5583, "CHAIN_PUT_CALL_TYPE_OVRD=P", "CHAIN_PERIODICITY_OVRD=M")</f>
        <v>SPX US 11/20/15 P2700</v>
      </c>
    </row>
    <row r="5584" spans="1:7" x14ac:dyDescent="0.25">
      <c r="A5584">
        <v>0</v>
      </c>
      <c r="B5584" s="9">
        <v>4.756164383561644E-5</v>
      </c>
      <c r="C5584" s="9" t="str">
        <f t="shared" si="174"/>
        <v>$H$5611</v>
      </c>
      <c r="D5584" s="9" t="str">
        <f t="shared" si="175"/>
        <v>H5611</v>
      </c>
      <c r="F5584">
        <v>111860</v>
      </c>
      <c r="G5584" s="1" t="str">
        <f>_xll.BDS("SPX Index","CHAIN_TICKERS", "CHAIN_STRIKE_PX_OVRD",F5584, "CHAIN_PUT_CALL_TYPE_OVRD=P", "CHAIN_PERIODICITY_OVRD=M")</f>
        <v>SPX US 11/20/15 P2700</v>
      </c>
    </row>
    <row r="5585" spans="1:7" x14ac:dyDescent="0.25">
      <c r="A5585">
        <v>0</v>
      </c>
      <c r="B5585" s="9">
        <v>4.5041095890410959E-5</v>
      </c>
      <c r="C5585" s="9" t="str">
        <f t="shared" si="174"/>
        <v>$H$5612</v>
      </c>
      <c r="D5585" s="9" t="str">
        <f t="shared" si="175"/>
        <v>H5612</v>
      </c>
      <c r="F5585">
        <v>111880</v>
      </c>
      <c r="G5585" s="1" t="str">
        <f>_xll.BDS("SPX Index","CHAIN_TICKERS", "CHAIN_STRIKE_PX_OVRD",F5585, "CHAIN_PUT_CALL_TYPE_OVRD=P", "CHAIN_PERIODICITY_OVRD=M")</f>
        <v>SPX US 11/20/15 P2700</v>
      </c>
    </row>
    <row r="5586" spans="1:7" x14ac:dyDescent="0.25">
      <c r="A5586">
        <v>0</v>
      </c>
      <c r="B5586" s="9">
        <v>4.589041095890411E-5</v>
      </c>
      <c r="C5586" s="9" t="str">
        <f t="shared" si="174"/>
        <v>$H$5613</v>
      </c>
      <c r="D5586" s="9" t="str">
        <f t="shared" si="175"/>
        <v>H5613</v>
      </c>
      <c r="F5586">
        <v>111900</v>
      </c>
      <c r="G5586" s="1" t="str">
        <f>_xll.BDS("SPX Index","CHAIN_TICKERS", "CHAIN_STRIKE_PX_OVRD",F5586, "CHAIN_PUT_CALL_TYPE_OVRD=P", "CHAIN_PERIODICITY_OVRD=M")</f>
        <v>SPX US 11/20/15 P2700</v>
      </c>
    </row>
    <row r="5587" spans="1:7" x14ac:dyDescent="0.25">
      <c r="A5587">
        <v>0</v>
      </c>
      <c r="B5587" s="9">
        <v>4.6438356164383554E-5</v>
      </c>
      <c r="C5587" s="9" t="str">
        <f t="shared" si="174"/>
        <v>$H$5614</v>
      </c>
      <c r="D5587" s="9" t="str">
        <f t="shared" si="175"/>
        <v>H5614</v>
      </c>
      <c r="F5587">
        <v>111920</v>
      </c>
      <c r="G5587" s="1" t="str">
        <f>_xll.BDS("SPX Index","CHAIN_TICKERS", "CHAIN_STRIKE_PX_OVRD",F5587, "CHAIN_PUT_CALL_TYPE_OVRD=P", "CHAIN_PERIODICITY_OVRD=M")</f>
        <v>SPX US 11/20/15 P2700</v>
      </c>
    </row>
    <row r="5588" spans="1:7" x14ac:dyDescent="0.25">
      <c r="A5588">
        <v>0</v>
      </c>
      <c r="B5588" s="9">
        <v>4.9808219178082193E-5</v>
      </c>
      <c r="C5588" s="9" t="str">
        <f t="shared" si="174"/>
        <v>$H$5615</v>
      </c>
      <c r="D5588" s="9" t="str">
        <f t="shared" si="175"/>
        <v>H5615</v>
      </c>
      <c r="F5588">
        <v>111940</v>
      </c>
      <c r="G5588" s="1" t="str">
        <f>_xll.BDS("SPX Index","CHAIN_TICKERS", "CHAIN_STRIKE_PX_OVRD",F5588, "CHAIN_PUT_CALL_TYPE_OVRD=P", "CHAIN_PERIODICITY_OVRD=M")</f>
        <v>SPX US 11/20/15 P2700</v>
      </c>
    </row>
    <row r="5589" spans="1:7" x14ac:dyDescent="0.25">
      <c r="A5589">
        <v>0</v>
      </c>
      <c r="B5589" s="9">
        <v>5.0931506849315066E-5</v>
      </c>
      <c r="C5589" s="9" t="str">
        <f t="shared" si="174"/>
        <v>$H$5616</v>
      </c>
      <c r="D5589" s="9" t="str">
        <f t="shared" si="175"/>
        <v>H5616</v>
      </c>
      <c r="F5589">
        <v>111960</v>
      </c>
      <c r="G5589" s="1" t="str">
        <f>_xll.BDS("SPX Index","CHAIN_TICKERS", "CHAIN_STRIKE_PX_OVRD",F5589, "CHAIN_PUT_CALL_TYPE_OVRD=P", "CHAIN_PERIODICITY_OVRD=M")</f>
        <v>SPX US 11/20/15 P2700</v>
      </c>
    </row>
    <row r="5590" spans="1:7" x14ac:dyDescent="0.25">
      <c r="A5590">
        <v>0</v>
      </c>
      <c r="B5590" s="9">
        <v>5.0356164383561644E-5</v>
      </c>
      <c r="C5590" s="9" t="str">
        <f t="shared" si="174"/>
        <v>$H$5617</v>
      </c>
      <c r="D5590" s="9" t="str">
        <f t="shared" si="175"/>
        <v>H5617</v>
      </c>
      <c r="F5590">
        <v>111980</v>
      </c>
      <c r="G5590" s="1" t="str">
        <f>_xll.BDS("SPX Index","CHAIN_TICKERS", "CHAIN_STRIKE_PX_OVRD",F5590, "CHAIN_PUT_CALL_TYPE_OVRD=P", "CHAIN_PERIODICITY_OVRD=M")</f>
        <v>SPX US 11/20/15 P2700</v>
      </c>
    </row>
    <row r="5591" spans="1:7" x14ac:dyDescent="0.25">
      <c r="A5591">
        <v>0</v>
      </c>
      <c r="B5591" s="9">
        <v>5.0931506849315066E-5</v>
      </c>
      <c r="C5591" s="9" t="str">
        <f t="shared" si="174"/>
        <v>$H$5618</v>
      </c>
      <c r="D5591" s="9" t="str">
        <f t="shared" si="175"/>
        <v>H5618</v>
      </c>
      <c r="F5591">
        <v>112000</v>
      </c>
      <c r="G5591" s="1" t="str">
        <f>_xll.BDS("SPX Index","CHAIN_TICKERS", "CHAIN_STRIKE_PX_OVRD",F5591, "CHAIN_PUT_CALL_TYPE_OVRD=P", "CHAIN_PERIODICITY_OVRD=M")</f>
        <v>SPX US 11/20/15 P2700</v>
      </c>
    </row>
    <row r="5592" spans="1:7" x14ac:dyDescent="0.25">
      <c r="A5592">
        <v>0</v>
      </c>
      <c r="B5592" s="9">
        <v>5.0356164383561644E-5</v>
      </c>
      <c r="C5592" s="9" t="str">
        <f t="shared" si="174"/>
        <v>$H$5619</v>
      </c>
      <c r="D5592" s="9" t="str">
        <f t="shared" si="175"/>
        <v>H5619</v>
      </c>
      <c r="F5592">
        <v>112020</v>
      </c>
      <c r="G5592" s="1" t="str">
        <f>_xll.BDS("SPX Index","CHAIN_TICKERS", "CHAIN_STRIKE_PX_OVRD",F5592, "CHAIN_PUT_CALL_TYPE_OVRD=P", "CHAIN_PERIODICITY_OVRD=M")</f>
        <v>SPX US 11/20/15 P2700</v>
      </c>
    </row>
    <row r="5593" spans="1:7" x14ac:dyDescent="0.25">
      <c r="A5593">
        <v>0</v>
      </c>
      <c r="B5593" s="9">
        <v>4.8383561643835614E-5</v>
      </c>
      <c r="C5593" s="9" t="str">
        <f t="shared" si="174"/>
        <v>$H$5620</v>
      </c>
      <c r="D5593" s="9" t="str">
        <f t="shared" si="175"/>
        <v>H5620</v>
      </c>
      <c r="F5593">
        <v>112040</v>
      </c>
      <c r="G5593" s="1" t="str">
        <f>_xll.BDS("SPX Index","CHAIN_TICKERS", "CHAIN_STRIKE_PX_OVRD",F5593, "CHAIN_PUT_CALL_TYPE_OVRD=P", "CHAIN_PERIODICITY_OVRD=M")</f>
        <v>SPX US 11/20/15 P2700</v>
      </c>
    </row>
    <row r="5594" spans="1:7" x14ac:dyDescent="0.25">
      <c r="A5594">
        <v>0</v>
      </c>
      <c r="B5594" s="9">
        <v>4.9260273972602742E-5</v>
      </c>
      <c r="C5594" s="9" t="str">
        <f t="shared" si="174"/>
        <v>$H$5621</v>
      </c>
      <c r="D5594" s="9" t="str">
        <f t="shared" si="175"/>
        <v>H5621</v>
      </c>
      <c r="F5594">
        <v>112060</v>
      </c>
      <c r="G5594" s="1" t="str">
        <f>_xll.BDS("SPX Index","CHAIN_TICKERS", "CHAIN_STRIKE_PX_OVRD",F5594, "CHAIN_PUT_CALL_TYPE_OVRD=P", "CHAIN_PERIODICITY_OVRD=M")</f>
        <v>SPX US 11/20/15 P2700</v>
      </c>
    </row>
    <row r="5595" spans="1:7" x14ac:dyDescent="0.25">
      <c r="A5595">
        <v>0</v>
      </c>
      <c r="B5595" s="9">
        <v>4.6164383561643839E-5</v>
      </c>
      <c r="C5595" s="9" t="str">
        <f t="shared" si="174"/>
        <v>$H$5622</v>
      </c>
      <c r="D5595" s="9" t="str">
        <f t="shared" si="175"/>
        <v>H5622</v>
      </c>
      <c r="F5595">
        <v>112080</v>
      </c>
      <c r="G5595" s="1" t="str">
        <f>_xll.BDS("SPX Index","CHAIN_TICKERS", "CHAIN_STRIKE_PX_OVRD",F5595, "CHAIN_PUT_CALL_TYPE_OVRD=P", "CHAIN_PERIODICITY_OVRD=M")</f>
        <v>SPX US 11/20/15 P2700</v>
      </c>
    </row>
    <row r="5596" spans="1:7" x14ac:dyDescent="0.25">
      <c r="A5596">
        <v>3</v>
      </c>
      <c r="B5596" s="9">
        <v>4.7013698630136983E-5</v>
      </c>
      <c r="C5596" s="9" t="str">
        <f t="shared" si="174"/>
        <v>$H$5623</v>
      </c>
      <c r="D5596" s="9" t="str">
        <f t="shared" si="175"/>
        <v>H5623</v>
      </c>
      <c r="F5596">
        <v>112100</v>
      </c>
      <c r="G5596" s="1" t="str">
        <f>_xll.BDS("SPX Index","CHAIN_TICKERS", "CHAIN_STRIKE_PX_OVRD",F5596, "CHAIN_PUT_CALL_TYPE_OVRD=P", "CHAIN_PERIODICITY_OVRD=M")</f>
        <v>SPX US 11/20/15 P2700</v>
      </c>
    </row>
    <row r="5597" spans="1:7" x14ac:dyDescent="0.25">
      <c r="A5597">
        <v>0</v>
      </c>
      <c r="B5597" s="9">
        <v>4.6438356164383554E-5</v>
      </c>
      <c r="C5597" s="9" t="str">
        <f t="shared" si="174"/>
        <v>$H$5624</v>
      </c>
      <c r="D5597" s="9" t="str">
        <f t="shared" si="175"/>
        <v>H5624</v>
      </c>
      <c r="F5597">
        <v>112120</v>
      </c>
      <c r="G5597" s="1" t="str">
        <f>_xll.BDS("SPX Index","CHAIN_TICKERS", "CHAIN_STRIKE_PX_OVRD",F5597, "CHAIN_PUT_CALL_TYPE_OVRD=P", "CHAIN_PERIODICITY_OVRD=M")</f>
        <v>SPX US 11/20/15 P2700</v>
      </c>
    </row>
    <row r="5598" spans="1:7" x14ac:dyDescent="0.25">
      <c r="A5598">
        <v>0</v>
      </c>
      <c r="B5598" s="9">
        <v>4.5863013698630132E-5</v>
      </c>
      <c r="C5598" s="9" t="str">
        <f t="shared" si="174"/>
        <v>$H$5625</v>
      </c>
      <c r="D5598" s="9" t="str">
        <f t="shared" si="175"/>
        <v>H5625</v>
      </c>
      <c r="F5598">
        <v>112140</v>
      </c>
      <c r="G5598" s="1" t="str">
        <f>_xll.BDS("SPX Index","CHAIN_TICKERS", "CHAIN_STRIKE_PX_OVRD",F5598, "CHAIN_PUT_CALL_TYPE_OVRD=P", "CHAIN_PERIODICITY_OVRD=M")</f>
        <v>SPX US 11/20/15 P2700</v>
      </c>
    </row>
    <row r="5599" spans="1:7" x14ac:dyDescent="0.25">
      <c r="A5599">
        <v>0</v>
      </c>
      <c r="B5599" s="9">
        <v>4.6739726027397261E-5</v>
      </c>
      <c r="C5599" s="9" t="str">
        <f t="shared" si="174"/>
        <v>$H$5626</v>
      </c>
      <c r="D5599" s="9" t="str">
        <f t="shared" si="175"/>
        <v>H5626</v>
      </c>
      <c r="F5599">
        <v>112160</v>
      </c>
      <c r="G5599" s="1" t="str">
        <f>_xll.BDS("SPX Index","CHAIN_TICKERS", "CHAIN_STRIKE_PX_OVRD",F5599, "CHAIN_PUT_CALL_TYPE_OVRD=P", "CHAIN_PERIODICITY_OVRD=M")</f>
        <v>SPX US 11/20/15 P2700</v>
      </c>
    </row>
    <row r="5600" spans="1:7" x14ac:dyDescent="0.25">
      <c r="A5600">
        <v>0</v>
      </c>
      <c r="B5600" s="9">
        <v>4.589041095890411E-5</v>
      </c>
      <c r="C5600" s="9" t="str">
        <f t="shared" si="174"/>
        <v>$H$5627</v>
      </c>
      <c r="D5600" s="9" t="str">
        <f t="shared" si="175"/>
        <v>H5627</v>
      </c>
      <c r="F5600">
        <v>112180</v>
      </c>
      <c r="G5600" s="1" t="str">
        <f>_xll.BDS("SPX Index","CHAIN_TICKERS", "CHAIN_STRIKE_PX_OVRD",F5600, "CHAIN_PUT_CALL_TYPE_OVRD=P", "CHAIN_PERIODICITY_OVRD=M")</f>
        <v>SPX US 11/20/15 P2700</v>
      </c>
    </row>
    <row r="5601" spans="1:7" x14ac:dyDescent="0.25">
      <c r="A5601">
        <v>0</v>
      </c>
      <c r="B5601" s="9">
        <v>4.756164383561644E-5</v>
      </c>
      <c r="C5601" s="9" t="str">
        <f t="shared" si="174"/>
        <v>$H$5628</v>
      </c>
      <c r="D5601" s="9" t="str">
        <f t="shared" si="175"/>
        <v>H5628</v>
      </c>
      <c r="F5601">
        <v>112200</v>
      </c>
      <c r="G5601" s="1" t="str">
        <f>_xll.BDS("SPX Index","CHAIN_TICKERS", "CHAIN_STRIKE_PX_OVRD",F5601, "CHAIN_PUT_CALL_TYPE_OVRD=P", "CHAIN_PERIODICITY_OVRD=M")</f>
        <v>SPX US 11/20/15 P2700</v>
      </c>
    </row>
    <row r="5602" spans="1:7" x14ac:dyDescent="0.25">
      <c r="A5602">
        <v>0</v>
      </c>
      <c r="B5602" s="9">
        <v>4.6986301369863012E-5</v>
      </c>
      <c r="C5602" s="9" t="str">
        <f t="shared" si="174"/>
        <v>$H$5629</v>
      </c>
      <c r="D5602" s="9" t="str">
        <f t="shared" si="175"/>
        <v>H5629</v>
      </c>
      <c r="F5602">
        <v>112220</v>
      </c>
      <c r="G5602" s="1" t="str">
        <f>_xll.BDS("SPX Index","CHAIN_TICKERS", "CHAIN_STRIKE_PX_OVRD",F5602, "CHAIN_PUT_CALL_TYPE_OVRD=P", "CHAIN_PERIODICITY_OVRD=M")</f>
        <v>SPX US 11/20/15 P2700</v>
      </c>
    </row>
    <row r="5603" spans="1:7" x14ac:dyDescent="0.25">
      <c r="A5603">
        <v>0</v>
      </c>
      <c r="B5603" s="9">
        <v>4.6164383561643839E-5</v>
      </c>
      <c r="C5603" s="9" t="str">
        <f t="shared" si="174"/>
        <v>$H$5630</v>
      </c>
      <c r="D5603" s="9" t="str">
        <f t="shared" si="175"/>
        <v>H5630</v>
      </c>
      <c r="F5603">
        <v>112240</v>
      </c>
      <c r="G5603" s="1" t="str">
        <f>_xll.BDS("SPX Index","CHAIN_TICKERS", "CHAIN_STRIKE_PX_OVRD",F5603, "CHAIN_PUT_CALL_TYPE_OVRD=P", "CHAIN_PERIODICITY_OVRD=M")</f>
        <v>SPX US 11/20/15 P2700</v>
      </c>
    </row>
    <row r="5604" spans="1:7" x14ac:dyDescent="0.25">
      <c r="A5604">
        <v>0</v>
      </c>
      <c r="B5604" s="9">
        <v>4.6164383561643839E-5</v>
      </c>
      <c r="C5604" s="9" t="str">
        <f t="shared" si="174"/>
        <v>$H$5631</v>
      </c>
      <c r="D5604" s="9" t="str">
        <f t="shared" si="175"/>
        <v>H5631</v>
      </c>
      <c r="F5604">
        <v>112260</v>
      </c>
      <c r="G5604" s="1" t="str">
        <f>_xll.BDS("SPX Index","CHAIN_TICKERS", "CHAIN_STRIKE_PX_OVRD",F5604, "CHAIN_PUT_CALL_TYPE_OVRD=P", "CHAIN_PERIODICITY_OVRD=M")</f>
        <v>SPX US 11/20/15 P2700</v>
      </c>
    </row>
    <row r="5605" spans="1:7" x14ac:dyDescent="0.25">
      <c r="A5605">
        <v>0</v>
      </c>
      <c r="B5605" s="9">
        <v>4.589041095890411E-5</v>
      </c>
      <c r="C5605" s="9" t="str">
        <f t="shared" si="174"/>
        <v>$H$5632</v>
      </c>
      <c r="D5605" s="9" t="str">
        <f t="shared" si="175"/>
        <v>H5632</v>
      </c>
      <c r="F5605">
        <v>112280</v>
      </c>
      <c r="G5605" s="1" t="str">
        <f>_xll.BDS("SPX Index","CHAIN_TICKERS", "CHAIN_STRIKE_PX_OVRD",F5605, "CHAIN_PUT_CALL_TYPE_OVRD=P", "CHAIN_PERIODICITY_OVRD=M")</f>
        <v>SPX US 11/20/15 P2700</v>
      </c>
    </row>
    <row r="5606" spans="1:7" x14ac:dyDescent="0.25">
      <c r="A5606">
        <v>0</v>
      </c>
      <c r="B5606" s="9">
        <v>4.868493150684932E-5</v>
      </c>
      <c r="C5606" s="9" t="str">
        <f t="shared" si="174"/>
        <v>$H$5633</v>
      </c>
      <c r="D5606" s="9" t="str">
        <f t="shared" si="175"/>
        <v>H5633</v>
      </c>
      <c r="F5606">
        <v>112300</v>
      </c>
      <c r="G5606" s="1" t="str">
        <f>_xll.BDS("SPX Index","CHAIN_TICKERS", "CHAIN_STRIKE_PX_OVRD",F5606, "CHAIN_PUT_CALL_TYPE_OVRD=P", "CHAIN_PERIODICITY_OVRD=M")</f>
        <v>SPX US 11/20/15 P2700</v>
      </c>
    </row>
    <row r="5607" spans="1:7" x14ac:dyDescent="0.25">
      <c r="A5607">
        <v>0</v>
      </c>
      <c r="B5607" s="9">
        <v>4.671232876712329E-5</v>
      </c>
      <c r="C5607" s="9" t="str">
        <f t="shared" si="174"/>
        <v>$H$5634</v>
      </c>
      <c r="D5607" s="9" t="str">
        <f t="shared" si="175"/>
        <v>H5634</v>
      </c>
      <c r="F5607">
        <v>112320</v>
      </c>
      <c r="G5607" s="1" t="str">
        <f>_xll.BDS("SPX Index","CHAIN_TICKERS", "CHAIN_STRIKE_PX_OVRD",F5607, "CHAIN_PUT_CALL_TYPE_OVRD=P", "CHAIN_PERIODICITY_OVRD=M")</f>
        <v>SPX US 11/20/15 P2700</v>
      </c>
    </row>
    <row r="5608" spans="1:7" x14ac:dyDescent="0.25">
      <c r="A5608">
        <v>0</v>
      </c>
      <c r="B5608" s="9">
        <v>4.5616438356164388E-5</v>
      </c>
      <c r="C5608" s="9" t="str">
        <f t="shared" si="174"/>
        <v>$H$5635</v>
      </c>
      <c r="D5608" s="9" t="str">
        <f t="shared" si="175"/>
        <v>H5635</v>
      </c>
      <c r="F5608">
        <v>112340</v>
      </c>
      <c r="G5608" s="1" t="str">
        <f>_xll.BDS("SPX Index","CHAIN_TICKERS", "CHAIN_STRIKE_PX_OVRD",F5608, "CHAIN_PUT_CALL_TYPE_OVRD=P", "CHAIN_PERIODICITY_OVRD=M")</f>
        <v>SPX US 11/20/15 P2700</v>
      </c>
    </row>
    <row r="5609" spans="1:7" x14ac:dyDescent="0.25">
      <c r="A5609">
        <v>0</v>
      </c>
      <c r="B5609" s="9">
        <v>4.5041095890410959E-5</v>
      </c>
      <c r="C5609" s="9" t="str">
        <f t="shared" si="174"/>
        <v>$H$5636</v>
      </c>
      <c r="D5609" s="9" t="str">
        <f t="shared" si="175"/>
        <v>H5636</v>
      </c>
      <c r="F5609">
        <v>112360</v>
      </c>
      <c r="G5609" s="1" t="str">
        <f>_xll.BDS("SPX Index","CHAIN_TICKERS", "CHAIN_STRIKE_PX_OVRD",F5609, "CHAIN_PUT_CALL_TYPE_OVRD=P", "CHAIN_PERIODICITY_OVRD=M")</f>
        <v>SPX US 11/20/15 P2700</v>
      </c>
    </row>
    <row r="5610" spans="1:7" x14ac:dyDescent="0.25">
      <c r="A5610">
        <v>0</v>
      </c>
      <c r="B5610" s="9">
        <v>4.4191780821917808E-5</v>
      </c>
      <c r="C5610" s="9" t="str">
        <f t="shared" si="174"/>
        <v>$H$5637</v>
      </c>
      <c r="D5610" s="9" t="str">
        <f t="shared" si="175"/>
        <v>H5637</v>
      </c>
      <c r="F5610">
        <v>112380</v>
      </c>
      <c r="G5610" s="1" t="str">
        <f>_xll.BDS("SPX Index","CHAIN_TICKERS", "CHAIN_STRIKE_PX_OVRD",F5610, "CHAIN_PUT_CALL_TYPE_OVRD=P", "CHAIN_PERIODICITY_OVRD=M")</f>
        <v>SPX US 11/20/15 P2700</v>
      </c>
    </row>
    <row r="5611" spans="1:7" x14ac:dyDescent="0.25">
      <c r="A5611">
        <v>0</v>
      </c>
      <c r="B5611" s="9">
        <v>4.0273972602739725E-5</v>
      </c>
      <c r="C5611" s="9" t="str">
        <f t="shared" si="174"/>
        <v>$H$5638</v>
      </c>
      <c r="D5611" s="9" t="str">
        <f t="shared" si="175"/>
        <v>H5638</v>
      </c>
      <c r="F5611">
        <v>112400</v>
      </c>
      <c r="G5611" s="1" t="str">
        <f>_xll.BDS("SPX Index","CHAIN_TICKERS", "CHAIN_STRIKE_PX_OVRD",F5611, "CHAIN_PUT_CALL_TYPE_OVRD=P", "CHAIN_PERIODICITY_OVRD=M")</f>
        <v>SPX US 11/20/15 P2700</v>
      </c>
    </row>
    <row r="5612" spans="1:7" x14ac:dyDescent="0.25">
      <c r="A5612">
        <v>0</v>
      </c>
      <c r="B5612" s="9">
        <v>2.2273972602739725E-5</v>
      </c>
      <c r="C5612" s="9" t="str">
        <f t="shared" si="174"/>
        <v>$H$5639</v>
      </c>
      <c r="D5612" s="9" t="str">
        <f t="shared" si="175"/>
        <v>H5639</v>
      </c>
      <c r="F5612">
        <v>112420</v>
      </c>
      <c r="G5612" s="1" t="str">
        <f>_xll.BDS("SPX Index","CHAIN_TICKERS", "CHAIN_STRIKE_PX_OVRD",F5612, "CHAIN_PUT_CALL_TYPE_OVRD=P", "CHAIN_PERIODICITY_OVRD=M")</f>
        <v>SPX US 11/20/15 P2700</v>
      </c>
    </row>
    <row r="5613" spans="1:7" x14ac:dyDescent="0.25">
      <c r="A5613">
        <v>0</v>
      </c>
      <c r="B5613" s="9">
        <v>1.9205479452054793E-5</v>
      </c>
      <c r="C5613" s="9" t="str">
        <f t="shared" si="174"/>
        <v>$H$5640</v>
      </c>
      <c r="D5613" s="9" t="str">
        <f t="shared" si="175"/>
        <v>H5640</v>
      </c>
      <c r="F5613">
        <v>112440</v>
      </c>
      <c r="G5613" s="1" t="str">
        <f>_xll.BDS("SPX Index","CHAIN_TICKERS", "CHAIN_STRIKE_PX_OVRD",F5613, "CHAIN_PUT_CALL_TYPE_OVRD=P", "CHAIN_PERIODICITY_OVRD=M")</f>
        <v>SPX US 11/20/15 P2700</v>
      </c>
    </row>
    <row r="5614" spans="1:7" x14ac:dyDescent="0.25">
      <c r="A5614">
        <v>0</v>
      </c>
      <c r="B5614" s="9">
        <v>1.6712328767123287E-6</v>
      </c>
      <c r="C5614" s="9" t="str">
        <f t="shared" si="174"/>
        <v>$H$5641</v>
      </c>
      <c r="D5614" s="9" t="str">
        <f t="shared" si="175"/>
        <v>H5641</v>
      </c>
      <c r="F5614">
        <v>112460</v>
      </c>
      <c r="G5614" s="1" t="str">
        <f>_xll.BDS("SPX Index","CHAIN_TICKERS", "CHAIN_STRIKE_PX_OVRD",F5614, "CHAIN_PUT_CALL_TYPE_OVRD=P", "CHAIN_PERIODICITY_OVRD=M")</f>
        <v>SPX US 11/20/15 P2700</v>
      </c>
    </row>
    <row r="5615" spans="1:7" x14ac:dyDescent="0.25">
      <c r="A5615">
        <v>1</v>
      </c>
      <c r="B5615" s="9">
        <v>2.0821917808219176E-6</v>
      </c>
      <c r="C5615" s="9" t="str">
        <f t="shared" si="174"/>
        <v>$H$5642</v>
      </c>
      <c r="D5615" s="9" t="str">
        <f t="shared" si="175"/>
        <v>H5642</v>
      </c>
      <c r="F5615">
        <v>112480</v>
      </c>
      <c r="G5615" s="1" t="str">
        <f>_xll.BDS("SPX Index","CHAIN_TICKERS", "CHAIN_STRIKE_PX_OVRD",F5615, "CHAIN_PUT_CALL_TYPE_OVRD=P", "CHAIN_PERIODICITY_OVRD=M")</f>
        <v>SPX US 11/20/15 P2700</v>
      </c>
    </row>
    <row r="5616" spans="1:7" x14ac:dyDescent="0.25">
      <c r="A5616">
        <v>0</v>
      </c>
      <c r="B5616" s="9">
        <v>2.5205479452054796E-5</v>
      </c>
      <c r="C5616" s="9" t="str">
        <f t="shared" si="174"/>
        <v>$H$5643</v>
      </c>
      <c r="D5616" s="9" t="str">
        <f t="shared" si="175"/>
        <v>H5643</v>
      </c>
      <c r="F5616">
        <v>112500</v>
      </c>
      <c r="G5616" s="1" t="str">
        <f>_xll.BDS("SPX Index","CHAIN_TICKERS", "CHAIN_STRIKE_PX_OVRD",F5616, "CHAIN_PUT_CALL_TYPE_OVRD=P", "CHAIN_PERIODICITY_OVRD=M")</f>
        <v>SPX US 11/20/15 P2700</v>
      </c>
    </row>
    <row r="5617" spans="1:7" x14ac:dyDescent="0.25">
      <c r="A5617">
        <v>0</v>
      </c>
      <c r="B5617" s="9">
        <v>2.295890410958904E-5</v>
      </c>
      <c r="C5617" s="9" t="str">
        <f t="shared" si="174"/>
        <v>$H$5644</v>
      </c>
      <c r="D5617" s="9" t="str">
        <f t="shared" si="175"/>
        <v>H5644</v>
      </c>
      <c r="F5617">
        <v>112520</v>
      </c>
      <c r="G5617" s="1" t="str">
        <f>_xll.BDS("SPX Index","CHAIN_TICKERS", "CHAIN_STRIKE_PX_OVRD",F5617, "CHAIN_PUT_CALL_TYPE_OVRD=P", "CHAIN_PERIODICITY_OVRD=M")</f>
        <v>SPX US 11/20/15 P2700</v>
      </c>
    </row>
    <row r="5618" spans="1:7" x14ac:dyDescent="0.25">
      <c r="A5618">
        <v>0</v>
      </c>
      <c r="B5618" s="9">
        <v>1.9753424657534247E-5</v>
      </c>
      <c r="C5618" s="9" t="str">
        <f t="shared" si="174"/>
        <v>$H$5645</v>
      </c>
      <c r="D5618" s="9" t="str">
        <f t="shared" si="175"/>
        <v>H5645</v>
      </c>
      <c r="F5618">
        <v>112540</v>
      </c>
      <c r="G5618" s="1" t="str">
        <f>_xll.BDS("SPX Index","CHAIN_TICKERS", "CHAIN_STRIKE_PX_OVRD",F5618, "CHAIN_PUT_CALL_TYPE_OVRD=P", "CHAIN_PERIODICITY_OVRD=M")</f>
        <v>SPX US 11/20/15 P2700</v>
      </c>
    </row>
    <row r="5619" spans="1:7" x14ac:dyDescent="0.25">
      <c r="A5619">
        <v>0</v>
      </c>
      <c r="B5619" s="9">
        <v>1.2657534246575343E-5</v>
      </c>
      <c r="C5619" s="9" t="str">
        <f t="shared" si="174"/>
        <v>$H$5646</v>
      </c>
      <c r="D5619" s="9" t="str">
        <f t="shared" si="175"/>
        <v>H5646</v>
      </c>
      <c r="F5619">
        <v>112560</v>
      </c>
      <c r="G5619" s="1" t="str">
        <f>_xll.BDS("SPX Index","CHAIN_TICKERS", "CHAIN_STRIKE_PX_OVRD",F5619, "CHAIN_PUT_CALL_TYPE_OVRD=P", "CHAIN_PERIODICITY_OVRD=M")</f>
        <v>SPX US 11/20/15 P2700</v>
      </c>
    </row>
    <row r="5620" spans="1:7" x14ac:dyDescent="0.25">
      <c r="A5620">
        <v>0</v>
      </c>
      <c r="B5620" s="9">
        <v>2.0739726027397259E-5</v>
      </c>
      <c r="C5620" s="9" t="str">
        <f t="shared" si="174"/>
        <v>$H$5647</v>
      </c>
      <c r="D5620" s="9" t="str">
        <f t="shared" si="175"/>
        <v>H5647</v>
      </c>
      <c r="F5620">
        <v>112580</v>
      </c>
      <c r="G5620" s="1" t="str">
        <f>_xll.BDS("SPX Index","CHAIN_TICKERS", "CHAIN_STRIKE_PX_OVRD",F5620, "CHAIN_PUT_CALL_TYPE_OVRD=P", "CHAIN_PERIODICITY_OVRD=M")</f>
        <v>SPX US 11/20/15 P2700</v>
      </c>
    </row>
    <row r="5621" spans="1:7" x14ac:dyDescent="0.25">
      <c r="A5621">
        <v>0</v>
      </c>
      <c r="B5621" s="9">
        <v>2.3232876712328766E-5</v>
      </c>
      <c r="C5621" s="9" t="str">
        <f t="shared" si="174"/>
        <v>$H$5648</v>
      </c>
      <c r="D5621" s="9" t="str">
        <f t="shared" si="175"/>
        <v>H5648</v>
      </c>
      <c r="F5621">
        <v>112600</v>
      </c>
      <c r="G5621" s="1" t="str">
        <f>_xll.BDS("SPX Index","CHAIN_TICKERS", "CHAIN_STRIKE_PX_OVRD",F5621, "CHAIN_PUT_CALL_TYPE_OVRD=P", "CHAIN_PERIODICITY_OVRD=M")</f>
        <v>SPX US 11/20/15 P2700</v>
      </c>
    </row>
    <row r="5622" spans="1:7" x14ac:dyDescent="0.25">
      <c r="A5622">
        <v>0</v>
      </c>
      <c r="B5622" s="9">
        <v>9.5890410958904109E-6</v>
      </c>
      <c r="C5622" s="9" t="str">
        <f t="shared" si="174"/>
        <v>$H$5649</v>
      </c>
      <c r="D5622" s="9" t="str">
        <f t="shared" si="175"/>
        <v>H5649</v>
      </c>
      <c r="F5622">
        <v>112620</v>
      </c>
      <c r="G5622" s="1" t="str">
        <f>_xll.BDS("SPX Index","CHAIN_TICKERS", "CHAIN_STRIKE_PX_OVRD",F5622, "CHAIN_PUT_CALL_TYPE_OVRD=P", "CHAIN_PERIODICITY_OVRD=M")</f>
        <v>SPX US 11/20/15 P2700</v>
      </c>
    </row>
    <row r="5623" spans="1:7" x14ac:dyDescent="0.25">
      <c r="A5623">
        <v>0</v>
      </c>
      <c r="B5623" s="9">
        <v>2.4931506849315071E-5</v>
      </c>
      <c r="C5623" s="9" t="str">
        <f t="shared" si="174"/>
        <v>$H$5650</v>
      </c>
      <c r="D5623" s="9" t="str">
        <f t="shared" si="175"/>
        <v>H5650</v>
      </c>
      <c r="F5623">
        <v>112640</v>
      </c>
      <c r="G5623" s="1" t="str">
        <f>_xll.BDS("SPX Index","CHAIN_TICKERS", "CHAIN_STRIKE_PX_OVRD",F5623, "CHAIN_PUT_CALL_TYPE_OVRD=P", "CHAIN_PERIODICITY_OVRD=M")</f>
        <v>SPX US 11/20/15 P2700</v>
      </c>
    </row>
    <row r="5624" spans="1:7" x14ac:dyDescent="0.25">
      <c r="A5624">
        <v>0</v>
      </c>
      <c r="B5624" s="9">
        <v>2.2136986301369864E-5</v>
      </c>
      <c r="C5624" s="9" t="str">
        <f t="shared" si="174"/>
        <v>$H$5651</v>
      </c>
      <c r="D5624" s="9" t="str">
        <f t="shared" si="175"/>
        <v>H5651</v>
      </c>
      <c r="F5624">
        <v>112660</v>
      </c>
      <c r="G5624" s="1" t="str">
        <f>_xll.BDS("SPX Index","CHAIN_TICKERS", "CHAIN_STRIKE_PX_OVRD",F5624, "CHAIN_PUT_CALL_TYPE_OVRD=P", "CHAIN_PERIODICITY_OVRD=M")</f>
        <v>SPX US 11/20/15 P2700</v>
      </c>
    </row>
    <row r="5625" spans="1:7" x14ac:dyDescent="0.25">
      <c r="A5625">
        <v>0</v>
      </c>
      <c r="B5625" s="9">
        <v>1.654794520547945E-5</v>
      </c>
      <c r="C5625" s="9" t="str">
        <f t="shared" si="174"/>
        <v>$H$5652</v>
      </c>
      <c r="D5625" s="9" t="str">
        <f t="shared" si="175"/>
        <v>H5652</v>
      </c>
      <c r="F5625">
        <v>112680</v>
      </c>
      <c r="G5625" s="1" t="str">
        <f>_xll.BDS("SPX Index","CHAIN_TICKERS", "CHAIN_STRIKE_PX_OVRD",F5625, "CHAIN_PUT_CALL_TYPE_OVRD=P", "CHAIN_PERIODICITY_OVRD=M")</f>
        <v>SPX US 11/20/15 P2700</v>
      </c>
    </row>
    <row r="5626" spans="1:7" x14ac:dyDescent="0.25">
      <c r="A5626">
        <v>0</v>
      </c>
      <c r="B5626" s="9">
        <v>1.2931506849315067E-5</v>
      </c>
      <c r="C5626" s="9" t="str">
        <f t="shared" si="174"/>
        <v>$H$5653</v>
      </c>
      <c r="D5626" s="9" t="str">
        <f t="shared" si="175"/>
        <v>H5653</v>
      </c>
      <c r="F5626">
        <v>112700</v>
      </c>
      <c r="G5626" s="1" t="str">
        <f>_xll.BDS("SPX Index","CHAIN_TICKERS", "CHAIN_STRIKE_PX_OVRD",F5626, "CHAIN_PUT_CALL_TYPE_OVRD=P", "CHAIN_PERIODICITY_OVRD=M")</f>
        <v>SPX US 11/20/15 P2700</v>
      </c>
    </row>
    <row r="5627" spans="1:7" x14ac:dyDescent="0.25">
      <c r="A5627">
        <v>0</v>
      </c>
      <c r="B5627" s="9">
        <v>1.2931506849315067E-5</v>
      </c>
      <c r="C5627" s="9" t="str">
        <f t="shared" si="174"/>
        <v>$H$5654</v>
      </c>
      <c r="D5627" s="9" t="str">
        <f t="shared" si="175"/>
        <v>H5654</v>
      </c>
      <c r="F5627">
        <v>112720</v>
      </c>
      <c r="G5627" s="1" t="str">
        <f>_xll.BDS("SPX Index","CHAIN_TICKERS", "CHAIN_STRIKE_PX_OVRD",F5627, "CHAIN_PUT_CALL_TYPE_OVRD=P", "CHAIN_PERIODICITY_OVRD=M")</f>
        <v>SPX US 11/20/15 P2700</v>
      </c>
    </row>
    <row r="5628" spans="1:7" x14ac:dyDescent="0.25">
      <c r="A5628">
        <v>0</v>
      </c>
      <c r="B5628" s="9">
        <v>2.1013698630136988E-5</v>
      </c>
      <c r="C5628" s="9" t="str">
        <f t="shared" si="174"/>
        <v>$H$5655</v>
      </c>
      <c r="D5628" s="9" t="str">
        <f t="shared" si="175"/>
        <v>H5655</v>
      </c>
      <c r="F5628">
        <v>112740</v>
      </c>
      <c r="G5628" s="1" t="str">
        <f>_xll.BDS("SPX Index","CHAIN_TICKERS", "CHAIN_STRIKE_PX_OVRD",F5628, "CHAIN_PUT_CALL_TYPE_OVRD=P", "CHAIN_PERIODICITY_OVRD=M")</f>
        <v>SPX US 11/20/15 P2700</v>
      </c>
    </row>
    <row r="5629" spans="1:7" x14ac:dyDescent="0.25">
      <c r="A5629">
        <v>0</v>
      </c>
      <c r="B5629" s="9">
        <v>1.6821917808219179E-5</v>
      </c>
      <c r="C5629" s="9" t="str">
        <f t="shared" si="174"/>
        <v>$H$5656</v>
      </c>
      <c r="D5629" s="9" t="str">
        <f t="shared" si="175"/>
        <v>H5656</v>
      </c>
      <c r="F5629">
        <v>112760</v>
      </c>
      <c r="G5629" s="1" t="str">
        <f>_xll.BDS("SPX Index","CHAIN_TICKERS", "CHAIN_STRIKE_PX_OVRD",F5629, "CHAIN_PUT_CALL_TYPE_OVRD=P", "CHAIN_PERIODICITY_OVRD=M")</f>
        <v>SPX US 11/20/15 P2700</v>
      </c>
    </row>
    <row r="5630" spans="1:7" x14ac:dyDescent="0.25">
      <c r="A5630">
        <v>0</v>
      </c>
      <c r="B5630" s="9">
        <v>1.4328767123287672E-5</v>
      </c>
      <c r="C5630" s="9" t="str">
        <f t="shared" si="174"/>
        <v>$H$5657</v>
      </c>
      <c r="D5630" s="9" t="str">
        <f t="shared" si="175"/>
        <v>H5657</v>
      </c>
      <c r="F5630">
        <v>112780</v>
      </c>
      <c r="G5630" s="1" t="str">
        <f>_xll.BDS("SPX Index","CHAIN_TICKERS", "CHAIN_STRIKE_PX_OVRD",F5630, "CHAIN_PUT_CALL_TYPE_OVRD=P", "CHAIN_PERIODICITY_OVRD=M")</f>
        <v>SPX US 11/20/15 P2700</v>
      </c>
    </row>
    <row r="5631" spans="1:7" x14ac:dyDescent="0.25">
      <c r="A5631">
        <v>0</v>
      </c>
      <c r="B5631" s="9">
        <v>5.1506849315068494E-6</v>
      </c>
      <c r="C5631" s="9" t="str">
        <f t="shared" si="174"/>
        <v>$H$5658</v>
      </c>
      <c r="D5631" s="9" t="str">
        <f t="shared" si="175"/>
        <v>H5658</v>
      </c>
      <c r="F5631">
        <v>112800</v>
      </c>
      <c r="G5631" s="1" t="str">
        <f>_xll.BDS("SPX Index","CHAIN_TICKERS", "CHAIN_STRIKE_PX_OVRD",F5631, "CHAIN_PUT_CALL_TYPE_OVRD=P", "CHAIN_PERIODICITY_OVRD=M")</f>
        <v>SPX US 11/20/15 P2700</v>
      </c>
    </row>
    <row r="5632" spans="1:7" x14ac:dyDescent="0.25">
      <c r="A5632">
        <v>0</v>
      </c>
      <c r="B5632" s="9">
        <v>5.1506849315068494E-6</v>
      </c>
      <c r="C5632" s="9" t="str">
        <f t="shared" si="174"/>
        <v>$H$5659</v>
      </c>
      <c r="D5632" s="9" t="str">
        <f t="shared" si="175"/>
        <v>H5659</v>
      </c>
      <c r="F5632">
        <v>112820</v>
      </c>
      <c r="G5632" s="1" t="str">
        <f>_xll.BDS("SPX Index","CHAIN_TICKERS", "CHAIN_STRIKE_PX_OVRD",F5632, "CHAIN_PUT_CALL_TYPE_OVRD=P", "CHAIN_PERIODICITY_OVRD=M")</f>
        <v>SPX US 11/20/15 P2700</v>
      </c>
    </row>
    <row r="5633" spans="1:7" x14ac:dyDescent="0.25">
      <c r="A5633">
        <v>0</v>
      </c>
      <c r="B5633" s="9">
        <v>8.3287671232876702E-6</v>
      </c>
      <c r="C5633" s="9" t="str">
        <f t="shared" si="174"/>
        <v>$H$5660</v>
      </c>
      <c r="D5633" s="9" t="str">
        <f t="shared" si="175"/>
        <v>H5660</v>
      </c>
      <c r="F5633">
        <v>112840</v>
      </c>
      <c r="G5633" s="1" t="str">
        <f>_xll.BDS("SPX Index","CHAIN_TICKERS", "CHAIN_STRIKE_PX_OVRD",F5633, "CHAIN_PUT_CALL_TYPE_OVRD=P", "CHAIN_PERIODICITY_OVRD=M")</f>
        <v>SPX US 11/20/15 P2700</v>
      </c>
    </row>
    <row r="5634" spans="1:7" x14ac:dyDescent="0.25">
      <c r="A5634">
        <v>0</v>
      </c>
      <c r="B5634" s="9">
        <v>5.9726027397260276E-6</v>
      </c>
      <c r="C5634" s="9" t="str">
        <f t="shared" si="174"/>
        <v>$H$5661</v>
      </c>
      <c r="D5634" s="9" t="str">
        <f t="shared" si="175"/>
        <v>H5661</v>
      </c>
      <c r="F5634">
        <v>112860</v>
      </c>
      <c r="G5634" s="1" t="str">
        <f>_xll.BDS("SPX Index","CHAIN_TICKERS", "CHAIN_STRIKE_PX_OVRD",F5634, "CHAIN_PUT_CALL_TYPE_OVRD=P", "CHAIN_PERIODICITY_OVRD=M")</f>
        <v>SPX US 11/20/15 P2700</v>
      </c>
    </row>
    <row r="5635" spans="1:7" x14ac:dyDescent="0.25">
      <c r="A5635">
        <v>1</v>
      </c>
      <c r="B5635" s="9">
        <v>1.1808219178082192E-5</v>
      </c>
      <c r="C5635" s="9" t="str">
        <f t="shared" si="174"/>
        <v>$H$5662</v>
      </c>
      <c r="D5635" s="9" t="str">
        <f t="shared" si="175"/>
        <v>H5662</v>
      </c>
      <c r="F5635">
        <v>112880</v>
      </c>
      <c r="G5635" s="1" t="str">
        <f>_xll.BDS("SPX Index","CHAIN_TICKERS", "CHAIN_STRIKE_PX_OVRD",F5635, "CHAIN_PUT_CALL_TYPE_OVRD=P", "CHAIN_PERIODICITY_OVRD=M")</f>
        <v>SPX US 11/20/15 P2700</v>
      </c>
    </row>
    <row r="5636" spans="1:7" x14ac:dyDescent="0.25">
      <c r="A5636">
        <v>0</v>
      </c>
      <c r="B5636" s="9">
        <v>2.1835616438356164E-5</v>
      </c>
      <c r="C5636" s="9" t="str">
        <f t="shared" ref="C5636:C5699" si="176">ADDRESS(ROW(B5636)+MATCH(1,B5636:B5662),8)</f>
        <v>$H$5663</v>
      </c>
      <c r="D5636" s="9" t="str">
        <f t="shared" ref="D5636:D5699" si="177">"H"&amp;(ROW(B5636)+MATCH(1,B5636:B5662))</f>
        <v>H5663</v>
      </c>
      <c r="F5636">
        <v>112900</v>
      </c>
      <c r="G5636" s="1" t="str">
        <f>_xll.BDS("SPX Index","CHAIN_TICKERS", "CHAIN_STRIKE_PX_OVRD",F5636, "CHAIN_PUT_CALL_TYPE_OVRD=P", "CHAIN_PERIODICITY_OVRD=M")</f>
        <v>SPX US 11/20/15 P2700</v>
      </c>
    </row>
    <row r="5637" spans="1:7" x14ac:dyDescent="0.25">
      <c r="A5637">
        <v>0</v>
      </c>
      <c r="B5637" s="9">
        <v>2.9671232876712327E-5</v>
      </c>
      <c r="C5637" s="9" t="str">
        <f t="shared" si="176"/>
        <v>$H$5664</v>
      </c>
      <c r="D5637" s="9" t="str">
        <f t="shared" si="177"/>
        <v>H5664</v>
      </c>
      <c r="F5637">
        <v>112920</v>
      </c>
      <c r="G5637" s="1" t="str">
        <f>_xll.BDS("SPX Index","CHAIN_TICKERS", "CHAIN_STRIKE_PX_OVRD",F5637, "CHAIN_PUT_CALL_TYPE_OVRD=P", "CHAIN_PERIODICITY_OVRD=M")</f>
        <v>SPX US 11/20/15 P2700</v>
      </c>
    </row>
    <row r="5638" spans="1:7" x14ac:dyDescent="0.25">
      <c r="A5638">
        <v>0</v>
      </c>
      <c r="B5638" s="9">
        <v>2.9397260273972601E-5</v>
      </c>
      <c r="C5638" s="9" t="str">
        <f t="shared" si="176"/>
        <v>$H$5665</v>
      </c>
      <c r="D5638" s="9" t="str">
        <f t="shared" si="177"/>
        <v>H5665</v>
      </c>
      <c r="F5638">
        <v>112940</v>
      </c>
      <c r="G5638" s="1" t="str">
        <f>_xll.BDS("SPX Index","CHAIN_TICKERS", "CHAIN_STRIKE_PX_OVRD",F5638, "CHAIN_PUT_CALL_TYPE_OVRD=P", "CHAIN_PERIODICITY_OVRD=M")</f>
        <v>SPX US 11/20/15 P2700</v>
      </c>
    </row>
    <row r="5639" spans="1:7" x14ac:dyDescent="0.25">
      <c r="A5639">
        <v>0</v>
      </c>
      <c r="B5639" s="9">
        <v>2.76986301369863E-5</v>
      </c>
      <c r="C5639" s="9" t="str">
        <f t="shared" si="176"/>
        <v>$H$5666</v>
      </c>
      <c r="D5639" s="9" t="str">
        <f t="shared" si="177"/>
        <v>H5666</v>
      </c>
      <c r="F5639">
        <v>112960</v>
      </c>
      <c r="G5639" s="1" t="str">
        <f>_xll.BDS("SPX Index","CHAIN_TICKERS", "CHAIN_STRIKE_PX_OVRD",F5639, "CHAIN_PUT_CALL_TYPE_OVRD=P", "CHAIN_PERIODICITY_OVRD=M")</f>
        <v>SPX US 11/20/15 P2700</v>
      </c>
    </row>
    <row r="5640" spans="1:7" x14ac:dyDescent="0.25">
      <c r="A5640">
        <v>0</v>
      </c>
      <c r="B5640" s="9">
        <v>2.6602739726027398E-5</v>
      </c>
      <c r="C5640" s="9" t="str">
        <f t="shared" si="176"/>
        <v>$H$5667</v>
      </c>
      <c r="D5640" s="9" t="str">
        <f t="shared" si="177"/>
        <v>H5667</v>
      </c>
      <c r="F5640">
        <v>112980</v>
      </c>
      <c r="G5640" s="1" t="str">
        <f>_xll.BDS("SPX Index","CHAIN_TICKERS", "CHAIN_STRIKE_PX_OVRD",F5640, "CHAIN_PUT_CALL_TYPE_OVRD=P", "CHAIN_PERIODICITY_OVRD=M")</f>
        <v>SPX US 11/20/15 P2700</v>
      </c>
    </row>
    <row r="5641" spans="1:7" x14ac:dyDescent="0.25">
      <c r="A5641">
        <v>0</v>
      </c>
      <c r="B5641" s="9">
        <v>2.3232876712328766E-5</v>
      </c>
      <c r="C5641" s="9" t="str">
        <f t="shared" si="176"/>
        <v>$H$5668</v>
      </c>
      <c r="D5641" s="9" t="str">
        <f t="shared" si="177"/>
        <v>H5668</v>
      </c>
      <c r="F5641">
        <v>113000</v>
      </c>
      <c r="G5641" s="1" t="str">
        <f>_xll.BDS("SPX Index","CHAIN_TICKERS", "CHAIN_STRIKE_PX_OVRD",F5641, "CHAIN_PUT_CALL_TYPE_OVRD=P", "CHAIN_PERIODICITY_OVRD=M")</f>
        <v>SPX US 11/20/15 P2700</v>
      </c>
    </row>
    <row r="5642" spans="1:7" x14ac:dyDescent="0.25">
      <c r="A5642">
        <v>0</v>
      </c>
      <c r="B5642" s="9">
        <v>2.0739726027397259E-5</v>
      </c>
      <c r="C5642" s="9" t="str">
        <f t="shared" si="176"/>
        <v>$H$5669</v>
      </c>
      <c r="D5642" s="9" t="str">
        <f t="shared" si="177"/>
        <v>H5669</v>
      </c>
      <c r="F5642">
        <v>113020</v>
      </c>
      <c r="G5642" s="1" t="str">
        <f>_xll.BDS("SPX Index","CHAIN_TICKERS", "CHAIN_STRIKE_PX_OVRD",F5642, "CHAIN_PUT_CALL_TYPE_OVRD=P", "CHAIN_PERIODICITY_OVRD=M")</f>
        <v>SPX US 11/20/15 P2700</v>
      </c>
    </row>
    <row r="5643" spans="1:7" x14ac:dyDescent="0.25">
      <c r="A5643">
        <v>0</v>
      </c>
      <c r="B5643" s="9">
        <v>2.0739726027397259E-5</v>
      </c>
      <c r="C5643" s="9" t="str">
        <f t="shared" si="176"/>
        <v>$H$5670</v>
      </c>
      <c r="D5643" s="9" t="str">
        <f t="shared" si="177"/>
        <v>H5670</v>
      </c>
      <c r="F5643">
        <v>113040</v>
      </c>
      <c r="G5643" s="1" t="str">
        <f>_xll.BDS("SPX Index","CHAIN_TICKERS", "CHAIN_STRIKE_PX_OVRD",F5643, "CHAIN_PUT_CALL_TYPE_OVRD=P", "CHAIN_PERIODICITY_OVRD=M")</f>
        <v>SPX US 11/20/15 P2700</v>
      </c>
    </row>
    <row r="5644" spans="1:7" x14ac:dyDescent="0.25">
      <c r="A5644">
        <v>0</v>
      </c>
      <c r="B5644" s="9">
        <v>1.5999999999999999E-5</v>
      </c>
      <c r="C5644" s="9" t="str">
        <f t="shared" si="176"/>
        <v>$H$5671</v>
      </c>
      <c r="D5644" s="9" t="str">
        <f t="shared" si="177"/>
        <v>H5671</v>
      </c>
      <c r="F5644">
        <v>113060</v>
      </c>
      <c r="G5644" s="1" t="str">
        <f>_xll.BDS("SPX Index","CHAIN_TICKERS", "CHAIN_STRIKE_PX_OVRD",F5644, "CHAIN_PUT_CALL_TYPE_OVRD=P", "CHAIN_PERIODICITY_OVRD=M")</f>
        <v>SPX US 11/20/15 P2700</v>
      </c>
    </row>
    <row r="5645" spans="1:7" x14ac:dyDescent="0.25">
      <c r="A5645">
        <v>0</v>
      </c>
      <c r="B5645" s="9">
        <v>1.0438356164383562E-5</v>
      </c>
      <c r="C5645" s="9" t="str">
        <f t="shared" si="176"/>
        <v>$H$5672</v>
      </c>
      <c r="D5645" s="9" t="str">
        <f t="shared" si="177"/>
        <v>H5672</v>
      </c>
      <c r="F5645">
        <v>113080</v>
      </c>
      <c r="G5645" s="1" t="str">
        <f>_xll.BDS("SPX Index","CHAIN_TICKERS", "CHAIN_STRIKE_PX_OVRD",F5645, "CHAIN_PUT_CALL_TYPE_OVRD=P", "CHAIN_PERIODICITY_OVRD=M")</f>
        <v>SPX US 11/20/15 P2700</v>
      </c>
    </row>
    <row r="5646" spans="1:7" x14ac:dyDescent="0.25">
      <c r="A5646">
        <v>0</v>
      </c>
      <c r="B5646" s="9">
        <v>1.2E-5</v>
      </c>
      <c r="C5646" s="9" t="str">
        <f t="shared" si="176"/>
        <v>$H$5673</v>
      </c>
      <c r="D5646" s="9" t="str">
        <f t="shared" si="177"/>
        <v>H5673</v>
      </c>
      <c r="F5646">
        <v>113100</v>
      </c>
      <c r="G5646" s="1" t="str">
        <f>_xll.BDS("SPX Index","CHAIN_TICKERS", "CHAIN_STRIKE_PX_OVRD",F5646, "CHAIN_PUT_CALL_TYPE_OVRD=P", "CHAIN_PERIODICITY_OVRD=M")</f>
        <v>SPX US 11/20/15 P2700</v>
      </c>
    </row>
    <row r="5647" spans="1:7" x14ac:dyDescent="0.25">
      <c r="A5647">
        <v>0</v>
      </c>
      <c r="B5647" s="9">
        <v>1.2109589041095891E-5</v>
      </c>
      <c r="C5647" s="9" t="str">
        <f t="shared" si="176"/>
        <v>$H$5674</v>
      </c>
      <c r="D5647" s="9" t="str">
        <f t="shared" si="177"/>
        <v>H5674</v>
      </c>
      <c r="F5647">
        <v>113120</v>
      </c>
      <c r="G5647" s="1" t="str">
        <f>_xll.BDS("SPX Index","CHAIN_TICKERS", "CHAIN_STRIKE_PX_OVRD",F5647, "CHAIN_PUT_CALL_TYPE_OVRD=P", "CHAIN_PERIODICITY_OVRD=M")</f>
        <v>SPX US 11/20/15 P2700</v>
      </c>
    </row>
    <row r="5648" spans="1:7" x14ac:dyDescent="0.25">
      <c r="A5648">
        <v>0</v>
      </c>
      <c r="B5648" s="9">
        <v>1.3205479452054794E-5</v>
      </c>
      <c r="C5648" s="9" t="str">
        <f t="shared" si="176"/>
        <v>$H$5675</v>
      </c>
      <c r="D5648" s="9" t="str">
        <f t="shared" si="177"/>
        <v>H5675</v>
      </c>
      <c r="F5648">
        <v>113140</v>
      </c>
      <c r="G5648" s="1" t="str">
        <f>_xll.BDS("SPX Index","CHAIN_TICKERS", "CHAIN_STRIKE_PX_OVRD",F5648, "CHAIN_PUT_CALL_TYPE_OVRD=P", "CHAIN_PERIODICITY_OVRD=M")</f>
        <v>SPX US 11/20/15 P2700</v>
      </c>
    </row>
    <row r="5649" spans="1:7" x14ac:dyDescent="0.25">
      <c r="A5649">
        <v>0</v>
      </c>
      <c r="B5649" s="9">
        <v>1.0712328767123289E-5</v>
      </c>
      <c r="C5649" s="9" t="str">
        <f t="shared" si="176"/>
        <v>$H$5676</v>
      </c>
      <c r="D5649" s="9" t="str">
        <f t="shared" si="177"/>
        <v>H5676</v>
      </c>
      <c r="F5649">
        <v>113160</v>
      </c>
      <c r="G5649" s="1" t="str">
        <f>_xll.BDS("SPX Index","CHAIN_TICKERS", "CHAIN_STRIKE_PX_OVRD",F5649, "CHAIN_PUT_CALL_TYPE_OVRD=P", "CHAIN_PERIODICITY_OVRD=M")</f>
        <v>SPX US 11/20/15 P2700</v>
      </c>
    </row>
    <row r="5650" spans="1:7" x14ac:dyDescent="0.25">
      <c r="A5650">
        <v>0</v>
      </c>
      <c r="B5650" s="9">
        <v>8.4657534246575347E-6</v>
      </c>
      <c r="C5650" s="9" t="str">
        <f t="shared" si="176"/>
        <v>$H$5677</v>
      </c>
      <c r="D5650" s="9" t="str">
        <f t="shared" si="177"/>
        <v>H5677</v>
      </c>
      <c r="F5650">
        <v>113180</v>
      </c>
      <c r="G5650" s="1" t="str">
        <f>_xll.BDS("SPX Index","CHAIN_TICKERS", "CHAIN_STRIKE_PX_OVRD",F5650, "CHAIN_PUT_CALL_TYPE_OVRD=P", "CHAIN_PERIODICITY_OVRD=M")</f>
        <v>SPX US 11/20/15 P2700</v>
      </c>
    </row>
    <row r="5651" spans="1:7" x14ac:dyDescent="0.25">
      <c r="A5651">
        <v>0</v>
      </c>
      <c r="B5651" s="9">
        <v>7.917808219178082E-6</v>
      </c>
      <c r="C5651" s="9" t="str">
        <f t="shared" si="176"/>
        <v>$H$5678</v>
      </c>
      <c r="D5651" s="9" t="str">
        <f t="shared" si="177"/>
        <v>H5678</v>
      </c>
      <c r="F5651">
        <v>113200</v>
      </c>
      <c r="G5651" s="1" t="str">
        <f>_xll.BDS("SPX Index","CHAIN_TICKERS", "CHAIN_STRIKE_PX_OVRD",F5651, "CHAIN_PUT_CALL_TYPE_OVRD=P", "CHAIN_PERIODICITY_OVRD=M")</f>
        <v>SPX US 11/20/15 P2700</v>
      </c>
    </row>
    <row r="5652" spans="1:7" x14ac:dyDescent="0.25">
      <c r="A5652">
        <v>0</v>
      </c>
      <c r="B5652" s="9">
        <v>5.6986301369863013E-6</v>
      </c>
      <c r="C5652" s="9" t="str">
        <f t="shared" si="176"/>
        <v>$H$5679</v>
      </c>
      <c r="D5652" s="9" t="str">
        <f t="shared" si="177"/>
        <v>H5679</v>
      </c>
      <c r="F5652">
        <v>113220</v>
      </c>
      <c r="G5652" s="1" t="str">
        <f>_xll.BDS("SPX Index","CHAIN_TICKERS", "CHAIN_STRIKE_PX_OVRD",F5652, "CHAIN_PUT_CALL_TYPE_OVRD=P", "CHAIN_PERIODICITY_OVRD=M")</f>
        <v>SPX US 11/20/15 P2700</v>
      </c>
    </row>
    <row r="5653" spans="1:7" x14ac:dyDescent="0.25">
      <c r="A5653">
        <v>0</v>
      </c>
      <c r="B5653" s="9">
        <v>1.1808219178082192E-5</v>
      </c>
      <c r="C5653" s="9" t="str">
        <f t="shared" si="176"/>
        <v>$H$5680</v>
      </c>
      <c r="D5653" s="9" t="str">
        <f t="shared" si="177"/>
        <v>H5680</v>
      </c>
      <c r="F5653">
        <v>113240</v>
      </c>
      <c r="G5653" s="1" t="str">
        <f>_xll.BDS("SPX Index","CHAIN_TICKERS", "CHAIN_STRIKE_PX_OVRD",F5653, "CHAIN_PUT_CALL_TYPE_OVRD=P", "CHAIN_PERIODICITY_OVRD=M")</f>
        <v>SPX US 11/20/15 P2700</v>
      </c>
    </row>
    <row r="5654" spans="1:7" x14ac:dyDescent="0.25">
      <c r="A5654">
        <v>0</v>
      </c>
      <c r="B5654" s="9">
        <v>4.0273972602739724E-6</v>
      </c>
      <c r="C5654" s="9" t="str">
        <f t="shared" si="176"/>
        <v>$H$5681</v>
      </c>
      <c r="D5654" s="9" t="str">
        <f t="shared" si="177"/>
        <v>H5681</v>
      </c>
      <c r="F5654">
        <v>113260</v>
      </c>
      <c r="G5654" s="1" t="str">
        <f>_xll.BDS("SPX Index","CHAIN_TICKERS", "CHAIN_STRIKE_PX_OVRD",F5654, "CHAIN_PUT_CALL_TYPE_OVRD=P", "CHAIN_PERIODICITY_OVRD=M")</f>
        <v>SPX US 11/20/15 P2700</v>
      </c>
    </row>
    <row r="5655" spans="1:7" x14ac:dyDescent="0.25">
      <c r="A5655">
        <v>0</v>
      </c>
      <c r="B5655" s="9">
        <v>5.1506849315068494E-6</v>
      </c>
      <c r="C5655" s="9" t="str">
        <f t="shared" si="176"/>
        <v>$H$5682</v>
      </c>
      <c r="D5655" s="9" t="str">
        <f t="shared" si="177"/>
        <v>H5682</v>
      </c>
      <c r="F5655">
        <v>113280</v>
      </c>
      <c r="G5655" s="1" t="str">
        <f>_xll.BDS("SPX Index","CHAIN_TICKERS", "CHAIN_STRIKE_PX_OVRD",F5655, "CHAIN_PUT_CALL_TYPE_OVRD=P", "CHAIN_PERIODICITY_OVRD=M")</f>
        <v>SPX US 11/20/15 P2700</v>
      </c>
    </row>
    <row r="5656" spans="1:7" x14ac:dyDescent="0.25">
      <c r="A5656">
        <v>0</v>
      </c>
      <c r="B5656" s="9">
        <v>3.7534246575342469E-6</v>
      </c>
      <c r="C5656" s="9" t="str">
        <f t="shared" si="176"/>
        <v>$H$5683</v>
      </c>
      <c r="D5656" s="9" t="str">
        <f t="shared" si="177"/>
        <v>H5683</v>
      </c>
      <c r="F5656">
        <v>113300</v>
      </c>
      <c r="G5656" s="1" t="str">
        <f>_xll.BDS("SPX Index","CHAIN_TICKERS", "CHAIN_STRIKE_PX_OVRD",F5656, "CHAIN_PUT_CALL_TYPE_OVRD=P", "CHAIN_PERIODICITY_OVRD=M")</f>
        <v>SPX US 11/20/15 P2700</v>
      </c>
    </row>
    <row r="5657" spans="1:7" x14ac:dyDescent="0.25">
      <c r="A5657">
        <v>0</v>
      </c>
      <c r="B5657" s="9">
        <v>2.6301369863013698E-6</v>
      </c>
      <c r="C5657" s="9" t="str">
        <f t="shared" si="176"/>
        <v>$H$5684</v>
      </c>
      <c r="D5657" s="9" t="str">
        <f t="shared" si="177"/>
        <v>H5684</v>
      </c>
      <c r="F5657">
        <v>113320</v>
      </c>
      <c r="G5657" s="1" t="str">
        <f>_xll.BDS("SPX Index","CHAIN_TICKERS", "CHAIN_STRIKE_PX_OVRD",F5657, "CHAIN_PUT_CALL_TYPE_OVRD=P", "CHAIN_PERIODICITY_OVRD=M")</f>
        <v>SPX US 11/20/15 P2700</v>
      </c>
    </row>
    <row r="5658" spans="1:7" x14ac:dyDescent="0.25">
      <c r="A5658">
        <v>0</v>
      </c>
      <c r="B5658" s="9">
        <v>3.2054794520547946E-6</v>
      </c>
      <c r="C5658" s="9" t="str">
        <f t="shared" si="176"/>
        <v>$H$5685</v>
      </c>
      <c r="D5658" s="9" t="str">
        <f t="shared" si="177"/>
        <v>H5685</v>
      </c>
      <c r="F5658">
        <v>113340</v>
      </c>
      <c r="G5658" s="1" t="str">
        <f>_xll.BDS("SPX Index","CHAIN_TICKERS", "CHAIN_STRIKE_PX_OVRD",F5658, "CHAIN_PUT_CALL_TYPE_OVRD=P", "CHAIN_PERIODICITY_OVRD=M")</f>
        <v>SPX US 11/20/15 P2700</v>
      </c>
    </row>
    <row r="5659" spans="1:7" x14ac:dyDescent="0.25">
      <c r="A5659">
        <v>0</v>
      </c>
      <c r="B5659" s="9">
        <v>1.8082191780821919E-6</v>
      </c>
      <c r="C5659" s="9" t="str">
        <f t="shared" si="176"/>
        <v>$H$5686</v>
      </c>
      <c r="D5659" s="9" t="str">
        <f t="shared" si="177"/>
        <v>H5686</v>
      </c>
      <c r="F5659">
        <v>113360</v>
      </c>
      <c r="G5659" s="1" t="str">
        <f>_xll.BDS("SPX Index","CHAIN_TICKERS", "CHAIN_STRIKE_PX_OVRD",F5659, "CHAIN_PUT_CALL_TYPE_OVRD=P", "CHAIN_PERIODICITY_OVRD=M")</f>
        <v>SPX US 11/20/15 P2700</v>
      </c>
    </row>
    <row r="5660" spans="1:7" x14ac:dyDescent="0.25">
      <c r="A5660">
        <v>3</v>
      </c>
      <c r="B5660" s="9">
        <v>6.8493150684931511E-7</v>
      </c>
      <c r="C5660" s="9" t="str">
        <f t="shared" si="176"/>
        <v>$H$5687</v>
      </c>
      <c r="D5660" s="9" t="str">
        <f t="shared" si="177"/>
        <v>H5687</v>
      </c>
      <c r="F5660">
        <v>113380</v>
      </c>
      <c r="G5660" s="1" t="str">
        <f>_xll.BDS("SPX Index","CHAIN_TICKERS", "CHAIN_STRIKE_PX_OVRD",F5660, "CHAIN_PUT_CALL_TYPE_OVRD=P", "CHAIN_PERIODICITY_OVRD=M")</f>
        <v>SPX US 11/20/15 P2700</v>
      </c>
    </row>
    <row r="5661" spans="1:7" x14ac:dyDescent="0.25">
      <c r="A5661">
        <v>0</v>
      </c>
      <c r="B5661" s="9">
        <v>4.1095890410958903E-7</v>
      </c>
      <c r="C5661" s="9" t="str">
        <f t="shared" si="176"/>
        <v>$H$5688</v>
      </c>
      <c r="D5661" s="9" t="str">
        <f t="shared" si="177"/>
        <v>H5688</v>
      </c>
      <c r="F5661">
        <v>113400</v>
      </c>
      <c r="G5661" s="1" t="str">
        <f>_xll.BDS("SPX Index","CHAIN_TICKERS", "CHAIN_STRIKE_PX_OVRD",F5661, "CHAIN_PUT_CALL_TYPE_OVRD=P", "CHAIN_PERIODICITY_OVRD=M")</f>
        <v>SPX US 11/20/15 P2700</v>
      </c>
    </row>
    <row r="5662" spans="1:7" x14ac:dyDescent="0.25">
      <c r="A5662">
        <v>0</v>
      </c>
      <c r="B5662" s="9">
        <v>4.1095890410958903E-7</v>
      </c>
      <c r="C5662" s="9" t="str">
        <f t="shared" si="176"/>
        <v>$H$5689</v>
      </c>
      <c r="D5662" s="9" t="str">
        <f t="shared" si="177"/>
        <v>H5689</v>
      </c>
      <c r="F5662">
        <v>113420</v>
      </c>
      <c r="G5662" s="1" t="str">
        <f>_xll.BDS("SPX Index","CHAIN_TICKERS", "CHAIN_STRIKE_PX_OVRD",F5662, "CHAIN_PUT_CALL_TYPE_OVRD=P", "CHAIN_PERIODICITY_OVRD=M")</f>
        <v>SPX US 11/20/15 P2700</v>
      </c>
    </row>
    <row r="5663" spans="1:7" x14ac:dyDescent="0.25">
      <c r="A5663">
        <v>0</v>
      </c>
      <c r="B5663" s="9">
        <v>2.9041095890410957E-6</v>
      </c>
      <c r="C5663" s="9" t="str">
        <f t="shared" si="176"/>
        <v>$H$5690</v>
      </c>
      <c r="D5663" s="9" t="str">
        <f t="shared" si="177"/>
        <v>H5690</v>
      </c>
      <c r="F5663">
        <v>113440</v>
      </c>
      <c r="G5663" s="1" t="str">
        <f>_xll.BDS("SPX Index","CHAIN_TICKERS", "CHAIN_STRIKE_PX_OVRD",F5663, "CHAIN_PUT_CALL_TYPE_OVRD=P", "CHAIN_PERIODICITY_OVRD=M")</f>
        <v>SPX US 11/20/15 P2700</v>
      </c>
    </row>
    <row r="5664" spans="1:7" x14ac:dyDescent="0.25">
      <c r="A5664">
        <v>0</v>
      </c>
      <c r="B5664" s="9">
        <v>1.2602739726027398E-6</v>
      </c>
      <c r="C5664" s="9" t="str">
        <f t="shared" si="176"/>
        <v>$H$5691</v>
      </c>
      <c r="D5664" s="9" t="str">
        <f t="shared" si="177"/>
        <v>H5691</v>
      </c>
      <c r="F5664">
        <v>113460</v>
      </c>
      <c r="G5664" s="1" t="str">
        <f>_xll.BDS("SPX Index","CHAIN_TICKERS", "CHAIN_STRIKE_PX_OVRD",F5664, "CHAIN_PUT_CALL_TYPE_OVRD=P", "CHAIN_PERIODICITY_OVRD=M")</f>
        <v>SPX US 11/20/15 P2700</v>
      </c>
    </row>
    <row r="5665" spans="1:7" x14ac:dyDescent="0.25">
      <c r="A5665">
        <v>0</v>
      </c>
      <c r="B5665" s="9">
        <v>1.2602739726027398E-6</v>
      </c>
      <c r="C5665" s="9" t="str">
        <f t="shared" si="176"/>
        <v>$H$5692</v>
      </c>
      <c r="D5665" s="9" t="str">
        <f t="shared" si="177"/>
        <v>H5692</v>
      </c>
      <c r="F5665">
        <v>113480</v>
      </c>
      <c r="G5665" s="1" t="str">
        <f>_xll.BDS("SPX Index","CHAIN_TICKERS", "CHAIN_STRIKE_PX_OVRD",F5665, "CHAIN_PUT_CALL_TYPE_OVRD=P", "CHAIN_PERIODICITY_OVRD=M")</f>
        <v>SPX US 11/20/15 P2700</v>
      </c>
    </row>
    <row r="5666" spans="1:7" x14ac:dyDescent="0.25">
      <c r="A5666">
        <v>0</v>
      </c>
      <c r="B5666" s="9">
        <v>1.2602739726027398E-6</v>
      </c>
      <c r="C5666" s="9" t="str">
        <f t="shared" si="176"/>
        <v>$H$5693</v>
      </c>
      <c r="D5666" s="9" t="str">
        <f t="shared" si="177"/>
        <v>H5693</v>
      </c>
      <c r="F5666">
        <v>113500</v>
      </c>
      <c r="G5666" s="1" t="str">
        <f>_xll.BDS("SPX Index","CHAIN_TICKERS", "CHAIN_STRIKE_PX_OVRD",F5666, "CHAIN_PUT_CALL_TYPE_OVRD=P", "CHAIN_PERIODICITY_OVRD=M")</f>
        <v>SPX US 11/20/15 P2700</v>
      </c>
    </row>
    <row r="5667" spans="1:7" x14ac:dyDescent="0.25">
      <c r="A5667">
        <v>0</v>
      </c>
      <c r="B5667" s="9">
        <v>1.5342465753424657E-6</v>
      </c>
      <c r="C5667" s="9" t="str">
        <f t="shared" si="176"/>
        <v>$H$5694</v>
      </c>
      <c r="D5667" s="9" t="str">
        <f t="shared" si="177"/>
        <v>H5694</v>
      </c>
      <c r="F5667">
        <v>113520</v>
      </c>
      <c r="G5667" s="1" t="str">
        <f>_xll.BDS("SPX Index","CHAIN_TICKERS", "CHAIN_STRIKE_PX_OVRD",F5667, "CHAIN_PUT_CALL_TYPE_OVRD=P", "CHAIN_PERIODICITY_OVRD=M")</f>
        <v>SPX US 11/20/15 P2700</v>
      </c>
    </row>
    <row r="5668" spans="1:7" x14ac:dyDescent="0.25">
      <c r="A5668">
        <v>0</v>
      </c>
      <c r="B5668" s="9">
        <v>4.1095890410958903E-7</v>
      </c>
      <c r="C5668" s="9" t="str">
        <f t="shared" si="176"/>
        <v>$H$5695</v>
      </c>
      <c r="D5668" s="9" t="str">
        <f t="shared" si="177"/>
        <v>H5695</v>
      </c>
      <c r="F5668">
        <v>113540</v>
      </c>
      <c r="G5668" s="1" t="str">
        <f>_xll.BDS("SPX Index","CHAIN_TICKERS", "CHAIN_STRIKE_PX_OVRD",F5668, "CHAIN_PUT_CALL_TYPE_OVRD=P", "CHAIN_PERIODICITY_OVRD=M")</f>
        <v>SPX US 11/20/15 P2700</v>
      </c>
    </row>
    <row r="5669" spans="1:7" x14ac:dyDescent="0.25">
      <c r="A5669">
        <v>0</v>
      </c>
      <c r="B5669" s="9">
        <v>-4.3835616438356164E-7</v>
      </c>
      <c r="C5669" s="9" t="str">
        <f t="shared" si="176"/>
        <v>$H$5696</v>
      </c>
      <c r="D5669" s="9" t="str">
        <f t="shared" si="177"/>
        <v>H5696</v>
      </c>
      <c r="F5669">
        <v>113560</v>
      </c>
      <c r="G5669" s="1" t="str">
        <f>_xll.BDS("SPX Index","CHAIN_TICKERS", "CHAIN_STRIKE_PX_OVRD",F5669, "CHAIN_PUT_CALL_TYPE_OVRD=P", "CHAIN_PERIODICITY_OVRD=M")</f>
        <v>SPX US 11/20/15 P2700</v>
      </c>
    </row>
    <row r="5670" spans="1:7" x14ac:dyDescent="0.25">
      <c r="A5670">
        <v>0</v>
      </c>
      <c r="B5670" s="9">
        <v>7.6712328767123286E-7</v>
      </c>
      <c r="C5670" s="9" t="str">
        <f t="shared" si="176"/>
        <v>$H$5697</v>
      </c>
      <c r="D5670" s="9" t="str">
        <f t="shared" si="177"/>
        <v>H5697</v>
      </c>
      <c r="F5670">
        <v>113580</v>
      </c>
      <c r="G5670" s="1" t="str">
        <f>_xll.BDS("SPX Index","CHAIN_TICKERS", "CHAIN_STRIKE_PX_OVRD",F5670, "CHAIN_PUT_CALL_TYPE_OVRD=P", "CHAIN_PERIODICITY_OVRD=M")</f>
        <v>SPX US 11/20/15 P2700</v>
      </c>
    </row>
    <row r="5671" spans="1:7" x14ac:dyDescent="0.25">
      <c r="A5671">
        <v>0</v>
      </c>
      <c r="B5671" s="9">
        <v>4.1095890410958903E-7</v>
      </c>
      <c r="C5671" s="9" t="str">
        <f t="shared" si="176"/>
        <v>$H$5698</v>
      </c>
      <c r="D5671" s="9" t="str">
        <f t="shared" si="177"/>
        <v>H5698</v>
      </c>
      <c r="F5671">
        <v>113600</v>
      </c>
      <c r="G5671" s="1" t="str">
        <f>_xll.BDS("SPX Index","CHAIN_TICKERS", "CHAIN_STRIKE_PX_OVRD",F5671, "CHAIN_PUT_CALL_TYPE_OVRD=P", "CHAIN_PERIODICITY_OVRD=M")</f>
        <v>SPX US 11/20/15 P2700</v>
      </c>
    </row>
    <row r="5672" spans="1:7" x14ac:dyDescent="0.25">
      <c r="A5672">
        <v>0</v>
      </c>
      <c r="B5672" s="9">
        <v>8.2191780821917807E-8</v>
      </c>
      <c r="C5672" s="9" t="str">
        <f t="shared" si="176"/>
        <v>$H$5699</v>
      </c>
      <c r="D5672" s="9" t="str">
        <f t="shared" si="177"/>
        <v>H5699</v>
      </c>
      <c r="F5672">
        <v>113620</v>
      </c>
      <c r="G5672" s="1" t="str">
        <f>_xll.BDS("SPX Index","CHAIN_TICKERS", "CHAIN_STRIKE_PX_OVRD",F5672, "CHAIN_PUT_CALL_TYPE_OVRD=P", "CHAIN_PERIODICITY_OVRD=M")</f>
        <v>SPX US 11/20/15 P2700</v>
      </c>
    </row>
    <row r="5673" spans="1:7" x14ac:dyDescent="0.25">
      <c r="A5673">
        <v>0</v>
      </c>
      <c r="B5673" s="9">
        <v>-1.3698630136986301E-7</v>
      </c>
      <c r="C5673" s="9" t="str">
        <f t="shared" si="176"/>
        <v>$H$5700</v>
      </c>
      <c r="D5673" s="9" t="str">
        <f t="shared" si="177"/>
        <v>H5700</v>
      </c>
      <c r="F5673">
        <v>113640</v>
      </c>
      <c r="G5673" s="1" t="str">
        <f>_xll.BDS("SPX Index","CHAIN_TICKERS", "CHAIN_STRIKE_PX_OVRD",F5673, "CHAIN_PUT_CALL_TYPE_OVRD=P", "CHAIN_PERIODICITY_OVRD=M")</f>
        <v>SPX US 11/20/15 P2700</v>
      </c>
    </row>
    <row r="5674" spans="1:7" x14ac:dyDescent="0.25">
      <c r="A5674">
        <v>0</v>
      </c>
      <c r="B5674" s="9">
        <v>1.3698630136986301E-7</v>
      </c>
      <c r="C5674" s="9" t="str">
        <f t="shared" si="176"/>
        <v>$H$5701</v>
      </c>
      <c r="D5674" s="9" t="str">
        <f t="shared" si="177"/>
        <v>H5701</v>
      </c>
      <c r="F5674">
        <v>113660</v>
      </c>
      <c r="G5674" s="1" t="str">
        <f>_xll.BDS("SPX Index","CHAIN_TICKERS", "CHAIN_STRIKE_PX_OVRD",F5674, "CHAIN_PUT_CALL_TYPE_OVRD=P", "CHAIN_PERIODICITY_OVRD=M")</f>
        <v>SPX US 11/20/15 P2700</v>
      </c>
    </row>
    <row r="5675" spans="1:7" x14ac:dyDescent="0.25">
      <c r="A5675">
        <v>0</v>
      </c>
      <c r="B5675" s="9">
        <v>5.4794520547945204E-7</v>
      </c>
      <c r="C5675" s="9" t="str">
        <f t="shared" si="176"/>
        <v>$H$5702</v>
      </c>
      <c r="D5675" s="9" t="str">
        <f t="shared" si="177"/>
        <v>H5702</v>
      </c>
      <c r="F5675">
        <v>113680</v>
      </c>
      <c r="G5675" s="1" t="str">
        <f>_xll.BDS("SPX Index","CHAIN_TICKERS", "CHAIN_STRIKE_PX_OVRD",F5675, "CHAIN_PUT_CALL_TYPE_OVRD=P", "CHAIN_PERIODICITY_OVRD=M")</f>
        <v>SPX US 11/20/15 P2700</v>
      </c>
    </row>
    <row r="5676" spans="1:7" x14ac:dyDescent="0.25">
      <c r="A5676">
        <v>0</v>
      </c>
      <c r="B5676" s="9">
        <v>2.7397260273972602E-7</v>
      </c>
      <c r="C5676" s="9" t="str">
        <f t="shared" si="176"/>
        <v>$H$5703</v>
      </c>
      <c r="D5676" s="9" t="str">
        <f t="shared" si="177"/>
        <v>H5703</v>
      </c>
      <c r="F5676">
        <v>113700</v>
      </c>
      <c r="G5676" s="1" t="str">
        <f>_xll.BDS("SPX Index","CHAIN_TICKERS", "CHAIN_STRIKE_PX_OVRD",F5676, "CHAIN_PUT_CALL_TYPE_OVRD=P", "CHAIN_PERIODICITY_OVRD=M")</f>
        <v>SPX US 11/20/15 P2700</v>
      </c>
    </row>
    <row r="5677" spans="1:7" x14ac:dyDescent="0.25">
      <c r="A5677">
        <v>0</v>
      </c>
      <c r="B5677" s="9">
        <v>8.2191780821917807E-8</v>
      </c>
      <c r="C5677" s="9" t="str">
        <f t="shared" si="176"/>
        <v>$H$5704</v>
      </c>
      <c r="D5677" s="9" t="str">
        <f t="shared" si="177"/>
        <v>H5704</v>
      </c>
      <c r="F5677">
        <v>113720</v>
      </c>
      <c r="G5677" s="1" t="str">
        <f>_xll.BDS("SPX Index","CHAIN_TICKERS", "CHAIN_STRIKE_PX_OVRD",F5677, "CHAIN_PUT_CALL_TYPE_OVRD=P", "CHAIN_PERIODICITY_OVRD=M")</f>
        <v>SPX US 11/20/15 P2700</v>
      </c>
    </row>
    <row r="5678" spans="1:7" x14ac:dyDescent="0.25">
      <c r="A5678">
        <v>0</v>
      </c>
      <c r="B5678" s="9">
        <v>4.1095890410958903E-7</v>
      </c>
      <c r="C5678" s="9" t="str">
        <f t="shared" si="176"/>
        <v>$H$5705</v>
      </c>
      <c r="D5678" s="9" t="str">
        <f t="shared" si="177"/>
        <v>H5705</v>
      </c>
      <c r="F5678">
        <v>113740</v>
      </c>
      <c r="G5678" s="1" t="str">
        <f>_xll.BDS("SPX Index","CHAIN_TICKERS", "CHAIN_STRIKE_PX_OVRD",F5678, "CHAIN_PUT_CALL_TYPE_OVRD=P", "CHAIN_PERIODICITY_OVRD=M")</f>
        <v>SPX US 11/20/15 P2700</v>
      </c>
    </row>
    <row r="5679" spans="1:7" x14ac:dyDescent="0.25">
      <c r="A5679">
        <v>1</v>
      </c>
      <c r="B5679" s="9">
        <v>4.6575342465753429E-7</v>
      </c>
      <c r="C5679" s="9" t="str">
        <f t="shared" si="176"/>
        <v>$H$5706</v>
      </c>
      <c r="D5679" s="9" t="str">
        <f t="shared" si="177"/>
        <v>H5706</v>
      </c>
      <c r="F5679">
        <v>113760</v>
      </c>
      <c r="G5679" s="1" t="str">
        <f>_xll.BDS("SPX Index","CHAIN_TICKERS", "CHAIN_STRIKE_PX_OVRD",F5679, "CHAIN_PUT_CALL_TYPE_OVRD=P", "CHAIN_PERIODICITY_OVRD=M")</f>
        <v>SPX US 11/20/15 P2700</v>
      </c>
    </row>
    <row r="5680" spans="1:7" x14ac:dyDescent="0.25">
      <c r="A5680">
        <v>0</v>
      </c>
      <c r="B5680" s="9">
        <v>5.4794520547945204E-7</v>
      </c>
      <c r="C5680" s="9" t="str">
        <f t="shared" si="176"/>
        <v>$H$5707</v>
      </c>
      <c r="D5680" s="9" t="str">
        <f t="shared" si="177"/>
        <v>H5707</v>
      </c>
      <c r="F5680">
        <v>113780</v>
      </c>
      <c r="G5680" s="1" t="str">
        <f>_xll.BDS("SPX Index","CHAIN_TICKERS", "CHAIN_STRIKE_PX_OVRD",F5680, "CHAIN_PUT_CALL_TYPE_OVRD=P", "CHAIN_PERIODICITY_OVRD=M")</f>
        <v>SPX US 11/20/15 P2700</v>
      </c>
    </row>
    <row r="5681" spans="1:7" x14ac:dyDescent="0.25">
      <c r="A5681">
        <v>0</v>
      </c>
      <c r="B5681" s="9">
        <v>4.9315068493150684E-7</v>
      </c>
      <c r="C5681" s="9" t="str">
        <f t="shared" si="176"/>
        <v>$H$5708</v>
      </c>
      <c r="D5681" s="9" t="str">
        <f t="shared" si="177"/>
        <v>H5708</v>
      </c>
      <c r="F5681">
        <v>113800</v>
      </c>
      <c r="G5681" s="1" t="str">
        <f>_xll.BDS("SPX Index","CHAIN_TICKERS", "CHAIN_STRIKE_PX_OVRD",F5681, "CHAIN_PUT_CALL_TYPE_OVRD=P", "CHAIN_PERIODICITY_OVRD=M")</f>
        <v>SPX US 11/20/15 P2700</v>
      </c>
    </row>
    <row r="5682" spans="1:7" x14ac:dyDescent="0.25">
      <c r="A5682">
        <v>0</v>
      </c>
      <c r="B5682" s="9">
        <v>2.7397260273972602E-7</v>
      </c>
      <c r="C5682" s="9" t="str">
        <f t="shared" si="176"/>
        <v>$H$5709</v>
      </c>
      <c r="D5682" s="9" t="str">
        <f t="shared" si="177"/>
        <v>H5709</v>
      </c>
      <c r="F5682">
        <v>113820</v>
      </c>
      <c r="G5682" s="1" t="str">
        <f>_xll.BDS("SPX Index","CHAIN_TICKERS", "CHAIN_STRIKE_PX_OVRD",F5682, "CHAIN_PUT_CALL_TYPE_OVRD=P", "CHAIN_PERIODICITY_OVRD=M")</f>
        <v>SPX US 11/20/15 P2700</v>
      </c>
    </row>
    <row r="5683" spans="1:7" x14ac:dyDescent="0.25">
      <c r="A5683">
        <v>0</v>
      </c>
      <c r="B5683" s="9">
        <v>6.301369863013699E-7</v>
      </c>
      <c r="C5683" s="9" t="str">
        <f t="shared" si="176"/>
        <v>$H$5710</v>
      </c>
      <c r="D5683" s="9" t="str">
        <f t="shared" si="177"/>
        <v>H5710</v>
      </c>
      <c r="F5683">
        <v>113840</v>
      </c>
      <c r="G5683" s="1" t="str">
        <f>_xll.BDS("SPX Index","CHAIN_TICKERS", "CHAIN_STRIKE_PX_OVRD",F5683, "CHAIN_PUT_CALL_TYPE_OVRD=P", "CHAIN_PERIODICITY_OVRD=M")</f>
        <v>SPX US 11/20/15 P2700</v>
      </c>
    </row>
    <row r="5684" spans="1:7" x14ac:dyDescent="0.25">
      <c r="A5684">
        <v>0</v>
      </c>
      <c r="B5684" s="9">
        <v>6.5753424657534245E-7</v>
      </c>
      <c r="C5684" s="9" t="str">
        <f t="shared" si="176"/>
        <v>$H$5711</v>
      </c>
      <c r="D5684" s="9" t="str">
        <f t="shared" si="177"/>
        <v>H5711</v>
      </c>
      <c r="F5684">
        <v>113860</v>
      </c>
      <c r="G5684" s="1" t="str">
        <f>_xll.BDS("SPX Index","CHAIN_TICKERS", "CHAIN_STRIKE_PX_OVRD",F5684, "CHAIN_PUT_CALL_TYPE_OVRD=P", "CHAIN_PERIODICITY_OVRD=M")</f>
        <v>SPX US 11/20/15 P2700</v>
      </c>
    </row>
    <row r="5685" spans="1:7" x14ac:dyDescent="0.25">
      <c r="A5685">
        <v>0</v>
      </c>
      <c r="B5685" s="9">
        <v>1.8082191780821919E-6</v>
      </c>
      <c r="C5685" s="9" t="str">
        <f t="shared" si="176"/>
        <v>$H$5712</v>
      </c>
      <c r="D5685" s="9" t="str">
        <f t="shared" si="177"/>
        <v>H5712</v>
      </c>
      <c r="F5685">
        <v>113880</v>
      </c>
      <c r="G5685" s="1" t="str">
        <f>_xll.BDS("SPX Index","CHAIN_TICKERS", "CHAIN_STRIKE_PX_OVRD",F5685, "CHAIN_PUT_CALL_TYPE_OVRD=P", "CHAIN_PERIODICITY_OVRD=M")</f>
        <v>SPX US 11/20/15 P2700</v>
      </c>
    </row>
    <row r="5686" spans="1:7" x14ac:dyDescent="0.25">
      <c r="A5686">
        <v>0</v>
      </c>
      <c r="B5686" s="9">
        <v>2.4931506849315066E-6</v>
      </c>
      <c r="C5686" s="9" t="str">
        <f t="shared" si="176"/>
        <v>$H$5713</v>
      </c>
      <c r="D5686" s="9" t="str">
        <f t="shared" si="177"/>
        <v>H5713</v>
      </c>
      <c r="F5686">
        <v>113900</v>
      </c>
      <c r="G5686" s="1" t="str">
        <f>_xll.BDS("SPX Index","CHAIN_TICKERS", "CHAIN_STRIKE_PX_OVRD",F5686, "CHAIN_PUT_CALL_TYPE_OVRD=P", "CHAIN_PERIODICITY_OVRD=M")</f>
        <v>SPX US 11/20/15 P2700</v>
      </c>
    </row>
    <row r="5687" spans="1:7" x14ac:dyDescent="0.25">
      <c r="A5687">
        <v>0</v>
      </c>
      <c r="B5687" s="9">
        <v>2.2191780821917807E-6</v>
      </c>
      <c r="C5687" s="9" t="str">
        <f t="shared" si="176"/>
        <v>$H$5714</v>
      </c>
      <c r="D5687" s="9" t="str">
        <f t="shared" si="177"/>
        <v>H5714</v>
      </c>
      <c r="F5687">
        <v>113920</v>
      </c>
      <c r="G5687" s="1" t="str">
        <f>_xll.BDS("SPX Index","CHAIN_TICKERS", "CHAIN_STRIKE_PX_OVRD",F5687, "CHAIN_PUT_CALL_TYPE_OVRD=P", "CHAIN_PERIODICITY_OVRD=M")</f>
        <v>SPX US 11/20/15 P2700</v>
      </c>
    </row>
    <row r="5688" spans="1:7" x14ac:dyDescent="0.25">
      <c r="A5688">
        <v>0</v>
      </c>
      <c r="B5688" s="9">
        <v>2.3013698630136988E-6</v>
      </c>
      <c r="C5688" s="9" t="str">
        <f t="shared" si="176"/>
        <v>$H$5715</v>
      </c>
      <c r="D5688" s="9" t="str">
        <f t="shared" si="177"/>
        <v>H5715</v>
      </c>
      <c r="F5688">
        <v>113940</v>
      </c>
      <c r="G5688" s="1" t="str">
        <f>_xll.BDS("SPX Index","CHAIN_TICKERS", "CHAIN_STRIKE_PX_OVRD",F5688, "CHAIN_PUT_CALL_TYPE_OVRD=P", "CHAIN_PERIODICITY_OVRD=M")</f>
        <v>SPX US 11/20/15 P2700</v>
      </c>
    </row>
    <row r="5689" spans="1:7" x14ac:dyDescent="0.25">
      <c r="A5689">
        <v>0</v>
      </c>
      <c r="B5689" s="9">
        <v>2.4931506849315066E-6</v>
      </c>
      <c r="C5689" s="9" t="str">
        <f t="shared" si="176"/>
        <v>$H$5716</v>
      </c>
      <c r="D5689" s="9" t="str">
        <f t="shared" si="177"/>
        <v>H5716</v>
      </c>
      <c r="F5689">
        <v>113960</v>
      </c>
      <c r="G5689" s="1" t="str">
        <f>_xll.BDS("SPX Index","CHAIN_TICKERS", "CHAIN_STRIKE_PX_OVRD",F5689, "CHAIN_PUT_CALL_TYPE_OVRD=P", "CHAIN_PERIODICITY_OVRD=M")</f>
        <v>SPX US 11/20/15 P2700</v>
      </c>
    </row>
    <row r="5690" spans="1:7" x14ac:dyDescent="0.25">
      <c r="A5690">
        <v>0</v>
      </c>
      <c r="B5690" s="9">
        <v>3.8356164383561645E-6</v>
      </c>
      <c r="C5690" s="9" t="str">
        <f t="shared" si="176"/>
        <v>$H$5717</v>
      </c>
      <c r="D5690" s="9" t="str">
        <f t="shared" si="177"/>
        <v>H5717</v>
      </c>
      <c r="F5690">
        <v>113980</v>
      </c>
      <c r="G5690" s="1" t="str">
        <f>_xll.BDS("SPX Index","CHAIN_TICKERS", "CHAIN_STRIKE_PX_OVRD",F5690, "CHAIN_PUT_CALL_TYPE_OVRD=P", "CHAIN_PERIODICITY_OVRD=M")</f>
        <v>SPX US 11/20/15 P2700</v>
      </c>
    </row>
    <row r="5691" spans="1:7" x14ac:dyDescent="0.25">
      <c r="A5691">
        <v>0</v>
      </c>
      <c r="B5691" s="9">
        <v>2.6301369863013698E-6</v>
      </c>
      <c r="C5691" s="9" t="str">
        <f t="shared" si="176"/>
        <v>$H$5718</v>
      </c>
      <c r="D5691" s="9" t="str">
        <f t="shared" si="177"/>
        <v>H5718</v>
      </c>
      <c r="F5691">
        <v>114000</v>
      </c>
      <c r="G5691" s="1" t="str">
        <f>_xll.BDS("SPX Index","CHAIN_TICKERS", "CHAIN_STRIKE_PX_OVRD",F5691, "CHAIN_PUT_CALL_TYPE_OVRD=P", "CHAIN_PERIODICITY_OVRD=M")</f>
        <v>SPX US 11/20/15 P2700</v>
      </c>
    </row>
    <row r="5692" spans="1:7" x14ac:dyDescent="0.25">
      <c r="A5692">
        <v>0</v>
      </c>
      <c r="B5692" s="9">
        <v>2.0821917808219176E-6</v>
      </c>
      <c r="C5692" s="9" t="str">
        <f t="shared" si="176"/>
        <v>$H$5719</v>
      </c>
      <c r="D5692" s="9" t="str">
        <f t="shared" si="177"/>
        <v>H5719</v>
      </c>
      <c r="F5692">
        <v>114020</v>
      </c>
      <c r="G5692" s="1" t="str">
        <f>_xll.BDS("SPX Index","CHAIN_TICKERS", "CHAIN_STRIKE_PX_OVRD",F5692, "CHAIN_PUT_CALL_TYPE_OVRD=P", "CHAIN_PERIODICITY_OVRD=M")</f>
        <v>SPX US 11/20/15 P2700</v>
      </c>
    </row>
    <row r="5693" spans="1:7" x14ac:dyDescent="0.25">
      <c r="A5693">
        <v>0</v>
      </c>
      <c r="B5693" s="9">
        <v>1.6712328767123287E-6</v>
      </c>
      <c r="C5693" s="9" t="str">
        <f t="shared" si="176"/>
        <v>$H$5720</v>
      </c>
      <c r="D5693" s="9" t="str">
        <f t="shared" si="177"/>
        <v>H5720</v>
      </c>
      <c r="F5693">
        <v>114040</v>
      </c>
      <c r="G5693" s="1" t="str">
        <f>_xll.BDS("SPX Index","CHAIN_TICKERS", "CHAIN_STRIKE_PX_OVRD",F5693, "CHAIN_PUT_CALL_TYPE_OVRD=P", "CHAIN_PERIODICITY_OVRD=M")</f>
        <v>SPX US 11/20/15 P2700</v>
      </c>
    </row>
    <row r="5694" spans="1:7" x14ac:dyDescent="0.25">
      <c r="A5694">
        <v>0</v>
      </c>
      <c r="B5694" s="9">
        <v>1.7534246575342465E-6</v>
      </c>
      <c r="C5694" s="9" t="str">
        <f t="shared" si="176"/>
        <v>$H$5721</v>
      </c>
      <c r="D5694" s="9" t="str">
        <f t="shared" si="177"/>
        <v>H5721</v>
      </c>
      <c r="F5694">
        <v>114060</v>
      </c>
      <c r="G5694" s="1" t="str">
        <f>_xll.BDS("SPX Index","CHAIN_TICKERS", "CHAIN_STRIKE_PX_OVRD",F5694, "CHAIN_PUT_CALL_TYPE_OVRD=P", "CHAIN_PERIODICITY_OVRD=M")</f>
        <v>SPX US 11/20/15 P2700</v>
      </c>
    </row>
    <row r="5695" spans="1:7" x14ac:dyDescent="0.25">
      <c r="A5695">
        <v>0</v>
      </c>
      <c r="B5695" s="9">
        <v>2.9041095890410957E-6</v>
      </c>
      <c r="C5695" s="9" t="str">
        <f t="shared" si="176"/>
        <v>$H$5722</v>
      </c>
      <c r="D5695" s="9" t="str">
        <f t="shared" si="177"/>
        <v>H5722</v>
      </c>
      <c r="F5695">
        <v>114080</v>
      </c>
      <c r="G5695" s="1" t="str">
        <f>_xll.BDS("SPX Index","CHAIN_TICKERS", "CHAIN_STRIKE_PX_OVRD",F5695, "CHAIN_PUT_CALL_TYPE_OVRD=P", "CHAIN_PERIODICITY_OVRD=M")</f>
        <v>SPX US 11/20/15 P2700</v>
      </c>
    </row>
    <row r="5696" spans="1:7" x14ac:dyDescent="0.25">
      <c r="A5696">
        <v>0</v>
      </c>
      <c r="B5696" s="9">
        <v>2.6301369863013698E-6</v>
      </c>
      <c r="C5696" s="9" t="str">
        <f t="shared" si="176"/>
        <v>$H$5723</v>
      </c>
      <c r="D5696" s="9" t="str">
        <f t="shared" si="177"/>
        <v>H5723</v>
      </c>
      <c r="F5696">
        <v>114100</v>
      </c>
      <c r="G5696" s="1" t="str">
        <f>_xll.BDS("SPX Index","CHAIN_TICKERS", "CHAIN_STRIKE_PX_OVRD",F5696, "CHAIN_PUT_CALL_TYPE_OVRD=P", "CHAIN_PERIODICITY_OVRD=M")</f>
        <v>SPX US 11/20/15 P2700</v>
      </c>
    </row>
    <row r="5697" spans="1:7" x14ac:dyDescent="0.25">
      <c r="A5697">
        <v>1</v>
      </c>
      <c r="B5697" s="9">
        <v>2.9041095890410957E-6</v>
      </c>
      <c r="C5697" s="9" t="str">
        <f t="shared" si="176"/>
        <v>$H$5724</v>
      </c>
      <c r="D5697" s="9" t="str">
        <f t="shared" si="177"/>
        <v>H5724</v>
      </c>
      <c r="F5697">
        <v>114120</v>
      </c>
      <c r="G5697" s="1" t="str">
        <f>_xll.BDS("SPX Index","CHAIN_TICKERS", "CHAIN_STRIKE_PX_OVRD",F5697, "CHAIN_PUT_CALL_TYPE_OVRD=P", "CHAIN_PERIODICITY_OVRD=M")</f>
        <v>SPX US 11/20/15 P2700</v>
      </c>
    </row>
    <row r="5698" spans="1:7" x14ac:dyDescent="0.25">
      <c r="A5698">
        <v>0</v>
      </c>
      <c r="B5698" s="9">
        <v>3.2054794520547946E-6</v>
      </c>
      <c r="C5698" s="9" t="str">
        <f t="shared" si="176"/>
        <v>$H$5725</v>
      </c>
      <c r="D5698" s="9" t="str">
        <f t="shared" si="177"/>
        <v>H5725</v>
      </c>
      <c r="F5698">
        <v>114140</v>
      </c>
      <c r="G5698" s="1" t="str">
        <f>_xll.BDS("SPX Index","CHAIN_TICKERS", "CHAIN_STRIKE_PX_OVRD",F5698, "CHAIN_PUT_CALL_TYPE_OVRD=P", "CHAIN_PERIODICITY_OVRD=M")</f>
        <v>SPX US 11/20/15 P2700</v>
      </c>
    </row>
    <row r="5699" spans="1:7" x14ac:dyDescent="0.25">
      <c r="A5699">
        <v>0</v>
      </c>
      <c r="B5699" s="9">
        <v>2.9041095890410957E-6</v>
      </c>
      <c r="C5699" s="9" t="str">
        <f t="shared" si="176"/>
        <v>$H$5726</v>
      </c>
      <c r="D5699" s="9" t="str">
        <f t="shared" si="177"/>
        <v>H5726</v>
      </c>
      <c r="F5699">
        <v>114160</v>
      </c>
      <c r="G5699" s="1" t="str">
        <f>_xll.BDS("SPX Index","CHAIN_TICKERS", "CHAIN_STRIKE_PX_OVRD",F5699, "CHAIN_PUT_CALL_TYPE_OVRD=P", "CHAIN_PERIODICITY_OVRD=M")</f>
        <v>SPX US 11/20/15 P2700</v>
      </c>
    </row>
    <row r="5700" spans="1:7" x14ac:dyDescent="0.25">
      <c r="A5700">
        <v>0</v>
      </c>
      <c r="B5700" s="9">
        <v>3.1506849315068495E-6</v>
      </c>
      <c r="C5700" s="9" t="str">
        <f t="shared" ref="C5700:C5763" si="178">ADDRESS(ROW(B5700)+MATCH(1,B5700:B5726),8)</f>
        <v>$H$5727</v>
      </c>
      <c r="D5700" s="9" t="str">
        <f t="shared" ref="D5700:D5763" si="179">"H"&amp;(ROW(B5700)+MATCH(1,B5700:B5726))</f>
        <v>H5727</v>
      </c>
      <c r="F5700">
        <v>114180</v>
      </c>
      <c r="G5700" s="1" t="str">
        <f>_xll.BDS("SPX Index","CHAIN_TICKERS", "CHAIN_STRIKE_PX_OVRD",F5700, "CHAIN_PUT_CALL_TYPE_OVRD=P", "CHAIN_PERIODICITY_OVRD=M")</f>
        <v>SPX US 11/20/15 P2700</v>
      </c>
    </row>
    <row r="5701" spans="1:7" x14ac:dyDescent="0.25">
      <c r="A5701">
        <v>0</v>
      </c>
      <c r="B5701" s="9">
        <v>2.767123287671233E-6</v>
      </c>
      <c r="C5701" s="9" t="str">
        <f t="shared" si="178"/>
        <v>$H$5728</v>
      </c>
      <c r="D5701" s="9" t="str">
        <f t="shared" si="179"/>
        <v>H5728</v>
      </c>
      <c r="F5701">
        <v>114200</v>
      </c>
      <c r="G5701" s="1" t="str">
        <f>_xll.BDS("SPX Index","CHAIN_TICKERS", "CHAIN_STRIKE_PX_OVRD",F5701, "CHAIN_PUT_CALL_TYPE_OVRD=P", "CHAIN_PERIODICITY_OVRD=M")</f>
        <v>SPX US 11/20/15 P2700</v>
      </c>
    </row>
    <row r="5702" spans="1:7" x14ac:dyDescent="0.25">
      <c r="A5702">
        <v>0</v>
      </c>
      <c r="B5702" s="9">
        <v>2.767123287671233E-6</v>
      </c>
      <c r="C5702" s="9" t="str">
        <f t="shared" si="178"/>
        <v>$H$5729</v>
      </c>
      <c r="D5702" s="9" t="str">
        <f t="shared" si="179"/>
        <v>H5729</v>
      </c>
      <c r="F5702">
        <v>114220</v>
      </c>
      <c r="G5702" s="1" t="str">
        <f>_xll.BDS("SPX Index","CHAIN_TICKERS", "CHAIN_STRIKE_PX_OVRD",F5702, "CHAIN_PUT_CALL_TYPE_OVRD=P", "CHAIN_PERIODICITY_OVRD=M")</f>
        <v>SPX US 11/20/15 P2700</v>
      </c>
    </row>
    <row r="5703" spans="1:7" x14ac:dyDescent="0.25">
      <c r="A5703">
        <v>0</v>
      </c>
      <c r="B5703" s="9">
        <v>2.767123287671233E-6</v>
      </c>
      <c r="C5703" s="9" t="str">
        <f t="shared" si="178"/>
        <v>$H$5730</v>
      </c>
      <c r="D5703" s="9" t="str">
        <f t="shared" si="179"/>
        <v>H5730</v>
      </c>
      <c r="F5703">
        <v>114240</v>
      </c>
      <c r="G5703" s="1" t="str">
        <f>_xll.BDS("SPX Index","CHAIN_TICKERS", "CHAIN_STRIKE_PX_OVRD",F5703, "CHAIN_PUT_CALL_TYPE_OVRD=P", "CHAIN_PERIODICITY_OVRD=M")</f>
        <v>SPX US 11/20/15 P2700</v>
      </c>
    </row>
    <row r="5704" spans="1:7" x14ac:dyDescent="0.25">
      <c r="A5704">
        <v>0</v>
      </c>
      <c r="B5704" s="9">
        <v>3.6986301369863018E-6</v>
      </c>
      <c r="C5704" s="9" t="str">
        <f t="shared" si="178"/>
        <v>$H$5731</v>
      </c>
      <c r="D5704" s="9" t="str">
        <f t="shared" si="179"/>
        <v>H5731</v>
      </c>
      <c r="F5704">
        <v>114260</v>
      </c>
      <c r="G5704" s="1" t="str">
        <f>_xll.BDS("SPX Index","CHAIN_TICKERS", "CHAIN_STRIKE_PX_OVRD",F5704, "CHAIN_PUT_CALL_TYPE_OVRD=P", "CHAIN_PERIODICITY_OVRD=M")</f>
        <v>SPX US 11/20/15 P2700</v>
      </c>
    </row>
    <row r="5705" spans="1:7" x14ac:dyDescent="0.25">
      <c r="A5705">
        <v>0</v>
      </c>
      <c r="B5705" s="9">
        <v>4.9589041095890407E-6</v>
      </c>
      <c r="C5705" s="9" t="str">
        <f t="shared" si="178"/>
        <v>$H$5732</v>
      </c>
      <c r="D5705" s="9" t="str">
        <f t="shared" si="179"/>
        <v>H5732</v>
      </c>
      <c r="F5705">
        <v>114280</v>
      </c>
      <c r="G5705" s="1" t="str">
        <f>_xll.BDS("SPX Index","CHAIN_TICKERS", "CHAIN_STRIKE_PX_OVRD",F5705, "CHAIN_PUT_CALL_TYPE_OVRD=P", "CHAIN_PERIODICITY_OVRD=M")</f>
        <v>SPX US 11/20/15 P2700</v>
      </c>
    </row>
    <row r="5706" spans="1:7" x14ac:dyDescent="0.25">
      <c r="A5706">
        <v>0</v>
      </c>
      <c r="B5706" s="9">
        <v>6.1095890410958903E-6</v>
      </c>
      <c r="C5706" s="9" t="str">
        <f t="shared" si="178"/>
        <v>$H$5733</v>
      </c>
      <c r="D5706" s="9" t="str">
        <f t="shared" si="179"/>
        <v>H5733</v>
      </c>
      <c r="F5706">
        <v>114300</v>
      </c>
      <c r="G5706" s="1" t="str">
        <f>_xll.BDS("SPX Index","CHAIN_TICKERS", "CHAIN_STRIKE_PX_OVRD",F5706, "CHAIN_PUT_CALL_TYPE_OVRD=P", "CHAIN_PERIODICITY_OVRD=M")</f>
        <v>SPX US 11/20/15 P2700</v>
      </c>
    </row>
    <row r="5707" spans="1:7" x14ac:dyDescent="0.25">
      <c r="A5707">
        <v>0</v>
      </c>
      <c r="B5707" s="9">
        <v>6.3287671232876716E-6</v>
      </c>
      <c r="C5707" s="9" t="str">
        <f t="shared" si="178"/>
        <v>$H$5734</v>
      </c>
      <c r="D5707" s="9" t="str">
        <f t="shared" si="179"/>
        <v>H5734</v>
      </c>
      <c r="F5707">
        <v>114320</v>
      </c>
      <c r="G5707" s="1" t="str">
        <f>_xll.BDS("SPX Index","CHAIN_TICKERS", "CHAIN_STRIKE_PX_OVRD",F5707, "CHAIN_PUT_CALL_TYPE_OVRD=P", "CHAIN_PERIODICITY_OVRD=M")</f>
        <v>SPX US 11/20/15 P2700</v>
      </c>
    </row>
    <row r="5708" spans="1:7" x14ac:dyDescent="0.25">
      <c r="A5708">
        <v>0</v>
      </c>
      <c r="B5708" s="9">
        <v>6.8219178082191783E-6</v>
      </c>
      <c r="C5708" s="9" t="str">
        <f t="shared" si="178"/>
        <v>$H$5735</v>
      </c>
      <c r="D5708" s="9" t="str">
        <f t="shared" si="179"/>
        <v>H5735</v>
      </c>
      <c r="F5708">
        <v>114340</v>
      </c>
      <c r="G5708" s="1" t="str">
        <f>_xll.BDS("SPX Index","CHAIN_TICKERS", "CHAIN_STRIKE_PX_OVRD",F5708, "CHAIN_PUT_CALL_TYPE_OVRD=P", "CHAIN_PERIODICITY_OVRD=M")</f>
        <v>SPX US 11/20/15 P2700</v>
      </c>
    </row>
    <row r="5709" spans="1:7" x14ac:dyDescent="0.25">
      <c r="A5709">
        <v>0</v>
      </c>
      <c r="B5709" s="9">
        <v>8.63013698630137E-6</v>
      </c>
      <c r="C5709" s="9" t="str">
        <f t="shared" si="178"/>
        <v>$H$5736</v>
      </c>
      <c r="D5709" s="9" t="str">
        <f t="shared" si="179"/>
        <v>H5736</v>
      </c>
      <c r="F5709">
        <v>114360</v>
      </c>
      <c r="G5709" s="1" t="str">
        <f>_xll.BDS("SPX Index","CHAIN_TICKERS", "CHAIN_STRIKE_PX_OVRD",F5709, "CHAIN_PUT_CALL_TYPE_OVRD=P", "CHAIN_PERIODICITY_OVRD=M")</f>
        <v>SPX US 11/20/15 P2700</v>
      </c>
    </row>
    <row r="5710" spans="1:7" x14ac:dyDescent="0.25">
      <c r="A5710">
        <v>0</v>
      </c>
      <c r="B5710" s="9">
        <v>8.0547945205479447E-6</v>
      </c>
      <c r="C5710" s="9" t="str">
        <f t="shared" si="178"/>
        <v>$H$5737</v>
      </c>
      <c r="D5710" s="9" t="str">
        <f t="shared" si="179"/>
        <v>H5737</v>
      </c>
      <c r="F5710">
        <v>114380</v>
      </c>
      <c r="G5710" s="1" t="str">
        <f>_xll.BDS("SPX Index","CHAIN_TICKERS", "CHAIN_STRIKE_PX_OVRD",F5710, "CHAIN_PUT_CALL_TYPE_OVRD=P", "CHAIN_PERIODICITY_OVRD=M")</f>
        <v>SPX US 11/20/15 P2700</v>
      </c>
    </row>
    <row r="5711" spans="1:7" x14ac:dyDescent="0.25">
      <c r="A5711">
        <v>0</v>
      </c>
      <c r="B5711" s="9">
        <v>7.5890410958904114E-6</v>
      </c>
      <c r="C5711" s="9" t="str">
        <f t="shared" si="178"/>
        <v>$H$5738</v>
      </c>
      <c r="D5711" s="9" t="str">
        <f t="shared" si="179"/>
        <v>H5738</v>
      </c>
      <c r="F5711">
        <v>114400</v>
      </c>
      <c r="G5711" s="1" t="str">
        <f>_xll.BDS("SPX Index","CHAIN_TICKERS", "CHAIN_STRIKE_PX_OVRD",F5711, "CHAIN_PUT_CALL_TYPE_OVRD=P", "CHAIN_PERIODICITY_OVRD=M")</f>
        <v>SPX US 11/20/15 P2700</v>
      </c>
    </row>
    <row r="5712" spans="1:7" x14ac:dyDescent="0.25">
      <c r="A5712">
        <v>0</v>
      </c>
      <c r="B5712" s="9">
        <v>7.6438356164383565E-6</v>
      </c>
      <c r="C5712" s="9" t="str">
        <f t="shared" si="178"/>
        <v>$H$5739</v>
      </c>
      <c r="D5712" s="9" t="str">
        <f t="shared" si="179"/>
        <v>H5739</v>
      </c>
      <c r="F5712">
        <v>114420</v>
      </c>
      <c r="G5712" s="1" t="str">
        <f>_xll.BDS("SPX Index","CHAIN_TICKERS", "CHAIN_STRIKE_PX_OVRD",F5712, "CHAIN_PUT_CALL_TYPE_OVRD=P", "CHAIN_PERIODICITY_OVRD=M")</f>
        <v>SPX US 11/20/15 P2700</v>
      </c>
    </row>
    <row r="5713" spans="1:7" x14ac:dyDescent="0.25">
      <c r="A5713">
        <v>0</v>
      </c>
      <c r="B5713" s="9">
        <v>7.5616438356164388E-6</v>
      </c>
      <c r="C5713" s="9" t="str">
        <f t="shared" si="178"/>
        <v>$H$5740</v>
      </c>
      <c r="D5713" s="9" t="str">
        <f t="shared" si="179"/>
        <v>H5740</v>
      </c>
      <c r="F5713">
        <v>114440</v>
      </c>
      <c r="G5713" s="1" t="str">
        <f>_xll.BDS("SPX Index","CHAIN_TICKERS", "CHAIN_STRIKE_PX_OVRD",F5713, "CHAIN_PUT_CALL_TYPE_OVRD=P", "CHAIN_PERIODICITY_OVRD=M")</f>
        <v>SPX US 11/20/15 P2700</v>
      </c>
    </row>
    <row r="5714" spans="1:7" x14ac:dyDescent="0.25">
      <c r="A5714">
        <v>0</v>
      </c>
      <c r="B5714" s="9">
        <v>8.7945205479452053E-6</v>
      </c>
      <c r="C5714" s="9" t="str">
        <f t="shared" si="178"/>
        <v>$H$5741</v>
      </c>
      <c r="D5714" s="9" t="str">
        <f t="shared" si="179"/>
        <v>H5741</v>
      </c>
      <c r="F5714">
        <v>114460</v>
      </c>
      <c r="G5714" s="1" t="str">
        <f>_xll.BDS("SPX Index","CHAIN_TICKERS", "CHAIN_STRIKE_PX_OVRD",F5714, "CHAIN_PUT_CALL_TYPE_OVRD=P", "CHAIN_PERIODICITY_OVRD=M")</f>
        <v>SPX US 11/20/15 P2700</v>
      </c>
    </row>
    <row r="5715" spans="1:7" x14ac:dyDescent="0.25">
      <c r="A5715">
        <v>0</v>
      </c>
      <c r="B5715" s="9">
        <v>8.4657534246575347E-6</v>
      </c>
      <c r="C5715" s="9" t="str">
        <f t="shared" si="178"/>
        <v>$H$5742</v>
      </c>
      <c r="D5715" s="9" t="str">
        <f t="shared" si="179"/>
        <v>H5742</v>
      </c>
      <c r="F5715">
        <v>114480</v>
      </c>
      <c r="G5715" s="1" t="str">
        <f>_xll.BDS("SPX Index","CHAIN_TICKERS", "CHAIN_STRIKE_PX_OVRD",F5715, "CHAIN_PUT_CALL_TYPE_OVRD=P", "CHAIN_PERIODICITY_OVRD=M")</f>
        <v>SPX US 11/20/15 P2700</v>
      </c>
    </row>
    <row r="5716" spans="1:7" x14ac:dyDescent="0.25">
      <c r="A5716">
        <v>0</v>
      </c>
      <c r="B5716" s="9">
        <v>8.0547945205479447E-6</v>
      </c>
      <c r="C5716" s="9" t="str">
        <f t="shared" si="178"/>
        <v>$H$5743</v>
      </c>
      <c r="D5716" s="9" t="str">
        <f t="shared" si="179"/>
        <v>H5743</v>
      </c>
      <c r="F5716">
        <v>114500</v>
      </c>
      <c r="G5716" s="1" t="str">
        <f>_xll.BDS("SPX Index","CHAIN_TICKERS", "CHAIN_STRIKE_PX_OVRD",F5716, "CHAIN_PUT_CALL_TYPE_OVRD=P", "CHAIN_PERIODICITY_OVRD=M")</f>
        <v>SPX US 11/20/15 P2700</v>
      </c>
    </row>
    <row r="5717" spans="1:7" x14ac:dyDescent="0.25">
      <c r="A5717">
        <v>0</v>
      </c>
      <c r="B5717" s="9">
        <v>8.0547945205479447E-6</v>
      </c>
      <c r="C5717" s="9" t="str">
        <f t="shared" si="178"/>
        <v>$H$5744</v>
      </c>
      <c r="D5717" s="9" t="str">
        <f t="shared" si="179"/>
        <v>H5744</v>
      </c>
      <c r="F5717">
        <v>114520</v>
      </c>
      <c r="G5717" s="1" t="str">
        <f>_xll.BDS("SPX Index","CHAIN_TICKERS", "CHAIN_STRIKE_PX_OVRD",F5717, "CHAIN_PUT_CALL_TYPE_OVRD=P", "CHAIN_PERIODICITY_OVRD=M")</f>
        <v>SPX US 11/20/15 P2700</v>
      </c>
    </row>
    <row r="5718" spans="1:7" x14ac:dyDescent="0.25">
      <c r="A5718">
        <v>0</v>
      </c>
      <c r="B5718" s="9">
        <v>7.8904109589041094E-6</v>
      </c>
      <c r="C5718" s="9" t="str">
        <f t="shared" si="178"/>
        <v>$H$5745</v>
      </c>
      <c r="D5718" s="9" t="str">
        <f t="shared" si="179"/>
        <v>H5745</v>
      </c>
      <c r="F5718">
        <v>114540</v>
      </c>
      <c r="G5718" s="1" t="str">
        <f>_xll.BDS("SPX Index","CHAIN_TICKERS", "CHAIN_STRIKE_PX_OVRD",F5718, "CHAIN_PUT_CALL_TYPE_OVRD=P", "CHAIN_PERIODICITY_OVRD=M")</f>
        <v>SPX US 11/20/15 P2700</v>
      </c>
    </row>
    <row r="5719" spans="1:7" x14ac:dyDescent="0.25">
      <c r="A5719">
        <v>0</v>
      </c>
      <c r="B5719" s="9">
        <v>8.4657534246575347E-6</v>
      </c>
      <c r="C5719" s="9" t="str">
        <f t="shared" si="178"/>
        <v>$H$5746</v>
      </c>
      <c r="D5719" s="9" t="str">
        <f t="shared" si="179"/>
        <v>H5746</v>
      </c>
      <c r="F5719">
        <v>114560</v>
      </c>
      <c r="G5719" s="1" t="str">
        <f>_xll.BDS("SPX Index","CHAIN_TICKERS", "CHAIN_STRIKE_PX_OVRD",F5719, "CHAIN_PUT_CALL_TYPE_OVRD=P", "CHAIN_PERIODICITY_OVRD=M")</f>
        <v>SPX US 11/20/15 P2700</v>
      </c>
    </row>
    <row r="5720" spans="1:7" x14ac:dyDescent="0.25">
      <c r="A5720">
        <v>3</v>
      </c>
      <c r="B5720" s="9">
        <v>8.3561643835616445E-6</v>
      </c>
      <c r="C5720" s="9" t="str">
        <f t="shared" si="178"/>
        <v>$H$5747</v>
      </c>
      <c r="D5720" s="9" t="str">
        <f t="shared" si="179"/>
        <v>H5747</v>
      </c>
      <c r="F5720">
        <v>114580</v>
      </c>
      <c r="G5720" s="1" t="str">
        <f>_xll.BDS("SPX Index","CHAIN_TICKERS", "CHAIN_STRIKE_PX_OVRD",F5720, "CHAIN_PUT_CALL_TYPE_OVRD=P", "CHAIN_PERIODICITY_OVRD=M")</f>
        <v>SPX US 11/20/15 P2700</v>
      </c>
    </row>
    <row r="5721" spans="1:7" x14ac:dyDescent="0.25">
      <c r="A5721">
        <v>0</v>
      </c>
      <c r="B5721" s="9">
        <v>7.5068493150684938E-6</v>
      </c>
      <c r="C5721" s="9" t="str">
        <f t="shared" si="178"/>
        <v>$H$5748</v>
      </c>
      <c r="D5721" s="9" t="str">
        <f t="shared" si="179"/>
        <v>H5748</v>
      </c>
      <c r="F5721">
        <v>114600</v>
      </c>
      <c r="G5721" s="1" t="str">
        <f>_xll.BDS("SPX Index","CHAIN_TICKERS", "CHAIN_STRIKE_PX_OVRD",F5721, "CHAIN_PUT_CALL_TYPE_OVRD=P", "CHAIN_PERIODICITY_OVRD=M")</f>
        <v>SPX US 11/20/15 P2700</v>
      </c>
    </row>
    <row r="5722" spans="1:7" x14ac:dyDescent="0.25">
      <c r="A5722">
        <v>0</v>
      </c>
      <c r="B5722" s="9">
        <v>7.5068493150684938E-6</v>
      </c>
      <c r="C5722" s="9" t="str">
        <f t="shared" si="178"/>
        <v>$H$5749</v>
      </c>
      <c r="D5722" s="9" t="str">
        <f t="shared" si="179"/>
        <v>H5749</v>
      </c>
      <c r="F5722">
        <v>114620</v>
      </c>
      <c r="G5722" s="1" t="str">
        <f>_xll.BDS("SPX Index","CHAIN_TICKERS", "CHAIN_STRIKE_PX_OVRD",F5722, "CHAIN_PUT_CALL_TYPE_OVRD=P", "CHAIN_PERIODICITY_OVRD=M")</f>
        <v>SPX US 11/20/15 P2700</v>
      </c>
    </row>
    <row r="5723" spans="1:7" x14ac:dyDescent="0.25">
      <c r="A5723">
        <v>0</v>
      </c>
      <c r="B5723" s="9">
        <v>8.4109589041095896E-6</v>
      </c>
      <c r="C5723" s="9" t="str">
        <f t="shared" si="178"/>
        <v>$H$5750</v>
      </c>
      <c r="D5723" s="9" t="str">
        <f t="shared" si="179"/>
        <v>H5750</v>
      </c>
      <c r="F5723">
        <v>114640</v>
      </c>
      <c r="G5723" s="1" t="str">
        <f>_xll.BDS("SPX Index","CHAIN_TICKERS", "CHAIN_STRIKE_PX_OVRD",F5723, "CHAIN_PUT_CALL_TYPE_OVRD=P", "CHAIN_PERIODICITY_OVRD=M")</f>
        <v>SPX US 11/20/15 P2700</v>
      </c>
    </row>
    <row r="5724" spans="1:7" x14ac:dyDescent="0.25">
      <c r="A5724">
        <v>0</v>
      </c>
      <c r="B5724" s="9">
        <v>8.2739726027397251E-6</v>
      </c>
      <c r="C5724" s="9" t="str">
        <f t="shared" si="178"/>
        <v>$H$5751</v>
      </c>
      <c r="D5724" s="9" t="str">
        <f t="shared" si="179"/>
        <v>H5751</v>
      </c>
      <c r="F5724">
        <v>114660</v>
      </c>
      <c r="G5724" s="1" t="str">
        <f>_xll.BDS("SPX Index","CHAIN_TICKERS", "CHAIN_STRIKE_PX_OVRD",F5724, "CHAIN_PUT_CALL_TYPE_OVRD=P", "CHAIN_PERIODICITY_OVRD=M")</f>
        <v>SPX US 11/20/15 P2700</v>
      </c>
    </row>
    <row r="5725" spans="1:7" x14ac:dyDescent="0.25">
      <c r="A5725">
        <v>0</v>
      </c>
      <c r="B5725" s="9">
        <v>7.4520547945205487E-6</v>
      </c>
      <c r="C5725" s="9" t="str">
        <f t="shared" si="178"/>
        <v>$H$5752</v>
      </c>
      <c r="D5725" s="9" t="str">
        <f t="shared" si="179"/>
        <v>H5752</v>
      </c>
      <c r="F5725">
        <v>114680</v>
      </c>
      <c r="G5725" s="1" t="str">
        <f>_xll.BDS("SPX Index","CHAIN_TICKERS", "CHAIN_STRIKE_PX_OVRD",F5725, "CHAIN_PUT_CALL_TYPE_OVRD=P", "CHAIN_PERIODICITY_OVRD=M")</f>
        <v>SPX US 11/20/15 P2700</v>
      </c>
    </row>
    <row r="5726" spans="1:7" x14ac:dyDescent="0.25">
      <c r="A5726">
        <v>0</v>
      </c>
      <c r="B5726" s="9">
        <v>6.904109589041096E-6</v>
      </c>
      <c r="C5726" s="9" t="str">
        <f t="shared" si="178"/>
        <v>$H$5753</v>
      </c>
      <c r="D5726" s="9" t="str">
        <f t="shared" si="179"/>
        <v>H5753</v>
      </c>
      <c r="F5726">
        <v>114700</v>
      </c>
      <c r="G5726" s="1" t="str">
        <f>_xll.BDS("SPX Index","CHAIN_TICKERS", "CHAIN_STRIKE_PX_OVRD",F5726, "CHAIN_PUT_CALL_TYPE_OVRD=P", "CHAIN_PERIODICITY_OVRD=M")</f>
        <v>SPX US 11/20/15 P2700</v>
      </c>
    </row>
    <row r="5727" spans="1:7" x14ac:dyDescent="0.25">
      <c r="A5727">
        <v>0</v>
      </c>
      <c r="B5727" s="9">
        <v>6.5205479452054794E-6</v>
      </c>
      <c r="C5727" s="9" t="str">
        <f t="shared" si="178"/>
        <v>$H$5754</v>
      </c>
      <c r="D5727" s="9" t="str">
        <f t="shared" si="179"/>
        <v>H5754</v>
      </c>
      <c r="F5727">
        <v>114720</v>
      </c>
      <c r="G5727" s="1" t="str">
        <f>_xll.BDS("SPX Index","CHAIN_TICKERS", "CHAIN_STRIKE_PX_OVRD",F5727, "CHAIN_PUT_CALL_TYPE_OVRD=P", "CHAIN_PERIODICITY_OVRD=M")</f>
        <v>SPX US 11/20/15 P2700</v>
      </c>
    </row>
    <row r="5728" spans="1:7" x14ac:dyDescent="0.25">
      <c r="A5728">
        <v>0</v>
      </c>
      <c r="B5728" s="9">
        <v>7.0958904109589047E-6</v>
      </c>
      <c r="C5728" s="9" t="str">
        <f t="shared" si="178"/>
        <v>$H$5755</v>
      </c>
      <c r="D5728" s="9" t="str">
        <f t="shared" si="179"/>
        <v>H5755</v>
      </c>
      <c r="F5728">
        <v>114740</v>
      </c>
      <c r="G5728" s="1" t="str">
        <f>_xll.BDS("SPX Index","CHAIN_TICKERS", "CHAIN_STRIKE_PX_OVRD",F5728, "CHAIN_PUT_CALL_TYPE_OVRD=P", "CHAIN_PERIODICITY_OVRD=M")</f>
        <v>SPX US 11/20/15 P2700</v>
      </c>
    </row>
    <row r="5729" spans="1:7" x14ac:dyDescent="0.25">
      <c r="A5729">
        <v>0</v>
      </c>
      <c r="B5729" s="9">
        <v>6.9589041095890411E-6</v>
      </c>
      <c r="C5729" s="9" t="str">
        <f t="shared" si="178"/>
        <v>$H$5756</v>
      </c>
      <c r="D5729" s="9" t="str">
        <f t="shared" si="179"/>
        <v>H5756</v>
      </c>
      <c r="F5729">
        <v>114760</v>
      </c>
      <c r="G5729" s="1" t="str">
        <f>_xll.BDS("SPX Index","CHAIN_TICKERS", "CHAIN_STRIKE_PX_OVRD",F5729, "CHAIN_PUT_CALL_TYPE_OVRD=P", "CHAIN_PERIODICITY_OVRD=M")</f>
        <v>SPX US 11/20/15 P2700</v>
      </c>
    </row>
    <row r="5730" spans="1:7" x14ac:dyDescent="0.25">
      <c r="A5730">
        <v>0</v>
      </c>
      <c r="B5730" s="9">
        <v>5.2602739726027396E-6</v>
      </c>
      <c r="C5730" s="9" t="str">
        <f t="shared" si="178"/>
        <v>$H$5757</v>
      </c>
      <c r="D5730" s="9" t="str">
        <f t="shared" si="179"/>
        <v>H5757</v>
      </c>
      <c r="F5730">
        <v>114780</v>
      </c>
      <c r="G5730" s="1" t="str">
        <f>_xll.BDS("SPX Index","CHAIN_TICKERS", "CHAIN_STRIKE_PX_OVRD",F5730, "CHAIN_PUT_CALL_TYPE_OVRD=P", "CHAIN_PERIODICITY_OVRD=M")</f>
        <v>SPX US 11/20/15 P2700</v>
      </c>
    </row>
    <row r="5731" spans="1:7" x14ac:dyDescent="0.25">
      <c r="A5731">
        <v>0</v>
      </c>
      <c r="B5731" s="9">
        <v>5.5068493150684934E-6</v>
      </c>
      <c r="C5731" s="9" t="str">
        <f t="shared" si="178"/>
        <v>$H$5758</v>
      </c>
      <c r="D5731" s="9" t="str">
        <f t="shared" si="179"/>
        <v>H5758</v>
      </c>
      <c r="F5731">
        <v>114800</v>
      </c>
      <c r="G5731" s="1" t="str">
        <f>_xll.BDS("SPX Index","CHAIN_TICKERS", "CHAIN_STRIKE_PX_OVRD",F5731, "CHAIN_PUT_CALL_TYPE_OVRD=P", "CHAIN_PERIODICITY_OVRD=M")</f>
        <v>SPX US 11/20/15 P2700</v>
      </c>
    </row>
    <row r="5732" spans="1:7" x14ac:dyDescent="0.25">
      <c r="A5732">
        <v>0</v>
      </c>
      <c r="B5732" s="9">
        <v>5.6438356164383562E-6</v>
      </c>
      <c r="C5732" s="9" t="str">
        <f t="shared" si="178"/>
        <v>$H$5759</v>
      </c>
      <c r="D5732" s="9" t="str">
        <f t="shared" si="179"/>
        <v>H5759</v>
      </c>
      <c r="F5732">
        <v>114820</v>
      </c>
      <c r="G5732" s="1" t="str">
        <f>_xll.BDS("SPX Index","CHAIN_TICKERS", "CHAIN_STRIKE_PX_OVRD",F5732, "CHAIN_PUT_CALL_TYPE_OVRD=P", "CHAIN_PERIODICITY_OVRD=M")</f>
        <v>SPX US 11/20/15 P2700</v>
      </c>
    </row>
    <row r="5733" spans="1:7" x14ac:dyDescent="0.25">
      <c r="A5733">
        <v>0</v>
      </c>
      <c r="B5733" s="9">
        <v>6.5205479452054794E-6</v>
      </c>
      <c r="C5733" s="9" t="str">
        <f t="shared" si="178"/>
        <v>$H$5760</v>
      </c>
      <c r="D5733" s="9" t="str">
        <f t="shared" si="179"/>
        <v>H5760</v>
      </c>
      <c r="F5733">
        <v>114840</v>
      </c>
      <c r="G5733" s="1" t="str">
        <f>_xll.BDS("SPX Index","CHAIN_TICKERS", "CHAIN_STRIKE_PX_OVRD",F5733, "CHAIN_PUT_CALL_TYPE_OVRD=P", "CHAIN_PERIODICITY_OVRD=M")</f>
        <v>SPX US 11/20/15 P2700</v>
      </c>
    </row>
    <row r="5734" spans="1:7" x14ac:dyDescent="0.25">
      <c r="A5734">
        <v>0</v>
      </c>
      <c r="B5734" s="9">
        <v>6.1095890410958903E-6</v>
      </c>
      <c r="C5734" s="9" t="str">
        <f t="shared" si="178"/>
        <v>$H$5761</v>
      </c>
      <c r="D5734" s="9" t="str">
        <f t="shared" si="179"/>
        <v>H5761</v>
      </c>
      <c r="F5734">
        <v>114860</v>
      </c>
      <c r="G5734" s="1" t="str">
        <f>_xll.BDS("SPX Index","CHAIN_TICKERS", "CHAIN_STRIKE_PX_OVRD",F5734, "CHAIN_PUT_CALL_TYPE_OVRD=P", "CHAIN_PERIODICITY_OVRD=M")</f>
        <v>SPX US 11/20/15 P2700</v>
      </c>
    </row>
    <row r="5735" spans="1:7" x14ac:dyDescent="0.25">
      <c r="A5735">
        <v>0</v>
      </c>
      <c r="B5735" s="9">
        <v>5.3698630136986307E-6</v>
      </c>
      <c r="C5735" s="9" t="str">
        <f t="shared" si="178"/>
        <v>$H$5762</v>
      </c>
      <c r="D5735" s="9" t="str">
        <f t="shared" si="179"/>
        <v>H5762</v>
      </c>
      <c r="F5735">
        <v>114880</v>
      </c>
      <c r="G5735" s="1" t="str">
        <f>_xll.BDS("SPX Index","CHAIN_TICKERS", "CHAIN_STRIKE_PX_OVRD",F5735, "CHAIN_PUT_CALL_TYPE_OVRD=P", "CHAIN_PERIODICITY_OVRD=M")</f>
        <v>SPX US 11/20/15 P2700</v>
      </c>
    </row>
    <row r="5736" spans="1:7" x14ac:dyDescent="0.25">
      <c r="A5736">
        <v>0</v>
      </c>
      <c r="B5736" s="9">
        <v>5.2876712328767122E-6</v>
      </c>
      <c r="C5736" s="9" t="str">
        <f t="shared" si="178"/>
        <v>$H$5763</v>
      </c>
      <c r="D5736" s="9" t="str">
        <f t="shared" si="179"/>
        <v>H5763</v>
      </c>
      <c r="F5736">
        <v>114900</v>
      </c>
      <c r="G5736" s="1" t="str">
        <f>_xll.BDS("SPX Index","CHAIN_TICKERS", "CHAIN_STRIKE_PX_OVRD",F5736, "CHAIN_PUT_CALL_TYPE_OVRD=P", "CHAIN_PERIODICITY_OVRD=M")</f>
        <v>SPX US 11/20/15 P2700</v>
      </c>
    </row>
    <row r="5737" spans="1:7" x14ac:dyDescent="0.25">
      <c r="A5737">
        <v>0</v>
      </c>
      <c r="B5737" s="9">
        <v>6.2739726027397265E-6</v>
      </c>
      <c r="C5737" s="9" t="str">
        <f t="shared" si="178"/>
        <v>$H$5764</v>
      </c>
      <c r="D5737" s="9" t="str">
        <f t="shared" si="179"/>
        <v>H5764</v>
      </c>
      <c r="F5737">
        <v>114920</v>
      </c>
      <c r="G5737" s="1" t="str">
        <f>_xll.BDS("SPX Index","CHAIN_TICKERS", "CHAIN_STRIKE_PX_OVRD",F5737, "CHAIN_PUT_CALL_TYPE_OVRD=P", "CHAIN_PERIODICITY_OVRD=M")</f>
        <v>SPX US 11/20/15 P2700</v>
      </c>
    </row>
    <row r="5738" spans="1:7" x14ac:dyDescent="0.25">
      <c r="A5738">
        <v>0</v>
      </c>
      <c r="B5738" s="9">
        <v>6.3561643835616441E-6</v>
      </c>
      <c r="C5738" s="9" t="str">
        <f t="shared" si="178"/>
        <v>$H$5765</v>
      </c>
      <c r="D5738" s="9" t="str">
        <f t="shared" si="179"/>
        <v>H5765</v>
      </c>
      <c r="F5738">
        <v>114940</v>
      </c>
      <c r="G5738" s="1" t="str">
        <f>_xll.BDS("SPX Index","CHAIN_TICKERS", "CHAIN_STRIKE_PX_OVRD",F5738, "CHAIN_PUT_CALL_TYPE_OVRD=P", "CHAIN_PERIODICITY_OVRD=M")</f>
        <v>SPX US 11/20/15 P2700</v>
      </c>
    </row>
    <row r="5739" spans="1:7" x14ac:dyDescent="0.25">
      <c r="A5739">
        <v>0</v>
      </c>
      <c r="B5739" s="9">
        <v>5.5616438356164385E-6</v>
      </c>
      <c r="C5739" s="9" t="str">
        <f t="shared" si="178"/>
        <v>$H$5766</v>
      </c>
      <c r="D5739" s="9" t="str">
        <f t="shared" si="179"/>
        <v>H5766</v>
      </c>
      <c r="F5739">
        <v>114960</v>
      </c>
      <c r="G5739" s="1" t="str">
        <f>_xll.BDS("SPX Index","CHAIN_TICKERS", "CHAIN_STRIKE_PX_OVRD",F5739, "CHAIN_PUT_CALL_TYPE_OVRD=P", "CHAIN_PERIODICITY_OVRD=M")</f>
        <v>SPX US 11/20/15 P2700</v>
      </c>
    </row>
    <row r="5740" spans="1:7" x14ac:dyDescent="0.25">
      <c r="A5740">
        <v>1</v>
      </c>
      <c r="B5740" s="9">
        <v>5.2328767123287671E-6</v>
      </c>
      <c r="C5740" s="9" t="str">
        <f t="shared" si="178"/>
        <v>$H$5767</v>
      </c>
      <c r="D5740" s="9" t="str">
        <f t="shared" si="179"/>
        <v>H5767</v>
      </c>
      <c r="F5740">
        <v>114980</v>
      </c>
      <c r="G5740" s="1" t="str">
        <f>_xll.BDS("SPX Index","CHAIN_TICKERS", "CHAIN_STRIKE_PX_OVRD",F5740, "CHAIN_PUT_CALL_TYPE_OVRD=P", "CHAIN_PERIODICITY_OVRD=M")</f>
        <v>SPX US 11/20/15 P2700</v>
      </c>
    </row>
    <row r="5741" spans="1:7" x14ac:dyDescent="0.25">
      <c r="A5741">
        <v>0</v>
      </c>
      <c r="B5741" s="9">
        <v>5.6438356164383562E-6</v>
      </c>
      <c r="C5741" s="9" t="str">
        <f t="shared" si="178"/>
        <v>$H$5768</v>
      </c>
      <c r="D5741" s="9" t="str">
        <f t="shared" si="179"/>
        <v>H5768</v>
      </c>
      <c r="F5741">
        <v>115000</v>
      </c>
      <c r="G5741" s="1" t="str">
        <f>_xll.BDS("SPX Index","CHAIN_TICKERS", "CHAIN_STRIKE_PX_OVRD",F5741, "CHAIN_PUT_CALL_TYPE_OVRD=P", "CHAIN_PERIODICITY_OVRD=M")</f>
        <v>SPX US 11/20/15 P2700</v>
      </c>
    </row>
    <row r="5742" spans="1:7" x14ac:dyDescent="0.25">
      <c r="A5742">
        <v>0</v>
      </c>
      <c r="B5742" s="9">
        <v>5.2876712328767122E-6</v>
      </c>
      <c r="C5742" s="9" t="str">
        <f t="shared" si="178"/>
        <v>$H$5769</v>
      </c>
      <c r="D5742" s="9" t="str">
        <f t="shared" si="179"/>
        <v>H5769</v>
      </c>
      <c r="F5742">
        <v>115020</v>
      </c>
      <c r="G5742" s="1" t="str">
        <f>_xll.BDS("SPX Index","CHAIN_TICKERS", "CHAIN_STRIKE_PX_OVRD",F5742, "CHAIN_PUT_CALL_TYPE_OVRD=P", "CHAIN_PERIODICITY_OVRD=M")</f>
        <v>SPX US 11/20/15 P2700</v>
      </c>
    </row>
    <row r="5743" spans="1:7" x14ac:dyDescent="0.25">
      <c r="A5743">
        <v>0</v>
      </c>
      <c r="B5743" s="9">
        <v>5.7808219178082189E-6</v>
      </c>
      <c r="C5743" s="9" t="str">
        <f t="shared" si="178"/>
        <v>$H$5770</v>
      </c>
      <c r="D5743" s="9" t="str">
        <f t="shared" si="179"/>
        <v>H5770</v>
      </c>
      <c r="F5743">
        <v>115040</v>
      </c>
      <c r="G5743" s="1" t="str">
        <f>_xll.BDS("SPX Index","CHAIN_TICKERS", "CHAIN_STRIKE_PX_OVRD",F5743, "CHAIN_PUT_CALL_TYPE_OVRD=P", "CHAIN_PERIODICITY_OVRD=M")</f>
        <v>SPX US 11/20/15 P2700</v>
      </c>
    </row>
    <row r="5744" spans="1:7" x14ac:dyDescent="0.25">
      <c r="A5744">
        <v>0</v>
      </c>
      <c r="B5744" s="9">
        <v>5.1506849315068494E-6</v>
      </c>
      <c r="C5744" s="9" t="str">
        <f t="shared" si="178"/>
        <v>$H$5771</v>
      </c>
      <c r="D5744" s="9" t="str">
        <f t="shared" si="179"/>
        <v>H5771</v>
      </c>
      <c r="F5744">
        <v>115060</v>
      </c>
      <c r="G5744" s="1" t="str">
        <f>_xll.BDS("SPX Index","CHAIN_TICKERS", "CHAIN_STRIKE_PX_OVRD",F5744, "CHAIN_PUT_CALL_TYPE_OVRD=P", "CHAIN_PERIODICITY_OVRD=M")</f>
        <v>SPX US 11/20/15 P2700</v>
      </c>
    </row>
    <row r="5745" spans="1:7" x14ac:dyDescent="0.25">
      <c r="A5745">
        <v>0</v>
      </c>
      <c r="B5745" s="9">
        <v>3.9726027397260273E-6</v>
      </c>
      <c r="C5745" s="9" t="str">
        <f t="shared" si="178"/>
        <v>$H$5772</v>
      </c>
      <c r="D5745" s="9" t="str">
        <f t="shared" si="179"/>
        <v>H5772</v>
      </c>
      <c r="F5745">
        <v>115080</v>
      </c>
      <c r="G5745" s="1" t="str">
        <f>_xll.BDS("SPX Index","CHAIN_TICKERS", "CHAIN_STRIKE_PX_OVRD",F5745, "CHAIN_PUT_CALL_TYPE_OVRD=P", "CHAIN_PERIODICITY_OVRD=M")</f>
        <v>SPX US 11/20/15 P2700</v>
      </c>
    </row>
    <row r="5746" spans="1:7" x14ac:dyDescent="0.25">
      <c r="A5746">
        <v>0</v>
      </c>
      <c r="B5746" s="9">
        <v>3.6164383561643837E-6</v>
      </c>
      <c r="C5746" s="9" t="str">
        <f t="shared" si="178"/>
        <v>$H$5773</v>
      </c>
      <c r="D5746" s="9" t="str">
        <f t="shared" si="179"/>
        <v>H5773</v>
      </c>
      <c r="F5746">
        <v>115100</v>
      </c>
      <c r="G5746" s="1" t="str">
        <f>_xll.BDS("SPX Index","CHAIN_TICKERS", "CHAIN_STRIKE_PX_OVRD",F5746, "CHAIN_PUT_CALL_TYPE_OVRD=P", "CHAIN_PERIODICITY_OVRD=M")</f>
        <v>SPX US 11/20/15 P2700</v>
      </c>
    </row>
    <row r="5747" spans="1:7" x14ac:dyDescent="0.25">
      <c r="A5747">
        <v>0</v>
      </c>
      <c r="B5747" s="9">
        <v>3.6164383561643837E-6</v>
      </c>
      <c r="C5747" s="9" t="str">
        <f t="shared" si="178"/>
        <v>$H$5774</v>
      </c>
      <c r="D5747" s="9" t="str">
        <f t="shared" si="179"/>
        <v>H5774</v>
      </c>
      <c r="F5747">
        <v>115120</v>
      </c>
      <c r="G5747" s="1" t="str">
        <f>_xll.BDS("SPX Index","CHAIN_TICKERS", "CHAIN_STRIKE_PX_OVRD",F5747, "CHAIN_PUT_CALL_TYPE_OVRD=P", "CHAIN_PERIODICITY_OVRD=M")</f>
        <v>SPX US 11/20/15 P2700</v>
      </c>
    </row>
    <row r="5748" spans="1:7" x14ac:dyDescent="0.25">
      <c r="A5748">
        <v>0</v>
      </c>
      <c r="B5748" s="9">
        <v>5.6438356164383562E-6</v>
      </c>
      <c r="C5748" s="9" t="str">
        <f t="shared" si="178"/>
        <v>$H$5775</v>
      </c>
      <c r="D5748" s="9" t="str">
        <f t="shared" si="179"/>
        <v>H5775</v>
      </c>
      <c r="F5748">
        <v>115140</v>
      </c>
      <c r="G5748" s="1" t="str">
        <f>_xll.BDS("SPX Index","CHAIN_TICKERS", "CHAIN_STRIKE_PX_OVRD",F5748, "CHAIN_PUT_CALL_TYPE_OVRD=P", "CHAIN_PERIODICITY_OVRD=M")</f>
        <v>SPX US 11/20/15 P2700</v>
      </c>
    </row>
    <row r="5749" spans="1:7" x14ac:dyDescent="0.25">
      <c r="A5749">
        <v>0</v>
      </c>
      <c r="B5749" s="9">
        <v>5.5616438356164385E-6</v>
      </c>
      <c r="C5749" s="9" t="str">
        <f t="shared" si="178"/>
        <v>$H$5776</v>
      </c>
      <c r="D5749" s="9" t="str">
        <f t="shared" si="179"/>
        <v>H5776</v>
      </c>
      <c r="F5749">
        <v>115160</v>
      </c>
      <c r="G5749" s="1" t="str">
        <f>_xll.BDS("SPX Index","CHAIN_TICKERS", "CHAIN_STRIKE_PX_OVRD",F5749, "CHAIN_PUT_CALL_TYPE_OVRD=P", "CHAIN_PERIODICITY_OVRD=M")</f>
        <v>SPX US 11/20/15 P2700</v>
      </c>
    </row>
    <row r="5750" spans="1:7" x14ac:dyDescent="0.25">
      <c r="A5750">
        <v>0</v>
      </c>
      <c r="B5750" s="9">
        <v>5.7808219178082189E-6</v>
      </c>
      <c r="C5750" s="9" t="str">
        <f t="shared" si="178"/>
        <v>$H$5777</v>
      </c>
      <c r="D5750" s="9" t="str">
        <f t="shared" si="179"/>
        <v>H5777</v>
      </c>
      <c r="F5750">
        <v>115180</v>
      </c>
      <c r="G5750" s="1" t="str">
        <f>_xll.BDS("SPX Index","CHAIN_TICKERS", "CHAIN_STRIKE_PX_OVRD",F5750, "CHAIN_PUT_CALL_TYPE_OVRD=P", "CHAIN_PERIODICITY_OVRD=M")</f>
        <v>SPX US 11/20/15 P2700</v>
      </c>
    </row>
    <row r="5751" spans="1:7" x14ac:dyDescent="0.25">
      <c r="A5751">
        <v>0</v>
      </c>
      <c r="B5751" s="9">
        <v>5.6438356164383562E-6</v>
      </c>
      <c r="C5751" s="9" t="str">
        <f t="shared" si="178"/>
        <v>$H$5778</v>
      </c>
      <c r="D5751" s="9" t="str">
        <f t="shared" si="179"/>
        <v>H5778</v>
      </c>
      <c r="F5751">
        <v>115200</v>
      </c>
      <c r="G5751" s="1" t="str">
        <f>_xll.BDS("SPX Index","CHAIN_TICKERS", "CHAIN_STRIKE_PX_OVRD",F5751, "CHAIN_PUT_CALL_TYPE_OVRD=P", "CHAIN_PERIODICITY_OVRD=M")</f>
        <v>SPX US 11/20/15 P2700</v>
      </c>
    </row>
    <row r="5752" spans="1:7" x14ac:dyDescent="0.25">
      <c r="A5752">
        <v>0</v>
      </c>
      <c r="B5752" s="9">
        <v>5.2328767123287671E-6</v>
      </c>
      <c r="C5752" s="9" t="str">
        <f t="shared" si="178"/>
        <v>$H$5779</v>
      </c>
      <c r="D5752" s="9" t="str">
        <f t="shared" si="179"/>
        <v>H5779</v>
      </c>
      <c r="F5752">
        <v>115220</v>
      </c>
      <c r="G5752" s="1" t="str">
        <f>_xll.BDS("SPX Index","CHAIN_TICKERS", "CHAIN_STRIKE_PX_OVRD",F5752, "CHAIN_PUT_CALL_TYPE_OVRD=P", "CHAIN_PERIODICITY_OVRD=M")</f>
        <v>SPX US 11/20/15 P2700</v>
      </c>
    </row>
    <row r="5753" spans="1:7" x14ac:dyDescent="0.25">
      <c r="A5753">
        <v>0</v>
      </c>
      <c r="B5753" s="9">
        <v>5.3698630136986307E-6</v>
      </c>
      <c r="C5753" s="9" t="str">
        <f t="shared" si="178"/>
        <v>$H$5780</v>
      </c>
      <c r="D5753" s="9" t="str">
        <f t="shared" si="179"/>
        <v>H5780</v>
      </c>
      <c r="F5753">
        <v>115240</v>
      </c>
      <c r="G5753" s="1" t="str">
        <f>_xll.BDS("SPX Index","CHAIN_TICKERS", "CHAIN_STRIKE_PX_OVRD",F5753, "CHAIN_PUT_CALL_TYPE_OVRD=P", "CHAIN_PERIODICITY_OVRD=M")</f>
        <v>SPX US 11/20/15 P2700</v>
      </c>
    </row>
    <row r="5754" spans="1:7" x14ac:dyDescent="0.25">
      <c r="A5754">
        <v>0</v>
      </c>
      <c r="B5754" s="9">
        <v>4.9589041095890407E-6</v>
      </c>
      <c r="C5754" s="9" t="str">
        <f t="shared" si="178"/>
        <v>$H$5781</v>
      </c>
      <c r="D5754" s="9" t="str">
        <f t="shared" si="179"/>
        <v>H5781</v>
      </c>
      <c r="F5754">
        <v>115260</v>
      </c>
      <c r="G5754" s="1" t="str">
        <f>_xll.BDS("SPX Index","CHAIN_TICKERS", "CHAIN_STRIKE_PX_OVRD",F5754, "CHAIN_PUT_CALL_TYPE_OVRD=P", "CHAIN_PERIODICITY_OVRD=M")</f>
        <v>SPX US 11/20/15 P2700</v>
      </c>
    </row>
    <row r="5755" spans="1:7" x14ac:dyDescent="0.25">
      <c r="A5755">
        <v>0</v>
      </c>
      <c r="B5755" s="9">
        <v>4.9589041095890407E-6</v>
      </c>
      <c r="C5755" s="9" t="str">
        <f t="shared" si="178"/>
        <v>$H$5782</v>
      </c>
      <c r="D5755" s="9" t="str">
        <f t="shared" si="179"/>
        <v>H5782</v>
      </c>
      <c r="F5755">
        <v>115280</v>
      </c>
      <c r="G5755" s="1" t="str">
        <f>_xll.BDS("SPX Index","CHAIN_TICKERS", "CHAIN_STRIKE_PX_OVRD",F5755, "CHAIN_PUT_CALL_TYPE_OVRD=P", "CHAIN_PERIODICITY_OVRD=M")</f>
        <v>SPX US 11/20/15 P2700</v>
      </c>
    </row>
    <row r="5756" spans="1:7" x14ac:dyDescent="0.25">
      <c r="A5756">
        <v>0</v>
      </c>
      <c r="B5756" s="9">
        <v>4.7123287671232869E-6</v>
      </c>
      <c r="C5756" s="9" t="str">
        <f t="shared" si="178"/>
        <v>$H$5783</v>
      </c>
      <c r="D5756" s="9" t="str">
        <f t="shared" si="179"/>
        <v>H5783</v>
      </c>
      <c r="F5756">
        <v>115300</v>
      </c>
      <c r="G5756" s="1" t="str">
        <f>_xll.BDS("SPX Index","CHAIN_TICKERS", "CHAIN_STRIKE_PX_OVRD",F5756, "CHAIN_PUT_CALL_TYPE_OVRD=P", "CHAIN_PERIODICITY_OVRD=M")</f>
        <v>SPX US 11/20/15 P2700</v>
      </c>
    </row>
    <row r="5757" spans="1:7" x14ac:dyDescent="0.25">
      <c r="A5757">
        <v>0</v>
      </c>
      <c r="B5757" s="9">
        <v>4.575342465753425E-6</v>
      </c>
      <c r="C5757" s="9" t="str">
        <f t="shared" si="178"/>
        <v>$H$5784</v>
      </c>
      <c r="D5757" s="9" t="str">
        <f t="shared" si="179"/>
        <v>H5784</v>
      </c>
      <c r="F5757">
        <v>115320</v>
      </c>
      <c r="G5757" s="1" t="str">
        <f>_xll.BDS("SPX Index","CHAIN_TICKERS", "CHAIN_STRIKE_PX_OVRD",F5757, "CHAIN_PUT_CALL_TYPE_OVRD=P", "CHAIN_PERIODICITY_OVRD=M")</f>
        <v>SPX US 11/20/15 P2700</v>
      </c>
    </row>
    <row r="5758" spans="1:7" x14ac:dyDescent="0.25">
      <c r="A5758">
        <v>0</v>
      </c>
      <c r="B5758" s="9">
        <v>3.9999999999999998E-6</v>
      </c>
      <c r="C5758" s="9" t="str">
        <f t="shared" si="178"/>
        <v>$H$5785</v>
      </c>
      <c r="D5758" s="9" t="str">
        <f t="shared" si="179"/>
        <v>H5785</v>
      </c>
      <c r="F5758">
        <v>115340</v>
      </c>
      <c r="G5758" s="1" t="str">
        <f>_xll.BDS("SPX Index","CHAIN_TICKERS", "CHAIN_STRIKE_PX_OVRD",F5758, "CHAIN_PUT_CALL_TYPE_OVRD=P", "CHAIN_PERIODICITY_OVRD=M")</f>
        <v>SPX US 11/20/15 P2700</v>
      </c>
    </row>
    <row r="5759" spans="1:7" x14ac:dyDescent="0.25">
      <c r="A5759">
        <v>1</v>
      </c>
      <c r="B5759" s="9">
        <v>3.4794520547945205E-6</v>
      </c>
      <c r="C5759" s="9" t="str">
        <f t="shared" si="178"/>
        <v>$H$5786</v>
      </c>
      <c r="D5759" s="9" t="str">
        <f t="shared" si="179"/>
        <v>H5786</v>
      </c>
      <c r="F5759">
        <v>115360</v>
      </c>
      <c r="G5759" s="1" t="str">
        <f>_xll.BDS("SPX Index","CHAIN_TICKERS", "CHAIN_STRIKE_PX_OVRD",F5759, "CHAIN_PUT_CALL_TYPE_OVRD=P", "CHAIN_PERIODICITY_OVRD=M")</f>
        <v>SPX US 11/20/15 P2700</v>
      </c>
    </row>
    <row r="5760" spans="1:7" x14ac:dyDescent="0.25">
      <c r="A5760">
        <v>0</v>
      </c>
      <c r="B5760" s="9">
        <v>3.6986301369863018E-6</v>
      </c>
      <c r="C5760" s="9" t="str">
        <f t="shared" si="178"/>
        <v>$H$5787</v>
      </c>
      <c r="D5760" s="9" t="str">
        <f t="shared" si="179"/>
        <v>H5787</v>
      </c>
      <c r="F5760">
        <v>115380</v>
      </c>
      <c r="G5760" s="1" t="str">
        <f>_xll.BDS("SPX Index","CHAIN_TICKERS", "CHAIN_STRIKE_PX_OVRD",F5760, "CHAIN_PUT_CALL_TYPE_OVRD=P", "CHAIN_PERIODICITY_OVRD=M")</f>
        <v>SPX US 11/20/15 P2700</v>
      </c>
    </row>
    <row r="5761" spans="1:7" x14ac:dyDescent="0.25">
      <c r="A5761">
        <v>0</v>
      </c>
      <c r="B5761" s="9">
        <v>3.4794520547945205E-6</v>
      </c>
      <c r="C5761" s="9" t="str">
        <f t="shared" si="178"/>
        <v>$H$5788</v>
      </c>
      <c r="D5761" s="9" t="str">
        <f t="shared" si="179"/>
        <v>H5788</v>
      </c>
      <c r="F5761">
        <v>115400</v>
      </c>
      <c r="G5761" s="1" t="str">
        <f>_xll.BDS("SPX Index","CHAIN_TICKERS", "CHAIN_STRIKE_PX_OVRD",F5761, "CHAIN_PUT_CALL_TYPE_OVRD=P", "CHAIN_PERIODICITY_OVRD=M")</f>
        <v>SPX US 11/20/15 P2700</v>
      </c>
    </row>
    <row r="5762" spans="1:7" x14ac:dyDescent="0.25">
      <c r="A5762">
        <v>0</v>
      </c>
      <c r="B5762" s="9">
        <v>4.0273972602739724E-6</v>
      </c>
      <c r="C5762" s="9" t="str">
        <f t="shared" si="178"/>
        <v>$H$5789</v>
      </c>
      <c r="D5762" s="9" t="str">
        <f t="shared" si="179"/>
        <v>H5789</v>
      </c>
      <c r="F5762">
        <v>115420</v>
      </c>
      <c r="G5762" s="1" t="str">
        <f>_xll.BDS("SPX Index","CHAIN_TICKERS", "CHAIN_STRIKE_PX_OVRD",F5762, "CHAIN_PUT_CALL_TYPE_OVRD=P", "CHAIN_PERIODICITY_OVRD=M")</f>
        <v>SPX US 11/20/15 P2700</v>
      </c>
    </row>
    <row r="5763" spans="1:7" x14ac:dyDescent="0.25">
      <c r="A5763">
        <v>0</v>
      </c>
      <c r="B5763" s="9">
        <v>3.7260273972602743E-6</v>
      </c>
      <c r="C5763" s="9" t="str">
        <f t="shared" si="178"/>
        <v>$H$5790</v>
      </c>
      <c r="D5763" s="9" t="str">
        <f t="shared" si="179"/>
        <v>H5790</v>
      </c>
      <c r="F5763">
        <v>115440</v>
      </c>
      <c r="G5763" s="1" t="str">
        <f>_xll.BDS("SPX Index","CHAIN_TICKERS", "CHAIN_STRIKE_PX_OVRD",F5763, "CHAIN_PUT_CALL_TYPE_OVRD=P", "CHAIN_PERIODICITY_OVRD=M")</f>
        <v>SPX US 11/20/15 P2700</v>
      </c>
    </row>
    <row r="5764" spans="1:7" x14ac:dyDescent="0.25">
      <c r="A5764">
        <v>0</v>
      </c>
      <c r="B5764" s="9">
        <v>2.767123287671233E-6</v>
      </c>
      <c r="C5764" s="9" t="str">
        <f t="shared" ref="C5764:C5827" si="180">ADDRESS(ROW(B5764)+MATCH(1,B5764:B5790),8)</f>
        <v>$H$5791</v>
      </c>
      <c r="D5764" s="9" t="str">
        <f t="shared" ref="D5764:D5827" si="181">"H"&amp;(ROW(B5764)+MATCH(1,B5764:B5790))</f>
        <v>H5791</v>
      </c>
      <c r="F5764">
        <v>115460</v>
      </c>
      <c r="G5764" s="1" t="str">
        <f>_xll.BDS("SPX Index","CHAIN_TICKERS", "CHAIN_STRIKE_PX_OVRD",F5764, "CHAIN_PUT_CALL_TYPE_OVRD=P", "CHAIN_PERIODICITY_OVRD=M")</f>
        <v>SPX US 11/20/15 P2700</v>
      </c>
    </row>
    <row r="5765" spans="1:7" x14ac:dyDescent="0.25">
      <c r="A5765">
        <v>0</v>
      </c>
      <c r="B5765" s="9">
        <v>2.767123287671233E-6</v>
      </c>
      <c r="C5765" s="9" t="str">
        <f t="shared" si="180"/>
        <v>$H$5792</v>
      </c>
      <c r="D5765" s="9" t="str">
        <f t="shared" si="181"/>
        <v>H5792</v>
      </c>
      <c r="F5765">
        <v>115480</v>
      </c>
      <c r="G5765" s="1" t="str">
        <f>_xll.BDS("SPX Index","CHAIN_TICKERS", "CHAIN_STRIKE_PX_OVRD",F5765, "CHAIN_PUT_CALL_TYPE_OVRD=P", "CHAIN_PERIODICITY_OVRD=M")</f>
        <v>SPX US 11/20/15 P2700</v>
      </c>
    </row>
    <row r="5766" spans="1:7" x14ac:dyDescent="0.25">
      <c r="A5766">
        <v>0</v>
      </c>
      <c r="B5766" s="9">
        <v>2.4383561643835615E-6</v>
      </c>
      <c r="C5766" s="9" t="str">
        <f t="shared" si="180"/>
        <v>$H$5793</v>
      </c>
      <c r="D5766" s="9" t="str">
        <f t="shared" si="181"/>
        <v>H5793</v>
      </c>
      <c r="F5766">
        <v>115500</v>
      </c>
      <c r="G5766" s="1" t="str">
        <f>_xll.BDS("SPX Index","CHAIN_TICKERS", "CHAIN_STRIKE_PX_OVRD",F5766, "CHAIN_PUT_CALL_TYPE_OVRD=P", "CHAIN_PERIODICITY_OVRD=M")</f>
        <v>SPX US 11/20/15 P2700</v>
      </c>
    </row>
    <row r="5767" spans="1:7" x14ac:dyDescent="0.25">
      <c r="A5767">
        <v>0</v>
      </c>
      <c r="B5767" s="9">
        <v>3.3424657534246574E-6</v>
      </c>
      <c r="C5767" s="9" t="str">
        <f t="shared" si="180"/>
        <v>$H$5794</v>
      </c>
      <c r="D5767" s="9" t="str">
        <f t="shared" si="181"/>
        <v>H5794</v>
      </c>
      <c r="F5767">
        <v>115520</v>
      </c>
      <c r="G5767" s="1" t="str">
        <f>_xll.BDS("SPX Index","CHAIN_TICKERS", "CHAIN_STRIKE_PX_OVRD",F5767, "CHAIN_PUT_CALL_TYPE_OVRD=P", "CHAIN_PERIODICITY_OVRD=M")</f>
        <v>SPX US 11/20/15 P2700</v>
      </c>
    </row>
    <row r="5768" spans="1:7" x14ac:dyDescent="0.25">
      <c r="A5768">
        <v>0</v>
      </c>
      <c r="B5768" s="9">
        <v>2.6301369863013698E-6</v>
      </c>
      <c r="C5768" s="9" t="str">
        <f t="shared" si="180"/>
        <v>$H$5795</v>
      </c>
      <c r="D5768" s="9" t="str">
        <f t="shared" si="181"/>
        <v>H5795</v>
      </c>
      <c r="F5768">
        <v>115540</v>
      </c>
      <c r="G5768" s="1" t="str">
        <f>_xll.BDS("SPX Index","CHAIN_TICKERS", "CHAIN_STRIKE_PX_OVRD",F5768, "CHAIN_PUT_CALL_TYPE_OVRD=P", "CHAIN_PERIODICITY_OVRD=M")</f>
        <v>SPX US 11/20/15 P2700</v>
      </c>
    </row>
    <row r="5769" spans="1:7" x14ac:dyDescent="0.25">
      <c r="A5769">
        <v>0</v>
      </c>
      <c r="B5769" s="9">
        <v>3.5616438356164386E-6</v>
      </c>
      <c r="C5769" s="9" t="str">
        <f t="shared" si="180"/>
        <v>$H$5796</v>
      </c>
      <c r="D5769" s="9" t="str">
        <f t="shared" si="181"/>
        <v>H5796</v>
      </c>
      <c r="F5769">
        <v>115560</v>
      </c>
      <c r="G5769" s="1" t="str">
        <f>_xll.BDS("SPX Index","CHAIN_TICKERS", "CHAIN_STRIKE_PX_OVRD",F5769, "CHAIN_PUT_CALL_TYPE_OVRD=P", "CHAIN_PERIODICITY_OVRD=M")</f>
        <v>SPX US 11/20/15 P2700</v>
      </c>
    </row>
    <row r="5770" spans="1:7" x14ac:dyDescent="0.25">
      <c r="A5770">
        <v>0</v>
      </c>
      <c r="B5770" s="9">
        <v>4.0547945205479449E-6</v>
      </c>
      <c r="C5770" s="9" t="str">
        <f t="shared" si="180"/>
        <v>$H$5797</v>
      </c>
      <c r="D5770" s="9" t="str">
        <f t="shared" si="181"/>
        <v>H5797</v>
      </c>
      <c r="F5770">
        <v>115580</v>
      </c>
      <c r="G5770" s="1" t="str">
        <f>_xll.BDS("SPX Index","CHAIN_TICKERS", "CHAIN_STRIKE_PX_OVRD",F5770, "CHAIN_PUT_CALL_TYPE_OVRD=P", "CHAIN_PERIODICITY_OVRD=M")</f>
        <v>SPX US 11/20/15 P2700</v>
      </c>
    </row>
    <row r="5771" spans="1:7" x14ac:dyDescent="0.25">
      <c r="A5771">
        <v>0</v>
      </c>
      <c r="B5771" s="9">
        <v>5.0410958904109592E-6</v>
      </c>
      <c r="C5771" s="9" t="str">
        <f t="shared" si="180"/>
        <v>$H$5798</v>
      </c>
      <c r="D5771" s="9" t="str">
        <f t="shared" si="181"/>
        <v>H5798</v>
      </c>
      <c r="F5771">
        <v>115600</v>
      </c>
      <c r="G5771" s="1" t="str">
        <f>_xll.BDS("SPX Index","CHAIN_TICKERS", "CHAIN_STRIKE_PX_OVRD",F5771, "CHAIN_PUT_CALL_TYPE_OVRD=P", "CHAIN_PERIODICITY_OVRD=M")</f>
        <v>SPX US 11/20/15 P2700</v>
      </c>
    </row>
    <row r="5772" spans="1:7" x14ac:dyDescent="0.25">
      <c r="A5772">
        <v>0</v>
      </c>
      <c r="B5772" s="9">
        <v>5.1506849315068494E-6</v>
      </c>
      <c r="C5772" s="9" t="str">
        <f t="shared" si="180"/>
        <v>$H$5799</v>
      </c>
      <c r="D5772" s="9" t="str">
        <f t="shared" si="181"/>
        <v>H5799</v>
      </c>
      <c r="F5772">
        <v>115620</v>
      </c>
      <c r="G5772" s="1" t="str">
        <f>_xll.BDS("SPX Index","CHAIN_TICKERS", "CHAIN_STRIKE_PX_OVRD",F5772, "CHAIN_PUT_CALL_TYPE_OVRD=P", "CHAIN_PERIODICITY_OVRD=M")</f>
        <v>SPX US 11/20/15 P2700</v>
      </c>
    </row>
    <row r="5773" spans="1:7" x14ac:dyDescent="0.25">
      <c r="A5773">
        <v>0</v>
      </c>
      <c r="B5773" s="9">
        <v>5.0410958904109592E-6</v>
      </c>
      <c r="C5773" s="9" t="str">
        <f t="shared" si="180"/>
        <v>$H$5800</v>
      </c>
      <c r="D5773" s="9" t="str">
        <f t="shared" si="181"/>
        <v>H5800</v>
      </c>
      <c r="F5773">
        <v>115640</v>
      </c>
      <c r="G5773" s="1" t="str">
        <f>_xll.BDS("SPX Index","CHAIN_TICKERS", "CHAIN_STRIKE_PX_OVRD",F5773, "CHAIN_PUT_CALL_TYPE_OVRD=P", "CHAIN_PERIODICITY_OVRD=M")</f>
        <v>SPX US 11/20/15 P2700</v>
      </c>
    </row>
    <row r="5774" spans="1:7" x14ac:dyDescent="0.25">
      <c r="A5774">
        <v>0</v>
      </c>
      <c r="B5774" s="9">
        <v>5.0136986301369858E-6</v>
      </c>
      <c r="C5774" s="9" t="str">
        <f t="shared" si="180"/>
        <v>$H$5801</v>
      </c>
      <c r="D5774" s="9" t="str">
        <f t="shared" si="181"/>
        <v>H5801</v>
      </c>
      <c r="F5774">
        <v>115660</v>
      </c>
      <c r="G5774" s="1" t="str">
        <f>_xll.BDS("SPX Index","CHAIN_TICKERS", "CHAIN_STRIKE_PX_OVRD",F5774, "CHAIN_PUT_CALL_TYPE_OVRD=P", "CHAIN_PERIODICITY_OVRD=M")</f>
        <v>SPX US 11/20/15 P2700</v>
      </c>
    </row>
    <row r="5775" spans="1:7" x14ac:dyDescent="0.25">
      <c r="A5775">
        <v>0</v>
      </c>
      <c r="B5775" s="9">
        <v>4.821917808219178E-6</v>
      </c>
      <c r="C5775" s="9" t="str">
        <f t="shared" si="180"/>
        <v>$H$5802</v>
      </c>
      <c r="D5775" s="9" t="str">
        <f t="shared" si="181"/>
        <v>H5802</v>
      </c>
      <c r="F5775">
        <v>115680</v>
      </c>
      <c r="G5775" s="1" t="str">
        <f>_xll.BDS("SPX Index","CHAIN_TICKERS", "CHAIN_STRIKE_PX_OVRD",F5775, "CHAIN_PUT_CALL_TYPE_OVRD=P", "CHAIN_PERIODICITY_OVRD=M")</f>
        <v>SPX US 11/20/15 P2700</v>
      </c>
    </row>
    <row r="5776" spans="1:7" x14ac:dyDescent="0.25">
      <c r="A5776">
        <v>0</v>
      </c>
      <c r="B5776" s="9">
        <v>4.5205479452054799E-6</v>
      </c>
      <c r="C5776" s="9" t="str">
        <f t="shared" si="180"/>
        <v>$H$5803</v>
      </c>
      <c r="D5776" s="9" t="str">
        <f t="shared" si="181"/>
        <v>H5803</v>
      </c>
      <c r="F5776">
        <v>115700</v>
      </c>
      <c r="G5776" s="1" t="str">
        <f>_xll.BDS("SPX Index","CHAIN_TICKERS", "CHAIN_STRIKE_PX_OVRD",F5776, "CHAIN_PUT_CALL_TYPE_OVRD=P", "CHAIN_PERIODICITY_OVRD=M")</f>
        <v>SPX US 11/20/15 P2700</v>
      </c>
    </row>
    <row r="5777" spans="1:7" x14ac:dyDescent="0.25">
      <c r="A5777">
        <v>0</v>
      </c>
      <c r="B5777" s="9">
        <v>5.0958904109589043E-6</v>
      </c>
      <c r="C5777" s="9" t="str">
        <f t="shared" si="180"/>
        <v>$H$5804</v>
      </c>
      <c r="D5777" s="9" t="str">
        <f t="shared" si="181"/>
        <v>H5804</v>
      </c>
      <c r="F5777">
        <v>115720</v>
      </c>
      <c r="G5777" s="1" t="str">
        <f>_xll.BDS("SPX Index","CHAIN_TICKERS", "CHAIN_STRIKE_PX_OVRD",F5777, "CHAIN_PUT_CALL_TYPE_OVRD=P", "CHAIN_PERIODICITY_OVRD=M")</f>
        <v>SPX US 11/20/15 P2700</v>
      </c>
    </row>
    <row r="5778" spans="1:7" x14ac:dyDescent="0.25">
      <c r="A5778">
        <v>0</v>
      </c>
      <c r="B5778" s="9">
        <v>4.6575342465753427E-6</v>
      </c>
      <c r="C5778" s="9" t="str">
        <f t="shared" si="180"/>
        <v>$H$5805</v>
      </c>
      <c r="D5778" s="9" t="str">
        <f t="shared" si="181"/>
        <v>H5805</v>
      </c>
      <c r="F5778">
        <v>115740</v>
      </c>
      <c r="G5778" s="1" t="str">
        <f>_xll.BDS("SPX Index","CHAIN_TICKERS", "CHAIN_STRIKE_PX_OVRD",F5778, "CHAIN_PUT_CALL_TYPE_OVRD=P", "CHAIN_PERIODICITY_OVRD=M")</f>
        <v>SPX US 11/20/15 P2700</v>
      </c>
    </row>
    <row r="5779" spans="1:7" x14ac:dyDescent="0.25">
      <c r="A5779">
        <v>0</v>
      </c>
      <c r="B5779" s="9">
        <v>4.3013698630136987E-6</v>
      </c>
      <c r="C5779" s="9" t="str">
        <f t="shared" si="180"/>
        <v>$H$5806</v>
      </c>
      <c r="D5779" s="9" t="str">
        <f t="shared" si="181"/>
        <v>H5806</v>
      </c>
      <c r="F5779">
        <v>115760</v>
      </c>
      <c r="G5779" s="1" t="str">
        <f>_xll.BDS("SPX Index","CHAIN_TICKERS", "CHAIN_STRIKE_PX_OVRD",F5779, "CHAIN_PUT_CALL_TYPE_OVRD=P", "CHAIN_PERIODICITY_OVRD=M")</f>
        <v>SPX US 11/20/15 P2700</v>
      </c>
    </row>
    <row r="5780" spans="1:7" x14ac:dyDescent="0.25">
      <c r="A5780">
        <v>0</v>
      </c>
      <c r="B5780" s="9">
        <v>4.4109589041095889E-6</v>
      </c>
      <c r="C5780" s="9" t="str">
        <f t="shared" si="180"/>
        <v>$H$5807</v>
      </c>
      <c r="D5780" s="9" t="str">
        <f t="shared" si="181"/>
        <v>H5807</v>
      </c>
      <c r="F5780">
        <v>115780</v>
      </c>
      <c r="G5780" s="1" t="str">
        <f>_xll.BDS("SPX Index","CHAIN_TICKERS", "CHAIN_STRIKE_PX_OVRD",F5780, "CHAIN_PUT_CALL_TYPE_OVRD=P", "CHAIN_PERIODICITY_OVRD=M")</f>
        <v>SPX US 11/20/15 P2700</v>
      </c>
    </row>
    <row r="5781" spans="1:7" x14ac:dyDescent="0.25">
      <c r="A5781">
        <v>0</v>
      </c>
      <c r="B5781" s="9">
        <v>4.4383561643835615E-6</v>
      </c>
      <c r="C5781" s="9" t="str">
        <f t="shared" si="180"/>
        <v>$H$5808</v>
      </c>
      <c r="D5781" s="9" t="str">
        <f t="shared" si="181"/>
        <v>H5808</v>
      </c>
      <c r="F5781">
        <v>115800</v>
      </c>
      <c r="G5781" s="1" t="str">
        <f>_xll.BDS("SPX Index","CHAIN_TICKERS", "CHAIN_STRIKE_PX_OVRD",F5781, "CHAIN_PUT_CALL_TYPE_OVRD=P", "CHAIN_PERIODICITY_OVRD=M")</f>
        <v>SPX US 11/20/15 P2700</v>
      </c>
    </row>
    <row r="5782" spans="1:7" x14ac:dyDescent="0.25">
      <c r="A5782">
        <v>0</v>
      </c>
      <c r="B5782" s="9">
        <v>4.9589041095890407E-6</v>
      </c>
      <c r="C5782" s="9" t="str">
        <f t="shared" si="180"/>
        <v>$H$5809</v>
      </c>
      <c r="D5782" s="9" t="str">
        <f t="shared" si="181"/>
        <v>H5809</v>
      </c>
      <c r="F5782">
        <v>115820</v>
      </c>
      <c r="G5782" s="1" t="str">
        <f>_xll.BDS("SPX Index","CHAIN_TICKERS", "CHAIN_STRIKE_PX_OVRD",F5782, "CHAIN_PUT_CALL_TYPE_OVRD=P", "CHAIN_PERIODICITY_OVRD=M")</f>
        <v>SPX US 11/20/15 P2700</v>
      </c>
    </row>
    <row r="5783" spans="1:7" x14ac:dyDescent="0.25">
      <c r="A5783">
        <v>0</v>
      </c>
      <c r="B5783" s="9">
        <v>4.7123287671232869E-6</v>
      </c>
      <c r="C5783" s="9" t="str">
        <f t="shared" si="180"/>
        <v>$H$5810</v>
      </c>
      <c r="D5783" s="9" t="str">
        <f t="shared" si="181"/>
        <v>H5810</v>
      </c>
      <c r="F5783">
        <v>115840</v>
      </c>
      <c r="G5783" s="1" t="str">
        <f>_xll.BDS("SPX Index","CHAIN_TICKERS", "CHAIN_STRIKE_PX_OVRD",F5783, "CHAIN_PUT_CALL_TYPE_OVRD=P", "CHAIN_PERIODICITY_OVRD=M")</f>
        <v>SPX US 11/20/15 P2700</v>
      </c>
    </row>
    <row r="5784" spans="1:7" x14ac:dyDescent="0.25">
      <c r="A5784">
        <v>3</v>
      </c>
      <c r="B5784" s="9">
        <v>4.9589041095890407E-6</v>
      </c>
      <c r="C5784" s="9" t="str">
        <f t="shared" si="180"/>
        <v>$H$5811</v>
      </c>
      <c r="D5784" s="9" t="str">
        <f t="shared" si="181"/>
        <v>H5811</v>
      </c>
      <c r="F5784">
        <v>115860</v>
      </c>
      <c r="G5784" s="1" t="str">
        <f>_xll.BDS("SPX Index","CHAIN_TICKERS", "CHAIN_STRIKE_PX_OVRD",F5784, "CHAIN_PUT_CALL_TYPE_OVRD=P", "CHAIN_PERIODICITY_OVRD=M")</f>
        <v>SPX US 11/20/15 P2700</v>
      </c>
    </row>
    <row r="5785" spans="1:7" x14ac:dyDescent="0.25">
      <c r="A5785">
        <v>0</v>
      </c>
      <c r="B5785" s="9">
        <v>4.9041095890410956E-6</v>
      </c>
      <c r="C5785" s="9" t="str">
        <f t="shared" si="180"/>
        <v>$H$5812</v>
      </c>
      <c r="D5785" s="9" t="str">
        <f t="shared" si="181"/>
        <v>H5812</v>
      </c>
      <c r="F5785">
        <v>115880</v>
      </c>
      <c r="G5785" s="1" t="str">
        <f>_xll.BDS("SPX Index","CHAIN_TICKERS", "CHAIN_STRIKE_PX_OVRD",F5785, "CHAIN_PUT_CALL_TYPE_OVRD=P", "CHAIN_PERIODICITY_OVRD=M")</f>
        <v>SPX US 11/20/15 P2700</v>
      </c>
    </row>
    <row r="5786" spans="1:7" x14ac:dyDescent="0.25">
      <c r="A5786">
        <v>0</v>
      </c>
      <c r="B5786" s="9">
        <v>4.7945205479452054E-6</v>
      </c>
      <c r="C5786" s="9" t="str">
        <f t="shared" si="180"/>
        <v>$H$5813</v>
      </c>
      <c r="D5786" s="9" t="str">
        <f t="shared" si="181"/>
        <v>H5813</v>
      </c>
      <c r="F5786">
        <v>115900</v>
      </c>
      <c r="G5786" s="1" t="str">
        <f>_xll.BDS("SPX Index","CHAIN_TICKERS", "CHAIN_STRIKE_PX_OVRD",F5786, "CHAIN_PUT_CALL_TYPE_OVRD=P", "CHAIN_PERIODICITY_OVRD=M")</f>
        <v>SPX US 11/20/15 P2700</v>
      </c>
    </row>
    <row r="5787" spans="1:7" x14ac:dyDescent="0.25">
      <c r="A5787">
        <v>0</v>
      </c>
      <c r="B5787" s="9">
        <v>4.3835616438356164E-6</v>
      </c>
      <c r="C5787" s="9" t="str">
        <f t="shared" si="180"/>
        <v>$H$5814</v>
      </c>
      <c r="D5787" s="9" t="str">
        <f t="shared" si="181"/>
        <v>H5814</v>
      </c>
      <c r="F5787">
        <v>115920</v>
      </c>
      <c r="G5787" s="1" t="str">
        <f>_xll.BDS("SPX Index","CHAIN_TICKERS", "CHAIN_STRIKE_PX_OVRD",F5787, "CHAIN_PUT_CALL_TYPE_OVRD=P", "CHAIN_PERIODICITY_OVRD=M")</f>
        <v>SPX US 11/20/15 P2700</v>
      </c>
    </row>
    <row r="5788" spans="1:7" x14ac:dyDescent="0.25">
      <c r="A5788">
        <v>0</v>
      </c>
      <c r="B5788" s="9">
        <v>3.7808219178082194E-6</v>
      </c>
      <c r="C5788" s="9" t="str">
        <f t="shared" si="180"/>
        <v>$H$5815</v>
      </c>
      <c r="D5788" s="9" t="str">
        <f t="shared" si="181"/>
        <v>H5815</v>
      </c>
      <c r="F5788">
        <v>115940</v>
      </c>
      <c r="G5788" s="1" t="str">
        <f>_xll.BDS("SPX Index","CHAIN_TICKERS", "CHAIN_STRIKE_PX_OVRD",F5788, "CHAIN_PUT_CALL_TYPE_OVRD=P", "CHAIN_PERIODICITY_OVRD=M")</f>
        <v>SPX US 11/20/15 P2700</v>
      </c>
    </row>
    <row r="5789" spans="1:7" x14ac:dyDescent="0.25">
      <c r="A5789">
        <v>0</v>
      </c>
      <c r="B5789" s="9">
        <v>3.6986301369863018E-6</v>
      </c>
      <c r="C5789" s="9" t="str">
        <f t="shared" si="180"/>
        <v>$H$5816</v>
      </c>
      <c r="D5789" s="9" t="str">
        <f t="shared" si="181"/>
        <v>H5816</v>
      </c>
      <c r="F5789">
        <v>115960</v>
      </c>
      <c r="G5789" s="1" t="str">
        <f>_xll.BDS("SPX Index","CHAIN_TICKERS", "CHAIN_STRIKE_PX_OVRD",F5789, "CHAIN_PUT_CALL_TYPE_OVRD=P", "CHAIN_PERIODICITY_OVRD=M")</f>
        <v>SPX US 11/20/15 P2700</v>
      </c>
    </row>
    <row r="5790" spans="1:7" x14ac:dyDescent="0.25">
      <c r="A5790">
        <v>0</v>
      </c>
      <c r="B5790" s="9">
        <v>2.6301369863013698E-6</v>
      </c>
      <c r="C5790" s="9" t="str">
        <f t="shared" si="180"/>
        <v>$H$5817</v>
      </c>
      <c r="D5790" s="9" t="str">
        <f t="shared" si="181"/>
        <v>H5817</v>
      </c>
      <c r="F5790">
        <v>115980</v>
      </c>
      <c r="G5790" s="1" t="str">
        <f>_xll.BDS("SPX Index","CHAIN_TICKERS", "CHAIN_STRIKE_PX_OVRD",F5790, "CHAIN_PUT_CALL_TYPE_OVRD=P", "CHAIN_PERIODICITY_OVRD=M")</f>
        <v>SPX US 11/20/15 P2700</v>
      </c>
    </row>
    <row r="5791" spans="1:7" x14ac:dyDescent="0.25">
      <c r="A5791">
        <v>0</v>
      </c>
      <c r="B5791" s="9">
        <v>3.5890410958904112E-6</v>
      </c>
      <c r="C5791" s="9" t="str">
        <f t="shared" si="180"/>
        <v>$H$5818</v>
      </c>
      <c r="D5791" s="9" t="str">
        <f t="shared" si="181"/>
        <v>H5818</v>
      </c>
      <c r="F5791">
        <v>116000</v>
      </c>
      <c r="G5791" s="1" t="str">
        <f>_xll.BDS("SPX Index","CHAIN_TICKERS", "CHAIN_STRIKE_PX_OVRD",F5791, "CHAIN_PUT_CALL_TYPE_OVRD=P", "CHAIN_PERIODICITY_OVRD=M")</f>
        <v>SPX US 11/20/15 P2700</v>
      </c>
    </row>
    <row r="5792" spans="1:7" x14ac:dyDescent="0.25">
      <c r="A5792">
        <v>0</v>
      </c>
      <c r="B5792" s="9">
        <v>3.4794520547945205E-6</v>
      </c>
      <c r="C5792" s="9" t="str">
        <f t="shared" si="180"/>
        <v>$H$5819</v>
      </c>
      <c r="D5792" s="9" t="str">
        <f t="shared" si="181"/>
        <v>H5819</v>
      </c>
      <c r="F5792">
        <v>116020</v>
      </c>
      <c r="G5792" s="1" t="str">
        <f>_xll.BDS("SPX Index","CHAIN_TICKERS", "CHAIN_STRIKE_PX_OVRD",F5792, "CHAIN_PUT_CALL_TYPE_OVRD=P", "CHAIN_PERIODICITY_OVRD=M")</f>
        <v>SPX US 11/20/15 P2700</v>
      </c>
    </row>
    <row r="5793" spans="1:7" x14ac:dyDescent="0.25">
      <c r="A5793">
        <v>0</v>
      </c>
      <c r="B5793" s="9">
        <v>3.8904109589041096E-6</v>
      </c>
      <c r="C5793" s="9" t="str">
        <f t="shared" si="180"/>
        <v>$H$5820</v>
      </c>
      <c r="D5793" s="9" t="str">
        <f t="shared" si="181"/>
        <v>H5820</v>
      </c>
      <c r="F5793">
        <v>116040</v>
      </c>
      <c r="G5793" s="1" t="str">
        <f>_xll.BDS("SPX Index","CHAIN_TICKERS", "CHAIN_STRIKE_PX_OVRD",F5793, "CHAIN_PUT_CALL_TYPE_OVRD=P", "CHAIN_PERIODICITY_OVRD=M")</f>
        <v>SPX US 11/20/15 P2700</v>
      </c>
    </row>
    <row r="5794" spans="1:7" x14ac:dyDescent="0.25">
      <c r="A5794">
        <v>0</v>
      </c>
      <c r="B5794" s="9">
        <v>5.0136986301369858E-6</v>
      </c>
      <c r="C5794" s="9" t="str">
        <f t="shared" si="180"/>
        <v>$H$5821</v>
      </c>
      <c r="D5794" s="9" t="str">
        <f t="shared" si="181"/>
        <v>H5821</v>
      </c>
      <c r="F5794">
        <v>116060</v>
      </c>
      <c r="G5794" s="1" t="str">
        <f>_xll.BDS("SPX Index","CHAIN_TICKERS", "CHAIN_STRIKE_PX_OVRD",F5794, "CHAIN_PUT_CALL_TYPE_OVRD=P", "CHAIN_PERIODICITY_OVRD=M")</f>
        <v>SPX US 11/20/15 P2700</v>
      </c>
    </row>
    <row r="5795" spans="1:7" x14ac:dyDescent="0.25">
      <c r="A5795">
        <v>0</v>
      </c>
      <c r="B5795" s="9">
        <v>4.8767123287671231E-6</v>
      </c>
      <c r="C5795" s="9" t="str">
        <f t="shared" si="180"/>
        <v>$H$5822</v>
      </c>
      <c r="D5795" s="9" t="str">
        <f t="shared" si="181"/>
        <v>H5822</v>
      </c>
      <c r="F5795">
        <v>116080</v>
      </c>
      <c r="G5795" s="1" t="str">
        <f>_xll.BDS("SPX Index","CHAIN_TICKERS", "CHAIN_STRIKE_PX_OVRD",F5795, "CHAIN_PUT_CALL_TYPE_OVRD=P", "CHAIN_PERIODICITY_OVRD=M")</f>
        <v>SPX US 11/20/15 P2700</v>
      </c>
    </row>
    <row r="5796" spans="1:7" x14ac:dyDescent="0.25">
      <c r="A5796">
        <v>0</v>
      </c>
      <c r="B5796" s="9">
        <v>4.7945205479452054E-6</v>
      </c>
      <c r="C5796" s="9" t="str">
        <f t="shared" si="180"/>
        <v>$H$5823</v>
      </c>
      <c r="D5796" s="9" t="str">
        <f t="shared" si="181"/>
        <v>H5823</v>
      </c>
      <c r="F5796">
        <v>116100</v>
      </c>
      <c r="G5796" s="1" t="str">
        <f>_xll.BDS("SPX Index","CHAIN_TICKERS", "CHAIN_STRIKE_PX_OVRD",F5796, "CHAIN_PUT_CALL_TYPE_OVRD=P", "CHAIN_PERIODICITY_OVRD=M")</f>
        <v>SPX US 11/20/15 P2700</v>
      </c>
    </row>
    <row r="5797" spans="1:7" x14ac:dyDescent="0.25">
      <c r="A5797">
        <v>0</v>
      </c>
      <c r="B5797" s="9">
        <v>4.8767123287671231E-6</v>
      </c>
      <c r="C5797" s="9" t="str">
        <f t="shared" si="180"/>
        <v>$H$5824</v>
      </c>
      <c r="D5797" s="9" t="str">
        <f t="shared" si="181"/>
        <v>H5824</v>
      </c>
      <c r="F5797">
        <v>116120</v>
      </c>
      <c r="G5797" s="1" t="str">
        <f>_xll.BDS("SPX Index","CHAIN_TICKERS", "CHAIN_STRIKE_PX_OVRD",F5797, "CHAIN_PUT_CALL_TYPE_OVRD=P", "CHAIN_PERIODICITY_OVRD=M")</f>
        <v>SPX US 11/20/15 P2700</v>
      </c>
    </row>
    <row r="5798" spans="1:7" x14ac:dyDescent="0.25">
      <c r="A5798">
        <v>0</v>
      </c>
      <c r="B5798" s="9">
        <v>4.7945205479452054E-6</v>
      </c>
      <c r="C5798" s="9" t="str">
        <f t="shared" si="180"/>
        <v>$H$5825</v>
      </c>
      <c r="D5798" s="9" t="str">
        <f t="shared" si="181"/>
        <v>H5825</v>
      </c>
      <c r="F5798">
        <v>116140</v>
      </c>
      <c r="G5798" s="1" t="str">
        <f>_xll.BDS("SPX Index","CHAIN_TICKERS", "CHAIN_STRIKE_PX_OVRD",F5798, "CHAIN_PUT_CALL_TYPE_OVRD=P", "CHAIN_PERIODICITY_OVRD=M")</f>
        <v>SPX US 11/20/15 P2700</v>
      </c>
    </row>
    <row r="5799" spans="1:7" x14ac:dyDescent="0.25">
      <c r="A5799">
        <v>0</v>
      </c>
      <c r="B5799" s="9">
        <v>4.6575342465753427E-6</v>
      </c>
      <c r="C5799" s="9" t="str">
        <f t="shared" si="180"/>
        <v>$H$5826</v>
      </c>
      <c r="D5799" s="9" t="str">
        <f t="shared" si="181"/>
        <v>H5826</v>
      </c>
      <c r="F5799">
        <v>116160</v>
      </c>
      <c r="G5799" s="1" t="str">
        <f>_xll.BDS("SPX Index","CHAIN_TICKERS", "CHAIN_STRIKE_PX_OVRD",F5799, "CHAIN_PUT_CALL_TYPE_OVRD=P", "CHAIN_PERIODICITY_OVRD=M")</f>
        <v>SPX US 11/20/15 P2700</v>
      </c>
    </row>
    <row r="5800" spans="1:7" x14ac:dyDescent="0.25">
      <c r="A5800">
        <v>0</v>
      </c>
      <c r="B5800" s="9">
        <v>4.2465753424657536E-6</v>
      </c>
      <c r="C5800" s="9" t="str">
        <f t="shared" si="180"/>
        <v>$H$5827</v>
      </c>
      <c r="D5800" s="9" t="str">
        <f t="shared" si="181"/>
        <v>H5827</v>
      </c>
      <c r="F5800">
        <v>116180</v>
      </c>
      <c r="G5800" s="1" t="str">
        <f>_xll.BDS("SPX Index","CHAIN_TICKERS", "CHAIN_STRIKE_PX_OVRD",F5800, "CHAIN_PUT_CALL_TYPE_OVRD=P", "CHAIN_PERIODICITY_OVRD=M")</f>
        <v>SPX US 11/20/15 P2700</v>
      </c>
    </row>
    <row r="5801" spans="1:7" x14ac:dyDescent="0.25">
      <c r="A5801">
        <v>0</v>
      </c>
      <c r="B5801" s="9">
        <v>4.6027397260273976E-6</v>
      </c>
      <c r="C5801" s="9" t="str">
        <f t="shared" si="180"/>
        <v>$H$5828</v>
      </c>
      <c r="D5801" s="9" t="str">
        <f t="shared" si="181"/>
        <v>H5828</v>
      </c>
      <c r="F5801">
        <v>116200</v>
      </c>
      <c r="G5801" s="1" t="str">
        <f>_xll.BDS("SPX Index","CHAIN_TICKERS", "CHAIN_STRIKE_PX_OVRD",F5801, "CHAIN_PUT_CALL_TYPE_OVRD=P", "CHAIN_PERIODICITY_OVRD=M")</f>
        <v>SPX US 11/20/15 P2700</v>
      </c>
    </row>
    <row r="5802" spans="1:7" x14ac:dyDescent="0.25">
      <c r="A5802">
        <v>0</v>
      </c>
      <c r="B5802" s="9">
        <v>4.5205479452054799E-6</v>
      </c>
      <c r="C5802" s="9" t="str">
        <f t="shared" si="180"/>
        <v>$H$5829</v>
      </c>
      <c r="D5802" s="9" t="str">
        <f t="shared" si="181"/>
        <v>H5829</v>
      </c>
      <c r="F5802">
        <v>116220</v>
      </c>
      <c r="G5802" s="1" t="str">
        <f>_xll.BDS("SPX Index","CHAIN_TICKERS", "CHAIN_STRIKE_PX_OVRD",F5802, "CHAIN_PUT_CALL_TYPE_OVRD=P", "CHAIN_PERIODICITY_OVRD=M")</f>
        <v>SPX US 11/20/15 P2700</v>
      </c>
    </row>
    <row r="5803" spans="1:7" x14ac:dyDescent="0.25">
      <c r="A5803">
        <v>1</v>
      </c>
      <c r="B5803" s="9">
        <v>4.8767123287671231E-6</v>
      </c>
      <c r="C5803" s="9" t="str">
        <f t="shared" si="180"/>
        <v>$H$5830</v>
      </c>
      <c r="D5803" s="9" t="str">
        <f t="shared" si="181"/>
        <v>H5830</v>
      </c>
      <c r="F5803">
        <v>116240</v>
      </c>
      <c r="G5803" s="1" t="str">
        <f>_xll.BDS("SPX Index","CHAIN_TICKERS", "CHAIN_STRIKE_PX_OVRD",F5803, "CHAIN_PUT_CALL_TYPE_OVRD=P", "CHAIN_PERIODICITY_OVRD=M")</f>
        <v>SPX US 11/20/15 P2700</v>
      </c>
    </row>
    <row r="5804" spans="1:7" x14ac:dyDescent="0.25">
      <c r="A5804">
        <v>0</v>
      </c>
      <c r="B5804" s="9">
        <v>4.7397260273972603E-6</v>
      </c>
      <c r="C5804" s="9" t="str">
        <f t="shared" si="180"/>
        <v>$H$5831</v>
      </c>
      <c r="D5804" s="9" t="str">
        <f t="shared" si="181"/>
        <v>H5831</v>
      </c>
      <c r="F5804">
        <v>116260</v>
      </c>
      <c r="G5804" s="1" t="str">
        <f>_xll.BDS("SPX Index","CHAIN_TICKERS", "CHAIN_STRIKE_PX_OVRD",F5804, "CHAIN_PUT_CALL_TYPE_OVRD=P", "CHAIN_PERIODICITY_OVRD=M")</f>
        <v>SPX US 11/20/15 P2700</v>
      </c>
    </row>
    <row r="5805" spans="1:7" x14ac:dyDescent="0.25">
      <c r="A5805">
        <v>0</v>
      </c>
      <c r="B5805" s="9">
        <v>5.1506849315068494E-6</v>
      </c>
      <c r="C5805" s="9" t="str">
        <f t="shared" si="180"/>
        <v>$H$5832</v>
      </c>
      <c r="D5805" s="9" t="str">
        <f t="shared" si="181"/>
        <v>H5832</v>
      </c>
      <c r="F5805">
        <v>116280</v>
      </c>
      <c r="G5805" s="1" t="str">
        <f>_xll.BDS("SPX Index","CHAIN_TICKERS", "CHAIN_STRIKE_PX_OVRD",F5805, "CHAIN_PUT_CALL_TYPE_OVRD=P", "CHAIN_PERIODICITY_OVRD=M")</f>
        <v>SPX US 11/20/15 P2700</v>
      </c>
    </row>
    <row r="5806" spans="1:7" x14ac:dyDescent="0.25">
      <c r="A5806">
        <v>0</v>
      </c>
      <c r="B5806" s="9">
        <v>5.4246575342465758E-6</v>
      </c>
      <c r="C5806" s="9" t="str">
        <f t="shared" si="180"/>
        <v>$H$5833</v>
      </c>
      <c r="D5806" s="9" t="str">
        <f t="shared" si="181"/>
        <v>H5833</v>
      </c>
      <c r="F5806">
        <v>116300</v>
      </c>
      <c r="G5806" s="1" t="str">
        <f>_xll.BDS("SPX Index","CHAIN_TICKERS", "CHAIN_STRIKE_PX_OVRD",F5806, "CHAIN_PUT_CALL_TYPE_OVRD=P", "CHAIN_PERIODICITY_OVRD=M")</f>
        <v>SPX US 11/20/15 P2700</v>
      </c>
    </row>
    <row r="5807" spans="1:7" x14ac:dyDescent="0.25">
      <c r="A5807">
        <v>0</v>
      </c>
      <c r="B5807" s="9">
        <v>5.0958904109589043E-6</v>
      </c>
      <c r="C5807" s="9" t="str">
        <f t="shared" si="180"/>
        <v>$H$5834</v>
      </c>
      <c r="D5807" s="9" t="str">
        <f t="shared" si="181"/>
        <v>H5834</v>
      </c>
      <c r="F5807">
        <v>116320</v>
      </c>
      <c r="G5807" s="1" t="str">
        <f>_xll.BDS("SPX Index","CHAIN_TICKERS", "CHAIN_STRIKE_PX_OVRD",F5807, "CHAIN_PUT_CALL_TYPE_OVRD=P", "CHAIN_PERIODICITY_OVRD=M")</f>
        <v>SPX US 11/20/15 P2700</v>
      </c>
    </row>
    <row r="5808" spans="1:7" x14ac:dyDescent="0.25">
      <c r="A5808">
        <v>0</v>
      </c>
      <c r="B5808" s="9">
        <v>4.6575342465753427E-6</v>
      </c>
      <c r="C5808" s="9" t="str">
        <f t="shared" si="180"/>
        <v>$H$5835</v>
      </c>
      <c r="D5808" s="9" t="str">
        <f t="shared" si="181"/>
        <v>H5835</v>
      </c>
      <c r="F5808">
        <v>116340</v>
      </c>
      <c r="G5808" s="1" t="str">
        <f>_xll.BDS("SPX Index","CHAIN_TICKERS", "CHAIN_STRIKE_PX_OVRD",F5808, "CHAIN_PUT_CALL_TYPE_OVRD=P", "CHAIN_PERIODICITY_OVRD=M")</f>
        <v>SPX US 11/20/15 P2700</v>
      </c>
    </row>
    <row r="5809" spans="1:7" x14ac:dyDescent="0.25">
      <c r="A5809">
        <v>0</v>
      </c>
      <c r="B5809" s="9">
        <v>4.8767123287671231E-6</v>
      </c>
      <c r="C5809" s="9" t="str">
        <f t="shared" si="180"/>
        <v>$H$5836</v>
      </c>
      <c r="D5809" s="9" t="str">
        <f t="shared" si="181"/>
        <v>H5836</v>
      </c>
      <c r="F5809">
        <v>116360</v>
      </c>
      <c r="G5809" s="1" t="str">
        <f>_xll.BDS("SPX Index","CHAIN_TICKERS", "CHAIN_STRIKE_PX_OVRD",F5809, "CHAIN_PUT_CALL_TYPE_OVRD=P", "CHAIN_PERIODICITY_OVRD=M")</f>
        <v>SPX US 11/20/15 P2700</v>
      </c>
    </row>
    <row r="5810" spans="1:7" x14ac:dyDescent="0.25">
      <c r="A5810">
        <v>0</v>
      </c>
      <c r="B5810" s="9">
        <v>4.9589041095890407E-6</v>
      </c>
      <c r="C5810" s="9" t="str">
        <f t="shared" si="180"/>
        <v>$H$5837</v>
      </c>
      <c r="D5810" s="9" t="str">
        <f t="shared" si="181"/>
        <v>H5837</v>
      </c>
      <c r="F5810">
        <v>116380</v>
      </c>
      <c r="G5810" s="1" t="str">
        <f>_xll.BDS("SPX Index","CHAIN_TICKERS", "CHAIN_STRIKE_PX_OVRD",F5810, "CHAIN_PUT_CALL_TYPE_OVRD=P", "CHAIN_PERIODICITY_OVRD=M")</f>
        <v>SPX US 11/20/15 P2700</v>
      </c>
    </row>
    <row r="5811" spans="1:7" x14ac:dyDescent="0.25">
      <c r="A5811">
        <v>0</v>
      </c>
      <c r="B5811" s="9">
        <v>5.1506849315068494E-6</v>
      </c>
      <c r="C5811" s="9" t="str">
        <f t="shared" si="180"/>
        <v>$H$5838</v>
      </c>
      <c r="D5811" s="9" t="str">
        <f t="shared" si="181"/>
        <v>H5838</v>
      </c>
      <c r="F5811">
        <v>116400</v>
      </c>
      <c r="G5811" s="1" t="str">
        <f>_xll.BDS("SPX Index","CHAIN_TICKERS", "CHAIN_STRIKE_PX_OVRD",F5811, "CHAIN_PUT_CALL_TYPE_OVRD=P", "CHAIN_PERIODICITY_OVRD=M")</f>
        <v>SPX US 11/20/15 P2700</v>
      </c>
    </row>
    <row r="5812" spans="1:7" x14ac:dyDescent="0.25">
      <c r="A5812">
        <v>0</v>
      </c>
      <c r="B5812" s="9">
        <v>4.575342465753425E-6</v>
      </c>
      <c r="C5812" s="9" t="str">
        <f t="shared" si="180"/>
        <v>$H$5839</v>
      </c>
      <c r="D5812" s="9" t="str">
        <f t="shared" si="181"/>
        <v>H5839</v>
      </c>
      <c r="F5812">
        <v>116420</v>
      </c>
      <c r="G5812" s="1" t="str">
        <f>_xll.BDS("SPX Index","CHAIN_TICKERS", "CHAIN_STRIKE_PX_OVRD",F5812, "CHAIN_PUT_CALL_TYPE_OVRD=P", "CHAIN_PERIODICITY_OVRD=M")</f>
        <v>SPX US 11/20/15 P2700</v>
      </c>
    </row>
    <row r="5813" spans="1:7" x14ac:dyDescent="0.25">
      <c r="A5813">
        <v>0</v>
      </c>
      <c r="B5813" s="9">
        <v>4.4109589041095889E-6</v>
      </c>
      <c r="C5813" s="9" t="str">
        <f t="shared" si="180"/>
        <v>$H$5840</v>
      </c>
      <c r="D5813" s="9" t="str">
        <f t="shared" si="181"/>
        <v>H5840</v>
      </c>
      <c r="F5813">
        <v>116440</v>
      </c>
      <c r="G5813" s="1" t="str">
        <f>_xll.BDS("SPX Index","CHAIN_TICKERS", "CHAIN_STRIKE_PX_OVRD",F5813, "CHAIN_PUT_CALL_TYPE_OVRD=P", "CHAIN_PERIODICITY_OVRD=M")</f>
        <v>SPX US 11/20/15 P2700</v>
      </c>
    </row>
    <row r="5814" spans="1:7" x14ac:dyDescent="0.25">
      <c r="A5814">
        <v>0</v>
      </c>
      <c r="B5814" s="9">
        <v>4.3013698630136987E-6</v>
      </c>
      <c r="C5814" s="9" t="str">
        <f t="shared" si="180"/>
        <v>$H$5841</v>
      </c>
      <c r="D5814" s="9" t="str">
        <f t="shared" si="181"/>
        <v>H5841</v>
      </c>
      <c r="F5814">
        <v>116460</v>
      </c>
      <c r="G5814" s="1" t="str">
        <f>_xll.BDS("SPX Index","CHAIN_TICKERS", "CHAIN_STRIKE_PX_OVRD",F5814, "CHAIN_PUT_CALL_TYPE_OVRD=P", "CHAIN_PERIODICITY_OVRD=M")</f>
        <v>SPX US 11/20/15 P2700</v>
      </c>
    </row>
    <row r="5815" spans="1:7" x14ac:dyDescent="0.25">
      <c r="A5815">
        <v>0</v>
      </c>
      <c r="B5815" s="9">
        <v>5.0958904109589043E-6</v>
      </c>
      <c r="C5815" s="9" t="str">
        <f t="shared" si="180"/>
        <v>$H$5842</v>
      </c>
      <c r="D5815" s="9" t="str">
        <f t="shared" si="181"/>
        <v>H5842</v>
      </c>
      <c r="F5815">
        <v>116480</v>
      </c>
      <c r="G5815" s="1" t="str">
        <f>_xll.BDS("SPX Index","CHAIN_TICKERS", "CHAIN_STRIKE_PX_OVRD",F5815, "CHAIN_PUT_CALL_TYPE_OVRD=P", "CHAIN_PERIODICITY_OVRD=M")</f>
        <v>SPX US 11/20/15 P2700</v>
      </c>
    </row>
    <row r="5816" spans="1:7" x14ac:dyDescent="0.25">
      <c r="A5816">
        <v>0</v>
      </c>
      <c r="B5816" s="9">
        <v>4.9589041095890407E-6</v>
      </c>
      <c r="C5816" s="9" t="str">
        <f t="shared" si="180"/>
        <v>$H$5843</v>
      </c>
      <c r="D5816" s="9" t="str">
        <f t="shared" si="181"/>
        <v>H5843</v>
      </c>
      <c r="F5816">
        <v>116500</v>
      </c>
      <c r="G5816" s="1" t="str">
        <f>_xll.BDS("SPX Index","CHAIN_TICKERS", "CHAIN_STRIKE_PX_OVRD",F5816, "CHAIN_PUT_CALL_TYPE_OVRD=P", "CHAIN_PERIODICITY_OVRD=M")</f>
        <v>SPX US 11/20/15 P2700</v>
      </c>
    </row>
    <row r="5817" spans="1:7" x14ac:dyDescent="0.25">
      <c r="A5817">
        <v>0</v>
      </c>
      <c r="B5817" s="9">
        <v>4.9589041095890407E-6</v>
      </c>
      <c r="C5817" s="9" t="str">
        <f t="shared" si="180"/>
        <v>$H$5844</v>
      </c>
      <c r="D5817" s="9" t="str">
        <f t="shared" si="181"/>
        <v>H5844</v>
      </c>
      <c r="F5817">
        <v>116520</v>
      </c>
      <c r="G5817" s="1" t="str">
        <f>_xll.BDS("SPX Index","CHAIN_TICKERS", "CHAIN_STRIKE_PX_OVRD",F5817, "CHAIN_PUT_CALL_TYPE_OVRD=P", "CHAIN_PERIODICITY_OVRD=M")</f>
        <v>SPX US 11/20/15 P2700</v>
      </c>
    </row>
    <row r="5818" spans="1:7" x14ac:dyDescent="0.25">
      <c r="A5818">
        <v>0</v>
      </c>
      <c r="B5818" s="9">
        <v>4.7123287671232869E-6</v>
      </c>
      <c r="C5818" s="9" t="str">
        <f t="shared" si="180"/>
        <v>$H$5845</v>
      </c>
      <c r="D5818" s="9" t="str">
        <f t="shared" si="181"/>
        <v>H5845</v>
      </c>
      <c r="F5818">
        <v>116540</v>
      </c>
      <c r="G5818" s="1" t="str">
        <f>_xll.BDS("SPX Index","CHAIN_TICKERS", "CHAIN_STRIKE_PX_OVRD",F5818, "CHAIN_PUT_CALL_TYPE_OVRD=P", "CHAIN_PERIODICITY_OVRD=M")</f>
        <v>SPX US 11/20/15 P2700</v>
      </c>
    </row>
    <row r="5819" spans="1:7" x14ac:dyDescent="0.25">
      <c r="A5819">
        <v>0</v>
      </c>
      <c r="B5819" s="9">
        <v>4.9589041095890407E-6</v>
      </c>
      <c r="C5819" s="9" t="str">
        <f t="shared" si="180"/>
        <v>$H$5846</v>
      </c>
      <c r="D5819" s="9" t="str">
        <f t="shared" si="181"/>
        <v>H5846</v>
      </c>
      <c r="F5819">
        <v>116560</v>
      </c>
      <c r="G5819" s="1" t="str">
        <f>_xll.BDS("SPX Index","CHAIN_TICKERS", "CHAIN_STRIKE_PX_OVRD",F5819, "CHAIN_PUT_CALL_TYPE_OVRD=P", "CHAIN_PERIODICITY_OVRD=M")</f>
        <v>SPX US 11/20/15 P2700</v>
      </c>
    </row>
    <row r="5820" spans="1:7" x14ac:dyDescent="0.25">
      <c r="A5820">
        <v>0</v>
      </c>
      <c r="B5820" s="9">
        <v>4.9589041095890407E-6</v>
      </c>
      <c r="C5820" s="9" t="str">
        <f t="shared" si="180"/>
        <v>$H$5847</v>
      </c>
      <c r="D5820" s="9" t="str">
        <f t="shared" si="181"/>
        <v>H5847</v>
      </c>
      <c r="F5820">
        <v>116580</v>
      </c>
      <c r="G5820" s="1" t="str">
        <f>_xll.BDS("SPX Index","CHAIN_TICKERS", "CHAIN_STRIKE_PX_OVRD",F5820, "CHAIN_PUT_CALL_TYPE_OVRD=P", "CHAIN_PERIODICITY_OVRD=M")</f>
        <v>SPX US 11/20/15 P2700</v>
      </c>
    </row>
    <row r="5821" spans="1:7" x14ac:dyDescent="0.25">
      <c r="A5821">
        <v>0</v>
      </c>
      <c r="B5821" s="9">
        <v>4.9589041095890407E-6</v>
      </c>
      <c r="C5821" s="9" t="str">
        <f t="shared" si="180"/>
        <v>$H$5848</v>
      </c>
      <c r="D5821" s="9" t="str">
        <f t="shared" si="181"/>
        <v>H5848</v>
      </c>
      <c r="F5821">
        <v>116600</v>
      </c>
      <c r="G5821" s="1" t="str">
        <f>_xll.BDS("SPX Index","CHAIN_TICKERS", "CHAIN_STRIKE_PX_OVRD",F5821, "CHAIN_PUT_CALL_TYPE_OVRD=P", "CHAIN_PERIODICITY_OVRD=M")</f>
        <v>SPX US 11/20/15 P2700</v>
      </c>
    </row>
    <row r="5822" spans="1:7" x14ac:dyDescent="0.25">
      <c r="A5822">
        <v>1</v>
      </c>
      <c r="B5822" s="9">
        <v>4.6575342465753427E-6</v>
      </c>
      <c r="C5822" s="9" t="str">
        <f t="shared" si="180"/>
        <v>$H$5849</v>
      </c>
      <c r="D5822" s="9" t="str">
        <f t="shared" si="181"/>
        <v>H5849</v>
      </c>
      <c r="F5822">
        <v>116620</v>
      </c>
      <c r="G5822" s="1" t="str">
        <f>_xll.BDS("SPX Index","CHAIN_TICKERS", "CHAIN_STRIKE_PX_OVRD",F5822, "CHAIN_PUT_CALL_TYPE_OVRD=P", "CHAIN_PERIODICITY_OVRD=M")</f>
        <v>SPX US 11/20/15 P2700</v>
      </c>
    </row>
    <row r="5823" spans="1:7" x14ac:dyDescent="0.25">
      <c r="A5823">
        <v>0</v>
      </c>
      <c r="B5823" s="9">
        <v>4.575342465753425E-6</v>
      </c>
      <c r="C5823" s="9" t="str">
        <f t="shared" si="180"/>
        <v>$H$5850</v>
      </c>
      <c r="D5823" s="9" t="str">
        <f t="shared" si="181"/>
        <v>H5850</v>
      </c>
      <c r="F5823">
        <v>116640</v>
      </c>
      <c r="G5823" s="1" t="str">
        <f>_xll.BDS("SPX Index","CHAIN_TICKERS", "CHAIN_STRIKE_PX_OVRD",F5823, "CHAIN_PUT_CALL_TYPE_OVRD=P", "CHAIN_PERIODICITY_OVRD=M")</f>
        <v>SPX US 11/20/15 P2700</v>
      </c>
    </row>
    <row r="5824" spans="1:7" x14ac:dyDescent="0.25">
      <c r="A5824">
        <v>0</v>
      </c>
      <c r="B5824" s="9">
        <v>4.6027397260273976E-6</v>
      </c>
      <c r="C5824" s="9" t="str">
        <f t="shared" si="180"/>
        <v>$H$5851</v>
      </c>
      <c r="D5824" s="9" t="str">
        <f t="shared" si="181"/>
        <v>H5851</v>
      </c>
      <c r="F5824">
        <v>116660</v>
      </c>
      <c r="G5824" s="1" t="str">
        <f>_xll.BDS("SPX Index","CHAIN_TICKERS", "CHAIN_STRIKE_PX_OVRD",F5824, "CHAIN_PUT_CALL_TYPE_OVRD=P", "CHAIN_PERIODICITY_OVRD=M")</f>
        <v>SPX US 11/20/15 P2700</v>
      </c>
    </row>
    <row r="5825" spans="1:7" x14ac:dyDescent="0.25">
      <c r="A5825">
        <v>0</v>
      </c>
      <c r="B5825" s="9">
        <v>5.1232876712328769E-6</v>
      </c>
      <c r="C5825" s="9" t="str">
        <f t="shared" si="180"/>
        <v>$H$5852</v>
      </c>
      <c r="D5825" s="9" t="str">
        <f t="shared" si="181"/>
        <v>H5852</v>
      </c>
      <c r="F5825">
        <v>116680</v>
      </c>
      <c r="G5825" s="1" t="str">
        <f>_xll.BDS("SPX Index","CHAIN_TICKERS", "CHAIN_STRIKE_PX_OVRD",F5825, "CHAIN_PUT_CALL_TYPE_OVRD=P", "CHAIN_PERIODICITY_OVRD=M")</f>
        <v>SPX US 11/20/15 P2700</v>
      </c>
    </row>
    <row r="5826" spans="1:7" x14ac:dyDescent="0.25">
      <c r="A5826">
        <v>0</v>
      </c>
      <c r="B5826" s="9">
        <v>5.0958904109589043E-6</v>
      </c>
      <c r="C5826" s="9" t="str">
        <f t="shared" si="180"/>
        <v>$H$5853</v>
      </c>
      <c r="D5826" s="9" t="str">
        <f t="shared" si="181"/>
        <v>H5853</v>
      </c>
      <c r="F5826">
        <v>116700</v>
      </c>
      <c r="G5826" s="1" t="str">
        <f>_xll.BDS("SPX Index","CHAIN_TICKERS", "CHAIN_STRIKE_PX_OVRD",F5826, "CHAIN_PUT_CALL_TYPE_OVRD=P", "CHAIN_PERIODICITY_OVRD=M")</f>
        <v>SPX US 11/20/15 P2700</v>
      </c>
    </row>
    <row r="5827" spans="1:7" x14ac:dyDescent="0.25">
      <c r="A5827">
        <v>0</v>
      </c>
      <c r="B5827" s="9">
        <v>5.0958904109589043E-6</v>
      </c>
      <c r="C5827" s="9" t="str">
        <f t="shared" si="180"/>
        <v>$H$5854</v>
      </c>
      <c r="D5827" s="9" t="str">
        <f t="shared" si="181"/>
        <v>H5854</v>
      </c>
      <c r="F5827">
        <v>116720</v>
      </c>
      <c r="G5827" s="1" t="str">
        <f>_xll.BDS("SPX Index","CHAIN_TICKERS", "CHAIN_STRIKE_PX_OVRD",F5827, "CHAIN_PUT_CALL_TYPE_OVRD=P", "CHAIN_PERIODICITY_OVRD=M")</f>
        <v>SPX US 11/20/15 P2700</v>
      </c>
    </row>
    <row r="5828" spans="1:7" x14ac:dyDescent="0.25">
      <c r="A5828">
        <v>0</v>
      </c>
      <c r="B5828" s="9">
        <v>5.0136986301369858E-6</v>
      </c>
      <c r="C5828" s="9" t="str">
        <f t="shared" ref="C5828:C5891" si="182">ADDRESS(ROW(B5828)+MATCH(1,B5828:B5854),8)</f>
        <v>$H$5855</v>
      </c>
      <c r="D5828" s="9" t="str">
        <f t="shared" ref="D5828:D5891" si="183">"H"&amp;(ROW(B5828)+MATCH(1,B5828:B5854))</f>
        <v>H5855</v>
      </c>
      <c r="F5828">
        <v>116740</v>
      </c>
      <c r="G5828" s="1" t="str">
        <f>_xll.BDS("SPX Index","CHAIN_TICKERS", "CHAIN_STRIKE_PX_OVRD",F5828, "CHAIN_PUT_CALL_TYPE_OVRD=P", "CHAIN_PERIODICITY_OVRD=M")</f>
        <v>SPX US 11/20/15 P2700</v>
      </c>
    </row>
    <row r="5829" spans="1:7" x14ac:dyDescent="0.25">
      <c r="A5829">
        <v>0</v>
      </c>
      <c r="B5829" s="9">
        <v>5.2328767123287671E-6</v>
      </c>
      <c r="C5829" s="9" t="str">
        <f t="shared" si="182"/>
        <v>$H$5856</v>
      </c>
      <c r="D5829" s="9" t="str">
        <f t="shared" si="183"/>
        <v>H5856</v>
      </c>
      <c r="F5829">
        <v>116760</v>
      </c>
      <c r="G5829" s="1" t="str">
        <f>_xll.BDS("SPX Index","CHAIN_TICKERS", "CHAIN_STRIKE_PX_OVRD",F5829, "CHAIN_PUT_CALL_TYPE_OVRD=P", "CHAIN_PERIODICITY_OVRD=M")</f>
        <v>SPX US 11/20/15 P2700</v>
      </c>
    </row>
    <row r="5830" spans="1:7" x14ac:dyDescent="0.25">
      <c r="A5830">
        <v>0</v>
      </c>
      <c r="B5830" s="9">
        <v>5.1506849315068494E-6</v>
      </c>
      <c r="C5830" s="9" t="str">
        <f t="shared" si="182"/>
        <v>$H$5857</v>
      </c>
      <c r="D5830" s="9" t="str">
        <f t="shared" si="183"/>
        <v>H5857</v>
      </c>
      <c r="F5830">
        <v>116780</v>
      </c>
      <c r="G5830" s="1" t="str">
        <f>_xll.BDS("SPX Index","CHAIN_TICKERS", "CHAIN_STRIKE_PX_OVRD",F5830, "CHAIN_PUT_CALL_TYPE_OVRD=P", "CHAIN_PERIODICITY_OVRD=M")</f>
        <v>SPX US 11/20/15 P2700</v>
      </c>
    </row>
    <row r="5831" spans="1:7" x14ac:dyDescent="0.25">
      <c r="A5831">
        <v>0</v>
      </c>
      <c r="B5831" s="9">
        <v>5.0136986301369858E-6</v>
      </c>
      <c r="C5831" s="9" t="str">
        <f t="shared" si="182"/>
        <v>$H$5858</v>
      </c>
      <c r="D5831" s="9" t="str">
        <f t="shared" si="183"/>
        <v>H5858</v>
      </c>
      <c r="F5831">
        <v>116800</v>
      </c>
      <c r="G5831" s="1" t="str">
        <f>_xll.BDS("SPX Index","CHAIN_TICKERS", "CHAIN_STRIKE_PX_OVRD",F5831, "CHAIN_PUT_CALL_TYPE_OVRD=P", "CHAIN_PERIODICITY_OVRD=M")</f>
        <v>SPX US 11/20/15 P2700</v>
      </c>
    </row>
    <row r="5832" spans="1:7" x14ac:dyDescent="0.25">
      <c r="A5832">
        <v>0</v>
      </c>
      <c r="B5832" s="9">
        <v>4.9589041095890407E-6</v>
      </c>
      <c r="C5832" s="9" t="str">
        <f t="shared" si="182"/>
        <v>$H$5859</v>
      </c>
      <c r="D5832" s="9" t="str">
        <f t="shared" si="183"/>
        <v>H5859</v>
      </c>
      <c r="F5832">
        <v>116820</v>
      </c>
      <c r="G5832" s="1" t="str">
        <f>_xll.BDS("SPX Index","CHAIN_TICKERS", "CHAIN_STRIKE_PX_OVRD",F5832, "CHAIN_PUT_CALL_TYPE_OVRD=P", "CHAIN_PERIODICITY_OVRD=M")</f>
        <v>SPX US 11/20/15 P2700</v>
      </c>
    </row>
    <row r="5833" spans="1:7" x14ac:dyDescent="0.25">
      <c r="A5833">
        <v>0</v>
      </c>
      <c r="B5833" s="9">
        <v>4.9589041095890407E-6</v>
      </c>
      <c r="C5833" s="9" t="str">
        <f t="shared" si="182"/>
        <v>$H$5860</v>
      </c>
      <c r="D5833" s="9" t="str">
        <f t="shared" si="183"/>
        <v>H5860</v>
      </c>
      <c r="F5833">
        <v>116840</v>
      </c>
      <c r="G5833" s="1" t="str">
        <f>_xll.BDS("SPX Index","CHAIN_TICKERS", "CHAIN_STRIKE_PX_OVRD",F5833, "CHAIN_PUT_CALL_TYPE_OVRD=P", "CHAIN_PERIODICITY_OVRD=M")</f>
        <v>SPX US 11/20/15 P2700</v>
      </c>
    </row>
    <row r="5834" spans="1:7" x14ac:dyDescent="0.25">
      <c r="A5834">
        <v>0</v>
      </c>
      <c r="B5834" s="9">
        <v>4.7945205479452054E-6</v>
      </c>
      <c r="C5834" s="9" t="str">
        <f t="shared" si="182"/>
        <v>$H$5861</v>
      </c>
      <c r="D5834" s="9" t="str">
        <f t="shared" si="183"/>
        <v>H5861</v>
      </c>
      <c r="F5834">
        <v>116860</v>
      </c>
      <c r="G5834" s="1" t="str">
        <f>_xll.BDS("SPX Index","CHAIN_TICKERS", "CHAIN_STRIKE_PX_OVRD",F5834, "CHAIN_PUT_CALL_TYPE_OVRD=P", "CHAIN_PERIODICITY_OVRD=M")</f>
        <v>SPX US 11/20/15 P2700</v>
      </c>
    </row>
    <row r="5835" spans="1:7" x14ac:dyDescent="0.25">
      <c r="A5835">
        <v>0</v>
      </c>
      <c r="B5835" s="9">
        <v>5.0136986301369858E-6</v>
      </c>
      <c r="C5835" s="9" t="str">
        <f t="shared" si="182"/>
        <v>$H$5862</v>
      </c>
      <c r="D5835" s="9" t="str">
        <f t="shared" si="183"/>
        <v>H5862</v>
      </c>
      <c r="F5835">
        <v>116880</v>
      </c>
      <c r="G5835" s="1" t="str">
        <f>_xll.BDS("SPX Index","CHAIN_TICKERS", "CHAIN_STRIKE_PX_OVRD",F5835, "CHAIN_PUT_CALL_TYPE_OVRD=P", "CHAIN_PERIODICITY_OVRD=M")</f>
        <v>SPX US 11/20/15 P2700</v>
      </c>
    </row>
    <row r="5836" spans="1:7" x14ac:dyDescent="0.25">
      <c r="A5836">
        <v>0</v>
      </c>
      <c r="B5836" s="9">
        <v>4.9589041095890407E-6</v>
      </c>
      <c r="C5836" s="9" t="str">
        <f t="shared" si="182"/>
        <v>$H$5863</v>
      </c>
      <c r="D5836" s="9" t="str">
        <f t="shared" si="183"/>
        <v>H5863</v>
      </c>
      <c r="F5836">
        <v>116900</v>
      </c>
      <c r="G5836" s="1" t="str">
        <f>_xll.BDS("SPX Index","CHAIN_TICKERS", "CHAIN_STRIKE_PX_OVRD",F5836, "CHAIN_PUT_CALL_TYPE_OVRD=P", "CHAIN_PERIODICITY_OVRD=M")</f>
        <v>SPX US 11/20/15 P2700</v>
      </c>
    </row>
    <row r="5837" spans="1:7" x14ac:dyDescent="0.25">
      <c r="A5837">
        <v>0</v>
      </c>
      <c r="B5837" s="9">
        <v>4.6575342465753427E-6</v>
      </c>
      <c r="C5837" s="9" t="str">
        <f t="shared" si="182"/>
        <v>$H$5864</v>
      </c>
      <c r="D5837" s="9" t="str">
        <f t="shared" si="183"/>
        <v>H5864</v>
      </c>
      <c r="F5837">
        <v>116920</v>
      </c>
      <c r="G5837" s="1" t="str">
        <f>_xll.BDS("SPX Index","CHAIN_TICKERS", "CHAIN_STRIKE_PX_OVRD",F5837, "CHAIN_PUT_CALL_TYPE_OVRD=P", "CHAIN_PERIODICITY_OVRD=M")</f>
        <v>SPX US 11/20/15 P2700</v>
      </c>
    </row>
    <row r="5838" spans="1:7" x14ac:dyDescent="0.25">
      <c r="A5838">
        <v>0</v>
      </c>
      <c r="B5838" s="9">
        <v>4.7945205479452054E-6</v>
      </c>
      <c r="C5838" s="9" t="str">
        <f t="shared" si="182"/>
        <v>$H$5865</v>
      </c>
      <c r="D5838" s="9" t="str">
        <f t="shared" si="183"/>
        <v>H5865</v>
      </c>
      <c r="F5838">
        <v>116940</v>
      </c>
      <c r="G5838" s="1" t="str">
        <f>_xll.BDS("SPX Index","CHAIN_TICKERS", "CHAIN_STRIKE_PX_OVRD",F5838, "CHAIN_PUT_CALL_TYPE_OVRD=P", "CHAIN_PERIODICITY_OVRD=M")</f>
        <v>SPX US 11/20/15 P2700</v>
      </c>
    </row>
    <row r="5839" spans="1:7" x14ac:dyDescent="0.25">
      <c r="A5839">
        <v>0</v>
      </c>
      <c r="B5839" s="9">
        <v>4.4383561643835615E-6</v>
      </c>
      <c r="C5839" s="9" t="str">
        <f t="shared" si="182"/>
        <v>$H$5866</v>
      </c>
      <c r="D5839" s="9" t="str">
        <f t="shared" si="183"/>
        <v>H5866</v>
      </c>
      <c r="F5839">
        <v>116960</v>
      </c>
      <c r="G5839" s="1" t="str">
        <f>_xll.BDS("SPX Index","CHAIN_TICKERS", "CHAIN_STRIKE_PX_OVRD",F5839, "CHAIN_PUT_CALL_TYPE_OVRD=P", "CHAIN_PERIODICITY_OVRD=M")</f>
        <v>SPX US 11/20/15 P2700</v>
      </c>
    </row>
    <row r="5840" spans="1:7" x14ac:dyDescent="0.25">
      <c r="A5840">
        <v>0</v>
      </c>
      <c r="B5840" s="9">
        <v>4.9589041095890407E-6</v>
      </c>
      <c r="C5840" s="9" t="str">
        <f t="shared" si="182"/>
        <v>$H$5867</v>
      </c>
      <c r="D5840" s="9" t="str">
        <f t="shared" si="183"/>
        <v>H5867</v>
      </c>
      <c r="F5840">
        <v>116980</v>
      </c>
      <c r="G5840" s="1" t="str">
        <f>_xll.BDS("SPX Index","CHAIN_TICKERS", "CHAIN_STRIKE_PX_OVRD",F5840, "CHAIN_PUT_CALL_TYPE_OVRD=P", "CHAIN_PERIODICITY_OVRD=M")</f>
        <v>SPX US 11/20/15 P2700</v>
      </c>
    </row>
    <row r="5841" spans="1:7" x14ac:dyDescent="0.25">
      <c r="A5841">
        <v>0</v>
      </c>
      <c r="B5841" s="9">
        <v>4.7945205479452054E-6</v>
      </c>
      <c r="C5841" s="9" t="str">
        <f t="shared" si="182"/>
        <v>$H$5868</v>
      </c>
      <c r="D5841" s="9" t="str">
        <f t="shared" si="183"/>
        <v>H5868</v>
      </c>
      <c r="F5841">
        <v>117000</v>
      </c>
      <c r="G5841" s="1" t="str">
        <f>_xll.BDS("SPX Index","CHAIN_TICKERS", "CHAIN_STRIKE_PX_OVRD",F5841, "CHAIN_PUT_CALL_TYPE_OVRD=P", "CHAIN_PERIODICITY_OVRD=M")</f>
        <v>SPX US 11/20/15 P2700</v>
      </c>
    </row>
    <row r="5842" spans="1:7" x14ac:dyDescent="0.25">
      <c r="A5842">
        <v>0</v>
      </c>
      <c r="B5842" s="9">
        <v>4.7123287671232869E-6</v>
      </c>
      <c r="C5842" s="9" t="str">
        <f t="shared" si="182"/>
        <v>$H$5869</v>
      </c>
      <c r="D5842" s="9" t="str">
        <f t="shared" si="183"/>
        <v>H5869</v>
      </c>
      <c r="F5842">
        <v>117020</v>
      </c>
      <c r="G5842" s="1" t="str">
        <f>_xll.BDS("SPX Index","CHAIN_TICKERS", "CHAIN_STRIKE_PX_OVRD",F5842, "CHAIN_PUT_CALL_TYPE_OVRD=P", "CHAIN_PERIODICITY_OVRD=M")</f>
        <v>SPX US 11/20/15 P2700</v>
      </c>
    </row>
    <row r="5843" spans="1:7" x14ac:dyDescent="0.25">
      <c r="A5843">
        <v>0</v>
      </c>
      <c r="B5843" s="9">
        <v>4.6849315068493152E-6</v>
      </c>
      <c r="C5843" s="9" t="str">
        <f t="shared" si="182"/>
        <v>$H$5870</v>
      </c>
      <c r="D5843" s="9" t="str">
        <f t="shared" si="183"/>
        <v>H5870</v>
      </c>
      <c r="F5843">
        <v>117040</v>
      </c>
      <c r="G5843" s="1" t="str">
        <f>_xll.BDS("SPX Index","CHAIN_TICKERS", "CHAIN_STRIKE_PX_OVRD",F5843, "CHAIN_PUT_CALL_TYPE_OVRD=P", "CHAIN_PERIODICITY_OVRD=M")</f>
        <v>SPX US 11/20/15 P2700</v>
      </c>
    </row>
    <row r="5844" spans="1:7" x14ac:dyDescent="0.25">
      <c r="A5844">
        <v>0</v>
      </c>
      <c r="B5844" s="9">
        <v>4.7123287671232869E-6</v>
      </c>
      <c r="C5844" s="9" t="str">
        <f t="shared" si="182"/>
        <v>$H$5871</v>
      </c>
      <c r="D5844" s="9" t="str">
        <f t="shared" si="183"/>
        <v>H5871</v>
      </c>
      <c r="F5844">
        <v>117060</v>
      </c>
      <c r="G5844" s="1" t="str">
        <f>_xll.BDS("SPX Index","CHAIN_TICKERS", "CHAIN_STRIKE_PX_OVRD",F5844, "CHAIN_PUT_CALL_TYPE_OVRD=P", "CHAIN_PERIODICITY_OVRD=M")</f>
        <v>SPX US 11/20/15 P2700</v>
      </c>
    </row>
    <row r="5845" spans="1:7" x14ac:dyDescent="0.25">
      <c r="A5845">
        <v>0</v>
      </c>
      <c r="B5845" s="9">
        <v>5.0136986301369858E-6</v>
      </c>
      <c r="C5845" s="9" t="str">
        <f t="shared" si="182"/>
        <v>$H$5872</v>
      </c>
      <c r="D5845" s="9" t="str">
        <f t="shared" si="183"/>
        <v>H5872</v>
      </c>
      <c r="F5845">
        <v>117080</v>
      </c>
      <c r="G5845" s="1" t="str">
        <f>_xll.BDS("SPX Index","CHAIN_TICKERS", "CHAIN_STRIKE_PX_OVRD",F5845, "CHAIN_PUT_CALL_TYPE_OVRD=P", "CHAIN_PERIODICITY_OVRD=M")</f>
        <v>SPX US 11/20/15 P2700</v>
      </c>
    </row>
    <row r="5846" spans="1:7" x14ac:dyDescent="0.25">
      <c r="A5846">
        <v>0</v>
      </c>
      <c r="B5846" s="9">
        <v>4.4383561643835615E-6</v>
      </c>
      <c r="C5846" s="9" t="str">
        <f t="shared" si="182"/>
        <v>$H$5873</v>
      </c>
      <c r="D5846" s="9" t="str">
        <f t="shared" si="183"/>
        <v>H5873</v>
      </c>
      <c r="F5846">
        <v>117100</v>
      </c>
      <c r="G5846" s="1" t="str">
        <f>_xll.BDS("SPX Index","CHAIN_TICKERS", "CHAIN_STRIKE_PX_OVRD",F5846, "CHAIN_PUT_CALL_TYPE_OVRD=P", "CHAIN_PERIODICITY_OVRD=M")</f>
        <v>SPX US 11/20/15 P2700</v>
      </c>
    </row>
    <row r="5847" spans="1:7" x14ac:dyDescent="0.25">
      <c r="A5847">
        <v>3</v>
      </c>
      <c r="B5847" s="9">
        <v>4.3013698630136987E-6</v>
      </c>
      <c r="C5847" s="9" t="str">
        <f t="shared" si="182"/>
        <v>$H$5874</v>
      </c>
      <c r="D5847" s="9" t="str">
        <f t="shared" si="183"/>
        <v>H5874</v>
      </c>
      <c r="F5847">
        <v>117120</v>
      </c>
      <c r="G5847" s="1" t="str">
        <f>_xll.BDS("SPX Index","CHAIN_TICKERS", "CHAIN_STRIKE_PX_OVRD",F5847, "CHAIN_PUT_CALL_TYPE_OVRD=P", "CHAIN_PERIODICITY_OVRD=M")</f>
        <v>SPX US 11/20/15 P2700</v>
      </c>
    </row>
    <row r="5848" spans="1:7" x14ac:dyDescent="0.25">
      <c r="A5848">
        <v>0</v>
      </c>
      <c r="B5848" s="9">
        <v>4.4109589041095889E-6</v>
      </c>
      <c r="C5848" s="9" t="str">
        <f t="shared" si="182"/>
        <v>$H$5875</v>
      </c>
      <c r="D5848" s="9" t="str">
        <f t="shared" si="183"/>
        <v>H5875</v>
      </c>
      <c r="F5848">
        <v>117140</v>
      </c>
      <c r="G5848" s="1" t="str">
        <f>_xll.BDS("SPX Index","CHAIN_TICKERS", "CHAIN_STRIKE_PX_OVRD",F5848, "CHAIN_PUT_CALL_TYPE_OVRD=P", "CHAIN_PERIODICITY_OVRD=M")</f>
        <v>SPX US 11/20/15 P2700</v>
      </c>
    </row>
    <row r="5849" spans="1:7" x14ac:dyDescent="0.25">
      <c r="A5849">
        <v>0</v>
      </c>
      <c r="B5849" s="9">
        <v>4.3013698630136987E-6</v>
      </c>
      <c r="C5849" s="9" t="str">
        <f t="shared" si="182"/>
        <v>$H$5876</v>
      </c>
      <c r="D5849" s="9" t="str">
        <f t="shared" si="183"/>
        <v>H5876</v>
      </c>
      <c r="F5849">
        <v>117160</v>
      </c>
      <c r="G5849" s="1" t="str">
        <f>_xll.BDS("SPX Index","CHAIN_TICKERS", "CHAIN_STRIKE_PX_OVRD",F5849, "CHAIN_PUT_CALL_TYPE_OVRD=P", "CHAIN_PERIODICITY_OVRD=M")</f>
        <v>SPX US 11/20/15 P2700</v>
      </c>
    </row>
    <row r="5850" spans="1:7" x14ac:dyDescent="0.25">
      <c r="A5850">
        <v>0</v>
      </c>
      <c r="B5850" s="9">
        <v>4.3835616438356164E-6</v>
      </c>
      <c r="C5850" s="9" t="str">
        <f t="shared" si="182"/>
        <v>$H$5877</v>
      </c>
      <c r="D5850" s="9" t="str">
        <f t="shared" si="183"/>
        <v>H5877</v>
      </c>
      <c r="F5850">
        <v>117180</v>
      </c>
      <c r="G5850" s="1" t="str">
        <f>_xll.BDS("SPX Index","CHAIN_TICKERS", "CHAIN_STRIKE_PX_OVRD",F5850, "CHAIN_PUT_CALL_TYPE_OVRD=P", "CHAIN_PERIODICITY_OVRD=M")</f>
        <v>SPX US 11/20/15 P2700</v>
      </c>
    </row>
    <row r="5851" spans="1:7" x14ac:dyDescent="0.25">
      <c r="A5851">
        <v>0</v>
      </c>
      <c r="B5851" s="9">
        <v>4.10958904109589E-6</v>
      </c>
      <c r="C5851" s="9" t="str">
        <f t="shared" si="182"/>
        <v>$H$5878</v>
      </c>
      <c r="D5851" s="9" t="str">
        <f t="shared" si="183"/>
        <v>H5878</v>
      </c>
      <c r="F5851">
        <v>117200</v>
      </c>
      <c r="G5851" s="1" t="str">
        <f>_xll.BDS("SPX Index","CHAIN_TICKERS", "CHAIN_STRIKE_PX_OVRD",F5851, "CHAIN_PUT_CALL_TYPE_OVRD=P", "CHAIN_PERIODICITY_OVRD=M")</f>
        <v>SPX US 11/20/15 P2700</v>
      </c>
    </row>
    <row r="5852" spans="1:7" x14ac:dyDescent="0.25">
      <c r="A5852">
        <v>0</v>
      </c>
      <c r="B5852" s="9">
        <v>3.9726027397260273E-6</v>
      </c>
      <c r="C5852" s="9" t="str">
        <f t="shared" si="182"/>
        <v>$H$5879</v>
      </c>
      <c r="D5852" s="9" t="str">
        <f t="shared" si="183"/>
        <v>H5879</v>
      </c>
      <c r="F5852">
        <v>117220</v>
      </c>
      <c r="G5852" s="1" t="str">
        <f>_xll.BDS("SPX Index","CHAIN_TICKERS", "CHAIN_STRIKE_PX_OVRD",F5852, "CHAIN_PUT_CALL_TYPE_OVRD=P", "CHAIN_PERIODICITY_OVRD=M")</f>
        <v>SPX US 11/20/15 P2700</v>
      </c>
    </row>
    <row r="5853" spans="1:7" x14ac:dyDescent="0.25">
      <c r="A5853">
        <v>0</v>
      </c>
      <c r="B5853" s="9">
        <v>3.8904109589041096E-6</v>
      </c>
      <c r="C5853" s="9" t="str">
        <f t="shared" si="182"/>
        <v>$H$5880</v>
      </c>
      <c r="D5853" s="9" t="str">
        <f t="shared" si="183"/>
        <v>H5880</v>
      </c>
      <c r="F5853">
        <v>117240</v>
      </c>
      <c r="G5853" s="1" t="str">
        <f>_xll.BDS("SPX Index","CHAIN_TICKERS", "CHAIN_STRIKE_PX_OVRD",F5853, "CHAIN_PUT_CALL_TYPE_OVRD=P", "CHAIN_PERIODICITY_OVRD=M")</f>
        <v>SPX US 11/20/15 P2700</v>
      </c>
    </row>
    <row r="5854" spans="1:7" x14ac:dyDescent="0.25">
      <c r="A5854">
        <v>0</v>
      </c>
      <c r="B5854" s="9">
        <v>3.6164383561643837E-6</v>
      </c>
      <c r="C5854" s="9" t="str">
        <f t="shared" si="182"/>
        <v>$H$5881</v>
      </c>
      <c r="D5854" s="9" t="str">
        <f t="shared" si="183"/>
        <v>H5881</v>
      </c>
      <c r="F5854">
        <v>117260</v>
      </c>
      <c r="G5854" s="1" t="str">
        <f>_xll.BDS("SPX Index","CHAIN_TICKERS", "CHAIN_STRIKE_PX_OVRD",F5854, "CHAIN_PUT_CALL_TYPE_OVRD=P", "CHAIN_PERIODICITY_OVRD=M")</f>
        <v>SPX US 11/20/15 P2700</v>
      </c>
    </row>
    <row r="5855" spans="1:7" x14ac:dyDescent="0.25">
      <c r="A5855">
        <v>0</v>
      </c>
      <c r="B5855" s="9">
        <v>3.6712328767123288E-6</v>
      </c>
      <c r="C5855" s="9" t="str">
        <f t="shared" si="182"/>
        <v>$H$5882</v>
      </c>
      <c r="D5855" s="9" t="str">
        <f t="shared" si="183"/>
        <v>H5882</v>
      </c>
      <c r="F5855">
        <v>117280</v>
      </c>
      <c r="G5855" s="1" t="str">
        <f>_xll.BDS("SPX Index","CHAIN_TICKERS", "CHAIN_STRIKE_PX_OVRD",F5855, "CHAIN_PUT_CALL_TYPE_OVRD=P", "CHAIN_PERIODICITY_OVRD=M")</f>
        <v>SPX US 11/20/15 P2700</v>
      </c>
    </row>
    <row r="5856" spans="1:7" x14ac:dyDescent="0.25">
      <c r="A5856">
        <v>0</v>
      </c>
      <c r="B5856" s="9">
        <v>3.6712328767123288E-6</v>
      </c>
      <c r="C5856" s="9" t="str">
        <f t="shared" si="182"/>
        <v>$H$5883</v>
      </c>
      <c r="D5856" s="9" t="str">
        <f t="shared" si="183"/>
        <v>H5883</v>
      </c>
      <c r="F5856">
        <v>117300</v>
      </c>
      <c r="G5856" s="1" t="str">
        <f>_xll.BDS("SPX Index","CHAIN_TICKERS", "CHAIN_STRIKE_PX_OVRD",F5856, "CHAIN_PUT_CALL_TYPE_OVRD=P", "CHAIN_PERIODICITY_OVRD=M")</f>
        <v>SPX US 11/20/15 P2700</v>
      </c>
    </row>
    <row r="5857" spans="1:7" x14ac:dyDescent="0.25">
      <c r="A5857">
        <v>0</v>
      </c>
      <c r="B5857" s="9">
        <v>3.4794520547945205E-6</v>
      </c>
      <c r="C5857" s="9" t="str">
        <f t="shared" si="182"/>
        <v>$H$5884</v>
      </c>
      <c r="D5857" s="9" t="str">
        <f t="shared" si="183"/>
        <v>H5884</v>
      </c>
      <c r="F5857">
        <v>117320</v>
      </c>
      <c r="G5857" s="1" t="str">
        <f>_xll.BDS("SPX Index","CHAIN_TICKERS", "CHAIN_STRIKE_PX_OVRD",F5857, "CHAIN_PUT_CALL_TYPE_OVRD=P", "CHAIN_PERIODICITY_OVRD=M")</f>
        <v>SPX US 11/20/15 P2700</v>
      </c>
    </row>
    <row r="5858" spans="1:7" x14ac:dyDescent="0.25">
      <c r="A5858">
        <v>0</v>
      </c>
      <c r="B5858" s="9">
        <v>3.5890410958904112E-6</v>
      </c>
      <c r="C5858" s="9" t="str">
        <f t="shared" si="182"/>
        <v>$H$5885</v>
      </c>
      <c r="D5858" s="9" t="str">
        <f t="shared" si="183"/>
        <v>H5885</v>
      </c>
      <c r="F5858">
        <v>117340</v>
      </c>
      <c r="G5858" s="1" t="str">
        <f>_xll.BDS("SPX Index","CHAIN_TICKERS", "CHAIN_STRIKE_PX_OVRD",F5858, "CHAIN_PUT_CALL_TYPE_OVRD=P", "CHAIN_PERIODICITY_OVRD=M")</f>
        <v>SPX US 11/20/15 P2700</v>
      </c>
    </row>
    <row r="5859" spans="1:7" x14ac:dyDescent="0.25">
      <c r="A5859">
        <v>0</v>
      </c>
      <c r="B5859" s="9">
        <v>3.4794520547945205E-6</v>
      </c>
      <c r="C5859" s="9" t="str">
        <f t="shared" si="182"/>
        <v>$H$5886</v>
      </c>
      <c r="D5859" s="9" t="str">
        <f t="shared" si="183"/>
        <v>H5886</v>
      </c>
      <c r="F5859">
        <v>117360</v>
      </c>
      <c r="G5859" s="1" t="str">
        <f>_xll.BDS("SPX Index","CHAIN_TICKERS", "CHAIN_STRIKE_PX_OVRD",F5859, "CHAIN_PUT_CALL_TYPE_OVRD=P", "CHAIN_PERIODICITY_OVRD=M")</f>
        <v>SPX US 11/20/15 P2700</v>
      </c>
    </row>
    <row r="5860" spans="1:7" x14ac:dyDescent="0.25">
      <c r="A5860">
        <v>0</v>
      </c>
      <c r="B5860" s="9">
        <v>3.8356164383561645E-6</v>
      </c>
      <c r="C5860" s="9" t="str">
        <f t="shared" si="182"/>
        <v>$H$5887</v>
      </c>
      <c r="D5860" s="9" t="str">
        <f t="shared" si="183"/>
        <v>H5887</v>
      </c>
      <c r="F5860">
        <v>117380</v>
      </c>
      <c r="G5860" s="1" t="str">
        <f>_xll.BDS("SPX Index","CHAIN_TICKERS", "CHAIN_STRIKE_PX_OVRD",F5860, "CHAIN_PUT_CALL_TYPE_OVRD=P", "CHAIN_PERIODICITY_OVRD=M")</f>
        <v>SPX US 11/20/15 P2700</v>
      </c>
    </row>
    <row r="5861" spans="1:7" x14ac:dyDescent="0.25">
      <c r="A5861">
        <v>0</v>
      </c>
      <c r="B5861" s="9">
        <v>3.8904109589041096E-6</v>
      </c>
      <c r="C5861" s="9" t="str">
        <f t="shared" si="182"/>
        <v>$H$5888</v>
      </c>
      <c r="D5861" s="9" t="str">
        <f t="shared" si="183"/>
        <v>H5888</v>
      </c>
      <c r="F5861">
        <v>117400</v>
      </c>
      <c r="G5861" s="1" t="str">
        <f>_xll.BDS("SPX Index","CHAIN_TICKERS", "CHAIN_STRIKE_PX_OVRD",F5861, "CHAIN_PUT_CALL_TYPE_OVRD=P", "CHAIN_PERIODICITY_OVRD=M")</f>
        <v>SPX US 11/20/15 P2700</v>
      </c>
    </row>
    <row r="5862" spans="1:7" x14ac:dyDescent="0.25">
      <c r="A5862">
        <v>0</v>
      </c>
      <c r="B5862" s="9">
        <v>3.8356164383561645E-6</v>
      </c>
      <c r="C5862" s="9" t="str">
        <f t="shared" si="182"/>
        <v>$H$5889</v>
      </c>
      <c r="D5862" s="9" t="str">
        <f t="shared" si="183"/>
        <v>H5889</v>
      </c>
      <c r="F5862">
        <v>117420</v>
      </c>
      <c r="G5862" s="1" t="str">
        <f>_xll.BDS("SPX Index","CHAIN_TICKERS", "CHAIN_STRIKE_PX_OVRD",F5862, "CHAIN_PUT_CALL_TYPE_OVRD=P", "CHAIN_PERIODICITY_OVRD=M")</f>
        <v>SPX US 11/20/15 P2700</v>
      </c>
    </row>
    <row r="5863" spans="1:7" x14ac:dyDescent="0.25">
      <c r="A5863">
        <v>0</v>
      </c>
      <c r="B5863" s="9">
        <v>3.6986301369863018E-6</v>
      </c>
      <c r="C5863" s="9" t="str">
        <f t="shared" si="182"/>
        <v>$H$5890</v>
      </c>
      <c r="D5863" s="9" t="str">
        <f t="shared" si="183"/>
        <v>H5890</v>
      </c>
      <c r="F5863">
        <v>117440</v>
      </c>
      <c r="G5863" s="1" t="str">
        <f>_xll.BDS("SPX Index","CHAIN_TICKERS", "CHAIN_STRIKE_PX_OVRD",F5863, "CHAIN_PUT_CALL_TYPE_OVRD=P", "CHAIN_PERIODICITY_OVRD=M")</f>
        <v>SPX US 11/20/15 P2700</v>
      </c>
    </row>
    <row r="5864" spans="1:7" x14ac:dyDescent="0.25">
      <c r="A5864">
        <v>0</v>
      </c>
      <c r="B5864" s="9">
        <v>3.5616438356164386E-6</v>
      </c>
      <c r="C5864" s="9" t="str">
        <f t="shared" si="182"/>
        <v>$H$5891</v>
      </c>
      <c r="D5864" s="9" t="str">
        <f t="shared" si="183"/>
        <v>H5891</v>
      </c>
      <c r="F5864">
        <v>117460</v>
      </c>
      <c r="G5864" s="1" t="str">
        <f>_xll.BDS("SPX Index","CHAIN_TICKERS", "CHAIN_STRIKE_PX_OVRD",F5864, "CHAIN_PUT_CALL_TYPE_OVRD=P", "CHAIN_PERIODICITY_OVRD=M")</f>
        <v>SPX US 11/20/15 P2700</v>
      </c>
    </row>
    <row r="5865" spans="1:7" x14ac:dyDescent="0.25">
      <c r="A5865">
        <v>0</v>
      </c>
      <c r="B5865" s="9">
        <v>2.9041095890410957E-6</v>
      </c>
      <c r="C5865" s="9" t="str">
        <f t="shared" si="182"/>
        <v>$H$5892</v>
      </c>
      <c r="D5865" s="9" t="str">
        <f t="shared" si="183"/>
        <v>H5892</v>
      </c>
      <c r="F5865">
        <v>117480</v>
      </c>
      <c r="G5865" s="1" t="str">
        <f>_xll.BDS("SPX Index","CHAIN_TICKERS", "CHAIN_STRIKE_PX_OVRD",F5865, "CHAIN_PUT_CALL_TYPE_OVRD=P", "CHAIN_PERIODICITY_OVRD=M")</f>
        <v>SPX US 11/20/15 P2700</v>
      </c>
    </row>
    <row r="5866" spans="1:7" x14ac:dyDescent="0.25">
      <c r="A5866">
        <v>1</v>
      </c>
      <c r="B5866" s="9">
        <v>2.5205479452054796E-6</v>
      </c>
      <c r="C5866" s="9" t="str">
        <f t="shared" si="182"/>
        <v>$H$5893</v>
      </c>
      <c r="D5866" s="9" t="str">
        <f t="shared" si="183"/>
        <v>H5893</v>
      </c>
      <c r="F5866">
        <v>117500</v>
      </c>
      <c r="G5866" s="1" t="str">
        <f>_xll.BDS("SPX Index","CHAIN_TICKERS", "CHAIN_STRIKE_PX_OVRD",F5866, "CHAIN_PUT_CALL_TYPE_OVRD=P", "CHAIN_PERIODICITY_OVRD=M")</f>
        <v>SPX US 11/20/15 P2700</v>
      </c>
    </row>
    <row r="5867" spans="1:7" x14ac:dyDescent="0.25">
      <c r="A5867">
        <v>0</v>
      </c>
      <c r="B5867" s="9">
        <v>2.3013698630136988E-6</v>
      </c>
      <c r="C5867" s="9" t="str">
        <f t="shared" si="182"/>
        <v>$H$5894</v>
      </c>
      <c r="D5867" s="9" t="str">
        <f t="shared" si="183"/>
        <v>H5894</v>
      </c>
      <c r="F5867">
        <v>117520</v>
      </c>
      <c r="G5867" s="1" t="str">
        <f>_xll.BDS("SPX Index","CHAIN_TICKERS", "CHAIN_STRIKE_PX_OVRD",F5867, "CHAIN_PUT_CALL_TYPE_OVRD=P", "CHAIN_PERIODICITY_OVRD=M")</f>
        <v>SPX US 11/20/15 P2700</v>
      </c>
    </row>
    <row r="5868" spans="1:7" x14ac:dyDescent="0.25">
      <c r="A5868">
        <v>0</v>
      </c>
      <c r="B5868" s="9">
        <v>2.4383561643835615E-6</v>
      </c>
      <c r="C5868" s="9" t="str">
        <f t="shared" si="182"/>
        <v>$H$5895</v>
      </c>
      <c r="D5868" s="9" t="str">
        <f t="shared" si="183"/>
        <v>H5895</v>
      </c>
      <c r="F5868">
        <v>117540</v>
      </c>
      <c r="G5868" s="1" t="str">
        <f>_xll.BDS("SPX Index","CHAIN_TICKERS", "CHAIN_STRIKE_PX_OVRD",F5868, "CHAIN_PUT_CALL_TYPE_OVRD=P", "CHAIN_PERIODICITY_OVRD=M")</f>
        <v>SPX US 11/20/15 P2700</v>
      </c>
    </row>
    <row r="5869" spans="1:7" x14ac:dyDescent="0.25">
      <c r="A5869">
        <v>0</v>
      </c>
      <c r="B5869" s="9">
        <v>2.7945205479452051E-6</v>
      </c>
      <c r="C5869" s="9" t="str">
        <f t="shared" si="182"/>
        <v>$H$5896</v>
      </c>
      <c r="D5869" s="9" t="str">
        <f t="shared" si="183"/>
        <v>H5896</v>
      </c>
      <c r="F5869">
        <v>117560</v>
      </c>
      <c r="G5869" s="1" t="str">
        <f>_xll.BDS("SPX Index","CHAIN_TICKERS", "CHAIN_STRIKE_PX_OVRD",F5869, "CHAIN_PUT_CALL_TYPE_OVRD=P", "CHAIN_PERIODICITY_OVRD=M")</f>
        <v>SPX US 11/20/15 P2700</v>
      </c>
    </row>
    <row r="5870" spans="1:7" x14ac:dyDescent="0.25">
      <c r="A5870">
        <v>0</v>
      </c>
      <c r="B5870" s="9">
        <v>2.6301369863013698E-6</v>
      </c>
      <c r="C5870" s="9" t="str">
        <f t="shared" si="182"/>
        <v>$H$5897</v>
      </c>
      <c r="D5870" s="9" t="str">
        <f t="shared" si="183"/>
        <v>H5897</v>
      </c>
      <c r="F5870">
        <v>117580</v>
      </c>
      <c r="G5870" s="1" t="str">
        <f>_xll.BDS("SPX Index","CHAIN_TICKERS", "CHAIN_STRIKE_PX_OVRD",F5870, "CHAIN_PUT_CALL_TYPE_OVRD=P", "CHAIN_PERIODICITY_OVRD=M")</f>
        <v>SPX US 11/20/15 P2700</v>
      </c>
    </row>
    <row r="5871" spans="1:7" x14ac:dyDescent="0.25">
      <c r="A5871">
        <v>0</v>
      </c>
      <c r="B5871" s="9">
        <v>2.5753424657534247E-6</v>
      </c>
      <c r="C5871" s="9" t="str">
        <f t="shared" si="182"/>
        <v>$H$5898</v>
      </c>
      <c r="D5871" s="9" t="str">
        <f t="shared" si="183"/>
        <v>H5898</v>
      </c>
      <c r="F5871">
        <v>117600</v>
      </c>
      <c r="G5871" s="1" t="str">
        <f>_xll.BDS("SPX Index","CHAIN_TICKERS", "CHAIN_STRIKE_PX_OVRD",F5871, "CHAIN_PUT_CALL_TYPE_OVRD=P", "CHAIN_PERIODICITY_OVRD=M")</f>
        <v>SPX US 11/20/15 P2700</v>
      </c>
    </row>
    <row r="5872" spans="1:7" x14ac:dyDescent="0.25">
      <c r="A5872">
        <v>0</v>
      </c>
      <c r="B5872" s="9">
        <v>2.767123287671233E-6</v>
      </c>
      <c r="C5872" s="9" t="str">
        <f t="shared" si="182"/>
        <v>$H$5899</v>
      </c>
      <c r="D5872" s="9" t="str">
        <f t="shared" si="183"/>
        <v>H5899</v>
      </c>
      <c r="F5872">
        <v>117620</v>
      </c>
      <c r="G5872" s="1" t="str">
        <f>_xll.BDS("SPX Index","CHAIN_TICKERS", "CHAIN_STRIKE_PX_OVRD",F5872, "CHAIN_PUT_CALL_TYPE_OVRD=P", "CHAIN_PERIODICITY_OVRD=M")</f>
        <v>SPX US 11/20/15 P2700</v>
      </c>
    </row>
    <row r="5873" spans="1:7" x14ac:dyDescent="0.25">
      <c r="A5873">
        <v>0</v>
      </c>
      <c r="B5873" s="9">
        <v>2.4931506849315066E-6</v>
      </c>
      <c r="C5873" s="9" t="str">
        <f t="shared" si="182"/>
        <v>$H$5900</v>
      </c>
      <c r="D5873" s="9" t="str">
        <f t="shared" si="183"/>
        <v>H5900</v>
      </c>
      <c r="F5873">
        <v>117640</v>
      </c>
      <c r="G5873" s="1" t="str">
        <f>_xll.BDS("SPX Index","CHAIN_TICKERS", "CHAIN_STRIKE_PX_OVRD",F5873, "CHAIN_PUT_CALL_TYPE_OVRD=P", "CHAIN_PERIODICITY_OVRD=M")</f>
        <v>SPX US 11/20/15 P2700</v>
      </c>
    </row>
    <row r="5874" spans="1:7" x14ac:dyDescent="0.25">
      <c r="A5874">
        <v>0</v>
      </c>
      <c r="B5874" s="9">
        <v>3.452054794520548E-6</v>
      </c>
      <c r="C5874" s="9" t="str">
        <f t="shared" si="182"/>
        <v>$H$5901</v>
      </c>
      <c r="D5874" s="9" t="str">
        <f t="shared" si="183"/>
        <v>H5901</v>
      </c>
      <c r="F5874">
        <v>117660</v>
      </c>
      <c r="G5874" s="1" t="str">
        <f>_xll.BDS("SPX Index","CHAIN_TICKERS", "CHAIN_STRIKE_PX_OVRD",F5874, "CHAIN_PUT_CALL_TYPE_OVRD=P", "CHAIN_PERIODICITY_OVRD=M")</f>
        <v>SPX US 11/20/15 P2700</v>
      </c>
    </row>
    <row r="5875" spans="1:7" x14ac:dyDescent="0.25">
      <c r="A5875">
        <v>0</v>
      </c>
      <c r="B5875" s="9">
        <v>3.095890410958904E-6</v>
      </c>
      <c r="C5875" s="9" t="str">
        <f t="shared" si="182"/>
        <v>$H$5902</v>
      </c>
      <c r="D5875" s="9" t="str">
        <f t="shared" si="183"/>
        <v>H5902</v>
      </c>
      <c r="F5875">
        <v>117680</v>
      </c>
      <c r="G5875" s="1" t="str">
        <f>_xll.BDS("SPX Index","CHAIN_TICKERS", "CHAIN_STRIKE_PX_OVRD",F5875, "CHAIN_PUT_CALL_TYPE_OVRD=P", "CHAIN_PERIODICITY_OVRD=M")</f>
        <v>SPX US 11/20/15 P2700</v>
      </c>
    </row>
    <row r="5876" spans="1:7" x14ac:dyDescent="0.25">
      <c r="A5876">
        <v>0</v>
      </c>
      <c r="B5876" s="9">
        <v>2.7123287671232879E-6</v>
      </c>
      <c r="C5876" s="9" t="str">
        <f t="shared" si="182"/>
        <v>$H$5903</v>
      </c>
      <c r="D5876" s="9" t="str">
        <f t="shared" si="183"/>
        <v>H5903</v>
      </c>
      <c r="F5876">
        <v>117700</v>
      </c>
      <c r="G5876" s="1" t="str">
        <f>_xll.BDS("SPX Index","CHAIN_TICKERS", "CHAIN_STRIKE_PX_OVRD",F5876, "CHAIN_PUT_CALL_TYPE_OVRD=P", "CHAIN_PERIODICITY_OVRD=M")</f>
        <v>SPX US 11/20/15 P2700</v>
      </c>
    </row>
    <row r="5877" spans="1:7" x14ac:dyDescent="0.25">
      <c r="A5877">
        <v>0</v>
      </c>
      <c r="B5877" s="9">
        <v>2.5479452054794522E-6</v>
      </c>
      <c r="C5877" s="9" t="str">
        <f t="shared" si="182"/>
        <v>$H$5904</v>
      </c>
      <c r="D5877" s="9" t="str">
        <f t="shared" si="183"/>
        <v>H5904</v>
      </c>
      <c r="F5877">
        <v>117720</v>
      </c>
      <c r="G5877" s="1" t="str">
        <f>_xll.BDS("SPX Index","CHAIN_TICKERS", "CHAIN_STRIKE_PX_OVRD",F5877, "CHAIN_PUT_CALL_TYPE_OVRD=P", "CHAIN_PERIODICITY_OVRD=M")</f>
        <v>SPX US 11/20/15 P2700</v>
      </c>
    </row>
    <row r="5878" spans="1:7" x14ac:dyDescent="0.25">
      <c r="A5878">
        <v>0</v>
      </c>
      <c r="B5878" s="9">
        <v>2.5479452054794522E-6</v>
      </c>
      <c r="C5878" s="9" t="str">
        <f t="shared" si="182"/>
        <v>$H$5905</v>
      </c>
      <c r="D5878" s="9" t="str">
        <f t="shared" si="183"/>
        <v>H5905</v>
      </c>
      <c r="F5878">
        <v>117740</v>
      </c>
      <c r="G5878" s="1" t="str">
        <f>_xll.BDS("SPX Index","CHAIN_TICKERS", "CHAIN_STRIKE_PX_OVRD",F5878, "CHAIN_PUT_CALL_TYPE_OVRD=P", "CHAIN_PERIODICITY_OVRD=M")</f>
        <v>SPX US 11/20/15 P2700</v>
      </c>
    </row>
    <row r="5879" spans="1:7" x14ac:dyDescent="0.25">
      <c r="A5879">
        <v>0</v>
      </c>
      <c r="B5879" s="9">
        <v>2.0273972602739725E-6</v>
      </c>
      <c r="C5879" s="9" t="str">
        <f t="shared" si="182"/>
        <v>$H$5906</v>
      </c>
      <c r="D5879" s="9" t="str">
        <f t="shared" si="183"/>
        <v>H5906</v>
      </c>
      <c r="F5879">
        <v>117760</v>
      </c>
      <c r="G5879" s="1" t="str">
        <f>_xll.BDS("SPX Index","CHAIN_TICKERS", "CHAIN_STRIKE_PX_OVRD",F5879, "CHAIN_PUT_CALL_TYPE_OVRD=P", "CHAIN_PERIODICITY_OVRD=M")</f>
        <v>SPX US 11/20/15 P2700</v>
      </c>
    </row>
    <row r="5880" spans="1:7" x14ac:dyDescent="0.25">
      <c r="A5880">
        <v>0</v>
      </c>
      <c r="B5880" s="9">
        <v>1.726027397260274E-6</v>
      </c>
      <c r="C5880" s="9" t="str">
        <f t="shared" si="182"/>
        <v>$H$5907</v>
      </c>
      <c r="D5880" s="9" t="str">
        <f t="shared" si="183"/>
        <v>H5907</v>
      </c>
      <c r="F5880">
        <v>117780</v>
      </c>
      <c r="G5880" s="1" t="str">
        <f>_xll.BDS("SPX Index","CHAIN_TICKERS", "CHAIN_STRIKE_PX_OVRD",F5880, "CHAIN_PUT_CALL_TYPE_OVRD=P", "CHAIN_PERIODICITY_OVRD=M")</f>
        <v>SPX US 11/20/15 P2700</v>
      </c>
    </row>
    <row r="5881" spans="1:7" x14ac:dyDescent="0.25">
      <c r="A5881">
        <v>0</v>
      </c>
      <c r="B5881" s="9">
        <v>1.726027397260274E-6</v>
      </c>
      <c r="C5881" s="9" t="str">
        <f t="shared" si="182"/>
        <v>$H$5908</v>
      </c>
      <c r="D5881" s="9" t="str">
        <f t="shared" si="183"/>
        <v>H5908</v>
      </c>
      <c r="F5881">
        <v>117800</v>
      </c>
      <c r="G5881" s="1" t="str">
        <f>_xll.BDS("SPX Index","CHAIN_TICKERS", "CHAIN_STRIKE_PX_OVRD",F5881, "CHAIN_PUT_CALL_TYPE_OVRD=P", "CHAIN_PERIODICITY_OVRD=M")</f>
        <v>SPX US 11/20/15 P2700</v>
      </c>
    </row>
    <row r="5882" spans="1:7" x14ac:dyDescent="0.25">
      <c r="A5882">
        <v>0</v>
      </c>
      <c r="B5882" s="9">
        <v>1.8904109589041097E-6</v>
      </c>
      <c r="C5882" s="9" t="str">
        <f t="shared" si="182"/>
        <v>$H$5909</v>
      </c>
      <c r="D5882" s="9" t="str">
        <f t="shared" si="183"/>
        <v>H5909</v>
      </c>
      <c r="F5882">
        <v>117820</v>
      </c>
      <c r="G5882" s="1" t="str">
        <f>_xll.BDS("SPX Index","CHAIN_TICKERS", "CHAIN_STRIKE_PX_OVRD",F5882, "CHAIN_PUT_CALL_TYPE_OVRD=P", "CHAIN_PERIODICITY_OVRD=M")</f>
        <v>SPX US 11/20/15 P2700</v>
      </c>
    </row>
    <row r="5883" spans="1:7" x14ac:dyDescent="0.25">
      <c r="A5883">
        <v>0</v>
      </c>
      <c r="B5883" s="9">
        <v>1.8082191780821919E-6</v>
      </c>
      <c r="C5883" s="9" t="str">
        <f t="shared" si="182"/>
        <v>$H$5910</v>
      </c>
      <c r="D5883" s="9" t="str">
        <f t="shared" si="183"/>
        <v>H5910</v>
      </c>
      <c r="F5883">
        <v>117840</v>
      </c>
      <c r="G5883" s="1" t="str">
        <f>_xll.BDS("SPX Index","CHAIN_TICKERS", "CHAIN_STRIKE_PX_OVRD",F5883, "CHAIN_PUT_CALL_TYPE_OVRD=P", "CHAIN_PERIODICITY_OVRD=M")</f>
        <v>SPX US 11/20/15 P2700</v>
      </c>
    </row>
    <row r="5884" spans="1:7" x14ac:dyDescent="0.25">
      <c r="A5884">
        <v>0</v>
      </c>
      <c r="B5884" s="9">
        <v>1.7534246575342465E-6</v>
      </c>
      <c r="C5884" s="9" t="str">
        <f t="shared" si="182"/>
        <v>$H$5911</v>
      </c>
      <c r="D5884" s="9" t="str">
        <f t="shared" si="183"/>
        <v>H5911</v>
      </c>
      <c r="F5884">
        <v>117860</v>
      </c>
      <c r="G5884" s="1" t="str">
        <f>_xll.BDS("SPX Index","CHAIN_TICKERS", "CHAIN_STRIKE_PX_OVRD",F5884, "CHAIN_PUT_CALL_TYPE_OVRD=P", "CHAIN_PERIODICITY_OVRD=M")</f>
        <v>SPX US 11/20/15 P2700</v>
      </c>
    </row>
    <row r="5885" spans="1:7" x14ac:dyDescent="0.25">
      <c r="A5885">
        <v>0</v>
      </c>
      <c r="B5885" s="9">
        <v>1.9452054794520548E-6</v>
      </c>
      <c r="C5885" s="9" t="str">
        <f t="shared" si="182"/>
        <v>$H$5912</v>
      </c>
      <c r="D5885" s="9" t="str">
        <f t="shared" si="183"/>
        <v>H5912</v>
      </c>
      <c r="F5885">
        <v>117880</v>
      </c>
      <c r="G5885" s="1" t="str">
        <f>_xll.BDS("SPX Index","CHAIN_TICKERS", "CHAIN_STRIKE_PX_OVRD",F5885, "CHAIN_PUT_CALL_TYPE_OVRD=P", "CHAIN_PERIODICITY_OVRD=M")</f>
        <v>SPX US 11/20/15 P2700</v>
      </c>
    </row>
    <row r="5886" spans="1:7" x14ac:dyDescent="0.25">
      <c r="A5886">
        <v>1</v>
      </c>
      <c r="B5886" s="9">
        <v>1.589041095890411E-6</v>
      </c>
      <c r="C5886" s="9" t="str">
        <f t="shared" si="182"/>
        <v>$H$5913</v>
      </c>
      <c r="D5886" s="9" t="str">
        <f t="shared" si="183"/>
        <v>H5913</v>
      </c>
      <c r="F5886">
        <v>117900</v>
      </c>
      <c r="G5886" s="1" t="str">
        <f>_xll.BDS("SPX Index","CHAIN_TICKERS", "CHAIN_STRIKE_PX_OVRD",F5886, "CHAIN_PUT_CALL_TYPE_OVRD=P", "CHAIN_PERIODICITY_OVRD=M")</f>
        <v>SPX US 11/20/15 P2700</v>
      </c>
    </row>
    <row r="5887" spans="1:7" x14ac:dyDescent="0.25">
      <c r="A5887">
        <v>0</v>
      </c>
      <c r="B5887" s="9">
        <v>1.6986301369863014E-6</v>
      </c>
      <c r="C5887" s="9" t="str">
        <f t="shared" si="182"/>
        <v>$H$5914</v>
      </c>
      <c r="D5887" s="9" t="str">
        <f t="shared" si="183"/>
        <v>H5914</v>
      </c>
      <c r="F5887">
        <v>117920</v>
      </c>
      <c r="G5887" s="1" t="str">
        <f>_xll.BDS("SPX Index","CHAIN_TICKERS", "CHAIN_STRIKE_PX_OVRD",F5887, "CHAIN_PUT_CALL_TYPE_OVRD=P", "CHAIN_PERIODICITY_OVRD=M")</f>
        <v>SPX US 11/20/15 P2700</v>
      </c>
    </row>
    <row r="5888" spans="1:7" x14ac:dyDescent="0.25">
      <c r="A5888">
        <v>0</v>
      </c>
      <c r="B5888" s="9">
        <v>1.8082191780821919E-6</v>
      </c>
      <c r="C5888" s="9" t="str">
        <f t="shared" si="182"/>
        <v>$H$5915</v>
      </c>
      <c r="D5888" s="9" t="str">
        <f t="shared" si="183"/>
        <v>H5915</v>
      </c>
      <c r="F5888">
        <v>117940</v>
      </c>
      <c r="G5888" s="1" t="str">
        <f>_xll.BDS("SPX Index","CHAIN_TICKERS", "CHAIN_STRIKE_PX_OVRD",F5888, "CHAIN_PUT_CALL_TYPE_OVRD=P", "CHAIN_PERIODICITY_OVRD=M")</f>
        <v>SPX US 11/20/15 P2700</v>
      </c>
    </row>
    <row r="5889" spans="1:7" x14ac:dyDescent="0.25">
      <c r="A5889">
        <v>0</v>
      </c>
      <c r="B5889" s="9">
        <v>2.1917808219178082E-6</v>
      </c>
      <c r="C5889" s="9" t="str">
        <f t="shared" si="182"/>
        <v>$H$5916</v>
      </c>
      <c r="D5889" s="9" t="str">
        <f t="shared" si="183"/>
        <v>H5916</v>
      </c>
      <c r="F5889">
        <v>117960</v>
      </c>
      <c r="G5889" s="1" t="str">
        <f>_xll.BDS("SPX Index","CHAIN_TICKERS", "CHAIN_STRIKE_PX_OVRD",F5889, "CHAIN_PUT_CALL_TYPE_OVRD=P", "CHAIN_PERIODICITY_OVRD=M")</f>
        <v>SPX US 11/20/15 P2700</v>
      </c>
    </row>
    <row r="5890" spans="1:7" x14ac:dyDescent="0.25">
      <c r="A5890">
        <v>0</v>
      </c>
      <c r="B5890" s="9">
        <v>1.8904109589041097E-6</v>
      </c>
      <c r="C5890" s="9" t="str">
        <f t="shared" si="182"/>
        <v>$H$5917</v>
      </c>
      <c r="D5890" s="9" t="str">
        <f t="shared" si="183"/>
        <v>H5917</v>
      </c>
      <c r="F5890">
        <v>117980</v>
      </c>
      <c r="G5890" s="1" t="str">
        <f>_xll.BDS("SPX Index","CHAIN_TICKERS", "CHAIN_STRIKE_PX_OVRD",F5890, "CHAIN_PUT_CALL_TYPE_OVRD=P", "CHAIN_PERIODICITY_OVRD=M")</f>
        <v>SPX US 11/20/15 P2700</v>
      </c>
    </row>
    <row r="5891" spans="1:7" x14ac:dyDescent="0.25">
      <c r="A5891">
        <v>0</v>
      </c>
      <c r="B5891" s="9">
        <v>1.3424657534246577E-6</v>
      </c>
      <c r="C5891" s="9" t="str">
        <f t="shared" si="182"/>
        <v>$H$5918</v>
      </c>
      <c r="D5891" s="9" t="str">
        <f t="shared" si="183"/>
        <v>H5918</v>
      </c>
      <c r="F5891">
        <v>118000</v>
      </c>
      <c r="G5891" s="1" t="str">
        <f>_xll.BDS("SPX Index","CHAIN_TICKERS", "CHAIN_STRIKE_PX_OVRD",F5891, "CHAIN_PUT_CALL_TYPE_OVRD=P", "CHAIN_PERIODICITY_OVRD=M")</f>
        <v>SPX US 11/20/15 P2700</v>
      </c>
    </row>
    <row r="5892" spans="1:7" x14ac:dyDescent="0.25">
      <c r="A5892">
        <v>0</v>
      </c>
      <c r="B5892" s="9">
        <v>1.5342465753424657E-6</v>
      </c>
      <c r="C5892" s="9" t="str">
        <f t="shared" ref="C5892:C5955" si="184">ADDRESS(ROW(B5892)+MATCH(1,B5892:B5918),8)</f>
        <v>$H$5919</v>
      </c>
      <c r="D5892" s="9" t="str">
        <f t="shared" ref="D5892:D5955" si="185">"H"&amp;(ROW(B5892)+MATCH(1,B5892:B5918))</f>
        <v>H5919</v>
      </c>
      <c r="F5892">
        <v>118020</v>
      </c>
      <c r="G5892" s="1" t="str">
        <f>_xll.BDS("SPX Index","CHAIN_TICKERS", "CHAIN_STRIKE_PX_OVRD",F5892, "CHAIN_PUT_CALL_TYPE_OVRD=P", "CHAIN_PERIODICITY_OVRD=M")</f>
        <v>SPX US 11/20/15 P2700</v>
      </c>
    </row>
    <row r="5893" spans="1:7" x14ac:dyDescent="0.25">
      <c r="A5893">
        <v>0</v>
      </c>
      <c r="B5893" s="9">
        <v>1.5068493150684932E-6</v>
      </c>
      <c r="C5893" s="9" t="str">
        <f t="shared" si="184"/>
        <v>$H$5920</v>
      </c>
      <c r="D5893" s="9" t="str">
        <f t="shared" si="185"/>
        <v>H5920</v>
      </c>
      <c r="F5893">
        <v>118040</v>
      </c>
      <c r="G5893" s="1" t="str">
        <f>_xll.BDS("SPX Index","CHAIN_TICKERS", "CHAIN_STRIKE_PX_OVRD",F5893, "CHAIN_PUT_CALL_TYPE_OVRD=P", "CHAIN_PERIODICITY_OVRD=M")</f>
        <v>SPX US 11/20/15 P2700</v>
      </c>
    </row>
    <row r="5894" spans="1:7" x14ac:dyDescent="0.25">
      <c r="A5894">
        <v>0</v>
      </c>
      <c r="B5894" s="9">
        <v>2.0821917808219176E-6</v>
      </c>
      <c r="C5894" s="9" t="str">
        <f t="shared" si="184"/>
        <v>$H$5921</v>
      </c>
      <c r="D5894" s="9" t="str">
        <f t="shared" si="185"/>
        <v>H5921</v>
      </c>
      <c r="F5894">
        <v>118060</v>
      </c>
      <c r="G5894" s="1" t="str">
        <f>_xll.BDS("SPX Index","CHAIN_TICKERS", "CHAIN_STRIKE_PX_OVRD",F5894, "CHAIN_PUT_CALL_TYPE_OVRD=P", "CHAIN_PERIODICITY_OVRD=M")</f>
        <v>SPX US 11/20/15 P2700</v>
      </c>
    </row>
    <row r="5895" spans="1:7" x14ac:dyDescent="0.25">
      <c r="A5895">
        <v>0</v>
      </c>
      <c r="B5895" s="9">
        <v>1.7534246575342465E-6</v>
      </c>
      <c r="C5895" s="9" t="str">
        <f t="shared" si="184"/>
        <v>$H$5922</v>
      </c>
      <c r="D5895" s="9" t="str">
        <f t="shared" si="185"/>
        <v>H5922</v>
      </c>
      <c r="F5895">
        <v>118080</v>
      </c>
      <c r="G5895" s="1" t="str">
        <f>_xll.BDS("SPX Index","CHAIN_TICKERS", "CHAIN_STRIKE_PX_OVRD",F5895, "CHAIN_PUT_CALL_TYPE_OVRD=P", "CHAIN_PERIODICITY_OVRD=M")</f>
        <v>SPX US 11/20/15 P2700</v>
      </c>
    </row>
    <row r="5896" spans="1:7" x14ac:dyDescent="0.25">
      <c r="A5896">
        <v>0</v>
      </c>
      <c r="B5896" s="9">
        <v>1.4520547945205479E-6</v>
      </c>
      <c r="C5896" s="9" t="str">
        <f t="shared" si="184"/>
        <v>$H$5923</v>
      </c>
      <c r="D5896" s="9" t="str">
        <f t="shared" si="185"/>
        <v>H5923</v>
      </c>
      <c r="F5896">
        <v>118100</v>
      </c>
      <c r="G5896" s="1" t="str">
        <f>_xll.BDS("SPX Index","CHAIN_TICKERS", "CHAIN_STRIKE_PX_OVRD",F5896, "CHAIN_PUT_CALL_TYPE_OVRD=P", "CHAIN_PERIODICITY_OVRD=M")</f>
        <v>SPX US 11/20/15 P2700</v>
      </c>
    </row>
    <row r="5897" spans="1:7" x14ac:dyDescent="0.25">
      <c r="A5897">
        <v>0</v>
      </c>
      <c r="B5897" s="9">
        <v>1.3698630136986302E-6</v>
      </c>
      <c r="C5897" s="9" t="str">
        <f t="shared" si="184"/>
        <v>$H$5924</v>
      </c>
      <c r="D5897" s="9" t="str">
        <f t="shared" si="185"/>
        <v>H5924</v>
      </c>
      <c r="F5897">
        <v>118120</v>
      </c>
      <c r="G5897" s="1" t="str">
        <f>_xll.BDS("SPX Index","CHAIN_TICKERS", "CHAIN_STRIKE_PX_OVRD",F5897, "CHAIN_PUT_CALL_TYPE_OVRD=P", "CHAIN_PERIODICITY_OVRD=M")</f>
        <v>SPX US 11/20/15 P2700</v>
      </c>
    </row>
    <row r="5898" spans="1:7" x14ac:dyDescent="0.25">
      <c r="A5898">
        <v>0</v>
      </c>
      <c r="B5898" s="9">
        <v>1.2054794520547945E-6</v>
      </c>
      <c r="C5898" s="9" t="str">
        <f t="shared" si="184"/>
        <v>$H$5925</v>
      </c>
      <c r="D5898" s="9" t="str">
        <f t="shared" si="185"/>
        <v>H5925</v>
      </c>
      <c r="F5898">
        <v>118140</v>
      </c>
      <c r="G5898" s="1" t="str">
        <f>_xll.BDS("SPX Index","CHAIN_TICKERS", "CHAIN_STRIKE_PX_OVRD",F5898, "CHAIN_PUT_CALL_TYPE_OVRD=P", "CHAIN_PERIODICITY_OVRD=M")</f>
        <v>SPX US 11/20/15 P2700</v>
      </c>
    </row>
    <row r="5899" spans="1:7" x14ac:dyDescent="0.25">
      <c r="A5899">
        <v>0</v>
      </c>
      <c r="B5899" s="9">
        <v>1.3972602739726026E-6</v>
      </c>
      <c r="C5899" s="9" t="str">
        <f t="shared" si="184"/>
        <v>$H$5926</v>
      </c>
      <c r="D5899" s="9" t="str">
        <f t="shared" si="185"/>
        <v>H5926</v>
      </c>
      <c r="F5899">
        <v>118160</v>
      </c>
      <c r="G5899" s="1" t="str">
        <f>_xll.BDS("SPX Index","CHAIN_TICKERS", "CHAIN_STRIKE_PX_OVRD",F5899, "CHAIN_PUT_CALL_TYPE_OVRD=P", "CHAIN_PERIODICITY_OVRD=M")</f>
        <v>SPX US 11/20/15 P2700</v>
      </c>
    </row>
    <row r="5900" spans="1:7" x14ac:dyDescent="0.25">
      <c r="A5900">
        <v>0</v>
      </c>
      <c r="B5900" s="9">
        <v>1.3424657534246577E-6</v>
      </c>
      <c r="C5900" s="9" t="str">
        <f t="shared" si="184"/>
        <v>$H$5927</v>
      </c>
      <c r="D5900" s="9" t="str">
        <f t="shared" si="185"/>
        <v>H5927</v>
      </c>
      <c r="F5900">
        <v>118180</v>
      </c>
      <c r="G5900" s="1" t="str">
        <f>_xll.BDS("SPX Index","CHAIN_TICKERS", "CHAIN_STRIKE_PX_OVRD",F5900, "CHAIN_PUT_CALL_TYPE_OVRD=P", "CHAIN_PERIODICITY_OVRD=M")</f>
        <v>SPX US 11/20/15 P2700</v>
      </c>
    </row>
    <row r="5901" spans="1:7" x14ac:dyDescent="0.25">
      <c r="A5901">
        <v>0</v>
      </c>
      <c r="B5901" s="9">
        <v>1.0684931506849315E-6</v>
      </c>
      <c r="C5901" s="9" t="str">
        <f t="shared" si="184"/>
        <v>$H$5928</v>
      </c>
      <c r="D5901" s="9" t="str">
        <f t="shared" si="185"/>
        <v>H5928</v>
      </c>
      <c r="F5901">
        <v>118200</v>
      </c>
      <c r="G5901" s="1" t="str">
        <f>_xll.BDS("SPX Index","CHAIN_TICKERS", "CHAIN_STRIKE_PX_OVRD",F5901, "CHAIN_PUT_CALL_TYPE_OVRD=P", "CHAIN_PERIODICITY_OVRD=M")</f>
        <v>SPX US 11/20/15 P2700</v>
      </c>
    </row>
    <row r="5902" spans="1:7" x14ac:dyDescent="0.25">
      <c r="A5902">
        <v>0</v>
      </c>
      <c r="B5902" s="9">
        <v>1.2876712328767124E-6</v>
      </c>
      <c r="C5902" s="9" t="str">
        <f t="shared" si="184"/>
        <v>$H$5929</v>
      </c>
      <c r="D5902" s="9" t="str">
        <f t="shared" si="185"/>
        <v>H5929</v>
      </c>
      <c r="F5902">
        <v>118220</v>
      </c>
      <c r="G5902" s="1" t="str">
        <f>_xll.BDS("SPX Index","CHAIN_TICKERS", "CHAIN_STRIKE_PX_OVRD",F5902, "CHAIN_PUT_CALL_TYPE_OVRD=P", "CHAIN_PERIODICITY_OVRD=M")</f>
        <v>SPX US 11/20/15 P2700</v>
      </c>
    </row>
    <row r="5903" spans="1:7" x14ac:dyDescent="0.25">
      <c r="A5903">
        <v>0</v>
      </c>
      <c r="B5903" s="9">
        <v>1.3424657534246577E-6</v>
      </c>
      <c r="C5903" s="9" t="str">
        <f t="shared" si="184"/>
        <v>$H$5930</v>
      </c>
      <c r="D5903" s="9" t="str">
        <f t="shared" si="185"/>
        <v>H5930</v>
      </c>
      <c r="F5903">
        <v>118240</v>
      </c>
      <c r="G5903" s="1" t="str">
        <f>_xll.BDS("SPX Index","CHAIN_TICKERS", "CHAIN_STRIKE_PX_OVRD",F5903, "CHAIN_PUT_CALL_TYPE_OVRD=P", "CHAIN_PERIODICITY_OVRD=M")</f>
        <v>SPX US 11/20/15 P2700</v>
      </c>
    </row>
    <row r="5904" spans="1:7" x14ac:dyDescent="0.25">
      <c r="A5904">
        <v>0</v>
      </c>
      <c r="B5904" s="9">
        <v>1.726027397260274E-6</v>
      </c>
      <c r="C5904" s="9" t="str">
        <f t="shared" si="184"/>
        <v>$H$5931</v>
      </c>
      <c r="D5904" s="9" t="str">
        <f t="shared" si="185"/>
        <v>H5931</v>
      </c>
      <c r="F5904">
        <v>118260</v>
      </c>
      <c r="G5904" s="1" t="str">
        <f>_xll.BDS("SPX Index","CHAIN_TICKERS", "CHAIN_STRIKE_PX_OVRD",F5904, "CHAIN_PUT_CALL_TYPE_OVRD=P", "CHAIN_PERIODICITY_OVRD=M")</f>
        <v>SPX US 11/20/15 P2700</v>
      </c>
    </row>
    <row r="5905" spans="1:7" x14ac:dyDescent="0.25">
      <c r="A5905">
        <v>0</v>
      </c>
      <c r="B5905" s="9">
        <v>1.6712328767123287E-6</v>
      </c>
      <c r="C5905" s="9" t="str">
        <f t="shared" si="184"/>
        <v>$H$5932</v>
      </c>
      <c r="D5905" s="9" t="str">
        <f t="shared" si="185"/>
        <v>H5932</v>
      </c>
      <c r="F5905">
        <v>118280</v>
      </c>
      <c r="G5905" s="1" t="str">
        <f>_xll.BDS("SPX Index","CHAIN_TICKERS", "CHAIN_STRIKE_PX_OVRD",F5905, "CHAIN_PUT_CALL_TYPE_OVRD=P", "CHAIN_PERIODICITY_OVRD=M")</f>
        <v>SPX US 11/20/15 P2700</v>
      </c>
    </row>
    <row r="5906" spans="1:7" x14ac:dyDescent="0.25">
      <c r="A5906">
        <v>0</v>
      </c>
      <c r="B5906" s="9">
        <v>1.5342465753424657E-6</v>
      </c>
      <c r="C5906" s="9" t="str">
        <f t="shared" si="184"/>
        <v>$H$5933</v>
      </c>
      <c r="D5906" s="9" t="str">
        <f t="shared" si="185"/>
        <v>H5933</v>
      </c>
      <c r="F5906">
        <v>118300</v>
      </c>
      <c r="G5906" s="1" t="str">
        <f>_xll.BDS("SPX Index","CHAIN_TICKERS", "CHAIN_STRIKE_PX_OVRD",F5906, "CHAIN_PUT_CALL_TYPE_OVRD=P", "CHAIN_PERIODICITY_OVRD=M")</f>
        <v>SPX US 11/20/15 P2700</v>
      </c>
    </row>
    <row r="5907" spans="1:7" x14ac:dyDescent="0.25">
      <c r="A5907">
        <v>0</v>
      </c>
      <c r="B5907" s="9">
        <v>1.5616438356164385E-6</v>
      </c>
      <c r="C5907" s="9" t="str">
        <f t="shared" si="184"/>
        <v>$H$5934</v>
      </c>
      <c r="D5907" s="9" t="str">
        <f t="shared" si="185"/>
        <v>H5934</v>
      </c>
      <c r="F5907">
        <v>118320</v>
      </c>
      <c r="G5907" s="1" t="str">
        <f>_xll.BDS("SPX Index","CHAIN_TICKERS", "CHAIN_STRIKE_PX_OVRD",F5907, "CHAIN_PUT_CALL_TYPE_OVRD=P", "CHAIN_PERIODICITY_OVRD=M")</f>
        <v>SPX US 11/20/15 P2700</v>
      </c>
    </row>
    <row r="5908" spans="1:7" x14ac:dyDescent="0.25">
      <c r="A5908">
        <v>0</v>
      </c>
      <c r="B5908" s="9">
        <v>1.6712328767123287E-6</v>
      </c>
      <c r="C5908" s="9" t="str">
        <f t="shared" si="184"/>
        <v>$H$5935</v>
      </c>
      <c r="D5908" s="9" t="str">
        <f t="shared" si="185"/>
        <v>H5935</v>
      </c>
      <c r="F5908">
        <v>118340</v>
      </c>
      <c r="G5908" s="1" t="str">
        <f>_xll.BDS("SPX Index","CHAIN_TICKERS", "CHAIN_STRIKE_PX_OVRD",F5908, "CHAIN_PUT_CALL_TYPE_OVRD=P", "CHAIN_PERIODICITY_OVRD=M")</f>
        <v>SPX US 11/20/15 P2700</v>
      </c>
    </row>
    <row r="5909" spans="1:7" x14ac:dyDescent="0.25">
      <c r="A5909">
        <v>0</v>
      </c>
      <c r="B5909" s="9">
        <v>1.6164383561643834E-6</v>
      </c>
      <c r="C5909" s="9" t="str">
        <f t="shared" si="184"/>
        <v>$H$5936</v>
      </c>
      <c r="D5909" s="9" t="str">
        <f t="shared" si="185"/>
        <v>H5936</v>
      </c>
      <c r="F5909">
        <v>118360</v>
      </c>
      <c r="G5909" s="1" t="str">
        <f>_xll.BDS("SPX Index","CHAIN_TICKERS", "CHAIN_STRIKE_PX_OVRD",F5909, "CHAIN_PUT_CALL_TYPE_OVRD=P", "CHAIN_PERIODICITY_OVRD=M")</f>
        <v>SPX US 11/20/15 P2700</v>
      </c>
    </row>
    <row r="5910" spans="1:7" x14ac:dyDescent="0.25">
      <c r="A5910">
        <v>0</v>
      </c>
      <c r="B5910" s="9">
        <v>6.8493150684931511E-7</v>
      </c>
      <c r="C5910" s="9" t="str">
        <f t="shared" si="184"/>
        <v>$H$5937</v>
      </c>
      <c r="D5910" s="9" t="str">
        <f t="shared" si="185"/>
        <v>H5937</v>
      </c>
      <c r="F5910">
        <v>118380</v>
      </c>
      <c r="G5910" s="1" t="str">
        <f>_xll.BDS("SPX Index","CHAIN_TICKERS", "CHAIN_STRIKE_PX_OVRD",F5910, "CHAIN_PUT_CALL_TYPE_OVRD=P", "CHAIN_PERIODICITY_OVRD=M")</f>
        <v>SPX US 11/20/15 P2700</v>
      </c>
    </row>
    <row r="5911" spans="1:7" x14ac:dyDescent="0.25">
      <c r="A5911">
        <v>3</v>
      </c>
      <c r="B5911" s="9">
        <v>2.7397260273972602E-7</v>
      </c>
      <c r="C5911" s="9" t="str">
        <f t="shared" si="184"/>
        <v>$H$5938</v>
      </c>
      <c r="D5911" s="9" t="str">
        <f t="shared" si="185"/>
        <v>H5938</v>
      </c>
      <c r="F5911">
        <v>118400</v>
      </c>
      <c r="G5911" s="1" t="str">
        <f>_xll.BDS("SPX Index","CHAIN_TICKERS", "CHAIN_STRIKE_PX_OVRD",F5911, "CHAIN_PUT_CALL_TYPE_OVRD=P", "CHAIN_PERIODICITY_OVRD=M")</f>
        <v>SPX US 11/20/15 P2700</v>
      </c>
    </row>
    <row r="5912" spans="1:7" x14ac:dyDescent="0.25">
      <c r="A5912">
        <v>0</v>
      </c>
      <c r="B5912" s="9">
        <v>2.7397260273972602E-7</v>
      </c>
      <c r="C5912" s="9" t="str">
        <f t="shared" si="184"/>
        <v>$H$5939</v>
      </c>
      <c r="D5912" s="9" t="str">
        <f t="shared" si="185"/>
        <v>H5939</v>
      </c>
      <c r="F5912">
        <v>118420</v>
      </c>
      <c r="G5912" s="1" t="str">
        <f>_xll.BDS("SPX Index","CHAIN_TICKERS", "CHAIN_STRIKE_PX_OVRD",F5912, "CHAIN_PUT_CALL_TYPE_OVRD=P", "CHAIN_PERIODICITY_OVRD=M")</f>
        <v>SPX US 11/20/15 P2700</v>
      </c>
    </row>
    <row r="5913" spans="1:7" x14ac:dyDescent="0.25">
      <c r="A5913">
        <v>0</v>
      </c>
      <c r="B5913" s="9">
        <v>4.1095890410958903E-7</v>
      </c>
      <c r="C5913" s="9" t="str">
        <f t="shared" si="184"/>
        <v>$H$5940</v>
      </c>
      <c r="D5913" s="9" t="str">
        <f t="shared" si="185"/>
        <v>H5940</v>
      </c>
      <c r="F5913">
        <v>118440</v>
      </c>
      <c r="G5913" s="1" t="str">
        <f>_xll.BDS("SPX Index","CHAIN_TICKERS", "CHAIN_STRIKE_PX_OVRD",F5913, "CHAIN_PUT_CALL_TYPE_OVRD=P", "CHAIN_PERIODICITY_OVRD=M")</f>
        <v>SPX US 11/20/15 P2700</v>
      </c>
    </row>
    <row r="5914" spans="1:7" x14ac:dyDescent="0.25">
      <c r="A5914">
        <v>0</v>
      </c>
      <c r="B5914" s="9">
        <v>1.1232876712328769E-6</v>
      </c>
      <c r="C5914" s="9" t="str">
        <f t="shared" si="184"/>
        <v>$H$5941</v>
      </c>
      <c r="D5914" s="9" t="str">
        <f t="shared" si="185"/>
        <v>H5941</v>
      </c>
      <c r="F5914">
        <v>118460</v>
      </c>
      <c r="G5914" s="1" t="str">
        <f>_xll.BDS("SPX Index","CHAIN_TICKERS", "CHAIN_STRIKE_PX_OVRD",F5914, "CHAIN_PUT_CALL_TYPE_OVRD=P", "CHAIN_PERIODICITY_OVRD=M")</f>
        <v>SPX US 11/20/15 P2700</v>
      </c>
    </row>
    <row r="5915" spans="1:7" x14ac:dyDescent="0.25">
      <c r="A5915">
        <v>0</v>
      </c>
      <c r="B5915" s="9">
        <v>1.0958904109589041E-6</v>
      </c>
      <c r="C5915" s="9" t="str">
        <f t="shared" si="184"/>
        <v>$H$5942</v>
      </c>
      <c r="D5915" s="9" t="str">
        <f t="shared" si="185"/>
        <v>H5942</v>
      </c>
      <c r="F5915">
        <v>118480</v>
      </c>
      <c r="G5915" s="1" t="str">
        <f>_xll.BDS("SPX Index","CHAIN_TICKERS", "CHAIN_STRIKE_PX_OVRD",F5915, "CHAIN_PUT_CALL_TYPE_OVRD=P", "CHAIN_PERIODICITY_OVRD=M")</f>
        <v>SPX US 11/20/15 P2700</v>
      </c>
    </row>
    <row r="5916" spans="1:7" x14ac:dyDescent="0.25">
      <c r="A5916">
        <v>0</v>
      </c>
      <c r="B5916" s="9">
        <v>5.4794520547945204E-7</v>
      </c>
      <c r="C5916" s="9" t="str">
        <f t="shared" si="184"/>
        <v>$H$5943</v>
      </c>
      <c r="D5916" s="9" t="str">
        <f t="shared" si="185"/>
        <v>H5943</v>
      </c>
      <c r="F5916">
        <v>118500</v>
      </c>
      <c r="G5916" s="1" t="str">
        <f>_xll.BDS("SPX Index","CHAIN_TICKERS", "CHAIN_STRIKE_PX_OVRD",F5916, "CHAIN_PUT_CALL_TYPE_OVRD=P", "CHAIN_PERIODICITY_OVRD=M")</f>
        <v>SPX US 11/20/15 P2700</v>
      </c>
    </row>
    <row r="5917" spans="1:7" x14ac:dyDescent="0.25">
      <c r="A5917">
        <v>0</v>
      </c>
      <c r="B5917" s="9">
        <v>1.4246575342465753E-6</v>
      </c>
      <c r="C5917" s="9" t="str">
        <f t="shared" si="184"/>
        <v>$H$5944</v>
      </c>
      <c r="D5917" s="9" t="str">
        <f t="shared" si="185"/>
        <v>H5944</v>
      </c>
      <c r="F5917">
        <v>118520</v>
      </c>
      <c r="G5917" s="1" t="str">
        <f>_xll.BDS("SPX Index","CHAIN_TICKERS", "CHAIN_STRIKE_PX_OVRD",F5917, "CHAIN_PUT_CALL_TYPE_OVRD=P", "CHAIN_PERIODICITY_OVRD=M")</f>
        <v>SPX US 11/20/15 P2700</v>
      </c>
    </row>
    <row r="5918" spans="1:7" x14ac:dyDescent="0.25">
      <c r="A5918">
        <v>0</v>
      </c>
      <c r="B5918" s="9">
        <v>1.3972602739726026E-6</v>
      </c>
      <c r="C5918" s="9" t="str">
        <f t="shared" si="184"/>
        <v>$H$5945</v>
      </c>
      <c r="D5918" s="9" t="str">
        <f t="shared" si="185"/>
        <v>H5945</v>
      </c>
      <c r="F5918">
        <v>118540</v>
      </c>
      <c r="G5918" s="1" t="str">
        <f>_xll.BDS("SPX Index","CHAIN_TICKERS", "CHAIN_STRIKE_PX_OVRD",F5918, "CHAIN_PUT_CALL_TYPE_OVRD=P", "CHAIN_PERIODICITY_OVRD=M")</f>
        <v>SPX US 11/20/15 P2700</v>
      </c>
    </row>
    <row r="5919" spans="1:7" x14ac:dyDescent="0.25">
      <c r="A5919">
        <v>0</v>
      </c>
      <c r="B5919" s="9">
        <v>1.2054794520547945E-6</v>
      </c>
      <c r="C5919" s="9" t="str">
        <f t="shared" si="184"/>
        <v>$H$5946</v>
      </c>
      <c r="D5919" s="9" t="str">
        <f t="shared" si="185"/>
        <v>H5946</v>
      </c>
      <c r="F5919">
        <v>118560</v>
      </c>
      <c r="G5919" s="1" t="str">
        <f>_xll.BDS("SPX Index","CHAIN_TICKERS", "CHAIN_STRIKE_PX_OVRD",F5919, "CHAIN_PUT_CALL_TYPE_OVRD=P", "CHAIN_PERIODICITY_OVRD=M")</f>
        <v>SPX US 11/20/15 P2700</v>
      </c>
    </row>
    <row r="5920" spans="1:7" x14ac:dyDescent="0.25">
      <c r="A5920">
        <v>0</v>
      </c>
      <c r="B5920" s="9">
        <v>1.1506849315068494E-6</v>
      </c>
      <c r="C5920" s="9" t="str">
        <f t="shared" si="184"/>
        <v>$H$5947</v>
      </c>
      <c r="D5920" s="9" t="str">
        <f t="shared" si="185"/>
        <v>H5947</v>
      </c>
      <c r="F5920">
        <v>118580</v>
      </c>
      <c r="G5920" s="1" t="str">
        <f>_xll.BDS("SPX Index","CHAIN_TICKERS", "CHAIN_STRIKE_PX_OVRD",F5920, "CHAIN_PUT_CALL_TYPE_OVRD=P", "CHAIN_PERIODICITY_OVRD=M")</f>
        <v>SPX US 11/20/15 P2700</v>
      </c>
    </row>
    <row r="5921" spans="1:7" x14ac:dyDescent="0.25">
      <c r="A5921">
        <v>0</v>
      </c>
      <c r="B5921" s="9">
        <v>1.2054794520547945E-6</v>
      </c>
      <c r="C5921" s="9" t="str">
        <f t="shared" si="184"/>
        <v>$H$5948</v>
      </c>
      <c r="D5921" s="9" t="str">
        <f t="shared" si="185"/>
        <v>H5948</v>
      </c>
      <c r="F5921">
        <v>118600</v>
      </c>
      <c r="G5921" s="1" t="str">
        <f>_xll.BDS("SPX Index","CHAIN_TICKERS", "CHAIN_STRIKE_PX_OVRD",F5921, "CHAIN_PUT_CALL_TYPE_OVRD=P", "CHAIN_PERIODICITY_OVRD=M")</f>
        <v>SPX US 11/20/15 P2700</v>
      </c>
    </row>
    <row r="5922" spans="1:7" x14ac:dyDescent="0.25">
      <c r="A5922">
        <v>0</v>
      </c>
      <c r="B5922" s="9">
        <v>5.4794520547945204E-7</v>
      </c>
      <c r="C5922" s="9" t="str">
        <f t="shared" si="184"/>
        <v>$H$5949</v>
      </c>
      <c r="D5922" s="9" t="str">
        <f t="shared" si="185"/>
        <v>H5949</v>
      </c>
      <c r="F5922">
        <v>118620</v>
      </c>
      <c r="G5922" s="1" t="str">
        <f>_xll.BDS("SPX Index","CHAIN_TICKERS", "CHAIN_STRIKE_PX_OVRD",F5922, "CHAIN_PUT_CALL_TYPE_OVRD=P", "CHAIN_PERIODICITY_OVRD=M")</f>
        <v>SPX US 11/20/15 P2700</v>
      </c>
    </row>
    <row r="5923" spans="1:7" x14ac:dyDescent="0.25">
      <c r="A5923">
        <v>0</v>
      </c>
      <c r="B5923" s="9">
        <v>6.8493150684931511E-7</v>
      </c>
      <c r="C5923" s="9" t="str">
        <f t="shared" si="184"/>
        <v>$H$5950</v>
      </c>
      <c r="D5923" s="9" t="str">
        <f t="shared" si="185"/>
        <v>H5950</v>
      </c>
      <c r="F5923">
        <v>118640</v>
      </c>
      <c r="G5923" s="1" t="str">
        <f>_xll.BDS("SPX Index","CHAIN_TICKERS", "CHAIN_STRIKE_PX_OVRD",F5923, "CHAIN_PUT_CALL_TYPE_OVRD=P", "CHAIN_PERIODICITY_OVRD=M")</f>
        <v>SPX US 11/20/15 P2700</v>
      </c>
    </row>
    <row r="5924" spans="1:7" x14ac:dyDescent="0.25">
      <c r="A5924">
        <v>0</v>
      </c>
      <c r="B5924" s="9">
        <v>6.8493150684931511E-7</v>
      </c>
      <c r="C5924" s="9" t="str">
        <f t="shared" si="184"/>
        <v>$H$5951</v>
      </c>
      <c r="D5924" s="9" t="str">
        <f t="shared" si="185"/>
        <v>H5951</v>
      </c>
      <c r="F5924">
        <v>118660</v>
      </c>
      <c r="G5924" s="1" t="str">
        <f>_xll.BDS("SPX Index","CHAIN_TICKERS", "CHAIN_STRIKE_PX_OVRD",F5924, "CHAIN_PUT_CALL_TYPE_OVRD=P", "CHAIN_PERIODICITY_OVRD=M")</f>
        <v>SPX US 11/20/15 P2700</v>
      </c>
    </row>
    <row r="5925" spans="1:7" x14ac:dyDescent="0.25">
      <c r="A5925">
        <v>0</v>
      </c>
      <c r="B5925" s="9">
        <v>6.8493150684931511E-7</v>
      </c>
      <c r="C5925" s="9" t="str">
        <f t="shared" si="184"/>
        <v>$H$5952</v>
      </c>
      <c r="D5925" s="9" t="str">
        <f t="shared" si="185"/>
        <v>H5952</v>
      </c>
      <c r="F5925">
        <v>118680</v>
      </c>
      <c r="G5925" s="1" t="str">
        <f>_xll.BDS("SPX Index","CHAIN_TICKERS", "CHAIN_STRIKE_PX_OVRD",F5925, "CHAIN_PUT_CALL_TYPE_OVRD=P", "CHAIN_PERIODICITY_OVRD=M")</f>
        <v>SPX US 11/20/15 P2700</v>
      </c>
    </row>
    <row r="5926" spans="1:7" x14ac:dyDescent="0.25">
      <c r="A5926">
        <v>0</v>
      </c>
      <c r="B5926" s="9">
        <v>6.8493150684931511E-7</v>
      </c>
      <c r="C5926" s="9" t="str">
        <f t="shared" si="184"/>
        <v>$H$5953</v>
      </c>
      <c r="D5926" s="9" t="str">
        <f t="shared" si="185"/>
        <v>H5953</v>
      </c>
      <c r="F5926">
        <v>118700</v>
      </c>
      <c r="G5926" s="1" t="str">
        <f>_xll.BDS("SPX Index","CHAIN_TICKERS", "CHAIN_STRIKE_PX_OVRD",F5926, "CHAIN_PUT_CALL_TYPE_OVRD=P", "CHAIN_PERIODICITY_OVRD=M")</f>
        <v>SPX US 11/20/15 P2700</v>
      </c>
    </row>
    <row r="5927" spans="1:7" x14ac:dyDescent="0.25">
      <c r="A5927">
        <v>0</v>
      </c>
      <c r="B5927" s="9">
        <v>6.8493150684931511E-7</v>
      </c>
      <c r="C5927" s="9" t="str">
        <f t="shared" si="184"/>
        <v>$H$5954</v>
      </c>
      <c r="D5927" s="9" t="str">
        <f t="shared" si="185"/>
        <v>H5954</v>
      </c>
      <c r="F5927">
        <v>118720</v>
      </c>
      <c r="G5927" s="1" t="str">
        <f>_xll.BDS("SPX Index","CHAIN_TICKERS", "CHAIN_STRIKE_PX_OVRD",F5927, "CHAIN_PUT_CALL_TYPE_OVRD=P", "CHAIN_PERIODICITY_OVRD=M")</f>
        <v>SPX US 11/20/15 P2700</v>
      </c>
    </row>
    <row r="5928" spans="1:7" x14ac:dyDescent="0.25">
      <c r="A5928">
        <v>0</v>
      </c>
      <c r="B5928" s="9">
        <v>1.2602739726027398E-6</v>
      </c>
      <c r="C5928" s="9" t="str">
        <f t="shared" si="184"/>
        <v>$H$5955</v>
      </c>
      <c r="D5928" s="9" t="str">
        <f t="shared" si="185"/>
        <v>H5955</v>
      </c>
      <c r="F5928">
        <v>118740</v>
      </c>
      <c r="G5928" s="1" t="str">
        <f>_xll.BDS("SPX Index","CHAIN_TICKERS", "CHAIN_STRIKE_PX_OVRD",F5928, "CHAIN_PUT_CALL_TYPE_OVRD=P", "CHAIN_PERIODICITY_OVRD=M")</f>
        <v>SPX US 11/20/15 P2700</v>
      </c>
    </row>
    <row r="5929" spans="1:7" x14ac:dyDescent="0.25">
      <c r="A5929">
        <v>0</v>
      </c>
      <c r="B5929" s="9">
        <v>1.0684931506849315E-6</v>
      </c>
      <c r="C5929" s="9" t="str">
        <f t="shared" si="184"/>
        <v>$H$5956</v>
      </c>
      <c r="D5929" s="9" t="str">
        <f t="shared" si="185"/>
        <v>H5956</v>
      </c>
      <c r="F5929">
        <v>118760</v>
      </c>
      <c r="G5929" s="1" t="str">
        <f>_xll.BDS("SPX Index","CHAIN_TICKERS", "CHAIN_STRIKE_PX_OVRD",F5929, "CHAIN_PUT_CALL_TYPE_OVRD=P", "CHAIN_PERIODICITY_OVRD=M")</f>
        <v>SPX US 11/20/15 P2700</v>
      </c>
    </row>
    <row r="5930" spans="1:7" x14ac:dyDescent="0.25">
      <c r="A5930">
        <v>1</v>
      </c>
      <c r="B5930" s="9">
        <v>1.1506849315068494E-6</v>
      </c>
      <c r="C5930" s="9" t="str">
        <f t="shared" si="184"/>
        <v>$H$5957</v>
      </c>
      <c r="D5930" s="9" t="str">
        <f t="shared" si="185"/>
        <v>H5957</v>
      </c>
      <c r="F5930">
        <v>118780</v>
      </c>
      <c r="G5930" s="1" t="str">
        <f>_xll.BDS("SPX Index","CHAIN_TICKERS", "CHAIN_STRIKE_PX_OVRD",F5930, "CHAIN_PUT_CALL_TYPE_OVRD=P", "CHAIN_PERIODICITY_OVRD=M")</f>
        <v>SPX US 11/20/15 P2700</v>
      </c>
    </row>
    <row r="5931" spans="1:7" x14ac:dyDescent="0.25">
      <c r="A5931">
        <v>0</v>
      </c>
      <c r="B5931" s="9">
        <v>1.1506849315068494E-6</v>
      </c>
      <c r="C5931" s="9" t="str">
        <f t="shared" si="184"/>
        <v>$H$5958</v>
      </c>
      <c r="D5931" s="9" t="str">
        <f t="shared" si="185"/>
        <v>H5958</v>
      </c>
      <c r="F5931">
        <v>118800</v>
      </c>
      <c r="G5931" s="1" t="str">
        <f>_xll.BDS("SPX Index","CHAIN_TICKERS", "CHAIN_STRIKE_PX_OVRD",F5931, "CHAIN_PUT_CALL_TYPE_OVRD=P", "CHAIN_PERIODICITY_OVRD=M")</f>
        <v>SPX US 11/20/15 P2700</v>
      </c>
    </row>
    <row r="5932" spans="1:7" x14ac:dyDescent="0.25">
      <c r="A5932">
        <v>0</v>
      </c>
      <c r="B5932" s="9">
        <v>1.2876712328767124E-6</v>
      </c>
      <c r="C5932" s="9" t="str">
        <f t="shared" si="184"/>
        <v>$H$5959</v>
      </c>
      <c r="D5932" s="9" t="str">
        <f t="shared" si="185"/>
        <v>H5959</v>
      </c>
      <c r="F5932">
        <v>118820</v>
      </c>
      <c r="G5932" s="1" t="str">
        <f>_xll.BDS("SPX Index","CHAIN_TICKERS", "CHAIN_STRIKE_PX_OVRD",F5932, "CHAIN_PUT_CALL_TYPE_OVRD=P", "CHAIN_PERIODICITY_OVRD=M")</f>
        <v>SPX US 11/20/15 P2700</v>
      </c>
    </row>
    <row r="5933" spans="1:7" x14ac:dyDescent="0.25">
      <c r="A5933">
        <v>0</v>
      </c>
      <c r="B5933" s="9">
        <v>2.054794520547945E-6</v>
      </c>
      <c r="C5933" s="9" t="str">
        <f t="shared" si="184"/>
        <v>$H$5960</v>
      </c>
      <c r="D5933" s="9" t="str">
        <f t="shared" si="185"/>
        <v>H5960</v>
      </c>
      <c r="F5933">
        <v>118840</v>
      </c>
      <c r="G5933" s="1" t="str">
        <f>_xll.BDS("SPX Index","CHAIN_TICKERS", "CHAIN_STRIKE_PX_OVRD",F5933, "CHAIN_PUT_CALL_TYPE_OVRD=P", "CHAIN_PERIODICITY_OVRD=M")</f>
        <v>SPX US 11/20/15 P2700</v>
      </c>
    </row>
    <row r="5934" spans="1:7" x14ac:dyDescent="0.25">
      <c r="A5934">
        <v>0</v>
      </c>
      <c r="B5934" s="9">
        <v>1.6164383561643834E-6</v>
      </c>
      <c r="C5934" s="9" t="str">
        <f t="shared" si="184"/>
        <v>$H$5961</v>
      </c>
      <c r="D5934" s="9" t="str">
        <f t="shared" si="185"/>
        <v>H5961</v>
      </c>
      <c r="F5934">
        <v>118860</v>
      </c>
      <c r="G5934" s="1" t="str">
        <f>_xll.BDS("SPX Index","CHAIN_TICKERS", "CHAIN_STRIKE_PX_OVRD",F5934, "CHAIN_PUT_CALL_TYPE_OVRD=P", "CHAIN_PERIODICITY_OVRD=M")</f>
        <v>SPX US 11/20/15 P2700</v>
      </c>
    </row>
    <row r="5935" spans="1:7" x14ac:dyDescent="0.25">
      <c r="A5935">
        <v>0</v>
      </c>
      <c r="B5935" s="9">
        <v>1.232876712328767E-6</v>
      </c>
      <c r="C5935" s="9" t="str">
        <f t="shared" si="184"/>
        <v>$H$5962</v>
      </c>
      <c r="D5935" s="9" t="str">
        <f t="shared" si="185"/>
        <v>H5962</v>
      </c>
      <c r="F5935">
        <v>118880</v>
      </c>
      <c r="G5935" s="1" t="str">
        <f>_xll.BDS("SPX Index","CHAIN_TICKERS", "CHAIN_STRIKE_PX_OVRD",F5935, "CHAIN_PUT_CALL_TYPE_OVRD=P", "CHAIN_PERIODICITY_OVRD=M")</f>
        <v>SPX US 11/20/15 P2700</v>
      </c>
    </row>
    <row r="5936" spans="1:7" x14ac:dyDescent="0.25">
      <c r="A5936">
        <v>0</v>
      </c>
      <c r="B5936" s="9">
        <v>1.6712328767123287E-6</v>
      </c>
      <c r="C5936" s="9" t="str">
        <f t="shared" si="184"/>
        <v>$H$5963</v>
      </c>
      <c r="D5936" s="9" t="str">
        <f t="shared" si="185"/>
        <v>H5963</v>
      </c>
      <c r="F5936">
        <v>118900</v>
      </c>
      <c r="G5936" s="1" t="str">
        <f>_xll.BDS("SPX Index","CHAIN_TICKERS", "CHAIN_STRIKE_PX_OVRD",F5936, "CHAIN_PUT_CALL_TYPE_OVRD=P", "CHAIN_PERIODICITY_OVRD=M")</f>
        <v>SPX US 11/20/15 P2700</v>
      </c>
    </row>
    <row r="5937" spans="1:7" x14ac:dyDescent="0.25">
      <c r="A5937">
        <v>0</v>
      </c>
      <c r="B5937" s="9">
        <v>2.5205479452054796E-6</v>
      </c>
      <c r="C5937" s="9" t="str">
        <f t="shared" si="184"/>
        <v>$H$5964</v>
      </c>
      <c r="D5937" s="9" t="str">
        <f t="shared" si="185"/>
        <v>H5964</v>
      </c>
      <c r="F5937">
        <v>118920</v>
      </c>
      <c r="G5937" s="1" t="str">
        <f>_xll.BDS("SPX Index","CHAIN_TICKERS", "CHAIN_STRIKE_PX_OVRD",F5937, "CHAIN_PUT_CALL_TYPE_OVRD=P", "CHAIN_PERIODICITY_OVRD=M")</f>
        <v>SPX US 11/20/15 P2700</v>
      </c>
    </row>
    <row r="5938" spans="1:7" x14ac:dyDescent="0.25">
      <c r="A5938">
        <v>0</v>
      </c>
      <c r="B5938" s="9">
        <v>1.2602739726027398E-6</v>
      </c>
      <c r="C5938" s="9" t="str">
        <f t="shared" si="184"/>
        <v>$H$5965</v>
      </c>
      <c r="D5938" s="9" t="str">
        <f t="shared" si="185"/>
        <v>H5965</v>
      </c>
      <c r="F5938">
        <v>118940</v>
      </c>
      <c r="G5938" s="1" t="str">
        <f>_xll.BDS("SPX Index","CHAIN_TICKERS", "CHAIN_STRIKE_PX_OVRD",F5938, "CHAIN_PUT_CALL_TYPE_OVRD=P", "CHAIN_PERIODICITY_OVRD=M")</f>
        <v>SPX US 11/20/15 P2700</v>
      </c>
    </row>
    <row r="5939" spans="1:7" x14ac:dyDescent="0.25">
      <c r="A5939">
        <v>0</v>
      </c>
      <c r="B5939" s="9">
        <v>1.4520547945205479E-6</v>
      </c>
      <c r="C5939" s="9" t="str">
        <f t="shared" si="184"/>
        <v>$H$5966</v>
      </c>
      <c r="D5939" s="9" t="str">
        <f t="shared" si="185"/>
        <v>H5966</v>
      </c>
      <c r="F5939">
        <v>118960</v>
      </c>
      <c r="G5939" s="1" t="str">
        <f>_xll.BDS("SPX Index","CHAIN_TICKERS", "CHAIN_STRIKE_PX_OVRD",F5939, "CHAIN_PUT_CALL_TYPE_OVRD=P", "CHAIN_PERIODICITY_OVRD=M")</f>
        <v>SPX US 11/20/15 P2700</v>
      </c>
    </row>
    <row r="5940" spans="1:7" x14ac:dyDescent="0.25">
      <c r="A5940">
        <v>0</v>
      </c>
      <c r="B5940" s="9">
        <v>1.6438356164383561E-6</v>
      </c>
      <c r="C5940" s="9" t="str">
        <f t="shared" si="184"/>
        <v>$H$5967</v>
      </c>
      <c r="D5940" s="9" t="str">
        <f t="shared" si="185"/>
        <v>H5967</v>
      </c>
      <c r="F5940">
        <v>118980</v>
      </c>
      <c r="G5940" s="1" t="str">
        <f>_xll.BDS("SPX Index","CHAIN_TICKERS", "CHAIN_STRIKE_PX_OVRD",F5940, "CHAIN_PUT_CALL_TYPE_OVRD=P", "CHAIN_PERIODICITY_OVRD=M")</f>
        <v>SPX US 11/20/15 P2700</v>
      </c>
    </row>
    <row r="5941" spans="1:7" x14ac:dyDescent="0.25">
      <c r="A5941">
        <v>0</v>
      </c>
      <c r="B5941" s="9">
        <v>1.8082191780821919E-6</v>
      </c>
      <c r="C5941" s="9" t="str">
        <f t="shared" si="184"/>
        <v>$H$5968</v>
      </c>
      <c r="D5941" s="9" t="str">
        <f t="shared" si="185"/>
        <v>H5968</v>
      </c>
      <c r="F5941">
        <v>119000</v>
      </c>
      <c r="G5941" s="1" t="str">
        <f>_xll.BDS("SPX Index","CHAIN_TICKERS", "CHAIN_STRIKE_PX_OVRD",F5941, "CHAIN_PUT_CALL_TYPE_OVRD=P", "CHAIN_PERIODICITY_OVRD=M")</f>
        <v>SPX US 11/20/15 P2700</v>
      </c>
    </row>
    <row r="5942" spans="1:7" x14ac:dyDescent="0.25">
      <c r="A5942">
        <v>0</v>
      </c>
      <c r="B5942" s="9">
        <v>1.4794520547945206E-6</v>
      </c>
      <c r="C5942" s="9" t="str">
        <f t="shared" si="184"/>
        <v>$H$5969</v>
      </c>
      <c r="D5942" s="9" t="str">
        <f t="shared" si="185"/>
        <v>H5969</v>
      </c>
      <c r="F5942">
        <v>119020</v>
      </c>
      <c r="G5942" s="1" t="str">
        <f>_xll.BDS("SPX Index","CHAIN_TICKERS", "CHAIN_STRIKE_PX_OVRD",F5942, "CHAIN_PUT_CALL_TYPE_OVRD=P", "CHAIN_PERIODICITY_OVRD=M")</f>
        <v>SPX US 11/20/15 P2700</v>
      </c>
    </row>
    <row r="5943" spans="1:7" x14ac:dyDescent="0.25">
      <c r="A5943">
        <v>0</v>
      </c>
      <c r="B5943" s="9">
        <v>1.3424657534246577E-6</v>
      </c>
      <c r="C5943" s="9" t="str">
        <f t="shared" si="184"/>
        <v>$H$5970</v>
      </c>
      <c r="D5943" s="9" t="str">
        <f t="shared" si="185"/>
        <v>H5970</v>
      </c>
      <c r="F5943">
        <v>119040</v>
      </c>
      <c r="G5943" s="1" t="str">
        <f>_xll.BDS("SPX Index","CHAIN_TICKERS", "CHAIN_STRIKE_PX_OVRD",F5943, "CHAIN_PUT_CALL_TYPE_OVRD=P", "CHAIN_PERIODICITY_OVRD=M")</f>
        <v>SPX US 11/20/15 P2700</v>
      </c>
    </row>
    <row r="5944" spans="1:7" x14ac:dyDescent="0.25">
      <c r="A5944">
        <v>0</v>
      </c>
      <c r="B5944" s="9">
        <v>1.232876712328767E-6</v>
      </c>
      <c r="C5944" s="9" t="str">
        <f t="shared" si="184"/>
        <v>$H$5971</v>
      </c>
      <c r="D5944" s="9" t="str">
        <f t="shared" si="185"/>
        <v>H5971</v>
      </c>
      <c r="F5944">
        <v>119060</v>
      </c>
      <c r="G5944" s="1" t="str">
        <f>_xll.BDS("SPX Index","CHAIN_TICKERS", "CHAIN_STRIKE_PX_OVRD",F5944, "CHAIN_PUT_CALL_TYPE_OVRD=P", "CHAIN_PERIODICITY_OVRD=M")</f>
        <v>SPX US 11/20/15 P2700</v>
      </c>
    </row>
    <row r="5945" spans="1:7" x14ac:dyDescent="0.25">
      <c r="A5945">
        <v>0</v>
      </c>
      <c r="B5945" s="9">
        <v>6.8493150684931511E-7</v>
      </c>
      <c r="C5945" s="9" t="str">
        <f t="shared" si="184"/>
        <v>$H$5972</v>
      </c>
      <c r="D5945" s="9" t="str">
        <f t="shared" si="185"/>
        <v>H5972</v>
      </c>
      <c r="F5945">
        <v>119080</v>
      </c>
      <c r="G5945" s="1" t="str">
        <f>_xll.BDS("SPX Index","CHAIN_TICKERS", "CHAIN_STRIKE_PX_OVRD",F5945, "CHAIN_PUT_CALL_TYPE_OVRD=P", "CHAIN_PERIODICITY_OVRD=M")</f>
        <v>SPX US 11/20/15 P2700</v>
      </c>
    </row>
    <row r="5946" spans="1:7" x14ac:dyDescent="0.25">
      <c r="A5946">
        <v>0</v>
      </c>
      <c r="B5946" s="9">
        <v>1.2054794520547945E-6</v>
      </c>
      <c r="C5946" s="9" t="str">
        <f t="shared" si="184"/>
        <v>$H$5973</v>
      </c>
      <c r="D5946" s="9" t="str">
        <f t="shared" si="185"/>
        <v>H5973</v>
      </c>
      <c r="F5946">
        <v>119100</v>
      </c>
      <c r="G5946" s="1" t="str">
        <f>_xll.BDS("SPX Index","CHAIN_TICKERS", "CHAIN_STRIKE_PX_OVRD",F5946, "CHAIN_PUT_CALL_TYPE_OVRD=P", "CHAIN_PERIODICITY_OVRD=M")</f>
        <v>SPX US 11/20/15 P2700</v>
      </c>
    </row>
    <row r="5947" spans="1:7" x14ac:dyDescent="0.25">
      <c r="A5947">
        <v>0</v>
      </c>
      <c r="B5947" s="9">
        <v>1.4794520547945206E-6</v>
      </c>
      <c r="C5947" s="9" t="str">
        <f t="shared" si="184"/>
        <v>$H$5974</v>
      </c>
      <c r="D5947" s="9" t="str">
        <f t="shared" si="185"/>
        <v>H5974</v>
      </c>
      <c r="F5947">
        <v>119120</v>
      </c>
      <c r="G5947" s="1" t="str">
        <f>_xll.BDS("SPX Index","CHAIN_TICKERS", "CHAIN_STRIKE_PX_OVRD",F5947, "CHAIN_PUT_CALL_TYPE_OVRD=P", "CHAIN_PERIODICITY_OVRD=M")</f>
        <v>SPX US 11/20/15 P2700</v>
      </c>
    </row>
    <row r="5948" spans="1:7" x14ac:dyDescent="0.25">
      <c r="A5948">
        <v>0</v>
      </c>
      <c r="B5948" s="9">
        <v>1.5342465753424657E-6</v>
      </c>
      <c r="C5948" s="9" t="str">
        <f t="shared" si="184"/>
        <v>$H$5975</v>
      </c>
      <c r="D5948" s="9" t="str">
        <f t="shared" si="185"/>
        <v>H5975</v>
      </c>
      <c r="F5948">
        <v>119140</v>
      </c>
      <c r="G5948" s="1" t="str">
        <f>_xll.BDS("SPX Index","CHAIN_TICKERS", "CHAIN_STRIKE_PX_OVRD",F5948, "CHAIN_PUT_CALL_TYPE_OVRD=P", "CHAIN_PERIODICITY_OVRD=M")</f>
        <v>SPX US 11/20/15 P2700</v>
      </c>
    </row>
    <row r="5949" spans="1:7" x14ac:dyDescent="0.25">
      <c r="A5949">
        <v>0</v>
      </c>
      <c r="B5949" s="9">
        <v>1.5616438356164385E-6</v>
      </c>
      <c r="C5949" s="9" t="str">
        <f t="shared" si="184"/>
        <v>$H$5976</v>
      </c>
      <c r="D5949" s="9" t="str">
        <f t="shared" si="185"/>
        <v>H5976</v>
      </c>
      <c r="F5949">
        <v>119160</v>
      </c>
      <c r="G5949" s="1" t="str">
        <f>_xll.BDS("SPX Index","CHAIN_TICKERS", "CHAIN_STRIKE_PX_OVRD",F5949, "CHAIN_PUT_CALL_TYPE_OVRD=P", "CHAIN_PERIODICITY_OVRD=M")</f>
        <v>SPX US 11/20/15 P2700</v>
      </c>
    </row>
    <row r="5950" spans="1:7" x14ac:dyDescent="0.25">
      <c r="A5950">
        <v>0</v>
      </c>
      <c r="B5950" s="9">
        <v>1.3424657534246577E-6</v>
      </c>
      <c r="C5950" s="9" t="str">
        <f t="shared" si="184"/>
        <v>$H$5977</v>
      </c>
      <c r="D5950" s="9" t="str">
        <f t="shared" si="185"/>
        <v>H5977</v>
      </c>
      <c r="F5950">
        <v>119180</v>
      </c>
      <c r="G5950" s="1" t="str">
        <f>_xll.BDS("SPX Index","CHAIN_TICKERS", "CHAIN_STRIKE_PX_OVRD",F5950, "CHAIN_PUT_CALL_TYPE_OVRD=P", "CHAIN_PERIODICITY_OVRD=M")</f>
        <v>SPX US 11/20/15 P2700</v>
      </c>
    </row>
    <row r="5951" spans="1:7" x14ac:dyDescent="0.25">
      <c r="A5951">
        <v>0</v>
      </c>
      <c r="B5951" s="9">
        <v>1.3972602739726026E-6</v>
      </c>
      <c r="C5951" s="9" t="str">
        <f t="shared" si="184"/>
        <v>$H$5978</v>
      </c>
      <c r="D5951" s="9" t="str">
        <f t="shared" si="185"/>
        <v>H5978</v>
      </c>
      <c r="F5951">
        <v>119200</v>
      </c>
      <c r="G5951" s="1" t="str">
        <f>_xll.BDS("SPX Index","CHAIN_TICKERS", "CHAIN_STRIKE_PX_OVRD",F5951, "CHAIN_PUT_CALL_TYPE_OVRD=P", "CHAIN_PERIODICITY_OVRD=M")</f>
        <v>SPX US 11/20/15 P2700</v>
      </c>
    </row>
    <row r="5952" spans="1:7" x14ac:dyDescent="0.25">
      <c r="A5952">
        <v>1</v>
      </c>
      <c r="B5952" s="9">
        <v>1.2054794520547945E-6</v>
      </c>
      <c r="C5952" s="9" t="str">
        <f t="shared" si="184"/>
        <v>$H$5979</v>
      </c>
      <c r="D5952" s="9" t="str">
        <f t="shared" si="185"/>
        <v>H5979</v>
      </c>
      <c r="F5952">
        <v>119220</v>
      </c>
      <c r="G5952" s="1" t="str">
        <f>_xll.BDS("SPX Index","CHAIN_TICKERS", "CHAIN_STRIKE_PX_OVRD",F5952, "CHAIN_PUT_CALL_TYPE_OVRD=P", "CHAIN_PERIODICITY_OVRD=M")</f>
        <v>SPX US 11/20/15 P2700</v>
      </c>
    </row>
    <row r="5953" spans="1:7" x14ac:dyDescent="0.25">
      <c r="A5953">
        <v>0</v>
      </c>
      <c r="B5953" s="9">
        <v>1.3424657534246577E-6</v>
      </c>
      <c r="C5953" s="9" t="str">
        <f t="shared" si="184"/>
        <v>$H$5980</v>
      </c>
      <c r="D5953" s="9" t="str">
        <f t="shared" si="185"/>
        <v>H5980</v>
      </c>
      <c r="F5953">
        <v>119240</v>
      </c>
      <c r="G5953" s="1" t="str">
        <f>_xll.BDS("SPX Index","CHAIN_TICKERS", "CHAIN_STRIKE_PX_OVRD",F5953, "CHAIN_PUT_CALL_TYPE_OVRD=P", "CHAIN_PERIODICITY_OVRD=M")</f>
        <v>SPX US 11/20/15 P2700</v>
      </c>
    </row>
    <row r="5954" spans="1:7" x14ac:dyDescent="0.25">
      <c r="A5954">
        <v>0</v>
      </c>
      <c r="B5954" s="9">
        <v>1.3424657534246577E-6</v>
      </c>
      <c r="C5954" s="9" t="str">
        <f t="shared" si="184"/>
        <v>$H$5981</v>
      </c>
      <c r="D5954" s="9" t="str">
        <f t="shared" si="185"/>
        <v>H5981</v>
      </c>
      <c r="F5954">
        <v>119260</v>
      </c>
      <c r="G5954" s="1" t="str">
        <f>_xll.BDS("SPX Index","CHAIN_TICKERS", "CHAIN_STRIKE_PX_OVRD",F5954, "CHAIN_PUT_CALL_TYPE_OVRD=P", "CHAIN_PERIODICITY_OVRD=M")</f>
        <v>SPX US 11/20/15 P2700</v>
      </c>
    </row>
    <row r="5955" spans="1:7" x14ac:dyDescent="0.25">
      <c r="A5955">
        <v>0</v>
      </c>
      <c r="B5955" s="9">
        <v>1.8082191780821919E-6</v>
      </c>
      <c r="C5955" s="9" t="str">
        <f t="shared" si="184"/>
        <v>$H$5982</v>
      </c>
      <c r="D5955" s="9" t="str">
        <f t="shared" si="185"/>
        <v>H5982</v>
      </c>
      <c r="F5955">
        <v>119280</v>
      </c>
      <c r="G5955" s="1" t="str">
        <f>_xll.BDS("SPX Index","CHAIN_TICKERS", "CHAIN_STRIKE_PX_OVRD",F5955, "CHAIN_PUT_CALL_TYPE_OVRD=P", "CHAIN_PERIODICITY_OVRD=M")</f>
        <v>SPX US 11/20/15 P2700</v>
      </c>
    </row>
    <row r="5956" spans="1:7" x14ac:dyDescent="0.25">
      <c r="A5956">
        <v>0</v>
      </c>
      <c r="B5956" s="9">
        <v>2.0273972602739725E-6</v>
      </c>
      <c r="C5956" s="9" t="str">
        <f t="shared" ref="C5956:C6019" si="186">ADDRESS(ROW(B5956)+MATCH(1,B5956:B5982),8)</f>
        <v>$H$5983</v>
      </c>
      <c r="D5956" s="9" t="str">
        <f t="shared" ref="D5956:D6019" si="187">"H"&amp;(ROW(B5956)+MATCH(1,B5956:B5982))</f>
        <v>H5983</v>
      </c>
      <c r="F5956">
        <v>119300</v>
      </c>
      <c r="G5956" s="1" t="str">
        <f>_xll.BDS("SPX Index","CHAIN_TICKERS", "CHAIN_STRIKE_PX_OVRD",F5956, "CHAIN_PUT_CALL_TYPE_OVRD=P", "CHAIN_PERIODICITY_OVRD=M")</f>
        <v>SPX US 11/20/15 P2700</v>
      </c>
    </row>
    <row r="5957" spans="1:7" x14ac:dyDescent="0.25">
      <c r="A5957">
        <v>0</v>
      </c>
      <c r="B5957" s="9">
        <v>2.0273972602739725E-6</v>
      </c>
      <c r="C5957" s="9" t="str">
        <f t="shared" si="186"/>
        <v>$H$5984</v>
      </c>
      <c r="D5957" s="9" t="str">
        <f t="shared" si="187"/>
        <v>H5984</v>
      </c>
      <c r="F5957">
        <v>119320</v>
      </c>
      <c r="G5957" s="1" t="str">
        <f>_xll.BDS("SPX Index","CHAIN_TICKERS", "CHAIN_STRIKE_PX_OVRD",F5957, "CHAIN_PUT_CALL_TYPE_OVRD=P", "CHAIN_PERIODICITY_OVRD=M")</f>
        <v>SPX US 11/20/15 P2700</v>
      </c>
    </row>
    <row r="5958" spans="1:7" x14ac:dyDescent="0.25">
      <c r="A5958">
        <v>0</v>
      </c>
      <c r="B5958" s="9">
        <v>2.0273972602739725E-6</v>
      </c>
      <c r="C5958" s="9" t="str">
        <f t="shared" si="186"/>
        <v>$H$5985</v>
      </c>
      <c r="D5958" s="9" t="str">
        <f t="shared" si="187"/>
        <v>H5985</v>
      </c>
      <c r="F5958">
        <v>119340</v>
      </c>
      <c r="G5958" s="1" t="str">
        <f>_xll.BDS("SPX Index","CHAIN_TICKERS", "CHAIN_STRIKE_PX_OVRD",F5958, "CHAIN_PUT_CALL_TYPE_OVRD=P", "CHAIN_PERIODICITY_OVRD=M")</f>
        <v>SPX US 11/20/15 P2700</v>
      </c>
    </row>
    <row r="5959" spans="1:7" x14ac:dyDescent="0.25">
      <c r="A5959">
        <v>0</v>
      </c>
      <c r="B5959" s="9">
        <v>2.4383561643835615E-6</v>
      </c>
      <c r="C5959" s="9" t="str">
        <f t="shared" si="186"/>
        <v>$H$5986</v>
      </c>
      <c r="D5959" s="9" t="str">
        <f t="shared" si="187"/>
        <v>H5986</v>
      </c>
      <c r="F5959">
        <v>119360</v>
      </c>
      <c r="G5959" s="1" t="str">
        <f>_xll.BDS("SPX Index","CHAIN_TICKERS", "CHAIN_STRIKE_PX_OVRD",F5959, "CHAIN_PUT_CALL_TYPE_OVRD=P", "CHAIN_PERIODICITY_OVRD=M")</f>
        <v>SPX US 11/20/15 P2700</v>
      </c>
    </row>
    <row r="5960" spans="1:7" x14ac:dyDescent="0.25">
      <c r="A5960">
        <v>0</v>
      </c>
      <c r="B5960" s="9">
        <v>2.5205479452054796E-6</v>
      </c>
      <c r="C5960" s="9" t="str">
        <f t="shared" si="186"/>
        <v>$H$5987</v>
      </c>
      <c r="D5960" s="9" t="str">
        <f t="shared" si="187"/>
        <v>H5987</v>
      </c>
      <c r="F5960">
        <v>119380</v>
      </c>
      <c r="G5960" s="1" t="str">
        <f>_xll.BDS("SPX Index","CHAIN_TICKERS", "CHAIN_STRIKE_PX_OVRD",F5960, "CHAIN_PUT_CALL_TYPE_OVRD=P", "CHAIN_PERIODICITY_OVRD=M")</f>
        <v>SPX US 11/20/15 P2700</v>
      </c>
    </row>
    <row r="5961" spans="1:7" x14ac:dyDescent="0.25">
      <c r="A5961">
        <v>0</v>
      </c>
      <c r="B5961" s="9">
        <v>2.5205479452054796E-6</v>
      </c>
      <c r="C5961" s="9" t="str">
        <f t="shared" si="186"/>
        <v>$H$5988</v>
      </c>
      <c r="D5961" s="9" t="str">
        <f t="shared" si="187"/>
        <v>H5988</v>
      </c>
      <c r="F5961">
        <v>119400</v>
      </c>
      <c r="G5961" s="1" t="str">
        <f>_xll.BDS("SPX Index","CHAIN_TICKERS", "CHAIN_STRIKE_PX_OVRD",F5961, "CHAIN_PUT_CALL_TYPE_OVRD=P", "CHAIN_PERIODICITY_OVRD=M")</f>
        <v>SPX US 11/20/15 P2700</v>
      </c>
    </row>
    <row r="5962" spans="1:7" x14ac:dyDescent="0.25">
      <c r="A5962">
        <v>0</v>
      </c>
      <c r="B5962" s="9">
        <v>2.4383561643835615E-6</v>
      </c>
      <c r="C5962" s="9" t="str">
        <f t="shared" si="186"/>
        <v>$H$5989</v>
      </c>
      <c r="D5962" s="9" t="str">
        <f t="shared" si="187"/>
        <v>H5989</v>
      </c>
      <c r="F5962">
        <v>119420</v>
      </c>
      <c r="G5962" s="1" t="str">
        <f>_xll.BDS("SPX Index","CHAIN_TICKERS", "CHAIN_STRIKE_PX_OVRD",F5962, "CHAIN_PUT_CALL_TYPE_OVRD=P", "CHAIN_PERIODICITY_OVRD=M")</f>
        <v>SPX US 11/20/15 P2700</v>
      </c>
    </row>
    <row r="5963" spans="1:7" x14ac:dyDescent="0.25">
      <c r="A5963">
        <v>0</v>
      </c>
      <c r="B5963" s="9">
        <v>2.4657534246575341E-6</v>
      </c>
      <c r="C5963" s="9" t="str">
        <f t="shared" si="186"/>
        <v>$H$5990</v>
      </c>
      <c r="D5963" s="9" t="str">
        <f t="shared" si="187"/>
        <v>H5990</v>
      </c>
      <c r="F5963">
        <v>119440</v>
      </c>
      <c r="G5963" s="1" t="str">
        <f>_xll.BDS("SPX Index","CHAIN_TICKERS", "CHAIN_STRIKE_PX_OVRD",F5963, "CHAIN_PUT_CALL_TYPE_OVRD=P", "CHAIN_PERIODICITY_OVRD=M")</f>
        <v>SPX US 11/20/15 P2700</v>
      </c>
    </row>
    <row r="5964" spans="1:7" x14ac:dyDescent="0.25">
      <c r="A5964">
        <v>0</v>
      </c>
      <c r="B5964" s="9">
        <v>2.5753424657534247E-6</v>
      </c>
      <c r="C5964" s="9" t="str">
        <f t="shared" si="186"/>
        <v>$H$5991</v>
      </c>
      <c r="D5964" s="9" t="str">
        <f t="shared" si="187"/>
        <v>H5991</v>
      </c>
      <c r="F5964">
        <v>119460</v>
      </c>
      <c r="G5964" s="1" t="str">
        <f>_xll.BDS("SPX Index","CHAIN_TICKERS", "CHAIN_STRIKE_PX_OVRD",F5964, "CHAIN_PUT_CALL_TYPE_OVRD=P", "CHAIN_PERIODICITY_OVRD=M")</f>
        <v>SPX US 11/20/15 P2700</v>
      </c>
    </row>
    <row r="5965" spans="1:7" x14ac:dyDescent="0.25">
      <c r="A5965">
        <v>0</v>
      </c>
      <c r="B5965" s="9">
        <v>2.9041095890410957E-6</v>
      </c>
      <c r="C5965" s="9" t="str">
        <f t="shared" si="186"/>
        <v>$H$5992</v>
      </c>
      <c r="D5965" s="9" t="str">
        <f t="shared" si="187"/>
        <v>H5992</v>
      </c>
      <c r="F5965">
        <v>119480</v>
      </c>
      <c r="G5965" s="1" t="str">
        <f>_xll.BDS("SPX Index","CHAIN_TICKERS", "CHAIN_STRIKE_PX_OVRD",F5965, "CHAIN_PUT_CALL_TYPE_OVRD=P", "CHAIN_PERIODICITY_OVRD=M")</f>
        <v>SPX US 11/20/15 P2700</v>
      </c>
    </row>
    <row r="5966" spans="1:7" x14ac:dyDescent="0.25">
      <c r="A5966">
        <v>0</v>
      </c>
      <c r="B5966" s="9">
        <v>2.8493150684931506E-6</v>
      </c>
      <c r="C5966" s="9" t="str">
        <f t="shared" si="186"/>
        <v>$H$5993</v>
      </c>
      <c r="D5966" s="9" t="str">
        <f t="shared" si="187"/>
        <v>H5993</v>
      </c>
      <c r="F5966">
        <v>119500</v>
      </c>
      <c r="G5966" s="1" t="str">
        <f>_xll.BDS("SPX Index","CHAIN_TICKERS", "CHAIN_STRIKE_PX_OVRD",F5966, "CHAIN_PUT_CALL_TYPE_OVRD=P", "CHAIN_PERIODICITY_OVRD=M")</f>
        <v>SPX US 11/20/15 P2700</v>
      </c>
    </row>
    <row r="5967" spans="1:7" x14ac:dyDescent="0.25">
      <c r="A5967">
        <v>0</v>
      </c>
      <c r="B5967" s="9">
        <v>2.6849315068493153E-6</v>
      </c>
      <c r="C5967" s="9" t="str">
        <f t="shared" si="186"/>
        <v>$H$5994</v>
      </c>
      <c r="D5967" s="9" t="str">
        <f t="shared" si="187"/>
        <v>H5994</v>
      </c>
      <c r="F5967">
        <v>119520</v>
      </c>
      <c r="G5967" s="1" t="str">
        <f>_xll.BDS("SPX Index","CHAIN_TICKERS", "CHAIN_STRIKE_PX_OVRD",F5967, "CHAIN_PUT_CALL_TYPE_OVRD=P", "CHAIN_PERIODICITY_OVRD=M")</f>
        <v>SPX US 11/20/15 P2700</v>
      </c>
    </row>
    <row r="5968" spans="1:7" x14ac:dyDescent="0.25">
      <c r="A5968">
        <v>0</v>
      </c>
      <c r="B5968" s="9">
        <v>2.5205479452054796E-6</v>
      </c>
      <c r="C5968" s="9" t="str">
        <f t="shared" si="186"/>
        <v>$H$5995</v>
      </c>
      <c r="D5968" s="9" t="str">
        <f t="shared" si="187"/>
        <v>H5995</v>
      </c>
      <c r="F5968">
        <v>119540</v>
      </c>
      <c r="G5968" s="1" t="str">
        <f>_xll.BDS("SPX Index","CHAIN_TICKERS", "CHAIN_STRIKE_PX_OVRD",F5968, "CHAIN_PUT_CALL_TYPE_OVRD=P", "CHAIN_PERIODICITY_OVRD=M")</f>
        <v>SPX US 11/20/15 P2700</v>
      </c>
    </row>
    <row r="5969" spans="1:7" x14ac:dyDescent="0.25">
      <c r="A5969">
        <v>0</v>
      </c>
      <c r="B5969" s="9">
        <v>2.4931506849315066E-6</v>
      </c>
      <c r="C5969" s="9" t="str">
        <f t="shared" si="186"/>
        <v>$H$5996</v>
      </c>
      <c r="D5969" s="9" t="str">
        <f t="shared" si="187"/>
        <v>H5996</v>
      </c>
      <c r="F5969">
        <v>119560</v>
      </c>
      <c r="G5969" s="1" t="str">
        <f>_xll.BDS("SPX Index","CHAIN_TICKERS", "CHAIN_STRIKE_PX_OVRD",F5969, "CHAIN_PUT_CALL_TYPE_OVRD=P", "CHAIN_PERIODICITY_OVRD=M")</f>
        <v>SPX US 11/20/15 P2700</v>
      </c>
    </row>
    <row r="5970" spans="1:7" x14ac:dyDescent="0.25">
      <c r="A5970">
        <v>0</v>
      </c>
      <c r="B5970" s="9">
        <v>2.5205479452054796E-6</v>
      </c>
      <c r="C5970" s="9" t="str">
        <f t="shared" si="186"/>
        <v>$H$5997</v>
      </c>
      <c r="D5970" s="9" t="str">
        <f t="shared" si="187"/>
        <v>H5997</v>
      </c>
      <c r="F5970">
        <v>119580</v>
      </c>
      <c r="G5970" s="1" t="str">
        <f>_xll.BDS("SPX Index","CHAIN_TICKERS", "CHAIN_STRIKE_PX_OVRD",F5970, "CHAIN_PUT_CALL_TYPE_OVRD=P", "CHAIN_PERIODICITY_OVRD=M")</f>
        <v>SPX US 11/20/15 P2700</v>
      </c>
    </row>
    <row r="5971" spans="1:7" x14ac:dyDescent="0.25">
      <c r="A5971">
        <v>3</v>
      </c>
      <c r="B5971" s="9">
        <v>3.0684931506849314E-6</v>
      </c>
      <c r="C5971" s="9" t="str">
        <f t="shared" si="186"/>
        <v>$H$5998</v>
      </c>
      <c r="D5971" s="9" t="str">
        <f t="shared" si="187"/>
        <v>H5998</v>
      </c>
      <c r="F5971">
        <v>119600</v>
      </c>
      <c r="G5971" s="1" t="str">
        <f>_xll.BDS("SPX Index","CHAIN_TICKERS", "CHAIN_STRIKE_PX_OVRD",F5971, "CHAIN_PUT_CALL_TYPE_OVRD=P", "CHAIN_PERIODICITY_OVRD=M")</f>
        <v>SPX US 11/20/15 P2700</v>
      </c>
    </row>
    <row r="5972" spans="1:7" x14ac:dyDescent="0.25">
      <c r="A5972">
        <v>0</v>
      </c>
      <c r="B5972" s="9">
        <v>2.7123287671232879E-6</v>
      </c>
      <c r="C5972" s="9" t="str">
        <f t="shared" si="186"/>
        <v>$H$5999</v>
      </c>
      <c r="D5972" s="9" t="str">
        <f t="shared" si="187"/>
        <v>H5999</v>
      </c>
      <c r="F5972">
        <v>119620</v>
      </c>
      <c r="G5972" s="1" t="str">
        <f>_xll.BDS("SPX Index","CHAIN_TICKERS", "CHAIN_STRIKE_PX_OVRD",F5972, "CHAIN_PUT_CALL_TYPE_OVRD=P", "CHAIN_PERIODICITY_OVRD=M")</f>
        <v>SPX US 11/20/15 P2700</v>
      </c>
    </row>
    <row r="5973" spans="1:7" x14ac:dyDescent="0.25">
      <c r="A5973">
        <v>0</v>
      </c>
      <c r="B5973" s="9">
        <v>2.4383561643835615E-6</v>
      </c>
      <c r="C5973" s="9" t="str">
        <f t="shared" si="186"/>
        <v>$H$6000</v>
      </c>
      <c r="D5973" s="9" t="str">
        <f t="shared" si="187"/>
        <v>H6000</v>
      </c>
      <c r="F5973">
        <v>119640</v>
      </c>
      <c r="G5973" s="1" t="str">
        <f>_xll.BDS("SPX Index","CHAIN_TICKERS", "CHAIN_STRIKE_PX_OVRD",F5973, "CHAIN_PUT_CALL_TYPE_OVRD=P", "CHAIN_PERIODICITY_OVRD=M")</f>
        <v>SPX US 11/20/15 P2700</v>
      </c>
    </row>
    <row r="5974" spans="1:7" x14ac:dyDescent="0.25">
      <c r="A5974">
        <v>0</v>
      </c>
      <c r="B5974" s="9">
        <v>3.1506849315068495E-6</v>
      </c>
      <c r="C5974" s="9" t="str">
        <f t="shared" si="186"/>
        <v>$H$6001</v>
      </c>
      <c r="D5974" s="9" t="str">
        <f t="shared" si="187"/>
        <v>H6001</v>
      </c>
      <c r="F5974">
        <v>119660</v>
      </c>
      <c r="G5974" s="1" t="str">
        <f>_xll.BDS("SPX Index","CHAIN_TICKERS", "CHAIN_STRIKE_PX_OVRD",F5974, "CHAIN_PUT_CALL_TYPE_OVRD=P", "CHAIN_PERIODICITY_OVRD=M")</f>
        <v>SPX US 11/20/15 P2700</v>
      </c>
    </row>
    <row r="5975" spans="1:7" x14ac:dyDescent="0.25">
      <c r="A5975">
        <v>0</v>
      </c>
      <c r="B5975" s="9">
        <v>3.1506849315068495E-6</v>
      </c>
      <c r="C5975" s="9" t="str">
        <f t="shared" si="186"/>
        <v>$H$6002</v>
      </c>
      <c r="D5975" s="9" t="str">
        <f t="shared" si="187"/>
        <v>H6002</v>
      </c>
      <c r="F5975">
        <v>119680</v>
      </c>
      <c r="G5975" s="1" t="str">
        <f>_xll.BDS("SPX Index","CHAIN_TICKERS", "CHAIN_STRIKE_PX_OVRD",F5975, "CHAIN_PUT_CALL_TYPE_OVRD=P", "CHAIN_PERIODICITY_OVRD=M")</f>
        <v>SPX US 11/20/15 P2700</v>
      </c>
    </row>
    <row r="5976" spans="1:7" x14ac:dyDescent="0.25">
      <c r="A5976">
        <v>0</v>
      </c>
      <c r="B5976" s="9">
        <v>3.2876712328767123E-6</v>
      </c>
      <c r="C5976" s="9" t="str">
        <f t="shared" si="186"/>
        <v>$H$6003</v>
      </c>
      <c r="D5976" s="9" t="str">
        <f t="shared" si="187"/>
        <v>H6003</v>
      </c>
      <c r="F5976">
        <v>119700</v>
      </c>
      <c r="G5976" s="1" t="str">
        <f>_xll.BDS("SPX Index","CHAIN_TICKERS", "CHAIN_STRIKE_PX_OVRD",F5976, "CHAIN_PUT_CALL_TYPE_OVRD=P", "CHAIN_PERIODICITY_OVRD=M")</f>
        <v>SPX US 11/20/15 P2700</v>
      </c>
    </row>
    <row r="5977" spans="1:7" x14ac:dyDescent="0.25">
      <c r="A5977">
        <v>0</v>
      </c>
      <c r="B5977" s="9">
        <v>3.2876712328767123E-6</v>
      </c>
      <c r="C5977" s="9" t="str">
        <f t="shared" si="186"/>
        <v>$H$6004</v>
      </c>
      <c r="D5977" s="9" t="str">
        <f t="shared" si="187"/>
        <v>H6004</v>
      </c>
      <c r="F5977">
        <v>119720</v>
      </c>
      <c r="G5977" s="1" t="str">
        <f>_xll.BDS("SPX Index","CHAIN_TICKERS", "CHAIN_STRIKE_PX_OVRD",F5977, "CHAIN_PUT_CALL_TYPE_OVRD=P", "CHAIN_PERIODICITY_OVRD=M")</f>
        <v>SPX US 11/20/15 P2700</v>
      </c>
    </row>
    <row r="5978" spans="1:7" x14ac:dyDescent="0.25">
      <c r="A5978">
        <v>0</v>
      </c>
      <c r="B5978" s="9">
        <v>3.5068493150684931E-6</v>
      </c>
      <c r="C5978" s="9" t="str">
        <f t="shared" si="186"/>
        <v>$H$6005</v>
      </c>
      <c r="D5978" s="9" t="str">
        <f t="shared" si="187"/>
        <v>H6005</v>
      </c>
      <c r="F5978">
        <v>119740</v>
      </c>
      <c r="G5978" s="1" t="str">
        <f>_xll.BDS("SPX Index","CHAIN_TICKERS", "CHAIN_STRIKE_PX_OVRD",F5978, "CHAIN_PUT_CALL_TYPE_OVRD=P", "CHAIN_PERIODICITY_OVRD=M")</f>
        <v>SPX US 11/20/15 P2700</v>
      </c>
    </row>
    <row r="5979" spans="1:7" x14ac:dyDescent="0.25">
      <c r="A5979">
        <v>0</v>
      </c>
      <c r="B5979" s="9">
        <v>3.5616438356164386E-6</v>
      </c>
      <c r="C5979" s="9" t="str">
        <f t="shared" si="186"/>
        <v>$H$6006</v>
      </c>
      <c r="D5979" s="9" t="str">
        <f t="shared" si="187"/>
        <v>H6006</v>
      </c>
      <c r="F5979">
        <v>119760</v>
      </c>
      <c r="G5979" s="1" t="str">
        <f>_xll.BDS("SPX Index","CHAIN_TICKERS", "CHAIN_STRIKE_PX_OVRD",F5979, "CHAIN_PUT_CALL_TYPE_OVRD=P", "CHAIN_PERIODICITY_OVRD=M")</f>
        <v>SPX US 11/20/15 P2700</v>
      </c>
    </row>
    <row r="5980" spans="1:7" x14ac:dyDescent="0.25">
      <c r="A5980">
        <v>0</v>
      </c>
      <c r="B5980" s="9">
        <v>3.8356164383561645E-6</v>
      </c>
      <c r="C5980" s="9" t="str">
        <f t="shared" si="186"/>
        <v>$H$6007</v>
      </c>
      <c r="D5980" s="9" t="str">
        <f t="shared" si="187"/>
        <v>H6007</v>
      </c>
      <c r="F5980">
        <v>119780</v>
      </c>
      <c r="G5980" s="1" t="str">
        <f>_xll.BDS("SPX Index","CHAIN_TICKERS", "CHAIN_STRIKE_PX_OVRD",F5980, "CHAIN_PUT_CALL_TYPE_OVRD=P", "CHAIN_PERIODICITY_OVRD=M")</f>
        <v>SPX US 11/20/15 P2700</v>
      </c>
    </row>
    <row r="5981" spans="1:7" x14ac:dyDescent="0.25">
      <c r="A5981">
        <v>0</v>
      </c>
      <c r="B5981" s="9">
        <v>3.8356164383561645E-6</v>
      </c>
      <c r="C5981" s="9" t="str">
        <f t="shared" si="186"/>
        <v>$H$6008</v>
      </c>
      <c r="D5981" s="9" t="str">
        <f t="shared" si="187"/>
        <v>H6008</v>
      </c>
      <c r="F5981">
        <v>119800</v>
      </c>
      <c r="G5981" s="1" t="str">
        <f>_xll.BDS("SPX Index","CHAIN_TICKERS", "CHAIN_STRIKE_PX_OVRD",F5981, "CHAIN_PUT_CALL_TYPE_OVRD=P", "CHAIN_PERIODICITY_OVRD=M")</f>
        <v>SPX US 11/20/15 P2700</v>
      </c>
    </row>
    <row r="5982" spans="1:7" x14ac:dyDescent="0.25">
      <c r="A5982">
        <v>0</v>
      </c>
      <c r="B5982" s="9">
        <v>4.0547945205479449E-6</v>
      </c>
      <c r="C5982" s="9" t="str">
        <f t="shared" si="186"/>
        <v>$H$6009</v>
      </c>
      <c r="D5982" s="9" t="str">
        <f t="shared" si="187"/>
        <v>H6009</v>
      </c>
      <c r="F5982">
        <v>119820</v>
      </c>
      <c r="G5982" s="1" t="str">
        <f>_xll.BDS("SPX Index","CHAIN_TICKERS", "CHAIN_STRIKE_PX_OVRD",F5982, "CHAIN_PUT_CALL_TYPE_OVRD=P", "CHAIN_PERIODICITY_OVRD=M")</f>
        <v>SPX US 11/20/15 P2700</v>
      </c>
    </row>
    <row r="5983" spans="1:7" x14ac:dyDescent="0.25">
      <c r="A5983">
        <v>0</v>
      </c>
      <c r="B5983" s="9">
        <v>4.10958904109589E-6</v>
      </c>
      <c r="C5983" s="9" t="str">
        <f t="shared" si="186"/>
        <v>$H$6010</v>
      </c>
      <c r="D5983" s="9" t="str">
        <f t="shared" si="187"/>
        <v>H6010</v>
      </c>
      <c r="F5983">
        <v>119840</v>
      </c>
      <c r="G5983" s="1" t="str">
        <f>_xll.BDS("SPX Index","CHAIN_TICKERS", "CHAIN_STRIKE_PX_OVRD",F5983, "CHAIN_PUT_CALL_TYPE_OVRD=P", "CHAIN_PERIODICITY_OVRD=M")</f>
        <v>SPX US 11/20/15 P2700</v>
      </c>
    </row>
    <row r="5984" spans="1:7" x14ac:dyDescent="0.25">
      <c r="A5984">
        <v>0</v>
      </c>
      <c r="B5984" s="9">
        <v>4.2465753424657536E-6</v>
      </c>
      <c r="C5984" s="9" t="str">
        <f t="shared" si="186"/>
        <v>$H$6011</v>
      </c>
      <c r="D5984" s="9" t="str">
        <f t="shared" si="187"/>
        <v>H6011</v>
      </c>
      <c r="F5984">
        <v>119860</v>
      </c>
      <c r="G5984" s="1" t="str">
        <f>_xll.BDS("SPX Index","CHAIN_TICKERS", "CHAIN_STRIKE_PX_OVRD",F5984, "CHAIN_PUT_CALL_TYPE_OVRD=P", "CHAIN_PERIODICITY_OVRD=M")</f>
        <v>SPX US 11/20/15 P2700</v>
      </c>
    </row>
    <row r="5985" spans="1:7" x14ac:dyDescent="0.25">
      <c r="A5985">
        <v>0</v>
      </c>
      <c r="B5985" s="9">
        <v>4.10958904109589E-6</v>
      </c>
      <c r="C5985" s="9" t="str">
        <f t="shared" si="186"/>
        <v>$H$6012</v>
      </c>
      <c r="D5985" s="9" t="str">
        <f t="shared" si="187"/>
        <v>H6012</v>
      </c>
      <c r="F5985">
        <v>119880</v>
      </c>
      <c r="G5985" s="1" t="str">
        <f>_xll.BDS("SPX Index","CHAIN_TICKERS", "CHAIN_STRIKE_PX_OVRD",F5985, "CHAIN_PUT_CALL_TYPE_OVRD=P", "CHAIN_PERIODICITY_OVRD=M")</f>
        <v>SPX US 11/20/15 P2700</v>
      </c>
    </row>
    <row r="5986" spans="1:7" x14ac:dyDescent="0.25">
      <c r="A5986">
        <v>0</v>
      </c>
      <c r="B5986" s="9">
        <v>4.10958904109589E-6</v>
      </c>
      <c r="C5986" s="9" t="str">
        <f t="shared" si="186"/>
        <v>$H$6013</v>
      </c>
      <c r="D5986" s="9" t="str">
        <f t="shared" si="187"/>
        <v>H6013</v>
      </c>
      <c r="F5986">
        <v>119900</v>
      </c>
      <c r="G5986" s="1" t="str">
        <f>_xll.BDS("SPX Index","CHAIN_TICKERS", "CHAIN_STRIKE_PX_OVRD",F5986, "CHAIN_PUT_CALL_TYPE_OVRD=P", "CHAIN_PERIODICITY_OVRD=M")</f>
        <v>SPX US 11/20/15 P2700</v>
      </c>
    </row>
    <row r="5987" spans="1:7" x14ac:dyDescent="0.25">
      <c r="A5987">
        <v>0</v>
      </c>
      <c r="B5987" s="9">
        <v>4.0273972602739724E-6</v>
      </c>
      <c r="C5987" s="9" t="str">
        <f t="shared" si="186"/>
        <v>$H$6014</v>
      </c>
      <c r="D5987" s="9" t="str">
        <f t="shared" si="187"/>
        <v>H6014</v>
      </c>
      <c r="F5987">
        <v>119920</v>
      </c>
      <c r="G5987" s="1" t="str">
        <f>_xll.BDS("SPX Index","CHAIN_TICKERS", "CHAIN_STRIKE_PX_OVRD",F5987, "CHAIN_PUT_CALL_TYPE_OVRD=P", "CHAIN_PERIODICITY_OVRD=M")</f>
        <v>SPX US 11/20/15 P2700</v>
      </c>
    </row>
    <row r="5988" spans="1:7" x14ac:dyDescent="0.25">
      <c r="A5988">
        <v>0</v>
      </c>
      <c r="B5988" s="9">
        <v>4.10958904109589E-6</v>
      </c>
      <c r="C5988" s="9" t="str">
        <f t="shared" si="186"/>
        <v>$H$6015</v>
      </c>
      <c r="D5988" s="9" t="str">
        <f t="shared" si="187"/>
        <v>H6015</v>
      </c>
      <c r="F5988">
        <v>119940</v>
      </c>
      <c r="G5988" s="1" t="str">
        <f>_xll.BDS("SPX Index","CHAIN_TICKERS", "CHAIN_STRIKE_PX_OVRD",F5988, "CHAIN_PUT_CALL_TYPE_OVRD=P", "CHAIN_PERIODICITY_OVRD=M")</f>
        <v>SPX US 11/20/15 P2700</v>
      </c>
    </row>
    <row r="5989" spans="1:7" x14ac:dyDescent="0.25">
      <c r="A5989">
        <v>0</v>
      </c>
      <c r="B5989" s="9">
        <v>4.5205479452054799E-6</v>
      </c>
      <c r="C5989" s="9" t="str">
        <f t="shared" si="186"/>
        <v>$H$6016</v>
      </c>
      <c r="D5989" s="9" t="str">
        <f t="shared" si="187"/>
        <v>H6016</v>
      </c>
      <c r="F5989">
        <v>119960</v>
      </c>
      <c r="G5989" s="1" t="str">
        <f>_xll.BDS("SPX Index","CHAIN_TICKERS", "CHAIN_STRIKE_PX_OVRD",F5989, "CHAIN_PUT_CALL_TYPE_OVRD=P", "CHAIN_PERIODICITY_OVRD=M")</f>
        <v>SPX US 11/20/15 P2700</v>
      </c>
    </row>
    <row r="5990" spans="1:7" x14ac:dyDescent="0.25">
      <c r="A5990">
        <v>0</v>
      </c>
      <c r="B5990" s="9">
        <v>4.1643835616438351E-6</v>
      </c>
      <c r="C5990" s="9" t="str">
        <f t="shared" si="186"/>
        <v>$H$6017</v>
      </c>
      <c r="D5990" s="9" t="str">
        <f t="shared" si="187"/>
        <v>H6017</v>
      </c>
      <c r="F5990">
        <v>119980</v>
      </c>
      <c r="G5990" s="1" t="str">
        <f>_xll.BDS("SPX Index","CHAIN_TICKERS", "CHAIN_STRIKE_PX_OVRD",F5990, "CHAIN_PUT_CALL_TYPE_OVRD=P", "CHAIN_PERIODICITY_OVRD=M")</f>
        <v>SPX US 11/20/15 P2700</v>
      </c>
    </row>
    <row r="5991" spans="1:7" x14ac:dyDescent="0.25">
      <c r="A5991">
        <v>1</v>
      </c>
      <c r="B5991" s="9">
        <v>4.10958904109589E-6</v>
      </c>
      <c r="C5991" s="9" t="str">
        <f t="shared" si="186"/>
        <v>$H$6018</v>
      </c>
      <c r="D5991" s="9" t="str">
        <f t="shared" si="187"/>
        <v>H6018</v>
      </c>
      <c r="F5991">
        <v>120000</v>
      </c>
      <c r="G5991" s="1" t="str">
        <f>_xll.BDS("SPX Index","CHAIN_TICKERS", "CHAIN_STRIKE_PX_OVRD",F5991, "CHAIN_PUT_CALL_TYPE_OVRD=P", "CHAIN_PERIODICITY_OVRD=M")</f>
        <v>SPX US 11/20/15 P2700</v>
      </c>
    </row>
    <row r="5992" spans="1:7" x14ac:dyDescent="0.25">
      <c r="A5992">
        <v>0</v>
      </c>
      <c r="B5992" s="9">
        <v>4.0821917808219175E-6</v>
      </c>
      <c r="C5992" s="9" t="str">
        <f t="shared" si="186"/>
        <v>$H$6019</v>
      </c>
      <c r="D5992" s="9" t="str">
        <f t="shared" si="187"/>
        <v>H6019</v>
      </c>
      <c r="F5992">
        <v>120020</v>
      </c>
      <c r="G5992" s="1" t="str">
        <f>_xll.BDS("SPX Index","CHAIN_TICKERS", "CHAIN_STRIKE_PX_OVRD",F5992, "CHAIN_PUT_CALL_TYPE_OVRD=P", "CHAIN_PERIODICITY_OVRD=M")</f>
        <v>SPX US 11/20/15 P2700</v>
      </c>
    </row>
    <row r="5993" spans="1:7" x14ac:dyDescent="0.25">
      <c r="A5993">
        <v>0</v>
      </c>
      <c r="B5993" s="9">
        <v>3.8904109589041096E-6</v>
      </c>
      <c r="C5993" s="9" t="str">
        <f t="shared" si="186"/>
        <v>$H$6020</v>
      </c>
      <c r="D5993" s="9" t="str">
        <f t="shared" si="187"/>
        <v>H6020</v>
      </c>
      <c r="F5993">
        <v>120040</v>
      </c>
      <c r="G5993" s="1" t="str">
        <f>_xll.BDS("SPX Index","CHAIN_TICKERS", "CHAIN_STRIKE_PX_OVRD",F5993, "CHAIN_PUT_CALL_TYPE_OVRD=P", "CHAIN_PERIODICITY_OVRD=M")</f>
        <v>SPX US 11/20/15 P2700</v>
      </c>
    </row>
    <row r="5994" spans="1:7" x14ac:dyDescent="0.25">
      <c r="A5994">
        <v>0</v>
      </c>
      <c r="B5994" s="9">
        <v>3.6986301369863018E-6</v>
      </c>
      <c r="C5994" s="9" t="str">
        <f t="shared" si="186"/>
        <v>$H$6021</v>
      </c>
      <c r="D5994" s="9" t="str">
        <f t="shared" si="187"/>
        <v>H6021</v>
      </c>
      <c r="F5994">
        <v>120060</v>
      </c>
      <c r="G5994" s="1" t="str">
        <f>_xll.BDS("SPX Index","CHAIN_TICKERS", "CHAIN_STRIKE_PX_OVRD",F5994, "CHAIN_PUT_CALL_TYPE_OVRD=P", "CHAIN_PERIODICITY_OVRD=M")</f>
        <v>SPX US 11/20/15 P2700</v>
      </c>
    </row>
    <row r="5995" spans="1:7" x14ac:dyDescent="0.25">
      <c r="A5995">
        <v>0</v>
      </c>
      <c r="B5995" s="9">
        <v>3.7808219178082194E-6</v>
      </c>
      <c r="C5995" s="9" t="str">
        <f t="shared" si="186"/>
        <v>$H$6022</v>
      </c>
      <c r="D5995" s="9" t="str">
        <f t="shared" si="187"/>
        <v>H6022</v>
      </c>
      <c r="F5995">
        <v>120080</v>
      </c>
      <c r="G5995" s="1" t="str">
        <f>_xll.BDS("SPX Index","CHAIN_TICKERS", "CHAIN_STRIKE_PX_OVRD",F5995, "CHAIN_PUT_CALL_TYPE_OVRD=P", "CHAIN_PERIODICITY_OVRD=M")</f>
        <v>SPX US 11/20/15 P2700</v>
      </c>
    </row>
    <row r="5996" spans="1:7" x14ac:dyDescent="0.25">
      <c r="A5996">
        <v>0</v>
      </c>
      <c r="B5996" s="9">
        <v>3.6986301369863018E-6</v>
      </c>
      <c r="C5996" s="9" t="str">
        <f t="shared" si="186"/>
        <v>$H$6023</v>
      </c>
      <c r="D5996" s="9" t="str">
        <f t="shared" si="187"/>
        <v>H6023</v>
      </c>
      <c r="F5996">
        <v>120100</v>
      </c>
      <c r="G5996" s="1" t="str">
        <f>_xll.BDS("SPX Index","CHAIN_TICKERS", "CHAIN_STRIKE_PX_OVRD",F5996, "CHAIN_PUT_CALL_TYPE_OVRD=P", "CHAIN_PERIODICITY_OVRD=M")</f>
        <v>SPX US 11/20/15 P2700</v>
      </c>
    </row>
    <row r="5997" spans="1:7" x14ac:dyDescent="0.25">
      <c r="A5997">
        <v>0</v>
      </c>
      <c r="B5997" s="9">
        <v>3.8356164383561645E-6</v>
      </c>
      <c r="C5997" s="9" t="str">
        <f t="shared" si="186"/>
        <v>$H$6024</v>
      </c>
      <c r="D5997" s="9" t="str">
        <f t="shared" si="187"/>
        <v>H6024</v>
      </c>
      <c r="F5997">
        <v>120120</v>
      </c>
      <c r="G5997" s="1" t="str">
        <f>_xll.BDS("SPX Index","CHAIN_TICKERS", "CHAIN_STRIKE_PX_OVRD",F5997, "CHAIN_PUT_CALL_TYPE_OVRD=P", "CHAIN_PERIODICITY_OVRD=M")</f>
        <v>SPX US 11/20/15 P2700</v>
      </c>
    </row>
    <row r="5998" spans="1:7" x14ac:dyDescent="0.25">
      <c r="A5998">
        <v>0</v>
      </c>
      <c r="B5998" s="9">
        <v>3.5890410958904112E-6</v>
      </c>
      <c r="C5998" s="9" t="str">
        <f t="shared" si="186"/>
        <v>$H$6025</v>
      </c>
      <c r="D5998" s="9" t="str">
        <f t="shared" si="187"/>
        <v>H6025</v>
      </c>
      <c r="F5998">
        <v>120140</v>
      </c>
      <c r="G5998" s="1" t="str">
        <f>_xll.BDS("SPX Index","CHAIN_TICKERS", "CHAIN_STRIKE_PX_OVRD",F5998, "CHAIN_PUT_CALL_TYPE_OVRD=P", "CHAIN_PERIODICITY_OVRD=M")</f>
        <v>SPX US 11/20/15 P2700</v>
      </c>
    </row>
    <row r="5999" spans="1:7" x14ac:dyDescent="0.25">
      <c r="A5999">
        <v>0</v>
      </c>
      <c r="B5999" s="9">
        <v>4.2465753424657536E-6</v>
      </c>
      <c r="C5999" s="9" t="str">
        <f t="shared" si="186"/>
        <v>$H$6026</v>
      </c>
      <c r="D5999" s="9" t="str">
        <f t="shared" si="187"/>
        <v>H6026</v>
      </c>
      <c r="F5999">
        <v>120160</v>
      </c>
      <c r="G5999" s="1" t="str">
        <f>_xll.BDS("SPX Index","CHAIN_TICKERS", "CHAIN_STRIKE_PX_OVRD",F5999, "CHAIN_PUT_CALL_TYPE_OVRD=P", "CHAIN_PERIODICITY_OVRD=M")</f>
        <v>SPX US 11/20/15 P2700</v>
      </c>
    </row>
    <row r="6000" spans="1:7" x14ac:dyDescent="0.25">
      <c r="A6000">
        <v>0</v>
      </c>
      <c r="B6000" s="9">
        <v>4.2465753424657536E-6</v>
      </c>
      <c r="C6000" s="9" t="str">
        <f t="shared" si="186"/>
        <v>$H$6027</v>
      </c>
      <c r="D6000" s="9" t="str">
        <f t="shared" si="187"/>
        <v>H6027</v>
      </c>
      <c r="F6000">
        <v>120180</v>
      </c>
      <c r="G6000" s="1" t="str">
        <f>_xll.BDS("SPX Index","CHAIN_TICKERS", "CHAIN_STRIKE_PX_OVRD",F6000, "CHAIN_PUT_CALL_TYPE_OVRD=P", "CHAIN_PERIODICITY_OVRD=M")</f>
        <v>SPX US 11/20/15 P2700</v>
      </c>
    </row>
    <row r="6001" spans="1:7" x14ac:dyDescent="0.25">
      <c r="A6001">
        <v>0</v>
      </c>
      <c r="B6001" s="9">
        <v>4.3013698630136987E-6</v>
      </c>
      <c r="C6001" s="9" t="str">
        <f t="shared" si="186"/>
        <v>$H$6028</v>
      </c>
      <c r="D6001" s="9" t="str">
        <f t="shared" si="187"/>
        <v>H6028</v>
      </c>
      <c r="F6001">
        <v>120200</v>
      </c>
      <c r="G6001" s="1" t="str">
        <f>_xll.BDS("SPX Index","CHAIN_TICKERS", "CHAIN_STRIKE_PX_OVRD",F6001, "CHAIN_PUT_CALL_TYPE_OVRD=P", "CHAIN_PERIODICITY_OVRD=M")</f>
        <v>SPX US 11/20/15 P2700</v>
      </c>
    </row>
    <row r="6002" spans="1:7" x14ac:dyDescent="0.25">
      <c r="A6002">
        <v>0</v>
      </c>
      <c r="B6002" s="9">
        <v>4.5205479452054799E-6</v>
      </c>
      <c r="C6002" s="9" t="str">
        <f t="shared" si="186"/>
        <v>$H$6029</v>
      </c>
      <c r="D6002" s="9" t="str">
        <f t="shared" si="187"/>
        <v>H6029</v>
      </c>
      <c r="F6002">
        <v>120220</v>
      </c>
      <c r="G6002" s="1" t="str">
        <f>_xll.BDS("SPX Index","CHAIN_TICKERS", "CHAIN_STRIKE_PX_OVRD",F6002, "CHAIN_PUT_CALL_TYPE_OVRD=P", "CHAIN_PERIODICITY_OVRD=M")</f>
        <v>SPX US 11/20/15 P2700</v>
      </c>
    </row>
    <row r="6003" spans="1:7" x14ac:dyDescent="0.25">
      <c r="A6003">
        <v>0</v>
      </c>
      <c r="B6003" s="9">
        <v>4.6027397260273976E-6</v>
      </c>
      <c r="C6003" s="9" t="str">
        <f t="shared" si="186"/>
        <v>$H$6030</v>
      </c>
      <c r="D6003" s="9" t="str">
        <f t="shared" si="187"/>
        <v>H6030</v>
      </c>
      <c r="F6003">
        <v>120240</v>
      </c>
      <c r="G6003" s="1" t="str">
        <f>_xll.BDS("SPX Index","CHAIN_TICKERS", "CHAIN_STRIKE_PX_OVRD",F6003, "CHAIN_PUT_CALL_TYPE_OVRD=P", "CHAIN_PERIODICITY_OVRD=M")</f>
        <v>SPX US 11/20/15 P2700</v>
      </c>
    </row>
    <row r="6004" spans="1:7" x14ac:dyDescent="0.25">
      <c r="A6004">
        <v>0</v>
      </c>
      <c r="B6004" s="9">
        <v>4.5205479452054799E-6</v>
      </c>
      <c r="C6004" s="9" t="str">
        <f t="shared" si="186"/>
        <v>$H$6031</v>
      </c>
      <c r="D6004" s="9" t="str">
        <f t="shared" si="187"/>
        <v>H6031</v>
      </c>
      <c r="F6004">
        <v>120260</v>
      </c>
      <c r="G6004" s="1" t="str">
        <f>_xll.BDS("SPX Index","CHAIN_TICKERS", "CHAIN_STRIKE_PX_OVRD",F6004, "CHAIN_PUT_CALL_TYPE_OVRD=P", "CHAIN_PERIODICITY_OVRD=M")</f>
        <v>SPX US 11/20/15 P2700</v>
      </c>
    </row>
    <row r="6005" spans="1:7" x14ac:dyDescent="0.25">
      <c r="A6005">
        <v>0</v>
      </c>
      <c r="B6005" s="9">
        <v>4.3835616438356164E-6</v>
      </c>
      <c r="C6005" s="9" t="str">
        <f t="shared" si="186"/>
        <v>$H$6032</v>
      </c>
      <c r="D6005" s="9" t="str">
        <f t="shared" si="187"/>
        <v>H6032</v>
      </c>
      <c r="F6005">
        <v>120280</v>
      </c>
      <c r="G6005" s="1" t="str">
        <f>_xll.BDS("SPX Index","CHAIN_TICKERS", "CHAIN_STRIKE_PX_OVRD",F6005, "CHAIN_PUT_CALL_TYPE_OVRD=P", "CHAIN_PERIODICITY_OVRD=M")</f>
        <v>SPX US 11/20/15 P2700</v>
      </c>
    </row>
    <row r="6006" spans="1:7" x14ac:dyDescent="0.25">
      <c r="A6006">
        <v>0</v>
      </c>
      <c r="B6006" s="9">
        <v>4.1643835616438351E-6</v>
      </c>
      <c r="C6006" s="9" t="str">
        <f t="shared" si="186"/>
        <v>$H$6033</v>
      </c>
      <c r="D6006" s="9" t="str">
        <f t="shared" si="187"/>
        <v>H6033</v>
      </c>
      <c r="F6006">
        <v>120300</v>
      </c>
      <c r="G6006" s="1" t="str">
        <f>_xll.BDS("SPX Index","CHAIN_TICKERS", "CHAIN_STRIKE_PX_OVRD",F6006, "CHAIN_PUT_CALL_TYPE_OVRD=P", "CHAIN_PERIODICITY_OVRD=M")</f>
        <v>SPX US 11/20/15 P2700</v>
      </c>
    </row>
    <row r="6007" spans="1:7" x14ac:dyDescent="0.25">
      <c r="A6007">
        <v>0</v>
      </c>
      <c r="B6007" s="9">
        <v>3.8356164383561645E-6</v>
      </c>
      <c r="C6007" s="9" t="str">
        <f t="shared" si="186"/>
        <v>$H$6034</v>
      </c>
      <c r="D6007" s="9" t="str">
        <f t="shared" si="187"/>
        <v>H6034</v>
      </c>
      <c r="F6007">
        <v>120320</v>
      </c>
      <c r="G6007" s="1" t="str">
        <f>_xll.BDS("SPX Index","CHAIN_TICKERS", "CHAIN_STRIKE_PX_OVRD",F6007, "CHAIN_PUT_CALL_TYPE_OVRD=P", "CHAIN_PERIODICITY_OVRD=M")</f>
        <v>SPX US 11/20/15 P2700</v>
      </c>
    </row>
    <row r="6008" spans="1:7" x14ac:dyDescent="0.25">
      <c r="A6008">
        <v>0</v>
      </c>
      <c r="B6008" s="9">
        <v>4.2465753424657536E-6</v>
      </c>
      <c r="C6008" s="9" t="str">
        <f t="shared" si="186"/>
        <v>$H$6035</v>
      </c>
      <c r="D6008" s="9" t="str">
        <f t="shared" si="187"/>
        <v>H6035</v>
      </c>
      <c r="F6008">
        <v>120340</v>
      </c>
      <c r="G6008" s="1" t="str">
        <f>_xll.BDS("SPX Index","CHAIN_TICKERS", "CHAIN_STRIKE_PX_OVRD",F6008, "CHAIN_PUT_CALL_TYPE_OVRD=P", "CHAIN_PERIODICITY_OVRD=M")</f>
        <v>SPX US 11/20/15 P2700</v>
      </c>
    </row>
    <row r="6009" spans="1:7" x14ac:dyDescent="0.25">
      <c r="A6009">
        <v>0</v>
      </c>
      <c r="B6009" s="9">
        <v>4.2465753424657536E-6</v>
      </c>
      <c r="C6009" s="9" t="str">
        <f t="shared" si="186"/>
        <v>$H$6036</v>
      </c>
      <c r="D6009" s="9" t="str">
        <f t="shared" si="187"/>
        <v>H6036</v>
      </c>
      <c r="F6009">
        <v>120360</v>
      </c>
      <c r="G6009" s="1" t="str">
        <f>_xll.BDS("SPX Index","CHAIN_TICKERS", "CHAIN_STRIKE_PX_OVRD",F6009, "CHAIN_PUT_CALL_TYPE_OVRD=P", "CHAIN_PERIODICITY_OVRD=M")</f>
        <v>SPX US 11/20/15 P2700</v>
      </c>
    </row>
    <row r="6010" spans="1:7" x14ac:dyDescent="0.25">
      <c r="A6010">
        <v>1</v>
      </c>
      <c r="B6010" s="9">
        <v>4.2465753424657536E-6</v>
      </c>
      <c r="C6010" s="9" t="str">
        <f t="shared" si="186"/>
        <v>$H$6037</v>
      </c>
      <c r="D6010" s="9" t="str">
        <f t="shared" si="187"/>
        <v>H6037</v>
      </c>
      <c r="F6010">
        <v>120380</v>
      </c>
      <c r="G6010" s="1" t="str">
        <f>_xll.BDS("SPX Index","CHAIN_TICKERS", "CHAIN_STRIKE_PX_OVRD",F6010, "CHAIN_PUT_CALL_TYPE_OVRD=P", "CHAIN_PERIODICITY_OVRD=M")</f>
        <v>SPX US 11/20/15 P2700</v>
      </c>
    </row>
    <row r="6011" spans="1:7" x14ac:dyDescent="0.25">
      <c r="A6011">
        <v>0</v>
      </c>
      <c r="B6011" s="9">
        <v>4.2739726027397262E-6</v>
      </c>
      <c r="C6011" s="9" t="str">
        <f t="shared" si="186"/>
        <v>$H$6038</v>
      </c>
      <c r="D6011" s="9" t="str">
        <f t="shared" si="187"/>
        <v>H6038</v>
      </c>
      <c r="F6011">
        <v>120400</v>
      </c>
      <c r="G6011" s="1" t="str">
        <f>_xll.BDS("SPX Index","CHAIN_TICKERS", "CHAIN_STRIKE_PX_OVRD",F6011, "CHAIN_PUT_CALL_TYPE_OVRD=P", "CHAIN_PERIODICITY_OVRD=M")</f>
        <v>SPX US 11/20/15 P2700</v>
      </c>
    </row>
    <row r="6012" spans="1:7" x14ac:dyDescent="0.25">
      <c r="A6012">
        <v>0</v>
      </c>
      <c r="B6012" s="9">
        <v>4.1369863013698626E-6</v>
      </c>
      <c r="C6012" s="9" t="str">
        <f t="shared" si="186"/>
        <v>$H$6039</v>
      </c>
      <c r="D6012" s="9" t="str">
        <f t="shared" si="187"/>
        <v>H6039</v>
      </c>
      <c r="F6012">
        <v>120420</v>
      </c>
      <c r="G6012" s="1" t="str">
        <f>_xll.BDS("SPX Index","CHAIN_TICKERS", "CHAIN_STRIKE_PX_OVRD",F6012, "CHAIN_PUT_CALL_TYPE_OVRD=P", "CHAIN_PERIODICITY_OVRD=M")</f>
        <v>SPX US 11/20/15 P2700</v>
      </c>
    </row>
    <row r="6013" spans="1:7" x14ac:dyDescent="0.25">
      <c r="A6013">
        <v>0</v>
      </c>
      <c r="B6013" s="9">
        <v>4.1369863013698626E-6</v>
      </c>
      <c r="C6013" s="9" t="str">
        <f t="shared" si="186"/>
        <v>$H$6040</v>
      </c>
      <c r="D6013" s="9" t="str">
        <f t="shared" si="187"/>
        <v>H6040</v>
      </c>
      <c r="F6013">
        <v>120440</v>
      </c>
      <c r="G6013" s="1" t="str">
        <f>_xll.BDS("SPX Index","CHAIN_TICKERS", "CHAIN_STRIKE_PX_OVRD",F6013, "CHAIN_PUT_CALL_TYPE_OVRD=P", "CHAIN_PERIODICITY_OVRD=M")</f>
        <v>SPX US 11/20/15 P2700</v>
      </c>
    </row>
    <row r="6014" spans="1:7" x14ac:dyDescent="0.25">
      <c r="A6014">
        <v>0</v>
      </c>
      <c r="B6014" s="9">
        <v>4.10958904109589E-6</v>
      </c>
      <c r="C6014" s="9" t="str">
        <f t="shared" si="186"/>
        <v>$H$6041</v>
      </c>
      <c r="D6014" s="9" t="str">
        <f t="shared" si="187"/>
        <v>H6041</v>
      </c>
      <c r="F6014">
        <v>120460</v>
      </c>
      <c r="G6014" s="1" t="str">
        <f>_xll.BDS("SPX Index","CHAIN_TICKERS", "CHAIN_STRIKE_PX_OVRD",F6014, "CHAIN_PUT_CALL_TYPE_OVRD=P", "CHAIN_PERIODICITY_OVRD=M")</f>
        <v>SPX US 11/20/15 P2700</v>
      </c>
    </row>
    <row r="6015" spans="1:7" x14ac:dyDescent="0.25">
      <c r="A6015">
        <v>0</v>
      </c>
      <c r="B6015" s="9">
        <v>4.2465753424657536E-6</v>
      </c>
      <c r="C6015" s="9" t="str">
        <f t="shared" si="186"/>
        <v>$H$6042</v>
      </c>
      <c r="D6015" s="9" t="str">
        <f t="shared" si="187"/>
        <v>H6042</v>
      </c>
      <c r="F6015">
        <v>120480</v>
      </c>
      <c r="G6015" s="1" t="str">
        <f>_xll.BDS("SPX Index","CHAIN_TICKERS", "CHAIN_STRIKE_PX_OVRD",F6015, "CHAIN_PUT_CALL_TYPE_OVRD=P", "CHAIN_PERIODICITY_OVRD=M")</f>
        <v>SPX US 11/20/15 P2700</v>
      </c>
    </row>
    <row r="6016" spans="1:7" x14ac:dyDescent="0.25">
      <c r="A6016">
        <v>0</v>
      </c>
      <c r="B6016" s="9">
        <v>4.2465753424657536E-6</v>
      </c>
      <c r="C6016" s="9" t="str">
        <f t="shared" si="186"/>
        <v>$H$6043</v>
      </c>
      <c r="D6016" s="9" t="str">
        <f t="shared" si="187"/>
        <v>H6043</v>
      </c>
      <c r="F6016">
        <v>120500</v>
      </c>
      <c r="G6016" s="1" t="str">
        <f>_xll.BDS("SPX Index","CHAIN_TICKERS", "CHAIN_STRIKE_PX_OVRD",F6016, "CHAIN_PUT_CALL_TYPE_OVRD=P", "CHAIN_PERIODICITY_OVRD=M")</f>
        <v>SPX US 11/20/15 P2700</v>
      </c>
    </row>
    <row r="6017" spans="1:7" x14ac:dyDescent="0.25">
      <c r="A6017">
        <v>0</v>
      </c>
      <c r="B6017" s="9">
        <v>4.2465753424657536E-6</v>
      </c>
      <c r="C6017" s="9" t="str">
        <f t="shared" si="186"/>
        <v>$H$6044</v>
      </c>
      <c r="D6017" s="9" t="str">
        <f t="shared" si="187"/>
        <v>H6044</v>
      </c>
      <c r="F6017">
        <v>120520</v>
      </c>
      <c r="G6017" s="1" t="str">
        <f>_xll.BDS("SPX Index","CHAIN_TICKERS", "CHAIN_STRIKE_PX_OVRD",F6017, "CHAIN_PUT_CALL_TYPE_OVRD=P", "CHAIN_PERIODICITY_OVRD=M")</f>
        <v>SPX US 11/20/15 P2700</v>
      </c>
    </row>
    <row r="6018" spans="1:7" x14ac:dyDescent="0.25">
      <c r="A6018">
        <v>0</v>
      </c>
      <c r="B6018" s="9">
        <v>4.10958904109589E-6</v>
      </c>
      <c r="C6018" s="9" t="str">
        <f t="shared" si="186"/>
        <v>$H$6045</v>
      </c>
      <c r="D6018" s="9" t="str">
        <f t="shared" si="187"/>
        <v>H6045</v>
      </c>
      <c r="F6018">
        <v>120540</v>
      </c>
      <c r="G6018" s="1" t="str">
        <f>_xll.BDS("SPX Index","CHAIN_TICKERS", "CHAIN_STRIKE_PX_OVRD",F6018, "CHAIN_PUT_CALL_TYPE_OVRD=P", "CHAIN_PERIODICITY_OVRD=M")</f>
        <v>SPX US 11/20/15 P2700</v>
      </c>
    </row>
    <row r="6019" spans="1:7" x14ac:dyDescent="0.25">
      <c r="A6019">
        <v>0</v>
      </c>
      <c r="B6019" s="9">
        <v>4.3013698630136987E-6</v>
      </c>
      <c r="C6019" s="9" t="str">
        <f t="shared" si="186"/>
        <v>$H$6046</v>
      </c>
      <c r="D6019" s="9" t="str">
        <f t="shared" si="187"/>
        <v>H6046</v>
      </c>
      <c r="F6019">
        <v>120560</v>
      </c>
      <c r="G6019" s="1" t="str">
        <f>_xll.BDS("SPX Index","CHAIN_TICKERS", "CHAIN_STRIKE_PX_OVRD",F6019, "CHAIN_PUT_CALL_TYPE_OVRD=P", "CHAIN_PERIODICITY_OVRD=M")</f>
        <v>SPX US 11/20/15 P2700</v>
      </c>
    </row>
    <row r="6020" spans="1:7" x14ac:dyDescent="0.25">
      <c r="A6020">
        <v>0</v>
      </c>
      <c r="B6020" s="9">
        <v>4.3013698630136987E-6</v>
      </c>
      <c r="C6020" s="9" t="str">
        <f t="shared" ref="C6020:C6083" si="188">ADDRESS(ROW(B6020)+MATCH(1,B6020:B6046),8)</f>
        <v>$H$6047</v>
      </c>
      <c r="D6020" s="9" t="str">
        <f t="shared" ref="D6020:D6083" si="189">"H"&amp;(ROW(B6020)+MATCH(1,B6020:B6046))</f>
        <v>H6047</v>
      </c>
      <c r="F6020">
        <v>120580</v>
      </c>
      <c r="G6020" s="1" t="str">
        <f>_xll.BDS("SPX Index","CHAIN_TICKERS", "CHAIN_STRIKE_PX_OVRD",F6020, "CHAIN_PUT_CALL_TYPE_OVRD=P", "CHAIN_PERIODICITY_OVRD=M")</f>
        <v>SPX US 11/20/15 P2700</v>
      </c>
    </row>
    <row r="6021" spans="1:7" x14ac:dyDescent="0.25">
      <c r="A6021">
        <v>0</v>
      </c>
      <c r="B6021" s="9">
        <v>4.3561643835616438E-6</v>
      </c>
      <c r="C6021" s="9" t="str">
        <f t="shared" si="188"/>
        <v>$H$6048</v>
      </c>
      <c r="D6021" s="9" t="str">
        <f t="shared" si="189"/>
        <v>H6048</v>
      </c>
      <c r="F6021">
        <v>120600</v>
      </c>
      <c r="G6021" s="1" t="str">
        <f>_xll.BDS("SPX Index","CHAIN_TICKERS", "CHAIN_STRIKE_PX_OVRD",F6021, "CHAIN_PUT_CALL_TYPE_OVRD=P", "CHAIN_PERIODICITY_OVRD=M")</f>
        <v>SPX US 11/20/15 P2700</v>
      </c>
    </row>
    <row r="6022" spans="1:7" x14ac:dyDescent="0.25">
      <c r="A6022">
        <v>0</v>
      </c>
      <c r="B6022" s="9">
        <v>4.5205479452054799E-6</v>
      </c>
      <c r="C6022" s="9" t="str">
        <f t="shared" si="188"/>
        <v>$H$6049</v>
      </c>
      <c r="D6022" s="9" t="str">
        <f t="shared" si="189"/>
        <v>H6049</v>
      </c>
      <c r="F6022">
        <v>120620</v>
      </c>
      <c r="G6022" s="1" t="str">
        <f>_xll.BDS("SPX Index","CHAIN_TICKERS", "CHAIN_STRIKE_PX_OVRD",F6022, "CHAIN_PUT_CALL_TYPE_OVRD=P", "CHAIN_PERIODICITY_OVRD=M")</f>
        <v>SPX US 11/20/15 P2700</v>
      </c>
    </row>
    <row r="6023" spans="1:7" x14ac:dyDescent="0.25">
      <c r="A6023">
        <v>0</v>
      </c>
      <c r="B6023" s="9">
        <v>4.5479452054794525E-6</v>
      </c>
      <c r="C6023" s="9" t="str">
        <f t="shared" si="188"/>
        <v>$H$6050</v>
      </c>
      <c r="D6023" s="9" t="str">
        <f t="shared" si="189"/>
        <v>H6050</v>
      </c>
      <c r="F6023">
        <v>120640</v>
      </c>
      <c r="G6023" s="1" t="str">
        <f>_xll.BDS("SPX Index","CHAIN_TICKERS", "CHAIN_STRIKE_PX_OVRD",F6023, "CHAIN_PUT_CALL_TYPE_OVRD=P", "CHAIN_PERIODICITY_OVRD=M")</f>
        <v>SPX US 11/20/15 P2700</v>
      </c>
    </row>
    <row r="6024" spans="1:7" x14ac:dyDescent="0.25">
      <c r="A6024">
        <v>0</v>
      </c>
      <c r="B6024" s="9">
        <v>4.1369863013698626E-6</v>
      </c>
      <c r="C6024" s="9" t="str">
        <f t="shared" si="188"/>
        <v>$H$6051</v>
      </c>
      <c r="D6024" s="9" t="str">
        <f t="shared" si="189"/>
        <v>H6051</v>
      </c>
      <c r="F6024">
        <v>120660</v>
      </c>
      <c r="G6024" s="1" t="str">
        <f>_xll.BDS("SPX Index","CHAIN_TICKERS", "CHAIN_STRIKE_PX_OVRD",F6024, "CHAIN_PUT_CALL_TYPE_OVRD=P", "CHAIN_PERIODICITY_OVRD=M")</f>
        <v>SPX US 11/20/15 P2700</v>
      </c>
    </row>
    <row r="6025" spans="1:7" x14ac:dyDescent="0.25">
      <c r="A6025">
        <v>0</v>
      </c>
      <c r="B6025" s="9">
        <v>3.0136986301369864E-6</v>
      </c>
      <c r="C6025" s="9" t="str">
        <f t="shared" si="188"/>
        <v>$H$6052</v>
      </c>
      <c r="D6025" s="9" t="str">
        <f t="shared" si="189"/>
        <v>H6052</v>
      </c>
      <c r="F6025">
        <v>120680</v>
      </c>
      <c r="G6025" s="1" t="str">
        <f>_xll.BDS("SPX Index","CHAIN_TICKERS", "CHAIN_STRIKE_PX_OVRD",F6025, "CHAIN_PUT_CALL_TYPE_OVRD=P", "CHAIN_PERIODICITY_OVRD=M")</f>
        <v>SPX US 11/20/15 P2700</v>
      </c>
    </row>
    <row r="6026" spans="1:7" x14ac:dyDescent="0.25">
      <c r="A6026">
        <v>0</v>
      </c>
      <c r="B6026" s="9">
        <v>3.4246575342465754E-6</v>
      </c>
      <c r="C6026" s="9" t="str">
        <f t="shared" si="188"/>
        <v>$H$6053</v>
      </c>
      <c r="D6026" s="9" t="str">
        <f t="shared" si="189"/>
        <v>H6053</v>
      </c>
      <c r="F6026">
        <v>120700</v>
      </c>
      <c r="G6026" s="1" t="str">
        <f>_xll.BDS("SPX Index","CHAIN_TICKERS", "CHAIN_STRIKE_PX_OVRD",F6026, "CHAIN_PUT_CALL_TYPE_OVRD=P", "CHAIN_PERIODICITY_OVRD=M")</f>
        <v>SPX US 11/20/15 P2700</v>
      </c>
    </row>
    <row r="6027" spans="1:7" x14ac:dyDescent="0.25">
      <c r="A6027">
        <v>0</v>
      </c>
      <c r="B6027" s="9">
        <v>4.10958904109589E-6</v>
      </c>
      <c r="C6027" s="9" t="str">
        <f t="shared" si="188"/>
        <v>$H$6054</v>
      </c>
      <c r="D6027" s="9" t="str">
        <f t="shared" si="189"/>
        <v>H6054</v>
      </c>
      <c r="F6027">
        <v>120720</v>
      </c>
      <c r="G6027" s="1" t="str">
        <f>_xll.BDS("SPX Index","CHAIN_TICKERS", "CHAIN_STRIKE_PX_OVRD",F6027, "CHAIN_PUT_CALL_TYPE_OVRD=P", "CHAIN_PERIODICITY_OVRD=M")</f>
        <v>SPX US 11/20/15 P2700</v>
      </c>
    </row>
    <row r="6028" spans="1:7" x14ac:dyDescent="0.25">
      <c r="A6028">
        <v>0</v>
      </c>
      <c r="B6028" s="9">
        <v>4.3013698630136987E-6</v>
      </c>
      <c r="C6028" s="9" t="str">
        <f t="shared" si="188"/>
        <v>$H$6055</v>
      </c>
      <c r="D6028" s="9" t="str">
        <f t="shared" si="189"/>
        <v>H6055</v>
      </c>
      <c r="F6028">
        <v>120740</v>
      </c>
      <c r="G6028" s="1" t="str">
        <f>_xll.BDS("SPX Index","CHAIN_TICKERS", "CHAIN_STRIKE_PX_OVRD",F6028, "CHAIN_PUT_CALL_TYPE_OVRD=P", "CHAIN_PERIODICITY_OVRD=M")</f>
        <v>SPX US 11/20/15 P2700</v>
      </c>
    </row>
    <row r="6029" spans="1:7" x14ac:dyDescent="0.25">
      <c r="A6029">
        <v>0</v>
      </c>
      <c r="B6029" s="9">
        <v>4.2465753424657536E-6</v>
      </c>
      <c r="C6029" s="9" t="str">
        <f t="shared" si="188"/>
        <v>$H$6056</v>
      </c>
      <c r="D6029" s="9" t="str">
        <f t="shared" si="189"/>
        <v>H6056</v>
      </c>
      <c r="F6029">
        <v>120760</v>
      </c>
      <c r="G6029" s="1" t="str">
        <f>_xll.BDS("SPX Index","CHAIN_TICKERS", "CHAIN_STRIKE_PX_OVRD",F6029, "CHAIN_PUT_CALL_TYPE_OVRD=P", "CHAIN_PERIODICITY_OVRD=M")</f>
        <v>SPX US 11/20/15 P2700</v>
      </c>
    </row>
    <row r="6030" spans="1:7" x14ac:dyDescent="0.25">
      <c r="A6030">
        <v>0</v>
      </c>
      <c r="B6030" s="9">
        <v>4.3835616438356164E-6</v>
      </c>
      <c r="C6030" s="9" t="str">
        <f t="shared" si="188"/>
        <v>$H$6057</v>
      </c>
      <c r="D6030" s="9" t="str">
        <f t="shared" si="189"/>
        <v>H6057</v>
      </c>
      <c r="F6030">
        <v>120780</v>
      </c>
      <c r="G6030" s="1" t="str">
        <f>_xll.BDS("SPX Index","CHAIN_TICKERS", "CHAIN_STRIKE_PX_OVRD",F6030, "CHAIN_PUT_CALL_TYPE_OVRD=P", "CHAIN_PERIODICITY_OVRD=M")</f>
        <v>SPX US 11/20/15 P2700</v>
      </c>
    </row>
    <row r="6031" spans="1:7" x14ac:dyDescent="0.25">
      <c r="A6031">
        <v>0</v>
      </c>
      <c r="B6031" s="9">
        <v>4.10958904109589E-6</v>
      </c>
      <c r="C6031" s="9" t="str">
        <f t="shared" si="188"/>
        <v>$H$6058</v>
      </c>
      <c r="D6031" s="9" t="str">
        <f t="shared" si="189"/>
        <v>H6058</v>
      </c>
      <c r="F6031">
        <v>120800</v>
      </c>
      <c r="G6031" s="1" t="str">
        <f>_xll.BDS("SPX Index","CHAIN_TICKERS", "CHAIN_STRIKE_PX_OVRD",F6031, "CHAIN_PUT_CALL_TYPE_OVRD=P", "CHAIN_PERIODICITY_OVRD=M")</f>
        <v>SPX US 11/20/15 P2700</v>
      </c>
    </row>
    <row r="6032" spans="1:7" x14ac:dyDescent="0.25">
      <c r="A6032">
        <v>0</v>
      </c>
      <c r="B6032" s="9">
        <v>4.2739726027397262E-6</v>
      </c>
      <c r="C6032" s="9" t="str">
        <f t="shared" si="188"/>
        <v>$H$6059</v>
      </c>
      <c r="D6032" s="9" t="str">
        <f t="shared" si="189"/>
        <v>H6059</v>
      </c>
      <c r="F6032">
        <v>120820</v>
      </c>
      <c r="G6032" s="1" t="str">
        <f>_xll.BDS("SPX Index","CHAIN_TICKERS", "CHAIN_STRIKE_PX_OVRD",F6032, "CHAIN_PUT_CALL_TYPE_OVRD=P", "CHAIN_PERIODICITY_OVRD=M")</f>
        <v>SPX US 11/20/15 P2700</v>
      </c>
    </row>
    <row r="6033" spans="1:7" x14ac:dyDescent="0.25">
      <c r="A6033">
        <v>0</v>
      </c>
      <c r="B6033" s="9">
        <v>4.6575342465753427E-6</v>
      </c>
      <c r="C6033" s="9" t="str">
        <f t="shared" si="188"/>
        <v>$H$6060</v>
      </c>
      <c r="D6033" s="9" t="str">
        <f t="shared" si="189"/>
        <v>H6060</v>
      </c>
      <c r="F6033">
        <v>120840</v>
      </c>
      <c r="G6033" s="1" t="str">
        <f>_xll.BDS("SPX Index","CHAIN_TICKERS", "CHAIN_STRIKE_PX_OVRD",F6033, "CHAIN_PUT_CALL_TYPE_OVRD=P", "CHAIN_PERIODICITY_OVRD=M")</f>
        <v>SPX US 11/20/15 P2700</v>
      </c>
    </row>
    <row r="6034" spans="1:7" x14ac:dyDescent="0.25">
      <c r="A6034">
        <v>0</v>
      </c>
      <c r="B6034" s="9">
        <v>4.575342465753425E-6</v>
      </c>
      <c r="C6034" s="9" t="str">
        <f t="shared" si="188"/>
        <v>$H$6061</v>
      </c>
      <c r="D6034" s="9" t="str">
        <f t="shared" si="189"/>
        <v>H6061</v>
      </c>
      <c r="F6034">
        <v>120860</v>
      </c>
      <c r="G6034" s="1" t="str">
        <f>_xll.BDS("SPX Index","CHAIN_TICKERS", "CHAIN_STRIKE_PX_OVRD",F6034, "CHAIN_PUT_CALL_TYPE_OVRD=P", "CHAIN_PERIODICITY_OVRD=M")</f>
        <v>SPX US 11/20/15 P2700</v>
      </c>
    </row>
    <row r="6035" spans="1:7" x14ac:dyDescent="0.25">
      <c r="A6035">
        <v>3</v>
      </c>
      <c r="B6035" s="9">
        <v>4.3835616438356164E-6</v>
      </c>
      <c r="C6035" s="9" t="str">
        <f t="shared" si="188"/>
        <v>$H$6062</v>
      </c>
      <c r="D6035" s="9" t="str">
        <f t="shared" si="189"/>
        <v>H6062</v>
      </c>
      <c r="F6035">
        <v>120880</v>
      </c>
      <c r="G6035" s="1" t="str">
        <f>_xll.BDS("SPX Index","CHAIN_TICKERS", "CHAIN_STRIKE_PX_OVRD",F6035, "CHAIN_PUT_CALL_TYPE_OVRD=P", "CHAIN_PERIODICITY_OVRD=M")</f>
        <v>SPX US 11/20/15 P2700</v>
      </c>
    </row>
    <row r="6036" spans="1:7" x14ac:dyDescent="0.25">
      <c r="A6036">
        <v>0</v>
      </c>
      <c r="B6036" s="9">
        <v>4.3013698630136987E-6</v>
      </c>
      <c r="C6036" s="9" t="str">
        <f t="shared" si="188"/>
        <v>$H$6063</v>
      </c>
      <c r="D6036" s="9" t="str">
        <f t="shared" si="189"/>
        <v>H6063</v>
      </c>
      <c r="F6036">
        <v>120900</v>
      </c>
      <c r="G6036" s="1" t="str">
        <f>_xll.BDS("SPX Index","CHAIN_TICKERS", "CHAIN_STRIKE_PX_OVRD",F6036, "CHAIN_PUT_CALL_TYPE_OVRD=P", "CHAIN_PERIODICITY_OVRD=M")</f>
        <v>SPX US 11/20/15 P2700</v>
      </c>
    </row>
    <row r="6037" spans="1:7" x14ac:dyDescent="0.25">
      <c r="A6037">
        <v>0</v>
      </c>
      <c r="B6037" s="9">
        <v>4.10958904109589E-6</v>
      </c>
      <c r="C6037" s="9" t="str">
        <f t="shared" si="188"/>
        <v>$H$6064</v>
      </c>
      <c r="D6037" s="9" t="str">
        <f t="shared" si="189"/>
        <v>H6064</v>
      </c>
      <c r="F6037">
        <v>120920</v>
      </c>
      <c r="G6037" s="1" t="str">
        <f>_xll.BDS("SPX Index","CHAIN_TICKERS", "CHAIN_STRIKE_PX_OVRD",F6037, "CHAIN_PUT_CALL_TYPE_OVRD=P", "CHAIN_PERIODICITY_OVRD=M")</f>
        <v>SPX US 11/20/15 P2700</v>
      </c>
    </row>
    <row r="6038" spans="1:7" x14ac:dyDescent="0.25">
      <c r="A6038">
        <v>0</v>
      </c>
      <c r="B6038" s="9">
        <v>4.465753424657534E-6</v>
      </c>
      <c r="C6038" s="9" t="str">
        <f t="shared" si="188"/>
        <v>$H$6065</v>
      </c>
      <c r="D6038" s="9" t="str">
        <f t="shared" si="189"/>
        <v>H6065</v>
      </c>
      <c r="F6038">
        <v>120940</v>
      </c>
      <c r="G6038" s="1" t="str">
        <f>_xll.BDS("SPX Index","CHAIN_TICKERS", "CHAIN_STRIKE_PX_OVRD",F6038, "CHAIN_PUT_CALL_TYPE_OVRD=P", "CHAIN_PERIODICITY_OVRD=M")</f>
        <v>SPX US 11/20/15 P2700</v>
      </c>
    </row>
    <row r="6039" spans="1:7" x14ac:dyDescent="0.25">
      <c r="A6039">
        <v>0</v>
      </c>
      <c r="B6039" s="9">
        <v>4.5205479452054799E-6</v>
      </c>
      <c r="C6039" s="9" t="str">
        <f t="shared" si="188"/>
        <v>$H$6066</v>
      </c>
      <c r="D6039" s="9" t="str">
        <f t="shared" si="189"/>
        <v>H6066</v>
      </c>
      <c r="F6039">
        <v>120960</v>
      </c>
      <c r="G6039" s="1" t="str">
        <f>_xll.BDS("SPX Index","CHAIN_TICKERS", "CHAIN_STRIKE_PX_OVRD",F6039, "CHAIN_PUT_CALL_TYPE_OVRD=P", "CHAIN_PERIODICITY_OVRD=M")</f>
        <v>SPX US 11/20/15 P2700</v>
      </c>
    </row>
    <row r="6040" spans="1:7" x14ac:dyDescent="0.25">
      <c r="A6040">
        <v>0</v>
      </c>
      <c r="B6040" s="9">
        <v>4.5205479452054799E-6</v>
      </c>
      <c r="C6040" s="9" t="str">
        <f t="shared" si="188"/>
        <v>$H$6067</v>
      </c>
      <c r="D6040" s="9" t="str">
        <f t="shared" si="189"/>
        <v>H6067</v>
      </c>
      <c r="F6040">
        <v>120980</v>
      </c>
      <c r="G6040" s="1" t="str">
        <f>_xll.BDS("SPX Index","CHAIN_TICKERS", "CHAIN_STRIKE_PX_OVRD",F6040, "CHAIN_PUT_CALL_TYPE_OVRD=P", "CHAIN_PERIODICITY_OVRD=M")</f>
        <v>SPX US 11/20/15 P2700</v>
      </c>
    </row>
    <row r="6041" spans="1:7" x14ac:dyDescent="0.25">
      <c r="A6041">
        <v>0</v>
      </c>
      <c r="B6041" s="9">
        <v>4.3835616438356164E-6</v>
      </c>
      <c r="C6041" s="9" t="str">
        <f t="shared" si="188"/>
        <v>$H$6068</v>
      </c>
      <c r="D6041" s="9" t="str">
        <f t="shared" si="189"/>
        <v>H6068</v>
      </c>
      <c r="F6041">
        <v>121000</v>
      </c>
      <c r="G6041" s="1" t="str">
        <f>_xll.BDS("SPX Index","CHAIN_TICKERS", "CHAIN_STRIKE_PX_OVRD",F6041, "CHAIN_PUT_CALL_TYPE_OVRD=P", "CHAIN_PERIODICITY_OVRD=M")</f>
        <v>SPX US 11/20/15 P2700</v>
      </c>
    </row>
    <row r="6042" spans="1:7" x14ac:dyDescent="0.25">
      <c r="A6042">
        <v>0</v>
      </c>
      <c r="B6042" s="9">
        <v>4.1369863013698626E-6</v>
      </c>
      <c r="C6042" s="9" t="str">
        <f t="shared" si="188"/>
        <v>$H$6069</v>
      </c>
      <c r="D6042" s="9" t="str">
        <f t="shared" si="189"/>
        <v>H6069</v>
      </c>
      <c r="F6042">
        <v>121020</v>
      </c>
      <c r="G6042" s="1" t="str">
        <f>_xll.BDS("SPX Index","CHAIN_TICKERS", "CHAIN_STRIKE_PX_OVRD",F6042, "CHAIN_PUT_CALL_TYPE_OVRD=P", "CHAIN_PERIODICITY_OVRD=M")</f>
        <v>SPX US 11/20/15 P2700</v>
      </c>
    </row>
    <row r="6043" spans="1:7" x14ac:dyDescent="0.25">
      <c r="A6043">
        <v>0</v>
      </c>
      <c r="B6043" s="9">
        <v>4.10958904109589E-6</v>
      </c>
      <c r="C6043" s="9" t="str">
        <f t="shared" si="188"/>
        <v>$H$6070</v>
      </c>
      <c r="D6043" s="9" t="str">
        <f t="shared" si="189"/>
        <v>H6070</v>
      </c>
      <c r="F6043">
        <v>121040</v>
      </c>
      <c r="G6043" s="1" t="str">
        <f>_xll.BDS("SPX Index","CHAIN_TICKERS", "CHAIN_STRIKE_PX_OVRD",F6043, "CHAIN_PUT_CALL_TYPE_OVRD=P", "CHAIN_PERIODICITY_OVRD=M")</f>
        <v>SPX US 11/20/15 P2700</v>
      </c>
    </row>
    <row r="6044" spans="1:7" x14ac:dyDescent="0.25">
      <c r="A6044">
        <v>0</v>
      </c>
      <c r="B6044" s="9">
        <v>3.8356164383561645E-6</v>
      </c>
      <c r="C6044" s="9" t="str">
        <f t="shared" si="188"/>
        <v>$H$6071</v>
      </c>
      <c r="D6044" s="9" t="str">
        <f t="shared" si="189"/>
        <v>H6071</v>
      </c>
      <c r="F6044">
        <v>121060</v>
      </c>
      <c r="G6044" s="1" t="str">
        <f>_xll.BDS("SPX Index","CHAIN_TICKERS", "CHAIN_STRIKE_PX_OVRD",F6044, "CHAIN_PUT_CALL_TYPE_OVRD=P", "CHAIN_PERIODICITY_OVRD=M")</f>
        <v>SPX US 11/20/15 P2700</v>
      </c>
    </row>
    <row r="6045" spans="1:7" x14ac:dyDescent="0.25">
      <c r="A6045">
        <v>0</v>
      </c>
      <c r="B6045" s="9">
        <v>3.452054794520548E-6</v>
      </c>
      <c r="C6045" s="9" t="str">
        <f t="shared" si="188"/>
        <v>$H$6072</v>
      </c>
      <c r="D6045" s="9" t="str">
        <f t="shared" si="189"/>
        <v>H6072</v>
      </c>
      <c r="F6045">
        <v>121080</v>
      </c>
      <c r="G6045" s="1" t="str">
        <f>_xll.BDS("SPX Index","CHAIN_TICKERS", "CHAIN_STRIKE_PX_OVRD",F6045, "CHAIN_PUT_CALL_TYPE_OVRD=P", "CHAIN_PERIODICITY_OVRD=M")</f>
        <v>SPX US 11/20/15 P2700</v>
      </c>
    </row>
    <row r="6046" spans="1:7" x14ac:dyDescent="0.25">
      <c r="A6046">
        <v>0</v>
      </c>
      <c r="B6046" s="9">
        <v>3.0684931506849314E-6</v>
      </c>
      <c r="C6046" s="9" t="str">
        <f t="shared" si="188"/>
        <v>$H$6073</v>
      </c>
      <c r="D6046" s="9" t="str">
        <f t="shared" si="189"/>
        <v>H6073</v>
      </c>
      <c r="F6046">
        <v>121100</v>
      </c>
      <c r="G6046" s="1" t="str">
        <f>_xll.BDS("SPX Index","CHAIN_TICKERS", "CHAIN_STRIKE_PX_OVRD",F6046, "CHAIN_PUT_CALL_TYPE_OVRD=P", "CHAIN_PERIODICITY_OVRD=M")</f>
        <v>SPX US 11/20/15 P2700</v>
      </c>
    </row>
    <row r="6047" spans="1:7" x14ac:dyDescent="0.25">
      <c r="A6047">
        <v>0</v>
      </c>
      <c r="B6047" s="9">
        <v>3.2054794520547946E-6</v>
      </c>
      <c r="C6047" s="9" t="str">
        <f t="shared" si="188"/>
        <v>$H$6074</v>
      </c>
      <c r="D6047" s="9" t="str">
        <f t="shared" si="189"/>
        <v>H6074</v>
      </c>
      <c r="F6047">
        <v>121120</v>
      </c>
      <c r="G6047" s="1" t="str">
        <f>_xll.BDS("SPX Index","CHAIN_TICKERS", "CHAIN_STRIKE_PX_OVRD",F6047, "CHAIN_PUT_CALL_TYPE_OVRD=P", "CHAIN_PERIODICITY_OVRD=M")</f>
        <v>SPX US 11/20/15 P2700</v>
      </c>
    </row>
    <row r="6048" spans="1:7" x14ac:dyDescent="0.25">
      <c r="A6048">
        <v>0</v>
      </c>
      <c r="B6048" s="9">
        <v>2.6027397260273973E-6</v>
      </c>
      <c r="C6048" s="9" t="str">
        <f t="shared" si="188"/>
        <v>$H$6075</v>
      </c>
      <c r="D6048" s="9" t="str">
        <f t="shared" si="189"/>
        <v>H6075</v>
      </c>
      <c r="F6048">
        <v>121140</v>
      </c>
      <c r="G6048" s="1" t="str">
        <f>_xll.BDS("SPX Index","CHAIN_TICKERS", "CHAIN_STRIKE_PX_OVRD",F6048, "CHAIN_PUT_CALL_TYPE_OVRD=P", "CHAIN_PERIODICITY_OVRD=M")</f>
        <v>SPX US 11/20/15 P2700</v>
      </c>
    </row>
    <row r="6049" spans="1:7" x14ac:dyDescent="0.25">
      <c r="A6049">
        <v>0</v>
      </c>
      <c r="B6049" s="9">
        <v>2.3287671232876713E-6</v>
      </c>
      <c r="C6049" s="9" t="str">
        <f t="shared" si="188"/>
        <v>$H$6076</v>
      </c>
      <c r="D6049" s="9" t="str">
        <f t="shared" si="189"/>
        <v>H6076</v>
      </c>
      <c r="F6049">
        <v>121160</v>
      </c>
      <c r="G6049" s="1" t="str">
        <f>_xll.BDS("SPX Index","CHAIN_TICKERS", "CHAIN_STRIKE_PX_OVRD",F6049, "CHAIN_PUT_CALL_TYPE_OVRD=P", "CHAIN_PERIODICITY_OVRD=M")</f>
        <v>SPX US 11/20/15 P2700</v>
      </c>
    </row>
    <row r="6050" spans="1:7" x14ac:dyDescent="0.25">
      <c r="A6050">
        <v>0</v>
      </c>
      <c r="B6050" s="9">
        <v>2.0273972602739725E-6</v>
      </c>
      <c r="C6050" s="9" t="str">
        <f t="shared" si="188"/>
        <v>$H$6077</v>
      </c>
      <c r="D6050" s="9" t="str">
        <f t="shared" si="189"/>
        <v>H6077</v>
      </c>
      <c r="F6050">
        <v>121180</v>
      </c>
      <c r="G6050" s="1" t="str">
        <f>_xll.BDS("SPX Index","CHAIN_TICKERS", "CHAIN_STRIKE_PX_OVRD",F6050, "CHAIN_PUT_CALL_TYPE_OVRD=P", "CHAIN_PERIODICITY_OVRD=M")</f>
        <v>SPX US 11/20/15 P2700</v>
      </c>
    </row>
    <row r="6051" spans="1:7" x14ac:dyDescent="0.25">
      <c r="A6051">
        <v>0</v>
      </c>
      <c r="B6051" s="9">
        <v>1.5342465753424657E-6</v>
      </c>
      <c r="C6051" s="9" t="str">
        <f t="shared" si="188"/>
        <v>$H$6078</v>
      </c>
      <c r="D6051" s="9" t="str">
        <f t="shared" si="189"/>
        <v>H6078</v>
      </c>
      <c r="F6051">
        <v>121200</v>
      </c>
      <c r="G6051" s="1" t="str">
        <f>_xll.BDS("SPX Index","CHAIN_TICKERS", "CHAIN_STRIKE_PX_OVRD",F6051, "CHAIN_PUT_CALL_TYPE_OVRD=P", "CHAIN_PERIODICITY_OVRD=M")</f>
        <v>SPX US 11/20/15 P2700</v>
      </c>
    </row>
    <row r="6052" spans="1:7" x14ac:dyDescent="0.25">
      <c r="A6052">
        <v>0</v>
      </c>
      <c r="B6052" s="9">
        <v>2.2191780821917807E-6</v>
      </c>
      <c r="C6052" s="9" t="str">
        <f t="shared" si="188"/>
        <v>$H$6079</v>
      </c>
      <c r="D6052" s="9" t="str">
        <f t="shared" si="189"/>
        <v>H6079</v>
      </c>
      <c r="F6052">
        <v>121220</v>
      </c>
      <c r="G6052" s="1" t="str">
        <f>_xll.BDS("SPX Index","CHAIN_TICKERS", "CHAIN_STRIKE_PX_OVRD",F6052, "CHAIN_PUT_CALL_TYPE_OVRD=P", "CHAIN_PERIODICITY_OVRD=M")</f>
        <v>SPX US 11/20/15 P2700</v>
      </c>
    </row>
    <row r="6053" spans="1:7" x14ac:dyDescent="0.25">
      <c r="A6053">
        <v>0</v>
      </c>
      <c r="B6053" s="9">
        <v>2.5753424657534247E-6</v>
      </c>
      <c r="C6053" s="9" t="str">
        <f t="shared" si="188"/>
        <v>$H$6080</v>
      </c>
      <c r="D6053" s="9" t="str">
        <f t="shared" si="189"/>
        <v>H6080</v>
      </c>
      <c r="F6053">
        <v>121240</v>
      </c>
      <c r="G6053" s="1" t="str">
        <f>_xll.BDS("SPX Index","CHAIN_TICKERS", "CHAIN_STRIKE_PX_OVRD",F6053, "CHAIN_PUT_CALL_TYPE_OVRD=P", "CHAIN_PERIODICITY_OVRD=M")</f>
        <v>SPX US 11/20/15 P2700</v>
      </c>
    </row>
    <row r="6054" spans="1:7" x14ac:dyDescent="0.25">
      <c r="A6054">
        <v>1</v>
      </c>
      <c r="B6054" s="9">
        <v>2.5205479452054796E-6</v>
      </c>
      <c r="C6054" s="9" t="str">
        <f t="shared" si="188"/>
        <v>$H$6081</v>
      </c>
      <c r="D6054" s="9" t="str">
        <f t="shared" si="189"/>
        <v>H6081</v>
      </c>
      <c r="F6054">
        <v>121260</v>
      </c>
      <c r="G6054" s="1" t="str">
        <f>_xll.BDS("SPX Index","CHAIN_TICKERS", "CHAIN_STRIKE_PX_OVRD",F6054, "CHAIN_PUT_CALL_TYPE_OVRD=P", "CHAIN_PERIODICITY_OVRD=M")</f>
        <v>SPX US 11/20/15 P2700</v>
      </c>
    </row>
    <row r="6055" spans="1:7" x14ac:dyDescent="0.25">
      <c r="A6055">
        <v>0</v>
      </c>
      <c r="B6055" s="9">
        <v>2.7123287671232879E-6</v>
      </c>
      <c r="C6055" s="9" t="str">
        <f t="shared" si="188"/>
        <v>$H$6082</v>
      </c>
      <c r="D6055" s="9" t="str">
        <f t="shared" si="189"/>
        <v>H6082</v>
      </c>
      <c r="F6055">
        <v>121280</v>
      </c>
      <c r="G6055" s="1" t="str">
        <f>_xll.BDS("SPX Index","CHAIN_TICKERS", "CHAIN_STRIKE_PX_OVRD",F6055, "CHAIN_PUT_CALL_TYPE_OVRD=P", "CHAIN_PERIODICITY_OVRD=M")</f>
        <v>SPX US 11/20/15 P2700</v>
      </c>
    </row>
    <row r="6056" spans="1:7" x14ac:dyDescent="0.25">
      <c r="A6056">
        <v>0</v>
      </c>
      <c r="B6056" s="9">
        <v>3.095890410958904E-6</v>
      </c>
      <c r="C6056" s="9" t="str">
        <f t="shared" si="188"/>
        <v>$H$6083</v>
      </c>
      <c r="D6056" s="9" t="str">
        <f t="shared" si="189"/>
        <v>H6083</v>
      </c>
      <c r="F6056">
        <v>121300</v>
      </c>
      <c r="G6056" s="1" t="str">
        <f>_xll.BDS("SPX Index","CHAIN_TICKERS", "CHAIN_STRIKE_PX_OVRD",F6056, "CHAIN_PUT_CALL_TYPE_OVRD=P", "CHAIN_PERIODICITY_OVRD=M")</f>
        <v>SPX US 11/20/15 P2700</v>
      </c>
    </row>
    <row r="6057" spans="1:7" x14ac:dyDescent="0.25">
      <c r="A6057">
        <v>0</v>
      </c>
      <c r="B6057" s="9">
        <v>3.3698630136986299E-6</v>
      </c>
      <c r="C6057" s="9" t="str">
        <f t="shared" si="188"/>
        <v>$H$6084</v>
      </c>
      <c r="D6057" s="9" t="str">
        <f t="shared" si="189"/>
        <v>H6084</v>
      </c>
      <c r="F6057">
        <v>121320</v>
      </c>
      <c r="G6057" s="1" t="str">
        <f>_xll.BDS("SPX Index","CHAIN_TICKERS", "CHAIN_STRIKE_PX_OVRD",F6057, "CHAIN_PUT_CALL_TYPE_OVRD=P", "CHAIN_PERIODICITY_OVRD=M")</f>
        <v>SPX US 11/20/15 P2700</v>
      </c>
    </row>
    <row r="6058" spans="1:7" x14ac:dyDescent="0.25">
      <c r="A6058">
        <v>0</v>
      </c>
      <c r="B6058" s="9">
        <v>3.4246575342465754E-6</v>
      </c>
      <c r="C6058" s="9" t="str">
        <f t="shared" si="188"/>
        <v>$H$6085</v>
      </c>
      <c r="D6058" s="9" t="str">
        <f t="shared" si="189"/>
        <v>H6085</v>
      </c>
      <c r="F6058">
        <v>121340</v>
      </c>
      <c r="G6058" s="1" t="str">
        <f>_xll.BDS("SPX Index","CHAIN_TICKERS", "CHAIN_STRIKE_PX_OVRD",F6058, "CHAIN_PUT_CALL_TYPE_OVRD=P", "CHAIN_PERIODICITY_OVRD=M")</f>
        <v>SPX US 11/20/15 P2700</v>
      </c>
    </row>
    <row r="6059" spans="1:7" x14ac:dyDescent="0.25">
      <c r="A6059">
        <v>0</v>
      </c>
      <c r="B6059" s="9">
        <v>3.452054794520548E-6</v>
      </c>
      <c r="C6059" s="9" t="str">
        <f t="shared" si="188"/>
        <v>$H$6086</v>
      </c>
      <c r="D6059" s="9" t="str">
        <f t="shared" si="189"/>
        <v>H6086</v>
      </c>
      <c r="F6059">
        <v>121360</v>
      </c>
      <c r="G6059" s="1" t="str">
        <f>_xll.BDS("SPX Index","CHAIN_TICKERS", "CHAIN_STRIKE_PX_OVRD",F6059, "CHAIN_PUT_CALL_TYPE_OVRD=P", "CHAIN_PERIODICITY_OVRD=M")</f>
        <v>SPX US 11/20/15 P2700</v>
      </c>
    </row>
    <row r="6060" spans="1:7" x14ac:dyDescent="0.25">
      <c r="A6060">
        <v>0</v>
      </c>
      <c r="B6060" s="9">
        <v>3.6164383561643837E-6</v>
      </c>
      <c r="C6060" s="9" t="str">
        <f t="shared" si="188"/>
        <v>$H$6087</v>
      </c>
      <c r="D6060" s="9" t="str">
        <f t="shared" si="189"/>
        <v>H6087</v>
      </c>
      <c r="F6060">
        <v>121380</v>
      </c>
      <c r="G6060" s="1" t="str">
        <f>_xll.BDS("SPX Index","CHAIN_TICKERS", "CHAIN_STRIKE_PX_OVRD",F6060, "CHAIN_PUT_CALL_TYPE_OVRD=P", "CHAIN_PERIODICITY_OVRD=M")</f>
        <v>SPX US 11/20/15 P2700</v>
      </c>
    </row>
    <row r="6061" spans="1:7" x14ac:dyDescent="0.25">
      <c r="A6061">
        <v>0</v>
      </c>
      <c r="B6061" s="9">
        <v>3.8356164383561645E-6</v>
      </c>
      <c r="C6061" s="9" t="str">
        <f t="shared" si="188"/>
        <v>$H$6088</v>
      </c>
      <c r="D6061" s="9" t="str">
        <f t="shared" si="189"/>
        <v>H6088</v>
      </c>
      <c r="F6061">
        <v>121400</v>
      </c>
      <c r="G6061" s="1" t="str">
        <f>_xll.BDS("SPX Index","CHAIN_TICKERS", "CHAIN_STRIKE_PX_OVRD",F6061, "CHAIN_PUT_CALL_TYPE_OVRD=P", "CHAIN_PERIODICITY_OVRD=M")</f>
        <v>SPX US 11/20/15 P2700</v>
      </c>
    </row>
    <row r="6062" spans="1:7" x14ac:dyDescent="0.25">
      <c r="A6062">
        <v>0</v>
      </c>
      <c r="B6062" s="9">
        <v>4.0273972602739724E-6</v>
      </c>
      <c r="C6062" s="9" t="str">
        <f t="shared" si="188"/>
        <v>$H$6089</v>
      </c>
      <c r="D6062" s="9" t="str">
        <f t="shared" si="189"/>
        <v>H6089</v>
      </c>
      <c r="F6062">
        <v>121420</v>
      </c>
      <c r="G6062" s="1" t="str">
        <f>_xll.BDS("SPX Index","CHAIN_TICKERS", "CHAIN_STRIKE_PX_OVRD",F6062, "CHAIN_PUT_CALL_TYPE_OVRD=P", "CHAIN_PERIODICITY_OVRD=M")</f>
        <v>SPX US 11/20/15 P2700</v>
      </c>
    </row>
    <row r="6063" spans="1:7" x14ac:dyDescent="0.25">
      <c r="A6063">
        <v>0</v>
      </c>
      <c r="B6063" s="9">
        <v>4.7945205479452054E-6</v>
      </c>
      <c r="C6063" s="9" t="str">
        <f t="shared" si="188"/>
        <v>$H$6090</v>
      </c>
      <c r="D6063" s="9" t="str">
        <f t="shared" si="189"/>
        <v>H6090</v>
      </c>
      <c r="F6063">
        <v>121440</v>
      </c>
      <c r="G6063" s="1" t="str">
        <f>_xll.BDS("SPX Index","CHAIN_TICKERS", "CHAIN_STRIKE_PX_OVRD",F6063, "CHAIN_PUT_CALL_TYPE_OVRD=P", "CHAIN_PERIODICITY_OVRD=M")</f>
        <v>SPX US 11/20/15 P2700</v>
      </c>
    </row>
    <row r="6064" spans="1:7" x14ac:dyDescent="0.25">
      <c r="A6064">
        <v>0</v>
      </c>
      <c r="B6064" s="9">
        <v>4.6575342465753427E-6</v>
      </c>
      <c r="C6064" s="9" t="str">
        <f t="shared" si="188"/>
        <v>$H$6091</v>
      </c>
      <c r="D6064" s="9" t="str">
        <f t="shared" si="189"/>
        <v>H6091</v>
      </c>
      <c r="F6064">
        <v>121460</v>
      </c>
      <c r="G6064" s="1" t="str">
        <f>_xll.BDS("SPX Index","CHAIN_TICKERS", "CHAIN_STRIKE_PX_OVRD",F6064, "CHAIN_PUT_CALL_TYPE_OVRD=P", "CHAIN_PERIODICITY_OVRD=M")</f>
        <v>SPX US 11/20/15 P2700</v>
      </c>
    </row>
    <row r="6065" spans="1:7" x14ac:dyDescent="0.25">
      <c r="A6065">
        <v>0</v>
      </c>
      <c r="B6065" s="9">
        <v>4.5205479452054799E-6</v>
      </c>
      <c r="C6065" s="9" t="str">
        <f t="shared" si="188"/>
        <v>$H$6092</v>
      </c>
      <c r="D6065" s="9" t="str">
        <f t="shared" si="189"/>
        <v>H6092</v>
      </c>
      <c r="F6065">
        <v>121480</v>
      </c>
      <c r="G6065" s="1" t="str">
        <f>_xll.BDS("SPX Index","CHAIN_TICKERS", "CHAIN_STRIKE_PX_OVRD",F6065, "CHAIN_PUT_CALL_TYPE_OVRD=P", "CHAIN_PERIODICITY_OVRD=M")</f>
        <v>SPX US 11/20/15 P2700</v>
      </c>
    </row>
    <row r="6066" spans="1:7" x14ac:dyDescent="0.25">
      <c r="A6066">
        <v>0</v>
      </c>
      <c r="B6066" s="9">
        <v>4.5205479452054799E-6</v>
      </c>
      <c r="C6066" s="9" t="str">
        <f t="shared" si="188"/>
        <v>$H$6093</v>
      </c>
      <c r="D6066" s="9" t="str">
        <f t="shared" si="189"/>
        <v>H6093</v>
      </c>
      <c r="F6066">
        <v>121500</v>
      </c>
      <c r="G6066" s="1" t="str">
        <f>_xll.BDS("SPX Index","CHAIN_TICKERS", "CHAIN_STRIKE_PX_OVRD",F6066, "CHAIN_PUT_CALL_TYPE_OVRD=P", "CHAIN_PERIODICITY_OVRD=M")</f>
        <v>SPX US 11/20/15 P2700</v>
      </c>
    </row>
    <row r="6067" spans="1:7" x14ac:dyDescent="0.25">
      <c r="A6067">
        <v>0</v>
      </c>
      <c r="B6067" s="9">
        <v>4.3013698630136987E-6</v>
      </c>
      <c r="C6067" s="9" t="str">
        <f t="shared" si="188"/>
        <v>$H$6094</v>
      </c>
      <c r="D6067" s="9" t="str">
        <f t="shared" si="189"/>
        <v>H6094</v>
      </c>
      <c r="F6067">
        <v>121520</v>
      </c>
      <c r="G6067" s="1" t="str">
        <f>_xll.BDS("SPX Index","CHAIN_TICKERS", "CHAIN_STRIKE_PX_OVRD",F6067, "CHAIN_PUT_CALL_TYPE_OVRD=P", "CHAIN_PERIODICITY_OVRD=M")</f>
        <v>SPX US 11/20/15 P2700</v>
      </c>
    </row>
    <row r="6068" spans="1:7" x14ac:dyDescent="0.25">
      <c r="A6068">
        <v>0</v>
      </c>
      <c r="B6068" s="9">
        <v>4.10958904109589E-6</v>
      </c>
      <c r="C6068" s="9" t="str">
        <f t="shared" si="188"/>
        <v>$H$6095</v>
      </c>
      <c r="D6068" s="9" t="str">
        <f t="shared" si="189"/>
        <v>H6095</v>
      </c>
      <c r="F6068">
        <v>121540</v>
      </c>
      <c r="G6068" s="1" t="str">
        <f>_xll.BDS("SPX Index","CHAIN_TICKERS", "CHAIN_STRIKE_PX_OVRD",F6068, "CHAIN_PUT_CALL_TYPE_OVRD=P", "CHAIN_PERIODICITY_OVRD=M")</f>
        <v>SPX US 11/20/15 P2700</v>
      </c>
    </row>
    <row r="6069" spans="1:7" x14ac:dyDescent="0.25">
      <c r="A6069">
        <v>0</v>
      </c>
      <c r="B6069" s="9">
        <v>4.10958904109589E-6</v>
      </c>
      <c r="C6069" s="9" t="str">
        <f t="shared" si="188"/>
        <v>$H$6096</v>
      </c>
      <c r="D6069" s="9" t="str">
        <f t="shared" si="189"/>
        <v>H6096</v>
      </c>
      <c r="F6069">
        <v>121560</v>
      </c>
      <c r="G6069" s="1" t="str">
        <f>_xll.BDS("SPX Index","CHAIN_TICKERS", "CHAIN_STRIKE_PX_OVRD",F6069, "CHAIN_PUT_CALL_TYPE_OVRD=P", "CHAIN_PERIODICITY_OVRD=M")</f>
        <v>SPX US 11/20/15 P2700</v>
      </c>
    </row>
    <row r="6070" spans="1:7" x14ac:dyDescent="0.25">
      <c r="A6070">
        <v>0</v>
      </c>
      <c r="B6070" s="9">
        <v>3.8904109589041096E-6</v>
      </c>
      <c r="C6070" s="9" t="str">
        <f t="shared" si="188"/>
        <v>$H$6097</v>
      </c>
      <c r="D6070" s="9" t="str">
        <f t="shared" si="189"/>
        <v>H6097</v>
      </c>
      <c r="F6070">
        <v>121580</v>
      </c>
      <c r="G6070" s="1" t="str">
        <f>_xll.BDS("SPX Index","CHAIN_TICKERS", "CHAIN_STRIKE_PX_OVRD",F6070, "CHAIN_PUT_CALL_TYPE_OVRD=P", "CHAIN_PERIODICITY_OVRD=M")</f>
        <v>SPX US 11/20/15 P2700</v>
      </c>
    </row>
    <row r="6071" spans="1:7" x14ac:dyDescent="0.25">
      <c r="A6071">
        <v>0</v>
      </c>
      <c r="B6071" s="9">
        <v>4.1643835616438351E-6</v>
      </c>
      <c r="C6071" s="9" t="str">
        <f t="shared" si="188"/>
        <v>$H$6098</v>
      </c>
      <c r="D6071" s="9" t="str">
        <f t="shared" si="189"/>
        <v>H6098</v>
      </c>
      <c r="F6071">
        <v>121600</v>
      </c>
      <c r="G6071" s="1" t="str">
        <f>_xll.BDS("SPX Index","CHAIN_TICKERS", "CHAIN_STRIKE_PX_OVRD",F6071, "CHAIN_PUT_CALL_TYPE_OVRD=P", "CHAIN_PERIODICITY_OVRD=M")</f>
        <v>SPX US 11/20/15 P2700</v>
      </c>
    </row>
    <row r="6072" spans="1:7" x14ac:dyDescent="0.25">
      <c r="A6072">
        <v>0</v>
      </c>
      <c r="B6072" s="9">
        <v>4.10958904109589E-6</v>
      </c>
      <c r="C6072" s="9" t="str">
        <f t="shared" si="188"/>
        <v>$H$6099</v>
      </c>
      <c r="D6072" s="9" t="str">
        <f t="shared" si="189"/>
        <v>H6099</v>
      </c>
      <c r="F6072">
        <v>121620</v>
      </c>
      <c r="G6072" s="1" t="str">
        <f>_xll.BDS("SPX Index","CHAIN_TICKERS", "CHAIN_STRIKE_PX_OVRD",F6072, "CHAIN_PUT_CALL_TYPE_OVRD=P", "CHAIN_PERIODICITY_OVRD=M")</f>
        <v>SPX US 11/20/15 P2700</v>
      </c>
    </row>
    <row r="6073" spans="1:7" x14ac:dyDescent="0.25">
      <c r="A6073">
        <v>1</v>
      </c>
      <c r="B6073" s="9">
        <v>4.1643835616438351E-6</v>
      </c>
      <c r="C6073" s="9" t="str">
        <f t="shared" si="188"/>
        <v>$H$6100</v>
      </c>
      <c r="D6073" s="9" t="str">
        <f t="shared" si="189"/>
        <v>H6100</v>
      </c>
      <c r="F6073">
        <v>121640</v>
      </c>
      <c r="G6073" s="1" t="str">
        <f>_xll.BDS("SPX Index","CHAIN_TICKERS", "CHAIN_STRIKE_PX_OVRD",F6073, "CHAIN_PUT_CALL_TYPE_OVRD=P", "CHAIN_PERIODICITY_OVRD=M")</f>
        <v>SPX US 11/20/15 P2700</v>
      </c>
    </row>
    <row r="6074" spans="1:7" x14ac:dyDescent="0.25">
      <c r="A6074">
        <v>0</v>
      </c>
      <c r="B6074" s="9">
        <v>4.10958904109589E-6</v>
      </c>
      <c r="C6074" s="9" t="str">
        <f t="shared" si="188"/>
        <v>$H$6101</v>
      </c>
      <c r="D6074" s="9" t="str">
        <f t="shared" si="189"/>
        <v>H6101</v>
      </c>
      <c r="F6074">
        <v>121660</v>
      </c>
      <c r="G6074" s="1" t="str">
        <f>_xll.BDS("SPX Index","CHAIN_TICKERS", "CHAIN_STRIKE_PX_OVRD",F6074, "CHAIN_PUT_CALL_TYPE_OVRD=P", "CHAIN_PERIODICITY_OVRD=M")</f>
        <v>SPX US 11/20/15 P2700</v>
      </c>
    </row>
    <row r="6075" spans="1:7" x14ac:dyDescent="0.25">
      <c r="A6075">
        <v>0</v>
      </c>
      <c r="B6075" s="9">
        <v>4.1643835616438351E-6</v>
      </c>
      <c r="C6075" s="9" t="str">
        <f t="shared" si="188"/>
        <v>$H$6102</v>
      </c>
      <c r="D6075" s="9" t="str">
        <f t="shared" si="189"/>
        <v>H6102</v>
      </c>
      <c r="F6075">
        <v>121680</v>
      </c>
      <c r="G6075" s="1" t="str">
        <f>_xll.BDS("SPX Index","CHAIN_TICKERS", "CHAIN_STRIKE_PX_OVRD",F6075, "CHAIN_PUT_CALL_TYPE_OVRD=P", "CHAIN_PERIODICITY_OVRD=M")</f>
        <v>SPX US 11/20/15 P2700</v>
      </c>
    </row>
    <row r="6076" spans="1:7" x14ac:dyDescent="0.25">
      <c r="A6076">
        <v>0</v>
      </c>
      <c r="B6076" s="9">
        <v>4.2465753424657536E-6</v>
      </c>
      <c r="C6076" s="9" t="str">
        <f t="shared" si="188"/>
        <v>$H$6103</v>
      </c>
      <c r="D6076" s="9" t="str">
        <f t="shared" si="189"/>
        <v>H6103</v>
      </c>
      <c r="F6076">
        <v>121700</v>
      </c>
      <c r="G6076" s="1" t="str">
        <f>_xll.BDS("SPX Index","CHAIN_TICKERS", "CHAIN_STRIKE_PX_OVRD",F6076, "CHAIN_PUT_CALL_TYPE_OVRD=P", "CHAIN_PERIODICITY_OVRD=M")</f>
        <v>SPX US 11/20/15 P2700</v>
      </c>
    </row>
    <row r="6077" spans="1:7" x14ac:dyDescent="0.25">
      <c r="A6077">
        <v>0</v>
      </c>
      <c r="B6077" s="9">
        <v>4.2465753424657536E-6</v>
      </c>
      <c r="C6077" s="9" t="str">
        <f t="shared" si="188"/>
        <v>$H$6104</v>
      </c>
      <c r="D6077" s="9" t="str">
        <f t="shared" si="189"/>
        <v>H6104</v>
      </c>
      <c r="F6077">
        <v>121720</v>
      </c>
      <c r="G6077" s="1" t="str">
        <f>_xll.BDS("SPX Index","CHAIN_TICKERS", "CHAIN_STRIKE_PX_OVRD",F6077, "CHAIN_PUT_CALL_TYPE_OVRD=P", "CHAIN_PERIODICITY_OVRD=M")</f>
        <v>SPX US 11/20/15 P2700</v>
      </c>
    </row>
    <row r="6078" spans="1:7" x14ac:dyDescent="0.25">
      <c r="A6078">
        <v>0</v>
      </c>
      <c r="B6078" s="9">
        <v>4.10958904109589E-6</v>
      </c>
      <c r="C6078" s="9" t="str">
        <f t="shared" si="188"/>
        <v>$H$6105</v>
      </c>
      <c r="D6078" s="9" t="str">
        <f t="shared" si="189"/>
        <v>H6105</v>
      </c>
      <c r="F6078">
        <v>121740</v>
      </c>
      <c r="G6078" s="1" t="str">
        <f>_xll.BDS("SPX Index","CHAIN_TICKERS", "CHAIN_STRIKE_PX_OVRD",F6078, "CHAIN_PUT_CALL_TYPE_OVRD=P", "CHAIN_PERIODICITY_OVRD=M")</f>
        <v>SPX US 11/20/15 P2700</v>
      </c>
    </row>
    <row r="6079" spans="1:7" x14ac:dyDescent="0.25">
      <c r="A6079">
        <v>0</v>
      </c>
      <c r="B6079" s="9">
        <v>4.10958904109589E-6</v>
      </c>
      <c r="C6079" s="9" t="str">
        <f t="shared" si="188"/>
        <v>$H$6106</v>
      </c>
      <c r="D6079" s="9" t="str">
        <f t="shared" si="189"/>
        <v>H6106</v>
      </c>
      <c r="F6079">
        <v>121760</v>
      </c>
      <c r="G6079" s="1" t="str">
        <f>_xll.BDS("SPX Index","CHAIN_TICKERS", "CHAIN_STRIKE_PX_OVRD",F6079, "CHAIN_PUT_CALL_TYPE_OVRD=P", "CHAIN_PERIODICITY_OVRD=M")</f>
        <v>SPX US 11/20/15 P2700</v>
      </c>
    </row>
    <row r="6080" spans="1:7" x14ac:dyDescent="0.25">
      <c r="A6080">
        <v>0</v>
      </c>
      <c r="B6080" s="9">
        <v>4.3013698630136987E-6</v>
      </c>
      <c r="C6080" s="9" t="str">
        <f t="shared" si="188"/>
        <v>$H$6107</v>
      </c>
      <c r="D6080" s="9" t="str">
        <f t="shared" si="189"/>
        <v>H6107</v>
      </c>
      <c r="F6080">
        <v>121780</v>
      </c>
      <c r="G6080" s="1" t="str">
        <f>_xll.BDS("SPX Index","CHAIN_TICKERS", "CHAIN_STRIKE_PX_OVRD",F6080, "CHAIN_PUT_CALL_TYPE_OVRD=P", "CHAIN_PERIODICITY_OVRD=M")</f>
        <v>SPX US 11/20/15 P2700</v>
      </c>
    </row>
    <row r="6081" spans="1:7" x14ac:dyDescent="0.25">
      <c r="A6081">
        <v>0</v>
      </c>
      <c r="B6081" s="9">
        <v>4.1643835616438351E-6</v>
      </c>
      <c r="C6081" s="9" t="str">
        <f t="shared" si="188"/>
        <v>$H$6108</v>
      </c>
      <c r="D6081" s="9" t="str">
        <f t="shared" si="189"/>
        <v>H6108</v>
      </c>
      <c r="F6081">
        <v>121800</v>
      </c>
      <c r="G6081" s="1" t="str">
        <f>_xll.BDS("SPX Index","CHAIN_TICKERS", "CHAIN_STRIKE_PX_OVRD",F6081, "CHAIN_PUT_CALL_TYPE_OVRD=P", "CHAIN_PERIODICITY_OVRD=M")</f>
        <v>SPX US 11/20/15 P2700</v>
      </c>
    </row>
    <row r="6082" spans="1:7" x14ac:dyDescent="0.25">
      <c r="A6082">
        <v>0</v>
      </c>
      <c r="B6082" s="9">
        <v>4.1369863013698626E-6</v>
      </c>
      <c r="C6082" s="9" t="str">
        <f t="shared" si="188"/>
        <v>$H$6109</v>
      </c>
      <c r="D6082" s="9" t="str">
        <f t="shared" si="189"/>
        <v>H6109</v>
      </c>
      <c r="F6082">
        <v>121820</v>
      </c>
      <c r="G6082" s="1" t="str">
        <f>_xll.BDS("SPX Index","CHAIN_TICKERS", "CHAIN_STRIKE_PX_OVRD",F6082, "CHAIN_PUT_CALL_TYPE_OVRD=P", "CHAIN_PERIODICITY_OVRD=M")</f>
        <v>SPX US 11/20/15 P2700</v>
      </c>
    </row>
    <row r="6083" spans="1:7" x14ac:dyDescent="0.25">
      <c r="A6083">
        <v>0</v>
      </c>
      <c r="B6083" s="9">
        <v>4.10958904109589E-6</v>
      </c>
      <c r="C6083" s="9" t="str">
        <f t="shared" si="188"/>
        <v>$H$6110</v>
      </c>
      <c r="D6083" s="9" t="str">
        <f t="shared" si="189"/>
        <v>H6110</v>
      </c>
      <c r="F6083">
        <v>121840</v>
      </c>
      <c r="G6083" s="1" t="str">
        <f>_xll.BDS("SPX Index","CHAIN_TICKERS", "CHAIN_STRIKE_PX_OVRD",F6083, "CHAIN_PUT_CALL_TYPE_OVRD=P", "CHAIN_PERIODICITY_OVRD=M")</f>
        <v>SPX US 11/20/15 P2700</v>
      </c>
    </row>
    <row r="6084" spans="1:7" x14ac:dyDescent="0.25">
      <c r="A6084">
        <v>0</v>
      </c>
      <c r="B6084" s="9">
        <v>3.9726027397260273E-6</v>
      </c>
      <c r="C6084" s="9" t="str">
        <f t="shared" ref="C6084:C6147" si="190">ADDRESS(ROW(B6084)+MATCH(1,B6084:B6110),8)</f>
        <v>$H$6111</v>
      </c>
      <c r="D6084" s="9" t="str">
        <f t="shared" ref="D6084:D6147" si="191">"H"&amp;(ROW(B6084)+MATCH(1,B6084:B6110))</f>
        <v>H6111</v>
      </c>
      <c r="F6084">
        <v>121860</v>
      </c>
      <c r="G6084" s="1" t="str">
        <f>_xll.BDS("SPX Index","CHAIN_TICKERS", "CHAIN_STRIKE_PX_OVRD",F6084, "CHAIN_PUT_CALL_TYPE_OVRD=P", "CHAIN_PERIODICITY_OVRD=M")</f>
        <v>SPX US 11/20/15 P2700</v>
      </c>
    </row>
    <row r="6085" spans="1:7" x14ac:dyDescent="0.25">
      <c r="A6085">
        <v>0</v>
      </c>
      <c r="B6085" s="9">
        <v>3.9726027397260273E-6</v>
      </c>
      <c r="C6085" s="9" t="str">
        <f t="shared" si="190"/>
        <v>$H$6112</v>
      </c>
      <c r="D6085" s="9" t="str">
        <f t="shared" si="191"/>
        <v>H6112</v>
      </c>
      <c r="F6085">
        <v>121880</v>
      </c>
      <c r="G6085" s="1" t="str">
        <f>_xll.BDS("SPX Index","CHAIN_TICKERS", "CHAIN_STRIKE_PX_OVRD",F6085, "CHAIN_PUT_CALL_TYPE_OVRD=P", "CHAIN_PERIODICITY_OVRD=M")</f>
        <v>SPX US 11/20/15 P2700</v>
      </c>
    </row>
    <row r="6086" spans="1:7" x14ac:dyDescent="0.25">
      <c r="A6086">
        <v>0</v>
      </c>
      <c r="B6086" s="9">
        <v>3.9999999999999998E-6</v>
      </c>
      <c r="C6086" s="9" t="str">
        <f t="shared" si="190"/>
        <v>$H$6113</v>
      </c>
      <c r="D6086" s="9" t="str">
        <f t="shared" si="191"/>
        <v>H6113</v>
      </c>
      <c r="F6086">
        <v>121900</v>
      </c>
      <c r="G6086" s="1" t="str">
        <f>_xll.BDS("SPX Index","CHAIN_TICKERS", "CHAIN_STRIKE_PX_OVRD",F6086, "CHAIN_PUT_CALL_TYPE_OVRD=P", "CHAIN_PERIODICITY_OVRD=M")</f>
        <v>SPX US 11/20/15 P2700</v>
      </c>
    </row>
    <row r="6087" spans="1:7" x14ac:dyDescent="0.25">
      <c r="A6087">
        <v>0</v>
      </c>
      <c r="B6087" s="9">
        <v>4.10958904109589E-6</v>
      </c>
      <c r="C6087" s="9" t="str">
        <f t="shared" si="190"/>
        <v>$H$6114</v>
      </c>
      <c r="D6087" s="9" t="str">
        <f t="shared" si="191"/>
        <v>H6114</v>
      </c>
      <c r="F6087">
        <v>121920</v>
      </c>
      <c r="G6087" s="1" t="str">
        <f>_xll.BDS("SPX Index","CHAIN_TICKERS", "CHAIN_STRIKE_PX_OVRD",F6087, "CHAIN_PUT_CALL_TYPE_OVRD=P", "CHAIN_PERIODICITY_OVRD=M")</f>
        <v>SPX US 11/20/15 P2700</v>
      </c>
    </row>
    <row r="6088" spans="1:7" x14ac:dyDescent="0.25">
      <c r="A6088">
        <v>0</v>
      </c>
      <c r="B6088" s="9">
        <v>3.9726027397260273E-6</v>
      </c>
      <c r="C6088" s="9" t="str">
        <f t="shared" si="190"/>
        <v>$H$6115</v>
      </c>
      <c r="D6088" s="9" t="str">
        <f t="shared" si="191"/>
        <v>H6115</v>
      </c>
      <c r="F6088">
        <v>121940</v>
      </c>
      <c r="G6088" s="1" t="str">
        <f>_xll.BDS("SPX Index","CHAIN_TICKERS", "CHAIN_STRIKE_PX_OVRD",F6088, "CHAIN_PUT_CALL_TYPE_OVRD=P", "CHAIN_PERIODICITY_OVRD=M")</f>
        <v>SPX US 11/20/15 P2700</v>
      </c>
    </row>
    <row r="6089" spans="1:7" x14ac:dyDescent="0.25">
      <c r="A6089">
        <v>0</v>
      </c>
      <c r="B6089" s="9">
        <v>3.8904109589041096E-6</v>
      </c>
      <c r="C6089" s="9" t="str">
        <f t="shared" si="190"/>
        <v>$H$6116</v>
      </c>
      <c r="D6089" s="9" t="str">
        <f t="shared" si="191"/>
        <v>H6116</v>
      </c>
      <c r="F6089">
        <v>121960</v>
      </c>
      <c r="G6089" s="1" t="str">
        <f>_xll.BDS("SPX Index","CHAIN_TICKERS", "CHAIN_STRIKE_PX_OVRD",F6089, "CHAIN_PUT_CALL_TYPE_OVRD=P", "CHAIN_PERIODICITY_OVRD=M")</f>
        <v>SPX US 11/20/15 P2700</v>
      </c>
    </row>
    <row r="6090" spans="1:7" x14ac:dyDescent="0.25">
      <c r="A6090">
        <v>0</v>
      </c>
      <c r="B6090" s="9">
        <v>3.8904109589041096E-6</v>
      </c>
      <c r="C6090" s="9" t="str">
        <f t="shared" si="190"/>
        <v>$H$6117</v>
      </c>
      <c r="D6090" s="9" t="str">
        <f t="shared" si="191"/>
        <v>H6117</v>
      </c>
      <c r="F6090">
        <v>121980</v>
      </c>
      <c r="G6090" s="1" t="str">
        <f>_xll.BDS("SPX Index","CHAIN_TICKERS", "CHAIN_STRIKE_PX_OVRD",F6090, "CHAIN_PUT_CALL_TYPE_OVRD=P", "CHAIN_PERIODICITY_OVRD=M")</f>
        <v>SPX US 11/20/15 P2700</v>
      </c>
    </row>
    <row r="6091" spans="1:7" x14ac:dyDescent="0.25">
      <c r="A6091">
        <v>0</v>
      </c>
      <c r="B6091" s="9">
        <v>4.10958904109589E-6</v>
      </c>
      <c r="C6091" s="9" t="str">
        <f t="shared" si="190"/>
        <v>$H$6118</v>
      </c>
      <c r="D6091" s="9" t="str">
        <f t="shared" si="191"/>
        <v>H6118</v>
      </c>
      <c r="F6091">
        <v>122000</v>
      </c>
      <c r="G6091" s="1" t="str">
        <f>_xll.BDS("SPX Index","CHAIN_TICKERS", "CHAIN_STRIKE_PX_OVRD",F6091, "CHAIN_PUT_CALL_TYPE_OVRD=P", "CHAIN_PERIODICITY_OVRD=M")</f>
        <v>SPX US 11/20/15 P2700</v>
      </c>
    </row>
    <row r="6092" spans="1:7" x14ac:dyDescent="0.25">
      <c r="A6092">
        <v>0</v>
      </c>
      <c r="B6092" s="9">
        <v>4.10958904109589E-6</v>
      </c>
      <c r="C6092" s="9" t="str">
        <f t="shared" si="190"/>
        <v>$H$6119</v>
      </c>
      <c r="D6092" s="9" t="str">
        <f t="shared" si="191"/>
        <v>H6119</v>
      </c>
      <c r="F6092">
        <v>122020</v>
      </c>
      <c r="G6092" s="1" t="str">
        <f>_xll.BDS("SPX Index","CHAIN_TICKERS", "CHAIN_STRIKE_PX_OVRD",F6092, "CHAIN_PUT_CALL_TYPE_OVRD=P", "CHAIN_PERIODICITY_OVRD=M")</f>
        <v>SPX US 11/20/15 P2700</v>
      </c>
    </row>
    <row r="6093" spans="1:7" x14ac:dyDescent="0.25">
      <c r="A6093">
        <v>0</v>
      </c>
      <c r="B6093" s="9">
        <v>4.1643835616438351E-6</v>
      </c>
      <c r="C6093" s="9" t="str">
        <f t="shared" si="190"/>
        <v>$H$6120</v>
      </c>
      <c r="D6093" s="9" t="str">
        <f t="shared" si="191"/>
        <v>H6120</v>
      </c>
      <c r="F6093">
        <v>122040</v>
      </c>
      <c r="G6093" s="1" t="str">
        <f>_xll.BDS("SPX Index","CHAIN_TICKERS", "CHAIN_STRIKE_PX_OVRD",F6093, "CHAIN_PUT_CALL_TYPE_OVRD=P", "CHAIN_PERIODICITY_OVRD=M")</f>
        <v>SPX US 11/20/15 P2700</v>
      </c>
    </row>
    <row r="6094" spans="1:7" x14ac:dyDescent="0.25">
      <c r="A6094">
        <v>0</v>
      </c>
      <c r="B6094" s="9">
        <v>4.1643835616438351E-6</v>
      </c>
      <c r="C6094" s="9" t="str">
        <f t="shared" si="190"/>
        <v>$H$6121</v>
      </c>
      <c r="D6094" s="9" t="str">
        <f t="shared" si="191"/>
        <v>H6121</v>
      </c>
      <c r="F6094">
        <v>122060</v>
      </c>
      <c r="G6094" s="1" t="str">
        <f>_xll.BDS("SPX Index","CHAIN_TICKERS", "CHAIN_STRIKE_PX_OVRD",F6094, "CHAIN_PUT_CALL_TYPE_OVRD=P", "CHAIN_PERIODICITY_OVRD=M")</f>
        <v>SPX US 11/20/15 P2700</v>
      </c>
    </row>
    <row r="6095" spans="1:7" x14ac:dyDescent="0.25">
      <c r="A6095">
        <v>0</v>
      </c>
      <c r="B6095" s="9">
        <v>4.2465753424657536E-6</v>
      </c>
      <c r="C6095" s="9" t="str">
        <f t="shared" si="190"/>
        <v>$H$6122</v>
      </c>
      <c r="D6095" s="9" t="str">
        <f t="shared" si="191"/>
        <v>H6122</v>
      </c>
      <c r="F6095">
        <v>122080</v>
      </c>
      <c r="G6095" s="1" t="str">
        <f>_xll.BDS("SPX Index","CHAIN_TICKERS", "CHAIN_STRIKE_PX_OVRD",F6095, "CHAIN_PUT_CALL_TYPE_OVRD=P", "CHAIN_PERIODICITY_OVRD=M")</f>
        <v>SPX US 11/20/15 P2700</v>
      </c>
    </row>
    <row r="6096" spans="1:7" x14ac:dyDescent="0.25">
      <c r="A6096">
        <v>0</v>
      </c>
      <c r="B6096" s="9">
        <v>4.3287671232876713E-6</v>
      </c>
      <c r="C6096" s="9" t="str">
        <f t="shared" si="190"/>
        <v>$H$6123</v>
      </c>
      <c r="D6096" s="9" t="str">
        <f t="shared" si="191"/>
        <v>H6123</v>
      </c>
      <c r="F6096">
        <v>122100</v>
      </c>
      <c r="G6096" s="1" t="str">
        <f>_xll.BDS("SPX Index","CHAIN_TICKERS", "CHAIN_STRIKE_PX_OVRD",F6096, "CHAIN_PUT_CALL_TYPE_OVRD=P", "CHAIN_PERIODICITY_OVRD=M")</f>
        <v>SPX US 11/20/15 P2700</v>
      </c>
    </row>
    <row r="6097" spans="1:7" x14ac:dyDescent="0.25">
      <c r="A6097">
        <v>0</v>
      </c>
      <c r="B6097" s="9">
        <v>4.2465753424657536E-6</v>
      </c>
      <c r="C6097" s="9" t="str">
        <f t="shared" si="190"/>
        <v>$H$6124</v>
      </c>
      <c r="D6097" s="9" t="str">
        <f t="shared" si="191"/>
        <v>H6124</v>
      </c>
      <c r="F6097">
        <v>122120</v>
      </c>
      <c r="G6097" s="1" t="str">
        <f>_xll.BDS("SPX Index","CHAIN_TICKERS", "CHAIN_STRIKE_PX_OVRD",F6097, "CHAIN_PUT_CALL_TYPE_OVRD=P", "CHAIN_PERIODICITY_OVRD=M")</f>
        <v>SPX US 11/20/15 P2700</v>
      </c>
    </row>
    <row r="6098" spans="1:7" x14ac:dyDescent="0.25">
      <c r="A6098">
        <v>3</v>
      </c>
      <c r="B6098" s="9">
        <v>4.10958904109589E-6</v>
      </c>
      <c r="C6098" s="9" t="str">
        <f t="shared" si="190"/>
        <v>$H$6125</v>
      </c>
      <c r="D6098" s="9" t="str">
        <f t="shared" si="191"/>
        <v>H6125</v>
      </c>
      <c r="F6098">
        <v>122140</v>
      </c>
      <c r="G6098" s="1" t="str">
        <f>_xll.BDS("SPX Index","CHAIN_TICKERS", "CHAIN_STRIKE_PX_OVRD",F6098, "CHAIN_PUT_CALL_TYPE_OVRD=P", "CHAIN_PERIODICITY_OVRD=M")</f>
        <v>SPX US 11/20/15 P2700</v>
      </c>
    </row>
    <row r="6099" spans="1:7" x14ac:dyDescent="0.25">
      <c r="A6099">
        <v>0</v>
      </c>
      <c r="B6099" s="9">
        <v>4.10958904109589E-6</v>
      </c>
      <c r="C6099" s="9" t="str">
        <f t="shared" si="190"/>
        <v>$H$6126</v>
      </c>
      <c r="D6099" s="9" t="str">
        <f t="shared" si="191"/>
        <v>H6126</v>
      </c>
      <c r="F6099">
        <v>122160</v>
      </c>
      <c r="G6099" s="1" t="str">
        <f>_xll.BDS("SPX Index","CHAIN_TICKERS", "CHAIN_STRIKE_PX_OVRD",F6099, "CHAIN_PUT_CALL_TYPE_OVRD=P", "CHAIN_PERIODICITY_OVRD=M")</f>
        <v>SPX US 11/20/15 P2700</v>
      </c>
    </row>
    <row r="6100" spans="1:7" x14ac:dyDescent="0.25">
      <c r="A6100">
        <v>0</v>
      </c>
      <c r="B6100" s="9">
        <v>4.2465753424657536E-6</v>
      </c>
      <c r="C6100" s="9" t="str">
        <f t="shared" si="190"/>
        <v>$H$6127</v>
      </c>
      <c r="D6100" s="9" t="str">
        <f t="shared" si="191"/>
        <v>H6127</v>
      </c>
      <c r="F6100">
        <v>122180</v>
      </c>
      <c r="G6100" s="1" t="str">
        <f>_xll.BDS("SPX Index","CHAIN_TICKERS", "CHAIN_STRIKE_PX_OVRD",F6100, "CHAIN_PUT_CALL_TYPE_OVRD=P", "CHAIN_PERIODICITY_OVRD=M")</f>
        <v>SPX US 11/20/15 P2700</v>
      </c>
    </row>
    <row r="6101" spans="1:7" x14ac:dyDescent="0.25">
      <c r="A6101">
        <v>0</v>
      </c>
      <c r="B6101" s="9">
        <v>4.2465753424657536E-6</v>
      </c>
      <c r="C6101" s="9" t="str">
        <f t="shared" si="190"/>
        <v>$H$6128</v>
      </c>
      <c r="D6101" s="9" t="str">
        <f t="shared" si="191"/>
        <v>H6128</v>
      </c>
      <c r="F6101">
        <v>122200</v>
      </c>
      <c r="G6101" s="1" t="str">
        <f>_xll.BDS("SPX Index","CHAIN_TICKERS", "CHAIN_STRIKE_PX_OVRD",F6101, "CHAIN_PUT_CALL_TYPE_OVRD=P", "CHAIN_PERIODICITY_OVRD=M")</f>
        <v>SPX US 11/20/15 P2700</v>
      </c>
    </row>
    <row r="6102" spans="1:7" x14ac:dyDescent="0.25">
      <c r="A6102">
        <v>0</v>
      </c>
      <c r="B6102" s="9">
        <v>4.2465753424657536E-6</v>
      </c>
      <c r="C6102" s="9" t="str">
        <f t="shared" si="190"/>
        <v>$H$6129</v>
      </c>
      <c r="D6102" s="9" t="str">
        <f t="shared" si="191"/>
        <v>H6129</v>
      </c>
      <c r="F6102">
        <v>122220</v>
      </c>
      <c r="G6102" s="1" t="str">
        <f>_xll.BDS("SPX Index","CHAIN_TICKERS", "CHAIN_STRIKE_PX_OVRD",F6102, "CHAIN_PUT_CALL_TYPE_OVRD=P", "CHAIN_PERIODICITY_OVRD=M")</f>
        <v>SPX US 11/20/15 P2700</v>
      </c>
    </row>
    <row r="6103" spans="1:7" x14ac:dyDescent="0.25">
      <c r="A6103">
        <v>0</v>
      </c>
      <c r="B6103" s="9">
        <v>4.10958904109589E-6</v>
      </c>
      <c r="C6103" s="9" t="str">
        <f t="shared" si="190"/>
        <v>$H$6130</v>
      </c>
      <c r="D6103" s="9" t="str">
        <f t="shared" si="191"/>
        <v>H6130</v>
      </c>
      <c r="F6103">
        <v>122240</v>
      </c>
      <c r="G6103" s="1" t="str">
        <f>_xll.BDS("SPX Index","CHAIN_TICKERS", "CHAIN_STRIKE_PX_OVRD",F6103, "CHAIN_PUT_CALL_TYPE_OVRD=P", "CHAIN_PERIODICITY_OVRD=M")</f>
        <v>SPX US 11/20/15 P2700</v>
      </c>
    </row>
    <row r="6104" spans="1:7" x14ac:dyDescent="0.25">
      <c r="A6104">
        <v>0</v>
      </c>
      <c r="B6104" s="9">
        <v>3.9178082191780822E-6</v>
      </c>
      <c r="C6104" s="9" t="str">
        <f t="shared" si="190"/>
        <v>$H$6131</v>
      </c>
      <c r="D6104" s="9" t="str">
        <f t="shared" si="191"/>
        <v>H6131</v>
      </c>
      <c r="F6104">
        <v>122260</v>
      </c>
      <c r="G6104" s="1" t="str">
        <f>_xll.BDS("SPX Index","CHAIN_TICKERS", "CHAIN_STRIKE_PX_OVRD",F6104, "CHAIN_PUT_CALL_TYPE_OVRD=P", "CHAIN_PERIODICITY_OVRD=M")</f>
        <v>SPX US 11/20/15 P2700</v>
      </c>
    </row>
    <row r="6105" spans="1:7" x14ac:dyDescent="0.25">
      <c r="A6105">
        <v>0</v>
      </c>
      <c r="B6105" s="9">
        <v>3.6986301369863018E-6</v>
      </c>
      <c r="C6105" s="9" t="str">
        <f t="shared" si="190"/>
        <v>$H$6132</v>
      </c>
      <c r="D6105" s="9" t="str">
        <f t="shared" si="191"/>
        <v>H6132</v>
      </c>
      <c r="F6105">
        <v>122280</v>
      </c>
      <c r="G6105" s="1" t="str">
        <f>_xll.BDS("SPX Index","CHAIN_TICKERS", "CHAIN_STRIKE_PX_OVRD",F6105, "CHAIN_PUT_CALL_TYPE_OVRD=P", "CHAIN_PERIODICITY_OVRD=M")</f>
        <v>SPX US 11/20/15 P2700</v>
      </c>
    </row>
    <row r="6106" spans="1:7" x14ac:dyDescent="0.25">
      <c r="A6106">
        <v>0</v>
      </c>
      <c r="B6106" s="9">
        <v>3.7534246575342469E-6</v>
      </c>
      <c r="C6106" s="9" t="str">
        <f t="shared" si="190"/>
        <v>$H$6133</v>
      </c>
      <c r="D6106" s="9" t="str">
        <f t="shared" si="191"/>
        <v>H6133</v>
      </c>
      <c r="F6106">
        <v>122300</v>
      </c>
      <c r="G6106" s="1" t="str">
        <f>_xll.BDS("SPX Index","CHAIN_TICKERS", "CHAIN_STRIKE_PX_OVRD",F6106, "CHAIN_PUT_CALL_TYPE_OVRD=P", "CHAIN_PERIODICITY_OVRD=M")</f>
        <v>SPX US 11/20/15 P2700</v>
      </c>
    </row>
    <row r="6107" spans="1:7" x14ac:dyDescent="0.25">
      <c r="A6107">
        <v>0</v>
      </c>
      <c r="B6107" s="9">
        <v>3.6986301369863018E-6</v>
      </c>
      <c r="C6107" s="9" t="str">
        <f t="shared" si="190"/>
        <v>$H$6134</v>
      </c>
      <c r="D6107" s="9" t="str">
        <f t="shared" si="191"/>
        <v>H6134</v>
      </c>
      <c r="F6107">
        <v>122320</v>
      </c>
      <c r="G6107" s="1" t="str">
        <f>_xll.BDS("SPX Index","CHAIN_TICKERS", "CHAIN_STRIKE_PX_OVRD",F6107, "CHAIN_PUT_CALL_TYPE_OVRD=P", "CHAIN_PERIODICITY_OVRD=M")</f>
        <v>SPX US 11/20/15 P2700</v>
      </c>
    </row>
    <row r="6108" spans="1:7" x14ac:dyDescent="0.25">
      <c r="A6108">
        <v>0</v>
      </c>
      <c r="B6108" s="9">
        <v>3.6438356164383563E-6</v>
      </c>
      <c r="C6108" s="9" t="str">
        <f t="shared" si="190"/>
        <v>$H$6135</v>
      </c>
      <c r="D6108" s="9" t="str">
        <f t="shared" si="191"/>
        <v>H6135</v>
      </c>
      <c r="F6108">
        <v>122340</v>
      </c>
      <c r="G6108" s="1" t="str">
        <f>_xll.BDS("SPX Index","CHAIN_TICKERS", "CHAIN_STRIKE_PX_OVRD",F6108, "CHAIN_PUT_CALL_TYPE_OVRD=P", "CHAIN_PERIODICITY_OVRD=M")</f>
        <v>SPX US 11/20/15 P2700</v>
      </c>
    </row>
    <row r="6109" spans="1:7" x14ac:dyDescent="0.25">
      <c r="A6109">
        <v>0</v>
      </c>
      <c r="B6109" s="9">
        <v>3.5616438356164386E-6</v>
      </c>
      <c r="C6109" s="9" t="str">
        <f t="shared" si="190"/>
        <v>$H$6136</v>
      </c>
      <c r="D6109" s="9" t="str">
        <f t="shared" si="191"/>
        <v>H6136</v>
      </c>
      <c r="F6109">
        <v>122360</v>
      </c>
      <c r="G6109" s="1" t="str">
        <f>_xll.BDS("SPX Index","CHAIN_TICKERS", "CHAIN_STRIKE_PX_OVRD",F6109, "CHAIN_PUT_CALL_TYPE_OVRD=P", "CHAIN_PERIODICITY_OVRD=M")</f>
        <v>SPX US 11/20/15 P2700</v>
      </c>
    </row>
    <row r="6110" spans="1:7" x14ac:dyDescent="0.25">
      <c r="A6110">
        <v>0</v>
      </c>
      <c r="B6110" s="9">
        <v>3.5616438356164386E-6</v>
      </c>
      <c r="C6110" s="9" t="str">
        <f t="shared" si="190"/>
        <v>$H$6137</v>
      </c>
      <c r="D6110" s="9" t="str">
        <f t="shared" si="191"/>
        <v>H6137</v>
      </c>
      <c r="F6110">
        <v>122380</v>
      </c>
      <c r="G6110" s="1" t="str">
        <f>_xll.BDS("SPX Index","CHAIN_TICKERS", "CHAIN_STRIKE_PX_OVRD",F6110, "CHAIN_PUT_CALL_TYPE_OVRD=P", "CHAIN_PERIODICITY_OVRD=M")</f>
        <v>SPX US 11/20/15 P2700</v>
      </c>
    </row>
    <row r="6111" spans="1:7" x14ac:dyDescent="0.25">
      <c r="A6111">
        <v>0</v>
      </c>
      <c r="B6111" s="9">
        <v>3.6986301369863018E-6</v>
      </c>
      <c r="C6111" s="9" t="str">
        <f t="shared" si="190"/>
        <v>$H$6138</v>
      </c>
      <c r="D6111" s="9" t="str">
        <f t="shared" si="191"/>
        <v>H6138</v>
      </c>
      <c r="F6111">
        <v>122400</v>
      </c>
      <c r="G6111" s="1" t="str">
        <f>_xll.BDS("SPX Index","CHAIN_TICKERS", "CHAIN_STRIKE_PX_OVRD",F6111, "CHAIN_PUT_CALL_TYPE_OVRD=P", "CHAIN_PERIODICITY_OVRD=M")</f>
        <v>SPX US 11/20/15 P2700</v>
      </c>
    </row>
    <row r="6112" spans="1:7" x14ac:dyDescent="0.25">
      <c r="A6112">
        <v>0</v>
      </c>
      <c r="B6112" s="9">
        <v>3.8356164383561645E-6</v>
      </c>
      <c r="C6112" s="9" t="str">
        <f t="shared" si="190"/>
        <v>$H$6139</v>
      </c>
      <c r="D6112" s="9" t="str">
        <f t="shared" si="191"/>
        <v>H6139</v>
      </c>
      <c r="F6112">
        <v>122420</v>
      </c>
      <c r="G6112" s="1" t="str">
        <f>_xll.BDS("SPX Index","CHAIN_TICKERS", "CHAIN_STRIKE_PX_OVRD",F6112, "CHAIN_PUT_CALL_TYPE_OVRD=P", "CHAIN_PERIODICITY_OVRD=M")</f>
        <v>SPX US 11/20/15 P2700</v>
      </c>
    </row>
    <row r="6113" spans="1:7" x14ac:dyDescent="0.25">
      <c r="A6113">
        <v>0</v>
      </c>
      <c r="B6113" s="9">
        <v>3.7534246575342469E-6</v>
      </c>
      <c r="C6113" s="9" t="str">
        <f t="shared" si="190"/>
        <v>$H$6140</v>
      </c>
      <c r="D6113" s="9" t="str">
        <f t="shared" si="191"/>
        <v>H6140</v>
      </c>
      <c r="F6113">
        <v>122440</v>
      </c>
      <c r="G6113" s="1" t="str">
        <f>_xll.BDS("SPX Index","CHAIN_TICKERS", "CHAIN_STRIKE_PX_OVRD",F6113, "CHAIN_PUT_CALL_TYPE_OVRD=P", "CHAIN_PERIODICITY_OVRD=M")</f>
        <v>SPX US 11/20/15 P2700</v>
      </c>
    </row>
    <row r="6114" spans="1:7" x14ac:dyDescent="0.25">
      <c r="A6114">
        <v>0</v>
      </c>
      <c r="B6114" s="9">
        <v>3.8904109589041096E-6</v>
      </c>
      <c r="C6114" s="9" t="str">
        <f t="shared" si="190"/>
        <v>$H$6141</v>
      </c>
      <c r="D6114" s="9" t="str">
        <f t="shared" si="191"/>
        <v>H6141</v>
      </c>
      <c r="F6114">
        <v>122460</v>
      </c>
      <c r="G6114" s="1" t="str">
        <f>_xll.BDS("SPX Index","CHAIN_TICKERS", "CHAIN_STRIKE_PX_OVRD",F6114, "CHAIN_PUT_CALL_TYPE_OVRD=P", "CHAIN_PERIODICITY_OVRD=M")</f>
        <v>SPX US 11/20/15 P2700</v>
      </c>
    </row>
    <row r="6115" spans="1:7" x14ac:dyDescent="0.25">
      <c r="A6115">
        <v>0</v>
      </c>
      <c r="B6115" s="9">
        <v>3.9726027397260273E-6</v>
      </c>
      <c r="C6115" s="9" t="str">
        <f t="shared" si="190"/>
        <v>$H$6142</v>
      </c>
      <c r="D6115" s="9" t="str">
        <f t="shared" si="191"/>
        <v>H6142</v>
      </c>
      <c r="F6115">
        <v>122480</v>
      </c>
      <c r="G6115" s="1" t="str">
        <f>_xll.BDS("SPX Index","CHAIN_TICKERS", "CHAIN_STRIKE_PX_OVRD",F6115, "CHAIN_PUT_CALL_TYPE_OVRD=P", "CHAIN_PERIODICITY_OVRD=M")</f>
        <v>SPX US 11/20/15 P2700</v>
      </c>
    </row>
    <row r="6116" spans="1:7" x14ac:dyDescent="0.25">
      <c r="A6116">
        <v>0</v>
      </c>
      <c r="B6116" s="9">
        <v>4.1369863013698626E-6</v>
      </c>
      <c r="C6116" s="9" t="str">
        <f t="shared" si="190"/>
        <v>$H$6143</v>
      </c>
      <c r="D6116" s="9" t="str">
        <f t="shared" si="191"/>
        <v>H6143</v>
      </c>
      <c r="F6116">
        <v>122500</v>
      </c>
      <c r="G6116" s="1" t="str">
        <f>_xll.BDS("SPX Index","CHAIN_TICKERS", "CHAIN_STRIKE_PX_OVRD",F6116, "CHAIN_PUT_CALL_TYPE_OVRD=P", "CHAIN_PERIODICITY_OVRD=M")</f>
        <v>SPX US 11/20/15 P2700</v>
      </c>
    </row>
    <row r="6117" spans="1:7" x14ac:dyDescent="0.25">
      <c r="A6117">
        <v>1</v>
      </c>
      <c r="B6117" s="9">
        <v>4.2465753424657536E-6</v>
      </c>
      <c r="C6117" s="9" t="str">
        <f t="shared" si="190"/>
        <v>$H$6144</v>
      </c>
      <c r="D6117" s="9" t="str">
        <f t="shared" si="191"/>
        <v>H6144</v>
      </c>
      <c r="F6117">
        <v>122520</v>
      </c>
      <c r="G6117" s="1" t="str">
        <f>_xll.BDS("SPX Index","CHAIN_TICKERS", "CHAIN_STRIKE_PX_OVRD",F6117, "CHAIN_PUT_CALL_TYPE_OVRD=P", "CHAIN_PERIODICITY_OVRD=M")</f>
        <v>SPX US 11/20/15 P2700</v>
      </c>
    </row>
    <row r="6118" spans="1:7" x14ac:dyDescent="0.25">
      <c r="A6118">
        <v>0</v>
      </c>
      <c r="B6118" s="9">
        <v>4.1643835616438351E-6</v>
      </c>
      <c r="C6118" s="9" t="str">
        <f t="shared" si="190"/>
        <v>$H$6145</v>
      </c>
      <c r="D6118" s="9" t="str">
        <f t="shared" si="191"/>
        <v>H6145</v>
      </c>
      <c r="F6118">
        <v>122540</v>
      </c>
      <c r="G6118" s="1" t="str">
        <f>_xll.BDS("SPX Index","CHAIN_TICKERS", "CHAIN_STRIKE_PX_OVRD",F6118, "CHAIN_PUT_CALL_TYPE_OVRD=P", "CHAIN_PERIODICITY_OVRD=M")</f>
        <v>SPX US 11/20/15 P2700</v>
      </c>
    </row>
    <row r="6119" spans="1:7" x14ac:dyDescent="0.25">
      <c r="A6119">
        <v>0</v>
      </c>
      <c r="B6119" s="9">
        <v>4.2465753424657536E-6</v>
      </c>
      <c r="C6119" s="9" t="str">
        <f t="shared" si="190"/>
        <v>$H$6146</v>
      </c>
      <c r="D6119" s="9" t="str">
        <f t="shared" si="191"/>
        <v>H6146</v>
      </c>
      <c r="F6119">
        <v>122560</v>
      </c>
      <c r="G6119" s="1" t="str">
        <f>_xll.BDS("SPX Index","CHAIN_TICKERS", "CHAIN_STRIKE_PX_OVRD",F6119, "CHAIN_PUT_CALL_TYPE_OVRD=P", "CHAIN_PERIODICITY_OVRD=M")</f>
        <v>SPX US 11/20/15 P2700</v>
      </c>
    </row>
    <row r="6120" spans="1:7" x14ac:dyDescent="0.25">
      <c r="A6120">
        <v>0</v>
      </c>
      <c r="B6120" s="9">
        <v>4.3835616438356164E-6</v>
      </c>
      <c r="C6120" s="9" t="str">
        <f t="shared" si="190"/>
        <v>$H$6147</v>
      </c>
      <c r="D6120" s="9" t="str">
        <f t="shared" si="191"/>
        <v>H6147</v>
      </c>
      <c r="F6120">
        <v>122580</v>
      </c>
      <c r="G6120" s="1" t="str">
        <f>_xll.BDS("SPX Index","CHAIN_TICKERS", "CHAIN_STRIKE_PX_OVRD",F6120, "CHAIN_PUT_CALL_TYPE_OVRD=P", "CHAIN_PERIODICITY_OVRD=M")</f>
        <v>SPX US 11/20/15 P2700</v>
      </c>
    </row>
    <row r="6121" spans="1:7" x14ac:dyDescent="0.25">
      <c r="A6121">
        <v>0</v>
      </c>
      <c r="B6121" s="9">
        <v>4.3013698630136987E-6</v>
      </c>
      <c r="C6121" s="9" t="str">
        <f t="shared" si="190"/>
        <v>$H$6148</v>
      </c>
      <c r="D6121" s="9" t="str">
        <f t="shared" si="191"/>
        <v>H6148</v>
      </c>
      <c r="F6121">
        <v>122600</v>
      </c>
      <c r="G6121" s="1" t="str">
        <f>_xll.BDS("SPX Index","CHAIN_TICKERS", "CHAIN_STRIKE_PX_OVRD",F6121, "CHAIN_PUT_CALL_TYPE_OVRD=P", "CHAIN_PERIODICITY_OVRD=M")</f>
        <v>SPX US 11/20/15 P2700</v>
      </c>
    </row>
    <row r="6122" spans="1:7" x14ac:dyDescent="0.25">
      <c r="A6122">
        <v>0</v>
      </c>
      <c r="B6122" s="9">
        <v>4.2465753424657536E-6</v>
      </c>
      <c r="C6122" s="9" t="str">
        <f t="shared" si="190"/>
        <v>$H$6149</v>
      </c>
      <c r="D6122" s="9" t="str">
        <f t="shared" si="191"/>
        <v>H6149</v>
      </c>
      <c r="F6122">
        <v>122620</v>
      </c>
      <c r="G6122" s="1" t="str">
        <f>_xll.BDS("SPX Index","CHAIN_TICKERS", "CHAIN_STRIKE_PX_OVRD",F6122, "CHAIN_PUT_CALL_TYPE_OVRD=P", "CHAIN_PERIODICITY_OVRD=M")</f>
        <v>SPX US 11/20/15 P2700</v>
      </c>
    </row>
    <row r="6123" spans="1:7" x14ac:dyDescent="0.25">
      <c r="A6123">
        <v>0</v>
      </c>
      <c r="B6123" s="9">
        <v>3.9726027397260273E-6</v>
      </c>
      <c r="C6123" s="9" t="str">
        <f t="shared" si="190"/>
        <v>$H$6150</v>
      </c>
      <c r="D6123" s="9" t="str">
        <f t="shared" si="191"/>
        <v>H6150</v>
      </c>
      <c r="F6123">
        <v>122640</v>
      </c>
      <c r="G6123" s="1" t="str">
        <f>_xll.BDS("SPX Index","CHAIN_TICKERS", "CHAIN_STRIKE_PX_OVRD",F6123, "CHAIN_PUT_CALL_TYPE_OVRD=P", "CHAIN_PERIODICITY_OVRD=M")</f>
        <v>SPX US 11/20/15 P2700</v>
      </c>
    </row>
    <row r="6124" spans="1:7" x14ac:dyDescent="0.25">
      <c r="A6124">
        <v>0</v>
      </c>
      <c r="B6124" s="9">
        <v>3.6986301369863018E-6</v>
      </c>
      <c r="C6124" s="9" t="str">
        <f t="shared" si="190"/>
        <v>$H$6151</v>
      </c>
      <c r="D6124" s="9" t="str">
        <f t="shared" si="191"/>
        <v>H6151</v>
      </c>
      <c r="F6124">
        <v>122660</v>
      </c>
      <c r="G6124" s="1" t="str">
        <f>_xll.BDS("SPX Index","CHAIN_TICKERS", "CHAIN_STRIKE_PX_OVRD",F6124, "CHAIN_PUT_CALL_TYPE_OVRD=P", "CHAIN_PERIODICITY_OVRD=M")</f>
        <v>SPX US 11/20/15 P2700</v>
      </c>
    </row>
    <row r="6125" spans="1:7" x14ac:dyDescent="0.25">
      <c r="A6125">
        <v>0</v>
      </c>
      <c r="B6125" s="9">
        <v>4.1643835616438351E-6</v>
      </c>
      <c r="C6125" s="9" t="str">
        <f t="shared" si="190"/>
        <v>$H$6152</v>
      </c>
      <c r="D6125" s="9" t="str">
        <f t="shared" si="191"/>
        <v>H6152</v>
      </c>
      <c r="F6125">
        <v>122680</v>
      </c>
      <c r="G6125" s="1" t="str">
        <f>_xll.BDS("SPX Index","CHAIN_TICKERS", "CHAIN_STRIKE_PX_OVRD",F6125, "CHAIN_PUT_CALL_TYPE_OVRD=P", "CHAIN_PERIODICITY_OVRD=M")</f>
        <v>SPX US 11/20/15 P2700</v>
      </c>
    </row>
    <row r="6126" spans="1:7" x14ac:dyDescent="0.25">
      <c r="A6126">
        <v>0</v>
      </c>
      <c r="B6126" s="9">
        <v>4.3835616438356164E-6</v>
      </c>
      <c r="C6126" s="9" t="str">
        <f t="shared" si="190"/>
        <v>$H$6153</v>
      </c>
      <c r="D6126" s="9" t="str">
        <f t="shared" si="191"/>
        <v>H6153</v>
      </c>
      <c r="F6126">
        <v>122700</v>
      </c>
      <c r="G6126" s="1" t="str">
        <f>_xll.BDS("SPX Index","CHAIN_TICKERS", "CHAIN_STRIKE_PX_OVRD",F6126, "CHAIN_PUT_CALL_TYPE_OVRD=P", "CHAIN_PERIODICITY_OVRD=M")</f>
        <v>SPX US 11/20/15 P2700</v>
      </c>
    </row>
    <row r="6127" spans="1:7" x14ac:dyDescent="0.25">
      <c r="A6127">
        <v>0</v>
      </c>
      <c r="B6127" s="9">
        <v>4.3287671232876713E-6</v>
      </c>
      <c r="C6127" s="9" t="str">
        <f t="shared" si="190"/>
        <v>$H$6154</v>
      </c>
      <c r="D6127" s="9" t="str">
        <f t="shared" si="191"/>
        <v>H6154</v>
      </c>
      <c r="F6127">
        <v>122720</v>
      </c>
      <c r="G6127" s="1" t="str">
        <f>_xll.BDS("SPX Index","CHAIN_TICKERS", "CHAIN_STRIKE_PX_OVRD",F6127, "CHAIN_PUT_CALL_TYPE_OVRD=P", "CHAIN_PERIODICITY_OVRD=M")</f>
        <v>SPX US 11/20/15 P2700</v>
      </c>
    </row>
    <row r="6128" spans="1:7" x14ac:dyDescent="0.25">
      <c r="A6128">
        <v>0</v>
      </c>
      <c r="B6128" s="9">
        <v>4.2465753424657536E-6</v>
      </c>
      <c r="C6128" s="9" t="str">
        <f t="shared" si="190"/>
        <v>$H$6155</v>
      </c>
      <c r="D6128" s="9" t="str">
        <f t="shared" si="191"/>
        <v>H6155</v>
      </c>
      <c r="F6128">
        <v>122740</v>
      </c>
      <c r="G6128" s="1" t="str">
        <f>_xll.BDS("SPX Index","CHAIN_TICKERS", "CHAIN_STRIKE_PX_OVRD",F6128, "CHAIN_PUT_CALL_TYPE_OVRD=P", "CHAIN_PERIODICITY_OVRD=M")</f>
        <v>SPX US 11/20/15 P2700</v>
      </c>
    </row>
    <row r="6129" spans="1:7" x14ac:dyDescent="0.25">
      <c r="A6129">
        <v>0</v>
      </c>
      <c r="B6129" s="9">
        <v>4.1643835616438351E-6</v>
      </c>
      <c r="C6129" s="9" t="str">
        <f t="shared" si="190"/>
        <v>$H$6156</v>
      </c>
      <c r="D6129" s="9" t="str">
        <f t="shared" si="191"/>
        <v>H6156</v>
      </c>
      <c r="F6129">
        <v>122760</v>
      </c>
      <c r="G6129" s="1" t="str">
        <f>_xll.BDS("SPX Index","CHAIN_TICKERS", "CHAIN_STRIKE_PX_OVRD",F6129, "CHAIN_PUT_CALL_TYPE_OVRD=P", "CHAIN_PERIODICITY_OVRD=M")</f>
        <v>SPX US 11/20/15 P2700</v>
      </c>
    </row>
    <row r="6130" spans="1:7" x14ac:dyDescent="0.25">
      <c r="A6130">
        <v>0</v>
      </c>
      <c r="B6130" s="9">
        <v>3.2328767123287667E-6</v>
      </c>
      <c r="C6130" s="9" t="str">
        <f t="shared" si="190"/>
        <v>$H$6157</v>
      </c>
      <c r="D6130" s="9" t="str">
        <f t="shared" si="191"/>
        <v>H6157</v>
      </c>
      <c r="F6130">
        <v>122780</v>
      </c>
      <c r="G6130" s="1" t="str">
        <f>_xll.BDS("SPX Index","CHAIN_TICKERS", "CHAIN_STRIKE_PX_OVRD",F6130, "CHAIN_PUT_CALL_TYPE_OVRD=P", "CHAIN_PERIODICITY_OVRD=M")</f>
        <v>SPX US 11/20/15 P2700</v>
      </c>
    </row>
    <row r="6131" spans="1:7" x14ac:dyDescent="0.25">
      <c r="A6131">
        <v>0</v>
      </c>
      <c r="B6131" s="9">
        <v>3.2876712328767123E-6</v>
      </c>
      <c r="C6131" s="9" t="str">
        <f t="shared" si="190"/>
        <v>$H$6158</v>
      </c>
      <c r="D6131" s="9" t="str">
        <f t="shared" si="191"/>
        <v>H6158</v>
      </c>
      <c r="F6131">
        <v>122800</v>
      </c>
      <c r="G6131" s="1" t="str">
        <f>_xll.BDS("SPX Index","CHAIN_TICKERS", "CHAIN_STRIKE_PX_OVRD",F6131, "CHAIN_PUT_CALL_TYPE_OVRD=P", "CHAIN_PERIODICITY_OVRD=M")</f>
        <v>SPX US 11/20/15 P2700</v>
      </c>
    </row>
    <row r="6132" spans="1:7" x14ac:dyDescent="0.25">
      <c r="A6132">
        <v>0</v>
      </c>
      <c r="B6132" s="9">
        <v>3.2876712328767123E-6</v>
      </c>
      <c r="C6132" s="9" t="str">
        <f t="shared" si="190"/>
        <v>$H$6159</v>
      </c>
      <c r="D6132" s="9" t="str">
        <f t="shared" si="191"/>
        <v>H6159</v>
      </c>
      <c r="F6132">
        <v>122820</v>
      </c>
      <c r="G6132" s="1" t="str">
        <f>_xll.BDS("SPX Index","CHAIN_TICKERS", "CHAIN_STRIKE_PX_OVRD",F6132, "CHAIN_PUT_CALL_TYPE_OVRD=P", "CHAIN_PERIODICITY_OVRD=M")</f>
        <v>SPX US 11/20/15 P2700</v>
      </c>
    </row>
    <row r="6133" spans="1:7" x14ac:dyDescent="0.25">
      <c r="A6133">
        <v>0</v>
      </c>
      <c r="B6133" s="9">
        <v>3.2876712328767123E-6</v>
      </c>
      <c r="C6133" s="9" t="str">
        <f t="shared" si="190"/>
        <v>$H$6160</v>
      </c>
      <c r="D6133" s="9" t="str">
        <f t="shared" si="191"/>
        <v>H6160</v>
      </c>
      <c r="F6133">
        <v>122840</v>
      </c>
      <c r="G6133" s="1" t="str">
        <f>_xll.BDS("SPX Index","CHAIN_TICKERS", "CHAIN_STRIKE_PX_OVRD",F6133, "CHAIN_PUT_CALL_TYPE_OVRD=P", "CHAIN_PERIODICITY_OVRD=M")</f>
        <v>SPX US 11/20/15 P2700</v>
      </c>
    </row>
    <row r="6134" spans="1:7" x14ac:dyDescent="0.25">
      <c r="A6134">
        <v>0</v>
      </c>
      <c r="B6134" s="9">
        <v>3.2876712328767123E-6</v>
      </c>
      <c r="C6134" s="9" t="str">
        <f t="shared" si="190"/>
        <v>$H$6161</v>
      </c>
      <c r="D6134" s="9" t="str">
        <f t="shared" si="191"/>
        <v>H6161</v>
      </c>
      <c r="F6134">
        <v>122860</v>
      </c>
      <c r="G6134" s="1" t="str">
        <f>_xll.BDS("SPX Index","CHAIN_TICKERS", "CHAIN_STRIKE_PX_OVRD",F6134, "CHAIN_PUT_CALL_TYPE_OVRD=P", "CHAIN_PERIODICITY_OVRD=M")</f>
        <v>SPX US 11/20/15 P2700</v>
      </c>
    </row>
    <row r="6135" spans="1:7" x14ac:dyDescent="0.25">
      <c r="A6135">
        <v>0</v>
      </c>
      <c r="B6135" s="9">
        <v>3.2876712328767123E-6</v>
      </c>
      <c r="C6135" s="9" t="str">
        <f t="shared" si="190"/>
        <v>$H$6162</v>
      </c>
      <c r="D6135" s="9" t="str">
        <f t="shared" si="191"/>
        <v>H6162</v>
      </c>
      <c r="F6135">
        <v>122880</v>
      </c>
      <c r="G6135" s="1" t="str">
        <f>_xll.BDS("SPX Index","CHAIN_TICKERS", "CHAIN_STRIKE_PX_OVRD",F6135, "CHAIN_PUT_CALL_TYPE_OVRD=P", "CHAIN_PERIODICITY_OVRD=M")</f>
        <v>SPX US 11/20/15 P2700</v>
      </c>
    </row>
    <row r="6136" spans="1:7" x14ac:dyDescent="0.25">
      <c r="A6136">
        <v>0</v>
      </c>
      <c r="B6136" s="9">
        <v>3.6164383561643837E-6</v>
      </c>
      <c r="C6136" s="9" t="str">
        <f t="shared" si="190"/>
        <v>$H$6163</v>
      </c>
      <c r="D6136" s="9" t="str">
        <f t="shared" si="191"/>
        <v>H6163</v>
      </c>
      <c r="F6136">
        <v>122900</v>
      </c>
      <c r="G6136" s="1" t="str">
        <f>_xll.BDS("SPX Index","CHAIN_TICKERS", "CHAIN_STRIKE_PX_OVRD",F6136, "CHAIN_PUT_CALL_TYPE_OVRD=P", "CHAIN_PERIODICITY_OVRD=M")</f>
        <v>SPX US 11/20/15 P2700</v>
      </c>
    </row>
    <row r="6137" spans="1:7" x14ac:dyDescent="0.25">
      <c r="A6137">
        <v>0</v>
      </c>
      <c r="B6137" s="9">
        <v>3.8356164383561645E-6</v>
      </c>
      <c r="C6137" s="9" t="str">
        <f t="shared" si="190"/>
        <v>$H$6164</v>
      </c>
      <c r="D6137" s="9" t="str">
        <f t="shared" si="191"/>
        <v>H6164</v>
      </c>
      <c r="F6137">
        <v>122920</v>
      </c>
      <c r="G6137" s="1" t="str">
        <f>_xll.BDS("SPX Index","CHAIN_TICKERS", "CHAIN_STRIKE_PX_OVRD",F6137, "CHAIN_PUT_CALL_TYPE_OVRD=P", "CHAIN_PERIODICITY_OVRD=M")</f>
        <v>SPX US 11/20/15 P2700</v>
      </c>
    </row>
    <row r="6138" spans="1:7" x14ac:dyDescent="0.25">
      <c r="A6138">
        <v>0</v>
      </c>
      <c r="B6138" s="9">
        <v>3.8356164383561645E-6</v>
      </c>
      <c r="C6138" s="9" t="str">
        <f t="shared" si="190"/>
        <v>$H$6165</v>
      </c>
      <c r="D6138" s="9" t="str">
        <f t="shared" si="191"/>
        <v>H6165</v>
      </c>
      <c r="F6138">
        <v>122940</v>
      </c>
      <c r="G6138" s="1" t="str">
        <f>_xll.BDS("SPX Index","CHAIN_TICKERS", "CHAIN_STRIKE_PX_OVRD",F6138, "CHAIN_PUT_CALL_TYPE_OVRD=P", "CHAIN_PERIODICITY_OVRD=M")</f>
        <v>SPX US 11/20/15 P2700</v>
      </c>
    </row>
    <row r="6139" spans="1:7" x14ac:dyDescent="0.25">
      <c r="A6139">
        <v>0</v>
      </c>
      <c r="B6139" s="9">
        <v>3.8356164383561645E-6</v>
      </c>
      <c r="C6139" s="9" t="str">
        <f t="shared" si="190"/>
        <v>$H$6166</v>
      </c>
      <c r="D6139" s="9" t="str">
        <f t="shared" si="191"/>
        <v>H6166</v>
      </c>
      <c r="F6139">
        <v>122960</v>
      </c>
      <c r="G6139" s="1" t="str">
        <f>_xll.BDS("SPX Index","CHAIN_TICKERS", "CHAIN_STRIKE_PX_OVRD",F6139, "CHAIN_PUT_CALL_TYPE_OVRD=P", "CHAIN_PERIODICITY_OVRD=M")</f>
        <v>SPX US 11/20/15 P2700</v>
      </c>
    </row>
    <row r="6140" spans="1:7" x14ac:dyDescent="0.25">
      <c r="A6140">
        <v>0</v>
      </c>
      <c r="B6140" s="9">
        <v>3.8356164383561645E-6</v>
      </c>
      <c r="C6140" s="9" t="str">
        <f t="shared" si="190"/>
        <v>$H$6167</v>
      </c>
      <c r="D6140" s="9" t="str">
        <f t="shared" si="191"/>
        <v>H6167</v>
      </c>
      <c r="F6140">
        <v>122980</v>
      </c>
      <c r="G6140" s="1" t="str">
        <f>_xll.BDS("SPX Index","CHAIN_TICKERS", "CHAIN_STRIKE_PX_OVRD",F6140, "CHAIN_PUT_CALL_TYPE_OVRD=P", "CHAIN_PERIODICITY_OVRD=M")</f>
        <v>SPX US 11/20/15 P2700</v>
      </c>
    </row>
    <row r="6141" spans="1:7" x14ac:dyDescent="0.25">
      <c r="A6141">
        <v>0</v>
      </c>
      <c r="B6141" s="9">
        <v>3.7534246575342469E-6</v>
      </c>
      <c r="C6141" s="9" t="str">
        <f t="shared" si="190"/>
        <v>$H$6168</v>
      </c>
      <c r="D6141" s="9" t="str">
        <f t="shared" si="191"/>
        <v>H6168</v>
      </c>
      <c r="F6141">
        <v>123000</v>
      </c>
      <c r="G6141" s="1" t="str">
        <f>_xll.BDS("SPX Index","CHAIN_TICKERS", "CHAIN_STRIKE_PX_OVRD",F6141, "CHAIN_PUT_CALL_TYPE_OVRD=P", "CHAIN_PERIODICITY_OVRD=M")</f>
        <v>SPX US 11/20/15 P2700</v>
      </c>
    </row>
    <row r="6142" spans="1:7" x14ac:dyDescent="0.25">
      <c r="A6142">
        <v>1</v>
      </c>
      <c r="B6142" s="9">
        <v>3.4794520547945205E-6</v>
      </c>
      <c r="C6142" s="9" t="str">
        <f t="shared" si="190"/>
        <v>$H$6169</v>
      </c>
      <c r="D6142" s="9" t="str">
        <f t="shared" si="191"/>
        <v>H6169</v>
      </c>
      <c r="F6142">
        <v>123020</v>
      </c>
      <c r="G6142" s="1" t="str">
        <f>_xll.BDS("SPX Index","CHAIN_TICKERS", "CHAIN_STRIKE_PX_OVRD",F6142, "CHAIN_PUT_CALL_TYPE_OVRD=P", "CHAIN_PERIODICITY_OVRD=M")</f>
        <v>SPX US 11/20/15 P2700</v>
      </c>
    </row>
    <row r="6143" spans="1:7" x14ac:dyDescent="0.25">
      <c r="A6143">
        <v>0</v>
      </c>
      <c r="B6143" s="9">
        <v>3.4246575342465754E-6</v>
      </c>
      <c r="C6143" s="9" t="str">
        <f t="shared" si="190"/>
        <v>$H$6170</v>
      </c>
      <c r="D6143" s="9" t="str">
        <f t="shared" si="191"/>
        <v>H6170</v>
      </c>
      <c r="F6143">
        <v>123040</v>
      </c>
      <c r="G6143" s="1" t="str">
        <f>_xll.BDS("SPX Index","CHAIN_TICKERS", "CHAIN_STRIKE_PX_OVRD",F6143, "CHAIN_PUT_CALL_TYPE_OVRD=P", "CHAIN_PERIODICITY_OVRD=M")</f>
        <v>SPX US 11/20/15 P2700</v>
      </c>
    </row>
    <row r="6144" spans="1:7" x14ac:dyDescent="0.25">
      <c r="A6144">
        <v>0</v>
      </c>
      <c r="B6144" s="9">
        <v>3.2876712328767123E-6</v>
      </c>
      <c r="C6144" s="9" t="str">
        <f t="shared" si="190"/>
        <v>$H$6171</v>
      </c>
      <c r="D6144" s="9" t="str">
        <f t="shared" si="191"/>
        <v>H6171</v>
      </c>
      <c r="F6144">
        <v>123060</v>
      </c>
      <c r="G6144" s="1" t="str">
        <f>_xll.BDS("SPX Index","CHAIN_TICKERS", "CHAIN_STRIKE_PX_OVRD",F6144, "CHAIN_PUT_CALL_TYPE_OVRD=P", "CHAIN_PERIODICITY_OVRD=M")</f>
        <v>SPX US 11/20/15 P2700</v>
      </c>
    </row>
    <row r="6145" spans="1:7" x14ac:dyDescent="0.25">
      <c r="A6145">
        <v>0</v>
      </c>
      <c r="B6145" s="9">
        <v>3.6164383561643837E-6</v>
      </c>
      <c r="C6145" s="9" t="str">
        <f t="shared" si="190"/>
        <v>$H$6172</v>
      </c>
      <c r="D6145" s="9" t="str">
        <f t="shared" si="191"/>
        <v>H6172</v>
      </c>
      <c r="F6145">
        <v>123080</v>
      </c>
      <c r="G6145" s="1" t="str">
        <f>_xll.BDS("SPX Index","CHAIN_TICKERS", "CHAIN_STRIKE_PX_OVRD",F6145, "CHAIN_PUT_CALL_TYPE_OVRD=P", "CHAIN_PERIODICITY_OVRD=M")</f>
        <v>SPX US 11/20/15 P2700</v>
      </c>
    </row>
    <row r="6146" spans="1:7" x14ac:dyDescent="0.25">
      <c r="A6146">
        <v>0</v>
      </c>
      <c r="B6146" s="9">
        <v>3.6986301369863018E-6</v>
      </c>
      <c r="C6146" s="9" t="str">
        <f t="shared" si="190"/>
        <v>$H$6173</v>
      </c>
      <c r="D6146" s="9" t="str">
        <f t="shared" si="191"/>
        <v>H6173</v>
      </c>
      <c r="F6146">
        <v>123100</v>
      </c>
      <c r="G6146" s="1" t="str">
        <f>_xll.BDS("SPX Index","CHAIN_TICKERS", "CHAIN_STRIKE_PX_OVRD",F6146, "CHAIN_PUT_CALL_TYPE_OVRD=P", "CHAIN_PERIODICITY_OVRD=M")</f>
        <v>SPX US 11/20/15 P2700</v>
      </c>
    </row>
    <row r="6147" spans="1:7" x14ac:dyDescent="0.25">
      <c r="A6147">
        <v>0</v>
      </c>
      <c r="B6147" s="9">
        <v>3.5068493150684931E-6</v>
      </c>
      <c r="C6147" s="9" t="str">
        <f t="shared" si="190"/>
        <v>$H$6174</v>
      </c>
      <c r="D6147" s="9" t="str">
        <f t="shared" si="191"/>
        <v>H6174</v>
      </c>
      <c r="F6147">
        <v>123120</v>
      </c>
      <c r="G6147" s="1" t="str">
        <f>_xll.BDS("SPX Index","CHAIN_TICKERS", "CHAIN_STRIKE_PX_OVRD",F6147, "CHAIN_PUT_CALL_TYPE_OVRD=P", "CHAIN_PERIODICITY_OVRD=M")</f>
        <v>SPX US 11/20/15 P2700</v>
      </c>
    </row>
    <row r="6148" spans="1:7" x14ac:dyDescent="0.25">
      <c r="A6148">
        <v>0</v>
      </c>
      <c r="B6148" s="9">
        <v>3.1780821917808221E-6</v>
      </c>
      <c r="C6148" s="9" t="str">
        <f t="shared" ref="C6148:C6211" si="192">ADDRESS(ROW(B6148)+MATCH(1,B6148:B6174),8)</f>
        <v>$H$6175</v>
      </c>
      <c r="D6148" s="9" t="str">
        <f t="shared" ref="D6148:D6211" si="193">"H"&amp;(ROW(B6148)+MATCH(1,B6148:B6174))</f>
        <v>H6175</v>
      </c>
      <c r="F6148">
        <v>123140</v>
      </c>
      <c r="G6148" s="1" t="str">
        <f>_xll.BDS("SPX Index","CHAIN_TICKERS", "CHAIN_STRIKE_PX_OVRD",F6148, "CHAIN_PUT_CALL_TYPE_OVRD=P", "CHAIN_PERIODICITY_OVRD=M")</f>
        <v>SPX US 11/20/15 P2700</v>
      </c>
    </row>
    <row r="6149" spans="1:7" x14ac:dyDescent="0.25">
      <c r="A6149">
        <v>0</v>
      </c>
      <c r="B6149" s="9">
        <v>2.9041095890410957E-6</v>
      </c>
      <c r="C6149" s="9" t="str">
        <f t="shared" si="192"/>
        <v>$H$6176</v>
      </c>
      <c r="D6149" s="9" t="str">
        <f t="shared" si="193"/>
        <v>H6176</v>
      </c>
      <c r="F6149">
        <v>123160</v>
      </c>
      <c r="G6149" s="1" t="str">
        <f>_xll.BDS("SPX Index","CHAIN_TICKERS", "CHAIN_STRIKE_PX_OVRD",F6149, "CHAIN_PUT_CALL_TYPE_OVRD=P", "CHAIN_PERIODICITY_OVRD=M")</f>
        <v>SPX US 11/20/15 P2700</v>
      </c>
    </row>
    <row r="6150" spans="1:7" x14ac:dyDescent="0.25">
      <c r="A6150">
        <v>0</v>
      </c>
      <c r="B6150" s="9">
        <v>3.3698630136986299E-6</v>
      </c>
      <c r="C6150" s="9" t="str">
        <f t="shared" si="192"/>
        <v>$H$6177</v>
      </c>
      <c r="D6150" s="9" t="str">
        <f t="shared" si="193"/>
        <v>H6177</v>
      </c>
      <c r="F6150">
        <v>123180</v>
      </c>
      <c r="G6150" s="1" t="str">
        <f>_xll.BDS("SPX Index","CHAIN_TICKERS", "CHAIN_STRIKE_PX_OVRD",F6150, "CHAIN_PUT_CALL_TYPE_OVRD=P", "CHAIN_PERIODICITY_OVRD=M")</f>
        <v>SPX US 11/20/15 P2700</v>
      </c>
    </row>
    <row r="6151" spans="1:7" x14ac:dyDescent="0.25">
      <c r="A6151">
        <v>0</v>
      </c>
      <c r="B6151" s="9">
        <v>3.3698630136986299E-6</v>
      </c>
      <c r="C6151" s="9" t="str">
        <f t="shared" si="192"/>
        <v>$H$6178</v>
      </c>
      <c r="D6151" s="9" t="str">
        <f t="shared" si="193"/>
        <v>H6178</v>
      </c>
      <c r="F6151">
        <v>123200</v>
      </c>
      <c r="G6151" s="1" t="str">
        <f>_xll.BDS("SPX Index","CHAIN_TICKERS", "CHAIN_STRIKE_PX_OVRD",F6151, "CHAIN_PUT_CALL_TYPE_OVRD=P", "CHAIN_PERIODICITY_OVRD=M")</f>
        <v>SPX US 11/20/15 P2700</v>
      </c>
    </row>
    <row r="6152" spans="1:7" x14ac:dyDescent="0.25">
      <c r="A6152">
        <v>0</v>
      </c>
      <c r="B6152" s="9">
        <v>3.2876712328767123E-6</v>
      </c>
      <c r="C6152" s="9" t="str">
        <f t="shared" si="192"/>
        <v>$H$6179</v>
      </c>
      <c r="D6152" s="9" t="str">
        <f t="shared" si="193"/>
        <v>H6179</v>
      </c>
      <c r="F6152">
        <v>123220</v>
      </c>
      <c r="G6152" s="1" t="str">
        <f>_xll.BDS("SPX Index","CHAIN_TICKERS", "CHAIN_STRIKE_PX_OVRD",F6152, "CHAIN_PUT_CALL_TYPE_OVRD=P", "CHAIN_PERIODICITY_OVRD=M")</f>
        <v>SPX US 11/20/15 P2700</v>
      </c>
    </row>
    <row r="6153" spans="1:7" x14ac:dyDescent="0.25">
      <c r="A6153">
        <v>0</v>
      </c>
      <c r="B6153" s="9">
        <v>3.2876712328767123E-6</v>
      </c>
      <c r="C6153" s="9" t="str">
        <f t="shared" si="192"/>
        <v>$H$6180</v>
      </c>
      <c r="D6153" s="9" t="str">
        <f t="shared" si="193"/>
        <v>H6180</v>
      </c>
      <c r="F6153">
        <v>123240</v>
      </c>
      <c r="G6153" s="1" t="str">
        <f>_xll.BDS("SPX Index","CHAIN_TICKERS", "CHAIN_STRIKE_PX_OVRD",F6153, "CHAIN_PUT_CALL_TYPE_OVRD=P", "CHAIN_PERIODICITY_OVRD=M")</f>
        <v>SPX US 11/20/15 P2700</v>
      </c>
    </row>
    <row r="6154" spans="1:7" x14ac:dyDescent="0.25">
      <c r="A6154">
        <v>0</v>
      </c>
      <c r="B6154" s="9">
        <v>3.1780821917808221E-6</v>
      </c>
      <c r="C6154" s="9" t="str">
        <f t="shared" si="192"/>
        <v>$H$6181</v>
      </c>
      <c r="D6154" s="9" t="str">
        <f t="shared" si="193"/>
        <v>H6181</v>
      </c>
      <c r="F6154">
        <v>123260</v>
      </c>
      <c r="G6154" s="1" t="str">
        <f>_xll.BDS("SPX Index","CHAIN_TICKERS", "CHAIN_STRIKE_PX_OVRD",F6154, "CHAIN_PUT_CALL_TYPE_OVRD=P", "CHAIN_PERIODICITY_OVRD=M")</f>
        <v>SPX US 11/20/15 P2700</v>
      </c>
    </row>
    <row r="6155" spans="1:7" x14ac:dyDescent="0.25">
      <c r="A6155">
        <v>0</v>
      </c>
      <c r="B6155" s="9">
        <v>3.4246575342465754E-6</v>
      </c>
      <c r="C6155" s="9" t="str">
        <f t="shared" si="192"/>
        <v>$H$6182</v>
      </c>
      <c r="D6155" s="9" t="str">
        <f t="shared" si="193"/>
        <v>H6182</v>
      </c>
      <c r="F6155">
        <v>123280</v>
      </c>
      <c r="G6155" s="1" t="str">
        <f>_xll.BDS("SPX Index","CHAIN_TICKERS", "CHAIN_STRIKE_PX_OVRD",F6155, "CHAIN_PUT_CALL_TYPE_OVRD=P", "CHAIN_PERIODICITY_OVRD=M")</f>
        <v>SPX US 11/20/15 P2700</v>
      </c>
    </row>
    <row r="6156" spans="1:7" x14ac:dyDescent="0.25">
      <c r="A6156">
        <v>0</v>
      </c>
      <c r="B6156" s="9">
        <v>3.6164383561643837E-6</v>
      </c>
      <c r="C6156" s="9" t="str">
        <f t="shared" si="192"/>
        <v>$H$6183</v>
      </c>
      <c r="D6156" s="9" t="str">
        <f t="shared" si="193"/>
        <v>H6183</v>
      </c>
      <c r="F6156">
        <v>123300</v>
      </c>
      <c r="G6156" s="1" t="str">
        <f>_xll.BDS("SPX Index","CHAIN_TICKERS", "CHAIN_STRIKE_PX_OVRD",F6156, "CHAIN_PUT_CALL_TYPE_OVRD=P", "CHAIN_PERIODICITY_OVRD=M")</f>
        <v>SPX US 11/20/15 P2700</v>
      </c>
    </row>
    <row r="6157" spans="1:7" x14ac:dyDescent="0.25">
      <c r="A6157">
        <v>0</v>
      </c>
      <c r="B6157" s="9">
        <v>3.5616438356164386E-6</v>
      </c>
      <c r="C6157" s="9" t="str">
        <f t="shared" si="192"/>
        <v>$H$6184</v>
      </c>
      <c r="D6157" s="9" t="str">
        <f t="shared" si="193"/>
        <v>H6184</v>
      </c>
      <c r="F6157">
        <v>123320</v>
      </c>
      <c r="G6157" s="1" t="str">
        <f>_xll.BDS("SPX Index","CHAIN_TICKERS", "CHAIN_STRIKE_PX_OVRD",F6157, "CHAIN_PUT_CALL_TYPE_OVRD=P", "CHAIN_PERIODICITY_OVRD=M")</f>
        <v>SPX US 11/20/15 P2700</v>
      </c>
    </row>
    <row r="6158" spans="1:7" x14ac:dyDescent="0.25">
      <c r="A6158">
        <v>0</v>
      </c>
      <c r="B6158" s="9">
        <v>3.5616438356164386E-6</v>
      </c>
      <c r="C6158" s="9" t="str">
        <f t="shared" si="192"/>
        <v>$H$6185</v>
      </c>
      <c r="D6158" s="9" t="str">
        <f t="shared" si="193"/>
        <v>H6185</v>
      </c>
      <c r="F6158">
        <v>123340</v>
      </c>
      <c r="G6158" s="1" t="str">
        <f>_xll.BDS("SPX Index","CHAIN_TICKERS", "CHAIN_STRIKE_PX_OVRD",F6158, "CHAIN_PUT_CALL_TYPE_OVRD=P", "CHAIN_PERIODICITY_OVRD=M")</f>
        <v>SPX US 11/20/15 P2700</v>
      </c>
    </row>
    <row r="6159" spans="1:7" x14ac:dyDescent="0.25">
      <c r="A6159">
        <v>0</v>
      </c>
      <c r="B6159" s="9">
        <v>3.6164383561643837E-6</v>
      </c>
      <c r="C6159" s="9" t="str">
        <f t="shared" si="192"/>
        <v>$H$6186</v>
      </c>
      <c r="D6159" s="9" t="str">
        <f t="shared" si="193"/>
        <v>H6186</v>
      </c>
      <c r="F6159">
        <v>123360</v>
      </c>
      <c r="G6159" s="1" t="str">
        <f>_xll.BDS("SPX Index","CHAIN_TICKERS", "CHAIN_STRIKE_PX_OVRD",F6159, "CHAIN_PUT_CALL_TYPE_OVRD=P", "CHAIN_PERIODICITY_OVRD=M")</f>
        <v>SPX US 11/20/15 P2700</v>
      </c>
    </row>
    <row r="6160" spans="1:7" x14ac:dyDescent="0.25">
      <c r="A6160">
        <v>0</v>
      </c>
      <c r="B6160" s="9">
        <v>3.7808219178082194E-6</v>
      </c>
      <c r="C6160" s="9" t="str">
        <f t="shared" si="192"/>
        <v>$H$6187</v>
      </c>
      <c r="D6160" s="9" t="str">
        <f t="shared" si="193"/>
        <v>H6187</v>
      </c>
      <c r="F6160">
        <v>123380</v>
      </c>
      <c r="G6160" s="1" t="str">
        <f>_xll.BDS("SPX Index","CHAIN_TICKERS", "CHAIN_STRIKE_PX_OVRD",F6160, "CHAIN_PUT_CALL_TYPE_OVRD=P", "CHAIN_PERIODICITY_OVRD=M")</f>
        <v>SPX US 11/20/15 P2700</v>
      </c>
    </row>
    <row r="6161" spans="1:7" x14ac:dyDescent="0.25">
      <c r="A6161">
        <v>0</v>
      </c>
      <c r="B6161" s="9">
        <v>3.7534246575342469E-6</v>
      </c>
      <c r="C6161" s="9" t="str">
        <f t="shared" si="192"/>
        <v>$H$6188</v>
      </c>
      <c r="D6161" s="9" t="str">
        <f t="shared" si="193"/>
        <v>H6188</v>
      </c>
      <c r="F6161">
        <v>123400</v>
      </c>
      <c r="G6161" s="1" t="str">
        <f>_xll.BDS("SPX Index","CHAIN_TICKERS", "CHAIN_STRIKE_PX_OVRD",F6161, "CHAIN_PUT_CALL_TYPE_OVRD=P", "CHAIN_PERIODICITY_OVRD=M")</f>
        <v>SPX US 11/20/15 P2700</v>
      </c>
    </row>
    <row r="6162" spans="1:7" x14ac:dyDescent="0.25">
      <c r="A6162">
        <v>3</v>
      </c>
      <c r="B6162" s="9">
        <v>3.7808219178082194E-6</v>
      </c>
      <c r="C6162" s="9" t="str">
        <f t="shared" si="192"/>
        <v>$H$6189</v>
      </c>
      <c r="D6162" s="9" t="str">
        <f t="shared" si="193"/>
        <v>H6189</v>
      </c>
      <c r="F6162">
        <v>123420</v>
      </c>
      <c r="G6162" s="1" t="str">
        <f>_xll.BDS("SPX Index","CHAIN_TICKERS", "CHAIN_STRIKE_PX_OVRD",F6162, "CHAIN_PUT_CALL_TYPE_OVRD=P", "CHAIN_PERIODICITY_OVRD=M")</f>
        <v>SPX US 11/20/15 P2700</v>
      </c>
    </row>
    <row r="6163" spans="1:7" x14ac:dyDescent="0.25">
      <c r="A6163">
        <v>0</v>
      </c>
      <c r="B6163" s="9">
        <v>3.6986301369863018E-6</v>
      </c>
      <c r="C6163" s="9" t="str">
        <f t="shared" si="192"/>
        <v>$H$6190</v>
      </c>
      <c r="D6163" s="9" t="str">
        <f t="shared" si="193"/>
        <v>H6190</v>
      </c>
      <c r="F6163">
        <v>123440</v>
      </c>
      <c r="G6163" s="1" t="str">
        <f>_xll.BDS("SPX Index","CHAIN_TICKERS", "CHAIN_STRIKE_PX_OVRD",F6163, "CHAIN_PUT_CALL_TYPE_OVRD=P", "CHAIN_PERIODICITY_OVRD=M")</f>
        <v>SPX US 11/20/15 P2700</v>
      </c>
    </row>
    <row r="6164" spans="1:7" x14ac:dyDescent="0.25">
      <c r="A6164">
        <v>0</v>
      </c>
      <c r="B6164" s="9">
        <v>3.5616438356164386E-6</v>
      </c>
      <c r="C6164" s="9" t="str">
        <f t="shared" si="192"/>
        <v>$H$6191</v>
      </c>
      <c r="D6164" s="9" t="str">
        <f t="shared" si="193"/>
        <v>H6191</v>
      </c>
      <c r="F6164">
        <v>123460</v>
      </c>
      <c r="G6164" s="1" t="str">
        <f>_xll.BDS("SPX Index","CHAIN_TICKERS", "CHAIN_STRIKE_PX_OVRD",F6164, "CHAIN_PUT_CALL_TYPE_OVRD=P", "CHAIN_PERIODICITY_OVRD=M")</f>
        <v>SPX US 11/20/15 P2700</v>
      </c>
    </row>
    <row r="6165" spans="1:7" x14ac:dyDescent="0.25">
      <c r="A6165">
        <v>0</v>
      </c>
      <c r="B6165" s="9">
        <v>3.8630136986301362E-6</v>
      </c>
      <c r="C6165" s="9" t="str">
        <f t="shared" si="192"/>
        <v>$H$6192</v>
      </c>
      <c r="D6165" s="9" t="str">
        <f t="shared" si="193"/>
        <v>H6192</v>
      </c>
      <c r="F6165">
        <v>123480</v>
      </c>
      <c r="G6165" s="1" t="str">
        <f>_xll.BDS("SPX Index","CHAIN_TICKERS", "CHAIN_STRIKE_PX_OVRD",F6165, "CHAIN_PUT_CALL_TYPE_OVRD=P", "CHAIN_PERIODICITY_OVRD=M")</f>
        <v>SPX US 11/20/15 P2700</v>
      </c>
    </row>
    <row r="6166" spans="1:7" x14ac:dyDescent="0.25">
      <c r="A6166">
        <v>0</v>
      </c>
      <c r="B6166" s="9">
        <v>4.3013698630136987E-6</v>
      </c>
      <c r="C6166" s="9" t="str">
        <f t="shared" si="192"/>
        <v>$H$6193</v>
      </c>
      <c r="D6166" s="9" t="str">
        <f t="shared" si="193"/>
        <v>H6193</v>
      </c>
      <c r="F6166">
        <v>123500</v>
      </c>
      <c r="G6166" s="1" t="str">
        <f>_xll.BDS("SPX Index","CHAIN_TICKERS", "CHAIN_STRIKE_PX_OVRD",F6166, "CHAIN_PUT_CALL_TYPE_OVRD=P", "CHAIN_PERIODICITY_OVRD=M")</f>
        <v>SPX US 11/20/15 P2700</v>
      </c>
    </row>
    <row r="6167" spans="1:7" x14ac:dyDescent="0.25">
      <c r="A6167">
        <v>0</v>
      </c>
      <c r="B6167" s="9">
        <v>4.3013698630136987E-6</v>
      </c>
      <c r="C6167" s="9" t="str">
        <f t="shared" si="192"/>
        <v>$H$6194</v>
      </c>
      <c r="D6167" s="9" t="str">
        <f t="shared" si="193"/>
        <v>H6194</v>
      </c>
      <c r="F6167">
        <v>123520</v>
      </c>
      <c r="G6167" s="1" t="str">
        <f>_xll.BDS("SPX Index","CHAIN_TICKERS", "CHAIN_STRIKE_PX_OVRD",F6167, "CHAIN_PUT_CALL_TYPE_OVRD=P", "CHAIN_PERIODICITY_OVRD=M")</f>
        <v>SPX US 11/20/15 P2700</v>
      </c>
    </row>
    <row r="6168" spans="1:7" x14ac:dyDescent="0.25">
      <c r="A6168">
        <v>0</v>
      </c>
      <c r="B6168" s="9">
        <v>4.3835616438356164E-6</v>
      </c>
      <c r="C6168" s="9" t="str">
        <f t="shared" si="192"/>
        <v>$H$6195</v>
      </c>
      <c r="D6168" s="9" t="str">
        <f t="shared" si="193"/>
        <v>H6195</v>
      </c>
      <c r="F6168">
        <v>123540</v>
      </c>
      <c r="G6168" s="1" t="str">
        <f>_xll.BDS("SPX Index","CHAIN_TICKERS", "CHAIN_STRIKE_PX_OVRD",F6168, "CHAIN_PUT_CALL_TYPE_OVRD=P", "CHAIN_PERIODICITY_OVRD=M")</f>
        <v>SPX US 11/20/15 P2700</v>
      </c>
    </row>
    <row r="6169" spans="1:7" x14ac:dyDescent="0.25">
      <c r="A6169">
        <v>0</v>
      </c>
      <c r="B6169" s="9">
        <v>4.5205479452054799E-6</v>
      </c>
      <c r="C6169" s="9" t="str">
        <f t="shared" si="192"/>
        <v>$H$6196</v>
      </c>
      <c r="D6169" s="9" t="str">
        <f t="shared" si="193"/>
        <v>H6196</v>
      </c>
      <c r="F6169">
        <v>123560</v>
      </c>
      <c r="G6169" s="1" t="str">
        <f>_xll.BDS("SPX Index","CHAIN_TICKERS", "CHAIN_STRIKE_PX_OVRD",F6169, "CHAIN_PUT_CALL_TYPE_OVRD=P", "CHAIN_PERIODICITY_OVRD=M")</f>
        <v>SPX US 11/20/15 P2700</v>
      </c>
    </row>
    <row r="6170" spans="1:7" x14ac:dyDescent="0.25">
      <c r="A6170">
        <v>0</v>
      </c>
      <c r="B6170" s="9">
        <v>4.4109589041095889E-6</v>
      </c>
      <c r="C6170" s="9" t="str">
        <f t="shared" si="192"/>
        <v>$H$6197</v>
      </c>
      <c r="D6170" s="9" t="str">
        <f t="shared" si="193"/>
        <v>H6197</v>
      </c>
      <c r="F6170">
        <v>123580</v>
      </c>
      <c r="G6170" s="1" t="str">
        <f>_xll.BDS("SPX Index","CHAIN_TICKERS", "CHAIN_STRIKE_PX_OVRD",F6170, "CHAIN_PUT_CALL_TYPE_OVRD=P", "CHAIN_PERIODICITY_OVRD=M")</f>
        <v>SPX US 11/20/15 P2700</v>
      </c>
    </row>
    <row r="6171" spans="1:7" x14ac:dyDescent="0.25">
      <c r="A6171">
        <v>0</v>
      </c>
      <c r="B6171" s="9">
        <v>4.10958904109589E-6</v>
      </c>
      <c r="C6171" s="9" t="str">
        <f t="shared" si="192"/>
        <v>$H$6198</v>
      </c>
      <c r="D6171" s="9" t="str">
        <f t="shared" si="193"/>
        <v>H6198</v>
      </c>
      <c r="F6171">
        <v>123600</v>
      </c>
      <c r="G6171" s="1" t="str">
        <f>_xll.BDS("SPX Index","CHAIN_TICKERS", "CHAIN_STRIKE_PX_OVRD",F6171, "CHAIN_PUT_CALL_TYPE_OVRD=P", "CHAIN_PERIODICITY_OVRD=M")</f>
        <v>SPX US 11/20/15 P2700</v>
      </c>
    </row>
    <row r="6172" spans="1:7" x14ac:dyDescent="0.25">
      <c r="A6172">
        <v>0</v>
      </c>
      <c r="B6172" s="9">
        <v>3.7534246575342469E-6</v>
      </c>
      <c r="C6172" s="9" t="str">
        <f t="shared" si="192"/>
        <v>$H$6199</v>
      </c>
      <c r="D6172" s="9" t="str">
        <f t="shared" si="193"/>
        <v>H6199</v>
      </c>
      <c r="F6172">
        <v>123620</v>
      </c>
      <c r="G6172" s="1" t="str">
        <f>_xll.BDS("SPX Index","CHAIN_TICKERS", "CHAIN_STRIKE_PX_OVRD",F6172, "CHAIN_PUT_CALL_TYPE_OVRD=P", "CHAIN_PERIODICITY_OVRD=M")</f>
        <v>SPX US 11/20/15 P2700</v>
      </c>
    </row>
    <row r="6173" spans="1:7" x14ac:dyDescent="0.25">
      <c r="A6173">
        <v>0</v>
      </c>
      <c r="B6173" s="9">
        <v>3.5616438356164386E-6</v>
      </c>
      <c r="C6173" s="9" t="str">
        <f t="shared" si="192"/>
        <v>$H$6200</v>
      </c>
      <c r="D6173" s="9" t="str">
        <f t="shared" si="193"/>
        <v>H6200</v>
      </c>
      <c r="F6173">
        <v>123640</v>
      </c>
      <c r="G6173" s="1" t="str">
        <f>_xll.BDS("SPX Index","CHAIN_TICKERS", "CHAIN_STRIKE_PX_OVRD",F6173, "CHAIN_PUT_CALL_TYPE_OVRD=P", "CHAIN_PERIODICITY_OVRD=M")</f>
        <v>SPX US 11/20/15 P2700</v>
      </c>
    </row>
    <row r="6174" spans="1:7" x14ac:dyDescent="0.25">
      <c r="A6174">
        <v>0</v>
      </c>
      <c r="B6174" s="9">
        <v>3.8904109589041096E-6</v>
      </c>
      <c r="C6174" s="9" t="str">
        <f t="shared" si="192"/>
        <v>$H$6201</v>
      </c>
      <c r="D6174" s="9" t="str">
        <f t="shared" si="193"/>
        <v>H6201</v>
      </c>
      <c r="F6174">
        <v>123660</v>
      </c>
      <c r="G6174" s="1" t="str">
        <f>_xll.BDS("SPX Index","CHAIN_TICKERS", "CHAIN_STRIKE_PX_OVRD",F6174, "CHAIN_PUT_CALL_TYPE_OVRD=P", "CHAIN_PERIODICITY_OVRD=M")</f>
        <v>SPX US 11/20/15 P2700</v>
      </c>
    </row>
    <row r="6175" spans="1:7" x14ac:dyDescent="0.25">
      <c r="A6175">
        <v>0</v>
      </c>
      <c r="B6175" s="9">
        <v>3.8356164383561645E-6</v>
      </c>
      <c r="C6175" s="9" t="str">
        <f t="shared" si="192"/>
        <v>$H$6202</v>
      </c>
      <c r="D6175" s="9" t="str">
        <f t="shared" si="193"/>
        <v>H6202</v>
      </c>
      <c r="F6175">
        <v>123680</v>
      </c>
      <c r="G6175" s="1" t="str">
        <f>_xll.BDS("SPX Index","CHAIN_TICKERS", "CHAIN_STRIKE_PX_OVRD",F6175, "CHAIN_PUT_CALL_TYPE_OVRD=P", "CHAIN_PERIODICITY_OVRD=M")</f>
        <v>SPX US 11/20/15 P2700</v>
      </c>
    </row>
    <row r="6176" spans="1:7" x14ac:dyDescent="0.25">
      <c r="A6176">
        <v>0</v>
      </c>
      <c r="B6176" s="9">
        <v>3.8356164383561645E-6</v>
      </c>
      <c r="C6176" s="9" t="str">
        <f t="shared" si="192"/>
        <v>$H$6203</v>
      </c>
      <c r="D6176" s="9" t="str">
        <f t="shared" si="193"/>
        <v>H6203</v>
      </c>
      <c r="F6176">
        <v>123700</v>
      </c>
      <c r="G6176" s="1" t="str">
        <f>_xll.BDS("SPX Index","CHAIN_TICKERS", "CHAIN_STRIKE_PX_OVRD",F6176, "CHAIN_PUT_CALL_TYPE_OVRD=P", "CHAIN_PERIODICITY_OVRD=M")</f>
        <v>SPX US 11/20/15 P2700</v>
      </c>
    </row>
    <row r="6177" spans="1:7" x14ac:dyDescent="0.25">
      <c r="A6177">
        <v>0</v>
      </c>
      <c r="B6177" s="9">
        <v>3.3424657534246574E-6</v>
      </c>
      <c r="C6177" s="9" t="str">
        <f t="shared" si="192"/>
        <v>$H$6204</v>
      </c>
      <c r="D6177" s="9" t="str">
        <f t="shared" si="193"/>
        <v>H6204</v>
      </c>
      <c r="F6177">
        <v>123720</v>
      </c>
      <c r="G6177" s="1" t="str">
        <f>_xll.BDS("SPX Index","CHAIN_TICKERS", "CHAIN_STRIKE_PX_OVRD",F6177, "CHAIN_PUT_CALL_TYPE_OVRD=P", "CHAIN_PERIODICITY_OVRD=M")</f>
        <v>SPX US 11/20/15 P2700</v>
      </c>
    </row>
    <row r="6178" spans="1:7" x14ac:dyDescent="0.25">
      <c r="A6178">
        <v>0</v>
      </c>
      <c r="B6178" s="9">
        <v>3.4246575342465754E-6</v>
      </c>
      <c r="C6178" s="9" t="str">
        <f t="shared" si="192"/>
        <v>$H$6205</v>
      </c>
      <c r="D6178" s="9" t="str">
        <f t="shared" si="193"/>
        <v>H6205</v>
      </c>
      <c r="F6178">
        <v>123740</v>
      </c>
      <c r="G6178" s="1" t="str">
        <f>_xll.BDS("SPX Index","CHAIN_TICKERS", "CHAIN_STRIKE_PX_OVRD",F6178, "CHAIN_PUT_CALL_TYPE_OVRD=P", "CHAIN_PERIODICITY_OVRD=M")</f>
        <v>SPX US 11/20/15 P2700</v>
      </c>
    </row>
    <row r="6179" spans="1:7" x14ac:dyDescent="0.25">
      <c r="A6179">
        <v>0</v>
      </c>
      <c r="B6179" s="9">
        <v>3.8904109589041096E-6</v>
      </c>
      <c r="C6179" s="9" t="str">
        <f t="shared" si="192"/>
        <v>$H$6206</v>
      </c>
      <c r="D6179" s="9" t="str">
        <f t="shared" si="193"/>
        <v>H6206</v>
      </c>
      <c r="F6179">
        <v>123760</v>
      </c>
      <c r="G6179" s="1" t="str">
        <f>_xll.BDS("SPX Index","CHAIN_TICKERS", "CHAIN_STRIKE_PX_OVRD",F6179, "CHAIN_PUT_CALL_TYPE_OVRD=P", "CHAIN_PERIODICITY_OVRD=M")</f>
        <v>SPX US 11/20/15 P2700</v>
      </c>
    </row>
    <row r="6180" spans="1:7" x14ac:dyDescent="0.25">
      <c r="A6180">
        <v>0</v>
      </c>
      <c r="B6180" s="9">
        <v>3.8356164383561645E-6</v>
      </c>
      <c r="C6180" s="9" t="str">
        <f t="shared" si="192"/>
        <v>$H$6207</v>
      </c>
      <c r="D6180" s="9" t="str">
        <f t="shared" si="193"/>
        <v>H6207</v>
      </c>
      <c r="F6180">
        <v>123780</v>
      </c>
      <c r="G6180" s="1" t="str">
        <f>_xll.BDS("SPX Index","CHAIN_TICKERS", "CHAIN_STRIKE_PX_OVRD",F6180, "CHAIN_PUT_CALL_TYPE_OVRD=P", "CHAIN_PERIODICITY_OVRD=M")</f>
        <v>SPX US 11/20/15 P2700</v>
      </c>
    </row>
    <row r="6181" spans="1:7" x14ac:dyDescent="0.25">
      <c r="A6181">
        <v>1</v>
      </c>
      <c r="B6181" s="9">
        <v>3.5616438356164386E-6</v>
      </c>
      <c r="C6181" s="9" t="str">
        <f t="shared" si="192"/>
        <v>$H$6208</v>
      </c>
      <c r="D6181" s="9" t="str">
        <f t="shared" si="193"/>
        <v>H6208</v>
      </c>
      <c r="F6181">
        <v>123800</v>
      </c>
      <c r="G6181" s="1" t="str">
        <f>_xll.BDS("SPX Index","CHAIN_TICKERS", "CHAIN_STRIKE_PX_OVRD",F6181, "CHAIN_PUT_CALL_TYPE_OVRD=P", "CHAIN_PERIODICITY_OVRD=M")</f>
        <v>SPX US 11/20/15 P2700</v>
      </c>
    </row>
    <row r="6182" spans="1:7" x14ac:dyDescent="0.25">
      <c r="A6182">
        <v>0</v>
      </c>
      <c r="B6182" s="9">
        <v>2.9041095890410957E-6</v>
      </c>
      <c r="C6182" s="9" t="str">
        <f t="shared" si="192"/>
        <v>$H$6209</v>
      </c>
      <c r="D6182" s="9" t="str">
        <f t="shared" si="193"/>
        <v>H6209</v>
      </c>
      <c r="F6182">
        <v>123820</v>
      </c>
      <c r="G6182" s="1" t="str">
        <f>_xll.BDS("SPX Index","CHAIN_TICKERS", "CHAIN_STRIKE_PX_OVRD",F6182, "CHAIN_PUT_CALL_TYPE_OVRD=P", "CHAIN_PERIODICITY_OVRD=M")</f>
        <v>SPX US 11/20/15 P2700</v>
      </c>
    </row>
    <row r="6183" spans="1:7" x14ac:dyDescent="0.25">
      <c r="A6183">
        <v>0</v>
      </c>
      <c r="B6183" s="9">
        <v>2.9041095890410957E-6</v>
      </c>
      <c r="C6183" s="9" t="str">
        <f t="shared" si="192"/>
        <v>$H$6210</v>
      </c>
      <c r="D6183" s="9" t="str">
        <f t="shared" si="193"/>
        <v>H6210</v>
      </c>
      <c r="F6183">
        <v>123840</v>
      </c>
      <c r="G6183" s="1" t="str">
        <f>_xll.BDS("SPX Index","CHAIN_TICKERS", "CHAIN_STRIKE_PX_OVRD",F6183, "CHAIN_PUT_CALL_TYPE_OVRD=P", "CHAIN_PERIODICITY_OVRD=M")</f>
        <v>SPX US 11/20/15 P2700</v>
      </c>
    </row>
    <row r="6184" spans="1:7" x14ac:dyDescent="0.25">
      <c r="A6184">
        <v>0</v>
      </c>
      <c r="B6184" s="9">
        <v>3.7534246575342469E-6</v>
      </c>
      <c r="C6184" s="9" t="str">
        <f t="shared" si="192"/>
        <v>$H$6211</v>
      </c>
      <c r="D6184" s="9" t="str">
        <f t="shared" si="193"/>
        <v>H6211</v>
      </c>
      <c r="F6184">
        <v>123860</v>
      </c>
      <c r="G6184" s="1" t="str">
        <f>_xll.BDS("SPX Index","CHAIN_TICKERS", "CHAIN_STRIKE_PX_OVRD",F6184, "CHAIN_PUT_CALL_TYPE_OVRD=P", "CHAIN_PERIODICITY_OVRD=M")</f>
        <v>SPX US 11/20/15 P2700</v>
      </c>
    </row>
    <row r="6185" spans="1:7" x14ac:dyDescent="0.25">
      <c r="A6185">
        <v>0</v>
      </c>
      <c r="B6185" s="9">
        <v>3.6986301369863018E-6</v>
      </c>
      <c r="C6185" s="9" t="str">
        <f t="shared" si="192"/>
        <v>$H$6212</v>
      </c>
      <c r="D6185" s="9" t="str">
        <f t="shared" si="193"/>
        <v>H6212</v>
      </c>
      <c r="F6185">
        <v>123880</v>
      </c>
      <c r="G6185" s="1" t="str">
        <f>_xll.BDS("SPX Index","CHAIN_TICKERS", "CHAIN_STRIKE_PX_OVRD",F6185, "CHAIN_PUT_CALL_TYPE_OVRD=P", "CHAIN_PERIODICITY_OVRD=M")</f>
        <v>SPX US 11/20/15 P2700</v>
      </c>
    </row>
    <row r="6186" spans="1:7" x14ac:dyDescent="0.25">
      <c r="A6186">
        <v>0</v>
      </c>
      <c r="B6186" s="9">
        <v>3.7534246575342469E-6</v>
      </c>
      <c r="C6186" s="9" t="str">
        <f t="shared" si="192"/>
        <v>$H$6213</v>
      </c>
      <c r="D6186" s="9" t="str">
        <f t="shared" si="193"/>
        <v>H6213</v>
      </c>
      <c r="F6186">
        <v>123900</v>
      </c>
      <c r="G6186" s="1" t="str">
        <f>_xll.BDS("SPX Index","CHAIN_TICKERS", "CHAIN_STRIKE_PX_OVRD",F6186, "CHAIN_PUT_CALL_TYPE_OVRD=P", "CHAIN_PERIODICITY_OVRD=M")</f>
        <v>SPX US 11/20/15 P2700</v>
      </c>
    </row>
    <row r="6187" spans="1:7" x14ac:dyDescent="0.25">
      <c r="A6187">
        <v>0</v>
      </c>
      <c r="B6187" s="9">
        <v>3.5890410958904112E-6</v>
      </c>
      <c r="C6187" s="9" t="str">
        <f t="shared" si="192"/>
        <v>$H$6214</v>
      </c>
      <c r="D6187" s="9" t="str">
        <f t="shared" si="193"/>
        <v>H6214</v>
      </c>
      <c r="F6187">
        <v>123920</v>
      </c>
      <c r="G6187" s="1" t="str">
        <f>_xll.BDS("SPX Index","CHAIN_TICKERS", "CHAIN_STRIKE_PX_OVRD",F6187, "CHAIN_PUT_CALL_TYPE_OVRD=P", "CHAIN_PERIODICITY_OVRD=M")</f>
        <v>SPX US 11/20/15 P2700</v>
      </c>
    </row>
    <row r="6188" spans="1:7" x14ac:dyDescent="0.25">
      <c r="A6188">
        <v>0</v>
      </c>
      <c r="B6188" s="9">
        <v>3.9178082191780822E-6</v>
      </c>
      <c r="C6188" s="9" t="str">
        <f t="shared" si="192"/>
        <v>$H$6215</v>
      </c>
      <c r="D6188" s="9" t="str">
        <f t="shared" si="193"/>
        <v>H6215</v>
      </c>
      <c r="F6188">
        <v>123940</v>
      </c>
      <c r="G6188" s="1" t="str">
        <f>_xll.BDS("SPX Index","CHAIN_TICKERS", "CHAIN_STRIKE_PX_OVRD",F6188, "CHAIN_PUT_CALL_TYPE_OVRD=P", "CHAIN_PERIODICITY_OVRD=M")</f>
        <v>SPX US 11/20/15 P2700</v>
      </c>
    </row>
    <row r="6189" spans="1:7" x14ac:dyDescent="0.25">
      <c r="A6189">
        <v>0</v>
      </c>
      <c r="B6189" s="9">
        <v>3.4246575342465754E-6</v>
      </c>
      <c r="C6189" s="9" t="str">
        <f t="shared" si="192"/>
        <v>$H$6216</v>
      </c>
      <c r="D6189" s="9" t="str">
        <f t="shared" si="193"/>
        <v>H6216</v>
      </c>
      <c r="F6189">
        <v>123960</v>
      </c>
      <c r="G6189" s="1" t="str">
        <f>_xll.BDS("SPX Index","CHAIN_TICKERS", "CHAIN_STRIKE_PX_OVRD",F6189, "CHAIN_PUT_CALL_TYPE_OVRD=P", "CHAIN_PERIODICITY_OVRD=M")</f>
        <v>SPX US 11/20/15 P2700</v>
      </c>
    </row>
    <row r="6190" spans="1:7" x14ac:dyDescent="0.25">
      <c r="A6190">
        <v>0</v>
      </c>
      <c r="B6190" s="9">
        <v>3.095890410958904E-6</v>
      </c>
      <c r="C6190" s="9" t="str">
        <f t="shared" si="192"/>
        <v>$H$6217</v>
      </c>
      <c r="D6190" s="9" t="str">
        <f t="shared" si="193"/>
        <v>H6217</v>
      </c>
      <c r="F6190">
        <v>123980</v>
      </c>
      <c r="G6190" s="1" t="str">
        <f>_xll.BDS("SPX Index","CHAIN_TICKERS", "CHAIN_STRIKE_PX_OVRD",F6190, "CHAIN_PUT_CALL_TYPE_OVRD=P", "CHAIN_PERIODICITY_OVRD=M")</f>
        <v>SPX US 11/20/15 P2700</v>
      </c>
    </row>
    <row r="6191" spans="1:7" x14ac:dyDescent="0.25">
      <c r="A6191">
        <v>0</v>
      </c>
      <c r="B6191" s="9">
        <v>3.4246575342465754E-6</v>
      </c>
      <c r="C6191" s="9" t="str">
        <f t="shared" si="192"/>
        <v>$H$6218</v>
      </c>
      <c r="D6191" s="9" t="str">
        <f t="shared" si="193"/>
        <v>H6218</v>
      </c>
      <c r="F6191">
        <v>124000</v>
      </c>
      <c r="G6191" s="1" t="str">
        <f>_xll.BDS("SPX Index","CHAIN_TICKERS", "CHAIN_STRIKE_PX_OVRD",F6191, "CHAIN_PUT_CALL_TYPE_OVRD=P", "CHAIN_PERIODICITY_OVRD=M")</f>
        <v>SPX US 11/20/15 P2700</v>
      </c>
    </row>
    <row r="6192" spans="1:7" x14ac:dyDescent="0.25">
      <c r="A6192">
        <v>0</v>
      </c>
      <c r="B6192" s="9">
        <v>3.4246575342465754E-6</v>
      </c>
      <c r="C6192" s="9" t="str">
        <f t="shared" si="192"/>
        <v>$H$6219</v>
      </c>
      <c r="D6192" s="9" t="str">
        <f t="shared" si="193"/>
        <v>H6219</v>
      </c>
      <c r="F6192">
        <v>124020</v>
      </c>
      <c r="G6192" s="1" t="str">
        <f>_xll.BDS("SPX Index","CHAIN_TICKERS", "CHAIN_STRIKE_PX_OVRD",F6192, "CHAIN_PUT_CALL_TYPE_OVRD=P", "CHAIN_PERIODICITY_OVRD=M")</f>
        <v>SPX US 11/20/15 P2700</v>
      </c>
    </row>
    <row r="6193" spans="1:7" x14ac:dyDescent="0.25">
      <c r="A6193">
        <v>0</v>
      </c>
      <c r="B6193" s="9">
        <v>3.8356164383561645E-6</v>
      </c>
      <c r="C6193" s="9" t="str">
        <f t="shared" si="192"/>
        <v>$H$6220</v>
      </c>
      <c r="D6193" s="9" t="str">
        <f t="shared" si="193"/>
        <v>H6220</v>
      </c>
      <c r="F6193">
        <v>124040</v>
      </c>
      <c r="G6193" s="1" t="str">
        <f>_xll.BDS("SPX Index","CHAIN_TICKERS", "CHAIN_STRIKE_PX_OVRD",F6193, "CHAIN_PUT_CALL_TYPE_OVRD=P", "CHAIN_PERIODICITY_OVRD=M")</f>
        <v>SPX US 11/20/15 P2700</v>
      </c>
    </row>
    <row r="6194" spans="1:7" x14ac:dyDescent="0.25">
      <c r="A6194">
        <v>0</v>
      </c>
      <c r="B6194" s="9">
        <v>3.8356164383561645E-6</v>
      </c>
      <c r="C6194" s="9" t="str">
        <f t="shared" si="192"/>
        <v>$H$6221</v>
      </c>
      <c r="D6194" s="9" t="str">
        <f t="shared" si="193"/>
        <v>H6221</v>
      </c>
      <c r="F6194">
        <v>124060</v>
      </c>
      <c r="G6194" s="1" t="str">
        <f>_xll.BDS("SPX Index","CHAIN_TICKERS", "CHAIN_STRIKE_PX_OVRD",F6194, "CHAIN_PUT_CALL_TYPE_OVRD=P", "CHAIN_PERIODICITY_OVRD=M")</f>
        <v>SPX US 11/20/15 P2700</v>
      </c>
    </row>
    <row r="6195" spans="1:7" x14ac:dyDescent="0.25">
      <c r="A6195">
        <v>0</v>
      </c>
      <c r="B6195" s="9">
        <v>3.9726027397260273E-6</v>
      </c>
      <c r="C6195" s="9" t="str">
        <f t="shared" si="192"/>
        <v>$H$6222</v>
      </c>
      <c r="D6195" s="9" t="str">
        <f t="shared" si="193"/>
        <v>H6222</v>
      </c>
      <c r="F6195">
        <v>124080</v>
      </c>
      <c r="G6195" s="1" t="str">
        <f>_xll.BDS("SPX Index","CHAIN_TICKERS", "CHAIN_STRIKE_PX_OVRD",F6195, "CHAIN_PUT_CALL_TYPE_OVRD=P", "CHAIN_PERIODICITY_OVRD=M")</f>
        <v>SPX US 11/20/15 P2700</v>
      </c>
    </row>
    <row r="6196" spans="1:7" x14ac:dyDescent="0.25">
      <c r="A6196">
        <v>0</v>
      </c>
      <c r="B6196" s="9">
        <v>3.8356164383561645E-6</v>
      </c>
      <c r="C6196" s="9" t="str">
        <f t="shared" si="192"/>
        <v>$H$6223</v>
      </c>
      <c r="D6196" s="9" t="str">
        <f t="shared" si="193"/>
        <v>H6223</v>
      </c>
      <c r="F6196">
        <v>124100</v>
      </c>
      <c r="G6196" s="1" t="str">
        <f>_xll.BDS("SPX Index","CHAIN_TICKERS", "CHAIN_STRIKE_PX_OVRD",F6196, "CHAIN_PUT_CALL_TYPE_OVRD=P", "CHAIN_PERIODICITY_OVRD=M")</f>
        <v>SPX US 11/20/15 P2700</v>
      </c>
    </row>
    <row r="6197" spans="1:7" x14ac:dyDescent="0.25">
      <c r="A6197">
        <v>0</v>
      </c>
      <c r="B6197" s="9">
        <v>3.8356164383561645E-6</v>
      </c>
      <c r="C6197" s="9" t="str">
        <f t="shared" si="192"/>
        <v>$H$6224</v>
      </c>
      <c r="D6197" s="9" t="str">
        <f t="shared" si="193"/>
        <v>H6224</v>
      </c>
      <c r="F6197">
        <v>124120</v>
      </c>
      <c r="G6197" s="1" t="str">
        <f>_xll.BDS("SPX Index","CHAIN_TICKERS", "CHAIN_STRIKE_PX_OVRD",F6197, "CHAIN_PUT_CALL_TYPE_OVRD=P", "CHAIN_PERIODICITY_OVRD=M")</f>
        <v>SPX US 11/20/15 P2700</v>
      </c>
    </row>
    <row r="6198" spans="1:7" x14ac:dyDescent="0.25">
      <c r="A6198">
        <v>0</v>
      </c>
      <c r="B6198" s="9">
        <v>4.10958904109589E-6</v>
      </c>
      <c r="C6198" s="9" t="str">
        <f t="shared" si="192"/>
        <v>$H$6225</v>
      </c>
      <c r="D6198" s="9" t="str">
        <f t="shared" si="193"/>
        <v>H6225</v>
      </c>
      <c r="F6198">
        <v>124140</v>
      </c>
      <c r="G6198" s="1" t="str">
        <f>_xll.BDS("SPX Index","CHAIN_TICKERS", "CHAIN_STRIKE_PX_OVRD",F6198, "CHAIN_PUT_CALL_TYPE_OVRD=P", "CHAIN_PERIODICITY_OVRD=M")</f>
        <v>SPX US 11/20/15 P2700</v>
      </c>
    </row>
    <row r="6199" spans="1:7" x14ac:dyDescent="0.25">
      <c r="A6199">
        <v>0</v>
      </c>
      <c r="B6199" s="9">
        <v>4.0273972602739724E-6</v>
      </c>
      <c r="C6199" s="9" t="str">
        <f t="shared" si="192"/>
        <v>$H$6226</v>
      </c>
      <c r="D6199" s="9" t="str">
        <f t="shared" si="193"/>
        <v>H6226</v>
      </c>
      <c r="F6199">
        <v>124160</v>
      </c>
      <c r="G6199" s="1" t="str">
        <f>_xll.BDS("SPX Index","CHAIN_TICKERS", "CHAIN_STRIKE_PX_OVRD",F6199, "CHAIN_PUT_CALL_TYPE_OVRD=P", "CHAIN_PERIODICITY_OVRD=M")</f>
        <v>SPX US 11/20/15 P2700</v>
      </c>
    </row>
    <row r="6200" spans="1:7" x14ac:dyDescent="0.25">
      <c r="A6200">
        <v>0</v>
      </c>
      <c r="B6200" s="9">
        <v>3.9726027397260273E-6</v>
      </c>
      <c r="C6200" s="9" t="str">
        <f t="shared" si="192"/>
        <v>$H$6227</v>
      </c>
      <c r="D6200" s="9" t="str">
        <f t="shared" si="193"/>
        <v>H6227</v>
      </c>
      <c r="F6200">
        <v>124180</v>
      </c>
      <c r="G6200" s="1" t="str">
        <f>_xll.BDS("SPX Index","CHAIN_TICKERS", "CHAIN_STRIKE_PX_OVRD",F6200, "CHAIN_PUT_CALL_TYPE_OVRD=P", "CHAIN_PERIODICITY_OVRD=M")</f>
        <v>SPX US 11/20/15 P2700</v>
      </c>
    </row>
    <row r="6201" spans="1:7" x14ac:dyDescent="0.25">
      <c r="A6201">
        <v>0</v>
      </c>
      <c r="B6201" s="9">
        <v>4.10958904109589E-6</v>
      </c>
      <c r="C6201" s="9" t="str">
        <f t="shared" si="192"/>
        <v>$H$6228</v>
      </c>
      <c r="D6201" s="9" t="str">
        <f t="shared" si="193"/>
        <v>H6228</v>
      </c>
      <c r="F6201">
        <v>124200</v>
      </c>
      <c r="G6201" s="1" t="str">
        <f>_xll.BDS("SPX Index","CHAIN_TICKERS", "CHAIN_STRIKE_PX_OVRD",F6201, "CHAIN_PUT_CALL_TYPE_OVRD=P", "CHAIN_PERIODICITY_OVRD=M")</f>
        <v>SPX US 11/20/15 P2700</v>
      </c>
    </row>
    <row r="6202" spans="1:7" x14ac:dyDescent="0.25">
      <c r="A6202">
        <v>0</v>
      </c>
      <c r="B6202" s="9">
        <v>4.10958904109589E-6</v>
      </c>
      <c r="C6202" s="9" t="str">
        <f t="shared" si="192"/>
        <v>$H$6229</v>
      </c>
      <c r="D6202" s="9" t="str">
        <f t="shared" si="193"/>
        <v>H6229</v>
      </c>
      <c r="F6202">
        <v>124220</v>
      </c>
      <c r="G6202" s="1" t="str">
        <f>_xll.BDS("SPX Index","CHAIN_TICKERS", "CHAIN_STRIKE_PX_OVRD",F6202, "CHAIN_PUT_CALL_TYPE_OVRD=P", "CHAIN_PERIODICITY_OVRD=M")</f>
        <v>SPX US 11/20/15 P2700</v>
      </c>
    </row>
    <row r="6203" spans="1:7" x14ac:dyDescent="0.25">
      <c r="A6203">
        <v>0</v>
      </c>
      <c r="B6203" s="9">
        <v>4.3835616438356164E-6</v>
      </c>
      <c r="C6203" s="9" t="str">
        <f t="shared" si="192"/>
        <v>$H$6230</v>
      </c>
      <c r="D6203" s="9" t="str">
        <f t="shared" si="193"/>
        <v>H6230</v>
      </c>
      <c r="F6203">
        <v>124240</v>
      </c>
      <c r="G6203" s="1" t="str">
        <f>_xll.BDS("SPX Index","CHAIN_TICKERS", "CHAIN_STRIKE_PX_OVRD",F6203, "CHAIN_PUT_CALL_TYPE_OVRD=P", "CHAIN_PERIODICITY_OVRD=M")</f>
        <v>SPX US 11/20/15 P2700</v>
      </c>
    </row>
    <row r="6204" spans="1:7" x14ac:dyDescent="0.25">
      <c r="A6204">
        <v>1</v>
      </c>
      <c r="B6204" s="9">
        <v>4.3835616438356164E-6</v>
      </c>
      <c r="C6204" s="9" t="str">
        <f t="shared" si="192"/>
        <v>$H$6231</v>
      </c>
      <c r="D6204" s="9" t="str">
        <f t="shared" si="193"/>
        <v>H6231</v>
      </c>
      <c r="F6204">
        <v>124260</v>
      </c>
      <c r="G6204" s="1" t="str">
        <f>_xll.BDS("SPX Index","CHAIN_TICKERS", "CHAIN_STRIKE_PX_OVRD",F6204, "CHAIN_PUT_CALL_TYPE_OVRD=P", "CHAIN_PERIODICITY_OVRD=M")</f>
        <v>SPX US 11/20/15 P2700</v>
      </c>
    </row>
    <row r="6205" spans="1:7" x14ac:dyDescent="0.25">
      <c r="A6205">
        <v>0</v>
      </c>
      <c r="B6205" s="9">
        <v>4.2465753424657536E-6</v>
      </c>
      <c r="C6205" s="9" t="str">
        <f t="shared" si="192"/>
        <v>$H$6232</v>
      </c>
      <c r="D6205" s="9" t="str">
        <f t="shared" si="193"/>
        <v>H6232</v>
      </c>
      <c r="F6205">
        <v>124280</v>
      </c>
      <c r="G6205" s="1" t="str">
        <f>_xll.BDS("SPX Index","CHAIN_TICKERS", "CHAIN_STRIKE_PX_OVRD",F6205, "CHAIN_PUT_CALL_TYPE_OVRD=P", "CHAIN_PERIODICITY_OVRD=M")</f>
        <v>SPX US 11/20/15 P2700</v>
      </c>
    </row>
    <row r="6206" spans="1:7" x14ac:dyDescent="0.25">
      <c r="A6206">
        <v>0</v>
      </c>
      <c r="B6206" s="9">
        <v>4.2465753424657536E-6</v>
      </c>
      <c r="C6206" s="9" t="str">
        <f t="shared" si="192"/>
        <v>$H$6233</v>
      </c>
      <c r="D6206" s="9" t="str">
        <f t="shared" si="193"/>
        <v>H6233</v>
      </c>
      <c r="F6206">
        <v>124300</v>
      </c>
      <c r="G6206" s="1" t="str">
        <f>_xll.BDS("SPX Index","CHAIN_TICKERS", "CHAIN_STRIKE_PX_OVRD",F6206, "CHAIN_PUT_CALL_TYPE_OVRD=P", "CHAIN_PERIODICITY_OVRD=M")</f>
        <v>SPX US 11/20/15 P2700</v>
      </c>
    </row>
    <row r="6207" spans="1:7" x14ac:dyDescent="0.25">
      <c r="A6207">
        <v>0</v>
      </c>
      <c r="B6207" s="9">
        <v>4.2465753424657536E-6</v>
      </c>
      <c r="C6207" s="9" t="str">
        <f t="shared" si="192"/>
        <v>$H$6234</v>
      </c>
      <c r="D6207" s="9" t="str">
        <f t="shared" si="193"/>
        <v>H6234</v>
      </c>
      <c r="F6207">
        <v>124320</v>
      </c>
      <c r="G6207" s="1" t="str">
        <f>_xll.BDS("SPX Index","CHAIN_TICKERS", "CHAIN_STRIKE_PX_OVRD",F6207, "CHAIN_PUT_CALL_TYPE_OVRD=P", "CHAIN_PERIODICITY_OVRD=M")</f>
        <v>SPX US 11/20/15 P2700</v>
      </c>
    </row>
    <row r="6208" spans="1:7" x14ac:dyDescent="0.25">
      <c r="A6208">
        <v>0</v>
      </c>
      <c r="B6208" s="9">
        <v>4.3835616438356164E-6</v>
      </c>
      <c r="C6208" s="9" t="str">
        <f t="shared" si="192"/>
        <v>$H$6235</v>
      </c>
      <c r="D6208" s="9" t="str">
        <f t="shared" si="193"/>
        <v>H6235</v>
      </c>
      <c r="F6208">
        <v>124340</v>
      </c>
      <c r="G6208" s="1" t="str">
        <f>_xll.BDS("SPX Index","CHAIN_TICKERS", "CHAIN_STRIKE_PX_OVRD",F6208, "CHAIN_PUT_CALL_TYPE_OVRD=P", "CHAIN_PERIODICITY_OVRD=M")</f>
        <v>SPX US 11/20/15 P2700</v>
      </c>
    </row>
    <row r="6209" spans="1:7" x14ac:dyDescent="0.25">
      <c r="A6209">
        <v>0</v>
      </c>
      <c r="B6209" s="9">
        <v>3.9726027397260273E-6</v>
      </c>
      <c r="C6209" s="9" t="str">
        <f t="shared" si="192"/>
        <v>$H$6236</v>
      </c>
      <c r="D6209" s="9" t="str">
        <f t="shared" si="193"/>
        <v>H6236</v>
      </c>
      <c r="F6209">
        <v>124360</v>
      </c>
      <c r="G6209" s="1" t="str">
        <f>_xll.BDS("SPX Index","CHAIN_TICKERS", "CHAIN_STRIKE_PX_OVRD",F6209, "CHAIN_PUT_CALL_TYPE_OVRD=P", "CHAIN_PERIODICITY_OVRD=M")</f>
        <v>SPX US 11/20/15 P2700</v>
      </c>
    </row>
    <row r="6210" spans="1:7" x14ac:dyDescent="0.25">
      <c r="A6210">
        <v>0</v>
      </c>
      <c r="B6210" s="9">
        <v>3.9726027397260273E-6</v>
      </c>
      <c r="C6210" s="9" t="str">
        <f t="shared" si="192"/>
        <v>$H$6237</v>
      </c>
      <c r="D6210" s="9" t="str">
        <f t="shared" si="193"/>
        <v>H6237</v>
      </c>
      <c r="F6210">
        <v>124380</v>
      </c>
      <c r="G6210" s="1" t="str">
        <f>_xll.BDS("SPX Index","CHAIN_TICKERS", "CHAIN_STRIKE_PX_OVRD",F6210, "CHAIN_PUT_CALL_TYPE_OVRD=P", "CHAIN_PERIODICITY_OVRD=M")</f>
        <v>SPX US 11/20/15 P2700</v>
      </c>
    </row>
    <row r="6211" spans="1:7" x14ac:dyDescent="0.25">
      <c r="A6211">
        <v>0</v>
      </c>
      <c r="B6211" s="9">
        <v>4.10958904109589E-6</v>
      </c>
      <c r="C6211" s="9" t="str">
        <f t="shared" si="192"/>
        <v>$H$6238</v>
      </c>
      <c r="D6211" s="9" t="str">
        <f t="shared" si="193"/>
        <v>H6238</v>
      </c>
      <c r="F6211">
        <v>124400</v>
      </c>
      <c r="G6211" s="1" t="str">
        <f>_xll.BDS("SPX Index","CHAIN_TICKERS", "CHAIN_STRIKE_PX_OVRD",F6211, "CHAIN_PUT_CALL_TYPE_OVRD=P", "CHAIN_PERIODICITY_OVRD=M")</f>
        <v>SPX US 11/20/15 P2700</v>
      </c>
    </row>
    <row r="6212" spans="1:7" x14ac:dyDescent="0.25">
      <c r="A6212">
        <v>0</v>
      </c>
      <c r="B6212" s="9">
        <v>4.2465753424657536E-6</v>
      </c>
      <c r="C6212" s="9" t="str">
        <f t="shared" ref="C6212:C6275" si="194">ADDRESS(ROW(B6212)+MATCH(1,B6212:B6238),8)</f>
        <v>$H$6239</v>
      </c>
      <c r="D6212" s="9" t="str">
        <f t="shared" ref="D6212:D6275" si="195">"H"&amp;(ROW(B6212)+MATCH(1,B6212:B6238))</f>
        <v>H6239</v>
      </c>
      <c r="F6212">
        <v>124420</v>
      </c>
      <c r="G6212" s="1" t="str">
        <f>_xll.BDS("SPX Index","CHAIN_TICKERS", "CHAIN_STRIKE_PX_OVRD",F6212, "CHAIN_PUT_CALL_TYPE_OVRD=P", "CHAIN_PERIODICITY_OVRD=M")</f>
        <v>SPX US 11/20/15 P2700</v>
      </c>
    </row>
    <row r="6213" spans="1:7" x14ac:dyDescent="0.25">
      <c r="A6213">
        <v>0</v>
      </c>
      <c r="B6213" s="9">
        <v>4.2465753424657536E-6</v>
      </c>
      <c r="C6213" s="9" t="str">
        <f t="shared" si="194"/>
        <v>$H$6240</v>
      </c>
      <c r="D6213" s="9" t="str">
        <f t="shared" si="195"/>
        <v>H6240</v>
      </c>
      <c r="F6213">
        <v>124440</v>
      </c>
      <c r="G6213" s="1" t="str">
        <f>_xll.BDS("SPX Index","CHAIN_TICKERS", "CHAIN_STRIKE_PX_OVRD",F6213, "CHAIN_PUT_CALL_TYPE_OVRD=P", "CHAIN_PERIODICITY_OVRD=M")</f>
        <v>SPX US 11/20/15 P2700</v>
      </c>
    </row>
    <row r="6214" spans="1:7" x14ac:dyDescent="0.25">
      <c r="A6214">
        <v>0</v>
      </c>
      <c r="B6214" s="9">
        <v>4.0273972602739724E-6</v>
      </c>
      <c r="C6214" s="9" t="str">
        <f t="shared" si="194"/>
        <v>$H$6241</v>
      </c>
      <c r="D6214" s="9" t="str">
        <f t="shared" si="195"/>
        <v>H6241</v>
      </c>
      <c r="F6214">
        <v>124460</v>
      </c>
      <c r="G6214" s="1" t="str">
        <f>_xll.BDS("SPX Index","CHAIN_TICKERS", "CHAIN_STRIKE_PX_OVRD",F6214, "CHAIN_PUT_CALL_TYPE_OVRD=P", "CHAIN_PERIODICITY_OVRD=M")</f>
        <v>SPX US 11/20/15 P2700</v>
      </c>
    </row>
    <row r="6215" spans="1:7" x14ac:dyDescent="0.25">
      <c r="A6215">
        <v>0</v>
      </c>
      <c r="B6215" s="9">
        <v>4.10958904109589E-6</v>
      </c>
      <c r="C6215" s="9" t="str">
        <f t="shared" si="194"/>
        <v>$H$6242</v>
      </c>
      <c r="D6215" s="9" t="str">
        <f t="shared" si="195"/>
        <v>H6242</v>
      </c>
      <c r="F6215">
        <v>124480</v>
      </c>
      <c r="G6215" s="1" t="str">
        <f>_xll.BDS("SPX Index","CHAIN_TICKERS", "CHAIN_STRIKE_PX_OVRD",F6215, "CHAIN_PUT_CALL_TYPE_OVRD=P", "CHAIN_PERIODICITY_OVRD=M")</f>
        <v>SPX US 11/20/15 P2700</v>
      </c>
    </row>
    <row r="6216" spans="1:7" x14ac:dyDescent="0.25">
      <c r="A6216">
        <v>0</v>
      </c>
      <c r="B6216" s="9">
        <v>4.0273972602739724E-6</v>
      </c>
      <c r="C6216" s="9" t="str">
        <f t="shared" si="194"/>
        <v>$H$6243</v>
      </c>
      <c r="D6216" s="9" t="str">
        <f t="shared" si="195"/>
        <v>H6243</v>
      </c>
      <c r="F6216">
        <v>124500</v>
      </c>
      <c r="G6216" s="1" t="str">
        <f>_xll.BDS("SPX Index","CHAIN_TICKERS", "CHAIN_STRIKE_PX_OVRD",F6216, "CHAIN_PUT_CALL_TYPE_OVRD=P", "CHAIN_PERIODICITY_OVRD=M")</f>
        <v>SPX US 11/20/15 P2700</v>
      </c>
    </row>
    <row r="6217" spans="1:7" x14ac:dyDescent="0.25">
      <c r="A6217">
        <v>0</v>
      </c>
      <c r="B6217" s="9">
        <v>4.10958904109589E-6</v>
      </c>
      <c r="C6217" s="9" t="str">
        <f t="shared" si="194"/>
        <v>$H$6244</v>
      </c>
      <c r="D6217" s="9" t="str">
        <f t="shared" si="195"/>
        <v>H6244</v>
      </c>
      <c r="F6217">
        <v>124520</v>
      </c>
      <c r="G6217" s="1" t="str">
        <f>_xll.BDS("SPX Index","CHAIN_TICKERS", "CHAIN_STRIKE_PX_OVRD",F6217, "CHAIN_PUT_CALL_TYPE_OVRD=P", "CHAIN_PERIODICITY_OVRD=M")</f>
        <v>SPX US 11/20/15 P2700</v>
      </c>
    </row>
    <row r="6218" spans="1:7" x14ac:dyDescent="0.25">
      <c r="A6218">
        <v>0</v>
      </c>
      <c r="B6218" s="9">
        <v>3.7260273972602743E-6</v>
      </c>
      <c r="C6218" s="9" t="str">
        <f t="shared" si="194"/>
        <v>$H$6245</v>
      </c>
      <c r="D6218" s="9" t="str">
        <f t="shared" si="195"/>
        <v>H6245</v>
      </c>
      <c r="F6218">
        <v>124540</v>
      </c>
      <c r="G6218" s="1" t="str">
        <f>_xll.BDS("SPX Index","CHAIN_TICKERS", "CHAIN_STRIKE_PX_OVRD",F6218, "CHAIN_PUT_CALL_TYPE_OVRD=P", "CHAIN_PERIODICITY_OVRD=M")</f>
        <v>SPX US 11/20/15 P2700</v>
      </c>
    </row>
    <row r="6219" spans="1:7" x14ac:dyDescent="0.25">
      <c r="A6219">
        <v>0</v>
      </c>
      <c r="B6219" s="9">
        <v>3.1506849315068495E-6</v>
      </c>
      <c r="C6219" s="9" t="str">
        <f t="shared" si="194"/>
        <v>$H$6246</v>
      </c>
      <c r="D6219" s="9" t="str">
        <f t="shared" si="195"/>
        <v>H6246</v>
      </c>
      <c r="F6219">
        <v>124560</v>
      </c>
      <c r="G6219" s="1" t="str">
        <f>_xll.BDS("SPX Index","CHAIN_TICKERS", "CHAIN_STRIKE_PX_OVRD",F6219, "CHAIN_PUT_CALL_TYPE_OVRD=P", "CHAIN_PERIODICITY_OVRD=M")</f>
        <v>SPX US 11/20/15 P2700</v>
      </c>
    </row>
    <row r="6220" spans="1:7" x14ac:dyDescent="0.25">
      <c r="A6220">
        <v>0</v>
      </c>
      <c r="B6220" s="9">
        <v>3.2054794520547946E-6</v>
      </c>
      <c r="C6220" s="9" t="str">
        <f t="shared" si="194"/>
        <v>$H$6247</v>
      </c>
      <c r="D6220" s="9" t="str">
        <f t="shared" si="195"/>
        <v>H6247</v>
      </c>
      <c r="F6220">
        <v>124580</v>
      </c>
      <c r="G6220" s="1" t="str">
        <f>_xll.BDS("SPX Index","CHAIN_TICKERS", "CHAIN_STRIKE_PX_OVRD",F6220, "CHAIN_PUT_CALL_TYPE_OVRD=P", "CHAIN_PERIODICITY_OVRD=M")</f>
        <v>SPX US 11/20/15 P2700</v>
      </c>
    </row>
    <row r="6221" spans="1:7" x14ac:dyDescent="0.25">
      <c r="A6221">
        <v>0</v>
      </c>
      <c r="B6221" s="9">
        <v>3.1506849315068495E-6</v>
      </c>
      <c r="C6221" s="9" t="str">
        <f t="shared" si="194"/>
        <v>$H$6248</v>
      </c>
      <c r="D6221" s="9" t="str">
        <f t="shared" si="195"/>
        <v>H6248</v>
      </c>
      <c r="F6221">
        <v>124600</v>
      </c>
      <c r="G6221" s="1" t="str">
        <f>_xll.BDS("SPX Index","CHAIN_TICKERS", "CHAIN_STRIKE_PX_OVRD",F6221, "CHAIN_PUT_CALL_TYPE_OVRD=P", "CHAIN_PERIODICITY_OVRD=M")</f>
        <v>SPX US 11/20/15 P2700</v>
      </c>
    </row>
    <row r="6222" spans="1:7" x14ac:dyDescent="0.25">
      <c r="A6222">
        <v>0</v>
      </c>
      <c r="B6222" s="9">
        <v>3.4246575342465754E-6</v>
      </c>
      <c r="C6222" s="9" t="str">
        <f t="shared" si="194"/>
        <v>$H$6249</v>
      </c>
      <c r="D6222" s="9" t="str">
        <f t="shared" si="195"/>
        <v>H6249</v>
      </c>
      <c r="F6222">
        <v>124620</v>
      </c>
      <c r="G6222" s="1" t="str">
        <f>_xll.BDS("SPX Index","CHAIN_TICKERS", "CHAIN_STRIKE_PX_OVRD",F6222, "CHAIN_PUT_CALL_TYPE_OVRD=P", "CHAIN_PERIODICITY_OVRD=M")</f>
        <v>SPX US 11/20/15 P2700</v>
      </c>
    </row>
    <row r="6223" spans="1:7" x14ac:dyDescent="0.25">
      <c r="A6223">
        <v>0</v>
      </c>
      <c r="B6223" s="9">
        <v>3.0684931506849314E-6</v>
      </c>
      <c r="C6223" s="9" t="str">
        <f t="shared" si="194"/>
        <v>$H$6250</v>
      </c>
      <c r="D6223" s="9" t="str">
        <f t="shared" si="195"/>
        <v>H6250</v>
      </c>
      <c r="F6223">
        <v>124640</v>
      </c>
      <c r="G6223" s="1" t="str">
        <f>_xll.BDS("SPX Index","CHAIN_TICKERS", "CHAIN_STRIKE_PX_OVRD",F6223, "CHAIN_PUT_CALL_TYPE_OVRD=P", "CHAIN_PERIODICITY_OVRD=M")</f>
        <v>SPX US 11/20/15 P2700</v>
      </c>
    </row>
    <row r="6224" spans="1:7" x14ac:dyDescent="0.25">
      <c r="A6224">
        <v>3</v>
      </c>
      <c r="B6224" s="9">
        <v>2.5753424657534247E-6</v>
      </c>
      <c r="C6224" s="9" t="str">
        <f t="shared" si="194"/>
        <v>$H$6251</v>
      </c>
      <c r="D6224" s="9" t="str">
        <f t="shared" si="195"/>
        <v>H6251</v>
      </c>
      <c r="F6224">
        <v>124660</v>
      </c>
      <c r="G6224" s="1" t="str">
        <f>_xll.BDS("SPX Index","CHAIN_TICKERS", "CHAIN_STRIKE_PX_OVRD",F6224, "CHAIN_PUT_CALL_TYPE_OVRD=P", "CHAIN_PERIODICITY_OVRD=M")</f>
        <v>SPX US 11/20/15 P2700</v>
      </c>
    </row>
    <row r="6225" spans="1:7" x14ac:dyDescent="0.25">
      <c r="A6225">
        <v>0</v>
      </c>
      <c r="B6225" s="9">
        <v>2.5753424657534247E-6</v>
      </c>
      <c r="C6225" s="9" t="str">
        <f t="shared" si="194"/>
        <v>$H$6252</v>
      </c>
      <c r="D6225" s="9" t="str">
        <f t="shared" si="195"/>
        <v>H6252</v>
      </c>
      <c r="F6225">
        <v>124680</v>
      </c>
      <c r="G6225" s="1" t="str">
        <f>_xll.BDS("SPX Index","CHAIN_TICKERS", "CHAIN_STRIKE_PX_OVRD",F6225, "CHAIN_PUT_CALL_TYPE_OVRD=P", "CHAIN_PERIODICITY_OVRD=M")</f>
        <v>SPX US 11/20/15 P2700</v>
      </c>
    </row>
    <row r="6226" spans="1:7" x14ac:dyDescent="0.25">
      <c r="A6226">
        <v>0</v>
      </c>
      <c r="B6226" s="9">
        <v>2.9041095890410957E-6</v>
      </c>
      <c r="C6226" s="9" t="str">
        <f t="shared" si="194"/>
        <v>$H$6253</v>
      </c>
      <c r="D6226" s="9" t="str">
        <f t="shared" si="195"/>
        <v>H6253</v>
      </c>
      <c r="F6226">
        <v>124700</v>
      </c>
      <c r="G6226" s="1" t="str">
        <f>_xll.BDS("SPX Index","CHAIN_TICKERS", "CHAIN_STRIKE_PX_OVRD",F6226, "CHAIN_PUT_CALL_TYPE_OVRD=P", "CHAIN_PERIODICITY_OVRD=M")</f>
        <v>SPX US 11/20/15 P2700</v>
      </c>
    </row>
    <row r="6227" spans="1:7" x14ac:dyDescent="0.25">
      <c r="A6227">
        <v>0</v>
      </c>
      <c r="B6227" s="9">
        <v>3.3424657534246574E-6</v>
      </c>
      <c r="C6227" s="9" t="str">
        <f t="shared" si="194"/>
        <v>$H$6254</v>
      </c>
      <c r="D6227" s="9" t="str">
        <f t="shared" si="195"/>
        <v>H6254</v>
      </c>
      <c r="F6227">
        <v>124720</v>
      </c>
      <c r="G6227" s="1" t="str">
        <f>_xll.BDS("SPX Index","CHAIN_TICKERS", "CHAIN_STRIKE_PX_OVRD",F6227, "CHAIN_PUT_CALL_TYPE_OVRD=P", "CHAIN_PERIODICITY_OVRD=M")</f>
        <v>SPX US 11/20/15 P2700</v>
      </c>
    </row>
    <row r="6228" spans="1:7" x14ac:dyDescent="0.25">
      <c r="A6228">
        <v>0</v>
      </c>
      <c r="B6228" s="9">
        <v>3.3424657534246574E-6</v>
      </c>
      <c r="C6228" s="9" t="str">
        <f t="shared" si="194"/>
        <v>$H$6255</v>
      </c>
      <c r="D6228" s="9" t="str">
        <f t="shared" si="195"/>
        <v>H6255</v>
      </c>
      <c r="F6228">
        <v>124740</v>
      </c>
      <c r="G6228" s="1" t="str">
        <f>_xll.BDS("SPX Index","CHAIN_TICKERS", "CHAIN_STRIKE_PX_OVRD",F6228, "CHAIN_PUT_CALL_TYPE_OVRD=P", "CHAIN_PERIODICITY_OVRD=M")</f>
        <v>SPX US 11/20/15 P2700</v>
      </c>
    </row>
    <row r="6229" spans="1:7" x14ac:dyDescent="0.25">
      <c r="A6229">
        <v>0</v>
      </c>
      <c r="B6229" s="9">
        <v>3.5616438356164386E-6</v>
      </c>
      <c r="C6229" s="9" t="str">
        <f t="shared" si="194"/>
        <v>$H$6256</v>
      </c>
      <c r="D6229" s="9" t="str">
        <f t="shared" si="195"/>
        <v>H6256</v>
      </c>
      <c r="F6229">
        <v>124760</v>
      </c>
      <c r="G6229" s="1" t="str">
        <f>_xll.BDS("SPX Index","CHAIN_TICKERS", "CHAIN_STRIKE_PX_OVRD",F6229, "CHAIN_PUT_CALL_TYPE_OVRD=P", "CHAIN_PERIODICITY_OVRD=M")</f>
        <v>SPX US 11/20/15 P2700</v>
      </c>
    </row>
    <row r="6230" spans="1:7" x14ac:dyDescent="0.25">
      <c r="A6230">
        <v>0</v>
      </c>
      <c r="B6230" s="9">
        <v>3.8356164383561645E-6</v>
      </c>
      <c r="C6230" s="9" t="str">
        <f t="shared" si="194"/>
        <v>$H$6257</v>
      </c>
      <c r="D6230" s="9" t="str">
        <f t="shared" si="195"/>
        <v>H6257</v>
      </c>
      <c r="F6230">
        <v>124780</v>
      </c>
      <c r="G6230" s="1" t="str">
        <f>_xll.BDS("SPX Index","CHAIN_TICKERS", "CHAIN_STRIKE_PX_OVRD",F6230, "CHAIN_PUT_CALL_TYPE_OVRD=P", "CHAIN_PERIODICITY_OVRD=M")</f>
        <v>SPX US 11/20/15 P2700</v>
      </c>
    </row>
    <row r="6231" spans="1:7" x14ac:dyDescent="0.25">
      <c r="A6231">
        <v>0</v>
      </c>
      <c r="B6231" s="9">
        <v>3.8356164383561645E-6</v>
      </c>
      <c r="C6231" s="9" t="str">
        <f t="shared" si="194"/>
        <v>$H$6258</v>
      </c>
      <c r="D6231" s="9" t="str">
        <f t="shared" si="195"/>
        <v>H6258</v>
      </c>
      <c r="F6231">
        <v>124800</v>
      </c>
      <c r="G6231" s="1" t="str">
        <f>_xll.BDS("SPX Index","CHAIN_TICKERS", "CHAIN_STRIKE_PX_OVRD",F6231, "CHAIN_PUT_CALL_TYPE_OVRD=P", "CHAIN_PERIODICITY_OVRD=M")</f>
        <v>SPX US 11/20/15 P2700</v>
      </c>
    </row>
    <row r="6232" spans="1:7" x14ac:dyDescent="0.25">
      <c r="A6232">
        <v>0</v>
      </c>
      <c r="B6232" s="9">
        <v>3.4794520547945205E-6</v>
      </c>
      <c r="C6232" s="9" t="str">
        <f t="shared" si="194"/>
        <v>$H$6259</v>
      </c>
      <c r="D6232" s="9" t="str">
        <f t="shared" si="195"/>
        <v>H6259</v>
      </c>
      <c r="F6232">
        <v>124820</v>
      </c>
      <c r="G6232" s="1" t="str">
        <f>_xll.BDS("SPX Index","CHAIN_TICKERS", "CHAIN_STRIKE_PX_OVRD",F6232, "CHAIN_PUT_CALL_TYPE_OVRD=P", "CHAIN_PERIODICITY_OVRD=M")</f>
        <v>SPX US 11/20/15 P2700</v>
      </c>
    </row>
    <row r="6233" spans="1:7" x14ac:dyDescent="0.25">
      <c r="A6233">
        <v>0</v>
      </c>
      <c r="B6233" s="9">
        <v>3.452054794520548E-6</v>
      </c>
      <c r="C6233" s="9" t="str">
        <f t="shared" si="194"/>
        <v>$H$6260</v>
      </c>
      <c r="D6233" s="9" t="str">
        <f t="shared" si="195"/>
        <v>H6260</v>
      </c>
      <c r="F6233">
        <v>124840</v>
      </c>
      <c r="G6233" s="1" t="str">
        <f>_xll.BDS("SPX Index","CHAIN_TICKERS", "CHAIN_STRIKE_PX_OVRD",F6233, "CHAIN_PUT_CALL_TYPE_OVRD=P", "CHAIN_PERIODICITY_OVRD=M")</f>
        <v>SPX US 11/20/15 P2700</v>
      </c>
    </row>
    <row r="6234" spans="1:7" x14ac:dyDescent="0.25">
      <c r="A6234">
        <v>0</v>
      </c>
      <c r="B6234" s="9">
        <v>3.1780821917808221E-6</v>
      </c>
      <c r="C6234" s="9" t="str">
        <f t="shared" si="194"/>
        <v>$H$6261</v>
      </c>
      <c r="D6234" s="9" t="str">
        <f t="shared" si="195"/>
        <v>H6261</v>
      </c>
      <c r="F6234">
        <v>124860</v>
      </c>
      <c r="G6234" s="1" t="str">
        <f>_xll.BDS("SPX Index","CHAIN_TICKERS", "CHAIN_STRIKE_PX_OVRD",F6234, "CHAIN_PUT_CALL_TYPE_OVRD=P", "CHAIN_PERIODICITY_OVRD=M")</f>
        <v>SPX US 11/20/15 P2700</v>
      </c>
    </row>
    <row r="6235" spans="1:7" x14ac:dyDescent="0.25">
      <c r="A6235">
        <v>0</v>
      </c>
      <c r="B6235" s="9">
        <v>2.8767123287671232E-6</v>
      </c>
      <c r="C6235" s="9" t="str">
        <f t="shared" si="194"/>
        <v>$H$6262</v>
      </c>
      <c r="D6235" s="9" t="str">
        <f t="shared" si="195"/>
        <v>H6262</v>
      </c>
      <c r="F6235">
        <v>124880</v>
      </c>
      <c r="G6235" s="1" t="str">
        <f>_xll.BDS("SPX Index","CHAIN_TICKERS", "CHAIN_STRIKE_PX_OVRD",F6235, "CHAIN_PUT_CALL_TYPE_OVRD=P", "CHAIN_PERIODICITY_OVRD=M")</f>
        <v>SPX US 11/20/15 P2700</v>
      </c>
    </row>
    <row r="6236" spans="1:7" x14ac:dyDescent="0.25">
      <c r="A6236">
        <v>0</v>
      </c>
      <c r="B6236" s="9">
        <v>3.0136986301369864E-6</v>
      </c>
      <c r="C6236" s="9" t="str">
        <f t="shared" si="194"/>
        <v>$H$6263</v>
      </c>
      <c r="D6236" s="9" t="str">
        <f t="shared" si="195"/>
        <v>H6263</v>
      </c>
      <c r="F6236">
        <v>124900</v>
      </c>
      <c r="G6236" s="1" t="str">
        <f>_xll.BDS("SPX Index","CHAIN_TICKERS", "CHAIN_STRIKE_PX_OVRD",F6236, "CHAIN_PUT_CALL_TYPE_OVRD=P", "CHAIN_PERIODICITY_OVRD=M")</f>
        <v>SPX US 11/20/15 P2700</v>
      </c>
    </row>
    <row r="6237" spans="1:7" x14ac:dyDescent="0.25">
      <c r="A6237">
        <v>0</v>
      </c>
      <c r="B6237" s="9">
        <v>2.6301369863013698E-6</v>
      </c>
      <c r="C6237" s="9" t="str">
        <f t="shared" si="194"/>
        <v>$H$6264</v>
      </c>
      <c r="D6237" s="9" t="str">
        <f t="shared" si="195"/>
        <v>H6264</v>
      </c>
      <c r="F6237">
        <v>124920</v>
      </c>
      <c r="G6237" s="1" t="str">
        <f>_xll.BDS("SPX Index","CHAIN_TICKERS", "CHAIN_STRIKE_PX_OVRD",F6237, "CHAIN_PUT_CALL_TYPE_OVRD=P", "CHAIN_PERIODICITY_OVRD=M")</f>
        <v>SPX US 11/20/15 P2700</v>
      </c>
    </row>
    <row r="6238" spans="1:7" x14ac:dyDescent="0.25">
      <c r="A6238">
        <v>0</v>
      </c>
      <c r="B6238" s="9">
        <v>1.9726027397260274E-6</v>
      </c>
      <c r="C6238" s="9" t="str">
        <f t="shared" si="194"/>
        <v>$H$6265</v>
      </c>
      <c r="D6238" s="9" t="str">
        <f t="shared" si="195"/>
        <v>H6265</v>
      </c>
      <c r="F6238">
        <v>124940</v>
      </c>
      <c r="G6238" s="1" t="str">
        <f>_xll.BDS("SPX Index","CHAIN_TICKERS", "CHAIN_STRIKE_PX_OVRD",F6238, "CHAIN_PUT_CALL_TYPE_OVRD=P", "CHAIN_PERIODICITY_OVRD=M")</f>
        <v>SPX US 11/20/15 P2700</v>
      </c>
    </row>
    <row r="6239" spans="1:7" x14ac:dyDescent="0.25">
      <c r="A6239">
        <v>0</v>
      </c>
      <c r="B6239" s="9">
        <v>2.0273972602739725E-6</v>
      </c>
      <c r="C6239" s="9" t="str">
        <f t="shared" si="194"/>
        <v>$H$6266</v>
      </c>
      <c r="D6239" s="9" t="str">
        <f t="shared" si="195"/>
        <v>H6266</v>
      </c>
      <c r="F6239">
        <v>124960</v>
      </c>
      <c r="G6239" s="1" t="str">
        <f>_xll.BDS("SPX Index","CHAIN_TICKERS", "CHAIN_STRIKE_PX_OVRD",F6239, "CHAIN_PUT_CALL_TYPE_OVRD=P", "CHAIN_PERIODICITY_OVRD=M")</f>
        <v>SPX US 11/20/15 P2700</v>
      </c>
    </row>
    <row r="6240" spans="1:7" x14ac:dyDescent="0.25">
      <c r="A6240">
        <v>0</v>
      </c>
      <c r="B6240" s="9">
        <v>2.1643835616438356E-6</v>
      </c>
      <c r="C6240" s="9" t="str">
        <f t="shared" si="194"/>
        <v>$H$6267</v>
      </c>
      <c r="D6240" s="9" t="str">
        <f t="shared" si="195"/>
        <v>H6267</v>
      </c>
      <c r="F6240">
        <v>124980</v>
      </c>
      <c r="G6240" s="1" t="str">
        <f>_xll.BDS("SPX Index","CHAIN_TICKERS", "CHAIN_STRIKE_PX_OVRD",F6240, "CHAIN_PUT_CALL_TYPE_OVRD=P", "CHAIN_PERIODICITY_OVRD=M")</f>
        <v>SPX US 11/20/15 P2700</v>
      </c>
    </row>
    <row r="6241" spans="1:7" x14ac:dyDescent="0.25">
      <c r="A6241">
        <v>0</v>
      </c>
      <c r="B6241" s="9">
        <v>2.5753424657534247E-6</v>
      </c>
      <c r="C6241" s="9" t="str">
        <f t="shared" si="194"/>
        <v>$H$6268</v>
      </c>
      <c r="D6241" s="9" t="str">
        <f t="shared" si="195"/>
        <v>H6268</v>
      </c>
      <c r="F6241">
        <v>125000</v>
      </c>
      <c r="G6241" s="1" t="str">
        <f>_xll.BDS("SPX Index","CHAIN_TICKERS", "CHAIN_STRIKE_PX_OVRD",F6241, "CHAIN_PUT_CALL_TYPE_OVRD=P", "CHAIN_PERIODICITY_OVRD=M")</f>
        <v>SPX US 11/20/15 P2700</v>
      </c>
    </row>
    <row r="6242" spans="1:7" x14ac:dyDescent="0.25">
      <c r="A6242">
        <v>0</v>
      </c>
      <c r="B6242" s="9">
        <v>2.4383561643835615E-6</v>
      </c>
      <c r="C6242" s="9" t="str">
        <f t="shared" si="194"/>
        <v>$H$6269</v>
      </c>
      <c r="D6242" s="9" t="str">
        <f t="shared" si="195"/>
        <v>H6269</v>
      </c>
      <c r="F6242">
        <v>125020</v>
      </c>
      <c r="G6242" s="1" t="str">
        <f>_xll.BDS("SPX Index","CHAIN_TICKERS", "CHAIN_STRIKE_PX_OVRD",F6242, "CHAIN_PUT_CALL_TYPE_OVRD=P", "CHAIN_PERIODICITY_OVRD=M")</f>
        <v>SPX US 11/20/15 P2700</v>
      </c>
    </row>
    <row r="6243" spans="1:7" x14ac:dyDescent="0.25">
      <c r="A6243">
        <v>1</v>
      </c>
      <c r="B6243" s="9">
        <v>2.1643835616438356E-6</v>
      </c>
      <c r="C6243" s="9" t="str">
        <f t="shared" si="194"/>
        <v>$H$6270</v>
      </c>
      <c r="D6243" s="9" t="str">
        <f t="shared" si="195"/>
        <v>H6270</v>
      </c>
      <c r="F6243">
        <v>125040</v>
      </c>
      <c r="G6243" s="1" t="str">
        <f>_xll.BDS("SPX Index","CHAIN_TICKERS", "CHAIN_STRIKE_PX_OVRD",F6243, "CHAIN_PUT_CALL_TYPE_OVRD=P", "CHAIN_PERIODICITY_OVRD=M")</f>
        <v>SPX US 11/20/15 P2700</v>
      </c>
    </row>
    <row r="6244" spans="1:7" x14ac:dyDescent="0.25">
      <c r="A6244">
        <v>0</v>
      </c>
      <c r="B6244" s="9">
        <v>1.8904109589041097E-6</v>
      </c>
      <c r="C6244" s="9" t="str">
        <f t="shared" si="194"/>
        <v>$H$6271</v>
      </c>
      <c r="D6244" s="9" t="str">
        <f t="shared" si="195"/>
        <v>H6271</v>
      </c>
      <c r="F6244">
        <v>125060</v>
      </c>
      <c r="G6244" s="1" t="str">
        <f>_xll.BDS("SPX Index","CHAIN_TICKERS", "CHAIN_STRIKE_PX_OVRD",F6244, "CHAIN_PUT_CALL_TYPE_OVRD=P", "CHAIN_PERIODICITY_OVRD=M")</f>
        <v>SPX US 11/20/15 P2700</v>
      </c>
    </row>
    <row r="6245" spans="1:7" x14ac:dyDescent="0.25">
      <c r="A6245">
        <v>0</v>
      </c>
      <c r="B6245" s="9">
        <v>2.0273972602739725E-6</v>
      </c>
      <c r="C6245" s="9" t="str">
        <f t="shared" si="194"/>
        <v>$H$6272</v>
      </c>
      <c r="D6245" s="9" t="str">
        <f t="shared" si="195"/>
        <v>H6272</v>
      </c>
      <c r="F6245">
        <v>125080</v>
      </c>
      <c r="G6245" s="1" t="str">
        <f>_xll.BDS("SPX Index","CHAIN_TICKERS", "CHAIN_STRIKE_PX_OVRD",F6245, "CHAIN_PUT_CALL_TYPE_OVRD=P", "CHAIN_PERIODICITY_OVRD=M")</f>
        <v>SPX US 11/20/15 P2700</v>
      </c>
    </row>
    <row r="6246" spans="1:7" x14ac:dyDescent="0.25">
      <c r="A6246">
        <v>0</v>
      </c>
      <c r="B6246" s="9">
        <v>2.4931506849315066E-6</v>
      </c>
      <c r="C6246" s="9" t="str">
        <f t="shared" si="194"/>
        <v>$H$6273</v>
      </c>
      <c r="D6246" s="9" t="str">
        <f t="shared" si="195"/>
        <v>H6273</v>
      </c>
      <c r="F6246">
        <v>125100</v>
      </c>
      <c r="G6246" s="1" t="str">
        <f>_xll.BDS("SPX Index","CHAIN_TICKERS", "CHAIN_STRIKE_PX_OVRD",F6246, "CHAIN_PUT_CALL_TYPE_OVRD=P", "CHAIN_PERIODICITY_OVRD=M")</f>
        <v>SPX US 11/20/15 P2700</v>
      </c>
    </row>
    <row r="6247" spans="1:7" x14ac:dyDescent="0.25">
      <c r="A6247">
        <v>0</v>
      </c>
      <c r="B6247" s="9">
        <v>2.4383561643835615E-6</v>
      </c>
      <c r="C6247" s="9" t="str">
        <f t="shared" si="194"/>
        <v>$H$6274</v>
      </c>
      <c r="D6247" s="9" t="str">
        <f t="shared" si="195"/>
        <v>H6274</v>
      </c>
      <c r="F6247">
        <v>125120</v>
      </c>
      <c r="G6247" s="1" t="str">
        <f>_xll.BDS("SPX Index","CHAIN_TICKERS", "CHAIN_STRIKE_PX_OVRD",F6247, "CHAIN_PUT_CALL_TYPE_OVRD=P", "CHAIN_PERIODICITY_OVRD=M")</f>
        <v>SPX US 11/20/15 P2700</v>
      </c>
    </row>
    <row r="6248" spans="1:7" x14ac:dyDescent="0.25">
      <c r="A6248">
        <v>0</v>
      </c>
      <c r="B6248" s="9">
        <v>2.1643835616438356E-6</v>
      </c>
      <c r="C6248" s="9" t="str">
        <f t="shared" si="194"/>
        <v>$H$6275</v>
      </c>
      <c r="D6248" s="9" t="str">
        <f t="shared" si="195"/>
        <v>H6275</v>
      </c>
      <c r="F6248">
        <v>125140</v>
      </c>
      <c r="G6248" s="1" t="str">
        <f>_xll.BDS("SPX Index","CHAIN_TICKERS", "CHAIN_STRIKE_PX_OVRD",F6248, "CHAIN_PUT_CALL_TYPE_OVRD=P", "CHAIN_PERIODICITY_OVRD=M")</f>
        <v>SPX US 11/20/15 P2700</v>
      </c>
    </row>
    <row r="6249" spans="1:7" x14ac:dyDescent="0.25">
      <c r="A6249">
        <v>0</v>
      </c>
      <c r="B6249" s="9">
        <v>2.3287671232876713E-6</v>
      </c>
      <c r="C6249" s="9" t="str">
        <f t="shared" si="194"/>
        <v>$H$6276</v>
      </c>
      <c r="D6249" s="9" t="str">
        <f t="shared" si="195"/>
        <v>H6276</v>
      </c>
      <c r="F6249">
        <v>125160</v>
      </c>
      <c r="G6249" s="1" t="str">
        <f>_xll.BDS("SPX Index","CHAIN_TICKERS", "CHAIN_STRIKE_PX_OVRD",F6249, "CHAIN_PUT_CALL_TYPE_OVRD=P", "CHAIN_PERIODICITY_OVRD=M")</f>
        <v>SPX US 11/20/15 P2700</v>
      </c>
    </row>
    <row r="6250" spans="1:7" x14ac:dyDescent="0.25">
      <c r="A6250">
        <v>0</v>
      </c>
      <c r="B6250" s="9">
        <v>2.3013698630136988E-6</v>
      </c>
      <c r="C6250" s="9" t="str">
        <f t="shared" si="194"/>
        <v>$H$6277</v>
      </c>
      <c r="D6250" s="9" t="str">
        <f t="shared" si="195"/>
        <v>H6277</v>
      </c>
      <c r="F6250">
        <v>125180</v>
      </c>
      <c r="G6250" s="1" t="str">
        <f>_xll.BDS("SPX Index","CHAIN_TICKERS", "CHAIN_STRIKE_PX_OVRD",F6250, "CHAIN_PUT_CALL_TYPE_OVRD=P", "CHAIN_PERIODICITY_OVRD=M")</f>
        <v>SPX US 11/20/15 P2700</v>
      </c>
    </row>
    <row r="6251" spans="1:7" x14ac:dyDescent="0.25">
      <c r="A6251">
        <v>0</v>
      </c>
      <c r="B6251" s="9">
        <v>2.7123287671232879E-6</v>
      </c>
      <c r="C6251" s="9" t="str">
        <f t="shared" si="194"/>
        <v>$H$6278</v>
      </c>
      <c r="D6251" s="9" t="str">
        <f t="shared" si="195"/>
        <v>H6278</v>
      </c>
      <c r="F6251">
        <v>125200</v>
      </c>
      <c r="G6251" s="1" t="str">
        <f>_xll.BDS("SPX Index","CHAIN_TICKERS", "CHAIN_STRIKE_PX_OVRD",F6251, "CHAIN_PUT_CALL_TYPE_OVRD=P", "CHAIN_PERIODICITY_OVRD=M")</f>
        <v>SPX US 11/20/15 P2700</v>
      </c>
    </row>
    <row r="6252" spans="1:7" x14ac:dyDescent="0.25">
      <c r="A6252">
        <v>0</v>
      </c>
      <c r="B6252" s="9">
        <v>2.5753424657534247E-6</v>
      </c>
      <c r="C6252" s="9" t="str">
        <f t="shared" si="194"/>
        <v>$H$6279</v>
      </c>
      <c r="D6252" s="9" t="str">
        <f t="shared" si="195"/>
        <v>H6279</v>
      </c>
      <c r="F6252">
        <v>125220</v>
      </c>
      <c r="G6252" s="1" t="str">
        <f>_xll.BDS("SPX Index","CHAIN_TICKERS", "CHAIN_STRIKE_PX_OVRD",F6252, "CHAIN_PUT_CALL_TYPE_OVRD=P", "CHAIN_PERIODICITY_OVRD=M")</f>
        <v>SPX US 11/20/15 P2700</v>
      </c>
    </row>
    <row r="6253" spans="1:7" x14ac:dyDescent="0.25">
      <c r="A6253">
        <v>0</v>
      </c>
      <c r="B6253" s="9">
        <v>2.5753424657534247E-6</v>
      </c>
      <c r="C6253" s="9" t="str">
        <f t="shared" si="194"/>
        <v>$H$6280</v>
      </c>
      <c r="D6253" s="9" t="str">
        <f t="shared" si="195"/>
        <v>H6280</v>
      </c>
      <c r="F6253">
        <v>125240</v>
      </c>
      <c r="G6253" s="1" t="str">
        <f>_xll.BDS("SPX Index","CHAIN_TICKERS", "CHAIN_STRIKE_PX_OVRD",F6253, "CHAIN_PUT_CALL_TYPE_OVRD=P", "CHAIN_PERIODICITY_OVRD=M")</f>
        <v>SPX US 11/20/15 P2700</v>
      </c>
    </row>
    <row r="6254" spans="1:7" x14ac:dyDescent="0.25">
      <c r="A6254">
        <v>0</v>
      </c>
      <c r="B6254" s="9">
        <v>1.6712328767123287E-6</v>
      </c>
      <c r="C6254" s="9" t="str">
        <f t="shared" si="194"/>
        <v>$H$6281</v>
      </c>
      <c r="D6254" s="9" t="str">
        <f t="shared" si="195"/>
        <v>H6281</v>
      </c>
      <c r="F6254">
        <v>125260</v>
      </c>
      <c r="G6254" s="1" t="str">
        <f>_xll.BDS("SPX Index","CHAIN_TICKERS", "CHAIN_STRIKE_PX_OVRD",F6254, "CHAIN_PUT_CALL_TYPE_OVRD=P", "CHAIN_PERIODICITY_OVRD=M")</f>
        <v>SPX US 11/20/15 P2700</v>
      </c>
    </row>
    <row r="6255" spans="1:7" x14ac:dyDescent="0.25">
      <c r="A6255">
        <v>0</v>
      </c>
      <c r="B6255" s="9">
        <v>1.0410958904109588E-6</v>
      </c>
      <c r="C6255" s="9" t="str">
        <f t="shared" si="194"/>
        <v>$H$6282</v>
      </c>
      <c r="D6255" s="9" t="str">
        <f t="shared" si="195"/>
        <v>H6282</v>
      </c>
      <c r="F6255">
        <v>125280</v>
      </c>
      <c r="G6255" s="1" t="str">
        <f>_xll.BDS("SPX Index","CHAIN_TICKERS", "CHAIN_STRIKE_PX_OVRD",F6255, "CHAIN_PUT_CALL_TYPE_OVRD=P", "CHAIN_PERIODICITY_OVRD=M")</f>
        <v>SPX US 11/20/15 P2700</v>
      </c>
    </row>
    <row r="6256" spans="1:7" x14ac:dyDescent="0.25">
      <c r="A6256">
        <v>0</v>
      </c>
      <c r="B6256" s="9">
        <v>1.8630136986301372E-6</v>
      </c>
      <c r="C6256" s="9" t="str">
        <f t="shared" si="194"/>
        <v>$H$6283</v>
      </c>
      <c r="D6256" s="9" t="str">
        <f t="shared" si="195"/>
        <v>H6283</v>
      </c>
      <c r="F6256">
        <v>125300</v>
      </c>
      <c r="G6256" s="1" t="str">
        <f>_xll.BDS("SPX Index","CHAIN_TICKERS", "CHAIN_STRIKE_PX_OVRD",F6256, "CHAIN_PUT_CALL_TYPE_OVRD=P", "CHAIN_PERIODICITY_OVRD=M")</f>
        <v>SPX US 11/20/15 P2700</v>
      </c>
    </row>
    <row r="6257" spans="1:7" x14ac:dyDescent="0.25">
      <c r="A6257">
        <v>0</v>
      </c>
      <c r="B6257" s="9">
        <v>1.589041095890411E-6</v>
      </c>
      <c r="C6257" s="9" t="str">
        <f t="shared" si="194"/>
        <v>$H$6284</v>
      </c>
      <c r="D6257" s="9" t="str">
        <f t="shared" si="195"/>
        <v>H6284</v>
      </c>
      <c r="F6257">
        <v>125320</v>
      </c>
      <c r="G6257" s="1" t="str">
        <f>_xll.BDS("SPX Index","CHAIN_TICKERS", "CHAIN_STRIKE_PX_OVRD",F6257, "CHAIN_PUT_CALL_TYPE_OVRD=P", "CHAIN_PERIODICITY_OVRD=M")</f>
        <v>SPX US 11/20/15 P2700</v>
      </c>
    </row>
    <row r="6258" spans="1:7" x14ac:dyDescent="0.25">
      <c r="A6258">
        <v>0</v>
      </c>
      <c r="B6258" s="9">
        <v>1.0410958904109588E-6</v>
      </c>
      <c r="C6258" s="9" t="str">
        <f t="shared" si="194"/>
        <v>$H$6285</v>
      </c>
      <c r="D6258" s="9" t="str">
        <f t="shared" si="195"/>
        <v>H6285</v>
      </c>
      <c r="F6258">
        <v>125340</v>
      </c>
      <c r="G6258" s="1" t="str">
        <f>_xll.BDS("SPX Index","CHAIN_TICKERS", "CHAIN_STRIKE_PX_OVRD",F6258, "CHAIN_PUT_CALL_TYPE_OVRD=P", "CHAIN_PERIODICITY_OVRD=M")</f>
        <v>SPX US 11/20/15 P2700</v>
      </c>
    </row>
    <row r="6259" spans="1:7" x14ac:dyDescent="0.25">
      <c r="A6259">
        <v>0</v>
      </c>
      <c r="B6259" s="9">
        <v>1.1232876712328769E-6</v>
      </c>
      <c r="C6259" s="9" t="str">
        <f t="shared" si="194"/>
        <v>$H$6286</v>
      </c>
      <c r="D6259" s="9" t="str">
        <f t="shared" si="195"/>
        <v>H6286</v>
      </c>
      <c r="F6259">
        <v>125360</v>
      </c>
      <c r="G6259" s="1" t="str">
        <f>_xll.BDS("SPX Index","CHAIN_TICKERS", "CHAIN_STRIKE_PX_OVRD",F6259, "CHAIN_PUT_CALL_TYPE_OVRD=P", "CHAIN_PERIODICITY_OVRD=M")</f>
        <v>SPX US 11/20/15 P2700</v>
      </c>
    </row>
    <row r="6260" spans="1:7" x14ac:dyDescent="0.25">
      <c r="A6260">
        <v>0</v>
      </c>
      <c r="B6260" s="9">
        <v>1.0410958904109588E-6</v>
      </c>
      <c r="C6260" s="9" t="str">
        <f t="shared" si="194"/>
        <v>$H$6287</v>
      </c>
      <c r="D6260" s="9" t="str">
        <f t="shared" si="195"/>
        <v>H6287</v>
      </c>
      <c r="F6260">
        <v>125380</v>
      </c>
      <c r="G6260" s="1" t="str">
        <f>_xll.BDS("SPX Index","CHAIN_TICKERS", "CHAIN_STRIKE_PX_OVRD",F6260, "CHAIN_PUT_CALL_TYPE_OVRD=P", "CHAIN_PERIODICITY_OVRD=M")</f>
        <v>SPX US 11/20/15 P2700</v>
      </c>
    </row>
    <row r="6261" spans="1:7" x14ac:dyDescent="0.25">
      <c r="A6261">
        <v>0</v>
      </c>
      <c r="B6261" s="9">
        <v>1.3150684931506849E-6</v>
      </c>
      <c r="C6261" s="9" t="str">
        <f t="shared" si="194"/>
        <v>$H$6288</v>
      </c>
      <c r="D6261" s="9" t="str">
        <f t="shared" si="195"/>
        <v>H6288</v>
      </c>
      <c r="F6261">
        <v>125400</v>
      </c>
      <c r="G6261" s="1" t="str">
        <f>_xll.BDS("SPX Index","CHAIN_TICKERS", "CHAIN_STRIKE_PX_OVRD",F6261, "CHAIN_PUT_CALL_TYPE_OVRD=P", "CHAIN_PERIODICITY_OVRD=M")</f>
        <v>SPX US 11/20/15 P2700</v>
      </c>
    </row>
    <row r="6262" spans="1:7" x14ac:dyDescent="0.25">
      <c r="A6262">
        <v>0</v>
      </c>
      <c r="B6262" s="9">
        <v>1.4520547945205479E-6</v>
      </c>
      <c r="C6262" s="9" t="str">
        <f t="shared" si="194"/>
        <v>$H$6289</v>
      </c>
      <c r="D6262" s="9" t="str">
        <f t="shared" si="195"/>
        <v>H6289</v>
      </c>
      <c r="F6262">
        <v>125420</v>
      </c>
      <c r="G6262" s="1" t="str">
        <f>_xll.BDS("SPX Index","CHAIN_TICKERS", "CHAIN_STRIKE_PX_OVRD",F6262, "CHAIN_PUT_CALL_TYPE_OVRD=P", "CHAIN_PERIODICITY_OVRD=M")</f>
        <v>SPX US 11/20/15 P2700</v>
      </c>
    </row>
    <row r="6263" spans="1:7" x14ac:dyDescent="0.25">
      <c r="A6263">
        <v>0</v>
      </c>
      <c r="B6263" s="9">
        <v>1.8630136986301372E-6</v>
      </c>
      <c r="C6263" s="9" t="str">
        <f t="shared" si="194"/>
        <v>$H$6290</v>
      </c>
      <c r="D6263" s="9" t="str">
        <f t="shared" si="195"/>
        <v>H6290</v>
      </c>
      <c r="F6263">
        <v>125440</v>
      </c>
      <c r="G6263" s="1" t="str">
        <f>_xll.BDS("SPX Index","CHAIN_TICKERS", "CHAIN_STRIKE_PX_OVRD",F6263, "CHAIN_PUT_CALL_TYPE_OVRD=P", "CHAIN_PERIODICITY_OVRD=M")</f>
        <v>SPX US 11/20/15 P2700</v>
      </c>
    </row>
    <row r="6264" spans="1:7" x14ac:dyDescent="0.25">
      <c r="A6264">
        <v>0</v>
      </c>
      <c r="B6264" s="9">
        <v>1.726027397260274E-6</v>
      </c>
      <c r="C6264" s="9" t="str">
        <f t="shared" si="194"/>
        <v>$H$6291</v>
      </c>
      <c r="D6264" s="9" t="str">
        <f t="shared" si="195"/>
        <v>H6291</v>
      </c>
      <c r="F6264">
        <v>125460</v>
      </c>
      <c r="G6264" s="1" t="str">
        <f>_xll.BDS("SPX Index","CHAIN_TICKERS", "CHAIN_STRIKE_PX_OVRD",F6264, "CHAIN_PUT_CALL_TYPE_OVRD=P", "CHAIN_PERIODICITY_OVRD=M")</f>
        <v>SPX US 11/20/15 P2700</v>
      </c>
    </row>
    <row r="6265" spans="1:7" x14ac:dyDescent="0.25">
      <c r="A6265">
        <v>0</v>
      </c>
      <c r="B6265" s="9">
        <v>1.4520547945205479E-6</v>
      </c>
      <c r="C6265" s="9" t="str">
        <f t="shared" si="194"/>
        <v>$H$6292</v>
      </c>
      <c r="D6265" s="9" t="str">
        <f t="shared" si="195"/>
        <v>H6292</v>
      </c>
      <c r="F6265">
        <v>125480</v>
      </c>
      <c r="G6265" s="1" t="str">
        <f>_xll.BDS("SPX Index","CHAIN_TICKERS", "CHAIN_STRIKE_PX_OVRD",F6265, "CHAIN_PUT_CALL_TYPE_OVRD=P", "CHAIN_PERIODICITY_OVRD=M")</f>
        <v>SPX US 11/20/15 P2700</v>
      </c>
    </row>
    <row r="6266" spans="1:7" x14ac:dyDescent="0.25">
      <c r="A6266">
        <v>0</v>
      </c>
      <c r="B6266" s="9">
        <v>1.5342465753424657E-6</v>
      </c>
      <c r="C6266" s="9" t="str">
        <f t="shared" si="194"/>
        <v>$H$6293</v>
      </c>
      <c r="D6266" s="9" t="str">
        <f t="shared" si="195"/>
        <v>H6293</v>
      </c>
      <c r="F6266">
        <v>125500</v>
      </c>
      <c r="G6266" s="1" t="str">
        <f>_xll.BDS("SPX Index","CHAIN_TICKERS", "CHAIN_STRIKE_PX_OVRD",F6266, "CHAIN_PUT_CALL_TYPE_OVRD=P", "CHAIN_PERIODICITY_OVRD=M")</f>
        <v>SPX US 11/20/15 P2700</v>
      </c>
    </row>
    <row r="6267" spans="1:7" x14ac:dyDescent="0.25">
      <c r="A6267">
        <v>0</v>
      </c>
      <c r="B6267" s="9">
        <v>1.589041095890411E-6</v>
      </c>
      <c r="C6267" s="9" t="str">
        <f t="shared" si="194"/>
        <v>$H$6294</v>
      </c>
      <c r="D6267" s="9" t="str">
        <f t="shared" si="195"/>
        <v>H6294</v>
      </c>
      <c r="F6267">
        <v>125520</v>
      </c>
      <c r="G6267" s="1" t="str">
        <f>_xll.BDS("SPX Index","CHAIN_TICKERS", "CHAIN_STRIKE_PX_OVRD",F6267, "CHAIN_PUT_CALL_TYPE_OVRD=P", "CHAIN_PERIODICITY_OVRD=M")</f>
        <v>SPX US 11/20/15 P2700</v>
      </c>
    </row>
    <row r="6268" spans="1:7" x14ac:dyDescent="0.25">
      <c r="A6268">
        <v>1</v>
      </c>
      <c r="B6268" s="9">
        <v>1.4520547945205479E-6</v>
      </c>
      <c r="C6268" s="9" t="str">
        <f t="shared" si="194"/>
        <v>$H$6295</v>
      </c>
      <c r="D6268" s="9" t="str">
        <f t="shared" si="195"/>
        <v>H6295</v>
      </c>
      <c r="F6268">
        <v>125540</v>
      </c>
      <c r="G6268" s="1" t="str">
        <f>_xll.BDS("SPX Index","CHAIN_TICKERS", "CHAIN_STRIKE_PX_OVRD",F6268, "CHAIN_PUT_CALL_TYPE_OVRD=P", "CHAIN_PERIODICITY_OVRD=M")</f>
        <v>SPX US 11/20/15 P2700</v>
      </c>
    </row>
    <row r="6269" spans="1:7" x14ac:dyDescent="0.25">
      <c r="A6269">
        <v>0</v>
      </c>
      <c r="B6269" s="9">
        <v>1.3150684931506849E-6</v>
      </c>
      <c r="C6269" s="9" t="str">
        <f t="shared" si="194"/>
        <v>$H$6296</v>
      </c>
      <c r="D6269" s="9" t="str">
        <f t="shared" si="195"/>
        <v>H6296</v>
      </c>
      <c r="F6269">
        <v>125560</v>
      </c>
      <c r="G6269" s="1" t="str">
        <f>_xll.BDS("SPX Index","CHAIN_TICKERS", "CHAIN_STRIKE_PX_OVRD",F6269, "CHAIN_PUT_CALL_TYPE_OVRD=P", "CHAIN_PERIODICITY_OVRD=M")</f>
        <v>SPX US 11/20/15 P2700</v>
      </c>
    </row>
    <row r="6270" spans="1:7" x14ac:dyDescent="0.25">
      <c r="A6270">
        <v>0</v>
      </c>
      <c r="B6270" s="9">
        <v>1.589041095890411E-6</v>
      </c>
      <c r="C6270" s="9" t="str">
        <f t="shared" si="194"/>
        <v>$H$6297</v>
      </c>
      <c r="D6270" s="9" t="str">
        <f t="shared" si="195"/>
        <v>H6297</v>
      </c>
      <c r="F6270">
        <v>125580</v>
      </c>
      <c r="G6270" s="1" t="str">
        <f>_xll.BDS("SPX Index","CHAIN_TICKERS", "CHAIN_STRIKE_PX_OVRD",F6270, "CHAIN_PUT_CALL_TYPE_OVRD=P", "CHAIN_PERIODICITY_OVRD=M")</f>
        <v>SPX US 11/20/15 P2700</v>
      </c>
    </row>
    <row r="6271" spans="1:7" x14ac:dyDescent="0.25">
      <c r="A6271">
        <v>0</v>
      </c>
      <c r="B6271" s="9">
        <v>1.4520547945205479E-6</v>
      </c>
      <c r="C6271" s="9" t="str">
        <f t="shared" si="194"/>
        <v>$H$6298</v>
      </c>
      <c r="D6271" s="9" t="str">
        <f t="shared" si="195"/>
        <v>H6298</v>
      </c>
      <c r="F6271">
        <v>125600</v>
      </c>
      <c r="G6271" s="1" t="str">
        <f>_xll.BDS("SPX Index","CHAIN_TICKERS", "CHAIN_STRIKE_PX_OVRD",F6271, "CHAIN_PUT_CALL_TYPE_OVRD=P", "CHAIN_PERIODICITY_OVRD=M")</f>
        <v>SPX US 11/20/15 P2700</v>
      </c>
    </row>
    <row r="6272" spans="1:7" x14ac:dyDescent="0.25">
      <c r="A6272">
        <v>0</v>
      </c>
      <c r="B6272" s="9">
        <v>1.1232876712328769E-6</v>
      </c>
      <c r="C6272" s="9" t="str">
        <f t="shared" si="194"/>
        <v>$H$6299</v>
      </c>
      <c r="D6272" s="9" t="str">
        <f t="shared" si="195"/>
        <v>H6299</v>
      </c>
      <c r="F6272">
        <v>125620</v>
      </c>
      <c r="G6272" s="1" t="str">
        <f>_xll.BDS("SPX Index","CHAIN_TICKERS", "CHAIN_STRIKE_PX_OVRD",F6272, "CHAIN_PUT_CALL_TYPE_OVRD=P", "CHAIN_PERIODICITY_OVRD=M")</f>
        <v>SPX US 11/20/15 P2700</v>
      </c>
    </row>
    <row r="6273" spans="1:7" x14ac:dyDescent="0.25">
      <c r="A6273">
        <v>0</v>
      </c>
      <c r="B6273" s="9">
        <v>1.1232876712328769E-6</v>
      </c>
      <c r="C6273" s="9" t="str">
        <f t="shared" si="194"/>
        <v>$H$6300</v>
      </c>
      <c r="D6273" s="9" t="str">
        <f t="shared" si="195"/>
        <v>H6300</v>
      </c>
      <c r="F6273">
        <v>125640</v>
      </c>
      <c r="G6273" s="1" t="str">
        <f>_xll.BDS("SPX Index","CHAIN_TICKERS", "CHAIN_STRIKE_PX_OVRD",F6273, "CHAIN_PUT_CALL_TYPE_OVRD=P", "CHAIN_PERIODICITY_OVRD=M")</f>
        <v>SPX US 11/20/15 P2700</v>
      </c>
    </row>
    <row r="6274" spans="1:7" x14ac:dyDescent="0.25">
      <c r="A6274">
        <v>0</v>
      </c>
      <c r="B6274" s="9">
        <v>9.0410958904109593E-7</v>
      </c>
      <c r="C6274" s="9" t="str">
        <f t="shared" si="194"/>
        <v>$H$6301</v>
      </c>
      <c r="D6274" s="9" t="str">
        <f t="shared" si="195"/>
        <v>H6301</v>
      </c>
      <c r="F6274">
        <v>125660</v>
      </c>
      <c r="G6274" s="1" t="str">
        <f>_xll.BDS("SPX Index","CHAIN_TICKERS", "CHAIN_STRIKE_PX_OVRD",F6274, "CHAIN_PUT_CALL_TYPE_OVRD=P", "CHAIN_PERIODICITY_OVRD=M")</f>
        <v>SPX US 11/20/15 P2700</v>
      </c>
    </row>
    <row r="6275" spans="1:7" x14ac:dyDescent="0.25">
      <c r="A6275">
        <v>0</v>
      </c>
      <c r="B6275" s="9">
        <v>6.8493150684931511E-7</v>
      </c>
      <c r="C6275" s="9" t="str">
        <f t="shared" si="194"/>
        <v>$H$6302</v>
      </c>
      <c r="D6275" s="9" t="str">
        <f t="shared" si="195"/>
        <v>H6302</v>
      </c>
      <c r="F6275">
        <v>125680</v>
      </c>
      <c r="G6275" s="1" t="str">
        <f>_xll.BDS("SPX Index","CHAIN_TICKERS", "CHAIN_STRIKE_PX_OVRD",F6275, "CHAIN_PUT_CALL_TYPE_OVRD=P", "CHAIN_PERIODICITY_OVRD=M")</f>
        <v>SPX US 11/20/15 P2700</v>
      </c>
    </row>
    <row r="6276" spans="1:7" x14ac:dyDescent="0.25">
      <c r="A6276">
        <v>0</v>
      </c>
      <c r="B6276" s="9">
        <v>4.9315068493150684E-7</v>
      </c>
      <c r="C6276" s="9" t="str">
        <f t="shared" ref="C6276:C6339" si="196">ADDRESS(ROW(B6276)+MATCH(1,B6276:B6302),8)</f>
        <v>$H$6303</v>
      </c>
      <c r="D6276" s="9" t="str">
        <f t="shared" ref="D6276:D6339" si="197">"H"&amp;(ROW(B6276)+MATCH(1,B6276:B6302))</f>
        <v>H6303</v>
      </c>
      <c r="F6276">
        <v>125700</v>
      </c>
      <c r="G6276" s="1" t="str">
        <f>_xll.BDS("SPX Index","CHAIN_TICKERS", "CHAIN_STRIKE_PX_OVRD",F6276, "CHAIN_PUT_CALL_TYPE_OVRD=P", "CHAIN_PERIODICITY_OVRD=M")</f>
        <v>SPX US 11/20/15 P2700</v>
      </c>
    </row>
    <row r="6277" spans="1:7" x14ac:dyDescent="0.25">
      <c r="A6277">
        <v>0</v>
      </c>
      <c r="B6277" s="9">
        <v>3.5616438356164383E-7</v>
      </c>
      <c r="C6277" s="9" t="str">
        <f t="shared" si="196"/>
        <v>$H$6304</v>
      </c>
      <c r="D6277" s="9" t="str">
        <f t="shared" si="197"/>
        <v>H6304</v>
      </c>
      <c r="F6277">
        <v>125720</v>
      </c>
      <c r="G6277" s="1" t="str">
        <f>_xll.BDS("SPX Index","CHAIN_TICKERS", "CHAIN_STRIKE_PX_OVRD",F6277, "CHAIN_PUT_CALL_TYPE_OVRD=P", "CHAIN_PERIODICITY_OVRD=M")</f>
        <v>SPX US 11/20/15 P2700</v>
      </c>
    </row>
    <row r="6278" spans="1:7" x14ac:dyDescent="0.25">
      <c r="A6278">
        <v>0</v>
      </c>
      <c r="B6278" s="9">
        <v>2.1917808219178082E-7</v>
      </c>
      <c r="C6278" s="9" t="str">
        <f t="shared" si="196"/>
        <v>$H$6305</v>
      </c>
      <c r="D6278" s="9" t="str">
        <f t="shared" si="197"/>
        <v>H6305</v>
      </c>
      <c r="F6278">
        <v>125740</v>
      </c>
      <c r="G6278" s="1" t="str">
        <f>_xll.BDS("SPX Index","CHAIN_TICKERS", "CHAIN_STRIKE_PX_OVRD",F6278, "CHAIN_PUT_CALL_TYPE_OVRD=P", "CHAIN_PERIODICITY_OVRD=M")</f>
        <v>SPX US 11/20/15 P2700</v>
      </c>
    </row>
    <row r="6279" spans="1:7" x14ac:dyDescent="0.25">
      <c r="A6279">
        <v>0</v>
      </c>
      <c r="B6279" s="9">
        <v>2.1917808219178082E-7</v>
      </c>
      <c r="C6279" s="9" t="str">
        <f t="shared" si="196"/>
        <v>$H$6306</v>
      </c>
      <c r="D6279" s="9" t="str">
        <f t="shared" si="197"/>
        <v>H6306</v>
      </c>
      <c r="F6279">
        <v>125760</v>
      </c>
      <c r="G6279" s="1" t="str">
        <f>_xll.BDS("SPX Index","CHAIN_TICKERS", "CHAIN_STRIKE_PX_OVRD",F6279, "CHAIN_PUT_CALL_TYPE_OVRD=P", "CHAIN_PERIODICITY_OVRD=M")</f>
        <v>SPX US 11/20/15 P2700</v>
      </c>
    </row>
    <row r="6280" spans="1:7" x14ac:dyDescent="0.25">
      <c r="A6280">
        <v>0</v>
      </c>
      <c r="B6280" s="9">
        <v>7.6712328767123286E-7</v>
      </c>
      <c r="C6280" s="9" t="str">
        <f t="shared" si="196"/>
        <v>$H$6307</v>
      </c>
      <c r="D6280" s="9" t="str">
        <f t="shared" si="197"/>
        <v>H6307</v>
      </c>
      <c r="F6280">
        <v>125780</v>
      </c>
      <c r="G6280" s="1" t="str">
        <f>_xll.BDS("SPX Index","CHAIN_TICKERS", "CHAIN_STRIKE_PX_OVRD",F6280, "CHAIN_PUT_CALL_TYPE_OVRD=P", "CHAIN_PERIODICITY_OVRD=M")</f>
        <v>SPX US 11/20/15 P2700</v>
      </c>
    </row>
    <row r="6281" spans="1:7" x14ac:dyDescent="0.25">
      <c r="A6281">
        <v>0</v>
      </c>
      <c r="B6281" s="9">
        <v>4.9315068493150684E-7</v>
      </c>
      <c r="C6281" s="9" t="str">
        <f t="shared" si="196"/>
        <v>$H$6308</v>
      </c>
      <c r="D6281" s="9" t="str">
        <f t="shared" si="197"/>
        <v>H6308</v>
      </c>
      <c r="F6281">
        <v>125800</v>
      </c>
      <c r="G6281" s="1" t="str">
        <f>_xll.BDS("SPX Index","CHAIN_TICKERS", "CHAIN_STRIKE_PX_OVRD",F6281, "CHAIN_PUT_CALL_TYPE_OVRD=P", "CHAIN_PERIODICITY_OVRD=M")</f>
        <v>SPX US 11/20/15 P2700</v>
      </c>
    </row>
    <row r="6282" spans="1:7" x14ac:dyDescent="0.25">
      <c r="A6282">
        <v>0</v>
      </c>
      <c r="B6282" s="9">
        <v>4.9315068493150684E-7</v>
      </c>
      <c r="C6282" s="9" t="str">
        <f t="shared" si="196"/>
        <v>$H$6309</v>
      </c>
      <c r="D6282" s="9" t="str">
        <f t="shared" si="197"/>
        <v>H6309</v>
      </c>
      <c r="F6282">
        <v>125820</v>
      </c>
      <c r="G6282" s="1" t="str">
        <f>_xll.BDS("SPX Index","CHAIN_TICKERS", "CHAIN_STRIKE_PX_OVRD",F6282, "CHAIN_PUT_CALL_TYPE_OVRD=P", "CHAIN_PERIODICITY_OVRD=M")</f>
        <v>SPX US 11/20/15 P2700</v>
      </c>
    </row>
    <row r="6283" spans="1:7" x14ac:dyDescent="0.25">
      <c r="A6283">
        <v>0</v>
      </c>
      <c r="B6283" s="9">
        <v>6.8493150684931511E-7</v>
      </c>
      <c r="C6283" s="9" t="str">
        <f t="shared" si="196"/>
        <v>$H$6310</v>
      </c>
      <c r="D6283" s="9" t="str">
        <f t="shared" si="197"/>
        <v>H6310</v>
      </c>
      <c r="F6283">
        <v>125840</v>
      </c>
      <c r="G6283" s="1" t="str">
        <f>_xll.BDS("SPX Index","CHAIN_TICKERS", "CHAIN_STRIKE_PX_OVRD",F6283, "CHAIN_PUT_CALL_TYPE_OVRD=P", "CHAIN_PERIODICITY_OVRD=M")</f>
        <v>SPX US 11/20/15 P2700</v>
      </c>
    </row>
    <row r="6284" spans="1:7" x14ac:dyDescent="0.25">
      <c r="A6284">
        <v>0</v>
      </c>
      <c r="B6284" s="9">
        <v>6.301369863013699E-7</v>
      </c>
      <c r="C6284" s="9" t="str">
        <f t="shared" si="196"/>
        <v>$H$6311</v>
      </c>
      <c r="D6284" s="9" t="str">
        <f t="shared" si="197"/>
        <v>H6311</v>
      </c>
      <c r="F6284">
        <v>125860</v>
      </c>
      <c r="G6284" s="1" t="str">
        <f>_xll.BDS("SPX Index","CHAIN_TICKERS", "CHAIN_STRIKE_PX_OVRD",F6284, "CHAIN_PUT_CALL_TYPE_OVRD=P", "CHAIN_PERIODICITY_OVRD=M")</f>
        <v>SPX US 11/20/15 P2700</v>
      </c>
    </row>
    <row r="6285" spans="1:7" x14ac:dyDescent="0.25">
      <c r="A6285">
        <v>0</v>
      </c>
      <c r="B6285" s="9">
        <v>1.0410958904109588E-6</v>
      </c>
      <c r="C6285" s="9" t="str">
        <f t="shared" si="196"/>
        <v>$H$6312</v>
      </c>
      <c r="D6285" s="9" t="str">
        <f t="shared" si="197"/>
        <v>H6312</v>
      </c>
      <c r="F6285">
        <v>125880</v>
      </c>
      <c r="G6285" s="1" t="str">
        <f>_xll.BDS("SPX Index","CHAIN_TICKERS", "CHAIN_STRIKE_PX_OVRD",F6285, "CHAIN_PUT_CALL_TYPE_OVRD=P", "CHAIN_PERIODICITY_OVRD=M")</f>
        <v>SPX US 11/20/15 P2700</v>
      </c>
    </row>
    <row r="6286" spans="1:7" x14ac:dyDescent="0.25">
      <c r="A6286">
        <v>0</v>
      </c>
      <c r="B6286" s="9">
        <v>1.1232876712328769E-6</v>
      </c>
      <c r="C6286" s="9" t="str">
        <f t="shared" si="196"/>
        <v>$H$6313</v>
      </c>
      <c r="D6286" s="9" t="str">
        <f t="shared" si="197"/>
        <v>H6313</v>
      </c>
      <c r="F6286">
        <v>125900</v>
      </c>
      <c r="G6286" s="1" t="str">
        <f>_xll.BDS("SPX Index","CHAIN_TICKERS", "CHAIN_STRIKE_PX_OVRD",F6286, "CHAIN_PUT_CALL_TYPE_OVRD=P", "CHAIN_PERIODICITY_OVRD=M")</f>
        <v>SPX US 11/20/15 P2700</v>
      </c>
    </row>
    <row r="6287" spans="1:7" x14ac:dyDescent="0.25">
      <c r="A6287">
        <v>3</v>
      </c>
      <c r="B6287" s="9">
        <v>1.1780821917808217E-6</v>
      </c>
      <c r="C6287" s="9" t="str">
        <f t="shared" si="196"/>
        <v>$H$6314</v>
      </c>
      <c r="D6287" s="9" t="str">
        <f t="shared" si="197"/>
        <v>H6314</v>
      </c>
      <c r="F6287">
        <v>125920</v>
      </c>
      <c r="G6287" s="1" t="str">
        <f>_xll.BDS("SPX Index","CHAIN_TICKERS", "CHAIN_STRIKE_PX_OVRD",F6287, "CHAIN_PUT_CALL_TYPE_OVRD=P", "CHAIN_PERIODICITY_OVRD=M")</f>
        <v>SPX US 11/20/15 P2700</v>
      </c>
    </row>
    <row r="6288" spans="1:7" x14ac:dyDescent="0.25">
      <c r="A6288">
        <v>0</v>
      </c>
      <c r="B6288" s="9">
        <v>1.2602739726027398E-6</v>
      </c>
      <c r="C6288" s="9" t="str">
        <f t="shared" si="196"/>
        <v>$H$6315</v>
      </c>
      <c r="D6288" s="9" t="str">
        <f t="shared" si="197"/>
        <v>H6315</v>
      </c>
      <c r="F6288">
        <v>125940</v>
      </c>
      <c r="G6288" s="1" t="str">
        <f>_xll.BDS("SPX Index","CHAIN_TICKERS", "CHAIN_STRIKE_PX_OVRD",F6288, "CHAIN_PUT_CALL_TYPE_OVRD=P", "CHAIN_PERIODICITY_OVRD=M")</f>
        <v>SPX US 11/20/15 P2700</v>
      </c>
    </row>
    <row r="6289" spans="1:7" x14ac:dyDescent="0.25">
      <c r="A6289">
        <v>0</v>
      </c>
      <c r="B6289" s="9">
        <v>1.3150684931506849E-6</v>
      </c>
      <c r="C6289" s="9" t="str">
        <f t="shared" si="196"/>
        <v>$H$6316</v>
      </c>
      <c r="D6289" s="9" t="str">
        <f t="shared" si="197"/>
        <v>H6316</v>
      </c>
      <c r="F6289">
        <v>125960</v>
      </c>
      <c r="G6289" s="1" t="str">
        <f>_xll.BDS("SPX Index","CHAIN_TICKERS", "CHAIN_STRIKE_PX_OVRD",F6289, "CHAIN_PUT_CALL_TYPE_OVRD=P", "CHAIN_PERIODICITY_OVRD=M")</f>
        <v>SPX US 11/20/15 P2700</v>
      </c>
    </row>
    <row r="6290" spans="1:7" x14ac:dyDescent="0.25">
      <c r="A6290">
        <v>0</v>
      </c>
      <c r="B6290" s="9">
        <v>1.4520547945205479E-6</v>
      </c>
      <c r="C6290" s="9" t="str">
        <f t="shared" si="196"/>
        <v>$H$6317</v>
      </c>
      <c r="D6290" s="9" t="str">
        <f t="shared" si="197"/>
        <v>H6317</v>
      </c>
      <c r="F6290">
        <v>125980</v>
      </c>
      <c r="G6290" s="1" t="str">
        <f>_xll.BDS("SPX Index","CHAIN_TICKERS", "CHAIN_STRIKE_PX_OVRD",F6290, "CHAIN_PUT_CALL_TYPE_OVRD=P", "CHAIN_PERIODICITY_OVRD=M")</f>
        <v>SPX US 11/20/15 P2700</v>
      </c>
    </row>
    <row r="6291" spans="1:7" x14ac:dyDescent="0.25">
      <c r="A6291">
        <v>0</v>
      </c>
      <c r="B6291" s="9">
        <v>1.3150684931506849E-6</v>
      </c>
      <c r="C6291" s="9" t="str">
        <f t="shared" si="196"/>
        <v>$H$6318</v>
      </c>
      <c r="D6291" s="9" t="str">
        <f t="shared" si="197"/>
        <v>H6318</v>
      </c>
      <c r="F6291">
        <v>126000</v>
      </c>
      <c r="G6291" s="1" t="str">
        <f>_xll.BDS("SPX Index","CHAIN_TICKERS", "CHAIN_STRIKE_PX_OVRD",F6291, "CHAIN_PUT_CALL_TYPE_OVRD=P", "CHAIN_PERIODICITY_OVRD=M")</f>
        <v>SPX US 11/20/15 P2700</v>
      </c>
    </row>
    <row r="6292" spans="1:7" x14ac:dyDescent="0.25">
      <c r="A6292">
        <v>0</v>
      </c>
      <c r="B6292" s="9">
        <v>1.3150684931506849E-6</v>
      </c>
      <c r="C6292" s="9" t="str">
        <f t="shared" si="196"/>
        <v>$H$6319</v>
      </c>
      <c r="D6292" s="9" t="str">
        <f t="shared" si="197"/>
        <v>H6319</v>
      </c>
      <c r="F6292">
        <v>126020</v>
      </c>
      <c r="G6292" s="1" t="str">
        <f>_xll.BDS("SPX Index","CHAIN_TICKERS", "CHAIN_STRIKE_PX_OVRD",F6292, "CHAIN_PUT_CALL_TYPE_OVRD=P", "CHAIN_PERIODICITY_OVRD=M")</f>
        <v>SPX US 11/20/15 P2700</v>
      </c>
    </row>
    <row r="6293" spans="1:7" x14ac:dyDescent="0.25">
      <c r="A6293">
        <v>0</v>
      </c>
      <c r="B6293" s="9">
        <v>1.2602739726027398E-6</v>
      </c>
      <c r="C6293" s="9" t="str">
        <f t="shared" si="196"/>
        <v>$H$6320</v>
      </c>
      <c r="D6293" s="9" t="str">
        <f t="shared" si="197"/>
        <v>H6320</v>
      </c>
      <c r="F6293">
        <v>126040</v>
      </c>
      <c r="G6293" s="1" t="str">
        <f>_xll.BDS("SPX Index","CHAIN_TICKERS", "CHAIN_STRIKE_PX_OVRD",F6293, "CHAIN_PUT_CALL_TYPE_OVRD=P", "CHAIN_PERIODICITY_OVRD=M")</f>
        <v>SPX US 11/20/15 P2700</v>
      </c>
    </row>
    <row r="6294" spans="1:7" x14ac:dyDescent="0.25">
      <c r="A6294">
        <v>0</v>
      </c>
      <c r="B6294" s="9">
        <v>1.3150684931506849E-6</v>
      </c>
      <c r="C6294" s="9" t="str">
        <f t="shared" si="196"/>
        <v>$H$6321</v>
      </c>
      <c r="D6294" s="9" t="str">
        <f t="shared" si="197"/>
        <v>H6321</v>
      </c>
      <c r="F6294">
        <v>126060</v>
      </c>
      <c r="G6294" s="1" t="str">
        <f>_xll.BDS("SPX Index","CHAIN_TICKERS", "CHAIN_STRIKE_PX_OVRD",F6294, "CHAIN_PUT_CALL_TYPE_OVRD=P", "CHAIN_PERIODICITY_OVRD=M")</f>
        <v>SPX US 11/20/15 P2700</v>
      </c>
    </row>
    <row r="6295" spans="1:7" x14ac:dyDescent="0.25">
      <c r="A6295">
        <v>0</v>
      </c>
      <c r="B6295" s="9">
        <v>1.1780821917808217E-6</v>
      </c>
      <c r="C6295" s="9" t="str">
        <f t="shared" si="196"/>
        <v>$H$6322</v>
      </c>
      <c r="D6295" s="9" t="str">
        <f t="shared" si="197"/>
        <v>H6322</v>
      </c>
      <c r="F6295">
        <v>126080</v>
      </c>
      <c r="G6295" s="1" t="str">
        <f>_xll.BDS("SPX Index","CHAIN_TICKERS", "CHAIN_STRIKE_PX_OVRD",F6295, "CHAIN_PUT_CALL_TYPE_OVRD=P", "CHAIN_PERIODICITY_OVRD=M")</f>
        <v>SPX US 11/20/15 P2700</v>
      </c>
    </row>
    <row r="6296" spans="1:7" x14ac:dyDescent="0.25">
      <c r="A6296">
        <v>0</v>
      </c>
      <c r="B6296" s="9">
        <v>1.0410958904109588E-6</v>
      </c>
      <c r="C6296" s="9" t="str">
        <f t="shared" si="196"/>
        <v>$H$6323</v>
      </c>
      <c r="D6296" s="9" t="str">
        <f t="shared" si="197"/>
        <v>H6323</v>
      </c>
      <c r="F6296">
        <v>126100</v>
      </c>
      <c r="G6296" s="1" t="str">
        <f>_xll.BDS("SPX Index","CHAIN_TICKERS", "CHAIN_STRIKE_PX_OVRD",F6296, "CHAIN_PUT_CALL_TYPE_OVRD=P", "CHAIN_PERIODICITY_OVRD=M")</f>
        <v>SPX US 11/20/15 P2700</v>
      </c>
    </row>
    <row r="6297" spans="1:7" x14ac:dyDescent="0.25">
      <c r="A6297">
        <v>0</v>
      </c>
      <c r="B6297" s="9">
        <v>9.0410958904109593E-7</v>
      </c>
      <c r="C6297" s="9" t="str">
        <f t="shared" si="196"/>
        <v>$H$6324</v>
      </c>
      <c r="D6297" s="9" t="str">
        <f t="shared" si="197"/>
        <v>H6324</v>
      </c>
      <c r="F6297">
        <v>126120</v>
      </c>
      <c r="G6297" s="1" t="str">
        <f>_xll.BDS("SPX Index","CHAIN_TICKERS", "CHAIN_STRIKE_PX_OVRD",F6297, "CHAIN_PUT_CALL_TYPE_OVRD=P", "CHAIN_PERIODICITY_OVRD=M")</f>
        <v>SPX US 11/20/15 P2700</v>
      </c>
    </row>
    <row r="6298" spans="1:7" x14ac:dyDescent="0.25">
      <c r="A6298">
        <v>0</v>
      </c>
      <c r="B6298" s="9">
        <v>6.8493150684931511E-7</v>
      </c>
      <c r="C6298" s="9" t="str">
        <f t="shared" si="196"/>
        <v>$H$6325</v>
      </c>
      <c r="D6298" s="9" t="str">
        <f t="shared" si="197"/>
        <v>H6325</v>
      </c>
      <c r="F6298">
        <v>126140</v>
      </c>
      <c r="G6298" s="1" t="str">
        <f>_xll.BDS("SPX Index","CHAIN_TICKERS", "CHAIN_STRIKE_PX_OVRD",F6298, "CHAIN_PUT_CALL_TYPE_OVRD=P", "CHAIN_PERIODICITY_OVRD=M")</f>
        <v>SPX US 11/20/15 P2700</v>
      </c>
    </row>
    <row r="6299" spans="1:7" x14ac:dyDescent="0.25">
      <c r="A6299">
        <v>0</v>
      </c>
      <c r="B6299" s="9">
        <v>1.0410958904109588E-6</v>
      </c>
      <c r="C6299" s="9" t="str">
        <f t="shared" si="196"/>
        <v>$H$6326</v>
      </c>
      <c r="D6299" s="9" t="str">
        <f t="shared" si="197"/>
        <v>H6326</v>
      </c>
      <c r="F6299">
        <v>126160</v>
      </c>
      <c r="G6299" s="1" t="str">
        <f>_xll.BDS("SPX Index","CHAIN_TICKERS", "CHAIN_STRIKE_PX_OVRD",F6299, "CHAIN_PUT_CALL_TYPE_OVRD=P", "CHAIN_PERIODICITY_OVRD=M")</f>
        <v>SPX US 11/20/15 P2700</v>
      </c>
    </row>
    <row r="6300" spans="1:7" x14ac:dyDescent="0.25">
      <c r="A6300">
        <v>0</v>
      </c>
      <c r="B6300" s="9">
        <v>9.8630136986301368E-7</v>
      </c>
      <c r="C6300" s="9" t="str">
        <f t="shared" si="196"/>
        <v>$H$6327</v>
      </c>
      <c r="D6300" s="9" t="str">
        <f t="shared" si="197"/>
        <v>H6327</v>
      </c>
      <c r="F6300">
        <v>126180</v>
      </c>
      <c r="G6300" s="1" t="str">
        <f>_xll.BDS("SPX Index","CHAIN_TICKERS", "CHAIN_STRIKE_PX_OVRD",F6300, "CHAIN_PUT_CALL_TYPE_OVRD=P", "CHAIN_PERIODICITY_OVRD=M")</f>
        <v>SPX US 11/20/15 P2700</v>
      </c>
    </row>
    <row r="6301" spans="1:7" x14ac:dyDescent="0.25">
      <c r="A6301">
        <v>0</v>
      </c>
      <c r="B6301" s="9">
        <v>1.0410958904109588E-6</v>
      </c>
      <c r="C6301" s="9" t="str">
        <f t="shared" si="196"/>
        <v>$H$6328</v>
      </c>
      <c r="D6301" s="9" t="str">
        <f t="shared" si="197"/>
        <v>H6328</v>
      </c>
      <c r="F6301">
        <v>126200</v>
      </c>
      <c r="G6301" s="1" t="str">
        <f>_xll.BDS("SPX Index","CHAIN_TICKERS", "CHAIN_STRIKE_PX_OVRD",F6301, "CHAIN_PUT_CALL_TYPE_OVRD=P", "CHAIN_PERIODICITY_OVRD=M")</f>
        <v>SPX US 11/20/15 P2700</v>
      </c>
    </row>
    <row r="6302" spans="1:7" x14ac:dyDescent="0.25">
      <c r="A6302">
        <v>0</v>
      </c>
      <c r="B6302" s="9">
        <v>1.1780821917808217E-6</v>
      </c>
      <c r="C6302" s="9" t="str">
        <f t="shared" si="196"/>
        <v>$H$6329</v>
      </c>
      <c r="D6302" s="9" t="str">
        <f t="shared" si="197"/>
        <v>H6329</v>
      </c>
      <c r="F6302">
        <v>126220</v>
      </c>
      <c r="G6302" s="1" t="str">
        <f>_xll.BDS("SPX Index","CHAIN_TICKERS", "CHAIN_STRIKE_PX_OVRD",F6302, "CHAIN_PUT_CALL_TYPE_OVRD=P", "CHAIN_PERIODICITY_OVRD=M")</f>
        <v>SPX US 11/20/15 P2700</v>
      </c>
    </row>
    <row r="6303" spans="1:7" x14ac:dyDescent="0.25">
      <c r="A6303">
        <v>0</v>
      </c>
      <c r="B6303" s="9">
        <v>1.1232876712328769E-6</v>
      </c>
      <c r="C6303" s="9" t="str">
        <f t="shared" si="196"/>
        <v>$H$6330</v>
      </c>
      <c r="D6303" s="9" t="str">
        <f t="shared" si="197"/>
        <v>H6330</v>
      </c>
      <c r="F6303">
        <v>126240</v>
      </c>
      <c r="G6303" s="1" t="str">
        <f>_xll.BDS("SPX Index","CHAIN_TICKERS", "CHAIN_STRIKE_PX_OVRD",F6303, "CHAIN_PUT_CALL_TYPE_OVRD=P", "CHAIN_PERIODICITY_OVRD=M")</f>
        <v>SPX US 11/20/15 P2700</v>
      </c>
    </row>
    <row r="6304" spans="1:7" x14ac:dyDescent="0.25">
      <c r="A6304">
        <v>0</v>
      </c>
      <c r="B6304" s="9">
        <v>1.3150684931506849E-6</v>
      </c>
      <c r="C6304" s="9" t="str">
        <f t="shared" si="196"/>
        <v>$H$6331</v>
      </c>
      <c r="D6304" s="9" t="str">
        <f t="shared" si="197"/>
        <v>H6331</v>
      </c>
      <c r="F6304">
        <v>126260</v>
      </c>
      <c r="G6304" s="1" t="str">
        <f>_xll.BDS("SPX Index","CHAIN_TICKERS", "CHAIN_STRIKE_PX_OVRD",F6304, "CHAIN_PUT_CALL_TYPE_OVRD=P", "CHAIN_PERIODICITY_OVRD=M")</f>
        <v>SPX US 11/20/15 P2700</v>
      </c>
    </row>
    <row r="6305" spans="1:7" x14ac:dyDescent="0.25">
      <c r="A6305">
        <v>0</v>
      </c>
      <c r="B6305" s="9">
        <v>1.3150684931506849E-6</v>
      </c>
      <c r="C6305" s="9" t="str">
        <f t="shared" si="196"/>
        <v>$H$6332</v>
      </c>
      <c r="D6305" s="9" t="str">
        <f t="shared" si="197"/>
        <v>H6332</v>
      </c>
      <c r="F6305">
        <v>126280</v>
      </c>
      <c r="G6305" s="1" t="str">
        <f>_xll.BDS("SPX Index","CHAIN_TICKERS", "CHAIN_STRIKE_PX_OVRD",F6305, "CHAIN_PUT_CALL_TYPE_OVRD=P", "CHAIN_PERIODICITY_OVRD=M")</f>
        <v>SPX US 11/20/15 P2700</v>
      </c>
    </row>
    <row r="6306" spans="1:7" x14ac:dyDescent="0.25">
      <c r="A6306">
        <v>1</v>
      </c>
      <c r="B6306" s="9">
        <v>9.8630136986301368E-7</v>
      </c>
      <c r="C6306" s="9" t="str">
        <f t="shared" si="196"/>
        <v>$H$6333</v>
      </c>
      <c r="D6306" s="9" t="str">
        <f t="shared" si="197"/>
        <v>H6333</v>
      </c>
      <c r="F6306">
        <v>126300</v>
      </c>
      <c r="G6306" s="1" t="str">
        <f>_xll.BDS("SPX Index","CHAIN_TICKERS", "CHAIN_STRIKE_PX_OVRD",F6306, "CHAIN_PUT_CALL_TYPE_OVRD=P", "CHAIN_PERIODICITY_OVRD=M")</f>
        <v>SPX US 11/20/15 P2700</v>
      </c>
    </row>
    <row r="6307" spans="1:7" x14ac:dyDescent="0.25">
      <c r="A6307">
        <v>0</v>
      </c>
      <c r="B6307" s="9">
        <v>8.4931506849315072E-7</v>
      </c>
      <c r="C6307" s="9" t="str">
        <f t="shared" si="196"/>
        <v>$H$6334</v>
      </c>
      <c r="D6307" s="9" t="str">
        <f t="shared" si="197"/>
        <v>H6334</v>
      </c>
      <c r="F6307">
        <v>126320</v>
      </c>
      <c r="G6307" s="1" t="str">
        <f>_xll.BDS("SPX Index","CHAIN_TICKERS", "CHAIN_STRIKE_PX_OVRD",F6307, "CHAIN_PUT_CALL_TYPE_OVRD=P", "CHAIN_PERIODICITY_OVRD=M")</f>
        <v>SPX US 11/20/15 P2700</v>
      </c>
    </row>
    <row r="6308" spans="1:7" x14ac:dyDescent="0.25">
      <c r="A6308">
        <v>0</v>
      </c>
      <c r="B6308" s="9">
        <v>6.301369863013699E-7</v>
      </c>
      <c r="C6308" s="9" t="str">
        <f t="shared" si="196"/>
        <v>$H$6335</v>
      </c>
      <c r="D6308" s="9" t="str">
        <f t="shared" si="197"/>
        <v>H6335</v>
      </c>
      <c r="F6308">
        <v>126340</v>
      </c>
      <c r="G6308" s="1" t="str">
        <f>_xll.BDS("SPX Index","CHAIN_TICKERS", "CHAIN_STRIKE_PX_OVRD",F6308, "CHAIN_PUT_CALL_TYPE_OVRD=P", "CHAIN_PERIODICITY_OVRD=M")</f>
        <v>SPX US 11/20/15 P2700</v>
      </c>
    </row>
    <row r="6309" spans="1:7" x14ac:dyDescent="0.25">
      <c r="A6309">
        <v>0</v>
      </c>
      <c r="B6309" s="9">
        <v>6.301369863013699E-7</v>
      </c>
      <c r="C6309" s="9" t="str">
        <f t="shared" si="196"/>
        <v>$H$6336</v>
      </c>
      <c r="D6309" s="9" t="str">
        <f t="shared" si="197"/>
        <v>H6336</v>
      </c>
      <c r="F6309">
        <v>126360</v>
      </c>
      <c r="G6309" s="1" t="str">
        <f>_xll.BDS("SPX Index","CHAIN_TICKERS", "CHAIN_STRIKE_PX_OVRD",F6309, "CHAIN_PUT_CALL_TYPE_OVRD=P", "CHAIN_PERIODICITY_OVRD=M")</f>
        <v>SPX US 11/20/15 P2700</v>
      </c>
    </row>
    <row r="6310" spans="1:7" x14ac:dyDescent="0.25">
      <c r="A6310">
        <v>0</v>
      </c>
      <c r="B6310" s="9">
        <v>4.1095890410958903E-7</v>
      </c>
      <c r="C6310" s="9" t="str">
        <f t="shared" si="196"/>
        <v>$H$6337</v>
      </c>
      <c r="D6310" s="9" t="str">
        <f t="shared" si="197"/>
        <v>H6337</v>
      </c>
      <c r="F6310">
        <v>126380</v>
      </c>
      <c r="G6310" s="1" t="str">
        <f>_xll.BDS("SPX Index","CHAIN_TICKERS", "CHAIN_STRIKE_PX_OVRD",F6310, "CHAIN_PUT_CALL_TYPE_OVRD=P", "CHAIN_PERIODICITY_OVRD=M")</f>
        <v>SPX US 11/20/15 P2700</v>
      </c>
    </row>
    <row r="6311" spans="1:7" x14ac:dyDescent="0.25">
      <c r="A6311">
        <v>0</v>
      </c>
      <c r="B6311" s="9">
        <v>2.1917808219178082E-7</v>
      </c>
      <c r="C6311" s="9" t="str">
        <f t="shared" si="196"/>
        <v>$H$6338</v>
      </c>
      <c r="D6311" s="9" t="str">
        <f t="shared" si="197"/>
        <v>H6338</v>
      </c>
      <c r="F6311">
        <v>126400</v>
      </c>
      <c r="G6311" s="1" t="str">
        <f>_xll.BDS("SPX Index","CHAIN_TICKERS", "CHAIN_STRIKE_PX_OVRD",F6311, "CHAIN_PUT_CALL_TYPE_OVRD=P", "CHAIN_PERIODICITY_OVRD=M")</f>
        <v>SPX US 11/20/15 P2700</v>
      </c>
    </row>
    <row r="6312" spans="1:7" x14ac:dyDescent="0.25">
      <c r="A6312">
        <v>0</v>
      </c>
      <c r="B6312" s="9">
        <v>2.7397260273972602E-7</v>
      </c>
      <c r="C6312" s="9" t="str">
        <f t="shared" si="196"/>
        <v>$H$6339</v>
      </c>
      <c r="D6312" s="9" t="str">
        <f t="shared" si="197"/>
        <v>H6339</v>
      </c>
      <c r="F6312">
        <v>126420</v>
      </c>
      <c r="G6312" s="1" t="str">
        <f>_xll.BDS("SPX Index","CHAIN_TICKERS", "CHAIN_STRIKE_PX_OVRD",F6312, "CHAIN_PUT_CALL_TYPE_OVRD=P", "CHAIN_PERIODICITY_OVRD=M")</f>
        <v>SPX US 11/20/15 P2700</v>
      </c>
    </row>
    <row r="6313" spans="1:7" x14ac:dyDescent="0.25">
      <c r="A6313">
        <v>0</v>
      </c>
      <c r="B6313" s="9">
        <v>4.1095890410958903E-7</v>
      </c>
      <c r="C6313" s="9" t="str">
        <f t="shared" si="196"/>
        <v>$H$6340</v>
      </c>
      <c r="D6313" s="9" t="str">
        <f t="shared" si="197"/>
        <v>H6340</v>
      </c>
      <c r="F6313">
        <v>126440</v>
      </c>
      <c r="G6313" s="1" t="str">
        <f>_xll.BDS("SPX Index","CHAIN_TICKERS", "CHAIN_STRIKE_PX_OVRD",F6313, "CHAIN_PUT_CALL_TYPE_OVRD=P", "CHAIN_PERIODICITY_OVRD=M")</f>
        <v>SPX US 11/20/15 P2700</v>
      </c>
    </row>
    <row r="6314" spans="1:7" x14ac:dyDescent="0.25">
      <c r="A6314">
        <v>0</v>
      </c>
      <c r="B6314" s="9">
        <v>6.8493150684931511E-7</v>
      </c>
      <c r="C6314" s="9" t="str">
        <f t="shared" si="196"/>
        <v>$H$6341</v>
      </c>
      <c r="D6314" s="9" t="str">
        <f t="shared" si="197"/>
        <v>H6341</v>
      </c>
      <c r="F6314">
        <v>126460</v>
      </c>
      <c r="G6314" s="1" t="str">
        <f>_xll.BDS("SPX Index","CHAIN_TICKERS", "CHAIN_STRIKE_PX_OVRD",F6314, "CHAIN_PUT_CALL_TYPE_OVRD=P", "CHAIN_PERIODICITY_OVRD=M")</f>
        <v>SPX US 11/20/15 P2700</v>
      </c>
    </row>
    <row r="6315" spans="1:7" x14ac:dyDescent="0.25">
      <c r="A6315">
        <v>0</v>
      </c>
      <c r="B6315" s="9">
        <v>6.8493150684931511E-7</v>
      </c>
      <c r="C6315" s="9" t="str">
        <f t="shared" si="196"/>
        <v>$H$6342</v>
      </c>
      <c r="D6315" s="9" t="str">
        <f t="shared" si="197"/>
        <v>H6342</v>
      </c>
      <c r="F6315">
        <v>126480</v>
      </c>
      <c r="G6315" s="1" t="str">
        <f>_xll.BDS("SPX Index","CHAIN_TICKERS", "CHAIN_STRIKE_PX_OVRD",F6315, "CHAIN_PUT_CALL_TYPE_OVRD=P", "CHAIN_PERIODICITY_OVRD=M")</f>
        <v>SPX US 11/20/15 P2700</v>
      </c>
    </row>
    <row r="6316" spans="1:7" x14ac:dyDescent="0.25">
      <c r="A6316">
        <v>0</v>
      </c>
      <c r="B6316" s="9">
        <v>4.1095890410958903E-7</v>
      </c>
      <c r="C6316" s="9" t="str">
        <f t="shared" si="196"/>
        <v>$H$6343</v>
      </c>
      <c r="D6316" s="9" t="str">
        <f t="shared" si="197"/>
        <v>H6343</v>
      </c>
      <c r="F6316">
        <v>126500</v>
      </c>
      <c r="G6316" s="1" t="str">
        <f>_xll.BDS("SPX Index","CHAIN_TICKERS", "CHAIN_STRIKE_PX_OVRD",F6316, "CHAIN_PUT_CALL_TYPE_OVRD=P", "CHAIN_PERIODICITY_OVRD=M")</f>
        <v>SPX US 11/20/15 P2700</v>
      </c>
    </row>
    <row r="6317" spans="1:7" x14ac:dyDescent="0.25">
      <c r="A6317">
        <v>0</v>
      </c>
      <c r="B6317" s="9">
        <v>4.9315068493150684E-7</v>
      </c>
      <c r="C6317" s="9" t="str">
        <f t="shared" si="196"/>
        <v>$H$6344</v>
      </c>
      <c r="D6317" s="9" t="str">
        <f t="shared" si="197"/>
        <v>H6344</v>
      </c>
      <c r="F6317">
        <v>126520</v>
      </c>
      <c r="G6317" s="1" t="str">
        <f>_xll.BDS("SPX Index","CHAIN_TICKERS", "CHAIN_STRIKE_PX_OVRD",F6317, "CHAIN_PUT_CALL_TYPE_OVRD=P", "CHAIN_PERIODICITY_OVRD=M")</f>
        <v>SPX US 11/20/15 P2700</v>
      </c>
    </row>
    <row r="6318" spans="1:7" x14ac:dyDescent="0.25">
      <c r="A6318">
        <v>0</v>
      </c>
      <c r="B6318" s="9">
        <v>0</v>
      </c>
      <c r="C6318" s="9" t="str">
        <f t="shared" si="196"/>
        <v>$H$6345</v>
      </c>
      <c r="D6318" s="9" t="str">
        <f t="shared" si="197"/>
        <v>H6345</v>
      </c>
      <c r="F6318">
        <v>126540</v>
      </c>
      <c r="G6318" s="1" t="str">
        <f>_xll.BDS("SPX Index","CHAIN_TICKERS", "CHAIN_STRIKE_PX_OVRD",F6318, "CHAIN_PUT_CALL_TYPE_OVRD=P", "CHAIN_PERIODICITY_OVRD=M")</f>
        <v>SPX US 11/20/15 P2700</v>
      </c>
    </row>
    <row r="6319" spans="1:7" x14ac:dyDescent="0.25">
      <c r="A6319">
        <v>0</v>
      </c>
      <c r="B6319" s="9">
        <v>2.1917808219178082E-7</v>
      </c>
      <c r="C6319" s="9" t="str">
        <f t="shared" si="196"/>
        <v>$H$6346</v>
      </c>
      <c r="D6319" s="9" t="str">
        <f t="shared" si="197"/>
        <v>H6346</v>
      </c>
      <c r="F6319">
        <v>126560</v>
      </c>
      <c r="G6319" s="1" t="str">
        <f>_xll.BDS("SPX Index","CHAIN_TICKERS", "CHAIN_STRIKE_PX_OVRD",F6319, "CHAIN_PUT_CALL_TYPE_OVRD=P", "CHAIN_PERIODICITY_OVRD=M")</f>
        <v>SPX US 11/20/15 P2700</v>
      </c>
    </row>
    <row r="6320" spans="1:7" x14ac:dyDescent="0.25">
      <c r="A6320">
        <v>0</v>
      </c>
      <c r="B6320" s="9">
        <v>6.301369863013699E-7</v>
      </c>
      <c r="C6320" s="9" t="str">
        <f t="shared" si="196"/>
        <v>$H$6347</v>
      </c>
      <c r="D6320" s="9" t="str">
        <f t="shared" si="197"/>
        <v>H6347</v>
      </c>
      <c r="F6320">
        <v>126580</v>
      </c>
      <c r="G6320" s="1" t="str">
        <f>_xll.BDS("SPX Index","CHAIN_TICKERS", "CHAIN_STRIKE_PX_OVRD",F6320, "CHAIN_PUT_CALL_TYPE_OVRD=P", "CHAIN_PERIODICITY_OVRD=M")</f>
        <v>SPX US 11/20/15 P2700</v>
      </c>
    </row>
    <row r="6321" spans="1:7" x14ac:dyDescent="0.25">
      <c r="A6321">
        <v>0</v>
      </c>
      <c r="B6321" s="9">
        <v>6.8493150684931511E-7</v>
      </c>
      <c r="C6321" s="9" t="str">
        <f t="shared" si="196"/>
        <v>$H$6348</v>
      </c>
      <c r="D6321" s="9" t="str">
        <f t="shared" si="197"/>
        <v>H6348</v>
      </c>
      <c r="F6321">
        <v>126600</v>
      </c>
      <c r="G6321" s="1" t="str">
        <f>_xll.BDS("SPX Index","CHAIN_TICKERS", "CHAIN_STRIKE_PX_OVRD",F6321, "CHAIN_PUT_CALL_TYPE_OVRD=P", "CHAIN_PERIODICITY_OVRD=M")</f>
        <v>SPX US 11/20/15 P2700</v>
      </c>
    </row>
    <row r="6322" spans="1:7" x14ac:dyDescent="0.25">
      <c r="A6322">
        <v>0</v>
      </c>
      <c r="B6322" s="9">
        <v>4.1095890410958903E-7</v>
      </c>
      <c r="C6322" s="9" t="str">
        <f t="shared" si="196"/>
        <v>$H$6349</v>
      </c>
      <c r="D6322" s="9" t="str">
        <f t="shared" si="197"/>
        <v>H6349</v>
      </c>
      <c r="F6322">
        <v>126620</v>
      </c>
      <c r="G6322" s="1" t="str">
        <f>_xll.BDS("SPX Index","CHAIN_TICKERS", "CHAIN_STRIKE_PX_OVRD",F6322, "CHAIN_PUT_CALL_TYPE_OVRD=P", "CHAIN_PERIODICITY_OVRD=M")</f>
        <v>SPX US 11/20/15 P2700</v>
      </c>
    </row>
    <row r="6323" spans="1:7" x14ac:dyDescent="0.25">
      <c r="A6323">
        <v>0</v>
      </c>
      <c r="B6323" s="9">
        <v>6.301369863013699E-7</v>
      </c>
      <c r="C6323" s="9" t="str">
        <f t="shared" si="196"/>
        <v>$H$6350</v>
      </c>
      <c r="D6323" s="9" t="str">
        <f t="shared" si="197"/>
        <v>H6350</v>
      </c>
      <c r="F6323">
        <v>126640</v>
      </c>
      <c r="G6323" s="1" t="str">
        <f>_xll.BDS("SPX Index","CHAIN_TICKERS", "CHAIN_STRIKE_PX_OVRD",F6323, "CHAIN_PUT_CALL_TYPE_OVRD=P", "CHAIN_PERIODICITY_OVRD=M")</f>
        <v>SPX US 11/20/15 P2700</v>
      </c>
    </row>
    <row r="6324" spans="1:7" x14ac:dyDescent="0.25">
      <c r="A6324">
        <v>0</v>
      </c>
      <c r="B6324" s="9">
        <v>0</v>
      </c>
      <c r="C6324" s="9" t="str">
        <f t="shared" si="196"/>
        <v>$H$6351</v>
      </c>
      <c r="D6324" s="9" t="str">
        <f t="shared" si="197"/>
        <v>H6351</v>
      </c>
      <c r="F6324">
        <v>126660</v>
      </c>
      <c r="G6324" s="1" t="str">
        <f>_xll.BDS("SPX Index","CHAIN_TICKERS", "CHAIN_STRIKE_PX_OVRD",F6324, "CHAIN_PUT_CALL_TYPE_OVRD=P", "CHAIN_PERIODICITY_OVRD=M")</f>
        <v>SPX US 11/20/15 P2700</v>
      </c>
    </row>
    <row r="6325" spans="1:7" x14ac:dyDescent="0.25">
      <c r="A6325">
        <v>0</v>
      </c>
      <c r="B6325" s="9">
        <v>2.1917808219178082E-7</v>
      </c>
      <c r="C6325" s="9" t="str">
        <f t="shared" si="196"/>
        <v>$H$6352</v>
      </c>
      <c r="D6325" s="9" t="str">
        <f t="shared" si="197"/>
        <v>H6352</v>
      </c>
      <c r="F6325">
        <v>126680</v>
      </c>
      <c r="G6325" s="1" t="str">
        <f>_xll.BDS("SPX Index","CHAIN_TICKERS", "CHAIN_STRIKE_PX_OVRD",F6325, "CHAIN_PUT_CALL_TYPE_OVRD=P", "CHAIN_PERIODICITY_OVRD=M")</f>
        <v>SPX US 11/20/15 P2700</v>
      </c>
    </row>
    <row r="6326" spans="1:7" x14ac:dyDescent="0.25">
      <c r="A6326">
        <v>0</v>
      </c>
      <c r="B6326" s="9">
        <v>2.1917808219178082E-7</v>
      </c>
      <c r="C6326" s="9" t="str">
        <f t="shared" si="196"/>
        <v>$H$6353</v>
      </c>
      <c r="D6326" s="9" t="str">
        <f t="shared" si="197"/>
        <v>H6353</v>
      </c>
      <c r="F6326">
        <v>126700</v>
      </c>
      <c r="G6326" s="1" t="str">
        <f>_xll.BDS("SPX Index","CHAIN_TICKERS", "CHAIN_STRIKE_PX_OVRD",F6326, "CHAIN_PUT_CALL_TYPE_OVRD=P", "CHAIN_PERIODICITY_OVRD=M")</f>
        <v>SPX US 11/20/15 P2700</v>
      </c>
    </row>
    <row r="6327" spans="1:7" x14ac:dyDescent="0.25">
      <c r="A6327">
        <v>0</v>
      </c>
      <c r="B6327" s="9">
        <v>2.1917808219178082E-7</v>
      </c>
      <c r="C6327" s="9" t="str">
        <f t="shared" si="196"/>
        <v>$H$6354</v>
      </c>
      <c r="D6327" s="9" t="str">
        <f t="shared" si="197"/>
        <v>H6354</v>
      </c>
      <c r="F6327">
        <v>126720</v>
      </c>
      <c r="G6327" s="1" t="str">
        <f>_xll.BDS("SPX Index","CHAIN_TICKERS", "CHAIN_STRIKE_PX_OVRD",F6327, "CHAIN_PUT_CALL_TYPE_OVRD=P", "CHAIN_PERIODICITY_OVRD=M")</f>
        <v>SPX US 11/20/15 P2700</v>
      </c>
    </row>
    <row r="6328" spans="1:7" x14ac:dyDescent="0.25">
      <c r="A6328">
        <v>0</v>
      </c>
      <c r="B6328" s="9">
        <v>4.9315068493150684E-7</v>
      </c>
      <c r="C6328" s="9" t="str">
        <f t="shared" si="196"/>
        <v>$H$6355</v>
      </c>
      <c r="D6328" s="9" t="str">
        <f t="shared" si="197"/>
        <v>H6355</v>
      </c>
      <c r="F6328">
        <v>126740</v>
      </c>
      <c r="G6328" s="1" t="str">
        <f>_xll.BDS("SPX Index","CHAIN_TICKERS", "CHAIN_STRIKE_PX_OVRD",F6328, "CHAIN_PUT_CALL_TYPE_OVRD=P", "CHAIN_PERIODICITY_OVRD=M")</f>
        <v>SPX US 11/20/15 P2700</v>
      </c>
    </row>
    <row r="6329" spans="1:7" x14ac:dyDescent="0.25">
      <c r="A6329">
        <v>0</v>
      </c>
      <c r="B6329" s="9">
        <v>4.9315068493150684E-7</v>
      </c>
      <c r="C6329" s="9" t="str">
        <f t="shared" si="196"/>
        <v>$H$6356</v>
      </c>
      <c r="D6329" s="9" t="str">
        <f t="shared" si="197"/>
        <v>H6356</v>
      </c>
      <c r="F6329">
        <v>126760</v>
      </c>
      <c r="G6329" s="1" t="str">
        <f>_xll.BDS("SPX Index","CHAIN_TICKERS", "CHAIN_STRIKE_PX_OVRD",F6329, "CHAIN_PUT_CALL_TYPE_OVRD=P", "CHAIN_PERIODICITY_OVRD=M")</f>
        <v>SPX US 11/20/15 P2700</v>
      </c>
    </row>
    <row r="6330" spans="1:7" x14ac:dyDescent="0.25">
      <c r="A6330">
        <v>1</v>
      </c>
      <c r="B6330" s="9">
        <v>1.0410958904109588E-6</v>
      </c>
      <c r="C6330" s="9" t="str">
        <f t="shared" si="196"/>
        <v>$H$6357</v>
      </c>
      <c r="D6330" s="9" t="str">
        <f t="shared" si="197"/>
        <v>H6357</v>
      </c>
      <c r="F6330">
        <v>126780</v>
      </c>
      <c r="G6330" s="1" t="str">
        <f>_xll.BDS("SPX Index","CHAIN_TICKERS", "CHAIN_STRIKE_PX_OVRD",F6330, "CHAIN_PUT_CALL_TYPE_OVRD=P", "CHAIN_PERIODICITY_OVRD=M")</f>
        <v>SPX US 11/20/15 P2700</v>
      </c>
    </row>
    <row r="6331" spans="1:7" x14ac:dyDescent="0.25">
      <c r="A6331">
        <v>0</v>
      </c>
      <c r="B6331" s="9">
        <v>9.0410958904109593E-7</v>
      </c>
      <c r="C6331" s="9" t="str">
        <f t="shared" si="196"/>
        <v>$H$6358</v>
      </c>
      <c r="D6331" s="9" t="str">
        <f t="shared" si="197"/>
        <v>H6358</v>
      </c>
      <c r="F6331">
        <v>126800</v>
      </c>
      <c r="G6331" s="1" t="str">
        <f>_xll.BDS("SPX Index","CHAIN_TICKERS", "CHAIN_STRIKE_PX_OVRD",F6331, "CHAIN_PUT_CALL_TYPE_OVRD=P", "CHAIN_PERIODICITY_OVRD=M")</f>
        <v>SPX US 11/20/15 P2700</v>
      </c>
    </row>
    <row r="6332" spans="1:7" x14ac:dyDescent="0.25">
      <c r="A6332">
        <v>0</v>
      </c>
      <c r="B6332" s="9">
        <v>9.5890410958904113E-7</v>
      </c>
      <c r="C6332" s="9" t="str">
        <f t="shared" si="196"/>
        <v>$H$6359</v>
      </c>
      <c r="D6332" s="9" t="str">
        <f t="shared" si="197"/>
        <v>H6359</v>
      </c>
      <c r="F6332">
        <v>126820</v>
      </c>
      <c r="G6332" s="1" t="str">
        <f>_xll.BDS("SPX Index","CHAIN_TICKERS", "CHAIN_STRIKE_PX_OVRD",F6332, "CHAIN_PUT_CALL_TYPE_OVRD=P", "CHAIN_PERIODICITY_OVRD=M")</f>
        <v>SPX US 11/20/15 P2700</v>
      </c>
    </row>
    <row r="6333" spans="1:7" x14ac:dyDescent="0.25">
      <c r="A6333">
        <v>0</v>
      </c>
      <c r="B6333" s="9">
        <v>1.8904109589041097E-6</v>
      </c>
      <c r="C6333" s="9" t="str">
        <f t="shared" si="196"/>
        <v>$H$6360</v>
      </c>
      <c r="D6333" s="9" t="str">
        <f t="shared" si="197"/>
        <v>H6360</v>
      </c>
      <c r="F6333">
        <v>126840</v>
      </c>
      <c r="G6333" s="1" t="str">
        <f>_xll.BDS("SPX Index","CHAIN_TICKERS", "CHAIN_STRIKE_PX_OVRD",F6333, "CHAIN_PUT_CALL_TYPE_OVRD=P", "CHAIN_PERIODICITY_OVRD=M")</f>
        <v>SPX US 11/20/15 P2700</v>
      </c>
    </row>
    <row r="6334" spans="1:7" x14ac:dyDescent="0.25">
      <c r="A6334">
        <v>0</v>
      </c>
      <c r="B6334" s="9">
        <v>2.1643835616438356E-6</v>
      </c>
      <c r="C6334" s="9" t="str">
        <f t="shared" si="196"/>
        <v>$H$6361</v>
      </c>
      <c r="D6334" s="9" t="str">
        <f t="shared" si="197"/>
        <v>H6361</v>
      </c>
      <c r="F6334">
        <v>126860</v>
      </c>
      <c r="G6334" s="1" t="str">
        <f>_xll.BDS("SPX Index","CHAIN_TICKERS", "CHAIN_STRIKE_PX_OVRD",F6334, "CHAIN_PUT_CALL_TYPE_OVRD=P", "CHAIN_PERIODICITY_OVRD=M")</f>
        <v>SPX US 11/20/15 P2700</v>
      </c>
    </row>
    <row r="6335" spans="1:7" x14ac:dyDescent="0.25">
      <c r="A6335">
        <v>0</v>
      </c>
      <c r="B6335" s="9">
        <v>2.0273972602739725E-6</v>
      </c>
      <c r="C6335" s="9" t="str">
        <f t="shared" si="196"/>
        <v>$H$6362</v>
      </c>
      <c r="D6335" s="9" t="str">
        <f t="shared" si="197"/>
        <v>H6362</v>
      </c>
      <c r="F6335">
        <v>126880</v>
      </c>
      <c r="G6335" s="1" t="str">
        <f>_xll.BDS("SPX Index","CHAIN_TICKERS", "CHAIN_STRIKE_PX_OVRD",F6335, "CHAIN_PUT_CALL_TYPE_OVRD=P", "CHAIN_PERIODICITY_OVRD=M")</f>
        <v>SPX US 11/20/15 P2700</v>
      </c>
    </row>
    <row r="6336" spans="1:7" x14ac:dyDescent="0.25">
      <c r="A6336">
        <v>0</v>
      </c>
      <c r="B6336" s="9">
        <v>2.5753424657534247E-6</v>
      </c>
      <c r="C6336" s="9" t="str">
        <f t="shared" si="196"/>
        <v>$H$6363</v>
      </c>
      <c r="D6336" s="9" t="str">
        <f t="shared" si="197"/>
        <v>H6363</v>
      </c>
      <c r="F6336">
        <v>126900</v>
      </c>
      <c r="G6336" s="1" t="str">
        <f>_xll.BDS("SPX Index","CHAIN_TICKERS", "CHAIN_STRIKE_PX_OVRD",F6336, "CHAIN_PUT_CALL_TYPE_OVRD=P", "CHAIN_PERIODICITY_OVRD=M")</f>
        <v>SPX US 11/20/15 P2700</v>
      </c>
    </row>
    <row r="6337" spans="1:7" x14ac:dyDescent="0.25">
      <c r="A6337">
        <v>0</v>
      </c>
      <c r="B6337" s="9">
        <v>2.0821917808219176E-6</v>
      </c>
      <c r="C6337" s="9" t="str">
        <f t="shared" si="196"/>
        <v>$H$6364</v>
      </c>
      <c r="D6337" s="9" t="str">
        <f t="shared" si="197"/>
        <v>H6364</v>
      </c>
      <c r="F6337">
        <v>126920</v>
      </c>
      <c r="G6337" s="1" t="str">
        <f>_xll.BDS("SPX Index","CHAIN_TICKERS", "CHAIN_STRIKE_PX_OVRD",F6337, "CHAIN_PUT_CALL_TYPE_OVRD=P", "CHAIN_PERIODICITY_OVRD=M")</f>
        <v>SPX US 11/20/15 P2700</v>
      </c>
    </row>
    <row r="6338" spans="1:7" x14ac:dyDescent="0.25">
      <c r="A6338">
        <v>0</v>
      </c>
      <c r="B6338" s="9">
        <v>1.589041095890411E-6</v>
      </c>
      <c r="C6338" s="9" t="str">
        <f t="shared" si="196"/>
        <v>$H$6365</v>
      </c>
      <c r="D6338" s="9" t="str">
        <f t="shared" si="197"/>
        <v>H6365</v>
      </c>
      <c r="F6338">
        <v>126940</v>
      </c>
      <c r="G6338" s="1" t="str">
        <f>_xll.BDS("SPX Index","CHAIN_TICKERS", "CHAIN_STRIKE_PX_OVRD",F6338, "CHAIN_PUT_CALL_TYPE_OVRD=P", "CHAIN_PERIODICITY_OVRD=M")</f>
        <v>SPX US 11/20/15 P2700</v>
      </c>
    </row>
    <row r="6339" spans="1:7" x14ac:dyDescent="0.25">
      <c r="A6339">
        <v>0</v>
      </c>
      <c r="B6339" s="9">
        <v>3.5616438356164383E-7</v>
      </c>
      <c r="C6339" s="9" t="str">
        <f t="shared" si="196"/>
        <v>$H$6366</v>
      </c>
      <c r="D6339" s="9" t="str">
        <f t="shared" si="197"/>
        <v>H6366</v>
      </c>
      <c r="F6339">
        <v>126960</v>
      </c>
      <c r="G6339" s="1" t="str">
        <f>_xll.BDS("SPX Index","CHAIN_TICKERS", "CHAIN_STRIKE_PX_OVRD",F6339, "CHAIN_PUT_CALL_TYPE_OVRD=P", "CHAIN_PERIODICITY_OVRD=M")</f>
        <v>SPX US 11/20/15 P2700</v>
      </c>
    </row>
    <row r="6340" spans="1:7" x14ac:dyDescent="0.25">
      <c r="A6340">
        <v>0</v>
      </c>
      <c r="B6340" s="9">
        <v>2.1917808219178082E-7</v>
      </c>
      <c r="C6340" s="9" t="str">
        <f t="shared" ref="C6340:C6403" si="198">ADDRESS(ROW(B6340)+MATCH(1,B6340:B6366),8)</f>
        <v>$H$6367</v>
      </c>
      <c r="D6340" s="9" t="str">
        <f t="shared" ref="D6340:D6403" si="199">"H"&amp;(ROW(B6340)+MATCH(1,B6340:B6366))</f>
        <v>H6367</v>
      </c>
      <c r="F6340">
        <v>126980</v>
      </c>
      <c r="G6340" s="1" t="str">
        <f>_xll.BDS("SPX Index","CHAIN_TICKERS", "CHAIN_STRIKE_PX_OVRD",F6340, "CHAIN_PUT_CALL_TYPE_OVRD=P", "CHAIN_PERIODICITY_OVRD=M")</f>
        <v>SPX US 11/20/15 P2700</v>
      </c>
    </row>
    <row r="6341" spans="1:7" x14ac:dyDescent="0.25">
      <c r="A6341">
        <v>0</v>
      </c>
      <c r="B6341" s="9">
        <v>2.1917808219178082E-7</v>
      </c>
      <c r="C6341" s="9" t="str">
        <f t="shared" si="198"/>
        <v>$H$6368</v>
      </c>
      <c r="D6341" s="9" t="str">
        <f t="shared" si="199"/>
        <v>H6368</v>
      </c>
      <c r="F6341">
        <v>127000</v>
      </c>
      <c r="G6341" s="1" t="str">
        <f>_xll.BDS("SPX Index","CHAIN_TICKERS", "CHAIN_STRIKE_PX_OVRD",F6341, "CHAIN_PUT_CALL_TYPE_OVRD=P", "CHAIN_PERIODICITY_OVRD=M")</f>
        <v>SPX US 11/20/15 P2700</v>
      </c>
    </row>
    <row r="6342" spans="1:7" x14ac:dyDescent="0.25">
      <c r="A6342">
        <v>0</v>
      </c>
      <c r="B6342" s="9">
        <v>6.301369863013699E-7</v>
      </c>
      <c r="C6342" s="9" t="str">
        <f t="shared" si="198"/>
        <v>$H$6369</v>
      </c>
      <c r="D6342" s="9" t="str">
        <f t="shared" si="199"/>
        <v>H6369</v>
      </c>
      <c r="F6342">
        <v>127020</v>
      </c>
      <c r="G6342" s="1" t="str">
        <f>_xll.BDS("SPX Index","CHAIN_TICKERS", "CHAIN_STRIKE_PX_OVRD",F6342, "CHAIN_PUT_CALL_TYPE_OVRD=P", "CHAIN_PERIODICITY_OVRD=M")</f>
        <v>SPX US 11/20/15 P2700</v>
      </c>
    </row>
    <row r="6343" spans="1:7" x14ac:dyDescent="0.25">
      <c r="A6343">
        <v>0</v>
      </c>
      <c r="B6343" s="9">
        <v>7.6712328767123286E-7</v>
      </c>
      <c r="C6343" s="9" t="str">
        <f t="shared" si="198"/>
        <v>$H$6370</v>
      </c>
      <c r="D6343" s="9" t="str">
        <f t="shared" si="199"/>
        <v>H6370</v>
      </c>
      <c r="F6343">
        <v>127040</v>
      </c>
      <c r="G6343" s="1" t="str">
        <f>_xll.BDS("SPX Index","CHAIN_TICKERS", "CHAIN_STRIKE_PX_OVRD",F6343, "CHAIN_PUT_CALL_TYPE_OVRD=P", "CHAIN_PERIODICITY_OVRD=M")</f>
        <v>SPX US 11/20/15 P2700</v>
      </c>
    </row>
    <row r="6344" spans="1:7" x14ac:dyDescent="0.25">
      <c r="A6344">
        <v>0</v>
      </c>
      <c r="B6344" s="9">
        <v>3.5616438356164383E-7</v>
      </c>
      <c r="C6344" s="9" t="str">
        <f t="shared" si="198"/>
        <v>$H$6371</v>
      </c>
      <c r="D6344" s="9" t="str">
        <f t="shared" si="199"/>
        <v>H6371</v>
      </c>
      <c r="F6344">
        <v>127060</v>
      </c>
      <c r="G6344" s="1" t="str">
        <f>_xll.BDS("SPX Index","CHAIN_TICKERS", "CHAIN_STRIKE_PX_OVRD",F6344, "CHAIN_PUT_CALL_TYPE_OVRD=P", "CHAIN_PERIODICITY_OVRD=M")</f>
        <v>SPX US 11/20/15 P2700</v>
      </c>
    </row>
    <row r="6345" spans="1:7" x14ac:dyDescent="0.25">
      <c r="A6345">
        <v>0</v>
      </c>
      <c r="B6345" s="9">
        <v>3.5616438356164383E-7</v>
      </c>
      <c r="C6345" s="9" t="str">
        <f t="shared" si="198"/>
        <v>$H$6372</v>
      </c>
      <c r="D6345" s="9" t="str">
        <f t="shared" si="199"/>
        <v>H6372</v>
      </c>
      <c r="F6345">
        <v>127080</v>
      </c>
      <c r="G6345" s="1" t="str">
        <f>_xll.BDS("SPX Index","CHAIN_TICKERS", "CHAIN_STRIKE_PX_OVRD",F6345, "CHAIN_PUT_CALL_TYPE_OVRD=P", "CHAIN_PERIODICITY_OVRD=M")</f>
        <v>SPX US 11/20/15 P2700</v>
      </c>
    </row>
    <row r="6346" spans="1:7" x14ac:dyDescent="0.25">
      <c r="A6346">
        <v>0</v>
      </c>
      <c r="B6346" s="9">
        <v>3.5616438356164383E-7</v>
      </c>
      <c r="C6346" s="9" t="str">
        <f t="shared" si="198"/>
        <v>$H$6373</v>
      </c>
      <c r="D6346" s="9" t="str">
        <f t="shared" si="199"/>
        <v>H6373</v>
      </c>
      <c r="F6346">
        <v>127100</v>
      </c>
      <c r="G6346" s="1" t="str">
        <f>_xll.BDS("SPX Index","CHAIN_TICKERS", "CHAIN_STRIKE_PX_OVRD",F6346, "CHAIN_PUT_CALL_TYPE_OVRD=P", "CHAIN_PERIODICITY_OVRD=M")</f>
        <v>SPX US 11/20/15 P2700</v>
      </c>
    </row>
    <row r="6347" spans="1:7" x14ac:dyDescent="0.25">
      <c r="A6347">
        <v>0</v>
      </c>
      <c r="B6347" s="9">
        <v>8.2191780821917807E-8</v>
      </c>
      <c r="C6347" s="9" t="str">
        <f t="shared" si="198"/>
        <v>$H$6374</v>
      </c>
      <c r="D6347" s="9" t="str">
        <f t="shared" si="199"/>
        <v>H6374</v>
      </c>
      <c r="F6347">
        <v>127120</v>
      </c>
      <c r="G6347" s="1" t="str">
        <f>_xll.BDS("SPX Index","CHAIN_TICKERS", "CHAIN_STRIKE_PX_OVRD",F6347, "CHAIN_PUT_CALL_TYPE_OVRD=P", "CHAIN_PERIODICITY_OVRD=M")</f>
        <v>SPX US 11/20/15 P2700</v>
      </c>
    </row>
    <row r="6348" spans="1:7" x14ac:dyDescent="0.25">
      <c r="A6348">
        <v>0</v>
      </c>
      <c r="B6348" s="9">
        <v>2.1917808219178082E-7</v>
      </c>
      <c r="C6348" s="9" t="str">
        <f t="shared" si="198"/>
        <v>$H$6375</v>
      </c>
      <c r="D6348" s="9" t="str">
        <f t="shared" si="199"/>
        <v>H6375</v>
      </c>
      <c r="F6348">
        <v>127140</v>
      </c>
      <c r="G6348" s="1" t="str">
        <f>_xll.BDS("SPX Index","CHAIN_TICKERS", "CHAIN_STRIKE_PX_OVRD",F6348, "CHAIN_PUT_CALL_TYPE_OVRD=P", "CHAIN_PERIODICITY_OVRD=M")</f>
        <v>SPX US 11/20/15 P2700</v>
      </c>
    </row>
    <row r="6349" spans="1:7" x14ac:dyDescent="0.25">
      <c r="A6349">
        <v>0</v>
      </c>
      <c r="B6349" s="9">
        <v>2.1917808219178082E-7</v>
      </c>
      <c r="C6349" s="9" t="str">
        <f t="shared" si="198"/>
        <v>$H$6376</v>
      </c>
      <c r="D6349" s="9" t="str">
        <f t="shared" si="199"/>
        <v>H6376</v>
      </c>
      <c r="F6349">
        <v>127160</v>
      </c>
      <c r="G6349" s="1" t="str">
        <f>_xll.BDS("SPX Index","CHAIN_TICKERS", "CHAIN_STRIKE_PX_OVRD",F6349, "CHAIN_PUT_CALL_TYPE_OVRD=P", "CHAIN_PERIODICITY_OVRD=M")</f>
        <v>SPX US 11/20/15 P2700</v>
      </c>
    </row>
    <row r="6350" spans="1:7" x14ac:dyDescent="0.25">
      <c r="A6350">
        <v>3</v>
      </c>
      <c r="B6350" s="9">
        <v>8.2191780821917807E-8</v>
      </c>
      <c r="C6350" s="9" t="str">
        <f t="shared" si="198"/>
        <v>$H$6377</v>
      </c>
      <c r="D6350" s="9" t="str">
        <f t="shared" si="199"/>
        <v>H6377</v>
      </c>
      <c r="F6350">
        <v>127180</v>
      </c>
      <c r="G6350" s="1" t="str">
        <f>_xll.BDS("SPX Index","CHAIN_TICKERS", "CHAIN_STRIKE_PX_OVRD",F6350, "CHAIN_PUT_CALL_TYPE_OVRD=P", "CHAIN_PERIODICITY_OVRD=M")</f>
        <v>SPX US 11/20/15 P2700</v>
      </c>
    </row>
    <row r="6351" spans="1:7" x14ac:dyDescent="0.25">
      <c r="A6351">
        <v>0</v>
      </c>
      <c r="B6351" s="9">
        <v>8.2191780821917807E-8</v>
      </c>
      <c r="C6351" s="9" t="str">
        <f t="shared" si="198"/>
        <v>$H$6378</v>
      </c>
      <c r="D6351" s="9" t="str">
        <f t="shared" si="199"/>
        <v>H6378</v>
      </c>
      <c r="F6351">
        <v>127200</v>
      </c>
      <c r="G6351" s="1" t="str">
        <f>_xll.BDS("SPX Index","CHAIN_TICKERS", "CHAIN_STRIKE_PX_OVRD",F6351, "CHAIN_PUT_CALL_TYPE_OVRD=P", "CHAIN_PERIODICITY_OVRD=M")</f>
        <v>SPX US 11/20/15 P2700</v>
      </c>
    </row>
    <row r="6352" spans="1:7" x14ac:dyDescent="0.25">
      <c r="A6352">
        <v>0</v>
      </c>
      <c r="B6352" s="9">
        <v>-8.2191780821917807E-8</v>
      </c>
      <c r="C6352" s="9" t="str">
        <f t="shared" si="198"/>
        <v>$H$6379</v>
      </c>
      <c r="D6352" s="9" t="str">
        <f t="shared" si="199"/>
        <v>H6379</v>
      </c>
      <c r="F6352">
        <v>127220</v>
      </c>
      <c r="G6352" s="1" t="str">
        <f>_xll.BDS("SPX Index","CHAIN_TICKERS", "CHAIN_STRIKE_PX_OVRD",F6352, "CHAIN_PUT_CALL_TYPE_OVRD=P", "CHAIN_PERIODICITY_OVRD=M")</f>
        <v>SPX US 11/20/15 P2700</v>
      </c>
    </row>
    <row r="6353" spans="1:7" x14ac:dyDescent="0.25">
      <c r="A6353">
        <v>0</v>
      </c>
      <c r="B6353" s="9">
        <v>2.1917808219178082E-7</v>
      </c>
      <c r="C6353" s="9" t="str">
        <f t="shared" si="198"/>
        <v>$H$6380</v>
      </c>
      <c r="D6353" s="9" t="str">
        <f t="shared" si="199"/>
        <v>H6380</v>
      </c>
      <c r="F6353">
        <v>127240</v>
      </c>
      <c r="G6353" s="1" t="str">
        <f>_xll.BDS("SPX Index","CHAIN_TICKERS", "CHAIN_STRIKE_PX_OVRD",F6353, "CHAIN_PUT_CALL_TYPE_OVRD=P", "CHAIN_PERIODICITY_OVRD=M")</f>
        <v>SPX US 11/20/15 P2700</v>
      </c>
    </row>
    <row r="6354" spans="1:7" x14ac:dyDescent="0.25">
      <c r="A6354">
        <v>0</v>
      </c>
      <c r="B6354" s="9">
        <v>-2.1917808219178082E-7</v>
      </c>
      <c r="C6354" s="9" t="str">
        <f t="shared" si="198"/>
        <v>$H$6381</v>
      </c>
      <c r="D6354" s="9" t="str">
        <f t="shared" si="199"/>
        <v>H6381</v>
      </c>
      <c r="F6354">
        <v>127260</v>
      </c>
      <c r="G6354" s="1" t="str">
        <f>_xll.BDS("SPX Index","CHAIN_TICKERS", "CHAIN_STRIKE_PX_OVRD",F6354, "CHAIN_PUT_CALL_TYPE_OVRD=P", "CHAIN_PERIODICITY_OVRD=M")</f>
        <v>SPX US 11/20/15 P2700</v>
      </c>
    </row>
    <row r="6355" spans="1:7" x14ac:dyDescent="0.25">
      <c r="A6355">
        <v>0</v>
      </c>
      <c r="B6355" s="9">
        <v>-8.2191780821917807E-8</v>
      </c>
      <c r="C6355" s="9" t="str">
        <f t="shared" si="198"/>
        <v>$H$6382</v>
      </c>
      <c r="D6355" s="9" t="str">
        <f t="shared" si="199"/>
        <v>H6382</v>
      </c>
      <c r="F6355">
        <v>127280</v>
      </c>
      <c r="G6355" s="1" t="str">
        <f>_xll.BDS("SPX Index","CHAIN_TICKERS", "CHAIN_STRIKE_PX_OVRD",F6355, "CHAIN_PUT_CALL_TYPE_OVRD=P", "CHAIN_PERIODICITY_OVRD=M")</f>
        <v>SPX US 11/20/15 P2700</v>
      </c>
    </row>
    <row r="6356" spans="1:7" x14ac:dyDescent="0.25">
      <c r="A6356">
        <v>0</v>
      </c>
      <c r="B6356" s="9">
        <v>-8.2191780821917807E-8</v>
      </c>
      <c r="C6356" s="9" t="str">
        <f t="shared" si="198"/>
        <v>$H$6383</v>
      </c>
      <c r="D6356" s="9" t="str">
        <f t="shared" si="199"/>
        <v>H6383</v>
      </c>
      <c r="F6356">
        <v>127300</v>
      </c>
      <c r="G6356" s="1" t="str">
        <f>_xll.BDS("SPX Index","CHAIN_TICKERS", "CHAIN_STRIKE_PX_OVRD",F6356, "CHAIN_PUT_CALL_TYPE_OVRD=P", "CHAIN_PERIODICITY_OVRD=M")</f>
        <v>SPX US 11/20/15 P2700</v>
      </c>
    </row>
    <row r="6357" spans="1:7" x14ac:dyDescent="0.25">
      <c r="A6357">
        <v>0</v>
      </c>
      <c r="B6357" s="9">
        <v>8.2191780821917807E-8</v>
      </c>
      <c r="C6357" s="9" t="str">
        <f t="shared" si="198"/>
        <v>$H$6384</v>
      </c>
      <c r="D6357" s="9" t="str">
        <f t="shared" si="199"/>
        <v>H6384</v>
      </c>
      <c r="F6357">
        <v>127320</v>
      </c>
      <c r="G6357" s="1" t="str">
        <f>_xll.BDS("SPX Index","CHAIN_TICKERS", "CHAIN_STRIKE_PX_OVRD",F6357, "CHAIN_PUT_CALL_TYPE_OVRD=P", "CHAIN_PERIODICITY_OVRD=M")</f>
        <v>SPX US 11/20/15 P2700</v>
      </c>
    </row>
    <row r="6358" spans="1:7" x14ac:dyDescent="0.25">
      <c r="A6358">
        <v>0</v>
      </c>
      <c r="B6358" s="9">
        <v>2.1917808219178082E-7</v>
      </c>
      <c r="C6358" s="9" t="str">
        <f t="shared" si="198"/>
        <v>$H$6385</v>
      </c>
      <c r="D6358" s="9" t="str">
        <f t="shared" si="199"/>
        <v>H6385</v>
      </c>
      <c r="F6358">
        <v>127340</v>
      </c>
      <c r="G6358" s="1" t="str">
        <f>_xll.BDS("SPX Index","CHAIN_TICKERS", "CHAIN_STRIKE_PX_OVRD",F6358, "CHAIN_PUT_CALL_TYPE_OVRD=P", "CHAIN_PERIODICITY_OVRD=M")</f>
        <v>SPX US 11/20/15 P2700</v>
      </c>
    </row>
    <row r="6359" spans="1:7" x14ac:dyDescent="0.25">
      <c r="A6359">
        <v>0</v>
      </c>
      <c r="B6359" s="9">
        <v>3.5616438356164383E-7</v>
      </c>
      <c r="C6359" s="9" t="str">
        <f t="shared" si="198"/>
        <v>$H$6386</v>
      </c>
      <c r="D6359" s="9" t="str">
        <f t="shared" si="199"/>
        <v>H6386</v>
      </c>
      <c r="F6359">
        <v>127360</v>
      </c>
      <c r="G6359" s="1" t="str">
        <f>_xll.BDS("SPX Index","CHAIN_TICKERS", "CHAIN_STRIKE_PX_OVRD",F6359, "CHAIN_PUT_CALL_TYPE_OVRD=P", "CHAIN_PERIODICITY_OVRD=M")</f>
        <v>SPX US 11/20/15 P2700</v>
      </c>
    </row>
    <row r="6360" spans="1:7" x14ac:dyDescent="0.25">
      <c r="A6360">
        <v>0</v>
      </c>
      <c r="B6360" s="9">
        <v>3.5616438356164383E-7</v>
      </c>
      <c r="C6360" s="9" t="str">
        <f t="shared" si="198"/>
        <v>$H$6387</v>
      </c>
      <c r="D6360" s="9" t="str">
        <f t="shared" si="199"/>
        <v>H6387</v>
      </c>
      <c r="F6360">
        <v>127380</v>
      </c>
      <c r="G6360" s="1" t="str">
        <f>_xll.BDS("SPX Index","CHAIN_TICKERS", "CHAIN_STRIKE_PX_OVRD",F6360, "CHAIN_PUT_CALL_TYPE_OVRD=P", "CHAIN_PERIODICITY_OVRD=M")</f>
        <v>SPX US 11/20/15 P2700</v>
      </c>
    </row>
    <row r="6361" spans="1:7" x14ac:dyDescent="0.25">
      <c r="A6361">
        <v>0</v>
      </c>
      <c r="B6361" s="9">
        <v>4.9315068493150684E-7</v>
      </c>
      <c r="C6361" s="9" t="str">
        <f t="shared" si="198"/>
        <v>$H$6388</v>
      </c>
      <c r="D6361" s="9" t="str">
        <f t="shared" si="199"/>
        <v>H6388</v>
      </c>
      <c r="F6361">
        <v>127400</v>
      </c>
      <c r="G6361" s="1" t="str">
        <f>_xll.BDS("SPX Index","CHAIN_TICKERS", "CHAIN_STRIKE_PX_OVRD",F6361, "CHAIN_PUT_CALL_TYPE_OVRD=P", "CHAIN_PERIODICITY_OVRD=M")</f>
        <v>SPX US 11/20/15 P2700</v>
      </c>
    </row>
    <row r="6362" spans="1:7" x14ac:dyDescent="0.25">
      <c r="A6362">
        <v>0</v>
      </c>
      <c r="B6362" s="9">
        <v>5.4794520547945204E-7</v>
      </c>
      <c r="C6362" s="9" t="str">
        <f t="shared" si="198"/>
        <v>$H$6389</v>
      </c>
      <c r="D6362" s="9" t="str">
        <f t="shared" si="199"/>
        <v>H6389</v>
      </c>
      <c r="F6362">
        <v>127420</v>
      </c>
      <c r="G6362" s="1" t="str">
        <f>_xll.BDS("SPX Index","CHAIN_TICKERS", "CHAIN_STRIKE_PX_OVRD",F6362, "CHAIN_PUT_CALL_TYPE_OVRD=P", "CHAIN_PERIODICITY_OVRD=M")</f>
        <v>SPX US 11/20/15 P2700</v>
      </c>
    </row>
    <row r="6363" spans="1:7" x14ac:dyDescent="0.25">
      <c r="A6363">
        <v>0</v>
      </c>
      <c r="B6363" s="9">
        <v>5.4794520547945204E-7</v>
      </c>
      <c r="C6363" s="9" t="str">
        <f t="shared" si="198"/>
        <v>$H$6390</v>
      </c>
      <c r="D6363" s="9" t="str">
        <f t="shared" si="199"/>
        <v>H6390</v>
      </c>
      <c r="F6363">
        <v>127440</v>
      </c>
      <c r="G6363" s="1" t="str">
        <f>_xll.BDS("SPX Index","CHAIN_TICKERS", "CHAIN_STRIKE_PX_OVRD",F6363, "CHAIN_PUT_CALL_TYPE_OVRD=P", "CHAIN_PERIODICITY_OVRD=M")</f>
        <v>SPX US 11/20/15 P2700</v>
      </c>
    </row>
    <row r="6364" spans="1:7" x14ac:dyDescent="0.25">
      <c r="A6364">
        <v>0</v>
      </c>
      <c r="B6364" s="9">
        <v>3.5616438356164383E-7</v>
      </c>
      <c r="C6364" s="9" t="str">
        <f t="shared" si="198"/>
        <v>$H$6391</v>
      </c>
      <c r="D6364" s="9" t="str">
        <f t="shared" si="199"/>
        <v>H6391</v>
      </c>
      <c r="F6364">
        <v>127460</v>
      </c>
      <c r="G6364" s="1" t="str">
        <f>_xll.BDS("SPX Index","CHAIN_TICKERS", "CHAIN_STRIKE_PX_OVRD",F6364, "CHAIN_PUT_CALL_TYPE_OVRD=P", "CHAIN_PERIODICITY_OVRD=M")</f>
        <v>SPX US 11/20/15 P2700</v>
      </c>
    </row>
    <row r="6365" spans="1:7" x14ac:dyDescent="0.25">
      <c r="A6365">
        <v>0</v>
      </c>
      <c r="B6365" s="9">
        <v>2.1917808219178082E-7</v>
      </c>
      <c r="C6365" s="9" t="str">
        <f t="shared" si="198"/>
        <v>$H$6392</v>
      </c>
      <c r="D6365" s="9" t="str">
        <f t="shared" si="199"/>
        <v>H6392</v>
      </c>
      <c r="F6365">
        <v>127480</v>
      </c>
      <c r="G6365" s="1" t="str">
        <f>_xll.BDS("SPX Index","CHAIN_TICKERS", "CHAIN_STRIKE_PX_OVRD",F6365, "CHAIN_PUT_CALL_TYPE_OVRD=P", "CHAIN_PERIODICITY_OVRD=M")</f>
        <v>SPX US 11/20/15 P2700</v>
      </c>
    </row>
    <row r="6366" spans="1:7" x14ac:dyDescent="0.25">
      <c r="A6366">
        <v>0</v>
      </c>
      <c r="B6366" s="9">
        <v>2.1917808219178082E-7</v>
      </c>
      <c r="C6366" s="9" t="str">
        <f t="shared" si="198"/>
        <v>$H$6393</v>
      </c>
      <c r="D6366" s="9" t="str">
        <f t="shared" si="199"/>
        <v>H6393</v>
      </c>
      <c r="F6366">
        <v>127500</v>
      </c>
      <c r="G6366" s="1" t="str">
        <f>_xll.BDS("SPX Index","CHAIN_TICKERS", "CHAIN_STRIKE_PX_OVRD",F6366, "CHAIN_PUT_CALL_TYPE_OVRD=P", "CHAIN_PERIODICITY_OVRD=M")</f>
        <v>SPX US 11/20/15 P2700</v>
      </c>
    </row>
    <row r="6367" spans="1:7" x14ac:dyDescent="0.25">
      <c r="A6367">
        <v>0</v>
      </c>
      <c r="B6367" s="9">
        <v>8.2191780821917807E-8</v>
      </c>
      <c r="C6367" s="9" t="str">
        <f t="shared" si="198"/>
        <v>$H$6394</v>
      </c>
      <c r="D6367" s="9" t="str">
        <f t="shared" si="199"/>
        <v>H6394</v>
      </c>
      <c r="F6367">
        <v>127520</v>
      </c>
      <c r="G6367" s="1" t="str">
        <f>_xll.BDS("SPX Index","CHAIN_TICKERS", "CHAIN_STRIKE_PX_OVRD",F6367, "CHAIN_PUT_CALL_TYPE_OVRD=P", "CHAIN_PERIODICITY_OVRD=M")</f>
        <v>SPX US 11/20/15 P2700</v>
      </c>
    </row>
    <row r="6368" spans="1:7" x14ac:dyDescent="0.25">
      <c r="A6368">
        <v>0</v>
      </c>
      <c r="B6368" s="9">
        <v>8.2191780821917807E-8</v>
      </c>
      <c r="C6368" s="9" t="str">
        <f t="shared" si="198"/>
        <v>$H$6395</v>
      </c>
      <c r="D6368" s="9" t="str">
        <f t="shared" si="199"/>
        <v>H6395</v>
      </c>
      <c r="F6368">
        <v>127540</v>
      </c>
      <c r="G6368" s="1" t="str">
        <f>_xll.BDS("SPX Index","CHAIN_TICKERS", "CHAIN_STRIKE_PX_OVRD",F6368, "CHAIN_PUT_CALL_TYPE_OVRD=P", "CHAIN_PERIODICITY_OVRD=M")</f>
        <v>SPX US 11/20/15 P2700</v>
      </c>
    </row>
    <row r="6369" spans="1:7" x14ac:dyDescent="0.25">
      <c r="A6369">
        <v>1</v>
      </c>
      <c r="B6369" s="9">
        <v>8.2191780821917807E-8</v>
      </c>
      <c r="C6369" s="9" t="str">
        <f t="shared" si="198"/>
        <v>$H$6396</v>
      </c>
      <c r="D6369" s="9" t="str">
        <f t="shared" si="199"/>
        <v>H6396</v>
      </c>
      <c r="F6369">
        <v>127560</v>
      </c>
      <c r="G6369" s="1" t="str">
        <f>_xll.BDS("SPX Index","CHAIN_TICKERS", "CHAIN_STRIKE_PX_OVRD",F6369, "CHAIN_PUT_CALL_TYPE_OVRD=P", "CHAIN_PERIODICITY_OVRD=M")</f>
        <v>SPX US 11/20/15 P2700</v>
      </c>
    </row>
    <row r="6370" spans="1:7" x14ac:dyDescent="0.25">
      <c r="A6370">
        <v>0</v>
      </c>
      <c r="B6370" s="9">
        <v>8.2191780821917807E-8</v>
      </c>
      <c r="C6370" s="9" t="str">
        <f t="shared" si="198"/>
        <v>$H$6397</v>
      </c>
      <c r="D6370" s="9" t="str">
        <f t="shared" si="199"/>
        <v>H6397</v>
      </c>
      <c r="F6370">
        <v>127580</v>
      </c>
      <c r="G6370" s="1" t="str">
        <f>_xll.BDS("SPX Index","CHAIN_TICKERS", "CHAIN_STRIKE_PX_OVRD",F6370, "CHAIN_PUT_CALL_TYPE_OVRD=P", "CHAIN_PERIODICITY_OVRD=M")</f>
        <v>SPX US 11/20/15 P2700</v>
      </c>
    </row>
    <row r="6371" spans="1:7" x14ac:dyDescent="0.25">
      <c r="A6371">
        <v>0</v>
      </c>
      <c r="B6371" s="9">
        <v>8.2191780821917807E-8</v>
      </c>
      <c r="C6371" s="9" t="str">
        <f t="shared" si="198"/>
        <v>$H$6398</v>
      </c>
      <c r="D6371" s="9" t="str">
        <f t="shared" si="199"/>
        <v>H6398</v>
      </c>
      <c r="F6371">
        <v>127600</v>
      </c>
      <c r="G6371" s="1" t="str">
        <f>_xll.BDS("SPX Index","CHAIN_TICKERS", "CHAIN_STRIKE_PX_OVRD",F6371, "CHAIN_PUT_CALL_TYPE_OVRD=P", "CHAIN_PERIODICITY_OVRD=M")</f>
        <v>SPX US 11/20/15 P2700</v>
      </c>
    </row>
    <row r="6372" spans="1:7" x14ac:dyDescent="0.25">
      <c r="A6372">
        <v>0</v>
      </c>
      <c r="B6372" s="9">
        <v>2.1917808219178082E-7</v>
      </c>
      <c r="C6372" s="9" t="str">
        <f t="shared" si="198"/>
        <v>$H$6399</v>
      </c>
      <c r="D6372" s="9" t="str">
        <f t="shared" si="199"/>
        <v>H6399</v>
      </c>
      <c r="F6372">
        <v>127620</v>
      </c>
      <c r="G6372" s="1" t="str">
        <f>_xll.BDS("SPX Index","CHAIN_TICKERS", "CHAIN_STRIKE_PX_OVRD",F6372, "CHAIN_PUT_CALL_TYPE_OVRD=P", "CHAIN_PERIODICITY_OVRD=M")</f>
        <v>SPX US 11/20/15 P2700</v>
      </c>
    </row>
    <row r="6373" spans="1:7" x14ac:dyDescent="0.25">
      <c r="A6373">
        <v>0</v>
      </c>
      <c r="B6373" s="9">
        <v>2.1917808219178082E-7</v>
      </c>
      <c r="C6373" s="9" t="str">
        <f t="shared" si="198"/>
        <v>$H$6400</v>
      </c>
      <c r="D6373" s="9" t="str">
        <f t="shared" si="199"/>
        <v>H6400</v>
      </c>
      <c r="F6373">
        <v>127640</v>
      </c>
      <c r="G6373" s="1" t="str">
        <f>_xll.BDS("SPX Index","CHAIN_TICKERS", "CHAIN_STRIKE_PX_OVRD",F6373, "CHAIN_PUT_CALL_TYPE_OVRD=P", "CHAIN_PERIODICITY_OVRD=M")</f>
        <v>SPX US 11/20/15 P2700</v>
      </c>
    </row>
    <row r="6374" spans="1:7" x14ac:dyDescent="0.25">
      <c r="A6374">
        <v>0</v>
      </c>
      <c r="B6374" s="9">
        <v>8.2191780821917807E-8</v>
      </c>
      <c r="C6374" s="9" t="str">
        <f t="shared" si="198"/>
        <v>$H$6401</v>
      </c>
      <c r="D6374" s="9" t="str">
        <f t="shared" si="199"/>
        <v>H6401</v>
      </c>
      <c r="F6374">
        <v>127660</v>
      </c>
      <c r="G6374" s="1" t="str">
        <f>_xll.BDS("SPX Index","CHAIN_TICKERS", "CHAIN_STRIKE_PX_OVRD",F6374, "CHAIN_PUT_CALL_TYPE_OVRD=P", "CHAIN_PERIODICITY_OVRD=M")</f>
        <v>SPX US 11/20/15 P2700</v>
      </c>
    </row>
    <row r="6375" spans="1:7" x14ac:dyDescent="0.25">
      <c r="A6375">
        <v>0</v>
      </c>
      <c r="B6375" s="9">
        <v>-8.2191780821917807E-8</v>
      </c>
      <c r="C6375" s="9" t="str">
        <f t="shared" si="198"/>
        <v>$H$6402</v>
      </c>
      <c r="D6375" s="9" t="str">
        <f t="shared" si="199"/>
        <v>H6402</v>
      </c>
      <c r="F6375">
        <v>127680</v>
      </c>
      <c r="G6375" s="1" t="str">
        <f>_xll.BDS("SPX Index","CHAIN_TICKERS", "CHAIN_STRIKE_PX_OVRD",F6375, "CHAIN_PUT_CALL_TYPE_OVRD=P", "CHAIN_PERIODICITY_OVRD=M")</f>
        <v>SPX US 11/20/15 P2700</v>
      </c>
    </row>
    <row r="6376" spans="1:7" x14ac:dyDescent="0.25">
      <c r="A6376">
        <v>0</v>
      </c>
      <c r="B6376" s="9">
        <v>8.2191780821917807E-8</v>
      </c>
      <c r="C6376" s="9" t="str">
        <f t="shared" si="198"/>
        <v>$H$6403</v>
      </c>
      <c r="D6376" s="9" t="str">
        <f t="shared" si="199"/>
        <v>H6403</v>
      </c>
      <c r="F6376">
        <v>127700</v>
      </c>
      <c r="G6376" s="1" t="str">
        <f>_xll.BDS("SPX Index","CHAIN_TICKERS", "CHAIN_STRIKE_PX_OVRD",F6376, "CHAIN_PUT_CALL_TYPE_OVRD=P", "CHAIN_PERIODICITY_OVRD=M")</f>
        <v>SPX US 11/20/15 P2700</v>
      </c>
    </row>
    <row r="6377" spans="1:7" x14ac:dyDescent="0.25">
      <c r="A6377">
        <v>0</v>
      </c>
      <c r="B6377" s="9">
        <v>3.5616438356164383E-7</v>
      </c>
      <c r="C6377" s="9" t="str">
        <f t="shared" si="198"/>
        <v>$H$6404</v>
      </c>
      <c r="D6377" s="9" t="str">
        <f t="shared" si="199"/>
        <v>H6404</v>
      </c>
      <c r="F6377">
        <v>127720</v>
      </c>
      <c r="G6377" s="1" t="str">
        <f>_xll.BDS("SPX Index","CHAIN_TICKERS", "CHAIN_STRIKE_PX_OVRD",F6377, "CHAIN_PUT_CALL_TYPE_OVRD=P", "CHAIN_PERIODICITY_OVRD=M")</f>
        <v>SPX US 11/20/15 P2700</v>
      </c>
    </row>
    <row r="6378" spans="1:7" x14ac:dyDescent="0.25">
      <c r="A6378">
        <v>0</v>
      </c>
      <c r="B6378" s="9">
        <v>2.1917808219178082E-7</v>
      </c>
      <c r="C6378" s="9" t="str">
        <f t="shared" si="198"/>
        <v>$H$6405</v>
      </c>
      <c r="D6378" s="9" t="str">
        <f t="shared" si="199"/>
        <v>H6405</v>
      </c>
      <c r="F6378">
        <v>127740</v>
      </c>
      <c r="G6378" s="1" t="str">
        <f>_xll.BDS("SPX Index","CHAIN_TICKERS", "CHAIN_STRIKE_PX_OVRD",F6378, "CHAIN_PUT_CALL_TYPE_OVRD=P", "CHAIN_PERIODICITY_OVRD=M")</f>
        <v>SPX US 11/20/15 P2700</v>
      </c>
    </row>
    <row r="6379" spans="1:7" x14ac:dyDescent="0.25">
      <c r="A6379">
        <v>0</v>
      </c>
      <c r="B6379" s="9">
        <v>3.5616438356164383E-7</v>
      </c>
      <c r="C6379" s="9" t="str">
        <f t="shared" si="198"/>
        <v>$H$6406</v>
      </c>
      <c r="D6379" s="9" t="str">
        <f t="shared" si="199"/>
        <v>H6406</v>
      </c>
      <c r="F6379">
        <v>127760</v>
      </c>
      <c r="G6379" s="1" t="str">
        <f>_xll.BDS("SPX Index","CHAIN_TICKERS", "CHAIN_STRIKE_PX_OVRD",F6379, "CHAIN_PUT_CALL_TYPE_OVRD=P", "CHAIN_PERIODICITY_OVRD=M")</f>
        <v>SPX US 11/20/15 P2700</v>
      </c>
    </row>
    <row r="6380" spans="1:7" x14ac:dyDescent="0.25">
      <c r="A6380">
        <v>0</v>
      </c>
      <c r="B6380" s="9">
        <v>6.301369863013699E-7</v>
      </c>
      <c r="C6380" s="9" t="str">
        <f t="shared" si="198"/>
        <v>$H$6407</v>
      </c>
      <c r="D6380" s="9" t="str">
        <f t="shared" si="199"/>
        <v>H6407</v>
      </c>
      <c r="F6380">
        <v>127780</v>
      </c>
      <c r="G6380" s="1" t="str">
        <f>_xll.BDS("SPX Index","CHAIN_TICKERS", "CHAIN_STRIKE_PX_OVRD",F6380, "CHAIN_PUT_CALL_TYPE_OVRD=P", "CHAIN_PERIODICITY_OVRD=M")</f>
        <v>SPX US 11/20/15 P2700</v>
      </c>
    </row>
    <row r="6381" spans="1:7" x14ac:dyDescent="0.25">
      <c r="A6381">
        <v>0</v>
      </c>
      <c r="B6381" s="9">
        <v>-8.2191780821917807E-8</v>
      </c>
      <c r="C6381" s="9" t="str">
        <f t="shared" si="198"/>
        <v>$H$6408</v>
      </c>
      <c r="D6381" s="9" t="str">
        <f t="shared" si="199"/>
        <v>H6408</v>
      </c>
      <c r="F6381">
        <v>127800</v>
      </c>
      <c r="G6381" s="1" t="str">
        <f>_xll.BDS("SPX Index","CHAIN_TICKERS", "CHAIN_STRIKE_PX_OVRD",F6381, "CHAIN_PUT_CALL_TYPE_OVRD=P", "CHAIN_PERIODICITY_OVRD=M")</f>
        <v>SPX US 11/20/15 P2700</v>
      </c>
    </row>
    <row r="6382" spans="1:7" x14ac:dyDescent="0.25">
      <c r="A6382">
        <v>0</v>
      </c>
      <c r="B6382" s="9">
        <v>8.2191780821917807E-8</v>
      </c>
      <c r="C6382" s="9" t="str">
        <f t="shared" si="198"/>
        <v>$H$6409</v>
      </c>
      <c r="D6382" s="9" t="str">
        <f t="shared" si="199"/>
        <v>H6409</v>
      </c>
      <c r="F6382">
        <v>127820</v>
      </c>
      <c r="G6382" s="1" t="str">
        <f>_xll.BDS("SPX Index","CHAIN_TICKERS", "CHAIN_STRIKE_PX_OVRD",F6382, "CHAIN_PUT_CALL_TYPE_OVRD=P", "CHAIN_PERIODICITY_OVRD=M")</f>
        <v>SPX US 11/20/15 P2700</v>
      </c>
    </row>
    <row r="6383" spans="1:7" x14ac:dyDescent="0.25">
      <c r="A6383">
        <v>0</v>
      </c>
      <c r="B6383" s="9">
        <v>8.2191780821917807E-8</v>
      </c>
      <c r="C6383" s="9" t="str">
        <f t="shared" si="198"/>
        <v>$H$6410</v>
      </c>
      <c r="D6383" s="9" t="str">
        <f t="shared" si="199"/>
        <v>H6410</v>
      </c>
      <c r="F6383">
        <v>127840</v>
      </c>
      <c r="G6383" s="1" t="str">
        <f>_xll.BDS("SPX Index","CHAIN_TICKERS", "CHAIN_STRIKE_PX_OVRD",F6383, "CHAIN_PUT_CALL_TYPE_OVRD=P", "CHAIN_PERIODICITY_OVRD=M")</f>
        <v>SPX US 11/20/15 P2700</v>
      </c>
    </row>
    <row r="6384" spans="1:7" x14ac:dyDescent="0.25">
      <c r="A6384">
        <v>0</v>
      </c>
      <c r="B6384" s="9">
        <v>8.2191780821917807E-8</v>
      </c>
      <c r="C6384" s="9" t="str">
        <f t="shared" si="198"/>
        <v>$H$6411</v>
      </c>
      <c r="D6384" s="9" t="str">
        <f t="shared" si="199"/>
        <v>H6411</v>
      </c>
      <c r="F6384">
        <v>127860</v>
      </c>
      <c r="G6384" s="1" t="str">
        <f>_xll.BDS("SPX Index","CHAIN_TICKERS", "CHAIN_STRIKE_PX_OVRD",F6384, "CHAIN_PUT_CALL_TYPE_OVRD=P", "CHAIN_PERIODICITY_OVRD=M")</f>
        <v>SPX US 11/20/15 P2700</v>
      </c>
    </row>
    <row r="6385" spans="1:7" x14ac:dyDescent="0.25">
      <c r="A6385">
        <v>0</v>
      </c>
      <c r="B6385" s="9">
        <v>2.1917808219178082E-7</v>
      </c>
      <c r="C6385" s="9" t="str">
        <f t="shared" si="198"/>
        <v>$H$6412</v>
      </c>
      <c r="D6385" s="9" t="str">
        <f t="shared" si="199"/>
        <v>H6412</v>
      </c>
      <c r="F6385">
        <v>127880</v>
      </c>
      <c r="G6385" s="1" t="str">
        <f>_xll.BDS("SPX Index","CHAIN_TICKERS", "CHAIN_STRIKE_PX_OVRD",F6385, "CHAIN_PUT_CALL_TYPE_OVRD=P", "CHAIN_PERIODICITY_OVRD=M")</f>
        <v>SPX US 11/20/15 P2700</v>
      </c>
    </row>
    <row r="6386" spans="1:7" x14ac:dyDescent="0.25">
      <c r="A6386">
        <v>0</v>
      </c>
      <c r="B6386" s="9">
        <v>2.1917808219178082E-7</v>
      </c>
      <c r="C6386" s="9" t="str">
        <f t="shared" si="198"/>
        <v>$H$6413</v>
      </c>
      <c r="D6386" s="9" t="str">
        <f t="shared" si="199"/>
        <v>H6413</v>
      </c>
      <c r="F6386">
        <v>127900</v>
      </c>
      <c r="G6386" s="1" t="str">
        <f>_xll.BDS("SPX Index","CHAIN_TICKERS", "CHAIN_STRIKE_PX_OVRD",F6386, "CHAIN_PUT_CALL_TYPE_OVRD=P", "CHAIN_PERIODICITY_OVRD=M")</f>
        <v>SPX US 11/20/15 P2700</v>
      </c>
    </row>
    <row r="6387" spans="1:7" x14ac:dyDescent="0.25">
      <c r="A6387">
        <v>0</v>
      </c>
      <c r="B6387" s="9">
        <v>8.2191780821917807E-8</v>
      </c>
      <c r="C6387" s="9" t="str">
        <f t="shared" si="198"/>
        <v>$H$6414</v>
      </c>
      <c r="D6387" s="9" t="str">
        <f t="shared" si="199"/>
        <v>H6414</v>
      </c>
      <c r="F6387">
        <v>127920</v>
      </c>
      <c r="G6387" s="1" t="str">
        <f>_xll.BDS("SPX Index","CHAIN_TICKERS", "CHAIN_STRIKE_PX_OVRD",F6387, "CHAIN_PUT_CALL_TYPE_OVRD=P", "CHAIN_PERIODICITY_OVRD=M")</f>
        <v>SPX US 11/20/15 P2700</v>
      </c>
    </row>
    <row r="6388" spans="1:7" x14ac:dyDescent="0.25">
      <c r="A6388">
        <v>0</v>
      </c>
      <c r="B6388" s="9">
        <v>4.9315068493150684E-7</v>
      </c>
      <c r="C6388" s="9" t="str">
        <f t="shared" si="198"/>
        <v>$H$6415</v>
      </c>
      <c r="D6388" s="9" t="str">
        <f t="shared" si="199"/>
        <v>H6415</v>
      </c>
      <c r="F6388">
        <v>127940</v>
      </c>
      <c r="G6388" s="1" t="str">
        <f>_xll.BDS("SPX Index","CHAIN_TICKERS", "CHAIN_STRIKE_PX_OVRD",F6388, "CHAIN_PUT_CALL_TYPE_OVRD=P", "CHAIN_PERIODICITY_OVRD=M")</f>
        <v>SPX US 11/20/15 P2700</v>
      </c>
    </row>
    <row r="6389" spans="1:7" x14ac:dyDescent="0.25">
      <c r="A6389">
        <v>0</v>
      </c>
      <c r="B6389" s="9">
        <v>4.9315068493150684E-7</v>
      </c>
      <c r="C6389" s="9" t="str">
        <f t="shared" si="198"/>
        <v>$H$6416</v>
      </c>
      <c r="D6389" s="9" t="str">
        <f t="shared" si="199"/>
        <v>H6416</v>
      </c>
      <c r="F6389">
        <v>127960</v>
      </c>
      <c r="G6389" s="1" t="str">
        <f>_xll.BDS("SPX Index","CHAIN_TICKERS", "CHAIN_STRIKE_PX_OVRD",F6389, "CHAIN_PUT_CALL_TYPE_OVRD=P", "CHAIN_PERIODICITY_OVRD=M")</f>
        <v>SPX US 11/20/15 P2700</v>
      </c>
    </row>
    <row r="6390" spans="1:7" x14ac:dyDescent="0.25">
      <c r="A6390">
        <v>0</v>
      </c>
      <c r="B6390" s="9">
        <v>4.1095890410958903E-7</v>
      </c>
      <c r="C6390" s="9" t="str">
        <f t="shared" si="198"/>
        <v>$H$6417</v>
      </c>
      <c r="D6390" s="9" t="str">
        <f t="shared" si="199"/>
        <v>H6417</v>
      </c>
      <c r="F6390">
        <v>127980</v>
      </c>
      <c r="G6390" s="1" t="str">
        <f>_xll.BDS("SPX Index","CHAIN_TICKERS", "CHAIN_STRIKE_PX_OVRD",F6390, "CHAIN_PUT_CALL_TYPE_OVRD=P", "CHAIN_PERIODICITY_OVRD=M")</f>
        <v>SPX US 11/20/15 P2700</v>
      </c>
    </row>
    <row r="6391" spans="1:7" x14ac:dyDescent="0.25">
      <c r="A6391">
        <v>0</v>
      </c>
      <c r="B6391" s="9">
        <v>6.301369863013699E-7</v>
      </c>
      <c r="C6391" s="9" t="str">
        <f t="shared" si="198"/>
        <v>$H$6418</v>
      </c>
      <c r="D6391" s="9" t="str">
        <f t="shared" si="199"/>
        <v>H6418</v>
      </c>
      <c r="F6391">
        <v>128000</v>
      </c>
      <c r="G6391" s="1" t="str">
        <f>_xll.BDS("SPX Index","CHAIN_TICKERS", "CHAIN_STRIKE_PX_OVRD",F6391, "CHAIN_PUT_CALL_TYPE_OVRD=P", "CHAIN_PERIODICITY_OVRD=M")</f>
        <v>SPX US 11/20/15 P2700</v>
      </c>
    </row>
    <row r="6392" spans="1:7" x14ac:dyDescent="0.25">
      <c r="A6392">
        <v>0</v>
      </c>
      <c r="B6392" s="9">
        <v>4.9315068493150684E-7</v>
      </c>
      <c r="C6392" s="9" t="str">
        <f t="shared" si="198"/>
        <v>$H$6419</v>
      </c>
      <c r="D6392" s="9" t="str">
        <f t="shared" si="199"/>
        <v>H6419</v>
      </c>
      <c r="F6392">
        <v>128020</v>
      </c>
      <c r="G6392" s="1" t="str">
        <f>_xll.BDS("SPX Index","CHAIN_TICKERS", "CHAIN_STRIKE_PX_OVRD",F6392, "CHAIN_PUT_CALL_TYPE_OVRD=P", "CHAIN_PERIODICITY_OVRD=M")</f>
        <v>SPX US 11/20/15 P2700</v>
      </c>
    </row>
    <row r="6393" spans="1:7" x14ac:dyDescent="0.25">
      <c r="A6393">
        <v>0</v>
      </c>
      <c r="B6393" s="9">
        <v>6.301369863013699E-7</v>
      </c>
      <c r="C6393" s="9" t="str">
        <f t="shared" si="198"/>
        <v>$H$6420</v>
      </c>
      <c r="D6393" s="9" t="str">
        <f t="shared" si="199"/>
        <v>H6420</v>
      </c>
      <c r="F6393">
        <v>128040</v>
      </c>
      <c r="G6393" s="1" t="str">
        <f>_xll.BDS("SPX Index","CHAIN_TICKERS", "CHAIN_STRIKE_PX_OVRD",F6393, "CHAIN_PUT_CALL_TYPE_OVRD=P", "CHAIN_PERIODICITY_OVRD=M")</f>
        <v>SPX US 11/20/15 P2700</v>
      </c>
    </row>
    <row r="6394" spans="1:7" x14ac:dyDescent="0.25">
      <c r="A6394">
        <v>1</v>
      </c>
      <c r="B6394" s="9">
        <v>4.9315068493150684E-7</v>
      </c>
      <c r="C6394" s="9" t="str">
        <f t="shared" si="198"/>
        <v>$H$6421</v>
      </c>
      <c r="D6394" s="9" t="str">
        <f t="shared" si="199"/>
        <v>H6421</v>
      </c>
      <c r="F6394">
        <v>128060</v>
      </c>
      <c r="G6394" s="1" t="str">
        <f>_xll.BDS("SPX Index","CHAIN_TICKERS", "CHAIN_STRIKE_PX_OVRD",F6394, "CHAIN_PUT_CALL_TYPE_OVRD=P", "CHAIN_PERIODICITY_OVRD=M")</f>
        <v>SPX US 11/20/15 P2700</v>
      </c>
    </row>
    <row r="6395" spans="1:7" x14ac:dyDescent="0.25">
      <c r="A6395">
        <v>0</v>
      </c>
      <c r="B6395" s="9">
        <v>4.9315068493150684E-7</v>
      </c>
      <c r="C6395" s="9" t="str">
        <f t="shared" si="198"/>
        <v>$H$6422</v>
      </c>
      <c r="D6395" s="9" t="str">
        <f t="shared" si="199"/>
        <v>H6422</v>
      </c>
      <c r="F6395">
        <v>128080</v>
      </c>
      <c r="G6395" s="1" t="str">
        <f>_xll.BDS("SPX Index","CHAIN_TICKERS", "CHAIN_STRIKE_PX_OVRD",F6395, "CHAIN_PUT_CALL_TYPE_OVRD=P", "CHAIN_PERIODICITY_OVRD=M")</f>
        <v>SPX US 11/20/15 P2700</v>
      </c>
    </row>
    <row r="6396" spans="1:7" x14ac:dyDescent="0.25">
      <c r="A6396">
        <v>0</v>
      </c>
      <c r="B6396" s="9">
        <v>2.1917808219178082E-7</v>
      </c>
      <c r="C6396" s="9" t="str">
        <f t="shared" si="198"/>
        <v>$H$6423</v>
      </c>
      <c r="D6396" s="9" t="str">
        <f t="shared" si="199"/>
        <v>H6423</v>
      </c>
      <c r="F6396">
        <v>128100</v>
      </c>
      <c r="G6396" s="1" t="str">
        <f>_xll.BDS("SPX Index","CHAIN_TICKERS", "CHAIN_STRIKE_PX_OVRD",F6396, "CHAIN_PUT_CALL_TYPE_OVRD=P", "CHAIN_PERIODICITY_OVRD=M")</f>
        <v>SPX US 11/20/15 P2700</v>
      </c>
    </row>
    <row r="6397" spans="1:7" x14ac:dyDescent="0.25">
      <c r="A6397">
        <v>0</v>
      </c>
      <c r="B6397" s="9">
        <v>2.1917808219178082E-7</v>
      </c>
      <c r="C6397" s="9" t="str">
        <f t="shared" si="198"/>
        <v>$H$6424</v>
      </c>
      <c r="D6397" s="9" t="str">
        <f t="shared" si="199"/>
        <v>H6424</v>
      </c>
      <c r="F6397">
        <v>128120</v>
      </c>
      <c r="G6397" s="1" t="str">
        <f>_xll.BDS("SPX Index","CHAIN_TICKERS", "CHAIN_STRIKE_PX_OVRD",F6397, "CHAIN_PUT_CALL_TYPE_OVRD=P", "CHAIN_PERIODICITY_OVRD=M")</f>
        <v>SPX US 11/20/15 P2700</v>
      </c>
    </row>
    <row r="6398" spans="1:7" x14ac:dyDescent="0.25">
      <c r="A6398">
        <v>0</v>
      </c>
      <c r="B6398" s="9">
        <v>3.5616438356164383E-7</v>
      </c>
      <c r="C6398" s="9" t="str">
        <f t="shared" si="198"/>
        <v>$H$6425</v>
      </c>
      <c r="D6398" s="9" t="str">
        <f t="shared" si="199"/>
        <v>H6425</v>
      </c>
      <c r="F6398">
        <v>128140</v>
      </c>
      <c r="G6398" s="1" t="str">
        <f>_xll.BDS("SPX Index","CHAIN_TICKERS", "CHAIN_STRIKE_PX_OVRD",F6398, "CHAIN_PUT_CALL_TYPE_OVRD=P", "CHAIN_PERIODICITY_OVRD=M")</f>
        <v>SPX US 11/20/15 P2700</v>
      </c>
    </row>
    <row r="6399" spans="1:7" x14ac:dyDescent="0.25">
      <c r="A6399">
        <v>0</v>
      </c>
      <c r="B6399" s="9">
        <v>4.1095890410958903E-7</v>
      </c>
      <c r="C6399" s="9" t="str">
        <f t="shared" si="198"/>
        <v>$H$6426</v>
      </c>
      <c r="D6399" s="9" t="str">
        <f t="shared" si="199"/>
        <v>H6426</v>
      </c>
      <c r="F6399">
        <v>128160</v>
      </c>
      <c r="G6399" s="1" t="str">
        <f>_xll.BDS("SPX Index","CHAIN_TICKERS", "CHAIN_STRIKE_PX_OVRD",F6399, "CHAIN_PUT_CALL_TYPE_OVRD=P", "CHAIN_PERIODICITY_OVRD=M")</f>
        <v>SPX US 11/20/15 P2700</v>
      </c>
    </row>
    <row r="6400" spans="1:7" x14ac:dyDescent="0.25">
      <c r="A6400">
        <v>0</v>
      </c>
      <c r="B6400" s="9">
        <v>8.2191780821917807E-8</v>
      </c>
      <c r="C6400" s="9" t="str">
        <f t="shared" si="198"/>
        <v>$H$6427</v>
      </c>
      <c r="D6400" s="9" t="str">
        <f t="shared" si="199"/>
        <v>H6427</v>
      </c>
      <c r="F6400">
        <v>128180</v>
      </c>
      <c r="G6400" s="1" t="str">
        <f>_xll.BDS("SPX Index","CHAIN_TICKERS", "CHAIN_STRIKE_PX_OVRD",F6400, "CHAIN_PUT_CALL_TYPE_OVRD=P", "CHAIN_PERIODICITY_OVRD=M")</f>
        <v>SPX US 11/20/15 P2700</v>
      </c>
    </row>
    <row r="6401" spans="1:7" x14ac:dyDescent="0.25">
      <c r="A6401">
        <v>0</v>
      </c>
      <c r="B6401" s="9">
        <v>-3.5616438356164383E-7</v>
      </c>
      <c r="C6401" s="9" t="str">
        <f t="shared" si="198"/>
        <v>$H$6428</v>
      </c>
      <c r="D6401" s="9" t="str">
        <f t="shared" si="199"/>
        <v>H6428</v>
      </c>
      <c r="F6401">
        <v>128200</v>
      </c>
      <c r="G6401" s="1" t="str">
        <f>_xll.BDS("SPX Index","CHAIN_TICKERS", "CHAIN_STRIKE_PX_OVRD",F6401, "CHAIN_PUT_CALL_TYPE_OVRD=P", "CHAIN_PERIODICITY_OVRD=M")</f>
        <v>SPX US 11/20/15 P2700</v>
      </c>
    </row>
    <row r="6402" spans="1:7" x14ac:dyDescent="0.25">
      <c r="A6402">
        <v>0</v>
      </c>
      <c r="B6402" s="9">
        <v>-2.1917808219178082E-7</v>
      </c>
      <c r="C6402" s="9" t="str">
        <f t="shared" si="198"/>
        <v>$H$6429</v>
      </c>
      <c r="D6402" s="9" t="str">
        <f t="shared" si="199"/>
        <v>H6429</v>
      </c>
      <c r="F6402">
        <v>128220</v>
      </c>
      <c r="G6402" s="1" t="str">
        <f>_xll.BDS("SPX Index","CHAIN_TICKERS", "CHAIN_STRIKE_PX_OVRD",F6402, "CHAIN_PUT_CALL_TYPE_OVRD=P", "CHAIN_PERIODICITY_OVRD=M")</f>
        <v>SPX US 11/20/15 P2700</v>
      </c>
    </row>
    <row r="6403" spans="1:7" x14ac:dyDescent="0.25">
      <c r="A6403">
        <v>0</v>
      </c>
      <c r="B6403" s="9">
        <v>8.2191780821917807E-8</v>
      </c>
      <c r="C6403" s="9" t="str">
        <f t="shared" si="198"/>
        <v>$H$6430</v>
      </c>
      <c r="D6403" s="9" t="str">
        <f t="shared" si="199"/>
        <v>H6430</v>
      </c>
      <c r="F6403">
        <v>128240</v>
      </c>
      <c r="G6403" s="1" t="str">
        <f>_xll.BDS("SPX Index","CHAIN_TICKERS", "CHAIN_STRIKE_PX_OVRD",F6403, "CHAIN_PUT_CALL_TYPE_OVRD=P", "CHAIN_PERIODICITY_OVRD=M")</f>
        <v>SPX US 11/20/15 P2700</v>
      </c>
    </row>
    <row r="6404" spans="1:7" x14ac:dyDescent="0.25">
      <c r="A6404">
        <v>0</v>
      </c>
      <c r="B6404" s="9">
        <v>8.2191780821917807E-8</v>
      </c>
      <c r="C6404" s="9" t="str">
        <f t="shared" ref="C6404:C6467" si="200">ADDRESS(ROW(B6404)+MATCH(1,B6404:B6430),8)</f>
        <v>$H$6431</v>
      </c>
      <c r="D6404" s="9" t="str">
        <f t="shared" ref="D6404:D6467" si="201">"H"&amp;(ROW(B6404)+MATCH(1,B6404:B6430))</f>
        <v>H6431</v>
      </c>
      <c r="F6404">
        <v>128260</v>
      </c>
      <c r="G6404" s="1" t="str">
        <f>_xll.BDS("SPX Index","CHAIN_TICKERS", "CHAIN_STRIKE_PX_OVRD",F6404, "CHAIN_PUT_CALL_TYPE_OVRD=P", "CHAIN_PERIODICITY_OVRD=M")</f>
        <v>SPX US 11/20/15 P2700</v>
      </c>
    </row>
    <row r="6405" spans="1:7" x14ac:dyDescent="0.25">
      <c r="A6405">
        <v>0</v>
      </c>
      <c r="B6405" s="9">
        <v>-8.2191780821917807E-8</v>
      </c>
      <c r="C6405" s="9" t="str">
        <f t="shared" si="200"/>
        <v>$H$6432</v>
      </c>
      <c r="D6405" s="9" t="str">
        <f t="shared" si="201"/>
        <v>H6432</v>
      </c>
      <c r="F6405">
        <v>128280</v>
      </c>
      <c r="G6405" s="1" t="str">
        <f>_xll.BDS("SPX Index","CHAIN_TICKERS", "CHAIN_STRIKE_PX_OVRD",F6405, "CHAIN_PUT_CALL_TYPE_OVRD=P", "CHAIN_PERIODICITY_OVRD=M")</f>
        <v>SPX US 11/20/15 P2700</v>
      </c>
    </row>
    <row r="6406" spans="1:7" x14ac:dyDescent="0.25">
      <c r="A6406">
        <v>0</v>
      </c>
      <c r="B6406" s="9">
        <v>8.2191780821917807E-8</v>
      </c>
      <c r="C6406" s="9" t="str">
        <f t="shared" si="200"/>
        <v>$H$6433</v>
      </c>
      <c r="D6406" s="9" t="str">
        <f t="shared" si="201"/>
        <v>H6433</v>
      </c>
      <c r="F6406">
        <v>128300</v>
      </c>
      <c r="G6406" s="1" t="str">
        <f>_xll.BDS("SPX Index","CHAIN_TICKERS", "CHAIN_STRIKE_PX_OVRD",F6406, "CHAIN_PUT_CALL_TYPE_OVRD=P", "CHAIN_PERIODICITY_OVRD=M")</f>
        <v>SPX US 11/20/15 P2700</v>
      </c>
    </row>
    <row r="6407" spans="1:7" x14ac:dyDescent="0.25">
      <c r="A6407">
        <v>0</v>
      </c>
      <c r="B6407" s="9">
        <v>2.1917808219178082E-7</v>
      </c>
      <c r="C6407" s="9" t="str">
        <f t="shared" si="200"/>
        <v>$H$6434</v>
      </c>
      <c r="D6407" s="9" t="str">
        <f t="shared" si="201"/>
        <v>H6434</v>
      </c>
      <c r="F6407">
        <v>128320</v>
      </c>
      <c r="G6407" s="1" t="str">
        <f>_xll.BDS("SPX Index","CHAIN_TICKERS", "CHAIN_STRIKE_PX_OVRD",F6407, "CHAIN_PUT_CALL_TYPE_OVRD=P", "CHAIN_PERIODICITY_OVRD=M")</f>
        <v>SPX US 11/20/15 P2700</v>
      </c>
    </row>
    <row r="6408" spans="1:7" x14ac:dyDescent="0.25">
      <c r="A6408">
        <v>0</v>
      </c>
      <c r="B6408" s="9">
        <v>2.1917808219178082E-7</v>
      </c>
      <c r="C6408" s="9" t="str">
        <f t="shared" si="200"/>
        <v>$H$6435</v>
      </c>
      <c r="D6408" s="9" t="str">
        <f t="shared" si="201"/>
        <v>H6435</v>
      </c>
      <c r="F6408">
        <v>128340</v>
      </c>
      <c r="G6408" s="1" t="str">
        <f>_xll.BDS("SPX Index","CHAIN_TICKERS", "CHAIN_STRIKE_PX_OVRD",F6408, "CHAIN_PUT_CALL_TYPE_OVRD=P", "CHAIN_PERIODICITY_OVRD=M")</f>
        <v>SPX US 11/20/15 P2700</v>
      </c>
    </row>
    <row r="6409" spans="1:7" x14ac:dyDescent="0.25">
      <c r="A6409">
        <v>0</v>
      </c>
      <c r="B6409" s="9">
        <v>8.2191780821917807E-8</v>
      </c>
      <c r="C6409" s="9" t="str">
        <f t="shared" si="200"/>
        <v>$H$6436</v>
      </c>
      <c r="D6409" s="9" t="str">
        <f t="shared" si="201"/>
        <v>H6436</v>
      </c>
      <c r="F6409">
        <v>128360</v>
      </c>
      <c r="G6409" s="1" t="str">
        <f>_xll.BDS("SPX Index","CHAIN_TICKERS", "CHAIN_STRIKE_PX_OVRD",F6409, "CHAIN_PUT_CALL_TYPE_OVRD=P", "CHAIN_PERIODICITY_OVRD=M")</f>
        <v>SPX US 11/20/15 P2700</v>
      </c>
    </row>
    <row r="6410" spans="1:7" x14ac:dyDescent="0.25">
      <c r="A6410">
        <v>0</v>
      </c>
      <c r="B6410" s="9">
        <v>8.2191780821917807E-8</v>
      </c>
      <c r="C6410" s="9" t="str">
        <f t="shared" si="200"/>
        <v>$H$6437</v>
      </c>
      <c r="D6410" s="9" t="str">
        <f t="shared" si="201"/>
        <v>H6437</v>
      </c>
      <c r="F6410">
        <v>128380</v>
      </c>
      <c r="G6410" s="1" t="str">
        <f>_xll.BDS("SPX Index","CHAIN_TICKERS", "CHAIN_STRIKE_PX_OVRD",F6410, "CHAIN_PUT_CALL_TYPE_OVRD=P", "CHAIN_PERIODICITY_OVRD=M")</f>
        <v>SPX US 11/20/15 P2700</v>
      </c>
    </row>
    <row r="6411" spans="1:7" x14ac:dyDescent="0.25">
      <c r="A6411">
        <v>0</v>
      </c>
      <c r="B6411" s="9">
        <v>2.1917808219178082E-7</v>
      </c>
      <c r="C6411" s="9" t="str">
        <f t="shared" si="200"/>
        <v>$H$6438</v>
      </c>
      <c r="D6411" s="9" t="str">
        <f t="shared" si="201"/>
        <v>H6438</v>
      </c>
      <c r="F6411">
        <v>128400</v>
      </c>
      <c r="G6411" s="1" t="str">
        <f>_xll.BDS("SPX Index","CHAIN_TICKERS", "CHAIN_STRIKE_PX_OVRD",F6411, "CHAIN_PUT_CALL_TYPE_OVRD=P", "CHAIN_PERIODICITY_OVRD=M")</f>
        <v>SPX US 11/20/15 P2700</v>
      </c>
    </row>
    <row r="6412" spans="1:7" x14ac:dyDescent="0.25">
      <c r="A6412">
        <v>0</v>
      </c>
      <c r="B6412" s="9">
        <v>2.1917808219178082E-7</v>
      </c>
      <c r="C6412" s="9" t="str">
        <f t="shared" si="200"/>
        <v>$H$6439</v>
      </c>
      <c r="D6412" s="9" t="str">
        <f t="shared" si="201"/>
        <v>H6439</v>
      </c>
      <c r="F6412">
        <v>128420</v>
      </c>
      <c r="G6412" s="1" t="str">
        <f>_xll.BDS("SPX Index","CHAIN_TICKERS", "CHAIN_STRIKE_PX_OVRD",F6412, "CHAIN_PUT_CALL_TYPE_OVRD=P", "CHAIN_PERIODICITY_OVRD=M")</f>
        <v>SPX US 11/20/15 P2700</v>
      </c>
    </row>
    <row r="6413" spans="1:7" x14ac:dyDescent="0.25">
      <c r="A6413">
        <v>0</v>
      </c>
      <c r="B6413" s="9">
        <v>2.1917808219178082E-7</v>
      </c>
      <c r="C6413" s="9" t="str">
        <f t="shared" si="200"/>
        <v>$H$6440</v>
      </c>
      <c r="D6413" s="9" t="str">
        <f t="shared" si="201"/>
        <v>H6440</v>
      </c>
      <c r="F6413">
        <v>128440</v>
      </c>
      <c r="G6413" s="1" t="str">
        <f>_xll.BDS("SPX Index","CHAIN_TICKERS", "CHAIN_STRIKE_PX_OVRD",F6413, "CHAIN_PUT_CALL_TYPE_OVRD=P", "CHAIN_PERIODICITY_OVRD=M")</f>
        <v>SPX US 11/20/15 P2700</v>
      </c>
    </row>
    <row r="6414" spans="1:7" x14ac:dyDescent="0.25">
      <c r="A6414">
        <v>3</v>
      </c>
      <c r="B6414" s="9">
        <v>8.2191780821917807E-8</v>
      </c>
      <c r="C6414" s="9" t="str">
        <f t="shared" si="200"/>
        <v>$H$6441</v>
      </c>
      <c r="D6414" s="9" t="str">
        <f t="shared" si="201"/>
        <v>H6441</v>
      </c>
      <c r="F6414">
        <v>128460</v>
      </c>
      <c r="G6414" s="1" t="str">
        <f>_xll.BDS("SPX Index","CHAIN_TICKERS", "CHAIN_STRIKE_PX_OVRD",F6414, "CHAIN_PUT_CALL_TYPE_OVRD=P", "CHAIN_PERIODICITY_OVRD=M")</f>
        <v>SPX US 11/20/15 P2700</v>
      </c>
    </row>
    <row r="6415" spans="1:7" x14ac:dyDescent="0.25">
      <c r="A6415">
        <v>0</v>
      </c>
      <c r="B6415" s="9">
        <v>8.2191780821917807E-8</v>
      </c>
      <c r="C6415" s="9" t="str">
        <f t="shared" si="200"/>
        <v>$H$6442</v>
      </c>
      <c r="D6415" s="9" t="str">
        <f t="shared" si="201"/>
        <v>H6442</v>
      </c>
      <c r="F6415">
        <v>128480</v>
      </c>
      <c r="G6415" s="1" t="str">
        <f>_xll.BDS("SPX Index","CHAIN_TICKERS", "CHAIN_STRIKE_PX_OVRD",F6415, "CHAIN_PUT_CALL_TYPE_OVRD=P", "CHAIN_PERIODICITY_OVRD=M")</f>
        <v>SPX US 11/20/15 P2700</v>
      </c>
    </row>
    <row r="6416" spans="1:7" x14ac:dyDescent="0.25">
      <c r="A6416">
        <v>0</v>
      </c>
      <c r="B6416" s="9">
        <v>2.1917808219178082E-7</v>
      </c>
      <c r="C6416" s="9" t="str">
        <f t="shared" si="200"/>
        <v>$H$6443</v>
      </c>
      <c r="D6416" s="9" t="str">
        <f t="shared" si="201"/>
        <v>H6443</v>
      </c>
      <c r="F6416">
        <v>128500</v>
      </c>
      <c r="G6416" s="1" t="str">
        <f>_xll.BDS("SPX Index","CHAIN_TICKERS", "CHAIN_STRIKE_PX_OVRD",F6416, "CHAIN_PUT_CALL_TYPE_OVRD=P", "CHAIN_PERIODICITY_OVRD=M")</f>
        <v>SPX US 11/20/15 P2700</v>
      </c>
    </row>
    <row r="6417" spans="1:7" x14ac:dyDescent="0.25">
      <c r="A6417">
        <v>0</v>
      </c>
      <c r="B6417" s="9">
        <v>4.9315068493150684E-7</v>
      </c>
      <c r="C6417" s="9" t="str">
        <f t="shared" si="200"/>
        <v>$H$6444</v>
      </c>
      <c r="D6417" s="9" t="str">
        <f t="shared" si="201"/>
        <v>H6444</v>
      </c>
      <c r="F6417">
        <v>128520</v>
      </c>
      <c r="G6417" s="1" t="str">
        <f>_xll.BDS("SPX Index","CHAIN_TICKERS", "CHAIN_STRIKE_PX_OVRD",F6417, "CHAIN_PUT_CALL_TYPE_OVRD=P", "CHAIN_PERIODICITY_OVRD=M")</f>
        <v>SPX US 11/20/15 P2700</v>
      </c>
    </row>
    <row r="6418" spans="1:7" x14ac:dyDescent="0.25">
      <c r="A6418">
        <v>0</v>
      </c>
      <c r="B6418" s="9">
        <v>4.9315068493150684E-7</v>
      </c>
      <c r="C6418" s="9" t="str">
        <f t="shared" si="200"/>
        <v>$H$6445</v>
      </c>
      <c r="D6418" s="9" t="str">
        <f t="shared" si="201"/>
        <v>H6445</v>
      </c>
      <c r="F6418">
        <v>128540</v>
      </c>
      <c r="G6418" s="1" t="str">
        <f>_xll.BDS("SPX Index","CHAIN_TICKERS", "CHAIN_STRIKE_PX_OVRD",F6418, "CHAIN_PUT_CALL_TYPE_OVRD=P", "CHAIN_PERIODICITY_OVRD=M")</f>
        <v>SPX US 11/20/15 P2700</v>
      </c>
    </row>
    <row r="6419" spans="1:7" x14ac:dyDescent="0.25">
      <c r="A6419">
        <v>0</v>
      </c>
      <c r="B6419" s="9">
        <v>4.9315068493150684E-7</v>
      </c>
      <c r="C6419" s="9" t="str">
        <f t="shared" si="200"/>
        <v>$H$6446</v>
      </c>
      <c r="D6419" s="9" t="str">
        <f t="shared" si="201"/>
        <v>H6446</v>
      </c>
      <c r="F6419">
        <v>128560</v>
      </c>
      <c r="G6419" s="1" t="str">
        <f>_xll.BDS("SPX Index","CHAIN_TICKERS", "CHAIN_STRIKE_PX_OVRD",F6419, "CHAIN_PUT_CALL_TYPE_OVRD=P", "CHAIN_PERIODICITY_OVRD=M")</f>
        <v>SPX US 11/20/15 P2700</v>
      </c>
    </row>
    <row r="6420" spans="1:7" x14ac:dyDescent="0.25">
      <c r="A6420">
        <v>0</v>
      </c>
      <c r="B6420" s="9">
        <v>3.5616438356164383E-7</v>
      </c>
      <c r="C6420" s="9" t="str">
        <f t="shared" si="200"/>
        <v>$H$6447</v>
      </c>
      <c r="D6420" s="9" t="str">
        <f t="shared" si="201"/>
        <v>H6447</v>
      </c>
      <c r="F6420">
        <v>128580</v>
      </c>
      <c r="G6420" s="1" t="str">
        <f>_xll.BDS("SPX Index","CHAIN_TICKERS", "CHAIN_STRIKE_PX_OVRD",F6420, "CHAIN_PUT_CALL_TYPE_OVRD=P", "CHAIN_PERIODICITY_OVRD=M")</f>
        <v>SPX US 11/20/15 P2700</v>
      </c>
    </row>
    <row r="6421" spans="1:7" x14ac:dyDescent="0.25">
      <c r="A6421">
        <v>0</v>
      </c>
      <c r="B6421" s="9">
        <v>3.5616438356164383E-7</v>
      </c>
      <c r="C6421" s="9" t="str">
        <f t="shared" si="200"/>
        <v>$H$6448</v>
      </c>
      <c r="D6421" s="9" t="str">
        <f t="shared" si="201"/>
        <v>H6448</v>
      </c>
      <c r="F6421">
        <v>128600</v>
      </c>
      <c r="G6421" s="1" t="str">
        <f>_xll.BDS("SPX Index","CHAIN_TICKERS", "CHAIN_STRIKE_PX_OVRD",F6421, "CHAIN_PUT_CALL_TYPE_OVRD=P", "CHAIN_PERIODICITY_OVRD=M")</f>
        <v>SPX US 11/20/15 P2700</v>
      </c>
    </row>
    <row r="6422" spans="1:7" x14ac:dyDescent="0.25">
      <c r="A6422">
        <v>0</v>
      </c>
      <c r="B6422" s="9">
        <v>8.2191780821917807E-8</v>
      </c>
      <c r="C6422" s="9" t="str">
        <f t="shared" si="200"/>
        <v>$H$6449</v>
      </c>
      <c r="D6422" s="9" t="str">
        <f t="shared" si="201"/>
        <v>H6449</v>
      </c>
      <c r="F6422">
        <v>128620</v>
      </c>
      <c r="G6422" s="1" t="str">
        <f>_xll.BDS("SPX Index","CHAIN_TICKERS", "CHAIN_STRIKE_PX_OVRD",F6422, "CHAIN_PUT_CALL_TYPE_OVRD=P", "CHAIN_PERIODICITY_OVRD=M")</f>
        <v>SPX US 11/20/15 P2700</v>
      </c>
    </row>
    <row r="6423" spans="1:7" x14ac:dyDescent="0.25">
      <c r="A6423">
        <v>0</v>
      </c>
      <c r="B6423" s="9">
        <v>-8.2191780821917807E-8</v>
      </c>
      <c r="C6423" s="9" t="str">
        <f t="shared" si="200"/>
        <v>$H$6450</v>
      </c>
      <c r="D6423" s="9" t="str">
        <f t="shared" si="201"/>
        <v>H6450</v>
      </c>
      <c r="F6423">
        <v>128640</v>
      </c>
      <c r="G6423" s="1" t="str">
        <f>_xll.BDS("SPX Index","CHAIN_TICKERS", "CHAIN_STRIKE_PX_OVRD",F6423, "CHAIN_PUT_CALL_TYPE_OVRD=P", "CHAIN_PERIODICITY_OVRD=M")</f>
        <v>SPX US 11/20/15 P2700</v>
      </c>
    </row>
    <row r="6424" spans="1:7" x14ac:dyDescent="0.25">
      <c r="A6424">
        <v>0</v>
      </c>
      <c r="B6424" s="9">
        <v>-8.2191780821917807E-8</v>
      </c>
      <c r="C6424" s="9" t="str">
        <f t="shared" si="200"/>
        <v>$H$6451</v>
      </c>
      <c r="D6424" s="9" t="str">
        <f t="shared" si="201"/>
        <v>H6451</v>
      </c>
      <c r="F6424">
        <v>128660</v>
      </c>
      <c r="G6424" s="1" t="str">
        <f>_xll.BDS("SPX Index","CHAIN_TICKERS", "CHAIN_STRIKE_PX_OVRD",F6424, "CHAIN_PUT_CALL_TYPE_OVRD=P", "CHAIN_PERIODICITY_OVRD=M")</f>
        <v>SPX US 11/20/15 P2700</v>
      </c>
    </row>
    <row r="6425" spans="1:7" x14ac:dyDescent="0.25">
      <c r="A6425">
        <v>0</v>
      </c>
      <c r="B6425" s="9">
        <v>-8.2191780821917807E-8</v>
      </c>
      <c r="C6425" s="9" t="str">
        <f t="shared" si="200"/>
        <v>$H$6452</v>
      </c>
      <c r="D6425" s="9" t="str">
        <f t="shared" si="201"/>
        <v>H6452</v>
      </c>
      <c r="F6425">
        <v>128680</v>
      </c>
      <c r="G6425" s="1" t="str">
        <f>_xll.BDS("SPX Index","CHAIN_TICKERS", "CHAIN_STRIKE_PX_OVRD",F6425, "CHAIN_PUT_CALL_TYPE_OVRD=P", "CHAIN_PERIODICITY_OVRD=M")</f>
        <v>SPX US 11/20/15 P2700</v>
      </c>
    </row>
    <row r="6426" spans="1:7" x14ac:dyDescent="0.25">
      <c r="A6426">
        <v>0</v>
      </c>
      <c r="B6426" s="9">
        <v>8.2191780821917807E-8</v>
      </c>
      <c r="C6426" s="9" t="str">
        <f t="shared" si="200"/>
        <v>$H$6453</v>
      </c>
      <c r="D6426" s="9" t="str">
        <f t="shared" si="201"/>
        <v>H6453</v>
      </c>
      <c r="F6426">
        <v>128700</v>
      </c>
      <c r="G6426" s="1" t="str">
        <f>_xll.BDS("SPX Index","CHAIN_TICKERS", "CHAIN_STRIKE_PX_OVRD",F6426, "CHAIN_PUT_CALL_TYPE_OVRD=P", "CHAIN_PERIODICITY_OVRD=M")</f>
        <v>SPX US 11/20/15 P2700</v>
      </c>
    </row>
    <row r="6427" spans="1:7" x14ac:dyDescent="0.25">
      <c r="A6427">
        <v>0</v>
      </c>
      <c r="B6427" s="9">
        <v>8.2191780821917807E-8</v>
      </c>
      <c r="C6427" s="9" t="str">
        <f t="shared" si="200"/>
        <v>$H$6454</v>
      </c>
      <c r="D6427" s="9" t="str">
        <f t="shared" si="201"/>
        <v>H6454</v>
      </c>
      <c r="F6427">
        <v>128720</v>
      </c>
      <c r="G6427" s="1" t="str">
        <f>_xll.BDS("SPX Index","CHAIN_TICKERS", "CHAIN_STRIKE_PX_OVRD",F6427, "CHAIN_PUT_CALL_TYPE_OVRD=P", "CHAIN_PERIODICITY_OVRD=M")</f>
        <v>SPX US 11/20/15 P2700</v>
      </c>
    </row>
    <row r="6428" spans="1:7" x14ac:dyDescent="0.25">
      <c r="A6428">
        <v>0</v>
      </c>
      <c r="B6428" s="9">
        <v>8.2191780821917807E-8</v>
      </c>
      <c r="C6428" s="9" t="str">
        <f t="shared" si="200"/>
        <v>$H$6455</v>
      </c>
      <c r="D6428" s="9" t="str">
        <f t="shared" si="201"/>
        <v>H6455</v>
      </c>
      <c r="F6428">
        <v>128740</v>
      </c>
      <c r="G6428" s="1" t="str">
        <f>_xll.BDS("SPX Index","CHAIN_TICKERS", "CHAIN_STRIKE_PX_OVRD",F6428, "CHAIN_PUT_CALL_TYPE_OVRD=P", "CHAIN_PERIODICITY_OVRD=M")</f>
        <v>SPX US 11/20/15 P2700</v>
      </c>
    </row>
    <row r="6429" spans="1:7" x14ac:dyDescent="0.25">
      <c r="A6429">
        <v>0</v>
      </c>
      <c r="B6429" s="9">
        <v>8.2191780821917807E-8</v>
      </c>
      <c r="C6429" s="9" t="str">
        <f t="shared" si="200"/>
        <v>$H$6456</v>
      </c>
      <c r="D6429" s="9" t="str">
        <f t="shared" si="201"/>
        <v>H6456</v>
      </c>
      <c r="F6429">
        <v>128760</v>
      </c>
      <c r="G6429" s="1" t="str">
        <f>_xll.BDS("SPX Index","CHAIN_TICKERS", "CHAIN_STRIKE_PX_OVRD",F6429, "CHAIN_PUT_CALL_TYPE_OVRD=P", "CHAIN_PERIODICITY_OVRD=M")</f>
        <v>SPX US 11/20/15 P2700</v>
      </c>
    </row>
    <row r="6430" spans="1:7" x14ac:dyDescent="0.25">
      <c r="A6430">
        <v>0</v>
      </c>
      <c r="B6430" s="9">
        <v>8.2191780821917807E-8</v>
      </c>
      <c r="C6430" s="9" t="str">
        <f t="shared" si="200"/>
        <v>$H$6457</v>
      </c>
      <c r="D6430" s="9" t="str">
        <f t="shared" si="201"/>
        <v>H6457</v>
      </c>
      <c r="F6430">
        <v>128780</v>
      </c>
      <c r="G6430" s="1" t="str">
        <f>_xll.BDS("SPX Index","CHAIN_TICKERS", "CHAIN_STRIKE_PX_OVRD",F6430, "CHAIN_PUT_CALL_TYPE_OVRD=P", "CHAIN_PERIODICITY_OVRD=M")</f>
        <v>SPX US 11/20/15 P2700</v>
      </c>
    </row>
    <row r="6431" spans="1:7" x14ac:dyDescent="0.25">
      <c r="A6431">
        <v>0</v>
      </c>
      <c r="B6431" s="9">
        <v>2.1917808219178082E-7</v>
      </c>
      <c r="C6431" s="9" t="str">
        <f t="shared" si="200"/>
        <v>$H$6458</v>
      </c>
      <c r="D6431" s="9" t="str">
        <f t="shared" si="201"/>
        <v>H6458</v>
      </c>
      <c r="F6431">
        <v>128800</v>
      </c>
      <c r="G6431" s="1" t="str">
        <f>_xll.BDS("SPX Index","CHAIN_TICKERS", "CHAIN_STRIKE_PX_OVRD",F6431, "CHAIN_PUT_CALL_TYPE_OVRD=P", "CHAIN_PERIODICITY_OVRD=M")</f>
        <v>SPX US 11/20/15 P2700</v>
      </c>
    </row>
    <row r="6432" spans="1:7" x14ac:dyDescent="0.25">
      <c r="A6432">
        <v>0</v>
      </c>
      <c r="B6432" s="9">
        <v>-8.2191780821917807E-8</v>
      </c>
      <c r="C6432" s="9" t="str">
        <f t="shared" si="200"/>
        <v>$H$6459</v>
      </c>
      <c r="D6432" s="9" t="str">
        <f t="shared" si="201"/>
        <v>H6459</v>
      </c>
      <c r="F6432">
        <v>128820</v>
      </c>
      <c r="G6432" s="1" t="str">
        <f>_xll.BDS("SPX Index","CHAIN_TICKERS", "CHAIN_STRIKE_PX_OVRD",F6432, "CHAIN_PUT_CALL_TYPE_OVRD=P", "CHAIN_PERIODICITY_OVRD=M")</f>
        <v>SPX US 11/20/15 P2700</v>
      </c>
    </row>
    <row r="6433" spans="1:7" x14ac:dyDescent="0.25">
      <c r="A6433">
        <v>1</v>
      </c>
      <c r="B6433" s="9">
        <v>-8.2191780821917807E-8</v>
      </c>
      <c r="C6433" s="9" t="str">
        <f t="shared" si="200"/>
        <v>$H$6460</v>
      </c>
      <c r="D6433" s="9" t="str">
        <f t="shared" si="201"/>
        <v>H6460</v>
      </c>
      <c r="F6433">
        <v>128840</v>
      </c>
      <c r="G6433" s="1" t="str">
        <f>_xll.BDS("SPX Index","CHAIN_TICKERS", "CHAIN_STRIKE_PX_OVRD",F6433, "CHAIN_PUT_CALL_TYPE_OVRD=P", "CHAIN_PERIODICITY_OVRD=M")</f>
        <v>SPX US 11/20/15 P2700</v>
      </c>
    </row>
    <row r="6434" spans="1:7" x14ac:dyDescent="0.25">
      <c r="A6434">
        <v>0</v>
      </c>
      <c r="B6434" s="9">
        <v>-8.2191780821917807E-8</v>
      </c>
      <c r="C6434" s="9" t="str">
        <f t="shared" si="200"/>
        <v>$H$6461</v>
      </c>
      <c r="D6434" s="9" t="str">
        <f t="shared" si="201"/>
        <v>H6461</v>
      </c>
      <c r="F6434">
        <v>128860</v>
      </c>
      <c r="G6434" s="1" t="str">
        <f>_xll.BDS("SPX Index","CHAIN_TICKERS", "CHAIN_STRIKE_PX_OVRD",F6434, "CHAIN_PUT_CALL_TYPE_OVRD=P", "CHAIN_PERIODICITY_OVRD=M")</f>
        <v>SPX US 11/20/15 P2700</v>
      </c>
    </row>
    <row r="6435" spans="1:7" x14ac:dyDescent="0.25">
      <c r="A6435">
        <v>0</v>
      </c>
      <c r="B6435" s="9">
        <v>-8.2191780821917807E-8</v>
      </c>
      <c r="C6435" s="9" t="str">
        <f t="shared" si="200"/>
        <v>$H$6462</v>
      </c>
      <c r="D6435" s="9" t="str">
        <f t="shared" si="201"/>
        <v>H6462</v>
      </c>
      <c r="F6435">
        <v>128880</v>
      </c>
      <c r="G6435" s="1" t="str">
        <f>_xll.BDS("SPX Index","CHAIN_TICKERS", "CHAIN_STRIKE_PX_OVRD",F6435, "CHAIN_PUT_CALL_TYPE_OVRD=P", "CHAIN_PERIODICITY_OVRD=M")</f>
        <v>SPX US 11/20/15 P2700</v>
      </c>
    </row>
    <row r="6436" spans="1:7" x14ac:dyDescent="0.25">
      <c r="A6436">
        <v>0</v>
      </c>
      <c r="B6436" s="9">
        <v>2.1917808219178082E-7</v>
      </c>
      <c r="C6436" s="9" t="str">
        <f t="shared" si="200"/>
        <v>$H$6463</v>
      </c>
      <c r="D6436" s="9" t="str">
        <f t="shared" si="201"/>
        <v>H6463</v>
      </c>
      <c r="F6436">
        <v>128900</v>
      </c>
      <c r="G6436" s="1" t="str">
        <f>_xll.BDS("SPX Index","CHAIN_TICKERS", "CHAIN_STRIKE_PX_OVRD",F6436, "CHAIN_PUT_CALL_TYPE_OVRD=P", "CHAIN_PERIODICITY_OVRD=M")</f>
        <v>SPX US 11/20/15 P2700</v>
      </c>
    </row>
    <row r="6437" spans="1:7" x14ac:dyDescent="0.25">
      <c r="A6437">
        <v>0</v>
      </c>
      <c r="B6437" s="9">
        <v>8.2191780821917807E-8</v>
      </c>
      <c r="C6437" s="9" t="str">
        <f t="shared" si="200"/>
        <v>$H$6464</v>
      </c>
      <c r="D6437" s="9" t="str">
        <f t="shared" si="201"/>
        <v>H6464</v>
      </c>
      <c r="F6437">
        <v>128920</v>
      </c>
      <c r="G6437" s="1" t="str">
        <f>_xll.BDS("SPX Index","CHAIN_TICKERS", "CHAIN_STRIKE_PX_OVRD",F6437, "CHAIN_PUT_CALL_TYPE_OVRD=P", "CHAIN_PERIODICITY_OVRD=M")</f>
        <v>SPX US 11/20/15 P2700</v>
      </c>
    </row>
    <row r="6438" spans="1:7" x14ac:dyDescent="0.25">
      <c r="A6438">
        <v>0</v>
      </c>
      <c r="B6438" s="9">
        <v>8.2191780821917807E-8</v>
      </c>
      <c r="C6438" s="9" t="str">
        <f t="shared" si="200"/>
        <v>$H$6465</v>
      </c>
      <c r="D6438" s="9" t="str">
        <f t="shared" si="201"/>
        <v>H6465</v>
      </c>
      <c r="F6438">
        <v>128940</v>
      </c>
      <c r="G6438" s="1" t="str">
        <f>_xll.BDS("SPX Index","CHAIN_TICKERS", "CHAIN_STRIKE_PX_OVRD",F6438, "CHAIN_PUT_CALL_TYPE_OVRD=P", "CHAIN_PERIODICITY_OVRD=M")</f>
        <v>SPX US 11/20/15 P2700</v>
      </c>
    </row>
    <row r="6439" spans="1:7" x14ac:dyDescent="0.25">
      <c r="A6439">
        <v>0</v>
      </c>
      <c r="B6439" s="9">
        <v>-8.2191780821917807E-8</v>
      </c>
      <c r="C6439" s="9" t="str">
        <f t="shared" si="200"/>
        <v>$H$6466</v>
      </c>
      <c r="D6439" s="9" t="str">
        <f t="shared" si="201"/>
        <v>H6466</v>
      </c>
      <c r="F6439">
        <v>128960</v>
      </c>
      <c r="G6439" s="1" t="str">
        <f>_xll.BDS("SPX Index","CHAIN_TICKERS", "CHAIN_STRIKE_PX_OVRD",F6439, "CHAIN_PUT_CALL_TYPE_OVRD=P", "CHAIN_PERIODICITY_OVRD=M")</f>
        <v>SPX US 11/20/15 P2700</v>
      </c>
    </row>
    <row r="6440" spans="1:7" x14ac:dyDescent="0.25">
      <c r="A6440">
        <v>0</v>
      </c>
      <c r="B6440" s="9">
        <v>2.1917808219178082E-7</v>
      </c>
      <c r="C6440" s="9" t="str">
        <f t="shared" si="200"/>
        <v>$H$6467</v>
      </c>
      <c r="D6440" s="9" t="str">
        <f t="shared" si="201"/>
        <v>H6467</v>
      </c>
      <c r="F6440">
        <v>128980</v>
      </c>
      <c r="G6440" s="1" t="str">
        <f>_xll.BDS("SPX Index","CHAIN_TICKERS", "CHAIN_STRIKE_PX_OVRD",F6440, "CHAIN_PUT_CALL_TYPE_OVRD=P", "CHAIN_PERIODICITY_OVRD=M")</f>
        <v>SPX US 11/20/15 P2700</v>
      </c>
    </row>
    <row r="6441" spans="1:7" x14ac:dyDescent="0.25">
      <c r="A6441">
        <v>0</v>
      </c>
      <c r="B6441" s="9">
        <v>8.2191780821917807E-8</v>
      </c>
      <c r="C6441" s="9" t="str">
        <f t="shared" si="200"/>
        <v>$H$6468</v>
      </c>
      <c r="D6441" s="9" t="str">
        <f t="shared" si="201"/>
        <v>H6468</v>
      </c>
      <c r="F6441">
        <v>129000</v>
      </c>
      <c r="G6441" s="1" t="str">
        <f>_xll.BDS("SPX Index","CHAIN_TICKERS", "CHAIN_STRIKE_PX_OVRD",F6441, "CHAIN_PUT_CALL_TYPE_OVRD=P", "CHAIN_PERIODICITY_OVRD=M")</f>
        <v>SPX US 11/20/15 P2700</v>
      </c>
    </row>
    <row r="6442" spans="1:7" x14ac:dyDescent="0.25">
      <c r="A6442">
        <v>0</v>
      </c>
      <c r="B6442" s="9">
        <v>8.2191780821917807E-8</v>
      </c>
      <c r="C6442" s="9" t="str">
        <f t="shared" si="200"/>
        <v>$H$6469</v>
      </c>
      <c r="D6442" s="9" t="str">
        <f t="shared" si="201"/>
        <v>H6469</v>
      </c>
      <c r="F6442">
        <v>129020</v>
      </c>
      <c r="G6442" s="1" t="str">
        <f>_xll.BDS("SPX Index","CHAIN_TICKERS", "CHAIN_STRIKE_PX_OVRD",F6442, "CHAIN_PUT_CALL_TYPE_OVRD=P", "CHAIN_PERIODICITY_OVRD=M")</f>
        <v>SPX US 11/20/15 P2700</v>
      </c>
    </row>
    <row r="6443" spans="1:7" x14ac:dyDescent="0.25">
      <c r="A6443">
        <v>0</v>
      </c>
      <c r="B6443" s="9">
        <v>3.5616438356164383E-7</v>
      </c>
      <c r="C6443" s="9" t="str">
        <f t="shared" si="200"/>
        <v>$H$6470</v>
      </c>
      <c r="D6443" s="9" t="str">
        <f t="shared" si="201"/>
        <v>H6470</v>
      </c>
      <c r="F6443">
        <v>129040</v>
      </c>
      <c r="G6443" s="1" t="str">
        <f>_xll.BDS("SPX Index","CHAIN_TICKERS", "CHAIN_STRIKE_PX_OVRD",F6443, "CHAIN_PUT_CALL_TYPE_OVRD=P", "CHAIN_PERIODICITY_OVRD=M")</f>
        <v>SPX US 11/20/15 P2700</v>
      </c>
    </row>
    <row r="6444" spans="1:7" x14ac:dyDescent="0.25">
      <c r="A6444">
        <v>0</v>
      </c>
      <c r="B6444" s="9">
        <v>2.7397260273972602E-7</v>
      </c>
      <c r="C6444" s="9" t="str">
        <f t="shared" si="200"/>
        <v>$H$6471</v>
      </c>
      <c r="D6444" s="9" t="str">
        <f t="shared" si="201"/>
        <v>H6471</v>
      </c>
      <c r="F6444">
        <v>129060</v>
      </c>
      <c r="G6444" s="1" t="str">
        <f>_xll.BDS("SPX Index","CHAIN_TICKERS", "CHAIN_STRIKE_PX_OVRD",F6444, "CHAIN_PUT_CALL_TYPE_OVRD=P", "CHAIN_PERIODICITY_OVRD=M")</f>
        <v>SPX US 11/20/15 P2700</v>
      </c>
    </row>
    <row r="6445" spans="1:7" x14ac:dyDescent="0.25">
      <c r="A6445">
        <v>0</v>
      </c>
      <c r="B6445" s="9">
        <v>3.5616438356164383E-7</v>
      </c>
      <c r="C6445" s="9" t="str">
        <f t="shared" si="200"/>
        <v>$H$6472</v>
      </c>
      <c r="D6445" s="9" t="str">
        <f t="shared" si="201"/>
        <v>H6472</v>
      </c>
      <c r="F6445">
        <v>129080</v>
      </c>
      <c r="G6445" s="1" t="str">
        <f>_xll.BDS("SPX Index","CHAIN_TICKERS", "CHAIN_STRIKE_PX_OVRD",F6445, "CHAIN_PUT_CALL_TYPE_OVRD=P", "CHAIN_PERIODICITY_OVRD=M")</f>
        <v>SPX US 11/20/15 P2700</v>
      </c>
    </row>
    <row r="6446" spans="1:7" x14ac:dyDescent="0.25">
      <c r="A6446">
        <v>0</v>
      </c>
      <c r="B6446" s="9">
        <v>3.5616438356164383E-7</v>
      </c>
      <c r="C6446" s="9" t="str">
        <f t="shared" si="200"/>
        <v>$H$6473</v>
      </c>
      <c r="D6446" s="9" t="str">
        <f t="shared" si="201"/>
        <v>H6473</v>
      </c>
      <c r="F6446">
        <v>129100</v>
      </c>
      <c r="G6446" s="1" t="str">
        <f>_xll.BDS("SPX Index","CHAIN_TICKERS", "CHAIN_STRIKE_PX_OVRD",F6446, "CHAIN_PUT_CALL_TYPE_OVRD=P", "CHAIN_PERIODICITY_OVRD=M")</f>
        <v>SPX US 11/20/15 P2700</v>
      </c>
    </row>
    <row r="6447" spans="1:7" x14ac:dyDescent="0.25">
      <c r="A6447">
        <v>0</v>
      </c>
      <c r="B6447" s="9">
        <v>2.7397260273972602E-7</v>
      </c>
      <c r="C6447" s="9" t="str">
        <f t="shared" si="200"/>
        <v>$H$6474</v>
      </c>
      <c r="D6447" s="9" t="str">
        <f t="shared" si="201"/>
        <v>H6474</v>
      </c>
      <c r="F6447">
        <v>129120</v>
      </c>
      <c r="G6447" s="1" t="str">
        <f>_xll.BDS("SPX Index","CHAIN_TICKERS", "CHAIN_STRIKE_PX_OVRD",F6447, "CHAIN_PUT_CALL_TYPE_OVRD=P", "CHAIN_PERIODICITY_OVRD=M")</f>
        <v>SPX US 11/20/15 P2700</v>
      </c>
    </row>
    <row r="6448" spans="1:7" x14ac:dyDescent="0.25">
      <c r="A6448">
        <v>0</v>
      </c>
      <c r="B6448" s="9">
        <v>2.1917808219178082E-7</v>
      </c>
      <c r="C6448" s="9" t="str">
        <f t="shared" si="200"/>
        <v>$H$6475</v>
      </c>
      <c r="D6448" s="9" t="str">
        <f t="shared" si="201"/>
        <v>H6475</v>
      </c>
      <c r="F6448">
        <v>129140</v>
      </c>
      <c r="G6448" s="1" t="str">
        <f>_xll.BDS("SPX Index","CHAIN_TICKERS", "CHAIN_STRIKE_PX_OVRD",F6448, "CHAIN_PUT_CALL_TYPE_OVRD=P", "CHAIN_PERIODICITY_OVRD=M")</f>
        <v>SPX US 11/20/15 P2700</v>
      </c>
    </row>
    <row r="6449" spans="1:7" x14ac:dyDescent="0.25">
      <c r="A6449">
        <v>0</v>
      </c>
      <c r="B6449" s="9">
        <v>3.5616438356164383E-7</v>
      </c>
      <c r="C6449" s="9" t="str">
        <f t="shared" si="200"/>
        <v>$H$6476</v>
      </c>
      <c r="D6449" s="9" t="str">
        <f t="shared" si="201"/>
        <v>H6476</v>
      </c>
      <c r="F6449">
        <v>129160</v>
      </c>
      <c r="G6449" s="1" t="str">
        <f>_xll.BDS("SPX Index","CHAIN_TICKERS", "CHAIN_STRIKE_PX_OVRD",F6449, "CHAIN_PUT_CALL_TYPE_OVRD=P", "CHAIN_PERIODICITY_OVRD=M")</f>
        <v>SPX US 11/20/15 P2700</v>
      </c>
    </row>
    <row r="6450" spans="1:7" x14ac:dyDescent="0.25">
      <c r="A6450">
        <v>0</v>
      </c>
      <c r="B6450" s="9">
        <v>4.9315068493150684E-7</v>
      </c>
      <c r="C6450" s="9" t="str">
        <f t="shared" si="200"/>
        <v>$H$6477</v>
      </c>
      <c r="D6450" s="9" t="str">
        <f t="shared" si="201"/>
        <v>H6477</v>
      </c>
      <c r="F6450">
        <v>129180</v>
      </c>
      <c r="G6450" s="1" t="str">
        <f>_xll.BDS("SPX Index","CHAIN_TICKERS", "CHAIN_STRIKE_PX_OVRD",F6450, "CHAIN_PUT_CALL_TYPE_OVRD=P", "CHAIN_PERIODICITY_OVRD=M")</f>
        <v>SPX US 11/20/15 P2700</v>
      </c>
    </row>
    <row r="6451" spans="1:7" x14ac:dyDescent="0.25">
      <c r="A6451">
        <v>0</v>
      </c>
      <c r="B6451" s="9">
        <v>7.6712328767123286E-7</v>
      </c>
      <c r="C6451" s="9" t="str">
        <f t="shared" si="200"/>
        <v>$H$6478</v>
      </c>
      <c r="D6451" s="9" t="str">
        <f t="shared" si="201"/>
        <v>H6478</v>
      </c>
      <c r="F6451">
        <v>129200</v>
      </c>
      <c r="G6451" s="1" t="str">
        <f>_xll.BDS("SPX Index","CHAIN_TICKERS", "CHAIN_STRIKE_PX_OVRD",F6451, "CHAIN_PUT_CALL_TYPE_OVRD=P", "CHAIN_PERIODICITY_OVRD=M")</f>
        <v>SPX US 11/20/15 P2700</v>
      </c>
    </row>
    <row r="6452" spans="1:7" x14ac:dyDescent="0.25">
      <c r="A6452">
        <v>0</v>
      </c>
      <c r="B6452" s="9">
        <v>6.301369863013699E-7</v>
      </c>
      <c r="C6452" s="9" t="str">
        <f t="shared" si="200"/>
        <v>$H$6479</v>
      </c>
      <c r="D6452" s="9" t="str">
        <f t="shared" si="201"/>
        <v>H6479</v>
      </c>
      <c r="F6452">
        <v>129220</v>
      </c>
      <c r="G6452" s="1" t="str">
        <f>_xll.BDS("SPX Index","CHAIN_TICKERS", "CHAIN_STRIKE_PX_OVRD",F6452, "CHAIN_PUT_CALL_TYPE_OVRD=P", "CHAIN_PERIODICITY_OVRD=M")</f>
        <v>SPX US 11/20/15 P2700</v>
      </c>
    </row>
    <row r="6453" spans="1:7" x14ac:dyDescent="0.25">
      <c r="A6453">
        <v>0</v>
      </c>
      <c r="B6453" s="9">
        <v>6.301369863013699E-7</v>
      </c>
      <c r="C6453" s="9" t="str">
        <f t="shared" si="200"/>
        <v>$H$6480</v>
      </c>
      <c r="D6453" s="9" t="str">
        <f t="shared" si="201"/>
        <v>H6480</v>
      </c>
      <c r="F6453">
        <v>129240</v>
      </c>
      <c r="G6453" s="1" t="str">
        <f>_xll.BDS("SPX Index","CHAIN_TICKERS", "CHAIN_STRIKE_PX_OVRD",F6453, "CHAIN_PUT_CALL_TYPE_OVRD=P", "CHAIN_PERIODICITY_OVRD=M")</f>
        <v>SPX US 11/20/15 P2700</v>
      </c>
    </row>
    <row r="6454" spans="1:7" x14ac:dyDescent="0.25">
      <c r="A6454">
        <v>0</v>
      </c>
      <c r="B6454" s="9">
        <v>6.301369863013699E-7</v>
      </c>
      <c r="C6454" s="9" t="str">
        <f t="shared" si="200"/>
        <v>$H$6481</v>
      </c>
      <c r="D6454" s="9" t="str">
        <f t="shared" si="201"/>
        <v>H6481</v>
      </c>
      <c r="F6454">
        <v>129260</v>
      </c>
      <c r="G6454" s="1" t="str">
        <f>_xll.BDS("SPX Index","CHAIN_TICKERS", "CHAIN_STRIKE_PX_OVRD",F6454, "CHAIN_PUT_CALL_TYPE_OVRD=P", "CHAIN_PERIODICITY_OVRD=M")</f>
        <v>SPX US 11/20/15 P2700</v>
      </c>
    </row>
    <row r="6455" spans="1:7" x14ac:dyDescent="0.25">
      <c r="A6455">
        <v>1</v>
      </c>
      <c r="B6455" s="9">
        <v>1.1780821917808217E-6</v>
      </c>
      <c r="C6455" s="9" t="str">
        <f t="shared" si="200"/>
        <v>$H$6482</v>
      </c>
      <c r="D6455" s="9" t="str">
        <f t="shared" si="201"/>
        <v>H6482</v>
      </c>
      <c r="F6455">
        <v>129280</v>
      </c>
      <c r="G6455" s="1" t="str">
        <f>_xll.BDS("SPX Index","CHAIN_TICKERS", "CHAIN_STRIKE_PX_OVRD",F6455, "CHAIN_PUT_CALL_TYPE_OVRD=P", "CHAIN_PERIODICITY_OVRD=M")</f>
        <v>SPX US 11/20/15 P2700</v>
      </c>
    </row>
    <row r="6456" spans="1:7" x14ac:dyDescent="0.25">
      <c r="A6456">
        <v>0</v>
      </c>
      <c r="B6456" s="9">
        <v>1.1780821917808217E-6</v>
      </c>
      <c r="C6456" s="9" t="str">
        <f t="shared" si="200"/>
        <v>$H$6483</v>
      </c>
      <c r="D6456" s="9" t="str">
        <f t="shared" si="201"/>
        <v>H6483</v>
      </c>
      <c r="F6456">
        <v>129300</v>
      </c>
      <c r="G6456" s="1" t="str">
        <f>_xll.BDS("SPX Index","CHAIN_TICKERS", "CHAIN_STRIKE_PX_OVRD",F6456, "CHAIN_PUT_CALL_TYPE_OVRD=P", "CHAIN_PERIODICITY_OVRD=M")</f>
        <v>SPX US 11/20/15 P2700</v>
      </c>
    </row>
    <row r="6457" spans="1:7" x14ac:dyDescent="0.25">
      <c r="A6457">
        <v>0</v>
      </c>
      <c r="B6457" s="9">
        <v>1.0410958904109588E-6</v>
      </c>
      <c r="C6457" s="9" t="str">
        <f t="shared" si="200"/>
        <v>$H$6484</v>
      </c>
      <c r="D6457" s="9" t="str">
        <f t="shared" si="201"/>
        <v>H6484</v>
      </c>
      <c r="F6457">
        <v>129320</v>
      </c>
      <c r="G6457" s="1" t="str">
        <f>_xll.BDS("SPX Index","CHAIN_TICKERS", "CHAIN_STRIKE_PX_OVRD",F6457, "CHAIN_PUT_CALL_TYPE_OVRD=P", "CHAIN_PERIODICITY_OVRD=M")</f>
        <v>SPX US 11/20/15 P2700</v>
      </c>
    </row>
    <row r="6458" spans="1:7" x14ac:dyDescent="0.25">
      <c r="A6458">
        <v>0</v>
      </c>
      <c r="B6458" s="9">
        <v>1.0410958904109588E-6</v>
      </c>
      <c r="C6458" s="9" t="str">
        <f t="shared" si="200"/>
        <v>$H$6485</v>
      </c>
      <c r="D6458" s="9" t="str">
        <f t="shared" si="201"/>
        <v>H6485</v>
      </c>
      <c r="F6458">
        <v>129340</v>
      </c>
      <c r="G6458" s="1" t="str">
        <f>_xll.BDS("SPX Index","CHAIN_TICKERS", "CHAIN_STRIKE_PX_OVRD",F6458, "CHAIN_PUT_CALL_TYPE_OVRD=P", "CHAIN_PERIODICITY_OVRD=M")</f>
        <v>SPX US 11/20/15 P2700</v>
      </c>
    </row>
    <row r="6459" spans="1:7" x14ac:dyDescent="0.25">
      <c r="A6459">
        <v>0</v>
      </c>
      <c r="B6459" s="9">
        <v>1.0410958904109588E-6</v>
      </c>
      <c r="C6459" s="9" t="str">
        <f t="shared" si="200"/>
        <v>$H$6486</v>
      </c>
      <c r="D6459" s="9" t="str">
        <f t="shared" si="201"/>
        <v>H6486</v>
      </c>
      <c r="F6459">
        <v>129360</v>
      </c>
      <c r="G6459" s="1" t="str">
        <f>_xll.BDS("SPX Index","CHAIN_TICKERS", "CHAIN_STRIKE_PX_OVRD",F6459, "CHAIN_PUT_CALL_TYPE_OVRD=P", "CHAIN_PERIODICITY_OVRD=M")</f>
        <v>SPX US 11/20/15 P2700</v>
      </c>
    </row>
    <row r="6460" spans="1:7" x14ac:dyDescent="0.25">
      <c r="A6460">
        <v>0</v>
      </c>
      <c r="B6460" s="9">
        <v>1.3150684931506849E-6</v>
      </c>
      <c r="C6460" s="9" t="str">
        <f t="shared" si="200"/>
        <v>$H$6487</v>
      </c>
      <c r="D6460" s="9" t="str">
        <f t="shared" si="201"/>
        <v>H6487</v>
      </c>
      <c r="F6460">
        <v>129380</v>
      </c>
      <c r="G6460" s="1" t="str">
        <f>_xll.BDS("SPX Index","CHAIN_TICKERS", "CHAIN_STRIKE_PX_OVRD",F6460, "CHAIN_PUT_CALL_TYPE_OVRD=P", "CHAIN_PERIODICITY_OVRD=M")</f>
        <v>SPX US 11/20/15 P2700</v>
      </c>
    </row>
    <row r="6461" spans="1:7" x14ac:dyDescent="0.25">
      <c r="A6461">
        <v>0</v>
      </c>
      <c r="B6461" s="9">
        <v>1.4520547945205479E-6</v>
      </c>
      <c r="C6461" s="9" t="str">
        <f t="shared" si="200"/>
        <v>$H$6488</v>
      </c>
      <c r="D6461" s="9" t="str">
        <f t="shared" si="201"/>
        <v>H6488</v>
      </c>
      <c r="F6461">
        <v>129400</v>
      </c>
      <c r="G6461" s="1" t="str">
        <f>_xll.BDS("SPX Index","CHAIN_TICKERS", "CHAIN_STRIKE_PX_OVRD",F6461, "CHAIN_PUT_CALL_TYPE_OVRD=P", "CHAIN_PERIODICITY_OVRD=M")</f>
        <v>SPX US 11/20/15 P2700</v>
      </c>
    </row>
    <row r="6462" spans="1:7" x14ac:dyDescent="0.25">
      <c r="A6462">
        <v>0</v>
      </c>
      <c r="B6462" s="9">
        <v>1.3150684931506849E-6</v>
      </c>
      <c r="C6462" s="9" t="str">
        <f t="shared" si="200"/>
        <v>$H$6489</v>
      </c>
      <c r="D6462" s="9" t="str">
        <f t="shared" si="201"/>
        <v>H6489</v>
      </c>
      <c r="F6462">
        <v>129420</v>
      </c>
      <c r="G6462" s="1" t="str">
        <f>_xll.BDS("SPX Index","CHAIN_TICKERS", "CHAIN_STRIKE_PX_OVRD",F6462, "CHAIN_PUT_CALL_TYPE_OVRD=P", "CHAIN_PERIODICITY_OVRD=M")</f>
        <v>SPX US 11/20/15 P2700</v>
      </c>
    </row>
    <row r="6463" spans="1:7" x14ac:dyDescent="0.25">
      <c r="A6463">
        <v>0</v>
      </c>
      <c r="B6463" s="9">
        <v>1.4520547945205479E-6</v>
      </c>
      <c r="C6463" s="9" t="str">
        <f t="shared" si="200"/>
        <v>$H$6490</v>
      </c>
      <c r="D6463" s="9" t="str">
        <f t="shared" si="201"/>
        <v>H6490</v>
      </c>
      <c r="F6463">
        <v>129440</v>
      </c>
      <c r="G6463" s="1" t="str">
        <f>_xll.BDS("SPX Index","CHAIN_TICKERS", "CHAIN_STRIKE_PX_OVRD",F6463, "CHAIN_PUT_CALL_TYPE_OVRD=P", "CHAIN_PERIODICITY_OVRD=M")</f>
        <v>SPX US 11/20/15 P2700</v>
      </c>
    </row>
    <row r="6464" spans="1:7" x14ac:dyDescent="0.25">
      <c r="A6464">
        <v>0</v>
      </c>
      <c r="B6464" s="9">
        <v>1.589041095890411E-6</v>
      </c>
      <c r="C6464" s="9" t="str">
        <f t="shared" si="200"/>
        <v>$H$6491</v>
      </c>
      <c r="D6464" s="9" t="str">
        <f t="shared" si="201"/>
        <v>H6491</v>
      </c>
      <c r="F6464">
        <v>129460</v>
      </c>
      <c r="G6464" s="1" t="str">
        <f>_xll.BDS("SPX Index","CHAIN_TICKERS", "CHAIN_STRIKE_PX_OVRD",F6464, "CHAIN_PUT_CALL_TYPE_OVRD=P", "CHAIN_PERIODICITY_OVRD=M")</f>
        <v>SPX US 11/20/15 P2700</v>
      </c>
    </row>
    <row r="6465" spans="1:7" x14ac:dyDescent="0.25">
      <c r="A6465">
        <v>0</v>
      </c>
      <c r="B6465" s="9">
        <v>2.1643835616438356E-6</v>
      </c>
      <c r="C6465" s="9" t="str">
        <f t="shared" si="200"/>
        <v>$H$6492</v>
      </c>
      <c r="D6465" s="9" t="str">
        <f t="shared" si="201"/>
        <v>H6492</v>
      </c>
      <c r="F6465">
        <v>129480</v>
      </c>
      <c r="G6465" s="1" t="str">
        <f>_xll.BDS("SPX Index","CHAIN_TICKERS", "CHAIN_STRIKE_PX_OVRD",F6465, "CHAIN_PUT_CALL_TYPE_OVRD=P", "CHAIN_PERIODICITY_OVRD=M")</f>
        <v>SPX US 11/20/15 P2700</v>
      </c>
    </row>
    <row r="6466" spans="1:7" x14ac:dyDescent="0.25">
      <c r="A6466">
        <v>0</v>
      </c>
      <c r="B6466" s="9">
        <v>2.0273972602739725E-6</v>
      </c>
      <c r="C6466" s="9" t="str">
        <f t="shared" si="200"/>
        <v>$H$6493</v>
      </c>
      <c r="D6466" s="9" t="str">
        <f t="shared" si="201"/>
        <v>H6493</v>
      </c>
      <c r="F6466">
        <v>129500</v>
      </c>
      <c r="G6466" s="1" t="str">
        <f>_xll.BDS("SPX Index","CHAIN_TICKERS", "CHAIN_STRIKE_PX_OVRD",F6466, "CHAIN_PUT_CALL_TYPE_OVRD=P", "CHAIN_PERIODICITY_OVRD=M")</f>
        <v>SPX US 11/20/15 P2700</v>
      </c>
    </row>
    <row r="6467" spans="1:7" x14ac:dyDescent="0.25">
      <c r="A6467">
        <v>0</v>
      </c>
      <c r="B6467" s="9">
        <v>1.8904109589041097E-6</v>
      </c>
      <c r="C6467" s="9" t="str">
        <f t="shared" si="200"/>
        <v>$H$6494</v>
      </c>
      <c r="D6467" s="9" t="str">
        <f t="shared" si="201"/>
        <v>H6494</v>
      </c>
      <c r="F6467">
        <v>129520</v>
      </c>
      <c r="G6467" s="1" t="str">
        <f>_xll.BDS("SPX Index","CHAIN_TICKERS", "CHAIN_STRIKE_PX_OVRD",F6467, "CHAIN_PUT_CALL_TYPE_OVRD=P", "CHAIN_PERIODICITY_OVRD=M")</f>
        <v>SPX US 11/20/15 P2700</v>
      </c>
    </row>
    <row r="6468" spans="1:7" x14ac:dyDescent="0.25">
      <c r="A6468">
        <v>0</v>
      </c>
      <c r="B6468" s="9">
        <v>2.3013698630136988E-6</v>
      </c>
      <c r="C6468" s="9" t="str">
        <f t="shared" ref="C6468:C6531" si="202">ADDRESS(ROW(B6468)+MATCH(1,B6468:B6494),8)</f>
        <v>$H$6495</v>
      </c>
      <c r="D6468" s="9" t="str">
        <f t="shared" ref="D6468:D6531" si="203">"H"&amp;(ROW(B6468)+MATCH(1,B6468:B6494))</f>
        <v>H6495</v>
      </c>
      <c r="F6468">
        <v>129540</v>
      </c>
      <c r="G6468" s="1" t="str">
        <f>_xll.BDS("SPX Index","CHAIN_TICKERS", "CHAIN_STRIKE_PX_OVRD",F6468, "CHAIN_PUT_CALL_TYPE_OVRD=P", "CHAIN_PERIODICITY_OVRD=M")</f>
        <v>SPX US 11/20/15 P2700</v>
      </c>
    </row>
    <row r="6469" spans="1:7" x14ac:dyDescent="0.25">
      <c r="A6469">
        <v>0</v>
      </c>
      <c r="B6469" s="9">
        <v>2.1643835616438356E-6</v>
      </c>
      <c r="C6469" s="9" t="str">
        <f t="shared" si="202"/>
        <v>$H$6496</v>
      </c>
      <c r="D6469" s="9" t="str">
        <f t="shared" si="203"/>
        <v>H6496</v>
      </c>
      <c r="F6469">
        <v>129560</v>
      </c>
      <c r="G6469" s="1" t="str">
        <f>_xll.BDS("SPX Index","CHAIN_TICKERS", "CHAIN_STRIKE_PX_OVRD",F6469, "CHAIN_PUT_CALL_TYPE_OVRD=P", "CHAIN_PERIODICITY_OVRD=M")</f>
        <v>SPX US 11/20/15 P2700</v>
      </c>
    </row>
    <row r="6470" spans="1:7" x14ac:dyDescent="0.25">
      <c r="A6470">
        <v>0</v>
      </c>
      <c r="B6470" s="9">
        <v>2.4383561643835615E-6</v>
      </c>
      <c r="C6470" s="9" t="str">
        <f t="shared" si="202"/>
        <v>$H$6497</v>
      </c>
      <c r="D6470" s="9" t="str">
        <f t="shared" si="203"/>
        <v>H6497</v>
      </c>
      <c r="F6470">
        <v>129580</v>
      </c>
      <c r="G6470" s="1" t="str">
        <f>_xll.BDS("SPX Index","CHAIN_TICKERS", "CHAIN_STRIKE_PX_OVRD",F6470, "CHAIN_PUT_CALL_TYPE_OVRD=P", "CHAIN_PERIODICITY_OVRD=M")</f>
        <v>SPX US 11/20/15 P2700</v>
      </c>
    </row>
    <row r="6471" spans="1:7" x14ac:dyDescent="0.25">
      <c r="A6471">
        <v>0</v>
      </c>
      <c r="B6471" s="9">
        <v>2.3013698630136988E-6</v>
      </c>
      <c r="C6471" s="9" t="str">
        <f t="shared" si="202"/>
        <v>$H$6498</v>
      </c>
      <c r="D6471" s="9" t="str">
        <f t="shared" si="203"/>
        <v>H6498</v>
      </c>
      <c r="F6471">
        <v>129600</v>
      </c>
      <c r="G6471" s="1" t="str">
        <f>_xll.BDS("SPX Index","CHAIN_TICKERS", "CHAIN_STRIKE_PX_OVRD",F6471, "CHAIN_PUT_CALL_TYPE_OVRD=P", "CHAIN_PERIODICITY_OVRD=M")</f>
        <v>SPX US 11/20/15 P2700</v>
      </c>
    </row>
    <row r="6472" spans="1:7" x14ac:dyDescent="0.25">
      <c r="A6472">
        <v>0</v>
      </c>
      <c r="B6472" s="9">
        <v>2.7123287671232879E-6</v>
      </c>
      <c r="C6472" s="9" t="str">
        <f t="shared" si="202"/>
        <v>$H$6499</v>
      </c>
      <c r="D6472" s="9" t="str">
        <f t="shared" si="203"/>
        <v>H6499</v>
      </c>
      <c r="F6472">
        <v>129620</v>
      </c>
      <c r="G6472" s="1" t="str">
        <f>_xll.BDS("SPX Index","CHAIN_TICKERS", "CHAIN_STRIKE_PX_OVRD",F6472, "CHAIN_PUT_CALL_TYPE_OVRD=P", "CHAIN_PERIODICITY_OVRD=M")</f>
        <v>SPX US 11/20/15 P2700</v>
      </c>
    </row>
    <row r="6473" spans="1:7" x14ac:dyDescent="0.25">
      <c r="A6473">
        <v>0</v>
      </c>
      <c r="B6473" s="9">
        <v>2.9863013698630138E-6</v>
      </c>
      <c r="C6473" s="9" t="str">
        <f t="shared" si="202"/>
        <v>$H$6500</v>
      </c>
      <c r="D6473" s="9" t="str">
        <f t="shared" si="203"/>
        <v>H6500</v>
      </c>
      <c r="F6473">
        <v>129640</v>
      </c>
      <c r="G6473" s="1" t="str">
        <f>_xll.BDS("SPX Index","CHAIN_TICKERS", "CHAIN_STRIKE_PX_OVRD",F6473, "CHAIN_PUT_CALL_TYPE_OVRD=P", "CHAIN_PERIODICITY_OVRD=M")</f>
        <v>SPX US 11/20/15 P2700</v>
      </c>
    </row>
    <row r="6474" spans="1:7" x14ac:dyDescent="0.25">
      <c r="A6474">
        <v>0</v>
      </c>
      <c r="B6474" s="9">
        <v>2.9863013698630138E-6</v>
      </c>
      <c r="C6474" s="9" t="str">
        <f t="shared" si="202"/>
        <v>$H$6501</v>
      </c>
      <c r="D6474" s="9" t="str">
        <f t="shared" si="203"/>
        <v>H6501</v>
      </c>
      <c r="F6474">
        <v>129660</v>
      </c>
      <c r="G6474" s="1" t="str">
        <f>_xll.BDS("SPX Index","CHAIN_TICKERS", "CHAIN_STRIKE_PX_OVRD",F6474, "CHAIN_PUT_CALL_TYPE_OVRD=P", "CHAIN_PERIODICITY_OVRD=M")</f>
        <v>SPX US 11/20/15 P2700</v>
      </c>
    </row>
    <row r="6475" spans="1:7" x14ac:dyDescent="0.25">
      <c r="A6475">
        <v>3</v>
      </c>
      <c r="B6475" s="9">
        <v>2.7123287671232879E-6</v>
      </c>
      <c r="C6475" s="9" t="str">
        <f t="shared" si="202"/>
        <v>$H$6502</v>
      </c>
      <c r="D6475" s="9" t="str">
        <f t="shared" si="203"/>
        <v>H6502</v>
      </c>
      <c r="F6475">
        <v>129680</v>
      </c>
      <c r="G6475" s="1" t="str">
        <f>_xll.BDS("SPX Index","CHAIN_TICKERS", "CHAIN_STRIKE_PX_OVRD",F6475, "CHAIN_PUT_CALL_TYPE_OVRD=P", "CHAIN_PERIODICITY_OVRD=M")</f>
        <v>SPX US 11/20/15 P2700</v>
      </c>
    </row>
    <row r="6476" spans="1:7" x14ac:dyDescent="0.25">
      <c r="A6476">
        <v>0</v>
      </c>
      <c r="B6476" s="9">
        <v>2.1643835616438356E-6</v>
      </c>
      <c r="C6476" s="9" t="str">
        <f t="shared" si="202"/>
        <v>$H$6503</v>
      </c>
      <c r="D6476" s="9" t="str">
        <f t="shared" si="203"/>
        <v>H6503</v>
      </c>
      <c r="F6476">
        <v>129700</v>
      </c>
      <c r="G6476" s="1" t="str">
        <f>_xll.BDS("SPX Index","CHAIN_TICKERS", "CHAIN_STRIKE_PX_OVRD",F6476, "CHAIN_PUT_CALL_TYPE_OVRD=P", "CHAIN_PERIODICITY_OVRD=M")</f>
        <v>SPX US 11/20/15 P2700</v>
      </c>
    </row>
    <row r="6477" spans="1:7" x14ac:dyDescent="0.25">
      <c r="A6477">
        <v>0</v>
      </c>
      <c r="B6477" s="9">
        <v>1.7534246575342465E-6</v>
      </c>
      <c r="C6477" s="9" t="str">
        <f t="shared" si="202"/>
        <v>$H$6504</v>
      </c>
      <c r="D6477" s="9" t="str">
        <f t="shared" si="203"/>
        <v>H6504</v>
      </c>
      <c r="F6477">
        <v>129720</v>
      </c>
      <c r="G6477" s="1" t="str">
        <f>_xll.BDS("SPX Index","CHAIN_TICKERS", "CHAIN_STRIKE_PX_OVRD",F6477, "CHAIN_PUT_CALL_TYPE_OVRD=P", "CHAIN_PERIODICITY_OVRD=M")</f>
        <v>SPX US 11/20/15 P2700</v>
      </c>
    </row>
    <row r="6478" spans="1:7" x14ac:dyDescent="0.25">
      <c r="A6478">
        <v>0</v>
      </c>
      <c r="B6478" s="9">
        <v>2.3013698630136988E-6</v>
      </c>
      <c r="C6478" s="9" t="str">
        <f t="shared" si="202"/>
        <v>$H$6505</v>
      </c>
      <c r="D6478" s="9" t="str">
        <f t="shared" si="203"/>
        <v>H6505</v>
      </c>
      <c r="F6478">
        <v>129740</v>
      </c>
      <c r="G6478" s="1" t="str">
        <f>_xll.BDS("SPX Index","CHAIN_TICKERS", "CHAIN_STRIKE_PX_OVRD",F6478, "CHAIN_PUT_CALL_TYPE_OVRD=P", "CHAIN_PERIODICITY_OVRD=M")</f>
        <v>SPX US 11/20/15 P2700</v>
      </c>
    </row>
    <row r="6479" spans="1:7" x14ac:dyDescent="0.25">
      <c r="A6479">
        <v>0</v>
      </c>
      <c r="B6479" s="9">
        <v>2.4383561643835615E-6</v>
      </c>
      <c r="C6479" s="9" t="str">
        <f t="shared" si="202"/>
        <v>$H$6506</v>
      </c>
      <c r="D6479" s="9" t="str">
        <f t="shared" si="203"/>
        <v>H6506</v>
      </c>
      <c r="F6479">
        <v>129760</v>
      </c>
      <c r="G6479" s="1" t="str">
        <f>_xll.BDS("SPX Index","CHAIN_TICKERS", "CHAIN_STRIKE_PX_OVRD",F6479, "CHAIN_PUT_CALL_TYPE_OVRD=P", "CHAIN_PERIODICITY_OVRD=M")</f>
        <v>SPX US 11/20/15 P2700</v>
      </c>
    </row>
    <row r="6480" spans="1:7" x14ac:dyDescent="0.25">
      <c r="A6480">
        <v>0</v>
      </c>
      <c r="B6480" s="9">
        <v>2.5753424657534247E-6</v>
      </c>
      <c r="C6480" s="9" t="str">
        <f t="shared" si="202"/>
        <v>$H$6507</v>
      </c>
      <c r="D6480" s="9" t="str">
        <f t="shared" si="203"/>
        <v>H6507</v>
      </c>
      <c r="F6480">
        <v>129780</v>
      </c>
      <c r="G6480" s="1" t="str">
        <f>_xll.BDS("SPX Index","CHAIN_TICKERS", "CHAIN_STRIKE_PX_OVRD",F6480, "CHAIN_PUT_CALL_TYPE_OVRD=P", "CHAIN_PERIODICITY_OVRD=M")</f>
        <v>SPX US 11/20/15 P2700</v>
      </c>
    </row>
    <row r="6481" spans="1:7" x14ac:dyDescent="0.25">
      <c r="A6481">
        <v>0</v>
      </c>
      <c r="B6481" s="9">
        <v>2.8493150684931506E-6</v>
      </c>
      <c r="C6481" s="9" t="str">
        <f t="shared" si="202"/>
        <v>$H$6508</v>
      </c>
      <c r="D6481" s="9" t="str">
        <f t="shared" si="203"/>
        <v>H6508</v>
      </c>
      <c r="F6481">
        <v>129800</v>
      </c>
      <c r="G6481" s="1" t="str">
        <f>_xll.BDS("SPX Index","CHAIN_TICKERS", "CHAIN_STRIKE_PX_OVRD",F6481, "CHAIN_PUT_CALL_TYPE_OVRD=P", "CHAIN_PERIODICITY_OVRD=M")</f>
        <v>SPX US 11/20/15 P2700</v>
      </c>
    </row>
    <row r="6482" spans="1:7" x14ac:dyDescent="0.25">
      <c r="A6482">
        <v>0</v>
      </c>
      <c r="B6482" s="9">
        <v>2.5753424657534247E-6</v>
      </c>
      <c r="C6482" s="9" t="str">
        <f t="shared" si="202"/>
        <v>$H$6509</v>
      </c>
      <c r="D6482" s="9" t="str">
        <f t="shared" si="203"/>
        <v>H6509</v>
      </c>
      <c r="F6482">
        <v>129820</v>
      </c>
      <c r="G6482" s="1" t="str">
        <f>_xll.BDS("SPX Index","CHAIN_TICKERS", "CHAIN_STRIKE_PX_OVRD",F6482, "CHAIN_PUT_CALL_TYPE_OVRD=P", "CHAIN_PERIODICITY_OVRD=M")</f>
        <v>SPX US 11/20/15 P2700</v>
      </c>
    </row>
    <row r="6483" spans="1:7" x14ac:dyDescent="0.25">
      <c r="A6483">
        <v>0</v>
      </c>
      <c r="B6483" s="9">
        <v>2.1643835616438356E-6</v>
      </c>
      <c r="C6483" s="9" t="str">
        <f t="shared" si="202"/>
        <v>$H$6510</v>
      </c>
      <c r="D6483" s="9" t="str">
        <f t="shared" si="203"/>
        <v>H6510</v>
      </c>
      <c r="F6483">
        <v>129840</v>
      </c>
      <c r="G6483" s="1" t="str">
        <f>_xll.BDS("SPX Index","CHAIN_TICKERS", "CHAIN_STRIKE_PX_OVRD",F6483, "CHAIN_PUT_CALL_TYPE_OVRD=P", "CHAIN_PERIODICITY_OVRD=M")</f>
        <v>SPX US 11/20/15 P2700</v>
      </c>
    </row>
    <row r="6484" spans="1:7" x14ac:dyDescent="0.25">
      <c r="A6484">
        <v>0</v>
      </c>
      <c r="B6484" s="9">
        <v>2.0273972602739725E-6</v>
      </c>
      <c r="C6484" s="9" t="str">
        <f t="shared" si="202"/>
        <v>$H$6511</v>
      </c>
      <c r="D6484" s="9" t="str">
        <f t="shared" si="203"/>
        <v>H6511</v>
      </c>
      <c r="F6484">
        <v>129860</v>
      </c>
      <c r="G6484" s="1" t="str">
        <f>_xll.BDS("SPX Index","CHAIN_TICKERS", "CHAIN_STRIKE_PX_OVRD",F6484, "CHAIN_PUT_CALL_TYPE_OVRD=P", "CHAIN_PERIODICITY_OVRD=M")</f>
        <v>SPX US 11/20/15 P2700</v>
      </c>
    </row>
    <row r="6485" spans="1:7" x14ac:dyDescent="0.25">
      <c r="A6485">
        <v>0</v>
      </c>
      <c r="B6485" s="9">
        <v>1.7534246575342465E-6</v>
      </c>
      <c r="C6485" s="9" t="str">
        <f t="shared" si="202"/>
        <v>$H$6512</v>
      </c>
      <c r="D6485" s="9" t="str">
        <f t="shared" si="203"/>
        <v>H6512</v>
      </c>
      <c r="F6485">
        <v>129880</v>
      </c>
      <c r="G6485" s="1" t="str">
        <f>_xll.BDS("SPX Index","CHAIN_TICKERS", "CHAIN_STRIKE_PX_OVRD",F6485, "CHAIN_PUT_CALL_TYPE_OVRD=P", "CHAIN_PERIODICITY_OVRD=M")</f>
        <v>SPX US 11/20/15 P2700</v>
      </c>
    </row>
    <row r="6486" spans="1:7" x14ac:dyDescent="0.25">
      <c r="A6486">
        <v>0</v>
      </c>
      <c r="B6486" s="9">
        <v>1.7534246575342465E-6</v>
      </c>
      <c r="C6486" s="9" t="str">
        <f t="shared" si="202"/>
        <v>$H$6513</v>
      </c>
      <c r="D6486" s="9" t="str">
        <f t="shared" si="203"/>
        <v>H6513</v>
      </c>
      <c r="F6486">
        <v>129900</v>
      </c>
      <c r="G6486" s="1" t="str">
        <f>_xll.BDS("SPX Index","CHAIN_TICKERS", "CHAIN_STRIKE_PX_OVRD",F6486, "CHAIN_PUT_CALL_TYPE_OVRD=P", "CHAIN_PERIODICITY_OVRD=M")</f>
        <v>SPX US 11/20/15 P2700</v>
      </c>
    </row>
    <row r="6487" spans="1:7" x14ac:dyDescent="0.25">
      <c r="A6487">
        <v>0</v>
      </c>
      <c r="B6487" s="9">
        <v>2.0273972602739725E-6</v>
      </c>
      <c r="C6487" s="9" t="str">
        <f t="shared" si="202"/>
        <v>$H$6514</v>
      </c>
      <c r="D6487" s="9" t="str">
        <f t="shared" si="203"/>
        <v>H6514</v>
      </c>
      <c r="F6487">
        <v>129920</v>
      </c>
      <c r="G6487" s="1" t="str">
        <f>_xll.BDS("SPX Index","CHAIN_TICKERS", "CHAIN_STRIKE_PX_OVRD",F6487, "CHAIN_PUT_CALL_TYPE_OVRD=P", "CHAIN_PERIODICITY_OVRD=M")</f>
        <v>SPX US 11/20/15 P2700</v>
      </c>
    </row>
    <row r="6488" spans="1:7" x14ac:dyDescent="0.25">
      <c r="A6488">
        <v>0</v>
      </c>
      <c r="B6488" s="9">
        <v>2.1643835616438356E-6</v>
      </c>
      <c r="C6488" s="9" t="str">
        <f t="shared" si="202"/>
        <v>$H$6515</v>
      </c>
      <c r="D6488" s="9" t="str">
        <f t="shared" si="203"/>
        <v>H6515</v>
      </c>
      <c r="F6488">
        <v>129940</v>
      </c>
      <c r="G6488" s="1" t="str">
        <f>_xll.BDS("SPX Index","CHAIN_TICKERS", "CHAIN_STRIKE_PX_OVRD",F6488, "CHAIN_PUT_CALL_TYPE_OVRD=P", "CHAIN_PERIODICITY_OVRD=M")</f>
        <v>SPX US 11/20/15 P2700</v>
      </c>
    </row>
    <row r="6489" spans="1:7" x14ac:dyDescent="0.25">
      <c r="A6489">
        <v>0</v>
      </c>
      <c r="B6489" s="9">
        <v>2.1643835616438356E-6</v>
      </c>
      <c r="C6489" s="9" t="str">
        <f t="shared" si="202"/>
        <v>$H$6516</v>
      </c>
      <c r="D6489" s="9" t="str">
        <f t="shared" si="203"/>
        <v>H6516</v>
      </c>
      <c r="F6489">
        <v>129960</v>
      </c>
      <c r="G6489" s="1" t="str">
        <f>_xll.BDS("SPX Index","CHAIN_TICKERS", "CHAIN_STRIKE_PX_OVRD",F6489, "CHAIN_PUT_CALL_TYPE_OVRD=P", "CHAIN_PERIODICITY_OVRD=M")</f>
        <v>SPX US 11/20/15 P2700</v>
      </c>
    </row>
    <row r="6490" spans="1:7" x14ac:dyDescent="0.25">
      <c r="A6490">
        <v>0</v>
      </c>
      <c r="B6490" s="9">
        <v>2.3013698630136988E-6</v>
      </c>
      <c r="C6490" s="9" t="str">
        <f t="shared" si="202"/>
        <v>$H$6517</v>
      </c>
      <c r="D6490" s="9" t="str">
        <f t="shared" si="203"/>
        <v>H6517</v>
      </c>
      <c r="F6490">
        <v>129980</v>
      </c>
      <c r="G6490" s="1" t="str">
        <f>_xll.BDS("SPX Index","CHAIN_TICKERS", "CHAIN_STRIKE_PX_OVRD",F6490, "CHAIN_PUT_CALL_TYPE_OVRD=P", "CHAIN_PERIODICITY_OVRD=M")</f>
        <v>SPX US 11/20/15 P2700</v>
      </c>
    </row>
    <row r="6491" spans="1:7" x14ac:dyDescent="0.25">
      <c r="A6491">
        <v>0</v>
      </c>
      <c r="B6491" s="9">
        <v>2.1643835616438356E-6</v>
      </c>
      <c r="C6491" s="9" t="str">
        <f t="shared" si="202"/>
        <v>$H$6518</v>
      </c>
      <c r="D6491" s="9" t="str">
        <f t="shared" si="203"/>
        <v>H6518</v>
      </c>
      <c r="F6491">
        <v>130000</v>
      </c>
      <c r="G6491" s="1" t="str">
        <f>_xll.BDS("SPX Index","CHAIN_TICKERS", "CHAIN_STRIKE_PX_OVRD",F6491, "CHAIN_PUT_CALL_TYPE_OVRD=P", "CHAIN_PERIODICITY_OVRD=M")</f>
        <v>SPX US 11/20/15 P2700</v>
      </c>
    </row>
    <row r="6492" spans="1:7" x14ac:dyDescent="0.25">
      <c r="A6492">
        <v>0</v>
      </c>
      <c r="B6492" s="9">
        <v>2.3013698630136988E-6</v>
      </c>
      <c r="C6492" s="9" t="str">
        <f t="shared" si="202"/>
        <v>$H$6519</v>
      </c>
      <c r="D6492" s="9" t="str">
        <f t="shared" si="203"/>
        <v>H6519</v>
      </c>
      <c r="F6492">
        <v>130020</v>
      </c>
      <c r="G6492" s="1" t="str">
        <f>_xll.BDS("SPX Index","CHAIN_TICKERS", "CHAIN_STRIKE_PX_OVRD",F6492, "CHAIN_PUT_CALL_TYPE_OVRD=P", "CHAIN_PERIODICITY_OVRD=M")</f>
        <v>SPX US 11/20/15 P2700</v>
      </c>
    </row>
    <row r="6493" spans="1:7" x14ac:dyDescent="0.25">
      <c r="A6493">
        <v>0</v>
      </c>
      <c r="B6493" s="9">
        <v>2.3013698630136988E-6</v>
      </c>
      <c r="C6493" s="9" t="str">
        <f t="shared" si="202"/>
        <v>$H$6520</v>
      </c>
      <c r="D6493" s="9" t="str">
        <f t="shared" si="203"/>
        <v>H6520</v>
      </c>
      <c r="F6493">
        <v>130040</v>
      </c>
      <c r="G6493" s="1" t="str">
        <f>_xll.BDS("SPX Index","CHAIN_TICKERS", "CHAIN_STRIKE_PX_OVRD",F6493, "CHAIN_PUT_CALL_TYPE_OVRD=P", "CHAIN_PERIODICITY_OVRD=M")</f>
        <v>SPX US 11/20/15 P2700</v>
      </c>
    </row>
    <row r="6494" spans="1:7" x14ac:dyDescent="0.25">
      <c r="A6494">
        <v>1</v>
      </c>
      <c r="B6494" s="9">
        <v>2.3013698630136988E-6</v>
      </c>
      <c r="C6494" s="9" t="str">
        <f t="shared" si="202"/>
        <v>$H$6521</v>
      </c>
      <c r="D6494" s="9" t="str">
        <f t="shared" si="203"/>
        <v>H6521</v>
      </c>
      <c r="F6494">
        <v>130060</v>
      </c>
      <c r="G6494" s="1" t="str">
        <f>_xll.BDS("SPX Index","CHAIN_TICKERS", "CHAIN_STRIKE_PX_OVRD",F6494, "CHAIN_PUT_CALL_TYPE_OVRD=P", "CHAIN_PERIODICITY_OVRD=M")</f>
        <v>SPX US 11/20/15 P2700</v>
      </c>
    </row>
    <row r="6495" spans="1:7" x14ac:dyDescent="0.25">
      <c r="A6495">
        <v>0</v>
      </c>
      <c r="B6495" s="9">
        <v>2.3013698630136988E-6</v>
      </c>
      <c r="C6495" s="9" t="str">
        <f t="shared" si="202"/>
        <v>$H$6522</v>
      </c>
      <c r="D6495" s="9" t="str">
        <f t="shared" si="203"/>
        <v>H6522</v>
      </c>
      <c r="F6495">
        <v>130080</v>
      </c>
      <c r="G6495" s="1" t="str">
        <f>_xll.BDS("SPX Index","CHAIN_TICKERS", "CHAIN_STRIKE_PX_OVRD",F6495, "CHAIN_PUT_CALL_TYPE_OVRD=P", "CHAIN_PERIODICITY_OVRD=M")</f>
        <v>SPX US 11/20/15 P2700</v>
      </c>
    </row>
    <row r="6496" spans="1:7" x14ac:dyDescent="0.25">
      <c r="A6496">
        <v>0</v>
      </c>
      <c r="B6496" s="9">
        <v>2.1643835616438356E-6</v>
      </c>
      <c r="C6496" s="9" t="str">
        <f t="shared" si="202"/>
        <v>$H$6523</v>
      </c>
      <c r="D6496" s="9" t="str">
        <f t="shared" si="203"/>
        <v>H6523</v>
      </c>
      <c r="F6496">
        <v>130100</v>
      </c>
      <c r="G6496" s="1" t="str">
        <f>_xll.BDS("SPX Index","CHAIN_TICKERS", "CHAIN_STRIKE_PX_OVRD",F6496, "CHAIN_PUT_CALL_TYPE_OVRD=P", "CHAIN_PERIODICITY_OVRD=M")</f>
        <v>SPX US 11/20/15 P2700</v>
      </c>
    </row>
    <row r="6497" spans="1:7" x14ac:dyDescent="0.25">
      <c r="A6497">
        <v>0</v>
      </c>
      <c r="B6497" s="9">
        <v>2.5753424657534247E-6</v>
      </c>
      <c r="C6497" s="9" t="str">
        <f t="shared" si="202"/>
        <v>$H$6524</v>
      </c>
      <c r="D6497" s="9" t="str">
        <f t="shared" si="203"/>
        <v>H6524</v>
      </c>
      <c r="F6497">
        <v>130120</v>
      </c>
      <c r="G6497" s="1" t="str">
        <f>_xll.BDS("SPX Index","CHAIN_TICKERS", "CHAIN_STRIKE_PX_OVRD",F6497, "CHAIN_PUT_CALL_TYPE_OVRD=P", "CHAIN_PERIODICITY_OVRD=M")</f>
        <v>SPX US 11/20/15 P2700</v>
      </c>
    </row>
    <row r="6498" spans="1:7" x14ac:dyDescent="0.25">
      <c r="A6498">
        <v>0</v>
      </c>
      <c r="B6498" s="9">
        <v>2.4383561643835615E-6</v>
      </c>
      <c r="C6498" s="9" t="str">
        <f t="shared" si="202"/>
        <v>$H$6525</v>
      </c>
      <c r="D6498" s="9" t="str">
        <f t="shared" si="203"/>
        <v>H6525</v>
      </c>
      <c r="F6498">
        <v>130140</v>
      </c>
      <c r="G6498" s="1" t="str">
        <f>_xll.BDS("SPX Index","CHAIN_TICKERS", "CHAIN_STRIKE_PX_OVRD",F6498, "CHAIN_PUT_CALL_TYPE_OVRD=P", "CHAIN_PERIODICITY_OVRD=M")</f>
        <v>SPX US 11/20/15 P2700</v>
      </c>
    </row>
    <row r="6499" spans="1:7" x14ac:dyDescent="0.25">
      <c r="A6499">
        <v>0</v>
      </c>
      <c r="B6499" s="9">
        <v>2.0273972602739725E-6</v>
      </c>
      <c r="C6499" s="9" t="str">
        <f t="shared" si="202"/>
        <v>$H$6526</v>
      </c>
      <c r="D6499" s="9" t="str">
        <f t="shared" si="203"/>
        <v>H6526</v>
      </c>
      <c r="F6499">
        <v>130160</v>
      </c>
      <c r="G6499" s="1" t="str">
        <f>_xll.BDS("SPX Index","CHAIN_TICKERS", "CHAIN_STRIKE_PX_OVRD",F6499, "CHAIN_PUT_CALL_TYPE_OVRD=P", "CHAIN_PERIODICITY_OVRD=M")</f>
        <v>SPX US 11/20/15 P2700</v>
      </c>
    </row>
    <row r="6500" spans="1:7" x14ac:dyDescent="0.25">
      <c r="A6500">
        <v>0</v>
      </c>
      <c r="B6500" s="9">
        <v>2.0273972602739725E-6</v>
      </c>
      <c r="C6500" s="9" t="str">
        <f t="shared" si="202"/>
        <v>$H$6527</v>
      </c>
      <c r="D6500" s="9" t="str">
        <f t="shared" si="203"/>
        <v>H6527</v>
      </c>
      <c r="F6500">
        <v>130180</v>
      </c>
      <c r="G6500" s="1" t="str">
        <f>_xll.BDS("SPX Index","CHAIN_TICKERS", "CHAIN_STRIKE_PX_OVRD",F6500, "CHAIN_PUT_CALL_TYPE_OVRD=P", "CHAIN_PERIODICITY_OVRD=M")</f>
        <v>SPX US 11/20/15 P2700</v>
      </c>
    </row>
    <row r="6501" spans="1:7" x14ac:dyDescent="0.25">
      <c r="A6501">
        <v>0</v>
      </c>
      <c r="B6501" s="9">
        <v>2.0821917808219176E-6</v>
      </c>
      <c r="C6501" s="9" t="str">
        <f t="shared" si="202"/>
        <v>$H$6528</v>
      </c>
      <c r="D6501" s="9" t="str">
        <f t="shared" si="203"/>
        <v>H6528</v>
      </c>
      <c r="F6501">
        <v>130200</v>
      </c>
      <c r="G6501" s="1" t="str">
        <f>_xll.BDS("SPX Index","CHAIN_TICKERS", "CHAIN_STRIKE_PX_OVRD",F6501, "CHAIN_PUT_CALL_TYPE_OVRD=P", "CHAIN_PERIODICITY_OVRD=M")</f>
        <v>SPX US 11/20/15 P2700</v>
      </c>
    </row>
    <row r="6502" spans="1:7" x14ac:dyDescent="0.25">
      <c r="A6502">
        <v>0</v>
      </c>
      <c r="B6502" s="9">
        <v>2.3013698630136988E-6</v>
      </c>
      <c r="C6502" s="9" t="str">
        <f t="shared" si="202"/>
        <v>$H$6529</v>
      </c>
      <c r="D6502" s="9" t="str">
        <f t="shared" si="203"/>
        <v>H6529</v>
      </c>
      <c r="F6502">
        <v>130220</v>
      </c>
      <c r="G6502" s="1" t="str">
        <f>_xll.BDS("SPX Index","CHAIN_TICKERS", "CHAIN_STRIKE_PX_OVRD",F6502, "CHAIN_PUT_CALL_TYPE_OVRD=P", "CHAIN_PERIODICITY_OVRD=M")</f>
        <v>SPX US 11/20/15 P2700</v>
      </c>
    </row>
    <row r="6503" spans="1:7" x14ac:dyDescent="0.25">
      <c r="A6503">
        <v>0</v>
      </c>
      <c r="B6503" s="9">
        <v>2.1643835616438356E-6</v>
      </c>
      <c r="C6503" s="9" t="str">
        <f t="shared" si="202"/>
        <v>$H$6530</v>
      </c>
      <c r="D6503" s="9" t="str">
        <f t="shared" si="203"/>
        <v>H6530</v>
      </c>
      <c r="F6503">
        <v>130240</v>
      </c>
      <c r="G6503" s="1" t="str">
        <f>_xll.BDS("SPX Index","CHAIN_TICKERS", "CHAIN_STRIKE_PX_OVRD",F6503, "CHAIN_PUT_CALL_TYPE_OVRD=P", "CHAIN_PERIODICITY_OVRD=M")</f>
        <v>SPX US 11/20/15 P2700</v>
      </c>
    </row>
    <row r="6504" spans="1:7" x14ac:dyDescent="0.25">
      <c r="A6504">
        <v>0</v>
      </c>
      <c r="B6504" s="9">
        <v>1.7534246575342465E-6</v>
      </c>
      <c r="C6504" s="9" t="str">
        <f t="shared" si="202"/>
        <v>$H$6531</v>
      </c>
      <c r="D6504" s="9" t="str">
        <f t="shared" si="203"/>
        <v>H6531</v>
      </c>
      <c r="F6504">
        <v>130260</v>
      </c>
      <c r="G6504" s="1" t="str">
        <f>_xll.BDS("SPX Index","CHAIN_TICKERS", "CHAIN_STRIKE_PX_OVRD",F6504, "CHAIN_PUT_CALL_TYPE_OVRD=P", "CHAIN_PERIODICITY_OVRD=M")</f>
        <v>SPX US 11/20/15 P2700</v>
      </c>
    </row>
    <row r="6505" spans="1:7" x14ac:dyDescent="0.25">
      <c r="A6505">
        <v>0</v>
      </c>
      <c r="B6505" s="9">
        <v>1.8904109589041097E-6</v>
      </c>
      <c r="C6505" s="9" t="str">
        <f t="shared" si="202"/>
        <v>$H$6532</v>
      </c>
      <c r="D6505" s="9" t="str">
        <f t="shared" si="203"/>
        <v>H6532</v>
      </c>
      <c r="F6505">
        <v>130280</v>
      </c>
      <c r="G6505" s="1" t="str">
        <f>_xll.BDS("SPX Index","CHAIN_TICKERS", "CHAIN_STRIKE_PX_OVRD",F6505, "CHAIN_PUT_CALL_TYPE_OVRD=P", "CHAIN_PERIODICITY_OVRD=M")</f>
        <v>SPX US 11/20/15 P2700</v>
      </c>
    </row>
    <row r="6506" spans="1:7" x14ac:dyDescent="0.25">
      <c r="A6506">
        <v>0</v>
      </c>
      <c r="B6506" s="9">
        <v>1.7534246575342465E-6</v>
      </c>
      <c r="C6506" s="9" t="str">
        <f t="shared" si="202"/>
        <v>$H$6533</v>
      </c>
      <c r="D6506" s="9" t="str">
        <f t="shared" si="203"/>
        <v>H6533</v>
      </c>
      <c r="F6506">
        <v>130300</v>
      </c>
      <c r="G6506" s="1" t="str">
        <f>_xll.BDS("SPX Index","CHAIN_TICKERS", "CHAIN_STRIKE_PX_OVRD",F6506, "CHAIN_PUT_CALL_TYPE_OVRD=P", "CHAIN_PERIODICITY_OVRD=M")</f>
        <v>SPX US 11/20/15 P2700</v>
      </c>
    </row>
    <row r="6507" spans="1:7" x14ac:dyDescent="0.25">
      <c r="A6507">
        <v>0</v>
      </c>
      <c r="B6507" s="9">
        <v>2.0821917808219176E-6</v>
      </c>
      <c r="C6507" s="9" t="str">
        <f t="shared" si="202"/>
        <v>$H$6534</v>
      </c>
      <c r="D6507" s="9" t="str">
        <f t="shared" si="203"/>
        <v>H6534</v>
      </c>
      <c r="F6507">
        <v>130320</v>
      </c>
      <c r="G6507" s="1" t="str">
        <f>_xll.BDS("SPX Index","CHAIN_TICKERS", "CHAIN_STRIKE_PX_OVRD",F6507, "CHAIN_PUT_CALL_TYPE_OVRD=P", "CHAIN_PERIODICITY_OVRD=M")</f>
        <v>SPX US 11/20/15 P2700</v>
      </c>
    </row>
    <row r="6508" spans="1:7" x14ac:dyDescent="0.25">
      <c r="A6508">
        <v>0</v>
      </c>
      <c r="B6508" s="9">
        <v>2.0273972602739725E-6</v>
      </c>
      <c r="C6508" s="9" t="str">
        <f t="shared" si="202"/>
        <v>$H$6535</v>
      </c>
      <c r="D6508" s="9" t="str">
        <f t="shared" si="203"/>
        <v>H6535</v>
      </c>
      <c r="F6508">
        <v>130340</v>
      </c>
      <c r="G6508" s="1" t="str">
        <f>_xll.BDS("SPX Index","CHAIN_TICKERS", "CHAIN_STRIKE_PX_OVRD",F6508, "CHAIN_PUT_CALL_TYPE_OVRD=P", "CHAIN_PERIODICITY_OVRD=M")</f>
        <v>SPX US 11/20/15 P2700</v>
      </c>
    </row>
    <row r="6509" spans="1:7" x14ac:dyDescent="0.25">
      <c r="A6509">
        <v>0</v>
      </c>
      <c r="B6509" s="9">
        <v>1.9452054794520548E-6</v>
      </c>
      <c r="C6509" s="9" t="str">
        <f t="shared" si="202"/>
        <v>$H$6536</v>
      </c>
      <c r="D6509" s="9" t="str">
        <f t="shared" si="203"/>
        <v>H6536</v>
      </c>
      <c r="F6509">
        <v>130360</v>
      </c>
      <c r="G6509" s="1" t="str">
        <f>_xll.BDS("SPX Index","CHAIN_TICKERS", "CHAIN_STRIKE_PX_OVRD",F6509, "CHAIN_PUT_CALL_TYPE_OVRD=P", "CHAIN_PERIODICITY_OVRD=M")</f>
        <v>SPX US 11/20/15 P2700</v>
      </c>
    </row>
    <row r="6510" spans="1:7" x14ac:dyDescent="0.25">
      <c r="A6510">
        <v>0</v>
      </c>
      <c r="B6510" s="9">
        <v>2.1643835616438356E-6</v>
      </c>
      <c r="C6510" s="9" t="str">
        <f t="shared" si="202"/>
        <v>$H$6537</v>
      </c>
      <c r="D6510" s="9" t="str">
        <f t="shared" si="203"/>
        <v>H6537</v>
      </c>
      <c r="F6510">
        <v>130380</v>
      </c>
      <c r="G6510" s="1" t="str">
        <f>_xll.BDS("SPX Index","CHAIN_TICKERS", "CHAIN_STRIKE_PX_OVRD",F6510, "CHAIN_PUT_CALL_TYPE_OVRD=P", "CHAIN_PERIODICITY_OVRD=M")</f>
        <v>SPX US 11/20/15 P2700</v>
      </c>
    </row>
    <row r="6511" spans="1:7" x14ac:dyDescent="0.25">
      <c r="A6511">
        <v>0</v>
      </c>
      <c r="B6511" s="9">
        <v>2.3013698630136988E-6</v>
      </c>
      <c r="C6511" s="9" t="str">
        <f t="shared" si="202"/>
        <v>$H$6538</v>
      </c>
      <c r="D6511" s="9" t="str">
        <f t="shared" si="203"/>
        <v>H6538</v>
      </c>
      <c r="F6511">
        <v>130400</v>
      </c>
      <c r="G6511" s="1" t="str">
        <f>_xll.BDS("SPX Index","CHAIN_TICKERS", "CHAIN_STRIKE_PX_OVRD",F6511, "CHAIN_PUT_CALL_TYPE_OVRD=P", "CHAIN_PERIODICITY_OVRD=M")</f>
        <v>SPX US 11/20/15 P2700</v>
      </c>
    </row>
    <row r="6512" spans="1:7" x14ac:dyDescent="0.25">
      <c r="A6512">
        <v>0</v>
      </c>
      <c r="B6512" s="9">
        <v>2.3013698630136988E-6</v>
      </c>
      <c r="C6512" s="9" t="str">
        <f t="shared" si="202"/>
        <v>$H$6539</v>
      </c>
      <c r="D6512" s="9" t="str">
        <f t="shared" si="203"/>
        <v>H6539</v>
      </c>
      <c r="F6512">
        <v>130420</v>
      </c>
      <c r="G6512" s="1" t="str">
        <f>_xll.BDS("SPX Index","CHAIN_TICKERS", "CHAIN_STRIKE_PX_OVRD",F6512, "CHAIN_PUT_CALL_TYPE_OVRD=P", "CHAIN_PERIODICITY_OVRD=M")</f>
        <v>SPX US 11/20/15 P2700</v>
      </c>
    </row>
    <row r="6513" spans="1:7" x14ac:dyDescent="0.25">
      <c r="A6513">
        <v>0</v>
      </c>
      <c r="B6513" s="9">
        <v>2.3013698630136988E-6</v>
      </c>
      <c r="C6513" s="9" t="str">
        <f t="shared" si="202"/>
        <v>$H$6540</v>
      </c>
      <c r="D6513" s="9" t="str">
        <f t="shared" si="203"/>
        <v>H6540</v>
      </c>
      <c r="F6513">
        <v>130440</v>
      </c>
      <c r="G6513" s="1" t="str">
        <f>_xll.BDS("SPX Index","CHAIN_TICKERS", "CHAIN_STRIKE_PX_OVRD",F6513, "CHAIN_PUT_CALL_TYPE_OVRD=P", "CHAIN_PERIODICITY_OVRD=M")</f>
        <v>SPX US 11/20/15 P2700</v>
      </c>
    </row>
    <row r="6514" spans="1:7" x14ac:dyDescent="0.25">
      <c r="A6514">
        <v>0</v>
      </c>
      <c r="B6514" s="9">
        <v>2.3013698630136988E-6</v>
      </c>
      <c r="C6514" s="9" t="str">
        <f t="shared" si="202"/>
        <v>$H$6541</v>
      </c>
      <c r="D6514" s="9" t="str">
        <f t="shared" si="203"/>
        <v>H6541</v>
      </c>
      <c r="F6514">
        <v>130460</v>
      </c>
      <c r="G6514" s="1" t="str">
        <f>_xll.BDS("SPX Index","CHAIN_TICKERS", "CHAIN_STRIKE_PX_OVRD",F6514, "CHAIN_PUT_CALL_TYPE_OVRD=P", "CHAIN_PERIODICITY_OVRD=M")</f>
        <v>SPX US 11/20/15 P2700</v>
      </c>
    </row>
    <row r="6515" spans="1:7" x14ac:dyDescent="0.25">
      <c r="A6515">
        <v>0</v>
      </c>
      <c r="B6515" s="9">
        <v>2.1643835616438356E-6</v>
      </c>
      <c r="C6515" s="9" t="str">
        <f t="shared" si="202"/>
        <v>$H$6542</v>
      </c>
      <c r="D6515" s="9" t="str">
        <f t="shared" si="203"/>
        <v>H6542</v>
      </c>
      <c r="F6515">
        <v>130480</v>
      </c>
      <c r="G6515" s="1" t="str">
        <f>_xll.BDS("SPX Index","CHAIN_TICKERS", "CHAIN_STRIKE_PX_OVRD",F6515, "CHAIN_PUT_CALL_TYPE_OVRD=P", "CHAIN_PERIODICITY_OVRD=M")</f>
        <v>SPX US 11/20/15 P2700</v>
      </c>
    </row>
    <row r="6516" spans="1:7" x14ac:dyDescent="0.25">
      <c r="A6516">
        <v>0</v>
      </c>
      <c r="B6516" s="9">
        <v>2.1643835616438356E-6</v>
      </c>
      <c r="C6516" s="9" t="str">
        <f t="shared" si="202"/>
        <v>$H$6543</v>
      </c>
      <c r="D6516" s="9" t="str">
        <f t="shared" si="203"/>
        <v>H6543</v>
      </c>
      <c r="F6516">
        <v>130500</v>
      </c>
      <c r="G6516" s="1" t="str">
        <f>_xll.BDS("SPX Index","CHAIN_TICKERS", "CHAIN_STRIKE_PX_OVRD",F6516, "CHAIN_PUT_CALL_TYPE_OVRD=P", "CHAIN_PERIODICITY_OVRD=M")</f>
        <v>SPX US 11/20/15 P2700</v>
      </c>
    </row>
    <row r="6517" spans="1:7" x14ac:dyDescent="0.25">
      <c r="A6517">
        <v>0</v>
      </c>
      <c r="B6517" s="9">
        <v>1.8904109589041097E-6</v>
      </c>
      <c r="C6517" s="9" t="str">
        <f t="shared" si="202"/>
        <v>$H$6544</v>
      </c>
      <c r="D6517" s="9" t="str">
        <f t="shared" si="203"/>
        <v>H6544</v>
      </c>
      <c r="F6517">
        <v>130520</v>
      </c>
      <c r="G6517" s="1" t="str">
        <f>_xll.BDS("SPX Index","CHAIN_TICKERS", "CHAIN_STRIKE_PX_OVRD",F6517, "CHAIN_PUT_CALL_TYPE_OVRD=P", "CHAIN_PERIODICITY_OVRD=M")</f>
        <v>SPX US 11/20/15 P2700</v>
      </c>
    </row>
    <row r="6518" spans="1:7" x14ac:dyDescent="0.25">
      <c r="A6518">
        <v>1</v>
      </c>
      <c r="B6518" s="9">
        <v>1.8904109589041097E-6</v>
      </c>
      <c r="C6518" s="9" t="str">
        <f t="shared" si="202"/>
        <v>$H$6545</v>
      </c>
      <c r="D6518" s="9" t="str">
        <f t="shared" si="203"/>
        <v>H6545</v>
      </c>
      <c r="F6518">
        <v>130540</v>
      </c>
      <c r="G6518" s="1" t="str">
        <f>_xll.BDS("SPX Index","CHAIN_TICKERS", "CHAIN_STRIKE_PX_OVRD",F6518, "CHAIN_PUT_CALL_TYPE_OVRD=P", "CHAIN_PERIODICITY_OVRD=M")</f>
        <v>SPX US 11/20/15 P2700</v>
      </c>
    </row>
    <row r="6519" spans="1:7" x14ac:dyDescent="0.25">
      <c r="A6519">
        <v>0</v>
      </c>
      <c r="B6519" s="9">
        <v>1.8904109589041097E-6</v>
      </c>
      <c r="C6519" s="9" t="str">
        <f t="shared" si="202"/>
        <v>$H$6546</v>
      </c>
      <c r="D6519" s="9" t="str">
        <f t="shared" si="203"/>
        <v>H6546</v>
      </c>
      <c r="F6519">
        <v>130560</v>
      </c>
      <c r="G6519" s="1" t="str">
        <f>_xll.BDS("SPX Index","CHAIN_TICKERS", "CHAIN_STRIKE_PX_OVRD",F6519, "CHAIN_PUT_CALL_TYPE_OVRD=P", "CHAIN_PERIODICITY_OVRD=M")</f>
        <v>SPX US 11/20/15 P2700</v>
      </c>
    </row>
    <row r="6520" spans="1:7" x14ac:dyDescent="0.25">
      <c r="A6520">
        <v>0</v>
      </c>
      <c r="B6520" s="9">
        <v>2.0821917808219176E-6</v>
      </c>
      <c r="C6520" s="9" t="str">
        <f t="shared" si="202"/>
        <v>$H$6547</v>
      </c>
      <c r="D6520" s="9" t="str">
        <f t="shared" si="203"/>
        <v>H6547</v>
      </c>
      <c r="F6520">
        <v>130580</v>
      </c>
      <c r="G6520" s="1" t="str">
        <f>_xll.BDS("SPX Index","CHAIN_TICKERS", "CHAIN_STRIKE_PX_OVRD",F6520, "CHAIN_PUT_CALL_TYPE_OVRD=P", "CHAIN_PERIODICITY_OVRD=M")</f>
        <v>SPX US 11/20/15 P2700</v>
      </c>
    </row>
    <row r="6521" spans="1:7" x14ac:dyDescent="0.25">
      <c r="A6521">
        <v>0</v>
      </c>
      <c r="B6521" s="9">
        <v>2.3013698630136988E-6</v>
      </c>
      <c r="C6521" s="9" t="str">
        <f t="shared" si="202"/>
        <v>$H$6548</v>
      </c>
      <c r="D6521" s="9" t="str">
        <f t="shared" si="203"/>
        <v>H6548</v>
      </c>
      <c r="F6521">
        <v>130600</v>
      </c>
      <c r="G6521" s="1" t="str">
        <f>_xll.BDS("SPX Index","CHAIN_TICKERS", "CHAIN_STRIKE_PX_OVRD",F6521, "CHAIN_PUT_CALL_TYPE_OVRD=P", "CHAIN_PERIODICITY_OVRD=M")</f>
        <v>SPX US 11/20/15 P2700</v>
      </c>
    </row>
    <row r="6522" spans="1:7" x14ac:dyDescent="0.25">
      <c r="A6522">
        <v>0</v>
      </c>
      <c r="B6522" s="9">
        <v>2.4383561643835615E-6</v>
      </c>
      <c r="C6522" s="9" t="str">
        <f t="shared" si="202"/>
        <v>$H$6549</v>
      </c>
      <c r="D6522" s="9" t="str">
        <f t="shared" si="203"/>
        <v>H6549</v>
      </c>
      <c r="F6522">
        <v>130620</v>
      </c>
      <c r="G6522" s="1" t="str">
        <f>_xll.BDS("SPX Index","CHAIN_TICKERS", "CHAIN_STRIKE_PX_OVRD",F6522, "CHAIN_PUT_CALL_TYPE_OVRD=P", "CHAIN_PERIODICITY_OVRD=M")</f>
        <v>SPX US 11/20/15 P2700</v>
      </c>
    </row>
    <row r="6523" spans="1:7" x14ac:dyDescent="0.25">
      <c r="A6523">
        <v>0</v>
      </c>
      <c r="B6523" s="9">
        <v>2.4383561643835615E-6</v>
      </c>
      <c r="C6523" s="9" t="str">
        <f t="shared" si="202"/>
        <v>$H$6550</v>
      </c>
      <c r="D6523" s="9" t="str">
        <f t="shared" si="203"/>
        <v>H6550</v>
      </c>
      <c r="F6523">
        <v>130640</v>
      </c>
      <c r="G6523" s="1" t="str">
        <f>_xll.BDS("SPX Index","CHAIN_TICKERS", "CHAIN_STRIKE_PX_OVRD",F6523, "CHAIN_PUT_CALL_TYPE_OVRD=P", "CHAIN_PERIODICITY_OVRD=M")</f>
        <v>SPX US 11/20/15 P2700</v>
      </c>
    </row>
    <row r="6524" spans="1:7" x14ac:dyDescent="0.25">
      <c r="A6524">
        <v>0</v>
      </c>
      <c r="B6524" s="9">
        <v>2.4383561643835615E-6</v>
      </c>
      <c r="C6524" s="9" t="str">
        <f t="shared" si="202"/>
        <v>$H$6551</v>
      </c>
      <c r="D6524" s="9" t="str">
        <f t="shared" si="203"/>
        <v>H6551</v>
      </c>
      <c r="F6524">
        <v>130660</v>
      </c>
      <c r="G6524" s="1" t="str">
        <f>_xll.BDS("SPX Index","CHAIN_TICKERS", "CHAIN_STRIKE_PX_OVRD",F6524, "CHAIN_PUT_CALL_TYPE_OVRD=P", "CHAIN_PERIODICITY_OVRD=M")</f>
        <v>SPX US 11/20/15 P2700</v>
      </c>
    </row>
    <row r="6525" spans="1:7" x14ac:dyDescent="0.25">
      <c r="A6525">
        <v>0</v>
      </c>
      <c r="B6525" s="9">
        <v>2.5753424657534247E-6</v>
      </c>
      <c r="C6525" s="9" t="str">
        <f t="shared" si="202"/>
        <v>$H$6552</v>
      </c>
      <c r="D6525" s="9" t="str">
        <f t="shared" si="203"/>
        <v>H6552</v>
      </c>
      <c r="F6525">
        <v>130680</v>
      </c>
      <c r="G6525" s="1" t="str">
        <f>_xll.BDS("SPX Index","CHAIN_TICKERS", "CHAIN_STRIKE_PX_OVRD",F6525, "CHAIN_PUT_CALL_TYPE_OVRD=P", "CHAIN_PERIODICITY_OVRD=M")</f>
        <v>SPX US 11/20/15 P2700</v>
      </c>
    </row>
    <row r="6526" spans="1:7" x14ac:dyDescent="0.25">
      <c r="A6526">
        <v>0</v>
      </c>
      <c r="B6526" s="9">
        <v>2.4383561643835615E-6</v>
      </c>
      <c r="C6526" s="9" t="str">
        <f t="shared" si="202"/>
        <v>$H$6553</v>
      </c>
      <c r="D6526" s="9" t="str">
        <f t="shared" si="203"/>
        <v>H6553</v>
      </c>
      <c r="F6526">
        <v>130700</v>
      </c>
      <c r="G6526" s="1" t="str">
        <f>_xll.BDS("SPX Index","CHAIN_TICKERS", "CHAIN_STRIKE_PX_OVRD",F6526, "CHAIN_PUT_CALL_TYPE_OVRD=P", "CHAIN_PERIODICITY_OVRD=M")</f>
        <v>SPX US 11/20/15 P2700</v>
      </c>
    </row>
    <row r="6527" spans="1:7" x14ac:dyDescent="0.25">
      <c r="A6527">
        <v>0</v>
      </c>
      <c r="B6527" s="9">
        <v>2.1643835616438356E-6</v>
      </c>
      <c r="C6527" s="9" t="str">
        <f t="shared" si="202"/>
        <v>$H$6554</v>
      </c>
      <c r="D6527" s="9" t="str">
        <f t="shared" si="203"/>
        <v>H6554</v>
      </c>
      <c r="F6527">
        <v>130720</v>
      </c>
      <c r="G6527" s="1" t="str">
        <f>_xll.BDS("SPX Index","CHAIN_TICKERS", "CHAIN_STRIKE_PX_OVRD",F6527, "CHAIN_PUT_CALL_TYPE_OVRD=P", "CHAIN_PERIODICITY_OVRD=M")</f>
        <v>SPX US 11/20/15 P2700</v>
      </c>
    </row>
    <row r="6528" spans="1:7" x14ac:dyDescent="0.25">
      <c r="A6528">
        <v>0</v>
      </c>
      <c r="B6528" s="9">
        <v>2.1643835616438356E-6</v>
      </c>
      <c r="C6528" s="9" t="str">
        <f t="shared" si="202"/>
        <v>$H$6555</v>
      </c>
      <c r="D6528" s="9" t="str">
        <f t="shared" si="203"/>
        <v>H6555</v>
      </c>
      <c r="F6528">
        <v>130740</v>
      </c>
      <c r="G6528" s="1" t="str">
        <f>_xll.BDS("SPX Index","CHAIN_TICKERS", "CHAIN_STRIKE_PX_OVRD",F6528, "CHAIN_PUT_CALL_TYPE_OVRD=P", "CHAIN_PERIODICITY_OVRD=M")</f>
        <v>SPX US 11/20/15 P2700</v>
      </c>
    </row>
    <row r="6529" spans="1:7" x14ac:dyDescent="0.25">
      <c r="A6529">
        <v>0</v>
      </c>
      <c r="B6529" s="9">
        <v>2.0273972602739725E-6</v>
      </c>
      <c r="C6529" s="9" t="str">
        <f t="shared" si="202"/>
        <v>$H$6556</v>
      </c>
      <c r="D6529" s="9" t="str">
        <f t="shared" si="203"/>
        <v>H6556</v>
      </c>
      <c r="F6529">
        <v>130760</v>
      </c>
      <c r="G6529" s="1" t="str">
        <f>_xll.BDS("SPX Index","CHAIN_TICKERS", "CHAIN_STRIKE_PX_OVRD",F6529, "CHAIN_PUT_CALL_TYPE_OVRD=P", "CHAIN_PERIODICITY_OVRD=M")</f>
        <v>SPX US 11/20/15 P2700</v>
      </c>
    </row>
    <row r="6530" spans="1:7" x14ac:dyDescent="0.25">
      <c r="A6530">
        <v>0</v>
      </c>
      <c r="B6530" s="9">
        <v>2.1643835616438356E-6</v>
      </c>
      <c r="C6530" s="9" t="str">
        <f t="shared" si="202"/>
        <v>$H$6557</v>
      </c>
      <c r="D6530" s="9" t="str">
        <f t="shared" si="203"/>
        <v>H6557</v>
      </c>
      <c r="F6530">
        <v>130780</v>
      </c>
      <c r="G6530" s="1" t="str">
        <f>_xll.BDS("SPX Index","CHAIN_TICKERS", "CHAIN_STRIKE_PX_OVRD",F6530, "CHAIN_PUT_CALL_TYPE_OVRD=P", "CHAIN_PERIODICITY_OVRD=M")</f>
        <v>SPX US 11/20/15 P2700</v>
      </c>
    </row>
    <row r="6531" spans="1:7" x14ac:dyDescent="0.25">
      <c r="A6531">
        <v>0</v>
      </c>
      <c r="B6531" s="9">
        <v>2.5753424657534247E-6</v>
      </c>
      <c r="C6531" s="9" t="str">
        <f t="shared" si="202"/>
        <v>$H$6558</v>
      </c>
      <c r="D6531" s="9" t="str">
        <f t="shared" si="203"/>
        <v>H6558</v>
      </c>
      <c r="F6531">
        <v>130800</v>
      </c>
      <c r="G6531" s="1" t="str">
        <f>_xll.BDS("SPX Index","CHAIN_TICKERS", "CHAIN_STRIKE_PX_OVRD",F6531, "CHAIN_PUT_CALL_TYPE_OVRD=P", "CHAIN_PERIODICITY_OVRD=M")</f>
        <v>SPX US 11/20/15 P2700</v>
      </c>
    </row>
    <row r="6532" spans="1:7" x14ac:dyDescent="0.25">
      <c r="A6532">
        <v>0</v>
      </c>
      <c r="B6532" s="9">
        <v>2.4383561643835615E-6</v>
      </c>
      <c r="C6532" s="9" t="str">
        <f t="shared" ref="C6532:C6595" si="204">ADDRESS(ROW(B6532)+MATCH(1,B6532:B6558),8)</f>
        <v>$H$6559</v>
      </c>
      <c r="D6532" s="9" t="str">
        <f t="shared" ref="D6532:D6595" si="205">"H"&amp;(ROW(B6532)+MATCH(1,B6532:B6558))</f>
        <v>H6559</v>
      </c>
      <c r="F6532">
        <v>130820</v>
      </c>
      <c r="G6532" s="1" t="str">
        <f>_xll.BDS("SPX Index","CHAIN_TICKERS", "CHAIN_STRIKE_PX_OVRD",F6532, "CHAIN_PUT_CALL_TYPE_OVRD=P", "CHAIN_PERIODICITY_OVRD=M")</f>
        <v>SPX US 11/20/15 P2700</v>
      </c>
    </row>
    <row r="6533" spans="1:7" x14ac:dyDescent="0.25">
      <c r="A6533">
        <v>0</v>
      </c>
      <c r="B6533" s="9">
        <v>2.5753424657534247E-6</v>
      </c>
      <c r="C6533" s="9" t="str">
        <f t="shared" si="204"/>
        <v>$H$6560</v>
      </c>
      <c r="D6533" s="9" t="str">
        <f t="shared" si="205"/>
        <v>H6560</v>
      </c>
      <c r="F6533">
        <v>130840</v>
      </c>
      <c r="G6533" s="1" t="str">
        <f>_xll.BDS("SPX Index","CHAIN_TICKERS", "CHAIN_STRIKE_PX_OVRD",F6533, "CHAIN_PUT_CALL_TYPE_OVRD=P", "CHAIN_PERIODICITY_OVRD=M")</f>
        <v>SPX US 11/20/15 P2700</v>
      </c>
    </row>
    <row r="6534" spans="1:7" x14ac:dyDescent="0.25">
      <c r="A6534">
        <v>0</v>
      </c>
      <c r="B6534" s="9">
        <v>2.5753424657534247E-6</v>
      </c>
      <c r="C6534" s="9" t="str">
        <f t="shared" si="204"/>
        <v>$H$6561</v>
      </c>
      <c r="D6534" s="9" t="str">
        <f t="shared" si="205"/>
        <v>H6561</v>
      </c>
      <c r="F6534">
        <v>130860</v>
      </c>
      <c r="G6534" s="1" t="str">
        <f>_xll.BDS("SPX Index","CHAIN_TICKERS", "CHAIN_STRIKE_PX_OVRD",F6534, "CHAIN_PUT_CALL_TYPE_OVRD=P", "CHAIN_PERIODICITY_OVRD=M")</f>
        <v>SPX US 11/20/15 P2700</v>
      </c>
    </row>
    <row r="6535" spans="1:7" x14ac:dyDescent="0.25">
      <c r="A6535">
        <v>0</v>
      </c>
      <c r="B6535" s="9">
        <v>2.4383561643835615E-6</v>
      </c>
      <c r="C6535" s="9" t="str">
        <f t="shared" si="204"/>
        <v>$H$6562</v>
      </c>
      <c r="D6535" s="9" t="str">
        <f t="shared" si="205"/>
        <v>H6562</v>
      </c>
      <c r="F6535">
        <v>130880</v>
      </c>
      <c r="G6535" s="1" t="str">
        <f>_xll.BDS("SPX Index","CHAIN_TICKERS", "CHAIN_STRIKE_PX_OVRD",F6535, "CHAIN_PUT_CALL_TYPE_OVRD=P", "CHAIN_PERIODICITY_OVRD=M")</f>
        <v>SPX US 11/20/15 P2700</v>
      </c>
    </row>
    <row r="6536" spans="1:7" x14ac:dyDescent="0.25">
      <c r="A6536">
        <v>0</v>
      </c>
      <c r="B6536" s="9">
        <v>2.5753424657534247E-6</v>
      </c>
      <c r="C6536" s="9" t="str">
        <f t="shared" si="204"/>
        <v>$H$6563</v>
      </c>
      <c r="D6536" s="9" t="str">
        <f t="shared" si="205"/>
        <v>H6563</v>
      </c>
      <c r="F6536">
        <v>130900</v>
      </c>
      <c r="G6536" s="1" t="str">
        <f>_xll.BDS("SPX Index","CHAIN_TICKERS", "CHAIN_STRIKE_PX_OVRD",F6536, "CHAIN_PUT_CALL_TYPE_OVRD=P", "CHAIN_PERIODICITY_OVRD=M")</f>
        <v>SPX US 11/20/15 P2700</v>
      </c>
    </row>
    <row r="6537" spans="1:7" x14ac:dyDescent="0.25">
      <c r="A6537">
        <v>0</v>
      </c>
      <c r="B6537" s="9">
        <v>2.5753424657534247E-6</v>
      </c>
      <c r="C6537" s="9" t="str">
        <f t="shared" si="204"/>
        <v>$H$6564</v>
      </c>
      <c r="D6537" s="9" t="str">
        <f t="shared" si="205"/>
        <v>H6564</v>
      </c>
      <c r="F6537">
        <v>130920</v>
      </c>
      <c r="G6537" s="1" t="str">
        <f>_xll.BDS("SPX Index","CHAIN_TICKERS", "CHAIN_STRIKE_PX_OVRD",F6537, "CHAIN_PUT_CALL_TYPE_OVRD=P", "CHAIN_PERIODICITY_OVRD=M")</f>
        <v>SPX US 11/20/15 P2700</v>
      </c>
    </row>
    <row r="6538" spans="1:7" x14ac:dyDescent="0.25">
      <c r="A6538">
        <v>3</v>
      </c>
      <c r="B6538" s="9">
        <v>2.5753424657534247E-6</v>
      </c>
      <c r="C6538" s="9" t="str">
        <f t="shared" si="204"/>
        <v>$H$6565</v>
      </c>
      <c r="D6538" s="9" t="str">
        <f t="shared" si="205"/>
        <v>H6565</v>
      </c>
      <c r="F6538">
        <v>130940</v>
      </c>
      <c r="G6538" s="1" t="str">
        <f>_xll.BDS("SPX Index","CHAIN_TICKERS", "CHAIN_STRIKE_PX_OVRD",F6538, "CHAIN_PUT_CALL_TYPE_OVRD=P", "CHAIN_PERIODICITY_OVRD=M")</f>
        <v>SPX US 11/20/15 P2700</v>
      </c>
    </row>
    <row r="6539" spans="1:7" x14ac:dyDescent="0.25">
      <c r="A6539">
        <v>0</v>
      </c>
      <c r="B6539" s="9">
        <v>2.1643835616438356E-6</v>
      </c>
      <c r="C6539" s="9" t="str">
        <f t="shared" si="204"/>
        <v>$H$6566</v>
      </c>
      <c r="D6539" s="9" t="str">
        <f t="shared" si="205"/>
        <v>H6566</v>
      </c>
      <c r="F6539">
        <v>130960</v>
      </c>
      <c r="G6539" s="1" t="str">
        <f>_xll.BDS("SPX Index","CHAIN_TICKERS", "CHAIN_STRIKE_PX_OVRD",F6539, "CHAIN_PUT_CALL_TYPE_OVRD=P", "CHAIN_PERIODICITY_OVRD=M")</f>
        <v>SPX US 11/20/15 P2700</v>
      </c>
    </row>
    <row r="6540" spans="1:7" x14ac:dyDescent="0.25">
      <c r="A6540">
        <v>0</v>
      </c>
      <c r="B6540" s="9">
        <v>1.8904109589041097E-6</v>
      </c>
      <c r="C6540" s="9" t="str">
        <f t="shared" si="204"/>
        <v>$H$6567</v>
      </c>
      <c r="D6540" s="9" t="str">
        <f t="shared" si="205"/>
        <v>H6567</v>
      </c>
      <c r="F6540">
        <v>130980</v>
      </c>
      <c r="G6540" s="1" t="str">
        <f>_xll.BDS("SPX Index","CHAIN_TICKERS", "CHAIN_STRIKE_PX_OVRD",F6540, "CHAIN_PUT_CALL_TYPE_OVRD=P", "CHAIN_PERIODICITY_OVRD=M")</f>
        <v>SPX US 11/20/15 P2700</v>
      </c>
    </row>
    <row r="6541" spans="1:7" x14ac:dyDescent="0.25">
      <c r="A6541">
        <v>0</v>
      </c>
      <c r="B6541" s="9">
        <v>2.3013698630136988E-6</v>
      </c>
      <c r="C6541" s="9" t="str">
        <f t="shared" si="204"/>
        <v>$H$6568</v>
      </c>
      <c r="D6541" s="9" t="str">
        <f t="shared" si="205"/>
        <v>H6568</v>
      </c>
      <c r="F6541">
        <v>131000</v>
      </c>
      <c r="G6541" s="1" t="str">
        <f>_xll.BDS("SPX Index","CHAIN_TICKERS", "CHAIN_STRIKE_PX_OVRD",F6541, "CHAIN_PUT_CALL_TYPE_OVRD=P", "CHAIN_PERIODICITY_OVRD=M")</f>
        <v>SPX US 11/20/15 P2700</v>
      </c>
    </row>
    <row r="6542" spans="1:7" x14ac:dyDescent="0.25">
      <c r="A6542">
        <v>0</v>
      </c>
      <c r="B6542" s="9">
        <v>2.3013698630136988E-6</v>
      </c>
      <c r="C6542" s="9" t="str">
        <f t="shared" si="204"/>
        <v>$H$6569</v>
      </c>
      <c r="D6542" s="9" t="str">
        <f t="shared" si="205"/>
        <v>H6569</v>
      </c>
      <c r="F6542">
        <v>131020</v>
      </c>
      <c r="G6542" s="1" t="str">
        <f>_xll.BDS("SPX Index","CHAIN_TICKERS", "CHAIN_STRIKE_PX_OVRD",F6542, "CHAIN_PUT_CALL_TYPE_OVRD=P", "CHAIN_PERIODICITY_OVRD=M")</f>
        <v>SPX US 11/20/15 P2700</v>
      </c>
    </row>
    <row r="6543" spans="1:7" x14ac:dyDescent="0.25">
      <c r="A6543">
        <v>0</v>
      </c>
      <c r="B6543" s="9">
        <v>2.5753424657534247E-6</v>
      </c>
      <c r="C6543" s="9" t="str">
        <f t="shared" si="204"/>
        <v>$H$6570</v>
      </c>
      <c r="D6543" s="9" t="str">
        <f t="shared" si="205"/>
        <v>H6570</v>
      </c>
      <c r="F6543">
        <v>131040</v>
      </c>
      <c r="G6543" s="1" t="str">
        <f>_xll.BDS("SPX Index","CHAIN_TICKERS", "CHAIN_STRIKE_PX_OVRD",F6543, "CHAIN_PUT_CALL_TYPE_OVRD=P", "CHAIN_PERIODICITY_OVRD=M")</f>
        <v>SPX US 11/20/15 P2700</v>
      </c>
    </row>
    <row r="6544" spans="1:7" x14ac:dyDescent="0.25">
      <c r="A6544">
        <v>0</v>
      </c>
      <c r="B6544" s="9">
        <v>2.3013698630136988E-6</v>
      </c>
      <c r="C6544" s="9" t="str">
        <f t="shared" si="204"/>
        <v>$H$6571</v>
      </c>
      <c r="D6544" s="9" t="str">
        <f t="shared" si="205"/>
        <v>H6571</v>
      </c>
      <c r="F6544">
        <v>131060</v>
      </c>
      <c r="G6544" s="1" t="str">
        <f>_xll.BDS("SPX Index","CHAIN_TICKERS", "CHAIN_STRIKE_PX_OVRD",F6544, "CHAIN_PUT_CALL_TYPE_OVRD=P", "CHAIN_PERIODICITY_OVRD=M")</f>
        <v>SPX US 11/20/15 P2700</v>
      </c>
    </row>
    <row r="6545" spans="1:7" x14ac:dyDescent="0.25">
      <c r="A6545">
        <v>0</v>
      </c>
      <c r="B6545" s="9">
        <v>2.1643835616438356E-6</v>
      </c>
      <c r="C6545" s="9" t="str">
        <f t="shared" si="204"/>
        <v>$H$6572</v>
      </c>
      <c r="D6545" s="9" t="str">
        <f t="shared" si="205"/>
        <v>H6572</v>
      </c>
      <c r="F6545">
        <v>131080</v>
      </c>
      <c r="G6545" s="1" t="str">
        <f>_xll.BDS("SPX Index","CHAIN_TICKERS", "CHAIN_STRIKE_PX_OVRD",F6545, "CHAIN_PUT_CALL_TYPE_OVRD=P", "CHAIN_PERIODICITY_OVRD=M")</f>
        <v>SPX US 11/20/15 P2700</v>
      </c>
    </row>
    <row r="6546" spans="1:7" x14ac:dyDescent="0.25">
      <c r="A6546">
        <v>0</v>
      </c>
      <c r="B6546" s="9">
        <v>1.8630136986301372E-6</v>
      </c>
      <c r="C6546" s="9" t="str">
        <f t="shared" si="204"/>
        <v>$H$6573</v>
      </c>
      <c r="D6546" s="9" t="str">
        <f t="shared" si="205"/>
        <v>H6573</v>
      </c>
      <c r="F6546">
        <v>131100</v>
      </c>
      <c r="G6546" s="1" t="str">
        <f>_xll.BDS("SPX Index","CHAIN_TICKERS", "CHAIN_STRIKE_PX_OVRD",F6546, "CHAIN_PUT_CALL_TYPE_OVRD=P", "CHAIN_PERIODICITY_OVRD=M")</f>
        <v>SPX US 11/20/15 P2700</v>
      </c>
    </row>
    <row r="6547" spans="1:7" x14ac:dyDescent="0.25">
      <c r="A6547">
        <v>0</v>
      </c>
      <c r="B6547" s="9">
        <v>1.8630136986301372E-6</v>
      </c>
      <c r="C6547" s="9" t="str">
        <f t="shared" si="204"/>
        <v>$H$6574</v>
      </c>
      <c r="D6547" s="9" t="str">
        <f t="shared" si="205"/>
        <v>H6574</v>
      </c>
      <c r="F6547">
        <v>131120</v>
      </c>
      <c r="G6547" s="1" t="str">
        <f>_xll.BDS("SPX Index","CHAIN_TICKERS", "CHAIN_STRIKE_PX_OVRD",F6547, "CHAIN_PUT_CALL_TYPE_OVRD=P", "CHAIN_PERIODICITY_OVRD=M")</f>
        <v>SPX US 11/20/15 P2700</v>
      </c>
    </row>
    <row r="6548" spans="1:7" x14ac:dyDescent="0.25">
      <c r="A6548">
        <v>0</v>
      </c>
      <c r="B6548" s="9">
        <v>1.8630136986301372E-6</v>
      </c>
      <c r="C6548" s="9" t="str">
        <f t="shared" si="204"/>
        <v>$H$6575</v>
      </c>
      <c r="D6548" s="9" t="str">
        <f t="shared" si="205"/>
        <v>H6575</v>
      </c>
      <c r="F6548">
        <v>131140</v>
      </c>
      <c r="G6548" s="1" t="str">
        <f>_xll.BDS("SPX Index","CHAIN_TICKERS", "CHAIN_STRIKE_PX_OVRD",F6548, "CHAIN_PUT_CALL_TYPE_OVRD=P", "CHAIN_PERIODICITY_OVRD=M")</f>
        <v>SPX US 11/20/15 P2700</v>
      </c>
    </row>
    <row r="6549" spans="1:7" x14ac:dyDescent="0.25">
      <c r="A6549">
        <v>0</v>
      </c>
      <c r="B6549" s="9">
        <v>1.8630136986301372E-6</v>
      </c>
      <c r="C6549" s="9" t="str">
        <f t="shared" si="204"/>
        <v>$H$6576</v>
      </c>
      <c r="D6549" s="9" t="str">
        <f t="shared" si="205"/>
        <v>H6576</v>
      </c>
      <c r="F6549">
        <v>131160</v>
      </c>
      <c r="G6549" s="1" t="str">
        <f>_xll.BDS("SPX Index","CHAIN_TICKERS", "CHAIN_STRIKE_PX_OVRD",F6549, "CHAIN_PUT_CALL_TYPE_OVRD=P", "CHAIN_PERIODICITY_OVRD=M")</f>
        <v>SPX US 11/20/15 P2700</v>
      </c>
    </row>
    <row r="6550" spans="1:7" x14ac:dyDescent="0.25">
      <c r="A6550">
        <v>0</v>
      </c>
      <c r="B6550" s="9">
        <v>2.1643835616438356E-6</v>
      </c>
      <c r="C6550" s="9" t="str">
        <f t="shared" si="204"/>
        <v>$H$6577</v>
      </c>
      <c r="D6550" s="9" t="str">
        <f t="shared" si="205"/>
        <v>H6577</v>
      </c>
      <c r="F6550">
        <v>131180</v>
      </c>
      <c r="G6550" s="1" t="str">
        <f>_xll.BDS("SPX Index","CHAIN_TICKERS", "CHAIN_STRIKE_PX_OVRD",F6550, "CHAIN_PUT_CALL_TYPE_OVRD=P", "CHAIN_PERIODICITY_OVRD=M")</f>
        <v>SPX US 11/20/15 P2700</v>
      </c>
    </row>
    <row r="6551" spans="1:7" x14ac:dyDescent="0.25">
      <c r="A6551">
        <v>0</v>
      </c>
      <c r="B6551" s="9">
        <v>2.3013698630136988E-6</v>
      </c>
      <c r="C6551" s="9" t="str">
        <f t="shared" si="204"/>
        <v>$H$6578</v>
      </c>
      <c r="D6551" s="9" t="str">
        <f t="shared" si="205"/>
        <v>H6578</v>
      </c>
      <c r="F6551">
        <v>131200</v>
      </c>
      <c r="G6551" s="1" t="str">
        <f>_xll.BDS("SPX Index","CHAIN_TICKERS", "CHAIN_STRIKE_PX_OVRD",F6551, "CHAIN_PUT_CALL_TYPE_OVRD=P", "CHAIN_PERIODICITY_OVRD=M")</f>
        <v>SPX US 11/20/15 P2700</v>
      </c>
    </row>
    <row r="6552" spans="1:7" x14ac:dyDescent="0.25">
      <c r="A6552">
        <v>0</v>
      </c>
      <c r="B6552" s="9">
        <v>2.1643835616438356E-6</v>
      </c>
      <c r="C6552" s="9" t="str">
        <f t="shared" si="204"/>
        <v>$H$6579</v>
      </c>
      <c r="D6552" s="9" t="str">
        <f t="shared" si="205"/>
        <v>H6579</v>
      </c>
      <c r="F6552">
        <v>131220</v>
      </c>
      <c r="G6552" s="1" t="str">
        <f>_xll.BDS("SPX Index","CHAIN_TICKERS", "CHAIN_STRIKE_PX_OVRD",F6552, "CHAIN_PUT_CALL_TYPE_OVRD=P", "CHAIN_PERIODICITY_OVRD=M")</f>
        <v>SPX US 11/20/15 P2700</v>
      </c>
    </row>
    <row r="6553" spans="1:7" x14ac:dyDescent="0.25">
      <c r="A6553">
        <v>0</v>
      </c>
      <c r="B6553" s="9">
        <v>2.1643835616438356E-6</v>
      </c>
      <c r="C6553" s="9" t="str">
        <f t="shared" si="204"/>
        <v>$H$6580</v>
      </c>
      <c r="D6553" s="9" t="str">
        <f t="shared" si="205"/>
        <v>H6580</v>
      </c>
      <c r="F6553">
        <v>131240</v>
      </c>
      <c r="G6553" s="1" t="str">
        <f>_xll.BDS("SPX Index","CHAIN_TICKERS", "CHAIN_STRIKE_PX_OVRD",F6553, "CHAIN_PUT_CALL_TYPE_OVRD=P", "CHAIN_PERIODICITY_OVRD=M")</f>
        <v>SPX US 11/20/15 P2700</v>
      </c>
    </row>
    <row r="6554" spans="1:7" x14ac:dyDescent="0.25">
      <c r="A6554">
        <v>0</v>
      </c>
      <c r="B6554" s="9">
        <v>2.1643835616438356E-6</v>
      </c>
      <c r="C6554" s="9" t="str">
        <f t="shared" si="204"/>
        <v>$H$6581</v>
      </c>
      <c r="D6554" s="9" t="str">
        <f t="shared" si="205"/>
        <v>H6581</v>
      </c>
      <c r="F6554">
        <v>131260</v>
      </c>
      <c r="G6554" s="1" t="str">
        <f>_xll.BDS("SPX Index","CHAIN_TICKERS", "CHAIN_STRIKE_PX_OVRD",F6554, "CHAIN_PUT_CALL_TYPE_OVRD=P", "CHAIN_PERIODICITY_OVRD=M")</f>
        <v>SPX US 11/20/15 P2700</v>
      </c>
    </row>
    <row r="6555" spans="1:7" x14ac:dyDescent="0.25">
      <c r="A6555">
        <v>0</v>
      </c>
      <c r="B6555" s="9">
        <v>2.4383561643835615E-6</v>
      </c>
      <c r="C6555" s="9" t="str">
        <f t="shared" si="204"/>
        <v>$H$6582</v>
      </c>
      <c r="D6555" s="9" t="str">
        <f t="shared" si="205"/>
        <v>H6582</v>
      </c>
      <c r="F6555">
        <v>131280</v>
      </c>
      <c r="G6555" s="1" t="str">
        <f>_xll.BDS("SPX Index","CHAIN_TICKERS", "CHAIN_STRIKE_PX_OVRD",F6555, "CHAIN_PUT_CALL_TYPE_OVRD=P", "CHAIN_PERIODICITY_OVRD=M")</f>
        <v>SPX US 11/20/15 P2700</v>
      </c>
    </row>
    <row r="6556" spans="1:7" x14ac:dyDescent="0.25">
      <c r="A6556">
        <v>0</v>
      </c>
      <c r="B6556" s="9">
        <v>2.5753424657534247E-6</v>
      </c>
      <c r="C6556" s="9" t="str">
        <f t="shared" si="204"/>
        <v>$H$6583</v>
      </c>
      <c r="D6556" s="9" t="str">
        <f t="shared" si="205"/>
        <v>H6583</v>
      </c>
      <c r="F6556">
        <v>131300</v>
      </c>
      <c r="G6556" s="1" t="str">
        <f>_xll.BDS("SPX Index","CHAIN_TICKERS", "CHAIN_STRIKE_PX_OVRD",F6556, "CHAIN_PUT_CALL_TYPE_OVRD=P", "CHAIN_PERIODICITY_OVRD=M")</f>
        <v>SPX US 11/20/15 P2700</v>
      </c>
    </row>
    <row r="6557" spans="1:7" x14ac:dyDescent="0.25">
      <c r="A6557">
        <v>0</v>
      </c>
      <c r="B6557" s="9">
        <v>2.7123287671232879E-6</v>
      </c>
      <c r="C6557" s="9" t="str">
        <f t="shared" si="204"/>
        <v>$H$6584</v>
      </c>
      <c r="D6557" s="9" t="str">
        <f t="shared" si="205"/>
        <v>H6584</v>
      </c>
      <c r="F6557">
        <v>131320</v>
      </c>
      <c r="G6557" s="1" t="str">
        <f>_xll.BDS("SPX Index","CHAIN_TICKERS", "CHAIN_STRIKE_PX_OVRD",F6557, "CHAIN_PUT_CALL_TYPE_OVRD=P", "CHAIN_PERIODICITY_OVRD=M")</f>
        <v>SPX US 11/20/15 P2700</v>
      </c>
    </row>
    <row r="6558" spans="1:7" x14ac:dyDescent="0.25">
      <c r="A6558">
        <v>0</v>
      </c>
      <c r="B6558" s="9">
        <v>2.4931506849315066E-6</v>
      </c>
      <c r="C6558" s="9" t="str">
        <f t="shared" si="204"/>
        <v>$H$6585</v>
      </c>
      <c r="D6558" s="9" t="str">
        <f t="shared" si="205"/>
        <v>H6585</v>
      </c>
      <c r="F6558">
        <v>131340</v>
      </c>
      <c r="G6558" s="1" t="str">
        <f>_xll.BDS("SPX Index","CHAIN_TICKERS", "CHAIN_STRIKE_PX_OVRD",F6558, "CHAIN_PUT_CALL_TYPE_OVRD=P", "CHAIN_PERIODICITY_OVRD=M")</f>
        <v>SPX US 11/20/15 P2700</v>
      </c>
    </row>
    <row r="6559" spans="1:7" x14ac:dyDescent="0.25">
      <c r="A6559">
        <v>0</v>
      </c>
      <c r="B6559" s="9">
        <v>2.1643835616438356E-6</v>
      </c>
      <c r="C6559" s="9" t="str">
        <f t="shared" si="204"/>
        <v>$H$6586</v>
      </c>
      <c r="D6559" s="9" t="str">
        <f t="shared" si="205"/>
        <v>H6586</v>
      </c>
      <c r="F6559">
        <v>131360</v>
      </c>
      <c r="G6559" s="1" t="str">
        <f>_xll.BDS("SPX Index","CHAIN_TICKERS", "CHAIN_STRIKE_PX_OVRD",F6559, "CHAIN_PUT_CALL_TYPE_OVRD=P", "CHAIN_PERIODICITY_OVRD=M")</f>
        <v>SPX US 11/20/15 P2700</v>
      </c>
    </row>
    <row r="6560" spans="1:7" x14ac:dyDescent="0.25">
      <c r="A6560">
        <v>0</v>
      </c>
      <c r="B6560" s="9">
        <v>2.4383561643835615E-6</v>
      </c>
      <c r="C6560" s="9" t="str">
        <f t="shared" si="204"/>
        <v>$H$6587</v>
      </c>
      <c r="D6560" s="9" t="str">
        <f t="shared" si="205"/>
        <v>H6587</v>
      </c>
      <c r="F6560">
        <v>131380</v>
      </c>
      <c r="G6560" s="1" t="str">
        <f>_xll.BDS("SPX Index","CHAIN_TICKERS", "CHAIN_STRIKE_PX_OVRD",F6560, "CHAIN_PUT_CALL_TYPE_OVRD=P", "CHAIN_PERIODICITY_OVRD=M")</f>
        <v>SPX US 11/20/15 P2700</v>
      </c>
    </row>
    <row r="6561" spans="1:7" x14ac:dyDescent="0.25">
      <c r="A6561">
        <v>0</v>
      </c>
      <c r="B6561" s="9">
        <v>2.3013698630136988E-6</v>
      </c>
      <c r="C6561" s="9" t="str">
        <f t="shared" si="204"/>
        <v>$H$6588</v>
      </c>
      <c r="D6561" s="9" t="str">
        <f t="shared" si="205"/>
        <v>H6588</v>
      </c>
      <c r="F6561">
        <v>131400</v>
      </c>
      <c r="G6561" s="1" t="str">
        <f>_xll.BDS("SPX Index","CHAIN_TICKERS", "CHAIN_STRIKE_PX_OVRD",F6561, "CHAIN_PUT_CALL_TYPE_OVRD=P", "CHAIN_PERIODICITY_OVRD=M")</f>
        <v>SPX US 11/20/15 P2700</v>
      </c>
    </row>
    <row r="6562" spans="1:7" x14ac:dyDescent="0.25">
      <c r="A6562">
        <v>1</v>
      </c>
      <c r="B6562" s="9">
        <v>2.1643835616438356E-6</v>
      </c>
      <c r="C6562" s="9" t="str">
        <f t="shared" si="204"/>
        <v>$H$6589</v>
      </c>
      <c r="D6562" s="9" t="str">
        <f t="shared" si="205"/>
        <v>H6589</v>
      </c>
      <c r="F6562">
        <v>131420</v>
      </c>
      <c r="G6562" s="1" t="str">
        <f>_xll.BDS("SPX Index","CHAIN_TICKERS", "CHAIN_STRIKE_PX_OVRD",F6562, "CHAIN_PUT_CALL_TYPE_OVRD=P", "CHAIN_PERIODICITY_OVRD=M")</f>
        <v>SPX US 11/20/15 P2700</v>
      </c>
    </row>
    <row r="6563" spans="1:7" x14ac:dyDescent="0.25">
      <c r="A6563">
        <v>0</v>
      </c>
      <c r="B6563" s="9">
        <v>2.1643835616438356E-6</v>
      </c>
      <c r="C6563" s="9" t="str">
        <f t="shared" si="204"/>
        <v>$H$6590</v>
      </c>
      <c r="D6563" s="9" t="str">
        <f t="shared" si="205"/>
        <v>H6590</v>
      </c>
      <c r="F6563">
        <v>131440</v>
      </c>
      <c r="G6563" s="1" t="str">
        <f>_xll.BDS("SPX Index","CHAIN_TICKERS", "CHAIN_STRIKE_PX_OVRD",F6563, "CHAIN_PUT_CALL_TYPE_OVRD=P", "CHAIN_PERIODICITY_OVRD=M")</f>
        <v>SPX US 11/20/15 P2700</v>
      </c>
    </row>
    <row r="6564" spans="1:7" x14ac:dyDescent="0.25">
      <c r="A6564">
        <v>0</v>
      </c>
      <c r="B6564" s="9">
        <v>2.1643835616438356E-6</v>
      </c>
      <c r="C6564" s="9" t="str">
        <f t="shared" si="204"/>
        <v>$H$6591</v>
      </c>
      <c r="D6564" s="9" t="str">
        <f t="shared" si="205"/>
        <v>H6591</v>
      </c>
      <c r="F6564">
        <v>131460</v>
      </c>
      <c r="G6564" s="1" t="str">
        <f>_xll.BDS("SPX Index","CHAIN_TICKERS", "CHAIN_STRIKE_PX_OVRD",F6564, "CHAIN_PUT_CALL_TYPE_OVRD=P", "CHAIN_PERIODICITY_OVRD=M")</f>
        <v>SPX US 11/20/15 P2700</v>
      </c>
    </row>
    <row r="6565" spans="1:7" x14ac:dyDescent="0.25">
      <c r="A6565">
        <v>0</v>
      </c>
      <c r="B6565" s="9">
        <v>2.4383561643835615E-6</v>
      </c>
      <c r="C6565" s="9" t="str">
        <f t="shared" si="204"/>
        <v>$H$6592</v>
      </c>
      <c r="D6565" s="9" t="str">
        <f t="shared" si="205"/>
        <v>H6592</v>
      </c>
      <c r="F6565">
        <v>131480</v>
      </c>
      <c r="G6565" s="1" t="str">
        <f>_xll.BDS("SPX Index","CHAIN_TICKERS", "CHAIN_STRIKE_PX_OVRD",F6565, "CHAIN_PUT_CALL_TYPE_OVRD=P", "CHAIN_PERIODICITY_OVRD=M")</f>
        <v>SPX US 11/20/15 P2700</v>
      </c>
    </row>
    <row r="6566" spans="1:7" x14ac:dyDescent="0.25">
      <c r="A6566">
        <v>0</v>
      </c>
      <c r="B6566" s="9">
        <v>2.4383561643835615E-6</v>
      </c>
      <c r="C6566" s="9" t="str">
        <f t="shared" si="204"/>
        <v>$H$6593</v>
      </c>
      <c r="D6566" s="9" t="str">
        <f t="shared" si="205"/>
        <v>H6593</v>
      </c>
      <c r="F6566">
        <v>131500</v>
      </c>
      <c r="G6566" s="1" t="str">
        <f>_xll.BDS("SPX Index","CHAIN_TICKERS", "CHAIN_STRIKE_PX_OVRD",F6566, "CHAIN_PUT_CALL_TYPE_OVRD=P", "CHAIN_PERIODICITY_OVRD=M")</f>
        <v>SPX US 11/20/15 P2700</v>
      </c>
    </row>
    <row r="6567" spans="1:7" x14ac:dyDescent="0.25">
      <c r="A6567">
        <v>0</v>
      </c>
      <c r="B6567" s="9">
        <v>2.3013698630136988E-6</v>
      </c>
      <c r="C6567" s="9" t="str">
        <f t="shared" si="204"/>
        <v>$H$6594</v>
      </c>
      <c r="D6567" s="9" t="str">
        <f t="shared" si="205"/>
        <v>H6594</v>
      </c>
      <c r="F6567">
        <v>131520</v>
      </c>
      <c r="G6567" s="1" t="str">
        <f>_xll.BDS("SPX Index","CHAIN_TICKERS", "CHAIN_STRIKE_PX_OVRD",F6567, "CHAIN_PUT_CALL_TYPE_OVRD=P", "CHAIN_PERIODICITY_OVRD=M")</f>
        <v>SPX US 11/20/15 P2700</v>
      </c>
    </row>
    <row r="6568" spans="1:7" x14ac:dyDescent="0.25">
      <c r="A6568">
        <v>0</v>
      </c>
      <c r="B6568" s="9">
        <v>2.3013698630136988E-6</v>
      </c>
      <c r="C6568" s="9" t="str">
        <f t="shared" si="204"/>
        <v>$H$6595</v>
      </c>
      <c r="D6568" s="9" t="str">
        <f t="shared" si="205"/>
        <v>H6595</v>
      </c>
      <c r="F6568">
        <v>131540</v>
      </c>
      <c r="G6568" s="1" t="str">
        <f>_xll.BDS("SPX Index","CHAIN_TICKERS", "CHAIN_STRIKE_PX_OVRD",F6568, "CHAIN_PUT_CALL_TYPE_OVRD=P", "CHAIN_PERIODICITY_OVRD=M")</f>
        <v>SPX US 11/20/15 P2700</v>
      </c>
    </row>
    <row r="6569" spans="1:7" x14ac:dyDescent="0.25">
      <c r="A6569">
        <v>0</v>
      </c>
      <c r="B6569" s="9">
        <v>2.0273972602739725E-6</v>
      </c>
      <c r="C6569" s="9" t="str">
        <f t="shared" si="204"/>
        <v>$H$6596</v>
      </c>
      <c r="D6569" s="9" t="str">
        <f t="shared" si="205"/>
        <v>H6596</v>
      </c>
      <c r="F6569">
        <v>131560</v>
      </c>
      <c r="G6569" s="1" t="str">
        <f>_xll.BDS("SPX Index","CHAIN_TICKERS", "CHAIN_STRIKE_PX_OVRD",F6569, "CHAIN_PUT_CALL_TYPE_OVRD=P", "CHAIN_PERIODICITY_OVRD=M")</f>
        <v>SPX US 11/20/15 P2700</v>
      </c>
    </row>
    <row r="6570" spans="1:7" x14ac:dyDescent="0.25">
      <c r="A6570">
        <v>0</v>
      </c>
      <c r="B6570" s="9">
        <v>2.3013698630136988E-6</v>
      </c>
      <c r="C6570" s="9" t="str">
        <f t="shared" si="204"/>
        <v>$H$6597</v>
      </c>
      <c r="D6570" s="9" t="str">
        <f t="shared" si="205"/>
        <v>H6597</v>
      </c>
      <c r="F6570">
        <v>131580</v>
      </c>
      <c r="G6570" s="1" t="str">
        <f>_xll.BDS("SPX Index","CHAIN_TICKERS", "CHAIN_STRIKE_PX_OVRD",F6570, "CHAIN_PUT_CALL_TYPE_OVRD=P", "CHAIN_PERIODICITY_OVRD=M")</f>
        <v>SPX US 11/20/15 P2700</v>
      </c>
    </row>
    <row r="6571" spans="1:7" x14ac:dyDescent="0.25">
      <c r="A6571">
        <v>0</v>
      </c>
      <c r="B6571" s="9">
        <v>2.0273972602739725E-6</v>
      </c>
      <c r="C6571" s="9" t="str">
        <f t="shared" si="204"/>
        <v>$H$6598</v>
      </c>
      <c r="D6571" s="9" t="str">
        <f t="shared" si="205"/>
        <v>H6598</v>
      </c>
      <c r="F6571">
        <v>131600</v>
      </c>
      <c r="G6571" s="1" t="str">
        <f>_xll.BDS("SPX Index","CHAIN_TICKERS", "CHAIN_STRIKE_PX_OVRD",F6571, "CHAIN_PUT_CALL_TYPE_OVRD=P", "CHAIN_PERIODICITY_OVRD=M")</f>
        <v>SPX US 11/20/15 P2700</v>
      </c>
    </row>
    <row r="6572" spans="1:7" x14ac:dyDescent="0.25">
      <c r="A6572">
        <v>0</v>
      </c>
      <c r="B6572" s="9">
        <v>2.0273972602739725E-6</v>
      </c>
      <c r="C6572" s="9" t="str">
        <f t="shared" si="204"/>
        <v>$H$6599</v>
      </c>
      <c r="D6572" s="9" t="str">
        <f t="shared" si="205"/>
        <v>H6599</v>
      </c>
      <c r="F6572">
        <v>131620</v>
      </c>
      <c r="G6572" s="1" t="str">
        <f>_xll.BDS("SPX Index","CHAIN_TICKERS", "CHAIN_STRIKE_PX_OVRD",F6572, "CHAIN_PUT_CALL_TYPE_OVRD=P", "CHAIN_PERIODICITY_OVRD=M")</f>
        <v>SPX US 11/20/15 P2700</v>
      </c>
    </row>
    <row r="6573" spans="1:7" x14ac:dyDescent="0.25">
      <c r="A6573">
        <v>0</v>
      </c>
      <c r="B6573" s="9">
        <v>2.0273972602739725E-6</v>
      </c>
      <c r="C6573" s="9" t="str">
        <f t="shared" si="204"/>
        <v>$H$6600</v>
      </c>
      <c r="D6573" s="9" t="str">
        <f t="shared" si="205"/>
        <v>H6600</v>
      </c>
      <c r="F6573">
        <v>131640</v>
      </c>
      <c r="G6573" s="1" t="str">
        <f>_xll.BDS("SPX Index","CHAIN_TICKERS", "CHAIN_STRIKE_PX_OVRD",F6573, "CHAIN_PUT_CALL_TYPE_OVRD=P", "CHAIN_PERIODICITY_OVRD=M")</f>
        <v>SPX US 11/20/15 P2700</v>
      </c>
    </row>
    <row r="6574" spans="1:7" x14ac:dyDescent="0.25">
      <c r="A6574">
        <v>0</v>
      </c>
      <c r="B6574" s="9">
        <v>2.4383561643835615E-6</v>
      </c>
      <c r="C6574" s="9" t="str">
        <f t="shared" si="204"/>
        <v>$H$6601</v>
      </c>
      <c r="D6574" s="9" t="str">
        <f t="shared" si="205"/>
        <v>H6601</v>
      </c>
      <c r="F6574">
        <v>131660</v>
      </c>
      <c r="G6574" s="1" t="str">
        <f>_xll.BDS("SPX Index","CHAIN_TICKERS", "CHAIN_STRIKE_PX_OVRD",F6574, "CHAIN_PUT_CALL_TYPE_OVRD=P", "CHAIN_PERIODICITY_OVRD=M")</f>
        <v>SPX US 11/20/15 P2700</v>
      </c>
    </row>
    <row r="6575" spans="1:7" x14ac:dyDescent="0.25">
      <c r="A6575">
        <v>0</v>
      </c>
      <c r="B6575" s="9">
        <v>2.5753424657534247E-6</v>
      </c>
      <c r="C6575" s="9" t="str">
        <f t="shared" si="204"/>
        <v>$H$6602</v>
      </c>
      <c r="D6575" s="9" t="str">
        <f t="shared" si="205"/>
        <v>H6602</v>
      </c>
      <c r="F6575">
        <v>131680</v>
      </c>
      <c r="G6575" s="1" t="str">
        <f>_xll.BDS("SPX Index","CHAIN_TICKERS", "CHAIN_STRIKE_PX_OVRD",F6575, "CHAIN_PUT_CALL_TYPE_OVRD=P", "CHAIN_PERIODICITY_OVRD=M")</f>
        <v>SPX US 11/20/15 P2700</v>
      </c>
    </row>
    <row r="6576" spans="1:7" x14ac:dyDescent="0.25">
      <c r="A6576">
        <v>0</v>
      </c>
      <c r="B6576" s="9">
        <v>2.7123287671232879E-6</v>
      </c>
      <c r="C6576" s="9" t="str">
        <f t="shared" si="204"/>
        <v>$H$6603</v>
      </c>
      <c r="D6576" s="9" t="str">
        <f t="shared" si="205"/>
        <v>H6603</v>
      </c>
      <c r="F6576">
        <v>131700</v>
      </c>
      <c r="G6576" s="1" t="str">
        <f>_xll.BDS("SPX Index","CHAIN_TICKERS", "CHAIN_STRIKE_PX_OVRD",F6576, "CHAIN_PUT_CALL_TYPE_OVRD=P", "CHAIN_PERIODICITY_OVRD=M")</f>
        <v>SPX US 11/20/15 P2700</v>
      </c>
    </row>
    <row r="6577" spans="1:7" x14ac:dyDescent="0.25">
      <c r="A6577">
        <v>0</v>
      </c>
      <c r="B6577" s="9">
        <v>2.3561643835616435E-6</v>
      </c>
      <c r="C6577" s="9" t="str">
        <f t="shared" si="204"/>
        <v>$H$6604</v>
      </c>
      <c r="D6577" s="9" t="str">
        <f t="shared" si="205"/>
        <v>H6604</v>
      </c>
      <c r="F6577">
        <v>131720</v>
      </c>
      <c r="G6577" s="1" t="str">
        <f>_xll.BDS("SPX Index","CHAIN_TICKERS", "CHAIN_STRIKE_PX_OVRD",F6577, "CHAIN_PUT_CALL_TYPE_OVRD=P", "CHAIN_PERIODICITY_OVRD=M")</f>
        <v>SPX US 11/20/15 P2700</v>
      </c>
    </row>
    <row r="6578" spans="1:7" x14ac:dyDescent="0.25">
      <c r="A6578">
        <v>0</v>
      </c>
      <c r="B6578" s="9">
        <v>2.4383561643835615E-6</v>
      </c>
      <c r="C6578" s="9" t="str">
        <f t="shared" si="204"/>
        <v>$H$6605</v>
      </c>
      <c r="D6578" s="9" t="str">
        <f t="shared" si="205"/>
        <v>H6605</v>
      </c>
      <c r="F6578">
        <v>131740</v>
      </c>
      <c r="G6578" s="1" t="str">
        <f>_xll.BDS("SPX Index","CHAIN_TICKERS", "CHAIN_STRIKE_PX_OVRD",F6578, "CHAIN_PUT_CALL_TYPE_OVRD=P", "CHAIN_PERIODICITY_OVRD=M")</f>
        <v>SPX US 11/20/15 P2700</v>
      </c>
    </row>
    <row r="6579" spans="1:7" x14ac:dyDescent="0.25">
      <c r="A6579">
        <v>0</v>
      </c>
      <c r="B6579" s="9">
        <v>2.5753424657534247E-6</v>
      </c>
      <c r="C6579" s="9" t="str">
        <f t="shared" si="204"/>
        <v>$H$6606</v>
      </c>
      <c r="D6579" s="9" t="str">
        <f t="shared" si="205"/>
        <v>H6606</v>
      </c>
      <c r="F6579">
        <v>131760</v>
      </c>
      <c r="G6579" s="1" t="str">
        <f>_xll.BDS("SPX Index","CHAIN_TICKERS", "CHAIN_STRIKE_PX_OVRD",F6579, "CHAIN_PUT_CALL_TYPE_OVRD=P", "CHAIN_PERIODICITY_OVRD=M")</f>
        <v>SPX US 11/20/15 P2700</v>
      </c>
    </row>
    <row r="6580" spans="1:7" x14ac:dyDescent="0.25">
      <c r="A6580">
        <v>0</v>
      </c>
      <c r="B6580" s="9">
        <v>2.4383561643835615E-6</v>
      </c>
      <c r="C6580" s="9" t="str">
        <f t="shared" si="204"/>
        <v>$H$6607</v>
      </c>
      <c r="D6580" s="9" t="str">
        <f t="shared" si="205"/>
        <v>H6607</v>
      </c>
      <c r="F6580">
        <v>131780</v>
      </c>
      <c r="G6580" s="1" t="str">
        <f>_xll.BDS("SPX Index","CHAIN_TICKERS", "CHAIN_STRIKE_PX_OVRD",F6580, "CHAIN_PUT_CALL_TYPE_OVRD=P", "CHAIN_PERIODICITY_OVRD=M")</f>
        <v>SPX US 11/20/15 P2700</v>
      </c>
    </row>
    <row r="6581" spans="1:7" x14ac:dyDescent="0.25">
      <c r="A6581">
        <v>1</v>
      </c>
      <c r="B6581" s="9">
        <v>2.1643835616438356E-6</v>
      </c>
      <c r="C6581" s="9" t="str">
        <f t="shared" si="204"/>
        <v>$H$6608</v>
      </c>
      <c r="D6581" s="9" t="str">
        <f t="shared" si="205"/>
        <v>H6608</v>
      </c>
      <c r="F6581">
        <v>131800</v>
      </c>
      <c r="G6581" s="1" t="str">
        <f>_xll.BDS("SPX Index","CHAIN_TICKERS", "CHAIN_STRIKE_PX_OVRD",F6581, "CHAIN_PUT_CALL_TYPE_OVRD=P", "CHAIN_PERIODICITY_OVRD=M")</f>
        <v>SPX US 11/20/15 P2700</v>
      </c>
    </row>
    <row r="6582" spans="1:7" x14ac:dyDescent="0.25">
      <c r="A6582">
        <v>0</v>
      </c>
      <c r="B6582" s="9">
        <v>2.4383561643835615E-6</v>
      </c>
      <c r="C6582" s="9" t="str">
        <f t="shared" si="204"/>
        <v>$H$6609</v>
      </c>
      <c r="D6582" s="9" t="str">
        <f t="shared" si="205"/>
        <v>H6609</v>
      </c>
      <c r="F6582">
        <v>131820</v>
      </c>
      <c r="G6582" s="1" t="str">
        <f>_xll.BDS("SPX Index","CHAIN_TICKERS", "CHAIN_STRIKE_PX_OVRD",F6582, "CHAIN_PUT_CALL_TYPE_OVRD=P", "CHAIN_PERIODICITY_OVRD=M")</f>
        <v>SPX US 11/20/15 P2700</v>
      </c>
    </row>
    <row r="6583" spans="1:7" x14ac:dyDescent="0.25">
      <c r="A6583">
        <v>0</v>
      </c>
      <c r="B6583" s="9">
        <v>2.5753424657534247E-6</v>
      </c>
      <c r="C6583" s="9" t="str">
        <f t="shared" si="204"/>
        <v>$H$6610</v>
      </c>
      <c r="D6583" s="9" t="str">
        <f t="shared" si="205"/>
        <v>H6610</v>
      </c>
      <c r="F6583">
        <v>131840</v>
      </c>
      <c r="G6583" s="1" t="str">
        <f>_xll.BDS("SPX Index","CHAIN_TICKERS", "CHAIN_STRIKE_PX_OVRD",F6583, "CHAIN_PUT_CALL_TYPE_OVRD=P", "CHAIN_PERIODICITY_OVRD=M")</f>
        <v>SPX US 11/20/15 P2700</v>
      </c>
    </row>
    <row r="6584" spans="1:7" x14ac:dyDescent="0.25">
      <c r="A6584">
        <v>0</v>
      </c>
      <c r="B6584" s="9">
        <v>2.7123287671232879E-6</v>
      </c>
      <c r="C6584" s="9" t="str">
        <f t="shared" si="204"/>
        <v>$H$6611</v>
      </c>
      <c r="D6584" s="9" t="str">
        <f t="shared" si="205"/>
        <v>H6611</v>
      </c>
      <c r="F6584">
        <v>131860</v>
      </c>
      <c r="G6584" s="1" t="str">
        <f>_xll.BDS("SPX Index","CHAIN_TICKERS", "CHAIN_STRIKE_PX_OVRD",F6584, "CHAIN_PUT_CALL_TYPE_OVRD=P", "CHAIN_PERIODICITY_OVRD=M")</f>
        <v>SPX US 11/20/15 P2700</v>
      </c>
    </row>
    <row r="6585" spans="1:7" x14ac:dyDescent="0.25">
      <c r="A6585">
        <v>0</v>
      </c>
      <c r="B6585" s="9">
        <v>2.7123287671232879E-6</v>
      </c>
      <c r="C6585" s="9" t="str">
        <f t="shared" si="204"/>
        <v>$H$6612</v>
      </c>
      <c r="D6585" s="9" t="str">
        <f t="shared" si="205"/>
        <v>H6612</v>
      </c>
      <c r="F6585">
        <v>131880</v>
      </c>
      <c r="G6585" s="1" t="str">
        <f>_xll.BDS("SPX Index","CHAIN_TICKERS", "CHAIN_STRIKE_PX_OVRD",F6585, "CHAIN_PUT_CALL_TYPE_OVRD=P", "CHAIN_PERIODICITY_OVRD=M")</f>
        <v>SPX US 11/20/15 P2700</v>
      </c>
    </row>
    <row r="6586" spans="1:7" x14ac:dyDescent="0.25">
      <c r="A6586">
        <v>0</v>
      </c>
      <c r="B6586" s="9">
        <v>2.8493150684931506E-6</v>
      </c>
      <c r="C6586" s="9" t="str">
        <f t="shared" si="204"/>
        <v>$H$6613</v>
      </c>
      <c r="D6586" s="9" t="str">
        <f t="shared" si="205"/>
        <v>H6613</v>
      </c>
      <c r="F6586">
        <v>131900</v>
      </c>
      <c r="G6586" s="1" t="str">
        <f>_xll.BDS("SPX Index","CHAIN_TICKERS", "CHAIN_STRIKE_PX_OVRD",F6586, "CHAIN_PUT_CALL_TYPE_OVRD=P", "CHAIN_PERIODICITY_OVRD=M")</f>
        <v>SPX US 11/20/15 P2700</v>
      </c>
    </row>
    <row r="6587" spans="1:7" x14ac:dyDescent="0.25">
      <c r="A6587">
        <v>0</v>
      </c>
      <c r="B6587" s="9">
        <v>2.8493150684931506E-6</v>
      </c>
      <c r="C6587" s="9" t="str">
        <f t="shared" si="204"/>
        <v>$H$6614</v>
      </c>
      <c r="D6587" s="9" t="str">
        <f t="shared" si="205"/>
        <v>H6614</v>
      </c>
      <c r="F6587">
        <v>131920</v>
      </c>
      <c r="G6587" s="1" t="str">
        <f>_xll.BDS("SPX Index","CHAIN_TICKERS", "CHAIN_STRIKE_PX_OVRD",F6587, "CHAIN_PUT_CALL_TYPE_OVRD=P", "CHAIN_PERIODICITY_OVRD=M")</f>
        <v>SPX US 11/20/15 P2700</v>
      </c>
    </row>
    <row r="6588" spans="1:7" x14ac:dyDescent="0.25">
      <c r="A6588">
        <v>0</v>
      </c>
      <c r="B6588" s="9">
        <v>2.7123287671232879E-6</v>
      </c>
      <c r="C6588" s="9" t="str">
        <f t="shared" si="204"/>
        <v>$H$6615</v>
      </c>
      <c r="D6588" s="9" t="str">
        <f t="shared" si="205"/>
        <v>H6615</v>
      </c>
      <c r="F6588">
        <v>131940</v>
      </c>
      <c r="G6588" s="1" t="str">
        <f>_xll.BDS("SPX Index","CHAIN_TICKERS", "CHAIN_STRIKE_PX_OVRD",F6588, "CHAIN_PUT_CALL_TYPE_OVRD=P", "CHAIN_PERIODICITY_OVRD=M")</f>
        <v>SPX US 11/20/15 P2700</v>
      </c>
    </row>
    <row r="6589" spans="1:7" x14ac:dyDescent="0.25">
      <c r="A6589">
        <v>0</v>
      </c>
      <c r="B6589" s="9">
        <v>2.7123287671232879E-6</v>
      </c>
      <c r="C6589" s="9" t="str">
        <f t="shared" si="204"/>
        <v>$H$6616</v>
      </c>
      <c r="D6589" s="9" t="str">
        <f t="shared" si="205"/>
        <v>H6616</v>
      </c>
      <c r="F6589">
        <v>131960</v>
      </c>
      <c r="G6589" s="1" t="str">
        <f>_xll.BDS("SPX Index","CHAIN_TICKERS", "CHAIN_STRIKE_PX_OVRD",F6589, "CHAIN_PUT_CALL_TYPE_OVRD=P", "CHAIN_PERIODICITY_OVRD=M")</f>
        <v>SPX US 11/20/15 P2700</v>
      </c>
    </row>
    <row r="6590" spans="1:7" x14ac:dyDescent="0.25">
      <c r="A6590">
        <v>0</v>
      </c>
      <c r="B6590" s="9">
        <v>2.5753424657534247E-6</v>
      </c>
      <c r="C6590" s="9" t="str">
        <f t="shared" si="204"/>
        <v>$H$6617</v>
      </c>
      <c r="D6590" s="9" t="str">
        <f t="shared" si="205"/>
        <v>H6617</v>
      </c>
      <c r="F6590">
        <v>131980</v>
      </c>
      <c r="G6590" s="1" t="str">
        <f>_xll.BDS("SPX Index","CHAIN_TICKERS", "CHAIN_STRIKE_PX_OVRD",F6590, "CHAIN_PUT_CALL_TYPE_OVRD=P", "CHAIN_PERIODICITY_OVRD=M")</f>
        <v>SPX US 11/20/15 P2700</v>
      </c>
    </row>
    <row r="6591" spans="1:7" x14ac:dyDescent="0.25">
      <c r="A6591">
        <v>0</v>
      </c>
      <c r="B6591" s="9">
        <v>2.4383561643835615E-6</v>
      </c>
      <c r="C6591" s="9" t="str">
        <f t="shared" si="204"/>
        <v>$H$6618</v>
      </c>
      <c r="D6591" s="9" t="str">
        <f t="shared" si="205"/>
        <v>H6618</v>
      </c>
      <c r="F6591">
        <v>132000</v>
      </c>
      <c r="G6591" s="1" t="str">
        <f>_xll.BDS("SPX Index","CHAIN_TICKERS", "CHAIN_STRIKE_PX_OVRD",F6591, "CHAIN_PUT_CALL_TYPE_OVRD=P", "CHAIN_PERIODICITY_OVRD=M")</f>
        <v>SPX US 11/20/15 P2700</v>
      </c>
    </row>
    <row r="6592" spans="1:7" x14ac:dyDescent="0.25">
      <c r="A6592">
        <v>0</v>
      </c>
      <c r="B6592" s="9">
        <v>2.1643835616438356E-6</v>
      </c>
      <c r="C6592" s="9" t="str">
        <f t="shared" si="204"/>
        <v>$H$6619</v>
      </c>
      <c r="D6592" s="9" t="str">
        <f t="shared" si="205"/>
        <v>H6619</v>
      </c>
      <c r="F6592">
        <v>132020</v>
      </c>
      <c r="G6592" s="1" t="str">
        <f>_xll.BDS("SPX Index","CHAIN_TICKERS", "CHAIN_STRIKE_PX_OVRD",F6592, "CHAIN_PUT_CALL_TYPE_OVRD=P", "CHAIN_PERIODICITY_OVRD=M")</f>
        <v>SPX US 11/20/15 P2700</v>
      </c>
    </row>
    <row r="6593" spans="1:7" x14ac:dyDescent="0.25">
      <c r="A6593">
        <v>0</v>
      </c>
      <c r="B6593" s="9">
        <v>2.1643835616438356E-6</v>
      </c>
      <c r="C6593" s="9" t="str">
        <f t="shared" si="204"/>
        <v>$H$6620</v>
      </c>
      <c r="D6593" s="9" t="str">
        <f t="shared" si="205"/>
        <v>H6620</v>
      </c>
      <c r="F6593">
        <v>132040</v>
      </c>
      <c r="G6593" s="1" t="str">
        <f>_xll.BDS("SPX Index","CHAIN_TICKERS", "CHAIN_STRIKE_PX_OVRD",F6593, "CHAIN_PUT_CALL_TYPE_OVRD=P", "CHAIN_PERIODICITY_OVRD=M")</f>
        <v>SPX US 11/20/15 P2700</v>
      </c>
    </row>
    <row r="6594" spans="1:7" x14ac:dyDescent="0.25">
      <c r="A6594">
        <v>0</v>
      </c>
      <c r="B6594" s="9">
        <v>2.7123287671232879E-6</v>
      </c>
      <c r="C6594" s="9" t="str">
        <f t="shared" si="204"/>
        <v>$H$6621</v>
      </c>
      <c r="D6594" s="9" t="str">
        <f t="shared" si="205"/>
        <v>H6621</v>
      </c>
      <c r="F6594">
        <v>132060</v>
      </c>
      <c r="G6594" s="1" t="str">
        <f>_xll.BDS("SPX Index","CHAIN_TICKERS", "CHAIN_STRIKE_PX_OVRD",F6594, "CHAIN_PUT_CALL_TYPE_OVRD=P", "CHAIN_PERIODICITY_OVRD=M")</f>
        <v>SPX US 11/20/15 P2700</v>
      </c>
    </row>
    <row r="6595" spans="1:7" x14ac:dyDescent="0.25">
      <c r="A6595">
        <v>0</v>
      </c>
      <c r="B6595" s="9">
        <v>2.9863013698630138E-6</v>
      </c>
      <c r="C6595" s="9" t="str">
        <f t="shared" si="204"/>
        <v>$H$6622</v>
      </c>
      <c r="D6595" s="9" t="str">
        <f t="shared" si="205"/>
        <v>H6622</v>
      </c>
      <c r="F6595">
        <v>132080</v>
      </c>
      <c r="G6595" s="1" t="str">
        <f>_xll.BDS("SPX Index","CHAIN_TICKERS", "CHAIN_STRIKE_PX_OVRD",F6595, "CHAIN_PUT_CALL_TYPE_OVRD=P", "CHAIN_PERIODICITY_OVRD=M")</f>
        <v>SPX US 11/20/15 P2700</v>
      </c>
    </row>
    <row r="6596" spans="1:7" x14ac:dyDescent="0.25">
      <c r="A6596">
        <v>0</v>
      </c>
      <c r="B6596" s="9">
        <v>3.123287671232877E-6</v>
      </c>
      <c r="C6596" s="9" t="str">
        <f t="shared" ref="C6596:C6659" si="206">ADDRESS(ROW(B6596)+MATCH(1,B6596:B6622),8)</f>
        <v>$H$6623</v>
      </c>
      <c r="D6596" s="9" t="str">
        <f t="shared" ref="D6596:D6659" si="207">"H"&amp;(ROW(B6596)+MATCH(1,B6596:B6622))</f>
        <v>H6623</v>
      </c>
      <c r="F6596">
        <v>132100</v>
      </c>
      <c r="G6596" s="1" t="str">
        <f>_xll.BDS("SPX Index","CHAIN_TICKERS", "CHAIN_STRIKE_PX_OVRD",F6596, "CHAIN_PUT_CALL_TYPE_OVRD=P", "CHAIN_PERIODICITY_OVRD=M")</f>
        <v>SPX US 11/20/15 P2700</v>
      </c>
    </row>
    <row r="6597" spans="1:7" x14ac:dyDescent="0.25">
      <c r="A6597">
        <v>0</v>
      </c>
      <c r="B6597" s="9">
        <v>2.8493150684931506E-6</v>
      </c>
      <c r="C6597" s="9" t="str">
        <f t="shared" si="206"/>
        <v>$H$6624</v>
      </c>
      <c r="D6597" s="9" t="str">
        <f t="shared" si="207"/>
        <v>H6624</v>
      </c>
      <c r="F6597">
        <v>132120</v>
      </c>
      <c r="G6597" s="1" t="str">
        <f>_xll.BDS("SPX Index","CHAIN_TICKERS", "CHAIN_STRIKE_PX_OVRD",F6597, "CHAIN_PUT_CALL_TYPE_OVRD=P", "CHAIN_PERIODICITY_OVRD=M")</f>
        <v>SPX US 11/20/15 P2700</v>
      </c>
    </row>
    <row r="6598" spans="1:7" x14ac:dyDescent="0.25">
      <c r="A6598">
        <v>0</v>
      </c>
      <c r="B6598" s="9">
        <v>2.7123287671232879E-6</v>
      </c>
      <c r="C6598" s="9" t="str">
        <f t="shared" si="206"/>
        <v>$H$6625</v>
      </c>
      <c r="D6598" s="9" t="str">
        <f t="shared" si="207"/>
        <v>H6625</v>
      </c>
      <c r="F6598">
        <v>132140</v>
      </c>
      <c r="G6598" s="1" t="str">
        <f>_xll.BDS("SPX Index","CHAIN_TICKERS", "CHAIN_STRIKE_PX_OVRD",F6598, "CHAIN_PUT_CALL_TYPE_OVRD=P", "CHAIN_PERIODICITY_OVRD=M")</f>
        <v>SPX US 11/20/15 P2700</v>
      </c>
    </row>
    <row r="6599" spans="1:7" x14ac:dyDescent="0.25">
      <c r="A6599">
        <v>0</v>
      </c>
      <c r="B6599" s="9">
        <v>2.9863013698630138E-6</v>
      </c>
      <c r="C6599" s="9" t="str">
        <f t="shared" si="206"/>
        <v>$H$6626</v>
      </c>
      <c r="D6599" s="9" t="str">
        <f t="shared" si="207"/>
        <v>H6626</v>
      </c>
      <c r="F6599">
        <v>132160</v>
      </c>
      <c r="G6599" s="1" t="str">
        <f>_xll.BDS("SPX Index","CHAIN_TICKERS", "CHAIN_STRIKE_PX_OVRD",F6599, "CHAIN_PUT_CALL_TYPE_OVRD=P", "CHAIN_PERIODICITY_OVRD=M")</f>
        <v>SPX US 11/20/15 P2700</v>
      </c>
    </row>
    <row r="6600" spans="1:7" x14ac:dyDescent="0.25">
      <c r="A6600">
        <v>0</v>
      </c>
      <c r="B6600" s="9">
        <v>2.3013698630136988E-6</v>
      </c>
      <c r="C6600" s="9" t="str">
        <f t="shared" si="206"/>
        <v>$H$6627</v>
      </c>
      <c r="D6600" s="9" t="str">
        <f t="shared" si="207"/>
        <v>H6627</v>
      </c>
      <c r="F6600">
        <v>132180</v>
      </c>
      <c r="G6600" s="1" t="str">
        <f>_xll.BDS("SPX Index","CHAIN_TICKERS", "CHAIN_STRIKE_PX_OVRD",F6600, "CHAIN_PUT_CALL_TYPE_OVRD=P", "CHAIN_PERIODICITY_OVRD=M")</f>
        <v>SPX US 11/20/15 P2700</v>
      </c>
    </row>
    <row r="6601" spans="1:7" x14ac:dyDescent="0.25">
      <c r="A6601">
        <v>3</v>
      </c>
      <c r="B6601" s="9">
        <v>2.3013698630136988E-6</v>
      </c>
      <c r="C6601" s="9" t="str">
        <f t="shared" si="206"/>
        <v>$H$6628</v>
      </c>
      <c r="D6601" s="9" t="str">
        <f t="shared" si="207"/>
        <v>H6628</v>
      </c>
      <c r="F6601">
        <v>132200</v>
      </c>
      <c r="G6601" s="1" t="str">
        <f>_xll.BDS("SPX Index","CHAIN_TICKERS", "CHAIN_STRIKE_PX_OVRD",F6601, "CHAIN_PUT_CALL_TYPE_OVRD=P", "CHAIN_PERIODICITY_OVRD=M")</f>
        <v>SPX US 11/20/15 P2700</v>
      </c>
    </row>
    <row r="6602" spans="1:7" x14ac:dyDescent="0.25">
      <c r="A6602">
        <v>0</v>
      </c>
      <c r="B6602" s="9">
        <v>1.8904109589041097E-6</v>
      </c>
      <c r="C6602" s="9" t="str">
        <f t="shared" si="206"/>
        <v>$H$6629</v>
      </c>
      <c r="D6602" s="9" t="str">
        <f t="shared" si="207"/>
        <v>H6629</v>
      </c>
      <c r="F6602">
        <v>132220</v>
      </c>
      <c r="G6602" s="1" t="str">
        <f>_xll.BDS("SPX Index","CHAIN_TICKERS", "CHAIN_STRIKE_PX_OVRD",F6602, "CHAIN_PUT_CALL_TYPE_OVRD=P", "CHAIN_PERIODICITY_OVRD=M")</f>
        <v>SPX US 11/20/15 P2700</v>
      </c>
    </row>
    <row r="6603" spans="1:7" x14ac:dyDescent="0.25">
      <c r="A6603">
        <v>0</v>
      </c>
      <c r="B6603" s="9">
        <v>2.4383561643835615E-6</v>
      </c>
      <c r="C6603" s="9" t="str">
        <f t="shared" si="206"/>
        <v>$H$6630</v>
      </c>
      <c r="D6603" s="9" t="str">
        <f t="shared" si="207"/>
        <v>H6630</v>
      </c>
      <c r="F6603">
        <v>132240</v>
      </c>
      <c r="G6603" s="1" t="str">
        <f>_xll.BDS("SPX Index","CHAIN_TICKERS", "CHAIN_STRIKE_PX_OVRD",F6603, "CHAIN_PUT_CALL_TYPE_OVRD=P", "CHAIN_PERIODICITY_OVRD=M")</f>
        <v>SPX US 11/20/15 P2700</v>
      </c>
    </row>
    <row r="6604" spans="1:7" x14ac:dyDescent="0.25">
      <c r="A6604">
        <v>0</v>
      </c>
      <c r="B6604" s="9">
        <v>2.8493150684931506E-6</v>
      </c>
      <c r="C6604" s="9" t="str">
        <f t="shared" si="206"/>
        <v>$H$6631</v>
      </c>
      <c r="D6604" s="9" t="str">
        <f t="shared" si="207"/>
        <v>H6631</v>
      </c>
      <c r="F6604">
        <v>132260</v>
      </c>
      <c r="G6604" s="1" t="str">
        <f>_xll.BDS("SPX Index","CHAIN_TICKERS", "CHAIN_STRIKE_PX_OVRD",F6604, "CHAIN_PUT_CALL_TYPE_OVRD=P", "CHAIN_PERIODICITY_OVRD=M")</f>
        <v>SPX US 11/20/15 P2700</v>
      </c>
    </row>
    <row r="6605" spans="1:7" x14ac:dyDescent="0.25">
      <c r="A6605">
        <v>0</v>
      </c>
      <c r="B6605" s="9">
        <v>2.8493150684931506E-6</v>
      </c>
      <c r="C6605" s="9" t="str">
        <f t="shared" si="206"/>
        <v>$H$6632</v>
      </c>
      <c r="D6605" s="9" t="str">
        <f t="shared" si="207"/>
        <v>H6632</v>
      </c>
      <c r="F6605">
        <v>132280</v>
      </c>
      <c r="G6605" s="1" t="str">
        <f>_xll.BDS("SPX Index","CHAIN_TICKERS", "CHAIN_STRIKE_PX_OVRD",F6605, "CHAIN_PUT_CALL_TYPE_OVRD=P", "CHAIN_PERIODICITY_OVRD=M")</f>
        <v>SPX US 11/20/15 P2700</v>
      </c>
    </row>
    <row r="6606" spans="1:7" x14ac:dyDescent="0.25">
      <c r="A6606">
        <v>0</v>
      </c>
      <c r="B6606" s="9">
        <v>2.7123287671232879E-6</v>
      </c>
      <c r="C6606" s="9" t="str">
        <f t="shared" si="206"/>
        <v>$H$6633</v>
      </c>
      <c r="D6606" s="9" t="str">
        <f t="shared" si="207"/>
        <v>H6633</v>
      </c>
      <c r="F6606">
        <v>132300</v>
      </c>
      <c r="G6606" s="1" t="str">
        <f>_xll.BDS("SPX Index","CHAIN_TICKERS", "CHAIN_STRIKE_PX_OVRD",F6606, "CHAIN_PUT_CALL_TYPE_OVRD=P", "CHAIN_PERIODICITY_OVRD=M")</f>
        <v>SPX US 11/20/15 P2700</v>
      </c>
    </row>
    <row r="6607" spans="1:7" x14ac:dyDescent="0.25">
      <c r="A6607">
        <v>0</v>
      </c>
      <c r="B6607" s="9">
        <v>2.5753424657534247E-6</v>
      </c>
      <c r="C6607" s="9" t="str">
        <f t="shared" si="206"/>
        <v>$H$6634</v>
      </c>
      <c r="D6607" s="9" t="str">
        <f t="shared" si="207"/>
        <v>H6634</v>
      </c>
      <c r="F6607">
        <v>132320</v>
      </c>
      <c r="G6607" s="1" t="str">
        <f>_xll.BDS("SPX Index","CHAIN_TICKERS", "CHAIN_STRIKE_PX_OVRD",F6607, "CHAIN_PUT_CALL_TYPE_OVRD=P", "CHAIN_PERIODICITY_OVRD=M")</f>
        <v>SPX US 11/20/15 P2700</v>
      </c>
    </row>
    <row r="6608" spans="1:7" x14ac:dyDescent="0.25">
      <c r="A6608">
        <v>0</v>
      </c>
      <c r="B6608" s="9">
        <v>2.5753424657534247E-6</v>
      </c>
      <c r="C6608" s="9" t="str">
        <f t="shared" si="206"/>
        <v>$H$6635</v>
      </c>
      <c r="D6608" s="9" t="str">
        <f t="shared" si="207"/>
        <v>H6635</v>
      </c>
      <c r="F6608">
        <v>132340</v>
      </c>
      <c r="G6608" s="1" t="str">
        <f>_xll.BDS("SPX Index","CHAIN_TICKERS", "CHAIN_STRIKE_PX_OVRD",F6608, "CHAIN_PUT_CALL_TYPE_OVRD=P", "CHAIN_PERIODICITY_OVRD=M")</f>
        <v>SPX US 11/20/15 P2700</v>
      </c>
    </row>
    <row r="6609" spans="1:7" x14ac:dyDescent="0.25">
      <c r="A6609">
        <v>0</v>
      </c>
      <c r="B6609" s="9">
        <v>2.7123287671232879E-6</v>
      </c>
      <c r="C6609" s="9" t="str">
        <f t="shared" si="206"/>
        <v>$H$6636</v>
      </c>
      <c r="D6609" s="9" t="str">
        <f t="shared" si="207"/>
        <v>H6636</v>
      </c>
      <c r="F6609">
        <v>132360</v>
      </c>
      <c r="G6609" s="1" t="str">
        <f>_xll.BDS("SPX Index","CHAIN_TICKERS", "CHAIN_STRIKE_PX_OVRD",F6609, "CHAIN_PUT_CALL_TYPE_OVRD=P", "CHAIN_PERIODICITY_OVRD=M")</f>
        <v>SPX US 11/20/15 P2700</v>
      </c>
    </row>
    <row r="6610" spans="1:7" x14ac:dyDescent="0.25">
      <c r="A6610">
        <v>0</v>
      </c>
      <c r="B6610" s="9">
        <v>2.7123287671232879E-6</v>
      </c>
      <c r="C6610" s="9" t="str">
        <f t="shared" si="206"/>
        <v>$H$6637</v>
      </c>
      <c r="D6610" s="9" t="str">
        <f t="shared" si="207"/>
        <v>H6637</v>
      </c>
      <c r="F6610">
        <v>132380</v>
      </c>
      <c r="G6610" s="1" t="str">
        <f>_xll.BDS("SPX Index","CHAIN_TICKERS", "CHAIN_STRIKE_PX_OVRD",F6610, "CHAIN_PUT_CALL_TYPE_OVRD=P", "CHAIN_PERIODICITY_OVRD=M")</f>
        <v>SPX US 11/20/15 P2700</v>
      </c>
    </row>
    <row r="6611" spans="1:7" x14ac:dyDescent="0.25">
      <c r="A6611">
        <v>0</v>
      </c>
      <c r="B6611" s="9">
        <v>2.7123287671232879E-6</v>
      </c>
      <c r="C6611" s="9" t="str">
        <f t="shared" si="206"/>
        <v>$H$6638</v>
      </c>
      <c r="D6611" s="9" t="str">
        <f t="shared" si="207"/>
        <v>H6638</v>
      </c>
      <c r="F6611">
        <v>132400</v>
      </c>
      <c r="G6611" s="1" t="str">
        <f>_xll.BDS("SPX Index","CHAIN_TICKERS", "CHAIN_STRIKE_PX_OVRD",F6611, "CHAIN_PUT_CALL_TYPE_OVRD=P", "CHAIN_PERIODICITY_OVRD=M")</f>
        <v>SPX US 11/20/15 P2700</v>
      </c>
    </row>
    <row r="6612" spans="1:7" x14ac:dyDescent="0.25">
      <c r="A6612">
        <v>0</v>
      </c>
      <c r="B6612" s="9">
        <v>2.0273972602739725E-6</v>
      </c>
      <c r="C6612" s="9" t="str">
        <f t="shared" si="206"/>
        <v>$H$6639</v>
      </c>
      <c r="D6612" s="9" t="str">
        <f t="shared" si="207"/>
        <v>H6639</v>
      </c>
      <c r="F6612">
        <v>132420</v>
      </c>
      <c r="G6612" s="1" t="str">
        <f>_xll.BDS("SPX Index","CHAIN_TICKERS", "CHAIN_STRIKE_PX_OVRD",F6612, "CHAIN_PUT_CALL_TYPE_OVRD=P", "CHAIN_PERIODICITY_OVRD=M")</f>
        <v>SPX US 11/20/15 P2700</v>
      </c>
    </row>
    <row r="6613" spans="1:7" x14ac:dyDescent="0.25">
      <c r="A6613">
        <v>0</v>
      </c>
      <c r="B6613" s="9">
        <v>2.4383561643835615E-6</v>
      </c>
      <c r="C6613" s="9" t="str">
        <f t="shared" si="206"/>
        <v>$H$6640</v>
      </c>
      <c r="D6613" s="9" t="str">
        <f t="shared" si="207"/>
        <v>H6640</v>
      </c>
      <c r="F6613">
        <v>132440</v>
      </c>
      <c r="G6613" s="1" t="str">
        <f>_xll.BDS("SPX Index","CHAIN_TICKERS", "CHAIN_STRIKE_PX_OVRD",F6613, "CHAIN_PUT_CALL_TYPE_OVRD=P", "CHAIN_PERIODICITY_OVRD=M")</f>
        <v>SPX US 11/20/15 P2700</v>
      </c>
    </row>
    <row r="6614" spans="1:7" x14ac:dyDescent="0.25">
      <c r="A6614">
        <v>0</v>
      </c>
      <c r="B6614" s="9">
        <v>2.8493150684931506E-6</v>
      </c>
      <c r="C6614" s="9" t="str">
        <f t="shared" si="206"/>
        <v>$H$6641</v>
      </c>
      <c r="D6614" s="9" t="str">
        <f t="shared" si="207"/>
        <v>H6641</v>
      </c>
      <c r="F6614">
        <v>132460</v>
      </c>
      <c r="G6614" s="1" t="str">
        <f>_xll.BDS("SPX Index","CHAIN_TICKERS", "CHAIN_STRIKE_PX_OVRD",F6614, "CHAIN_PUT_CALL_TYPE_OVRD=P", "CHAIN_PERIODICITY_OVRD=M")</f>
        <v>SPX US 11/20/15 P2700</v>
      </c>
    </row>
    <row r="6615" spans="1:7" x14ac:dyDescent="0.25">
      <c r="A6615">
        <v>0</v>
      </c>
      <c r="B6615" s="9">
        <v>2.8493150684931506E-6</v>
      </c>
      <c r="C6615" s="9" t="str">
        <f t="shared" si="206"/>
        <v>$H$6642</v>
      </c>
      <c r="D6615" s="9" t="str">
        <f t="shared" si="207"/>
        <v>H6642</v>
      </c>
      <c r="F6615">
        <v>132480</v>
      </c>
      <c r="G6615" s="1" t="str">
        <f>_xll.BDS("SPX Index","CHAIN_TICKERS", "CHAIN_STRIKE_PX_OVRD",F6615, "CHAIN_PUT_CALL_TYPE_OVRD=P", "CHAIN_PERIODICITY_OVRD=M")</f>
        <v>SPX US 11/20/15 P2700</v>
      </c>
    </row>
    <row r="6616" spans="1:7" x14ac:dyDescent="0.25">
      <c r="A6616">
        <v>0</v>
      </c>
      <c r="B6616" s="9">
        <v>2.8493150684931506E-6</v>
      </c>
      <c r="C6616" s="9" t="str">
        <f t="shared" si="206"/>
        <v>$H$6643</v>
      </c>
      <c r="D6616" s="9" t="str">
        <f t="shared" si="207"/>
        <v>H6643</v>
      </c>
      <c r="F6616">
        <v>132500</v>
      </c>
      <c r="G6616" s="1" t="str">
        <f>_xll.BDS("SPX Index","CHAIN_TICKERS", "CHAIN_STRIKE_PX_OVRD",F6616, "CHAIN_PUT_CALL_TYPE_OVRD=P", "CHAIN_PERIODICITY_OVRD=M")</f>
        <v>SPX US 11/20/15 P2700</v>
      </c>
    </row>
    <row r="6617" spans="1:7" x14ac:dyDescent="0.25">
      <c r="A6617">
        <v>0</v>
      </c>
      <c r="B6617" s="9">
        <v>2.8493150684931506E-6</v>
      </c>
      <c r="C6617" s="9" t="str">
        <f t="shared" si="206"/>
        <v>$H$6644</v>
      </c>
      <c r="D6617" s="9" t="str">
        <f t="shared" si="207"/>
        <v>H6644</v>
      </c>
      <c r="F6617">
        <v>132520</v>
      </c>
      <c r="G6617" s="1" t="str">
        <f>_xll.BDS("SPX Index","CHAIN_TICKERS", "CHAIN_STRIKE_PX_OVRD",F6617, "CHAIN_PUT_CALL_TYPE_OVRD=P", "CHAIN_PERIODICITY_OVRD=M")</f>
        <v>SPX US 11/20/15 P2700</v>
      </c>
    </row>
    <row r="6618" spans="1:7" x14ac:dyDescent="0.25">
      <c r="A6618">
        <v>0</v>
      </c>
      <c r="B6618" s="9">
        <v>2.7123287671232879E-6</v>
      </c>
      <c r="C6618" s="9" t="str">
        <f t="shared" si="206"/>
        <v>$H$6645</v>
      </c>
      <c r="D6618" s="9" t="str">
        <f t="shared" si="207"/>
        <v>H6645</v>
      </c>
      <c r="F6618">
        <v>132540</v>
      </c>
      <c r="G6618" s="1" t="str">
        <f>_xll.BDS("SPX Index","CHAIN_TICKERS", "CHAIN_STRIKE_PX_OVRD",F6618, "CHAIN_PUT_CALL_TYPE_OVRD=P", "CHAIN_PERIODICITY_OVRD=M")</f>
        <v>SPX US 11/20/15 P2700</v>
      </c>
    </row>
    <row r="6619" spans="1:7" x14ac:dyDescent="0.25">
      <c r="A6619">
        <v>0</v>
      </c>
      <c r="B6619" s="9">
        <v>2.8493150684931506E-6</v>
      </c>
      <c r="C6619" s="9" t="str">
        <f t="shared" si="206"/>
        <v>$H$6646</v>
      </c>
      <c r="D6619" s="9" t="str">
        <f t="shared" si="207"/>
        <v>H6646</v>
      </c>
      <c r="F6619">
        <v>132560</v>
      </c>
      <c r="G6619" s="1" t="str">
        <f>_xll.BDS("SPX Index","CHAIN_TICKERS", "CHAIN_STRIKE_PX_OVRD",F6619, "CHAIN_PUT_CALL_TYPE_OVRD=P", "CHAIN_PERIODICITY_OVRD=M")</f>
        <v>SPX US 11/20/15 P2700</v>
      </c>
    </row>
    <row r="6620" spans="1:7" x14ac:dyDescent="0.25">
      <c r="A6620">
        <v>0</v>
      </c>
      <c r="B6620" s="9">
        <v>2.7123287671232879E-6</v>
      </c>
      <c r="C6620" s="9" t="str">
        <f t="shared" si="206"/>
        <v>$H$6647</v>
      </c>
      <c r="D6620" s="9" t="str">
        <f t="shared" si="207"/>
        <v>H6647</v>
      </c>
      <c r="F6620">
        <v>132580</v>
      </c>
      <c r="G6620" s="1" t="str">
        <f>_xll.BDS("SPX Index","CHAIN_TICKERS", "CHAIN_STRIKE_PX_OVRD",F6620, "CHAIN_PUT_CALL_TYPE_OVRD=P", "CHAIN_PERIODICITY_OVRD=M")</f>
        <v>SPX US 11/20/15 P2700</v>
      </c>
    </row>
    <row r="6621" spans="1:7" x14ac:dyDescent="0.25">
      <c r="A6621">
        <v>0</v>
      </c>
      <c r="B6621" s="9">
        <v>2.7123287671232879E-6</v>
      </c>
      <c r="C6621" s="9" t="str">
        <f t="shared" si="206"/>
        <v>$H$6648</v>
      </c>
      <c r="D6621" s="9" t="str">
        <f t="shared" si="207"/>
        <v>H6648</v>
      </c>
      <c r="F6621">
        <v>132600</v>
      </c>
      <c r="G6621" s="1" t="str">
        <f>_xll.BDS("SPX Index","CHAIN_TICKERS", "CHAIN_STRIKE_PX_OVRD",F6621, "CHAIN_PUT_CALL_TYPE_OVRD=P", "CHAIN_PERIODICITY_OVRD=M")</f>
        <v>SPX US 11/20/15 P2700</v>
      </c>
    </row>
    <row r="6622" spans="1:7" x14ac:dyDescent="0.25">
      <c r="A6622">
        <v>0</v>
      </c>
      <c r="B6622" s="9">
        <v>2.5753424657534247E-6</v>
      </c>
      <c r="C6622" s="9" t="str">
        <f t="shared" si="206"/>
        <v>$H$6649</v>
      </c>
      <c r="D6622" s="9" t="str">
        <f t="shared" si="207"/>
        <v>H6649</v>
      </c>
      <c r="F6622">
        <v>132620</v>
      </c>
      <c r="G6622" s="1" t="str">
        <f>_xll.BDS("SPX Index","CHAIN_TICKERS", "CHAIN_STRIKE_PX_OVRD",F6622, "CHAIN_PUT_CALL_TYPE_OVRD=P", "CHAIN_PERIODICITY_OVRD=M")</f>
        <v>SPX US 11/20/15 P2700</v>
      </c>
    </row>
    <row r="6623" spans="1:7" x14ac:dyDescent="0.25">
      <c r="A6623">
        <v>0</v>
      </c>
      <c r="B6623" s="9">
        <v>2.7123287671232879E-6</v>
      </c>
      <c r="C6623" s="9" t="str">
        <f t="shared" si="206"/>
        <v>$H$6650</v>
      </c>
      <c r="D6623" s="9" t="str">
        <f t="shared" si="207"/>
        <v>H6650</v>
      </c>
      <c r="F6623">
        <v>132640</v>
      </c>
      <c r="G6623" s="1" t="str">
        <f>_xll.BDS("SPX Index","CHAIN_TICKERS", "CHAIN_STRIKE_PX_OVRD",F6623, "CHAIN_PUT_CALL_TYPE_OVRD=P", "CHAIN_PERIODICITY_OVRD=M")</f>
        <v>SPX US 11/20/15 P2700</v>
      </c>
    </row>
    <row r="6624" spans="1:7" x14ac:dyDescent="0.25">
      <c r="A6624">
        <v>0</v>
      </c>
      <c r="B6624" s="9">
        <v>2.9863013698630138E-6</v>
      </c>
      <c r="C6624" s="9" t="str">
        <f t="shared" si="206"/>
        <v>$H$6651</v>
      </c>
      <c r="D6624" s="9" t="str">
        <f t="shared" si="207"/>
        <v>H6651</v>
      </c>
      <c r="F6624">
        <v>132660</v>
      </c>
      <c r="G6624" s="1" t="str">
        <f>_xll.BDS("SPX Index","CHAIN_TICKERS", "CHAIN_STRIKE_PX_OVRD",F6624, "CHAIN_PUT_CALL_TYPE_OVRD=P", "CHAIN_PERIODICITY_OVRD=M")</f>
        <v>SPX US 11/20/15 P2700</v>
      </c>
    </row>
    <row r="6625" spans="1:7" x14ac:dyDescent="0.25">
      <c r="A6625">
        <v>1</v>
      </c>
      <c r="B6625" s="9">
        <v>2.9863013698630138E-6</v>
      </c>
      <c r="C6625" s="9" t="str">
        <f t="shared" si="206"/>
        <v>$H$6652</v>
      </c>
      <c r="D6625" s="9" t="str">
        <f t="shared" si="207"/>
        <v>H6652</v>
      </c>
      <c r="F6625">
        <v>132680</v>
      </c>
      <c r="G6625" s="1" t="str">
        <f>_xll.BDS("SPX Index","CHAIN_TICKERS", "CHAIN_STRIKE_PX_OVRD",F6625, "CHAIN_PUT_CALL_TYPE_OVRD=P", "CHAIN_PERIODICITY_OVRD=M")</f>
        <v>SPX US 11/20/15 P2700</v>
      </c>
    </row>
    <row r="6626" spans="1:7" x14ac:dyDescent="0.25">
      <c r="A6626">
        <v>0</v>
      </c>
      <c r="B6626" s="9">
        <v>2.8493150684931506E-6</v>
      </c>
      <c r="C6626" s="9" t="str">
        <f t="shared" si="206"/>
        <v>$H$6653</v>
      </c>
      <c r="D6626" s="9" t="str">
        <f t="shared" si="207"/>
        <v>H6653</v>
      </c>
      <c r="F6626">
        <v>132700</v>
      </c>
      <c r="G6626" s="1" t="str">
        <f>_xll.BDS("SPX Index","CHAIN_TICKERS", "CHAIN_STRIKE_PX_OVRD",F6626, "CHAIN_PUT_CALL_TYPE_OVRD=P", "CHAIN_PERIODICITY_OVRD=M")</f>
        <v>SPX US 11/20/15 P2700</v>
      </c>
    </row>
    <row r="6627" spans="1:7" x14ac:dyDescent="0.25">
      <c r="A6627">
        <v>0</v>
      </c>
      <c r="B6627" s="9">
        <v>2.7123287671232879E-6</v>
      </c>
      <c r="C6627" s="9" t="str">
        <f t="shared" si="206"/>
        <v>$H$6654</v>
      </c>
      <c r="D6627" s="9" t="str">
        <f t="shared" si="207"/>
        <v>H6654</v>
      </c>
      <c r="F6627">
        <v>132720</v>
      </c>
      <c r="G6627" s="1" t="str">
        <f>_xll.BDS("SPX Index","CHAIN_TICKERS", "CHAIN_STRIKE_PX_OVRD",F6627, "CHAIN_PUT_CALL_TYPE_OVRD=P", "CHAIN_PERIODICITY_OVRD=M")</f>
        <v>SPX US 11/20/15 P2700</v>
      </c>
    </row>
    <row r="6628" spans="1:7" x14ac:dyDescent="0.25">
      <c r="A6628">
        <v>0</v>
      </c>
      <c r="B6628" s="9">
        <v>2.9863013698630138E-6</v>
      </c>
      <c r="C6628" s="9" t="str">
        <f t="shared" si="206"/>
        <v>$H$6655</v>
      </c>
      <c r="D6628" s="9" t="str">
        <f t="shared" si="207"/>
        <v>H6655</v>
      </c>
      <c r="F6628">
        <v>132740</v>
      </c>
      <c r="G6628" s="1" t="str">
        <f>_xll.BDS("SPX Index","CHAIN_TICKERS", "CHAIN_STRIKE_PX_OVRD",F6628, "CHAIN_PUT_CALL_TYPE_OVRD=P", "CHAIN_PERIODICITY_OVRD=M")</f>
        <v>SPX US 11/20/15 P2700</v>
      </c>
    </row>
    <row r="6629" spans="1:7" x14ac:dyDescent="0.25">
      <c r="A6629">
        <v>0</v>
      </c>
      <c r="B6629" s="9">
        <v>2.8493150684931506E-6</v>
      </c>
      <c r="C6629" s="9" t="str">
        <f t="shared" si="206"/>
        <v>$H$6656</v>
      </c>
      <c r="D6629" s="9" t="str">
        <f t="shared" si="207"/>
        <v>H6656</v>
      </c>
      <c r="F6629">
        <v>132760</v>
      </c>
      <c r="G6629" s="1" t="str">
        <f>_xll.BDS("SPX Index","CHAIN_TICKERS", "CHAIN_STRIKE_PX_OVRD",F6629, "CHAIN_PUT_CALL_TYPE_OVRD=P", "CHAIN_PERIODICITY_OVRD=M")</f>
        <v>SPX US 11/20/15 P2700</v>
      </c>
    </row>
    <row r="6630" spans="1:7" x14ac:dyDescent="0.25">
      <c r="A6630">
        <v>0</v>
      </c>
      <c r="B6630" s="9">
        <v>2.4383561643835615E-6</v>
      </c>
      <c r="C6630" s="9" t="str">
        <f t="shared" si="206"/>
        <v>$H$6657</v>
      </c>
      <c r="D6630" s="9" t="str">
        <f t="shared" si="207"/>
        <v>H6657</v>
      </c>
      <c r="F6630">
        <v>132780</v>
      </c>
      <c r="G6630" s="1" t="str">
        <f>_xll.BDS("SPX Index","CHAIN_TICKERS", "CHAIN_STRIKE_PX_OVRD",F6630, "CHAIN_PUT_CALL_TYPE_OVRD=P", "CHAIN_PERIODICITY_OVRD=M")</f>
        <v>SPX US 11/20/15 P2700</v>
      </c>
    </row>
    <row r="6631" spans="1:7" x14ac:dyDescent="0.25">
      <c r="A6631">
        <v>0</v>
      </c>
      <c r="B6631" s="9">
        <v>2.5753424657534247E-6</v>
      </c>
      <c r="C6631" s="9" t="str">
        <f t="shared" si="206"/>
        <v>$H$6658</v>
      </c>
      <c r="D6631" s="9" t="str">
        <f t="shared" si="207"/>
        <v>H6658</v>
      </c>
      <c r="F6631">
        <v>132800</v>
      </c>
      <c r="G6631" s="1" t="str">
        <f>_xll.BDS("SPX Index","CHAIN_TICKERS", "CHAIN_STRIKE_PX_OVRD",F6631, "CHAIN_PUT_CALL_TYPE_OVRD=P", "CHAIN_PERIODICITY_OVRD=M")</f>
        <v>SPX US 11/20/15 P2700</v>
      </c>
    </row>
    <row r="6632" spans="1:7" x14ac:dyDescent="0.25">
      <c r="A6632">
        <v>0</v>
      </c>
      <c r="B6632" s="9">
        <v>2.3013698630136988E-6</v>
      </c>
      <c r="C6632" s="9" t="str">
        <f t="shared" si="206"/>
        <v>$H$6659</v>
      </c>
      <c r="D6632" s="9" t="str">
        <f t="shared" si="207"/>
        <v>H6659</v>
      </c>
      <c r="F6632">
        <v>132820</v>
      </c>
      <c r="G6632" s="1" t="str">
        <f>_xll.BDS("SPX Index","CHAIN_TICKERS", "CHAIN_STRIKE_PX_OVRD",F6632, "CHAIN_PUT_CALL_TYPE_OVRD=P", "CHAIN_PERIODICITY_OVRD=M")</f>
        <v>SPX US 11/20/15 P2700</v>
      </c>
    </row>
    <row r="6633" spans="1:7" x14ac:dyDescent="0.25">
      <c r="A6633">
        <v>0</v>
      </c>
      <c r="B6633" s="9">
        <v>2.4383561643835615E-6</v>
      </c>
      <c r="C6633" s="9" t="str">
        <f t="shared" si="206"/>
        <v>$H$6660</v>
      </c>
      <c r="D6633" s="9" t="str">
        <f t="shared" si="207"/>
        <v>H6660</v>
      </c>
      <c r="F6633">
        <v>132840</v>
      </c>
      <c r="G6633" s="1" t="str">
        <f>_xll.BDS("SPX Index","CHAIN_TICKERS", "CHAIN_STRIKE_PX_OVRD",F6633, "CHAIN_PUT_CALL_TYPE_OVRD=P", "CHAIN_PERIODICITY_OVRD=M")</f>
        <v>SPX US 11/20/15 P2700</v>
      </c>
    </row>
    <row r="6634" spans="1:7" x14ac:dyDescent="0.25">
      <c r="A6634">
        <v>0</v>
      </c>
      <c r="B6634" s="9">
        <v>2.4383561643835615E-6</v>
      </c>
      <c r="C6634" s="9" t="str">
        <f t="shared" si="206"/>
        <v>$H$6661</v>
      </c>
      <c r="D6634" s="9" t="str">
        <f t="shared" si="207"/>
        <v>H6661</v>
      </c>
      <c r="F6634">
        <v>132860</v>
      </c>
      <c r="G6634" s="1" t="str">
        <f>_xll.BDS("SPX Index","CHAIN_TICKERS", "CHAIN_STRIKE_PX_OVRD",F6634, "CHAIN_PUT_CALL_TYPE_OVRD=P", "CHAIN_PERIODICITY_OVRD=M")</f>
        <v>SPX US 11/20/15 P2700</v>
      </c>
    </row>
    <row r="6635" spans="1:7" x14ac:dyDescent="0.25">
      <c r="A6635">
        <v>0</v>
      </c>
      <c r="B6635" s="9">
        <v>2.8493150684931506E-6</v>
      </c>
      <c r="C6635" s="9" t="str">
        <f t="shared" si="206"/>
        <v>$H$6662</v>
      </c>
      <c r="D6635" s="9" t="str">
        <f t="shared" si="207"/>
        <v>H6662</v>
      </c>
      <c r="F6635">
        <v>132880</v>
      </c>
      <c r="G6635" s="1" t="str">
        <f>_xll.BDS("SPX Index","CHAIN_TICKERS", "CHAIN_STRIKE_PX_OVRD",F6635, "CHAIN_PUT_CALL_TYPE_OVRD=P", "CHAIN_PERIODICITY_OVRD=M")</f>
        <v>SPX US 11/20/15 P2700</v>
      </c>
    </row>
    <row r="6636" spans="1:7" x14ac:dyDescent="0.25">
      <c r="A6636">
        <v>0</v>
      </c>
      <c r="B6636" s="9">
        <v>2.7123287671232879E-6</v>
      </c>
      <c r="C6636" s="9" t="str">
        <f t="shared" si="206"/>
        <v>$H$6663</v>
      </c>
      <c r="D6636" s="9" t="str">
        <f t="shared" si="207"/>
        <v>H6663</v>
      </c>
      <c r="F6636">
        <v>132900</v>
      </c>
      <c r="G6636" s="1" t="str">
        <f>_xll.BDS("SPX Index","CHAIN_TICKERS", "CHAIN_STRIKE_PX_OVRD",F6636, "CHAIN_PUT_CALL_TYPE_OVRD=P", "CHAIN_PERIODICITY_OVRD=M")</f>
        <v>SPX US 11/20/15 P2700</v>
      </c>
    </row>
    <row r="6637" spans="1:7" x14ac:dyDescent="0.25">
      <c r="A6637">
        <v>0</v>
      </c>
      <c r="B6637" s="9">
        <v>2.7123287671232879E-6</v>
      </c>
      <c r="C6637" s="9" t="str">
        <f t="shared" si="206"/>
        <v>$H$6664</v>
      </c>
      <c r="D6637" s="9" t="str">
        <f t="shared" si="207"/>
        <v>H6664</v>
      </c>
      <c r="F6637">
        <v>132920</v>
      </c>
      <c r="G6637" s="1" t="str">
        <f>_xll.BDS("SPX Index","CHAIN_TICKERS", "CHAIN_STRIKE_PX_OVRD",F6637, "CHAIN_PUT_CALL_TYPE_OVRD=P", "CHAIN_PERIODICITY_OVRD=M")</f>
        <v>SPX US 11/20/15 P2700</v>
      </c>
    </row>
    <row r="6638" spans="1:7" x14ac:dyDescent="0.25">
      <c r="A6638">
        <v>0</v>
      </c>
      <c r="B6638" s="9">
        <v>2.7123287671232879E-6</v>
      </c>
      <c r="C6638" s="9" t="str">
        <f t="shared" si="206"/>
        <v>$H$6665</v>
      </c>
      <c r="D6638" s="9" t="str">
        <f t="shared" si="207"/>
        <v>H6665</v>
      </c>
      <c r="F6638">
        <v>132940</v>
      </c>
      <c r="G6638" s="1" t="str">
        <f>_xll.BDS("SPX Index","CHAIN_TICKERS", "CHAIN_STRIKE_PX_OVRD",F6638, "CHAIN_PUT_CALL_TYPE_OVRD=P", "CHAIN_PERIODICITY_OVRD=M")</f>
        <v>SPX US 11/20/15 P2700</v>
      </c>
    </row>
    <row r="6639" spans="1:7" x14ac:dyDescent="0.25">
      <c r="A6639">
        <v>0</v>
      </c>
      <c r="B6639" s="9">
        <v>2.7123287671232879E-6</v>
      </c>
      <c r="C6639" s="9" t="str">
        <f t="shared" si="206"/>
        <v>$H$6666</v>
      </c>
      <c r="D6639" s="9" t="str">
        <f t="shared" si="207"/>
        <v>H6666</v>
      </c>
      <c r="F6639">
        <v>132960</v>
      </c>
      <c r="G6639" s="1" t="str">
        <f>_xll.BDS("SPX Index","CHAIN_TICKERS", "CHAIN_STRIKE_PX_OVRD",F6639, "CHAIN_PUT_CALL_TYPE_OVRD=P", "CHAIN_PERIODICITY_OVRD=M")</f>
        <v>SPX US 11/20/15 P2700</v>
      </c>
    </row>
    <row r="6640" spans="1:7" x14ac:dyDescent="0.25">
      <c r="A6640">
        <v>0</v>
      </c>
      <c r="B6640" s="9">
        <v>2.7123287671232879E-6</v>
      </c>
      <c r="C6640" s="9" t="str">
        <f t="shared" si="206"/>
        <v>$H$6667</v>
      </c>
      <c r="D6640" s="9" t="str">
        <f t="shared" si="207"/>
        <v>H6667</v>
      </c>
      <c r="F6640">
        <v>132980</v>
      </c>
      <c r="G6640" s="1" t="str">
        <f>_xll.BDS("SPX Index","CHAIN_TICKERS", "CHAIN_STRIKE_PX_OVRD",F6640, "CHAIN_PUT_CALL_TYPE_OVRD=P", "CHAIN_PERIODICITY_OVRD=M")</f>
        <v>SPX US 11/20/15 P2700</v>
      </c>
    </row>
    <row r="6641" spans="1:7" x14ac:dyDescent="0.25">
      <c r="A6641">
        <v>0</v>
      </c>
      <c r="B6641" s="9">
        <v>2.7123287671232879E-6</v>
      </c>
      <c r="C6641" s="9" t="str">
        <f t="shared" si="206"/>
        <v>$H$6668</v>
      </c>
      <c r="D6641" s="9" t="str">
        <f t="shared" si="207"/>
        <v>H6668</v>
      </c>
      <c r="F6641">
        <v>133000</v>
      </c>
      <c r="G6641" s="1" t="str">
        <f>_xll.BDS("SPX Index","CHAIN_TICKERS", "CHAIN_STRIKE_PX_OVRD",F6641, "CHAIN_PUT_CALL_TYPE_OVRD=P", "CHAIN_PERIODICITY_OVRD=M")</f>
        <v>SPX US 11/20/15 P2700</v>
      </c>
    </row>
    <row r="6642" spans="1:7" x14ac:dyDescent="0.25">
      <c r="A6642">
        <v>0</v>
      </c>
      <c r="B6642" s="9">
        <v>2.5753424657534247E-6</v>
      </c>
      <c r="C6642" s="9" t="str">
        <f t="shared" si="206"/>
        <v>$H$6669</v>
      </c>
      <c r="D6642" s="9" t="str">
        <f t="shared" si="207"/>
        <v>H6669</v>
      </c>
      <c r="F6642">
        <v>133020</v>
      </c>
      <c r="G6642" s="1" t="str">
        <f>_xll.BDS("SPX Index","CHAIN_TICKERS", "CHAIN_STRIKE_PX_OVRD",F6642, "CHAIN_PUT_CALL_TYPE_OVRD=P", "CHAIN_PERIODICITY_OVRD=M")</f>
        <v>SPX US 11/20/15 P2700</v>
      </c>
    </row>
    <row r="6643" spans="1:7" x14ac:dyDescent="0.25">
      <c r="A6643">
        <v>0</v>
      </c>
      <c r="B6643" s="9">
        <v>2.4383561643835615E-6</v>
      </c>
      <c r="C6643" s="9" t="str">
        <f t="shared" si="206"/>
        <v>$H$6670</v>
      </c>
      <c r="D6643" s="9" t="str">
        <f t="shared" si="207"/>
        <v>H6670</v>
      </c>
      <c r="F6643">
        <v>133040</v>
      </c>
      <c r="G6643" s="1" t="str">
        <f>_xll.BDS("SPX Index","CHAIN_TICKERS", "CHAIN_STRIKE_PX_OVRD",F6643, "CHAIN_PUT_CALL_TYPE_OVRD=P", "CHAIN_PERIODICITY_OVRD=M")</f>
        <v>SPX US 11/20/15 P2700</v>
      </c>
    </row>
    <row r="6644" spans="1:7" x14ac:dyDescent="0.25">
      <c r="A6644">
        <v>0</v>
      </c>
      <c r="B6644" s="9">
        <v>2.9863013698630138E-6</v>
      </c>
      <c r="C6644" s="9" t="str">
        <f t="shared" si="206"/>
        <v>$H$6671</v>
      </c>
      <c r="D6644" s="9" t="str">
        <f t="shared" si="207"/>
        <v>H6671</v>
      </c>
      <c r="F6644">
        <v>133060</v>
      </c>
      <c r="G6644" s="1" t="str">
        <f>_xll.BDS("SPX Index","CHAIN_TICKERS", "CHAIN_STRIKE_PX_OVRD",F6644, "CHAIN_PUT_CALL_TYPE_OVRD=P", "CHAIN_PERIODICITY_OVRD=M")</f>
        <v>SPX US 11/20/15 P2700</v>
      </c>
    </row>
    <row r="6645" spans="1:7" x14ac:dyDescent="0.25">
      <c r="A6645">
        <v>1</v>
      </c>
      <c r="B6645" s="9">
        <v>2.7123287671232879E-6</v>
      </c>
      <c r="C6645" s="9" t="str">
        <f t="shared" si="206"/>
        <v>$H$6672</v>
      </c>
      <c r="D6645" s="9" t="str">
        <f t="shared" si="207"/>
        <v>H6672</v>
      </c>
      <c r="F6645">
        <v>133080</v>
      </c>
      <c r="G6645" s="1" t="str">
        <f>_xll.BDS("SPX Index","CHAIN_TICKERS", "CHAIN_STRIKE_PX_OVRD",F6645, "CHAIN_PUT_CALL_TYPE_OVRD=P", "CHAIN_PERIODICITY_OVRD=M")</f>
        <v>SPX US 11/20/15 P2700</v>
      </c>
    </row>
    <row r="6646" spans="1:7" x14ac:dyDescent="0.25">
      <c r="A6646">
        <v>0</v>
      </c>
      <c r="B6646" s="9">
        <v>2.5753424657534247E-6</v>
      </c>
      <c r="C6646" s="9" t="str">
        <f t="shared" si="206"/>
        <v>$H$6673</v>
      </c>
      <c r="D6646" s="9" t="str">
        <f t="shared" si="207"/>
        <v>H6673</v>
      </c>
      <c r="F6646">
        <v>133100</v>
      </c>
      <c r="G6646" s="1" t="str">
        <f>_xll.BDS("SPX Index","CHAIN_TICKERS", "CHAIN_STRIKE_PX_OVRD",F6646, "CHAIN_PUT_CALL_TYPE_OVRD=P", "CHAIN_PERIODICITY_OVRD=M")</f>
        <v>SPX US 11/20/15 P2700</v>
      </c>
    </row>
    <row r="6647" spans="1:7" x14ac:dyDescent="0.25">
      <c r="A6647">
        <v>0</v>
      </c>
      <c r="B6647" s="9">
        <v>2.5753424657534247E-6</v>
      </c>
      <c r="C6647" s="9" t="str">
        <f t="shared" si="206"/>
        <v>$H$6674</v>
      </c>
      <c r="D6647" s="9" t="str">
        <f t="shared" si="207"/>
        <v>H6674</v>
      </c>
      <c r="F6647">
        <v>133120</v>
      </c>
      <c r="G6647" s="1" t="str">
        <f>_xll.BDS("SPX Index","CHAIN_TICKERS", "CHAIN_STRIKE_PX_OVRD",F6647, "CHAIN_PUT_CALL_TYPE_OVRD=P", "CHAIN_PERIODICITY_OVRD=M")</f>
        <v>SPX US 11/20/15 P2700</v>
      </c>
    </row>
    <row r="6648" spans="1:7" x14ac:dyDescent="0.25">
      <c r="A6648">
        <v>0</v>
      </c>
      <c r="B6648" s="9">
        <v>2.8493150684931506E-6</v>
      </c>
      <c r="C6648" s="9" t="str">
        <f t="shared" si="206"/>
        <v>$H$6675</v>
      </c>
      <c r="D6648" s="9" t="str">
        <f t="shared" si="207"/>
        <v>H6675</v>
      </c>
      <c r="F6648">
        <v>133140</v>
      </c>
      <c r="G6648" s="1" t="str">
        <f>_xll.BDS("SPX Index","CHAIN_TICKERS", "CHAIN_STRIKE_PX_OVRD",F6648, "CHAIN_PUT_CALL_TYPE_OVRD=P", "CHAIN_PERIODICITY_OVRD=M")</f>
        <v>SPX US 11/20/15 P2700</v>
      </c>
    </row>
    <row r="6649" spans="1:7" x14ac:dyDescent="0.25">
      <c r="A6649">
        <v>0</v>
      </c>
      <c r="B6649" s="9">
        <v>2.9863013698630138E-6</v>
      </c>
      <c r="C6649" s="9" t="str">
        <f t="shared" si="206"/>
        <v>$H$6676</v>
      </c>
      <c r="D6649" s="9" t="str">
        <f t="shared" si="207"/>
        <v>H6676</v>
      </c>
      <c r="F6649">
        <v>133160</v>
      </c>
      <c r="G6649" s="1" t="str">
        <f>_xll.BDS("SPX Index","CHAIN_TICKERS", "CHAIN_STRIKE_PX_OVRD",F6649, "CHAIN_PUT_CALL_TYPE_OVRD=P", "CHAIN_PERIODICITY_OVRD=M")</f>
        <v>SPX US 11/20/15 P2700</v>
      </c>
    </row>
    <row r="6650" spans="1:7" x14ac:dyDescent="0.25">
      <c r="A6650">
        <v>0</v>
      </c>
      <c r="B6650" s="9">
        <v>3.123287671232877E-6</v>
      </c>
      <c r="C6650" s="9" t="str">
        <f t="shared" si="206"/>
        <v>$H$6677</v>
      </c>
      <c r="D6650" s="9" t="str">
        <f t="shared" si="207"/>
        <v>H6677</v>
      </c>
      <c r="F6650">
        <v>133180</v>
      </c>
      <c r="G6650" s="1" t="str">
        <f>_xll.BDS("SPX Index","CHAIN_TICKERS", "CHAIN_STRIKE_PX_OVRD",F6650, "CHAIN_PUT_CALL_TYPE_OVRD=P", "CHAIN_PERIODICITY_OVRD=M")</f>
        <v>SPX US 11/20/15 P2700</v>
      </c>
    </row>
    <row r="6651" spans="1:7" x14ac:dyDescent="0.25">
      <c r="A6651">
        <v>0</v>
      </c>
      <c r="B6651" s="9">
        <v>3.123287671232877E-6</v>
      </c>
      <c r="C6651" s="9" t="str">
        <f t="shared" si="206"/>
        <v>$H$6678</v>
      </c>
      <c r="D6651" s="9" t="str">
        <f t="shared" si="207"/>
        <v>H6678</v>
      </c>
      <c r="F6651">
        <v>133200</v>
      </c>
      <c r="G6651" s="1" t="str">
        <f>_xll.BDS("SPX Index","CHAIN_TICKERS", "CHAIN_STRIKE_PX_OVRD",F6651, "CHAIN_PUT_CALL_TYPE_OVRD=P", "CHAIN_PERIODICITY_OVRD=M")</f>
        <v>SPX US 11/20/15 P2700</v>
      </c>
    </row>
    <row r="6652" spans="1:7" x14ac:dyDescent="0.25">
      <c r="A6652">
        <v>0</v>
      </c>
      <c r="B6652" s="9">
        <v>2.9863013698630138E-6</v>
      </c>
      <c r="C6652" s="9" t="str">
        <f t="shared" si="206"/>
        <v>$H$6679</v>
      </c>
      <c r="D6652" s="9" t="str">
        <f t="shared" si="207"/>
        <v>H6679</v>
      </c>
      <c r="F6652">
        <v>133220</v>
      </c>
      <c r="G6652" s="1" t="str">
        <f>_xll.BDS("SPX Index","CHAIN_TICKERS", "CHAIN_STRIKE_PX_OVRD",F6652, "CHAIN_PUT_CALL_TYPE_OVRD=P", "CHAIN_PERIODICITY_OVRD=M")</f>
        <v>SPX US 11/20/15 P2700</v>
      </c>
    </row>
    <row r="6653" spans="1:7" x14ac:dyDescent="0.25">
      <c r="A6653">
        <v>0</v>
      </c>
      <c r="B6653" s="9">
        <v>2.5753424657534247E-6</v>
      </c>
      <c r="C6653" s="9" t="str">
        <f t="shared" si="206"/>
        <v>$H$6680</v>
      </c>
      <c r="D6653" s="9" t="str">
        <f t="shared" si="207"/>
        <v>H6680</v>
      </c>
      <c r="F6653">
        <v>133240</v>
      </c>
      <c r="G6653" s="1" t="str">
        <f>_xll.BDS("SPX Index","CHAIN_TICKERS", "CHAIN_STRIKE_PX_OVRD",F6653, "CHAIN_PUT_CALL_TYPE_OVRD=P", "CHAIN_PERIODICITY_OVRD=M")</f>
        <v>SPX US 11/20/15 P2700</v>
      </c>
    </row>
    <row r="6654" spans="1:7" x14ac:dyDescent="0.25">
      <c r="A6654">
        <v>0</v>
      </c>
      <c r="B6654" s="9">
        <v>2.5753424657534247E-6</v>
      </c>
      <c r="C6654" s="9" t="str">
        <f t="shared" si="206"/>
        <v>$H$6681</v>
      </c>
      <c r="D6654" s="9" t="str">
        <f t="shared" si="207"/>
        <v>H6681</v>
      </c>
      <c r="F6654">
        <v>133260</v>
      </c>
      <c r="G6654" s="1" t="str">
        <f>_xll.BDS("SPX Index","CHAIN_TICKERS", "CHAIN_STRIKE_PX_OVRD",F6654, "CHAIN_PUT_CALL_TYPE_OVRD=P", "CHAIN_PERIODICITY_OVRD=M")</f>
        <v>SPX US 11/20/15 P2700</v>
      </c>
    </row>
    <row r="6655" spans="1:7" x14ac:dyDescent="0.25">
      <c r="A6655">
        <v>0</v>
      </c>
      <c r="B6655" s="9">
        <v>2.4931506849315066E-6</v>
      </c>
      <c r="C6655" s="9" t="str">
        <f t="shared" si="206"/>
        <v>$H$6682</v>
      </c>
      <c r="D6655" s="9" t="str">
        <f t="shared" si="207"/>
        <v>H6682</v>
      </c>
      <c r="F6655">
        <v>133280</v>
      </c>
      <c r="G6655" s="1" t="str">
        <f>_xll.BDS("SPX Index","CHAIN_TICKERS", "CHAIN_STRIKE_PX_OVRD",F6655, "CHAIN_PUT_CALL_TYPE_OVRD=P", "CHAIN_PERIODICITY_OVRD=M")</f>
        <v>SPX US 11/20/15 P2700</v>
      </c>
    </row>
    <row r="6656" spans="1:7" x14ac:dyDescent="0.25">
      <c r="A6656">
        <v>0</v>
      </c>
      <c r="B6656" s="9">
        <v>2.5753424657534247E-6</v>
      </c>
      <c r="C6656" s="9" t="str">
        <f t="shared" si="206"/>
        <v>$H$6683</v>
      </c>
      <c r="D6656" s="9" t="str">
        <f t="shared" si="207"/>
        <v>H6683</v>
      </c>
      <c r="F6656">
        <v>133300</v>
      </c>
      <c r="G6656" s="1" t="str">
        <f>_xll.BDS("SPX Index","CHAIN_TICKERS", "CHAIN_STRIKE_PX_OVRD",F6656, "CHAIN_PUT_CALL_TYPE_OVRD=P", "CHAIN_PERIODICITY_OVRD=M")</f>
        <v>SPX US 11/20/15 P2700</v>
      </c>
    </row>
    <row r="6657" spans="1:7" x14ac:dyDescent="0.25">
      <c r="A6657">
        <v>0</v>
      </c>
      <c r="B6657" s="9">
        <v>2.7123287671232879E-6</v>
      </c>
      <c r="C6657" s="9" t="str">
        <f t="shared" si="206"/>
        <v>$H$6684</v>
      </c>
      <c r="D6657" s="9" t="str">
        <f t="shared" si="207"/>
        <v>H6684</v>
      </c>
      <c r="F6657">
        <v>133320</v>
      </c>
      <c r="G6657" s="1" t="str">
        <f>_xll.BDS("SPX Index","CHAIN_TICKERS", "CHAIN_STRIKE_PX_OVRD",F6657, "CHAIN_PUT_CALL_TYPE_OVRD=P", "CHAIN_PERIODICITY_OVRD=M")</f>
        <v>SPX US 11/20/15 P2700</v>
      </c>
    </row>
    <row r="6658" spans="1:7" x14ac:dyDescent="0.25">
      <c r="A6658">
        <v>0</v>
      </c>
      <c r="B6658" s="9">
        <v>2.4383561643835615E-6</v>
      </c>
      <c r="C6658" s="9" t="str">
        <f t="shared" si="206"/>
        <v>$H$6685</v>
      </c>
      <c r="D6658" s="9" t="str">
        <f t="shared" si="207"/>
        <v>H6685</v>
      </c>
      <c r="F6658">
        <v>133340</v>
      </c>
      <c r="G6658" s="1" t="str">
        <f>_xll.BDS("SPX Index","CHAIN_TICKERS", "CHAIN_STRIKE_PX_OVRD",F6658, "CHAIN_PUT_CALL_TYPE_OVRD=P", "CHAIN_PERIODICITY_OVRD=M")</f>
        <v>SPX US 11/20/15 P2700</v>
      </c>
    </row>
    <row r="6659" spans="1:7" x14ac:dyDescent="0.25">
      <c r="A6659">
        <v>0</v>
      </c>
      <c r="B6659" s="9">
        <v>2.5753424657534247E-6</v>
      </c>
      <c r="C6659" s="9" t="str">
        <f t="shared" si="206"/>
        <v>$H$6686</v>
      </c>
      <c r="D6659" s="9" t="str">
        <f t="shared" si="207"/>
        <v>H6686</v>
      </c>
      <c r="F6659">
        <v>133360</v>
      </c>
      <c r="G6659" s="1" t="str">
        <f>_xll.BDS("SPX Index","CHAIN_TICKERS", "CHAIN_STRIKE_PX_OVRD",F6659, "CHAIN_PUT_CALL_TYPE_OVRD=P", "CHAIN_PERIODICITY_OVRD=M")</f>
        <v>SPX US 11/20/15 P2700</v>
      </c>
    </row>
    <row r="6660" spans="1:7" x14ac:dyDescent="0.25">
      <c r="A6660">
        <v>0</v>
      </c>
      <c r="B6660" s="9">
        <v>2.5753424657534247E-6</v>
      </c>
      <c r="C6660" s="9" t="str">
        <f t="shared" ref="C6660:C6723" si="208">ADDRESS(ROW(B6660)+MATCH(1,B6660:B6686),8)</f>
        <v>$H$6687</v>
      </c>
      <c r="D6660" s="9" t="str">
        <f t="shared" ref="D6660:D6723" si="209">"H"&amp;(ROW(B6660)+MATCH(1,B6660:B6686))</f>
        <v>H6687</v>
      </c>
      <c r="F6660">
        <v>133380</v>
      </c>
      <c r="G6660" s="1" t="str">
        <f>_xll.BDS("SPX Index","CHAIN_TICKERS", "CHAIN_STRIKE_PX_OVRD",F6660, "CHAIN_PUT_CALL_TYPE_OVRD=P", "CHAIN_PERIODICITY_OVRD=M")</f>
        <v>SPX US 11/20/15 P2700</v>
      </c>
    </row>
    <row r="6661" spans="1:7" x14ac:dyDescent="0.25">
      <c r="A6661">
        <v>0</v>
      </c>
      <c r="B6661" s="9">
        <v>2.4383561643835615E-6</v>
      </c>
      <c r="C6661" s="9" t="str">
        <f t="shared" si="208"/>
        <v>$H$6688</v>
      </c>
      <c r="D6661" s="9" t="str">
        <f t="shared" si="209"/>
        <v>H6688</v>
      </c>
      <c r="F6661">
        <v>133400</v>
      </c>
      <c r="G6661" s="1" t="str">
        <f>_xll.BDS("SPX Index","CHAIN_TICKERS", "CHAIN_STRIKE_PX_OVRD",F6661, "CHAIN_PUT_CALL_TYPE_OVRD=P", "CHAIN_PERIODICITY_OVRD=M")</f>
        <v>SPX US 11/20/15 P2700</v>
      </c>
    </row>
    <row r="6662" spans="1:7" x14ac:dyDescent="0.25">
      <c r="A6662">
        <v>0</v>
      </c>
      <c r="B6662" s="9">
        <v>2.8493150684931506E-6</v>
      </c>
      <c r="C6662" s="9" t="str">
        <f t="shared" si="208"/>
        <v>$H$6689</v>
      </c>
      <c r="D6662" s="9" t="str">
        <f t="shared" si="209"/>
        <v>H6689</v>
      </c>
      <c r="F6662">
        <v>133420</v>
      </c>
      <c r="G6662" s="1" t="str">
        <f>_xll.BDS("SPX Index","CHAIN_TICKERS", "CHAIN_STRIKE_PX_OVRD",F6662, "CHAIN_PUT_CALL_TYPE_OVRD=P", "CHAIN_PERIODICITY_OVRD=M")</f>
        <v>SPX US 11/20/15 P2700</v>
      </c>
    </row>
    <row r="6663" spans="1:7" x14ac:dyDescent="0.25">
      <c r="A6663">
        <v>3</v>
      </c>
      <c r="B6663" s="9">
        <v>2.1643835616438356E-6</v>
      </c>
      <c r="C6663" s="9" t="str">
        <f t="shared" si="208"/>
        <v>$H$6690</v>
      </c>
      <c r="D6663" s="9" t="str">
        <f t="shared" si="209"/>
        <v>H6690</v>
      </c>
      <c r="F6663">
        <v>133440</v>
      </c>
      <c r="G6663" s="1" t="str">
        <f>_xll.BDS("SPX Index","CHAIN_TICKERS", "CHAIN_STRIKE_PX_OVRD",F6663, "CHAIN_PUT_CALL_TYPE_OVRD=P", "CHAIN_PERIODICITY_OVRD=M")</f>
        <v>SPX US 11/20/15 P2700</v>
      </c>
    </row>
    <row r="6664" spans="1:7" x14ac:dyDescent="0.25">
      <c r="A6664">
        <v>0</v>
      </c>
      <c r="B6664" s="9">
        <v>2.1643835616438356E-6</v>
      </c>
      <c r="C6664" s="9" t="str">
        <f t="shared" si="208"/>
        <v>$H$6691</v>
      </c>
      <c r="D6664" s="9" t="str">
        <f t="shared" si="209"/>
        <v>H6691</v>
      </c>
      <c r="F6664">
        <v>133460</v>
      </c>
      <c r="G6664" s="1" t="str">
        <f>_xll.BDS("SPX Index","CHAIN_TICKERS", "CHAIN_STRIKE_PX_OVRD",F6664, "CHAIN_PUT_CALL_TYPE_OVRD=P", "CHAIN_PERIODICITY_OVRD=M")</f>
        <v>SPX US 11/20/15 P2700</v>
      </c>
    </row>
    <row r="6665" spans="1:7" x14ac:dyDescent="0.25">
      <c r="A6665">
        <v>0</v>
      </c>
      <c r="B6665" s="9">
        <v>2.1643835616438356E-6</v>
      </c>
      <c r="C6665" s="9" t="str">
        <f t="shared" si="208"/>
        <v>$H$6692</v>
      </c>
      <c r="D6665" s="9" t="str">
        <f t="shared" si="209"/>
        <v>H6692</v>
      </c>
      <c r="F6665">
        <v>133480</v>
      </c>
      <c r="G6665" s="1" t="str">
        <f>_xll.BDS("SPX Index","CHAIN_TICKERS", "CHAIN_STRIKE_PX_OVRD",F6665, "CHAIN_PUT_CALL_TYPE_OVRD=P", "CHAIN_PERIODICITY_OVRD=M")</f>
        <v>SPX US 11/20/15 P2700</v>
      </c>
    </row>
    <row r="6666" spans="1:7" x14ac:dyDescent="0.25">
      <c r="A6666">
        <v>0</v>
      </c>
      <c r="B6666" s="9">
        <v>2.0273972602739725E-6</v>
      </c>
      <c r="C6666" s="9" t="str">
        <f t="shared" si="208"/>
        <v>$H$6693</v>
      </c>
      <c r="D6666" s="9" t="str">
        <f t="shared" si="209"/>
        <v>H6693</v>
      </c>
      <c r="F6666">
        <v>133500</v>
      </c>
      <c r="G6666" s="1" t="str">
        <f>_xll.BDS("SPX Index","CHAIN_TICKERS", "CHAIN_STRIKE_PX_OVRD",F6666, "CHAIN_PUT_CALL_TYPE_OVRD=P", "CHAIN_PERIODICITY_OVRD=M")</f>
        <v>SPX US 11/20/15 P2700</v>
      </c>
    </row>
    <row r="6667" spans="1:7" x14ac:dyDescent="0.25">
      <c r="A6667">
        <v>0</v>
      </c>
      <c r="B6667" s="9">
        <v>2.5753424657534247E-6</v>
      </c>
      <c r="C6667" s="9" t="str">
        <f t="shared" si="208"/>
        <v>$H$6694</v>
      </c>
      <c r="D6667" s="9" t="str">
        <f t="shared" si="209"/>
        <v>H6694</v>
      </c>
      <c r="F6667">
        <v>133520</v>
      </c>
      <c r="G6667" s="1" t="str">
        <f>_xll.BDS("SPX Index","CHAIN_TICKERS", "CHAIN_STRIKE_PX_OVRD",F6667, "CHAIN_PUT_CALL_TYPE_OVRD=P", "CHAIN_PERIODICITY_OVRD=M")</f>
        <v>SPX US 11/20/15 P2700</v>
      </c>
    </row>
    <row r="6668" spans="1:7" x14ac:dyDescent="0.25">
      <c r="A6668">
        <v>0</v>
      </c>
      <c r="B6668" s="9">
        <v>2.4383561643835615E-6</v>
      </c>
      <c r="C6668" s="9" t="str">
        <f t="shared" si="208"/>
        <v>$H$6695</v>
      </c>
      <c r="D6668" s="9" t="str">
        <f t="shared" si="209"/>
        <v>H6695</v>
      </c>
      <c r="F6668">
        <v>133540</v>
      </c>
      <c r="G6668" s="1" t="str">
        <f>_xll.BDS("SPX Index","CHAIN_TICKERS", "CHAIN_STRIKE_PX_OVRD",F6668, "CHAIN_PUT_CALL_TYPE_OVRD=P", "CHAIN_PERIODICITY_OVRD=M")</f>
        <v>SPX US 11/20/15 P2700</v>
      </c>
    </row>
    <row r="6669" spans="1:7" x14ac:dyDescent="0.25">
      <c r="A6669">
        <v>0</v>
      </c>
      <c r="B6669" s="9">
        <v>2.5753424657534247E-6</v>
      </c>
      <c r="C6669" s="9" t="str">
        <f t="shared" si="208"/>
        <v>$H$6696</v>
      </c>
      <c r="D6669" s="9" t="str">
        <f t="shared" si="209"/>
        <v>H6696</v>
      </c>
      <c r="F6669">
        <v>133560</v>
      </c>
      <c r="G6669" s="1" t="str">
        <f>_xll.BDS("SPX Index","CHAIN_TICKERS", "CHAIN_STRIKE_PX_OVRD",F6669, "CHAIN_PUT_CALL_TYPE_OVRD=P", "CHAIN_PERIODICITY_OVRD=M")</f>
        <v>SPX US 11/20/15 P2700</v>
      </c>
    </row>
    <row r="6670" spans="1:7" x14ac:dyDescent="0.25">
      <c r="A6670">
        <v>0</v>
      </c>
      <c r="B6670" s="9">
        <v>2.3561643835616435E-6</v>
      </c>
      <c r="C6670" s="9" t="str">
        <f t="shared" si="208"/>
        <v>$H$6697</v>
      </c>
      <c r="D6670" s="9" t="str">
        <f t="shared" si="209"/>
        <v>H6697</v>
      </c>
      <c r="F6670">
        <v>133580</v>
      </c>
      <c r="G6670" s="1" t="str">
        <f>_xll.BDS("SPX Index","CHAIN_TICKERS", "CHAIN_STRIKE_PX_OVRD",F6670, "CHAIN_PUT_CALL_TYPE_OVRD=P", "CHAIN_PERIODICITY_OVRD=M")</f>
        <v>SPX US 11/20/15 P2700</v>
      </c>
    </row>
    <row r="6671" spans="1:7" x14ac:dyDescent="0.25">
      <c r="A6671">
        <v>0</v>
      </c>
      <c r="B6671" s="9">
        <v>2.5753424657534247E-6</v>
      </c>
      <c r="C6671" s="9" t="str">
        <f t="shared" si="208"/>
        <v>$H$6698</v>
      </c>
      <c r="D6671" s="9" t="str">
        <f t="shared" si="209"/>
        <v>H6698</v>
      </c>
      <c r="F6671">
        <v>133600</v>
      </c>
      <c r="G6671" s="1" t="str">
        <f>_xll.BDS("SPX Index","CHAIN_TICKERS", "CHAIN_STRIKE_PX_OVRD",F6671, "CHAIN_PUT_CALL_TYPE_OVRD=P", "CHAIN_PERIODICITY_OVRD=M")</f>
        <v>SPX US 11/20/15 P2700</v>
      </c>
    </row>
    <row r="6672" spans="1:7" x14ac:dyDescent="0.25">
      <c r="A6672">
        <v>0</v>
      </c>
      <c r="B6672" s="9">
        <v>2.3013698630136988E-6</v>
      </c>
      <c r="C6672" s="9" t="str">
        <f t="shared" si="208"/>
        <v>$H$6699</v>
      </c>
      <c r="D6672" s="9" t="str">
        <f t="shared" si="209"/>
        <v>H6699</v>
      </c>
      <c r="F6672">
        <v>133620</v>
      </c>
      <c r="G6672" s="1" t="str">
        <f>_xll.BDS("SPX Index","CHAIN_TICKERS", "CHAIN_STRIKE_PX_OVRD",F6672, "CHAIN_PUT_CALL_TYPE_OVRD=P", "CHAIN_PERIODICITY_OVRD=M")</f>
        <v>SPX US 11/20/15 P2700</v>
      </c>
    </row>
    <row r="6673" spans="1:7" x14ac:dyDescent="0.25">
      <c r="A6673">
        <v>0</v>
      </c>
      <c r="B6673" s="9">
        <v>2.1643835616438356E-6</v>
      </c>
      <c r="C6673" s="9" t="str">
        <f t="shared" si="208"/>
        <v>$H$6700</v>
      </c>
      <c r="D6673" s="9" t="str">
        <f t="shared" si="209"/>
        <v>H6700</v>
      </c>
      <c r="F6673">
        <v>133640</v>
      </c>
      <c r="G6673" s="1" t="str">
        <f>_xll.BDS("SPX Index","CHAIN_TICKERS", "CHAIN_STRIKE_PX_OVRD",F6673, "CHAIN_PUT_CALL_TYPE_OVRD=P", "CHAIN_PERIODICITY_OVRD=M")</f>
        <v>SPX US 11/20/15 P2700</v>
      </c>
    </row>
    <row r="6674" spans="1:7" x14ac:dyDescent="0.25">
      <c r="A6674">
        <v>0</v>
      </c>
      <c r="B6674" s="9">
        <v>2.1643835616438356E-6</v>
      </c>
      <c r="C6674" s="9" t="str">
        <f t="shared" si="208"/>
        <v>$H$6701</v>
      </c>
      <c r="D6674" s="9" t="str">
        <f t="shared" si="209"/>
        <v>H6701</v>
      </c>
      <c r="F6674">
        <v>133660</v>
      </c>
      <c r="G6674" s="1" t="str">
        <f>_xll.BDS("SPX Index","CHAIN_TICKERS", "CHAIN_STRIKE_PX_OVRD",F6674, "CHAIN_PUT_CALL_TYPE_OVRD=P", "CHAIN_PERIODICITY_OVRD=M")</f>
        <v>SPX US 11/20/15 P2700</v>
      </c>
    </row>
    <row r="6675" spans="1:7" x14ac:dyDescent="0.25">
      <c r="A6675">
        <v>0</v>
      </c>
      <c r="B6675" s="9">
        <v>2.7123287671232879E-6</v>
      </c>
      <c r="C6675" s="9" t="str">
        <f t="shared" si="208"/>
        <v>$H$6702</v>
      </c>
      <c r="D6675" s="9" t="str">
        <f t="shared" si="209"/>
        <v>H6702</v>
      </c>
      <c r="F6675">
        <v>133680</v>
      </c>
      <c r="G6675" s="1" t="str">
        <f>_xll.BDS("SPX Index","CHAIN_TICKERS", "CHAIN_STRIKE_PX_OVRD",F6675, "CHAIN_PUT_CALL_TYPE_OVRD=P", "CHAIN_PERIODICITY_OVRD=M")</f>
        <v>SPX US 11/20/15 P2700</v>
      </c>
    </row>
    <row r="6676" spans="1:7" x14ac:dyDescent="0.25">
      <c r="A6676">
        <v>0</v>
      </c>
      <c r="B6676" s="9">
        <v>2.5753424657534247E-6</v>
      </c>
      <c r="C6676" s="9" t="str">
        <f t="shared" si="208"/>
        <v>$H$6703</v>
      </c>
      <c r="D6676" s="9" t="str">
        <f t="shared" si="209"/>
        <v>H6703</v>
      </c>
      <c r="F6676">
        <v>133700</v>
      </c>
      <c r="G6676" s="1" t="str">
        <f>_xll.BDS("SPX Index","CHAIN_TICKERS", "CHAIN_STRIKE_PX_OVRD",F6676, "CHAIN_PUT_CALL_TYPE_OVRD=P", "CHAIN_PERIODICITY_OVRD=M")</f>
        <v>SPX US 11/20/15 P2700</v>
      </c>
    </row>
    <row r="6677" spans="1:7" x14ac:dyDescent="0.25">
      <c r="A6677">
        <v>0</v>
      </c>
      <c r="B6677" s="9">
        <v>2.5753424657534247E-6</v>
      </c>
      <c r="C6677" s="9" t="str">
        <f t="shared" si="208"/>
        <v>$H$6704</v>
      </c>
      <c r="D6677" s="9" t="str">
        <f t="shared" si="209"/>
        <v>H6704</v>
      </c>
      <c r="F6677">
        <v>133720</v>
      </c>
      <c r="G6677" s="1" t="str">
        <f>_xll.BDS("SPX Index","CHAIN_TICKERS", "CHAIN_STRIKE_PX_OVRD",F6677, "CHAIN_PUT_CALL_TYPE_OVRD=P", "CHAIN_PERIODICITY_OVRD=M")</f>
        <v>SPX US 11/20/15 P2700</v>
      </c>
    </row>
    <row r="6678" spans="1:7" x14ac:dyDescent="0.25">
      <c r="A6678">
        <v>0</v>
      </c>
      <c r="B6678" s="9">
        <v>2.3013698630136988E-6</v>
      </c>
      <c r="C6678" s="9" t="str">
        <f t="shared" si="208"/>
        <v>$H$6705</v>
      </c>
      <c r="D6678" s="9" t="str">
        <f t="shared" si="209"/>
        <v>H6705</v>
      </c>
      <c r="F6678">
        <v>133740</v>
      </c>
      <c r="G6678" s="1" t="str">
        <f>_xll.BDS("SPX Index","CHAIN_TICKERS", "CHAIN_STRIKE_PX_OVRD",F6678, "CHAIN_PUT_CALL_TYPE_OVRD=P", "CHAIN_PERIODICITY_OVRD=M")</f>
        <v>SPX US 11/20/15 P2700</v>
      </c>
    </row>
    <row r="6679" spans="1:7" x14ac:dyDescent="0.25">
      <c r="A6679">
        <v>0</v>
      </c>
      <c r="B6679" s="9">
        <v>2.1643835616438356E-6</v>
      </c>
      <c r="C6679" s="9" t="str">
        <f t="shared" si="208"/>
        <v>$H$6706</v>
      </c>
      <c r="D6679" s="9" t="str">
        <f t="shared" si="209"/>
        <v>H6706</v>
      </c>
      <c r="F6679">
        <v>133760</v>
      </c>
      <c r="G6679" s="1" t="str">
        <f>_xll.BDS("SPX Index","CHAIN_TICKERS", "CHAIN_STRIKE_PX_OVRD",F6679, "CHAIN_PUT_CALL_TYPE_OVRD=P", "CHAIN_PERIODICITY_OVRD=M")</f>
        <v>SPX US 11/20/15 P2700</v>
      </c>
    </row>
    <row r="6680" spans="1:7" x14ac:dyDescent="0.25">
      <c r="A6680">
        <v>0</v>
      </c>
      <c r="B6680" s="9">
        <v>1.8630136986301372E-6</v>
      </c>
      <c r="C6680" s="9" t="str">
        <f t="shared" si="208"/>
        <v>$H$6707</v>
      </c>
      <c r="D6680" s="9" t="str">
        <f t="shared" si="209"/>
        <v>H6707</v>
      </c>
      <c r="F6680">
        <v>133780</v>
      </c>
      <c r="G6680" s="1" t="str">
        <f>_xll.BDS("SPX Index","CHAIN_TICKERS", "CHAIN_STRIKE_PX_OVRD",F6680, "CHAIN_PUT_CALL_TYPE_OVRD=P", "CHAIN_PERIODICITY_OVRD=M")</f>
        <v>SPX US 11/20/15 P2700</v>
      </c>
    </row>
    <row r="6681" spans="1:7" x14ac:dyDescent="0.25">
      <c r="A6681">
        <v>0</v>
      </c>
      <c r="B6681" s="9">
        <v>1.726027397260274E-6</v>
      </c>
      <c r="C6681" s="9" t="str">
        <f t="shared" si="208"/>
        <v>$H$6708</v>
      </c>
      <c r="D6681" s="9" t="str">
        <f t="shared" si="209"/>
        <v>H6708</v>
      </c>
      <c r="F6681">
        <v>133800</v>
      </c>
      <c r="G6681" s="1" t="str">
        <f>_xll.BDS("SPX Index","CHAIN_TICKERS", "CHAIN_STRIKE_PX_OVRD",F6681, "CHAIN_PUT_CALL_TYPE_OVRD=P", "CHAIN_PERIODICITY_OVRD=M")</f>
        <v>SPX US 11/20/15 P2700</v>
      </c>
    </row>
    <row r="6682" spans="1:7" x14ac:dyDescent="0.25">
      <c r="A6682">
        <v>0</v>
      </c>
      <c r="B6682" s="9">
        <v>1.4520547945205479E-6</v>
      </c>
      <c r="C6682" s="9" t="str">
        <f t="shared" si="208"/>
        <v>$H$6709</v>
      </c>
      <c r="D6682" s="9" t="str">
        <f t="shared" si="209"/>
        <v>H6709</v>
      </c>
      <c r="F6682">
        <v>133820</v>
      </c>
      <c r="G6682" s="1" t="str">
        <f>_xll.BDS("SPX Index","CHAIN_TICKERS", "CHAIN_STRIKE_PX_OVRD",F6682, "CHAIN_PUT_CALL_TYPE_OVRD=P", "CHAIN_PERIODICITY_OVRD=M")</f>
        <v>SPX US 11/20/15 P2700</v>
      </c>
    </row>
    <row r="6683" spans="1:7" x14ac:dyDescent="0.25">
      <c r="A6683">
        <v>0</v>
      </c>
      <c r="B6683" s="9">
        <v>7.6712328767123286E-7</v>
      </c>
      <c r="C6683" s="9" t="str">
        <f t="shared" si="208"/>
        <v>$H$6710</v>
      </c>
      <c r="D6683" s="9" t="str">
        <f t="shared" si="209"/>
        <v>H6710</v>
      </c>
      <c r="F6683">
        <v>133840</v>
      </c>
      <c r="G6683" s="1" t="str">
        <f>_xll.BDS("SPX Index","CHAIN_TICKERS", "CHAIN_STRIKE_PX_OVRD",F6683, "CHAIN_PUT_CALL_TYPE_OVRD=P", "CHAIN_PERIODICITY_OVRD=M")</f>
        <v>SPX US 11/20/15 P2700</v>
      </c>
    </row>
    <row r="6684" spans="1:7" x14ac:dyDescent="0.25">
      <c r="A6684">
        <v>0</v>
      </c>
      <c r="B6684" s="9">
        <v>6.301369863013699E-7</v>
      </c>
      <c r="C6684" s="9" t="str">
        <f t="shared" si="208"/>
        <v>$H$6711</v>
      </c>
      <c r="D6684" s="9" t="str">
        <f t="shared" si="209"/>
        <v>H6711</v>
      </c>
      <c r="F6684">
        <v>133860</v>
      </c>
      <c r="G6684" s="1" t="str">
        <f>_xll.BDS("SPX Index","CHAIN_TICKERS", "CHAIN_STRIKE_PX_OVRD",F6684, "CHAIN_PUT_CALL_TYPE_OVRD=P", "CHAIN_PERIODICITY_OVRD=M")</f>
        <v>SPX US 11/20/15 P2700</v>
      </c>
    </row>
    <row r="6685" spans="1:7" x14ac:dyDescent="0.25">
      <c r="A6685">
        <v>0</v>
      </c>
      <c r="B6685" s="9">
        <v>1.4520547945205479E-6</v>
      </c>
      <c r="C6685" s="9" t="str">
        <f t="shared" si="208"/>
        <v>$H$6712</v>
      </c>
      <c r="D6685" s="9" t="str">
        <f t="shared" si="209"/>
        <v>H6712</v>
      </c>
      <c r="F6685">
        <v>133880</v>
      </c>
      <c r="G6685" s="1" t="str">
        <f>_xll.BDS("SPX Index","CHAIN_TICKERS", "CHAIN_STRIKE_PX_OVRD",F6685, "CHAIN_PUT_CALL_TYPE_OVRD=P", "CHAIN_PERIODICITY_OVRD=M")</f>
        <v>SPX US 11/20/15 P2700</v>
      </c>
    </row>
    <row r="6686" spans="1:7" x14ac:dyDescent="0.25">
      <c r="A6686">
        <v>0</v>
      </c>
      <c r="B6686" s="9">
        <v>1.4520547945205479E-6</v>
      </c>
      <c r="C6686" s="9" t="str">
        <f t="shared" si="208"/>
        <v>$H$6713</v>
      </c>
      <c r="D6686" s="9" t="str">
        <f t="shared" si="209"/>
        <v>H6713</v>
      </c>
      <c r="F6686">
        <v>133900</v>
      </c>
      <c r="G6686" s="1" t="str">
        <f>_xll.BDS("SPX Index","CHAIN_TICKERS", "CHAIN_STRIKE_PX_OVRD",F6686, "CHAIN_PUT_CALL_TYPE_OVRD=P", "CHAIN_PERIODICITY_OVRD=M")</f>
        <v>SPX US 11/20/15 P2700</v>
      </c>
    </row>
    <row r="6687" spans="1:7" x14ac:dyDescent="0.25">
      <c r="A6687">
        <v>1</v>
      </c>
      <c r="B6687" s="9">
        <v>1.4520547945205479E-6</v>
      </c>
      <c r="C6687" s="9" t="str">
        <f t="shared" si="208"/>
        <v>$H$6714</v>
      </c>
      <c r="D6687" s="9" t="str">
        <f t="shared" si="209"/>
        <v>H6714</v>
      </c>
      <c r="F6687">
        <v>133920</v>
      </c>
      <c r="G6687" s="1" t="str">
        <f>_xll.BDS("SPX Index","CHAIN_TICKERS", "CHAIN_STRIKE_PX_OVRD",F6687, "CHAIN_PUT_CALL_TYPE_OVRD=P", "CHAIN_PERIODICITY_OVRD=M")</f>
        <v>SPX US 11/20/15 P2700</v>
      </c>
    </row>
    <row r="6688" spans="1:7" x14ac:dyDescent="0.25">
      <c r="A6688">
        <v>0</v>
      </c>
      <c r="B6688" s="9">
        <v>1.589041095890411E-6</v>
      </c>
      <c r="C6688" s="9" t="str">
        <f t="shared" si="208"/>
        <v>$H$6715</v>
      </c>
      <c r="D6688" s="9" t="str">
        <f t="shared" si="209"/>
        <v>H6715</v>
      </c>
      <c r="F6688">
        <v>133940</v>
      </c>
      <c r="G6688" s="1" t="str">
        <f>_xll.BDS("SPX Index","CHAIN_TICKERS", "CHAIN_STRIKE_PX_OVRD",F6688, "CHAIN_PUT_CALL_TYPE_OVRD=P", "CHAIN_PERIODICITY_OVRD=M")</f>
        <v>SPX US 11/20/15 P2700</v>
      </c>
    </row>
    <row r="6689" spans="1:7" x14ac:dyDescent="0.25">
      <c r="A6689">
        <v>0</v>
      </c>
      <c r="B6689" s="9">
        <v>1.4520547945205479E-6</v>
      </c>
      <c r="C6689" s="9" t="str">
        <f t="shared" si="208"/>
        <v>$H$6716</v>
      </c>
      <c r="D6689" s="9" t="str">
        <f t="shared" si="209"/>
        <v>H6716</v>
      </c>
      <c r="F6689">
        <v>133960</v>
      </c>
      <c r="G6689" s="1" t="str">
        <f>_xll.BDS("SPX Index","CHAIN_TICKERS", "CHAIN_STRIKE_PX_OVRD",F6689, "CHAIN_PUT_CALL_TYPE_OVRD=P", "CHAIN_PERIODICITY_OVRD=M")</f>
        <v>SPX US 11/20/15 P2700</v>
      </c>
    </row>
    <row r="6690" spans="1:7" x14ac:dyDescent="0.25">
      <c r="A6690">
        <v>0</v>
      </c>
      <c r="B6690" s="9">
        <v>1.589041095890411E-6</v>
      </c>
      <c r="C6690" s="9" t="str">
        <f t="shared" si="208"/>
        <v>$H$6717</v>
      </c>
      <c r="D6690" s="9" t="str">
        <f t="shared" si="209"/>
        <v>H6717</v>
      </c>
      <c r="F6690">
        <v>133980</v>
      </c>
      <c r="G6690" s="1" t="str">
        <f>_xll.BDS("SPX Index","CHAIN_TICKERS", "CHAIN_STRIKE_PX_OVRD",F6690, "CHAIN_PUT_CALL_TYPE_OVRD=P", "CHAIN_PERIODICITY_OVRD=M")</f>
        <v>SPX US 11/20/15 P2700</v>
      </c>
    </row>
    <row r="6691" spans="1:7" x14ac:dyDescent="0.25">
      <c r="A6691">
        <v>0</v>
      </c>
      <c r="B6691" s="9">
        <v>1.8630136986301372E-6</v>
      </c>
      <c r="C6691" s="9" t="str">
        <f t="shared" si="208"/>
        <v>$H$6718</v>
      </c>
      <c r="D6691" s="9" t="str">
        <f t="shared" si="209"/>
        <v>H6718</v>
      </c>
      <c r="F6691">
        <v>134000</v>
      </c>
      <c r="G6691" s="1" t="str">
        <f>_xll.BDS("SPX Index","CHAIN_TICKERS", "CHAIN_STRIKE_PX_OVRD",F6691, "CHAIN_PUT_CALL_TYPE_OVRD=P", "CHAIN_PERIODICITY_OVRD=M")</f>
        <v>SPX US 11/20/15 P2700</v>
      </c>
    </row>
    <row r="6692" spans="1:7" x14ac:dyDescent="0.25">
      <c r="A6692">
        <v>0</v>
      </c>
      <c r="B6692" s="9">
        <v>2.1917808219178082E-7</v>
      </c>
      <c r="C6692" s="9" t="str">
        <f t="shared" si="208"/>
        <v>$H$6719</v>
      </c>
      <c r="D6692" s="9" t="str">
        <f t="shared" si="209"/>
        <v>H6719</v>
      </c>
      <c r="F6692">
        <v>134020</v>
      </c>
      <c r="G6692" s="1" t="str">
        <f>_xll.BDS("SPX Index","CHAIN_TICKERS", "CHAIN_STRIKE_PX_OVRD",F6692, "CHAIN_PUT_CALL_TYPE_OVRD=P", "CHAIN_PERIODICITY_OVRD=M")</f>
        <v>SPX US 11/20/15 P2700</v>
      </c>
    </row>
    <row r="6693" spans="1:7" x14ac:dyDescent="0.25">
      <c r="A6693">
        <v>0</v>
      </c>
      <c r="B6693" s="9">
        <v>1.1780821917808217E-6</v>
      </c>
      <c r="C6693" s="9" t="str">
        <f t="shared" si="208"/>
        <v>$H$6720</v>
      </c>
      <c r="D6693" s="9" t="str">
        <f t="shared" si="209"/>
        <v>H6720</v>
      </c>
      <c r="F6693">
        <v>134040</v>
      </c>
      <c r="G6693" s="1" t="str">
        <f>_xll.BDS("SPX Index","CHAIN_TICKERS", "CHAIN_STRIKE_PX_OVRD",F6693, "CHAIN_PUT_CALL_TYPE_OVRD=P", "CHAIN_PERIODICITY_OVRD=M")</f>
        <v>SPX US 11/20/15 P2700</v>
      </c>
    </row>
    <row r="6694" spans="1:7" x14ac:dyDescent="0.25">
      <c r="A6694">
        <v>0</v>
      </c>
      <c r="B6694" s="9">
        <v>1.589041095890411E-6</v>
      </c>
      <c r="C6694" s="9" t="str">
        <f t="shared" si="208"/>
        <v>$H$6721</v>
      </c>
      <c r="D6694" s="9" t="str">
        <f t="shared" si="209"/>
        <v>H6721</v>
      </c>
      <c r="F6694">
        <v>134060</v>
      </c>
      <c r="G6694" s="1" t="str">
        <f>_xll.BDS("SPX Index","CHAIN_TICKERS", "CHAIN_STRIKE_PX_OVRD",F6694, "CHAIN_PUT_CALL_TYPE_OVRD=P", "CHAIN_PERIODICITY_OVRD=M")</f>
        <v>SPX US 11/20/15 P2700</v>
      </c>
    </row>
    <row r="6695" spans="1:7" x14ac:dyDescent="0.25">
      <c r="A6695">
        <v>0</v>
      </c>
      <c r="B6695" s="9">
        <v>1.8630136986301372E-6</v>
      </c>
      <c r="C6695" s="9" t="str">
        <f t="shared" si="208"/>
        <v>$H$6722</v>
      </c>
      <c r="D6695" s="9" t="str">
        <f t="shared" si="209"/>
        <v>H6722</v>
      </c>
      <c r="F6695">
        <v>134080</v>
      </c>
      <c r="G6695" s="1" t="str">
        <f>_xll.BDS("SPX Index","CHAIN_TICKERS", "CHAIN_STRIKE_PX_OVRD",F6695, "CHAIN_PUT_CALL_TYPE_OVRD=P", "CHAIN_PERIODICITY_OVRD=M")</f>
        <v>SPX US 11/20/15 P2700</v>
      </c>
    </row>
    <row r="6696" spans="1:7" x14ac:dyDescent="0.25">
      <c r="A6696">
        <v>0</v>
      </c>
      <c r="B6696" s="9">
        <v>1.8630136986301372E-6</v>
      </c>
      <c r="C6696" s="9" t="str">
        <f t="shared" si="208"/>
        <v>$H$6723</v>
      </c>
      <c r="D6696" s="9" t="str">
        <f t="shared" si="209"/>
        <v>H6723</v>
      </c>
      <c r="F6696">
        <v>134100</v>
      </c>
      <c r="G6696" s="1" t="str">
        <f>_xll.BDS("SPX Index","CHAIN_TICKERS", "CHAIN_STRIKE_PX_OVRD",F6696, "CHAIN_PUT_CALL_TYPE_OVRD=P", "CHAIN_PERIODICITY_OVRD=M")</f>
        <v>SPX US 11/20/15 P2700</v>
      </c>
    </row>
    <row r="6697" spans="1:7" x14ac:dyDescent="0.25">
      <c r="A6697">
        <v>0</v>
      </c>
      <c r="B6697" s="9">
        <v>1.726027397260274E-6</v>
      </c>
      <c r="C6697" s="9" t="str">
        <f t="shared" si="208"/>
        <v>$H$6724</v>
      </c>
      <c r="D6697" s="9" t="str">
        <f t="shared" si="209"/>
        <v>H6724</v>
      </c>
      <c r="F6697">
        <v>134120</v>
      </c>
      <c r="G6697" s="1" t="str">
        <f>_xll.BDS("SPX Index","CHAIN_TICKERS", "CHAIN_STRIKE_PX_OVRD",F6697, "CHAIN_PUT_CALL_TYPE_OVRD=P", "CHAIN_PERIODICITY_OVRD=M")</f>
        <v>SPX US 11/20/15 P2700</v>
      </c>
    </row>
    <row r="6698" spans="1:7" x14ac:dyDescent="0.25">
      <c r="A6698">
        <v>0</v>
      </c>
      <c r="B6698" s="9">
        <v>1.4520547945205479E-6</v>
      </c>
      <c r="C6698" s="9" t="str">
        <f t="shared" si="208"/>
        <v>$H$6725</v>
      </c>
      <c r="D6698" s="9" t="str">
        <f t="shared" si="209"/>
        <v>H6725</v>
      </c>
      <c r="F6698">
        <v>134140</v>
      </c>
      <c r="G6698" s="1" t="str">
        <f>_xll.BDS("SPX Index","CHAIN_TICKERS", "CHAIN_STRIKE_PX_OVRD",F6698, "CHAIN_PUT_CALL_TYPE_OVRD=P", "CHAIN_PERIODICITY_OVRD=M")</f>
        <v>SPX US 11/20/15 P2700</v>
      </c>
    </row>
    <row r="6699" spans="1:7" x14ac:dyDescent="0.25">
      <c r="A6699">
        <v>0</v>
      </c>
      <c r="B6699" s="9">
        <v>1.589041095890411E-6</v>
      </c>
      <c r="C6699" s="9" t="str">
        <f t="shared" si="208"/>
        <v>$H$6726</v>
      </c>
      <c r="D6699" s="9" t="str">
        <f t="shared" si="209"/>
        <v>H6726</v>
      </c>
      <c r="F6699">
        <v>134160</v>
      </c>
      <c r="G6699" s="1" t="str">
        <f>_xll.BDS("SPX Index","CHAIN_TICKERS", "CHAIN_STRIKE_PX_OVRD",F6699, "CHAIN_PUT_CALL_TYPE_OVRD=P", "CHAIN_PERIODICITY_OVRD=M")</f>
        <v>SPX US 11/20/15 P2700</v>
      </c>
    </row>
    <row r="6700" spans="1:7" x14ac:dyDescent="0.25">
      <c r="A6700">
        <v>0</v>
      </c>
      <c r="B6700" s="9">
        <v>1.726027397260274E-6</v>
      </c>
      <c r="C6700" s="9" t="str">
        <f t="shared" si="208"/>
        <v>$H$6727</v>
      </c>
      <c r="D6700" s="9" t="str">
        <f t="shared" si="209"/>
        <v>H6727</v>
      </c>
      <c r="F6700">
        <v>134180</v>
      </c>
      <c r="G6700" s="1" t="str">
        <f>_xll.BDS("SPX Index","CHAIN_TICKERS", "CHAIN_STRIKE_PX_OVRD",F6700, "CHAIN_PUT_CALL_TYPE_OVRD=P", "CHAIN_PERIODICITY_OVRD=M")</f>
        <v>SPX US 11/20/15 P2700</v>
      </c>
    </row>
    <row r="6701" spans="1:7" x14ac:dyDescent="0.25">
      <c r="A6701">
        <v>0</v>
      </c>
      <c r="B6701" s="9">
        <v>1.8630136986301372E-6</v>
      </c>
      <c r="C6701" s="9" t="str">
        <f t="shared" si="208"/>
        <v>$H$6728</v>
      </c>
      <c r="D6701" s="9" t="str">
        <f t="shared" si="209"/>
        <v>H6728</v>
      </c>
      <c r="F6701">
        <v>134200</v>
      </c>
      <c r="G6701" s="1" t="str">
        <f>_xll.BDS("SPX Index","CHAIN_TICKERS", "CHAIN_STRIKE_PX_OVRD",F6701, "CHAIN_PUT_CALL_TYPE_OVRD=P", "CHAIN_PERIODICITY_OVRD=M")</f>
        <v>SPX US 11/20/15 P2700</v>
      </c>
    </row>
    <row r="6702" spans="1:7" x14ac:dyDescent="0.25">
      <c r="A6702">
        <v>0</v>
      </c>
      <c r="B6702" s="9">
        <v>1.8630136986301372E-6</v>
      </c>
      <c r="C6702" s="9" t="str">
        <f t="shared" si="208"/>
        <v>$H$6729</v>
      </c>
      <c r="D6702" s="9" t="str">
        <f t="shared" si="209"/>
        <v>H6729</v>
      </c>
      <c r="F6702">
        <v>134220</v>
      </c>
      <c r="G6702" s="1" t="str">
        <f>_xll.BDS("SPX Index","CHAIN_TICKERS", "CHAIN_STRIKE_PX_OVRD",F6702, "CHAIN_PUT_CALL_TYPE_OVRD=P", "CHAIN_PERIODICITY_OVRD=M")</f>
        <v>SPX US 11/20/15 P2700</v>
      </c>
    </row>
    <row r="6703" spans="1:7" x14ac:dyDescent="0.25">
      <c r="A6703">
        <v>0</v>
      </c>
      <c r="B6703" s="9">
        <v>2.2191780821917807E-6</v>
      </c>
      <c r="C6703" s="9" t="str">
        <f t="shared" si="208"/>
        <v>$H$6730</v>
      </c>
      <c r="D6703" s="9" t="str">
        <f t="shared" si="209"/>
        <v>H6730</v>
      </c>
      <c r="F6703">
        <v>134240</v>
      </c>
      <c r="G6703" s="1" t="str">
        <f>_xll.BDS("SPX Index","CHAIN_TICKERS", "CHAIN_STRIKE_PX_OVRD",F6703, "CHAIN_PUT_CALL_TYPE_OVRD=P", "CHAIN_PERIODICITY_OVRD=M")</f>
        <v>SPX US 11/20/15 P2700</v>
      </c>
    </row>
    <row r="6704" spans="1:7" x14ac:dyDescent="0.25">
      <c r="A6704">
        <v>0</v>
      </c>
      <c r="B6704" s="9">
        <v>2.0273972602739725E-6</v>
      </c>
      <c r="C6704" s="9" t="str">
        <f t="shared" si="208"/>
        <v>$H$6731</v>
      </c>
      <c r="D6704" s="9" t="str">
        <f t="shared" si="209"/>
        <v>H6731</v>
      </c>
      <c r="F6704">
        <v>134260</v>
      </c>
      <c r="G6704" s="1" t="str">
        <f>_xll.BDS("SPX Index","CHAIN_TICKERS", "CHAIN_STRIKE_PX_OVRD",F6704, "CHAIN_PUT_CALL_TYPE_OVRD=P", "CHAIN_PERIODICITY_OVRD=M")</f>
        <v>SPX US 11/20/15 P2700</v>
      </c>
    </row>
    <row r="6705" spans="1:7" x14ac:dyDescent="0.25">
      <c r="A6705">
        <v>1</v>
      </c>
      <c r="B6705" s="9">
        <v>2.0273972602739725E-6</v>
      </c>
      <c r="C6705" s="9" t="str">
        <f t="shared" si="208"/>
        <v>$H$6732</v>
      </c>
      <c r="D6705" s="9" t="str">
        <f t="shared" si="209"/>
        <v>H6732</v>
      </c>
      <c r="F6705">
        <v>134280</v>
      </c>
      <c r="G6705" s="1" t="str">
        <f>_xll.BDS("SPX Index","CHAIN_TICKERS", "CHAIN_STRIKE_PX_OVRD",F6705, "CHAIN_PUT_CALL_TYPE_OVRD=P", "CHAIN_PERIODICITY_OVRD=M")</f>
        <v>SPX US 11/20/15 P2700</v>
      </c>
    </row>
    <row r="6706" spans="1:7" x14ac:dyDescent="0.25">
      <c r="A6706">
        <v>0</v>
      </c>
      <c r="B6706" s="9">
        <v>2.0273972602739725E-6</v>
      </c>
      <c r="C6706" s="9" t="str">
        <f t="shared" si="208"/>
        <v>$H$6733</v>
      </c>
      <c r="D6706" s="9" t="str">
        <f t="shared" si="209"/>
        <v>H6733</v>
      </c>
      <c r="F6706">
        <v>134300</v>
      </c>
      <c r="G6706" s="1" t="str">
        <f>_xll.BDS("SPX Index","CHAIN_TICKERS", "CHAIN_STRIKE_PX_OVRD",F6706, "CHAIN_PUT_CALL_TYPE_OVRD=P", "CHAIN_PERIODICITY_OVRD=M")</f>
        <v>SPX US 11/20/15 P2700</v>
      </c>
    </row>
    <row r="6707" spans="1:7" x14ac:dyDescent="0.25">
      <c r="A6707">
        <v>0</v>
      </c>
      <c r="B6707" s="9">
        <v>1.726027397260274E-6</v>
      </c>
      <c r="C6707" s="9" t="str">
        <f t="shared" si="208"/>
        <v>$H$6734</v>
      </c>
      <c r="D6707" s="9" t="str">
        <f t="shared" si="209"/>
        <v>H6734</v>
      </c>
      <c r="F6707">
        <v>134320</v>
      </c>
      <c r="G6707" s="1" t="str">
        <f>_xll.BDS("SPX Index","CHAIN_TICKERS", "CHAIN_STRIKE_PX_OVRD",F6707, "CHAIN_PUT_CALL_TYPE_OVRD=P", "CHAIN_PERIODICITY_OVRD=M")</f>
        <v>SPX US 11/20/15 P2700</v>
      </c>
    </row>
    <row r="6708" spans="1:7" x14ac:dyDescent="0.25">
      <c r="A6708">
        <v>0</v>
      </c>
      <c r="B6708" s="9">
        <v>2.0273972602739725E-6</v>
      </c>
      <c r="C6708" s="9" t="str">
        <f t="shared" si="208"/>
        <v>$H$6735</v>
      </c>
      <c r="D6708" s="9" t="str">
        <f t="shared" si="209"/>
        <v>H6735</v>
      </c>
      <c r="F6708">
        <v>134340</v>
      </c>
      <c r="G6708" s="1" t="str">
        <f>_xll.BDS("SPX Index","CHAIN_TICKERS", "CHAIN_STRIKE_PX_OVRD",F6708, "CHAIN_PUT_CALL_TYPE_OVRD=P", "CHAIN_PERIODICITY_OVRD=M")</f>
        <v>SPX US 11/20/15 P2700</v>
      </c>
    </row>
    <row r="6709" spans="1:7" x14ac:dyDescent="0.25">
      <c r="A6709">
        <v>0</v>
      </c>
      <c r="B6709" s="9">
        <v>2.1643835616438356E-6</v>
      </c>
      <c r="C6709" s="9" t="str">
        <f t="shared" si="208"/>
        <v>$H$6736</v>
      </c>
      <c r="D6709" s="9" t="str">
        <f t="shared" si="209"/>
        <v>H6736</v>
      </c>
      <c r="F6709">
        <v>134360</v>
      </c>
      <c r="G6709" s="1" t="str">
        <f>_xll.BDS("SPX Index","CHAIN_TICKERS", "CHAIN_STRIKE_PX_OVRD",F6709, "CHAIN_PUT_CALL_TYPE_OVRD=P", "CHAIN_PERIODICITY_OVRD=M")</f>
        <v>SPX US 11/20/15 P2700</v>
      </c>
    </row>
    <row r="6710" spans="1:7" x14ac:dyDescent="0.25">
      <c r="A6710">
        <v>0</v>
      </c>
      <c r="B6710" s="9">
        <v>2.0273972602739725E-6</v>
      </c>
      <c r="C6710" s="9" t="str">
        <f t="shared" si="208"/>
        <v>$H$6737</v>
      </c>
      <c r="D6710" s="9" t="str">
        <f t="shared" si="209"/>
        <v>H6737</v>
      </c>
      <c r="F6710">
        <v>134380</v>
      </c>
      <c r="G6710" s="1" t="str">
        <f>_xll.BDS("SPX Index","CHAIN_TICKERS", "CHAIN_STRIKE_PX_OVRD",F6710, "CHAIN_PUT_CALL_TYPE_OVRD=P", "CHAIN_PERIODICITY_OVRD=M")</f>
        <v>SPX US 11/20/15 P2700</v>
      </c>
    </row>
    <row r="6711" spans="1:7" x14ac:dyDescent="0.25">
      <c r="A6711">
        <v>0</v>
      </c>
      <c r="B6711" s="9">
        <v>1.726027397260274E-6</v>
      </c>
      <c r="C6711" s="9" t="str">
        <f t="shared" si="208"/>
        <v>$H$6738</v>
      </c>
      <c r="D6711" s="9" t="str">
        <f t="shared" si="209"/>
        <v>H6738</v>
      </c>
      <c r="F6711">
        <v>134400</v>
      </c>
      <c r="G6711" s="1" t="str">
        <f>_xll.BDS("SPX Index","CHAIN_TICKERS", "CHAIN_STRIKE_PX_OVRD",F6711, "CHAIN_PUT_CALL_TYPE_OVRD=P", "CHAIN_PERIODICITY_OVRD=M")</f>
        <v>SPX US 11/20/15 P2700</v>
      </c>
    </row>
    <row r="6712" spans="1:7" x14ac:dyDescent="0.25">
      <c r="A6712">
        <v>0</v>
      </c>
      <c r="B6712" s="9">
        <v>1.8630136986301372E-6</v>
      </c>
      <c r="C6712" s="9" t="str">
        <f t="shared" si="208"/>
        <v>$H$6739</v>
      </c>
      <c r="D6712" s="9" t="str">
        <f t="shared" si="209"/>
        <v>H6739</v>
      </c>
      <c r="F6712">
        <v>134420</v>
      </c>
      <c r="G6712" s="1" t="str">
        <f>_xll.BDS("SPX Index","CHAIN_TICKERS", "CHAIN_STRIKE_PX_OVRD",F6712, "CHAIN_PUT_CALL_TYPE_OVRD=P", "CHAIN_PERIODICITY_OVRD=M")</f>
        <v>SPX US 11/20/15 P2700</v>
      </c>
    </row>
    <row r="6713" spans="1:7" x14ac:dyDescent="0.25">
      <c r="A6713">
        <v>0</v>
      </c>
      <c r="B6713" s="9">
        <v>1.726027397260274E-6</v>
      </c>
      <c r="C6713" s="9" t="str">
        <f t="shared" si="208"/>
        <v>$H$6740</v>
      </c>
      <c r="D6713" s="9" t="str">
        <f t="shared" si="209"/>
        <v>H6740</v>
      </c>
      <c r="F6713">
        <v>134440</v>
      </c>
      <c r="G6713" s="1" t="str">
        <f>_xll.BDS("SPX Index","CHAIN_TICKERS", "CHAIN_STRIKE_PX_OVRD",F6713, "CHAIN_PUT_CALL_TYPE_OVRD=P", "CHAIN_PERIODICITY_OVRD=M")</f>
        <v>SPX US 11/20/15 P2700</v>
      </c>
    </row>
    <row r="6714" spans="1:7" x14ac:dyDescent="0.25">
      <c r="A6714">
        <v>0</v>
      </c>
      <c r="B6714" s="9">
        <v>2.0273972602739725E-6</v>
      </c>
      <c r="C6714" s="9" t="str">
        <f t="shared" si="208"/>
        <v>$H$6741</v>
      </c>
      <c r="D6714" s="9" t="str">
        <f t="shared" si="209"/>
        <v>H6741</v>
      </c>
      <c r="F6714">
        <v>134460</v>
      </c>
      <c r="G6714" s="1" t="str">
        <f>_xll.BDS("SPX Index","CHAIN_TICKERS", "CHAIN_STRIKE_PX_OVRD",F6714, "CHAIN_PUT_CALL_TYPE_OVRD=P", "CHAIN_PERIODICITY_OVRD=M")</f>
        <v>SPX US 11/20/15 P2700</v>
      </c>
    </row>
    <row r="6715" spans="1:7" x14ac:dyDescent="0.25">
      <c r="A6715">
        <v>0</v>
      </c>
      <c r="B6715" s="9">
        <v>1.8630136986301372E-6</v>
      </c>
      <c r="C6715" s="9" t="str">
        <f t="shared" si="208"/>
        <v>$H$6742</v>
      </c>
      <c r="D6715" s="9" t="str">
        <f t="shared" si="209"/>
        <v>H6742</v>
      </c>
      <c r="F6715">
        <v>134480</v>
      </c>
      <c r="G6715" s="1" t="str">
        <f>_xll.BDS("SPX Index","CHAIN_TICKERS", "CHAIN_STRIKE_PX_OVRD",F6715, "CHAIN_PUT_CALL_TYPE_OVRD=P", "CHAIN_PERIODICITY_OVRD=M")</f>
        <v>SPX US 11/20/15 P2700</v>
      </c>
    </row>
    <row r="6716" spans="1:7" x14ac:dyDescent="0.25">
      <c r="A6716">
        <v>0</v>
      </c>
      <c r="B6716" s="9">
        <v>1.589041095890411E-6</v>
      </c>
      <c r="C6716" s="9" t="str">
        <f t="shared" si="208"/>
        <v>$H$6743</v>
      </c>
      <c r="D6716" s="9" t="str">
        <f t="shared" si="209"/>
        <v>H6743</v>
      </c>
      <c r="F6716">
        <v>134500</v>
      </c>
      <c r="G6716" s="1" t="str">
        <f>_xll.BDS("SPX Index","CHAIN_TICKERS", "CHAIN_STRIKE_PX_OVRD",F6716, "CHAIN_PUT_CALL_TYPE_OVRD=P", "CHAIN_PERIODICITY_OVRD=M")</f>
        <v>SPX US 11/20/15 P2700</v>
      </c>
    </row>
    <row r="6717" spans="1:7" x14ac:dyDescent="0.25">
      <c r="A6717">
        <v>0</v>
      </c>
      <c r="B6717" s="9">
        <v>2.0273972602739725E-6</v>
      </c>
      <c r="C6717" s="9" t="str">
        <f t="shared" si="208"/>
        <v>$H$6744</v>
      </c>
      <c r="D6717" s="9" t="str">
        <f t="shared" si="209"/>
        <v>H6744</v>
      </c>
      <c r="F6717">
        <v>134520</v>
      </c>
      <c r="G6717" s="1" t="str">
        <f>_xll.BDS("SPX Index","CHAIN_TICKERS", "CHAIN_STRIKE_PX_OVRD",F6717, "CHAIN_PUT_CALL_TYPE_OVRD=P", "CHAIN_PERIODICITY_OVRD=M")</f>
        <v>SPX US 11/20/15 P2700</v>
      </c>
    </row>
    <row r="6718" spans="1:7" x14ac:dyDescent="0.25">
      <c r="A6718">
        <v>0</v>
      </c>
      <c r="B6718" s="9">
        <v>1.8630136986301372E-6</v>
      </c>
      <c r="C6718" s="9" t="str">
        <f t="shared" si="208"/>
        <v>$H$6745</v>
      </c>
      <c r="D6718" s="9" t="str">
        <f t="shared" si="209"/>
        <v>H6745</v>
      </c>
      <c r="F6718">
        <v>134540</v>
      </c>
      <c r="G6718" s="1" t="str">
        <f>_xll.BDS("SPX Index","CHAIN_TICKERS", "CHAIN_STRIKE_PX_OVRD",F6718, "CHAIN_PUT_CALL_TYPE_OVRD=P", "CHAIN_PERIODICITY_OVRD=M")</f>
        <v>SPX US 11/20/15 P2700</v>
      </c>
    </row>
    <row r="6719" spans="1:7" x14ac:dyDescent="0.25">
      <c r="A6719">
        <v>0</v>
      </c>
      <c r="B6719" s="9">
        <v>1.8630136986301372E-6</v>
      </c>
      <c r="C6719" s="9" t="str">
        <f t="shared" si="208"/>
        <v>$H$6746</v>
      </c>
      <c r="D6719" s="9" t="str">
        <f t="shared" si="209"/>
        <v>H6746</v>
      </c>
      <c r="F6719">
        <v>134560</v>
      </c>
      <c r="G6719" s="1" t="str">
        <f>_xll.BDS("SPX Index","CHAIN_TICKERS", "CHAIN_STRIKE_PX_OVRD",F6719, "CHAIN_PUT_CALL_TYPE_OVRD=P", "CHAIN_PERIODICITY_OVRD=M")</f>
        <v>SPX US 11/20/15 P2700</v>
      </c>
    </row>
    <row r="6720" spans="1:7" x14ac:dyDescent="0.25">
      <c r="A6720">
        <v>0</v>
      </c>
      <c r="B6720" s="9">
        <v>1.8630136986301372E-6</v>
      </c>
      <c r="C6720" s="9" t="str">
        <f t="shared" si="208"/>
        <v>$H$6747</v>
      </c>
      <c r="D6720" s="9" t="str">
        <f t="shared" si="209"/>
        <v>H6747</v>
      </c>
      <c r="F6720">
        <v>134580</v>
      </c>
      <c r="G6720" s="1" t="str">
        <f>_xll.BDS("SPX Index","CHAIN_TICKERS", "CHAIN_STRIKE_PX_OVRD",F6720, "CHAIN_PUT_CALL_TYPE_OVRD=P", "CHAIN_PERIODICITY_OVRD=M")</f>
        <v>SPX US 11/20/15 P2700</v>
      </c>
    </row>
    <row r="6721" spans="1:7" x14ac:dyDescent="0.25">
      <c r="A6721">
        <v>0</v>
      </c>
      <c r="B6721" s="9">
        <v>1.8630136986301372E-6</v>
      </c>
      <c r="C6721" s="9" t="str">
        <f t="shared" si="208"/>
        <v>$H$6748</v>
      </c>
      <c r="D6721" s="9" t="str">
        <f t="shared" si="209"/>
        <v>H6748</v>
      </c>
      <c r="F6721">
        <v>134600</v>
      </c>
      <c r="G6721" s="1" t="str">
        <f>_xll.BDS("SPX Index","CHAIN_TICKERS", "CHAIN_STRIKE_PX_OVRD",F6721, "CHAIN_PUT_CALL_TYPE_OVRD=P", "CHAIN_PERIODICITY_OVRD=M")</f>
        <v>SPX US 11/20/15 P2700</v>
      </c>
    </row>
    <row r="6722" spans="1:7" x14ac:dyDescent="0.25">
      <c r="A6722">
        <v>0</v>
      </c>
      <c r="B6722" s="9">
        <v>2.3013698630136988E-6</v>
      </c>
      <c r="C6722" s="9" t="str">
        <f t="shared" si="208"/>
        <v>$H$6749</v>
      </c>
      <c r="D6722" s="9" t="str">
        <f t="shared" si="209"/>
        <v>H6749</v>
      </c>
      <c r="F6722">
        <v>134620</v>
      </c>
      <c r="G6722" s="1" t="str">
        <f>_xll.BDS("SPX Index","CHAIN_TICKERS", "CHAIN_STRIKE_PX_OVRD",F6722, "CHAIN_PUT_CALL_TYPE_OVRD=P", "CHAIN_PERIODICITY_OVRD=M")</f>
        <v>SPX US 11/20/15 P2700</v>
      </c>
    </row>
    <row r="6723" spans="1:7" x14ac:dyDescent="0.25">
      <c r="A6723">
        <v>0</v>
      </c>
      <c r="B6723" s="9">
        <v>2.5753424657534247E-6</v>
      </c>
      <c r="C6723" s="9" t="str">
        <f t="shared" si="208"/>
        <v>$H$6750</v>
      </c>
      <c r="D6723" s="9" t="str">
        <f t="shared" si="209"/>
        <v>H6750</v>
      </c>
      <c r="F6723">
        <v>134640</v>
      </c>
      <c r="G6723" s="1" t="str">
        <f>_xll.BDS("SPX Index","CHAIN_TICKERS", "CHAIN_STRIKE_PX_OVRD",F6723, "CHAIN_PUT_CALL_TYPE_OVRD=P", "CHAIN_PERIODICITY_OVRD=M")</f>
        <v>SPX US 11/20/15 P2700</v>
      </c>
    </row>
    <row r="6724" spans="1:7" x14ac:dyDescent="0.25">
      <c r="A6724">
        <v>0</v>
      </c>
      <c r="B6724" s="9">
        <v>2.7123287671232879E-6</v>
      </c>
      <c r="C6724" s="9" t="str">
        <f t="shared" ref="C6724:C6787" si="210">ADDRESS(ROW(B6724)+MATCH(1,B6724:B6750),8)</f>
        <v>$H$6751</v>
      </c>
      <c r="D6724" s="9" t="str">
        <f t="shared" ref="D6724:D6787" si="211">"H"&amp;(ROW(B6724)+MATCH(1,B6724:B6750))</f>
        <v>H6751</v>
      </c>
      <c r="F6724">
        <v>134660</v>
      </c>
      <c r="G6724" s="1" t="str">
        <f>_xll.BDS("SPX Index","CHAIN_TICKERS", "CHAIN_STRIKE_PX_OVRD",F6724, "CHAIN_PUT_CALL_TYPE_OVRD=P", "CHAIN_PERIODICITY_OVRD=M")</f>
        <v>SPX US 11/20/15 P2700</v>
      </c>
    </row>
    <row r="6725" spans="1:7" x14ac:dyDescent="0.25">
      <c r="A6725">
        <v>0</v>
      </c>
      <c r="B6725" s="9">
        <v>2.7123287671232879E-6</v>
      </c>
      <c r="C6725" s="9" t="str">
        <f t="shared" si="210"/>
        <v>$H$6752</v>
      </c>
      <c r="D6725" s="9" t="str">
        <f t="shared" si="211"/>
        <v>H6752</v>
      </c>
      <c r="F6725">
        <v>134680</v>
      </c>
      <c r="G6725" s="1" t="str">
        <f>_xll.BDS("SPX Index","CHAIN_TICKERS", "CHAIN_STRIKE_PX_OVRD",F6725, "CHAIN_PUT_CALL_TYPE_OVRD=P", "CHAIN_PERIODICITY_OVRD=M")</f>
        <v>SPX US 11/20/15 P2700</v>
      </c>
    </row>
    <row r="6726" spans="1:7" x14ac:dyDescent="0.25">
      <c r="A6726">
        <v>0</v>
      </c>
      <c r="B6726" s="9">
        <v>2.9863013698630138E-6</v>
      </c>
      <c r="C6726" s="9" t="str">
        <f t="shared" si="210"/>
        <v>$H$6753</v>
      </c>
      <c r="D6726" s="9" t="str">
        <f t="shared" si="211"/>
        <v>H6753</v>
      </c>
      <c r="F6726">
        <v>134700</v>
      </c>
      <c r="G6726" s="1" t="str">
        <f>_xll.BDS("SPX Index","CHAIN_TICKERS", "CHAIN_STRIKE_PX_OVRD",F6726, "CHAIN_PUT_CALL_TYPE_OVRD=P", "CHAIN_PERIODICITY_OVRD=M")</f>
        <v>SPX US 11/20/15 P2700</v>
      </c>
    </row>
    <row r="6727" spans="1:7" x14ac:dyDescent="0.25">
      <c r="A6727">
        <v>0</v>
      </c>
      <c r="B6727" s="9">
        <v>3.2602739726027397E-6</v>
      </c>
      <c r="C6727" s="9" t="str">
        <f t="shared" si="210"/>
        <v>$H$6754</v>
      </c>
      <c r="D6727" s="9" t="str">
        <f t="shared" si="211"/>
        <v>H6754</v>
      </c>
      <c r="F6727">
        <v>134720</v>
      </c>
      <c r="G6727" s="1" t="str">
        <f>_xll.BDS("SPX Index","CHAIN_TICKERS", "CHAIN_STRIKE_PX_OVRD",F6727, "CHAIN_PUT_CALL_TYPE_OVRD=P", "CHAIN_PERIODICITY_OVRD=M")</f>
        <v>SPX US 11/20/15 P2700</v>
      </c>
    </row>
    <row r="6728" spans="1:7" x14ac:dyDescent="0.25">
      <c r="A6728">
        <v>3</v>
      </c>
      <c r="B6728" s="9">
        <v>3.3972602739726029E-6</v>
      </c>
      <c r="C6728" s="9" t="str">
        <f t="shared" si="210"/>
        <v>$H$6755</v>
      </c>
      <c r="D6728" s="9" t="str">
        <f t="shared" si="211"/>
        <v>H6755</v>
      </c>
      <c r="F6728">
        <v>134740</v>
      </c>
      <c r="G6728" s="1" t="str">
        <f>_xll.BDS("SPX Index","CHAIN_TICKERS", "CHAIN_STRIKE_PX_OVRD",F6728, "CHAIN_PUT_CALL_TYPE_OVRD=P", "CHAIN_PERIODICITY_OVRD=M")</f>
        <v>SPX US 11/20/15 P2700</v>
      </c>
    </row>
    <row r="6729" spans="1:7" x14ac:dyDescent="0.25">
      <c r="A6729">
        <v>0</v>
      </c>
      <c r="B6729" s="9">
        <v>3.3972602739726029E-6</v>
      </c>
      <c r="C6729" s="9" t="str">
        <f t="shared" si="210"/>
        <v>$H$6756</v>
      </c>
      <c r="D6729" s="9" t="str">
        <f t="shared" si="211"/>
        <v>H6756</v>
      </c>
      <c r="F6729">
        <v>134760</v>
      </c>
      <c r="G6729" s="1" t="str">
        <f>_xll.BDS("SPX Index","CHAIN_TICKERS", "CHAIN_STRIKE_PX_OVRD",F6729, "CHAIN_PUT_CALL_TYPE_OVRD=P", "CHAIN_PERIODICITY_OVRD=M")</f>
        <v>SPX US 11/20/15 P2700</v>
      </c>
    </row>
    <row r="6730" spans="1:7" x14ac:dyDescent="0.25">
      <c r="A6730">
        <v>0</v>
      </c>
      <c r="B6730" s="9">
        <v>3.2602739726027397E-6</v>
      </c>
      <c r="C6730" s="9" t="str">
        <f t="shared" si="210"/>
        <v>$H$6757</v>
      </c>
      <c r="D6730" s="9" t="str">
        <f t="shared" si="211"/>
        <v>H6757</v>
      </c>
      <c r="F6730">
        <v>134780</v>
      </c>
      <c r="G6730" s="1" t="str">
        <f>_xll.BDS("SPX Index","CHAIN_TICKERS", "CHAIN_STRIKE_PX_OVRD",F6730, "CHAIN_PUT_CALL_TYPE_OVRD=P", "CHAIN_PERIODICITY_OVRD=M")</f>
        <v>SPX US 11/20/15 P2700</v>
      </c>
    </row>
    <row r="6731" spans="1:7" x14ac:dyDescent="0.25">
      <c r="A6731">
        <v>0</v>
      </c>
      <c r="B6731" s="9">
        <v>3.123287671232877E-6</v>
      </c>
      <c r="C6731" s="9" t="str">
        <f t="shared" si="210"/>
        <v>$H$6758</v>
      </c>
      <c r="D6731" s="9" t="str">
        <f t="shared" si="211"/>
        <v>H6758</v>
      </c>
      <c r="F6731">
        <v>134800</v>
      </c>
      <c r="G6731" s="1" t="str">
        <f>_xll.BDS("SPX Index","CHAIN_TICKERS", "CHAIN_STRIKE_PX_OVRD",F6731, "CHAIN_PUT_CALL_TYPE_OVRD=P", "CHAIN_PERIODICITY_OVRD=M")</f>
        <v>SPX US 11/20/15 P2700</v>
      </c>
    </row>
    <row r="6732" spans="1:7" x14ac:dyDescent="0.25">
      <c r="A6732">
        <v>0</v>
      </c>
      <c r="B6732" s="9">
        <v>2.8493150684931506E-6</v>
      </c>
      <c r="C6732" s="9" t="str">
        <f t="shared" si="210"/>
        <v>$H$6759</v>
      </c>
      <c r="D6732" s="9" t="str">
        <f t="shared" si="211"/>
        <v>H6759</v>
      </c>
      <c r="F6732">
        <v>134820</v>
      </c>
      <c r="G6732" s="1" t="str">
        <f>_xll.BDS("SPX Index","CHAIN_TICKERS", "CHAIN_STRIKE_PX_OVRD",F6732, "CHAIN_PUT_CALL_TYPE_OVRD=P", "CHAIN_PERIODICITY_OVRD=M")</f>
        <v>SPX US 11/20/15 P2700</v>
      </c>
    </row>
    <row r="6733" spans="1:7" x14ac:dyDescent="0.25">
      <c r="A6733">
        <v>0</v>
      </c>
      <c r="B6733" s="9">
        <v>2.8493150684931506E-6</v>
      </c>
      <c r="C6733" s="9" t="str">
        <f t="shared" si="210"/>
        <v>$H$6760</v>
      </c>
      <c r="D6733" s="9" t="str">
        <f t="shared" si="211"/>
        <v>H6760</v>
      </c>
      <c r="F6733">
        <v>134840</v>
      </c>
      <c r="G6733" s="1" t="str">
        <f>_xll.BDS("SPX Index","CHAIN_TICKERS", "CHAIN_STRIKE_PX_OVRD",F6733, "CHAIN_PUT_CALL_TYPE_OVRD=P", "CHAIN_PERIODICITY_OVRD=M")</f>
        <v>SPX US 11/20/15 P2700</v>
      </c>
    </row>
    <row r="6734" spans="1:7" x14ac:dyDescent="0.25">
      <c r="A6734">
        <v>0</v>
      </c>
      <c r="B6734" s="9">
        <v>2.8493150684931506E-6</v>
      </c>
      <c r="C6734" s="9" t="str">
        <f t="shared" si="210"/>
        <v>$H$6761</v>
      </c>
      <c r="D6734" s="9" t="str">
        <f t="shared" si="211"/>
        <v>H6761</v>
      </c>
      <c r="F6734">
        <v>134860</v>
      </c>
      <c r="G6734" s="1" t="str">
        <f>_xll.BDS("SPX Index","CHAIN_TICKERS", "CHAIN_STRIKE_PX_OVRD",F6734, "CHAIN_PUT_CALL_TYPE_OVRD=P", "CHAIN_PERIODICITY_OVRD=M")</f>
        <v>SPX US 11/20/15 P2700</v>
      </c>
    </row>
    <row r="6735" spans="1:7" x14ac:dyDescent="0.25">
      <c r="A6735">
        <v>0</v>
      </c>
      <c r="B6735" s="9">
        <v>2.4383561643835615E-6</v>
      </c>
      <c r="C6735" s="9" t="str">
        <f t="shared" si="210"/>
        <v>$H$6762</v>
      </c>
      <c r="D6735" s="9" t="str">
        <f t="shared" si="211"/>
        <v>H6762</v>
      </c>
      <c r="F6735">
        <v>134880</v>
      </c>
      <c r="G6735" s="1" t="str">
        <f>_xll.BDS("SPX Index","CHAIN_TICKERS", "CHAIN_STRIKE_PX_OVRD",F6735, "CHAIN_PUT_CALL_TYPE_OVRD=P", "CHAIN_PERIODICITY_OVRD=M")</f>
        <v>SPX US 11/20/15 P2700</v>
      </c>
    </row>
    <row r="6736" spans="1:7" x14ac:dyDescent="0.25">
      <c r="A6736">
        <v>0</v>
      </c>
      <c r="B6736" s="9">
        <v>2.7123287671232879E-6</v>
      </c>
      <c r="C6736" s="9" t="str">
        <f t="shared" si="210"/>
        <v>$H$6763</v>
      </c>
      <c r="D6736" s="9" t="str">
        <f t="shared" si="211"/>
        <v>H6763</v>
      </c>
      <c r="F6736">
        <v>134900</v>
      </c>
      <c r="G6736" s="1" t="str">
        <f>_xll.BDS("SPX Index","CHAIN_TICKERS", "CHAIN_STRIKE_PX_OVRD",F6736, "CHAIN_PUT_CALL_TYPE_OVRD=P", "CHAIN_PERIODICITY_OVRD=M")</f>
        <v>SPX US 11/20/15 P2700</v>
      </c>
    </row>
    <row r="6737" spans="1:7" x14ac:dyDescent="0.25">
      <c r="A6737">
        <v>0</v>
      </c>
      <c r="B6737" s="9">
        <v>2.7123287671232879E-6</v>
      </c>
      <c r="C6737" s="9" t="str">
        <f t="shared" si="210"/>
        <v>$H$6764</v>
      </c>
      <c r="D6737" s="9" t="str">
        <f t="shared" si="211"/>
        <v>H6764</v>
      </c>
      <c r="F6737">
        <v>134920</v>
      </c>
      <c r="G6737" s="1" t="str">
        <f>_xll.BDS("SPX Index","CHAIN_TICKERS", "CHAIN_STRIKE_PX_OVRD",F6737, "CHAIN_PUT_CALL_TYPE_OVRD=P", "CHAIN_PERIODICITY_OVRD=M")</f>
        <v>SPX US 11/20/15 P2700</v>
      </c>
    </row>
    <row r="6738" spans="1:7" x14ac:dyDescent="0.25">
      <c r="A6738">
        <v>0</v>
      </c>
      <c r="B6738" s="9">
        <v>2.7123287671232879E-6</v>
      </c>
      <c r="C6738" s="9" t="str">
        <f t="shared" si="210"/>
        <v>$H$6765</v>
      </c>
      <c r="D6738" s="9" t="str">
        <f t="shared" si="211"/>
        <v>H6765</v>
      </c>
      <c r="F6738">
        <v>134940</v>
      </c>
      <c r="G6738" s="1" t="str">
        <f>_xll.BDS("SPX Index","CHAIN_TICKERS", "CHAIN_STRIKE_PX_OVRD",F6738, "CHAIN_PUT_CALL_TYPE_OVRD=P", "CHAIN_PERIODICITY_OVRD=M")</f>
        <v>SPX US 11/20/15 P2700</v>
      </c>
    </row>
    <row r="6739" spans="1:7" x14ac:dyDescent="0.25">
      <c r="A6739">
        <v>0</v>
      </c>
      <c r="B6739" s="9">
        <v>2.4383561643835615E-6</v>
      </c>
      <c r="C6739" s="9" t="str">
        <f t="shared" si="210"/>
        <v>$H$6766</v>
      </c>
      <c r="D6739" s="9" t="str">
        <f t="shared" si="211"/>
        <v>H6766</v>
      </c>
      <c r="F6739">
        <v>134960</v>
      </c>
      <c r="G6739" s="1" t="str">
        <f>_xll.BDS("SPX Index","CHAIN_TICKERS", "CHAIN_STRIKE_PX_OVRD",F6739, "CHAIN_PUT_CALL_TYPE_OVRD=P", "CHAIN_PERIODICITY_OVRD=M")</f>
        <v>SPX US 11/20/15 P2700</v>
      </c>
    </row>
    <row r="6740" spans="1:7" x14ac:dyDescent="0.25">
      <c r="A6740">
        <v>0</v>
      </c>
      <c r="B6740" s="9">
        <v>2.5753424657534247E-6</v>
      </c>
      <c r="C6740" s="9" t="str">
        <f t="shared" si="210"/>
        <v>$H$6767</v>
      </c>
      <c r="D6740" s="9" t="str">
        <f t="shared" si="211"/>
        <v>H6767</v>
      </c>
      <c r="F6740">
        <v>134980</v>
      </c>
      <c r="G6740" s="1" t="str">
        <f>_xll.BDS("SPX Index","CHAIN_TICKERS", "CHAIN_STRIKE_PX_OVRD",F6740, "CHAIN_PUT_CALL_TYPE_OVRD=P", "CHAIN_PERIODICITY_OVRD=M")</f>
        <v>SPX US 11/20/15 P2700</v>
      </c>
    </row>
    <row r="6741" spans="1:7" x14ac:dyDescent="0.25">
      <c r="A6741">
        <v>0</v>
      </c>
      <c r="B6741" s="9">
        <v>2.5753424657534247E-6</v>
      </c>
      <c r="C6741" s="9" t="str">
        <f t="shared" si="210"/>
        <v>$H$6768</v>
      </c>
      <c r="D6741" s="9" t="str">
        <f t="shared" si="211"/>
        <v>H6768</v>
      </c>
      <c r="F6741">
        <v>135000</v>
      </c>
      <c r="G6741" s="1" t="str">
        <f>_xll.BDS("SPX Index","CHAIN_TICKERS", "CHAIN_STRIKE_PX_OVRD",F6741, "CHAIN_PUT_CALL_TYPE_OVRD=P", "CHAIN_PERIODICITY_OVRD=M")</f>
        <v>SPX US 11/20/15 P2700</v>
      </c>
    </row>
    <row r="6742" spans="1:7" x14ac:dyDescent="0.25">
      <c r="A6742">
        <v>0</v>
      </c>
      <c r="B6742" s="9">
        <v>2.4383561643835615E-6</v>
      </c>
      <c r="C6742" s="9" t="str">
        <f t="shared" si="210"/>
        <v>$H$6769</v>
      </c>
      <c r="D6742" s="9" t="str">
        <f t="shared" si="211"/>
        <v>H6769</v>
      </c>
      <c r="F6742">
        <v>135020</v>
      </c>
      <c r="G6742" s="1" t="str">
        <f>_xll.BDS("SPX Index","CHAIN_TICKERS", "CHAIN_STRIKE_PX_OVRD",F6742, "CHAIN_PUT_CALL_TYPE_OVRD=P", "CHAIN_PERIODICITY_OVRD=M")</f>
        <v>SPX US 11/20/15 P2700</v>
      </c>
    </row>
    <row r="6743" spans="1:7" x14ac:dyDescent="0.25">
      <c r="A6743">
        <v>0</v>
      </c>
      <c r="B6743" s="9">
        <v>2.5753424657534247E-6</v>
      </c>
      <c r="C6743" s="9" t="str">
        <f t="shared" si="210"/>
        <v>$H$6770</v>
      </c>
      <c r="D6743" s="9" t="str">
        <f t="shared" si="211"/>
        <v>H6770</v>
      </c>
      <c r="F6743">
        <v>135040</v>
      </c>
      <c r="G6743" s="1" t="str">
        <f>_xll.BDS("SPX Index","CHAIN_TICKERS", "CHAIN_STRIKE_PX_OVRD",F6743, "CHAIN_PUT_CALL_TYPE_OVRD=P", "CHAIN_PERIODICITY_OVRD=M")</f>
        <v>SPX US 11/20/15 P2700</v>
      </c>
    </row>
    <row r="6744" spans="1:7" x14ac:dyDescent="0.25">
      <c r="A6744">
        <v>0</v>
      </c>
      <c r="B6744" s="9">
        <v>2.3013698630136988E-6</v>
      </c>
      <c r="C6744" s="9" t="str">
        <f t="shared" si="210"/>
        <v>$H$6771</v>
      </c>
      <c r="D6744" s="9" t="str">
        <f t="shared" si="211"/>
        <v>H6771</v>
      </c>
      <c r="F6744">
        <v>135060</v>
      </c>
      <c r="G6744" s="1" t="str">
        <f>_xll.BDS("SPX Index","CHAIN_TICKERS", "CHAIN_STRIKE_PX_OVRD",F6744, "CHAIN_PUT_CALL_TYPE_OVRD=P", "CHAIN_PERIODICITY_OVRD=M")</f>
        <v>SPX US 11/20/15 P2700</v>
      </c>
    </row>
    <row r="6745" spans="1:7" x14ac:dyDescent="0.25">
      <c r="A6745">
        <v>0</v>
      </c>
      <c r="B6745" s="9">
        <v>2.0273972602739725E-6</v>
      </c>
      <c r="C6745" s="9" t="str">
        <f t="shared" si="210"/>
        <v>$H$6772</v>
      </c>
      <c r="D6745" s="9" t="str">
        <f t="shared" si="211"/>
        <v>H6772</v>
      </c>
      <c r="F6745">
        <v>135080</v>
      </c>
      <c r="G6745" s="1" t="str">
        <f>_xll.BDS("SPX Index","CHAIN_TICKERS", "CHAIN_STRIKE_PX_OVRD",F6745, "CHAIN_PUT_CALL_TYPE_OVRD=P", "CHAIN_PERIODICITY_OVRD=M")</f>
        <v>SPX US 11/20/15 P2700</v>
      </c>
    </row>
    <row r="6746" spans="1:7" x14ac:dyDescent="0.25">
      <c r="A6746">
        <v>0</v>
      </c>
      <c r="B6746" s="9">
        <v>1.5342465753424657E-6</v>
      </c>
      <c r="C6746" s="9" t="str">
        <f t="shared" si="210"/>
        <v>$H$6773</v>
      </c>
      <c r="D6746" s="9" t="str">
        <f t="shared" si="211"/>
        <v>H6773</v>
      </c>
      <c r="F6746">
        <v>135100</v>
      </c>
      <c r="G6746" s="1" t="str">
        <f>_xll.BDS("SPX Index","CHAIN_TICKERS", "CHAIN_STRIKE_PX_OVRD",F6746, "CHAIN_PUT_CALL_TYPE_OVRD=P", "CHAIN_PERIODICITY_OVRD=M")</f>
        <v>SPX US 11/20/15 P2700</v>
      </c>
    </row>
    <row r="6747" spans="1:7" x14ac:dyDescent="0.25">
      <c r="A6747">
        <v>0</v>
      </c>
      <c r="B6747" s="9">
        <v>1.8630136986301372E-6</v>
      </c>
      <c r="C6747" s="9" t="str">
        <f t="shared" si="210"/>
        <v>$H$6774</v>
      </c>
      <c r="D6747" s="9" t="str">
        <f t="shared" si="211"/>
        <v>H6774</v>
      </c>
      <c r="F6747">
        <v>135120</v>
      </c>
      <c r="G6747" s="1" t="str">
        <f>_xll.BDS("SPX Index","CHAIN_TICKERS", "CHAIN_STRIKE_PX_OVRD",F6747, "CHAIN_PUT_CALL_TYPE_OVRD=P", "CHAIN_PERIODICITY_OVRD=M")</f>
        <v>SPX US 11/20/15 P2700</v>
      </c>
    </row>
    <row r="6748" spans="1:7" x14ac:dyDescent="0.25">
      <c r="A6748">
        <v>1</v>
      </c>
      <c r="B6748" s="9">
        <v>1.8630136986301372E-6</v>
      </c>
      <c r="C6748" s="9" t="str">
        <f t="shared" si="210"/>
        <v>$H$6775</v>
      </c>
      <c r="D6748" s="9" t="str">
        <f t="shared" si="211"/>
        <v>H6775</v>
      </c>
      <c r="F6748">
        <v>135140</v>
      </c>
      <c r="G6748" s="1" t="str">
        <f>_xll.BDS("SPX Index","CHAIN_TICKERS", "CHAIN_STRIKE_PX_OVRD",F6748, "CHAIN_PUT_CALL_TYPE_OVRD=P", "CHAIN_PERIODICITY_OVRD=M")</f>
        <v>SPX US 11/20/15 P2700</v>
      </c>
    </row>
    <row r="6749" spans="1:7" x14ac:dyDescent="0.25">
      <c r="A6749">
        <v>0</v>
      </c>
      <c r="B6749" s="9">
        <v>1.8630136986301372E-6</v>
      </c>
      <c r="C6749" s="9" t="str">
        <f t="shared" si="210"/>
        <v>$H$6776</v>
      </c>
      <c r="D6749" s="9" t="str">
        <f t="shared" si="211"/>
        <v>H6776</v>
      </c>
      <c r="F6749">
        <v>135160</v>
      </c>
      <c r="G6749" s="1" t="str">
        <f>_xll.BDS("SPX Index","CHAIN_TICKERS", "CHAIN_STRIKE_PX_OVRD",F6749, "CHAIN_PUT_CALL_TYPE_OVRD=P", "CHAIN_PERIODICITY_OVRD=M")</f>
        <v>SPX US 11/20/15 P2700</v>
      </c>
    </row>
    <row r="6750" spans="1:7" x14ac:dyDescent="0.25">
      <c r="A6750">
        <v>0</v>
      </c>
      <c r="B6750" s="9">
        <v>1.726027397260274E-6</v>
      </c>
      <c r="C6750" s="9" t="str">
        <f t="shared" si="210"/>
        <v>$H$6777</v>
      </c>
      <c r="D6750" s="9" t="str">
        <f t="shared" si="211"/>
        <v>H6777</v>
      </c>
      <c r="F6750">
        <v>135180</v>
      </c>
      <c r="G6750" s="1" t="str">
        <f>_xll.BDS("SPX Index","CHAIN_TICKERS", "CHAIN_STRIKE_PX_OVRD",F6750, "CHAIN_PUT_CALL_TYPE_OVRD=P", "CHAIN_PERIODICITY_OVRD=M")</f>
        <v>SPX US 11/20/15 P2700</v>
      </c>
    </row>
    <row r="6751" spans="1:7" x14ac:dyDescent="0.25">
      <c r="A6751">
        <v>0</v>
      </c>
      <c r="B6751" s="9">
        <v>2.0273972602739725E-6</v>
      </c>
      <c r="C6751" s="9" t="str">
        <f t="shared" si="210"/>
        <v>$H$6778</v>
      </c>
      <c r="D6751" s="9" t="str">
        <f t="shared" si="211"/>
        <v>H6778</v>
      </c>
      <c r="F6751">
        <v>135200</v>
      </c>
      <c r="G6751" s="1" t="str">
        <f>_xll.BDS("SPX Index","CHAIN_TICKERS", "CHAIN_STRIKE_PX_OVRD",F6751, "CHAIN_PUT_CALL_TYPE_OVRD=P", "CHAIN_PERIODICITY_OVRD=M")</f>
        <v>SPX US 11/20/15 P2700</v>
      </c>
    </row>
    <row r="6752" spans="1:7" x14ac:dyDescent="0.25">
      <c r="A6752">
        <v>0</v>
      </c>
      <c r="B6752" s="9">
        <v>2.4383561643835615E-6</v>
      </c>
      <c r="C6752" s="9" t="str">
        <f t="shared" si="210"/>
        <v>$H$6779</v>
      </c>
      <c r="D6752" s="9" t="str">
        <f t="shared" si="211"/>
        <v>H6779</v>
      </c>
      <c r="F6752">
        <v>135220</v>
      </c>
      <c r="G6752" s="1" t="str">
        <f>_xll.BDS("SPX Index","CHAIN_TICKERS", "CHAIN_STRIKE_PX_OVRD",F6752, "CHAIN_PUT_CALL_TYPE_OVRD=P", "CHAIN_PERIODICITY_OVRD=M")</f>
        <v>SPX US 11/20/15 P2700</v>
      </c>
    </row>
    <row r="6753" spans="1:7" x14ac:dyDescent="0.25">
      <c r="A6753">
        <v>0</v>
      </c>
      <c r="B6753" s="9">
        <v>2.0273972602739725E-6</v>
      </c>
      <c r="C6753" s="9" t="str">
        <f t="shared" si="210"/>
        <v>$H$6780</v>
      </c>
      <c r="D6753" s="9" t="str">
        <f t="shared" si="211"/>
        <v>H6780</v>
      </c>
      <c r="F6753">
        <v>135240</v>
      </c>
      <c r="G6753" s="1" t="str">
        <f>_xll.BDS("SPX Index","CHAIN_TICKERS", "CHAIN_STRIKE_PX_OVRD",F6753, "CHAIN_PUT_CALL_TYPE_OVRD=P", "CHAIN_PERIODICITY_OVRD=M")</f>
        <v>SPX US 11/20/15 P2700</v>
      </c>
    </row>
    <row r="6754" spans="1:7" x14ac:dyDescent="0.25">
      <c r="A6754">
        <v>0</v>
      </c>
      <c r="B6754" s="9">
        <v>1.3150684931506849E-6</v>
      </c>
      <c r="C6754" s="9" t="str">
        <f t="shared" si="210"/>
        <v>$H$6781</v>
      </c>
      <c r="D6754" s="9" t="str">
        <f t="shared" si="211"/>
        <v>H6781</v>
      </c>
      <c r="F6754">
        <v>135260</v>
      </c>
      <c r="G6754" s="1" t="str">
        <f>_xll.BDS("SPX Index","CHAIN_TICKERS", "CHAIN_STRIKE_PX_OVRD",F6754, "CHAIN_PUT_CALL_TYPE_OVRD=P", "CHAIN_PERIODICITY_OVRD=M")</f>
        <v>SPX US 11/20/15 P2700</v>
      </c>
    </row>
    <row r="6755" spans="1:7" x14ac:dyDescent="0.25">
      <c r="A6755">
        <v>0</v>
      </c>
      <c r="B6755" s="9">
        <v>2.4383561643835615E-6</v>
      </c>
      <c r="C6755" s="9" t="str">
        <f t="shared" si="210"/>
        <v>$H$6782</v>
      </c>
      <c r="D6755" s="9" t="str">
        <f t="shared" si="211"/>
        <v>H6782</v>
      </c>
      <c r="F6755">
        <v>135280</v>
      </c>
      <c r="G6755" s="1" t="str">
        <f>_xll.BDS("SPX Index","CHAIN_TICKERS", "CHAIN_STRIKE_PX_OVRD",F6755, "CHAIN_PUT_CALL_TYPE_OVRD=P", "CHAIN_PERIODICITY_OVRD=M")</f>
        <v>SPX US 11/20/15 P2700</v>
      </c>
    </row>
    <row r="6756" spans="1:7" x14ac:dyDescent="0.25">
      <c r="A6756">
        <v>0</v>
      </c>
      <c r="B6756" s="9">
        <v>1.589041095890411E-6</v>
      </c>
      <c r="C6756" s="9" t="str">
        <f t="shared" si="210"/>
        <v>$H$6783</v>
      </c>
      <c r="D6756" s="9" t="str">
        <f t="shared" si="211"/>
        <v>H6783</v>
      </c>
      <c r="F6756">
        <v>135300</v>
      </c>
      <c r="G6756" s="1" t="str">
        <f>_xll.BDS("SPX Index","CHAIN_TICKERS", "CHAIN_STRIKE_PX_OVRD",F6756, "CHAIN_PUT_CALL_TYPE_OVRD=P", "CHAIN_PERIODICITY_OVRD=M")</f>
        <v>SPX US 11/20/15 P2700</v>
      </c>
    </row>
    <row r="6757" spans="1:7" x14ac:dyDescent="0.25">
      <c r="A6757">
        <v>0</v>
      </c>
      <c r="B6757" s="9">
        <v>1.726027397260274E-6</v>
      </c>
      <c r="C6757" s="9" t="str">
        <f t="shared" si="210"/>
        <v>$H$6784</v>
      </c>
      <c r="D6757" s="9" t="str">
        <f t="shared" si="211"/>
        <v>H6784</v>
      </c>
      <c r="F6757">
        <v>135320</v>
      </c>
      <c r="G6757" s="1" t="str">
        <f>_xll.BDS("SPX Index","CHAIN_TICKERS", "CHAIN_STRIKE_PX_OVRD",F6757, "CHAIN_PUT_CALL_TYPE_OVRD=P", "CHAIN_PERIODICITY_OVRD=M")</f>
        <v>SPX US 11/20/15 P2700</v>
      </c>
    </row>
    <row r="6758" spans="1:7" x14ac:dyDescent="0.25">
      <c r="A6758">
        <v>0</v>
      </c>
      <c r="B6758" s="9">
        <v>1.726027397260274E-6</v>
      </c>
      <c r="C6758" s="9" t="str">
        <f t="shared" si="210"/>
        <v>$H$6785</v>
      </c>
      <c r="D6758" s="9" t="str">
        <f t="shared" si="211"/>
        <v>H6785</v>
      </c>
      <c r="F6758">
        <v>135340</v>
      </c>
      <c r="G6758" s="1" t="str">
        <f>_xll.BDS("SPX Index","CHAIN_TICKERS", "CHAIN_STRIKE_PX_OVRD",F6758, "CHAIN_PUT_CALL_TYPE_OVRD=P", "CHAIN_PERIODICITY_OVRD=M")</f>
        <v>SPX US 11/20/15 P2700</v>
      </c>
    </row>
    <row r="6759" spans="1:7" x14ac:dyDescent="0.25">
      <c r="A6759">
        <v>0</v>
      </c>
      <c r="B6759" s="9">
        <v>1.589041095890411E-6</v>
      </c>
      <c r="C6759" s="9" t="str">
        <f t="shared" si="210"/>
        <v>$H$6786</v>
      </c>
      <c r="D6759" s="9" t="str">
        <f t="shared" si="211"/>
        <v>H6786</v>
      </c>
      <c r="F6759">
        <v>135360</v>
      </c>
      <c r="G6759" s="1" t="str">
        <f>_xll.BDS("SPX Index","CHAIN_TICKERS", "CHAIN_STRIKE_PX_OVRD",F6759, "CHAIN_PUT_CALL_TYPE_OVRD=P", "CHAIN_PERIODICITY_OVRD=M")</f>
        <v>SPX US 11/20/15 P2700</v>
      </c>
    </row>
    <row r="6760" spans="1:7" x14ac:dyDescent="0.25">
      <c r="A6760">
        <v>0</v>
      </c>
      <c r="B6760" s="9">
        <v>1.726027397260274E-6</v>
      </c>
      <c r="C6760" s="9" t="str">
        <f t="shared" si="210"/>
        <v>$H$6787</v>
      </c>
      <c r="D6760" s="9" t="str">
        <f t="shared" si="211"/>
        <v>H6787</v>
      </c>
      <c r="F6760">
        <v>135380</v>
      </c>
      <c r="G6760" s="1" t="str">
        <f>_xll.BDS("SPX Index","CHAIN_TICKERS", "CHAIN_STRIKE_PX_OVRD",F6760, "CHAIN_PUT_CALL_TYPE_OVRD=P", "CHAIN_PERIODICITY_OVRD=M")</f>
        <v>SPX US 11/20/15 P2700</v>
      </c>
    </row>
    <row r="6761" spans="1:7" x14ac:dyDescent="0.25">
      <c r="A6761">
        <v>0</v>
      </c>
      <c r="B6761" s="9">
        <v>1.8630136986301372E-6</v>
      </c>
      <c r="C6761" s="9" t="str">
        <f t="shared" si="210"/>
        <v>$H$6788</v>
      </c>
      <c r="D6761" s="9" t="str">
        <f t="shared" si="211"/>
        <v>H6788</v>
      </c>
      <c r="F6761">
        <v>135400</v>
      </c>
      <c r="G6761" s="1" t="str">
        <f>_xll.BDS("SPX Index","CHAIN_TICKERS", "CHAIN_STRIKE_PX_OVRD",F6761, "CHAIN_PUT_CALL_TYPE_OVRD=P", "CHAIN_PERIODICITY_OVRD=M")</f>
        <v>SPX US 11/20/15 P2700</v>
      </c>
    </row>
    <row r="6762" spans="1:7" x14ac:dyDescent="0.25">
      <c r="A6762">
        <v>0</v>
      </c>
      <c r="B6762" s="9">
        <v>1.726027397260274E-6</v>
      </c>
      <c r="C6762" s="9" t="str">
        <f t="shared" si="210"/>
        <v>$H$6789</v>
      </c>
      <c r="D6762" s="9" t="str">
        <f t="shared" si="211"/>
        <v>H6789</v>
      </c>
      <c r="F6762">
        <v>135420</v>
      </c>
      <c r="G6762" s="1" t="str">
        <f>_xll.BDS("SPX Index","CHAIN_TICKERS", "CHAIN_STRIKE_PX_OVRD",F6762, "CHAIN_PUT_CALL_TYPE_OVRD=P", "CHAIN_PERIODICITY_OVRD=M")</f>
        <v>SPX US 11/20/15 P2700</v>
      </c>
    </row>
    <row r="6763" spans="1:7" x14ac:dyDescent="0.25">
      <c r="A6763">
        <v>0</v>
      </c>
      <c r="B6763" s="9">
        <v>1.726027397260274E-6</v>
      </c>
      <c r="C6763" s="9" t="str">
        <f t="shared" si="210"/>
        <v>$H$6790</v>
      </c>
      <c r="D6763" s="9" t="str">
        <f t="shared" si="211"/>
        <v>H6790</v>
      </c>
      <c r="F6763">
        <v>135440</v>
      </c>
      <c r="G6763" s="1" t="str">
        <f>_xll.BDS("SPX Index","CHAIN_TICKERS", "CHAIN_STRIKE_PX_OVRD",F6763, "CHAIN_PUT_CALL_TYPE_OVRD=P", "CHAIN_PERIODICITY_OVRD=M")</f>
        <v>SPX US 11/20/15 P2700</v>
      </c>
    </row>
    <row r="6764" spans="1:7" x14ac:dyDescent="0.25">
      <c r="A6764">
        <v>0</v>
      </c>
      <c r="B6764" s="9">
        <v>1.589041095890411E-6</v>
      </c>
      <c r="C6764" s="9" t="str">
        <f t="shared" si="210"/>
        <v>$H$6791</v>
      </c>
      <c r="D6764" s="9" t="str">
        <f t="shared" si="211"/>
        <v>H6791</v>
      </c>
      <c r="F6764">
        <v>135460</v>
      </c>
      <c r="G6764" s="1" t="str">
        <f>_xll.BDS("SPX Index","CHAIN_TICKERS", "CHAIN_STRIKE_PX_OVRD",F6764, "CHAIN_PUT_CALL_TYPE_OVRD=P", "CHAIN_PERIODICITY_OVRD=M")</f>
        <v>SPX US 11/20/15 P2700</v>
      </c>
    </row>
    <row r="6765" spans="1:7" x14ac:dyDescent="0.25">
      <c r="A6765">
        <v>0</v>
      </c>
      <c r="B6765" s="9">
        <v>1.4520547945205479E-6</v>
      </c>
      <c r="C6765" s="9" t="str">
        <f t="shared" si="210"/>
        <v>$H$6792</v>
      </c>
      <c r="D6765" s="9" t="str">
        <f t="shared" si="211"/>
        <v>H6792</v>
      </c>
      <c r="F6765">
        <v>135480</v>
      </c>
      <c r="G6765" s="1" t="str">
        <f>_xll.BDS("SPX Index","CHAIN_TICKERS", "CHAIN_STRIKE_PX_OVRD",F6765, "CHAIN_PUT_CALL_TYPE_OVRD=P", "CHAIN_PERIODICITY_OVRD=M")</f>
        <v>SPX US 11/20/15 P2700</v>
      </c>
    </row>
    <row r="6766" spans="1:7" x14ac:dyDescent="0.25">
      <c r="A6766">
        <v>0</v>
      </c>
      <c r="B6766" s="9">
        <v>1.4520547945205479E-6</v>
      </c>
      <c r="C6766" s="9" t="str">
        <f t="shared" si="210"/>
        <v>$H$6793</v>
      </c>
      <c r="D6766" s="9" t="str">
        <f t="shared" si="211"/>
        <v>H6793</v>
      </c>
      <c r="F6766">
        <v>135500</v>
      </c>
      <c r="G6766" s="1" t="str">
        <f>_xll.BDS("SPX Index","CHAIN_TICKERS", "CHAIN_STRIKE_PX_OVRD",F6766, "CHAIN_PUT_CALL_TYPE_OVRD=P", "CHAIN_PERIODICITY_OVRD=M")</f>
        <v>SPX US 11/20/15 P2700</v>
      </c>
    </row>
    <row r="6767" spans="1:7" x14ac:dyDescent="0.25">
      <c r="A6767">
        <v>1</v>
      </c>
      <c r="B6767" s="9">
        <v>1.4520547945205479E-6</v>
      </c>
      <c r="C6767" s="9" t="str">
        <f t="shared" si="210"/>
        <v>$H$6794</v>
      </c>
      <c r="D6767" s="9" t="str">
        <f t="shared" si="211"/>
        <v>H6794</v>
      </c>
      <c r="F6767">
        <v>135520</v>
      </c>
      <c r="G6767" s="1" t="str">
        <f>_xll.BDS("SPX Index","CHAIN_TICKERS", "CHAIN_STRIKE_PX_OVRD",F6767, "CHAIN_PUT_CALL_TYPE_OVRD=P", "CHAIN_PERIODICITY_OVRD=M")</f>
        <v>SPX US 11/20/15 P2700</v>
      </c>
    </row>
    <row r="6768" spans="1:7" x14ac:dyDescent="0.25">
      <c r="A6768">
        <v>0</v>
      </c>
      <c r="B6768" s="9">
        <v>1.3150684931506849E-6</v>
      </c>
      <c r="C6768" s="9" t="str">
        <f t="shared" si="210"/>
        <v>$H$6795</v>
      </c>
      <c r="D6768" s="9" t="str">
        <f t="shared" si="211"/>
        <v>H6795</v>
      </c>
      <c r="F6768">
        <v>135540</v>
      </c>
      <c r="G6768" s="1" t="str">
        <f>_xll.BDS("SPX Index","CHAIN_TICKERS", "CHAIN_STRIKE_PX_OVRD",F6768, "CHAIN_PUT_CALL_TYPE_OVRD=P", "CHAIN_PERIODICITY_OVRD=M")</f>
        <v>SPX US 11/20/15 P2700</v>
      </c>
    </row>
    <row r="6769" spans="1:7" x14ac:dyDescent="0.25">
      <c r="A6769">
        <v>0</v>
      </c>
      <c r="B6769" s="9">
        <v>1.3150684931506849E-6</v>
      </c>
      <c r="C6769" s="9" t="str">
        <f t="shared" si="210"/>
        <v>$H$6796</v>
      </c>
      <c r="D6769" s="9" t="str">
        <f t="shared" si="211"/>
        <v>H6796</v>
      </c>
      <c r="F6769">
        <v>135560</v>
      </c>
      <c r="G6769" s="1" t="str">
        <f>_xll.BDS("SPX Index","CHAIN_TICKERS", "CHAIN_STRIKE_PX_OVRD",F6769, "CHAIN_PUT_CALL_TYPE_OVRD=P", "CHAIN_PERIODICITY_OVRD=M")</f>
        <v>SPX US 11/20/15 P2700</v>
      </c>
    </row>
    <row r="6770" spans="1:7" x14ac:dyDescent="0.25">
      <c r="A6770">
        <v>0</v>
      </c>
      <c r="B6770" s="9">
        <v>1.3150684931506849E-6</v>
      </c>
      <c r="C6770" s="9" t="str">
        <f t="shared" si="210"/>
        <v>$H$6797</v>
      </c>
      <c r="D6770" s="9" t="str">
        <f t="shared" si="211"/>
        <v>H6797</v>
      </c>
      <c r="F6770">
        <v>135580</v>
      </c>
      <c r="G6770" s="1" t="str">
        <f>_xll.BDS("SPX Index","CHAIN_TICKERS", "CHAIN_STRIKE_PX_OVRD",F6770, "CHAIN_PUT_CALL_TYPE_OVRD=P", "CHAIN_PERIODICITY_OVRD=M")</f>
        <v>SPX US 11/20/15 P2700</v>
      </c>
    </row>
    <row r="6771" spans="1:7" x14ac:dyDescent="0.25">
      <c r="A6771">
        <v>0</v>
      </c>
      <c r="B6771" s="9">
        <v>1.4520547945205479E-6</v>
      </c>
      <c r="C6771" s="9" t="str">
        <f t="shared" si="210"/>
        <v>$H$6798</v>
      </c>
      <c r="D6771" s="9" t="str">
        <f t="shared" si="211"/>
        <v>H6798</v>
      </c>
      <c r="F6771">
        <v>135600</v>
      </c>
      <c r="G6771" s="1" t="str">
        <f>_xll.BDS("SPX Index","CHAIN_TICKERS", "CHAIN_STRIKE_PX_OVRD",F6771, "CHAIN_PUT_CALL_TYPE_OVRD=P", "CHAIN_PERIODICITY_OVRD=M")</f>
        <v>SPX US 11/20/15 P2700</v>
      </c>
    </row>
    <row r="6772" spans="1:7" x14ac:dyDescent="0.25">
      <c r="A6772">
        <v>0</v>
      </c>
      <c r="B6772" s="9">
        <v>1.4520547945205479E-6</v>
      </c>
      <c r="C6772" s="9" t="str">
        <f t="shared" si="210"/>
        <v>$H$6799</v>
      </c>
      <c r="D6772" s="9" t="str">
        <f t="shared" si="211"/>
        <v>H6799</v>
      </c>
      <c r="F6772">
        <v>135620</v>
      </c>
      <c r="G6772" s="1" t="str">
        <f>_xll.BDS("SPX Index","CHAIN_TICKERS", "CHAIN_STRIKE_PX_OVRD",F6772, "CHAIN_PUT_CALL_TYPE_OVRD=P", "CHAIN_PERIODICITY_OVRD=M")</f>
        <v>SPX US 11/20/15 P2700</v>
      </c>
    </row>
    <row r="6773" spans="1:7" x14ac:dyDescent="0.25">
      <c r="A6773">
        <v>0</v>
      </c>
      <c r="B6773" s="9">
        <v>1.4520547945205479E-6</v>
      </c>
      <c r="C6773" s="9" t="str">
        <f t="shared" si="210"/>
        <v>$H$6800</v>
      </c>
      <c r="D6773" s="9" t="str">
        <f t="shared" si="211"/>
        <v>H6800</v>
      </c>
      <c r="F6773">
        <v>135640</v>
      </c>
      <c r="G6773" s="1" t="str">
        <f>_xll.BDS("SPX Index","CHAIN_TICKERS", "CHAIN_STRIKE_PX_OVRD",F6773, "CHAIN_PUT_CALL_TYPE_OVRD=P", "CHAIN_PERIODICITY_OVRD=M")</f>
        <v>SPX US 11/20/15 P2700</v>
      </c>
    </row>
    <row r="6774" spans="1:7" x14ac:dyDescent="0.25">
      <c r="A6774">
        <v>0</v>
      </c>
      <c r="B6774" s="9">
        <v>1.4520547945205479E-6</v>
      </c>
      <c r="C6774" s="9" t="str">
        <f t="shared" si="210"/>
        <v>$H$6801</v>
      </c>
      <c r="D6774" s="9" t="str">
        <f t="shared" si="211"/>
        <v>H6801</v>
      </c>
      <c r="F6774">
        <v>135660</v>
      </c>
      <c r="G6774" s="1" t="str">
        <f>_xll.BDS("SPX Index","CHAIN_TICKERS", "CHAIN_STRIKE_PX_OVRD",F6774, "CHAIN_PUT_CALL_TYPE_OVRD=P", "CHAIN_PERIODICITY_OVRD=M")</f>
        <v>SPX US 11/20/15 P2700</v>
      </c>
    </row>
    <row r="6775" spans="1:7" x14ac:dyDescent="0.25">
      <c r="A6775">
        <v>0</v>
      </c>
      <c r="B6775" s="9">
        <v>1.3150684931506849E-6</v>
      </c>
      <c r="C6775" s="9" t="str">
        <f t="shared" si="210"/>
        <v>$H$6802</v>
      </c>
      <c r="D6775" s="9" t="str">
        <f t="shared" si="211"/>
        <v>H6802</v>
      </c>
      <c r="F6775">
        <v>135680</v>
      </c>
      <c r="G6775" s="1" t="str">
        <f>_xll.BDS("SPX Index","CHAIN_TICKERS", "CHAIN_STRIKE_PX_OVRD",F6775, "CHAIN_PUT_CALL_TYPE_OVRD=P", "CHAIN_PERIODICITY_OVRD=M")</f>
        <v>SPX US 11/20/15 P2700</v>
      </c>
    </row>
    <row r="6776" spans="1:7" x14ac:dyDescent="0.25">
      <c r="A6776">
        <v>0</v>
      </c>
      <c r="B6776" s="9">
        <v>1.4520547945205479E-6</v>
      </c>
      <c r="C6776" s="9" t="str">
        <f t="shared" si="210"/>
        <v>$H$6803</v>
      </c>
      <c r="D6776" s="9" t="str">
        <f t="shared" si="211"/>
        <v>H6803</v>
      </c>
      <c r="F6776">
        <v>135700</v>
      </c>
      <c r="G6776" s="1" t="str">
        <f>_xll.BDS("SPX Index","CHAIN_TICKERS", "CHAIN_STRIKE_PX_OVRD",F6776, "CHAIN_PUT_CALL_TYPE_OVRD=P", "CHAIN_PERIODICITY_OVRD=M")</f>
        <v>SPX US 11/20/15 P2700</v>
      </c>
    </row>
    <row r="6777" spans="1:7" x14ac:dyDescent="0.25">
      <c r="A6777">
        <v>0</v>
      </c>
      <c r="B6777" s="9">
        <v>1.0410958904109588E-6</v>
      </c>
      <c r="C6777" s="9" t="str">
        <f t="shared" si="210"/>
        <v>$H$6804</v>
      </c>
      <c r="D6777" s="9" t="str">
        <f t="shared" si="211"/>
        <v>H6804</v>
      </c>
      <c r="F6777">
        <v>135720</v>
      </c>
      <c r="G6777" s="1" t="str">
        <f>_xll.BDS("SPX Index","CHAIN_TICKERS", "CHAIN_STRIKE_PX_OVRD",F6777, "CHAIN_PUT_CALL_TYPE_OVRD=P", "CHAIN_PERIODICITY_OVRD=M")</f>
        <v>SPX US 11/20/15 P2700</v>
      </c>
    </row>
    <row r="6778" spans="1:7" x14ac:dyDescent="0.25">
      <c r="A6778">
        <v>0</v>
      </c>
      <c r="B6778" s="9">
        <v>1.3150684931506849E-6</v>
      </c>
      <c r="C6778" s="9" t="str">
        <f t="shared" si="210"/>
        <v>$H$6805</v>
      </c>
      <c r="D6778" s="9" t="str">
        <f t="shared" si="211"/>
        <v>H6805</v>
      </c>
      <c r="F6778">
        <v>135740</v>
      </c>
      <c r="G6778" s="1" t="str">
        <f>_xll.BDS("SPX Index","CHAIN_TICKERS", "CHAIN_STRIKE_PX_OVRD",F6778, "CHAIN_PUT_CALL_TYPE_OVRD=P", "CHAIN_PERIODICITY_OVRD=M")</f>
        <v>SPX US 11/20/15 P2700</v>
      </c>
    </row>
    <row r="6779" spans="1:7" x14ac:dyDescent="0.25">
      <c r="A6779">
        <v>0</v>
      </c>
      <c r="B6779" s="9">
        <v>9.0410958904109593E-7</v>
      </c>
      <c r="C6779" s="9" t="str">
        <f t="shared" si="210"/>
        <v>$H$6806</v>
      </c>
      <c r="D6779" s="9" t="str">
        <f t="shared" si="211"/>
        <v>H6806</v>
      </c>
      <c r="F6779">
        <v>135760</v>
      </c>
      <c r="G6779" s="1" t="str">
        <f>_xll.BDS("SPX Index","CHAIN_TICKERS", "CHAIN_STRIKE_PX_OVRD",F6779, "CHAIN_PUT_CALL_TYPE_OVRD=P", "CHAIN_PERIODICITY_OVRD=M")</f>
        <v>SPX US 11/20/15 P2700</v>
      </c>
    </row>
    <row r="6780" spans="1:7" x14ac:dyDescent="0.25">
      <c r="A6780">
        <v>0</v>
      </c>
      <c r="B6780" s="9">
        <v>8.2191780821917807E-7</v>
      </c>
      <c r="C6780" s="9" t="str">
        <f t="shared" si="210"/>
        <v>$H$6807</v>
      </c>
      <c r="D6780" s="9" t="str">
        <f t="shared" si="211"/>
        <v>H6807</v>
      </c>
      <c r="F6780">
        <v>135780</v>
      </c>
      <c r="G6780" s="1" t="str">
        <f>_xll.BDS("SPX Index","CHAIN_TICKERS", "CHAIN_STRIKE_PX_OVRD",F6780, "CHAIN_PUT_CALL_TYPE_OVRD=P", "CHAIN_PERIODICITY_OVRD=M")</f>
        <v>SPX US 11/20/15 P2700</v>
      </c>
    </row>
    <row r="6781" spans="1:7" x14ac:dyDescent="0.25">
      <c r="A6781">
        <v>0</v>
      </c>
      <c r="B6781" s="9">
        <v>1.1780821917808217E-6</v>
      </c>
      <c r="C6781" s="9" t="str">
        <f t="shared" si="210"/>
        <v>$H$6808</v>
      </c>
      <c r="D6781" s="9" t="str">
        <f t="shared" si="211"/>
        <v>H6808</v>
      </c>
      <c r="F6781">
        <v>135800</v>
      </c>
      <c r="G6781" s="1" t="str">
        <f>_xll.BDS("SPX Index","CHAIN_TICKERS", "CHAIN_STRIKE_PX_OVRD",F6781, "CHAIN_PUT_CALL_TYPE_OVRD=P", "CHAIN_PERIODICITY_OVRD=M")</f>
        <v>SPX US 11/20/15 P2700</v>
      </c>
    </row>
    <row r="6782" spans="1:7" x14ac:dyDescent="0.25">
      <c r="A6782">
        <v>0</v>
      </c>
      <c r="B6782" s="9">
        <v>1.0410958904109588E-6</v>
      </c>
      <c r="C6782" s="9" t="str">
        <f t="shared" si="210"/>
        <v>$H$6809</v>
      </c>
      <c r="D6782" s="9" t="str">
        <f t="shared" si="211"/>
        <v>H6809</v>
      </c>
      <c r="F6782">
        <v>135820</v>
      </c>
      <c r="G6782" s="1" t="str">
        <f>_xll.BDS("SPX Index","CHAIN_TICKERS", "CHAIN_STRIKE_PX_OVRD",F6782, "CHAIN_PUT_CALL_TYPE_OVRD=P", "CHAIN_PERIODICITY_OVRD=M")</f>
        <v>SPX US 11/20/15 P2700</v>
      </c>
    </row>
    <row r="6783" spans="1:7" x14ac:dyDescent="0.25">
      <c r="A6783">
        <v>0</v>
      </c>
      <c r="B6783" s="9">
        <v>1.1232876712328769E-6</v>
      </c>
      <c r="C6783" s="9" t="str">
        <f t="shared" si="210"/>
        <v>$H$6810</v>
      </c>
      <c r="D6783" s="9" t="str">
        <f t="shared" si="211"/>
        <v>H6810</v>
      </c>
      <c r="F6783">
        <v>135840</v>
      </c>
      <c r="G6783" s="1" t="str">
        <f>_xll.BDS("SPX Index","CHAIN_TICKERS", "CHAIN_STRIKE_PX_OVRD",F6783, "CHAIN_PUT_CALL_TYPE_OVRD=P", "CHAIN_PERIODICITY_OVRD=M")</f>
        <v>SPX US 11/20/15 P2700</v>
      </c>
    </row>
    <row r="6784" spans="1:7" x14ac:dyDescent="0.25">
      <c r="A6784">
        <v>0</v>
      </c>
      <c r="B6784" s="9">
        <v>1.0410958904109588E-6</v>
      </c>
      <c r="C6784" s="9" t="str">
        <f t="shared" si="210"/>
        <v>$H$6811</v>
      </c>
      <c r="D6784" s="9" t="str">
        <f t="shared" si="211"/>
        <v>H6811</v>
      </c>
      <c r="F6784">
        <v>135860</v>
      </c>
      <c r="G6784" s="1" t="str">
        <f>_xll.BDS("SPX Index","CHAIN_TICKERS", "CHAIN_STRIKE_PX_OVRD",F6784, "CHAIN_PUT_CALL_TYPE_OVRD=P", "CHAIN_PERIODICITY_OVRD=M")</f>
        <v>SPX US 11/20/15 P2700</v>
      </c>
    </row>
    <row r="6785" spans="1:7" x14ac:dyDescent="0.25">
      <c r="A6785">
        <v>0</v>
      </c>
      <c r="B6785" s="9">
        <v>1.0410958904109588E-6</v>
      </c>
      <c r="C6785" s="9" t="str">
        <f t="shared" si="210"/>
        <v>$H$6812</v>
      </c>
      <c r="D6785" s="9" t="str">
        <f t="shared" si="211"/>
        <v>H6812</v>
      </c>
      <c r="F6785">
        <v>135880</v>
      </c>
      <c r="G6785" s="1" t="str">
        <f>_xll.BDS("SPX Index","CHAIN_TICKERS", "CHAIN_STRIKE_PX_OVRD",F6785, "CHAIN_PUT_CALL_TYPE_OVRD=P", "CHAIN_PERIODICITY_OVRD=M")</f>
        <v>SPX US 11/20/15 P2700</v>
      </c>
    </row>
    <row r="6786" spans="1:7" x14ac:dyDescent="0.25">
      <c r="A6786">
        <v>0</v>
      </c>
      <c r="B6786" s="9">
        <v>1.1232876712328769E-6</v>
      </c>
      <c r="C6786" s="9" t="str">
        <f t="shared" si="210"/>
        <v>$H$6813</v>
      </c>
      <c r="D6786" s="9" t="str">
        <f t="shared" si="211"/>
        <v>H6813</v>
      </c>
      <c r="F6786">
        <v>135900</v>
      </c>
      <c r="G6786" s="1" t="str">
        <f>_xll.BDS("SPX Index","CHAIN_TICKERS", "CHAIN_STRIKE_PX_OVRD",F6786, "CHAIN_PUT_CALL_TYPE_OVRD=P", "CHAIN_PERIODICITY_OVRD=M")</f>
        <v>SPX US 11/20/15 P2700</v>
      </c>
    </row>
    <row r="6787" spans="1:7" x14ac:dyDescent="0.25">
      <c r="A6787">
        <v>3</v>
      </c>
      <c r="B6787" s="9">
        <v>7.6712328767123286E-7</v>
      </c>
      <c r="C6787" s="9" t="str">
        <f t="shared" si="210"/>
        <v>$H$6814</v>
      </c>
      <c r="D6787" s="9" t="str">
        <f t="shared" si="211"/>
        <v>H6814</v>
      </c>
      <c r="F6787">
        <v>135920</v>
      </c>
      <c r="G6787" s="1" t="str">
        <f>_xll.BDS("SPX Index","CHAIN_TICKERS", "CHAIN_STRIKE_PX_OVRD",F6787, "CHAIN_PUT_CALL_TYPE_OVRD=P", "CHAIN_PERIODICITY_OVRD=M")</f>
        <v>SPX US 11/20/15 P2700</v>
      </c>
    </row>
    <row r="6788" spans="1:7" x14ac:dyDescent="0.25">
      <c r="A6788">
        <v>0</v>
      </c>
      <c r="B6788" s="9">
        <v>9.0410958904109593E-7</v>
      </c>
      <c r="C6788" s="9" t="str">
        <f t="shared" ref="C6788:C6851" si="212">ADDRESS(ROW(B6788)+MATCH(1,B6788:B6814),8)</f>
        <v>$H$6815</v>
      </c>
      <c r="D6788" s="9" t="str">
        <f t="shared" ref="D6788:D6851" si="213">"H"&amp;(ROW(B6788)+MATCH(1,B6788:B6814))</f>
        <v>H6815</v>
      </c>
      <c r="F6788">
        <v>135940</v>
      </c>
      <c r="G6788" s="1" t="str">
        <f>_xll.BDS("SPX Index","CHAIN_TICKERS", "CHAIN_STRIKE_PX_OVRD",F6788, "CHAIN_PUT_CALL_TYPE_OVRD=P", "CHAIN_PERIODICITY_OVRD=M")</f>
        <v>SPX US 11/20/15 P2700</v>
      </c>
    </row>
    <row r="6789" spans="1:7" x14ac:dyDescent="0.25">
      <c r="A6789">
        <v>0</v>
      </c>
      <c r="B6789" s="9">
        <v>9.0410958904109593E-7</v>
      </c>
      <c r="C6789" s="9" t="str">
        <f t="shared" si="212"/>
        <v>$H$6816</v>
      </c>
      <c r="D6789" s="9" t="str">
        <f t="shared" si="213"/>
        <v>H6816</v>
      </c>
      <c r="F6789">
        <v>135960</v>
      </c>
      <c r="G6789" s="1" t="str">
        <f>_xll.BDS("SPX Index","CHAIN_TICKERS", "CHAIN_STRIKE_PX_OVRD",F6789, "CHAIN_PUT_CALL_TYPE_OVRD=P", "CHAIN_PERIODICITY_OVRD=M")</f>
        <v>SPX US 11/20/15 P2700</v>
      </c>
    </row>
    <row r="6790" spans="1:7" x14ac:dyDescent="0.25">
      <c r="A6790">
        <v>0</v>
      </c>
      <c r="B6790" s="9">
        <v>1.0410958904109588E-6</v>
      </c>
      <c r="C6790" s="9" t="str">
        <f t="shared" si="212"/>
        <v>$H$6817</v>
      </c>
      <c r="D6790" s="9" t="str">
        <f t="shared" si="213"/>
        <v>H6817</v>
      </c>
      <c r="F6790">
        <v>135980</v>
      </c>
      <c r="G6790" s="1" t="str">
        <f>_xll.BDS("SPX Index","CHAIN_TICKERS", "CHAIN_STRIKE_PX_OVRD",F6790, "CHAIN_PUT_CALL_TYPE_OVRD=P", "CHAIN_PERIODICITY_OVRD=M")</f>
        <v>SPX US 11/20/15 P2700</v>
      </c>
    </row>
    <row r="6791" spans="1:7" x14ac:dyDescent="0.25">
      <c r="A6791">
        <v>0</v>
      </c>
      <c r="B6791" s="9">
        <v>1.0410958904109588E-6</v>
      </c>
      <c r="C6791" s="9" t="str">
        <f t="shared" si="212"/>
        <v>$H$6818</v>
      </c>
      <c r="D6791" s="9" t="str">
        <f t="shared" si="213"/>
        <v>H6818</v>
      </c>
      <c r="F6791">
        <v>136000</v>
      </c>
      <c r="G6791" s="1" t="str">
        <f>_xll.BDS("SPX Index","CHAIN_TICKERS", "CHAIN_STRIKE_PX_OVRD",F6791, "CHAIN_PUT_CALL_TYPE_OVRD=P", "CHAIN_PERIODICITY_OVRD=M")</f>
        <v>SPX US 11/20/15 P2700</v>
      </c>
    </row>
    <row r="6792" spans="1:7" x14ac:dyDescent="0.25">
      <c r="A6792">
        <v>0</v>
      </c>
      <c r="B6792" s="9">
        <v>1.1780821917808217E-6</v>
      </c>
      <c r="C6792" s="9" t="str">
        <f t="shared" si="212"/>
        <v>$H$6819</v>
      </c>
      <c r="D6792" s="9" t="str">
        <f t="shared" si="213"/>
        <v>H6819</v>
      </c>
      <c r="F6792">
        <v>136020</v>
      </c>
      <c r="G6792" s="1" t="str">
        <f>_xll.BDS("SPX Index","CHAIN_TICKERS", "CHAIN_STRIKE_PX_OVRD",F6792, "CHAIN_PUT_CALL_TYPE_OVRD=P", "CHAIN_PERIODICITY_OVRD=M")</f>
        <v>SPX US 11/20/15 P2700</v>
      </c>
    </row>
    <row r="6793" spans="1:7" x14ac:dyDescent="0.25">
      <c r="A6793">
        <v>0</v>
      </c>
      <c r="B6793" s="9">
        <v>1.0410958904109588E-6</v>
      </c>
      <c r="C6793" s="9" t="str">
        <f t="shared" si="212"/>
        <v>$H$6820</v>
      </c>
      <c r="D6793" s="9" t="str">
        <f t="shared" si="213"/>
        <v>H6820</v>
      </c>
      <c r="F6793">
        <v>136040</v>
      </c>
      <c r="G6793" s="1" t="str">
        <f>_xll.BDS("SPX Index","CHAIN_TICKERS", "CHAIN_STRIKE_PX_OVRD",F6793, "CHAIN_PUT_CALL_TYPE_OVRD=P", "CHAIN_PERIODICITY_OVRD=M")</f>
        <v>SPX US 11/20/15 P2700</v>
      </c>
    </row>
    <row r="6794" spans="1:7" x14ac:dyDescent="0.25">
      <c r="A6794">
        <v>0</v>
      </c>
      <c r="B6794" s="9">
        <v>1.1780821917808217E-6</v>
      </c>
      <c r="C6794" s="9" t="str">
        <f t="shared" si="212"/>
        <v>$H$6821</v>
      </c>
      <c r="D6794" s="9" t="str">
        <f t="shared" si="213"/>
        <v>H6821</v>
      </c>
      <c r="F6794">
        <v>136060</v>
      </c>
      <c r="G6794" s="1" t="str">
        <f>_xll.BDS("SPX Index","CHAIN_TICKERS", "CHAIN_STRIKE_PX_OVRD",F6794, "CHAIN_PUT_CALL_TYPE_OVRD=P", "CHAIN_PERIODICITY_OVRD=M")</f>
        <v>SPX US 11/20/15 P2700</v>
      </c>
    </row>
    <row r="6795" spans="1:7" x14ac:dyDescent="0.25">
      <c r="A6795">
        <v>0</v>
      </c>
      <c r="B6795" s="9">
        <v>1.0410958904109588E-6</v>
      </c>
      <c r="C6795" s="9" t="str">
        <f t="shared" si="212"/>
        <v>$H$6822</v>
      </c>
      <c r="D6795" s="9" t="str">
        <f t="shared" si="213"/>
        <v>H6822</v>
      </c>
      <c r="F6795">
        <v>136080</v>
      </c>
      <c r="G6795" s="1" t="str">
        <f>_xll.BDS("SPX Index","CHAIN_TICKERS", "CHAIN_STRIKE_PX_OVRD",F6795, "CHAIN_PUT_CALL_TYPE_OVRD=P", "CHAIN_PERIODICITY_OVRD=M")</f>
        <v>SPX US 11/20/15 P2700</v>
      </c>
    </row>
    <row r="6796" spans="1:7" x14ac:dyDescent="0.25">
      <c r="A6796">
        <v>0</v>
      </c>
      <c r="B6796" s="9">
        <v>7.6712328767123286E-7</v>
      </c>
      <c r="C6796" s="9" t="str">
        <f t="shared" si="212"/>
        <v>$H$6823</v>
      </c>
      <c r="D6796" s="9" t="str">
        <f t="shared" si="213"/>
        <v>H6823</v>
      </c>
      <c r="F6796">
        <v>136100</v>
      </c>
      <c r="G6796" s="1" t="str">
        <f>_xll.BDS("SPX Index","CHAIN_TICKERS", "CHAIN_STRIKE_PX_OVRD",F6796, "CHAIN_PUT_CALL_TYPE_OVRD=P", "CHAIN_PERIODICITY_OVRD=M")</f>
        <v>SPX US 11/20/15 P2700</v>
      </c>
    </row>
    <row r="6797" spans="1:7" x14ac:dyDescent="0.25">
      <c r="A6797">
        <v>0</v>
      </c>
      <c r="B6797" s="9">
        <v>7.6712328767123286E-7</v>
      </c>
      <c r="C6797" s="9" t="str">
        <f t="shared" si="212"/>
        <v>$H$6824</v>
      </c>
      <c r="D6797" s="9" t="str">
        <f t="shared" si="213"/>
        <v>H6824</v>
      </c>
      <c r="F6797">
        <v>136120</v>
      </c>
      <c r="G6797" s="1" t="str">
        <f>_xll.BDS("SPX Index","CHAIN_TICKERS", "CHAIN_STRIKE_PX_OVRD",F6797, "CHAIN_PUT_CALL_TYPE_OVRD=P", "CHAIN_PERIODICITY_OVRD=M")</f>
        <v>SPX US 11/20/15 P2700</v>
      </c>
    </row>
    <row r="6798" spans="1:7" x14ac:dyDescent="0.25">
      <c r="A6798">
        <v>0</v>
      </c>
      <c r="B6798" s="9">
        <v>7.6712328767123286E-7</v>
      </c>
      <c r="C6798" s="9" t="str">
        <f t="shared" si="212"/>
        <v>$H$6825</v>
      </c>
      <c r="D6798" s="9" t="str">
        <f t="shared" si="213"/>
        <v>H6825</v>
      </c>
      <c r="F6798">
        <v>136140</v>
      </c>
      <c r="G6798" s="1" t="str">
        <f>_xll.BDS("SPX Index","CHAIN_TICKERS", "CHAIN_STRIKE_PX_OVRD",F6798, "CHAIN_PUT_CALL_TYPE_OVRD=P", "CHAIN_PERIODICITY_OVRD=M")</f>
        <v>SPX US 11/20/15 P2700</v>
      </c>
    </row>
    <row r="6799" spans="1:7" x14ac:dyDescent="0.25">
      <c r="A6799">
        <v>0</v>
      </c>
      <c r="B6799" s="9">
        <v>1.1780821917808217E-6</v>
      </c>
      <c r="C6799" s="9" t="str">
        <f t="shared" si="212"/>
        <v>$H$6826</v>
      </c>
      <c r="D6799" s="9" t="str">
        <f t="shared" si="213"/>
        <v>H6826</v>
      </c>
      <c r="F6799">
        <v>136160</v>
      </c>
      <c r="G6799" s="1" t="str">
        <f>_xll.BDS("SPX Index","CHAIN_TICKERS", "CHAIN_STRIKE_PX_OVRD",F6799, "CHAIN_PUT_CALL_TYPE_OVRD=P", "CHAIN_PERIODICITY_OVRD=M")</f>
        <v>SPX US 11/20/15 P2700</v>
      </c>
    </row>
    <row r="6800" spans="1:7" x14ac:dyDescent="0.25">
      <c r="A6800">
        <v>0</v>
      </c>
      <c r="B6800" s="9">
        <v>1.0410958904109588E-6</v>
      </c>
      <c r="C6800" s="9" t="str">
        <f t="shared" si="212"/>
        <v>$H$6827</v>
      </c>
      <c r="D6800" s="9" t="str">
        <f t="shared" si="213"/>
        <v>H6827</v>
      </c>
      <c r="F6800">
        <v>136180</v>
      </c>
      <c r="G6800" s="1" t="str">
        <f>_xll.BDS("SPX Index","CHAIN_TICKERS", "CHAIN_STRIKE_PX_OVRD",F6800, "CHAIN_PUT_CALL_TYPE_OVRD=P", "CHAIN_PERIODICITY_OVRD=M")</f>
        <v>SPX US 11/20/15 P2700</v>
      </c>
    </row>
    <row r="6801" spans="1:7" x14ac:dyDescent="0.25">
      <c r="A6801">
        <v>0</v>
      </c>
      <c r="B6801" s="9">
        <v>1.3150684931506849E-6</v>
      </c>
      <c r="C6801" s="9" t="str">
        <f t="shared" si="212"/>
        <v>$H$6828</v>
      </c>
      <c r="D6801" s="9" t="str">
        <f t="shared" si="213"/>
        <v>H6828</v>
      </c>
      <c r="F6801">
        <v>136200</v>
      </c>
      <c r="G6801" s="1" t="str">
        <f>_xll.BDS("SPX Index","CHAIN_TICKERS", "CHAIN_STRIKE_PX_OVRD",F6801, "CHAIN_PUT_CALL_TYPE_OVRD=P", "CHAIN_PERIODICITY_OVRD=M")</f>
        <v>SPX US 11/20/15 P2700</v>
      </c>
    </row>
    <row r="6802" spans="1:7" x14ac:dyDescent="0.25">
      <c r="A6802">
        <v>0</v>
      </c>
      <c r="B6802" s="9">
        <v>1.1780821917808217E-6</v>
      </c>
      <c r="C6802" s="9" t="str">
        <f t="shared" si="212"/>
        <v>$H$6829</v>
      </c>
      <c r="D6802" s="9" t="str">
        <f t="shared" si="213"/>
        <v>H6829</v>
      </c>
      <c r="F6802">
        <v>136220</v>
      </c>
      <c r="G6802" s="1" t="str">
        <f>_xll.BDS("SPX Index","CHAIN_TICKERS", "CHAIN_STRIKE_PX_OVRD",F6802, "CHAIN_PUT_CALL_TYPE_OVRD=P", "CHAIN_PERIODICITY_OVRD=M")</f>
        <v>SPX US 11/20/15 P2700</v>
      </c>
    </row>
    <row r="6803" spans="1:7" x14ac:dyDescent="0.25">
      <c r="A6803">
        <v>0</v>
      </c>
      <c r="B6803" s="9">
        <v>1.1780821917808217E-6</v>
      </c>
      <c r="C6803" s="9" t="str">
        <f t="shared" si="212"/>
        <v>$H$6830</v>
      </c>
      <c r="D6803" s="9" t="str">
        <f t="shared" si="213"/>
        <v>H6830</v>
      </c>
      <c r="F6803">
        <v>136240</v>
      </c>
      <c r="G6803" s="1" t="str">
        <f>_xll.BDS("SPX Index","CHAIN_TICKERS", "CHAIN_STRIKE_PX_OVRD",F6803, "CHAIN_PUT_CALL_TYPE_OVRD=P", "CHAIN_PERIODICITY_OVRD=M")</f>
        <v>SPX US 11/20/15 P2700</v>
      </c>
    </row>
    <row r="6804" spans="1:7" x14ac:dyDescent="0.25">
      <c r="A6804">
        <v>0</v>
      </c>
      <c r="B6804" s="9">
        <v>1.1780821917808217E-6</v>
      </c>
      <c r="C6804" s="9" t="str">
        <f t="shared" si="212"/>
        <v>$H$6831</v>
      </c>
      <c r="D6804" s="9" t="str">
        <f t="shared" si="213"/>
        <v>H6831</v>
      </c>
      <c r="F6804">
        <v>136260</v>
      </c>
      <c r="G6804" s="1" t="str">
        <f>_xll.BDS("SPX Index","CHAIN_TICKERS", "CHAIN_STRIKE_PX_OVRD",F6804, "CHAIN_PUT_CALL_TYPE_OVRD=P", "CHAIN_PERIODICITY_OVRD=M")</f>
        <v>SPX US 11/20/15 P2700</v>
      </c>
    </row>
    <row r="6805" spans="1:7" x14ac:dyDescent="0.25">
      <c r="A6805">
        <v>0</v>
      </c>
      <c r="B6805" s="9">
        <v>1.3150684931506849E-6</v>
      </c>
      <c r="C6805" s="9" t="str">
        <f t="shared" si="212"/>
        <v>$H$6832</v>
      </c>
      <c r="D6805" s="9" t="str">
        <f t="shared" si="213"/>
        <v>H6832</v>
      </c>
      <c r="F6805">
        <v>136280</v>
      </c>
      <c r="G6805" s="1" t="str">
        <f>_xll.BDS("SPX Index","CHAIN_TICKERS", "CHAIN_STRIKE_PX_OVRD",F6805, "CHAIN_PUT_CALL_TYPE_OVRD=P", "CHAIN_PERIODICITY_OVRD=M")</f>
        <v>SPX US 11/20/15 P2700</v>
      </c>
    </row>
    <row r="6806" spans="1:7" x14ac:dyDescent="0.25">
      <c r="A6806">
        <v>0</v>
      </c>
      <c r="B6806" s="9">
        <v>1.1780821917808217E-6</v>
      </c>
      <c r="C6806" s="9" t="str">
        <f t="shared" si="212"/>
        <v>$H$6833</v>
      </c>
      <c r="D6806" s="9" t="str">
        <f t="shared" si="213"/>
        <v>H6833</v>
      </c>
      <c r="F6806">
        <v>136300</v>
      </c>
      <c r="G6806" s="1" t="str">
        <f>_xll.BDS("SPX Index","CHAIN_TICKERS", "CHAIN_STRIKE_PX_OVRD",F6806, "CHAIN_PUT_CALL_TYPE_OVRD=P", "CHAIN_PERIODICITY_OVRD=M")</f>
        <v>SPX US 11/20/15 P2700</v>
      </c>
    </row>
    <row r="6807" spans="1:7" x14ac:dyDescent="0.25">
      <c r="A6807">
        <v>0</v>
      </c>
      <c r="B6807" s="9">
        <v>1.1780821917808217E-6</v>
      </c>
      <c r="C6807" s="9" t="str">
        <f t="shared" si="212"/>
        <v>$H$6834</v>
      </c>
      <c r="D6807" s="9" t="str">
        <f t="shared" si="213"/>
        <v>H6834</v>
      </c>
      <c r="F6807">
        <v>136320</v>
      </c>
      <c r="G6807" s="1" t="str">
        <f>_xll.BDS("SPX Index","CHAIN_TICKERS", "CHAIN_STRIKE_PX_OVRD",F6807, "CHAIN_PUT_CALL_TYPE_OVRD=P", "CHAIN_PERIODICITY_OVRD=M")</f>
        <v>SPX US 11/20/15 P2700</v>
      </c>
    </row>
    <row r="6808" spans="1:7" x14ac:dyDescent="0.25">
      <c r="A6808">
        <v>0</v>
      </c>
      <c r="B6808" s="9">
        <v>1.1780821917808217E-6</v>
      </c>
      <c r="C6808" s="9" t="str">
        <f t="shared" si="212"/>
        <v>$H$6835</v>
      </c>
      <c r="D6808" s="9" t="str">
        <f t="shared" si="213"/>
        <v>H6835</v>
      </c>
      <c r="F6808">
        <v>136340</v>
      </c>
      <c r="G6808" s="1" t="str">
        <f>_xll.BDS("SPX Index","CHAIN_TICKERS", "CHAIN_STRIKE_PX_OVRD",F6808, "CHAIN_PUT_CALL_TYPE_OVRD=P", "CHAIN_PERIODICITY_OVRD=M")</f>
        <v>SPX US 11/20/15 P2700</v>
      </c>
    </row>
    <row r="6809" spans="1:7" x14ac:dyDescent="0.25">
      <c r="A6809">
        <v>0</v>
      </c>
      <c r="B6809" s="9">
        <v>1.3150684931506849E-6</v>
      </c>
      <c r="C6809" s="9" t="str">
        <f t="shared" si="212"/>
        <v>$H$6836</v>
      </c>
      <c r="D6809" s="9" t="str">
        <f t="shared" si="213"/>
        <v>H6836</v>
      </c>
      <c r="F6809">
        <v>136360</v>
      </c>
      <c r="G6809" s="1" t="str">
        <f>_xll.BDS("SPX Index","CHAIN_TICKERS", "CHAIN_STRIKE_PX_OVRD",F6809, "CHAIN_PUT_CALL_TYPE_OVRD=P", "CHAIN_PERIODICITY_OVRD=M")</f>
        <v>SPX US 11/20/15 P2700</v>
      </c>
    </row>
    <row r="6810" spans="1:7" x14ac:dyDescent="0.25">
      <c r="A6810">
        <v>0</v>
      </c>
      <c r="B6810" s="9">
        <v>1.1780821917808217E-6</v>
      </c>
      <c r="C6810" s="9" t="str">
        <f t="shared" si="212"/>
        <v>$H$6837</v>
      </c>
      <c r="D6810" s="9" t="str">
        <f t="shared" si="213"/>
        <v>H6837</v>
      </c>
      <c r="F6810">
        <v>136380</v>
      </c>
      <c r="G6810" s="1" t="str">
        <f>_xll.BDS("SPX Index","CHAIN_TICKERS", "CHAIN_STRIKE_PX_OVRD",F6810, "CHAIN_PUT_CALL_TYPE_OVRD=P", "CHAIN_PERIODICITY_OVRD=M")</f>
        <v>SPX US 11/20/15 P2700</v>
      </c>
    </row>
    <row r="6811" spans="1:7" x14ac:dyDescent="0.25">
      <c r="A6811">
        <v>1</v>
      </c>
      <c r="B6811" s="9">
        <v>1.1780821917808217E-6</v>
      </c>
      <c r="C6811" s="9" t="str">
        <f t="shared" si="212"/>
        <v>$H$6838</v>
      </c>
      <c r="D6811" s="9" t="str">
        <f t="shared" si="213"/>
        <v>H6838</v>
      </c>
      <c r="F6811">
        <v>136400</v>
      </c>
      <c r="G6811" s="1" t="str">
        <f>_xll.BDS("SPX Index","CHAIN_TICKERS", "CHAIN_STRIKE_PX_OVRD",F6811, "CHAIN_PUT_CALL_TYPE_OVRD=P", "CHAIN_PERIODICITY_OVRD=M")</f>
        <v>SPX US 11/20/15 P2700</v>
      </c>
    </row>
    <row r="6812" spans="1:7" x14ac:dyDescent="0.25">
      <c r="A6812">
        <v>0</v>
      </c>
      <c r="B6812" s="9">
        <v>1.1780821917808217E-6</v>
      </c>
      <c r="C6812" s="9" t="str">
        <f t="shared" si="212"/>
        <v>$H$6839</v>
      </c>
      <c r="D6812" s="9" t="str">
        <f t="shared" si="213"/>
        <v>H6839</v>
      </c>
      <c r="F6812">
        <v>136420</v>
      </c>
      <c r="G6812" s="1" t="str">
        <f>_xll.BDS("SPX Index","CHAIN_TICKERS", "CHAIN_STRIKE_PX_OVRD",F6812, "CHAIN_PUT_CALL_TYPE_OVRD=P", "CHAIN_PERIODICITY_OVRD=M")</f>
        <v>SPX US 11/20/15 P2700</v>
      </c>
    </row>
    <row r="6813" spans="1:7" x14ac:dyDescent="0.25">
      <c r="A6813">
        <v>0</v>
      </c>
      <c r="B6813" s="9">
        <v>1.1780821917808217E-6</v>
      </c>
      <c r="C6813" s="9" t="str">
        <f t="shared" si="212"/>
        <v>$H$6840</v>
      </c>
      <c r="D6813" s="9" t="str">
        <f t="shared" si="213"/>
        <v>H6840</v>
      </c>
      <c r="F6813">
        <v>136440</v>
      </c>
      <c r="G6813" s="1" t="str">
        <f>_xll.BDS("SPX Index","CHAIN_TICKERS", "CHAIN_STRIKE_PX_OVRD",F6813, "CHAIN_PUT_CALL_TYPE_OVRD=P", "CHAIN_PERIODICITY_OVRD=M")</f>
        <v>SPX US 11/20/15 P2700</v>
      </c>
    </row>
    <row r="6814" spans="1:7" x14ac:dyDescent="0.25">
      <c r="A6814">
        <v>0</v>
      </c>
      <c r="B6814" s="9">
        <v>1.6712328767123287E-6</v>
      </c>
      <c r="C6814" s="9" t="str">
        <f t="shared" si="212"/>
        <v>$H$6841</v>
      </c>
      <c r="D6814" s="9" t="str">
        <f t="shared" si="213"/>
        <v>H6841</v>
      </c>
      <c r="F6814">
        <v>136460</v>
      </c>
      <c r="G6814" s="1" t="str">
        <f>_xll.BDS("SPX Index","CHAIN_TICKERS", "CHAIN_STRIKE_PX_OVRD",F6814, "CHAIN_PUT_CALL_TYPE_OVRD=P", "CHAIN_PERIODICITY_OVRD=M")</f>
        <v>SPX US 11/20/15 P2700</v>
      </c>
    </row>
    <row r="6815" spans="1:7" x14ac:dyDescent="0.25">
      <c r="A6815">
        <v>0</v>
      </c>
      <c r="B6815" s="9">
        <v>1.589041095890411E-6</v>
      </c>
      <c r="C6815" s="9" t="str">
        <f t="shared" si="212"/>
        <v>$H$6842</v>
      </c>
      <c r="D6815" s="9" t="str">
        <f t="shared" si="213"/>
        <v>H6842</v>
      </c>
      <c r="F6815">
        <v>136480</v>
      </c>
      <c r="G6815" s="1" t="str">
        <f>_xll.BDS("SPX Index","CHAIN_TICKERS", "CHAIN_STRIKE_PX_OVRD",F6815, "CHAIN_PUT_CALL_TYPE_OVRD=P", "CHAIN_PERIODICITY_OVRD=M")</f>
        <v>SPX US 11/20/15 P2700</v>
      </c>
    </row>
    <row r="6816" spans="1:7" x14ac:dyDescent="0.25">
      <c r="A6816">
        <v>0</v>
      </c>
      <c r="B6816" s="9">
        <v>1.3150684931506849E-6</v>
      </c>
      <c r="C6816" s="9" t="str">
        <f t="shared" si="212"/>
        <v>$H$6843</v>
      </c>
      <c r="D6816" s="9" t="str">
        <f t="shared" si="213"/>
        <v>H6843</v>
      </c>
      <c r="F6816">
        <v>136500</v>
      </c>
      <c r="G6816" s="1" t="str">
        <f>_xll.BDS("SPX Index","CHAIN_TICKERS", "CHAIN_STRIKE_PX_OVRD",F6816, "CHAIN_PUT_CALL_TYPE_OVRD=P", "CHAIN_PERIODICITY_OVRD=M")</f>
        <v>SPX US 11/20/15 P2700</v>
      </c>
    </row>
    <row r="6817" spans="1:7" x14ac:dyDescent="0.25">
      <c r="A6817">
        <v>0</v>
      </c>
      <c r="B6817" s="9">
        <v>9.0410958904109593E-7</v>
      </c>
      <c r="C6817" s="9" t="str">
        <f t="shared" si="212"/>
        <v>$H$6844</v>
      </c>
      <c r="D6817" s="9" t="str">
        <f t="shared" si="213"/>
        <v>H6844</v>
      </c>
      <c r="F6817">
        <v>136520</v>
      </c>
      <c r="G6817" s="1" t="str">
        <f>_xll.BDS("SPX Index","CHAIN_TICKERS", "CHAIN_STRIKE_PX_OVRD",F6817, "CHAIN_PUT_CALL_TYPE_OVRD=P", "CHAIN_PERIODICITY_OVRD=M")</f>
        <v>SPX US 11/20/15 P2700</v>
      </c>
    </row>
    <row r="6818" spans="1:7" x14ac:dyDescent="0.25">
      <c r="A6818">
        <v>0</v>
      </c>
      <c r="B6818" s="9">
        <v>3.5616438356164383E-7</v>
      </c>
      <c r="C6818" s="9" t="str">
        <f t="shared" si="212"/>
        <v>$H$6845</v>
      </c>
      <c r="D6818" s="9" t="str">
        <f t="shared" si="213"/>
        <v>H6845</v>
      </c>
      <c r="F6818">
        <v>136540</v>
      </c>
      <c r="G6818" s="1" t="str">
        <f>_xll.BDS("SPX Index","CHAIN_TICKERS", "CHAIN_STRIKE_PX_OVRD",F6818, "CHAIN_PUT_CALL_TYPE_OVRD=P", "CHAIN_PERIODICITY_OVRD=M")</f>
        <v>SPX US 11/20/15 P2700</v>
      </c>
    </row>
    <row r="6819" spans="1:7" x14ac:dyDescent="0.25">
      <c r="A6819">
        <v>0</v>
      </c>
      <c r="B6819" s="9">
        <v>6.301369863013699E-7</v>
      </c>
      <c r="C6819" s="9" t="str">
        <f t="shared" si="212"/>
        <v>$H$6846</v>
      </c>
      <c r="D6819" s="9" t="str">
        <f t="shared" si="213"/>
        <v>H6846</v>
      </c>
      <c r="F6819">
        <v>136560</v>
      </c>
      <c r="G6819" s="1" t="str">
        <f>_xll.BDS("SPX Index","CHAIN_TICKERS", "CHAIN_STRIKE_PX_OVRD",F6819, "CHAIN_PUT_CALL_TYPE_OVRD=P", "CHAIN_PERIODICITY_OVRD=M")</f>
        <v>SPX US 11/20/15 P2700</v>
      </c>
    </row>
    <row r="6820" spans="1:7" x14ac:dyDescent="0.25">
      <c r="A6820">
        <v>0</v>
      </c>
      <c r="B6820" s="9">
        <v>1.1780821917808217E-6</v>
      </c>
      <c r="C6820" s="9" t="str">
        <f t="shared" si="212"/>
        <v>$H$6847</v>
      </c>
      <c r="D6820" s="9" t="str">
        <f t="shared" si="213"/>
        <v>H6847</v>
      </c>
      <c r="F6820">
        <v>136580</v>
      </c>
      <c r="G6820" s="1" t="str">
        <f>_xll.BDS("SPX Index","CHAIN_TICKERS", "CHAIN_STRIKE_PX_OVRD",F6820, "CHAIN_PUT_CALL_TYPE_OVRD=P", "CHAIN_PERIODICITY_OVRD=M")</f>
        <v>SPX US 11/20/15 P2700</v>
      </c>
    </row>
    <row r="6821" spans="1:7" x14ac:dyDescent="0.25">
      <c r="A6821">
        <v>0</v>
      </c>
      <c r="B6821" s="9">
        <v>1.0410958904109588E-6</v>
      </c>
      <c r="C6821" s="9" t="str">
        <f t="shared" si="212"/>
        <v>$H$6848</v>
      </c>
      <c r="D6821" s="9" t="str">
        <f t="shared" si="213"/>
        <v>H6848</v>
      </c>
      <c r="F6821">
        <v>136600</v>
      </c>
      <c r="G6821" s="1" t="str">
        <f>_xll.BDS("SPX Index","CHAIN_TICKERS", "CHAIN_STRIKE_PX_OVRD",F6821, "CHAIN_PUT_CALL_TYPE_OVRD=P", "CHAIN_PERIODICITY_OVRD=M")</f>
        <v>SPX US 11/20/15 P2700</v>
      </c>
    </row>
    <row r="6822" spans="1:7" x14ac:dyDescent="0.25">
      <c r="A6822">
        <v>0</v>
      </c>
      <c r="B6822" s="9">
        <v>9.0410958904109593E-7</v>
      </c>
      <c r="C6822" s="9" t="str">
        <f t="shared" si="212"/>
        <v>$H$6849</v>
      </c>
      <c r="D6822" s="9" t="str">
        <f t="shared" si="213"/>
        <v>H6849</v>
      </c>
      <c r="F6822">
        <v>136620</v>
      </c>
      <c r="G6822" s="1" t="str">
        <f>_xll.BDS("SPX Index","CHAIN_TICKERS", "CHAIN_STRIKE_PX_OVRD",F6822, "CHAIN_PUT_CALL_TYPE_OVRD=P", "CHAIN_PERIODICITY_OVRD=M")</f>
        <v>SPX US 11/20/15 P2700</v>
      </c>
    </row>
    <row r="6823" spans="1:7" x14ac:dyDescent="0.25">
      <c r="A6823">
        <v>0</v>
      </c>
      <c r="B6823" s="9">
        <v>1.0410958904109588E-6</v>
      </c>
      <c r="C6823" s="9" t="str">
        <f t="shared" si="212"/>
        <v>$H$6850</v>
      </c>
      <c r="D6823" s="9" t="str">
        <f t="shared" si="213"/>
        <v>H6850</v>
      </c>
      <c r="F6823">
        <v>136640</v>
      </c>
      <c r="G6823" s="1" t="str">
        <f>_xll.BDS("SPX Index","CHAIN_TICKERS", "CHAIN_STRIKE_PX_OVRD",F6823, "CHAIN_PUT_CALL_TYPE_OVRD=P", "CHAIN_PERIODICITY_OVRD=M")</f>
        <v>SPX US 11/20/15 P2700</v>
      </c>
    </row>
    <row r="6824" spans="1:7" x14ac:dyDescent="0.25">
      <c r="A6824">
        <v>0</v>
      </c>
      <c r="B6824" s="9">
        <v>9.0410958904109593E-7</v>
      </c>
      <c r="C6824" s="9" t="str">
        <f t="shared" si="212"/>
        <v>$H$6851</v>
      </c>
      <c r="D6824" s="9" t="str">
        <f t="shared" si="213"/>
        <v>H6851</v>
      </c>
      <c r="F6824">
        <v>136660</v>
      </c>
      <c r="G6824" s="1" t="str">
        <f>_xll.BDS("SPX Index","CHAIN_TICKERS", "CHAIN_STRIKE_PX_OVRD",F6824, "CHAIN_PUT_CALL_TYPE_OVRD=P", "CHAIN_PERIODICITY_OVRD=M")</f>
        <v>SPX US 11/20/15 P2700</v>
      </c>
    </row>
    <row r="6825" spans="1:7" x14ac:dyDescent="0.25">
      <c r="A6825">
        <v>0</v>
      </c>
      <c r="B6825" s="9">
        <v>9.0410958904109593E-7</v>
      </c>
      <c r="C6825" s="9" t="str">
        <f t="shared" si="212"/>
        <v>$H$6852</v>
      </c>
      <c r="D6825" s="9" t="str">
        <f t="shared" si="213"/>
        <v>H6852</v>
      </c>
      <c r="F6825">
        <v>136680</v>
      </c>
      <c r="G6825" s="1" t="str">
        <f>_xll.BDS("SPX Index","CHAIN_TICKERS", "CHAIN_STRIKE_PX_OVRD",F6825, "CHAIN_PUT_CALL_TYPE_OVRD=P", "CHAIN_PERIODICITY_OVRD=M")</f>
        <v>SPX US 11/20/15 P2700</v>
      </c>
    </row>
    <row r="6826" spans="1:7" x14ac:dyDescent="0.25">
      <c r="A6826">
        <v>0</v>
      </c>
      <c r="B6826" s="9">
        <v>9.0410958904109593E-7</v>
      </c>
      <c r="C6826" s="9" t="str">
        <f t="shared" si="212"/>
        <v>$H$6853</v>
      </c>
      <c r="D6826" s="9" t="str">
        <f t="shared" si="213"/>
        <v>H6853</v>
      </c>
      <c r="F6826">
        <v>136700</v>
      </c>
      <c r="G6826" s="1" t="str">
        <f>_xll.BDS("SPX Index","CHAIN_TICKERS", "CHAIN_STRIKE_PX_OVRD",F6826, "CHAIN_PUT_CALL_TYPE_OVRD=P", "CHAIN_PERIODICITY_OVRD=M")</f>
        <v>SPX US 11/20/15 P2700</v>
      </c>
    </row>
    <row r="6827" spans="1:7" x14ac:dyDescent="0.25">
      <c r="A6827">
        <v>0</v>
      </c>
      <c r="B6827" s="9">
        <v>6.301369863013699E-7</v>
      </c>
      <c r="C6827" s="9" t="str">
        <f t="shared" si="212"/>
        <v>$H$6854</v>
      </c>
      <c r="D6827" s="9" t="str">
        <f t="shared" si="213"/>
        <v>H6854</v>
      </c>
      <c r="F6827">
        <v>136720</v>
      </c>
      <c r="G6827" s="1" t="str">
        <f>_xll.BDS("SPX Index","CHAIN_TICKERS", "CHAIN_STRIKE_PX_OVRD",F6827, "CHAIN_PUT_CALL_TYPE_OVRD=P", "CHAIN_PERIODICITY_OVRD=M")</f>
        <v>SPX US 11/20/15 P2700</v>
      </c>
    </row>
    <row r="6828" spans="1:7" x14ac:dyDescent="0.25">
      <c r="A6828">
        <v>0</v>
      </c>
      <c r="B6828" s="9">
        <v>7.6712328767123286E-7</v>
      </c>
      <c r="C6828" s="9" t="str">
        <f t="shared" si="212"/>
        <v>$H$6855</v>
      </c>
      <c r="D6828" s="9" t="str">
        <f t="shared" si="213"/>
        <v>H6855</v>
      </c>
      <c r="F6828">
        <v>136740</v>
      </c>
      <c r="G6828" s="1" t="str">
        <f>_xll.BDS("SPX Index","CHAIN_TICKERS", "CHAIN_STRIKE_PX_OVRD",F6828, "CHAIN_PUT_CALL_TYPE_OVRD=P", "CHAIN_PERIODICITY_OVRD=M")</f>
        <v>SPX US 11/20/15 P2700</v>
      </c>
    </row>
    <row r="6829" spans="1:7" x14ac:dyDescent="0.25">
      <c r="A6829">
        <v>0</v>
      </c>
      <c r="B6829" s="9">
        <v>7.6712328767123286E-7</v>
      </c>
      <c r="C6829" s="9" t="str">
        <f t="shared" si="212"/>
        <v>$H$6856</v>
      </c>
      <c r="D6829" s="9" t="str">
        <f t="shared" si="213"/>
        <v>H6856</v>
      </c>
      <c r="F6829">
        <v>136760</v>
      </c>
      <c r="G6829" s="1" t="str">
        <f>_xll.BDS("SPX Index","CHAIN_TICKERS", "CHAIN_STRIKE_PX_OVRD",F6829, "CHAIN_PUT_CALL_TYPE_OVRD=P", "CHAIN_PERIODICITY_OVRD=M")</f>
        <v>SPX US 11/20/15 P2700</v>
      </c>
    </row>
    <row r="6830" spans="1:7" x14ac:dyDescent="0.25">
      <c r="A6830">
        <v>1</v>
      </c>
      <c r="B6830" s="9">
        <v>7.6712328767123286E-7</v>
      </c>
      <c r="C6830" s="9" t="str">
        <f t="shared" si="212"/>
        <v>$H$6857</v>
      </c>
      <c r="D6830" s="9" t="str">
        <f t="shared" si="213"/>
        <v>H6857</v>
      </c>
      <c r="F6830">
        <v>136780</v>
      </c>
      <c r="G6830" s="1" t="str">
        <f>_xll.BDS("SPX Index","CHAIN_TICKERS", "CHAIN_STRIKE_PX_OVRD",F6830, "CHAIN_PUT_CALL_TYPE_OVRD=P", "CHAIN_PERIODICITY_OVRD=M")</f>
        <v>SPX US 11/20/15 P2700</v>
      </c>
    </row>
    <row r="6831" spans="1:7" x14ac:dyDescent="0.25">
      <c r="A6831">
        <v>0</v>
      </c>
      <c r="B6831" s="9">
        <v>6.301369863013699E-7</v>
      </c>
      <c r="C6831" s="9" t="str">
        <f t="shared" si="212"/>
        <v>$H$6858</v>
      </c>
      <c r="D6831" s="9" t="str">
        <f t="shared" si="213"/>
        <v>H6858</v>
      </c>
      <c r="F6831">
        <v>136800</v>
      </c>
      <c r="G6831" s="1" t="str">
        <f>_xll.BDS("SPX Index","CHAIN_TICKERS", "CHAIN_STRIKE_PX_OVRD",F6831, "CHAIN_PUT_CALL_TYPE_OVRD=P", "CHAIN_PERIODICITY_OVRD=M")</f>
        <v>SPX US 11/20/15 P2700</v>
      </c>
    </row>
    <row r="6832" spans="1:7" x14ac:dyDescent="0.25">
      <c r="A6832">
        <v>0</v>
      </c>
      <c r="B6832" s="9">
        <v>3.5616438356164383E-7</v>
      </c>
      <c r="C6832" s="9" t="str">
        <f t="shared" si="212"/>
        <v>$H$6859</v>
      </c>
      <c r="D6832" s="9" t="str">
        <f t="shared" si="213"/>
        <v>H6859</v>
      </c>
      <c r="F6832">
        <v>136820</v>
      </c>
      <c r="G6832" s="1" t="str">
        <f>_xll.BDS("SPX Index","CHAIN_TICKERS", "CHAIN_STRIKE_PX_OVRD",F6832, "CHAIN_PUT_CALL_TYPE_OVRD=P", "CHAIN_PERIODICITY_OVRD=M")</f>
        <v>SPX US 11/20/15 P2700</v>
      </c>
    </row>
    <row r="6833" spans="1:7" x14ac:dyDescent="0.25">
      <c r="A6833">
        <v>0</v>
      </c>
      <c r="B6833" s="9">
        <v>4.9315068493150684E-7</v>
      </c>
      <c r="C6833" s="9" t="str">
        <f t="shared" si="212"/>
        <v>$H$6860</v>
      </c>
      <c r="D6833" s="9" t="str">
        <f t="shared" si="213"/>
        <v>H6860</v>
      </c>
      <c r="F6833">
        <v>136840</v>
      </c>
      <c r="G6833" s="1" t="str">
        <f>_xll.BDS("SPX Index","CHAIN_TICKERS", "CHAIN_STRIKE_PX_OVRD",F6833, "CHAIN_PUT_CALL_TYPE_OVRD=P", "CHAIN_PERIODICITY_OVRD=M")</f>
        <v>SPX US 11/20/15 P2700</v>
      </c>
    </row>
    <row r="6834" spans="1:7" x14ac:dyDescent="0.25">
      <c r="A6834">
        <v>0</v>
      </c>
      <c r="B6834" s="9">
        <v>6.301369863013699E-7</v>
      </c>
      <c r="C6834" s="9" t="str">
        <f t="shared" si="212"/>
        <v>$H$6861</v>
      </c>
      <c r="D6834" s="9" t="str">
        <f t="shared" si="213"/>
        <v>H6861</v>
      </c>
      <c r="F6834">
        <v>136860</v>
      </c>
      <c r="G6834" s="1" t="str">
        <f>_xll.BDS("SPX Index","CHAIN_TICKERS", "CHAIN_STRIKE_PX_OVRD",F6834, "CHAIN_PUT_CALL_TYPE_OVRD=P", "CHAIN_PERIODICITY_OVRD=M")</f>
        <v>SPX US 11/20/15 P2700</v>
      </c>
    </row>
    <row r="6835" spans="1:7" x14ac:dyDescent="0.25">
      <c r="A6835">
        <v>0</v>
      </c>
      <c r="B6835" s="9">
        <v>4.9315068493150684E-7</v>
      </c>
      <c r="C6835" s="9" t="str">
        <f t="shared" si="212"/>
        <v>$H$6862</v>
      </c>
      <c r="D6835" s="9" t="str">
        <f t="shared" si="213"/>
        <v>H6862</v>
      </c>
      <c r="F6835">
        <v>136880</v>
      </c>
      <c r="G6835" s="1" t="str">
        <f>_xll.BDS("SPX Index","CHAIN_TICKERS", "CHAIN_STRIKE_PX_OVRD",F6835, "CHAIN_PUT_CALL_TYPE_OVRD=P", "CHAIN_PERIODICITY_OVRD=M")</f>
        <v>SPX US 11/20/15 P2700</v>
      </c>
    </row>
    <row r="6836" spans="1:7" x14ac:dyDescent="0.25">
      <c r="A6836">
        <v>0</v>
      </c>
      <c r="B6836" s="9">
        <v>4.9315068493150684E-7</v>
      </c>
      <c r="C6836" s="9" t="str">
        <f t="shared" si="212"/>
        <v>$H$6863</v>
      </c>
      <c r="D6836" s="9" t="str">
        <f t="shared" si="213"/>
        <v>H6863</v>
      </c>
      <c r="F6836">
        <v>136900</v>
      </c>
      <c r="G6836" s="1" t="str">
        <f>_xll.BDS("SPX Index","CHAIN_TICKERS", "CHAIN_STRIKE_PX_OVRD",F6836, "CHAIN_PUT_CALL_TYPE_OVRD=P", "CHAIN_PERIODICITY_OVRD=M")</f>
        <v>SPX US 11/20/15 P2700</v>
      </c>
    </row>
    <row r="6837" spans="1:7" x14ac:dyDescent="0.25">
      <c r="A6837">
        <v>0</v>
      </c>
      <c r="B6837" s="9">
        <v>4.9315068493150684E-7</v>
      </c>
      <c r="C6837" s="9" t="str">
        <f t="shared" si="212"/>
        <v>$H$6864</v>
      </c>
      <c r="D6837" s="9" t="str">
        <f t="shared" si="213"/>
        <v>H6864</v>
      </c>
      <c r="F6837">
        <v>136920</v>
      </c>
      <c r="G6837" s="1" t="str">
        <f>_xll.BDS("SPX Index","CHAIN_TICKERS", "CHAIN_STRIKE_PX_OVRD",F6837, "CHAIN_PUT_CALL_TYPE_OVRD=P", "CHAIN_PERIODICITY_OVRD=M")</f>
        <v>SPX US 11/20/15 P2700</v>
      </c>
    </row>
    <row r="6838" spans="1:7" x14ac:dyDescent="0.25">
      <c r="A6838">
        <v>0</v>
      </c>
      <c r="B6838" s="9">
        <v>1.0410958904109588E-6</v>
      </c>
      <c r="C6838" s="9" t="str">
        <f t="shared" si="212"/>
        <v>$H$6865</v>
      </c>
      <c r="D6838" s="9" t="str">
        <f t="shared" si="213"/>
        <v>H6865</v>
      </c>
      <c r="F6838">
        <v>136940</v>
      </c>
      <c r="G6838" s="1" t="str">
        <f>_xll.BDS("SPX Index","CHAIN_TICKERS", "CHAIN_STRIKE_PX_OVRD",F6838, "CHAIN_PUT_CALL_TYPE_OVRD=P", "CHAIN_PERIODICITY_OVRD=M")</f>
        <v>SPX US 11/20/15 P2700</v>
      </c>
    </row>
    <row r="6839" spans="1:7" x14ac:dyDescent="0.25">
      <c r="A6839">
        <v>0</v>
      </c>
      <c r="B6839" s="9">
        <v>1.0410958904109588E-6</v>
      </c>
      <c r="C6839" s="9" t="str">
        <f t="shared" si="212"/>
        <v>$H$6866</v>
      </c>
      <c r="D6839" s="9" t="str">
        <f t="shared" si="213"/>
        <v>H6866</v>
      </c>
      <c r="F6839">
        <v>136960</v>
      </c>
      <c r="G6839" s="1" t="str">
        <f>_xll.BDS("SPX Index","CHAIN_TICKERS", "CHAIN_STRIKE_PX_OVRD",F6839, "CHAIN_PUT_CALL_TYPE_OVRD=P", "CHAIN_PERIODICITY_OVRD=M")</f>
        <v>SPX US 11/20/15 P2700</v>
      </c>
    </row>
    <row r="6840" spans="1:7" x14ac:dyDescent="0.25">
      <c r="A6840">
        <v>0</v>
      </c>
      <c r="B6840" s="9">
        <v>1.0410958904109588E-6</v>
      </c>
      <c r="C6840" s="9" t="str">
        <f t="shared" si="212"/>
        <v>$H$6867</v>
      </c>
      <c r="D6840" s="9" t="str">
        <f t="shared" si="213"/>
        <v>H6867</v>
      </c>
      <c r="F6840">
        <v>136980</v>
      </c>
      <c r="G6840" s="1" t="str">
        <f>_xll.BDS("SPX Index","CHAIN_TICKERS", "CHAIN_STRIKE_PX_OVRD",F6840, "CHAIN_PUT_CALL_TYPE_OVRD=P", "CHAIN_PERIODICITY_OVRD=M")</f>
        <v>SPX US 11/20/15 P2700</v>
      </c>
    </row>
    <row r="6841" spans="1:7" x14ac:dyDescent="0.25">
      <c r="A6841">
        <v>0</v>
      </c>
      <c r="B6841" s="9">
        <v>9.0410958904109593E-7</v>
      </c>
      <c r="C6841" s="9" t="str">
        <f t="shared" si="212"/>
        <v>$H$6868</v>
      </c>
      <c r="D6841" s="9" t="str">
        <f t="shared" si="213"/>
        <v>H6868</v>
      </c>
      <c r="F6841">
        <v>137000</v>
      </c>
      <c r="G6841" s="1" t="str">
        <f>_xll.BDS("SPX Index","CHAIN_TICKERS", "CHAIN_STRIKE_PX_OVRD",F6841, "CHAIN_PUT_CALL_TYPE_OVRD=P", "CHAIN_PERIODICITY_OVRD=M")</f>
        <v>SPX US 11/20/15 P2700</v>
      </c>
    </row>
    <row r="6842" spans="1:7" x14ac:dyDescent="0.25">
      <c r="A6842">
        <v>0</v>
      </c>
      <c r="B6842" s="9">
        <v>1.1232876712328769E-6</v>
      </c>
      <c r="C6842" s="9" t="str">
        <f t="shared" si="212"/>
        <v>$H$6869</v>
      </c>
      <c r="D6842" s="9" t="str">
        <f t="shared" si="213"/>
        <v>H6869</v>
      </c>
      <c r="F6842">
        <v>137020</v>
      </c>
      <c r="G6842" s="1" t="str">
        <f>_xll.BDS("SPX Index","CHAIN_TICKERS", "CHAIN_STRIKE_PX_OVRD",F6842, "CHAIN_PUT_CALL_TYPE_OVRD=P", "CHAIN_PERIODICITY_OVRD=M")</f>
        <v>SPX US 11/20/15 P2700</v>
      </c>
    </row>
    <row r="6843" spans="1:7" x14ac:dyDescent="0.25">
      <c r="A6843">
        <v>0</v>
      </c>
      <c r="B6843" s="9">
        <v>1.0410958904109588E-6</v>
      </c>
      <c r="C6843" s="9" t="str">
        <f t="shared" si="212"/>
        <v>$H$6870</v>
      </c>
      <c r="D6843" s="9" t="str">
        <f t="shared" si="213"/>
        <v>H6870</v>
      </c>
      <c r="F6843">
        <v>137040</v>
      </c>
      <c r="G6843" s="1" t="str">
        <f>_xll.BDS("SPX Index","CHAIN_TICKERS", "CHAIN_STRIKE_PX_OVRD",F6843, "CHAIN_PUT_CALL_TYPE_OVRD=P", "CHAIN_PERIODICITY_OVRD=M")</f>
        <v>SPX US 11/20/15 P2700</v>
      </c>
    </row>
    <row r="6844" spans="1:7" x14ac:dyDescent="0.25">
      <c r="A6844">
        <v>0</v>
      </c>
      <c r="B6844" s="9">
        <v>1.1780821917808217E-6</v>
      </c>
      <c r="C6844" s="9" t="str">
        <f t="shared" si="212"/>
        <v>$H$6871</v>
      </c>
      <c r="D6844" s="9" t="str">
        <f t="shared" si="213"/>
        <v>H6871</v>
      </c>
      <c r="F6844">
        <v>137060</v>
      </c>
      <c r="G6844" s="1" t="str">
        <f>_xll.BDS("SPX Index","CHAIN_TICKERS", "CHAIN_STRIKE_PX_OVRD",F6844, "CHAIN_PUT_CALL_TYPE_OVRD=P", "CHAIN_PERIODICITY_OVRD=M")</f>
        <v>SPX US 11/20/15 P2700</v>
      </c>
    </row>
    <row r="6845" spans="1:7" x14ac:dyDescent="0.25">
      <c r="A6845">
        <v>0</v>
      </c>
      <c r="B6845" s="9">
        <v>1.3150684931506849E-6</v>
      </c>
      <c r="C6845" s="9" t="str">
        <f t="shared" si="212"/>
        <v>$H$6872</v>
      </c>
      <c r="D6845" s="9" t="str">
        <f t="shared" si="213"/>
        <v>H6872</v>
      </c>
      <c r="F6845">
        <v>137080</v>
      </c>
      <c r="G6845" s="1" t="str">
        <f>_xll.BDS("SPX Index","CHAIN_TICKERS", "CHAIN_STRIKE_PX_OVRD",F6845, "CHAIN_PUT_CALL_TYPE_OVRD=P", "CHAIN_PERIODICITY_OVRD=M")</f>
        <v>SPX US 11/20/15 P2700</v>
      </c>
    </row>
    <row r="6846" spans="1:7" x14ac:dyDescent="0.25">
      <c r="A6846">
        <v>0</v>
      </c>
      <c r="B6846" s="9">
        <v>1.4520547945205479E-6</v>
      </c>
      <c r="C6846" s="9" t="str">
        <f t="shared" si="212"/>
        <v>$H$6873</v>
      </c>
      <c r="D6846" s="9" t="str">
        <f t="shared" si="213"/>
        <v>H6873</v>
      </c>
      <c r="F6846">
        <v>137100</v>
      </c>
      <c r="G6846" s="1" t="str">
        <f>_xll.BDS("SPX Index","CHAIN_TICKERS", "CHAIN_STRIKE_PX_OVRD",F6846, "CHAIN_PUT_CALL_TYPE_OVRD=P", "CHAIN_PERIODICITY_OVRD=M")</f>
        <v>SPX US 11/20/15 P2700</v>
      </c>
    </row>
    <row r="6847" spans="1:7" x14ac:dyDescent="0.25">
      <c r="A6847">
        <v>0</v>
      </c>
      <c r="B6847" s="9">
        <v>1.4520547945205479E-6</v>
      </c>
      <c r="C6847" s="9" t="str">
        <f t="shared" si="212"/>
        <v>$H$6874</v>
      </c>
      <c r="D6847" s="9" t="str">
        <f t="shared" si="213"/>
        <v>H6874</v>
      </c>
      <c r="F6847">
        <v>137120</v>
      </c>
      <c r="G6847" s="1" t="str">
        <f>_xll.BDS("SPX Index","CHAIN_TICKERS", "CHAIN_STRIKE_PX_OVRD",F6847, "CHAIN_PUT_CALL_TYPE_OVRD=P", "CHAIN_PERIODICITY_OVRD=M")</f>
        <v>SPX US 11/20/15 P2700</v>
      </c>
    </row>
    <row r="6848" spans="1:7" x14ac:dyDescent="0.25">
      <c r="A6848">
        <v>0</v>
      </c>
      <c r="B6848" s="9">
        <v>1.3972602739726026E-6</v>
      </c>
      <c r="C6848" s="9" t="str">
        <f t="shared" si="212"/>
        <v>$H$6875</v>
      </c>
      <c r="D6848" s="9" t="str">
        <f t="shared" si="213"/>
        <v>H6875</v>
      </c>
      <c r="F6848">
        <v>137140</v>
      </c>
      <c r="G6848" s="1" t="str">
        <f>_xll.BDS("SPX Index","CHAIN_TICKERS", "CHAIN_STRIKE_PX_OVRD",F6848, "CHAIN_PUT_CALL_TYPE_OVRD=P", "CHAIN_PERIODICITY_OVRD=M")</f>
        <v>SPX US 11/20/15 P2700</v>
      </c>
    </row>
    <row r="6849" spans="1:7" x14ac:dyDescent="0.25">
      <c r="A6849">
        <v>0</v>
      </c>
      <c r="B6849" s="9">
        <v>1.3972602739726026E-6</v>
      </c>
      <c r="C6849" s="9" t="str">
        <f t="shared" si="212"/>
        <v>$H$6876</v>
      </c>
      <c r="D6849" s="9" t="str">
        <f t="shared" si="213"/>
        <v>H6876</v>
      </c>
      <c r="F6849">
        <v>137160</v>
      </c>
      <c r="G6849" s="1" t="str">
        <f>_xll.BDS("SPX Index","CHAIN_TICKERS", "CHAIN_STRIKE_PX_OVRD",F6849, "CHAIN_PUT_CALL_TYPE_OVRD=P", "CHAIN_PERIODICITY_OVRD=M")</f>
        <v>SPX US 11/20/15 P2700</v>
      </c>
    </row>
    <row r="6850" spans="1:7" x14ac:dyDescent="0.25">
      <c r="A6850">
        <v>3</v>
      </c>
      <c r="B6850" s="9">
        <v>1.3972602739726026E-6</v>
      </c>
      <c r="C6850" s="9" t="str">
        <f t="shared" si="212"/>
        <v>$H$6877</v>
      </c>
      <c r="D6850" s="9" t="str">
        <f t="shared" si="213"/>
        <v>H6877</v>
      </c>
      <c r="F6850">
        <v>137180</v>
      </c>
      <c r="G6850" s="1" t="str">
        <f>_xll.BDS("SPX Index","CHAIN_TICKERS", "CHAIN_STRIKE_PX_OVRD",F6850, "CHAIN_PUT_CALL_TYPE_OVRD=P", "CHAIN_PERIODICITY_OVRD=M")</f>
        <v>SPX US 11/20/15 P2700</v>
      </c>
    </row>
    <row r="6851" spans="1:7" x14ac:dyDescent="0.25">
      <c r="A6851">
        <v>0</v>
      </c>
      <c r="B6851" s="9">
        <v>1.1232876712328769E-6</v>
      </c>
      <c r="C6851" s="9" t="str">
        <f t="shared" si="212"/>
        <v>$H$6878</v>
      </c>
      <c r="D6851" s="9" t="str">
        <f t="shared" si="213"/>
        <v>H6878</v>
      </c>
      <c r="F6851">
        <v>137200</v>
      </c>
      <c r="G6851" s="1" t="str">
        <f>_xll.BDS("SPX Index","CHAIN_TICKERS", "CHAIN_STRIKE_PX_OVRD",F6851, "CHAIN_PUT_CALL_TYPE_OVRD=P", "CHAIN_PERIODICITY_OVRD=M")</f>
        <v>SPX US 11/20/15 P2700</v>
      </c>
    </row>
    <row r="6852" spans="1:7" x14ac:dyDescent="0.25">
      <c r="A6852">
        <v>0</v>
      </c>
      <c r="B6852" s="9">
        <v>1.1232876712328769E-6</v>
      </c>
      <c r="C6852" s="9" t="str">
        <f t="shared" ref="C6852:C6915" si="214">ADDRESS(ROW(B6852)+MATCH(1,B6852:B6878),8)</f>
        <v>$H$6879</v>
      </c>
      <c r="D6852" s="9" t="str">
        <f t="shared" ref="D6852:D6915" si="215">"H"&amp;(ROW(B6852)+MATCH(1,B6852:B6878))</f>
        <v>H6879</v>
      </c>
      <c r="F6852">
        <v>137220</v>
      </c>
      <c r="G6852" s="1" t="str">
        <f>_xll.BDS("SPX Index","CHAIN_TICKERS", "CHAIN_STRIKE_PX_OVRD",F6852, "CHAIN_PUT_CALL_TYPE_OVRD=P", "CHAIN_PERIODICITY_OVRD=M")</f>
        <v>SPX US 11/20/15 P2700</v>
      </c>
    </row>
    <row r="6853" spans="1:7" x14ac:dyDescent="0.25">
      <c r="A6853">
        <v>0</v>
      </c>
      <c r="B6853" s="9">
        <v>1.0410958904109588E-6</v>
      </c>
      <c r="C6853" s="9" t="str">
        <f t="shared" si="214"/>
        <v>$H$6880</v>
      </c>
      <c r="D6853" s="9" t="str">
        <f t="shared" si="215"/>
        <v>H6880</v>
      </c>
      <c r="F6853">
        <v>137240</v>
      </c>
      <c r="G6853" s="1" t="str">
        <f>_xll.BDS("SPX Index","CHAIN_TICKERS", "CHAIN_STRIKE_PX_OVRD",F6853, "CHAIN_PUT_CALL_TYPE_OVRD=P", "CHAIN_PERIODICITY_OVRD=M")</f>
        <v>SPX US 11/20/15 P2700</v>
      </c>
    </row>
    <row r="6854" spans="1:7" x14ac:dyDescent="0.25">
      <c r="A6854">
        <v>0</v>
      </c>
      <c r="B6854" s="9">
        <v>9.0410958904109593E-7</v>
      </c>
      <c r="C6854" s="9" t="str">
        <f t="shared" si="214"/>
        <v>$H$6881</v>
      </c>
      <c r="D6854" s="9" t="str">
        <f t="shared" si="215"/>
        <v>H6881</v>
      </c>
      <c r="F6854">
        <v>137260</v>
      </c>
      <c r="G6854" s="1" t="str">
        <f>_xll.BDS("SPX Index","CHAIN_TICKERS", "CHAIN_STRIKE_PX_OVRD",F6854, "CHAIN_PUT_CALL_TYPE_OVRD=P", "CHAIN_PERIODICITY_OVRD=M")</f>
        <v>SPX US 11/20/15 P2700</v>
      </c>
    </row>
    <row r="6855" spans="1:7" x14ac:dyDescent="0.25">
      <c r="A6855">
        <v>0</v>
      </c>
      <c r="B6855" s="9">
        <v>6.301369863013699E-7</v>
      </c>
      <c r="C6855" s="9" t="str">
        <f t="shared" si="214"/>
        <v>$H$6882</v>
      </c>
      <c r="D6855" s="9" t="str">
        <f t="shared" si="215"/>
        <v>H6882</v>
      </c>
      <c r="F6855">
        <v>137280</v>
      </c>
      <c r="G6855" s="1" t="str">
        <f>_xll.BDS("SPX Index","CHAIN_TICKERS", "CHAIN_STRIKE_PX_OVRD",F6855, "CHAIN_PUT_CALL_TYPE_OVRD=P", "CHAIN_PERIODICITY_OVRD=M")</f>
        <v>SPX US 11/20/15 P2700</v>
      </c>
    </row>
    <row r="6856" spans="1:7" x14ac:dyDescent="0.25">
      <c r="A6856">
        <v>0</v>
      </c>
      <c r="B6856" s="9">
        <v>7.6712328767123286E-7</v>
      </c>
      <c r="C6856" s="9" t="str">
        <f t="shared" si="214"/>
        <v>$H$6883</v>
      </c>
      <c r="D6856" s="9" t="str">
        <f t="shared" si="215"/>
        <v>H6883</v>
      </c>
      <c r="F6856">
        <v>137300</v>
      </c>
      <c r="G6856" s="1" t="str">
        <f>_xll.BDS("SPX Index","CHAIN_TICKERS", "CHAIN_STRIKE_PX_OVRD",F6856, "CHAIN_PUT_CALL_TYPE_OVRD=P", "CHAIN_PERIODICITY_OVRD=M")</f>
        <v>SPX US 11/20/15 P2700</v>
      </c>
    </row>
    <row r="6857" spans="1:7" x14ac:dyDescent="0.25">
      <c r="A6857">
        <v>0</v>
      </c>
      <c r="B6857" s="9">
        <v>2.7397260273972602E-7</v>
      </c>
      <c r="C6857" s="9" t="str">
        <f t="shared" si="214"/>
        <v>$H$6884</v>
      </c>
      <c r="D6857" s="9" t="str">
        <f t="shared" si="215"/>
        <v>H6884</v>
      </c>
      <c r="F6857">
        <v>137320</v>
      </c>
      <c r="G6857" s="1" t="str">
        <f>_xll.BDS("SPX Index","CHAIN_TICKERS", "CHAIN_STRIKE_PX_OVRD",F6857, "CHAIN_PUT_CALL_TYPE_OVRD=P", "CHAIN_PERIODICITY_OVRD=M")</f>
        <v>SPX US 11/20/15 P2700</v>
      </c>
    </row>
    <row r="6858" spans="1:7" x14ac:dyDescent="0.25">
      <c r="A6858">
        <v>0</v>
      </c>
      <c r="B6858" s="9">
        <v>1.726027397260274E-6</v>
      </c>
      <c r="C6858" s="9" t="str">
        <f t="shared" si="214"/>
        <v>$H$6885</v>
      </c>
      <c r="D6858" s="9" t="str">
        <f t="shared" si="215"/>
        <v>H6885</v>
      </c>
      <c r="F6858">
        <v>137340</v>
      </c>
      <c r="G6858" s="1" t="str">
        <f>_xll.BDS("SPX Index","CHAIN_TICKERS", "CHAIN_STRIKE_PX_OVRD",F6858, "CHAIN_PUT_CALL_TYPE_OVRD=P", "CHAIN_PERIODICITY_OVRD=M")</f>
        <v>SPX US 11/20/15 P2700</v>
      </c>
    </row>
    <row r="6859" spans="1:7" x14ac:dyDescent="0.25">
      <c r="A6859">
        <v>0</v>
      </c>
      <c r="B6859" s="9">
        <v>7.6712328767123286E-7</v>
      </c>
      <c r="C6859" s="9" t="str">
        <f t="shared" si="214"/>
        <v>$H$6886</v>
      </c>
      <c r="D6859" s="9" t="str">
        <f t="shared" si="215"/>
        <v>H6886</v>
      </c>
      <c r="F6859">
        <v>137360</v>
      </c>
      <c r="G6859" s="1" t="str">
        <f>_xll.BDS("SPX Index","CHAIN_TICKERS", "CHAIN_STRIKE_PX_OVRD",F6859, "CHAIN_PUT_CALL_TYPE_OVRD=P", "CHAIN_PERIODICITY_OVRD=M")</f>
        <v>SPX US 11/20/15 P2700</v>
      </c>
    </row>
    <row r="6860" spans="1:7" x14ac:dyDescent="0.25">
      <c r="A6860">
        <v>0</v>
      </c>
      <c r="B6860" s="9">
        <v>6.301369863013699E-7</v>
      </c>
      <c r="C6860" s="9" t="str">
        <f t="shared" si="214"/>
        <v>$H$6887</v>
      </c>
      <c r="D6860" s="9" t="str">
        <f t="shared" si="215"/>
        <v>H6887</v>
      </c>
      <c r="F6860">
        <v>137380</v>
      </c>
      <c r="G6860" s="1" t="str">
        <f>_xll.BDS("SPX Index","CHAIN_TICKERS", "CHAIN_STRIKE_PX_OVRD",F6860, "CHAIN_PUT_CALL_TYPE_OVRD=P", "CHAIN_PERIODICITY_OVRD=M")</f>
        <v>SPX US 11/20/15 P2700</v>
      </c>
    </row>
    <row r="6861" spans="1:7" x14ac:dyDescent="0.25">
      <c r="A6861">
        <v>0</v>
      </c>
      <c r="B6861" s="9">
        <v>6.301369863013699E-7</v>
      </c>
      <c r="C6861" s="9" t="str">
        <f t="shared" si="214"/>
        <v>$H$6888</v>
      </c>
      <c r="D6861" s="9" t="str">
        <f t="shared" si="215"/>
        <v>H6888</v>
      </c>
      <c r="F6861">
        <v>137400</v>
      </c>
      <c r="G6861" s="1" t="str">
        <f>_xll.BDS("SPX Index","CHAIN_TICKERS", "CHAIN_STRIKE_PX_OVRD",F6861, "CHAIN_PUT_CALL_TYPE_OVRD=P", "CHAIN_PERIODICITY_OVRD=M")</f>
        <v>SPX US 11/20/15 P2700</v>
      </c>
    </row>
    <row r="6862" spans="1:7" x14ac:dyDescent="0.25">
      <c r="A6862">
        <v>0</v>
      </c>
      <c r="B6862" s="9">
        <v>4.9315068493150684E-7</v>
      </c>
      <c r="C6862" s="9" t="str">
        <f t="shared" si="214"/>
        <v>$H$6889</v>
      </c>
      <c r="D6862" s="9" t="str">
        <f t="shared" si="215"/>
        <v>H6889</v>
      </c>
      <c r="F6862">
        <v>137420</v>
      </c>
      <c r="G6862" s="1" t="str">
        <f>_xll.BDS("SPX Index","CHAIN_TICKERS", "CHAIN_STRIKE_PX_OVRD",F6862, "CHAIN_PUT_CALL_TYPE_OVRD=P", "CHAIN_PERIODICITY_OVRD=M")</f>
        <v>SPX US 11/20/15 P2700</v>
      </c>
    </row>
    <row r="6863" spans="1:7" x14ac:dyDescent="0.25">
      <c r="A6863">
        <v>0</v>
      </c>
      <c r="B6863" s="9">
        <v>4.9315068493150684E-7</v>
      </c>
      <c r="C6863" s="9" t="str">
        <f t="shared" si="214"/>
        <v>$H$6890</v>
      </c>
      <c r="D6863" s="9" t="str">
        <f t="shared" si="215"/>
        <v>H6890</v>
      </c>
      <c r="F6863">
        <v>137440</v>
      </c>
      <c r="G6863" s="1" t="str">
        <f>_xll.BDS("SPX Index","CHAIN_TICKERS", "CHAIN_STRIKE_PX_OVRD",F6863, "CHAIN_PUT_CALL_TYPE_OVRD=P", "CHAIN_PERIODICITY_OVRD=M")</f>
        <v>SPX US 11/20/15 P2700</v>
      </c>
    </row>
    <row r="6864" spans="1:7" x14ac:dyDescent="0.25">
      <c r="A6864">
        <v>0</v>
      </c>
      <c r="B6864" s="9">
        <v>6.301369863013699E-7</v>
      </c>
      <c r="C6864" s="9" t="str">
        <f t="shared" si="214"/>
        <v>$H$6891</v>
      </c>
      <c r="D6864" s="9" t="str">
        <f t="shared" si="215"/>
        <v>H6891</v>
      </c>
      <c r="F6864">
        <v>137460</v>
      </c>
      <c r="G6864" s="1" t="str">
        <f>_xll.BDS("SPX Index","CHAIN_TICKERS", "CHAIN_STRIKE_PX_OVRD",F6864, "CHAIN_PUT_CALL_TYPE_OVRD=P", "CHAIN_PERIODICITY_OVRD=M")</f>
        <v>SPX US 11/20/15 P2700</v>
      </c>
    </row>
    <row r="6865" spans="1:7" x14ac:dyDescent="0.25">
      <c r="A6865">
        <v>0</v>
      </c>
      <c r="B6865" s="9">
        <v>4.9315068493150684E-7</v>
      </c>
      <c r="C6865" s="9" t="str">
        <f t="shared" si="214"/>
        <v>$H$6892</v>
      </c>
      <c r="D6865" s="9" t="str">
        <f t="shared" si="215"/>
        <v>H6892</v>
      </c>
      <c r="F6865">
        <v>137480</v>
      </c>
      <c r="G6865" s="1" t="str">
        <f>_xll.BDS("SPX Index","CHAIN_TICKERS", "CHAIN_STRIKE_PX_OVRD",F6865, "CHAIN_PUT_CALL_TYPE_OVRD=P", "CHAIN_PERIODICITY_OVRD=M")</f>
        <v>SPX US 11/20/15 P2700</v>
      </c>
    </row>
    <row r="6866" spans="1:7" x14ac:dyDescent="0.25">
      <c r="A6866">
        <v>0</v>
      </c>
      <c r="B6866" s="9">
        <v>3.5616438356164383E-7</v>
      </c>
      <c r="C6866" s="9" t="str">
        <f t="shared" si="214"/>
        <v>$H$6893</v>
      </c>
      <c r="D6866" s="9" t="str">
        <f t="shared" si="215"/>
        <v>H6893</v>
      </c>
      <c r="F6866">
        <v>137500</v>
      </c>
      <c r="G6866" s="1" t="str">
        <f>_xll.BDS("SPX Index","CHAIN_TICKERS", "CHAIN_STRIKE_PX_OVRD",F6866, "CHAIN_PUT_CALL_TYPE_OVRD=P", "CHAIN_PERIODICITY_OVRD=M")</f>
        <v>SPX US 11/20/15 P2700</v>
      </c>
    </row>
    <row r="6867" spans="1:7" x14ac:dyDescent="0.25">
      <c r="A6867">
        <v>0</v>
      </c>
      <c r="B6867" s="9">
        <v>4.9315068493150684E-7</v>
      </c>
      <c r="C6867" s="9" t="str">
        <f t="shared" si="214"/>
        <v>$H$6894</v>
      </c>
      <c r="D6867" s="9" t="str">
        <f t="shared" si="215"/>
        <v>H6894</v>
      </c>
      <c r="F6867">
        <v>137520</v>
      </c>
      <c r="G6867" s="1" t="str">
        <f>_xll.BDS("SPX Index","CHAIN_TICKERS", "CHAIN_STRIKE_PX_OVRD",F6867, "CHAIN_PUT_CALL_TYPE_OVRD=P", "CHAIN_PERIODICITY_OVRD=M")</f>
        <v>SPX US 11/20/15 P2700</v>
      </c>
    </row>
    <row r="6868" spans="1:7" x14ac:dyDescent="0.25">
      <c r="A6868">
        <v>0</v>
      </c>
      <c r="B6868" s="9">
        <v>4.9315068493150684E-7</v>
      </c>
      <c r="C6868" s="9" t="str">
        <f t="shared" si="214"/>
        <v>$H$6895</v>
      </c>
      <c r="D6868" s="9" t="str">
        <f t="shared" si="215"/>
        <v>H6895</v>
      </c>
      <c r="F6868">
        <v>137540</v>
      </c>
      <c r="G6868" s="1" t="str">
        <f>_xll.BDS("SPX Index","CHAIN_TICKERS", "CHAIN_STRIKE_PX_OVRD",F6868, "CHAIN_PUT_CALL_TYPE_OVRD=P", "CHAIN_PERIODICITY_OVRD=M")</f>
        <v>SPX US 11/20/15 P2700</v>
      </c>
    </row>
    <row r="6869" spans="1:7" x14ac:dyDescent="0.25">
      <c r="A6869">
        <v>0</v>
      </c>
      <c r="B6869" s="9">
        <v>4.9315068493150684E-7</v>
      </c>
      <c r="C6869" s="9" t="str">
        <f t="shared" si="214"/>
        <v>$H$6896</v>
      </c>
      <c r="D6869" s="9" t="str">
        <f t="shared" si="215"/>
        <v>H6896</v>
      </c>
      <c r="F6869">
        <v>137560</v>
      </c>
      <c r="G6869" s="1" t="str">
        <f>_xll.BDS("SPX Index","CHAIN_TICKERS", "CHAIN_STRIKE_PX_OVRD",F6869, "CHAIN_PUT_CALL_TYPE_OVRD=P", "CHAIN_PERIODICITY_OVRD=M")</f>
        <v>SPX US 11/20/15 P2700</v>
      </c>
    </row>
    <row r="6870" spans="1:7" x14ac:dyDescent="0.25">
      <c r="A6870">
        <v>0</v>
      </c>
      <c r="B6870" s="9">
        <v>4.1095890410958903E-7</v>
      </c>
      <c r="C6870" s="9" t="str">
        <f t="shared" si="214"/>
        <v>$H$6897</v>
      </c>
      <c r="D6870" s="9" t="str">
        <f t="shared" si="215"/>
        <v>H6897</v>
      </c>
      <c r="F6870">
        <v>137580</v>
      </c>
      <c r="G6870" s="1" t="str">
        <f>_xll.BDS("SPX Index","CHAIN_TICKERS", "CHAIN_STRIKE_PX_OVRD",F6870, "CHAIN_PUT_CALL_TYPE_OVRD=P", "CHAIN_PERIODICITY_OVRD=M")</f>
        <v>SPX US 11/20/15 P2700</v>
      </c>
    </row>
    <row r="6871" spans="1:7" x14ac:dyDescent="0.25">
      <c r="A6871">
        <v>0</v>
      </c>
      <c r="B6871" s="9">
        <v>2.1917808219178082E-7</v>
      </c>
      <c r="C6871" s="9" t="str">
        <f t="shared" si="214"/>
        <v>$H$6898</v>
      </c>
      <c r="D6871" s="9" t="str">
        <f t="shared" si="215"/>
        <v>H6898</v>
      </c>
      <c r="F6871">
        <v>137600</v>
      </c>
      <c r="G6871" s="1" t="str">
        <f>_xll.BDS("SPX Index","CHAIN_TICKERS", "CHAIN_STRIKE_PX_OVRD",F6871, "CHAIN_PUT_CALL_TYPE_OVRD=P", "CHAIN_PERIODICITY_OVRD=M")</f>
        <v>SPX US 11/20/15 P2700</v>
      </c>
    </row>
    <row r="6872" spans="1:7" x14ac:dyDescent="0.25">
      <c r="A6872">
        <v>0</v>
      </c>
      <c r="B6872" s="9">
        <v>2.1917808219178082E-7</v>
      </c>
      <c r="C6872" s="9" t="str">
        <f t="shared" si="214"/>
        <v>$H$6899</v>
      </c>
      <c r="D6872" s="9" t="str">
        <f t="shared" si="215"/>
        <v>H6899</v>
      </c>
      <c r="F6872">
        <v>137620</v>
      </c>
      <c r="G6872" s="1" t="str">
        <f>_xll.BDS("SPX Index","CHAIN_TICKERS", "CHAIN_STRIKE_PX_OVRD",F6872, "CHAIN_PUT_CALL_TYPE_OVRD=P", "CHAIN_PERIODICITY_OVRD=M")</f>
        <v>SPX US 11/20/15 P2700</v>
      </c>
    </row>
    <row r="6873" spans="1:7" x14ac:dyDescent="0.25">
      <c r="A6873">
        <v>0</v>
      </c>
      <c r="B6873" s="9">
        <v>2.1917808219178082E-7</v>
      </c>
      <c r="C6873" s="9" t="str">
        <f t="shared" si="214"/>
        <v>$H$6900</v>
      </c>
      <c r="D6873" s="9" t="str">
        <f t="shared" si="215"/>
        <v>H6900</v>
      </c>
      <c r="F6873">
        <v>137640</v>
      </c>
      <c r="G6873" s="1" t="str">
        <f>_xll.BDS("SPX Index","CHAIN_TICKERS", "CHAIN_STRIKE_PX_OVRD",F6873, "CHAIN_PUT_CALL_TYPE_OVRD=P", "CHAIN_PERIODICITY_OVRD=M")</f>
        <v>SPX US 11/20/15 P2700</v>
      </c>
    </row>
    <row r="6874" spans="1:7" x14ac:dyDescent="0.25">
      <c r="A6874">
        <v>1</v>
      </c>
      <c r="B6874" s="9">
        <v>8.2191780821917807E-8</v>
      </c>
      <c r="C6874" s="9" t="str">
        <f t="shared" si="214"/>
        <v>$H$6901</v>
      </c>
      <c r="D6874" s="9" t="str">
        <f t="shared" si="215"/>
        <v>H6901</v>
      </c>
      <c r="F6874">
        <v>137660</v>
      </c>
      <c r="G6874" s="1" t="str">
        <f>_xll.BDS("SPX Index","CHAIN_TICKERS", "CHAIN_STRIKE_PX_OVRD",F6874, "CHAIN_PUT_CALL_TYPE_OVRD=P", "CHAIN_PERIODICITY_OVRD=M")</f>
        <v>SPX US 11/20/15 P2700</v>
      </c>
    </row>
    <row r="6875" spans="1:7" x14ac:dyDescent="0.25">
      <c r="A6875">
        <v>0</v>
      </c>
      <c r="B6875" s="9">
        <v>3.5616438356164383E-7</v>
      </c>
      <c r="C6875" s="9" t="str">
        <f t="shared" si="214"/>
        <v>$H$6902</v>
      </c>
      <c r="D6875" s="9" t="str">
        <f t="shared" si="215"/>
        <v>H6902</v>
      </c>
      <c r="F6875">
        <v>137680</v>
      </c>
      <c r="G6875" s="1" t="str">
        <f>_xll.BDS("SPX Index","CHAIN_TICKERS", "CHAIN_STRIKE_PX_OVRD",F6875, "CHAIN_PUT_CALL_TYPE_OVRD=P", "CHAIN_PERIODICITY_OVRD=M")</f>
        <v>SPX US 11/20/15 P2700</v>
      </c>
    </row>
    <row r="6876" spans="1:7" x14ac:dyDescent="0.25">
      <c r="A6876">
        <v>0</v>
      </c>
      <c r="B6876" s="9">
        <v>2.7397260273972602E-7</v>
      </c>
      <c r="C6876" s="9" t="str">
        <f t="shared" si="214"/>
        <v>$H$6903</v>
      </c>
      <c r="D6876" s="9" t="str">
        <f t="shared" si="215"/>
        <v>H6903</v>
      </c>
      <c r="F6876">
        <v>137700</v>
      </c>
      <c r="G6876" s="1" t="str">
        <f>_xll.BDS("SPX Index","CHAIN_TICKERS", "CHAIN_STRIKE_PX_OVRD",F6876, "CHAIN_PUT_CALL_TYPE_OVRD=P", "CHAIN_PERIODICITY_OVRD=M")</f>
        <v>SPX US 11/20/15 P2700</v>
      </c>
    </row>
    <row r="6877" spans="1:7" x14ac:dyDescent="0.25">
      <c r="A6877">
        <v>0</v>
      </c>
      <c r="B6877" s="9">
        <v>6.301369863013699E-7</v>
      </c>
      <c r="C6877" s="9" t="str">
        <f t="shared" si="214"/>
        <v>$H$6904</v>
      </c>
      <c r="D6877" s="9" t="str">
        <f t="shared" si="215"/>
        <v>H6904</v>
      </c>
      <c r="F6877">
        <v>137720</v>
      </c>
      <c r="G6877" s="1" t="str">
        <f>_xll.BDS("SPX Index","CHAIN_TICKERS", "CHAIN_STRIKE_PX_OVRD",F6877, "CHAIN_PUT_CALL_TYPE_OVRD=P", "CHAIN_PERIODICITY_OVRD=M")</f>
        <v>SPX US 11/20/15 P2700</v>
      </c>
    </row>
    <row r="6878" spans="1:7" x14ac:dyDescent="0.25">
      <c r="A6878">
        <v>0</v>
      </c>
      <c r="B6878" s="9">
        <v>4.9315068493150684E-7</v>
      </c>
      <c r="C6878" s="9" t="str">
        <f t="shared" si="214"/>
        <v>$H$6905</v>
      </c>
      <c r="D6878" s="9" t="str">
        <f t="shared" si="215"/>
        <v>H6905</v>
      </c>
      <c r="F6878">
        <v>137740</v>
      </c>
      <c r="G6878" s="1" t="str">
        <f>_xll.BDS("SPX Index","CHAIN_TICKERS", "CHAIN_STRIKE_PX_OVRD",F6878, "CHAIN_PUT_CALL_TYPE_OVRD=P", "CHAIN_PERIODICITY_OVRD=M")</f>
        <v>SPX US 11/20/15 P2700</v>
      </c>
    </row>
    <row r="6879" spans="1:7" x14ac:dyDescent="0.25">
      <c r="A6879">
        <v>0</v>
      </c>
      <c r="B6879" s="9">
        <v>8.2191780821917807E-8</v>
      </c>
      <c r="C6879" s="9" t="str">
        <f t="shared" si="214"/>
        <v>$H$6906</v>
      </c>
      <c r="D6879" s="9" t="str">
        <f t="shared" si="215"/>
        <v>H6906</v>
      </c>
      <c r="F6879">
        <v>137760</v>
      </c>
      <c r="G6879" s="1" t="str">
        <f>_xll.BDS("SPX Index","CHAIN_TICKERS", "CHAIN_STRIKE_PX_OVRD",F6879, "CHAIN_PUT_CALL_TYPE_OVRD=P", "CHAIN_PERIODICITY_OVRD=M")</f>
        <v>SPX US 11/20/15 P2700</v>
      </c>
    </row>
    <row r="6880" spans="1:7" x14ac:dyDescent="0.25">
      <c r="A6880">
        <v>0</v>
      </c>
      <c r="B6880" s="9">
        <v>4.1095890410958903E-7</v>
      </c>
      <c r="C6880" s="9" t="str">
        <f t="shared" si="214"/>
        <v>$H$6907</v>
      </c>
      <c r="D6880" s="9" t="str">
        <f t="shared" si="215"/>
        <v>H6907</v>
      </c>
      <c r="F6880">
        <v>137780</v>
      </c>
      <c r="G6880" s="1" t="str">
        <f>_xll.BDS("SPX Index","CHAIN_TICKERS", "CHAIN_STRIKE_PX_OVRD",F6880, "CHAIN_PUT_CALL_TYPE_OVRD=P", "CHAIN_PERIODICITY_OVRD=M")</f>
        <v>SPX US 11/20/15 P2700</v>
      </c>
    </row>
    <row r="6881" spans="1:7" x14ac:dyDescent="0.25">
      <c r="A6881">
        <v>0</v>
      </c>
      <c r="B6881" s="9">
        <v>2.1917808219178082E-7</v>
      </c>
      <c r="C6881" s="9" t="str">
        <f t="shared" si="214"/>
        <v>$H$6908</v>
      </c>
      <c r="D6881" s="9" t="str">
        <f t="shared" si="215"/>
        <v>H6908</v>
      </c>
      <c r="F6881">
        <v>137800</v>
      </c>
      <c r="G6881" s="1" t="str">
        <f>_xll.BDS("SPX Index","CHAIN_TICKERS", "CHAIN_STRIKE_PX_OVRD",F6881, "CHAIN_PUT_CALL_TYPE_OVRD=P", "CHAIN_PERIODICITY_OVRD=M")</f>
        <v>SPX US 11/20/15 P2700</v>
      </c>
    </row>
    <row r="6882" spans="1:7" x14ac:dyDescent="0.25">
      <c r="A6882">
        <v>0</v>
      </c>
      <c r="B6882" s="9">
        <v>4.9315068493150684E-7</v>
      </c>
      <c r="C6882" s="9" t="str">
        <f t="shared" si="214"/>
        <v>$H$6909</v>
      </c>
      <c r="D6882" s="9" t="str">
        <f t="shared" si="215"/>
        <v>H6909</v>
      </c>
      <c r="F6882">
        <v>137820</v>
      </c>
      <c r="G6882" s="1" t="str">
        <f>_xll.BDS("SPX Index","CHAIN_TICKERS", "CHAIN_STRIKE_PX_OVRD",F6882, "CHAIN_PUT_CALL_TYPE_OVRD=P", "CHAIN_PERIODICITY_OVRD=M")</f>
        <v>SPX US 11/20/15 P2700</v>
      </c>
    </row>
    <row r="6883" spans="1:7" x14ac:dyDescent="0.25">
      <c r="A6883">
        <v>0</v>
      </c>
      <c r="B6883" s="9">
        <v>2.7397260273972602E-7</v>
      </c>
      <c r="C6883" s="9" t="str">
        <f t="shared" si="214"/>
        <v>$H$6910</v>
      </c>
      <c r="D6883" s="9" t="str">
        <f t="shared" si="215"/>
        <v>H6910</v>
      </c>
      <c r="F6883">
        <v>137840</v>
      </c>
      <c r="G6883" s="1" t="str">
        <f>_xll.BDS("SPX Index","CHAIN_TICKERS", "CHAIN_STRIKE_PX_OVRD",F6883, "CHAIN_PUT_CALL_TYPE_OVRD=P", "CHAIN_PERIODICITY_OVRD=M")</f>
        <v>SPX US 11/20/15 P2700</v>
      </c>
    </row>
    <row r="6884" spans="1:7" x14ac:dyDescent="0.25">
      <c r="A6884">
        <v>0</v>
      </c>
      <c r="B6884" s="9">
        <v>6.301369863013699E-7</v>
      </c>
      <c r="C6884" s="9" t="str">
        <f t="shared" si="214"/>
        <v>$H$6911</v>
      </c>
      <c r="D6884" s="9" t="str">
        <f t="shared" si="215"/>
        <v>H6911</v>
      </c>
      <c r="F6884">
        <v>137860</v>
      </c>
      <c r="G6884" s="1" t="str">
        <f>_xll.BDS("SPX Index","CHAIN_TICKERS", "CHAIN_STRIKE_PX_OVRD",F6884, "CHAIN_PUT_CALL_TYPE_OVRD=P", "CHAIN_PERIODICITY_OVRD=M")</f>
        <v>SPX US 11/20/15 P2700</v>
      </c>
    </row>
    <row r="6885" spans="1:7" x14ac:dyDescent="0.25">
      <c r="A6885">
        <v>0</v>
      </c>
      <c r="B6885" s="9">
        <v>6.301369863013699E-7</v>
      </c>
      <c r="C6885" s="9" t="str">
        <f t="shared" si="214"/>
        <v>$H$6912</v>
      </c>
      <c r="D6885" s="9" t="str">
        <f t="shared" si="215"/>
        <v>H6912</v>
      </c>
      <c r="F6885">
        <v>137880</v>
      </c>
      <c r="G6885" s="1" t="str">
        <f>_xll.BDS("SPX Index","CHAIN_TICKERS", "CHAIN_STRIKE_PX_OVRD",F6885, "CHAIN_PUT_CALL_TYPE_OVRD=P", "CHAIN_PERIODICITY_OVRD=M")</f>
        <v>SPX US 11/20/15 P2700</v>
      </c>
    </row>
    <row r="6886" spans="1:7" x14ac:dyDescent="0.25">
      <c r="A6886">
        <v>0</v>
      </c>
      <c r="B6886" s="9">
        <v>6.301369863013699E-7</v>
      </c>
      <c r="C6886" s="9" t="str">
        <f t="shared" si="214"/>
        <v>$H$6913</v>
      </c>
      <c r="D6886" s="9" t="str">
        <f t="shared" si="215"/>
        <v>H6913</v>
      </c>
      <c r="F6886">
        <v>137900</v>
      </c>
      <c r="G6886" s="1" t="str">
        <f>_xll.BDS("SPX Index","CHAIN_TICKERS", "CHAIN_STRIKE_PX_OVRD",F6886, "CHAIN_PUT_CALL_TYPE_OVRD=P", "CHAIN_PERIODICITY_OVRD=M")</f>
        <v>SPX US 11/20/15 P2700</v>
      </c>
    </row>
    <row r="6887" spans="1:7" x14ac:dyDescent="0.25">
      <c r="A6887">
        <v>0</v>
      </c>
      <c r="B6887" s="9">
        <v>1.3150684931506849E-6</v>
      </c>
      <c r="C6887" s="9" t="str">
        <f t="shared" si="214"/>
        <v>$H$6914</v>
      </c>
      <c r="D6887" s="9" t="str">
        <f t="shared" si="215"/>
        <v>H6914</v>
      </c>
      <c r="F6887">
        <v>137920</v>
      </c>
      <c r="G6887" s="1" t="str">
        <f>_xll.BDS("SPX Index","CHAIN_TICKERS", "CHAIN_STRIKE_PX_OVRD",F6887, "CHAIN_PUT_CALL_TYPE_OVRD=P", "CHAIN_PERIODICITY_OVRD=M")</f>
        <v>SPX US 11/20/15 P2700</v>
      </c>
    </row>
    <row r="6888" spans="1:7" x14ac:dyDescent="0.25">
      <c r="A6888">
        <v>0</v>
      </c>
      <c r="B6888" s="9">
        <v>1.1780821917808217E-6</v>
      </c>
      <c r="C6888" s="9" t="str">
        <f t="shared" si="214"/>
        <v>$H$6915</v>
      </c>
      <c r="D6888" s="9" t="str">
        <f t="shared" si="215"/>
        <v>H6915</v>
      </c>
      <c r="F6888">
        <v>137940</v>
      </c>
      <c r="G6888" s="1" t="str">
        <f>_xll.BDS("SPX Index","CHAIN_TICKERS", "CHAIN_STRIKE_PX_OVRD",F6888, "CHAIN_PUT_CALL_TYPE_OVRD=P", "CHAIN_PERIODICITY_OVRD=M")</f>
        <v>SPX US 11/20/15 P2700</v>
      </c>
    </row>
    <row r="6889" spans="1:7" x14ac:dyDescent="0.25">
      <c r="A6889">
        <v>0</v>
      </c>
      <c r="B6889" s="9">
        <v>1.3150684931506849E-6</v>
      </c>
      <c r="C6889" s="9" t="str">
        <f t="shared" si="214"/>
        <v>$H$6916</v>
      </c>
      <c r="D6889" s="9" t="str">
        <f t="shared" si="215"/>
        <v>H6916</v>
      </c>
      <c r="F6889">
        <v>137960</v>
      </c>
      <c r="G6889" s="1" t="str">
        <f>_xll.BDS("SPX Index","CHAIN_TICKERS", "CHAIN_STRIKE_PX_OVRD",F6889, "CHAIN_PUT_CALL_TYPE_OVRD=P", "CHAIN_PERIODICITY_OVRD=M")</f>
        <v>SPX US 11/20/15 P2700</v>
      </c>
    </row>
    <row r="6890" spans="1:7" x14ac:dyDescent="0.25">
      <c r="A6890">
        <v>0</v>
      </c>
      <c r="B6890" s="9">
        <v>1.589041095890411E-6</v>
      </c>
      <c r="C6890" s="9" t="str">
        <f t="shared" si="214"/>
        <v>$H$6917</v>
      </c>
      <c r="D6890" s="9" t="str">
        <f t="shared" si="215"/>
        <v>H6917</v>
      </c>
      <c r="F6890">
        <v>137980</v>
      </c>
      <c r="G6890" s="1" t="str">
        <f>_xll.BDS("SPX Index","CHAIN_TICKERS", "CHAIN_STRIKE_PX_OVRD",F6890, "CHAIN_PUT_CALL_TYPE_OVRD=P", "CHAIN_PERIODICITY_OVRD=M")</f>
        <v>SPX US 11/20/15 P2700</v>
      </c>
    </row>
    <row r="6891" spans="1:7" x14ac:dyDescent="0.25">
      <c r="A6891">
        <v>0</v>
      </c>
      <c r="B6891" s="9">
        <v>1.589041095890411E-6</v>
      </c>
      <c r="C6891" s="9" t="str">
        <f t="shared" si="214"/>
        <v>$H$6918</v>
      </c>
      <c r="D6891" s="9" t="str">
        <f t="shared" si="215"/>
        <v>H6918</v>
      </c>
      <c r="F6891">
        <v>138000</v>
      </c>
      <c r="G6891" s="1" t="str">
        <f>_xll.BDS("SPX Index","CHAIN_TICKERS", "CHAIN_STRIKE_PX_OVRD",F6891, "CHAIN_PUT_CALL_TYPE_OVRD=P", "CHAIN_PERIODICITY_OVRD=M")</f>
        <v>SPX US 11/20/15 P2700</v>
      </c>
    </row>
    <row r="6892" spans="1:7" x14ac:dyDescent="0.25">
      <c r="A6892">
        <v>0</v>
      </c>
      <c r="B6892" s="9">
        <v>2.8493150684931506E-6</v>
      </c>
      <c r="C6892" s="9" t="str">
        <f t="shared" si="214"/>
        <v>$H$6919</v>
      </c>
      <c r="D6892" s="9" t="str">
        <f t="shared" si="215"/>
        <v>H6919</v>
      </c>
      <c r="F6892">
        <v>138020</v>
      </c>
      <c r="G6892" s="1" t="str">
        <f>_xll.BDS("SPX Index","CHAIN_TICKERS", "CHAIN_STRIKE_PX_OVRD",F6892, "CHAIN_PUT_CALL_TYPE_OVRD=P", "CHAIN_PERIODICITY_OVRD=M")</f>
        <v>SPX US 11/20/15 P2700</v>
      </c>
    </row>
    <row r="6893" spans="1:7" x14ac:dyDescent="0.25">
      <c r="A6893">
        <v>0</v>
      </c>
      <c r="B6893" s="9">
        <v>2.4383561643835615E-6</v>
      </c>
      <c r="C6893" s="9" t="str">
        <f t="shared" si="214"/>
        <v>$H$6920</v>
      </c>
      <c r="D6893" s="9" t="str">
        <f t="shared" si="215"/>
        <v>H6920</v>
      </c>
      <c r="F6893">
        <v>138040</v>
      </c>
      <c r="G6893" s="1" t="str">
        <f>_xll.BDS("SPX Index","CHAIN_TICKERS", "CHAIN_STRIKE_PX_OVRD",F6893, "CHAIN_PUT_CALL_TYPE_OVRD=P", "CHAIN_PERIODICITY_OVRD=M")</f>
        <v>SPX US 11/20/15 P2700</v>
      </c>
    </row>
    <row r="6894" spans="1:7" x14ac:dyDescent="0.25">
      <c r="A6894">
        <v>1</v>
      </c>
      <c r="B6894" s="9">
        <v>1.1780821917808217E-6</v>
      </c>
      <c r="C6894" s="9" t="str">
        <f t="shared" si="214"/>
        <v>$H$6921</v>
      </c>
      <c r="D6894" s="9" t="str">
        <f t="shared" si="215"/>
        <v>H6921</v>
      </c>
      <c r="F6894">
        <v>138060</v>
      </c>
      <c r="G6894" s="1" t="str">
        <f>_xll.BDS("SPX Index","CHAIN_TICKERS", "CHAIN_STRIKE_PX_OVRD",F6894, "CHAIN_PUT_CALL_TYPE_OVRD=P", "CHAIN_PERIODICITY_OVRD=M")</f>
        <v>SPX US 11/20/15 P2700</v>
      </c>
    </row>
    <row r="6895" spans="1:7" x14ac:dyDescent="0.25">
      <c r="A6895">
        <v>0</v>
      </c>
      <c r="B6895" s="9">
        <v>6.8493150684931511E-7</v>
      </c>
      <c r="C6895" s="9" t="str">
        <f t="shared" si="214"/>
        <v>$H$6922</v>
      </c>
      <c r="D6895" s="9" t="str">
        <f t="shared" si="215"/>
        <v>H6922</v>
      </c>
      <c r="F6895">
        <v>138080</v>
      </c>
      <c r="G6895" s="1" t="str">
        <f>_xll.BDS("SPX Index","CHAIN_TICKERS", "CHAIN_STRIKE_PX_OVRD",F6895, "CHAIN_PUT_CALL_TYPE_OVRD=P", "CHAIN_PERIODICITY_OVRD=M")</f>
        <v>SPX US 11/20/15 P2700</v>
      </c>
    </row>
    <row r="6896" spans="1:7" x14ac:dyDescent="0.25">
      <c r="A6896">
        <v>0</v>
      </c>
      <c r="B6896" s="9">
        <v>7.6712328767123286E-7</v>
      </c>
      <c r="C6896" s="9" t="str">
        <f t="shared" si="214"/>
        <v>$H$6923</v>
      </c>
      <c r="D6896" s="9" t="str">
        <f t="shared" si="215"/>
        <v>H6923</v>
      </c>
      <c r="F6896">
        <v>138100</v>
      </c>
      <c r="G6896" s="1" t="str">
        <f>_xll.BDS("SPX Index","CHAIN_TICKERS", "CHAIN_STRIKE_PX_OVRD",F6896, "CHAIN_PUT_CALL_TYPE_OVRD=P", "CHAIN_PERIODICITY_OVRD=M")</f>
        <v>SPX US 11/20/15 P2700</v>
      </c>
    </row>
    <row r="6897" spans="1:7" x14ac:dyDescent="0.25">
      <c r="A6897">
        <v>0</v>
      </c>
      <c r="B6897" s="9">
        <v>7.6712328767123286E-7</v>
      </c>
      <c r="C6897" s="9" t="str">
        <f t="shared" si="214"/>
        <v>$H$6924</v>
      </c>
      <c r="D6897" s="9" t="str">
        <f t="shared" si="215"/>
        <v>H6924</v>
      </c>
      <c r="F6897">
        <v>138120</v>
      </c>
      <c r="G6897" s="1" t="str">
        <f>_xll.BDS("SPX Index","CHAIN_TICKERS", "CHAIN_STRIKE_PX_OVRD",F6897, "CHAIN_PUT_CALL_TYPE_OVRD=P", "CHAIN_PERIODICITY_OVRD=M")</f>
        <v>SPX US 11/20/15 P2700</v>
      </c>
    </row>
    <row r="6898" spans="1:7" x14ac:dyDescent="0.25">
      <c r="A6898">
        <v>0</v>
      </c>
      <c r="B6898" s="9">
        <v>9.0410958904109593E-7</v>
      </c>
      <c r="C6898" s="9" t="str">
        <f t="shared" si="214"/>
        <v>$H$6925</v>
      </c>
      <c r="D6898" s="9" t="str">
        <f t="shared" si="215"/>
        <v>H6925</v>
      </c>
      <c r="F6898">
        <v>138140</v>
      </c>
      <c r="G6898" s="1" t="str">
        <f>_xll.BDS("SPX Index","CHAIN_TICKERS", "CHAIN_STRIKE_PX_OVRD",F6898, "CHAIN_PUT_CALL_TYPE_OVRD=P", "CHAIN_PERIODICITY_OVRD=M")</f>
        <v>SPX US 11/20/15 P2700</v>
      </c>
    </row>
    <row r="6899" spans="1:7" x14ac:dyDescent="0.25">
      <c r="A6899">
        <v>0</v>
      </c>
      <c r="B6899" s="9">
        <v>9.0410958904109593E-7</v>
      </c>
      <c r="C6899" s="9" t="str">
        <f t="shared" si="214"/>
        <v>$H$6926</v>
      </c>
      <c r="D6899" s="9" t="str">
        <f t="shared" si="215"/>
        <v>H6926</v>
      </c>
      <c r="F6899">
        <v>138160</v>
      </c>
      <c r="G6899" s="1" t="str">
        <f>_xll.BDS("SPX Index","CHAIN_TICKERS", "CHAIN_STRIKE_PX_OVRD",F6899, "CHAIN_PUT_CALL_TYPE_OVRD=P", "CHAIN_PERIODICITY_OVRD=M")</f>
        <v>SPX US 11/20/15 P2700</v>
      </c>
    </row>
    <row r="6900" spans="1:7" x14ac:dyDescent="0.25">
      <c r="A6900">
        <v>0</v>
      </c>
      <c r="B6900" s="9">
        <v>9.0410958904109593E-7</v>
      </c>
      <c r="C6900" s="9" t="str">
        <f t="shared" si="214"/>
        <v>$H$6927</v>
      </c>
      <c r="D6900" s="9" t="str">
        <f t="shared" si="215"/>
        <v>H6927</v>
      </c>
      <c r="F6900">
        <v>138180</v>
      </c>
      <c r="G6900" s="1" t="str">
        <f>_xll.BDS("SPX Index","CHAIN_TICKERS", "CHAIN_STRIKE_PX_OVRD",F6900, "CHAIN_PUT_CALL_TYPE_OVRD=P", "CHAIN_PERIODICITY_OVRD=M")</f>
        <v>SPX US 11/20/15 P2700</v>
      </c>
    </row>
    <row r="6901" spans="1:7" x14ac:dyDescent="0.25">
      <c r="A6901">
        <v>0</v>
      </c>
      <c r="B6901" s="9">
        <v>4.9315068493150684E-7</v>
      </c>
      <c r="C6901" s="9" t="str">
        <f t="shared" si="214"/>
        <v>$H$6928</v>
      </c>
      <c r="D6901" s="9" t="str">
        <f t="shared" si="215"/>
        <v>H6928</v>
      </c>
      <c r="F6901">
        <v>138200</v>
      </c>
      <c r="G6901" s="1" t="str">
        <f>_xll.BDS("SPX Index","CHAIN_TICKERS", "CHAIN_STRIKE_PX_OVRD",F6901, "CHAIN_PUT_CALL_TYPE_OVRD=P", "CHAIN_PERIODICITY_OVRD=M")</f>
        <v>SPX US 11/20/15 P2700</v>
      </c>
    </row>
    <row r="6902" spans="1:7" x14ac:dyDescent="0.25">
      <c r="A6902">
        <v>0</v>
      </c>
      <c r="B6902" s="9">
        <v>1.0410958904109588E-6</v>
      </c>
      <c r="C6902" s="9" t="str">
        <f t="shared" si="214"/>
        <v>$H$6929</v>
      </c>
      <c r="D6902" s="9" t="str">
        <f t="shared" si="215"/>
        <v>H6929</v>
      </c>
      <c r="F6902">
        <v>138220</v>
      </c>
      <c r="G6902" s="1" t="str">
        <f>_xll.BDS("SPX Index","CHAIN_TICKERS", "CHAIN_STRIKE_PX_OVRD",F6902, "CHAIN_PUT_CALL_TYPE_OVRD=P", "CHAIN_PERIODICITY_OVRD=M")</f>
        <v>SPX US 11/20/15 P2700</v>
      </c>
    </row>
    <row r="6903" spans="1:7" x14ac:dyDescent="0.25">
      <c r="A6903">
        <v>0</v>
      </c>
      <c r="B6903" s="9">
        <v>9.0410958904109593E-7</v>
      </c>
      <c r="C6903" s="9" t="str">
        <f t="shared" si="214"/>
        <v>$H$6930</v>
      </c>
      <c r="D6903" s="9" t="str">
        <f t="shared" si="215"/>
        <v>H6930</v>
      </c>
      <c r="F6903">
        <v>138240</v>
      </c>
      <c r="G6903" s="1" t="str">
        <f>_xll.BDS("SPX Index","CHAIN_TICKERS", "CHAIN_STRIKE_PX_OVRD",F6903, "CHAIN_PUT_CALL_TYPE_OVRD=P", "CHAIN_PERIODICITY_OVRD=M")</f>
        <v>SPX US 11/20/15 P2700</v>
      </c>
    </row>
    <row r="6904" spans="1:7" x14ac:dyDescent="0.25">
      <c r="A6904">
        <v>0</v>
      </c>
      <c r="B6904" s="9">
        <v>1.0410958904109588E-6</v>
      </c>
      <c r="C6904" s="9" t="str">
        <f t="shared" si="214"/>
        <v>$H$6931</v>
      </c>
      <c r="D6904" s="9" t="str">
        <f t="shared" si="215"/>
        <v>H6931</v>
      </c>
      <c r="F6904">
        <v>138260</v>
      </c>
      <c r="G6904" s="1" t="str">
        <f>_xll.BDS("SPX Index","CHAIN_TICKERS", "CHAIN_STRIKE_PX_OVRD",F6904, "CHAIN_PUT_CALL_TYPE_OVRD=P", "CHAIN_PERIODICITY_OVRD=M")</f>
        <v>SPX US 11/20/15 P2700</v>
      </c>
    </row>
    <row r="6905" spans="1:7" x14ac:dyDescent="0.25">
      <c r="A6905">
        <v>0</v>
      </c>
      <c r="B6905" s="9">
        <v>1.0410958904109588E-6</v>
      </c>
      <c r="C6905" s="9" t="str">
        <f t="shared" si="214"/>
        <v>$H$6932</v>
      </c>
      <c r="D6905" s="9" t="str">
        <f t="shared" si="215"/>
        <v>H6932</v>
      </c>
      <c r="F6905">
        <v>138280</v>
      </c>
      <c r="G6905" s="1" t="str">
        <f>_xll.BDS("SPX Index","CHAIN_TICKERS", "CHAIN_STRIKE_PX_OVRD",F6905, "CHAIN_PUT_CALL_TYPE_OVRD=P", "CHAIN_PERIODICITY_OVRD=M")</f>
        <v>SPX US 11/20/15 P2700</v>
      </c>
    </row>
    <row r="6906" spans="1:7" x14ac:dyDescent="0.25">
      <c r="A6906">
        <v>0</v>
      </c>
      <c r="B6906" s="9">
        <v>1.0410958904109588E-6</v>
      </c>
      <c r="C6906" s="9" t="str">
        <f t="shared" si="214"/>
        <v>$H$6933</v>
      </c>
      <c r="D6906" s="9" t="str">
        <f t="shared" si="215"/>
        <v>H6933</v>
      </c>
      <c r="F6906">
        <v>138300</v>
      </c>
      <c r="G6906" s="1" t="str">
        <f>_xll.BDS("SPX Index","CHAIN_TICKERS", "CHAIN_STRIKE_PX_OVRD",F6906, "CHAIN_PUT_CALL_TYPE_OVRD=P", "CHAIN_PERIODICITY_OVRD=M")</f>
        <v>SPX US 11/20/15 P2700</v>
      </c>
    </row>
    <row r="6907" spans="1:7" x14ac:dyDescent="0.25">
      <c r="A6907">
        <v>0</v>
      </c>
      <c r="B6907" s="9">
        <v>1.3150684931506849E-6</v>
      </c>
      <c r="C6907" s="9" t="str">
        <f t="shared" si="214"/>
        <v>$H$6934</v>
      </c>
      <c r="D6907" s="9" t="str">
        <f t="shared" si="215"/>
        <v>H6934</v>
      </c>
      <c r="F6907">
        <v>138320</v>
      </c>
      <c r="G6907" s="1" t="str">
        <f>_xll.BDS("SPX Index","CHAIN_TICKERS", "CHAIN_STRIKE_PX_OVRD",F6907, "CHAIN_PUT_CALL_TYPE_OVRD=P", "CHAIN_PERIODICITY_OVRD=M")</f>
        <v>SPX US 11/20/15 P2700</v>
      </c>
    </row>
    <row r="6908" spans="1:7" x14ac:dyDescent="0.25">
      <c r="A6908">
        <v>0</v>
      </c>
      <c r="B6908" s="9">
        <v>1.3150684931506849E-6</v>
      </c>
      <c r="C6908" s="9" t="str">
        <f t="shared" si="214"/>
        <v>$H$6935</v>
      </c>
      <c r="D6908" s="9" t="str">
        <f t="shared" si="215"/>
        <v>H6935</v>
      </c>
      <c r="F6908">
        <v>138340</v>
      </c>
      <c r="G6908" s="1" t="str">
        <f>_xll.BDS("SPX Index","CHAIN_TICKERS", "CHAIN_STRIKE_PX_OVRD",F6908, "CHAIN_PUT_CALL_TYPE_OVRD=P", "CHAIN_PERIODICITY_OVRD=M")</f>
        <v>SPX US 11/20/15 P2700</v>
      </c>
    </row>
    <row r="6909" spans="1:7" x14ac:dyDescent="0.25">
      <c r="A6909">
        <v>0</v>
      </c>
      <c r="B6909" s="9">
        <v>1.589041095890411E-6</v>
      </c>
      <c r="C6909" s="9" t="str">
        <f t="shared" si="214"/>
        <v>$H$6936</v>
      </c>
      <c r="D6909" s="9" t="str">
        <f t="shared" si="215"/>
        <v>H6936</v>
      </c>
      <c r="F6909">
        <v>138360</v>
      </c>
      <c r="G6909" s="1" t="str">
        <f>_xll.BDS("SPX Index","CHAIN_TICKERS", "CHAIN_STRIKE_PX_OVRD",F6909, "CHAIN_PUT_CALL_TYPE_OVRD=P", "CHAIN_PERIODICITY_OVRD=M")</f>
        <v>SPX US 11/20/15 P2700</v>
      </c>
    </row>
    <row r="6910" spans="1:7" x14ac:dyDescent="0.25">
      <c r="A6910">
        <v>0</v>
      </c>
      <c r="B6910" s="9">
        <v>1.4520547945205479E-6</v>
      </c>
      <c r="C6910" s="9" t="str">
        <f t="shared" si="214"/>
        <v>$H$6937</v>
      </c>
      <c r="D6910" s="9" t="str">
        <f t="shared" si="215"/>
        <v>H6937</v>
      </c>
      <c r="F6910">
        <v>138380</v>
      </c>
      <c r="G6910" s="1" t="str">
        <f>_xll.BDS("SPX Index","CHAIN_TICKERS", "CHAIN_STRIKE_PX_OVRD",F6910, "CHAIN_PUT_CALL_TYPE_OVRD=P", "CHAIN_PERIODICITY_OVRD=M")</f>
        <v>SPX US 11/20/15 P2700</v>
      </c>
    </row>
    <row r="6911" spans="1:7" x14ac:dyDescent="0.25">
      <c r="A6911">
        <v>0</v>
      </c>
      <c r="B6911" s="9">
        <v>1.4520547945205479E-6</v>
      </c>
      <c r="C6911" s="9" t="str">
        <f t="shared" si="214"/>
        <v>$H$6938</v>
      </c>
      <c r="D6911" s="9" t="str">
        <f t="shared" si="215"/>
        <v>H6938</v>
      </c>
      <c r="F6911">
        <v>138400</v>
      </c>
      <c r="G6911" s="1" t="str">
        <f>_xll.BDS("SPX Index","CHAIN_TICKERS", "CHAIN_STRIKE_PX_OVRD",F6911, "CHAIN_PUT_CALL_TYPE_OVRD=P", "CHAIN_PERIODICITY_OVRD=M")</f>
        <v>SPX US 11/20/15 P2700</v>
      </c>
    </row>
    <row r="6912" spans="1:7" x14ac:dyDescent="0.25">
      <c r="A6912">
        <v>0</v>
      </c>
      <c r="B6912" s="9">
        <v>1.589041095890411E-6</v>
      </c>
      <c r="C6912" s="9" t="str">
        <f t="shared" si="214"/>
        <v>$H$6939</v>
      </c>
      <c r="D6912" s="9" t="str">
        <f t="shared" si="215"/>
        <v>H6939</v>
      </c>
      <c r="F6912">
        <v>138420</v>
      </c>
      <c r="G6912" s="1" t="str">
        <f>_xll.BDS("SPX Index","CHAIN_TICKERS", "CHAIN_STRIKE_PX_OVRD",F6912, "CHAIN_PUT_CALL_TYPE_OVRD=P", "CHAIN_PERIODICITY_OVRD=M")</f>
        <v>SPX US 11/20/15 P2700</v>
      </c>
    </row>
    <row r="6913" spans="1:7" x14ac:dyDescent="0.25">
      <c r="A6913">
        <v>0</v>
      </c>
      <c r="B6913" s="9">
        <v>2.0273972602739725E-6</v>
      </c>
      <c r="C6913" s="9" t="str">
        <f t="shared" si="214"/>
        <v>$H$6940</v>
      </c>
      <c r="D6913" s="9" t="str">
        <f t="shared" si="215"/>
        <v>H6940</v>
      </c>
      <c r="F6913">
        <v>138440</v>
      </c>
      <c r="G6913" s="1" t="str">
        <f>_xll.BDS("SPX Index","CHAIN_TICKERS", "CHAIN_STRIKE_PX_OVRD",F6913, "CHAIN_PUT_CALL_TYPE_OVRD=P", "CHAIN_PERIODICITY_OVRD=M")</f>
        <v>SPX US 11/20/15 P2700</v>
      </c>
    </row>
    <row r="6914" spans="1:7" x14ac:dyDescent="0.25">
      <c r="A6914">
        <v>0</v>
      </c>
      <c r="B6914" s="9">
        <v>2.0273972602739725E-6</v>
      </c>
      <c r="C6914" s="9" t="str">
        <f t="shared" si="214"/>
        <v>$H$6941</v>
      </c>
      <c r="D6914" s="9" t="str">
        <f t="shared" si="215"/>
        <v>H6941</v>
      </c>
      <c r="F6914">
        <v>138460</v>
      </c>
      <c r="G6914" s="1" t="str">
        <f>_xll.BDS("SPX Index","CHAIN_TICKERS", "CHAIN_STRIKE_PX_OVRD",F6914, "CHAIN_PUT_CALL_TYPE_OVRD=P", "CHAIN_PERIODICITY_OVRD=M")</f>
        <v>SPX US 11/20/15 P2700</v>
      </c>
    </row>
    <row r="6915" spans="1:7" x14ac:dyDescent="0.25">
      <c r="A6915">
        <v>0</v>
      </c>
      <c r="B6915" s="9">
        <v>1.9452054794520548E-6</v>
      </c>
      <c r="C6915" s="9" t="str">
        <f t="shared" si="214"/>
        <v>$H$6942</v>
      </c>
      <c r="D6915" s="9" t="str">
        <f t="shared" si="215"/>
        <v>H6942</v>
      </c>
      <c r="F6915">
        <v>138480</v>
      </c>
      <c r="G6915" s="1" t="str">
        <f>_xll.BDS("SPX Index","CHAIN_TICKERS", "CHAIN_STRIKE_PX_OVRD",F6915, "CHAIN_PUT_CALL_TYPE_OVRD=P", "CHAIN_PERIODICITY_OVRD=M")</f>
        <v>SPX US 11/20/15 P2700</v>
      </c>
    </row>
    <row r="6916" spans="1:7" x14ac:dyDescent="0.25">
      <c r="A6916">
        <v>0</v>
      </c>
      <c r="B6916" s="9">
        <v>1.8630136986301372E-6</v>
      </c>
      <c r="C6916" s="9" t="str">
        <f t="shared" ref="C6916:C6979" si="216">ADDRESS(ROW(B6916)+MATCH(1,B6916:B6942),8)</f>
        <v>$H$6943</v>
      </c>
      <c r="D6916" s="9" t="str">
        <f t="shared" ref="D6916:D6979" si="217">"H"&amp;(ROW(B6916)+MATCH(1,B6916:B6942))</f>
        <v>H6943</v>
      </c>
      <c r="F6916">
        <v>138500</v>
      </c>
      <c r="G6916" s="1" t="str">
        <f>_xll.BDS("SPX Index","CHAIN_TICKERS", "CHAIN_STRIKE_PX_OVRD",F6916, "CHAIN_PUT_CALL_TYPE_OVRD=P", "CHAIN_PERIODICITY_OVRD=M")</f>
        <v>SPX US 11/20/15 P2700</v>
      </c>
    </row>
    <row r="6917" spans="1:7" x14ac:dyDescent="0.25">
      <c r="A6917">
        <v>0</v>
      </c>
      <c r="B6917" s="9">
        <v>2.1643835616438356E-6</v>
      </c>
      <c r="C6917" s="9" t="str">
        <f t="shared" si="216"/>
        <v>$H$6944</v>
      </c>
      <c r="D6917" s="9" t="str">
        <f t="shared" si="217"/>
        <v>H6944</v>
      </c>
      <c r="F6917">
        <v>138520</v>
      </c>
      <c r="G6917" s="1" t="str">
        <f>_xll.BDS("SPX Index","CHAIN_TICKERS", "CHAIN_STRIKE_PX_OVRD",F6917, "CHAIN_PUT_CALL_TYPE_OVRD=P", "CHAIN_PERIODICITY_OVRD=M")</f>
        <v>SPX US 11/20/15 P2700</v>
      </c>
    </row>
    <row r="6918" spans="1:7" x14ac:dyDescent="0.25">
      <c r="A6918">
        <v>0</v>
      </c>
      <c r="B6918" s="9">
        <v>2.1643835616438356E-6</v>
      </c>
      <c r="C6918" s="9" t="str">
        <f t="shared" si="216"/>
        <v>$H$6945</v>
      </c>
      <c r="D6918" s="9" t="str">
        <f t="shared" si="217"/>
        <v>H6945</v>
      </c>
      <c r="F6918">
        <v>138540</v>
      </c>
      <c r="G6918" s="1" t="str">
        <f>_xll.BDS("SPX Index","CHAIN_TICKERS", "CHAIN_STRIKE_PX_OVRD",F6918, "CHAIN_PUT_CALL_TYPE_OVRD=P", "CHAIN_PERIODICITY_OVRD=M")</f>
        <v>SPX US 11/20/15 P2700</v>
      </c>
    </row>
    <row r="6919" spans="1:7" x14ac:dyDescent="0.25">
      <c r="A6919">
        <v>3</v>
      </c>
      <c r="B6919" s="9">
        <v>2.0273972602739725E-6</v>
      </c>
      <c r="C6919" s="9" t="str">
        <f t="shared" si="216"/>
        <v>$H$6946</v>
      </c>
      <c r="D6919" s="9" t="str">
        <f t="shared" si="217"/>
        <v>H6946</v>
      </c>
      <c r="F6919">
        <v>138560</v>
      </c>
      <c r="G6919" s="1" t="str">
        <f>_xll.BDS("SPX Index","CHAIN_TICKERS", "CHAIN_STRIKE_PX_OVRD",F6919, "CHAIN_PUT_CALL_TYPE_OVRD=P", "CHAIN_PERIODICITY_OVRD=M")</f>
        <v>SPX US 11/20/15 P2700</v>
      </c>
    </row>
    <row r="6920" spans="1:7" x14ac:dyDescent="0.25">
      <c r="A6920">
        <v>0</v>
      </c>
      <c r="B6920" s="9">
        <v>2.0273972602739725E-6</v>
      </c>
      <c r="C6920" s="9" t="str">
        <f t="shared" si="216"/>
        <v>$H$6947</v>
      </c>
      <c r="D6920" s="9" t="str">
        <f t="shared" si="217"/>
        <v>H6947</v>
      </c>
      <c r="F6920">
        <v>138580</v>
      </c>
      <c r="G6920" s="1" t="str">
        <f>_xll.BDS("SPX Index","CHAIN_TICKERS", "CHAIN_STRIKE_PX_OVRD",F6920, "CHAIN_PUT_CALL_TYPE_OVRD=P", "CHAIN_PERIODICITY_OVRD=M")</f>
        <v>SPX US 11/20/15 P2700</v>
      </c>
    </row>
    <row r="6921" spans="1:7" x14ac:dyDescent="0.25">
      <c r="A6921">
        <v>0</v>
      </c>
      <c r="B6921" s="9">
        <v>1.726027397260274E-6</v>
      </c>
      <c r="C6921" s="9" t="str">
        <f t="shared" si="216"/>
        <v>$H$6948</v>
      </c>
      <c r="D6921" s="9" t="str">
        <f t="shared" si="217"/>
        <v>H6948</v>
      </c>
      <c r="F6921">
        <v>138600</v>
      </c>
      <c r="G6921" s="1" t="str">
        <f>_xll.BDS("SPX Index","CHAIN_TICKERS", "CHAIN_STRIKE_PX_OVRD",F6921, "CHAIN_PUT_CALL_TYPE_OVRD=P", "CHAIN_PERIODICITY_OVRD=M")</f>
        <v>SPX US 11/20/15 P2700</v>
      </c>
    </row>
    <row r="6922" spans="1:7" x14ac:dyDescent="0.25">
      <c r="A6922">
        <v>0</v>
      </c>
      <c r="B6922" s="9">
        <v>1.8630136986301372E-6</v>
      </c>
      <c r="C6922" s="9" t="str">
        <f t="shared" si="216"/>
        <v>$H$6949</v>
      </c>
      <c r="D6922" s="9" t="str">
        <f t="shared" si="217"/>
        <v>H6949</v>
      </c>
      <c r="F6922">
        <v>138620</v>
      </c>
      <c r="G6922" s="1" t="str">
        <f>_xll.BDS("SPX Index","CHAIN_TICKERS", "CHAIN_STRIKE_PX_OVRD",F6922, "CHAIN_PUT_CALL_TYPE_OVRD=P", "CHAIN_PERIODICITY_OVRD=M")</f>
        <v>SPX US 11/20/15 P2700</v>
      </c>
    </row>
    <row r="6923" spans="1:7" x14ac:dyDescent="0.25">
      <c r="A6923">
        <v>0</v>
      </c>
      <c r="B6923" s="9">
        <v>1.726027397260274E-6</v>
      </c>
      <c r="C6923" s="9" t="str">
        <f t="shared" si="216"/>
        <v>$H$6950</v>
      </c>
      <c r="D6923" s="9" t="str">
        <f t="shared" si="217"/>
        <v>H6950</v>
      </c>
      <c r="F6923">
        <v>138640</v>
      </c>
      <c r="G6923" s="1" t="str">
        <f>_xll.BDS("SPX Index","CHAIN_TICKERS", "CHAIN_STRIKE_PX_OVRD",F6923, "CHAIN_PUT_CALL_TYPE_OVRD=P", "CHAIN_PERIODICITY_OVRD=M")</f>
        <v>SPX US 11/20/15 P2700</v>
      </c>
    </row>
    <row r="6924" spans="1:7" x14ac:dyDescent="0.25">
      <c r="A6924">
        <v>0</v>
      </c>
      <c r="B6924" s="9">
        <v>1.589041095890411E-6</v>
      </c>
      <c r="C6924" s="9" t="str">
        <f t="shared" si="216"/>
        <v>$H$6951</v>
      </c>
      <c r="D6924" s="9" t="str">
        <f t="shared" si="217"/>
        <v>H6951</v>
      </c>
      <c r="F6924">
        <v>138660</v>
      </c>
      <c r="G6924" s="1" t="str">
        <f>_xll.BDS("SPX Index","CHAIN_TICKERS", "CHAIN_STRIKE_PX_OVRD",F6924, "CHAIN_PUT_CALL_TYPE_OVRD=P", "CHAIN_PERIODICITY_OVRD=M")</f>
        <v>SPX US 11/20/15 P2700</v>
      </c>
    </row>
    <row r="6925" spans="1:7" x14ac:dyDescent="0.25">
      <c r="A6925">
        <v>0</v>
      </c>
      <c r="B6925" s="9">
        <v>1.4520547945205479E-6</v>
      </c>
      <c r="C6925" s="9" t="str">
        <f t="shared" si="216"/>
        <v>$H$6952</v>
      </c>
      <c r="D6925" s="9" t="str">
        <f t="shared" si="217"/>
        <v>H6952</v>
      </c>
      <c r="F6925">
        <v>138680</v>
      </c>
      <c r="G6925" s="1" t="str">
        <f>_xll.BDS("SPX Index","CHAIN_TICKERS", "CHAIN_STRIKE_PX_OVRD",F6925, "CHAIN_PUT_CALL_TYPE_OVRD=P", "CHAIN_PERIODICITY_OVRD=M")</f>
        <v>SPX US 11/20/15 P2700</v>
      </c>
    </row>
    <row r="6926" spans="1:7" x14ac:dyDescent="0.25">
      <c r="A6926">
        <v>0</v>
      </c>
      <c r="B6926" s="9">
        <v>1.0410958904109588E-6</v>
      </c>
      <c r="C6926" s="9" t="str">
        <f t="shared" si="216"/>
        <v>$H$6953</v>
      </c>
      <c r="D6926" s="9" t="str">
        <f t="shared" si="217"/>
        <v>H6953</v>
      </c>
      <c r="F6926">
        <v>138700</v>
      </c>
      <c r="G6926" s="1" t="str">
        <f>_xll.BDS("SPX Index","CHAIN_TICKERS", "CHAIN_STRIKE_PX_OVRD",F6926, "CHAIN_PUT_CALL_TYPE_OVRD=P", "CHAIN_PERIODICITY_OVRD=M")</f>
        <v>SPX US 11/20/15 P2700</v>
      </c>
    </row>
    <row r="6927" spans="1:7" x14ac:dyDescent="0.25">
      <c r="A6927">
        <v>0</v>
      </c>
      <c r="B6927" s="9">
        <v>1.3150684931506849E-6</v>
      </c>
      <c r="C6927" s="9" t="str">
        <f t="shared" si="216"/>
        <v>$H$6954</v>
      </c>
      <c r="D6927" s="9" t="str">
        <f t="shared" si="217"/>
        <v>H6954</v>
      </c>
      <c r="F6927">
        <v>138720</v>
      </c>
      <c r="G6927" s="1" t="str">
        <f>_xll.BDS("SPX Index","CHAIN_TICKERS", "CHAIN_STRIKE_PX_OVRD",F6927, "CHAIN_PUT_CALL_TYPE_OVRD=P", "CHAIN_PERIODICITY_OVRD=M")</f>
        <v>SPX US 11/20/15 P2700</v>
      </c>
    </row>
    <row r="6928" spans="1:7" x14ac:dyDescent="0.25">
      <c r="A6928">
        <v>0</v>
      </c>
      <c r="B6928" s="9">
        <v>1.589041095890411E-6</v>
      </c>
      <c r="C6928" s="9" t="str">
        <f t="shared" si="216"/>
        <v>$H$6955</v>
      </c>
      <c r="D6928" s="9" t="str">
        <f t="shared" si="217"/>
        <v>H6955</v>
      </c>
      <c r="F6928">
        <v>138740</v>
      </c>
      <c r="G6928" s="1" t="str">
        <f>_xll.BDS("SPX Index","CHAIN_TICKERS", "CHAIN_STRIKE_PX_OVRD",F6928, "CHAIN_PUT_CALL_TYPE_OVRD=P", "CHAIN_PERIODICITY_OVRD=M")</f>
        <v>SPX US 11/20/15 P2700</v>
      </c>
    </row>
    <row r="6929" spans="1:7" x14ac:dyDescent="0.25">
      <c r="A6929">
        <v>0</v>
      </c>
      <c r="B6929" s="9">
        <v>1.589041095890411E-6</v>
      </c>
      <c r="C6929" s="9" t="str">
        <f t="shared" si="216"/>
        <v>$H$6956</v>
      </c>
      <c r="D6929" s="9" t="str">
        <f t="shared" si="217"/>
        <v>H6956</v>
      </c>
      <c r="F6929">
        <v>138760</v>
      </c>
      <c r="G6929" s="1" t="str">
        <f>_xll.BDS("SPX Index","CHAIN_TICKERS", "CHAIN_STRIKE_PX_OVRD",F6929, "CHAIN_PUT_CALL_TYPE_OVRD=P", "CHAIN_PERIODICITY_OVRD=M")</f>
        <v>SPX US 11/20/15 P2700</v>
      </c>
    </row>
    <row r="6930" spans="1:7" x14ac:dyDescent="0.25">
      <c r="A6930">
        <v>0</v>
      </c>
      <c r="B6930" s="9">
        <v>1.5342465753424657E-6</v>
      </c>
      <c r="C6930" s="9" t="str">
        <f t="shared" si="216"/>
        <v>$H$6957</v>
      </c>
      <c r="D6930" s="9" t="str">
        <f t="shared" si="217"/>
        <v>H6957</v>
      </c>
      <c r="F6930">
        <v>138780</v>
      </c>
      <c r="G6930" s="1" t="str">
        <f>_xll.BDS("SPX Index","CHAIN_TICKERS", "CHAIN_STRIKE_PX_OVRD",F6930, "CHAIN_PUT_CALL_TYPE_OVRD=P", "CHAIN_PERIODICITY_OVRD=M")</f>
        <v>SPX US 11/20/15 P2700</v>
      </c>
    </row>
    <row r="6931" spans="1:7" x14ac:dyDescent="0.25">
      <c r="A6931">
        <v>0</v>
      </c>
      <c r="B6931" s="9">
        <v>1.8630136986301372E-6</v>
      </c>
      <c r="C6931" s="9" t="str">
        <f t="shared" si="216"/>
        <v>$H$6958</v>
      </c>
      <c r="D6931" s="9" t="str">
        <f t="shared" si="217"/>
        <v>H6958</v>
      </c>
      <c r="F6931">
        <v>138800</v>
      </c>
      <c r="G6931" s="1" t="str">
        <f>_xll.BDS("SPX Index","CHAIN_TICKERS", "CHAIN_STRIKE_PX_OVRD",F6931, "CHAIN_PUT_CALL_TYPE_OVRD=P", "CHAIN_PERIODICITY_OVRD=M")</f>
        <v>SPX US 11/20/15 P2700</v>
      </c>
    </row>
    <row r="6932" spans="1:7" x14ac:dyDescent="0.25">
      <c r="A6932">
        <v>0</v>
      </c>
      <c r="B6932" s="9">
        <v>1.8630136986301372E-6</v>
      </c>
      <c r="C6932" s="9" t="str">
        <f t="shared" si="216"/>
        <v>$H$6959</v>
      </c>
      <c r="D6932" s="9" t="str">
        <f t="shared" si="217"/>
        <v>H6959</v>
      </c>
      <c r="F6932">
        <v>138820</v>
      </c>
      <c r="G6932" s="1" t="str">
        <f>_xll.BDS("SPX Index","CHAIN_TICKERS", "CHAIN_STRIKE_PX_OVRD",F6932, "CHAIN_PUT_CALL_TYPE_OVRD=P", "CHAIN_PERIODICITY_OVRD=M")</f>
        <v>SPX US 11/20/15 P2700</v>
      </c>
    </row>
    <row r="6933" spans="1:7" x14ac:dyDescent="0.25">
      <c r="A6933">
        <v>0</v>
      </c>
      <c r="B6933" s="9">
        <v>1.8630136986301372E-6</v>
      </c>
      <c r="C6933" s="9" t="str">
        <f t="shared" si="216"/>
        <v>$H$6960</v>
      </c>
      <c r="D6933" s="9" t="str">
        <f t="shared" si="217"/>
        <v>H6960</v>
      </c>
      <c r="F6933">
        <v>138840</v>
      </c>
      <c r="G6933" s="1" t="str">
        <f>_xll.BDS("SPX Index","CHAIN_TICKERS", "CHAIN_STRIKE_PX_OVRD",F6933, "CHAIN_PUT_CALL_TYPE_OVRD=P", "CHAIN_PERIODICITY_OVRD=M")</f>
        <v>SPX US 11/20/15 P2700</v>
      </c>
    </row>
    <row r="6934" spans="1:7" x14ac:dyDescent="0.25">
      <c r="A6934">
        <v>0</v>
      </c>
      <c r="B6934" s="9">
        <v>1.726027397260274E-6</v>
      </c>
      <c r="C6934" s="9" t="str">
        <f t="shared" si="216"/>
        <v>$H$6961</v>
      </c>
      <c r="D6934" s="9" t="str">
        <f t="shared" si="217"/>
        <v>H6961</v>
      </c>
      <c r="F6934">
        <v>138860</v>
      </c>
      <c r="G6934" s="1" t="str">
        <f>_xll.BDS("SPX Index","CHAIN_TICKERS", "CHAIN_STRIKE_PX_OVRD",F6934, "CHAIN_PUT_CALL_TYPE_OVRD=P", "CHAIN_PERIODICITY_OVRD=M")</f>
        <v>SPX US 11/20/15 P2700</v>
      </c>
    </row>
    <row r="6935" spans="1:7" x14ac:dyDescent="0.25">
      <c r="A6935">
        <v>0</v>
      </c>
      <c r="B6935" s="9">
        <v>1.726027397260274E-6</v>
      </c>
      <c r="C6935" s="9" t="str">
        <f t="shared" si="216"/>
        <v>$H$6962</v>
      </c>
      <c r="D6935" s="9" t="str">
        <f t="shared" si="217"/>
        <v>H6962</v>
      </c>
      <c r="F6935">
        <v>138880</v>
      </c>
      <c r="G6935" s="1" t="str">
        <f>_xll.BDS("SPX Index","CHAIN_TICKERS", "CHAIN_STRIKE_PX_OVRD",F6935, "CHAIN_PUT_CALL_TYPE_OVRD=P", "CHAIN_PERIODICITY_OVRD=M")</f>
        <v>SPX US 11/20/15 P2700</v>
      </c>
    </row>
    <row r="6936" spans="1:7" x14ac:dyDescent="0.25">
      <c r="A6936">
        <v>0</v>
      </c>
      <c r="B6936" s="9">
        <v>1.726027397260274E-6</v>
      </c>
      <c r="C6936" s="9" t="str">
        <f t="shared" si="216"/>
        <v>$H$6963</v>
      </c>
      <c r="D6936" s="9" t="str">
        <f t="shared" si="217"/>
        <v>H6963</v>
      </c>
      <c r="F6936">
        <v>138900</v>
      </c>
      <c r="G6936" s="1" t="str">
        <f>_xll.BDS("SPX Index","CHAIN_TICKERS", "CHAIN_STRIKE_PX_OVRD",F6936, "CHAIN_PUT_CALL_TYPE_OVRD=P", "CHAIN_PERIODICITY_OVRD=M")</f>
        <v>SPX US 11/20/15 P2700</v>
      </c>
    </row>
    <row r="6937" spans="1:7" x14ac:dyDescent="0.25">
      <c r="A6937">
        <v>0</v>
      </c>
      <c r="B6937" s="9">
        <v>1.726027397260274E-6</v>
      </c>
      <c r="C6937" s="9" t="str">
        <f t="shared" si="216"/>
        <v>$H$6964</v>
      </c>
      <c r="D6937" s="9" t="str">
        <f t="shared" si="217"/>
        <v>H6964</v>
      </c>
      <c r="F6937">
        <v>138920</v>
      </c>
      <c r="G6937" s="1" t="str">
        <f>_xll.BDS("SPX Index","CHAIN_TICKERS", "CHAIN_STRIKE_PX_OVRD",F6937, "CHAIN_PUT_CALL_TYPE_OVRD=P", "CHAIN_PERIODICITY_OVRD=M")</f>
        <v>SPX US 11/20/15 P2700</v>
      </c>
    </row>
    <row r="6938" spans="1:7" x14ac:dyDescent="0.25">
      <c r="A6938">
        <v>1</v>
      </c>
      <c r="B6938" s="9">
        <v>1.8630136986301372E-6</v>
      </c>
      <c r="C6938" s="9" t="str">
        <f t="shared" si="216"/>
        <v>$H$6965</v>
      </c>
      <c r="D6938" s="9" t="str">
        <f t="shared" si="217"/>
        <v>H6965</v>
      </c>
      <c r="F6938">
        <v>138940</v>
      </c>
      <c r="G6938" s="1" t="str">
        <f>_xll.BDS("SPX Index","CHAIN_TICKERS", "CHAIN_STRIKE_PX_OVRD",F6938, "CHAIN_PUT_CALL_TYPE_OVRD=P", "CHAIN_PERIODICITY_OVRD=M")</f>
        <v>SPX US 11/20/15 P2700</v>
      </c>
    </row>
    <row r="6939" spans="1:7" x14ac:dyDescent="0.25">
      <c r="A6939">
        <v>0</v>
      </c>
      <c r="B6939" s="9">
        <v>1.589041095890411E-6</v>
      </c>
      <c r="C6939" s="9" t="str">
        <f t="shared" si="216"/>
        <v>$H$6966</v>
      </c>
      <c r="D6939" s="9" t="str">
        <f t="shared" si="217"/>
        <v>H6966</v>
      </c>
      <c r="F6939">
        <v>138960</v>
      </c>
      <c r="G6939" s="1" t="str">
        <f>_xll.BDS("SPX Index","CHAIN_TICKERS", "CHAIN_STRIKE_PX_OVRD",F6939, "CHAIN_PUT_CALL_TYPE_OVRD=P", "CHAIN_PERIODICITY_OVRD=M")</f>
        <v>SPX US 11/20/15 P2700</v>
      </c>
    </row>
    <row r="6940" spans="1:7" x14ac:dyDescent="0.25">
      <c r="A6940">
        <v>0</v>
      </c>
      <c r="B6940" s="9">
        <v>1.726027397260274E-6</v>
      </c>
      <c r="C6940" s="9" t="str">
        <f t="shared" si="216"/>
        <v>$H$6967</v>
      </c>
      <c r="D6940" s="9" t="str">
        <f t="shared" si="217"/>
        <v>H6967</v>
      </c>
      <c r="F6940">
        <v>138980</v>
      </c>
      <c r="G6940" s="1" t="str">
        <f>_xll.BDS("SPX Index","CHAIN_TICKERS", "CHAIN_STRIKE_PX_OVRD",F6940, "CHAIN_PUT_CALL_TYPE_OVRD=P", "CHAIN_PERIODICITY_OVRD=M")</f>
        <v>SPX US 11/20/15 P2700</v>
      </c>
    </row>
    <row r="6941" spans="1:7" x14ac:dyDescent="0.25">
      <c r="A6941">
        <v>0</v>
      </c>
      <c r="B6941" s="9">
        <v>1.8630136986301372E-6</v>
      </c>
      <c r="C6941" s="9" t="str">
        <f t="shared" si="216"/>
        <v>$H$6968</v>
      </c>
      <c r="D6941" s="9" t="str">
        <f t="shared" si="217"/>
        <v>H6968</v>
      </c>
      <c r="F6941">
        <v>139000</v>
      </c>
      <c r="G6941" s="1" t="str">
        <f>_xll.BDS("SPX Index","CHAIN_TICKERS", "CHAIN_STRIKE_PX_OVRD",F6941, "CHAIN_PUT_CALL_TYPE_OVRD=P", "CHAIN_PERIODICITY_OVRD=M")</f>
        <v>SPX US 11/20/15 P2700</v>
      </c>
    </row>
    <row r="6942" spans="1:7" x14ac:dyDescent="0.25">
      <c r="A6942">
        <v>0</v>
      </c>
      <c r="B6942" s="9">
        <v>1.726027397260274E-6</v>
      </c>
      <c r="C6942" s="9" t="str">
        <f t="shared" si="216"/>
        <v>$H$6969</v>
      </c>
      <c r="D6942" s="9" t="str">
        <f t="shared" si="217"/>
        <v>H6969</v>
      </c>
      <c r="F6942">
        <v>139020</v>
      </c>
      <c r="G6942" s="1" t="str">
        <f>_xll.BDS("SPX Index","CHAIN_TICKERS", "CHAIN_STRIKE_PX_OVRD",F6942, "CHAIN_PUT_CALL_TYPE_OVRD=P", "CHAIN_PERIODICITY_OVRD=M")</f>
        <v>SPX US 11/20/15 P2700</v>
      </c>
    </row>
    <row r="6943" spans="1:7" x14ac:dyDescent="0.25">
      <c r="A6943">
        <v>0</v>
      </c>
      <c r="B6943" s="9">
        <v>1.726027397260274E-6</v>
      </c>
      <c r="C6943" s="9" t="str">
        <f t="shared" si="216"/>
        <v>$H$6970</v>
      </c>
      <c r="D6943" s="9" t="str">
        <f t="shared" si="217"/>
        <v>H6970</v>
      </c>
      <c r="F6943">
        <v>139040</v>
      </c>
      <c r="G6943" s="1" t="str">
        <f>_xll.BDS("SPX Index","CHAIN_TICKERS", "CHAIN_STRIKE_PX_OVRD",F6943, "CHAIN_PUT_CALL_TYPE_OVRD=P", "CHAIN_PERIODICITY_OVRD=M")</f>
        <v>SPX US 11/20/15 P2700</v>
      </c>
    </row>
    <row r="6944" spans="1:7" x14ac:dyDescent="0.25">
      <c r="A6944">
        <v>0</v>
      </c>
      <c r="B6944" s="9">
        <v>1.726027397260274E-6</v>
      </c>
      <c r="C6944" s="9" t="str">
        <f t="shared" si="216"/>
        <v>$H$6971</v>
      </c>
      <c r="D6944" s="9" t="str">
        <f t="shared" si="217"/>
        <v>H6971</v>
      </c>
      <c r="F6944">
        <v>139060</v>
      </c>
      <c r="G6944" s="1" t="str">
        <f>_xll.BDS("SPX Index","CHAIN_TICKERS", "CHAIN_STRIKE_PX_OVRD",F6944, "CHAIN_PUT_CALL_TYPE_OVRD=P", "CHAIN_PERIODICITY_OVRD=M")</f>
        <v>SPX US 11/20/15 P2700</v>
      </c>
    </row>
    <row r="6945" spans="1:7" x14ac:dyDescent="0.25">
      <c r="A6945">
        <v>0</v>
      </c>
      <c r="B6945" s="9">
        <v>1.8630136986301372E-6</v>
      </c>
      <c r="C6945" s="9" t="str">
        <f t="shared" si="216"/>
        <v>$H$6972</v>
      </c>
      <c r="D6945" s="9" t="str">
        <f t="shared" si="217"/>
        <v>H6972</v>
      </c>
      <c r="F6945">
        <v>139080</v>
      </c>
      <c r="G6945" s="1" t="str">
        <f>_xll.BDS("SPX Index","CHAIN_TICKERS", "CHAIN_STRIKE_PX_OVRD",F6945, "CHAIN_PUT_CALL_TYPE_OVRD=P", "CHAIN_PERIODICITY_OVRD=M")</f>
        <v>SPX US 11/20/15 P2700</v>
      </c>
    </row>
    <row r="6946" spans="1:7" x14ac:dyDescent="0.25">
      <c r="A6946">
        <v>0</v>
      </c>
      <c r="B6946" s="9">
        <v>1.726027397260274E-6</v>
      </c>
      <c r="C6946" s="9" t="str">
        <f t="shared" si="216"/>
        <v>$H$6973</v>
      </c>
      <c r="D6946" s="9" t="str">
        <f t="shared" si="217"/>
        <v>H6973</v>
      </c>
      <c r="F6946">
        <v>139100</v>
      </c>
      <c r="G6946" s="1" t="str">
        <f>_xll.BDS("SPX Index","CHAIN_TICKERS", "CHAIN_STRIKE_PX_OVRD",F6946, "CHAIN_PUT_CALL_TYPE_OVRD=P", "CHAIN_PERIODICITY_OVRD=M")</f>
        <v>SPX US 11/20/15 P2700</v>
      </c>
    </row>
    <row r="6947" spans="1:7" x14ac:dyDescent="0.25">
      <c r="A6947">
        <v>0</v>
      </c>
      <c r="B6947" s="9">
        <v>1.8630136986301372E-6</v>
      </c>
      <c r="C6947" s="9" t="str">
        <f t="shared" si="216"/>
        <v>$H$6974</v>
      </c>
      <c r="D6947" s="9" t="str">
        <f t="shared" si="217"/>
        <v>H6974</v>
      </c>
      <c r="F6947">
        <v>139120</v>
      </c>
      <c r="G6947" s="1" t="str">
        <f>_xll.BDS("SPX Index","CHAIN_TICKERS", "CHAIN_STRIKE_PX_OVRD",F6947, "CHAIN_PUT_CALL_TYPE_OVRD=P", "CHAIN_PERIODICITY_OVRD=M")</f>
        <v>SPX US 11/20/15 P2700</v>
      </c>
    </row>
    <row r="6948" spans="1:7" x14ac:dyDescent="0.25">
      <c r="A6948">
        <v>0</v>
      </c>
      <c r="B6948" s="9">
        <v>1.3150684931506849E-6</v>
      </c>
      <c r="C6948" s="9" t="str">
        <f t="shared" si="216"/>
        <v>$H$6975</v>
      </c>
      <c r="D6948" s="9" t="str">
        <f t="shared" si="217"/>
        <v>H6975</v>
      </c>
      <c r="F6948">
        <v>139140</v>
      </c>
      <c r="G6948" s="1" t="str">
        <f>_xll.BDS("SPX Index","CHAIN_TICKERS", "CHAIN_STRIKE_PX_OVRD",F6948, "CHAIN_PUT_CALL_TYPE_OVRD=P", "CHAIN_PERIODICITY_OVRD=M")</f>
        <v>SPX US 11/20/15 P2700</v>
      </c>
    </row>
    <row r="6949" spans="1:7" x14ac:dyDescent="0.25">
      <c r="A6949">
        <v>0</v>
      </c>
      <c r="B6949" s="9">
        <v>1.0410958904109588E-6</v>
      </c>
      <c r="C6949" s="9" t="str">
        <f t="shared" si="216"/>
        <v>$H$6976</v>
      </c>
      <c r="D6949" s="9" t="str">
        <f t="shared" si="217"/>
        <v>H6976</v>
      </c>
      <c r="F6949">
        <v>139160</v>
      </c>
      <c r="G6949" s="1" t="str">
        <f>_xll.BDS("SPX Index","CHAIN_TICKERS", "CHAIN_STRIKE_PX_OVRD",F6949, "CHAIN_PUT_CALL_TYPE_OVRD=P", "CHAIN_PERIODICITY_OVRD=M")</f>
        <v>SPX US 11/20/15 P2700</v>
      </c>
    </row>
    <row r="6950" spans="1:7" x14ac:dyDescent="0.25">
      <c r="A6950">
        <v>0</v>
      </c>
      <c r="B6950" s="9">
        <v>9.0410958904109593E-7</v>
      </c>
      <c r="C6950" s="9" t="str">
        <f t="shared" si="216"/>
        <v>$H$6977</v>
      </c>
      <c r="D6950" s="9" t="str">
        <f t="shared" si="217"/>
        <v>H6977</v>
      </c>
      <c r="F6950">
        <v>139180</v>
      </c>
      <c r="G6950" s="1" t="str">
        <f>_xll.BDS("SPX Index","CHAIN_TICKERS", "CHAIN_STRIKE_PX_OVRD",F6950, "CHAIN_PUT_CALL_TYPE_OVRD=P", "CHAIN_PERIODICITY_OVRD=M")</f>
        <v>SPX US 11/20/15 P2700</v>
      </c>
    </row>
    <row r="6951" spans="1:7" x14ac:dyDescent="0.25">
      <c r="A6951">
        <v>0</v>
      </c>
      <c r="B6951" s="9">
        <v>1.1232876712328769E-6</v>
      </c>
      <c r="C6951" s="9" t="str">
        <f t="shared" si="216"/>
        <v>$H$6978</v>
      </c>
      <c r="D6951" s="9" t="str">
        <f t="shared" si="217"/>
        <v>H6978</v>
      </c>
      <c r="F6951">
        <v>139200</v>
      </c>
      <c r="G6951" s="1" t="str">
        <f>_xll.BDS("SPX Index","CHAIN_TICKERS", "CHAIN_STRIKE_PX_OVRD",F6951, "CHAIN_PUT_CALL_TYPE_OVRD=P", "CHAIN_PERIODICITY_OVRD=M")</f>
        <v>SPX US 11/20/15 P2700</v>
      </c>
    </row>
    <row r="6952" spans="1:7" x14ac:dyDescent="0.25">
      <c r="A6952">
        <v>0</v>
      </c>
      <c r="B6952" s="9">
        <v>1.0410958904109588E-6</v>
      </c>
      <c r="C6952" s="9" t="str">
        <f t="shared" si="216"/>
        <v>$H$6979</v>
      </c>
      <c r="D6952" s="9" t="str">
        <f t="shared" si="217"/>
        <v>H6979</v>
      </c>
      <c r="F6952">
        <v>139220</v>
      </c>
      <c r="G6952" s="1" t="str">
        <f>_xll.BDS("SPX Index","CHAIN_TICKERS", "CHAIN_STRIKE_PX_OVRD",F6952, "CHAIN_PUT_CALL_TYPE_OVRD=P", "CHAIN_PERIODICITY_OVRD=M")</f>
        <v>SPX US 11/20/15 P2700</v>
      </c>
    </row>
    <row r="6953" spans="1:7" x14ac:dyDescent="0.25">
      <c r="A6953">
        <v>0</v>
      </c>
      <c r="B6953" s="9">
        <v>7.6712328767123286E-7</v>
      </c>
      <c r="C6953" s="9" t="str">
        <f t="shared" si="216"/>
        <v>$H$6980</v>
      </c>
      <c r="D6953" s="9" t="str">
        <f t="shared" si="217"/>
        <v>H6980</v>
      </c>
      <c r="F6953">
        <v>139240</v>
      </c>
      <c r="G6953" s="1" t="str">
        <f>_xll.BDS("SPX Index","CHAIN_TICKERS", "CHAIN_STRIKE_PX_OVRD",F6953, "CHAIN_PUT_CALL_TYPE_OVRD=P", "CHAIN_PERIODICITY_OVRD=M")</f>
        <v>SPX US 11/20/15 P2700</v>
      </c>
    </row>
    <row r="6954" spans="1:7" x14ac:dyDescent="0.25">
      <c r="A6954">
        <v>0</v>
      </c>
      <c r="B6954" s="9">
        <v>9.0410958904109593E-7</v>
      </c>
      <c r="C6954" s="9" t="str">
        <f t="shared" si="216"/>
        <v>$H$6981</v>
      </c>
      <c r="D6954" s="9" t="str">
        <f t="shared" si="217"/>
        <v>H6981</v>
      </c>
      <c r="F6954">
        <v>139260</v>
      </c>
      <c r="G6954" s="1" t="str">
        <f>_xll.BDS("SPX Index","CHAIN_TICKERS", "CHAIN_STRIKE_PX_OVRD",F6954, "CHAIN_PUT_CALL_TYPE_OVRD=P", "CHAIN_PERIODICITY_OVRD=M")</f>
        <v>SPX US 11/20/15 P2700</v>
      </c>
    </row>
    <row r="6955" spans="1:7" x14ac:dyDescent="0.25">
      <c r="A6955">
        <v>0</v>
      </c>
      <c r="B6955" s="9">
        <v>1.0410958904109588E-6</v>
      </c>
      <c r="C6955" s="9" t="str">
        <f t="shared" si="216"/>
        <v>$H$6982</v>
      </c>
      <c r="D6955" s="9" t="str">
        <f t="shared" si="217"/>
        <v>H6982</v>
      </c>
      <c r="F6955">
        <v>139280</v>
      </c>
      <c r="G6955" s="1" t="str">
        <f>_xll.BDS("SPX Index","CHAIN_TICKERS", "CHAIN_STRIKE_PX_OVRD",F6955, "CHAIN_PUT_CALL_TYPE_OVRD=P", "CHAIN_PERIODICITY_OVRD=M")</f>
        <v>SPX US 11/20/15 P2700</v>
      </c>
    </row>
    <row r="6956" spans="1:7" x14ac:dyDescent="0.25">
      <c r="A6956">
        <v>1</v>
      </c>
      <c r="B6956" s="9">
        <v>9.0410958904109593E-7</v>
      </c>
      <c r="C6956" s="9" t="str">
        <f t="shared" si="216"/>
        <v>$H$6983</v>
      </c>
      <c r="D6956" s="9" t="str">
        <f t="shared" si="217"/>
        <v>H6983</v>
      </c>
      <c r="F6956">
        <v>139300</v>
      </c>
      <c r="G6956" s="1" t="str">
        <f>_xll.BDS("SPX Index","CHAIN_TICKERS", "CHAIN_STRIKE_PX_OVRD",F6956, "CHAIN_PUT_CALL_TYPE_OVRD=P", "CHAIN_PERIODICITY_OVRD=M")</f>
        <v>SPX US 11/20/15 P2700</v>
      </c>
    </row>
    <row r="6957" spans="1:7" x14ac:dyDescent="0.25">
      <c r="A6957">
        <v>0</v>
      </c>
      <c r="B6957" s="9">
        <v>9.0410958904109593E-7</v>
      </c>
      <c r="C6957" s="9" t="str">
        <f t="shared" si="216"/>
        <v>$H$6984</v>
      </c>
      <c r="D6957" s="9" t="str">
        <f t="shared" si="217"/>
        <v>H6984</v>
      </c>
      <c r="F6957">
        <v>139320</v>
      </c>
      <c r="G6957" s="1" t="str">
        <f>_xll.BDS("SPX Index","CHAIN_TICKERS", "CHAIN_STRIKE_PX_OVRD",F6957, "CHAIN_PUT_CALL_TYPE_OVRD=P", "CHAIN_PERIODICITY_OVRD=M")</f>
        <v>SPX US 11/20/15 P2700</v>
      </c>
    </row>
    <row r="6958" spans="1:7" x14ac:dyDescent="0.25">
      <c r="A6958">
        <v>0</v>
      </c>
      <c r="B6958" s="9">
        <v>1.0410958904109588E-6</v>
      </c>
      <c r="C6958" s="9" t="str">
        <f t="shared" si="216"/>
        <v>$H$6985</v>
      </c>
      <c r="D6958" s="9" t="str">
        <f t="shared" si="217"/>
        <v>H6985</v>
      </c>
      <c r="F6958">
        <v>139340</v>
      </c>
      <c r="G6958" s="1" t="str">
        <f>_xll.BDS("SPX Index","CHAIN_TICKERS", "CHAIN_STRIKE_PX_OVRD",F6958, "CHAIN_PUT_CALL_TYPE_OVRD=P", "CHAIN_PERIODICITY_OVRD=M")</f>
        <v>SPX US 11/20/15 P2700</v>
      </c>
    </row>
    <row r="6959" spans="1:7" x14ac:dyDescent="0.25">
      <c r="A6959">
        <v>0</v>
      </c>
      <c r="B6959" s="9">
        <v>9.0410958904109593E-7</v>
      </c>
      <c r="C6959" s="9" t="str">
        <f t="shared" si="216"/>
        <v>$H$6986</v>
      </c>
      <c r="D6959" s="9" t="str">
        <f t="shared" si="217"/>
        <v>H6986</v>
      </c>
      <c r="F6959">
        <v>139360</v>
      </c>
      <c r="G6959" s="1" t="str">
        <f>_xll.BDS("SPX Index","CHAIN_TICKERS", "CHAIN_STRIKE_PX_OVRD",F6959, "CHAIN_PUT_CALL_TYPE_OVRD=P", "CHAIN_PERIODICITY_OVRD=M")</f>
        <v>SPX US 11/20/15 P2700</v>
      </c>
    </row>
    <row r="6960" spans="1:7" x14ac:dyDescent="0.25">
      <c r="A6960">
        <v>0</v>
      </c>
      <c r="B6960" s="9">
        <v>1.0410958904109588E-6</v>
      </c>
      <c r="C6960" s="9" t="str">
        <f t="shared" si="216"/>
        <v>$H$6987</v>
      </c>
      <c r="D6960" s="9" t="str">
        <f t="shared" si="217"/>
        <v>H6987</v>
      </c>
      <c r="F6960">
        <v>139380</v>
      </c>
      <c r="G6960" s="1" t="str">
        <f>_xll.BDS("SPX Index","CHAIN_TICKERS", "CHAIN_STRIKE_PX_OVRD",F6960, "CHAIN_PUT_CALL_TYPE_OVRD=P", "CHAIN_PERIODICITY_OVRD=M")</f>
        <v>SPX US 11/20/15 P2700</v>
      </c>
    </row>
    <row r="6961" spans="1:7" x14ac:dyDescent="0.25">
      <c r="A6961">
        <v>0</v>
      </c>
      <c r="B6961" s="9">
        <v>1.3150684931506849E-6</v>
      </c>
      <c r="C6961" s="9" t="str">
        <f t="shared" si="216"/>
        <v>$H$6988</v>
      </c>
      <c r="D6961" s="9" t="str">
        <f t="shared" si="217"/>
        <v>H6988</v>
      </c>
      <c r="F6961">
        <v>139400</v>
      </c>
      <c r="G6961" s="1" t="str">
        <f>_xll.BDS("SPX Index","CHAIN_TICKERS", "CHAIN_STRIKE_PX_OVRD",F6961, "CHAIN_PUT_CALL_TYPE_OVRD=P", "CHAIN_PERIODICITY_OVRD=M")</f>
        <v>SPX US 11/20/15 P2700</v>
      </c>
    </row>
    <row r="6962" spans="1:7" x14ac:dyDescent="0.25">
      <c r="A6962">
        <v>0</v>
      </c>
      <c r="B6962" s="9">
        <v>1.4520547945205479E-6</v>
      </c>
      <c r="C6962" s="9" t="str">
        <f t="shared" si="216"/>
        <v>$H$6989</v>
      </c>
      <c r="D6962" s="9" t="str">
        <f t="shared" si="217"/>
        <v>H6989</v>
      </c>
      <c r="F6962">
        <v>139420</v>
      </c>
      <c r="G6962" s="1" t="str">
        <f>_xll.BDS("SPX Index","CHAIN_TICKERS", "CHAIN_STRIKE_PX_OVRD",F6962, "CHAIN_PUT_CALL_TYPE_OVRD=P", "CHAIN_PERIODICITY_OVRD=M")</f>
        <v>SPX US 11/20/15 P2700</v>
      </c>
    </row>
    <row r="6963" spans="1:7" x14ac:dyDescent="0.25">
      <c r="A6963">
        <v>0</v>
      </c>
      <c r="B6963" s="9">
        <v>1.3150684931506849E-6</v>
      </c>
      <c r="C6963" s="9" t="str">
        <f t="shared" si="216"/>
        <v>$H$6990</v>
      </c>
      <c r="D6963" s="9" t="str">
        <f t="shared" si="217"/>
        <v>H6990</v>
      </c>
      <c r="F6963">
        <v>139440</v>
      </c>
      <c r="G6963" s="1" t="str">
        <f>_xll.BDS("SPX Index","CHAIN_TICKERS", "CHAIN_STRIKE_PX_OVRD",F6963, "CHAIN_PUT_CALL_TYPE_OVRD=P", "CHAIN_PERIODICITY_OVRD=M")</f>
        <v>SPX US 11/20/15 P2700</v>
      </c>
    </row>
    <row r="6964" spans="1:7" x14ac:dyDescent="0.25">
      <c r="A6964">
        <v>0</v>
      </c>
      <c r="B6964" s="9">
        <v>1.1780821917808217E-6</v>
      </c>
      <c r="C6964" s="9" t="str">
        <f t="shared" si="216"/>
        <v>$H$6991</v>
      </c>
      <c r="D6964" s="9" t="str">
        <f t="shared" si="217"/>
        <v>H6991</v>
      </c>
      <c r="F6964">
        <v>139460</v>
      </c>
      <c r="G6964" s="1" t="str">
        <f>_xll.BDS("SPX Index","CHAIN_TICKERS", "CHAIN_STRIKE_PX_OVRD",F6964, "CHAIN_PUT_CALL_TYPE_OVRD=P", "CHAIN_PERIODICITY_OVRD=M")</f>
        <v>SPX US 11/20/15 P2700</v>
      </c>
    </row>
    <row r="6965" spans="1:7" x14ac:dyDescent="0.25">
      <c r="A6965">
        <v>0</v>
      </c>
      <c r="B6965" s="9">
        <v>4.9315068493150684E-7</v>
      </c>
      <c r="C6965" s="9" t="str">
        <f t="shared" si="216"/>
        <v>$H$6992</v>
      </c>
      <c r="D6965" s="9" t="str">
        <f t="shared" si="217"/>
        <v>H6992</v>
      </c>
      <c r="F6965">
        <v>139480</v>
      </c>
      <c r="G6965" s="1" t="str">
        <f>_xll.BDS("SPX Index","CHAIN_TICKERS", "CHAIN_STRIKE_PX_OVRD",F6965, "CHAIN_PUT_CALL_TYPE_OVRD=P", "CHAIN_PERIODICITY_OVRD=M")</f>
        <v>SPX US 11/20/15 P2700</v>
      </c>
    </row>
    <row r="6966" spans="1:7" x14ac:dyDescent="0.25">
      <c r="A6966">
        <v>0</v>
      </c>
      <c r="B6966" s="9">
        <v>6.301369863013699E-7</v>
      </c>
      <c r="C6966" s="9" t="str">
        <f t="shared" si="216"/>
        <v>$H$6993</v>
      </c>
      <c r="D6966" s="9" t="str">
        <f t="shared" si="217"/>
        <v>H6993</v>
      </c>
      <c r="F6966">
        <v>139500</v>
      </c>
      <c r="G6966" s="1" t="str">
        <f>_xll.BDS("SPX Index","CHAIN_TICKERS", "CHAIN_STRIKE_PX_OVRD",F6966, "CHAIN_PUT_CALL_TYPE_OVRD=P", "CHAIN_PERIODICITY_OVRD=M")</f>
        <v>SPX US 11/20/15 P2700</v>
      </c>
    </row>
    <row r="6967" spans="1:7" x14ac:dyDescent="0.25">
      <c r="A6967">
        <v>0</v>
      </c>
      <c r="B6967" s="9">
        <v>7.6712328767123286E-7</v>
      </c>
      <c r="C6967" s="9" t="str">
        <f t="shared" si="216"/>
        <v>$H$6994</v>
      </c>
      <c r="D6967" s="9" t="str">
        <f t="shared" si="217"/>
        <v>H6994</v>
      </c>
      <c r="F6967">
        <v>139520</v>
      </c>
      <c r="G6967" s="1" t="str">
        <f>_xll.BDS("SPX Index","CHAIN_TICKERS", "CHAIN_STRIKE_PX_OVRD",F6967, "CHAIN_PUT_CALL_TYPE_OVRD=P", "CHAIN_PERIODICITY_OVRD=M")</f>
        <v>SPX US 11/20/15 P2700</v>
      </c>
    </row>
    <row r="6968" spans="1:7" x14ac:dyDescent="0.25">
      <c r="A6968">
        <v>0</v>
      </c>
      <c r="B6968" s="9">
        <v>1.4520547945205479E-6</v>
      </c>
      <c r="C6968" s="9" t="str">
        <f t="shared" si="216"/>
        <v>$H$6995</v>
      </c>
      <c r="D6968" s="9" t="str">
        <f t="shared" si="217"/>
        <v>H6995</v>
      </c>
      <c r="F6968">
        <v>139540</v>
      </c>
      <c r="G6968" s="1" t="str">
        <f>_xll.BDS("SPX Index","CHAIN_TICKERS", "CHAIN_STRIKE_PX_OVRD",F6968, "CHAIN_PUT_CALL_TYPE_OVRD=P", "CHAIN_PERIODICITY_OVRD=M")</f>
        <v>SPX US 11/20/15 P2700</v>
      </c>
    </row>
    <row r="6969" spans="1:7" x14ac:dyDescent="0.25">
      <c r="A6969">
        <v>0</v>
      </c>
      <c r="B6969" s="9">
        <v>1.589041095890411E-6</v>
      </c>
      <c r="C6969" s="9" t="str">
        <f t="shared" si="216"/>
        <v>$H$6996</v>
      </c>
      <c r="D6969" s="9" t="str">
        <f t="shared" si="217"/>
        <v>H6996</v>
      </c>
      <c r="F6969">
        <v>139560</v>
      </c>
      <c r="G6969" s="1" t="str">
        <f>_xll.BDS("SPX Index","CHAIN_TICKERS", "CHAIN_STRIKE_PX_OVRD",F6969, "CHAIN_PUT_CALL_TYPE_OVRD=P", "CHAIN_PERIODICITY_OVRD=M")</f>
        <v>SPX US 11/20/15 P2700</v>
      </c>
    </row>
    <row r="6970" spans="1:7" x14ac:dyDescent="0.25">
      <c r="A6970">
        <v>0</v>
      </c>
      <c r="B6970" s="9">
        <v>1.8630136986301372E-6</v>
      </c>
      <c r="C6970" s="9" t="str">
        <f t="shared" si="216"/>
        <v>$H$6997</v>
      </c>
      <c r="D6970" s="9" t="str">
        <f t="shared" si="217"/>
        <v>H6997</v>
      </c>
      <c r="F6970">
        <v>139580</v>
      </c>
      <c r="G6970" s="1" t="str">
        <f>_xll.BDS("SPX Index","CHAIN_TICKERS", "CHAIN_STRIKE_PX_OVRD",F6970, "CHAIN_PUT_CALL_TYPE_OVRD=P", "CHAIN_PERIODICITY_OVRD=M")</f>
        <v>SPX US 11/20/15 P2700</v>
      </c>
    </row>
    <row r="6971" spans="1:7" x14ac:dyDescent="0.25">
      <c r="A6971">
        <v>0</v>
      </c>
      <c r="B6971" s="9">
        <v>2.3013698630136988E-6</v>
      </c>
      <c r="C6971" s="9" t="str">
        <f t="shared" si="216"/>
        <v>$H$6998</v>
      </c>
      <c r="D6971" s="9" t="str">
        <f t="shared" si="217"/>
        <v>H6998</v>
      </c>
      <c r="F6971">
        <v>139600</v>
      </c>
      <c r="G6971" s="1" t="str">
        <f>_xll.BDS("SPX Index","CHAIN_TICKERS", "CHAIN_STRIKE_PX_OVRD",F6971, "CHAIN_PUT_CALL_TYPE_OVRD=P", "CHAIN_PERIODICITY_OVRD=M")</f>
        <v>SPX US 11/20/15 P2700</v>
      </c>
    </row>
    <row r="6972" spans="1:7" x14ac:dyDescent="0.25">
      <c r="A6972">
        <v>0</v>
      </c>
      <c r="B6972" s="9">
        <v>1.589041095890411E-6</v>
      </c>
      <c r="C6972" s="9" t="str">
        <f t="shared" si="216"/>
        <v>$H$6999</v>
      </c>
      <c r="D6972" s="9" t="str">
        <f t="shared" si="217"/>
        <v>H6999</v>
      </c>
      <c r="F6972">
        <v>139620</v>
      </c>
      <c r="G6972" s="1" t="str">
        <f>_xll.BDS("SPX Index","CHAIN_TICKERS", "CHAIN_STRIKE_PX_OVRD",F6972, "CHAIN_PUT_CALL_TYPE_OVRD=P", "CHAIN_PERIODICITY_OVRD=M")</f>
        <v>SPX US 11/20/15 P2700</v>
      </c>
    </row>
    <row r="6973" spans="1:7" x14ac:dyDescent="0.25">
      <c r="A6973">
        <v>0</v>
      </c>
      <c r="B6973" s="9">
        <v>1.3150684931506849E-6</v>
      </c>
      <c r="C6973" s="9" t="str">
        <f t="shared" si="216"/>
        <v>$H$7000</v>
      </c>
      <c r="D6973" s="9" t="str">
        <f t="shared" si="217"/>
        <v>H7000</v>
      </c>
      <c r="F6973">
        <v>139640</v>
      </c>
      <c r="G6973" s="1" t="str">
        <f>_xll.BDS("SPX Index","CHAIN_TICKERS", "CHAIN_STRIKE_PX_OVRD",F6973, "CHAIN_PUT_CALL_TYPE_OVRD=P", "CHAIN_PERIODICITY_OVRD=M")</f>
        <v>SPX US 11/20/15 P2700</v>
      </c>
    </row>
    <row r="6974" spans="1:7" x14ac:dyDescent="0.25">
      <c r="A6974">
        <v>0</v>
      </c>
      <c r="B6974" s="9">
        <v>1.3150684931506849E-6</v>
      </c>
      <c r="C6974" s="9" t="str">
        <f t="shared" si="216"/>
        <v>$H$7001</v>
      </c>
      <c r="D6974" s="9" t="str">
        <f t="shared" si="217"/>
        <v>H7001</v>
      </c>
      <c r="F6974">
        <v>139660</v>
      </c>
      <c r="G6974" s="1" t="str">
        <f>_xll.BDS("SPX Index","CHAIN_TICKERS", "CHAIN_STRIKE_PX_OVRD",F6974, "CHAIN_PUT_CALL_TYPE_OVRD=P", "CHAIN_PERIODICITY_OVRD=M")</f>
        <v>SPX US 11/20/15 P2700</v>
      </c>
    </row>
    <row r="6975" spans="1:7" x14ac:dyDescent="0.25">
      <c r="A6975">
        <v>0</v>
      </c>
      <c r="B6975" s="9">
        <v>6.301369863013699E-7</v>
      </c>
      <c r="C6975" s="9" t="str">
        <f t="shared" si="216"/>
        <v>$H$7002</v>
      </c>
      <c r="D6975" s="9" t="str">
        <f t="shared" si="217"/>
        <v>H7002</v>
      </c>
      <c r="F6975">
        <v>139680</v>
      </c>
      <c r="G6975" s="1" t="str">
        <f>_xll.BDS("SPX Index","CHAIN_TICKERS", "CHAIN_STRIKE_PX_OVRD",F6975, "CHAIN_PUT_CALL_TYPE_OVRD=P", "CHAIN_PERIODICITY_OVRD=M")</f>
        <v>SPX US 11/20/15 P2700</v>
      </c>
    </row>
    <row r="6976" spans="1:7" x14ac:dyDescent="0.25">
      <c r="A6976">
        <v>0</v>
      </c>
      <c r="B6976" s="9">
        <v>4.1095890410958903E-7</v>
      </c>
      <c r="C6976" s="9" t="str">
        <f t="shared" si="216"/>
        <v>$H$7003</v>
      </c>
      <c r="D6976" s="9" t="str">
        <f t="shared" si="217"/>
        <v>H7003</v>
      </c>
      <c r="F6976">
        <v>139700</v>
      </c>
      <c r="G6976" s="1" t="str">
        <f>_xll.BDS("SPX Index","CHAIN_TICKERS", "CHAIN_STRIKE_PX_OVRD",F6976, "CHAIN_PUT_CALL_TYPE_OVRD=P", "CHAIN_PERIODICITY_OVRD=M")</f>
        <v>SPX US 11/20/15 P2700</v>
      </c>
    </row>
    <row r="6977" spans="1:7" x14ac:dyDescent="0.25">
      <c r="A6977">
        <v>0</v>
      </c>
      <c r="B6977" s="9">
        <v>4.9315068493150684E-7</v>
      </c>
      <c r="C6977" s="9" t="str">
        <f t="shared" si="216"/>
        <v>$H$7004</v>
      </c>
      <c r="D6977" s="9" t="str">
        <f t="shared" si="217"/>
        <v>H7004</v>
      </c>
      <c r="F6977">
        <v>139720</v>
      </c>
      <c r="G6977" s="1" t="str">
        <f>_xll.BDS("SPX Index","CHAIN_TICKERS", "CHAIN_STRIKE_PX_OVRD",F6977, "CHAIN_PUT_CALL_TYPE_OVRD=P", "CHAIN_PERIODICITY_OVRD=M")</f>
        <v>SPX US 11/20/15 P2700</v>
      </c>
    </row>
    <row r="6978" spans="1:7" x14ac:dyDescent="0.25">
      <c r="A6978">
        <v>0</v>
      </c>
      <c r="B6978" s="9">
        <v>1.3972602739726026E-6</v>
      </c>
      <c r="C6978" s="9" t="str">
        <f t="shared" si="216"/>
        <v>$H$7005</v>
      </c>
      <c r="D6978" s="9" t="str">
        <f t="shared" si="217"/>
        <v>H7005</v>
      </c>
      <c r="F6978">
        <v>139740</v>
      </c>
      <c r="G6978" s="1" t="str">
        <f>_xll.BDS("SPX Index","CHAIN_TICKERS", "CHAIN_STRIKE_PX_OVRD",F6978, "CHAIN_PUT_CALL_TYPE_OVRD=P", "CHAIN_PERIODICITY_OVRD=M")</f>
        <v>SPX US 11/20/15 P2700</v>
      </c>
    </row>
    <row r="6979" spans="1:7" x14ac:dyDescent="0.25">
      <c r="A6979">
        <v>3</v>
      </c>
      <c r="B6979" s="9">
        <v>1.3150684931506849E-6</v>
      </c>
      <c r="C6979" s="9" t="str">
        <f t="shared" si="216"/>
        <v>$H$7006</v>
      </c>
      <c r="D6979" s="9" t="str">
        <f t="shared" si="217"/>
        <v>H7006</v>
      </c>
      <c r="F6979">
        <v>139760</v>
      </c>
      <c r="G6979" s="1" t="str">
        <f>_xll.BDS("SPX Index","CHAIN_TICKERS", "CHAIN_STRIKE_PX_OVRD",F6979, "CHAIN_PUT_CALL_TYPE_OVRD=P", "CHAIN_PERIODICITY_OVRD=M")</f>
        <v>SPX US 11/20/15 P2700</v>
      </c>
    </row>
    <row r="6980" spans="1:7" x14ac:dyDescent="0.25">
      <c r="A6980">
        <v>0</v>
      </c>
      <c r="B6980" s="9">
        <v>1.0410958904109588E-6</v>
      </c>
      <c r="C6980" s="9" t="str">
        <f t="shared" ref="C6980:C7043" si="218">ADDRESS(ROW(B6980)+MATCH(1,B6980:B7006),8)</f>
        <v>$H$7007</v>
      </c>
      <c r="D6980" s="9" t="str">
        <f t="shared" ref="D6980:D7043" si="219">"H"&amp;(ROW(B6980)+MATCH(1,B6980:B7006))</f>
        <v>H7007</v>
      </c>
      <c r="F6980">
        <v>139780</v>
      </c>
      <c r="G6980" s="1" t="str">
        <f>_xll.BDS("SPX Index","CHAIN_TICKERS", "CHAIN_STRIKE_PX_OVRD",F6980, "CHAIN_PUT_CALL_TYPE_OVRD=P", "CHAIN_PERIODICITY_OVRD=M")</f>
        <v>SPX US 11/20/15 P2700</v>
      </c>
    </row>
    <row r="6981" spans="1:7" x14ac:dyDescent="0.25">
      <c r="A6981">
        <v>0</v>
      </c>
      <c r="B6981" s="9">
        <v>1.0410958904109588E-6</v>
      </c>
      <c r="C6981" s="9" t="str">
        <f t="shared" si="218"/>
        <v>$H$7008</v>
      </c>
      <c r="D6981" s="9" t="str">
        <f t="shared" si="219"/>
        <v>H7008</v>
      </c>
      <c r="F6981">
        <v>139800</v>
      </c>
      <c r="G6981" s="1" t="str">
        <f>_xll.BDS("SPX Index","CHAIN_TICKERS", "CHAIN_STRIKE_PX_OVRD",F6981, "CHAIN_PUT_CALL_TYPE_OVRD=P", "CHAIN_PERIODICITY_OVRD=M")</f>
        <v>SPX US 11/20/15 P2700</v>
      </c>
    </row>
    <row r="6982" spans="1:7" x14ac:dyDescent="0.25">
      <c r="A6982">
        <v>0</v>
      </c>
      <c r="B6982" s="9">
        <v>1.1780821917808217E-6</v>
      </c>
      <c r="C6982" s="9" t="str">
        <f t="shared" si="218"/>
        <v>$H$7009</v>
      </c>
      <c r="D6982" s="9" t="str">
        <f t="shared" si="219"/>
        <v>H7009</v>
      </c>
      <c r="F6982">
        <v>139820</v>
      </c>
      <c r="G6982" s="1" t="str">
        <f>_xll.BDS("SPX Index","CHAIN_TICKERS", "CHAIN_STRIKE_PX_OVRD",F6982, "CHAIN_PUT_CALL_TYPE_OVRD=P", "CHAIN_PERIODICITY_OVRD=M")</f>
        <v>SPX US 11/20/15 P2700</v>
      </c>
    </row>
    <row r="6983" spans="1:7" x14ac:dyDescent="0.25">
      <c r="A6983">
        <v>0</v>
      </c>
      <c r="B6983" s="9">
        <v>1.1780821917808217E-6</v>
      </c>
      <c r="C6983" s="9" t="str">
        <f t="shared" si="218"/>
        <v>$H$7010</v>
      </c>
      <c r="D6983" s="9" t="str">
        <f t="shared" si="219"/>
        <v>H7010</v>
      </c>
      <c r="F6983">
        <v>139840</v>
      </c>
      <c r="G6983" s="1" t="str">
        <f>_xll.BDS("SPX Index","CHAIN_TICKERS", "CHAIN_STRIKE_PX_OVRD",F6983, "CHAIN_PUT_CALL_TYPE_OVRD=P", "CHAIN_PERIODICITY_OVRD=M")</f>
        <v>SPX US 11/20/15 P2700</v>
      </c>
    </row>
    <row r="6984" spans="1:7" x14ac:dyDescent="0.25">
      <c r="A6984">
        <v>0</v>
      </c>
      <c r="B6984" s="9">
        <v>1.1232876712328769E-6</v>
      </c>
      <c r="C6984" s="9" t="str">
        <f t="shared" si="218"/>
        <v>$H$7011</v>
      </c>
      <c r="D6984" s="9" t="str">
        <f t="shared" si="219"/>
        <v>H7011</v>
      </c>
      <c r="F6984">
        <v>139860</v>
      </c>
      <c r="G6984" s="1" t="str">
        <f>_xll.BDS("SPX Index","CHAIN_TICKERS", "CHAIN_STRIKE_PX_OVRD",F6984, "CHAIN_PUT_CALL_TYPE_OVRD=P", "CHAIN_PERIODICITY_OVRD=M")</f>
        <v>SPX US 11/20/15 P2700</v>
      </c>
    </row>
    <row r="6985" spans="1:7" x14ac:dyDescent="0.25">
      <c r="A6985">
        <v>0</v>
      </c>
      <c r="B6985" s="9">
        <v>1.3150684931506849E-6</v>
      </c>
      <c r="C6985" s="9" t="str">
        <f t="shared" si="218"/>
        <v>$H$7012</v>
      </c>
      <c r="D6985" s="9" t="str">
        <f t="shared" si="219"/>
        <v>H7012</v>
      </c>
      <c r="F6985">
        <v>139880</v>
      </c>
      <c r="G6985" s="1" t="str">
        <f>_xll.BDS("SPX Index","CHAIN_TICKERS", "CHAIN_STRIKE_PX_OVRD",F6985, "CHAIN_PUT_CALL_TYPE_OVRD=P", "CHAIN_PERIODICITY_OVRD=M")</f>
        <v>SPX US 11/20/15 P2700</v>
      </c>
    </row>
    <row r="6986" spans="1:7" x14ac:dyDescent="0.25">
      <c r="A6986">
        <v>0</v>
      </c>
      <c r="B6986" s="9">
        <v>1.3150684931506849E-6</v>
      </c>
      <c r="C6986" s="9" t="str">
        <f t="shared" si="218"/>
        <v>$H$7013</v>
      </c>
      <c r="D6986" s="9" t="str">
        <f t="shared" si="219"/>
        <v>H7013</v>
      </c>
      <c r="F6986">
        <v>139900</v>
      </c>
      <c r="G6986" s="1" t="str">
        <f>_xll.BDS("SPX Index","CHAIN_TICKERS", "CHAIN_STRIKE_PX_OVRD",F6986, "CHAIN_PUT_CALL_TYPE_OVRD=P", "CHAIN_PERIODICITY_OVRD=M")</f>
        <v>SPX US 11/20/15 P2700</v>
      </c>
    </row>
    <row r="6987" spans="1:7" x14ac:dyDescent="0.25">
      <c r="A6987">
        <v>0</v>
      </c>
      <c r="B6987" s="9">
        <v>1.3150684931506849E-6</v>
      </c>
      <c r="C6987" s="9" t="str">
        <f t="shared" si="218"/>
        <v>$H$7014</v>
      </c>
      <c r="D6987" s="9" t="str">
        <f t="shared" si="219"/>
        <v>H7014</v>
      </c>
      <c r="F6987">
        <v>139920</v>
      </c>
      <c r="G6987" s="1" t="str">
        <f>_xll.BDS("SPX Index","CHAIN_TICKERS", "CHAIN_STRIKE_PX_OVRD",F6987, "CHAIN_PUT_CALL_TYPE_OVRD=P", "CHAIN_PERIODICITY_OVRD=M")</f>
        <v>SPX US 11/20/15 P2700</v>
      </c>
    </row>
    <row r="6988" spans="1:7" x14ac:dyDescent="0.25">
      <c r="A6988">
        <v>0</v>
      </c>
      <c r="B6988" s="9">
        <v>1.4520547945205479E-6</v>
      </c>
      <c r="C6988" s="9" t="str">
        <f t="shared" si="218"/>
        <v>$H$7015</v>
      </c>
      <c r="D6988" s="9" t="str">
        <f t="shared" si="219"/>
        <v>H7015</v>
      </c>
      <c r="F6988">
        <v>139940</v>
      </c>
      <c r="G6988" s="1" t="str">
        <f>_xll.BDS("SPX Index","CHAIN_TICKERS", "CHAIN_STRIKE_PX_OVRD",F6988, "CHAIN_PUT_CALL_TYPE_OVRD=P", "CHAIN_PERIODICITY_OVRD=M")</f>
        <v>SPX US 11/20/15 P2700</v>
      </c>
    </row>
    <row r="6989" spans="1:7" x14ac:dyDescent="0.25">
      <c r="A6989">
        <v>0</v>
      </c>
      <c r="B6989" s="9">
        <v>1.3150684931506849E-6</v>
      </c>
      <c r="C6989" s="9" t="str">
        <f t="shared" si="218"/>
        <v>$H$7016</v>
      </c>
      <c r="D6989" s="9" t="str">
        <f t="shared" si="219"/>
        <v>H7016</v>
      </c>
      <c r="F6989">
        <v>139960</v>
      </c>
      <c r="G6989" s="1" t="str">
        <f>_xll.BDS("SPX Index","CHAIN_TICKERS", "CHAIN_STRIKE_PX_OVRD",F6989, "CHAIN_PUT_CALL_TYPE_OVRD=P", "CHAIN_PERIODICITY_OVRD=M")</f>
        <v>SPX US 11/20/15 P2700</v>
      </c>
    </row>
    <row r="6990" spans="1:7" x14ac:dyDescent="0.25">
      <c r="A6990">
        <v>0</v>
      </c>
      <c r="B6990" s="9">
        <v>1.3150684931506849E-6</v>
      </c>
      <c r="C6990" s="9" t="str">
        <f t="shared" si="218"/>
        <v>$H$7017</v>
      </c>
      <c r="D6990" s="9" t="str">
        <f t="shared" si="219"/>
        <v>H7017</v>
      </c>
      <c r="F6990">
        <v>139980</v>
      </c>
      <c r="G6990" s="1" t="str">
        <f>_xll.BDS("SPX Index","CHAIN_TICKERS", "CHAIN_STRIKE_PX_OVRD",F6990, "CHAIN_PUT_CALL_TYPE_OVRD=P", "CHAIN_PERIODICITY_OVRD=M")</f>
        <v>SPX US 11/20/15 P2700</v>
      </c>
    </row>
    <row r="6991" spans="1:7" x14ac:dyDescent="0.25">
      <c r="A6991">
        <v>0</v>
      </c>
      <c r="B6991" s="9">
        <v>1.0410958904109588E-6</v>
      </c>
      <c r="C6991" s="9" t="str">
        <f t="shared" si="218"/>
        <v>$H$7018</v>
      </c>
      <c r="D6991" s="9" t="str">
        <f t="shared" si="219"/>
        <v>H7018</v>
      </c>
      <c r="F6991">
        <v>140000</v>
      </c>
      <c r="G6991" s="1" t="str">
        <f>_xll.BDS("SPX Index","CHAIN_TICKERS", "CHAIN_STRIKE_PX_OVRD",F6991, "CHAIN_PUT_CALL_TYPE_OVRD=P", "CHAIN_PERIODICITY_OVRD=M")</f>
        <v>SPX US 11/20/15 P2700</v>
      </c>
    </row>
    <row r="6992" spans="1:7" x14ac:dyDescent="0.25">
      <c r="A6992">
        <v>0</v>
      </c>
      <c r="B6992" s="9">
        <v>1.1780821917808217E-6</v>
      </c>
      <c r="C6992" s="9" t="str">
        <f t="shared" si="218"/>
        <v>$H$7019</v>
      </c>
      <c r="D6992" s="9" t="str">
        <f t="shared" si="219"/>
        <v>H7019</v>
      </c>
      <c r="F6992">
        <v>140020</v>
      </c>
      <c r="G6992" s="1" t="str">
        <f>_xll.BDS("SPX Index","CHAIN_TICKERS", "CHAIN_STRIKE_PX_OVRD",F6992, "CHAIN_PUT_CALL_TYPE_OVRD=P", "CHAIN_PERIODICITY_OVRD=M")</f>
        <v>SPX US 11/20/15 P2700</v>
      </c>
    </row>
    <row r="6993" spans="1:7" x14ac:dyDescent="0.25">
      <c r="A6993">
        <v>0</v>
      </c>
      <c r="B6993" s="9">
        <v>1.1780821917808217E-6</v>
      </c>
      <c r="C6993" s="9" t="str">
        <f t="shared" si="218"/>
        <v>$H$7020</v>
      </c>
      <c r="D6993" s="9" t="str">
        <f t="shared" si="219"/>
        <v>H7020</v>
      </c>
      <c r="F6993">
        <v>140040</v>
      </c>
      <c r="G6993" s="1" t="str">
        <f>_xll.BDS("SPX Index","CHAIN_TICKERS", "CHAIN_STRIKE_PX_OVRD",F6993, "CHAIN_PUT_CALL_TYPE_OVRD=P", "CHAIN_PERIODICITY_OVRD=M")</f>
        <v>SPX US 11/20/15 P2700</v>
      </c>
    </row>
    <row r="6994" spans="1:7" x14ac:dyDescent="0.25">
      <c r="A6994">
        <v>0</v>
      </c>
      <c r="B6994" s="9">
        <v>1.2602739726027398E-6</v>
      </c>
      <c r="C6994" s="9" t="str">
        <f t="shared" si="218"/>
        <v>$H$7021</v>
      </c>
      <c r="D6994" s="9" t="str">
        <f t="shared" si="219"/>
        <v>H7021</v>
      </c>
      <c r="F6994">
        <v>140060</v>
      </c>
      <c r="G6994" s="1" t="str">
        <f>_xll.BDS("SPX Index","CHAIN_TICKERS", "CHAIN_STRIKE_PX_OVRD",F6994, "CHAIN_PUT_CALL_TYPE_OVRD=P", "CHAIN_PERIODICITY_OVRD=M")</f>
        <v>SPX US 11/20/15 P2700</v>
      </c>
    </row>
    <row r="6995" spans="1:7" x14ac:dyDescent="0.25">
      <c r="A6995">
        <v>0</v>
      </c>
      <c r="B6995" s="9">
        <v>1.3150684931506849E-6</v>
      </c>
      <c r="C6995" s="9" t="str">
        <f t="shared" si="218"/>
        <v>$H$7022</v>
      </c>
      <c r="D6995" s="9" t="str">
        <f t="shared" si="219"/>
        <v>H7022</v>
      </c>
      <c r="F6995">
        <v>140080</v>
      </c>
      <c r="G6995" s="1" t="str">
        <f>_xll.BDS("SPX Index","CHAIN_TICKERS", "CHAIN_STRIKE_PX_OVRD",F6995, "CHAIN_PUT_CALL_TYPE_OVRD=P", "CHAIN_PERIODICITY_OVRD=M")</f>
        <v>SPX US 11/20/15 P2700</v>
      </c>
    </row>
    <row r="6996" spans="1:7" x14ac:dyDescent="0.25">
      <c r="A6996">
        <v>0</v>
      </c>
      <c r="B6996" s="9">
        <v>1.3150684931506849E-6</v>
      </c>
      <c r="C6996" s="9" t="str">
        <f t="shared" si="218"/>
        <v>$H$7023</v>
      </c>
      <c r="D6996" s="9" t="str">
        <f t="shared" si="219"/>
        <v>H7023</v>
      </c>
      <c r="F6996">
        <v>140100</v>
      </c>
      <c r="G6996" s="1" t="str">
        <f>_xll.BDS("SPX Index","CHAIN_TICKERS", "CHAIN_STRIKE_PX_OVRD",F6996, "CHAIN_PUT_CALL_TYPE_OVRD=P", "CHAIN_PERIODICITY_OVRD=M")</f>
        <v>SPX US 11/20/15 P2700</v>
      </c>
    </row>
    <row r="6997" spans="1:7" x14ac:dyDescent="0.25">
      <c r="A6997">
        <v>0</v>
      </c>
      <c r="B6997" s="9">
        <v>1.3150684931506849E-6</v>
      </c>
      <c r="C6997" s="9" t="str">
        <f t="shared" si="218"/>
        <v>$H$7024</v>
      </c>
      <c r="D6997" s="9" t="str">
        <f t="shared" si="219"/>
        <v>H7024</v>
      </c>
      <c r="F6997">
        <v>140120</v>
      </c>
      <c r="G6997" s="1" t="str">
        <f>_xll.BDS("SPX Index","CHAIN_TICKERS", "CHAIN_STRIKE_PX_OVRD",F6997, "CHAIN_PUT_CALL_TYPE_OVRD=P", "CHAIN_PERIODICITY_OVRD=M")</f>
        <v>SPX US 11/20/15 P2700</v>
      </c>
    </row>
    <row r="6998" spans="1:7" x14ac:dyDescent="0.25">
      <c r="A6998">
        <v>0</v>
      </c>
      <c r="B6998" s="9">
        <v>1.4520547945205479E-6</v>
      </c>
      <c r="C6998" s="9" t="str">
        <f t="shared" si="218"/>
        <v>$H$7025</v>
      </c>
      <c r="D6998" s="9" t="str">
        <f t="shared" si="219"/>
        <v>H7025</v>
      </c>
      <c r="F6998">
        <v>140140</v>
      </c>
      <c r="G6998" s="1" t="str">
        <f>_xll.BDS("SPX Index","CHAIN_TICKERS", "CHAIN_STRIKE_PX_OVRD",F6998, "CHAIN_PUT_CALL_TYPE_OVRD=P", "CHAIN_PERIODICITY_OVRD=M")</f>
        <v>SPX US 11/20/15 P2700</v>
      </c>
    </row>
    <row r="6999" spans="1:7" x14ac:dyDescent="0.25">
      <c r="A6999">
        <v>1</v>
      </c>
      <c r="B6999" s="9">
        <v>1.5342465753424657E-6</v>
      </c>
      <c r="C6999" s="9" t="str">
        <f t="shared" si="218"/>
        <v>$H$7026</v>
      </c>
      <c r="D6999" s="9" t="str">
        <f t="shared" si="219"/>
        <v>H7026</v>
      </c>
      <c r="F6999">
        <v>140160</v>
      </c>
      <c r="G6999" s="1" t="str">
        <f>_xll.BDS("SPX Index","CHAIN_TICKERS", "CHAIN_STRIKE_PX_OVRD",F6999, "CHAIN_PUT_CALL_TYPE_OVRD=P", "CHAIN_PERIODICITY_OVRD=M")</f>
        <v>SPX US 11/20/15 P2700</v>
      </c>
    </row>
    <row r="7000" spans="1:7" x14ac:dyDescent="0.25">
      <c r="A7000">
        <v>0</v>
      </c>
      <c r="B7000" s="9">
        <v>1.3150684931506849E-6</v>
      </c>
      <c r="C7000" s="9" t="str">
        <f t="shared" si="218"/>
        <v>$H$7027</v>
      </c>
      <c r="D7000" s="9" t="str">
        <f t="shared" si="219"/>
        <v>H7027</v>
      </c>
      <c r="F7000">
        <v>140180</v>
      </c>
      <c r="G7000" s="1" t="str">
        <f>_xll.BDS("SPX Index","CHAIN_TICKERS", "CHAIN_STRIKE_PX_OVRD",F7000, "CHAIN_PUT_CALL_TYPE_OVRD=P", "CHAIN_PERIODICITY_OVRD=M")</f>
        <v>SPX US 11/20/15 P2700</v>
      </c>
    </row>
    <row r="7001" spans="1:7" x14ac:dyDescent="0.25">
      <c r="A7001">
        <v>0</v>
      </c>
      <c r="B7001" s="9">
        <v>1.3150684931506849E-6</v>
      </c>
      <c r="C7001" s="9" t="str">
        <f t="shared" si="218"/>
        <v>$H$7028</v>
      </c>
      <c r="D7001" s="9" t="str">
        <f t="shared" si="219"/>
        <v>H7028</v>
      </c>
      <c r="F7001">
        <v>140200</v>
      </c>
      <c r="G7001" s="1" t="str">
        <f>_xll.BDS("SPX Index","CHAIN_TICKERS", "CHAIN_STRIKE_PX_OVRD",F7001, "CHAIN_PUT_CALL_TYPE_OVRD=P", "CHAIN_PERIODICITY_OVRD=M")</f>
        <v>SPX US 11/20/15 P2700</v>
      </c>
    </row>
    <row r="7002" spans="1:7" x14ac:dyDescent="0.25">
      <c r="A7002">
        <v>0</v>
      </c>
      <c r="B7002" s="9">
        <v>1.3150684931506849E-6</v>
      </c>
      <c r="C7002" s="9" t="str">
        <f t="shared" si="218"/>
        <v>$H$7029</v>
      </c>
      <c r="D7002" s="9" t="str">
        <f t="shared" si="219"/>
        <v>H7029</v>
      </c>
      <c r="F7002">
        <v>140220</v>
      </c>
      <c r="G7002" s="1" t="str">
        <f>_xll.BDS("SPX Index","CHAIN_TICKERS", "CHAIN_STRIKE_PX_OVRD",F7002, "CHAIN_PUT_CALL_TYPE_OVRD=P", "CHAIN_PERIODICITY_OVRD=M")</f>
        <v>SPX US 11/20/15 P2700</v>
      </c>
    </row>
    <row r="7003" spans="1:7" x14ac:dyDescent="0.25">
      <c r="A7003">
        <v>0</v>
      </c>
      <c r="B7003" s="9">
        <v>1.1780821917808217E-6</v>
      </c>
      <c r="C7003" s="9" t="str">
        <f t="shared" si="218"/>
        <v>$H$7030</v>
      </c>
      <c r="D7003" s="9" t="str">
        <f t="shared" si="219"/>
        <v>H7030</v>
      </c>
      <c r="F7003">
        <v>140240</v>
      </c>
      <c r="G7003" s="1" t="str">
        <f>_xll.BDS("SPX Index","CHAIN_TICKERS", "CHAIN_STRIKE_PX_OVRD",F7003, "CHAIN_PUT_CALL_TYPE_OVRD=P", "CHAIN_PERIODICITY_OVRD=M")</f>
        <v>SPX US 11/20/15 P2700</v>
      </c>
    </row>
    <row r="7004" spans="1:7" x14ac:dyDescent="0.25">
      <c r="A7004">
        <v>0</v>
      </c>
      <c r="B7004" s="9">
        <v>9.0410958904109593E-7</v>
      </c>
      <c r="C7004" s="9" t="str">
        <f t="shared" si="218"/>
        <v>$H$7031</v>
      </c>
      <c r="D7004" s="9" t="str">
        <f t="shared" si="219"/>
        <v>H7031</v>
      </c>
      <c r="F7004">
        <v>140260</v>
      </c>
      <c r="G7004" s="1" t="str">
        <f>_xll.BDS("SPX Index","CHAIN_TICKERS", "CHAIN_STRIKE_PX_OVRD",F7004, "CHAIN_PUT_CALL_TYPE_OVRD=P", "CHAIN_PERIODICITY_OVRD=M")</f>
        <v>SPX US 11/20/15 P2700</v>
      </c>
    </row>
    <row r="7005" spans="1:7" x14ac:dyDescent="0.25">
      <c r="A7005">
        <v>0</v>
      </c>
      <c r="B7005" s="9">
        <v>1.0410958904109588E-6</v>
      </c>
      <c r="C7005" s="9" t="str">
        <f t="shared" si="218"/>
        <v>$H$7032</v>
      </c>
      <c r="D7005" s="9" t="str">
        <f t="shared" si="219"/>
        <v>H7032</v>
      </c>
      <c r="F7005">
        <v>140280</v>
      </c>
      <c r="G7005" s="1" t="str">
        <f>_xll.BDS("SPX Index","CHAIN_TICKERS", "CHAIN_STRIKE_PX_OVRD",F7005, "CHAIN_PUT_CALL_TYPE_OVRD=P", "CHAIN_PERIODICITY_OVRD=M")</f>
        <v>SPX US 11/20/15 P2700</v>
      </c>
    </row>
    <row r="7006" spans="1:7" x14ac:dyDescent="0.25">
      <c r="A7006">
        <v>0</v>
      </c>
      <c r="B7006" s="9">
        <v>9.0410958904109593E-7</v>
      </c>
      <c r="C7006" s="9" t="str">
        <f t="shared" si="218"/>
        <v>$H$7033</v>
      </c>
      <c r="D7006" s="9" t="str">
        <f t="shared" si="219"/>
        <v>H7033</v>
      </c>
      <c r="F7006">
        <v>140300</v>
      </c>
      <c r="G7006" s="1" t="str">
        <f>_xll.BDS("SPX Index","CHAIN_TICKERS", "CHAIN_STRIKE_PX_OVRD",F7006, "CHAIN_PUT_CALL_TYPE_OVRD=P", "CHAIN_PERIODICITY_OVRD=M")</f>
        <v>SPX US 11/20/15 P2700</v>
      </c>
    </row>
    <row r="7007" spans="1:7" x14ac:dyDescent="0.25">
      <c r="A7007">
        <v>0</v>
      </c>
      <c r="B7007" s="9">
        <v>1.0410958904109588E-6</v>
      </c>
      <c r="C7007" s="9" t="str">
        <f t="shared" si="218"/>
        <v>$H$7034</v>
      </c>
      <c r="D7007" s="9" t="str">
        <f t="shared" si="219"/>
        <v>H7034</v>
      </c>
      <c r="F7007">
        <v>140320</v>
      </c>
      <c r="G7007" s="1" t="str">
        <f>_xll.BDS("SPX Index","CHAIN_TICKERS", "CHAIN_STRIKE_PX_OVRD",F7007, "CHAIN_PUT_CALL_TYPE_OVRD=P", "CHAIN_PERIODICITY_OVRD=M")</f>
        <v>SPX US 11/20/15 P2700</v>
      </c>
    </row>
    <row r="7008" spans="1:7" x14ac:dyDescent="0.25">
      <c r="A7008">
        <v>0</v>
      </c>
      <c r="B7008" s="9">
        <v>4.9315068493150684E-7</v>
      </c>
      <c r="C7008" s="9" t="str">
        <f t="shared" si="218"/>
        <v>$H$7035</v>
      </c>
      <c r="D7008" s="9" t="str">
        <f t="shared" si="219"/>
        <v>H7035</v>
      </c>
      <c r="F7008">
        <v>140340</v>
      </c>
      <c r="G7008" s="1" t="str">
        <f>_xll.BDS("SPX Index","CHAIN_TICKERS", "CHAIN_STRIKE_PX_OVRD",F7008, "CHAIN_PUT_CALL_TYPE_OVRD=P", "CHAIN_PERIODICITY_OVRD=M")</f>
        <v>SPX US 11/20/15 P2700</v>
      </c>
    </row>
    <row r="7009" spans="1:7" x14ac:dyDescent="0.25">
      <c r="A7009">
        <v>0</v>
      </c>
      <c r="B7009" s="9">
        <v>4.9315068493150684E-7</v>
      </c>
      <c r="C7009" s="9" t="str">
        <f t="shared" si="218"/>
        <v>$H$7036</v>
      </c>
      <c r="D7009" s="9" t="str">
        <f t="shared" si="219"/>
        <v>H7036</v>
      </c>
      <c r="F7009">
        <v>140360</v>
      </c>
      <c r="G7009" s="1" t="str">
        <f>_xll.BDS("SPX Index","CHAIN_TICKERS", "CHAIN_STRIKE_PX_OVRD",F7009, "CHAIN_PUT_CALL_TYPE_OVRD=P", "CHAIN_PERIODICITY_OVRD=M")</f>
        <v>SPX US 11/20/15 P2700</v>
      </c>
    </row>
    <row r="7010" spans="1:7" x14ac:dyDescent="0.25">
      <c r="A7010">
        <v>0</v>
      </c>
      <c r="B7010" s="9">
        <v>6.8493150684931511E-7</v>
      </c>
      <c r="C7010" s="9" t="str">
        <f t="shared" si="218"/>
        <v>$H$7037</v>
      </c>
      <c r="D7010" s="9" t="str">
        <f t="shared" si="219"/>
        <v>H7037</v>
      </c>
      <c r="F7010">
        <v>140380</v>
      </c>
      <c r="G7010" s="1" t="str">
        <f>_xll.BDS("SPX Index","CHAIN_TICKERS", "CHAIN_STRIKE_PX_OVRD",F7010, "CHAIN_PUT_CALL_TYPE_OVRD=P", "CHAIN_PERIODICITY_OVRD=M")</f>
        <v>SPX US 11/20/15 P2700</v>
      </c>
    </row>
    <row r="7011" spans="1:7" x14ac:dyDescent="0.25">
      <c r="A7011">
        <v>0</v>
      </c>
      <c r="B7011" s="9">
        <v>6.8493150684931511E-7</v>
      </c>
      <c r="C7011" s="9" t="str">
        <f t="shared" si="218"/>
        <v>$H$7038</v>
      </c>
      <c r="D7011" s="9" t="str">
        <f t="shared" si="219"/>
        <v>H7038</v>
      </c>
      <c r="F7011">
        <v>140400</v>
      </c>
      <c r="G7011" s="1" t="str">
        <f>_xll.BDS("SPX Index","CHAIN_TICKERS", "CHAIN_STRIKE_PX_OVRD",F7011, "CHAIN_PUT_CALL_TYPE_OVRD=P", "CHAIN_PERIODICITY_OVRD=M")</f>
        <v>SPX US 11/20/15 P2700</v>
      </c>
    </row>
    <row r="7012" spans="1:7" x14ac:dyDescent="0.25">
      <c r="A7012">
        <v>0</v>
      </c>
      <c r="B7012" s="9">
        <v>7.6712328767123286E-7</v>
      </c>
      <c r="C7012" s="9" t="str">
        <f t="shared" si="218"/>
        <v>$H$7039</v>
      </c>
      <c r="D7012" s="9" t="str">
        <f t="shared" si="219"/>
        <v>H7039</v>
      </c>
      <c r="F7012">
        <v>140420</v>
      </c>
      <c r="G7012" s="1" t="str">
        <f>_xll.BDS("SPX Index","CHAIN_TICKERS", "CHAIN_STRIKE_PX_OVRD",F7012, "CHAIN_PUT_CALL_TYPE_OVRD=P", "CHAIN_PERIODICITY_OVRD=M")</f>
        <v>SPX US 11/20/15 P2700</v>
      </c>
    </row>
    <row r="7013" spans="1:7" x14ac:dyDescent="0.25">
      <c r="A7013">
        <v>0</v>
      </c>
      <c r="B7013" s="9">
        <v>9.0410958904109593E-7</v>
      </c>
      <c r="C7013" s="9" t="str">
        <f t="shared" si="218"/>
        <v>$H$7040</v>
      </c>
      <c r="D7013" s="9" t="str">
        <f t="shared" si="219"/>
        <v>H7040</v>
      </c>
      <c r="F7013">
        <v>140440</v>
      </c>
      <c r="G7013" s="1" t="str">
        <f>_xll.BDS("SPX Index","CHAIN_TICKERS", "CHAIN_STRIKE_PX_OVRD",F7013, "CHAIN_PUT_CALL_TYPE_OVRD=P", "CHAIN_PERIODICITY_OVRD=M")</f>
        <v>SPX US 11/20/15 P2700</v>
      </c>
    </row>
    <row r="7014" spans="1:7" x14ac:dyDescent="0.25">
      <c r="A7014">
        <v>0</v>
      </c>
      <c r="B7014" s="9">
        <v>9.0410958904109593E-7</v>
      </c>
      <c r="C7014" s="9" t="str">
        <f t="shared" si="218"/>
        <v>$H$7041</v>
      </c>
      <c r="D7014" s="9" t="str">
        <f t="shared" si="219"/>
        <v>H7041</v>
      </c>
      <c r="F7014">
        <v>140460</v>
      </c>
      <c r="G7014" s="1" t="str">
        <f>_xll.BDS("SPX Index","CHAIN_TICKERS", "CHAIN_STRIKE_PX_OVRD",F7014, "CHAIN_PUT_CALL_TYPE_OVRD=P", "CHAIN_PERIODICITY_OVRD=M")</f>
        <v>SPX US 11/20/15 P2700</v>
      </c>
    </row>
    <row r="7015" spans="1:7" x14ac:dyDescent="0.25">
      <c r="A7015">
        <v>0</v>
      </c>
      <c r="B7015" s="9">
        <v>1.0410958904109588E-6</v>
      </c>
      <c r="C7015" s="9" t="str">
        <f t="shared" si="218"/>
        <v>$H$7042</v>
      </c>
      <c r="D7015" s="9" t="str">
        <f t="shared" si="219"/>
        <v>H7042</v>
      </c>
      <c r="F7015">
        <v>140480</v>
      </c>
      <c r="G7015" s="1" t="str">
        <f>_xll.BDS("SPX Index","CHAIN_TICKERS", "CHAIN_STRIKE_PX_OVRD",F7015, "CHAIN_PUT_CALL_TYPE_OVRD=P", "CHAIN_PERIODICITY_OVRD=M")</f>
        <v>SPX US 11/20/15 P2700</v>
      </c>
    </row>
    <row r="7016" spans="1:7" x14ac:dyDescent="0.25">
      <c r="A7016">
        <v>0</v>
      </c>
      <c r="B7016" s="9">
        <v>9.0410958904109593E-7</v>
      </c>
      <c r="C7016" s="9" t="str">
        <f t="shared" si="218"/>
        <v>$H$7043</v>
      </c>
      <c r="D7016" s="9" t="str">
        <f t="shared" si="219"/>
        <v>H7043</v>
      </c>
      <c r="F7016">
        <v>140500</v>
      </c>
      <c r="G7016" s="1" t="str">
        <f>_xll.BDS("SPX Index","CHAIN_TICKERS", "CHAIN_STRIKE_PX_OVRD",F7016, "CHAIN_PUT_CALL_TYPE_OVRD=P", "CHAIN_PERIODICITY_OVRD=M")</f>
        <v>SPX US 11/20/15 P2700</v>
      </c>
    </row>
    <row r="7017" spans="1:7" x14ac:dyDescent="0.25">
      <c r="A7017">
        <v>0</v>
      </c>
      <c r="B7017" s="9">
        <v>9.0410958904109593E-7</v>
      </c>
      <c r="C7017" s="9" t="str">
        <f t="shared" si="218"/>
        <v>$H$7044</v>
      </c>
      <c r="D7017" s="9" t="str">
        <f t="shared" si="219"/>
        <v>H7044</v>
      </c>
      <c r="F7017">
        <v>140520</v>
      </c>
      <c r="G7017" s="1" t="str">
        <f>_xll.BDS("SPX Index","CHAIN_TICKERS", "CHAIN_STRIKE_PX_OVRD",F7017, "CHAIN_PUT_CALL_TYPE_OVRD=P", "CHAIN_PERIODICITY_OVRD=M")</f>
        <v>SPX US 11/20/15 P2700</v>
      </c>
    </row>
    <row r="7018" spans="1:7" x14ac:dyDescent="0.25">
      <c r="A7018">
        <v>0</v>
      </c>
      <c r="B7018" s="9">
        <v>7.6712328767123286E-7</v>
      </c>
      <c r="C7018" s="9" t="str">
        <f t="shared" si="218"/>
        <v>$H$7045</v>
      </c>
      <c r="D7018" s="9" t="str">
        <f t="shared" si="219"/>
        <v>H7045</v>
      </c>
      <c r="F7018">
        <v>140540</v>
      </c>
      <c r="G7018" s="1" t="str">
        <f>_xll.BDS("SPX Index","CHAIN_TICKERS", "CHAIN_STRIKE_PX_OVRD",F7018, "CHAIN_PUT_CALL_TYPE_OVRD=P", "CHAIN_PERIODICITY_OVRD=M")</f>
        <v>SPX US 11/20/15 P2700</v>
      </c>
    </row>
    <row r="7019" spans="1:7" x14ac:dyDescent="0.25">
      <c r="A7019">
        <v>1</v>
      </c>
      <c r="B7019" s="9">
        <v>6.8493150684931511E-7</v>
      </c>
      <c r="C7019" s="9" t="str">
        <f t="shared" si="218"/>
        <v>$H$7046</v>
      </c>
      <c r="D7019" s="9" t="str">
        <f t="shared" si="219"/>
        <v>H7046</v>
      </c>
      <c r="F7019">
        <v>140560</v>
      </c>
      <c r="G7019" s="1" t="str">
        <f>_xll.BDS("SPX Index","CHAIN_TICKERS", "CHAIN_STRIKE_PX_OVRD",F7019, "CHAIN_PUT_CALL_TYPE_OVRD=P", "CHAIN_PERIODICITY_OVRD=M")</f>
        <v>SPX US 11/20/15 P2700</v>
      </c>
    </row>
    <row r="7020" spans="1:7" x14ac:dyDescent="0.25">
      <c r="A7020">
        <v>0</v>
      </c>
      <c r="B7020" s="9">
        <v>8.2191780821917807E-7</v>
      </c>
      <c r="C7020" s="9" t="str">
        <f t="shared" si="218"/>
        <v>$H$7047</v>
      </c>
      <c r="D7020" s="9" t="str">
        <f t="shared" si="219"/>
        <v>H7047</v>
      </c>
      <c r="F7020">
        <v>140580</v>
      </c>
      <c r="G7020" s="1" t="str">
        <f>_xll.BDS("SPX Index","CHAIN_TICKERS", "CHAIN_STRIKE_PX_OVRD",F7020, "CHAIN_PUT_CALL_TYPE_OVRD=P", "CHAIN_PERIODICITY_OVRD=M")</f>
        <v>SPX US 11/20/15 P2700</v>
      </c>
    </row>
    <row r="7021" spans="1:7" x14ac:dyDescent="0.25">
      <c r="A7021">
        <v>0</v>
      </c>
      <c r="B7021" s="9">
        <v>7.6712328767123286E-7</v>
      </c>
      <c r="C7021" s="9" t="str">
        <f t="shared" si="218"/>
        <v>$H$7048</v>
      </c>
      <c r="D7021" s="9" t="str">
        <f t="shared" si="219"/>
        <v>H7048</v>
      </c>
      <c r="F7021">
        <v>140600</v>
      </c>
      <c r="G7021" s="1" t="str">
        <f>_xll.BDS("SPX Index","CHAIN_TICKERS", "CHAIN_STRIKE_PX_OVRD",F7021, "CHAIN_PUT_CALL_TYPE_OVRD=P", "CHAIN_PERIODICITY_OVRD=M")</f>
        <v>SPX US 11/20/15 P2700</v>
      </c>
    </row>
    <row r="7022" spans="1:7" x14ac:dyDescent="0.25">
      <c r="A7022">
        <v>0</v>
      </c>
      <c r="B7022" s="9">
        <v>4.9315068493150684E-7</v>
      </c>
      <c r="C7022" s="9" t="str">
        <f t="shared" si="218"/>
        <v>$H$7049</v>
      </c>
      <c r="D7022" s="9" t="str">
        <f t="shared" si="219"/>
        <v>H7049</v>
      </c>
      <c r="F7022">
        <v>140620</v>
      </c>
      <c r="G7022" s="1" t="str">
        <f>_xll.BDS("SPX Index","CHAIN_TICKERS", "CHAIN_STRIKE_PX_OVRD",F7022, "CHAIN_PUT_CALL_TYPE_OVRD=P", "CHAIN_PERIODICITY_OVRD=M")</f>
        <v>SPX US 11/20/15 P2700</v>
      </c>
    </row>
    <row r="7023" spans="1:7" x14ac:dyDescent="0.25">
      <c r="A7023">
        <v>0</v>
      </c>
      <c r="B7023" s="9">
        <v>2.1917808219178082E-7</v>
      </c>
      <c r="C7023" s="9" t="str">
        <f t="shared" si="218"/>
        <v>$H$7050</v>
      </c>
      <c r="D7023" s="9" t="str">
        <f t="shared" si="219"/>
        <v>H7050</v>
      </c>
      <c r="F7023">
        <v>140640</v>
      </c>
      <c r="G7023" s="1" t="str">
        <f>_xll.BDS("SPX Index","CHAIN_TICKERS", "CHAIN_STRIKE_PX_OVRD",F7023, "CHAIN_PUT_CALL_TYPE_OVRD=P", "CHAIN_PERIODICITY_OVRD=M")</f>
        <v>SPX US 11/20/15 P2700</v>
      </c>
    </row>
    <row r="7024" spans="1:7" x14ac:dyDescent="0.25">
      <c r="A7024">
        <v>0</v>
      </c>
      <c r="B7024" s="9">
        <v>3.5616438356164383E-7</v>
      </c>
      <c r="C7024" s="9" t="str">
        <f t="shared" si="218"/>
        <v>$H$7051</v>
      </c>
      <c r="D7024" s="9" t="str">
        <f t="shared" si="219"/>
        <v>H7051</v>
      </c>
      <c r="F7024">
        <v>140660</v>
      </c>
      <c r="G7024" s="1" t="str">
        <f>_xll.BDS("SPX Index","CHAIN_TICKERS", "CHAIN_STRIKE_PX_OVRD",F7024, "CHAIN_PUT_CALL_TYPE_OVRD=P", "CHAIN_PERIODICITY_OVRD=M")</f>
        <v>SPX US 11/20/15 P2700</v>
      </c>
    </row>
    <row r="7025" spans="1:7" x14ac:dyDescent="0.25">
      <c r="A7025">
        <v>0</v>
      </c>
      <c r="B7025" s="9">
        <v>2.7397260273972602E-7</v>
      </c>
      <c r="C7025" s="9" t="str">
        <f t="shared" si="218"/>
        <v>$H$7052</v>
      </c>
      <c r="D7025" s="9" t="str">
        <f t="shared" si="219"/>
        <v>H7052</v>
      </c>
      <c r="F7025">
        <v>140680</v>
      </c>
      <c r="G7025" s="1" t="str">
        <f>_xll.BDS("SPX Index","CHAIN_TICKERS", "CHAIN_STRIKE_PX_OVRD",F7025, "CHAIN_PUT_CALL_TYPE_OVRD=P", "CHAIN_PERIODICITY_OVRD=M")</f>
        <v>SPX US 11/20/15 P2700</v>
      </c>
    </row>
    <row r="7026" spans="1:7" x14ac:dyDescent="0.25">
      <c r="A7026">
        <v>0</v>
      </c>
      <c r="B7026" s="9">
        <v>3.5616438356164383E-7</v>
      </c>
      <c r="C7026" s="9" t="str">
        <f t="shared" si="218"/>
        <v>$H$7053</v>
      </c>
      <c r="D7026" s="9" t="str">
        <f t="shared" si="219"/>
        <v>H7053</v>
      </c>
      <c r="F7026">
        <v>140700</v>
      </c>
      <c r="G7026" s="1" t="str">
        <f>_xll.BDS("SPX Index","CHAIN_TICKERS", "CHAIN_STRIKE_PX_OVRD",F7026, "CHAIN_PUT_CALL_TYPE_OVRD=P", "CHAIN_PERIODICITY_OVRD=M")</f>
        <v>SPX US 11/20/15 P2700</v>
      </c>
    </row>
    <row r="7027" spans="1:7" x14ac:dyDescent="0.25">
      <c r="A7027">
        <v>0</v>
      </c>
      <c r="B7027" s="9">
        <v>7.6712328767123286E-7</v>
      </c>
      <c r="C7027" s="9" t="str">
        <f t="shared" si="218"/>
        <v>$H$7054</v>
      </c>
      <c r="D7027" s="9" t="str">
        <f t="shared" si="219"/>
        <v>H7054</v>
      </c>
      <c r="F7027">
        <v>140720</v>
      </c>
      <c r="G7027" s="1" t="str">
        <f>_xll.BDS("SPX Index","CHAIN_TICKERS", "CHAIN_STRIKE_PX_OVRD",F7027, "CHAIN_PUT_CALL_TYPE_OVRD=P", "CHAIN_PERIODICITY_OVRD=M")</f>
        <v>SPX US 11/20/15 P2700</v>
      </c>
    </row>
    <row r="7028" spans="1:7" x14ac:dyDescent="0.25">
      <c r="A7028">
        <v>0</v>
      </c>
      <c r="B7028" s="9">
        <v>6.301369863013699E-7</v>
      </c>
      <c r="C7028" s="9" t="str">
        <f t="shared" si="218"/>
        <v>$H$7055</v>
      </c>
      <c r="D7028" s="9" t="str">
        <f t="shared" si="219"/>
        <v>H7055</v>
      </c>
      <c r="F7028">
        <v>140740</v>
      </c>
      <c r="G7028" s="1" t="str">
        <f>_xll.BDS("SPX Index","CHAIN_TICKERS", "CHAIN_STRIKE_PX_OVRD",F7028, "CHAIN_PUT_CALL_TYPE_OVRD=P", "CHAIN_PERIODICITY_OVRD=M")</f>
        <v>SPX US 11/20/15 P2700</v>
      </c>
    </row>
    <row r="7029" spans="1:7" x14ac:dyDescent="0.25">
      <c r="A7029">
        <v>0</v>
      </c>
      <c r="B7029" s="9">
        <v>4.9315068493150684E-7</v>
      </c>
      <c r="C7029" s="9" t="str">
        <f t="shared" si="218"/>
        <v>$H$7056</v>
      </c>
      <c r="D7029" s="9" t="str">
        <f t="shared" si="219"/>
        <v>H7056</v>
      </c>
      <c r="F7029">
        <v>140760</v>
      </c>
      <c r="G7029" s="1" t="str">
        <f>_xll.BDS("SPX Index","CHAIN_TICKERS", "CHAIN_STRIKE_PX_OVRD",F7029, "CHAIN_PUT_CALL_TYPE_OVRD=P", "CHAIN_PERIODICITY_OVRD=M")</f>
        <v>SPX US 11/20/15 P2700</v>
      </c>
    </row>
    <row r="7030" spans="1:7" x14ac:dyDescent="0.25">
      <c r="A7030">
        <v>0</v>
      </c>
      <c r="B7030" s="9">
        <v>4.9315068493150684E-7</v>
      </c>
      <c r="C7030" s="9" t="str">
        <f t="shared" si="218"/>
        <v>$H$7057</v>
      </c>
      <c r="D7030" s="9" t="str">
        <f t="shared" si="219"/>
        <v>H7057</v>
      </c>
      <c r="F7030">
        <v>140780</v>
      </c>
      <c r="G7030" s="1" t="str">
        <f>_xll.BDS("SPX Index","CHAIN_TICKERS", "CHAIN_STRIKE_PX_OVRD",F7030, "CHAIN_PUT_CALL_TYPE_OVRD=P", "CHAIN_PERIODICITY_OVRD=M")</f>
        <v>SPX US 11/20/15 P2700</v>
      </c>
    </row>
    <row r="7031" spans="1:7" x14ac:dyDescent="0.25">
      <c r="A7031">
        <v>0</v>
      </c>
      <c r="B7031" s="9">
        <v>6.301369863013699E-7</v>
      </c>
      <c r="C7031" s="9" t="str">
        <f t="shared" si="218"/>
        <v>$H$7058</v>
      </c>
      <c r="D7031" s="9" t="str">
        <f t="shared" si="219"/>
        <v>H7058</v>
      </c>
      <c r="F7031">
        <v>140800</v>
      </c>
      <c r="G7031" s="1" t="str">
        <f>_xll.BDS("SPX Index","CHAIN_TICKERS", "CHAIN_STRIKE_PX_OVRD",F7031, "CHAIN_PUT_CALL_TYPE_OVRD=P", "CHAIN_PERIODICITY_OVRD=M")</f>
        <v>SPX US 11/20/15 P2700</v>
      </c>
    </row>
    <row r="7032" spans="1:7" x14ac:dyDescent="0.25">
      <c r="A7032">
        <v>0</v>
      </c>
      <c r="B7032" s="9">
        <v>7.6712328767123286E-7</v>
      </c>
      <c r="C7032" s="9" t="str">
        <f t="shared" si="218"/>
        <v>$H$7059</v>
      </c>
      <c r="D7032" s="9" t="str">
        <f t="shared" si="219"/>
        <v>H7059</v>
      </c>
      <c r="F7032">
        <v>140820</v>
      </c>
      <c r="G7032" s="1" t="str">
        <f>_xll.BDS("SPX Index","CHAIN_TICKERS", "CHAIN_STRIKE_PX_OVRD",F7032, "CHAIN_PUT_CALL_TYPE_OVRD=P", "CHAIN_PERIODICITY_OVRD=M")</f>
        <v>SPX US 11/20/15 P2700</v>
      </c>
    </row>
    <row r="7033" spans="1:7" x14ac:dyDescent="0.25">
      <c r="A7033">
        <v>0</v>
      </c>
      <c r="B7033" s="9">
        <v>7.6712328767123286E-7</v>
      </c>
      <c r="C7033" s="9" t="str">
        <f t="shared" si="218"/>
        <v>$H$7060</v>
      </c>
      <c r="D7033" s="9" t="str">
        <f t="shared" si="219"/>
        <v>H7060</v>
      </c>
      <c r="F7033">
        <v>140840</v>
      </c>
      <c r="G7033" s="1" t="str">
        <f>_xll.BDS("SPX Index","CHAIN_TICKERS", "CHAIN_STRIKE_PX_OVRD",F7033, "CHAIN_PUT_CALL_TYPE_OVRD=P", "CHAIN_PERIODICITY_OVRD=M")</f>
        <v>SPX US 11/20/15 P2700</v>
      </c>
    </row>
    <row r="7034" spans="1:7" x14ac:dyDescent="0.25">
      <c r="A7034">
        <v>0</v>
      </c>
      <c r="B7034" s="9">
        <v>6.301369863013699E-7</v>
      </c>
      <c r="C7034" s="9" t="str">
        <f t="shared" si="218"/>
        <v>$H$7061</v>
      </c>
      <c r="D7034" s="9" t="str">
        <f t="shared" si="219"/>
        <v>H7061</v>
      </c>
      <c r="F7034">
        <v>140860</v>
      </c>
      <c r="G7034" s="1" t="str">
        <f>_xll.BDS("SPX Index","CHAIN_TICKERS", "CHAIN_STRIKE_PX_OVRD",F7034, "CHAIN_PUT_CALL_TYPE_OVRD=P", "CHAIN_PERIODICITY_OVRD=M")</f>
        <v>SPX US 11/20/15 P2700</v>
      </c>
    </row>
    <row r="7035" spans="1:7" x14ac:dyDescent="0.25">
      <c r="A7035">
        <v>0</v>
      </c>
      <c r="B7035" s="9">
        <v>6.301369863013699E-7</v>
      </c>
      <c r="C7035" s="9" t="str">
        <f t="shared" si="218"/>
        <v>$H$7062</v>
      </c>
      <c r="D7035" s="9" t="str">
        <f t="shared" si="219"/>
        <v>H7062</v>
      </c>
      <c r="F7035">
        <v>140880</v>
      </c>
      <c r="G7035" s="1" t="str">
        <f>_xll.BDS("SPX Index","CHAIN_TICKERS", "CHAIN_STRIKE_PX_OVRD",F7035, "CHAIN_PUT_CALL_TYPE_OVRD=P", "CHAIN_PERIODICITY_OVRD=M")</f>
        <v>SPX US 11/20/15 P2700</v>
      </c>
    </row>
    <row r="7036" spans="1:7" x14ac:dyDescent="0.25">
      <c r="A7036">
        <v>0</v>
      </c>
      <c r="B7036" s="9">
        <v>6.8493150684931511E-7</v>
      </c>
      <c r="C7036" s="9" t="str">
        <f t="shared" si="218"/>
        <v>$H$7063</v>
      </c>
      <c r="D7036" s="9" t="str">
        <f t="shared" si="219"/>
        <v>H7063</v>
      </c>
      <c r="F7036">
        <v>140900</v>
      </c>
      <c r="G7036" s="1" t="str">
        <f>_xll.BDS("SPX Index","CHAIN_TICKERS", "CHAIN_STRIKE_PX_OVRD",F7036, "CHAIN_PUT_CALL_TYPE_OVRD=P", "CHAIN_PERIODICITY_OVRD=M")</f>
        <v>SPX US 11/20/15 P2700</v>
      </c>
    </row>
    <row r="7037" spans="1:7" x14ac:dyDescent="0.25">
      <c r="A7037">
        <v>0</v>
      </c>
      <c r="B7037" s="9">
        <v>6.8493150684931511E-7</v>
      </c>
      <c r="C7037" s="9" t="str">
        <f t="shared" si="218"/>
        <v>$H$7064</v>
      </c>
      <c r="D7037" s="9" t="str">
        <f t="shared" si="219"/>
        <v>H7064</v>
      </c>
      <c r="F7037">
        <v>140920</v>
      </c>
      <c r="G7037" s="1" t="str">
        <f>_xll.BDS("SPX Index","CHAIN_TICKERS", "CHAIN_STRIKE_PX_OVRD",F7037, "CHAIN_PUT_CALL_TYPE_OVRD=P", "CHAIN_PERIODICITY_OVRD=M")</f>
        <v>SPX US 11/20/15 P2700</v>
      </c>
    </row>
    <row r="7038" spans="1:7" x14ac:dyDescent="0.25">
      <c r="A7038">
        <v>3</v>
      </c>
      <c r="B7038" s="9">
        <v>6.301369863013699E-7</v>
      </c>
      <c r="C7038" s="9" t="str">
        <f t="shared" si="218"/>
        <v>$H$7065</v>
      </c>
      <c r="D7038" s="9" t="str">
        <f t="shared" si="219"/>
        <v>H7065</v>
      </c>
      <c r="F7038">
        <v>140940</v>
      </c>
      <c r="G7038" s="1" t="str">
        <f>_xll.BDS("SPX Index","CHAIN_TICKERS", "CHAIN_STRIKE_PX_OVRD",F7038, "CHAIN_PUT_CALL_TYPE_OVRD=P", "CHAIN_PERIODICITY_OVRD=M")</f>
        <v>SPX US 11/20/15 P2700</v>
      </c>
    </row>
    <row r="7039" spans="1:7" x14ac:dyDescent="0.25">
      <c r="A7039">
        <v>0</v>
      </c>
      <c r="B7039" s="9">
        <v>4.9315068493150684E-7</v>
      </c>
      <c r="C7039" s="9" t="str">
        <f t="shared" si="218"/>
        <v>$H$7066</v>
      </c>
      <c r="D7039" s="9" t="str">
        <f t="shared" si="219"/>
        <v>H7066</v>
      </c>
      <c r="F7039">
        <v>140960</v>
      </c>
      <c r="G7039" s="1" t="str">
        <f>_xll.BDS("SPX Index","CHAIN_TICKERS", "CHAIN_STRIKE_PX_OVRD",F7039, "CHAIN_PUT_CALL_TYPE_OVRD=P", "CHAIN_PERIODICITY_OVRD=M")</f>
        <v>SPX US 11/20/15 P2700</v>
      </c>
    </row>
    <row r="7040" spans="1:7" x14ac:dyDescent="0.25">
      <c r="A7040">
        <v>0</v>
      </c>
      <c r="B7040" s="9">
        <v>6.301369863013699E-7</v>
      </c>
      <c r="C7040" s="9" t="str">
        <f t="shared" si="218"/>
        <v>$H$7067</v>
      </c>
      <c r="D7040" s="9" t="str">
        <f t="shared" si="219"/>
        <v>H7067</v>
      </c>
      <c r="F7040">
        <v>140980</v>
      </c>
      <c r="G7040" s="1" t="str">
        <f>_xll.BDS("SPX Index","CHAIN_TICKERS", "CHAIN_STRIKE_PX_OVRD",F7040, "CHAIN_PUT_CALL_TYPE_OVRD=P", "CHAIN_PERIODICITY_OVRD=M")</f>
        <v>SPX US 11/20/15 P2700</v>
      </c>
    </row>
    <row r="7041" spans="1:7" x14ac:dyDescent="0.25">
      <c r="A7041">
        <v>0</v>
      </c>
      <c r="B7041" s="9">
        <v>8.2191780821917807E-7</v>
      </c>
      <c r="C7041" s="9" t="str">
        <f t="shared" si="218"/>
        <v>$H$7068</v>
      </c>
      <c r="D7041" s="9" t="str">
        <f t="shared" si="219"/>
        <v>H7068</v>
      </c>
      <c r="F7041">
        <v>141000</v>
      </c>
      <c r="G7041" s="1" t="str">
        <f>_xll.BDS("SPX Index","CHAIN_TICKERS", "CHAIN_STRIKE_PX_OVRD",F7041, "CHAIN_PUT_CALL_TYPE_OVRD=P", "CHAIN_PERIODICITY_OVRD=M")</f>
        <v>SPX US 11/20/15 P2700</v>
      </c>
    </row>
    <row r="7042" spans="1:7" x14ac:dyDescent="0.25">
      <c r="A7042">
        <v>0</v>
      </c>
      <c r="B7042" s="9">
        <v>9.0410958904109593E-7</v>
      </c>
      <c r="C7042" s="9" t="str">
        <f t="shared" si="218"/>
        <v>$H$7069</v>
      </c>
      <c r="D7042" s="9" t="str">
        <f t="shared" si="219"/>
        <v>H7069</v>
      </c>
      <c r="F7042">
        <v>141020</v>
      </c>
      <c r="G7042" s="1" t="str">
        <f>_xll.BDS("SPX Index","CHAIN_TICKERS", "CHAIN_STRIKE_PX_OVRD",F7042, "CHAIN_PUT_CALL_TYPE_OVRD=P", "CHAIN_PERIODICITY_OVRD=M")</f>
        <v>SPX US 11/20/15 P2700</v>
      </c>
    </row>
    <row r="7043" spans="1:7" x14ac:dyDescent="0.25">
      <c r="A7043">
        <v>0</v>
      </c>
      <c r="B7043" s="9">
        <v>9.0410958904109593E-7</v>
      </c>
      <c r="C7043" s="9" t="str">
        <f t="shared" si="218"/>
        <v>$H$7070</v>
      </c>
      <c r="D7043" s="9" t="str">
        <f t="shared" si="219"/>
        <v>H7070</v>
      </c>
      <c r="F7043">
        <v>141040</v>
      </c>
      <c r="G7043" s="1" t="str">
        <f>_xll.BDS("SPX Index","CHAIN_TICKERS", "CHAIN_STRIKE_PX_OVRD",F7043, "CHAIN_PUT_CALL_TYPE_OVRD=P", "CHAIN_PERIODICITY_OVRD=M")</f>
        <v>SPX US 11/20/15 P2700</v>
      </c>
    </row>
    <row r="7044" spans="1:7" x14ac:dyDescent="0.25">
      <c r="A7044">
        <v>0</v>
      </c>
      <c r="B7044" s="9">
        <v>9.0410958904109593E-7</v>
      </c>
      <c r="C7044" s="9" t="str">
        <f t="shared" ref="C7044:C7107" si="220">ADDRESS(ROW(B7044)+MATCH(1,B7044:B7070),8)</f>
        <v>$H$7071</v>
      </c>
      <c r="D7044" s="9" t="str">
        <f t="shared" ref="D7044:D7107" si="221">"H"&amp;(ROW(B7044)+MATCH(1,B7044:B7070))</f>
        <v>H7071</v>
      </c>
      <c r="F7044">
        <v>141060</v>
      </c>
      <c r="G7044" s="1" t="str">
        <f>_xll.BDS("SPX Index","CHAIN_TICKERS", "CHAIN_STRIKE_PX_OVRD",F7044, "CHAIN_PUT_CALL_TYPE_OVRD=P", "CHAIN_PERIODICITY_OVRD=M")</f>
        <v>SPX US 11/20/15 P2700</v>
      </c>
    </row>
    <row r="7045" spans="1:7" x14ac:dyDescent="0.25">
      <c r="A7045">
        <v>0</v>
      </c>
      <c r="B7045" s="9">
        <v>7.6712328767123286E-7</v>
      </c>
      <c r="C7045" s="9" t="str">
        <f t="shared" si="220"/>
        <v>$H$7072</v>
      </c>
      <c r="D7045" s="9" t="str">
        <f t="shared" si="221"/>
        <v>H7072</v>
      </c>
      <c r="F7045">
        <v>141080</v>
      </c>
      <c r="G7045" s="1" t="str">
        <f>_xll.BDS("SPX Index","CHAIN_TICKERS", "CHAIN_STRIKE_PX_OVRD",F7045, "CHAIN_PUT_CALL_TYPE_OVRD=P", "CHAIN_PERIODICITY_OVRD=M")</f>
        <v>SPX US 11/20/15 P2700</v>
      </c>
    </row>
    <row r="7046" spans="1:7" x14ac:dyDescent="0.25">
      <c r="A7046">
        <v>0</v>
      </c>
      <c r="B7046" s="9">
        <v>9.0410958904109593E-7</v>
      </c>
      <c r="C7046" s="9" t="str">
        <f t="shared" si="220"/>
        <v>$H$7073</v>
      </c>
      <c r="D7046" s="9" t="str">
        <f t="shared" si="221"/>
        <v>H7073</v>
      </c>
      <c r="F7046">
        <v>141100</v>
      </c>
      <c r="G7046" s="1" t="str">
        <f>_xll.BDS("SPX Index","CHAIN_TICKERS", "CHAIN_STRIKE_PX_OVRD",F7046, "CHAIN_PUT_CALL_TYPE_OVRD=P", "CHAIN_PERIODICITY_OVRD=M")</f>
        <v>SPX US 11/20/15 P2700</v>
      </c>
    </row>
    <row r="7047" spans="1:7" x14ac:dyDescent="0.25">
      <c r="A7047">
        <v>0</v>
      </c>
      <c r="B7047" s="9">
        <v>9.0410958904109593E-7</v>
      </c>
      <c r="C7047" s="9" t="str">
        <f t="shared" si="220"/>
        <v>$H$7074</v>
      </c>
      <c r="D7047" s="9" t="str">
        <f t="shared" si="221"/>
        <v>H7074</v>
      </c>
      <c r="F7047">
        <v>141120</v>
      </c>
      <c r="G7047" s="1" t="str">
        <f>_xll.BDS("SPX Index","CHAIN_TICKERS", "CHAIN_STRIKE_PX_OVRD",F7047, "CHAIN_PUT_CALL_TYPE_OVRD=P", "CHAIN_PERIODICITY_OVRD=M")</f>
        <v>SPX US 11/20/15 P2700</v>
      </c>
    </row>
    <row r="7048" spans="1:7" x14ac:dyDescent="0.25">
      <c r="A7048">
        <v>0</v>
      </c>
      <c r="B7048" s="9">
        <v>9.0410958904109593E-7</v>
      </c>
      <c r="C7048" s="9" t="str">
        <f t="shared" si="220"/>
        <v>$H$7075</v>
      </c>
      <c r="D7048" s="9" t="str">
        <f t="shared" si="221"/>
        <v>H7075</v>
      </c>
      <c r="F7048">
        <v>141140</v>
      </c>
      <c r="G7048" s="1" t="str">
        <f>_xll.BDS("SPX Index","CHAIN_TICKERS", "CHAIN_STRIKE_PX_OVRD",F7048, "CHAIN_PUT_CALL_TYPE_OVRD=P", "CHAIN_PERIODICITY_OVRD=M")</f>
        <v>SPX US 11/20/15 P2700</v>
      </c>
    </row>
    <row r="7049" spans="1:7" x14ac:dyDescent="0.25">
      <c r="A7049">
        <v>0</v>
      </c>
      <c r="B7049" s="9">
        <v>7.6712328767123286E-7</v>
      </c>
      <c r="C7049" s="9" t="str">
        <f t="shared" si="220"/>
        <v>$H$7076</v>
      </c>
      <c r="D7049" s="9" t="str">
        <f t="shared" si="221"/>
        <v>H7076</v>
      </c>
      <c r="F7049">
        <v>141160</v>
      </c>
      <c r="G7049" s="1" t="str">
        <f>_xll.BDS("SPX Index","CHAIN_TICKERS", "CHAIN_STRIKE_PX_OVRD",F7049, "CHAIN_PUT_CALL_TYPE_OVRD=P", "CHAIN_PERIODICITY_OVRD=M")</f>
        <v>SPX US 11/20/15 P2700</v>
      </c>
    </row>
    <row r="7050" spans="1:7" x14ac:dyDescent="0.25">
      <c r="A7050">
        <v>0</v>
      </c>
      <c r="B7050" s="9">
        <v>9.0410958904109593E-7</v>
      </c>
      <c r="C7050" s="9" t="str">
        <f t="shared" si="220"/>
        <v>$H$7077</v>
      </c>
      <c r="D7050" s="9" t="str">
        <f t="shared" si="221"/>
        <v>H7077</v>
      </c>
      <c r="F7050">
        <v>141180</v>
      </c>
      <c r="G7050" s="1" t="str">
        <f>_xll.BDS("SPX Index","CHAIN_TICKERS", "CHAIN_STRIKE_PX_OVRD",F7050, "CHAIN_PUT_CALL_TYPE_OVRD=P", "CHAIN_PERIODICITY_OVRD=M")</f>
        <v>SPX US 11/20/15 P2700</v>
      </c>
    </row>
    <row r="7051" spans="1:7" x14ac:dyDescent="0.25">
      <c r="A7051">
        <v>0</v>
      </c>
      <c r="B7051" s="9">
        <v>9.0410958904109593E-7</v>
      </c>
      <c r="C7051" s="9" t="str">
        <f t="shared" si="220"/>
        <v>$H$7078</v>
      </c>
      <c r="D7051" s="9" t="str">
        <f t="shared" si="221"/>
        <v>H7078</v>
      </c>
      <c r="F7051">
        <v>141200</v>
      </c>
      <c r="G7051" s="1" t="str">
        <f>_xll.BDS("SPX Index","CHAIN_TICKERS", "CHAIN_STRIKE_PX_OVRD",F7051, "CHAIN_PUT_CALL_TYPE_OVRD=P", "CHAIN_PERIODICITY_OVRD=M")</f>
        <v>SPX US 11/20/15 P2700</v>
      </c>
    </row>
    <row r="7052" spans="1:7" x14ac:dyDescent="0.25">
      <c r="A7052">
        <v>0</v>
      </c>
      <c r="B7052" s="9">
        <v>9.0410958904109593E-7</v>
      </c>
      <c r="C7052" s="9" t="str">
        <f t="shared" si="220"/>
        <v>$H$7079</v>
      </c>
      <c r="D7052" s="9" t="str">
        <f t="shared" si="221"/>
        <v>H7079</v>
      </c>
      <c r="F7052">
        <v>141220</v>
      </c>
      <c r="G7052" s="1" t="str">
        <f>_xll.BDS("SPX Index","CHAIN_TICKERS", "CHAIN_STRIKE_PX_OVRD",F7052, "CHAIN_PUT_CALL_TYPE_OVRD=P", "CHAIN_PERIODICITY_OVRD=M")</f>
        <v>SPX US 11/20/15 P2700</v>
      </c>
    </row>
    <row r="7053" spans="1:7" x14ac:dyDescent="0.25">
      <c r="A7053">
        <v>0</v>
      </c>
      <c r="B7053" s="9">
        <v>9.0410958904109593E-7</v>
      </c>
      <c r="C7053" s="9" t="str">
        <f t="shared" si="220"/>
        <v>$H$7080</v>
      </c>
      <c r="D7053" s="9" t="str">
        <f t="shared" si="221"/>
        <v>H7080</v>
      </c>
      <c r="F7053">
        <v>141240</v>
      </c>
      <c r="G7053" s="1" t="str">
        <f>_xll.BDS("SPX Index","CHAIN_TICKERS", "CHAIN_STRIKE_PX_OVRD",F7053, "CHAIN_PUT_CALL_TYPE_OVRD=P", "CHAIN_PERIODICITY_OVRD=M")</f>
        <v>SPX US 11/20/15 P2700</v>
      </c>
    </row>
    <row r="7054" spans="1:7" x14ac:dyDescent="0.25">
      <c r="A7054">
        <v>0</v>
      </c>
      <c r="B7054" s="9">
        <v>9.0410958904109593E-7</v>
      </c>
      <c r="C7054" s="9" t="str">
        <f t="shared" si="220"/>
        <v>$H$7081</v>
      </c>
      <c r="D7054" s="9" t="str">
        <f t="shared" si="221"/>
        <v>H7081</v>
      </c>
      <c r="F7054">
        <v>141260</v>
      </c>
      <c r="G7054" s="1" t="str">
        <f>_xll.BDS("SPX Index","CHAIN_TICKERS", "CHAIN_STRIKE_PX_OVRD",F7054, "CHAIN_PUT_CALL_TYPE_OVRD=P", "CHAIN_PERIODICITY_OVRD=M")</f>
        <v>SPX US 11/20/15 P2700</v>
      </c>
    </row>
    <row r="7055" spans="1:7" x14ac:dyDescent="0.25">
      <c r="A7055">
        <v>0</v>
      </c>
      <c r="B7055" s="9">
        <v>9.0410958904109593E-7</v>
      </c>
      <c r="C7055" s="9" t="str">
        <f t="shared" si="220"/>
        <v>$H$7082</v>
      </c>
      <c r="D7055" s="9" t="str">
        <f t="shared" si="221"/>
        <v>H7082</v>
      </c>
      <c r="F7055">
        <v>141280</v>
      </c>
      <c r="G7055" s="1" t="str">
        <f>_xll.BDS("SPX Index","CHAIN_TICKERS", "CHAIN_STRIKE_PX_OVRD",F7055, "CHAIN_PUT_CALL_TYPE_OVRD=P", "CHAIN_PERIODICITY_OVRD=M")</f>
        <v>SPX US 11/20/15 P2700</v>
      </c>
    </row>
    <row r="7056" spans="1:7" x14ac:dyDescent="0.25">
      <c r="A7056">
        <v>0</v>
      </c>
      <c r="B7056" s="9">
        <v>1.0410958904109588E-6</v>
      </c>
      <c r="C7056" s="9" t="str">
        <f t="shared" si="220"/>
        <v>$H$7083</v>
      </c>
      <c r="D7056" s="9" t="str">
        <f t="shared" si="221"/>
        <v>H7083</v>
      </c>
      <c r="F7056">
        <v>141300</v>
      </c>
      <c r="G7056" s="1" t="str">
        <f>_xll.BDS("SPX Index","CHAIN_TICKERS", "CHAIN_STRIKE_PX_OVRD",F7056, "CHAIN_PUT_CALL_TYPE_OVRD=P", "CHAIN_PERIODICITY_OVRD=M")</f>
        <v>SPX US 11/20/15 P2700</v>
      </c>
    </row>
    <row r="7057" spans="1:7" x14ac:dyDescent="0.25">
      <c r="A7057">
        <v>0</v>
      </c>
      <c r="B7057" s="9">
        <v>1.0410958904109588E-6</v>
      </c>
      <c r="C7057" s="9" t="str">
        <f t="shared" si="220"/>
        <v>$H$7084</v>
      </c>
      <c r="D7057" s="9" t="str">
        <f t="shared" si="221"/>
        <v>H7084</v>
      </c>
      <c r="F7057">
        <v>141320</v>
      </c>
      <c r="G7057" s="1" t="str">
        <f>_xll.BDS("SPX Index","CHAIN_TICKERS", "CHAIN_STRIKE_PX_OVRD",F7057, "CHAIN_PUT_CALL_TYPE_OVRD=P", "CHAIN_PERIODICITY_OVRD=M")</f>
        <v>SPX US 11/20/15 P2700</v>
      </c>
    </row>
    <row r="7058" spans="1:7" x14ac:dyDescent="0.25">
      <c r="A7058">
        <v>0</v>
      </c>
      <c r="B7058" s="9">
        <v>9.0410958904109593E-7</v>
      </c>
      <c r="C7058" s="9" t="str">
        <f t="shared" si="220"/>
        <v>$H$7085</v>
      </c>
      <c r="D7058" s="9" t="str">
        <f t="shared" si="221"/>
        <v>H7085</v>
      </c>
      <c r="F7058">
        <v>141340</v>
      </c>
      <c r="G7058" s="1" t="str">
        <f>_xll.BDS("SPX Index","CHAIN_TICKERS", "CHAIN_STRIKE_PX_OVRD",F7058, "CHAIN_PUT_CALL_TYPE_OVRD=P", "CHAIN_PERIODICITY_OVRD=M")</f>
        <v>SPX US 11/20/15 P2700</v>
      </c>
    </row>
    <row r="7059" spans="1:7" x14ac:dyDescent="0.25">
      <c r="A7059">
        <v>0</v>
      </c>
      <c r="B7059" s="9">
        <v>8.2191780821917807E-7</v>
      </c>
      <c r="C7059" s="9" t="str">
        <f t="shared" si="220"/>
        <v>$H$7086</v>
      </c>
      <c r="D7059" s="9" t="str">
        <f t="shared" si="221"/>
        <v>H7086</v>
      </c>
      <c r="F7059">
        <v>141360</v>
      </c>
      <c r="G7059" s="1" t="str">
        <f>_xll.BDS("SPX Index","CHAIN_TICKERS", "CHAIN_STRIKE_PX_OVRD",F7059, "CHAIN_PUT_CALL_TYPE_OVRD=P", "CHAIN_PERIODICITY_OVRD=M")</f>
        <v>SPX US 11/20/15 P2700</v>
      </c>
    </row>
    <row r="7060" spans="1:7" x14ac:dyDescent="0.25">
      <c r="A7060">
        <v>0</v>
      </c>
      <c r="B7060" s="9">
        <v>9.0410958904109593E-7</v>
      </c>
      <c r="C7060" s="9" t="str">
        <f t="shared" si="220"/>
        <v>$H$7087</v>
      </c>
      <c r="D7060" s="9" t="str">
        <f t="shared" si="221"/>
        <v>H7087</v>
      </c>
      <c r="F7060">
        <v>141380</v>
      </c>
      <c r="G7060" s="1" t="str">
        <f>_xll.BDS("SPX Index","CHAIN_TICKERS", "CHAIN_STRIKE_PX_OVRD",F7060, "CHAIN_PUT_CALL_TYPE_OVRD=P", "CHAIN_PERIODICITY_OVRD=M")</f>
        <v>SPX US 11/20/15 P2700</v>
      </c>
    </row>
    <row r="7061" spans="1:7" x14ac:dyDescent="0.25">
      <c r="A7061">
        <v>0</v>
      </c>
      <c r="B7061" s="9">
        <v>4.9315068493150684E-7</v>
      </c>
      <c r="C7061" s="9" t="str">
        <f t="shared" si="220"/>
        <v>$H$7088</v>
      </c>
      <c r="D7061" s="9" t="str">
        <f t="shared" si="221"/>
        <v>H7088</v>
      </c>
      <c r="F7061">
        <v>141400</v>
      </c>
      <c r="G7061" s="1" t="str">
        <f>_xll.BDS("SPX Index","CHAIN_TICKERS", "CHAIN_STRIKE_PX_OVRD",F7061, "CHAIN_PUT_CALL_TYPE_OVRD=P", "CHAIN_PERIODICITY_OVRD=M")</f>
        <v>SPX US 11/20/15 P2700</v>
      </c>
    </row>
    <row r="7062" spans="1:7" x14ac:dyDescent="0.25">
      <c r="A7062">
        <v>1</v>
      </c>
      <c r="B7062" s="9">
        <v>3.5616438356164383E-7</v>
      </c>
      <c r="C7062" s="9" t="str">
        <f t="shared" si="220"/>
        <v>$H$7089</v>
      </c>
      <c r="D7062" s="9" t="str">
        <f t="shared" si="221"/>
        <v>H7089</v>
      </c>
      <c r="F7062">
        <v>141420</v>
      </c>
      <c r="G7062" s="1" t="str">
        <f>_xll.BDS("SPX Index","CHAIN_TICKERS", "CHAIN_STRIKE_PX_OVRD",F7062, "CHAIN_PUT_CALL_TYPE_OVRD=P", "CHAIN_PERIODICITY_OVRD=M")</f>
        <v>SPX US 11/20/15 P2700</v>
      </c>
    </row>
    <row r="7063" spans="1:7" x14ac:dyDescent="0.25">
      <c r="A7063">
        <v>0</v>
      </c>
      <c r="B7063" s="9">
        <v>3.5616438356164383E-7</v>
      </c>
      <c r="C7063" s="9" t="str">
        <f t="shared" si="220"/>
        <v>$H$7090</v>
      </c>
      <c r="D7063" s="9" t="str">
        <f t="shared" si="221"/>
        <v>H7090</v>
      </c>
      <c r="F7063">
        <v>141440</v>
      </c>
      <c r="G7063" s="1" t="str">
        <f>_xll.BDS("SPX Index","CHAIN_TICKERS", "CHAIN_STRIKE_PX_OVRD",F7063, "CHAIN_PUT_CALL_TYPE_OVRD=P", "CHAIN_PERIODICITY_OVRD=M")</f>
        <v>SPX US 11/20/15 P2700</v>
      </c>
    </row>
    <row r="7064" spans="1:7" x14ac:dyDescent="0.25">
      <c r="A7064">
        <v>0</v>
      </c>
      <c r="B7064" s="9">
        <v>2.1917808219178082E-7</v>
      </c>
      <c r="C7064" s="9" t="str">
        <f t="shared" si="220"/>
        <v>$H$7091</v>
      </c>
      <c r="D7064" s="9" t="str">
        <f t="shared" si="221"/>
        <v>H7091</v>
      </c>
      <c r="F7064">
        <v>141460</v>
      </c>
      <c r="G7064" s="1" t="str">
        <f>_xll.BDS("SPX Index","CHAIN_TICKERS", "CHAIN_STRIKE_PX_OVRD",F7064, "CHAIN_PUT_CALL_TYPE_OVRD=P", "CHAIN_PERIODICITY_OVRD=M")</f>
        <v>SPX US 11/20/15 P2700</v>
      </c>
    </row>
    <row r="7065" spans="1:7" x14ac:dyDescent="0.25">
      <c r="A7065">
        <v>0</v>
      </c>
      <c r="B7065" s="9">
        <v>6.301369863013699E-7</v>
      </c>
      <c r="C7065" s="9" t="str">
        <f t="shared" si="220"/>
        <v>$H$7092</v>
      </c>
      <c r="D7065" s="9" t="str">
        <f t="shared" si="221"/>
        <v>H7092</v>
      </c>
      <c r="F7065">
        <v>141480</v>
      </c>
      <c r="G7065" s="1" t="str">
        <f>_xll.BDS("SPX Index","CHAIN_TICKERS", "CHAIN_STRIKE_PX_OVRD",F7065, "CHAIN_PUT_CALL_TYPE_OVRD=P", "CHAIN_PERIODICITY_OVRD=M")</f>
        <v>SPX US 11/20/15 P2700</v>
      </c>
    </row>
    <row r="7066" spans="1:7" x14ac:dyDescent="0.25">
      <c r="A7066">
        <v>0</v>
      </c>
      <c r="B7066" s="9">
        <v>6.301369863013699E-7</v>
      </c>
      <c r="C7066" s="9" t="str">
        <f t="shared" si="220"/>
        <v>$H$7093</v>
      </c>
      <c r="D7066" s="9" t="str">
        <f t="shared" si="221"/>
        <v>H7093</v>
      </c>
      <c r="F7066">
        <v>141500</v>
      </c>
      <c r="G7066" s="1" t="str">
        <f>_xll.BDS("SPX Index","CHAIN_TICKERS", "CHAIN_STRIKE_PX_OVRD",F7066, "CHAIN_PUT_CALL_TYPE_OVRD=P", "CHAIN_PERIODICITY_OVRD=M")</f>
        <v>SPX US 11/20/15 P2700</v>
      </c>
    </row>
    <row r="7067" spans="1:7" x14ac:dyDescent="0.25">
      <c r="A7067">
        <v>0</v>
      </c>
      <c r="B7067" s="9">
        <v>8.2191780821917807E-7</v>
      </c>
      <c r="C7067" s="9" t="str">
        <f t="shared" si="220"/>
        <v>$H$7094</v>
      </c>
      <c r="D7067" s="9" t="str">
        <f t="shared" si="221"/>
        <v>H7094</v>
      </c>
      <c r="F7067">
        <v>141520</v>
      </c>
      <c r="G7067" s="1" t="str">
        <f>_xll.BDS("SPX Index","CHAIN_TICKERS", "CHAIN_STRIKE_PX_OVRD",F7067, "CHAIN_PUT_CALL_TYPE_OVRD=P", "CHAIN_PERIODICITY_OVRD=M")</f>
        <v>SPX US 11/20/15 P2700</v>
      </c>
    </row>
    <row r="7068" spans="1:7" x14ac:dyDescent="0.25">
      <c r="A7068">
        <v>0</v>
      </c>
      <c r="B7068" s="9">
        <v>6.301369863013699E-7</v>
      </c>
      <c r="C7068" s="9" t="str">
        <f t="shared" si="220"/>
        <v>$H$7095</v>
      </c>
      <c r="D7068" s="9" t="str">
        <f t="shared" si="221"/>
        <v>H7095</v>
      </c>
      <c r="F7068">
        <v>141540</v>
      </c>
      <c r="G7068" s="1" t="str">
        <f>_xll.BDS("SPX Index","CHAIN_TICKERS", "CHAIN_STRIKE_PX_OVRD",F7068, "CHAIN_PUT_CALL_TYPE_OVRD=P", "CHAIN_PERIODICITY_OVRD=M")</f>
        <v>SPX US 11/20/15 P2700</v>
      </c>
    </row>
    <row r="7069" spans="1:7" x14ac:dyDescent="0.25">
      <c r="A7069">
        <v>0</v>
      </c>
      <c r="B7069" s="9">
        <v>6.301369863013699E-7</v>
      </c>
      <c r="C7069" s="9" t="str">
        <f t="shared" si="220"/>
        <v>$H$7096</v>
      </c>
      <c r="D7069" s="9" t="str">
        <f t="shared" si="221"/>
        <v>H7096</v>
      </c>
      <c r="F7069">
        <v>141560</v>
      </c>
      <c r="G7069" s="1" t="str">
        <f>_xll.BDS("SPX Index","CHAIN_TICKERS", "CHAIN_STRIKE_PX_OVRD",F7069, "CHAIN_PUT_CALL_TYPE_OVRD=P", "CHAIN_PERIODICITY_OVRD=M")</f>
        <v>SPX US 11/20/15 P2700</v>
      </c>
    </row>
    <row r="7070" spans="1:7" x14ac:dyDescent="0.25">
      <c r="A7070">
        <v>0</v>
      </c>
      <c r="B7070" s="9">
        <v>6.301369863013699E-7</v>
      </c>
      <c r="C7070" s="9" t="str">
        <f t="shared" si="220"/>
        <v>$H$7097</v>
      </c>
      <c r="D7070" s="9" t="str">
        <f t="shared" si="221"/>
        <v>H7097</v>
      </c>
      <c r="F7070">
        <v>141580</v>
      </c>
      <c r="G7070" s="1" t="str">
        <f>_xll.BDS("SPX Index","CHAIN_TICKERS", "CHAIN_STRIKE_PX_OVRD",F7070, "CHAIN_PUT_CALL_TYPE_OVRD=P", "CHAIN_PERIODICITY_OVRD=M")</f>
        <v>SPX US 11/20/15 P2700</v>
      </c>
    </row>
    <row r="7071" spans="1:7" x14ac:dyDescent="0.25">
      <c r="A7071">
        <v>0</v>
      </c>
      <c r="B7071" s="9">
        <v>4.9315068493150684E-7</v>
      </c>
      <c r="C7071" s="9" t="str">
        <f t="shared" si="220"/>
        <v>$H$7098</v>
      </c>
      <c r="D7071" s="9" t="str">
        <f t="shared" si="221"/>
        <v>H7098</v>
      </c>
      <c r="F7071">
        <v>141600</v>
      </c>
      <c r="G7071" s="1" t="str">
        <f>_xll.BDS("SPX Index","CHAIN_TICKERS", "CHAIN_STRIKE_PX_OVRD",F7071, "CHAIN_PUT_CALL_TYPE_OVRD=P", "CHAIN_PERIODICITY_OVRD=M")</f>
        <v>SPX US 11/20/15 P2700</v>
      </c>
    </row>
    <row r="7072" spans="1:7" x14ac:dyDescent="0.25">
      <c r="A7072">
        <v>0</v>
      </c>
      <c r="B7072" s="9">
        <v>2.1917808219178082E-7</v>
      </c>
      <c r="C7072" s="9" t="str">
        <f t="shared" si="220"/>
        <v>$H$7099</v>
      </c>
      <c r="D7072" s="9" t="str">
        <f t="shared" si="221"/>
        <v>H7099</v>
      </c>
      <c r="F7072">
        <v>141620</v>
      </c>
      <c r="G7072" s="1" t="str">
        <f>_xll.BDS("SPX Index","CHAIN_TICKERS", "CHAIN_STRIKE_PX_OVRD",F7072, "CHAIN_PUT_CALL_TYPE_OVRD=P", "CHAIN_PERIODICITY_OVRD=M")</f>
        <v>SPX US 11/20/15 P2700</v>
      </c>
    </row>
    <row r="7073" spans="1:7" x14ac:dyDescent="0.25">
      <c r="A7073">
        <v>0</v>
      </c>
      <c r="B7073" s="9">
        <v>3.5616438356164383E-7</v>
      </c>
      <c r="C7073" s="9" t="str">
        <f t="shared" si="220"/>
        <v>$H$7100</v>
      </c>
      <c r="D7073" s="9" t="str">
        <f t="shared" si="221"/>
        <v>H7100</v>
      </c>
      <c r="F7073">
        <v>141640</v>
      </c>
      <c r="G7073" s="1" t="str">
        <f>_xll.BDS("SPX Index","CHAIN_TICKERS", "CHAIN_STRIKE_PX_OVRD",F7073, "CHAIN_PUT_CALL_TYPE_OVRD=P", "CHAIN_PERIODICITY_OVRD=M")</f>
        <v>SPX US 11/20/15 P2700</v>
      </c>
    </row>
    <row r="7074" spans="1:7" x14ac:dyDescent="0.25">
      <c r="A7074">
        <v>0</v>
      </c>
      <c r="B7074" s="9">
        <v>6.301369863013699E-7</v>
      </c>
      <c r="C7074" s="9" t="str">
        <f t="shared" si="220"/>
        <v>$H$7101</v>
      </c>
      <c r="D7074" s="9" t="str">
        <f t="shared" si="221"/>
        <v>H7101</v>
      </c>
      <c r="F7074">
        <v>141660</v>
      </c>
      <c r="G7074" s="1" t="str">
        <f>_xll.BDS("SPX Index","CHAIN_TICKERS", "CHAIN_STRIKE_PX_OVRD",F7074, "CHAIN_PUT_CALL_TYPE_OVRD=P", "CHAIN_PERIODICITY_OVRD=M")</f>
        <v>SPX US 11/20/15 P2700</v>
      </c>
    </row>
    <row r="7075" spans="1:7" x14ac:dyDescent="0.25">
      <c r="A7075">
        <v>0</v>
      </c>
      <c r="B7075" s="9">
        <v>6.301369863013699E-7</v>
      </c>
      <c r="C7075" s="9" t="str">
        <f t="shared" si="220"/>
        <v>$H$7102</v>
      </c>
      <c r="D7075" s="9" t="str">
        <f t="shared" si="221"/>
        <v>H7102</v>
      </c>
      <c r="F7075">
        <v>141680</v>
      </c>
      <c r="G7075" s="1" t="str">
        <f>_xll.BDS("SPX Index","CHAIN_TICKERS", "CHAIN_STRIKE_PX_OVRD",F7075, "CHAIN_PUT_CALL_TYPE_OVRD=P", "CHAIN_PERIODICITY_OVRD=M")</f>
        <v>SPX US 11/20/15 P2700</v>
      </c>
    </row>
    <row r="7076" spans="1:7" x14ac:dyDescent="0.25">
      <c r="A7076">
        <v>0</v>
      </c>
      <c r="B7076" s="9">
        <v>4.9315068493150684E-7</v>
      </c>
      <c r="C7076" s="9" t="str">
        <f t="shared" si="220"/>
        <v>$H$7103</v>
      </c>
      <c r="D7076" s="9" t="str">
        <f t="shared" si="221"/>
        <v>H7103</v>
      </c>
      <c r="F7076">
        <v>141700</v>
      </c>
      <c r="G7076" s="1" t="str">
        <f>_xll.BDS("SPX Index","CHAIN_TICKERS", "CHAIN_STRIKE_PX_OVRD",F7076, "CHAIN_PUT_CALL_TYPE_OVRD=P", "CHAIN_PERIODICITY_OVRD=M")</f>
        <v>SPX US 11/20/15 P2700</v>
      </c>
    </row>
    <row r="7077" spans="1:7" x14ac:dyDescent="0.25">
      <c r="A7077">
        <v>0</v>
      </c>
      <c r="B7077" s="9">
        <v>4.9315068493150684E-7</v>
      </c>
      <c r="C7077" s="9" t="str">
        <f t="shared" si="220"/>
        <v>$H$7104</v>
      </c>
      <c r="D7077" s="9" t="str">
        <f t="shared" si="221"/>
        <v>H7104</v>
      </c>
      <c r="F7077">
        <v>141720</v>
      </c>
      <c r="G7077" s="1" t="str">
        <f>_xll.BDS("SPX Index","CHAIN_TICKERS", "CHAIN_STRIKE_PX_OVRD",F7077, "CHAIN_PUT_CALL_TYPE_OVRD=P", "CHAIN_PERIODICITY_OVRD=M")</f>
        <v>SPX US 11/20/15 P2700</v>
      </c>
    </row>
    <row r="7078" spans="1:7" x14ac:dyDescent="0.25">
      <c r="A7078">
        <v>0</v>
      </c>
      <c r="B7078" s="9">
        <v>4.9315068493150684E-7</v>
      </c>
      <c r="C7078" s="9" t="str">
        <f t="shared" si="220"/>
        <v>$H$7105</v>
      </c>
      <c r="D7078" s="9" t="str">
        <f t="shared" si="221"/>
        <v>H7105</v>
      </c>
      <c r="F7078">
        <v>141740</v>
      </c>
      <c r="G7078" s="1" t="str">
        <f>_xll.BDS("SPX Index","CHAIN_TICKERS", "CHAIN_STRIKE_PX_OVRD",F7078, "CHAIN_PUT_CALL_TYPE_OVRD=P", "CHAIN_PERIODICITY_OVRD=M")</f>
        <v>SPX US 11/20/15 P2700</v>
      </c>
    </row>
    <row r="7079" spans="1:7" x14ac:dyDescent="0.25">
      <c r="A7079">
        <v>0</v>
      </c>
      <c r="B7079" s="9">
        <v>4.9315068493150684E-7</v>
      </c>
      <c r="C7079" s="9" t="str">
        <f t="shared" si="220"/>
        <v>$H$7106</v>
      </c>
      <c r="D7079" s="9" t="str">
        <f t="shared" si="221"/>
        <v>H7106</v>
      </c>
      <c r="F7079">
        <v>141760</v>
      </c>
      <c r="G7079" s="1" t="str">
        <f>_xll.BDS("SPX Index","CHAIN_TICKERS", "CHAIN_STRIKE_PX_OVRD",F7079, "CHAIN_PUT_CALL_TYPE_OVRD=P", "CHAIN_PERIODICITY_OVRD=M")</f>
        <v>SPX US 11/20/15 P2700</v>
      </c>
    </row>
    <row r="7080" spans="1:7" x14ac:dyDescent="0.25">
      <c r="A7080">
        <v>0</v>
      </c>
      <c r="B7080" s="9">
        <v>4.9315068493150684E-7</v>
      </c>
      <c r="C7080" s="9" t="str">
        <f t="shared" si="220"/>
        <v>$H$7107</v>
      </c>
      <c r="D7080" s="9" t="str">
        <f t="shared" si="221"/>
        <v>H7107</v>
      </c>
      <c r="F7080">
        <v>141780</v>
      </c>
      <c r="G7080" s="1" t="str">
        <f>_xll.BDS("SPX Index","CHAIN_TICKERS", "CHAIN_STRIKE_PX_OVRD",F7080, "CHAIN_PUT_CALL_TYPE_OVRD=P", "CHAIN_PERIODICITY_OVRD=M")</f>
        <v>SPX US 11/20/15 P2700</v>
      </c>
    </row>
    <row r="7081" spans="1:7" x14ac:dyDescent="0.25">
      <c r="A7081">
        <v>1</v>
      </c>
      <c r="B7081" s="9">
        <v>3.5616438356164383E-7</v>
      </c>
      <c r="C7081" s="9" t="str">
        <f t="shared" si="220"/>
        <v>$H$7108</v>
      </c>
      <c r="D7081" s="9" t="str">
        <f t="shared" si="221"/>
        <v>H7108</v>
      </c>
      <c r="F7081">
        <v>141800</v>
      </c>
      <c r="G7081" s="1" t="str">
        <f>_xll.BDS("SPX Index","CHAIN_TICKERS", "CHAIN_STRIKE_PX_OVRD",F7081, "CHAIN_PUT_CALL_TYPE_OVRD=P", "CHAIN_PERIODICITY_OVRD=M")</f>
        <v>SPX US 11/20/15 P2700</v>
      </c>
    </row>
    <row r="7082" spans="1:7" x14ac:dyDescent="0.25">
      <c r="A7082">
        <v>0</v>
      </c>
      <c r="B7082" s="9">
        <v>3.5616438356164383E-7</v>
      </c>
      <c r="C7082" s="9" t="str">
        <f t="shared" si="220"/>
        <v>$H$7109</v>
      </c>
      <c r="D7082" s="9" t="str">
        <f t="shared" si="221"/>
        <v>H7109</v>
      </c>
      <c r="F7082">
        <v>141820</v>
      </c>
      <c r="G7082" s="1" t="str">
        <f>_xll.BDS("SPX Index","CHAIN_TICKERS", "CHAIN_STRIKE_PX_OVRD",F7082, "CHAIN_PUT_CALL_TYPE_OVRD=P", "CHAIN_PERIODICITY_OVRD=M")</f>
        <v>SPX US 11/20/15 P2700</v>
      </c>
    </row>
    <row r="7083" spans="1:7" x14ac:dyDescent="0.25">
      <c r="A7083">
        <v>0</v>
      </c>
      <c r="B7083" s="9">
        <v>4.9315068493150684E-7</v>
      </c>
      <c r="C7083" s="9" t="str">
        <f t="shared" si="220"/>
        <v>$H$7110</v>
      </c>
      <c r="D7083" s="9" t="str">
        <f t="shared" si="221"/>
        <v>H7110</v>
      </c>
      <c r="F7083">
        <v>141840</v>
      </c>
      <c r="G7083" s="1" t="str">
        <f>_xll.BDS("SPX Index","CHAIN_TICKERS", "CHAIN_STRIKE_PX_OVRD",F7083, "CHAIN_PUT_CALL_TYPE_OVRD=P", "CHAIN_PERIODICITY_OVRD=M")</f>
        <v>SPX US 11/20/15 P2700</v>
      </c>
    </row>
    <row r="7084" spans="1:7" x14ac:dyDescent="0.25">
      <c r="A7084">
        <v>0</v>
      </c>
      <c r="B7084" s="9">
        <v>6.301369863013699E-7</v>
      </c>
      <c r="C7084" s="9" t="str">
        <f t="shared" si="220"/>
        <v>$H$7111</v>
      </c>
      <c r="D7084" s="9" t="str">
        <f t="shared" si="221"/>
        <v>H7111</v>
      </c>
      <c r="F7084">
        <v>141860</v>
      </c>
      <c r="G7084" s="1" t="str">
        <f>_xll.BDS("SPX Index","CHAIN_TICKERS", "CHAIN_STRIKE_PX_OVRD",F7084, "CHAIN_PUT_CALL_TYPE_OVRD=P", "CHAIN_PERIODICITY_OVRD=M")</f>
        <v>SPX US 11/20/15 P2700</v>
      </c>
    </row>
    <row r="7085" spans="1:7" x14ac:dyDescent="0.25">
      <c r="A7085">
        <v>0</v>
      </c>
      <c r="B7085" s="9">
        <v>6.8493150684931511E-7</v>
      </c>
      <c r="C7085" s="9" t="str">
        <f t="shared" si="220"/>
        <v>$H$7112</v>
      </c>
      <c r="D7085" s="9" t="str">
        <f t="shared" si="221"/>
        <v>H7112</v>
      </c>
      <c r="F7085">
        <v>141880</v>
      </c>
      <c r="G7085" s="1" t="str">
        <f>_xll.BDS("SPX Index","CHAIN_TICKERS", "CHAIN_STRIKE_PX_OVRD",F7085, "CHAIN_PUT_CALL_TYPE_OVRD=P", "CHAIN_PERIODICITY_OVRD=M")</f>
        <v>SPX US 11/20/15 P2700</v>
      </c>
    </row>
    <row r="7086" spans="1:7" x14ac:dyDescent="0.25">
      <c r="A7086">
        <v>0</v>
      </c>
      <c r="B7086" s="9">
        <v>6.8493150684931511E-7</v>
      </c>
      <c r="C7086" s="9" t="str">
        <f t="shared" si="220"/>
        <v>$H$7113</v>
      </c>
      <c r="D7086" s="9" t="str">
        <f t="shared" si="221"/>
        <v>H7113</v>
      </c>
      <c r="F7086">
        <v>141900</v>
      </c>
      <c r="G7086" s="1" t="str">
        <f>_xll.BDS("SPX Index","CHAIN_TICKERS", "CHAIN_STRIKE_PX_OVRD",F7086, "CHAIN_PUT_CALL_TYPE_OVRD=P", "CHAIN_PERIODICITY_OVRD=M")</f>
        <v>SPX US 11/20/15 P2700</v>
      </c>
    </row>
    <row r="7087" spans="1:7" x14ac:dyDescent="0.25">
      <c r="A7087">
        <v>0</v>
      </c>
      <c r="B7087" s="9">
        <v>7.6712328767123286E-7</v>
      </c>
      <c r="C7087" s="9" t="str">
        <f t="shared" si="220"/>
        <v>$H$7114</v>
      </c>
      <c r="D7087" s="9" t="str">
        <f t="shared" si="221"/>
        <v>H7114</v>
      </c>
      <c r="F7087">
        <v>141920</v>
      </c>
      <c r="G7087" s="1" t="str">
        <f>_xll.BDS("SPX Index","CHAIN_TICKERS", "CHAIN_STRIKE_PX_OVRD",F7087, "CHAIN_PUT_CALL_TYPE_OVRD=P", "CHAIN_PERIODICITY_OVRD=M")</f>
        <v>SPX US 11/20/15 P2700</v>
      </c>
    </row>
    <row r="7088" spans="1:7" x14ac:dyDescent="0.25">
      <c r="A7088">
        <v>0</v>
      </c>
      <c r="B7088" s="9">
        <v>8.2191780821917807E-7</v>
      </c>
      <c r="C7088" s="9" t="str">
        <f t="shared" si="220"/>
        <v>$H$7115</v>
      </c>
      <c r="D7088" s="9" t="str">
        <f t="shared" si="221"/>
        <v>H7115</v>
      </c>
      <c r="F7088">
        <v>141940</v>
      </c>
      <c r="G7088" s="1" t="str">
        <f>_xll.BDS("SPX Index","CHAIN_TICKERS", "CHAIN_STRIKE_PX_OVRD",F7088, "CHAIN_PUT_CALL_TYPE_OVRD=P", "CHAIN_PERIODICITY_OVRD=M")</f>
        <v>SPX US 11/20/15 P2700</v>
      </c>
    </row>
    <row r="7089" spans="1:7" x14ac:dyDescent="0.25">
      <c r="A7089">
        <v>0</v>
      </c>
      <c r="B7089" s="9">
        <v>4.9315068493150684E-7</v>
      </c>
      <c r="C7089" s="9" t="str">
        <f t="shared" si="220"/>
        <v>$H$7116</v>
      </c>
      <c r="D7089" s="9" t="str">
        <f t="shared" si="221"/>
        <v>H7116</v>
      </c>
      <c r="F7089">
        <v>141960</v>
      </c>
      <c r="G7089" s="1" t="str">
        <f>_xll.BDS("SPX Index","CHAIN_TICKERS", "CHAIN_STRIKE_PX_OVRD",F7089, "CHAIN_PUT_CALL_TYPE_OVRD=P", "CHAIN_PERIODICITY_OVRD=M")</f>
        <v>SPX US 11/20/15 P2700</v>
      </c>
    </row>
    <row r="7090" spans="1:7" x14ac:dyDescent="0.25">
      <c r="A7090">
        <v>0</v>
      </c>
      <c r="B7090" s="9">
        <v>9.0410958904109593E-7</v>
      </c>
      <c r="C7090" s="9" t="str">
        <f t="shared" si="220"/>
        <v>$H$7117</v>
      </c>
      <c r="D7090" s="9" t="str">
        <f t="shared" si="221"/>
        <v>H7117</v>
      </c>
      <c r="F7090">
        <v>141980</v>
      </c>
      <c r="G7090" s="1" t="str">
        <f>_xll.BDS("SPX Index","CHAIN_TICKERS", "CHAIN_STRIKE_PX_OVRD",F7090, "CHAIN_PUT_CALL_TYPE_OVRD=P", "CHAIN_PERIODICITY_OVRD=M")</f>
        <v>SPX US 11/20/15 P2700</v>
      </c>
    </row>
    <row r="7091" spans="1:7" x14ac:dyDescent="0.25">
      <c r="A7091">
        <v>0</v>
      </c>
      <c r="B7091" s="9">
        <v>6.301369863013699E-7</v>
      </c>
      <c r="C7091" s="9" t="str">
        <f t="shared" si="220"/>
        <v>$H$7118</v>
      </c>
      <c r="D7091" s="9" t="str">
        <f t="shared" si="221"/>
        <v>H7118</v>
      </c>
      <c r="F7091">
        <v>142000</v>
      </c>
      <c r="G7091" s="1" t="str">
        <f>_xll.BDS("SPX Index","CHAIN_TICKERS", "CHAIN_STRIKE_PX_OVRD",F7091, "CHAIN_PUT_CALL_TYPE_OVRD=P", "CHAIN_PERIODICITY_OVRD=M")</f>
        <v>SPX US 11/20/15 P2700</v>
      </c>
    </row>
    <row r="7092" spans="1:7" x14ac:dyDescent="0.25">
      <c r="A7092">
        <v>0</v>
      </c>
      <c r="B7092" s="9">
        <v>6.301369863013699E-7</v>
      </c>
      <c r="C7092" s="9" t="str">
        <f t="shared" si="220"/>
        <v>$H$7119</v>
      </c>
      <c r="D7092" s="9" t="str">
        <f t="shared" si="221"/>
        <v>H7119</v>
      </c>
      <c r="F7092">
        <v>142020</v>
      </c>
      <c r="G7092" s="1" t="str">
        <f>_xll.BDS("SPX Index","CHAIN_TICKERS", "CHAIN_STRIKE_PX_OVRD",F7092, "CHAIN_PUT_CALL_TYPE_OVRD=P", "CHAIN_PERIODICITY_OVRD=M")</f>
        <v>SPX US 11/20/15 P2700</v>
      </c>
    </row>
    <row r="7093" spans="1:7" x14ac:dyDescent="0.25">
      <c r="A7093">
        <v>0</v>
      </c>
      <c r="B7093" s="9">
        <v>4.9315068493150684E-7</v>
      </c>
      <c r="C7093" s="9" t="str">
        <f t="shared" si="220"/>
        <v>$H$7120</v>
      </c>
      <c r="D7093" s="9" t="str">
        <f t="shared" si="221"/>
        <v>H7120</v>
      </c>
      <c r="F7093">
        <v>142040</v>
      </c>
      <c r="G7093" s="1" t="str">
        <f>_xll.BDS("SPX Index","CHAIN_TICKERS", "CHAIN_STRIKE_PX_OVRD",F7093, "CHAIN_PUT_CALL_TYPE_OVRD=P", "CHAIN_PERIODICITY_OVRD=M")</f>
        <v>SPX US 11/20/15 P2700</v>
      </c>
    </row>
    <row r="7094" spans="1:7" x14ac:dyDescent="0.25">
      <c r="A7094">
        <v>0</v>
      </c>
      <c r="B7094" s="9">
        <v>6.301369863013699E-7</v>
      </c>
      <c r="C7094" s="9" t="str">
        <f t="shared" si="220"/>
        <v>$H$7121</v>
      </c>
      <c r="D7094" s="9" t="str">
        <f t="shared" si="221"/>
        <v>H7121</v>
      </c>
      <c r="F7094">
        <v>142060</v>
      </c>
      <c r="G7094" s="1" t="str">
        <f>_xll.BDS("SPX Index","CHAIN_TICKERS", "CHAIN_STRIKE_PX_OVRD",F7094, "CHAIN_PUT_CALL_TYPE_OVRD=P", "CHAIN_PERIODICITY_OVRD=M")</f>
        <v>SPX US 11/20/15 P2700</v>
      </c>
    </row>
    <row r="7095" spans="1:7" x14ac:dyDescent="0.25">
      <c r="A7095">
        <v>0</v>
      </c>
      <c r="B7095" s="9">
        <v>6.301369863013699E-7</v>
      </c>
      <c r="C7095" s="9" t="str">
        <f t="shared" si="220"/>
        <v>$H$7122</v>
      </c>
      <c r="D7095" s="9" t="str">
        <f t="shared" si="221"/>
        <v>H7122</v>
      </c>
      <c r="F7095">
        <v>142080</v>
      </c>
      <c r="G7095" s="1" t="str">
        <f>_xll.BDS("SPX Index","CHAIN_TICKERS", "CHAIN_STRIKE_PX_OVRD",F7095, "CHAIN_PUT_CALL_TYPE_OVRD=P", "CHAIN_PERIODICITY_OVRD=M")</f>
        <v>SPX US 11/20/15 P2700</v>
      </c>
    </row>
    <row r="7096" spans="1:7" x14ac:dyDescent="0.25">
      <c r="A7096">
        <v>0</v>
      </c>
      <c r="B7096" s="9">
        <v>6.301369863013699E-7</v>
      </c>
      <c r="C7096" s="9" t="str">
        <f t="shared" si="220"/>
        <v>$H$7123</v>
      </c>
      <c r="D7096" s="9" t="str">
        <f t="shared" si="221"/>
        <v>H7123</v>
      </c>
      <c r="F7096">
        <v>142100</v>
      </c>
      <c r="G7096" s="1" t="str">
        <f>_xll.BDS("SPX Index","CHAIN_TICKERS", "CHAIN_STRIKE_PX_OVRD",F7096, "CHAIN_PUT_CALL_TYPE_OVRD=P", "CHAIN_PERIODICITY_OVRD=M")</f>
        <v>SPX US 11/20/15 P2700</v>
      </c>
    </row>
    <row r="7097" spans="1:7" x14ac:dyDescent="0.25">
      <c r="A7097">
        <v>0</v>
      </c>
      <c r="B7097" s="9">
        <v>6.301369863013699E-7</v>
      </c>
      <c r="C7097" s="9" t="str">
        <f t="shared" si="220"/>
        <v>$H$7124</v>
      </c>
      <c r="D7097" s="9" t="str">
        <f t="shared" si="221"/>
        <v>H7124</v>
      </c>
      <c r="F7097">
        <v>142120</v>
      </c>
      <c r="G7097" s="1" t="str">
        <f>_xll.BDS("SPX Index","CHAIN_TICKERS", "CHAIN_STRIKE_PX_OVRD",F7097, "CHAIN_PUT_CALL_TYPE_OVRD=P", "CHAIN_PERIODICITY_OVRD=M")</f>
        <v>SPX US 11/20/15 P2700</v>
      </c>
    </row>
    <row r="7098" spans="1:7" x14ac:dyDescent="0.25">
      <c r="A7098">
        <v>0</v>
      </c>
      <c r="B7098" s="9">
        <v>8.2191780821917807E-7</v>
      </c>
      <c r="C7098" s="9" t="str">
        <f t="shared" si="220"/>
        <v>$H$7125</v>
      </c>
      <c r="D7098" s="9" t="str">
        <f t="shared" si="221"/>
        <v>H7125</v>
      </c>
      <c r="F7098">
        <v>142140</v>
      </c>
      <c r="G7098" s="1" t="str">
        <f>_xll.BDS("SPX Index","CHAIN_TICKERS", "CHAIN_STRIKE_PX_OVRD",F7098, "CHAIN_PUT_CALL_TYPE_OVRD=P", "CHAIN_PERIODICITY_OVRD=M")</f>
        <v>SPX US 11/20/15 P2700</v>
      </c>
    </row>
    <row r="7099" spans="1:7" x14ac:dyDescent="0.25">
      <c r="A7099">
        <v>0</v>
      </c>
      <c r="B7099" s="9">
        <v>7.6712328767123286E-7</v>
      </c>
      <c r="C7099" s="9" t="str">
        <f t="shared" si="220"/>
        <v>$H$7126</v>
      </c>
      <c r="D7099" s="9" t="str">
        <f t="shared" si="221"/>
        <v>H7126</v>
      </c>
      <c r="F7099">
        <v>142160</v>
      </c>
      <c r="G7099" s="1" t="str">
        <f>_xll.BDS("SPX Index","CHAIN_TICKERS", "CHAIN_STRIKE_PX_OVRD",F7099, "CHAIN_PUT_CALL_TYPE_OVRD=P", "CHAIN_PERIODICITY_OVRD=M")</f>
        <v>SPX US 11/20/15 P2700</v>
      </c>
    </row>
    <row r="7100" spans="1:7" x14ac:dyDescent="0.25">
      <c r="A7100">
        <v>0</v>
      </c>
      <c r="B7100" s="9">
        <v>9.0410958904109593E-7</v>
      </c>
      <c r="C7100" s="9" t="str">
        <f t="shared" si="220"/>
        <v>$H$7127</v>
      </c>
      <c r="D7100" s="9" t="str">
        <f t="shared" si="221"/>
        <v>H7127</v>
      </c>
      <c r="F7100">
        <v>142180</v>
      </c>
      <c r="G7100" s="1" t="str">
        <f>_xll.BDS("SPX Index","CHAIN_TICKERS", "CHAIN_STRIKE_PX_OVRD",F7100, "CHAIN_PUT_CALL_TYPE_OVRD=P", "CHAIN_PERIODICITY_OVRD=M")</f>
        <v>SPX US 11/20/15 P2700</v>
      </c>
    </row>
    <row r="7101" spans="1:7" x14ac:dyDescent="0.25">
      <c r="A7101">
        <v>0</v>
      </c>
      <c r="B7101" s="9">
        <v>7.6712328767123286E-7</v>
      </c>
      <c r="C7101" s="9" t="str">
        <f t="shared" si="220"/>
        <v>$H$7128</v>
      </c>
      <c r="D7101" s="9" t="str">
        <f t="shared" si="221"/>
        <v>H7128</v>
      </c>
      <c r="F7101">
        <v>142200</v>
      </c>
      <c r="G7101" s="1" t="str">
        <f>_xll.BDS("SPX Index","CHAIN_TICKERS", "CHAIN_STRIKE_PX_OVRD",F7101, "CHAIN_PUT_CALL_TYPE_OVRD=P", "CHAIN_PERIODICITY_OVRD=M")</f>
        <v>SPX US 11/20/15 P2700</v>
      </c>
    </row>
    <row r="7102" spans="1:7" x14ac:dyDescent="0.25">
      <c r="A7102">
        <v>0</v>
      </c>
      <c r="B7102" s="9">
        <v>7.6712328767123286E-7</v>
      </c>
      <c r="C7102" s="9" t="str">
        <f t="shared" si="220"/>
        <v>$H$7129</v>
      </c>
      <c r="D7102" s="9" t="str">
        <f t="shared" si="221"/>
        <v>H7129</v>
      </c>
      <c r="F7102">
        <v>142220</v>
      </c>
      <c r="G7102" s="1" t="str">
        <f>_xll.BDS("SPX Index","CHAIN_TICKERS", "CHAIN_STRIKE_PX_OVRD",F7102, "CHAIN_PUT_CALL_TYPE_OVRD=P", "CHAIN_PERIODICITY_OVRD=M")</f>
        <v>SPX US 11/20/15 P2700</v>
      </c>
    </row>
    <row r="7103" spans="1:7" x14ac:dyDescent="0.25">
      <c r="A7103">
        <v>0</v>
      </c>
      <c r="B7103" s="9">
        <v>7.6712328767123286E-7</v>
      </c>
      <c r="C7103" s="9" t="str">
        <f t="shared" si="220"/>
        <v>$H$7130</v>
      </c>
      <c r="D7103" s="9" t="str">
        <f t="shared" si="221"/>
        <v>H7130</v>
      </c>
      <c r="F7103">
        <v>142240</v>
      </c>
      <c r="G7103" s="1" t="str">
        <f>_xll.BDS("SPX Index","CHAIN_TICKERS", "CHAIN_STRIKE_PX_OVRD",F7103, "CHAIN_PUT_CALL_TYPE_OVRD=P", "CHAIN_PERIODICITY_OVRD=M")</f>
        <v>SPX US 11/20/15 P2700</v>
      </c>
    </row>
    <row r="7104" spans="1:7" x14ac:dyDescent="0.25">
      <c r="A7104">
        <v>0</v>
      </c>
      <c r="B7104" s="9">
        <v>7.6712328767123286E-7</v>
      </c>
      <c r="C7104" s="9" t="str">
        <f t="shared" si="220"/>
        <v>$H$7131</v>
      </c>
      <c r="D7104" s="9" t="str">
        <f t="shared" si="221"/>
        <v>H7131</v>
      </c>
      <c r="F7104">
        <v>142260</v>
      </c>
      <c r="G7104" s="1" t="str">
        <f>_xll.BDS("SPX Index","CHAIN_TICKERS", "CHAIN_STRIKE_PX_OVRD",F7104, "CHAIN_PUT_CALL_TYPE_OVRD=P", "CHAIN_PERIODICITY_OVRD=M")</f>
        <v>SPX US 11/20/15 P2700</v>
      </c>
    </row>
    <row r="7105" spans="1:7" x14ac:dyDescent="0.25">
      <c r="A7105">
        <v>0</v>
      </c>
      <c r="B7105" s="9">
        <v>6.301369863013699E-7</v>
      </c>
      <c r="C7105" s="9" t="str">
        <f t="shared" si="220"/>
        <v>$H$7132</v>
      </c>
      <c r="D7105" s="9" t="str">
        <f t="shared" si="221"/>
        <v>H7132</v>
      </c>
      <c r="F7105">
        <v>142280</v>
      </c>
      <c r="G7105" s="1" t="str">
        <f>_xll.BDS("SPX Index","CHAIN_TICKERS", "CHAIN_STRIKE_PX_OVRD",F7105, "CHAIN_PUT_CALL_TYPE_OVRD=P", "CHAIN_PERIODICITY_OVRD=M")</f>
        <v>SPX US 11/20/15 P2700</v>
      </c>
    </row>
    <row r="7106" spans="1:7" x14ac:dyDescent="0.25">
      <c r="A7106">
        <v>3</v>
      </c>
      <c r="B7106" s="9">
        <v>3.5616438356164383E-7</v>
      </c>
      <c r="C7106" s="9" t="str">
        <f t="shared" si="220"/>
        <v>$H$7133</v>
      </c>
      <c r="D7106" s="9" t="str">
        <f t="shared" si="221"/>
        <v>H7133</v>
      </c>
      <c r="F7106">
        <v>142300</v>
      </c>
      <c r="G7106" s="1" t="str">
        <f>_xll.BDS("SPX Index","CHAIN_TICKERS", "CHAIN_STRIKE_PX_OVRD",F7106, "CHAIN_PUT_CALL_TYPE_OVRD=P", "CHAIN_PERIODICITY_OVRD=M")</f>
        <v>SPX US 11/20/15 P2700</v>
      </c>
    </row>
    <row r="7107" spans="1:7" x14ac:dyDescent="0.25">
      <c r="A7107">
        <v>0</v>
      </c>
      <c r="B7107" s="9">
        <v>5.4794520547945204E-7</v>
      </c>
      <c r="C7107" s="9" t="str">
        <f t="shared" si="220"/>
        <v>$H$7134</v>
      </c>
      <c r="D7107" s="9" t="str">
        <f t="shared" si="221"/>
        <v>H7134</v>
      </c>
      <c r="F7107">
        <v>142320</v>
      </c>
      <c r="G7107" s="1" t="str">
        <f>_xll.BDS("SPX Index","CHAIN_TICKERS", "CHAIN_STRIKE_PX_OVRD",F7107, "CHAIN_PUT_CALL_TYPE_OVRD=P", "CHAIN_PERIODICITY_OVRD=M")</f>
        <v>SPX US 11/20/15 P2700</v>
      </c>
    </row>
    <row r="7108" spans="1:7" x14ac:dyDescent="0.25">
      <c r="A7108">
        <v>0</v>
      </c>
      <c r="B7108" s="9">
        <v>4.9315068493150684E-7</v>
      </c>
      <c r="C7108" s="9" t="str">
        <f t="shared" ref="C7108:C7171" si="222">ADDRESS(ROW(B7108)+MATCH(1,B7108:B7134),8)</f>
        <v>$H$7135</v>
      </c>
      <c r="D7108" s="9" t="str">
        <f t="shared" ref="D7108:D7171" si="223">"H"&amp;(ROW(B7108)+MATCH(1,B7108:B7134))</f>
        <v>H7135</v>
      </c>
      <c r="F7108">
        <v>142340</v>
      </c>
      <c r="G7108" s="1" t="str">
        <f>_xll.BDS("SPX Index","CHAIN_TICKERS", "CHAIN_STRIKE_PX_OVRD",F7108, "CHAIN_PUT_CALL_TYPE_OVRD=P", "CHAIN_PERIODICITY_OVRD=M")</f>
        <v>SPX US 11/20/15 P2700</v>
      </c>
    </row>
    <row r="7109" spans="1:7" x14ac:dyDescent="0.25">
      <c r="A7109">
        <v>0</v>
      </c>
      <c r="B7109" s="9">
        <v>6.301369863013699E-7</v>
      </c>
      <c r="C7109" s="9" t="str">
        <f t="shared" si="222"/>
        <v>$H$7136</v>
      </c>
      <c r="D7109" s="9" t="str">
        <f t="shared" si="223"/>
        <v>H7136</v>
      </c>
      <c r="F7109">
        <v>142360</v>
      </c>
      <c r="G7109" s="1" t="str">
        <f>_xll.BDS("SPX Index","CHAIN_TICKERS", "CHAIN_STRIKE_PX_OVRD",F7109, "CHAIN_PUT_CALL_TYPE_OVRD=P", "CHAIN_PERIODICITY_OVRD=M")</f>
        <v>SPX US 11/20/15 P2700</v>
      </c>
    </row>
    <row r="7110" spans="1:7" x14ac:dyDescent="0.25">
      <c r="A7110">
        <v>0</v>
      </c>
      <c r="B7110" s="9">
        <v>7.6712328767123286E-7</v>
      </c>
      <c r="C7110" s="9" t="str">
        <f t="shared" si="222"/>
        <v>$H$7137</v>
      </c>
      <c r="D7110" s="9" t="str">
        <f t="shared" si="223"/>
        <v>H7137</v>
      </c>
      <c r="F7110">
        <v>142380</v>
      </c>
      <c r="G7110" s="1" t="str">
        <f>_xll.BDS("SPX Index","CHAIN_TICKERS", "CHAIN_STRIKE_PX_OVRD",F7110, "CHAIN_PUT_CALL_TYPE_OVRD=P", "CHAIN_PERIODICITY_OVRD=M")</f>
        <v>SPX US 11/20/15 P2700</v>
      </c>
    </row>
    <row r="7111" spans="1:7" x14ac:dyDescent="0.25">
      <c r="A7111">
        <v>0</v>
      </c>
      <c r="B7111" s="9">
        <v>7.6712328767123286E-7</v>
      </c>
      <c r="C7111" s="9" t="str">
        <f t="shared" si="222"/>
        <v>$H$7138</v>
      </c>
      <c r="D7111" s="9" t="str">
        <f t="shared" si="223"/>
        <v>H7138</v>
      </c>
      <c r="F7111">
        <v>142400</v>
      </c>
      <c r="G7111" s="1" t="str">
        <f>_xll.BDS("SPX Index","CHAIN_TICKERS", "CHAIN_STRIKE_PX_OVRD",F7111, "CHAIN_PUT_CALL_TYPE_OVRD=P", "CHAIN_PERIODICITY_OVRD=M")</f>
        <v>SPX US 11/20/15 P2700</v>
      </c>
    </row>
    <row r="7112" spans="1:7" x14ac:dyDescent="0.25">
      <c r="A7112">
        <v>0</v>
      </c>
      <c r="B7112" s="9">
        <v>6.301369863013699E-7</v>
      </c>
      <c r="C7112" s="9" t="str">
        <f t="shared" si="222"/>
        <v>$H$7139</v>
      </c>
      <c r="D7112" s="9" t="str">
        <f t="shared" si="223"/>
        <v>H7139</v>
      </c>
      <c r="F7112">
        <v>142420</v>
      </c>
      <c r="G7112" s="1" t="str">
        <f>_xll.BDS("SPX Index","CHAIN_TICKERS", "CHAIN_STRIKE_PX_OVRD",F7112, "CHAIN_PUT_CALL_TYPE_OVRD=P", "CHAIN_PERIODICITY_OVRD=M")</f>
        <v>SPX US 11/20/15 P2700</v>
      </c>
    </row>
    <row r="7113" spans="1:7" x14ac:dyDescent="0.25">
      <c r="A7113">
        <v>0</v>
      </c>
      <c r="B7113" s="9">
        <v>4.9315068493150684E-7</v>
      </c>
      <c r="C7113" s="9" t="str">
        <f t="shared" si="222"/>
        <v>$H$7140</v>
      </c>
      <c r="D7113" s="9" t="str">
        <f t="shared" si="223"/>
        <v>H7140</v>
      </c>
      <c r="F7113">
        <v>142440</v>
      </c>
      <c r="G7113" s="1" t="str">
        <f>_xll.BDS("SPX Index","CHAIN_TICKERS", "CHAIN_STRIKE_PX_OVRD",F7113, "CHAIN_PUT_CALL_TYPE_OVRD=P", "CHAIN_PERIODICITY_OVRD=M")</f>
        <v>SPX US 11/20/15 P2700</v>
      </c>
    </row>
    <row r="7114" spans="1:7" x14ac:dyDescent="0.25">
      <c r="A7114">
        <v>0</v>
      </c>
      <c r="B7114" s="9">
        <v>6.301369863013699E-7</v>
      </c>
      <c r="C7114" s="9" t="str">
        <f t="shared" si="222"/>
        <v>$H$7141</v>
      </c>
      <c r="D7114" s="9" t="str">
        <f t="shared" si="223"/>
        <v>H7141</v>
      </c>
      <c r="F7114">
        <v>142460</v>
      </c>
      <c r="G7114" s="1" t="str">
        <f>_xll.BDS("SPX Index","CHAIN_TICKERS", "CHAIN_STRIKE_PX_OVRD",F7114, "CHAIN_PUT_CALL_TYPE_OVRD=P", "CHAIN_PERIODICITY_OVRD=M")</f>
        <v>SPX US 11/20/15 P2700</v>
      </c>
    </row>
    <row r="7115" spans="1:7" x14ac:dyDescent="0.25">
      <c r="A7115">
        <v>0</v>
      </c>
      <c r="B7115" s="9">
        <v>6.301369863013699E-7</v>
      </c>
      <c r="C7115" s="9" t="str">
        <f t="shared" si="222"/>
        <v>$H$7142</v>
      </c>
      <c r="D7115" s="9" t="str">
        <f t="shared" si="223"/>
        <v>H7142</v>
      </c>
      <c r="F7115">
        <v>142480</v>
      </c>
      <c r="G7115" s="1" t="str">
        <f>_xll.BDS("SPX Index","CHAIN_TICKERS", "CHAIN_STRIKE_PX_OVRD",F7115, "CHAIN_PUT_CALL_TYPE_OVRD=P", "CHAIN_PERIODICITY_OVRD=M")</f>
        <v>SPX US 11/20/15 P2700</v>
      </c>
    </row>
    <row r="7116" spans="1:7" x14ac:dyDescent="0.25">
      <c r="A7116">
        <v>0</v>
      </c>
      <c r="B7116" s="9">
        <v>7.6712328767123286E-7</v>
      </c>
      <c r="C7116" s="9" t="str">
        <f t="shared" si="222"/>
        <v>$H$7143</v>
      </c>
      <c r="D7116" s="9" t="str">
        <f t="shared" si="223"/>
        <v>H7143</v>
      </c>
      <c r="F7116">
        <v>142500</v>
      </c>
      <c r="G7116" s="1" t="str">
        <f>_xll.BDS("SPX Index","CHAIN_TICKERS", "CHAIN_STRIKE_PX_OVRD",F7116, "CHAIN_PUT_CALL_TYPE_OVRD=P", "CHAIN_PERIODICITY_OVRD=M")</f>
        <v>SPX US 11/20/15 P2700</v>
      </c>
    </row>
    <row r="7117" spans="1:7" x14ac:dyDescent="0.25">
      <c r="A7117">
        <v>0</v>
      </c>
      <c r="B7117" s="9">
        <v>6.301369863013699E-7</v>
      </c>
      <c r="C7117" s="9" t="str">
        <f t="shared" si="222"/>
        <v>$H$7144</v>
      </c>
      <c r="D7117" s="9" t="str">
        <f t="shared" si="223"/>
        <v>H7144</v>
      </c>
      <c r="F7117">
        <v>142520</v>
      </c>
      <c r="G7117" s="1" t="str">
        <f>_xll.BDS("SPX Index","CHAIN_TICKERS", "CHAIN_STRIKE_PX_OVRD",F7117, "CHAIN_PUT_CALL_TYPE_OVRD=P", "CHAIN_PERIODICITY_OVRD=M")</f>
        <v>SPX US 11/20/15 P2700</v>
      </c>
    </row>
    <row r="7118" spans="1:7" x14ac:dyDescent="0.25">
      <c r="A7118">
        <v>0</v>
      </c>
      <c r="B7118" s="9">
        <v>3.5616438356164383E-7</v>
      </c>
      <c r="C7118" s="9" t="str">
        <f t="shared" si="222"/>
        <v>$H$7145</v>
      </c>
      <c r="D7118" s="9" t="str">
        <f t="shared" si="223"/>
        <v>H7145</v>
      </c>
      <c r="F7118">
        <v>142540</v>
      </c>
      <c r="G7118" s="1" t="str">
        <f>_xll.BDS("SPX Index","CHAIN_TICKERS", "CHAIN_STRIKE_PX_OVRD",F7118, "CHAIN_PUT_CALL_TYPE_OVRD=P", "CHAIN_PERIODICITY_OVRD=M")</f>
        <v>SPX US 11/20/15 P2700</v>
      </c>
    </row>
    <row r="7119" spans="1:7" x14ac:dyDescent="0.25">
      <c r="A7119">
        <v>0</v>
      </c>
      <c r="B7119" s="9">
        <v>4.9315068493150684E-7</v>
      </c>
      <c r="C7119" s="9" t="str">
        <f t="shared" si="222"/>
        <v>$H$7146</v>
      </c>
      <c r="D7119" s="9" t="str">
        <f t="shared" si="223"/>
        <v>H7146</v>
      </c>
      <c r="F7119">
        <v>142560</v>
      </c>
      <c r="G7119" s="1" t="str">
        <f>_xll.BDS("SPX Index","CHAIN_TICKERS", "CHAIN_STRIKE_PX_OVRD",F7119, "CHAIN_PUT_CALL_TYPE_OVRD=P", "CHAIN_PERIODICITY_OVRD=M")</f>
        <v>SPX US 11/20/15 P2700</v>
      </c>
    </row>
    <row r="7120" spans="1:7" x14ac:dyDescent="0.25">
      <c r="A7120">
        <v>0</v>
      </c>
      <c r="B7120" s="9">
        <v>4.1095890410958903E-7</v>
      </c>
      <c r="C7120" s="9" t="str">
        <f t="shared" si="222"/>
        <v>$H$7147</v>
      </c>
      <c r="D7120" s="9" t="str">
        <f t="shared" si="223"/>
        <v>H7147</v>
      </c>
      <c r="F7120">
        <v>142580</v>
      </c>
      <c r="G7120" s="1" t="str">
        <f>_xll.BDS("SPX Index","CHAIN_TICKERS", "CHAIN_STRIKE_PX_OVRD",F7120, "CHAIN_PUT_CALL_TYPE_OVRD=P", "CHAIN_PERIODICITY_OVRD=M")</f>
        <v>SPX US 11/20/15 P2700</v>
      </c>
    </row>
    <row r="7121" spans="1:7" x14ac:dyDescent="0.25">
      <c r="A7121">
        <v>0</v>
      </c>
      <c r="B7121" s="9">
        <v>3.5616438356164383E-7</v>
      </c>
      <c r="C7121" s="9" t="str">
        <f t="shared" si="222"/>
        <v>$H$7148</v>
      </c>
      <c r="D7121" s="9" t="str">
        <f t="shared" si="223"/>
        <v>H7148</v>
      </c>
      <c r="F7121">
        <v>142600</v>
      </c>
      <c r="G7121" s="1" t="str">
        <f>_xll.BDS("SPX Index","CHAIN_TICKERS", "CHAIN_STRIKE_PX_OVRD",F7121, "CHAIN_PUT_CALL_TYPE_OVRD=P", "CHAIN_PERIODICITY_OVRD=M")</f>
        <v>SPX US 11/20/15 P2700</v>
      </c>
    </row>
    <row r="7122" spans="1:7" x14ac:dyDescent="0.25">
      <c r="A7122">
        <v>0</v>
      </c>
      <c r="B7122" s="9">
        <v>3.5616438356164383E-7</v>
      </c>
      <c r="C7122" s="9" t="str">
        <f t="shared" si="222"/>
        <v>$H$7149</v>
      </c>
      <c r="D7122" s="9" t="str">
        <f t="shared" si="223"/>
        <v>H7149</v>
      </c>
      <c r="F7122">
        <v>142620</v>
      </c>
      <c r="G7122" s="1" t="str">
        <f>_xll.BDS("SPX Index","CHAIN_TICKERS", "CHAIN_STRIKE_PX_OVRD",F7122, "CHAIN_PUT_CALL_TYPE_OVRD=P", "CHAIN_PERIODICITY_OVRD=M")</f>
        <v>SPX US 11/20/15 P2700</v>
      </c>
    </row>
    <row r="7123" spans="1:7" x14ac:dyDescent="0.25">
      <c r="A7123">
        <v>0</v>
      </c>
      <c r="B7123" s="9">
        <v>3.5616438356164383E-7</v>
      </c>
      <c r="C7123" s="9" t="str">
        <f t="shared" si="222"/>
        <v>$H$7150</v>
      </c>
      <c r="D7123" s="9" t="str">
        <f t="shared" si="223"/>
        <v>H7150</v>
      </c>
      <c r="F7123">
        <v>142640</v>
      </c>
      <c r="G7123" s="1" t="str">
        <f>_xll.BDS("SPX Index","CHAIN_TICKERS", "CHAIN_STRIKE_PX_OVRD",F7123, "CHAIN_PUT_CALL_TYPE_OVRD=P", "CHAIN_PERIODICITY_OVRD=M")</f>
        <v>SPX US 11/20/15 P2700</v>
      </c>
    </row>
    <row r="7124" spans="1:7" x14ac:dyDescent="0.25">
      <c r="A7124">
        <v>0</v>
      </c>
      <c r="B7124" s="9">
        <v>4.9315068493150684E-7</v>
      </c>
      <c r="C7124" s="9" t="str">
        <f t="shared" si="222"/>
        <v>$H$7151</v>
      </c>
      <c r="D7124" s="9" t="str">
        <f t="shared" si="223"/>
        <v>H7151</v>
      </c>
      <c r="F7124">
        <v>142660</v>
      </c>
      <c r="G7124" s="1" t="str">
        <f>_xll.BDS("SPX Index","CHAIN_TICKERS", "CHAIN_STRIKE_PX_OVRD",F7124, "CHAIN_PUT_CALL_TYPE_OVRD=P", "CHAIN_PERIODICITY_OVRD=M")</f>
        <v>SPX US 11/20/15 P2700</v>
      </c>
    </row>
    <row r="7125" spans="1:7" x14ac:dyDescent="0.25">
      <c r="A7125">
        <v>1</v>
      </c>
      <c r="B7125" s="9">
        <v>2.7397260273972602E-7</v>
      </c>
      <c r="C7125" s="9" t="str">
        <f t="shared" si="222"/>
        <v>$H$7152</v>
      </c>
      <c r="D7125" s="9" t="str">
        <f t="shared" si="223"/>
        <v>H7152</v>
      </c>
      <c r="F7125">
        <v>142680</v>
      </c>
      <c r="G7125" s="1" t="str">
        <f>_xll.BDS("SPX Index","CHAIN_TICKERS", "CHAIN_STRIKE_PX_OVRD",F7125, "CHAIN_PUT_CALL_TYPE_OVRD=P", "CHAIN_PERIODICITY_OVRD=M")</f>
        <v>SPX US 11/20/15 P2700</v>
      </c>
    </row>
    <row r="7126" spans="1:7" x14ac:dyDescent="0.25">
      <c r="A7126">
        <v>0</v>
      </c>
      <c r="B7126" s="9">
        <v>3.5616438356164383E-7</v>
      </c>
      <c r="C7126" s="9" t="str">
        <f t="shared" si="222"/>
        <v>$H$7153</v>
      </c>
      <c r="D7126" s="9" t="str">
        <f t="shared" si="223"/>
        <v>H7153</v>
      </c>
      <c r="F7126">
        <v>142700</v>
      </c>
      <c r="G7126" s="1" t="str">
        <f>_xll.BDS("SPX Index","CHAIN_TICKERS", "CHAIN_STRIKE_PX_OVRD",F7126, "CHAIN_PUT_CALL_TYPE_OVRD=P", "CHAIN_PERIODICITY_OVRD=M")</f>
        <v>SPX US 11/20/15 P2700</v>
      </c>
    </row>
    <row r="7127" spans="1:7" x14ac:dyDescent="0.25">
      <c r="A7127">
        <v>0</v>
      </c>
      <c r="B7127" s="9">
        <v>8.2191780821917807E-8</v>
      </c>
      <c r="C7127" s="9" t="str">
        <f t="shared" si="222"/>
        <v>$H$7154</v>
      </c>
      <c r="D7127" s="9" t="str">
        <f t="shared" si="223"/>
        <v>H7154</v>
      </c>
      <c r="F7127">
        <v>142720</v>
      </c>
      <c r="G7127" s="1" t="str">
        <f>_xll.BDS("SPX Index","CHAIN_TICKERS", "CHAIN_STRIKE_PX_OVRD",F7127, "CHAIN_PUT_CALL_TYPE_OVRD=P", "CHAIN_PERIODICITY_OVRD=M")</f>
        <v>SPX US 11/20/15 P2700</v>
      </c>
    </row>
    <row r="7128" spans="1:7" x14ac:dyDescent="0.25">
      <c r="A7128">
        <v>0</v>
      </c>
      <c r="B7128" s="9">
        <v>3.5616438356164383E-7</v>
      </c>
      <c r="C7128" s="9" t="str">
        <f t="shared" si="222"/>
        <v>$H$7155</v>
      </c>
      <c r="D7128" s="9" t="str">
        <f t="shared" si="223"/>
        <v>H7155</v>
      </c>
      <c r="F7128">
        <v>142740</v>
      </c>
      <c r="G7128" s="1" t="str">
        <f>_xll.BDS("SPX Index","CHAIN_TICKERS", "CHAIN_STRIKE_PX_OVRD",F7128, "CHAIN_PUT_CALL_TYPE_OVRD=P", "CHAIN_PERIODICITY_OVRD=M")</f>
        <v>SPX US 11/20/15 P2700</v>
      </c>
    </row>
    <row r="7129" spans="1:7" x14ac:dyDescent="0.25">
      <c r="A7129">
        <v>0</v>
      </c>
      <c r="B7129" s="9">
        <v>3.5616438356164383E-7</v>
      </c>
      <c r="C7129" s="9" t="str">
        <f t="shared" si="222"/>
        <v>$H$7156</v>
      </c>
      <c r="D7129" s="9" t="str">
        <f t="shared" si="223"/>
        <v>H7156</v>
      </c>
      <c r="F7129">
        <v>142760</v>
      </c>
      <c r="G7129" s="1" t="str">
        <f>_xll.BDS("SPX Index","CHAIN_TICKERS", "CHAIN_STRIKE_PX_OVRD",F7129, "CHAIN_PUT_CALL_TYPE_OVRD=P", "CHAIN_PERIODICITY_OVRD=M")</f>
        <v>SPX US 11/20/15 P2700</v>
      </c>
    </row>
    <row r="7130" spans="1:7" x14ac:dyDescent="0.25">
      <c r="A7130">
        <v>0</v>
      </c>
      <c r="B7130" s="9">
        <v>2.1917808219178082E-7</v>
      </c>
      <c r="C7130" s="9" t="str">
        <f t="shared" si="222"/>
        <v>$H$7157</v>
      </c>
      <c r="D7130" s="9" t="str">
        <f t="shared" si="223"/>
        <v>H7157</v>
      </c>
      <c r="F7130">
        <v>142780</v>
      </c>
      <c r="G7130" s="1" t="str">
        <f>_xll.BDS("SPX Index","CHAIN_TICKERS", "CHAIN_STRIKE_PX_OVRD",F7130, "CHAIN_PUT_CALL_TYPE_OVRD=P", "CHAIN_PERIODICITY_OVRD=M")</f>
        <v>SPX US 11/20/15 P2700</v>
      </c>
    </row>
    <row r="7131" spans="1:7" x14ac:dyDescent="0.25">
      <c r="A7131">
        <v>0</v>
      </c>
      <c r="B7131" s="9">
        <v>3.5616438356164383E-7</v>
      </c>
      <c r="C7131" s="9" t="str">
        <f t="shared" si="222"/>
        <v>$H$7158</v>
      </c>
      <c r="D7131" s="9" t="str">
        <f t="shared" si="223"/>
        <v>H7158</v>
      </c>
      <c r="F7131">
        <v>142800</v>
      </c>
      <c r="G7131" s="1" t="str">
        <f>_xll.BDS("SPX Index","CHAIN_TICKERS", "CHAIN_STRIKE_PX_OVRD",F7131, "CHAIN_PUT_CALL_TYPE_OVRD=P", "CHAIN_PERIODICITY_OVRD=M")</f>
        <v>SPX US 11/20/15 P2700</v>
      </c>
    </row>
    <row r="7132" spans="1:7" x14ac:dyDescent="0.25">
      <c r="A7132">
        <v>0</v>
      </c>
      <c r="B7132" s="9">
        <v>2.1917808219178082E-7</v>
      </c>
      <c r="C7132" s="9" t="str">
        <f t="shared" si="222"/>
        <v>$H$7159</v>
      </c>
      <c r="D7132" s="9" t="str">
        <f t="shared" si="223"/>
        <v>H7159</v>
      </c>
      <c r="F7132">
        <v>142820</v>
      </c>
      <c r="G7132" s="1" t="str">
        <f>_xll.BDS("SPX Index","CHAIN_TICKERS", "CHAIN_STRIKE_PX_OVRD",F7132, "CHAIN_PUT_CALL_TYPE_OVRD=P", "CHAIN_PERIODICITY_OVRD=M")</f>
        <v>SPX US 11/20/15 P2700</v>
      </c>
    </row>
    <row r="7133" spans="1:7" x14ac:dyDescent="0.25">
      <c r="A7133">
        <v>0</v>
      </c>
      <c r="B7133" s="9">
        <v>4.9315068493150684E-7</v>
      </c>
      <c r="C7133" s="9" t="str">
        <f t="shared" si="222"/>
        <v>$H$7160</v>
      </c>
      <c r="D7133" s="9" t="str">
        <f t="shared" si="223"/>
        <v>H7160</v>
      </c>
      <c r="F7133">
        <v>142840</v>
      </c>
      <c r="G7133" s="1" t="str">
        <f>_xll.BDS("SPX Index","CHAIN_TICKERS", "CHAIN_STRIKE_PX_OVRD",F7133, "CHAIN_PUT_CALL_TYPE_OVRD=P", "CHAIN_PERIODICITY_OVRD=M")</f>
        <v>SPX US 11/20/15 P2700</v>
      </c>
    </row>
    <row r="7134" spans="1:7" x14ac:dyDescent="0.25">
      <c r="A7134">
        <v>0</v>
      </c>
      <c r="B7134" s="9">
        <v>3.5616438356164383E-7</v>
      </c>
      <c r="C7134" s="9" t="str">
        <f t="shared" si="222"/>
        <v>$H$7161</v>
      </c>
      <c r="D7134" s="9" t="str">
        <f t="shared" si="223"/>
        <v>H7161</v>
      </c>
      <c r="F7134">
        <v>142860</v>
      </c>
      <c r="G7134" s="1" t="str">
        <f>_xll.BDS("SPX Index","CHAIN_TICKERS", "CHAIN_STRIKE_PX_OVRD",F7134, "CHAIN_PUT_CALL_TYPE_OVRD=P", "CHAIN_PERIODICITY_OVRD=M")</f>
        <v>SPX US 11/20/15 P2700</v>
      </c>
    </row>
    <row r="7135" spans="1:7" x14ac:dyDescent="0.25">
      <c r="A7135">
        <v>0</v>
      </c>
      <c r="B7135" s="9">
        <v>3.5616438356164383E-7</v>
      </c>
      <c r="C7135" s="9" t="str">
        <f t="shared" si="222"/>
        <v>$H$7162</v>
      </c>
      <c r="D7135" s="9" t="str">
        <f t="shared" si="223"/>
        <v>H7162</v>
      </c>
      <c r="F7135">
        <v>142880</v>
      </c>
      <c r="G7135" s="1" t="str">
        <f>_xll.BDS("SPX Index","CHAIN_TICKERS", "CHAIN_STRIKE_PX_OVRD",F7135, "CHAIN_PUT_CALL_TYPE_OVRD=P", "CHAIN_PERIODICITY_OVRD=M")</f>
        <v>SPX US 11/20/15 P2700</v>
      </c>
    </row>
    <row r="7136" spans="1:7" x14ac:dyDescent="0.25">
      <c r="A7136">
        <v>0</v>
      </c>
      <c r="B7136" s="9">
        <v>2.1917808219178082E-7</v>
      </c>
      <c r="C7136" s="9" t="str">
        <f t="shared" si="222"/>
        <v>$H$7163</v>
      </c>
      <c r="D7136" s="9" t="str">
        <f t="shared" si="223"/>
        <v>H7163</v>
      </c>
      <c r="F7136">
        <v>142900</v>
      </c>
      <c r="G7136" s="1" t="str">
        <f>_xll.BDS("SPX Index","CHAIN_TICKERS", "CHAIN_STRIKE_PX_OVRD",F7136, "CHAIN_PUT_CALL_TYPE_OVRD=P", "CHAIN_PERIODICITY_OVRD=M")</f>
        <v>SPX US 11/20/15 P2700</v>
      </c>
    </row>
    <row r="7137" spans="1:7" x14ac:dyDescent="0.25">
      <c r="A7137">
        <v>0</v>
      </c>
      <c r="B7137" s="9">
        <v>2.1917808219178082E-7</v>
      </c>
      <c r="C7137" s="9" t="str">
        <f t="shared" si="222"/>
        <v>$H$7164</v>
      </c>
      <c r="D7137" s="9" t="str">
        <f t="shared" si="223"/>
        <v>H7164</v>
      </c>
      <c r="F7137">
        <v>142920</v>
      </c>
      <c r="G7137" s="1" t="str">
        <f>_xll.BDS("SPX Index","CHAIN_TICKERS", "CHAIN_STRIKE_PX_OVRD",F7137, "CHAIN_PUT_CALL_TYPE_OVRD=P", "CHAIN_PERIODICITY_OVRD=M")</f>
        <v>SPX US 11/20/15 P2700</v>
      </c>
    </row>
    <row r="7138" spans="1:7" x14ac:dyDescent="0.25">
      <c r="A7138">
        <v>0</v>
      </c>
      <c r="B7138" s="9">
        <v>2.1917808219178082E-7</v>
      </c>
      <c r="C7138" s="9" t="str">
        <f t="shared" si="222"/>
        <v>$H$7165</v>
      </c>
      <c r="D7138" s="9" t="str">
        <f t="shared" si="223"/>
        <v>H7165</v>
      </c>
      <c r="F7138">
        <v>142940</v>
      </c>
      <c r="G7138" s="1" t="str">
        <f>_xll.BDS("SPX Index","CHAIN_TICKERS", "CHAIN_STRIKE_PX_OVRD",F7138, "CHAIN_PUT_CALL_TYPE_OVRD=P", "CHAIN_PERIODICITY_OVRD=M")</f>
        <v>SPX US 11/20/15 P2700</v>
      </c>
    </row>
    <row r="7139" spans="1:7" x14ac:dyDescent="0.25">
      <c r="A7139">
        <v>0</v>
      </c>
      <c r="B7139" s="9">
        <v>8.2191780821917807E-8</v>
      </c>
      <c r="C7139" s="9" t="str">
        <f t="shared" si="222"/>
        <v>$H$7166</v>
      </c>
      <c r="D7139" s="9" t="str">
        <f t="shared" si="223"/>
        <v>H7166</v>
      </c>
      <c r="F7139">
        <v>142960</v>
      </c>
      <c r="G7139" s="1" t="str">
        <f>_xll.BDS("SPX Index","CHAIN_TICKERS", "CHAIN_STRIKE_PX_OVRD",F7139, "CHAIN_PUT_CALL_TYPE_OVRD=P", "CHAIN_PERIODICITY_OVRD=M")</f>
        <v>SPX US 11/20/15 P2700</v>
      </c>
    </row>
    <row r="7140" spans="1:7" x14ac:dyDescent="0.25">
      <c r="A7140">
        <v>0</v>
      </c>
      <c r="B7140" s="9">
        <v>2.1917808219178082E-7</v>
      </c>
      <c r="C7140" s="9" t="str">
        <f t="shared" si="222"/>
        <v>$H$7167</v>
      </c>
      <c r="D7140" s="9" t="str">
        <f t="shared" si="223"/>
        <v>H7167</v>
      </c>
      <c r="F7140">
        <v>142980</v>
      </c>
      <c r="G7140" s="1" t="str">
        <f>_xll.BDS("SPX Index","CHAIN_TICKERS", "CHAIN_STRIKE_PX_OVRD",F7140, "CHAIN_PUT_CALL_TYPE_OVRD=P", "CHAIN_PERIODICITY_OVRD=M")</f>
        <v>SPX US 11/20/15 P2700</v>
      </c>
    </row>
    <row r="7141" spans="1:7" x14ac:dyDescent="0.25">
      <c r="A7141">
        <v>0</v>
      </c>
      <c r="B7141" s="9">
        <v>2.1917808219178082E-7</v>
      </c>
      <c r="C7141" s="9" t="str">
        <f t="shared" si="222"/>
        <v>$H$7168</v>
      </c>
      <c r="D7141" s="9" t="str">
        <f t="shared" si="223"/>
        <v>H7168</v>
      </c>
      <c r="F7141">
        <v>143000</v>
      </c>
      <c r="G7141" s="1" t="str">
        <f>_xll.BDS("SPX Index","CHAIN_TICKERS", "CHAIN_STRIKE_PX_OVRD",F7141, "CHAIN_PUT_CALL_TYPE_OVRD=P", "CHAIN_PERIODICITY_OVRD=M")</f>
        <v>SPX US 11/20/15 P2700</v>
      </c>
    </row>
    <row r="7142" spans="1:7" x14ac:dyDescent="0.25">
      <c r="A7142">
        <v>0</v>
      </c>
      <c r="B7142" s="9">
        <v>2.1917808219178082E-7</v>
      </c>
      <c r="C7142" s="9" t="str">
        <f t="shared" si="222"/>
        <v>$H$7169</v>
      </c>
      <c r="D7142" s="9" t="str">
        <f t="shared" si="223"/>
        <v>H7169</v>
      </c>
      <c r="F7142">
        <v>143020</v>
      </c>
      <c r="G7142" s="1" t="str">
        <f>_xll.BDS("SPX Index","CHAIN_TICKERS", "CHAIN_STRIKE_PX_OVRD",F7142, "CHAIN_PUT_CALL_TYPE_OVRD=P", "CHAIN_PERIODICITY_OVRD=M")</f>
        <v>SPX US 11/20/15 P2700</v>
      </c>
    </row>
    <row r="7143" spans="1:7" x14ac:dyDescent="0.25">
      <c r="A7143">
        <v>0</v>
      </c>
      <c r="B7143" s="9">
        <v>2.1917808219178082E-7</v>
      </c>
      <c r="C7143" s="9" t="str">
        <f t="shared" si="222"/>
        <v>$H$7170</v>
      </c>
      <c r="D7143" s="9" t="str">
        <f t="shared" si="223"/>
        <v>H7170</v>
      </c>
      <c r="F7143">
        <v>143040</v>
      </c>
      <c r="G7143" s="1" t="str">
        <f>_xll.BDS("SPX Index","CHAIN_TICKERS", "CHAIN_STRIKE_PX_OVRD",F7143, "CHAIN_PUT_CALL_TYPE_OVRD=P", "CHAIN_PERIODICITY_OVRD=M")</f>
        <v>SPX US 11/20/15 P2700</v>
      </c>
    </row>
    <row r="7144" spans="1:7" x14ac:dyDescent="0.25">
      <c r="A7144">
        <v>0</v>
      </c>
      <c r="B7144" s="9">
        <v>4.9315068493150684E-7</v>
      </c>
      <c r="C7144" s="9" t="str">
        <f t="shared" si="222"/>
        <v>$H$7171</v>
      </c>
      <c r="D7144" s="9" t="str">
        <f t="shared" si="223"/>
        <v>H7171</v>
      </c>
      <c r="F7144">
        <v>143060</v>
      </c>
      <c r="G7144" s="1" t="str">
        <f>_xll.BDS("SPX Index","CHAIN_TICKERS", "CHAIN_STRIKE_PX_OVRD",F7144, "CHAIN_PUT_CALL_TYPE_OVRD=P", "CHAIN_PERIODICITY_OVRD=M")</f>
        <v>SPX US 11/20/15 P2700</v>
      </c>
    </row>
    <row r="7145" spans="1:7" x14ac:dyDescent="0.25">
      <c r="A7145">
        <v>1</v>
      </c>
      <c r="B7145" s="9">
        <v>8.2191780821917807E-7</v>
      </c>
      <c r="C7145" s="9" t="str">
        <f t="shared" si="222"/>
        <v>$H$7172</v>
      </c>
      <c r="D7145" s="9" t="str">
        <f t="shared" si="223"/>
        <v>H7172</v>
      </c>
      <c r="F7145">
        <v>143080</v>
      </c>
      <c r="G7145" s="1" t="str">
        <f>_xll.BDS("SPX Index","CHAIN_TICKERS", "CHAIN_STRIKE_PX_OVRD",F7145, "CHAIN_PUT_CALL_TYPE_OVRD=P", "CHAIN_PERIODICITY_OVRD=M")</f>
        <v>SPX US 11/20/15 P2700</v>
      </c>
    </row>
    <row r="7146" spans="1:7" x14ac:dyDescent="0.25">
      <c r="A7146">
        <v>0</v>
      </c>
      <c r="B7146" s="9">
        <v>6.301369863013699E-7</v>
      </c>
      <c r="C7146" s="9" t="str">
        <f t="shared" si="222"/>
        <v>$H$7173</v>
      </c>
      <c r="D7146" s="9" t="str">
        <f t="shared" si="223"/>
        <v>H7173</v>
      </c>
      <c r="F7146">
        <v>143100</v>
      </c>
      <c r="G7146" s="1" t="str">
        <f>_xll.BDS("SPX Index","CHAIN_TICKERS", "CHAIN_STRIKE_PX_OVRD",F7146, "CHAIN_PUT_CALL_TYPE_OVRD=P", "CHAIN_PERIODICITY_OVRD=M")</f>
        <v>SPX US 11/20/15 P2700</v>
      </c>
    </row>
    <row r="7147" spans="1:7" x14ac:dyDescent="0.25">
      <c r="A7147">
        <v>0</v>
      </c>
      <c r="B7147" s="9">
        <v>6.301369863013699E-7</v>
      </c>
      <c r="C7147" s="9" t="str">
        <f t="shared" si="222"/>
        <v>$H$7174</v>
      </c>
      <c r="D7147" s="9" t="str">
        <f t="shared" si="223"/>
        <v>H7174</v>
      </c>
      <c r="F7147">
        <v>143120</v>
      </c>
      <c r="G7147" s="1" t="str">
        <f>_xll.BDS("SPX Index","CHAIN_TICKERS", "CHAIN_STRIKE_PX_OVRD",F7147, "CHAIN_PUT_CALL_TYPE_OVRD=P", "CHAIN_PERIODICITY_OVRD=M")</f>
        <v>SPX US 11/20/15 P2700</v>
      </c>
    </row>
    <row r="7148" spans="1:7" x14ac:dyDescent="0.25">
      <c r="A7148">
        <v>0</v>
      </c>
      <c r="B7148" s="9">
        <v>3.5616438356164383E-7</v>
      </c>
      <c r="C7148" s="9" t="str">
        <f t="shared" si="222"/>
        <v>$H$7175</v>
      </c>
      <c r="D7148" s="9" t="str">
        <f t="shared" si="223"/>
        <v>H7175</v>
      </c>
      <c r="F7148">
        <v>143140</v>
      </c>
      <c r="G7148" s="1" t="str">
        <f>_xll.BDS("SPX Index","CHAIN_TICKERS", "CHAIN_STRIKE_PX_OVRD",F7148, "CHAIN_PUT_CALL_TYPE_OVRD=P", "CHAIN_PERIODICITY_OVRD=M")</f>
        <v>SPX US 11/20/15 P2700</v>
      </c>
    </row>
    <row r="7149" spans="1:7" x14ac:dyDescent="0.25">
      <c r="A7149">
        <v>0</v>
      </c>
      <c r="B7149" s="9">
        <v>4.9315068493150684E-7</v>
      </c>
      <c r="C7149" s="9" t="str">
        <f t="shared" si="222"/>
        <v>$H$7176</v>
      </c>
      <c r="D7149" s="9" t="str">
        <f t="shared" si="223"/>
        <v>H7176</v>
      </c>
      <c r="F7149">
        <v>143160</v>
      </c>
      <c r="G7149" s="1" t="str">
        <f>_xll.BDS("SPX Index","CHAIN_TICKERS", "CHAIN_STRIKE_PX_OVRD",F7149, "CHAIN_PUT_CALL_TYPE_OVRD=P", "CHAIN_PERIODICITY_OVRD=M")</f>
        <v>SPX US 11/20/15 P2700</v>
      </c>
    </row>
    <row r="7150" spans="1:7" x14ac:dyDescent="0.25">
      <c r="A7150">
        <v>0</v>
      </c>
      <c r="B7150" s="9">
        <v>2.1917808219178082E-7</v>
      </c>
      <c r="C7150" s="9" t="str">
        <f t="shared" si="222"/>
        <v>$H$7177</v>
      </c>
      <c r="D7150" s="9" t="str">
        <f t="shared" si="223"/>
        <v>H7177</v>
      </c>
      <c r="F7150">
        <v>143180</v>
      </c>
      <c r="G7150" s="1" t="str">
        <f>_xll.BDS("SPX Index","CHAIN_TICKERS", "CHAIN_STRIKE_PX_OVRD",F7150, "CHAIN_PUT_CALL_TYPE_OVRD=P", "CHAIN_PERIODICITY_OVRD=M")</f>
        <v>SPX US 11/20/15 P2700</v>
      </c>
    </row>
    <row r="7151" spans="1:7" x14ac:dyDescent="0.25">
      <c r="A7151">
        <v>0</v>
      </c>
      <c r="B7151" s="9">
        <v>2.1917808219178082E-7</v>
      </c>
      <c r="C7151" s="9" t="str">
        <f t="shared" si="222"/>
        <v>$H$7178</v>
      </c>
      <c r="D7151" s="9" t="str">
        <f t="shared" si="223"/>
        <v>H7178</v>
      </c>
      <c r="F7151">
        <v>143200</v>
      </c>
      <c r="G7151" s="1" t="str">
        <f>_xll.BDS("SPX Index","CHAIN_TICKERS", "CHAIN_STRIKE_PX_OVRD",F7151, "CHAIN_PUT_CALL_TYPE_OVRD=P", "CHAIN_PERIODICITY_OVRD=M")</f>
        <v>SPX US 11/20/15 P2700</v>
      </c>
    </row>
    <row r="7152" spans="1:7" x14ac:dyDescent="0.25">
      <c r="A7152">
        <v>0</v>
      </c>
      <c r="B7152" s="9">
        <v>2.1917808219178082E-7</v>
      </c>
      <c r="C7152" s="9" t="str">
        <f t="shared" si="222"/>
        <v>$H$7179</v>
      </c>
      <c r="D7152" s="9" t="str">
        <f t="shared" si="223"/>
        <v>H7179</v>
      </c>
      <c r="F7152">
        <v>143220</v>
      </c>
      <c r="G7152" s="1" t="str">
        <f>_xll.BDS("SPX Index","CHAIN_TICKERS", "CHAIN_STRIKE_PX_OVRD",F7152, "CHAIN_PUT_CALL_TYPE_OVRD=P", "CHAIN_PERIODICITY_OVRD=M")</f>
        <v>SPX US 11/20/15 P2700</v>
      </c>
    </row>
    <row r="7153" spans="1:7" x14ac:dyDescent="0.25">
      <c r="A7153">
        <v>0</v>
      </c>
      <c r="B7153" s="9">
        <v>3.5616438356164383E-7</v>
      </c>
      <c r="C7153" s="9" t="str">
        <f t="shared" si="222"/>
        <v>$H$7180</v>
      </c>
      <c r="D7153" s="9" t="str">
        <f t="shared" si="223"/>
        <v>H7180</v>
      </c>
      <c r="F7153">
        <v>143240</v>
      </c>
      <c r="G7153" s="1" t="str">
        <f>_xll.BDS("SPX Index","CHAIN_TICKERS", "CHAIN_STRIKE_PX_OVRD",F7153, "CHAIN_PUT_CALL_TYPE_OVRD=P", "CHAIN_PERIODICITY_OVRD=M")</f>
        <v>SPX US 11/20/15 P2700</v>
      </c>
    </row>
    <row r="7154" spans="1:7" x14ac:dyDescent="0.25">
      <c r="A7154">
        <v>0</v>
      </c>
      <c r="B7154" s="9">
        <v>3.5616438356164383E-7</v>
      </c>
      <c r="C7154" s="9" t="str">
        <f t="shared" si="222"/>
        <v>$H$7181</v>
      </c>
      <c r="D7154" s="9" t="str">
        <f t="shared" si="223"/>
        <v>H7181</v>
      </c>
      <c r="F7154">
        <v>143260</v>
      </c>
      <c r="G7154" s="1" t="str">
        <f>_xll.BDS("SPX Index","CHAIN_TICKERS", "CHAIN_STRIKE_PX_OVRD",F7154, "CHAIN_PUT_CALL_TYPE_OVRD=P", "CHAIN_PERIODICITY_OVRD=M")</f>
        <v>SPX US 11/20/15 P2700</v>
      </c>
    </row>
    <row r="7155" spans="1:7" x14ac:dyDescent="0.25">
      <c r="A7155">
        <v>0</v>
      </c>
      <c r="B7155" s="9">
        <v>2.1917808219178082E-7</v>
      </c>
      <c r="C7155" s="9" t="str">
        <f t="shared" si="222"/>
        <v>$H$7182</v>
      </c>
      <c r="D7155" s="9" t="str">
        <f t="shared" si="223"/>
        <v>H7182</v>
      </c>
      <c r="F7155">
        <v>143280</v>
      </c>
      <c r="G7155" s="1" t="str">
        <f>_xll.BDS("SPX Index","CHAIN_TICKERS", "CHAIN_STRIKE_PX_OVRD",F7155, "CHAIN_PUT_CALL_TYPE_OVRD=P", "CHAIN_PERIODICITY_OVRD=M")</f>
        <v>SPX US 11/20/15 P2700</v>
      </c>
    </row>
    <row r="7156" spans="1:7" x14ac:dyDescent="0.25">
      <c r="A7156">
        <v>0</v>
      </c>
      <c r="B7156" s="9">
        <v>2.1917808219178082E-7</v>
      </c>
      <c r="C7156" s="9" t="str">
        <f t="shared" si="222"/>
        <v>$H$7183</v>
      </c>
      <c r="D7156" s="9" t="str">
        <f t="shared" si="223"/>
        <v>H7183</v>
      </c>
      <c r="F7156">
        <v>143300</v>
      </c>
      <c r="G7156" s="1" t="str">
        <f>_xll.BDS("SPX Index","CHAIN_TICKERS", "CHAIN_STRIKE_PX_OVRD",F7156, "CHAIN_PUT_CALL_TYPE_OVRD=P", "CHAIN_PERIODICITY_OVRD=M")</f>
        <v>SPX US 11/20/15 P2700</v>
      </c>
    </row>
    <row r="7157" spans="1:7" x14ac:dyDescent="0.25">
      <c r="A7157">
        <v>0</v>
      </c>
      <c r="B7157" s="9">
        <v>2.1917808219178082E-7</v>
      </c>
      <c r="C7157" s="9" t="str">
        <f t="shared" si="222"/>
        <v>$H$7184</v>
      </c>
      <c r="D7157" s="9" t="str">
        <f t="shared" si="223"/>
        <v>H7184</v>
      </c>
      <c r="F7157">
        <v>143320</v>
      </c>
      <c r="G7157" s="1" t="str">
        <f>_xll.BDS("SPX Index","CHAIN_TICKERS", "CHAIN_STRIKE_PX_OVRD",F7157, "CHAIN_PUT_CALL_TYPE_OVRD=P", "CHAIN_PERIODICITY_OVRD=M")</f>
        <v>SPX US 11/20/15 P2700</v>
      </c>
    </row>
    <row r="7158" spans="1:7" x14ac:dyDescent="0.25">
      <c r="A7158">
        <v>0</v>
      </c>
      <c r="B7158" s="9">
        <v>6.301369863013699E-7</v>
      </c>
      <c r="C7158" s="9" t="str">
        <f t="shared" si="222"/>
        <v>$H$7185</v>
      </c>
      <c r="D7158" s="9" t="str">
        <f t="shared" si="223"/>
        <v>H7185</v>
      </c>
      <c r="F7158">
        <v>143340</v>
      </c>
      <c r="G7158" s="1" t="str">
        <f>_xll.BDS("SPX Index","CHAIN_TICKERS", "CHAIN_STRIKE_PX_OVRD",F7158, "CHAIN_PUT_CALL_TYPE_OVRD=P", "CHAIN_PERIODICITY_OVRD=M")</f>
        <v>SPX US 11/20/15 P2700</v>
      </c>
    </row>
    <row r="7159" spans="1:7" x14ac:dyDescent="0.25">
      <c r="A7159">
        <v>0</v>
      </c>
      <c r="B7159" s="9">
        <v>6.301369863013699E-7</v>
      </c>
      <c r="C7159" s="9" t="str">
        <f t="shared" si="222"/>
        <v>$H$7186</v>
      </c>
      <c r="D7159" s="9" t="str">
        <f t="shared" si="223"/>
        <v>H7186</v>
      </c>
      <c r="F7159">
        <v>143360</v>
      </c>
      <c r="G7159" s="1" t="str">
        <f>_xll.BDS("SPX Index","CHAIN_TICKERS", "CHAIN_STRIKE_PX_OVRD",F7159, "CHAIN_PUT_CALL_TYPE_OVRD=P", "CHAIN_PERIODICITY_OVRD=M")</f>
        <v>SPX US 11/20/15 P2700</v>
      </c>
    </row>
    <row r="7160" spans="1:7" x14ac:dyDescent="0.25">
      <c r="A7160">
        <v>0</v>
      </c>
      <c r="B7160" s="9">
        <v>6.301369863013699E-7</v>
      </c>
      <c r="C7160" s="9" t="str">
        <f t="shared" si="222"/>
        <v>$H$7187</v>
      </c>
      <c r="D7160" s="9" t="str">
        <f t="shared" si="223"/>
        <v>H7187</v>
      </c>
      <c r="F7160">
        <v>143380</v>
      </c>
      <c r="G7160" s="1" t="str">
        <f>_xll.BDS("SPX Index","CHAIN_TICKERS", "CHAIN_STRIKE_PX_OVRD",F7160, "CHAIN_PUT_CALL_TYPE_OVRD=P", "CHAIN_PERIODICITY_OVRD=M")</f>
        <v>SPX US 11/20/15 P2700</v>
      </c>
    </row>
    <row r="7161" spans="1:7" x14ac:dyDescent="0.25">
      <c r="A7161">
        <v>0</v>
      </c>
      <c r="B7161" s="9">
        <v>6.301369863013699E-7</v>
      </c>
      <c r="C7161" s="9" t="str">
        <f t="shared" si="222"/>
        <v>$H$7188</v>
      </c>
      <c r="D7161" s="9" t="str">
        <f t="shared" si="223"/>
        <v>H7188</v>
      </c>
      <c r="F7161">
        <v>143400</v>
      </c>
      <c r="G7161" s="1" t="str">
        <f>_xll.BDS("SPX Index","CHAIN_TICKERS", "CHAIN_STRIKE_PX_OVRD",F7161, "CHAIN_PUT_CALL_TYPE_OVRD=P", "CHAIN_PERIODICITY_OVRD=M")</f>
        <v>SPX US 11/20/15 P2700</v>
      </c>
    </row>
    <row r="7162" spans="1:7" x14ac:dyDescent="0.25">
      <c r="A7162">
        <v>0</v>
      </c>
      <c r="B7162" s="9">
        <v>6.301369863013699E-7</v>
      </c>
      <c r="C7162" s="9" t="str">
        <f t="shared" si="222"/>
        <v>$H$7189</v>
      </c>
      <c r="D7162" s="9" t="str">
        <f t="shared" si="223"/>
        <v>H7189</v>
      </c>
      <c r="F7162">
        <v>143420</v>
      </c>
      <c r="G7162" s="1" t="str">
        <f>_xll.BDS("SPX Index","CHAIN_TICKERS", "CHAIN_STRIKE_PX_OVRD",F7162, "CHAIN_PUT_CALL_TYPE_OVRD=P", "CHAIN_PERIODICITY_OVRD=M")</f>
        <v>SPX US 11/20/15 P2700</v>
      </c>
    </row>
    <row r="7163" spans="1:7" x14ac:dyDescent="0.25">
      <c r="A7163">
        <v>0</v>
      </c>
      <c r="B7163" s="9">
        <v>4.9315068493150684E-7</v>
      </c>
      <c r="C7163" s="9" t="str">
        <f t="shared" si="222"/>
        <v>$H$7190</v>
      </c>
      <c r="D7163" s="9" t="str">
        <f t="shared" si="223"/>
        <v>H7190</v>
      </c>
      <c r="F7163">
        <v>143440</v>
      </c>
      <c r="G7163" s="1" t="str">
        <f>_xll.BDS("SPX Index","CHAIN_TICKERS", "CHAIN_STRIKE_PX_OVRD",F7163, "CHAIN_PUT_CALL_TYPE_OVRD=P", "CHAIN_PERIODICITY_OVRD=M")</f>
        <v>SPX US 11/20/15 P2700</v>
      </c>
    </row>
    <row r="7164" spans="1:7" x14ac:dyDescent="0.25">
      <c r="A7164">
        <v>0</v>
      </c>
      <c r="B7164" s="9">
        <v>3.5616438356164383E-7</v>
      </c>
      <c r="C7164" s="9" t="str">
        <f t="shared" si="222"/>
        <v>$H$7191</v>
      </c>
      <c r="D7164" s="9" t="str">
        <f t="shared" si="223"/>
        <v>H7191</v>
      </c>
      <c r="F7164">
        <v>143460</v>
      </c>
      <c r="G7164" s="1" t="str">
        <f>_xll.BDS("SPX Index","CHAIN_TICKERS", "CHAIN_STRIKE_PX_OVRD",F7164, "CHAIN_PUT_CALL_TYPE_OVRD=P", "CHAIN_PERIODICITY_OVRD=M")</f>
        <v>SPX US 11/20/15 P2700</v>
      </c>
    </row>
    <row r="7165" spans="1:7" x14ac:dyDescent="0.25">
      <c r="A7165">
        <v>0</v>
      </c>
      <c r="B7165" s="9">
        <v>2.1917808219178082E-7</v>
      </c>
      <c r="C7165" s="9" t="str">
        <f t="shared" si="222"/>
        <v>$H$7192</v>
      </c>
      <c r="D7165" s="9" t="str">
        <f t="shared" si="223"/>
        <v>H7192</v>
      </c>
      <c r="F7165">
        <v>143480</v>
      </c>
      <c r="G7165" s="1" t="str">
        <f>_xll.BDS("SPX Index","CHAIN_TICKERS", "CHAIN_STRIKE_PX_OVRD",F7165, "CHAIN_PUT_CALL_TYPE_OVRD=P", "CHAIN_PERIODICITY_OVRD=M")</f>
        <v>SPX US 11/20/15 P2700</v>
      </c>
    </row>
    <row r="7166" spans="1:7" x14ac:dyDescent="0.25">
      <c r="A7166">
        <v>0</v>
      </c>
      <c r="B7166" s="9">
        <v>2.1917808219178082E-7</v>
      </c>
      <c r="C7166" s="9" t="str">
        <f t="shared" si="222"/>
        <v>$H$7193</v>
      </c>
      <c r="D7166" s="9" t="str">
        <f t="shared" si="223"/>
        <v>H7193</v>
      </c>
      <c r="F7166">
        <v>143500</v>
      </c>
      <c r="G7166" s="1" t="str">
        <f>_xll.BDS("SPX Index","CHAIN_TICKERS", "CHAIN_STRIKE_PX_OVRD",F7166, "CHAIN_PUT_CALL_TYPE_OVRD=P", "CHAIN_PERIODICITY_OVRD=M")</f>
        <v>SPX US 11/20/15 P2700</v>
      </c>
    </row>
    <row r="7167" spans="1:7" x14ac:dyDescent="0.25">
      <c r="A7167">
        <v>0</v>
      </c>
      <c r="B7167" s="9">
        <v>2.1917808219178082E-7</v>
      </c>
      <c r="C7167" s="9" t="str">
        <f t="shared" si="222"/>
        <v>$H$7194</v>
      </c>
      <c r="D7167" s="9" t="str">
        <f t="shared" si="223"/>
        <v>H7194</v>
      </c>
      <c r="F7167">
        <v>143520</v>
      </c>
      <c r="G7167" s="1" t="str">
        <f>_xll.BDS("SPX Index","CHAIN_TICKERS", "CHAIN_STRIKE_PX_OVRD",F7167, "CHAIN_PUT_CALL_TYPE_OVRD=P", "CHAIN_PERIODICITY_OVRD=M")</f>
        <v>SPX US 11/20/15 P2700</v>
      </c>
    </row>
    <row r="7168" spans="1:7" x14ac:dyDescent="0.25">
      <c r="A7168">
        <v>0</v>
      </c>
      <c r="B7168" s="9">
        <v>3.5616438356164383E-7</v>
      </c>
      <c r="C7168" s="9" t="str">
        <f t="shared" si="222"/>
        <v>$H$7195</v>
      </c>
      <c r="D7168" s="9" t="str">
        <f t="shared" si="223"/>
        <v>H7195</v>
      </c>
      <c r="F7168">
        <v>143540</v>
      </c>
      <c r="G7168" s="1" t="str">
        <f>_xll.BDS("SPX Index","CHAIN_TICKERS", "CHAIN_STRIKE_PX_OVRD",F7168, "CHAIN_PUT_CALL_TYPE_OVRD=P", "CHAIN_PERIODICITY_OVRD=M")</f>
        <v>SPX US 11/20/15 P2700</v>
      </c>
    </row>
    <row r="7169" spans="1:7" x14ac:dyDescent="0.25">
      <c r="A7169">
        <v>0</v>
      </c>
      <c r="B7169" s="9">
        <v>8.2191780821917807E-8</v>
      </c>
      <c r="C7169" s="9" t="str">
        <f t="shared" si="222"/>
        <v>$H$7196</v>
      </c>
      <c r="D7169" s="9" t="str">
        <f t="shared" si="223"/>
        <v>H7196</v>
      </c>
      <c r="F7169">
        <v>143560</v>
      </c>
      <c r="G7169" s="1" t="str">
        <f>_xll.BDS("SPX Index","CHAIN_TICKERS", "CHAIN_STRIKE_PX_OVRD",F7169, "CHAIN_PUT_CALL_TYPE_OVRD=P", "CHAIN_PERIODICITY_OVRD=M")</f>
        <v>SPX US 11/20/15 P2700</v>
      </c>
    </row>
    <row r="7170" spans="1:7" x14ac:dyDescent="0.25">
      <c r="A7170">
        <v>3</v>
      </c>
      <c r="B7170" s="9">
        <v>8.2191780821917807E-8</v>
      </c>
      <c r="C7170" s="9" t="str">
        <f t="shared" si="222"/>
        <v>$H$7197</v>
      </c>
      <c r="D7170" s="9" t="str">
        <f t="shared" si="223"/>
        <v>H7197</v>
      </c>
      <c r="F7170">
        <v>143580</v>
      </c>
      <c r="G7170" s="1" t="str">
        <f>_xll.BDS("SPX Index","CHAIN_TICKERS", "CHAIN_STRIKE_PX_OVRD",F7170, "CHAIN_PUT_CALL_TYPE_OVRD=P", "CHAIN_PERIODICITY_OVRD=M")</f>
        <v>SPX US 11/20/15 P2700</v>
      </c>
    </row>
    <row r="7171" spans="1:7" x14ac:dyDescent="0.25">
      <c r="A7171">
        <v>0</v>
      </c>
      <c r="B7171" s="9">
        <v>2.1917808219178082E-7</v>
      </c>
      <c r="C7171" s="9" t="str">
        <f t="shared" si="222"/>
        <v>$H$7198</v>
      </c>
      <c r="D7171" s="9" t="str">
        <f t="shared" si="223"/>
        <v>H7198</v>
      </c>
      <c r="F7171">
        <v>143600</v>
      </c>
      <c r="G7171" s="1" t="str">
        <f>_xll.BDS("SPX Index","CHAIN_TICKERS", "CHAIN_STRIKE_PX_OVRD",F7171, "CHAIN_PUT_CALL_TYPE_OVRD=P", "CHAIN_PERIODICITY_OVRD=M")</f>
        <v>SPX US 11/20/15 P2700</v>
      </c>
    </row>
    <row r="7172" spans="1:7" x14ac:dyDescent="0.25">
      <c r="A7172">
        <v>0</v>
      </c>
      <c r="B7172" s="9">
        <v>2.1917808219178082E-7</v>
      </c>
      <c r="C7172" s="9" t="str">
        <f t="shared" ref="C7172:C7235" si="224">ADDRESS(ROW(B7172)+MATCH(1,B7172:B7198),8)</f>
        <v>$H$7199</v>
      </c>
      <c r="D7172" s="9" t="str">
        <f t="shared" ref="D7172:D7235" si="225">"H"&amp;(ROW(B7172)+MATCH(1,B7172:B7198))</f>
        <v>H7199</v>
      </c>
      <c r="F7172">
        <v>143620</v>
      </c>
      <c r="G7172" s="1" t="str">
        <f>_xll.BDS("SPX Index","CHAIN_TICKERS", "CHAIN_STRIKE_PX_OVRD",F7172, "CHAIN_PUT_CALL_TYPE_OVRD=P", "CHAIN_PERIODICITY_OVRD=M")</f>
        <v>SPX US 11/20/15 P2700</v>
      </c>
    </row>
    <row r="7173" spans="1:7" x14ac:dyDescent="0.25">
      <c r="A7173">
        <v>0</v>
      </c>
      <c r="B7173" s="9">
        <v>6.301369863013699E-7</v>
      </c>
      <c r="C7173" s="9" t="str">
        <f t="shared" si="224"/>
        <v>$H$7200</v>
      </c>
      <c r="D7173" s="9" t="str">
        <f t="shared" si="225"/>
        <v>H7200</v>
      </c>
      <c r="F7173">
        <v>143640</v>
      </c>
      <c r="G7173" s="1" t="str">
        <f>_xll.BDS("SPX Index","CHAIN_TICKERS", "CHAIN_STRIKE_PX_OVRD",F7173, "CHAIN_PUT_CALL_TYPE_OVRD=P", "CHAIN_PERIODICITY_OVRD=M")</f>
        <v>SPX US 11/20/15 P2700</v>
      </c>
    </row>
    <row r="7174" spans="1:7" x14ac:dyDescent="0.25">
      <c r="A7174">
        <v>0</v>
      </c>
      <c r="B7174" s="9">
        <v>2.7397260273972602E-7</v>
      </c>
      <c r="C7174" s="9" t="str">
        <f t="shared" si="224"/>
        <v>$H$7201</v>
      </c>
      <c r="D7174" s="9" t="str">
        <f t="shared" si="225"/>
        <v>H7201</v>
      </c>
      <c r="F7174">
        <v>143660</v>
      </c>
      <c r="G7174" s="1" t="str">
        <f>_xll.BDS("SPX Index","CHAIN_TICKERS", "CHAIN_STRIKE_PX_OVRD",F7174, "CHAIN_PUT_CALL_TYPE_OVRD=P", "CHAIN_PERIODICITY_OVRD=M")</f>
        <v>SPX US 11/20/15 P2700</v>
      </c>
    </row>
    <row r="7175" spans="1:7" x14ac:dyDescent="0.25">
      <c r="A7175">
        <v>0</v>
      </c>
      <c r="B7175" s="9">
        <v>3.5616438356164383E-7</v>
      </c>
      <c r="C7175" s="9" t="str">
        <f t="shared" si="224"/>
        <v>$H$7202</v>
      </c>
      <c r="D7175" s="9" t="str">
        <f t="shared" si="225"/>
        <v>H7202</v>
      </c>
      <c r="F7175">
        <v>143680</v>
      </c>
      <c r="G7175" s="1" t="str">
        <f>_xll.BDS("SPX Index","CHAIN_TICKERS", "CHAIN_STRIKE_PX_OVRD",F7175, "CHAIN_PUT_CALL_TYPE_OVRD=P", "CHAIN_PERIODICITY_OVRD=M")</f>
        <v>SPX US 11/20/15 P2700</v>
      </c>
    </row>
    <row r="7176" spans="1:7" x14ac:dyDescent="0.25">
      <c r="A7176">
        <v>0</v>
      </c>
      <c r="B7176" s="9">
        <v>3.5616438356164383E-7</v>
      </c>
      <c r="C7176" s="9" t="str">
        <f t="shared" si="224"/>
        <v>$H$7203</v>
      </c>
      <c r="D7176" s="9" t="str">
        <f t="shared" si="225"/>
        <v>H7203</v>
      </c>
      <c r="F7176">
        <v>143700</v>
      </c>
      <c r="G7176" s="1" t="str">
        <f>_xll.BDS("SPX Index","CHAIN_TICKERS", "CHAIN_STRIKE_PX_OVRD",F7176, "CHAIN_PUT_CALL_TYPE_OVRD=P", "CHAIN_PERIODICITY_OVRD=M")</f>
        <v>SPX US 11/20/15 P2700</v>
      </c>
    </row>
    <row r="7177" spans="1:7" x14ac:dyDescent="0.25">
      <c r="A7177">
        <v>0</v>
      </c>
      <c r="B7177" s="9">
        <v>4.1095890410958903E-7</v>
      </c>
      <c r="C7177" s="9" t="str">
        <f t="shared" si="224"/>
        <v>$H$7204</v>
      </c>
      <c r="D7177" s="9" t="str">
        <f t="shared" si="225"/>
        <v>H7204</v>
      </c>
      <c r="F7177">
        <v>143720</v>
      </c>
      <c r="G7177" s="1" t="str">
        <f>_xll.BDS("SPX Index","CHAIN_TICKERS", "CHAIN_STRIKE_PX_OVRD",F7177, "CHAIN_PUT_CALL_TYPE_OVRD=P", "CHAIN_PERIODICITY_OVRD=M")</f>
        <v>SPX US 11/20/15 P2700</v>
      </c>
    </row>
    <row r="7178" spans="1:7" x14ac:dyDescent="0.25">
      <c r="A7178">
        <v>0</v>
      </c>
      <c r="B7178" s="9">
        <v>2.1917808219178082E-7</v>
      </c>
      <c r="C7178" s="9" t="str">
        <f t="shared" si="224"/>
        <v>$H$7205</v>
      </c>
      <c r="D7178" s="9" t="str">
        <f t="shared" si="225"/>
        <v>H7205</v>
      </c>
      <c r="F7178">
        <v>143740</v>
      </c>
      <c r="G7178" s="1" t="str">
        <f>_xll.BDS("SPX Index","CHAIN_TICKERS", "CHAIN_STRIKE_PX_OVRD",F7178, "CHAIN_PUT_CALL_TYPE_OVRD=P", "CHAIN_PERIODICITY_OVRD=M")</f>
        <v>SPX US 11/20/15 P2700</v>
      </c>
    </row>
    <row r="7179" spans="1:7" x14ac:dyDescent="0.25">
      <c r="A7179">
        <v>0</v>
      </c>
      <c r="B7179" s="9">
        <v>4.9315068493150684E-7</v>
      </c>
      <c r="C7179" s="9" t="str">
        <f t="shared" si="224"/>
        <v>$H$7206</v>
      </c>
      <c r="D7179" s="9" t="str">
        <f t="shared" si="225"/>
        <v>H7206</v>
      </c>
      <c r="F7179">
        <v>143760</v>
      </c>
      <c r="G7179" s="1" t="str">
        <f>_xll.BDS("SPX Index","CHAIN_TICKERS", "CHAIN_STRIKE_PX_OVRD",F7179, "CHAIN_PUT_CALL_TYPE_OVRD=P", "CHAIN_PERIODICITY_OVRD=M")</f>
        <v>SPX US 11/20/15 P2700</v>
      </c>
    </row>
    <row r="7180" spans="1:7" x14ac:dyDescent="0.25">
      <c r="A7180">
        <v>0</v>
      </c>
      <c r="B7180" s="9">
        <v>3.5616438356164383E-7</v>
      </c>
      <c r="C7180" s="9" t="str">
        <f t="shared" si="224"/>
        <v>$H$7207</v>
      </c>
      <c r="D7180" s="9" t="str">
        <f t="shared" si="225"/>
        <v>H7207</v>
      </c>
      <c r="F7180">
        <v>143780</v>
      </c>
      <c r="G7180" s="1" t="str">
        <f>_xll.BDS("SPX Index","CHAIN_TICKERS", "CHAIN_STRIKE_PX_OVRD",F7180, "CHAIN_PUT_CALL_TYPE_OVRD=P", "CHAIN_PERIODICITY_OVRD=M")</f>
        <v>SPX US 11/20/15 P2700</v>
      </c>
    </row>
    <row r="7181" spans="1:7" x14ac:dyDescent="0.25">
      <c r="A7181">
        <v>0</v>
      </c>
      <c r="B7181" s="9">
        <v>2.1917808219178082E-7</v>
      </c>
      <c r="C7181" s="9" t="str">
        <f t="shared" si="224"/>
        <v>$H$7208</v>
      </c>
      <c r="D7181" s="9" t="str">
        <f t="shared" si="225"/>
        <v>H7208</v>
      </c>
      <c r="F7181">
        <v>143800</v>
      </c>
      <c r="G7181" s="1" t="str">
        <f>_xll.BDS("SPX Index","CHAIN_TICKERS", "CHAIN_STRIKE_PX_OVRD",F7181, "CHAIN_PUT_CALL_TYPE_OVRD=P", "CHAIN_PERIODICITY_OVRD=M")</f>
        <v>SPX US 11/20/15 P2700</v>
      </c>
    </row>
    <row r="7182" spans="1:7" x14ac:dyDescent="0.25">
      <c r="A7182">
        <v>0</v>
      </c>
      <c r="B7182" s="9">
        <v>8.2191780821917807E-7</v>
      </c>
      <c r="C7182" s="9" t="str">
        <f t="shared" si="224"/>
        <v>$H$7209</v>
      </c>
      <c r="D7182" s="9" t="str">
        <f t="shared" si="225"/>
        <v>H7209</v>
      </c>
      <c r="F7182">
        <v>143820</v>
      </c>
      <c r="G7182" s="1" t="str">
        <f>_xll.BDS("SPX Index","CHAIN_TICKERS", "CHAIN_STRIKE_PX_OVRD",F7182, "CHAIN_PUT_CALL_TYPE_OVRD=P", "CHAIN_PERIODICITY_OVRD=M")</f>
        <v>SPX US 11/20/15 P2700</v>
      </c>
    </row>
    <row r="7183" spans="1:7" x14ac:dyDescent="0.25">
      <c r="A7183">
        <v>0</v>
      </c>
      <c r="B7183" s="9">
        <v>8.2191780821917807E-7</v>
      </c>
      <c r="C7183" s="9" t="str">
        <f t="shared" si="224"/>
        <v>$H$7210</v>
      </c>
      <c r="D7183" s="9" t="str">
        <f t="shared" si="225"/>
        <v>H7210</v>
      </c>
      <c r="F7183">
        <v>143840</v>
      </c>
      <c r="G7183" s="1" t="str">
        <f>_xll.BDS("SPX Index","CHAIN_TICKERS", "CHAIN_STRIKE_PX_OVRD",F7183, "CHAIN_PUT_CALL_TYPE_OVRD=P", "CHAIN_PERIODICITY_OVRD=M")</f>
        <v>SPX US 11/20/15 P2700</v>
      </c>
    </row>
    <row r="7184" spans="1:7" x14ac:dyDescent="0.25">
      <c r="A7184">
        <v>0</v>
      </c>
      <c r="B7184" s="9">
        <v>6.301369863013699E-7</v>
      </c>
      <c r="C7184" s="9" t="str">
        <f t="shared" si="224"/>
        <v>$H$7211</v>
      </c>
      <c r="D7184" s="9" t="str">
        <f t="shared" si="225"/>
        <v>H7211</v>
      </c>
      <c r="F7184">
        <v>143860</v>
      </c>
      <c r="G7184" s="1" t="str">
        <f>_xll.BDS("SPX Index","CHAIN_TICKERS", "CHAIN_STRIKE_PX_OVRD",F7184, "CHAIN_PUT_CALL_TYPE_OVRD=P", "CHAIN_PERIODICITY_OVRD=M")</f>
        <v>SPX US 11/20/15 P2700</v>
      </c>
    </row>
    <row r="7185" spans="1:7" x14ac:dyDescent="0.25">
      <c r="A7185">
        <v>0</v>
      </c>
      <c r="B7185" s="9">
        <v>4.9315068493150684E-7</v>
      </c>
      <c r="C7185" s="9" t="str">
        <f t="shared" si="224"/>
        <v>$H$7212</v>
      </c>
      <c r="D7185" s="9" t="str">
        <f t="shared" si="225"/>
        <v>H7212</v>
      </c>
      <c r="F7185">
        <v>143880</v>
      </c>
      <c r="G7185" s="1" t="str">
        <f>_xll.BDS("SPX Index","CHAIN_TICKERS", "CHAIN_STRIKE_PX_OVRD",F7185, "CHAIN_PUT_CALL_TYPE_OVRD=P", "CHAIN_PERIODICITY_OVRD=M")</f>
        <v>SPX US 11/20/15 P2700</v>
      </c>
    </row>
    <row r="7186" spans="1:7" x14ac:dyDescent="0.25">
      <c r="A7186">
        <v>0</v>
      </c>
      <c r="B7186" s="9">
        <v>2.1917808219178082E-7</v>
      </c>
      <c r="C7186" s="9" t="str">
        <f t="shared" si="224"/>
        <v>$H$7213</v>
      </c>
      <c r="D7186" s="9" t="str">
        <f t="shared" si="225"/>
        <v>H7213</v>
      </c>
      <c r="F7186">
        <v>143900</v>
      </c>
      <c r="G7186" s="1" t="str">
        <f>_xll.BDS("SPX Index","CHAIN_TICKERS", "CHAIN_STRIKE_PX_OVRD",F7186, "CHAIN_PUT_CALL_TYPE_OVRD=P", "CHAIN_PERIODICITY_OVRD=M")</f>
        <v>SPX US 11/20/15 P2700</v>
      </c>
    </row>
    <row r="7187" spans="1:7" x14ac:dyDescent="0.25">
      <c r="A7187">
        <v>0</v>
      </c>
      <c r="B7187" s="9">
        <v>9.0410958904109593E-7</v>
      </c>
      <c r="C7187" s="9" t="str">
        <f t="shared" si="224"/>
        <v>$H$7214</v>
      </c>
      <c r="D7187" s="9" t="str">
        <f t="shared" si="225"/>
        <v>H7214</v>
      </c>
      <c r="F7187">
        <v>143920</v>
      </c>
      <c r="G7187" s="1" t="str">
        <f>_xll.BDS("SPX Index","CHAIN_TICKERS", "CHAIN_STRIKE_PX_OVRD",F7187, "CHAIN_PUT_CALL_TYPE_OVRD=P", "CHAIN_PERIODICITY_OVRD=M")</f>
        <v>SPX US 11/20/15 P2700</v>
      </c>
    </row>
    <row r="7188" spans="1:7" x14ac:dyDescent="0.25">
      <c r="A7188">
        <v>0</v>
      </c>
      <c r="B7188" s="9">
        <v>6.301369863013699E-7</v>
      </c>
      <c r="C7188" s="9" t="str">
        <f t="shared" si="224"/>
        <v>$H$7215</v>
      </c>
      <c r="D7188" s="9" t="str">
        <f t="shared" si="225"/>
        <v>H7215</v>
      </c>
      <c r="F7188">
        <v>143940</v>
      </c>
      <c r="G7188" s="1" t="str">
        <f>_xll.BDS("SPX Index","CHAIN_TICKERS", "CHAIN_STRIKE_PX_OVRD",F7188, "CHAIN_PUT_CALL_TYPE_OVRD=P", "CHAIN_PERIODICITY_OVRD=M")</f>
        <v>SPX US 11/20/15 P2700</v>
      </c>
    </row>
    <row r="7189" spans="1:7" x14ac:dyDescent="0.25">
      <c r="A7189">
        <v>1</v>
      </c>
      <c r="B7189" s="9">
        <v>1.0410958904109588E-6</v>
      </c>
      <c r="C7189" s="9" t="str">
        <f t="shared" si="224"/>
        <v>$H$7216</v>
      </c>
      <c r="D7189" s="9" t="str">
        <f t="shared" si="225"/>
        <v>H7216</v>
      </c>
      <c r="F7189">
        <v>143960</v>
      </c>
      <c r="G7189" s="1" t="str">
        <f>_xll.BDS("SPX Index","CHAIN_TICKERS", "CHAIN_STRIKE_PX_OVRD",F7189, "CHAIN_PUT_CALL_TYPE_OVRD=P", "CHAIN_PERIODICITY_OVRD=M")</f>
        <v>SPX US 11/20/15 P2700</v>
      </c>
    </row>
    <row r="7190" spans="1:7" x14ac:dyDescent="0.25">
      <c r="A7190">
        <v>0</v>
      </c>
      <c r="B7190" s="9">
        <v>8.2191780821917807E-7</v>
      </c>
      <c r="C7190" s="9" t="str">
        <f t="shared" si="224"/>
        <v>$H$7217</v>
      </c>
      <c r="D7190" s="9" t="str">
        <f t="shared" si="225"/>
        <v>H7217</v>
      </c>
      <c r="F7190">
        <v>143980</v>
      </c>
      <c r="G7190" s="1" t="str">
        <f>_xll.BDS("SPX Index","CHAIN_TICKERS", "CHAIN_STRIKE_PX_OVRD",F7190, "CHAIN_PUT_CALL_TYPE_OVRD=P", "CHAIN_PERIODICITY_OVRD=M")</f>
        <v>SPX US 11/20/15 P2700</v>
      </c>
    </row>
    <row r="7191" spans="1:7" x14ac:dyDescent="0.25">
      <c r="A7191">
        <v>0</v>
      </c>
      <c r="B7191" s="9">
        <v>6.301369863013699E-7</v>
      </c>
      <c r="C7191" s="9" t="str">
        <f t="shared" si="224"/>
        <v>$H$7218</v>
      </c>
      <c r="D7191" s="9" t="str">
        <f t="shared" si="225"/>
        <v>H7218</v>
      </c>
      <c r="F7191">
        <v>144000</v>
      </c>
      <c r="G7191" s="1" t="str">
        <f>_xll.BDS("SPX Index","CHAIN_TICKERS", "CHAIN_STRIKE_PX_OVRD",F7191, "CHAIN_PUT_CALL_TYPE_OVRD=P", "CHAIN_PERIODICITY_OVRD=M")</f>
        <v>SPX US 11/20/15 P2700</v>
      </c>
    </row>
    <row r="7192" spans="1:7" x14ac:dyDescent="0.25">
      <c r="A7192">
        <v>0</v>
      </c>
      <c r="B7192" s="9">
        <v>3.5616438356164383E-7</v>
      </c>
      <c r="C7192" s="9" t="str">
        <f t="shared" si="224"/>
        <v>$H$7219</v>
      </c>
      <c r="D7192" s="9" t="str">
        <f t="shared" si="225"/>
        <v>H7219</v>
      </c>
      <c r="F7192">
        <v>144020</v>
      </c>
      <c r="G7192" s="1" t="str">
        <f>_xll.BDS("SPX Index","CHAIN_TICKERS", "CHAIN_STRIKE_PX_OVRD",F7192, "CHAIN_PUT_CALL_TYPE_OVRD=P", "CHAIN_PERIODICITY_OVRD=M")</f>
        <v>SPX US 11/20/15 P2700</v>
      </c>
    </row>
    <row r="7193" spans="1:7" x14ac:dyDescent="0.25">
      <c r="A7193">
        <v>0</v>
      </c>
      <c r="B7193" s="9">
        <v>8.2191780821917807E-8</v>
      </c>
      <c r="C7193" s="9" t="str">
        <f t="shared" si="224"/>
        <v>$H$7220</v>
      </c>
      <c r="D7193" s="9" t="str">
        <f t="shared" si="225"/>
        <v>H7220</v>
      </c>
      <c r="F7193">
        <v>144040</v>
      </c>
      <c r="G7193" s="1" t="str">
        <f>_xll.BDS("SPX Index","CHAIN_TICKERS", "CHAIN_STRIKE_PX_OVRD",F7193, "CHAIN_PUT_CALL_TYPE_OVRD=P", "CHAIN_PERIODICITY_OVRD=M")</f>
        <v>SPX US 11/20/15 P2700</v>
      </c>
    </row>
    <row r="7194" spans="1:7" x14ac:dyDescent="0.25">
      <c r="A7194">
        <v>0</v>
      </c>
      <c r="B7194" s="9">
        <v>8.2191780821917807E-8</v>
      </c>
      <c r="C7194" s="9" t="str">
        <f t="shared" si="224"/>
        <v>$H$7221</v>
      </c>
      <c r="D7194" s="9" t="str">
        <f t="shared" si="225"/>
        <v>H7221</v>
      </c>
      <c r="F7194">
        <v>144060</v>
      </c>
      <c r="G7194" s="1" t="str">
        <f>_xll.BDS("SPX Index","CHAIN_TICKERS", "CHAIN_STRIKE_PX_OVRD",F7194, "CHAIN_PUT_CALL_TYPE_OVRD=P", "CHAIN_PERIODICITY_OVRD=M")</f>
        <v>SPX US 11/20/15 P2700</v>
      </c>
    </row>
    <row r="7195" spans="1:7" x14ac:dyDescent="0.25">
      <c r="A7195">
        <v>0</v>
      </c>
      <c r="B7195" s="9">
        <v>8.2191780821917807E-8</v>
      </c>
      <c r="C7195" s="9" t="str">
        <f t="shared" si="224"/>
        <v>$H$7222</v>
      </c>
      <c r="D7195" s="9" t="str">
        <f t="shared" si="225"/>
        <v>H7222</v>
      </c>
      <c r="F7195">
        <v>144080</v>
      </c>
      <c r="G7195" s="1" t="str">
        <f>_xll.BDS("SPX Index","CHAIN_TICKERS", "CHAIN_STRIKE_PX_OVRD",F7195, "CHAIN_PUT_CALL_TYPE_OVRD=P", "CHAIN_PERIODICITY_OVRD=M")</f>
        <v>SPX US 11/20/15 P2700</v>
      </c>
    </row>
    <row r="7196" spans="1:7" x14ac:dyDescent="0.25">
      <c r="A7196">
        <v>0</v>
      </c>
      <c r="B7196" s="9">
        <v>2.7397260273972602E-7</v>
      </c>
      <c r="C7196" s="9" t="str">
        <f t="shared" si="224"/>
        <v>$H$7223</v>
      </c>
      <c r="D7196" s="9" t="str">
        <f t="shared" si="225"/>
        <v>H7223</v>
      </c>
      <c r="F7196">
        <v>144100</v>
      </c>
      <c r="G7196" s="1" t="str">
        <f>_xll.BDS("SPX Index","CHAIN_TICKERS", "CHAIN_STRIKE_PX_OVRD",F7196, "CHAIN_PUT_CALL_TYPE_OVRD=P", "CHAIN_PERIODICITY_OVRD=M")</f>
        <v>SPX US 11/20/15 P2700</v>
      </c>
    </row>
    <row r="7197" spans="1:7" x14ac:dyDescent="0.25">
      <c r="A7197">
        <v>0</v>
      </c>
      <c r="B7197" s="9">
        <v>1.1232876712328769E-6</v>
      </c>
      <c r="C7197" s="9" t="str">
        <f t="shared" si="224"/>
        <v>$H$7224</v>
      </c>
      <c r="D7197" s="9" t="str">
        <f t="shared" si="225"/>
        <v>H7224</v>
      </c>
      <c r="F7197">
        <v>144120</v>
      </c>
      <c r="G7197" s="1" t="str">
        <f>_xll.BDS("SPX Index","CHAIN_TICKERS", "CHAIN_STRIKE_PX_OVRD",F7197, "CHAIN_PUT_CALL_TYPE_OVRD=P", "CHAIN_PERIODICITY_OVRD=M")</f>
        <v>SPX US 11/20/15 P2700</v>
      </c>
    </row>
    <row r="7198" spans="1:7" x14ac:dyDescent="0.25">
      <c r="A7198">
        <v>0</v>
      </c>
      <c r="B7198" s="9">
        <v>4.9315068493150684E-7</v>
      </c>
      <c r="C7198" s="9" t="str">
        <f t="shared" si="224"/>
        <v>$H$7225</v>
      </c>
      <c r="D7198" s="9" t="str">
        <f t="shared" si="225"/>
        <v>H7225</v>
      </c>
      <c r="F7198">
        <v>144140</v>
      </c>
      <c r="G7198" s="1" t="str">
        <f>_xll.BDS("SPX Index","CHAIN_TICKERS", "CHAIN_STRIKE_PX_OVRD",F7198, "CHAIN_PUT_CALL_TYPE_OVRD=P", "CHAIN_PERIODICITY_OVRD=M")</f>
        <v>SPX US 11/20/15 P2700</v>
      </c>
    </row>
    <row r="7199" spans="1:7" x14ac:dyDescent="0.25">
      <c r="A7199">
        <v>0</v>
      </c>
      <c r="B7199" s="9">
        <v>3.5616438356164383E-7</v>
      </c>
      <c r="C7199" s="9" t="str">
        <f t="shared" si="224"/>
        <v>$H$7226</v>
      </c>
      <c r="D7199" s="9" t="str">
        <f t="shared" si="225"/>
        <v>H7226</v>
      </c>
      <c r="F7199">
        <v>144160</v>
      </c>
      <c r="G7199" s="1" t="str">
        <f>_xll.BDS("SPX Index","CHAIN_TICKERS", "CHAIN_STRIKE_PX_OVRD",F7199, "CHAIN_PUT_CALL_TYPE_OVRD=P", "CHAIN_PERIODICITY_OVRD=M")</f>
        <v>SPX US 11/20/15 P2700</v>
      </c>
    </row>
    <row r="7200" spans="1:7" x14ac:dyDescent="0.25">
      <c r="A7200">
        <v>0</v>
      </c>
      <c r="B7200" s="9">
        <v>7.6712328767123286E-7</v>
      </c>
      <c r="C7200" s="9" t="str">
        <f t="shared" si="224"/>
        <v>$H$7227</v>
      </c>
      <c r="D7200" s="9" t="str">
        <f t="shared" si="225"/>
        <v>H7227</v>
      </c>
      <c r="F7200">
        <v>144180</v>
      </c>
      <c r="G7200" s="1" t="str">
        <f>_xll.BDS("SPX Index","CHAIN_TICKERS", "CHAIN_STRIKE_PX_OVRD",F7200, "CHAIN_PUT_CALL_TYPE_OVRD=P", "CHAIN_PERIODICITY_OVRD=M")</f>
        <v>SPX US 11/20/15 P2700</v>
      </c>
    </row>
    <row r="7201" spans="1:7" x14ac:dyDescent="0.25">
      <c r="A7201">
        <v>0</v>
      </c>
      <c r="B7201" s="9">
        <v>6.8493150684931511E-7</v>
      </c>
      <c r="C7201" s="9" t="str">
        <f t="shared" si="224"/>
        <v>$H$7228</v>
      </c>
      <c r="D7201" s="9" t="str">
        <f t="shared" si="225"/>
        <v>H7228</v>
      </c>
      <c r="F7201">
        <v>144200</v>
      </c>
      <c r="G7201" s="1" t="str">
        <f>_xll.BDS("SPX Index","CHAIN_TICKERS", "CHAIN_STRIKE_PX_OVRD",F7201, "CHAIN_PUT_CALL_TYPE_OVRD=P", "CHAIN_PERIODICITY_OVRD=M")</f>
        <v>SPX US 11/20/15 P2700</v>
      </c>
    </row>
    <row r="7202" spans="1:7" x14ac:dyDescent="0.25">
      <c r="A7202">
        <v>0</v>
      </c>
      <c r="B7202" s="9">
        <v>4.9315068493150684E-7</v>
      </c>
      <c r="C7202" s="9" t="str">
        <f t="shared" si="224"/>
        <v>$H$7229</v>
      </c>
      <c r="D7202" s="9" t="str">
        <f t="shared" si="225"/>
        <v>H7229</v>
      </c>
      <c r="F7202">
        <v>144220</v>
      </c>
      <c r="G7202" s="1" t="str">
        <f>_xll.BDS("SPX Index","CHAIN_TICKERS", "CHAIN_STRIKE_PX_OVRD",F7202, "CHAIN_PUT_CALL_TYPE_OVRD=P", "CHAIN_PERIODICITY_OVRD=M")</f>
        <v>SPX US 11/20/15 P2700</v>
      </c>
    </row>
    <row r="7203" spans="1:7" x14ac:dyDescent="0.25">
      <c r="A7203">
        <v>0</v>
      </c>
      <c r="B7203" s="9">
        <v>4.9315068493150684E-7</v>
      </c>
      <c r="C7203" s="9" t="str">
        <f t="shared" si="224"/>
        <v>$H$7230</v>
      </c>
      <c r="D7203" s="9" t="str">
        <f t="shared" si="225"/>
        <v>H7230</v>
      </c>
      <c r="F7203">
        <v>144240</v>
      </c>
      <c r="G7203" s="1" t="str">
        <f>_xll.BDS("SPX Index","CHAIN_TICKERS", "CHAIN_STRIKE_PX_OVRD",F7203, "CHAIN_PUT_CALL_TYPE_OVRD=P", "CHAIN_PERIODICITY_OVRD=M")</f>
        <v>SPX US 11/20/15 P2700</v>
      </c>
    </row>
    <row r="7204" spans="1:7" x14ac:dyDescent="0.25">
      <c r="A7204">
        <v>0</v>
      </c>
      <c r="B7204" s="9">
        <v>4.9315068493150684E-7</v>
      </c>
      <c r="C7204" s="9" t="str">
        <f t="shared" si="224"/>
        <v>$H$7231</v>
      </c>
      <c r="D7204" s="9" t="str">
        <f t="shared" si="225"/>
        <v>H7231</v>
      </c>
      <c r="F7204">
        <v>144260</v>
      </c>
      <c r="G7204" s="1" t="str">
        <f>_xll.BDS("SPX Index","CHAIN_TICKERS", "CHAIN_STRIKE_PX_OVRD",F7204, "CHAIN_PUT_CALL_TYPE_OVRD=P", "CHAIN_PERIODICITY_OVRD=M")</f>
        <v>SPX US 11/20/15 P2700</v>
      </c>
    </row>
    <row r="7205" spans="1:7" x14ac:dyDescent="0.25">
      <c r="A7205">
        <v>0</v>
      </c>
      <c r="B7205" s="9">
        <v>7.6712328767123286E-7</v>
      </c>
      <c r="C7205" s="9" t="str">
        <f t="shared" si="224"/>
        <v>$H$7232</v>
      </c>
      <c r="D7205" s="9" t="str">
        <f t="shared" si="225"/>
        <v>H7232</v>
      </c>
      <c r="F7205">
        <v>144280</v>
      </c>
      <c r="G7205" s="1" t="str">
        <f>_xll.BDS("SPX Index","CHAIN_TICKERS", "CHAIN_STRIKE_PX_OVRD",F7205, "CHAIN_PUT_CALL_TYPE_OVRD=P", "CHAIN_PERIODICITY_OVRD=M")</f>
        <v>SPX US 11/20/15 P2700</v>
      </c>
    </row>
    <row r="7206" spans="1:7" x14ac:dyDescent="0.25">
      <c r="A7206">
        <v>0</v>
      </c>
      <c r="B7206" s="9">
        <v>8.2191780821917807E-7</v>
      </c>
      <c r="C7206" s="9" t="str">
        <f t="shared" si="224"/>
        <v>$H$7233</v>
      </c>
      <c r="D7206" s="9" t="str">
        <f t="shared" si="225"/>
        <v>H7233</v>
      </c>
      <c r="F7206">
        <v>144300</v>
      </c>
      <c r="G7206" s="1" t="str">
        <f>_xll.BDS("SPX Index","CHAIN_TICKERS", "CHAIN_STRIKE_PX_OVRD",F7206, "CHAIN_PUT_CALL_TYPE_OVRD=P", "CHAIN_PERIODICITY_OVRD=M")</f>
        <v>SPX US 11/20/15 P2700</v>
      </c>
    </row>
    <row r="7207" spans="1:7" x14ac:dyDescent="0.25">
      <c r="A7207">
        <v>1</v>
      </c>
      <c r="B7207" s="9">
        <v>7.6712328767123286E-7</v>
      </c>
      <c r="C7207" s="9" t="str">
        <f t="shared" si="224"/>
        <v>$H$7234</v>
      </c>
      <c r="D7207" s="9" t="str">
        <f t="shared" si="225"/>
        <v>H7234</v>
      </c>
      <c r="F7207">
        <v>144320</v>
      </c>
      <c r="G7207" s="1" t="str">
        <f>_xll.BDS("SPX Index","CHAIN_TICKERS", "CHAIN_STRIKE_PX_OVRD",F7207, "CHAIN_PUT_CALL_TYPE_OVRD=P", "CHAIN_PERIODICITY_OVRD=M")</f>
        <v>SPX US 11/20/15 P2700</v>
      </c>
    </row>
    <row r="7208" spans="1:7" x14ac:dyDescent="0.25">
      <c r="A7208">
        <v>0</v>
      </c>
      <c r="B7208" s="9">
        <v>4.9315068493150684E-7</v>
      </c>
      <c r="C7208" s="9" t="str">
        <f t="shared" si="224"/>
        <v>$H$7235</v>
      </c>
      <c r="D7208" s="9" t="str">
        <f t="shared" si="225"/>
        <v>H7235</v>
      </c>
      <c r="F7208">
        <v>144340</v>
      </c>
      <c r="G7208" s="1" t="str">
        <f>_xll.BDS("SPX Index","CHAIN_TICKERS", "CHAIN_STRIKE_PX_OVRD",F7208, "CHAIN_PUT_CALL_TYPE_OVRD=P", "CHAIN_PERIODICITY_OVRD=M")</f>
        <v>SPX US 11/20/15 P2700</v>
      </c>
    </row>
    <row r="7209" spans="1:7" x14ac:dyDescent="0.25">
      <c r="A7209">
        <v>0</v>
      </c>
      <c r="B7209" s="9">
        <v>2.7397260273972602E-7</v>
      </c>
      <c r="C7209" s="9" t="str">
        <f t="shared" si="224"/>
        <v>$H$7236</v>
      </c>
      <c r="D7209" s="9" t="str">
        <f t="shared" si="225"/>
        <v>H7236</v>
      </c>
      <c r="F7209">
        <v>144360</v>
      </c>
      <c r="G7209" s="1" t="str">
        <f>_xll.BDS("SPX Index","CHAIN_TICKERS", "CHAIN_STRIKE_PX_OVRD",F7209, "CHAIN_PUT_CALL_TYPE_OVRD=P", "CHAIN_PERIODICITY_OVRD=M")</f>
        <v>SPX US 11/20/15 P2700</v>
      </c>
    </row>
    <row r="7210" spans="1:7" x14ac:dyDescent="0.25">
      <c r="A7210">
        <v>0</v>
      </c>
      <c r="B7210" s="9">
        <v>6.301369863013699E-7</v>
      </c>
      <c r="C7210" s="9" t="str">
        <f t="shared" si="224"/>
        <v>$H$7237</v>
      </c>
      <c r="D7210" s="9" t="str">
        <f t="shared" si="225"/>
        <v>H7237</v>
      </c>
      <c r="F7210">
        <v>144380</v>
      </c>
      <c r="G7210" s="1" t="str">
        <f>_xll.BDS("SPX Index","CHAIN_TICKERS", "CHAIN_STRIKE_PX_OVRD",F7210, "CHAIN_PUT_CALL_TYPE_OVRD=P", "CHAIN_PERIODICITY_OVRD=M")</f>
        <v>SPX US 11/20/15 P2700</v>
      </c>
    </row>
    <row r="7211" spans="1:7" x14ac:dyDescent="0.25">
      <c r="A7211">
        <v>0</v>
      </c>
      <c r="B7211" s="9">
        <v>4.9315068493150684E-7</v>
      </c>
      <c r="C7211" s="9" t="str">
        <f t="shared" si="224"/>
        <v>$H$7238</v>
      </c>
      <c r="D7211" s="9" t="str">
        <f t="shared" si="225"/>
        <v>H7238</v>
      </c>
      <c r="F7211">
        <v>144400</v>
      </c>
      <c r="G7211" s="1" t="str">
        <f>_xll.BDS("SPX Index","CHAIN_TICKERS", "CHAIN_STRIKE_PX_OVRD",F7211, "CHAIN_PUT_CALL_TYPE_OVRD=P", "CHAIN_PERIODICITY_OVRD=M")</f>
        <v>SPX US 11/20/15 P2700</v>
      </c>
    </row>
    <row r="7212" spans="1:7" x14ac:dyDescent="0.25">
      <c r="A7212">
        <v>0</v>
      </c>
      <c r="B7212" s="9">
        <v>4.9315068493150684E-7</v>
      </c>
      <c r="C7212" s="9" t="str">
        <f t="shared" si="224"/>
        <v>$H$7239</v>
      </c>
      <c r="D7212" s="9" t="str">
        <f t="shared" si="225"/>
        <v>H7239</v>
      </c>
      <c r="F7212">
        <v>144420</v>
      </c>
      <c r="G7212" s="1" t="str">
        <f>_xll.BDS("SPX Index","CHAIN_TICKERS", "CHAIN_STRIKE_PX_OVRD",F7212, "CHAIN_PUT_CALL_TYPE_OVRD=P", "CHAIN_PERIODICITY_OVRD=M")</f>
        <v>SPX US 11/20/15 P2700</v>
      </c>
    </row>
    <row r="7213" spans="1:7" x14ac:dyDescent="0.25">
      <c r="A7213">
        <v>0</v>
      </c>
      <c r="B7213" s="9">
        <v>2.1917808219178082E-7</v>
      </c>
      <c r="C7213" s="9" t="str">
        <f t="shared" si="224"/>
        <v>$H$7240</v>
      </c>
      <c r="D7213" s="9" t="str">
        <f t="shared" si="225"/>
        <v>H7240</v>
      </c>
      <c r="F7213">
        <v>144440</v>
      </c>
      <c r="G7213" s="1" t="str">
        <f>_xll.BDS("SPX Index","CHAIN_TICKERS", "CHAIN_STRIKE_PX_OVRD",F7213, "CHAIN_PUT_CALL_TYPE_OVRD=P", "CHAIN_PERIODICITY_OVRD=M")</f>
        <v>SPX US 11/20/15 P2700</v>
      </c>
    </row>
    <row r="7214" spans="1:7" x14ac:dyDescent="0.25">
      <c r="A7214">
        <v>0</v>
      </c>
      <c r="B7214" s="9">
        <v>4.9315068493150684E-7</v>
      </c>
      <c r="C7214" s="9" t="str">
        <f t="shared" si="224"/>
        <v>$H$7241</v>
      </c>
      <c r="D7214" s="9" t="str">
        <f t="shared" si="225"/>
        <v>H7241</v>
      </c>
      <c r="F7214">
        <v>144460</v>
      </c>
      <c r="G7214" s="1" t="str">
        <f>_xll.BDS("SPX Index","CHAIN_TICKERS", "CHAIN_STRIKE_PX_OVRD",F7214, "CHAIN_PUT_CALL_TYPE_OVRD=P", "CHAIN_PERIODICITY_OVRD=M")</f>
        <v>SPX US 11/20/15 P2700</v>
      </c>
    </row>
    <row r="7215" spans="1:7" x14ac:dyDescent="0.25">
      <c r="A7215">
        <v>0</v>
      </c>
      <c r="B7215" s="9">
        <v>4.9315068493150684E-7</v>
      </c>
      <c r="C7215" s="9" t="str">
        <f t="shared" si="224"/>
        <v>$H$7242</v>
      </c>
      <c r="D7215" s="9" t="str">
        <f t="shared" si="225"/>
        <v>H7242</v>
      </c>
      <c r="F7215">
        <v>144480</v>
      </c>
      <c r="G7215" s="1" t="str">
        <f>_xll.BDS("SPX Index","CHAIN_TICKERS", "CHAIN_STRIKE_PX_OVRD",F7215, "CHAIN_PUT_CALL_TYPE_OVRD=P", "CHAIN_PERIODICITY_OVRD=M")</f>
        <v>SPX US 11/20/15 P2700</v>
      </c>
    </row>
    <row r="7216" spans="1:7" x14ac:dyDescent="0.25">
      <c r="A7216">
        <v>0</v>
      </c>
      <c r="B7216" s="9">
        <v>2.1917808219178082E-7</v>
      </c>
      <c r="C7216" s="9" t="str">
        <f t="shared" si="224"/>
        <v>$H$7243</v>
      </c>
      <c r="D7216" s="9" t="str">
        <f t="shared" si="225"/>
        <v>H7243</v>
      </c>
      <c r="F7216">
        <v>144500</v>
      </c>
      <c r="G7216" s="1" t="str">
        <f>_xll.BDS("SPX Index","CHAIN_TICKERS", "CHAIN_STRIKE_PX_OVRD",F7216, "CHAIN_PUT_CALL_TYPE_OVRD=P", "CHAIN_PERIODICITY_OVRD=M")</f>
        <v>SPX US 11/20/15 P2700</v>
      </c>
    </row>
    <row r="7217" spans="1:7" x14ac:dyDescent="0.25">
      <c r="A7217">
        <v>0</v>
      </c>
      <c r="B7217" s="9">
        <v>8.2191780821917807E-8</v>
      </c>
      <c r="C7217" s="9" t="str">
        <f t="shared" si="224"/>
        <v>$H$7244</v>
      </c>
      <c r="D7217" s="9" t="str">
        <f t="shared" si="225"/>
        <v>H7244</v>
      </c>
      <c r="F7217">
        <v>144520</v>
      </c>
      <c r="G7217" s="1" t="str">
        <f>_xll.BDS("SPX Index","CHAIN_TICKERS", "CHAIN_STRIKE_PX_OVRD",F7217, "CHAIN_PUT_CALL_TYPE_OVRD=P", "CHAIN_PERIODICITY_OVRD=M")</f>
        <v>SPX US 11/20/15 P2700</v>
      </c>
    </row>
    <row r="7218" spans="1:7" x14ac:dyDescent="0.25">
      <c r="A7218">
        <v>0</v>
      </c>
      <c r="B7218" s="9">
        <v>2.1917808219178082E-7</v>
      </c>
      <c r="C7218" s="9" t="str">
        <f t="shared" si="224"/>
        <v>$H$7245</v>
      </c>
      <c r="D7218" s="9" t="str">
        <f t="shared" si="225"/>
        <v>H7245</v>
      </c>
      <c r="F7218">
        <v>144540</v>
      </c>
      <c r="G7218" s="1" t="str">
        <f>_xll.BDS("SPX Index","CHAIN_TICKERS", "CHAIN_STRIKE_PX_OVRD",F7218, "CHAIN_PUT_CALL_TYPE_OVRD=P", "CHAIN_PERIODICITY_OVRD=M")</f>
        <v>SPX US 11/20/15 P2700</v>
      </c>
    </row>
    <row r="7219" spans="1:7" x14ac:dyDescent="0.25">
      <c r="A7219">
        <v>0</v>
      </c>
      <c r="B7219" s="9">
        <v>4.9315068493150684E-7</v>
      </c>
      <c r="C7219" s="9" t="str">
        <f t="shared" si="224"/>
        <v>$H$7246</v>
      </c>
      <c r="D7219" s="9" t="str">
        <f t="shared" si="225"/>
        <v>H7246</v>
      </c>
      <c r="F7219">
        <v>144560</v>
      </c>
      <c r="G7219" s="1" t="str">
        <f>_xll.BDS("SPX Index","CHAIN_TICKERS", "CHAIN_STRIKE_PX_OVRD",F7219, "CHAIN_PUT_CALL_TYPE_OVRD=P", "CHAIN_PERIODICITY_OVRD=M")</f>
        <v>SPX US 11/20/15 P2700</v>
      </c>
    </row>
    <row r="7220" spans="1:7" x14ac:dyDescent="0.25">
      <c r="A7220">
        <v>0</v>
      </c>
      <c r="B7220" s="9">
        <v>2.1917808219178082E-7</v>
      </c>
      <c r="C7220" s="9" t="str">
        <f t="shared" si="224"/>
        <v>$H$7247</v>
      </c>
      <c r="D7220" s="9" t="str">
        <f t="shared" si="225"/>
        <v>H7247</v>
      </c>
      <c r="F7220">
        <v>144580</v>
      </c>
      <c r="G7220" s="1" t="str">
        <f>_xll.BDS("SPX Index","CHAIN_TICKERS", "CHAIN_STRIKE_PX_OVRD",F7220, "CHAIN_PUT_CALL_TYPE_OVRD=P", "CHAIN_PERIODICITY_OVRD=M")</f>
        <v>SPX US 11/20/15 P2700</v>
      </c>
    </row>
    <row r="7221" spans="1:7" x14ac:dyDescent="0.25">
      <c r="A7221">
        <v>0</v>
      </c>
      <c r="B7221" s="9">
        <v>2.7397260273972602E-7</v>
      </c>
      <c r="C7221" s="9" t="str">
        <f t="shared" si="224"/>
        <v>$H$7248</v>
      </c>
      <c r="D7221" s="9" t="str">
        <f t="shared" si="225"/>
        <v>H7248</v>
      </c>
      <c r="F7221">
        <v>144600</v>
      </c>
      <c r="G7221" s="1" t="str">
        <f>_xll.BDS("SPX Index","CHAIN_TICKERS", "CHAIN_STRIKE_PX_OVRD",F7221, "CHAIN_PUT_CALL_TYPE_OVRD=P", "CHAIN_PERIODICITY_OVRD=M")</f>
        <v>SPX US 11/20/15 P2700</v>
      </c>
    </row>
    <row r="7222" spans="1:7" x14ac:dyDescent="0.25">
      <c r="A7222">
        <v>0</v>
      </c>
      <c r="B7222" s="9">
        <v>4.9315068493150684E-7</v>
      </c>
      <c r="C7222" s="9" t="str">
        <f t="shared" si="224"/>
        <v>$H$7249</v>
      </c>
      <c r="D7222" s="9" t="str">
        <f t="shared" si="225"/>
        <v>H7249</v>
      </c>
      <c r="F7222">
        <v>144620</v>
      </c>
      <c r="G7222" s="1" t="str">
        <f>_xll.BDS("SPX Index","CHAIN_TICKERS", "CHAIN_STRIKE_PX_OVRD",F7222, "CHAIN_PUT_CALL_TYPE_OVRD=P", "CHAIN_PERIODICITY_OVRD=M")</f>
        <v>SPX US 11/20/15 P2700</v>
      </c>
    </row>
    <row r="7223" spans="1:7" x14ac:dyDescent="0.25">
      <c r="A7223">
        <v>0</v>
      </c>
      <c r="B7223" s="9">
        <v>2.1917808219178082E-7</v>
      </c>
      <c r="C7223" s="9" t="str">
        <f t="shared" si="224"/>
        <v>$H$7250</v>
      </c>
      <c r="D7223" s="9" t="str">
        <f t="shared" si="225"/>
        <v>H7250</v>
      </c>
      <c r="F7223">
        <v>144640</v>
      </c>
      <c r="G7223" s="1" t="str">
        <f>_xll.BDS("SPX Index","CHAIN_TICKERS", "CHAIN_STRIKE_PX_OVRD",F7223, "CHAIN_PUT_CALL_TYPE_OVRD=P", "CHAIN_PERIODICITY_OVRD=M")</f>
        <v>SPX US 11/20/15 P2700</v>
      </c>
    </row>
    <row r="7224" spans="1:7" x14ac:dyDescent="0.25">
      <c r="A7224">
        <v>0</v>
      </c>
      <c r="B7224" s="9">
        <v>2.1917808219178082E-7</v>
      </c>
      <c r="C7224" s="9" t="str">
        <f t="shared" si="224"/>
        <v>$H$7251</v>
      </c>
      <c r="D7224" s="9" t="str">
        <f t="shared" si="225"/>
        <v>H7251</v>
      </c>
      <c r="F7224">
        <v>144660</v>
      </c>
      <c r="G7224" s="1" t="str">
        <f>_xll.BDS("SPX Index","CHAIN_TICKERS", "CHAIN_STRIKE_PX_OVRD",F7224, "CHAIN_PUT_CALL_TYPE_OVRD=P", "CHAIN_PERIODICITY_OVRD=M")</f>
        <v>SPX US 11/20/15 P2700</v>
      </c>
    </row>
    <row r="7225" spans="1:7" x14ac:dyDescent="0.25">
      <c r="A7225">
        <v>0</v>
      </c>
      <c r="B7225" s="9">
        <v>2.1917808219178082E-7</v>
      </c>
      <c r="C7225" s="9" t="str">
        <f t="shared" si="224"/>
        <v>$H$7252</v>
      </c>
      <c r="D7225" s="9" t="str">
        <f t="shared" si="225"/>
        <v>H7252</v>
      </c>
      <c r="F7225">
        <v>144680</v>
      </c>
      <c r="G7225" s="1" t="str">
        <f>_xll.BDS("SPX Index","CHAIN_TICKERS", "CHAIN_STRIKE_PX_OVRD",F7225, "CHAIN_PUT_CALL_TYPE_OVRD=P", "CHAIN_PERIODICITY_OVRD=M")</f>
        <v>SPX US 11/20/15 P2700</v>
      </c>
    </row>
    <row r="7226" spans="1:7" x14ac:dyDescent="0.25">
      <c r="A7226">
        <v>0</v>
      </c>
      <c r="B7226" s="9">
        <v>3.5616438356164383E-7</v>
      </c>
      <c r="C7226" s="9" t="str">
        <f t="shared" si="224"/>
        <v>$H$7253</v>
      </c>
      <c r="D7226" s="9" t="str">
        <f t="shared" si="225"/>
        <v>H7253</v>
      </c>
      <c r="F7226">
        <v>144700</v>
      </c>
      <c r="G7226" s="1" t="str">
        <f>_xll.BDS("SPX Index","CHAIN_TICKERS", "CHAIN_STRIKE_PX_OVRD",F7226, "CHAIN_PUT_CALL_TYPE_OVRD=P", "CHAIN_PERIODICITY_OVRD=M")</f>
        <v>SPX US 11/20/15 P2700</v>
      </c>
    </row>
    <row r="7227" spans="1:7" x14ac:dyDescent="0.25">
      <c r="A7227">
        <v>0</v>
      </c>
      <c r="B7227" s="9">
        <v>2.1917808219178082E-7</v>
      </c>
      <c r="C7227" s="9" t="str">
        <f t="shared" si="224"/>
        <v>$H$7254</v>
      </c>
      <c r="D7227" s="9" t="str">
        <f t="shared" si="225"/>
        <v>H7254</v>
      </c>
      <c r="F7227">
        <v>144720</v>
      </c>
      <c r="G7227" s="1" t="str">
        <f>_xll.BDS("SPX Index","CHAIN_TICKERS", "CHAIN_STRIKE_PX_OVRD",F7227, "CHAIN_PUT_CALL_TYPE_OVRD=P", "CHAIN_PERIODICITY_OVRD=M")</f>
        <v>SPX US 11/20/15 P2700</v>
      </c>
    </row>
    <row r="7228" spans="1:7" x14ac:dyDescent="0.25">
      <c r="A7228">
        <v>0</v>
      </c>
      <c r="B7228" s="9">
        <v>2.7397260273972602E-7</v>
      </c>
      <c r="C7228" s="9" t="str">
        <f t="shared" si="224"/>
        <v>$H$7255</v>
      </c>
      <c r="D7228" s="9" t="str">
        <f t="shared" si="225"/>
        <v>H7255</v>
      </c>
      <c r="F7228">
        <v>144740</v>
      </c>
      <c r="G7228" s="1" t="str">
        <f>_xll.BDS("SPX Index","CHAIN_TICKERS", "CHAIN_STRIKE_PX_OVRD",F7228, "CHAIN_PUT_CALL_TYPE_OVRD=P", "CHAIN_PERIODICITY_OVRD=M")</f>
        <v>SPX US 11/20/15 P2700</v>
      </c>
    </row>
    <row r="7229" spans="1:7" x14ac:dyDescent="0.25">
      <c r="A7229">
        <v>0</v>
      </c>
      <c r="B7229" s="9">
        <v>4.9315068493150684E-7</v>
      </c>
      <c r="C7229" s="9" t="str">
        <f t="shared" si="224"/>
        <v>$H$7256</v>
      </c>
      <c r="D7229" s="9" t="str">
        <f t="shared" si="225"/>
        <v>H7256</v>
      </c>
      <c r="F7229">
        <v>144760</v>
      </c>
      <c r="G7229" s="1" t="str">
        <f>_xll.BDS("SPX Index","CHAIN_TICKERS", "CHAIN_STRIKE_PX_OVRD",F7229, "CHAIN_PUT_CALL_TYPE_OVRD=P", "CHAIN_PERIODICITY_OVRD=M")</f>
        <v>SPX US 11/20/15 P2700</v>
      </c>
    </row>
    <row r="7230" spans="1:7" x14ac:dyDescent="0.25">
      <c r="A7230">
        <v>3</v>
      </c>
      <c r="B7230" s="9">
        <v>4.9315068493150684E-7</v>
      </c>
      <c r="C7230" s="9" t="str">
        <f t="shared" si="224"/>
        <v>$H$7257</v>
      </c>
      <c r="D7230" s="9" t="str">
        <f t="shared" si="225"/>
        <v>H7257</v>
      </c>
      <c r="F7230">
        <v>144780</v>
      </c>
      <c r="G7230" s="1" t="str">
        <f>_xll.BDS("SPX Index","CHAIN_TICKERS", "CHAIN_STRIKE_PX_OVRD",F7230, "CHAIN_PUT_CALL_TYPE_OVRD=P", "CHAIN_PERIODICITY_OVRD=M")</f>
        <v>SPX US 11/20/15 P2700</v>
      </c>
    </row>
    <row r="7231" spans="1:7" x14ac:dyDescent="0.25">
      <c r="A7231">
        <v>0</v>
      </c>
      <c r="B7231" s="9">
        <v>4.9315068493150684E-7</v>
      </c>
      <c r="C7231" s="9" t="str">
        <f t="shared" si="224"/>
        <v>$H$7258</v>
      </c>
      <c r="D7231" s="9" t="str">
        <f t="shared" si="225"/>
        <v>H7258</v>
      </c>
      <c r="F7231">
        <v>144800</v>
      </c>
      <c r="G7231" s="1" t="str">
        <f>_xll.BDS("SPX Index","CHAIN_TICKERS", "CHAIN_STRIKE_PX_OVRD",F7231, "CHAIN_PUT_CALL_TYPE_OVRD=P", "CHAIN_PERIODICITY_OVRD=M")</f>
        <v>SPX US 11/20/15 P2700</v>
      </c>
    </row>
    <row r="7232" spans="1:7" x14ac:dyDescent="0.25">
      <c r="A7232">
        <v>0</v>
      </c>
      <c r="B7232" s="9">
        <v>4.9315068493150684E-7</v>
      </c>
      <c r="C7232" s="9" t="str">
        <f t="shared" si="224"/>
        <v>$H$7259</v>
      </c>
      <c r="D7232" s="9" t="str">
        <f t="shared" si="225"/>
        <v>H7259</v>
      </c>
      <c r="F7232">
        <v>144820</v>
      </c>
      <c r="G7232" s="1" t="str">
        <f>_xll.BDS("SPX Index","CHAIN_TICKERS", "CHAIN_STRIKE_PX_OVRD",F7232, "CHAIN_PUT_CALL_TYPE_OVRD=P", "CHAIN_PERIODICITY_OVRD=M")</f>
        <v>SPX US 11/20/15 P2700</v>
      </c>
    </row>
    <row r="7233" spans="1:7" x14ac:dyDescent="0.25">
      <c r="A7233">
        <v>0</v>
      </c>
      <c r="B7233" s="9">
        <v>4.9315068493150684E-7</v>
      </c>
      <c r="C7233" s="9" t="str">
        <f t="shared" si="224"/>
        <v>$H$7260</v>
      </c>
      <c r="D7233" s="9" t="str">
        <f t="shared" si="225"/>
        <v>H7260</v>
      </c>
      <c r="F7233">
        <v>144840</v>
      </c>
      <c r="G7233" s="1" t="str">
        <f>_xll.BDS("SPX Index","CHAIN_TICKERS", "CHAIN_STRIKE_PX_OVRD",F7233, "CHAIN_PUT_CALL_TYPE_OVRD=P", "CHAIN_PERIODICITY_OVRD=M")</f>
        <v>SPX US 11/20/15 P2700</v>
      </c>
    </row>
    <row r="7234" spans="1:7" x14ac:dyDescent="0.25">
      <c r="A7234">
        <v>0</v>
      </c>
      <c r="B7234" s="9">
        <v>4.9315068493150684E-7</v>
      </c>
      <c r="C7234" s="9" t="str">
        <f t="shared" si="224"/>
        <v>$H$7261</v>
      </c>
      <c r="D7234" s="9" t="str">
        <f t="shared" si="225"/>
        <v>H7261</v>
      </c>
      <c r="F7234">
        <v>144860</v>
      </c>
      <c r="G7234" s="1" t="str">
        <f>_xll.BDS("SPX Index","CHAIN_TICKERS", "CHAIN_STRIKE_PX_OVRD",F7234, "CHAIN_PUT_CALL_TYPE_OVRD=P", "CHAIN_PERIODICITY_OVRD=M")</f>
        <v>SPX US 11/20/15 P2700</v>
      </c>
    </row>
    <row r="7235" spans="1:7" x14ac:dyDescent="0.25">
      <c r="A7235">
        <v>0</v>
      </c>
      <c r="B7235" s="9">
        <v>4.9315068493150684E-7</v>
      </c>
      <c r="C7235" s="9" t="str">
        <f t="shared" si="224"/>
        <v>$H$7262</v>
      </c>
      <c r="D7235" s="9" t="str">
        <f t="shared" si="225"/>
        <v>H7262</v>
      </c>
      <c r="F7235">
        <v>144880</v>
      </c>
      <c r="G7235" s="1" t="str">
        <f>_xll.BDS("SPX Index","CHAIN_TICKERS", "CHAIN_STRIKE_PX_OVRD",F7235, "CHAIN_PUT_CALL_TYPE_OVRD=P", "CHAIN_PERIODICITY_OVRD=M")</f>
        <v>SPX US 11/20/15 P2700</v>
      </c>
    </row>
    <row r="7236" spans="1:7" x14ac:dyDescent="0.25">
      <c r="A7236">
        <v>0</v>
      </c>
      <c r="B7236" s="9">
        <v>3.5616438356164383E-7</v>
      </c>
      <c r="C7236" s="9" t="str">
        <f t="shared" ref="C7236:C7299" si="226">ADDRESS(ROW(B7236)+MATCH(1,B7236:B7262),8)</f>
        <v>$H$7263</v>
      </c>
      <c r="D7236" s="9" t="str">
        <f t="shared" ref="D7236:D7299" si="227">"H"&amp;(ROW(B7236)+MATCH(1,B7236:B7262))</f>
        <v>H7263</v>
      </c>
      <c r="F7236">
        <v>144900</v>
      </c>
      <c r="G7236" s="1" t="str">
        <f>_xll.BDS("SPX Index","CHAIN_TICKERS", "CHAIN_STRIKE_PX_OVRD",F7236, "CHAIN_PUT_CALL_TYPE_OVRD=P", "CHAIN_PERIODICITY_OVRD=M")</f>
        <v>SPX US 11/20/15 P2700</v>
      </c>
    </row>
    <row r="7237" spans="1:7" x14ac:dyDescent="0.25">
      <c r="A7237">
        <v>0</v>
      </c>
      <c r="B7237" s="9">
        <v>3.5616438356164383E-7</v>
      </c>
      <c r="C7237" s="9" t="str">
        <f t="shared" si="226"/>
        <v>$H$7264</v>
      </c>
      <c r="D7237" s="9" t="str">
        <f t="shared" si="227"/>
        <v>H7264</v>
      </c>
      <c r="F7237">
        <v>144920</v>
      </c>
      <c r="G7237" s="1" t="str">
        <f>_xll.BDS("SPX Index","CHAIN_TICKERS", "CHAIN_STRIKE_PX_OVRD",F7237, "CHAIN_PUT_CALL_TYPE_OVRD=P", "CHAIN_PERIODICITY_OVRD=M")</f>
        <v>SPX US 11/20/15 P2700</v>
      </c>
    </row>
    <row r="7238" spans="1:7" x14ac:dyDescent="0.25">
      <c r="A7238">
        <v>0</v>
      </c>
      <c r="B7238" s="9">
        <v>3.5616438356164383E-7</v>
      </c>
      <c r="C7238" s="9" t="str">
        <f t="shared" si="226"/>
        <v>$H$7265</v>
      </c>
      <c r="D7238" s="9" t="str">
        <f t="shared" si="227"/>
        <v>H7265</v>
      </c>
      <c r="F7238">
        <v>144940</v>
      </c>
      <c r="G7238" s="1" t="str">
        <f>_xll.BDS("SPX Index","CHAIN_TICKERS", "CHAIN_STRIKE_PX_OVRD",F7238, "CHAIN_PUT_CALL_TYPE_OVRD=P", "CHAIN_PERIODICITY_OVRD=M")</f>
        <v>SPX US 11/20/15 P2700</v>
      </c>
    </row>
    <row r="7239" spans="1:7" x14ac:dyDescent="0.25">
      <c r="A7239">
        <v>0</v>
      </c>
      <c r="B7239" s="9">
        <v>2.7397260273972602E-7</v>
      </c>
      <c r="C7239" s="9" t="str">
        <f t="shared" si="226"/>
        <v>$H$7266</v>
      </c>
      <c r="D7239" s="9" t="str">
        <f t="shared" si="227"/>
        <v>H7266</v>
      </c>
      <c r="F7239">
        <v>144960</v>
      </c>
      <c r="G7239" s="1" t="str">
        <f>_xll.BDS("SPX Index","CHAIN_TICKERS", "CHAIN_STRIKE_PX_OVRD",F7239, "CHAIN_PUT_CALL_TYPE_OVRD=P", "CHAIN_PERIODICITY_OVRD=M")</f>
        <v>SPX US 11/20/15 P2700</v>
      </c>
    </row>
    <row r="7240" spans="1:7" x14ac:dyDescent="0.25">
      <c r="A7240">
        <v>0</v>
      </c>
      <c r="B7240" s="9">
        <v>2.1917808219178082E-7</v>
      </c>
      <c r="C7240" s="9" t="str">
        <f t="shared" si="226"/>
        <v>$H$7267</v>
      </c>
      <c r="D7240" s="9" t="str">
        <f t="shared" si="227"/>
        <v>H7267</v>
      </c>
      <c r="F7240">
        <v>144980</v>
      </c>
      <c r="G7240" s="1" t="str">
        <f>_xll.BDS("SPX Index","CHAIN_TICKERS", "CHAIN_STRIKE_PX_OVRD",F7240, "CHAIN_PUT_CALL_TYPE_OVRD=P", "CHAIN_PERIODICITY_OVRD=M")</f>
        <v>SPX US 11/20/15 P2700</v>
      </c>
    </row>
    <row r="7241" spans="1:7" x14ac:dyDescent="0.25">
      <c r="A7241">
        <v>0</v>
      </c>
      <c r="B7241" s="9">
        <v>2.1917808219178082E-7</v>
      </c>
      <c r="C7241" s="9" t="str">
        <f t="shared" si="226"/>
        <v>$H$7268</v>
      </c>
      <c r="D7241" s="9" t="str">
        <f t="shared" si="227"/>
        <v>H7268</v>
      </c>
      <c r="F7241">
        <v>145000</v>
      </c>
      <c r="G7241" s="1" t="str">
        <f>_xll.BDS("SPX Index","CHAIN_TICKERS", "CHAIN_STRIKE_PX_OVRD",F7241, "CHAIN_PUT_CALL_TYPE_OVRD=P", "CHAIN_PERIODICITY_OVRD=M")</f>
        <v>SPX US 11/20/15 P2700</v>
      </c>
    </row>
    <row r="7242" spans="1:7" x14ac:dyDescent="0.25">
      <c r="A7242">
        <v>0</v>
      </c>
      <c r="B7242" s="9">
        <v>2.1917808219178082E-7</v>
      </c>
      <c r="C7242" s="9" t="str">
        <f t="shared" si="226"/>
        <v>$H$7269</v>
      </c>
      <c r="D7242" s="9" t="str">
        <f t="shared" si="227"/>
        <v>H7269</v>
      </c>
      <c r="F7242">
        <v>145020</v>
      </c>
      <c r="G7242" s="1" t="str">
        <f>_xll.BDS("SPX Index","CHAIN_TICKERS", "CHAIN_STRIKE_PX_OVRD",F7242, "CHAIN_PUT_CALL_TYPE_OVRD=P", "CHAIN_PERIODICITY_OVRD=M")</f>
        <v>SPX US 11/20/15 P2700</v>
      </c>
    </row>
    <row r="7243" spans="1:7" x14ac:dyDescent="0.25">
      <c r="A7243">
        <v>0</v>
      </c>
      <c r="B7243" s="9">
        <v>3.5616438356164383E-7</v>
      </c>
      <c r="C7243" s="9" t="str">
        <f t="shared" si="226"/>
        <v>$H$7270</v>
      </c>
      <c r="D7243" s="9" t="str">
        <f t="shared" si="227"/>
        <v>H7270</v>
      </c>
      <c r="F7243">
        <v>145040</v>
      </c>
      <c r="G7243" s="1" t="str">
        <f>_xll.BDS("SPX Index","CHAIN_TICKERS", "CHAIN_STRIKE_PX_OVRD",F7243, "CHAIN_PUT_CALL_TYPE_OVRD=P", "CHAIN_PERIODICITY_OVRD=M")</f>
        <v>SPX US 11/20/15 P2700</v>
      </c>
    </row>
    <row r="7244" spans="1:7" x14ac:dyDescent="0.25">
      <c r="A7244">
        <v>0</v>
      </c>
      <c r="B7244" s="9">
        <v>4.9315068493150684E-7</v>
      </c>
      <c r="C7244" s="9" t="str">
        <f t="shared" si="226"/>
        <v>$H$7271</v>
      </c>
      <c r="D7244" s="9" t="str">
        <f t="shared" si="227"/>
        <v>H7271</v>
      </c>
      <c r="F7244">
        <v>145060</v>
      </c>
      <c r="G7244" s="1" t="str">
        <f>_xll.BDS("SPX Index","CHAIN_TICKERS", "CHAIN_STRIKE_PX_OVRD",F7244, "CHAIN_PUT_CALL_TYPE_OVRD=P", "CHAIN_PERIODICITY_OVRD=M")</f>
        <v>SPX US 11/20/15 P2700</v>
      </c>
    </row>
    <row r="7245" spans="1:7" x14ac:dyDescent="0.25">
      <c r="A7245">
        <v>0</v>
      </c>
      <c r="B7245" s="9">
        <v>6.301369863013699E-7</v>
      </c>
      <c r="C7245" s="9" t="str">
        <f t="shared" si="226"/>
        <v>$H$7272</v>
      </c>
      <c r="D7245" s="9" t="str">
        <f t="shared" si="227"/>
        <v>H7272</v>
      </c>
      <c r="F7245">
        <v>145080</v>
      </c>
      <c r="G7245" s="1" t="str">
        <f>_xll.BDS("SPX Index","CHAIN_TICKERS", "CHAIN_STRIKE_PX_OVRD",F7245, "CHAIN_PUT_CALL_TYPE_OVRD=P", "CHAIN_PERIODICITY_OVRD=M")</f>
        <v>SPX US 11/20/15 P2700</v>
      </c>
    </row>
    <row r="7246" spans="1:7" x14ac:dyDescent="0.25">
      <c r="A7246">
        <v>0</v>
      </c>
      <c r="B7246" s="9">
        <v>6.301369863013699E-7</v>
      </c>
      <c r="C7246" s="9" t="str">
        <f t="shared" si="226"/>
        <v>$H$7273</v>
      </c>
      <c r="D7246" s="9" t="str">
        <f t="shared" si="227"/>
        <v>H7273</v>
      </c>
      <c r="F7246">
        <v>145100</v>
      </c>
      <c r="G7246" s="1" t="str">
        <f>_xll.BDS("SPX Index","CHAIN_TICKERS", "CHAIN_STRIKE_PX_OVRD",F7246, "CHAIN_PUT_CALL_TYPE_OVRD=P", "CHAIN_PERIODICITY_OVRD=M")</f>
        <v>SPX US 11/20/15 P2700</v>
      </c>
    </row>
    <row r="7247" spans="1:7" x14ac:dyDescent="0.25">
      <c r="A7247">
        <v>0</v>
      </c>
      <c r="B7247" s="9">
        <v>9.0410958904109593E-7</v>
      </c>
      <c r="C7247" s="9" t="str">
        <f t="shared" si="226"/>
        <v>$H$7274</v>
      </c>
      <c r="D7247" s="9" t="str">
        <f t="shared" si="227"/>
        <v>H7274</v>
      </c>
      <c r="F7247">
        <v>145120</v>
      </c>
      <c r="G7247" s="1" t="str">
        <f>_xll.BDS("SPX Index","CHAIN_TICKERS", "CHAIN_STRIKE_PX_OVRD",F7247, "CHAIN_PUT_CALL_TYPE_OVRD=P", "CHAIN_PERIODICITY_OVRD=M")</f>
        <v>SPX US 11/20/15 P2700</v>
      </c>
    </row>
    <row r="7248" spans="1:7" x14ac:dyDescent="0.25">
      <c r="A7248">
        <v>0</v>
      </c>
      <c r="B7248" s="9">
        <v>1.3150684931506849E-6</v>
      </c>
      <c r="C7248" s="9" t="str">
        <f t="shared" si="226"/>
        <v>$H$7275</v>
      </c>
      <c r="D7248" s="9" t="str">
        <f t="shared" si="227"/>
        <v>H7275</v>
      </c>
      <c r="F7248">
        <v>145140</v>
      </c>
      <c r="G7248" s="1" t="str">
        <f>_xll.BDS("SPX Index","CHAIN_TICKERS", "CHAIN_STRIKE_PX_OVRD",F7248, "CHAIN_PUT_CALL_TYPE_OVRD=P", "CHAIN_PERIODICITY_OVRD=M")</f>
        <v>SPX US 11/20/15 P2700</v>
      </c>
    </row>
    <row r="7249" spans="1:7" x14ac:dyDescent="0.25">
      <c r="A7249">
        <v>0</v>
      </c>
      <c r="B7249" s="9">
        <v>8.2191780821917807E-7</v>
      </c>
      <c r="C7249" s="9" t="str">
        <f t="shared" si="226"/>
        <v>$H$7276</v>
      </c>
      <c r="D7249" s="9" t="str">
        <f t="shared" si="227"/>
        <v>H7276</v>
      </c>
      <c r="F7249">
        <v>145160</v>
      </c>
      <c r="G7249" s="1" t="str">
        <f>_xll.BDS("SPX Index","CHAIN_TICKERS", "CHAIN_STRIKE_PX_OVRD",F7249, "CHAIN_PUT_CALL_TYPE_OVRD=P", "CHAIN_PERIODICITY_OVRD=M")</f>
        <v>SPX US 11/20/15 P2700</v>
      </c>
    </row>
    <row r="7250" spans="1:7" x14ac:dyDescent="0.25">
      <c r="A7250">
        <v>1</v>
      </c>
      <c r="B7250" s="9">
        <v>2.1917808219178082E-7</v>
      </c>
      <c r="C7250" s="9" t="str">
        <f t="shared" si="226"/>
        <v>$H$7277</v>
      </c>
      <c r="D7250" s="9" t="str">
        <f t="shared" si="227"/>
        <v>H7277</v>
      </c>
      <c r="F7250">
        <v>145180</v>
      </c>
      <c r="G7250" s="1" t="str">
        <f>_xll.BDS("SPX Index","CHAIN_TICKERS", "CHAIN_STRIKE_PX_OVRD",F7250, "CHAIN_PUT_CALL_TYPE_OVRD=P", "CHAIN_PERIODICITY_OVRD=M")</f>
        <v>SPX US 11/20/15 P2700</v>
      </c>
    </row>
    <row r="7251" spans="1:7" x14ac:dyDescent="0.25">
      <c r="A7251">
        <v>0</v>
      </c>
      <c r="B7251" s="9">
        <v>8.2191780821917807E-8</v>
      </c>
      <c r="C7251" s="9" t="str">
        <f t="shared" si="226"/>
        <v>$H$7278</v>
      </c>
      <c r="D7251" s="9" t="str">
        <f t="shared" si="227"/>
        <v>H7278</v>
      </c>
      <c r="F7251">
        <v>145200</v>
      </c>
      <c r="G7251" s="1" t="str">
        <f>_xll.BDS("SPX Index","CHAIN_TICKERS", "CHAIN_STRIKE_PX_OVRD",F7251, "CHAIN_PUT_CALL_TYPE_OVRD=P", "CHAIN_PERIODICITY_OVRD=M")</f>
        <v>SPX US 11/20/15 P2700</v>
      </c>
    </row>
    <row r="7252" spans="1:7" x14ac:dyDescent="0.25">
      <c r="A7252">
        <v>0</v>
      </c>
      <c r="B7252" s="9">
        <v>8.2191780821917807E-8</v>
      </c>
      <c r="C7252" s="9" t="str">
        <f t="shared" si="226"/>
        <v>$H$7279</v>
      </c>
      <c r="D7252" s="9" t="str">
        <f t="shared" si="227"/>
        <v>H7279</v>
      </c>
      <c r="F7252">
        <v>145220</v>
      </c>
      <c r="G7252" s="1" t="str">
        <f>_xll.BDS("SPX Index","CHAIN_TICKERS", "CHAIN_STRIKE_PX_OVRD",F7252, "CHAIN_PUT_CALL_TYPE_OVRD=P", "CHAIN_PERIODICITY_OVRD=M")</f>
        <v>SPX US 11/20/15 P2700</v>
      </c>
    </row>
    <row r="7253" spans="1:7" x14ac:dyDescent="0.25">
      <c r="A7253">
        <v>0</v>
      </c>
      <c r="B7253" s="9">
        <v>4.9315068493150684E-7</v>
      </c>
      <c r="C7253" s="9" t="str">
        <f t="shared" si="226"/>
        <v>$H$7280</v>
      </c>
      <c r="D7253" s="9" t="str">
        <f t="shared" si="227"/>
        <v>H7280</v>
      </c>
      <c r="F7253">
        <v>145240</v>
      </c>
      <c r="G7253" s="1" t="str">
        <f>_xll.BDS("SPX Index","CHAIN_TICKERS", "CHAIN_STRIKE_PX_OVRD",F7253, "CHAIN_PUT_CALL_TYPE_OVRD=P", "CHAIN_PERIODICITY_OVRD=M")</f>
        <v>SPX US 11/20/15 P2700</v>
      </c>
    </row>
    <row r="7254" spans="1:7" x14ac:dyDescent="0.25">
      <c r="A7254">
        <v>0</v>
      </c>
      <c r="B7254" s="9">
        <v>8.2191780821917807E-7</v>
      </c>
      <c r="C7254" s="9" t="str">
        <f t="shared" si="226"/>
        <v>$H$7281</v>
      </c>
      <c r="D7254" s="9" t="str">
        <f t="shared" si="227"/>
        <v>H7281</v>
      </c>
      <c r="F7254">
        <v>145260</v>
      </c>
      <c r="G7254" s="1" t="str">
        <f>_xll.BDS("SPX Index","CHAIN_TICKERS", "CHAIN_STRIKE_PX_OVRD",F7254, "CHAIN_PUT_CALL_TYPE_OVRD=P", "CHAIN_PERIODICITY_OVRD=M")</f>
        <v>SPX US 11/20/15 P2700</v>
      </c>
    </row>
    <row r="7255" spans="1:7" x14ac:dyDescent="0.25">
      <c r="A7255">
        <v>0</v>
      </c>
      <c r="B7255" s="9">
        <v>8.2191780821917807E-7</v>
      </c>
      <c r="C7255" s="9" t="str">
        <f t="shared" si="226"/>
        <v>$H$7282</v>
      </c>
      <c r="D7255" s="9" t="str">
        <f t="shared" si="227"/>
        <v>H7282</v>
      </c>
      <c r="F7255">
        <v>145280</v>
      </c>
      <c r="G7255" s="1" t="str">
        <f>_xll.BDS("SPX Index","CHAIN_TICKERS", "CHAIN_STRIKE_PX_OVRD",F7255, "CHAIN_PUT_CALL_TYPE_OVRD=P", "CHAIN_PERIODICITY_OVRD=M")</f>
        <v>SPX US 11/20/15 P2700</v>
      </c>
    </row>
    <row r="7256" spans="1:7" x14ac:dyDescent="0.25">
      <c r="A7256">
        <v>0</v>
      </c>
      <c r="B7256" s="9">
        <v>1.0410958904109588E-6</v>
      </c>
      <c r="C7256" s="9" t="str">
        <f t="shared" si="226"/>
        <v>$H$7283</v>
      </c>
      <c r="D7256" s="9" t="str">
        <f t="shared" si="227"/>
        <v>H7283</v>
      </c>
      <c r="F7256">
        <v>145300</v>
      </c>
      <c r="G7256" s="1" t="str">
        <f>_xll.BDS("SPX Index","CHAIN_TICKERS", "CHAIN_STRIKE_PX_OVRD",F7256, "CHAIN_PUT_CALL_TYPE_OVRD=P", "CHAIN_PERIODICITY_OVRD=M")</f>
        <v>SPX US 11/20/15 P2700</v>
      </c>
    </row>
    <row r="7257" spans="1:7" x14ac:dyDescent="0.25">
      <c r="A7257">
        <v>0</v>
      </c>
      <c r="B7257" s="9">
        <v>4.9315068493150684E-7</v>
      </c>
      <c r="C7257" s="9" t="str">
        <f t="shared" si="226"/>
        <v>$H$7284</v>
      </c>
      <c r="D7257" s="9" t="str">
        <f t="shared" si="227"/>
        <v>H7284</v>
      </c>
      <c r="F7257">
        <v>145320</v>
      </c>
      <c r="G7257" s="1" t="str">
        <f>_xll.BDS("SPX Index","CHAIN_TICKERS", "CHAIN_STRIKE_PX_OVRD",F7257, "CHAIN_PUT_CALL_TYPE_OVRD=P", "CHAIN_PERIODICITY_OVRD=M")</f>
        <v>SPX US 11/20/15 P2700</v>
      </c>
    </row>
    <row r="7258" spans="1:7" x14ac:dyDescent="0.25">
      <c r="A7258">
        <v>0</v>
      </c>
      <c r="B7258" s="9">
        <v>6.301369863013699E-7</v>
      </c>
      <c r="C7258" s="9" t="str">
        <f t="shared" si="226"/>
        <v>$H$7285</v>
      </c>
      <c r="D7258" s="9" t="str">
        <f t="shared" si="227"/>
        <v>H7285</v>
      </c>
      <c r="F7258">
        <v>145340</v>
      </c>
      <c r="G7258" s="1" t="str">
        <f>_xll.BDS("SPX Index","CHAIN_TICKERS", "CHAIN_STRIKE_PX_OVRD",F7258, "CHAIN_PUT_CALL_TYPE_OVRD=P", "CHAIN_PERIODICITY_OVRD=M")</f>
        <v>SPX US 11/20/15 P2700</v>
      </c>
    </row>
    <row r="7259" spans="1:7" x14ac:dyDescent="0.25">
      <c r="A7259">
        <v>0</v>
      </c>
      <c r="B7259" s="9">
        <v>4.9315068493150684E-7</v>
      </c>
      <c r="C7259" s="9" t="str">
        <f t="shared" si="226"/>
        <v>$H$7286</v>
      </c>
      <c r="D7259" s="9" t="str">
        <f t="shared" si="227"/>
        <v>H7286</v>
      </c>
      <c r="F7259">
        <v>145360</v>
      </c>
      <c r="G7259" s="1" t="str">
        <f>_xll.BDS("SPX Index","CHAIN_TICKERS", "CHAIN_STRIKE_PX_OVRD",F7259, "CHAIN_PUT_CALL_TYPE_OVRD=P", "CHAIN_PERIODICITY_OVRD=M")</f>
        <v>SPX US 11/20/15 P2700</v>
      </c>
    </row>
    <row r="7260" spans="1:7" x14ac:dyDescent="0.25">
      <c r="A7260">
        <v>0</v>
      </c>
      <c r="B7260" s="9">
        <v>4.1095890410958903E-7</v>
      </c>
      <c r="C7260" s="9" t="str">
        <f t="shared" si="226"/>
        <v>$H$7287</v>
      </c>
      <c r="D7260" s="9" t="str">
        <f t="shared" si="227"/>
        <v>H7287</v>
      </c>
      <c r="F7260">
        <v>145380</v>
      </c>
      <c r="G7260" s="1" t="str">
        <f>_xll.BDS("SPX Index","CHAIN_TICKERS", "CHAIN_STRIKE_PX_OVRD",F7260, "CHAIN_PUT_CALL_TYPE_OVRD=P", "CHAIN_PERIODICITY_OVRD=M")</f>
        <v>SPX US 11/20/15 P2700</v>
      </c>
    </row>
    <row r="7261" spans="1:7" x14ac:dyDescent="0.25">
      <c r="A7261">
        <v>0</v>
      </c>
      <c r="B7261" s="9">
        <v>2.1917808219178082E-7</v>
      </c>
      <c r="C7261" s="9" t="str">
        <f t="shared" si="226"/>
        <v>$H$7288</v>
      </c>
      <c r="D7261" s="9" t="str">
        <f t="shared" si="227"/>
        <v>H7288</v>
      </c>
      <c r="F7261">
        <v>145400</v>
      </c>
      <c r="G7261" s="1" t="str">
        <f>_xll.BDS("SPX Index","CHAIN_TICKERS", "CHAIN_STRIKE_PX_OVRD",F7261, "CHAIN_PUT_CALL_TYPE_OVRD=P", "CHAIN_PERIODICITY_OVRD=M")</f>
        <v>SPX US 11/20/15 P2700</v>
      </c>
    </row>
    <row r="7262" spans="1:7" x14ac:dyDescent="0.25">
      <c r="A7262">
        <v>0</v>
      </c>
      <c r="B7262" s="9">
        <v>4.9315068493150684E-7</v>
      </c>
      <c r="C7262" s="9" t="str">
        <f t="shared" si="226"/>
        <v>$H$7289</v>
      </c>
      <c r="D7262" s="9" t="str">
        <f t="shared" si="227"/>
        <v>H7289</v>
      </c>
      <c r="F7262">
        <v>145420</v>
      </c>
      <c r="G7262" s="1" t="str">
        <f>_xll.BDS("SPX Index","CHAIN_TICKERS", "CHAIN_STRIKE_PX_OVRD",F7262, "CHAIN_PUT_CALL_TYPE_OVRD=P", "CHAIN_PERIODICITY_OVRD=M")</f>
        <v>SPX US 11/20/15 P2700</v>
      </c>
    </row>
    <row r="7263" spans="1:7" x14ac:dyDescent="0.25">
      <c r="A7263">
        <v>0</v>
      </c>
      <c r="B7263" s="9">
        <v>6.8493150684931511E-7</v>
      </c>
      <c r="C7263" s="9" t="str">
        <f t="shared" si="226"/>
        <v>$H$7290</v>
      </c>
      <c r="D7263" s="9" t="str">
        <f t="shared" si="227"/>
        <v>H7290</v>
      </c>
      <c r="F7263">
        <v>145440</v>
      </c>
      <c r="G7263" s="1" t="str">
        <f>_xll.BDS("SPX Index","CHAIN_TICKERS", "CHAIN_STRIKE_PX_OVRD",F7263, "CHAIN_PUT_CALL_TYPE_OVRD=P", "CHAIN_PERIODICITY_OVRD=M")</f>
        <v>SPX US 11/20/15 P2700</v>
      </c>
    </row>
    <row r="7264" spans="1:7" x14ac:dyDescent="0.25">
      <c r="A7264">
        <v>0</v>
      </c>
      <c r="B7264" s="9">
        <v>6.301369863013699E-7</v>
      </c>
      <c r="C7264" s="9" t="str">
        <f t="shared" si="226"/>
        <v>$H$7291</v>
      </c>
      <c r="D7264" s="9" t="str">
        <f t="shared" si="227"/>
        <v>H7291</v>
      </c>
      <c r="F7264">
        <v>145460</v>
      </c>
      <c r="G7264" s="1" t="str">
        <f>_xll.BDS("SPX Index","CHAIN_TICKERS", "CHAIN_STRIKE_PX_OVRD",F7264, "CHAIN_PUT_CALL_TYPE_OVRD=P", "CHAIN_PERIODICITY_OVRD=M")</f>
        <v>SPX US 11/20/15 P2700</v>
      </c>
    </row>
    <row r="7265" spans="1:7" x14ac:dyDescent="0.25">
      <c r="A7265">
        <v>0</v>
      </c>
      <c r="B7265" s="9">
        <v>4.9315068493150684E-7</v>
      </c>
      <c r="C7265" s="9" t="str">
        <f t="shared" si="226"/>
        <v>$H$7292</v>
      </c>
      <c r="D7265" s="9" t="str">
        <f t="shared" si="227"/>
        <v>H7292</v>
      </c>
      <c r="F7265">
        <v>145480</v>
      </c>
      <c r="G7265" s="1" t="str">
        <f>_xll.BDS("SPX Index","CHAIN_TICKERS", "CHAIN_STRIKE_PX_OVRD",F7265, "CHAIN_PUT_CALL_TYPE_OVRD=P", "CHAIN_PERIODICITY_OVRD=M")</f>
        <v>SPX US 11/20/15 P2700</v>
      </c>
    </row>
    <row r="7266" spans="1:7" x14ac:dyDescent="0.25">
      <c r="A7266">
        <v>0</v>
      </c>
      <c r="B7266" s="9">
        <v>3.5616438356164383E-7</v>
      </c>
      <c r="C7266" s="9" t="str">
        <f t="shared" si="226"/>
        <v>$H$7293</v>
      </c>
      <c r="D7266" s="9" t="str">
        <f t="shared" si="227"/>
        <v>H7293</v>
      </c>
      <c r="F7266">
        <v>145500</v>
      </c>
      <c r="G7266" s="1" t="str">
        <f>_xll.BDS("SPX Index","CHAIN_TICKERS", "CHAIN_STRIKE_PX_OVRD",F7266, "CHAIN_PUT_CALL_TYPE_OVRD=P", "CHAIN_PERIODICITY_OVRD=M")</f>
        <v>SPX US 11/20/15 P2700</v>
      </c>
    </row>
    <row r="7267" spans="1:7" x14ac:dyDescent="0.25">
      <c r="A7267">
        <v>0</v>
      </c>
      <c r="B7267" s="9">
        <v>4.9315068493150684E-7</v>
      </c>
      <c r="C7267" s="9" t="str">
        <f t="shared" si="226"/>
        <v>$H$7294</v>
      </c>
      <c r="D7267" s="9" t="str">
        <f t="shared" si="227"/>
        <v>H7294</v>
      </c>
      <c r="F7267">
        <v>145520</v>
      </c>
      <c r="G7267" s="1" t="str">
        <f>_xll.BDS("SPX Index","CHAIN_TICKERS", "CHAIN_STRIKE_PX_OVRD",F7267, "CHAIN_PUT_CALL_TYPE_OVRD=P", "CHAIN_PERIODICITY_OVRD=M")</f>
        <v>SPX US 11/20/15 P2700</v>
      </c>
    </row>
    <row r="7268" spans="1:7" x14ac:dyDescent="0.25">
      <c r="A7268">
        <v>0</v>
      </c>
      <c r="B7268" s="9">
        <v>3.5616438356164383E-7</v>
      </c>
      <c r="C7268" s="9" t="str">
        <f t="shared" si="226"/>
        <v>$H$7295</v>
      </c>
      <c r="D7268" s="9" t="str">
        <f t="shared" si="227"/>
        <v>H7295</v>
      </c>
      <c r="F7268">
        <v>145540</v>
      </c>
      <c r="G7268" s="1" t="str">
        <f>_xll.BDS("SPX Index","CHAIN_TICKERS", "CHAIN_STRIKE_PX_OVRD",F7268, "CHAIN_PUT_CALL_TYPE_OVRD=P", "CHAIN_PERIODICITY_OVRD=M")</f>
        <v>SPX US 11/20/15 P2700</v>
      </c>
    </row>
    <row r="7269" spans="1:7" x14ac:dyDescent="0.25">
      <c r="A7269">
        <v>1</v>
      </c>
      <c r="B7269" s="9">
        <v>4.9315068493150684E-7</v>
      </c>
      <c r="C7269" s="9" t="str">
        <f t="shared" si="226"/>
        <v>$H$7296</v>
      </c>
      <c r="D7269" s="9" t="str">
        <f t="shared" si="227"/>
        <v>H7296</v>
      </c>
      <c r="F7269">
        <v>145560</v>
      </c>
      <c r="G7269" s="1" t="str">
        <f>_xll.BDS("SPX Index","CHAIN_TICKERS", "CHAIN_STRIKE_PX_OVRD",F7269, "CHAIN_PUT_CALL_TYPE_OVRD=P", "CHAIN_PERIODICITY_OVRD=M")</f>
        <v>SPX US 11/20/15 P2700</v>
      </c>
    </row>
    <row r="7270" spans="1:7" x14ac:dyDescent="0.25">
      <c r="A7270">
        <v>0</v>
      </c>
      <c r="B7270" s="9">
        <v>4.9315068493150684E-7</v>
      </c>
      <c r="C7270" s="9" t="str">
        <f t="shared" si="226"/>
        <v>$H$7297</v>
      </c>
      <c r="D7270" s="9" t="str">
        <f t="shared" si="227"/>
        <v>H7297</v>
      </c>
      <c r="F7270">
        <v>145580</v>
      </c>
      <c r="G7270" s="1" t="str">
        <f>_xll.BDS("SPX Index","CHAIN_TICKERS", "CHAIN_STRIKE_PX_OVRD",F7270, "CHAIN_PUT_CALL_TYPE_OVRD=P", "CHAIN_PERIODICITY_OVRD=M")</f>
        <v>SPX US 11/20/15 P2700</v>
      </c>
    </row>
    <row r="7271" spans="1:7" x14ac:dyDescent="0.25">
      <c r="A7271">
        <v>0</v>
      </c>
      <c r="B7271" s="9">
        <v>3.5616438356164383E-7</v>
      </c>
      <c r="C7271" s="9" t="str">
        <f t="shared" si="226"/>
        <v>$H$7298</v>
      </c>
      <c r="D7271" s="9" t="str">
        <f t="shared" si="227"/>
        <v>H7298</v>
      </c>
      <c r="F7271">
        <v>145600</v>
      </c>
      <c r="G7271" s="1" t="str">
        <f>_xll.BDS("SPX Index","CHAIN_TICKERS", "CHAIN_STRIKE_PX_OVRD",F7271, "CHAIN_PUT_CALL_TYPE_OVRD=P", "CHAIN_PERIODICITY_OVRD=M")</f>
        <v>SPX US 11/20/15 P2700</v>
      </c>
    </row>
    <row r="7272" spans="1:7" x14ac:dyDescent="0.25">
      <c r="A7272">
        <v>0</v>
      </c>
      <c r="B7272" s="9">
        <v>6.301369863013699E-7</v>
      </c>
      <c r="C7272" s="9" t="str">
        <f t="shared" si="226"/>
        <v>$H$7299</v>
      </c>
      <c r="D7272" s="9" t="str">
        <f t="shared" si="227"/>
        <v>H7299</v>
      </c>
      <c r="F7272">
        <v>145620</v>
      </c>
      <c r="G7272" s="1" t="str">
        <f>_xll.BDS("SPX Index","CHAIN_TICKERS", "CHAIN_STRIKE_PX_OVRD",F7272, "CHAIN_PUT_CALL_TYPE_OVRD=P", "CHAIN_PERIODICITY_OVRD=M")</f>
        <v>SPX US 11/20/15 P2700</v>
      </c>
    </row>
    <row r="7273" spans="1:7" x14ac:dyDescent="0.25">
      <c r="A7273">
        <v>0</v>
      </c>
      <c r="B7273" s="9">
        <v>6.301369863013699E-7</v>
      </c>
      <c r="C7273" s="9" t="str">
        <f t="shared" si="226"/>
        <v>$H$7300</v>
      </c>
      <c r="D7273" s="9" t="str">
        <f t="shared" si="227"/>
        <v>H7300</v>
      </c>
      <c r="F7273">
        <v>145640</v>
      </c>
      <c r="G7273" s="1" t="str">
        <f>_xll.BDS("SPX Index","CHAIN_TICKERS", "CHAIN_STRIKE_PX_OVRD",F7273, "CHAIN_PUT_CALL_TYPE_OVRD=P", "CHAIN_PERIODICITY_OVRD=M")</f>
        <v>SPX US 11/20/15 P2700</v>
      </c>
    </row>
    <row r="7274" spans="1:7" x14ac:dyDescent="0.25">
      <c r="A7274">
        <v>0</v>
      </c>
      <c r="B7274" s="9">
        <v>6.301369863013699E-7</v>
      </c>
      <c r="C7274" s="9" t="str">
        <f t="shared" si="226"/>
        <v>$H$7301</v>
      </c>
      <c r="D7274" s="9" t="str">
        <f t="shared" si="227"/>
        <v>H7301</v>
      </c>
      <c r="F7274">
        <v>145660</v>
      </c>
      <c r="G7274" s="1" t="str">
        <f>_xll.BDS("SPX Index","CHAIN_TICKERS", "CHAIN_STRIKE_PX_OVRD",F7274, "CHAIN_PUT_CALL_TYPE_OVRD=P", "CHAIN_PERIODICITY_OVRD=M")</f>
        <v>SPX US 11/20/15 P2700</v>
      </c>
    </row>
    <row r="7275" spans="1:7" x14ac:dyDescent="0.25">
      <c r="A7275">
        <v>0</v>
      </c>
      <c r="B7275" s="9">
        <v>5.4794520547945204E-7</v>
      </c>
      <c r="C7275" s="9" t="str">
        <f t="shared" si="226"/>
        <v>$H$7302</v>
      </c>
      <c r="D7275" s="9" t="str">
        <f t="shared" si="227"/>
        <v>H7302</v>
      </c>
      <c r="F7275">
        <v>145680</v>
      </c>
      <c r="G7275" s="1" t="str">
        <f>_xll.BDS("SPX Index","CHAIN_TICKERS", "CHAIN_STRIKE_PX_OVRD",F7275, "CHAIN_PUT_CALL_TYPE_OVRD=P", "CHAIN_PERIODICITY_OVRD=M")</f>
        <v>SPX US 11/20/15 P2700</v>
      </c>
    </row>
    <row r="7276" spans="1:7" x14ac:dyDescent="0.25">
      <c r="A7276">
        <v>0</v>
      </c>
      <c r="B7276" s="9">
        <v>3.5616438356164383E-7</v>
      </c>
      <c r="C7276" s="9" t="str">
        <f t="shared" si="226"/>
        <v>$H$7303</v>
      </c>
      <c r="D7276" s="9" t="str">
        <f t="shared" si="227"/>
        <v>H7303</v>
      </c>
      <c r="F7276">
        <v>145700</v>
      </c>
      <c r="G7276" s="1" t="str">
        <f>_xll.BDS("SPX Index","CHAIN_TICKERS", "CHAIN_STRIKE_PX_OVRD",F7276, "CHAIN_PUT_CALL_TYPE_OVRD=P", "CHAIN_PERIODICITY_OVRD=M")</f>
        <v>SPX US 11/20/15 P2700</v>
      </c>
    </row>
    <row r="7277" spans="1:7" x14ac:dyDescent="0.25">
      <c r="A7277">
        <v>0</v>
      </c>
      <c r="B7277" s="9">
        <v>3.5616438356164383E-7</v>
      </c>
      <c r="C7277" s="9" t="str">
        <f t="shared" si="226"/>
        <v>$H$7304</v>
      </c>
      <c r="D7277" s="9" t="str">
        <f t="shared" si="227"/>
        <v>H7304</v>
      </c>
      <c r="F7277">
        <v>145720</v>
      </c>
      <c r="G7277" s="1" t="str">
        <f>_xll.BDS("SPX Index","CHAIN_TICKERS", "CHAIN_STRIKE_PX_OVRD",F7277, "CHAIN_PUT_CALL_TYPE_OVRD=P", "CHAIN_PERIODICITY_OVRD=M")</f>
        <v>SPX US 11/20/15 P2700</v>
      </c>
    </row>
    <row r="7278" spans="1:7" x14ac:dyDescent="0.25">
      <c r="A7278">
        <v>0</v>
      </c>
      <c r="B7278" s="9">
        <v>-8.2191780821917807E-8</v>
      </c>
      <c r="C7278" s="9" t="str">
        <f t="shared" si="226"/>
        <v>$H$7305</v>
      </c>
      <c r="D7278" s="9" t="str">
        <f t="shared" si="227"/>
        <v>H7305</v>
      </c>
      <c r="F7278">
        <v>145740</v>
      </c>
      <c r="G7278" s="1" t="str">
        <f>_xll.BDS("SPX Index","CHAIN_TICKERS", "CHAIN_STRIKE_PX_OVRD",F7278, "CHAIN_PUT_CALL_TYPE_OVRD=P", "CHAIN_PERIODICITY_OVRD=M")</f>
        <v>SPX US 11/20/15 P2700</v>
      </c>
    </row>
    <row r="7279" spans="1:7" x14ac:dyDescent="0.25">
      <c r="A7279">
        <v>0</v>
      </c>
      <c r="B7279" s="9">
        <v>8.2191780821917807E-8</v>
      </c>
      <c r="C7279" s="9" t="str">
        <f t="shared" si="226"/>
        <v>$H$7306</v>
      </c>
      <c r="D7279" s="9" t="str">
        <f t="shared" si="227"/>
        <v>H7306</v>
      </c>
      <c r="F7279">
        <v>145760</v>
      </c>
      <c r="G7279" s="1" t="str">
        <f>_xll.BDS("SPX Index","CHAIN_TICKERS", "CHAIN_STRIKE_PX_OVRD",F7279, "CHAIN_PUT_CALL_TYPE_OVRD=P", "CHAIN_PERIODICITY_OVRD=M")</f>
        <v>SPX US 11/20/15 P2700</v>
      </c>
    </row>
    <row r="7280" spans="1:7" x14ac:dyDescent="0.25">
      <c r="A7280">
        <v>0</v>
      </c>
      <c r="B7280" s="9">
        <v>8.2191780821917807E-8</v>
      </c>
      <c r="C7280" s="9" t="str">
        <f t="shared" si="226"/>
        <v>$H$7307</v>
      </c>
      <c r="D7280" s="9" t="str">
        <f t="shared" si="227"/>
        <v>H7307</v>
      </c>
      <c r="F7280">
        <v>145780</v>
      </c>
      <c r="G7280" s="1" t="str">
        <f>_xll.BDS("SPX Index","CHAIN_TICKERS", "CHAIN_STRIKE_PX_OVRD",F7280, "CHAIN_PUT_CALL_TYPE_OVRD=P", "CHAIN_PERIODICITY_OVRD=M")</f>
        <v>SPX US 11/20/15 P2700</v>
      </c>
    </row>
    <row r="7281" spans="1:7" x14ac:dyDescent="0.25">
      <c r="A7281">
        <v>0</v>
      </c>
      <c r="B7281" s="9">
        <v>8.2191780821917807E-8</v>
      </c>
      <c r="C7281" s="9" t="str">
        <f t="shared" si="226"/>
        <v>$H$7308</v>
      </c>
      <c r="D7281" s="9" t="str">
        <f t="shared" si="227"/>
        <v>H7308</v>
      </c>
      <c r="F7281">
        <v>145800</v>
      </c>
      <c r="G7281" s="1" t="str">
        <f>_xll.BDS("SPX Index","CHAIN_TICKERS", "CHAIN_STRIKE_PX_OVRD",F7281, "CHAIN_PUT_CALL_TYPE_OVRD=P", "CHAIN_PERIODICITY_OVRD=M")</f>
        <v>SPX US 11/20/15 P2700</v>
      </c>
    </row>
    <row r="7282" spans="1:7" x14ac:dyDescent="0.25">
      <c r="A7282">
        <v>0</v>
      </c>
      <c r="B7282" s="9">
        <v>2.1917808219178082E-7</v>
      </c>
      <c r="C7282" s="9" t="str">
        <f t="shared" si="226"/>
        <v>$H$7309</v>
      </c>
      <c r="D7282" s="9" t="str">
        <f t="shared" si="227"/>
        <v>H7309</v>
      </c>
      <c r="F7282">
        <v>145820</v>
      </c>
      <c r="G7282" s="1" t="str">
        <f>_xll.BDS("SPX Index","CHAIN_TICKERS", "CHAIN_STRIKE_PX_OVRD",F7282, "CHAIN_PUT_CALL_TYPE_OVRD=P", "CHAIN_PERIODICITY_OVRD=M")</f>
        <v>SPX US 11/20/15 P2700</v>
      </c>
    </row>
    <row r="7283" spans="1:7" x14ac:dyDescent="0.25">
      <c r="A7283">
        <v>0</v>
      </c>
      <c r="B7283" s="9">
        <v>2.7397260273972602E-7</v>
      </c>
      <c r="C7283" s="9" t="str">
        <f t="shared" si="226"/>
        <v>$H$7310</v>
      </c>
      <c r="D7283" s="9" t="str">
        <f t="shared" si="227"/>
        <v>H7310</v>
      </c>
      <c r="F7283">
        <v>145840</v>
      </c>
      <c r="G7283" s="1" t="str">
        <f>_xll.BDS("SPX Index","CHAIN_TICKERS", "CHAIN_STRIKE_PX_OVRD",F7283, "CHAIN_PUT_CALL_TYPE_OVRD=P", "CHAIN_PERIODICITY_OVRD=M")</f>
        <v>SPX US 11/20/15 P2700</v>
      </c>
    </row>
    <row r="7284" spans="1:7" x14ac:dyDescent="0.25">
      <c r="A7284">
        <v>0</v>
      </c>
      <c r="B7284" s="9">
        <v>2.1917808219178082E-7</v>
      </c>
      <c r="C7284" s="9" t="str">
        <f t="shared" si="226"/>
        <v>$H$7311</v>
      </c>
      <c r="D7284" s="9" t="str">
        <f t="shared" si="227"/>
        <v>H7311</v>
      </c>
      <c r="F7284">
        <v>145860</v>
      </c>
      <c r="G7284" s="1" t="str">
        <f>_xll.BDS("SPX Index","CHAIN_TICKERS", "CHAIN_STRIKE_PX_OVRD",F7284, "CHAIN_PUT_CALL_TYPE_OVRD=P", "CHAIN_PERIODICITY_OVRD=M")</f>
        <v>SPX US 11/20/15 P2700</v>
      </c>
    </row>
    <row r="7285" spans="1:7" x14ac:dyDescent="0.25">
      <c r="A7285">
        <v>0</v>
      </c>
      <c r="B7285" s="9">
        <v>2.1917808219178082E-7</v>
      </c>
      <c r="C7285" s="9" t="str">
        <f t="shared" si="226"/>
        <v>$H$7312</v>
      </c>
      <c r="D7285" s="9" t="str">
        <f t="shared" si="227"/>
        <v>H7312</v>
      </c>
      <c r="F7285">
        <v>145880</v>
      </c>
      <c r="G7285" s="1" t="str">
        <f>_xll.BDS("SPX Index","CHAIN_TICKERS", "CHAIN_STRIKE_PX_OVRD",F7285, "CHAIN_PUT_CALL_TYPE_OVRD=P", "CHAIN_PERIODICITY_OVRD=M")</f>
        <v>SPX US 11/20/15 P2700</v>
      </c>
    </row>
    <row r="7286" spans="1:7" x14ac:dyDescent="0.25">
      <c r="A7286">
        <v>0</v>
      </c>
      <c r="B7286" s="9">
        <v>2.1917808219178082E-7</v>
      </c>
      <c r="C7286" s="9" t="str">
        <f t="shared" si="226"/>
        <v>$H$7313</v>
      </c>
      <c r="D7286" s="9" t="str">
        <f t="shared" si="227"/>
        <v>H7313</v>
      </c>
      <c r="F7286">
        <v>145900</v>
      </c>
      <c r="G7286" s="1" t="str">
        <f>_xll.BDS("SPX Index","CHAIN_TICKERS", "CHAIN_STRIKE_PX_OVRD",F7286, "CHAIN_PUT_CALL_TYPE_OVRD=P", "CHAIN_PERIODICITY_OVRD=M")</f>
        <v>SPX US 11/20/15 P2700</v>
      </c>
    </row>
    <row r="7287" spans="1:7" x14ac:dyDescent="0.25">
      <c r="A7287">
        <v>0</v>
      </c>
      <c r="B7287" s="9">
        <v>3.5616438356164383E-7</v>
      </c>
      <c r="C7287" s="9" t="str">
        <f t="shared" si="226"/>
        <v>$H$7314</v>
      </c>
      <c r="D7287" s="9" t="str">
        <f t="shared" si="227"/>
        <v>H7314</v>
      </c>
      <c r="F7287">
        <v>145920</v>
      </c>
      <c r="G7287" s="1" t="str">
        <f>_xll.BDS("SPX Index","CHAIN_TICKERS", "CHAIN_STRIKE_PX_OVRD",F7287, "CHAIN_PUT_CALL_TYPE_OVRD=P", "CHAIN_PERIODICITY_OVRD=M")</f>
        <v>SPX US 11/20/15 P2700</v>
      </c>
    </row>
    <row r="7288" spans="1:7" x14ac:dyDescent="0.25">
      <c r="A7288">
        <v>0</v>
      </c>
      <c r="B7288" s="9">
        <v>4.9315068493150684E-7</v>
      </c>
      <c r="C7288" s="9" t="str">
        <f t="shared" si="226"/>
        <v>$H$7315</v>
      </c>
      <c r="D7288" s="9" t="str">
        <f t="shared" si="227"/>
        <v>H7315</v>
      </c>
      <c r="F7288">
        <v>145940</v>
      </c>
      <c r="G7288" s="1" t="str">
        <f>_xll.BDS("SPX Index","CHAIN_TICKERS", "CHAIN_STRIKE_PX_OVRD",F7288, "CHAIN_PUT_CALL_TYPE_OVRD=P", "CHAIN_PERIODICITY_OVRD=M")</f>
        <v>SPX US 11/20/15 P2700</v>
      </c>
    </row>
    <row r="7289" spans="1:7" x14ac:dyDescent="0.25">
      <c r="A7289">
        <v>0</v>
      </c>
      <c r="B7289" s="9">
        <v>3.5616438356164383E-7</v>
      </c>
      <c r="C7289" s="9" t="str">
        <f t="shared" si="226"/>
        <v>$H$7316</v>
      </c>
      <c r="D7289" s="9" t="str">
        <f t="shared" si="227"/>
        <v>H7316</v>
      </c>
      <c r="F7289">
        <v>145960</v>
      </c>
      <c r="G7289" s="1" t="str">
        <f>_xll.BDS("SPX Index","CHAIN_TICKERS", "CHAIN_STRIKE_PX_OVRD",F7289, "CHAIN_PUT_CALL_TYPE_OVRD=P", "CHAIN_PERIODICITY_OVRD=M")</f>
        <v>SPX US 11/20/15 P2700</v>
      </c>
    </row>
    <row r="7290" spans="1:7" x14ac:dyDescent="0.25">
      <c r="A7290">
        <v>0</v>
      </c>
      <c r="B7290" s="9">
        <v>3.5616438356164383E-7</v>
      </c>
      <c r="C7290" s="9" t="str">
        <f t="shared" si="226"/>
        <v>$H$7317</v>
      </c>
      <c r="D7290" s="9" t="str">
        <f t="shared" si="227"/>
        <v>H7317</v>
      </c>
      <c r="F7290">
        <v>145980</v>
      </c>
      <c r="G7290" s="1" t="str">
        <f>_xll.BDS("SPX Index","CHAIN_TICKERS", "CHAIN_STRIKE_PX_OVRD",F7290, "CHAIN_PUT_CALL_TYPE_OVRD=P", "CHAIN_PERIODICITY_OVRD=M")</f>
        <v>SPX US 11/20/15 P2700</v>
      </c>
    </row>
    <row r="7291" spans="1:7" x14ac:dyDescent="0.25">
      <c r="A7291">
        <v>0</v>
      </c>
      <c r="B7291" s="9">
        <v>2.1917808219178082E-7</v>
      </c>
      <c r="C7291" s="9" t="str">
        <f t="shared" si="226"/>
        <v>$H$7318</v>
      </c>
      <c r="D7291" s="9" t="str">
        <f t="shared" si="227"/>
        <v>H7318</v>
      </c>
      <c r="F7291">
        <v>146000</v>
      </c>
      <c r="G7291" s="1" t="str">
        <f>_xll.BDS("SPX Index","CHAIN_TICKERS", "CHAIN_STRIKE_PX_OVRD",F7291, "CHAIN_PUT_CALL_TYPE_OVRD=P", "CHAIN_PERIODICITY_OVRD=M")</f>
        <v>SPX US 11/20/15 P2700</v>
      </c>
    </row>
    <row r="7292" spans="1:7" x14ac:dyDescent="0.25">
      <c r="A7292">
        <v>0</v>
      </c>
      <c r="B7292" s="9">
        <v>3.5616438356164383E-7</v>
      </c>
      <c r="C7292" s="9" t="str">
        <f t="shared" si="226"/>
        <v>$H$7319</v>
      </c>
      <c r="D7292" s="9" t="str">
        <f t="shared" si="227"/>
        <v>H7319</v>
      </c>
      <c r="F7292">
        <v>146020</v>
      </c>
      <c r="G7292" s="1" t="str">
        <f>_xll.BDS("SPX Index","CHAIN_TICKERS", "CHAIN_STRIKE_PX_OVRD",F7292, "CHAIN_PUT_CALL_TYPE_OVRD=P", "CHAIN_PERIODICITY_OVRD=M")</f>
        <v>SPX US 11/20/15 P2700</v>
      </c>
    </row>
    <row r="7293" spans="1:7" x14ac:dyDescent="0.25">
      <c r="A7293">
        <v>0</v>
      </c>
      <c r="B7293" s="9">
        <v>4.9315068493150684E-7</v>
      </c>
      <c r="C7293" s="9" t="str">
        <f t="shared" si="226"/>
        <v>$H$7320</v>
      </c>
      <c r="D7293" s="9" t="str">
        <f t="shared" si="227"/>
        <v>H7320</v>
      </c>
      <c r="F7293">
        <v>146040</v>
      </c>
      <c r="G7293" s="1" t="str">
        <f>_xll.BDS("SPX Index","CHAIN_TICKERS", "CHAIN_STRIKE_PX_OVRD",F7293, "CHAIN_PUT_CALL_TYPE_OVRD=P", "CHAIN_PERIODICITY_OVRD=M")</f>
        <v>SPX US 11/20/15 P2700</v>
      </c>
    </row>
    <row r="7294" spans="1:7" x14ac:dyDescent="0.25">
      <c r="A7294">
        <v>3</v>
      </c>
      <c r="B7294" s="9">
        <v>3.5616438356164383E-7</v>
      </c>
      <c r="C7294" s="9" t="str">
        <f t="shared" si="226"/>
        <v>$H$7321</v>
      </c>
      <c r="D7294" s="9" t="str">
        <f t="shared" si="227"/>
        <v>H7321</v>
      </c>
      <c r="F7294">
        <v>146060</v>
      </c>
      <c r="G7294" s="1" t="str">
        <f>_xll.BDS("SPX Index","CHAIN_TICKERS", "CHAIN_STRIKE_PX_OVRD",F7294, "CHAIN_PUT_CALL_TYPE_OVRD=P", "CHAIN_PERIODICITY_OVRD=M")</f>
        <v>SPX US 11/20/15 P2700</v>
      </c>
    </row>
    <row r="7295" spans="1:7" x14ac:dyDescent="0.25">
      <c r="A7295">
        <v>0</v>
      </c>
      <c r="B7295" s="9">
        <v>3.5616438356164383E-7</v>
      </c>
      <c r="C7295" s="9" t="str">
        <f t="shared" si="226"/>
        <v>$H$7322</v>
      </c>
      <c r="D7295" s="9" t="str">
        <f t="shared" si="227"/>
        <v>H7322</v>
      </c>
      <c r="F7295">
        <v>146080</v>
      </c>
      <c r="G7295" s="1" t="str">
        <f>_xll.BDS("SPX Index","CHAIN_TICKERS", "CHAIN_STRIKE_PX_OVRD",F7295, "CHAIN_PUT_CALL_TYPE_OVRD=P", "CHAIN_PERIODICITY_OVRD=M")</f>
        <v>SPX US 11/20/15 P2700</v>
      </c>
    </row>
    <row r="7296" spans="1:7" x14ac:dyDescent="0.25">
      <c r="A7296">
        <v>0</v>
      </c>
      <c r="B7296" s="9">
        <v>3.5616438356164383E-7</v>
      </c>
      <c r="C7296" s="9" t="str">
        <f t="shared" si="226"/>
        <v>$H$7323</v>
      </c>
      <c r="D7296" s="9" t="str">
        <f t="shared" si="227"/>
        <v>H7323</v>
      </c>
      <c r="F7296">
        <v>146100</v>
      </c>
      <c r="G7296" s="1" t="str">
        <f>_xll.BDS("SPX Index","CHAIN_TICKERS", "CHAIN_STRIKE_PX_OVRD",F7296, "CHAIN_PUT_CALL_TYPE_OVRD=P", "CHAIN_PERIODICITY_OVRD=M")</f>
        <v>SPX US 11/20/15 P2700</v>
      </c>
    </row>
    <row r="7297" spans="1:7" x14ac:dyDescent="0.25">
      <c r="A7297">
        <v>0</v>
      </c>
      <c r="B7297" s="9">
        <v>2.1917808219178082E-7</v>
      </c>
      <c r="C7297" s="9" t="str">
        <f t="shared" si="226"/>
        <v>$H$7324</v>
      </c>
      <c r="D7297" s="9" t="str">
        <f t="shared" si="227"/>
        <v>H7324</v>
      </c>
      <c r="F7297">
        <v>146120</v>
      </c>
      <c r="G7297" s="1" t="str">
        <f>_xll.BDS("SPX Index","CHAIN_TICKERS", "CHAIN_STRIKE_PX_OVRD",F7297, "CHAIN_PUT_CALL_TYPE_OVRD=P", "CHAIN_PERIODICITY_OVRD=M")</f>
        <v>SPX US 11/20/15 P2700</v>
      </c>
    </row>
    <row r="7298" spans="1:7" x14ac:dyDescent="0.25">
      <c r="A7298">
        <v>0</v>
      </c>
      <c r="B7298" s="9">
        <v>8.2191780821917807E-8</v>
      </c>
      <c r="C7298" s="9" t="str">
        <f t="shared" si="226"/>
        <v>$H$7325</v>
      </c>
      <c r="D7298" s="9" t="str">
        <f t="shared" si="227"/>
        <v>H7325</v>
      </c>
      <c r="F7298">
        <v>146140</v>
      </c>
      <c r="G7298" s="1" t="str">
        <f>_xll.BDS("SPX Index","CHAIN_TICKERS", "CHAIN_STRIKE_PX_OVRD",F7298, "CHAIN_PUT_CALL_TYPE_OVRD=P", "CHAIN_PERIODICITY_OVRD=M")</f>
        <v>SPX US 11/20/15 P2700</v>
      </c>
    </row>
    <row r="7299" spans="1:7" x14ac:dyDescent="0.25">
      <c r="A7299">
        <v>0</v>
      </c>
      <c r="B7299" s="9">
        <v>8.2191780821917807E-8</v>
      </c>
      <c r="C7299" s="9" t="str">
        <f t="shared" si="226"/>
        <v>$H$7326</v>
      </c>
      <c r="D7299" s="9" t="str">
        <f t="shared" si="227"/>
        <v>H7326</v>
      </c>
      <c r="F7299">
        <v>146160</v>
      </c>
      <c r="G7299" s="1" t="str">
        <f>_xll.BDS("SPX Index","CHAIN_TICKERS", "CHAIN_STRIKE_PX_OVRD",F7299, "CHAIN_PUT_CALL_TYPE_OVRD=P", "CHAIN_PERIODICITY_OVRD=M")</f>
        <v>SPX US 11/20/15 P2700</v>
      </c>
    </row>
    <row r="7300" spans="1:7" x14ac:dyDescent="0.25">
      <c r="A7300">
        <v>0</v>
      </c>
      <c r="B7300" s="9">
        <v>8.2191780821917807E-8</v>
      </c>
      <c r="C7300" s="9" t="str">
        <f t="shared" ref="C7300:C7363" si="228">ADDRESS(ROW(B7300)+MATCH(1,B7300:B7326),8)</f>
        <v>$H$7327</v>
      </c>
      <c r="D7300" s="9" t="str">
        <f t="shared" ref="D7300:D7363" si="229">"H"&amp;(ROW(B7300)+MATCH(1,B7300:B7326))</f>
        <v>H7327</v>
      </c>
      <c r="F7300">
        <v>146180</v>
      </c>
      <c r="G7300" s="1" t="str">
        <f>_xll.BDS("SPX Index","CHAIN_TICKERS", "CHAIN_STRIKE_PX_OVRD",F7300, "CHAIN_PUT_CALL_TYPE_OVRD=P", "CHAIN_PERIODICITY_OVRD=M")</f>
        <v>SPX US 11/20/15 P2700</v>
      </c>
    </row>
    <row r="7301" spans="1:7" x14ac:dyDescent="0.25">
      <c r="A7301">
        <v>0</v>
      </c>
      <c r="B7301" s="9">
        <v>2.1917808219178082E-7</v>
      </c>
      <c r="C7301" s="9" t="str">
        <f t="shared" si="228"/>
        <v>$H$7328</v>
      </c>
      <c r="D7301" s="9" t="str">
        <f t="shared" si="229"/>
        <v>H7328</v>
      </c>
      <c r="F7301">
        <v>146200</v>
      </c>
      <c r="G7301" s="1" t="str">
        <f>_xll.BDS("SPX Index","CHAIN_TICKERS", "CHAIN_STRIKE_PX_OVRD",F7301, "CHAIN_PUT_CALL_TYPE_OVRD=P", "CHAIN_PERIODICITY_OVRD=M")</f>
        <v>SPX US 11/20/15 P2700</v>
      </c>
    </row>
    <row r="7302" spans="1:7" x14ac:dyDescent="0.25">
      <c r="A7302">
        <v>0</v>
      </c>
      <c r="B7302" s="9">
        <v>3.5616438356164383E-7</v>
      </c>
      <c r="C7302" s="9" t="str">
        <f t="shared" si="228"/>
        <v>$H$7329</v>
      </c>
      <c r="D7302" s="9" t="str">
        <f t="shared" si="229"/>
        <v>H7329</v>
      </c>
      <c r="F7302">
        <v>146220</v>
      </c>
      <c r="G7302" s="1" t="str">
        <f>_xll.BDS("SPX Index","CHAIN_TICKERS", "CHAIN_STRIKE_PX_OVRD",F7302, "CHAIN_PUT_CALL_TYPE_OVRD=P", "CHAIN_PERIODICITY_OVRD=M")</f>
        <v>SPX US 11/20/15 P2700</v>
      </c>
    </row>
    <row r="7303" spans="1:7" x14ac:dyDescent="0.25">
      <c r="A7303">
        <v>0</v>
      </c>
      <c r="B7303" s="9">
        <v>3.5616438356164383E-7</v>
      </c>
      <c r="C7303" s="9" t="str">
        <f t="shared" si="228"/>
        <v>$H$7330</v>
      </c>
      <c r="D7303" s="9" t="str">
        <f t="shared" si="229"/>
        <v>H7330</v>
      </c>
      <c r="F7303">
        <v>146240</v>
      </c>
      <c r="G7303" s="1" t="str">
        <f>_xll.BDS("SPX Index","CHAIN_TICKERS", "CHAIN_STRIKE_PX_OVRD",F7303, "CHAIN_PUT_CALL_TYPE_OVRD=P", "CHAIN_PERIODICITY_OVRD=M")</f>
        <v>SPX US 11/20/15 P2700</v>
      </c>
    </row>
    <row r="7304" spans="1:7" x14ac:dyDescent="0.25">
      <c r="A7304">
        <v>0</v>
      </c>
      <c r="B7304" s="9">
        <v>4.9315068493150684E-7</v>
      </c>
      <c r="C7304" s="9" t="str">
        <f t="shared" si="228"/>
        <v>$H$7331</v>
      </c>
      <c r="D7304" s="9" t="str">
        <f t="shared" si="229"/>
        <v>H7331</v>
      </c>
      <c r="F7304">
        <v>146260</v>
      </c>
      <c r="G7304" s="1" t="str">
        <f>_xll.BDS("SPX Index","CHAIN_TICKERS", "CHAIN_STRIKE_PX_OVRD",F7304, "CHAIN_PUT_CALL_TYPE_OVRD=P", "CHAIN_PERIODICITY_OVRD=M")</f>
        <v>SPX US 11/20/15 P2700</v>
      </c>
    </row>
    <row r="7305" spans="1:7" x14ac:dyDescent="0.25">
      <c r="A7305">
        <v>0</v>
      </c>
      <c r="B7305" s="9">
        <v>3.5616438356164383E-7</v>
      </c>
      <c r="C7305" s="9" t="str">
        <f t="shared" si="228"/>
        <v>$H$7332</v>
      </c>
      <c r="D7305" s="9" t="str">
        <f t="shared" si="229"/>
        <v>H7332</v>
      </c>
      <c r="F7305">
        <v>146280</v>
      </c>
      <c r="G7305" s="1" t="str">
        <f>_xll.BDS("SPX Index","CHAIN_TICKERS", "CHAIN_STRIKE_PX_OVRD",F7305, "CHAIN_PUT_CALL_TYPE_OVRD=P", "CHAIN_PERIODICITY_OVRD=M")</f>
        <v>SPX US 11/20/15 P2700</v>
      </c>
    </row>
    <row r="7306" spans="1:7" x14ac:dyDescent="0.25">
      <c r="A7306">
        <v>0</v>
      </c>
      <c r="B7306" s="9">
        <v>3.5616438356164383E-7</v>
      </c>
      <c r="C7306" s="9" t="str">
        <f t="shared" si="228"/>
        <v>$H$7333</v>
      </c>
      <c r="D7306" s="9" t="str">
        <f t="shared" si="229"/>
        <v>H7333</v>
      </c>
      <c r="F7306">
        <v>146300</v>
      </c>
      <c r="G7306" s="1" t="str">
        <f>_xll.BDS("SPX Index","CHAIN_TICKERS", "CHAIN_STRIKE_PX_OVRD",F7306, "CHAIN_PUT_CALL_TYPE_OVRD=P", "CHAIN_PERIODICITY_OVRD=M")</f>
        <v>SPX US 11/20/15 P2700</v>
      </c>
    </row>
    <row r="7307" spans="1:7" x14ac:dyDescent="0.25">
      <c r="A7307">
        <v>0</v>
      </c>
      <c r="B7307" s="9">
        <v>4.9315068493150684E-7</v>
      </c>
      <c r="C7307" s="9" t="str">
        <f t="shared" si="228"/>
        <v>$H$7334</v>
      </c>
      <c r="D7307" s="9" t="str">
        <f t="shared" si="229"/>
        <v>H7334</v>
      </c>
      <c r="F7307">
        <v>146320</v>
      </c>
      <c r="G7307" s="1" t="str">
        <f>_xll.BDS("SPX Index","CHAIN_TICKERS", "CHAIN_STRIKE_PX_OVRD",F7307, "CHAIN_PUT_CALL_TYPE_OVRD=P", "CHAIN_PERIODICITY_OVRD=M")</f>
        <v>SPX US 11/20/15 P2700</v>
      </c>
    </row>
    <row r="7308" spans="1:7" x14ac:dyDescent="0.25">
      <c r="A7308">
        <v>0</v>
      </c>
      <c r="B7308" s="9">
        <v>3.5616438356164383E-7</v>
      </c>
      <c r="C7308" s="9" t="str">
        <f t="shared" si="228"/>
        <v>$H$7335</v>
      </c>
      <c r="D7308" s="9" t="str">
        <f t="shared" si="229"/>
        <v>H7335</v>
      </c>
      <c r="F7308">
        <v>146340</v>
      </c>
      <c r="G7308" s="1" t="str">
        <f>_xll.BDS("SPX Index","CHAIN_TICKERS", "CHAIN_STRIKE_PX_OVRD",F7308, "CHAIN_PUT_CALL_TYPE_OVRD=P", "CHAIN_PERIODICITY_OVRD=M")</f>
        <v>SPX US 11/20/15 P2700</v>
      </c>
    </row>
    <row r="7309" spans="1:7" x14ac:dyDescent="0.25">
      <c r="A7309">
        <v>0</v>
      </c>
      <c r="B7309" s="9">
        <v>2.7397260273972602E-7</v>
      </c>
      <c r="C7309" s="9" t="str">
        <f t="shared" si="228"/>
        <v>$H$7336</v>
      </c>
      <c r="D7309" s="9" t="str">
        <f t="shared" si="229"/>
        <v>H7336</v>
      </c>
      <c r="F7309">
        <v>146360</v>
      </c>
      <c r="G7309" s="1" t="str">
        <f>_xll.BDS("SPX Index","CHAIN_TICKERS", "CHAIN_STRIKE_PX_OVRD",F7309, "CHAIN_PUT_CALL_TYPE_OVRD=P", "CHAIN_PERIODICITY_OVRD=M")</f>
        <v>SPX US 11/20/15 P2700</v>
      </c>
    </row>
    <row r="7310" spans="1:7" x14ac:dyDescent="0.25">
      <c r="A7310">
        <v>0</v>
      </c>
      <c r="B7310" s="9">
        <v>2.1917808219178082E-7</v>
      </c>
      <c r="C7310" s="9" t="str">
        <f t="shared" si="228"/>
        <v>$H$7337</v>
      </c>
      <c r="D7310" s="9" t="str">
        <f t="shared" si="229"/>
        <v>H7337</v>
      </c>
      <c r="F7310">
        <v>146380</v>
      </c>
      <c r="G7310" s="1" t="str">
        <f>_xll.BDS("SPX Index","CHAIN_TICKERS", "CHAIN_STRIKE_PX_OVRD",F7310, "CHAIN_PUT_CALL_TYPE_OVRD=P", "CHAIN_PERIODICITY_OVRD=M")</f>
        <v>SPX US 11/20/15 P2700</v>
      </c>
    </row>
    <row r="7311" spans="1:7" x14ac:dyDescent="0.25">
      <c r="A7311">
        <v>0</v>
      </c>
      <c r="B7311" s="9">
        <v>2.1917808219178082E-7</v>
      </c>
      <c r="C7311" s="9" t="str">
        <f t="shared" si="228"/>
        <v>$H$7338</v>
      </c>
      <c r="D7311" s="9" t="str">
        <f t="shared" si="229"/>
        <v>H7338</v>
      </c>
      <c r="F7311">
        <v>146400</v>
      </c>
      <c r="G7311" s="1" t="str">
        <f>_xll.BDS("SPX Index","CHAIN_TICKERS", "CHAIN_STRIKE_PX_OVRD",F7311, "CHAIN_PUT_CALL_TYPE_OVRD=P", "CHAIN_PERIODICITY_OVRD=M")</f>
        <v>SPX US 11/20/15 P2700</v>
      </c>
    </row>
    <row r="7312" spans="1:7" x14ac:dyDescent="0.25">
      <c r="A7312">
        <v>0</v>
      </c>
      <c r="B7312" s="9">
        <v>8.2191780821917807E-8</v>
      </c>
      <c r="C7312" s="9" t="str">
        <f t="shared" si="228"/>
        <v>$H$7339</v>
      </c>
      <c r="D7312" s="9" t="str">
        <f t="shared" si="229"/>
        <v>H7339</v>
      </c>
      <c r="F7312">
        <v>146420</v>
      </c>
      <c r="G7312" s="1" t="str">
        <f>_xll.BDS("SPX Index","CHAIN_TICKERS", "CHAIN_STRIKE_PX_OVRD",F7312, "CHAIN_PUT_CALL_TYPE_OVRD=P", "CHAIN_PERIODICITY_OVRD=M")</f>
        <v>SPX US 11/20/15 P2700</v>
      </c>
    </row>
    <row r="7313" spans="1:7" x14ac:dyDescent="0.25">
      <c r="A7313">
        <v>1</v>
      </c>
      <c r="B7313" s="9">
        <v>8.2191780821917807E-8</v>
      </c>
      <c r="C7313" s="9" t="str">
        <f t="shared" si="228"/>
        <v>$H$7340</v>
      </c>
      <c r="D7313" s="9" t="str">
        <f t="shared" si="229"/>
        <v>H7340</v>
      </c>
      <c r="F7313">
        <v>146440</v>
      </c>
      <c r="G7313" s="1" t="str">
        <f>_xll.BDS("SPX Index","CHAIN_TICKERS", "CHAIN_STRIKE_PX_OVRD",F7313, "CHAIN_PUT_CALL_TYPE_OVRD=P", "CHAIN_PERIODICITY_OVRD=M")</f>
        <v>SPX US 11/20/15 P2700</v>
      </c>
    </row>
    <row r="7314" spans="1:7" x14ac:dyDescent="0.25">
      <c r="A7314">
        <v>0</v>
      </c>
      <c r="B7314" s="9">
        <v>8.2191780821917807E-8</v>
      </c>
      <c r="C7314" s="9" t="str">
        <f t="shared" si="228"/>
        <v>$H$7341</v>
      </c>
      <c r="D7314" s="9" t="str">
        <f t="shared" si="229"/>
        <v>H7341</v>
      </c>
      <c r="F7314">
        <v>146460</v>
      </c>
      <c r="G7314" s="1" t="str">
        <f>_xll.BDS("SPX Index","CHAIN_TICKERS", "CHAIN_STRIKE_PX_OVRD",F7314, "CHAIN_PUT_CALL_TYPE_OVRD=P", "CHAIN_PERIODICITY_OVRD=M")</f>
        <v>SPX US 11/20/15 P2700</v>
      </c>
    </row>
    <row r="7315" spans="1:7" x14ac:dyDescent="0.25">
      <c r="A7315">
        <v>0</v>
      </c>
      <c r="B7315" s="9">
        <v>8.2191780821917807E-8</v>
      </c>
      <c r="C7315" s="9" t="str">
        <f t="shared" si="228"/>
        <v>$H$7342</v>
      </c>
      <c r="D7315" s="9" t="str">
        <f t="shared" si="229"/>
        <v>H7342</v>
      </c>
      <c r="F7315">
        <v>146480</v>
      </c>
      <c r="G7315" s="1" t="str">
        <f>_xll.BDS("SPX Index","CHAIN_TICKERS", "CHAIN_STRIKE_PX_OVRD",F7315, "CHAIN_PUT_CALL_TYPE_OVRD=P", "CHAIN_PERIODICITY_OVRD=M")</f>
        <v>SPX US 11/20/15 P2700</v>
      </c>
    </row>
    <row r="7316" spans="1:7" x14ac:dyDescent="0.25">
      <c r="A7316">
        <v>0</v>
      </c>
      <c r="B7316" s="9">
        <v>2.1917808219178082E-7</v>
      </c>
      <c r="C7316" s="9" t="str">
        <f t="shared" si="228"/>
        <v>$H$7343</v>
      </c>
      <c r="D7316" s="9" t="str">
        <f t="shared" si="229"/>
        <v>H7343</v>
      </c>
      <c r="F7316">
        <v>146500</v>
      </c>
      <c r="G7316" s="1" t="str">
        <f>_xll.BDS("SPX Index","CHAIN_TICKERS", "CHAIN_STRIKE_PX_OVRD",F7316, "CHAIN_PUT_CALL_TYPE_OVRD=P", "CHAIN_PERIODICITY_OVRD=M")</f>
        <v>SPX US 11/20/15 P2700</v>
      </c>
    </row>
    <row r="7317" spans="1:7" x14ac:dyDescent="0.25">
      <c r="A7317">
        <v>0</v>
      </c>
      <c r="B7317" s="9">
        <v>8.2191780821917807E-8</v>
      </c>
      <c r="C7317" s="9" t="str">
        <f t="shared" si="228"/>
        <v>$H$7344</v>
      </c>
      <c r="D7317" s="9" t="str">
        <f t="shared" si="229"/>
        <v>H7344</v>
      </c>
      <c r="F7317">
        <v>146520</v>
      </c>
      <c r="G7317" s="1" t="str">
        <f>_xll.BDS("SPX Index","CHAIN_TICKERS", "CHAIN_STRIKE_PX_OVRD",F7317, "CHAIN_PUT_CALL_TYPE_OVRD=P", "CHAIN_PERIODICITY_OVRD=M")</f>
        <v>SPX US 11/20/15 P2700</v>
      </c>
    </row>
    <row r="7318" spans="1:7" x14ac:dyDescent="0.25">
      <c r="A7318">
        <v>0</v>
      </c>
      <c r="B7318" s="9">
        <v>8.2191780821917807E-8</v>
      </c>
      <c r="C7318" s="9" t="str">
        <f t="shared" si="228"/>
        <v>$H$7345</v>
      </c>
      <c r="D7318" s="9" t="str">
        <f t="shared" si="229"/>
        <v>H7345</v>
      </c>
      <c r="F7318">
        <v>146540</v>
      </c>
      <c r="G7318" s="1" t="str">
        <f>_xll.BDS("SPX Index","CHAIN_TICKERS", "CHAIN_STRIKE_PX_OVRD",F7318, "CHAIN_PUT_CALL_TYPE_OVRD=P", "CHAIN_PERIODICITY_OVRD=M")</f>
        <v>SPX US 11/20/15 P2700</v>
      </c>
    </row>
    <row r="7319" spans="1:7" x14ac:dyDescent="0.25">
      <c r="A7319">
        <v>0</v>
      </c>
      <c r="B7319" s="9">
        <v>8.2191780821917807E-8</v>
      </c>
      <c r="C7319" s="9" t="str">
        <f t="shared" si="228"/>
        <v>$H$7346</v>
      </c>
      <c r="D7319" s="9" t="str">
        <f t="shared" si="229"/>
        <v>H7346</v>
      </c>
      <c r="F7319">
        <v>146560</v>
      </c>
      <c r="G7319" s="1" t="str">
        <f>_xll.BDS("SPX Index","CHAIN_TICKERS", "CHAIN_STRIKE_PX_OVRD",F7319, "CHAIN_PUT_CALL_TYPE_OVRD=P", "CHAIN_PERIODICITY_OVRD=M")</f>
        <v>SPX US 11/20/15 P2700</v>
      </c>
    </row>
    <row r="7320" spans="1:7" x14ac:dyDescent="0.25">
      <c r="A7320">
        <v>0</v>
      </c>
      <c r="B7320" s="9">
        <v>8.2191780821917807E-8</v>
      </c>
      <c r="C7320" s="9" t="str">
        <f t="shared" si="228"/>
        <v>$H$7347</v>
      </c>
      <c r="D7320" s="9" t="str">
        <f t="shared" si="229"/>
        <v>H7347</v>
      </c>
      <c r="F7320">
        <v>146580</v>
      </c>
      <c r="G7320" s="1" t="str">
        <f>_xll.BDS("SPX Index","CHAIN_TICKERS", "CHAIN_STRIKE_PX_OVRD",F7320, "CHAIN_PUT_CALL_TYPE_OVRD=P", "CHAIN_PERIODICITY_OVRD=M")</f>
        <v>SPX US 11/20/15 P2700</v>
      </c>
    </row>
    <row r="7321" spans="1:7" x14ac:dyDescent="0.25">
      <c r="A7321">
        <v>0</v>
      </c>
      <c r="B7321" s="9">
        <v>2.1917808219178082E-7</v>
      </c>
      <c r="C7321" s="9" t="str">
        <f t="shared" si="228"/>
        <v>$H$7348</v>
      </c>
      <c r="D7321" s="9" t="str">
        <f t="shared" si="229"/>
        <v>H7348</v>
      </c>
      <c r="F7321">
        <v>146600</v>
      </c>
      <c r="G7321" s="1" t="str">
        <f>_xll.BDS("SPX Index","CHAIN_TICKERS", "CHAIN_STRIKE_PX_OVRD",F7321, "CHAIN_PUT_CALL_TYPE_OVRD=P", "CHAIN_PERIODICITY_OVRD=M")</f>
        <v>SPX US 11/20/15 P2700</v>
      </c>
    </row>
    <row r="7322" spans="1:7" x14ac:dyDescent="0.25">
      <c r="A7322">
        <v>0</v>
      </c>
      <c r="B7322" s="9">
        <v>4.9315068493150684E-7</v>
      </c>
      <c r="C7322" s="9" t="str">
        <f t="shared" si="228"/>
        <v>$H$7349</v>
      </c>
      <c r="D7322" s="9" t="str">
        <f t="shared" si="229"/>
        <v>H7349</v>
      </c>
      <c r="F7322">
        <v>146620</v>
      </c>
      <c r="G7322" s="1" t="str">
        <f>_xll.BDS("SPX Index","CHAIN_TICKERS", "CHAIN_STRIKE_PX_OVRD",F7322, "CHAIN_PUT_CALL_TYPE_OVRD=P", "CHAIN_PERIODICITY_OVRD=M")</f>
        <v>SPX US 11/20/15 P2700</v>
      </c>
    </row>
    <row r="7323" spans="1:7" x14ac:dyDescent="0.25">
      <c r="A7323">
        <v>0</v>
      </c>
      <c r="B7323" s="9">
        <v>8.2191780821917807E-8</v>
      </c>
      <c r="C7323" s="9" t="str">
        <f t="shared" si="228"/>
        <v>$H$7350</v>
      </c>
      <c r="D7323" s="9" t="str">
        <f t="shared" si="229"/>
        <v>H7350</v>
      </c>
      <c r="F7323">
        <v>146640</v>
      </c>
      <c r="G7323" s="1" t="str">
        <f>_xll.BDS("SPX Index","CHAIN_TICKERS", "CHAIN_STRIKE_PX_OVRD",F7323, "CHAIN_PUT_CALL_TYPE_OVRD=P", "CHAIN_PERIODICITY_OVRD=M")</f>
        <v>SPX US 11/20/15 P2700</v>
      </c>
    </row>
    <row r="7324" spans="1:7" x14ac:dyDescent="0.25">
      <c r="A7324">
        <v>0</v>
      </c>
      <c r="B7324" s="9">
        <v>3.5616438356164383E-7</v>
      </c>
      <c r="C7324" s="9" t="str">
        <f t="shared" si="228"/>
        <v>$H$7351</v>
      </c>
      <c r="D7324" s="9" t="str">
        <f t="shared" si="229"/>
        <v>H7351</v>
      </c>
      <c r="F7324">
        <v>146660</v>
      </c>
      <c r="G7324" s="1" t="str">
        <f>_xll.BDS("SPX Index","CHAIN_TICKERS", "CHAIN_STRIKE_PX_OVRD",F7324, "CHAIN_PUT_CALL_TYPE_OVRD=P", "CHAIN_PERIODICITY_OVRD=M")</f>
        <v>SPX US 11/20/15 P2700</v>
      </c>
    </row>
    <row r="7325" spans="1:7" x14ac:dyDescent="0.25">
      <c r="A7325">
        <v>0</v>
      </c>
      <c r="B7325" s="9">
        <v>3.5616438356164383E-7</v>
      </c>
      <c r="C7325" s="9" t="str">
        <f t="shared" si="228"/>
        <v>$H$7352</v>
      </c>
      <c r="D7325" s="9" t="str">
        <f t="shared" si="229"/>
        <v>H7352</v>
      </c>
      <c r="F7325">
        <v>146680</v>
      </c>
      <c r="G7325" s="1" t="str">
        <f>_xll.BDS("SPX Index","CHAIN_TICKERS", "CHAIN_STRIKE_PX_OVRD",F7325, "CHAIN_PUT_CALL_TYPE_OVRD=P", "CHAIN_PERIODICITY_OVRD=M")</f>
        <v>SPX US 11/20/15 P2700</v>
      </c>
    </row>
    <row r="7326" spans="1:7" x14ac:dyDescent="0.25">
      <c r="A7326">
        <v>0</v>
      </c>
      <c r="B7326" s="9">
        <v>3.5616438356164383E-7</v>
      </c>
      <c r="C7326" s="9" t="str">
        <f t="shared" si="228"/>
        <v>$H$7353</v>
      </c>
      <c r="D7326" s="9" t="str">
        <f t="shared" si="229"/>
        <v>H7353</v>
      </c>
      <c r="F7326">
        <v>146700</v>
      </c>
      <c r="G7326" s="1" t="str">
        <f>_xll.BDS("SPX Index","CHAIN_TICKERS", "CHAIN_STRIKE_PX_OVRD",F7326, "CHAIN_PUT_CALL_TYPE_OVRD=P", "CHAIN_PERIODICITY_OVRD=M")</f>
        <v>SPX US 11/20/15 P2700</v>
      </c>
    </row>
    <row r="7327" spans="1:7" x14ac:dyDescent="0.25">
      <c r="A7327">
        <v>0</v>
      </c>
      <c r="B7327" s="9">
        <v>3.5616438356164383E-7</v>
      </c>
      <c r="C7327" s="9" t="str">
        <f t="shared" si="228"/>
        <v>$H$7354</v>
      </c>
      <c r="D7327" s="9" t="str">
        <f t="shared" si="229"/>
        <v>H7354</v>
      </c>
      <c r="F7327">
        <v>146720</v>
      </c>
      <c r="G7327" s="1" t="str">
        <f>_xll.BDS("SPX Index","CHAIN_TICKERS", "CHAIN_STRIKE_PX_OVRD",F7327, "CHAIN_PUT_CALL_TYPE_OVRD=P", "CHAIN_PERIODICITY_OVRD=M")</f>
        <v>SPX US 11/20/15 P2700</v>
      </c>
    </row>
    <row r="7328" spans="1:7" x14ac:dyDescent="0.25">
      <c r="A7328">
        <v>0</v>
      </c>
      <c r="B7328" s="9">
        <v>2.1917808219178082E-7</v>
      </c>
      <c r="C7328" s="9" t="str">
        <f t="shared" si="228"/>
        <v>$H$7355</v>
      </c>
      <c r="D7328" s="9" t="str">
        <f t="shared" si="229"/>
        <v>H7355</v>
      </c>
      <c r="F7328">
        <v>146740</v>
      </c>
      <c r="G7328" s="1" t="str">
        <f>_xll.BDS("SPX Index","CHAIN_TICKERS", "CHAIN_STRIKE_PX_OVRD",F7328, "CHAIN_PUT_CALL_TYPE_OVRD=P", "CHAIN_PERIODICITY_OVRD=M")</f>
        <v>SPX US 11/20/15 P2700</v>
      </c>
    </row>
    <row r="7329" spans="1:7" x14ac:dyDescent="0.25">
      <c r="A7329">
        <v>0</v>
      </c>
      <c r="B7329" s="9">
        <v>-2.1917808219178082E-7</v>
      </c>
      <c r="C7329" s="9" t="str">
        <f t="shared" si="228"/>
        <v>$H$7356</v>
      </c>
      <c r="D7329" s="9" t="str">
        <f t="shared" si="229"/>
        <v>H7356</v>
      </c>
      <c r="F7329">
        <v>146760</v>
      </c>
      <c r="G7329" s="1" t="str">
        <f>_xll.BDS("SPX Index","CHAIN_TICKERS", "CHAIN_STRIKE_PX_OVRD",F7329, "CHAIN_PUT_CALL_TYPE_OVRD=P", "CHAIN_PERIODICITY_OVRD=M")</f>
        <v>SPX US 11/20/15 P2700</v>
      </c>
    </row>
    <row r="7330" spans="1:7" x14ac:dyDescent="0.25">
      <c r="A7330">
        <v>0</v>
      </c>
      <c r="B7330" s="9">
        <v>2.7397260273972602E-7</v>
      </c>
      <c r="C7330" s="9" t="str">
        <f t="shared" si="228"/>
        <v>$H$7357</v>
      </c>
      <c r="D7330" s="9" t="str">
        <f t="shared" si="229"/>
        <v>H7357</v>
      </c>
      <c r="F7330">
        <v>146780</v>
      </c>
      <c r="G7330" s="1" t="str">
        <f>_xll.BDS("SPX Index","CHAIN_TICKERS", "CHAIN_STRIKE_PX_OVRD",F7330, "CHAIN_PUT_CALL_TYPE_OVRD=P", "CHAIN_PERIODICITY_OVRD=M")</f>
        <v>SPX US 11/20/15 P2700</v>
      </c>
    </row>
    <row r="7331" spans="1:7" x14ac:dyDescent="0.25">
      <c r="A7331">
        <v>0</v>
      </c>
      <c r="B7331" s="9">
        <v>3.5616438356164383E-7</v>
      </c>
      <c r="C7331" s="9" t="str">
        <f t="shared" si="228"/>
        <v>$H$7358</v>
      </c>
      <c r="D7331" s="9" t="str">
        <f t="shared" si="229"/>
        <v>H7358</v>
      </c>
      <c r="F7331">
        <v>146800</v>
      </c>
      <c r="G7331" s="1" t="str">
        <f>_xll.BDS("SPX Index","CHAIN_TICKERS", "CHAIN_STRIKE_PX_OVRD",F7331, "CHAIN_PUT_CALL_TYPE_OVRD=P", "CHAIN_PERIODICITY_OVRD=M")</f>
        <v>SPX US 11/20/15 P2700</v>
      </c>
    </row>
    <row r="7332" spans="1:7" x14ac:dyDescent="0.25">
      <c r="A7332">
        <v>1</v>
      </c>
      <c r="B7332" s="9">
        <v>4.9315068493150684E-7</v>
      </c>
      <c r="C7332" s="9" t="str">
        <f t="shared" si="228"/>
        <v>$H$7359</v>
      </c>
      <c r="D7332" s="9" t="str">
        <f t="shared" si="229"/>
        <v>H7359</v>
      </c>
      <c r="F7332">
        <v>146820</v>
      </c>
      <c r="G7332" s="1" t="str">
        <f>_xll.BDS("SPX Index","CHAIN_TICKERS", "CHAIN_STRIKE_PX_OVRD",F7332, "CHAIN_PUT_CALL_TYPE_OVRD=P", "CHAIN_PERIODICITY_OVRD=M")</f>
        <v>SPX US 11/20/15 P2700</v>
      </c>
    </row>
    <row r="7333" spans="1:7" x14ac:dyDescent="0.25">
      <c r="A7333">
        <v>0</v>
      </c>
      <c r="B7333" s="9">
        <v>4.9315068493150684E-7</v>
      </c>
      <c r="C7333" s="9" t="str">
        <f t="shared" si="228"/>
        <v>$H$7360</v>
      </c>
      <c r="D7333" s="9" t="str">
        <f t="shared" si="229"/>
        <v>H7360</v>
      </c>
      <c r="F7333">
        <v>146840</v>
      </c>
      <c r="G7333" s="1" t="str">
        <f>_xll.BDS("SPX Index","CHAIN_TICKERS", "CHAIN_STRIKE_PX_OVRD",F7333, "CHAIN_PUT_CALL_TYPE_OVRD=P", "CHAIN_PERIODICITY_OVRD=M")</f>
        <v>SPX US 11/20/15 P2700</v>
      </c>
    </row>
    <row r="7334" spans="1:7" x14ac:dyDescent="0.25">
      <c r="A7334">
        <v>0</v>
      </c>
      <c r="B7334" s="9">
        <v>6.301369863013699E-7</v>
      </c>
      <c r="C7334" s="9" t="str">
        <f t="shared" si="228"/>
        <v>$H$7361</v>
      </c>
      <c r="D7334" s="9" t="str">
        <f t="shared" si="229"/>
        <v>H7361</v>
      </c>
      <c r="F7334">
        <v>146860</v>
      </c>
      <c r="G7334" s="1" t="str">
        <f>_xll.BDS("SPX Index","CHAIN_TICKERS", "CHAIN_STRIKE_PX_OVRD",F7334, "CHAIN_PUT_CALL_TYPE_OVRD=P", "CHAIN_PERIODICITY_OVRD=M")</f>
        <v>SPX US 11/20/15 P2700</v>
      </c>
    </row>
    <row r="7335" spans="1:7" x14ac:dyDescent="0.25">
      <c r="A7335">
        <v>0</v>
      </c>
      <c r="B7335" s="9">
        <v>7.6712328767123286E-7</v>
      </c>
      <c r="C7335" s="9" t="str">
        <f t="shared" si="228"/>
        <v>$H$7362</v>
      </c>
      <c r="D7335" s="9" t="str">
        <f t="shared" si="229"/>
        <v>H7362</v>
      </c>
      <c r="F7335">
        <v>146880</v>
      </c>
      <c r="G7335" s="1" t="str">
        <f>_xll.BDS("SPX Index","CHAIN_TICKERS", "CHAIN_STRIKE_PX_OVRD",F7335, "CHAIN_PUT_CALL_TYPE_OVRD=P", "CHAIN_PERIODICITY_OVRD=M")</f>
        <v>SPX US 11/20/15 P2700</v>
      </c>
    </row>
    <row r="7336" spans="1:7" x14ac:dyDescent="0.25">
      <c r="A7336">
        <v>0</v>
      </c>
      <c r="B7336" s="9">
        <v>9.0410958904109593E-7</v>
      </c>
      <c r="C7336" s="9" t="str">
        <f t="shared" si="228"/>
        <v>$H$7363</v>
      </c>
      <c r="D7336" s="9" t="str">
        <f t="shared" si="229"/>
        <v>H7363</v>
      </c>
      <c r="F7336">
        <v>146900</v>
      </c>
      <c r="G7336" s="1" t="str">
        <f>_xll.BDS("SPX Index","CHAIN_TICKERS", "CHAIN_STRIKE_PX_OVRD",F7336, "CHAIN_PUT_CALL_TYPE_OVRD=P", "CHAIN_PERIODICITY_OVRD=M")</f>
        <v>SPX US 11/20/15 P2700</v>
      </c>
    </row>
    <row r="7337" spans="1:7" x14ac:dyDescent="0.25">
      <c r="A7337">
        <v>0</v>
      </c>
      <c r="B7337" s="9">
        <v>9.0410958904109593E-7</v>
      </c>
      <c r="C7337" s="9" t="str">
        <f t="shared" si="228"/>
        <v>$H$7364</v>
      </c>
      <c r="D7337" s="9" t="str">
        <f t="shared" si="229"/>
        <v>H7364</v>
      </c>
      <c r="F7337">
        <v>146920</v>
      </c>
      <c r="G7337" s="1" t="str">
        <f>_xll.BDS("SPX Index","CHAIN_TICKERS", "CHAIN_STRIKE_PX_OVRD",F7337, "CHAIN_PUT_CALL_TYPE_OVRD=P", "CHAIN_PERIODICITY_OVRD=M")</f>
        <v>SPX US 11/20/15 P2700</v>
      </c>
    </row>
    <row r="7338" spans="1:7" x14ac:dyDescent="0.25">
      <c r="A7338">
        <v>0</v>
      </c>
      <c r="B7338" s="9">
        <v>9.0410958904109593E-7</v>
      </c>
      <c r="C7338" s="9" t="str">
        <f t="shared" si="228"/>
        <v>$H$7365</v>
      </c>
      <c r="D7338" s="9" t="str">
        <f t="shared" si="229"/>
        <v>H7365</v>
      </c>
      <c r="F7338">
        <v>146940</v>
      </c>
      <c r="G7338" s="1" t="str">
        <f>_xll.BDS("SPX Index","CHAIN_TICKERS", "CHAIN_STRIKE_PX_OVRD",F7338, "CHAIN_PUT_CALL_TYPE_OVRD=P", "CHAIN_PERIODICITY_OVRD=M")</f>
        <v>SPX US 11/20/15 P2700</v>
      </c>
    </row>
    <row r="7339" spans="1:7" x14ac:dyDescent="0.25">
      <c r="A7339">
        <v>0</v>
      </c>
      <c r="B7339" s="9">
        <v>9.0410958904109593E-7</v>
      </c>
      <c r="C7339" s="9" t="str">
        <f t="shared" si="228"/>
        <v>$H$7366</v>
      </c>
      <c r="D7339" s="9" t="str">
        <f t="shared" si="229"/>
        <v>H7366</v>
      </c>
      <c r="F7339">
        <v>146960</v>
      </c>
      <c r="G7339" s="1" t="str">
        <f>_xll.BDS("SPX Index","CHAIN_TICKERS", "CHAIN_STRIKE_PX_OVRD",F7339, "CHAIN_PUT_CALL_TYPE_OVRD=P", "CHAIN_PERIODICITY_OVRD=M")</f>
        <v>SPX US 11/20/15 P2700</v>
      </c>
    </row>
    <row r="7340" spans="1:7" x14ac:dyDescent="0.25">
      <c r="A7340">
        <v>0</v>
      </c>
      <c r="B7340" s="9">
        <v>1.3150684931506849E-6</v>
      </c>
      <c r="C7340" s="9" t="str">
        <f t="shared" si="228"/>
        <v>$H$7367</v>
      </c>
      <c r="D7340" s="9" t="str">
        <f t="shared" si="229"/>
        <v>H7367</v>
      </c>
      <c r="F7340">
        <v>146980</v>
      </c>
      <c r="G7340" s="1" t="str">
        <f>_xll.BDS("SPX Index","CHAIN_TICKERS", "CHAIN_STRIKE_PX_OVRD",F7340, "CHAIN_PUT_CALL_TYPE_OVRD=P", "CHAIN_PERIODICITY_OVRD=M")</f>
        <v>SPX US 11/20/15 P2700</v>
      </c>
    </row>
    <row r="7341" spans="1:7" x14ac:dyDescent="0.25">
      <c r="A7341">
        <v>0</v>
      </c>
      <c r="B7341" s="9">
        <v>1.3972602739726026E-6</v>
      </c>
      <c r="C7341" s="9" t="str">
        <f t="shared" si="228"/>
        <v>$H$7368</v>
      </c>
      <c r="D7341" s="9" t="str">
        <f t="shared" si="229"/>
        <v>H7368</v>
      </c>
      <c r="F7341">
        <v>147000</v>
      </c>
      <c r="G7341" s="1" t="str">
        <f>_xll.BDS("SPX Index","CHAIN_TICKERS", "CHAIN_STRIKE_PX_OVRD",F7341, "CHAIN_PUT_CALL_TYPE_OVRD=P", "CHAIN_PERIODICITY_OVRD=M")</f>
        <v>SPX US 11/20/15 P2700</v>
      </c>
    </row>
    <row r="7342" spans="1:7" x14ac:dyDescent="0.25">
      <c r="A7342">
        <v>0</v>
      </c>
      <c r="B7342" s="9">
        <v>1.8904109589041097E-6</v>
      </c>
      <c r="C7342" s="9" t="str">
        <f t="shared" si="228"/>
        <v>$H$7369</v>
      </c>
      <c r="D7342" s="9" t="str">
        <f t="shared" si="229"/>
        <v>H7369</v>
      </c>
      <c r="F7342">
        <v>147020</v>
      </c>
      <c r="G7342" s="1" t="str">
        <f>_xll.BDS("SPX Index","CHAIN_TICKERS", "CHAIN_STRIKE_PX_OVRD",F7342, "CHAIN_PUT_CALL_TYPE_OVRD=P", "CHAIN_PERIODICITY_OVRD=M")</f>
        <v>SPX US 11/20/15 P2700</v>
      </c>
    </row>
    <row r="7343" spans="1:7" x14ac:dyDescent="0.25">
      <c r="A7343">
        <v>0</v>
      </c>
      <c r="B7343" s="9">
        <v>1.7534246575342465E-6</v>
      </c>
      <c r="C7343" s="9" t="str">
        <f t="shared" si="228"/>
        <v>$H$7370</v>
      </c>
      <c r="D7343" s="9" t="str">
        <f t="shared" si="229"/>
        <v>H7370</v>
      </c>
      <c r="F7343">
        <v>147040</v>
      </c>
      <c r="G7343" s="1" t="str">
        <f>_xll.BDS("SPX Index","CHAIN_TICKERS", "CHAIN_STRIKE_PX_OVRD",F7343, "CHAIN_PUT_CALL_TYPE_OVRD=P", "CHAIN_PERIODICITY_OVRD=M")</f>
        <v>SPX US 11/20/15 P2700</v>
      </c>
    </row>
    <row r="7344" spans="1:7" x14ac:dyDescent="0.25">
      <c r="A7344">
        <v>0</v>
      </c>
      <c r="B7344" s="9">
        <v>1.8904109589041097E-6</v>
      </c>
      <c r="C7344" s="9" t="str">
        <f t="shared" si="228"/>
        <v>$H$7371</v>
      </c>
      <c r="D7344" s="9" t="str">
        <f t="shared" si="229"/>
        <v>H7371</v>
      </c>
      <c r="F7344">
        <v>147060</v>
      </c>
      <c r="G7344" s="1" t="str">
        <f>_xll.BDS("SPX Index","CHAIN_TICKERS", "CHAIN_STRIKE_PX_OVRD",F7344, "CHAIN_PUT_CALL_TYPE_OVRD=P", "CHAIN_PERIODICITY_OVRD=M")</f>
        <v>SPX US 11/20/15 P2700</v>
      </c>
    </row>
    <row r="7345" spans="1:7" x14ac:dyDescent="0.25">
      <c r="A7345">
        <v>0</v>
      </c>
      <c r="B7345" s="9">
        <v>2.1643835616438356E-6</v>
      </c>
      <c r="C7345" s="9" t="str">
        <f t="shared" si="228"/>
        <v>$H$7372</v>
      </c>
      <c r="D7345" s="9" t="str">
        <f t="shared" si="229"/>
        <v>H7372</v>
      </c>
      <c r="F7345">
        <v>147080</v>
      </c>
      <c r="G7345" s="1" t="str">
        <f>_xll.BDS("SPX Index","CHAIN_TICKERS", "CHAIN_STRIKE_PX_OVRD",F7345, "CHAIN_PUT_CALL_TYPE_OVRD=P", "CHAIN_PERIODICITY_OVRD=M")</f>
        <v>SPX US 11/20/15 P2700</v>
      </c>
    </row>
    <row r="7346" spans="1:7" x14ac:dyDescent="0.25">
      <c r="A7346">
        <v>0</v>
      </c>
      <c r="B7346" s="9">
        <v>2.0273972602739725E-6</v>
      </c>
      <c r="C7346" s="9" t="str">
        <f t="shared" si="228"/>
        <v>$H$7373</v>
      </c>
      <c r="D7346" s="9" t="str">
        <f t="shared" si="229"/>
        <v>H7373</v>
      </c>
      <c r="F7346">
        <v>147100</v>
      </c>
      <c r="G7346" s="1" t="str">
        <f>_xll.BDS("SPX Index","CHAIN_TICKERS", "CHAIN_STRIKE_PX_OVRD",F7346, "CHAIN_PUT_CALL_TYPE_OVRD=P", "CHAIN_PERIODICITY_OVRD=M")</f>
        <v>SPX US 11/20/15 P2700</v>
      </c>
    </row>
    <row r="7347" spans="1:7" x14ac:dyDescent="0.25">
      <c r="A7347">
        <v>0</v>
      </c>
      <c r="B7347" s="9">
        <v>1.0410958904109588E-6</v>
      </c>
      <c r="C7347" s="9" t="str">
        <f t="shared" si="228"/>
        <v>$H$7374</v>
      </c>
      <c r="D7347" s="9" t="str">
        <f t="shared" si="229"/>
        <v>H7374</v>
      </c>
      <c r="F7347">
        <v>147120</v>
      </c>
      <c r="G7347" s="1" t="str">
        <f>_xll.BDS("SPX Index","CHAIN_TICKERS", "CHAIN_STRIKE_PX_OVRD",F7347, "CHAIN_PUT_CALL_TYPE_OVRD=P", "CHAIN_PERIODICITY_OVRD=M")</f>
        <v>SPX US 11/20/15 P2700</v>
      </c>
    </row>
    <row r="7348" spans="1:7" x14ac:dyDescent="0.25">
      <c r="A7348">
        <v>0</v>
      </c>
      <c r="B7348" s="9">
        <v>1.7534246575342465E-6</v>
      </c>
      <c r="C7348" s="9" t="str">
        <f t="shared" si="228"/>
        <v>$H$7375</v>
      </c>
      <c r="D7348" s="9" t="str">
        <f t="shared" si="229"/>
        <v>H7375</v>
      </c>
      <c r="F7348">
        <v>147140</v>
      </c>
      <c r="G7348" s="1" t="str">
        <f>_xll.BDS("SPX Index","CHAIN_TICKERS", "CHAIN_STRIKE_PX_OVRD",F7348, "CHAIN_PUT_CALL_TYPE_OVRD=P", "CHAIN_PERIODICITY_OVRD=M")</f>
        <v>SPX US 11/20/15 P2700</v>
      </c>
    </row>
    <row r="7349" spans="1:7" x14ac:dyDescent="0.25">
      <c r="A7349">
        <v>0</v>
      </c>
      <c r="B7349" s="9">
        <v>1.8904109589041097E-6</v>
      </c>
      <c r="C7349" s="9" t="str">
        <f t="shared" si="228"/>
        <v>$H$7376</v>
      </c>
      <c r="D7349" s="9" t="str">
        <f t="shared" si="229"/>
        <v>H7376</v>
      </c>
      <c r="F7349">
        <v>147160</v>
      </c>
      <c r="G7349" s="1" t="str">
        <f>_xll.BDS("SPX Index","CHAIN_TICKERS", "CHAIN_STRIKE_PX_OVRD",F7349, "CHAIN_PUT_CALL_TYPE_OVRD=P", "CHAIN_PERIODICITY_OVRD=M")</f>
        <v>SPX US 11/20/15 P2700</v>
      </c>
    </row>
    <row r="7350" spans="1:7" x14ac:dyDescent="0.25">
      <c r="A7350">
        <v>0</v>
      </c>
      <c r="B7350" s="9">
        <v>2.8493150684931506E-6</v>
      </c>
      <c r="C7350" s="9" t="str">
        <f t="shared" si="228"/>
        <v>$H$7377</v>
      </c>
      <c r="D7350" s="9" t="str">
        <f t="shared" si="229"/>
        <v>H7377</v>
      </c>
      <c r="F7350">
        <v>147180</v>
      </c>
      <c r="G7350" s="1" t="str">
        <f>_xll.BDS("SPX Index","CHAIN_TICKERS", "CHAIN_STRIKE_PX_OVRD",F7350, "CHAIN_PUT_CALL_TYPE_OVRD=P", "CHAIN_PERIODICITY_OVRD=M")</f>
        <v>SPX US 11/20/15 P2700</v>
      </c>
    </row>
    <row r="7351" spans="1:7" x14ac:dyDescent="0.25">
      <c r="A7351">
        <v>0</v>
      </c>
      <c r="B7351" s="9">
        <v>2.7123287671232879E-6</v>
      </c>
      <c r="C7351" s="9" t="str">
        <f t="shared" si="228"/>
        <v>$H$7378</v>
      </c>
      <c r="D7351" s="9" t="str">
        <f t="shared" si="229"/>
        <v>H7378</v>
      </c>
      <c r="F7351">
        <v>147200</v>
      </c>
      <c r="G7351" s="1" t="str">
        <f>_xll.BDS("SPX Index","CHAIN_TICKERS", "CHAIN_STRIKE_PX_OVRD",F7351, "CHAIN_PUT_CALL_TYPE_OVRD=P", "CHAIN_PERIODICITY_OVRD=M")</f>
        <v>SPX US 11/20/15 P2700</v>
      </c>
    </row>
    <row r="7352" spans="1:7" x14ac:dyDescent="0.25">
      <c r="A7352">
        <v>0</v>
      </c>
      <c r="B7352" s="9">
        <v>2.4931506849315066E-6</v>
      </c>
      <c r="C7352" s="9" t="str">
        <f t="shared" si="228"/>
        <v>$H$7379</v>
      </c>
      <c r="D7352" s="9" t="str">
        <f t="shared" si="229"/>
        <v>H7379</v>
      </c>
      <c r="F7352">
        <v>147220</v>
      </c>
      <c r="G7352" s="1" t="str">
        <f>_xll.BDS("SPX Index","CHAIN_TICKERS", "CHAIN_STRIKE_PX_OVRD",F7352, "CHAIN_PUT_CALL_TYPE_OVRD=P", "CHAIN_PERIODICITY_OVRD=M")</f>
        <v>SPX US 11/20/15 P2700</v>
      </c>
    </row>
    <row r="7353" spans="1:7" x14ac:dyDescent="0.25">
      <c r="A7353">
        <v>0</v>
      </c>
      <c r="B7353" s="9">
        <v>2.3013698630136988E-6</v>
      </c>
      <c r="C7353" s="9" t="str">
        <f t="shared" si="228"/>
        <v>$H$7380</v>
      </c>
      <c r="D7353" s="9" t="str">
        <f t="shared" si="229"/>
        <v>H7380</v>
      </c>
      <c r="F7353">
        <v>147240</v>
      </c>
      <c r="G7353" s="1" t="str">
        <f>_xll.BDS("SPX Index","CHAIN_TICKERS", "CHAIN_STRIKE_PX_OVRD",F7353, "CHAIN_PUT_CALL_TYPE_OVRD=P", "CHAIN_PERIODICITY_OVRD=M")</f>
        <v>SPX US 11/20/15 P2700</v>
      </c>
    </row>
    <row r="7354" spans="1:7" x14ac:dyDescent="0.25">
      <c r="A7354">
        <v>0</v>
      </c>
      <c r="B7354" s="9">
        <v>1.726027397260274E-6</v>
      </c>
      <c r="C7354" s="9" t="str">
        <f t="shared" si="228"/>
        <v>$H$7381</v>
      </c>
      <c r="D7354" s="9" t="str">
        <f t="shared" si="229"/>
        <v>H7381</v>
      </c>
      <c r="F7354">
        <v>147260</v>
      </c>
      <c r="G7354" s="1" t="str">
        <f>_xll.BDS("SPX Index","CHAIN_TICKERS", "CHAIN_STRIKE_PX_OVRD",F7354, "CHAIN_PUT_CALL_TYPE_OVRD=P", "CHAIN_PERIODICITY_OVRD=M")</f>
        <v>SPX US 11/20/15 P2700</v>
      </c>
    </row>
    <row r="7355" spans="1:7" x14ac:dyDescent="0.25">
      <c r="A7355">
        <v>0</v>
      </c>
      <c r="B7355" s="9">
        <v>1.8904109589041097E-6</v>
      </c>
      <c r="C7355" s="9" t="str">
        <f t="shared" si="228"/>
        <v>$H$7382</v>
      </c>
      <c r="D7355" s="9" t="str">
        <f t="shared" si="229"/>
        <v>H7382</v>
      </c>
      <c r="F7355">
        <v>147280</v>
      </c>
      <c r="G7355" s="1" t="str">
        <f>_xll.BDS("SPX Index","CHAIN_TICKERS", "CHAIN_STRIKE_PX_OVRD",F7355, "CHAIN_PUT_CALL_TYPE_OVRD=P", "CHAIN_PERIODICITY_OVRD=M")</f>
        <v>SPX US 11/20/15 P2700</v>
      </c>
    </row>
    <row r="7356" spans="1:7" x14ac:dyDescent="0.25">
      <c r="A7356">
        <v>0</v>
      </c>
      <c r="B7356" s="9">
        <v>1.1780821917808217E-6</v>
      </c>
      <c r="C7356" s="9" t="str">
        <f t="shared" si="228"/>
        <v>$H$7383</v>
      </c>
      <c r="D7356" s="9" t="str">
        <f t="shared" si="229"/>
        <v>H7383</v>
      </c>
      <c r="F7356">
        <v>147300</v>
      </c>
      <c r="G7356" s="1" t="str">
        <f>_xll.BDS("SPX Index","CHAIN_TICKERS", "CHAIN_STRIKE_PX_OVRD",F7356, "CHAIN_PUT_CALL_TYPE_OVRD=P", "CHAIN_PERIODICITY_OVRD=M")</f>
        <v>SPX US 11/20/15 P2700</v>
      </c>
    </row>
    <row r="7357" spans="1:7" x14ac:dyDescent="0.25">
      <c r="A7357">
        <v>3</v>
      </c>
      <c r="B7357" s="9">
        <v>4.9315068493150684E-7</v>
      </c>
      <c r="C7357" s="9" t="str">
        <f t="shared" si="228"/>
        <v>$H$7384</v>
      </c>
      <c r="D7357" s="9" t="str">
        <f t="shared" si="229"/>
        <v>H7384</v>
      </c>
      <c r="F7357">
        <v>147320</v>
      </c>
      <c r="G7357" s="1" t="str">
        <f>_xll.BDS("SPX Index","CHAIN_TICKERS", "CHAIN_STRIKE_PX_OVRD",F7357, "CHAIN_PUT_CALL_TYPE_OVRD=P", "CHAIN_PERIODICITY_OVRD=M")</f>
        <v>SPX US 11/20/15 P2700</v>
      </c>
    </row>
    <row r="7358" spans="1:7" x14ac:dyDescent="0.25">
      <c r="A7358">
        <v>0</v>
      </c>
      <c r="B7358" s="9">
        <v>6.301369863013699E-7</v>
      </c>
      <c r="C7358" s="9" t="str">
        <f t="shared" si="228"/>
        <v>$H$7385</v>
      </c>
      <c r="D7358" s="9" t="str">
        <f t="shared" si="229"/>
        <v>H7385</v>
      </c>
      <c r="F7358">
        <v>147340</v>
      </c>
      <c r="G7358" s="1" t="str">
        <f>_xll.BDS("SPX Index","CHAIN_TICKERS", "CHAIN_STRIKE_PX_OVRD",F7358, "CHAIN_PUT_CALL_TYPE_OVRD=P", "CHAIN_PERIODICITY_OVRD=M")</f>
        <v>SPX US 11/20/15 P2700</v>
      </c>
    </row>
    <row r="7359" spans="1:7" x14ac:dyDescent="0.25">
      <c r="A7359">
        <v>0</v>
      </c>
      <c r="B7359" s="9">
        <v>5.4794520547945204E-7</v>
      </c>
      <c r="C7359" s="9" t="str">
        <f t="shared" si="228"/>
        <v>$H$7386</v>
      </c>
      <c r="D7359" s="9" t="str">
        <f t="shared" si="229"/>
        <v>H7386</v>
      </c>
      <c r="F7359">
        <v>147360</v>
      </c>
      <c r="G7359" s="1" t="str">
        <f>_xll.BDS("SPX Index","CHAIN_TICKERS", "CHAIN_STRIKE_PX_OVRD",F7359, "CHAIN_PUT_CALL_TYPE_OVRD=P", "CHAIN_PERIODICITY_OVRD=M")</f>
        <v>SPX US 11/20/15 P2700</v>
      </c>
    </row>
    <row r="7360" spans="1:7" x14ac:dyDescent="0.25">
      <c r="A7360">
        <v>0</v>
      </c>
      <c r="B7360" s="9">
        <v>1.5342465753424657E-6</v>
      </c>
      <c r="C7360" s="9" t="str">
        <f t="shared" si="228"/>
        <v>$H$7387</v>
      </c>
      <c r="D7360" s="9" t="str">
        <f t="shared" si="229"/>
        <v>H7387</v>
      </c>
      <c r="F7360">
        <v>147380</v>
      </c>
      <c r="G7360" s="1" t="str">
        <f>_xll.BDS("SPX Index","CHAIN_TICKERS", "CHAIN_STRIKE_PX_OVRD",F7360, "CHAIN_PUT_CALL_TYPE_OVRD=P", "CHAIN_PERIODICITY_OVRD=M")</f>
        <v>SPX US 11/20/15 P2700</v>
      </c>
    </row>
    <row r="7361" spans="1:7" x14ac:dyDescent="0.25">
      <c r="A7361">
        <v>0</v>
      </c>
      <c r="B7361" s="9">
        <v>1.5342465753424657E-6</v>
      </c>
      <c r="C7361" s="9" t="str">
        <f t="shared" si="228"/>
        <v>$H$7388</v>
      </c>
      <c r="D7361" s="9" t="str">
        <f t="shared" si="229"/>
        <v>H7388</v>
      </c>
      <c r="F7361">
        <v>147400</v>
      </c>
      <c r="G7361" s="1" t="str">
        <f>_xll.BDS("SPX Index","CHAIN_TICKERS", "CHAIN_STRIKE_PX_OVRD",F7361, "CHAIN_PUT_CALL_TYPE_OVRD=P", "CHAIN_PERIODICITY_OVRD=M")</f>
        <v>SPX US 11/20/15 P2700</v>
      </c>
    </row>
    <row r="7362" spans="1:7" x14ac:dyDescent="0.25">
      <c r="A7362">
        <v>0</v>
      </c>
      <c r="B7362" s="9">
        <v>1.4520547945205479E-6</v>
      </c>
      <c r="C7362" s="9" t="str">
        <f t="shared" si="228"/>
        <v>$H$7389</v>
      </c>
      <c r="D7362" s="9" t="str">
        <f t="shared" si="229"/>
        <v>H7389</v>
      </c>
      <c r="F7362">
        <v>147420</v>
      </c>
      <c r="G7362" s="1" t="str">
        <f>_xll.BDS("SPX Index","CHAIN_TICKERS", "CHAIN_STRIKE_PX_OVRD",F7362, "CHAIN_PUT_CALL_TYPE_OVRD=P", "CHAIN_PERIODICITY_OVRD=M")</f>
        <v>SPX US 11/20/15 P2700</v>
      </c>
    </row>
    <row r="7363" spans="1:7" x14ac:dyDescent="0.25">
      <c r="A7363">
        <v>0</v>
      </c>
      <c r="B7363" s="9">
        <v>1.5342465753424657E-6</v>
      </c>
      <c r="C7363" s="9" t="str">
        <f t="shared" si="228"/>
        <v>$H$7390</v>
      </c>
      <c r="D7363" s="9" t="str">
        <f t="shared" si="229"/>
        <v>H7390</v>
      </c>
      <c r="F7363">
        <v>147440</v>
      </c>
      <c r="G7363" s="1" t="str">
        <f>_xll.BDS("SPX Index","CHAIN_TICKERS", "CHAIN_STRIKE_PX_OVRD",F7363, "CHAIN_PUT_CALL_TYPE_OVRD=P", "CHAIN_PERIODICITY_OVRD=M")</f>
        <v>SPX US 11/20/15 P2700</v>
      </c>
    </row>
    <row r="7364" spans="1:7" x14ac:dyDescent="0.25">
      <c r="A7364">
        <v>0</v>
      </c>
      <c r="B7364" s="9">
        <v>8.2191780821917807E-8</v>
      </c>
      <c r="C7364" s="9" t="str">
        <f t="shared" ref="C7364:C7413" si="230">ADDRESS(ROW(B7364)+MATCH(1,B7364:B7390),8)</f>
        <v>$H$7391</v>
      </c>
      <c r="D7364" s="9" t="str">
        <f t="shared" ref="D7364:D7413" si="231">"H"&amp;(ROW(B7364)+MATCH(1,B7364:B7390))</f>
        <v>H7391</v>
      </c>
      <c r="F7364">
        <v>147460</v>
      </c>
      <c r="G7364" s="1" t="str">
        <f>_xll.BDS("SPX Index","CHAIN_TICKERS", "CHAIN_STRIKE_PX_OVRD",F7364, "CHAIN_PUT_CALL_TYPE_OVRD=P", "CHAIN_PERIODICITY_OVRD=M")</f>
        <v>SPX US 11/20/15 P2700</v>
      </c>
    </row>
    <row r="7365" spans="1:7" x14ac:dyDescent="0.25">
      <c r="A7365">
        <v>0</v>
      </c>
      <c r="B7365" s="9">
        <v>1.0410958904109588E-6</v>
      </c>
      <c r="C7365" s="9" t="str">
        <f t="shared" si="230"/>
        <v>$H$7392</v>
      </c>
      <c r="D7365" s="9" t="str">
        <f t="shared" si="231"/>
        <v>H7392</v>
      </c>
      <c r="F7365">
        <v>147480</v>
      </c>
      <c r="G7365" s="1" t="str">
        <f>_xll.BDS("SPX Index","CHAIN_TICKERS", "CHAIN_STRIKE_PX_OVRD",F7365, "CHAIN_PUT_CALL_TYPE_OVRD=P", "CHAIN_PERIODICITY_OVRD=M")</f>
        <v>SPX US 11/20/15 P2700</v>
      </c>
    </row>
    <row r="7366" spans="1:7" x14ac:dyDescent="0.25">
      <c r="A7366">
        <v>0</v>
      </c>
      <c r="B7366" s="9">
        <v>3.5616438356164383E-7</v>
      </c>
      <c r="C7366" s="9" t="str">
        <f t="shared" si="230"/>
        <v>$H$7393</v>
      </c>
      <c r="D7366" s="9" t="str">
        <f t="shared" si="231"/>
        <v>H7393</v>
      </c>
      <c r="F7366">
        <v>147500</v>
      </c>
      <c r="G7366" s="1" t="str">
        <f>_xll.BDS("SPX Index","CHAIN_TICKERS", "CHAIN_STRIKE_PX_OVRD",F7366, "CHAIN_PUT_CALL_TYPE_OVRD=P", "CHAIN_PERIODICITY_OVRD=M")</f>
        <v>SPX US 11/20/15 P2700</v>
      </c>
    </row>
    <row r="7367" spans="1:7" x14ac:dyDescent="0.25">
      <c r="A7367">
        <v>0</v>
      </c>
      <c r="B7367" s="9">
        <v>4.9315068493150684E-7</v>
      </c>
      <c r="C7367" s="9" t="str">
        <f t="shared" si="230"/>
        <v>$H$7394</v>
      </c>
      <c r="D7367" s="9" t="str">
        <f t="shared" si="231"/>
        <v>H7394</v>
      </c>
      <c r="F7367">
        <v>147520</v>
      </c>
      <c r="G7367" s="1" t="str">
        <f>_xll.BDS("SPX Index","CHAIN_TICKERS", "CHAIN_STRIKE_PX_OVRD",F7367, "CHAIN_PUT_CALL_TYPE_OVRD=P", "CHAIN_PERIODICITY_OVRD=M")</f>
        <v>SPX US 11/20/15 P2700</v>
      </c>
    </row>
    <row r="7368" spans="1:7" x14ac:dyDescent="0.25">
      <c r="A7368">
        <v>0</v>
      </c>
      <c r="B7368" s="9">
        <v>7.6712328767123286E-7</v>
      </c>
      <c r="C7368" s="9" t="str">
        <f t="shared" si="230"/>
        <v>$H$7395</v>
      </c>
      <c r="D7368" s="9" t="str">
        <f t="shared" si="231"/>
        <v>H7395</v>
      </c>
      <c r="F7368">
        <v>147540</v>
      </c>
      <c r="G7368" s="1" t="str">
        <f>_xll.BDS("SPX Index","CHAIN_TICKERS", "CHAIN_STRIKE_PX_OVRD",F7368, "CHAIN_PUT_CALL_TYPE_OVRD=P", "CHAIN_PERIODICITY_OVRD=M")</f>
        <v>SPX US 11/20/15 P2700</v>
      </c>
    </row>
    <row r="7369" spans="1:7" x14ac:dyDescent="0.25">
      <c r="A7369">
        <v>0</v>
      </c>
      <c r="B7369" s="9">
        <v>7.6712328767123286E-7</v>
      </c>
      <c r="C7369" s="9" t="str">
        <f t="shared" si="230"/>
        <v>$H$7396</v>
      </c>
      <c r="D7369" s="9" t="str">
        <f t="shared" si="231"/>
        <v>H7396</v>
      </c>
      <c r="F7369">
        <v>147560</v>
      </c>
      <c r="G7369" s="1" t="str">
        <f>_xll.BDS("SPX Index","CHAIN_TICKERS", "CHAIN_STRIKE_PX_OVRD",F7369, "CHAIN_PUT_CALL_TYPE_OVRD=P", "CHAIN_PERIODICITY_OVRD=M")</f>
        <v>SPX US 11/20/15 P2700</v>
      </c>
    </row>
    <row r="7370" spans="1:7" x14ac:dyDescent="0.25">
      <c r="A7370">
        <v>0</v>
      </c>
      <c r="B7370" s="9">
        <v>7.6712328767123286E-7</v>
      </c>
      <c r="C7370" s="9" t="str">
        <f t="shared" si="230"/>
        <v>$H$7397</v>
      </c>
      <c r="D7370" s="9" t="str">
        <f t="shared" si="231"/>
        <v>H7397</v>
      </c>
      <c r="F7370">
        <v>147580</v>
      </c>
      <c r="G7370" s="1" t="str">
        <f>_xll.BDS("SPX Index","CHAIN_TICKERS", "CHAIN_STRIKE_PX_OVRD",F7370, "CHAIN_PUT_CALL_TYPE_OVRD=P", "CHAIN_PERIODICITY_OVRD=M")</f>
        <v>SPX US 11/20/15 P2700</v>
      </c>
    </row>
    <row r="7371" spans="1:7" x14ac:dyDescent="0.25">
      <c r="A7371">
        <v>0</v>
      </c>
      <c r="B7371" s="9">
        <v>4.9315068493150684E-7</v>
      </c>
      <c r="C7371" s="9" t="str">
        <f t="shared" si="230"/>
        <v>$H$7398</v>
      </c>
      <c r="D7371" s="9" t="str">
        <f t="shared" si="231"/>
        <v>H7398</v>
      </c>
      <c r="F7371">
        <v>147600</v>
      </c>
      <c r="G7371" s="1" t="str">
        <f>_xll.BDS("SPX Index","CHAIN_TICKERS", "CHAIN_STRIKE_PX_OVRD",F7371, "CHAIN_PUT_CALL_TYPE_OVRD=P", "CHAIN_PERIODICITY_OVRD=M")</f>
        <v>SPX US 11/20/15 P2700</v>
      </c>
    </row>
    <row r="7372" spans="1:7" x14ac:dyDescent="0.25">
      <c r="A7372">
        <v>0</v>
      </c>
      <c r="B7372" s="9">
        <v>7.6712328767123286E-7</v>
      </c>
      <c r="C7372" s="9" t="str">
        <f t="shared" si="230"/>
        <v>$H$7399</v>
      </c>
      <c r="D7372" s="9" t="str">
        <f t="shared" si="231"/>
        <v>H7399</v>
      </c>
      <c r="F7372">
        <v>147620</v>
      </c>
      <c r="G7372" s="1" t="str">
        <f>_xll.BDS("SPX Index","CHAIN_TICKERS", "CHAIN_STRIKE_PX_OVRD",F7372, "CHAIN_PUT_CALL_TYPE_OVRD=P", "CHAIN_PERIODICITY_OVRD=M")</f>
        <v>SPX US 11/20/15 P2700</v>
      </c>
    </row>
    <row r="7373" spans="1:7" x14ac:dyDescent="0.25">
      <c r="A7373">
        <v>0</v>
      </c>
      <c r="B7373" s="9">
        <v>6.8493150684931511E-7</v>
      </c>
      <c r="C7373" s="9" t="str">
        <f t="shared" si="230"/>
        <v>$H$7400</v>
      </c>
      <c r="D7373" s="9" t="str">
        <f t="shared" si="231"/>
        <v>H7400</v>
      </c>
      <c r="F7373">
        <v>147640</v>
      </c>
      <c r="G7373" s="1" t="str">
        <f>_xll.BDS("SPX Index","CHAIN_TICKERS", "CHAIN_STRIKE_PX_OVRD",F7373, "CHAIN_PUT_CALL_TYPE_OVRD=P", "CHAIN_PERIODICITY_OVRD=M")</f>
        <v>SPX US 11/20/15 P2700</v>
      </c>
    </row>
    <row r="7374" spans="1:7" x14ac:dyDescent="0.25">
      <c r="A7374">
        <v>0</v>
      </c>
      <c r="B7374" s="9">
        <v>1.589041095890411E-6</v>
      </c>
      <c r="C7374" s="9" t="str">
        <f t="shared" si="230"/>
        <v>$H$7401</v>
      </c>
      <c r="D7374" s="9" t="str">
        <f t="shared" si="231"/>
        <v>H7401</v>
      </c>
      <c r="F7374">
        <v>147660</v>
      </c>
      <c r="G7374" s="1" t="str">
        <f>_xll.BDS("SPX Index","CHAIN_TICKERS", "CHAIN_STRIKE_PX_OVRD",F7374, "CHAIN_PUT_CALL_TYPE_OVRD=P", "CHAIN_PERIODICITY_OVRD=M")</f>
        <v>SPX US 11/20/15 P2700</v>
      </c>
    </row>
    <row r="7375" spans="1:7" x14ac:dyDescent="0.25">
      <c r="A7375">
        <v>0</v>
      </c>
      <c r="B7375" s="9">
        <v>1.4520547945205479E-6</v>
      </c>
      <c r="C7375" s="9" t="str">
        <f t="shared" si="230"/>
        <v>$H$7402</v>
      </c>
      <c r="D7375" s="9" t="str">
        <f t="shared" si="231"/>
        <v>H7402</v>
      </c>
      <c r="F7375">
        <v>147680</v>
      </c>
      <c r="G7375" s="1" t="str">
        <f>_xll.BDS("SPX Index","CHAIN_TICKERS", "CHAIN_STRIKE_PX_OVRD",F7375, "CHAIN_PUT_CALL_TYPE_OVRD=P", "CHAIN_PERIODICITY_OVRD=M")</f>
        <v>SPX US 11/20/15 P2700</v>
      </c>
    </row>
    <row r="7376" spans="1:7" x14ac:dyDescent="0.25">
      <c r="A7376">
        <v>1</v>
      </c>
      <c r="B7376" s="9">
        <v>-8.2191780821917807E-8</v>
      </c>
      <c r="C7376" s="9" t="str">
        <f t="shared" si="230"/>
        <v>$H$7403</v>
      </c>
      <c r="D7376" s="9" t="str">
        <f t="shared" si="231"/>
        <v>H7403</v>
      </c>
      <c r="F7376">
        <v>147700</v>
      </c>
      <c r="G7376" s="1" t="str">
        <f>_xll.BDS("SPX Index","CHAIN_TICKERS", "CHAIN_STRIKE_PX_OVRD",F7376, "CHAIN_PUT_CALL_TYPE_OVRD=P", "CHAIN_PERIODICITY_OVRD=M")</f>
        <v>SPX US 11/20/15 P2700</v>
      </c>
    </row>
    <row r="7377" spans="1:7" x14ac:dyDescent="0.25">
      <c r="A7377">
        <v>0</v>
      </c>
      <c r="B7377" s="9">
        <v>-3.5616438356164383E-7</v>
      </c>
      <c r="C7377" s="9" t="str">
        <f t="shared" si="230"/>
        <v>$H$7404</v>
      </c>
      <c r="D7377" s="9" t="str">
        <f t="shared" si="231"/>
        <v>H7404</v>
      </c>
      <c r="F7377">
        <v>147720</v>
      </c>
      <c r="G7377" s="1" t="str">
        <f>_xll.BDS("SPX Index","CHAIN_TICKERS", "CHAIN_STRIKE_PX_OVRD",F7377, "CHAIN_PUT_CALL_TYPE_OVRD=P", "CHAIN_PERIODICITY_OVRD=M")</f>
        <v>SPX US 11/20/15 P2700</v>
      </c>
    </row>
    <row r="7378" spans="1:7" x14ac:dyDescent="0.25">
      <c r="A7378">
        <v>0</v>
      </c>
      <c r="B7378" s="9">
        <v>-3.5616438356164383E-7</v>
      </c>
      <c r="C7378" s="9" t="str">
        <f t="shared" si="230"/>
        <v>$H$7405</v>
      </c>
      <c r="D7378" s="9" t="str">
        <f t="shared" si="231"/>
        <v>H7405</v>
      </c>
      <c r="F7378">
        <v>147740</v>
      </c>
      <c r="G7378" s="1" t="str">
        <f>_xll.BDS("SPX Index","CHAIN_TICKERS", "CHAIN_STRIKE_PX_OVRD",F7378, "CHAIN_PUT_CALL_TYPE_OVRD=P", "CHAIN_PERIODICITY_OVRD=M")</f>
        <v>SPX US 11/20/15 P2700</v>
      </c>
    </row>
    <row r="7379" spans="1:7" x14ac:dyDescent="0.25">
      <c r="A7379">
        <v>0</v>
      </c>
      <c r="B7379" s="9">
        <v>-8.2191780821917807E-8</v>
      </c>
      <c r="C7379" s="9" t="str">
        <f t="shared" si="230"/>
        <v>$H$7406</v>
      </c>
      <c r="D7379" s="9" t="str">
        <f t="shared" si="231"/>
        <v>H7406</v>
      </c>
      <c r="F7379">
        <v>147760</v>
      </c>
      <c r="G7379" s="1" t="str">
        <f>_xll.BDS("SPX Index","CHAIN_TICKERS", "CHAIN_STRIKE_PX_OVRD",F7379, "CHAIN_PUT_CALL_TYPE_OVRD=P", "CHAIN_PERIODICITY_OVRD=M")</f>
        <v>SPX US 11/20/15 P2700</v>
      </c>
    </row>
    <row r="7380" spans="1:7" x14ac:dyDescent="0.25">
      <c r="A7380">
        <v>0</v>
      </c>
      <c r="B7380" s="9">
        <v>2.1917808219178082E-7</v>
      </c>
      <c r="C7380" s="9" t="str">
        <f t="shared" si="230"/>
        <v>$H$7407</v>
      </c>
      <c r="D7380" s="9" t="str">
        <f t="shared" si="231"/>
        <v>H7407</v>
      </c>
      <c r="F7380">
        <v>147780</v>
      </c>
      <c r="G7380" s="1" t="str">
        <f>_xll.BDS("SPX Index","CHAIN_TICKERS", "CHAIN_STRIKE_PX_OVRD",F7380, "CHAIN_PUT_CALL_TYPE_OVRD=P", "CHAIN_PERIODICITY_OVRD=M")</f>
        <v>SPX US 11/20/15 P2700</v>
      </c>
    </row>
    <row r="7381" spans="1:7" x14ac:dyDescent="0.25">
      <c r="A7381">
        <v>0</v>
      </c>
      <c r="B7381" s="9">
        <v>8.2191780821917807E-8</v>
      </c>
      <c r="C7381" s="9" t="str">
        <f t="shared" si="230"/>
        <v>$H$7408</v>
      </c>
      <c r="D7381" s="9" t="str">
        <f t="shared" si="231"/>
        <v>H7408</v>
      </c>
      <c r="F7381">
        <v>147800</v>
      </c>
      <c r="G7381" s="1" t="str">
        <f>_xll.BDS("SPX Index","CHAIN_TICKERS", "CHAIN_STRIKE_PX_OVRD",F7381, "CHAIN_PUT_CALL_TYPE_OVRD=P", "CHAIN_PERIODICITY_OVRD=M")</f>
        <v>SPX US 11/20/15 P2700</v>
      </c>
    </row>
    <row r="7382" spans="1:7" x14ac:dyDescent="0.25">
      <c r="A7382">
        <v>0</v>
      </c>
      <c r="B7382" s="9">
        <v>-4.9315068493150684E-7</v>
      </c>
      <c r="C7382" s="9" t="str">
        <f t="shared" si="230"/>
        <v>$H$7409</v>
      </c>
      <c r="D7382" s="9" t="str">
        <f t="shared" si="231"/>
        <v>H7409</v>
      </c>
      <c r="F7382">
        <v>147820</v>
      </c>
      <c r="G7382" s="1" t="str">
        <f>_xll.BDS("SPX Index","CHAIN_TICKERS", "CHAIN_STRIKE_PX_OVRD",F7382, "CHAIN_PUT_CALL_TYPE_OVRD=P", "CHAIN_PERIODICITY_OVRD=M")</f>
        <v>SPX US 11/20/15 P2700</v>
      </c>
    </row>
    <row r="7383" spans="1:7" x14ac:dyDescent="0.25">
      <c r="A7383">
        <v>0</v>
      </c>
      <c r="B7383" s="9">
        <v>-8.2191780821917807E-8</v>
      </c>
      <c r="C7383" s="9" t="str">
        <f t="shared" si="230"/>
        <v>$H$7410</v>
      </c>
      <c r="D7383" s="9" t="str">
        <f t="shared" si="231"/>
        <v>H7410</v>
      </c>
      <c r="F7383">
        <v>147840</v>
      </c>
      <c r="G7383" s="1" t="str">
        <f>_xll.BDS("SPX Index","CHAIN_TICKERS", "CHAIN_STRIKE_PX_OVRD",F7383, "CHAIN_PUT_CALL_TYPE_OVRD=P", "CHAIN_PERIODICITY_OVRD=M")</f>
        <v>SPX US 11/20/15 P2700</v>
      </c>
    </row>
    <row r="7384" spans="1:7" x14ac:dyDescent="0.25">
      <c r="A7384">
        <v>0</v>
      </c>
      <c r="B7384" s="9">
        <v>-2.1917808219178082E-7</v>
      </c>
      <c r="C7384" s="9" t="str">
        <f t="shared" si="230"/>
        <v>$H$7411</v>
      </c>
      <c r="D7384" s="9" t="str">
        <f t="shared" si="231"/>
        <v>H7411</v>
      </c>
      <c r="F7384">
        <v>147860</v>
      </c>
      <c r="G7384" s="1" t="str">
        <f>_xll.BDS("SPX Index","CHAIN_TICKERS", "CHAIN_STRIKE_PX_OVRD",F7384, "CHAIN_PUT_CALL_TYPE_OVRD=P", "CHAIN_PERIODICITY_OVRD=M")</f>
        <v>SPX US 11/20/15 P2700</v>
      </c>
    </row>
    <row r="7385" spans="1:7" x14ac:dyDescent="0.25">
      <c r="A7385">
        <v>0</v>
      </c>
      <c r="B7385" s="9">
        <v>-4.1095890410958903E-7</v>
      </c>
      <c r="C7385" s="9" t="str">
        <f t="shared" si="230"/>
        <v>$H$7412</v>
      </c>
      <c r="D7385" s="9" t="str">
        <f t="shared" si="231"/>
        <v>H7412</v>
      </c>
      <c r="F7385">
        <v>147880</v>
      </c>
      <c r="G7385" s="1" t="str">
        <f>_xll.BDS("SPX Index","CHAIN_TICKERS", "CHAIN_STRIKE_PX_OVRD",F7385, "CHAIN_PUT_CALL_TYPE_OVRD=P", "CHAIN_PERIODICITY_OVRD=M")</f>
        <v>SPX US 11/20/15 P2700</v>
      </c>
    </row>
    <row r="7386" spans="1:7" x14ac:dyDescent="0.25">
      <c r="A7386">
        <v>0</v>
      </c>
      <c r="B7386" s="9">
        <v>-6.301369863013699E-7</v>
      </c>
      <c r="C7386" s="9" t="str">
        <f t="shared" si="230"/>
        <v>$H$7413</v>
      </c>
      <c r="D7386" s="9" t="str">
        <f t="shared" si="231"/>
        <v>H7413</v>
      </c>
      <c r="F7386">
        <v>147900</v>
      </c>
      <c r="G7386" s="1" t="str">
        <f>_xll.BDS("SPX Index","CHAIN_TICKERS", "CHAIN_STRIKE_PX_OVRD",F7386, "CHAIN_PUT_CALL_TYPE_OVRD=P", "CHAIN_PERIODICITY_OVRD=M")</f>
        <v>SPX US 11/20/15 P2700</v>
      </c>
    </row>
    <row r="7387" spans="1:7" x14ac:dyDescent="0.25">
      <c r="A7387">
        <v>0</v>
      </c>
      <c r="B7387" s="9">
        <v>-8.2191780821917807E-8</v>
      </c>
      <c r="C7387" s="9" t="str">
        <f t="shared" si="230"/>
        <v>$H$7414</v>
      </c>
      <c r="D7387" s="9" t="str">
        <f t="shared" si="231"/>
        <v>H7414</v>
      </c>
      <c r="F7387">
        <v>147920</v>
      </c>
      <c r="G7387" s="1" t="str">
        <f>_xll.BDS("SPX Index","CHAIN_TICKERS", "CHAIN_STRIKE_PX_OVRD",F7387, "CHAIN_PUT_CALL_TYPE_OVRD=P", "CHAIN_PERIODICITY_OVRD=M")</f>
        <v>SPX US 11/20/15 P2700</v>
      </c>
    </row>
    <row r="7388" spans="1:7" x14ac:dyDescent="0.25">
      <c r="A7388">
        <v>0</v>
      </c>
      <c r="B7388" s="9">
        <v>-2.1917808219178082E-7</v>
      </c>
      <c r="C7388" s="9" t="str">
        <f t="shared" si="230"/>
        <v>$H$7414</v>
      </c>
      <c r="D7388" s="9" t="str">
        <f t="shared" si="231"/>
        <v>H7414</v>
      </c>
      <c r="F7388">
        <v>147940</v>
      </c>
      <c r="G7388" s="1" t="str">
        <f>_xll.BDS("SPX Index","CHAIN_TICKERS", "CHAIN_STRIKE_PX_OVRD",F7388, "CHAIN_PUT_CALL_TYPE_OVRD=P", "CHAIN_PERIODICITY_OVRD=M")</f>
        <v>SPX US 11/20/15 P2700</v>
      </c>
    </row>
    <row r="7389" spans="1:7" x14ac:dyDescent="0.25">
      <c r="A7389">
        <v>0</v>
      </c>
      <c r="B7389" s="9">
        <v>-8.2191780821917807E-8</v>
      </c>
      <c r="C7389" s="9" t="str">
        <f t="shared" si="230"/>
        <v>$H$7414</v>
      </c>
      <c r="D7389" s="9" t="str">
        <f t="shared" si="231"/>
        <v>H7414</v>
      </c>
      <c r="F7389">
        <v>147960</v>
      </c>
      <c r="G7389" s="1" t="str">
        <f>_xll.BDS("SPX Index","CHAIN_TICKERS", "CHAIN_STRIKE_PX_OVRD",F7389, "CHAIN_PUT_CALL_TYPE_OVRD=P", "CHAIN_PERIODICITY_OVRD=M")</f>
        <v>SPX US 11/20/15 P2700</v>
      </c>
    </row>
    <row r="7390" spans="1:7" x14ac:dyDescent="0.25">
      <c r="A7390">
        <v>0</v>
      </c>
      <c r="B7390" s="9">
        <v>-8.2191780821917807E-8</v>
      </c>
      <c r="C7390" s="9" t="str">
        <f t="shared" si="230"/>
        <v>$H$7414</v>
      </c>
      <c r="D7390" s="9" t="str">
        <f t="shared" si="231"/>
        <v>H7414</v>
      </c>
      <c r="F7390">
        <v>147980</v>
      </c>
      <c r="G7390" s="1" t="str">
        <f>_xll.BDS("SPX Index","CHAIN_TICKERS", "CHAIN_STRIKE_PX_OVRD",F7390, "CHAIN_PUT_CALL_TYPE_OVRD=P", "CHAIN_PERIODICITY_OVRD=M")</f>
        <v>SPX US 11/20/15 P2700</v>
      </c>
    </row>
    <row r="7391" spans="1:7" x14ac:dyDescent="0.25">
      <c r="A7391">
        <v>0</v>
      </c>
      <c r="B7391" s="9">
        <v>8.2191780821917807E-8</v>
      </c>
      <c r="C7391" s="9" t="str">
        <f t="shared" si="230"/>
        <v>$H$7414</v>
      </c>
      <c r="D7391" s="9" t="str">
        <f t="shared" si="231"/>
        <v>H7414</v>
      </c>
      <c r="F7391">
        <v>148000</v>
      </c>
      <c r="G7391" s="1" t="str">
        <f>_xll.BDS("SPX Index","CHAIN_TICKERS", "CHAIN_STRIKE_PX_OVRD",F7391, "CHAIN_PUT_CALL_TYPE_OVRD=P", "CHAIN_PERIODICITY_OVRD=M")</f>
        <v>SPX US 11/20/15 P2700</v>
      </c>
    </row>
    <row r="7392" spans="1:7" x14ac:dyDescent="0.25">
      <c r="A7392">
        <v>0</v>
      </c>
      <c r="B7392" s="9">
        <v>8.2191780821917807E-8</v>
      </c>
      <c r="C7392" s="9" t="str">
        <f t="shared" si="230"/>
        <v>$H$7414</v>
      </c>
      <c r="D7392" s="9" t="str">
        <f t="shared" si="231"/>
        <v>H7414</v>
      </c>
      <c r="F7392">
        <v>148020</v>
      </c>
      <c r="G7392" s="1" t="str">
        <f>_xll.BDS("SPX Index","CHAIN_TICKERS", "CHAIN_STRIKE_PX_OVRD",F7392, "CHAIN_PUT_CALL_TYPE_OVRD=P", "CHAIN_PERIODICITY_OVRD=M")</f>
        <v>SPX US 11/20/15 P2700</v>
      </c>
    </row>
    <row r="7393" spans="1:7" x14ac:dyDescent="0.25">
      <c r="A7393">
        <v>0</v>
      </c>
      <c r="B7393" s="9">
        <v>8.2191780821917807E-8</v>
      </c>
      <c r="C7393" s="9" t="str">
        <f t="shared" si="230"/>
        <v>$H$7414</v>
      </c>
      <c r="D7393" s="9" t="str">
        <f t="shared" si="231"/>
        <v>H7414</v>
      </c>
      <c r="F7393">
        <v>148040</v>
      </c>
      <c r="G7393" s="1" t="str">
        <f>_xll.BDS("SPX Index","CHAIN_TICKERS", "CHAIN_STRIKE_PX_OVRD",F7393, "CHAIN_PUT_CALL_TYPE_OVRD=P", "CHAIN_PERIODICITY_OVRD=M")</f>
        <v>SPX US 11/20/15 P2700</v>
      </c>
    </row>
    <row r="7394" spans="1:7" x14ac:dyDescent="0.25">
      <c r="A7394">
        <v>0</v>
      </c>
      <c r="B7394" s="9">
        <v>8.2191780821917807E-8</v>
      </c>
      <c r="C7394" s="9" t="str">
        <f t="shared" si="230"/>
        <v>$H$7414</v>
      </c>
      <c r="D7394" s="9" t="str">
        <f t="shared" si="231"/>
        <v>H7414</v>
      </c>
      <c r="F7394">
        <v>148060</v>
      </c>
      <c r="G7394" s="1" t="str">
        <f>_xll.BDS("SPX Index","CHAIN_TICKERS", "CHAIN_STRIKE_PX_OVRD",F7394, "CHAIN_PUT_CALL_TYPE_OVRD=P", "CHAIN_PERIODICITY_OVRD=M")</f>
        <v>SPX US 11/20/15 P2700</v>
      </c>
    </row>
    <row r="7395" spans="1:7" x14ac:dyDescent="0.25">
      <c r="A7395">
        <v>0</v>
      </c>
      <c r="B7395" s="9">
        <v>-8.2191780821917807E-8</v>
      </c>
      <c r="C7395" s="9" t="str">
        <f t="shared" si="230"/>
        <v>$H$7414</v>
      </c>
      <c r="D7395" s="9" t="str">
        <f t="shared" si="231"/>
        <v>H7414</v>
      </c>
      <c r="F7395">
        <v>148080</v>
      </c>
      <c r="G7395" s="1" t="str">
        <f>_xll.BDS("SPX Index","CHAIN_TICKERS", "CHAIN_STRIKE_PX_OVRD",F7395, "CHAIN_PUT_CALL_TYPE_OVRD=P", "CHAIN_PERIODICITY_OVRD=M")</f>
        <v>SPX US 11/20/15 P2700</v>
      </c>
    </row>
    <row r="7396" spans="1:7" x14ac:dyDescent="0.25">
      <c r="A7396">
        <v>1</v>
      </c>
      <c r="B7396" s="9">
        <v>-8.2191780821917807E-8</v>
      </c>
      <c r="C7396" s="9" t="str">
        <f t="shared" si="230"/>
        <v>$H$7414</v>
      </c>
      <c r="D7396" s="9" t="str">
        <f t="shared" si="231"/>
        <v>H7414</v>
      </c>
      <c r="F7396">
        <v>148100</v>
      </c>
      <c r="G7396" s="1" t="str">
        <f>_xll.BDS("SPX Index","CHAIN_TICKERS", "CHAIN_STRIKE_PX_OVRD",F7396, "CHAIN_PUT_CALL_TYPE_OVRD=P", "CHAIN_PERIODICITY_OVRD=M")</f>
        <v>SPX US 11/20/15 P2700</v>
      </c>
    </row>
    <row r="7397" spans="1:7" x14ac:dyDescent="0.25">
      <c r="A7397">
        <v>0</v>
      </c>
      <c r="B7397" s="9">
        <v>8.2191780821917807E-8</v>
      </c>
      <c r="C7397" s="9" t="str">
        <f t="shared" si="230"/>
        <v>$H$7414</v>
      </c>
      <c r="D7397" s="9" t="str">
        <f t="shared" si="231"/>
        <v>H7414</v>
      </c>
      <c r="F7397">
        <v>148120</v>
      </c>
      <c r="G7397" s="1" t="str">
        <f>_xll.BDS("SPX Index","CHAIN_TICKERS", "CHAIN_STRIKE_PX_OVRD",F7397, "CHAIN_PUT_CALL_TYPE_OVRD=P", "CHAIN_PERIODICITY_OVRD=M")</f>
        <v>SPX US 11/20/15 P2700</v>
      </c>
    </row>
    <row r="7398" spans="1:7" x14ac:dyDescent="0.25">
      <c r="A7398">
        <v>0</v>
      </c>
      <c r="B7398" s="9">
        <v>-8.2191780821917807E-8</v>
      </c>
      <c r="C7398" s="9" t="str">
        <f t="shared" si="230"/>
        <v>$H$7414</v>
      </c>
      <c r="D7398" s="9" t="str">
        <f t="shared" si="231"/>
        <v>H7414</v>
      </c>
      <c r="F7398">
        <v>148140</v>
      </c>
      <c r="G7398" s="1" t="str">
        <f>_xll.BDS("SPX Index","CHAIN_TICKERS", "CHAIN_STRIKE_PX_OVRD",F7398, "CHAIN_PUT_CALL_TYPE_OVRD=P", "CHAIN_PERIODICITY_OVRD=M")</f>
        <v>SPX US 11/20/15 P2700</v>
      </c>
    </row>
    <row r="7399" spans="1:7" x14ac:dyDescent="0.25">
      <c r="A7399">
        <v>0</v>
      </c>
      <c r="B7399" s="9">
        <v>3.5616438356164383E-7</v>
      </c>
      <c r="C7399" s="9" t="str">
        <f t="shared" si="230"/>
        <v>$H$7414</v>
      </c>
      <c r="D7399" s="9" t="str">
        <f t="shared" si="231"/>
        <v>H7414</v>
      </c>
      <c r="F7399">
        <v>148160</v>
      </c>
      <c r="G7399" s="1" t="str">
        <f>_xll.BDS("SPX Index","CHAIN_TICKERS", "CHAIN_STRIKE_PX_OVRD",F7399, "CHAIN_PUT_CALL_TYPE_OVRD=P", "CHAIN_PERIODICITY_OVRD=M")</f>
        <v>SPX US 11/20/15 P2700</v>
      </c>
    </row>
    <row r="7400" spans="1:7" x14ac:dyDescent="0.25">
      <c r="A7400">
        <v>0</v>
      </c>
      <c r="B7400" s="9">
        <v>8.2191780821917807E-8</v>
      </c>
      <c r="C7400" s="9" t="str">
        <f t="shared" si="230"/>
        <v>$H$7414</v>
      </c>
      <c r="D7400" s="9" t="str">
        <f t="shared" si="231"/>
        <v>H7414</v>
      </c>
      <c r="F7400">
        <v>148180</v>
      </c>
      <c r="G7400" s="1" t="str">
        <f>_xll.BDS("SPX Index","CHAIN_TICKERS", "CHAIN_STRIKE_PX_OVRD",F7400, "CHAIN_PUT_CALL_TYPE_OVRD=P", "CHAIN_PERIODICITY_OVRD=M")</f>
        <v>SPX US 11/20/15 P2700</v>
      </c>
    </row>
    <row r="7401" spans="1:7" x14ac:dyDescent="0.25">
      <c r="A7401">
        <v>0</v>
      </c>
      <c r="B7401" s="9">
        <v>8.2191780821917807E-8</v>
      </c>
      <c r="C7401" s="9" t="str">
        <f t="shared" si="230"/>
        <v>$H$7414</v>
      </c>
      <c r="D7401" s="9" t="str">
        <f t="shared" si="231"/>
        <v>H7414</v>
      </c>
      <c r="F7401">
        <v>148200</v>
      </c>
      <c r="G7401" s="1" t="str">
        <f>_xll.BDS("SPX Index","CHAIN_TICKERS", "CHAIN_STRIKE_PX_OVRD",F7401, "CHAIN_PUT_CALL_TYPE_OVRD=P", "CHAIN_PERIODICITY_OVRD=M")</f>
        <v>SPX US 11/20/15 P2700</v>
      </c>
    </row>
    <row r="7402" spans="1:7" x14ac:dyDescent="0.25">
      <c r="A7402">
        <v>0</v>
      </c>
      <c r="B7402" s="9">
        <v>8.2191780821917807E-8</v>
      </c>
      <c r="C7402" s="9" t="str">
        <f t="shared" si="230"/>
        <v>$H$7414</v>
      </c>
      <c r="D7402" s="9" t="str">
        <f t="shared" si="231"/>
        <v>H7414</v>
      </c>
      <c r="F7402">
        <v>148220</v>
      </c>
      <c r="G7402" s="1" t="str">
        <f>_xll.BDS("SPX Index","CHAIN_TICKERS", "CHAIN_STRIKE_PX_OVRD",F7402, "CHAIN_PUT_CALL_TYPE_OVRD=P", "CHAIN_PERIODICITY_OVRD=M")</f>
        <v>SPX US 11/20/15 P2700</v>
      </c>
    </row>
    <row r="7403" spans="1:7" x14ac:dyDescent="0.25">
      <c r="A7403">
        <v>0</v>
      </c>
      <c r="B7403" s="9">
        <v>4.9315068493150684E-7</v>
      </c>
      <c r="C7403" s="9" t="str">
        <f t="shared" si="230"/>
        <v>$H$7414</v>
      </c>
      <c r="D7403" s="9" t="str">
        <f t="shared" si="231"/>
        <v>H7414</v>
      </c>
      <c r="F7403">
        <v>148240</v>
      </c>
      <c r="G7403" s="1" t="str">
        <f>_xll.BDS("SPX Index","CHAIN_TICKERS", "CHAIN_STRIKE_PX_OVRD",F7403, "CHAIN_PUT_CALL_TYPE_OVRD=P", "CHAIN_PERIODICITY_OVRD=M")</f>
        <v>SPX US 11/20/15 P2700</v>
      </c>
    </row>
    <row r="7404" spans="1:7" x14ac:dyDescent="0.25">
      <c r="A7404">
        <v>0</v>
      </c>
      <c r="B7404" s="9">
        <v>4.9315068493150684E-7</v>
      </c>
      <c r="C7404" s="9" t="str">
        <f t="shared" si="230"/>
        <v>$H$7414</v>
      </c>
      <c r="D7404" s="9" t="str">
        <f t="shared" si="231"/>
        <v>H7414</v>
      </c>
      <c r="F7404">
        <v>148260</v>
      </c>
      <c r="G7404" s="1" t="str">
        <f>_xll.BDS("SPX Index","CHAIN_TICKERS", "CHAIN_STRIKE_PX_OVRD",F7404, "CHAIN_PUT_CALL_TYPE_OVRD=P", "CHAIN_PERIODICITY_OVRD=M")</f>
        <v>SPX US 11/20/15 P2700</v>
      </c>
    </row>
    <row r="7405" spans="1:7" x14ac:dyDescent="0.25">
      <c r="A7405">
        <v>0</v>
      </c>
      <c r="B7405" s="9">
        <v>1.1232876712328769E-6</v>
      </c>
      <c r="C7405" s="9" t="str">
        <f t="shared" si="230"/>
        <v>$H$7414</v>
      </c>
      <c r="D7405" s="9" t="str">
        <f t="shared" si="231"/>
        <v>H7414</v>
      </c>
      <c r="F7405">
        <v>148280</v>
      </c>
      <c r="G7405" s="1" t="str">
        <f>_xll.BDS("SPX Index","CHAIN_TICKERS", "CHAIN_STRIKE_PX_OVRD",F7405, "CHAIN_PUT_CALL_TYPE_OVRD=P", "CHAIN_PERIODICITY_OVRD=M")</f>
        <v>SPX US 11/20/15 P2700</v>
      </c>
    </row>
    <row r="7406" spans="1:7" x14ac:dyDescent="0.25">
      <c r="A7406">
        <v>0</v>
      </c>
      <c r="B7406" s="9">
        <v>1.7534246575342465E-6</v>
      </c>
      <c r="C7406" s="9" t="str">
        <f t="shared" si="230"/>
        <v>$H$7414</v>
      </c>
      <c r="D7406" s="9" t="str">
        <f t="shared" si="231"/>
        <v>H7414</v>
      </c>
      <c r="F7406">
        <v>148300</v>
      </c>
      <c r="G7406" s="1" t="str">
        <f>_xll.BDS("SPX Index","CHAIN_TICKERS", "CHAIN_STRIKE_PX_OVRD",F7406, "CHAIN_PUT_CALL_TYPE_OVRD=P", "CHAIN_PERIODICITY_OVRD=M")</f>
        <v>SPX US 11/20/15 P2700</v>
      </c>
    </row>
    <row r="7407" spans="1:7" x14ac:dyDescent="0.25">
      <c r="A7407">
        <v>0</v>
      </c>
      <c r="B7407" s="9">
        <v>2.0273972602739725E-6</v>
      </c>
      <c r="C7407" s="9" t="str">
        <f t="shared" si="230"/>
        <v>$H$7414</v>
      </c>
      <c r="D7407" s="9" t="str">
        <f t="shared" si="231"/>
        <v>H7414</v>
      </c>
      <c r="F7407">
        <v>148320</v>
      </c>
      <c r="G7407" s="1" t="str">
        <f>_xll.BDS("SPX Index","CHAIN_TICKERS", "CHAIN_STRIKE_PX_OVRD",F7407, "CHAIN_PUT_CALL_TYPE_OVRD=P", "CHAIN_PERIODICITY_OVRD=M")</f>
        <v>SPX US 11/20/15 P2700</v>
      </c>
    </row>
    <row r="7408" spans="1:7" x14ac:dyDescent="0.25">
      <c r="A7408">
        <v>0</v>
      </c>
      <c r="B7408" s="9">
        <v>1.5342465753424657E-6</v>
      </c>
      <c r="C7408" s="9" t="str">
        <f t="shared" si="230"/>
        <v>$H$7414</v>
      </c>
      <c r="D7408" s="9" t="str">
        <f t="shared" si="231"/>
        <v>H7414</v>
      </c>
      <c r="F7408">
        <v>148340</v>
      </c>
      <c r="G7408" s="1" t="str">
        <f>_xll.BDS("SPX Index","CHAIN_TICKERS", "CHAIN_STRIKE_PX_OVRD",F7408, "CHAIN_PUT_CALL_TYPE_OVRD=P", "CHAIN_PERIODICITY_OVRD=M")</f>
        <v>SPX US 11/20/15 P2700</v>
      </c>
    </row>
    <row r="7409" spans="1:7" x14ac:dyDescent="0.25">
      <c r="A7409">
        <v>0</v>
      </c>
      <c r="B7409" s="9">
        <v>1.4520547945205479E-6</v>
      </c>
      <c r="C7409" s="9" t="str">
        <f t="shared" si="230"/>
        <v>$H$7414</v>
      </c>
      <c r="D7409" s="9" t="str">
        <f t="shared" si="231"/>
        <v>H7414</v>
      </c>
      <c r="F7409">
        <v>148360</v>
      </c>
      <c r="G7409" s="1" t="str">
        <f>_xll.BDS("SPX Index","CHAIN_TICKERS", "CHAIN_STRIKE_PX_OVRD",F7409, "CHAIN_PUT_CALL_TYPE_OVRD=P", "CHAIN_PERIODICITY_OVRD=M")</f>
        <v>SPX US 11/20/15 P2700</v>
      </c>
    </row>
    <row r="7410" spans="1:7" x14ac:dyDescent="0.25">
      <c r="A7410">
        <v>0</v>
      </c>
      <c r="B7410" s="9">
        <v>1.1232876712328769E-6</v>
      </c>
      <c r="C7410" s="9" t="str">
        <f t="shared" si="230"/>
        <v>$H$7414</v>
      </c>
      <c r="D7410" s="9" t="str">
        <f t="shared" si="231"/>
        <v>H7414</v>
      </c>
      <c r="F7410">
        <v>148380</v>
      </c>
      <c r="G7410" s="1" t="str">
        <f>_xll.BDS("SPX Index","CHAIN_TICKERS", "CHAIN_STRIKE_PX_OVRD",F7410, "CHAIN_PUT_CALL_TYPE_OVRD=P", "CHAIN_PERIODICITY_OVRD=M")</f>
        <v>SPX US 11/20/15 P2700</v>
      </c>
    </row>
    <row r="7411" spans="1:7" x14ac:dyDescent="0.25">
      <c r="A7411">
        <v>0</v>
      </c>
      <c r="B7411" s="9">
        <v>1.1232876712328769E-6</v>
      </c>
      <c r="C7411" s="9" t="str">
        <f t="shared" si="230"/>
        <v>$H$7414</v>
      </c>
      <c r="D7411" s="9" t="str">
        <f t="shared" si="231"/>
        <v>H7414</v>
      </c>
      <c r="F7411">
        <v>148400</v>
      </c>
      <c r="G7411" s="1" t="str">
        <f>_xll.BDS("SPX Index","CHAIN_TICKERS", "CHAIN_STRIKE_PX_OVRD",F7411, "CHAIN_PUT_CALL_TYPE_OVRD=P", "CHAIN_PERIODICITY_OVRD=M")</f>
        <v>SPX US 11/20/15 P2700</v>
      </c>
    </row>
    <row r="7412" spans="1:7" x14ac:dyDescent="0.25">
      <c r="A7412">
        <v>0</v>
      </c>
      <c r="B7412" s="9">
        <v>2.1643835616438356E-6</v>
      </c>
      <c r="C7412" s="9" t="str">
        <f t="shared" si="230"/>
        <v>$H$7414</v>
      </c>
      <c r="D7412" s="9" t="str">
        <f t="shared" si="231"/>
        <v>H7414</v>
      </c>
      <c r="F7412">
        <v>148420</v>
      </c>
      <c r="G7412" s="1" t="str">
        <f>_xll.BDS("SPX Index","CHAIN_TICKERS", "CHAIN_STRIKE_PX_OVRD",F7412, "CHAIN_PUT_CALL_TYPE_OVRD=P", "CHAIN_PERIODICITY_OVRD=M")</f>
        <v>SPX US 11/20/15 P2700</v>
      </c>
    </row>
    <row r="7413" spans="1:7" x14ac:dyDescent="0.25">
      <c r="A7413">
        <v>0</v>
      </c>
      <c r="B7413" s="9">
        <v>2.3013698630136988E-6</v>
      </c>
      <c r="C7413" s="9" t="str">
        <f t="shared" si="230"/>
        <v>$H$7414</v>
      </c>
      <c r="D7413" s="9" t="str">
        <f t="shared" si="231"/>
        <v>H7414</v>
      </c>
      <c r="F7413">
        <v>148440</v>
      </c>
      <c r="G7413" s="1" t="str">
        <f>_xll.BDS("SPX Index","CHAIN_TICKERS", "CHAIN_STRIKE_PX_OVRD",F7413, "CHAIN_PUT_CALL_TYPE_OVRD=P", "CHAIN_PERIODICITY_OVRD=M")</f>
        <v>SPX US 11/20/15 P2700</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8</vt:i4>
      </vt:variant>
      <vt:variant>
        <vt:lpstr>Charts</vt:lpstr>
      </vt:variant>
      <vt:variant>
        <vt:i4>7</vt:i4>
      </vt:variant>
      <vt:variant>
        <vt:lpstr>Named Ranges</vt:lpstr>
      </vt:variant>
      <vt:variant>
        <vt:i4>5</vt:i4>
      </vt:variant>
    </vt:vector>
  </HeadingPairs>
  <TitlesOfParts>
    <vt:vector size="20" baseType="lpstr">
      <vt:lpstr>Sheet1</vt:lpstr>
      <vt:lpstr>快捷键</vt:lpstr>
      <vt:lpstr>按照键盘顺序的索引</vt:lpstr>
      <vt:lpstr>其他技巧</vt:lpstr>
      <vt:lpstr>Basic</vt:lpstr>
      <vt:lpstr>HistData</vt:lpstr>
      <vt:lpstr>Opt_BS</vt:lpstr>
      <vt:lpstr>Backup</vt:lpstr>
      <vt:lpstr>SimuPortoflio</vt:lpstr>
      <vt:lpstr>CmpRet</vt:lpstr>
      <vt:lpstr>CmpLevel</vt:lpstr>
      <vt:lpstr>CmpLevel (2)</vt:lpstr>
      <vt:lpstr>CorreIndex</vt:lpstr>
      <vt:lpstr>RelativeArbitra</vt:lpstr>
      <vt:lpstr>Roll_Ret</vt:lpstr>
      <vt:lpstr>Expiry</vt:lpstr>
      <vt:lpstr>m</vt:lpstr>
      <vt:lpstr>Moneyness</vt:lpstr>
      <vt:lpstr>RiskFree</vt:lpstr>
      <vt:lpstr>RiskFree2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2015-11-24T16:42:02Z</dcterms:modified>
</cp:coreProperties>
</file>